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heets/sheet3.xml" ContentType="application/vnd.openxmlformats-officedocument.spreadsheetml.chart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worksheets/sheet27.xml" ContentType="application/vnd.openxmlformats-officedocument.spreadsheetml.worksheet+xml"/>
  <Override PartName="/xl/chartsheets/sheet6.xml" ContentType="application/vnd.openxmlformats-officedocument.spreadsheetml.chart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3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4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5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6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7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8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19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0.xml" ContentType="application/vnd.openxmlformats-officedocument.drawingml.chartshape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iaral\Dropbox\Inflation Inequality\Excels\"/>
    </mc:Choice>
  </mc:AlternateContent>
  <xr:revisionPtr revIDLastSave="0" documentId="13_ncr:1_{621AD383-E5D2-4FDA-89C2-35347B757523}" xr6:coauthVersionLast="47" xr6:coauthVersionMax="47" xr10:uidLastSave="{00000000-0000-0000-0000-000000000000}"/>
  <bookViews>
    <workbookView xWindow="-120" yWindow="-120" windowWidth="20730" windowHeight="11040" tabRatio="898" firstSheet="10" activeTab="17" xr2:uid="{00000000-000D-0000-FFFF-FFFF00000000}"/>
  </bookViews>
  <sheets>
    <sheet name="NAC" sheetId="1" r:id="rId1"/>
    <sheet name="GBA" sheetId="6" r:id="rId2"/>
    <sheet name="PAM" sheetId="8" r:id="rId3"/>
    <sheet name="NOA" sheetId="10" r:id="rId4"/>
    <sheet name="NEA" sheetId="11" r:id="rId5"/>
    <sheet name="CUY" sheetId="12" r:id="rId6"/>
    <sheet name="PAT" sheetId="13" r:id="rId7"/>
    <sheet name="Nucleo&amp;Subyacente" sheetId="35" r:id="rId8"/>
    <sheet name="F3mom" sheetId="2" r:id="rId9"/>
    <sheet name="F3yoy" sheetId="3" r:id="rId10"/>
    <sheet name="GBA_d" sheetId="4" r:id="rId11"/>
    <sheet name="Hoja1" sheetId="38" r:id="rId12"/>
    <sheet name="PAM_d" sheetId="5" r:id="rId13"/>
    <sheet name="NOA_d" sheetId="14" r:id="rId14"/>
    <sheet name="NEA_d" sheetId="15" r:id="rId15"/>
    <sheet name="CUY_d" sheetId="16" r:id="rId16"/>
    <sheet name="PAT_d" sheetId="17" r:id="rId17"/>
    <sheet name="NAC_d" sheetId="18" r:id="rId18"/>
    <sheet name="quint_new" sheetId="37" r:id="rId19"/>
    <sheet name="NAC_d_B" sheetId="21" state="hidden" r:id="rId20"/>
    <sheet name="NAC_d (2)" sheetId="36" state="hidden" r:id="rId21"/>
    <sheet name="d1d10_m" sheetId="19" r:id="rId22"/>
    <sheet name="d1d10_y" sheetId="20" r:id="rId23"/>
    <sheet name="GraficoD1D10yoy" sheetId="30" state="hidden" r:id="rId24"/>
    <sheet name="d1d10index" sheetId="22" r:id="rId25"/>
    <sheet name="W_nucleo" sheetId="32" r:id="rId26"/>
    <sheet name="F10.12.17data" sheetId="26" r:id="rId27"/>
    <sheet name="F19data" sheetId="29" r:id="rId28"/>
    <sheet name="F9data" sheetId="23" r:id="rId29"/>
    <sheet name="F9mom" sheetId="24" r:id="rId30"/>
    <sheet name="F9yoy" sheetId="25" state="hidden" r:id="rId31"/>
    <sheet name="F14incidenciageo" sheetId="27" state="hidden" r:id="rId32"/>
    <sheet name="{g}DesigGeoIngreso" sheetId="31" r:id="rId33"/>
    <sheet name="Para R" sheetId="33" r:id="rId34"/>
  </sheets>
  <externalReferences>
    <externalReference r:id="rId3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3" i="38" l="1"/>
  <c r="M83" i="38" s="1"/>
  <c r="I82" i="38"/>
  <c r="Q82" i="38" s="1"/>
  <c r="I81" i="38"/>
  <c r="N81" i="38" s="1"/>
  <c r="I80" i="38"/>
  <c r="L80" i="38" s="1"/>
  <c r="I79" i="38"/>
  <c r="P79" i="38" s="1"/>
  <c r="I78" i="38"/>
  <c r="M78" i="38" s="1"/>
  <c r="I77" i="38"/>
  <c r="N77" i="38" s="1"/>
  <c r="I76" i="38"/>
  <c r="O76" i="38" s="1"/>
  <c r="I75" i="38"/>
  <c r="M75" i="38" s="1"/>
  <c r="I74" i="38"/>
  <c r="Q74" i="38" s="1"/>
  <c r="C111" i="18" a="1"/>
  <c r="BP111" i="18" a="1"/>
  <c r="BC111" i="18" a="1"/>
  <c r="AP111" i="18" a="1"/>
  <c r="AL111" i="18" a="1"/>
  <c r="AC111" i="18" a="1"/>
  <c r="Y111" i="18" a="1"/>
  <c r="L111" i="18" a="1"/>
  <c r="BQ110" i="18" a="1"/>
  <c r="BD110" i="18" a="1"/>
  <c r="AZ110" i="18" a="1"/>
  <c r="AQ110" i="18" a="1"/>
  <c r="AM110" i="18" a="1"/>
  <c r="Z110" i="18" a="1"/>
  <c r="M110" i="18" a="1"/>
  <c r="BR109" i="18" a="1"/>
  <c r="BN109" i="18" a="1"/>
  <c r="BE109" i="18" a="1"/>
  <c r="BA109" i="18" a="1"/>
  <c r="AN109" i="18" a="1"/>
  <c r="AA109" i="18" a="1"/>
  <c r="N109" i="18" a="1"/>
  <c r="J109" i="18" a="1"/>
  <c r="BS108" i="18" a="1"/>
  <c r="BO108" i="18" a="1"/>
  <c r="BB108" i="18" a="1"/>
  <c r="AO108" i="18" a="1"/>
  <c r="AB108" i="18" a="1"/>
  <c r="X108" i="18" a="1"/>
  <c r="O108" i="18" a="1"/>
  <c r="K108" i="18" a="1"/>
  <c r="BP107" i="18" a="1"/>
  <c r="BC107" i="18" a="1"/>
  <c r="AP107" i="18" a="1"/>
  <c r="AL107" i="18" a="1"/>
  <c r="AC107" i="18" a="1"/>
  <c r="Y107" i="18" a="1"/>
  <c r="L107" i="18" a="1"/>
  <c r="BQ106" i="18" a="1"/>
  <c r="BD106" i="18" a="1"/>
  <c r="AZ106" i="18" a="1"/>
  <c r="AQ106" i="18" a="1"/>
  <c r="AM106" i="18" a="1"/>
  <c r="Z106" i="18" a="1"/>
  <c r="M106" i="18" a="1"/>
  <c r="BR105" i="18" a="1"/>
  <c r="BN105" i="18" a="1"/>
  <c r="BK111" i="18" a="1"/>
  <c r="BG111" i="18" a="1"/>
  <c r="AX111" i="18" a="1"/>
  <c r="AT111" i="18" a="1"/>
  <c r="AG111" i="18" a="1"/>
  <c r="T111" i="18" a="1"/>
  <c r="G111" i="18" a="1"/>
  <c r="BL110" i="18" a="1"/>
  <c r="BH110" i="18" a="1"/>
  <c r="AU110" i="18" a="1"/>
  <c r="AH110" i="18" a="1"/>
  <c r="U110" i="18" a="1"/>
  <c r="Q110" i="18" a="1"/>
  <c r="H110" i="18" a="1"/>
  <c r="D110" i="18" a="1"/>
  <c r="BI109" i="18" a="1"/>
  <c r="AV109" i="18" a="1"/>
  <c r="AI109" i="18" a="1"/>
  <c r="AE109" i="18" a="1"/>
  <c r="V109" i="18" a="1"/>
  <c r="R109" i="18" a="1"/>
  <c r="E109" i="18" a="1"/>
  <c r="BJ108" i="18" a="1"/>
  <c r="AW108" i="18" a="1"/>
  <c r="AS108" i="18" a="1"/>
  <c r="AJ108" i="18" a="1"/>
  <c r="AF108" i="18" a="1"/>
  <c r="S108" i="18" a="1"/>
  <c r="F108" i="18" a="1"/>
  <c r="BK107" i="18" a="1"/>
  <c r="BG107" i="18" a="1"/>
  <c r="AX107" i="18" a="1"/>
  <c r="AT107" i="18" a="1"/>
  <c r="AG107" i="18" a="1"/>
  <c r="T107" i="18" a="1"/>
  <c r="G107" i="18" a="1"/>
  <c r="C107" i="18" a="1"/>
  <c r="BL106" i="18" a="1"/>
  <c r="BH106" i="18" a="1"/>
  <c r="AU106" i="18" a="1"/>
  <c r="AH106" i="18" a="1"/>
  <c r="U106" i="18" a="1"/>
  <c r="Q106" i="18" a="1"/>
  <c r="H106" i="18" a="1"/>
  <c r="D106" i="18" a="1"/>
  <c r="BS111" i="18" a="1"/>
  <c r="BO111" i="18" a="1"/>
  <c r="BB111" i="18" a="1"/>
  <c r="AO111" i="18" a="1"/>
  <c r="AB111" i="18" a="1"/>
  <c r="X111" i="18" a="1"/>
  <c r="O111" i="18" a="1"/>
  <c r="K111" i="18" a="1"/>
  <c r="BP110" i="18" a="1"/>
  <c r="BC110" i="18" a="1"/>
  <c r="AP110" i="18" a="1"/>
  <c r="AL110" i="18" a="1"/>
  <c r="AC110" i="18" a="1"/>
  <c r="Y110" i="18" a="1"/>
  <c r="L110" i="18" a="1"/>
  <c r="BQ109" i="18" a="1"/>
  <c r="BD109" i="18" a="1"/>
  <c r="AZ109" i="18" a="1"/>
  <c r="AQ109" i="18" a="1"/>
  <c r="AM109" i="18" a="1"/>
  <c r="Z109" i="18" a="1"/>
  <c r="M109" i="18" a="1"/>
  <c r="BR108" i="18" a="1"/>
  <c r="BN108" i="18" a="1"/>
  <c r="BE108" i="18" a="1"/>
  <c r="BA108" i="18" a="1"/>
  <c r="AN108" i="18" a="1"/>
  <c r="AA108" i="18" a="1"/>
  <c r="N108" i="18" a="1"/>
  <c r="J108" i="18" a="1"/>
  <c r="BS107" i="18" a="1"/>
  <c r="BO107" i="18" a="1"/>
  <c r="BB107" i="18" a="1"/>
  <c r="AO107" i="18" a="1"/>
  <c r="AB107" i="18" a="1"/>
  <c r="X107" i="18" a="1"/>
  <c r="O107" i="18" a="1"/>
  <c r="K107" i="18" a="1"/>
  <c r="BP106" i="18" a="1"/>
  <c r="BC106" i="18" a="1"/>
  <c r="AP106" i="18" a="1"/>
  <c r="AL106" i="18" a="1"/>
  <c r="AC106" i="18" a="1"/>
  <c r="Y106" i="18" a="1"/>
  <c r="L106" i="18" a="1"/>
  <c r="BQ105" i="18" a="1"/>
  <c r="BJ111" i="18" a="1"/>
  <c r="AW111" i="18" a="1"/>
  <c r="AS111" i="18" a="1"/>
  <c r="AJ111" i="18" a="1"/>
  <c r="AF111" i="18" a="1"/>
  <c r="S111" i="18" a="1"/>
  <c r="F111" i="18" a="1"/>
  <c r="BK110" i="18" a="1"/>
  <c r="BG110" i="18" a="1"/>
  <c r="AX110" i="18" a="1"/>
  <c r="AT110" i="18" a="1"/>
  <c r="AG110" i="18" a="1"/>
  <c r="T110" i="18" a="1"/>
  <c r="G110" i="18" a="1"/>
  <c r="C110" i="18" a="1"/>
  <c r="BL109" i="18" a="1"/>
  <c r="BH109" i="18" a="1"/>
  <c r="AU109" i="18" a="1"/>
  <c r="AH109" i="18" a="1"/>
  <c r="U109" i="18" a="1"/>
  <c r="Q109" i="18" a="1"/>
  <c r="H109" i="18" a="1"/>
  <c r="D109" i="18" a="1"/>
  <c r="BI108" i="18" a="1"/>
  <c r="AV108" i="18" a="1"/>
  <c r="AI108" i="18" a="1"/>
  <c r="AE108" i="18" a="1"/>
  <c r="V108" i="18" a="1"/>
  <c r="R108" i="18" a="1"/>
  <c r="E108" i="18" a="1"/>
  <c r="BJ107" i="18" a="1"/>
  <c r="AW107" i="18" a="1"/>
  <c r="AS107" i="18" a="1"/>
  <c r="AJ107" i="18" a="1"/>
  <c r="AF107" i="18" a="1"/>
  <c r="S107" i="18" a="1"/>
  <c r="F107" i="18" a="1"/>
  <c r="BK106" i="18" a="1"/>
  <c r="BG106" i="18" a="1"/>
  <c r="AX106" i="18" a="1"/>
  <c r="AT106" i="18" a="1"/>
  <c r="AG106" i="18" a="1"/>
  <c r="T106" i="18" a="1"/>
  <c r="G106" i="18" a="1"/>
  <c r="C106" i="18" a="1"/>
  <c r="BL105" i="18" a="1"/>
  <c r="BR111" i="18" a="1"/>
  <c r="BN111" i="18" a="1"/>
  <c r="BE111" i="18" a="1"/>
  <c r="BA111" i="18" a="1"/>
  <c r="AN111" i="18" a="1"/>
  <c r="AA111" i="18" a="1"/>
  <c r="N111" i="18" a="1"/>
  <c r="J111" i="18" a="1"/>
  <c r="BS110" i="18" a="1"/>
  <c r="BO110" i="18" a="1"/>
  <c r="BB110" i="18" a="1"/>
  <c r="AO110" i="18" a="1"/>
  <c r="AB110" i="18" a="1"/>
  <c r="X110" i="18" a="1"/>
  <c r="O110" i="18" a="1"/>
  <c r="K110" i="18" a="1"/>
  <c r="BP109" i="18" a="1"/>
  <c r="BC109" i="18" a="1"/>
  <c r="AP109" i="18" a="1"/>
  <c r="AL109" i="18" a="1"/>
  <c r="AC109" i="18" a="1"/>
  <c r="Y109" i="18" a="1"/>
  <c r="L109" i="18" a="1"/>
  <c r="BQ108" i="18" a="1"/>
  <c r="BD108" i="18" a="1"/>
  <c r="AZ108" i="18" a="1"/>
  <c r="AQ108" i="18" a="1"/>
  <c r="AM108" i="18" a="1"/>
  <c r="Z108" i="18" a="1"/>
  <c r="M108" i="18" a="1"/>
  <c r="BR107" i="18" a="1"/>
  <c r="BN107" i="18" a="1"/>
  <c r="BE107" i="18" a="1"/>
  <c r="BA107" i="18" a="1"/>
  <c r="AN107" i="18" a="1"/>
  <c r="AA107" i="18" a="1"/>
  <c r="N107" i="18" a="1"/>
  <c r="J107" i="18" a="1"/>
  <c r="BS106" i="18" a="1"/>
  <c r="BO106" i="18" a="1"/>
  <c r="BB106" i="18" a="1"/>
  <c r="AO106" i="18" a="1"/>
  <c r="AB106" i="18" a="1"/>
  <c r="X106" i="18" a="1"/>
  <c r="O106" i="18" a="1"/>
  <c r="K106" i="18" a="1"/>
  <c r="BP105" i="18" a="1"/>
  <c r="BI111" i="18" a="1"/>
  <c r="AV111" i="18" a="1"/>
  <c r="AI111" i="18" a="1"/>
  <c r="AE111" i="18" a="1"/>
  <c r="V111" i="18" a="1"/>
  <c r="R111" i="18" a="1"/>
  <c r="E111" i="18" a="1"/>
  <c r="BJ110" i="18" a="1"/>
  <c r="AW110" i="18" a="1"/>
  <c r="AS110" i="18" a="1"/>
  <c r="AJ110" i="18" a="1"/>
  <c r="AF110" i="18" a="1"/>
  <c r="S110" i="18" a="1"/>
  <c r="F110" i="18" a="1"/>
  <c r="BK109" i="18" a="1"/>
  <c r="BG109" i="18" a="1"/>
  <c r="AX109" i="18" a="1"/>
  <c r="AT109" i="18" a="1"/>
  <c r="AG109" i="18" a="1"/>
  <c r="T109" i="18" a="1"/>
  <c r="G109" i="18" a="1"/>
  <c r="C109" i="18" a="1"/>
  <c r="BL108" i="18" a="1"/>
  <c r="BH108" i="18" a="1"/>
  <c r="AU108" i="18" a="1"/>
  <c r="AH108" i="18" a="1"/>
  <c r="U108" i="18" a="1"/>
  <c r="Q108" i="18" a="1"/>
  <c r="H108" i="18" a="1"/>
  <c r="D108" i="18" a="1"/>
  <c r="BI107" i="18" a="1"/>
  <c r="AV107" i="18" a="1"/>
  <c r="AI107" i="18" a="1"/>
  <c r="AE107" i="18" a="1"/>
  <c r="V107" i="18" a="1"/>
  <c r="R107" i="18" a="1"/>
  <c r="E107" i="18" a="1"/>
  <c r="BJ106" i="18" a="1"/>
  <c r="AW106" i="18" a="1"/>
  <c r="AS106" i="18" a="1"/>
  <c r="AJ106" i="18" a="1"/>
  <c r="AF106" i="18" a="1"/>
  <c r="S106" i="18" a="1"/>
  <c r="F106" i="18" a="1"/>
  <c r="BK105" i="18" a="1"/>
  <c r="BQ111" i="18" a="1"/>
  <c r="BD111" i="18" a="1"/>
  <c r="AZ111" i="18" a="1"/>
  <c r="AQ111" i="18" a="1"/>
  <c r="AM111" i="18" a="1"/>
  <c r="Z111" i="18" a="1"/>
  <c r="M111" i="18" a="1"/>
  <c r="BR110" i="18" a="1"/>
  <c r="BN110" i="18" a="1"/>
  <c r="BE110" i="18" a="1"/>
  <c r="BA110" i="18" a="1"/>
  <c r="AN110" i="18" a="1"/>
  <c r="AA110" i="18" a="1"/>
  <c r="N110" i="18" a="1"/>
  <c r="J110" i="18" a="1"/>
  <c r="BS109" i="18" a="1"/>
  <c r="BO109" i="18" a="1"/>
  <c r="BB109" i="18" a="1"/>
  <c r="AO109" i="18" a="1"/>
  <c r="AB109" i="18" a="1"/>
  <c r="X109" i="18" a="1"/>
  <c r="O109" i="18" a="1"/>
  <c r="K109" i="18" a="1"/>
  <c r="BP108" i="18" a="1"/>
  <c r="BC108" i="18" a="1"/>
  <c r="AP108" i="18" a="1"/>
  <c r="AL108" i="18" a="1"/>
  <c r="AC108" i="18" a="1"/>
  <c r="Y108" i="18" a="1"/>
  <c r="L108" i="18" a="1"/>
  <c r="BQ107" i="18" a="1"/>
  <c r="BD107" i="18" a="1"/>
  <c r="AZ107" i="18" a="1"/>
  <c r="AQ107" i="18" a="1"/>
  <c r="AM107" i="18" a="1"/>
  <c r="Z107" i="18" a="1"/>
  <c r="M107" i="18" a="1"/>
  <c r="BR106" i="18" a="1"/>
  <c r="BN106" i="18" a="1"/>
  <c r="BE106" i="18" a="1"/>
  <c r="BA106" i="18" a="1"/>
  <c r="AN106" i="18" a="1"/>
  <c r="AA106" i="18" a="1"/>
  <c r="N106" i="18" a="1"/>
  <c r="J106" i="18" a="1"/>
  <c r="BS105" i="18" a="1"/>
  <c r="AH111" i="18" a="1"/>
  <c r="AI110" i="18" a="1"/>
  <c r="AJ109" i="18" a="1"/>
  <c r="C108" i="18" a="1"/>
  <c r="D107" i="18" a="1"/>
  <c r="E106" i="18" a="1"/>
  <c r="AU105" i="18" a="1"/>
  <c r="AH105" i="18" a="1"/>
  <c r="U105" i="18" a="1"/>
  <c r="Q105" i="18" a="1"/>
  <c r="H105" i="18" a="1"/>
  <c r="D105" i="18" a="1"/>
  <c r="BI104" i="18" a="1"/>
  <c r="AV104" i="18" a="1"/>
  <c r="AI104" i="18" a="1"/>
  <c r="AE104" i="18" a="1"/>
  <c r="V104" i="18" a="1"/>
  <c r="R104" i="18" a="1"/>
  <c r="E104" i="18" a="1"/>
  <c r="BJ103" i="18" a="1"/>
  <c r="AW103" i="18" a="1"/>
  <c r="AS103" i="18" a="1"/>
  <c r="AJ103" i="18" a="1"/>
  <c r="AF103" i="18" a="1"/>
  <c r="S103" i="18" a="1"/>
  <c r="F103" i="18" a="1"/>
  <c r="BK102" i="18" a="1"/>
  <c r="BG102" i="18" a="1"/>
  <c r="AX102" i="18" a="1"/>
  <c r="AT102" i="18" a="1"/>
  <c r="AG102" i="18" a="1"/>
  <c r="T102" i="18" a="1"/>
  <c r="G102" i="18" a="1"/>
  <c r="C102" i="18" a="1"/>
  <c r="BL101" i="18" a="1"/>
  <c r="BH101" i="18" a="1"/>
  <c r="AU101" i="18" a="1"/>
  <c r="AH101" i="18" a="1"/>
  <c r="U101" i="18" a="1"/>
  <c r="Q101" i="18" a="1"/>
  <c r="H101" i="18" a="1"/>
  <c r="D101" i="18" a="1"/>
  <c r="BI100" i="18" a="1"/>
  <c r="AV100" i="18" a="1"/>
  <c r="AI100" i="18" a="1"/>
  <c r="AE100" i="18" a="1"/>
  <c r="BL111" i="18" a="1"/>
  <c r="AE110" i="18" a="1"/>
  <c r="AF109" i="18" a="1"/>
  <c r="AG108" i="18" a="1"/>
  <c r="AH107" i="18" a="1"/>
  <c r="AI106" i="18" a="1"/>
  <c r="BH105" i="18" a="1"/>
  <c r="BC105" i="18" a="1"/>
  <c r="AP105" i="18" a="1"/>
  <c r="AL105" i="18" a="1"/>
  <c r="AC105" i="18" a="1"/>
  <c r="Y105" i="18" a="1"/>
  <c r="L105" i="18" a="1"/>
  <c r="BQ104" i="18" a="1"/>
  <c r="BD104" i="18" a="1"/>
  <c r="AZ104" i="18" a="1"/>
  <c r="AQ104" i="18" a="1"/>
  <c r="AM104" i="18" a="1"/>
  <c r="Z104" i="18" a="1"/>
  <c r="M104" i="18" a="1"/>
  <c r="BR103" i="18" a="1"/>
  <c r="BN103" i="18" a="1"/>
  <c r="BE103" i="18" a="1"/>
  <c r="BA103" i="18" a="1"/>
  <c r="AN103" i="18" a="1"/>
  <c r="AA103" i="18" a="1"/>
  <c r="N103" i="18" a="1"/>
  <c r="J103" i="18" a="1"/>
  <c r="BS102" i="18" a="1"/>
  <c r="BO102" i="18" a="1"/>
  <c r="BB102" i="18" a="1"/>
  <c r="AO102" i="18" a="1"/>
  <c r="AB102" i="18" a="1"/>
  <c r="X102" i="18" a="1"/>
  <c r="O102" i="18" a="1"/>
  <c r="K102" i="18" a="1"/>
  <c r="BP101" i="18" a="1"/>
  <c r="BC101" i="18" a="1"/>
  <c r="AP101" i="18" a="1"/>
  <c r="AL101" i="18" a="1"/>
  <c r="AC101" i="18" a="1"/>
  <c r="Y101" i="18" a="1"/>
  <c r="L101" i="18" a="1"/>
  <c r="BQ100" i="18" a="1"/>
  <c r="BD100" i="18" a="1"/>
  <c r="AZ100" i="18" a="1"/>
  <c r="AQ100" i="18" a="1"/>
  <c r="AM100" i="18" a="1"/>
  <c r="BH111" i="18" a="1"/>
  <c r="BI110" i="18" a="1"/>
  <c r="BJ109" i="18" a="1"/>
  <c r="BK108" i="18" a="1"/>
  <c r="BL107" i="18" a="1"/>
  <c r="AE106" i="18" a="1"/>
  <c r="BO105" i="18" a="1"/>
  <c r="BG105" i="18" a="1"/>
  <c r="AX105" i="18" a="1"/>
  <c r="AT105" i="18" a="1"/>
  <c r="AG105" i="18" a="1"/>
  <c r="T105" i="18" a="1"/>
  <c r="G105" i="18" a="1"/>
  <c r="C105" i="18" a="1"/>
  <c r="BL104" i="18" a="1"/>
  <c r="BH104" i="18" a="1"/>
  <c r="AU104" i="18" a="1"/>
  <c r="AH104" i="18" a="1"/>
  <c r="U104" i="18" a="1"/>
  <c r="Q104" i="18" a="1"/>
  <c r="H104" i="18" a="1"/>
  <c r="D104" i="18" a="1"/>
  <c r="BI103" i="18" a="1"/>
  <c r="AV103" i="18" a="1"/>
  <c r="AI103" i="18" a="1"/>
  <c r="AE103" i="18" a="1"/>
  <c r="V103" i="18" a="1"/>
  <c r="R103" i="18" a="1"/>
  <c r="E103" i="18" a="1"/>
  <c r="BJ102" i="18" a="1"/>
  <c r="AW102" i="18" a="1"/>
  <c r="AS102" i="18" a="1"/>
  <c r="AJ102" i="18" a="1"/>
  <c r="AF102" i="18" a="1"/>
  <c r="S102" i="18" a="1"/>
  <c r="F102" i="18" a="1"/>
  <c r="BK101" i="18" a="1"/>
  <c r="BG101" i="18" a="1"/>
  <c r="AX101" i="18" a="1"/>
  <c r="AT101" i="18" a="1"/>
  <c r="AG101" i="18" a="1"/>
  <c r="T101" i="18" a="1"/>
  <c r="G101" i="18" a="1"/>
  <c r="C101" i="18" a="1"/>
  <c r="BL100" i="18" a="1"/>
  <c r="BH100" i="18" a="1"/>
  <c r="AU100" i="18" a="1"/>
  <c r="AH100" i="18" a="1"/>
  <c r="U111" i="18" a="1"/>
  <c r="V110" i="18" a="1"/>
  <c r="BG108" i="18" a="1"/>
  <c r="BH107" i="18" a="1"/>
  <c r="BI106" i="18" a="1"/>
  <c r="BB105" i="18" a="1"/>
  <c r="AO105" i="18" a="1"/>
  <c r="AB105" i="18" a="1"/>
  <c r="X105" i="18" a="1"/>
  <c r="O105" i="18" a="1"/>
  <c r="K105" i="18" a="1"/>
  <c r="BP104" i="18" a="1"/>
  <c r="BC104" i="18" a="1"/>
  <c r="AP104" i="18" a="1"/>
  <c r="AL104" i="18" a="1"/>
  <c r="AC104" i="18" a="1"/>
  <c r="Y104" i="18" a="1"/>
  <c r="L104" i="18" a="1"/>
  <c r="BQ103" i="18" a="1"/>
  <c r="BD103" i="18" a="1"/>
  <c r="AZ103" i="18" a="1"/>
  <c r="AQ103" i="18" a="1"/>
  <c r="AM103" i="18" a="1"/>
  <c r="Z103" i="18" a="1"/>
  <c r="M103" i="18" a="1"/>
  <c r="BR102" i="18" a="1"/>
  <c r="BN102" i="18" a="1"/>
  <c r="BE102" i="18" a="1"/>
  <c r="BA102" i="18" a="1"/>
  <c r="AN102" i="18" a="1"/>
  <c r="AA102" i="18" a="1"/>
  <c r="N102" i="18" a="1"/>
  <c r="J102" i="18" a="1"/>
  <c r="BS101" i="18" a="1"/>
  <c r="BO101" i="18" a="1"/>
  <c r="BB101" i="18" a="1"/>
  <c r="AO101" i="18" a="1"/>
  <c r="AB101" i="18" a="1"/>
  <c r="X101" i="18" a="1"/>
  <c r="O101" i="18" a="1"/>
  <c r="K101" i="18" a="1"/>
  <c r="BP100" i="18" a="1"/>
  <c r="BC100" i="18" a="1"/>
  <c r="AP100" i="18" a="1"/>
  <c r="AL100" i="18" a="1"/>
  <c r="AC100" i="18" a="1"/>
  <c r="Q111" i="18" a="1"/>
  <c r="R110" i="18" a="1"/>
  <c r="S109" i="18" a="1"/>
  <c r="T108" i="18" a="1"/>
  <c r="U107" i="18" a="1"/>
  <c r="V106" i="18" a="1"/>
  <c r="AW105" i="18" a="1"/>
  <c r="AS105" i="18" a="1"/>
  <c r="AJ105" i="18" a="1"/>
  <c r="AF105" i="18" a="1"/>
  <c r="S105" i="18" a="1"/>
  <c r="F105" i="18" a="1"/>
  <c r="BK104" i="18" a="1"/>
  <c r="BG104" i="18" a="1"/>
  <c r="AX104" i="18" a="1"/>
  <c r="AT104" i="18" a="1"/>
  <c r="AG104" i="18" a="1"/>
  <c r="T104" i="18" a="1"/>
  <c r="G104" i="18" a="1"/>
  <c r="C104" i="18" a="1"/>
  <c r="BL103" i="18" a="1"/>
  <c r="BH103" i="18" a="1"/>
  <c r="AU103" i="18" a="1"/>
  <c r="AH103" i="18" a="1"/>
  <c r="U103" i="18" a="1"/>
  <c r="Q103" i="18" a="1"/>
  <c r="H103" i="18" a="1"/>
  <c r="D103" i="18" a="1"/>
  <c r="BI102" i="18" a="1"/>
  <c r="AV102" i="18" a="1"/>
  <c r="AI102" i="18" a="1"/>
  <c r="AE102" i="18" a="1"/>
  <c r="V102" i="18" a="1"/>
  <c r="R102" i="18" a="1"/>
  <c r="E102" i="18" a="1"/>
  <c r="BJ101" i="18" a="1"/>
  <c r="AW101" i="18" a="1"/>
  <c r="AS101" i="18" a="1"/>
  <c r="AJ101" i="18" a="1"/>
  <c r="AF101" i="18" a="1"/>
  <c r="S101" i="18" a="1"/>
  <c r="F101" i="18" a="1"/>
  <c r="BK100" i="18" a="1"/>
  <c r="BG100" i="18" a="1"/>
  <c r="AX100" i="18" a="1"/>
  <c r="AT100" i="18" a="1"/>
  <c r="AU111" i="18" a="1"/>
  <c r="AV110" i="18" a="1"/>
  <c r="AW109" i="18" a="1"/>
  <c r="AX108" i="18" a="1"/>
  <c r="Q107" i="18" a="1"/>
  <c r="R106" i="18" a="1"/>
  <c r="BJ105" i="18" a="1"/>
  <c r="BE105" i="18" a="1"/>
  <c r="BA105" i="18" a="1"/>
  <c r="AN105" i="18" a="1"/>
  <c r="AA105" i="18" a="1"/>
  <c r="N105" i="18" a="1"/>
  <c r="J105" i="18" a="1"/>
  <c r="BS104" i="18" a="1"/>
  <c r="BO104" i="18" a="1"/>
  <c r="BB104" i="18" a="1"/>
  <c r="AO104" i="18" a="1"/>
  <c r="AB104" i="18" a="1"/>
  <c r="X104" i="18" a="1"/>
  <c r="O104" i="18" a="1"/>
  <c r="K104" i="18" a="1"/>
  <c r="BP103" i="18" a="1"/>
  <c r="BC103" i="18" a="1"/>
  <c r="AP103" i="18" a="1"/>
  <c r="AL103" i="18" a="1"/>
  <c r="AC103" i="18" a="1"/>
  <c r="Y103" i="18" a="1"/>
  <c r="L103" i="18" a="1"/>
  <c r="BQ102" i="18" a="1"/>
  <c r="BD102" i="18" a="1"/>
  <c r="AZ102" i="18" a="1"/>
  <c r="AQ102" i="18" a="1"/>
  <c r="AM102" i="18" a="1"/>
  <c r="Z102" i="18" a="1"/>
  <c r="M102" i="18" a="1"/>
  <c r="BR101" i="18" a="1"/>
  <c r="BN101" i="18" a="1"/>
  <c r="BE101" i="18" a="1"/>
  <c r="BA101" i="18" a="1"/>
  <c r="AN101" i="18" a="1"/>
  <c r="AA101" i="18" a="1"/>
  <c r="N101" i="18" a="1"/>
  <c r="J101" i="18" a="1"/>
  <c r="BS100" i="18" a="1"/>
  <c r="BO100" i="18" a="1"/>
  <c r="BB100" i="18" a="1"/>
  <c r="AO100" i="18" a="1"/>
  <c r="AB100" i="18" a="1"/>
  <c r="H111" i="18" a="1"/>
  <c r="AS109" i="18" a="1"/>
  <c r="AT108" i="18" a="1"/>
  <c r="AU107" i="18" a="1"/>
  <c r="AV106" i="18" a="1"/>
  <c r="AV105" i="18" a="1"/>
  <c r="AI105" i="18" a="1"/>
  <c r="AE105" i="18" a="1"/>
  <c r="V105" i="18" a="1"/>
  <c r="R105" i="18" a="1"/>
  <c r="E105" i="18" a="1"/>
  <c r="BJ104" i="18" a="1"/>
  <c r="AW104" i="18" a="1"/>
  <c r="AS104" i="18" a="1"/>
  <c r="AJ104" i="18" a="1"/>
  <c r="AF104" i="18" a="1"/>
  <c r="S104" i="18" a="1"/>
  <c r="F104" i="18" a="1"/>
  <c r="BK103" i="18" a="1"/>
  <c r="BG103" i="18" a="1"/>
  <c r="AX103" i="18" a="1"/>
  <c r="AT103" i="18" a="1"/>
  <c r="AG103" i="18" a="1"/>
  <c r="T103" i="18" a="1"/>
  <c r="G103" i="18" a="1"/>
  <c r="C103" i="18" a="1"/>
  <c r="BL102" i="18" a="1"/>
  <c r="BH102" i="18" a="1"/>
  <c r="AU102" i="18" a="1"/>
  <c r="AH102" i="18" a="1"/>
  <c r="U102" i="18" a="1"/>
  <c r="Q102" i="18" a="1"/>
  <c r="H102" i="18" a="1"/>
  <c r="D102" i="18" a="1"/>
  <c r="BI101" i="18" a="1"/>
  <c r="AV101" i="18" a="1"/>
  <c r="AI101" i="18" a="1"/>
  <c r="AE101" i="18" a="1"/>
  <c r="V101" i="18" a="1"/>
  <c r="R101" i="18" a="1"/>
  <c r="E101" i="18" a="1"/>
  <c r="BJ100" i="18" a="1"/>
  <c r="AW100" i="18" a="1"/>
  <c r="AS100" i="18" a="1"/>
  <c r="AJ100" i="18" a="1"/>
  <c r="AQ105" i="18" a="1"/>
  <c r="J104" i="18" a="1"/>
  <c r="K103" i="18" a="1"/>
  <c r="L102" i="18" a="1"/>
  <c r="M101" i="18" a="1"/>
  <c r="T100" i="18" a="1"/>
  <c r="G100" i="18" a="1"/>
  <c r="C100" i="18" a="1"/>
  <c r="BL99" i="18" a="1"/>
  <c r="BH99" i="18" a="1"/>
  <c r="AU99" i="18" a="1"/>
  <c r="AH99" i="18" a="1"/>
  <c r="U99" i="18" a="1"/>
  <c r="Q99" i="18" a="1"/>
  <c r="H99" i="18" a="1"/>
  <c r="D99" i="18" a="1"/>
  <c r="BI98" i="18" a="1"/>
  <c r="AV98" i="18" a="1"/>
  <c r="AI98" i="18" a="1"/>
  <c r="AE98" i="18" a="1"/>
  <c r="V98" i="18" a="1"/>
  <c r="R98" i="18" a="1"/>
  <c r="E98" i="18" a="1"/>
  <c r="BJ97" i="18" a="1"/>
  <c r="AW97" i="18" a="1"/>
  <c r="AS97" i="18" a="1"/>
  <c r="AJ97" i="18" a="1"/>
  <c r="AF97" i="18" a="1"/>
  <c r="S97" i="18" a="1"/>
  <c r="F97" i="18" a="1"/>
  <c r="BK96" i="18" a="1"/>
  <c r="BG96" i="18" a="1"/>
  <c r="AX96" i="18" a="1"/>
  <c r="AT96" i="18" a="1"/>
  <c r="AG96" i="18" a="1"/>
  <c r="T96" i="18" a="1"/>
  <c r="G96" i="18" a="1"/>
  <c r="C96" i="18" a="1"/>
  <c r="BL95" i="18" a="1"/>
  <c r="BH95" i="18" a="1"/>
  <c r="AU95" i="18" a="1"/>
  <c r="AH95" i="18" a="1"/>
  <c r="U95" i="18" a="1"/>
  <c r="Q95" i="18" a="1"/>
  <c r="H95" i="18" a="1"/>
  <c r="D95" i="18" a="1"/>
  <c r="BI94" i="18" a="1"/>
  <c r="AV94" i="18" a="1"/>
  <c r="AI94" i="18" a="1"/>
  <c r="AE94" i="18" a="1"/>
  <c r="V94" i="18" a="1"/>
  <c r="R94" i="18" a="1"/>
  <c r="D111" i="18" a="1"/>
  <c r="H107" i="18" a="1"/>
  <c r="AM105" i="18" a="1"/>
  <c r="AN104" i="18" a="1"/>
  <c r="AO103" i="18" a="1"/>
  <c r="AP102" i="18" a="1"/>
  <c r="AQ101" i="18" a="1"/>
  <c r="X100" i="18" a="1"/>
  <c r="O100" i="18" a="1"/>
  <c r="K100" i="18" a="1"/>
  <c r="BP99" i="18" a="1"/>
  <c r="BC99" i="18" a="1"/>
  <c r="AP99" i="18" a="1"/>
  <c r="AL99" i="18" a="1"/>
  <c r="AC99" i="18" a="1"/>
  <c r="Y99" i="18" a="1"/>
  <c r="L99" i="18" a="1"/>
  <c r="BQ98" i="18" a="1"/>
  <c r="BD98" i="18" a="1"/>
  <c r="AZ98" i="18" a="1"/>
  <c r="AQ98" i="18" a="1"/>
  <c r="AM98" i="18" a="1"/>
  <c r="Z98" i="18" a="1"/>
  <c r="M98" i="18" a="1"/>
  <c r="BR97" i="18" a="1"/>
  <c r="BN97" i="18" a="1"/>
  <c r="BE97" i="18" a="1"/>
  <c r="BA97" i="18" a="1"/>
  <c r="AN97" i="18" a="1"/>
  <c r="AA97" i="18" a="1"/>
  <c r="N97" i="18" a="1"/>
  <c r="J97" i="18" a="1"/>
  <c r="BS96" i="18" a="1"/>
  <c r="BO96" i="18" a="1"/>
  <c r="BB96" i="18" a="1"/>
  <c r="AO96" i="18" a="1"/>
  <c r="AB96" i="18" a="1"/>
  <c r="X96" i="18" a="1"/>
  <c r="O96" i="18" a="1"/>
  <c r="K96" i="18" a="1"/>
  <c r="BP95" i="18" a="1"/>
  <c r="BC95" i="18" a="1"/>
  <c r="AP95" i="18" a="1"/>
  <c r="AL95" i="18" a="1"/>
  <c r="AC95" i="18" a="1"/>
  <c r="Y95" i="18" a="1"/>
  <c r="L95" i="18" a="1"/>
  <c r="BQ94" i="18" a="1"/>
  <c r="BD94" i="18" a="1"/>
  <c r="AZ94" i="18" a="1"/>
  <c r="AQ94" i="18" a="1"/>
  <c r="AM94" i="18" a="1"/>
  <c r="Z94" i="18" a="1"/>
  <c r="M94" i="18" a="1"/>
  <c r="BR104" i="18" a="1"/>
  <c r="BS103" i="18" a="1"/>
  <c r="AL102" i="18" a="1"/>
  <c r="AM101" i="18" a="1"/>
  <c r="AN100" i="18" a="1"/>
  <c r="S100" i="18" a="1"/>
  <c r="F100" i="18" a="1"/>
  <c r="BK99" i="18" a="1"/>
  <c r="BG99" i="18" a="1"/>
  <c r="AX99" i="18" a="1"/>
  <c r="AT99" i="18" a="1"/>
  <c r="AG99" i="18" a="1"/>
  <c r="T99" i="18" a="1"/>
  <c r="G99" i="18" a="1"/>
  <c r="C99" i="18" a="1"/>
  <c r="BL98" i="18" a="1"/>
  <c r="BH98" i="18" a="1"/>
  <c r="AU98" i="18" a="1"/>
  <c r="AH98" i="18" a="1"/>
  <c r="U98" i="18" a="1"/>
  <c r="Q98" i="18" a="1"/>
  <c r="H98" i="18" a="1"/>
  <c r="D98" i="18" a="1"/>
  <c r="BI97" i="18" a="1"/>
  <c r="AV97" i="18" a="1"/>
  <c r="AI97" i="18" a="1"/>
  <c r="AE97" i="18" a="1"/>
  <c r="V97" i="18" a="1"/>
  <c r="R97" i="18" a="1"/>
  <c r="E97" i="18" a="1"/>
  <c r="BJ96" i="18" a="1"/>
  <c r="AW96" i="18" a="1"/>
  <c r="AS96" i="18" a="1"/>
  <c r="AJ96" i="18" a="1"/>
  <c r="AF96" i="18" a="1"/>
  <c r="S96" i="18" a="1"/>
  <c r="F96" i="18" a="1"/>
  <c r="BK95" i="18" a="1"/>
  <c r="BG95" i="18" a="1"/>
  <c r="AX95" i="18" a="1"/>
  <c r="AT95" i="18" a="1"/>
  <c r="AG95" i="18" a="1"/>
  <c r="T95" i="18" a="1"/>
  <c r="G95" i="18" a="1"/>
  <c r="C95" i="18" a="1"/>
  <c r="BL94" i="18" a="1"/>
  <c r="BH94" i="18" a="1"/>
  <c r="AU94" i="18" a="1"/>
  <c r="AH94" i="18" a="1"/>
  <c r="U94" i="18" a="1"/>
  <c r="Q94" i="18" a="1"/>
  <c r="H94" i="18" a="1"/>
  <c r="E110" i="18" a="1"/>
  <c r="BN104" i="18" a="1"/>
  <c r="BO103" i="18" a="1"/>
  <c r="BP102" i="18" a="1"/>
  <c r="BQ101" i="18" a="1"/>
  <c r="BR100" i="18" a="1"/>
  <c r="AA100" i="18" a="1"/>
  <c r="N100" i="18" a="1"/>
  <c r="J100" i="18" a="1"/>
  <c r="BS99" i="18" a="1"/>
  <c r="BO99" i="18" a="1"/>
  <c r="BB99" i="18" a="1"/>
  <c r="AO99" i="18" a="1"/>
  <c r="AB99" i="18" a="1"/>
  <c r="X99" i="18" a="1"/>
  <c r="O99" i="18" a="1"/>
  <c r="K99" i="18" a="1"/>
  <c r="BP98" i="18" a="1"/>
  <c r="BC98" i="18" a="1"/>
  <c r="AP98" i="18" a="1"/>
  <c r="AL98" i="18" a="1"/>
  <c r="AC98" i="18" a="1"/>
  <c r="Y98" i="18" a="1"/>
  <c r="L98" i="18" a="1"/>
  <c r="BQ97" i="18" a="1"/>
  <c r="BD97" i="18" a="1"/>
  <c r="AZ97" i="18" a="1"/>
  <c r="AQ97" i="18" a="1"/>
  <c r="AM97" i="18" a="1"/>
  <c r="Z97" i="18" a="1"/>
  <c r="M97" i="18" a="1"/>
  <c r="BR96" i="18" a="1"/>
  <c r="BN96" i="18" a="1"/>
  <c r="BE96" i="18" a="1"/>
  <c r="BA96" i="18" a="1"/>
  <c r="AN96" i="18" a="1"/>
  <c r="AA96" i="18" a="1"/>
  <c r="N96" i="18" a="1"/>
  <c r="J96" i="18" a="1"/>
  <c r="BS95" i="18" a="1"/>
  <c r="BO95" i="18" a="1"/>
  <c r="BB95" i="18" a="1"/>
  <c r="AO95" i="18" a="1"/>
  <c r="AB95" i="18" a="1"/>
  <c r="X95" i="18" a="1"/>
  <c r="O95" i="18" a="1"/>
  <c r="K95" i="18" a="1"/>
  <c r="BP94" i="18" a="1"/>
  <c r="BC94" i="18" a="1"/>
  <c r="AP94" i="18" a="1"/>
  <c r="AL94" i="18" a="1"/>
  <c r="AC94" i="18" a="1"/>
  <c r="Y94" i="18" a="1"/>
  <c r="L94" i="18" a="1"/>
  <c r="BI105" i="18" a="1"/>
  <c r="Z105" i="18" a="1"/>
  <c r="AA104" i="18" a="1"/>
  <c r="AB103" i="18" a="1"/>
  <c r="AC102" i="18" a="1"/>
  <c r="BN100" i="18" a="1"/>
  <c r="AG100" i="18" a="1"/>
  <c r="V100" i="18" a="1"/>
  <c r="R100" i="18" a="1"/>
  <c r="E100" i="18" a="1"/>
  <c r="BJ99" i="18" a="1"/>
  <c r="AW99" i="18" a="1"/>
  <c r="AS99" i="18" a="1"/>
  <c r="AJ99" i="18" a="1"/>
  <c r="AF99" i="18" a="1"/>
  <c r="S99" i="18" a="1"/>
  <c r="F99" i="18" a="1"/>
  <c r="BK98" i="18" a="1"/>
  <c r="BG98" i="18" a="1"/>
  <c r="AX98" i="18" a="1"/>
  <c r="AT98" i="18" a="1"/>
  <c r="AG98" i="18" a="1"/>
  <c r="T98" i="18" a="1"/>
  <c r="G98" i="18" a="1"/>
  <c r="C98" i="18" a="1"/>
  <c r="BL97" i="18" a="1"/>
  <c r="BH97" i="18" a="1"/>
  <c r="AU97" i="18" a="1"/>
  <c r="AH97" i="18" a="1"/>
  <c r="U97" i="18" a="1"/>
  <c r="Q97" i="18" a="1"/>
  <c r="H97" i="18" a="1"/>
  <c r="D97" i="18" a="1"/>
  <c r="BI96" i="18" a="1"/>
  <c r="AV96" i="18" a="1"/>
  <c r="AI96" i="18" a="1"/>
  <c r="AE96" i="18" a="1"/>
  <c r="V96" i="18" a="1"/>
  <c r="R96" i="18" a="1"/>
  <c r="E96" i="18" a="1"/>
  <c r="BJ95" i="18" a="1"/>
  <c r="AW95" i="18" a="1"/>
  <c r="AS95" i="18" a="1"/>
  <c r="AJ95" i="18" a="1"/>
  <c r="AF95" i="18" a="1"/>
  <c r="S95" i="18" a="1"/>
  <c r="F95" i="18" a="1"/>
  <c r="BK94" i="18" a="1"/>
  <c r="BG94" i="18" a="1"/>
  <c r="AX94" i="18" a="1"/>
  <c r="AT94" i="18" a="1"/>
  <c r="AG94" i="18" a="1"/>
  <c r="T94" i="18" a="1"/>
  <c r="G94" i="18" a="1"/>
  <c r="F109" i="18" a="1"/>
  <c r="BD105" i="18" a="1"/>
  <c r="BE104" i="18" a="1"/>
  <c r="X103" i="18" a="1"/>
  <c r="Y102" i="18" a="1"/>
  <c r="Z101" i="18" a="1"/>
  <c r="AF100" i="18" a="1"/>
  <c r="Z100" i="18" a="1"/>
  <c r="M100" i="18" a="1"/>
  <c r="BR99" i="18" a="1"/>
  <c r="BN99" i="18" a="1"/>
  <c r="BE99" i="18" a="1"/>
  <c r="BA99" i="18" a="1"/>
  <c r="AN99" i="18" a="1"/>
  <c r="AA99" i="18" a="1"/>
  <c r="N99" i="18" a="1"/>
  <c r="J99" i="18" a="1"/>
  <c r="BS98" i="18" a="1"/>
  <c r="BO98" i="18" a="1"/>
  <c r="BB98" i="18" a="1"/>
  <c r="AO98" i="18" a="1"/>
  <c r="AB98" i="18" a="1"/>
  <c r="X98" i="18" a="1"/>
  <c r="O98" i="18" a="1"/>
  <c r="K98" i="18" a="1"/>
  <c r="BP97" i="18" a="1"/>
  <c r="BC97" i="18" a="1"/>
  <c r="AP97" i="18" a="1"/>
  <c r="AL97" i="18" a="1"/>
  <c r="AC97" i="18" a="1"/>
  <c r="Y97" i="18" a="1"/>
  <c r="L97" i="18" a="1"/>
  <c r="BQ96" i="18" a="1"/>
  <c r="BD96" i="18" a="1"/>
  <c r="AZ96" i="18" a="1"/>
  <c r="AQ96" i="18" a="1"/>
  <c r="AM96" i="18" a="1"/>
  <c r="Z96" i="18" a="1"/>
  <c r="M96" i="18" a="1"/>
  <c r="BR95" i="18" a="1"/>
  <c r="BN95" i="18" a="1"/>
  <c r="BE95" i="18" a="1"/>
  <c r="BA95" i="18" a="1"/>
  <c r="AN95" i="18" a="1"/>
  <c r="AA95" i="18" a="1"/>
  <c r="N95" i="18" a="1"/>
  <c r="J95" i="18" a="1"/>
  <c r="BS94" i="18" a="1"/>
  <c r="BO94" i="18" a="1"/>
  <c r="BB94" i="18" a="1"/>
  <c r="AO94" i="18" a="1"/>
  <c r="AB94" i="18" a="1"/>
  <c r="X94" i="18" a="1"/>
  <c r="O94" i="18" a="1"/>
  <c r="K94" i="18" a="1"/>
  <c r="AZ105" i="18" a="1"/>
  <c r="BA104" i="18" a="1"/>
  <c r="BB103" i="18" a="1"/>
  <c r="BC102" i="18" a="1"/>
  <c r="BD101" i="18" a="1"/>
  <c r="BE100" i="18" a="1"/>
  <c r="U100" i="18" a="1"/>
  <c r="Q100" i="18" a="1"/>
  <c r="H100" i="18" a="1"/>
  <c r="D100" i="18" a="1"/>
  <c r="BI99" i="18" a="1"/>
  <c r="AV99" i="18" a="1"/>
  <c r="AI99" i="18" a="1"/>
  <c r="AE99" i="18" a="1"/>
  <c r="V99" i="18" a="1"/>
  <c r="R99" i="18" a="1"/>
  <c r="E99" i="18" a="1"/>
  <c r="BJ98" i="18" a="1"/>
  <c r="AW98" i="18" a="1"/>
  <c r="AS98" i="18" a="1"/>
  <c r="AJ98" i="18" a="1"/>
  <c r="AF98" i="18" a="1"/>
  <c r="S98" i="18" a="1"/>
  <c r="F98" i="18" a="1"/>
  <c r="BK97" i="18" a="1"/>
  <c r="BG97" i="18" a="1"/>
  <c r="AX97" i="18" a="1"/>
  <c r="AT97" i="18" a="1"/>
  <c r="AG97" i="18" a="1"/>
  <c r="T97" i="18" a="1"/>
  <c r="G97" i="18" a="1"/>
  <c r="C97" i="18" a="1"/>
  <c r="BL96" i="18" a="1"/>
  <c r="BH96" i="18" a="1"/>
  <c r="AU96" i="18" a="1"/>
  <c r="AH96" i="18" a="1"/>
  <c r="U96" i="18" a="1"/>
  <c r="Q96" i="18" a="1"/>
  <c r="H96" i="18" a="1"/>
  <c r="D96" i="18" a="1"/>
  <c r="BI95" i="18" a="1"/>
  <c r="AV95" i="18" a="1"/>
  <c r="AI95" i="18" a="1"/>
  <c r="AE95" i="18" a="1"/>
  <c r="V95" i="18" a="1"/>
  <c r="R95" i="18" a="1"/>
  <c r="E95" i="18" a="1"/>
  <c r="G108" i="18" a="1"/>
  <c r="L100" i="18" a="1"/>
  <c r="M99" i="18" a="1"/>
  <c r="N98" i="18" a="1"/>
  <c r="O97" i="18" a="1"/>
  <c r="AZ95" i="18" a="1"/>
  <c r="AA94" i="18" a="1"/>
  <c r="J94" i="18" a="1"/>
  <c r="BQ93" i="18" a="1"/>
  <c r="BD93" i="18" a="1"/>
  <c r="AZ93" i="18" a="1"/>
  <c r="AQ93" i="18" a="1"/>
  <c r="AM93" i="18" a="1"/>
  <c r="Z93" i="18" a="1"/>
  <c r="M93" i="18" a="1"/>
  <c r="BR92" i="18" a="1"/>
  <c r="BN92" i="18" a="1"/>
  <c r="BE92" i="18" a="1"/>
  <c r="BA92" i="18" a="1"/>
  <c r="AN92" i="18" a="1"/>
  <c r="AA92" i="18" a="1"/>
  <c r="N92" i="18" a="1"/>
  <c r="J92" i="18" a="1"/>
  <c r="BS91" i="18" a="1"/>
  <c r="BO91" i="18" a="1"/>
  <c r="BB91" i="18" a="1"/>
  <c r="AO91" i="18" a="1"/>
  <c r="AB91" i="18" a="1"/>
  <c r="X91" i="18" a="1"/>
  <c r="O91" i="18" a="1"/>
  <c r="K91" i="18" a="1"/>
  <c r="BP90" i="18" a="1"/>
  <c r="BC90" i="18" a="1"/>
  <c r="AP90" i="18" a="1"/>
  <c r="AL90" i="18" a="1"/>
  <c r="AC90" i="18" a="1"/>
  <c r="Y90" i="18" a="1"/>
  <c r="L90" i="18" a="1"/>
  <c r="BQ89" i="18" a="1"/>
  <c r="BD89" i="18" a="1"/>
  <c r="AZ89" i="18" a="1"/>
  <c r="AQ89" i="18" a="1"/>
  <c r="AM89" i="18" a="1"/>
  <c r="Z89" i="18" a="1"/>
  <c r="M89" i="18" a="1"/>
  <c r="BR88" i="18" a="1"/>
  <c r="BN88" i="18" a="1"/>
  <c r="BE88" i="18" a="1"/>
  <c r="BA88" i="18" a="1"/>
  <c r="AN88" i="18" a="1"/>
  <c r="AA88" i="18" a="1"/>
  <c r="N88" i="18" a="1"/>
  <c r="J88" i="18" a="1"/>
  <c r="BS87" i="18" a="1"/>
  <c r="BO87" i="18" a="1"/>
  <c r="BB87" i="18" a="1"/>
  <c r="AO87" i="18" a="1"/>
  <c r="AB87" i="18" a="1"/>
  <c r="X87" i="18" a="1"/>
  <c r="O87" i="18" a="1"/>
  <c r="K87" i="18" a="1"/>
  <c r="BP86" i="18" a="1"/>
  <c r="BC86" i="18" a="1"/>
  <c r="AP86" i="18" a="1"/>
  <c r="AL86" i="18" a="1"/>
  <c r="AC86" i="18" a="1"/>
  <c r="Y86" i="18" a="1"/>
  <c r="L86" i="18" a="1"/>
  <c r="BQ85" i="18" a="1"/>
  <c r="BD85" i="18" a="1"/>
  <c r="AZ85" i="18" a="1"/>
  <c r="AQ85" i="18" a="1"/>
  <c r="AM85" i="18" a="1"/>
  <c r="Z85" i="18" a="1"/>
  <c r="M85" i="18" a="1"/>
  <c r="BR84" i="18" a="1"/>
  <c r="BN84" i="18" a="1"/>
  <c r="BE84" i="18" a="1"/>
  <c r="BA84" i="18" a="1"/>
  <c r="AN84" i="18" a="1"/>
  <c r="AA84" i="18" a="1"/>
  <c r="N84" i="18" a="1"/>
  <c r="J84" i="18" a="1"/>
  <c r="BS83" i="18" a="1"/>
  <c r="BO83" i="18" a="1"/>
  <c r="BB83" i="18" a="1"/>
  <c r="AO83" i="18" a="1"/>
  <c r="AB83" i="18" a="1"/>
  <c r="X83" i="18" a="1"/>
  <c r="O83" i="18" a="1"/>
  <c r="K83" i="18" a="1"/>
  <c r="BP82" i="18" a="1"/>
  <c r="BC82" i="18" a="1"/>
  <c r="AZ101" i="18" a="1"/>
  <c r="AQ99" i="18" a="1"/>
  <c r="J98" i="18" a="1"/>
  <c r="K97" i="18" a="1"/>
  <c r="L96" i="18" a="1"/>
  <c r="M95" i="18" a="1"/>
  <c r="C94" i="18" a="1"/>
  <c r="BL93" i="18" a="1"/>
  <c r="BH93" i="18" a="1"/>
  <c r="AU93" i="18" a="1"/>
  <c r="AH93" i="18" a="1"/>
  <c r="U93" i="18" a="1"/>
  <c r="Q93" i="18" a="1"/>
  <c r="H93" i="18" a="1"/>
  <c r="D93" i="18" a="1"/>
  <c r="BI92" i="18" a="1"/>
  <c r="AV92" i="18" a="1"/>
  <c r="AI92" i="18" a="1"/>
  <c r="AE92" i="18" a="1"/>
  <c r="V92" i="18" a="1"/>
  <c r="R92" i="18" a="1"/>
  <c r="E92" i="18" a="1"/>
  <c r="BJ91" i="18" a="1"/>
  <c r="AW91" i="18" a="1"/>
  <c r="AS91" i="18" a="1"/>
  <c r="AJ91" i="18" a="1"/>
  <c r="AF91" i="18" a="1"/>
  <c r="S91" i="18" a="1"/>
  <c r="F91" i="18" a="1"/>
  <c r="BK90" i="18" a="1"/>
  <c r="BG90" i="18" a="1"/>
  <c r="AX90" i="18" a="1"/>
  <c r="AT90" i="18" a="1"/>
  <c r="AG90" i="18" a="1"/>
  <c r="T90" i="18" a="1"/>
  <c r="G90" i="18" a="1"/>
  <c r="C90" i="18" a="1"/>
  <c r="BL89" i="18" a="1"/>
  <c r="BH89" i="18" a="1"/>
  <c r="AU89" i="18" a="1"/>
  <c r="AH89" i="18" a="1"/>
  <c r="U89" i="18" a="1"/>
  <c r="Q89" i="18" a="1"/>
  <c r="H89" i="18" a="1"/>
  <c r="D89" i="18" a="1"/>
  <c r="BI88" i="18" a="1"/>
  <c r="AV88" i="18" a="1"/>
  <c r="AI88" i="18" a="1"/>
  <c r="AE88" i="18" a="1"/>
  <c r="V88" i="18" a="1"/>
  <c r="R88" i="18" a="1"/>
  <c r="E88" i="18" a="1"/>
  <c r="BJ87" i="18" a="1"/>
  <c r="AW87" i="18" a="1"/>
  <c r="AS87" i="18" a="1"/>
  <c r="AJ87" i="18" a="1"/>
  <c r="AF87" i="18" a="1"/>
  <c r="S87" i="18" a="1"/>
  <c r="F87" i="18" a="1"/>
  <c r="BK86" i="18" a="1"/>
  <c r="BG86" i="18" a="1"/>
  <c r="AX86" i="18" a="1"/>
  <c r="AT86" i="18" a="1"/>
  <c r="AG86" i="18" a="1"/>
  <c r="T86" i="18" a="1"/>
  <c r="G86" i="18" a="1"/>
  <c r="C86" i="18" a="1"/>
  <c r="BL85" i="18" a="1"/>
  <c r="BH85" i="18" a="1"/>
  <c r="AU85" i="18" a="1"/>
  <c r="AH85" i="18" a="1"/>
  <c r="U85" i="18" a="1"/>
  <c r="Q85" i="18" a="1"/>
  <c r="H85" i="18" a="1"/>
  <c r="D85" i="18" a="1"/>
  <c r="BI84" i="18" a="1"/>
  <c r="AV84" i="18" a="1"/>
  <c r="AI84" i="18" a="1"/>
  <c r="AE84" i="18" a="1"/>
  <c r="V84" i="18" a="1"/>
  <c r="R84" i="18" a="1"/>
  <c r="E84" i="18" a="1"/>
  <c r="BJ83" i="18" a="1"/>
  <c r="AW83" i="18" a="1"/>
  <c r="AS83" i="18" a="1"/>
  <c r="AJ83" i="18" a="1"/>
  <c r="AF83" i="18" a="1"/>
  <c r="S83" i="18" a="1"/>
  <c r="F83" i="18" a="1"/>
  <c r="BK82" i="18" a="1"/>
  <c r="BG82" i="18" a="1"/>
  <c r="M105" i="18" a="1"/>
  <c r="AM99" i="18" a="1"/>
  <c r="AN98" i="18" a="1"/>
  <c r="AO97" i="18" a="1"/>
  <c r="AP96" i="18" a="1"/>
  <c r="AQ95" i="18" a="1"/>
  <c r="BE94" i="18" a="1"/>
  <c r="AN94" i="18" a="1"/>
  <c r="BP93" i="18" a="1"/>
  <c r="BC93" i="18" a="1"/>
  <c r="AP93" i="18" a="1"/>
  <c r="AL93" i="18" a="1"/>
  <c r="AC93" i="18" a="1"/>
  <c r="Y93" i="18" a="1"/>
  <c r="L93" i="18" a="1"/>
  <c r="BQ92" i="18" a="1"/>
  <c r="BD92" i="18" a="1"/>
  <c r="AZ92" i="18" a="1"/>
  <c r="AQ92" i="18" a="1"/>
  <c r="AM92" i="18" a="1"/>
  <c r="Z92" i="18" a="1"/>
  <c r="M92" i="18" a="1"/>
  <c r="BR91" i="18" a="1"/>
  <c r="BN91" i="18" a="1"/>
  <c r="BE91" i="18" a="1"/>
  <c r="BA91" i="18" a="1"/>
  <c r="AN91" i="18" a="1"/>
  <c r="AA91" i="18" a="1"/>
  <c r="N91" i="18" a="1"/>
  <c r="J91" i="18" a="1"/>
  <c r="BS90" i="18" a="1"/>
  <c r="BO90" i="18" a="1"/>
  <c r="BB90" i="18" a="1"/>
  <c r="AO90" i="18" a="1"/>
  <c r="AB90" i="18" a="1"/>
  <c r="X90" i="18" a="1"/>
  <c r="O90" i="18" a="1"/>
  <c r="K90" i="18" a="1"/>
  <c r="BP89" i="18" a="1"/>
  <c r="BC89" i="18" a="1"/>
  <c r="AP89" i="18" a="1"/>
  <c r="AL89" i="18" a="1"/>
  <c r="AC89" i="18" a="1"/>
  <c r="Y89" i="18" a="1"/>
  <c r="L89" i="18" a="1"/>
  <c r="BQ88" i="18" a="1"/>
  <c r="BD88" i="18" a="1"/>
  <c r="AZ88" i="18" a="1"/>
  <c r="AQ88" i="18" a="1"/>
  <c r="AM88" i="18" a="1"/>
  <c r="Z88" i="18" a="1"/>
  <c r="M88" i="18" a="1"/>
  <c r="BR87" i="18" a="1"/>
  <c r="BN87" i="18" a="1"/>
  <c r="BE87" i="18" a="1"/>
  <c r="BA87" i="18" a="1"/>
  <c r="AN87" i="18" a="1"/>
  <c r="AA87" i="18" a="1"/>
  <c r="N87" i="18" a="1"/>
  <c r="J87" i="18" a="1"/>
  <c r="BS86" i="18" a="1"/>
  <c r="BO86" i="18" a="1"/>
  <c r="BB86" i="18" a="1"/>
  <c r="AO86" i="18" a="1"/>
  <c r="AB86" i="18" a="1"/>
  <c r="X86" i="18" a="1"/>
  <c r="O86" i="18" a="1"/>
  <c r="K86" i="18" a="1"/>
  <c r="BP85" i="18" a="1"/>
  <c r="BC85" i="18" a="1"/>
  <c r="AP85" i="18" a="1"/>
  <c r="AL85" i="18" a="1"/>
  <c r="AC85" i="18" a="1"/>
  <c r="Y85" i="18" a="1"/>
  <c r="L85" i="18" a="1"/>
  <c r="BQ84" i="18" a="1"/>
  <c r="BD84" i="18" a="1"/>
  <c r="AZ84" i="18" a="1"/>
  <c r="AQ84" i="18" a="1"/>
  <c r="AM84" i="18" a="1"/>
  <c r="Z84" i="18" a="1"/>
  <c r="M84" i="18" a="1"/>
  <c r="BR83" i="18" a="1"/>
  <c r="BN83" i="18" a="1"/>
  <c r="BE83" i="18" a="1"/>
  <c r="BA83" i="18" a="1"/>
  <c r="AN83" i="18" a="1"/>
  <c r="AA83" i="18" a="1"/>
  <c r="N83" i="18" a="1"/>
  <c r="J83" i="18" a="1"/>
  <c r="BS82" i="18" a="1"/>
  <c r="BO82" i="18" a="1"/>
  <c r="BA100" i="18" a="1"/>
  <c r="BQ99" i="18" a="1"/>
  <c r="BR98" i="18" a="1"/>
  <c r="BS97" i="18" a="1"/>
  <c r="AL96" i="18" a="1"/>
  <c r="AM95" i="18" a="1"/>
  <c r="AJ94" i="18" a="1"/>
  <c r="S94" i="18" a="1"/>
  <c r="F94" i="18" a="1"/>
  <c r="BK93" i="18" a="1"/>
  <c r="BG93" i="18" a="1"/>
  <c r="AX93" i="18" a="1"/>
  <c r="AT93" i="18" a="1"/>
  <c r="AG93" i="18" a="1"/>
  <c r="T93" i="18" a="1"/>
  <c r="G93" i="18" a="1"/>
  <c r="C93" i="18" a="1"/>
  <c r="BL92" i="18" a="1"/>
  <c r="BH92" i="18" a="1"/>
  <c r="AU92" i="18" a="1"/>
  <c r="AH92" i="18" a="1"/>
  <c r="U92" i="18" a="1"/>
  <c r="Q92" i="18" a="1"/>
  <c r="H92" i="18" a="1"/>
  <c r="D92" i="18" a="1"/>
  <c r="BI91" i="18" a="1"/>
  <c r="AV91" i="18" a="1"/>
  <c r="AI91" i="18" a="1"/>
  <c r="AE91" i="18" a="1"/>
  <c r="V91" i="18" a="1"/>
  <c r="R91" i="18" a="1"/>
  <c r="E91" i="18" a="1"/>
  <c r="BJ90" i="18" a="1"/>
  <c r="AW90" i="18" a="1"/>
  <c r="AS90" i="18" a="1"/>
  <c r="AJ90" i="18" a="1"/>
  <c r="AF90" i="18" a="1"/>
  <c r="S90" i="18" a="1"/>
  <c r="F90" i="18" a="1"/>
  <c r="BK89" i="18" a="1"/>
  <c r="BG89" i="18" a="1"/>
  <c r="AX89" i="18" a="1"/>
  <c r="AT89" i="18" a="1"/>
  <c r="AG89" i="18" a="1"/>
  <c r="T89" i="18" a="1"/>
  <c r="G89" i="18" a="1"/>
  <c r="C89" i="18" a="1"/>
  <c r="BL88" i="18" a="1"/>
  <c r="BH88" i="18" a="1"/>
  <c r="AU88" i="18" a="1"/>
  <c r="AH88" i="18" a="1"/>
  <c r="U88" i="18" a="1"/>
  <c r="Q88" i="18" a="1"/>
  <c r="H88" i="18" a="1"/>
  <c r="D88" i="18" a="1"/>
  <c r="BI87" i="18" a="1"/>
  <c r="AV87" i="18" a="1"/>
  <c r="AI87" i="18" a="1"/>
  <c r="AE87" i="18" a="1"/>
  <c r="V87" i="18" a="1"/>
  <c r="R87" i="18" a="1"/>
  <c r="E87" i="18" a="1"/>
  <c r="BJ86" i="18" a="1"/>
  <c r="AW86" i="18" a="1"/>
  <c r="AS86" i="18" a="1"/>
  <c r="AJ86" i="18" a="1"/>
  <c r="AF86" i="18" a="1"/>
  <c r="S86" i="18" a="1"/>
  <c r="F86" i="18" a="1"/>
  <c r="BK85" i="18" a="1"/>
  <c r="BG85" i="18" a="1"/>
  <c r="AX85" i="18" a="1"/>
  <c r="AT85" i="18" a="1"/>
  <c r="AG85" i="18" a="1"/>
  <c r="T85" i="18" a="1"/>
  <c r="G85" i="18" a="1"/>
  <c r="C85" i="18" a="1"/>
  <c r="BL84" i="18" a="1"/>
  <c r="BH84" i="18" a="1"/>
  <c r="AU84" i="18" a="1"/>
  <c r="AH84" i="18" a="1"/>
  <c r="U84" i="18" a="1"/>
  <c r="Q84" i="18" a="1"/>
  <c r="H84" i="18" a="1"/>
  <c r="D84" i="18" a="1"/>
  <c r="BI83" i="18" a="1"/>
  <c r="AV83" i="18" a="1"/>
  <c r="AI83" i="18" a="1"/>
  <c r="AE83" i="18" a="1"/>
  <c r="V83" i="18" a="1"/>
  <c r="R83" i="18" a="1"/>
  <c r="E83" i="18" a="1"/>
  <c r="BJ82" i="18" a="1"/>
  <c r="N104" i="18" a="1"/>
  <c r="BN98" i="18" a="1"/>
  <c r="BO97" i="18" a="1"/>
  <c r="BP96" i="18" a="1"/>
  <c r="BQ95" i="18" a="1"/>
  <c r="BR94" i="18" a="1"/>
  <c r="BA94" i="18" a="1"/>
  <c r="BS93" i="18" a="1"/>
  <c r="BO93" i="18" a="1"/>
  <c r="BB93" i="18" a="1"/>
  <c r="AO93" i="18" a="1"/>
  <c r="AB93" i="18" a="1"/>
  <c r="X93" i="18" a="1"/>
  <c r="O93" i="18" a="1"/>
  <c r="K93" i="18" a="1"/>
  <c r="BP92" i="18" a="1"/>
  <c r="BC92" i="18" a="1"/>
  <c r="AP92" i="18" a="1"/>
  <c r="AL92" i="18" a="1"/>
  <c r="AC92" i="18" a="1"/>
  <c r="Y92" i="18" a="1"/>
  <c r="L92" i="18" a="1"/>
  <c r="BQ91" i="18" a="1"/>
  <c r="BD91" i="18" a="1"/>
  <c r="AZ91" i="18" a="1"/>
  <c r="AQ91" i="18" a="1"/>
  <c r="AM91" i="18" a="1"/>
  <c r="Z91" i="18" a="1"/>
  <c r="M91" i="18" a="1"/>
  <c r="BR90" i="18" a="1"/>
  <c r="BN90" i="18" a="1"/>
  <c r="BE90" i="18" a="1"/>
  <c r="BA90" i="18" a="1"/>
  <c r="AN90" i="18" a="1"/>
  <c r="AA90" i="18" a="1"/>
  <c r="N90" i="18" a="1"/>
  <c r="J90" i="18" a="1"/>
  <c r="BS89" i="18" a="1"/>
  <c r="BO89" i="18" a="1"/>
  <c r="BB89" i="18" a="1"/>
  <c r="AO89" i="18" a="1"/>
  <c r="AB89" i="18" a="1"/>
  <c r="X89" i="18" a="1"/>
  <c r="O89" i="18" a="1"/>
  <c r="K89" i="18" a="1"/>
  <c r="BP88" i="18" a="1"/>
  <c r="BC88" i="18" a="1"/>
  <c r="AP88" i="18" a="1"/>
  <c r="AL88" i="18" a="1"/>
  <c r="AC88" i="18" a="1"/>
  <c r="Y88" i="18" a="1"/>
  <c r="L88" i="18" a="1"/>
  <c r="BQ87" i="18" a="1"/>
  <c r="BD87" i="18" a="1"/>
  <c r="AZ87" i="18" a="1"/>
  <c r="AQ87" i="18" a="1"/>
  <c r="AM87" i="18" a="1"/>
  <c r="Z87" i="18" a="1"/>
  <c r="M87" i="18" a="1"/>
  <c r="BR86" i="18" a="1"/>
  <c r="BN86" i="18" a="1"/>
  <c r="BE86" i="18" a="1"/>
  <c r="BA86" i="18" a="1"/>
  <c r="AN86" i="18" a="1"/>
  <c r="AA86" i="18" a="1"/>
  <c r="N86" i="18" a="1"/>
  <c r="J86" i="18" a="1"/>
  <c r="BS85" i="18" a="1"/>
  <c r="BO85" i="18" a="1"/>
  <c r="BB85" i="18" a="1"/>
  <c r="AO85" i="18" a="1"/>
  <c r="AB85" i="18" a="1"/>
  <c r="X85" i="18" a="1"/>
  <c r="O85" i="18" a="1"/>
  <c r="K85" i="18" a="1"/>
  <c r="BP84" i="18" a="1"/>
  <c r="BC84" i="18" a="1"/>
  <c r="AP84" i="18" a="1"/>
  <c r="AL84" i="18" a="1"/>
  <c r="AC84" i="18" a="1"/>
  <c r="Y84" i="18" a="1"/>
  <c r="L84" i="18" a="1"/>
  <c r="BQ83" i="18" a="1"/>
  <c r="BD83" i="18" a="1"/>
  <c r="AZ83" i="18" a="1"/>
  <c r="AQ83" i="18" a="1"/>
  <c r="AM83" i="18" a="1"/>
  <c r="Z83" i="18" a="1"/>
  <c r="M83" i="18" a="1"/>
  <c r="BR82" i="18" a="1"/>
  <c r="BN82" i="18" a="1"/>
  <c r="BE82" i="18" a="1"/>
  <c r="Y100" i="18" a="1"/>
  <c r="Z99" i="18" a="1"/>
  <c r="AA98" i="18" a="1"/>
  <c r="AB97" i="18" a="1"/>
  <c r="AC96" i="18" a="1"/>
  <c r="AW94" i="18" a="1"/>
  <c r="AF94" i="18" a="1"/>
  <c r="E94" i="18" a="1"/>
  <c r="BJ93" i="18" a="1"/>
  <c r="AW93" i="18" a="1"/>
  <c r="AS93" i="18" a="1"/>
  <c r="AJ93" i="18" a="1"/>
  <c r="AF93" i="18" a="1"/>
  <c r="S93" i="18" a="1"/>
  <c r="F93" i="18" a="1"/>
  <c r="BK92" i="18" a="1"/>
  <c r="BG92" i="18" a="1"/>
  <c r="AX92" i="18" a="1"/>
  <c r="AT92" i="18" a="1"/>
  <c r="AG92" i="18" a="1"/>
  <c r="T92" i="18" a="1"/>
  <c r="G92" i="18" a="1"/>
  <c r="C92" i="18" a="1"/>
  <c r="BL91" i="18" a="1"/>
  <c r="BH91" i="18" a="1"/>
  <c r="AU91" i="18" a="1"/>
  <c r="AH91" i="18" a="1"/>
  <c r="U91" i="18" a="1"/>
  <c r="Q91" i="18" a="1"/>
  <c r="H91" i="18" a="1"/>
  <c r="D91" i="18" a="1"/>
  <c r="BI90" i="18" a="1"/>
  <c r="AV90" i="18" a="1"/>
  <c r="AI90" i="18" a="1"/>
  <c r="AE90" i="18" a="1"/>
  <c r="V90" i="18" a="1"/>
  <c r="R90" i="18" a="1"/>
  <c r="E90" i="18" a="1"/>
  <c r="BJ89" i="18" a="1"/>
  <c r="AW89" i="18" a="1"/>
  <c r="AS89" i="18" a="1"/>
  <c r="AJ89" i="18" a="1"/>
  <c r="AF89" i="18" a="1"/>
  <c r="S89" i="18" a="1"/>
  <c r="F89" i="18" a="1"/>
  <c r="BK88" i="18" a="1"/>
  <c r="BG88" i="18" a="1"/>
  <c r="AX88" i="18" a="1"/>
  <c r="AT88" i="18" a="1"/>
  <c r="AG88" i="18" a="1"/>
  <c r="T88" i="18" a="1"/>
  <c r="G88" i="18" a="1"/>
  <c r="C88" i="18" a="1"/>
  <c r="BL87" i="18" a="1"/>
  <c r="BH87" i="18" a="1"/>
  <c r="AU87" i="18" a="1"/>
  <c r="AH87" i="18" a="1"/>
  <c r="U87" i="18" a="1"/>
  <c r="Q87" i="18" a="1"/>
  <c r="H87" i="18" a="1"/>
  <c r="D87" i="18" a="1"/>
  <c r="BI86" i="18" a="1"/>
  <c r="AV86" i="18" a="1"/>
  <c r="AI86" i="18" a="1"/>
  <c r="AE86" i="18" a="1"/>
  <c r="V86" i="18" a="1"/>
  <c r="R86" i="18" a="1"/>
  <c r="E86" i="18" a="1"/>
  <c r="BJ85" i="18" a="1"/>
  <c r="AW85" i="18" a="1"/>
  <c r="AS85" i="18" a="1"/>
  <c r="AJ85" i="18" a="1"/>
  <c r="AF85" i="18" a="1"/>
  <c r="S85" i="18" a="1"/>
  <c r="F85" i="18" a="1"/>
  <c r="BK84" i="18" a="1"/>
  <c r="BG84" i="18" a="1"/>
  <c r="AX84" i="18" a="1"/>
  <c r="AT84" i="18" a="1"/>
  <c r="AG84" i="18" a="1"/>
  <c r="T84" i="18" a="1"/>
  <c r="G84" i="18" a="1"/>
  <c r="C84" i="18" a="1"/>
  <c r="BL83" i="18" a="1"/>
  <c r="BH83" i="18" a="1"/>
  <c r="AU83" i="18" a="1"/>
  <c r="AH83" i="18" a="1"/>
  <c r="U83" i="18" a="1"/>
  <c r="Q83" i="18" a="1"/>
  <c r="H83" i="18" a="1"/>
  <c r="D83" i="18" a="1"/>
  <c r="BI82" i="18" a="1"/>
  <c r="O103" i="18" a="1"/>
  <c r="BD99" i="18" a="1"/>
  <c r="BE98" i="18" a="1"/>
  <c r="X97" i="18" a="1"/>
  <c r="Y96" i="18" a="1"/>
  <c r="Z95" i="18" a="1"/>
  <c r="BN94" i="18" a="1"/>
  <c r="N94" i="18" a="1"/>
  <c r="BR93" i="18" a="1"/>
  <c r="BN93" i="18" a="1"/>
  <c r="BE93" i="18" a="1"/>
  <c r="BA93" i="18" a="1"/>
  <c r="AN93" i="18" a="1"/>
  <c r="AA93" i="18" a="1"/>
  <c r="N93" i="18" a="1"/>
  <c r="J93" i="18" a="1"/>
  <c r="BS92" i="18" a="1"/>
  <c r="BO92" i="18" a="1"/>
  <c r="BB92" i="18" a="1"/>
  <c r="AO92" i="18" a="1"/>
  <c r="AB92" i="18" a="1"/>
  <c r="X92" i="18" a="1"/>
  <c r="O92" i="18" a="1"/>
  <c r="K92" i="18" a="1"/>
  <c r="BP91" i="18" a="1"/>
  <c r="BC91" i="18" a="1"/>
  <c r="AP91" i="18" a="1"/>
  <c r="AL91" i="18" a="1"/>
  <c r="AC91" i="18" a="1"/>
  <c r="Y91" i="18" a="1"/>
  <c r="L91" i="18" a="1"/>
  <c r="BQ90" i="18" a="1"/>
  <c r="BD90" i="18" a="1"/>
  <c r="AZ90" i="18" a="1"/>
  <c r="AQ90" i="18" a="1"/>
  <c r="AM90" i="18" a="1"/>
  <c r="Z90" i="18" a="1"/>
  <c r="M90" i="18" a="1"/>
  <c r="BR89" i="18" a="1"/>
  <c r="BN89" i="18" a="1"/>
  <c r="BE89" i="18" a="1"/>
  <c r="BA89" i="18" a="1"/>
  <c r="AN89" i="18" a="1"/>
  <c r="AA89" i="18" a="1"/>
  <c r="N89" i="18" a="1"/>
  <c r="J89" i="18" a="1"/>
  <c r="BS88" i="18" a="1"/>
  <c r="BO88" i="18" a="1"/>
  <c r="BB88" i="18" a="1"/>
  <c r="AO88" i="18" a="1"/>
  <c r="AB88" i="18" a="1"/>
  <c r="X88" i="18" a="1"/>
  <c r="O88" i="18" a="1"/>
  <c r="K88" i="18" a="1"/>
  <c r="BP87" i="18" a="1"/>
  <c r="BC87" i="18" a="1"/>
  <c r="AP87" i="18" a="1"/>
  <c r="AL87" i="18" a="1"/>
  <c r="AC87" i="18" a="1"/>
  <c r="Y87" i="18" a="1"/>
  <c r="L87" i="18" a="1"/>
  <c r="BQ86" i="18" a="1"/>
  <c r="BD86" i="18" a="1"/>
  <c r="AZ86" i="18" a="1"/>
  <c r="AQ86" i="18" a="1"/>
  <c r="AM86" i="18" a="1"/>
  <c r="Z86" i="18" a="1"/>
  <c r="M86" i="18" a="1"/>
  <c r="BR85" i="18" a="1"/>
  <c r="BN85" i="18" a="1"/>
  <c r="BE85" i="18" a="1"/>
  <c r="BA85" i="18" a="1"/>
  <c r="AN85" i="18" a="1"/>
  <c r="AA85" i="18" a="1"/>
  <c r="N85" i="18" a="1"/>
  <c r="J85" i="18" a="1"/>
  <c r="BS84" i="18" a="1"/>
  <c r="BO84" i="18" a="1"/>
  <c r="BB84" i="18" a="1"/>
  <c r="AO84" i="18" a="1"/>
  <c r="AB84" i="18" a="1"/>
  <c r="X84" i="18" a="1"/>
  <c r="O84" i="18" a="1"/>
  <c r="K84" i="18" a="1"/>
  <c r="BP83" i="18" a="1"/>
  <c r="BC83" i="18" a="1"/>
  <c r="AP83" i="18" a="1"/>
  <c r="AL83" i="18" a="1"/>
  <c r="AC83" i="18" a="1"/>
  <c r="Y83" i="18" a="1"/>
  <c r="L83" i="18" a="1"/>
  <c r="BQ82" i="18" a="1"/>
  <c r="BD82" i="18" a="1"/>
  <c r="AZ82" i="18" a="1"/>
  <c r="BC96" i="18" a="1"/>
  <c r="D94" i="18" a="1"/>
  <c r="E93" i="18" a="1"/>
  <c r="F92" i="18" a="1"/>
  <c r="G91" i="18" a="1"/>
  <c r="H90" i="18" a="1"/>
  <c r="AS88" i="18" a="1"/>
  <c r="AT87" i="18" a="1"/>
  <c r="AU86" i="18" a="1"/>
  <c r="AV85" i="18" a="1"/>
  <c r="AW84" i="18" a="1"/>
  <c r="AX83" i="18" a="1"/>
  <c r="AS82" i="18" a="1"/>
  <c r="AJ82" i="18" a="1"/>
  <c r="AF82" i="18" a="1"/>
  <c r="S82" i="18" a="1"/>
  <c r="F82" i="18" a="1"/>
  <c r="BK81" i="18" a="1"/>
  <c r="BG81" i="18" a="1"/>
  <c r="AX81" i="18" a="1"/>
  <c r="AT81" i="18" a="1"/>
  <c r="AG81" i="18" a="1"/>
  <c r="T81" i="18" a="1"/>
  <c r="G81" i="18" a="1"/>
  <c r="C81" i="18" a="1"/>
  <c r="BL80" i="18" a="1"/>
  <c r="BH80" i="18" a="1"/>
  <c r="AU80" i="18" a="1"/>
  <c r="AH80" i="18" a="1"/>
  <c r="U80" i="18" a="1"/>
  <c r="Q80" i="18" a="1"/>
  <c r="H80" i="18" a="1"/>
  <c r="D80" i="18" a="1"/>
  <c r="BI79" i="18" a="1"/>
  <c r="AV79" i="18" a="1"/>
  <c r="AI79" i="18" a="1"/>
  <c r="AE79" i="18" a="1"/>
  <c r="V79" i="18" a="1"/>
  <c r="R79" i="18" a="1"/>
  <c r="E79" i="18" a="1"/>
  <c r="BJ78" i="18" a="1"/>
  <c r="AW78" i="18" a="1"/>
  <c r="AS78" i="18" a="1"/>
  <c r="AJ78" i="18" a="1"/>
  <c r="AF78" i="18" a="1"/>
  <c r="S78" i="18" a="1"/>
  <c r="F78" i="18" a="1"/>
  <c r="BK77" i="18" a="1"/>
  <c r="BG77" i="18" a="1"/>
  <c r="AX77" i="18" a="1"/>
  <c r="AT77" i="18" a="1"/>
  <c r="AG77" i="18" a="1"/>
  <c r="T77" i="18" a="1"/>
  <c r="G77" i="18" a="1"/>
  <c r="C77" i="18" a="1"/>
  <c r="BL76" i="18" a="1"/>
  <c r="BH76" i="18" a="1"/>
  <c r="AU76" i="18" a="1"/>
  <c r="AH76" i="18" a="1"/>
  <c r="U76" i="18" a="1"/>
  <c r="Q76" i="18" a="1"/>
  <c r="H76" i="18" a="1"/>
  <c r="D76" i="18" a="1"/>
  <c r="BI75" i="18" a="1"/>
  <c r="AV75" i="18" a="1"/>
  <c r="AI75" i="18" a="1"/>
  <c r="AE75" i="18" a="1"/>
  <c r="V75" i="18" a="1"/>
  <c r="R75" i="18" a="1"/>
  <c r="E75" i="18" a="1"/>
  <c r="BJ74" i="18" a="1"/>
  <c r="AW74" i="18" a="1"/>
  <c r="AS74" i="18" a="1"/>
  <c r="AJ74" i="18" a="1"/>
  <c r="AF74" i="18" a="1"/>
  <c r="S74" i="18" a="1"/>
  <c r="F74" i="18" a="1"/>
  <c r="BK73" i="18" a="1"/>
  <c r="BG73" i="18" a="1"/>
  <c r="AX73" i="18" a="1"/>
  <c r="AT73" i="18" a="1"/>
  <c r="AG73" i="18" a="1"/>
  <c r="T73" i="18" a="1"/>
  <c r="G73" i="18" a="1"/>
  <c r="C73" i="18" a="1"/>
  <c r="BL72" i="18" a="1"/>
  <c r="BH72" i="18" a="1"/>
  <c r="AU72" i="18" a="1"/>
  <c r="AH72" i="18" a="1"/>
  <c r="U72" i="18" a="1"/>
  <c r="Q72" i="18" a="1"/>
  <c r="H72" i="18" a="1"/>
  <c r="D72" i="18" a="1"/>
  <c r="AI93" i="18" a="1"/>
  <c r="AJ92" i="18" a="1"/>
  <c r="C91" i="18" a="1"/>
  <c r="D90" i="18" a="1"/>
  <c r="E89" i="18" a="1"/>
  <c r="F88" i="18" a="1"/>
  <c r="G87" i="18" a="1"/>
  <c r="H86" i="18" a="1"/>
  <c r="AS84" i="18" a="1"/>
  <c r="AT83" i="18" a="1"/>
  <c r="AW82" i="18" a="1"/>
  <c r="AN82" i="18" a="1"/>
  <c r="AA82" i="18" a="1"/>
  <c r="N82" i="18" a="1"/>
  <c r="J82" i="18" a="1"/>
  <c r="BS81" i="18" a="1"/>
  <c r="BO81" i="18" a="1"/>
  <c r="BB81" i="18" a="1"/>
  <c r="AO81" i="18" a="1"/>
  <c r="AB81" i="18" a="1"/>
  <c r="X81" i="18" a="1"/>
  <c r="O81" i="18" a="1"/>
  <c r="K81" i="18" a="1"/>
  <c r="BP80" i="18" a="1"/>
  <c r="BC80" i="18" a="1"/>
  <c r="AP80" i="18" a="1"/>
  <c r="AL80" i="18" a="1"/>
  <c r="AC80" i="18" a="1"/>
  <c r="Y80" i="18" a="1"/>
  <c r="L80" i="18" a="1"/>
  <c r="BQ79" i="18" a="1"/>
  <c r="BD79" i="18" a="1"/>
  <c r="AZ79" i="18" a="1"/>
  <c r="AQ79" i="18" a="1"/>
  <c r="AM79" i="18" a="1"/>
  <c r="Z79" i="18" a="1"/>
  <c r="M79" i="18" a="1"/>
  <c r="BR78" i="18" a="1"/>
  <c r="BN78" i="18" a="1"/>
  <c r="BE78" i="18" a="1"/>
  <c r="BA78" i="18" a="1"/>
  <c r="AN78" i="18" a="1"/>
  <c r="AA78" i="18" a="1"/>
  <c r="N78" i="18" a="1"/>
  <c r="J78" i="18" a="1"/>
  <c r="BS77" i="18" a="1"/>
  <c r="BO77" i="18" a="1"/>
  <c r="BB77" i="18" a="1"/>
  <c r="AO77" i="18" a="1"/>
  <c r="AB77" i="18" a="1"/>
  <c r="X77" i="18" a="1"/>
  <c r="O77" i="18" a="1"/>
  <c r="K77" i="18" a="1"/>
  <c r="BP76" i="18" a="1"/>
  <c r="BC76" i="18" a="1"/>
  <c r="AP76" i="18" a="1"/>
  <c r="AL76" i="18" a="1"/>
  <c r="AC76" i="18" a="1"/>
  <c r="Y76" i="18" a="1"/>
  <c r="L76" i="18" a="1"/>
  <c r="BQ75" i="18" a="1"/>
  <c r="BD75" i="18" a="1"/>
  <c r="AZ75" i="18" a="1"/>
  <c r="AQ75" i="18" a="1"/>
  <c r="AM75" i="18" a="1"/>
  <c r="Z75" i="18" a="1"/>
  <c r="M75" i="18" a="1"/>
  <c r="BR74" i="18" a="1"/>
  <c r="BN74" i="18" a="1"/>
  <c r="BE74" i="18" a="1"/>
  <c r="BA74" i="18" a="1"/>
  <c r="AN74" i="18" a="1"/>
  <c r="AA74" i="18" a="1"/>
  <c r="N74" i="18" a="1"/>
  <c r="J74" i="18" a="1"/>
  <c r="BS73" i="18" a="1"/>
  <c r="BO73" i="18" a="1"/>
  <c r="BB73" i="18" a="1"/>
  <c r="AO73" i="18" a="1"/>
  <c r="AB73" i="18" a="1"/>
  <c r="X73" i="18" a="1"/>
  <c r="O73" i="18" a="1"/>
  <c r="K73" i="18" a="1"/>
  <c r="BP72" i="18" a="1"/>
  <c r="BC72" i="18" a="1"/>
  <c r="AP72" i="18" a="1"/>
  <c r="AL72" i="18" a="1"/>
  <c r="AC72" i="18" a="1"/>
  <c r="Y72" i="18" a="1"/>
  <c r="L72" i="18" a="1"/>
  <c r="AZ99" i="18" a="1"/>
  <c r="BD95" i="18" a="1"/>
  <c r="AE93" i="18" a="1"/>
  <c r="AF92" i="18" a="1"/>
  <c r="AG91" i="18" a="1"/>
  <c r="AH90" i="18" a="1"/>
  <c r="AI89" i="18" a="1"/>
  <c r="AJ88" i="18" a="1"/>
  <c r="C87" i="18" a="1"/>
  <c r="D86" i="18" a="1"/>
  <c r="E85" i="18" a="1"/>
  <c r="F84" i="18" a="1"/>
  <c r="G83" i="18" a="1"/>
  <c r="BB82" i="18" a="1"/>
  <c r="AI82" i="18" a="1"/>
  <c r="AE82" i="18" a="1"/>
  <c r="V82" i="18" a="1"/>
  <c r="R82" i="18" a="1"/>
  <c r="E82" i="18" a="1"/>
  <c r="BJ81" i="18" a="1"/>
  <c r="AW81" i="18" a="1"/>
  <c r="AS81" i="18" a="1"/>
  <c r="AJ81" i="18" a="1"/>
  <c r="AF81" i="18" a="1"/>
  <c r="S81" i="18" a="1"/>
  <c r="F81" i="18" a="1"/>
  <c r="BK80" i="18" a="1"/>
  <c r="BG80" i="18" a="1"/>
  <c r="AX80" i="18" a="1"/>
  <c r="AT80" i="18" a="1"/>
  <c r="AG80" i="18" a="1"/>
  <c r="T80" i="18" a="1"/>
  <c r="G80" i="18" a="1"/>
  <c r="C80" i="18" a="1"/>
  <c r="BL79" i="18" a="1"/>
  <c r="BH79" i="18" a="1"/>
  <c r="AU79" i="18" a="1"/>
  <c r="AH79" i="18" a="1"/>
  <c r="U79" i="18" a="1"/>
  <c r="Q79" i="18" a="1"/>
  <c r="H79" i="18" a="1"/>
  <c r="D79" i="18" a="1"/>
  <c r="BI78" i="18" a="1"/>
  <c r="AV78" i="18" a="1"/>
  <c r="AI78" i="18" a="1"/>
  <c r="AE78" i="18" a="1"/>
  <c r="V78" i="18" a="1"/>
  <c r="R78" i="18" a="1"/>
  <c r="E78" i="18" a="1"/>
  <c r="BJ77" i="18" a="1"/>
  <c r="AW77" i="18" a="1"/>
  <c r="AS77" i="18" a="1"/>
  <c r="AJ77" i="18" a="1"/>
  <c r="AF77" i="18" a="1"/>
  <c r="S77" i="18" a="1"/>
  <c r="F77" i="18" a="1"/>
  <c r="BK76" i="18" a="1"/>
  <c r="BG76" i="18" a="1"/>
  <c r="AX76" i="18" a="1"/>
  <c r="AT76" i="18" a="1"/>
  <c r="AG76" i="18" a="1"/>
  <c r="T76" i="18" a="1"/>
  <c r="G76" i="18" a="1"/>
  <c r="C76" i="18" a="1"/>
  <c r="BL75" i="18" a="1"/>
  <c r="BH75" i="18" a="1"/>
  <c r="AU75" i="18" a="1"/>
  <c r="AH75" i="18" a="1"/>
  <c r="U75" i="18" a="1"/>
  <c r="Q75" i="18" a="1"/>
  <c r="H75" i="18" a="1"/>
  <c r="D75" i="18" a="1"/>
  <c r="BI74" i="18" a="1"/>
  <c r="AV74" i="18" a="1"/>
  <c r="AI74" i="18" a="1"/>
  <c r="AE74" i="18" a="1"/>
  <c r="V74" i="18" a="1"/>
  <c r="R74" i="18" a="1"/>
  <c r="E74" i="18" a="1"/>
  <c r="BJ73" i="18" a="1"/>
  <c r="AW73" i="18" a="1"/>
  <c r="AS73" i="18" a="1"/>
  <c r="AJ73" i="18" a="1"/>
  <c r="AF73" i="18" a="1"/>
  <c r="S73" i="18" a="1"/>
  <c r="F73" i="18" a="1"/>
  <c r="BK72" i="18" a="1"/>
  <c r="BG72" i="18" a="1"/>
  <c r="AX72" i="18" a="1"/>
  <c r="AT72" i="18" a="1"/>
  <c r="AG72" i="18" a="1"/>
  <c r="T72" i="18" a="1"/>
  <c r="G72" i="18" a="1"/>
  <c r="BI93" i="18" a="1"/>
  <c r="BJ92" i="18" a="1"/>
  <c r="BK91" i="18" a="1"/>
  <c r="BL90" i="18" a="1"/>
  <c r="AE89" i="18" a="1"/>
  <c r="AF88" i="18" a="1"/>
  <c r="AG87" i="18" a="1"/>
  <c r="AH86" i="18" a="1"/>
  <c r="AI85" i="18" a="1"/>
  <c r="AJ84" i="18" a="1"/>
  <c r="C83" i="18" a="1"/>
  <c r="BA82" i="18" a="1"/>
  <c r="AV82" i="18" a="1"/>
  <c r="AQ82" i="18" a="1"/>
  <c r="AM82" i="18" a="1"/>
  <c r="Z82" i="18" a="1"/>
  <c r="M82" i="18" a="1"/>
  <c r="BR81" i="18" a="1"/>
  <c r="BN81" i="18" a="1"/>
  <c r="BE81" i="18" a="1"/>
  <c r="BA81" i="18" a="1"/>
  <c r="AN81" i="18" a="1"/>
  <c r="AA81" i="18" a="1"/>
  <c r="N81" i="18" a="1"/>
  <c r="J81" i="18" a="1"/>
  <c r="BS80" i="18" a="1"/>
  <c r="BO80" i="18" a="1"/>
  <c r="BB80" i="18" a="1"/>
  <c r="AO80" i="18" a="1"/>
  <c r="AB80" i="18" a="1"/>
  <c r="X80" i="18" a="1"/>
  <c r="O80" i="18" a="1"/>
  <c r="K80" i="18" a="1"/>
  <c r="BP79" i="18" a="1"/>
  <c r="BC79" i="18" a="1"/>
  <c r="AP79" i="18" a="1"/>
  <c r="AL79" i="18" a="1"/>
  <c r="AC79" i="18" a="1"/>
  <c r="Y79" i="18" a="1"/>
  <c r="L79" i="18" a="1"/>
  <c r="BQ78" i="18" a="1"/>
  <c r="BD78" i="18" a="1"/>
  <c r="AZ78" i="18" a="1"/>
  <c r="AQ78" i="18" a="1"/>
  <c r="AM78" i="18" a="1"/>
  <c r="Z78" i="18" a="1"/>
  <c r="M78" i="18" a="1"/>
  <c r="BR77" i="18" a="1"/>
  <c r="BN77" i="18" a="1"/>
  <c r="BE77" i="18" a="1"/>
  <c r="BA77" i="18" a="1"/>
  <c r="AN77" i="18" a="1"/>
  <c r="AA77" i="18" a="1"/>
  <c r="N77" i="18" a="1"/>
  <c r="J77" i="18" a="1"/>
  <c r="BS76" i="18" a="1"/>
  <c r="BO76" i="18" a="1"/>
  <c r="BB76" i="18" a="1"/>
  <c r="AO76" i="18" a="1"/>
  <c r="AB76" i="18" a="1"/>
  <c r="X76" i="18" a="1"/>
  <c r="O76" i="18" a="1"/>
  <c r="K76" i="18" a="1"/>
  <c r="BP75" i="18" a="1"/>
  <c r="BC75" i="18" a="1"/>
  <c r="AP75" i="18" a="1"/>
  <c r="AL75" i="18" a="1"/>
  <c r="AC75" i="18" a="1"/>
  <c r="Y75" i="18" a="1"/>
  <c r="L75" i="18" a="1"/>
  <c r="BQ74" i="18" a="1"/>
  <c r="BD74" i="18" a="1"/>
  <c r="AZ74" i="18" a="1"/>
  <c r="AQ74" i="18" a="1"/>
  <c r="AM74" i="18" a="1"/>
  <c r="Z74" i="18" a="1"/>
  <c r="M74" i="18" a="1"/>
  <c r="BR73" i="18" a="1"/>
  <c r="BN73" i="18" a="1"/>
  <c r="BE73" i="18" a="1"/>
  <c r="BA73" i="18" a="1"/>
  <c r="AN73" i="18" a="1"/>
  <c r="AA73" i="18" a="1"/>
  <c r="N73" i="18" a="1"/>
  <c r="J73" i="18" a="1"/>
  <c r="BS72" i="18" a="1"/>
  <c r="BO72" i="18" a="1"/>
  <c r="BB72" i="18" a="1"/>
  <c r="AO72" i="18" a="1"/>
  <c r="AB72" i="18" a="1"/>
  <c r="X72" i="18" a="1"/>
  <c r="O72" i="18" a="1"/>
  <c r="K72" i="18" a="1"/>
  <c r="BP71" i="18" a="1"/>
  <c r="BA98" i="18" a="1"/>
  <c r="BJ94" i="18" a="1"/>
  <c r="V93" i="18" a="1"/>
  <c r="BG91" i="18" a="1"/>
  <c r="BH90" i="18" a="1"/>
  <c r="BI89" i="18" a="1"/>
  <c r="BJ88" i="18" a="1"/>
  <c r="BK87" i="18" a="1"/>
  <c r="BL86" i="18" a="1"/>
  <c r="AE85" i="18" a="1"/>
  <c r="AF84" i="18" a="1"/>
  <c r="AG83" i="18" a="1"/>
  <c r="AU82" i="18" a="1"/>
  <c r="AH82" i="18" a="1"/>
  <c r="U82" i="18" a="1"/>
  <c r="Q82" i="18" a="1"/>
  <c r="H82" i="18" a="1"/>
  <c r="D82" i="18" a="1"/>
  <c r="BI81" i="18" a="1"/>
  <c r="AV81" i="18" a="1"/>
  <c r="AI81" i="18" a="1"/>
  <c r="AE81" i="18" a="1"/>
  <c r="V81" i="18" a="1"/>
  <c r="R81" i="18" a="1"/>
  <c r="E81" i="18" a="1"/>
  <c r="BJ80" i="18" a="1"/>
  <c r="AW80" i="18" a="1"/>
  <c r="AS80" i="18" a="1"/>
  <c r="AJ80" i="18" a="1"/>
  <c r="AF80" i="18" a="1"/>
  <c r="S80" i="18" a="1"/>
  <c r="F80" i="18" a="1"/>
  <c r="BK79" i="18" a="1"/>
  <c r="BG79" i="18" a="1"/>
  <c r="AX79" i="18" a="1"/>
  <c r="AT79" i="18" a="1"/>
  <c r="AG79" i="18" a="1"/>
  <c r="T79" i="18" a="1"/>
  <c r="G79" i="18" a="1"/>
  <c r="C79" i="18" a="1"/>
  <c r="BL78" i="18" a="1"/>
  <c r="BH78" i="18" a="1"/>
  <c r="AU78" i="18" a="1"/>
  <c r="AH78" i="18" a="1"/>
  <c r="U78" i="18" a="1"/>
  <c r="Q78" i="18" a="1"/>
  <c r="H78" i="18" a="1"/>
  <c r="D78" i="18" a="1"/>
  <c r="BI77" i="18" a="1"/>
  <c r="AV77" i="18" a="1"/>
  <c r="AI77" i="18" a="1"/>
  <c r="AE77" i="18" a="1"/>
  <c r="V77" i="18" a="1"/>
  <c r="R77" i="18" a="1"/>
  <c r="E77" i="18" a="1"/>
  <c r="BJ76" i="18" a="1"/>
  <c r="AW76" i="18" a="1"/>
  <c r="AS76" i="18" a="1"/>
  <c r="AJ76" i="18" a="1"/>
  <c r="AF76" i="18" a="1"/>
  <c r="S76" i="18" a="1"/>
  <c r="F76" i="18" a="1"/>
  <c r="BK75" i="18" a="1"/>
  <c r="BG75" i="18" a="1"/>
  <c r="AX75" i="18" a="1"/>
  <c r="AT75" i="18" a="1"/>
  <c r="AG75" i="18" a="1"/>
  <c r="T75" i="18" a="1"/>
  <c r="G75" i="18" a="1"/>
  <c r="C75" i="18" a="1"/>
  <c r="BL74" i="18" a="1"/>
  <c r="BH74" i="18" a="1"/>
  <c r="AU74" i="18" a="1"/>
  <c r="AH74" i="18" a="1"/>
  <c r="U74" i="18" a="1"/>
  <c r="Q74" i="18" a="1"/>
  <c r="H74" i="18" a="1"/>
  <c r="D74" i="18" a="1"/>
  <c r="BI73" i="18" a="1"/>
  <c r="AV73" i="18" a="1"/>
  <c r="AI73" i="18" a="1"/>
  <c r="AE73" i="18" a="1"/>
  <c r="V73" i="18" a="1"/>
  <c r="R73" i="18" a="1"/>
  <c r="E73" i="18" a="1"/>
  <c r="BJ72" i="18" a="1"/>
  <c r="AW72" i="18" a="1"/>
  <c r="AS72" i="18" a="1"/>
  <c r="AJ72" i="18" a="1"/>
  <c r="AF72" i="18" a="1"/>
  <c r="AS94" i="18" a="1"/>
  <c r="R93" i="18" a="1"/>
  <c r="S92" i="18" a="1"/>
  <c r="T91" i="18" a="1"/>
  <c r="U90" i="18" a="1"/>
  <c r="V89" i="18" a="1"/>
  <c r="BG87" i="18" a="1"/>
  <c r="BH86" i="18" a="1"/>
  <c r="BI85" i="18" a="1"/>
  <c r="BJ84" i="18" a="1"/>
  <c r="BK83" i="18" a="1"/>
  <c r="BL82" i="18" a="1"/>
  <c r="AP82" i="18" a="1"/>
  <c r="AL82" i="18" a="1"/>
  <c r="AC82" i="18" a="1"/>
  <c r="Y82" i="18" a="1"/>
  <c r="L82" i="18" a="1"/>
  <c r="BQ81" i="18" a="1"/>
  <c r="BD81" i="18" a="1"/>
  <c r="AZ81" i="18" a="1"/>
  <c r="AQ81" i="18" a="1"/>
  <c r="AM81" i="18" a="1"/>
  <c r="Z81" i="18" a="1"/>
  <c r="M81" i="18" a="1"/>
  <c r="BR80" i="18" a="1"/>
  <c r="BN80" i="18" a="1"/>
  <c r="BE80" i="18" a="1"/>
  <c r="BA80" i="18" a="1"/>
  <c r="AN80" i="18" a="1"/>
  <c r="AA80" i="18" a="1"/>
  <c r="N80" i="18" a="1"/>
  <c r="J80" i="18" a="1"/>
  <c r="BS79" i="18" a="1"/>
  <c r="BO79" i="18" a="1"/>
  <c r="BB79" i="18" a="1"/>
  <c r="AO79" i="18" a="1"/>
  <c r="AB79" i="18" a="1"/>
  <c r="X79" i="18" a="1"/>
  <c r="O79" i="18" a="1"/>
  <c r="K79" i="18" a="1"/>
  <c r="BP78" i="18" a="1"/>
  <c r="BC78" i="18" a="1"/>
  <c r="AP78" i="18" a="1"/>
  <c r="AL78" i="18" a="1"/>
  <c r="AC78" i="18" a="1"/>
  <c r="Y78" i="18" a="1"/>
  <c r="L78" i="18" a="1"/>
  <c r="BQ77" i="18" a="1"/>
  <c r="BD77" i="18" a="1"/>
  <c r="AZ77" i="18" a="1"/>
  <c r="AQ77" i="18" a="1"/>
  <c r="AM77" i="18" a="1"/>
  <c r="Z77" i="18" a="1"/>
  <c r="M77" i="18" a="1"/>
  <c r="BR76" i="18" a="1"/>
  <c r="BN76" i="18" a="1"/>
  <c r="BE76" i="18" a="1"/>
  <c r="BA76" i="18" a="1"/>
  <c r="AN76" i="18" a="1"/>
  <c r="AA76" i="18" a="1"/>
  <c r="BB97" i="18" a="1"/>
  <c r="AV93" i="18" a="1"/>
  <c r="AW92" i="18" a="1"/>
  <c r="AX91" i="18" a="1"/>
  <c r="Q90" i="18" a="1"/>
  <c r="R89" i="18" a="1"/>
  <c r="S88" i="18" a="1"/>
  <c r="T87" i="18" a="1"/>
  <c r="U86" i="18" a="1"/>
  <c r="V85" i="18" a="1"/>
  <c r="BG83" i="18" a="1"/>
  <c r="BH82" i="18" a="1"/>
  <c r="AT82" i="18" a="1"/>
  <c r="AG82" i="18" a="1"/>
  <c r="T82" i="18" a="1"/>
  <c r="G82" i="18" a="1"/>
  <c r="C82" i="18" a="1"/>
  <c r="BL81" i="18" a="1"/>
  <c r="BH81" i="18" a="1"/>
  <c r="AU81" i="18" a="1"/>
  <c r="AH81" i="18" a="1"/>
  <c r="U81" i="18" a="1"/>
  <c r="Q81" i="18" a="1"/>
  <c r="H81" i="18" a="1"/>
  <c r="D81" i="18" a="1"/>
  <c r="BI80" i="18" a="1"/>
  <c r="AV80" i="18" a="1"/>
  <c r="AI80" i="18" a="1"/>
  <c r="AE80" i="18" a="1"/>
  <c r="V80" i="18" a="1"/>
  <c r="R80" i="18" a="1"/>
  <c r="E80" i="18" a="1"/>
  <c r="BJ79" i="18" a="1"/>
  <c r="AW79" i="18" a="1"/>
  <c r="AS79" i="18" a="1"/>
  <c r="AJ79" i="18" a="1"/>
  <c r="AF79" i="18" a="1"/>
  <c r="S79" i="18" a="1"/>
  <c r="F79" i="18" a="1"/>
  <c r="BK78" i="18" a="1"/>
  <c r="BG78" i="18" a="1"/>
  <c r="AX78" i="18" a="1"/>
  <c r="AT78" i="18" a="1"/>
  <c r="AG78" i="18" a="1"/>
  <c r="T78" i="18" a="1"/>
  <c r="G78" i="18" a="1"/>
  <c r="C78" i="18" a="1"/>
  <c r="BL77" i="18" a="1"/>
  <c r="BH77" i="18" a="1"/>
  <c r="AU77" i="18" a="1"/>
  <c r="AH77" i="18" a="1"/>
  <c r="U77" i="18" a="1"/>
  <c r="Q77" i="18" a="1"/>
  <c r="H77" i="18" a="1"/>
  <c r="D77" i="18" a="1"/>
  <c r="BI76" i="18" a="1"/>
  <c r="AV76" i="18" a="1"/>
  <c r="AI76" i="18" a="1"/>
  <c r="AE76" i="18" a="1"/>
  <c r="V76" i="18" a="1"/>
  <c r="R76" i="18" a="1"/>
  <c r="E76" i="18" a="1"/>
  <c r="BJ75" i="18" a="1"/>
  <c r="AW75" i="18" a="1"/>
  <c r="AS75" i="18" a="1"/>
  <c r="AJ75" i="18" a="1"/>
  <c r="AF75" i="18" a="1"/>
  <c r="S75" i="18" a="1"/>
  <c r="F75" i="18" a="1"/>
  <c r="BK74" i="18" a="1"/>
  <c r="BG74" i="18" a="1"/>
  <c r="AX74" i="18" a="1"/>
  <c r="AT74" i="18" a="1"/>
  <c r="AG74" i="18" a="1"/>
  <c r="T74" i="18" a="1"/>
  <c r="G74" i="18" a="1"/>
  <c r="C74" i="18" a="1"/>
  <c r="BL73" i="18" a="1"/>
  <c r="BH73" i="18" a="1"/>
  <c r="AU73" i="18" a="1"/>
  <c r="AH73" i="18" a="1"/>
  <c r="U73" i="18" a="1"/>
  <c r="Q73" i="18" a="1"/>
  <c r="H73" i="18" a="1"/>
  <c r="D73" i="18" a="1"/>
  <c r="BI72" i="18" a="1"/>
  <c r="AV72" i="18" a="1"/>
  <c r="AU90" i="18" a="1"/>
  <c r="BC81" i="18" a="1"/>
  <c r="BD80" i="18" a="1"/>
  <c r="BE79" i="18" a="1"/>
  <c r="X78" i="18" a="1"/>
  <c r="Y77" i="18" a="1"/>
  <c r="Z76" i="18" a="1"/>
  <c r="BE75" i="18" a="1"/>
  <c r="AN75" i="18" a="1"/>
  <c r="AO74" i="18" a="1"/>
  <c r="X74" i="18" a="1"/>
  <c r="AP73" i="18" a="1"/>
  <c r="Y73" i="18" a="1"/>
  <c r="M72" i="18" a="1"/>
  <c r="E72" i="18" a="1"/>
  <c r="BQ71" i="18" a="1"/>
  <c r="BL71" i="18" a="1"/>
  <c r="BH71" i="18" a="1"/>
  <c r="AU71" i="18" a="1"/>
  <c r="AH71" i="18" a="1"/>
  <c r="U71" i="18" a="1"/>
  <c r="Q71" i="18" a="1"/>
  <c r="H71" i="18" a="1"/>
  <c r="D71" i="18" a="1"/>
  <c r="BI70" i="18" a="1"/>
  <c r="AV70" i="18" a="1"/>
  <c r="AI70" i="18" a="1"/>
  <c r="AE70" i="18" a="1"/>
  <c r="V70" i="18" a="1"/>
  <c r="R70" i="18" a="1"/>
  <c r="E70" i="18" a="1"/>
  <c r="BJ69" i="18" a="1"/>
  <c r="AW69" i="18" a="1"/>
  <c r="AS69" i="18" a="1"/>
  <c r="AJ69" i="18" a="1"/>
  <c r="AF69" i="18" a="1"/>
  <c r="S69" i="18" a="1"/>
  <c r="F69" i="18" a="1"/>
  <c r="BK68" i="18" a="1"/>
  <c r="BG68" i="18" a="1"/>
  <c r="AX68" i="18" a="1"/>
  <c r="AT68" i="18" a="1"/>
  <c r="AG68" i="18" a="1"/>
  <c r="T68" i="18" a="1"/>
  <c r="G68" i="18" a="1"/>
  <c r="C68" i="18" a="1"/>
  <c r="BL67" i="18" a="1"/>
  <c r="BH67" i="18" a="1"/>
  <c r="AU67" i="18" a="1"/>
  <c r="AH67" i="18" a="1"/>
  <c r="U67" i="18" a="1"/>
  <c r="Q67" i="18" a="1"/>
  <c r="H67" i="18" a="1"/>
  <c r="D67" i="18" a="1"/>
  <c r="BI66" i="18" a="1"/>
  <c r="AV66" i="18" a="1"/>
  <c r="AI66" i="18" a="1"/>
  <c r="AE66" i="18" a="1"/>
  <c r="V66" i="18" a="1"/>
  <c r="R66" i="18" a="1"/>
  <c r="E66" i="18" a="1"/>
  <c r="BJ65" i="18" a="1"/>
  <c r="AW65" i="18" a="1"/>
  <c r="AS65" i="18" a="1"/>
  <c r="AJ65" i="18" a="1"/>
  <c r="AF65" i="18" a="1"/>
  <c r="S65" i="18" a="1"/>
  <c r="F65" i="18" a="1"/>
  <c r="BK64" i="18" a="1"/>
  <c r="BG64" i="18" a="1"/>
  <c r="AX64" i="18" a="1"/>
  <c r="AT64" i="18" a="1"/>
  <c r="AG64" i="18" a="1"/>
  <c r="T64" i="18" a="1"/>
  <c r="G64" i="18" a="1"/>
  <c r="C64" i="18" a="1"/>
  <c r="BL63" i="18" a="1"/>
  <c r="BH63" i="18" a="1"/>
  <c r="AU63" i="18" a="1"/>
  <c r="AH63" i="18" a="1"/>
  <c r="U63" i="18" a="1"/>
  <c r="Q63" i="18" a="1"/>
  <c r="H63" i="18" a="1"/>
  <c r="D63" i="18" a="1"/>
  <c r="BI62" i="18" a="1"/>
  <c r="AV62" i="18" a="1"/>
  <c r="AI62" i="18" a="1"/>
  <c r="AE62" i="18" a="1"/>
  <c r="V62" i="18" a="1"/>
  <c r="R62" i="18" a="1"/>
  <c r="E62" i="18" a="1"/>
  <c r="BJ61" i="18" a="1"/>
  <c r="Q86" i="18" a="1"/>
  <c r="AX82" i="18" a="1"/>
  <c r="O82" i="18" a="1"/>
  <c r="AZ80" i="18" a="1"/>
  <c r="BA79" i="18" a="1"/>
  <c r="BB78" i="18" a="1"/>
  <c r="BC77" i="18" a="1"/>
  <c r="BD76" i="18" a="1"/>
  <c r="BS75" i="18" a="1"/>
  <c r="BB75" i="18" a="1"/>
  <c r="BC74" i="18" a="1"/>
  <c r="AL74" i="18" a="1"/>
  <c r="BD73" i="18" a="1"/>
  <c r="AM73" i="18" a="1"/>
  <c r="BE72" i="18" a="1"/>
  <c r="AQ72" i="18" a="1"/>
  <c r="AE72" i="18" a="1"/>
  <c r="S72" i="18" a="1"/>
  <c r="BC71" i="18" a="1"/>
  <c r="AP71" i="18" a="1"/>
  <c r="AL71" i="18" a="1"/>
  <c r="AC71" i="18" a="1"/>
  <c r="Y71" i="18" a="1"/>
  <c r="L71" i="18" a="1"/>
  <c r="BQ70" i="18" a="1"/>
  <c r="BD70" i="18" a="1"/>
  <c r="AZ70" i="18" a="1"/>
  <c r="AQ70" i="18" a="1"/>
  <c r="AM70" i="18" a="1"/>
  <c r="Z70" i="18" a="1"/>
  <c r="M70" i="18" a="1"/>
  <c r="BR69" i="18" a="1"/>
  <c r="BN69" i="18" a="1"/>
  <c r="BE69" i="18" a="1"/>
  <c r="BA69" i="18" a="1"/>
  <c r="AN69" i="18" a="1"/>
  <c r="AA69" i="18" a="1"/>
  <c r="N69" i="18" a="1"/>
  <c r="J69" i="18" a="1"/>
  <c r="BS68" i="18" a="1"/>
  <c r="BO68" i="18" a="1"/>
  <c r="BB68" i="18" a="1"/>
  <c r="AO68" i="18" a="1"/>
  <c r="AB68" i="18" a="1"/>
  <c r="X68" i="18" a="1"/>
  <c r="O68" i="18" a="1"/>
  <c r="K68" i="18" a="1"/>
  <c r="BP67" i="18" a="1"/>
  <c r="BC67" i="18" a="1"/>
  <c r="AP67" i="18" a="1"/>
  <c r="AL67" i="18" a="1"/>
  <c r="AC67" i="18" a="1"/>
  <c r="Y67" i="18" a="1"/>
  <c r="L67" i="18" a="1"/>
  <c r="BQ66" i="18" a="1"/>
  <c r="BD66" i="18" a="1"/>
  <c r="AZ66" i="18" a="1"/>
  <c r="AQ66" i="18" a="1"/>
  <c r="AM66" i="18" a="1"/>
  <c r="Z66" i="18" a="1"/>
  <c r="M66" i="18" a="1"/>
  <c r="BR65" i="18" a="1"/>
  <c r="BN65" i="18" a="1"/>
  <c r="BE65" i="18" a="1"/>
  <c r="BA65" i="18" a="1"/>
  <c r="AN65" i="18" a="1"/>
  <c r="AA65" i="18" a="1"/>
  <c r="N65" i="18" a="1"/>
  <c r="J65" i="18" a="1"/>
  <c r="BS64" i="18" a="1"/>
  <c r="BO64" i="18" a="1"/>
  <c r="BB64" i="18" a="1"/>
  <c r="AO64" i="18" a="1"/>
  <c r="AB64" i="18" a="1"/>
  <c r="X64" i="18" a="1"/>
  <c r="O64" i="18" a="1"/>
  <c r="K64" i="18" a="1"/>
  <c r="BP63" i="18" a="1"/>
  <c r="BC63" i="18" a="1"/>
  <c r="AP63" i="18" a="1"/>
  <c r="AL63" i="18" a="1"/>
  <c r="AC63" i="18" a="1"/>
  <c r="Y63" i="18" a="1"/>
  <c r="L63" i="18" a="1"/>
  <c r="BQ62" i="18" a="1"/>
  <c r="BD62" i="18" a="1"/>
  <c r="AZ62" i="18" a="1"/>
  <c r="AQ62" i="18" a="1"/>
  <c r="AM62" i="18" a="1"/>
  <c r="Z62" i="18" a="1"/>
  <c r="M62" i="18" a="1"/>
  <c r="BR61" i="18" a="1"/>
  <c r="BN61" i="18" a="1"/>
  <c r="AV89" i="18" a="1"/>
  <c r="K82" i="18" a="1"/>
  <c r="L81" i="18" a="1"/>
  <c r="M80" i="18" a="1"/>
  <c r="N79" i="18" a="1"/>
  <c r="O78" i="18" a="1"/>
  <c r="AZ76" i="18" a="1"/>
  <c r="BR75" i="18" a="1"/>
  <c r="BA75" i="18" a="1"/>
  <c r="BS74" i="18" a="1"/>
  <c r="BB74" i="18" a="1"/>
  <c r="BC73" i="18" a="1"/>
  <c r="AL73" i="18" a="1"/>
  <c r="BD72" i="18" a="1"/>
  <c r="AN72" i="18" a="1"/>
  <c r="J72" i="18" a="1"/>
  <c r="BK71" i="18" a="1"/>
  <c r="BG71" i="18" a="1"/>
  <c r="AX71" i="18" a="1"/>
  <c r="AT71" i="18" a="1"/>
  <c r="AG71" i="18" a="1"/>
  <c r="T71" i="18" a="1"/>
  <c r="G71" i="18" a="1"/>
  <c r="C71" i="18" a="1"/>
  <c r="BL70" i="18" a="1"/>
  <c r="BH70" i="18" a="1"/>
  <c r="AU70" i="18" a="1"/>
  <c r="AH70" i="18" a="1"/>
  <c r="U70" i="18" a="1"/>
  <c r="Q70" i="18" a="1"/>
  <c r="H70" i="18" a="1"/>
  <c r="D70" i="18" a="1"/>
  <c r="BI69" i="18" a="1"/>
  <c r="AV69" i="18" a="1"/>
  <c r="AI69" i="18" a="1"/>
  <c r="AE69" i="18" a="1"/>
  <c r="V69" i="18" a="1"/>
  <c r="R69" i="18" a="1"/>
  <c r="E69" i="18" a="1"/>
  <c r="BJ68" i="18" a="1"/>
  <c r="AW68" i="18" a="1"/>
  <c r="AS68" i="18" a="1"/>
  <c r="AJ68" i="18" a="1"/>
  <c r="AF68" i="18" a="1"/>
  <c r="S68" i="18" a="1"/>
  <c r="F68" i="18" a="1"/>
  <c r="BK67" i="18" a="1"/>
  <c r="BG67" i="18" a="1"/>
  <c r="AX67" i="18" a="1"/>
  <c r="AT67" i="18" a="1"/>
  <c r="AG67" i="18" a="1"/>
  <c r="T67" i="18" a="1"/>
  <c r="G67" i="18" a="1"/>
  <c r="C67" i="18" a="1"/>
  <c r="BL66" i="18" a="1"/>
  <c r="BH66" i="18" a="1"/>
  <c r="AU66" i="18" a="1"/>
  <c r="AH66" i="18" a="1"/>
  <c r="U66" i="18" a="1"/>
  <c r="Q66" i="18" a="1"/>
  <c r="H66" i="18" a="1"/>
  <c r="D66" i="18" a="1"/>
  <c r="BI65" i="18" a="1"/>
  <c r="AV65" i="18" a="1"/>
  <c r="AI65" i="18" a="1"/>
  <c r="AE65" i="18" a="1"/>
  <c r="V65" i="18" a="1"/>
  <c r="R65" i="18" a="1"/>
  <c r="E65" i="18" a="1"/>
  <c r="BJ64" i="18" a="1"/>
  <c r="AW64" i="18" a="1"/>
  <c r="AS64" i="18" a="1"/>
  <c r="AJ64" i="18" a="1"/>
  <c r="AF64" i="18" a="1"/>
  <c r="S64" i="18" a="1"/>
  <c r="F64" i="18" a="1"/>
  <c r="BK63" i="18" a="1"/>
  <c r="BG63" i="18" a="1"/>
  <c r="AX63" i="18" a="1"/>
  <c r="AT63" i="18" a="1"/>
  <c r="AG63" i="18" a="1"/>
  <c r="T63" i="18" a="1"/>
  <c r="G63" i="18" a="1"/>
  <c r="C63" i="18" a="1"/>
  <c r="BL62" i="18" a="1"/>
  <c r="BH62" i="18" a="1"/>
  <c r="AU62" i="18" a="1"/>
  <c r="AH62" i="18" a="1"/>
  <c r="U62" i="18" a="1"/>
  <c r="Q62" i="18" a="1"/>
  <c r="H62" i="18" a="1"/>
  <c r="D62" i="18" a="1"/>
  <c r="BI61" i="18" a="1"/>
  <c r="R85" i="18" a="1"/>
  <c r="AO82" i="18" a="1"/>
  <c r="AP81" i="18" a="1"/>
  <c r="AQ80" i="18" a="1"/>
  <c r="J79" i="18" a="1"/>
  <c r="K78" i="18" a="1"/>
  <c r="L77" i="18" a="1"/>
  <c r="N76" i="18" a="1"/>
  <c r="BO75" i="18" a="1"/>
  <c r="O75" i="18" a="1"/>
  <c r="BP74" i="18" a="1"/>
  <c r="BQ73" i="18" a="1"/>
  <c r="AZ73" i="18" a="1"/>
  <c r="BR72" i="18" a="1"/>
  <c r="BA72" i="18" a="1"/>
  <c r="AA72" i="18" a="1"/>
  <c r="R72" i="18" a="1"/>
  <c r="C72" i="18" a="1"/>
  <c r="BO71" i="18" a="1"/>
  <c r="BB71" i="18" a="1"/>
  <c r="AO71" i="18" a="1"/>
  <c r="AB71" i="18" a="1"/>
  <c r="X71" i="18" a="1"/>
  <c r="O71" i="18" a="1"/>
  <c r="K71" i="18" a="1"/>
  <c r="BP70" i="18" a="1"/>
  <c r="BC70" i="18" a="1"/>
  <c r="AP70" i="18" a="1"/>
  <c r="AL70" i="18" a="1"/>
  <c r="AC70" i="18" a="1"/>
  <c r="Y70" i="18" a="1"/>
  <c r="L70" i="18" a="1"/>
  <c r="BQ69" i="18" a="1"/>
  <c r="BD69" i="18" a="1"/>
  <c r="AZ69" i="18" a="1"/>
  <c r="AQ69" i="18" a="1"/>
  <c r="AM69" i="18" a="1"/>
  <c r="Z69" i="18" a="1"/>
  <c r="M69" i="18" a="1"/>
  <c r="BR68" i="18" a="1"/>
  <c r="BN68" i="18" a="1"/>
  <c r="BE68" i="18" a="1"/>
  <c r="BA68" i="18" a="1"/>
  <c r="AN68" i="18" a="1"/>
  <c r="AA68" i="18" a="1"/>
  <c r="N68" i="18" a="1"/>
  <c r="J68" i="18" a="1"/>
  <c r="BS67" i="18" a="1"/>
  <c r="BO67" i="18" a="1"/>
  <c r="BB67" i="18" a="1"/>
  <c r="AO67" i="18" a="1"/>
  <c r="AB67" i="18" a="1"/>
  <c r="X67" i="18" a="1"/>
  <c r="O67" i="18" a="1"/>
  <c r="K67" i="18" a="1"/>
  <c r="BP66" i="18" a="1"/>
  <c r="BC66" i="18" a="1"/>
  <c r="AP66" i="18" a="1"/>
  <c r="AL66" i="18" a="1"/>
  <c r="AC66" i="18" a="1"/>
  <c r="Y66" i="18" a="1"/>
  <c r="L66" i="18" a="1"/>
  <c r="BQ65" i="18" a="1"/>
  <c r="BD65" i="18" a="1"/>
  <c r="AZ65" i="18" a="1"/>
  <c r="AQ65" i="18" a="1"/>
  <c r="AM65" i="18" a="1"/>
  <c r="Z65" i="18" a="1"/>
  <c r="M65" i="18" a="1"/>
  <c r="BR64" i="18" a="1"/>
  <c r="BN64" i="18" a="1"/>
  <c r="BE64" i="18" a="1"/>
  <c r="BA64" i="18" a="1"/>
  <c r="AN64" i="18" a="1"/>
  <c r="AA64" i="18" a="1"/>
  <c r="N64" i="18" a="1"/>
  <c r="J64" i="18" a="1"/>
  <c r="BS63" i="18" a="1"/>
  <c r="BO63" i="18" a="1"/>
  <c r="BB63" i="18" a="1"/>
  <c r="AO63" i="18" a="1"/>
  <c r="AB63" i="18" a="1"/>
  <c r="X63" i="18" a="1"/>
  <c r="O63" i="18" a="1"/>
  <c r="AS92" i="18" a="1"/>
  <c r="AW88" i="18" a="1"/>
  <c r="AL81" i="18" a="1"/>
  <c r="AM80" i="18" a="1"/>
  <c r="AN79" i="18" a="1"/>
  <c r="AO78" i="18" a="1"/>
  <c r="AP77" i="18" a="1"/>
  <c r="AQ76" i="18" a="1"/>
  <c r="M76" i="18" a="1"/>
  <c r="BN75" i="18" a="1"/>
  <c r="N75" i="18" a="1"/>
  <c r="BO74" i="18" a="1"/>
  <c r="O74" i="18" a="1"/>
  <c r="BP73" i="18" a="1"/>
  <c r="BQ72" i="18" a="1"/>
  <c r="AZ72" i="18" a="1"/>
  <c r="AM72" i="18" a="1"/>
  <c r="BJ71" i="18" a="1"/>
  <c r="AW71" i="18" a="1"/>
  <c r="AS71" i="18" a="1"/>
  <c r="AJ71" i="18" a="1"/>
  <c r="AF71" i="18" a="1"/>
  <c r="S71" i="18" a="1"/>
  <c r="F71" i="18" a="1"/>
  <c r="BK70" i="18" a="1"/>
  <c r="BG70" i="18" a="1"/>
  <c r="AX70" i="18" a="1"/>
  <c r="AT70" i="18" a="1"/>
  <c r="AG70" i="18" a="1"/>
  <c r="T70" i="18" a="1"/>
  <c r="G70" i="18" a="1"/>
  <c r="C70" i="18" a="1"/>
  <c r="BL69" i="18" a="1"/>
  <c r="BH69" i="18" a="1"/>
  <c r="AU69" i="18" a="1"/>
  <c r="AH69" i="18" a="1"/>
  <c r="U69" i="18" a="1"/>
  <c r="Q69" i="18" a="1"/>
  <c r="H69" i="18" a="1"/>
  <c r="D69" i="18" a="1"/>
  <c r="BI68" i="18" a="1"/>
  <c r="AV68" i="18" a="1"/>
  <c r="AI68" i="18" a="1"/>
  <c r="AE68" i="18" a="1"/>
  <c r="V68" i="18" a="1"/>
  <c r="R68" i="18" a="1"/>
  <c r="E68" i="18" a="1"/>
  <c r="BJ67" i="18" a="1"/>
  <c r="AW67" i="18" a="1"/>
  <c r="AS67" i="18" a="1"/>
  <c r="AJ67" i="18" a="1"/>
  <c r="AF67" i="18" a="1"/>
  <c r="S67" i="18" a="1"/>
  <c r="F67" i="18" a="1"/>
  <c r="BK66" i="18" a="1"/>
  <c r="BG66" i="18" a="1"/>
  <c r="AX66" i="18" a="1"/>
  <c r="AT66" i="18" a="1"/>
  <c r="AG66" i="18" a="1"/>
  <c r="T66" i="18" a="1"/>
  <c r="G66" i="18" a="1"/>
  <c r="C66" i="18" a="1"/>
  <c r="BL65" i="18" a="1"/>
  <c r="BH65" i="18" a="1"/>
  <c r="AU65" i="18" a="1"/>
  <c r="AH65" i="18" a="1"/>
  <c r="U65" i="18" a="1"/>
  <c r="Q65" i="18" a="1"/>
  <c r="H65" i="18" a="1"/>
  <c r="D65" i="18" a="1"/>
  <c r="BI64" i="18" a="1"/>
  <c r="AV64" i="18" a="1"/>
  <c r="AI64" i="18" a="1"/>
  <c r="AE64" i="18" a="1"/>
  <c r="V64" i="18" a="1"/>
  <c r="R64" i="18" a="1"/>
  <c r="E64" i="18" a="1"/>
  <c r="BJ63" i="18" a="1"/>
  <c r="AW63" i="18" a="1"/>
  <c r="AS63" i="18" a="1"/>
  <c r="AJ63" i="18" a="1"/>
  <c r="AF63" i="18" a="1"/>
  <c r="S63" i="18" a="1"/>
  <c r="F63" i="18" a="1"/>
  <c r="BK62" i="18" a="1"/>
  <c r="BG62" i="18" a="1"/>
  <c r="AX62" i="18" a="1"/>
  <c r="AT62" i="18" a="1"/>
  <c r="AG62" i="18" a="1"/>
  <c r="T62" i="18" a="1"/>
  <c r="G62" i="18" a="1"/>
  <c r="C62" i="18" a="1"/>
  <c r="BL61" i="18" a="1"/>
  <c r="BH61" i="18" a="1"/>
  <c r="S84" i="18" a="1"/>
  <c r="BP81" i="18" a="1"/>
  <c r="BQ80" i="18" a="1"/>
  <c r="BR79" i="18" a="1"/>
  <c r="BS78" i="18" a="1"/>
  <c r="AL77" i="18" a="1"/>
  <c r="AM76" i="18" a="1"/>
  <c r="J76" i="18" a="1"/>
  <c r="AB75" i="18" a="1"/>
  <c r="K75" i="18" a="1"/>
  <c r="AC74" i="18" a="1"/>
  <c r="L74" i="18" a="1"/>
  <c r="M73" i="18" a="1"/>
  <c r="BN72" i="18" a="1"/>
  <c r="Z72" i="18" a="1"/>
  <c r="BS71" i="18" a="1"/>
  <c r="BN71" i="18" a="1"/>
  <c r="BE71" i="18" a="1"/>
  <c r="BA71" i="18" a="1"/>
  <c r="AN71" i="18" a="1"/>
  <c r="AA71" i="18" a="1"/>
  <c r="N71" i="18" a="1"/>
  <c r="J71" i="18" a="1"/>
  <c r="BS70" i="18" a="1"/>
  <c r="BO70" i="18" a="1"/>
  <c r="BB70" i="18" a="1"/>
  <c r="AO70" i="18" a="1"/>
  <c r="AB70" i="18" a="1"/>
  <c r="X70" i="18" a="1"/>
  <c r="O70" i="18" a="1"/>
  <c r="K70" i="18" a="1"/>
  <c r="BP69" i="18" a="1"/>
  <c r="BC69" i="18" a="1"/>
  <c r="AP69" i="18" a="1"/>
  <c r="AL69" i="18" a="1"/>
  <c r="AC69" i="18" a="1"/>
  <c r="Y69" i="18" a="1"/>
  <c r="L69" i="18" a="1"/>
  <c r="BQ68" i="18" a="1"/>
  <c r="BD68" i="18" a="1"/>
  <c r="AZ68" i="18" a="1"/>
  <c r="AQ68" i="18" a="1"/>
  <c r="AM68" i="18" a="1"/>
  <c r="Z68" i="18" a="1"/>
  <c r="M68" i="18" a="1"/>
  <c r="BR67" i="18" a="1"/>
  <c r="BN67" i="18" a="1"/>
  <c r="BE67" i="18" a="1"/>
  <c r="BA67" i="18" a="1"/>
  <c r="AN67" i="18" a="1"/>
  <c r="AA67" i="18" a="1"/>
  <c r="N67" i="18" a="1"/>
  <c r="J67" i="18" a="1"/>
  <c r="BS66" i="18" a="1"/>
  <c r="BO66" i="18" a="1"/>
  <c r="BB66" i="18" a="1"/>
  <c r="AO66" i="18" a="1"/>
  <c r="AB66" i="18" a="1"/>
  <c r="X66" i="18" a="1"/>
  <c r="O66" i="18" a="1"/>
  <c r="K66" i="18" a="1"/>
  <c r="BP65" i="18" a="1"/>
  <c r="BC65" i="18" a="1"/>
  <c r="AP65" i="18" a="1"/>
  <c r="AL65" i="18" a="1"/>
  <c r="AC65" i="18" a="1"/>
  <c r="Y65" i="18" a="1"/>
  <c r="L65" i="18" a="1"/>
  <c r="BQ64" i="18" a="1"/>
  <c r="BD64" i="18" a="1"/>
  <c r="AZ64" i="18" a="1"/>
  <c r="AQ64" i="18" a="1"/>
  <c r="AM64" i="18" a="1"/>
  <c r="Z64" i="18" a="1"/>
  <c r="M64" i="18" a="1"/>
  <c r="BR63" i="18" a="1"/>
  <c r="BN63" i="18" a="1"/>
  <c r="BE63" i="18" a="1"/>
  <c r="BA63" i="18" a="1"/>
  <c r="AN63" i="18" a="1"/>
  <c r="AA63" i="18" a="1"/>
  <c r="N63" i="18" a="1"/>
  <c r="J63" i="18" a="1"/>
  <c r="BS62" i="18" a="1"/>
  <c r="BO62" i="18" a="1"/>
  <c r="BB62" i="18" a="1"/>
  <c r="AO62" i="18" a="1"/>
  <c r="AB62" i="18" a="1"/>
  <c r="X62" i="18" a="1"/>
  <c r="O62" i="18" a="1"/>
  <c r="K62" i="18" a="1"/>
  <c r="BP61" i="18" a="1"/>
  <c r="AT91" i="18" a="1"/>
  <c r="AX87" i="18" a="1"/>
  <c r="AB82" i="18" a="1"/>
  <c r="AC81" i="18" a="1"/>
  <c r="BN79" i="18" a="1"/>
  <c r="BO78" i="18" a="1"/>
  <c r="BP77" i="18" a="1"/>
  <c r="BQ76" i="18" a="1"/>
  <c r="AA75" i="18" a="1"/>
  <c r="J75" i="18" a="1"/>
  <c r="AB74" i="18" a="1"/>
  <c r="K74" i="18" a="1"/>
  <c r="AC73" i="18" a="1"/>
  <c r="L73" i="18" a="1"/>
  <c r="AI72" i="18" a="1"/>
  <c r="N72" i="18" a="1"/>
  <c r="F72" i="18" a="1"/>
  <c r="BI71" i="18" a="1"/>
  <c r="AV71" i="18" a="1"/>
  <c r="AI71" i="18" a="1"/>
  <c r="AE71" i="18" a="1"/>
  <c r="V71" i="18" a="1"/>
  <c r="R71" i="18" a="1"/>
  <c r="E71" i="18" a="1"/>
  <c r="BJ70" i="18" a="1"/>
  <c r="AW70" i="18" a="1"/>
  <c r="AS70" i="18" a="1"/>
  <c r="AJ70" i="18" a="1"/>
  <c r="AF70" i="18" a="1"/>
  <c r="S70" i="18" a="1"/>
  <c r="F70" i="18" a="1"/>
  <c r="BK69" i="18" a="1"/>
  <c r="BG69" i="18" a="1"/>
  <c r="AX69" i="18" a="1"/>
  <c r="AT69" i="18" a="1"/>
  <c r="AG69" i="18" a="1"/>
  <c r="T69" i="18" a="1"/>
  <c r="G69" i="18" a="1"/>
  <c r="C69" i="18" a="1"/>
  <c r="BL68" i="18" a="1"/>
  <c r="BH68" i="18" a="1"/>
  <c r="AU68" i="18" a="1"/>
  <c r="AH68" i="18" a="1"/>
  <c r="U68" i="18" a="1"/>
  <c r="Q68" i="18" a="1"/>
  <c r="H68" i="18" a="1"/>
  <c r="D68" i="18" a="1"/>
  <c r="BI67" i="18" a="1"/>
  <c r="AV67" i="18" a="1"/>
  <c r="AI67" i="18" a="1"/>
  <c r="AE67" i="18" a="1"/>
  <c r="V67" i="18" a="1"/>
  <c r="R67" i="18" a="1"/>
  <c r="E67" i="18" a="1"/>
  <c r="BJ66" i="18" a="1"/>
  <c r="AW66" i="18" a="1"/>
  <c r="AS66" i="18" a="1"/>
  <c r="AJ66" i="18" a="1"/>
  <c r="AF66" i="18" a="1"/>
  <c r="S66" i="18" a="1"/>
  <c r="F66" i="18" a="1"/>
  <c r="BK65" i="18" a="1"/>
  <c r="BG65" i="18" a="1"/>
  <c r="V72" i="18" a="1"/>
  <c r="M71" i="18" a="1"/>
  <c r="N70" i="18" a="1"/>
  <c r="O69" i="18" a="1"/>
  <c r="AZ67" i="18" a="1"/>
  <c r="BA66" i="18" a="1"/>
  <c r="T65" i="18" a="1"/>
  <c r="C65" i="18" a="1"/>
  <c r="U64" i="18" a="1"/>
  <c r="D64" i="18" a="1"/>
  <c r="V63" i="18" a="1"/>
  <c r="BC62" i="18" a="1"/>
  <c r="AF62" i="18" a="1"/>
  <c r="J62" i="18" a="1"/>
  <c r="BB61" i="18" a="1"/>
  <c r="AO61" i="18" a="1"/>
  <c r="AB61" i="18" a="1"/>
  <c r="X61" i="18" a="1"/>
  <c r="O61" i="18" a="1"/>
  <c r="K61" i="18" a="1"/>
  <c r="BP60" i="18" a="1"/>
  <c r="BC60" i="18" a="1"/>
  <c r="AP60" i="18" a="1"/>
  <c r="AL60" i="18" a="1"/>
  <c r="AC60" i="18" a="1"/>
  <c r="Y60" i="18" a="1"/>
  <c r="L60" i="18" a="1"/>
  <c r="BQ59" i="18" a="1"/>
  <c r="BD59" i="18" a="1"/>
  <c r="AZ59" i="18" a="1"/>
  <c r="AQ59" i="18" a="1"/>
  <c r="AM59" i="18" a="1"/>
  <c r="Z59" i="18" a="1"/>
  <c r="M59" i="18" a="1"/>
  <c r="BR58" i="18" a="1"/>
  <c r="BN58" i="18" a="1"/>
  <c r="BE58" i="18" a="1"/>
  <c r="BA58" i="18" a="1"/>
  <c r="AN58" i="18" a="1"/>
  <c r="AA58" i="18" a="1"/>
  <c r="N58" i="18" a="1"/>
  <c r="J58" i="18" a="1"/>
  <c r="BS57" i="18" a="1"/>
  <c r="BO57" i="18" a="1"/>
  <c r="BB57" i="18" a="1"/>
  <c r="AO57" i="18" a="1"/>
  <c r="AB57" i="18" a="1"/>
  <c r="X57" i="18" a="1"/>
  <c r="O57" i="18" a="1"/>
  <c r="K57" i="18" a="1"/>
  <c r="BP56" i="18" a="1"/>
  <c r="BC56" i="18" a="1"/>
  <c r="AP56" i="18" a="1"/>
  <c r="AL56" i="18" a="1"/>
  <c r="AC56" i="18" a="1"/>
  <c r="Y56" i="18" a="1"/>
  <c r="L56" i="18" a="1"/>
  <c r="BQ55" i="18" a="1"/>
  <c r="BD55" i="18" a="1"/>
  <c r="AZ55" i="18" a="1"/>
  <c r="AQ55" i="18" a="1"/>
  <c r="AM55" i="18" a="1"/>
  <c r="Z55" i="18" a="1"/>
  <c r="M55" i="18" a="1"/>
  <c r="BR54" i="18" a="1"/>
  <c r="BN54" i="18" a="1"/>
  <c r="BE54" i="18" a="1"/>
  <c r="BA54" i="18" a="1"/>
  <c r="AN54" i="18" a="1"/>
  <c r="AA54" i="18" a="1"/>
  <c r="N54" i="18" a="1"/>
  <c r="J54" i="18" a="1"/>
  <c r="BS53" i="18" a="1"/>
  <c r="BO53" i="18" a="1"/>
  <c r="BB53" i="18" a="1"/>
  <c r="AO53" i="18" a="1"/>
  <c r="AB53" i="18" a="1"/>
  <c r="X53" i="18" a="1"/>
  <c r="O53" i="18" a="1"/>
  <c r="K53" i="18" a="1"/>
  <c r="BP52" i="18" a="1"/>
  <c r="BC52" i="18" a="1"/>
  <c r="AP52" i="18" a="1"/>
  <c r="AL52" i="18" a="1"/>
  <c r="AC52" i="18" a="1"/>
  <c r="Y52" i="18" a="1"/>
  <c r="L52" i="18" a="1"/>
  <c r="BQ51" i="18" a="1"/>
  <c r="AA79" i="18" a="1"/>
  <c r="AQ71" i="18" a="1"/>
  <c r="J70" i="18" a="1"/>
  <c r="K69" i="18" a="1"/>
  <c r="L68" i="18" a="1"/>
  <c r="M67" i="18" a="1"/>
  <c r="N66" i="18" a="1"/>
  <c r="BB65" i="18" a="1"/>
  <c r="BC64" i="18" a="1"/>
  <c r="AL64" i="18" a="1"/>
  <c r="BD63" i="18" a="1"/>
  <c r="AM63" i="18" a="1"/>
  <c r="BN62" i="18" a="1"/>
  <c r="AP62" i="18" a="1"/>
  <c r="S62" i="18" a="1"/>
  <c r="BO61" i="18" a="1"/>
  <c r="AW61" i="18" a="1"/>
  <c r="AS61" i="18" a="1"/>
  <c r="AJ61" i="18" a="1"/>
  <c r="AF61" i="18" a="1"/>
  <c r="S61" i="18" a="1"/>
  <c r="F61" i="18" a="1"/>
  <c r="BK60" i="18" a="1"/>
  <c r="BG60" i="18" a="1"/>
  <c r="AX60" i="18" a="1"/>
  <c r="AT60" i="18" a="1"/>
  <c r="AG60" i="18" a="1"/>
  <c r="T60" i="18" a="1"/>
  <c r="G60" i="18" a="1"/>
  <c r="C60" i="18" a="1"/>
  <c r="BL59" i="18" a="1"/>
  <c r="BH59" i="18" a="1"/>
  <c r="AU59" i="18" a="1"/>
  <c r="AH59" i="18" a="1"/>
  <c r="U59" i="18" a="1"/>
  <c r="Q59" i="18" a="1"/>
  <c r="H59" i="18" a="1"/>
  <c r="D59" i="18" a="1"/>
  <c r="BI58" i="18" a="1"/>
  <c r="AV58" i="18" a="1"/>
  <c r="AI58" i="18" a="1"/>
  <c r="AE58" i="18" a="1"/>
  <c r="V58" i="18" a="1"/>
  <c r="R58" i="18" a="1"/>
  <c r="E58" i="18" a="1"/>
  <c r="BJ57" i="18" a="1"/>
  <c r="AW57" i="18" a="1"/>
  <c r="AS57" i="18" a="1"/>
  <c r="AJ57" i="18" a="1"/>
  <c r="AF57" i="18" a="1"/>
  <c r="S57" i="18" a="1"/>
  <c r="F57" i="18" a="1"/>
  <c r="BK56" i="18" a="1"/>
  <c r="BG56" i="18" a="1"/>
  <c r="AX56" i="18" a="1"/>
  <c r="AT56" i="18" a="1"/>
  <c r="AG56" i="18" a="1"/>
  <c r="T56" i="18" a="1"/>
  <c r="G56" i="18" a="1"/>
  <c r="C56" i="18" a="1"/>
  <c r="BL55" i="18" a="1"/>
  <c r="BH55" i="18" a="1"/>
  <c r="AU55" i="18" a="1"/>
  <c r="AH55" i="18" a="1"/>
  <c r="U55" i="18" a="1"/>
  <c r="Q55" i="18" a="1"/>
  <c r="H55" i="18" a="1"/>
  <c r="D55" i="18" a="1"/>
  <c r="BI54" i="18" a="1"/>
  <c r="AV54" i="18" a="1"/>
  <c r="AI54" i="18" a="1"/>
  <c r="AE54" i="18" a="1"/>
  <c r="V54" i="18" a="1"/>
  <c r="R54" i="18" a="1"/>
  <c r="E54" i="18" a="1"/>
  <c r="BJ53" i="18" a="1"/>
  <c r="AW53" i="18" a="1"/>
  <c r="AS53" i="18" a="1"/>
  <c r="AJ53" i="18" a="1"/>
  <c r="AF53" i="18" a="1"/>
  <c r="S53" i="18" a="1"/>
  <c r="F53" i="18" a="1"/>
  <c r="BK52" i="18" a="1"/>
  <c r="BG52" i="18" a="1"/>
  <c r="AX52" i="18" a="1"/>
  <c r="AT52" i="18" a="1"/>
  <c r="AG52" i="18" a="1"/>
  <c r="T52" i="18" a="1"/>
  <c r="G52" i="18" a="1"/>
  <c r="C52" i="18" a="1"/>
  <c r="BL51" i="18" a="1"/>
  <c r="BH51" i="18" a="1"/>
  <c r="T83" i="18" a="1"/>
  <c r="AO75" i="18" a="1"/>
  <c r="AQ73" i="18" a="1"/>
  <c r="AM71" i="18" a="1"/>
  <c r="AN70" i="18" a="1"/>
  <c r="AO69" i="18" a="1"/>
  <c r="AP68" i="18" a="1"/>
  <c r="AQ67" i="18" a="1"/>
  <c r="J66" i="18" a="1"/>
  <c r="AX65" i="18" a="1"/>
  <c r="AG65" i="18" a="1"/>
  <c r="AH64" i="18" a="1"/>
  <c r="Q64" i="18" a="1"/>
  <c r="AI63" i="18" a="1"/>
  <c r="R63" i="18" a="1"/>
  <c r="E63" i="18" a="1"/>
  <c r="BA62" i="18" a="1"/>
  <c r="AC62" i="18" a="1"/>
  <c r="F62" i="18" a="1"/>
  <c r="BE61" i="18" a="1"/>
  <c r="BA61" i="18" a="1"/>
  <c r="AN61" i="18" a="1"/>
  <c r="AA61" i="18" a="1"/>
  <c r="N61" i="18" a="1"/>
  <c r="J61" i="18" a="1"/>
  <c r="BS60" i="18" a="1"/>
  <c r="BO60" i="18" a="1"/>
  <c r="BB60" i="18" a="1"/>
  <c r="AO60" i="18" a="1"/>
  <c r="AB60" i="18" a="1"/>
  <c r="X60" i="18" a="1"/>
  <c r="O60" i="18" a="1"/>
  <c r="K60" i="18" a="1"/>
  <c r="BP59" i="18" a="1"/>
  <c r="BC59" i="18" a="1"/>
  <c r="AP59" i="18" a="1"/>
  <c r="AL59" i="18" a="1"/>
  <c r="AC59" i="18" a="1"/>
  <c r="Y59" i="18" a="1"/>
  <c r="L59" i="18" a="1"/>
  <c r="BQ58" i="18" a="1"/>
  <c r="BD58" i="18" a="1"/>
  <c r="AZ58" i="18" a="1"/>
  <c r="AQ58" i="18" a="1"/>
  <c r="AM58" i="18" a="1"/>
  <c r="Z58" i="18" a="1"/>
  <c r="M58" i="18" a="1"/>
  <c r="BR57" i="18" a="1"/>
  <c r="BN57" i="18" a="1"/>
  <c r="BE57" i="18" a="1"/>
  <c r="BA57" i="18" a="1"/>
  <c r="AN57" i="18" a="1"/>
  <c r="AA57" i="18" a="1"/>
  <c r="N57" i="18" a="1"/>
  <c r="J57" i="18" a="1"/>
  <c r="BS56" i="18" a="1"/>
  <c r="BO56" i="18" a="1"/>
  <c r="BB56" i="18" a="1"/>
  <c r="AO56" i="18" a="1"/>
  <c r="AB56" i="18" a="1"/>
  <c r="X56" i="18" a="1"/>
  <c r="O56" i="18" a="1"/>
  <c r="K56" i="18" a="1"/>
  <c r="BP55" i="18" a="1"/>
  <c r="BC55" i="18" a="1"/>
  <c r="AP55" i="18" a="1"/>
  <c r="AL55" i="18" a="1"/>
  <c r="AC55" i="18" a="1"/>
  <c r="Y55" i="18" a="1"/>
  <c r="L55" i="18" a="1"/>
  <c r="BQ54" i="18" a="1"/>
  <c r="BD54" i="18" a="1"/>
  <c r="AZ54" i="18" a="1"/>
  <c r="AQ54" i="18" a="1"/>
  <c r="AM54" i="18" a="1"/>
  <c r="Z54" i="18" a="1"/>
  <c r="M54" i="18" a="1"/>
  <c r="BR53" i="18" a="1"/>
  <c r="BN53" i="18" a="1"/>
  <c r="BE53" i="18" a="1"/>
  <c r="BA53" i="18" a="1"/>
  <c r="AN53" i="18" a="1"/>
  <c r="AA53" i="18" a="1"/>
  <c r="N53" i="18" a="1"/>
  <c r="J53" i="18" a="1"/>
  <c r="BS52" i="18" a="1"/>
  <c r="BO52" i="18" a="1"/>
  <c r="BB52" i="18" a="1"/>
  <c r="AO52" i="18" a="1"/>
  <c r="AB52" i="18" a="1"/>
  <c r="X52" i="18" a="1"/>
  <c r="O52" i="18" a="1"/>
  <c r="K52" i="18" a="1"/>
  <c r="BP51" i="18" a="1"/>
  <c r="X82" i="18" a="1"/>
  <c r="AB78" i="18" a="1"/>
  <c r="X75" i="18" a="1"/>
  <c r="Z73" i="18" a="1"/>
  <c r="BR71" i="18" a="1"/>
  <c r="BR70" i="18" a="1"/>
  <c r="BS69" i="18" a="1"/>
  <c r="AL68" i="18" a="1"/>
  <c r="AM67" i="18" a="1"/>
  <c r="AN66" i="18" a="1"/>
  <c r="O65" i="18" a="1"/>
  <c r="BP64" i="18" a="1"/>
  <c r="BQ63" i="18" a="1"/>
  <c r="AZ63" i="18" a="1"/>
  <c r="BJ62" i="18" a="1"/>
  <c r="AN62" i="18" a="1"/>
  <c r="BK61" i="18" a="1"/>
  <c r="AV61" i="18" a="1"/>
  <c r="AI61" i="18" a="1"/>
  <c r="AE61" i="18" a="1"/>
  <c r="V61" i="18" a="1"/>
  <c r="R61" i="18" a="1"/>
  <c r="E61" i="18" a="1"/>
  <c r="BJ60" i="18" a="1"/>
  <c r="AW60" i="18" a="1"/>
  <c r="AS60" i="18" a="1"/>
  <c r="AJ60" i="18" a="1"/>
  <c r="AF60" i="18" a="1"/>
  <c r="S60" i="18" a="1"/>
  <c r="F60" i="18" a="1"/>
  <c r="BK59" i="18" a="1"/>
  <c r="BG59" i="18" a="1"/>
  <c r="AX59" i="18" a="1"/>
  <c r="AT59" i="18" a="1"/>
  <c r="AG59" i="18" a="1"/>
  <c r="T59" i="18" a="1"/>
  <c r="G59" i="18" a="1"/>
  <c r="C59" i="18" a="1"/>
  <c r="BL58" i="18" a="1"/>
  <c r="BH58" i="18" a="1"/>
  <c r="AU58" i="18" a="1"/>
  <c r="AH58" i="18" a="1"/>
  <c r="U58" i="18" a="1"/>
  <c r="Q58" i="18" a="1"/>
  <c r="H58" i="18" a="1"/>
  <c r="D58" i="18" a="1"/>
  <c r="BI57" i="18" a="1"/>
  <c r="AV57" i="18" a="1"/>
  <c r="AI57" i="18" a="1"/>
  <c r="AE57" i="18" a="1"/>
  <c r="V57" i="18" a="1"/>
  <c r="R57" i="18" a="1"/>
  <c r="E57" i="18" a="1"/>
  <c r="BJ56" i="18" a="1"/>
  <c r="AW56" i="18" a="1"/>
  <c r="AS56" i="18" a="1"/>
  <c r="AJ56" i="18" a="1"/>
  <c r="AF56" i="18" a="1"/>
  <c r="S56" i="18" a="1"/>
  <c r="F56" i="18" a="1"/>
  <c r="BK55" i="18" a="1"/>
  <c r="BG55" i="18" a="1"/>
  <c r="AX55" i="18" a="1"/>
  <c r="AT55" i="18" a="1"/>
  <c r="AG55" i="18" a="1"/>
  <c r="T55" i="18" a="1"/>
  <c r="G55" i="18" a="1"/>
  <c r="C55" i="18" a="1"/>
  <c r="BL54" i="18" a="1"/>
  <c r="BH54" i="18" a="1"/>
  <c r="AU54" i="18" a="1"/>
  <c r="AH54" i="18" a="1"/>
  <c r="U54" i="18" a="1"/>
  <c r="Q54" i="18" a="1"/>
  <c r="H54" i="18" a="1"/>
  <c r="D54" i="18" a="1"/>
  <c r="BI53" i="18" a="1"/>
  <c r="AV53" i="18" a="1"/>
  <c r="AI53" i="18" a="1"/>
  <c r="AE53" i="18" a="1"/>
  <c r="V53" i="18" a="1"/>
  <c r="R53" i="18" a="1"/>
  <c r="E53" i="18" a="1"/>
  <c r="BJ52" i="18" a="1"/>
  <c r="AW52" i="18" a="1"/>
  <c r="AS52" i="18" a="1"/>
  <c r="AJ52" i="18" a="1"/>
  <c r="AF52" i="18" a="1"/>
  <c r="S52" i="18" a="1"/>
  <c r="F52" i="18" a="1"/>
  <c r="BK51" i="18" a="1"/>
  <c r="BG51" i="18" a="1"/>
  <c r="AX51" i="18" a="1"/>
  <c r="BN70" i="18" a="1"/>
  <c r="BO69" i="18" a="1"/>
  <c r="BP68" i="18" a="1"/>
  <c r="BQ67" i="18" a="1"/>
  <c r="BR66" i="18" a="1"/>
  <c r="BS65" i="18" a="1"/>
  <c r="AT65" i="18" a="1"/>
  <c r="BL64" i="18" a="1"/>
  <c r="AU64" i="18" a="1"/>
  <c r="AV63" i="18" a="1"/>
  <c r="AE63" i="18" a="1"/>
  <c r="AW62" i="18" a="1"/>
  <c r="AL62" i="18" a="1"/>
  <c r="AA62" i="18" a="1"/>
  <c r="BD61" i="18" a="1"/>
  <c r="AZ61" i="18" a="1"/>
  <c r="AQ61" i="18" a="1"/>
  <c r="AM61" i="18" a="1"/>
  <c r="Z61" i="18" a="1"/>
  <c r="M61" i="18" a="1"/>
  <c r="BR60" i="18" a="1"/>
  <c r="BN60" i="18" a="1"/>
  <c r="BE60" i="18" a="1"/>
  <c r="BA60" i="18" a="1"/>
  <c r="AN60" i="18" a="1"/>
  <c r="AA60" i="18" a="1"/>
  <c r="N60" i="18" a="1"/>
  <c r="J60" i="18" a="1"/>
  <c r="BS59" i="18" a="1"/>
  <c r="BO59" i="18" a="1"/>
  <c r="BB59" i="18" a="1"/>
  <c r="AO59" i="18" a="1"/>
  <c r="AB59" i="18" a="1"/>
  <c r="X59" i="18" a="1"/>
  <c r="O59" i="18" a="1"/>
  <c r="K59" i="18" a="1"/>
  <c r="BP58" i="18" a="1"/>
  <c r="BC58" i="18" a="1"/>
  <c r="AP58" i="18" a="1"/>
  <c r="AL58" i="18" a="1"/>
  <c r="AC58" i="18" a="1"/>
  <c r="Y58" i="18" a="1"/>
  <c r="L58" i="18" a="1"/>
  <c r="BQ57" i="18" a="1"/>
  <c r="BD57" i="18" a="1"/>
  <c r="AZ57" i="18" a="1"/>
  <c r="AQ57" i="18" a="1"/>
  <c r="AM57" i="18" a="1"/>
  <c r="Z57" i="18" a="1"/>
  <c r="M57" i="18" a="1"/>
  <c r="BR56" i="18" a="1"/>
  <c r="BN56" i="18" a="1"/>
  <c r="BE56" i="18" a="1"/>
  <c r="BA56" i="18" a="1"/>
  <c r="AN56" i="18" a="1"/>
  <c r="AA56" i="18" a="1"/>
  <c r="N56" i="18" a="1"/>
  <c r="J56" i="18" a="1"/>
  <c r="BS55" i="18" a="1"/>
  <c r="BO55" i="18" a="1"/>
  <c r="BB55" i="18" a="1"/>
  <c r="AO55" i="18" a="1"/>
  <c r="AB55" i="18" a="1"/>
  <c r="X55" i="18" a="1"/>
  <c r="O55" i="18" a="1"/>
  <c r="K55" i="18" a="1"/>
  <c r="BP54" i="18" a="1"/>
  <c r="BC54" i="18" a="1"/>
  <c r="AP54" i="18" a="1"/>
  <c r="AL54" i="18" a="1"/>
  <c r="AC54" i="18" a="1"/>
  <c r="Y54" i="18" a="1"/>
  <c r="L54" i="18" a="1"/>
  <c r="BQ53" i="18" a="1"/>
  <c r="BD53" i="18" a="1"/>
  <c r="AZ53" i="18" a="1"/>
  <c r="AQ53" i="18" a="1"/>
  <c r="AM53" i="18" a="1"/>
  <c r="Z53" i="18" a="1"/>
  <c r="M53" i="18" a="1"/>
  <c r="BR52" i="18" a="1"/>
  <c r="BN52" i="18" a="1"/>
  <c r="BE52" i="18" a="1"/>
  <c r="BA52" i="18" a="1"/>
  <c r="AN52" i="18" a="1"/>
  <c r="AA52" i="18" a="1"/>
  <c r="N52" i="18" a="1"/>
  <c r="J52" i="18" a="1"/>
  <c r="Y81" i="18" a="1"/>
  <c r="AC77" i="18" a="1"/>
  <c r="Z71" i="18" a="1"/>
  <c r="AA70" i="18" a="1"/>
  <c r="AB69" i="18" a="1"/>
  <c r="AC68" i="18" a="1"/>
  <c r="BN66" i="18" a="1"/>
  <c r="BO65" i="18" a="1"/>
  <c r="AB65" i="18" a="1"/>
  <c r="K65" i="18" a="1"/>
  <c r="AC64" i="18" a="1"/>
  <c r="L64" i="18" a="1"/>
  <c r="M63" i="18" a="1"/>
  <c r="AJ62" i="18" a="1"/>
  <c r="Y62" i="18" a="1"/>
  <c r="N62" i="18" a="1"/>
  <c r="AU61" i="18" a="1"/>
  <c r="AH61" i="18" a="1"/>
  <c r="U61" i="18" a="1"/>
  <c r="Q61" i="18" a="1"/>
  <c r="H61" i="18" a="1"/>
  <c r="D61" i="18" a="1"/>
  <c r="BI60" i="18" a="1"/>
  <c r="AV60" i="18" a="1"/>
  <c r="AI60" i="18" a="1"/>
  <c r="AE60" i="18" a="1"/>
  <c r="V60" i="18" a="1"/>
  <c r="R60" i="18" a="1"/>
  <c r="E60" i="18" a="1"/>
  <c r="BJ59" i="18" a="1"/>
  <c r="AW59" i="18" a="1"/>
  <c r="AS59" i="18" a="1"/>
  <c r="AJ59" i="18" a="1"/>
  <c r="AF59" i="18" a="1"/>
  <c r="S59" i="18" a="1"/>
  <c r="F59" i="18" a="1"/>
  <c r="BK58" i="18" a="1"/>
  <c r="BG58" i="18" a="1"/>
  <c r="AX58" i="18" a="1"/>
  <c r="AT58" i="18" a="1"/>
  <c r="AG58" i="18" a="1"/>
  <c r="T58" i="18" a="1"/>
  <c r="G58" i="18" a="1"/>
  <c r="C58" i="18" a="1"/>
  <c r="BL57" i="18" a="1"/>
  <c r="BH57" i="18" a="1"/>
  <c r="AU57" i="18" a="1"/>
  <c r="AH57" i="18" a="1"/>
  <c r="U57" i="18" a="1"/>
  <c r="Q57" i="18" a="1"/>
  <c r="H57" i="18" a="1"/>
  <c r="D57" i="18" a="1"/>
  <c r="BI56" i="18" a="1"/>
  <c r="AV56" i="18" a="1"/>
  <c r="AI56" i="18" a="1"/>
  <c r="AE56" i="18" a="1"/>
  <c r="V56" i="18" a="1"/>
  <c r="R56" i="18" a="1"/>
  <c r="E56" i="18" a="1"/>
  <c r="BJ55" i="18" a="1"/>
  <c r="AW55" i="18" a="1"/>
  <c r="AS55" i="18" a="1"/>
  <c r="AJ55" i="18" a="1"/>
  <c r="AF55" i="18" a="1"/>
  <c r="S55" i="18" a="1"/>
  <c r="F55" i="18" a="1"/>
  <c r="BK54" i="18" a="1"/>
  <c r="BG54" i="18" a="1"/>
  <c r="AX54" i="18" a="1"/>
  <c r="AT54" i="18" a="1"/>
  <c r="AG54" i="18" a="1"/>
  <c r="T54" i="18" a="1"/>
  <c r="G54" i="18" a="1"/>
  <c r="C54" i="18" a="1"/>
  <c r="BL53" i="18" a="1"/>
  <c r="BH53" i="18" a="1"/>
  <c r="AU53" i="18" a="1"/>
  <c r="AH53" i="18" a="1"/>
  <c r="U53" i="18" a="1"/>
  <c r="Q53" i="18" a="1"/>
  <c r="H53" i="18" a="1"/>
  <c r="D53" i="18" a="1"/>
  <c r="BI52" i="18" a="1"/>
  <c r="AV52" i="18" a="1"/>
  <c r="AI52" i="18" a="1"/>
  <c r="AE52" i="18" a="1"/>
  <c r="V52" i="18" a="1"/>
  <c r="R52" i="18" a="1"/>
  <c r="BD71" i="18" a="1"/>
  <c r="BH64" i="18" a="1"/>
  <c r="BI63" i="18" a="1"/>
  <c r="BR62" i="18" a="1"/>
  <c r="BC61" i="18" a="1"/>
  <c r="AL61" i="18" a="1"/>
  <c r="BD60" i="18" a="1"/>
  <c r="AM60" i="18" a="1"/>
  <c r="BE59" i="18" a="1"/>
  <c r="AN59" i="18" a="1"/>
  <c r="AO58" i="18" a="1"/>
  <c r="X58" i="18" a="1"/>
  <c r="AP57" i="18" a="1"/>
  <c r="Y57" i="18" a="1"/>
  <c r="AQ56" i="18" a="1"/>
  <c r="Z56" i="18" a="1"/>
  <c r="AA55" i="18" a="1"/>
  <c r="J55" i="18" a="1"/>
  <c r="AB54" i="18" a="1"/>
  <c r="K54" i="18" a="1"/>
  <c r="AC53" i="18" a="1"/>
  <c r="L53" i="18" a="1"/>
  <c r="M52" i="18" a="1"/>
  <c r="BS51" i="18" a="1"/>
  <c r="AZ51" i="18" a="1"/>
  <c r="AU51" i="18" a="1"/>
  <c r="AH51" i="18" a="1"/>
  <c r="U51" i="18" a="1"/>
  <c r="Q51" i="18" a="1"/>
  <c r="H51" i="18" a="1"/>
  <c r="D51" i="18" a="1"/>
  <c r="BI50" i="18" a="1"/>
  <c r="AV50" i="18" a="1"/>
  <c r="AI50" i="18" a="1"/>
  <c r="AE50" i="18" a="1"/>
  <c r="V50" i="18" a="1"/>
  <c r="R50" i="18" a="1"/>
  <c r="E50" i="18" a="1"/>
  <c r="BJ49" i="18" a="1"/>
  <c r="AW49" i="18" a="1"/>
  <c r="AS49" i="18" a="1"/>
  <c r="AJ49" i="18" a="1"/>
  <c r="AF49" i="18" a="1"/>
  <c r="S49" i="18" a="1"/>
  <c r="F49" i="18" a="1"/>
  <c r="BK48" i="18" a="1"/>
  <c r="BG48" i="18" a="1"/>
  <c r="AX48" i="18" a="1"/>
  <c r="AT48" i="18" a="1"/>
  <c r="AG48" i="18" a="1"/>
  <c r="T48" i="18" a="1"/>
  <c r="G48" i="18" a="1"/>
  <c r="C48" i="18" a="1"/>
  <c r="BL47" i="18" a="1"/>
  <c r="BH47" i="18" a="1"/>
  <c r="AU47" i="18" a="1"/>
  <c r="AH47" i="18" a="1"/>
  <c r="U47" i="18" a="1"/>
  <c r="Q47" i="18" a="1"/>
  <c r="H47" i="18" a="1"/>
  <c r="D47" i="18" a="1"/>
  <c r="BI46" i="18" a="1"/>
  <c r="AV46" i="18" a="1"/>
  <c r="AI46" i="18" a="1"/>
  <c r="AE46" i="18" a="1"/>
  <c r="V46" i="18" a="1"/>
  <c r="R46" i="18" a="1"/>
  <c r="E46" i="18" a="1"/>
  <c r="BJ45" i="18" a="1"/>
  <c r="AW45" i="18" a="1"/>
  <c r="AS45" i="18" a="1"/>
  <c r="AJ45" i="18" a="1"/>
  <c r="AF45" i="18" a="1"/>
  <c r="S45" i="18" a="1"/>
  <c r="F45" i="18" a="1"/>
  <c r="BK44" i="18" a="1"/>
  <c r="BG44" i="18" a="1"/>
  <c r="AX44" i="18" a="1"/>
  <c r="AT44" i="18" a="1"/>
  <c r="Z80" i="18" a="1"/>
  <c r="AZ71" i="18" a="1"/>
  <c r="BB69" i="18" a="1"/>
  <c r="BD67" i="18" a="1"/>
  <c r="BP62" i="18" a="1"/>
  <c r="T61" i="18" a="1"/>
  <c r="C61" i="18" a="1"/>
  <c r="U60" i="18" a="1"/>
  <c r="D60" i="18" a="1"/>
  <c r="V59" i="18" a="1"/>
  <c r="E59" i="18" a="1"/>
  <c r="F58" i="18" a="1"/>
  <c r="BG57" i="18" a="1"/>
  <c r="G57" i="18" a="1"/>
  <c r="BH56" i="18" a="1"/>
  <c r="H56" i="18" a="1"/>
  <c r="BI55" i="18" a="1"/>
  <c r="BJ54" i="18" a="1"/>
  <c r="AS54" i="18" a="1"/>
  <c r="BK53" i="18" a="1"/>
  <c r="AT53" i="18" a="1"/>
  <c r="BL52" i="18" a="1"/>
  <c r="AU52" i="18" a="1"/>
  <c r="BJ51" i="18" a="1"/>
  <c r="BD51" i="18" a="1"/>
  <c r="AP51" i="18" a="1"/>
  <c r="AL51" i="18" a="1"/>
  <c r="AC51" i="18" a="1"/>
  <c r="Y51" i="18" a="1"/>
  <c r="L51" i="18" a="1"/>
  <c r="BQ50" i="18" a="1"/>
  <c r="BD50" i="18" a="1"/>
  <c r="AZ50" i="18" a="1"/>
  <c r="AQ50" i="18" a="1"/>
  <c r="AM50" i="18" a="1"/>
  <c r="Z50" i="18" a="1"/>
  <c r="M50" i="18" a="1"/>
  <c r="BR49" i="18" a="1"/>
  <c r="BN49" i="18" a="1"/>
  <c r="BE49" i="18" a="1"/>
  <c r="BA49" i="18" a="1"/>
  <c r="AN49" i="18" a="1"/>
  <c r="AA49" i="18" a="1"/>
  <c r="N49" i="18" a="1"/>
  <c r="J49" i="18" a="1"/>
  <c r="BS48" i="18" a="1"/>
  <c r="BO48" i="18" a="1"/>
  <c r="BB48" i="18" a="1"/>
  <c r="AO48" i="18" a="1"/>
  <c r="AB48" i="18" a="1"/>
  <c r="X48" i="18" a="1"/>
  <c r="O48" i="18" a="1"/>
  <c r="K48" i="18" a="1"/>
  <c r="BP47" i="18" a="1"/>
  <c r="BC47" i="18" a="1"/>
  <c r="AP47" i="18" a="1"/>
  <c r="AL47" i="18" a="1"/>
  <c r="AC47" i="18" a="1"/>
  <c r="Y47" i="18" a="1"/>
  <c r="L47" i="18" a="1"/>
  <c r="BQ46" i="18" a="1"/>
  <c r="BD46" i="18" a="1"/>
  <c r="AZ46" i="18" a="1"/>
  <c r="AQ46" i="18" a="1"/>
  <c r="AM46" i="18" a="1"/>
  <c r="Z46" i="18" a="1"/>
  <c r="M46" i="18" a="1"/>
  <c r="BR45" i="18" a="1"/>
  <c r="BN45" i="18" a="1"/>
  <c r="BE45" i="18" a="1"/>
  <c r="BA45" i="18" a="1"/>
  <c r="AN45" i="18" a="1"/>
  <c r="AA45" i="18" a="1"/>
  <c r="N45" i="18" a="1"/>
  <c r="J45" i="18" a="1"/>
  <c r="BS44" i="18" a="1"/>
  <c r="BO44" i="18" a="1"/>
  <c r="BB44" i="18" a="1"/>
  <c r="AO44" i="18" a="1"/>
  <c r="X69" i="18" a="1"/>
  <c r="Z67" i="18" a="1"/>
  <c r="L62" i="18" a="1"/>
  <c r="BQ60" i="18" a="1"/>
  <c r="AZ60" i="18" a="1"/>
  <c r="BR59" i="18" a="1"/>
  <c r="BA59" i="18" a="1"/>
  <c r="BS58" i="18" a="1"/>
  <c r="BB58" i="18" a="1"/>
  <c r="BC57" i="18" a="1"/>
  <c r="AL57" i="18" a="1"/>
  <c r="BD56" i="18" a="1"/>
  <c r="AM56" i="18" a="1"/>
  <c r="BE55" i="18" a="1"/>
  <c r="AN55" i="18" a="1"/>
  <c r="AO54" i="18" a="1"/>
  <c r="X54" i="18" a="1"/>
  <c r="AP53" i="18" a="1"/>
  <c r="Y53" i="18" a="1"/>
  <c r="AQ52" i="18" a="1"/>
  <c r="Z52" i="18" a="1"/>
  <c r="BR51" i="18" a="1"/>
  <c r="AT51" i="18" a="1"/>
  <c r="AG51" i="18" a="1"/>
  <c r="T51" i="18" a="1"/>
  <c r="G51" i="18" a="1"/>
  <c r="C51" i="18" a="1"/>
  <c r="BL50" i="18" a="1"/>
  <c r="BH50" i="18" a="1"/>
  <c r="AU50" i="18" a="1"/>
  <c r="AH50" i="18" a="1"/>
  <c r="U50" i="18" a="1"/>
  <c r="Q50" i="18" a="1"/>
  <c r="H50" i="18" a="1"/>
  <c r="D50" i="18" a="1"/>
  <c r="BI49" i="18" a="1"/>
  <c r="AV49" i="18" a="1"/>
  <c r="AI49" i="18" a="1"/>
  <c r="AE49" i="18" a="1"/>
  <c r="V49" i="18" a="1"/>
  <c r="R49" i="18" a="1"/>
  <c r="E49" i="18" a="1"/>
  <c r="BJ48" i="18" a="1"/>
  <c r="AW48" i="18" a="1"/>
  <c r="AS48" i="18" a="1"/>
  <c r="AJ48" i="18" a="1"/>
  <c r="AF48" i="18" a="1"/>
  <c r="S48" i="18" a="1"/>
  <c r="F48" i="18" a="1"/>
  <c r="BK47" i="18" a="1"/>
  <c r="BG47" i="18" a="1"/>
  <c r="AX47" i="18" a="1"/>
  <c r="AT47" i="18" a="1"/>
  <c r="AG47" i="18" a="1"/>
  <c r="T47" i="18" a="1"/>
  <c r="G47" i="18" a="1"/>
  <c r="C47" i="18" a="1"/>
  <c r="BL46" i="18" a="1"/>
  <c r="BH46" i="18" a="1"/>
  <c r="AU46" i="18" a="1"/>
  <c r="AH46" i="18" a="1"/>
  <c r="U46" i="18" a="1"/>
  <c r="Q46" i="18" a="1"/>
  <c r="H46" i="18" a="1"/>
  <c r="D46" i="18" a="1"/>
  <c r="BI45" i="18" a="1"/>
  <c r="AV45" i="18" a="1"/>
  <c r="AI45" i="18" a="1"/>
  <c r="AE45" i="18" a="1"/>
  <c r="V45" i="18" a="1"/>
  <c r="R45" i="18" a="1"/>
  <c r="E45" i="18" a="1"/>
  <c r="BJ44" i="18" a="1"/>
  <c r="AW44" i="18" a="1"/>
  <c r="AS44" i="18" a="1"/>
  <c r="AJ44" i="18" a="1"/>
  <c r="AO65" i="18" a="1"/>
  <c r="AP64" i="18" a="1"/>
  <c r="AQ63" i="18" a="1"/>
  <c r="BE62" i="18" a="1"/>
  <c r="AX61" i="18" a="1"/>
  <c r="AG61" i="18" a="1"/>
  <c r="AH60" i="18" a="1"/>
  <c r="Q60" i="18" a="1"/>
  <c r="AI59" i="18" a="1"/>
  <c r="R59" i="18" a="1"/>
  <c r="AJ58" i="18" a="1"/>
  <c r="S58" i="18" a="1"/>
  <c r="T57" i="18" a="1"/>
  <c r="C57" i="18" a="1"/>
  <c r="U56" i="18" a="1"/>
  <c r="D56" i="18" a="1"/>
  <c r="V55" i="18" a="1"/>
  <c r="E55" i="18" a="1"/>
  <c r="F54" i="18" a="1"/>
  <c r="BG53" i="18" a="1"/>
  <c r="G53" i="18" a="1"/>
  <c r="BH52" i="18" a="1"/>
  <c r="H52" i="18" a="1"/>
  <c r="BI51" i="18" a="1"/>
  <c r="BC51" i="18" a="1"/>
  <c r="AO51" i="18" a="1"/>
  <c r="AB51" i="18" a="1"/>
  <c r="X51" i="18" a="1"/>
  <c r="O51" i="18" a="1"/>
  <c r="K51" i="18" a="1"/>
  <c r="BP50" i="18" a="1"/>
  <c r="BC50" i="18" a="1"/>
  <c r="AP50" i="18" a="1"/>
  <c r="AL50" i="18" a="1"/>
  <c r="AC50" i="18" a="1"/>
  <c r="Y50" i="18" a="1"/>
  <c r="L50" i="18" a="1"/>
  <c r="BQ49" i="18" a="1"/>
  <c r="BD49" i="18" a="1"/>
  <c r="AZ49" i="18" a="1"/>
  <c r="AQ49" i="18" a="1"/>
  <c r="AM49" i="18" a="1"/>
  <c r="Z49" i="18" a="1"/>
  <c r="M49" i="18" a="1"/>
  <c r="BR48" i="18" a="1"/>
  <c r="BN48" i="18" a="1"/>
  <c r="BE48" i="18" a="1"/>
  <c r="BA48" i="18" a="1"/>
  <c r="AN48" i="18" a="1"/>
  <c r="AA48" i="18" a="1"/>
  <c r="N48" i="18" a="1"/>
  <c r="J48" i="18" a="1"/>
  <c r="BS47" i="18" a="1"/>
  <c r="BO47" i="18" a="1"/>
  <c r="BB47" i="18" a="1"/>
  <c r="AO47" i="18" a="1"/>
  <c r="AB47" i="18" a="1"/>
  <c r="X47" i="18" a="1"/>
  <c r="O47" i="18" a="1"/>
  <c r="K47" i="18" a="1"/>
  <c r="BP46" i="18" a="1"/>
  <c r="BC46" i="18" a="1"/>
  <c r="AP46" i="18" a="1"/>
  <c r="AL46" i="18" a="1"/>
  <c r="AC46" i="18" a="1"/>
  <c r="Y46" i="18" a="1"/>
  <c r="L46" i="18" a="1"/>
  <c r="BQ45" i="18" a="1"/>
  <c r="BD45" i="18" a="1"/>
  <c r="AZ45" i="18" a="1"/>
  <c r="AQ45" i="18" a="1"/>
  <c r="AM45" i="18" a="1"/>
  <c r="Z45" i="18" a="1"/>
  <c r="M45" i="18" a="1"/>
  <c r="BR44" i="18" a="1"/>
  <c r="BN44" i="18" a="1"/>
  <c r="BE44" i="18" a="1"/>
  <c r="BA44" i="18" a="1"/>
  <c r="AN44" i="18" a="1"/>
  <c r="AP74" i="18" a="1"/>
  <c r="BE70" i="18" a="1"/>
  <c r="BS61" i="18" a="1"/>
  <c r="AC61" i="18" a="1"/>
  <c r="L61" i="18" a="1"/>
  <c r="M60" i="18" a="1"/>
  <c r="BN59" i="18" a="1"/>
  <c r="N59" i="18" a="1"/>
  <c r="BO58" i="18" a="1"/>
  <c r="O58" i="18" a="1"/>
  <c r="BP57" i="18" a="1"/>
  <c r="BQ56" i="18" a="1"/>
  <c r="AZ56" i="18" a="1"/>
  <c r="BR55" i="18" a="1"/>
  <c r="BA55" i="18" a="1"/>
  <c r="BS54" i="18" a="1"/>
  <c r="BB54" i="18" a="1"/>
  <c r="BC53" i="18" a="1"/>
  <c r="AL53" i="18" a="1"/>
  <c r="BD52" i="18" a="1"/>
  <c r="AM52" i="18" a="1"/>
  <c r="BO51" i="18" a="1"/>
  <c r="BB51" i="18" a="1"/>
  <c r="AW51" i="18" a="1"/>
  <c r="AS51" i="18" a="1"/>
  <c r="AJ51" i="18" a="1"/>
  <c r="AF51" i="18" a="1"/>
  <c r="S51" i="18" a="1"/>
  <c r="F51" i="18" a="1"/>
  <c r="BK50" i="18" a="1"/>
  <c r="BG50" i="18" a="1"/>
  <c r="AX50" i="18" a="1"/>
  <c r="AT50" i="18" a="1"/>
  <c r="AG50" i="18" a="1"/>
  <c r="T50" i="18" a="1"/>
  <c r="G50" i="18" a="1"/>
  <c r="C50" i="18" a="1"/>
  <c r="BL49" i="18" a="1"/>
  <c r="BH49" i="18" a="1"/>
  <c r="AU49" i="18" a="1"/>
  <c r="AH49" i="18" a="1"/>
  <c r="U49" i="18" a="1"/>
  <c r="Q49" i="18" a="1"/>
  <c r="H49" i="18" a="1"/>
  <c r="D49" i="18" a="1"/>
  <c r="BI48" i="18" a="1"/>
  <c r="AV48" i="18" a="1"/>
  <c r="AI48" i="18" a="1"/>
  <c r="AE48" i="18" a="1"/>
  <c r="V48" i="18" a="1"/>
  <c r="R48" i="18" a="1"/>
  <c r="E48" i="18" a="1"/>
  <c r="BJ47" i="18" a="1"/>
  <c r="AW47" i="18" a="1"/>
  <c r="AS47" i="18" a="1"/>
  <c r="AJ47" i="18" a="1"/>
  <c r="AF47" i="18" a="1"/>
  <c r="S47" i="18" a="1"/>
  <c r="F47" i="18" a="1"/>
  <c r="BK46" i="18" a="1"/>
  <c r="BG46" i="18" a="1"/>
  <c r="AX46" i="18" a="1"/>
  <c r="AT46" i="18" a="1"/>
  <c r="AG46" i="18" a="1"/>
  <c r="T46" i="18" a="1"/>
  <c r="G46" i="18" a="1"/>
  <c r="C46" i="18" a="1"/>
  <c r="BL45" i="18" a="1"/>
  <c r="BH45" i="18" a="1"/>
  <c r="AU45" i="18" a="1"/>
  <c r="AH45" i="18" a="1"/>
  <c r="U45" i="18" a="1"/>
  <c r="Q45" i="18" a="1"/>
  <c r="H45" i="18" a="1"/>
  <c r="D45" i="18" a="1"/>
  <c r="BI44" i="18" a="1"/>
  <c r="AV44" i="18" a="1"/>
  <c r="AI44" i="18" a="1"/>
  <c r="Y68" i="18" a="1"/>
  <c r="AA66" i="18" a="1"/>
  <c r="G65" i="18" a="1"/>
  <c r="H64" i="18" a="1"/>
  <c r="K63" i="18" a="1"/>
  <c r="AP61" i="18" a="1"/>
  <c r="Y61" i="18" a="1"/>
  <c r="AQ60" i="18" a="1"/>
  <c r="Z60" i="18" a="1"/>
  <c r="AA59" i="18" a="1"/>
  <c r="J59" i="18" a="1"/>
  <c r="AB58" i="18" a="1"/>
  <c r="K58" i="18" a="1"/>
  <c r="AC57" i="18" a="1"/>
  <c r="L57" i="18" a="1"/>
  <c r="M56" i="18" a="1"/>
  <c r="BN55" i="18" a="1"/>
  <c r="N55" i="18" a="1"/>
  <c r="BO54" i="18" a="1"/>
  <c r="O54" i="18" a="1"/>
  <c r="BP53" i="18" a="1"/>
  <c r="BQ52" i="18" a="1"/>
  <c r="AZ52" i="18" a="1"/>
  <c r="BN51" i="18" a="1"/>
  <c r="BA51" i="18" a="1"/>
  <c r="AV51" i="18" a="1"/>
  <c r="AI51" i="18" a="1"/>
  <c r="AE51" i="18" a="1"/>
  <c r="V51" i="18" a="1"/>
  <c r="R51" i="18" a="1"/>
  <c r="E51" i="18" a="1"/>
  <c r="BJ50" i="18" a="1"/>
  <c r="AW50" i="18" a="1"/>
  <c r="AS50" i="18" a="1"/>
  <c r="AJ50" i="18" a="1"/>
  <c r="AF50" i="18" a="1"/>
  <c r="S50" i="18" a="1"/>
  <c r="F50" i="18" a="1"/>
  <c r="BK49" i="18" a="1"/>
  <c r="BG49" i="18" a="1"/>
  <c r="AX49" i="18" a="1"/>
  <c r="AT49" i="18" a="1"/>
  <c r="AG49" i="18" a="1"/>
  <c r="T49" i="18" a="1"/>
  <c r="G49" i="18" a="1"/>
  <c r="C49" i="18" a="1"/>
  <c r="BL48" i="18" a="1"/>
  <c r="BH48" i="18" a="1"/>
  <c r="AU48" i="18" a="1"/>
  <c r="AH48" i="18" a="1"/>
  <c r="U48" i="18" a="1"/>
  <c r="Q48" i="18" a="1"/>
  <c r="H48" i="18" a="1"/>
  <c r="D48" i="18" a="1"/>
  <c r="BI47" i="18" a="1"/>
  <c r="AV47" i="18" a="1"/>
  <c r="AI47" i="18" a="1"/>
  <c r="AE47" i="18" a="1"/>
  <c r="V47" i="18" a="1"/>
  <c r="R47" i="18" a="1"/>
  <c r="E47" i="18" a="1"/>
  <c r="BJ46" i="18" a="1"/>
  <c r="AW46" i="18" a="1"/>
  <c r="AS46" i="18" a="1"/>
  <c r="AJ46" i="18" a="1"/>
  <c r="AF46" i="18" a="1"/>
  <c r="S46" i="18" a="1"/>
  <c r="F46" i="18" a="1"/>
  <c r="BK45" i="18" a="1"/>
  <c r="BG45" i="18" a="1"/>
  <c r="AX45" i="18" a="1"/>
  <c r="AT45" i="18" a="1"/>
  <c r="AG45" i="18" a="1"/>
  <c r="T45" i="18" a="1"/>
  <c r="G45" i="18" a="1"/>
  <c r="C45" i="18" a="1"/>
  <c r="BL44" i="18" a="1"/>
  <c r="BG61" i="18" a="1"/>
  <c r="G61" i="18" a="1"/>
  <c r="BH60" i="18" a="1"/>
  <c r="H60" i="18" a="1"/>
  <c r="BI59" i="18" a="1"/>
  <c r="BJ58" i="18" a="1"/>
  <c r="AS58" i="18" a="1"/>
  <c r="BK57" i="18" a="1"/>
  <c r="AT57" i="18" a="1"/>
  <c r="BL56" i="18" a="1"/>
  <c r="AU56" i="18" a="1"/>
  <c r="AV55" i="18" a="1"/>
  <c r="AE55" i="18" a="1"/>
  <c r="AW54" i="18" a="1"/>
  <c r="AF54" i="18" a="1"/>
  <c r="AX53" i="18" a="1"/>
  <c r="AG53" i="18" a="1"/>
  <c r="AH52" i="18" a="1"/>
  <c r="Q52" i="18" a="1"/>
  <c r="D52" i="18" a="1"/>
  <c r="BE51" i="18" a="1"/>
  <c r="AQ51" i="18" a="1"/>
  <c r="AM51" i="18" a="1"/>
  <c r="Z51" i="18" a="1"/>
  <c r="M51" i="18" a="1"/>
  <c r="BR50" i="18" a="1"/>
  <c r="BN50" i="18" a="1"/>
  <c r="BE50" i="18" a="1"/>
  <c r="BA50" i="18" a="1"/>
  <c r="AN50" i="18" a="1"/>
  <c r="AA50" i="18" a="1"/>
  <c r="N50" i="18" a="1"/>
  <c r="J50" i="18" a="1"/>
  <c r="BS49" i="18" a="1"/>
  <c r="BO49" i="18" a="1"/>
  <c r="BB49" i="18" a="1"/>
  <c r="AO49" i="18" a="1"/>
  <c r="AB49" i="18" a="1"/>
  <c r="X49" i="18" a="1"/>
  <c r="O49" i="18" a="1"/>
  <c r="K49" i="18" a="1"/>
  <c r="BP48" i="18" a="1"/>
  <c r="Y74" i="18" a="1"/>
  <c r="BQ61" i="18" a="1"/>
  <c r="E52" i="18" a="1"/>
  <c r="BO50" i="18" a="1"/>
  <c r="BP49" i="18" a="1"/>
  <c r="BQ48" i="18" a="1"/>
  <c r="AC48" i="18" a="1"/>
  <c r="L48" i="18" a="1"/>
  <c r="M47" i="18" a="1"/>
  <c r="BN46" i="18" a="1"/>
  <c r="N46" i="18" a="1"/>
  <c r="BO45" i="18" a="1"/>
  <c r="O45" i="18" a="1"/>
  <c r="BP44" i="18" a="1"/>
  <c r="BC44" i="18" a="1"/>
  <c r="AH44" i="18" a="1"/>
  <c r="U44" i="18" a="1"/>
  <c r="Q44" i="18" a="1"/>
  <c r="H44" i="18" a="1"/>
  <c r="D44" i="18" a="1"/>
  <c r="BI43" i="18" a="1"/>
  <c r="AV43" i="18" a="1"/>
  <c r="AI43" i="18" a="1"/>
  <c r="AE43" i="18" a="1"/>
  <c r="V43" i="18" a="1"/>
  <c r="R43" i="18" a="1"/>
  <c r="E43" i="18" a="1"/>
  <c r="BJ42" i="18" a="1"/>
  <c r="AW42" i="18" a="1"/>
  <c r="AS42" i="18" a="1"/>
  <c r="AJ42" i="18" a="1"/>
  <c r="AF42" i="18" a="1"/>
  <c r="S42" i="18" a="1"/>
  <c r="F42" i="18" a="1"/>
  <c r="BK41" i="18" a="1"/>
  <c r="BG41" i="18" a="1"/>
  <c r="AX41" i="18" a="1"/>
  <c r="AT41" i="18" a="1"/>
  <c r="AG41" i="18" a="1"/>
  <c r="T41" i="18" a="1"/>
  <c r="G41" i="18" a="1"/>
  <c r="C41" i="18" a="1"/>
  <c r="BL40" i="18" a="1"/>
  <c r="BH40" i="18" a="1"/>
  <c r="AU40" i="18" a="1"/>
  <c r="AH40" i="18" a="1"/>
  <c r="U40" i="18" a="1"/>
  <c r="Q40" i="18" a="1"/>
  <c r="H40" i="18" a="1"/>
  <c r="D40" i="18" a="1"/>
  <c r="BI39" i="18" a="1"/>
  <c r="AV39" i="18" a="1"/>
  <c r="AI39" i="18" a="1"/>
  <c r="AE39" i="18" a="1"/>
  <c r="V39" i="18" a="1"/>
  <c r="R39" i="18" a="1"/>
  <c r="E39" i="18" a="1"/>
  <c r="BJ38" i="18" a="1"/>
  <c r="AW38" i="18" a="1"/>
  <c r="AS38" i="18" a="1"/>
  <c r="AJ38" i="18" a="1"/>
  <c r="AF38" i="18" a="1"/>
  <c r="S38" i="18" a="1"/>
  <c r="F38" i="18" a="1"/>
  <c r="BK37" i="18" a="1"/>
  <c r="BG37" i="18" a="1"/>
  <c r="AX37" i="18" a="1"/>
  <c r="AT37" i="18" a="1"/>
  <c r="AG37" i="18" a="1"/>
  <c r="T37" i="18" a="1"/>
  <c r="G37" i="18" a="1"/>
  <c r="C37" i="18" a="1"/>
  <c r="BL36" i="18" a="1"/>
  <c r="BH36" i="18" a="1"/>
  <c r="AU36" i="18" a="1"/>
  <c r="AH36" i="18" a="1"/>
  <c r="U36" i="18" a="1"/>
  <c r="Q36" i="18" a="1"/>
  <c r="H36" i="18" a="1"/>
  <c r="D36" i="18" a="1"/>
  <c r="BI35" i="18" a="1"/>
  <c r="AV35" i="18" a="1"/>
  <c r="AI35" i="18" a="1"/>
  <c r="AE35" i="18" a="1"/>
  <c r="V35" i="18" a="1"/>
  <c r="R35" i="18" a="1"/>
  <c r="E35" i="18" a="1"/>
  <c r="BJ34" i="18" a="1"/>
  <c r="AW34" i="18" a="1"/>
  <c r="AS34" i="18" a="1"/>
  <c r="AJ34" i="18" a="1"/>
  <c r="AF34" i="18" a="1"/>
  <c r="S34" i="18" a="1"/>
  <c r="F34" i="18" a="1"/>
  <c r="BK33" i="18" a="1"/>
  <c r="BA70" i="18" a="1"/>
  <c r="AT61" i="18" a="1"/>
  <c r="AV59" i="18" a="1"/>
  <c r="AX57" i="18" a="1"/>
  <c r="AA51" i="18" a="1"/>
  <c r="AB50" i="18" a="1"/>
  <c r="AC49" i="18" a="1"/>
  <c r="AQ48" i="18" a="1"/>
  <c r="Z48" i="18" a="1"/>
  <c r="AA47" i="18" a="1"/>
  <c r="J47" i="18" a="1"/>
  <c r="AB46" i="18" a="1"/>
  <c r="K46" i="18" a="1"/>
  <c r="AC45" i="18" a="1"/>
  <c r="L45" i="18" a="1"/>
  <c r="AZ44" i="18" a="1"/>
  <c r="AP44" i="18" a="1"/>
  <c r="AC44" i="18" a="1"/>
  <c r="Y44" i="18" a="1"/>
  <c r="L44" i="18" a="1"/>
  <c r="BQ43" i="18" a="1"/>
  <c r="BD43" i="18" a="1"/>
  <c r="AZ43" i="18" a="1"/>
  <c r="AQ43" i="18" a="1"/>
  <c r="AM43" i="18" a="1"/>
  <c r="Z43" i="18" a="1"/>
  <c r="M43" i="18" a="1"/>
  <c r="BR42" i="18" a="1"/>
  <c r="BN42" i="18" a="1"/>
  <c r="BE42" i="18" a="1"/>
  <c r="BA42" i="18" a="1"/>
  <c r="AN42" i="18" a="1"/>
  <c r="AA42" i="18" a="1"/>
  <c r="N42" i="18" a="1"/>
  <c r="J42" i="18" a="1"/>
  <c r="BS41" i="18" a="1"/>
  <c r="BO41" i="18" a="1"/>
  <c r="BB41" i="18" a="1"/>
  <c r="AO41" i="18" a="1"/>
  <c r="AB41" i="18" a="1"/>
  <c r="X41" i="18" a="1"/>
  <c r="O41" i="18" a="1"/>
  <c r="K41" i="18" a="1"/>
  <c r="BP40" i="18" a="1"/>
  <c r="BC40" i="18" a="1"/>
  <c r="AP40" i="18" a="1"/>
  <c r="AL40" i="18" a="1"/>
  <c r="AC40" i="18" a="1"/>
  <c r="Y40" i="18" a="1"/>
  <c r="L40" i="18" a="1"/>
  <c r="BQ39" i="18" a="1"/>
  <c r="BD39" i="18" a="1"/>
  <c r="AZ39" i="18" a="1"/>
  <c r="AQ39" i="18" a="1"/>
  <c r="AM39" i="18" a="1"/>
  <c r="Z39" i="18" a="1"/>
  <c r="M39" i="18" a="1"/>
  <c r="BR38" i="18" a="1"/>
  <c r="BN38" i="18" a="1"/>
  <c r="BE38" i="18" a="1"/>
  <c r="BA38" i="18" a="1"/>
  <c r="AN38" i="18" a="1"/>
  <c r="AA38" i="18" a="1"/>
  <c r="N38" i="18" a="1"/>
  <c r="J38" i="18" a="1"/>
  <c r="BS37" i="18" a="1"/>
  <c r="BO37" i="18" a="1"/>
  <c r="BB37" i="18" a="1"/>
  <c r="AO37" i="18" a="1"/>
  <c r="AB37" i="18" a="1"/>
  <c r="X37" i="18" a="1"/>
  <c r="O37" i="18" a="1"/>
  <c r="K37" i="18" a="1"/>
  <c r="BP36" i="18" a="1"/>
  <c r="BC36" i="18" a="1"/>
  <c r="AP36" i="18" a="1"/>
  <c r="AL36" i="18" a="1"/>
  <c r="AC36" i="18" a="1"/>
  <c r="Y36" i="18" a="1"/>
  <c r="L36" i="18" a="1"/>
  <c r="BQ35" i="18" a="1"/>
  <c r="BD35" i="18" a="1"/>
  <c r="AZ35" i="18" a="1"/>
  <c r="AQ35" i="18" a="1"/>
  <c r="AM35" i="18" a="1"/>
  <c r="Z35" i="18" a="1"/>
  <c r="M35" i="18" a="1"/>
  <c r="BR34" i="18" a="1"/>
  <c r="BN34" i="18" a="1"/>
  <c r="BE34" i="18" a="1"/>
  <c r="BA34" i="18" a="1"/>
  <c r="AN34" i="18" a="1"/>
  <c r="AA34" i="18" a="1"/>
  <c r="N34" i="18" a="1"/>
  <c r="J34" i="18" a="1"/>
  <c r="BS33" i="18" a="1"/>
  <c r="BO33" i="18" a="1"/>
  <c r="BC68" i="18" a="1"/>
  <c r="AE59" i="18" a="1"/>
  <c r="AG57" i="18" a="1"/>
  <c r="AI55" i="18" a="1"/>
  <c r="X50" i="18" a="1"/>
  <c r="Y49" i="18" a="1"/>
  <c r="AP48" i="18" a="1"/>
  <c r="Y48" i="18" a="1"/>
  <c r="AQ47" i="18" a="1"/>
  <c r="Z47" i="18" a="1"/>
  <c r="AA46" i="18" a="1"/>
  <c r="J46" i="18" a="1"/>
  <c r="AB45" i="18" a="1"/>
  <c r="K45" i="18" a="1"/>
  <c r="AM44" i="18" a="1"/>
  <c r="AG44" i="18" a="1"/>
  <c r="T44" i="18" a="1"/>
  <c r="G44" i="18" a="1"/>
  <c r="C44" i="18" a="1"/>
  <c r="BL43" i="18" a="1"/>
  <c r="BH43" i="18" a="1"/>
  <c r="AU43" i="18" a="1"/>
  <c r="AH43" i="18" a="1"/>
  <c r="U43" i="18" a="1"/>
  <c r="Q43" i="18" a="1"/>
  <c r="H43" i="18" a="1"/>
  <c r="D43" i="18" a="1"/>
  <c r="BI42" i="18" a="1"/>
  <c r="AV42" i="18" a="1"/>
  <c r="AI42" i="18" a="1"/>
  <c r="AE42" i="18" a="1"/>
  <c r="V42" i="18" a="1"/>
  <c r="R42" i="18" a="1"/>
  <c r="E42" i="18" a="1"/>
  <c r="BJ41" i="18" a="1"/>
  <c r="AW41" i="18" a="1"/>
  <c r="AS41" i="18" a="1"/>
  <c r="AJ41" i="18" a="1"/>
  <c r="AF41" i="18" a="1"/>
  <c r="S41" i="18" a="1"/>
  <c r="F41" i="18" a="1"/>
  <c r="BK40" i="18" a="1"/>
  <c r="BG40" i="18" a="1"/>
  <c r="AX40" i="18" a="1"/>
  <c r="AT40" i="18" a="1"/>
  <c r="AG40" i="18" a="1"/>
  <c r="T40" i="18" a="1"/>
  <c r="G40" i="18" a="1"/>
  <c r="C40" i="18" a="1"/>
  <c r="BL39" i="18" a="1"/>
  <c r="BH39" i="18" a="1"/>
  <c r="AU39" i="18" a="1"/>
  <c r="AH39" i="18" a="1"/>
  <c r="U39" i="18" a="1"/>
  <c r="Q39" i="18" a="1"/>
  <c r="H39" i="18" a="1"/>
  <c r="D39" i="18" a="1"/>
  <c r="BI38" i="18" a="1"/>
  <c r="AV38" i="18" a="1"/>
  <c r="AI38" i="18" a="1"/>
  <c r="AE38" i="18" a="1"/>
  <c r="V38" i="18" a="1"/>
  <c r="R38" i="18" a="1"/>
  <c r="E38" i="18" a="1"/>
  <c r="BJ37" i="18" a="1"/>
  <c r="AW37" i="18" a="1"/>
  <c r="AS37" i="18" a="1"/>
  <c r="AJ37" i="18" a="1"/>
  <c r="AF37" i="18" a="1"/>
  <c r="S37" i="18" a="1"/>
  <c r="F37" i="18" a="1"/>
  <c r="BK36" i="18" a="1"/>
  <c r="BG36" i="18" a="1"/>
  <c r="AX36" i="18" a="1"/>
  <c r="AT36" i="18" a="1"/>
  <c r="AG36" i="18" a="1"/>
  <c r="T36" i="18" a="1"/>
  <c r="G36" i="18" a="1"/>
  <c r="C36" i="18" a="1"/>
  <c r="BL35" i="18" a="1"/>
  <c r="BH35" i="18" a="1"/>
  <c r="AU35" i="18" a="1"/>
  <c r="AH35" i="18" a="1"/>
  <c r="U35" i="18" a="1"/>
  <c r="Q35" i="18" a="1"/>
  <c r="H35" i="18" a="1"/>
  <c r="D35" i="18" a="1"/>
  <c r="BI34" i="18" a="1"/>
  <c r="AV34" i="18" a="1"/>
  <c r="AI34" i="18" a="1"/>
  <c r="AE34" i="18" a="1"/>
  <c r="V34" i="18" a="1"/>
  <c r="R34" i="18" a="1"/>
  <c r="E34" i="18" a="1"/>
  <c r="BE66" i="18" a="1"/>
  <c r="R55" i="18" a="1"/>
  <c r="T53" i="18" a="1"/>
  <c r="BB50" i="18" a="1"/>
  <c r="BC49" i="18" a="1"/>
  <c r="BD48" i="18" a="1"/>
  <c r="AM48" i="18" a="1"/>
  <c r="BE47" i="18" a="1"/>
  <c r="AN47" i="18" a="1"/>
  <c r="AO46" i="18" a="1"/>
  <c r="X46" i="18" a="1"/>
  <c r="AP45" i="18" a="1"/>
  <c r="Y45" i="18" a="1"/>
  <c r="AB44" i="18" a="1"/>
  <c r="X44" i="18" a="1"/>
  <c r="O44" i="18" a="1"/>
  <c r="K44" i="18" a="1"/>
  <c r="BP43" i="18" a="1"/>
  <c r="BC43" i="18" a="1"/>
  <c r="AP43" i="18" a="1"/>
  <c r="AL43" i="18" a="1"/>
  <c r="AC43" i="18" a="1"/>
  <c r="Y43" i="18" a="1"/>
  <c r="L43" i="18" a="1"/>
  <c r="BQ42" i="18" a="1"/>
  <c r="BD42" i="18" a="1"/>
  <c r="AZ42" i="18" a="1"/>
  <c r="AQ42" i="18" a="1"/>
  <c r="AM42" i="18" a="1"/>
  <c r="Z42" i="18" a="1"/>
  <c r="M42" i="18" a="1"/>
  <c r="BR41" i="18" a="1"/>
  <c r="BN41" i="18" a="1"/>
  <c r="BE41" i="18" a="1"/>
  <c r="BA41" i="18" a="1"/>
  <c r="AN41" i="18" a="1"/>
  <c r="AA41" i="18" a="1"/>
  <c r="N41" i="18" a="1"/>
  <c r="J41" i="18" a="1"/>
  <c r="BS40" i="18" a="1"/>
  <c r="BO40" i="18" a="1"/>
  <c r="BB40" i="18" a="1"/>
  <c r="AO40" i="18" a="1"/>
  <c r="AB40" i="18" a="1"/>
  <c r="X40" i="18" a="1"/>
  <c r="O40" i="18" a="1"/>
  <c r="K40" i="18" a="1"/>
  <c r="BP39" i="18" a="1"/>
  <c r="BC39" i="18" a="1"/>
  <c r="AP39" i="18" a="1"/>
  <c r="AL39" i="18" a="1"/>
  <c r="AC39" i="18" a="1"/>
  <c r="Y39" i="18" a="1"/>
  <c r="L39" i="18" a="1"/>
  <c r="BQ38" i="18" a="1"/>
  <c r="BD38" i="18" a="1"/>
  <c r="AZ38" i="18" a="1"/>
  <c r="AQ38" i="18" a="1"/>
  <c r="AM38" i="18" a="1"/>
  <c r="Z38" i="18" a="1"/>
  <c r="M38" i="18" a="1"/>
  <c r="BR37" i="18" a="1"/>
  <c r="BN37" i="18" a="1"/>
  <c r="BE37" i="18" a="1"/>
  <c r="BA37" i="18" a="1"/>
  <c r="AN37" i="18" a="1"/>
  <c r="AA37" i="18" a="1"/>
  <c r="N37" i="18" a="1"/>
  <c r="J37" i="18" a="1"/>
  <c r="BS36" i="18" a="1"/>
  <c r="BO36" i="18" a="1"/>
  <c r="BB36" i="18" a="1"/>
  <c r="AO36" i="18" a="1"/>
  <c r="AB36" i="18" a="1"/>
  <c r="X36" i="18" a="1"/>
  <c r="O36" i="18" a="1"/>
  <c r="K36" i="18" a="1"/>
  <c r="BP35" i="18" a="1"/>
  <c r="BC35" i="18" a="1"/>
  <c r="AP35" i="18" a="1"/>
  <c r="AL35" i="18" a="1"/>
  <c r="AC35" i="18" a="1"/>
  <c r="Y35" i="18" a="1"/>
  <c r="L35" i="18" a="1"/>
  <c r="BQ34" i="18" a="1"/>
  <c r="BD34" i="18" a="1"/>
  <c r="AZ34" i="18" a="1"/>
  <c r="AQ34" i="18" a="1"/>
  <c r="AM34" i="18" a="1"/>
  <c r="Z34" i="18" a="1"/>
  <c r="M34" i="18" a="1"/>
  <c r="BR33" i="18" a="1"/>
  <c r="X65" i="18" a="1"/>
  <c r="BL60" i="18" a="1"/>
  <c r="C53" i="18" a="1"/>
  <c r="N51" i="18" a="1"/>
  <c r="O50" i="18" a="1"/>
  <c r="BC48" i="18" a="1"/>
  <c r="AL48" i="18" a="1"/>
  <c r="BD47" i="18" a="1"/>
  <c r="AM47" i="18" a="1"/>
  <c r="BE46" i="18" a="1"/>
  <c r="AN46" i="18" a="1"/>
  <c r="AO45" i="18" a="1"/>
  <c r="X45" i="18" a="1"/>
  <c r="BH44" i="18" a="1"/>
  <c r="AL44" i="18" a="1"/>
  <c r="AF44" i="18" a="1"/>
  <c r="S44" i="18" a="1"/>
  <c r="F44" i="18" a="1"/>
  <c r="BK43" i="18" a="1"/>
  <c r="BG43" i="18" a="1"/>
  <c r="AX43" i="18" a="1"/>
  <c r="AT43" i="18" a="1"/>
  <c r="AG43" i="18" a="1"/>
  <c r="T43" i="18" a="1"/>
  <c r="G43" i="18" a="1"/>
  <c r="C43" i="18" a="1"/>
  <c r="BL42" i="18" a="1"/>
  <c r="BH42" i="18" a="1"/>
  <c r="AU42" i="18" a="1"/>
  <c r="AH42" i="18" a="1"/>
  <c r="U42" i="18" a="1"/>
  <c r="Q42" i="18" a="1"/>
  <c r="H42" i="18" a="1"/>
  <c r="D42" i="18" a="1"/>
  <c r="BI41" i="18" a="1"/>
  <c r="AV41" i="18" a="1"/>
  <c r="AI41" i="18" a="1"/>
  <c r="AE41" i="18" a="1"/>
  <c r="V41" i="18" a="1"/>
  <c r="R41" i="18" a="1"/>
  <c r="E41" i="18" a="1"/>
  <c r="BJ40" i="18" a="1"/>
  <c r="AW40" i="18" a="1"/>
  <c r="AS40" i="18" a="1"/>
  <c r="AJ40" i="18" a="1"/>
  <c r="AF40" i="18" a="1"/>
  <c r="S40" i="18" a="1"/>
  <c r="F40" i="18" a="1"/>
  <c r="BK39" i="18" a="1"/>
  <c r="BG39" i="18" a="1"/>
  <c r="AX39" i="18" a="1"/>
  <c r="AT39" i="18" a="1"/>
  <c r="AG39" i="18" a="1"/>
  <c r="T39" i="18" a="1"/>
  <c r="G39" i="18" a="1"/>
  <c r="C39" i="18" a="1"/>
  <c r="BL38" i="18" a="1"/>
  <c r="BH38" i="18" a="1"/>
  <c r="AU38" i="18" a="1"/>
  <c r="AH38" i="18" a="1"/>
  <c r="U38" i="18" a="1"/>
  <c r="Q38" i="18" a="1"/>
  <c r="H38" i="18" a="1"/>
  <c r="D38" i="18" a="1"/>
  <c r="BI37" i="18" a="1"/>
  <c r="AV37" i="18" a="1"/>
  <c r="AI37" i="18" a="1"/>
  <c r="AE37" i="18" a="1"/>
  <c r="V37" i="18" a="1"/>
  <c r="R37" i="18" a="1"/>
  <c r="E37" i="18" a="1"/>
  <c r="BJ36" i="18" a="1"/>
  <c r="AW36" i="18" a="1"/>
  <c r="AS36" i="18" a="1"/>
  <c r="AJ36" i="18" a="1"/>
  <c r="AF36" i="18" a="1"/>
  <c r="S36" i="18" a="1"/>
  <c r="F36" i="18" a="1"/>
  <c r="BK35" i="18" a="1"/>
  <c r="BG35" i="18" a="1"/>
  <c r="AX35" i="18" a="1"/>
  <c r="AT35" i="18" a="1"/>
  <c r="AG35" i="18" a="1"/>
  <c r="T35" i="18" a="1"/>
  <c r="G35" i="18" a="1"/>
  <c r="C35" i="18" a="1"/>
  <c r="BL34" i="18" a="1"/>
  <c r="BH34" i="18" a="1"/>
  <c r="AU34" i="18" a="1"/>
  <c r="AH34" i="18" a="1"/>
  <c r="U34" i="18" a="1"/>
  <c r="Q34" i="18" a="1"/>
  <c r="H34" i="18" a="1"/>
  <c r="D34" i="18" a="1"/>
  <c r="Y64" i="18" a="1"/>
  <c r="AU60" i="18" a="1"/>
  <c r="AW58" i="18" a="1"/>
  <c r="J51" i="18" a="1"/>
  <c r="K50" i="18" a="1"/>
  <c r="L49" i="18" a="1"/>
  <c r="AZ48" i="18" a="1"/>
  <c r="BR47" i="18" a="1"/>
  <c r="BA47" i="18" a="1"/>
  <c r="BS46" i="18" a="1"/>
  <c r="BB46" i="18" a="1"/>
  <c r="BC45" i="18" a="1"/>
  <c r="AL45" i="18" a="1"/>
  <c r="AU44" i="18" a="1"/>
  <c r="AA44" i="18" a="1"/>
  <c r="N44" i="18" a="1"/>
  <c r="J44" i="18" a="1"/>
  <c r="BS43" i="18" a="1"/>
  <c r="BO43" i="18" a="1"/>
  <c r="BB43" i="18" a="1"/>
  <c r="AO43" i="18" a="1"/>
  <c r="AB43" i="18" a="1"/>
  <c r="X43" i="18" a="1"/>
  <c r="O43" i="18" a="1"/>
  <c r="K43" i="18" a="1"/>
  <c r="BP42" i="18" a="1"/>
  <c r="BC42" i="18" a="1"/>
  <c r="AP42" i="18" a="1"/>
  <c r="AL42" i="18" a="1"/>
  <c r="AC42" i="18" a="1"/>
  <c r="Y42" i="18" a="1"/>
  <c r="L42" i="18" a="1"/>
  <c r="BQ41" i="18" a="1"/>
  <c r="BD41" i="18" a="1"/>
  <c r="AZ41" i="18" a="1"/>
  <c r="AQ41" i="18" a="1"/>
  <c r="AM41" i="18" a="1"/>
  <c r="Z41" i="18" a="1"/>
  <c r="M41" i="18" a="1"/>
  <c r="BR40" i="18" a="1"/>
  <c r="BN40" i="18" a="1"/>
  <c r="BE40" i="18" a="1"/>
  <c r="BA40" i="18" a="1"/>
  <c r="AN40" i="18" a="1"/>
  <c r="AA40" i="18" a="1"/>
  <c r="N40" i="18" a="1"/>
  <c r="J40" i="18" a="1"/>
  <c r="BS39" i="18" a="1"/>
  <c r="BO39" i="18" a="1"/>
  <c r="BB39" i="18" a="1"/>
  <c r="AO39" i="18" a="1"/>
  <c r="AB39" i="18" a="1"/>
  <c r="X39" i="18" a="1"/>
  <c r="O39" i="18" a="1"/>
  <c r="K39" i="18" a="1"/>
  <c r="BP38" i="18" a="1"/>
  <c r="BC38" i="18" a="1"/>
  <c r="AP38" i="18" a="1"/>
  <c r="AL38" i="18" a="1"/>
  <c r="AC38" i="18" a="1"/>
  <c r="Y38" i="18" a="1"/>
  <c r="L38" i="18" a="1"/>
  <c r="BQ37" i="18" a="1"/>
  <c r="BD37" i="18" a="1"/>
  <c r="AZ37" i="18" a="1"/>
  <c r="AQ37" i="18" a="1"/>
  <c r="AM37" i="18" a="1"/>
  <c r="Z37" i="18" a="1"/>
  <c r="M37" i="18" a="1"/>
  <c r="BR36" i="18" a="1"/>
  <c r="BN36" i="18" a="1"/>
  <c r="BE36" i="18" a="1"/>
  <c r="BA36" i="18" a="1"/>
  <c r="AN36" i="18" a="1"/>
  <c r="AA36" i="18" a="1"/>
  <c r="N36" i="18" a="1"/>
  <c r="J36" i="18" a="1"/>
  <c r="BS35" i="18" a="1"/>
  <c r="BO35" i="18" a="1"/>
  <c r="BB35" i="18" a="1"/>
  <c r="AO35" i="18" a="1"/>
  <c r="AB35" i="18" a="1"/>
  <c r="X35" i="18" a="1"/>
  <c r="O35" i="18" a="1"/>
  <c r="K35" i="18" a="1"/>
  <c r="BP34" i="18" a="1"/>
  <c r="BC34" i="18" a="1"/>
  <c r="AP34" i="18" a="1"/>
  <c r="AL34" i="18" a="1"/>
  <c r="AC34" i="18" a="1"/>
  <c r="Y34" i="18" a="1"/>
  <c r="L34" i="18" a="1"/>
  <c r="Z63" i="18" a="1"/>
  <c r="AF58" i="18" a="1"/>
  <c r="AH56" i="18" a="1"/>
  <c r="AJ54" i="18" a="1"/>
  <c r="AN51" i="18" a="1"/>
  <c r="AO50" i="18" a="1"/>
  <c r="AP49" i="18" a="1"/>
  <c r="BQ47" i="18" a="1"/>
  <c r="AZ47" i="18" a="1"/>
  <c r="BR46" i="18" a="1"/>
  <c r="BA46" i="18" a="1"/>
  <c r="BS45" i="18" a="1"/>
  <c r="BB45" i="18" a="1"/>
  <c r="BD44" i="18" a="1"/>
  <c r="AE44" i="18" a="1"/>
  <c r="V44" i="18" a="1"/>
  <c r="R44" i="18" a="1"/>
  <c r="E44" i="18" a="1"/>
  <c r="BJ43" i="18" a="1"/>
  <c r="AW43" i="18" a="1"/>
  <c r="AS43" i="18" a="1"/>
  <c r="AJ43" i="18" a="1"/>
  <c r="AF43" i="18" a="1"/>
  <c r="S43" i="18" a="1"/>
  <c r="F43" i="18" a="1"/>
  <c r="BK42" i="18" a="1"/>
  <c r="BG42" i="18" a="1"/>
  <c r="AX42" i="18" a="1"/>
  <c r="AT42" i="18" a="1"/>
  <c r="AG42" i="18" a="1"/>
  <c r="T42" i="18" a="1"/>
  <c r="G42" i="18" a="1"/>
  <c r="C42" i="18" a="1"/>
  <c r="BL41" i="18" a="1"/>
  <c r="BH41" i="18" a="1"/>
  <c r="AU41" i="18" a="1"/>
  <c r="AH41" i="18" a="1"/>
  <c r="U41" i="18" a="1"/>
  <c r="Q41" i="18" a="1"/>
  <c r="H41" i="18" a="1"/>
  <c r="D41" i="18" a="1"/>
  <c r="BI40" i="18" a="1"/>
  <c r="AV40" i="18" a="1"/>
  <c r="AI40" i="18" a="1"/>
  <c r="AE40" i="18" a="1"/>
  <c r="V40" i="18" a="1"/>
  <c r="R40" i="18" a="1"/>
  <c r="E40" i="18" a="1"/>
  <c r="BJ39" i="18" a="1"/>
  <c r="AW39" i="18" a="1"/>
  <c r="AS39" i="18" a="1"/>
  <c r="AJ39" i="18" a="1"/>
  <c r="AF39" i="18" a="1"/>
  <c r="S39" i="18" a="1"/>
  <c r="F39" i="18" a="1"/>
  <c r="BK38" i="18" a="1"/>
  <c r="BG38" i="18" a="1"/>
  <c r="AX38" i="18" a="1"/>
  <c r="AT38" i="18" a="1"/>
  <c r="AG38" i="18" a="1"/>
  <c r="T38" i="18" a="1"/>
  <c r="G38" i="18" a="1"/>
  <c r="C38" i="18" a="1"/>
  <c r="BL37" i="18" a="1"/>
  <c r="BH37" i="18" a="1"/>
  <c r="AU37" i="18" a="1"/>
  <c r="AH37" i="18" a="1"/>
  <c r="U37" i="18" a="1"/>
  <c r="Q37" i="18" a="1"/>
  <c r="H37" i="18" a="1"/>
  <c r="D37" i="18" a="1"/>
  <c r="BI36" i="18" a="1"/>
  <c r="AV36" i="18" a="1"/>
  <c r="AI36" i="18" a="1"/>
  <c r="AE36" i="18" a="1"/>
  <c r="V36" i="18" a="1"/>
  <c r="R36" i="18" a="1"/>
  <c r="E36" i="18" a="1"/>
  <c r="BJ35" i="18" a="1"/>
  <c r="AW35" i="18" a="1"/>
  <c r="AS35" i="18" a="1"/>
  <c r="AJ35" i="18" a="1"/>
  <c r="AF35" i="18" a="1"/>
  <c r="S35" i="18" a="1"/>
  <c r="F35" i="18" a="1"/>
  <c r="BK34" i="18" a="1"/>
  <c r="BG34" i="18" a="1"/>
  <c r="AX34" i="18" a="1"/>
  <c r="AT34" i="18" a="1"/>
  <c r="AG34" i="18" a="1"/>
  <c r="T34" i="18" a="1"/>
  <c r="G34" i="18" a="1"/>
  <c r="C34" i="18" a="1"/>
  <c r="BL33" i="18" a="1"/>
  <c r="BH33" i="18" a="1"/>
  <c r="AU33" i="18" a="1"/>
  <c r="AS62" i="18" a="1"/>
  <c r="Z44" i="18" a="1"/>
  <c r="AA43" i="18" a="1"/>
  <c r="AB42" i="18" a="1"/>
  <c r="AC41" i="18" a="1"/>
  <c r="BN39" i="18" a="1"/>
  <c r="BO38" i="18" a="1"/>
  <c r="BP37" i="18" a="1"/>
  <c r="BQ36" i="18" a="1"/>
  <c r="BR35" i="18" a="1"/>
  <c r="BS34" i="18" a="1"/>
  <c r="BA33" i="18" a="1"/>
  <c r="AV33" i="18" a="1"/>
  <c r="AQ33" i="18" a="1"/>
  <c r="AM33" i="18" a="1"/>
  <c r="Z33" i="18" a="1"/>
  <c r="M33" i="18" a="1"/>
  <c r="BR32" i="18" a="1"/>
  <c r="BN32" i="18" a="1"/>
  <c r="BE32" i="18" a="1"/>
  <c r="BA32" i="18" a="1"/>
  <c r="AN32" i="18" a="1"/>
  <c r="AA32" i="18" a="1"/>
  <c r="N32" i="18" a="1"/>
  <c r="J32" i="18" a="1"/>
  <c r="BS31" i="18" a="1"/>
  <c r="BO31" i="18" a="1"/>
  <c r="BB31" i="18" a="1"/>
  <c r="AO31" i="18" a="1"/>
  <c r="AB31" i="18" a="1"/>
  <c r="X31" i="18" a="1"/>
  <c r="O31" i="18" a="1"/>
  <c r="K31" i="18" a="1"/>
  <c r="BP30" i="18" a="1"/>
  <c r="BC30" i="18" a="1"/>
  <c r="AP30" i="18" a="1"/>
  <c r="AL30" i="18" a="1"/>
  <c r="AC30" i="18" a="1"/>
  <c r="Y30" i="18" a="1"/>
  <c r="L30" i="18" a="1"/>
  <c r="BQ29" i="18" a="1"/>
  <c r="BD29" i="18" a="1"/>
  <c r="AZ29" i="18" a="1"/>
  <c r="AQ29" i="18" a="1"/>
  <c r="AM29" i="18" a="1"/>
  <c r="Z29" i="18" a="1"/>
  <c r="M29" i="18" a="1"/>
  <c r="BR28" i="18" a="1"/>
  <c r="BN28" i="18" a="1"/>
  <c r="BE28" i="18" a="1"/>
  <c r="BA28" i="18" a="1"/>
  <c r="AN28" i="18" a="1"/>
  <c r="AA28" i="18" a="1"/>
  <c r="N28" i="18" a="1"/>
  <c r="J28" i="18" a="1"/>
  <c r="BS27" i="18" a="1"/>
  <c r="BO27" i="18" a="1"/>
  <c r="BB27" i="18" a="1"/>
  <c r="AO27" i="18" a="1"/>
  <c r="AB27" i="18" a="1"/>
  <c r="X27" i="18" a="1"/>
  <c r="O27" i="18" a="1"/>
  <c r="K27" i="18" a="1"/>
  <c r="BP26" i="18" a="1"/>
  <c r="BC26" i="18" a="1"/>
  <c r="AP26" i="18" a="1"/>
  <c r="AL26" i="18" a="1"/>
  <c r="AC26" i="18" a="1"/>
  <c r="Y26" i="18" a="1"/>
  <c r="L26" i="18" a="1"/>
  <c r="BQ25" i="18" a="1"/>
  <c r="BD25" i="18" a="1"/>
  <c r="AZ25" i="18" a="1"/>
  <c r="AQ25" i="18" a="1"/>
  <c r="AM25" i="18" a="1"/>
  <c r="Z25" i="18" a="1"/>
  <c r="M25" i="18" a="1"/>
  <c r="BR24" i="18" a="1"/>
  <c r="BN24" i="18" a="1"/>
  <c r="BE24" i="18" a="1"/>
  <c r="BA24" i="18" a="1"/>
  <c r="AN24" i="18" a="1"/>
  <c r="AA24" i="18" a="1"/>
  <c r="N24" i="18" a="1"/>
  <c r="J24" i="18" a="1"/>
  <c r="BS23" i="18" a="1"/>
  <c r="BO23" i="18" a="1"/>
  <c r="BB23" i="18" a="1"/>
  <c r="AO23" i="18" a="1"/>
  <c r="AB23" i="18" a="1"/>
  <c r="X23" i="18" a="1"/>
  <c r="O23" i="18" a="1"/>
  <c r="K23" i="18" a="1"/>
  <c r="BE43" i="18" a="1"/>
  <c r="X42" i="18" a="1"/>
  <c r="Y41" i="18" a="1"/>
  <c r="Z40" i="18" a="1"/>
  <c r="AA39" i="18" a="1"/>
  <c r="AB38" i="18" a="1"/>
  <c r="AC37" i="18" a="1"/>
  <c r="BN35" i="18" a="1"/>
  <c r="BO34" i="18" a="1"/>
  <c r="BQ33" i="18" a="1"/>
  <c r="BJ33" i="18" a="1"/>
  <c r="BE33" i="18" a="1"/>
  <c r="AH33" i="18" a="1"/>
  <c r="U33" i="18" a="1"/>
  <c r="Q33" i="18" a="1"/>
  <c r="H33" i="18" a="1"/>
  <c r="D33" i="18" a="1"/>
  <c r="BI32" i="18" a="1"/>
  <c r="AV32" i="18" a="1"/>
  <c r="AI32" i="18" a="1"/>
  <c r="AE32" i="18" a="1"/>
  <c r="V32" i="18" a="1"/>
  <c r="R32" i="18" a="1"/>
  <c r="E32" i="18" a="1"/>
  <c r="BJ31" i="18" a="1"/>
  <c r="AW31" i="18" a="1"/>
  <c r="AS31" i="18" a="1"/>
  <c r="AJ31" i="18" a="1"/>
  <c r="AF31" i="18" a="1"/>
  <c r="S31" i="18" a="1"/>
  <c r="F31" i="18" a="1"/>
  <c r="BK30" i="18" a="1"/>
  <c r="BG30" i="18" a="1"/>
  <c r="AX30" i="18" a="1"/>
  <c r="AT30" i="18" a="1"/>
  <c r="AG30" i="18" a="1"/>
  <c r="T30" i="18" a="1"/>
  <c r="G30" i="18" a="1"/>
  <c r="C30" i="18" a="1"/>
  <c r="BL29" i="18" a="1"/>
  <c r="BH29" i="18" a="1"/>
  <c r="AU29" i="18" a="1"/>
  <c r="AH29" i="18" a="1"/>
  <c r="U29" i="18" a="1"/>
  <c r="Q29" i="18" a="1"/>
  <c r="H29" i="18" a="1"/>
  <c r="D29" i="18" a="1"/>
  <c r="BI28" i="18" a="1"/>
  <c r="AV28" i="18" a="1"/>
  <c r="AI28" i="18" a="1"/>
  <c r="AE28" i="18" a="1"/>
  <c r="V28" i="18" a="1"/>
  <c r="R28" i="18" a="1"/>
  <c r="E28" i="18" a="1"/>
  <c r="BJ27" i="18" a="1"/>
  <c r="AW27" i="18" a="1"/>
  <c r="AS27" i="18" a="1"/>
  <c r="AJ27" i="18" a="1"/>
  <c r="AF27" i="18" a="1"/>
  <c r="S27" i="18" a="1"/>
  <c r="F27" i="18" a="1"/>
  <c r="BK26" i="18" a="1"/>
  <c r="BG26" i="18" a="1"/>
  <c r="AX26" i="18" a="1"/>
  <c r="AT26" i="18" a="1"/>
  <c r="AG26" i="18" a="1"/>
  <c r="T26" i="18" a="1"/>
  <c r="G26" i="18" a="1"/>
  <c r="C26" i="18" a="1"/>
  <c r="BL25" i="18" a="1"/>
  <c r="BH25" i="18" a="1"/>
  <c r="AU25" i="18" a="1"/>
  <c r="AH25" i="18" a="1"/>
  <c r="U25" i="18" a="1"/>
  <c r="Q25" i="18" a="1"/>
  <c r="H25" i="18" a="1"/>
  <c r="D25" i="18" a="1"/>
  <c r="BI24" i="18" a="1"/>
  <c r="AV24" i="18" a="1"/>
  <c r="AI24" i="18" a="1"/>
  <c r="AE24" i="18" a="1"/>
  <c r="V24" i="18" a="1"/>
  <c r="R24" i="18" a="1"/>
  <c r="E24" i="18" a="1"/>
  <c r="BJ23" i="18" a="1"/>
  <c r="AW23" i="18" a="1"/>
  <c r="AS23" i="18" a="1"/>
  <c r="AJ23" i="18" a="1"/>
  <c r="AF23" i="18" a="1"/>
  <c r="S23" i="18" a="1"/>
  <c r="F23" i="18" a="1"/>
  <c r="AL49" i="18" a="1"/>
  <c r="N47" i="18" a="1"/>
  <c r="BA43" i="18" a="1"/>
  <c r="BB42" i="18" a="1"/>
  <c r="BC41" i="18" a="1"/>
  <c r="BD40" i="18" a="1"/>
  <c r="BE39" i="18" a="1"/>
  <c r="X38" i="18" a="1"/>
  <c r="Y37" i="18" a="1"/>
  <c r="Z36" i="18" a="1"/>
  <c r="AA35" i="18" a="1"/>
  <c r="AB34" i="18" a="1"/>
  <c r="BP33" i="18" a="1"/>
  <c r="AZ33" i="18" a="1"/>
  <c r="AP33" i="18" a="1"/>
  <c r="AL33" i="18" a="1"/>
  <c r="AC33" i="18" a="1"/>
  <c r="Y33" i="18" a="1"/>
  <c r="L33" i="18" a="1"/>
  <c r="BQ32" i="18" a="1"/>
  <c r="BD32" i="18" a="1"/>
  <c r="AZ32" i="18" a="1"/>
  <c r="AQ32" i="18" a="1"/>
  <c r="AM32" i="18" a="1"/>
  <c r="Z32" i="18" a="1"/>
  <c r="M32" i="18" a="1"/>
  <c r="BR31" i="18" a="1"/>
  <c r="BN31" i="18" a="1"/>
  <c r="BE31" i="18" a="1"/>
  <c r="BA31" i="18" a="1"/>
  <c r="AN31" i="18" a="1"/>
  <c r="AA31" i="18" a="1"/>
  <c r="N31" i="18" a="1"/>
  <c r="J31" i="18" a="1"/>
  <c r="BS30" i="18" a="1"/>
  <c r="BO30" i="18" a="1"/>
  <c r="BB30" i="18" a="1"/>
  <c r="AO30" i="18" a="1"/>
  <c r="AB30" i="18" a="1"/>
  <c r="X30" i="18" a="1"/>
  <c r="O30" i="18" a="1"/>
  <c r="K30" i="18" a="1"/>
  <c r="BP29" i="18" a="1"/>
  <c r="BC29" i="18" a="1"/>
  <c r="AP29" i="18" a="1"/>
  <c r="AL29" i="18" a="1"/>
  <c r="AC29" i="18" a="1"/>
  <c r="Y29" i="18" a="1"/>
  <c r="L29" i="18" a="1"/>
  <c r="BQ28" i="18" a="1"/>
  <c r="BD28" i="18" a="1"/>
  <c r="AZ28" i="18" a="1"/>
  <c r="AQ28" i="18" a="1"/>
  <c r="AM28" i="18" a="1"/>
  <c r="Z28" i="18" a="1"/>
  <c r="M28" i="18" a="1"/>
  <c r="BR27" i="18" a="1"/>
  <c r="BN27" i="18" a="1"/>
  <c r="BE27" i="18" a="1"/>
  <c r="BA27" i="18" a="1"/>
  <c r="AN27" i="18" a="1"/>
  <c r="AA27" i="18" a="1"/>
  <c r="N27" i="18" a="1"/>
  <c r="J27" i="18" a="1"/>
  <c r="BS26" i="18" a="1"/>
  <c r="BO26" i="18" a="1"/>
  <c r="BB26" i="18" a="1"/>
  <c r="AO26" i="18" a="1"/>
  <c r="AB26" i="18" a="1"/>
  <c r="X26" i="18" a="1"/>
  <c r="O26" i="18" a="1"/>
  <c r="K26" i="18" a="1"/>
  <c r="BP25" i="18" a="1"/>
  <c r="BC25" i="18" a="1"/>
  <c r="AP25" i="18" a="1"/>
  <c r="AL25" i="18" a="1"/>
  <c r="AC25" i="18" a="1"/>
  <c r="Y25" i="18" a="1"/>
  <c r="L25" i="18" a="1"/>
  <c r="BQ24" i="18" a="1"/>
  <c r="BD24" i="18" a="1"/>
  <c r="AZ24" i="18" a="1"/>
  <c r="AQ24" i="18" a="1"/>
  <c r="AM24" i="18" a="1"/>
  <c r="Z24" i="18" a="1"/>
  <c r="M24" i="18" a="1"/>
  <c r="BR23" i="18" a="1"/>
  <c r="BN23" i="18" a="1"/>
  <c r="BE23" i="18" a="1"/>
  <c r="BA23" i="18" a="1"/>
  <c r="AN23" i="18" a="1"/>
  <c r="AA23" i="18" a="1"/>
  <c r="N23" i="18" a="1"/>
  <c r="Q56" i="18" a="1"/>
  <c r="BO46" i="18" a="1"/>
  <c r="BQ44" i="18" a="1"/>
  <c r="M44" i="18" a="1"/>
  <c r="N43" i="18" a="1"/>
  <c r="O42" i="18" a="1"/>
  <c r="AZ40" i="18" a="1"/>
  <c r="BA39" i="18" a="1"/>
  <c r="BB38" i="18" a="1"/>
  <c r="BC37" i="18" a="1"/>
  <c r="BD36" i="18" a="1"/>
  <c r="BE35" i="18" a="1"/>
  <c r="X34" i="18" a="1"/>
  <c r="BI33" i="18" a="1"/>
  <c r="BD33" i="18" a="1"/>
  <c r="AT33" i="18" a="1"/>
  <c r="AG33" i="18" a="1"/>
  <c r="T33" i="18" a="1"/>
  <c r="G33" i="18" a="1"/>
  <c r="C33" i="18" a="1"/>
  <c r="BL32" i="18" a="1"/>
  <c r="BH32" i="18" a="1"/>
  <c r="AU32" i="18" a="1"/>
  <c r="AH32" i="18" a="1"/>
  <c r="U32" i="18" a="1"/>
  <c r="Q32" i="18" a="1"/>
  <c r="H32" i="18" a="1"/>
  <c r="D32" i="18" a="1"/>
  <c r="BI31" i="18" a="1"/>
  <c r="AV31" i="18" a="1"/>
  <c r="AI31" i="18" a="1"/>
  <c r="AE31" i="18" a="1"/>
  <c r="V31" i="18" a="1"/>
  <c r="R31" i="18" a="1"/>
  <c r="E31" i="18" a="1"/>
  <c r="BJ30" i="18" a="1"/>
  <c r="AW30" i="18" a="1"/>
  <c r="AS30" i="18" a="1"/>
  <c r="AJ30" i="18" a="1"/>
  <c r="AF30" i="18" a="1"/>
  <c r="S30" i="18" a="1"/>
  <c r="F30" i="18" a="1"/>
  <c r="BK29" i="18" a="1"/>
  <c r="BG29" i="18" a="1"/>
  <c r="AX29" i="18" a="1"/>
  <c r="AT29" i="18" a="1"/>
  <c r="AG29" i="18" a="1"/>
  <c r="T29" i="18" a="1"/>
  <c r="G29" i="18" a="1"/>
  <c r="C29" i="18" a="1"/>
  <c r="BL28" i="18" a="1"/>
  <c r="BH28" i="18" a="1"/>
  <c r="AU28" i="18" a="1"/>
  <c r="AH28" i="18" a="1"/>
  <c r="U28" i="18" a="1"/>
  <c r="Q28" i="18" a="1"/>
  <c r="H28" i="18" a="1"/>
  <c r="D28" i="18" a="1"/>
  <c r="BI27" i="18" a="1"/>
  <c r="AV27" i="18" a="1"/>
  <c r="AI27" i="18" a="1"/>
  <c r="AE27" i="18" a="1"/>
  <c r="V27" i="18" a="1"/>
  <c r="R27" i="18" a="1"/>
  <c r="E27" i="18" a="1"/>
  <c r="BJ26" i="18" a="1"/>
  <c r="AW26" i="18" a="1"/>
  <c r="AS26" i="18" a="1"/>
  <c r="AJ26" i="18" a="1"/>
  <c r="AF26" i="18" a="1"/>
  <c r="S26" i="18" a="1"/>
  <c r="F26" i="18" a="1"/>
  <c r="BK25" i="18" a="1"/>
  <c r="BG25" i="18" a="1"/>
  <c r="AX25" i="18" a="1"/>
  <c r="AT25" i="18" a="1"/>
  <c r="AG25" i="18" a="1"/>
  <c r="T25" i="18" a="1"/>
  <c r="G25" i="18" a="1"/>
  <c r="C25" i="18" a="1"/>
  <c r="BL24" i="18" a="1"/>
  <c r="BH24" i="18" a="1"/>
  <c r="AU24" i="18" a="1"/>
  <c r="AH24" i="18" a="1"/>
  <c r="U24" i="18" a="1"/>
  <c r="Q24" i="18" a="1"/>
  <c r="H24" i="18" a="1"/>
  <c r="D24" i="18" a="1"/>
  <c r="BI23" i="18" a="1"/>
  <c r="AV23" i="18" a="1"/>
  <c r="AI23" i="18" a="1"/>
  <c r="AE23" i="18" a="1"/>
  <c r="V23" i="18" a="1"/>
  <c r="R23" i="18" a="1"/>
  <c r="E23" i="18" a="1"/>
  <c r="S54" i="18" a="1"/>
  <c r="J43" i="18" a="1"/>
  <c r="K42" i="18" a="1"/>
  <c r="L41" i="18" a="1"/>
  <c r="M40" i="18" a="1"/>
  <c r="N39" i="18" a="1"/>
  <c r="O38" i="18" a="1"/>
  <c r="AZ36" i="18" a="1"/>
  <c r="BA35" i="18" a="1"/>
  <c r="BB34" i="18" a="1"/>
  <c r="BN33" i="18" a="1"/>
  <c r="BC33" i="18" a="1"/>
  <c r="AX33" i="18" a="1"/>
  <c r="AO33" i="18" a="1"/>
  <c r="AB33" i="18" a="1"/>
  <c r="X33" i="18" a="1"/>
  <c r="O33" i="18" a="1"/>
  <c r="K33" i="18" a="1"/>
  <c r="BP32" i="18" a="1"/>
  <c r="BC32" i="18" a="1"/>
  <c r="AP32" i="18" a="1"/>
  <c r="AL32" i="18" a="1"/>
  <c r="AC32" i="18" a="1"/>
  <c r="Y32" i="18" a="1"/>
  <c r="L32" i="18" a="1"/>
  <c r="BQ31" i="18" a="1"/>
  <c r="BD31" i="18" a="1"/>
  <c r="AZ31" i="18" a="1"/>
  <c r="AQ31" i="18" a="1"/>
  <c r="AM31" i="18" a="1"/>
  <c r="Z31" i="18" a="1"/>
  <c r="M31" i="18" a="1"/>
  <c r="BR30" i="18" a="1"/>
  <c r="BN30" i="18" a="1"/>
  <c r="BE30" i="18" a="1"/>
  <c r="BA30" i="18" a="1"/>
  <c r="AN30" i="18" a="1"/>
  <c r="AA30" i="18" a="1"/>
  <c r="N30" i="18" a="1"/>
  <c r="J30" i="18" a="1"/>
  <c r="BS29" i="18" a="1"/>
  <c r="BO29" i="18" a="1"/>
  <c r="BB29" i="18" a="1"/>
  <c r="AO29" i="18" a="1"/>
  <c r="AB29" i="18" a="1"/>
  <c r="X29" i="18" a="1"/>
  <c r="O29" i="18" a="1"/>
  <c r="K29" i="18" a="1"/>
  <c r="BP28" i="18" a="1"/>
  <c r="BC28" i="18" a="1"/>
  <c r="AP28" i="18" a="1"/>
  <c r="AL28" i="18" a="1"/>
  <c r="AC28" i="18" a="1"/>
  <c r="Y28" i="18" a="1"/>
  <c r="L28" i="18" a="1"/>
  <c r="BQ27" i="18" a="1"/>
  <c r="BD27" i="18" a="1"/>
  <c r="AZ27" i="18" a="1"/>
  <c r="AQ27" i="18" a="1"/>
  <c r="AM27" i="18" a="1"/>
  <c r="Z27" i="18" a="1"/>
  <c r="M27" i="18" a="1"/>
  <c r="BR26" i="18" a="1"/>
  <c r="BN26" i="18" a="1"/>
  <c r="BE26" i="18" a="1"/>
  <c r="BA26" i="18" a="1"/>
  <c r="AN26" i="18" a="1"/>
  <c r="AA26" i="18" a="1"/>
  <c r="N26" i="18" a="1"/>
  <c r="J26" i="18" a="1"/>
  <c r="BS25" i="18" a="1"/>
  <c r="BO25" i="18" a="1"/>
  <c r="BB25" i="18" a="1"/>
  <c r="AO25" i="18" a="1"/>
  <c r="AB25" i="18" a="1"/>
  <c r="X25" i="18" a="1"/>
  <c r="O25" i="18" a="1"/>
  <c r="K25" i="18" a="1"/>
  <c r="BP24" i="18" a="1"/>
  <c r="BC24" i="18" a="1"/>
  <c r="AP24" i="18" a="1"/>
  <c r="AL24" i="18" a="1"/>
  <c r="AC24" i="18" a="1"/>
  <c r="Y24" i="18" a="1"/>
  <c r="L24" i="18" a="1"/>
  <c r="BQ23" i="18" a="1"/>
  <c r="BD23" i="18" a="1"/>
  <c r="AZ23" i="18" a="1"/>
  <c r="AQ23" i="18" a="1"/>
  <c r="AM23" i="18" a="1"/>
  <c r="Z23" i="18" a="1"/>
  <c r="M23" i="18" a="1"/>
  <c r="U52" i="18" a="1"/>
  <c r="AQ44" i="18" a="1"/>
  <c r="AN43" i="18" a="1"/>
  <c r="AO42" i="18" a="1"/>
  <c r="AP41" i="18" a="1"/>
  <c r="AQ40" i="18" a="1"/>
  <c r="J39" i="18" a="1"/>
  <c r="K38" i="18" a="1"/>
  <c r="L37" i="18" a="1"/>
  <c r="M36" i="18" a="1"/>
  <c r="N35" i="18" a="1"/>
  <c r="O34" i="18" a="1"/>
  <c r="AS33" i="18" a="1"/>
  <c r="AJ33" i="18" a="1"/>
  <c r="AF33" i="18" a="1"/>
  <c r="S33" i="18" a="1"/>
  <c r="F33" i="18" a="1"/>
  <c r="BK32" i="18" a="1"/>
  <c r="BG32" i="18" a="1"/>
  <c r="AX32" i="18" a="1"/>
  <c r="AT32" i="18" a="1"/>
  <c r="AG32" i="18" a="1"/>
  <c r="T32" i="18" a="1"/>
  <c r="G32" i="18" a="1"/>
  <c r="C32" i="18" a="1"/>
  <c r="BL31" i="18" a="1"/>
  <c r="BH31" i="18" a="1"/>
  <c r="AU31" i="18" a="1"/>
  <c r="AH31" i="18" a="1"/>
  <c r="U31" i="18" a="1"/>
  <c r="Q31" i="18" a="1"/>
  <c r="H31" i="18" a="1"/>
  <c r="D31" i="18" a="1"/>
  <c r="BI30" i="18" a="1"/>
  <c r="AV30" i="18" a="1"/>
  <c r="AI30" i="18" a="1"/>
  <c r="AE30" i="18" a="1"/>
  <c r="V30" i="18" a="1"/>
  <c r="R30" i="18" a="1"/>
  <c r="E30" i="18" a="1"/>
  <c r="BJ29" i="18" a="1"/>
  <c r="AW29" i="18" a="1"/>
  <c r="AS29" i="18" a="1"/>
  <c r="AJ29" i="18" a="1"/>
  <c r="AF29" i="18" a="1"/>
  <c r="S29" i="18" a="1"/>
  <c r="F29" i="18" a="1"/>
  <c r="BK28" i="18" a="1"/>
  <c r="BG28" i="18" a="1"/>
  <c r="AX28" i="18" a="1"/>
  <c r="AT28" i="18" a="1"/>
  <c r="AG28" i="18" a="1"/>
  <c r="T28" i="18" a="1"/>
  <c r="G28" i="18" a="1"/>
  <c r="C28" i="18" a="1"/>
  <c r="BL27" i="18" a="1"/>
  <c r="BH27" i="18" a="1"/>
  <c r="AU27" i="18" a="1"/>
  <c r="AH27" i="18" a="1"/>
  <c r="U27" i="18" a="1"/>
  <c r="Q27" i="18" a="1"/>
  <c r="H27" i="18" a="1"/>
  <c r="D27" i="18" a="1"/>
  <c r="BI26" i="18" a="1"/>
  <c r="AV26" i="18" a="1"/>
  <c r="AI26" i="18" a="1"/>
  <c r="AE26" i="18" a="1"/>
  <c r="V26" i="18" a="1"/>
  <c r="R26" i="18" a="1"/>
  <c r="E26" i="18" a="1"/>
  <c r="BJ25" i="18" a="1"/>
  <c r="AW25" i="18" a="1"/>
  <c r="AS25" i="18" a="1"/>
  <c r="AJ25" i="18" a="1"/>
  <c r="AF25" i="18" a="1"/>
  <c r="S25" i="18" a="1"/>
  <c r="F25" i="18" a="1"/>
  <c r="BK24" i="18" a="1"/>
  <c r="BG24" i="18" a="1"/>
  <c r="AX24" i="18" a="1"/>
  <c r="AT24" i="18" a="1"/>
  <c r="AG24" i="18" a="1"/>
  <c r="T24" i="18" a="1"/>
  <c r="G24" i="18" a="1"/>
  <c r="C24" i="18" a="1"/>
  <c r="BL23" i="18" a="1"/>
  <c r="BH23" i="18" a="1"/>
  <c r="AU23" i="18" a="1"/>
  <c r="AH23" i="18" a="1"/>
  <c r="U23" i="18" a="1"/>
  <c r="Q23" i="18" a="1"/>
  <c r="H23" i="18" a="1"/>
  <c r="BR43" i="18" a="1"/>
  <c r="K34" i="18" a="1"/>
  <c r="AW33" i="18" a="1"/>
  <c r="N33" i="18" a="1"/>
  <c r="BO32" i="18" a="1"/>
  <c r="O32" i="18" a="1"/>
  <c r="BP31" i="18" a="1"/>
  <c r="BQ30" i="18" a="1"/>
  <c r="AZ30" i="18" a="1"/>
  <c r="BR29" i="18" a="1"/>
  <c r="BA29" i="18" a="1"/>
  <c r="BS28" i="18" a="1"/>
  <c r="BB28" i="18" a="1"/>
  <c r="BC27" i="18" a="1"/>
  <c r="AL27" i="18" a="1"/>
  <c r="BD26" i="18" a="1"/>
  <c r="AM26" i="18" a="1"/>
  <c r="BE25" i="18" a="1"/>
  <c r="AN25" i="18" a="1"/>
  <c r="AO24" i="18" a="1"/>
  <c r="X24" i="18" a="1"/>
  <c r="AP23" i="18" a="1"/>
  <c r="Y23" i="18" a="1"/>
  <c r="J23" i="18" a="1"/>
  <c r="C23" i="18" a="1"/>
  <c r="BP22" i="18" a="1"/>
  <c r="BC22" i="18" a="1"/>
  <c r="AP22" i="18" a="1"/>
  <c r="AL22" i="18" a="1"/>
  <c r="AC22" i="18" a="1"/>
  <c r="Y22" i="18" a="1"/>
  <c r="L22" i="18" a="1"/>
  <c r="BQ21" i="18" a="1"/>
  <c r="BD21" i="18" a="1"/>
  <c r="AZ21" i="18" a="1"/>
  <c r="AQ21" i="18" a="1"/>
  <c r="AM21" i="18" a="1"/>
  <c r="Z21" i="18" a="1"/>
  <c r="M21" i="18" a="1"/>
  <c r="BR20" i="18" a="1"/>
  <c r="BN20" i="18" a="1"/>
  <c r="BE20" i="18" a="1"/>
  <c r="BA20" i="18" a="1"/>
  <c r="AN20" i="18" a="1"/>
  <c r="AA20" i="18" a="1"/>
  <c r="N20" i="18" a="1"/>
  <c r="J20" i="18" a="1"/>
  <c r="BS19" i="18" a="1"/>
  <c r="BO19" i="18" a="1"/>
  <c r="BB19" i="18" a="1"/>
  <c r="AO19" i="18" a="1"/>
  <c r="AB19" i="18" a="1"/>
  <c r="X19" i="18" a="1"/>
  <c r="O19" i="18" a="1"/>
  <c r="K19" i="18" a="1"/>
  <c r="BP18" i="18" a="1"/>
  <c r="BC18" i="18" a="1"/>
  <c r="AP18" i="18" a="1"/>
  <c r="AL18" i="18" a="1"/>
  <c r="AC18" i="18" a="1"/>
  <c r="Y18" i="18" a="1"/>
  <c r="L18" i="18" a="1"/>
  <c r="BQ17" i="18" a="1"/>
  <c r="BD17" i="18" a="1"/>
  <c r="AZ17" i="18" a="1"/>
  <c r="AQ17" i="18" a="1"/>
  <c r="AM17" i="18" a="1"/>
  <c r="Z17" i="18" a="1"/>
  <c r="M17" i="18" a="1"/>
  <c r="BR16" i="18" a="1"/>
  <c r="BN16" i="18" a="1"/>
  <c r="BE16" i="18" a="1"/>
  <c r="BA16" i="18" a="1"/>
  <c r="AN16" i="18" a="1"/>
  <c r="AA16" i="18" a="1"/>
  <c r="N16" i="18" a="1"/>
  <c r="J16" i="18" a="1"/>
  <c r="BS15" i="18" a="1"/>
  <c r="BO15" i="18" a="1"/>
  <c r="BB15" i="18" a="1"/>
  <c r="AO15" i="18" a="1"/>
  <c r="AB15" i="18" a="1"/>
  <c r="X15" i="18" a="1"/>
  <c r="O15" i="18" a="1"/>
  <c r="K15" i="18" a="1"/>
  <c r="BP14" i="18" a="1"/>
  <c r="BC14" i="18" a="1"/>
  <c r="AP14" i="18" a="1"/>
  <c r="AL14" i="18" a="1"/>
  <c r="AC14" i="18" a="1"/>
  <c r="Y14" i="18" a="1"/>
  <c r="L14" i="18" a="1"/>
  <c r="BQ13" i="18" a="1"/>
  <c r="BD13" i="18" a="1"/>
  <c r="BS50" i="18" a="1"/>
  <c r="BN43" i="18" a="1"/>
  <c r="BP41" i="18" a="1"/>
  <c r="BR39" i="18" a="1"/>
  <c r="AE33" i="18" a="1"/>
  <c r="AW32" i="18" a="1"/>
  <c r="AF32" i="18" a="1"/>
  <c r="AX31" i="18" a="1"/>
  <c r="AG31" i="18" a="1"/>
  <c r="AH30" i="18" a="1"/>
  <c r="Q30" i="18" a="1"/>
  <c r="AI29" i="18" a="1"/>
  <c r="R29" i="18" a="1"/>
  <c r="AJ28" i="18" a="1"/>
  <c r="S28" i="18" a="1"/>
  <c r="T27" i="18" a="1"/>
  <c r="C27" i="18" a="1"/>
  <c r="U26" i="18" a="1"/>
  <c r="D26" i="18" a="1"/>
  <c r="V25" i="18" a="1"/>
  <c r="E25" i="18" a="1"/>
  <c r="F24" i="18" a="1"/>
  <c r="BG23" i="18" a="1"/>
  <c r="BK22" i="18" a="1"/>
  <c r="BG22" i="18" a="1"/>
  <c r="AX22" i="18" a="1"/>
  <c r="AT22" i="18" a="1"/>
  <c r="AG22" i="18" a="1"/>
  <c r="T22" i="18" a="1"/>
  <c r="G22" i="18" a="1"/>
  <c r="C22" i="18" a="1"/>
  <c r="BL21" i="18" a="1"/>
  <c r="BH21" i="18" a="1"/>
  <c r="AU21" i="18" a="1"/>
  <c r="AH21" i="18" a="1"/>
  <c r="U21" i="18" a="1"/>
  <c r="Q21" i="18" a="1"/>
  <c r="H21" i="18" a="1"/>
  <c r="D21" i="18" a="1"/>
  <c r="BI20" i="18" a="1"/>
  <c r="AV20" i="18" a="1"/>
  <c r="AI20" i="18" a="1"/>
  <c r="AE20" i="18" a="1"/>
  <c r="V20" i="18" a="1"/>
  <c r="R20" i="18" a="1"/>
  <c r="E20" i="18" a="1"/>
  <c r="BJ19" i="18" a="1"/>
  <c r="AW19" i="18" a="1"/>
  <c r="AS19" i="18" a="1"/>
  <c r="AJ19" i="18" a="1"/>
  <c r="AF19" i="18" a="1"/>
  <c r="S19" i="18" a="1"/>
  <c r="F19" i="18" a="1"/>
  <c r="BK18" i="18" a="1"/>
  <c r="BG18" i="18" a="1"/>
  <c r="AX18" i="18" a="1"/>
  <c r="AT18" i="18" a="1"/>
  <c r="AG18" i="18" a="1"/>
  <c r="T18" i="18" a="1"/>
  <c r="G18" i="18" a="1"/>
  <c r="C18" i="18" a="1"/>
  <c r="BL17" i="18" a="1"/>
  <c r="BH17" i="18" a="1"/>
  <c r="AU17" i="18" a="1"/>
  <c r="AH17" i="18" a="1"/>
  <c r="U17" i="18" a="1"/>
  <c r="Q17" i="18" a="1"/>
  <c r="H17" i="18" a="1"/>
  <c r="D17" i="18" a="1"/>
  <c r="BI16" i="18" a="1"/>
  <c r="AV16" i="18" a="1"/>
  <c r="AI16" i="18" a="1"/>
  <c r="AE16" i="18" a="1"/>
  <c r="V16" i="18" a="1"/>
  <c r="R16" i="18" a="1"/>
  <c r="E16" i="18" a="1"/>
  <c r="BJ15" i="18" a="1"/>
  <c r="AW15" i="18" a="1"/>
  <c r="AS15" i="18" a="1"/>
  <c r="AJ15" i="18" a="1"/>
  <c r="AF15" i="18" a="1"/>
  <c r="S15" i="18" a="1"/>
  <c r="F15" i="18" a="1"/>
  <c r="BK14" i="18" a="1"/>
  <c r="BG14" i="18" a="1"/>
  <c r="AX14" i="18" a="1"/>
  <c r="AT14" i="18" a="1"/>
  <c r="AG14" i="18" a="1"/>
  <c r="T14" i="18" a="1"/>
  <c r="G14" i="18" a="1"/>
  <c r="C14" i="18" a="1"/>
  <c r="BL13" i="18" a="1"/>
  <c r="BH13" i="18" a="1"/>
  <c r="M48" i="18" a="1"/>
  <c r="AL41" i="18" a="1"/>
  <c r="AN39" i="18" a="1"/>
  <c r="AP37" i="18" a="1"/>
  <c r="AA33" i="18" a="1"/>
  <c r="J33" i="18" a="1"/>
  <c r="AB32" i="18" a="1"/>
  <c r="K32" i="18" a="1"/>
  <c r="AC31" i="18" a="1"/>
  <c r="L31" i="18" a="1"/>
  <c r="M30" i="18" a="1"/>
  <c r="BN29" i="18" a="1"/>
  <c r="N29" i="18" a="1"/>
  <c r="BO28" i="18" a="1"/>
  <c r="O28" i="18" a="1"/>
  <c r="BP27" i="18" a="1"/>
  <c r="BQ26" i="18" a="1"/>
  <c r="AZ26" i="18" a="1"/>
  <c r="BR25" i="18" a="1"/>
  <c r="BA25" i="18" a="1"/>
  <c r="BS24" i="18" a="1"/>
  <c r="BB24" i="18" a="1"/>
  <c r="BC23" i="18" a="1"/>
  <c r="AL23" i="18" a="1"/>
  <c r="G23" i="18" a="1"/>
  <c r="BO22" i="18" a="1"/>
  <c r="BB22" i="18" a="1"/>
  <c r="AO22" i="18" a="1"/>
  <c r="AB22" i="18" a="1"/>
  <c r="X22" i="18" a="1"/>
  <c r="O22" i="18" a="1"/>
  <c r="K22" i="18" a="1"/>
  <c r="BP21" i="18" a="1"/>
  <c r="BC21" i="18" a="1"/>
  <c r="AP21" i="18" a="1"/>
  <c r="AL21" i="18" a="1"/>
  <c r="AC21" i="18" a="1"/>
  <c r="Y21" i="18" a="1"/>
  <c r="L21" i="18" a="1"/>
  <c r="BQ20" i="18" a="1"/>
  <c r="BD20" i="18" a="1"/>
  <c r="AZ20" i="18" a="1"/>
  <c r="AQ20" i="18" a="1"/>
  <c r="AM20" i="18" a="1"/>
  <c r="Z20" i="18" a="1"/>
  <c r="M20" i="18" a="1"/>
  <c r="BR19" i="18" a="1"/>
  <c r="BN19" i="18" a="1"/>
  <c r="BE19" i="18" a="1"/>
  <c r="BA19" i="18" a="1"/>
  <c r="AN19" i="18" a="1"/>
  <c r="AA19" i="18" a="1"/>
  <c r="N19" i="18" a="1"/>
  <c r="J19" i="18" a="1"/>
  <c r="BS18" i="18" a="1"/>
  <c r="BO18" i="18" a="1"/>
  <c r="BB18" i="18" a="1"/>
  <c r="AO18" i="18" a="1"/>
  <c r="AB18" i="18" a="1"/>
  <c r="X18" i="18" a="1"/>
  <c r="O18" i="18" a="1"/>
  <c r="K18" i="18" a="1"/>
  <c r="BP17" i="18" a="1"/>
  <c r="BC17" i="18" a="1"/>
  <c r="AP17" i="18" a="1"/>
  <c r="AL17" i="18" a="1"/>
  <c r="AC17" i="18" a="1"/>
  <c r="Y17" i="18" a="1"/>
  <c r="L17" i="18" a="1"/>
  <c r="BQ16" i="18" a="1"/>
  <c r="BD16" i="18" a="1"/>
  <c r="AZ16" i="18" a="1"/>
  <c r="AQ16" i="18" a="1"/>
  <c r="AM16" i="18" a="1"/>
  <c r="Z16" i="18" a="1"/>
  <c r="M16" i="18" a="1"/>
  <c r="BR15" i="18" a="1"/>
  <c r="BN15" i="18" a="1"/>
  <c r="BE15" i="18" a="1"/>
  <c r="BA15" i="18" a="1"/>
  <c r="AN15" i="18" a="1"/>
  <c r="AA15" i="18" a="1"/>
  <c r="N15" i="18" a="1"/>
  <c r="J15" i="18" a="1"/>
  <c r="BS14" i="18" a="1"/>
  <c r="BO14" i="18" a="1"/>
  <c r="BB14" i="18" a="1"/>
  <c r="AO14" i="18" a="1"/>
  <c r="AB14" i="18" a="1"/>
  <c r="X14" i="18" a="1"/>
  <c r="O14" i="18" a="1"/>
  <c r="K14" i="18" a="1"/>
  <c r="BP13" i="18" a="1"/>
  <c r="BN47" i="18" a="1"/>
  <c r="AL37" i="18" a="1"/>
  <c r="AN35" i="18" a="1"/>
  <c r="BJ32" i="18" a="1"/>
  <c r="AS32" i="18" a="1"/>
  <c r="BK31" i="18" a="1"/>
  <c r="AT31" i="18" a="1"/>
  <c r="BL30" i="18" a="1"/>
  <c r="AU30" i="18" a="1"/>
  <c r="AV29" i="18" a="1"/>
  <c r="AE29" i="18" a="1"/>
  <c r="AW28" i="18" a="1"/>
  <c r="AF28" i="18" a="1"/>
  <c r="AX27" i="18" a="1"/>
  <c r="AG27" i="18" a="1"/>
  <c r="AH26" i="18" a="1"/>
  <c r="Q26" i="18" a="1"/>
  <c r="AI25" i="18" a="1"/>
  <c r="R25" i="18" a="1"/>
  <c r="AJ24" i="18" a="1"/>
  <c r="S24" i="18" a="1"/>
  <c r="T23" i="18" a="1"/>
  <c r="BS22" i="18" a="1"/>
  <c r="BJ22" i="18" a="1"/>
  <c r="AW22" i="18" a="1"/>
  <c r="AS22" i="18" a="1"/>
  <c r="AJ22" i="18" a="1"/>
  <c r="AF22" i="18" a="1"/>
  <c r="S22" i="18" a="1"/>
  <c r="F22" i="18" a="1"/>
  <c r="BK21" i="18" a="1"/>
  <c r="BG21" i="18" a="1"/>
  <c r="AX21" i="18" a="1"/>
  <c r="AT21" i="18" a="1"/>
  <c r="AG21" i="18" a="1"/>
  <c r="T21" i="18" a="1"/>
  <c r="G21" i="18" a="1"/>
  <c r="C21" i="18" a="1"/>
  <c r="BL20" i="18" a="1"/>
  <c r="BH20" i="18" a="1"/>
  <c r="AU20" i="18" a="1"/>
  <c r="AH20" i="18" a="1"/>
  <c r="U20" i="18" a="1"/>
  <c r="Q20" i="18" a="1"/>
  <c r="H20" i="18" a="1"/>
  <c r="D20" i="18" a="1"/>
  <c r="BI19" i="18" a="1"/>
  <c r="AV19" i="18" a="1"/>
  <c r="AI19" i="18" a="1"/>
  <c r="AE19" i="18" a="1"/>
  <c r="V19" i="18" a="1"/>
  <c r="R19" i="18" a="1"/>
  <c r="E19" i="18" a="1"/>
  <c r="BJ18" i="18" a="1"/>
  <c r="AW18" i="18" a="1"/>
  <c r="AS18" i="18" a="1"/>
  <c r="AJ18" i="18" a="1"/>
  <c r="AF18" i="18" a="1"/>
  <c r="S18" i="18" a="1"/>
  <c r="F18" i="18" a="1"/>
  <c r="BK17" i="18" a="1"/>
  <c r="BG17" i="18" a="1"/>
  <c r="AX17" i="18" a="1"/>
  <c r="AT17" i="18" a="1"/>
  <c r="AG17" i="18" a="1"/>
  <c r="T17" i="18" a="1"/>
  <c r="G17" i="18" a="1"/>
  <c r="C17" i="18" a="1"/>
  <c r="BL16" i="18" a="1"/>
  <c r="BH16" i="18" a="1"/>
  <c r="AU16" i="18" a="1"/>
  <c r="AH16" i="18" a="1"/>
  <c r="U16" i="18" a="1"/>
  <c r="Q16" i="18" a="1"/>
  <c r="H16" i="18" a="1"/>
  <c r="D16" i="18" a="1"/>
  <c r="BI15" i="18" a="1"/>
  <c r="AV15" i="18" a="1"/>
  <c r="AI15" i="18" a="1"/>
  <c r="AE15" i="18" a="1"/>
  <c r="V15" i="18" a="1"/>
  <c r="R15" i="18" a="1"/>
  <c r="E15" i="18" a="1"/>
  <c r="BJ14" i="18" a="1"/>
  <c r="AW14" i="18" a="1"/>
  <c r="AS14" i="18" a="1"/>
  <c r="AJ14" i="18" a="1"/>
  <c r="AF14" i="18" a="1"/>
  <c r="S14" i="18" a="1"/>
  <c r="F14" i="18" a="1"/>
  <c r="BK13" i="18" a="1"/>
  <c r="BG13" i="18" a="1"/>
  <c r="AX13" i="18" a="1"/>
  <c r="O46" i="18" a="1"/>
  <c r="BS42" i="18" a="1"/>
  <c r="J35" i="18" a="1"/>
  <c r="BG33" i="18" a="1"/>
  <c r="AN33" i="18" a="1"/>
  <c r="AO32" i="18" a="1"/>
  <c r="X32" i="18" a="1"/>
  <c r="AP31" i="18" a="1"/>
  <c r="Y31" i="18" a="1"/>
  <c r="AQ30" i="18" a="1"/>
  <c r="Z30" i="18" a="1"/>
  <c r="AA29" i="18" a="1"/>
  <c r="J29" i="18" a="1"/>
  <c r="AB28" i="18" a="1"/>
  <c r="K28" i="18" a="1"/>
  <c r="AC27" i="18" a="1"/>
  <c r="L27" i="18" a="1"/>
  <c r="M26" i="18" a="1"/>
  <c r="BN25" i="18" a="1"/>
  <c r="N25" i="18" a="1"/>
  <c r="BO24" i="18" a="1"/>
  <c r="O24" i="18" a="1"/>
  <c r="BP23" i="18" a="1"/>
  <c r="BR22" i="18" a="1"/>
  <c r="BN22" i="18" a="1"/>
  <c r="BE22" i="18" a="1"/>
  <c r="BA22" i="18" a="1"/>
  <c r="AN22" i="18" a="1"/>
  <c r="AA22" i="18" a="1"/>
  <c r="N22" i="18" a="1"/>
  <c r="J22" i="18" a="1"/>
  <c r="BS21" i="18" a="1"/>
  <c r="BO21" i="18" a="1"/>
  <c r="BB21" i="18" a="1"/>
  <c r="AO21" i="18" a="1"/>
  <c r="AB21" i="18" a="1"/>
  <c r="X21" i="18" a="1"/>
  <c r="O21" i="18" a="1"/>
  <c r="K21" i="18" a="1"/>
  <c r="BP20" i="18" a="1"/>
  <c r="BC20" i="18" a="1"/>
  <c r="AP20" i="18" a="1"/>
  <c r="AL20" i="18" a="1"/>
  <c r="AC20" i="18" a="1"/>
  <c r="Y20" i="18" a="1"/>
  <c r="L20" i="18" a="1"/>
  <c r="BQ19" i="18" a="1"/>
  <c r="BD19" i="18" a="1"/>
  <c r="AZ19" i="18" a="1"/>
  <c r="AQ19" i="18" a="1"/>
  <c r="AM19" i="18" a="1"/>
  <c r="Z19" i="18" a="1"/>
  <c r="M19" i="18" a="1"/>
  <c r="BR18" i="18" a="1"/>
  <c r="BN18" i="18" a="1"/>
  <c r="BE18" i="18" a="1"/>
  <c r="BA18" i="18" a="1"/>
  <c r="AN18" i="18" a="1"/>
  <c r="AA18" i="18" a="1"/>
  <c r="N18" i="18" a="1"/>
  <c r="J18" i="18" a="1"/>
  <c r="BS17" i="18" a="1"/>
  <c r="BO17" i="18" a="1"/>
  <c r="BB17" i="18" a="1"/>
  <c r="AO17" i="18" a="1"/>
  <c r="AB17" i="18" a="1"/>
  <c r="X17" i="18" a="1"/>
  <c r="O17" i="18" a="1"/>
  <c r="K17" i="18" a="1"/>
  <c r="BP16" i="18" a="1"/>
  <c r="BC16" i="18" a="1"/>
  <c r="AP16" i="18" a="1"/>
  <c r="AL16" i="18" a="1"/>
  <c r="AC16" i="18" a="1"/>
  <c r="Y16" i="18" a="1"/>
  <c r="L16" i="18" a="1"/>
  <c r="BQ15" i="18" a="1"/>
  <c r="BD15" i="18" a="1"/>
  <c r="AZ15" i="18" a="1"/>
  <c r="AQ15" i="18" a="1"/>
  <c r="AM15" i="18" a="1"/>
  <c r="Z15" i="18" a="1"/>
  <c r="M15" i="18" a="1"/>
  <c r="BR14" i="18" a="1"/>
  <c r="BN14" i="18" a="1"/>
  <c r="BE14" i="18" a="1"/>
  <c r="BA14" i="18" a="1"/>
  <c r="AN14" i="18" a="1"/>
  <c r="AA14" i="18" a="1"/>
  <c r="N14" i="18" a="1"/>
  <c r="J14" i="18" a="1"/>
  <c r="BS13" i="18" a="1"/>
  <c r="BO13" i="18" a="1"/>
  <c r="BP45" i="18" a="1"/>
  <c r="BO42" i="18" a="1"/>
  <c r="BQ40" i="18" a="1"/>
  <c r="BS38" i="18" a="1"/>
  <c r="V33" i="18" a="1"/>
  <c r="E33" i="18" a="1"/>
  <c r="F32" i="18" a="1"/>
  <c r="BG31" i="18" a="1"/>
  <c r="G31" i="18" a="1"/>
  <c r="BH30" i="18" a="1"/>
  <c r="H30" i="18" a="1"/>
  <c r="BI29" i="18" a="1"/>
  <c r="BJ28" i="18" a="1"/>
  <c r="AS28" i="18" a="1"/>
  <c r="BK27" i="18" a="1"/>
  <c r="AT27" i="18" a="1"/>
  <c r="BL26" i="18" a="1"/>
  <c r="AU26" i="18" a="1"/>
  <c r="AV25" i="18" a="1"/>
  <c r="AE25" i="18" a="1"/>
  <c r="AW24" i="18" a="1"/>
  <c r="AF24" i="18" a="1"/>
  <c r="AX23" i="18" a="1"/>
  <c r="AG23" i="18" a="1"/>
  <c r="BI22" i="18" a="1"/>
  <c r="AV22" i="18" a="1"/>
  <c r="AI22" i="18" a="1"/>
  <c r="AE22" i="18" a="1"/>
  <c r="V22" i="18" a="1"/>
  <c r="R22" i="18" a="1"/>
  <c r="E22" i="18" a="1"/>
  <c r="BJ21" i="18" a="1"/>
  <c r="AW21" i="18" a="1"/>
  <c r="AS21" i="18" a="1"/>
  <c r="AJ21" i="18" a="1"/>
  <c r="AF21" i="18" a="1"/>
  <c r="S21" i="18" a="1"/>
  <c r="F21" i="18" a="1"/>
  <c r="BK20" i="18" a="1"/>
  <c r="BG20" i="18" a="1"/>
  <c r="AX20" i="18" a="1"/>
  <c r="AT20" i="18" a="1"/>
  <c r="AG20" i="18" a="1"/>
  <c r="T20" i="18" a="1"/>
  <c r="G20" i="18" a="1"/>
  <c r="C20" i="18" a="1"/>
  <c r="BL19" i="18" a="1"/>
  <c r="BH19" i="18" a="1"/>
  <c r="AU19" i="18" a="1"/>
  <c r="AH19" i="18" a="1"/>
  <c r="U19" i="18" a="1"/>
  <c r="Q19" i="18" a="1"/>
  <c r="H19" i="18" a="1"/>
  <c r="D19" i="18" a="1"/>
  <c r="BI18" i="18" a="1"/>
  <c r="AV18" i="18" a="1"/>
  <c r="AI18" i="18" a="1"/>
  <c r="AE18" i="18" a="1"/>
  <c r="V18" i="18" a="1"/>
  <c r="R18" i="18" a="1"/>
  <c r="E18" i="18" a="1"/>
  <c r="BJ17" i="18" a="1"/>
  <c r="AW17" i="18" a="1"/>
  <c r="AS17" i="18" a="1"/>
  <c r="AJ17" i="18" a="1"/>
  <c r="AF17" i="18" a="1"/>
  <c r="S17" i="18" a="1"/>
  <c r="F17" i="18" a="1"/>
  <c r="BK16" i="18" a="1"/>
  <c r="BG16" i="18" a="1"/>
  <c r="AX16" i="18" a="1"/>
  <c r="AT16" i="18" a="1"/>
  <c r="AG16" i="18" a="1"/>
  <c r="T16" i="18" a="1"/>
  <c r="G16" i="18" a="1"/>
  <c r="C16" i="18" a="1"/>
  <c r="BL15" i="18" a="1"/>
  <c r="BH15" i="18" a="1"/>
  <c r="AU15" i="18" a="1"/>
  <c r="AH15" i="18" a="1"/>
  <c r="U15" i="18" a="1"/>
  <c r="Q15" i="18" a="1"/>
  <c r="H15" i="18" a="1"/>
  <c r="D15" i="18" a="1"/>
  <c r="BI14" i="18" a="1"/>
  <c r="AV14" i="18" a="1"/>
  <c r="AI14" i="18" a="1"/>
  <c r="AE14" i="18" a="1"/>
  <c r="V14" i="18" a="1"/>
  <c r="R14" i="18" a="1"/>
  <c r="E14" i="18" a="1"/>
  <c r="BJ13" i="18" a="1"/>
  <c r="AM40" i="18" a="1"/>
  <c r="AO38" i="18" a="1"/>
  <c r="AQ36" i="18" a="1"/>
  <c r="BB33" i="18" a="1"/>
  <c r="BS32" i="18" a="1"/>
  <c r="BB32" i="18" a="1"/>
  <c r="BC31" i="18" a="1"/>
  <c r="AL31" i="18" a="1"/>
  <c r="BD30" i="18" a="1"/>
  <c r="AM30" i="18" a="1"/>
  <c r="BE29" i="18" a="1"/>
  <c r="AN29" i="18" a="1"/>
  <c r="AO28" i="18" a="1"/>
  <c r="X28" i="18" a="1"/>
  <c r="AP27" i="18" a="1"/>
  <c r="Y27" i="18" a="1"/>
  <c r="AQ26" i="18" a="1"/>
  <c r="Z26" i="18" a="1"/>
  <c r="AA25" i="18" a="1"/>
  <c r="J25" i="18" a="1"/>
  <c r="AB24" i="18" a="1"/>
  <c r="K24" i="18" a="1"/>
  <c r="AC23" i="18" a="1"/>
  <c r="L23" i="18" a="1"/>
  <c r="D23" i="18" a="1"/>
  <c r="BQ22" i="18" a="1"/>
  <c r="BD22" i="18" a="1"/>
  <c r="AZ22" i="18" a="1"/>
  <c r="AQ22" i="18" a="1"/>
  <c r="AM22" i="18" a="1"/>
  <c r="Z22" i="18" a="1"/>
  <c r="M22" i="18" a="1"/>
  <c r="BR21" i="18" a="1"/>
  <c r="BN21" i="18" a="1"/>
  <c r="BE21" i="18" a="1"/>
  <c r="BA21" i="18" a="1"/>
  <c r="AN21" i="18" a="1"/>
  <c r="AA21" i="18" a="1"/>
  <c r="N21" i="18" a="1"/>
  <c r="J21" i="18" a="1"/>
  <c r="BS20" i="18" a="1"/>
  <c r="BO20" i="18" a="1"/>
  <c r="BB20" i="18" a="1"/>
  <c r="AO20" i="18" a="1"/>
  <c r="AB20" i="18" a="1"/>
  <c r="X20" i="18" a="1"/>
  <c r="O20" i="18" a="1"/>
  <c r="K20" i="18" a="1"/>
  <c r="BP19" i="18" a="1"/>
  <c r="BC19" i="18" a="1"/>
  <c r="AP19" i="18" a="1"/>
  <c r="AL19" i="18" a="1"/>
  <c r="AC19" i="18" a="1"/>
  <c r="Y19" i="18" a="1"/>
  <c r="L19" i="18" a="1"/>
  <c r="BQ18" i="18" a="1"/>
  <c r="BD18" i="18" a="1"/>
  <c r="AZ18" i="18" a="1"/>
  <c r="AQ18" i="18" a="1"/>
  <c r="AM18" i="18" a="1"/>
  <c r="Z18" i="18" a="1"/>
  <c r="M18" i="18" a="1"/>
  <c r="BR17" i="18" a="1"/>
  <c r="BN17" i="18" a="1"/>
  <c r="BE17" i="18" a="1"/>
  <c r="BA17" i="18" a="1"/>
  <c r="AN17" i="18" a="1"/>
  <c r="AA17" i="18" a="1"/>
  <c r="N17" i="18" a="1"/>
  <c r="J17" i="18" a="1"/>
  <c r="BS16" i="18" a="1"/>
  <c r="BO16" i="18" a="1"/>
  <c r="BB16" i="18" a="1"/>
  <c r="AO16" i="18" a="1"/>
  <c r="AB16" i="18" a="1"/>
  <c r="X16" i="18" a="1"/>
  <c r="O16" i="18" a="1"/>
  <c r="K16" i="18" a="1"/>
  <c r="BP15" i="18" a="1"/>
  <c r="BC15" i="18" a="1"/>
  <c r="AP15" i="18" a="1"/>
  <c r="AL15" i="18" a="1"/>
  <c r="AC15" i="18" a="1"/>
  <c r="Y15" i="18" a="1"/>
  <c r="L15" i="18" a="1"/>
  <c r="BQ14" i="18" a="1"/>
  <c r="BD14" i="18" a="1"/>
  <c r="AZ14" i="18" a="1"/>
  <c r="AQ14" i="18" a="1"/>
  <c r="AM14" i="18" a="1"/>
  <c r="Z14" i="18" a="1"/>
  <c r="M14" i="18" a="1"/>
  <c r="BR13" i="18" a="1"/>
  <c r="BN13" i="18" a="1"/>
  <c r="BE13" i="18" a="1"/>
  <c r="R33" i="18" a="1"/>
  <c r="T31" i="18" a="1"/>
  <c r="V29" i="18" a="1"/>
  <c r="AU22" i="18" a="1"/>
  <c r="AV21" i="18" a="1"/>
  <c r="AW20" i="18" a="1"/>
  <c r="AX19" i="18" a="1"/>
  <c r="Q18" i="18" a="1"/>
  <c r="R17" i="18" a="1"/>
  <c r="S16" i="18" a="1"/>
  <c r="T15" i="18" a="1"/>
  <c r="U14" i="18" a="1"/>
  <c r="AZ13" i="18" a="1"/>
  <c r="AU13" i="18" a="1"/>
  <c r="AH13" i="18" a="1"/>
  <c r="U13" i="18" a="1"/>
  <c r="Q13" i="18" a="1"/>
  <c r="H13" i="18" a="1"/>
  <c r="D13" i="18" a="1"/>
  <c r="BI12" i="18" a="1"/>
  <c r="AV12" i="18" a="1"/>
  <c r="AI12" i="18" a="1"/>
  <c r="AE12" i="18" a="1"/>
  <c r="V12" i="18" a="1"/>
  <c r="R12" i="18" a="1"/>
  <c r="E12" i="18" a="1"/>
  <c r="BJ11" i="18" a="1"/>
  <c r="AW11" i="18" a="1"/>
  <c r="AS11" i="18" a="1"/>
  <c r="AJ11" i="18" a="1"/>
  <c r="AF11" i="18" a="1"/>
  <c r="S11" i="18" a="1"/>
  <c r="F11" i="18" a="1"/>
  <c r="BK10" i="18" a="1"/>
  <c r="BG10" i="18" a="1"/>
  <c r="AX10" i="18" a="1"/>
  <c r="AT10" i="18" a="1"/>
  <c r="AG10" i="18" a="1"/>
  <c r="T10" i="18" a="1"/>
  <c r="G10" i="18" a="1"/>
  <c r="C10" i="18" a="1"/>
  <c r="BL9" i="18" a="1"/>
  <c r="BH9" i="18" a="1"/>
  <c r="AU9" i="18" a="1"/>
  <c r="AH9" i="18" a="1"/>
  <c r="U9" i="18" a="1"/>
  <c r="Q9" i="18" a="1"/>
  <c r="H9" i="18" a="1"/>
  <c r="D9" i="18" a="1"/>
  <c r="BI8" i="18" a="1"/>
  <c r="AV8" i="18" a="1"/>
  <c r="AI8" i="18" a="1"/>
  <c r="AE8" i="18" a="1"/>
  <c r="V8" i="18" a="1"/>
  <c r="R8" i="18" a="1"/>
  <c r="E8" i="18" a="1"/>
  <c r="BJ7" i="18" a="1"/>
  <c r="AW7" i="18" a="1"/>
  <c r="AS7" i="18" a="1"/>
  <c r="AJ7" i="18" a="1"/>
  <c r="AF7" i="18" a="1"/>
  <c r="S7" i="18" a="1"/>
  <c r="F7" i="18" a="1"/>
  <c r="BK6" i="18" a="1"/>
  <c r="BG6" i="18" a="1"/>
  <c r="AX6" i="18" a="1"/>
  <c r="AT6" i="18" a="1"/>
  <c r="AG6" i="18" a="1"/>
  <c r="T6" i="18" a="1"/>
  <c r="G6" i="18" a="1"/>
  <c r="C6" i="18" a="1"/>
  <c r="BL5" i="18" a="1"/>
  <c r="BH5" i="18" a="1"/>
  <c r="AU5" i="18" a="1"/>
  <c r="AH5" i="18" a="1"/>
  <c r="U5" i="18" a="1"/>
  <c r="Q5" i="18" a="1"/>
  <c r="H5" i="18" a="1"/>
  <c r="D5" i="18" a="1"/>
  <c r="BI25" i="18" a="1"/>
  <c r="BK15" i="18" a="1"/>
  <c r="AE13" i="18" a="1"/>
  <c r="AS12" i="18" a="1"/>
  <c r="BK11" i="18" a="1"/>
  <c r="BH10" i="18" a="1"/>
  <c r="BI9" i="18" a="1"/>
  <c r="AS8" i="18" a="1"/>
  <c r="BK7" i="18" a="1"/>
  <c r="AU6" i="18" a="1"/>
  <c r="H6" i="18" a="1"/>
  <c r="E5" i="18" a="1"/>
  <c r="AI33" i="18" a="1"/>
  <c r="U18" i="18" a="1"/>
  <c r="AQ13" i="18" a="1"/>
  <c r="BA12" i="18" a="1"/>
  <c r="AB11" i="18" a="1"/>
  <c r="AP10" i="18" a="1"/>
  <c r="AZ9" i="18" a="1"/>
  <c r="BE8" i="18" a="1"/>
  <c r="N8" i="18" a="1"/>
  <c r="K7" i="18" a="1"/>
  <c r="Y6" i="18" a="1"/>
  <c r="AQ5" i="18" a="1"/>
  <c r="M5" i="18" a="1"/>
  <c r="C31" i="18" a="1"/>
  <c r="E29" i="18" a="1"/>
  <c r="G27" i="18" a="1"/>
  <c r="H22" i="18" a="1"/>
  <c r="AS20" i="18" a="1"/>
  <c r="AT19" i="18" a="1"/>
  <c r="AU18" i="18" a="1"/>
  <c r="AV17" i="18" a="1"/>
  <c r="AW16" i="18" a="1"/>
  <c r="AX15" i="18" a="1"/>
  <c r="Q14" i="18" a="1"/>
  <c r="AP13" i="18" a="1"/>
  <c r="AL13" i="18" a="1"/>
  <c r="AC13" i="18" a="1"/>
  <c r="Y13" i="18" a="1"/>
  <c r="L13" i="18" a="1"/>
  <c r="BQ12" i="18" a="1"/>
  <c r="BD12" i="18" a="1"/>
  <c r="AZ12" i="18" a="1"/>
  <c r="AQ12" i="18" a="1"/>
  <c r="AM12" i="18" a="1"/>
  <c r="Z12" i="18" a="1"/>
  <c r="M12" i="18" a="1"/>
  <c r="BR11" i="18" a="1"/>
  <c r="BN11" i="18" a="1"/>
  <c r="BE11" i="18" a="1"/>
  <c r="BA11" i="18" a="1"/>
  <c r="AN11" i="18" a="1"/>
  <c r="AA11" i="18" a="1"/>
  <c r="N11" i="18" a="1"/>
  <c r="J11" i="18" a="1"/>
  <c r="BS10" i="18" a="1"/>
  <c r="BO10" i="18" a="1"/>
  <c r="BB10" i="18" a="1"/>
  <c r="AO10" i="18" a="1"/>
  <c r="AB10" i="18" a="1"/>
  <c r="X10" i="18" a="1"/>
  <c r="O10" i="18" a="1"/>
  <c r="K10" i="18" a="1"/>
  <c r="BP9" i="18" a="1"/>
  <c r="BC9" i="18" a="1"/>
  <c r="AP9" i="18" a="1"/>
  <c r="AL9" i="18" a="1"/>
  <c r="AC9" i="18" a="1"/>
  <c r="Y9" i="18" a="1"/>
  <c r="L9" i="18" a="1"/>
  <c r="BQ8" i="18" a="1"/>
  <c r="BD8" i="18" a="1"/>
  <c r="AZ8" i="18" a="1"/>
  <c r="AQ8" i="18" a="1"/>
  <c r="AM8" i="18" a="1"/>
  <c r="Z8" i="18" a="1"/>
  <c r="M8" i="18" a="1"/>
  <c r="BR7" i="18" a="1"/>
  <c r="BN7" i="18" a="1"/>
  <c r="BE7" i="18" a="1"/>
  <c r="BA7" i="18" a="1"/>
  <c r="AN7" i="18" a="1"/>
  <c r="AA7" i="18" a="1"/>
  <c r="N7" i="18" a="1"/>
  <c r="J7" i="18" a="1"/>
  <c r="BS6" i="18" a="1"/>
  <c r="BO6" i="18" a="1"/>
  <c r="BB6" i="18" a="1"/>
  <c r="AO6" i="18" a="1"/>
  <c r="AB6" i="18" a="1"/>
  <c r="X6" i="18" a="1"/>
  <c r="O6" i="18" a="1"/>
  <c r="K6" i="18" a="1"/>
  <c r="BP5" i="18" a="1"/>
  <c r="BC5" i="18" a="1"/>
  <c r="AP5" i="18" a="1"/>
  <c r="AL5" i="18" a="1"/>
  <c r="AC5" i="18" a="1"/>
  <c r="Y5" i="18" a="1"/>
  <c r="L5" i="18" a="1"/>
  <c r="BK23" i="18" a="1"/>
  <c r="V21" i="18" a="1"/>
  <c r="BH18" i="18" a="1"/>
  <c r="AV13" i="18" a="1"/>
  <c r="AW12" i="18" a="1"/>
  <c r="AX11" i="18" a="1"/>
  <c r="T11" i="18" a="1"/>
  <c r="AU10" i="18" a="1"/>
  <c r="D10" i="18" a="1"/>
  <c r="R9" i="18" a="1"/>
  <c r="AJ8" i="18" a="1"/>
  <c r="F8" i="18" a="1"/>
  <c r="BL6" i="18" a="1"/>
  <c r="D6" i="18" a="1"/>
  <c r="V5" i="18" a="1"/>
  <c r="R21" i="18" a="1"/>
  <c r="T19" i="18" a="1"/>
  <c r="BI13" i="18" a="1"/>
  <c r="Z13" i="18" a="1"/>
  <c r="BS11" i="18" a="1"/>
  <c r="AO11" i="18" a="1"/>
  <c r="AC10" i="18" a="1"/>
  <c r="BA8" i="18" a="1"/>
  <c r="X7" i="18" a="1"/>
  <c r="AP6" i="18" a="1"/>
  <c r="L6" i="18" a="1"/>
  <c r="AM5" i="18" a="1"/>
  <c r="BH26" i="18" a="1"/>
  <c r="BJ24" i="18" a="1"/>
  <c r="D22" i="18" a="1"/>
  <c r="E21" i="18" a="1"/>
  <c r="F20" i="18" a="1"/>
  <c r="G19" i="18" a="1"/>
  <c r="H18" i="18" a="1"/>
  <c r="AS16" i="18" a="1"/>
  <c r="AT15" i="18" a="1"/>
  <c r="AU14" i="18" a="1"/>
  <c r="AT13" i="18" a="1"/>
  <c r="AG13" i="18" a="1"/>
  <c r="T13" i="18" a="1"/>
  <c r="G13" i="18" a="1"/>
  <c r="C13" i="18" a="1"/>
  <c r="BL12" i="18" a="1"/>
  <c r="BH12" i="18" a="1"/>
  <c r="AU12" i="18" a="1"/>
  <c r="AH12" i="18" a="1"/>
  <c r="U12" i="18" a="1"/>
  <c r="Q12" i="18" a="1"/>
  <c r="H12" i="18" a="1"/>
  <c r="D12" i="18" a="1"/>
  <c r="BI11" i="18" a="1"/>
  <c r="AV11" i="18" a="1"/>
  <c r="AI11" i="18" a="1"/>
  <c r="AE11" i="18" a="1"/>
  <c r="V11" i="18" a="1"/>
  <c r="R11" i="18" a="1"/>
  <c r="E11" i="18" a="1"/>
  <c r="BJ10" i="18" a="1"/>
  <c r="AW10" i="18" a="1"/>
  <c r="AS10" i="18" a="1"/>
  <c r="AJ10" i="18" a="1"/>
  <c r="AF10" i="18" a="1"/>
  <c r="S10" i="18" a="1"/>
  <c r="F10" i="18" a="1"/>
  <c r="BK9" i="18" a="1"/>
  <c r="BG9" i="18" a="1"/>
  <c r="AX9" i="18" a="1"/>
  <c r="AT9" i="18" a="1"/>
  <c r="AG9" i="18" a="1"/>
  <c r="T9" i="18" a="1"/>
  <c r="G9" i="18" a="1"/>
  <c r="C9" i="18" a="1"/>
  <c r="BL8" i="18" a="1"/>
  <c r="BH8" i="18" a="1"/>
  <c r="AU8" i="18" a="1"/>
  <c r="AH8" i="18" a="1"/>
  <c r="U8" i="18" a="1"/>
  <c r="Q8" i="18" a="1"/>
  <c r="H8" i="18" a="1"/>
  <c r="D8" i="18" a="1"/>
  <c r="BI7" i="18" a="1"/>
  <c r="AV7" i="18" a="1"/>
  <c r="AI7" i="18" a="1"/>
  <c r="AE7" i="18" a="1"/>
  <c r="V7" i="18" a="1"/>
  <c r="R7" i="18" a="1"/>
  <c r="E7" i="18" a="1"/>
  <c r="BJ6" i="18" a="1"/>
  <c r="AW6" i="18" a="1"/>
  <c r="AS6" i="18" a="1"/>
  <c r="AJ6" i="18" a="1"/>
  <c r="AF6" i="18" a="1"/>
  <c r="S6" i="18" a="1"/>
  <c r="F6" i="18" a="1"/>
  <c r="BK5" i="18" a="1"/>
  <c r="BG5" i="18" a="1"/>
  <c r="AX5" i="18" a="1"/>
  <c r="AT5" i="18" a="1"/>
  <c r="AG5" i="18" a="1"/>
  <c r="T5" i="18" a="1"/>
  <c r="G5" i="18" a="1"/>
  <c r="C5" i="18" a="1"/>
  <c r="BJ16" i="18" a="1"/>
  <c r="BA13" i="18" a="1"/>
  <c r="R13" i="18" a="1"/>
  <c r="AJ12" i="18" a="1"/>
  <c r="F12" i="18" a="1"/>
  <c r="AH10" i="18" a="1"/>
  <c r="AI9" i="18" a="1"/>
  <c r="AX7" i="18" a="1"/>
  <c r="T7" i="18" a="1"/>
  <c r="BI5" i="18" a="1"/>
  <c r="AE5" i="18" a="1"/>
  <c r="S20" i="18" a="1"/>
  <c r="BG15" i="18" a="1"/>
  <c r="AM13" i="18" a="1"/>
  <c r="BR12" i="18" a="1"/>
  <c r="N12" i="18" a="1"/>
  <c r="K11" i="18" a="1"/>
  <c r="BC10" i="18" a="1"/>
  <c r="AM9" i="18" a="1"/>
  <c r="BR8" i="18" a="1"/>
  <c r="BS7" i="18" a="1"/>
  <c r="AO7" i="18" a="1"/>
  <c r="AL6" i="18" a="1"/>
  <c r="BQ5" i="18" a="1"/>
  <c r="Z5" i="18" a="1"/>
  <c r="AJ32" i="18" a="1"/>
  <c r="AS24" i="18" a="1"/>
  <c r="AH22" i="18" a="1"/>
  <c r="AI21" i="18" a="1"/>
  <c r="AJ20" i="18" a="1"/>
  <c r="C19" i="18" a="1"/>
  <c r="D18" i="18" a="1"/>
  <c r="E17" i="18" a="1"/>
  <c r="F16" i="18" a="1"/>
  <c r="G15" i="18" a="1"/>
  <c r="H14" i="18" a="1"/>
  <c r="BC13" i="18" a="1"/>
  <c r="AO13" i="18" a="1"/>
  <c r="AB13" i="18" a="1"/>
  <c r="X13" i="18" a="1"/>
  <c r="O13" i="18" a="1"/>
  <c r="K13" i="18" a="1"/>
  <c r="BP12" i="18" a="1"/>
  <c r="BC12" i="18" a="1"/>
  <c r="AP12" i="18" a="1"/>
  <c r="AL12" i="18" a="1"/>
  <c r="AC12" i="18" a="1"/>
  <c r="Y12" i="18" a="1"/>
  <c r="L12" i="18" a="1"/>
  <c r="BQ11" i="18" a="1"/>
  <c r="BD11" i="18" a="1"/>
  <c r="AZ11" i="18" a="1"/>
  <c r="AQ11" i="18" a="1"/>
  <c r="AM11" i="18" a="1"/>
  <c r="Z11" i="18" a="1"/>
  <c r="M11" i="18" a="1"/>
  <c r="BR10" i="18" a="1"/>
  <c r="BN10" i="18" a="1"/>
  <c r="BE10" i="18" a="1"/>
  <c r="BA10" i="18" a="1"/>
  <c r="AN10" i="18" a="1"/>
  <c r="AA10" i="18" a="1"/>
  <c r="N10" i="18" a="1"/>
  <c r="J10" i="18" a="1"/>
  <c r="BS9" i="18" a="1"/>
  <c r="BO9" i="18" a="1"/>
  <c r="BB9" i="18" a="1"/>
  <c r="AO9" i="18" a="1"/>
  <c r="AB9" i="18" a="1"/>
  <c r="X9" i="18" a="1"/>
  <c r="O9" i="18" a="1"/>
  <c r="K9" i="18" a="1"/>
  <c r="BP8" i="18" a="1"/>
  <c r="BC8" i="18" a="1"/>
  <c r="AP8" i="18" a="1"/>
  <c r="AL8" i="18" a="1"/>
  <c r="AC8" i="18" a="1"/>
  <c r="Y8" i="18" a="1"/>
  <c r="L8" i="18" a="1"/>
  <c r="BQ7" i="18" a="1"/>
  <c r="BD7" i="18" a="1"/>
  <c r="AZ7" i="18" a="1"/>
  <c r="AQ7" i="18" a="1"/>
  <c r="AM7" i="18" a="1"/>
  <c r="Z7" i="18" a="1"/>
  <c r="M7" i="18" a="1"/>
  <c r="BR6" i="18" a="1"/>
  <c r="BN6" i="18" a="1"/>
  <c r="BE6" i="18" a="1"/>
  <c r="BA6" i="18" a="1"/>
  <c r="AN6" i="18" a="1"/>
  <c r="AA6" i="18" a="1"/>
  <c r="N6" i="18" a="1"/>
  <c r="J6" i="18" a="1"/>
  <c r="BS5" i="18" a="1"/>
  <c r="BO5" i="18" a="1"/>
  <c r="BB5" i="18" a="1"/>
  <c r="AO5" i="18" a="1"/>
  <c r="AB5" i="18" a="1"/>
  <c r="X5" i="18" a="1"/>
  <c r="O5" i="18" a="1"/>
  <c r="K5" i="18" a="1"/>
  <c r="BG27" i="18" a="1"/>
  <c r="BL14" i="18" a="1"/>
  <c r="V13" i="18" a="1"/>
  <c r="BJ12" i="18" a="1"/>
  <c r="S12" i="18" a="1"/>
  <c r="BG11" i="18" a="1"/>
  <c r="G11" i="18" a="1"/>
  <c r="H10" i="18" a="1"/>
  <c r="AV9" i="18" a="1"/>
  <c r="E9" i="18" a="1"/>
  <c r="AF8" i="18" a="1"/>
  <c r="AG7" i="18" a="1"/>
  <c r="G7" i="18" a="1"/>
  <c r="Q6" i="18" a="1"/>
  <c r="R5" i="18" a="1"/>
  <c r="AT23" i="18" a="1"/>
  <c r="V17" i="18" a="1"/>
  <c r="M13" i="18" a="1"/>
  <c r="BE12" i="18" a="1"/>
  <c r="J12" i="18" a="1"/>
  <c r="BB11" i="18" a="1"/>
  <c r="O11" i="18" a="1"/>
  <c r="AL10" i="18" a="1"/>
  <c r="L10" i="18" a="1"/>
  <c r="AQ9" i="18" a="1"/>
  <c r="M9" i="18" a="1"/>
  <c r="BO7" i="18" a="1"/>
  <c r="O7" i="18" a="1"/>
  <c r="BP6" i="18" a="1"/>
  <c r="AZ5" i="18" a="1"/>
  <c r="AM36" i="18" a="1"/>
  <c r="S32" i="18" a="1"/>
  <c r="U30" i="18" a="1"/>
  <c r="BL22" i="18" a="1"/>
  <c r="AE21" i="18" a="1"/>
  <c r="AF20" i="18" a="1"/>
  <c r="AG19" i="18" a="1"/>
  <c r="AH18" i="18" a="1"/>
  <c r="AI17" i="18" a="1"/>
  <c r="AJ16" i="18" a="1"/>
  <c r="C15" i="18" a="1"/>
  <c r="D14" i="18" a="1"/>
  <c r="BB13" i="18" a="1"/>
  <c r="AW13" i="18" a="1"/>
  <c r="AS13" i="18" a="1"/>
  <c r="AJ13" i="18" a="1"/>
  <c r="AF13" i="18" a="1"/>
  <c r="S13" i="18" a="1"/>
  <c r="F13" i="18" a="1"/>
  <c r="BK12" i="18" a="1"/>
  <c r="BG12" i="18" a="1"/>
  <c r="AX12" i="18" a="1"/>
  <c r="AT12" i="18" a="1"/>
  <c r="AG12" i="18" a="1"/>
  <c r="T12" i="18" a="1"/>
  <c r="G12" i="18" a="1"/>
  <c r="C12" i="18" a="1"/>
  <c r="BL11" i="18" a="1"/>
  <c r="BH11" i="18" a="1"/>
  <c r="AU11" i="18" a="1"/>
  <c r="AH11" i="18" a="1"/>
  <c r="U11" i="18" a="1"/>
  <c r="Q11" i="18" a="1"/>
  <c r="H11" i="18" a="1"/>
  <c r="D11" i="18" a="1"/>
  <c r="BI10" i="18" a="1"/>
  <c r="AV10" i="18" a="1"/>
  <c r="AI10" i="18" a="1"/>
  <c r="AE10" i="18" a="1"/>
  <c r="V10" i="18" a="1"/>
  <c r="R10" i="18" a="1"/>
  <c r="E10" i="18" a="1"/>
  <c r="BJ9" i="18" a="1"/>
  <c r="AW9" i="18" a="1"/>
  <c r="AS9" i="18" a="1"/>
  <c r="AJ9" i="18" a="1"/>
  <c r="AF9" i="18" a="1"/>
  <c r="S9" i="18" a="1"/>
  <c r="F9" i="18" a="1"/>
  <c r="BK8" i="18" a="1"/>
  <c r="BG8" i="18" a="1"/>
  <c r="AX8" i="18" a="1"/>
  <c r="AT8" i="18" a="1"/>
  <c r="AG8" i="18" a="1"/>
  <c r="T8" i="18" a="1"/>
  <c r="G8" i="18" a="1"/>
  <c r="C8" i="18" a="1"/>
  <c r="BL7" i="18" a="1"/>
  <c r="BH7" i="18" a="1"/>
  <c r="AU7" i="18" a="1"/>
  <c r="AH7" i="18" a="1"/>
  <c r="U7" i="18" a="1"/>
  <c r="Q7" i="18" a="1"/>
  <c r="H7" i="18" a="1"/>
  <c r="D7" i="18" a="1"/>
  <c r="BI6" i="18" a="1"/>
  <c r="AV6" i="18" a="1"/>
  <c r="AI6" i="18" a="1"/>
  <c r="AE6" i="18" a="1"/>
  <c r="V6" i="18" a="1"/>
  <c r="R6" i="18" a="1"/>
  <c r="E6" i="18" a="1"/>
  <c r="BJ5" i="18" a="1"/>
  <c r="AW5" i="18" a="1"/>
  <c r="AS5" i="18" a="1"/>
  <c r="AJ5" i="18" a="1"/>
  <c r="AF5" i="18" a="1"/>
  <c r="S5" i="18" a="1"/>
  <c r="F5" i="18" a="1"/>
  <c r="BI17" i="18" a="1"/>
  <c r="E13" i="18" a="1"/>
  <c r="AG11" i="18" a="1"/>
  <c r="BL10" i="18" a="1"/>
  <c r="U10" i="18" a="1"/>
  <c r="AE9" i="18" a="1"/>
  <c r="AW8" i="18" a="1"/>
  <c r="BG7" i="18" a="1"/>
  <c r="BH6" i="18" a="1"/>
  <c r="U6" i="18" a="1"/>
  <c r="AI5" i="18" a="1"/>
  <c r="BH14" i="18" a="1"/>
  <c r="AN12" i="18" a="1"/>
  <c r="BO11" i="18" a="1"/>
  <c r="X11" i="18" a="1"/>
  <c r="Y10" i="18" a="1"/>
  <c r="BD9" i="18" a="1"/>
  <c r="BN8" i="18" a="1"/>
  <c r="AA8" i="18" a="1"/>
  <c r="BB7" i="18" a="1"/>
  <c r="BC6" i="18" a="1"/>
  <c r="BD5" i="18" a="1"/>
  <c r="AO34" i="18" a="1"/>
  <c r="D30" i="18" a="1"/>
  <c r="F28" i="18" a="1"/>
  <c r="H26" i="18" a="1"/>
  <c r="BH22" i="18" a="1"/>
  <c r="BI21" i="18" a="1"/>
  <c r="BJ20" i="18" a="1"/>
  <c r="BK19" i="18" a="1"/>
  <c r="BL18" i="18" a="1"/>
  <c r="AE17" i="18" a="1"/>
  <c r="AF16" i="18" a="1"/>
  <c r="AG15" i="18" a="1"/>
  <c r="AH14" i="18" a="1"/>
  <c r="AN13" i="18" a="1"/>
  <c r="AA13" i="18" a="1"/>
  <c r="N13" i="18" a="1"/>
  <c r="J13" i="18" a="1"/>
  <c r="BS12" i="18" a="1"/>
  <c r="BO12" i="18" a="1"/>
  <c r="BB12" i="18" a="1"/>
  <c r="AO12" i="18" a="1"/>
  <c r="AB12" i="18" a="1"/>
  <c r="X12" i="18" a="1"/>
  <c r="O12" i="18" a="1"/>
  <c r="K12" i="18" a="1"/>
  <c r="BP11" i="18" a="1"/>
  <c r="BC11" i="18" a="1"/>
  <c r="AP11" i="18" a="1"/>
  <c r="AL11" i="18" a="1"/>
  <c r="AC11" i="18" a="1"/>
  <c r="Y11" i="18" a="1"/>
  <c r="L11" i="18" a="1"/>
  <c r="BQ10" i="18" a="1"/>
  <c r="BD10" i="18" a="1"/>
  <c r="AZ10" i="18" a="1"/>
  <c r="AQ10" i="18" a="1"/>
  <c r="AM10" i="18" a="1"/>
  <c r="Z10" i="18" a="1"/>
  <c r="M10" i="18" a="1"/>
  <c r="BR9" i="18" a="1"/>
  <c r="BN9" i="18" a="1"/>
  <c r="BE9" i="18" a="1"/>
  <c r="BA9" i="18" a="1"/>
  <c r="AN9" i="18" a="1"/>
  <c r="AA9" i="18" a="1"/>
  <c r="N9" i="18" a="1"/>
  <c r="J9" i="18" a="1"/>
  <c r="BS8" i="18" a="1"/>
  <c r="BO8" i="18" a="1"/>
  <c r="BB8" i="18" a="1"/>
  <c r="AO8" i="18" a="1"/>
  <c r="AB8" i="18" a="1"/>
  <c r="X8" i="18" a="1"/>
  <c r="O8" i="18" a="1"/>
  <c r="K8" i="18" a="1"/>
  <c r="BP7" i="18" a="1"/>
  <c r="BC7" i="18" a="1"/>
  <c r="AP7" i="18" a="1"/>
  <c r="AL7" i="18" a="1"/>
  <c r="AC7" i="18" a="1"/>
  <c r="Y7" i="18" a="1"/>
  <c r="L7" i="18" a="1"/>
  <c r="BQ6" i="18" a="1"/>
  <c r="BD6" i="18" a="1"/>
  <c r="AZ6" i="18" a="1"/>
  <c r="AQ6" i="18" a="1"/>
  <c r="AM6" i="18" a="1"/>
  <c r="Z6" i="18" a="1"/>
  <c r="M6" i="18" a="1"/>
  <c r="BR5" i="18" a="1"/>
  <c r="BN5" i="18" a="1"/>
  <c r="BE5" i="18" a="1"/>
  <c r="BA5" i="18" a="1"/>
  <c r="AN5" i="18" a="1"/>
  <c r="AA5" i="18" a="1"/>
  <c r="N5" i="18" a="1"/>
  <c r="J5" i="18" a="1"/>
  <c r="U22" i="18" a="1"/>
  <c r="BG19" i="18" a="1"/>
  <c r="AI13" i="18" a="1"/>
  <c r="AF12" i="18" a="1"/>
  <c r="AT11" i="18" a="1"/>
  <c r="C11" i="18" a="1"/>
  <c r="Q10" i="18" a="1"/>
  <c r="V9" i="18" a="1"/>
  <c r="BJ8" i="18" a="1"/>
  <c r="S8" i="18" a="1"/>
  <c r="AT7" i="18" a="1"/>
  <c r="C7" i="18" a="1"/>
  <c r="AH6" i="18" a="1"/>
  <c r="AV5" i="18" a="1"/>
  <c r="Q22" i="18" a="1"/>
  <c r="BN12" i="18" a="1"/>
  <c r="AA12" i="18" a="1"/>
  <c r="BP10" i="18" a="1"/>
  <c r="BQ9" i="18" a="1"/>
  <c r="Z9" i="18" a="1"/>
  <c r="AN8" i="18" a="1"/>
  <c r="J8" i="18" a="1"/>
  <c r="AB7" i="18" a="1"/>
  <c r="AC6" i="18" a="1"/>
  <c r="Q78" i="38" l="1"/>
  <c r="Q77" i="38"/>
  <c r="N76" i="38"/>
  <c r="M81" i="38"/>
  <c r="M76" i="38"/>
  <c r="Q80" i="38"/>
  <c r="L79" i="38"/>
  <c r="O80" i="38"/>
  <c r="L78" i="38"/>
  <c r="O79" i="38"/>
  <c r="N79" i="38"/>
  <c r="P77" i="38"/>
  <c r="O74" i="38"/>
  <c r="Q83" i="38"/>
  <c r="N82" i="38"/>
  <c r="P80" i="38"/>
  <c r="M79" i="38"/>
  <c r="O77" i="38"/>
  <c r="Q75" i="38"/>
  <c r="N74" i="38"/>
  <c r="L77" i="38"/>
  <c r="L76" i="38"/>
  <c r="P82" i="38"/>
  <c r="M82" i="38"/>
  <c r="M74" i="38"/>
  <c r="O83" i="38"/>
  <c r="Q81" i="38"/>
  <c r="N80" i="38"/>
  <c r="P78" i="38"/>
  <c r="M77" i="38"/>
  <c r="O75" i="38"/>
  <c r="L83" i="38"/>
  <c r="L75" i="38"/>
  <c r="N83" i="38"/>
  <c r="P81" i="38"/>
  <c r="M80" i="38"/>
  <c r="O78" i="38"/>
  <c r="Q76" i="38"/>
  <c r="N75" i="38"/>
  <c r="L82" i="38"/>
  <c r="L74" i="38"/>
  <c r="P83" i="38"/>
  <c r="P75" i="38"/>
  <c r="O81" i="38"/>
  <c r="Q79" i="38"/>
  <c r="N78" i="38"/>
  <c r="P76" i="38"/>
  <c r="L81" i="38"/>
  <c r="P74" i="38"/>
  <c r="O82" i="38"/>
  <c r="C111" i="18"/>
  <c r="AC6" i="18"/>
  <c r="AB7" i="18"/>
  <c r="J8" i="18"/>
  <c r="AN8" i="18"/>
  <c r="Z9" i="18"/>
  <c r="BQ9" i="18"/>
  <c r="BP10" i="18"/>
  <c r="AA12" i="18"/>
  <c r="BN12" i="18"/>
  <c r="Q22" i="18"/>
  <c r="AV5" i="18"/>
  <c r="AH6" i="18"/>
  <c r="C7" i="18"/>
  <c r="AT7" i="18"/>
  <c r="S8" i="18"/>
  <c r="BJ8" i="18"/>
  <c r="V9" i="18"/>
  <c r="Q10" i="18"/>
  <c r="C11" i="18"/>
  <c r="AT11" i="18"/>
  <c r="AF12" i="18"/>
  <c r="AI13" i="18"/>
  <c r="BG19" i="18"/>
  <c r="U22" i="18"/>
  <c r="J5" i="18"/>
  <c r="N5" i="18"/>
  <c r="AA5" i="18"/>
  <c r="AN5" i="18"/>
  <c r="BA5" i="18"/>
  <c r="BE5" i="18"/>
  <c r="BN5" i="18"/>
  <c r="BR5" i="18"/>
  <c r="M6" i="18"/>
  <c r="Z6" i="18"/>
  <c r="AM6" i="18"/>
  <c r="AQ6" i="18"/>
  <c r="AZ6" i="18"/>
  <c r="BD6" i="18"/>
  <c r="BQ6" i="18"/>
  <c r="L7" i="18"/>
  <c r="Y7" i="18"/>
  <c r="AC7" i="18"/>
  <c r="AL7" i="18"/>
  <c r="AP7" i="18"/>
  <c r="BC7" i="18"/>
  <c r="BP7" i="18"/>
  <c r="K8" i="18"/>
  <c r="O8" i="18"/>
  <c r="X8" i="18"/>
  <c r="AB8" i="18"/>
  <c r="AO8" i="18"/>
  <c r="BB8" i="18"/>
  <c r="BO8" i="18"/>
  <c r="BS8" i="18"/>
  <c r="J9" i="18"/>
  <c r="N9" i="18"/>
  <c r="AA9" i="18"/>
  <c r="AN9" i="18"/>
  <c r="BA9" i="18"/>
  <c r="BE9" i="18"/>
  <c r="BN9" i="18"/>
  <c r="BR9" i="18"/>
  <c r="M10" i="18"/>
  <c r="Z10" i="18"/>
  <c r="AM10" i="18"/>
  <c r="AQ10" i="18"/>
  <c r="AZ10" i="18"/>
  <c r="BD10" i="18"/>
  <c r="BQ10" i="18"/>
  <c r="L11" i="18"/>
  <c r="Y11" i="18"/>
  <c r="AC11" i="18"/>
  <c r="AL11" i="18"/>
  <c r="AP11" i="18"/>
  <c r="BC11" i="18"/>
  <c r="BP11" i="18"/>
  <c r="K12" i="18"/>
  <c r="O12" i="18"/>
  <c r="X12" i="18"/>
  <c r="AB12" i="18"/>
  <c r="AO12" i="18"/>
  <c r="BB12" i="18"/>
  <c r="BO12" i="18"/>
  <c r="BS12" i="18"/>
  <c r="J13" i="18"/>
  <c r="N13" i="18"/>
  <c r="AA13" i="18"/>
  <c r="AN13" i="18"/>
  <c r="AH14" i="18"/>
  <c r="AG15" i="18"/>
  <c r="AF16" i="18"/>
  <c r="AE17" i="18"/>
  <c r="BL18" i="18"/>
  <c r="BK19" i="18"/>
  <c r="BJ20" i="18"/>
  <c r="BI21" i="18"/>
  <c r="BH22" i="18"/>
  <c r="H26" i="18"/>
  <c r="F28" i="18"/>
  <c r="D30" i="18"/>
  <c r="AO34" i="18"/>
  <c r="BD5" i="18"/>
  <c r="BC6" i="18"/>
  <c r="BB7" i="18"/>
  <c r="AA8" i="18"/>
  <c r="BN8" i="18"/>
  <c r="BD9" i="18"/>
  <c r="Y10" i="18"/>
  <c r="X11" i="18"/>
  <c r="BO11" i="18"/>
  <c r="AN12" i="18"/>
  <c r="BH14" i="18"/>
  <c r="AI5" i="18"/>
  <c r="U6" i="18"/>
  <c r="BH6" i="18"/>
  <c r="BG7" i="18"/>
  <c r="AW8" i="18"/>
  <c r="AE9" i="18"/>
  <c r="U10" i="18"/>
  <c r="BL10" i="18"/>
  <c r="AG11" i="18"/>
  <c r="E13" i="18"/>
  <c r="BI17" i="18"/>
  <c r="F5" i="18"/>
  <c r="S5" i="18"/>
  <c r="AF5" i="18"/>
  <c r="AJ5" i="18"/>
  <c r="AS5" i="18"/>
  <c r="AW5" i="18"/>
  <c r="BJ5" i="18"/>
  <c r="E6" i="18"/>
  <c r="R6" i="18"/>
  <c r="V6" i="18"/>
  <c r="AE6" i="18"/>
  <c r="AI6" i="18"/>
  <c r="AV6" i="18"/>
  <c r="BI6" i="18"/>
  <c r="D7" i="18"/>
  <c r="H7" i="18"/>
  <c r="Q7" i="18"/>
  <c r="U7" i="18"/>
  <c r="AH7" i="18"/>
  <c r="AU7" i="18"/>
  <c r="BH7" i="18"/>
  <c r="BL7" i="18"/>
  <c r="C8" i="18"/>
  <c r="G8" i="18"/>
  <c r="T8" i="18"/>
  <c r="AG8" i="18"/>
  <c r="AT8" i="18"/>
  <c r="AX8" i="18"/>
  <c r="BG8" i="18"/>
  <c r="BK8" i="18"/>
  <c r="F9" i="18"/>
  <c r="S9" i="18"/>
  <c r="AF9" i="18"/>
  <c r="AJ9" i="18"/>
  <c r="AS9" i="18"/>
  <c r="AW9" i="18"/>
  <c r="BJ9" i="18"/>
  <c r="E10" i="18"/>
  <c r="R10" i="18"/>
  <c r="V10" i="18"/>
  <c r="AE10" i="18"/>
  <c r="AI10" i="18"/>
  <c r="AV10" i="18"/>
  <c r="BI10" i="18"/>
  <c r="D11" i="18"/>
  <c r="H11" i="18"/>
  <c r="Q11" i="18"/>
  <c r="U11" i="18"/>
  <c r="AH11" i="18"/>
  <c r="AU11" i="18"/>
  <c r="BH11" i="18"/>
  <c r="BL11" i="18"/>
  <c r="C12" i="18"/>
  <c r="G12" i="18"/>
  <c r="T12" i="18"/>
  <c r="AG12" i="18"/>
  <c r="AT12" i="18"/>
  <c r="AX12" i="18"/>
  <c r="BG12" i="18"/>
  <c r="BK12" i="18"/>
  <c r="F13" i="18"/>
  <c r="S13" i="18"/>
  <c r="AF13" i="18"/>
  <c r="AJ13" i="18"/>
  <c r="AS13" i="18"/>
  <c r="AW13" i="18"/>
  <c r="BB13" i="18"/>
  <c r="D14" i="18"/>
  <c r="C15" i="18"/>
  <c r="AJ16" i="18"/>
  <c r="AI17" i="18"/>
  <c r="AH18" i="18"/>
  <c r="AG19" i="18"/>
  <c r="AF20" i="18"/>
  <c r="AE21" i="18"/>
  <c r="BL22" i="18"/>
  <c r="U30" i="18"/>
  <c r="S32" i="18"/>
  <c r="AM36" i="18"/>
  <c r="AZ5" i="18"/>
  <c r="BP6" i="18"/>
  <c r="O7" i="18"/>
  <c r="BO7" i="18"/>
  <c r="M9" i="18"/>
  <c r="AQ9" i="18"/>
  <c r="L10" i="18"/>
  <c r="AL10" i="18"/>
  <c r="O11" i="18"/>
  <c r="BB11" i="18"/>
  <c r="J12" i="18"/>
  <c r="BE12" i="18"/>
  <c r="M13" i="18"/>
  <c r="V17" i="18"/>
  <c r="AT23" i="18"/>
  <c r="R5" i="18"/>
  <c r="Q6" i="18"/>
  <c r="G7" i="18"/>
  <c r="AG7" i="18"/>
  <c r="AF8" i="18"/>
  <c r="E9" i="18"/>
  <c r="AV9" i="18"/>
  <c r="H10" i="18"/>
  <c r="G11" i="18"/>
  <c r="BG11" i="18"/>
  <c r="S12" i="18"/>
  <c r="BJ12" i="18"/>
  <c r="V13" i="18"/>
  <c r="BL14" i="18"/>
  <c r="BG27" i="18"/>
  <c r="K5" i="18"/>
  <c r="O5" i="18"/>
  <c r="X5" i="18"/>
  <c r="AB5" i="18"/>
  <c r="AO5" i="18"/>
  <c r="BB5" i="18"/>
  <c r="BO5" i="18"/>
  <c r="BS5" i="18"/>
  <c r="J6" i="18"/>
  <c r="N6" i="18"/>
  <c r="AA6" i="18"/>
  <c r="AN6" i="18"/>
  <c r="BA6" i="18"/>
  <c r="BE6" i="18"/>
  <c r="BN6" i="18"/>
  <c r="BR6" i="18"/>
  <c r="M7" i="18"/>
  <c r="Z7" i="18"/>
  <c r="AM7" i="18"/>
  <c r="AQ7" i="18"/>
  <c r="AZ7" i="18"/>
  <c r="BD7" i="18"/>
  <c r="BQ7" i="18"/>
  <c r="L8" i="18"/>
  <c r="Y8" i="18"/>
  <c r="AC8" i="18"/>
  <c r="AL8" i="18"/>
  <c r="AP8" i="18"/>
  <c r="BC8" i="18"/>
  <c r="BP8" i="18"/>
  <c r="K9" i="18"/>
  <c r="O9" i="18"/>
  <c r="X9" i="18"/>
  <c r="AB9" i="18"/>
  <c r="AO9" i="18"/>
  <c r="BB9" i="18"/>
  <c r="BO9" i="18"/>
  <c r="BS9" i="18"/>
  <c r="J10" i="18"/>
  <c r="N10" i="18"/>
  <c r="AA10" i="18"/>
  <c r="AN10" i="18"/>
  <c r="BA10" i="18"/>
  <c r="BE10" i="18"/>
  <c r="BN10" i="18"/>
  <c r="BR10" i="18"/>
  <c r="M11" i="18"/>
  <c r="Z11" i="18"/>
  <c r="AM11" i="18"/>
  <c r="AQ11" i="18"/>
  <c r="AZ11" i="18"/>
  <c r="BD11" i="18"/>
  <c r="BQ11" i="18"/>
  <c r="L12" i="18"/>
  <c r="Y12" i="18"/>
  <c r="AC12" i="18"/>
  <c r="AL12" i="18"/>
  <c r="AP12" i="18"/>
  <c r="BC12" i="18"/>
  <c r="BP12" i="18"/>
  <c r="K13" i="18"/>
  <c r="O13" i="18"/>
  <c r="X13" i="18"/>
  <c r="AB13" i="18"/>
  <c r="AO13" i="18"/>
  <c r="BC13" i="18"/>
  <c r="H14" i="18"/>
  <c r="G15" i="18"/>
  <c r="F16" i="18"/>
  <c r="E17" i="18"/>
  <c r="D18" i="18"/>
  <c r="C19" i="18"/>
  <c r="AJ20" i="18"/>
  <c r="AI21" i="18"/>
  <c r="AH22" i="18"/>
  <c r="AS24" i="18"/>
  <c r="AJ32" i="18"/>
  <c r="Z5" i="18"/>
  <c r="BQ5" i="18"/>
  <c r="AL6" i="18"/>
  <c r="AO7" i="18"/>
  <c r="BS7" i="18"/>
  <c r="BR8" i="18"/>
  <c r="AM9" i="18"/>
  <c r="BC10" i="18"/>
  <c r="K11" i="18"/>
  <c r="N12" i="18"/>
  <c r="BR12" i="18"/>
  <c r="AM13" i="18"/>
  <c r="BG15" i="18"/>
  <c r="S20" i="18"/>
  <c r="AE5" i="18"/>
  <c r="BI5" i="18"/>
  <c r="T7" i="18"/>
  <c r="AX7" i="18"/>
  <c r="AI9" i="18"/>
  <c r="AH10" i="18"/>
  <c r="F12" i="18"/>
  <c r="AJ12" i="18"/>
  <c r="R13" i="18"/>
  <c r="BA13" i="18"/>
  <c r="BJ16" i="18"/>
  <c r="C5" i="18"/>
  <c r="G5" i="18"/>
  <c r="T5" i="18"/>
  <c r="AG5" i="18"/>
  <c r="AT5" i="18"/>
  <c r="AX5" i="18"/>
  <c r="BG5" i="18"/>
  <c r="BK5" i="18"/>
  <c r="F6" i="18"/>
  <c r="S6" i="18"/>
  <c r="AF6" i="18"/>
  <c r="AJ6" i="18"/>
  <c r="AS6" i="18"/>
  <c r="AW6" i="18"/>
  <c r="BJ6" i="18"/>
  <c r="E7" i="18"/>
  <c r="R7" i="18"/>
  <c r="V7" i="18"/>
  <c r="AE7" i="18"/>
  <c r="AI7" i="18"/>
  <c r="AV7" i="18"/>
  <c r="BI7" i="18"/>
  <c r="D8" i="18"/>
  <c r="H8" i="18"/>
  <c r="Q8" i="18"/>
  <c r="U8" i="18"/>
  <c r="AH8" i="18"/>
  <c r="AU8" i="18"/>
  <c r="BH8" i="18"/>
  <c r="BL8" i="18"/>
  <c r="C9" i="18"/>
  <c r="G9" i="18"/>
  <c r="T9" i="18"/>
  <c r="AG9" i="18"/>
  <c r="AT9" i="18"/>
  <c r="AX9" i="18"/>
  <c r="BG9" i="18"/>
  <c r="BK9" i="18"/>
  <c r="F10" i="18"/>
  <c r="S10" i="18"/>
  <c r="AF10" i="18"/>
  <c r="AJ10" i="18"/>
  <c r="AS10" i="18"/>
  <c r="AW10" i="18"/>
  <c r="BJ10" i="18"/>
  <c r="E11" i="18"/>
  <c r="R11" i="18"/>
  <c r="V11" i="18"/>
  <c r="AE11" i="18"/>
  <c r="AI11" i="18"/>
  <c r="AV11" i="18"/>
  <c r="BI11" i="18"/>
  <c r="D12" i="18"/>
  <c r="H12" i="18"/>
  <c r="Q12" i="18"/>
  <c r="U12" i="18"/>
  <c r="AH12" i="18"/>
  <c r="AU12" i="18"/>
  <c r="BH12" i="18"/>
  <c r="BL12" i="18"/>
  <c r="C13" i="18"/>
  <c r="G13" i="18"/>
  <c r="T13" i="18"/>
  <c r="AG13" i="18"/>
  <c r="AT13" i="18"/>
  <c r="AU14" i="18"/>
  <c r="AT15" i="18"/>
  <c r="AS16" i="18"/>
  <c r="H18" i="18"/>
  <c r="G19" i="18"/>
  <c r="F20" i="18"/>
  <c r="E21" i="18"/>
  <c r="D22" i="18"/>
  <c r="BJ24" i="18"/>
  <c r="BH26" i="18"/>
  <c r="AM5" i="18"/>
  <c r="L6" i="18"/>
  <c r="AP6" i="18"/>
  <c r="X7" i="18"/>
  <c r="BA8" i="18"/>
  <c r="AC10" i="18"/>
  <c r="AO11" i="18"/>
  <c r="BS11" i="18"/>
  <c r="Z13" i="18"/>
  <c r="BI13" i="18"/>
  <c r="T19" i="18"/>
  <c r="R21" i="18"/>
  <c r="V5" i="18"/>
  <c r="D6" i="18"/>
  <c r="BL6" i="18"/>
  <c r="F8" i="18"/>
  <c r="AJ8" i="18"/>
  <c r="R9" i="18"/>
  <c r="D10" i="18"/>
  <c r="AU10" i="18"/>
  <c r="T11" i="18"/>
  <c r="AX11" i="18"/>
  <c r="AW12" i="18"/>
  <c r="AV13" i="18"/>
  <c r="BH18" i="18"/>
  <c r="V21" i="18"/>
  <c r="BK23" i="18"/>
  <c r="L5" i="18"/>
  <c r="Y5" i="18"/>
  <c r="AC5" i="18"/>
  <c r="AL5" i="18"/>
  <c r="AP5" i="18"/>
  <c r="BC5" i="18"/>
  <c r="BP5" i="18"/>
  <c r="K6" i="18"/>
  <c r="O6" i="18"/>
  <c r="X6" i="18"/>
  <c r="AB6" i="18"/>
  <c r="AO6" i="18"/>
  <c r="BB6" i="18"/>
  <c r="BO6" i="18"/>
  <c r="BS6" i="18"/>
  <c r="J7" i="18"/>
  <c r="N7" i="18"/>
  <c r="AA7" i="18"/>
  <c r="AN7" i="18"/>
  <c r="BA7" i="18"/>
  <c r="BE7" i="18"/>
  <c r="BN7" i="18"/>
  <c r="BR7" i="18"/>
  <c r="M8" i="18"/>
  <c r="Z8" i="18"/>
  <c r="AM8" i="18"/>
  <c r="AQ8" i="18"/>
  <c r="AZ8" i="18"/>
  <c r="BD8" i="18"/>
  <c r="BQ8" i="18"/>
  <c r="L9" i="18"/>
  <c r="Y9" i="18"/>
  <c r="AC9" i="18"/>
  <c r="AL9" i="18"/>
  <c r="AP9" i="18"/>
  <c r="BC9" i="18"/>
  <c r="BP9" i="18"/>
  <c r="K10" i="18"/>
  <c r="O10" i="18"/>
  <c r="X10" i="18"/>
  <c r="AB10" i="18"/>
  <c r="AO10" i="18"/>
  <c r="BB10" i="18"/>
  <c r="BO10" i="18"/>
  <c r="BS10" i="18"/>
  <c r="J11" i="18"/>
  <c r="N11" i="18"/>
  <c r="AA11" i="18"/>
  <c r="AN11" i="18"/>
  <c r="BA11" i="18"/>
  <c r="BE11" i="18"/>
  <c r="BN11" i="18"/>
  <c r="BR11" i="18"/>
  <c r="M12" i="18"/>
  <c r="Z12" i="18"/>
  <c r="AM12" i="18"/>
  <c r="AQ12" i="18"/>
  <c r="AZ12" i="18"/>
  <c r="BD12" i="18"/>
  <c r="BQ12" i="18"/>
  <c r="L13" i="18"/>
  <c r="Y13" i="18"/>
  <c r="AC13" i="18"/>
  <c r="AL13" i="18"/>
  <c r="AP13" i="18"/>
  <c r="Q14" i="18"/>
  <c r="AX15" i="18"/>
  <c r="AW16" i="18"/>
  <c r="AV17" i="18"/>
  <c r="AU18" i="18"/>
  <c r="AT19" i="18"/>
  <c r="AS20" i="18"/>
  <c r="H22" i="18"/>
  <c r="G27" i="18"/>
  <c r="E29" i="18"/>
  <c r="C31" i="18"/>
  <c r="M5" i="18"/>
  <c r="AQ5" i="18"/>
  <c r="Y6" i="18"/>
  <c r="K7" i="18"/>
  <c r="N8" i="18"/>
  <c r="BE8" i="18"/>
  <c r="AZ9" i="18"/>
  <c r="AP10" i="18"/>
  <c r="AB11" i="18"/>
  <c r="BA12" i="18"/>
  <c r="AQ13" i="18"/>
  <c r="U18" i="18"/>
  <c r="AI33" i="18"/>
  <c r="E5" i="18"/>
  <c r="H6" i="18"/>
  <c r="AU6" i="18"/>
  <c r="BK7" i="18"/>
  <c r="AS8" i="18"/>
  <c r="BI9" i="18"/>
  <c r="BH10" i="18"/>
  <c r="BK11" i="18"/>
  <c r="AS12" i="18"/>
  <c r="AE13" i="18"/>
  <c r="BK15" i="18"/>
  <c r="BI25" i="18"/>
  <c r="D5" i="18"/>
  <c r="H5" i="18"/>
  <c r="Q5" i="18"/>
  <c r="U5" i="18"/>
  <c r="AH5" i="18"/>
  <c r="AU5" i="18"/>
  <c r="BH5" i="18"/>
  <c r="BL5" i="18"/>
  <c r="C6" i="18"/>
  <c r="G6" i="18"/>
  <c r="T6" i="18"/>
  <c r="AG6" i="18"/>
  <c r="AT6" i="18"/>
  <c r="AX6" i="18"/>
  <c r="BG6" i="18"/>
  <c r="BK6" i="18"/>
  <c r="F7" i="18"/>
  <c r="S7" i="18"/>
  <c r="AF7" i="18"/>
  <c r="AJ7" i="18"/>
  <c r="AS7" i="18"/>
  <c r="AW7" i="18"/>
  <c r="BJ7" i="18"/>
  <c r="E8" i="18"/>
  <c r="R8" i="18"/>
  <c r="V8" i="18"/>
  <c r="AE8" i="18"/>
  <c r="AI8" i="18"/>
  <c r="AV8" i="18"/>
  <c r="BI8" i="18"/>
  <c r="D9" i="18"/>
  <c r="H9" i="18"/>
  <c r="Q9" i="18"/>
  <c r="U9" i="18"/>
  <c r="AH9" i="18"/>
  <c r="AU9" i="18"/>
  <c r="BH9" i="18"/>
  <c r="BL9" i="18"/>
  <c r="C10" i="18"/>
  <c r="G10" i="18"/>
  <c r="T10" i="18"/>
  <c r="AG10" i="18"/>
  <c r="AT10" i="18"/>
  <c r="AX10" i="18"/>
  <c r="BG10" i="18"/>
  <c r="BK10" i="18"/>
  <c r="F11" i="18"/>
  <c r="S11" i="18"/>
  <c r="AF11" i="18"/>
  <c r="AJ11" i="18"/>
  <c r="AS11" i="18"/>
  <c r="AW11" i="18"/>
  <c r="BJ11" i="18"/>
  <c r="E12" i="18"/>
  <c r="R12" i="18"/>
  <c r="V12" i="18"/>
  <c r="AE12" i="18"/>
  <c r="AI12" i="18"/>
  <c r="AV12" i="18"/>
  <c r="BI12" i="18"/>
  <c r="D13" i="18"/>
  <c r="H13" i="18"/>
  <c r="Q13" i="18"/>
  <c r="U13" i="18"/>
  <c r="AH13" i="18"/>
  <c r="AU13" i="18"/>
  <c r="AZ13" i="18"/>
  <c r="U14" i="18"/>
  <c r="T15" i="18"/>
  <c r="S16" i="18"/>
  <c r="R17" i="18"/>
  <c r="Q18" i="18"/>
  <c r="AX19" i="18"/>
  <c r="AW20" i="18"/>
  <c r="AV21" i="18"/>
  <c r="AU22" i="18"/>
  <c r="V29" i="18"/>
  <c r="T31" i="18"/>
  <c r="R33" i="18"/>
  <c r="BE13" i="18"/>
  <c r="BN13" i="18"/>
  <c r="BR13" i="18"/>
  <c r="M14" i="18"/>
  <c r="Z14" i="18"/>
  <c r="AM14" i="18"/>
  <c r="AQ14" i="18"/>
  <c r="AZ14" i="18"/>
  <c r="BD14" i="18"/>
  <c r="BQ14" i="18"/>
  <c r="L15" i="18"/>
  <c r="Y15" i="18"/>
  <c r="AC15" i="18"/>
  <c r="AL15" i="18"/>
  <c r="AP15" i="18"/>
  <c r="BC15" i="18"/>
  <c r="BP15" i="18"/>
  <c r="K16" i="18"/>
  <c r="O16" i="18"/>
  <c r="X16" i="18"/>
  <c r="AB16" i="18"/>
  <c r="AO16" i="18"/>
  <c r="BB16" i="18"/>
  <c r="BO16" i="18"/>
  <c r="BS16" i="18"/>
  <c r="J17" i="18"/>
  <c r="N17" i="18"/>
  <c r="AA17" i="18"/>
  <c r="AN17" i="18"/>
  <c r="BA17" i="18"/>
  <c r="BE17" i="18"/>
  <c r="BN17" i="18"/>
  <c r="BR17" i="18"/>
  <c r="M18" i="18"/>
  <c r="Z18" i="18"/>
  <c r="AM18" i="18"/>
  <c r="AQ18" i="18"/>
  <c r="AZ18" i="18"/>
  <c r="BD18" i="18"/>
  <c r="BQ18" i="18"/>
  <c r="L19" i="18"/>
  <c r="Y19" i="18"/>
  <c r="AC19" i="18"/>
  <c r="AL19" i="18"/>
  <c r="AP19" i="18"/>
  <c r="BC19" i="18"/>
  <c r="BP19" i="18"/>
  <c r="K20" i="18"/>
  <c r="O20" i="18"/>
  <c r="X20" i="18"/>
  <c r="AB20" i="18"/>
  <c r="AO20" i="18"/>
  <c r="BB20" i="18"/>
  <c r="BO20" i="18"/>
  <c r="BS20" i="18"/>
  <c r="J21" i="18"/>
  <c r="N21" i="18"/>
  <c r="AA21" i="18"/>
  <c r="AN21" i="18"/>
  <c r="BA21" i="18"/>
  <c r="BE21" i="18"/>
  <c r="BN21" i="18"/>
  <c r="BR21" i="18"/>
  <c r="M22" i="18"/>
  <c r="Z22" i="18"/>
  <c r="AM22" i="18"/>
  <c r="AQ22" i="18"/>
  <c r="AZ22" i="18"/>
  <c r="BD22" i="18"/>
  <c r="BQ22" i="18"/>
  <c r="D23" i="18"/>
  <c r="L23" i="18"/>
  <c r="AC23" i="18"/>
  <c r="K24" i="18"/>
  <c r="AB24" i="18"/>
  <c r="J25" i="18"/>
  <c r="AA25" i="18"/>
  <c r="Z26" i="18"/>
  <c r="AQ26" i="18"/>
  <c r="Y27" i="18"/>
  <c r="AP27" i="18"/>
  <c r="X28" i="18"/>
  <c r="AO28" i="18"/>
  <c r="AN29" i="18"/>
  <c r="BE29" i="18"/>
  <c r="AM30" i="18"/>
  <c r="BD30" i="18"/>
  <c r="AL31" i="18"/>
  <c r="BC31" i="18"/>
  <c r="BB32" i="18"/>
  <c r="BS32" i="18"/>
  <c r="BB33" i="18"/>
  <c r="AQ36" i="18"/>
  <c r="AO38" i="18"/>
  <c r="AM40" i="18"/>
  <c r="BJ13" i="18"/>
  <c r="E14" i="18"/>
  <c r="R14" i="18"/>
  <c r="V14" i="18"/>
  <c r="AE14" i="18"/>
  <c r="AI14" i="18"/>
  <c r="AV14" i="18"/>
  <c r="BI14" i="18"/>
  <c r="D15" i="18"/>
  <c r="H15" i="18"/>
  <c r="Q15" i="18"/>
  <c r="U15" i="18"/>
  <c r="AH15" i="18"/>
  <c r="AU15" i="18"/>
  <c r="BH15" i="18"/>
  <c r="BL15" i="18"/>
  <c r="C16" i="18"/>
  <c r="G16" i="18"/>
  <c r="T16" i="18"/>
  <c r="AG16" i="18"/>
  <c r="AT16" i="18"/>
  <c r="AX16" i="18"/>
  <c r="BG16" i="18"/>
  <c r="BK16" i="18"/>
  <c r="F17" i="18"/>
  <c r="S17" i="18"/>
  <c r="AF17" i="18"/>
  <c r="AJ17" i="18"/>
  <c r="AS17" i="18"/>
  <c r="AW17" i="18"/>
  <c r="BJ17" i="18"/>
  <c r="E18" i="18"/>
  <c r="R18" i="18"/>
  <c r="V18" i="18"/>
  <c r="AE18" i="18"/>
  <c r="AI18" i="18"/>
  <c r="AV18" i="18"/>
  <c r="BI18" i="18"/>
  <c r="D19" i="18"/>
  <c r="H19" i="18"/>
  <c r="Q19" i="18"/>
  <c r="U19" i="18"/>
  <c r="AH19" i="18"/>
  <c r="AU19" i="18"/>
  <c r="BH19" i="18"/>
  <c r="BL19" i="18"/>
  <c r="C20" i="18"/>
  <c r="G20" i="18"/>
  <c r="T20" i="18"/>
  <c r="AG20" i="18"/>
  <c r="AT20" i="18"/>
  <c r="AX20" i="18"/>
  <c r="BG20" i="18"/>
  <c r="BK20" i="18"/>
  <c r="F21" i="18"/>
  <c r="S21" i="18"/>
  <c r="AF21" i="18"/>
  <c r="AJ21" i="18"/>
  <c r="AS21" i="18"/>
  <c r="AW21" i="18"/>
  <c r="BJ21" i="18"/>
  <c r="E22" i="18"/>
  <c r="R22" i="18"/>
  <c r="V22" i="18"/>
  <c r="AE22" i="18"/>
  <c r="AI22" i="18"/>
  <c r="AV22" i="18"/>
  <c r="BI22" i="18"/>
  <c r="AG23" i="18"/>
  <c r="AX23" i="18"/>
  <c r="AF24" i="18"/>
  <c r="AW24" i="18"/>
  <c r="AE25" i="18"/>
  <c r="AV25" i="18"/>
  <c r="AU26" i="18"/>
  <c r="BL26" i="18"/>
  <c r="AT27" i="18"/>
  <c r="BK27" i="18"/>
  <c r="AS28" i="18"/>
  <c r="BJ28" i="18"/>
  <c r="BI29" i="18"/>
  <c r="H30" i="18"/>
  <c r="BH30" i="18"/>
  <c r="G31" i="18"/>
  <c r="BG31" i="18"/>
  <c r="F32" i="18"/>
  <c r="E33" i="18"/>
  <c r="V33" i="18"/>
  <c r="BS38" i="18"/>
  <c r="BQ40" i="18"/>
  <c r="BO42" i="18"/>
  <c r="BP45" i="18"/>
  <c r="BO13" i="18"/>
  <c r="BS13" i="18"/>
  <c r="J14" i="18"/>
  <c r="N14" i="18"/>
  <c r="AA14" i="18"/>
  <c r="AN14" i="18"/>
  <c r="BA14" i="18"/>
  <c r="BE14" i="18"/>
  <c r="BN14" i="18"/>
  <c r="BR14" i="18"/>
  <c r="M15" i="18"/>
  <c r="Z15" i="18"/>
  <c r="AM15" i="18"/>
  <c r="AQ15" i="18"/>
  <c r="AZ15" i="18"/>
  <c r="BD15" i="18"/>
  <c r="BQ15" i="18"/>
  <c r="L16" i="18"/>
  <c r="Y16" i="18"/>
  <c r="AC16" i="18"/>
  <c r="AL16" i="18"/>
  <c r="AP16" i="18"/>
  <c r="BC16" i="18"/>
  <c r="BP16" i="18"/>
  <c r="K17" i="18"/>
  <c r="O17" i="18"/>
  <c r="X17" i="18"/>
  <c r="AB17" i="18"/>
  <c r="AO17" i="18"/>
  <c r="BB17" i="18"/>
  <c r="BO17" i="18"/>
  <c r="BS17" i="18"/>
  <c r="J18" i="18"/>
  <c r="N18" i="18"/>
  <c r="AA18" i="18"/>
  <c r="AN18" i="18"/>
  <c r="BA18" i="18"/>
  <c r="BE18" i="18"/>
  <c r="BN18" i="18"/>
  <c r="BR18" i="18"/>
  <c r="M19" i="18"/>
  <c r="Z19" i="18"/>
  <c r="AM19" i="18"/>
  <c r="AQ19" i="18"/>
  <c r="AZ19" i="18"/>
  <c r="BD19" i="18"/>
  <c r="BQ19" i="18"/>
  <c r="L20" i="18"/>
  <c r="Y20" i="18"/>
  <c r="AC20" i="18"/>
  <c r="AL20" i="18"/>
  <c r="AP20" i="18"/>
  <c r="BC20" i="18"/>
  <c r="BP20" i="18"/>
  <c r="K21" i="18"/>
  <c r="O21" i="18"/>
  <c r="X21" i="18"/>
  <c r="AB21" i="18"/>
  <c r="AO21" i="18"/>
  <c r="BB21" i="18"/>
  <c r="BO21" i="18"/>
  <c r="BS21" i="18"/>
  <c r="J22" i="18"/>
  <c r="N22" i="18"/>
  <c r="AA22" i="18"/>
  <c r="AN22" i="18"/>
  <c r="BA22" i="18"/>
  <c r="BE22" i="18"/>
  <c r="BN22" i="18"/>
  <c r="BR22" i="18"/>
  <c r="BP23" i="18"/>
  <c r="O24" i="18"/>
  <c r="BO24" i="18"/>
  <c r="N25" i="18"/>
  <c r="BN25" i="18"/>
  <c r="M26" i="18"/>
  <c r="L27" i="18"/>
  <c r="AC27" i="18"/>
  <c r="K28" i="18"/>
  <c r="AB28" i="18"/>
  <c r="J29" i="18"/>
  <c r="AA29" i="18"/>
  <c r="Z30" i="18"/>
  <c r="AQ30" i="18"/>
  <c r="Y31" i="18"/>
  <c r="AP31" i="18"/>
  <c r="X32" i="18"/>
  <c r="AO32" i="18"/>
  <c r="AN33" i="18"/>
  <c r="BG33" i="18"/>
  <c r="J35" i="18"/>
  <c r="BS42" i="18"/>
  <c r="O46" i="18"/>
  <c r="AX13" i="18"/>
  <c r="BG13" i="18"/>
  <c r="BK13" i="18"/>
  <c r="F14" i="18"/>
  <c r="S14" i="18"/>
  <c r="AF14" i="18"/>
  <c r="AJ14" i="18"/>
  <c r="AS14" i="18"/>
  <c r="AW14" i="18"/>
  <c r="BJ14" i="18"/>
  <c r="E15" i="18"/>
  <c r="R15" i="18"/>
  <c r="V15" i="18"/>
  <c r="AE15" i="18"/>
  <c r="AI15" i="18"/>
  <c r="AV15" i="18"/>
  <c r="BI15" i="18"/>
  <c r="D16" i="18"/>
  <c r="H16" i="18"/>
  <c r="Q16" i="18"/>
  <c r="U16" i="18"/>
  <c r="AH16" i="18"/>
  <c r="AU16" i="18"/>
  <c r="BH16" i="18"/>
  <c r="BL16" i="18"/>
  <c r="C17" i="18"/>
  <c r="G17" i="18"/>
  <c r="T17" i="18"/>
  <c r="AG17" i="18"/>
  <c r="AT17" i="18"/>
  <c r="AX17" i="18"/>
  <c r="BG17" i="18"/>
  <c r="BK17" i="18"/>
  <c r="F18" i="18"/>
  <c r="S18" i="18"/>
  <c r="AF18" i="18"/>
  <c r="AJ18" i="18"/>
  <c r="AS18" i="18"/>
  <c r="AW18" i="18"/>
  <c r="BJ18" i="18"/>
  <c r="E19" i="18"/>
  <c r="R19" i="18"/>
  <c r="V19" i="18"/>
  <c r="AE19" i="18"/>
  <c r="AI19" i="18"/>
  <c r="AV19" i="18"/>
  <c r="BI19" i="18"/>
  <c r="D20" i="18"/>
  <c r="H20" i="18"/>
  <c r="Q20" i="18"/>
  <c r="U20" i="18"/>
  <c r="AH20" i="18"/>
  <c r="AU20" i="18"/>
  <c r="BH20" i="18"/>
  <c r="BL20" i="18"/>
  <c r="C21" i="18"/>
  <c r="G21" i="18"/>
  <c r="T21" i="18"/>
  <c r="AG21" i="18"/>
  <c r="AT21" i="18"/>
  <c r="AX21" i="18"/>
  <c r="BG21" i="18"/>
  <c r="BK21" i="18"/>
  <c r="F22" i="18"/>
  <c r="S22" i="18"/>
  <c r="AF22" i="18"/>
  <c r="AJ22" i="18"/>
  <c r="AS22" i="18"/>
  <c r="AW22" i="18"/>
  <c r="BJ22" i="18"/>
  <c r="BS22" i="18"/>
  <c r="T23" i="18"/>
  <c r="S24" i="18"/>
  <c r="AJ24" i="18"/>
  <c r="R25" i="18"/>
  <c r="AI25" i="18"/>
  <c r="Q26" i="18"/>
  <c r="AH26" i="18"/>
  <c r="AG27" i="18"/>
  <c r="AX27" i="18"/>
  <c r="AF28" i="18"/>
  <c r="AW28" i="18"/>
  <c r="AE29" i="18"/>
  <c r="AV29" i="18"/>
  <c r="AU30" i="18"/>
  <c r="BL30" i="18"/>
  <c r="AT31" i="18"/>
  <c r="BK31" i="18"/>
  <c r="AS32" i="18"/>
  <c r="BJ32" i="18"/>
  <c r="AN35" i="18"/>
  <c r="AL37" i="18"/>
  <c r="BN47" i="18"/>
  <c r="BP13" i="18"/>
  <c r="K14" i="18"/>
  <c r="O14" i="18"/>
  <c r="X14" i="18"/>
  <c r="AB14" i="18"/>
  <c r="AO14" i="18"/>
  <c r="BB14" i="18"/>
  <c r="BO14" i="18"/>
  <c r="BS14" i="18"/>
  <c r="J15" i="18"/>
  <c r="N15" i="18"/>
  <c r="AA15" i="18"/>
  <c r="AN15" i="18"/>
  <c r="BA15" i="18"/>
  <c r="BE15" i="18"/>
  <c r="BN15" i="18"/>
  <c r="BR15" i="18"/>
  <c r="M16" i="18"/>
  <c r="Z16" i="18"/>
  <c r="AM16" i="18"/>
  <c r="AQ16" i="18"/>
  <c r="AZ16" i="18"/>
  <c r="BD16" i="18"/>
  <c r="BQ16" i="18"/>
  <c r="L17" i="18"/>
  <c r="Y17" i="18"/>
  <c r="AC17" i="18"/>
  <c r="AL17" i="18"/>
  <c r="AP17" i="18"/>
  <c r="BC17" i="18"/>
  <c r="BP17" i="18"/>
  <c r="K18" i="18"/>
  <c r="O18" i="18"/>
  <c r="X18" i="18"/>
  <c r="AB18" i="18"/>
  <c r="AO18" i="18"/>
  <c r="BB18" i="18"/>
  <c r="BO18" i="18"/>
  <c r="BS18" i="18"/>
  <c r="J19" i="18"/>
  <c r="N19" i="18"/>
  <c r="AA19" i="18"/>
  <c r="AN19" i="18"/>
  <c r="BA19" i="18"/>
  <c r="BE19" i="18"/>
  <c r="BN19" i="18"/>
  <c r="BR19" i="18"/>
  <c r="M20" i="18"/>
  <c r="Z20" i="18"/>
  <c r="AM20" i="18"/>
  <c r="AQ20" i="18"/>
  <c r="AZ20" i="18"/>
  <c r="BD20" i="18"/>
  <c r="BQ20" i="18"/>
  <c r="L21" i="18"/>
  <c r="Y21" i="18"/>
  <c r="AC21" i="18"/>
  <c r="AL21" i="18"/>
  <c r="AP21" i="18"/>
  <c r="BC21" i="18"/>
  <c r="BP21" i="18"/>
  <c r="K22" i="18"/>
  <c r="O22" i="18"/>
  <c r="X22" i="18"/>
  <c r="AB22" i="18"/>
  <c r="AO22" i="18"/>
  <c r="BB22" i="18"/>
  <c r="BO22" i="18"/>
  <c r="G23" i="18"/>
  <c r="AL23" i="18"/>
  <c r="BC23" i="18"/>
  <c r="BB24" i="18"/>
  <c r="BS24" i="18"/>
  <c r="BA25" i="18"/>
  <c r="BR25" i="18"/>
  <c r="AZ26" i="18"/>
  <c r="BQ26" i="18"/>
  <c r="BP27" i="18"/>
  <c r="O28" i="18"/>
  <c r="BO28" i="18"/>
  <c r="N29" i="18"/>
  <c r="BN29" i="18"/>
  <c r="M30" i="18"/>
  <c r="L31" i="18"/>
  <c r="AC31" i="18"/>
  <c r="K32" i="18"/>
  <c r="AB32" i="18"/>
  <c r="J33" i="18"/>
  <c r="AA33" i="18"/>
  <c r="AP37" i="18"/>
  <c r="AN39" i="18"/>
  <c r="AL41" i="18"/>
  <c r="M48" i="18"/>
  <c r="BH13" i="18"/>
  <c r="BL13" i="18"/>
  <c r="C14" i="18"/>
  <c r="G14" i="18"/>
  <c r="T14" i="18"/>
  <c r="AG14" i="18"/>
  <c r="AT14" i="18"/>
  <c r="AX14" i="18"/>
  <c r="BG14" i="18"/>
  <c r="BK14" i="18"/>
  <c r="F15" i="18"/>
  <c r="S15" i="18"/>
  <c r="AF15" i="18"/>
  <c r="AJ15" i="18"/>
  <c r="AS15" i="18"/>
  <c r="AW15" i="18"/>
  <c r="BJ15" i="18"/>
  <c r="E16" i="18"/>
  <c r="R16" i="18"/>
  <c r="V16" i="18"/>
  <c r="AE16" i="18"/>
  <c r="AI16" i="18"/>
  <c r="AV16" i="18"/>
  <c r="BI16" i="18"/>
  <c r="D17" i="18"/>
  <c r="H17" i="18"/>
  <c r="Q17" i="18"/>
  <c r="U17" i="18"/>
  <c r="AH17" i="18"/>
  <c r="AU17" i="18"/>
  <c r="BH17" i="18"/>
  <c r="BL17" i="18"/>
  <c r="C18" i="18"/>
  <c r="G18" i="18"/>
  <c r="T18" i="18"/>
  <c r="AG18" i="18"/>
  <c r="AT18" i="18"/>
  <c r="AX18" i="18"/>
  <c r="BG18" i="18"/>
  <c r="BK18" i="18"/>
  <c r="F19" i="18"/>
  <c r="S19" i="18"/>
  <c r="AF19" i="18"/>
  <c r="AJ19" i="18"/>
  <c r="AS19" i="18"/>
  <c r="AW19" i="18"/>
  <c r="BJ19" i="18"/>
  <c r="E20" i="18"/>
  <c r="R20" i="18"/>
  <c r="V20" i="18"/>
  <c r="AE20" i="18"/>
  <c r="AI20" i="18"/>
  <c r="AV20" i="18"/>
  <c r="BI20" i="18"/>
  <c r="D21" i="18"/>
  <c r="H21" i="18"/>
  <c r="Q21" i="18"/>
  <c r="U21" i="18"/>
  <c r="AH21" i="18"/>
  <c r="AU21" i="18"/>
  <c r="BH21" i="18"/>
  <c r="BL21" i="18"/>
  <c r="C22" i="18"/>
  <c r="G22" i="18"/>
  <c r="T22" i="18"/>
  <c r="AG22" i="18"/>
  <c r="AT22" i="18"/>
  <c r="AX22" i="18"/>
  <c r="BG22" i="18"/>
  <c r="BK22" i="18"/>
  <c r="BG23" i="18"/>
  <c r="F24" i="18"/>
  <c r="E25" i="18"/>
  <c r="V25" i="18"/>
  <c r="D26" i="18"/>
  <c r="U26" i="18"/>
  <c r="C27" i="18"/>
  <c r="T27" i="18"/>
  <c r="S28" i="18"/>
  <c r="AJ28" i="18"/>
  <c r="R29" i="18"/>
  <c r="AI29" i="18"/>
  <c r="Q30" i="18"/>
  <c r="AH30" i="18"/>
  <c r="AG31" i="18"/>
  <c r="AX31" i="18"/>
  <c r="AF32" i="18"/>
  <c r="AW32" i="18"/>
  <c r="AE33" i="18"/>
  <c r="BR39" i="18"/>
  <c r="BP41" i="18"/>
  <c r="BN43" i="18"/>
  <c r="BS50" i="18"/>
  <c r="BD13" i="18"/>
  <c r="BQ13" i="18"/>
  <c r="L14" i="18"/>
  <c r="Y14" i="18"/>
  <c r="AC14" i="18"/>
  <c r="AL14" i="18"/>
  <c r="AP14" i="18"/>
  <c r="BC14" i="18"/>
  <c r="BP14" i="18"/>
  <c r="K15" i="18"/>
  <c r="O15" i="18"/>
  <c r="X15" i="18"/>
  <c r="AB15" i="18"/>
  <c r="AO15" i="18"/>
  <c r="BB15" i="18"/>
  <c r="BO15" i="18"/>
  <c r="BS15" i="18"/>
  <c r="J16" i="18"/>
  <c r="N16" i="18"/>
  <c r="AA16" i="18"/>
  <c r="AN16" i="18"/>
  <c r="BA16" i="18"/>
  <c r="BE16" i="18"/>
  <c r="BN16" i="18"/>
  <c r="BR16" i="18"/>
  <c r="M17" i="18"/>
  <c r="Z17" i="18"/>
  <c r="AM17" i="18"/>
  <c r="AQ17" i="18"/>
  <c r="AZ17" i="18"/>
  <c r="BD17" i="18"/>
  <c r="BQ17" i="18"/>
  <c r="L18" i="18"/>
  <c r="Y18" i="18"/>
  <c r="AC18" i="18"/>
  <c r="AL18" i="18"/>
  <c r="AP18" i="18"/>
  <c r="BC18" i="18"/>
  <c r="BP18" i="18"/>
  <c r="K19" i="18"/>
  <c r="O19" i="18"/>
  <c r="X19" i="18"/>
  <c r="AB19" i="18"/>
  <c r="AO19" i="18"/>
  <c r="BB19" i="18"/>
  <c r="BO19" i="18"/>
  <c r="BS19" i="18"/>
  <c r="J20" i="18"/>
  <c r="N20" i="18"/>
  <c r="AA20" i="18"/>
  <c r="AN20" i="18"/>
  <c r="BA20" i="18"/>
  <c r="BE20" i="18"/>
  <c r="BN20" i="18"/>
  <c r="BR20" i="18"/>
  <c r="M21" i="18"/>
  <c r="Z21" i="18"/>
  <c r="AM21" i="18"/>
  <c r="AQ21" i="18"/>
  <c r="AZ21" i="18"/>
  <c r="BD21" i="18"/>
  <c r="BQ21" i="18"/>
  <c r="L22" i="18"/>
  <c r="Y22" i="18"/>
  <c r="AC22" i="18"/>
  <c r="AL22" i="18"/>
  <c r="AP22" i="18"/>
  <c r="BC22" i="18"/>
  <c r="BP22" i="18"/>
  <c r="C23" i="18"/>
  <c r="J23" i="18"/>
  <c r="Y23" i="18"/>
  <c r="AP23" i="18"/>
  <c r="X24" i="18"/>
  <c r="AO24" i="18"/>
  <c r="AN25" i="18"/>
  <c r="BE25" i="18"/>
  <c r="AM26" i="18"/>
  <c r="BD26" i="18"/>
  <c r="AL27" i="18"/>
  <c r="BC27" i="18"/>
  <c r="BB28" i="18"/>
  <c r="BS28" i="18"/>
  <c r="BA29" i="18"/>
  <c r="BR29" i="18"/>
  <c r="AZ30" i="18"/>
  <c r="BQ30" i="18"/>
  <c r="BP31" i="18"/>
  <c r="O32" i="18"/>
  <c r="BO32" i="18"/>
  <c r="N33" i="18"/>
  <c r="AW33" i="18"/>
  <c r="K34" i="18"/>
  <c r="BR43" i="18"/>
  <c r="H23" i="18"/>
  <c r="Q23" i="18"/>
  <c r="U23" i="18"/>
  <c r="AH23" i="18"/>
  <c r="AU23" i="18"/>
  <c r="BH23" i="18"/>
  <c r="BL23" i="18"/>
  <c r="C24" i="18"/>
  <c r="G24" i="18"/>
  <c r="T24" i="18"/>
  <c r="AG24" i="18"/>
  <c r="AT24" i="18"/>
  <c r="AX24" i="18"/>
  <c r="BG24" i="18"/>
  <c r="BK24" i="18"/>
  <c r="F25" i="18"/>
  <c r="S25" i="18"/>
  <c r="AF25" i="18"/>
  <c r="AJ25" i="18"/>
  <c r="AS25" i="18"/>
  <c r="AW25" i="18"/>
  <c r="BJ25" i="18"/>
  <c r="E26" i="18"/>
  <c r="R26" i="18"/>
  <c r="V26" i="18"/>
  <c r="AE26" i="18"/>
  <c r="AI26" i="18"/>
  <c r="AV26" i="18"/>
  <c r="BI26" i="18"/>
  <c r="D27" i="18"/>
  <c r="H27" i="18"/>
  <c r="Q27" i="18"/>
  <c r="U27" i="18"/>
  <c r="AH27" i="18"/>
  <c r="AU27" i="18"/>
  <c r="BH27" i="18"/>
  <c r="BL27" i="18"/>
  <c r="C28" i="18"/>
  <c r="G28" i="18"/>
  <c r="T28" i="18"/>
  <c r="AG28" i="18"/>
  <c r="AT28" i="18"/>
  <c r="AX28" i="18"/>
  <c r="BG28" i="18"/>
  <c r="BK28" i="18"/>
  <c r="F29" i="18"/>
  <c r="S29" i="18"/>
  <c r="AF29" i="18"/>
  <c r="AJ29" i="18"/>
  <c r="AS29" i="18"/>
  <c r="AW29" i="18"/>
  <c r="BJ29" i="18"/>
  <c r="E30" i="18"/>
  <c r="R30" i="18"/>
  <c r="V30" i="18"/>
  <c r="AE30" i="18"/>
  <c r="AI30" i="18"/>
  <c r="AV30" i="18"/>
  <c r="BI30" i="18"/>
  <c r="D31" i="18"/>
  <c r="H31" i="18"/>
  <c r="Q31" i="18"/>
  <c r="U31" i="18"/>
  <c r="AH31" i="18"/>
  <c r="AU31" i="18"/>
  <c r="BH31" i="18"/>
  <c r="BL31" i="18"/>
  <c r="C32" i="18"/>
  <c r="G32" i="18"/>
  <c r="T32" i="18"/>
  <c r="AG32" i="18"/>
  <c r="AT32" i="18"/>
  <c r="AX32" i="18"/>
  <c r="BG32" i="18"/>
  <c r="BK32" i="18"/>
  <c r="F33" i="18"/>
  <c r="S33" i="18"/>
  <c r="AF33" i="18"/>
  <c r="AJ33" i="18"/>
  <c r="AS33" i="18"/>
  <c r="O34" i="18"/>
  <c r="N35" i="18"/>
  <c r="M36" i="18"/>
  <c r="L37" i="18"/>
  <c r="K38" i="18"/>
  <c r="J39" i="18"/>
  <c r="AQ40" i="18"/>
  <c r="AP41" i="18"/>
  <c r="AO42" i="18"/>
  <c r="AN43" i="18"/>
  <c r="AQ44" i="18"/>
  <c r="U52" i="18"/>
  <c r="M23" i="18"/>
  <c r="Z23" i="18"/>
  <c r="AM23" i="18"/>
  <c r="AQ23" i="18"/>
  <c r="AZ23" i="18"/>
  <c r="BD23" i="18"/>
  <c r="BQ23" i="18"/>
  <c r="L24" i="18"/>
  <c r="Y24" i="18"/>
  <c r="AC24" i="18"/>
  <c r="AL24" i="18"/>
  <c r="AP24" i="18"/>
  <c r="BC24" i="18"/>
  <c r="BP24" i="18"/>
  <c r="K25" i="18"/>
  <c r="O25" i="18"/>
  <c r="X25" i="18"/>
  <c r="AB25" i="18"/>
  <c r="AO25" i="18"/>
  <c r="BB25" i="18"/>
  <c r="BO25" i="18"/>
  <c r="BS25" i="18"/>
  <c r="J26" i="18"/>
  <c r="N26" i="18"/>
  <c r="AA26" i="18"/>
  <c r="AN26" i="18"/>
  <c r="BA26" i="18"/>
  <c r="BE26" i="18"/>
  <c r="BN26" i="18"/>
  <c r="BR26" i="18"/>
  <c r="M27" i="18"/>
  <c r="Z27" i="18"/>
  <c r="AM27" i="18"/>
  <c r="AQ27" i="18"/>
  <c r="AZ27" i="18"/>
  <c r="BD27" i="18"/>
  <c r="BQ27" i="18"/>
  <c r="L28" i="18"/>
  <c r="Y28" i="18"/>
  <c r="AC28" i="18"/>
  <c r="AL28" i="18"/>
  <c r="AP28" i="18"/>
  <c r="BC28" i="18"/>
  <c r="BP28" i="18"/>
  <c r="K29" i="18"/>
  <c r="O29" i="18"/>
  <c r="X29" i="18"/>
  <c r="AB29" i="18"/>
  <c r="AO29" i="18"/>
  <c r="BB29" i="18"/>
  <c r="BO29" i="18"/>
  <c r="BS29" i="18"/>
  <c r="J30" i="18"/>
  <c r="N30" i="18"/>
  <c r="AA30" i="18"/>
  <c r="AN30" i="18"/>
  <c r="BA30" i="18"/>
  <c r="BE30" i="18"/>
  <c r="BN30" i="18"/>
  <c r="BR30" i="18"/>
  <c r="M31" i="18"/>
  <c r="Z31" i="18"/>
  <c r="AM31" i="18"/>
  <c r="AQ31" i="18"/>
  <c r="AZ31" i="18"/>
  <c r="BD31" i="18"/>
  <c r="BQ31" i="18"/>
  <c r="L32" i="18"/>
  <c r="Y32" i="18"/>
  <c r="AC32" i="18"/>
  <c r="AL32" i="18"/>
  <c r="AP32" i="18"/>
  <c r="BC32" i="18"/>
  <c r="BP32" i="18"/>
  <c r="K33" i="18"/>
  <c r="O33" i="18"/>
  <c r="X33" i="18"/>
  <c r="AB33" i="18"/>
  <c r="AO33" i="18"/>
  <c r="AX33" i="18"/>
  <c r="BC33" i="18"/>
  <c r="BN33" i="18"/>
  <c r="BB34" i="18"/>
  <c r="BA35" i="18"/>
  <c r="AZ36" i="18"/>
  <c r="O38" i="18"/>
  <c r="N39" i="18"/>
  <c r="M40" i="18"/>
  <c r="L41" i="18"/>
  <c r="K42" i="18"/>
  <c r="J43" i="18"/>
  <c r="S54" i="18"/>
  <c r="E23" i="18"/>
  <c r="R23" i="18"/>
  <c r="V23" i="18"/>
  <c r="AE23" i="18"/>
  <c r="AI23" i="18"/>
  <c r="AV23" i="18"/>
  <c r="BI23" i="18"/>
  <c r="D24" i="18"/>
  <c r="H24" i="18"/>
  <c r="Q24" i="18"/>
  <c r="U24" i="18"/>
  <c r="AH24" i="18"/>
  <c r="AU24" i="18"/>
  <c r="BH24" i="18"/>
  <c r="BL24" i="18"/>
  <c r="C25" i="18"/>
  <c r="G25" i="18"/>
  <c r="T25" i="18"/>
  <c r="AG25" i="18"/>
  <c r="AT25" i="18"/>
  <c r="AX25" i="18"/>
  <c r="BG25" i="18"/>
  <c r="BK25" i="18"/>
  <c r="F26" i="18"/>
  <c r="S26" i="18"/>
  <c r="AF26" i="18"/>
  <c r="AJ26" i="18"/>
  <c r="AS26" i="18"/>
  <c r="AW26" i="18"/>
  <c r="BJ26" i="18"/>
  <c r="E27" i="18"/>
  <c r="R27" i="18"/>
  <c r="V27" i="18"/>
  <c r="AE27" i="18"/>
  <c r="AI27" i="18"/>
  <c r="AV27" i="18"/>
  <c r="BI27" i="18"/>
  <c r="D28" i="18"/>
  <c r="H28" i="18"/>
  <c r="Q28" i="18"/>
  <c r="U28" i="18"/>
  <c r="AH28" i="18"/>
  <c r="AU28" i="18"/>
  <c r="BH28" i="18"/>
  <c r="BL28" i="18"/>
  <c r="C29" i="18"/>
  <c r="G29" i="18"/>
  <c r="T29" i="18"/>
  <c r="AG29" i="18"/>
  <c r="AT29" i="18"/>
  <c r="AX29" i="18"/>
  <c r="BG29" i="18"/>
  <c r="BK29" i="18"/>
  <c r="F30" i="18"/>
  <c r="S30" i="18"/>
  <c r="AF30" i="18"/>
  <c r="AJ30" i="18"/>
  <c r="AS30" i="18"/>
  <c r="AW30" i="18"/>
  <c r="BJ30" i="18"/>
  <c r="E31" i="18"/>
  <c r="R31" i="18"/>
  <c r="V31" i="18"/>
  <c r="AE31" i="18"/>
  <c r="AI31" i="18"/>
  <c r="AV31" i="18"/>
  <c r="BI31" i="18"/>
  <c r="D32" i="18"/>
  <c r="H32" i="18"/>
  <c r="Q32" i="18"/>
  <c r="U32" i="18"/>
  <c r="AH32" i="18"/>
  <c r="AU32" i="18"/>
  <c r="BH32" i="18"/>
  <c r="BL32" i="18"/>
  <c r="C33" i="18"/>
  <c r="G33" i="18"/>
  <c r="T33" i="18"/>
  <c r="AG33" i="18"/>
  <c r="AT33" i="18"/>
  <c r="BD33" i="18"/>
  <c r="BI33" i="18"/>
  <c r="X34" i="18"/>
  <c r="BE35" i="18"/>
  <c r="BD36" i="18"/>
  <c r="BC37" i="18"/>
  <c r="BB38" i="18"/>
  <c r="BA39" i="18"/>
  <c r="AZ40" i="18"/>
  <c r="O42" i="18"/>
  <c r="N43" i="18"/>
  <c r="M44" i="18"/>
  <c r="BQ44" i="18"/>
  <c r="BO46" i="18"/>
  <c r="Q56" i="18"/>
  <c r="N23" i="18"/>
  <c r="AA23" i="18"/>
  <c r="AN23" i="18"/>
  <c r="BA23" i="18"/>
  <c r="BE23" i="18"/>
  <c r="BN23" i="18"/>
  <c r="BR23" i="18"/>
  <c r="M24" i="18"/>
  <c r="Z24" i="18"/>
  <c r="AM24" i="18"/>
  <c r="AQ24" i="18"/>
  <c r="AZ24" i="18"/>
  <c r="BD24" i="18"/>
  <c r="BQ24" i="18"/>
  <c r="L25" i="18"/>
  <c r="Y25" i="18"/>
  <c r="AC25" i="18"/>
  <c r="AL25" i="18"/>
  <c r="AP25" i="18"/>
  <c r="BC25" i="18"/>
  <c r="BP25" i="18"/>
  <c r="K26" i="18"/>
  <c r="O26" i="18"/>
  <c r="X26" i="18"/>
  <c r="AB26" i="18"/>
  <c r="AO26" i="18"/>
  <c r="BB26" i="18"/>
  <c r="BO26" i="18"/>
  <c r="BS26" i="18"/>
  <c r="J27" i="18"/>
  <c r="N27" i="18"/>
  <c r="AA27" i="18"/>
  <c r="AN27" i="18"/>
  <c r="BA27" i="18"/>
  <c r="BE27" i="18"/>
  <c r="BN27" i="18"/>
  <c r="BR27" i="18"/>
  <c r="M28" i="18"/>
  <c r="Z28" i="18"/>
  <c r="AM28" i="18"/>
  <c r="AQ28" i="18"/>
  <c r="AZ28" i="18"/>
  <c r="BD28" i="18"/>
  <c r="BQ28" i="18"/>
  <c r="L29" i="18"/>
  <c r="Y29" i="18"/>
  <c r="AC29" i="18"/>
  <c r="AL29" i="18"/>
  <c r="AP29" i="18"/>
  <c r="BC29" i="18"/>
  <c r="BP29" i="18"/>
  <c r="K30" i="18"/>
  <c r="O30" i="18"/>
  <c r="X30" i="18"/>
  <c r="AB30" i="18"/>
  <c r="AO30" i="18"/>
  <c r="BB30" i="18"/>
  <c r="BO30" i="18"/>
  <c r="BS30" i="18"/>
  <c r="J31" i="18"/>
  <c r="N31" i="18"/>
  <c r="AA31" i="18"/>
  <c r="AN31" i="18"/>
  <c r="BA31" i="18"/>
  <c r="BE31" i="18"/>
  <c r="BN31" i="18"/>
  <c r="BR31" i="18"/>
  <c r="M32" i="18"/>
  <c r="Z32" i="18"/>
  <c r="AM32" i="18"/>
  <c r="AQ32" i="18"/>
  <c r="AZ32" i="18"/>
  <c r="BD32" i="18"/>
  <c r="BQ32" i="18"/>
  <c r="L33" i="18"/>
  <c r="Y33" i="18"/>
  <c r="AC33" i="18"/>
  <c r="AL33" i="18"/>
  <c r="AP33" i="18"/>
  <c r="AZ33" i="18"/>
  <c r="BP33" i="18"/>
  <c r="AB34" i="18"/>
  <c r="AA35" i="18"/>
  <c r="Z36" i="18"/>
  <c r="Y37" i="18"/>
  <c r="X38" i="18"/>
  <c r="BE39" i="18"/>
  <c r="BD40" i="18"/>
  <c r="BC41" i="18"/>
  <c r="BB42" i="18"/>
  <c r="BA43" i="18"/>
  <c r="N47" i="18"/>
  <c r="AL49" i="18"/>
  <c r="F23" i="18"/>
  <c r="S23" i="18"/>
  <c r="AF23" i="18"/>
  <c r="AJ23" i="18"/>
  <c r="AS23" i="18"/>
  <c r="AW23" i="18"/>
  <c r="BJ23" i="18"/>
  <c r="E24" i="18"/>
  <c r="R24" i="18"/>
  <c r="V24" i="18"/>
  <c r="AE24" i="18"/>
  <c r="AI24" i="18"/>
  <c r="AV24" i="18"/>
  <c r="BI24" i="18"/>
  <c r="D25" i="18"/>
  <c r="H25" i="18"/>
  <c r="Q25" i="18"/>
  <c r="U25" i="18"/>
  <c r="AH25" i="18"/>
  <c r="AU25" i="18"/>
  <c r="BH25" i="18"/>
  <c r="BL25" i="18"/>
  <c r="C26" i="18"/>
  <c r="G26" i="18"/>
  <c r="T26" i="18"/>
  <c r="AG26" i="18"/>
  <c r="AT26" i="18"/>
  <c r="AX26" i="18"/>
  <c r="BG26" i="18"/>
  <c r="BK26" i="18"/>
  <c r="F27" i="18"/>
  <c r="S27" i="18"/>
  <c r="AF27" i="18"/>
  <c r="AJ27" i="18"/>
  <c r="AS27" i="18"/>
  <c r="AW27" i="18"/>
  <c r="BJ27" i="18"/>
  <c r="E28" i="18"/>
  <c r="R28" i="18"/>
  <c r="V28" i="18"/>
  <c r="AE28" i="18"/>
  <c r="AI28" i="18"/>
  <c r="AV28" i="18"/>
  <c r="BI28" i="18"/>
  <c r="D29" i="18"/>
  <c r="H29" i="18"/>
  <c r="Q29" i="18"/>
  <c r="U29" i="18"/>
  <c r="AH29" i="18"/>
  <c r="AU29" i="18"/>
  <c r="BH29" i="18"/>
  <c r="BL29" i="18"/>
  <c r="C30" i="18"/>
  <c r="G30" i="18"/>
  <c r="T30" i="18"/>
  <c r="AG30" i="18"/>
  <c r="AT30" i="18"/>
  <c r="AX30" i="18"/>
  <c r="BG30" i="18"/>
  <c r="BK30" i="18"/>
  <c r="F31" i="18"/>
  <c r="S31" i="18"/>
  <c r="AF31" i="18"/>
  <c r="AJ31" i="18"/>
  <c r="AS31" i="18"/>
  <c r="AW31" i="18"/>
  <c r="BJ31" i="18"/>
  <c r="E32" i="18"/>
  <c r="R32" i="18"/>
  <c r="V32" i="18"/>
  <c r="AE32" i="18"/>
  <c r="AI32" i="18"/>
  <c r="AV32" i="18"/>
  <c r="BI32" i="18"/>
  <c r="D33" i="18"/>
  <c r="H33" i="18"/>
  <c r="Q33" i="18"/>
  <c r="U33" i="18"/>
  <c r="AH33" i="18"/>
  <c r="BE33" i="18"/>
  <c r="BJ33" i="18"/>
  <c r="BQ33" i="18"/>
  <c r="BO34" i="18"/>
  <c r="BN35" i="18"/>
  <c r="AC37" i="18"/>
  <c r="AB38" i="18"/>
  <c r="AA39" i="18"/>
  <c r="Z40" i="18"/>
  <c r="Y41" i="18"/>
  <c r="X42" i="18"/>
  <c r="BE43" i="18"/>
  <c r="K23" i="18"/>
  <c r="O23" i="18"/>
  <c r="X23" i="18"/>
  <c r="AB23" i="18"/>
  <c r="AO23" i="18"/>
  <c r="BB23" i="18"/>
  <c r="BO23" i="18"/>
  <c r="BS23" i="18"/>
  <c r="J24" i="18"/>
  <c r="N24" i="18"/>
  <c r="AA24" i="18"/>
  <c r="AN24" i="18"/>
  <c r="BA24" i="18"/>
  <c r="BE24" i="18"/>
  <c r="BN24" i="18"/>
  <c r="BR24" i="18"/>
  <c r="M25" i="18"/>
  <c r="Z25" i="18"/>
  <c r="AM25" i="18"/>
  <c r="AQ25" i="18"/>
  <c r="AZ25" i="18"/>
  <c r="BD25" i="18"/>
  <c r="BQ25" i="18"/>
  <c r="L26" i="18"/>
  <c r="Y26" i="18"/>
  <c r="AC26" i="18"/>
  <c r="AL26" i="18"/>
  <c r="AP26" i="18"/>
  <c r="BC26" i="18"/>
  <c r="BP26" i="18"/>
  <c r="K27" i="18"/>
  <c r="O27" i="18"/>
  <c r="X27" i="18"/>
  <c r="AB27" i="18"/>
  <c r="AO27" i="18"/>
  <c r="BB27" i="18"/>
  <c r="BO27" i="18"/>
  <c r="BS27" i="18"/>
  <c r="J28" i="18"/>
  <c r="N28" i="18"/>
  <c r="AA28" i="18"/>
  <c r="AN28" i="18"/>
  <c r="BA28" i="18"/>
  <c r="BE28" i="18"/>
  <c r="BN28" i="18"/>
  <c r="BR28" i="18"/>
  <c r="M29" i="18"/>
  <c r="Z29" i="18"/>
  <c r="AM29" i="18"/>
  <c r="AQ29" i="18"/>
  <c r="AZ29" i="18"/>
  <c r="BD29" i="18"/>
  <c r="BQ29" i="18"/>
  <c r="L30" i="18"/>
  <c r="Y30" i="18"/>
  <c r="AC30" i="18"/>
  <c r="AL30" i="18"/>
  <c r="AP30" i="18"/>
  <c r="BC30" i="18"/>
  <c r="BP30" i="18"/>
  <c r="K31" i="18"/>
  <c r="O31" i="18"/>
  <c r="X31" i="18"/>
  <c r="AB31" i="18"/>
  <c r="AO31" i="18"/>
  <c r="BB31" i="18"/>
  <c r="BO31" i="18"/>
  <c r="BS31" i="18"/>
  <c r="J32" i="18"/>
  <c r="N32" i="18"/>
  <c r="AA32" i="18"/>
  <c r="AN32" i="18"/>
  <c r="BA32" i="18"/>
  <c r="BE32" i="18"/>
  <c r="BN32" i="18"/>
  <c r="BR32" i="18"/>
  <c r="M33" i="18"/>
  <c r="Z33" i="18"/>
  <c r="AM33" i="18"/>
  <c r="AQ33" i="18"/>
  <c r="AV33" i="18"/>
  <c r="BA33" i="18"/>
  <c r="BS34" i="18"/>
  <c r="BR35" i="18"/>
  <c r="BQ36" i="18"/>
  <c r="BP37" i="18"/>
  <c r="BO38" i="18"/>
  <c r="BN39" i="18"/>
  <c r="AC41" i="18"/>
  <c r="AB42" i="18"/>
  <c r="AA43" i="18"/>
  <c r="Z44" i="18"/>
  <c r="AS62" i="18"/>
  <c r="AU33" i="18"/>
  <c r="BH33" i="18"/>
  <c r="BL33" i="18"/>
  <c r="C34" i="18"/>
  <c r="G34" i="18"/>
  <c r="T34" i="18"/>
  <c r="AG34" i="18"/>
  <c r="AT34" i="18"/>
  <c r="AX34" i="18"/>
  <c r="BG34" i="18"/>
  <c r="BK34" i="18"/>
  <c r="F35" i="18"/>
  <c r="S35" i="18"/>
  <c r="AF35" i="18"/>
  <c r="AJ35" i="18"/>
  <c r="AS35" i="18"/>
  <c r="AW35" i="18"/>
  <c r="BJ35" i="18"/>
  <c r="E36" i="18"/>
  <c r="R36" i="18"/>
  <c r="V36" i="18"/>
  <c r="AE36" i="18"/>
  <c r="AI36" i="18"/>
  <c r="AV36" i="18"/>
  <c r="BI36" i="18"/>
  <c r="D37" i="18"/>
  <c r="H37" i="18"/>
  <c r="Q37" i="18"/>
  <c r="U37" i="18"/>
  <c r="AH37" i="18"/>
  <c r="AU37" i="18"/>
  <c r="BH37" i="18"/>
  <c r="BL37" i="18"/>
  <c r="C38" i="18"/>
  <c r="G38" i="18"/>
  <c r="T38" i="18"/>
  <c r="AG38" i="18"/>
  <c r="AT38" i="18"/>
  <c r="AX38" i="18"/>
  <c r="BG38" i="18"/>
  <c r="BK38" i="18"/>
  <c r="F39" i="18"/>
  <c r="S39" i="18"/>
  <c r="AF39" i="18"/>
  <c r="AJ39" i="18"/>
  <c r="AS39" i="18"/>
  <c r="AW39" i="18"/>
  <c r="BJ39" i="18"/>
  <c r="E40" i="18"/>
  <c r="R40" i="18"/>
  <c r="V40" i="18"/>
  <c r="AE40" i="18"/>
  <c r="AI40" i="18"/>
  <c r="AV40" i="18"/>
  <c r="BI40" i="18"/>
  <c r="D41" i="18"/>
  <c r="H41" i="18"/>
  <c r="Q41" i="18"/>
  <c r="U41" i="18"/>
  <c r="AH41" i="18"/>
  <c r="AU41" i="18"/>
  <c r="BH41" i="18"/>
  <c r="BL41" i="18"/>
  <c r="C42" i="18"/>
  <c r="G42" i="18"/>
  <c r="T42" i="18"/>
  <c r="AG42" i="18"/>
  <c r="AT42" i="18"/>
  <c r="AX42" i="18"/>
  <c r="BG42" i="18"/>
  <c r="BK42" i="18"/>
  <c r="F43" i="18"/>
  <c r="S43" i="18"/>
  <c r="AF43" i="18"/>
  <c r="AJ43" i="18"/>
  <c r="AS43" i="18"/>
  <c r="AW43" i="18"/>
  <c r="BJ43" i="18"/>
  <c r="E44" i="18"/>
  <c r="R44" i="18"/>
  <c r="V44" i="18"/>
  <c r="AE44" i="18"/>
  <c r="BD44" i="18"/>
  <c r="BB45" i="18"/>
  <c r="BS45" i="18"/>
  <c r="BA46" i="18"/>
  <c r="BR46" i="18"/>
  <c r="AZ47" i="18"/>
  <c r="BQ47" i="18"/>
  <c r="AP49" i="18"/>
  <c r="AO50" i="18"/>
  <c r="AN51" i="18"/>
  <c r="AJ54" i="18"/>
  <c r="AH56" i="18"/>
  <c r="AF58" i="18"/>
  <c r="Z63" i="18"/>
  <c r="L34" i="18"/>
  <c r="Y34" i="18"/>
  <c r="AC34" i="18"/>
  <c r="AL34" i="18"/>
  <c r="AP34" i="18"/>
  <c r="BC34" i="18"/>
  <c r="BP34" i="18"/>
  <c r="K35" i="18"/>
  <c r="O35" i="18"/>
  <c r="X35" i="18"/>
  <c r="AB35" i="18"/>
  <c r="AO35" i="18"/>
  <c r="BB35" i="18"/>
  <c r="BO35" i="18"/>
  <c r="BS35" i="18"/>
  <c r="J36" i="18"/>
  <c r="N36" i="18"/>
  <c r="AA36" i="18"/>
  <c r="AN36" i="18"/>
  <c r="BA36" i="18"/>
  <c r="BE36" i="18"/>
  <c r="BN36" i="18"/>
  <c r="BR36" i="18"/>
  <c r="M37" i="18"/>
  <c r="Z37" i="18"/>
  <c r="AM37" i="18"/>
  <c r="AQ37" i="18"/>
  <c r="AZ37" i="18"/>
  <c r="BD37" i="18"/>
  <c r="BQ37" i="18"/>
  <c r="L38" i="18"/>
  <c r="Y38" i="18"/>
  <c r="AC38" i="18"/>
  <c r="AL38" i="18"/>
  <c r="AP38" i="18"/>
  <c r="BC38" i="18"/>
  <c r="BP38" i="18"/>
  <c r="K39" i="18"/>
  <c r="O39" i="18"/>
  <c r="X39" i="18"/>
  <c r="AB39" i="18"/>
  <c r="AO39" i="18"/>
  <c r="BB39" i="18"/>
  <c r="BO39" i="18"/>
  <c r="BS39" i="18"/>
  <c r="J40" i="18"/>
  <c r="N40" i="18"/>
  <c r="AA40" i="18"/>
  <c r="AN40" i="18"/>
  <c r="BA40" i="18"/>
  <c r="BE40" i="18"/>
  <c r="BN40" i="18"/>
  <c r="BR40" i="18"/>
  <c r="M41" i="18"/>
  <c r="Z41" i="18"/>
  <c r="AM41" i="18"/>
  <c r="AQ41" i="18"/>
  <c r="AZ41" i="18"/>
  <c r="BD41" i="18"/>
  <c r="BQ41" i="18"/>
  <c r="L42" i="18"/>
  <c r="Y42" i="18"/>
  <c r="AC42" i="18"/>
  <c r="AL42" i="18"/>
  <c r="AP42" i="18"/>
  <c r="BC42" i="18"/>
  <c r="BP42" i="18"/>
  <c r="K43" i="18"/>
  <c r="O43" i="18"/>
  <c r="X43" i="18"/>
  <c r="AB43" i="18"/>
  <c r="AO43" i="18"/>
  <c r="BB43" i="18"/>
  <c r="BO43" i="18"/>
  <c r="BS43" i="18"/>
  <c r="J44" i="18"/>
  <c r="N44" i="18"/>
  <c r="AA44" i="18"/>
  <c r="AU44" i="18"/>
  <c r="AL45" i="18"/>
  <c r="BC45" i="18"/>
  <c r="BB46" i="18"/>
  <c r="BS46" i="18"/>
  <c r="BA47" i="18"/>
  <c r="BR47" i="18"/>
  <c r="AZ48" i="18"/>
  <c r="L49" i="18"/>
  <c r="K50" i="18"/>
  <c r="J51" i="18"/>
  <c r="AW58" i="18"/>
  <c r="AU60" i="18"/>
  <c r="Y64" i="18"/>
  <c r="D34" i="18"/>
  <c r="H34" i="18"/>
  <c r="Q34" i="18"/>
  <c r="U34" i="18"/>
  <c r="AH34" i="18"/>
  <c r="AU34" i="18"/>
  <c r="BH34" i="18"/>
  <c r="BL34" i="18"/>
  <c r="C35" i="18"/>
  <c r="G35" i="18"/>
  <c r="T35" i="18"/>
  <c r="AG35" i="18"/>
  <c r="AT35" i="18"/>
  <c r="AX35" i="18"/>
  <c r="BG35" i="18"/>
  <c r="BK35" i="18"/>
  <c r="F36" i="18"/>
  <c r="S36" i="18"/>
  <c r="AF36" i="18"/>
  <c r="AJ36" i="18"/>
  <c r="AS36" i="18"/>
  <c r="AW36" i="18"/>
  <c r="BJ36" i="18"/>
  <c r="E37" i="18"/>
  <c r="R37" i="18"/>
  <c r="V37" i="18"/>
  <c r="AE37" i="18"/>
  <c r="AI37" i="18"/>
  <c r="AV37" i="18"/>
  <c r="BI37" i="18"/>
  <c r="D38" i="18"/>
  <c r="H38" i="18"/>
  <c r="Q38" i="18"/>
  <c r="U38" i="18"/>
  <c r="AH38" i="18"/>
  <c r="AU38" i="18"/>
  <c r="BH38" i="18"/>
  <c r="BL38" i="18"/>
  <c r="C39" i="18"/>
  <c r="G39" i="18"/>
  <c r="T39" i="18"/>
  <c r="AG39" i="18"/>
  <c r="AT39" i="18"/>
  <c r="AX39" i="18"/>
  <c r="BG39" i="18"/>
  <c r="BK39" i="18"/>
  <c r="F40" i="18"/>
  <c r="S40" i="18"/>
  <c r="AF40" i="18"/>
  <c r="AJ40" i="18"/>
  <c r="AS40" i="18"/>
  <c r="AW40" i="18"/>
  <c r="BJ40" i="18"/>
  <c r="E41" i="18"/>
  <c r="R41" i="18"/>
  <c r="V41" i="18"/>
  <c r="AE41" i="18"/>
  <c r="AI41" i="18"/>
  <c r="AV41" i="18"/>
  <c r="BI41" i="18"/>
  <c r="D42" i="18"/>
  <c r="H42" i="18"/>
  <c r="Q42" i="18"/>
  <c r="U42" i="18"/>
  <c r="AH42" i="18"/>
  <c r="AU42" i="18"/>
  <c r="BH42" i="18"/>
  <c r="BL42" i="18"/>
  <c r="C43" i="18"/>
  <c r="G43" i="18"/>
  <c r="T43" i="18"/>
  <c r="AG43" i="18"/>
  <c r="AT43" i="18"/>
  <c r="AX43" i="18"/>
  <c r="BG43" i="18"/>
  <c r="BK43" i="18"/>
  <c r="F44" i="18"/>
  <c r="S44" i="18"/>
  <c r="AF44" i="18"/>
  <c r="AL44" i="18"/>
  <c r="BH44" i="18"/>
  <c r="X45" i="18"/>
  <c r="AO45" i="18"/>
  <c r="AN46" i="18"/>
  <c r="BE46" i="18"/>
  <c r="AM47" i="18"/>
  <c r="BD47" i="18"/>
  <c r="AL48" i="18"/>
  <c r="BC48" i="18"/>
  <c r="O50" i="18"/>
  <c r="N51" i="18"/>
  <c r="C53" i="18"/>
  <c r="BL60" i="18"/>
  <c r="X65" i="18"/>
  <c r="BR33" i="18"/>
  <c r="M34" i="18"/>
  <c r="Z34" i="18"/>
  <c r="AM34" i="18"/>
  <c r="AQ34" i="18"/>
  <c r="AZ34" i="18"/>
  <c r="BD34" i="18"/>
  <c r="BQ34" i="18"/>
  <c r="L35" i="18"/>
  <c r="Y35" i="18"/>
  <c r="AC35" i="18"/>
  <c r="AL35" i="18"/>
  <c r="AP35" i="18"/>
  <c r="BC35" i="18"/>
  <c r="BP35" i="18"/>
  <c r="K36" i="18"/>
  <c r="O36" i="18"/>
  <c r="X36" i="18"/>
  <c r="AB36" i="18"/>
  <c r="AO36" i="18"/>
  <c r="BB36" i="18"/>
  <c r="BO36" i="18"/>
  <c r="BS36" i="18"/>
  <c r="J37" i="18"/>
  <c r="N37" i="18"/>
  <c r="AA37" i="18"/>
  <c r="AN37" i="18"/>
  <c r="BA37" i="18"/>
  <c r="BE37" i="18"/>
  <c r="BN37" i="18"/>
  <c r="BR37" i="18"/>
  <c r="M38" i="18"/>
  <c r="Z38" i="18"/>
  <c r="AM38" i="18"/>
  <c r="AQ38" i="18"/>
  <c r="AZ38" i="18"/>
  <c r="BD38" i="18"/>
  <c r="BQ38" i="18"/>
  <c r="L39" i="18"/>
  <c r="Y39" i="18"/>
  <c r="AC39" i="18"/>
  <c r="AL39" i="18"/>
  <c r="AP39" i="18"/>
  <c r="BC39" i="18"/>
  <c r="BP39" i="18"/>
  <c r="K40" i="18"/>
  <c r="O40" i="18"/>
  <c r="X40" i="18"/>
  <c r="AB40" i="18"/>
  <c r="AO40" i="18"/>
  <c r="BB40" i="18"/>
  <c r="BO40" i="18"/>
  <c r="BS40" i="18"/>
  <c r="J41" i="18"/>
  <c r="N41" i="18"/>
  <c r="AA41" i="18"/>
  <c r="AN41" i="18"/>
  <c r="BA41" i="18"/>
  <c r="BE41" i="18"/>
  <c r="BN41" i="18"/>
  <c r="BR41" i="18"/>
  <c r="M42" i="18"/>
  <c r="Z42" i="18"/>
  <c r="AM42" i="18"/>
  <c r="AQ42" i="18"/>
  <c r="AZ42" i="18"/>
  <c r="BD42" i="18"/>
  <c r="BQ42" i="18"/>
  <c r="L43" i="18"/>
  <c r="Y43" i="18"/>
  <c r="AC43" i="18"/>
  <c r="AL43" i="18"/>
  <c r="AP43" i="18"/>
  <c r="BC43" i="18"/>
  <c r="BP43" i="18"/>
  <c r="K44" i="18"/>
  <c r="O44" i="18"/>
  <c r="X44" i="18"/>
  <c r="AB44" i="18"/>
  <c r="Y45" i="18"/>
  <c r="AP45" i="18"/>
  <c r="X46" i="18"/>
  <c r="AO46" i="18"/>
  <c r="AN47" i="18"/>
  <c r="BE47" i="18"/>
  <c r="AM48" i="18"/>
  <c r="BD48" i="18"/>
  <c r="BC49" i="18"/>
  <c r="BB50" i="18"/>
  <c r="T53" i="18"/>
  <c r="R55" i="18"/>
  <c r="BE66" i="18"/>
  <c r="E34" i="18"/>
  <c r="R34" i="18"/>
  <c r="V34" i="18"/>
  <c r="AE34" i="18"/>
  <c r="AI34" i="18"/>
  <c r="AV34" i="18"/>
  <c r="BI34" i="18"/>
  <c r="D35" i="18"/>
  <c r="H35" i="18"/>
  <c r="Q35" i="18"/>
  <c r="U35" i="18"/>
  <c r="AH35" i="18"/>
  <c r="AU35" i="18"/>
  <c r="BH35" i="18"/>
  <c r="BL35" i="18"/>
  <c r="C36" i="18"/>
  <c r="G36" i="18"/>
  <c r="T36" i="18"/>
  <c r="AG36" i="18"/>
  <c r="AT36" i="18"/>
  <c r="AX36" i="18"/>
  <c r="BG36" i="18"/>
  <c r="BK36" i="18"/>
  <c r="F37" i="18"/>
  <c r="S37" i="18"/>
  <c r="AF37" i="18"/>
  <c r="AJ37" i="18"/>
  <c r="AS37" i="18"/>
  <c r="AW37" i="18"/>
  <c r="BJ37" i="18"/>
  <c r="E38" i="18"/>
  <c r="R38" i="18"/>
  <c r="V38" i="18"/>
  <c r="AE38" i="18"/>
  <c r="AI38" i="18"/>
  <c r="AV38" i="18"/>
  <c r="BI38" i="18"/>
  <c r="D39" i="18"/>
  <c r="H39" i="18"/>
  <c r="Q39" i="18"/>
  <c r="U39" i="18"/>
  <c r="AH39" i="18"/>
  <c r="AU39" i="18"/>
  <c r="BH39" i="18"/>
  <c r="BL39" i="18"/>
  <c r="C40" i="18"/>
  <c r="G40" i="18"/>
  <c r="T40" i="18"/>
  <c r="AG40" i="18"/>
  <c r="AT40" i="18"/>
  <c r="AX40" i="18"/>
  <c r="BG40" i="18"/>
  <c r="BK40" i="18"/>
  <c r="F41" i="18"/>
  <c r="S41" i="18"/>
  <c r="AF41" i="18"/>
  <c r="AJ41" i="18"/>
  <c r="AS41" i="18"/>
  <c r="AW41" i="18"/>
  <c r="BJ41" i="18"/>
  <c r="E42" i="18"/>
  <c r="R42" i="18"/>
  <c r="V42" i="18"/>
  <c r="AE42" i="18"/>
  <c r="AI42" i="18"/>
  <c r="AV42" i="18"/>
  <c r="BI42" i="18"/>
  <c r="D43" i="18"/>
  <c r="H43" i="18"/>
  <c r="Q43" i="18"/>
  <c r="U43" i="18"/>
  <c r="AH43" i="18"/>
  <c r="AU43" i="18"/>
  <c r="BH43" i="18"/>
  <c r="BL43" i="18"/>
  <c r="C44" i="18"/>
  <c r="G44" i="18"/>
  <c r="T44" i="18"/>
  <c r="AG44" i="18"/>
  <c r="AM44" i="18"/>
  <c r="K45" i="18"/>
  <c r="AB45" i="18"/>
  <c r="J46" i="18"/>
  <c r="AA46" i="18"/>
  <c r="Z47" i="18"/>
  <c r="AQ47" i="18"/>
  <c r="Y48" i="18"/>
  <c r="AP48" i="18"/>
  <c r="Y49" i="18"/>
  <c r="X50" i="18"/>
  <c r="AI55" i="18"/>
  <c r="AG57" i="18"/>
  <c r="AE59" i="18"/>
  <c r="BC68" i="18"/>
  <c r="BO33" i="18"/>
  <c r="BS33" i="18"/>
  <c r="J34" i="18"/>
  <c r="N34" i="18"/>
  <c r="AA34" i="18"/>
  <c r="AN34" i="18"/>
  <c r="BA34" i="18"/>
  <c r="BE34" i="18"/>
  <c r="BN34" i="18"/>
  <c r="BR34" i="18"/>
  <c r="M35" i="18"/>
  <c r="Z35" i="18"/>
  <c r="AM35" i="18"/>
  <c r="AQ35" i="18"/>
  <c r="AZ35" i="18"/>
  <c r="BD35" i="18"/>
  <c r="BQ35" i="18"/>
  <c r="L36" i="18"/>
  <c r="Y36" i="18"/>
  <c r="AC36" i="18"/>
  <c r="AL36" i="18"/>
  <c r="AP36" i="18"/>
  <c r="BC36" i="18"/>
  <c r="BP36" i="18"/>
  <c r="K37" i="18"/>
  <c r="O37" i="18"/>
  <c r="X37" i="18"/>
  <c r="AB37" i="18"/>
  <c r="AO37" i="18"/>
  <c r="BB37" i="18"/>
  <c r="BO37" i="18"/>
  <c r="BS37" i="18"/>
  <c r="J38" i="18"/>
  <c r="N38" i="18"/>
  <c r="AA38" i="18"/>
  <c r="AN38" i="18"/>
  <c r="BA38" i="18"/>
  <c r="BE38" i="18"/>
  <c r="BN38" i="18"/>
  <c r="BR38" i="18"/>
  <c r="M39" i="18"/>
  <c r="Z39" i="18"/>
  <c r="AM39" i="18"/>
  <c r="AQ39" i="18"/>
  <c r="AZ39" i="18"/>
  <c r="BD39" i="18"/>
  <c r="BQ39" i="18"/>
  <c r="L40" i="18"/>
  <c r="Y40" i="18"/>
  <c r="AC40" i="18"/>
  <c r="AL40" i="18"/>
  <c r="AP40" i="18"/>
  <c r="BC40" i="18"/>
  <c r="BP40" i="18"/>
  <c r="K41" i="18"/>
  <c r="O41" i="18"/>
  <c r="X41" i="18"/>
  <c r="AB41" i="18"/>
  <c r="AO41" i="18"/>
  <c r="BB41" i="18"/>
  <c r="BO41" i="18"/>
  <c r="BS41" i="18"/>
  <c r="J42" i="18"/>
  <c r="N42" i="18"/>
  <c r="AA42" i="18"/>
  <c r="AN42" i="18"/>
  <c r="BA42" i="18"/>
  <c r="BE42" i="18"/>
  <c r="BN42" i="18"/>
  <c r="BR42" i="18"/>
  <c r="M43" i="18"/>
  <c r="Z43" i="18"/>
  <c r="AM43" i="18"/>
  <c r="AQ43" i="18"/>
  <c r="AZ43" i="18"/>
  <c r="BD43" i="18"/>
  <c r="BQ43" i="18"/>
  <c r="L44" i="18"/>
  <c r="Y44" i="18"/>
  <c r="AC44" i="18"/>
  <c r="AP44" i="18"/>
  <c r="AZ44" i="18"/>
  <c r="L45" i="18"/>
  <c r="AC45" i="18"/>
  <c r="K46" i="18"/>
  <c r="AB46" i="18"/>
  <c r="J47" i="18"/>
  <c r="AA47" i="18"/>
  <c r="Z48" i="18"/>
  <c r="AQ48" i="18"/>
  <c r="AC49" i="18"/>
  <c r="AB50" i="18"/>
  <c r="AA51" i="18"/>
  <c r="AX57" i="18"/>
  <c r="AV59" i="18"/>
  <c r="AT61" i="18"/>
  <c r="BA70" i="18"/>
  <c r="BK33" i="18"/>
  <c r="F34" i="18"/>
  <c r="S34" i="18"/>
  <c r="AF34" i="18"/>
  <c r="AJ34" i="18"/>
  <c r="AS34" i="18"/>
  <c r="AW34" i="18"/>
  <c r="BJ34" i="18"/>
  <c r="E35" i="18"/>
  <c r="R35" i="18"/>
  <c r="V35" i="18"/>
  <c r="AE35" i="18"/>
  <c r="AI35" i="18"/>
  <c r="AV35" i="18"/>
  <c r="BI35" i="18"/>
  <c r="D36" i="18"/>
  <c r="H36" i="18"/>
  <c r="Q36" i="18"/>
  <c r="U36" i="18"/>
  <c r="AH36" i="18"/>
  <c r="AU36" i="18"/>
  <c r="BH36" i="18"/>
  <c r="BL36" i="18"/>
  <c r="C37" i="18"/>
  <c r="G37" i="18"/>
  <c r="T37" i="18"/>
  <c r="AG37" i="18"/>
  <c r="AT37" i="18"/>
  <c r="AX37" i="18"/>
  <c r="BG37" i="18"/>
  <c r="BK37" i="18"/>
  <c r="F38" i="18"/>
  <c r="S38" i="18"/>
  <c r="AF38" i="18"/>
  <c r="AJ38" i="18"/>
  <c r="AS38" i="18"/>
  <c r="AW38" i="18"/>
  <c r="BJ38" i="18"/>
  <c r="E39" i="18"/>
  <c r="R39" i="18"/>
  <c r="V39" i="18"/>
  <c r="AE39" i="18"/>
  <c r="AI39" i="18"/>
  <c r="AV39" i="18"/>
  <c r="BI39" i="18"/>
  <c r="D40" i="18"/>
  <c r="H40" i="18"/>
  <c r="Q40" i="18"/>
  <c r="U40" i="18"/>
  <c r="AH40" i="18"/>
  <c r="AU40" i="18"/>
  <c r="BH40" i="18"/>
  <c r="BL40" i="18"/>
  <c r="C41" i="18"/>
  <c r="G41" i="18"/>
  <c r="T41" i="18"/>
  <c r="AG41" i="18"/>
  <c r="AT41" i="18"/>
  <c r="AX41" i="18"/>
  <c r="BG41" i="18"/>
  <c r="BK41" i="18"/>
  <c r="F42" i="18"/>
  <c r="S42" i="18"/>
  <c r="AF42" i="18"/>
  <c r="AJ42" i="18"/>
  <c r="AS42" i="18"/>
  <c r="AW42" i="18"/>
  <c r="BJ42" i="18"/>
  <c r="E43" i="18"/>
  <c r="R43" i="18"/>
  <c r="V43" i="18"/>
  <c r="AE43" i="18"/>
  <c r="AI43" i="18"/>
  <c r="AV43" i="18"/>
  <c r="BI43" i="18"/>
  <c r="D44" i="18"/>
  <c r="H44" i="18"/>
  <c r="Q44" i="18"/>
  <c r="U44" i="18"/>
  <c r="AH44" i="18"/>
  <c r="BC44" i="18"/>
  <c r="BP44" i="18"/>
  <c r="O45" i="18"/>
  <c r="BO45" i="18"/>
  <c r="N46" i="18"/>
  <c r="BN46" i="18"/>
  <c r="M47" i="18"/>
  <c r="L48" i="18"/>
  <c r="AC48" i="18"/>
  <c r="BQ48" i="18"/>
  <c r="BP49" i="18"/>
  <c r="BO50" i="18"/>
  <c r="E52" i="18"/>
  <c r="BQ61" i="18"/>
  <c r="Y74" i="18"/>
  <c r="BP48" i="18"/>
  <c r="K49" i="18"/>
  <c r="O49" i="18"/>
  <c r="X49" i="18"/>
  <c r="AB49" i="18"/>
  <c r="AO49" i="18"/>
  <c r="BB49" i="18"/>
  <c r="BO49" i="18"/>
  <c r="BS49" i="18"/>
  <c r="J50" i="18"/>
  <c r="N50" i="18"/>
  <c r="AA50" i="18"/>
  <c r="AN50" i="18"/>
  <c r="BA50" i="18"/>
  <c r="BE50" i="18"/>
  <c r="BN50" i="18"/>
  <c r="BR50" i="18"/>
  <c r="M51" i="18"/>
  <c r="Z51" i="18"/>
  <c r="AM51" i="18"/>
  <c r="AQ51" i="18"/>
  <c r="BE51" i="18"/>
  <c r="D52" i="18"/>
  <c r="Q52" i="18"/>
  <c r="AH52" i="18"/>
  <c r="AG53" i="18"/>
  <c r="AX53" i="18"/>
  <c r="AF54" i="18"/>
  <c r="AW54" i="18"/>
  <c r="AE55" i="18"/>
  <c r="AV55" i="18"/>
  <c r="AU56" i="18"/>
  <c r="BL56" i="18"/>
  <c r="AT57" i="18"/>
  <c r="BK57" i="18"/>
  <c r="AS58" i="18"/>
  <c r="BJ58" i="18"/>
  <c r="BI59" i="18"/>
  <c r="H60" i="18"/>
  <c r="BH60" i="18"/>
  <c r="G61" i="18"/>
  <c r="BG61" i="18"/>
  <c r="BL44" i="18"/>
  <c r="C45" i="18"/>
  <c r="G45" i="18"/>
  <c r="T45" i="18"/>
  <c r="AG45" i="18"/>
  <c r="AT45" i="18"/>
  <c r="AX45" i="18"/>
  <c r="BG45" i="18"/>
  <c r="BK45" i="18"/>
  <c r="F46" i="18"/>
  <c r="S46" i="18"/>
  <c r="AF46" i="18"/>
  <c r="AJ46" i="18"/>
  <c r="AS46" i="18"/>
  <c r="AW46" i="18"/>
  <c r="BJ46" i="18"/>
  <c r="E47" i="18"/>
  <c r="R47" i="18"/>
  <c r="V47" i="18"/>
  <c r="AE47" i="18"/>
  <c r="AI47" i="18"/>
  <c r="AV47" i="18"/>
  <c r="BI47" i="18"/>
  <c r="D48" i="18"/>
  <c r="H48" i="18"/>
  <c r="Q48" i="18"/>
  <c r="U48" i="18"/>
  <c r="AH48" i="18"/>
  <c r="AU48" i="18"/>
  <c r="BH48" i="18"/>
  <c r="BL48" i="18"/>
  <c r="C49" i="18"/>
  <c r="G49" i="18"/>
  <c r="T49" i="18"/>
  <c r="AG49" i="18"/>
  <c r="AT49" i="18"/>
  <c r="AX49" i="18"/>
  <c r="BG49" i="18"/>
  <c r="BK49" i="18"/>
  <c r="F50" i="18"/>
  <c r="S50" i="18"/>
  <c r="AF50" i="18"/>
  <c r="AJ50" i="18"/>
  <c r="AS50" i="18"/>
  <c r="AW50" i="18"/>
  <c r="BJ50" i="18"/>
  <c r="E51" i="18"/>
  <c r="R51" i="18"/>
  <c r="V51" i="18"/>
  <c r="AE51" i="18"/>
  <c r="AI51" i="18"/>
  <c r="AV51" i="18"/>
  <c r="BA51" i="18"/>
  <c r="BN51" i="18"/>
  <c r="AZ52" i="18"/>
  <c r="BQ52" i="18"/>
  <c r="BP53" i="18"/>
  <c r="O54" i="18"/>
  <c r="BO54" i="18"/>
  <c r="N55" i="18"/>
  <c r="BN55" i="18"/>
  <c r="M56" i="18"/>
  <c r="L57" i="18"/>
  <c r="AC57" i="18"/>
  <c r="K58" i="18"/>
  <c r="AB58" i="18"/>
  <c r="J59" i="18"/>
  <c r="AA59" i="18"/>
  <c r="Z60" i="18"/>
  <c r="AQ60" i="18"/>
  <c r="Y61" i="18"/>
  <c r="AP61" i="18"/>
  <c r="K63" i="18"/>
  <c r="H64" i="18"/>
  <c r="G65" i="18"/>
  <c r="AA66" i="18"/>
  <c r="Y68" i="18"/>
  <c r="AI44" i="18"/>
  <c r="AV44" i="18"/>
  <c r="BI44" i="18"/>
  <c r="D45" i="18"/>
  <c r="H45" i="18"/>
  <c r="Q45" i="18"/>
  <c r="U45" i="18"/>
  <c r="AH45" i="18"/>
  <c r="AU45" i="18"/>
  <c r="BH45" i="18"/>
  <c r="BL45" i="18"/>
  <c r="C46" i="18"/>
  <c r="G46" i="18"/>
  <c r="T46" i="18"/>
  <c r="AG46" i="18"/>
  <c r="AT46" i="18"/>
  <c r="AX46" i="18"/>
  <c r="BG46" i="18"/>
  <c r="BK46" i="18"/>
  <c r="F47" i="18"/>
  <c r="S47" i="18"/>
  <c r="AF47" i="18"/>
  <c r="AJ47" i="18"/>
  <c r="AS47" i="18"/>
  <c r="AW47" i="18"/>
  <c r="BJ47" i="18"/>
  <c r="E48" i="18"/>
  <c r="R48" i="18"/>
  <c r="V48" i="18"/>
  <c r="AE48" i="18"/>
  <c r="AI48" i="18"/>
  <c r="AV48" i="18"/>
  <c r="BI48" i="18"/>
  <c r="D49" i="18"/>
  <c r="H49" i="18"/>
  <c r="Q49" i="18"/>
  <c r="U49" i="18"/>
  <c r="AH49" i="18"/>
  <c r="AU49" i="18"/>
  <c r="BH49" i="18"/>
  <c r="BL49" i="18"/>
  <c r="C50" i="18"/>
  <c r="G50" i="18"/>
  <c r="T50" i="18"/>
  <c r="AG50" i="18"/>
  <c r="AT50" i="18"/>
  <c r="AX50" i="18"/>
  <c r="BG50" i="18"/>
  <c r="BK50" i="18"/>
  <c r="F51" i="18"/>
  <c r="S51" i="18"/>
  <c r="AF51" i="18"/>
  <c r="AJ51" i="18"/>
  <c r="AS51" i="18"/>
  <c r="AW51" i="18"/>
  <c r="BB51" i="18"/>
  <c r="BO51" i="18"/>
  <c r="AM52" i="18"/>
  <c r="BD52" i="18"/>
  <c r="AL53" i="18"/>
  <c r="BC53" i="18"/>
  <c r="BB54" i="18"/>
  <c r="BS54" i="18"/>
  <c r="BA55" i="18"/>
  <c r="BR55" i="18"/>
  <c r="AZ56" i="18"/>
  <c r="BQ56" i="18"/>
  <c r="BP57" i="18"/>
  <c r="O58" i="18"/>
  <c r="BO58" i="18"/>
  <c r="N59" i="18"/>
  <c r="BN59" i="18"/>
  <c r="M60" i="18"/>
  <c r="L61" i="18"/>
  <c r="AC61" i="18"/>
  <c r="BS61" i="18"/>
  <c r="BE70" i="18"/>
  <c r="AP74" i="18"/>
  <c r="AN44" i="18"/>
  <c r="BA44" i="18"/>
  <c r="BE44" i="18"/>
  <c r="BN44" i="18"/>
  <c r="BR44" i="18"/>
  <c r="M45" i="18"/>
  <c r="Z45" i="18"/>
  <c r="AM45" i="18"/>
  <c r="AQ45" i="18"/>
  <c r="AZ45" i="18"/>
  <c r="BD45" i="18"/>
  <c r="BQ45" i="18"/>
  <c r="L46" i="18"/>
  <c r="Y46" i="18"/>
  <c r="AC46" i="18"/>
  <c r="AL46" i="18"/>
  <c r="AP46" i="18"/>
  <c r="BC46" i="18"/>
  <c r="BP46" i="18"/>
  <c r="K47" i="18"/>
  <c r="O47" i="18"/>
  <c r="X47" i="18"/>
  <c r="AB47" i="18"/>
  <c r="AO47" i="18"/>
  <c r="BB47" i="18"/>
  <c r="BO47" i="18"/>
  <c r="BS47" i="18"/>
  <c r="J48" i="18"/>
  <c r="N48" i="18"/>
  <c r="AA48" i="18"/>
  <c r="AN48" i="18"/>
  <c r="BA48" i="18"/>
  <c r="BE48" i="18"/>
  <c r="BN48" i="18"/>
  <c r="BR48" i="18"/>
  <c r="M49" i="18"/>
  <c r="Z49" i="18"/>
  <c r="AM49" i="18"/>
  <c r="AQ49" i="18"/>
  <c r="AZ49" i="18"/>
  <c r="BD49" i="18"/>
  <c r="BQ49" i="18"/>
  <c r="L50" i="18"/>
  <c r="Y50" i="18"/>
  <c r="AC50" i="18"/>
  <c r="AL50" i="18"/>
  <c r="AP50" i="18"/>
  <c r="BC50" i="18"/>
  <c r="BP50" i="18"/>
  <c r="K51" i="18"/>
  <c r="O51" i="18"/>
  <c r="X51" i="18"/>
  <c r="AB51" i="18"/>
  <c r="AO51" i="18"/>
  <c r="BC51" i="18"/>
  <c r="BI51" i="18"/>
  <c r="H52" i="18"/>
  <c r="BH52" i="18"/>
  <c r="G53" i="18"/>
  <c r="BG53" i="18"/>
  <c r="F54" i="18"/>
  <c r="E55" i="18"/>
  <c r="V55" i="18"/>
  <c r="D56" i="18"/>
  <c r="U56" i="18"/>
  <c r="C57" i="18"/>
  <c r="T57" i="18"/>
  <c r="S58" i="18"/>
  <c r="AJ58" i="18"/>
  <c r="R59" i="18"/>
  <c r="AI59" i="18"/>
  <c r="Q60" i="18"/>
  <c r="AH60" i="18"/>
  <c r="AG61" i="18"/>
  <c r="AX61" i="18"/>
  <c r="BE62" i="18"/>
  <c r="AQ63" i="18"/>
  <c r="AP64" i="18"/>
  <c r="AO65" i="18"/>
  <c r="AJ44" i="18"/>
  <c r="AS44" i="18"/>
  <c r="AW44" i="18"/>
  <c r="BJ44" i="18"/>
  <c r="E45" i="18"/>
  <c r="R45" i="18"/>
  <c r="V45" i="18"/>
  <c r="AE45" i="18"/>
  <c r="AI45" i="18"/>
  <c r="AV45" i="18"/>
  <c r="BI45" i="18"/>
  <c r="D46" i="18"/>
  <c r="H46" i="18"/>
  <c r="Q46" i="18"/>
  <c r="U46" i="18"/>
  <c r="AH46" i="18"/>
  <c r="AU46" i="18"/>
  <c r="BH46" i="18"/>
  <c r="BL46" i="18"/>
  <c r="C47" i="18"/>
  <c r="G47" i="18"/>
  <c r="T47" i="18"/>
  <c r="AG47" i="18"/>
  <c r="AT47" i="18"/>
  <c r="AX47" i="18"/>
  <c r="BG47" i="18"/>
  <c r="BK47" i="18"/>
  <c r="F48" i="18"/>
  <c r="S48" i="18"/>
  <c r="AF48" i="18"/>
  <c r="AJ48" i="18"/>
  <c r="AS48" i="18"/>
  <c r="AW48" i="18"/>
  <c r="BJ48" i="18"/>
  <c r="E49" i="18"/>
  <c r="R49" i="18"/>
  <c r="V49" i="18"/>
  <c r="AE49" i="18"/>
  <c r="AI49" i="18"/>
  <c r="AV49" i="18"/>
  <c r="BI49" i="18"/>
  <c r="D50" i="18"/>
  <c r="H50" i="18"/>
  <c r="Q50" i="18"/>
  <c r="U50" i="18"/>
  <c r="AH50" i="18"/>
  <c r="AU50" i="18"/>
  <c r="BH50" i="18"/>
  <c r="BL50" i="18"/>
  <c r="C51" i="18"/>
  <c r="G51" i="18"/>
  <c r="T51" i="18"/>
  <c r="AG51" i="18"/>
  <c r="AT51" i="18"/>
  <c r="BR51" i="18"/>
  <c r="Z52" i="18"/>
  <c r="AQ52" i="18"/>
  <c r="Y53" i="18"/>
  <c r="AP53" i="18"/>
  <c r="X54" i="18"/>
  <c r="AO54" i="18"/>
  <c r="AN55" i="18"/>
  <c r="BE55" i="18"/>
  <c r="AM56" i="18"/>
  <c r="BD56" i="18"/>
  <c r="AL57" i="18"/>
  <c r="BC57" i="18"/>
  <c r="BB58" i="18"/>
  <c r="BS58" i="18"/>
  <c r="BA59" i="18"/>
  <c r="BR59" i="18"/>
  <c r="AZ60" i="18"/>
  <c r="BQ60" i="18"/>
  <c r="L62" i="18"/>
  <c r="Z67" i="18"/>
  <c r="X69" i="18"/>
  <c r="AO44" i="18"/>
  <c r="BB44" i="18"/>
  <c r="BO44" i="18"/>
  <c r="BS44" i="18"/>
  <c r="J45" i="18"/>
  <c r="N45" i="18"/>
  <c r="AA45" i="18"/>
  <c r="AN45" i="18"/>
  <c r="BA45" i="18"/>
  <c r="BE45" i="18"/>
  <c r="BN45" i="18"/>
  <c r="BR45" i="18"/>
  <c r="M46" i="18"/>
  <c r="Z46" i="18"/>
  <c r="AM46" i="18"/>
  <c r="AQ46" i="18"/>
  <c r="AZ46" i="18"/>
  <c r="BD46" i="18"/>
  <c r="BQ46" i="18"/>
  <c r="L47" i="18"/>
  <c r="Y47" i="18"/>
  <c r="AC47" i="18"/>
  <c r="AL47" i="18"/>
  <c r="AP47" i="18"/>
  <c r="BC47" i="18"/>
  <c r="BP47" i="18"/>
  <c r="K48" i="18"/>
  <c r="O48" i="18"/>
  <c r="X48" i="18"/>
  <c r="AB48" i="18"/>
  <c r="AO48" i="18"/>
  <c r="BB48" i="18"/>
  <c r="BO48" i="18"/>
  <c r="BS48" i="18"/>
  <c r="J49" i="18"/>
  <c r="N49" i="18"/>
  <c r="AA49" i="18"/>
  <c r="AN49" i="18"/>
  <c r="BA49" i="18"/>
  <c r="BE49" i="18"/>
  <c r="BN49" i="18"/>
  <c r="BR49" i="18"/>
  <c r="M50" i="18"/>
  <c r="Z50" i="18"/>
  <c r="AM50" i="18"/>
  <c r="AQ50" i="18"/>
  <c r="AZ50" i="18"/>
  <c r="BD50" i="18"/>
  <c r="BQ50" i="18"/>
  <c r="L51" i="18"/>
  <c r="Y51" i="18"/>
  <c r="AC51" i="18"/>
  <c r="AL51" i="18"/>
  <c r="AP51" i="18"/>
  <c r="BD51" i="18"/>
  <c r="BJ51" i="18"/>
  <c r="AU52" i="18"/>
  <c r="BL52" i="18"/>
  <c r="AT53" i="18"/>
  <c r="BK53" i="18"/>
  <c r="AS54" i="18"/>
  <c r="BJ54" i="18"/>
  <c r="BI55" i="18"/>
  <c r="H56" i="18"/>
  <c r="BH56" i="18"/>
  <c r="G57" i="18"/>
  <c r="BG57" i="18"/>
  <c r="F58" i="18"/>
  <c r="E59" i="18"/>
  <c r="V59" i="18"/>
  <c r="D60" i="18"/>
  <c r="U60" i="18"/>
  <c r="C61" i="18"/>
  <c r="T61" i="18"/>
  <c r="BP62" i="18"/>
  <c r="BD67" i="18"/>
  <c r="BB69" i="18"/>
  <c r="AZ71" i="18"/>
  <c r="Z80" i="18"/>
  <c r="AT44" i="18"/>
  <c r="AX44" i="18"/>
  <c r="BG44" i="18"/>
  <c r="BK44" i="18"/>
  <c r="F45" i="18"/>
  <c r="S45" i="18"/>
  <c r="AF45" i="18"/>
  <c r="AJ45" i="18"/>
  <c r="AS45" i="18"/>
  <c r="AW45" i="18"/>
  <c r="BJ45" i="18"/>
  <c r="E46" i="18"/>
  <c r="R46" i="18"/>
  <c r="V46" i="18"/>
  <c r="AE46" i="18"/>
  <c r="AI46" i="18"/>
  <c r="AV46" i="18"/>
  <c r="BI46" i="18"/>
  <c r="D47" i="18"/>
  <c r="H47" i="18"/>
  <c r="Q47" i="18"/>
  <c r="U47" i="18"/>
  <c r="AH47" i="18"/>
  <c r="AU47" i="18"/>
  <c r="BH47" i="18"/>
  <c r="BL47" i="18"/>
  <c r="C48" i="18"/>
  <c r="G48" i="18"/>
  <c r="T48" i="18"/>
  <c r="AG48" i="18"/>
  <c r="AT48" i="18"/>
  <c r="AX48" i="18"/>
  <c r="BG48" i="18"/>
  <c r="BK48" i="18"/>
  <c r="F49" i="18"/>
  <c r="S49" i="18"/>
  <c r="AF49" i="18"/>
  <c r="AJ49" i="18"/>
  <c r="AS49" i="18"/>
  <c r="AW49" i="18"/>
  <c r="BJ49" i="18"/>
  <c r="E50" i="18"/>
  <c r="R50" i="18"/>
  <c r="V50" i="18"/>
  <c r="AE50" i="18"/>
  <c r="AI50" i="18"/>
  <c r="AV50" i="18"/>
  <c r="BI50" i="18"/>
  <c r="D51" i="18"/>
  <c r="H51" i="18"/>
  <c r="Q51" i="18"/>
  <c r="U51" i="18"/>
  <c r="AH51" i="18"/>
  <c r="AU51" i="18"/>
  <c r="AZ51" i="18"/>
  <c r="BS51" i="18"/>
  <c r="M52" i="18"/>
  <c r="L53" i="18"/>
  <c r="AC53" i="18"/>
  <c r="K54" i="18"/>
  <c r="AB54" i="18"/>
  <c r="J55" i="18"/>
  <c r="AA55" i="18"/>
  <c r="Z56" i="18"/>
  <c r="AQ56" i="18"/>
  <c r="Y57" i="18"/>
  <c r="AP57" i="18"/>
  <c r="X58" i="18"/>
  <c r="AO58" i="18"/>
  <c r="AN59" i="18"/>
  <c r="BE59" i="18"/>
  <c r="AM60" i="18"/>
  <c r="BD60" i="18"/>
  <c r="AL61" i="18"/>
  <c r="BC61" i="18"/>
  <c r="BR62" i="18"/>
  <c r="BI63" i="18"/>
  <c r="BH64" i="18"/>
  <c r="BD71" i="18"/>
  <c r="R52" i="18"/>
  <c r="V52" i="18"/>
  <c r="AE52" i="18"/>
  <c r="AI52" i="18"/>
  <c r="AV52" i="18"/>
  <c r="BI52" i="18"/>
  <c r="D53" i="18"/>
  <c r="H53" i="18"/>
  <c r="Q53" i="18"/>
  <c r="U53" i="18"/>
  <c r="AH53" i="18"/>
  <c r="AU53" i="18"/>
  <c r="BH53" i="18"/>
  <c r="BL53" i="18"/>
  <c r="C54" i="18"/>
  <c r="G54" i="18"/>
  <c r="T54" i="18"/>
  <c r="AG54" i="18"/>
  <c r="AT54" i="18"/>
  <c r="AX54" i="18"/>
  <c r="BG54" i="18"/>
  <c r="BK54" i="18"/>
  <c r="F55" i="18"/>
  <c r="S55" i="18"/>
  <c r="AF55" i="18"/>
  <c r="AJ55" i="18"/>
  <c r="AS55" i="18"/>
  <c r="AW55" i="18"/>
  <c r="BJ55" i="18"/>
  <c r="E56" i="18"/>
  <c r="R56" i="18"/>
  <c r="V56" i="18"/>
  <c r="AE56" i="18"/>
  <c r="AI56" i="18"/>
  <c r="AV56" i="18"/>
  <c r="BI56" i="18"/>
  <c r="D57" i="18"/>
  <c r="H57" i="18"/>
  <c r="Q57" i="18"/>
  <c r="U57" i="18"/>
  <c r="AH57" i="18"/>
  <c r="AU57" i="18"/>
  <c r="BH57" i="18"/>
  <c r="BL57" i="18"/>
  <c r="C58" i="18"/>
  <c r="G58" i="18"/>
  <c r="T58" i="18"/>
  <c r="AG58" i="18"/>
  <c r="AT58" i="18"/>
  <c r="AX58" i="18"/>
  <c r="BG58" i="18"/>
  <c r="BK58" i="18"/>
  <c r="F59" i="18"/>
  <c r="S59" i="18"/>
  <c r="AF59" i="18"/>
  <c r="AJ59" i="18"/>
  <c r="AS59" i="18"/>
  <c r="AW59" i="18"/>
  <c r="BJ59" i="18"/>
  <c r="E60" i="18"/>
  <c r="R60" i="18"/>
  <c r="V60" i="18"/>
  <c r="AE60" i="18"/>
  <c r="AI60" i="18"/>
  <c r="AV60" i="18"/>
  <c r="BI60" i="18"/>
  <c r="D61" i="18"/>
  <c r="H61" i="18"/>
  <c r="Q61" i="18"/>
  <c r="U61" i="18"/>
  <c r="AH61" i="18"/>
  <c r="AU61" i="18"/>
  <c r="N62" i="18"/>
  <c r="Y62" i="18"/>
  <c r="AJ62" i="18"/>
  <c r="M63" i="18"/>
  <c r="L64" i="18"/>
  <c r="AC64" i="18"/>
  <c r="K65" i="18"/>
  <c r="AB65" i="18"/>
  <c r="BO65" i="18"/>
  <c r="BN66" i="18"/>
  <c r="AC68" i="18"/>
  <c r="AB69" i="18"/>
  <c r="AA70" i="18"/>
  <c r="Z71" i="18"/>
  <c r="AC77" i="18"/>
  <c r="Y81" i="18"/>
  <c r="J52" i="18"/>
  <c r="N52" i="18"/>
  <c r="AA52" i="18"/>
  <c r="AN52" i="18"/>
  <c r="BA52" i="18"/>
  <c r="BE52" i="18"/>
  <c r="BN52" i="18"/>
  <c r="BR52" i="18"/>
  <c r="M53" i="18"/>
  <c r="Z53" i="18"/>
  <c r="AM53" i="18"/>
  <c r="AQ53" i="18"/>
  <c r="AZ53" i="18"/>
  <c r="BD53" i="18"/>
  <c r="BQ53" i="18"/>
  <c r="L54" i="18"/>
  <c r="Y54" i="18"/>
  <c r="AC54" i="18"/>
  <c r="AL54" i="18"/>
  <c r="AP54" i="18"/>
  <c r="BC54" i="18"/>
  <c r="BP54" i="18"/>
  <c r="K55" i="18"/>
  <c r="O55" i="18"/>
  <c r="X55" i="18"/>
  <c r="AB55" i="18"/>
  <c r="AO55" i="18"/>
  <c r="BB55" i="18"/>
  <c r="BO55" i="18"/>
  <c r="BS55" i="18"/>
  <c r="J56" i="18"/>
  <c r="N56" i="18"/>
  <c r="AA56" i="18"/>
  <c r="AN56" i="18"/>
  <c r="BA56" i="18"/>
  <c r="BE56" i="18"/>
  <c r="BN56" i="18"/>
  <c r="BR56" i="18"/>
  <c r="M57" i="18"/>
  <c r="Z57" i="18"/>
  <c r="AM57" i="18"/>
  <c r="AQ57" i="18"/>
  <c r="AZ57" i="18"/>
  <c r="BD57" i="18"/>
  <c r="BQ57" i="18"/>
  <c r="L58" i="18"/>
  <c r="Y58" i="18"/>
  <c r="AC58" i="18"/>
  <c r="AL58" i="18"/>
  <c r="AP58" i="18"/>
  <c r="BC58" i="18"/>
  <c r="BP58" i="18"/>
  <c r="K59" i="18"/>
  <c r="O59" i="18"/>
  <c r="X59" i="18"/>
  <c r="AB59" i="18"/>
  <c r="AO59" i="18"/>
  <c r="BB59" i="18"/>
  <c r="BO59" i="18"/>
  <c r="BS59" i="18"/>
  <c r="J60" i="18"/>
  <c r="N60" i="18"/>
  <c r="AA60" i="18"/>
  <c r="AN60" i="18"/>
  <c r="BA60" i="18"/>
  <c r="BE60" i="18"/>
  <c r="BN60" i="18"/>
  <c r="BR60" i="18"/>
  <c r="M61" i="18"/>
  <c r="Z61" i="18"/>
  <c r="AM61" i="18"/>
  <c r="AQ61" i="18"/>
  <c r="AZ61" i="18"/>
  <c r="BD61" i="18"/>
  <c r="AA62" i="18"/>
  <c r="AL62" i="18"/>
  <c r="AW62" i="18"/>
  <c r="AE63" i="18"/>
  <c r="AV63" i="18"/>
  <c r="AU64" i="18"/>
  <c r="BL64" i="18"/>
  <c r="AT65" i="18"/>
  <c r="BS65" i="18"/>
  <c r="BR66" i="18"/>
  <c r="BQ67" i="18"/>
  <c r="BP68" i="18"/>
  <c r="BO69" i="18"/>
  <c r="BN70" i="18"/>
  <c r="AX51" i="18"/>
  <c r="BG51" i="18"/>
  <c r="BK51" i="18"/>
  <c r="F52" i="18"/>
  <c r="S52" i="18"/>
  <c r="AF52" i="18"/>
  <c r="AJ52" i="18"/>
  <c r="AS52" i="18"/>
  <c r="AW52" i="18"/>
  <c r="BJ52" i="18"/>
  <c r="E53" i="18"/>
  <c r="R53" i="18"/>
  <c r="V53" i="18"/>
  <c r="AE53" i="18"/>
  <c r="AI53" i="18"/>
  <c r="AV53" i="18"/>
  <c r="BI53" i="18"/>
  <c r="D54" i="18"/>
  <c r="H54" i="18"/>
  <c r="Q54" i="18"/>
  <c r="U54" i="18"/>
  <c r="AH54" i="18"/>
  <c r="AU54" i="18"/>
  <c r="BH54" i="18"/>
  <c r="BL54" i="18"/>
  <c r="C55" i="18"/>
  <c r="G55" i="18"/>
  <c r="T55" i="18"/>
  <c r="AG55" i="18"/>
  <c r="AT55" i="18"/>
  <c r="AX55" i="18"/>
  <c r="BG55" i="18"/>
  <c r="BK55" i="18"/>
  <c r="F56" i="18"/>
  <c r="S56" i="18"/>
  <c r="AF56" i="18"/>
  <c r="AJ56" i="18"/>
  <c r="AS56" i="18"/>
  <c r="AW56" i="18"/>
  <c r="BJ56" i="18"/>
  <c r="E57" i="18"/>
  <c r="R57" i="18"/>
  <c r="V57" i="18"/>
  <c r="AE57" i="18"/>
  <c r="AI57" i="18"/>
  <c r="AV57" i="18"/>
  <c r="BI57" i="18"/>
  <c r="D58" i="18"/>
  <c r="H58" i="18"/>
  <c r="Q58" i="18"/>
  <c r="U58" i="18"/>
  <c r="AH58" i="18"/>
  <c r="AU58" i="18"/>
  <c r="BH58" i="18"/>
  <c r="BL58" i="18"/>
  <c r="C59" i="18"/>
  <c r="G59" i="18"/>
  <c r="T59" i="18"/>
  <c r="AG59" i="18"/>
  <c r="AT59" i="18"/>
  <c r="AX59" i="18"/>
  <c r="BG59" i="18"/>
  <c r="BK59" i="18"/>
  <c r="F60" i="18"/>
  <c r="S60" i="18"/>
  <c r="AF60" i="18"/>
  <c r="AJ60" i="18"/>
  <c r="AS60" i="18"/>
  <c r="AW60" i="18"/>
  <c r="BJ60" i="18"/>
  <c r="E61" i="18"/>
  <c r="R61" i="18"/>
  <c r="V61" i="18"/>
  <c r="AE61" i="18"/>
  <c r="AI61" i="18"/>
  <c r="AV61" i="18"/>
  <c r="BK61" i="18"/>
  <c r="AN62" i="18"/>
  <c r="BJ62" i="18"/>
  <c r="AZ63" i="18"/>
  <c r="BQ63" i="18"/>
  <c r="BP64" i="18"/>
  <c r="O65" i="18"/>
  <c r="AN66" i="18"/>
  <c r="AM67" i="18"/>
  <c r="AL68" i="18"/>
  <c r="BS69" i="18"/>
  <c r="BR70" i="18"/>
  <c r="BR71" i="18"/>
  <c r="Z73" i="18"/>
  <c r="X75" i="18"/>
  <c r="AB78" i="18"/>
  <c r="X82" i="18"/>
  <c r="BP51" i="18"/>
  <c r="K52" i="18"/>
  <c r="O52" i="18"/>
  <c r="X52" i="18"/>
  <c r="AB52" i="18"/>
  <c r="AO52" i="18"/>
  <c r="BB52" i="18"/>
  <c r="BO52" i="18"/>
  <c r="BS52" i="18"/>
  <c r="J53" i="18"/>
  <c r="N53" i="18"/>
  <c r="AA53" i="18"/>
  <c r="AN53" i="18"/>
  <c r="BA53" i="18"/>
  <c r="BE53" i="18"/>
  <c r="BN53" i="18"/>
  <c r="BR53" i="18"/>
  <c r="M54" i="18"/>
  <c r="Z54" i="18"/>
  <c r="AM54" i="18"/>
  <c r="AQ54" i="18"/>
  <c r="AZ54" i="18"/>
  <c r="BD54" i="18"/>
  <c r="BQ54" i="18"/>
  <c r="L55" i="18"/>
  <c r="Y55" i="18"/>
  <c r="AC55" i="18"/>
  <c r="AL55" i="18"/>
  <c r="AP55" i="18"/>
  <c r="BC55" i="18"/>
  <c r="BP55" i="18"/>
  <c r="K56" i="18"/>
  <c r="O56" i="18"/>
  <c r="X56" i="18"/>
  <c r="AB56" i="18"/>
  <c r="AO56" i="18"/>
  <c r="BB56" i="18"/>
  <c r="BO56" i="18"/>
  <c r="BS56" i="18"/>
  <c r="J57" i="18"/>
  <c r="N57" i="18"/>
  <c r="AA57" i="18"/>
  <c r="AN57" i="18"/>
  <c r="BA57" i="18"/>
  <c r="BE57" i="18"/>
  <c r="BN57" i="18"/>
  <c r="BR57" i="18"/>
  <c r="M58" i="18"/>
  <c r="Z58" i="18"/>
  <c r="AM58" i="18"/>
  <c r="AQ58" i="18"/>
  <c r="AZ58" i="18"/>
  <c r="BD58" i="18"/>
  <c r="BQ58" i="18"/>
  <c r="L59" i="18"/>
  <c r="Y59" i="18"/>
  <c r="AC59" i="18"/>
  <c r="AL59" i="18"/>
  <c r="AP59" i="18"/>
  <c r="BC59" i="18"/>
  <c r="BP59" i="18"/>
  <c r="K60" i="18"/>
  <c r="O60" i="18"/>
  <c r="X60" i="18"/>
  <c r="AB60" i="18"/>
  <c r="AO60" i="18"/>
  <c r="BB60" i="18"/>
  <c r="BO60" i="18"/>
  <c r="BS60" i="18"/>
  <c r="J61" i="18"/>
  <c r="N61" i="18"/>
  <c r="AA61" i="18"/>
  <c r="AN61" i="18"/>
  <c r="BA61" i="18"/>
  <c r="BE61" i="18"/>
  <c r="F62" i="18"/>
  <c r="AC62" i="18"/>
  <c r="BA62" i="18"/>
  <c r="E63" i="18"/>
  <c r="R63" i="18"/>
  <c r="AI63" i="18"/>
  <c r="Q64" i="18"/>
  <c r="AH64" i="18"/>
  <c r="AG65" i="18"/>
  <c r="AX65" i="18"/>
  <c r="J66" i="18"/>
  <c r="AQ67" i="18"/>
  <c r="AP68" i="18"/>
  <c r="AO69" i="18"/>
  <c r="AN70" i="18"/>
  <c r="AM71" i="18"/>
  <c r="AQ73" i="18"/>
  <c r="AO75" i="18"/>
  <c r="T83" i="18"/>
  <c r="BH51" i="18"/>
  <c r="BL51" i="18"/>
  <c r="C52" i="18"/>
  <c r="G52" i="18"/>
  <c r="T52" i="18"/>
  <c r="AG52" i="18"/>
  <c r="AT52" i="18"/>
  <c r="AX52" i="18"/>
  <c r="BG52" i="18"/>
  <c r="BK52" i="18"/>
  <c r="F53" i="18"/>
  <c r="S53" i="18"/>
  <c r="AF53" i="18"/>
  <c r="AJ53" i="18"/>
  <c r="AS53" i="18"/>
  <c r="AW53" i="18"/>
  <c r="BJ53" i="18"/>
  <c r="E54" i="18"/>
  <c r="R54" i="18"/>
  <c r="V54" i="18"/>
  <c r="AE54" i="18"/>
  <c r="AI54" i="18"/>
  <c r="AV54" i="18"/>
  <c r="BI54" i="18"/>
  <c r="D55" i="18"/>
  <c r="H55" i="18"/>
  <c r="Q55" i="18"/>
  <c r="U55" i="18"/>
  <c r="AH55" i="18"/>
  <c r="AU55" i="18"/>
  <c r="BH55" i="18"/>
  <c r="BL55" i="18"/>
  <c r="C56" i="18"/>
  <c r="G56" i="18"/>
  <c r="T56" i="18"/>
  <c r="AG56" i="18"/>
  <c r="AT56" i="18"/>
  <c r="AX56" i="18"/>
  <c r="BG56" i="18"/>
  <c r="BK56" i="18"/>
  <c r="F57" i="18"/>
  <c r="S57" i="18"/>
  <c r="AF57" i="18"/>
  <c r="AJ57" i="18"/>
  <c r="AS57" i="18"/>
  <c r="AW57" i="18"/>
  <c r="BJ57" i="18"/>
  <c r="E58" i="18"/>
  <c r="R58" i="18"/>
  <c r="V58" i="18"/>
  <c r="AE58" i="18"/>
  <c r="AI58" i="18"/>
  <c r="AV58" i="18"/>
  <c r="BI58" i="18"/>
  <c r="D59" i="18"/>
  <c r="H59" i="18"/>
  <c r="Q59" i="18"/>
  <c r="U59" i="18"/>
  <c r="AH59" i="18"/>
  <c r="AU59" i="18"/>
  <c r="BH59" i="18"/>
  <c r="BL59" i="18"/>
  <c r="C60" i="18"/>
  <c r="G60" i="18"/>
  <c r="T60" i="18"/>
  <c r="AG60" i="18"/>
  <c r="AT60" i="18"/>
  <c r="AX60" i="18"/>
  <c r="BG60" i="18"/>
  <c r="BK60" i="18"/>
  <c r="F61" i="18"/>
  <c r="S61" i="18"/>
  <c r="AF61" i="18"/>
  <c r="AJ61" i="18"/>
  <c r="AS61" i="18"/>
  <c r="AW61" i="18"/>
  <c r="BO61" i="18"/>
  <c r="S62" i="18"/>
  <c r="AP62" i="18"/>
  <c r="BN62" i="18"/>
  <c r="AM63" i="18"/>
  <c r="BD63" i="18"/>
  <c r="AL64" i="18"/>
  <c r="BC64" i="18"/>
  <c r="BB65" i="18"/>
  <c r="N66" i="18"/>
  <c r="M67" i="18"/>
  <c r="L68" i="18"/>
  <c r="K69" i="18"/>
  <c r="J70" i="18"/>
  <c r="AQ71" i="18"/>
  <c r="AA79" i="18"/>
  <c r="BQ51" i="18"/>
  <c r="L52" i="18"/>
  <c r="Y52" i="18"/>
  <c r="AC52" i="18"/>
  <c r="AL52" i="18"/>
  <c r="AP52" i="18"/>
  <c r="BC52" i="18"/>
  <c r="BP52" i="18"/>
  <c r="K53" i="18"/>
  <c r="O53" i="18"/>
  <c r="X53" i="18"/>
  <c r="AB53" i="18"/>
  <c r="AO53" i="18"/>
  <c r="BB53" i="18"/>
  <c r="BO53" i="18"/>
  <c r="BS53" i="18"/>
  <c r="J54" i="18"/>
  <c r="N54" i="18"/>
  <c r="AA54" i="18"/>
  <c r="AN54" i="18"/>
  <c r="BA54" i="18"/>
  <c r="BE54" i="18"/>
  <c r="BN54" i="18"/>
  <c r="BR54" i="18"/>
  <c r="M55" i="18"/>
  <c r="Z55" i="18"/>
  <c r="AM55" i="18"/>
  <c r="AQ55" i="18"/>
  <c r="AZ55" i="18"/>
  <c r="BD55" i="18"/>
  <c r="BQ55" i="18"/>
  <c r="L56" i="18"/>
  <c r="Y56" i="18"/>
  <c r="AC56" i="18"/>
  <c r="AL56" i="18"/>
  <c r="AP56" i="18"/>
  <c r="BC56" i="18"/>
  <c r="BP56" i="18"/>
  <c r="K57" i="18"/>
  <c r="O57" i="18"/>
  <c r="X57" i="18"/>
  <c r="AB57" i="18"/>
  <c r="AO57" i="18"/>
  <c r="BB57" i="18"/>
  <c r="BO57" i="18"/>
  <c r="BS57" i="18"/>
  <c r="J58" i="18"/>
  <c r="N58" i="18"/>
  <c r="AA58" i="18"/>
  <c r="AN58" i="18"/>
  <c r="BA58" i="18"/>
  <c r="BE58" i="18"/>
  <c r="BN58" i="18"/>
  <c r="BR58" i="18"/>
  <c r="M59" i="18"/>
  <c r="Z59" i="18"/>
  <c r="AM59" i="18"/>
  <c r="AQ59" i="18"/>
  <c r="AZ59" i="18"/>
  <c r="BD59" i="18"/>
  <c r="BQ59" i="18"/>
  <c r="L60" i="18"/>
  <c r="Y60" i="18"/>
  <c r="AC60" i="18"/>
  <c r="AL60" i="18"/>
  <c r="AP60" i="18"/>
  <c r="BC60" i="18"/>
  <c r="BP60" i="18"/>
  <c r="K61" i="18"/>
  <c r="O61" i="18"/>
  <c r="X61" i="18"/>
  <c r="AB61" i="18"/>
  <c r="AO61" i="18"/>
  <c r="BB61" i="18"/>
  <c r="J62" i="18"/>
  <c r="AF62" i="18"/>
  <c r="BC62" i="18"/>
  <c r="V63" i="18"/>
  <c r="D64" i="18"/>
  <c r="U64" i="18"/>
  <c r="C65" i="18"/>
  <c r="T65" i="18"/>
  <c r="BA66" i="18"/>
  <c r="AZ67" i="18"/>
  <c r="O69" i="18"/>
  <c r="N70" i="18"/>
  <c r="M71" i="18"/>
  <c r="V72" i="18"/>
  <c r="BG65" i="18"/>
  <c r="BK65" i="18"/>
  <c r="F66" i="18"/>
  <c r="S66" i="18"/>
  <c r="AF66" i="18"/>
  <c r="AJ66" i="18"/>
  <c r="AS66" i="18"/>
  <c r="AW66" i="18"/>
  <c r="BJ66" i="18"/>
  <c r="E67" i="18"/>
  <c r="R67" i="18"/>
  <c r="V67" i="18"/>
  <c r="AE67" i="18"/>
  <c r="AI67" i="18"/>
  <c r="AV67" i="18"/>
  <c r="BI67" i="18"/>
  <c r="D68" i="18"/>
  <c r="H68" i="18"/>
  <c r="Q68" i="18"/>
  <c r="U68" i="18"/>
  <c r="AH68" i="18"/>
  <c r="AU68" i="18"/>
  <c r="BH68" i="18"/>
  <c r="BL68" i="18"/>
  <c r="C69" i="18"/>
  <c r="G69" i="18"/>
  <c r="T69" i="18"/>
  <c r="AG69" i="18"/>
  <c r="AT69" i="18"/>
  <c r="AX69" i="18"/>
  <c r="BG69" i="18"/>
  <c r="BK69" i="18"/>
  <c r="F70" i="18"/>
  <c r="S70" i="18"/>
  <c r="AF70" i="18"/>
  <c r="AJ70" i="18"/>
  <c r="AS70" i="18"/>
  <c r="AW70" i="18"/>
  <c r="BJ70" i="18"/>
  <c r="E71" i="18"/>
  <c r="R71" i="18"/>
  <c r="V71" i="18"/>
  <c r="AE71" i="18"/>
  <c r="AI71" i="18"/>
  <c r="AV71" i="18"/>
  <c r="BI71" i="18"/>
  <c r="F72" i="18"/>
  <c r="N72" i="18"/>
  <c r="AI72" i="18"/>
  <c r="L73" i="18"/>
  <c r="AC73" i="18"/>
  <c r="K74" i="18"/>
  <c r="AB74" i="18"/>
  <c r="J75" i="18"/>
  <c r="AA75" i="18"/>
  <c r="BQ76" i="18"/>
  <c r="BP77" i="18"/>
  <c r="BO78" i="18"/>
  <c r="BN79" i="18"/>
  <c r="AC81" i="18"/>
  <c r="AB82" i="18"/>
  <c r="AX87" i="18"/>
  <c r="AT91" i="18"/>
  <c r="BP61" i="18"/>
  <c r="K62" i="18"/>
  <c r="O62" i="18"/>
  <c r="X62" i="18"/>
  <c r="AB62" i="18"/>
  <c r="AO62" i="18"/>
  <c r="BB62" i="18"/>
  <c r="BO62" i="18"/>
  <c r="BS62" i="18"/>
  <c r="J63" i="18"/>
  <c r="N63" i="18"/>
  <c r="AA63" i="18"/>
  <c r="AN63" i="18"/>
  <c r="BA63" i="18"/>
  <c r="BE63" i="18"/>
  <c r="BN63" i="18"/>
  <c r="BR63" i="18"/>
  <c r="M64" i="18"/>
  <c r="Z64" i="18"/>
  <c r="AM64" i="18"/>
  <c r="AQ64" i="18"/>
  <c r="AZ64" i="18"/>
  <c r="BD64" i="18"/>
  <c r="BQ64" i="18"/>
  <c r="L65" i="18"/>
  <c r="Y65" i="18"/>
  <c r="AC65" i="18"/>
  <c r="AL65" i="18"/>
  <c r="AP65" i="18"/>
  <c r="BC65" i="18"/>
  <c r="BP65" i="18"/>
  <c r="K66" i="18"/>
  <c r="O66" i="18"/>
  <c r="X66" i="18"/>
  <c r="AB66" i="18"/>
  <c r="AO66" i="18"/>
  <c r="BB66" i="18"/>
  <c r="BO66" i="18"/>
  <c r="BS66" i="18"/>
  <c r="J67" i="18"/>
  <c r="N67" i="18"/>
  <c r="AA67" i="18"/>
  <c r="AN67" i="18"/>
  <c r="BA67" i="18"/>
  <c r="BE67" i="18"/>
  <c r="BN67" i="18"/>
  <c r="BR67" i="18"/>
  <c r="M68" i="18"/>
  <c r="Z68" i="18"/>
  <c r="AM68" i="18"/>
  <c r="AQ68" i="18"/>
  <c r="AZ68" i="18"/>
  <c r="BD68" i="18"/>
  <c r="BQ68" i="18"/>
  <c r="L69" i="18"/>
  <c r="Y69" i="18"/>
  <c r="AC69" i="18"/>
  <c r="AL69" i="18"/>
  <c r="AP69" i="18"/>
  <c r="BC69" i="18"/>
  <c r="BP69" i="18"/>
  <c r="K70" i="18"/>
  <c r="O70" i="18"/>
  <c r="X70" i="18"/>
  <c r="AB70" i="18"/>
  <c r="AO70" i="18"/>
  <c r="BB70" i="18"/>
  <c r="BO70" i="18"/>
  <c r="BS70" i="18"/>
  <c r="J71" i="18"/>
  <c r="N71" i="18"/>
  <c r="AA71" i="18"/>
  <c r="AN71" i="18"/>
  <c r="BA71" i="18"/>
  <c r="BE71" i="18"/>
  <c r="BN71" i="18"/>
  <c r="BS71" i="18"/>
  <c r="Z72" i="18"/>
  <c r="BN72" i="18"/>
  <c r="M73" i="18"/>
  <c r="L74" i="18"/>
  <c r="AC74" i="18"/>
  <c r="K75" i="18"/>
  <c r="AB75" i="18"/>
  <c r="J76" i="18"/>
  <c r="AM76" i="18"/>
  <c r="AL77" i="18"/>
  <c r="BS78" i="18"/>
  <c r="BR79" i="18"/>
  <c r="BQ80" i="18"/>
  <c r="BP81" i="18"/>
  <c r="S84" i="18"/>
  <c r="BH61" i="18"/>
  <c r="BL61" i="18"/>
  <c r="C62" i="18"/>
  <c r="G62" i="18"/>
  <c r="T62" i="18"/>
  <c r="AG62" i="18"/>
  <c r="AT62" i="18"/>
  <c r="AX62" i="18"/>
  <c r="BG62" i="18"/>
  <c r="BK62" i="18"/>
  <c r="F63" i="18"/>
  <c r="S63" i="18"/>
  <c r="AF63" i="18"/>
  <c r="AJ63" i="18"/>
  <c r="AS63" i="18"/>
  <c r="AW63" i="18"/>
  <c r="BJ63" i="18"/>
  <c r="E64" i="18"/>
  <c r="R64" i="18"/>
  <c r="V64" i="18"/>
  <c r="AE64" i="18"/>
  <c r="AI64" i="18"/>
  <c r="AV64" i="18"/>
  <c r="BI64" i="18"/>
  <c r="D65" i="18"/>
  <c r="H65" i="18"/>
  <c r="Q65" i="18"/>
  <c r="U65" i="18"/>
  <c r="AH65" i="18"/>
  <c r="AU65" i="18"/>
  <c r="BH65" i="18"/>
  <c r="BL65" i="18"/>
  <c r="C66" i="18"/>
  <c r="G66" i="18"/>
  <c r="T66" i="18"/>
  <c r="AG66" i="18"/>
  <c r="AT66" i="18"/>
  <c r="AX66" i="18"/>
  <c r="BG66" i="18"/>
  <c r="BK66" i="18"/>
  <c r="F67" i="18"/>
  <c r="S67" i="18"/>
  <c r="AF67" i="18"/>
  <c r="AJ67" i="18"/>
  <c r="AS67" i="18"/>
  <c r="AW67" i="18"/>
  <c r="BJ67" i="18"/>
  <c r="E68" i="18"/>
  <c r="R68" i="18"/>
  <c r="V68" i="18"/>
  <c r="AE68" i="18"/>
  <c r="AI68" i="18"/>
  <c r="AV68" i="18"/>
  <c r="BI68" i="18"/>
  <c r="D69" i="18"/>
  <c r="H69" i="18"/>
  <c r="Q69" i="18"/>
  <c r="U69" i="18"/>
  <c r="AH69" i="18"/>
  <c r="AU69" i="18"/>
  <c r="BH69" i="18"/>
  <c r="BL69" i="18"/>
  <c r="C70" i="18"/>
  <c r="G70" i="18"/>
  <c r="T70" i="18"/>
  <c r="AG70" i="18"/>
  <c r="AT70" i="18"/>
  <c r="AX70" i="18"/>
  <c r="BG70" i="18"/>
  <c r="BK70" i="18"/>
  <c r="F71" i="18"/>
  <c r="S71" i="18"/>
  <c r="AF71" i="18"/>
  <c r="AJ71" i="18"/>
  <c r="AS71" i="18"/>
  <c r="AW71" i="18"/>
  <c r="BJ71" i="18"/>
  <c r="AM72" i="18"/>
  <c r="AZ72" i="18"/>
  <c r="BQ72" i="18"/>
  <c r="BP73" i="18"/>
  <c r="O74" i="18"/>
  <c r="BO74" i="18"/>
  <c r="N75" i="18"/>
  <c r="BN75" i="18"/>
  <c r="M76" i="18"/>
  <c r="AQ76" i="18"/>
  <c r="AP77" i="18"/>
  <c r="AO78" i="18"/>
  <c r="AN79" i="18"/>
  <c r="AM80" i="18"/>
  <c r="AL81" i="18"/>
  <c r="AW88" i="18"/>
  <c r="AS92" i="18"/>
  <c r="O63" i="18"/>
  <c r="X63" i="18"/>
  <c r="AB63" i="18"/>
  <c r="AO63" i="18"/>
  <c r="BB63" i="18"/>
  <c r="BO63" i="18"/>
  <c r="BS63" i="18"/>
  <c r="J64" i="18"/>
  <c r="N64" i="18"/>
  <c r="AA64" i="18"/>
  <c r="AN64" i="18"/>
  <c r="BA64" i="18"/>
  <c r="BE64" i="18"/>
  <c r="BN64" i="18"/>
  <c r="BR64" i="18"/>
  <c r="M65" i="18"/>
  <c r="Z65" i="18"/>
  <c r="AM65" i="18"/>
  <c r="AQ65" i="18"/>
  <c r="AZ65" i="18"/>
  <c r="BD65" i="18"/>
  <c r="BQ65" i="18"/>
  <c r="L66" i="18"/>
  <c r="Y66" i="18"/>
  <c r="AC66" i="18"/>
  <c r="AL66" i="18"/>
  <c r="AP66" i="18"/>
  <c r="BC66" i="18"/>
  <c r="BP66" i="18"/>
  <c r="K67" i="18"/>
  <c r="O67" i="18"/>
  <c r="X67" i="18"/>
  <c r="AB67" i="18"/>
  <c r="AO67" i="18"/>
  <c r="BB67" i="18"/>
  <c r="BO67" i="18"/>
  <c r="BS67" i="18"/>
  <c r="J68" i="18"/>
  <c r="N68" i="18"/>
  <c r="AA68" i="18"/>
  <c r="AN68" i="18"/>
  <c r="BA68" i="18"/>
  <c r="BE68" i="18"/>
  <c r="BN68" i="18"/>
  <c r="BR68" i="18"/>
  <c r="M69" i="18"/>
  <c r="Z69" i="18"/>
  <c r="AM69" i="18"/>
  <c r="AQ69" i="18"/>
  <c r="AZ69" i="18"/>
  <c r="BD69" i="18"/>
  <c r="BQ69" i="18"/>
  <c r="L70" i="18"/>
  <c r="Y70" i="18"/>
  <c r="AC70" i="18"/>
  <c r="AL70" i="18"/>
  <c r="AP70" i="18"/>
  <c r="BC70" i="18"/>
  <c r="BP70" i="18"/>
  <c r="K71" i="18"/>
  <c r="O71" i="18"/>
  <c r="X71" i="18"/>
  <c r="AB71" i="18"/>
  <c r="AO71" i="18"/>
  <c r="BB71" i="18"/>
  <c r="BO71" i="18"/>
  <c r="C72" i="18"/>
  <c r="R72" i="18"/>
  <c r="AA72" i="18"/>
  <c r="BA72" i="18"/>
  <c r="BR72" i="18"/>
  <c r="AZ73" i="18"/>
  <c r="BQ73" i="18"/>
  <c r="BP74" i="18"/>
  <c r="O75" i="18"/>
  <c r="BO75" i="18"/>
  <c r="N76" i="18"/>
  <c r="L77" i="18"/>
  <c r="K78" i="18"/>
  <c r="J79" i="18"/>
  <c r="AQ80" i="18"/>
  <c r="AP81" i="18"/>
  <c r="AO82" i="18"/>
  <c r="R85" i="18"/>
  <c r="BI61" i="18"/>
  <c r="D62" i="18"/>
  <c r="H62" i="18"/>
  <c r="Q62" i="18"/>
  <c r="U62" i="18"/>
  <c r="AH62" i="18"/>
  <c r="AU62" i="18"/>
  <c r="BH62" i="18"/>
  <c r="BL62" i="18"/>
  <c r="C63" i="18"/>
  <c r="G63" i="18"/>
  <c r="T63" i="18"/>
  <c r="AG63" i="18"/>
  <c r="AT63" i="18"/>
  <c r="AX63" i="18"/>
  <c r="BG63" i="18"/>
  <c r="BK63" i="18"/>
  <c r="F64" i="18"/>
  <c r="S64" i="18"/>
  <c r="AF64" i="18"/>
  <c r="AJ64" i="18"/>
  <c r="AS64" i="18"/>
  <c r="AW64" i="18"/>
  <c r="BJ64" i="18"/>
  <c r="E65" i="18"/>
  <c r="R65" i="18"/>
  <c r="V65" i="18"/>
  <c r="AE65" i="18"/>
  <c r="AI65" i="18"/>
  <c r="AV65" i="18"/>
  <c r="BI65" i="18"/>
  <c r="D66" i="18"/>
  <c r="H66" i="18"/>
  <c r="Q66" i="18"/>
  <c r="U66" i="18"/>
  <c r="AH66" i="18"/>
  <c r="AU66" i="18"/>
  <c r="BH66" i="18"/>
  <c r="BL66" i="18"/>
  <c r="C67" i="18"/>
  <c r="G67" i="18"/>
  <c r="T67" i="18"/>
  <c r="AG67" i="18"/>
  <c r="AT67" i="18"/>
  <c r="AX67" i="18"/>
  <c r="BG67" i="18"/>
  <c r="BK67" i="18"/>
  <c r="F68" i="18"/>
  <c r="S68" i="18"/>
  <c r="AF68" i="18"/>
  <c r="AJ68" i="18"/>
  <c r="AS68" i="18"/>
  <c r="AW68" i="18"/>
  <c r="BJ68" i="18"/>
  <c r="E69" i="18"/>
  <c r="R69" i="18"/>
  <c r="V69" i="18"/>
  <c r="AE69" i="18"/>
  <c r="AI69" i="18"/>
  <c r="AV69" i="18"/>
  <c r="BI69" i="18"/>
  <c r="D70" i="18"/>
  <c r="H70" i="18"/>
  <c r="Q70" i="18"/>
  <c r="U70" i="18"/>
  <c r="AH70" i="18"/>
  <c r="AU70" i="18"/>
  <c r="BH70" i="18"/>
  <c r="BL70" i="18"/>
  <c r="C71" i="18"/>
  <c r="G71" i="18"/>
  <c r="T71" i="18"/>
  <c r="AG71" i="18"/>
  <c r="AT71" i="18"/>
  <c r="AX71" i="18"/>
  <c r="BG71" i="18"/>
  <c r="BK71" i="18"/>
  <c r="J72" i="18"/>
  <c r="AN72" i="18"/>
  <c r="BD72" i="18"/>
  <c r="AL73" i="18"/>
  <c r="BC73" i="18"/>
  <c r="BB74" i="18"/>
  <c r="BS74" i="18"/>
  <c r="BA75" i="18"/>
  <c r="BR75" i="18"/>
  <c r="AZ76" i="18"/>
  <c r="O78" i="18"/>
  <c r="N79" i="18"/>
  <c r="M80" i="18"/>
  <c r="L81" i="18"/>
  <c r="K82" i="18"/>
  <c r="AV89" i="18"/>
  <c r="BN61" i="18"/>
  <c r="BR61" i="18"/>
  <c r="M62" i="18"/>
  <c r="Z62" i="18"/>
  <c r="AM62" i="18"/>
  <c r="AQ62" i="18"/>
  <c r="AZ62" i="18"/>
  <c r="BD62" i="18"/>
  <c r="BQ62" i="18"/>
  <c r="L63" i="18"/>
  <c r="Y63" i="18"/>
  <c r="AC63" i="18"/>
  <c r="AL63" i="18"/>
  <c r="AP63" i="18"/>
  <c r="BC63" i="18"/>
  <c r="BP63" i="18"/>
  <c r="K64" i="18"/>
  <c r="O64" i="18"/>
  <c r="X64" i="18"/>
  <c r="AB64" i="18"/>
  <c r="AO64" i="18"/>
  <c r="BB64" i="18"/>
  <c r="BO64" i="18"/>
  <c r="BS64" i="18"/>
  <c r="J65" i="18"/>
  <c r="N65" i="18"/>
  <c r="AA65" i="18"/>
  <c r="AN65" i="18"/>
  <c r="BA65" i="18"/>
  <c r="BE65" i="18"/>
  <c r="BN65" i="18"/>
  <c r="BR65" i="18"/>
  <c r="M66" i="18"/>
  <c r="Z66" i="18"/>
  <c r="AM66" i="18"/>
  <c r="AQ66" i="18"/>
  <c r="AZ66" i="18"/>
  <c r="BD66" i="18"/>
  <c r="BQ66" i="18"/>
  <c r="L67" i="18"/>
  <c r="Y67" i="18"/>
  <c r="AC67" i="18"/>
  <c r="AL67" i="18"/>
  <c r="AP67" i="18"/>
  <c r="BC67" i="18"/>
  <c r="BP67" i="18"/>
  <c r="K68" i="18"/>
  <c r="O68" i="18"/>
  <c r="X68" i="18"/>
  <c r="AB68" i="18"/>
  <c r="AO68" i="18"/>
  <c r="BB68" i="18"/>
  <c r="BO68" i="18"/>
  <c r="BS68" i="18"/>
  <c r="J69" i="18"/>
  <c r="N69" i="18"/>
  <c r="AA69" i="18"/>
  <c r="AN69" i="18"/>
  <c r="BA69" i="18"/>
  <c r="BE69" i="18"/>
  <c r="BN69" i="18"/>
  <c r="BR69" i="18"/>
  <c r="M70" i="18"/>
  <c r="Z70" i="18"/>
  <c r="AM70" i="18"/>
  <c r="AQ70" i="18"/>
  <c r="AZ70" i="18"/>
  <c r="BD70" i="18"/>
  <c r="BQ70" i="18"/>
  <c r="L71" i="18"/>
  <c r="Y71" i="18"/>
  <c r="AC71" i="18"/>
  <c r="AL71" i="18"/>
  <c r="AP71" i="18"/>
  <c r="BC71" i="18"/>
  <c r="S72" i="18"/>
  <c r="AE72" i="18"/>
  <c r="AQ72" i="18"/>
  <c r="BE72" i="18"/>
  <c r="AM73" i="18"/>
  <c r="BD73" i="18"/>
  <c r="AL74" i="18"/>
  <c r="BC74" i="18"/>
  <c r="BB75" i="18"/>
  <c r="BS75" i="18"/>
  <c r="BD76" i="18"/>
  <c r="BC77" i="18"/>
  <c r="BB78" i="18"/>
  <c r="BA79" i="18"/>
  <c r="AZ80" i="18"/>
  <c r="O82" i="18"/>
  <c r="AX82" i="18"/>
  <c r="Q86" i="18"/>
  <c r="BJ61" i="18"/>
  <c r="E62" i="18"/>
  <c r="R62" i="18"/>
  <c r="V62" i="18"/>
  <c r="AE62" i="18"/>
  <c r="AI62" i="18"/>
  <c r="AV62" i="18"/>
  <c r="BI62" i="18"/>
  <c r="D63" i="18"/>
  <c r="H63" i="18"/>
  <c r="Q63" i="18"/>
  <c r="U63" i="18"/>
  <c r="AH63" i="18"/>
  <c r="AU63" i="18"/>
  <c r="BH63" i="18"/>
  <c r="BL63" i="18"/>
  <c r="C64" i="18"/>
  <c r="G64" i="18"/>
  <c r="T64" i="18"/>
  <c r="AG64" i="18"/>
  <c r="AT64" i="18"/>
  <c r="AX64" i="18"/>
  <c r="BG64" i="18"/>
  <c r="BK64" i="18"/>
  <c r="F65" i="18"/>
  <c r="S65" i="18"/>
  <c r="AF65" i="18"/>
  <c r="AJ65" i="18"/>
  <c r="AS65" i="18"/>
  <c r="AW65" i="18"/>
  <c r="BJ65" i="18"/>
  <c r="E66" i="18"/>
  <c r="R66" i="18"/>
  <c r="V66" i="18"/>
  <c r="AE66" i="18"/>
  <c r="AI66" i="18"/>
  <c r="AV66" i="18"/>
  <c r="BI66" i="18"/>
  <c r="D67" i="18"/>
  <c r="H67" i="18"/>
  <c r="Q67" i="18"/>
  <c r="U67" i="18"/>
  <c r="AH67" i="18"/>
  <c r="AU67" i="18"/>
  <c r="BH67" i="18"/>
  <c r="BL67" i="18"/>
  <c r="C68" i="18"/>
  <c r="G68" i="18"/>
  <c r="T68" i="18"/>
  <c r="AG68" i="18"/>
  <c r="AT68" i="18"/>
  <c r="AX68" i="18"/>
  <c r="BG68" i="18"/>
  <c r="BK68" i="18"/>
  <c r="F69" i="18"/>
  <c r="S69" i="18"/>
  <c r="AF69" i="18"/>
  <c r="AJ69" i="18"/>
  <c r="AS69" i="18"/>
  <c r="AW69" i="18"/>
  <c r="BJ69" i="18"/>
  <c r="E70" i="18"/>
  <c r="R70" i="18"/>
  <c r="V70" i="18"/>
  <c r="AE70" i="18"/>
  <c r="AI70" i="18"/>
  <c r="AV70" i="18"/>
  <c r="BI70" i="18"/>
  <c r="D71" i="18"/>
  <c r="H71" i="18"/>
  <c r="Q71" i="18"/>
  <c r="U71" i="18"/>
  <c r="AH71" i="18"/>
  <c r="AU71" i="18"/>
  <c r="BH71" i="18"/>
  <c r="BL71" i="18"/>
  <c r="BQ71" i="18"/>
  <c r="E72" i="18"/>
  <c r="M72" i="18"/>
  <c r="Y73" i="18"/>
  <c r="AP73" i="18"/>
  <c r="X74" i="18"/>
  <c r="AO74" i="18"/>
  <c r="AN75" i="18"/>
  <c r="BE75" i="18"/>
  <c r="Z76" i="18"/>
  <c r="Y77" i="18"/>
  <c r="X78" i="18"/>
  <c r="BE79" i="18"/>
  <c r="BD80" i="18"/>
  <c r="BC81" i="18"/>
  <c r="AU90" i="18"/>
  <c r="AV72" i="18"/>
  <c r="BI72" i="18"/>
  <c r="D73" i="18"/>
  <c r="H73" i="18"/>
  <c r="Q73" i="18"/>
  <c r="U73" i="18"/>
  <c r="AH73" i="18"/>
  <c r="AU73" i="18"/>
  <c r="BH73" i="18"/>
  <c r="BL73" i="18"/>
  <c r="C74" i="18"/>
  <c r="G74" i="18"/>
  <c r="T74" i="18"/>
  <c r="AG74" i="18"/>
  <c r="AT74" i="18"/>
  <c r="AX74" i="18"/>
  <c r="BG74" i="18"/>
  <c r="BK74" i="18"/>
  <c r="F75" i="18"/>
  <c r="S75" i="18"/>
  <c r="AF75" i="18"/>
  <c r="AJ75" i="18"/>
  <c r="AS75" i="18"/>
  <c r="AW75" i="18"/>
  <c r="BJ75" i="18"/>
  <c r="E76" i="18"/>
  <c r="R76" i="18"/>
  <c r="V76" i="18"/>
  <c r="AE76" i="18"/>
  <c r="AI76" i="18"/>
  <c r="AV76" i="18"/>
  <c r="BI76" i="18"/>
  <c r="D77" i="18"/>
  <c r="H77" i="18"/>
  <c r="Q77" i="18"/>
  <c r="U77" i="18"/>
  <c r="AH77" i="18"/>
  <c r="AU77" i="18"/>
  <c r="BH77" i="18"/>
  <c r="BL77" i="18"/>
  <c r="C78" i="18"/>
  <c r="G78" i="18"/>
  <c r="T78" i="18"/>
  <c r="AG78" i="18"/>
  <c r="AT78" i="18"/>
  <c r="AX78" i="18"/>
  <c r="BG78" i="18"/>
  <c r="BK78" i="18"/>
  <c r="F79" i="18"/>
  <c r="S79" i="18"/>
  <c r="AF79" i="18"/>
  <c r="AJ79" i="18"/>
  <c r="AS79" i="18"/>
  <c r="AW79" i="18"/>
  <c r="BJ79" i="18"/>
  <c r="E80" i="18"/>
  <c r="R80" i="18"/>
  <c r="V80" i="18"/>
  <c r="AE80" i="18"/>
  <c r="AI80" i="18"/>
  <c r="AV80" i="18"/>
  <c r="BI80" i="18"/>
  <c r="D81" i="18"/>
  <c r="H81" i="18"/>
  <c r="Q81" i="18"/>
  <c r="U81" i="18"/>
  <c r="AH81" i="18"/>
  <c r="AU81" i="18"/>
  <c r="BH81" i="18"/>
  <c r="BL81" i="18"/>
  <c r="C82" i="18"/>
  <c r="G82" i="18"/>
  <c r="T82" i="18"/>
  <c r="AG82" i="18"/>
  <c r="AT82" i="18"/>
  <c r="BH82" i="18"/>
  <c r="BG83" i="18"/>
  <c r="V85" i="18"/>
  <c r="U86" i="18"/>
  <c r="T87" i="18"/>
  <c r="S88" i="18"/>
  <c r="R89" i="18"/>
  <c r="Q90" i="18"/>
  <c r="AX91" i="18"/>
  <c r="AW92" i="18"/>
  <c r="AV93" i="18"/>
  <c r="BB97" i="18"/>
  <c r="AA76" i="18"/>
  <c r="AN76" i="18"/>
  <c r="BA76" i="18"/>
  <c r="BE76" i="18"/>
  <c r="BN76" i="18"/>
  <c r="BR76" i="18"/>
  <c r="M77" i="18"/>
  <c r="Z77" i="18"/>
  <c r="AM77" i="18"/>
  <c r="AQ77" i="18"/>
  <c r="AZ77" i="18"/>
  <c r="BD77" i="18"/>
  <c r="BQ77" i="18"/>
  <c r="L78" i="18"/>
  <c r="Y78" i="18"/>
  <c r="AC78" i="18"/>
  <c r="AL78" i="18"/>
  <c r="AP78" i="18"/>
  <c r="BC78" i="18"/>
  <c r="BP78" i="18"/>
  <c r="K79" i="18"/>
  <c r="O79" i="18"/>
  <c r="X79" i="18"/>
  <c r="AB79" i="18"/>
  <c r="AO79" i="18"/>
  <c r="BB79" i="18"/>
  <c r="BO79" i="18"/>
  <c r="BS79" i="18"/>
  <c r="J80" i="18"/>
  <c r="N80" i="18"/>
  <c r="AA80" i="18"/>
  <c r="AN80" i="18"/>
  <c r="BA80" i="18"/>
  <c r="BE80" i="18"/>
  <c r="BN80" i="18"/>
  <c r="BR80" i="18"/>
  <c r="M81" i="18"/>
  <c r="Z81" i="18"/>
  <c r="AM81" i="18"/>
  <c r="AQ81" i="18"/>
  <c r="AZ81" i="18"/>
  <c r="BD81" i="18"/>
  <c r="BQ81" i="18"/>
  <c r="L82" i="18"/>
  <c r="Y82" i="18"/>
  <c r="AC82" i="18"/>
  <c r="AL82" i="18"/>
  <c r="AP82" i="18"/>
  <c r="BL82" i="18"/>
  <c r="BK83" i="18"/>
  <c r="BJ84" i="18"/>
  <c r="BI85" i="18"/>
  <c r="BH86" i="18"/>
  <c r="BG87" i="18"/>
  <c r="V89" i="18"/>
  <c r="U90" i="18"/>
  <c r="T91" i="18"/>
  <c r="S92" i="18"/>
  <c r="R93" i="18"/>
  <c r="AS94" i="18"/>
  <c r="AF72" i="18"/>
  <c r="AJ72" i="18"/>
  <c r="AS72" i="18"/>
  <c r="AW72" i="18"/>
  <c r="BJ72" i="18"/>
  <c r="E73" i="18"/>
  <c r="R73" i="18"/>
  <c r="V73" i="18"/>
  <c r="AE73" i="18"/>
  <c r="AI73" i="18"/>
  <c r="AV73" i="18"/>
  <c r="BI73" i="18"/>
  <c r="D74" i="18"/>
  <c r="H74" i="18"/>
  <c r="Q74" i="18"/>
  <c r="U74" i="18"/>
  <c r="AH74" i="18"/>
  <c r="AU74" i="18"/>
  <c r="BH74" i="18"/>
  <c r="BL74" i="18"/>
  <c r="C75" i="18"/>
  <c r="G75" i="18"/>
  <c r="T75" i="18"/>
  <c r="AG75" i="18"/>
  <c r="AT75" i="18"/>
  <c r="AX75" i="18"/>
  <c r="BG75" i="18"/>
  <c r="BK75" i="18"/>
  <c r="F76" i="18"/>
  <c r="S76" i="18"/>
  <c r="AF76" i="18"/>
  <c r="AJ76" i="18"/>
  <c r="AS76" i="18"/>
  <c r="AW76" i="18"/>
  <c r="BJ76" i="18"/>
  <c r="E77" i="18"/>
  <c r="R77" i="18"/>
  <c r="V77" i="18"/>
  <c r="AE77" i="18"/>
  <c r="AI77" i="18"/>
  <c r="AV77" i="18"/>
  <c r="BI77" i="18"/>
  <c r="D78" i="18"/>
  <c r="H78" i="18"/>
  <c r="Q78" i="18"/>
  <c r="U78" i="18"/>
  <c r="AH78" i="18"/>
  <c r="AU78" i="18"/>
  <c r="BH78" i="18"/>
  <c r="BL78" i="18"/>
  <c r="C79" i="18"/>
  <c r="G79" i="18"/>
  <c r="T79" i="18"/>
  <c r="AG79" i="18"/>
  <c r="AT79" i="18"/>
  <c r="AX79" i="18"/>
  <c r="BG79" i="18"/>
  <c r="BK79" i="18"/>
  <c r="F80" i="18"/>
  <c r="S80" i="18"/>
  <c r="AF80" i="18"/>
  <c r="AJ80" i="18"/>
  <c r="AS80" i="18"/>
  <c r="AW80" i="18"/>
  <c r="BJ80" i="18"/>
  <c r="E81" i="18"/>
  <c r="R81" i="18"/>
  <c r="V81" i="18"/>
  <c r="AE81" i="18"/>
  <c r="AI81" i="18"/>
  <c r="AV81" i="18"/>
  <c r="BI81" i="18"/>
  <c r="D82" i="18"/>
  <c r="H82" i="18"/>
  <c r="Q82" i="18"/>
  <c r="U82" i="18"/>
  <c r="AH82" i="18"/>
  <c r="AU82" i="18"/>
  <c r="AG83" i="18"/>
  <c r="AF84" i="18"/>
  <c r="AE85" i="18"/>
  <c r="BL86" i="18"/>
  <c r="BK87" i="18"/>
  <c r="BJ88" i="18"/>
  <c r="BI89" i="18"/>
  <c r="BH90" i="18"/>
  <c r="BG91" i="18"/>
  <c r="V93" i="18"/>
  <c r="BJ94" i="18"/>
  <c r="BA98" i="18"/>
  <c r="BP71" i="18"/>
  <c r="K72" i="18"/>
  <c r="O72" i="18"/>
  <c r="X72" i="18"/>
  <c r="AB72" i="18"/>
  <c r="AO72" i="18"/>
  <c r="BB72" i="18"/>
  <c r="BO72" i="18"/>
  <c r="BS72" i="18"/>
  <c r="J73" i="18"/>
  <c r="N73" i="18"/>
  <c r="AA73" i="18"/>
  <c r="AN73" i="18"/>
  <c r="BA73" i="18"/>
  <c r="BE73" i="18"/>
  <c r="BN73" i="18"/>
  <c r="BR73" i="18"/>
  <c r="M74" i="18"/>
  <c r="Z74" i="18"/>
  <c r="AM74" i="18"/>
  <c r="AQ74" i="18"/>
  <c r="AZ74" i="18"/>
  <c r="BD74" i="18"/>
  <c r="BQ74" i="18"/>
  <c r="L75" i="18"/>
  <c r="Y75" i="18"/>
  <c r="AC75" i="18"/>
  <c r="AL75" i="18"/>
  <c r="AP75" i="18"/>
  <c r="BC75" i="18"/>
  <c r="BP75" i="18"/>
  <c r="K76" i="18"/>
  <c r="O76" i="18"/>
  <c r="X76" i="18"/>
  <c r="AB76" i="18"/>
  <c r="AO76" i="18"/>
  <c r="BB76" i="18"/>
  <c r="BO76" i="18"/>
  <c r="BS76" i="18"/>
  <c r="J77" i="18"/>
  <c r="N77" i="18"/>
  <c r="AA77" i="18"/>
  <c r="AN77" i="18"/>
  <c r="BA77" i="18"/>
  <c r="BE77" i="18"/>
  <c r="BN77" i="18"/>
  <c r="BR77" i="18"/>
  <c r="M78" i="18"/>
  <c r="Z78" i="18"/>
  <c r="AM78" i="18"/>
  <c r="AQ78" i="18"/>
  <c r="AZ78" i="18"/>
  <c r="BD78" i="18"/>
  <c r="BQ78" i="18"/>
  <c r="L79" i="18"/>
  <c r="Y79" i="18"/>
  <c r="AC79" i="18"/>
  <c r="AL79" i="18"/>
  <c r="AP79" i="18"/>
  <c r="BC79" i="18"/>
  <c r="BP79" i="18"/>
  <c r="K80" i="18"/>
  <c r="O80" i="18"/>
  <c r="X80" i="18"/>
  <c r="AB80" i="18"/>
  <c r="AO80" i="18"/>
  <c r="BB80" i="18"/>
  <c r="BO80" i="18"/>
  <c r="BS80" i="18"/>
  <c r="J81" i="18"/>
  <c r="N81" i="18"/>
  <c r="AA81" i="18"/>
  <c r="AN81" i="18"/>
  <c r="BA81" i="18"/>
  <c r="BE81" i="18"/>
  <c r="BN81" i="18"/>
  <c r="BR81" i="18"/>
  <c r="M82" i="18"/>
  <c r="Z82" i="18"/>
  <c r="AM82" i="18"/>
  <c r="AQ82" i="18"/>
  <c r="AV82" i="18"/>
  <c r="BA82" i="18"/>
  <c r="C83" i="18"/>
  <c r="AJ84" i="18"/>
  <c r="AI85" i="18"/>
  <c r="AH86" i="18"/>
  <c r="AG87" i="18"/>
  <c r="AF88" i="18"/>
  <c r="AE89" i="18"/>
  <c r="BL90" i="18"/>
  <c r="BK91" i="18"/>
  <c r="BJ92" i="18"/>
  <c r="BI93" i="18"/>
  <c r="G72" i="18"/>
  <c r="T72" i="18"/>
  <c r="AG72" i="18"/>
  <c r="AT72" i="18"/>
  <c r="AX72" i="18"/>
  <c r="BG72" i="18"/>
  <c r="BK72" i="18"/>
  <c r="F73" i="18"/>
  <c r="S73" i="18"/>
  <c r="AF73" i="18"/>
  <c r="AJ73" i="18"/>
  <c r="AS73" i="18"/>
  <c r="AW73" i="18"/>
  <c r="BJ73" i="18"/>
  <c r="E74" i="18"/>
  <c r="R74" i="18"/>
  <c r="V74" i="18"/>
  <c r="AE74" i="18"/>
  <c r="AI74" i="18"/>
  <c r="AV74" i="18"/>
  <c r="BI74" i="18"/>
  <c r="D75" i="18"/>
  <c r="H75" i="18"/>
  <c r="Q75" i="18"/>
  <c r="U75" i="18"/>
  <c r="AH75" i="18"/>
  <c r="AU75" i="18"/>
  <c r="BH75" i="18"/>
  <c r="BL75" i="18"/>
  <c r="C76" i="18"/>
  <c r="G76" i="18"/>
  <c r="T76" i="18"/>
  <c r="AG76" i="18"/>
  <c r="AT76" i="18"/>
  <c r="AX76" i="18"/>
  <c r="BG76" i="18"/>
  <c r="BK76" i="18"/>
  <c r="F77" i="18"/>
  <c r="S77" i="18"/>
  <c r="AF77" i="18"/>
  <c r="AJ77" i="18"/>
  <c r="AS77" i="18"/>
  <c r="AW77" i="18"/>
  <c r="BJ77" i="18"/>
  <c r="E78" i="18"/>
  <c r="R78" i="18"/>
  <c r="V78" i="18"/>
  <c r="AE78" i="18"/>
  <c r="AI78" i="18"/>
  <c r="AV78" i="18"/>
  <c r="BI78" i="18"/>
  <c r="D79" i="18"/>
  <c r="H79" i="18"/>
  <c r="Q79" i="18"/>
  <c r="U79" i="18"/>
  <c r="AH79" i="18"/>
  <c r="AU79" i="18"/>
  <c r="BH79" i="18"/>
  <c r="BL79" i="18"/>
  <c r="C80" i="18"/>
  <c r="G80" i="18"/>
  <c r="T80" i="18"/>
  <c r="AG80" i="18"/>
  <c r="AT80" i="18"/>
  <c r="AX80" i="18"/>
  <c r="BG80" i="18"/>
  <c r="BK80" i="18"/>
  <c r="F81" i="18"/>
  <c r="S81" i="18"/>
  <c r="AF81" i="18"/>
  <c r="AJ81" i="18"/>
  <c r="AS81" i="18"/>
  <c r="AW81" i="18"/>
  <c r="BJ81" i="18"/>
  <c r="E82" i="18"/>
  <c r="R82" i="18"/>
  <c r="V82" i="18"/>
  <c r="AE82" i="18"/>
  <c r="AI82" i="18"/>
  <c r="BB82" i="18"/>
  <c r="G83" i="18"/>
  <c r="F84" i="18"/>
  <c r="E85" i="18"/>
  <c r="D86" i="18"/>
  <c r="C87" i="18"/>
  <c r="AJ88" i="18"/>
  <c r="AI89" i="18"/>
  <c r="AH90" i="18"/>
  <c r="AG91" i="18"/>
  <c r="AF92" i="18"/>
  <c r="AE93" i="18"/>
  <c r="BD95" i="18"/>
  <c r="AZ99" i="18"/>
  <c r="L72" i="18"/>
  <c r="Y72" i="18"/>
  <c r="AC72" i="18"/>
  <c r="AL72" i="18"/>
  <c r="AP72" i="18"/>
  <c r="BC72" i="18"/>
  <c r="BP72" i="18"/>
  <c r="K73" i="18"/>
  <c r="O73" i="18"/>
  <c r="X73" i="18"/>
  <c r="AB73" i="18"/>
  <c r="AO73" i="18"/>
  <c r="BB73" i="18"/>
  <c r="BO73" i="18"/>
  <c r="BS73" i="18"/>
  <c r="J74" i="18"/>
  <c r="N74" i="18"/>
  <c r="AA74" i="18"/>
  <c r="AN74" i="18"/>
  <c r="BA74" i="18"/>
  <c r="BE74" i="18"/>
  <c r="BN74" i="18"/>
  <c r="BR74" i="18"/>
  <c r="M75" i="18"/>
  <c r="Z75" i="18"/>
  <c r="AM75" i="18"/>
  <c r="AQ75" i="18"/>
  <c r="AZ75" i="18"/>
  <c r="BD75" i="18"/>
  <c r="BQ75" i="18"/>
  <c r="L76" i="18"/>
  <c r="Y76" i="18"/>
  <c r="AC76" i="18"/>
  <c r="AL76" i="18"/>
  <c r="AP76" i="18"/>
  <c r="BC76" i="18"/>
  <c r="BP76" i="18"/>
  <c r="K77" i="18"/>
  <c r="O77" i="18"/>
  <c r="X77" i="18"/>
  <c r="AB77" i="18"/>
  <c r="AO77" i="18"/>
  <c r="BB77" i="18"/>
  <c r="BO77" i="18"/>
  <c r="BS77" i="18"/>
  <c r="J78" i="18"/>
  <c r="N78" i="18"/>
  <c r="AA78" i="18"/>
  <c r="AN78" i="18"/>
  <c r="BA78" i="18"/>
  <c r="BE78" i="18"/>
  <c r="BN78" i="18"/>
  <c r="BR78" i="18"/>
  <c r="M79" i="18"/>
  <c r="Z79" i="18"/>
  <c r="AM79" i="18"/>
  <c r="AQ79" i="18"/>
  <c r="AZ79" i="18"/>
  <c r="BD79" i="18"/>
  <c r="BQ79" i="18"/>
  <c r="L80" i="18"/>
  <c r="Y80" i="18"/>
  <c r="AC80" i="18"/>
  <c r="AL80" i="18"/>
  <c r="AP80" i="18"/>
  <c r="BC80" i="18"/>
  <c r="BP80" i="18"/>
  <c r="K81" i="18"/>
  <c r="O81" i="18"/>
  <c r="X81" i="18"/>
  <c r="AB81" i="18"/>
  <c r="AO81" i="18"/>
  <c r="BB81" i="18"/>
  <c r="BO81" i="18"/>
  <c r="BS81" i="18"/>
  <c r="J82" i="18"/>
  <c r="N82" i="18"/>
  <c r="AA82" i="18"/>
  <c r="AN82" i="18"/>
  <c r="AW82" i="18"/>
  <c r="AT83" i="18"/>
  <c r="AS84" i="18"/>
  <c r="H86" i="18"/>
  <c r="G87" i="18"/>
  <c r="F88" i="18"/>
  <c r="E89" i="18"/>
  <c r="D90" i="18"/>
  <c r="C91" i="18"/>
  <c r="AJ92" i="18"/>
  <c r="AI93" i="18"/>
  <c r="D72" i="18"/>
  <c r="H72" i="18"/>
  <c r="Q72" i="18"/>
  <c r="U72" i="18"/>
  <c r="AH72" i="18"/>
  <c r="AU72" i="18"/>
  <c r="BH72" i="18"/>
  <c r="BL72" i="18"/>
  <c r="C73" i="18"/>
  <c r="G73" i="18"/>
  <c r="T73" i="18"/>
  <c r="AG73" i="18"/>
  <c r="AT73" i="18"/>
  <c r="AX73" i="18"/>
  <c r="BG73" i="18"/>
  <c r="BK73" i="18"/>
  <c r="F74" i="18"/>
  <c r="S74" i="18"/>
  <c r="AF74" i="18"/>
  <c r="AJ74" i="18"/>
  <c r="AS74" i="18"/>
  <c r="AW74" i="18"/>
  <c r="BJ74" i="18"/>
  <c r="E75" i="18"/>
  <c r="R75" i="18"/>
  <c r="V75" i="18"/>
  <c r="AE75" i="18"/>
  <c r="AI75" i="18"/>
  <c r="AV75" i="18"/>
  <c r="BI75" i="18"/>
  <c r="D76" i="18"/>
  <c r="H76" i="18"/>
  <c r="Q76" i="18"/>
  <c r="U76" i="18"/>
  <c r="AH76" i="18"/>
  <c r="AU76" i="18"/>
  <c r="BH76" i="18"/>
  <c r="BL76" i="18"/>
  <c r="C77" i="18"/>
  <c r="G77" i="18"/>
  <c r="T77" i="18"/>
  <c r="AG77" i="18"/>
  <c r="AT77" i="18"/>
  <c r="AX77" i="18"/>
  <c r="BG77" i="18"/>
  <c r="BK77" i="18"/>
  <c r="F78" i="18"/>
  <c r="S78" i="18"/>
  <c r="AF78" i="18"/>
  <c r="AJ78" i="18"/>
  <c r="AS78" i="18"/>
  <c r="AW78" i="18"/>
  <c r="BJ78" i="18"/>
  <c r="E79" i="18"/>
  <c r="R79" i="18"/>
  <c r="V79" i="18"/>
  <c r="AE79" i="18"/>
  <c r="AI79" i="18"/>
  <c r="AV79" i="18"/>
  <c r="BI79" i="18"/>
  <c r="D80" i="18"/>
  <c r="H80" i="18"/>
  <c r="Q80" i="18"/>
  <c r="U80" i="18"/>
  <c r="AH80" i="18"/>
  <c r="AU80" i="18"/>
  <c r="BH80" i="18"/>
  <c r="BL80" i="18"/>
  <c r="C81" i="18"/>
  <c r="G81" i="18"/>
  <c r="T81" i="18"/>
  <c r="AG81" i="18"/>
  <c r="AT81" i="18"/>
  <c r="AX81" i="18"/>
  <c r="BG81" i="18"/>
  <c r="BK81" i="18"/>
  <c r="F82" i="18"/>
  <c r="S82" i="18"/>
  <c r="AF82" i="18"/>
  <c r="AJ82" i="18"/>
  <c r="AS82" i="18"/>
  <c r="AX83" i="18"/>
  <c r="AW84" i="18"/>
  <c r="AV85" i="18"/>
  <c r="AU86" i="18"/>
  <c r="AT87" i="18"/>
  <c r="AS88" i="18"/>
  <c r="H90" i="18"/>
  <c r="G91" i="18"/>
  <c r="F92" i="18"/>
  <c r="E93" i="18"/>
  <c r="D94" i="18"/>
  <c r="BC96" i="18"/>
  <c r="AZ82" i="18"/>
  <c r="BD82" i="18"/>
  <c r="BQ82" i="18"/>
  <c r="L83" i="18"/>
  <c r="Y83" i="18"/>
  <c r="AC83" i="18"/>
  <c r="AL83" i="18"/>
  <c r="AP83" i="18"/>
  <c r="BC83" i="18"/>
  <c r="BP83" i="18"/>
  <c r="K84" i="18"/>
  <c r="O84" i="18"/>
  <c r="X84" i="18"/>
  <c r="AB84" i="18"/>
  <c r="AO84" i="18"/>
  <c r="BB84" i="18"/>
  <c r="BO84" i="18"/>
  <c r="BS84" i="18"/>
  <c r="J85" i="18"/>
  <c r="N85" i="18"/>
  <c r="AA85" i="18"/>
  <c r="AN85" i="18"/>
  <c r="BA85" i="18"/>
  <c r="BE85" i="18"/>
  <c r="BN85" i="18"/>
  <c r="BR85" i="18"/>
  <c r="M86" i="18"/>
  <c r="Z86" i="18"/>
  <c r="AM86" i="18"/>
  <c r="AQ86" i="18"/>
  <c r="AZ86" i="18"/>
  <c r="BD86" i="18"/>
  <c r="BQ86" i="18"/>
  <c r="L87" i="18"/>
  <c r="Y87" i="18"/>
  <c r="AC87" i="18"/>
  <c r="AL87" i="18"/>
  <c r="AP87" i="18"/>
  <c r="BC87" i="18"/>
  <c r="BP87" i="18"/>
  <c r="K88" i="18"/>
  <c r="O88" i="18"/>
  <c r="X88" i="18"/>
  <c r="AB88" i="18"/>
  <c r="AO88" i="18"/>
  <c r="BB88" i="18"/>
  <c r="BO88" i="18"/>
  <c r="BS88" i="18"/>
  <c r="J89" i="18"/>
  <c r="N89" i="18"/>
  <c r="AA89" i="18"/>
  <c r="AN89" i="18"/>
  <c r="BA89" i="18"/>
  <c r="BE89" i="18"/>
  <c r="BN89" i="18"/>
  <c r="BR89" i="18"/>
  <c r="M90" i="18"/>
  <c r="Z90" i="18"/>
  <c r="AM90" i="18"/>
  <c r="AQ90" i="18"/>
  <c r="AZ90" i="18"/>
  <c r="BD90" i="18"/>
  <c r="BQ90" i="18"/>
  <c r="L91" i="18"/>
  <c r="Y91" i="18"/>
  <c r="AC91" i="18"/>
  <c r="AL91" i="18"/>
  <c r="AP91" i="18"/>
  <c r="BC91" i="18"/>
  <c r="BP91" i="18"/>
  <c r="K92" i="18"/>
  <c r="O92" i="18"/>
  <c r="X92" i="18"/>
  <c r="AB92" i="18"/>
  <c r="AO92" i="18"/>
  <c r="BB92" i="18"/>
  <c r="BO92" i="18"/>
  <c r="BS92" i="18"/>
  <c r="J93" i="18"/>
  <c r="N93" i="18"/>
  <c r="AA93" i="18"/>
  <c r="AN93" i="18"/>
  <c r="BA93" i="18"/>
  <c r="BE93" i="18"/>
  <c r="BN93" i="18"/>
  <c r="BR93" i="18"/>
  <c r="N94" i="18"/>
  <c r="BN94" i="18"/>
  <c r="Z95" i="18"/>
  <c r="Y96" i="18"/>
  <c r="X97" i="18"/>
  <c r="BE98" i="18"/>
  <c r="BD99" i="18"/>
  <c r="O103" i="18"/>
  <c r="BI82" i="18"/>
  <c r="D83" i="18"/>
  <c r="H83" i="18"/>
  <c r="Q83" i="18"/>
  <c r="U83" i="18"/>
  <c r="AH83" i="18"/>
  <c r="AU83" i="18"/>
  <c r="BH83" i="18"/>
  <c r="BL83" i="18"/>
  <c r="C84" i="18"/>
  <c r="G84" i="18"/>
  <c r="T84" i="18"/>
  <c r="AG84" i="18"/>
  <c r="AT84" i="18"/>
  <c r="AX84" i="18"/>
  <c r="BG84" i="18"/>
  <c r="BK84" i="18"/>
  <c r="F85" i="18"/>
  <c r="S85" i="18"/>
  <c r="AF85" i="18"/>
  <c r="AJ85" i="18"/>
  <c r="AS85" i="18"/>
  <c r="AW85" i="18"/>
  <c r="BJ85" i="18"/>
  <c r="E86" i="18"/>
  <c r="R86" i="18"/>
  <c r="V86" i="18"/>
  <c r="AE86" i="18"/>
  <c r="AI86" i="18"/>
  <c r="AV86" i="18"/>
  <c r="BI86" i="18"/>
  <c r="D87" i="18"/>
  <c r="H87" i="18"/>
  <c r="Q87" i="18"/>
  <c r="U87" i="18"/>
  <c r="AH87" i="18"/>
  <c r="AU87" i="18"/>
  <c r="BH87" i="18"/>
  <c r="BL87" i="18"/>
  <c r="C88" i="18"/>
  <c r="G88" i="18"/>
  <c r="T88" i="18"/>
  <c r="AG88" i="18"/>
  <c r="AT88" i="18"/>
  <c r="AX88" i="18"/>
  <c r="BG88" i="18"/>
  <c r="BK88" i="18"/>
  <c r="F89" i="18"/>
  <c r="S89" i="18"/>
  <c r="AF89" i="18"/>
  <c r="AJ89" i="18"/>
  <c r="AS89" i="18"/>
  <c r="AW89" i="18"/>
  <c r="BJ89" i="18"/>
  <c r="E90" i="18"/>
  <c r="R90" i="18"/>
  <c r="V90" i="18"/>
  <c r="AE90" i="18"/>
  <c r="AI90" i="18"/>
  <c r="AV90" i="18"/>
  <c r="BI90" i="18"/>
  <c r="D91" i="18"/>
  <c r="H91" i="18"/>
  <c r="Q91" i="18"/>
  <c r="U91" i="18"/>
  <c r="AH91" i="18"/>
  <c r="AU91" i="18"/>
  <c r="BH91" i="18"/>
  <c r="BL91" i="18"/>
  <c r="C92" i="18"/>
  <c r="G92" i="18"/>
  <c r="T92" i="18"/>
  <c r="AG92" i="18"/>
  <c r="AT92" i="18"/>
  <c r="AX92" i="18"/>
  <c r="BG92" i="18"/>
  <c r="BK92" i="18"/>
  <c r="F93" i="18"/>
  <c r="S93" i="18"/>
  <c r="AF93" i="18"/>
  <c r="AJ93" i="18"/>
  <c r="AS93" i="18"/>
  <c r="AW93" i="18"/>
  <c r="BJ93" i="18"/>
  <c r="E94" i="18"/>
  <c r="AF94" i="18"/>
  <c r="AW94" i="18"/>
  <c r="AC96" i="18"/>
  <c r="AB97" i="18"/>
  <c r="AA98" i="18"/>
  <c r="Z99" i="18"/>
  <c r="Y100" i="18"/>
  <c r="BE82" i="18"/>
  <c r="BN82" i="18"/>
  <c r="BR82" i="18"/>
  <c r="M83" i="18"/>
  <c r="Z83" i="18"/>
  <c r="AM83" i="18"/>
  <c r="AQ83" i="18"/>
  <c r="AZ83" i="18"/>
  <c r="BD83" i="18"/>
  <c r="BQ83" i="18"/>
  <c r="L84" i="18"/>
  <c r="Y84" i="18"/>
  <c r="AC84" i="18"/>
  <c r="AL84" i="18"/>
  <c r="AP84" i="18"/>
  <c r="BC84" i="18"/>
  <c r="BP84" i="18"/>
  <c r="K85" i="18"/>
  <c r="O85" i="18"/>
  <c r="X85" i="18"/>
  <c r="AB85" i="18"/>
  <c r="AO85" i="18"/>
  <c r="BB85" i="18"/>
  <c r="BO85" i="18"/>
  <c r="BS85" i="18"/>
  <c r="J86" i="18"/>
  <c r="N86" i="18"/>
  <c r="AA86" i="18"/>
  <c r="AN86" i="18"/>
  <c r="BA86" i="18"/>
  <c r="BE86" i="18"/>
  <c r="BN86" i="18"/>
  <c r="BR86" i="18"/>
  <c r="M87" i="18"/>
  <c r="Z87" i="18"/>
  <c r="AM87" i="18"/>
  <c r="AQ87" i="18"/>
  <c r="AZ87" i="18"/>
  <c r="BD87" i="18"/>
  <c r="BQ87" i="18"/>
  <c r="L88" i="18"/>
  <c r="Y88" i="18"/>
  <c r="AC88" i="18"/>
  <c r="AL88" i="18"/>
  <c r="AP88" i="18"/>
  <c r="BC88" i="18"/>
  <c r="BP88" i="18"/>
  <c r="K89" i="18"/>
  <c r="O89" i="18"/>
  <c r="X89" i="18"/>
  <c r="AB89" i="18"/>
  <c r="AO89" i="18"/>
  <c r="BB89" i="18"/>
  <c r="BO89" i="18"/>
  <c r="BS89" i="18"/>
  <c r="J90" i="18"/>
  <c r="N90" i="18"/>
  <c r="AA90" i="18"/>
  <c r="AN90" i="18"/>
  <c r="BA90" i="18"/>
  <c r="BE90" i="18"/>
  <c r="BN90" i="18"/>
  <c r="BR90" i="18"/>
  <c r="M91" i="18"/>
  <c r="Z91" i="18"/>
  <c r="AM91" i="18"/>
  <c r="AQ91" i="18"/>
  <c r="AZ91" i="18"/>
  <c r="BD91" i="18"/>
  <c r="BQ91" i="18"/>
  <c r="L92" i="18"/>
  <c r="Y92" i="18"/>
  <c r="AC92" i="18"/>
  <c r="AL92" i="18"/>
  <c r="AP92" i="18"/>
  <c r="BC92" i="18"/>
  <c r="BP92" i="18"/>
  <c r="K93" i="18"/>
  <c r="O93" i="18"/>
  <c r="X93" i="18"/>
  <c r="AB93" i="18"/>
  <c r="AO93" i="18"/>
  <c r="BB93" i="18"/>
  <c r="BO93" i="18"/>
  <c r="BS93" i="18"/>
  <c r="BA94" i="18"/>
  <c r="BR94" i="18"/>
  <c r="BQ95" i="18"/>
  <c r="BP96" i="18"/>
  <c r="BO97" i="18"/>
  <c r="BN98" i="18"/>
  <c r="N104" i="18"/>
  <c r="BJ82" i="18"/>
  <c r="E83" i="18"/>
  <c r="R83" i="18"/>
  <c r="V83" i="18"/>
  <c r="AE83" i="18"/>
  <c r="AI83" i="18"/>
  <c r="AV83" i="18"/>
  <c r="BI83" i="18"/>
  <c r="D84" i="18"/>
  <c r="H84" i="18"/>
  <c r="Q84" i="18"/>
  <c r="U84" i="18"/>
  <c r="AH84" i="18"/>
  <c r="AU84" i="18"/>
  <c r="BH84" i="18"/>
  <c r="BL84" i="18"/>
  <c r="C85" i="18"/>
  <c r="G85" i="18"/>
  <c r="T85" i="18"/>
  <c r="AG85" i="18"/>
  <c r="AT85" i="18"/>
  <c r="AX85" i="18"/>
  <c r="BG85" i="18"/>
  <c r="BK85" i="18"/>
  <c r="F86" i="18"/>
  <c r="S86" i="18"/>
  <c r="AF86" i="18"/>
  <c r="AJ86" i="18"/>
  <c r="AS86" i="18"/>
  <c r="AW86" i="18"/>
  <c r="BJ86" i="18"/>
  <c r="E87" i="18"/>
  <c r="R87" i="18"/>
  <c r="V87" i="18"/>
  <c r="AE87" i="18"/>
  <c r="AI87" i="18"/>
  <c r="AV87" i="18"/>
  <c r="BI87" i="18"/>
  <c r="D88" i="18"/>
  <c r="H88" i="18"/>
  <c r="Q88" i="18"/>
  <c r="U88" i="18"/>
  <c r="AH88" i="18"/>
  <c r="AU88" i="18"/>
  <c r="BH88" i="18"/>
  <c r="BL88" i="18"/>
  <c r="C89" i="18"/>
  <c r="G89" i="18"/>
  <c r="T89" i="18"/>
  <c r="AG89" i="18"/>
  <c r="AT89" i="18"/>
  <c r="AX89" i="18"/>
  <c r="BG89" i="18"/>
  <c r="BK89" i="18"/>
  <c r="F90" i="18"/>
  <c r="S90" i="18"/>
  <c r="AF90" i="18"/>
  <c r="AJ90" i="18"/>
  <c r="AS90" i="18"/>
  <c r="AW90" i="18"/>
  <c r="BJ90" i="18"/>
  <c r="E91" i="18"/>
  <c r="R91" i="18"/>
  <c r="V91" i="18"/>
  <c r="AE91" i="18"/>
  <c r="AI91" i="18"/>
  <c r="AV91" i="18"/>
  <c r="BI91" i="18"/>
  <c r="D92" i="18"/>
  <c r="H92" i="18"/>
  <c r="Q92" i="18"/>
  <c r="U92" i="18"/>
  <c r="AH92" i="18"/>
  <c r="AU92" i="18"/>
  <c r="BH92" i="18"/>
  <c r="BL92" i="18"/>
  <c r="C93" i="18"/>
  <c r="G93" i="18"/>
  <c r="T93" i="18"/>
  <c r="AG93" i="18"/>
  <c r="AT93" i="18"/>
  <c r="AX93" i="18"/>
  <c r="BG93" i="18"/>
  <c r="BK93" i="18"/>
  <c r="F94" i="18"/>
  <c r="S94" i="18"/>
  <c r="AJ94" i="18"/>
  <c r="AM95" i="18"/>
  <c r="AL96" i="18"/>
  <c r="BS97" i="18"/>
  <c r="BR98" i="18"/>
  <c r="BQ99" i="18"/>
  <c r="BA100" i="18"/>
  <c r="BO82" i="18"/>
  <c r="BS82" i="18"/>
  <c r="J83" i="18"/>
  <c r="N83" i="18"/>
  <c r="AA83" i="18"/>
  <c r="AN83" i="18"/>
  <c r="BA83" i="18"/>
  <c r="BE83" i="18"/>
  <c r="BN83" i="18"/>
  <c r="BR83" i="18"/>
  <c r="M84" i="18"/>
  <c r="Z84" i="18"/>
  <c r="AM84" i="18"/>
  <c r="AQ84" i="18"/>
  <c r="AZ84" i="18"/>
  <c r="BD84" i="18"/>
  <c r="BQ84" i="18"/>
  <c r="L85" i="18"/>
  <c r="Y85" i="18"/>
  <c r="AC85" i="18"/>
  <c r="AL85" i="18"/>
  <c r="AP85" i="18"/>
  <c r="BC85" i="18"/>
  <c r="BP85" i="18"/>
  <c r="K86" i="18"/>
  <c r="O86" i="18"/>
  <c r="X86" i="18"/>
  <c r="AB86" i="18"/>
  <c r="AO86" i="18"/>
  <c r="BB86" i="18"/>
  <c r="BO86" i="18"/>
  <c r="BS86" i="18"/>
  <c r="J87" i="18"/>
  <c r="N87" i="18"/>
  <c r="AA87" i="18"/>
  <c r="AN87" i="18"/>
  <c r="BA87" i="18"/>
  <c r="BE87" i="18"/>
  <c r="BN87" i="18"/>
  <c r="BR87" i="18"/>
  <c r="M88" i="18"/>
  <c r="Z88" i="18"/>
  <c r="AM88" i="18"/>
  <c r="AQ88" i="18"/>
  <c r="AZ88" i="18"/>
  <c r="BD88" i="18"/>
  <c r="BQ88" i="18"/>
  <c r="L89" i="18"/>
  <c r="Y89" i="18"/>
  <c r="AC89" i="18"/>
  <c r="AL89" i="18"/>
  <c r="AP89" i="18"/>
  <c r="BC89" i="18"/>
  <c r="BP89" i="18"/>
  <c r="K90" i="18"/>
  <c r="O90" i="18"/>
  <c r="X90" i="18"/>
  <c r="AB90" i="18"/>
  <c r="AO90" i="18"/>
  <c r="BB90" i="18"/>
  <c r="BO90" i="18"/>
  <c r="BS90" i="18"/>
  <c r="J91" i="18"/>
  <c r="N91" i="18"/>
  <c r="AA91" i="18"/>
  <c r="AN91" i="18"/>
  <c r="BA91" i="18"/>
  <c r="BE91" i="18"/>
  <c r="BN91" i="18"/>
  <c r="BR91" i="18"/>
  <c r="M92" i="18"/>
  <c r="Z92" i="18"/>
  <c r="AM92" i="18"/>
  <c r="AQ92" i="18"/>
  <c r="AZ92" i="18"/>
  <c r="BD92" i="18"/>
  <c r="BQ92" i="18"/>
  <c r="L93" i="18"/>
  <c r="Y93" i="18"/>
  <c r="AC93" i="18"/>
  <c r="AL93" i="18"/>
  <c r="AP93" i="18"/>
  <c r="BC93" i="18"/>
  <c r="BP93" i="18"/>
  <c r="AN94" i="18"/>
  <c r="BE94" i="18"/>
  <c r="AQ95" i="18"/>
  <c r="AP96" i="18"/>
  <c r="AO97" i="18"/>
  <c r="AN98" i="18"/>
  <c r="AM99" i="18"/>
  <c r="M105" i="18"/>
  <c r="BG82" i="18"/>
  <c r="BK82" i="18"/>
  <c r="F83" i="18"/>
  <c r="S83" i="18"/>
  <c r="AF83" i="18"/>
  <c r="AJ83" i="18"/>
  <c r="AS83" i="18"/>
  <c r="AW83" i="18"/>
  <c r="BJ83" i="18"/>
  <c r="E84" i="18"/>
  <c r="R84" i="18"/>
  <c r="V84" i="18"/>
  <c r="AE84" i="18"/>
  <c r="AI84" i="18"/>
  <c r="AV84" i="18"/>
  <c r="BI84" i="18"/>
  <c r="D85" i="18"/>
  <c r="H85" i="18"/>
  <c r="Q85" i="18"/>
  <c r="U85" i="18"/>
  <c r="AH85" i="18"/>
  <c r="AU85" i="18"/>
  <c r="BH85" i="18"/>
  <c r="BL85" i="18"/>
  <c r="C86" i="18"/>
  <c r="G86" i="18"/>
  <c r="T86" i="18"/>
  <c r="AG86" i="18"/>
  <c r="AT86" i="18"/>
  <c r="AX86" i="18"/>
  <c r="BG86" i="18"/>
  <c r="BK86" i="18"/>
  <c r="F87" i="18"/>
  <c r="S87" i="18"/>
  <c r="AF87" i="18"/>
  <c r="AJ87" i="18"/>
  <c r="AS87" i="18"/>
  <c r="AW87" i="18"/>
  <c r="BJ87" i="18"/>
  <c r="E88" i="18"/>
  <c r="R88" i="18"/>
  <c r="V88" i="18"/>
  <c r="AE88" i="18"/>
  <c r="AI88" i="18"/>
  <c r="AV88" i="18"/>
  <c r="BI88" i="18"/>
  <c r="D89" i="18"/>
  <c r="H89" i="18"/>
  <c r="Q89" i="18"/>
  <c r="U89" i="18"/>
  <c r="AH89" i="18"/>
  <c r="AU89" i="18"/>
  <c r="BH89" i="18"/>
  <c r="BL89" i="18"/>
  <c r="C90" i="18"/>
  <c r="G90" i="18"/>
  <c r="T90" i="18"/>
  <c r="AG90" i="18"/>
  <c r="AT90" i="18"/>
  <c r="AX90" i="18"/>
  <c r="BG90" i="18"/>
  <c r="BK90" i="18"/>
  <c r="F91" i="18"/>
  <c r="S91" i="18"/>
  <c r="AF91" i="18"/>
  <c r="AJ91" i="18"/>
  <c r="AS91" i="18"/>
  <c r="AW91" i="18"/>
  <c r="BJ91" i="18"/>
  <c r="E92" i="18"/>
  <c r="R92" i="18"/>
  <c r="V92" i="18"/>
  <c r="AE92" i="18"/>
  <c r="AI92" i="18"/>
  <c r="AV92" i="18"/>
  <c r="BI92" i="18"/>
  <c r="D93" i="18"/>
  <c r="H93" i="18"/>
  <c r="Q93" i="18"/>
  <c r="U93" i="18"/>
  <c r="AH93" i="18"/>
  <c r="AU93" i="18"/>
  <c r="BH93" i="18"/>
  <c r="BL93" i="18"/>
  <c r="C94" i="18"/>
  <c r="M95" i="18"/>
  <c r="L96" i="18"/>
  <c r="K97" i="18"/>
  <c r="J98" i="18"/>
  <c r="AQ99" i="18"/>
  <c r="AZ101" i="18"/>
  <c r="BC82" i="18"/>
  <c r="BP82" i="18"/>
  <c r="K83" i="18"/>
  <c r="O83" i="18"/>
  <c r="X83" i="18"/>
  <c r="AB83" i="18"/>
  <c r="AO83" i="18"/>
  <c r="BB83" i="18"/>
  <c r="BO83" i="18"/>
  <c r="BS83" i="18"/>
  <c r="J84" i="18"/>
  <c r="N84" i="18"/>
  <c r="AA84" i="18"/>
  <c r="AN84" i="18"/>
  <c r="BA84" i="18"/>
  <c r="BE84" i="18"/>
  <c r="BN84" i="18"/>
  <c r="BR84" i="18"/>
  <c r="M85" i="18"/>
  <c r="Z85" i="18"/>
  <c r="AM85" i="18"/>
  <c r="AQ85" i="18"/>
  <c r="AZ85" i="18"/>
  <c r="BD85" i="18"/>
  <c r="BQ85" i="18"/>
  <c r="L86" i="18"/>
  <c r="Y86" i="18"/>
  <c r="AC86" i="18"/>
  <c r="AL86" i="18"/>
  <c r="AP86" i="18"/>
  <c r="BC86" i="18"/>
  <c r="BP86" i="18"/>
  <c r="K87" i="18"/>
  <c r="O87" i="18"/>
  <c r="X87" i="18"/>
  <c r="AB87" i="18"/>
  <c r="AO87" i="18"/>
  <c r="BB87" i="18"/>
  <c r="BO87" i="18"/>
  <c r="BS87" i="18"/>
  <c r="J88" i="18"/>
  <c r="N88" i="18"/>
  <c r="AA88" i="18"/>
  <c r="AN88" i="18"/>
  <c r="BA88" i="18"/>
  <c r="BE88" i="18"/>
  <c r="BN88" i="18"/>
  <c r="BR88" i="18"/>
  <c r="M89" i="18"/>
  <c r="Z89" i="18"/>
  <c r="AM89" i="18"/>
  <c r="AQ89" i="18"/>
  <c r="AZ89" i="18"/>
  <c r="BD89" i="18"/>
  <c r="BQ89" i="18"/>
  <c r="L90" i="18"/>
  <c r="Y90" i="18"/>
  <c r="AC90" i="18"/>
  <c r="AL90" i="18"/>
  <c r="AP90" i="18"/>
  <c r="BC90" i="18"/>
  <c r="BP90" i="18"/>
  <c r="K91" i="18"/>
  <c r="O91" i="18"/>
  <c r="X91" i="18"/>
  <c r="AB91" i="18"/>
  <c r="AO91" i="18"/>
  <c r="BB91" i="18"/>
  <c r="BO91" i="18"/>
  <c r="BS91" i="18"/>
  <c r="J92" i="18"/>
  <c r="N92" i="18"/>
  <c r="AA92" i="18"/>
  <c r="AN92" i="18"/>
  <c r="BA92" i="18"/>
  <c r="BE92" i="18"/>
  <c r="BN92" i="18"/>
  <c r="BR92" i="18"/>
  <c r="M93" i="18"/>
  <c r="Z93" i="18"/>
  <c r="AM93" i="18"/>
  <c r="AQ93" i="18"/>
  <c r="AZ93" i="18"/>
  <c r="BD93" i="18"/>
  <c r="BQ93" i="18"/>
  <c r="J94" i="18"/>
  <c r="AA94" i="18"/>
  <c r="AZ95" i="18"/>
  <c r="O97" i="18"/>
  <c r="N98" i="18"/>
  <c r="M99" i="18"/>
  <c r="L100" i="18"/>
  <c r="G108" i="18"/>
  <c r="E95" i="18"/>
  <c r="R95" i="18"/>
  <c r="V95" i="18"/>
  <c r="AE95" i="18"/>
  <c r="AI95" i="18"/>
  <c r="AV95" i="18"/>
  <c r="BI95" i="18"/>
  <c r="D96" i="18"/>
  <c r="H96" i="18"/>
  <c r="Q96" i="18"/>
  <c r="U96" i="18"/>
  <c r="AH96" i="18"/>
  <c r="AU96" i="18"/>
  <c r="BH96" i="18"/>
  <c r="BL96" i="18"/>
  <c r="C97" i="18"/>
  <c r="G97" i="18"/>
  <c r="T97" i="18"/>
  <c r="AG97" i="18"/>
  <c r="AT97" i="18"/>
  <c r="AX97" i="18"/>
  <c r="BG97" i="18"/>
  <c r="BK97" i="18"/>
  <c r="F98" i="18"/>
  <c r="S98" i="18"/>
  <c r="AF98" i="18"/>
  <c r="AJ98" i="18"/>
  <c r="AS98" i="18"/>
  <c r="AW98" i="18"/>
  <c r="BJ98" i="18"/>
  <c r="E99" i="18"/>
  <c r="R99" i="18"/>
  <c r="V99" i="18"/>
  <c r="AE99" i="18"/>
  <c r="AI99" i="18"/>
  <c r="AV99" i="18"/>
  <c r="BI99" i="18"/>
  <c r="D100" i="18"/>
  <c r="H100" i="18"/>
  <c r="Q100" i="18"/>
  <c r="U100" i="18"/>
  <c r="BE100" i="18"/>
  <c r="BD101" i="18"/>
  <c r="BC102" i="18"/>
  <c r="BB103" i="18"/>
  <c r="BA104" i="18"/>
  <c r="AZ105" i="18"/>
  <c r="K94" i="18"/>
  <c r="O94" i="18"/>
  <c r="X94" i="18"/>
  <c r="AB94" i="18"/>
  <c r="AO94" i="18"/>
  <c r="BB94" i="18"/>
  <c r="BO94" i="18"/>
  <c r="BS94" i="18"/>
  <c r="J95" i="18"/>
  <c r="N95" i="18"/>
  <c r="AA95" i="18"/>
  <c r="AN95" i="18"/>
  <c r="BA95" i="18"/>
  <c r="BE95" i="18"/>
  <c r="BN95" i="18"/>
  <c r="BR95" i="18"/>
  <c r="M96" i="18"/>
  <c r="Z96" i="18"/>
  <c r="AM96" i="18"/>
  <c r="AQ96" i="18"/>
  <c r="AZ96" i="18"/>
  <c r="BD96" i="18"/>
  <c r="BQ96" i="18"/>
  <c r="L97" i="18"/>
  <c r="Y97" i="18"/>
  <c r="AC97" i="18"/>
  <c r="AL97" i="18"/>
  <c r="AP97" i="18"/>
  <c r="BC97" i="18"/>
  <c r="BP97" i="18"/>
  <c r="K98" i="18"/>
  <c r="O98" i="18"/>
  <c r="X98" i="18"/>
  <c r="AB98" i="18"/>
  <c r="AO98" i="18"/>
  <c r="BB98" i="18"/>
  <c r="BO98" i="18"/>
  <c r="BS98" i="18"/>
  <c r="J99" i="18"/>
  <c r="N99" i="18"/>
  <c r="AA99" i="18"/>
  <c r="AN99" i="18"/>
  <c r="BA99" i="18"/>
  <c r="BE99" i="18"/>
  <c r="BN99" i="18"/>
  <c r="BR99" i="18"/>
  <c r="M100" i="18"/>
  <c r="Z100" i="18"/>
  <c r="AF100" i="18"/>
  <c r="Z101" i="18"/>
  <c r="Y102" i="18"/>
  <c r="X103" i="18"/>
  <c r="BE104" i="18"/>
  <c r="BD105" i="18"/>
  <c r="F109" i="18"/>
  <c r="G94" i="18"/>
  <c r="T94" i="18"/>
  <c r="AG94" i="18"/>
  <c r="AT94" i="18"/>
  <c r="AX94" i="18"/>
  <c r="BG94" i="18"/>
  <c r="BK94" i="18"/>
  <c r="F95" i="18"/>
  <c r="S95" i="18"/>
  <c r="AF95" i="18"/>
  <c r="AJ95" i="18"/>
  <c r="AS95" i="18"/>
  <c r="AW95" i="18"/>
  <c r="BJ95" i="18"/>
  <c r="E96" i="18"/>
  <c r="R96" i="18"/>
  <c r="V96" i="18"/>
  <c r="AE96" i="18"/>
  <c r="AI96" i="18"/>
  <c r="AV96" i="18"/>
  <c r="BI96" i="18"/>
  <c r="D97" i="18"/>
  <c r="H97" i="18"/>
  <c r="Q97" i="18"/>
  <c r="U97" i="18"/>
  <c r="AH97" i="18"/>
  <c r="AU97" i="18"/>
  <c r="BH97" i="18"/>
  <c r="BL97" i="18"/>
  <c r="C98" i="18"/>
  <c r="G98" i="18"/>
  <c r="T98" i="18"/>
  <c r="AG98" i="18"/>
  <c r="AT98" i="18"/>
  <c r="AX98" i="18"/>
  <c r="BG98" i="18"/>
  <c r="BK98" i="18"/>
  <c r="F99" i="18"/>
  <c r="S99" i="18"/>
  <c r="AF99" i="18"/>
  <c r="AJ99" i="18"/>
  <c r="AS99" i="18"/>
  <c r="AW99" i="18"/>
  <c r="BJ99" i="18"/>
  <c r="E100" i="18"/>
  <c r="R100" i="18"/>
  <c r="V100" i="18"/>
  <c r="AG100" i="18"/>
  <c r="BN100" i="18"/>
  <c r="AC102" i="18"/>
  <c r="AB103" i="18"/>
  <c r="AA104" i="18"/>
  <c r="Z105" i="18"/>
  <c r="BI105" i="18"/>
  <c r="L94" i="18"/>
  <c r="Y94" i="18"/>
  <c r="AC94" i="18"/>
  <c r="AL94" i="18"/>
  <c r="AP94" i="18"/>
  <c r="BC94" i="18"/>
  <c r="BP94" i="18"/>
  <c r="K95" i="18"/>
  <c r="O95" i="18"/>
  <c r="X95" i="18"/>
  <c r="AB95" i="18"/>
  <c r="AO95" i="18"/>
  <c r="BB95" i="18"/>
  <c r="BO95" i="18"/>
  <c r="BS95" i="18"/>
  <c r="J96" i="18"/>
  <c r="N96" i="18"/>
  <c r="AA96" i="18"/>
  <c r="AN96" i="18"/>
  <c r="BA96" i="18"/>
  <c r="BE96" i="18"/>
  <c r="BN96" i="18"/>
  <c r="BR96" i="18"/>
  <c r="M97" i="18"/>
  <c r="Z97" i="18"/>
  <c r="AM97" i="18"/>
  <c r="AQ97" i="18"/>
  <c r="AZ97" i="18"/>
  <c r="BD97" i="18"/>
  <c r="BQ97" i="18"/>
  <c r="L98" i="18"/>
  <c r="Y98" i="18"/>
  <c r="AC98" i="18"/>
  <c r="AL98" i="18"/>
  <c r="AP98" i="18"/>
  <c r="BC98" i="18"/>
  <c r="BP98" i="18"/>
  <c r="K99" i="18"/>
  <c r="O99" i="18"/>
  <c r="X99" i="18"/>
  <c r="AB99" i="18"/>
  <c r="AO99" i="18"/>
  <c r="BB99" i="18"/>
  <c r="BO99" i="18"/>
  <c r="BS99" i="18"/>
  <c r="J100" i="18"/>
  <c r="N100" i="18"/>
  <c r="AA100" i="18"/>
  <c r="BR100" i="18"/>
  <c r="BQ101" i="18"/>
  <c r="BP102" i="18"/>
  <c r="BO103" i="18"/>
  <c r="BN104" i="18"/>
  <c r="E110" i="18"/>
  <c r="H94" i="18"/>
  <c r="Q94" i="18"/>
  <c r="U94" i="18"/>
  <c r="AH94" i="18"/>
  <c r="AU94" i="18"/>
  <c r="BH94" i="18"/>
  <c r="BL94" i="18"/>
  <c r="C95" i="18"/>
  <c r="G95" i="18"/>
  <c r="T95" i="18"/>
  <c r="AG95" i="18"/>
  <c r="AT95" i="18"/>
  <c r="AX95" i="18"/>
  <c r="BG95" i="18"/>
  <c r="BK95" i="18"/>
  <c r="F96" i="18"/>
  <c r="S96" i="18"/>
  <c r="AF96" i="18"/>
  <c r="AJ96" i="18"/>
  <c r="AS96" i="18"/>
  <c r="AW96" i="18"/>
  <c r="BJ96" i="18"/>
  <c r="E97" i="18"/>
  <c r="R97" i="18"/>
  <c r="V97" i="18"/>
  <c r="AE97" i="18"/>
  <c r="AI97" i="18"/>
  <c r="AV97" i="18"/>
  <c r="BI97" i="18"/>
  <c r="D98" i="18"/>
  <c r="H98" i="18"/>
  <c r="Q98" i="18"/>
  <c r="U98" i="18"/>
  <c r="AH98" i="18"/>
  <c r="AU98" i="18"/>
  <c r="BH98" i="18"/>
  <c r="BL98" i="18"/>
  <c r="C99" i="18"/>
  <c r="G99" i="18"/>
  <c r="T99" i="18"/>
  <c r="AG99" i="18"/>
  <c r="AT99" i="18"/>
  <c r="AX99" i="18"/>
  <c r="BG99" i="18"/>
  <c r="BK99" i="18"/>
  <c r="F100" i="18"/>
  <c r="S100" i="18"/>
  <c r="AN100" i="18"/>
  <c r="AM101" i="18"/>
  <c r="AL102" i="18"/>
  <c r="BS103" i="18"/>
  <c r="BR104" i="18"/>
  <c r="M94" i="18"/>
  <c r="Z94" i="18"/>
  <c r="AM94" i="18"/>
  <c r="AQ94" i="18"/>
  <c r="AZ94" i="18"/>
  <c r="BD94" i="18"/>
  <c r="BQ94" i="18"/>
  <c r="L95" i="18"/>
  <c r="Y95" i="18"/>
  <c r="AC95" i="18"/>
  <c r="AL95" i="18"/>
  <c r="AP95" i="18"/>
  <c r="BC95" i="18"/>
  <c r="BP95" i="18"/>
  <c r="K96" i="18"/>
  <c r="O96" i="18"/>
  <c r="X96" i="18"/>
  <c r="AB96" i="18"/>
  <c r="AO96" i="18"/>
  <c r="BB96" i="18"/>
  <c r="BO96" i="18"/>
  <c r="BS96" i="18"/>
  <c r="J97" i="18"/>
  <c r="N97" i="18"/>
  <c r="AA97" i="18"/>
  <c r="AN97" i="18"/>
  <c r="BA97" i="18"/>
  <c r="BE97" i="18"/>
  <c r="BN97" i="18"/>
  <c r="BR97" i="18"/>
  <c r="M98" i="18"/>
  <c r="Z98" i="18"/>
  <c r="AM98" i="18"/>
  <c r="AQ98" i="18"/>
  <c r="AZ98" i="18"/>
  <c r="BD98" i="18"/>
  <c r="BQ98" i="18"/>
  <c r="L99" i="18"/>
  <c r="Y99" i="18"/>
  <c r="AC99" i="18"/>
  <c r="AL99" i="18"/>
  <c r="AP99" i="18"/>
  <c r="BC99" i="18"/>
  <c r="BP99" i="18"/>
  <c r="K100" i="18"/>
  <c r="O100" i="18"/>
  <c r="X100" i="18"/>
  <c r="AQ101" i="18"/>
  <c r="AP102" i="18"/>
  <c r="AO103" i="18"/>
  <c r="AN104" i="18"/>
  <c r="AM105" i="18"/>
  <c r="H107" i="18"/>
  <c r="D111" i="18"/>
  <c r="R94" i="18"/>
  <c r="V94" i="18"/>
  <c r="AE94" i="18"/>
  <c r="AI94" i="18"/>
  <c r="AV94" i="18"/>
  <c r="BI94" i="18"/>
  <c r="D95" i="18"/>
  <c r="H95" i="18"/>
  <c r="Q95" i="18"/>
  <c r="U95" i="18"/>
  <c r="AH95" i="18"/>
  <c r="AU95" i="18"/>
  <c r="BH95" i="18"/>
  <c r="BL95" i="18"/>
  <c r="C96" i="18"/>
  <c r="G96" i="18"/>
  <c r="T96" i="18"/>
  <c r="AG96" i="18"/>
  <c r="AT96" i="18"/>
  <c r="AX96" i="18"/>
  <c r="BG96" i="18"/>
  <c r="BK96" i="18"/>
  <c r="F97" i="18"/>
  <c r="S97" i="18"/>
  <c r="AF97" i="18"/>
  <c r="AJ97" i="18"/>
  <c r="AS97" i="18"/>
  <c r="AW97" i="18"/>
  <c r="BJ97" i="18"/>
  <c r="E98" i="18"/>
  <c r="R98" i="18"/>
  <c r="V98" i="18"/>
  <c r="AE98" i="18"/>
  <c r="AI98" i="18"/>
  <c r="AV98" i="18"/>
  <c r="BI98" i="18"/>
  <c r="D99" i="18"/>
  <c r="H99" i="18"/>
  <c r="Q99" i="18"/>
  <c r="U99" i="18"/>
  <c r="AH99" i="18"/>
  <c r="AU99" i="18"/>
  <c r="BH99" i="18"/>
  <c r="BL99" i="18"/>
  <c r="C100" i="18"/>
  <c r="G100" i="18"/>
  <c r="T100" i="18"/>
  <c r="M101" i="18"/>
  <c r="L102" i="18"/>
  <c r="K103" i="18"/>
  <c r="J104" i="18"/>
  <c r="AQ105" i="18"/>
  <c r="AJ100" i="18"/>
  <c r="AS100" i="18"/>
  <c r="AW100" i="18"/>
  <c r="BJ100" i="18"/>
  <c r="E101" i="18"/>
  <c r="R101" i="18"/>
  <c r="V101" i="18"/>
  <c r="AE101" i="18"/>
  <c r="AI101" i="18"/>
  <c r="AV101" i="18"/>
  <c r="BI101" i="18"/>
  <c r="D102" i="18"/>
  <c r="H102" i="18"/>
  <c r="Q102" i="18"/>
  <c r="U102" i="18"/>
  <c r="AH102" i="18"/>
  <c r="AU102" i="18"/>
  <c r="BH102" i="18"/>
  <c r="BL102" i="18"/>
  <c r="C103" i="18"/>
  <c r="G103" i="18"/>
  <c r="T103" i="18"/>
  <c r="AG103" i="18"/>
  <c r="AT103" i="18"/>
  <c r="AX103" i="18"/>
  <c r="BG103" i="18"/>
  <c r="BK103" i="18"/>
  <c r="F104" i="18"/>
  <c r="S104" i="18"/>
  <c r="AF104" i="18"/>
  <c r="AJ104" i="18"/>
  <c r="AS104" i="18"/>
  <c r="AW104" i="18"/>
  <c r="BJ104" i="18"/>
  <c r="E105" i="18"/>
  <c r="R105" i="18"/>
  <c r="V105" i="18"/>
  <c r="AE105" i="18"/>
  <c r="AI105" i="18"/>
  <c r="AV105" i="18"/>
  <c r="AV106" i="18"/>
  <c r="AU107" i="18"/>
  <c r="AT108" i="18"/>
  <c r="AS109" i="18"/>
  <c r="H111" i="18"/>
  <c r="AB100" i="18"/>
  <c r="AO100" i="18"/>
  <c r="BB100" i="18"/>
  <c r="BO100" i="18"/>
  <c r="BS100" i="18"/>
  <c r="J101" i="18"/>
  <c r="N101" i="18"/>
  <c r="AA101" i="18"/>
  <c r="AN101" i="18"/>
  <c r="BA101" i="18"/>
  <c r="BE101" i="18"/>
  <c r="BN101" i="18"/>
  <c r="BR101" i="18"/>
  <c r="M102" i="18"/>
  <c r="Z102" i="18"/>
  <c r="AM102" i="18"/>
  <c r="AQ102" i="18"/>
  <c r="AZ102" i="18"/>
  <c r="BD102" i="18"/>
  <c r="BQ102" i="18"/>
  <c r="L103" i="18"/>
  <c r="Y103" i="18"/>
  <c r="AC103" i="18"/>
  <c r="AL103" i="18"/>
  <c r="AP103" i="18"/>
  <c r="BC103" i="18"/>
  <c r="BP103" i="18"/>
  <c r="K104" i="18"/>
  <c r="O104" i="18"/>
  <c r="X104" i="18"/>
  <c r="AB104" i="18"/>
  <c r="AO104" i="18"/>
  <c r="BB104" i="18"/>
  <c r="BO104" i="18"/>
  <c r="BS104" i="18"/>
  <c r="J105" i="18"/>
  <c r="N105" i="18"/>
  <c r="AA105" i="18"/>
  <c r="AN105" i="18"/>
  <c r="BA105" i="18"/>
  <c r="BE105" i="18"/>
  <c r="BJ105" i="18"/>
  <c r="R106" i="18"/>
  <c r="Q107" i="18"/>
  <c r="AX108" i="18"/>
  <c r="AW109" i="18"/>
  <c r="AV110" i="18"/>
  <c r="AU111" i="18"/>
  <c r="AT100" i="18"/>
  <c r="AX100" i="18"/>
  <c r="BG100" i="18"/>
  <c r="BK100" i="18"/>
  <c r="F101" i="18"/>
  <c r="S101" i="18"/>
  <c r="AF101" i="18"/>
  <c r="AJ101" i="18"/>
  <c r="AS101" i="18"/>
  <c r="AW101" i="18"/>
  <c r="BJ101" i="18"/>
  <c r="E102" i="18"/>
  <c r="R102" i="18"/>
  <c r="V102" i="18"/>
  <c r="AE102" i="18"/>
  <c r="AI102" i="18"/>
  <c r="AV102" i="18"/>
  <c r="BI102" i="18"/>
  <c r="D103" i="18"/>
  <c r="H103" i="18"/>
  <c r="Q103" i="18"/>
  <c r="U103" i="18"/>
  <c r="AH103" i="18"/>
  <c r="AU103" i="18"/>
  <c r="BH103" i="18"/>
  <c r="BL103" i="18"/>
  <c r="C104" i="18"/>
  <c r="G104" i="18"/>
  <c r="T104" i="18"/>
  <c r="AG104" i="18"/>
  <c r="AT104" i="18"/>
  <c r="AX104" i="18"/>
  <c r="BG104" i="18"/>
  <c r="BK104" i="18"/>
  <c r="F105" i="18"/>
  <c r="S105" i="18"/>
  <c r="AF105" i="18"/>
  <c r="AJ105" i="18"/>
  <c r="AS105" i="18"/>
  <c r="AW105" i="18"/>
  <c r="V106" i="18"/>
  <c r="U107" i="18"/>
  <c r="T108" i="18"/>
  <c r="S109" i="18"/>
  <c r="R110" i="18"/>
  <c r="Q111" i="18"/>
  <c r="AC100" i="18"/>
  <c r="AL100" i="18"/>
  <c r="AP100" i="18"/>
  <c r="BC100" i="18"/>
  <c r="BP100" i="18"/>
  <c r="K101" i="18"/>
  <c r="O101" i="18"/>
  <c r="X101" i="18"/>
  <c r="AB101" i="18"/>
  <c r="AO101" i="18"/>
  <c r="BB101" i="18"/>
  <c r="BO101" i="18"/>
  <c r="BS101" i="18"/>
  <c r="J102" i="18"/>
  <c r="N102" i="18"/>
  <c r="AA102" i="18"/>
  <c r="AN102" i="18"/>
  <c r="BA102" i="18"/>
  <c r="BE102" i="18"/>
  <c r="BN102" i="18"/>
  <c r="BR102" i="18"/>
  <c r="M103" i="18"/>
  <c r="Z103" i="18"/>
  <c r="AM103" i="18"/>
  <c r="AQ103" i="18"/>
  <c r="AZ103" i="18"/>
  <c r="BD103" i="18"/>
  <c r="BQ103" i="18"/>
  <c r="L104" i="18"/>
  <c r="Y104" i="18"/>
  <c r="AC104" i="18"/>
  <c r="AL104" i="18"/>
  <c r="AP104" i="18"/>
  <c r="BC104" i="18"/>
  <c r="BP104" i="18"/>
  <c r="K105" i="18"/>
  <c r="O105" i="18"/>
  <c r="X105" i="18"/>
  <c r="AB105" i="18"/>
  <c r="AO105" i="18"/>
  <c r="BB105" i="18"/>
  <c r="BI106" i="18"/>
  <c r="BH107" i="18"/>
  <c r="BG108" i="18"/>
  <c r="V110" i="18"/>
  <c r="U111" i="18"/>
  <c r="AH100" i="18"/>
  <c r="AU100" i="18"/>
  <c r="BH100" i="18"/>
  <c r="BL100" i="18"/>
  <c r="C101" i="18"/>
  <c r="G101" i="18"/>
  <c r="T101" i="18"/>
  <c r="AG101" i="18"/>
  <c r="AT101" i="18"/>
  <c r="AX101" i="18"/>
  <c r="BG101" i="18"/>
  <c r="BK101" i="18"/>
  <c r="F102" i="18"/>
  <c r="S102" i="18"/>
  <c r="AF102" i="18"/>
  <c r="AJ102" i="18"/>
  <c r="AS102" i="18"/>
  <c r="AW102" i="18"/>
  <c r="BJ102" i="18"/>
  <c r="E103" i="18"/>
  <c r="R103" i="18"/>
  <c r="V103" i="18"/>
  <c r="AE103" i="18"/>
  <c r="AI103" i="18"/>
  <c r="AV103" i="18"/>
  <c r="BI103" i="18"/>
  <c r="D104" i="18"/>
  <c r="H104" i="18"/>
  <c r="Q104" i="18"/>
  <c r="U104" i="18"/>
  <c r="AH104" i="18"/>
  <c r="AU104" i="18"/>
  <c r="BH104" i="18"/>
  <c r="BL104" i="18"/>
  <c r="C105" i="18"/>
  <c r="G105" i="18"/>
  <c r="T105" i="18"/>
  <c r="AG105" i="18"/>
  <c r="AT105" i="18"/>
  <c r="AX105" i="18"/>
  <c r="BG105" i="18"/>
  <c r="BO105" i="18"/>
  <c r="AE106" i="18"/>
  <c r="BL107" i="18"/>
  <c r="BK108" i="18"/>
  <c r="BJ109" i="18"/>
  <c r="BI110" i="18"/>
  <c r="BH111" i="18"/>
  <c r="AM100" i="18"/>
  <c r="AQ100" i="18"/>
  <c r="AZ100" i="18"/>
  <c r="BD100" i="18"/>
  <c r="BQ100" i="18"/>
  <c r="L101" i="18"/>
  <c r="Y101" i="18"/>
  <c r="AC101" i="18"/>
  <c r="AL101" i="18"/>
  <c r="AP101" i="18"/>
  <c r="BC101" i="18"/>
  <c r="BP101" i="18"/>
  <c r="K102" i="18"/>
  <c r="O102" i="18"/>
  <c r="X102" i="18"/>
  <c r="AB102" i="18"/>
  <c r="AO102" i="18"/>
  <c r="BB102" i="18"/>
  <c r="BO102" i="18"/>
  <c r="BS102" i="18"/>
  <c r="J103" i="18"/>
  <c r="N103" i="18"/>
  <c r="AA103" i="18"/>
  <c r="AN103" i="18"/>
  <c r="BA103" i="18"/>
  <c r="BE103" i="18"/>
  <c r="BN103" i="18"/>
  <c r="BR103" i="18"/>
  <c r="M104" i="18"/>
  <c r="Z104" i="18"/>
  <c r="AM104" i="18"/>
  <c r="AQ104" i="18"/>
  <c r="AZ104" i="18"/>
  <c r="BD104" i="18"/>
  <c r="BQ104" i="18"/>
  <c r="L105" i="18"/>
  <c r="Y105" i="18"/>
  <c r="AC105" i="18"/>
  <c r="AL105" i="18"/>
  <c r="AP105" i="18"/>
  <c r="BC105" i="18"/>
  <c r="BH105" i="18"/>
  <c r="AI106" i="18"/>
  <c r="AH107" i="18"/>
  <c r="AG108" i="18"/>
  <c r="AF109" i="18"/>
  <c r="AE110" i="18"/>
  <c r="BL111" i="18"/>
  <c r="AE100" i="18"/>
  <c r="AI100" i="18"/>
  <c r="AV100" i="18"/>
  <c r="BI100" i="18"/>
  <c r="D101" i="18"/>
  <c r="H101" i="18"/>
  <c r="Q101" i="18"/>
  <c r="U101" i="18"/>
  <c r="AH101" i="18"/>
  <c r="AU101" i="18"/>
  <c r="BH101" i="18"/>
  <c r="BL101" i="18"/>
  <c r="C102" i="18"/>
  <c r="G102" i="18"/>
  <c r="T102" i="18"/>
  <c r="AG102" i="18"/>
  <c r="AT102" i="18"/>
  <c r="AX102" i="18"/>
  <c r="BG102" i="18"/>
  <c r="BK102" i="18"/>
  <c r="F103" i="18"/>
  <c r="S103" i="18"/>
  <c r="AF103" i="18"/>
  <c r="AJ103" i="18"/>
  <c r="AS103" i="18"/>
  <c r="AW103" i="18"/>
  <c r="BJ103" i="18"/>
  <c r="E104" i="18"/>
  <c r="R104" i="18"/>
  <c r="V104" i="18"/>
  <c r="AE104" i="18"/>
  <c r="AI104" i="18"/>
  <c r="AV104" i="18"/>
  <c r="BI104" i="18"/>
  <c r="D105" i="18"/>
  <c r="H105" i="18"/>
  <c r="Q105" i="18"/>
  <c r="U105" i="18"/>
  <c r="AH105" i="18"/>
  <c r="AU105" i="18"/>
  <c r="E106" i="18"/>
  <c r="D107" i="18"/>
  <c r="C108" i="18"/>
  <c r="AJ109" i="18"/>
  <c r="AI110" i="18"/>
  <c r="AH111" i="18"/>
  <c r="BS105" i="18"/>
  <c r="J106" i="18"/>
  <c r="N106" i="18"/>
  <c r="AA106" i="18"/>
  <c r="AN106" i="18"/>
  <c r="BA106" i="18"/>
  <c r="BE106" i="18"/>
  <c r="BN106" i="18"/>
  <c r="BR106" i="18"/>
  <c r="M107" i="18"/>
  <c r="Z107" i="18"/>
  <c r="AM107" i="18"/>
  <c r="AQ107" i="18"/>
  <c r="AZ107" i="18"/>
  <c r="BD107" i="18"/>
  <c r="BQ107" i="18"/>
  <c r="L108" i="18"/>
  <c r="Y108" i="18"/>
  <c r="AC108" i="18"/>
  <c r="AL108" i="18"/>
  <c r="AP108" i="18"/>
  <c r="BC108" i="18"/>
  <c r="BP108" i="18"/>
  <c r="K109" i="18"/>
  <c r="O109" i="18"/>
  <c r="X109" i="18"/>
  <c r="AB109" i="18"/>
  <c r="AO109" i="18"/>
  <c r="BB109" i="18"/>
  <c r="BO109" i="18"/>
  <c r="BS109" i="18"/>
  <c r="J110" i="18"/>
  <c r="N110" i="18"/>
  <c r="AA110" i="18"/>
  <c r="AN110" i="18"/>
  <c r="BA110" i="18"/>
  <c r="BE110" i="18"/>
  <c r="BN110" i="18"/>
  <c r="BR110" i="18"/>
  <c r="M111" i="18"/>
  <c r="Z111" i="18"/>
  <c r="AM111" i="18"/>
  <c r="AQ111" i="18"/>
  <c r="AZ111" i="18"/>
  <c r="BD111" i="18"/>
  <c r="BQ111" i="18"/>
  <c r="BK105" i="18"/>
  <c r="F106" i="18"/>
  <c r="S106" i="18"/>
  <c r="AF106" i="18"/>
  <c r="AJ106" i="18"/>
  <c r="AS106" i="18"/>
  <c r="AW106" i="18"/>
  <c r="BJ106" i="18"/>
  <c r="E107" i="18"/>
  <c r="R107" i="18"/>
  <c r="V107" i="18"/>
  <c r="AE107" i="18"/>
  <c r="AI107" i="18"/>
  <c r="AV107" i="18"/>
  <c r="BI107" i="18"/>
  <c r="D108" i="18"/>
  <c r="H108" i="18"/>
  <c r="Q108" i="18"/>
  <c r="U108" i="18"/>
  <c r="AH108" i="18"/>
  <c r="AU108" i="18"/>
  <c r="BH108" i="18"/>
  <c r="BL108" i="18"/>
  <c r="C109" i="18"/>
  <c r="G109" i="18"/>
  <c r="T109" i="18"/>
  <c r="AG109" i="18"/>
  <c r="AT109" i="18"/>
  <c r="AX109" i="18"/>
  <c r="BG109" i="18"/>
  <c r="BK109" i="18"/>
  <c r="F110" i="18"/>
  <c r="S110" i="18"/>
  <c r="AF110" i="18"/>
  <c r="AJ110" i="18"/>
  <c r="AS110" i="18"/>
  <c r="AW110" i="18"/>
  <c r="BJ110" i="18"/>
  <c r="E111" i="18"/>
  <c r="R111" i="18"/>
  <c r="V111" i="18"/>
  <c r="AE111" i="18"/>
  <c r="AI111" i="18"/>
  <c r="AV111" i="18"/>
  <c r="BI111" i="18"/>
  <c r="BP105" i="18"/>
  <c r="K106" i="18"/>
  <c r="O106" i="18"/>
  <c r="X106" i="18"/>
  <c r="AB106" i="18"/>
  <c r="AO106" i="18"/>
  <c r="BB106" i="18"/>
  <c r="BO106" i="18"/>
  <c r="BS106" i="18"/>
  <c r="J107" i="18"/>
  <c r="N107" i="18"/>
  <c r="AA107" i="18"/>
  <c r="AN107" i="18"/>
  <c r="BA107" i="18"/>
  <c r="BE107" i="18"/>
  <c r="BN107" i="18"/>
  <c r="BR107" i="18"/>
  <c r="M108" i="18"/>
  <c r="Z108" i="18"/>
  <c r="AM108" i="18"/>
  <c r="AQ108" i="18"/>
  <c r="AZ108" i="18"/>
  <c r="BD108" i="18"/>
  <c r="BQ108" i="18"/>
  <c r="L109" i="18"/>
  <c r="Y109" i="18"/>
  <c r="AC109" i="18"/>
  <c r="AL109" i="18"/>
  <c r="AP109" i="18"/>
  <c r="BC109" i="18"/>
  <c r="BP109" i="18"/>
  <c r="K110" i="18"/>
  <c r="O110" i="18"/>
  <c r="X110" i="18"/>
  <c r="AB110" i="18"/>
  <c r="AO110" i="18"/>
  <c r="BB110" i="18"/>
  <c r="BO110" i="18"/>
  <c r="BS110" i="18"/>
  <c r="J111" i="18"/>
  <c r="N111" i="18"/>
  <c r="AA111" i="18"/>
  <c r="AN111" i="18"/>
  <c r="BA111" i="18"/>
  <c r="BE111" i="18"/>
  <c r="BN111" i="18"/>
  <c r="BR111" i="18"/>
  <c r="BL105" i="18"/>
  <c r="C106" i="18"/>
  <c r="G106" i="18"/>
  <c r="T106" i="18"/>
  <c r="AG106" i="18"/>
  <c r="AT106" i="18"/>
  <c r="AX106" i="18"/>
  <c r="BG106" i="18"/>
  <c r="BK106" i="18"/>
  <c r="F107" i="18"/>
  <c r="S107" i="18"/>
  <c r="AF107" i="18"/>
  <c r="AJ107" i="18"/>
  <c r="AS107" i="18"/>
  <c r="AW107" i="18"/>
  <c r="BJ107" i="18"/>
  <c r="E108" i="18"/>
  <c r="R108" i="18"/>
  <c r="V108" i="18"/>
  <c r="AE108" i="18"/>
  <c r="AI108" i="18"/>
  <c r="AV108" i="18"/>
  <c r="BI108" i="18"/>
  <c r="D109" i="18"/>
  <c r="H109" i="18"/>
  <c r="Q109" i="18"/>
  <c r="U109" i="18"/>
  <c r="AH109" i="18"/>
  <c r="AU109" i="18"/>
  <c r="BH109" i="18"/>
  <c r="BL109" i="18"/>
  <c r="C110" i="18"/>
  <c r="G110" i="18"/>
  <c r="T110" i="18"/>
  <c r="AG110" i="18"/>
  <c r="AT110" i="18"/>
  <c r="AX110" i="18"/>
  <c r="BG110" i="18"/>
  <c r="BK110" i="18"/>
  <c r="F111" i="18"/>
  <c r="S111" i="18"/>
  <c r="AF111" i="18"/>
  <c r="AJ111" i="18"/>
  <c r="AS111" i="18"/>
  <c r="AW111" i="18"/>
  <c r="BJ111" i="18"/>
  <c r="BQ105" i="18"/>
  <c r="L106" i="18"/>
  <c r="Y106" i="18"/>
  <c r="AC106" i="18"/>
  <c r="AL106" i="18"/>
  <c r="AP106" i="18"/>
  <c r="BC106" i="18"/>
  <c r="BP106" i="18"/>
  <c r="K107" i="18"/>
  <c r="O107" i="18"/>
  <c r="X107" i="18"/>
  <c r="AB107" i="18"/>
  <c r="AO107" i="18"/>
  <c r="BB107" i="18"/>
  <c r="BO107" i="18"/>
  <c r="BS107" i="18"/>
  <c r="J108" i="18"/>
  <c r="N108" i="18"/>
  <c r="AA108" i="18"/>
  <c r="AN108" i="18"/>
  <c r="BA108" i="18"/>
  <c r="BE108" i="18"/>
  <c r="BN108" i="18"/>
  <c r="BR108" i="18"/>
  <c r="M109" i="18"/>
  <c r="Z109" i="18"/>
  <c r="AM109" i="18"/>
  <c r="AQ109" i="18"/>
  <c r="AZ109" i="18"/>
  <c r="BD109" i="18"/>
  <c r="BQ109" i="18"/>
  <c r="L110" i="18"/>
  <c r="Y110" i="18"/>
  <c r="AC110" i="18"/>
  <c r="AL110" i="18"/>
  <c r="AP110" i="18"/>
  <c r="BC110" i="18"/>
  <c r="BP110" i="18"/>
  <c r="K111" i="18"/>
  <c r="O111" i="18"/>
  <c r="X111" i="18"/>
  <c r="AB111" i="18"/>
  <c r="AO111" i="18"/>
  <c r="BB111" i="18"/>
  <c r="BO111" i="18"/>
  <c r="BS111" i="18"/>
  <c r="D106" i="18"/>
  <c r="H106" i="18"/>
  <c r="Q106" i="18"/>
  <c r="U106" i="18"/>
  <c r="AH106" i="18"/>
  <c r="AU106" i="18"/>
  <c r="BH106" i="18"/>
  <c r="BL106" i="18"/>
  <c r="C107" i="18"/>
  <c r="G107" i="18"/>
  <c r="T107" i="18"/>
  <c r="AG107" i="18"/>
  <c r="AT107" i="18"/>
  <c r="AX107" i="18"/>
  <c r="BG107" i="18"/>
  <c r="BK107" i="18"/>
  <c r="F108" i="18"/>
  <c r="S108" i="18"/>
  <c r="AF108" i="18"/>
  <c r="AJ108" i="18"/>
  <c r="AS108" i="18"/>
  <c r="AW108" i="18"/>
  <c r="BJ108" i="18"/>
  <c r="E109" i="18"/>
  <c r="R109" i="18"/>
  <c r="V109" i="18"/>
  <c r="AE109" i="18"/>
  <c r="AI109" i="18"/>
  <c r="AV109" i="18"/>
  <c r="BI109" i="18"/>
  <c r="D110" i="18"/>
  <c r="H110" i="18"/>
  <c r="Q110" i="18"/>
  <c r="U110" i="18"/>
  <c r="AH110" i="18"/>
  <c r="AU110" i="18"/>
  <c r="BH110" i="18"/>
  <c r="BL110" i="18"/>
  <c r="G111" i="18"/>
  <c r="T111" i="18"/>
  <c r="AG111" i="18"/>
  <c r="AT111" i="18"/>
  <c r="AX111" i="18"/>
  <c r="BG111" i="18"/>
  <c r="BK111" i="18"/>
  <c r="BN105" i="18"/>
  <c r="BR105" i="18"/>
  <c r="M106" i="18"/>
  <c r="Z106" i="18"/>
  <c r="AM106" i="18"/>
  <c r="AQ106" i="18"/>
  <c r="AZ106" i="18"/>
  <c r="BD106" i="18"/>
  <c r="BQ106" i="18"/>
  <c r="L107" i="18"/>
  <c r="Y107" i="18"/>
  <c r="AC107" i="18"/>
  <c r="AL107" i="18"/>
  <c r="AP107" i="18"/>
  <c r="BC107" i="18"/>
  <c r="BP107" i="18"/>
  <c r="K108" i="18"/>
  <c r="O108" i="18"/>
  <c r="X108" i="18"/>
  <c r="AB108" i="18"/>
  <c r="AO108" i="18"/>
  <c r="BB108" i="18"/>
  <c r="BO108" i="18"/>
  <c r="BS108" i="18"/>
  <c r="J109" i="18"/>
  <c r="N109" i="18"/>
  <c r="AA109" i="18"/>
  <c r="AN109" i="18"/>
  <c r="BA109" i="18"/>
  <c r="BE109" i="18"/>
  <c r="BN109" i="18"/>
  <c r="BR109" i="18"/>
  <c r="M110" i="18"/>
  <c r="Z110" i="18"/>
  <c r="AM110" i="18"/>
  <c r="AQ110" i="18"/>
  <c r="AZ110" i="18"/>
  <c r="BD110" i="18"/>
  <c r="BQ110" i="18"/>
  <c r="L111" i="18"/>
  <c r="Y111" i="18"/>
  <c r="AC111" i="18"/>
  <c r="AL111" i="18"/>
  <c r="AP111" i="18"/>
  <c r="BC111" i="18"/>
  <c r="BP111" i="18"/>
  <c r="BM103" i="18" l="1"/>
  <c r="CD103" i="18" s="1"/>
  <c r="BT96" i="18"/>
  <c r="CE96" i="18" s="1"/>
  <c r="BM98" i="18"/>
  <c r="CD98" i="18" s="1"/>
  <c r="BT88" i="18"/>
  <c r="CE88" i="18" s="1"/>
  <c r="BM93" i="18"/>
  <c r="CD93" i="18" s="1"/>
  <c r="BT85" i="18"/>
  <c r="CE85" i="18" s="1"/>
  <c r="BT61" i="18"/>
  <c r="CE61" i="18" s="1"/>
  <c r="BM67" i="18"/>
  <c r="CD67" i="18" s="1"/>
  <c r="BT79" i="18"/>
  <c r="CE79" i="18" s="1"/>
  <c r="BM56" i="18"/>
  <c r="CD56" i="18" s="1"/>
  <c r="BM51" i="18"/>
  <c r="CD51" i="18" s="1"/>
  <c r="BT66" i="18"/>
  <c r="CE66" i="18" s="1"/>
  <c r="BM48" i="18"/>
  <c r="CD48" i="18" s="1"/>
  <c r="BT50" i="18"/>
  <c r="CE50" i="18" s="1"/>
  <c r="BT40" i="18"/>
  <c r="CE40" i="18" s="1"/>
  <c r="BT35" i="18"/>
  <c r="CE35" i="18" s="1"/>
  <c r="BT20" i="18"/>
  <c r="CE20" i="18" s="1"/>
  <c r="BT15" i="18"/>
  <c r="CE15" i="18" s="1"/>
  <c r="BM33" i="18"/>
  <c r="CD33" i="18" s="1"/>
  <c r="BT10" i="18"/>
  <c r="CE10" i="18" s="1"/>
  <c r="BT104" i="18"/>
  <c r="CE104" i="18" s="1"/>
  <c r="BT51" i="18"/>
  <c r="CE51" i="18" s="1"/>
  <c r="BT71" i="18"/>
  <c r="CE71" i="18" s="1"/>
  <c r="BT94" i="18"/>
  <c r="CE94" i="18" s="1"/>
  <c r="BT55" i="18"/>
  <c r="CE55" i="18" s="1"/>
  <c r="BT38" i="18"/>
  <c r="CE38" i="18" s="1"/>
  <c r="BT30" i="18"/>
  <c r="CE30" i="18" s="1"/>
  <c r="BT74" i="18"/>
  <c r="CE74" i="18" s="1"/>
  <c r="BT70" i="18"/>
  <c r="CE70" i="18" s="1"/>
  <c r="BT24" i="18"/>
  <c r="CE24" i="18" s="1"/>
  <c r="BT33" i="18"/>
  <c r="CE33" i="18" s="1"/>
  <c r="BT19" i="18"/>
  <c r="CE19" i="18" s="1"/>
  <c r="BT102" i="18"/>
  <c r="CE102" i="18" s="1"/>
  <c r="BT100" i="18"/>
  <c r="CE100" i="18" s="1"/>
  <c r="AY83" i="18"/>
  <c r="CB83" i="18" s="1"/>
  <c r="BT7" i="18"/>
  <c r="CE7" i="18" s="1"/>
  <c r="BT108" i="18"/>
  <c r="CE108" i="18" s="1"/>
  <c r="BT95" i="18"/>
  <c r="CE95" i="18" s="1"/>
  <c r="BT98" i="18"/>
  <c r="CE98" i="18" s="1"/>
  <c r="BT93" i="18"/>
  <c r="CE93" i="18" s="1"/>
  <c r="BT78" i="18"/>
  <c r="CE78" i="18" s="1"/>
  <c r="BT76" i="18"/>
  <c r="CE76" i="18" s="1"/>
  <c r="BT69" i="18"/>
  <c r="CE69" i="18" s="1"/>
  <c r="BT64" i="18"/>
  <c r="CE64" i="18" s="1"/>
  <c r="BT63" i="18"/>
  <c r="CE63" i="18" s="1"/>
  <c r="BT54" i="18"/>
  <c r="CE54" i="18" s="1"/>
  <c r="BT37" i="18"/>
  <c r="CE37" i="18" s="1"/>
  <c r="BT28" i="18"/>
  <c r="CE28" i="18" s="1"/>
  <c r="BT12" i="18"/>
  <c r="CE12" i="18" s="1"/>
  <c r="BT48" i="18"/>
  <c r="CE48" i="18" s="1"/>
  <c r="BT83" i="18"/>
  <c r="CE83" i="18" s="1"/>
  <c r="BT82" i="18"/>
  <c r="CE82" i="18" s="1"/>
  <c r="BT77" i="18"/>
  <c r="CE77" i="18" s="1"/>
  <c r="BT72" i="18"/>
  <c r="CE72" i="18" s="1"/>
  <c r="BT53" i="18"/>
  <c r="CE53" i="18" s="1"/>
  <c r="BT56" i="18"/>
  <c r="CE56" i="18" s="1"/>
  <c r="BM54" i="18"/>
  <c r="CD54" i="18" s="1"/>
  <c r="BT45" i="18"/>
  <c r="CE45" i="18" s="1"/>
  <c r="BT27" i="18"/>
  <c r="CE27" i="18" s="1"/>
  <c r="BM17" i="18"/>
  <c r="CD17" i="18" s="1"/>
  <c r="BT22" i="18"/>
  <c r="CE22" i="18" s="1"/>
  <c r="BT17" i="18"/>
  <c r="CE17" i="18" s="1"/>
  <c r="BT11" i="18"/>
  <c r="CE11" i="18" s="1"/>
  <c r="BT107" i="18"/>
  <c r="CE107" i="18" s="1"/>
  <c r="BT47" i="18"/>
  <c r="CE47" i="18" s="1"/>
  <c r="BT9" i="18"/>
  <c r="CE9" i="18" s="1"/>
  <c r="BT101" i="18"/>
  <c r="CE101" i="18" s="1"/>
  <c r="BT90" i="18"/>
  <c r="CE90" i="18" s="1"/>
  <c r="BT59" i="18"/>
  <c r="CE59" i="18" s="1"/>
  <c r="BT46" i="18"/>
  <c r="CE46" i="18" s="1"/>
  <c r="BT39" i="18"/>
  <c r="CE39" i="18" s="1"/>
  <c r="BT14" i="18"/>
  <c r="CE14" i="18" s="1"/>
  <c r="BT111" i="18"/>
  <c r="CE111" i="18" s="1"/>
  <c r="BT92" i="18"/>
  <c r="CE92" i="18" s="1"/>
  <c r="BT89" i="18"/>
  <c r="CE89" i="18" s="1"/>
  <c r="BT65" i="18"/>
  <c r="CE65" i="18" s="1"/>
  <c r="BT106" i="18"/>
  <c r="CE106" i="18" s="1"/>
  <c r="BM86" i="18"/>
  <c r="CD86" i="18" s="1"/>
  <c r="BT73" i="18"/>
  <c r="CE73" i="18" s="1"/>
  <c r="BT75" i="18"/>
  <c r="CE75" i="18" s="1"/>
  <c r="BT52" i="18"/>
  <c r="CE52" i="18" s="1"/>
  <c r="BT42" i="18"/>
  <c r="CE42" i="18" s="1"/>
  <c r="BT23" i="18"/>
  <c r="CE23" i="18" s="1"/>
  <c r="BT18" i="18"/>
  <c r="CE18" i="18" s="1"/>
  <c r="BT13" i="18"/>
  <c r="CE13" i="18" s="1"/>
  <c r="BT8" i="18"/>
  <c r="CE8" i="18" s="1"/>
  <c r="BT110" i="18"/>
  <c r="CE110" i="18" s="1"/>
  <c r="BM107" i="18"/>
  <c r="CD107" i="18" s="1"/>
  <c r="BT103" i="18"/>
  <c r="CE103" i="18" s="1"/>
  <c r="BT99" i="18"/>
  <c r="CE99" i="18" s="1"/>
  <c r="BT84" i="18"/>
  <c r="CE84" i="18" s="1"/>
  <c r="BT80" i="18"/>
  <c r="CE80" i="18" s="1"/>
  <c r="BT68" i="18"/>
  <c r="CE68" i="18" s="1"/>
  <c r="BT67" i="18"/>
  <c r="CE67" i="18" s="1"/>
  <c r="BT58" i="18"/>
  <c r="CE58" i="18" s="1"/>
  <c r="BT41" i="18"/>
  <c r="CE41" i="18" s="1"/>
  <c r="BT36" i="18"/>
  <c r="CE36" i="18" s="1"/>
  <c r="BT32" i="18"/>
  <c r="CE32" i="18" s="1"/>
  <c r="BT16" i="18"/>
  <c r="CE16" i="18" s="1"/>
  <c r="BM22" i="18"/>
  <c r="CD22" i="18" s="1"/>
  <c r="BT29" i="18"/>
  <c r="CE29" i="18" s="1"/>
  <c r="BT6" i="18"/>
  <c r="CE6" i="18" s="1"/>
  <c r="BT109" i="18"/>
  <c r="CE109" i="18" s="1"/>
  <c r="BT91" i="18"/>
  <c r="CE91" i="18" s="1"/>
  <c r="BT105" i="18"/>
  <c r="CE105" i="18" s="1"/>
  <c r="BT97" i="18"/>
  <c r="CE97" i="18" s="1"/>
  <c r="BT87" i="18"/>
  <c r="CE87" i="18" s="1"/>
  <c r="BT86" i="18"/>
  <c r="CE86" i="18" s="1"/>
  <c r="BT81" i="18"/>
  <c r="CE81" i="18" s="1"/>
  <c r="BT62" i="18"/>
  <c r="CE62" i="18" s="1"/>
  <c r="BT57" i="18"/>
  <c r="CE57" i="18" s="1"/>
  <c r="BT60" i="18"/>
  <c r="CE60" i="18" s="1"/>
  <c r="BT49" i="18"/>
  <c r="CE49" i="18" s="1"/>
  <c r="BT44" i="18"/>
  <c r="CE44" i="18" s="1"/>
  <c r="BT34" i="18"/>
  <c r="CE34" i="18" s="1"/>
  <c r="BT31" i="18"/>
  <c r="CE31" i="18" s="1"/>
  <c r="BT26" i="18"/>
  <c r="CE26" i="18" s="1"/>
  <c r="BT43" i="18"/>
  <c r="CE43" i="18" s="1"/>
  <c r="BT25" i="18"/>
  <c r="CE25" i="18" s="1"/>
  <c r="BT21" i="18"/>
  <c r="CE21" i="18" s="1"/>
  <c r="BM39" i="18"/>
  <c r="CD39" i="18" s="1"/>
  <c r="BM63" i="18"/>
  <c r="CD63" i="18" s="1"/>
  <c r="BM42" i="18"/>
  <c r="CD42" i="18" s="1"/>
  <c r="BT5" i="18"/>
  <c r="CE5" i="18" s="1"/>
  <c r="BM111" i="18"/>
  <c r="CD111" i="18" s="1"/>
  <c r="BM106" i="18"/>
  <c r="CD106" i="18" s="1"/>
  <c r="BM96" i="18"/>
  <c r="CD96" i="18" s="1"/>
  <c r="BM82" i="18"/>
  <c r="CD82" i="18" s="1"/>
  <c r="BM77" i="18"/>
  <c r="CD77" i="18" s="1"/>
  <c r="BM76" i="18"/>
  <c r="CD76" i="18" s="1"/>
  <c r="BM78" i="18"/>
  <c r="CD78" i="18" s="1"/>
  <c r="BM66" i="18"/>
  <c r="CD66" i="18" s="1"/>
  <c r="BM50" i="18"/>
  <c r="CD50" i="18" s="1"/>
  <c r="BM37" i="18"/>
  <c r="CD37" i="18" s="1"/>
  <c r="BM35" i="18"/>
  <c r="CD35" i="18" s="1"/>
  <c r="BM30" i="18"/>
  <c r="CD30" i="18" s="1"/>
  <c r="BF33" i="18"/>
  <c r="CC33" i="18" s="1"/>
  <c r="BM31" i="18"/>
  <c r="CD31" i="18" s="1"/>
  <c r="BM20" i="18"/>
  <c r="CD20" i="18" s="1"/>
  <c r="BM7" i="18"/>
  <c r="CD7" i="18" s="1"/>
  <c r="BM100" i="18"/>
  <c r="CD100" i="18" s="1"/>
  <c r="BM95" i="18"/>
  <c r="CD95" i="18" s="1"/>
  <c r="BM75" i="18"/>
  <c r="CD75" i="18" s="1"/>
  <c r="BM71" i="18"/>
  <c r="CD71" i="18" s="1"/>
  <c r="BM65" i="18"/>
  <c r="CD65" i="18" s="1"/>
  <c r="BM60" i="18"/>
  <c r="CD60" i="18" s="1"/>
  <c r="BM55" i="18"/>
  <c r="CD55" i="18" s="1"/>
  <c r="BM47" i="18"/>
  <c r="CD47" i="18" s="1"/>
  <c r="BM40" i="18"/>
  <c r="CD40" i="18" s="1"/>
  <c r="BM34" i="18"/>
  <c r="CD34" i="18" s="1"/>
  <c r="BM25" i="18"/>
  <c r="CD25" i="18" s="1"/>
  <c r="BM24" i="18"/>
  <c r="CD24" i="18" s="1"/>
  <c r="BM14" i="18"/>
  <c r="CD14" i="18" s="1"/>
  <c r="BM9" i="18"/>
  <c r="CD9" i="18" s="1"/>
  <c r="BM11" i="18"/>
  <c r="CD11" i="18" s="1"/>
  <c r="BM110" i="18"/>
  <c r="CD110" i="18" s="1"/>
  <c r="BM108" i="18"/>
  <c r="CD108" i="18" s="1"/>
  <c r="BM84" i="18"/>
  <c r="CD84" i="18" s="1"/>
  <c r="BM81" i="18"/>
  <c r="CD81" i="18" s="1"/>
  <c r="AY78" i="18"/>
  <c r="CB78" i="18" s="1"/>
  <c r="BM80" i="18"/>
  <c r="CD80" i="18" s="1"/>
  <c r="BM87" i="18"/>
  <c r="CD87" i="18" s="1"/>
  <c r="BM83" i="18"/>
  <c r="CD83" i="18" s="1"/>
  <c r="BM70" i="18"/>
  <c r="CD70" i="18" s="1"/>
  <c r="BM41" i="18"/>
  <c r="CD41" i="18" s="1"/>
  <c r="BM13" i="18"/>
  <c r="CD13" i="18" s="1"/>
  <c r="BM15" i="18"/>
  <c r="CD15" i="18" s="1"/>
  <c r="BM104" i="18"/>
  <c r="CD104" i="18" s="1"/>
  <c r="BM99" i="18"/>
  <c r="CD99" i="18" s="1"/>
  <c r="BM97" i="18"/>
  <c r="CD97" i="18" s="1"/>
  <c r="BM85" i="18"/>
  <c r="CD85" i="18" s="1"/>
  <c r="BM79" i="18"/>
  <c r="CD79" i="18" s="1"/>
  <c r="BM69" i="18"/>
  <c r="CD69" i="18" s="1"/>
  <c r="BM59" i="18"/>
  <c r="CD59" i="18" s="1"/>
  <c r="BM38" i="18"/>
  <c r="CD38" i="18" s="1"/>
  <c r="BM29" i="18"/>
  <c r="CD29" i="18" s="1"/>
  <c r="BM28" i="18"/>
  <c r="CD28" i="18" s="1"/>
  <c r="BM23" i="18"/>
  <c r="CD23" i="18" s="1"/>
  <c r="BM18" i="18"/>
  <c r="CD18" i="18" s="1"/>
  <c r="BM49" i="18"/>
  <c r="CD49" i="18" s="1"/>
  <c r="BM36" i="18"/>
  <c r="CD36" i="18" s="1"/>
  <c r="BM90" i="18"/>
  <c r="CD90" i="18" s="1"/>
  <c r="BM88" i="18"/>
  <c r="CD88" i="18" s="1"/>
  <c r="BM64" i="18"/>
  <c r="CD64" i="18" s="1"/>
  <c r="BM57" i="18"/>
  <c r="CD57" i="18" s="1"/>
  <c r="BM43" i="18"/>
  <c r="CD43" i="18" s="1"/>
  <c r="BM6" i="18"/>
  <c r="CD6" i="18" s="1"/>
  <c r="BM27" i="18"/>
  <c r="CD27" i="18" s="1"/>
  <c r="BM8" i="18"/>
  <c r="CD8" i="18" s="1"/>
  <c r="BM105" i="18"/>
  <c r="CD105" i="18" s="1"/>
  <c r="BM102" i="18"/>
  <c r="CD102" i="18" s="1"/>
  <c r="BM101" i="18"/>
  <c r="CD101" i="18" s="1"/>
  <c r="BM94" i="18"/>
  <c r="CD94" i="18" s="1"/>
  <c r="BM89" i="18"/>
  <c r="CD89" i="18" s="1"/>
  <c r="BM91" i="18"/>
  <c r="CD91" i="18" s="1"/>
  <c r="BM52" i="18"/>
  <c r="CD52" i="18" s="1"/>
  <c r="BM44" i="18"/>
  <c r="CD44" i="18" s="1"/>
  <c r="BM45" i="18"/>
  <c r="CD45" i="18" s="1"/>
  <c r="BM61" i="18"/>
  <c r="CD61" i="18" s="1"/>
  <c r="BM32" i="18"/>
  <c r="CD32" i="18" s="1"/>
  <c r="BM19" i="18"/>
  <c r="CD19" i="18" s="1"/>
  <c r="BM109" i="18"/>
  <c r="CD109" i="18" s="1"/>
  <c r="BM92" i="18"/>
  <c r="CD92" i="18" s="1"/>
  <c r="BM73" i="18"/>
  <c r="CD73" i="18" s="1"/>
  <c r="BM72" i="18"/>
  <c r="CD72" i="18" s="1"/>
  <c r="BM74" i="18"/>
  <c r="CD74" i="18" s="1"/>
  <c r="BM68" i="18"/>
  <c r="CD68" i="18" s="1"/>
  <c r="BM62" i="18"/>
  <c r="CD62" i="18" s="1"/>
  <c r="BM58" i="18"/>
  <c r="CD58" i="18" s="1"/>
  <c r="BM53" i="18"/>
  <c r="CD53" i="18" s="1"/>
  <c r="BM46" i="18"/>
  <c r="CD46" i="18" s="1"/>
  <c r="BM26" i="18"/>
  <c r="CD26" i="18" s="1"/>
  <c r="BM21" i="18"/>
  <c r="CD21" i="18" s="1"/>
  <c r="BM16" i="18"/>
  <c r="CD16" i="18" s="1"/>
  <c r="BM10" i="18"/>
  <c r="CD10" i="18" s="1"/>
  <c r="BM12" i="18"/>
  <c r="CD12" i="18" s="1"/>
  <c r="BF104" i="18"/>
  <c r="CC104" i="18" s="1"/>
  <c r="BF85" i="18"/>
  <c r="CC85" i="18" s="1"/>
  <c r="BF82" i="18"/>
  <c r="CC82" i="18" s="1"/>
  <c r="BF81" i="18"/>
  <c r="CC81" i="18" s="1"/>
  <c r="BF69" i="18"/>
  <c r="CC69" i="18" s="1"/>
  <c r="BF59" i="18"/>
  <c r="CC59" i="18" s="1"/>
  <c r="BF42" i="18"/>
  <c r="CC42" i="18" s="1"/>
  <c r="BF37" i="18"/>
  <c r="CC37" i="18" s="1"/>
  <c r="BF17" i="18"/>
  <c r="CC17" i="18" s="1"/>
  <c r="BM5" i="18"/>
  <c r="CD5" i="18" s="1"/>
  <c r="BF7" i="18"/>
  <c r="CC7" i="18" s="1"/>
  <c r="BF72" i="18"/>
  <c r="CC72" i="18" s="1"/>
  <c r="AY38" i="18"/>
  <c r="CB38" i="18" s="1"/>
  <c r="AY31" i="18"/>
  <c r="CB31" i="18" s="1"/>
  <c r="BF54" i="18"/>
  <c r="CC54" i="18" s="1"/>
  <c r="AY7" i="18"/>
  <c r="CB7" i="18" s="1"/>
  <c r="BF106" i="18"/>
  <c r="CC106" i="18" s="1"/>
  <c r="BF58" i="18"/>
  <c r="CC58" i="18" s="1"/>
  <c r="BF50" i="18"/>
  <c r="CC50" i="18" s="1"/>
  <c r="BF45" i="18"/>
  <c r="CC45" i="18" s="1"/>
  <c r="BF35" i="18"/>
  <c r="CC35" i="18" s="1"/>
  <c r="BF32" i="18"/>
  <c r="CC32" i="18" s="1"/>
  <c r="BF27" i="18"/>
  <c r="CC27" i="18" s="1"/>
  <c r="BF22" i="18"/>
  <c r="CC22" i="18" s="1"/>
  <c r="BF13" i="18"/>
  <c r="CC13" i="18" s="1"/>
  <c r="BF108" i="18"/>
  <c r="CC108" i="18" s="1"/>
  <c r="BF97" i="18"/>
  <c r="CC97" i="18" s="1"/>
  <c r="BF89" i="18"/>
  <c r="CC89" i="18" s="1"/>
  <c r="BF86" i="18"/>
  <c r="CC86" i="18" s="1"/>
  <c r="BF62" i="18"/>
  <c r="CC62" i="18" s="1"/>
  <c r="BF73" i="18"/>
  <c r="CC73" i="18" s="1"/>
  <c r="BF63" i="18"/>
  <c r="CC63" i="18" s="1"/>
  <c r="BF51" i="18"/>
  <c r="CC51" i="18" s="1"/>
  <c r="BF71" i="18"/>
  <c r="CC71" i="18" s="1"/>
  <c r="BF41" i="18"/>
  <c r="CC41" i="18" s="1"/>
  <c r="BF21" i="18"/>
  <c r="CC21" i="18" s="1"/>
  <c r="BF16" i="18"/>
  <c r="CC16" i="18" s="1"/>
  <c r="BF11" i="18"/>
  <c r="CC11" i="18" s="1"/>
  <c r="BF10" i="18"/>
  <c r="CC10" i="18" s="1"/>
  <c r="AY107" i="18"/>
  <c r="CB107" i="18" s="1"/>
  <c r="BF102" i="18"/>
  <c r="CC102" i="18" s="1"/>
  <c r="AY97" i="18"/>
  <c r="CB97" i="18" s="1"/>
  <c r="BF105" i="18"/>
  <c r="CC105" i="18" s="1"/>
  <c r="BF92" i="18"/>
  <c r="CC92" i="18" s="1"/>
  <c r="BF91" i="18"/>
  <c r="CC91" i="18" s="1"/>
  <c r="AY67" i="18"/>
  <c r="CB67" i="18" s="1"/>
  <c r="BF49" i="18"/>
  <c r="CC49" i="18" s="1"/>
  <c r="BF39" i="18"/>
  <c r="CC39" i="18" s="1"/>
  <c r="AY36" i="18"/>
  <c r="CB36" i="18" s="1"/>
  <c r="BF31" i="18"/>
  <c r="CC31" i="18" s="1"/>
  <c r="BF15" i="18"/>
  <c r="CC15" i="18" s="1"/>
  <c r="AY8" i="18"/>
  <c r="CB8" i="18" s="1"/>
  <c r="AY16" i="18"/>
  <c r="CB16" i="18" s="1"/>
  <c r="BF30" i="18"/>
  <c r="CC30" i="18" s="1"/>
  <c r="BF110" i="18"/>
  <c r="CC110" i="18" s="1"/>
  <c r="BF75" i="18"/>
  <c r="CC75" i="18" s="1"/>
  <c r="BF66" i="18"/>
  <c r="CC66" i="18" s="1"/>
  <c r="BF60" i="18"/>
  <c r="CC60" i="18" s="1"/>
  <c r="BF34" i="18"/>
  <c r="CC34" i="18" s="1"/>
  <c r="BF47" i="18"/>
  <c r="CC47" i="18" s="1"/>
  <c r="BF25" i="18"/>
  <c r="CC25" i="18" s="1"/>
  <c r="BF26" i="18"/>
  <c r="CC26" i="18" s="1"/>
  <c r="BF20" i="18"/>
  <c r="CC20" i="18" s="1"/>
  <c r="BF6" i="18"/>
  <c r="CC6" i="18" s="1"/>
  <c r="BF87" i="18"/>
  <c r="CC87" i="18" s="1"/>
  <c r="BF61" i="18"/>
  <c r="CC61" i="18" s="1"/>
  <c r="BF93" i="18"/>
  <c r="CC93" i="18" s="1"/>
  <c r="BF90" i="18"/>
  <c r="CC90" i="18" s="1"/>
  <c r="BF107" i="18"/>
  <c r="CC107" i="18" s="1"/>
  <c r="BF103" i="18"/>
  <c r="CC103" i="18" s="1"/>
  <c r="AY87" i="18"/>
  <c r="CB87" i="18" s="1"/>
  <c r="BF74" i="18"/>
  <c r="CC74" i="18" s="1"/>
  <c r="BF53" i="18"/>
  <c r="CC53" i="18" s="1"/>
  <c r="BF43" i="18"/>
  <c r="CC43" i="18" s="1"/>
  <c r="BF24" i="18"/>
  <c r="CC24" i="18" s="1"/>
  <c r="BF19" i="18"/>
  <c r="CC19" i="18" s="1"/>
  <c r="BF14" i="18"/>
  <c r="CC14" i="18" s="1"/>
  <c r="BF8" i="18"/>
  <c r="CC8" i="18" s="1"/>
  <c r="BF98" i="18"/>
  <c r="CC98" i="18" s="1"/>
  <c r="BF109" i="18"/>
  <c r="CC109" i="18" s="1"/>
  <c r="BF100" i="18"/>
  <c r="CC100" i="18" s="1"/>
  <c r="BF96" i="18"/>
  <c r="CC96" i="18" s="1"/>
  <c r="BF79" i="18"/>
  <c r="CC79" i="18" s="1"/>
  <c r="BF77" i="18"/>
  <c r="CC77" i="18" s="1"/>
  <c r="BF70" i="18"/>
  <c r="CC70" i="18" s="1"/>
  <c r="BF65" i="18"/>
  <c r="CC65" i="18" s="1"/>
  <c r="BF64" i="18"/>
  <c r="CC64" i="18" s="1"/>
  <c r="BF55" i="18"/>
  <c r="CC55" i="18" s="1"/>
  <c r="BF44" i="18"/>
  <c r="CC44" i="18" s="1"/>
  <c r="BF38" i="18"/>
  <c r="CC38" i="18" s="1"/>
  <c r="BF48" i="18"/>
  <c r="CC48" i="18" s="1"/>
  <c r="BF29" i="18"/>
  <c r="CC29" i="18" s="1"/>
  <c r="BF9" i="18"/>
  <c r="CC9" i="18" s="1"/>
  <c r="BF99" i="18"/>
  <c r="CC99" i="18" s="1"/>
  <c r="BF68" i="18"/>
  <c r="CC68" i="18" s="1"/>
  <c r="BF88" i="18"/>
  <c r="CC88" i="18" s="1"/>
  <c r="BF111" i="18"/>
  <c r="CC111" i="18" s="1"/>
  <c r="BF94" i="18"/>
  <c r="CC94" i="18" s="1"/>
  <c r="BF95" i="18"/>
  <c r="CC95" i="18" s="1"/>
  <c r="BF101" i="18"/>
  <c r="CC101" i="18" s="1"/>
  <c r="AY91" i="18"/>
  <c r="CB91" i="18" s="1"/>
  <c r="BF84" i="18"/>
  <c r="CC84" i="18" s="1"/>
  <c r="BF83" i="18"/>
  <c r="CC83" i="18" s="1"/>
  <c r="BF78" i="18"/>
  <c r="CC78" i="18" s="1"/>
  <c r="AY65" i="18"/>
  <c r="CB65" i="18" s="1"/>
  <c r="BF80" i="18"/>
  <c r="CC80" i="18" s="1"/>
  <c r="BF76" i="18"/>
  <c r="CC76" i="18" s="1"/>
  <c r="BF67" i="18"/>
  <c r="CC67" i="18" s="1"/>
  <c r="BF57" i="18"/>
  <c r="CC57" i="18" s="1"/>
  <c r="BF46" i="18"/>
  <c r="CC46" i="18" s="1"/>
  <c r="BF56" i="18"/>
  <c r="CC56" i="18" s="1"/>
  <c r="BF52" i="18"/>
  <c r="CC52" i="18" s="1"/>
  <c r="BF28" i="18"/>
  <c r="CC28" i="18" s="1"/>
  <c r="BF40" i="18"/>
  <c r="CC40" i="18" s="1"/>
  <c r="BF36" i="18"/>
  <c r="CC36" i="18" s="1"/>
  <c r="BF23" i="18"/>
  <c r="CC23" i="18" s="1"/>
  <c r="BF18" i="18"/>
  <c r="CC18" i="18" s="1"/>
  <c r="BF12" i="18"/>
  <c r="CC12" i="18" s="1"/>
  <c r="BF5" i="18"/>
  <c r="CC5" i="18" s="1"/>
  <c r="AY21" i="18"/>
  <c r="CB21" i="18" s="1"/>
  <c r="AY82" i="18"/>
  <c r="CB82" i="18" s="1"/>
  <c r="AY81" i="18"/>
  <c r="CB81" i="18" s="1"/>
  <c r="AY42" i="18"/>
  <c r="CB42" i="18" s="1"/>
  <c r="AR40" i="18"/>
  <c r="CA40" i="18" s="1"/>
  <c r="AY111" i="18"/>
  <c r="CB111" i="18" s="1"/>
  <c r="AY103" i="18"/>
  <c r="CB103" i="18" s="1"/>
  <c r="AY102" i="18"/>
  <c r="CB102" i="18" s="1"/>
  <c r="AY100" i="18"/>
  <c r="CB100" i="18" s="1"/>
  <c r="AY95" i="18"/>
  <c r="CB95" i="18" s="1"/>
  <c r="AY90" i="18"/>
  <c r="CB90" i="18" s="1"/>
  <c r="AY64" i="18"/>
  <c r="CB64" i="18" s="1"/>
  <c r="AY53" i="18"/>
  <c r="CB53" i="18" s="1"/>
  <c r="AY45" i="18"/>
  <c r="CB45" i="18" s="1"/>
  <c r="AY46" i="18"/>
  <c r="CB46" i="18" s="1"/>
  <c r="AY43" i="18"/>
  <c r="CB43" i="18" s="1"/>
  <c r="AY33" i="18"/>
  <c r="CB33" i="18" s="1"/>
  <c r="AY85" i="18"/>
  <c r="CB85" i="18" s="1"/>
  <c r="AY106" i="18"/>
  <c r="CB106" i="18" s="1"/>
  <c r="AY108" i="18"/>
  <c r="CB108" i="18" s="1"/>
  <c r="AY110" i="18"/>
  <c r="CB110" i="18" s="1"/>
  <c r="AY93" i="18"/>
  <c r="CB93" i="18" s="1"/>
  <c r="AY74" i="18"/>
  <c r="CB74" i="18" s="1"/>
  <c r="AY73" i="18"/>
  <c r="CB73" i="18" s="1"/>
  <c r="AY75" i="18"/>
  <c r="CB75" i="18" s="1"/>
  <c r="AY69" i="18"/>
  <c r="CB69" i="18" s="1"/>
  <c r="AY63" i="18"/>
  <c r="CB63" i="18" s="1"/>
  <c r="AY59" i="18"/>
  <c r="CB59" i="18" s="1"/>
  <c r="AY47" i="18"/>
  <c r="CB47" i="18" s="1"/>
  <c r="AY34" i="18"/>
  <c r="CB34" i="18" s="1"/>
  <c r="AY27" i="18"/>
  <c r="CB27" i="18" s="1"/>
  <c r="AY22" i="18"/>
  <c r="CB22" i="18" s="1"/>
  <c r="AY17" i="18"/>
  <c r="CB17" i="18" s="1"/>
  <c r="AY11" i="18"/>
  <c r="CB11" i="18" s="1"/>
  <c r="AY20" i="18"/>
  <c r="CB20" i="18" s="1"/>
  <c r="AY24" i="18"/>
  <c r="CB24" i="18" s="1"/>
  <c r="AY13" i="18"/>
  <c r="CB13" i="18" s="1"/>
  <c r="AY104" i="18"/>
  <c r="CB104" i="18" s="1"/>
  <c r="AY99" i="18"/>
  <c r="CB99" i="18" s="1"/>
  <c r="AR83" i="18"/>
  <c r="CA83" i="18" s="1"/>
  <c r="AY72" i="18"/>
  <c r="CB72" i="18" s="1"/>
  <c r="AY68" i="18"/>
  <c r="CB68" i="18" s="1"/>
  <c r="AR70" i="18"/>
  <c r="CA70" i="18" s="1"/>
  <c r="AY92" i="18"/>
  <c r="CB92" i="18" s="1"/>
  <c r="AR60" i="18"/>
  <c r="CA60" i="18" s="1"/>
  <c r="AY57" i="18"/>
  <c r="CB57" i="18" s="1"/>
  <c r="AY52" i="18"/>
  <c r="CB52" i="18" s="1"/>
  <c r="AY49" i="18"/>
  <c r="CB49" i="18" s="1"/>
  <c r="AY44" i="18"/>
  <c r="CB44" i="18" s="1"/>
  <c r="AY50" i="18"/>
  <c r="CB50" i="18" s="1"/>
  <c r="AY37" i="18"/>
  <c r="CB37" i="18" s="1"/>
  <c r="AR43" i="18"/>
  <c r="CA43" i="18" s="1"/>
  <c r="AR18" i="18"/>
  <c r="CA18" i="18" s="1"/>
  <c r="AR23" i="18"/>
  <c r="CA23" i="18" s="1"/>
  <c r="AY6" i="18"/>
  <c r="CB6" i="18" s="1"/>
  <c r="AR8" i="18"/>
  <c r="CA8" i="18" s="1"/>
  <c r="AY79" i="18"/>
  <c r="CB79" i="18" s="1"/>
  <c r="AY54" i="18"/>
  <c r="CB54" i="18" s="1"/>
  <c r="AY51" i="18"/>
  <c r="CB51" i="18" s="1"/>
  <c r="AY77" i="18"/>
  <c r="CB77" i="18" s="1"/>
  <c r="AY101" i="18"/>
  <c r="CB101" i="18" s="1"/>
  <c r="AY96" i="18"/>
  <c r="CB96" i="18" s="1"/>
  <c r="AY76" i="18"/>
  <c r="CB76" i="18" s="1"/>
  <c r="AY66" i="18"/>
  <c r="CB66" i="18" s="1"/>
  <c r="AY61" i="18"/>
  <c r="CB61" i="18" s="1"/>
  <c r="AY56" i="18"/>
  <c r="CB56" i="18" s="1"/>
  <c r="AY48" i="18"/>
  <c r="CB48" i="18" s="1"/>
  <c r="AY58" i="18"/>
  <c r="CB58" i="18" s="1"/>
  <c r="AY41" i="18"/>
  <c r="CB41" i="18" s="1"/>
  <c r="AY35" i="18"/>
  <c r="CB35" i="18" s="1"/>
  <c r="AY62" i="18"/>
  <c r="CB62" i="18" s="1"/>
  <c r="AY26" i="18"/>
  <c r="CB26" i="18" s="1"/>
  <c r="AY25" i="18"/>
  <c r="CB25" i="18" s="1"/>
  <c r="AY15" i="18"/>
  <c r="CB15" i="18" s="1"/>
  <c r="AY32" i="18"/>
  <c r="CB32" i="18" s="1"/>
  <c r="AY10" i="18"/>
  <c r="CB10" i="18" s="1"/>
  <c r="AY94" i="18"/>
  <c r="CB94" i="18" s="1"/>
  <c r="AY71" i="18"/>
  <c r="CB71" i="18" s="1"/>
  <c r="AY40" i="18"/>
  <c r="CB40" i="18" s="1"/>
  <c r="AY14" i="18"/>
  <c r="CB14" i="18" s="1"/>
  <c r="AY105" i="18"/>
  <c r="CB105" i="18" s="1"/>
  <c r="AY109" i="18"/>
  <c r="CB109" i="18" s="1"/>
  <c r="AY98" i="18"/>
  <c r="CB98" i="18" s="1"/>
  <c r="AY86" i="18"/>
  <c r="CB86" i="18" s="1"/>
  <c r="AY84" i="18"/>
  <c r="CB84" i="18" s="1"/>
  <c r="AY80" i="18"/>
  <c r="CB80" i="18" s="1"/>
  <c r="AY70" i="18"/>
  <c r="CB70" i="18" s="1"/>
  <c r="AY60" i="18"/>
  <c r="CB60" i="18" s="1"/>
  <c r="AY39" i="18"/>
  <c r="CB39" i="18" s="1"/>
  <c r="AY30" i="18"/>
  <c r="CB30" i="18" s="1"/>
  <c r="AY29" i="18"/>
  <c r="CB29" i="18" s="1"/>
  <c r="AY19" i="18"/>
  <c r="CB19" i="18" s="1"/>
  <c r="AY89" i="18"/>
  <c r="CB89" i="18" s="1"/>
  <c r="AY88" i="18"/>
  <c r="CB88" i="18" s="1"/>
  <c r="AY55" i="18"/>
  <c r="CB55" i="18" s="1"/>
  <c r="AY23" i="18"/>
  <c r="CB23" i="18" s="1"/>
  <c r="AY18" i="18"/>
  <c r="CB18" i="18" s="1"/>
  <c r="AY28" i="18"/>
  <c r="CB28" i="18" s="1"/>
  <c r="AY12" i="18"/>
  <c r="CB12" i="18" s="1"/>
  <c r="AY9" i="18"/>
  <c r="CB9" i="18" s="1"/>
  <c r="AR95" i="18"/>
  <c r="CA95" i="18" s="1"/>
  <c r="AR100" i="18"/>
  <c r="CA100" i="18" s="1"/>
  <c r="AR73" i="18"/>
  <c r="CA73" i="18" s="1"/>
  <c r="AY5" i="18"/>
  <c r="CB5" i="18" s="1"/>
  <c r="AR75" i="18"/>
  <c r="CA75" i="18" s="1"/>
  <c r="AR25" i="18"/>
  <c r="CA25" i="18" s="1"/>
  <c r="AR20" i="18"/>
  <c r="CA20" i="18" s="1"/>
  <c r="AR15" i="18"/>
  <c r="CA15" i="18" s="1"/>
  <c r="AR108" i="18"/>
  <c r="CA108" i="18" s="1"/>
  <c r="AR104" i="18"/>
  <c r="CA104" i="18" s="1"/>
  <c r="AR110" i="18"/>
  <c r="CA110" i="18" s="1"/>
  <c r="AK100" i="18"/>
  <c r="BZ100" i="18" s="1"/>
  <c r="AR101" i="18"/>
  <c r="CA101" i="18" s="1"/>
  <c r="AR97" i="18"/>
  <c r="CA97" i="18" s="1"/>
  <c r="AK99" i="18"/>
  <c r="BZ99" i="18" s="1"/>
  <c r="AK87" i="18"/>
  <c r="BZ87" i="18" s="1"/>
  <c r="AR80" i="18"/>
  <c r="CA80" i="18" s="1"/>
  <c r="AK81" i="18"/>
  <c r="BZ81" i="18" s="1"/>
  <c r="AR78" i="18"/>
  <c r="CA78" i="18" s="1"/>
  <c r="AR71" i="18"/>
  <c r="CA71" i="18" s="1"/>
  <c r="AR66" i="18"/>
  <c r="CA66" i="18" s="1"/>
  <c r="AR65" i="18"/>
  <c r="CA65" i="18" s="1"/>
  <c r="AK71" i="18"/>
  <c r="BZ71" i="18" s="1"/>
  <c r="AR56" i="18"/>
  <c r="CA56" i="18" s="1"/>
  <c r="AK61" i="18"/>
  <c r="BZ61" i="18" s="1"/>
  <c r="AR39" i="18"/>
  <c r="CA39" i="18" s="1"/>
  <c r="AR48" i="18"/>
  <c r="CA48" i="18" s="1"/>
  <c r="AR44" i="18"/>
  <c r="CA44" i="18" s="1"/>
  <c r="AR34" i="18"/>
  <c r="CA34" i="18" s="1"/>
  <c r="AK40" i="18"/>
  <c r="BZ40" i="18" s="1"/>
  <c r="AR30" i="18"/>
  <c r="CA30" i="18" s="1"/>
  <c r="AK31" i="18"/>
  <c r="BZ31" i="18" s="1"/>
  <c r="AR14" i="18"/>
  <c r="CA14" i="18" s="1"/>
  <c r="AK20" i="18"/>
  <c r="BZ20" i="18" s="1"/>
  <c r="AR85" i="18"/>
  <c r="CA85" i="18" s="1"/>
  <c r="AR84" i="18"/>
  <c r="CA84" i="18" s="1"/>
  <c r="AR79" i="18"/>
  <c r="CA79" i="18" s="1"/>
  <c r="AR55" i="18"/>
  <c r="CA55" i="18" s="1"/>
  <c r="AR58" i="18"/>
  <c r="CA58" i="18" s="1"/>
  <c r="AR47" i="18"/>
  <c r="CA47" i="18" s="1"/>
  <c r="AR29" i="18"/>
  <c r="CA29" i="18" s="1"/>
  <c r="AR24" i="18"/>
  <c r="CA24" i="18" s="1"/>
  <c r="AR37" i="18"/>
  <c r="CA37" i="18" s="1"/>
  <c r="AR19" i="18"/>
  <c r="CA19" i="18" s="1"/>
  <c r="AR13" i="18"/>
  <c r="CA13" i="18" s="1"/>
  <c r="AR86" i="18"/>
  <c r="CA86" i="18" s="1"/>
  <c r="AR96" i="18"/>
  <c r="CA96" i="18" s="1"/>
  <c r="AR82" i="18"/>
  <c r="CA82" i="18" s="1"/>
  <c r="AR69" i="18"/>
  <c r="CA69" i="18" s="1"/>
  <c r="AR57" i="18"/>
  <c r="CA57" i="18" s="1"/>
  <c r="AR38" i="18"/>
  <c r="CA38" i="18" s="1"/>
  <c r="AR7" i="18"/>
  <c r="CA7" i="18" s="1"/>
  <c r="AR107" i="18"/>
  <c r="CA107" i="18" s="1"/>
  <c r="AR99" i="18"/>
  <c r="CA99" i="18" s="1"/>
  <c r="AR89" i="18"/>
  <c r="CA89" i="18" s="1"/>
  <c r="AR88" i="18"/>
  <c r="CA88" i="18" s="1"/>
  <c r="AR59" i="18"/>
  <c r="CA59" i="18" s="1"/>
  <c r="AR51" i="18"/>
  <c r="CA51" i="18" s="1"/>
  <c r="AR46" i="18"/>
  <c r="CA46" i="18" s="1"/>
  <c r="AR36" i="18"/>
  <c r="CA36" i="18" s="1"/>
  <c r="AR33" i="18"/>
  <c r="CA33" i="18" s="1"/>
  <c r="AR28" i="18"/>
  <c r="CA28" i="18" s="1"/>
  <c r="AR10" i="18"/>
  <c r="CA10" i="18" s="1"/>
  <c r="AR105" i="18"/>
  <c r="CA105" i="18" s="1"/>
  <c r="AR94" i="18"/>
  <c r="CA94" i="18" s="1"/>
  <c r="AR109" i="18"/>
  <c r="CA109" i="18" s="1"/>
  <c r="AR98" i="18"/>
  <c r="CA98" i="18" s="1"/>
  <c r="AR90" i="18"/>
  <c r="CA90" i="18" s="1"/>
  <c r="AR87" i="18"/>
  <c r="CA87" i="18" s="1"/>
  <c r="AR72" i="18"/>
  <c r="CA72" i="18" s="1"/>
  <c r="AR63" i="18"/>
  <c r="CA63" i="18" s="1"/>
  <c r="AR81" i="18"/>
  <c r="CA81" i="18" s="1"/>
  <c r="AR64" i="18"/>
  <c r="CA64" i="18" s="1"/>
  <c r="AR68" i="18"/>
  <c r="CA68" i="18" s="1"/>
  <c r="AR45" i="18"/>
  <c r="CA45" i="18" s="1"/>
  <c r="AR42" i="18"/>
  <c r="CA42" i="18" s="1"/>
  <c r="AR49" i="18"/>
  <c r="CA49" i="18" s="1"/>
  <c r="AR22" i="18"/>
  <c r="CA22" i="18" s="1"/>
  <c r="AR41" i="18"/>
  <c r="CA41" i="18" s="1"/>
  <c r="AR17" i="18"/>
  <c r="CA17" i="18" s="1"/>
  <c r="AR12" i="18"/>
  <c r="CA12" i="18" s="1"/>
  <c r="AR11" i="18"/>
  <c r="CA11" i="18" s="1"/>
  <c r="AR93" i="18"/>
  <c r="CA93" i="18" s="1"/>
  <c r="AR92" i="18"/>
  <c r="CA92" i="18" s="1"/>
  <c r="AR77" i="18"/>
  <c r="CA77" i="18" s="1"/>
  <c r="AR50" i="18"/>
  <c r="CA50" i="18" s="1"/>
  <c r="AR53" i="18"/>
  <c r="CA53" i="18" s="1"/>
  <c r="AR32" i="18"/>
  <c r="CA32" i="18" s="1"/>
  <c r="AR16" i="18"/>
  <c r="CA16" i="18" s="1"/>
  <c r="AR31" i="18"/>
  <c r="CA31" i="18" s="1"/>
  <c r="AR6" i="18"/>
  <c r="CA6" i="18" s="1"/>
  <c r="AR111" i="18"/>
  <c r="CA111" i="18" s="1"/>
  <c r="AR103" i="18"/>
  <c r="CA103" i="18" s="1"/>
  <c r="AR106" i="18"/>
  <c r="CA106" i="18" s="1"/>
  <c r="AR102" i="18"/>
  <c r="CA102" i="18" s="1"/>
  <c r="AR91" i="18"/>
  <c r="CA91" i="18" s="1"/>
  <c r="AR76" i="18"/>
  <c r="CA76" i="18" s="1"/>
  <c r="AR67" i="18"/>
  <c r="CA67" i="18" s="1"/>
  <c r="AR52" i="18"/>
  <c r="CA52" i="18" s="1"/>
  <c r="AR62" i="18"/>
  <c r="CA62" i="18" s="1"/>
  <c r="AR35" i="18"/>
  <c r="CA35" i="18" s="1"/>
  <c r="AR26" i="18"/>
  <c r="CA26" i="18" s="1"/>
  <c r="AR27" i="18"/>
  <c r="CA27" i="18" s="1"/>
  <c r="AR21" i="18"/>
  <c r="CA21" i="18" s="1"/>
  <c r="AR74" i="18"/>
  <c r="CA74" i="18" s="1"/>
  <c r="AR54" i="18"/>
  <c r="CA54" i="18" s="1"/>
  <c r="AR61" i="18"/>
  <c r="CA61" i="18" s="1"/>
  <c r="AR9" i="18"/>
  <c r="CA9" i="18" s="1"/>
  <c r="AK46" i="18"/>
  <c r="BZ46" i="18" s="1"/>
  <c r="AK111" i="18"/>
  <c r="BZ111" i="18" s="1"/>
  <c r="AK94" i="18"/>
  <c r="BZ94" i="18" s="1"/>
  <c r="AK75" i="18"/>
  <c r="BZ75" i="18" s="1"/>
  <c r="AK35" i="18"/>
  <c r="BZ35" i="18" s="1"/>
  <c r="AK28" i="18"/>
  <c r="BZ28" i="18" s="1"/>
  <c r="AR5" i="18"/>
  <c r="CA5" i="18" s="1"/>
  <c r="AK97" i="18"/>
  <c r="BZ97" i="18" s="1"/>
  <c r="AK83" i="18"/>
  <c r="BZ83" i="18" s="1"/>
  <c r="AD45" i="18"/>
  <c r="BY45" i="18" s="1"/>
  <c r="AD23" i="18"/>
  <c r="BY23" i="18" s="1"/>
  <c r="AK16" i="18"/>
  <c r="BZ16" i="18" s="1"/>
  <c r="AK30" i="18"/>
  <c r="BZ30" i="18" s="1"/>
  <c r="AK107" i="18"/>
  <c r="BZ107" i="18" s="1"/>
  <c r="AK92" i="18"/>
  <c r="BZ92" i="18" s="1"/>
  <c r="AK90" i="18"/>
  <c r="BZ90" i="18" s="1"/>
  <c r="AK89" i="18"/>
  <c r="BZ89" i="18" s="1"/>
  <c r="AK66" i="18"/>
  <c r="BZ66" i="18" s="1"/>
  <c r="AK56" i="18"/>
  <c r="BZ56" i="18" s="1"/>
  <c r="AK59" i="18"/>
  <c r="BZ59" i="18" s="1"/>
  <c r="AK24" i="18"/>
  <c r="BZ24" i="18" s="1"/>
  <c r="AK19" i="18"/>
  <c r="BZ19" i="18" s="1"/>
  <c r="AK14" i="18"/>
  <c r="BZ14" i="18" s="1"/>
  <c r="AK8" i="18"/>
  <c r="BZ8" i="18" s="1"/>
  <c r="AK10" i="18"/>
  <c r="BZ10" i="18" s="1"/>
  <c r="AK17" i="18"/>
  <c r="BZ17" i="18" s="1"/>
  <c r="AK109" i="18"/>
  <c r="BZ109" i="18" s="1"/>
  <c r="AK104" i="18"/>
  <c r="BZ104" i="18" s="1"/>
  <c r="W101" i="18"/>
  <c r="BX101" i="18" s="1"/>
  <c r="AK110" i="18"/>
  <c r="BZ110" i="18" s="1"/>
  <c r="AK103" i="18"/>
  <c r="BZ103" i="18" s="1"/>
  <c r="AK101" i="18"/>
  <c r="BZ101" i="18" s="1"/>
  <c r="AK96" i="18"/>
  <c r="BZ96" i="18" s="1"/>
  <c r="AD83" i="18"/>
  <c r="BY83" i="18" s="1"/>
  <c r="AK91" i="18"/>
  <c r="BZ91" i="18" s="1"/>
  <c r="AD81" i="18"/>
  <c r="BY81" i="18" s="1"/>
  <c r="AK93" i="18"/>
  <c r="BZ93" i="18" s="1"/>
  <c r="AK65" i="18"/>
  <c r="BZ65" i="18" s="1"/>
  <c r="AK54" i="18"/>
  <c r="BZ54" i="18" s="1"/>
  <c r="AK47" i="18"/>
  <c r="BZ47" i="18" s="1"/>
  <c r="AK55" i="18"/>
  <c r="BZ55" i="18" s="1"/>
  <c r="AK34" i="18"/>
  <c r="BZ34" i="18" s="1"/>
  <c r="AK44" i="18"/>
  <c r="BZ44" i="18" s="1"/>
  <c r="AK33" i="18"/>
  <c r="BZ33" i="18" s="1"/>
  <c r="AK29" i="18"/>
  <c r="BZ29" i="18" s="1"/>
  <c r="AK70" i="18"/>
  <c r="BZ70" i="18" s="1"/>
  <c r="AK48" i="18"/>
  <c r="BZ48" i="18" s="1"/>
  <c r="AK18" i="18"/>
  <c r="BZ18" i="18" s="1"/>
  <c r="AK12" i="18"/>
  <c r="BZ12" i="18" s="1"/>
  <c r="AK74" i="18"/>
  <c r="BZ74" i="18" s="1"/>
  <c r="AK76" i="18"/>
  <c r="BZ76" i="18" s="1"/>
  <c r="AK64" i="18"/>
  <c r="BZ64" i="18" s="1"/>
  <c r="AK60" i="18"/>
  <c r="BZ60" i="18" s="1"/>
  <c r="AK105" i="18"/>
  <c r="BZ105" i="18" s="1"/>
  <c r="AK85" i="18"/>
  <c r="BZ85" i="18" s="1"/>
  <c r="AK73" i="18"/>
  <c r="BZ73" i="18" s="1"/>
  <c r="AK72" i="18"/>
  <c r="BZ72" i="18" s="1"/>
  <c r="AK69" i="18"/>
  <c r="BZ69" i="18" s="1"/>
  <c r="AK58" i="18"/>
  <c r="BZ58" i="18" s="1"/>
  <c r="AK53" i="18"/>
  <c r="BZ53" i="18" s="1"/>
  <c r="AK63" i="18"/>
  <c r="BZ63" i="18" s="1"/>
  <c r="AK50" i="18"/>
  <c r="BZ50" i="18" s="1"/>
  <c r="AK45" i="18"/>
  <c r="BZ45" i="18" s="1"/>
  <c r="AK51" i="18"/>
  <c r="BZ51" i="18" s="1"/>
  <c r="AK38" i="18"/>
  <c r="BZ38" i="18" s="1"/>
  <c r="AK23" i="18"/>
  <c r="BZ23" i="18" s="1"/>
  <c r="AK7" i="18"/>
  <c r="BZ7" i="18" s="1"/>
  <c r="AK108" i="18"/>
  <c r="BZ108" i="18" s="1"/>
  <c r="AK98" i="18"/>
  <c r="BZ98" i="18" s="1"/>
  <c r="AK84" i="18"/>
  <c r="BZ84" i="18" s="1"/>
  <c r="AK79" i="18"/>
  <c r="BZ79" i="18" s="1"/>
  <c r="AK78" i="18"/>
  <c r="BZ78" i="18" s="1"/>
  <c r="AK80" i="18"/>
  <c r="BZ80" i="18" s="1"/>
  <c r="AK68" i="18"/>
  <c r="BZ68" i="18" s="1"/>
  <c r="AK39" i="18"/>
  <c r="BZ39" i="18" s="1"/>
  <c r="AK37" i="18"/>
  <c r="BZ37" i="18" s="1"/>
  <c r="AK32" i="18"/>
  <c r="BZ32" i="18" s="1"/>
  <c r="AK25" i="18"/>
  <c r="BZ25" i="18" s="1"/>
  <c r="AK22" i="18"/>
  <c r="BZ22" i="18" s="1"/>
  <c r="AK106" i="18"/>
  <c r="BZ106" i="18" s="1"/>
  <c r="AK102" i="18"/>
  <c r="BZ102" i="18" s="1"/>
  <c r="AK95" i="18"/>
  <c r="BZ95" i="18" s="1"/>
  <c r="AK77" i="18"/>
  <c r="BZ77" i="18" s="1"/>
  <c r="AK67" i="18"/>
  <c r="BZ67" i="18" s="1"/>
  <c r="AK57" i="18"/>
  <c r="BZ57" i="18" s="1"/>
  <c r="AK49" i="18"/>
  <c r="BZ49" i="18" s="1"/>
  <c r="AK42" i="18"/>
  <c r="BZ42" i="18" s="1"/>
  <c r="AK36" i="18"/>
  <c r="BZ36" i="18" s="1"/>
  <c r="AK27" i="18"/>
  <c r="BZ27" i="18" s="1"/>
  <c r="AK26" i="18"/>
  <c r="BZ26" i="18" s="1"/>
  <c r="AD18" i="18"/>
  <c r="BY18" i="18" s="1"/>
  <c r="AK13" i="18"/>
  <c r="BZ13" i="18" s="1"/>
  <c r="AK11" i="18"/>
  <c r="BZ11" i="18" s="1"/>
  <c r="AD13" i="18"/>
  <c r="BY13" i="18" s="1"/>
  <c r="AK88" i="18"/>
  <c r="BZ88" i="18" s="1"/>
  <c r="AK86" i="18"/>
  <c r="BZ86" i="18" s="1"/>
  <c r="AK82" i="18"/>
  <c r="BZ82" i="18" s="1"/>
  <c r="AK62" i="18"/>
  <c r="BZ62" i="18" s="1"/>
  <c r="AK52" i="18"/>
  <c r="BZ52" i="18" s="1"/>
  <c r="AK43" i="18"/>
  <c r="BZ43" i="18" s="1"/>
  <c r="AK41" i="18"/>
  <c r="BZ41" i="18" s="1"/>
  <c r="AK15" i="18"/>
  <c r="BZ15" i="18" s="1"/>
  <c r="AK21" i="18"/>
  <c r="BZ21" i="18" s="1"/>
  <c r="AK6" i="18"/>
  <c r="BZ6" i="18" s="1"/>
  <c r="AK9" i="18"/>
  <c r="BZ9" i="18" s="1"/>
  <c r="AD107" i="18"/>
  <c r="BY107" i="18" s="1"/>
  <c r="W103" i="18"/>
  <c r="BX103" i="18" s="1"/>
  <c r="W98" i="18"/>
  <c r="BX98" i="18" s="1"/>
  <c r="AD94" i="18"/>
  <c r="BY94" i="18" s="1"/>
  <c r="W96" i="18"/>
  <c r="BX96" i="18" s="1"/>
  <c r="P92" i="18"/>
  <c r="BW92" i="18" s="1"/>
  <c r="W84" i="18"/>
  <c r="BX84" i="18" s="1"/>
  <c r="AD92" i="18"/>
  <c r="BY92" i="18" s="1"/>
  <c r="AD77" i="18"/>
  <c r="BY77" i="18" s="1"/>
  <c r="P74" i="18"/>
  <c r="BW74" i="18" s="1"/>
  <c r="W78" i="18"/>
  <c r="BX78" i="18" s="1"/>
  <c r="AD68" i="18"/>
  <c r="BY68" i="18" s="1"/>
  <c r="P65" i="18"/>
  <c r="BW65" i="18" s="1"/>
  <c r="AD63" i="18"/>
  <c r="BY63" i="18" s="1"/>
  <c r="AD62" i="18"/>
  <c r="BY62" i="18" s="1"/>
  <c r="W68" i="18"/>
  <c r="BX68" i="18" s="1"/>
  <c r="AD53" i="18"/>
  <c r="BY53" i="18" s="1"/>
  <c r="W58" i="18"/>
  <c r="BX58" i="18" s="1"/>
  <c r="W50" i="18"/>
  <c r="BX50" i="18" s="1"/>
  <c r="AD46" i="18"/>
  <c r="BY46" i="18" s="1"/>
  <c r="AD36" i="18"/>
  <c r="BY36" i="18" s="1"/>
  <c r="W37" i="18"/>
  <c r="BX37" i="18" s="1"/>
  <c r="AD27" i="18"/>
  <c r="BY27" i="18" s="1"/>
  <c r="W28" i="18"/>
  <c r="BX28" i="18" s="1"/>
  <c r="W30" i="18"/>
  <c r="BX30" i="18" s="1"/>
  <c r="W17" i="18"/>
  <c r="BX17" i="18" s="1"/>
  <c r="AD22" i="18"/>
  <c r="BY22" i="18" s="1"/>
  <c r="AD7" i="18"/>
  <c r="BY7" i="18" s="1"/>
  <c r="W12" i="18"/>
  <c r="BX12" i="18" s="1"/>
  <c r="AD11" i="18"/>
  <c r="BY11" i="18" s="1"/>
  <c r="AK5" i="18"/>
  <c r="BZ5" i="18" s="1"/>
  <c r="AD96" i="18"/>
  <c r="BY96" i="18" s="1"/>
  <c r="AD80" i="18"/>
  <c r="BY80" i="18" s="1"/>
  <c r="AD56" i="18"/>
  <c r="BY56" i="18" s="1"/>
  <c r="AD60" i="18"/>
  <c r="BY60" i="18" s="1"/>
  <c r="AD58" i="18"/>
  <c r="BY58" i="18" s="1"/>
  <c r="AD54" i="18"/>
  <c r="BY54" i="18" s="1"/>
  <c r="AD109" i="18"/>
  <c r="BY109" i="18" s="1"/>
  <c r="AD105" i="18"/>
  <c r="BY105" i="18" s="1"/>
  <c r="AD76" i="18"/>
  <c r="BY76" i="18" s="1"/>
  <c r="AD52" i="18"/>
  <c r="BY52" i="18" s="1"/>
  <c r="AD55" i="18"/>
  <c r="BY55" i="18" s="1"/>
  <c r="AD26" i="18"/>
  <c r="BY26" i="18" s="1"/>
  <c r="AD21" i="18"/>
  <c r="BY21" i="18" s="1"/>
  <c r="AD16" i="18"/>
  <c r="BY16" i="18" s="1"/>
  <c r="AD10" i="18"/>
  <c r="BY10" i="18" s="1"/>
  <c r="W106" i="18"/>
  <c r="BX106" i="18" s="1"/>
  <c r="AD102" i="18"/>
  <c r="BY102" i="18" s="1"/>
  <c r="AD98" i="18"/>
  <c r="BY98" i="18" s="1"/>
  <c r="P78" i="18"/>
  <c r="BW78" i="18" s="1"/>
  <c r="AD79" i="18"/>
  <c r="BY79" i="18" s="1"/>
  <c r="AD74" i="18"/>
  <c r="BY74" i="18" s="1"/>
  <c r="AD67" i="18"/>
  <c r="BY67" i="18" s="1"/>
  <c r="AD66" i="18"/>
  <c r="BY66" i="18" s="1"/>
  <c r="AD57" i="18"/>
  <c r="BY57" i="18" s="1"/>
  <c r="AD40" i="18"/>
  <c r="BY40" i="18" s="1"/>
  <c r="AD65" i="18"/>
  <c r="BY65" i="18" s="1"/>
  <c r="AD35" i="18"/>
  <c r="BY35" i="18" s="1"/>
  <c r="AD31" i="18"/>
  <c r="BY31" i="18" s="1"/>
  <c r="AD42" i="18"/>
  <c r="BY42" i="18" s="1"/>
  <c r="W32" i="18"/>
  <c r="BX32" i="18" s="1"/>
  <c r="AD15" i="18"/>
  <c r="BY15" i="18" s="1"/>
  <c r="AD5" i="18"/>
  <c r="BY5" i="18" s="1"/>
  <c r="AD69" i="18"/>
  <c r="BY69" i="18" s="1"/>
  <c r="AD86" i="18"/>
  <c r="BY86" i="18" s="1"/>
  <c r="AD85" i="18"/>
  <c r="BY85" i="18" s="1"/>
  <c r="AD59" i="18"/>
  <c r="BY59" i="18" s="1"/>
  <c r="AD48" i="18"/>
  <c r="BY48" i="18" s="1"/>
  <c r="AD38" i="18"/>
  <c r="BY38" i="18" s="1"/>
  <c r="AD30" i="18"/>
  <c r="BY30" i="18" s="1"/>
  <c r="AD25" i="18"/>
  <c r="BY25" i="18" s="1"/>
  <c r="AD32" i="18"/>
  <c r="BY32" i="18" s="1"/>
  <c r="AD28" i="18"/>
  <c r="BY28" i="18" s="1"/>
  <c r="AD20" i="18"/>
  <c r="BY20" i="18" s="1"/>
  <c r="AD111" i="18"/>
  <c r="BY111" i="18" s="1"/>
  <c r="AD106" i="18"/>
  <c r="BY106" i="18" s="1"/>
  <c r="AD95" i="18"/>
  <c r="BY95" i="18" s="1"/>
  <c r="AD87" i="18"/>
  <c r="BY87" i="18" s="1"/>
  <c r="AD84" i="18"/>
  <c r="BY84" i="18" s="1"/>
  <c r="AD78" i="18"/>
  <c r="BY78" i="18" s="1"/>
  <c r="AD71" i="18"/>
  <c r="BY71" i="18" s="1"/>
  <c r="AD70" i="18"/>
  <c r="BY70" i="18" s="1"/>
  <c r="AD61" i="18"/>
  <c r="BY61" i="18" s="1"/>
  <c r="AD49" i="18"/>
  <c r="BY49" i="18" s="1"/>
  <c r="AD50" i="18"/>
  <c r="BY50" i="18" s="1"/>
  <c r="AD44" i="18"/>
  <c r="BY44" i="18" s="1"/>
  <c r="AD39" i="18"/>
  <c r="BY39" i="18" s="1"/>
  <c r="AD24" i="18"/>
  <c r="BY24" i="18" s="1"/>
  <c r="AD19" i="18"/>
  <c r="BY19" i="18" s="1"/>
  <c r="AD14" i="18"/>
  <c r="BY14" i="18" s="1"/>
  <c r="AD9" i="18"/>
  <c r="BY9" i="18" s="1"/>
  <c r="AD8" i="18"/>
  <c r="BY8" i="18" s="1"/>
  <c r="AD108" i="18"/>
  <c r="BY108" i="18" s="1"/>
  <c r="AD100" i="18"/>
  <c r="BY100" i="18" s="1"/>
  <c r="AD90" i="18"/>
  <c r="BY90" i="18" s="1"/>
  <c r="AD89" i="18"/>
  <c r="BY89" i="18" s="1"/>
  <c r="AD82" i="18"/>
  <c r="BY82" i="18" s="1"/>
  <c r="AD47" i="18"/>
  <c r="BY47" i="18" s="1"/>
  <c r="AD37" i="18"/>
  <c r="BY37" i="18" s="1"/>
  <c r="AD34" i="18"/>
  <c r="BY34" i="18" s="1"/>
  <c r="AD29" i="18"/>
  <c r="BY29" i="18" s="1"/>
  <c r="AD110" i="18"/>
  <c r="BY110" i="18" s="1"/>
  <c r="AD99" i="18"/>
  <c r="BY99" i="18" s="1"/>
  <c r="AD91" i="18"/>
  <c r="BY91" i="18" s="1"/>
  <c r="AD97" i="18"/>
  <c r="BY97" i="18" s="1"/>
  <c r="AD88" i="18"/>
  <c r="BY88" i="18" s="1"/>
  <c r="AD73" i="18"/>
  <c r="BY73" i="18" s="1"/>
  <c r="AD64" i="18"/>
  <c r="BY64" i="18" s="1"/>
  <c r="AD43" i="18"/>
  <c r="BY43" i="18" s="1"/>
  <c r="AD12" i="18"/>
  <c r="BY12" i="18" s="1"/>
  <c r="AD101" i="18"/>
  <c r="BY101" i="18" s="1"/>
  <c r="AD104" i="18"/>
  <c r="BY104" i="18" s="1"/>
  <c r="AD103" i="18"/>
  <c r="BY103" i="18" s="1"/>
  <c r="AD93" i="18"/>
  <c r="BY93" i="18" s="1"/>
  <c r="W80" i="18"/>
  <c r="BX80" i="18" s="1"/>
  <c r="AD72" i="18"/>
  <c r="BY72" i="18" s="1"/>
  <c r="AD75" i="18"/>
  <c r="BY75" i="18" s="1"/>
  <c r="AD51" i="18"/>
  <c r="BY51" i="18" s="1"/>
  <c r="AD41" i="18"/>
  <c r="BY41" i="18" s="1"/>
  <c r="AD33" i="18"/>
  <c r="BY33" i="18" s="1"/>
  <c r="AD17" i="18"/>
  <c r="BY17" i="18" s="1"/>
  <c r="AD6" i="18"/>
  <c r="BY6" i="18" s="1"/>
  <c r="W100" i="18"/>
  <c r="BX100" i="18" s="1"/>
  <c r="W76" i="18"/>
  <c r="BX76" i="18" s="1"/>
  <c r="W27" i="18"/>
  <c r="BX27" i="18" s="1"/>
  <c r="W26" i="18"/>
  <c r="BX26" i="18" s="1"/>
  <c r="W52" i="18"/>
  <c r="BX52" i="18" s="1"/>
  <c r="W43" i="18"/>
  <c r="BX43" i="18" s="1"/>
  <c r="W107" i="18"/>
  <c r="BX107" i="18" s="1"/>
  <c r="W89" i="18"/>
  <c r="BX89" i="18" s="1"/>
  <c r="W87" i="18"/>
  <c r="BX87" i="18" s="1"/>
  <c r="W63" i="18"/>
  <c r="BX63" i="18" s="1"/>
  <c r="W53" i="18"/>
  <c r="BX53" i="18" s="1"/>
  <c r="W44" i="18"/>
  <c r="BX44" i="18" s="1"/>
  <c r="W42" i="18"/>
  <c r="BX42" i="18" s="1"/>
  <c r="W56" i="18"/>
  <c r="BX56" i="18" s="1"/>
  <c r="W16" i="18"/>
  <c r="BX16" i="18" s="1"/>
  <c r="W7" i="18"/>
  <c r="BX7" i="18" s="1"/>
  <c r="W62" i="18"/>
  <c r="BX62" i="18" s="1"/>
  <c r="W41" i="18"/>
  <c r="BX41" i="18" s="1"/>
  <c r="W31" i="18"/>
  <c r="BX31" i="18" s="1"/>
  <c r="W21" i="18"/>
  <c r="BX21" i="18" s="1"/>
  <c r="W6" i="18"/>
  <c r="BX6" i="18" s="1"/>
  <c r="W72" i="18"/>
  <c r="BX72" i="18" s="1"/>
  <c r="W73" i="18"/>
  <c r="BX73" i="18" s="1"/>
  <c r="W67" i="18"/>
  <c r="BX67" i="18" s="1"/>
  <c r="W64" i="18"/>
  <c r="BX64" i="18" s="1"/>
  <c r="W57" i="18"/>
  <c r="BX57" i="18" s="1"/>
  <c r="W60" i="18"/>
  <c r="BX60" i="18" s="1"/>
  <c r="W45" i="18"/>
  <c r="BX45" i="18" s="1"/>
  <c r="W25" i="18"/>
  <c r="BX25" i="18" s="1"/>
  <c r="W20" i="18"/>
  <c r="BX20" i="18" s="1"/>
  <c r="W15" i="18"/>
  <c r="BX15" i="18" s="1"/>
  <c r="W9" i="18"/>
  <c r="BX9" i="18" s="1"/>
  <c r="W11" i="18"/>
  <c r="BX11" i="18" s="1"/>
  <c r="W10" i="18"/>
  <c r="BX10" i="18" s="1"/>
  <c r="W22" i="18"/>
  <c r="BX22" i="18" s="1"/>
  <c r="W82" i="18"/>
  <c r="BX82" i="18" s="1"/>
  <c r="W91" i="18"/>
  <c r="BX91" i="18" s="1"/>
  <c r="W105" i="18"/>
  <c r="BX105" i="18" s="1"/>
  <c r="W104" i="18"/>
  <c r="BX104" i="18" s="1"/>
  <c r="W102" i="18"/>
  <c r="BX102" i="18" s="1"/>
  <c r="W97" i="18"/>
  <c r="BX97" i="18" s="1"/>
  <c r="P84" i="18"/>
  <c r="BW84" i="18" s="1"/>
  <c r="W92" i="18"/>
  <c r="BX92" i="18" s="1"/>
  <c r="P82" i="18"/>
  <c r="BW82" i="18" s="1"/>
  <c r="W86" i="18"/>
  <c r="BX86" i="18" s="1"/>
  <c r="W66" i="18"/>
  <c r="BX66" i="18" s="1"/>
  <c r="P68" i="18"/>
  <c r="BW68" i="18" s="1"/>
  <c r="P58" i="18"/>
  <c r="BW58" i="18" s="1"/>
  <c r="W55" i="18"/>
  <c r="BX55" i="18" s="1"/>
  <c r="W47" i="18"/>
  <c r="BX47" i="18" s="1"/>
  <c r="W48" i="18"/>
  <c r="BX48" i="18" s="1"/>
  <c r="W35" i="18"/>
  <c r="BX35" i="18" s="1"/>
  <c r="P36" i="18"/>
  <c r="BW36" i="18" s="1"/>
  <c r="W18" i="18"/>
  <c r="BX18" i="18" s="1"/>
  <c r="W110" i="18"/>
  <c r="BX110" i="18" s="1"/>
  <c r="W95" i="18"/>
  <c r="BX95" i="18" s="1"/>
  <c r="W75" i="18"/>
  <c r="BX75" i="18" s="1"/>
  <c r="W90" i="18"/>
  <c r="BX90" i="18" s="1"/>
  <c r="W77" i="18"/>
  <c r="BX77" i="18" s="1"/>
  <c r="W71" i="18"/>
  <c r="BX71" i="18" s="1"/>
  <c r="W65" i="18"/>
  <c r="BX65" i="18" s="1"/>
  <c r="W61" i="18"/>
  <c r="BX61" i="18" s="1"/>
  <c r="W49" i="18"/>
  <c r="BX49" i="18" s="1"/>
  <c r="W36" i="18"/>
  <c r="BX36" i="18" s="1"/>
  <c r="W34" i="18"/>
  <c r="BX34" i="18" s="1"/>
  <c r="W29" i="18"/>
  <c r="BX29" i="18" s="1"/>
  <c r="W19" i="18"/>
  <c r="BX19" i="18" s="1"/>
  <c r="W13" i="18"/>
  <c r="BX13" i="18" s="1"/>
  <c r="W108" i="18"/>
  <c r="BX108" i="18" s="1"/>
  <c r="W94" i="18"/>
  <c r="BX94" i="18" s="1"/>
  <c r="W74" i="18"/>
  <c r="BX74" i="18" s="1"/>
  <c r="W70" i="18"/>
  <c r="BX70" i="18" s="1"/>
  <c r="W59" i="18"/>
  <c r="BX59" i="18" s="1"/>
  <c r="W54" i="18"/>
  <c r="BX54" i="18" s="1"/>
  <c r="W51" i="18"/>
  <c r="BX51" i="18" s="1"/>
  <c r="W46" i="18"/>
  <c r="BX46" i="18" s="1"/>
  <c r="W39" i="18"/>
  <c r="BX39" i="18" s="1"/>
  <c r="W24" i="18"/>
  <c r="BX24" i="18" s="1"/>
  <c r="W23" i="18"/>
  <c r="BX23" i="18" s="1"/>
  <c r="W8" i="18"/>
  <c r="BX8" i="18" s="1"/>
  <c r="W88" i="18"/>
  <c r="BX88" i="18" s="1"/>
  <c r="W93" i="18"/>
  <c r="BX93" i="18" s="1"/>
  <c r="W109" i="18"/>
  <c r="BX109" i="18" s="1"/>
  <c r="W111" i="18"/>
  <c r="BX111" i="18" s="1"/>
  <c r="W99" i="18"/>
  <c r="BX99" i="18" s="1"/>
  <c r="W85" i="18"/>
  <c r="BX85" i="18" s="1"/>
  <c r="W83" i="18"/>
  <c r="BX83" i="18" s="1"/>
  <c r="W79" i="18"/>
  <c r="BX79" i="18" s="1"/>
  <c r="W81" i="18"/>
  <c r="BX81" i="18" s="1"/>
  <c r="W69" i="18"/>
  <c r="BX69" i="18" s="1"/>
  <c r="W40" i="18"/>
  <c r="BX40" i="18" s="1"/>
  <c r="W38" i="18"/>
  <c r="BX38" i="18" s="1"/>
  <c r="W33" i="18"/>
  <c r="BX33" i="18" s="1"/>
  <c r="W14" i="18"/>
  <c r="BX14" i="18" s="1"/>
  <c r="P100" i="18"/>
  <c r="BW100" i="18" s="1"/>
  <c r="P89" i="18"/>
  <c r="BW89" i="18" s="1"/>
  <c r="P62" i="18"/>
  <c r="BW62" i="18" s="1"/>
  <c r="P44" i="18"/>
  <c r="BW44" i="18" s="1"/>
  <c r="P24" i="18"/>
  <c r="BW24" i="18" s="1"/>
  <c r="P19" i="18"/>
  <c r="BW19" i="18" s="1"/>
  <c r="P12" i="18"/>
  <c r="BW12" i="18" s="1"/>
  <c r="W5" i="18"/>
  <c r="BX5" i="18" s="1"/>
  <c r="P108" i="18"/>
  <c r="BW108" i="18" s="1"/>
  <c r="P63" i="18"/>
  <c r="BW63" i="18" s="1"/>
  <c r="P28" i="18"/>
  <c r="BW28" i="18" s="1"/>
  <c r="P53" i="18"/>
  <c r="BW53" i="18" s="1"/>
  <c r="P45" i="18"/>
  <c r="BW45" i="18" s="1"/>
  <c r="P72" i="18"/>
  <c r="BW72" i="18" s="1"/>
  <c r="P33" i="18"/>
  <c r="BW33" i="18" s="1"/>
  <c r="P13" i="18"/>
  <c r="BW13" i="18" s="1"/>
  <c r="P106" i="18"/>
  <c r="BW106" i="18" s="1"/>
  <c r="P102" i="18"/>
  <c r="BW102" i="18" s="1"/>
  <c r="P105" i="18"/>
  <c r="BW105" i="18" s="1"/>
  <c r="P94" i="18"/>
  <c r="BW94" i="18" s="1"/>
  <c r="P98" i="18"/>
  <c r="BW98" i="18" s="1"/>
  <c r="P73" i="18"/>
  <c r="BW73" i="18" s="1"/>
  <c r="P52" i="18"/>
  <c r="BW52" i="18" s="1"/>
  <c r="P47" i="18"/>
  <c r="BW47" i="18" s="1"/>
  <c r="P42" i="18"/>
  <c r="BW42" i="18" s="1"/>
  <c r="P43" i="18"/>
  <c r="BW43" i="18" s="1"/>
  <c r="P29" i="18"/>
  <c r="BW29" i="18" s="1"/>
  <c r="P18" i="18"/>
  <c r="BW18" i="18" s="1"/>
  <c r="P25" i="18"/>
  <c r="BW25" i="18" s="1"/>
  <c r="P7" i="18"/>
  <c r="BW7" i="18" s="1"/>
  <c r="P95" i="18"/>
  <c r="BW95" i="18" s="1"/>
  <c r="P93" i="18"/>
  <c r="BW93" i="18" s="1"/>
  <c r="P69" i="18"/>
  <c r="BW69" i="18" s="1"/>
  <c r="P79" i="18"/>
  <c r="BW79" i="18" s="1"/>
  <c r="P64" i="18"/>
  <c r="BW64" i="18" s="1"/>
  <c r="P54" i="18"/>
  <c r="BW54" i="18" s="1"/>
  <c r="P37" i="18"/>
  <c r="BW37" i="18" s="1"/>
  <c r="P39" i="18"/>
  <c r="BW39" i="18" s="1"/>
  <c r="P8" i="18"/>
  <c r="BW8" i="18" s="1"/>
  <c r="P110" i="18"/>
  <c r="BW110" i="18" s="1"/>
  <c r="P104" i="18"/>
  <c r="BW104" i="18" s="1"/>
  <c r="P83" i="18"/>
  <c r="BW83" i="18" s="1"/>
  <c r="P77" i="18"/>
  <c r="BW77" i="18" s="1"/>
  <c r="P56" i="18"/>
  <c r="BW56" i="18" s="1"/>
  <c r="P55" i="18"/>
  <c r="BW55" i="18" s="1"/>
  <c r="P59" i="18"/>
  <c r="BW59" i="18" s="1"/>
  <c r="P46" i="18"/>
  <c r="BW46" i="18" s="1"/>
  <c r="P51" i="18"/>
  <c r="BW51" i="18" s="1"/>
  <c r="P27" i="18"/>
  <c r="BW27" i="18" s="1"/>
  <c r="P22" i="18"/>
  <c r="BW22" i="18" s="1"/>
  <c r="P17" i="18"/>
  <c r="BW17" i="18" s="1"/>
  <c r="P11" i="18"/>
  <c r="BW11" i="18" s="1"/>
  <c r="P41" i="18"/>
  <c r="BW41" i="18" s="1"/>
  <c r="P32" i="18"/>
  <c r="BW32" i="18" s="1"/>
  <c r="P16" i="18"/>
  <c r="BW16" i="18" s="1"/>
  <c r="P6" i="18"/>
  <c r="BW6" i="18" s="1"/>
  <c r="P111" i="18"/>
  <c r="BW111" i="18" s="1"/>
  <c r="P99" i="18"/>
  <c r="BW99" i="18" s="1"/>
  <c r="P97" i="18"/>
  <c r="BW97" i="18" s="1"/>
  <c r="P87" i="18"/>
  <c r="BW87" i="18" s="1"/>
  <c r="P86" i="18"/>
  <c r="BW86" i="18" s="1"/>
  <c r="P81" i="18"/>
  <c r="BW81" i="18" s="1"/>
  <c r="P75" i="18"/>
  <c r="BW75" i="18" s="1"/>
  <c r="P70" i="18"/>
  <c r="BW70" i="18" s="1"/>
  <c r="P57" i="18"/>
  <c r="BW57" i="18" s="1"/>
  <c r="P60" i="18"/>
  <c r="BW60" i="18" s="1"/>
  <c r="P49" i="18"/>
  <c r="BW49" i="18" s="1"/>
  <c r="P34" i="18"/>
  <c r="BW34" i="18" s="1"/>
  <c r="P31" i="18"/>
  <c r="BW31" i="18" s="1"/>
  <c r="P26" i="18"/>
  <c r="BW26" i="18" s="1"/>
  <c r="P21" i="18"/>
  <c r="BW21" i="18" s="1"/>
  <c r="P103" i="18"/>
  <c r="BW103" i="18" s="1"/>
  <c r="P107" i="18"/>
  <c r="BW107" i="18" s="1"/>
  <c r="P96" i="18"/>
  <c r="BW96" i="18" s="1"/>
  <c r="P88" i="18"/>
  <c r="BW88" i="18" s="1"/>
  <c r="P85" i="18"/>
  <c r="BW85" i="18" s="1"/>
  <c r="P71" i="18"/>
  <c r="BW71" i="18" s="1"/>
  <c r="P50" i="18"/>
  <c r="BW50" i="18" s="1"/>
  <c r="P40" i="18"/>
  <c r="BW40" i="18" s="1"/>
  <c r="P20" i="18"/>
  <c r="BW20" i="18" s="1"/>
  <c r="P15" i="18"/>
  <c r="BW15" i="18" s="1"/>
  <c r="P10" i="18"/>
  <c r="BW10" i="18" s="1"/>
  <c r="P9" i="18"/>
  <c r="BW9" i="18" s="1"/>
  <c r="P80" i="18"/>
  <c r="BW80" i="18" s="1"/>
  <c r="P67" i="18"/>
  <c r="BW67" i="18" s="1"/>
  <c r="P109" i="18"/>
  <c r="BW109" i="18" s="1"/>
  <c r="P101" i="18"/>
  <c r="BW101" i="18" s="1"/>
  <c r="P91" i="18"/>
  <c r="BW91" i="18" s="1"/>
  <c r="P90" i="18"/>
  <c r="BW90" i="18" s="1"/>
  <c r="P76" i="18"/>
  <c r="BW76" i="18" s="1"/>
  <c r="P66" i="18"/>
  <c r="BW66" i="18" s="1"/>
  <c r="P61" i="18"/>
  <c r="BW61" i="18" s="1"/>
  <c r="P48" i="18"/>
  <c r="BW48" i="18" s="1"/>
  <c r="P38" i="18"/>
  <c r="BW38" i="18" s="1"/>
  <c r="P30" i="18"/>
  <c r="BW30" i="18" s="1"/>
  <c r="P23" i="18"/>
  <c r="BW23" i="18" s="1"/>
  <c r="P35" i="18"/>
  <c r="BW35" i="18" s="1"/>
  <c r="P14" i="18"/>
  <c r="BW14" i="18" s="1"/>
  <c r="P5" i="18"/>
  <c r="BW5" i="18" s="1"/>
  <c r="I85" i="18"/>
  <c r="BV85" i="18" s="1"/>
  <c r="I38" i="18"/>
  <c r="BV38" i="18" s="1"/>
  <c r="I77" i="18"/>
  <c r="BV77" i="18" s="1"/>
  <c r="I99" i="18"/>
  <c r="BV99" i="18" s="1"/>
  <c r="I29" i="18"/>
  <c r="BV29" i="18" s="1"/>
  <c r="I95" i="18"/>
  <c r="BV95" i="18" s="1"/>
  <c r="I71" i="18"/>
  <c r="BV71" i="18" s="1"/>
  <c r="I18" i="18"/>
  <c r="BV18" i="18" s="1"/>
  <c r="I13" i="18"/>
  <c r="BV13" i="18" s="1"/>
  <c r="I107" i="18"/>
  <c r="BV107" i="18" s="1"/>
  <c r="I94" i="18"/>
  <c r="BV94" i="18" s="1"/>
  <c r="I73" i="18"/>
  <c r="BV73" i="18" s="1"/>
  <c r="I68" i="18"/>
  <c r="BV68" i="18" s="1"/>
  <c r="I62" i="18"/>
  <c r="BV62" i="18" s="1"/>
  <c r="I58" i="18"/>
  <c r="BV58" i="18" s="1"/>
  <c r="I26" i="18"/>
  <c r="BV26" i="18" s="1"/>
  <c r="I21" i="18"/>
  <c r="BV21" i="18" s="1"/>
  <c r="I16" i="18"/>
  <c r="BV16" i="18" s="1"/>
  <c r="I10" i="18"/>
  <c r="BV10" i="18" s="1"/>
  <c r="I60" i="18"/>
  <c r="BV60" i="18" s="1"/>
  <c r="I52" i="18"/>
  <c r="BV52" i="18" s="1"/>
  <c r="I33" i="18"/>
  <c r="BV33" i="18" s="1"/>
  <c r="I31" i="18"/>
  <c r="BV31" i="18" s="1"/>
  <c r="I19" i="18"/>
  <c r="BV19" i="18" s="1"/>
  <c r="I15" i="18"/>
  <c r="BV15" i="18" s="1"/>
  <c r="I12" i="18"/>
  <c r="BV12" i="18" s="1"/>
  <c r="I111" i="18"/>
  <c r="BV111" i="18" s="1"/>
  <c r="I108" i="18"/>
  <c r="BV108" i="18" s="1"/>
  <c r="I105" i="18"/>
  <c r="BV105" i="18" s="1"/>
  <c r="I103" i="18"/>
  <c r="BV103" i="18" s="1"/>
  <c r="I98" i="18"/>
  <c r="BV98" i="18" s="1"/>
  <c r="I93" i="18"/>
  <c r="BV93" i="18" s="1"/>
  <c r="I67" i="18"/>
  <c r="BV67" i="18" s="1"/>
  <c r="I56" i="18"/>
  <c r="BV56" i="18" s="1"/>
  <c r="I48" i="18"/>
  <c r="BV48" i="18" s="1"/>
  <c r="I49" i="18"/>
  <c r="BV49" i="18" s="1"/>
  <c r="I36" i="18"/>
  <c r="BV36" i="18" s="1"/>
  <c r="I27" i="18"/>
  <c r="BV27" i="18" s="1"/>
  <c r="I5" i="18"/>
  <c r="BV5" i="18" s="1"/>
  <c r="I109" i="18"/>
  <c r="BV109" i="18" s="1"/>
  <c r="I92" i="18"/>
  <c r="BV92" i="18" s="1"/>
  <c r="I106" i="18"/>
  <c r="BV106" i="18" s="1"/>
  <c r="I96" i="18"/>
  <c r="BV96" i="18" s="1"/>
  <c r="I76" i="18"/>
  <c r="BV76" i="18" s="1"/>
  <c r="I83" i="18"/>
  <c r="BV83" i="18" s="1"/>
  <c r="I78" i="18"/>
  <c r="BV78" i="18" s="1"/>
  <c r="I72" i="18"/>
  <c r="BV72" i="18" s="1"/>
  <c r="I66" i="18"/>
  <c r="BV66" i="18" s="1"/>
  <c r="I61" i="18"/>
  <c r="BV61" i="18" s="1"/>
  <c r="I50" i="18"/>
  <c r="BV50" i="18" s="1"/>
  <c r="I37" i="18"/>
  <c r="BV37" i="18" s="1"/>
  <c r="I35" i="18"/>
  <c r="BV35" i="18" s="1"/>
  <c r="I30" i="18"/>
  <c r="BV30" i="18" s="1"/>
  <c r="I20" i="18"/>
  <c r="BV20" i="18" s="1"/>
  <c r="I91" i="18"/>
  <c r="BV91" i="18" s="1"/>
  <c r="I87" i="18"/>
  <c r="BV87" i="18" s="1"/>
  <c r="I75" i="18"/>
  <c r="BV75" i="18" s="1"/>
  <c r="I55" i="18"/>
  <c r="BV55" i="18" s="1"/>
  <c r="I47" i="18"/>
  <c r="BV47" i="18" s="1"/>
  <c r="I40" i="18"/>
  <c r="BV40" i="18" s="1"/>
  <c r="I34" i="18"/>
  <c r="BV34" i="18" s="1"/>
  <c r="I25" i="18"/>
  <c r="BV25" i="18" s="1"/>
  <c r="I24" i="18"/>
  <c r="BV24" i="18" s="1"/>
  <c r="I23" i="18"/>
  <c r="BV23" i="18" s="1"/>
  <c r="I14" i="18"/>
  <c r="BV14" i="18" s="1"/>
  <c r="I9" i="18"/>
  <c r="BV9" i="18" s="1"/>
  <c r="I7" i="18"/>
  <c r="BV7" i="18" s="1"/>
  <c r="I110" i="18"/>
  <c r="BV110" i="18" s="1"/>
  <c r="I100" i="18"/>
  <c r="BV100" i="18" s="1"/>
  <c r="I86" i="18"/>
  <c r="BV86" i="18" s="1"/>
  <c r="I84" i="18"/>
  <c r="BV84" i="18" s="1"/>
  <c r="I81" i="18"/>
  <c r="BV81" i="18" s="1"/>
  <c r="I80" i="18"/>
  <c r="BV80" i="18" s="1"/>
  <c r="I82" i="18"/>
  <c r="BV82" i="18" s="1"/>
  <c r="I70" i="18"/>
  <c r="BV70" i="18" s="1"/>
  <c r="I57" i="18"/>
  <c r="BV57" i="18" s="1"/>
  <c r="I41" i="18"/>
  <c r="BV41" i="18" s="1"/>
  <c r="I39" i="18"/>
  <c r="BV39" i="18" s="1"/>
  <c r="I104" i="18"/>
  <c r="BV104" i="18" s="1"/>
  <c r="I97" i="18"/>
  <c r="BV97" i="18" s="1"/>
  <c r="I79" i="18"/>
  <c r="BV79" i="18" s="1"/>
  <c r="I69" i="18"/>
  <c r="BV69" i="18" s="1"/>
  <c r="I65" i="18"/>
  <c r="BV65" i="18" s="1"/>
  <c r="I59" i="18"/>
  <c r="BV59" i="18" s="1"/>
  <c r="I51" i="18"/>
  <c r="BV51" i="18" s="1"/>
  <c r="I44" i="18"/>
  <c r="BV44" i="18" s="1"/>
  <c r="I28" i="18"/>
  <c r="BV28" i="18" s="1"/>
  <c r="I11" i="18"/>
  <c r="BV11" i="18" s="1"/>
  <c r="I90" i="18"/>
  <c r="BV90" i="18" s="1"/>
  <c r="I88" i="18"/>
  <c r="BV88" i="18" s="1"/>
  <c r="I64" i="18"/>
  <c r="BV64" i="18" s="1"/>
  <c r="I54" i="18"/>
  <c r="BV54" i="18" s="1"/>
  <c r="I43" i="18"/>
  <c r="BV43" i="18" s="1"/>
  <c r="I17" i="18"/>
  <c r="BV17" i="18" s="1"/>
  <c r="I6" i="18"/>
  <c r="BV6" i="18" s="1"/>
  <c r="I8" i="18"/>
  <c r="BV8" i="18" s="1"/>
  <c r="I74" i="18"/>
  <c r="BV74" i="18" s="1"/>
  <c r="I46" i="18"/>
  <c r="BV46" i="18" s="1"/>
  <c r="I102" i="18"/>
  <c r="BV102" i="18" s="1"/>
  <c r="I101" i="18"/>
  <c r="BV101" i="18" s="1"/>
  <c r="I89" i="18"/>
  <c r="BV89" i="18" s="1"/>
  <c r="I63" i="18"/>
  <c r="BV63" i="18" s="1"/>
  <c r="I45" i="18"/>
  <c r="BV45" i="18" s="1"/>
  <c r="I53" i="18"/>
  <c r="BV53" i="18" s="1"/>
  <c r="I42" i="18"/>
  <c r="BV42" i="18" s="1"/>
  <c r="I32" i="18"/>
  <c r="BV32" i="18" s="1"/>
  <c r="I22" i="18"/>
  <c r="BV22" i="18" s="1"/>
  <c r="Q69" i="4" l="1"/>
  <c r="Q72" i="4"/>
  <c r="Q80" i="4"/>
  <c r="Q89" i="4"/>
  <c r="Q93" i="4"/>
  <c r="Q94" i="4"/>
  <c r="Q95" i="4"/>
  <c r="Q103" i="4"/>
  <c r="Q104" i="4"/>
  <c r="Q105" i="4"/>
  <c r="Q106" i="4"/>
  <c r="Q109" i="4"/>
  <c r="Q110" i="4"/>
  <c r="Q118" i="4"/>
  <c r="Q124" i="4"/>
  <c r="Q132" i="4"/>
  <c r="B125" i="32"/>
  <c r="A110" i="19"/>
  <c r="DE111" i="18"/>
  <c r="A111" i="18"/>
  <c r="B138" i="4"/>
  <c r="V110" i="35"/>
  <c r="S110" i="35"/>
  <c r="P110" i="35"/>
  <c r="M110" i="35"/>
  <c r="J110" i="35"/>
  <c r="G110" i="35"/>
  <c r="D110" i="35"/>
  <c r="BP111" i="13"/>
  <c r="AS111" i="13"/>
  <c r="Q111" i="13"/>
  <c r="P111" i="13"/>
  <c r="T110" i="35" s="1"/>
  <c r="O111" i="13"/>
  <c r="N111" i="13"/>
  <c r="M111" i="13"/>
  <c r="L111" i="13"/>
  <c r="K111" i="13"/>
  <c r="J111" i="13"/>
  <c r="I111" i="13"/>
  <c r="H111" i="13"/>
  <c r="G111" i="13"/>
  <c r="F111" i="13"/>
  <c r="E111" i="13"/>
  <c r="D111" i="13"/>
  <c r="C111" i="13"/>
  <c r="B111" i="13"/>
  <c r="A111" i="13"/>
  <c r="BS111" i="13" s="1"/>
  <c r="BP111" i="12"/>
  <c r="AS111" i="12"/>
  <c r="Q111" i="12"/>
  <c r="P111" i="12"/>
  <c r="Q110" i="35" s="1"/>
  <c r="O111" i="12"/>
  <c r="N111" i="12"/>
  <c r="M111" i="12"/>
  <c r="L111" i="12"/>
  <c r="K111" i="12"/>
  <c r="J111" i="12"/>
  <c r="I111" i="12"/>
  <c r="H111" i="12"/>
  <c r="G111" i="12"/>
  <c r="F111" i="12"/>
  <c r="E111" i="12"/>
  <c r="D111" i="12"/>
  <c r="C111" i="12"/>
  <c r="B111" i="12"/>
  <c r="A111" i="12"/>
  <c r="BS111" i="12" s="1"/>
  <c r="BP111" i="11"/>
  <c r="AS111" i="11"/>
  <c r="Q111" i="11"/>
  <c r="P111" i="11"/>
  <c r="N110" i="35" s="1"/>
  <c r="O111" i="11"/>
  <c r="N111" i="11"/>
  <c r="M111" i="11"/>
  <c r="L111" i="11"/>
  <c r="K111" i="11"/>
  <c r="J111" i="11"/>
  <c r="I111" i="11"/>
  <c r="H111" i="11"/>
  <c r="G111" i="11"/>
  <c r="F111" i="11"/>
  <c r="E111" i="11"/>
  <c r="D111" i="11"/>
  <c r="C111" i="11"/>
  <c r="B111" i="11"/>
  <c r="A111" i="11"/>
  <c r="BS111" i="11" s="1"/>
  <c r="BP111" i="10"/>
  <c r="AS111" i="10"/>
  <c r="Q111" i="10"/>
  <c r="P111" i="10"/>
  <c r="O111" i="10"/>
  <c r="N111" i="10"/>
  <c r="M111" i="10"/>
  <c r="L111" i="10"/>
  <c r="K111" i="10"/>
  <c r="J111" i="10"/>
  <c r="I111" i="10"/>
  <c r="H111" i="10"/>
  <c r="G111" i="10"/>
  <c r="F111" i="10"/>
  <c r="E111" i="10"/>
  <c r="D111" i="10"/>
  <c r="C111" i="10"/>
  <c r="B111" i="10"/>
  <c r="A111" i="10"/>
  <c r="BS111" i="10" s="1"/>
  <c r="BP111" i="8"/>
  <c r="AS111" i="8"/>
  <c r="Q111" i="8"/>
  <c r="P111" i="8"/>
  <c r="H110" i="35" s="1"/>
  <c r="O111" i="8"/>
  <c r="N111" i="8"/>
  <c r="M111" i="8"/>
  <c r="L111" i="8"/>
  <c r="K111" i="8"/>
  <c r="J111" i="8"/>
  <c r="I111" i="8"/>
  <c r="H111" i="8"/>
  <c r="G111" i="8"/>
  <c r="F111" i="8"/>
  <c r="E111" i="8"/>
  <c r="D111" i="8"/>
  <c r="C111" i="8"/>
  <c r="B111" i="8"/>
  <c r="A111" i="8"/>
  <c r="BS111" i="8" s="1"/>
  <c r="BP111" i="6"/>
  <c r="AS111" i="6"/>
  <c r="Q111" i="6"/>
  <c r="P111" i="6"/>
  <c r="E110" i="35" s="1"/>
  <c r="O111" i="6"/>
  <c r="N111" i="6"/>
  <c r="M111" i="6"/>
  <c r="L111" i="6"/>
  <c r="K111" i="6"/>
  <c r="J111" i="6"/>
  <c r="I111" i="6"/>
  <c r="H111" i="6"/>
  <c r="G111" i="6"/>
  <c r="F111" i="6"/>
  <c r="E111" i="6"/>
  <c r="D111" i="6"/>
  <c r="C111" i="6"/>
  <c r="B111" i="6"/>
  <c r="A111" i="6"/>
  <c r="BS111" i="6" s="1"/>
  <c r="BP111" i="1"/>
  <c r="AS111" i="1"/>
  <c r="Q111" i="1"/>
  <c r="P111" i="1"/>
  <c r="O111" i="1"/>
  <c r="N111" i="1"/>
  <c r="M111" i="1"/>
  <c r="L111" i="1"/>
  <c r="K111" i="1"/>
  <c r="J111" i="1"/>
  <c r="I111" i="1"/>
  <c r="W111" i="1" s="1"/>
  <c r="H111" i="1"/>
  <c r="G111" i="1"/>
  <c r="F111" i="1"/>
  <c r="E111" i="1"/>
  <c r="D111" i="1"/>
  <c r="C111" i="1"/>
  <c r="B111" i="1"/>
  <c r="A111" i="1"/>
  <c r="C125" i="32" s="1"/>
  <c r="AC125" i="32" s="1"/>
  <c r="B124" i="32"/>
  <c r="A109" i="19"/>
  <c r="X55" i="37"/>
  <c r="X42" i="37"/>
  <c r="X29" i="37"/>
  <c r="X30" i="37"/>
  <c r="X31" i="37" s="1"/>
  <c r="X32" i="37" s="1"/>
  <c r="X33" i="37" s="1"/>
  <c r="X34" i="37" s="1"/>
  <c r="X35" i="37" s="1"/>
  <c r="X36" i="37" s="1"/>
  <c r="X37" i="37" s="1"/>
  <c r="X38" i="37" s="1"/>
  <c r="X39" i="37" s="1"/>
  <c r="X40" i="37" s="1"/>
  <c r="X41" i="37" s="1"/>
  <c r="X16" i="37"/>
  <c r="X3" i="37"/>
  <c r="W55" i="37"/>
  <c r="W56" i="37"/>
  <c r="W57" i="37" s="1"/>
  <c r="W58" i="37" s="1"/>
  <c r="W59" i="37" s="1"/>
  <c r="W60" i="37" s="1"/>
  <c r="W61" i="37" s="1"/>
  <c r="W62" i="37" s="1"/>
  <c r="W63" i="37" s="1"/>
  <c r="W64" i="37" s="1"/>
  <c r="W65" i="37" s="1"/>
  <c r="W66" i="37" s="1"/>
  <c r="W67" i="37" s="1"/>
  <c r="W42" i="37"/>
  <c r="W43" i="37" s="1"/>
  <c r="W29" i="37"/>
  <c r="W30" i="37"/>
  <c r="W31" i="37" s="1"/>
  <c r="W32" i="37" s="1"/>
  <c r="W33" i="37" s="1"/>
  <c r="W34" i="37" s="1"/>
  <c r="W35" i="37" s="1"/>
  <c r="W36" i="37" s="1"/>
  <c r="W37" i="37" s="1"/>
  <c r="W38" i="37" s="1"/>
  <c r="W39" i="37" s="1"/>
  <c r="W40" i="37" s="1"/>
  <c r="W41" i="37" s="1"/>
  <c r="W16" i="37"/>
  <c r="W17" i="37"/>
  <c r="W18" i="37" s="1"/>
  <c r="W19" i="37" s="1"/>
  <c r="W20" i="37" s="1"/>
  <c r="W21" i="37" s="1"/>
  <c r="W22" i="37" s="1"/>
  <c r="W23" i="37" s="1"/>
  <c r="W24" i="37" s="1"/>
  <c r="W25" i="37" s="1"/>
  <c r="W26" i="37" s="1"/>
  <c r="W27" i="37" s="1"/>
  <c r="W28" i="37" s="1"/>
  <c r="W4" i="37"/>
  <c r="X4" i="37" s="1"/>
  <c r="Y4" i="37" s="1"/>
  <c r="W3" i="37"/>
  <c r="Y3" i="37" s="1"/>
  <c r="J125" i="32" a="1"/>
  <c r="F125" i="32" a="1"/>
  <c r="D125" i="32" a="1"/>
  <c r="Q116" i="4" l="1"/>
  <c r="Q136" i="4"/>
  <c r="Q99" i="4"/>
  <c r="Q91" i="4"/>
  <c r="Q92" i="4"/>
  <c r="Q138" i="4"/>
  <c r="Q119" i="4"/>
  <c r="Q112" i="4"/>
  <c r="Q100" i="4"/>
  <c r="Q96" i="4"/>
  <c r="Q97" i="4"/>
  <c r="Q122" i="4"/>
  <c r="Q120" i="4"/>
  <c r="Q113" i="4"/>
  <c r="Q101" i="4"/>
  <c r="Q135" i="4"/>
  <c r="Q127" i="4"/>
  <c r="Q115" i="4"/>
  <c r="Q134" i="4"/>
  <c r="Q133" i="4"/>
  <c r="Q130" i="4"/>
  <c r="Q126" i="4"/>
  <c r="Q125" i="4"/>
  <c r="Q107" i="4"/>
  <c r="Q98" i="4"/>
  <c r="Q87" i="4"/>
  <c r="Q88" i="4"/>
  <c r="Q128" i="4"/>
  <c r="Q137" i="4"/>
  <c r="Q129" i="4"/>
  <c r="Q117" i="4"/>
  <c r="Q111" i="4"/>
  <c r="Q66" i="4"/>
  <c r="Q58" i="4"/>
  <c r="Q50" i="4"/>
  <c r="Q42" i="4"/>
  <c r="Q74" i="4"/>
  <c r="Q76" i="4"/>
  <c r="Q34" i="4"/>
  <c r="Q71" i="4"/>
  <c r="Q63" i="4"/>
  <c r="Q55" i="4"/>
  <c r="Q47" i="4"/>
  <c r="Q39" i="4"/>
  <c r="Q131" i="4"/>
  <c r="Q114" i="4"/>
  <c r="Q108" i="4"/>
  <c r="Q102" i="4"/>
  <c r="Q75" i="4"/>
  <c r="Q68" i="4"/>
  <c r="Q60" i="4"/>
  <c r="Q52" i="4"/>
  <c r="Q44" i="4"/>
  <c r="Q36" i="4"/>
  <c r="Q121" i="4"/>
  <c r="Q90" i="4"/>
  <c r="Q84" i="4"/>
  <c r="Q86" i="4"/>
  <c r="Q83" i="4"/>
  <c r="Q77" i="4"/>
  <c r="Q123" i="4"/>
  <c r="Q61" i="4"/>
  <c r="Q53" i="4"/>
  <c r="Q45" i="4"/>
  <c r="Q37" i="4"/>
  <c r="Q79" i="4"/>
  <c r="Q85" i="4"/>
  <c r="Q82" i="4"/>
  <c r="Q64" i="4"/>
  <c r="Q56" i="4"/>
  <c r="Q48" i="4"/>
  <c r="Q40" i="4"/>
  <c r="Q33" i="4"/>
  <c r="Q78" i="4"/>
  <c r="Q70" i="4"/>
  <c r="Q62" i="4"/>
  <c r="Q54" i="4"/>
  <c r="Q46" i="4"/>
  <c r="Q38" i="4"/>
  <c r="Q81" i="4"/>
  <c r="Q73" i="4"/>
  <c r="Q65" i="4"/>
  <c r="Q57" i="4"/>
  <c r="Q49" i="4"/>
  <c r="Q41" i="4"/>
  <c r="Q67" i="4"/>
  <c r="Q59" i="4"/>
  <c r="Q51" i="4"/>
  <c r="Q43" i="4"/>
  <c r="Q35" i="4"/>
  <c r="W44" i="37"/>
  <c r="W45" i="37" s="1"/>
  <c r="W46" i="37" s="1"/>
  <c r="W47" i="37" s="1"/>
  <c r="W48" i="37" s="1"/>
  <c r="W49" i="37" s="1"/>
  <c r="W50" i="37" s="1"/>
  <c r="W51" i="37" s="1"/>
  <c r="W52" i="37" s="1"/>
  <c r="W53" i="37" s="1"/>
  <c r="W54" i="37" s="1"/>
  <c r="X43" i="37"/>
  <c r="X44" i="37" s="1"/>
  <c r="X45" i="37" s="1"/>
  <c r="X46" i="37" s="1"/>
  <c r="X47" i="37" s="1"/>
  <c r="X48" i="37" s="1"/>
  <c r="X49" i="37" s="1"/>
  <c r="X50" i="37" s="1"/>
  <c r="X51" i="37" s="1"/>
  <c r="X52" i="37" s="1"/>
  <c r="X53" i="37" s="1"/>
  <c r="X54" i="37" s="1"/>
  <c r="W5" i="37"/>
  <c r="X56" i="37"/>
  <c r="X57" i="37" s="1"/>
  <c r="X58" i="37" s="1"/>
  <c r="X59" i="37" s="1"/>
  <c r="X60" i="37" s="1"/>
  <c r="X61" i="37" s="1"/>
  <c r="X62" i="37" s="1"/>
  <c r="X63" i="37" s="1"/>
  <c r="X64" i="37" s="1"/>
  <c r="X65" i="37" s="1"/>
  <c r="X66" i="37" s="1"/>
  <c r="X67" i="37" s="1"/>
  <c r="X17" i="37"/>
  <c r="X18" i="37" s="1"/>
  <c r="X19" i="37" s="1"/>
  <c r="X20" i="37" s="1"/>
  <c r="X21" i="37" s="1"/>
  <c r="X22" i="37" s="1"/>
  <c r="X23" i="37" s="1"/>
  <c r="X24" i="37" s="1"/>
  <c r="X25" i="37" s="1"/>
  <c r="X26" i="37" s="1"/>
  <c r="X27" i="37" s="1"/>
  <c r="X28" i="37" s="1"/>
  <c r="D138" i="16"/>
  <c r="AS138" i="16" s="1"/>
  <c r="D138" i="15"/>
  <c r="AS138" i="15" s="1"/>
  <c r="D138" i="4"/>
  <c r="AS138" i="4" s="1"/>
  <c r="D138" i="14"/>
  <c r="AS138" i="14" s="1"/>
  <c r="B110" i="19"/>
  <c r="AL110" i="19" s="1"/>
  <c r="AY110" i="19" s="1"/>
  <c r="D138" i="5"/>
  <c r="AS138" i="5" s="1"/>
  <c r="A111" i="26"/>
  <c r="B111" i="18"/>
  <c r="A111" i="23"/>
  <c r="A110" i="35"/>
  <c r="B110" i="22"/>
  <c r="B110" i="35"/>
  <c r="B110" i="20"/>
  <c r="AL110" i="20" s="1"/>
  <c r="AX110" i="20" s="1"/>
  <c r="R111" i="1"/>
  <c r="K110" i="35"/>
  <c r="D138" i="17"/>
  <c r="AS138" i="17" s="1"/>
  <c r="D125" i="32"/>
  <c r="F125" i="32"/>
  <c r="J125" i="32"/>
  <c r="S111" i="1"/>
  <c r="C110" i="35" s="1"/>
  <c r="U111" i="1"/>
  <c r="T111" i="1"/>
  <c r="DE110" i="18"/>
  <c r="A110" i="18"/>
  <c r="B137" i="4"/>
  <c r="V109" i="35"/>
  <c r="AR110" i="35" s="1"/>
  <c r="S109" i="35"/>
  <c r="AO110" i="35" s="1"/>
  <c r="P109" i="35"/>
  <c r="AL110" i="35" s="1"/>
  <c r="M109" i="35"/>
  <c r="AI110" i="35" s="1"/>
  <c r="J109" i="35"/>
  <c r="AF110" i="35" s="1"/>
  <c r="G109" i="35"/>
  <c r="AC110" i="35" s="1"/>
  <c r="D109" i="35"/>
  <c r="Z110" i="35" s="1"/>
  <c r="BP110" i="13"/>
  <c r="AS110" i="13"/>
  <c r="Q110" i="13"/>
  <c r="AN111" i="13" s="1"/>
  <c r="P110" i="13"/>
  <c r="AM111" i="13" s="1"/>
  <c r="O110" i="13"/>
  <c r="AL111" i="13" s="1"/>
  <c r="N110" i="13"/>
  <c r="M110" i="13"/>
  <c r="AJ111" i="13" s="1"/>
  <c r="L110" i="13"/>
  <c r="AI111" i="13" s="1"/>
  <c r="K110" i="13"/>
  <c r="AH111" i="13" s="1"/>
  <c r="J110" i="13"/>
  <c r="AG111" i="13" s="1"/>
  <c r="I110" i="13"/>
  <c r="AF111" i="13" s="1"/>
  <c r="H110" i="13"/>
  <c r="G110" i="13"/>
  <c r="F110" i="13"/>
  <c r="AC111" i="13" s="1"/>
  <c r="E110" i="13"/>
  <c r="AB111" i="13" s="1"/>
  <c r="D110" i="13"/>
  <c r="AA111" i="13" s="1"/>
  <c r="C110" i="13"/>
  <c r="B110" i="13"/>
  <c r="Y111" i="13" s="1"/>
  <c r="AB138" i="17" s="1"/>
  <c r="AG110" i="19" s="1"/>
  <c r="A110" i="13"/>
  <c r="BS110" i="13" s="1"/>
  <c r="BP110" i="12"/>
  <c r="AS110" i="12"/>
  <c r="Q110" i="12"/>
  <c r="AN111" i="12" s="1"/>
  <c r="P110" i="12"/>
  <c r="Q109" i="35" s="1"/>
  <c r="AM110" i="35" s="1"/>
  <c r="O110" i="12"/>
  <c r="AL111" i="12" s="1"/>
  <c r="N110" i="12"/>
  <c r="AK111" i="12" s="1"/>
  <c r="M110" i="12"/>
  <c r="L110" i="12"/>
  <c r="AI111" i="12" s="1"/>
  <c r="K110" i="12"/>
  <c r="AH111" i="12" s="1"/>
  <c r="J110" i="12"/>
  <c r="AG111" i="12" s="1"/>
  <c r="I110" i="12"/>
  <c r="AF111" i="12" s="1"/>
  <c r="H110" i="12"/>
  <c r="G110" i="12"/>
  <c r="AD111" i="12" s="1"/>
  <c r="F110" i="12"/>
  <c r="AC111" i="12" s="1"/>
  <c r="E110" i="12"/>
  <c r="AB111" i="12" s="1"/>
  <c r="D110" i="12"/>
  <c r="AA111" i="12" s="1"/>
  <c r="C110" i="12"/>
  <c r="Z111" i="12" s="1"/>
  <c r="B110" i="12"/>
  <c r="A110" i="12"/>
  <c r="BS110" i="12" s="1"/>
  <c r="BP110" i="11"/>
  <c r="AS110" i="11"/>
  <c r="Q110" i="11"/>
  <c r="AN111" i="11" s="1"/>
  <c r="P110" i="11"/>
  <c r="O110" i="11"/>
  <c r="AL111" i="11" s="1"/>
  <c r="N110" i="11"/>
  <c r="AK111" i="11" s="1"/>
  <c r="M110" i="11"/>
  <c r="AJ111" i="11" s="1"/>
  <c r="L110" i="11"/>
  <c r="K110" i="11"/>
  <c r="AH111" i="11" s="1"/>
  <c r="J110" i="11"/>
  <c r="I110" i="11"/>
  <c r="AF111" i="11" s="1"/>
  <c r="H110" i="11"/>
  <c r="AE111" i="11" s="1"/>
  <c r="G110" i="11"/>
  <c r="AD111" i="11" s="1"/>
  <c r="F110" i="11"/>
  <c r="E110" i="11"/>
  <c r="AB111" i="11" s="1"/>
  <c r="D110" i="11"/>
  <c r="AA111" i="11" s="1"/>
  <c r="C110" i="11"/>
  <c r="B110" i="11"/>
  <c r="Y111" i="11" s="1"/>
  <c r="AB138" i="15" s="1"/>
  <c r="W110" i="19" s="1"/>
  <c r="A110" i="11"/>
  <c r="BS110" i="11" s="1"/>
  <c r="BP110" i="10"/>
  <c r="AS110" i="10"/>
  <c r="Q110" i="10"/>
  <c r="AN111" i="10" s="1"/>
  <c r="P110" i="10"/>
  <c r="AM111" i="10" s="1"/>
  <c r="O110" i="10"/>
  <c r="AL111" i="10" s="1"/>
  <c r="N110" i="10"/>
  <c r="M110" i="10"/>
  <c r="AJ111" i="10" s="1"/>
  <c r="L110" i="10"/>
  <c r="AI111" i="10" s="1"/>
  <c r="K110" i="10"/>
  <c r="AH111" i="10" s="1"/>
  <c r="J110" i="10"/>
  <c r="AG111" i="10" s="1"/>
  <c r="I110" i="10"/>
  <c r="AF111" i="10" s="1"/>
  <c r="H110" i="10"/>
  <c r="AE111" i="10" s="1"/>
  <c r="G110" i="10"/>
  <c r="AD111" i="10" s="1"/>
  <c r="F110" i="10"/>
  <c r="AC111" i="10" s="1"/>
  <c r="E110" i="10"/>
  <c r="AB111" i="10" s="1"/>
  <c r="D110" i="10"/>
  <c r="AA111" i="10" s="1"/>
  <c r="C110" i="10"/>
  <c r="Z111" i="10" s="1"/>
  <c r="B110" i="10"/>
  <c r="Y111" i="10" s="1"/>
  <c r="AB138" i="14" s="1"/>
  <c r="R110" i="19" s="1"/>
  <c r="A110" i="10"/>
  <c r="BS110" i="10" s="1"/>
  <c r="BP110" i="8"/>
  <c r="AS110" i="8"/>
  <c r="Q110" i="8"/>
  <c r="AN111" i="8" s="1"/>
  <c r="P110" i="8"/>
  <c r="O110" i="8"/>
  <c r="AL111" i="8" s="1"/>
  <c r="N110" i="8"/>
  <c r="AK111" i="8" s="1"/>
  <c r="M110" i="8"/>
  <c r="AJ111" i="8" s="1"/>
  <c r="L110" i="8"/>
  <c r="AI111" i="8" s="1"/>
  <c r="K110" i="8"/>
  <c r="J110" i="8"/>
  <c r="AG111" i="8" s="1"/>
  <c r="I110" i="8"/>
  <c r="H110" i="8"/>
  <c r="AE111" i="8" s="1"/>
  <c r="G110" i="8"/>
  <c r="F110" i="8"/>
  <c r="AC111" i="8" s="1"/>
  <c r="E110" i="8"/>
  <c r="AB111" i="8" s="1"/>
  <c r="D110" i="8"/>
  <c r="AA111" i="8" s="1"/>
  <c r="C110" i="8"/>
  <c r="B110" i="8"/>
  <c r="Y111" i="8" s="1"/>
  <c r="AB138" i="5" s="1"/>
  <c r="M110" i="19" s="1"/>
  <c r="A110" i="8"/>
  <c r="BS110" i="8" s="1"/>
  <c r="BP110" i="6"/>
  <c r="AS110" i="6"/>
  <c r="Q110" i="6"/>
  <c r="AN111" i="6" s="1"/>
  <c r="P110" i="6"/>
  <c r="AM111" i="6" s="1"/>
  <c r="O110" i="6"/>
  <c r="AL111" i="6" s="1"/>
  <c r="N110" i="6"/>
  <c r="M110" i="6"/>
  <c r="AJ111" i="6" s="1"/>
  <c r="L110" i="6"/>
  <c r="K110" i="6"/>
  <c r="AH111" i="6" s="1"/>
  <c r="J110" i="6"/>
  <c r="AG111" i="6" s="1"/>
  <c r="I110" i="6"/>
  <c r="H110" i="6"/>
  <c r="AE111" i="6" s="1"/>
  <c r="G110" i="6"/>
  <c r="AD111" i="6" s="1"/>
  <c r="F110" i="6"/>
  <c r="AC111" i="6" s="1"/>
  <c r="E110" i="6"/>
  <c r="AB111" i="6" s="1"/>
  <c r="D110" i="6"/>
  <c r="C110" i="6"/>
  <c r="Z111" i="6" s="1"/>
  <c r="B110" i="6"/>
  <c r="A110" i="6"/>
  <c r="BS110" i="6" s="1"/>
  <c r="BP110" i="1"/>
  <c r="AS110" i="1"/>
  <c r="Q110" i="1"/>
  <c r="AN111" i="1" s="1"/>
  <c r="P110" i="1"/>
  <c r="AM111" i="1" s="1"/>
  <c r="O110" i="1"/>
  <c r="AL111" i="1" s="1"/>
  <c r="N110" i="1"/>
  <c r="AK111" i="1" s="1"/>
  <c r="M110" i="1"/>
  <c r="AJ111" i="1" s="1"/>
  <c r="L110" i="1"/>
  <c r="AI111" i="1" s="1"/>
  <c r="K110" i="1"/>
  <c r="AH111" i="1" s="1"/>
  <c r="J110" i="1"/>
  <c r="AG111" i="1" s="1"/>
  <c r="I110" i="1"/>
  <c r="AF111" i="1" s="1"/>
  <c r="H110" i="1"/>
  <c r="AE111" i="1" s="1"/>
  <c r="G110" i="1"/>
  <c r="AD111" i="1" s="1"/>
  <c r="F110" i="1"/>
  <c r="AC111" i="1" s="1"/>
  <c r="E110" i="1"/>
  <c r="AB111" i="1" s="1"/>
  <c r="D110" i="1"/>
  <c r="AA111" i="1" s="1"/>
  <c r="C110" i="1"/>
  <c r="Z111" i="1" s="1"/>
  <c r="B110" i="1"/>
  <c r="Y111" i="1" s="1"/>
  <c r="A110" i="1"/>
  <c r="Z56" i="37"/>
  <c r="Z57" i="37" s="1"/>
  <c r="Z58" i="37" s="1"/>
  <c r="Z59" i="37" s="1"/>
  <c r="Z60" i="37" s="1"/>
  <c r="Z61" i="37" s="1"/>
  <c r="Z62" i="37" s="1"/>
  <c r="Z63" i="37" s="1"/>
  <c r="Z64" i="37" s="1"/>
  <c r="Z65" i="37" s="1"/>
  <c r="Z66" i="37" s="1"/>
  <c r="Z43" i="37"/>
  <c r="Z44" i="37" s="1"/>
  <c r="Z45" i="37" s="1"/>
  <c r="Z46" i="37" s="1"/>
  <c r="Z47" i="37" s="1"/>
  <c r="Z48" i="37" s="1"/>
  <c r="Z49" i="37" s="1"/>
  <c r="Z50" i="37" s="1"/>
  <c r="Z51" i="37" s="1"/>
  <c r="Z52" i="37" s="1"/>
  <c r="Z53" i="37" s="1"/>
  <c r="Z54" i="37" s="1"/>
  <c r="Z30" i="37"/>
  <c r="Z31" i="37" s="1"/>
  <c r="Z32" i="37" s="1"/>
  <c r="Z33" i="37" s="1"/>
  <c r="Z34" i="37" s="1"/>
  <c r="Z35" i="37" s="1"/>
  <c r="Z36" i="37" s="1"/>
  <c r="Z37" i="37" s="1"/>
  <c r="Z38" i="37" s="1"/>
  <c r="Z39" i="37" s="1"/>
  <c r="Z40" i="37" s="1"/>
  <c r="Z41" i="37" s="1"/>
  <c r="Z17" i="37"/>
  <c r="Z18" i="37" s="1"/>
  <c r="Z19" i="37" s="1"/>
  <c r="Z20" i="37" s="1"/>
  <c r="Z21" i="37" s="1"/>
  <c r="Z22" i="37" s="1"/>
  <c r="Z23" i="37" s="1"/>
  <c r="Z24" i="37" s="1"/>
  <c r="Z25" i="37" s="1"/>
  <c r="Z26" i="37" s="1"/>
  <c r="Z27" i="37" s="1"/>
  <c r="Z28" i="37" s="1"/>
  <c r="Z5" i="37"/>
  <c r="Z6" i="37" s="1"/>
  <c r="Z7" i="37" s="1"/>
  <c r="Z8" i="37" s="1"/>
  <c r="Z9" i="37" s="1"/>
  <c r="Z10" i="37" s="1"/>
  <c r="Z11" i="37" s="1"/>
  <c r="Z12" i="37" s="1"/>
  <c r="Z13" i="37" s="1"/>
  <c r="Z14" i="37" s="1"/>
  <c r="Z15" i="37" s="1"/>
  <c r="Z4" i="37"/>
  <c r="G125" i="32" a="1"/>
  <c r="E124" i="32" a="1"/>
  <c r="E125" i="32" a="1"/>
  <c r="I124" i="32" a="1"/>
  <c r="H125" i="32" a="1"/>
  <c r="I125" i="32" a="1"/>
  <c r="G124" i="32" a="1"/>
  <c r="D124" i="32" a="1"/>
  <c r="J124" i="32" a="1"/>
  <c r="F124" i="32" a="1"/>
  <c r="H124" i="32" a="1"/>
  <c r="X5" i="37" l="1"/>
  <c r="Y5" i="37" s="1"/>
  <c r="W6" i="37"/>
  <c r="AE111" i="12"/>
  <c r="Z111" i="11"/>
  <c r="AF111" i="8"/>
  <c r="AK111" i="6"/>
  <c r="Y111" i="6"/>
  <c r="AB138" i="4" s="1"/>
  <c r="H110" i="19" s="1"/>
  <c r="Y111" i="12"/>
  <c r="AB138" i="16" s="1"/>
  <c r="AB110" i="19" s="1"/>
  <c r="AA111" i="6"/>
  <c r="AJ111" i="12"/>
  <c r="AH111" i="8"/>
  <c r="AK111" i="13"/>
  <c r="AI111" i="11"/>
  <c r="AI111" i="6"/>
  <c r="AD111" i="13"/>
  <c r="AC111" i="11"/>
  <c r="Z111" i="8"/>
  <c r="AF111" i="6"/>
  <c r="AM111" i="12"/>
  <c r="CG111" i="18"/>
  <c r="CS111" i="18" s="1"/>
  <c r="H111" i="37"/>
  <c r="A111" i="37"/>
  <c r="O111" i="37"/>
  <c r="N109" i="35"/>
  <c r="AJ110" i="35" s="1"/>
  <c r="AM111" i="11"/>
  <c r="Z111" i="13"/>
  <c r="AE111" i="13"/>
  <c r="AG111" i="11"/>
  <c r="AK111" i="10"/>
  <c r="H109" i="35"/>
  <c r="AD110" i="35" s="1"/>
  <c r="AM111" i="8"/>
  <c r="AH111" i="23"/>
  <c r="BI111" i="23" s="1"/>
  <c r="AB111" i="23"/>
  <c r="B112" i="33" s="1"/>
  <c r="F112" i="33" s="1"/>
  <c r="J112" i="33" s="1"/>
  <c r="AD111" i="8"/>
  <c r="I111" i="26"/>
  <c r="R111" i="26"/>
  <c r="I125" i="32"/>
  <c r="E125" i="32"/>
  <c r="G125" i="32"/>
  <c r="H125" i="32"/>
  <c r="F124" i="32"/>
  <c r="D124" i="32"/>
  <c r="J124" i="32"/>
  <c r="G124" i="32"/>
  <c r="I124" i="32"/>
  <c r="E124" i="32"/>
  <c r="H124" i="32"/>
  <c r="K109" i="35"/>
  <c r="AG110" i="35" s="1"/>
  <c r="E109" i="35"/>
  <c r="AA110" i="35" s="1"/>
  <c r="B110" i="18"/>
  <c r="CG110" i="18" s="1"/>
  <c r="CS110" i="18" s="1"/>
  <c r="B109" i="20"/>
  <c r="AL109" i="20" s="1"/>
  <c r="AX109" i="20" s="1"/>
  <c r="A110" i="26"/>
  <c r="C124" i="32"/>
  <c r="AC124" i="32" s="1"/>
  <c r="B109" i="22"/>
  <c r="A110" i="23"/>
  <c r="B109" i="19"/>
  <c r="AL109" i="19" s="1"/>
  <c r="AY109" i="19" s="1"/>
  <c r="B109" i="35"/>
  <c r="X110" i="35" s="1"/>
  <c r="D137" i="17"/>
  <c r="AS137" i="17" s="1"/>
  <c r="A109" i="35"/>
  <c r="D137" i="16"/>
  <c r="AS137" i="16" s="1"/>
  <c r="D137" i="15"/>
  <c r="AS137" i="15" s="1"/>
  <c r="T109" i="35"/>
  <c r="AP110" i="35" s="1"/>
  <c r="D137" i="4"/>
  <c r="AS137" i="4" s="1"/>
  <c r="D137" i="14"/>
  <c r="AS137" i="14" s="1"/>
  <c r="R110" i="1"/>
  <c r="AO111" i="1" s="1"/>
  <c r="D137" i="5"/>
  <c r="AS137" i="5" s="1"/>
  <c r="T110" i="1"/>
  <c r="AQ111" i="1" s="1"/>
  <c r="U110" i="1"/>
  <c r="AR111" i="1" s="1"/>
  <c r="W110" i="1"/>
  <c r="AT111" i="1" s="1"/>
  <c r="S110" i="1"/>
  <c r="C109" i="35" s="1"/>
  <c r="Y110" i="35" s="1"/>
  <c r="A4" i="37"/>
  <c r="B123" i="32"/>
  <c r="A108" i="19"/>
  <c r="A109" i="18"/>
  <c r="B136" i="4"/>
  <c r="BP109" i="13"/>
  <c r="AS109" i="13"/>
  <c r="BP109" i="12"/>
  <c r="AS109" i="12"/>
  <c r="BP109" i="11"/>
  <c r="AS109" i="11"/>
  <c r="BP109" i="10"/>
  <c r="AS109" i="10"/>
  <c r="BP109" i="8"/>
  <c r="AS109" i="8"/>
  <c r="BP109" i="6"/>
  <c r="AS109" i="6"/>
  <c r="BP109" i="1"/>
  <c r="AS109" i="1"/>
  <c r="B122" i="32"/>
  <c r="A107" i="19"/>
  <c r="A108" i="18"/>
  <c r="B135" i="4"/>
  <c r="BP108" i="13"/>
  <c r="AS108" i="13"/>
  <c r="BP108" i="12"/>
  <c r="AS108" i="12"/>
  <c r="BP108" i="11"/>
  <c r="AS108" i="11"/>
  <c r="BP108" i="10"/>
  <c r="AS108" i="10"/>
  <c r="BP108" i="8"/>
  <c r="AS108" i="8"/>
  <c r="BP108" i="6"/>
  <c r="AS108" i="6"/>
  <c r="BP108" i="1"/>
  <c r="AS108" i="1"/>
  <c r="B121" i="32"/>
  <c r="A106" i="19"/>
  <c r="A107" i="18"/>
  <c r="B134" i="4"/>
  <c r="J20" i="29"/>
  <c r="BP107" i="13"/>
  <c r="AS107" i="13"/>
  <c r="BP107" i="12"/>
  <c r="AS107" i="12"/>
  <c r="BP107" i="11"/>
  <c r="AS107" i="11"/>
  <c r="BP107" i="10"/>
  <c r="AS107" i="10"/>
  <c r="BP107" i="8"/>
  <c r="AS107" i="8"/>
  <c r="BP107" i="6"/>
  <c r="AS107" i="6"/>
  <c r="BP106" i="6"/>
  <c r="AS106" i="6"/>
  <c r="BP107" i="1"/>
  <c r="AS107" i="1"/>
  <c r="BP106" i="1"/>
  <c r="AS106" i="1"/>
  <c r="B120" i="32"/>
  <c r="A105" i="19"/>
  <c r="A106" i="18"/>
  <c r="B133" i="4"/>
  <c r="BP106" i="13"/>
  <c r="AS106" i="13"/>
  <c r="BP106" i="12"/>
  <c r="AS106" i="12"/>
  <c r="BP106" i="11"/>
  <c r="AS106" i="11"/>
  <c r="BP106" i="10"/>
  <c r="AS106" i="10"/>
  <c r="BP106" i="8"/>
  <c r="AS106" i="8"/>
  <c r="B119" i="32"/>
  <c r="A104" i="19"/>
  <c r="A105" i="18"/>
  <c r="B132" i="4"/>
  <c r="BP105" i="13"/>
  <c r="AS105" i="13"/>
  <c r="BP105" i="12"/>
  <c r="AS105" i="12"/>
  <c r="BP105" i="11"/>
  <c r="AS105" i="11"/>
  <c r="BP105" i="10"/>
  <c r="AS105" i="10"/>
  <c r="BP105" i="8"/>
  <c r="AS105" i="8"/>
  <c r="BP105" i="6"/>
  <c r="AS105" i="6"/>
  <c r="BP105" i="1"/>
  <c r="AS105" i="1"/>
  <c r="B118" i="32"/>
  <c r="A103" i="19"/>
  <c r="A104" i="18"/>
  <c r="B131" i="4"/>
  <c r="BP104" i="13"/>
  <c r="AS104" i="13"/>
  <c r="BP104" i="12"/>
  <c r="AS104" i="12"/>
  <c r="BP104" i="11"/>
  <c r="AS104" i="11"/>
  <c r="BP104" i="10"/>
  <c r="AS104" i="10"/>
  <c r="BP104" i="8"/>
  <c r="AS104" i="8"/>
  <c r="BP104" i="6"/>
  <c r="AS104" i="6"/>
  <c r="BP104" i="1"/>
  <c r="AS104" i="1"/>
  <c r="B117" i="32"/>
  <c r="A102" i="19"/>
  <c r="A103" i="18"/>
  <c r="B130" i="4"/>
  <c r="B129" i="4"/>
  <c r="BP103" i="13"/>
  <c r="AS103" i="13"/>
  <c r="BP103" i="12"/>
  <c r="AS103" i="12"/>
  <c r="BP103" i="11"/>
  <c r="AS103" i="11"/>
  <c r="BP103" i="10"/>
  <c r="AS103" i="10"/>
  <c r="BP103" i="8"/>
  <c r="AS103" i="8"/>
  <c r="BP103" i="6"/>
  <c r="AS103" i="6"/>
  <c r="BP103" i="1"/>
  <c r="AS103" i="1"/>
  <c r="B116" i="32"/>
  <c r="A101" i="19"/>
  <c r="A102" i="18"/>
  <c r="BP102" i="13"/>
  <c r="AS102" i="13"/>
  <c r="BP102" i="12"/>
  <c r="AS102" i="12"/>
  <c r="BP102" i="11"/>
  <c r="AS102" i="11"/>
  <c r="BP102" i="10"/>
  <c r="AS102" i="10"/>
  <c r="BP102" i="8"/>
  <c r="AS102" i="8"/>
  <c r="BP102" i="6"/>
  <c r="AS102" i="6"/>
  <c r="BP102" i="1"/>
  <c r="AS102" i="1"/>
  <c r="B115" i="32"/>
  <c r="A100" i="19"/>
  <c r="A101" i="18"/>
  <c r="A100" i="18"/>
  <c r="V111" i="26" l="1"/>
  <c r="X112" i="33" s="1"/>
  <c r="W7" i="37"/>
  <c r="W8" i="37" s="1"/>
  <c r="W9" i="37" s="1"/>
  <c r="W10" i="37" s="1"/>
  <c r="W11" i="37" s="1"/>
  <c r="W12" i="37" s="1"/>
  <c r="W13" i="37" s="1"/>
  <c r="W14" i="37" s="1"/>
  <c r="W15" i="37" s="1"/>
  <c r="X6" i="37"/>
  <c r="AT110" i="35"/>
  <c r="AU110" i="35"/>
  <c r="A110" i="37"/>
  <c r="AP111" i="1"/>
  <c r="O110" i="37"/>
  <c r="U111" i="26"/>
  <c r="U112" i="33"/>
  <c r="H110" i="37"/>
  <c r="V110" i="26"/>
  <c r="X111" i="33" s="1"/>
  <c r="AH110" i="23"/>
  <c r="BI110" i="23" s="1"/>
  <c r="AB110" i="23"/>
  <c r="B111" i="33" s="1"/>
  <c r="F111" i="33" s="1"/>
  <c r="J111" i="33" s="1"/>
  <c r="I110" i="26"/>
  <c r="R110" i="26"/>
  <c r="BP101" i="8"/>
  <c r="AS101" i="8"/>
  <c r="B128" i="4"/>
  <c r="BP101" i="13"/>
  <c r="AS101" i="13"/>
  <c r="BP101" i="12"/>
  <c r="AS101" i="12"/>
  <c r="BP101" i="11"/>
  <c r="AS101" i="11"/>
  <c r="BP101" i="10"/>
  <c r="AS101" i="10"/>
  <c r="BP101" i="6"/>
  <c r="AS101" i="6"/>
  <c r="BP101" i="1"/>
  <c r="AS101" i="1"/>
  <c r="B114" i="32"/>
  <c r="B113" i="32"/>
  <c r="A99" i="19"/>
  <c r="A98" i="19"/>
  <c r="J4" i="29" s="1"/>
  <c r="A99" i="18"/>
  <c r="B127" i="4"/>
  <c r="B126" i="4"/>
  <c r="BP100" i="13"/>
  <c r="AS100" i="13"/>
  <c r="BP99" i="13"/>
  <c r="AS99" i="13"/>
  <c r="BP100" i="12"/>
  <c r="AS100" i="12"/>
  <c r="BP99" i="12"/>
  <c r="AS99" i="12"/>
  <c r="BP100" i="11"/>
  <c r="AS100" i="11"/>
  <c r="BP99" i="11"/>
  <c r="AS99" i="11"/>
  <c r="BP100" i="10"/>
  <c r="AS100" i="10"/>
  <c r="BP99" i="10"/>
  <c r="AS99" i="10"/>
  <c r="BP100" i="8"/>
  <c r="AS100" i="8"/>
  <c r="BP99" i="8"/>
  <c r="AS99" i="8"/>
  <c r="BP100" i="6"/>
  <c r="AS100" i="6"/>
  <c r="BP99" i="6"/>
  <c r="AS99" i="6"/>
  <c r="BP100" i="1"/>
  <c r="AS100" i="1"/>
  <c r="BP99" i="1"/>
  <c r="AS99" i="1"/>
  <c r="B112" i="32"/>
  <c r="A97" i="19"/>
  <c r="A98" i="18"/>
  <c r="B125" i="4"/>
  <c r="BP98" i="13"/>
  <c r="AS98" i="13"/>
  <c r="BP98" i="12"/>
  <c r="AS98" i="12"/>
  <c r="BP98" i="11"/>
  <c r="AS98" i="11"/>
  <c r="BP98" i="10"/>
  <c r="AS98" i="10"/>
  <c r="BP98" i="8"/>
  <c r="AS98" i="8"/>
  <c r="BP98" i="6"/>
  <c r="AS98" i="6"/>
  <c r="BP98" i="1"/>
  <c r="AS98" i="1"/>
  <c r="AV110" i="35" l="1"/>
  <c r="X7" i="37"/>
  <c r="Y6" i="37"/>
  <c r="U110" i="26"/>
  <c r="U111" i="33"/>
  <c r="H16" i="29"/>
  <c r="G16" i="29"/>
  <c r="F16" i="29"/>
  <c r="E16" i="29"/>
  <c r="D16" i="29"/>
  <c r="C16" i="29"/>
  <c r="A16" i="29"/>
  <c r="X8" i="37" l="1"/>
  <c r="Y7" i="37"/>
  <c r="P16" i="36"/>
  <c r="O16" i="36"/>
  <c r="N16" i="36"/>
  <c r="M16" i="36"/>
  <c r="L16" i="36"/>
  <c r="K16" i="36"/>
  <c r="J16" i="36"/>
  <c r="I16" i="36"/>
  <c r="H16" i="36"/>
  <c r="G16" i="36"/>
  <c r="F16" i="36"/>
  <c r="E16" i="36"/>
  <c r="AE1" i="36"/>
  <c r="AD1" i="36"/>
  <c r="AC1" i="36"/>
  <c r="AB1" i="36"/>
  <c r="AA1" i="36"/>
  <c r="Z1" i="36"/>
  <c r="Y1" i="36"/>
  <c r="X1" i="36"/>
  <c r="W1" i="36"/>
  <c r="V1" i="36"/>
  <c r="U1" i="36"/>
  <c r="T1" i="36"/>
  <c r="B124" i="36"/>
  <c r="B123" i="36"/>
  <c r="B122" i="36"/>
  <c r="B121" i="36"/>
  <c r="B120" i="36"/>
  <c r="B119" i="36"/>
  <c r="B118" i="36"/>
  <c r="B117" i="36"/>
  <c r="B116" i="36"/>
  <c r="B115" i="36"/>
  <c r="B114" i="36"/>
  <c r="B113" i="36"/>
  <c r="B112" i="36"/>
  <c r="B111" i="36"/>
  <c r="B110" i="36"/>
  <c r="B109" i="36"/>
  <c r="B108" i="36"/>
  <c r="B107" i="36"/>
  <c r="B106" i="36"/>
  <c r="B105" i="36"/>
  <c r="B104" i="36"/>
  <c r="B103" i="36"/>
  <c r="B102" i="36"/>
  <c r="B101" i="36"/>
  <c r="B100" i="36"/>
  <c r="B99" i="36"/>
  <c r="B98" i="36"/>
  <c r="B97" i="36"/>
  <c r="B96" i="36"/>
  <c r="B95" i="36"/>
  <c r="B94" i="36"/>
  <c r="B93" i="36"/>
  <c r="B92" i="36"/>
  <c r="B91" i="36"/>
  <c r="B90" i="36"/>
  <c r="B89" i="36"/>
  <c r="B88" i="36"/>
  <c r="B87" i="36"/>
  <c r="B86" i="36"/>
  <c r="B85" i="36"/>
  <c r="B84" i="36"/>
  <c r="B83" i="36"/>
  <c r="B82" i="36"/>
  <c r="B81" i="36"/>
  <c r="B80" i="36"/>
  <c r="B79" i="36"/>
  <c r="B78" i="36"/>
  <c r="B77" i="36"/>
  <c r="B76" i="36"/>
  <c r="B75" i="36"/>
  <c r="B74" i="36"/>
  <c r="B73" i="36"/>
  <c r="B72" i="36"/>
  <c r="B71" i="36"/>
  <c r="B70" i="36"/>
  <c r="B69" i="36"/>
  <c r="B68" i="36"/>
  <c r="B67" i="36"/>
  <c r="B66" i="36"/>
  <c r="B65" i="36"/>
  <c r="B64" i="36"/>
  <c r="B63" i="36"/>
  <c r="B62" i="36"/>
  <c r="B61" i="36"/>
  <c r="B60" i="36"/>
  <c r="B59" i="36"/>
  <c r="B58" i="36"/>
  <c r="B57" i="36"/>
  <c r="B56" i="36"/>
  <c r="B55" i="36"/>
  <c r="B54" i="36"/>
  <c r="B53" i="36"/>
  <c r="B52" i="36"/>
  <c r="B51" i="36"/>
  <c r="B50" i="36"/>
  <c r="B49" i="36"/>
  <c r="B48" i="36"/>
  <c r="B47" i="36"/>
  <c r="B46" i="36"/>
  <c r="B45" i="36"/>
  <c r="B44" i="36"/>
  <c r="B43" i="36"/>
  <c r="B42" i="36"/>
  <c r="B41" i="36"/>
  <c r="B40" i="36"/>
  <c r="B39" i="36"/>
  <c r="B38" i="36"/>
  <c r="B37" i="36"/>
  <c r="B36" i="36"/>
  <c r="B35" i="36"/>
  <c r="B34" i="36"/>
  <c r="B33" i="36"/>
  <c r="B32" i="36"/>
  <c r="AO31" i="36"/>
  <c r="AN31" i="36"/>
  <c r="AE31" i="36"/>
  <c r="AD31" i="36"/>
  <c r="R31" i="36"/>
  <c r="Q31" i="36"/>
  <c r="G31" i="36"/>
  <c r="S31" i="36" s="1"/>
  <c r="AF31" i="36" s="1"/>
  <c r="F31" i="36"/>
  <c r="D27" i="36"/>
  <c r="C27" i="36"/>
  <c r="B27" i="36"/>
  <c r="D26" i="36"/>
  <c r="C26" i="36"/>
  <c r="B26" i="36"/>
  <c r="D25" i="36"/>
  <c r="C25" i="36"/>
  <c r="B25" i="36"/>
  <c r="D24" i="36"/>
  <c r="C24" i="36"/>
  <c r="B24" i="36"/>
  <c r="D23" i="36"/>
  <c r="C23" i="36"/>
  <c r="B23" i="36"/>
  <c r="D22" i="36"/>
  <c r="C22" i="36"/>
  <c r="B22" i="36"/>
  <c r="D21" i="36"/>
  <c r="C21" i="36"/>
  <c r="B21" i="36"/>
  <c r="D20" i="36"/>
  <c r="C20" i="36"/>
  <c r="B20" i="36"/>
  <c r="D19" i="36"/>
  <c r="C19" i="36"/>
  <c r="B19" i="36"/>
  <c r="D18" i="36"/>
  <c r="C18" i="36"/>
  <c r="B18" i="36"/>
  <c r="P14" i="36"/>
  <c r="O14" i="36"/>
  <c r="N14" i="36"/>
  <c r="M14" i="36"/>
  <c r="L14" i="36"/>
  <c r="K14" i="36"/>
  <c r="J14" i="36"/>
  <c r="I14" i="36"/>
  <c r="H14" i="36"/>
  <c r="G14" i="36"/>
  <c r="F14" i="36"/>
  <c r="E14" i="36"/>
  <c r="S12" i="36"/>
  <c r="S11" i="36"/>
  <c r="S10" i="36"/>
  <c r="S9" i="36"/>
  <c r="S8" i="36"/>
  <c r="S7" i="36"/>
  <c r="S6" i="36"/>
  <c r="S5" i="36"/>
  <c r="S4" i="36"/>
  <c r="S3" i="36"/>
  <c r="AE2" i="36"/>
  <c r="AD2" i="36"/>
  <c r="AC2" i="36"/>
  <c r="AB2" i="36"/>
  <c r="AA2" i="36"/>
  <c r="Z2" i="36"/>
  <c r="Y2" i="36"/>
  <c r="X2" i="36"/>
  <c r="W2" i="36"/>
  <c r="V2" i="36"/>
  <c r="U2" i="36"/>
  <c r="T2" i="36"/>
  <c r="X9" i="37" l="1"/>
  <c r="Y8" i="37"/>
  <c r="H31" i="36"/>
  <c r="D14" i="36"/>
  <c r="X10" i="37" l="1"/>
  <c r="Y9" i="37"/>
  <c r="H15" i="36"/>
  <c r="G15" i="36"/>
  <c r="E15" i="36"/>
  <c r="P15" i="36"/>
  <c r="O15" i="36"/>
  <c r="N15" i="36"/>
  <c r="F15" i="36"/>
  <c r="L15" i="36"/>
  <c r="J15" i="36"/>
  <c r="T31" i="36"/>
  <c r="AG31" i="36" s="1"/>
  <c r="I31" i="36"/>
  <c r="M15" i="36"/>
  <c r="K15" i="36"/>
  <c r="I15" i="36"/>
  <c r="X11" i="37" l="1"/>
  <c r="Y10" i="37"/>
  <c r="I3" i="36"/>
  <c r="I10" i="36"/>
  <c r="I7" i="36"/>
  <c r="I4" i="36"/>
  <c r="I11" i="36"/>
  <c r="I8" i="36"/>
  <c r="I5" i="36"/>
  <c r="I6" i="36"/>
  <c r="I12" i="36"/>
  <c r="I9" i="36"/>
  <c r="N4" i="36"/>
  <c r="N11" i="36"/>
  <c r="N8" i="36"/>
  <c r="N5" i="36"/>
  <c r="N12" i="36"/>
  <c r="N9" i="36"/>
  <c r="N6" i="36"/>
  <c r="N3" i="36"/>
  <c r="N7" i="36"/>
  <c r="N10" i="36"/>
  <c r="K10" i="36"/>
  <c r="K7" i="36"/>
  <c r="K4" i="36"/>
  <c r="K11" i="36"/>
  <c r="K5" i="36"/>
  <c r="K12" i="36"/>
  <c r="K9" i="36"/>
  <c r="K3" i="36"/>
  <c r="K6" i="36"/>
  <c r="K8" i="36"/>
  <c r="U31" i="36"/>
  <c r="AH31" i="36" s="1"/>
  <c r="J31" i="36"/>
  <c r="O11" i="36"/>
  <c r="O8" i="36"/>
  <c r="O5" i="36"/>
  <c r="O9" i="36"/>
  <c r="O6" i="36"/>
  <c r="O3" i="36"/>
  <c r="O10" i="36"/>
  <c r="O4" i="36"/>
  <c r="O7" i="36"/>
  <c r="O12" i="36"/>
  <c r="P11" i="36"/>
  <c r="P8" i="36"/>
  <c r="P5" i="36"/>
  <c r="P12" i="36"/>
  <c r="P6" i="36"/>
  <c r="P3" i="36"/>
  <c r="P4" i="36"/>
  <c r="P9" i="36"/>
  <c r="P7" i="36"/>
  <c r="P10" i="36"/>
  <c r="F12" i="36"/>
  <c r="F9" i="36"/>
  <c r="F6" i="36"/>
  <c r="F3" i="36"/>
  <c r="F10" i="36"/>
  <c r="F4" i="36"/>
  <c r="F11" i="36"/>
  <c r="F7" i="36"/>
  <c r="F5" i="36"/>
  <c r="F8" i="36"/>
  <c r="E12" i="36"/>
  <c r="E9" i="36"/>
  <c r="E6" i="36"/>
  <c r="E3" i="36"/>
  <c r="E7" i="36"/>
  <c r="E4" i="36"/>
  <c r="E11" i="36"/>
  <c r="E10" i="36"/>
  <c r="E5" i="36"/>
  <c r="E8" i="36"/>
  <c r="M7" i="36"/>
  <c r="M4" i="36"/>
  <c r="M11" i="36"/>
  <c r="M8" i="36"/>
  <c r="M5" i="36"/>
  <c r="M12" i="36"/>
  <c r="M9" i="36"/>
  <c r="M6" i="36"/>
  <c r="M3" i="36"/>
  <c r="M10" i="36"/>
  <c r="J10" i="36"/>
  <c r="J7" i="36"/>
  <c r="J4" i="36"/>
  <c r="J8" i="36"/>
  <c r="J5" i="36"/>
  <c r="J11" i="36"/>
  <c r="J6" i="36"/>
  <c r="J9" i="36"/>
  <c r="J12" i="36"/>
  <c r="J3" i="36"/>
  <c r="G9" i="36"/>
  <c r="G6" i="36"/>
  <c r="G3" i="36"/>
  <c r="G10" i="36"/>
  <c r="G7" i="36"/>
  <c r="G11" i="36"/>
  <c r="G8" i="36"/>
  <c r="G4" i="36"/>
  <c r="G5" i="36"/>
  <c r="G12" i="36"/>
  <c r="L10" i="36"/>
  <c r="L7" i="36"/>
  <c r="L4" i="36"/>
  <c r="L11" i="36"/>
  <c r="L8" i="36"/>
  <c r="L12" i="36"/>
  <c r="L9" i="36"/>
  <c r="L5" i="36"/>
  <c r="L3" i="36"/>
  <c r="L6" i="36"/>
  <c r="H6" i="36"/>
  <c r="H3" i="36"/>
  <c r="H10" i="36"/>
  <c r="H7" i="36"/>
  <c r="H4" i="36"/>
  <c r="H11" i="36"/>
  <c r="H8" i="36"/>
  <c r="H5" i="36"/>
  <c r="H9" i="36"/>
  <c r="H12" i="36"/>
  <c r="X12" i="37" l="1"/>
  <c r="Y11" i="37"/>
  <c r="D9" i="36"/>
  <c r="V31" i="36"/>
  <c r="AI31" i="36" s="1"/>
  <c r="K31" i="36"/>
  <c r="D8" i="36"/>
  <c r="D10" i="36"/>
  <c r="D11" i="36"/>
  <c r="D4" i="36"/>
  <c r="D7" i="36"/>
  <c r="D12" i="36"/>
  <c r="D5" i="36"/>
  <c r="D3" i="36"/>
  <c r="D6" i="36"/>
  <c r="X13" i="37" l="1"/>
  <c r="Y12" i="37"/>
  <c r="T3" i="36"/>
  <c r="AD6" i="36"/>
  <c r="R11" i="36"/>
  <c r="Y10" i="36"/>
  <c r="AE10" i="36"/>
  <c r="T4" i="36"/>
  <c r="Z10" i="36"/>
  <c r="U10" i="36"/>
  <c r="AA10" i="36"/>
  <c r="AB10" i="36"/>
  <c r="AD11" i="36"/>
  <c r="X10" i="36"/>
  <c r="AD7" i="36"/>
  <c r="AB11" i="36"/>
  <c r="V11" i="36"/>
  <c r="T12" i="36"/>
  <c r="Y4" i="36"/>
  <c r="V10" i="36"/>
  <c r="X11" i="36"/>
  <c r="U3" i="36"/>
  <c r="X8" i="36"/>
  <c r="AC11" i="36"/>
  <c r="X7" i="36"/>
  <c r="W5" i="36"/>
  <c r="T9" i="36"/>
  <c r="V7" i="36"/>
  <c r="W11" i="36"/>
  <c r="AE7" i="36"/>
  <c r="R4" i="36"/>
  <c r="AD4" i="36"/>
  <c r="X4" i="36"/>
  <c r="AE4" i="36"/>
  <c r="U9" i="36"/>
  <c r="R8" i="36"/>
  <c r="AA8" i="36"/>
  <c r="AD8" i="36"/>
  <c r="AC8" i="36"/>
  <c r="V8" i="36"/>
  <c r="R6" i="36"/>
  <c r="Z5" i="36"/>
  <c r="AC10" i="36"/>
  <c r="U12" i="36"/>
  <c r="X9" i="36"/>
  <c r="R9" i="36"/>
  <c r="AE9" i="36"/>
  <c r="AA9" i="36"/>
  <c r="AB9" i="36"/>
  <c r="Y3" i="36"/>
  <c r="AC3" i="36"/>
  <c r="W9" i="36"/>
  <c r="Z9" i="36"/>
  <c r="R7" i="36"/>
  <c r="T7" i="36"/>
  <c r="AB7" i="36"/>
  <c r="AD9" i="36"/>
  <c r="R10" i="36"/>
  <c r="W10" i="36"/>
  <c r="Z3" i="36"/>
  <c r="R12" i="36"/>
  <c r="V9" i="36"/>
  <c r="V4" i="36"/>
  <c r="R5" i="36"/>
  <c r="Y5" i="36"/>
  <c r="AE8" i="36"/>
  <c r="Z11" i="36"/>
  <c r="Y11" i="36"/>
  <c r="V12" i="36"/>
  <c r="AE3" i="36"/>
  <c r="X12" i="36"/>
  <c r="T11" i="36"/>
  <c r="V5" i="36"/>
  <c r="AE11" i="36"/>
  <c r="U5" i="36"/>
  <c r="U7" i="36"/>
  <c r="W4" i="36"/>
  <c r="T8" i="36"/>
  <c r="W31" i="36"/>
  <c r="AJ31" i="36" s="1"/>
  <c r="L31" i="36"/>
  <c r="AB8" i="36"/>
  <c r="AA3" i="36"/>
  <c r="U6" i="36"/>
  <c r="V3" i="36"/>
  <c r="E30" i="36" a="1"/>
  <c r="E30" i="36" s="1"/>
  <c r="R3" i="36"/>
  <c r="D13" i="36"/>
  <c r="R13" i="36" s="1"/>
  <c r="AB6" i="36"/>
  <c r="AA12" i="36"/>
  <c r="AA4" i="36"/>
  <c r="X5" i="36"/>
  <c r="Z12" i="36"/>
  <c r="AE5" i="36"/>
  <c r="AC5" i="36"/>
  <c r="W3" i="36"/>
  <c r="Y12" i="36"/>
  <c r="Z4" i="36"/>
  <c r="AD12" i="36"/>
  <c r="Z8" i="36"/>
  <c r="X3" i="36"/>
  <c r="Y7" i="36"/>
  <c r="T10" i="36"/>
  <c r="AD10" i="36"/>
  <c r="U4" i="36"/>
  <c r="AE12" i="36"/>
  <c r="W7" i="36"/>
  <c r="AC12" i="36"/>
  <c r="W8" i="36"/>
  <c r="AB4" i="36"/>
  <c r="U8" i="36"/>
  <c r="AC6" i="36"/>
  <c r="AB5" i="36"/>
  <c r="AA7" i="36"/>
  <c r="AC4" i="36"/>
  <c r="Y9" i="36"/>
  <c r="AB12" i="36"/>
  <c r="AB3" i="36"/>
  <c r="Y6" i="36"/>
  <c r="Z7" i="36"/>
  <c r="AA11" i="36"/>
  <c r="V6" i="36"/>
  <c r="T6" i="36"/>
  <c r="T5" i="36"/>
  <c r="AC7" i="36"/>
  <c r="U11" i="36"/>
  <c r="AD3" i="36"/>
  <c r="AA6" i="36"/>
  <c r="W12" i="36"/>
  <c r="AA5" i="36"/>
  <c r="W6" i="36"/>
  <c r="AD5" i="36"/>
  <c r="AE6" i="36"/>
  <c r="Y8" i="36"/>
  <c r="X6" i="36"/>
  <c r="Z6" i="36"/>
  <c r="AC9" i="36"/>
  <c r="X14" i="37" l="1"/>
  <c r="Y13" i="37"/>
  <c r="X31" i="36"/>
  <c r="AK31" i="36" s="1"/>
  <c r="M31" i="36"/>
  <c r="X15" i="37" l="1"/>
  <c r="Y15" i="37" s="1"/>
  <c r="Y14" i="37"/>
  <c r="N31" i="36"/>
  <c r="Z31" i="36" s="1"/>
  <c r="AM31" i="36" s="1"/>
  <c r="Y31" i="36"/>
  <c r="AL31" i="36" s="1"/>
  <c r="AJ7" i="33" l="1"/>
  <c r="AJ8" i="33" s="1"/>
  <c r="AJ9" i="33" s="1"/>
  <c r="AJ10" i="33" s="1"/>
  <c r="AJ11" i="33" s="1"/>
  <c r="AJ12" i="33" s="1"/>
  <c r="AJ13" i="33" s="1"/>
  <c r="AJ14" i="33" s="1"/>
  <c r="AJ15" i="33" s="1"/>
  <c r="AY3" i="35" l="1"/>
  <c r="BB3" i="35" s="1"/>
  <c r="BE3" i="35" s="1"/>
  <c r="BH3" i="35" s="1"/>
  <c r="BK3" i="35" s="1"/>
  <c r="BN3" i="35" s="1"/>
  <c r="AX3" i="35"/>
  <c r="BA3" i="35" s="1"/>
  <c r="BD3" i="35" s="1"/>
  <c r="BG3" i="35" s="1"/>
  <c r="BJ3" i="35" s="1"/>
  <c r="BM3" i="35" s="1"/>
  <c r="AW3" i="35"/>
  <c r="AZ3" i="35" s="1"/>
  <c r="BC3" i="35" s="1"/>
  <c r="BF3" i="35" s="1"/>
  <c r="BI3" i="35" s="1"/>
  <c r="BL3" i="35" s="1"/>
  <c r="AE3" i="35"/>
  <c r="AH3" i="35" s="1"/>
  <c r="AK3" i="35" s="1"/>
  <c r="AN3" i="35" s="1"/>
  <c r="AQ3" i="35" s="1"/>
  <c r="AC3" i="35"/>
  <c r="AF3" i="35" s="1"/>
  <c r="AI3" i="35" s="1"/>
  <c r="AL3" i="35" s="1"/>
  <c r="AO3" i="35" s="1"/>
  <c r="AR3" i="35" s="1"/>
  <c r="AB3" i="35"/>
  <c r="AA3" i="35"/>
  <c r="AD3" i="35" s="1"/>
  <c r="AG3" i="35" s="1"/>
  <c r="AJ3" i="35" s="1"/>
  <c r="AM3" i="35" s="1"/>
  <c r="AP3" i="35" s="1"/>
  <c r="G3" i="35"/>
  <c r="J3" i="35" s="1"/>
  <c r="M3" i="35" s="1"/>
  <c r="P3" i="35" s="1"/>
  <c r="S3" i="35" s="1"/>
  <c r="V3" i="35" s="1"/>
  <c r="F3" i="35"/>
  <c r="I3" i="35" s="1"/>
  <c r="L3" i="35" s="1"/>
  <c r="O3" i="35" s="1"/>
  <c r="R3" i="35" s="1"/>
  <c r="U3" i="35" s="1"/>
  <c r="E3" i="35"/>
  <c r="H3" i="35" s="1"/>
  <c r="K3" i="35" s="1"/>
  <c r="N3" i="35" s="1"/>
  <c r="Q3" i="35" s="1"/>
  <c r="T3" i="35" s="1"/>
  <c r="S15" i="32" l="1"/>
  <c r="R15" i="32"/>
  <c r="Q15" i="32"/>
  <c r="P15" i="32"/>
  <c r="O15" i="32"/>
  <c r="N15" i="32"/>
  <c r="I15" i="32"/>
  <c r="H15" i="32"/>
  <c r="G15" i="32"/>
  <c r="F15" i="32"/>
  <c r="E15" i="32"/>
  <c r="D15" i="32"/>
  <c r="N3" i="13"/>
  <c r="CE111" i="13" s="1"/>
  <c r="M3" i="13"/>
  <c r="CD111" i="13" s="1"/>
  <c r="L3" i="13"/>
  <c r="CC111" i="13" s="1"/>
  <c r="K3" i="13"/>
  <c r="CB111" i="13" s="1"/>
  <c r="J3" i="13"/>
  <c r="CA111" i="13" s="1"/>
  <c r="I3" i="13"/>
  <c r="BZ111" i="13" s="1"/>
  <c r="H3" i="13"/>
  <c r="BY111" i="13" s="1"/>
  <c r="G3" i="13"/>
  <c r="BX111" i="13" s="1"/>
  <c r="F3" i="13"/>
  <c r="BW111" i="13" s="1"/>
  <c r="E3" i="13"/>
  <c r="D3" i="13"/>
  <c r="BU111" i="13" s="1"/>
  <c r="C3" i="13"/>
  <c r="N3" i="12"/>
  <c r="CE111" i="12" s="1"/>
  <c r="M3" i="12"/>
  <c r="CD111" i="12" s="1"/>
  <c r="L3" i="12"/>
  <c r="CC111" i="12" s="1"/>
  <c r="K3" i="12"/>
  <c r="CB111" i="12" s="1"/>
  <c r="J3" i="12"/>
  <c r="CA111" i="12" s="1"/>
  <c r="I3" i="12"/>
  <c r="BZ111" i="12" s="1"/>
  <c r="H3" i="12"/>
  <c r="BY111" i="12" s="1"/>
  <c r="G3" i="12"/>
  <c r="BX111" i="12" s="1"/>
  <c r="F3" i="12"/>
  <c r="BW111" i="12" s="1"/>
  <c r="E3" i="12"/>
  <c r="D3" i="12"/>
  <c r="BU111" i="12" s="1"/>
  <c r="C3" i="12"/>
  <c r="N3" i="11"/>
  <c r="CE111" i="11" s="1"/>
  <c r="M3" i="11"/>
  <c r="CD111" i="11" s="1"/>
  <c r="L3" i="11"/>
  <c r="CC111" i="11" s="1"/>
  <c r="K3" i="11"/>
  <c r="CB111" i="11" s="1"/>
  <c r="J3" i="11"/>
  <c r="CA111" i="11" s="1"/>
  <c r="I3" i="11"/>
  <c r="BZ111" i="11" s="1"/>
  <c r="H3" i="11"/>
  <c r="BY111" i="11" s="1"/>
  <c r="G3" i="11"/>
  <c r="BX111" i="11" s="1"/>
  <c r="F3" i="11"/>
  <c r="BW111" i="11" s="1"/>
  <c r="E3" i="11"/>
  <c r="D3" i="11"/>
  <c r="BU111" i="11" s="1"/>
  <c r="C3" i="11"/>
  <c r="N3" i="10"/>
  <c r="CE111" i="10" s="1"/>
  <c r="M3" i="10"/>
  <c r="CD111" i="10" s="1"/>
  <c r="L3" i="10"/>
  <c r="CC111" i="10" s="1"/>
  <c r="K3" i="10"/>
  <c r="CB111" i="10" s="1"/>
  <c r="J3" i="10"/>
  <c r="CA111" i="10" s="1"/>
  <c r="I3" i="10"/>
  <c r="BZ111" i="10" s="1"/>
  <c r="H3" i="10"/>
  <c r="BY111" i="10" s="1"/>
  <c r="G3" i="10"/>
  <c r="BX111" i="10" s="1"/>
  <c r="F3" i="10"/>
  <c r="BW111" i="10" s="1"/>
  <c r="E3" i="10"/>
  <c r="D3" i="10"/>
  <c r="BU111" i="10" s="1"/>
  <c r="C3" i="10"/>
  <c r="N3" i="8"/>
  <c r="CE111" i="8" s="1"/>
  <c r="M3" i="8"/>
  <c r="CD111" i="8" s="1"/>
  <c r="L3" i="8"/>
  <c r="CC111" i="8" s="1"/>
  <c r="K3" i="8"/>
  <c r="CB111" i="8" s="1"/>
  <c r="J3" i="8"/>
  <c r="CA111" i="8" s="1"/>
  <c r="I3" i="8"/>
  <c r="BZ111" i="8" s="1"/>
  <c r="H3" i="8"/>
  <c r="BY111" i="8" s="1"/>
  <c r="G3" i="8"/>
  <c r="BX111" i="8" s="1"/>
  <c r="F3" i="8"/>
  <c r="BW111" i="8" s="1"/>
  <c r="E3" i="8"/>
  <c r="D3" i="8"/>
  <c r="BU111" i="8" s="1"/>
  <c r="C3" i="8"/>
  <c r="N3" i="6"/>
  <c r="CE111" i="6" s="1"/>
  <c r="M3" i="6"/>
  <c r="CD111" i="6" s="1"/>
  <c r="L3" i="6"/>
  <c r="CC111" i="6" s="1"/>
  <c r="K3" i="6"/>
  <c r="CB111" i="6" s="1"/>
  <c r="J3" i="6"/>
  <c r="CA111" i="6" s="1"/>
  <c r="I3" i="6"/>
  <c r="BZ111" i="6" s="1"/>
  <c r="H3" i="6"/>
  <c r="BY111" i="6" s="1"/>
  <c r="G3" i="6"/>
  <c r="BX111" i="6" s="1"/>
  <c r="F3" i="6"/>
  <c r="BW111" i="6" s="1"/>
  <c r="E3" i="6"/>
  <c r="D3" i="6"/>
  <c r="BU111" i="6" s="1"/>
  <c r="C3" i="6"/>
  <c r="S111" i="12" l="1"/>
  <c r="R111" i="12"/>
  <c r="BT111" i="12"/>
  <c r="W111" i="10"/>
  <c r="U111" i="10"/>
  <c r="T111" i="10"/>
  <c r="BV111" i="10"/>
  <c r="U111" i="12"/>
  <c r="W111" i="12"/>
  <c r="T111" i="12"/>
  <c r="BV111" i="12"/>
  <c r="R111" i="6"/>
  <c r="S111" i="6"/>
  <c r="BT111" i="6"/>
  <c r="R111" i="13"/>
  <c r="S111" i="13"/>
  <c r="BT111" i="13"/>
  <c r="R111" i="10"/>
  <c r="BT111" i="10"/>
  <c r="S111" i="10"/>
  <c r="T111" i="6"/>
  <c r="U111" i="6"/>
  <c r="W111" i="6"/>
  <c r="BV111" i="6"/>
  <c r="T111" i="8"/>
  <c r="U111" i="8"/>
  <c r="W111" i="8"/>
  <c r="BV111" i="8"/>
  <c r="W111" i="11"/>
  <c r="T111" i="11"/>
  <c r="U111" i="11"/>
  <c r="BV111" i="11"/>
  <c r="U111" i="13"/>
  <c r="T111" i="13"/>
  <c r="W111" i="13"/>
  <c r="BV111" i="13"/>
  <c r="R111" i="8"/>
  <c r="S111" i="8"/>
  <c r="BT111" i="8"/>
  <c r="CF111" i="8" s="1"/>
  <c r="R111" i="11"/>
  <c r="S111" i="11"/>
  <c r="BT111" i="11"/>
  <c r="R110" i="6"/>
  <c r="S110" i="6"/>
  <c r="T110" i="12"/>
  <c r="U110" i="12"/>
  <c r="W110" i="12"/>
  <c r="R110" i="13"/>
  <c r="S110" i="13"/>
  <c r="R110" i="12"/>
  <c r="S110" i="12"/>
  <c r="W110" i="6"/>
  <c r="U110" i="6"/>
  <c r="T110" i="6"/>
  <c r="T110" i="10"/>
  <c r="U110" i="10"/>
  <c r="W110" i="10"/>
  <c r="S110" i="8"/>
  <c r="R110" i="8"/>
  <c r="S110" i="11"/>
  <c r="R110" i="11"/>
  <c r="S110" i="10"/>
  <c r="R110" i="10"/>
  <c r="T110" i="11"/>
  <c r="U110" i="11"/>
  <c r="W110" i="11"/>
  <c r="U110" i="13"/>
  <c r="T110" i="13"/>
  <c r="W110" i="13"/>
  <c r="U110" i="8"/>
  <c r="W110" i="8"/>
  <c r="T110" i="8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4" i="19"/>
  <c r="B111" i="32"/>
  <c r="A97" i="18"/>
  <c r="E15" i="5"/>
  <c r="E14" i="5"/>
  <c r="BP97" i="13"/>
  <c r="AS97" i="13"/>
  <c r="BP97" i="12"/>
  <c r="AS97" i="12"/>
  <c r="BP97" i="11"/>
  <c r="AS97" i="11"/>
  <c r="BP97" i="10"/>
  <c r="AS97" i="10"/>
  <c r="BP97" i="8"/>
  <c r="AS97" i="8"/>
  <c r="BP97" i="6"/>
  <c r="AS97" i="6"/>
  <c r="BP97" i="1"/>
  <c r="AS97" i="1"/>
  <c r="CF111" i="6" l="1"/>
  <c r="CF111" i="10"/>
  <c r="CF111" i="11"/>
  <c r="U110" i="35"/>
  <c r="AP111" i="13"/>
  <c r="I110" i="35"/>
  <c r="AP111" i="8"/>
  <c r="AQ111" i="11"/>
  <c r="AT111" i="6"/>
  <c r="AO111" i="13"/>
  <c r="AR111" i="12"/>
  <c r="AO111" i="8"/>
  <c r="AT111" i="11"/>
  <c r="AR111" i="6"/>
  <c r="AR111" i="11"/>
  <c r="AQ111" i="6"/>
  <c r="AQ111" i="10"/>
  <c r="AT111" i="13"/>
  <c r="AT111" i="8"/>
  <c r="L110" i="35"/>
  <c r="AP111" i="10"/>
  <c r="F110" i="35"/>
  <c r="AP111" i="6"/>
  <c r="AR111" i="10"/>
  <c r="AQ111" i="13"/>
  <c r="AR111" i="8"/>
  <c r="AO111" i="6"/>
  <c r="AT111" i="10"/>
  <c r="O110" i="35"/>
  <c r="AP111" i="11"/>
  <c r="AR111" i="13"/>
  <c r="AQ111" i="8"/>
  <c r="AO111" i="10"/>
  <c r="CF111" i="12"/>
  <c r="AO111" i="11"/>
  <c r="CF111" i="13"/>
  <c r="AQ111" i="12"/>
  <c r="AO111" i="12"/>
  <c r="AT111" i="12"/>
  <c r="R110" i="35"/>
  <c r="AP111" i="12"/>
  <c r="I109" i="35"/>
  <c r="O109" i="35"/>
  <c r="U109" i="35"/>
  <c r="R109" i="35"/>
  <c r="L109" i="35"/>
  <c r="F109" i="35"/>
  <c r="B110" i="32"/>
  <c r="A96" i="18"/>
  <c r="BP96" i="13"/>
  <c r="AS96" i="13"/>
  <c r="BP96" i="12"/>
  <c r="AS96" i="12"/>
  <c r="BP96" i="11"/>
  <c r="AS96" i="11"/>
  <c r="BP96" i="10"/>
  <c r="AS96" i="10"/>
  <c r="BP96" i="8"/>
  <c r="AS96" i="8"/>
  <c r="BP96" i="6"/>
  <c r="AS96" i="6"/>
  <c r="AK110" i="35" l="1"/>
  <c r="AH110" i="35"/>
  <c r="AE110" i="35"/>
  <c r="AN110" i="35"/>
  <c r="AB110" i="35"/>
  <c r="AQ110" i="35"/>
  <c r="BP96" i="1"/>
  <c r="AS96" i="1"/>
  <c r="B5" i="33"/>
  <c r="M18" i="32"/>
  <c r="N18" i="32" s="1"/>
  <c r="O18" i="32" s="1"/>
  <c r="P18" i="32" s="1"/>
  <c r="Q18" i="32" s="1"/>
  <c r="R18" i="32" s="1"/>
  <c r="S18" i="32" s="1"/>
  <c r="T18" i="32" s="1"/>
  <c r="U18" i="32" s="1"/>
  <c r="B20" i="32"/>
  <c r="B21" i="32" s="1"/>
  <c r="B22" i="32" s="1"/>
  <c r="B23" i="32" s="1"/>
  <c r="B24" i="32" s="1"/>
  <c r="B25" i="32" s="1"/>
  <c r="B26" i="32" s="1"/>
  <c r="B27" i="32" s="1"/>
  <c r="B28" i="32" s="1"/>
  <c r="B29" i="32" s="1"/>
  <c r="B30" i="32" s="1"/>
  <c r="B31" i="32" s="1"/>
  <c r="B32" i="32" s="1"/>
  <c r="B33" i="32" s="1"/>
  <c r="B34" i="32" s="1"/>
  <c r="B35" i="32" s="1"/>
  <c r="B36" i="32" s="1"/>
  <c r="B37" i="32" s="1"/>
  <c r="B38" i="32" s="1"/>
  <c r="B39" i="32" s="1"/>
  <c r="B40" i="32" s="1"/>
  <c r="B41" i="32" s="1"/>
  <c r="B42" i="32" s="1"/>
  <c r="B43" i="32" s="1"/>
  <c r="B44" i="32" s="1"/>
  <c r="B45" i="32" s="1"/>
  <c r="B46" i="32" s="1"/>
  <c r="B47" i="32" s="1"/>
  <c r="B48" i="32" s="1"/>
  <c r="B49" i="32" s="1"/>
  <c r="B50" i="32" s="1"/>
  <c r="B51" i="32" s="1"/>
  <c r="B52" i="32" s="1"/>
  <c r="B53" i="32" s="1"/>
  <c r="B54" i="32" s="1"/>
  <c r="B55" i="32" s="1"/>
  <c r="B56" i="32" s="1"/>
  <c r="B57" i="32" s="1"/>
  <c r="B58" i="32" s="1"/>
  <c r="B59" i="32" s="1"/>
  <c r="B60" i="32" s="1"/>
  <c r="B61" i="32" s="1"/>
  <c r="B62" i="32" s="1"/>
  <c r="B63" i="32" s="1"/>
  <c r="B64" i="32" s="1"/>
  <c r="B65" i="32" s="1"/>
  <c r="B66" i="32" s="1"/>
  <c r="B67" i="32" s="1"/>
  <c r="B68" i="32" s="1"/>
  <c r="B69" i="32" s="1"/>
  <c r="B70" i="32" s="1"/>
  <c r="B71" i="32" s="1"/>
  <c r="B72" i="32" s="1"/>
  <c r="B73" i="32" s="1"/>
  <c r="B74" i="32" s="1"/>
  <c r="B75" i="32" s="1"/>
  <c r="B76" i="32" s="1"/>
  <c r="B77" i="32" s="1"/>
  <c r="B78" i="32" s="1"/>
  <c r="B79" i="32" s="1"/>
  <c r="B80" i="32" s="1"/>
  <c r="B81" i="32" s="1"/>
  <c r="B82" i="32" s="1"/>
  <c r="B83" i="32" s="1"/>
  <c r="B84" i="32" s="1"/>
  <c r="B85" i="32" s="1"/>
  <c r="B86" i="32" s="1"/>
  <c r="B87" i="32" s="1"/>
  <c r="B88" i="32" s="1"/>
  <c r="B89" i="32" s="1"/>
  <c r="B90" i="32" s="1"/>
  <c r="B91" i="32" s="1"/>
  <c r="B92" i="32" s="1"/>
  <c r="B93" i="32" s="1"/>
  <c r="B94" i="32" s="1"/>
  <c r="B95" i="32" s="1"/>
  <c r="B96" i="32" s="1"/>
  <c r="B97" i="32" s="1"/>
  <c r="B98" i="32" s="1"/>
  <c r="B99" i="32" s="1"/>
  <c r="B100" i="32" s="1"/>
  <c r="B101" i="32" s="1"/>
  <c r="B102" i="32" s="1"/>
  <c r="B103" i="32" s="1"/>
  <c r="B104" i="32" s="1"/>
  <c r="B105" i="32" s="1"/>
  <c r="B106" i="32" s="1"/>
  <c r="B107" i="32" s="1"/>
  <c r="B108" i="32" s="1"/>
  <c r="B109" i="32" s="1"/>
  <c r="M13" i="32"/>
  <c r="C13" i="32" s="1"/>
  <c r="M12" i="32"/>
  <c r="C12" i="32" s="1"/>
  <c r="M11" i="32"/>
  <c r="C11" i="32" s="1"/>
  <c r="M10" i="32"/>
  <c r="C10" i="32" s="1"/>
  <c r="M9" i="32"/>
  <c r="C9" i="32" s="1"/>
  <c r="M8" i="32"/>
  <c r="C8" i="32" s="1"/>
  <c r="M7" i="32"/>
  <c r="C7" i="32" s="1"/>
  <c r="M6" i="32"/>
  <c r="C6" i="32" s="1"/>
  <c r="M5" i="32"/>
  <c r="C5" i="32" s="1"/>
  <c r="M4" i="32"/>
  <c r="C4" i="32" s="1"/>
  <c r="M3" i="32"/>
  <c r="C3" i="32" s="1"/>
  <c r="A9" i="29"/>
  <c r="A13" i="29" s="1"/>
  <c r="H4" i="29"/>
  <c r="H8" i="29" s="1"/>
  <c r="G4" i="29"/>
  <c r="G8" i="29" s="1"/>
  <c r="F4" i="29"/>
  <c r="F8" i="29" s="1"/>
  <c r="E4" i="29"/>
  <c r="E8" i="29" s="1"/>
  <c r="D4" i="29"/>
  <c r="D8" i="29" s="1"/>
  <c r="D20" i="29" s="1"/>
  <c r="C4" i="29"/>
  <c r="C8" i="29" s="1"/>
  <c r="C20" i="29" s="1"/>
  <c r="A4" i="29"/>
  <c r="A8" i="29" s="1"/>
  <c r="AW110" i="35" l="1"/>
  <c r="AX110" i="35"/>
  <c r="BA110" i="35"/>
  <c r="AZ110" i="35"/>
  <c r="BB110" i="35" s="1"/>
  <c r="BL110" i="35"/>
  <c r="BM110" i="35"/>
  <c r="BI110" i="35"/>
  <c r="BJ110" i="35"/>
  <c r="BD110" i="35"/>
  <c r="BC110" i="35"/>
  <c r="BE110" i="35" s="1"/>
  <c r="BF110" i="35"/>
  <c r="BG110" i="35"/>
  <c r="E20" i="29"/>
  <c r="E12" i="29"/>
  <c r="E24" i="29" s="1"/>
  <c r="A20" i="29"/>
  <c r="A12" i="29"/>
  <c r="A24" i="29" s="1"/>
  <c r="F20" i="29"/>
  <c r="F12" i="29"/>
  <c r="F24" i="29" s="1"/>
  <c r="G20" i="29"/>
  <c r="G12" i="29"/>
  <c r="G24" i="29" s="1"/>
  <c r="H20" i="29"/>
  <c r="H12" i="29"/>
  <c r="H24" i="29" s="1"/>
  <c r="C12" i="29"/>
  <c r="C24" i="29" s="1"/>
  <c r="D12" i="29"/>
  <c r="D24" i="29" s="1"/>
  <c r="BN110" i="35" l="1"/>
  <c r="BK110" i="35"/>
  <c r="BH110" i="35"/>
  <c r="AY110" i="35"/>
  <c r="BP17" i="6"/>
  <c r="BP18" i="6"/>
  <c r="BP19" i="6"/>
  <c r="BP20" i="6"/>
  <c r="BP21" i="6"/>
  <c r="BP22" i="6"/>
  <c r="BP23" i="6"/>
  <c r="BP24" i="6"/>
  <c r="BP25" i="6"/>
  <c r="BP26" i="6"/>
  <c r="BP27" i="6"/>
  <c r="BP28" i="6"/>
  <c r="BP29" i="6"/>
  <c r="BP30" i="6"/>
  <c r="BP31" i="6"/>
  <c r="BP32" i="6"/>
  <c r="BP33" i="6"/>
  <c r="BP34" i="6"/>
  <c r="BP35" i="6"/>
  <c r="BP36" i="6"/>
  <c r="BP37" i="6"/>
  <c r="BP38" i="6"/>
  <c r="BP39" i="6"/>
  <c r="BP40" i="6"/>
  <c r="BP41" i="6"/>
  <c r="BP42" i="6"/>
  <c r="BP43" i="6"/>
  <c r="BP44" i="6"/>
  <c r="BP45" i="6"/>
  <c r="BP46" i="6"/>
  <c r="BP47" i="6"/>
  <c r="BP48" i="6"/>
  <c r="BP49" i="6"/>
  <c r="BP50" i="6"/>
  <c r="BP51" i="6"/>
  <c r="BP52" i="6"/>
  <c r="BP53" i="6"/>
  <c r="BP54" i="6"/>
  <c r="BP55" i="6"/>
  <c r="BP56" i="6"/>
  <c r="BP57" i="6"/>
  <c r="BP58" i="6"/>
  <c r="BP59" i="6"/>
  <c r="BP60" i="6"/>
  <c r="BP61" i="6"/>
  <c r="BP62" i="6"/>
  <c r="BP63" i="6"/>
  <c r="BP64" i="6"/>
  <c r="BP65" i="6"/>
  <c r="BP66" i="6"/>
  <c r="BP67" i="6"/>
  <c r="BP68" i="6"/>
  <c r="BP69" i="6"/>
  <c r="BP70" i="6"/>
  <c r="BP71" i="6"/>
  <c r="BP72" i="6"/>
  <c r="BP73" i="6"/>
  <c r="BP74" i="6"/>
  <c r="BP75" i="6"/>
  <c r="BP76" i="6"/>
  <c r="BP77" i="6"/>
  <c r="BP78" i="6"/>
  <c r="BP79" i="6"/>
  <c r="BP80" i="6"/>
  <c r="BP81" i="6"/>
  <c r="BP82" i="6"/>
  <c r="BP83" i="6"/>
  <c r="BP84" i="6"/>
  <c r="BP85" i="6"/>
  <c r="BP86" i="6"/>
  <c r="BP87" i="6"/>
  <c r="BP88" i="6"/>
  <c r="BP89" i="6"/>
  <c r="BP90" i="6"/>
  <c r="BP91" i="6"/>
  <c r="BP92" i="6"/>
  <c r="BP93" i="6"/>
  <c r="BP94" i="6"/>
  <c r="BP95" i="6"/>
  <c r="G4" i="26"/>
  <c r="O4" i="26" s="1"/>
  <c r="F4" i="26"/>
  <c r="N4" i="26" s="1"/>
  <c r="E4" i="26"/>
  <c r="M4" i="26" s="1"/>
  <c r="D4" i="26"/>
  <c r="L4" i="26" s="1"/>
  <c r="C4" i="26"/>
  <c r="K4" i="26" s="1"/>
  <c r="B4" i="26"/>
  <c r="J4" i="26" s="1"/>
  <c r="A4" i="26"/>
  <c r="R4" i="26" s="1"/>
  <c r="U4" i="26" s="1"/>
  <c r="AU4" i="23"/>
  <c r="AV4" i="23" s="1"/>
  <c r="AW4" i="23" s="1"/>
  <c r="AX4" i="23" s="1"/>
  <c r="AY4" i="23" s="1"/>
  <c r="AZ4" i="23" s="1"/>
  <c r="BA4" i="23" s="1"/>
  <c r="BB4" i="23" s="1"/>
  <c r="BC4" i="23" s="1"/>
  <c r="AH4" i="23"/>
  <c r="N4" i="23"/>
  <c r="O4" i="23" s="1"/>
  <c r="P4" i="23" s="1"/>
  <c r="Q4" i="23" s="1"/>
  <c r="R4" i="23" s="1"/>
  <c r="S4" i="23" s="1"/>
  <c r="T4" i="23" s="1"/>
  <c r="U4" i="23" s="1"/>
  <c r="V4" i="23" s="1"/>
  <c r="A4" i="23"/>
  <c r="B3" i="22"/>
  <c r="BR2" i="20"/>
  <c r="BR3" i="20"/>
  <c r="BQ3" i="20"/>
  <c r="BP3" i="20"/>
  <c r="BO3" i="20"/>
  <c r="BN3" i="20"/>
  <c r="BM3" i="20"/>
  <c r="BL3" i="20"/>
  <c r="I4" i="26" l="1"/>
  <c r="A6" i="21"/>
  <c r="CV4" i="21"/>
  <c r="CW4" i="21" s="1"/>
  <c r="CX4" i="21" s="1"/>
  <c r="CY4" i="21" s="1"/>
  <c r="CZ4" i="21" s="1"/>
  <c r="DA4" i="21" s="1"/>
  <c r="DB4" i="21" s="1"/>
  <c r="DC4" i="21" s="1"/>
  <c r="DD4" i="21" s="1"/>
  <c r="CI4" i="21"/>
  <c r="CJ4" i="21" s="1"/>
  <c r="CK4" i="21" s="1"/>
  <c r="CL4" i="21" s="1"/>
  <c r="CM4" i="21" s="1"/>
  <c r="CN4" i="21" s="1"/>
  <c r="CO4" i="21" s="1"/>
  <c r="CP4" i="21" s="1"/>
  <c r="CQ4" i="21" s="1"/>
  <c r="BW4" i="21"/>
  <c r="BX4" i="21" s="1"/>
  <c r="BY4" i="21" s="1"/>
  <c r="BZ4" i="21" s="1"/>
  <c r="CA4" i="21" s="1"/>
  <c r="CB4" i="21" s="1"/>
  <c r="CC4" i="21" s="1"/>
  <c r="CD4" i="21" s="1"/>
  <c r="CE4" i="21" s="1"/>
  <c r="CV2" i="21"/>
  <c r="CW2" i="21" s="1"/>
  <c r="CI2" i="21"/>
  <c r="BX2" i="21"/>
  <c r="BW2" i="21"/>
  <c r="BO1" i="21"/>
  <c r="BP1" i="21" s="1"/>
  <c r="BQ1" i="21" s="1"/>
  <c r="BH1" i="21"/>
  <c r="BA1" i="21"/>
  <c r="AT1" i="21"/>
  <c r="AM1" i="21"/>
  <c r="AF1" i="21"/>
  <c r="Y1" i="21"/>
  <c r="R1" i="21"/>
  <c r="D1" i="21"/>
  <c r="E1" i="21" s="1"/>
  <c r="BJ23" i="23" l="1"/>
  <c r="BJ22" i="23"/>
  <c r="C2" i="22"/>
  <c r="BL2" i="20"/>
  <c r="BY2" i="21"/>
  <c r="BR1" i="21"/>
  <c r="BZ2" i="21"/>
  <c r="CX2" i="21"/>
  <c r="F1" i="21"/>
  <c r="BI1" i="21"/>
  <c r="AN1" i="21"/>
  <c r="S1" i="21"/>
  <c r="A7" i="21"/>
  <c r="CJ2" i="21"/>
  <c r="AU1" i="21"/>
  <c r="Z1" i="21"/>
  <c r="BB1" i="21"/>
  <c r="AG1" i="21"/>
  <c r="K2" i="22" l="1"/>
  <c r="S2" i="22" s="1"/>
  <c r="BJ20" i="23"/>
  <c r="BJ21" i="23"/>
  <c r="BJ18" i="23"/>
  <c r="BJ25" i="23"/>
  <c r="BJ19" i="23"/>
  <c r="BJ28" i="23"/>
  <c r="BJ24" i="23"/>
  <c r="BJ26" i="23"/>
  <c r="BJ27" i="23"/>
  <c r="CY2" i="21"/>
  <c r="AA1" i="21"/>
  <c r="BS1" i="21"/>
  <c r="AV1" i="21"/>
  <c r="CA2" i="21"/>
  <c r="CK2" i="21"/>
  <c r="T1" i="21"/>
  <c r="BJ1" i="21"/>
  <c r="AH1" i="21"/>
  <c r="AO1" i="21"/>
  <c r="A8" i="21"/>
  <c r="BC1" i="21"/>
  <c r="G1" i="21"/>
  <c r="U1" i="21" l="1"/>
  <c r="CB2" i="21"/>
  <c r="AB1" i="21"/>
  <c r="AP1" i="21"/>
  <c r="BD1" i="21"/>
  <c r="AW1" i="21"/>
  <c r="A9" i="21"/>
  <c r="CZ2" i="21"/>
  <c r="H1" i="21"/>
  <c r="AI1" i="21"/>
  <c r="BK1" i="21"/>
  <c r="CL2" i="21"/>
  <c r="BL1" i="21" l="1"/>
  <c r="DA2" i="21"/>
  <c r="V1" i="21"/>
  <c r="AC1" i="21"/>
  <c r="CM2" i="21"/>
  <c r="AJ1" i="21"/>
  <c r="AX1" i="21"/>
  <c r="BE1" i="21"/>
  <c r="AQ1" i="21"/>
  <c r="A10" i="21"/>
  <c r="CC2" i="21"/>
  <c r="CN2" i="21" l="1"/>
  <c r="CD2" i="21"/>
  <c r="A11" i="21"/>
  <c r="DB2" i="21"/>
  <c r="A12" i="21" l="1"/>
  <c r="DC2" i="21"/>
  <c r="CO2" i="21"/>
  <c r="CE2" i="21"/>
  <c r="CP2" i="21" l="1"/>
  <c r="A13" i="21"/>
  <c r="DD2" i="21"/>
  <c r="A14" i="21" l="1"/>
  <c r="CQ2" i="21"/>
  <c r="A15" i="21" l="1"/>
  <c r="A16" i="21" l="1"/>
  <c r="A17" i="21" l="1"/>
  <c r="A18" i="21" l="1"/>
  <c r="A19" i="21" l="1"/>
  <c r="A20" i="21" l="1"/>
  <c r="A21" i="21" l="1"/>
  <c r="A22" i="21" l="1"/>
  <c r="A23" i="21" l="1"/>
  <c r="A24" i="21" l="1"/>
  <c r="A25" i="21" l="1"/>
  <c r="A26" i="21" l="1"/>
  <c r="A27" i="21" l="1"/>
  <c r="A28" i="21" l="1"/>
  <c r="A29" i="21" l="1"/>
  <c r="A30" i="21" l="1"/>
  <c r="A31" i="21" l="1"/>
  <c r="A32" i="21" l="1"/>
  <c r="A33" i="21" l="1"/>
  <c r="A34" i="21" l="1"/>
  <c r="A35" i="21" l="1"/>
  <c r="A36" i="21" l="1"/>
  <c r="A37" i="21" l="1"/>
  <c r="A38" i="21" l="1"/>
  <c r="A39" i="21" l="1"/>
  <c r="A40" i="21" l="1"/>
  <c r="A41" i="21" l="1"/>
  <c r="A42" i="21" l="1"/>
  <c r="A43" i="21" l="1"/>
  <c r="A44" i="21" l="1"/>
  <c r="A45" i="21" l="1"/>
  <c r="A46" i="21" l="1"/>
  <c r="A47" i="21" l="1"/>
  <c r="A48" i="21" l="1"/>
  <c r="A49" i="21" l="1"/>
  <c r="A50" i="21" l="1"/>
  <c r="A51" i="21" l="1"/>
  <c r="A52" i="21" l="1"/>
  <c r="A53" i="21" l="1"/>
  <c r="A54" i="21" l="1"/>
  <c r="A55" i="21" l="1"/>
  <c r="A56" i="21" l="1"/>
  <c r="A57" i="21" l="1"/>
  <c r="A58" i="21" l="1"/>
  <c r="A59" i="21" l="1"/>
  <c r="A60" i="21" l="1"/>
  <c r="A61" i="21" l="1"/>
  <c r="A62" i="21" l="1"/>
  <c r="A63" i="21" l="1"/>
  <c r="A64" i="21" l="1"/>
  <c r="A65" i="21" l="1"/>
  <c r="A66" i="21" l="1"/>
  <c r="A67" i="21" l="1"/>
  <c r="A68" i="21" l="1"/>
  <c r="A69" i="21" l="1"/>
  <c r="A70" i="21" l="1"/>
  <c r="A71" i="21" l="1"/>
  <c r="A72" i="21" l="1"/>
  <c r="A73" i="21" l="1"/>
  <c r="A74" i="21" l="1"/>
  <c r="A75" i="21" l="1"/>
  <c r="A76" i="21" l="1"/>
  <c r="A77" i="21" l="1"/>
  <c r="A78" i="21" l="1"/>
  <c r="A79" i="21" l="1"/>
  <c r="A80" i="21" l="1"/>
  <c r="A81" i="21" l="1"/>
  <c r="A82" i="21" l="1"/>
  <c r="A83" i="21" l="1"/>
  <c r="A84" i="21" l="1"/>
  <c r="A85" i="21" l="1"/>
  <c r="A86" i="21" l="1"/>
  <c r="A87" i="21" l="1"/>
  <c r="CU4" i="18"/>
  <c r="CV4" i="18" s="1"/>
  <c r="CW4" i="18" s="1"/>
  <c r="CX4" i="18" s="1"/>
  <c r="CY4" i="18" s="1"/>
  <c r="CZ4" i="18" s="1"/>
  <c r="DA4" i="18" s="1"/>
  <c r="DB4" i="18" s="1"/>
  <c r="DC4" i="18" s="1"/>
  <c r="CV2" i="18"/>
  <c r="CW2" i="18" s="1"/>
  <c r="CU2" i="18"/>
  <c r="CI4" i="18"/>
  <c r="CJ4" i="18" s="1"/>
  <c r="CK4" i="18" s="1"/>
  <c r="CL4" i="18" s="1"/>
  <c r="CM4" i="18" s="1"/>
  <c r="CN4" i="18" s="1"/>
  <c r="CO4" i="18" s="1"/>
  <c r="CP4" i="18" s="1"/>
  <c r="CQ4" i="18" s="1"/>
  <c r="CI2" i="18"/>
  <c r="CJ2" i="18" s="1"/>
  <c r="BW2" i="18"/>
  <c r="BX2" i="18" s="1"/>
  <c r="BY2" i="18" s="1"/>
  <c r="BZ2" i="18" s="1"/>
  <c r="CA2" i="18" s="1"/>
  <c r="CB2" i="18" s="1"/>
  <c r="CC2" i="18" s="1"/>
  <c r="CD2" i="18" s="1"/>
  <c r="CE2" i="18" s="1"/>
  <c r="BW4" i="18"/>
  <c r="BX4" i="18" s="1"/>
  <c r="BY4" i="18" s="1"/>
  <c r="BZ4" i="18" s="1"/>
  <c r="CA4" i="18" s="1"/>
  <c r="CB4" i="18" s="1"/>
  <c r="CC4" i="18" s="1"/>
  <c r="CD4" i="18" s="1"/>
  <c r="CE4" i="18" s="1"/>
  <c r="BO1" i="18"/>
  <c r="BP1" i="18" s="1"/>
  <c r="BQ1" i="18" s="1"/>
  <c r="BR1" i="18" s="1"/>
  <c r="BS1" i="18" s="1"/>
  <c r="BH1" i="18"/>
  <c r="BI1" i="18" s="1"/>
  <c r="BJ1" i="18" s="1"/>
  <c r="BK1" i="18" s="1"/>
  <c r="BL1" i="18" s="1"/>
  <c r="BA1" i="18"/>
  <c r="BB1" i="18" s="1"/>
  <c r="BC1" i="18" s="1"/>
  <c r="BD1" i="18" s="1"/>
  <c r="BE1" i="18" s="1"/>
  <c r="AT1" i="18"/>
  <c r="AU1" i="18" s="1"/>
  <c r="AV1" i="18" s="1"/>
  <c r="AW1" i="18" s="1"/>
  <c r="AX1" i="18" s="1"/>
  <c r="AM1" i="18"/>
  <c r="AN1" i="18" s="1"/>
  <c r="AO1" i="18" s="1"/>
  <c r="AP1" i="18" s="1"/>
  <c r="AQ1" i="18" s="1"/>
  <c r="AF1" i="18"/>
  <c r="AG1" i="18" s="1"/>
  <c r="AH1" i="18" s="1"/>
  <c r="AI1" i="18" s="1"/>
  <c r="AJ1" i="18" s="1"/>
  <c r="Y1" i="18"/>
  <c r="Z1" i="18" s="1"/>
  <c r="AA1" i="18" s="1"/>
  <c r="AB1" i="18" s="1"/>
  <c r="AC1" i="18" s="1"/>
  <c r="R1" i="18"/>
  <c r="S1" i="18" s="1"/>
  <c r="T1" i="18" s="1"/>
  <c r="U1" i="18" s="1"/>
  <c r="V1" i="18" s="1"/>
  <c r="D1" i="18"/>
  <c r="E1" i="18" s="1"/>
  <c r="F1" i="18" s="1"/>
  <c r="G1" i="18" s="1"/>
  <c r="H1" i="18" s="1"/>
  <c r="A6" i="18"/>
  <c r="A7" i="18" s="1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89" i="18" s="1"/>
  <c r="A90" i="18" s="1"/>
  <c r="A91" i="18" s="1"/>
  <c r="A92" i="18" s="1"/>
  <c r="A93" i="18" s="1"/>
  <c r="A94" i="18" s="1"/>
  <c r="A95" i="18" s="1"/>
  <c r="AE1" i="4"/>
  <c r="AD1" i="4"/>
  <c r="AC1" i="4"/>
  <c r="AB1" i="4"/>
  <c r="AA1" i="4"/>
  <c r="Z1" i="4"/>
  <c r="Y1" i="4"/>
  <c r="X1" i="4"/>
  <c r="W1" i="4"/>
  <c r="V1" i="4"/>
  <c r="U1" i="4"/>
  <c r="T1" i="4"/>
  <c r="S12" i="4"/>
  <c r="S11" i="4"/>
  <c r="S10" i="4"/>
  <c r="S9" i="4"/>
  <c r="S8" i="4"/>
  <c r="S7" i="4"/>
  <c r="S6" i="4"/>
  <c r="S5" i="4"/>
  <c r="S4" i="4"/>
  <c r="S3" i="4"/>
  <c r="AE2" i="4"/>
  <c r="AD2" i="4"/>
  <c r="AC2" i="4"/>
  <c r="AB2" i="4"/>
  <c r="AA2" i="4"/>
  <c r="Z2" i="4"/>
  <c r="Y2" i="4"/>
  <c r="X2" i="4"/>
  <c r="W2" i="4"/>
  <c r="V2" i="4"/>
  <c r="U2" i="4"/>
  <c r="T2" i="4"/>
  <c r="AO31" i="17"/>
  <c r="AN31" i="17"/>
  <c r="Q31" i="17"/>
  <c r="AD31" i="17" s="1"/>
  <c r="F31" i="17"/>
  <c r="G31" i="17" s="1"/>
  <c r="P14" i="17"/>
  <c r="O14" i="17"/>
  <c r="N14" i="17"/>
  <c r="M14" i="17"/>
  <c r="L14" i="17"/>
  <c r="K14" i="17"/>
  <c r="J14" i="17"/>
  <c r="I14" i="17"/>
  <c r="H14" i="17"/>
  <c r="G14" i="17"/>
  <c r="F14" i="17"/>
  <c r="E14" i="17"/>
  <c r="D14" i="17"/>
  <c r="B12" i="17"/>
  <c r="B11" i="17"/>
  <c r="B10" i="17"/>
  <c r="B9" i="17"/>
  <c r="B8" i="17"/>
  <c r="B7" i="17"/>
  <c r="B6" i="17"/>
  <c r="B5" i="17"/>
  <c r="B4" i="17"/>
  <c r="B3" i="17"/>
  <c r="AO31" i="16"/>
  <c r="AN31" i="16"/>
  <c r="AF31" i="16"/>
  <c r="S31" i="16"/>
  <c r="Q31" i="16"/>
  <c r="AD31" i="16" s="1"/>
  <c r="G31" i="16"/>
  <c r="H31" i="16" s="1"/>
  <c r="F31" i="16"/>
  <c r="R31" i="16" s="1"/>
  <c r="AE31" i="16" s="1"/>
  <c r="P14" i="16"/>
  <c r="O14" i="16"/>
  <c r="N14" i="16"/>
  <c r="M14" i="16"/>
  <c r="L14" i="16"/>
  <c r="K14" i="16"/>
  <c r="J14" i="16"/>
  <c r="I14" i="16"/>
  <c r="H14" i="16"/>
  <c r="G14" i="16"/>
  <c r="F14" i="16"/>
  <c r="E14" i="16"/>
  <c r="D14" i="16"/>
  <c r="N15" i="16" s="1"/>
  <c r="B12" i="16"/>
  <c r="B11" i="16"/>
  <c r="B10" i="16"/>
  <c r="B9" i="16"/>
  <c r="B8" i="16"/>
  <c r="B7" i="16"/>
  <c r="B6" i="16"/>
  <c r="B5" i="16"/>
  <c r="B4" i="16"/>
  <c r="B3" i="16"/>
  <c r="AO31" i="15"/>
  <c r="AN31" i="15"/>
  <c r="Q31" i="15"/>
  <c r="AD31" i="15" s="1"/>
  <c r="G31" i="15"/>
  <c r="S31" i="15" s="1"/>
  <c r="AF31" i="15" s="1"/>
  <c r="F31" i="15"/>
  <c r="R31" i="15" s="1"/>
  <c r="AE31" i="15" s="1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H15" i="15" s="1"/>
  <c r="B12" i="15"/>
  <c r="B11" i="15"/>
  <c r="B10" i="15"/>
  <c r="B9" i="15"/>
  <c r="B8" i="15"/>
  <c r="B7" i="15"/>
  <c r="B6" i="15"/>
  <c r="B5" i="15"/>
  <c r="B4" i="15"/>
  <c r="B3" i="15"/>
  <c r="Z3" i="6"/>
  <c r="AW3" i="6" s="1"/>
  <c r="B12" i="5"/>
  <c r="B11" i="5"/>
  <c r="B10" i="5"/>
  <c r="B9" i="5"/>
  <c r="B8" i="5"/>
  <c r="B7" i="5"/>
  <c r="B6" i="5"/>
  <c r="B5" i="5"/>
  <c r="B4" i="5"/>
  <c r="B3" i="5"/>
  <c r="B12" i="14"/>
  <c r="B11" i="14"/>
  <c r="B10" i="14"/>
  <c r="B9" i="14"/>
  <c r="B8" i="14"/>
  <c r="B7" i="14"/>
  <c r="B6" i="14"/>
  <c r="B5" i="14"/>
  <c r="B4" i="14"/>
  <c r="B3" i="14"/>
  <c r="AO31" i="14"/>
  <c r="AN31" i="14"/>
  <c r="S31" i="14"/>
  <c r="AF31" i="14" s="1"/>
  <c r="Q31" i="14"/>
  <c r="AD31" i="14" s="1"/>
  <c r="G31" i="14"/>
  <c r="H31" i="14" s="1"/>
  <c r="F31" i="14"/>
  <c r="R31" i="14" s="1"/>
  <c r="AE31" i="14" s="1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BP95" i="13"/>
  <c r="AS95" i="13"/>
  <c r="BP94" i="13"/>
  <c r="AS94" i="13"/>
  <c r="BP93" i="13"/>
  <c r="AS93" i="13"/>
  <c r="BP92" i="13"/>
  <c r="AS92" i="13"/>
  <c r="BP91" i="13"/>
  <c r="AS91" i="13"/>
  <c r="BP90" i="13"/>
  <c r="AS90" i="13"/>
  <c r="BP89" i="13"/>
  <c r="AS89" i="13"/>
  <c r="BP88" i="13"/>
  <c r="AS88" i="13"/>
  <c r="BP87" i="13"/>
  <c r="AS87" i="13"/>
  <c r="BP86" i="13"/>
  <c r="AS86" i="13"/>
  <c r="BP85" i="13"/>
  <c r="AS85" i="13"/>
  <c r="BP84" i="13"/>
  <c r="AS84" i="13"/>
  <c r="BP83" i="13"/>
  <c r="AS83" i="13"/>
  <c r="BP82" i="13"/>
  <c r="AS82" i="13"/>
  <c r="BP81" i="13"/>
  <c r="AS81" i="13"/>
  <c r="BP80" i="13"/>
  <c r="AS80" i="13"/>
  <c r="BP79" i="13"/>
  <c r="AS79" i="13"/>
  <c r="BP78" i="13"/>
  <c r="AS78" i="13"/>
  <c r="BP77" i="13"/>
  <c r="AS77" i="13"/>
  <c r="BP76" i="13"/>
  <c r="AS76" i="13"/>
  <c r="BP75" i="13"/>
  <c r="AS75" i="13"/>
  <c r="BP74" i="13"/>
  <c r="AS74" i="13"/>
  <c r="BP73" i="13"/>
  <c r="AS73" i="13"/>
  <c r="BP72" i="13"/>
  <c r="AS72" i="13"/>
  <c r="BP71" i="13"/>
  <c r="AS71" i="13"/>
  <c r="BP70" i="13"/>
  <c r="AS70" i="13"/>
  <c r="BP69" i="13"/>
  <c r="AS69" i="13"/>
  <c r="BP68" i="13"/>
  <c r="AS68" i="13"/>
  <c r="BP67" i="13"/>
  <c r="AS67" i="13"/>
  <c r="BP66" i="13"/>
  <c r="AS66" i="13"/>
  <c r="BP65" i="13"/>
  <c r="AS65" i="13"/>
  <c r="BP64" i="13"/>
  <c r="AS64" i="13"/>
  <c r="BP63" i="13"/>
  <c r="AS63" i="13"/>
  <c r="BP62" i="13"/>
  <c r="AS62" i="13"/>
  <c r="BP61" i="13"/>
  <c r="AS61" i="13"/>
  <c r="BP60" i="13"/>
  <c r="AS60" i="13"/>
  <c r="BP59" i="13"/>
  <c r="AS59" i="13"/>
  <c r="BP58" i="13"/>
  <c r="AS58" i="13"/>
  <c r="BP57" i="13"/>
  <c r="AS57" i="13"/>
  <c r="BP56" i="13"/>
  <c r="AS56" i="13"/>
  <c r="BP55" i="13"/>
  <c r="AS55" i="13"/>
  <c r="BP54" i="13"/>
  <c r="AS54" i="13"/>
  <c r="BP53" i="13"/>
  <c r="AS53" i="13"/>
  <c r="BP52" i="13"/>
  <c r="AS52" i="13"/>
  <c r="BP51" i="13"/>
  <c r="AS51" i="13"/>
  <c r="BP50" i="13"/>
  <c r="AS50" i="13"/>
  <c r="BP49" i="13"/>
  <c r="AS49" i="13"/>
  <c r="BP48" i="13"/>
  <c r="AS48" i="13"/>
  <c r="BP47" i="13"/>
  <c r="AS47" i="13"/>
  <c r="BP46" i="13"/>
  <c r="AS46" i="13"/>
  <c r="BP45" i="13"/>
  <c r="AS45" i="13"/>
  <c r="BP44" i="13"/>
  <c r="AS44" i="13"/>
  <c r="BP43" i="13"/>
  <c r="AS43" i="13"/>
  <c r="BP42" i="13"/>
  <c r="AS42" i="13"/>
  <c r="BP41" i="13"/>
  <c r="AS41" i="13"/>
  <c r="BP40" i="13"/>
  <c r="AS40" i="13"/>
  <c r="BP39" i="13"/>
  <c r="AS39" i="13"/>
  <c r="BP38" i="13"/>
  <c r="AS38" i="13"/>
  <c r="BP37" i="13"/>
  <c r="AS37" i="13"/>
  <c r="BP36" i="13"/>
  <c r="AS36" i="13"/>
  <c r="BP35" i="13"/>
  <c r="AS35" i="13"/>
  <c r="BP34" i="13"/>
  <c r="AS34" i="13"/>
  <c r="BP33" i="13"/>
  <c r="AS33" i="13"/>
  <c r="BP32" i="13"/>
  <c r="AS32" i="13"/>
  <c r="BP31" i="13"/>
  <c r="AS31" i="13"/>
  <c r="BP30" i="13"/>
  <c r="AS30" i="13"/>
  <c r="BP29" i="13"/>
  <c r="AS29" i="13"/>
  <c r="BP28" i="13"/>
  <c r="AS28" i="13"/>
  <c r="BP27" i="13"/>
  <c r="AS27" i="13"/>
  <c r="BP26" i="13"/>
  <c r="AS26" i="13"/>
  <c r="BP25" i="13"/>
  <c r="AS25" i="13"/>
  <c r="BP24" i="13"/>
  <c r="AS24" i="13"/>
  <c r="BP23" i="13"/>
  <c r="AS23" i="13"/>
  <c r="BP22" i="13"/>
  <c r="AS22" i="13"/>
  <c r="BP21" i="13"/>
  <c r="AS21" i="13"/>
  <c r="BP20" i="13"/>
  <c r="AS20" i="13"/>
  <c r="BP19" i="13"/>
  <c r="AS19" i="13"/>
  <c r="BP18" i="13"/>
  <c r="AS18" i="13"/>
  <c r="BP17" i="13"/>
  <c r="AS17" i="13"/>
  <c r="AS16" i="13"/>
  <c r="AS15" i="13"/>
  <c r="AS14" i="13"/>
  <c r="AS13" i="13"/>
  <c r="AS12" i="13"/>
  <c r="AS11" i="13"/>
  <c r="AS10" i="13"/>
  <c r="AS9" i="13"/>
  <c r="AS8" i="13"/>
  <c r="AS7" i="13"/>
  <c r="AS6" i="13"/>
  <c r="BN4" i="13"/>
  <c r="BM4" i="13"/>
  <c r="BL4" i="13"/>
  <c r="AR4" i="13"/>
  <c r="BO4" i="13" s="1"/>
  <c r="AQ4" i="13"/>
  <c r="AP4" i="13"/>
  <c r="AO4" i="13"/>
  <c r="AH3" i="13"/>
  <c r="BE3" i="13" s="1"/>
  <c r="CB3" i="13" s="1"/>
  <c r="CQ3" i="13" s="1"/>
  <c r="BP95" i="12"/>
  <c r="AS95" i="12"/>
  <c r="BP94" i="12"/>
  <c r="AS94" i="12"/>
  <c r="BP93" i="12"/>
  <c r="AS93" i="12"/>
  <c r="BP92" i="12"/>
  <c r="AS92" i="12"/>
  <c r="BP91" i="12"/>
  <c r="AS91" i="12"/>
  <c r="BP90" i="12"/>
  <c r="AS90" i="12"/>
  <c r="BP89" i="12"/>
  <c r="AS89" i="12"/>
  <c r="BP88" i="12"/>
  <c r="AS88" i="12"/>
  <c r="BP87" i="12"/>
  <c r="AS87" i="12"/>
  <c r="BP86" i="12"/>
  <c r="AS86" i="12"/>
  <c r="BP85" i="12"/>
  <c r="AS85" i="12"/>
  <c r="BP84" i="12"/>
  <c r="AS84" i="12"/>
  <c r="BP83" i="12"/>
  <c r="AS83" i="12"/>
  <c r="BP82" i="12"/>
  <c r="AS82" i="12"/>
  <c r="BP81" i="12"/>
  <c r="AS81" i="12"/>
  <c r="BP80" i="12"/>
  <c r="AS80" i="12"/>
  <c r="BP79" i="12"/>
  <c r="AS79" i="12"/>
  <c r="BP78" i="12"/>
  <c r="AS78" i="12"/>
  <c r="BP77" i="12"/>
  <c r="AS77" i="12"/>
  <c r="BP76" i="12"/>
  <c r="AS76" i="12"/>
  <c r="BP75" i="12"/>
  <c r="AS75" i="12"/>
  <c r="BP74" i="12"/>
  <c r="AS74" i="12"/>
  <c r="BP73" i="12"/>
  <c r="AS73" i="12"/>
  <c r="BP72" i="12"/>
  <c r="AS72" i="12"/>
  <c r="BP71" i="12"/>
  <c r="AS71" i="12"/>
  <c r="BP70" i="12"/>
  <c r="AS70" i="12"/>
  <c r="BP69" i="12"/>
  <c r="AS69" i="12"/>
  <c r="BP68" i="12"/>
  <c r="AS68" i="12"/>
  <c r="BP67" i="12"/>
  <c r="AS67" i="12"/>
  <c r="BP66" i="12"/>
  <c r="AS66" i="12"/>
  <c r="BP65" i="12"/>
  <c r="AS65" i="12"/>
  <c r="BP64" i="12"/>
  <c r="AS64" i="12"/>
  <c r="BP63" i="12"/>
  <c r="AS63" i="12"/>
  <c r="BP62" i="12"/>
  <c r="AS62" i="12"/>
  <c r="BP61" i="12"/>
  <c r="AS61" i="12"/>
  <c r="BP60" i="12"/>
  <c r="AS60" i="12"/>
  <c r="BP59" i="12"/>
  <c r="AS59" i="12"/>
  <c r="BP58" i="12"/>
  <c r="AS58" i="12"/>
  <c r="BP57" i="12"/>
  <c r="AS57" i="12"/>
  <c r="BP56" i="12"/>
  <c r="AS56" i="12"/>
  <c r="BP55" i="12"/>
  <c r="AS55" i="12"/>
  <c r="BP54" i="12"/>
  <c r="AS54" i="12"/>
  <c r="BP53" i="12"/>
  <c r="AS53" i="12"/>
  <c r="BP52" i="12"/>
  <c r="AS52" i="12"/>
  <c r="BP51" i="12"/>
  <c r="AS51" i="12"/>
  <c r="BP50" i="12"/>
  <c r="AS50" i="12"/>
  <c r="BP49" i="12"/>
  <c r="AS49" i="12"/>
  <c r="BP48" i="12"/>
  <c r="AS48" i="12"/>
  <c r="BP47" i="12"/>
  <c r="AS47" i="12"/>
  <c r="BP46" i="12"/>
  <c r="AS46" i="12"/>
  <c r="BP45" i="12"/>
  <c r="AS45" i="12"/>
  <c r="BP44" i="12"/>
  <c r="AS44" i="12"/>
  <c r="BP43" i="12"/>
  <c r="AS43" i="12"/>
  <c r="BP42" i="12"/>
  <c r="AS42" i="12"/>
  <c r="BP41" i="12"/>
  <c r="AS41" i="12"/>
  <c r="BP40" i="12"/>
  <c r="AS40" i="12"/>
  <c r="BP39" i="12"/>
  <c r="AS39" i="12"/>
  <c r="BP38" i="12"/>
  <c r="AS38" i="12"/>
  <c r="BP37" i="12"/>
  <c r="AS37" i="12"/>
  <c r="BP36" i="12"/>
  <c r="AS36" i="12"/>
  <c r="BP35" i="12"/>
  <c r="AS35" i="12"/>
  <c r="BP34" i="12"/>
  <c r="AS34" i="12"/>
  <c r="BP33" i="12"/>
  <c r="AS33" i="12"/>
  <c r="BP32" i="12"/>
  <c r="AS32" i="12"/>
  <c r="BP31" i="12"/>
  <c r="AS31" i="12"/>
  <c r="BP30" i="12"/>
  <c r="AS30" i="12"/>
  <c r="BP29" i="12"/>
  <c r="AS29" i="12"/>
  <c r="BP28" i="12"/>
  <c r="AS28" i="12"/>
  <c r="BP27" i="12"/>
  <c r="AS27" i="12"/>
  <c r="BP26" i="12"/>
  <c r="AS26" i="12"/>
  <c r="BP25" i="12"/>
  <c r="AS25" i="12"/>
  <c r="BP24" i="12"/>
  <c r="AS24" i="12"/>
  <c r="BP23" i="12"/>
  <c r="AS23" i="12"/>
  <c r="BP22" i="12"/>
  <c r="AS22" i="12"/>
  <c r="BP21" i="12"/>
  <c r="AS21" i="12"/>
  <c r="BP20" i="12"/>
  <c r="AS20" i="12"/>
  <c r="BP19" i="12"/>
  <c r="AS19" i="12"/>
  <c r="BP18" i="12"/>
  <c r="AS18" i="12"/>
  <c r="BP17" i="12"/>
  <c r="AS17" i="12"/>
  <c r="AS16" i="12"/>
  <c r="AS15" i="12"/>
  <c r="AS14" i="12"/>
  <c r="AS13" i="12"/>
  <c r="AS12" i="12"/>
  <c r="AS11" i="12"/>
  <c r="AS10" i="12"/>
  <c r="AS9" i="12"/>
  <c r="AS8" i="12"/>
  <c r="AS7" i="12"/>
  <c r="AS6" i="12"/>
  <c r="BN4" i="12"/>
  <c r="BM4" i="12"/>
  <c r="BL4" i="12"/>
  <c r="AR4" i="12"/>
  <c r="BO4" i="12" s="1"/>
  <c r="AQ4" i="12"/>
  <c r="AP4" i="12"/>
  <c r="AO4" i="12"/>
  <c r="BP95" i="11"/>
  <c r="AS95" i="11"/>
  <c r="BP94" i="11"/>
  <c r="AS94" i="11"/>
  <c r="BP93" i="11"/>
  <c r="AS93" i="11"/>
  <c r="BP92" i="11"/>
  <c r="AS92" i="11"/>
  <c r="BP91" i="11"/>
  <c r="AS91" i="11"/>
  <c r="BP90" i="11"/>
  <c r="AS90" i="11"/>
  <c r="BP89" i="11"/>
  <c r="AS89" i="11"/>
  <c r="BP88" i="11"/>
  <c r="AS88" i="11"/>
  <c r="BP87" i="11"/>
  <c r="AS87" i="11"/>
  <c r="BP86" i="11"/>
  <c r="AS86" i="11"/>
  <c r="BP85" i="11"/>
  <c r="AS85" i="11"/>
  <c r="BP84" i="11"/>
  <c r="AS84" i="11"/>
  <c r="BP83" i="11"/>
  <c r="AS83" i="11"/>
  <c r="BP82" i="11"/>
  <c r="AS82" i="11"/>
  <c r="BP81" i="11"/>
  <c r="AS81" i="11"/>
  <c r="BP80" i="11"/>
  <c r="AS80" i="11"/>
  <c r="BP79" i="11"/>
  <c r="AS79" i="11"/>
  <c r="BP78" i="11"/>
  <c r="AS78" i="11"/>
  <c r="BP77" i="11"/>
  <c r="AS77" i="11"/>
  <c r="BP76" i="11"/>
  <c r="AS76" i="11"/>
  <c r="BP75" i="11"/>
  <c r="AS75" i="11"/>
  <c r="BP74" i="11"/>
  <c r="AS74" i="11"/>
  <c r="BP73" i="11"/>
  <c r="AS73" i="11"/>
  <c r="BP72" i="11"/>
  <c r="AS72" i="11"/>
  <c r="BP71" i="11"/>
  <c r="AS71" i="11"/>
  <c r="BP70" i="11"/>
  <c r="AS70" i="11"/>
  <c r="BP69" i="11"/>
  <c r="AS69" i="11"/>
  <c r="BP68" i="11"/>
  <c r="AS68" i="11"/>
  <c r="BP67" i="11"/>
  <c r="AS67" i="11"/>
  <c r="BP66" i="11"/>
  <c r="AS66" i="11"/>
  <c r="BP65" i="11"/>
  <c r="AS65" i="11"/>
  <c r="BP64" i="11"/>
  <c r="AS64" i="11"/>
  <c r="BP63" i="11"/>
  <c r="AS63" i="11"/>
  <c r="BP62" i="11"/>
  <c r="AS62" i="11"/>
  <c r="BP61" i="11"/>
  <c r="AS61" i="11"/>
  <c r="BP60" i="11"/>
  <c r="AS60" i="11"/>
  <c r="BP59" i="11"/>
  <c r="AS59" i="11"/>
  <c r="BP58" i="11"/>
  <c r="AS58" i="11"/>
  <c r="BP57" i="11"/>
  <c r="AS57" i="11"/>
  <c r="BP56" i="11"/>
  <c r="AS56" i="11"/>
  <c r="BP55" i="11"/>
  <c r="AS55" i="11"/>
  <c r="BP54" i="11"/>
  <c r="AS54" i="11"/>
  <c r="BP53" i="11"/>
  <c r="AS53" i="11"/>
  <c r="BP52" i="11"/>
  <c r="AS52" i="11"/>
  <c r="BP51" i="11"/>
  <c r="AS51" i="11"/>
  <c r="BP50" i="11"/>
  <c r="AS50" i="11"/>
  <c r="BP49" i="11"/>
  <c r="AS49" i="11"/>
  <c r="BP48" i="11"/>
  <c r="AS48" i="11"/>
  <c r="BP47" i="11"/>
  <c r="AS47" i="11"/>
  <c r="BP46" i="11"/>
  <c r="AS46" i="11"/>
  <c r="BP45" i="11"/>
  <c r="AS45" i="11"/>
  <c r="BP44" i="11"/>
  <c r="AS44" i="11"/>
  <c r="BP43" i="11"/>
  <c r="AS43" i="11"/>
  <c r="BP42" i="11"/>
  <c r="AS42" i="11"/>
  <c r="BP41" i="11"/>
  <c r="AS41" i="11"/>
  <c r="BP40" i="11"/>
  <c r="AS40" i="11"/>
  <c r="BP39" i="11"/>
  <c r="AS39" i="11"/>
  <c r="BP38" i="11"/>
  <c r="AS38" i="11"/>
  <c r="BP37" i="11"/>
  <c r="AS37" i="11"/>
  <c r="BP36" i="11"/>
  <c r="AS36" i="11"/>
  <c r="BP35" i="11"/>
  <c r="AS35" i="11"/>
  <c r="BP34" i="11"/>
  <c r="AS34" i="11"/>
  <c r="BP33" i="11"/>
  <c r="AS33" i="11"/>
  <c r="BP32" i="11"/>
  <c r="AS32" i="11"/>
  <c r="BP31" i="11"/>
  <c r="AS31" i="11"/>
  <c r="BP30" i="11"/>
  <c r="AS30" i="11"/>
  <c r="BP29" i="11"/>
  <c r="AS29" i="11"/>
  <c r="BP28" i="11"/>
  <c r="AS28" i="11"/>
  <c r="BP27" i="11"/>
  <c r="AS27" i="11"/>
  <c r="BP26" i="11"/>
  <c r="AS26" i="11"/>
  <c r="BP25" i="11"/>
  <c r="AS25" i="11"/>
  <c r="BP24" i="11"/>
  <c r="AS24" i="11"/>
  <c r="BP23" i="11"/>
  <c r="AS23" i="11"/>
  <c r="BP22" i="11"/>
  <c r="AS22" i="11"/>
  <c r="BP21" i="11"/>
  <c r="AS21" i="11"/>
  <c r="BP20" i="11"/>
  <c r="AS20" i="11"/>
  <c r="BP19" i="11"/>
  <c r="AS19" i="11"/>
  <c r="BP18" i="11"/>
  <c r="AS18" i="11"/>
  <c r="BP17" i="11"/>
  <c r="AS17" i="11"/>
  <c r="AS16" i="11"/>
  <c r="AS15" i="11"/>
  <c r="AS14" i="11"/>
  <c r="AS13" i="11"/>
  <c r="AS12" i="11"/>
  <c r="AS11" i="11"/>
  <c r="AS10" i="11"/>
  <c r="AS9" i="11"/>
  <c r="AS8" i="11"/>
  <c r="AS7" i="11"/>
  <c r="AS6" i="11"/>
  <c r="AR4" i="11"/>
  <c r="BO4" i="11" s="1"/>
  <c r="AQ4" i="11"/>
  <c r="BN4" i="11" s="1"/>
  <c r="AP4" i="11"/>
  <c r="BM4" i="11" s="1"/>
  <c r="AO4" i="11"/>
  <c r="BL4" i="11" s="1"/>
  <c r="AB3" i="11"/>
  <c r="AY3" i="11" s="1"/>
  <c r="BV3" i="11" s="1"/>
  <c r="CK3" i="11" s="1"/>
  <c r="BP95" i="10"/>
  <c r="AS95" i="10"/>
  <c r="BP94" i="10"/>
  <c r="AS94" i="10"/>
  <c r="BP93" i="10"/>
  <c r="AS93" i="10"/>
  <c r="BP92" i="10"/>
  <c r="AS92" i="10"/>
  <c r="BP91" i="10"/>
  <c r="AS91" i="10"/>
  <c r="BP90" i="10"/>
  <c r="AS90" i="10"/>
  <c r="BP89" i="10"/>
  <c r="AS89" i="10"/>
  <c r="BP88" i="10"/>
  <c r="AS88" i="10"/>
  <c r="BP87" i="10"/>
  <c r="AS87" i="10"/>
  <c r="BP86" i="10"/>
  <c r="AS86" i="10"/>
  <c r="BP85" i="10"/>
  <c r="AS85" i="10"/>
  <c r="BP84" i="10"/>
  <c r="AS84" i="10"/>
  <c r="BP83" i="10"/>
  <c r="AS83" i="10"/>
  <c r="BP82" i="10"/>
  <c r="AS82" i="10"/>
  <c r="BP81" i="10"/>
  <c r="AS81" i="10"/>
  <c r="BP80" i="10"/>
  <c r="AS80" i="10"/>
  <c r="BP79" i="10"/>
  <c r="AS79" i="10"/>
  <c r="BP78" i="10"/>
  <c r="AS78" i="10"/>
  <c r="BP77" i="10"/>
  <c r="AS77" i="10"/>
  <c r="BP76" i="10"/>
  <c r="AS76" i="10"/>
  <c r="BP75" i="10"/>
  <c r="AS75" i="10"/>
  <c r="BP74" i="10"/>
  <c r="AS74" i="10"/>
  <c r="BP73" i="10"/>
  <c r="AS73" i="10"/>
  <c r="BP72" i="10"/>
  <c r="AS72" i="10"/>
  <c r="BP71" i="10"/>
  <c r="AS71" i="10"/>
  <c r="BP70" i="10"/>
  <c r="AS70" i="10"/>
  <c r="BP69" i="10"/>
  <c r="AS69" i="10"/>
  <c r="BP68" i="10"/>
  <c r="AS68" i="10"/>
  <c r="BP67" i="10"/>
  <c r="AS67" i="10"/>
  <c r="BP66" i="10"/>
  <c r="AS66" i="10"/>
  <c r="BP65" i="10"/>
  <c r="AS65" i="10"/>
  <c r="BP64" i="10"/>
  <c r="AS64" i="10"/>
  <c r="BP63" i="10"/>
  <c r="AS63" i="10"/>
  <c r="BP62" i="10"/>
  <c r="AS62" i="10"/>
  <c r="BP61" i="10"/>
  <c r="AS61" i="10"/>
  <c r="BP60" i="10"/>
  <c r="AS60" i="10"/>
  <c r="BP59" i="10"/>
  <c r="AS59" i="10"/>
  <c r="BP58" i="10"/>
  <c r="AS58" i="10"/>
  <c r="BP57" i="10"/>
  <c r="AS57" i="10"/>
  <c r="BP56" i="10"/>
  <c r="AS56" i="10"/>
  <c r="BP55" i="10"/>
  <c r="AS55" i="10"/>
  <c r="BP54" i="10"/>
  <c r="AS54" i="10"/>
  <c r="BP53" i="10"/>
  <c r="AS53" i="10"/>
  <c r="BP52" i="10"/>
  <c r="AS52" i="10"/>
  <c r="BP51" i="10"/>
  <c r="AS51" i="10"/>
  <c r="BP50" i="10"/>
  <c r="AS50" i="10"/>
  <c r="BP49" i="10"/>
  <c r="AS49" i="10"/>
  <c r="BP48" i="10"/>
  <c r="AS48" i="10"/>
  <c r="BP47" i="10"/>
  <c r="AS47" i="10"/>
  <c r="BP46" i="10"/>
  <c r="AS46" i="10"/>
  <c r="BP45" i="10"/>
  <c r="AS45" i="10"/>
  <c r="BP44" i="10"/>
  <c r="AS44" i="10"/>
  <c r="BP43" i="10"/>
  <c r="AS43" i="10"/>
  <c r="BP42" i="10"/>
  <c r="AS42" i="10"/>
  <c r="BP41" i="10"/>
  <c r="AS41" i="10"/>
  <c r="BP40" i="10"/>
  <c r="AS40" i="10"/>
  <c r="BP39" i="10"/>
  <c r="AS39" i="10"/>
  <c r="BP38" i="10"/>
  <c r="AS38" i="10"/>
  <c r="BP37" i="10"/>
  <c r="AS37" i="10"/>
  <c r="BP36" i="10"/>
  <c r="AS36" i="10"/>
  <c r="BP35" i="10"/>
  <c r="AS35" i="10"/>
  <c r="BP34" i="10"/>
  <c r="AS34" i="10"/>
  <c r="BP33" i="10"/>
  <c r="AS33" i="10"/>
  <c r="BP32" i="10"/>
  <c r="AS32" i="10"/>
  <c r="BP31" i="10"/>
  <c r="AS31" i="10"/>
  <c r="BP30" i="10"/>
  <c r="AS30" i="10"/>
  <c r="BP29" i="10"/>
  <c r="AS29" i="10"/>
  <c r="BP28" i="10"/>
  <c r="AS28" i="10"/>
  <c r="BP27" i="10"/>
  <c r="AS27" i="10"/>
  <c r="BP26" i="10"/>
  <c r="AS26" i="10"/>
  <c r="BP25" i="10"/>
  <c r="AS25" i="10"/>
  <c r="BP24" i="10"/>
  <c r="AS24" i="10"/>
  <c r="BP23" i="10"/>
  <c r="AS23" i="10"/>
  <c r="BP22" i="10"/>
  <c r="AS22" i="10"/>
  <c r="BP21" i="10"/>
  <c r="AS21" i="10"/>
  <c r="BP20" i="10"/>
  <c r="AS20" i="10"/>
  <c r="BP19" i="10"/>
  <c r="AS19" i="10"/>
  <c r="BP18" i="10"/>
  <c r="AS18" i="10"/>
  <c r="BP17" i="10"/>
  <c r="AS17" i="10"/>
  <c r="AS16" i="10"/>
  <c r="AS15" i="10"/>
  <c r="AS14" i="10"/>
  <c r="AS13" i="10"/>
  <c r="AS12" i="10"/>
  <c r="AS11" i="10"/>
  <c r="AS10" i="10"/>
  <c r="AS9" i="10"/>
  <c r="AS8" i="10"/>
  <c r="AS7" i="10"/>
  <c r="AS6" i="10"/>
  <c r="AR4" i="10"/>
  <c r="BO4" i="10" s="1"/>
  <c r="AQ4" i="10"/>
  <c r="BN4" i="10" s="1"/>
  <c r="AP4" i="10"/>
  <c r="BM4" i="10" s="1"/>
  <c r="AO4" i="10"/>
  <c r="BL4" i="10" s="1"/>
  <c r="E14" i="4"/>
  <c r="AO31" i="5"/>
  <c r="AN31" i="5"/>
  <c r="Q31" i="5"/>
  <c r="AD31" i="5" s="1"/>
  <c r="F31" i="5"/>
  <c r="G31" i="5" s="1"/>
  <c r="P14" i="5"/>
  <c r="O14" i="5"/>
  <c r="N14" i="5"/>
  <c r="M14" i="5"/>
  <c r="L14" i="5"/>
  <c r="K14" i="5"/>
  <c r="J14" i="5"/>
  <c r="I14" i="5"/>
  <c r="H14" i="5"/>
  <c r="G14" i="5"/>
  <c r="F14" i="5"/>
  <c r="BP95" i="8"/>
  <c r="AS95" i="8"/>
  <c r="BP94" i="8"/>
  <c r="AS94" i="8"/>
  <c r="BP93" i="8"/>
  <c r="AS93" i="8"/>
  <c r="BP92" i="8"/>
  <c r="AS92" i="8"/>
  <c r="BP91" i="8"/>
  <c r="AS91" i="8"/>
  <c r="BP90" i="8"/>
  <c r="AS90" i="8"/>
  <c r="BP89" i="8"/>
  <c r="AS89" i="8"/>
  <c r="BP88" i="8"/>
  <c r="AS88" i="8"/>
  <c r="BP87" i="8"/>
  <c r="AS87" i="8"/>
  <c r="BP86" i="8"/>
  <c r="AS86" i="8"/>
  <c r="BP85" i="8"/>
  <c r="AS85" i="8"/>
  <c r="BP84" i="8"/>
  <c r="AS84" i="8"/>
  <c r="BP83" i="8"/>
  <c r="AS83" i="8"/>
  <c r="BP82" i="8"/>
  <c r="AS82" i="8"/>
  <c r="BP81" i="8"/>
  <c r="AS81" i="8"/>
  <c r="BP80" i="8"/>
  <c r="AS80" i="8"/>
  <c r="BP79" i="8"/>
  <c r="AS79" i="8"/>
  <c r="BP78" i="8"/>
  <c r="AS78" i="8"/>
  <c r="BP77" i="8"/>
  <c r="AS77" i="8"/>
  <c r="BP76" i="8"/>
  <c r="AS76" i="8"/>
  <c r="BP75" i="8"/>
  <c r="AS75" i="8"/>
  <c r="BP74" i="8"/>
  <c r="AS74" i="8"/>
  <c r="BP73" i="8"/>
  <c r="AS73" i="8"/>
  <c r="BP72" i="8"/>
  <c r="AS72" i="8"/>
  <c r="BP71" i="8"/>
  <c r="AS71" i="8"/>
  <c r="BP70" i="8"/>
  <c r="AS70" i="8"/>
  <c r="BP69" i="8"/>
  <c r="AS69" i="8"/>
  <c r="BP68" i="8"/>
  <c r="AS68" i="8"/>
  <c r="BP67" i="8"/>
  <c r="AS67" i="8"/>
  <c r="BP66" i="8"/>
  <c r="AS66" i="8"/>
  <c r="BP65" i="8"/>
  <c r="AS65" i="8"/>
  <c r="BP64" i="8"/>
  <c r="AS64" i="8"/>
  <c r="BP63" i="8"/>
  <c r="AS63" i="8"/>
  <c r="BP62" i="8"/>
  <c r="AS62" i="8"/>
  <c r="BP61" i="8"/>
  <c r="AS61" i="8"/>
  <c r="BP60" i="8"/>
  <c r="AS60" i="8"/>
  <c r="BP59" i="8"/>
  <c r="AS59" i="8"/>
  <c r="BP58" i="8"/>
  <c r="AS58" i="8"/>
  <c r="BP57" i="8"/>
  <c r="AS57" i="8"/>
  <c r="BP56" i="8"/>
  <c r="AS56" i="8"/>
  <c r="BP55" i="8"/>
  <c r="AS55" i="8"/>
  <c r="BP54" i="8"/>
  <c r="AS54" i="8"/>
  <c r="BP53" i="8"/>
  <c r="AS53" i="8"/>
  <c r="BP52" i="8"/>
  <c r="AS52" i="8"/>
  <c r="BP51" i="8"/>
  <c r="AS51" i="8"/>
  <c r="BP50" i="8"/>
  <c r="AS50" i="8"/>
  <c r="BP49" i="8"/>
  <c r="AS49" i="8"/>
  <c r="BP48" i="8"/>
  <c r="AS48" i="8"/>
  <c r="BP47" i="8"/>
  <c r="AS47" i="8"/>
  <c r="BP46" i="8"/>
  <c r="AS46" i="8"/>
  <c r="BP45" i="8"/>
  <c r="AS45" i="8"/>
  <c r="BP44" i="8"/>
  <c r="AS44" i="8"/>
  <c r="BP43" i="8"/>
  <c r="AS43" i="8"/>
  <c r="BP42" i="8"/>
  <c r="AS42" i="8"/>
  <c r="BP41" i="8"/>
  <c r="AS41" i="8"/>
  <c r="BP40" i="8"/>
  <c r="AS40" i="8"/>
  <c r="BP39" i="8"/>
  <c r="AS39" i="8"/>
  <c r="BP38" i="8"/>
  <c r="AS38" i="8"/>
  <c r="BP37" i="8"/>
  <c r="AS37" i="8"/>
  <c r="BP36" i="8"/>
  <c r="AS36" i="8"/>
  <c r="BP35" i="8"/>
  <c r="AS35" i="8"/>
  <c r="BP34" i="8"/>
  <c r="AS34" i="8"/>
  <c r="BP33" i="8"/>
  <c r="AS33" i="8"/>
  <c r="BP32" i="8"/>
  <c r="AS32" i="8"/>
  <c r="BP31" i="8"/>
  <c r="AS31" i="8"/>
  <c r="BP30" i="8"/>
  <c r="AS30" i="8"/>
  <c r="BP29" i="8"/>
  <c r="AS29" i="8"/>
  <c r="BP28" i="8"/>
  <c r="AS28" i="8"/>
  <c r="BP27" i="8"/>
  <c r="AS27" i="8"/>
  <c r="BP26" i="8"/>
  <c r="AS26" i="8"/>
  <c r="BP25" i="8"/>
  <c r="AS25" i="8"/>
  <c r="BP24" i="8"/>
  <c r="AS24" i="8"/>
  <c r="BP23" i="8"/>
  <c r="AS23" i="8"/>
  <c r="BP22" i="8"/>
  <c r="AS22" i="8"/>
  <c r="BP21" i="8"/>
  <c r="AS21" i="8"/>
  <c r="BP20" i="8"/>
  <c r="AS20" i="8"/>
  <c r="BP19" i="8"/>
  <c r="AS19" i="8"/>
  <c r="BP18" i="8"/>
  <c r="AS18" i="8"/>
  <c r="BP17" i="8"/>
  <c r="AS17" i="8"/>
  <c r="AS16" i="8"/>
  <c r="AS15" i="8"/>
  <c r="AS14" i="8"/>
  <c r="AS13" i="8"/>
  <c r="AS12" i="8"/>
  <c r="AS11" i="8"/>
  <c r="AS10" i="8"/>
  <c r="AS9" i="8"/>
  <c r="AS8" i="8"/>
  <c r="AS7" i="8"/>
  <c r="AS6" i="8"/>
  <c r="AR4" i="8"/>
  <c r="BO4" i="8" s="1"/>
  <c r="AQ4" i="8"/>
  <c r="BN4" i="8" s="1"/>
  <c r="AP4" i="8"/>
  <c r="BM4" i="8" s="1"/>
  <c r="AO4" i="8"/>
  <c r="BL4" i="8" s="1"/>
  <c r="P14" i="4"/>
  <c r="O14" i="4"/>
  <c r="N14" i="4"/>
  <c r="M14" i="4"/>
  <c r="L14" i="4"/>
  <c r="K14" i="4"/>
  <c r="J14" i="4"/>
  <c r="I14" i="4"/>
  <c r="H14" i="4"/>
  <c r="G14" i="4"/>
  <c r="F14" i="4"/>
  <c r="D27" i="4"/>
  <c r="D26" i="4"/>
  <c r="D25" i="4"/>
  <c r="D24" i="4"/>
  <c r="D23" i="4"/>
  <c r="D22" i="4"/>
  <c r="D21" i="4"/>
  <c r="D20" i="4"/>
  <c r="D19" i="4"/>
  <c r="D18" i="4"/>
  <c r="C27" i="4"/>
  <c r="B27" i="4"/>
  <c r="C26" i="4"/>
  <c r="B26" i="4"/>
  <c r="C25" i="4"/>
  <c r="B25" i="4"/>
  <c r="C24" i="4"/>
  <c r="B24" i="4"/>
  <c r="C23" i="4"/>
  <c r="B23" i="4"/>
  <c r="C22" i="4"/>
  <c r="B22" i="4"/>
  <c r="C21" i="4"/>
  <c r="B21" i="4"/>
  <c r="C20" i="4"/>
  <c r="B20" i="4"/>
  <c r="C19" i="4"/>
  <c r="B19" i="4"/>
  <c r="C18" i="4"/>
  <c r="B18" i="4"/>
  <c r="AO31" i="4"/>
  <c r="AN31" i="4"/>
  <c r="Q31" i="4"/>
  <c r="AD31" i="4" s="1"/>
  <c r="F31" i="4"/>
  <c r="G31" i="4" s="1"/>
  <c r="H31" i="4" s="1"/>
  <c r="I31" i="4" s="1"/>
  <c r="J31" i="4" s="1"/>
  <c r="K31" i="4" s="1"/>
  <c r="L31" i="4" s="1"/>
  <c r="M31" i="4" s="1"/>
  <c r="N31" i="4" s="1"/>
  <c r="Z31" i="4" s="1"/>
  <c r="AM31" i="4" s="1"/>
  <c r="AS95" i="6"/>
  <c r="AS94" i="6"/>
  <c r="AS93" i="6"/>
  <c r="AS92" i="6"/>
  <c r="AS91" i="6"/>
  <c r="AS90" i="6"/>
  <c r="AS89" i="6"/>
  <c r="AS88" i="6"/>
  <c r="AS87" i="6"/>
  <c r="AS86" i="6"/>
  <c r="AS85" i="6"/>
  <c r="AS84" i="6"/>
  <c r="AS83" i="6"/>
  <c r="AS82" i="6"/>
  <c r="AS81" i="6"/>
  <c r="AS80" i="6"/>
  <c r="AS79" i="6"/>
  <c r="AS78" i="6"/>
  <c r="AS77" i="6"/>
  <c r="AS76" i="6"/>
  <c r="AS75" i="6"/>
  <c r="AS74" i="6"/>
  <c r="AS73" i="6"/>
  <c r="AS72" i="6"/>
  <c r="AS71" i="6"/>
  <c r="AS70" i="6"/>
  <c r="AS69" i="6"/>
  <c r="AS68" i="6"/>
  <c r="AS67" i="6"/>
  <c r="AS66" i="6"/>
  <c r="AS65" i="6"/>
  <c r="AS64" i="6"/>
  <c r="AS63" i="6"/>
  <c r="AS62" i="6"/>
  <c r="AS61" i="6"/>
  <c r="AS60" i="6"/>
  <c r="AS59" i="6"/>
  <c r="AS58" i="6"/>
  <c r="AS57" i="6"/>
  <c r="AS56" i="6"/>
  <c r="AS55" i="6"/>
  <c r="AS54" i="6"/>
  <c r="AS53" i="6"/>
  <c r="AS52" i="6"/>
  <c r="AS51" i="6"/>
  <c r="AS50" i="6"/>
  <c r="AS49" i="6"/>
  <c r="AS48" i="6"/>
  <c r="AS47" i="6"/>
  <c r="AS46" i="6"/>
  <c r="AS45" i="6"/>
  <c r="AS44" i="6"/>
  <c r="AS43" i="6"/>
  <c r="AS42" i="6"/>
  <c r="AS41" i="6"/>
  <c r="AS40" i="6"/>
  <c r="AS39" i="6"/>
  <c r="AS38" i="6"/>
  <c r="AS37" i="6"/>
  <c r="AS36" i="6"/>
  <c r="AS35" i="6"/>
  <c r="AS34" i="6"/>
  <c r="AS33" i="6"/>
  <c r="AS32" i="6"/>
  <c r="AS31" i="6"/>
  <c r="AS30" i="6"/>
  <c r="AS29" i="6"/>
  <c r="AS28" i="6"/>
  <c r="AS27" i="6"/>
  <c r="AS26" i="6"/>
  <c r="AS25" i="6"/>
  <c r="AS24" i="6"/>
  <c r="AS23" i="6"/>
  <c r="AS22" i="6"/>
  <c r="AS21" i="6"/>
  <c r="AS20" i="6"/>
  <c r="AS19" i="6"/>
  <c r="AS18" i="6"/>
  <c r="AS17" i="6"/>
  <c r="AS16" i="6"/>
  <c r="AS15" i="6"/>
  <c r="AS14" i="6"/>
  <c r="AS13" i="6"/>
  <c r="AS12" i="6"/>
  <c r="AS11" i="6"/>
  <c r="AS10" i="6"/>
  <c r="AS9" i="6"/>
  <c r="AS8" i="6"/>
  <c r="AS7" i="6"/>
  <c r="AS6" i="6"/>
  <c r="AR4" i="6"/>
  <c r="BO4" i="6" s="1"/>
  <c r="AQ4" i="6"/>
  <c r="BN4" i="6" s="1"/>
  <c r="AP4" i="6"/>
  <c r="BM4" i="6" s="1"/>
  <c r="AO4" i="6"/>
  <c r="BL4" i="6" s="1"/>
  <c r="N15" i="14" l="1"/>
  <c r="J15" i="14"/>
  <c r="L15" i="14"/>
  <c r="M15" i="17"/>
  <c r="I16" i="17"/>
  <c r="F16" i="5"/>
  <c r="M16" i="14"/>
  <c r="J16" i="17"/>
  <c r="N16" i="14"/>
  <c r="H16" i="16"/>
  <c r="K16" i="17"/>
  <c r="H16" i="4"/>
  <c r="H16" i="5"/>
  <c r="O16" i="14"/>
  <c r="AD3" i="12"/>
  <c r="BA3" i="12" s="1"/>
  <c r="BX3" i="12" s="1"/>
  <c r="CM3" i="12" s="1"/>
  <c r="AG3" i="13"/>
  <c r="BD3" i="13" s="1"/>
  <c r="CA3" i="13" s="1"/>
  <c r="CP3" i="13" s="1"/>
  <c r="I16" i="4"/>
  <c r="I16" i="5"/>
  <c r="P16" i="14"/>
  <c r="AA3" i="11"/>
  <c r="AX3" i="11" s="1"/>
  <c r="BU3" i="11" s="1"/>
  <c r="CJ3" i="11" s="1"/>
  <c r="AE3" i="12"/>
  <c r="BB3" i="12" s="1"/>
  <c r="BY3" i="12" s="1"/>
  <c r="CN3" i="12" s="1"/>
  <c r="M16" i="17"/>
  <c r="J16" i="4"/>
  <c r="K16" i="14"/>
  <c r="J16" i="5"/>
  <c r="K16" i="16"/>
  <c r="AI3" i="13"/>
  <c r="BF3" i="13" s="1"/>
  <c r="CC3" i="13" s="1"/>
  <c r="CR3" i="13" s="1"/>
  <c r="K16" i="4"/>
  <c r="AC3" i="13"/>
  <c r="AZ3" i="13" s="1"/>
  <c r="BW3" i="13" s="1"/>
  <c r="CL3" i="13" s="1"/>
  <c r="AF3" i="8"/>
  <c r="BC3" i="8" s="1"/>
  <c r="BZ3" i="8" s="1"/>
  <c r="CO3" i="8" s="1"/>
  <c r="H16" i="15"/>
  <c r="AG3" i="12"/>
  <c r="BD3" i="12" s="1"/>
  <c r="CA3" i="12" s="1"/>
  <c r="CP3" i="12" s="1"/>
  <c r="O16" i="17"/>
  <c r="AG3" i="6"/>
  <c r="BD3" i="6" s="1"/>
  <c r="CA3" i="6" s="1"/>
  <c r="CP3" i="6" s="1"/>
  <c r="J16" i="14"/>
  <c r="L16" i="5"/>
  <c r="I16" i="15"/>
  <c r="AH3" i="12"/>
  <c r="BE3" i="12" s="1"/>
  <c r="CB3" i="12" s="1"/>
  <c r="CQ3" i="12" s="1"/>
  <c r="P16" i="17"/>
  <c r="M16" i="4"/>
  <c r="L16" i="14"/>
  <c r="M16" i="5"/>
  <c r="J16" i="15"/>
  <c r="AI3" i="12"/>
  <c r="BF3" i="12" s="1"/>
  <c r="CC3" i="12" s="1"/>
  <c r="CR3" i="12" s="1"/>
  <c r="AI3" i="6"/>
  <c r="BF3" i="6" s="1"/>
  <c r="CC3" i="6" s="1"/>
  <c r="CR3" i="6" s="1"/>
  <c r="N16" i="5"/>
  <c r="K16" i="15"/>
  <c r="AJ3" i="12"/>
  <c r="BG3" i="12" s="1"/>
  <c r="CD3" i="12" s="1"/>
  <c r="CS3" i="12" s="1"/>
  <c r="AJ3" i="6"/>
  <c r="BG3" i="6" s="1"/>
  <c r="CD3" i="6" s="1"/>
  <c r="CS3" i="6" s="1"/>
  <c r="P16" i="15"/>
  <c r="E16" i="5"/>
  <c r="O16" i="5"/>
  <c r="AA3" i="10"/>
  <c r="AX3" i="10" s="1"/>
  <c r="BU3" i="10" s="1"/>
  <c r="CJ3" i="10" s="1"/>
  <c r="L16" i="15"/>
  <c r="AK3" i="12"/>
  <c r="BH3" i="12" s="1"/>
  <c r="CE3" i="12" s="1"/>
  <c r="CT3" i="12" s="1"/>
  <c r="P16" i="4"/>
  <c r="F16" i="4"/>
  <c r="P16" i="5"/>
  <c r="M16" i="15"/>
  <c r="AC3" i="10"/>
  <c r="AZ3" i="10" s="1"/>
  <c r="BW3" i="10" s="1"/>
  <c r="CL3" i="10" s="1"/>
  <c r="N16" i="15"/>
  <c r="F16" i="16"/>
  <c r="AD3" i="10"/>
  <c r="BA3" i="10" s="1"/>
  <c r="BX3" i="10" s="1"/>
  <c r="CM3" i="10" s="1"/>
  <c r="O16" i="15"/>
  <c r="F16" i="17"/>
  <c r="K15" i="15"/>
  <c r="N15" i="15"/>
  <c r="D14" i="4"/>
  <c r="E15" i="4" s="1"/>
  <c r="AC3" i="11"/>
  <c r="AZ3" i="11" s="1"/>
  <c r="BW3" i="11" s="1"/>
  <c r="CL3" i="11" s="1"/>
  <c r="AH3" i="8"/>
  <c r="BE3" i="8" s="1"/>
  <c r="CB3" i="8" s="1"/>
  <c r="CQ3" i="8" s="1"/>
  <c r="AC3" i="12"/>
  <c r="AZ3" i="12" s="1"/>
  <c r="BW3" i="12" s="1"/>
  <c r="CL3" i="12" s="1"/>
  <c r="AI3" i="8"/>
  <c r="BF3" i="8" s="1"/>
  <c r="CC3" i="8" s="1"/>
  <c r="CR3" i="8" s="1"/>
  <c r="E16" i="15"/>
  <c r="G16" i="15"/>
  <c r="G16" i="16"/>
  <c r="G16" i="4"/>
  <c r="E16" i="14"/>
  <c r="G16" i="14"/>
  <c r="E16" i="17"/>
  <c r="G16" i="5"/>
  <c r="E16" i="16"/>
  <c r="E16" i="4"/>
  <c r="AI3" i="10"/>
  <c r="BF3" i="10" s="1"/>
  <c r="CC3" i="10" s="1"/>
  <c r="CR3" i="10" s="1"/>
  <c r="AA3" i="12"/>
  <c r="AX3" i="12" s="1"/>
  <c r="BU3" i="12" s="1"/>
  <c r="CJ3" i="12" s="1"/>
  <c r="AE3" i="11"/>
  <c r="BB3" i="11" s="1"/>
  <c r="BY3" i="11" s="1"/>
  <c r="CN3" i="11" s="1"/>
  <c r="AF3" i="12"/>
  <c r="BC3" i="12" s="1"/>
  <c r="BZ3" i="12" s="1"/>
  <c r="CO3" i="12" s="1"/>
  <c r="AF3" i="13"/>
  <c r="BC3" i="13" s="1"/>
  <c r="BZ3" i="13" s="1"/>
  <c r="CO3" i="13" s="1"/>
  <c r="AA3" i="8"/>
  <c r="AX3" i="8" s="1"/>
  <c r="BU3" i="8" s="1"/>
  <c r="CJ3" i="8" s="1"/>
  <c r="AF3" i="11"/>
  <c r="BC3" i="11" s="1"/>
  <c r="BZ3" i="11" s="1"/>
  <c r="CO3" i="11" s="1"/>
  <c r="AK3" i="13"/>
  <c r="BH3" i="13" s="1"/>
  <c r="CE3" i="13" s="1"/>
  <c r="CT3" i="13" s="1"/>
  <c r="AK3" i="6"/>
  <c r="BH3" i="6" s="1"/>
  <c r="CE3" i="6" s="1"/>
  <c r="CT3" i="6" s="1"/>
  <c r="AJ3" i="8"/>
  <c r="BG3" i="8" s="1"/>
  <c r="CD3" i="8" s="1"/>
  <c r="CS3" i="8" s="1"/>
  <c r="AH3" i="10"/>
  <c r="BE3" i="10" s="1"/>
  <c r="CB3" i="10" s="1"/>
  <c r="CQ3" i="10" s="1"/>
  <c r="Z3" i="11"/>
  <c r="AW3" i="11" s="1"/>
  <c r="BT3" i="11" s="1"/>
  <c r="CI3" i="11" s="1"/>
  <c r="AE3" i="13"/>
  <c r="BB3" i="13" s="1"/>
  <c r="BY3" i="13" s="1"/>
  <c r="CN3" i="13" s="1"/>
  <c r="AF3" i="10"/>
  <c r="BC3" i="10" s="1"/>
  <c r="BZ3" i="10" s="1"/>
  <c r="CO3" i="10" s="1"/>
  <c r="AG3" i="11"/>
  <c r="BD3" i="11" s="1"/>
  <c r="CA3" i="11" s="1"/>
  <c r="CP3" i="11" s="1"/>
  <c r="AD3" i="8"/>
  <c r="BA3" i="8" s="1"/>
  <c r="BX3" i="8" s="1"/>
  <c r="CM3" i="8" s="1"/>
  <c r="AD3" i="13"/>
  <c r="BA3" i="13" s="1"/>
  <c r="BX3" i="13" s="1"/>
  <c r="CM3" i="13" s="1"/>
  <c r="AC3" i="8"/>
  <c r="AZ3" i="8" s="1"/>
  <c r="BW3" i="8" s="1"/>
  <c r="CL3" i="8" s="1"/>
  <c r="AG3" i="8"/>
  <c r="BD3" i="8" s="1"/>
  <c r="CA3" i="8" s="1"/>
  <c r="CP3" i="8" s="1"/>
  <c r="AK3" i="10"/>
  <c r="BH3" i="10" s="1"/>
  <c r="CE3" i="10" s="1"/>
  <c r="CT3" i="10" s="1"/>
  <c r="AE3" i="6"/>
  <c r="BB3" i="6" s="1"/>
  <c r="BY3" i="6" s="1"/>
  <c r="CN3" i="6" s="1"/>
  <c r="AB3" i="6"/>
  <c r="AY3" i="6" s="1"/>
  <c r="BV3" i="6" s="1"/>
  <c r="CK3" i="6" s="1"/>
  <c r="AF3" i="6"/>
  <c r="BC3" i="6" s="1"/>
  <c r="BZ3" i="6" s="1"/>
  <c r="CO3" i="6" s="1"/>
  <c r="AH3" i="6"/>
  <c r="BE3" i="6" s="1"/>
  <c r="CB3" i="6" s="1"/>
  <c r="CQ3" i="6" s="1"/>
  <c r="AC3" i="6"/>
  <c r="AZ3" i="6" s="1"/>
  <c r="BW3" i="6" s="1"/>
  <c r="CL3" i="6" s="1"/>
  <c r="AA3" i="6"/>
  <c r="AX3" i="6" s="1"/>
  <c r="BU3" i="6" s="1"/>
  <c r="CJ3" i="6" s="1"/>
  <c r="N16" i="16"/>
  <c r="AE3" i="10"/>
  <c r="BB3" i="10" s="1"/>
  <c r="BY3" i="10" s="1"/>
  <c r="CN3" i="10" s="1"/>
  <c r="W2" i="11"/>
  <c r="O16" i="16"/>
  <c r="P16" i="16"/>
  <c r="Z3" i="8"/>
  <c r="AW3" i="8" s="1"/>
  <c r="BT3" i="8" s="1"/>
  <c r="CI3" i="8" s="1"/>
  <c r="AG3" i="10"/>
  <c r="BD3" i="10" s="1"/>
  <c r="CA3" i="10" s="1"/>
  <c r="CP3" i="10" s="1"/>
  <c r="AJ3" i="13"/>
  <c r="BG3" i="13" s="1"/>
  <c r="CD3" i="13" s="1"/>
  <c r="CS3" i="13" s="1"/>
  <c r="K16" i="5"/>
  <c r="AE3" i="8"/>
  <c r="BB3" i="8" s="1"/>
  <c r="BY3" i="8" s="1"/>
  <c r="CN3" i="8" s="1"/>
  <c r="AJ3" i="10"/>
  <c r="BG3" i="10" s="1"/>
  <c r="CD3" i="10" s="1"/>
  <c r="CS3" i="10" s="1"/>
  <c r="AH3" i="11"/>
  <c r="BE3" i="11" s="1"/>
  <c r="CB3" i="11" s="1"/>
  <c r="CQ3" i="11" s="1"/>
  <c r="AI3" i="11"/>
  <c r="BF3" i="11" s="1"/>
  <c r="CC3" i="11" s="1"/>
  <c r="CR3" i="11" s="1"/>
  <c r="AJ3" i="11"/>
  <c r="BG3" i="11" s="1"/>
  <c r="CD3" i="11" s="1"/>
  <c r="CS3" i="11" s="1"/>
  <c r="AK3" i="11"/>
  <c r="BH3" i="11" s="1"/>
  <c r="CE3" i="11" s="1"/>
  <c r="CT3" i="11" s="1"/>
  <c r="H16" i="14"/>
  <c r="T2" i="13"/>
  <c r="I16" i="14"/>
  <c r="I16" i="16"/>
  <c r="J16" i="16"/>
  <c r="BT3" i="6"/>
  <c r="CI3" i="6" s="1"/>
  <c r="M16" i="16"/>
  <c r="O16" i="4"/>
  <c r="AD3" i="6"/>
  <c r="BA3" i="6" s="1"/>
  <c r="BX3" i="6" s="1"/>
  <c r="CM3" i="6" s="1"/>
  <c r="L16" i="4"/>
  <c r="BQ2" i="20"/>
  <c r="H2" i="22"/>
  <c r="P2" i="22" s="1"/>
  <c r="X2" i="22" s="1"/>
  <c r="T2" i="8"/>
  <c r="U2" i="11"/>
  <c r="S2" i="6"/>
  <c r="D2" i="22"/>
  <c r="L2" i="22" s="1"/>
  <c r="T2" i="22" s="1"/>
  <c r="BM2" i="20"/>
  <c r="W2" i="6"/>
  <c r="F16" i="14"/>
  <c r="N16" i="4"/>
  <c r="F16" i="15"/>
  <c r="L16" i="16"/>
  <c r="BO2" i="20"/>
  <c r="F2" i="22"/>
  <c r="N2" i="22" s="1"/>
  <c r="V2" i="22" s="1"/>
  <c r="H16" i="17"/>
  <c r="AA3" i="13"/>
  <c r="AX3" i="13" s="1"/>
  <c r="BU3" i="13" s="1"/>
  <c r="CJ3" i="13" s="1"/>
  <c r="L16" i="17"/>
  <c r="G2" i="22"/>
  <c r="O2" i="22" s="1"/>
  <c r="W2" i="22" s="1"/>
  <c r="BP2" i="20"/>
  <c r="G16" i="17"/>
  <c r="AK3" i="8"/>
  <c r="BH3" i="8" s="1"/>
  <c r="CE3" i="8" s="1"/>
  <c r="CT3" i="8" s="1"/>
  <c r="U2" i="13"/>
  <c r="N16" i="17"/>
  <c r="E2" i="22"/>
  <c r="M2" i="22" s="1"/>
  <c r="U2" i="22" s="1"/>
  <c r="BN2" i="20"/>
  <c r="A88" i="21"/>
  <c r="CX2" i="18"/>
  <c r="CK2" i="18"/>
  <c r="G15" i="17"/>
  <c r="I15" i="17"/>
  <c r="J15" i="17"/>
  <c r="K15" i="17"/>
  <c r="N15" i="17"/>
  <c r="O15" i="17"/>
  <c r="P15" i="17"/>
  <c r="H31" i="17"/>
  <c r="S31" i="17"/>
  <c r="AF31" i="17" s="1"/>
  <c r="E15" i="17"/>
  <c r="F15" i="17"/>
  <c r="H15" i="17"/>
  <c r="R31" i="17"/>
  <c r="AE31" i="17" s="1"/>
  <c r="L15" i="17"/>
  <c r="G15" i="16"/>
  <c r="I15" i="16"/>
  <c r="J15" i="16"/>
  <c r="K15" i="16"/>
  <c r="O15" i="16"/>
  <c r="P15" i="16"/>
  <c r="I31" i="16"/>
  <c r="T31" i="16"/>
  <c r="AG31" i="16" s="1"/>
  <c r="E15" i="16"/>
  <c r="F15" i="16"/>
  <c r="H15" i="16"/>
  <c r="L15" i="16"/>
  <c r="M15" i="16"/>
  <c r="E15" i="15"/>
  <c r="G15" i="15"/>
  <c r="I15" i="15"/>
  <c r="J15" i="15"/>
  <c r="L15" i="15"/>
  <c r="O15" i="15"/>
  <c r="P15" i="15"/>
  <c r="M15" i="15"/>
  <c r="H31" i="15"/>
  <c r="F15" i="15"/>
  <c r="M15" i="14"/>
  <c r="O15" i="14"/>
  <c r="K15" i="14"/>
  <c r="P15" i="14"/>
  <c r="E15" i="14"/>
  <c r="F15" i="14"/>
  <c r="G15" i="14"/>
  <c r="H15" i="14"/>
  <c r="I15" i="14"/>
  <c r="I31" i="14"/>
  <c r="T31" i="14"/>
  <c r="AG31" i="14" s="1"/>
  <c r="Z3" i="13"/>
  <c r="AW3" i="13" s="1"/>
  <c r="BT3" i="13" s="1"/>
  <c r="CI3" i="13" s="1"/>
  <c r="S2" i="13"/>
  <c r="R2" i="13"/>
  <c r="AB3" i="13"/>
  <c r="W2" i="13"/>
  <c r="S2" i="12"/>
  <c r="T2" i="12"/>
  <c r="U2" i="12"/>
  <c r="W2" i="12"/>
  <c r="Z3" i="12"/>
  <c r="AW3" i="12" s="1"/>
  <c r="BT3" i="12" s="1"/>
  <c r="CI3" i="12" s="1"/>
  <c r="AB3" i="12"/>
  <c r="R2" i="12"/>
  <c r="AD3" i="11"/>
  <c r="R2" i="11"/>
  <c r="S2" i="11"/>
  <c r="T2" i="11"/>
  <c r="R2" i="10"/>
  <c r="S2" i="10"/>
  <c r="T2" i="10"/>
  <c r="U2" i="10"/>
  <c r="W2" i="10"/>
  <c r="Z3" i="10"/>
  <c r="AW3" i="10" s="1"/>
  <c r="BT3" i="10" s="1"/>
  <c r="CI3" i="10" s="1"/>
  <c r="AB3" i="10"/>
  <c r="D14" i="5"/>
  <c r="J15" i="5" s="1"/>
  <c r="H31" i="5"/>
  <c r="S31" i="5"/>
  <c r="AF31" i="5" s="1"/>
  <c r="R31" i="5"/>
  <c r="AE31" i="5" s="1"/>
  <c r="R2" i="8"/>
  <c r="S2" i="8"/>
  <c r="U2" i="8"/>
  <c r="W2" i="8"/>
  <c r="AB3" i="8"/>
  <c r="Y31" i="4"/>
  <c r="AL31" i="4" s="1"/>
  <c r="W31" i="4"/>
  <c r="AJ31" i="4" s="1"/>
  <c r="X31" i="4"/>
  <c r="AK31" i="4" s="1"/>
  <c r="S31" i="4"/>
  <c r="AF31" i="4" s="1"/>
  <c r="T31" i="4"/>
  <c r="AG31" i="4" s="1"/>
  <c r="U31" i="4"/>
  <c r="AH31" i="4" s="1"/>
  <c r="R31" i="4"/>
  <c r="AE31" i="4" s="1"/>
  <c r="V31" i="4"/>
  <c r="AI31" i="4" s="1"/>
  <c r="R2" i="6"/>
  <c r="T2" i="6"/>
  <c r="U2" i="6"/>
  <c r="BL2" i="6" l="1"/>
  <c r="BQ2" i="6"/>
  <c r="AT2" i="6"/>
  <c r="A89" i="21"/>
  <c r="CY2" i="18"/>
  <c r="CL2" i="18"/>
  <c r="I31" i="17"/>
  <c r="T31" i="17"/>
  <c r="AG31" i="17" s="1"/>
  <c r="J31" i="16"/>
  <c r="U31" i="16"/>
  <c r="AH31" i="16" s="1"/>
  <c r="I31" i="15"/>
  <c r="T31" i="15"/>
  <c r="AG31" i="15" s="1"/>
  <c r="J31" i="14"/>
  <c r="U31" i="14"/>
  <c r="AH31" i="14" s="1"/>
  <c r="AT2" i="13"/>
  <c r="AY3" i="13"/>
  <c r="AT2" i="12"/>
  <c r="AY3" i="12"/>
  <c r="BA3" i="11"/>
  <c r="BX3" i="11" s="1"/>
  <c r="CM3" i="11" s="1"/>
  <c r="AT2" i="11"/>
  <c r="AT2" i="10"/>
  <c r="AY3" i="10"/>
  <c r="G15" i="5"/>
  <c r="F15" i="5"/>
  <c r="K15" i="5"/>
  <c r="L15" i="5"/>
  <c r="N15" i="5"/>
  <c r="O15" i="5"/>
  <c r="M15" i="5"/>
  <c r="P15" i="5"/>
  <c r="I15" i="5"/>
  <c r="H15" i="5"/>
  <c r="T31" i="5"/>
  <c r="AG31" i="5" s="1"/>
  <c r="I31" i="5"/>
  <c r="AT2" i="8"/>
  <c r="AY3" i="8"/>
  <c r="BV3" i="8" s="1"/>
  <c r="CK3" i="8" s="1"/>
  <c r="BQ2" i="12" l="1"/>
  <c r="BV3" i="12"/>
  <c r="CK3" i="12" s="1"/>
  <c r="BQ2" i="13"/>
  <c r="BV3" i="13"/>
  <c r="CK3" i="13" s="1"/>
  <c r="BQ2" i="10"/>
  <c r="BV3" i="10"/>
  <c r="CK3" i="10" s="1"/>
  <c r="D10" i="14"/>
  <c r="P11" i="32" s="1"/>
  <c r="D5" i="14"/>
  <c r="P6" i="32" s="1"/>
  <c r="D9" i="14"/>
  <c r="P10" i="32" s="1"/>
  <c r="D11" i="15"/>
  <c r="D3" i="14"/>
  <c r="P4" i="32" s="1"/>
  <c r="D11" i="14"/>
  <c r="P12" i="32" s="1"/>
  <c r="D6" i="15"/>
  <c r="Q7" i="32" s="1"/>
  <c r="D8" i="15"/>
  <c r="Q9" i="32" s="1"/>
  <c r="A90" i="21"/>
  <c r="CZ2" i="18"/>
  <c r="CM2" i="18"/>
  <c r="D10" i="17"/>
  <c r="D11" i="17"/>
  <c r="J31" i="17"/>
  <c r="U31" i="17"/>
  <c r="AH31" i="17" s="1"/>
  <c r="D8" i="17"/>
  <c r="D7" i="17"/>
  <c r="D6" i="17"/>
  <c r="D5" i="17"/>
  <c r="D4" i="17"/>
  <c r="D12" i="17"/>
  <c r="D9" i="17"/>
  <c r="D3" i="17"/>
  <c r="D4" i="16"/>
  <c r="D12" i="16"/>
  <c r="D3" i="16"/>
  <c r="R4" i="32" s="1"/>
  <c r="D11" i="16"/>
  <c r="D10" i="16"/>
  <c r="D9" i="16"/>
  <c r="D8" i="16"/>
  <c r="D5" i="16"/>
  <c r="V31" i="16"/>
  <c r="AI31" i="16" s="1"/>
  <c r="K31" i="16"/>
  <c r="D7" i="16"/>
  <c r="D6" i="16"/>
  <c r="D3" i="15"/>
  <c r="D10" i="15"/>
  <c r="Q11" i="32" s="1"/>
  <c r="D9" i="15"/>
  <c r="Q10" i="32" s="1"/>
  <c r="D4" i="15"/>
  <c r="D12" i="15"/>
  <c r="Q13" i="32" s="1"/>
  <c r="D7" i="15"/>
  <c r="D5" i="15"/>
  <c r="J31" i="15"/>
  <c r="U31" i="15"/>
  <c r="AH31" i="15" s="1"/>
  <c r="D6" i="14"/>
  <c r="D12" i="14"/>
  <c r="D4" i="14"/>
  <c r="D7" i="14"/>
  <c r="D8" i="14"/>
  <c r="K31" i="14"/>
  <c r="V31" i="14"/>
  <c r="AI31" i="14" s="1"/>
  <c r="BL2" i="13"/>
  <c r="BL2" i="12"/>
  <c r="BL2" i="11"/>
  <c r="BQ2" i="11"/>
  <c r="BL2" i="10"/>
  <c r="J31" i="5"/>
  <c r="U31" i="5"/>
  <c r="AH31" i="5" s="1"/>
  <c r="BQ2" i="8"/>
  <c r="BL2" i="8"/>
  <c r="X138" i="16" l="1"/>
  <c r="Q138" i="17"/>
  <c r="AT138" i="17"/>
  <c r="X138" i="17"/>
  <c r="H110" i="22"/>
  <c r="U138" i="15"/>
  <c r="H109" i="22"/>
  <c r="AT137" i="17"/>
  <c r="AU137" i="14"/>
  <c r="AU137" i="17"/>
  <c r="AU137" i="16"/>
  <c r="E109" i="22"/>
  <c r="G109" i="22"/>
  <c r="AT137" i="15"/>
  <c r="F109" i="22"/>
  <c r="D12" i="5"/>
  <c r="O13" i="32" s="1"/>
  <c r="D7" i="5"/>
  <c r="D8" i="5"/>
  <c r="D5" i="5"/>
  <c r="D9" i="5"/>
  <c r="D3" i="5"/>
  <c r="Q12" i="32"/>
  <c r="D10" i="5"/>
  <c r="D4" i="5"/>
  <c r="D11" i="5"/>
  <c r="S4" i="32"/>
  <c r="Q4" i="32"/>
  <c r="S8" i="32"/>
  <c r="E30" i="14" a="1"/>
  <c r="E30" i="14" s="1"/>
  <c r="O138" i="14" s="1" a="1"/>
  <c r="O138" i="14" s="1"/>
  <c r="P5" i="32"/>
  <c r="Q5" i="32"/>
  <c r="R11" i="32"/>
  <c r="S12" i="32"/>
  <c r="S10" i="32"/>
  <c r="Q6" i="32"/>
  <c r="P8" i="32"/>
  <c r="P13" i="32"/>
  <c r="R12" i="32"/>
  <c r="S11" i="32"/>
  <c r="Q8" i="32"/>
  <c r="S9" i="32"/>
  <c r="P7" i="32"/>
  <c r="S5" i="32"/>
  <c r="R8" i="32"/>
  <c r="S7" i="32"/>
  <c r="R6" i="32"/>
  <c r="P9" i="32"/>
  <c r="R9" i="32"/>
  <c r="R10" i="32"/>
  <c r="R13" i="32"/>
  <c r="S13" i="32"/>
  <c r="R7" i="32"/>
  <c r="S6" i="32"/>
  <c r="R5" i="32"/>
  <c r="D13" i="16"/>
  <c r="G3" i="21" s="1"/>
  <c r="N3" i="21" s="1"/>
  <c r="U3" i="21" s="1"/>
  <c r="AB3" i="21" s="1"/>
  <c r="AI3" i="21" s="1"/>
  <c r="AP3" i="21" s="1"/>
  <c r="AW3" i="21" s="1"/>
  <c r="BD3" i="21" s="1"/>
  <c r="BK3" i="21" s="1"/>
  <c r="BR3" i="21" s="1"/>
  <c r="D13" i="17"/>
  <c r="H3" i="21" s="1"/>
  <c r="O3" i="21" s="1"/>
  <c r="V3" i="21" s="1"/>
  <c r="AC3" i="21" s="1"/>
  <c r="AJ3" i="21" s="1"/>
  <c r="AQ3" i="21" s="1"/>
  <c r="AX3" i="21" s="1"/>
  <c r="BE3" i="21" s="1"/>
  <c r="BL3" i="21" s="1"/>
  <c r="BS3" i="21" s="1"/>
  <c r="D13" i="14"/>
  <c r="E3" i="21" s="1"/>
  <c r="L3" i="21" s="1"/>
  <c r="S3" i="21" s="1"/>
  <c r="Z3" i="21" s="1"/>
  <c r="AG3" i="21" s="1"/>
  <c r="AN3" i="21" s="1"/>
  <c r="AU3" i="21" s="1"/>
  <c r="BB3" i="21" s="1"/>
  <c r="BI3" i="21" s="1"/>
  <c r="BP3" i="21" s="1"/>
  <c r="D13" i="15"/>
  <c r="F3" i="21" s="1"/>
  <c r="M3" i="21" s="1"/>
  <c r="T3" i="21" s="1"/>
  <c r="AA3" i="21" s="1"/>
  <c r="AH3" i="21" s="1"/>
  <c r="AO3" i="21" s="1"/>
  <c r="AV3" i="21" s="1"/>
  <c r="BC3" i="21" s="1"/>
  <c r="BJ3" i="21" s="1"/>
  <c r="BQ3" i="21" s="1"/>
  <c r="A91" i="21"/>
  <c r="DA2" i="18"/>
  <c r="CN2" i="18"/>
  <c r="E30" i="17" a="1"/>
  <c r="E30" i="17" s="1"/>
  <c r="V31" i="17"/>
  <c r="AI31" i="17" s="1"/>
  <c r="K31" i="17"/>
  <c r="E30" i="16" a="1"/>
  <c r="E30" i="16" s="1"/>
  <c r="O138" i="16" s="1" a="1"/>
  <c r="O138" i="16" s="1"/>
  <c r="W31" i="16"/>
  <c r="AJ31" i="16" s="1"/>
  <c r="L31" i="16"/>
  <c r="E30" i="15" a="1"/>
  <c r="E30" i="15" s="1"/>
  <c r="O138" i="15" s="1" a="1"/>
  <c r="O138" i="15" s="1"/>
  <c r="K31" i="15"/>
  <c r="V31" i="15"/>
  <c r="AI31" i="15" s="1"/>
  <c r="L31" i="14"/>
  <c r="W31" i="14"/>
  <c r="AJ31" i="14" s="1"/>
  <c r="D6" i="5"/>
  <c r="K31" i="5"/>
  <c r="V31" i="5"/>
  <c r="AI31" i="5" s="1"/>
  <c r="X138" i="5" l="1"/>
  <c r="W138" i="5"/>
  <c r="P110" i="22"/>
  <c r="T138" i="17"/>
  <c r="Y138" i="5"/>
  <c r="AU138" i="5"/>
  <c r="W138" i="14"/>
  <c r="AH110" i="19"/>
  <c r="Y138" i="16"/>
  <c r="U138" i="17"/>
  <c r="R138" i="15"/>
  <c r="R138" i="17"/>
  <c r="R138" i="16"/>
  <c r="S138" i="16"/>
  <c r="W138" i="17"/>
  <c r="R138" i="14"/>
  <c r="W138" i="15"/>
  <c r="F110" i="22"/>
  <c r="AT138" i="15"/>
  <c r="Q138" i="15"/>
  <c r="G110" i="22"/>
  <c r="AT138" i="16"/>
  <c r="Q138" i="16"/>
  <c r="W138" i="16"/>
  <c r="S138" i="17"/>
  <c r="V138" i="16"/>
  <c r="Y138" i="15"/>
  <c r="AU138" i="17"/>
  <c r="Z138" i="17"/>
  <c r="AI110" i="19" s="1"/>
  <c r="U138" i="14"/>
  <c r="O137" i="17" a="1"/>
  <c r="O137" i="17" s="1"/>
  <c r="G110" i="26" s="1"/>
  <c r="O138" i="17" a="1"/>
  <c r="O138" i="17" s="1"/>
  <c r="X138" i="15"/>
  <c r="V138" i="14"/>
  <c r="U138" i="16"/>
  <c r="E110" i="22"/>
  <c r="Q138" i="14"/>
  <c r="AT138" i="14"/>
  <c r="D111" i="26"/>
  <c r="X138" i="14"/>
  <c r="S138" i="15"/>
  <c r="R138" i="5"/>
  <c r="V138" i="15"/>
  <c r="T138" i="15"/>
  <c r="E111" i="26"/>
  <c r="T138" i="16"/>
  <c r="Y138" i="14"/>
  <c r="Z138" i="15"/>
  <c r="Y110" i="19" s="1"/>
  <c r="AU138" i="15"/>
  <c r="T138" i="14"/>
  <c r="AU138" i="16"/>
  <c r="Z138" i="16"/>
  <c r="AD110" i="19" s="1"/>
  <c r="F111" i="26"/>
  <c r="S138" i="14"/>
  <c r="AU138" i="14"/>
  <c r="Z138" i="14"/>
  <c r="T110" i="19" s="1"/>
  <c r="V138" i="17"/>
  <c r="Y138" i="17"/>
  <c r="AU137" i="15"/>
  <c r="O137" i="16" a="1"/>
  <c r="O137" i="16" s="1"/>
  <c r="F110" i="26" s="1"/>
  <c r="AT137" i="14"/>
  <c r="AT137" i="16"/>
  <c r="AT137" i="5"/>
  <c r="O137" i="14" a="1"/>
  <c r="O137" i="14" s="1"/>
  <c r="D110" i="26" s="1"/>
  <c r="O137" i="15" a="1"/>
  <c r="O137" i="15" s="1"/>
  <c r="E110" i="26" s="1"/>
  <c r="D109" i="22"/>
  <c r="O8" i="32"/>
  <c r="O9" i="32"/>
  <c r="O6" i="32"/>
  <c r="O11" i="32"/>
  <c r="O10" i="32"/>
  <c r="O5" i="32"/>
  <c r="O4" i="32"/>
  <c r="O12" i="32"/>
  <c r="E30" i="5" a="1"/>
  <c r="E30" i="5" s="1"/>
  <c r="R14" i="32"/>
  <c r="H4" i="32" s="1"/>
  <c r="O7" i="32"/>
  <c r="Q14" i="32"/>
  <c r="G5" i="32" s="1"/>
  <c r="S14" i="32"/>
  <c r="I8" i="32" s="1"/>
  <c r="P14" i="32"/>
  <c r="D13" i="5"/>
  <c r="D3" i="21" s="1"/>
  <c r="K3" i="21" s="1"/>
  <c r="R3" i="21" s="1"/>
  <c r="Y3" i="21" s="1"/>
  <c r="AF3" i="21" s="1"/>
  <c r="AM3" i="21" s="1"/>
  <c r="AT3" i="21" s="1"/>
  <c r="BA3" i="21" s="1"/>
  <c r="BH3" i="21" s="1"/>
  <c r="BO3" i="21" s="1"/>
  <c r="A92" i="21"/>
  <c r="DB2" i="18"/>
  <c r="CO2" i="18"/>
  <c r="W31" i="17"/>
  <c r="AJ31" i="17" s="1"/>
  <c r="L31" i="17"/>
  <c r="X31" i="16"/>
  <c r="AK31" i="16" s="1"/>
  <c r="M31" i="16"/>
  <c r="L31" i="15"/>
  <c r="W31" i="15"/>
  <c r="AJ31" i="15" s="1"/>
  <c r="X31" i="14"/>
  <c r="AK31" i="14" s="1"/>
  <c r="M31" i="14"/>
  <c r="L31" i="5"/>
  <c r="W31" i="5"/>
  <c r="AJ31" i="5" s="1"/>
  <c r="AA138" i="16" l="1"/>
  <c r="F111" i="23" s="1"/>
  <c r="AQ138" i="14"/>
  <c r="S110" i="19"/>
  <c r="U110" i="19" s="1"/>
  <c r="AP110" i="19" s="1"/>
  <c r="N110" i="22"/>
  <c r="M110" i="22"/>
  <c r="G111" i="26"/>
  <c r="S111" i="26" s="1"/>
  <c r="V112" i="33" s="1"/>
  <c r="AA138" i="17"/>
  <c r="G111" i="23" s="1"/>
  <c r="Z138" i="5"/>
  <c r="O110" i="19" s="1"/>
  <c r="D110" i="22"/>
  <c r="AT138" i="5"/>
  <c r="Q138" i="5"/>
  <c r="AC110" i="19"/>
  <c r="AE110" i="19" s="1"/>
  <c r="AR110" i="19" s="1"/>
  <c r="AQ138" i="16"/>
  <c r="AA138" i="14"/>
  <c r="D111" i="23" s="1"/>
  <c r="V138" i="5"/>
  <c r="U138" i="5"/>
  <c r="O137" i="5" a="1"/>
  <c r="O137" i="5" s="1"/>
  <c r="C110" i="26" s="1"/>
  <c r="O138" i="5" a="1"/>
  <c r="O138" i="5" s="1"/>
  <c r="T138" i="5"/>
  <c r="S138" i="5"/>
  <c r="O110" i="22"/>
  <c r="AJ110" i="19"/>
  <c r="AS110" i="19" s="1"/>
  <c r="AA138" i="15"/>
  <c r="E111" i="23" s="1"/>
  <c r="AQ138" i="15"/>
  <c r="X110" i="19"/>
  <c r="Z110" i="19" s="1"/>
  <c r="AQ110" i="19" s="1"/>
  <c r="AQ138" i="17"/>
  <c r="S110" i="26"/>
  <c r="V111" i="33" s="1"/>
  <c r="AU137" i="5"/>
  <c r="I4" i="32"/>
  <c r="I12" i="32"/>
  <c r="G4" i="32"/>
  <c r="I11" i="32"/>
  <c r="I10" i="32"/>
  <c r="F8" i="32"/>
  <c r="F11" i="32"/>
  <c r="F6" i="32"/>
  <c r="F4" i="32"/>
  <c r="F12" i="32"/>
  <c r="F10" i="32"/>
  <c r="I7" i="32"/>
  <c r="I13" i="32"/>
  <c r="F13" i="32"/>
  <c r="F7" i="32"/>
  <c r="H11" i="32"/>
  <c r="H8" i="32"/>
  <c r="F9" i="32"/>
  <c r="I9" i="32"/>
  <c r="F5" i="32"/>
  <c r="H6" i="32"/>
  <c r="I6" i="32"/>
  <c r="G6" i="32"/>
  <c r="G10" i="32"/>
  <c r="G9" i="32"/>
  <c r="G7" i="32"/>
  <c r="G13" i="32"/>
  <c r="G12" i="32"/>
  <c r="G11" i="32"/>
  <c r="H9" i="32"/>
  <c r="H10" i="32"/>
  <c r="I5" i="32"/>
  <c r="G8" i="32"/>
  <c r="H5" i="32"/>
  <c r="H7" i="32"/>
  <c r="H12" i="32"/>
  <c r="H13" i="32"/>
  <c r="O14" i="32"/>
  <c r="A93" i="21"/>
  <c r="DC2" i="18"/>
  <c r="CP2" i="18"/>
  <c r="X31" i="17"/>
  <c r="AK31" i="17" s="1"/>
  <c r="M31" i="17"/>
  <c r="Y31" i="16"/>
  <c r="AL31" i="16" s="1"/>
  <c r="N31" i="16"/>
  <c r="Z31" i="16" s="1"/>
  <c r="AM31" i="16" s="1"/>
  <c r="M31" i="15"/>
  <c r="X31" i="15"/>
  <c r="AK31" i="15" s="1"/>
  <c r="Y31" i="14"/>
  <c r="AL31" i="14" s="1"/>
  <c r="N31" i="14"/>
  <c r="Z31" i="14" s="1"/>
  <c r="AM31" i="14" s="1"/>
  <c r="M31" i="5"/>
  <c r="X31" i="5"/>
  <c r="AK31" i="5" s="1"/>
  <c r="L110" i="22" l="1"/>
  <c r="C111" i="26"/>
  <c r="AA138" i="5"/>
  <c r="C111" i="23" s="1"/>
  <c r="AQ138" i="5"/>
  <c r="N110" i="19"/>
  <c r="P110" i="19" s="1"/>
  <c r="AO110" i="19" s="1"/>
  <c r="G14" i="32"/>
  <c r="I14" i="32"/>
  <c r="H14" i="32"/>
  <c r="E4" i="32"/>
  <c r="E13" i="32"/>
  <c r="E9" i="32"/>
  <c r="E11" i="32"/>
  <c r="E6" i="32"/>
  <c r="E12" i="32"/>
  <c r="E5" i="32"/>
  <c r="E8" i="32"/>
  <c r="E10" i="32"/>
  <c r="E7" i="32"/>
  <c r="F14" i="32"/>
  <c r="A94" i="21"/>
  <c r="CQ2" i="18"/>
  <c r="Y31" i="17"/>
  <c r="AL31" i="17" s="1"/>
  <c r="N31" i="17"/>
  <c r="Z31" i="17" s="1"/>
  <c r="AM31" i="17" s="1"/>
  <c r="N31" i="15"/>
  <c r="Z31" i="15" s="1"/>
  <c r="AM31" i="15" s="1"/>
  <c r="Y31" i="15"/>
  <c r="AL31" i="15" s="1"/>
  <c r="N31" i="5"/>
  <c r="Z31" i="5" s="1"/>
  <c r="AM31" i="5" s="1"/>
  <c r="Y31" i="5"/>
  <c r="AL31" i="5" s="1"/>
  <c r="E14" i="32" l="1"/>
  <c r="A95" i="21"/>
  <c r="BO4" i="1" l="1"/>
  <c r="BN4" i="1"/>
  <c r="BM4" i="1"/>
  <c r="BL4" i="1"/>
  <c r="AR4" i="1"/>
  <c r="AQ4" i="1"/>
  <c r="AP4" i="1"/>
  <c r="AO4" i="1"/>
  <c r="U2" i="1"/>
  <c r="T2" i="1"/>
  <c r="S2" i="1"/>
  <c r="AT2" i="1"/>
  <c r="W2" i="1"/>
  <c r="R2" i="1"/>
  <c r="BQ2" i="1"/>
  <c r="BL2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17" i="1"/>
  <c r="AS95" i="1"/>
  <c r="AS94" i="1"/>
  <c r="AS93" i="1"/>
  <c r="AS92" i="1"/>
  <c r="AS91" i="1"/>
  <c r="AS90" i="1"/>
  <c r="AS89" i="1"/>
  <c r="AS88" i="1"/>
  <c r="AS87" i="1"/>
  <c r="AS86" i="1"/>
  <c r="AS85" i="1"/>
  <c r="AS84" i="1"/>
  <c r="AS83" i="1"/>
  <c r="AS82" i="1"/>
  <c r="AS81" i="1"/>
  <c r="AS80" i="1"/>
  <c r="AS79" i="1"/>
  <c r="AS78" i="1"/>
  <c r="AS77" i="1"/>
  <c r="AS76" i="1"/>
  <c r="AS75" i="1"/>
  <c r="AS74" i="1"/>
  <c r="AS73" i="1"/>
  <c r="AS72" i="1"/>
  <c r="AS71" i="1"/>
  <c r="AS70" i="1"/>
  <c r="AS69" i="1"/>
  <c r="AS68" i="1"/>
  <c r="AS67" i="1"/>
  <c r="AS66" i="1"/>
  <c r="AS65" i="1"/>
  <c r="AS64" i="1"/>
  <c r="AS63" i="1"/>
  <c r="AS62" i="1"/>
  <c r="AS61" i="1"/>
  <c r="AS60" i="1"/>
  <c r="AS59" i="1"/>
  <c r="AS58" i="1"/>
  <c r="AS57" i="1"/>
  <c r="AS56" i="1"/>
  <c r="AS55" i="1"/>
  <c r="AS54" i="1"/>
  <c r="AS53" i="1"/>
  <c r="AS52" i="1"/>
  <c r="AS51" i="1"/>
  <c r="AS50" i="1"/>
  <c r="AS49" i="1"/>
  <c r="AS48" i="1"/>
  <c r="AS47" i="1"/>
  <c r="AS46" i="1"/>
  <c r="AS45" i="1"/>
  <c r="AS44" i="1"/>
  <c r="AS43" i="1"/>
  <c r="AS42" i="1"/>
  <c r="AS41" i="1"/>
  <c r="AS40" i="1"/>
  <c r="AS39" i="1"/>
  <c r="AS38" i="1"/>
  <c r="AS37" i="1"/>
  <c r="AS36" i="1"/>
  <c r="AS35" i="1"/>
  <c r="AS34" i="1"/>
  <c r="AS33" i="1"/>
  <c r="AS32" i="1"/>
  <c r="AS31" i="1"/>
  <c r="AS30" i="1"/>
  <c r="AS29" i="1"/>
  <c r="AS28" i="1"/>
  <c r="AS27" i="1"/>
  <c r="AS26" i="1"/>
  <c r="AS25" i="1"/>
  <c r="AS24" i="1"/>
  <c r="AS23" i="1"/>
  <c r="AS22" i="1"/>
  <c r="AS21" i="1"/>
  <c r="AS20" i="1"/>
  <c r="AS19" i="1"/>
  <c r="AS18" i="1"/>
  <c r="AS17" i="1"/>
  <c r="AS16" i="1"/>
  <c r="AS15" i="1"/>
  <c r="AS14" i="1"/>
  <c r="AS13" i="1"/>
  <c r="AS12" i="1"/>
  <c r="AS11" i="1"/>
  <c r="AS10" i="1"/>
  <c r="AS9" i="1"/>
  <c r="AS8" i="1"/>
  <c r="AS7" i="1"/>
  <c r="AS6" i="1"/>
  <c r="F15" i="4" l="1"/>
  <c r="N15" i="4" l="1"/>
  <c r="M15" i="4"/>
  <c r="G15" i="4"/>
  <c r="L15" i="4"/>
  <c r="I15" i="4"/>
  <c r="H15" i="4"/>
  <c r="P15" i="4"/>
  <c r="K15" i="4"/>
  <c r="O15" i="4"/>
  <c r="J15" i="4"/>
  <c r="D10" i="4" l="1"/>
  <c r="D7" i="4"/>
  <c r="N8" i="32" s="1"/>
  <c r="D4" i="4"/>
  <c r="D6" i="4"/>
  <c r="D5" i="4"/>
  <c r="D9" i="4"/>
  <c r="D12" i="4"/>
  <c r="D3" i="4"/>
  <c r="D8" i="4"/>
  <c r="D11" i="4"/>
  <c r="BY3" i="18" a="1"/>
  <c r="CE3" i="21" a="1"/>
  <c r="CP3" i="21" a="1"/>
  <c r="CC3" i="18" a="1"/>
  <c r="BX3" i="21" a="1"/>
  <c r="CQ3" i="18" a="1"/>
  <c r="CZ3" i="21" a="1"/>
  <c r="CN3" i="21" a="1"/>
  <c r="CW3" i="21" a="1"/>
  <c r="DB3" i="21" a="1"/>
  <c r="CY3" i="18" a="1"/>
  <c r="CI3" i="18" a="1"/>
  <c r="CA3" i="18" a="1"/>
  <c r="CM3" i="21" a="1"/>
  <c r="DB3" i="18" a="1"/>
  <c r="DC3" i="18" a="1"/>
  <c r="BZ3" i="21" a="1"/>
  <c r="CA3" i="21" a="1"/>
  <c r="CL3" i="21" a="1"/>
  <c r="CV3" i="21" a="1"/>
  <c r="CM3" i="18" a="1"/>
  <c r="BV3" i="18" a="1"/>
  <c r="CL3" i="18" a="1"/>
  <c r="CB3" i="18" a="1"/>
  <c r="CP3" i="18" a="1"/>
  <c r="CN3" i="18" a="1"/>
  <c r="CE3" i="18" a="1"/>
  <c r="CU3" i="18" a="1"/>
  <c r="BY3" i="21" a="1"/>
  <c r="CC3" i="21" a="1"/>
  <c r="CD3" i="21" a="1"/>
  <c r="DA3" i="18" a="1"/>
  <c r="BZ3" i="18" a="1"/>
  <c r="CT3" i="18" a="1"/>
  <c r="CJ3" i="21" a="1"/>
  <c r="CX3" i="21" a="1"/>
  <c r="CO3" i="21" a="1"/>
  <c r="DC3" i="21" a="1"/>
  <c r="BV3" i="21" a="1"/>
  <c r="CK3" i="21" a="1"/>
  <c r="CJ3" i="18" a="1"/>
  <c r="CZ3" i="18" a="1"/>
  <c r="CV3" i="18" a="1"/>
  <c r="CW3" i="18" a="1"/>
  <c r="CH3" i="18" a="1"/>
  <c r="BW3" i="21" a="1"/>
  <c r="BX3" i="18" a="1"/>
  <c r="CD3" i="18" a="1"/>
  <c r="CY3" i="21" a="1"/>
  <c r="CX3" i="18" a="1"/>
  <c r="CO3" i="18" a="1"/>
  <c r="DD3" i="21" a="1"/>
  <c r="BW3" i="18" a="1"/>
  <c r="CH3" i="21" a="1"/>
  <c r="CB3" i="21" a="1"/>
  <c r="CI3" i="21" a="1"/>
  <c r="CQ3" i="21" a="1"/>
  <c r="CU3" i="21" a="1"/>
  <c r="CK3" i="18" a="1"/>
  <c r="DA3" i="21" a="1"/>
  <c r="C109" i="22" l="1"/>
  <c r="I109" i="22" s="1"/>
  <c r="AU137" i="4"/>
  <c r="AT137" i="4"/>
  <c r="E30" i="4" a="1"/>
  <c r="E30" i="4" s="1"/>
  <c r="N11" i="32"/>
  <c r="T11" i="32" s="1"/>
  <c r="Z10" i="4"/>
  <c r="AA3" i="4"/>
  <c r="V12" i="4"/>
  <c r="T10" i="4"/>
  <c r="R10" i="4"/>
  <c r="AE12" i="4"/>
  <c r="AB12" i="4"/>
  <c r="X10" i="4"/>
  <c r="AE10" i="4"/>
  <c r="Y10" i="4"/>
  <c r="U10" i="4"/>
  <c r="AC10" i="4"/>
  <c r="AB10" i="4"/>
  <c r="AD10" i="4"/>
  <c r="AA10" i="4"/>
  <c r="AB8" i="4"/>
  <c r="X9" i="4"/>
  <c r="AD9" i="4"/>
  <c r="V3" i="4"/>
  <c r="AC9" i="4"/>
  <c r="AC7" i="4"/>
  <c r="X3" i="4"/>
  <c r="Y7" i="4"/>
  <c r="AD7" i="4"/>
  <c r="W7" i="4"/>
  <c r="X7" i="4"/>
  <c r="AE7" i="4"/>
  <c r="Z3" i="4"/>
  <c r="W3" i="4"/>
  <c r="AB3" i="4"/>
  <c r="AD3" i="4"/>
  <c r="V10" i="4"/>
  <c r="AB7" i="4"/>
  <c r="Z7" i="4"/>
  <c r="AA7" i="4"/>
  <c r="AC3" i="4"/>
  <c r="W10" i="4"/>
  <c r="V11" i="4"/>
  <c r="W11" i="4"/>
  <c r="N9" i="32"/>
  <c r="N5" i="32"/>
  <c r="N7" i="32"/>
  <c r="N10" i="32"/>
  <c r="N6" i="32"/>
  <c r="T8" i="32"/>
  <c r="N4" i="32"/>
  <c r="X11" i="4"/>
  <c r="N12" i="32"/>
  <c r="N13" i="32"/>
  <c r="W8" i="4"/>
  <c r="AC12" i="4"/>
  <c r="V6" i="4"/>
  <c r="AB9" i="4"/>
  <c r="W9" i="4"/>
  <c r="X12" i="4"/>
  <c r="AD12" i="4"/>
  <c r="V9" i="4"/>
  <c r="AE9" i="4"/>
  <c r="W12" i="4"/>
  <c r="BX3" i="21"/>
  <c r="CW3" i="21"/>
  <c r="CJ3" i="21"/>
  <c r="BW3" i="21"/>
  <c r="CI3" i="21"/>
  <c r="CV3" i="21"/>
  <c r="BZ3" i="21"/>
  <c r="CY3" i="21"/>
  <c r="CL3" i="21"/>
  <c r="CD3" i="21"/>
  <c r="DC3" i="21"/>
  <c r="CP3" i="21"/>
  <c r="CE3" i="21"/>
  <c r="DD3" i="21"/>
  <c r="CQ3" i="21"/>
  <c r="BY3" i="21"/>
  <c r="CX3" i="21"/>
  <c r="CK3" i="21"/>
  <c r="BV3" i="21"/>
  <c r="CH3" i="21"/>
  <c r="CU3" i="21"/>
  <c r="CC3" i="21"/>
  <c r="DB3" i="21"/>
  <c r="CO3" i="21"/>
  <c r="CA3" i="21"/>
  <c r="CZ3" i="21"/>
  <c r="CM3" i="21"/>
  <c r="CB3" i="21"/>
  <c r="DA3" i="21"/>
  <c r="CN3" i="21"/>
  <c r="Y5" i="4"/>
  <c r="AB5" i="4"/>
  <c r="Z5" i="4"/>
  <c r="W5" i="4"/>
  <c r="V5" i="4"/>
  <c r="AC5" i="4"/>
  <c r="AE5" i="4"/>
  <c r="AA5" i="4"/>
  <c r="AD5" i="4"/>
  <c r="X5" i="4"/>
  <c r="AA4" i="4"/>
  <c r="AC6" i="4"/>
  <c r="AE6" i="4"/>
  <c r="W6" i="4"/>
  <c r="V8" i="4"/>
  <c r="AB6" i="4"/>
  <c r="Y6" i="4"/>
  <c r="V4" i="4"/>
  <c r="Y4" i="4"/>
  <c r="AE4" i="4"/>
  <c r="X8" i="4"/>
  <c r="X6" i="4"/>
  <c r="D13" i="4"/>
  <c r="AC4" i="4"/>
  <c r="AD6" i="4"/>
  <c r="AD4" i="4"/>
  <c r="X4" i="4"/>
  <c r="AB4" i="4"/>
  <c r="CE3" i="18"/>
  <c r="DC3" i="18"/>
  <c r="CQ3" i="18"/>
  <c r="CU3" i="18"/>
  <c r="BW3" i="18"/>
  <c r="CI3" i="18"/>
  <c r="CT3" i="18"/>
  <c r="CH3" i="18"/>
  <c r="BV3" i="18"/>
  <c r="CB3" i="18"/>
  <c r="CZ3" i="18"/>
  <c r="CN3" i="18"/>
  <c r="CA3" i="18"/>
  <c r="CY3" i="18"/>
  <c r="CM3" i="18"/>
  <c r="BX3" i="18"/>
  <c r="CV3" i="18"/>
  <c r="CJ3" i="18"/>
  <c r="BZ3" i="18"/>
  <c r="CX3" i="18"/>
  <c r="CL3" i="18"/>
  <c r="CD3" i="18"/>
  <c r="DB3" i="18"/>
  <c r="CP3" i="18"/>
  <c r="BY3" i="18"/>
  <c r="CW3" i="18"/>
  <c r="CK3" i="18"/>
  <c r="CC3" i="18"/>
  <c r="DA3" i="18"/>
  <c r="CO3" i="18"/>
  <c r="Z4" i="4"/>
  <c r="Y12" i="4"/>
  <c r="W4" i="4"/>
  <c r="Z9" i="4"/>
  <c r="Z6" i="4"/>
  <c r="AA9" i="4"/>
  <c r="AB11" i="4"/>
  <c r="Y9" i="4"/>
  <c r="Y11" i="4"/>
  <c r="Y8" i="4"/>
  <c r="AE8" i="4"/>
  <c r="R7" i="4"/>
  <c r="T7" i="4"/>
  <c r="U7" i="4"/>
  <c r="R11" i="4"/>
  <c r="T11" i="4"/>
  <c r="U11" i="4"/>
  <c r="V7" i="4"/>
  <c r="R12" i="4"/>
  <c r="T12" i="4"/>
  <c r="U12" i="4"/>
  <c r="AA8" i="4"/>
  <c r="AD11" i="4"/>
  <c r="AA12" i="4"/>
  <c r="AA11" i="4"/>
  <c r="AD8" i="4"/>
  <c r="AC11" i="4"/>
  <c r="R6" i="4"/>
  <c r="T6" i="4"/>
  <c r="U6" i="4"/>
  <c r="T3" i="4"/>
  <c r="R3" i="4"/>
  <c r="U3" i="4"/>
  <c r="Y3" i="4"/>
  <c r="R5" i="4"/>
  <c r="T5" i="4"/>
  <c r="U5" i="4"/>
  <c r="AA6" i="4"/>
  <c r="R8" i="4"/>
  <c r="T8" i="4"/>
  <c r="U8" i="4"/>
  <c r="Z12" i="4"/>
  <c r="Z8" i="4"/>
  <c r="R4" i="4"/>
  <c r="T4" i="4"/>
  <c r="U4" i="4"/>
  <c r="R9" i="4"/>
  <c r="T9" i="4"/>
  <c r="U9" i="4"/>
  <c r="AC8" i="4"/>
  <c r="Z11" i="4"/>
  <c r="AE3" i="4"/>
  <c r="AE11" i="4"/>
  <c r="CF111" i="18" l="1" a="1"/>
  <c r="CF111" i="18" s="1"/>
  <c r="CF109" i="18" a="1"/>
  <c r="CF109" i="18" s="1"/>
  <c r="CF110" i="18" a="1"/>
  <c r="CF110" i="18" s="1"/>
  <c r="CF108" i="18" a="1"/>
  <c r="CF108" i="18" s="1"/>
  <c r="CF106" i="18" a="1"/>
  <c r="CF106" i="18" s="1"/>
  <c r="CF104" i="18" a="1"/>
  <c r="CF104" i="18" s="1"/>
  <c r="CF102" i="18" a="1"/>
  <c r="CF102" i="18" s="1"/>
  <c r="CF100" i="18" a="1"/>
  <c r="CF100" i="18" s="1"/>
  <c r="CF98" i="18" a="1"/>
  <c r="CF98" i="18" s="1"/>
  <c r="CF96" i="18" a="1"/>
  <c r="CF96" i="18" s="1"/>
  <c r="CF94" i="18" a="1"/>
  <c r="CF94" i="18" s="1"/>
  <c r="CF92" i="18" a="1"/>
  <c r="CF92" i="18" s="1"/>
  <c r="CF90" i="18" a="1"/>
  <c r="CF90" i="18" s="1"/>
  <c r="CF88" i="18" a="1"/>
  <c r="CF88" i="18" s="1"/>
  <c r="CF86" i="18" a="1"/>
  <c r="CF86" i="18" s="1"/>
  <c r="CF84" i="18" a="1"/>
  <c r="CF84" i="18" s="1"/>
  <c r="CF82" i="18" a="1"/>
  <c r="CF82" i="18" s="1"/>
  <c r="CF80" i="18" a="1"/>
  <c r="CF80" i="18" s="1"/>
  <c r="CF78" i="18" a="1"/>
  <c r="CF78" i="18" s="1"/>
  <c r="CF76" i="18" a="1"/>
  <c r="CF76" i="18" s="1"/>
  <c r="CF74" i="18" a="1"/>
  <c r="CF74" i="18" s="1"/>
  <c r="CF72" i="18" a="1"/>
  <c r="CF72" i="18" s="1"/>
  <c r="CF70" i="18" a="1"/>
  <c r="CF70" i="18" s="1"/>
  <c r="CF68" i="18" a="1"/>
  <c r="CF68" i="18" s="1"/>
  <c r="CF66" i="18" a="1"/>
  <c r="CF66" i="18" s="1"/>
  <c r="CF64" i="18" a="1"/>
  <c r="CF64" i="18" s="1"/>
  <c r="CF62" i="18" a="1"/>
  <c r="CF62" i="18" s="1"/>
  <c r="CF60" i="18" a="1"/>
  <c r="CF60" i="18" s="1"/>
  <c r="CF58" i="18" a="1"/>
  <c r="CF58" i="18" s="1"/>
  <c r="CF56" i="18" a="1"/>
  <c r="CF56" i="18" s="1"/>
  <c r="CF53" i="18" a="1"/>
  <c r="CF53" i="18" s="1"/>
  <c r="CF51" i="18" a="1"/>
  <c r="CF51" i="18" s="1"/>
  <c r="CF49" i="18" a="1"/>
  <c r="CF49" i="18" s="1"/>
  <c r="CF47" i="18" a="1"/>
  <c r="CF47" i="18" s="1"/>
  <c r="CF45" i="18" a="1"/>
  <c r="CF45" i="18" s="1"/>
  <c r="CF43" i="18" a="1"/>
  <c r="CF43" i="18" s="1"/>
  <c r="CF41" i="18" a="1"/>
  <c r="CF41" i="18" s="1"/>
  <c r="CF39" i="18" a="1"/>
  <c r="CF39" i="18" s="1"/>
  <c r="CF37" i="18" a="1"/>
  <c r="CF37" i="18" s="1"/>
  <c r="CF35" i="18" a="1"/>
  <c r="CF35" i="18" s="1"/>
  <c r="CF33" i="18" a="1"/>
  <c r="CF33" i="18" s="1"/>
  <c r="CF31" i="18" a="1"/>
  <c r="CF31" i="18" s="1"/>
  <c r="CF29" i="18" a="1"/>
  <c r="CF29" i="18" s="1"/>
  <c r="CF27" i="18" a="1"/>
  <c r="CF27" i="18" s="1"/>
  <c r="CF25" i="18" a="1"/>
  <c r="CF25" i="18" s="1"/>
  <c r="CF23" i="18" a="1"/>
  <c r="CF23" i="18" s="1"/>
  <c r="CF21" i="18" a="1"/>
  <c r="CF21" i="18" s="1"/>
  <c r="CF19" i="18" a="1"/>
  <c r="CF19" i="18" s="1"/>
  <c r="CF107" i="18" a="1"/>
  <c r="CF107" i="18" s="1"/>
  <c r="CF103" i="18" a="1"/>
  <c r="CF103" i="18" s="1"/>
  <c r="CF99" i="18" a="1"/>
  <c r="CF99" i="18" s="1"/>
  <c r="CF95" i="18" a="1"/>
  <c r="CF95" i="18" s="1"/>
  <c r="CF91" i="18" a="1"/>
  <c r="CF91" i="18" s="1"/>
  <c r="CF87" i="18" a="1"/>
  <c r="CF87" i="18" s="1"/>
  <c r="CF83" i="18" a="1"/>
  <c r="CF83" i="18" s="1"/>
  <c r="CF79" i="18" a="1"/>
  <c r="CF79" i="18" s="1"/>
  <c r="CF75" i="18" a="1"/>
  <c r="CF75" i="18" s="1"/>
  <c r="CF71" i="18" a="1"/>
  <c r="CF71" i="18" s="1"/>
  <c r="CF67" i="18" a="1"/>
  <c r="CF67" i="18" s="1"/>
  <c r="CF63" i="18" a="1"/>
  <c r="CF63" i="18" s="1"/>
  <c r="CF59" i="18" a="1"/>
  <c r="CF59" i="18" s="1"/>
  <c r="CF26" i="18" a="1"/>
  <c r="CF26" i="18" s="1"/>
  <c r="CF18" i="18" a="1"/>
  <c r="CF18" i="18" s="1"/>
  <c r="CF11" i="18" a="1"/>
  <c r="CF11" i="18" s="1"/>
  <c r="CF8" i="18" a="1"/>
  <c r="CF8" i="18" s="1"/>
  <c r="CF28" i="18" a="1"/>
  <c r="CF28" i="18" s="1"/>
  <c r="CF17" i="18" a="1"/>
  <c r="CF17" i="18" s="1"/>
  <c r="CF14" i="18" a="1"/>
  <c r="CF14" i="18" s="1"/>
  <c r="CF54" i="18" a="1"/>
  <c r="CF54" i="18" s="1"/>
  <c r="CF50" i="18" a="1"/>
  <c r="CF50" i="18" s="1"/>
  <c r="CF46" i="18" a="1"/>
  <c r="CF46" i="18" s="1"/>
  <c r="CF42" i="18" a="1"/>
  <c r="CF42" i="18" s="1"/>
  <c r="CF38" i="18" a="1"/>
  <c r="CF38" i="18" s="1"/>
  <c r="CF34" i="18" a="1"/>
  <c r="CF34" i="18" s="1"/>
  <c r="CF30" i="18" a="1"/>
  <c r="CF30" i="18" s="1"/>
  <c r="CF24" i="18" a="1"/>
  <c r="CF24" i="18" s="1"/>
  <c r="CF7" i="18" a="1"/>
  <c r="CF7" i="18" s="1"/>
  <c r="CF101" i="18" a="1"/>
  <c r="CF101" i="18" s="1"/>
  <c r="CF93" i="18" a="1"/>
  <c r="CF93" i="18" s="1"/>
  <c r="CF85" i="18" a="1"/>
  <c r="CF85" i="18" s="1"/>
  <c r="CF77" i="18" a="1"/>
  <c r="CF77" i="18" s="1"/>
  <c r="CF69" i="18" a="1"/>
  <c r="CF69" i="18" s="1"/>
  <c r="CF61" i="18" a="1"/>
  <c r="CF61" i="18" s="1"/>
  <c r="CF13" i="18" a="1"/>
  <c r="CF13" i="18" s="1"/>
  <c r="CF10" i="18" a="1"/>
  <c r="CF10" i="18" s="1"/>
  <c r="CF55" i="18" a="1"/>
  <c r="CF55" i="18" s="1"/>
  <c r="CF22" i="18" a="1"/>
  <c r="CF22" i="18" s="1"/>
  <c r="CF16" i="18" a="1"/>
  <c r="CF16" i="18" s="1"/>
  <c r="CF97" i="18" a="1"/>
  <c r="CF97" i="18" s="1"/>
  <c r="CF12" i="18" a="1"/>
  <c r="CF12" i="18" s="1"/>
  <c r="CF48" i="18" a="1"/>
  <c r="CF48" i="18" s="1"/>
  <c r="CF32" i="18" a="1"/>
  <c r="CF32" i="18" s="1"/>
  <c r="CF20" i="18" a="1"/>
  <c r="CF20" i="18" s="1"/>
  <c r="CF57" i="18" a="1"/>
  <c r="CF57" i="18" s="1"/>
  <c r="CF44" i="18" a="1"/>
  <c r="CF44" i="18" s="1"/>
  <c r="CF65" i="18" a="1"/>
  <c r="CF65" i="18" s="1"/>
  <c r="CF105" i="18" a="1"/>
  <c r="CF105" i="18" s="1"/>
  <c r="CF73" i="18" a="1"/>
  <c r="CF73" i="18" s="1"/>
  <c r="CF9" i="18" a="1"/>
  <c r="CF9" i="18" s="1"/>
  <c r="CF81" i="18" a="1"/>
  <c r="CF81" i="18" s="1"/>
  <c r="CF40" i="18" a="1"/>
  <c r="CF40" i="18" s="1"/>
  <c r="CF15" i="18" a="1"/>
  <c r="CF15" i="18" s="1"/>
  <c r="CF52" i="18" a="1"/>
  <c r="CF52" i="18" s="1"/>
  <c r="CF36" i="18" a="1"/>
  <c r="CF36" i="18" s="1"/>
  <c r="CF5" i="18" a="1"/>
  <c r="CF5" i="18" s="1"/>
  <c r="CF89" i="18" a="1"/>
  <c r="CF89" i="18" s="1"/>
  <c r="CF6" i="18" a="1"/>
  <c r="CF6" i="18" s="1"/>
  <c r="O33" i="4" a="1"/>
  <c r="O33" i="4" s="1"/>
  <c r="O78" i="4" a="1"/>
  <c r="O78" i="4" s="1"/>
  <c r="O94" i="4" a="1"/>
  <c r="O94" i="4" s="1"/>
  <c r="O38" i="4" a="1"/>
  <c r="O38" i="4" s="1"/>
  <c r="O80" i="4" a="1"/>
  <c r="O80" i="4" s="1"/>
  <c r="O46" i="4" a="1"/>
  <c r="O46" i="4" s="1"/>
  <c r="O95" i="4" a="1"/>
  <c r="O95" i="4" s="1"/>
  <c r="O54" i="4" a="1"/>
  <c r="O54" i="4" s="1"/>
  <c r="O86" i="4" a="1"/>
  <c r="O86" i="4" s="1"/>
  <c r="O62" i="4" a="1"/>
  <c r="O62" i="4" s="1"/>
  <c r="O126" i="4" a="1"/>
  <c r="O126" i="4" s="1"/>
  <c r="O90" i="4" a="1"/>
  <c r="O90" i="4" s="1"/>
  <c r="O92" i="4" a="1"/>
  <c r="O92" i="4" s="1"/>
  <c r="O73" i="4" a="1"/>
  <c r="O73" i="4" s="1"/>
  <c r="O124" i="4" a="1"/>
  <c r="O124" i="4" s="1"/>
  <c r="O96" i="4" a="1"/>
  <c r="O96" i="4" s="1"/>
  <c r="O110" i="4" a="1"/>
  <c r="O110" i="4" s="1"/>
  <c r="O115" i="4" a="1"/>
  <c r="O115" i="4" s="1"/>
  <c r="O128" i="4" a="1"/>
  <c r="O128" i="4" s="1"/>
  <c r="O74" i="4" a="1"/>
  <c r="O74" i="4" s="1"/>
  <c r="O71" i="4" a="1"/>
  <c r="O71" i="4" s="1"/>
  <c r="O39" i="4" a="1"/>
  <c r="O39" i="4" s="1"/>
  <c r="O83" i="4" a="1"/>
  <c r="O83" i="4" s="1"/>
  <c r="O69" i="4" a="1"/>
  <c r="O69" i="4" s="1"/>
  <c r="O116" i="4" a="1"/>
  <c r="O116" i="4" s="1"/>
  <c r="O99" i="4" a="1"/>
  <c r="O99" i="4" s="1"/>
  <c r="O104" i="4" a="1"/>
  <c r="O104" i="4" s="1"/>
  <c r="O106" i="4" a="1"/>
  <c r="O106" i="4" s="1"/>
  <c r="O125" i="4" a="1"/>
  <c r="O125" i="4" s="1"/>
  <c r="O93" i="4" a="1"/>
  <c r="O93" i="4" s="1"/>
  <c r="O57" i="4" a="1"/>
  <c r="O57" i="4" s="1"/>
  <c r="O70" i="4" a="1"/>
  <c r="O70" i="4" s="1"/>
  <c r="O44" i="4" a="1"/>
  <c r="O44" i="4" s="1"/>
  <c r="O84" i="4" a="1"/>
  <c r="O84" i="4" s="1"/>
  <c r="O79" i="4" a="1"/>
  <c r="O79" i="4" s="1"/>
  <c r="O56" i="4" a="1"/>
  <c r="O56" i="4" s="1"/>
  <c r="O61" i="4" a="1"/>
  <c r="O61" i="4" s="1"/>
  <c r="O119" i="4" a="1"/>
  <c r="O119" i="4" s="1"/>
  <c r="O102" i="4" a="1"/>
  <c r="O102" i="4" s="1"/>
  <c r="O137" i="4" a="1"/>
  <c r="O137" i="4" s="1"/>
  <c r="O88" i="4" a="1"/>
  <c r="O88" i="4" s="1"/>
  <c r="O101" i="4" a="1"/>
  <c r="O101" i="4" s="1"/>
  <c r="O50" i="4" a="1"/>
  <c r="O50" i="4" s="1"/>
  <c r="O136" i="4" a="1"/>
  <c r="O136" i="4" s="1"/>
  <c r="O63" i="4" a="1"/>
  <c r="O63" i="4" s="1"/>
  <c r="O81" i="4" a="1"/>
  <c r="O81" i="4" s="1"/>
  <c r="O53" i="4" a="1"/>
  <c r="O53" i="4" s="1"/>
  <c r="O109" i="4" a="1"/>
  <c r="O109" i="4" s="1"/>
  <c r="O91" i="4" a="1"/>
  <c r="O91" i="4" s="1"/>
  <c r="O114" i="4" a="1"/>
  <c r="O114" i="4" s="1"/>
  <c r="O134" i="4" a="1"/>
  <c r="O134" i="4" s="1"/>
  <c r="O133" i="4" a="1"/>
  <c r="O133" i="4" s="1"/>
  <c r="O97" i="4" a="1"/>
  <c r="O97" i="4" s="1"/>
  <c r="O89" i="4" a="1"/>
  <c r="O89" i="4" s="1"/>
  <c r="O68" i="4" a="1"/>
  <c r="O68" i="4" s="1"/>
  <c r="O36" i="4" a="1"/>
  <c r="O36" i="4" s="1"/>
  <c r="O67" i="4" a="1"/>
  <c r="O67" i="4" s="1"/>
  <c r="O48" i="4" a="1"/>
  <c r="O48" i="4" s="1"/>
  <c r="O45" i="4" a="1"/>
  <c r="O45" i="4" s="1"/>
  <c r="O112" i="4" a="1"/>
  <c r="O112" i="4" s="1"/>
  <c r="O122" i="4" a="1"/>
  <c r="O122" i="4" s="1"/>
  <c r="O132" i="4" a="1"/>
  <c r="O132" i="4" s="1"/>
  <c r="O135" i="4" a="1"/>
  <c r="O135" i="4" s="1"/>
  <c r="O108" i="4" a="1"/>
  <c r="O108" i="4" s="1"/>
  <c r="O87" i="4" a="1"/>
  <c r="O87" i="4" s="1"/>
  <c r="O66" i="4" a="1"/>
  <c r="O66" i="4" s="1"/>
  <c r="O49" i="4" a="1"/>
  <c r="O49" i="4" s="1"/>
  <c r="O55" i="4" a="1"/>
  <c r="O55" i="4" s="1"/>
  <c r="O35" i="4" a="1"/>
  <c r="O35" i="4" s="1"/>
  <c r="O59" i="4" a="1"/>
  <c r="O59" i="4" s="1"/>
  <c r="O105" i="4" a="1"/>
  <c r="O105" i="4" s="1"/>
  <c r="O85" i="4" a="1"/>
  <c r="O85" i="4" s="1"/>
  <c r="O37" i="4" a="1"/>
  <c r="O37" i="4" s="1"/>
  <c r="O118" i="4" a="1"/>
  <c r="O118" i="4" s="1"/>
  <c r="O138" i="4" a="1"/>
  <c r="O138" i="4" s="1"/>
  <c r="B111" i="26" s="1"/>
  <c r="O120" i="4" a="1"/>
  <c r="O120" i="4" s="1"/>
  <c r="O129" i="4" a="1"/>
  <c r="O129" i="4" s="1"/>
  <c r="O42" i="4" a="1"/>
  <c r="O42" i="4" s="1"/>
  <c r="O76" i="4" a="1"/>
  <c r="O76" i="4" s="1"/>
  <c r="O60" i="4" a="1"/>
  <c r="O60" i="4" s="1"/>
  <c r="O121" i="4" a="1"/>
  <c r="O121" i="4" s="1"/>
  <c r="O51" i="4" a="1"/>
  <c r="O51" i="4" s="1"/>
  <c r="O40" i="4" a="1"/>
  <c r="O40" i="4" s="1"/>
  <c r="O117" i="4" a="1"/>
  <c r="O117" i="4" s="1"/>
  <c r="O123" i="4" a="1"/>
  <c r="O123" i="4" s="1"/>
  <c r="O127" i="4" a="1"/>
  <c r="O127" i="4" s="1"/>
  <c r="O130" i="4" a="1"/>
  <c r="O130" i="4" s="1"/>
  <c r="O107" i="4" a="1"/>
  <c r="O107" i="4" s="1"/>
  <c r="O65" i="4" a="1"/>
  <c r="O65" i="4" s="1"/>
  <c r="O34" i="4" a="1"/>
  <c r="O34" i="4" s="1"/>
  <c r="O47" i="4" a="1"/>
  <c r="O47" i="4" s="1"/>
  <c r="O82" i="4" a="1"/>
  <c r="O82" i="4" s="1"/>
  <c r="O43" i="4" a="1"/>
  <c r="O43" i="4" s="1"/>
  <c r="O72" i="4" a="1"/>
  <c r="O72" i="4" s="1"/>
  <c r="O103" i="4" a="1"/>
  <c r="O103" i="4" s="1"/>
  <c r="O131" i="4" a="1"/>
  <c r="O131" i="4" s="1"/>
  <c r="O100" i="4" a="1"/>
  <c r="O100" i="4" s="1"/>
  <c r="O111" i="4" a="1"/>
  <c r="O111" i="4" s="1"/>
  <c r="O113" i="4" a="1"/>
  <c r="O113" i="4" s="1"/>
  <c r="O98" i="4" a="1"/>
  <c r="O98" i="4" s="1"/>
  <c r="O58" i="4" a="1"/>
  <c r="O58" i="4" s="1"/>
  <c r="O41" i="4" a="1"/>
  <c r="O41" i="4" s="1"/>
  <c r="O75" i="4" a="1"/>
  <c r="O75" i="4" s="1"/>
  <c r="O52" i="4" a="1"/>
  <c r="O52" i="4" s="1"/>
  <c r="O64" i="4" a="1"/>
  <c r="O64" i="4" s="1"/>
  <c r="O32" i="4" a="1"/>
  <c r="O32" i="4" s="1"/>
  <c r="O77" i="4" a="1"/>
  <c r="O77" i="4" s="1"/>
  <c r="E111" i="37"/>
  <c r="CQ111" i="18"/>
  <c r="D111" i="37"/>
  <c r="CO111" i="18"/>
  <c r="T111" i="23" s="1"/>
  <c r="R138" i="4"/>
  <c r="CN111" i="18"/>
  <c r="S111" i="23" s="1"/>
  <c r="S138" i="4"/>
  <c r="CJ111" i="18"/>
  <c r="O111" i="23" s="1"/>
  <c r="T138" i="4"/>
  <c r="CK111" i="18"/>
  <c r="P111" i="23" s="1"/>
  <c r="X138" i="4"/>
  <c r="CP111" i="18"/>
  <c r="U111" i="23" s="1"/>
  <c r="V138" i="4"/>
  <c r="CM111" i="18"/>
  <c r="R111" i="23" s="1"/>
  <c r="C110" i="22"/>
  <c r="AT138" i="4"/>
  <c r="W138" i="4"/>
  <c r="Z138" i="4"/>
  <c r="J110" i="19" s="1"/>
  <c r="AU138" i="4"/>
  <c r="CH111" i="18"/>
  <c r="D110" i="19" s="1"/>
  <c r="U138" i="4"/>
  <c r="Y138" i="4"/>
  <c r="T110" i="26"/>
  <c r="W111" i="33" s="1"/>
  <c r="AJ124" i="32"/>
  <c r="B110" i="26"/>
  <c r="C110" i="37"/>
  <c r="F110" i="37"/>
  <c r="B110" i="37"/>
  <c r="E110" i="37"/>
  <c r="F3" i="37"/>
  <c r="C3" i="37"/>
  <c r="E3" i="37"/>
  <c r="D3" i="37"/>
  <c r="B3" i="37"/>
  <c r="N14" i="32"/>
  <c r="D4" i="32" s="1"/>
  <c r="T4" i="32"/>
  <c r="T6" i="32"/>
  <c r="T10" i="32"/>
  <c r="T7" i="32"/>
  <c r="T5" i="32"/>
  <c r="T13" i="32"/>
  <c r="T9" i="32"/>
  <c r="T12" i="32"/>
  <c r="R13" i="4"/>
  <c r="C3" i="21"/>
  <c r="J3" i="21" s="1"/>
  <c r="Q3" i="21" s="1"/>
  <c r="X3" i="21" s="1"/>
  <c r="AE3" i="21" s="1"/>
  <c r="AL3" i="21" s="1"/>
  <c r="AS3" i="21" s="1"/>
  <c r="AZ3" i="21" s="1"/>
  <c r="BG3" i="21" s="1"/>
  <c r="BN3" i="21" s="1"/>
  <c r="E110" i="19" l="1"/>
  <c r="F110" i="19" s="1"/>
  <c r="AM110" i="19" s="1"/>
  <c r="V111" i="23"/>
  <c r="K110" i="22"/>
  <c r="I110" i="22"/>
  <c r="CI111" i="18"/>
  <c r="N111" i="23" s="1"/>
  <c r="M111" i="23"/>
  <c r="B111" i="37"/>
  <c r="I111" i="37" s="1"/>
  <c r="AA138" i="4"/>
  <c r="B111" i="23" s="1"/>
  <c r="AQ138" i="4"/>
  <c r="I110" i="19"/>
  <c r="K110" i="19" s="1"/>
  <c r="AN110" i="19" s="1"/>
  <c r="H111" i="26"/>
  <c r="L111" i="37"/>
  <c r="F111" i="37"/>
  <c r="M111" i="37" s="1"/>
  <c r="C111" i="37"/>
  <c r="J111" i="37" s="1"/>
  <c r="D110" i="37"/>
  <c r="K111" i="37" s="1"/>
  <c r="CL111" i="18"/>
  <c r="Q111" i="23" s="1"/>
  <c r="H110" i="26"/>
  <c r="CR111" i="18"/>
  <c r="C110" i="19" s="1"/>
  <c r="D5" i="32"/>
  <c r="D7" i="32"/>
  <c r="D10" i="32"/>
  <c r="D6" i="32"/>
  <c r="D13" i="32"/>
  <c r="J4" i="32"/>
  <c r="L124" i="32" s="1"/>
  <c r="D12" i="32"/>
  <c r="D9" i="32"/>
  <c r="D11" i="32"/>
  <c r="D8" i="32"/>
  <c r="L125" i="32" l="1"/>
  <c r="G111" i="37" a="1"/>
  <c r="G111" i="37" s="1"/>
  <c r="T111" i="26"/>
  <c r="W112" i="33" s="1"/>
  <c r="AJ125" i="32"/>
  <c r="Q110" i="22"/>
  <c r="AB125" i="32" s="1"/>
  <c r="I111" i="23"/>
  <c r="H111" i="23"/>
  <c r="AU110" i="19"/>
  <c r="AV110" i="19"/>
  <c r="X111" i="23"/>
  <c r="W111" i="23"/>
  <c r="G110" i="37" a="1"/>
  <c r="G110" i="37" s="1"/>
  <c r="J5" i="32"/>
  <c r="M124" i="32" s="1"/>
  <c r="J7" i="32"/>
  <c r="O124" i="32" s="1"/>
  <c r="J10" i="32"/>
  <c r="R124" i="32" s="1"/>
  <c r="J13" i="32"/>
  <c r="U124" i="32" s="1"/>
  <c r="Z124" i="32" s="1"/>
  <c r="J6" i="32"/>
  <c r="N124" i="32" s="1"/>
  <c r="J8" i="32"/>
  <c r="P124" i="32" s="1"/>
  <c r="J9" i="32"/>
  <c r="Q124" i="32" s="1"/>
  <c r="J11" i="32"/>
  <c r="S124" i="32" s="1"/>
  <c r="J12" i="32"/>
  <c r="T124" i="32" s="1"/>
  <c r="D14" i="32"/>
  <c r="Y111" i="23" l="1"/>
  <c r="U125" i="32"/>
  <c r="Z125" i="32" s="1"/>
  <c r="W111" i="26" s="1"/>
  <c r="Y112" i="33" s="1"/>
  <c r="N125" i="32"/>
  <c r="S125" i="32"/>
  <c r="N111" i="37"/>
  <c r="T125" i="32"/>
  <c r="P125" i="32"/>
  <c r="R125" i="32"/>
  <c r="M125" i="32"/>
  <c r="Q125" i="32"/>
  <c r="J111" i="23"/>
  <c r="O125" i="32"/>
  <c r="W110" i="26"/>
  <c r="Y111" i="33" s="1"/>
  <c r="AK124" i="32"/>
  <c r="L17" i="32" a="1"/>
  <c r="AK125" i="32" l="1"/>
  <c r="AA125" i="32"/>
  <c r="L17" i="32"/>
  <c r="V124" i="32" s="1" a="1"/>
  <c r="V124" i="32" s="1"/>
  <c r="BK25" i="23"/>
  <c r="BL25" i="23" s="1"/>
  <c r="BK21" i="23"/>
  <c r="BL21" i="23" s="1"/>
  <c r="BK26" i="23"/>
  <c r="BL26" i="23" s="1"/>
  <c r="BK18" i="23"/>
  <c r="BL18" i="23" s="1"/>
  <c r="BK28" i="23"/>
  <c r="BL28" i="23" s="1"/>
  <c r="BK22" i="23"/>
  <c r="BL22" i="23" s="1"/>
  <c r="BK20" i="23"/>
  <c r="BL20" i="23" s="1"/>
  <c r="BK24" i="23"/>
  <c r="BL24" i="23" s="1"/>
  <c r="BK23" i="23"/>
  <c r="BL23" i="23" s="1"/>
  <c r="BK19" i="23"/>
  <c r="BL19" i="23" s="1"/>
  <c r="BK27" i="23"/>
  <c r="BL27" i="23" s="1"/>
  <c r="V125" i="32" l="1" a="1"/>
  <c r="V125" i="32" s="1"/>
  <c r="Q109" i="1"/>
  <c r="AN110" i="1" s="1"/>
  <c r="P109" i="1"/>
  <c r="AM110" i="1" s="1"/>
  <c r="O109" i="1"/>
  <c r="AL110" i="1" s="1"/>
  <c r="N109" i="1"/>
  <c r="AK110" i="1" s="1"/>
  <c r="M109" i="1"/>
  <c r="AJ110" i="1" s="1"/>
  <c r="L109" i="1"/>
  <c r="AI110" i="1" s="1"/>
  <c r="K109" i="1"/>
  <c r="AH110" i="1" s="1"/>
  <c r="J109" i="1"/>
  <c r="AG110" i="1" s="1"/>
  <c r="I109" i="1"/>
  <c r="AF110" i="1" s="1"/>
  <c r="H109" i="1"/>
  <c r="AE110" i="1" s="1"/>
  <c r="G109" i="1"/>
  <c r="AD110" i="1" s="1"/>
  <c r="F109" i="1"/>
  <c r="AC110" i="1" s="1"/>
  <c r="E109" i="1"/>
  <c r="AB110" i="1" s="1"/>
  <c r="D109" i="1"/>
  <c r="AA110" i="1" s="1"/>
  <c r="C109" i="1"/>
  <c r="Z110" i="1" s="1"/>
  <c r="B109" i="1"/>
  <c r="Y110" i="1" s="1"/>
  <c r="Q109" i="13"/>
  <c r="AN110" i="13" s="1"/>
  <c r="O109" i="13"/>
  <c r="AL110" i="13" s="1"/>
  <c r="N109" i="13"/>
  <c r="M109" i="13"/>
  <c r="L109" i="13"/>
  <c r="K109" i="13"/>
  <c r="J109" i="13"/>
  <c r="I109" i="13"/>
  <c r="H109" i="13"/>
  <c r="G109" i="13"/>
  <c r="F109" i="13"/>
  <c r="E109" i="13"/>
  <c r="D109" i="13"/>
  <c r="C109" i="13"/>
  <c r="B109" i="13"/>
  <c r="Y110" i="13" s="1"/>
  <c r="AB137" i="17" s="1"/>
  <c r="AG109" i="19" s="1"/>
  <c r="Q109" i="12"/>
  <c r="AN110" i="12" s="1"/>
  <c r="P109" i="12"/>
  <c r="AM110" i="12" s="1"/>
  <c r="O109" i="12"/>
  <c r="AL110" i="12" s="1"/>
  <c r="N109" i="12"/>
  <c r="M109" i="12"/>
  <c r="L109" i="12"/>
  <c r="K109" i="12"/>
  <c r="J109" i="12"/>
  <c r="I109" i="12"/>
  <c r="H109" i="12"/>
  <c r="G109" i="12"/>
  <c r="F109" i="12"/>
  <c r="E109" i="12"/>
  <c r="D109" i="12"/>
  <c r="C109" i="12"/>
  <c r="B109" i="12"/>
  <c r="Y110" i="12" s="1"/>
  <c r="AB137" i="16" s="1"/>
  <c r="AB109" i="19" s="1"/>
  <c r="A109" i="12"/>
  <c r="Q109" i="11"/>
  <c r="AN110" i="11" s="1"/>
  <c r="O109" i="11"/>
  <c r="AL110" i="11" s="1"/>
  <c r="N109" i="11"/>
  <c r="M109" i="11"/>
  <c r="L109" i="11"/>
  <c r="K109" i="11"/>
  <c r="J109" i="11"/>
  <c r="I109" i="11"/>
  <c r="H109" i="11"/>
  <c r="G109" i="11"/>
  <c r="F109" i="11"/>
  <c r="E109" i="11"/>
  <c r="D109" i="11"/>
  <c r="C109" i="11"/>
  <c r="B109" i="11"/>
  <c r="Y110" i="11" s="1"/>
  <c r="AB137" i="15" s="1"/>
  <c r="W109" i="19" s="1"/>
  <c r="A109" i="11"/>
  <c r="Q109" i="10"/>
  <c r="AN110" i="10" s="1"/>
  <c r="O109" i="10"/>
  <c r="AL110" i="10" s="1"/>
  <c r="N109" i="10"/>
  <c r="M109" i="10"/>
  <c r="L109" i="10"/>
  <c r="K109" i="10"/>
  <c r="J109" i="10"/>
  <c r="I109" i="10"/>
  <c r="H109" i="10"/>
  <c r="G109" i="10"/>
  <c r="F109" i="10"/>
  <c r="E109" i="10"/>
  <c r="D109" i="10"/>
  <c r="C109" i="10"/>
  <c r="B109" i="10"/>
  <c r="Y110" i="10" s="1"/>
  <c r="AB137" i="14" s="1"/>
  <c r="R109" i="19" s="1"/>
  <c r="A109" i="10"/>
  <c r="Q109" i="8"/>
  <c r="AN110" i="8" s="1"/>
  <c r="O109" i="8"/>
  <c r="AL110" i="8" s="1"/>
  <c r="N109" i="8"/>
  <c r="M109" i="8"/>
  <c r="L109" i="8"/>
  <c r="K109" i="8"/>
  <c r="J109" i="8"/>
  <c r="I109" i="8"/>
  <c r="H109" i="8"/>
  <c r="G109" i="8"/>
  <c r="F109" i="8"/>
  <c r="E109" i="8"/>
  <c r="D109" i="8"/>
  <c r="C109" i="8"/>
  <c r="B109" i="8"/>
  <c r="Y110" i="8" s="1"/>
  <c r="AB137" i="5" s="1"/>
  <c r="M109" i="19" s="1"/>
  <c r="A109" i="8"/>
  <c r="Q109" i="6"/>
  <c r="AN110" i="6" s="1"/>
  <c r="O109" i="6"/>
  <c r="AL110" i="6" s="1"/>
  <c r="N109" i="6"/>
  <c r="M109" i="6"/>
  <c r="L109" i="6"/>
  <c r="K109" i="6"/>
  <c r="J109" i="6"/>
  <c r="I109" i="6"/>
  <c r="H109" i="6"/>
  <c r="G109" i="6"/>
  <c r="F109" i="6"/>
  <c r="E109" i="6"/>
  <c r="D109" i="6"/>
  <c r="C109" i="6"/>
  <c r="B109" i="6"/>
  <c r="Y110" i="6" s="1"/>
  <c r="AB137" i="4" s="1"/>
  <c r="H109" i="19" s="1"/>
  <c r="H123" i="32" a="1"/>
  <c r="J123" i="32" a="1"/>
  <c r="AG110" i="13" l="1"/>
  <c r="CA110" i="13"/>
  <c r="Z110" i="8"/>
  <c r="BT110" i="8"/>
  <c r="BT110" i="11"/>
  <c r="Z110" i="11"/>
  <c r="CB110" i="12"/>
  <c r="AH110" i="12"/>
  <c r="AH110" i="13"/>
  <c r="CB110" i="13"/>
  <c r="AA110" i="6"/>
  <c r="BU110" i="6"/>
  <c r="AI110" i="6"/>
  <c r="CC110" i="6"/>
  <c r="AI110" i="8"/>
  <c r="CC110" i="8"/>
  <c r="AA110" i="11"/>
  <c r="BU110" i="11"/>
  <c r="AA110" i="12"/>
  <c r="BU110" i="12"/>
  <c r="AA110" i="13"/>
  <c r="BU110" i="13"/>
  <c r="BV110" i="6"/>
  <c r="AB110" i="6"/>
  <c r="AJ110" i="6"/>
  <c r="CD110" i="6"/>
  <c r="BV110" i="8"/>
  <c r="AB110" i="8"/>
  <c r="AJ110" i="8"/>
  <c r="CD110" i="8"/>
  <c r="AB110" i="10"/>
  <c r="BV110" i="10"/>
  <c r="CD110" i="10"/>
  <c r="AJ110" i="10"/>
  <c r="BV110" i="11"/>
  <c r="AB110" i="11"/>
  <c r="AJ110" i="11"/>
  <c r="CD110" i="11"/>
  <c r="BV110" i="12"/>
  <c r="AB110" i="12"/>
  <c r="AJ110" i="12"/>
  <c r="CD110" i="12"/>
  <c r="AB110" i="13"/>
  <c r="BV110" i="13"/>
  <c r="CD110" i="13"/>
  <c r="AJ110" i="13"/>
  <c r="AF110" i="8"/>
  <c r="BZ110" i="8"/>
  <c r="CA110" i="8"/>
  <c r="AG110" i="8"/>
  <c r="CA110" i="10"/>
  <c r="AG110" i="10"/>
  <c r="BT110" i="6"/>
  <c r="Z110" i="6"/>
  <c r="CB110" i="8"/>
  <c r="AH110" i="8"/>
  <c r="CB110" i="10"/>
  <c r="AH110" i="10"/>
  <c r="AH110" i="11"/>
  <c r="CB110" i="11"/>
  <c r="Z110" i="12"/>
  <c r="BT110" i="12"/>
  <c r="AA110" i="8"/>
  <c r="BU110" i="8"/>
  <c r="AA110" i="10"/>
  <c r="BU110" i="10"/>
  <c r="AI110" i="10"/>
  <c r="CC110" i="10"/>
  <c r="CC110" i="11"/>
  <c r="AI110" i="11"/>
  <c r="AI110" i="12"/>
  <c r="CC110" i="12"/>
  <c r="AI110" i="13"/>
  <c r="CC110" i="13"/>
  <c r="BW110" i="6"/>
  <c r="AC110" i="6"/>
  <c r="AK110" i="6"/>
  <c r="CE110" i="6"/>
  <c r="BW110" i="8"/>
  <c r="AC110" i="8"/>
  <c r="AK110" i="8"/>
  <c r="CE110" i="8"/>
  <c r="AC110" i="10"/>
  <c r="BW110" i="10"/>
  <c r="CE110" i="10"/>
  <c r="AK110" i="10"/>
  <c r="BW110" i="11"/>
  <c r="AC110" i="11"/>
  <c r="CE110" i="11"/>
  <c r="AK110" i="11"/>
  <c r="BW110" i="12"/>
  <c r="AC110" i="12"/>
  <c r="AK110" i="12"/>
  <c r="CE110" i="12"/>
  <c r="AC110" i="13"/>
  <c r="BW110" i="13"/>
  <c r="AK110" i="13"/>
  <c r="CE110" i="13"/>
  <c r="BZ110" i="13"/>
  <c r="AF110" i="13"/>
  <c r="AG110" i="6"/>
  <c r="CA110" i="6"/>
  <c r="AG110" i="12"/>
  <c r="CA110" i="12"/>
  <c r="CB110" i="6"/>
  <c r="AH110" i="6"/>
  <c r="Z110" i="10"/>
  <c r="BT110" i="10"/>
  <c r="BT110" i="13"/>
  <c r="Z110" i="13"/>
  <c r="BX110" i="6"/>
  <c r="AD110" i="6"/>
  <c r="AD110" i="8"/>
  <c r="BX110" i="8"/>
  <c r="BX110" i="10"/>
  <c r="AD110" i="10"/>
  <c r="BX110" i="11"/>
  <c r="AD110" i="11"/>
  <c r="AD110" i="12"/>
  <c r="BX110" i="12"/>
  <c r="BX110" i="13"/>
  <c r="AD110" i="13"/>
  <c r="BZ110" i="6"/>
  <c r="AF110" i="6"/>
  <c r="BZ110" i="10"/>
  <c r="AF110" i="10"/>
  <c r="BZ110" i="11"/>
  <c r="AF110" i="11"/>
  <c r="AF110" i="12"/>
  <c r="BZ110" i="12"/>
  <c r="CA110" i="11"/>
  <c r="AG110" i="11"/>
  <c r="BY110" i="6"/>
  <c r="AE110" i="6"/>
  <c r="AE110" i="8"/>
  <c r="BY110" i="8"/>
  <c r="BY110" i="10"/>
  <c r="AE110" i="10"/>
  <c r="BY110" i="11"/>
  <c r="AE110" i="11"/>
  <c r="AE110" i="12"/>
  <c r="BY110" i="12"/>
  <c r="BY110" i="13"/>
  <c r="AE110" i="13"/>
  <c r="J123" i="32"/>
  <c r="H123" i="32"/>
  <c r="T109" i="6"/>
  <c r="AQ110" i="6" s="1"/>
  <c r="W109" i="6"/>
  <c r="AT110" i="6" s="1"/>
  <c r="U109" i="6"/>
  <c r="AR110" i="6" s="1"/>
  <c r="R109" i="10"/>
  <c r="AO110" i="10" s="1"/>
  <c r="S109" i="10"/>
  <c r="AP110" i="10" s="1"/>
  <c r="S137" i="14"/>
  <c r="Y137" i="14"/>
  <c r="Z137" i="14"/>
  <c r="T109" i="19" s="1"/>
  <c r="Q137" i="14"/>
  <c r="S109" i="19" s="1"/>
  <c r="W137" i="14"/>
  <c r="R137" i="14"/>
  <c r="V137" i="14"/>
  <c r="X137" i="14"/>
  <c r="T137" i="14"/>
  <c r="U137" i="14"/>
  <c r="D136" i="16"/>
  <c r="AS136" i="16" s="1"/>
  <c r="BS109" i="12"/>
  <c r="B108" i="35"/>
  <c r="X109" i="35" s="1"/>
  <c r="T109" i="8"/>
  <c r="AQ110" i="8" s="1"/>
  <c r="W109" i="8"/>
  <c r="AT110" i="8" s="1"/>
  <c r="U109" i="8"/>
  <c r="AR110" i="8" s="1"/>
  <c r="S109" i="11"/>
  <c r="AP110" i="11" s="1"/>
  <c r="R109" i="11"/>
  <c r="AO110" i="11" s="1"/>
  <c r="Y137" i="15"/>
  <c r="T137" i="15"/>
  <c r="S137" i="15"/>
  <c r="W137" i="15"/>
  <c r="Z137" i="15"/>
  <c r="Y109" i="19" s="1"/>
  <c r="Q137" i="15"/>
  <c r="X109" i="19" s="1"/>
  <c r="U137" i="15"/>
  <c r="X137" i="15"/>
  <c r="V137" i="15"/>
  <c r="R137" i="15"/>
  <c r="A109" i="1"/>
  <c r="A109" i="6"/>
  <c r="U109" i="10"/>
  <c r="AR110" i="10" s="1"/>
  <c r="T109" i="10"/>
  <c r="AQ110" i="10" s="1"/>
  <c r="W109" i="10"/>
  <c r="AT110" i="10" s="1"/>
  <c r="S109" i="12"/>
  <c r="AP110" i="12" s="1"/>
  <c r="R109" i="12"/>
  <c r="AO110" i="12" s="1"/>
  <c r="U137" i="16"/>
  <c r="R137" i="16"/>
  <c r="S137" i="16"/>
  <c r="T137" i="16"/>
  <c r="W137" i="16"/>
  <c r="Y137" i="16"/>
  <c r="X137" i="16"/>
  <c r="V137" i="16"/>
  <c r="Q137" i="16"/>
  <c r="AC109" i="19" s="1"/>
  <c r="Z137" i="16"/>
  <c r="AD109" i="19" s="1"/>
  <c r="R109" i="13"/>
  <c r="AO110" i="13" s="1"/>
  <c r="S109" i="13"/>
  <c r="AP110" i="13" s="1"/>
  <c r="T137" i="17"/>
  <c r="Y137" i="17"/>
  <c r="Q137" i="17"/>
  <c r="AH109" i="19" s="1"/>
  <c r="W137" i="17"/>
  <c r="X137" i="17"/>
  <c r="U137" i="17"/>
  <c r="Z137" i="17"/>
  <c r="AI109" i="19" s="1"/>
  <c r="S137" i="17"/>
  <c r="V137" i="17"/>
  <c r="R137" i="17"/>
  <c r="P109" i="6"/>
  <c r="AM110" i="6" s="1"/>
  <c r="U109" i="11"/>
  <c r="AR110" i="11" s="1"/>
  <c r="T109" i="11"/>
  <c r="AQ110" i="11" s="1"/>
  <c r="W109" i="11"/>
  <c r="AT110" i="11" s="1"/>
  <c r="R109" i="1"/>
  <c r="AO110" i="1" s="1"/>
  <c r="S109" i="1"/>
  <c r="AP110" i="1" s="1"/>
  <c r="P109" i="8"/>
  <c r="AM110" i="8" s="1"/>
  <c r="U109" i="12"/>
  <c r="AR110" i="12" s="1"/>
  <c r="W109" i="12"/>
  <c r="AT110" i="12" s="1"/>
  <c r="T109" i="12"/>
  <c r="AQ110" i="12" s="1"/>
  <c r="W109" i="13"/>
  <c r="AT110" i="13" s="1"/>
  <c r="T109" i="13"/>
  <c r="AQ110" i="13" s="1"/>
  <c r="U109" i="13"/>
  <c r="AR110" i="13" s="1"/>
  <c r="D136" i="5"/>
  <c r="AS136" i="5" s="1"/>
  <c r="BS109" i="8"/>
  <c r="P109" i="10"/>
  <c r="AM110" i="10" s="1"/>
  <c r="T109" i="1"/>
  <c r="AQ110" i="1" s="1"/>
  <c r="U109" i="1"/>
  <c r="AR110" i="1" s="1"/>
  <c r="W109" i="1"/>
  <c r="AT110" i="1" s="1"/>
  <c r="R109" i="6"/>
  <c r="AO110" i="6" s="1"/>
  <c r="S109" i="6"/>
  <c r="AP110" i="6" s="1"/>
  <c r="Y137" i="4"/>
  <c r="Z137" i="4"/>
  <c r="J109" i="19" s="1"/>
  <c r="X137" i="4"/>
  <c r="V137" i="4"/>
  <c r="S137" i="4"/>
  <c r="I109" i="19"/>
  <c r="W137" i="4"/>
  <c r="R137" i="4"/>
  <c r="T137" i="4"/>
  <c r="U137" i="4"/>
  <c r="D136" i="14"/>
  <c r="AS136" i="14" s="1"/>
  <c r="BS109" i="10"/>
  <c r="P109" i="11"/>
  <c r="AM110" i="11" s="1"/>
  <c r="S109" i="8"/>
  <c r="AP110" i="8" s="1"/>
  <c r="R109" i="8"/>
  <c r="AO110" i="8" s="1"/>
  <c r="X137" i="5"/>
  <c r="W137" i="5"/>
  <c r="S137" i="5"/>
  <c r="Z137" i="5"/>
  <c r="O109" i="19" s="1"/>
  <c r="T137" i="5"/>
  <c r="R137" i="5"/>
  <c r="Q137" i="5"/>
  <c r="N109" i="19" s="1"/>
  <c r="Y137" i="5"/>
  <c r="V137" i="5"/>
  <c r="U137" i="5"/>
  <c r="D136" i="15"/>
  <c r="AS136" i="15" s="1"/>
  <c r="BS109" i="11"/>
  <c r="Q108" i="35"/>
  <c r="AM109" i="35" s="1"/>
  <c r="P109" i="13"/>
  <c r="AM110" i="13" s="1"/>
  <c r="Q108" i="1"/>
  <c r="AN109" i="1" s="1"/>
  <c r="O108" i="1"/>
  <c r="AL109" i="1" s="1"/>
  <c r="Q108" i="13"/>
  <c r="O108" i="13"/>
  <c r="N108" i="13"/>
  <c r="AK109" i="13" s="1"/>
  <c r="M108" i="13"/>
  <c r="AJ109" i="13" s="1"/>
  <c r="L108" i="13"/>
  <c r="K108" i="13"/>
  <c r="AH109" i="13" s="1"/>
  <c r="J108" i="13"/>
  <c r="AG109" i="13" s="1"/>
  <c r="I108" i="13"/>
  <c r="AF109" i="13" s="1"/>
  <c r="H108" i="13"/>
  <c r="G108" i="13"/>
  <c r="AD109" i="13" s="1"/>
  <c r="F108" i="13"/>
  <c r="E108" i="13"/>
  <c r="D108" i="13"/>
  <c r="C108" i="13"/>
  <c r="B108" i="13"/>
  <c r="Y109" i="13" s="1"/>
  <c r="AB136" i="17" s="1"/>
  <c r="AG108" i="19" s="1"/>
  <c r="A108" i="13"/>
  <c r="Q108" i="12"/>
  <c r="AN109" i="12" s="1"/>
  <c r="P108" i="12"/>
  <c r="AM109" i="12" s="1"/>
  <c r="O108" i="12"/>
  <c r="AL109" i="12" s="1"/>
  <c r="N108" i="12"/>
  <c r="AK109" i="12" s="1"/>
  <c r="M108" i="12"/>
  <c r="L108" i="12"/>
  <c r="K108" i="12"/>
  <c r="AH109" i="12" s="1"/>
  <c r="J108" i="12"/>
  <c r="I108" i="12"/>
  <c r="AF109" i="12" s="1"/>
  <c r="H108" i="12"/>
  <c r="G108" i="12"/>
  <c r="F108" i="12"/>
  <c r="E108" i="12"/>
  <c r="D108" i="12"/>
  <c r="AA109" i="12" s="1"/>
  <c r="C108" i="12"/>
  <c r="B108" i="12"/>
  <c r="Y109" i="12" s="1"/>
  <c r="AB136" i="16" s="1"/>
  <c r="AB108" i="19" s="1"/>
  <c r="A108" i="12"/>
  <c r="Q108" i="11"/>
  <c r="O108" i="11"/>
  <c r="AL109" i="11" s="1"/>
  <c r="N108" i="11"/>
  <c r="M108" i="11"/>
  <c r="AJ109" i="11" s="1"/>
  <c r="L108" i="11"/>
  <c r="AI109" i="11" s="1"/>
  <c r="K108" i="11"/>
  <c r="AH109" i="11" s="1"/>
  <c r="J108" i="11"/>
  <c r="AG109" i="11" s="1"/>
  <c r="I108" i="11"/>
  <c r="H108" i="11"/>
  <c r="AE109" i="11" s="1"/>
  <c r="G108" i="11"/>
  <c r="F108" i="11"/>
  <c r="E108" i="11"/>
  <c r="D108" i="11"/>
  <c r="AA109" i="11" s="1"/>
  <c r="C108" i="11"/>
  <c r="Z109" i="11" s="1"/>
  <c r="B108" i="11"/>
  <c r="Y109" i="11" s="1"/>
  <c r="AB136" i="15" s="1"/>
  <c r="W108" i="19" s="1"/>
  <c r="A108" i="11"/>
  <c r="Q108" i="10"/>
  <c r="O108" i="10"/>
  <c r="N108" i="10"/>
  <c r="AK109" i="10" s="1"/>
  <c r="M108" i="10"/>
  <c r="AJ109" i="10" s="1"/>
  <c r="L108" i="10"/>
  <c r="AI109" i="10" s="1"/>
  <c r="K108" i="10"/>
  <c r="AH109" i="10" s="1"/>
  <c r="J108" i="10"/>
  <c r="AG109" i="10" s="1"/>
  <c r="I108" i="10"/>
  <c r="H108" i="10"/>
  <c r="G108" i="10"/>
  <c r="AD109" i="10" s="1"/>
  <c r="F108" i="10"/>
  <c r="AC109" i="10" s="1"/>
  <c r="E108" i="10"/>
  <c r="AB109" i="10" s="1"/>
  <c r="D108" i="10"/>
  <c r="C108" i="10"/>
  <c r="Z109" i="10" s="1"/>
  <c r="B108" i="10"/>
  <c r="A108" i="10"/>
  <c r="Q108" i="8"/>
  <c r="AN109" i="8" s="1"/>
  <c r="O108" i="8"/>
  <c r="AL109" i="8" s="1"/>
  <c r="N108" i="8"/>
  <c r="AK109" i="8" s="1"/>
  <c r="M108" i="8"/>
  <c r="L108" i="8"/>
  <c r="AI109" i="8" s="1"/>
  <c r="K108" i="8"/>
  <c r="J108" i="8"/>
  <c r="AG109" i="8" s="1"/>
  <c r="I108" i="8"/>
  <c r="H108" i="8"/>
  <c r="G108" i="8"/>
  <c r="F108" i="8"/>
  <c r="E108" i="8"/>
  <c r="AB109" i="8" s="1"/>
  <c r="D108" i="8"/>
  <c r="C108" i="8"/>
  <c r="B108" i="8"/>
  <c r="A108" i="8"/>
  <c r="Q108" i="6"/>
  <c r="AN109" i="6" s="1"/>
  <c r="O108" i="6"/>
  <c r="AL109" i="6" s="1"/>
  <c r="N108" i="6"/>
  <c r="M108" i="6"/>
  <c r="AJ109" i="6" s="1"/>
  <c r="L108" i="6"/>
  <c r="K108" i="6"/>
  <c r="J108" i="6"/>
  <c r="I108" i="6"/>
  <c r="AF109" i="6" s="1"/>
  <c r="H108" i="6"/>
  <c r="AE109" i="6" s="1"/>
  <c r="G108" i="6"/>
  <c r="AD109" i="6" s="1"/>
  <c r="F108" i="6"/>
  <c r="AC109" i="6" s="1"/>
  <c r="E108" i="6"/>
  <c r="D108" i="6"/>
  <c r="AA109" i="6" s="1"/>
  <c r="C108" i="6"/>
  <c r="B108" i="6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Q107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B107" i="13"/>
  <c r="A107" i="13"/>
  <c r="Q107" i="12"/>
  <c r="P107" i="12"/>
  <c r="O107" i="12"/>
  <c r="N107" i="12"/>
  <c r="M107" i="12"/>
  <c r="L107" i="12"/>
  <c r="K107" i="12"/>
  <c r="J107" i="12"/>
  <c r="I107" i="12"/>
  <c r="H107" i="12"/>
  <c r="G107" i="12"/>
  <c r="F107" i="12"/>
  <c r="E107" i="12"/>
  <c r="D107" i="12"/>
  <c r="C107" i="12"/>
  <c r="B107" i="12"/>
  <c r="A107" i="12"/>
  <c r="Q107" i="11"/>
  <c r="O107" i="11"/>
  <c r="N107" i="11"/>
  <c r="M107" i="11"/>
  <c r="L107" i="11"/>
  <c r="K107" i="11"/>
  <c r="J107" i="11"/>
  <c r="I107" i="11"/>
  <c r="H107" i="11"/>
  <c r="G107" i="11"/>
  <c r="F107" i="11"/>
  <c r="E107" i="11"/>
  <c r="D107" i="11"/>
  <c r="C107" i="11"/>
  <c r="B107" i="11"/>
  <c r="A107" i="11"/>
  <c r="Q107" i="10"/>
  <c r="O107" i="10"/>
  <c r="N107" i="10"/>
  <c r="M107" i="10"/>
  <c r="L107" i="10"/>
  <c r="K107" i="10"/>
  <c r="J107" i="10"/>
  <c r="I107" i="10"/>
  <c r="H107" i="10"/>
  <c r="G107" i="10"/>
  <c r="F107" i="10"/>
  <c r="E107" i="10"/>
  <c r="D107" i="10"/>
  <c r="C107" i="10"/>
  <c r="B107" i="10"/>
  <c r="A107" i="10"/>
  <c r="Q107" i="8"/>
  <c r="O107" i="8"/>
  <c r="N107" i="8"/>
  <c r="M107" i="8"/>
  <c r="L107" i="8"/>
  <c r="K107" i="8"/>
  <c r="J107" i="8"/>
  <c r="I107" i="8"/>
  <c r="H107" i="8"/>
  <c r="G107" i="8"/>
  <c r="F107" i="8"/>
  <c r="E107" i="8"/>
  <c r="D107" i="8"/>
  <c r="C107" i="8"/>
  <c r="B107" i="8"/>
  <c r="A107" i="8"/>
  <c r="Q107" i="6"/>
  <c r="O107" i="6"/>
  <c r="N107" i="6"/>
  <c r="M107" i="6"/>
  <c r="L107" i="6"/>
  <c r="K107" i="6"/>
  <c r="J107" i="6"/>
  <c r="I107" i="6"/>
  <c r="H107" i="6"/>
  <c r="G107" i="6"/>
  <c r="F107" i="6"/>
  <c r="E107" i="6"/>
  <c r="D107" i="6"/>
  <c r="C107" i="6"/>
  <c r="B107" i="6"/>
  <c r="G123" i="32" a="1"/>
  <c r="D21" i="29" a="1"/>
  <c r="E123" i="32" a="1"/>
  <c r="C21" i="29" a="1"/>
  <c r="H21" i="29" a="1"/>
  <c r="J121" i="32" a="1"/>
  <c r="I123" i="32" a="1"/>
  <c r="G21" i="29" a="1"/>
  <c r="D123" i="32" a="1"/>
  <c r="F123" i="32" a="1"/>
  <c r="E21" i="29" a="1"/>
  <c r="H121" i="32" a="1"/>
  <c r="H122" i="32" a="1"/>
  <c r="F21" i="29" a="1"/>
  <c r="AE109" i="19" l="1"/>
  <c r="AR109" i="19" s="1"/>
  <c r="U109" i="19"/>
  <c r="AP109" i="19" s="1"/>
  <c r="P109" i="19"/>
  <c r="AO109" i="19" s="1"/>
  <c r="K109" i="19"/>
  <c r="AN109" i="19" s="1"/>
  <c r="Z109" i="19"/>
  <c r="AQ109" i="19" s="1"/>
  <c r="AJ109" i="19"/>
  <c r="AS109" i="19" s="1"/>
  <c r="CA109" i="6"/>
  <c r="AQ137" i="15"/>
  <c r="CF110" i="12"/>
  <c r="BU109" i="10"/>
  <c r="CC109" i="12"/>
  <c r="CF110" i="13"/>
  <c r="CF110" i="6"/>
  <c r="BV109" i="6"/>
  <c r="BV109" i="11"/>
  <c r="BV109" i="12"/>
  <c r="AQ137" i="4"/>
  <c r="AQ137" i="16"/>
  <c r="CF110" i="10"/>
  <c r="CF110" i="8"/>
  <c r="AQ137" i="5"/>
  <c r="BW109" i="8"/>
  <c r="AQ137" i="14"/>
  <c r="BT109" i="6"/>
  <c r="BT109" i="12"/>
  <c r="BX109" i="12"/>
  <c r="AQ137" i="17"/>
  <c r="CF110" i="11"/>
  <c r="BY109" i="12"/>
  <c r="CA109" i="8"/>
  <c r="BU109" i="13"/>
  <c r="BX109" i="13"/>
  <c r="CE109" i="13"/>
  <c r="CB109" i="13"/>
  <c r="CE109" i="11"/>
  <c r="BT109" i="13"/>
  <c r="BX109" i="8"/>
  <c r="AL108" i="10"/>
  <c r="CC109" i="11"/>
  <c r="AN108" i="11"/>
  <c r="AL108" i="13"/>
  <c r="BU109" i="12"/>
  <c r="BY109" i="11"/>
  <c r="Y108" i="10"/>
  <c r="AB135" i="14" s="1"/>
  <c r="R107" i="19" s="1"/>
  <c r="CB109" i="12"/>
  <c r="D123" i="32"/>
  <c r="H21" i="29"/>
  <c r="AD11" i="33" s="1"/>
  <c r="F21" i="29"/>
  <c r="AD9" i="33" s="1"/>
  <c r="H121" i="32"/>
  <c r="C21" i="29"/>
  <c r="AD6" i="33" s="1"/>
  <c r="H122" i="32"/>
  <c r="D21" i="29"/>
  <c r="AD7" i="33" s="1"/>
  <c r="G21" i="29"/>
  <c r="AD10" i="33" s="1"/>
  <c r="E21" i="29"/>
  <c r="AD8" i="33" s="1"/>
  <c r="E123" i="32"/>
  <c r="J121" i="32"/>
  <c r="I123" i="32"/>
  <c r="V109" i="26" s="1"/>
  <c r="X110" i="33" s="1"/>
  <c r="G123" i="32"/>
  <c r="F123" i="32"/>
  <c r="AI108" i="13"/>
  <c r="CC108" i="13"/>
  <c r="BU109" i="6"/>
  <c r="CE109" i="10"/>
  <c r="E108" i="35"/>
  <c r="AA109" i="35" s="1"/>
  <c r="O108" i="35"/>
  <c r="AK109" i="35" s="1"/>
  <c r="BT109" i="10"/>
  <c r="S107" i="6"/>
  <c r="R107" i="6"/>
  <c r="BS107" i="10"/>
  <c r="D134" i="14"/>
  <c r="AS134" i="14" s="1"/>
  <c r="P107" i="11"/>
  <c r="U107" i="1"/>
  <c r="T107" i="1"/>
  <c r="W107" i="1"/>
  <c r="Y108" i="6"/>
  <c r="AB135" i="4" s="1"/>
  <c r="H107" i="19" s="1"/>
  <c r="AG108" i="6"/>
  <c r="CA108" i="6"/>
  <c r="BS108" i="8"/>
  <c r="D135" i="5"/>
  <c r="AS135" i="5" s="1"/>
  <c r="AF109" i="8"/>
  <c r="AF108" i="8"/>
  <c r="BZ108" i="8"/>
  <c r="AN108" i="8"/>
  <c r="AE108" i="10"/>
  <c r="BY108" i="10"/>
  <c r="P108" i="10"/>
  <c r="AM109" i="10" s="1"/>
  <c r="AD108" i="11"/>
  <c r="BX108" i="11"/>
  <c r="AL108" i="11"/>
  <c r="AC108" i="12"/>
  <c r="BW108" i="12"/>
  <c r="AK108" i="12"/>
  <c r="CE108" i="12"/>
  <c r="AB108" i="13"/>
  <c r="W108" i="13"/>
  <c r="T108" i="13"/>
  <c r="U108" i="13"/>
  <c r="AR109" i="13" s="1"/>
  <c r="BV108" i="13"/>
  <c r="AJ108" i="13"/>
  <c r="CD108" i="13"/>
  <c r="D108" i="1"/>
  <c r="L108" i="1"/>
  <c r="F108" i="35"/>
  <c r="AB109" i="35" s="1"/>
  <c r="BW109" i="12"/>
  <c r="BY109" i="10"/>
  <c r="AG109" i="6"/>
  <c r="AL109" i="10"/>
  <c r="AT136" i="17"/>
  <c r="O136" i="17" a="1"/>
  <c r="O136" i="17" s="1"/>
  <c r="AA137" i="17" s="1"/>
  <c r="G110" i="23" s="1"/>
  <c r="H108" i="22"/>
  <c r="P109" i="22" s="1"/>
  <c r="BV109" i="10"/>
  <c r="BX109" i="6"/>
  <c r="AU136" i="15"/>
  <c r="AN108" i="6"/>
  <c r="AJ108" i="12"/>
  <c r="CD108" i="12"/>
  <c r="C108" i="35"/>
  <c r="Y109" i="35" s="1"/>
  <c r="A108" i="35"/>
  <c r="A109" i="23"/>
  <c r="A109" i="26"/>
  <c r="B108" i="20"/>
  <c r="AL108" i="20" s="1"/>
  <c r="AX108" i="20" s="1"/>
  <c r="C123" i="32"/>
  <c r="AC123" i="32" s="1"/>
  <c r="B108" i="22"/>
  <c r="B108" i="19"/>
  <c r="AL108" i="19" s="1"/>
  <c r="AY108" i="19" s="1"/>
  <c r="B109" i="18"/>
  <c r="O136" i="15" a="1"/>
  <c r="O136" i="15" s="1"/>
  <c r="AA137" i="15" s="1"/>
  <c r="E110" i="23" s="1"/>
  <c r="F108" i="22"/>
  <c r="N109" i="22" s="1"/>
  <c r="AT136" i="15"/>
  <c r="R107" i="8"/>
  <c r="S107" i="8"/>
  <c r="BS107" i="11"/>
  <c r="D134" i="15"/>
  <c r="AS134" i="15" s="1"/>
  <c r="Q106" i="35"/>
  <c r="Z108" i="6"/>
  <c r="S108" i="6"/>
  <c r="AP109" i="6" s="1"/>
  <c r="BT108" i="6"/>
  <c r="R108" i="6"/>
  <c r="Z136" i="4"/>
  <c r="J108" i="19" s="1"/>
  <c r="X136" i="4"/>
  <c r="S136" i="4"/>
  <c r="W136" i="4"/>
  <c r="T136" i="4"/>
  <c r="U136" i="4"/>
  <c r="R136" i="4"/>
  <c r="Y136" i="4"/>
  <c r="V136" i="4"/>
  <c r="AH108" i="6"/>
  <c r="CB108" i="6"/>
  <c r="Y108" i="8"/>
  <c r="AB135" i="5" s="1"/>
  <c r="M107" i="19" s="1"/>
  <c r="AG108" i="8"/>
  <c r="CA108" i="8"/>
  <c r="BS108" i="10"/>
  <c r="D135" i="14"/>
  <c r="AS135" i="14" s="1"/>
  <c r="AF108" i="10"/>
  <c r="BZ108" i="10"/>
  <c r="AN108" i="10"/>
  <c r="AE108" i="11"/>
  <c r="BY108" i="11"/>
  <c r="P108" i="11"/>
  <c r="AM109" i="11" s="1"/>
  <c r="AD108" i="12"/>
  <c r="BX108" i="12"/>
  <c r="AL108" i="12"/>
  <c r="AC108" i="13"/>
  <c r="BW108" i="13"/>
  <c r="AK108" i="13"/>
  <c r="CE108" i="13"/>
  <c r="E108" i="1"/>
  <c r="M108" i="1"/>
  <c r="CA109" i="10"/>
  <c r="AT136" i="4"/>
  <c r="AA137" i="4"/>
  <c r="B110" i="23" s="1"/>
  <c r="C108" i="22"/>
  <c r="K109" i="22" s="1"/>
  <c r="AC109" i="12"/>
  <c r="AE109" i="10"/>
  <c r="Y109" i="6"/>
  <c r="AB136" i="4" s="1"/>
  <c r="H108" i="19" s="1"/>
  <c r="BV109" i="13"/>
  <c r="BX109" i="10"/>
  <c r="BZ109" i="6"/>
  <c r="CC109" i="13"/>
  <c r="CD109" i="11"/>
  <c r="BW109" i="10"/>
  <c r="BY109" i="6"/>
  <c r="AU136" i="16"/>
  <c r="BU109" i="11"/>
  <c r="CA109" i="13"/>
  <c r="CB109" i="11"/>
  <c r="CC109" i="10"/>
  <c r="P107" i="8"/>
  <c r="BS107" i="8"/>
  <c r="D134" i="5"/>
  <c r="AS134" i="5" s="1"/>
  <c r="P107" i="10"/>
  <c r="AC109" i="11"/>
  <c r="AC108" i="11"/>
  <c r="BW108" i="11"/>
  <c r="K108" i="1"/>
  <c r="T107" i="6"/>
  <c r="W107" i="6"/>
  <c r="U107" i="6"/>
  <c r="S107" i="10"/>
  <c r="R107" i="10"/>
  <c r="BS107" i="12"/>
  <c r="D134" i="16"/>
  <c r="AS134" i="16" s="1"/>
  <c r="P107" i="13"/>
  <c r="AH108" i="8"/>
  <c r="CB108" i="8"/>
  <c r="BS108" i="11"/>
  <c r="D135" i="15"/>
  <c r="AS135" i="15" s="1"/>
  <c r="AF108" i="11"/>
  <c r="BZ108" i="11"/>
  <c r="AE108" i="12"/>
  <c r="BY108" i="12"/>
  <c r="Q107" i="35"/>
  <c r="AM108" i="12"/>
  <c r="AD108" i="13"/>
  <c r="BX108" i="13"/>
  <c r="F108" i="1"/>
  <c r="N108" i="1"/>
  <c r="AE109" i="12"/>
  <c r="O136" i="5" a="1"/>
  <c r="O136" i="5" s="1"/>
  <c r="AA137" i="5" s="1"/>
  <c r="C110" i="23" s="1"/>
  <c r="AT136" i="5"/>
  <c r="D108" i="22"/>
  <c r="L109" i="22" s="1"/>
  <c r="I108" i="35"/>
  <c r="AE109" i="35" s="1"/>
  <c r="AN109" i="10"/>
  <c r="Y109" i="8"/>
  <c r="AB136" i="5" s="1"/>
  <c r="M108" i="19" s="1"/>
  <c r="Z109" i="6"/>
  <c r="AQ109" i="13"/>
  <c r="AI109" i="13"/>
  <c r="G108" i="22"/>
  <c r="O109" i="22" s="1"/>
  <c r="AT136" i="16"/>
  <c r="O136" i="16" a="1"/>
  <c r="O136" i="16" s="1"/>
  <c r="AA137" i="16" s="1"/>
  <c r="F110" i="23" s="1"/>
  <c r="CE109" i="8"/>
  <c r="BV109" i="8"/>
  <c r="BZ109" i="12"/>
  <c r="CB109" i="10"/>
  <c r="O136" i="14" a="1"/>
  <c r="O136" i="14" s="1"/>
  <c r="AA137" i="14" s="1"/>
  <c r="D110" i="23" s="1"/>
  <c r="AT136" i="14"/>
  <c r="E108" i="22"/>
  <c r="M109" i="22" s="1"/>
  <c r="CC109" i="8"/>
  <c r="AF108" i="6"/>
  <c r="BZ108" i="6"/>
  <c r="P108" i="8"/>
  <c r="AB108" i="12"/>
  <c r="W108" i="12"/>
  <c r="U108" i="12"/>
  <c r="BV108" i="12"/>
  <c r="T108" i="12"/>
  <c r="AA108" i="6"/>
  <c r="BU108" i="6"/>
  <c r="Z108" i="8"/>
  <c r="BT108" i="8"/>
  <c r="S108" i="8"/>
  <c r="R108" i="8"/>
  <c r="AO109" i="8" s="1"/>
  <c r="U136" i="5"/>
  <c r="T136" i="5"/>
  <c r="Q136" i="5"/>
  <c r="AG108" i="10"/>
  <c r="CA108" i="10"/>
  <c r="R107" i="11"/>
  <c r="S107" i="11"/>
  <c r="AB108" i="6"/>
  <c r="T108" i="6"/>
  <c r="AQ109" i="6" s="1"/>
  <c r="W108" i="6"/>
  <c r="U108" i="6"/>
  <c r="BV108" i="6"/>
  <c r="Z108" i="10"/>
  <c r="BT108" i="10"/>
  <c r="S108" i="10"/>
  <c r="AP109" i="10" s="1"/>
  <c r="R108" i="10"/>
  <c r="Y136" i="14"/>
  <c r="U136" i="14"/>
  <c r="X136" i="14"/>
  <c r="T136" i="14"/>
  <c r="BS108" i="12"/>
  <c r="D135" i="16"/>
  <c r="AS135" i="16" s="1"/>
  <c r="P108" i="13"/>
  <c r="AM109" i="13" s="1"/>
  <c r="BT109" i="8"/>
  <c r="BZ109" i="10"/>
  <c r="CB109" i="6"/>
  <c r="AT109" i="13"/>
  <c r="AB109" i="12"/>
  <c r="H108" i="35"/>
  <c r="AD109" i="35" s="1"/>
  <c r="AM109" i="8"/>
  <c r="CD109" i="10"/>
  <c r="AU136" i="14"/>
  <c r="AE108" i="8"/>
  <c r="BY108" i="8"/>
  <c r="AA108" i="13"/>
  <c r="BU108" i="13"/>
  <c r="BS107" i="13"/>
  <c r="D134" i="17"/>
  <c r="AS134" i="17" s="1"/>
  <c r="B106" i="35"/>
  <c r="AA108" i="8"/>
  <c r="BU108" i="8"/>
  <c r="Y108" i="11"/>
  <c r="AB135" i="15" s="1"/>
  <c r="W107" i="19" s="1"/>
  <c r="AF108" i="12"/>
  <c r="BZ108" i="12"/>
  <c r="AL108" i="1"/>
  <c r="R107" i="12"/>
  <c r="S107" i="12"/>
  <c r="A107" i="6"/>
  <c r="A107" i="1"/>
  <c r="AC108" i="6"/>
  <c r="BW108" i="6"/>
  <c r="AK108" i="6"/>
  <c r="CE108" i="6"/>
  <c r="AB108" i="8"/>
  <c r="T108" i="8"/>
  <c r="AQ109" i="8" s="1"/>
  <c r="BV108" i="8"/>
  <c r="U108" i="8"/>
  <c r="W108" i="8"/>
  <c r="CD108" i="8"/>
  <c r="AA108" i="10"/>
  <c r="BU108" i="10"/>
  <c r="AI108" i="10"/>
  <c r="CC108" i="10"/>
  <c r="Z108" i="11"/>
  <c r="BT108" i="11"/>
  <c r="S108" i="11"/>
  <c r="R108" i="11"/>
  <c r="AO109" i="11" s="1"/>
  <c r="Q136" i="15"/>
  <c r="X136" i="15"/>
  <c r="T136" i="15"/>
  <c r="V136" i="15"/>
  <c r="U136" i="15"/>
  <c r="Y136" i="15"/>
  <c r="AH108" i="11"/>
  <c r="CB108" i="11"/>
  <c r="Y108" i="12"/>
  <c r="AB135" i="16" s="1"/>
  <c r="AB107" i="19" s="1"/>
  <c r="AG108" i="12"/>
  <c r="CA108" i="12"/>
  <c r="BS108" i="13"/>
  <c r="D135" i="17"/>
  <c r="AS135" i="17" s="1"/>
  <c r="AF108" i="13"/>
  <c r="BZ108" i="13"/>
  <c r="AN108" i="13"/>
  <c r="H108" i="1"/>
  <c r="P108" i="1"/>
  <c r="T108" i="35"/>
  <c r="AP109" i="35" s="1"/>
  <c r="AN109" i="11"/>
  <c r="Y109" i="10"/>
  <c r="AB136" i="14" s="1"/>
  <c r="R108" i="19" s="1"/>
  <c r="Z109" i="8"/>
  <c r="AD109" i="12"/>
  <c r="AF109" i="10"/>
  <c r="AH109" i="6"/>
  <c r="BW109" i="13"/>
  <c r="BX109" i="11"/>
  <c r="BZ109" i="8"/>
  <c r="AB109" i="13"/>
  <c r="AA109" i="13"/>
  <c r="AU136" i="17"/>
  <c r="U108" i="35"/>
  <c r="AQ109" i="35" s="1"/>
  <c r="AA109" i="10"/>
  <c r="CE109" i="6"/>
  <c r="BU109" i="8"/>
  <c r="AB109" i="6"/>
  <c r="U107" i="13"/>
  <c r="T107" i="13"/>
  <c r="W107" i="13"/>
  <c r="AD108" i="10"/>
  <c r="BX108" i="10"/>
  <c r="AK108" i="11"/>
  <c r="CE108" i="11"/>
  <c r="C108" i="1"/>
  <c r="AI108" i="6"/>
  <c r="CC108" i="6"/>
  <c r="T107" i="8"/>
  <c r="W107" i="8"/>
  <c r="U107" i="8"/>
  <c r="AJ108" i="8"/>
  <c r="AJ108" i="6"/>
  <c r="CD108" i="6"/>
  <c r="AI108" i="8"/>
  <c r="CC108" i="8"/>
  <c r="AH108" i="10"/>
  <c r="CB108" i="10"/>
  <c r="AG108" i="11"/>
  <c r="CA108" i="11"/>
  <c r="AN108" i="12"/>
  <c r="AE109" i="13"/>
  <c r="AE108" i="13"/>
  <c r="BY108" i="13"/>
  <c r="G108" i="1"/>
  <c r="T107" i="10"/>
  <c r="U107" i="10"/>
  <c r="W107" i="10"/>
  <c r="P107" i="6"/>
  <c r="U107" i="11"/>
  <c r="W107" i="11"/>
  <c r="T107" i="11"/>
  <c r="S107" i="13"/>
  <c r="R107" i="13"/>
  <c r="AD108" i="6"/>
  <c r="BX108" i="6"/>
  <c r="AL108" i="6"/>
  <c r="AC108" i="8"/>
  <c r="BW108" i="8"/>
  <c r="AK108" i="8"/>
  <c r="CE108" i="8"/>
  <c r="AB108" i="10"/>
  <c r="BV108" i="10"/>
  <c r="T108" i="10"/>
  <c r="U108" i="10"/>
  <c r="W108" i="10"/>
  <c r="AT109" i="10" s="1"/>
  <c r="AJ108" i="10"/>
  <c r="CD108" i="10"/>
  <c r="AA108" i="11"/>
  <c r="BU108" i="11"/>
  <c r="AI108" i="11"/>
  <c r="CC108" i="11"/>
  <c r="Z108" i="12"/>
  <c r="BT108" i="12"/>
  <c r="S108" i="12"/>
  <c r="AP109" i="12" s="1"/>
  <c r="R108" i="12"/>
  <c r="Y136" i="16"/>
  <c r="X136" i="16"/>
  <c r="R136" i="16"/>
  <c r="U136" i="16"/>
  <c r="W136" i="16"/>
  <c r="T136" i="16"/>
  <c r="AH108" i="12"/>
  <c r="CB108" i="12"/>
  <c r="Y108" i="13"/>
  <c r="AB135" i="17" s="1"/>
  <c r="AG107" i="19" s="1"/>
  <c r="AG108" i="13"/>
  <c r="CA108" i="13"/>
  <c r="A108" i="1"/>
  <c r="A108" i="6"/>
  <c r="I108" i="1"/>
  <c r="AN108" i="1"/>
  <c r="BZ109" i="11"/>
  <c r="CB109" i="8"/>
  <c r="AU136" i="5"/>
  <c r="CC109" i="6"/>
  <c r="N108" i="35"/>
  <c r="AJ109" i="35" s="1"/>
  <c r="AU136" i="4"/>
  <c r="AC109" i="13"/>
  <c r="AD109" i="11"/>
  <c r="CD109" i="12"/>
  <c r="AK109" i="11"/>
  <c r="BY109" i="8"/>
  <c r="R108" i="35"/>
  <c r="AN109" i="35" s="1"/>
  <c r="AC109" i="8"/>
  <c r="CA109" i="12"/>
  <c r="CD109" i="8"/>
  <c r="AK109" i="6"/>
  <c r="AN109" i="13"/>
  <c r="S136" i="14"/>
  <c r="AA109" i="8"/>
  <c r="T107" i="12"/>
  <c r="W107" i="12"/>
  <c r="U107" i="12"/>
  <c r="R107" i="1"/>
  <c r="S107" i="1"/>
  <c r="AE108" i="6"/>
  <c r="BY108" i="6"/>
  <c r="P108" i="6"/>
  <c r="AM109" i="6" s="1"/>
  <c r="AD108" i="8"/>
  <c r="BX108" i="8"/>
  <c r="AL108" i="8"/>
  <c r="AC108" i="10"/>
  <c r="BW108" i="10"/>
  <c r="AK108" i="10"/>
  <c r="CE108" i="10"/>
  <c r="AB109" i="11"/>
  <c r="AB108" i="11"/>
  <c r="U108" i="11"/>
  <c r="AR109" i="11" s="1"/>
  <c r="BV108" i="11"/>
  <c r="T108" i="11"/>
  <c r="W108" i="11"/>
  <c r="AJ108" i="11"/>
  <c r="CD108" i="11"/>
  <c r="AA108" i="12"/>
  <c r="BU108" i="12"/>
  <c r="AI108" i="12"/>
  <c r="CC108" i="12"/>
  <c r="Z108" i="13"/>
  <c r="R108" i="13"/>
  <c r="S108" i="13"/>
  <c r="AP109" i="13" s="1"/>
  <c r="BT108" i="13"/>
  <c r="T136" i="17"/>
  <c r="R136" i="17"/>
  <c r="Z136" i="17"/>
  <c r="AI108" i="19" s="1"/>
  <c r="Y136" i="17"/>
  <c r="AH108" i="13"/>
  <c r="CB108" i="13"/>
  <c r="B108" i="1"/>
  <c r="J108" i="1"/>
  <c r="BY109" i="13"/>
  <c r="AF109" i="11"/>
  <c r="AH109" i="8"/>
  <c r="S136" i="5"/>
  <c r="AI109" i="6"/>
  <c r="AL109" i="13"/>
  <c r="CE109" i="12"/>
  <c r="K108" i="35"/>
  <c r="AG109" i="35" s="1"/>
  <c r="CD109" i="13"/>
  <c r="AJ109" i="12"/>
  <c r="BW109" i="11"/>
  <c r="AE109" i="8"/>
  <c r="AI109" i="12"/>
  <c r="AD109" i="8"/>
  <c r="Z109" i="13"/>
  <c r="Z109" i="12"/>
  <c r="D136" i="4"/>
  <c r="AS136" i="4" s="1"/>
  <c r="BS109" i="6"/>
  <c r="AG109" i="12"/>
  <c r="BT109" i="11"/>
  <c r="AJ109" i="8"/>
  <c r="BW109" i="6"/>
  <c r="BZ109" i="13"/>
  <c r="CA109" i="11"/>
  <c r="L108" i="35"/>
  <c r="AH109" i="35" s="1"/>
  <c r="CD109" i="6"/>
  <c r="Q106" i="1"/>
  <c r="O106" i="1"/>
  <c r="Q106" i="13"/>
  <c r="O106" i="13"/>
  <c r="N106" i="13"/>
  <c r="AK107" i="13" s="1"/>
  <c r="M106" i="13"/>
  <c r="L106" i="13"/>
  <c r="K106" i="13"/>
  <c r="J106" i="13"/>
  <c r="AG107" i="13" s="1"/>
  <c r="I106" i="13"/>
  <c r="H106" i="13"/>
  <c r="G106" i="13"/>
  <c r="AD107" i="13" s="1"/>
  <c r="F106" i="13"/>
  <c r="AC107" i="13" s="1"/>
  <c r="E106" i="13"/>
  <c r="AB107" i="13" s="1"/>
  <c r="D106" i="13"/>
  <c r="AA107" i="13" s="1"/>
  <c r="C106" i="13"/>
  <c r="B106" i="13"/>
  <c r="A106" i="13"/>
  <c r="Q106" i="12"/>
  <c r="P106" i="12"/>
  <c r="AM107" i="12" s="1"/>
  <c r="O106" i="12"/>
  <c r="N106" i="12"/>
  <c r="AK107" i="12" s="1"/>
  <c r="M106" i="12"/>
  <c r="AJ107" i="12" s="1"/>
  <c r="L106" i="12"/>
  <c r="K106" i="12"/>
  <c r="J106" i="12"/>
  <c r="I106" i="12"/>
  <c r="H106" i="12"/>
  <c r="AE107" i="12" s="1"/>
  <c r="G106" i="12"/>
  <c r="AD107" i="12" s="1"/>
  <c r="F106" i="12"/>
  <c r="E106" i="12"/>
  <c r="AB107" i="12" s="1"/>
  <c r="D106" i="12"/>
  <c r="C106" i="12"/>
  <c r="B106" i="12"/>
  <c r="A106" i="12"/>
  <c r="Q106" i="11"/>
  <c r="P106" i="11"/>
  <c r="O106" i="11"/>
  <c r="AL107" i="11" s="1"/>
  <c r="N106" i="11"/>
  <c r="AK107" i="11" s="1"/>
  <c r="M106" i="11"/>
  <c r="L106" i="11"/>
  <c r="K106" i="11"/>
  <c r="AH107" i="11" s="1"/>
  <c r="J106" i="11"/>
  <c r="I106" i="11"/>
  <c r="AF107" i="11" s="1"/>
  <c r="H106" i="11"/>
  <c r="AE107" i="11" s="1"/>
  <c r="G106" i="11"/>
  <c r="F106" i="11"/>
  <c r="E106" i="11"/>
  <c r="AB107" i="11" s="1"/>
  <c r="D106" i="11"/>
  <c r="C106" i="11"/>
  <c r="Z107" i="11" s="1"/>
  <c r="B106" i="11"/>
  <c r="A106" i="11"/>
  <c r="Q106" i="10"/>
  <c r="AN107" i="10" s="1"/>
  <c r="O106" i="10"/>
  <c r="N106" i="10"/>
  <c r="AK107" i="10" s="1"/>
  <c r="M106" i="10"/>
  <c r="L106" i="10"/>
  <c r="AI107" i="10" s="1"/>
  <c r="K106" i="10"/>
  <c r="J106" i="10"/>
  <c r="AG107" i="10" s="1"/>
  <c r="I106" i="10"/>
  <c r="AF107" i="10" s="1"/>
  <c r="H106" i="10"/>
  <c r="AE107" i="10" s="1"/>
  <c r="G106" i="10"/>
  <c r="F106" i="10"/>
  <c r="E106" i="10"/>
  <c r="AB107" i="10" s="1"/>
  <c r="D106" i="10"/>
  <c r="AA107" i="10" s="1"/>
  <c r="C106" i="10"/>
  <c r="B106" i="10"/>
  <c r="Y107" i="10" s="1"/>
  <c r="AB134" i="14" s="1"/>
  <c r="R106" i="19" s="1"/>
  <c r="A106" i="10"/>
  <c r="Q106" i="8"/>
  <c r="O106" i="8"/>
  <c r="N106" i="8"/>
  <c r="M106" i="8"/>
  <c r="L106" i="8"/>
  <c r="K106" i="8"/>
  <c r="AH107" i="8" s="1"/>
  <c r="J106" i="8"/>
  <c r="AG107" i="8" s="1"/>
  <c r="I106" i="8"/>
  <c r="AF107" i="8" s="1"/>
  <c r="H106" i="8"/>
  <c r="AE107" i="8" s="1"/>
  <c r="G106" i="8"/>
  <c r="F106" i="8"/>
  <c r="AC107" i="8" s="1"/>
  <c r="E106" i="8"/>
  <c r="AB107" i="8" s="1"/>
  <c r="D106" i="8"/>
  <c r="C106" i="8"/>
  <c r="Z107" i="8" s="1"/>
  <c r="B106" i="8"/>
  <c r="Y107" i="8" s="1"/>
  <c r="AB134" i="5" s="1"/>
  <c r="M106" i="19" s="1"/>
  <c r="A106" i="8"/>
  <c r="Q106" i="6"/>
  <c r="AN107" i="6" s="1"/>
  <c r="O106" i="6"/>
  <c r="N106" i="6"/>
  <c r="M106" i="6"/>
  <c r="L106" i="6"/>
  <c r="AI107" i="6" s="1"/>
  <c r="K106" i="6"/>
  <c r="AH107" i="6" s="1"/>
  <c r="J106" i="6"/>
  <c r="AG107" i="6" s="1"/>
  <c r="I106" i="6"/>
  <c r="AF107" i="6" s="1"/>
  <c r="H106" i="6"/>
  <c r="G106" i="6"/>
  <c r="F106" i="6"/>
  <c r="E106" i="6"/>
  <c r="D106" i="6"/>
  <c r="AA107" i="6" s="1"/>
  <c r="C106" i="6"/>
  <c r="Z107" i="6" s="1"/>
  <c r="B106" i="6"/>
  <c r="Y107" i="6" s="1"/>
  <c r="AB134" i="4" s="1"/>
  <c r="H106" i="19" s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Q105" i="13"/>
  <c r="O105" i="13"/>
  <c r="N105" i="13"/>
  <c r="M105" i="13"/>
  <c r="L105" i="13"/>
  <c r="K105" i="13"/>
  <c r="J105" i="13"/>
  <c r="I105" i="13"/>
  <c r="H105" i="13"/>
  <c r="G105" i="13"/>
  <c r="F105" i="13"/>
  <c r="E105" i="13"/>
  <c r="D105" i="13"/>
  <c r="C105" i="13"/>
  <c r="B105" i="13"/>
  <c r="A105" i="13"/>
  <c r="Q105" i="12"/>
  <c r="O105" i="12"/>
  <c r="N105" i="12"/>
  <c r="M105" i="12"/>
  <c r="L105" i="12"/>
  <c r="K105" i="12"/>
  <c r="J105" i="12"/>
  <c r="I105" i="12"/>
  <c r="H105" i="12"/>
  <c r="G105" i="12"/>
  <c r="F105" i="12"/>
  <c r="E105" i="12"/>
  <c r="D105" i="12"/>
  <c r="C105" i="12"/>
  <c r="B105" i="12"/>
  <c r="A105" i="12"/>
  <c r="A104" i="11"/>
  <c r="B104" i="11"/>
  <c r="C104" i="11"/>
  <c r="D104" i="11"/>
  <c r="E104" i="11"/>
  <c r="F104" i="11"/>
  <c r="G104" i="11"/>
  <c r="H104" i="11"/>
  <c r="I104" i="11"/>
  <c r="J104" i="11"/>
  <c r="K104" i="11"/>
  <c r="L104" i="11"/>
  <c r="M104" i="11"/>
  <c r="N104" i="11"/>
  <c r="O104" i="11"/>
  <c r="P104" i="11"/>
  <c r="Q104" i="11"/>
  <c r="A105" i="11"/>
  <c r="B105" i="11"/>
  <c r="C105" i="11"/>
  <c r="D105" i="11"/>
  <c r="E105" i="11"/>
  <c r="F105" i="11"/>
  <c r="G105" i="11"/>
  <c r="H105" i="11"/>
  <c r="I105" i="11"/>
  <c r="J105" i="11"/>
  <c r="K105" i="11"/>
  <c r="L105" i="11"/>
  <c r="M105" i="11"/>
  <c r="N105" i="11"/>
  <c r="O105" i="11"/>
  <c r="Q105" i="11"/>
  <c r="AN105" i="11" s="1"/>
  <c r="A104" i="10"/>
  <c r="B104" i="10"/>
  <c r="C104" i="10"/>
  <c r="D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A105" i="10"/>
  <c r="B105" i="10"/>
  <c r="C105" i="10"/>
  <c r="D105" i="10"/>
  <c r="E105" i="10"/>
  <c r="F105" i="10"/>
  <c r="G105" i="10"/>
  <c r="H105" i="10"/>
  <c r="I105" i="10"/>
  <c r="J105" i="10"/>
  <c r="K105" i="10"/>
  <c r="L105" i="10"/>
  <c r="M105" i="10"/>
  <c r="N105" i="10"/>
  <c r="O105" i="10"/>
  <c r="Q105" i="10"/>
  <c r="Q105" i="8"/>
  <c r="O105" i="8"/>
  <c r="N105" i="8"/>
  <c r="M105" i="8"/>
  <c r="L105" i="8"/>
  <c r="K105" i="8"/>
  <c r="J105" i="8"/>
  <c r="I105" i="8"/>
  <c r="H105" i="8"/>
  <c r="G105" i="8"/>
  <c r="F105" i="8"/>
  <c r="E105" i="8"/>
  <c r="D105" i="8"/>
  <c r="C105" i="8"/>
  <c r="B105" i="8"/>
  <c r="A105" i="8"/>
  <c r="Q105" i="6"/>
  <c r="O105" i="6"/>
  <c r="N105" i="6"/>
  <c r="M105" i="6"/>
  <c r="L105" i="6"/>
  <c r="K105" i="6"/>
  <c r="J105" i="6"/>
  <c r="I105" i="6"/>
  <c r="H105" i="6"/>
  <c r="G105" i="6"/>
  <c r="F105" i="6"/>
  <c r="E105" i="6"/>
  <c r="D105" i="6"/>
  <c r="C105" i="6"/>
  <c r="B105" i="6"/>
  <c r="F118" i="32" a="1"/>
  <c r="E122" i="32" a="1"/>
  <c r="J119" i="32" a="1"/>
  <c r="J122" i="32" a="1"/>
  <c r="G120" i="32" a="1"/>
  <c r="H120" i="32" a="1"/>
  <c r="D122" i="32" a="1"/>
  <c r="G122" i="32" a="1"/>
  <c r="F122" i="32" a="1"/>
  <c r="D121" i="32" a="1"/>
  <c r="I121" i="32" a="1"/>
  <c r="E121" i="32" a="1"/>
  <c r="G118" i="32" a="1"/>
  <c r="F121" i="32" a="1"/>
  <c r="I122" i="32" a="1"/>
  <c r="G121" i="32" a="1"/>
  <c r="AN105" i="10" l="1"/>
  <c r="AO108" i="11"/>
  <c r="BU107" i="8"/>
  <c r="I110" i="23"/>
  <c r="H110" i="23"/>
  <c r="AV109" i="19"/>
  <c r="AU109" i="19"/>
  <c r="AO108" i="13"/>
  <c r="AR108" i="6"/>
  <c r="AT108" i="6"/>
  <c r="CF109" i="6"/>
  <c r="AQ108" i="11"/>
  <c r="AO108" i="6"/>
  <c r="AQ108" i="10"/>
  <c r="BT107" i="13"/>
  <c r="AO108" i="10"/>
  <c r="AN106" i="8"/>
  <c r="AO108" i="12"/>
  <c r="AL105" i="11"/>
  <c r="AN106" i="13"/>
  <c r="CA107" i="12"/>
  <c r="CF109" i="12"/>
  <c r="BT107" i="12"/>
  <c r="Y106" i="13"/>
  <c r="AB133" i="17" s="1"/>
  <c r="AG105" i="19" s="1"/>
  <c r="AN106" i="1"/>
  <c r="CE107" i="11"/>
  <c r="Y106" i="12"/>
  <c r="AB133" i="16" s="1"/>
  <c r="AB105" i="19" s="1"/>
  <c r="CD107" i="8"/>
  <c r="CD107" i="10"/>
  <c r="CD107" i="11"/>
  <c r="BU107" i="12"/>
  <c r="CF109" i="11"/>
  <c r="BZ107" i="6"/>
  <c r="BW107" i="6"/>
  <c r="CE107" i="8"/>
  <c r="BW107" i="11"/>
  <c r="BU107" i="13"/>
  <c r="AT108" i="11"/>
  <c r="AA107" i="12"/>
  <c r="AJ107" i="10"/>
  <c r="Y105" i="11"/>
  <c r="AB132" i="15" s="1"/>
  <c r="W104" i="19" s="1"/>
  <c r="AR108" i="10"/>
  <c r="BW107" i="8"/>
  <c r="AR108" i="12"/>
  <c r="CF109" i="13"/>
  <c r="BY107" i="6"/>
  <c r="BY107" i="8"/>
  <c r="AL106" i="12"/>
  <c r="CL110" i="18"/>
  <c r="Q110" i="23" s="1"/>
  <c r="AL105" i="10"/>
  <c r="CA107" i="13"/>
  <c r="AM107" i="35"/>
  <c r="CO110" i="18"/>
  <c r="T110" i="23" s="1"/>
  <c r="CE107" i="10"/>
  <c r="D121" i="32"/>
  <c r="F121" i="32"/>
  <c r="G122" i="32"/>
  <c r="J122" i="32"/>
  <c r="F118" i="32"/>
  <c r="E122" i="32"/>
  <c r="F122" i="32"/>
  <c r="G118" i="32"/>
  <c r="D122" i="32"/>
  <c r="I122" i="32"/>
  <c r="V108" i="26" s="1"/>
  <c r="X109" i="33" s="1"/>
  <c r="G121" i="32"/>
  <c r="J119" i="32"/>
  <c r="G120" i="32"/>
  <c r="H120" i="32"/>
  <c r="I121" i="32"/>
  <c r="V107" i="26" s="1"/>
  <c r="X108" i="33" s="1"/>
  <c r="E121" i="32"/>
  <c r="X108" i="19"/>
  <c r="N108" i="19"/>
  <c r="U105" i="12"/>
  <c r="W105" i="12"/>
  <c r="T105" i="12"/>
  <c r="P106" i="1"/>
  <c r="AB105" i="10"/>
  <c r="W105" i="10"/>
  <c r="BV105" i="10"/>
  <c r="T105" i="10"/>
  <c r="U105" i="10"/>
  <c r="BS105" i="8"/>
  <c r="D132" i="5"/>
  <c r="AS132" i="5" s="1"/>
  <c r="AG105" i="10"/>
  <c r="CA105" i="10"/>
  <c r="Y105" i="10"/>
  <c r="AB132" i="14" s="1"/>
  <c r="R104" i="19" s="1"/>
  <c r="R104" i="10"/>
  <c r="S104" i="10"/>
  <c r="AI105" i="11"/>
  <c r="CC105" i="11"/>
  <c r="AA105" i="11"/>
  <c r="BU105" i="11"/>
  <c r="T104" i="11"/>
  <c r="U104" i="11"/>
  <c r="W104" i="11"/>
  <c r="R105" i="13"/>
  <c r="S105" i="13"/>
  <c r="AB106" i="6"/>
  <c r="W106" i="6"/>
  <c r="AT107" i="6" s="1"/>
  <c r="T106" i="6"/>
  <c r="AQ107" i="6" s="1"/>
  <c r="U106" i="6"/>
  <c r="AR107" i="6" s="1"/>
  <c r="BV106" i="6"/>
  <c r="AJ106" i="6"/>
  <c r="CD106" i="6"/>
  <c r="AA106" i="8"/>
  <c r="BU106" i="8"/>
  <c r="AI106" i="8"/>
  <c r="CC106" i="8"/>
  <c r="Z106" i="10"/>
  <c r="S106" i="10"/>
  <c r="R106" i="10"/>
  <c r="BT106" i="10"/>
  <c r="W134" i="14"/>
  <c r="Z134" i="14"/>
  <c r="T106" i="19" s="1"/>
  <c r="S134" i="14"/>
  <c r="Y134" i="14"/>
  <c r="T134" i="14"/>
  <c r="U134" i="14"/>
  <c r="V134" i="14"/>
  <c r="AH106" i="10"/>
  <c r="CB106" i="10"/>
  <c r="Y106" i="11"/>
  <c r="AB133" i="15" s="1"/>
  <c r="W105" i="19" s="1"/>
  <c r="AG106" i="11"/>
  <c r="CA106" i="11"/>
  <c r="BS106" i="12"/>
  <c r="D133" i="16"/>
  <c r="AS133" i="16" s="1"/>
  <c r="AF106" i="12"/>
  <c r="BZ106" i="12"/>
  <c r="AN106" i="12"/>
  <c r="AE106" i="13"/>
  <c r="BY106" i="13"/>
  <c r="P106" i="13"/>
  <c r="AM107" i="13" s="1"/>
  <c r="G106" i="1"/>
  <c r="AL106" i="1"/>
  <c r="AQ109" i="10"/>
  <c r="V135" i="17"/>
  <c r="U107" i="35"/>
  <c r="AQ108" i="35" s="1"/>
  <c r="AP108" i="13"/>
  <c r="S135" i="16"/>
  <c r="CF108" i="12"/>
  <c r="AT108" i="10"/>
  <c r="E106" i="35"/>
  <c r="Y107" i="11"/>
  <c r="AB134" i="15" s="1"/>
  <c r="W106" i="19" s="1"/>
  <c r="AQ109" i="11"/>
  <c r="Y135" i="15"/>
  <c r="Z135" i="15"/>
  <c r="Y107" i="19" s="1"/>
  <c r="AU135" i="15"/>
  <c r="AN107" i="12"/>
  <c r="U135" i="14"/>
  <c r="F106" i="22"/>
  <c r="AT134" i="15"/>
  <c r="O134" i="15" a="1"/>
  <c r="O134" i="15" s="1"/>
  <c r="V135" i="5"/>
  <c r="AC108" i="1"/>
  <c r="AC109" i="1"/>
  <c r="Z107" i="10"/>
  <c r="AH108" i="1"/>
  <c r="AH109" i="1"/>
  <c r="W108" i="1"/>
  <c r="AB108" i="1"/>
  <c r="U108" i="1"/>
  <c r="T108" i="1"/>
  <c r="AB109" i="1"/>
  <c r="Y135" i="4"/>
  <c r="Z135" i="4"/>
  <c r="J107" i="19" s="1"/>
  <c r="AU135" i="4"/>
  <c r="BX107" i="13"/>
  <c r="BZ107" i="11"/>
  <c r="CG109" i="18"/>
  <c r="CS109" i="18" s="1"/>
  <c r="H109" i="37"/>
  <c r="Y28" i="37" s="1"/>
  <c r="Y41" i="37" s="1"/>
  <c r="Y54" i="37" s="1"/>
  <c r="Y67" i="37" s="1"/>
  <c r="A109" i="37"/>
  <c r="O109" i="37"/>
  <c r="BZ107" i="8"/>
  <c r="V136" i="5"/>
  <c r="BY107" i="11"/>
  <c r="BT107" i="6"/>
  <c r="AH106" i="11"/>
  <c r="CB106" i="11"/>
  <c r="H106" i="1"/>
  <c r="X135" i="17"/>
  <c r="R108" i="1"/>
  <c r="S108" i="1"/>
  <c r="Z108" i="1"/>
  <c r="Z109" i="1"/>
  <c r="R135" i="15"/>
  <c r="R136" i="15"/>
  <c r="AT109" i="11"/>
  <c r="BT107" i="11"/>
  <c r="Y135" i="5"/>
  <c r="R135" i="5"/>
  <c r="BZ107" i="12"/>
  <c r="CD107" i="6"/>
  <c r="K106" i="35"/>
  <c r="N107" i="35"/>
  <c r="AJ108" i="35" s="1"/>
  <c r="AM108" i="11"/>
  <c r="AA136" i="4"/>
  <c r="B109" i="23" s="1"/>
  <c r="C107" i="22"/>
  <c r="K108" i="22" s="1"/>
  <c r="AT135" i="4"/>
  <c r="AU134" i="5"/>
  <c r="BU107" i="6"/>
  <c r="BW107" i="13"/>
  <c r="CJ110" i="18"/>
  <c r="O110" i="23" s="1"/>
  <c r="AK106" i="6"/>
  <c r="CE106" i="6"/>
  <c r="AF106" i="13"/>
  <c r="BZ106" i="13"/>
  <c r="W135" i="17"/>
  <c r="CD107" i="12"/>
  <c r="AF108" i="1"/>
  <c r="AF109" i="1"/>
  <c r="X135" i="16"/>
  <c r="AJ107" i="8"/>
  <c r="BV107" i="13"/>
  <c r="B107" i="35"/>
  <c r="AM108" i="1"/>
  <c r="AM109" i="1"/>
  <c r="W135" i="15"/>
  <c r="AA107" i="8"/>
  <c r="W135" i="14"/>
  <c r="Y135" i="14"/>
  <c r="O106" i="35"/>
  <c r="X135" i="5"/>
  <c r="U135" i="5"/>
  <c r="AF107" i="12"/>
  <c r="AT108" i="12"/>
  <c r="D109" i="26"/>
  <c r="V136" i="17"/>
  <c r="AU134" i="14"/>
  <c r="AJ107" i="6"/>
  <c r="W136" i="14"/>
  <c r="R135" i="4"/>
  <c r="CF108" i="6"/>
  <c r="S136" i="16"/>
  <c r="AM108" i="35"/>
  <c r="AR108" i="13"/>
  <c r="CB107" i="6"/>
  <c r="CF109" i="10"/>
  <c r="AR109" i="10"/>
  <c r="CN110" i="18"/>
  <c r="S110" i="23" s="1"/>
  <c r="R105" i="6"/>
  <c r="S105" i="6"/>
  <c r="Z105" i="11"/>
  <c r="S105" i="11"/>
  <c r="R105" i="11"/>
  <c r="BT105" i="11"/>
  <c r="R105" i="1"/>
  <c r="S105" i="1"/>
  <c r="AI106" i="10"/>
  <c r="CC106" i="10"/>
  <c r="R106" i="35"/>
  <c r="P105" i="10"/>
  <c r="AD106" i="6"/>
  <c r="BX106" i="6"/>
  <c r="AC106" i="8"/>
  <c r="BW106" i="8"/>
  <c r="AK106" i="8"/>
  <c r="CE106" i="8"/>
  <c r="AJ106" i="10"/>
  <c r="CD106" i="10"/>
  <c r="AI106" i="11"/>
  <c r="CC106" i="11"/>
  <c r="Z106" i="12"/>
  <c r="S106" i="12"/>
  <c r="AP107" i="12" s="1"/>
  <c r="R106" i="12"/>
  <c r="BT106" i="12"/>
  <c r="Z134" i="16"/>
  <c r="AD106" i="19" s="1"/>
  <c r="W134" i="16"/>
  <c r="Q134" i="16"/>
  <c r="T134" i="16"/>
  <c r="X134" i="16"/>
  <c r="Y134" i="16"/>
  <c r="S134" i="16"/>
  <c r="A106" i="1"/>
  <c r="A106" i="6"/>
  <c r="I106" i="1"/>
  <c r="AD105" i="10"/>
  <c r="BX105" i="10"/>
  <c r="K103" i="35"/>
  <c r="AF105" i="11"/>
  <c r="BZ105" i="11"/>
  <c r="BS105" i="11"/>
  <c r="D132" i="15"/>
  <c r="AS132" i="15" s="1"/>
  <c r="U105" i="1"/>
  <c r="W105" i="1"/>
  <c r="T105" i="1"/>
  <c r="AE106" i="6"/>
  <c r="BY106" i="6"/>
  <c r="P106" i="6"/>
  <c r="AD106" i="8"/>
  <c r="BX106" i="8"/>
  <c r="AL106" i="8"/>
  <c r="AC106" i="10"/>
  <c r="BW106" i="10"/>
  <c r="AK106" i="10"/>
  <c r="CE106" i="10"/>
  <c r="AB106" i="11"/>
  <c r="BV106" i="11"/>
  <c r="U106" i="11"/>
  <c r="AR107" i="11" s="1"/>
  <c r="T106" i="11"/>
  <c r="AQ107" i="11" s="1"/>
  <c r="W106" i="11"/>
  <c r="AJ106" i="11"/>
  <c r="CD106" i="11"/>
  <c r="AA106" i="12"/>
  <c r="BU106" i="12"/>
  <c r="AI106" i="12"/>
  <c r="CC106" i="12"/>
  <c r="Z106" i="13"/>
  <c r="R106" i="13"/>
  <c r="AO106" i="13" s="1"/>
  <c r="S106" i="13"/>
  <c r="AP107" i="13" s="1"/>
  <c r="BT106" i="13"/>
  <c r="X134" i="17"/>
  <c r="U134" i="17"/>
  <c r="Z134" i="17"/>
  <c r="AI106" i="19" s="1"/>
  <c r="S134" i="17"/>
  <c r="T134" i="17"/>
  <c r="V134" i="17"/>
  <c r="AH106" i="13"/>
  <c r="CB106" i="13"/>
  <c r="B106" i="1"/>
  <c r="J106" i="1"/>
  <c r="U135" i="17"/>
  <c r="V135" i="16"/>
  <c r="AJ107" i="11"/>
  <c r="BW107" i="10"/>
  <c r="AE107" i="6"/>
  <c r="BX107" i="6"/>
  <c r="AL107" i="1"/>
  <c r="U135" i="15"/>
  <c r="O107" i="35"/>
  <c r="AP108" i="11"/>
  <c r="AT108" i="8"/>
  <c r="Y107" i="13"/>
  <c r="AB134" i="17" s="1"/>
  <c r="AG106" i="19" s="1"/>
  <c r="Z107" i="12"/>
  <c r="AK107" i="8"/>
  <c r="BU107" i="10"/>
  <c r="CF109" i="8"/>
  <c r="V135" i="14"/>
  <c r="E107" i="22"/>
  <c r="Q135" i="14"/>
  <c r="AT135" i="14"/>
  <c r="O135" i="14" a="1"/>
  <c r="O135" i="14" s="1"/>
  <c r="AQ108" i="6"/>
  <c r="W136" i="5"/>
  <c r="W135" i="5"/>
  <c r="AO108" i="8"/>
  <c r="CB107" i="10"/>
  <c r="F109" i="26"/>
  <c r="BY107" i="10"/>
  <c r="AT109" i="12"/>
  <c r="AO109" i="6"/>
  <c r="Y136" i="5"/>
  <c r="U135" i="4"/>
  <c r="AP108" i="6"/>
  <c r="F107" i="35"/>
  <c r="AB108" i="35" s="1"/>
  <c r="I106" i="35"/>
  <c r="W136" i="17"/>
  <c r="AT109" i="8"/>
  <c r="AI108" i="1"/>
  <c r="AI109" i="1"/>
  <c r="AQ108" i="13"/>
  <c r="AL107" i="12"/>
  <c r="BZ107" i="10"/>
  <c r="V136" i="14"/>
  <c r="CP110" i="18"/>
  <c r="U110" i="23" s="1"/>
  <c r="CQ110" i="18"/>
  <c r="CI110" i="18"/>
  <c r="N110" i="23" s="1"/>
  <c r="BS105" i="10"/>
  <c r="D132" i="14"/>
  <c r="AS132" i="14" s="1"/>
  <c r="AB106" i="8"/>
  <c r="T106" i="8"/>
  <c r="U106" i="8"/>
  <c r="W106" i="8"/>
  <c r="AT107" i="8" s="1"/>
  <c r="BV106" i="8"/>
  <c r="BS106" i="13"/>
  <c r="D133" i="17"/>
  <c r="AS133" i="17" s="1"/>
  <c r="R135" i="16"/>
  <c r="S135" i="15"/>
  <c r="CC107" i="10"/>
  <c r="AU135" i="14"/>
  <c r="Z135" i="14"/>
  <c r="T107" i="19" s="1"/>
  <c r="R105" i="8"/>
  <c r="S105" i="8"/>
  <c r="AE105" i="10"/>
  <c r="BY105" i="10"/>
  <c r="BS104" i="10"/>
  <c r="D131" i="14"/>
  <c r="AS131" i="14" s="1"/>
  <c r="AG105" i="11"/>
  <c r="CA105" i="11"/>
  <c r="R104" i="11"/>
  <c r="S104" i="11"/>
  <c r="U105" i="13"/>
  <c r="T105" i="13"/>
  <c r="W105" i="13"/>
  <c r="AL106" i="6"/>
  <c r="AB106" i="10"/>
  <c r="BV106" i="10"/>
  <c r="T106" i="10"/>
  <c r="AQ107" i="10" s="1"/>
  <c r="W106" i="10"/>
  <c r="U106" i="10"/>
  <c r="AA106" i="11"/>
  <c r="BU106" i="11"/>
  <c r="AH106" i="12"/>
  <c r="CB106" i="12"/>
  <c r="AG106" i="13"/>
  <c r="CA106" i="13"/>
  <c r="W105" i="6"/>
  <c r="T105" i="6"/>
  <c r="U105" i="6"/>
  <c r="U105" i="8"/>
  <c r="W105" i="8"/>
  <c r="T105" i="8"/>
  <c r="AK105" i="10"/>
  <c r="CE105" i="10"/>
  <c r="AC105" i="10"/>
  <c r="BW105" i="10"/>
  <c r="P105" i="11"/>
  <c r="AM106" i="11" s="1"/>
  <c r="AE105" i="11"/>
  <c r="BY105" i="11"/>
  <c r="BS104" i="11"/>
  <c r="D131" i="15"/>
  <c r="AS131" i="15" s="1"/>
  <c r="P105" i="12"/>
  <c r="AM106" i="12" s="1"/>
  <c r="AF106" i="6"/>
  <c r="BZ106" i="6"/>
  <c r="AN106" i="6"/>
  <c r="AE106" i="8"/>
  <c r="BY106" i="8"/>
  <c r="P106" i="8"/>
  <c r="AM107" i="8" s="1"/>
  <c r="AD106" i="10"/>
  <c r="BX106" i="10"/>
  <c r="AL106" i="10"/>
  <c r="AC106" i="11"/>
  <c r="BW106" i="11"/>
  <c r="AK106" i="11"/>
  <c r="CE106" i="11"/>
  <c r="AB106" i="12"/>
  <c r="T106" i="12"/>
  <c r="AQ106" i="12" s="1"/>
  <c r="U106" i="12"/>
  <c r="W106" i="12"/>
  <c r="AT106" i="12" s="1"/>
  <c r="BV106" i="12"/>
  <c r="AJ106" i="12"/>
  <c r="CD106" i="12"/>
  <c r="AA106" i="13"/>
  <c r="BU106" i="13"/>
  <c r="AI106" i="13"/>
  <c r="CC106" i="13"/>
  <c r="C106" i="1"/>
  <c r="K106" i="1"/>
  <c r="R135" i="17"/>
  <c r="AR108" i="11"/>
  <c r="C106" i="35"/>
  <c r="AC107" i="11"/>
  <c r="BS108" i="6"/>
  <c r="D135" i="4"/>
  <c r="AS135" i="4" s="1"/>
  <c r="O135" i="16" a="1"/>
  <c r="O135" i="16" s="1"/>
  <c r="AA136" i="16" s="1"/>
  <c r="F109" i="23" s="1"/>
  <c r="G107" i="22"/>
  <c r="O108" i="22" s="1"/>
  <c r="AT135" i="16"/>
  <c r="Q135" i="16"/>
  <c r="Z135" i="16"/>
  <c r="AD107" i="19" s="1"/>
  <c r="AU135" i="16"/>
  <c r="U106" i="35"/>
  <c r="AC107" i="10"/>
  <c r="BV107" i="10"/>
  <c r="AD107" i="6"/>
  <c r="BZ107" i="13"/>
  <c r="BV107" i="8"/>
  <c r="BY107" i="13"/>
  <c r="AE108" i="1"/>
  <c r="AE109" i="1"/>
  <c r="V135" i="15"/>
  <c r="CF108" i="11"/>
  <c r="AR108" i="8"/>
  <c r="AN107" i="1"/>
  <c r="CB107" i="12"/>
  <c r="CC107" i="11"/>
  <c r="AL107" i="6"/>
  <c r="V136" i="16"/>
  <c r="R136" i="5"/>
  <c r="T135" i="14"/>
  <c r="Z136" i="5"/>
  <c r="O108" i="19" s="1"/>
  <c r="Z135" i="5"/>
  <c r="O107" i="19" s="1"/>
  <c r="AU135" i="5"/>
  <c r="I107" i="35"/>
  <c r="AE107" i="35" s="1"/>
  <c r="AP108" i="8"/>
  <c r="AH107" i="10"/>
  <c r="H107" i="35"/>
  <c r="AM108" i="8"/>
  <c r="AT109" i="6"/>
  <c r="C109" i="26"/>
  <c r="R134" i="14"/>
  <c r="X134" i="14"/>
  <c r="I108" i="22"/>
  <c r="Q109" i="22" s="1"/>
  <c r="AB124" i="32" s="1"/>
  <c r="T135" i="4"/>
  <c r="CA107" i="10"/>
  <c r="BT107" i="8"/>
  <c r="AR109" i="6"/>
  <c r="G109" i="26"/>
  <c r="AT108" i="13"/>
  <c r="BX107" i="12"/>
  <c r="AU134" i="4"/>
  <c r="CK110" i="18"/>
  <c r="P110" i="23" s="1"/>
  <c r="CH110" i="18"/>
  <c r="AH105" i="11"/>
  <c r="CB105" i="11"/>
  <c r="Z106" i="11"/>
  <c r="R106" i="11"/>
  <c r="S106" i="11"/>
  <c r="BT106" i="11"/>
  <c r="W134" i="15"/>
  <c r="X134" i="15"/>
  <c r="Y108" i="1"/>
  <c r="Y109" i="1"/>
  <c r="P105" i="13"/>
  <c r="Y106" i="6"/>
  <c r="AB133" i="4" s="1"/>
  <c r="H105" i="19" s="1"/>
  <c r="AG106" i="6"/>
  <c r="CA106" i="6"/>
  <c r="D133" i="5"/>
  <c r="AS133" i="5" s="1"/>
  <c r="BS106" i="8"/>
  <c r="AF106" i="8"/>
  <c r="BZ106" i="8"/>
  <c r="AE106" i="10"/>
  <c r="BY106" i="10"/>
  <c r="P106" i="10"/>
  <c r="AD106" i="11"/>
  <c r="BX106" i="11"/>
  <c r="AL106" i="11"/>
  <c r="AC106" i="12"/>
  <c r="BW106" i="12"/>
  <c r="AK106" i="12"/>
  <c r="CE106" i="12"/>
  <c r="AB106" i="13"/>
  <c r="U106" i="13"/>
  <c r="W106" i="13"/>
  <c r="BV106" i="13"/>
  <c r="T106" i="13"/>
  <c r="AJ106" i="13"/>
  <c r="CD106" i="13"/>
  <c r="D106" i="1"/>
  <c r="L106" i="1"/>
  <c r="X136" i="17"/>
  <c r="S135" i="17"/>
  <c r="Q135" i="17"/>
  <c r="H107" i="22"/>
  <c r="P108" i="22" s="1"/>
  <c r="O135" i="17" a="1"/>
  <c r="O135" i="17" s="1"/>
  <c r="AT135" i="17"/>
  <c r="BV107" i="12"/>
  <c r="AL107" i="10"/>
  <c r="B108" i="18"/>
  <c r="A107" i="35"/>
  <c r="B107" i="22"/>
  <c r="C122" i="32"/>
  <c r="AC122" i="32" s="1"/>
  <c r="B107" i="20"/>
  <c r="AL107" i="20" s="1"/>
  <c r="AX107" i="20" s="1"/>
  <c r="A108" i="26"/>
  <c r="B107" i="19"/>
  <c r="AL107" i="19" s="1"/>
  <c r="AY107" i="19" s="1"/>
  <c r="A108" i="23"/>
  <c r="T135" i="16"/>
  <c r="Y135" i="16"/>
  <c r="AU134" i="17"/>
  <c r="Z107" i="13"/>
  <c r="AT107" i="11"/>
  <c r="AL107" i="8"/>
  <c r="AD109" i="1"/>
  <c r="AD108" i="1"/>
  <c r="AF107" i="13"/>
  <c r="AE107" i="13"/>
  <c r="BX107" i="11"/>
  <c r="T135" i="15"/>
  <c r="AH107" i="12"/>
  <c r="AI107" i="11"/>
  <c r="Z136" i="14"/>
  <c r="T108" i="19" s="1"/>
  <c r="R135" i="14"/>
  <c r="AP108" i="10"/>
  <c r="L107" i="35"/>
  <c r="CE107" i="6"/>
  <c r="AT135" i="5"/>
  <c r="Q135" i="5"/>
  <c r="O135" i="5" a="1"/>
  <c r="O135" i="5" s="1"/>
  <c r="D107" i="22"/>
  <c r="L108" i="22" s="1"/>
  <c r="CF108" i="8"/>
  <c r="CC107" i="8"/>
  <c r="AO107" i="10"/>
  <c r="CD107" i="13"/>
  <c r="Z136" i="16"/>
  <c r="AD108" i="19" s="1"/>
  <c r="W135" i="4"/>
  <c r="BY107" i="12"/>
  <c r="I109" i="26"/>
  <c r="R109" i="26"/>
  <c r="Z136" i="15"/>
  <c r="Y108" i="19" s="1"/>
  <c r="Q136" i="17"/>
  <c r="AA108" i="1"/>
  <c r="AA109" i="1"/>
  <c r="K107" i="35"/>
  <c r="AG108" i="35" s="1"/>
  <c r="AM108" i="10"/>
  <c r="C106" i="22"/>
  <c r="AT134" i="4"/>
  <c r="AF105" i="10"/>
  <c r="BZ105" i="10"/>
  <c r="AC106" i="6"/>
  <c r="BW106" i="6"/>
  <c r="AA106" i="10"/>
  <c r="BU106" i="10"/>
  <c r="AG106" i="12"/>
  <c r="CA106" i="12"/>
  <c r="AJ105" i="10"/>
  <c r="CD105" i="10"/>
  <c r="AD105" i="11"/>
  <c r="BX105" i="11"/>
  <c r="N103" i="35"/>
  <c r="AI105" i="10"/>
  <c r="CC105" i="10"/>
  <c r="U104" i="10"/>
  <c r="T104" i="10"/>
  <c r="W104" i="10"/>
  <c r="BS105" i="13"/>
  <c r="D132" i="17"/>
  <c r="AS132" i="17" s="1"/>
  <c r="Y106" i="8"/>
  <c r="AB133" i="5" s="1"/>
  <c r="M105" i="19" s="1"/>
  <c r="BS106" i="10"/>
  <c r="D133" i="14"/>
  <c r="AS133" i="14" s="1"/>
  <c r="AE106" i="11"/>
  <c r="BY106" i="11"/>
  <c r="AC106" i="13"/>
  <c r="BW106" i="13"/>
  <c r="M106" i="1"/>
  <c r="Y135" i="17"/>
  <c r="T135" i="17"/>
  <c r="E107" i="35"/>
  <c r="AA108" i="35" s="1"/>
  <c r="AM108" i="6"/>
  <c r="CC107" i="13"/>
  <c r="BX107" i="10"/>
  <c r="AO109" i="13"/>
  <c r="W135" i="16"/>
  <c r="CB107" i="13"/>
  <c r="Q134" i="17"/>
  <c r="O134" i="17" a="1"/>
  <c r="O134" i="17" s="1"/>
  <c r="AT134" i="17"/>
  <c r="H106" i="22"/>
  <c r="CC107" i="12"/>
  <c r="BX107" i="8"/>
  <c r="Y107" i="12"/>
  <c r="AB134" i="16" s="1"/>
  <c r="AB106" i="19" s="1"/>
  <c r="CA107" i="11"/>
  <c r="AD107" i="11"/>
  <c r="X135" i="15"/>
  <c r="AQ108" i="8"/>
  <c r="C121" i="32"/>
  <c r="AC121" i="32" s="1"/>
  <c r="B106" i="19"/>
  <c r="AL106" i="19" s="1"/>
  <c r="AY106" i="19" s="1"/>
  <c r="B107" i="18"/>
  <c r="A106" i="35"/>
  <c r="A107" i="23"/>
  <c r="A107" i="26"/>
  <c r="B106" i="20"/>
  <c r="AL106" i="20" s="1"/>
  <c r="AX106" i="20" s="1"/>
  <c r="B106" i="22"/>
  <c r="AU134" i="16"/>
  <c r="AT134" i="16"/>
  <c r="O134" i="16" a="1"/>
  <c r="O134" i="16" s="1"/>
  <c r="G106" i="22"/>
  <c r="BU107" i="11"/>
  <c r="AN107" i="13"/>
  <c r="AC107" i="6"/>
  <c r="T107" i="35"/>
  <c r="AP108" i="35" s="1"/>
  <c r="AM108" i="13"/>
  <c r="S135" i="14"/>
  <c r="CF108" i="10"/>
  <c r="AG107" i="12"/>
  <c r="AU134" i="15"/>
  <c r="AK107" i="6"/>
  <c r="S135" i="5"/>
  <c r="AI107" i="8"/>
  <c r="S136" i="15"/>
  <c r="AR109" i="12"/>
  <c r="AK108" i="1"/>
  <c r="AK109" i="1"/>
  <c r="AT134" i="14"/>
  <c r="E106" i="22"/>
  <c r="O134" i="14" a="1"/>
  <c r="O134" i="14" s="1"/>
  <c r="L106" i="35"/>
  <c r="AP107" i="10"/>
  <c r="BV107" i="6"/>
  <c r="AJ107" i="13"/>
  <c r="AJ108" i="1"/>
  <c r="AJ109" i="1"/>
  <c r="S135" i="4"/>
  <c r="AH109" i="23"/>
  <c r="BI109" i="23" s="1"/>
  <c r="AB109" i="23"/>
  <c r="B110" i="33" s="1"/>
  <c r="F110" i="33" s="1"/>
  <c r="J110" i="33" s="1"/>
  <c r="BW107" i="12"/>
  <c r="AO109" i="10"/>
  <c r="N106" i="35"/>
  <c r="AM107" i="11"/>
  <c r="AR109" i="8"/>
  <c r="L123" i="32"/>
  <c r="M123" i="32"/>
  <c r="O123" i="32"/>
  <c r="N123" i="32"/>
  <c r="T123" i="32"/>
  <c r="R123" i="32"/>
  <c r="S123" i="32"/>
  <c r="U123" i="32"/>
  <c r="P123" i="32"/>
  <c r="Q123" i="32"/>
  <c r="AJ106" i="8"/>
  <c r="CD106" i="8"/>
  <c r="BS105" i="12"/>
  <c r="D132" i="16"/>
  <c r="AS132" i="16" s="1"/>
  <c r="P105" i="6"/>
  <c r="AA105" i="10"/>
  <c r="BU105" i="10"/>
  <c r="AK105" i="11"/>
  <c r="CE105" i="11"/>
  <c r="AC105" i="11"/>
  <c r="BW105" i="11"/>
  <c r="B104" i="35"/>
  <c r="Z106" i="6"/>
  <c r="BT106" i="6"/>
  <c r="S106" i="6"/>
  <c r="F105" i="35" s="1"/>
  <c r="R106" i="6"/>
  <c r="U134" i="4"/>
  <c r="X134" i="4"/>
  <c r="T134" i="4"/>
  <c r="W134" i="4"/>
  <c r="Z134" i="4"/>
  <c r="J106" i="19" s="1"/>
  <c r="AH106" i="6"/>
  <c r="CB106" i="6"/>
  <c r="AG106" i="8"/>
  <c r="CA106" i="8"/>
  <c r="AF106" i="10"/>
  <c r="BZ106" i="10"/>
  <c r="AN106" i="10"/>
  <c r="N105" i="35"/>
  <c r="AD106" i="12"/>
  <c r="BX106" i="12"/>
  <c r="AK106" i="13"/>
  <c r="CE106" i="13"/>
  <c r="E106" i="1"/>
  <c r="P105" i="8"/>
  <c r="AH105" i="10"/>
  <c r="CB105" i="10"/>
  <c r="Z105" i="10"/>
  <c r="R105" i="10"/>
  <c r="S105" i="10"/>
  <c r="BT105" i="10"/>
  <c r="AJ105" i="11"/>
  <c r="CD105" i="11"/>
  <c r="AB105" i="11"/>
  <c r="T105" i="11"/>
  <c r="W105" i="11"/>
  <c r="AT105" i="11" s="1"/>
  <c r="BV105" i="11"/>
  <c r="U105" i="11"/>
  <c r="R105" i="12"/>
  <c r="S105" i="12"/>
  <c r="A105" i="6"/>
  <c r="A105" i="1"/>
  <c r="AA106" i="6"/>
  <c r="BU106" i="6"/>
  <c r="AI106" i="6"/>
  <c r="CC106" i="6"/>
  <c r="Z106" i="8"/>
  <c r="S106" i="8"/>
  <c r="BT106" i="8"/>
  <c r="R106" i="8"/>
  <c r="T134" i="5"/>
  <c r="S134" i="5"/>
  <c r="W134" i="5"/>
  <c r="Z134" i="5"/>
  <c r="O106" i="19" s="1"/>
  <c r="AH106" i="8"/>
  <c r="CB106" i="8"/>
  <c r="Y106" i="10"/>
  <c r="AB133" i="14" s="1"/>
  <c r="R105" i="19" s="1"/>
  <c r="AG106" i="10"/>
  <c r="CA106" i="10"/>
  <c r="BS106" i="11"/>
  <c r="D133" i="15"/>
  <c r="AS133" i="15" s="1"/>
  <c r="AF106" i="11"/>
  <c r="BZ106" i="11"/>
  <c r="AN106" i="11"/>
  <c r="AE106" i="12"/>
  <c r="BY106" i="12"/>
  <c r="Q105" i="35"/>
  <c r="AM106" i="35" s="1"/>
  <c r="AD106" i="13"/>
  <c r="BX106" i="13"/>
  <c r="AL106" i="13"/>
  <c r="F106" i="1"/>
  <c r="N106" i="1"/>
  <c r="AG108" i="1"/>
  <c r="AG109" i="1"/>
  <c r="AU135" i="17"/>
  <c r="Z135" i="17"/>
  <c r="AI107" i="19" s="1"/>
  <c r="CF108" i="13"/>
  <c r="AI107" i="13"/>
  <c r="AQ107" i="12"/>
  <c r="AD107" i="10"/>
  <c r="U136" i="17"/>
  <c r="U135" i="16"/>
  <c r="AP108" i="12"/>
  <c r="R107" i="35"/>
  <c r="AH107" i="13"/>
  <c r="AI107" i="12"/>
  <c r="BV107" i="11"/>
  <c r="AD107" i="8"/>
  <c r="CB107" i="11"/>
  <c r="AG107" i="11"/>
  <c r="CA107" i="6"/>
  <c r="AO109" i="12"/>
  <c r="F107" i="22"/>
  <c r="N108" i="22" s="1"/>
  <c r="Q135" i="15"/>
  <c r="AT135" i="15"/>
  <c r="O135" i="15" a="1"/>
  <c r="O135" i="15" s="1"/>
  <c r="E108" i="26" s="1"/>
  <c r="BS107" i="6"/>
  <c r="D134" i="4"/>
  <c r="AS134" i="4" s="1"/>
  <c r="AA107" i="11"/>
  <c r="AN107" i="8"/>
  <c r="S136" i="17"/>
  <c r="X135" i="14"/>
  <c r="T135" i="5"/>
  <c r="AQ108" i="12"/>
  <c r="Q136" i="14"/>
  <c r="Q136" i="16"/>
  <c r="AP109" i="8"/>
  <c r="T106" i="35"/>
  <c r="BT107" i="10"/>
  <c r="AB107" i="6"/>
  <c r="CE107" i="12"/>
  <c r="H106" i="35"/>
  <c r="W136" i="15"/>
  <c r="B109" i="26"/>
  <c r="V135" i="4"/>
  <c r="X135" i="4"/>
  <c r="AL107" i="13"/>
  <c r="AN107" i="11"/>
  <c r="CB107" i="8"/>
  <c r="AT134" i="5"/>
  <c r="D106" i="22"/>
  <c r="O134" i="5" a="1"/>
  <c r="O134" i="5" s="1"/>
  <c r="CC107" i="6"/>
  <c r="E109" i="26"/>
  <c r="AQ109" i="12"/>
  <c r="AC107" i="12"/>
  <c r="R136" i="14"/>
  <c r="X136" i="5"/>
  <c r="CE107" i="13"/>
  <c r="CA107" i="8"/>
  <c r="F106" i="35"/>
  <c r="AP109" i="11"/>
  <c r="CM110" i="18"/>
  <c r="R110" i="23" s="1"/>
  <c r="H119" i="32" a="1"/>
  <c r="D120" i="32" a="1"/>
  <c r="F120" i="32" a="1"/>
  <c r="J120" i="32" a="1"/>
  <c r="E120" i="32" a="1"/>
  <c r="I119" i="32" a="1"/>
  <c r="E119" i="32" a="1"/>
  <c r="D119" i="32" a="1"/>
  <c r="I120" i="32" a="1"/>
  <c r="G119" i="32" a="1"/>
  <c r="F119" i="32" a="1"/>
  <c r="AT107" i="12" l="1"/>
  <c r="AK107" i="35"/>
  <c r="AR106" i="10"/>
  <c r="AR106" i="12"/>
  <c r="J110" i="23"/>
  <c r="AO106" i="6"/>
  <c r="AN107" i="35"/>
  <c r="AA136" i="15"/>
  <c r="E109" i="23" s="1"/>
  <c r="AO106" i="11"/>
  <c r="E109" i="19"/>
  <c r="V110" i="23"/>
  <c r="D109" i="19"/>
  <c r="M110" i="23"/>
  <c r="AR107" i="10"/>
  <c r="CF107" i="10"/>
  <c r="AR105" i="11"/>
  <c r="AT106" i="8"/>
  <c r="AR106" i="8"/>
  <c r="AO106" i="8"/>
  <c r="AT106" i="10"/>
  <c r="AQ105" i="11"/>
  <c r="AO105" i="10"/>
  <c r="AJ106" i="35"/>
  <c r="AQ106" i="10"/>
  <c r="CF107" i="12"/>
  <c r="AH107" i="35"/>
  <c r="AQ106" i="13"/>
  <c r="CF106" i="6"/>
  <c r="CF106" i="8"/>
  <c r="AO107" i="11"/>
  <c r="CF105" i="10"/>
  <c r="CI109" i="18"/>
  <c r="N109" i="23" s="1"/>
  <c r="CF107" i="13"/>
  <c r="S109" i="26"/>
  <c r="V110" i="33" s="1"/>
  <c r="I119" i="32"/>
  <c r="H119" i="32"/>
  <c r="D120" i="32"/>
  <c r="J120" i="32"/>
  <c r="F120" i="32"/>
  <c r="D119" i="32"/>
  <c r="G119" i="32"/>
  <c r="E120" i="32"/>
  <c r="I120" i="32"/>
  <c r="V106" i="26" s="1"/>
  <c r="X107" i="33" s="1"/>
  <c r="E119" i="32"/>
  <c r="F119" i="32"/>
  <c r="AC108" i="19"/>
  <c r="AQ136" i="16"/>
  <c r="O133" i="5" a="1"/>
  <c r="O133" i="5" s="1"/>
  <c r="AA134" i="5" s="1"/>
  <c r="C107" i="23" s="1"/>
  <c r="AT133" i="5"/>
  <c r="D105" i="22"/>
  <c r="L106" i="22" s="1"/>
  <c r="Q133" i="5"/>
  <c r="AH106" i="1"/>
  <c r="AH107" i="1"/>
  <c r="I105" i="35"/>
  <c r="AP106" i="8"/>
  <c r="S133" i="4"/>
  <c r="AA135" i="16"/>
  <c r="F108" i="23" s="1"/>
  <c r="F107" i="26"/>
  <c r="AJ106" i="1"/>
  <c r="AJ107" i="1"/>
  <c r="Z133" i="15"/>
  <c r="Y105" i="19" s="1"/>
  <c r="AU133" i="15"/>
  <c r="Y133" i="15"/>
  <c r="AQ135" i="16"/>
  <c r="AC107" i="19"/>
  <c r="AE107" i="19" s="1"/>
  <c r="AR107" i="19" s="1"/>
  <c r="AR106" i="6"/>
  <c r="AQ106" i="8"/>
  <c r="F109" i="37"/>
  <c r="M110" i="37" s="1"/>
  <c r="M107" i="22"/>
  <c r="X133" i="17"/>
  <c r="B105" i="22"/>
  <c r="B106" i="18"/>
  <c r="B105" i="20"/>
  <c r="AL105" i="20" s="1"/>
  <c r="AX105" i="20" s="1"/>
  <c r="A105" i="35"/>
  <c r="C120" i="32"/>
  <c r="AC120" i="32" s="1"/>
  <c r="B105" i="19"/>
  <c r="AL105" i="19" s="1"/>
  <c r="AY105" i="19" s="1"/>
  <c r="A106" i="23"/>
  <c r="A106" i="26"/>
  <c r="V133" i="16"/>
  <c r="H109" i="26"/>
  <c r="V133" i="5"/>
  <c r="BS105" i="6"/>
  <c r="D132" i="4"/>
  <c r="AS132" i="4" s="1"/>
  <c r="T132" i="14"/>
  <c r="X133" i="4"/>
  <c r="AP107" i="35"/>
  <c r="U109" i="26"/>
  <c r="U110" i="33"/>
  <c r="AT107" i="10"/>
  <c r="AI106" i="1"/>
  <c r="AI107" i="1"/>
  <c r="AT106" i="13"/>
  <c r="T104" i="35"/>
  <c r="X133" i="15"/>
  <c r="CF106" i="11"/>
  <c r="AR107" i="12"/>
  <c r="S106" i="1"/>
  <c r="R106" i="1"/>
  <c r="Z106" i="1"/>
  <c r="Z107" i="1"/>
  <c r="Q104" i="35"/>
  <c r="AM105" i="35" s="1"/>
  <c r="V133" i="17"/>
  <c r="Y134" i="17"/>
  <c r="Y133" i="17"/>
  <c r="E105" i="35"/>
  <c r="AA106" i="35" s="1"/>
  <c r="AM106" i="6"/>
  <c r="W133" i="16"/>
  <c r="R132" i="15"/>
  <c r="O104" i="35"/>
  <c r="AP105" i="11"/>
  <c r="AA107" i="35"/>
  <c r="S133" i="14"/>
  <c r="AQ106" i="6"/>
  <c r="S133" i="17"/>
  <c r="AT132" i="17"/>
  <c r="O132" i="17" a="1"/>
  <c r="O132" i="17" s="1"/>
  <c r="H104" i="22"/>
  <c r="CQ109" i="18"/>
  <c r="R133" i="14"/>
  <c r="R132" i="14"/>
  <c r="U133" i="15"/>
  <c r="AC106" i="1"/>
  <c r="AC107" i="1"/>
  <c r="L104" i="35"/>
  <c r="AP105" i="10"/>
  <c r="AQ134" i="17"/>
  <c r="AH106" i="19"/>
  <c r="AJ106" i="19" s="1"/>
  <c r="AS106" i="19" s="1"/>
  <c r="S133" i="5"/>
  <c r="Q132" i="14"/>
  <c r="E104" i="22"/>
  <c r="AT132" i="14"/>
  <c r="O132" i="14" a="1"/>
  <c r="O132" i="14" s="1"/>
  <c r="R133" i="4"/>
  <c r="Z134" i="15"/>
  <c r="Y106" i="19" s="1"/>
  <c r="H107" i="37"/>
  <c r="Y26" i="37" s="1"/>
  <c r="Y39" i="37" s="1"/>
  <c r="Y52" i="37" s="1"/>
  <c r="Y65" i="37" s="1"/>
  <c r="CG107" i="18"/>
  <c r="CS107" i="18" s="1"/>
  <c r="A107" i="37"/>
  <c r="O107" i="37"/>
  <c r="I108" i="19"/>
  <c r="K108" i="19" s="1"/>
  <c r="AN108" i="19" s="1"/>
  <c r="AQ136" i="4"/>
  <c r="AA135" i="17"/>
  <c r="G108" i="23" s="1"/>
  <c r="G108" i="26"/>
  <c r="AR106" i="13"/>
  <c r="Q133" i="15"/>
  <c r="F105" i="22"/>
  <c r="AT133" i="15"/>
  <c r="O133" i="15" a="1"/>
  <c r="O133" i="15" s="1"/>
  <c r="AA134" i="15" s="1"/>
  <c r="E107" i="23" s="1"/>
  <c r="O105" i="35"/>
  <c r="AP106" i="11"/>
  <c r="CR110" i="18"/>
  <c r="C109" i="19" s="1"/>
  <c r="B109" i="37"/>
  <c r="I110" i="37" s="1"/>
  <c r="AA136" i="17"/>
  <c r="G109" i="23" s="1"/>
  <c r="O131" i="15" a="1"/>
  <c r="O131" i="15" s="1"/>
  <c r="F103" i="22"/>
  <c r="AT131" i="15"/>
  <c r="AP107" i="8"/>
  <c r="U134" i="15"/>
  <c r="T133" i="17"/>
  <c r="R133" i="17"/>
  <c r="S133" i="16"/>
  <c r="U133" i="16"/>
  <c r="C104" i="35"/>
  <c r="U132" i="15"/>
  <c r="C104" i="22"/>
  <c r="AT132" i="4"/>
  <c r="C109" i="37"/>
  <c r="J110" i="37" s="1"/>
  <c r="AE106" i="1"/>
  <c r="AE107" i="1"/>
  <c r="AM107" i="6"/>
  <c r="AU133" i="14"/>
  <c r="Z133" i="14"/>
  <c r="T105" i="19" s="1"/>
  <c r="AT106" i="6"/>
  <c r="AR105" i="10"/>
  <c r="B105" i="35"/>
  <c r="X106" i="35" s="1"/>
  <c r="AM106" i="1"/>
  <c r="AM107" i="1"/>
  <c r="CP109" i="18"/>
  <c r="U109" i="23" s="1"/>
  <c r="T133" i="4"/>
  <c r="G107" i="26"/>
  <c r="S108" i="19"/>
  <c r="U108" i="19" s="1"/>
  <c r="AP108" i="19" s="1"/>
  <c r="AQ136" i="14"/>
  <c r="W133" i="5"/>
  <c r="R133" i="5"/>
  <c r="X133" i="16"/>
  <c r="R104" i="35"/>
  <c r="S132" i="14"/>
  <c r="Y133" i="4"/>
  <c r="AO107" i="6"/>
  <c r="M108" i="22"/>
  <c r="B107" i="26"/>
  <c r="AE108" i="19"/>
  <c r="AR108" i="19" s="1"/>
  <c r="AA106" i="1"/>
  <c r="AA107" i="1"/>
  <c r="AM106" i="10"/>
  <c r="K105" i="35"/>
  <c r="S133" i="15"/>
  <c r="O107" i="22"/>
  <c r="AU131" i="15"/>
  <c r="AE106" i="35"/>
  <c r="AO107" i="13"/>
  <c r="AG106" i="1"/>
  <c r="AG107" i="1"/>
  <c r="W133" i="17"/>
  <c r="CF106" i="13"/>
  <c r="R133" i="16"/>
  <c r="Z133" i="16"/>
  <c r="AD105" i="19" s="1"/>
  <c r="AU133" i="16"/>
  <c r="O132" i="15" a="1"/>
  <c r="O132" i="15" s="1"/>
  <c r="AT132" i="15"/>
  <c r="Q132" i="15"/>
  <c r="F104" i="22"/>
  <c r="E109" i="37"/>
  <c r="L110" i="37" s="1"/>
  <c r="AH108" i="35"/>
  <c r="V134" i="5"/>
  <c r="AJ107" i="35"/>
  <c r="AQ108" i="1"/>
  <c r="AQ109" i="1"/>
  <c r="AD106" i="1"/>
  <c r="AD107" i="1"/>
  <c r="X133" i="14"/>
  <c r="U104" i="35"/>
  <c r="AQ105" i="10"/>
  <c r="L121" i="32"/>
  <c r="O121" i="32"/>
  <c r="S121" i="32"/>
  <c r="Q121" i="32"/>
  <c r="N121" i="32"/>
  <c r="R121" i="32"/>
  <c r="M121" i="32"/>
  <c r="P121" i="32"/>
  <c r="T121" i="32"/>
  <c r="U121" i="32"/>
  <c r="N107" i="22"/>
  <c r="I107" i="26"/>
  <c r="R107" i="26"/>
  <c r="C108" i="26"/>
  <c r="AA135" i="5"/>
  <c r="C108" i="23" s="1"/>
  <c r="R133" i="15"/>
  <c r="AA136" i="5"/>
  <c r="C109" i="23" s="1"/>
  <c r="AT132" i="16"/>
  <c r="O132" i="16" a="1"/>
  <c r="O132" i="16" s="1"/>
  <c r="G104" i="22"/>
  <c r="N107" i="19"/>
  <c r="P107" i="19" s="1"/>
  <c r="AO107" i="19" s="1"/>
  <c r="AQ135" i="5"/>
  <c r="AP107" i="6"/>
  <c r="C107" i="26"/>
  <c r="AQ107" i="8"/>
  <c r="Y133" i="5"/>
  <c r="X133" i="5"/>
  <c r="AU132" i="16"/>
  <c r="X132" i="14"/>
  <c r="T106" i="1"/>
  <c r="W106" i="1"/>
  <c r="U106" i="1"/>
  <c r="AB106" i="1"/>
  <c r="AB107" i="1"/>
  <c r="AU133" i="4"/>
  <c r="Z133" i="4"/>
  <c r="J105" i="19" s="1"/>
  <c r="AA134" i="4"/>
  <c r="B107" i="23" s="1"/>
  <c r="C105" i="22"/>
  <c r="K106" i="22" s="1"/>
  <c r="AT133" i="4"/>
  <c r="E104" i="35"/>
  <c r="Y134" i="5"/>
  <c r="AO107" i="8"/>
  <c r="Y134" i="15"/>
  <c r="AR107" i="8"/>
  <c r="CG108" i="18"/>
  <c r="CS108" i="18" s="1"/>
  <c r="A108" i="37"/>
  <c r="O108" i="37"/>
  <c r="H108" i="37"/>
  <c r="Y27" i="37" s="1"/>
  <c r="Y40" i="37" s="1"/>
  <c r="Y53" i="37" s="1"/>
  <c r="Y66" i="37" s="1"/>
  <c r="P107" i="22"/>
  <c r="V133" i="15"/>
  <c r="Y134" i="4"/>
  <c r="AD107" i="35"/>
  <c r="F108" i="26"/>
  <c r="N104" i="35"/>
  <c r="AJ104" i="35" s="1"/>
  <c r="AM105" i="11"/>
  <c r="R134" i="4"/>
  <c r="D108" i="26"/>
  <c r="AA135" i="14"/>
  <c r="D108" i="23" s="1"/>
  <c r="AD108" i="35"/>
  <c r="AR107" i="13"/>
  <c r="R134" i="17"/>
  <c r="O133" i="17" a="1"/>
  <c r="O133" i="17" s="1"/>
  <c r="AA134" i="17" s="1"/>
  <c r="G107" i="23" s="1"/>
  <c r="Q133" i="17"/>
  <c r="AT133" i="17"/>
  <c r="H105" i="22"/>
  <c r="U105" i="35"/>
  <c r="AP106" i="13"/>
  <c r="Y133" i="16"/>
  <c r="CF106" i="12"/>
  <c r="W132" i="15"/>
  <c r="AA136" i="14"/>
  <c r="D109" i="23" s="1"/>
  <c r="AR108" i="1"/>
  <c r="AR109" i="1"/>
  <c r="R134" i="15"/>
  <c r="W134" i="17"/>
  <c r="W133" i="14"/>
  <c r="E103" i="22"/>
  <c r="O131" i="14" a="1"/>
  <c r="O131" i="14" s="1"/>
  <c r="AT131" i="14"/>
  <c r="CM109" i="18"/>
  <c r="R109" i="23" s="1"/>
  <c r="L122" i="32"/>
  <c r="T122" i="32"/>
  <c r="M122" i="32"/>
  <c r="O122" i="32"/>
  <c r="N122" i="32"/>
  <c r="S122" i="32"/>
  <c r="U122" i="32"/>
  <c r="P122" i="32"/>
  <c r="Q122" i="32"/>
  <c r="R122" i="32"/>
  <c r="CK109" i="18"/>
  <c r="P109" i="23" s="1"/>
  <c r="D107" i="26"/>
  <c r="AE108" i="35"/>
  <c r="I106" i="22"/>
  <c r="L107" i="22"/>
  <c r="AH108" i="23"/>
  <c r="BI108" i="23" s="1"/>
  <c r="AB108" i="23"/>
  <c r="B109" i="33" s="1"/>
  <c r="F109" i="33" s="1"/>
  <c r="J109" i="33" s="1"/>
  <c r="AQ135" i="17"/>
  <c r="AH107" i="19"/>
  <c r="AJ107" i="19" s="1"/>
  <c r="AS107" i="19" s="1"/>
  <c r="W133" i="15"/>
  <c r="CF107" i="8"/>
  <c r="H105" i="35"/>
  <c r="AD106" i="35" s="1"/>
  <c r="AM106" i="8"/>
  <c r="O132" i="5" a="1"/>
  <c r="O132" i="5" s="1"/>
  <c r="D104" i="22"/>
  <c r="AT132" i="5"/>
  <c r="I104" i="35"/>
  <c r="X134" i="5"/>
  <c r="Y106" i="1"/>
  <c r="Y107" i="1"/>
  <c r="AT106" i="11"/>
  <c r="AF106" i="1"/>
  <c r="AF107" i="1"/>
  <c r="AO106" i="12"/>
  <c r="V134" i="15"/>
  <c r="T132" i="15"/>
  <c r="X132" i="15"/>
  <c r="AP107" i="11"/>
  <c r="AQ135" i="4"/>
  <c r="I107" i="19"/>
  <c r="K107" i="19" s="1"/>
  <c r="AN107" i="19" s="1"/>
  <c r="AM107" i="10"/>
  <c r="AA135" i="15"/>
  <c r="E108" i="23" s="1"/>
  <c r="E107" i="26"/>
  <c r="AQ107" i="35"/>
  <c r="AM106" i="13"/>
  <c r="T105" i="35"/>
  <c r="AP106" i="35" s="1"/>
  <c r="U133" i="14"/>
  <c r="CF106" i="10"/>
  <c r="AU132" i="17"/>
  <c r="AU131" i="14"/>
  <c r="AT105" i="10"/>
  <c r="AQ136" i="5"/>
  <c r="Q134" i="5"/>
  <c r="Z133" i="5"/>
  <c r="O105" i="19" s="1"/>
  <c r="AU133" i="5"/>
  <c r="T133" i="5"/>
  <c r="AU132" i="14"/>
  <c r="Z132" i="14"/>
  <c r="T104" i="19" s="1"/>
  <c r="W132" i="14"/>
  <c r="H104" i="35"/>
  <c r="V133" i="4"/>
  <c r="U133" i="4"/>
  <c r="AQ107" i="13"/>
  <c r="S134" i="4"/>
  <c r="AB106" i="35"/>
  <c r="AQ135" i="15"/>
  <c r="X107" i="19"/>
  <c r="Z107" i="19" s="1"/>
  <c r="AQ107" i="19" s="1"/>
  <c r="AK106" i="1"/>
  <c r="AK107" i="1"/>
  <c r="U133" i="5"/>
  <c r="V133" i="14"/>
  <c r="V132" i="14"/>
  <c r="Y132" i="14"/>
  <c r="W133" i="4"/>
  <c r="AC106" i="19"/>
  <c r="AE106" i="19" s="1"/>
  <c r="AR106" i="19" s="1"/>
  <c r="AQ134" i="16"/>
  <c r="AQ134" i="4"/>
  <c r="I106" i="19"/>
  <c r="K106" i="19" s="1"/>
  <c r="AN106" i="19" s="1"/>
  <c r="AQ136" i="17"/>
  <c r="AH108" i="19"/>
  <c r="AJ108" i="19" s="1"/>
  <c r="AS108" i="19" s="1"/>
  <c r="R134" i="5"/>
  <c r="T133" i="15"/>
  <c r="D109" i="37"/>
  <c r="K110" i="37" s="1"/>
  <c r="T109" i="26"/>
  <c r="W110" i="33" s="1"/>
  <c r="AJ123" i="32"/>
  <c r="T134" i="15"/>
  <c r="O103" i="35"/>
  <c r="AU132" i="5"/>
  <c r="AU133" i="17"/>
  <c r="Z133" i="17"/>
  <c r="AI105" i="19" s="1"/>
  <c r="AQ106" i="11"/>
  <c r="T133" i="16"/>
  <c r="R105" i="35"/>
  <c r="AP106" i="12"/>
  <c r="K104" i="35"/>
  <c r="AG104" i="35" s="1"/>
  <c r="AM105" i="10"/>
  <c r="Y132" i="15"/>
  <c r="Z132" i="15"/>
  <c r="Y104" i="19" s="1"/>
  <c r="AU132" i="15"/>
  <c r="AU132" i="4"/>
  <c r="AO107" i="12"/>
  <c r="X107" i="35"/>
  <c r="X108" i="35"/>
  <c r="AG107" i="35"/>
  <c r="AG106" i="35"/>
  <c r="C107" i="35"/>
  <c r="AP108" i="1"/>
  <c r="AP109" i="1"/>
  <c r="AK108" i="35"/>
  <c r="AT108" i="1"/>
  <c r="AT109" i="1"/>
  <c r="U134" i="16"/>
  <c r="AT107" i="13"/>
  <c r="Q134" i="14"/>
  <c r="AT133" i="14"/>
  <c r="O133" i="14" a="1"/>
  <c r="O133" i="14" s="1"/>
  <c r="AA134" i="14" s="1"/>
  <c r="D107" i="23" s="1"/>
  <c r="Q133" i="14"/>
  <c r="E105" i="22"/>
  <c r="AO106" i="10"/>
  <c r="P108" i="19"/>
  <c r="AO108" i="19" s="1"/>
  <c r="AB107" i="35"/>
  <c r="AQ135" i="14"/>
  <c r="S107" i="19"/>
  <c r="U107" i="19" s="1"/>
  <c r="AP107" i="19" s="1"/>
  <c r="U133" i="17"/>
  <c r="AR106" i="11"/>
  <c r="D133" i="4"/>
  <c r="AS133" i="4" s="1"/>
  <c r="BS106" i="6"/>
  <c r="Q133" i="16"/>
  <c r="G105" i="22"/>
  <c r="O106" i="22" s="1"/>
  <c r="O133" i="16" a="1"/>
  <c r="O133" i="16" s="1"/>
  <c r="AA134" i="16" s="1"/>
  <c r="F107" i="23" s="1"/>
  <c r="AT133" i="16"/>
  <c r="S132" i="15"/>
  <c r="CF105" i="11"/>
  <c r="V134" i="4"/>
  <c r="U134" i="5"/>
  <c r="S134" i="15"/>
  <c r="AN108" i="35"/>
  <c r="K107" i="22"/>
  <c r="I107" i="22"/>
  <c r="CF107" i="11"/>
  <c r="AO108" i="1"/>
  <c r="AO109" i="1"/>
  <c r="CF107" i="6"/>
  <c r="T133" i="14"/>
  <c r="L105" i="35"/>
  <c r="AP106" i="10"/>
  <c r="L103" i="35"/>
  <c r="Z108" i="19"/>
  <c r="AQ108" i="19" s="1"/>
  <c r="R108" i="26"/>
  <c r="I108" i="26"/>
  <c r="A105" i="23"/>
  <c r="B105" i="18"/>
  <c r="B104" i="19"/>
  <c r="AL104" i="19" s="1"/>
  <c r="AY104" i="19" s="1"/>
  <c r="B104" i="22"/>
  <c r="A104" i="35"/>
  <c r="A105" i="26"/>
  <c r="B104" i="20"/>
  <c r="AL104" i="20" s="1"/>
  <c r="AX104" i="20" s="1"/>
  <c r="C119" i="32"/>
  <c r="AC119" i="32" s="1"/>
  <c r="U132" i="14"/>
  <c r="Z123" i="32"/>
  <c r="AA124" i="32" s="1"/>
  <c r="V123" i="32" a="1"/>
  <c r="V123" i="32" s="1"/>
  <c r="AB107" i="23"/>
  <c r="B108" i="33" s="1"/>
  <c r="F108" i="33" s="1"/>
  <c r="J108" i="33" s="1"/>
  <c r="AH107" i="23"/>
  <c r="BI107" i="23" s="1"/>
  <c r="V132" i="15"/>
  <c r="AO105" i="11"/>
  <c r="AP106" i="6"/>
  <c r="F104" i="35"/>
  <c r="V134" i="16"/>
  <c r="B108" i="26"/>
  <c r="AA135" i="4"/>
  <c r="B108" i="23" s="1"/>
  <c r="Q134" i="15"/>
  <c r="Y133" i="14"/>
  <c r="R134" i="16"/>
  <c r="AQ136" i="15"/>
  <c r="AN105" i="35" l="1"/>
  <c r="P105" i="22"/>
  <c r="AK105" i="35"/>
  <c r="F109" i="19"/>
  <c r="AM109" i="19" s="1"/>
  <c r="X110" i="23"/>
  <c r="W110" i="23"/>
  <c r="N104" i="22"/>
  <c r="AH105" i="35"/>
  <c r="AK106" i="35"/>
  <c r="I109" i="23"/>
  <c r="CI108" i="18"/>
  <c r="N108" i="23" s="1"/>
  <c r="CM107" i="18"/>
  <c r="R107" i="23" s="1"/>
  <c r="M104" i="22"/>
  <c r="V105" i="26"/>
  <c r="X106" i="33" s="1"/>
  <c r="X105" i="35"/>
  <c r="AH105" i="23"/>
  <c r="BI105" i="23" s="1"/>
  <c r="AB105" i="23"/>
  <c r="B106" i="33" s="1"/>
  <c r="F106" i="33" s="1"/>
  <c r="J106" i="33" s="1"/>
  <c r="S106" i="19"/>
  <c r="U106" i="19" s="1"/>
  <c r="AP106" i="19" s="1"/>
  <c r="AQ134" i="14"/>
  <c r="U108" i="26"/>
  <c r="U109" i="33"/>
  <c r="E108" i="19"/>
  <c r="V109" i="23"/>
  <c r="M106" i="22"/>
  <c r="M105" i="22"/>
  <c r="AP105" i="35"/>
  <c r="AV107" i="19"/>
  <c r="AU107" i="19"/>
  <c r="E107" i="37"/>
  <c r="AH105" i="19"/>
  <c r="AJ105" i="19" s="1"/>
  <c r="AS105" i="19" s="1"/>
  <c r="AQ133" i="17"/>
  <c r="AJ105" i="35"/>
  <c r="F105" i="26"/>
  <c r="U107" i="26"/>
  <c r="U108" i="33"/>
  <c r="CO108" i="18"/>
  <c r="T108" i="23" s="1"/>
  <c r="CO109" i="18"/>
  <c r="T109" i="23" s="1"/>
  <c r="E105" i="26"/>
  <c r="AA132" i="15"/>
  <c r="E105" i="23" s="1"/>
  <c r="H107" i="26"/>
  <c r="AV108" i="19"/>
  <c r="AU108" i="19"/>
  <c r="AH104" i="35"/>
  <c r="CG106" i="18"/>
  <c r="CS106" i="18" s="1"/>
  <c r="A106" i="37"/>
  <c r="H106" i="37"/>
  <c r="Y25" i="37" s="1"/>
  <c r="Y38" i="37" s="1"/>
  <c r="Y51" i="37" s="1"/>
  <c r="Y64" i="37" s="1"/>
  <c r="O106" i="37"/>
  <c r="S107" i="26"/>
  <c r="V108" i="33" s="1"/>
  <c r="H109" i="23"/>
  <c r="AN106" i="35"/>
  <c r="C107" i="37"/>
  <c r="AQ133" i="14"/>
  <c r="S105" i="19"/>
  <c r="U105" i="19" s="1"/>
  <c r="AP105" i="19" s="1"/>
  <c r="N106" i="19"/>
  <c r="P106" i="19" s="1"/>
  <c r="AO106" i="19" s="1"/>
  <c r="AQ134" i="5"/>
  <c r="C105" i="26"/>
  <c r="D104" i="26"/>
  <c r="G106" i="26"/>
  <c r="AA133" i="17"/>
  <c r="G106" i="23" s="1"/>
  <c r="S108" i="26"/>
  <c r="V109" i="33" s="1"/>
  <c r="P106" i="22"/>
  <c r="K105" i="22"/>
  <c r="I105" i="22"/>
  <c r="Q106" i="22" s="1"/>
  <c r="AB121" i="32" s="1"/>
  <c r="AG105" i="35"/>
  <c r="G109" i="37" a="1"/>
  <c r="G109" i="37" s="1"/>
  <c r="N110" i="37" s="1"/>
  <c r="N105" i="22"/>
  <c r="CQ108" i="18"/>
  <c r="G105" i="26"/>
  <c r="AK104" i="35"/>
  <c r="L119" i="32"/>
  <c r="O119" i="32"/>
  <c r="N119" i="32"/>
  <c r="M119" i="32"/>
  <c r="R119" i="32"/>
  <c r="S119" i="32"/>
  <c r="T119" i="32"/>
  <c r="U119" i="32"/>
  <c r="P119" i="32"/>
  <c r="Q119" i="32"/>
  <c r="CP107" i="18"/>
  <c r="U107" i="23" s="1"/>
  <c r="AT106" i="1"/>
  <c r="AT107" i="1"/>
  <c r="X106" i="19"/>
  <c r="Z106" i="19" s="1"/>
  <c r="AQ106" i="19" s="1"/>
  <c r="AQ134" i="15"/>
  <c r="AK123" i="32"/>
  <c r="W109" i="26"/>
  <c r="Y110" i="33" s="1"/>
  <c r="I108" i="23"/>
  <c r="H108" i="23"/>
  <c r="B108" i="37"/>
  <c r="I109" i="37" s="1"/>
  <c r="CR109" i="18"/>
  <c r="C108" i="19" s="1"/>
  <c r="CH108" i="18"/>
  <c r="D106" i="26"/>
  <c r="AA133" i="14"/>
  <c r="D106" i="23" s="1"/>
  <c r="AD105" i="35"/>
  <c r="CN108" i="18"/>
  <c r="S108" i="23" s="1"/>
  <c r="E108" i="37"/>
  <c r="L109" i="37" s="1"/>
  <c r="B106" i="26"/>
  <c r="AA133" i="4"/>
  <c r="B106" i="23" s="1"/>
  <c r="AB105" i="35"/>
  <c r="CN109" i="18"/>
  <c r="S109" i="23" s="1"/>
  <c r="X105" i="19"/>
  <c r="Z105" i="19" s="1"/>
  <c r="AQ105" i="19" s="1"/>
  <c r="AQ133" i="15"/>
  <c r="AA132" i="14"/>
  <c r="D105" i="23" s="1"/>
  <c r="D105" i="26"/>
  <c r="N106" i="22"/>
  <c r="R106" i="26"/>
  <c r="I106" i="26"/>
  <c r="AQ133" i="5"/>
  <c r="N105" i="19"/>
  <c r="P105" i="19" s="1"/>
  <c r="AO105" i="19" s="1"/>
  <c r="CH107" i="18"/>
  <c r="A105" i="37"/>
  <c r="CG105" i="18"/>
  <c r="CS105" i="18" s="1"/>
  <c r="O105" i="37"/>
  <c r="H105" i="37"/>
  <c r="Y24" i="37" s="1"/>
  <c r="Y37" i="37" s="1"/>
  <c r="Y50" i="37" s="1"/>
  <c r="Y63" i="37" s="1"/>
  <c r="F106" i="26"/>
  <c r="AA133" i="16"/>
  <c r="F106" i="23" s="1"/>
  <c r="CK108" i="18"/>
  <c r="P108" i="23" s="1"/>
  <c r="AH106" i="35"/>
  <c r="AR106" i="1"/>
  <c r="AR107" i="1"/>
  <c r="F108" i="37"/>
  <c r="M109" i="37" s="1"/>
  <c r="CP108" i="18"/>
  <c r="U108" i="23" s="1"/>
  <c r="B105" i="26"/>
  <c r="E104" i="26"/>
  <c r="CH109" i="18"/>
  <c r="AO106" i="1"/>
  <c r="AO107" i="1"/>
  <c r="AH106" i="23"/>
  <c r="BI106" i="23" s="1"/>
  <c r="AB106" i="23"/>
  <c r="B107" i="33" s="1"/>
  <c r="F107" i="33" s="1"/>
  <c r="J107" i="33" s="1"/>
  <c r="L105" i="22"/>
  <c r="CQ107" i="18"/>
  <c r="L120" i="32"/>
  <c r="O120" i="32"/>
  <c r="P120" i="32"/>
  <c r="N120" i="32"/>
  <c r="U120" i="32"/>
  <c r="R120" i="32"/>
  <c r="M120" i="32"/>
  <c r="T120" i="32"/>
  <c r="S120" i="32"/>
  <c r="Q120" i="32"/>
  <c r="CJ108" i="18"/>
  <c r="O108" i="23" s="1"/>
  <c r="C108" i="37"/>
  <c r="J109" i="37" s="1"/>
  <c r="C105" i="35"/>
  <c r="AP106" i="1"/>
  <c r="AP107" i="1"/>
  <c r="CL107" i="18"/>
  <c r="Q107" i="23" s="1"/>
  <c r="H108" i="26"/>
  <c r="O105" i="22"/>
  <c r="AQ133" i="4"/>
  <c r="I105" i="19"/>
  <c r="K105" i="19" s="1"/>
  <c r="AN105" i="19" s="1"/>
  <c r="F107" i="37"/>
  <c r="I104" i="22"/>
  <c r="AC105" i="19"/>
  <c r="AE105" i="19" s="1"/>
  <c r="AR105" i="19" s="1"/>
  <c r="AQ133" i="16"/>
  <c r="Y107" i="35"/>
  <c r="Y108" i="35"/>
  <c r="Z122" i="32"/>
  <c r="AA123" i="32" s="1"/>
  <c r="V122" i="32" a="1"/>
  <c r="V122" i="32" s="1"/>
  <c r="AQ105" i="35"/>
  <c r="AQ106" i="1"/>
  <c r="AQ107" i="1"/>
  <c r="B107" i="37"/>
  <c r="CJ109" i="18"/>
  <c r="O109" i="23" s="1"/>
  <c r="AQ106" i="35"/>
  <c r="AQ132" i="14"/>
  <c r="S104" i="19"/>
  <c r="U104" i="19" s="1"/>
  <c r="AP104" i="19" s="1"/>
  <c r="D107" i="37"/>
  <c r="C106" i="26"/>
  <c r="AA133" i="5"/>
  <c r="C106" i="23" s="1"/>
  <c r="CM108" i="18"/>
  <c r="R108" i="23" s="1"/>
  <c r="Z121" i="32"/>
  <c r="X104" i="19"/>
  <c r="Z104" i="19" s="1"/>
  <c r="AQ104" i="19" s="1"/>
  <c r="AQ132" i="15"/>
  <c r="AA105" i="35"/>
  <c r="CI107" i="18"/>
  <c r="N107" i="23" s="1"/>
  <c r="D108" i="37"/>
  <c r="K109" i="37" s="1"/>
  <c r="CL108" i="18"/>
  <c r="Q108" i="23" s="1"/>
  <c r="CL109" i="18"/>
  <c r="Q109" i="23" s="1"/>
  <c r="I105" i="26"/>
  <c r="R105" i="26"/>
  <c r="Q108" i="22"/>
  <c r="AB123" i="32" s="1"/>
  <c r="Q107" i="22"/>
  <c r="AB122" i="32" s="1"/>
  <c r="T108" i="26"/>
  <c r="W109" i="33" s="1"/>
  <c r="AJ122" i="32"/>
  <c r="T107" i="26"/>
  <c r="W108" i="33" s="1"/>
  <c r="AJ121" i="32"/>
  <c r="V121" i="32" a="1"/>
  <c r="V121" i="32" s="1"/>
  <c r="H107" i="23"/>
  <c r="I107" i="23"/>
  <c r="AA133" i="15"/>
  <c r="E106" i="23" s="1"/>
  <c r="E106" i="26"/>
  <c r="AE105" i="35"/>
  <c r="CK107" i="18"/>
  <c r="P107" i="23" s="1"/>
  <c r="J109" i="23" l="1"/>
  <c r="Y110" i="23"/>
  <c r="AU106" i="19"/>
  <c r="AV106" i="19"/>
  <c r="J107" i="23"/>
  <c r="M107" i="23"/>
  <c r="D106" i="19"/>
  <c r="E106" i="19"/>
  <c r="V107" i="23"/>
  <c r="U105" i="26"/>
  <c r="U106" i="33"/>
  <c r="B105" i="37"/>
  <c r="V119" i="32" a="1"/>
  <c r="V119" i="32" s="1"/>
  <c r="C105" i="37"/>
  <c r="G107" i="37" a="1"/>
  <c r="G107" i="37" s="1"/>
  <c r="CN106" i="18"/>
  <c r="S106" i="23" s="1"/>
  <c r="E106" i="37"/>
  <c r="L107" i="37" s="1"/>
  <c r="K108" i="37"/>
  <c r="W107" i="26"/>
  <c r="Y108" i="33" s="1"/>
  <c r="AK121" i="32"/>
  <c r="W108" i="26"/>
  <c r="Y109" i="33" s="1"/>
  <c r="AK122" i="32"/>
  <c r="AA122" i="32"/>
  <c r="CO106" i="18"/>
  <c r="T106" i="23" s="1"/>
  <c r="CO107" i="18"/>
  <c r="T107" i="23" s="1"/>
  <c r="U106" i="26"/>
  <c r="U107" i="33"/>
  <c r="D107" i="19"/>
  <c r="M108" i="23"/>
  <c r="Z119" i="32"/>
  <c r="C106" i="37"/>
  <c r="J107" i="37" s="1"/>
  <c r="CJ106" i="18"/>
  <c r="O106" i="23" s="1"/>
  <c r="CJ107" i="18"/>
  <c r="O107" i="23" s="1"/>
  <c r="CM106" i="18"/>
  <c r="R106" i="23" s="1"/>
  <c r="T105" i="26"/>
  <c r="W106" i="33" s="1"/>
  <c r="AJ119" i="32"/>
  <c r="L108" i="37"/>
  <c r="CR108" i="18"/>
  <c r="C107" i="19" s="1"/>
  <c r="E107" i="19"/>
  <c r="V108" i="23"/>
  <c r="CI106" i="18"/>
  <c r="N106" i="23" s="1"/>
  <c r="V120" i="32" a="1"/>
  <c r="V120" i="32" s="1"/>
  <c r="H105" i="26"/>
  <c r="I106" i="23"/>
  <c r="H106" i="23"/>
  <c r="I108" i="37"/>
  <c r="G108" i="37" a="1"/>
  <c r="G108" i="37" s="1"/>
  <c r="N109" i="37" s="1"/>
  <c r="AJ120" i="32"/>
  <c r="T106" i="26"/>
  <c r="W107" i="33" s="1"/>
  <c r="Q105" i="22"/>
  <c r="AB120" i="32" s="1"/>
  <c r="S105" i="26"/>
  <c r="V106" i="33" s="1"/>
  <c r="Y105" i="35"/>
  <c r="Y106" i="35"/>
  <c r="CQ106" i="18"/>
  <c r="B106" i="37"/>
  <c r="I107" i="37" s="1"/>
  <c r="CH106" i="18"/>
  <c r="CR107" i="18"/>
  <c r="C106" i="19" s="1"/>
  <c r="H106" i="26"/>
  <c r="J108" i="23"/>
  <c r="J108" i="37"/>
  <c r="E105" i="37"/>
  <c r="D108" i="19"/>
  <c r="F108" i="19" s="1"/>
  <c r="AM108" i="19" s="1"/>
  <c r="M109" i="23"/>
  <c r="D105" i="37"/>
  <c r="CN107" i="18"/>
  <c r="S107" i="23" s="1"/>
  <c r="D106" i="37"/>
  <c r="K107" i="37" s="1"/>
  <c r="CL106" i="18"/>
  <c r="Q106" i="23" s="1"/>
  <c r="M108" i="37"/>
  <c r="CP106" i="18"/>
  <c r="U106" i="23" s="1"/>
  <c r="F106" i="37"/>
  <c r="F105" i="37"/>
  <c r="CK106" i="18"/>
  <c r="P106" i="23" s="1"/>
  <c r="AU105" i="19"/>
  <c r="AV105" i="19"/>
  <c r="Z120" i="32"/>
  <c r="S106" i="26"/>
  <c r="V107" i="33" s="1"/>
  <c r="F106" i="19" l="1"/>
  <c r="AM106" i="19" s="1"/>
  <c r="J106" i="23"/>
  <c r="F107" i="19"/>
  <c r="AM107" i="19" s="1"/>
  <c r="V106" i="23"/>
  <c r="E105" i="19"/>
  <c r="L106" i="37"/>
  <c r="CR106" i="18"/>
  <c r="C105" i="19" s="1"/>
  <c r="M106" i="23"/>
  <c r="D105" i="19"/>
  <c r="M106" i="37"/>
  <c r="K106" i="37"/>
  <c r="W109" i="23"/>
  <c r="X109" i="23"/>
  <c r="M107" i="37"/>
  <c r="W106" i="26"/>
  <c r="Y107" i="33" s="1"/>
  <c r="AK120" i="32"/>
  <c r="AA120" i="32"/>
  <c r="I106" i="37"/>
  <c r="G106" i="37" a="1"/>
  <c r="G106" i="37" s="1"/>
  <c r="N107" i="37" s="1"/>
  <c r="AA121" i="32"/>
  <c r="N108" i="37"/>
  <c r="W105" i="26"/>
  <c r="Y106" i="33" s="1"/>
  <c r="AK119" i="32"/>
  <c r="G105" i="37" a="1"/>
  <c r="G105" i="37" s="1"/>
  <c r="W107" i="23"/>
  <c r="X107" i="23"/>
  <c r="J106" i="37"/>
  <c r="W108" i="23"/>
  <c r="X108" i="23"/>
  <c r="Q104" i="1"/>
  <c r="O104" i="1"/>
  <c r="Q104" i="13"/>
  <c r="O104" i="13"/>
  <c r="N104" i="13"/>
  <c r="M104" i="13"/>
  <c r="L104" i="13"/>
  <c r="K104" i="13"/>
  <c r="J104" i="13"/>
  <c r="I104" i="13"/>
  <c r="H104" i="13"/>
  <c r="G104" i="13"/>
  <c r="F104" i="13"/>
  <c r="E104" i="13"/>
  <c r="D104" i="13"/>
  <c r="C104" i="13"/>
  <c r="B104" i="13"/>
  <c r="A104" i="13"/>
  <c r="Q104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C104" i="8"/>
  <c r="B104" i="8"/>
  <c r="A104" i="8"/>
  <c r="Q104" i="6"/>
  <c r="O104" i="6"/>
  <c r="N104" i="6"/>
  <c r="M104" i="6"/>
  <c r="L104" i="6"/>
  <c r="K104" i="6"/>
  <c r="J104" i="6"/>
  <c r="I104" i="6"/>
  <c r="H104" i="6"/>
  <c r="G104" i="6"/>
  <c r="F104" i="6"/>
  <c r="E104" i="6"/>
  <c r="D104" i="6"/>
  <c r="C104" i="6"/>
  <c r="B104" i="6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Q103" i="13"/>
  <c r="O103" i="13"/>
  <c r="N103" i="13"/>
  <c r="M103" i="13"/>
  <c r="L103" i="13"/>
  <c r="K103" i="13"/>
  <c r="J103" i="13"/>
  <c r="I103" i="13"/>
  <c r="H103" i="13"/>
  <c r="G103" i="13"/>
  <c r="F103" i="13"/>
  <c r="E103" i="13"/>
  <c r="D103" i="13"/>
  <c r="C103" i="13"/>
  <c r="B103" i="13"/>
  <c r="A103" i="13"/>
  <c r="Q104" i="12"/>
  <c r="O104" i="12"/>
  <c r="N104" i="12"/>
  <c r="M104" i="12"/>
  <c r="L104" i="12"/>
  <c r="K104" i="12"/>
  <c r="J104" i="12"/>
  <c r="I104" i="12"/>
  <c r="H104" i="12"/>
  <c r="G104" i="12"/>
  <c r="F104" i="12"/>
  <c r="E104" i="12"/>
  <c r="D104" i="12"/>
  <c r="C104" i="12"/>
  <c r="B104" i="12"/>
  <c r="A104" i="12"/>
  <c r="Q103" i="12"/>
  <c r="O103" i="12"/>
  <c r="N103" i="12"/>
  <c r="M103" i="12"/>
  <c r="L103" i="12"/>
  <c r="K103" i="12"/>
  <c r="J103" i="12"/>
  <c r="I103" i="12"/>
  <c r="H103" i="12"/>
  <c r="G103" i="12"/>
  <c r="F103" i="12"/>
  <c r="E103" i="12"/>
  <c r="D103" i="12"/>
  <c r="C103" i="12"/>
  <c r="B103" i="12"/>
  <c r="A103" i="12"/>
  <c r="Q103" i="11"/>
  <c r="O103" i="11"/>
  <c r="N103" i="11"/>
  <c r="M103" i="11"/>
  <c r="L103" i="11"/>
  <c r="K103" i="11"/>
  <c r="J103" i="11"/>
  <c r="I103" i="11"/>
  <c r="H103" i="11"/>
  <c r="G103" i="11"/>
  <c r="F103" i="11"/>
  <c r="E103" i="11"/>
  <c r="D103" i="11"/>
  <c r="C103" i="11"/>
  <c r="B103" i="11"/>
  <c r="A103" i="11"/>
  <c r="Q103" i="10"/>
  <c r="O103" i="10"/>
  <c r="N103" i="10"/>
  <c r="M103" i="10"/>
  <c r="L103" i="10"/>
  <c r="K103" i="10"/>
  <c r="J103" i="10"/>
  <c r="I103" i="10"/>
  <c r="H103" i="10"/>
  <c r="G103" i="10"/>
  <c r="F103" i="10"/>
  <c r="E103" i="10"/>
  <c r="D103" i="10"/>
  <c r="C103" i="10"/>
  <c r="B103" i="10"/>
  <c r="A103" i="10"/>
  <c r="Q103" i="8"/>
  <c r="O103" i="8"/>
  <c r="N103" i="8"/>
  <c r="M103" i="8"/>
  <c r="L103" i="8"/>
  <c r="K103" i="8"/>
  <c r="J103" i="8"/>
  <c r="I103" i="8"/>
  <c r="H103" i="8"/>
  <c r="G103" i="8"/>
  <c r="F103" i="8"/>
  <c r="E103" i="8"/>
  <c r="D103" i="8"/>
  <c r="C103" i="8"/>
  <c r="B103" i="8"/>
  <c r="A103" i="8"/>
  <c r="Q103" i="6"/>
  <c r="O103" i="6"/>
  <c r="N103" i="6"/>
  <c r="M103" i="6"/>
  <c r="L103" i="6"/>
  <c r="K103" i="6"/>
  <c r="J103" i="6"/>
  <c r="I103" i="6"/>
  <c r="H103" i="6"/>
  <c r="G103" i="6"/>
  <c r="F103" i="6"/>
  <c r="E103" i="6"/>
  <c r="D103" i="6"/>
  <c r="C103" i="6"/>
  <c r="B103" i="6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Q102" i="13"/>
  <c r="O102" i="13"/>
  <c r="N102" i="13"/>
  <c r="M102" i="13"/>
  <c r="L102" i="13"/>
  <c r="K102" i="13"/>
  <c r="J102" i="13"/>
  <c r="I102" i="13"/>
  <c r="H102" i="13"/>
  <c r="G102" i="13"/>
  <c r="F102" i="13"/>
  <c r="E102" i="13"/>
  <c r="D102" i="13"/>
  <c r="C102" i="13"/>
  <c r="B102" i="13"/>
  <c r="A102" i="13"/>
  <c r="Q102" i="12"/>
  <c r="O102" i="12"/>
  <c r="N102" i="12"/>
  <c r="M102" i="12"/>
  <c r="L102" i="12"/>
  <c r="K102" i="12"/>
  <c r="J102" i="12"/>
  <c r="I102" i="12"/>
  <c r="H102" i="12"/>
  <c r="G102" i="12"/>
  <c r="F102" i="12"/>
  <c r="E102" i="12"/>
  <c r="D102" i="12"/>
  <c r="C102" i="12"/>
  <c r="B102" i="12"/>
  <c r="A102" i="12"/>
  <c r="Q102" i="11"/>
  <c r="O102" i="11"/>
  <c r="N102" i="11"/>
  <c r="M102" i="11"/>
  <c r="L102" i="11"/>
  <c r="K102" i="11"/>
  <c r="J102" i="11"/>
  <c r="I102" i="11"/>
  <c r="H102" i="11"/>
  <c r="G102" i="11"/>
  <c r="F102" i="11"/>
  <c r="E102" i="11"/>
  <c r="D102" i="11"/>
  <c r="C102" i="11"/>
  <c r="B102" i="11"/>
  <c r="A102" i="11"/>
  <c r="Q102" i="10"/>
  <c r="O102" i="10"/>
  <c r="N102" i="10"/>
  <c r="M102" i="10"/>
  <c r="L102" i="10"/>
  <c r="K102" i="10"/>
  <c r="J102" i="10"/>
  <c r="I102" i="10"/>
  <c r="H102" i="10"/>
  <c r="G102" i="10"/>
  <c r="F102" i="10"/>
  <c r="E102" i="10"/>
  <c r="D102" i="10"/>
  <c r="C102" i="10"/>
  <c r="B102" i="10"/>
  <c r="A102" i="10"/>
  <c r="Q102" i="8"/>
  <c r="O102" i="8"/>
  <c r="N102" i="8"/>
  <c r="M102" i="8"/>
  <c r="L102" i="8"/>
  <c r="K102" i="8"/>
  <c r="J102" i="8"/>
  <c r="I102" i="8"/>
  <c r="H102" i="8"/>
  <c r="G102" i="8"/>
  <c r="F102" i="8"/>
  <c r="E102" i="8"/>
  <c r="D102" i="8"/>
  <c r="C102" i="8"/>
  <c r="B102" i="8"/>
  <c r="A102" i="8"/>
  <c r="Q102" i="6"/>
  <c r="O102" i="6"/>
  <c r="N102" i="6"/>
  <c r="M102" i="6"/>
  <c r="L102" i="6"/>
  <c r="K102" i="6"/>
  <c r="J102" i="6"/>
  <c r="I102" i="6"/>
  <c r="H102" i="6"/>
  <c r="G102" i="6"/>
  <c r="F102" i="6"/>
  <c r="E102" i="6"/>
  <c r="D102" i="6"/>
  <c r="C102" i="6"/>
  <c r="B102" i="6"/>
  <c r="J117" i="32" a="1"/>
  <c r="J116" i="32" a="1"/>
  <c r="AL103" i="13" l="1"/>
  <c r="AN103" i="6"/>
  <c r="AN103" i="12"/>
  <c r="F105" i="19"/>
  <c r="AM105" i="19" s="1"/>
  <c r="CD103" i="6"/>
  <c r="AC103" i="1"/>
  <c r="J116" i="32"/>
  <c r="J117" i="32"/>
  <c r="R102" i="6"/>
  <c r="S102" i="6"/>
  <c r="P102" i="11"/>
  <c r="P103" i="8"/>
  <c r="U102" i="8"/>
  <c r="W102" i="8"/>
  <c r="T102" i="8"/>
  <c r="R102" i="11"/>
  <c r="S102" i="11"/>
  <c r="BS102" i="13"/>
  <c r="D129" i="17"/>
  <c r="AS129" i="17" s="1"/>
  <c r="B101" i="35"/>
  <c r="AA103" i="6"/>
  <c r="BU103" i="6"/>
  <c r="AI103" i="6"/>
  <c r="CC103" i="6"/>
  <c r="Z103" i="8"/>
  <c r="R103" i="8"/>
  <c r="BT103" i="8"/>
  <c r="S103" i="8"/>
  <c r="AH103" i="8"/>
  <c r="CB103" i="8"/>
  <c r="Y103" i="10"/>
  <c r="AB130" i="14" s="1"/>
  <c r="R102" i="19" s="1"/>
  <c r="Y104" i="10"/>
  <c r="AB131" i="14" s="1"/>
  <c r="R103" i="19" s="1"/>
  <c r="AG103" i="10"/>
  <c r="CA103" i="10"/>
  <c r="AG104" i="10"/>
  <c r="CA104" i="10"/>
  <c r="BS103" i="11"/>
  <c r="D130" i="15"/>
  <c r="AS130" i="15" s="1"/>
  <c r="AF103" i="11"/>
  <c r="BZ103" i="11"/>
  <c r="BZ104" i="11"/>
  <c r="AF104" i="11"/>
  <c r="AN103" i="11"/>
  <c r="AN104" i="11"/>
  <c r="AE103" i="12"/>
  <c r="BY103" i="12"/>
  <c r="P103" i="12"/>
  <c r="AD104" i="12"/>
  <c r="BX104" i="12"/>
  <c r="BX105" i="12"/>
  <c r="AD105" i="12"/>
  <c r="AL104" i="12"/>
  <c r="AL105" i="12"/>
  <c r="AC103" i="13"/>
  <c r="BW103" i="13"/>
  <c r="AK103" i="13"/>
  <c r="CE103" i="13"/>
  <c r="U103" i="1"/>
  <c r="AB103" i="1"/>
  <c r="T103" i="1"/>
  <c r="W103" i="1"/>
  <c r="AJ103" i="1"/>
  <c r="AE104" i="6"/>
  <c r="BY104" i="6"/>
  <c r="BY105" i="6"/>
  <c r="AE105" i="6"/>
  <c r="P104" i="6"/>
  <c r="AD104" i="8"/>
  <c r="BX104" i="8"/>
  <c r="AD105" i="8"/>
  <c r="BX105" i="8"/>
  <c r="AL104" i="8"/>
  <c r="AL105" i="8"/>
  <c r="AA104" i="13"/>
  <c r="BU104" i="13"/>
  <c r="AA105" i="13"/>
  <c r="BU105" i="13"/>
  <c r="AI104" i="13"/>
  <c r="CC104" i="13"/>
  <c r="AI105" i="13"/>
  <c r="CC105" i="13"/>
  <c r="C104" i="1"/>
  <c r="K104" i="1"/>
  <c r="N106" i="37"/>
  <c r="S102" i="12"/>
  <c r="R102" i="12"/>
  <c r="A102" i="6"/>
  <c r="A102" i="1"/>
  <c r="AB103" i="6"/>
  <c r="T103" i="6"/>
  <c r="BV103" i="6"/>
  <c r="W103" i="6"/>
  <c r="U103" i="6"/>
  <c r="AI103" i="8"/>
  <c r="CC103" i="8"/>
  <c r="AH103" i="10"/>
  <c r="CB103" i="10"/>
  <c r="AH104" i="10"/>
  <c r="CB104" i="10"/>
  <c r="BS103" i="12"/>
  <c r="D130" i="16"/>
  <c r="AS130" i="16" s="1"/>
  <c r="P104" i="12"/>
  <c r="AF104" i="6"/>
  <c r="BZ104" i="6"/>
  <c r="AF105" i="6"/>
  <c r="BZ105" i="6"/>
  <c r="AN104" i="6"/>
  <c r="AN105" i="6"/>
  <c r="AE104" i="8"/>
  <c r="BY104" i="8"/>
  <c r="AE105" i="8"/>
  <c r="BY105" i="8"/>
  <c r="P104" i="8"/>
  <c r="AB104" i="13"/>
  <c r="U104" i="13"/>
  <c r="T104" i="13"/>
  <c r="W104" i="13"/>
  <c r="BV104" i="13"/>
  <c r="AB105" i="13"/>
  <c r="BV105" i="13"/>
  <c r="D104" i="1"/>
  <c r="U102" i="11"/>
  <c r="T102" i="11"/>
  <c r="W102" i="11"/>
  <c r="S102" i="13"/>
  <c r="R102" i="13"/>
  <c r="AC103" i="6"/>
  <c r="BW103" i="6"/>
  <c r="AK103" i="6"/>
  <c r="CE103" i="6"/>
  <c r="AB103" i="8"/>
  <c r="T103" i="8"/>
  <c r="U103" i="8"/>
  <c r="BV103" i="8"/>
  <c r="W103" i="8"/>
  <c r="AT103" i="8" s="1"/>
  <c r="AJ103" i="8"/>
  <c r="CD103" i="8"/>
  <c r="AA103" i="10"/>
  <c r="BU103" i="10"/>
  <c r="AA104" i="10"/>
  <c r="BU104" i="10"/>
  <c r="AI103" i="10"/>
  <c r="CC103" i="10"/>
  <c r="AI104" i="10"/>
  <c r="CC104" i="10"/>
  <c r="Z103" i="11"/>
  <c r="S103" i="11"/>
  <c r="BT103" i="11"/>
  <c r="R103" i="11"/>
  <c r="BT104" i="11"/>
  <c r="Z104" i="11"/>
  <c r="AH103" i="11"/>
  <c r="CB103" i="11"/>
  <c r="AH104" i="11"/>
  <c r="CB104" i="11"/>
  <c r="Y103" i="12"/>
  <c r="AB130" i="16" s="1"/>
  <c r="AB102" i="19" s="1"/>
  <c r="AG103" i="12"/>
  <c r="CA103" i="12"/>
  <c r="BS104" i="12"/>
  <c r="D131" i="16"/>
  <c r="AS131" i="16" s="1"/>
  <c r="AF104" i="12"/>
  <c r="BZ104" i="12"/>
  <c r="BZ105" i="12"/>
  <c r="AF105" i="12"/>
  <c r="AN104" i="12"/>
  <c r="AN105" i="12"/>
  <c r="AE103" i="13"/>
  <c r="BY103" i="13"/>
  <c r="P103" i="13"/>
  <c r="AD103" i="1"/>
  <c r="AL103" i="1"/>
  <c r="Y104" i="6"/>
  <c r="AB131" i="4" s="1"/>
  <c r="H103" i="19" s="1"/>
  <c r="Y105" i="6"/>
  <c r="AB132" i="4" s="1"/>
  <c r="H104" i="19" s="1"/>
  <c r="AG104" i="6"/>
  <c r="CA104" i="6"/>
  <c r="AG105" i="6"/>
  <c r="CA105" i="6"/>
  <c r="D131" i="5"/>
  <c r="AS131" i="5" s="1"/>
  <c r="BS104" i="8"/>
  <c r="AF104" i="8"/>
  <c r="BZ104" i="8"/>
  <c r="AF105" i="8"/>
  <c r="BZ105" i="8"/>
  <c r="AN104" i="8"/>
  <c r="AN105" i="8"/>
  <c r="AC104" i="13"/>
  <c r="BW104" i="13"/>
  <c r="AC105" i="13"/>
  <c r="BW105" i="13"/>
  <c r="AK104" i="13"/>
  <c r="CE104" i="13"/>
  <c r="AK105" i="13"/>
  <c r="CE105" i="13"/>
  <c r="E104" i="1"/>
  <c r="M104" i="1"/>
  <c r="Y107" i="23"/>
  <c r="Y109" i="23"/>
  <c r="W106" i="23"/>
  <c r="X106" i="23"/>
  <c r="T102" i="10"/>
  <c r="W102" i="10"/>
  <c r="U102" i="10"/>
  <c r="AI103" i="11"/>
  <c r="AA103" i="8"/>
  <c r="BU103" i="8"/>
  <c r="Z103" i="10"/>
  <c r="R103" i="10"/>
  <c r="S103" i="10"/>
  <c r="BT103" i="10"/>
  <c r="BT104" i="10"/>
  <c r="Z104" i="10"/>
  <c r="AG103" i="11"/>
  <c r="CA103" i="11"/>
  <c r="AG104" i="11"/>
  <c r="CA104" i="11"/>
  <c r="AF103" i="12"/>
  <c r="BZ103" i="12"/>
  <c r="AE104" i="12"/>
  <c r="BY104" i="12"/>
  <c r="AE105" i="12"/>
  <c r="BY105" i="12"/>
  <c r="AD103" i="13"/>
  <c r="BX103" i="13"/>
  <c r="AJ104" i="13"/>
  <c r="CD104" i="13"/>
  <c r="AJ105" i="13"/>
  <c r="CD105" i="13"/>
  <c r="L104" i="1"/>
  <c r="P102" i="6"/>
  <c r="P102" i="8"/>
  <c r="W102" i="12"/>
  <c r="U102" i="12"/>
  <c r="T102" i="12"/>
  <c r="S102" i="1"/>
  <c r="R102" i="1"/>
  <c r="AD103" i="6"/>
  <c r="BX103" i="6"/>
  <c r="AL103" i="6"/>
  <c r="AC103" i="8"/>
  <c r="BW103" i="8"/>
  <c r="AK103" i="8"/>
  <c r="CE103" i="8"/>
  <c r="AB103" i="10"/>
  <c r="W103" i="10"/>
  <c r="U103" i="10"/>
  <c r="T103" i="10"/>
  <c r="BV103" i="10"/>
  <c r="AB104" i="10"/>
  <c r="BV104" i="10"/>
  <c r="AJ103" i="10"/>
  <c r="CD103" i="10"/>
  <c r="AJ104" i="10"/>
  <c r="CD104" i="10"/>
  <c r="AA103" i="11"/>
  <c r="BU103" i="11"/>
  <c r="BU104" i="11"/>
  <c r="AA104" i="11"/>
  <c r="CC103" i="11"/>
  <c r="CC104" i="11"/>
  <c r="AI104" i="11"/>
  <c r="Z103" i="12"/>
  <c r="S103" i="12"/>
  <c r="R103" i="12"/>
  <c r="BT103" i="12"/>
  <c r="AH103" i="12"/>
  <c r="CB103" i="12"/>
  <c r="Y104" i="12"/>
  <c r="AB131" i="16" s="1"/>
  <c r="AB103" i="19" s="1"/>
  <c r="Y105" i="12"/>
  <c r="AB132" i="16" s="1"/>
  <c r="AB104" i="19" s="1"/>
  <c r="AG104" i="12"/>
  <c r="CA104" i="12"/>
  <c r="AG105" i="12"/>
  <c r="CA105" i="12"/>
  <c r="BS103" i="13"/>
  <c r="D130" i="17"/>
  <c r="AS130" i="17" s="1"/>
  <c r="AF103" i="13"/>
  <c r="BZ103" i="13"/>
  <c r="AN103" i="13"/>
  <c r="AE103" i="1"/>
  <c r="B102" i="35"/>
  <c r="AM103" i="1"/>
  <c r="Z104" i="6"/>
  <c r="S104" i="6"/>
  <c r="R104" i="6"/>
  <c r="BT104" i="6"/>
  <c r="BT105" i="6"/>
  <c r="Z105" i="6"/>
  <c r="AH104" i="6"/>
  <c r="CB104" i="6"/>
  <c r="AH105" i="6"/>
  <c r="CB105" i="6"/>
  <c r="Y104" i="8"/>
  <c r="AB131" i="5" s="1"/>
  <c r="M103" i="19" s="1"/>
  <c r="Y105" i="8"/>
  <c r="AB132" i="5" s="1"/>
  <c r="M104" i="19" s="1"/>
  <c r="AG104" i="8"/>
  <c r="CA104" i="8"/>
  <c r="AG105" i="8"/>
  <c r="CA105" i="8"/>
  <c r="AD104" i="13"/>
  <c r="BX104" i="13"/>
  <c r="AD105" i="13"/>
  <c r="BX105" i="13"/>
  <c r="AL104" i="13"/>
  <c r="AL105" i="13"/>
  <c r="F104" i="1"/>
  <c r="N104" i="1"/>
  <c r="Y108" i="23"/>
  <c r="Y103" i="11"/>
  <c r="AB130" i="15" s="1"/>
  <c r="W102" i="19" s="1"/>
  <c r="Y104" i="11"/>
  <c r="AB131" i="15" s="1"/>
  <c r="W103" i="19" s="1"/>
  <c r="BS102" i="8"/>
  <c r="D129" i="5"/>
  <c r="AS129" i="5" s="1"/>
  <c r="P102" i="10"/>
  <c r="U102" i="13"/>
  <c r="W102" i="13"/>
  <c r="T102" i="13"/>
  <c r="AE103" i="6"/>
  <c r="BY103" i="6"/>
  <c r="P103" i="6"/>
  <c r="AD103" i="8"/>
  <c r="BX103" i="8"/>
  <c r="AL103" i="8"/>
  <c r="AC103" i="10"/>
  <c r="BW103" i="10"/>
  <c r="BW104" i="10"/>
  <c r="AC104" i="10"/>
  <c r="AK103" i="10"/>
  <c r="CE103" i="10"/>
  <c r="AK104" i="10"/>
  <c r="CE104" i="10"/>
  <c r="AB103" i="11"/>
  <c r="W103" i="11"/>
  <c r="T103" i="11"/>
  <c r="BV103" i="11"/>
  <c r="U103" i="11"/>
  <c r="AB104" i="11"/>
  <c r="BV104" i="11"/>
  <c r="AJ103" i="11"/>
  <c r="CD103" i="11"/>
  <c r="AJ104" i="11"/>
  <c r="CD104" i="11"/>
  <c r="AA103" i="12"/>
  <c r="BU103" i="12"/>
  <c r="AI103" i="12"/>
  <c r="CC103" i="12"/>
  <c r="Z104" i="12"/>
  <c r="S104" i="12"/>
  <c r="R104" i="12"/>
  <c r="BT104" i="12"/>
  <c r="Z105" i="12"/>
  <c r="BT105" i="12"/>
  <c r="AH104" i="12"/>
  <c r="CB104" i="12"/>
  <c r="CB105" i="12"/>
  <c r="AH105" i="12"/>
  <c r="Y103" i="13"/>
  <c r="AB130" i="17" s="1"/>
  <c r="AG102" i="19" s="1"/>
  <c r="AG103" i="13"/>
  <c r="CA103" i="13"/>
  <c r="A103" i="6"/>
  <c r="A103" i="1"/>
  <c r="AF103" i="1"/>
  <c r="AN103" i="1"/>
  <c r="AA104" i="6"/>
  <c r="BU104" i="6"/>
  <c r="AA105" i="6"/>
  <c r="BU105" i="6"/>
  <c r="AI104" i="6"/>
  <c r="CC104" i="6"/>
  <c r="AI105" i="6"/>
  <c r="CC105" i="6"/>
  <c r="Z104" i="8"/>
  <c r="R104" i="8"/>
  <c r="BT104" i="8"/>
  <c r="S104" i="8"/>
  <c r="BT105" i="8"/>
  <c r="Z105" i="8"/>
  <c r="AH104" i="8"/>
  <c r="CB104" i="8"/>
  <c r="CB105" i="8"/>
  <c r="AH105" i="8"/>
  <c r="AE104" i="13"/>
  <c r="BY104" i="13"/>
  <c r="AE105" i="13"/>
  <c r="BY105" i="13"/>
  <c r="P104" i="13"/>
  <c r="G104" i="1"/>
  <c r="AL104" i="1"/>
  <c r="AL105" i="1"/>
  <c r="AD103" i="10"/>
  <c r="BX103" i="10"/>
  <c r="BX104" i="10"/>
  <c r="AD104" i="10"/>
  <c r="AL103" i="10"/>
  <c r="AL104" i="10"/>
  <c r="AC103" i="11"/>
  <c r="BW103" i="11"/>
  <c r="BW104" i="11"/>
  <c r="AC104" i="11"/>
  <c r="AK103" i="11"/>
  <c r="CE103" i="11"/>
  <c r="CE104" i="11"/>
  <c r="AK104" i="11"/>
  <c r="AB103" i="12"/>
  <c r="T103" i="12"/>
  <c r="AQ103" i="12" s="1"/>
  <c r="U103" i="12"/>
  <c r="W103" i="12"/>
  <c r="BV103" i="12"/>
  <c r="AJ103" i="12"/>
  <c r="CD103" i="12"/>
  <c r="AA104" i="12"/>
  <c r="BU104" i="12"/>
  <c r="BU105" i="12"/>
  <c r="AA105" i="12"/>
  <c r="AI104" i="12"/>
  <c r="CC104" i="12"/>
  <c r="AI105" i="12"/>
  <c r="CC105" i="12"/>
  <c r="Z103" i="13"/>
  <c r="R103" i="13"/>
  <c r="AO103" i="13" s="1"/>
  <c r="S103" i="13"/>
  <c r="BT103" i="13"/>
  <c r="AH103" i="13"/>
  <c r="CB103" i="13"/>
  <c r="Y103" i="1"/>
  <c r="AG103" i="1"/>
  <c r="AB104" i="6"/>
  <c r="W104" i="6"/>
  <c r="U104" i="6"/>
  <c r="BV104" i="6"/>
  <c r="T104" i="6"/>
  <c r="AB105" i="6"/>
  <c r="BV105" i="6"/>
  <c r="AJ104" i="6"/>
  <c r="CD104" i="6"/>
  <c r="AJ105" i="6"/>
  <c r="CD105" i="6"/>
  <c r="AA104" i="8"/>
  <c r="BU104" i="8"/>
  <c r="AA105" i="8"/>
  <c r="BU105" i="8"/>
  <c r="AI104" i="8"/>
  <c r="CC104" i="8"/>
  <c r="CC105" i="8"/>
  <c r="AI105" i="8"/>
  <c r="BS104" i="13"/>
  <c r="D131" i="17"/>
  <c r="AS131" i="17" s="1"/>
  <c r="AF104" i="13"/>
  <c r="BZ104" i="13"/>
  <c r="BZ105" i="13"/>
  <c r="AF105" i="13"/>
  <c r="AN104" i="13"/>
  <c r="AN105" i="13"/>
  <c r="H104" i="1"/>
  <c r="P104" i="1"/>
  <c r="BS102" i="10"/>
  <c r="D129" i="14"/>
  <c r="AS129" i="14" s="1"/>
  <c r="BS102" i="11"/>
  <c r="D129" i="15"/>
  <c r="AS129" i="15" s="1"/>
  <c r="P102" i="12"/>
  <c r="AK103" i="1"/>
  <c r="Y103" i="6"/>
  <c r="AB130" i="4" s="1"/>
  <c r="H102" i="19" s="1"/>
  <c r="AG103" i="6"/>
  <c r="CA103" i="6"/>
  <c r="BS103" i="8"/>
  <c r="D130" i="5"/>
  <c r="AS130" i="5" s="1"/>
  <c r="AF103" i="8"/>
  <c r="BZ103" i="8"/>
  <c r="AN103" i="8"/>
  <c r="AE103" i="10"/>
  <c r="BY103" i="10"/>
  <c r="AE104" i="10"/>
  <c r="BY104" i="10"/>
  <c r="P103" i="10"/>
  <c r="AD103" i="11"/>
  <c r="BX103" i="11"/>
  <c r="AD104" i="11"/>
  <c r="BX104" i="11"/>
  <c r="AL103" i="11"/>
  <c r="AL104" i="11"/>
  <c r="AC103" i="12"/>
  <c r="BW103" i="12"/>
  <c r="AK103" i="12"/>
  <c r="CE103" i="12"/>
  <c r="AB104" i="12"/>
  <c r="W104" i="12"/>
  <c r="U104" i="12"/>
  <c r="BV104" i="12"/>
  <c r="T104" i="12"/>
  <c r="AB105" i="12"/>
  <c r="BV105" i="12"/>
  <c r="AJ104" i="12"/>
  <c r="CD104" i="12"/>
  <c r="AJ105" i="12"/>
  <c r="CD105" i="12"/>
  <c r="AA103" i="13"/>
  <c r="BU103" i="13"/>
  <c r="AI103" i="13"/>
  <c r="CC103" i="13"/>
  <c r="S103" i="1"/>
  <c r="Z103" i="1"/>
  <c r="R103" i="1"/>
  <c r="AH103" i="1"/>
  <c r="AC104" i="6"/>
  <c r="BW104" i="6"/>
  <c r="AC105" i="6"/>
  <c r="BW105" i="6"/>
  <c r="AK104" i="6"/>
  <c r="CE104" i="6"/>
  <c r="AK105" i="6"/>
  <c r="CE105" i="6"/>
  <c r="AB104" i="8"/>
  <c r="BV104" i="8"/>
  <c r="W104" i="8"/>
  <c r="U104" i="8"/>
  <c r="T104" i="8"/>
  <c r="AB105" i="8"/>
  <c r="BV105" i="8"/>
  <c r="AJ104" i="8"/>
  <c r="CD104" i="8"/>
  <c r="AJ105" i="8"/>
  <c r="CD105" i="8"/>
  <c r="Y104" i="13"/>
  <c r="AB131" i="17" s="1"/>
  <c r="AG103" i="19" s="1"/>
  <c r="Y105" i="13"/>
  <c r="AB132" i="17" s="1"/>
  <c r="AG104" i="19" s="1"/>
  <c r="AG104" i="13"/>
  <c r="CA104" i="13"/>
  <c r="AG105" i="13"/>
  <c r="CA105" i="13"/>
  <c r="A104" i="6"/>
  <c r="A104" i="1"/>
  <c r="I104" i="1"/>
  <c r="AN104" i="1"/>
  <c r="AN105" i="1"/>
  <c r="U102" i="1"/>
  <c r="T102" i="1"/>
  <c r="W102" i="1"/>
  <c r="AF103" i="6"/>
  <c r="BZ103" i="6"/>
  <c r="AE103" i="8"/>
  <c r="BY103" i="8"/>
  <c r="S102" i="8"/>
  <c r="R102" i="8"/>
  <c r="T102" i="6"/>
  <c r="U102" i="6"/>
  <c r="W102" i="6"/>
  <c r="AJ103" i="6"/>
  <c r="S102" i="10"/>
  <c r="R102" i="10"/>
  <c r="BS102" i="12"/>
  <c r="D129" i="16"/>
  <c r="AS129" i="16" s="1"/>
  <c r="P102" i="13"/>
  <c r="Z103" i="6"/>
  <c r="R103" i="6"/>
  <c r="AO103" i="6" s="1"/>
  <c r="S103" i="6"/>
  <c r="BT103" i="6"/>
  <c r="AH103" i="6"/>
  <c r="CB103" i="6"/>
  <c r="Y103" i="8"/>
  <c r="AB130" i="5" s="1"/>
  <c r="M102" i="19" s="1"/>
  <c r="AG103" i="8"/>
  <c r="CA103" i="8"/>
  <c r="BS103" i="10"/>
  <c r="D130" i="14"/>
  <c r="AS130" i="14" s="1"/>
  <c r="AF103" i="10"/>
  <c r="BZ103" i="10"/>
  <c r="BZ104" i="10"/>
  <c r="AF104" i="10"/>
  <c r="AN103" i="10"/>
  <c r="AN104" i="10"/>
  <c r="AE103" i="11"/>
  <c r="BY103" i="11"/>
  <c r="BY104" i="11"/>
  <c r="AE104" i="11"/>
  <c r="P103" i="11"/>
  <c r="AD103" i="12"/>
  <c r="BX103" i="12"/>
  <c r="AL103" i="12"/>
  <c r="AC104" i="12"/>
  <c r="BW104" i="12"/>
  <c r="AC105" i="12"/>
  <c r="BW105" i="12"/>
  <c r="AK104" i="12"/>
  <c r="CE104" i="12"/>
  <c r="AK105" i="12"/>
  <c r="CE105" i="12"/>
  <c r="AB103" i="13"/>
  <c r="T103" i="13"/>
  <c r="U103" i="13"/>
  <c r="W103" i="13"/>
  <c r="BV103" i="13"/>
  <c r="AJ103" i="13"/>
  <c r="CD103" i="13"/>
  <c r="AA103" i="1"/>
  <c r="AI103" i="1"/>
  <c r="AD104" i="6"/>
  <c r="BX104" i="6"/>
  <c r="AD105" i="6"/>
  <c r="BX105" i="6"/>
  <c r="AL104" i="6"/>
  <c r="AL105" i="6"/>
  <c r="AC104" i="8"/>
  <c r="BW104" i="8"/>
  <c r="AC105" i="8"/>
  <c r="BW105" i="8"/>
  <c r="AK104" i="8"/>
  <c r="CE104" i="8"/>
  <c r="AK105" i="8"/>
  <c r="CE105" i="8"/>
  <c r="Z104" i="13"/>
  <c r="R104" i="13"/>
  <c r="BT104" i="13"/>
  <c r="S104" i="13"/>
  <c r="Z105" i="13"/>
  <c r="BT105" i="13"/>
  <c r="AH104" i="13"/>
  <c r="CB104" i="13"/>
  <c r="AH105" i="13"/>
  <c r="CB105" i="13"/>
  <c r="B104" i="1"/>
  <c r="J104" i="1"/>
  <c r="H117" i="32" a="1"/>
  <c r="H118" i="32" a="1"/>
  <c r="J118" i="32" a="1"/>
  <c r="D118" i="32" a="1"/>
  <c r="E117" i="32" a="1"/>
  <c r="H116" i="32" a="1"/>
  <c r="F116" i="32" a="1"/>
  <c r="D116" i="32" a="1"/>
  <c r="I117" i="32" a="1"/>
  <c r="G117" i="32" a="1"/>
  <c r="F117" i="32" a="1"/>
  <c r="E118" i="32" a="1"/>
  <c r="D117" i="32" a="1"/>
  <c r="G116" i="32" a="1"/>
  <c r="E116" i="32" a="1"/>
  <c r="I118" i="32" a="1"/>
  <c r="I116" i="32" a="1"/>
  <c r="AR103" i="12" l="1"/>
  <c r="AT103" i="12"/>
  <c r="X102" i="35"/>
  <c r="AT103" i="13"/>
  <c r="AQ103" i="13"/>
  <c r="Y106" i="23"/>
  <c r="AQ103" i="8"/>
  <c r="AR103" i="13"/>
  <c r="AO103" i="12"/>
  <c r="E116" i="32"/>
  <c r="H117" i="32"/>
  <c r="E117" i="32"/>
  <c r="G117" i="32"/>
  <c r="J118" i="32"/>
  <c r="I116" i="32"/>
  <c r="F116" i="32"/>
  <c r="H118" i="32"/>
  <c r="D118" i="32"/>
  <c r="G116" i="32"/>
  <c r="F117" i="32"/>
  <c r="D117" i="32"/>
  <c r="D116" i="32"/>
  <c r="I117" i="32"/>
  <c r="H116" i="32"/>
  <c r="I118" i="32"/>
  <c r="E118" i="32"/>
  <c r="A104" i="23"/>
  <c r="A103" i="35"/>
  <c r="B103" i="22"/>
  <c r="B103" i="19"/>
  <c r="AL103" i="19" s="1"/>
  <c r="AY103" i="19" s="1"/>
  <c r="B104" i="18"/>
  <c r="B103" i="20"/>
  <c r="AL103" i="20" s="1"/>
  <c r="AX103" i="20" s="1"/>
  <c r="C118" i="32"/>
  <c r="AC118" i="32" s="1"/>
  <c r="A104" i="26"/>
  <c r="U130" i="17"/>
  <c r="V131" i="17"/>
  <c r="V132" i="17"/>
  <c r="AG104" i="1"/>
  <c r="AG105" i="1"/>
  <c r="CF105" i="13"/>
  <c r="H103" i="22"/>
  <c r="O131" i="17" a="1"/>
  <c r="O131" i="17" s="1"/>
  <c r="Q131" i="17"/>
  <c r="AT131" i="17"/>
  <c r="Q132" i="17"/>
  <c r="S130" i="4"/>
  <c r="F102" i="35"/>
  <c r="AP103" i="6"/>
  <c r="AR104" i="12"/>
  <c r="AR105" i="12"/>
  <c r="V130" i="17"/>
  <c r="U102" i="35"/>
  <c r="AP103" i="13"/>
  <c r="U131" i="5"/>
  <c r="U132" i="5"/>
  <c r="T131" i="16"/>
  <c r="T132" i="16"/>
  <c r="AO104" i="12"/>
  <c r="AO105" i="12"/>
  <c r="AT103" i="11"/>
  <c r="AT104" i="11"/>
  <c r="S131" i="4"/>
  <c r="S132" i="4"/>
  <c r="AO104" i="6"/>
  <c r="AO105" i="6"/>
  <c r="U130" i="16"/>
  <c r="R102" i="35"/>
  <c r="AP103" i="12"/>
  <c r="AQ103" i="10"/>
  <c r="AQ104" i="10"/>
  <c r="H101" i="35"/>
  <c r="AI104" i="1"/>
  <c r="AI105" i="1"/>
  <c r="R130" i="14"/>
  <c r="R131" i="14"/>
  <c r="AO103" i="10"/>
  <c r="AO104" i="10"/>
  <c r="AT130" i="15"/>
  <c r="Q130" i="15"/>
  <c r="O130" i="15" a="1"/>
  <c r="O130" i="15" s="1"/>
  <c r="F102" i="22"/>
  <c r="Q131" i="15"/>
  <c r="U101" i="35"/>
  <c r="AQ103" i="6"/>
  <c r="AM103" i="12"/>
  <c r="Q102" i="35"/>
  <c r="T130" i="5"/>
  <c r="AO103" i="8"/>
  <c r="AU129" i="15"/>
  <c r="F101" i="22"/>
  <c r="AT129" i="15"/>
  <c r="O129" i="15" a="1"/>
  <c r="O129" i="15" s="1"/>
  <c r="H102" i="35"/>
  <c r="AM103" i="8"/>
  <c r="C101" i="22"/>
  <c r="AT129" i="4"/>
  <c r="U103" i="35"/>
  <c r="AP104" i="13"/>
  <c r="AP105" i="13"/>
  <c r="AE104" i="1"/>
  <c r="AE105" i="1"/>
  <c r="AQ104" i="6"/>
  <c r="AQ105" i="6"/>
  <c r="AT131" i="16"/>
  <c r="O131" i="16" a="1"/>
  <c r="O131" i="16" s="1"/>
  <c r="G103" i="22"/>
  <c r="Q131" i="16"/>
  <c r="Q132" i="16"/>
  <c r="S131" i="17"/>
  <c r="S132" i="17"/>
  <c r="I101" i="35"/>
  <c r="AO103" i="1"/>
  <c r="AT104" i="12"/>
  <c r="AT105" i="12"/>
  <c r="R130" i="17"/>
  <c r="CF105" i="8"/>
  <c r="X131" i="5"/>
  <c r="X132" i="5"/>
  <c r="X131" i="16"/>
  <c r="X132" i="16"/>
  <c r="R103" i="35"/>
  <c r="AP104" i="12"/>
  <c r="AP105" i="12"/>
  <c r="AC104" i="1"/>
  <c r="AC105" i="1"/>
  <c r="X131" i="4"/>
  <c r="X132" i="4"/>
  <c r="AP104" i="6"/>
  <c r="F103" i="35"/>
  <c r="AP105" i="6"/>
  <c r="W130" i="16"/>
  <c r="AR103" i="10"/>
  <c r="AR104" i="10"/>
  <c r="V130" i="14"/>
  <c r="V131" i="14"/>
  <c r="AJ104" i="1"/>
  <c r="AJ105" i="1"/>
  <c r="CF104" i="11"/>
  <c r="Z130" i="15"/>
  <c r="Y102" i="19" s="1"/>
  <c r="AU130" i="15"/>
  <c r="Z131" i="15"/>
  <c r="Y103" i="19" s="1"/>
  <c r="AU129" i="17"/>
  <c r="AH104" i="1"/>
  <c r="AH105" i="1"/>
  <c r="X130" i="5"/>
  <c r="X130" i="4"/>
  <c r="AO104" i="13"/>
  <c r="AO105" i="13"/>
  <c r="Y104" i="1"/>
  <c r="Y105" i="1"/>
  <c r="U131" i="17"/>
  <c r="U132" i="17"/>
  <c r="T131" i="17"/>
  <c r="T132" i="17"/>
  <c r="N102" i="35"/>
  <c r="AM103" i="11"/>
  <c r="AM104" i="11"/>
  <c r="T130" i="4"/>
  <c r="L101" i="35"/>
  <c r="AF104" i="1"/>
  <c r="AF105" i="1"/>
  <c r="B103" i="35"/>
  <c r="AM104" i="1"/>
  <c r="AM105" i="1"/>
  <c r="Z130" i="17"/>
  <c r="AI102" i="19" s="1"/>
  <c r="AU130" i="17"/>
  <c r="Y131" i="5"/>
  <c r="Y132" i="5"/>
  <c r="W131" i="5"/>
  <c r="W132" i="5"/>
  <c r="B102" i="20"/>
  <c r="AL102" i="20" s="1"/>
  <c r="AX102" i="20" s="1"/>
  <c r="A103" i="23"/>
  <c r="B102" i="22"/>
  <c r="A102" i="35"/>
  <c r="A103" i="26"/>
  <c r="B103" i="18"/>
  <c r="B102" i="19"/>
  <c r="AL102" i="19" s="1"/>
  <c r="AY102" i="19" s="1"/>
  <c r="C117" i="32"/>
  <c r="AC117" i="32" s="1"/>
  <c r="R131" i="16"/>
  <c r="R132" i="16"/>
  <c r="C103" i="22"/>
  <c r="AT131" i="4"/>
  <c r="T130" i="16"/>
  <c r="AT103" i="10"/>
  <c r="AT104" i="10"/>
  <c r="S130" i="14"/>
  <c r="S131" i="14"/>
  <c r="S130" i="15"/>
  <c r="S131" i="15"/>
  <c r="U130" i="15"/>
  <c r="U131" i="15"/>
  <c r="A102" i="26"/>
  <c r="B101" i="22"/>
  <c r="C116" i="32"/>
  <c r="AC116" i="32" s="1"/>
  <c r="B101" i="19"/>
  <c r="AL101" i="19" s="1"/>
  <c r="AY101" i="19" s="1"/>
  <c r="B102" i="18"/>
  <c r="A102" i="23"/>
  <c r="A101" i="35"/>
  <c r="B101" i="20"/>
  <c r="AL101" i="20" s="1"/>
  <c r="AX101" i="20" s="1"/>
  <c r="AT103" i="1"/>
  <c r="W130" i="5"/>
  <c r="O101" i="35"/>
  <c r="AD104" i="1"/>
  <c r="AD105" i="1"/>
  <c r="Y131" i="17"/>
  <c r="Y132" i="17"/>
  <c r="W131" i="17"/>
  <c r="W132" i="17"/>
  <c r="U130" i="4"/>
  <c r="T101" i="35"/>
  <c r="O129" i="14" a="1"/>
  <c r="O129" i="14" s="1"/>
  <c r="AT129" i="14"/>
  <c r="E101" i="22"/>
  <c r="AQ104" i="8"/>
  <c r="AQ105" i="8"/>
  <c r="C102" i="35"/>
  <c r="AP103" i="1"/>
  <c r="Y130" i="17"/>
  <c r="R131" i="5"/>
  <c r="R132" i="5"/>
  <c r="S131" i="5"/>
  <c r="S132" i="5"/>
  <c r="BS103" i="6"/>
  <c r="D130" i="4"/>
  <c r="AS130" i="4" s="1"/>
  <c r="CF105" i="12"/>
  <c r="S131" i="16"/>
  <c r="S132" i="16"/>
  <c r="K101" i="35"/>
  <c r="Y131" i="4"/>
  <c r="Y132" i="4"/>
  <c r="O130" i="16" a="1"/>
  <c r="O130" i="16" s="1"/>
  <c r="G102" i="22"/>
  <c r="AT130" i="16"/>
  <c r="Q130" i="16"/>
  <c r="CF104" i="10"/>
  <c r="U130" i="14"/>
  <c r="U131" i="14"/>
  <c r="T104" i="1"/>
  <c r="AB104" i="1"/>
  <c r="U104" i="1"/>
  <c r="AR105" i="1" s="1"/>
  <c r="W104" i="1"/>
  <c r="AB105" i="1"/>
  <c r="W130" i="15"/>
  <c r="W131" i="15"/>
  <c r="T130" i="15"/>
  <c r="T131" i="15"/>
  <c r="AT104" i="13"/>
  <c r="AT105" i="13"/>
  <c r="Q103" i="35"/>
  <c r="AM104" i="12"/>
  <c r="AM105" i="12"/>
  <c r="BS102" i="6"/>
  <c r="D129" i="4"/>
  <c r="AS129" i="4" s="1"/>
  <c r="G101" i="22"/>
  <c r="O129" i="16" a="1"/>
  <c r="O129" i="16" s="1"/>
  <c r="AT129" i="16"/>
  <c r="Z104" i="1"/>
  <c r="R104" i="1"/>
  <c r="S104" i="1"/>
  <c r="Z105" i="1"/>
  <c r="AM104" i="6"/>
  <c r="E103" i="35"/>
  <c r="AM105" i="6"/>
  <c r="AQ103" i="1"/>
  <c r="R130" i="5"/>
  <c r="X130" i="14"/>
  <c r="X131" i="14"/>
  <c r="AU130" i="14"/>
  <c r="Z130" i="14"/>
  <c r="T102" i="19" s="1"/>
  <c r="Z131" i="14"/>
  <c r="T103" i="19" s="1"/>
  <c r="R130" i="15"/>
  <c r="R131" i="15"/>
  <c r="AO103" i="11"/>
  <c r="AO104" i="11"/>
  <c r="AR103" i="8"/>
  <c r="AQ104" i="13"/>
  <c r="AQ105" i="13"/>
  <c r="D102" i="22"/>
  <c r="O130" i="5" a="1"/>
  <c r="O130" i="5" s="1"/>
  <c r="Q130" i="5"/>
  <c r="AT130" i="5"/>
  <c r="Y130" i="5"/>
  <c r="N101" i="35"/>
  <c r="F101" i="35"/>
  <c r="X131" i="17"/>
  <c r="X132" i="17"/>
  <c r="C102" i="22"/>
  <c r="Z130" i="4"/>
  <c r="J102" i="19" s="1"/>
  <c r="AU130" i="4"/>
  <c r="O131" i="5" a="1"/>
  <c r="O131" i="5" s="1"/>
  <c r="D103" i="22"/>
  <c r="AT131" i="5"/>
  <c r="Q131" i="5"/>
  <c r="Q132" i="5"/>
  <c r="I103" i="35"/>
  <c r="AP104" i="8"/>
  <c r="AP105" i="8"/>
  <c r="CF105" i="6"/>
  <c r="R131" i="4"/>
  <c r="R132" i="4"/>
  <c r="Y130" i="16"/>
  <c r="Z130" i="16"/>
  <c r="AD102" i="19" s="1"/>
  <c r="AU130" i="16"/>
  <c r="C101" i="35"/>
  <c r="AU131" i="17"/>
  <c r="Z131" i="17"/>
  <c r="AI103" i="19" s="1"/>
  <c r="Z132" i="17"/>
  <c r="AI104" i="19" s="1"/>
  <c r="CF104" i="13"/>
  <c r="W130" i="4"/>
  <c r="V130" i="4"/>
  <c r="AU129" i="5"/>
  <c r="O129" i="5" a="1"/>
  <c r="O129" i="5" s="1"/>
  <c r="AT129" i="5"/>
  <c r="D101" i="22"/>
  <c r="BS104" i="6"/>
  <c r="D131" i="4"/>
  <c r="AS131" i="4" s="1"/>
  <c r="AT104" i="8"/>
  <c r="AT105" i="8"/>
  <c r="AM103" i="10"/>
  <c r="K102" i="35"/>
  <c r="AM104" i="10"/>
  <c r="X130" i="17"/>
  <c r="Q130" i="17"/>
  <c r="AT130" i="17"/>
  <c r="O130" i="17" a="1"/>
  <c r="O130" i="17" s="1"/>
  <c r="H102" i="22"/>
  <c r="T131" i="5"/>
  <c r="T132" i="5"/>
  <c r="CF104" i="8"/>
  <c r="Z131" i="16"/>
  <c r="AD103" i="19" s="1"/>
  <c r="AU131" i="16"/>
  <c r="Z132" i="16"/>
  <c r="AD104" i="19" s="1"/>
  <c r="Y131" i="16"/>
  <c r="Y132" i="16"/>
  <c r="AR103" i="11"/>
  <c r="AR104" i="11"/>
  <c r="E102" i="35"/>
  <c r="AM103" i="6"/>
  <c r="T131" i="4"/>
  <c r="T132" i="4"/>
  <c r="AU131" i="4"/>
  <c r="Z131" i="4"/>
  <c r="J103" i="19" s="1"/>
  <c r="Z132" i="4"/>
  <c r="J104" i="19" s="1"/>
  <c r="S130" i="16"/>
  <c r="V130" i="16"/>
  <c r="E101" i="35"/>
  <c r="T130" i="14"/>
  <c r="T131" i="14"/>
  <c r="Y130" i="14"/>
  <c r="Y131" i="14"/>
  <c r="T102" i="35"/>
  <c r="AM103" i="13"/>
  <c r="V130" i="15"/>
  <c r="V131" i="15"/>
  <c r="CF103" i="11"/>
  <c r="AR104" i="13"/>
  <c r="AR105" i="13"/>
  <c r="AR103" i="6"/>
  <c r="AU129" i="16"/>
  <c r="AR103" i="1"/>
  <c r="V130" i="5"/>
  <c r="AU130" i="5"/>
  <c r="Z130" i="5"/>
  <c r="O102" i="19" s="1"/>
  <c r="Y130" i="4"/>
  <c r="R130" i="4"/>
  <c r="AQ104" i="12"/>
  <c r="AQ105" i="12"/>
  <c r="Q101" i="35"/>
  <c r="AR104" i="6"/>
  <c r="AR105" i="6"/>
  <c r="S130" i="17"/>
  <c r="T130" i="17"/>
  <c r="T103" i="35"/>
  <c r="AP104" i="35" s="1"/>
  <c r="AM104" i="13"/>
  <c r="AM105" i="13"/>
  <c r="V131" i="5"/>
  <c r="V132" i="5"/>
  <c r="AO104" i="8"/>
  <c r="AO105" i="8"/>
  <c r="V131" i="16"/>
  <c r="V132" i="16"/>
  <c r="W131" i="16"/>
  <c r="W132" i="16"/>
  <c r="W131" i="4"/>
  <c r="W132" i="4"/>
  <c r="U131" i="4"/>
  <c r="U132" i="4"/>
  <c r="R130" i="16"/>
  <c r="CF103" i="12"/>
  <c r="E102" i="22"/>
  <c r="Q130" i="14"/>
  <c r="AT130" i="14"/>
  <c r="O130" i="14" a="1"/>
  <c r="O130" i="14" s="1"/>
  <c r="Q131" i="14"/>
  <c r="CF103" i="10"/>
  <c r="X130" i="15"/>
  <c r="X131" i="15"/>
  <c r="O102" i="35"/>
  <c r="AP103" i="11"/>
  <c r="AP104" i="11"/>
  <c r="AA104" i="1"/>
  <c r="AA105" i="1"/>
  <c r="AT103" i="6"/>
  <c r="R101" i="35"/>
  <c r="U130" i="5"/>
  <c r="I102" i="35"/>
  <c r="AP103" i="8"/>
  <c r="AU129" i="14"/>
  <c r="AR104" i="8"/>
  <c r="AR105" i="8"/>
  <c r="R131" i="17"/>
  <c r="R132" i="17"/>
  <c r="AT130" i="4"/>
  <c r="CF103" i="6"/>
  <c r="AT104" i="6"/>
  <c r="AT105" i="6"/>
  <c r="W130" i="17"/>
  <c r="CF103" i="13"/>
  <c r="Z131" i="5"/>
  <c r="O103" i="19" s="1"/>
  <c r="AU131" i="5"/>
  <c r="Z132" i="5"/>
  <c r="O104" i="19" s="1"/>
  <c r="U131" i="16"/>
  <c r="U132" i="16"/>
  <c r="CF104" i="12"/>
  <c r="AQ103" i="11"/>
  <c r="AQ104" i="11"/>
  <c r="AK104" i="1"/>
  <c r="AK105" i="1"/>
  <c r="V131" i="4"/>
  <c r="V132" i="4"/>
  <c r="CF104" i="6"/>
  <c r="X130" i="16"/>
  <c r="W130" i="14"/>
  <c r="W131" i="14"/>
  <c r="AP103" i="10"/>
  <c r="L102" i="35"/>
  <c r="AP104" i="10"/>
  <c r="Y130" i="15"/>
  <c r="Y131" i="15"/>
  <c r="AT129" i="17"/>
  <c r="O129" i="17" a="1"/>
  <c r="O129" i="17" s="1"/>
  <c r="H101" i="22"/>
  <c r="AM104" i="8"/>
  <c r="H103" i="35"/>
  <c r="AM105" i="8"/>
  <c r="S130" i="5"/>
  <c r="CF103" i="8"/>
  <c r="AU129" i="4"/>
  <c r="AR104" i="1" l="1"/>
  <c r="AE102" i="35"/>
  <c r="AA102" i="35"/>
  <c r="AD102" i="35"/>
  <c r="V104" i="26"/>
  <c r="X105" i="33" s="1"/>
  <c r="AN102" i="35"/>
  <c r="V103" i="26"/>
  <c r="X104" i="33" s="1"/>
  <c r="G103" i="26"/>
  <c r="AA130" i="17"/>
  <c r="G103" i="23" s="1"/>
  <c r="AH102" i="19"/>
  <c r="AJ102" i="19" s="1"/>
  <c r="AS102" i="19" s="1"/>
  <c r="AQ130" i="17"/>
  <c r="AH102" i="23"/>
  <c r="BI102" i="23" s="1"/>
  <c r="AB102" i="23"/>
  <c r="B103" i="33" s="1"/>
  <c r="F103" i="33" s="1"/>
  <c r="J103" i="33" s="1"/>
  <c r="AD103" i="35"/>
  <c r="AD104" i="35"/>
  <c r="AE103" i="35"/>
  <c r="AE104" i="35"/>
  <c r="C103" i="26"/>
  <c r="AA130" i="5"/>
  <c r="C103" i="23" s="1"/>
  <c r="AO104" i="1"/>
  <c r="AO105" i="1"/>
  <c r="AH103" i="23"/>
  <c r="BI103" i="23" s="1"/>
  <c r="AB103" i="23"/>
  <c r="B104" i="33" s="1"/>
  <c r="F104" i="33" s="1"/>
  <c r="J104" i="33" s="1"/>
  <c r="AC103" i="19"/>
  <c r="AE103" i="19" s="1"/>
  <c r="AR103" i="19" s="1"/>
  <c r="AQ131" i="16"/>
  <c r="AQ102" i="35"/>
  <c r="P103" i="22"/>
  <c r="P104" i="22"/>
  <c r="C102" i="26"/>
  <c r="L103" i="22"/>
  <c r="L104" i="22"/>
  <c r="AT104" i="1"/>
  <c r="AT105" i="1"/>
  <c r="B103" i="26"/>
  <c r="AA130" i="4"/>
  <c r="B103" i="23" s="1"/>
  <c r="S103" i="19"/>
  <c r="U103" i="19" s="1"/>
  <c r="AP103" i="19" s="1"/>
  <c r="AQ131" i="14"/>
  <c r="N104" i="19"/>
  <c r="P104" i="19" s="1"/>
  <c r="AO104" i="19" s="1"/>
  <c r="AQ132" i="5"/>
  <c r="I102" i="22"/>
  <c r="L102" i="22"/>
  <c r="AQ104" i="1"/>
  <c r="AQ105" i="1"/>
  <c r="O102" i="22"/>
  <c r="AB103" i="35"/>
  <c r="AB104" i="35"/>
  <c r="O103" i="22"/>
  <c r="O104" i="22"/>
  <c r="B102" i="26"/>
  <c r="AM102" i="35"/>
  <c r="AB102" i="35"/>
  <c r="D103" i="26"/>
  <c r="AA130" i="14"/>
  <c r="D103" i="23" s="1"/>
  <c r="AA131" i="14"/>
  <c r="D104" i="23" s="1"/>
  <c r="AG102" i="35"/>
  <c r="AG103" i="35"/>
  <c r="AQ131" i="5"/>
  <c r="N103" i="19"/>
  <c r="P103" i="19" s="1"/>
  <c r="AO103" i="19" s="1"/>
  <c r="F103" i="26"/>
  <c r="AA130" i="16"/>
  <c r="F103" i="23" s="1"/>
  <c r="AQ132" i="4"/>
  <c r="I104" i="19"/>
  <c r="K104" i="19" s="1"/>
  <c r="AN104" i="19" s="1"/>
  <c r="AJ102" i="35"/>
  <c r="AJ103" i="35"/>
  <c r="AA131" i="16"/>
  <c r="F104" i="23" s="1"/>
  <c r="F104" i="26"/>
  <c r="AA132" i="16"/>
  <c r="F105" i="23" s="1"/>
  <c r="I102" i="19"/>
  <c r="K102" i="19" s="1"/>
  <c r="AN102" i="19" s="1"/>
  <c r="AQ130" i="4"/>
  <c r="CG104" i="18"/>
  <c r="CS104" i="18" s="1"/>
  <c r="O104" i="37"/>
  <c r="H104" i="37"/>
  <c r="Y23" i="37" s="1"/>
  <c r="Y36" i="37" s="1"/>
  <c r="Y49" i="37" s="1"/>
  <c r="Y62" i="37" s="1"/>
  <c r="A104" i="37"/>
  <c r="AP103" i="35"/>
  <c r="AP102" i="35"/>
  <c r="P102" i="22"/>
  <c r="R102" i="26"/>
  <c r="I102" i="26"/>
  <c r="I103" i="19"/>
  <c r="K103" i="19" s="1"/>
  <c r="AN103" i="19" s="1"/>
  <c r="AQ131" i="4"/>
  <c r="AN103" i="35"/>
  <c r="AN104" i="35"/>
  <c r="X103" i="19"/>
  <c r="Z103" i="19" s="1"/>
  <c r="AQ103" i="19" s="1"/>
  <c r="AQ131" i="15"/>
  <c r="L117" i="32"/>
  <c r="O117" i="32"/>
  <c r="U117" i="32"/>
  <c r="N117" i="32"/>
  <c r="S117" i="32"/>
  <c r="R117" i="32"/>
  <c r="M117" i="32"/>
  <c r="P117" i="32"/>
  <c r="T117" i="32"/>
  <c r="Q117" i="32"/>
  <c r="L118" i="32"/>
  <c r="N118" i="32"/>
  <c r="Q118" i="32"/>
  <c r="P118" i="32"/>
  <c r="U118" i="32"/>
  <c r="R118" i="32"/>
  <c r="M118" i="32"/>
  <c r="O118" i="32"/>
  <c r="S118" i="32"/>
  <c r="T118" i="32"/>
  <c r="AA103" i="35"/>
  <c r="AA104" i="35"/>
  <c r="CG103" i="18"/>
  <c r="CS103" i="18" s="1"/>
  <c r="O103" i="37"/>
  <c r="H103" i="37"/>
  <c r="Y22" i="37" s="1"/>
  <c r="Y35" i="37" s="1"/>
  <c r="Y48" i="37" s="1"/>
  <c r="Y61" i="37" s="1"/>
  <c r="A103" i="37"/>
  <c r="X103" i="35"/>
  <c r="X104" i="35"/>
  <c r="AQ103" i="35"/>
  <c r="AQ104" i="35"/>
  <c r="N102" i="22"/>
  <c r="N103" i="22"/>
  <c r="AH104" i="19"/>
  <c r="AJ104" i="19" s="1"/>
  <c r="AS104" i="19" s="1"/>
  <c r="AQ132" i="17"/>
  <c r="V102" i="26"/>
  <c r="X103" i="33" s="1"/>
  <c r="G102" i="26"/>
  <c r="AK102" i="35"/>
  <c r="AK103" i="35"/>
  <c r="M102" i="22"/>
  <c r="M103" i="22"/>
  <c r="C104" i="26"/>
  <c r="AA131" i="5"/>
  <c r="C104" i="23" s="1"/>
  <c r="AA132" i="5"/>
  <c r="C105" i="23" s="1"/>
  <c r="AM104" i="35"/>
  <c r="AM103" i="35"/>
  <c r="B104" i="26"/>
  <c r="AA131" i="4"/>
  <c r="B104" i="23" s="1"/>
  <c r="AA132" i="4"/>
  <c r="B105" i="23" s="1"/>
  <c r="R103" i="26"/>
  <c r="I103" i="26"/>
  <c r="E103" i="26"/>
  <c r="AA130" i="15"/>
  <c r="E103" i="23" s="1"/>
  <c r="AA131" i="15"/>
  <c r="E104" i="23" s="1"/>
  <c r="S102" i="19"/>
  <c r="U102" i="19" s="1"/>
  <c r="AP102" i="19" s="1"/>
  <c r="AQ130" i="14"/>
  <c r="F102" i="26"/>
  <c r="Y102" i="35"/>
  <c r="X102" i="19"/>
  <c r="Z102" i="19" s="1"/>
  <c r="AQ102" i="19" s="1"/>
  <c r="AQ130" i="15"/>
  <c r="AQ131" i="17"/>
  <c r="AH103" i="19"/>
  <c r="AJ103" i="19" s="1"/>
  <c r="AS103" i="19" s="1"/>
  <c r="AH104" i="23"/>
  <c r="BI104" i="23" s="1"/>
  <c r="AB104" i="23"/>
  <c r="B105" i="33" s="1"/>
  <c r="F105" i="33" s="1"/>
  <c r="J105" i="33" s="1"/>
  <c r="L116" i="32"/>
  <c r="U116" i="32"/>
  <c r="Q116" i="32"/>
  <c r="M116" i="32"/>
  <c r="R116" i="32"/>
  <c r="S116" i="32"/>
  <c r="O116" i="32"/>
  <c r="N116" i="32"/>
  <c r="P116" i="32"/>
  <c r="T116" i="32"/>
  <c r="AH102" i="35"/>
  <c r="AH103" i="35"/>
  <c r="AQ130" i="5"/>
  <c r="N102" i="19"/>
  <c r="P102" i="19" s="1"/>
  <c r="AO102" i="19" s="1"/>
  <c r="C103" i="35"/>
  <c r="AP104" i="1"/>
  <c r="AP105" i="1"/>
  <c r="AQ130" i="16"/>
  <c r="AC102" i="19"/>
  <c r="AE102" i="19" s="1"/>
  <c r="AR102" i="19" s="1"/>
  <c r="D102" i="26"/>
  <c r="CG102" i="18"/>
  <c r="CS102" i="18" s="1"/>
  <c r="O102" i="37"/>
  <c r="H102" i="37"/>
  <c r="Y21" i="37" s="1"/>
  <c r="Y34" i="37" s="1"/>
  <c r="Y47" i="37" s="1"/>
  <c r="Y60" i="37" s="1"/>
  <c r="A102" i="37"/>
  <c r="K103" i="22"/>
  <c r="I103" i="22"/>
  <c r="K104" i="22"/>
  <c r="AC104" i="19"/>
  <c r="AE104" i="19" s="1"/>
  <c r="AR104" i="19" s="1"/>
  <c r="AQ132" i="16"/>
  <c r="K102" i="22"/>
  <c r="I101" i="22"/>
  <c r="E102" i="26"/>
  <c r="G104" i="26"/>
  <c r="AA131" i="17"/>
  <c r="G104" i="23" s="1"/>
  <c r="AA132" i="17"/>
  <c r="G105" i="23" s="1"/>
  <c r="R104" i="26"/>
  <c r="I104" i="26"/>
  <c r="C103" i="37" l="1"/>
  <c r="CN103" i="18"/>
  <c r="S103" i="23" s="1"/>
  <c r="CJ103" i="18"/>
  <c r="O103" i="23" s="1"/>
  <c r="E103" i="37"/>
  <c r="F104" i="37"/>
  <c r="CP104" i="18"/>
  <c r="U104" i="23" s="1"/>
  <c r="CP105" i="18"/>
  <c r="U105" i="23" s="1"/>
  <c r="CL104" i="18"/>
  <c r="Q104" i="23" s="1"/>
  <c r="D104" i="37"/>
  <c r="CL105" i="18"/>
  <c r="Q105" i="23" s="1"/>
  <c r="U103" i="26"/>
  <c r="U104" i="33"/>
  <c r="CK103" i="18"/>
  <c r="P103" i="23" s="1"/>
  <c r="CQ104" i="18"/>
  <c r="CQ105" i="18"/>
  <c r="AJ118" i="32"/>
  <c r="T104" i="26"/>
  <c r="W105" i="33" s="1"/>
  <c r="Q103" i="22"/>
  <c r="AB118" i="32" s="1"/>
  <c r="Q104" i="22"/>
  <c r="AB119" i="32" s="1"/>
  <c r="CO103" i="18"/>
  <c r="T103" i="23" s="1"/>
  <c r="Z116" i="32"/>
  <c r="D103" i="37"/>
  <c r="CL103" i="18"/>
  <c r="Q103" i="23" s="1"/>
  <c r="I105" i="23"/>
  <c r="H105" i="23"/>
  <c r="B104" i="37"/>
  <c r="CH104" i="18"/>
  <c r="CH105" i="18"/>
  <c r="U102" i="26"/>
  <c r="U103" i="33"/>
  <c r="S104" i="26"/>
  <c r="V105" i="33" s="1"/>
  <c r="S103" i="26"/>
  <c r="V104" i="33" s="1"/>
  <c r="CI103" i="18"/>
  <c r="N103" i="23" s="1"/>
  <c r="Q102" i="22"/>
  <c r="AB117" i="32" s="1"/>
  <c r="AJ116" i="32"/>
  <c r="T102" i="26"/>
  <c r="W103" i="33" s="1"/>
  <c r="Y103" i="35"/>
  <c r="Y104" i="35"/>
  <c r="C104" i="37"/>
  <c r="CJ104" i="18"/>
  <c r="O104" i="23" s="1"/>
  <c r="CJ105" i="18"/>
  <c r="O105" i="23" s="1"/>
  <c r="V116" i="32" a="1"/>
  <c r="V116" i="32" s="1"/>
  <c r="CM103" i="18"/>
  <c r="R103" i="23" s="1"/>
  <c r="CM104" i="18"/>
  <c r="R104" i="23" s="1"/>
  <c r="CM105" i="18"/>
  <c r="R105" i="23" s="1"/>
  <c r="CO104" i="18"/>
  <c r="T104" i="23" s="1"/>
  <c r="CO105" i="18"/>
  <c r="T105" i="23" s="1"/>
  <c r="V117" i="32" a="1"/>
  <c r="V117" i="32" s="1"/>
  <c r="E104" i="37"/>
  <c r="CN104" i="18"/>
  <c r="S104" i="23" s="1"/>
  <c r="CN105" i="18"/>
  <c r="S105" i="23" s="1"/>
  <c r="I104" i="23"/>
  <c r="H104" i="23"/>
  <c r="V118" i="32" a="1"/>
  <c r="V118" i="32" s="1"/>
  <c r="Z117" i="32"/>
  <c r="B102" i="37"/>
  <c r="F102" i="37"/>
  <c r="U104" i="26"/>
  <c r="U105" i="33"/>
  <c r="CI104" i="18"/>
  <c r="N104" i="23" s="1"/>
  <c r="CI105" i="18"/>
  <c r="N105" i="23" s="1"/>
  <c r="C102" i="37"/>
  <c r="AJ117" i="32"/>
  <c r="T103" i="26"/>
  <c r="W104" i="33" s="1"/>
  <c r="S102" i="26"/>
  <c r="V103" i="33" s="1"/>
  <c r="F103" i="37"/>
  <c r="CQ103" i="18"/>
  <c r="D102" i="37"/>
  <c r="CP103" i="18"/>
  <c r="U103" i="23" s="1"/>
  <c r="AV102" i="19"/>
  <c r="AU102" i="19"/>
  <c r="AV104" i="19"/>
  <c r="AU104" i="19"/>
  <c r="I103" i="23"/>
  <c r="H103" i="23"/>
  <c r="CH103" i="18"/>
  <c r="B103" i="37"/>
  <c r="CK104" i="18"/>
  <c r="P104" i="23" s="1"/>
  <c r="CK105" i="18"/>
  <c r="P105" i="23" s="1"/>
  <c r="Z118" i="32"/>
  <c r="AU103" i="19"/>
  <c r="AV103" i="19"/>
  <c r="E102" i="37"/>
  <c r="J103" i="37" l="1"/>
  <c r="J104" i="23"/>
  <c r="L103" i="37"/>
  <c r="M103" i="37"/>
  <c r="W102" i="26"/>
  <c r="Y103" i="33" s="1"/>
  <c r="AK116" i="32"/>
  <c r="D104" i="19"/>
  <c r="M105" i="23"/>
  <c r="E104" i="19"/>
  <c r="V105" i="23"/>
  <c r="AA118" i="32"/>
  <c r="AK118" i="32"/>
  <c r="W104" i="26"/>
  <c r="Y105" i="33" s="1"/>
  <c r="AA119" i="32"/>
  <c r="J103" i="23"/>
  <c r="AK117" i="32"/>
  <c r="W103" i="26"/>
  <c r="Y104" i="33" s="1"/>
  <c r="AA117" i="32"/>
  <c r="J104" i="37"/>
  <c r="J105" i="37"/>
  <c r="K103" i="37"/>
  <c r="CR104" i="18"/>
  <c r="C103" i="19" s="1"/>
  <c r="CR105" i="18"/>
  <c r="C104" i="19" s="1"/>
  <c r="E102" i="19"/>
  <c r="V103" i="23"/>
  <c r="V104" i="23"/>
  <c r="E103" i="19"/>
  <c r="G104" i="37" a="1"/>
  <c r="G104" i="37" s="1"/>
  <c r="I104" i="37"/>
  <c r="I105" i="37"/>
  <c r="L104" i="37"/>
  <c r="L105" i="37"/>
  <c r="M104" i="23"/>
  <c r="D103" i="19"/>
  <c r="I103" i="37"/>
  <c r="G103" i="37" a="1"/>
  <c r="G103" i="37" s="1"/>
  <c r="J105" i="23"/>
  <c r="G102" i="37" a="1"/>
  <c r="G102" i="37" s="1"/>
  <c r="M103" i="23"/>
  <c r="D102" i="19"/>
  <c r="K104" i="37"/>
  <c r="K105" i="37"/>
  <c r="M104" i="37"/>
  <c r="M105" i="37"/>
  <c r="CR103" i="18"/>
  <c r="C102" i="19" s="1"/>
  <c r="F102" i="19" l="1"/>
  <c r="AM102" i="19" s="1"/>
  <c r="F103" i="19"/>
  <c r="AM103" i="19" s="1"/>
  <c r="N103" i="37"/>
  <c r="F104" i="19"/>
  <c r="AM104" i="19" s="1"/>
  <c r="W103" i="23"/>
  <c r="X103" i="23"/>
  <c r="N104" i="37"/>
  <c r="N105" i="37"/>
  <c r="W105" i="23"/>
  <c r="X105" i="23"/>
  <c r="X104" i="23"/>
  <c r="W104" i="23"/>
  <c r="Y104" i="23" l="1"/>
  <c r="Y103" i="23"/>
  <c r="Y105" i="23"/>
  <c r="Q101" i="1" l="1"/>
  <c r="O101" i="1"/>
  <c r="B101" i="1"/>
  <c r="Q101" i="13"/>
  <c r="O101" i="13"/>
  <c r="N101" i="13"/>
  <c r="M101" i="13"/>
  <c r="L101" i="13"/>
  <c r="K101" i="13"/>
  <c r="J101" i="13"/>
  <c r="I101" i="13"/>
  <c r="H101" i="13"/>
  <c r="G101" i="13"/>
  <c r="F101" i="13"/>
  <c r="E101" i="13"/>
  <c r="D101" i="13"/>
  <c r="C101" i="13"/>
  <c r="B101" i="13"/>
  <c r="A101" i="13"/>
  <c r="Q101" i="12"/>
  <c r="O101" i="12"/>
  <c r="N101" i="12"/>
  <c r="M101" i="12"/>
  <c r="L101" i="12"/>
  <c r="K101" i="12"/>
  <c r="J101" i="12"/>
  <c r="I101" i="12"/>
  <c r="H101" i="12"/>
  <c r="G101" i="12"/>
  <c r="F101" i="12"/>
  <c r="E101" i="12"/>
  <c r="D101" i="12"/>
  <c r="C101" i="12"/>
  <c r="B101" i="12"/>
  <c r="A101" i="12"/>
  <c r="Q101" i="11"/>
  <c r="O101" i="11"/>
  <c r="N101" i="11"/>
  <c r="M101" i="11"/>
  <c r="L101" i="11"/>
  <c r="K101" i="11"/>
  <c r="J101" i="11"/>
  <c r="I101" i="11"/>
  <c r="H101" i="11"/>
  <c r="G101" i="11"/>
  <c r="F101" i="11"/>
  <c r="E101" i="11"/>
  <c r="D101" i="11"/>
  <c r="C101" i="11"/>
  <c r="B101" i="11"/>
  <c r="A101" i="11"/>
  <c r="Q101" i="10"/>
  <c r="O101" i="10"/>
  <c r="N101" i="10"/>
  <c r="M101" i="10"/>
  <c r="L101" i="10"/>
  <c r="K101" i="10"/>
  <c r="J101" i="10"/>
  <c r="I101" i="10"/>
  <c r="H101" i="10"/>
  <c r="G101" i="10"/>
  <c r="F101" i="10"/>
  <c r="E101" i="10"/>
  <c r="D101" i="10"/>
  <c r="C101" i="10"/>
  <c r="B101" i="10"/>
  <c r="A101" i="10"/>
  <c r="Q101" i="8"/>
  <c r="O101" i="8"/>
  <c r="N101" i="8"/>
  <c r="M101" i="8"/>
  <c r="L101" i="8"/>
  <c r="K101" i="8"/>
  <c r="J101" i="8"/>
  <c r="I101" i="8"/>
  <c r="H101" i="8"/>
  <c r="G101" i="8"/>
  <c r="F101" i="8"/>
  <c r="E101" i="8"/>
  <c r="D101" i="8"/>
  <c r="C101" i="8"/>
  <c r="B101" i="8"/>
  <c r="Q101" i="6"/>
  <c r="O101" i="6"/>
  <c r="N101" i="6"/>
  <c r="M101" i="6"/>
  <c r="L101" i="6"/>
  <c r="K101" i="6"/>
  <c r="J101" i="6"/>
  <c r="I101" i="6"/>
  <c r="H101" i="6"/>
  <c r="G101" i="6"/>
  <c r="F101" i="6"/>
  <c r="E101" i="6"/>
  <c r="D101" i="6"/>
  <c r="C101" i="6"/>
  <c r="B101" i="6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Q100" i="13"/>
  <c r="O100" i="13"/>
  <c r="N100" i="13"/>
  <c r="M100" i="13"/>
  <c r="L100" i="13"/>
  <c r="K100" i="13"/>
  <c r="J100" i="13"/>
  <c r="I100" i="13"/>
  <c r="H100" i="13"/>
  <c r="G100" i="13"/>
  <c r="F100" i="13"/>
  <c r="E100" i="13"/>
  <c r="D100" i="13"/>
  <c r="C100" i="13"/>
  <c r="B100" i="13"/>
  <c r="A100" i="13"/>
  <c r="Q100" i="12"/>
  <c r="O100" i="12"/>
  <c r="N100" i="12"/>
  <c r="M100" i="12"/>
  <c r="L100" i="12"/>
  <c r="K100" i="12"/>
  <c r="J100" i="12"/>
  <c r="I100" i="12"/>
  <c r="H100" i="12"/>
  <c r="G100" i="12"/>
  <c r="F100" i="12"/>
  <c r="E100" i="12"/>
  <c r="D100" i="12"/>
  <c r="C100" i="12"/>
  <c r="B100" i="12"/>
  <c r="A100" i="12"/>
  <c r="Q100" i="11"/>
  <c r="O100" i="11"/>
  <c r="N100" i="11"/>
  <c r="M100" i="11"/>
  <c r="L100" i="11"/>
  <c r="K100" i="11"/>
  <c r="J100" i="11"/>
  <c r="I100" i="11"/>
  <c r="H100" i="11"/>
  <c r="G100" i="11"/>
  <c r="F100" i="11"/>
  <c r="E100" i="11"/>
  <c r="D100" i="11"/>
  <c r="C100" i="11"/>
  <c r="B100" i="11"/>
  <c r="A100" i="11"/>
  <c r="Q100" i="10"/>
  <c r="O100" i="10"/>
  <c r="N100" i="10"/>
  <c r="M100" i="10"/>
  <c r="L100" i="10"/>
  <c r="K100" i="10"/>
  <c r="J100" i="10"/>
  <c r="I100" i="10"/>
  <c r="H100" i="10"/>
  <c r="G100" i="10"/>
  <c r="F100" i="10"/>
  <c r="E100" i="10"/>
  <c r="D100" i="10"/>
  <c r="C100" i="10"/>
  <c r="B100" i="10"/>
  <c r="A100" i="10"/>
  <c r="Q100" i="8"/>
  <c r="O100" i="8"/>
  <c r="N100" i="8"/>
  <c r="M100" i="8"/>
  <c r="L100" i="8"/>
  <c r="K100" i="8"/>
  <c r="J100" i="8"/>
  <c r="I100" i="8"/>
  <c r="H100" i="8"/>
  <c r="G100" i="8"/>
  <c r="F100" i="8"/>
  <c r="E100" i="8"/>
  <c r="D100" i="8"/>
  <c r="C100" i="8"/>
  <c r="B100" i="8"/>
  <c r="A100" i="8"/>
  <c r="Q100" i="6"/>
  <c r="O100" i="6"/>
  <c r="N100" i="6"/>
  <c r="M100" i="6"/>
  <c r="L100" i="6"/>
  <c r="K100" i="6"/>
  <c r="J100" i="6"/>
  <c r="I100" i="6"/>
  <c r="H100" i="6"/>
  <c r="G100" i="6"/>
  <c r="F100" i="6"/>
  <c r="E100" i="6"/>
  <c r="D100" i="6"/>
  <c r="C100" i="6"/>
  <c r="B100" i="6"/>
  <c r="Q99" i="1"/>
  <c r="BK111" i="1" s="1"/>
  <c r="P99" i="1"/>
  <c r="BJ111" i="1" s="1"/>
  <c r="O99" i="1"/>
  <c r="BI111" i="1" s="1"/>
  <c r="N99" i="1"/>
  <c r="BH111" i="1" s="1"/>
  <c r="M99" i="1"/>
  <c r="BG111" i="1" s="1"/>
  <c r="L99" i="1"/>
  <c r="BF111" i="1" s="1"/>
  <c r="K99" i="1"/>
  <c r="BE111" i="1" s="1"/>
  <c r="J99" i="1"/>
  <c r="BD111" i="1" s="1"/>
  <c r="I99" i="1"/>
  <c r="BC111" i="1" s="1"/>
  <c r="H99" i="1"/>
  <c r="BB111" i="1" s="1"/>
  <c r="G99" i="1"/>
  <c r="BA111" i="1" s="1"/>
  <c r="F99" i="1"/>
  <c r="AZ111" i="1" s="1"/>
  <c r="E99" i="1"/>
  <c r="AY111" i="1" s="1"/>
  <c r="D99" i="1"/>
  <c r="AX111" i="1" s="1"/>
  <c r="C99" i="1"/>
  <c r="AW111" i="1" s="1"/>
  <c r="B99" i="1"/>
  <c r="AV111" i="1" s="1"/>
  <c r="Q99" i="13"/>
  <c r="BK111" i="13" s="1"/>
  <c r="O99" i="13"/>
  <c r="BI111" i="13" s="1"/>
  <c r="N99" i="13"/>
  <c r="BH111" i="13" s="1"/>
  <c r="M99" i="13"/>
  <c r="BG111" i="13" s="1"/>
  <c r="L99" i="13"/>
  <c r="BF111" i="13" s="1"/>
  <c r="K99" i="13"/>
  <c r="BE111" i="13" s="1"/>
  <c r="J99" i="13"/>
  <c r="BD111" i="13" s="1"/>
  <c r="I99" i="13"/>
  <c r="BC111" i="13" s="1"/>
  <c r="H99" i="13"/>
  <c r="BB111" i="13" s="1"/>
  <c r="G99" i="13"/>
  <c r="BA111" i="13" s="1"/>
  <c r="F99" i="13"/>
  <c r="AZ111" i="13" s="1"/>
  <c r="E99" i="13"/>
  <c r="AY111" i="13" s="1"/>
  <c r="D99" i="13"/>
  <c r="AX111" i="13" s="1"/>
  <c r="C99" i="13"/>
  <c r="AW111" i="13" s="1"/>
  <c r="B99" i="13"/>
  <c r="AV111" i="13" s="1"/>
  <c r="AO138" i="17" s="1"/>
  <c r="A99" i="13"/>
  <c r="Q99" i="12"/>
  <c r="BK111" i="12" s="1"/>
  <c r="O99" i="12"/>
  <c r="BI111" i="12" s="1"/>
  <c r="N99" i="12"/>
  <c r="BH111" i="12" s="1"/>
  <c r="M99" i="12"/>
  <c r="BG111" i="12" s="1"/>
  <c r="L99" i="12"/>
  <c r="BF111" i="12" s="1"/>
  <c r="K99" i="12"/>
  <c r="BE111" i="12" s="1"/>
  <c r="J99" i="12"/>
  <c r="BD111" i="12" s="1"/>
  <c r="I99" i="12"/>
  <c r="BC111" i="12" s="1"/>
  <c r="H99" i="12"/>
  <c r="BB111" i="12" s="1"/>
  <c r="G99" i="12"/>
  <c r="BA111" i="12" s="1"/>
  <c r="F99" i="12"/>
  <c r="AZ111" i="12" s="1"/>
  <c r="E99" i="12"/>
  <c r="AY111" i="12" s="1"/>
  <c r="D99" i="12"/>
  <c r="AX111" i="12" s="1"/>
  <c r="C99" i="12"/>
  <c r="AW111" i="12" s="1"/>
  <c r="B99" i="12"/>
  <c r="AV111" i="12" s="1"/>
  <c r="AO138" i="16" s="1"/>
  <c r="A99" i="12"/>
  <c r="Q99" i="11"/>
  <c r="BK111" i="11" s="1"/>
  <c r="O99" i="11"/>
  <c r="BI111" i="11" s="1"/>
  <c r="N99" i="11"/>
  <c r="BH111" i="11" s="1"/>
  <c r="M99" i="11"/>
  <c r="BG111" i="11" s="1"/>
  <c r="L99" i="11"/>
  <c r="BF111" i="11" s="1"/>
  <c r="K99" i="11"/>
  <c r="BE111" i="11" s="1"/>
  <c r="J99" i="11"/>
  <c r="BD111" i="11" s="1"/>
  <c r="I99" i="11"/>
  <c r="BC111" i="11" s="1"/>
  <c r="H99" i="11"/>
  <c r="BB111" i="11" s="1"/>
  <c r="G99" i="11"/>
  <c r="BA111" i="11" s="1"/>
  <c r="F99" i="11"/>
  <c r="AZ111" i="11" s="1"/>
  <c r="E99" i="11"/>
  <c r="AY111" i="11" s="1"/>
  <c r="D99" i="11"/>
  <c r="AX111" i="11" s="1"/>
  <c r="C99" i="11"/>
  <c r="AW111" i="11" s="1"/>
  <c r="B99" i="11"/>
  <c r="AV111" i="11" s="1"/>
  <c r="AO138" i="15" s="1"/>
  <c r="A99" i="11"/>
  <c r="Q99" i="10"/>
  <c r="BK111" i="10" s="1"/>
  <c r="O99" i="10"/>
  <c r="BI111" i="10" s="1"/>
  <c r="N99" i="10"/>
  <c r="BH111" i="10" s="1"/>
  <c r="M99" i="10"/>
  <c r="BG111" i="10" s="1"/>
  <c r="L99" i="10"/>
  <c r="BF111" i="10" s="1"/>
  <c r="K99" i="10"/>
  <c r="BE111" i="10" s="1"/>
  <c r="J99" i="10"/>
  <c r="BD111" i="10" s="1"/>
  <c r="I99" i="10"/>
  <c r="BC111" i="10" s="1"/>
  <c r="H99" i="10"/>
  <c r="BB111" i="10" s="1"/>
  <c r="G99" i="10"/>
  <c r="BA111" i="10" s="1"/>
  <c r="F99" i="10"/>
  <c r="AZ111" i="10" s="1"/>
  <c r="E99" i="10"/>
  <c r="AY111" i="10" s="1"/>
  <c r="D99" i="10"/>
  <c r="AX111" i="10" s="1"/>
  <c r="C99" i="10"/>
  <c r="AW111" i="10" s="1"/>
  <c r="B99" i="10"/>
  <c r="AV111" i="10" s="1"/>
  <c r="AO138" i="14" s="1"/>
  <c r="A99" i="10"/>
  <c r="Q99" i="8"/>
  <c r="BK111" i="8" s="1"/>
  <c r="O99" i="8"/>
  <c r="BI111" i="8" s="1"/>
  <c r="N99" i="8"/>
  <c r="BH111" i="8" s="1"/>
  <c r="M99" i="8"/>
  <c r="BG111" i="8" s="1"/>
  <c r="L99" i="8"/>
  <c r="BF111" i="8" s="1"/>
  <c r="K99" i="8"/>
  <c r="BE111" i="8" s="1"/>
  <c r="J99" i="8"/>
  <c r="BD111" i="8" s="1"/>
  <c r="I99" i="8"/>
  <c r="BC111" i="8" s="1"/>
  <c r="H99" i="8"/>
  <c r="BB111" i="8" s="1"/>
  <c r="G99" i="8"/>
  <c r="BA111" i="8" s="1"/>
  <c r="F99" i="8"/>
  <c r="AZ111" i="8" s="1"/>
  <c r="E99" i="8"/>
  <c r="AY111" i="8" s="1"/>
  <c r="D99" i="8"/>
  <c r="AX111" i="8" s="1"/>
  <c r="C99" i="8"/>
  <c r="AW111" i="8" s="1"/>
  <c r="B99" i="8"/>
  <c r="AV111" i="8" s="1"/>
  <c r="AO138" i="5" s="1"/>
  <c r="A99" i="8"/>
  <c r="Q99" i="6"/>
  <c r="BK111" i="6" s="1"/>
  <c r="O99" i="6"/>
  <c r="BI111" i="6" s="1"/>
  <c r="N99" i="6"/>
  <c r="BH111" i="6" s="1"/>
  <c r="M99" i="6"/>
  <c r="BG111" i="6" s="1"/>
  <c r="L99" i="6"/>
  <c r="BF111" i="6" s="1"/>
  <c r="K99" i="6"/>
  <c r="BE111" i="6" s="1"/>
  <c r="J99" i="6"/>
  <c r="BD111" i="6" s="1"/>
  <c r="I99" i="6"/>
  <c r="BC111" i="6" s="1"/>
  <c r="H99" i="6"/>
  <c r="BB111" i="6" s="1"/>
  <c r="G99" i="6"/>
  <c r="BA111" i="6" s="1"/>
  <c r="F99" i="6"/>
  <c r="AZ111" i="6" s="1"/>
  <c r="E99" i="6"/>
  <c r="AY111" i="6" s="1"/>
  <c r="D99" i="6"/>
  <c r="AX111" i="6" s="1"/>
  <c r="C99" i="6"/>
  <c r="AW111" i="6" s="1"/>
  <c r="B99" i="6"/>
  <c r="AV111" i="6" s="1"/>
  <c r="AO138" i="4" s="1"/>
  <c r="J113" i="32" a="1"/>
  <c r="J114" i="32" a="1"/>
  <c r="Y100" i="12" l="1"/>
  <c r="AB127" i="16" s="1"/>
  <c r="AB99" i="19" s="1"/>
  <c r="AE100" i="1"/>
  <c r="AN100" i="13"/>
  <c r="J114" i="32"/>
  <c r="J113" i="32"/>
  <c r="W99" i="6"/>
  <c r="BQ111" i="6" s="1"/>
  <c r="U99" i="6"/>
  <c r="BO111" i="6" s="1"/>
  <c r="T99" i="6"/>
  <c r="BN111" i="6" s="1"/>
  <c r="AK100" i="6"/>
  <c r="CE100" i="6"/>
  <c r="R99" i="11"/>
  <c r="BL111" i="11" s="1"/>
  <c r="S99" i="11"/>
  <c r="BM111" i="11" s="1"/>
  <c r="AF138" i="15"/>
  <c r="AE138" i="15"/>
  <c r="AL138" i="15"/>
  <c r="AH138" i="15"/>
  <c r="AJ138" i="15"/>
  <c r="AI138" i="15"/>
  <c r="AG138" i="15"/>
  <c r="AM138" i="15"/>
  <c r="AK138" i="15"/>
  <c r="AD138" i="15"/>
  <c r="W99" i="10"/>
  <c r="BQ111" i="10" s="1"/>
  <c r="T99" i="10"/>
  <c r="BN111" i="10" s="1"/>
  <c r="U99" i="10"/>
  <c r="BO111" i="10" s="1"/>
  <c r="R99" i="12"/>
  <c r="BL111" i="12" s="1"/>
  <c r="S99" i="12"/>
  <c r="BM111" i="12" s="1"/>
  <c r="AD138" i="16"/>
  <c r="AK138" i="16"/>
  <c r="AL138" i="16"/>
  <c r="AE138" i="16"/>
  <c r="AJ138" i="16"/>
  <c r="AM138" i="16"/>
  <c r="AG138" i="16"/>
  <c r="AH138" i="16"/>
  <c r="AI138" i="16"/>
  <c r="AF138" i="16"/>
  <c r="A99" i="1"/>
  <c r="A99" i="6"/>
  <c r="AE100" i="6"/>
  <c r="BY100" i="6"/>
  <c r="P100" i="6"/>
  <c r="AD100" i="8"/>
  <c r="BX100" i="8"/>
  <c r="AL100" i="8"/>
  <c r="AC100" i="10"/>
  <c r="BW100" i="10"/>
  <c r="AK100" i="10"/>
  <c r="CE100" i="10"/>
  <c r="AB100" i="11"/>
  <c r="U100" i="11"/>
  <c r="T100" i="11"/>
  <c r="W100" i="11"/>
  <c r="BV100" i="11"/>
  <c r="AJ100" i="11"/>
  <c r="CD100" i="11"/>
  <c r="AA100" i="12"/>
  <c r="BU100" i="12"/>
  <c r="AI100" i="12"/>
  <c r="CC100" i="12"/>
  <c r="Z100" i="13"/>
  <c r="S100" i="13"/>
  <c r="BT100" i="13"/>
  <c r="R100" i="13"/>
  <c r="AH100" i="13"/>
  <c r="CB100" i="13"/>
  <c r="Y100" i="1"/>
  <c r="AG100" i="1"/>
  <c r="AB102" i="6"/>
  <c r="AB101" i="6"/>
  <c r="W101" i="6"/>
  <c r="BV101" i="6"/>
  <c r="T101" i="6"/>
  <c r="U101" i="6"/>
  <c r="BV102" i="6"/>
  <c r="AJ102" i="6"/>
  <c r="AJ101" i="6"/>
  <c r="CD101" i="6"/>
  <c r="CD102" i="6"/>
  <c r="AB102" i="8"/>
  <c r="AB101" i="8"/>
  <c r="BV101" i="8"/>
  <c r="T101" i="8"/>
  <c r="W101" i="8"/>
  <c r="U101" i="8"/>
  <c r="BV102" i="8"/>
  <c r="AJ101" i="8"/>
  <c r="CD101" i="8"/>
  <c r="CD102" i="8"/>
  <c r="AJ102" i="8"/>
  <c r="AA102" i="10"/>
  <c r="AA101" i="10"/>
  <c r="BU101" i="10"/>
  <c r="BU102" i="10"/>
  <c r="AI102" i="10"/>
  <c r="AI101" i="10"/>
  <c r="CC101" i="10"/>
  <c r="CC102" i="10"/>
  <c r="Z101" i="11"/>
  <c r="R101" i="11"/>
  <c r="S101" i="11"/>
  <c r="BT101" i="11"/>
  <c r="Z102" i="11"/>
  <c r="BT102" i="11"/>
  <c r="AH101" i="11"/>
  <c r="CB101" i="11"/>
  <c r="AH102" i="11"/>
  <c r="CB102" i="11"/>
  <c r="Y102" i="12"/>
  <c r="AB129" i="16" s="1"/>
  <c r="AB101" i="19" s="1"/>
  <c r="Y101" i="12"/>
  <c r="AB128" i="16" s="1"/>
  <c r="AB100" i="19" s="1"/>
  <c r="AG102" i="12"/>
  <c r="AG101" i="12"/>
  <c r="CA101" i="12"/>
  <c r="CA102" i="12"/>
  <c r="D128" i="17"/>
  <c r="AS128" i="17" s="1"/>
  <c r="BS101" i="13"/>
  <c r="AF101" i="13"/>
  <c r="BZ101" i="13"/>
  <c r="AF102" i="13"/>
  <c r="BZ102" i="13"/>
  <c r="AN102" i="13"/>
  <c r="AN101" i="13"/>
  <c r="H101" i="1"/>
  <c r="P101" i="1"/>
  <c r="R99" i="6"/>
  <c r="BL111" i="6" s="1"/>
  <c r="S99" i="6"/>
  <c r="BM111" i="6" s="1"/>
  <c r="AM138" i="4"/>
  <c r="AL138" i="4"/>
  <c r="AE138" i="4"/>
  <c r="AJ138" i="4"/>
  <c r="AD138" i="4"/>
  <c r="AG138" i="4"/>
  <c r="AK138" i="4"/>
  <c r="AI138" i="4"/>
  <c r="AH138" i="4"/>
  <c r="AF138" i="4"/>
  <c r="R99" i="13"/>
  <c r="BL111" i="13" s="1"/>
  <c r="S99" i="13"/>
  <c r="BM111" i="13" s="1"/>
  <c r="AE138" i="17"/>
  <c r="AL138" i="17"/>
  <c r="AF138" i="17"/>
  <c r="AK138" i="17"/>
  <c r="AG138" i="17"/>
  <c r="AD138" i="17"/>
  <c r="AM138" i="17"/>
  <c r="AH138" i="17"/>
  <c r="AJ138" i="17"/>
  <c r="AI138" i="17"/>
  <c r="AF100" i="6"/>
  <c r="BZ100" i="6"/>
  <c r="AN100" i="6"/>
  <c r="AE100" i="8"/>
  <c r="BY100" i="8"/>
  <c r="P100" i="8"/>
  <c r="AD100" i="10"/>
  <c r="BX100" i="10"/>
  <c r="AL100" i="10"/>
  <c r="AC100" i="11"/>
  <c r="BW100" i="11"/>
  <c r="AK100" i="11"/>
  <c r="CE100" i="11"/>
  <c r="AB100" i="12"/>
  <c r="W100" i="12"/>
  <c r="BV100" i="12"/>
  <c r="U100" i="12"/>
  <c r="T100" i="12"/>
  <c r="AJ100" i="12"/>
  <c r="CD100" i="12"/>
  <c r="AA100" i="13"/>
  <c r="BU100" i="13"/>
  <c r="AI100" i="13"/>
  <c r="CC100" i="13"/>
  <c r="R100" i="1"/>
  <c r="S100" i="1"/>
  <c r="Z100" i="1"/>
  <c r="AH100" i="1"/>
  <c r="AC102" i="6"/>
  <c r="AC101" i="6"/>
  <c r="BW101" i="6"/>
  <c r="BW102" i="6"/>
  <c r="AK102" i="6"/>
  <c r="AK101" i="6"/>
  <c r="CE101" i="6"/>
  <c r="CE102" i="6"/>
  <c r="AC102" i="8"/>
  <c r="AC101" i="8"/>
  <c r="BW101" i="8"/>
  <c r="BW102" i="8"/>
  <c r="AK101" i="8"/>
  <c r="CE101" i="8"/>
  <c r="AK102" i="8"/>
  <c r="CE102" i="8"/>
  <c r="AB102" i="10"/>
  <c r="AB101" i="10"/>
  <c r="T101" i="10"/>
  <c r="W101" i="10"/>
  <c r="U101" i="10"/>
  <c r="BV101" i="10"/>
  <c r="BV102" i="10"/>
  <c r="AJ102" i="10"/>
  <c r="AJ101" i="10"/>
  <c r="CD101" i="10"/>
  <c r="CD102" i="10"/>
  <c r="AA101" i="11"/>
  <c r="BU101" i="11"/>
  <c r="AA102" i="11"/>
  <c r="BU102" i="11"/>
  <c r="AI102" i="11"/>
  <c r="AI101" i="11"/>
  <c r="CC101" i="11"/>
  <c r="CC102" i="11"/>
  <c r="Z102" i="12"/>
  <c r="Z101" i="12"/>
  <c r="BT101" i="12"/>
  <c r="R101" i="12"/>
  <c r="S101" i="12"/>
  <c r="BT102" i="12"/>
  <c r="AH101" i="12"/>
  <c r="CB101" i="12"/>
  <c r="AH102" i="12"/>
  <c r="CB102" i="12"/>
  <c r="Y102" i="13"/>
  <c r="AB129" i="17" s="1"/>
  <c r="AG101" i="19" s="1"/>
  <c r="Y101" i="13"/>
  <c r="AB128" i="17" s="1"/>
  <c r="AG100" i="19" s="1"/>
  <c r="AG101" i="13"/>
  <c r="CA101" i="13"/>
  <c r="CA102" i="13"/>
  <c r="AG102" i="13"/>
  <c r="A101" i="1"/>
  <c r="A101" i="6"/>
  <c r="I101" i="1"/>
  <c r="AN102" i="1"/>
  <c r="AN101" i="1"/>
  <c r="Z100" i="11"/>
  <c r="R100" i="11"/>
  <c r="AO100" i="11" s="1"/>
  <c r="S100" i="11"/>
  <c r="BT100" i="11"/>
  <c r="P99" i="6"/>
  <c r="BJ111" i="6" s="1"/>
  <c r="P99" i="8"/>
  <c r="BJ111" i="8" s="1"/>
  <c r="T99" i="12"/>
  <c r="BN111" i="12" s="1"/>
  <c r="U99" i="12"/>
  <c r="BO111" i="12" s="1"/>
  <c r="W99" i="12"/>
  <c r="BQ111" i="12" s="1"/>
  <c r="R99" i="1"/>
  <c r="BL111" i="1" s="1"/>
  <c r="S99" i="1"/>
  <c r="BM111" i="1" s="1"/>
  <c r="Y100" i="6"/>
  <c r="AB127" i="4" s="1"/>
  <c r="H99" i="19" s="1"/>
  <c r="AG100" i="6"/>
  <c r="CA100" i="6"/>
  <c r="BS100" i="8"/>
  <c r="D127" i="5"/>
  <c r="AS127" i="5" s="1"/>
  <c r="AF100" i="8"/>
  <c r="BZ100" i="8"/>
  <c r="AN100" i="8"/>
  <c r="AE100" i="10"/>
  <c r="BY100" i="10"/>
  <c r="P100" i="10"/>
  <c r="AD100" i="11"/>
  <c r="BX100" i="11"/>
  <c r="AL100" i="11"/>
  <c r="AC100" i="12"/>
  <c r="BW100" i="12"/>
  <c r="AK100" i="12"/>
  <c r="CE100" i="12"/>
  <c r="AB100" i="13"/>
  <c r="T100" i="13"/>
  <c r="U100" i="13"/>
  <c r="W100" i="13"/>
  <c r="BV100" i="13"/>
  <c r="AJ100" i="13"/>
  <c r="CD100" i="13"/>
  <c r="AA100" i="1"/>
  <c r="AI100" i="1"/>
  <c r="AD102" i="6"/>
  <c r="AD101" i="6"/>
  <c r="BX101" i="6"/>
  <c r="BX102" i="6"/>
  <c r="AL101" i="6"/>
  <c r="AL102" i="6"/>
  <c r="AD102" i="8"/>
  <c r="AD101" i="8"/>
  <c r="BX101" i="8"/>
  <c r="BX102" i="8"/>
  <c r="AL102" i="8"/>
  <c r="AL101" i="8"/>
  <c r="AC102" i="10"/>
  <c r="AC101" i="10"/>
  <c r="BW101" i="10"/>
  <c r="BW102" i="10"/>
  <c r="AK102" i="10"/>
  <c r="AK101" i="10"/>
  <c r="CE101" i="10"/>
  <c r="CE102" i="10"/>
  <c r="AB102" i="11"/>
  <c r="AB101" i="11"/>
  <c r="U101" i="11"/>
  <c r="W101" i="11"/>
  <c r="BV101" i="11"/>
  <c r="T101" i="11"/>
  <c r="BV102" i="11"/>
  <c r="AJ101" i="11"/>
  <c r="CD101" i="11"/>
  <c r="AJ102" i="11"/>
  <c r="CD102" i="11"/>
  <c r="AA102" i="12"/>
  <c r="AA101" i="12"/>
  <c r="BU101" i="12"/>
  <c r="BU102" i="12"/>
  <c r="AI101" i="12"/>
  <c r="CC101" i="12"/>
  <c r="AI102" i="12"/>
  <c r="CC102" i="12"/>
  <c r="Z102" i="13"/>
  <c r="Z101" i="13"/>
  <c r="R101" i="13"/>
  <c r="BT101" i="13"/>
  <c r="S101" i="13"/>
  <c r="BT102" i="13"/>
  <c r="AH101" i="13"/>
  <c r="CB101" i="13"/>
  <c r="AH102" i="13"/>
  <c r="CB102" i="13"/>
  <c r="Y102" i="1"/>
  <c r="Y101" i="1"/>
  <c r="J101" i="1"/>
  <c r="BS99" i="12"/>
  <c r="D126" i="16"/>
  <c r="AS126" i="16" s="1"/>
  <c r="AJ100" i="8"/>
  <c r="CD100" i="8"/>
  <c r="AA100" i="10"/>
  <c r="BU100" i="10"/>
  <c r="AH100" i="11"/>
  <c r="CB100" i="11"/>
  <c r="T99" i="8"/>
  <c r="BN111" i="8" s="1"/>
  <c r="U99" i="8"/>
  <c r="BO111" i="8" s="1"/>
  <c r="W99" i="8"/>
  <c r="BQ111" i="8" s="1"/>
  <c r="T99" i="11"/>
  <c r="BN111" i="11" s="1"/>
  <c r="U99" i="11"/>
  <c r="BO111" i="11" s="1"/>
  <c r="W99" i="11"/>
  <c r="BQ111" i="11" s="1"/>
  <c r="BS99" i="8"/>
  <c r="D126" i="5"/>
  <c r="AS126" i="5" s="1"/>
  <c r="P99" i="10"/>
  <c r="BJ111" i="10" s="1"/>
  <c r="T99" i="13"/>
  <c r="BN111" i="13" s="1"/>
  <c r="U99" i="13"/>
  <c r="BO111" i="13" s="1"/>
  <c r="W99" i="13"/>
  <c r="BQ111" i="13" s="1"/>
  <c r="Z100" i="6"/>
  <c r="R100" i="6"/>
  <c r="BT100" i="6"/>
  <c r="S100" i="6"/>
  <c r="AH100" i="6"/>
  <c r="CB100" i="6"/>
  <c r="Y100" i="8"/>
  <c r="AB127" i="5" s="1"/>
  <c r="M99" i="19" s="1"/>
  <c r="AG100" i="8"/>
  <c r="CA100" i="8"/>
  <c r="BS100" i="10"/>
  <c r="D127" i="14"/>
  <c r="AS127" i="14" s="1"/>
  <c r="AF100" i="10"/>
  <c r="BZ100" i="10"/>
  <c r="AN100" i="10"/>
  <c r="AE100" i="11"/>
  <c r="BY100" i="11"/>
  <c r="P100" i="11"/>
  <c r="AD100" i="12"/>
  <c r="BX100" i="12"/>
  <c r="AL100" i="12"/>
  <c r="AC100" i="13"/>
  <c r="BW100" i="13"/>
  <c r="AK100" i="13"/>
  <c r="CE100" i="13"/>
  <c r="U100" i="1"/>
  <c r="T100" i="1"/>
  <c r="W100" i="1"/>
  <c r="AB100" i="1"/>
  <c r="AJ100" i="1"/>
  <c r="AE102" i="6"/>
  <c r="AE101" i="6"/>
  <c r="BY101" i="6"/>
  <c r="BY102" i="6"/>
  <c r="P101" i="6"/>
  <c r="AE102" i="8"/>
  <c r="AE101" i="8"/>
  <c r="BY101" i="8"/>
  <c r="BY102" i="8"/>
  <c r="P101" i="8"/>
  <c r="AD101" i="10"/>
  <c r="BX101" i="10"/>
  <c r="AD102" i="10"/>
  <c r="BX102" i="10"/>
  <c r="AL102" i="10"/>
  <c r="AL101" i="10"/>
  <c r="AC102" i="11"/>
  <c r="AC101" i="11"/>
  <c r="BW101" i="11"/>
  <c r="BW102" i="11"/>
  <c r="AK102" i="11"/>
  <c r="AK101" i="11"/>
  <c r="CE101" i="11"/>
  <c r="CE102" i="11"/>
  <c r="AB102" i="12"/>
  <c r="AB101" i="12"/>
  <c r="U101" i="12"/>
  <c r="W101" i="12"/>
  <c r="BV101" i="12"/>
  <c r="T101" i="12"/>
  <c r="BV102" i="12"/>
  <c r="AJ102" i="12"/>
  <c r="AJ101" i="12"/>
  <c r="CD101" i="12"/>
  <c r="CD102" i="12"/>
  <c r="AA102" i="13"/>
  <c r="AA101" i="13"/>
  <c r="BU101" i="13"/>
  <c r="BU102" i="13"/>
  <c r="AI102" i="13"/>
  <c r="AI101" i="13"/>
  <c r="CC101" i="13"/>
  <c r="CC102" i="13"/>
  <c r="C101" i="1"/>
  <c r="K101" i="1"/>
  <c r="U99" i="1"/>
  <c r="BO111" i="1" s="1"/>
  <c r="W99" i="1"/>
  <c r="BQ111" i="1" s="1"/>
  <c r="T99" i="1"/>
  <c r="BN111" i="1" s="1"/>
  <c r="AA100" i="6"/>
  <c r="BU100" i="6"/>
  <c r="AI100" i="6"/>
  <c r="CC100" i="6"/>
  <c r="Z100" i="8"/>
  <c r="BT100" i="8"/>
  <c r="S100" i="8"/>
  <c r="R100" i="8"/>
  <c r="AH100" i="8"/>
  <c r="CB100" i="8"/>
  <c r="Y100" i="10"/>
  <c r="AB127" i="14" s="1"/>
  <c r="R99" i="19" s="1"/>
  <c r="AG100" i="10"/>
  <c r="CA100" i="10"/>
  <c r="BS100" i="11"/>
  <c r="D127" i="15"/>
  <c r="AS127" i="15" s="1"/>
  <c r="AF100" i="11"/>
  <c r="BZ100" i="11"/>
  <c r="AN100" i="11"/>
  <c r="AE100" i="12"/>
  <c r="BY100" i="12"/>
  <c r="P100" i="12"/>
  <c r="AD100" i="13"/>
  <c r="BX100" i="13"/>
  <c r="AL100" i="13"/>
  <c r="AC100" i="1"/>
  <c r="AK100" i="1"/>
  <c r="AF101" i="6"/>
  <c r="BZ101" i="6"/>
  <c r="AF102" i="6"/>
  <c r="BZ102" i="6"/>
  <c r="AN102" i="6"/>
  <c r="AN101" i="6"/>
  <c r="AF102" i="8"/>
  <c r="AF101" i="8"/>
  <c r="BZ101" i="8"/>
  <c r="BZ102" i="8"/>
  <c r="AN102" i="8"/>
  <c r="AN101" i="8"/>
  <c r="AE101" i="10"/>
  <c r="BY101" i="10"/>
  <c r="AE102" i="10"/>
  <c r="BY102" i="10"/>
  <c r="P101" i="10"/>
  <c r="AD101" i="11"/>
  <c r="BX101" i="11"/>
  <c r="AD102" i="11"/>
  <c r="BX102" i="11"/>
  <c r="AL102" i="11"/>
  <c r="AL101" i="11"/>
  <c r="AC102" i="12"/>
  <c r="AC101" i="12"/>
  <c r="BW101" i="12"/>
  <c r="BW102" i="12"/>
  <c r="AK102" i="12"/>
  <c r="AK101" i="12"/>
  <c r="CE101" i="12"/>
  <c r="CE102" i="12"/>
  <c r="AB102" i="13"/>
  <c r="AB101" i="13"/>
  <c r="T101" i="13"/>
  <c r="U101" i="13"/>
  <c r="W101" i="13"/>
  <c r="BV101" i="13"/>
  <c r="BV102" i="13"/>
  <c r="AJ101" i="13"/>
  <c r="CD101" i="13"/>
  <c r="AJ102" i="13"/>
  <c r="CD102" i="13"/>
  <c r="D101" i="1"/>
  <c r="L101" i="1"/>
  <c r="P99" i="11"/>
  <c r="BJ111" i="11" s="1"/>
  <c r="R99" i="8"/>
  <c r="BL111" i="8" s="1"/>
  <c r="S99" i="8"/>
  <c r="BM111" i="8" s="1"/>
  <c r="AF138" i="5"/>
  <c r="AL138" i="5"/>
  <c r="AE138" i="5"/>
  <c r="AK138" i="5"/>
  <c r="AM138" i="5"/>
  <c r="AH138" i="5"/>
  <c r="AI138" i="5"/>
  <c r="AG138" i="5"/>
  <c r="AD138" i="5"/>
  <c r="AJ138" i="5"/>
  <c r="BS99" i="11"/>
  <c r="D126" i="15"/>
  <c r="AS126" i="15" s="1"/>
  <c r="P99" i="12"/>
  <c r="BJ111" i="12" s="1"/>
  <c r="AB100" i="6"/>
  <c r="BV100" i="6"/>
  <c r="U100" i="6"/>
  <c r="T100" i="6"/>
  <c r="W100" i="6"/>
  <c r="AJ100" i="6"/>
  <c r="CD100" i="6"/>
  <c r="AA100" i="8"/>
  <c r="BU100" i="8"/>
  <c r="AI100" i="8"/>
  <c r="CC100" i="8"/>
  <c r="Z100" i="10"/>
  <c r="R100" i="10"/>
  <c r="S100" i="10"/>
  <c r="BT100" i="10"/>
  <c r="AH100" i="10"/>
  <c r="CB100" i="10"/>
  <c r="Y100" i="11"/>
  <c r="AB127" i="15" s="1"/>
  <c r="W99" i="19" s="1"/>
  <c r="AG100" i="11"/>
  <c r="CA100" i="11"/>
  <c r="BS100" i="12"/>
  <c r="D127" i="16"/>
  <c r="AS127" i="16" s="1"/>
  <c r="AF100" i="12"/>
  <c r="BZ100" i="12"/>
  <c r="AN100" i="12"/>
  <c r="AE100" i="13"/>
  <c r="BY100" i="13"/>
  <c r="P100" i="13"/>
  <c r="AD100" i="1"/>
  <c r="AL100" i="1"/>
  <c r="Y101" i="6"/>
  <c r="AB128" i="4" s="1"/>
  <c r="H100" i="19" s="1"/>
  <c r="Y102" i="6"/>
  <c r="AB129" i="4" s="1"/>
  <c r="H101" i="19" s="1"/>
  <c r="AG101" i="6"/>
  <c r="CA101" i="6"/>
  <c r="AG102" i="6"/>
  <c r="CA102" i="6"/>
  <c r="Y102" i="8"/>
  <c r="AB129" i="5" s="1"/>
  <c r="M101" i="19" s="1"/>
  <c r="Y101" i="8"/>
  <c r="AB128" i="5" s="1"/>
  <c r="M100" i="19" s="1"/>
  <c r="AG101" i="8"/>
  <c r="CA101" i="8"/>
  <c r="CA102" i="8"/>
  <c r="AG102" i="8"/>
  <c r="BS101" i="10"/>
  <c r="D128" i="14"/>
  <c r="AS128" i="14" s="1"/>
  <c r="AF101" i="10"/>
  <c r="BZ101" i="10"/>
  <c r="AF102" i="10"/>
  <c r="BZ102" i="10"/>
  <c r="AN102" i="10"/>
  <c r="AN101" i="10"/>
  <c r="AE102" i="11"/>
  <c r="AE101" i="11"/>
  <c r="BY101" i="11"/>
  <c r="BY102" i="11"/>
  <c r="P101" i="11"/>
  <c r="AD101" i="12"/>
  <c r="BX101" i="12"/>
  <c r="AD102" i="12"/>
  <c r="BX102" i="12"/>
  <c r="AL102" i="12"/>
  <c r="AL101" i="12"/>
  <c r="AC101" i="13"/>
  <c r="BW101" i="13"/>
  <c r="AC102" i="13"/>
  <c r="BW102" i="13"/>
  <c r="AK101" i="13"/>
  <c r="CE101" i="13"/>
  <c r="AK102" i="13"/>
  <c r="CE102" i="13"/>
  <c r="E101" i="1"/>
  <c r="M101" i="1"/>
  <c r="AC100" i="6"/>
  <c r="BW100" i="6"/>
  <c r="AI100" i="10"/>
  <c r="CC100" i="10"/>
  <c r="AG100" i="12"/>
  <c r="CA100" i="12"/>
  <c r="BS100" i="13"/>
  <c r="D127" i="17"/>
  <c r="AS127" i="17" s="1"/>
  <c r="AF100" i="13"/>
  <c r="BZ100" i="13"/>
  <c r="B99" i="35"/>
  <c r="AM100" i="1"/>
  <c r="Z102" i="6"/>
  <c r="Z101" i="6"/>
  <c r="S101" i="6"/>
  <c r="BT101" i="6"/>
  <c r="R101" i="6"/>
  <c r="BT102" i="6"/>
  <c r="AH102" i="6"/>
  <c r="AH101" i="6"/>
  <c r="CB101" i="6"/>
  <c r="CB102" i="6"/>
  <c r="Z101" i="8"/>
  <c r="R101" i="8"/>
  <c r="S101" i="8"/>
  <c r="BT101" i="8"/>
  <c r="BT102" i="8"/>
  <c r="Z102" i="8"/>
  <c r="AH102" i="8"/>
  <c r="AH101" i="8"/>
  <c r="CB101" i="8"/>
  <c r="CB102" i="8"/>
  <c r="Y102" i="10"/>
  <c r="AB129" i="14" s="1"/>
  <c r="R101" i="19" s="1"/>
  <c r="Y101" i="10"/>
  <c r="AB128" i="14" s="1"/>
  <c r="R100" i="19" s="1"/>
  <c r="AG101" i="10"/>
  <c r="CA101" i="10"/>
  <c r="AG102" i="10"/>
  <c r="CA102" i="10"/>
  <c r="BS101" i="11"/>
  <c r="D128" i="15"/>
  <c r="AS128" i="15" s="1"/>
  <c r="AF101" i="11"/>
  <c r="BZ101" i="11"/>
  <c r="AF102" i="11"/>
  <c r="BZ102" i="11"/>
  <c r="AN102" i="11"/>
  <c r="AN101" i="11"/>
  <c r="AE101" i="12"/>
  <c r="BY101" i="12"/>
  <c r="AE102" i="12"/>
  <c r="BY102" i="12"/>
  <c r="P101" i="12"/>
  <c r="AD101" i="13"/>
  <c r="BX101" i="13"/>
  <c r="AD102" i="13"/>
  <c r="BX102" i="13"/>
  <c r="AL102" i="13"/>
  <c r="AL101" i="13"/>
  <c r="F101" i="1"/>
  <c r="N101" i="1"/>
  <c r="BS99" i="10"/>
  <c r="D126" i="14"/>
  <c r="AS126" i="14" s="1"/>
  <c r="S99" i="10"/>
  <c r="BM111" i="10" s="1"/>
  <c r="R99" i="10"/>
  <c r="BL111" i="10" s="1"/>
  <c r="AG138" i="14"/>
  <c r="AH138" i="14"/>
  <c r="AM138" i="14"/>
  <c r="AL138" i="14"/>
  <c r="AK138" i="14"/>
  <c r="AF138" i="14"/>
  <c r="AI138" i="14"/>
  <c r="AE138" i="14"/>
  <c r="AD138" i="14"/>
  <c r="AJ138" i="14"/>
  <c r="P99" i="13"/>
  <c r="BJ111" i="13" s="1"/>
  <c r="AB100" i="8"/>
  <c r="T100" i="8"/>
  <c r="BV100" i="8"/>
  <c r="W100" i="8"/>
  <c r="U100" i="8"/>
  <c r="BS99" i="13"/>
  <c r="D126" i="17"/>
  <c r="AS126" i="17" s="1"/>
  <c r="B98" i="35"/>
  <c r="AD100" i="6"/>
  <c r="BX100" i="6"/>
  <c r="AL100" i="6"/>
  <c r="AC100" i="8"/>
  <c r="BW100" i="8"/>
  <c r="AK100" i="8"/>
  <c r="CE100" i="8"/>
  <c r="AB100" i="10"/>
  <c r="W100" i="10"/>
  <c r="AT100" i="10" s="1"/>
  <c r="BV100" i="10"/>
  <c r="U100" i="10"/>
  <c r="AR100" i="10" s="1"/>
  <c r="T100" i="10"/>
  <c r="AJ100" i="10"/>
  <c r="CD100" i="10"/>
  <c r="AA100" i="11"/>
  <c r="BU100" i="11"/>
  <c r="AI100" i="11"/>
  <c r="CC100" i="11"/>
  <c r="Z100" i="12"/>
  <c r="R100" i="12"/>
  <c r="AO100" i="12" s="1"/>
  <c r="S100" i="12"/>
  <c r="BT100" i="12"/>
  <c r="AH100" i="12"/>
  <c r="CB100" i="12"/>
  <c r="Y100" i="13"/>
  <c r="AB127" i="17" s="1"/>
  <c r="AG99" i="19" s="1"/>
  <c r="AG100" i="13"/>
  <c r="CA100" i="13"/>
  <c r="A100" i="1"/>
  <c r="A100" i="6"/>
  <c r="AF100" i="1"/>
  <c r="AN100" i="1"/>
  <c r="AA102" i="6"/>
  <c r="AA101" i="6"/>
  <c r="BU101" i="6"/>
  <c r="BU102" i="6"/>
  <c r="AI102" i="6"/>
  <c r="AI101" i="6"/>
  <c r="CC101" i="6"/>
  <c r="CC102" i="6"/>
  <c r="AA102" i="8"/>
  <c r="AA101" i="8"/>
  <c r="BU101" i="8"/>
  <c r="BU102" i="8"/>
  <c r="AI101" i="8"/>
  <c r="CC101" i="8"/>
  <c r="AI102" i="8"/>
  <c r="CC102" i="8"/>
  <c r="Z102" i="10"/>
  <c r="Z101" i="10"/>
  <c r="S101" i="10"/>
  <c r="R101" i="10"/>
  <c r="BT101" i="10"/>
  <c r="BT102" i="10"/>
  <c r="AH101" i="10"/>
  <c r="CB101" i="10"/>
  <c r="AH102" i="10"/>
  <c r="CB102" i="10"/>
  <c r="Y102" i="11"/>
  <c r="AB129" i="15" s="1"/>
  <c r="W101" i="19" s="1"/>
  <c r="Y101" i="11"/>
  <c r="AB128" i="15" s="1"/>
  <c r="W100" i="19" s="1"/>
  <c r="AG101" i="11"/>
  <c r="CA101" i="11"/>
  <c r="AG102" i="11"/>
  <c r="CA102" i="11"/>
  <c r="BS101" i="12"/>
  <c r="D128" i="16"/>
  <c r="AS128" i="16" s="1"/>
  <c r="AF102" i="12"/>
  <c r="AF101" i="12"/>
  <c r="BZ101" i="12"/>
  <c r="BZ102" i="12"/>
  <c r="AN102" i="12"/>
  <c r="AN101" i="12"/>
  <c r="AE101" i="13"/>
  <c r="BY101" i="13"/>
  <c r="AE102" i="13"/>
  <c r="BY102" i="13"/>
  <c r="P101" i="13"/>
  <c r="G101" i="1"/>
  <c r="AL102" i="1"/>
  <c r="AL101" i="1"/>
  <c r="G113" i="32" a="1"/>
  <c r="F113" i="32" a="1"/>
  <c r="D114" i="32" a="1"/>
  <c r="F115" i="32" a="1"/>
  <c r="D113" i="32" a="1"/>
  <c r="I113" i="32" a="1"/>
  <c r="E113" i="32" a="1"/>
  <c r="I114" i="32" a="1"/>
  <c r="G115" i="32" a="1"/>
  <c r="E114" i="32" a="1"/>
  <c r="I115" i="32" a="1"/>
  <c r="J115" i="32" a="1"/>
  <c r="G114" i="32" a="1"/>
  <c r="H114" i="32" a="1"/>
  <c r="F114" i="32" a="1"/>
  <c r="E115" i="32" a="1"/>
  <c r="H113" i="32" a="1"/>
  <c r="D115" i="32" a="1"/>
  <c r="H115" i="32" a="1"/>
  <c r="O110" i="20" l="1"/>
  <c r="M110" i="20"/>
  <c r="AR138" i="4"/>
  <c r="I110" i="20"/>
  <c r="T110" i="20"/>
  <c r="R110" i="20"/>
  <c r="AR138" i="15"/>
  <c r="X110" i="20"/>
  <c r="AG110" i="20"/>
  <c r="AI110" i="20"/>
  <c r="AH110" i="20"/>
  <c r="AR138" i="17"/>
  <c r="AC110" i="20"/>
  <c r="AR138" i="16"/>
  <c r="Y110" i="20"/>
  <c r="W110" i="20"/>
  <c r="AR138" i="5"/>
  <c r="N110" i="20"/>
  <c r="H110" i="20"/>
  <c r="J110" i="20"/>
  <c r="S110" i="20"/>
  <c r="AR138" i="14"/>
  <c r="AD110" i="20"/>
  <c r="AB110" i="20"/>
  <c r="AR100" i="8"/>
  <c r="AT100" i="6"/>
  <c r="AQ100" i="6"/>
  <c r="AQ100" i="10"/>
  <c r="AT100" i="8"/>
  <c r="AR100" i="6"/>
  <c r="AO100" i="6"/>
  <c r="AT100" i="13"/>
  <c r="AR100" i="12"/>
  <c r="AO100" i="8"/>
  <c r="CF101" i="10"/>
  <c r="X99" i="35"/>
  <c r="H115" i="32"/>
  <c r="E113" i="32"/>
  <c r="D113" i="32"/>
  <c r="E114" i="32"/>
  <c r="G113" i="32"/>
  <c r="H113" i="32"/>
  <c r="H114" i="32"/>
  <c r="D115" i="32"/>
  <c r="F114" i="32"/>
  <c r="I113" i="32"/>
  <c r="G115" i="32"/>
  <c r="F115" i="32"/>
  <c r="F113" i="32"/>
  <c r="I115" i="32"/>
  <c r="E115" i="32"/>
  <c r="G114" i="32"/>
  <c r="J115" i="32"/>
  <c r="D114" i="32"/>
  <c r="I114" i="32"/>
  <c r="X128" i="14"/>
  <c r="X129" i="14"/>
  <c r="Y127" i="16"/>
  <c r="AK102" i="1"/>
  <c r="AK101" i="1"/>
  <c r="C100" i="22"/>
  <c r="AT128" i="4"/>
  <c r="Y127" i="14"/>
  <c r="D98" i="22"/>
  <c r="T110" i="22" s="1"/>
  <c r="O126" i="5" a="1"/>
  <c r="O126" i="5" s="1"/>
  <c r="AN138" i="5" s="1"/>
  <c r="AJ111" i="23" s="1"/>
  <c r="AT126" i="5"/>
  <c r="T128" i="14"/>
  <c r="T129" i="14"/>
  <c r="AO101" i="10"/>
  <c r="AO102" i="10"/>
  <c r="G99" i="22"/>
  <c r="AT127" i="16"/>
  <c r="Q127" i="16"/>
  <c r="O127" i="16" a="1"/>
  <c r="O127" i="16" s="1"/>
  <c r="CF100" i="12"/>
  <c r="AC102" i="1"/>
  <c r="AC101" i="1"/>
  <c r="AM102" i="12"/>
  <c r="AM101" i="12"/>
  <c r="Q100" i="35"/>
  <c r="Y128" i="5"/>
  <c r="Y129" i="5"/>
  <c r="Y128" i="4"/>
  <c r="Y129" i="4"/>
  <c r="CF101" i="6"/>
  <c r="X127" i="14"/>
  <c r="L99" i="35"/>
  <c r="AP100" i="10"/>
  <c r="AA102" i="1"/>
  <c r="AA101" i="1"/>
  <c r="AT101" i="13"/>
  <c r="AT102" i="13"/>
  <c r="S127" i="5"/>
  <c r="W127" i="5"/>
  <c r="AQ101" i="12"/>
  <c r="AQ102" i="12"/>
  <c r="W127" i="4"/>
  <c r="AU128" i="17"/>
  <c r="Z128" i="17"/>
  <c r="AI100" i="19" s="1"/>
  <c r="Z129" i="17"/>
  <c r="AI101" i="19" s="1"/>
  <c r="AO101" i="13"/>
  <c r="AO102" i="13"/>
  <c r="AQ101" i="11"/>
  <c r="AQ102" i="11"/>
  <c r="AR100" i="13"/>
  <c r="C98" i="35"/>
  <c r="H98" i="35"/>
  <c r="E98" i="35"/>
  <c r="V127" i="15"/>
  <c r="AF102" i="1"/>
  <c r="AF101" i="1"/>
  <c r="AT128" i="16"/>
  <c r="O128" i="16" a="1"/>
  <c r="O128" i="16" s="1"/>
  <c r="G100" i="22"/>
  <c r="Q128" i="16"/>
  <c r="Q129" i="16"/>
  <c r="X128" i="16"/>
  <c r="X129" i="16"/>
  <c r="H99" i="35"/>
  <c r="AM100" i="8"/>
  <c r="AE102" i="1"/>
  <c r="AE101" i="1"/>
  <c r="Y128" i="15"/>
  <c r="Y129" i="15"/>
  <c r="CF101" i="11"/>
  <c r="W127" i="17"/>
  <c r="AO100" i="13"/>
  <c r="S128" i="14"/>
  <c r="S129" i="14"/>
  <c r="BS100" i="6"/>
  <c r="D127" i="4"/>
  <c r="AS127" i="4" s="1"/>
  <c r="AO101" i="8"/>
  <c r="AO102" i="8"/>
  <c r="S127" i="14"/>
  <c r="U128" i="14"/>
  <c r="U129" i="14"/>
  <c r="L100" i="35"/>
  <c r="AP101" i="10"/>
  <c r="AP102" i="10"/>
  <c r="S127" i="16"/>
  <c r="AP100" i="12"/>
  <c r="R99" i="35"/>
  <c r="AQ100" i="8"/>
  <c r="CF102" i="8"/>
  <c r="AU128" i="5"/>
  <c r="Z128" i="5"/>
  <c r="O100" i="19" s="1"/>
  <c r="Z129" i="5"/>
  <c r="O101" i="19" s="1"/>
  <c r="V128" i="4"/>
  <c r="V129" i="4"/>
  <c r="F100" i="35"/>
  <c r="AP101" i="6"/>
  <c r="AP102" i="6"/>
  <c r="AJ102" i="1"/>
  <c r="AJ101" i="1"/>
  <c r="U127" i="14"/>
  <c r="AO100" i="10"/>
  <c r="N98" i="35"/>
  <c r="AR101" i="13"/>
  <c r="AR102" i="13"/>
  <c r="AU127" i="5"/>
  <c r="Z127" i="5"/>
  <c r="O99" i="19" s="1"/>
  <c r="O127" i="5" a="1"/>
  <c r="O127" i="5" s="1"/>
  <c r="AT127" i="5"/>
  <c r="D99" i="22"/>
  <c r="Q127" i="5"/>
  <c r="Z102" i="1"/>
  <c r="Z101" i="1"/>
  <c r="R101" i="1"/>
  <c r="S101" i="1"/>
  <c r="X127" i="4"/>
  <c r="T128" i="17"/>
  <c r="T129" i="17"/>
  <c r="AQ100" i="13"/>
  <c r="Y127" i="15"/>
  <c r="Z128" i="16"/>
  <c r="AD100" i="19" s="1"/>
  <c r="AU128" i="16"/>
  <c r="Z129" i="16"/>
  <c r="AD101" i="19" s="1"/>
  <c r="Y128" i="16"/>
  <c r="Y129" i="16"/>
  <c r="W128" i="15"/>
  <c r="W129" i="15"/>
  <c r="O100" i="35"/>
  <c r="AP101" i="11"/>
  <c r="AP102" i="11"/>
  <c r="AR101" i="8"/>
  <c r="AR102" i="8"/>
  <c r="O127" i="17" a="1"/>
  <c r="O127" i="17" s="1"/>
  <c r="Q127" i="17"/>
  <c r="AT127" i="17"/>
  <c r="H99" i="22"/>
  <c r="CF100" i="13"/>
  <c r="AD102" i="1"/>
  <c r="AD101" i="1"/>
  <c r="AT128" i="14"/>
  <c r="O128" i="14" a="1"/>
  <c r="O128" i="14" s="1"/>
  <c r="Q128" i="14"/>
  <c r="E100" i="22"/>
  <c r="Q129" i="14"/>
  <c r="T127" i="16"/>
  <c r="L98" i="35"/>
  <c r="X128" i="5"/>
  <c r="X129" i="5"/>
  <c r="V128" i="5"/>
  <c r="V129" i="5"/>
  <c r="T128" i="4"/>
  <c r="T129" i="4"/>
  <c r="AU127" i="14"/>
  <c r="Z127" i="14"/>
  <c r="T99" i="19" s="1"/>
  <c r="Q98" i="35"/>
  <c r="AU126" i="5"/>
  <c r="AQ101" i="13"/>
  <c r="AQ102" i="13"/>
  <c r="Q99" i="35"/>
  <c r="AM100" i="12"/>
  <c r="Y127" i="5"/>
  <c r="AT101" i="12"/>
  <c r="AT102" i="12"/>
  <c r="AM102" i="6"/>
  <c r="AM101" i="6"/>
  <c r="E100" i="35"/>
  <c r="AT100" i="1"/>
  <c r="R127" i="4"/>
  <c r="Y127" i="4"/>
  <c r="H100" i="22"/>
  <c r="AT128" i="17"/>
  <c r="Q128" i="17"/>
  <c r="O128" i="17" a="1"/>
  <c r="O128" i="17" s="1"/>
  <c r="Q129" i="17"/>
  <c r="AT101" i="11"/>
  <c r="AT102" i="11"/>
  <c r="K99" i="35"/>
  <c r="AM100" i="10"/>
  <c r="U127" i="15"/>
  <c r="BS101" i="6"/>
  <c r="D128" i="4"/>
  <c r="AS128" i="4" s="1"/>
  <c r="S128" i="16"/>
  <c r="S129" i="16"/>
  <c r="R100" i="35"/>
  <c r="AP101" i="12"/>
  <c r="AP102" i="12"/>
  <c r="AU126" i="4"/>
  <c r="U128" i="15"/>
  <c r="U129" i="15"/>
  <c r="AO101" i="11"/>
  <c r="AO102" i="11"/>
  <c r="AT101" i="8"/>
  <c r="AT102" i="8"/>
  <c r="V127" i="17"/>
  <c r="U99" i="35"/>
  <c r="AP100" i="13"/>
  <c r="R128" i="14"/>
  <c r="R129" i="14"/>
  <c r="U127" i="16"/>
  <c r="T98" i="35"/>
  <c r="AT128" i="5"/>
  <c r="Q128" i="5"/>
  <c r="O128" i="5" a="1"/>
  <c r="O128" i="5" s="1"/>
  <c r="D100" i="22"/>
  <c r="Q129" i="5"/>
  <c r="S128" i="5"/>
  <c r="S129" i="5"/>
  <c r="R128" i="4"/>
  <c r="R129" i="4"/>
  <c r="AB101" i="1"/>
  <c r="T101" i="1"/>
  <c r="W101" i="1"/>
  <c r="U101" i="1"/>
  <c r="AB102" i="1"/>
  <c r="AM102" i="11"/>
  <c r="AM101" i="11"/>
  <c r="N100" i="35"/>
  <c r="T127" i="14"/>
  <c r="AM101" i="10"/>
  <c r="K100" i="35"/>
  <c r="AM102" i="10"/>
  <c r="U127" i="5"/>
  <c r="I99" i="35"/>
  <c r="AP100" i="8"/>
  <c r="AR101" i="12"/>
  <c r="AR102" i="12"/>
  <c r="AQ100" i="1"/>
  <c r="V127" i="4"/>
  <c r="Z127" i="4"/>
  <c r="J99" i="19" s="1"/>
  <c r="AU127" i="4"/>
  <c r="K98" i="35"/>
  <c r="AG102" i="1"/>
  <c r="AG101" i="1"/>
  <c r="CF102" i="13"/>
  <c r="X128" i="17"/>
  <c r="X129" i="17"/>
  <c r="AR101" i="11"/>
  <c r="AR102" i="11"/>
  <c r="Q127" i="15"/>
  <c r="O127" i="15" a="1"/>
  <c r="O127" i="15" s="1"/>
  <c r="AT127" i="15"/>
  <c r="F99" i="22"/>
  <c r="S127" i="15"/>
  <c r="C115" i="32"/>
  <c r="AC115" i="32" s="1"/>
  <c r="B100" i="20"/>
  <c r="AL100" i="20" s="1"/>
  <c r="AX100" i="20" s="1"/>
  <c r="A101" i="23"/>
  <c r="B100" i="19"/>
  <c r="AL100" i="19" s="1"/>
  <c r="AY100" i="19" s="1"/>
  <c r="B101" i="18"/>
  <c r="A100" i="35"/>
  <c r="B100" i="22"/>
  <c r="A101" i="26"/>
  <c r="W128" i="16"/>
  <c r="W129" i="16"/>
  <c r="AO101" i="12"/>
  <c r="AO102" i="12"/>
  <c r="S128" i="15"/>
  <c r="S129" i="15"/>
  <c r="AQ101" i="8"/>
  <c r="AQ102" i="8"/>
  <c r="S127" i="17"/>
  <c r="AT100" i="11"/>
  <c r="O126" i="16" a="1"/>
  <c r="O126" i="16" s="1"/>
  <c r="AN138" i="16" s="1"/>
  <c r="AM111" i="23" s="1"/>
  <c r="AT126" i="16"/>
  <c r="G98" i="22"/>
  <c r="W110" i="22" s="1"/>
  <c r="AM102" i="13"/>
  <c r="T100" i="35"/>
  <c r="AM101" i="13"/>
  <c r="CF102" i="10"/>
  <c r="W128" i="14"/>
  <c r="W129" i="14"/>
  <c r="AU127" i="16"/>
  <c r="Z127" i="16"/>
  <c r="AD99" i="19" s="1"/>
  <c r="T128" i="5"/>
  <c r="T129" i="5"/>
  <c r="CF101" i="8"/>
  <c r="CF102" i="6"/>
  <c r="W128" i="4"/>
  <c r="W129" i="4"/>
  <c r="O127" i="14" a="1"/>
  <c r="O127" i="14" s="1"/>
  <c r="AT127" i="14"/>
  <c r="E99" i="22"/>
  <c r="Q127" i="14"/>
  <c r="X127" i="5"/>
  <c r="CF100" i="8"/>
  <c r="AM102" i="8"/>
  <c r="H100" i="35"/>
  <c r="AM101" i="8"/>
  <c r="AR100" i="1"/>
  <c r="AM100" i="11"/>
  <c r="N99" i="35"/>
  <c r="AJ99" i="35" s="1"/>
  <c r="S127" i="4"/>
  <c r="F99" i="35"/>
  <c r="AP100" i="6"/>
  <c r="W128" i="17"/>
  <c r="W129" i="17"/>
  <c r="S128" i="17"/>
  <c r="S129" i="17"/>
  <c r="W127" i="15"/>
  <c r="R127" i="15"/>
  <c r="T128" i="16"/>
  <c r="T129" i="16"/>
  <c r="CF101" i="12"/>
  <c r="C99" i="35"/>
  <c r="AP100" i="1"/>
  <c r="AQ100" i="12"/>
  <c r="F98" i="35"/>
  <c r="CF102" i="11"/>
  <c r="X128" i="15"/>
  <c r="X129" i="15"/>
  <c r="AR101" i="6"/>
  <c r="AR102" i="6"/>
  <c r="R127" i="17"/>
  <c r="AQ100" i="11"/>
  <c r="BS99" i="6"/>
  <c r="D126" i="4"/>
  <c r="AS126" i="4" s="1"/>
  <c r="R98" i="35"/>
  <c r="O126" i="15" a="1"/>
  <c r="O126" i="15" s="1"/>
  <c r="AN138" i="15" s="1"/>
  <c r="AL111" i="23" s="1"/>
  <c r="AT126" i="15"/>
  <c r="F98" i="22"/>
  <c r="V110" i="22" s="1"/>
  <c r="Y128" i="14"/>
  <c r="Y129" i="14"/>
  <c r="AU126" i="14"/>
  <c r="R128" i="5"/>
  <c r="R129" i="5"/>
  <c r="I100" i="35"/>
  <c r="AP101" i="8"/>
  <c r="AP102" i="8"/>
  <c r="Z128" i="4"/>
  <c r="J100" i="19" s="1"/>
  <c r="AU128" i="4"/>
  <c r="Z129" i="4"/>
  <c r="J101" i="19" s="1"/>
  <c r="S128" i="4"/>
  <c r="S129" i="4"/>
  <c r="W127" i="14"/>
  <c r="R127" i="14"/>
  <c r="T127" i="5"/>
  <c r="T127" i="4"/>
  <c r="CF100" i="6"/>
  <c r="Y128" i="17"/>
  <c r="Y129" i="17"/>
  <c r="V128" i="17"/>
  <c r="V129" i="17"/>
  <c r="X127" i="15"/>
  <c r="CF100" i="11"/>
  <c r="V128" i="16"/>
  <c r="V129" i="16"/>
  <c r="AR101" i="10"/>
  <c r="AR102" i="10"/>
  <c r="AO100" i="1"/>
  <c r="U98" i="35"/>
  <c r="R128" i="15"/>
  <c r="R129" i="15"/>
  <c r="AQ101" i="6"/>
  <c r="AQ102" i="6"/>
  <c r="U127" i="17"/>
  <c r="AR100" i="11"/>
  <c r="B98" i="19"/>
  <c r="AL98" i="19" s="1"/>
  <c r="AY98" i="19" s="1"/>
  <c r="C113" i="32"/>
  <c r="AC113" i="32" s="1"/>
  <c r="B99" i="18"/>
  <c r="B98" i="20"/>
  <c r="AL98" i="20" s="1"/>
  <c r="AX98" i="20" s="1"/>
  <c r="B98" i="22"/>
  <c r="A99" i="23"/>
  <c r="A99" i="26"/>
  <c r="A98" i="35"/>
  <c r="V128" i="14"/>
  <c r="V129" i="14"/>
  <c r="W127" i="16"/>
  <c r="W128" i="5"/>
  <c r="W129" i="5"/>
  <c r="V127" i="5"/>
  <c r="AT127" i="4"/>
  <c r="C99" i="22"/>
  <c r="U128" i="17"/>
  <c r="U129" i="17"/>
  <c r="U100" i="35"/>
  <c r="AP101" i="13"/>
  <c r="AP102" i="13"/>
  <c r="T127" i="15"/>
  <c r="O99" i="35"/>
  <c r="AP100" i="11"/>
  <c r="U128" i="16"/>
  <c r="U129" i="16"/>
  <c r="AT101" i="10"/>
  <c r="AT102" i="10"/>
  <c r="AU126" i="17"/>
  <c r="AT126" i="4"/>
  <c r="AN138" i="4"/>
  <c r="AI111" i="23" s="1"/>
  <c r="C98" i="22"/>
  <c r="S110" i="22" s="1"/>
  <c r="AM102" i="1"/>
  <c r="B100" i="35"/>
  <c r="AM101" i="1"/>
  <c r="AU128" i="15"/>
  <c r="Z128" i="15"/>
  <c r="Y100" i="19" s="1"/>
  <c r="Z129" i="15"/>
  <c r="Y101" i="19" s="1"/>
  <c r="O128" i="15" a="1"/>
  <c r="O128" i="15" s="1"/>
  <c r="F100" i="22"/>
  <c r="AT128" i="15"/>
  <c r="Q128" i="15"/>
  <c r="Q129" i="15"/>
  <c r="T127" i="17"/>
  <c r="AU127" i="17"/>
  <c r="Z127" i="17"/>
  <c r="AI99" i="19" s="1"/>
  <c r="AM100" i="6"/>
  <c r="E99" i="35"/>
  <c r="AA99" i="35" s="1"/>
  <c r="AU126" i="16"/>
  <c r="AU126" i="15"/>
  <c r="O98" i="35"/>
  <c r="V127" i="16"/>
  <c r="U128" i="4"/>
  <c r="U129" i="4"/>
  <c r="AI102" i="1"/>
  <c r="AI101" i="1"/>
  <c r="Z128" i="14"/>
  <c r="T100" i="19" s="1"/>
  <c r="AU128" i="14"/>
  <c r="Z129" i="14"/>
  <c r="T101" i="19" s="1"/>
  <c r="B99" i="19"/>
  <c r="AL99" i="19" s="1"/>
  <c r="AY99" i="19" s="1"/>
  <c r="B99" i="22"/>
  <c r="A99" i="35"/>
  <c r="C114" i="32"/>
  <c r="AC114" i="32" s="1"/>
  <c r="B100" i="18"/>
  <c r="A100" i="23"/>
  <c r="B99" i="20"/>
  <c r="AL99" i="20" s="1"/>
  <c r="AX99" i="20" s="1"/>
  <c r="A100" i="26"/>
  <c r="X127" i="16"/>
  <c r="R127" i="16"/>
  <c r="O126" i="14" a="1"/>
  <c r="O126" i="14" s="1"/>
  <c r="AN138" i="14" s="1"/>
  <c r="AK111" i="23" s="1"/>
  <c r="E98" i="22"/>
  <c r="U110" i="22" s="1"/>
  <c r="AT126" i="14"/>
  <c r="U128" i="5"/>
  <c r="U129" i="5"/>
  <c r="X128" i="4"/>
  <c r="X129" i="4"/>
  <c r="AO101" i="6"/>
  <c r="AO102" i="6"/>
  <c r="AM100" i="13"/>
  <c r="T99" i="35"/>
  <c r="V127" i="14"/>
  <c r="CF100" i="10"/>
  <c r="I98" i="35"/>
  <c r="R127" i="5"/>
  <c r="AH102" i="1"/>
  <c r="AH101" i="1"/>
  <c r="U127" i="4"/>
  <c r="R128" i="17"/>
  <c r="R129" i="17"/>
  <c r="CF101" i="13"/>
  <c r="Z127" i="15"/>
  <c r="Y99" i="19" s="1"/>
  <c r="AU127" i="15"/>
  <c r="CF102" i="12"/>
  <c r="R128" i="16"/>
  <c r="R129" i="16"/>
  <c r="AQ101" i="10"/>
  <c r="AQ102" i="10"/>
  <c r="AT100" i="12"/>
  <c r="O126" i="17" a="1"/>
  <c r="O126" i="17" s="1"/>
  <c r="AN138" i="17" s="1"/>
  <c r="AN111" i="23" s="1"/>
  <c r="AT126" i="17"/>
  <c r="H98" i="22"/>
  <c r="X110" i="22" s="1"/>
  <c r="V128" i="15"/>
  <c r="V129" i="15"/>
  <c r="T128" i="15"/>
  <c r="T129" i="15"/>
  <c r="AT101" i="6"/>
  <c r="AT102" i="6"/>
  <c r="X127" i="17"/>
  <c r="Y127" i="17"/>
  <c r="Q98" i="1"/>
  <c r="BK110" i="1" s="1"/>
  <c r="O98" i="1"/>
  <c r="BI110" i="1" s="1"/>
  <c r="B98" i="1"/>
  <c r="AV110" i="1" s="1"/>
  <c r="Q98" i="13"/>
  <c r="BK110" i="13" s="1"/>
  <c r="O98" i="13"/>
  <c r="BI110" i="13" s="1"/>
  <c r="N98" i="13"/>
  <c r="BH110" i="13" s="1"/>
  <c r="M98" i="13"/>
  <c r="BG110" i="13" s="1"/>
  <c r="L98" i="13"/>
  <c r="BF110" i="13" s="1"/>
  <c r="K98" i="13"/>
  <c r="BE110" i="13" s="1"/>
  <c r="J98" i="13"/>
  <c r="BD110" i="13" s="1"/>
  <c r="I98" i="13"/>
  <c r="BC110" i="13" s="1"/>
  <c r="H98" i="13"/>
  <c r="BB110" i="13" s="1"/>
  <c r="G98" i="13"/>
  <c r="BA110" i="13" s="1"/>
  <c r="F98" i="13"/>
  <c r="AZ110" i="13" s="1"/>
  <c r="E98" i="13"/>
  <c r="AY110" i="13" s="1"/>
  <c r="D98" i="13"/>
  <c r="AX110" i="13" s="1"/>
  <c r="C98" i="13"/>
  <c r="AW110" i="13" s="1"/>
  <c r="B98" i="13"/>
  <c r="AV110" i="13" s="1"/>
  <c r="AO137" i="17" s="1"/>
  <c r="A98" i="13"/>
  <c r="Q98" i="12"/>
  <c r="BK110" i="12" s="1"/>
  <c r="O98" i="12"/>
  <c r="BI110" i="12" s="1"/>
  <c r="N98" i="12"/>
  <c r="BH110" i="12" s="1"/>
  <c r="M98" i="12"/>
  <c r="BG110" i="12" s="1"/>
  <c r="L98" i="12"/>
  <c r="BF110" i="12" s="1"/>
  <c r="K98" i="12"/>
  <c r="BE110" i="12" s="1"/>
  <c r="J98" i="12"/>
  <c r="BD110" i="12" s="1"/>
  <c r="I98" i="12"/>
  <c r="BC110" i="12" s="1"/>
  <c r="H98" i="12"/>
  <c r="BB110" i="12" s="1"/>
  <c r="G98" i="12"/>
  <c r="BA110" i="12" s="1"/>
  <c r="F98" i="12"/>
  <c r="AZ110" i="12" s="1"/>
  <c r="E98" i="12"/>
  <c r="AY110" i="12" s="1"/>
  <c r="D98" i="12"/>
  <c r="AX110" i="12" s="1"/>
  <c r="C98" i="12"/>
  <c r="AW110" i="12" s="1"/>
  <c r="B98" i="12"/>
  <c r="AV110" i="12" s="1"/>
  <c r="AO137" i="16" s="1"/>
  <c r="A98" i="12"/>
  <c r="Q98" i="11"/>
  <c r="BK110" i="11" s="1"/>
  <c r="O98" i="11"/>
  <c r="BI110" i="11" s="1"/>
  <c r="N98" i="11"/>
  <c r="BH110" i="11" s="1"/>
  <c r="M98" i="11"/>
  <c r="BG110" i="11" s="1"/>
  <c r="L98" i="11"/>
  <c r="BF110" i="11" s="1"/>
  <c r="K98" i="11"/>
  <c r="BE110" i="11" s="1"/>
  <c r="J98" i="11"/>
  <c r="BD110" i="11" s="1"/>
  <c r="I98" i="11"/>
  <c r="BC110" i="11" s="1"/>
  <c r="H98" i="11"/>
  <c r="BB110" i="11" s="1"/>
  <c r="G98" i="11"/>
  <c r="BA110" i="11" s="1"/>
  <c r="F98" i="11"/>
  <c r="AZ110" i="11" s="1"/>
  <c r="E98" i="11"/>
  <c r="AY110" i="11" s="1"/>
  <c r="D98" i="11"/>
  <c r="AX110" i="11" s="1"/>
  <c r="C98" i="11"/>
  <c r="AW110" i="11" s="1"/>
  <c r="B98" i="11"/>
  <c r="AV110" i="11" s="1"/>
  <c r="AO137" i="15" s="1"/>
  <c r="A98" i="11"/>
  <c r="Q98" i="10"/>
  <c r="BK110" i="10" s="1"/>
  <c r="O98" i="10"/>
  <c r="BI110" i="10" s="1"/>
  <c r="N98" i="10"/>
  <c r="BH110" i="10" s="1"/>
  <c r="M98" i="10"/>
  <c r="BG110" i="10" s="1"/>
  <c r="L98" i="10"/>
  <c r="BF110" i="10" s="1"/>
  <c r="K98" i="10"/>
  <c r="BE110" i="10" s="1"/>
  <c r="J98" i="10"/>
  <c r="BD110" i="10" s="1"/>
  <c r="I98" i="10"/>
  <c r="BC110" i="10" s="1"/>
  <c r="H98" i="10"/>
  <c r="BB110" i="10" s="1"/>
  <c r="G98" i="10"/>
  <c r="BA110" i="10" s="1"/>
  <c r="F98" i="10"/>
  <c r="AZ110" i="10" s="1"/>
  <c r="E98" i="10"/>
  <c r="AY110" i="10" s="1"/>
  <c r="D98" i="10"/>
  <c r="AX110" i="10" s="1"/>
  <c r="C98" i="10"/>
  <c r="AW110" i="10" s="1"/>
  <c r="B98" i="10"/>
  <c r="AV110" i="10" s="1"/>
  <c r="AO137" i="14" s="1"/>
  <c r="A98" i="10"/>
  <c r="Q98" i="8"/>
  <c r="BK110" i="8" s="1"/>
  <c r="O98" i="8"/>
  <c r="BI110" i="8" s="1"/>
  <c r="N98" i="8"/>
  <c r="BH110" i="8" s="1"/>
  <c r="M98" i="8"/>
  <c r="BG110" i="8" s="1"/>
  <c r="L98" i="8"/>
  <c r="BF110" i="8" s="1"/>
  <c r="K98" i="8"/>
  <c r="BE110" i="8" s="1"/>
  <c r="J98" i="8"/>
  <c r="BD110" i="8" s="1"/>
  <c r="I98" i="8"/>
  <c r="BC110" i="8" s="1"/>
  <c r="H98" i="8"/>
  <c r="BB110" i="8" s="1"/>
  <c r="G98" i="8"/>
  <c r="BA110" i="8" s="1"/>
  <c r="F98" i="8"/>
  <c r="AZ110" i="8" s="1"/>
  <c r="E98" i="8"/>
  <c r="AY110" i="8" s="1"/>
  <c r="D98" i="8"/>
  <c r="AX110" i="8" s="1"/>
  <c r="C98" i="8"/>
  <c r="AW110" i="8" s="1"/>
  <c r="B98" i="8"/>
  <c r="AV110" i="8" s="1"/>
  <c r="AO137" i="5" s="1"/>
  <c r="A98" i="8"/>
  <c r="Q98" i="6"/>
  <c r="BK110" i="6" s="1"/>
  <c r="O98" i="6"/>
  <c r="BI110" i="6" s="1"/>
  <c r="N98" i="6"/>
  <c r="BH110" i="6" s="1"/>
  <c r="M98" i="6"/>
  <c r="BG110" i="6" s="1"/>
  <c r="L98" i="6"/>
  <c r="BF110" i="6" s="1"/>
  <c r="K98" i="6"/>
  <c r="BE110" i="6" s="1"/>
  <c r="J98" i="6"/>
  <c r="BD110" i="6" s="1"/>
  <c r="I98" i="6"/>
  <c r="BC110" i="6" s="1"/>
  <c r="H98" i="6"/>
  <c r="BB110" i="6" s="1"/>
  <c r="G98" i="6"/>
  <c r="BA110" i="6" s="1"/>
  <c r="F98" i="6"/>
  <c r="AZ110" i="6" s="1"/>
  <c r="E98" i="6"/>
  <c r="AY110" i="6" s="1"/>
  <c r="D98" i="6"/>
  <c r="AX110" i="6" s="1"/>
  <c r="C98" i="6"/>
  <c r="AW110" i="6" s="1"/>
  <c r="B98" i="6"/>
  <c r="AV110" i="6" s="1"/>
  <c r="AO137" i="4" s="1"/>
  <c r="Q97" i="1"/>
  <c r="P97" i="1"/>
  <c r="O97" i="1"/>
  <c r="Q97" i="13"/>
  <c r="O97" i="13"/>
  <c r="N97" i="13"/>
  <c r="M97" i="13"/>
  <c r="L97" i="13"/>
  <c r="K97" i="13"/>
  <c r="J97" i="13"/>
  <c r="I97" i="13"/>
  <c r="H97" i="13"/>
  <c r="G97" i="13"/>
  <c r="F97" i="13"/>
  <c r="E97" i="13"/>
  <c r="D97" i="13"/>
  <c r="C97" i="13"/>
  <c r="B97" i="13"/>
  <c r="A97" i="13"/>
  <c r="Q97" i="12"/>
  <c r="O97" i="12"/>
  <c r="N97" i="12"/>
  <c r="M97" i="12"/>
  <c r="L97" i="12"/>
  <c r="K97" i="12"/>
  <c r="J97" i="12"/>
  <c r="I97" i="12"/>
  <c r="H97" i="12"/>
  <c r="G97" i="12"/>
  <c r="F97" i="12"/>
  <c r="E97" i="12"/>
  <c r="D97" i="12"/>
  <c r="C97" i="12"/>
  <c r="B97" i="12"/>
  <c r="A97" i="12"/>
  <c r="Q97" i="11"/>
  <c r="O97" i="11"/>
  <c r="N97" i="11"/>
  <c r="M97" i="11"/>
  <c r="L97" i="11"/>
  <c r="K97" i="11"/>
  <c r="J97" i="11"/>
  <c r="I97" i="11"/>
  <c r="H97" i="11"/>
  <c r="G97" i="11"/>
  <c r="F97" i="11"/>
  <c r="E97" i="11"/>
  <c r="D97" i="11"/>
  <c r="C97" i="11"/>
  <c r="B97" i="11"/>
  <c r="A97" i="11"/>
  <c r="Q97" i="10"/>
  <c r="O97" i="10"/>
  <c r="N97" i="10"/>
  <c r="M97" i="10"/>
  <c r="L97" i="10"/>
  <c r="K97" i="10"/>
  <c r="J97" i="10"/>
  <c r="I97" i="10"/>
  <c r="H97" i="10"/>
  <c r="G97" i="10"/>
  <c r="F97" i="10"/>
  <c r="E97" i="10"/>
  <c r="D97" i="10"/>
  <c r="C97" i="10"/>
  <c r="B97" i="10"/>
  <c r="A97" i="10"/>
  <c r="Q97" i="8"/>
  <c r="O97" i="8"/>
  <c r="N97" i="8"/>
  <c r="M97" i="8"/>
  <c r="L97" i="8"/>
  <c r="K97" i="8"/>
  <c r="J97" i="8"/>
  <c r="I97" i="8"/>
  <c r="H97" i="8"/>
  <c r="G97" i="8"/>
  <c r="F97" i="8"/>
  <c r="E97" i="8"/>
  <c r="D97" i="8"/>
  <c r="C97" i="8"/>
  <c r="B97" i="8"/>
  <c r="A97" i="8"/>
  <c r="Q97" i="6"/>
  <c r="O97" i="6"/>
  <c r="N97" i="6"/>
  <c r="M97" i="6"/>
  <c r="L97" i="6"/>
  <c r="K97" i="6"/>
  <c r="J97" i="6"/>
  <c r="I97" i="6"/>
  <c r="H97" i="6"/>
  <c r="G97" i="6"/>
  <c r="F97" i="6"/>
  <c r="E97" i="6"/>
  <c r="D97" i="6"/>
  <c r="C97" i="6"/>
  <c r="B97" i="6"/>
  <c r="Q96" i="1"/>
  <c r="P96" i="1"/>
  <c r="O96" i="1"/>
  <c r="Q96" i="13"/>
  <c r="O96" i="13"/>
  <c r="N96" i="13"/>
  <c r="M96" i="13"/>
  <c r="L96" i="13"/>
  <c r="K96" i="13"/>
  <c r="J96" i="13"/>
  <c r="I96" i="13"/>
  <c r="H96" i="13"/>
  <c r="G96" i="13"/>
  <c r="F96" i="13"/>
  <c r="E96" i="13"/>
  <c r="D96" i="13"/>
  <c r="C96" i="13"/>
  <c r="B96" i="13"/>
  <c r="A96" i="13"/>
  <c r="Q96" i="8"/>
  <c r="O96" i="8"/>
  <c r="Q96" i="10"/>
  <c r="O96" i="10"/>
  <c r="Q96" i="11"/>
  <c r="O96" i="11"/>
  <c r="Q96" i="12"/>
  <c r="O96" i="12"/>
  <c r="N96" i="12"/>
  <c r="M96" i="12"/>
  <c r="L96" i="12"/>
  <c r="K96" i="12"/>
  <c r="J96" i="12"/>
  <c r="I96" i="12"/>
  <c r="H96" i="12"/>
  <c r="G96" i="12"/>
  <c r="F96" i="12"/>
  <c r="E96" i="12"/>
  <c r="D96" i="12"/>
  <c r="C96" i="12"/>
  <c r="B96" i="12"/>
  <c r="A96" i="12"/>
  <c r="A95" i="12"/>
  <c r="N96" i="11"/>
  <c r="M96" i="11"/>
  <c r="L96" i="11"/>
  <c r="K96" i="11"/>
  <c r="J96" i="11"/>
  <c r="I96" i="11"/>
  <c r="H96" i="11"/>
  <c r="G96" i="11"/>
  <c r="F96" i="11"/>
  <c r="E96" i="11"/>
  <c r="D96" i="11"/>
  <c r="C96" i="11"/>
  <c r="B96" i="11"/>
  <c r="A96" i="11"/>
  <c r="N96" i="10"/>
  <c r="M96" i="10"/>
  <c r="L96" i="10"/>
  <c r="K96" i="10"/>
  <c r="J96" i="10"/>
  <c r="I96" i="10"/>
  <c r="H96" i="10"/>
  <c r="G96" i="10"/>
  <c r="F96" i="10"/>
  <c r="E96" i="10"/>
  <c r="D96" i="10"/>
  <c r="C96" i="10"/>
  <c r="B96" i="10"/>
  <c r="A96" i="10"/>
  <c r="N96" i="8"/>
  <c r="M96" i="8"/>
  <c r="L96" i="8"/>
  <c r="K96" i="8"/>
  <c r="J96" i="8"/>
  <c r="I96" i="8"/>
  <c r="H96" i="8"/>
  <c r="G96" i="8"/>
  <c r="F96" i="8"/>
  <c r="E96" i="8"/>
  <c r="D96" i="8"/>
  <c r="C96" i="8"/>
  <c r="B96" i="8"/>
  <c r="A96" i="8"/>
  <c r="Q96" i="6"/>
  <c r="O96" i="6"/>
  <c r="N96" i="6"/>
  <c r="M96" i="6"/>
  <c r="L96" i="6"/>
  <c r="K96" i="6"/>
  <c r="J96" i="6"/>
  <c r="I96" i="6"/>
  <c r="H96" i="6"/>
  <c r="G96" i="6"/>
  <c r="F96" i="6"/>
  <c r="E96" i="6"/>
  <c r="D96" i="6"/>
  <c r="C96" i="6"/>
  <c r="B96" i="6"/>
  <c r="J111" i="32" a="1"/>
  <c r="J110" i="32" a="1"/>
  <c r="BC110" i="20" l="1"/>
  <c r="Z110" i="20"/>
  <c r="AQ110" i="20" s="1"/>
  <c r="U110" i="20"/>
  <c r="AP110" i="20" s="1"/>
  <c r="BB110" i="20"/>
  <c r="AE110" i="20"/>
  <c r="AR110" i="20" s="1"/>
  <c r="BD110" i="20"/>
  <c r="K110" i="20"/>
  <c r="AN110" i="20" s="1"/>
  <c r="AZ110" i="20"/>
  <c r="BG110" i="20" s="1"/>
  <c r="AP111" i="23"/>
  <c r="BE110" i="20"/>
  <c r="AJ110" i="20"/>
  <c r="AS110" i="20" s="1"/>
  <c r="P110" i="20"/>
  <c r="AO110" i="20" s="1"/>
  <c r="BA110" i="20"/>
  <c r="AO111" i="23"/>
  <c r="AG99" i="35"/>
  <c r="AD99" i="35"/>
  <c r="Y99" i="35"/>
  <c r="V100" i="26"/>
  <c r="X101" i="33" s="1"/>
  <c r="CO102" i="18"/>
  <c r="T102" i="23" s="1"/>
  <c r="O99" i="22"/>
  <c r="DC111" i="18"/>
  <c r="L99" i="22"/>
  <c r="AP99" i="35"/>
  <c r="AB99" i="35"/>
  <c r="J111" i="32"/>
  <c r="J110" i="32"/>
  <c r="AX108" i="6"/>
  <c r="AY108" i="10"/>
  <c r="T96" i="10"/>
  <c r="W96" i="10"/>
  <c r="U96" i="10"/>
  <c r="BI108" i="8"/>
  <c r="BD109" i="11"/>
  <c r="AG97" i="11"/>
  <c r="CA97" i="11"/>
  <c r="BS98" i="8"/>
  <c r="D125" i="5"/>
  <c r="AS125" i="5" s="1"/>
  <c r="AC99" i="12"/>
  <c r="BW98" i="12"/>
  <c r="AC98" i="12"/>
  <c r="BW99" i="12"/>
  <c r="E98" i="1"/>
  <c r="AY110" i="1" s="1"/>
  <c r="R100" i="26"/>
  <c r="I100" i="26"/>
  <c r="BH108" i="6"/>
  <c r="BG108" i="8"/>
  <c r="BS96" i="11"/>
  <c r="D123" i="15"/>
  <c r="AS123" i="15" s="1"/>
  <c r="BD108" i="12"/>
  <c r="BI108" i="6"/>
  <c r="D123" i="17"/>
  <c r="AS123" i="17" s="1"/>
  <c r="BS96" i="13"/>
  <c r="BC108" i="6"/>
  <c r="BB108" i="8"/>
  <c r="BD108" i="10"/>
  <c r="BF108" i="11"/>
  <c r="BD109" i="6"/>
  <c r="AG97" i="6"/>
  <c r="CA97" i="6"/>
  <c r="BC109" i="8"/>
  <c r="AF97" i="8"/>
  <c r="BZ97" i="8"/>
  <c r="AL97" i="11"/>
  <c r="BI109" i="11"/>
  <c r="BD108" i="6"/>
  <c r="BS96" i="8"/>
  <c r="D123" i="5"/>
  <c r="AS123" i="5" s="1"/>
  <c r="BC108" i="8"/>
  <c r="AW108" i="10"/>
  <c r="S96" i="10"/>
  <c r="R96" i="10"/>
  <c r="AY108" i="11"/>
  <c r="U96" i="11"/>
  <c r="T96" i="11"/>
  <c r="W96" i="11"/>
  <c r="AW108" i="6"/>
  <c r="S96" i="6"/>
  <c r="R96" i="6"/>
  <c r="BE108" i="6"/>
  <c r="AV108" i="8"/>
  <c r="AO135" i="5" s="1"/>
  <c r="BD108" i="8"/>
  <c r="AX108" i="10"/>
  <c r="BF108" i="10"/>
  <c r="AZ108" i="11"/>
  <c r="BH108" i="11"/>
  <c r="BA108" i="12"/>
  <c r="BI108" i="12"/>
  <c r="BK108" i="10"/>
  <c r="AY108" i="13"/>
  <c r="U96" i="13"/>
  <c r="W96" i="13"/>
  <c r="T96" i="13"/>
  <c r="BG108" i="13"/>
  <c r="D96" i="1"/>
  <c r="L96" i="1"/>
  <c r="AX109" i="6"/>
  <c r="AA97" i="6"/>
  <c r="BU97" i="6"/>
  <c r="BF109" i="6"/>
  <c r="AI97" i="6"/>
  <c r="CC97" i="6"/>
  <c r="AW109" i="8"/>
  <c r="Z97" i="8"/>
  <c r="R97" i="8"/>
  <c r="S97" i="8"/>
  <c r="BT97" i="8"/>
  <c r="BE109" i="8"/>
  <c r="AH97" i="8"/>
  <c r="CB97" i="8"/>
  <c r="Y97" i="10"/>
  <c r="AB124" i="14" s="1"/>
  <c r="R96" i="19" s="1"/>
  <c r="AV109" i="10"/>
  <c r="AO136" i="14" s="1"/>
  <c r="BD109" i="10"/>
  <c r="AG97" i="10"/>
  <c r="CA97" i="10"/>
  <c r="BS97" i="11"/>
  <c r="D124" i="15"/>
  <c r="AS124" i="15" s="1"/>
  <c r="BC109" i="11"/>
  <c r="AF97" i="11"/>
  <c r="BZ97" i="11"/>
  <c r="AN97" i="11"/>
  <c r="BK109" i="11"/>
  <c r="BB109" i="12"/>
  <c r="AE97" i="12"/>
  <c r="BY97" i="12"/>
  <c r="P97" i="12"/>
  <c r="BA109" i="13"/>
  <c r="AD97" i="13"/>
  <c r="BX97" i="13"/>
  <c r="AL97" i="13"/>
  <c r="BI109" i="13"/>
  <c r="F97" i="1"/>
  <c r="N97" i="1"/>
  <c r="BZ98" i="6"/>
  <c r="AF98" i="6"/>
  <c r="AF99" i="6"/>
  <c r="BZ99" i="6"/>
  <c r="AN98" i="6"/>
  <c r="AN99" i="6"/>
  <c r="BY98" i="8"/>
  <c r="AE98" i="8"/>
  <c r="BY99" i="8"/>
  <c r="AE99" i="8"/>
  <c r="P98" i="8"/>
  <c r="BJ110" i="8" s="1"/>
  <c r="AD99" i="10"/>
  <c r="AD98" i="10"/>
  <c r="BX98" i="10"/>
  <c r="BX99" i="10"/>
  <c r="AL98" i="10"/>
  <c r="AL99" i="10"/>
  <c r="AC99" i="11"/>
  <c r="BW98" i="11"/>
  <c r="AC98" i="11"/>
  <c r="BW99" i="11"/>
  <c r="CE98" i="11"/>
  <c r="AK98" i="11"/>
  <c r="AK99" i="11"/>
  <c r="CE99" i="11"/>
  <c r="U98" i="12"/>
  <c r="BO110" i="12" s="1"/>
  <c r="T98" i="12"/>
  <c r="BN110" i="12" s="1"/>
  <c r="BV98" i="12"/>
  <c r="AB98" i="12"/>
  <c r="W98" i="12"/>
  <c r="BQ110" i="12" s="1"/>
  <c r="AB99" i="12"/>
  <c r="BV99" i="12"/>
  <c r="AJ98" i="12"/>
  <c r="CD98" i="12"/>
  <c r="AJ99" i="12"/>
  <c r="CD99" i="12"/>
  <c r="AA98" i="13"/>
  <c r="BU98" i="13"/>
  <c r="AA99" i="13"/>
  <c r="BU99" i="13"/>
  <c r="AI99" i="13"/>
  <c r="CC98" i="13"/>
  <c r="AI98" i="13"/>
  <c r="CC99" i="13"/>
  <c r="C98" i="1"/>
  <c r="AW110" i="1" s="1"/>
  <c r="L98" i="1"/>
  <c r="BF110" i="1" s="1"/>
  <c r="I99" i="19"/>
  <c r="K99" i="19" s="1"/>
  <c r="AN99" i="19" s="1"/>
  <c r="AQ127" i="4"/>
  <c r="N99" i="22"/>
  <c r="AJ101" i="35"/>
  <c r="AJ100" i="35"/>
  <c r="C101" i="26"/>
  <c r="AA128" i="5"/>
  <c r="C101" i="23" s="1"/>
  <c r="AA129" i="5"/>
  <c r="C102" i="23" s="1"/>
  <c r="AN100" i="35"/>
  <c r="AN101" i="35"/>
  <c r="P100" i="22"/>
  <c r="P101" i="22"/>
  <c r="M100" i="22"/>
  <c r="M101" i="22"/>
  <c r="AB100" i="35"/>
  <c r="AB101" i="35"/>
  <c r="AA128" i="16"/>
  <c r="F101" i="23" s="1"/>
  <c r="F101" i="26"/>
  <c r="AA129" i="16"/>
  <c r="F102" i="23" s="1"/>
  <c r="CV111" i="18"/>
  <c r="AV111" i="23" s="1"/>
  <c r="AD99" i="11"/>
  <c r="AD98" i="11"/>
  <c r="BX98" i="11"/>
  <c r="BX99" i="11"/>
  <c r="M98" i="1"/>
  <c r="BG110" i="1" s="1"/>
  <c r="N100" i="22"/>
  <c r="N101" i="22"/>
  <c r="BG108" i="10"/>
  <c r="AZ108" i="13"/>
  <c r="M96" i="1"/>
  <c r="BF109" i="8"/>
  <c r="AI97" i="8"/>
  <c r="CC97" i="8"/>
  <c r="AF99" i="8"/>
  <c r="AF98" i="8"/>
  <c r="BZ98" i="8"/>
  <c r="BZ99" i="8"/>
  <c r="N100" i="19"/>
  <c r="P100" i="19" s="1"/>
  <c r="AO100" i="19" s="1"/>
  <c r="AQ128" i="5"/>
  <c r="AQ128" i="14"/>
  <c r="S100" i="19"/>
  <c r="U100" i="19" s="1"/>
  <c r="AP100" i="19" s="1"/>
  <c r="AP101" i="1"/>
  <c r="C100" i="35"/>
  <c r="AP102" i="1"/>
  <c r="C100" i="26"/>
  <c r="AA127" i="5"/>
  <c r="C100" i="23" s="1"/>
  <c r="AH100" i="35"/>
  <c r="AH101" i="35"/>
  <c r="K100" i="22"/>
  <c r="I100" i="22"/>
  <c r="K101" i="22"/>
  <c r="AY108" i="6"/>
  <c r="U96" i="6"/>
  <c r="T96" i="6"/>
  <c r="W96" i="6"/>
  <c r="BG108" i="6"/>
  <c r="AX108" i="8"/>
  <c r="BF108" i="8"/>
  <c r="AZ108" i="10"/>
  <c r="BH108" i="10"/>
  <c r="BB108" i="11"/>
  <c r="BS96" i="12"/>
  <c r="D123" i="16"/>
  <c r="AS123" i="16" s="1"/>
  <c r="BC108" i="12"/>
  <c r="BK108" i="12"/>
  <c r="P96" i="8"/>
  <c r="BA108" i="13"/>
  <c r="BI108" i="13"/>
  <c r="F96" i="1"/>
  <c r="N96" i="1"/>
  <c r="AZ109" i="6"/>
  <c r="AC97" i="6"/>
  <c r="BW97" i="6"/>
  <c r="BH109" i="6"/>
  <c r="AK97" i="6"/>
  <c r="CE97" i="6"/>
  <c r="AY109" i="8"/>
  <c r="AB97" i="8"/>
  <c r="W97" i="8"/>
  <c r="U97" i="8"/>
  <c r="T97" i="8"/>
  <c r="BV97" i="8"/>
  <c r="BG109" i="8"/>
  <c r="AJ97" i="8"/>
  <c r="CD97" i="8"/>
  <c r="AX109" i="10"/>
  <c r="AA97" i="10"/>
  <c r="BU97" i="10"/>
  <c r="BF109" i="10"/>
  <c r="AI97" i="10"/>
  <c r="CC97" i="10"/>
  <c r="AW109" i="11"/>
  <c r="Z97" i="11"/>
  <c r="S97" i="11"/>
  <c r="R97" i="11"/>
  <c r="BT97" i="11"/>
  <c r="BE109" i="11"/>
  <c r="AH97" i="11"/>
  <c r="CB97" i="11"/>
  <c r="Y97" i="12"/>
  <c r="AB124" i="16" s="1"/>
  <c r="AB96" i="19" s="1"/>
  <c r="AV109" i="12"/>
  <c r="AO136" i="16" s="1"/>
  <c r="BD109" i="12"/>
  <c r="AG97" i="12"/>
  <c r="CA97" i="12"/>
  <c r="D124" i="17"/>
  <c r="AS124" i="17" s="1"/>
  <c r="BS97" i="13"/>
  <c r="BC109" i="13"/>
  <c r="AF97" i="13"/>
  <c r="BZ97" i="13"/>
  <c r="AN97" i="13"/>
  <c r="BK109" i="13"/>
  <c r="H97" i="1"/>
  <c r="BJ109" i="1"/>
  <c r="B96" i="35"/>
  <c r="AM97" i="1"/>
  <c r="Z99" i="6"/>
  <c r="Z98" i="6"/>
  <c r="R98" i="6"/>
  <c r="BL110" i="6" s="1"/>
  <c r="BT98" i="6"/>
  <c r="S98" i="6"/>
  <c r="BM110" i="6" s="1"/>
  <c r="AH137" i="4"/>
  <c r="AM137" i="4"/>
  <c r="AD137" i="4"/>
  <c r="AL137" i="4"/>
  <c r="AG137" i="4"/>
  <c r="AI137" i="4"/>
  <c r="AE137" i="4"/>
  <c r="AK137" i="4"/>
  <c r="AJ137" i="4"/>
  <c r="AF137" i="4"/>
  <c r="BT99" i="6"/>
  <c r="AH99" i="6"/>
  <c r="CB98" i="6"/>
  <c r="AH98" i="6"/>
  <c r="CB99" i="6"/>
  <c r="Y99" i="8"/>
  <c r="AB126" i="5" s="1"/>
  <c r="M98" i="19" s="1"/>
  <c r="Y98" i="8"/>
  <c r="AB125" i="5" s="1"/>
  <c r="M97" i="19" s="1"/>
  <c r="AG99" i="8"/>
  <c r="AG98" i="8"/>
  <c r="CA98" i="8"/>
  <c r="CA99" i="8"/>
  <c r="BS98" i="10"/>
  <c r="D125" i="14"/>
  <c r="AS125" i="14" s="1"/>
  <c r="AF99" i="10"/>
  <c r="AF98" i="10"/>
  <c r="BZ98" i="10"/>
  <c r="BZ99" i="10"/>
  <c r="AN98" i="10"/>
  <c r="AN99" i="10"/>
  <c r="AE99" i="11"/>
  <c r="BY98" i="11"/>
  <c r="AE98" i="11"/>
  <c r="BY99" i="11"/>
  <c r="P98" i="11"/>
  <c r="BJ110" i="11" s="1"/>
  <c r="AD99" i="12"/>
  <c r="AD98" i="12"/>
  <c r="BX98" i="12"/>
  <c r="BX99" i="12"/>
  <c r="AL98" i="12"/>
  <c r="AL99" i="12"/>
  <c r="AC99" i="13"/>
  <c r="AC98" i="13"/>
  <c r="BW98" i="13"/>
  <c r="BW99" i="13"/>
  <c r="AK99" i="13"/>
  <c r="CE98" i="13"/>
  <c r="AK98" i="13"/>
  <c r="CE99" i="13"/>
  <c r="F98" i="1"/>
  <c r="AZ110" i="1" s="1"/>
  <c r="N98" i="1"/>
  <c r="BH110" i="1" s="1"/>
  <c r="E101" i="26"/>
  <c r="AA128" i="15"/>
  <c r="E101" i="23" s="1"/>
  <c r="AA129" i="15"/>
  <c r="E102" i="23" s="1"/>
  <c r="AK99" i="35"/>
  <c r="I99" i="26"/>
  <c r="R99" i="26"/>
  <c r="E100" i="26"/>
  <c r="AA127" i="15"/>
  <c r="E100" i="23" s="1"/>
  <c r="AA128" i="14"/>
  <c r="D101" i="23" s="1"/>
  <c r="D101" i="26"/>
  <c r="AA129" i="14"/>
  <c r="D102" i="23" s="1"/>
  <c r="P99" i="22"/>
  <c r="AO102" i="1"/>
  <c r="AO101" i="1"/>
  <c r="C99" i="26"/>
  <c r="I100" i="19"/>
  <c r="K100" i="19" s="1"/>
  <c r="AN100" i="19" s="1"/>
  <c r="AQ128" i="4"/>
  <c r="DA111" i="18"/>
  <c r="BA111" i="23" s="1"/>
  <c r="BF108" i="6"/>
  <c r="BS95" i="12"/>
  <c r="D122" i="16"/>
  <c r="AS122" i="16" s="1"/>
  <c r="BH108" i="13"/>
  <c r="AY109" i="6"/>
  <c r="AB97" i="6"/>
  <c r="BV97" i="6"/>
  <c r="T97" i="6"/>
  <c r="W97" i="6"/>
  <c r="U97" i="6"/>
  <c r="AX109" i="8"/>
  <c r="AA97" i="8"/>
  <c r="BU97" i="8"/>
  <c r="BS97" i="12"/>
  <c r="D124" i="16"/>
  <c r="AS124" i="16" s="1"/>
  <c r="Y98" i="6"/>
  <c r="AB125" i="4" s="1"/>
  <c r="H97" i="19" s="1"/>
  <c r="Y99" i="6"/>
  <c r="AB126" i="4" s="1"/>
  <c r="H98" i="19" s="1"/>
  <c r="AE98" i="10"/>
  <c r="BY98" i="10"/>
  <c r="AE99" i="10"/>
  <c r="BY99" i="10"/>
  <c r="AB99" i="13"/>
  <c r="U98" i="13"/>
  <c r="BO110" i="13" s="1"/>
  <c r="W98" i="13"/>
  <c r="BQ110" i="13" s="1"/>
  <c r="T98" i="13"/>
  <c r="BN110" i="13" s="1"/>
  <c r="BV98" i="13"/>
  <c r="AB98" i="13"/>
  <c r="BV99" i="13"/>
  <c r="A101" i="37"/>
  <c r="CG101" i="18"/>
  <c r="CS101" i="18" s="1"/>
  <c r="H101" i="37"/>
  <c r="Y20" i="37" s="1"/>
  <c r="Y33" i="37" s="1"/>
  <c r="Y46" i="37" s="1"/>
  <c r="Y59" i="37" s="1"/>
  <c r="O101" i="37"/>
  <c r="AZ108" i="6"/>
  <c r="AY108" i="8"/>
  <c r="W96" i="8"/>
  <c r="U96" i="8"/>
  <c r="T96" i="8"/>
  <c r="BA108" i="10"/>
  <c r="AV108" i="12"/>
  <c r="AO135" i="16" s="1"/>
  <c r="BK108" i="8"/>
  <c r="BB108" i="13"/>
  <c r="P96" i="13"/>
  <c r="G96" i="1"/>
  <c r="BI108" i="1"/>
  <c r="BA109" i="6"/>
  <c r="AD97" i="6"/>
  <c r="BX97" i="6"/>
  <c r="AL97" i="6"/>
  <c r="BI109" i="6"/>
  <c r="AZ109" i="8"/>
  <c r="AC97" i="8"/>
  <c r="BW97" i="8"/>
  <c r="BH109" i="8"/>
  <c r="AK97" i="8"/>
  <c r="CE97" i="8"/>
  <c r="AY109" i="10"/>
  <c r="AB97" i="10"/>
  <c r="W97" i="10"/>
  <c r="U97" i="10"/>
  <c r="T97" i="10"/>
  <c r="BV97" i="10"/>
  <c r="BG109" i="10"/>
  <c r="AJ97" i="10"/>
  <c r="CD97" i="10"/>
  <c r="AX109" i="11"/>
  <c r="AA97" i="11"/>
  <c r="BU97" i="11"/>
  <c r="BF109" i="11"/>
  <c r="AI97" i="11"/>
  <c r="CC97" i="11"/>
  <c r="AW109" i="12"/>
  <c r="Z97" i="12"/>
  <c r="S97" i="12"/>
  <c r="R97" i="12"/>
  <c r="BT97" i="12"/>
  <c r="BE109" i="12"/>
  <c r="AH97" i="12"/>
  <c r="CB97" i="12"/>
  <c r="Y97" i="13"/>
  <c r="AB124" i="17" s="1"/>
  <c r="AG96" i="19" s="1"/>
  <c r="AV109" i="13"/>
  <c r="AO136" i="17" s="1"/>
  <c r="BD109" i="13"/>
  <c r="AG97" i="13"/>
  <c r="CA97" i="13"/>
  <c r="A97" i="1"/>
  <c r="A97" i="6"/>
  <c r="I97" i="1"/>
  <c r="AN97" i="1"/>
  <c r="BK109" i="1"/>
  <c r="BU98" i="6"/>
  <c r="AA98" i="6"/>
  <c r="AA99" i="6"/>
  <c r="BU99" i="6"/>
  <c r="AI99" i="6"/>
  <c r="AI98" i="6"/>
  <c r="CC98" i="6"/>
  <c r="CC99" i="6"/>
  <c r="Z99" i="8"/>
  <c r="BT98" i="8"/>
  <c r="R98" i="8"/>
  <c r="BL110" i="8" s="1"/>
  <c r="S98" i="8"/>
  <c r="BM110" i="8" s="1"/>
  <c r="Z98" i="8"/>
  <c r="AK137" i="5"/>
  <c r="AM137" i="5"/>
  <c r="AF137" i="5"/>
  <c r="AE137" i="5"/>
  <c r="AH137" i="5"/>
  <c r="AJ137" i="5"/>
  <c r="AG137" i="5"/>
  <c r="AL137" i="5"/>
  <c r="AI137" i="5"/>
  <c r="AD137" i="5"/>
  <c r="BT99" i="8"/>
  <c r="CB98" i="8"/>
  <c r="AH98" i="8"/>
  <c r="AH99" i="8"/>
  <c r="CB99" i="8"/>
  <c r="Y99" i="10"/>
  <c r="AB126" i="14" s="1"/>
  <c r="R98" i="19" s="1"/>
  <c r="Y98" i="10"/>
  <c r="AB125" i="14" s="1"/>
  <c r="R97" i="19" s="1"/>
  <c r="AG99" i="10"/>
  <c r="CA98" i="10"/>
  <c r="AG98" i="10"/>
  <c r="CA99" i="10"/>
  <c r="BS98" i="11"/>
  <c r="D125" i="15"/>
  <c r="AS125" i="15" s="1"/>
  <c r="BZ98" i="11"/>
  <c r="AF98" i="11"/>
  <c r="AF99" i="11"/>
  <c r="BZ99" i="11"/>
  <c r="AN98" i="11"/>
  <c r="AN99" i="11"/>
  <c r="AE99" i="12"/>
  <c r="AE98" i="12"/>
  <c r="BY98" i="12"/>
  <c r="BY99" i="12"/>
  <c r="P98" i="12"/>
  <c r="BJ110" i="12" s="1"/>
  <c r="AD99" i="13"/>
  <c r="BX98" i="13"/>
  <c r="AD98" i="13"/>
  <c r="BX99" i="13"/>
  <c r="AL98" i="13"/>
  <c r="AL99" i="13"/>
  <c r="G98" i="1"/>
  <c r="BA110" i="1" s="1"/>
  <c r="AL98" i="1"/>
  <c r="AL99" i="1"/>
  <c r="AH100" i="23"/>
  <c r="BI100" i="23" s="1"/>
  <c r="AB100" i="23"/>
  <c r="B101" i="33" s="1"/>
  <c r="F101" i="33" s="1"/>
  <c r="J101" i="33" s="1"/>
  <c r="AH99" i="23"/>
  <c r="BI99" i="23" s="1"/>
  <c r="AB99" i="23"/>
  <c r="B100" i="33" s="1"/>
  <c r="F100" i="33" s="1"/>
  <c r="J100" i="33" s="1"/>
  <c r="E99" i="26"/>
  <c r="S99" i="19"/>
  <c r="U99" i="19" s="1"/>
  <c r="AP99" i="19" s="1"/>
  <c r="AQ127" i="14"/>
  <c r="AH101" i="23"/>
  <c r="BI101" i="23" s="1"/>
  <c r="AB101" i="23"/>
  <c r="B102" i="33" s="1"/>
  <c r="F102" i="33" s="1"/>
  <c r="J102" i="33" s="1"/>
  <c r="X99" i="19"/>
  <c r="AQ127" i="15"/>
  <c r="AG101" i="35"/>
  <c r="AG100" i="35"/>
  <c r="AH101" i="19"/>
  <c r="AJ101" i="19" s="1"/>
  <c r="AS101" i="19" s="1"/>
  <c r="AQ129" i="17"/>
  <c r="AK100" i="35"/>
  <c r="AK101" i="35"/>
  <c r="AN99" i="35"/>
  <c r="AA128" i="4"/>
  <c r="B101" i="23" s="1"/>
  <c r="B101" i="26"/>
  <c r="AA129" i="4"/>
  <c r="B102" i="23" s="1"/>
  <c r="CT111" i="18"/>
  <c r="CY111" i="18"/>
  <c r="AY111" i="23" s="1"/>
  <c r="V99" i="26"/>
  <c r="X100" i="33" s="1"/>
  <c r="BB108" i="12"/>
  <c r="BG109" i="6"/>
  <c r="AJ97" i="6"/>
  <c r="CD97" i="6"/>
  <c r="BE109" i="10"/>
  <c r="AH97" i="10"/>
  <c r="CB97" i="10"/>
  <c r="Y97" i="11"/>
  <c r="AB124" i="15" s="1"/>
  <c r="W96" i="19" s="1"/>
  <c r="AV109" i="11"/>
  <c r="AO136" i="15" s="1"/>
  <c r="BB109" i="13"/>
  <c r="AE97" i="13"/>
  <c r="BY97" i="13"/>
  <c r="G97" i="1"/>
  <c r="AK99" i="12"/>
  <c r="CE98" i="12"/>
  <c r="AK98" i="12"/>
  <c r="CE99" i="12"/>
  <c r="BC108" i="11"/>
  <c r="AZ108" i="8"/>
  <c r="BE108" i="12"/>
  <c r="P96" i="11"/>
  <c r="BC108" i="13"/>
  <c r="H96" i="1"/>
  <c r="BB109" i="6"/>
  <c r="AE97" i="6"/>
  <c r="BY97" i="6"/>
  <c r="BH109" i="10"/>
  <c r="AK97" i="10"/>
  <c r="CE97" i="10"/>
  <c r="AY109" i="11"/>
  <c r="AB97" i="11"/>
  <c r="BV97" i="11"/>
  <c r="W97" i="11"/>
  <c r="U97" i="11"/>
  <c r="T97" i="11"/>
  <c r="AX109" i="12"/>
  <c r="AA97" i="12"/>
  <c r="BU97" i="12"/>
  <c r="BF109" i="12"/>
  <c r="AI97" i="12"/>
  <c r="CC97" i="12"/>
  <c r="AW109" i="13"/>
  <c r="Z97" i="13"/>
  <c r="R97" i="13"/>
  <c r="S97" i="13"/>
  <c r="BT97" i="13"/>
  <c r="BE109" i="13"/>
  <c r="AH97" i="13"/>
  <c r="CB97" i="13"/>
  <c r="DE109" i="18"/>
  <c r="B97" i="1"/>
  <c r="J97" i="1"/>
  <c r="AB99" i="6"/>
  <c r="AB98" i="6"/>
  <c r="T98" i="6"/>
  <c r="BN110" i="6" s="1"/>
  <c r="U98" i="6"/>
  <c r="BO110" i="6" s="1"/>
  <c r="W98" i="6"/>
  <c r="BQ110" i="6" s="1"/>
  <c r="BV98" i="6"/>
  <c r="BV99" i="6"/>
  <c r="CD98" i="6"/>
  <c r="AJ98" i="6"/>
  <c r="AJ99" i="6"/>
  <c r="CD99" i="6"/>
  <c r="AA98" i="8"/>
  <c r="BU98" i="8"/>
  <c r="AA99" i="8"/>
  <c r="BU99" i="8"/>
  <c r="AI99" i="8"/>
  <c r="AI98" i="8"/>
  <c r="CC98" i="8"/>
  <c r="CC99" i="8"/>
  <c r="Z99" i="10"/>
  <c r="BT98" i="10"/>
  <c r="Z98" i="10"/>
  <c r="R98" i="10"/>
  <c r="BL110" i="10" s="1"/>
  <c r="S98" i="10"/>
  <c r="BM110" i="10" s="1"/>
  <c r="AK137" i="14"/>
  <c r="AH137" i="14"/>
  <c r="AE137" i="14"/>
  <c r="AM137" i="14"/>
  <c r="AI137" i="14"/>
  <c r="AG137" i="14"/>
  <c r="AD137" i="14"/>
  <c r="S109" i="20" s="1"/>
  <c r="AJ137" i="14"/>
  <c r="AL137" i="14"/>
  <c r="AF137" i="14"/>
  <c r="BT99" i="10"/>
  <c r="AH99" i="10"/>
  <c r="AH98" i="10"/>
  <c r="CB98" i="10"/>
  <c r="CB99" i="10"/>
  <c r="Y99" i="11"/>
  <c r="AB126" i="15" s="1"/>
  <c r="W98" i="19" s="1"/>
  <c r="Y98" i="11"/>
  <c r="AB125" i="15" s="1"/>
  <c r="W97" i="19" s="1"/>
  <c r="AG99" i="11"/>
  <c r="CA98" i="11"/>
  <c r="AG98" i="11"/>
  <c r="CA99" i="11"/>
  <c r="BS98" i="12"/>
  <c r="D125" i="16"/>
  <c r="AS125" i="16" s="1"/>
  <c r="AF99" i="12"/>
  <c r="BZ98" i="12"/>
  <c r="AF98" i="12"/>
  <c r="BZ99" i="12"/>
  <c r="AN98" i="12"/>
  <c r="AN99" i="12"/>
  <c r="AE99" i="13"/>
  <c r="BY98" i="13"/>
  <c r="AE98" i="13"/>
  <c r="BY99" i="13"/>
  <c r="P98" i="13"/>
  <c r="BJ110" i="13" s="1"/>
  <c r="H98" i="1"/>
  <c r="BB110" i="1" s="1"/>
  <c r="P98" i="1"/>
  <c r="BJ110" i="1" s="1"/>
  <c r="CG100" i="18"/>
  <c r="CS100" i="18" s="1"/>
  <c r="A100" i="37"/>
  <c r="O100" i="37"/>
  <c r="H100" i="37"/>
  <c r="Y19" i="37" s="1"/>
  <c r="Y32" i="37" s="1"/>
  <c r="Y45" i="37" s="1"/>
  <c r="Y58" i="37" s="1"/>
  <c r="I98" i="22"/>
  <c r="Y110" i="22" s="1"/>
  <c r="AE125" i="32" s="1"/>
  <c r="AD101" i="35"/>
  <c r="AD100" i="35"/>
  <c r="M99" i="22"/>
  <c r="AR102" i="1"/>
  <c r="AR101" i="1"/>
  <c r="AH99" i="19"/>
  <c r="AJ99" i="19" s="1"/>
  <c r="AS99" i="19" s="1"/>
  <c r="AQ127" i="17"/>
  <c r="AQ129" i="16"/>
  <c r="AC101" i="19"/>
  <c r="AE101" i="19" s="1"/>
  <c r="AR101" i="19" s="1"/>
  <c r="AH99" i="35"/>
  <c r="CW111" i="18"/>
  <c r="AW111" i="23" s="1"/>
  <c r="AW108" i="8"/>
  <c r="S96" i="8"/>
  <c r="R96" i="8"/>
  <c r="BA108" i="11"/>
  <c r="P96" i="12"/>
  <c r="E96" i="1"/>
  <c r="AW109" i="10"/>
  <c r="Z97" i="10"/>
  <c r="BT97" i="10"/>
  <c r="S97" i="10"/>
  <c r="R97" i="10"/>
  <c r="BC109" i="12"/>
  <c r="AF97" i="12"/>
  <c r="BZ97" i="12"/>
  <c r="AL97" i="1"/>
  <c r="BI109" i="1"/>
  <c r="CA98" i="6"/>
  <c r="AG98" i="6"/>
  <c r="AG99" i="6"/>
  <c r="CA99" i="6"/>
  <c r="P98" i="10"/>
  <c r="BJ110" i="10" s="1"/>
  <c r="D98" i="1"/>
  <c r="AX110" i="1" s="1"/>
  <c r="X101" i="35"/>
  <c r="X100" i="35"/>
  <c r="BA108" i="6"/>
  <c r="BH108" i="8"/>
  <c r="BD108" i="11"/>
  <c r="BK108" i="13"/>
  <c r="B95" i="35"/>
  <c r="BJ108" i="1"/>
  <c r="P97" i="6"/>
  <c r="BA109" i="8"/>
  <c r="AD97" i="8"/>
  <c r="BX97" i="8"/>
  <c r="AL97" i="8"/>
  <c r="BI109" i="8"/>
  <c r="AZ109" i="10"/>
  <c r="AC97" i="10"/>
  <c r="BW97" i="10"/>
  <c r="BG109" i="11"/>
  <c r="AJ97" i="11"/>
  <c r="CD97" i="11"/>
  <c r="BB108" i="6"/>
  <c r="P96" i="6"/>
  <c r="BA108" i="8"/>
  <c r="BS96" i="10"/>
  <c r="D123" i="14"/>
  <c r="AS123" i="14" s="1"/>
  <c r="BC108" i="10"/>
  <c r="AW108" i="11"/>
  <c r="S96" i="11"/>
  <c r="R96" i="11"/>
  <c r="BE108" i="11"/>
  <c r="AX108" i="12"/>
  <c r="BF108" i="12"/>
  <c r="BK108" i="11"/>
  <c r="AV108" i="13"/>
  <c r="AO135" i="17" s="1"/>
  <c r="BD108" i="13"/>
  <c r="A96" i="1"/>
  <c r="A96" i="6"/>
  <c r="I96" i="1"/>
  <c r="BK108" i="1"/>
  <c r="BC109" i="6"/>
  <c r="AF97" i="6"/>
  <c r="BZ97" i="6"/>
  <c r="AN97" i="6"/>
  <c r="BK109" i="6"/>
  <c r="BB109" i="8"/>
  <c r="AE97" i="8"/>
  <c r="BY97" i="8"/>
  <c r="P97" i="8"/>
  <c r="BA109" i="10"/>
  <c r="AD97" i="10"/>
  <c r="BX97" i="10"/>
  <c r="AL97" i="10"/>
  <c r="BI109" i="10"/>
  <c r="AZ109" i="11"/>
  <c r="AC97" i="11"/>
  <c r="BW97" i="11"/>
  <c r="BH109" i="11"/>
  <c r="AK97" i="11"/>
  <c r="CE97" i="11"/>
  <c r="AY109" i="12"/>
  <c r="AB97" i="12"/>
  <c r="W97" i="12"/>
  <c r="U97" i="12"/>
  <c r="BV97" i="12"/>
  <c r="T97" i="12"/>
  <c r="BG109" i="12"/>
  <c r="AJ97" i="12"/>
  <c r="CD97" i="12"/>
  <c r="AX109" i="13"/>
  <c r="AA97" i="13"/>
  <c r="BU97" i="13"/>
  <c r="BF109" i="13"/>
  <c r="AI97" i="13"/>
  <c r="CC97" i="13"/>
  <c r="C97" i="1"/>
  <c r="K97" i="1"/>
  <c r="AC99" i="6"/>
  <c r="AC98" i="6"/>
  <c r="BW98" i="6"/>
  <c r="BW99" i="6"/>
  <c r="AK99" i="6"/>
  <c r="AK98" i="6"/>
  <c r="CE98" i="6"/>
  <c r="CE99" i="6"/>
  <c r="AB99" i="8"/>
  <c r="U98" i="8"/>
  <c r="BO110" i="8" s="1"/>
  <c r="T98" i="8"/>
  <c r="BN110" i="8" s="1"/>
  <c r="W98" i="8"/>
  <c r="BQ110" i="8" s="1"/>
  <c r="BV98" i="8"/>
  <c r="AB98" i="8"/>
  <c r="BV99" i="8"/>
  <c r="AJ99" i="8"/>
  <c r="AJ98" i="8"/>
  <c r="CD98" i="8"/>
  <c r="CD99" i="8"/>
  <c r="AA99" i="10"/>
  <c r="BU98" i="10"/>
  <c r="AA98" i="10"/>
  <c r="BU99" i="10"/>
  <c r="AI99" i="10"/>
  <c r="AI98" i="10"/>
  <c r="CC98" i="10"/>
  <c r="CC99" i="10"/>
  <c r="Z99" i="11"/>
  <c r="BT98" i="11"/>
  <c r="Z98" i="11"/>
  <c r="S98" i="11"/>
  <c r="BM110" i="11" s="1"/>
  <c r="R98" i="11"/>
  <c r="BL110" i="11" s="1"/>
  <c r="AF137" i="15"/>
  <c r="AJ137" i="15"/>
  <c r="AI137" i="15"/>
  <c r="AK137" i="15"/>
  <c r="AH137" i="15"/>
  <c r="AM137" i="15"/>
  <c r="AE137" i="15"/>
  <c r="AG137" i="15"/>
  <c r="AL137" i="15"/>
  <c r="AD137" i="15"/>
  <c r="X109" i="20" s="1"/>
  <c r="BT99" i="11"/>
  <c r="AH98" i="11"/>
  <c r="CB98" i="11"/>
  <c r="AH99" i="11"/>
  <c r="CB99" i="11"/>
  <c r="Y98" i="12"/>
  <c r="AB125" i="16" s="1"/>
  <c r="AB97" i="19" s="1"/>
  <c r="Y99" i="12"/>
  <c r="AB126" i="16" s="1"/>
  <c r="AB98" i="19" s="1"/>
  <c r="AG99" i="12"/>
  <c r="AG98" i="12"/>
  <c r="CA98" i="12"/>
  <c r="CA99" i="12"/>
  <c r="D125" i="17"/>
  <c r="AS125" i="17" s="1"/>
  <c r="BS98" i="13"/>
  <c r="AF99" i="13"/>
  <c r="AF98" i="13"/>
  <c r="BZ98" i="13"/>
  <c r="BZ99" i="13"/>
  <c r="AN98" i="13"/>
  <c r="AN99" i="13"/>
  <c r="I98" i="1"/>
  <c r="BC110" i="1" s="1"/>
  <c r="AN98" i="1"/>
  <c r="AN99" i="1"/>
  <c r="D99" i="26"/>
  <c r="AQ129" i="15"/>
  <c r="X101" i="19"/>
  <c r="Z101" i="19" s="1"/>
  <c r="AQ101" i="19" s="1"/>
  <c r="B99" i="26"/>
  <c r="AT102" i="1"/>
  <c r="AT101" i="1"/>
  <c r="AQ129" i="5"/>
  <c r="N101" i="19"/>
  <c r="P101" i="19" s="1"/>
  <c r="AO101" i="19" s="1"/>
  <c r="G101" i="26"/>
  <c r="AA128" i="17"/>
  <c r="G101" i="23" s="1"/>
  <c r="AA129" i="17"/>
  <c r="G102" i="23" s="1"/>
  <c r="G100" i="26"/>
  <c r="AA127" i="17"/>
  <c r="G100" i="23" s="1"/>
  <c r="AM101" i="35"/>
  <c r="AM100" i="35"/>
  <c r="L114" i="32"/>
  <c r="P114" i="32"/>
  <c r="N114" i="32"/>
  <c r="U114" i="32"/>
  <c r="M114" i="32"/>
  <c r="R114" i="32"/>
  <c r="Q114" i="32"/>
  <c r="O114" i="32"/>
  <c r="T114" i="32"/>
  <c r="S114" i="32"/>
  <c r="L113" i="32"/>
  <c r="W125" i="32" s="1"/>
  <c r="Q113" i="32"/>
  <c r="P113" i="32"/>
  <c r="U113" i="32"/>
  <c r="X125" i="32" s="1"/>
  <c r="M113" i="32"/>
  <c r="O113" i="32"/>
  <c r="R113" i="32"/>
  <c r="N113" i="32"/>
  <c r="S113" i="32"/>
  <c r="T113" i="32"/>
  <c r="AN97" i="12"/>
  <c r="BK109" i="12"/>
  <c r="AN98" i="8"/>
  <c r="AN99" i="8"/>
  <c r="AL98" i="11"/>
  <c r="AL99" i="11"/>
  <c r="BI108" i="11"/>
  <c r="BB108" i="10"/>
  <c r="AW108" i="12"/>
  <c r="S96" i="12"/>
  <c r="R96" i="12"/>
  <c r="AV108" i="10"/>
  <c r="AO135" i="14" s="1"/>
  <c r="BG108" i="12"/>
  <c r="AW108" i="13"/>
  <c r="S96" i="13"/>
  <c r="R96" i="13"/>
  <c r="DE108" i="18"/>
  <c r="B96" i="1"/>
  <c r="AV109" i="6"/>
  <c r="AO136" i="4" s="1"/>
  <c r="Y97" i="6"/>
  <c r="AB124" i="4" s="1"/>
  <c r="H96" i="19" s="1"/>
  <c r="BS97" i="8"/>
  <c r="D124" i="5"/>
  <c r="AS124" i="5" s="1"/>
  <c r="BB109" i="10"/>
  <c r="AE97" i="10"/>
  <c r="BY97" i="10"/>
  <c r="P97" i="10"/>
  <c r="AZ109" i="12"/>
  <c r="AC97" i="12"/>
  <c r="BW97" i="12"/>
  <c r="BH109" i="12"/>
  <c r="AK97" i="12"/>
  <c r="CE97" i="12"/>
  <c r="AY109" i="13"/>
  <c r="AB97" i="13"/>
  <c r="W97" i="13"/>
  <c r="U97" i="13"/>
  <c r="T97" i="13"/>
  <c r="BV97" i="13"/>
  <c r="BG109" i="13"/>
  <c r="AJ97" i="13"/>
  <c r="CD97" i="13"/>
  <c r="D97" i="1"/>
  <c r="L97" i="1"/>
  <c r="BX98" i="6"/>
  <c r="AD98" i="6"/>
  <c r="AD99" i="6"/>
  <c r="BX99" i="6"/>
  <c r="AL98" i="6"/>
  <c r="AL99" i="6"/>
  <c r="AC98" i="8"/>
  <c r="BW98" i="8"/>
  <c r="AC99" i="8"/>
  <c r="BW99" i="8"/>
  <c r="CE98" i="8"/>
  <c r="AK98" i="8"/>
  <c r="AK99" i="8"/>
  <c r="CE99" i="8"/>
  <c r="AB99" i="10"/>
  <c r="BV98" i="10"/>
  <c r="U98" i="10"/>
  <c r="BO110" i="10" s="1"/>
  <c r="W98" i="10"/>
  <c r="BQ110" i="10" s="1"/>
  <c r="T98" i="10"/>
  <c r="BN110" i="10" s="1"/>
  <c r="AB98" i="10"/>
  <c r="BV99" i="10"/>
  <c r="AJ98" i="10"/>
  <c r="CD98" i="10"/>
  <c r="AJ99" i="10"/>
  <c r="CD99" i="10"/>
  <c r="AA99" i="11"/>
  <c r="AA98" i="11"/>
  <c r="BU98" i="11"/>
  <c r="BU99" i="11"/>
  <c r="AI98" i="11"/>
  <c r="CC98" i="11"/>
  <c r="AI99" i="11"/>
  <c r="CC99" i="11"/>
  <c r="S98" i="12"/>
  <c r="BM110" i="12" s="1"/>
  <c r="Z98" i="12"/>
  <c r="R98" i="12"/>
  <c r="BL110" i="12" s="1"/>
  <c r="BT98" i="12"/>
  <c r="AD137" i="16"/>
  <c r="AF137" i="16"/>
  <c r="AJ137" i="16"/>
  <c r="AH137" i="16"/>
  <c r="AM137" i="16"/>
  <c r="AL137" i="16"/>
  <c r="AE137" i="16"/>
  <c r="AI137" i="16"/>
  <c r="AG137" i="16"/>
  <c r="AK137" i="16"/>
  <c r="Z99" i="12"/>
  <c r="BT99" i="12"/>
  <c r="AH99" i="12"/>
  <c r="CB98" i="12"/>
  <c r="AH98" i="12"/>
  <c r="CB99" i="12"/>
  <c r="Y99" i="13"/>
  <c r="AB126" i="17" s="1"/>
  <c r="AG98" i="19" s="1"/>
  <c r="Y98" i="13"/>
  <c r="AB125" i="17" s="1"/>
  <c r="AG97" i="19" s="1"/>
  <c r="AG98" i="13"/>
  <c r="CA98" i="13"/>
  <c r="CA99" i="13"/>
  <c r="AG99" i="13"/>
  <c r="A98" i="1"/>
  <c r="A98" i="6"/>
  <c r="J98" i="1"/>
  <c r="BD110" i="1" s="1"/>
  <c r="G99" i="26"/>
  <c r="K99" i="22"/>
  <c r="I99" i="22"/>
  <c r="CG99" i="18"/>
  <c r="CS99" i="18" s="1"/>
  <c r="A99" i="37"/>
  <c r="O99" i="37"/>
  <c r="H99" i="37"/>
  <c r="Y18" i="37" s="1"/>
  <c r="Y31" i="37" s="1"/>
  <c r="Y44" i="37" s="1"/>
  <c r="Y57" i="37" s="1"/>
  <c r="AE100" i="35"/>
  <c r="AE101" i="35"/>
  <c r="D100" i="26"/>
  <c r="AA127" i="14"/>
  <c r="D100" i="23" s="1"/>
  <c r="F99" i="26"/>
  <c r="I101" i="26"/>
  <c r="R101" i="26"/>
  <c r="AQ102" i="1"/>
  <c r="AQ101" i="1"/>
  <c r="AH100" i="19"/>
  <c r="AJ100" i="19" s="1"/>
  <c r="AS100" i="19" s="1"/>
  <c r="AQ128" i="17"/>
  <c r="S101" i="19"/>
  <c r="U101" i="19" s="1"/>
  <c r="AP101" i="19" s="1"/>
  <c r="AQ129" i="14"/>
  <c r="N99" i="19"/>
  <c r="P99" i="19" s="1"/>
  <c r="AO99" i="19" s="1"/>
  <c r="AQ127" i="5"/>
  <c r="AC100" i="19"/>
  <c r="AE100" i="19" s="1"/>
  <c r="AR100" i="19" s="1"/>
  <c r="AQ128" i="16"/>
  <c r="F100" i="26"/>
  <c r="AA127" i="16"/>
  <c r="F100" i="23" s="1"/>
  <c r="I101" i="19"/>
  <c r="K101" i="19" s="1"/>
  <c r="AN101" i="19" s="1"/>
  <c r="AQ129" i="4"/>
  <c r="BE108" i="8"/>
  <c r="P97" i="13"/>
  <c r="AJ99" i="13"/>
  <c r="CD98" i="13"/>
  <c r="AJ98" i="13"/>
  <c r="CD99" i="13"/>
  <c r="AV108" i="11"/>
  <c r="AO135" i="15" s="1"/>
  <c r="BK108" i="6"/>
  <c r="AX108" i="11"/>
  <c r="AY108" i="12"/>
  <c r="W96" i="12"/>
  <c r="U96" i="12"/>
  <c r="T96" i="12"/>
  <c r="BI108" i="10"/>
  <c r="BE108" i="13"/>
  <c r="J96" i="1"/>
  <c r="AN97" i="8"/>
  <c r="BK109" i="8"/>
  <c r="BA109" i="11"/>
  <c r="AD97" i="11"/>
  <c r="BX97" i="11"/>
  <c r="AV108" i="6"/>
  <c r="AO135" i="4" s="1"/>
  <c r="BE108" i="10"/>
  <c r="BG108" i="11"/>
  <c r="AZ108" i="12"/>
  <c r="BH108" i="12"/>
  <c r="P96" i="10"/>
  <c r="AX108" i="13"/>
  <c r="BF108" i="13"/>
  <c r="C96" i="1"/>
  <c r="K96" i="1"/>
  <c r="AW109" i="6"/>
  <c r="Z97" i="6"/>
  <c r="S97" i="6"/>
  <c r="R97" i="6"/>
  <c r="BT97" i="6"/>
  <c r="BE109" i="6"/>
  <c r="AH97" i="6"/>
  <c r="CB97" i="6"/>
  <c r="Y97" i="8"/>
  <c r="AB124" i="5" s="1"/>
  <c r="M96" i="19" s="1"/>
  <c r="AV109" i="8"/>
  <c r="AO136" i="5" s="1"/>
  <c r="BD109" i="8"/>
  <c r="AG97" i="8"/>
  <c r="CA97" i="8"/>
  <c r="BS97" i="10"/>
  <c r="D124" i="14"/>
  <c r="AS124" i="14" s="1"/>
  <c r="BC109" i="10"/>
  <c r="AF97" i="10"/>
  <c r="BZ97" i="10"/>
  <c r="AN97" i="10"/>
  <c r="BK109" i="10"/>
  <c r="BB109" i="11"/>
  <c r="AE97" i="11"/>
  <c r="BY97" i="11"/>
  <c r="P97" i="11"/>
  <c r="BA109" i="12"/>
  <c r="AD97" i="12"/>
  <c r="BX97" i="12"/>
  <c r="AL97" i="12"/>
  <c r="BI109" i="12"/>
  <c r="AZ109" i="13"/>
  <c r="AC97" i="13"/>
  <c r="BW97" i="13"/>
  <c r="BH109" i="13"/>
  <c r="AK97" i="13"/>
  <c r="CE97" i="13"/>
  <c r="E97" i="1"/>
  <c r="M97" i="1"/>
  <c r="AE99" i="6"/>
  <c r="AE98" i="6"/>
  <c r="BY98" i="6"/>
  <c r="BY99" i="6"/>
  <c r="P98" i="6"/>
  <c r="BJ110" i="6" s="1"/>
  <c r="BX98" i="8"/>
  <c r="AD98" i="8"/>
  <c r="AD99" i="8"/>
  <c r="BX99" i="8"/>
  <c r="AL98" i="8"/>
  <c r="AL99" i="8"/>
  <c r="AC99" i="10"/>
  <c r="BW98" i="10"/>
  <c r="AC98" i="10"/>
  <c r="BW99" i="10"/>
  <c r="AK99" i="10"/>
  <c r="CE98" i="10"/>
  <c r="AK98" i="10"/>
  <c r="CE99" i="10"/>
  <c r="AB99" i="11"/>
  <c r="W98" i="11"/>
  <c r="BQ110" i="11" s="1"/>
  <c r="T98" i="11"/>
  <c r="BN110" i="11" s="1"/>
  <c r="AB98" i="11"/>
  <c r="U98" i="11"/>
  <c r="BO110" i="11" s="1"/>
  <c r="BV98" i="11"/>
  <c r="BV99" i="11"/>
  <c r="AJ99" i="11"/>
  <c r="CD98" i="11"/>
  <c r="AJ98" i="11"/>
  <c r="CD99" i="11"/>
  <c r="AA99" i="12"/>
  <c r="BU98" i="12"/>
  <c r="AA98" i="12"/>
  <c r="BU99" i="12"/>
  <c r="AI99" i="12"/>
  <c r="CC98" i="12"/>
  <c r="AI98" i="12"/>
  <c r="CC99" i="12"/>
  <c r="S98" i="13"/>
  <c r="BM110" i="13" s="1"/>
  <c r="BT98" i="13"/>
  <c r="Z98" i="13"/>
  <c r="R98" i="13"/>
  <c r="BL110" i="13" s="1"/>
  <c r="AJ137" i="17"/>
  <c r="AK137" i="17"/>
  <c r="AF137" i="17"/>
  <c r="AG137" i="17"/>
  <c r="AM137" i="17"/>
  <c r="AE137" i="17"/>
  <c r="AL137" i="17"/>
  <c r="AD137" i="17"/>
  <c r="AH109" i="20" s="1"/>
  <c r="AI137" i="17"/>
  <c r="AH137" i="17"/>
  <c r="BT99" i="13"/>
  <c r="Z99" i="13"/>
  <c r="CB98" i="13"/>
  <c r="AH98" i="13"/>
  <c r="AH99" i="13"/>
  <c r="CB99" i="13"/>
  <c r="Y98" i="1"/>
  <c r="Y99" i="1"/>
  <c r="K98" i="1"/>
  <c r="BE110" i="1" s="1"/>
  <c r="Z99" i="19"/>
  <c r="AQ99" i="19" s="1"/>
  <c r="AQ128" i="15"/>
  <c r="X100" i="19"/>
  <c r="Z100" i="19" s="1"/>
  <c r="AQ100" i="19" s="1"/>
  <c r="AQ100" i="35"/>
  <c r="AQ101" i="35"/>
  <c r="B100" i="26"/>
  <c r="AA127" i="4"/>
  <c r="B100" i="23" s="1"/>
  <c r="AP101" i="35"/>
  <c r="AP100" i="35"/>
  <c r="AE99" i="35"/>
  <c r="L100" i="22"/>
  <c r="L101" i="22"/>
  <c r="AQ99" i="35"/>
  <c r="AA100" i="35"/>
  <c r="AA101" i="35"/>
  <c r="AM99" i="35"/>
  <c r="O100" i="22"/>
  <c r="O101" i="22"/>
  <c r="AC99" i="19"/>
  <c r="AE99" i="19" s="1"/>
  <c r="AR99" i="19" s="1"/>
  <c r="BF110" i="19" s="1"/>
  <c r="AQ127" i="16"/>
  <c r="CZ111" i="18"/>
  <c r="AZ111" i="23" s="1"/>
  <c r="CX111" i="18"/>
  <c r="AX111" i="23" s="1"/>
  <c r="L115" i="32"/>
  <c r="Q115" i="32"/>
  <c r="T115" i="32"/>
  <c r="U115" i="32"/>
  <c r="N115" i="32"/>
  <c r="M115" i="32"/>
  <c r="R115" i="32"/>
  <c r="O115" i="32"/>
  <c r="P115" i="32"/>
  <c r="S115" i="32"/>
  <c r="CU111" i="18"/>
  <c r="AU111" i="23" s="1"/>
  <c r="V101" i="26"/>
  <c r="X102" i="33" s="1"/>
  <c r="Q95" i="1"/>
  <c r="O95" i="1"/>
  <c r="J95" i="1"/>
  <c r="H95" i="1"/>
  <c r="G95" i="1"/>
  <c r="F95" i="1"/>
  <c r="Q95" i="13"/>
  <c r="P95" i="13"/>
  <c r="O95" i="13"/>
  <c r="N95" i="13"/>
  <c r="M95" i="13"/>
  <c r="AJ96" i="13" s="1"/>
  <c r="L95" i="13"/>
  <c r="K95" i="13"/>
  <c r="AH96" i="13" s="1"/>
  <c r="J95" i="13"/>
  <c r="I95" i="13"/>
  <c r="AF96" i="13" s="1"/>
  <c r="H95" i="13"/>
  <c r="G95" i="13"/>
  <c r="F95" i="13"/>
  <c r="E95" i="13"/>
  <c r="D95" i="13"/>
  <c r="C95" i="13"/>
  <c r="Z96" i="13" s="1"/>
  <c r="B95" i="13"/>
  <c r="A95" i="13"/>
  <c r="Q95" i="12"/>
  <c r="P95" i="12"/>
  <c r="O95" i="12"/>
  <c r="N95" i="12"/>
  <c r="M95" i="12"/>
  <c r="AJ96" i="12" s="1"/>
  <c r="L95" i="12"/>
  <c r="AI96" i="12" s="1"/>
  <c r="K95" i="12"/>
  <c r="J95" i="12"/>
  <c r="I95" i="12"/>
  <c r="AF96" i="12" s="1"/>
  <c r="H95" i="12"/>
  <c r="G95" i="12"/>
  <c r="F95" i="12"/>
  <c r="E95" i="12"/>
  <c r="D95" i="12"/>
  <c r="C95" i="12"/>
  <c r="Z96" i="12" s="1"/>
  <c r="B95" i="12"/>
  <c r="Y96" i="12" s="1"/>
  <c r="AB123" i="16" s="1"/>
  <c r="AB95" i="19" s="1"/>
  <c r="Q95" i="11"/>
  <c r="P95" i="11"/>
  <c r="O95" i="11"/>
  <c r="AL96" i="11" s="1"/>
  <c r="N95" i="11"/>
  <c r="AK96" i="11" s="1"/>
  <c r="M95" i="11"/>
  <c r="L95" i="11"/>
  <c r="K95" i="11"/>
  <c r="J95" i="11"/>
  <c r="I95" i="11"/>
  <c r="H95" i="11"/>
  <c r="G95" i="11"/>
  <c r="F95" i="11"/>
  <c r="E95" i="11"/>
  <c r="D95" i="11"/>
  <c r="AA96" i="11" s="1"/>
  <c r="C95" i="11"/>
  <c r="Z96" i="11" s="1"/>
  <c r="B95" i="11"/>
  <c r="A95" i="11"/>
  <c r="Q95" i="10"/>
  <c r="P95" i="10"/>
  <c r="O95" i="10"/>
  <c r="N95" i="10"/>
  <c r="M95" i="10"/>
  <c r="L95" i="10"/>
  <c r="AI96" i="10" s="1"/>
  <c r="K95" i="10"/>
  <c r="AH96" i="10" s="1"/>
  <c r="J95" i="10"/>
  <c r="I95" i="10"/>
  <c r="H95" i="10"/>
  <c r="G95" i="10"/>
  <c r="AD96" i="10" s="1"/>
  <c r="F95" i="10"/>
  <c r="E95" i="10"/>
  <c r="D95" i="10"/>
  <c r="C95" i="10"/>
  <c r="B95" i="10"/>
  <c r="A95" i="10"/>
  <c r="Q95" i="8"/>
  <c r="P95" i="8"/>
  <c r="O95" i="8"/>
  <c r="N95" i="8"/>
  <c r="AK96" i="8" s="1"/>
  <c r="M95" i="8"/>
  <c r="L95" i="8"/>
  <c r="K95" i="8"/>
  <c r="J95" i="8"/>
  <c r="I95" i="8"/>
  <c r="H95" i="8"/>
  <c r="G95" i="8"/>
  <c r="F95" i="8"/>
  <c r="AC96" i="8" s="1"/>
  <c r="E95" i="8"/>
  <c r="AB96" i="8" s="1"/>
  <c r="D95" i="8"/>
  <c r="C95" i="8"/>
  <c r="B95" i="8"/>
  <c r="A95" i="8"/>
  <c r="Q95" i="6"/>
  <c r="AN96" i="6" s="1"/>
  <c r="P95" i="6"/>
  <c r="O95" i="6"/>
  <c r="AL96" i="6" s="1"/>
  <c r="N95" i="6"/>
  <c r="AK96" i="6" s="1"/>
  <c r="M95" i="6"/>
  <c r="L95" i="6"/>
  <c r="K95" i="6"/>
  <c r="AH96" i="6" s="1"/>
  <c r="J95" i="6"/>
  <c r="I95" i="6"/>
  <c r="H95" i="6"/>
  <c r="AE96" i="6" s="1"/>
  <c r="G95" i="6"/>
  <c r="F95" i="6"/>
  <c r="E95" i="6"/>
  <c r="AB96" i="6" s="1"/>
  <c r="D95" i="6"/>
  <c r="C95" i="6"/>
  <c r="B95" i="6"/>
  <c r="I110" i="32" a="1"/>
  <c r="J112" i="32" a="1"/>
  <c r="E112" i="32" a="1"/>
  <c r="I111" i="32" a="1"/>
  <c r="G111" i="32" a="1"/>
  <c r="E111" i="32" a="1"/>
  <c r="H112" i="32" a="1"/>
  <c r="H111" i="32" a="1"/>
  <c r="D111" i="32" a="1"/>
  <c r="G110" i="32" a="1"/>
  <c r="F111" i="32" a="1"/>
  <c r="D112" i="32" a="1"/>
  <c r="F109" i="32" a="1"/>
  <c r="E110" i="32" a="1"/>
  <c r="D109" i="32" a="1"/>
  <c r="F112" i="32" a="1"/>
  <c r="H109" i="32" a="1"/>
  <c r="H110" i="32" a="1"/>
  <c r="G109" i="32" a="1"/>
  <c r="I112" i="32" a="1"/>
  <c r="I109" i="32" a="1"/>
  <c r="G112" i="32" a="1"/>
  <c r="F110" i="32" a="1"/>
  <c r="D110" i="32" a="1"/>
  <c r="E109" i="32" a="1"/>
  <c r="AQ111" i="23" l="1"/>
  <c r="BD110" i="19"/>
  <c r="BC110" i="19"/>
  <c r="BG110" i="19"/>
  <c r="AU110" i="20"/>
  <c r="BE110" i="19"/>
  <c r="BH110" i="20"/>
  <c r="AV110" i="20"/>
  <c r="BB110" i="19"/>
  <c r="E110" i="20"/>
  <c r="BC111" i="23"/>
  <c r="D110" i="20"/>
  <c r="F110" i="20" s="1"/>
  <c r="AM110" i="20" s="1"/>
  <c r="AH125" i="32" s="1"/>
  <c r="G112" i="33" s="1"/>
  <c r="AT111" i="23"/>
  <c r="AG125" i="32"/>
  <c r="H112" i="33" s="1"/>
  <c r="CP100" i="18"/>
  <c r="U100" i="23" s="1"/>
  <c r="DB111" i="18"/>
  <c r="BB111" i="23" s="1"/>
  <c r="AG109" i="20"/>
  <c r="AI109" i="20"/>
  <c r="AJ109" i="20" s="1"/>
  <c r="AS109" i="20" s="1"/>
  <c r="AD109" i="20"/>
  <c r="AB109" i="20"/>
  <c r="Y109" i="20"/>
  <c r="Z109" i="20" s="1"/>
  <c r="AQ109" i="20" s="1"/>
  <c r="W109" i="20"/>
  <c r="T109" i="20"/>
  <c r="BB109" i="20" s="1"/>
  <c r="R109" i="20"/>
  <c r="AR137" i="4"/>
  <c r="I109" i="20"/>
  <c r="AR137" i="16"/>
  <c r="AC109" i="20"/>
  <c r="H109" i="20"/>
  <c r="J109" i="20"/>
  <c r="AR137" i="5"/>
  <c r="N109" i="20"/>
  <c r="M109" i="20"/>
  <c r="O109" i="20"/>
  <c r="F100" i="37"/>
  <c r="AR137" i="17"/>
  <c r="BY96" i="13"/>
  <c r="CF98" i="13"/>
  <c r="AR137" i="15"/>
  <c r="CA96" i="13"/>
  <c r="CF97" i="6"/>
  <c r="AR137" i="14"/>
  <c r="BU96" i="8"/>
  <c r="CD96" i="11"/>
  <c r="BW96" i="11"/>
  <c r="CE96" i="12"/>
  <c r="CB96" i="11"/>
  <c r="CC96" i="11"/>
  <c r="BW96" i="10"/>
  <c r="CC96" i="13"/>
  <c r="BX96" i="11"/>
  <c r="BX96" i="12"/>
  <c r="CE96" i="13"/>
  <c r="F109" i="32"/>
  <c r="D112" i="32"/>
  <c r="G109" i="32"/>
  <c r="H109" i="32"/>
  <c r="I109" i="32"/>
  <c r="G111" i="32"/>
  <c r="I111" i="32"/>
  <c r="F111" i="32"/>
  <c r="E111" i="32"/>
  <c r="E109" i="32"/>
  <c r="D111" i="32"/>
  <c r="I112" i="32"/>
  <c r="G110" i="32"/>
  <c r="G112" i="32"/>
  <c r="E110" i="32"/>
  <c r="D109" i="32"/>
  <c r="H110" i="32"/>
  <c r="D110" i="32"/>
  <c r="F112" i="32"/>
  <c r="H112" i="32"/>
  <c r="H111" i="32"/>
  <c r="J112" i="32"/>
  <c r="I110" i="32"/>
  <c r="E112" i="32"/>
  <c r="F110" i="32"/>
  <c r="BA107" i="8"/>
  <c r="BH107" i="10"/>
  <c r="AY107" i="12"/>
  <c r="T95" i="12"/>
  <c r="U95" i="12"/>
  <c r="AR96" i="12" s="1"/>
  <c r="W95" i="12"/>
  <c r="C95" i="1"/>
  <c r="Z96" i="1" s="1"/>
  <c r="BB107" i="8"/>
  <c r="AZ107" i="12"/>
  <c r="AY107" i="13"/>
  <c r="W95" i="13"/>
  <c r="U95" i="13"/>
  <c r="T95" i="13"/>
  <c r="L95" i="1"/>
  <c r="AV107" i="6"/>
  <c r="AO134" i="4" s="1"/>
  <c r="BC107" i="8"/>
  <c r="K94" i="35"/>
  <c r="BJ107" i="10"/>
  <c r="BI107" i="12"/>
  <c r="E95" i="1"/>
  <c r="AU125" i="17"/>
  <c r="Z125" i="17"/>
  <c r="AI97" i="19" s="1"/>
  <c r="Z126" i="17"/>
  <c r="AI98" i="19" s="1"/>
  <c r="BW96" i="12"/>
  <c r="BD107" i="8"/>
  <c r="BS95" i="10"/>
  <c r="D122" i="14"/>
  <c r="AS122" i="14" s="1"/>
  <c r="BB107" i="11"/>
  <c r="BB107" i="12"/>
  <c r="BA107" i="13"/>
  <c r="N95" i="1"/>
  <c r="AK96" i="1" s="1"/>
  <c r="BE107" i="8"/>
  <c r="BS95" i="11"/>
  <c r="D122" i="15"/>
  <c r="AS122" i="15" s="1"/>
  <c r="BK107" i="12"/>
  <c r="BA107" i="1"/>
  <c r="CF99" i="13"/>
  <c r="S125" i="17"/>
  <c r="S126" i="17"/>
  <c r="AT98" i="11"/>
  <c r="AT99" i="11"/>
  <c r="AM99" i="6"/>
  <c r="E97" i="35"/>
  <c r="AA98" i="35" s="1"/>
  <c r="AM98" i="6"/>
  <c r="T97" i="1"/>
  <c r="W97" i="1"/>
  <c r="U97" i="1"/>
  <c r="AB97" i="1"/>
  <c r="AY109" i="1"/>
  <c r="Y124" i="4"/>
  <c r="AL136" i="4"/>
  <c r="BM109" i="6"/>
  <c r="F96" i="35"/>
  <c r="AP97" i="6"/>
  <c r="AI96" i="13"/>
  <c r="BO108" i="12"/>
  <c r="CI100" i="18"/>
  <c r="N100" i="23" s="1"/>
  <c r="S100" i="26"/>
  <c r="V101" i="33" s="1"/>
  <c r="AU125" i="16"/>
  <c r="Z125" i="16"/>
  <c r="AD97" i="19" s="1"/>
  <c r="Z126" i="16"/>
  <c r="AD98" i="19" s="1"/>
  <c r="R97" i="35"/>
  <c r="AN98" i="35" s="1"/>
  <c r="AP98" i="12"/>
  <c r="AP99" i="12"/>
  <c r="AT98" i="10"/>
  <c r="AT99" i="10"/>
  <c r="AI135" i="17"/>
  <c r="AL135" i="17"/>
  <c r="AG135" i="16"/>
  <c r="BT96" i="12"/>
  <c r="CF99" i="11"/>
  <c r="V125" i="15"/>
  <c r="V126" i="15"/>
  <c r="AQ98" i="8"/>
  <c r="AQ99" i="8"/>
  <c r="CC96" i="12"/>
  <c r="AH96" i="11"/>
  <c r="AG135" i="15"/>
  <c r="BL108" i="11"/>
  <c r="BY96" i="6"/>
  <c r="CE96" i="8"/>
  <c r="R124" i="14"/>
  <c r="AE136" i="14"/>
  <c r="AF135" i="5"/>
  <c r="I95" i="35"/>
  <c r="BM108" i="8"/>
  <c r="AE98" i="1"/>
  <c r="AE99" i="1"/>
  <c r="V125" i="14"/>
  <c r="V126" i="14"/>
  <c r="CF98" i="10"/>
  <c r="AT98" i="6"/>
  <c r="AT99" i="6"/>
  <c r="S124" i="17"/>
  <c r="AF136" i="17"/>
  <c r="CF97" i="13"/>
  <c r="AT97" i="11"/>
  <c r="BQ109" i="11"/>
  <c r="I101" i="23"/>
  <c r="H101" i="23"/>
  <c r="Y125" i="5"/>
  <c r="Y126" i="5"/>
  <c r="AF97" i="1"/>
  <c r="BC109" i="1"/>
  <c r="W124" i="16"/>
  <c r="AJ136" i="16"/>
  <c r="V124" i="16"/>
  <c r="AI136" i="16"/>
  <c r="AQ98" i="13"/>
  <c r="AQ99" i="13"/>
  <c r="AK96" i="13"/>
  <c r="U99" i="26"/>
  <c r="U100" i="33"/>
  <c r="V125" i="4"/>
  <c r="V126" i="4"/>
  <c r="AO98" i="6"/>
  <c r="AO99" i="6"/>
  <c r="Y125" i="15"/>
  <c r="Y124" i="15"/>
  <c r="AL136" i="15"/>
  <c r="CF97" i="11"/>
  <c r="BH108" i="1"/>
  <c r="BX96" i="13"/>
  <c r="AE96" i="11"/>
  <c r="X124" i="5"/>
  <c r="AK136" i="5"/>
  <c r="R124" i="5"/>
  <c r="AE136" i="5"/>
  <c r="BV96" i="13"/>
  <c r="CB96" i="6"/>
  <c r="AU123" i="4"/>
  <c r="AM135" i="4"/>
  <c r="BL108" i="6"/>
  <c r="BO108" i="11"/>
  <c r="AE135" i="14"/>
  <c r="L95" i="35"/>
  <c r="BM108" i="10"/>
  <c r="AI96" i="11"/>
  <c r="BY96" i="8"/>
  <c r="BN108" i="10"/>
  <c r="BI107" i="8"/>
  <c r="BG107" i="12"/>
  <c r="K95" i="1"/>
  <c r="AH96" i="1" s="1"/>
  <c r="BC107" i="6"/>
  <c r="BI107" i="10"/>
  <c r="BD107" i="6"/>
  <c r="AW107" i="6"/>
  <c r="S95" i="6"/>
  <c r="AP96" i="6" s="1"/>
  <c r="R95" i="6"/>
  <c r="AO96" i="6" s="1"/>
  <c r="U123" i="4"/>
  <c r="V123" i="4"/>
  <c r="X123" i="4"/>
  <c r="T123" i="4"/>
  <c r="Y123" i="4"/>
  <c r="N94" i="35"/>
  <c r="BJ107" i="11"/>
  <c r="Q94" i="35"/>
  <c r="BJ107" i="12"/>
  <c r="BI107" i="13"/>
  <c r="AX107" i="6"/>
  <c r="AW107" i="8"/>
  <c r="R95" i="8"/>
  <c r="AO96" i="8" s="1"/>
  <c r="S95" i="8"/>
  <c r="AP96" i="8" s="1"/>
  <c r="Q123" i="5"/>
  <c r="S123" i="5"/>
  <c r="Y123" i="5"/>
  <c r="X123" i="5"/>
  <c r="V123" i="5"/>
  <c r="AV107" i="10"/>
  <c r="AO134" i="14" s="1"/>
  <c r="BK107" i="11"/>
  <c r="T94" i="35"/>
  <c r="BJ107" i="13"/>
  <c r="AY107" i="6"/>
  <c r="U95" i="6"/>
  <c r="AR96" i="6" s="1"/>
  <c r="W95" i="6"/>
  <c r="AT96" i="6" s="1"/>
  <c r="T95" i="6"/>
  <c r="BG107" i="6"/>
  <c r="AX107" i="8"/>
  <c r="BF107" i="8"/>
  <c r="AW107" i="10"/>
  <c r="R95" i="10"/>
  <c r="AO96" i="10" s="1"/>
  <c r="S95" i="10"/>
  <c r="AP96" i="10" s="1"/>
  <c r="Q123" i="14"/>
  <c r="Z123" i="14"/>
  <c r="T95" i="19" s="1"/>
  <c r="S123" i="14"/>
  <c r="Y123" i="14"/>
  <c r="BE107" i="10"/>
  <c r="AV107" i="11"/>
  <c r="AO134" i="15" s="1"/>
  <c r="BD107" i="11"/>
  <c r="AV107" i="12"/>
  <c r="AO134" i="16" s="1"/>
  <c r="BD107" i="12"/>
  <c r="D122" i="17"/>
  <c r="AS122" i="17" s="1"/>
  <c r="BS95" i="13"/>
  <c r="BC107" i="13"/>
  <c r="BK107" i="13"/>
  <c r="BB107" i="1"/>
  <c r="P95" i="1"/>
  <c r="Z115" i="32"/>
  <c r="U125" i="17"/>
  <c r="U126" i="17"/>
  <c r="X125" i="17"/>
  <c r="X126" i="17"/>
  <c r="BJ109" i="11"/>
  <c r="N96" i="35"/>
  <c r="AM97" i="11"/>
  <c r="X124" i="4"/>
  <c r="AK136" i="4"/>
  <c r="BQ108" i="12"/>
  <c r="AT96" i="12"/>
  <c r="BJ109" i="13"/>
  <c r="T96" i="35"/>
  <c r="AM97" i="13"/>
  <c r="CF99" i="12"/>
  <c r="U125" i="16"/>
  <c r="U126" i="16"/>
  <c r="AR98" i="10"/>
  <c r="AR99" i="10"/>
  <c r="BJ109" i="10"/>
  <c r="K96" i="35"/>
  <c r="AM97" i="10"/>
  <c r="AT123" i="17"/>
  <c r="H95" i="22"/>
  <c r="X107" i="22" s="1"/>
  <c r="O123" i="17" a="1"/>
  <c r="O123" i="17" s="1"/>
  <c r="AD135" i="17"/>
  <c r="BT96" i="13"/>
  <c r="AF135" i="16"/>
  <c r="Z114" i="32"/>
  <c r="AT125" i="15"/>
  <c r="O125" i="15" a="1"/>
  <c r="O125" i="15" s="1"/>
  <c r="AN137" i="15" s="1"/>
  <c r="AL110" i="23" s="1"/>
  <c r="F97" i="22"/>
  <c r="V109" i="22" s="1"/>
  <c r="Q125" i="15"/>
  <c r="Q126" i="15"/>
  <c r="W125" i="15"/>
  <c r="W126" i="15"/>
  <c r="AR98" i="8"/>
  <c r="AR99" i="8"/>
  <c r="BJ109" i="8"/>
  <c r="H96" i="35"/>
  <c r="AM97" i="8"/>
  <c r="BC108" i="1"/>
  <c r="AI135" i="15"/>
  <c r="O95" i="35"/>
  <c r="BM108" i="11"/>
  <c r="AN96" i="13"/>
  <c r="U124" i="14"/>
  <c r="AH136" i="14"/>
  <c r="AT123" i="5"/>
  <c r="D95" i="22"/>
  <c r="O123" i="5" a="1"/>
  <c r="O123" i="5" s="1"/>
  <c r="AD135" i="5"/>
  <c r="AU125" i="14"/>
  <c r="Z125" i="14"/>
  <c r="T97" i="19" s="1"/>
  <c r="Z126" i="14"/>
  <c r="T98" i="19" s="1"/>
  <c r="AR98" i="6"/>
  <c r="AR99" i="6"/>
  <c r="X124" i="17"/>
  <c r="AK136" i="17"/>
  <c r="BM109" i="13"/>
  <c r="AP97" i="13"/>
  <c r="U96" i="35"/>
  <c r="BW96" i="8"/>
  <c r="T125" i="5"/>
  <c r="T126" i="5"/>
  <c r="I97" i="35"/>
  <c r="AE98" i="35" s="1"/>
  <c r="AP98" i="8"/>
  <c r="AP99" i="8"/>
  <c r="T124" i="16"/>
  <c r="AG136" i="16"/>
  <c r="Y124" i="16"/>
  <c r="AL136" i="16"/>
  <c r="BN108" i="8"/>
  <c r="AT98" i="13"/>
  <c r="AT99" i="13"/>
  <c r="AR97" i="6"/>
  <c r="BO109" i="6"/>
  <c r="CI101" i="18"/>
  <c r="N101" i="23" s="1"/>
  <c r="CI102" i="18"/>
  <c r="N102" i="23" s="1"/>
  <c r="AK98" i="1"/>
  <c r="AK99" i="1"/>
  <c r="T125" i="4"/>
  <c r="T126" i="4"/>
  <c r="U124" i="15"/>
  <c r="AH136" i="15"/>
  <c r="AO97" i="11"/>
  <c r="BL109" i="11"/>
  <c r="AD96" i="13"/>
  <c r="BQ108" i="6"/>
  <c r="AI98" i="1"/>
  <c r="AI99" i="1"/>
  <c r="AT124" i="5"/>
  <c r="D96" i="22"/>
  <c r="Q124" i="5"/>
  <c r="O124" i="5" a="1"/>
  <c r="O124" i="5" s="1"/>
  <c r="AD136" i="5"/>
  <c r="AJ136" i="5"/>
  <c r="W124" i="5"/>
  <c r="AX108" i="1"/>
  <c r="AB96" i="13"/>
  <c r="AG96" i="8"/>
  <c r="AE135" i="4"/>
  <c r="F95" i="35"/>
  <c r="BM108" i="6"/>
  <c r="AL135" i="14"/>
  <c r="CA96" i="6"/>
  <c r="AE96" i="8"/>
  <c r="AL96" i="8"/>
  <c r="AY107" i="11"/>
  <c r="T95" i="11"/>
  <c r="AQ96" i="11" s="1"/>
  <c r="W95" i="11"/>
  <c r="AT96" i="11" s="1"/>
  <c r="U95" i="11"/>
  <c r="AR96" i="11" s="1"/>
  <c r="AX107" i="13"/>
  <c r="BK107" i="6"/>
  <c r="H94" i="35"/>
  <c r="BJ107" i="8"/>
  <c r="BH107" i="11"/>
  <c r="BS95" i="8"/>
  <c r="D122" i="5"/>
  <c r="AS122" i="5" s="1"/>
  <c r="BB107" i="10"/>
  <c r="BA107" i="11"/>
  <c r="AZ107" i="13"/>
  <c r="I100" i="23"/>
  <c r="H100" i="23"/>
  <c r="T124" i="4"/>
  <c r="AG136" i="4"/>
  <c r="AB96" i="12"/>
  <c r="S99" i="26"/>
  <c r="V100" i="33" s="1"/>
  <c r="AV107" i="8"/>
  <c r="AO134" i="5" s="1"/>
  <c r="BC107" i="10"/>
  <c r="BK107" i="10"/>
  <c r="AZ107" i="1"/>
  <c r="BF107" i="6"/>
  <c r="BD107" i="10"/>
  <c r="BC107" i="11"/>
  <c r="BC107" i="12"/>
  <c r="BB107" i="13"/>
  <c r="BI107" i="1"/>
  <c r="AZ107" i="6"/>
  <c r="BH107" i="6"/>
  <c r="AY107" i="8"/>
  <c r="U95" i="8"/>
  <c r="AR96" i="8" s="1"/>
  <c r="T95" i="8"/>
  <c r="AQ96" i="8" s="1"/>
  <c r="W95" i="8"/>
  <c r="AT96" i="8" s="1"/>
  <c r="BG107" i="8"/>
  <c r="AX107" i="10"/>
  <c r="BF107" i="10"/>
  <c r="AW107" i="11"/>
  <c r="S95" i="11"/>
  <c r="AP96" i="11" s="1"/>
  <c r="R95" i="11"/>
  <c r="Z123" i="15"/>
  <c r="Y95" i="19" s="1"/>
  <c r="Q123" i="15"/>
  <c r="X123" i="15"/>
  <c r="V123" i="15"/>
  <c r="S123" i="15"/>
  <c r="BE107" i="11"/>
  <c r="AW107" i="12"/>
  <c r="S95" i="12"/>
  <c r="R95" i="12"/>
  <c r="AO96" i="12" s="1"/>
  <c r="Q123" i="16"/>
  <c r="BE107" i="12"/>
  <c r="AV107" i="13"/>
  <c r="AO134" i="17" s="1"/>
  <c r="BD107" i="13"/>
  <c r="A95" i="1"/>
  <c r="A95" i="6"/>
  <c r="I95" i="1"/>
  <c r="AF96" i="1" s="1"/>
  <c r="BK107" i="1"/>
  <c r="F99" i="37"/>
  <c r="T111" i="37" s="1"/>
  <c r="V125" i="17"/>
  <c r="V126" i="17"/>
  <c r="W125" i="17"/>
  <c r="W126" i="17"/>
  <c r="U124" i="4"/>
  <c r="AH136" i="4"/>
  <c r="AK96" i="12"/>
  <c r="AJ96" i="11"/>
  <c r="Y96" i="6"/>
  <c r="AB123" i="4" s="1"/>
  <c r="H95" i="19" s="1"/>
  <c r="AL96" i="10"/>
  <c r="Q99" i="22"/>
  <c r="AB114" i="32" s="1"/>
  <c r="AJ114" i="32"/>
  <c r="T100" i="26"/>
  <c r="W101" i="33" s="1"/>
  <c r="AG98" i="1"/>
  <c r="AG99" i="1"/>
  <c r="W125" i="16"/>
  <c r="W126" i="16"/>
  <c r="AI97" i="1"/>
  <c r="BF109" i="1"/>
  <c r="AK135" i="17"/>
  <c r="AL135" i="16"/>
  <c r="BL108" i="12"/>
  <c r="Y126" i="15"/>
  <c r="S125" i="15"/>
  <c r="S126" i="15"/>
  <c r="Y96" i="13"/>
  <c r="AB123" i="17" s="1"/>
  <c r="AG95" i="19" s="1"/>
  <c r="AT123" i="15"/>
  <c r="O123" i="15" a="1"/>
  <c r="O123" i="15" s="1"/>
  <c r="F95" i="22"/>
  <c r="AD135" i="15"/>
  <c r="BX96" i="8"/>
  <c r="BJ109" i="6"/>
  <c r="E96" i="35"/>
  <c r="AM97" i="6"/>
  <c r="Y124" i="14"/>
  <c r="AL136" i="14"/>
  <c r="AY108" i="1"/>
  <c r="U96" i="1"/>
  <c r="T96" i="1"/>
  <c r="W96" i="1"/>
  <c r="AB96" i="1"/>
  <c r="Z123" i="5"/>
  <c r="O95" i="19" s="1"/>
  <c r="AU123" i="5"/>
  <c r="AM135" i="5"/>
  <c r="CM101" i="18"/>
  <c r="R101" i="23" s="1"/>
  <c r="CM102" i="18"/>
  <c r="R102" i="23" s="1"/>
  <c r="AM99" i="13"/>
  <c r="T97" i="35"/>
  <c r="AP98" i="35" s="1"/>
  <c r="AM98" i="13"/>
  <c r="CF99" i="10"/>
  <c r="R125" i="14"/>
  <c r="R126" i="14"/>
  <c r="AQ98" i="6"/>
  <c r="AQ99" i="6"/>
  <c r="Y124" i="17"/>
  <c r="AL136" i="17"/>
  <c r="AO97" i="13"/>
  <c r="BL109" i="13"/>
  <c r="N95" i="35"/>
  <c r="AM96" i="11"/>
  <c r="BJ108" i="11"/>
  <c r="CQ100" i="18"/>
  <c r="W125" i="5"/>
  <c r="W126" i="5"/>
  <c r="AO98" i="8"/>
  <c r="AO99" i="8"/>
  <c r="BS97" i="6"/>
  <c r="D124" i="4"/>
  <c r="AS124" i="4" s="1"/>
  <c r="U124" i="16"/>
  <c r="AH136" i="16"/>
  <c r="CF97" i="12"/>
  <c r="AL96" i="1"/>
  <c r="AE96" i="13"/>
  <c r="BO108" i="8"/>
  <c r="AR98" i="13"/>
  <c r="AR99" i="13"/>
  <c r="AT97" i="6"/>
  <c r="BQ109" i="6"/>
  <c r="C100" i="37"/>
  <c r="CJ100" i="18"/>
  <c r="O100" i="23" s="1"/>
  <c r="Y125" i="4"/>
  <c r="Y126" i="4"/>
  <c r="T124" i="15"/>
  <c r="AG136" i="15"/>
  <c r="BM109" i="11"/>
  <c r="O96" i="35"/>
  <c r="AP97" i="11"/>
  <c r="AZ108" i="1"/>
  <c r="AC96" i="1"/>
  <c r="BZ96" i="12"/>
  <c r="BN108" i="6"/>
  <c r="AQ96" i="6"/>
  <c r="AJ115" i="32"/>
  <c r="T101" i="26"/>
  <c r="W102" i="33" s="1"/>
  <c r="Q100" i="22"/>
  <c r="AB115" i="32" s="1"/>
  <c r="Q101" i="22"/>
  <c r="AB116" i="32" s="1"/>
  <c r="BW96" i="13"/>
  <c r="E100" i="37"/>
  <c r="CN100" i="18"/>
  <c r="S100" i="23" s="1"/>
  <c r="AK97" i="1"/>
  <c r="BH109" i="1"/>
  <c r="AU124" i="5"/>
  <c r="Z124" i="5"/>
  <c r="O96" i="19" s="1"/>
  <c r="AM136" i="5"/>
  <c r="CF97" i="8"/>
  <c r="BN108" i="13"/>
  <c r="AQ96" i="13"/>
  <c r="AL96" i="12"/>
  <c r="CE96" i="11"/>
  <c r="CC96" i="10"/>
  <c r="CA96" i="8"/>
  <c r="AF135" i="4"/>
  <c r="AI135" i="14"/>
  <c r="AG96" i="6"/>
  <c r="BK107" i="8"/>
  <c r="BA107" i="6"/>
  <c r="BI107" i="6"/>
  <c r="AZ107" i="8"/>
  <c r="BH107" i="8"/>
  <c r="AY107" i="10"/>
  <c r="W95" i="10"/>
  <c r="AT96" i="10" s="1"/>
  <c r="U95" i="10"/>
  <c r="AR96" i="10" s="1"/>
  <c r="T95" i="10"/>
  <c r="AQ96" i="10" s="1"/>
  <c r="BG107" i="10"/>
  <c r="AX107" i="11"/>
  <c r="BF107" i="11"/>
  <c r="AX107" i="12"/>
  <c r="BF107" i="12"/>
  <c r="AW107" i="13"/>
  <c r="S95" i="13"/>
  <c r="AP96" i="13" s="1"/>
  <c r="R95" i="13"/>
  <c r="AO96" i="13" s="1"/>
  <c r="Q123" i="17"/>
  <c r="BE107" i="13"/>
  <c r="DE107" i="18"/>
  <c r="B95" i="1"/>
  <c r="Y96" i="1" s="1"/>
  <c r="AB123" i="36" s="1"/>
  <c r="BD107" i="1"/>
  <c r="AT125" i="17"/>
  <c r="H97" i="22"/>
  <c r="X109" i="22" s="1"/>
  <c r="O125" i="17" a="1"/>
  <c r="O125" i="17" s="1"/>
  <c r="AN137" i="17" s="1"/>
  <c r="AN110" i="23" s="1"/>
  <c r="Q125" i="17"/>
  <c r="Q126" i="17"/>
  <c r="AO98" i="13"/>
  <c r="AO99" i="13"/>
  <c r="AT124" i="4"/>
  <c r="C96" i="22"/>
  <c r="AD136" i="4"/>
  <c r="AM136" i="4"/>
  <c r="AU124" i="4"/>
  <c r="Z124" i="4"/>
  <c r="J96" i="19" s="1"/>
  <c r="BE108" i="1"/>
  <c r="BD108" i="1"/>
  <c r="AG96" i="1"/>
  <c r="Y96" i="11"/>
  <c r="AB123" i="15" s="1"/>
  <c r="W95" i="19" s="1"/>
  <c r="U102" i="33"/>
  <c r="U101" i="26"/>
  <c r="X125" i="16"/>
  <c r="X126" i="16"/>
  <c r="S125" i="16"/>
  <c r="S126" i="16"/>
  <c r="AG135" i="17"/>
  <c r="BL108" i="13"/>
  <c r="Y96" i="10"/>
  <c r="AB123" i="14" s="1"/>
  <c r="R95" i="19" s="1"/>
  <c r="AU123" i="16"/>
  <c r="Z123" i="16"/>
  <c r="AD95" i="19" s="1"/>
  <c r="AM135" i="16"/>
  <c r="R95" i="35"/>
  <c r="AP96" i="12"/>
  <c r="BM108" i="12"/>
  <c r="B101" i="37"/>
  <c r="CH101" i="18"/>
  <c r="CH102" i="18"/>
  <c r="Z113" i="32"/>
  <c r="AD125" i="32" s="1"/>
  <c r="T125" i="15"/>
  <c r="T126" i="15"/>
  <c r="AO98" i="11"/>
  <c r="AO99" i="11"/>
  <c r="AH97" i="1"/>
  <c r="BE109" i="1"/>
  <c r="BS96" i="6"/>
  <c r="D123" i="4"/>
  <c r="AS123" i="4" s="1"/>
  <c r="AF135" i="15"/>
  <c r="AD96" i="8"/>
  <c r="AA98" i="1"/>
  <c r="AA99" i="1"/>
  <c r="E96" i="22"/>
  <c r="O124" i="14" a="1"/>
  <c r="O124" i="14" s="1"/>
  <c r="AT124" i="14"/>
  <c r="Q124" i="14"/>
  <c r="AD136" i="14"/>
  <c r="X124" i="14"/>
  <c r="AK136" i="14"/>
  <c r="AG135" i="5"/>
  <c r="W123" i="5"/>
  <c r="AJ135" i="5"/>
  <c r="CM100" i="18"/>
  <c r="R100" i="23" s="1"/>
  <c r="S125" i="14"/>
  <c r="S126" i="14"/>
  <c r="U125" i="14"/>
  <c r="U126" i="14"/>
  <c r="AT124" i="17"/>
  <c r="O124" i="17" a="1"/>
  <c r="O124" i="17" s="1"/>
  <c r="H96" i="22"/>
  <c r="Q124" i="17"/>
  <c r="AD136" i="17"/>
  <c r="U125" i="5"/>
  <c r="U126" i="5"/>
  <c r="CF98" i="8"/>
  <c r="A96" i="35"/>
  <c r="D124" i="36"/>
  <c r="A97" i="23"/>
  <c r="B96" i="20"/>
  <c r="AL96" i="20" s="1"/>
  <c r="AX96" i="20" s="1"/>
  <c r="C111" i="32"/>
  <c r="AC111" i="32" s="1"/>
  <c r="B96" i="19"/>
  <c r="AL96" i="19" s="1"/>
  <c r="AY96" i="19" s="1"/>
  <c r="A97" i="26"/>
  <c r="B96" i="22"/>
  <c r="B97" i="18"/>
  <c r="AT124" i="16"/>
  <c r="O124" i="16" a="1"/>
  <c r="O124" i="16" s="1"/>
  <c r="G96" i="22"/>
  <c r="Q124" i="16"/>
  <c r="AD136" i="16"/>
  <c r="AO97" i="12"/>
  <c r="BL109" i="12"/>
  <c r="BX96" i="10"/>
  <c r="BQ108" i="8"/>
  <c r="AQ97" i="6"/>
  <c r="BN109" i="6"/>
  <c r="AC98" i="1"/>
  <c r="AC99" i="1"/>
  <c r="AM99" i="11"/>
  <c r="N97" i="35"/>
  <c r="AJ98" i="35" s="1"/>
  <c r="AM98" i="11"/>
  <c r="CF99" i="6"/>
  <c r="C97" i="22"/>
  <c r="S109" i="22" s="1"/>
  <c r="AN137" i="4"/>
  <c r="AI110" i="23" s="1"/>
  <c r="AT125" i="4"/>
  <c r="S124" i="15"/>
  <c r="AF136" i="15"/>
  <c r="AQ97" i="8"/>
  <c r="BN109" i="8"/>
  <c r="H95" i="35"/>
  <c r="AM96" i="8"/>
  <c r="BJ108" i="8"/>
  <c r="AK96" i="10"/>
  <c r="AI96" i="8"/>
  <c r="AJ96" i="6"/>
  <c r="BO108" i="6"/>
  <c r="AC96" i="13"/>
  <c r="C99" i="37"/>
  <c r="Q111" i="37" s="1"/>
  <c r="R98" i="1"/>
  <c r="BL110" i="1" s="1"/>
  <c r="S98" i="1"/>
  <c r="BM110" i="1" s="1"/>
  <c r="Z98" i="1"/>
  <c r="Z99" i="1"/>
  <c r="AT99" i="12"/>
  <c r="AT98" i="12"/>
  <c r="U124" i="5"/>
  <c r="AH136" i="5"/>
  <c r="BM109" i="8"/>
  <c r="I96" i="35"/>
  <c r="AP97" i="8"/>
  <c r="BQ108" i="13"/>
  <c r="AT96" i="13"/>
  <c r="AK135" i="4"/>
  <c r="AL135" i="4"/>
  <c r="AH135" i="14"/>
  <c r="AT123" i="14"/>
  <c r="E95" i="22"/>
  <c r="O123" i="14" a="1"/>
  <c r="O123" i="14" s="1"/>
  <c r="AD135" i="14"/>
  <c r="BZ96" i="8"/>
  <c r="AJ96" i="8"/>
  <c r="U100" i="26"/>
  <c r="U101" i="33"/>
  <c r="AA96" i="6"/>
  <c r="E94" i="35"/>
  <c r="BJ107" i="6"/>
  <c r="V115" i="32" a="1"/>
  <c r="V115" i="32" s="1"/>
  <c r="Y125" i="17"/>
  <c r="Y126" i="17"/>
  <c r="S124" i="4"/>
  <c r="AF136" i="4"/>
  <c r="R124" i="4"/>
  <c r="AE136" i="4"/>
  <c r="BU96" i="13"/>
  <c r="BU96" i="11"/>
  <c r="AH96" i="8"/>
  <c r="BS98" i="6"/>
  <c r="D125" i="4"/>
  <c r="AS125" i="4" s="1"/>
  <c r="T125" i="16"/>
  <c r="T126" i="16"/>
  <c r="AT125" i="16"/>
  <c r="O125" i="16" a="1"/>
  <c r="O125" i="16" s="1"/>
  <c r="AN137" i="16" s="1"/>
  <c r="AM110" i="23" s="1"/>
  <c r="Q125" i="16"/>
  <c r="G97" i="22"/>
  <c r="W109" i="22" s="1"/>
  <c r="Q126" i="16"/>
  <c r="AA97" i="1"/>
  <c r="AX109" i="1"/>
  <c r="AQ97" i="13"/>
  <c r="BN109" i="13"/>
  <c r="AV108" i="1"/>
  <c r="AU123" i="17"/>
  <c r="AM135" i="17"/>
  <c r="U95" i="35"/>
  <c r="BM108" i="13"/>
  <c r="AH135" i="16"/>
  <c r="CP101" i="18"/>
  <c r="U101" i="23" s="1"/>
  <c r="CP102" i="18"/>
  <c r="U102" i="23" s="1"/>
  <c r="V114" i="32" a="1"/>
  <c r="V114" i="32" s="1"/>
  <c r="AF98" i="1"/>
  <c r="AF99" i="1"/>
  <c r="R125" i="15"/>
  <c r="R126" i="15"/>
  <c r="O97" i="35"/>
  <c r="AK98" i="35" s="1"/>
  <c r="AP98" i="11"/>
  <c r="AP99" i="11"/>
  <c r="AQ97" i="12"/>
  <c r="BN109" i="12"/>
  <c r="A95" i="35"/>
  <c r="D123" i="36"/>
  <c r="A96" i="23"/>
  <c r="B95" i="22"/>
  <c r="B96" i="18"/>
  <c r="B95" i="19"/>
  <c r="AL95" i="19" s="1"/>
  <c r="AY95" i="19" s="1"/>
  <c r="C110" i="32"/>
  <c r="AC110" i="32" s="1"/>
  <c r="A96" i="26"/>
  <c r="B95" i="20"/>
  <c r="AL95" i="20" s="1"/>
  <c r="AX95" i="20" s="1"/>
  <c r="BU96" i="12"/>
  <c r="AJ135" i="15"/>
  <c r="AU123" i="15"/>
  <c r="AM135" i="15"/>
  <c r="BZ96" i="10"/>
  <c r="CA96" i="11"/>
  <c r="AD96" i="6"/>
  <c r="T124" i="14"/>
  <c r="AG136" i="14"/>
  <c r="S124" i="14"/>
  <c r="AF136" i="14"/>
  <c r="Q95" i="35"/>
  <c r="AM95" i="35" s="1"/>
  <c r="AM96" i="12"/>
  <c r="BJ108" i="12"/>
  <c r="AK135" i="5"/>
  <c r="AL135" i="5"/>
  <c r="Y125" i="14"/>
  <c r="Y126" i="14"/>
  <c r="X125" i="14"/>
  <c r="X126" i="14"/>
  <c r="V124" i="17"/>
  <c r="AI136" i="17"/>
  <c r="BB108" i="1"/>
  <c r="AE96" i="1"/>
  <c r="AD97" i="1"/>
  <c r="BA109" i="1"/>
  <c r="B99" i="37"/>
  <c r="P111" i="37" s="1"/>
  <c r="DD111" i="18"/>
  <c r="C110" i="20" s="1"/>
  <c r="R125" i="5"/>
  <c r="R126" i="5"/>
  <c r="X124" i="16"/>
  <c r="AK136" i="16"/>
  <c r="BM109" i="12"/>
  <c r="R96" i="35"/>
  <c r="AP97" i="12"/>
  <c r="BA108" i="1"/>
  <c r="AD96" i="1"/>
  <c r="CK100" i="18"/>
  <c r="P100" i="23" s="1"/>
  <c r="S125" i="4"/>
  <c r="S126" i="4"/>
  <c r="AU125" i="4"/>
  <c r="Z125" i="4"/>
  <c r="J97" i="19" s="1"/>
  <c r="Z126" i="4"/>
  <c r="J98" i="19" s="1"/>
  <c r="AT124" i="15"/>
  <c r="Q124" i="15"/>
  <c r="F96" i="22"/>
  <c r="O124" i="15" a="1"/>
  <c r="O124" i="15" s="1"/>
  <c r="AD136" i="15"/>
  <c r="AR97" i="8"/>
  <c r="BO109" i="8"/>
  <c r="CE96" i="10"/>
  <c r="CC96" i="8"/>
  <c r="CD96" i="6"/>
  <c r="AJ98" i="1"/>
  <c r="AJ99" i="1"/>
  <c r="CN101" i="18"/>
  <c r="S101" i="23" s="1"/>
  <c r="E101" i="37"/>
  <c r="CN102" i="18"/>
  <c r="S102" i="23" s="1"/>
  <c r="AC97" i="1"/>
  <c r="AZ109" i="1"/>
  <c r="Y124" i="5"/>
  <c r="AL136" i="5"/>
  <c r="AO97" i="8"/>
  <c r="BL109" i="8"/>
  <c r="BO108" i="13"/>
  <c r="AR96" i="13"/>
  <c r="C95" i="22"/>
  <c r="AT123" i="4"/>
  <c r="AD135" i="4"/>
  <c r="AJ135" i="4"/>
  <c r="AB96" i="11"/>
  <c r="AF135" i="14"/>
  <c r="AU123" i="14"/>
  <c r="AM135" i="14"/>
  <c r="AF96" i="8"/>
  <c r="CA96" i="10"/>
  <c r="AF96" i="6"/>
  <c r="CD96" i="8"/>
  <c r="T98" i="1"/>
  <c r="BN110" i="1" s="1"/>
  <c r="U98" i="1"/>
  <c r="BO110" i="1" s="1"/>
  <c r="W98" i="1"/>
  <c r="BQ110" i="1" s="1"/>
  <c r="AB98" i="1"/>
  <c r="AB99" i="1"/>
  <c r="BV96" i="10"/>
  <c r="BU96" i="6"/>
  <c r="BB107" i="6"/>
  <c r="AZ107" i="10"/>
  <c r="BG107" i="11"/>
  <c r="BA107" i="10"/>
  <c r="BG107" i="13"/>
  <c r="D99" i="37"/>
  <c r="R111" i="37" s="1"/>
  <c r="R125" i="17"/>
  <c r="R126" i="17"/>
  <c r="AR98" i="11"/>
  <c r="AR99" i="11"/>
  <c r="V124" i="4"/>
  <c r="AI136" i="4"/>
  <c r="AW108" i="1"/>
  <c r="H123" i="36" a="1"/>
  <c r="H123" i="36" s="1"/>
  <c r="F123" i="36" a="1"/>
  <c r="F123" i="36" s="1"/>
  <c r="G123" i="36" a="1"/>
  <c r="G123" i="36" s="1"/>
  <c r="I123" i="36" a="1"/>
  <c r="I123" i="36" s="1"/>
  <c r="N123" i="36" a="1"/>
  <c r="N123" i="36" s="1"/>
  <c r="M123" i="36" a="1"/>
  <c r="M123" i="36" s="1"/>
  <c r="E123" i="36" a="1"/>
  <c r="E123" i="36" s="1"/>
  <c r="K123" i="36" a="1"/>
  <c r="K123" i="36" s="1"/>
  <c r="J123" i="36" a="1"/>
  <c r="J123" i="36" s="1"/>
  <c r="L123" i="36" a="1"/>
  <c r="L123" i="36" s="1"/>
  <c r="S96" i="1"/>
  <c r="R96" i="1"/>
  <c r="AA96" i="13"/>
  <c r="BV96" i="12"/>
  <c r="CB96" i="8"/>
  <c r="AV101" i="19"/>
  <c r="AU101" i="19"/>
  <c r="B97" i="20"/>
  <c r="AL97" i="20" s="1"/>
  <c r="AX97" i="20" s="1"/>
  <c r="B97" i="19"/>
  <c r="AL97" i="19" s="1"/>
  <c r="AY97" i="19" s="1"/>
  <c r="A97" i="35"/>
  <c r="A98" i="26"/>
  <c r="B98" i="18"/>
  <c r="B97" i="22"/>
  <c r="A98" i="23"/>
  <c r="C112" i="32"/>
  <c r="AC112" i="32" s="1"/>
  <c r="V125" i="16"/>
  <c r="V126" i="16"/>
  <c r="CF98" i="12"/>
  <c r="AR97" i="13"/>
  <c r="BO109" i="13"/>
  <c r="AH135" i="17"/>
  <c r="AJ135" i="16"/>
  <c r="AU125" i="15"/>
  <c r="Z125" i="15"/>
  <c r="Y97" i="19" s="1"/>
  <c r="Z126" i="15"/>
  <c r="Y98" i="19" s="1"/>
  <c r="N124" i="36" a="1"/>
  <c r="N124" i="36" s="1"/>
  <c r="H124" i="36" a="1"/>
  <c r="H124" i="36" s="1"/>
  <c r="G124" i="36" a="1"/>
  <c r="G124" i="36" s="1"/>
  <c r="L124" i="36" a="1"/>
  <c r="L124" i="36" s="1"/>
  <c r="E124" i="36" a="1"/>
  <c r="E124" i="36" s="1"/>
  <c r="J124" i="36" a="1"/>
  <c r="J124" i="36" s="1"/>
  <c r="F124" i="36" a="1"/>
  <c r="F124" i="36" s="1"/>
  <c r="M124" i="36" a="1"/>
  <c r="M124" i="36" s="1"/>
  <c r="I124" i="36" a="1"/>
  <c r="I124" i="36" s="1"/>
  <c r="K124" i="36" a="1"/>
  <c r="K124" i="36" s="1"/>
  <c r="S97" i="1"/>
  <c r="R97" i="1"/>
  <c r="Z97" i="1"/>
  <c r="AW109" i="1"/>
  <c r="AN96" i="11"/>
  <c r="AA96" i="12"/>
  <c r="R123" i="15"/>
  <c r="AE135" i="15"/>
  <c r="AH135" i="15"/>
  <c r="AF96" i="10"/>
  <c r="E95" i="35"/>
  <c r="AM96" i="6"/>
  <c r="BJ108" i="6"/>
  <c r="AG96" i="11"/>
  <c r="BX96" i="6"/>
  <c r="AM99" i="10"/>
  <c r="K97" i="35"/>
  <c r="AG98" i="35" s="1"/>
  <c r="AM98" i="10"/>
  <c r="V124" i="14"/>
  <c r="AI136" i="14"/>
  <c r="AO97" i="10"/>
  <c r="BL109" i="10"/>
  <c r="AI135" i="5"/>
  <c r="BT96" i="8"/>
  <c r="D100" i="37"/>
  <c r="CL100" i="18"/>
  <c r="Q100" i="23" s="1"/>
  <c r="AJ113" i="32"/>
  <c r="T99" i="26"/>
  <c r="W100" i="33" s="1"/>
  <c r="W125" i="14"/>
  <c r="W126" i="14"/>
  <c r="L97" i="35"/>
  <c r="AH98" i="35" s="1"/>
  <c r="AP98" i="10"/>
  <c r="AP99" i="10"/>
  <c r="AG97" i="1"/>
  <c r="BD109" i="1"/>
  <c r="AU124" i="17"/>
  <c r="Z124" i="17"/>
  <c r="AI96" i="19" s="1"/>
  <c r="AM136" i="17"/>
  <c r="CB96" i="12"/>
  <c r="BZ96" i="11"/>
  <c r="I102" i="23"/>
  <c r="H102" i="23"/>
  <c r="AD98" i="1"/>
  <c r="AD99" i="1"/>
  <c r="AM99" i="12"/>
  <c r="Q97" i="35"/>
  <c r="AM98" i="35" s="1"/>
  <c r="AM98" i="12"/>
  <c r="CF99" i="8"/>
  <c r="S125" i="5"/>
  <c r="S126" i="5"/>
  <c r="AU124" i="16"/>
  <c r="Z124" i="16"/>
  <c r="AD96" i="19" s="1"/>
  <c r="AM136" i="16"/>
  <c r="AQ97" i="10"/>
  <c r="BN109" i="10"/>
  <c r="AN96" i="8"/>
  <c r="W125" i="4"/>
  <c r="W126" i="4"/>
  <c r="U125" i="4"/>
  <c r="U126" i="4"/>
  <c r="X96" i="35"/>
  <c r="W124" i="15"/>
  <c r="AJ136" i="15"/>
  <c r="AT97" i="8"/>
  <c r="BQ109" i="8"/>
  <c r="AL96" i="13"/>
  <c r="F101" i="37"/>
  <c r="CQ101" i="18"/>
  <c r="CQ102" i="18"/>
  <c r="C101" i="37"/>
  <c r="CJ101" i="18"/>
  <c r="O101" i="23" s="1"/>
  <c r="CJ102" i="18"/>
  <c r="O102" i="23" s="1"/>
  <c r="AU99" i="19"/>
  <c r="AV99" i="19"/>
  <c r="BJ109" i="12"/>
  <c r="Q96" i="35"/>
  <c r="AM97" i="12"/>
  <c r="V124" i="5"/>
  <c r="AI136" i="5"/>
  <c r="CD96" i="13"/>
  <c r="AA96" i="10"/>
  <c r="Y96" i="8"/>
  <c r="AB123" i="5" s="1"/>
  <c r="M95" i="19" s="1"/>
  <c r="AI135" i="4"/>
  <c r="BV96" i="11"/>
  <c r="X123" i="14"/>
  <c r="AK135" i="14"/>
  <c r="BT96" i="10"/>
  <c r="AG96" i="10"/>
  <c r="BZ96" i="6"/>
  <c r="CA96" i="12"/>
  <c r="AB96" i="10"/>
  <c r="BF107" i="13"/>
  <c r="AZ107" i="11"/>
  <c r="BH107" i="12"/>
  <c r="D95" i="1"/>
  <c r="AA96" i="1" s="1"/>
  <c r="BA107" i="12"/>
  <c r="M95" i="1"/>
  <c r="AJ96" i="1" s="1"/>
  <c r="R125" i="16"/>
  <c r="R126" i="16"/>
  <c r="AO98" i="12"/>
  <c r="AO99" i="12"/>
  <c r="AT97" i="13"/>
  <c r="BQ109" i="13"/>
  <c r="AF135" i="17"/>
  <c r="AT123" i="16"/>
  <c r="O123" i="16" a="1"/>
  <c r="O123" i="16" s="1"/>
  <c r="G95" i="22"/>
  <c r="AD135" i="16"/>
  <c r="AE135" i="16"/>
  <c r="AE96" i="10"/>
  <c r="V113" i="32" a="1"/>
  <c r="V113" i="32" s="1"/>
  <c r="U125" i="15"/>
  <c r="U126" i="15"/>
  <c r="CF98" i="11"/>
  <c r="AR97" i="12"/>
  <c r="BO109" i="12"/>
  <c r="Y123" i="15"/>
  <c r="AL135" i="15"/>
  <c r="AU124" i="14"/>
  <c r="Z124" i="14"/>
  <c r="T96" i="19" s="1"/>
  <c r="AM136" i="14"/>
  <c r="BM109" i="10"/>
  <c r="L96" i="35"/>
  <c r="AP97" i="10"/>
  <c r="AE135" i="5"/>
  <c r="Z96" i="8"/>
  <c r="B97" i="35"/>
  <c r="X98" i="35" s="1"/>
  <c r="AM98" i="1"/>
  <c r="AM99" i="1"/>
  <c r="AT125" i="14"/>
  <c r="Q125" i="14"/>
  <c r="O125" i="14" a="1"/>
  <c r="O125" i="14" s="1"/>
  <c r="AN137" i="14" s="1"/>
  <c r="AK110" i="23" s="1"/>
  <c r="E97" i="22"/>
  <c r="U109" i="22" s="1"/>
  <c r="Q126" i="14"/>
  <c r="AO98" i="10"/>
  <c r="AO99" i="10"/>
  <c r="R124" i="17"/>
  <c r="AE136" i="17"/>
  <c r="U124" i="17"/>
  <c r="AH136" i="17"/>
  <c r="AQ97" i="11"/>
  <c r="BN109" i="11"/>
  <c r="AH96" i="12"/>
  <c r="AF96" i="11"/>
  <c r="BY96" i="12"/>
  <c r="AT125" i="5"/>
  <c r="O125" i="5" a="1"/>
  <c r="O125" i="5" s="1"/>
  <c r="AN137" i="5" s="1"/>
  <c r="AJ110" i="23" s="1"/>
  <c r="D97" i="22"/>
  <c r="T109" i="22" s="1"/>
  <c r="Q125" i="5"/>
  <c r="Q126" i="5"/>
  <c r="AU125" i="5"/>
  <c r="Z125" i="5"/>
  <c r="O97" i="19" s="1"/>
  <c r="Z126" i="5"/>
  <c r="O98" i="19" s="1"/>
  <c r="S124" i="16"/>
  <c r="AF136" i="16"/>
  <c r="AR97" i="10"/>
  <c r="BO109" i="10"/>
  <c r="T95" i="35"/>
  <c r="AM96" i="13"/>
  <c r="BJ108" i="13"/>
  <c r="BW96" i="6"/>
  <c r="AI96" i="6"/>
  <c r="AV100" i="19"/>
  <c r="AU100" i="19"/>
  <c r="X125" i="4"/>
  <c r="X126" i="4"/>
  <c r="F97" i="35"/>
  <c r="AB98" i="35" s="1"/>
  <c r="AP98" i="6"/>
  <c r="AP99" i="6"/>
  <c r="AU124" i="15"/>
  <c r="Z124" i="15"/>
  <c r="Y96" i="19" s="1"/>
  <c r="AM136" i="15"/>
  <c r="R124" i="15"/>
  <c r="AE136" i="15"/>
  <c r="AN96" i="12"/>
  <c r="AJ96" i="10"/>
  <c r="CH100" i="18"/>
  <c r="B100" i="37"/>
  <c r="S101" i="26"/>
  <c r="V102" i="33" s="1"/>
  <c r="AQ98" i="12"/>
  <c r="AQ99" i="12"/>
  <c r="AM99" i="8"/>
  <c r="H97" i="35"/>
  <c r="AD98" i="35" s="1"/>
  <c r="AM98" i="8"/>
  <c r="T124" i="5"/>
  <c r="AG136" i="5"/>
  <c r="AD96" i="12"/>
  <c r="AC96" i="11"/>
  <c r="BU96" i="10"/>
  <c r="AG135" i="4"/>
  <c r="Z96" i="6"/>
  <c r="BQ108" i="11"/>
  <c r="AG135" i="14"/>
  <c r="Z96" i="10"/>
  <c r="AG96" i="12"/>
  <c r="BO108" i="10"/>
  <c r="BI107" i="11"/>
  <c r="BH107" i="13"/>
  <c r="E99" i="37"/>
  <c r="S111" i="37" s="1"/>
  <c r="U97" i="35"/>
  <c r="AQ98" i="35" s="1"/>
  <c r="AP98" i="13"/>
  <c r="AP99" i="13"/>
  <c r="AJ97" i="1"/>
  <c r="BG109" i="1"/>
  <c r="BE107" i="6"/>
  <c r="AH98" i="1"/>
  <c r="AH99" i="1"/>
  <c r="T125" i="17"/>
  <c r="T126" i="17"/>
  <c r="AQ98" i="11"/>
  <c r="AQ99" i="11"/>
  <c r="W124" i="4"/>
  <c r="AJ136" i="4"/>
  <c r="AO97" i="6"/>
  <c r="BL109" i="6"/>
  <c r="K95" i="35"/>
  <c r="AM96" i="10"/>
  <c r="BJ108" i="10"/>
  <c r="AC96" i="12"/>
  <c r="CB96" i="10"/>
  <c r="CB96" i="13"/>
  <c r="BN108" i="12"/>
  <c r="AQ96" i="12"/>
  <c r="CO100" i="18"/>
  <c r="T100" i="23" s="1"/>
  <c r="Y125" i="16"/>
  <c r="Y126" i="16"/>
  <c r="AQ98" i="10"/>
  <c r="AQ99" i="10"/>
  <c r="AE135" i="17"/>
  <c r="AJ135" i="17"/>
  <c r="CD96" i="12"/>
  <c r="AK135" i="16"/>
  <c r="AI135" i="16"/>
  <c r="BY96" i="10"/>
  <c r="CK101" i="18"/>
  <c r="P101" i="23" s="1"/>
  <c r="CK102" i="18"/>
  <c r="P102" i="23" s="1"/>
  <c r="X125" i="15"/>
  <c r="X126" i="15"/>
  <c r="AT98" i="8"/>
  <c r="AT99" i="8"/>
  <c r="AT97" i="12"/>
  <c r="BQ109" i="12"/>
  <c r="AN96" i="1"/>
  <c r="AG96" i="13"/>
  <c r="AK135" i="15"/>
  <c r="BT96" i="11"/>
  <c r="W124" i="14"/>
  <c r="AJ136" i="14"/>
  <c r="CF97" i="10"/>
  <c r="AD96" i="11"/>
  <c r="AH135" i="5"/>
  <c r="BL108" i="8"/>
  <c r="T125" i="14"/>
  <c r="T126" i="14"/>
  <c r="Y97" i="1"/>
  <c r="AB124" i="36" s="1"/>
  <c r="AV109" i="1"/>
  <c r="W124" i="17"/>
  <c r="AJ136" i="17"/>
  <c r="T124" i="17"/>
  <c r="AG136" i="17"/>
  <c r="AR97" i="11"/>
  <c r="BO109" i="11"/>
  <c r="BZ96" i="13"/>
  <c r="AE96" i="12"/>
  <c r="V125" i="5"/>
  <c r="V126" i="5"/>
  <c r="X125" i="5"/>
  <c r="X126" i="5"/>
  <c r="R124" i="16"/>
  <c r="AE136" i="16"/>
  <c r="AT97" i="10"/>
  <c r="BQ109" i="10"/>
  <c r="BV96" i="8"/>
  <c r="AC96" i="6"/>
  <c r="CC96" i="6"/>
  <c r="R125" i="4"/>
  <c r="R126" i="4"/>
  <c r="CF98" i="6"/>
  <c r="AE97" i="1"/>
  <c r="BB109" i="1"/>
  <c r="V124" i="15"/>
  <c r="AI136" i="15"/>
  <c r="X124" i="15"/>
  <c r="AK136" i="15"/>
  <c r="BY96" i="11"/>
  <c r="AC96" i="10"/>
  <c r="AA96" i="8"/>
  <c r="BV96" i="6"/>
  <c r="CO101" i="18"/>
  <c r="T101" i="23" s="1"/>
  <c r="Y101" i="35"/>
  <c r="Y100" i="35"/>
  <c r="BG108" i="1"/>
  <c r="CD96" i="10"/>
  <c r="CL101" i="18"/>
  <c r="Q101" i="23" s="1"/>
  <c r="D101" i="37"/>
  <c r="CL102" i="18"/>
  <c r="Q102" i="23" s="1"/>
  <c r="AR98" i="12"/>
  <c r="AR99" i="12"/>
  <c r="S124" i="5"/>
  <c r="AF136" i="5"/>
  <c r="BF108" i="1"/>
  <c r="AI96" i="1"/>
  <c r="AN96" i="10"/>
  <c r="AH135" i="4"/>
  <c r="BT96" i="6"/>
  <c r="BN108" i="11"/>
  <c r="AJ135" i="14"/>
  <c r="BL108" i="10"/>
  <c r="CE96" i="6"/>
  <c r="BQ108" i="10"/>
  <c r="M95" i="21" a="1"/>
  <c r="H95" i="21" a="1"/>
  <c r="K95" i="21" a="1"/>
  <c r="BK95" i="21" a="1"/>
  <c r="AI95" i="21" a="1"/>
  <c r="BN95" i="21" a="1"/>
  <c r="BA95" i="21" a="1"/>
  <c r="AZ95" i="21" a="1"/>
  <c r="AG95" i="21" a="1"/>
  <c r="X95" i="21" a="1"/>
  <c r="AU95" i="21" a="1"/>
  <c r="J109" i="32" a="1"/>
  <c r="AE95" i="21" a="1"/>
  <c r="AM95" i="21" a="1"/>
  <c r="G95" i="21" a="1"/>
  <c r="AH95" i="21" a="1"/>
  <c r="T95" i="21" a="1"/>
  <c r="Q95" i="21" a="1"/>
  <c r="AV95" i="21" a="1"/>
  <c r="AP95" i="21" a="1"/>
  <c r="BG95" i="21" a="1"/>
  <c r="BQ95" i="21" a="1"/>
  <c r="F95" i="21" a="1"/>
  <c r="Z95" i="21" a="1"/>
  <c r="BD95" i="21" a="1"/>
  <c r="BC95" i="21" a="1"/>
  <c r="D95" i="21" a="1"/>
  <c r="E95" i="21" a="1"/>
  <c r="AF95" i="21" a="1"/>
  <c r="AA95" i="21" a="1"/>
  <c r="BO95" i="21" a="1"/>
  <c r="AN95" i="21" a="1"/>
  <c r="N95" i="21" a="1"/>
  <c r="AJ95" i="21" a="1"/>
  <c r="BE95" i="21" a="1"/>
  <c r="BP95" i="21" a="1"/>
  <c r="AT95" i="21" a="1"/>
  <c r="AQ95" i="21" a="1"/>
  <c r="C95" i="21" a="1"/>
  <c r="BJ95" i="21" a="1"/>
  <c r="AB95" i="21" a="1"/>
  <c r="AO95" i="21" a="1"/>
  <c r="J95" i="21" a="1"/>
  <c r="Y95" i="21" a="1"/>
  <c r="AX95" i="21" a="1"/>
  <c r="BI95" i="21" a="1"/>
  <c r="R95" i="21" a="1"/>
  <c r="AS95" i="21" a="1"/>
  <c r="BS95" i="21" a="1"/>
  <c r="BR95" i="21" a="1"/>
  <c r="AW95" i="21" a="1"/>
  <c r="AL95" i="21" a="1"/>
  <c r="L95" i="21" a="1"/>
  <c r="U95" i="21" a="1"/>
  <c r="V95" i="21" a="1"/>
  <c r="O95" i="21" a="1"/>
  <c r="BH95" i="21" a="1"/>
  <c r="AC95" i="21" a="1"/>
  <c r="BL95" i="21" a="1"/>
  <c r="S95" i="21" a="1"/>
  <c r="BB95" i="21" a="1"/>
  <c r="AY110" i="20" l="1"/>
  <c r="BE109" i="20"/>
  <c r="U109" i="20"/>
  <c r="AP109" i="20" s="1"/>
  <c r="BE111" i="23"/>
  <c r="BD111" i="23"/>
  <c r="AP110" i="23"/>
  <c r="P109" i="20"/>
  <c r="AO109" i="20" s="1"/>
  <c r="BA109" i="20"/>
  <c r="AE109" i="20"/>
  <c r="AR109" i="20" s="1"/>
  <c r="BD109" i="20"/>
  <c r="AO110" i="23"/>
  <c r="BC109" i="20"/>
  <c r="K109" i="20"/>
  <c r="AN109" i="20" s="1"/>
  <c r="AZ109" i="20"/>
  <c r="AG95" i="35"/>
  <c r="J100" i="23"/>
  <c r="AP95" i="35"/>
  <c r="AJ95" i="35"/>
  <c r="CX108" i="18"/>
  <c r="AX108" i="23" s="1"/>
  <c r="CW108" i="18"/>
  <c r="AW108" i="23" s="1"/>
  <c r="CZ108" i="18"/>
  <c r="AZ108" i="23" s="1"/>
  <c r="CV109" i="18"/>
  <c r="CU108" i="18"/>
  <c r="AU108" i="23" s="1"/>
  <c r="V97" i="26"/>
  <c r="X98" i="33" s="1"/>
  <c r="V96" i="26"/>
  <c r="X97" i="33" s="1"/>
  <c r="BL95" i="21"/>
  <c r="G95" i="21"/>
  <c r="BR95" i="21"/>
  <c r="AO95" i="21"/>
  <c r="BB95" i="21"/>
  <c r="AT95" i="21"/>
  <c r="C95" i="21"/>
  <c r="AJ95" i="21"/>
  <c r="AB95" i="21"/>
  <c r="BD95" i="21"/>
  <c r="BC95" i="21"/>
  <c r="Z95" i="21"/>
  <c r="AN95" i="21"/>
  <c r="BA95" i="21"/>
  <c r="BG95" i="21"/>
  <c r="AE95" i="21"/>
  <c r="AW95" i="21"/>
  <c r="AV95" i="21"/>
  <c r="AU95" i="21"/>
  <c r="AG95" i="21"/>
  <c r="BH95" i="21"/>
  <c r="X95" i="21"/>
  <c r="BN95" i="21"/>
  <c r="H95" i="21"/>
  <c r="V95" i="21"/>
  <c r="BK95" i="21"/>
  <c r="AH95" i="21"/>
  <c r="L95" i="21"/>
  <c r="BO95" i="21"/>
  <c r="AZ95" i="21"/>
  <c r="AC95" i="21"/>
  <c r="U95" i="21"/>
  <c r="BJ95" i="21"/>
  <c r="BI95" i="21"/>
  <c r="Y95" i="21"/>
  <c r="R95" i="21"/>
  <c r="AS95" i="21"/>
  <c r="O95" i="21"/>
  <c r="AQ95" i="21"/>
  <c r="N95" i="21"/>
  <c r="AA95" i="21"/>
  <c r="S95" i="21"/>
  <c r="AF95" i="21"/>
  <c r="D95" i="21"/>
  <c r="J95" i="21"/>
  <c r="BS95" i="21"/>
  <c r="AP95" i="21"/>
  <c r="T95" i="21"/>
  <c r="F95" i="21"/>
  <c r="BP95" i="21"/>
  <c r="AM95" i="21"/>
  <c r="Q95" i="21"/>
  <c r="BE95" i="21"/>
  <c r="AX95" i="21"/>
  <c r="AI95" i="21"/>
  <c r="M95" i="21"/>
  <c r="BQ95" i="21"/>
  <c r="J109" i="32"/>
  <c r="E95" i="21"/>
  <c r="K95" i="21"/>
  <c r="AL95" i="21"/>
  <c r="N95" i="19"/>
  <c r="P95" i="19" s="1"/>
  <c r="AO95" i="19" s="1"/>
  <c r="AQ123" i="5"/>
  <c r="X95" i="19"/>
  <c r="Z95" i="19" s="1"/>
  <c r="AQ95" i="19" s="1"/>
  <c r="AQ123" i="15"/>
  <c r="AH95" i="19"/>
  <c r="CF96" i="11"/>
  <c r="AA125" i="5"/>
  <c r="C98" i="23" s="1"/>
  <c r="C98" i="26"/>
  <c r="AA126" i="5"/>
  <c r="C99" i="23" s="1"/>
  <c r="AQ126" i="14"/>
  <c r="S98" i="19"/>
  <c r="U98" i="19" s="1"/>
  <c r="AP98" i="19" s="1"/>
  <c r="BD109" i="19" s="1"/>
  <c r="T108" i="20"/>
  <c r="R108" i="20"/>
  <c r="J101" i="37"/>
  <c r="J102" i="37"/>
  <c r="AG108" i="20"/>
  <c r="AI108" i="20"/>
  <c r="W124" i="36"/>
  <c r="T124" i="36"/>
  <c r="H98" i="37"/>
  <c r="Y17" i="37" s="1"/>
  <c r="Y30" i="37" s="1"/>
  <c r="Y43" i="37" s="1"/>
  <c r="Y56" i="37" s="1"/>
  <c r="CG98" i="18"/>
  <c r="CS98" i="18" s="1"/>
  <c r="A98" i="37"/>
  <c r="O98" i="37"/>
  <c r="AT98" i="1"/>
  <c r="AT99" i="1"/>
  <c r="L101" i="37"/>
  <c r="L102" i="37"/>
  <c r="AQ126" i="4"/>
  <c r="I98" i="19"/>
  <c r="K98" i="19" s="1"/>
  <c r="AN98" i="19" s="1"/>
  <c r="BB109" i="19" s="1"/>
  <c r="AC96" i="19"/>
  <c r="AE96" i="19" s="1"/>
  <c r="AR96" i="19" s="1"/>
  <c r="AQ124" i="16"/>
  <c r="AA124" i="14"/>
  <c r="D97" i="23" s="1"/>
  <c r="D97" i="26"/>
  <c r="AN136" i="14"/>
  <c r="AK109" i="23" s="1"/>
  <c r="I96" i="22"/>
  <c r="K96" i="22"/>
  <c r="S108" i="22"/>
  <c r="AQ125" i="17"/>
  <c r="AH97" i="19"/>
  <c r="AJ97" i="19" s="1"/>
  <c r="AS97" i="19" s="1"/>
  <c r="Y123" i="17"/>
  <c r="AL134" i="17"/>
  <c r="L100" i="37"/>
  <c r="AK97" i="35"/>
  <c r="AK96" i="35"/>
  <c r="BQ108" i="1"/>
  <c r="AT122" i="16"/>
  <c r="G94" i="22"/>
  <c r="O122" i="16" a="1"/>
  <c r="O122" i="16" s="1"/>
  <c r="AA123" i="16" s="1"/>
  <c r="F96" i="23" s="1"/>
  <c r="AD134" i="16"/>
  <c r="AU122" i="16"/>
  <c r="AM134" i="16"/>
  <c r="AI134" i="15"/>
  <c r="BL107" i="11"/>
  <c r="BO107" i="8"/>
  <c r="BQ107" i="11"/>
  <c r="L96" i="22"/>
  <c r="T108" i="22"/>
  <c r="AP97" i="35"/>
  <c r="AP96" i="35"/>
  <c r="AK134" i="14"/>
  <c r="AJ134" i="5"/>
  <c r="AT122" i="4"/>
  <c r="AA123" i="4"/>
  <c r="B96" i="23" s="1"/>
  <c r="C94" i="22"/>
  <c r="K95" i="22" s="1"/>
  <c r="AD134" i="4"/>
  <c r="F94" i="35"/>
  <c r="AB95" i="35" s="1"/>
  <c r="BM107" i="6"/>
  <c r="AQ97" i="1"/>
  <c r="BN109" i="1"/>
  <c r="BF107" i="1"/>
  <c r="BQ107" i="13"/>
  <c r="CU110" i="18"/>
  <c r="AU110" i="23" s="1"/>
  <c r="CZ110" i="18"/>
  <c r="AZ110" i="23" s="1"/>
  <c r="DC110" i="18"/>
  <c r="CW110" i="18"/>
  <c r="AW110" i="23" s="1"/>
  <c r="G100" i="37" a="1"/>
  <c r="G100" i="37" s="1"/>
  <c r="I100" i="37"/>
  <c r="I96" i="19"/>
  <c r="K96" i="19" s="1"/>
  <c r="AN96" i="19" s="1"/>
  <c r="AQ124" i="4"/>
  <c r="CF96" i="6"/>
  <c r="CR100" i="18"/>
  <c r="C99" i="19" s="1"/>
  <c r="Y108" i="20"/>
  <c r="W108" i="20"/>
  <c r="AM97" i="35"/>
  <c r="AM96" i="35"/>
  <c r="E101" i="19"/>
  <c r="V102" i="23"/>
  <c r="U124" i="36"/>
  <c r="Z124" i="36"/>
  <c r="R98" i="26"/>
  <c r="I98" i="26"/>
  <c r="O123" i="36" a="1"/>
  <c r="O123" i="36" s="1"/>
  <c r="AR98" i="1"/>
  <c r="AR99" i="1"/>
  <c r="G99" i="37" a="1"/>
  <c r="G99" i="37" s="1"/>
  <c r="U111" i="37" s="1"/>
  <c r="AC98" i="19"/>
  <c r="AE98" i="19" s="1"/>
  <c r="AR98" i="19" s="1"/>
  <c r="BF109" i="19" s="1"/>
  <c r="AQ126" i="16"/>
  <c r="O96" i="22"/>
  <c r="W108" i="22"/>
  <c r="M96" i="22"/>
  <c r="U108" i="22"/>
  <c r="B97" i="26"/>
  <c r="AA124" i="4"/>
  <c r="B97" i="23" s="1"/>
  <c r="AN136" i="4"/>
  <c r="AI109" i="23" s="1"/>
  <c r="G98" i="26"/>
  <c r="AA125" i="17"/>
  <c r="G98" i="23" s="1"/>
  <c r="AA126" i="17"/>
  <c r="G99" i="23" s="1"/>
  <c r="U123" i="17"/>
  <c r="AH134" i="17"/>
  <c r="J100" i="37"/>
  <c r="BN108" i="1"/>
  <c r="AA97" i="35"/>
  <c r="AA96" i="35"/>
  <c r="BC107" i="1"/>
  <c r="T123" i="16"/>
  <c r="AG134" i="16"/>
  <c r="X123" i="16"/>
  <c r="AK134" i="16"/>
  <c r="AK134" i="15"/>
  <c r="BM107" i="11"/>
  <c r="O94" i="35"/>
  <c r="AK95" i="35" s="1"/>
  <c r="BN107" i="11"/>
  <c r="G96" i="26"/>
  <c r="AN135" i="17"/>
  <c r="AN108" i="23" s="1"/>
  <c r="AJ97" i="35"/>
  <c r="AJ96" i="35"/>
  <c r="T123" i="14"/>
  <c r="AG134" i="14"/>
  <c r="V123" i="14"/>
  <c r="AI134" i="14"/>
  <c r="BN107" i="6"/>
  <c r="AK134" i="5"/>
  <c r="AL134" i="4"/>
  <c r="AH134" i="4"/>
  <c r="J101" i="23"/>
  <c r="BH107" i="1"/>
  <c r="DA110" i="18"/>
  <c r="BA110" i="23" s="1"/>
  <c r="L110" i="32"/>
  <c r="R110" i="32"/>
  <c r="P110" i="32"/>
  <c r="N110" i="32"/>
  <c r="Q110" i="32"/>
  <c r="M110" i="32"/>
  <c r="O110" i="32"/>
  <c r="S110" i="32"/>
  <c r="U110" i="32"/>
  <c r="T110" i="32"/>
  <c r="CV110" i="18"/>
  <c r="AV110" i="23" s="1"/>
  <c r="AR135" i="16"/>
  <c r="AC107" i="20"/>
  <c r="Y124" i="36"/>
  <c r="I95" i="19"/>
  <c r="I97" i="19"/>
  <c r="K97" i="19" s="1"/>
  <c r="AN97" i="19" s="1"/>
  <c r="AQ125" i="4"/>
  <c r="F97" i="26"/>
  <c r="AA124" i="16"/>
  <c r="F97" i="23" s="1"/>
  <c r="AN136" i="16"/>
  <c r="AM109" i="23" s="1"/>
  <c r="AB97" i="23"/>
  <c r="B98" i="33" s="1"/>
  <c r="F98" i="33" s="1"/>
  <c r="J98" i="33" s="1"/>
  <c r="AH97" i="23"/>
  <c r="BI97" i="23" s="1"/>
  <c r="W99" i="26"/>
  <c r="Y100" i="33" s="1"/>
  <c r="AK113" i="32"/>
  <c r="M107" i="20"/>
  <c r="O107" i="20"/>
  <c r="BO108" i="1"/>
  <c r="W123" i="16"/>
  <c r="AJ134" i="16"/>
  <c r="BL107" i="12"/>
  <c r="AJ134" i="15"/>
  <c r="AQ97" i="35"/>
  <c r="AQ96" i="35"/>
  <c r="C96" i="26"/>
  <c r="AN135" i="5"/>
  <c r="AJ108" i="23" s="1"/>
  <c r="X98" i="19"/>
  <c r="Z98" i="19" s="1"/>
  <c r="AQ98" i="19" s="1"/>
  <c r="BE109" i="19" s="1"/>
  <c r="AQ126" i="15"/>
  <c r="AJ134" i="14"/>
  <c r="U123" i="14"/>
  <c r="AH134" i="14"/>
  <c r="BQ107" i="6"/>
  <c r="AL134" i="5"/>
  <c r="AG134" i="4"/>
  <c r="AU122" i="4"/>
  <c r="AM134" i="4"/>
  <c r="BQ107" i="12"/>
  <c r="D98" i="26"/>
  <c r="AA125" i="14"/>
  <c r="D98" i="23" s="1"/>
  <c r="AA126" i="14"/>
  <c r="D99" i="23" s="1"/>
  <c r="CF96" i="10"/>
  <c r="K100" i="37"/>
  <c r="R124" i="36"/>
  <c r="I95" i="22"/>
  <c r="S107" i="22"/>
  <c r="X108" i="20"/>
  <c r="AR136" i="15"/>
  <c r="O97" i="22"/>
  <c r="O98" i="22"/>
  <c r="AR135" i="14"/>
  <c r="S107" i="20"/>
  <c r="AD95" i="35"/>
  <c r="AH108" i="20"/>
  <c r="AR136" i="17"/>
  <c r="M102" i="23"/>
  <c r="D101" i="19"/>
  <c r="AT122" i="17"/>
  <c r="O122" i="17" a="1"/>
  <c r="O122" i="17" s="1"/>
  <c r="H94" i="22"/>
  <c r="AD134" i="17"/>
  <c r="S123" i="17"/>
  <c r="AF134" i="17"/>
  <c r="BS95" i="6"/>
  <c r="D122" i="4"/>
  <c r="AS122" i="4" s="1"/>
  <c r="Y123" i="16"/>
  <c r="AL134" i="16"/>
  <c r="BM107" i="12"/>
  <c r="R94" i="35"/>
  <c r="AN95" i="35" s="1"/>
  <c r="U123" i="15"/>
  <c r="AH134" i="15"/>
  <c r="T107" i="22"/>
  <c r="W100" i="26"/>
  <c r="Y101" i="33" s="1"/>
  <c r="AK114" i="32"/>
  <c r="AA114" i="32"/>
  <c r="W101" i="26"/>
  <c r="Y102" i="33" s="1"/>
  <c r="AK115" i="32"/>
  <c r="AA115" i="32"/>
  <c r="AA116" i="32"/>
  <c r="R123" i="14"/>
  <c r="AE134" i="14"/>
  <c r="BM107" i="10"/>
  <c r="L94" i="35"/>
  <c r="AH95" i="35" s="1"/>
  <c r="BO107" i="6"/>
  <c r="AU122" i="5"/>
  <c r="AM134" i="5"/>
  <c r="AK134" i="4"/>
  <c r="AO96" i="11"/>
  <c r="BO107" i="12"/>
  <c r="V98" i="26"/>
  <c r="X99" i="33" s="1"/>
  <c r="AQ98" i="1"/>
  <c r="AQ99" i="1"/>
  <c r="P97" i="22"/>
  <c r="P98" i="22"/>
  <c r="D99" i="19"/>
  <c r="M100" i="23"/>
  <c r="N98" i="19"/>
  <c r="P98" i="19" s="1"/>
  <c r="AO98" i="19" s="1"/>
  <c r="BC109" i="19" s="1"/>
  <c r="AQ126" i="5"/>
  <c r="S97" i="19"/>
  <c r="U97" i="19" s="1"/>
  <c r="AP97" i="19" s="1"/>
  <c r="AQ125" i="14"/>
  <c r="O95" i="22"/>
  <c r="W107" i="22"/>
  <c r="E100" i="19"/>
  <c r="V101" i="23"/>
  <c r="X97" i="35"/>
  <c r="J102" i="23"/>
  <c r="CF96" i="8"/>
  <c r="AA95" i="35"/>
  <c r="V124" i="36"/>
  <c r="BL108" i="1"/>
  <c r="B96" i="26"/>
  <c r="AN135" i="4"/>
  <c r="AI108" i="23" s="1"/>
  <c r="W123" i="15"/>
  <c r="AH96" i="23"/>
  <c r="BI96" i="23" s="1"/>
  <c r="AB96" i="23"/>
  <c r="B97" i="33" s="1"/>
  <c r="F97" i="33" s="1"/>
  <c r="J97" i="33" s="1"/>
  <c r="AC97" i="19"/>
  <c r="AE97" i="19" s="1"/>
  <c r="AR97" i="19" s="1"/>
  <c r="AQ125" i="16"/>
  <c r="AE97" i="35"/>
  <c r="AE96" i="35"/>
  <c r="C97" i="35"/>
  <c r="Y98" i="35" s="1"/>
  <c r="AP98" i="1"/>
  <c r="AP99" i="1"/>
  <c r="B98" i="26"/>
  <c r="AA125" i="4"/>
  <c r="B98" i="23" s="1"/>
  <c r="AA126" i="4"/>
  <c r="B99" i="23" s="1"/>
  <c r="A97" i="37"/>
  <c r="O97" i="37"/>
  <c r="CG97" i="18"/>
  <c r="CS97" i="18" s="1"/>
  <c r="H97" i="37"/>
  <c r="Y16" i="37" s="1"/>
  <c r="Y29" i="37" s="1"/>
  <c r="Y42" i="37" s="1"/>
  <c r="Y55" i="37" s="1"/>
  <c r="AR136" i="14"/>
  <c r="S108" i="20"/>
  <c r="M101" i="23"/>
  <c r="D100" i="19"/>
  <c r="T123" i="17"/>
  <c r="AG134" i="17"/>
  <c r="BL107" i="13"/>
  <c r="BN107" i="10"/>
  <c r="E99" i="19"/>
  <c r="V100" i="23"/>
  <c r="AR135" i="15"/>
  <c r="X107" i="20"/>
  <c r="A94" i="35"/>
  <c r="D122" i="36"/>
  <c r="C109" i="32"/>
  <c r="AC109" i="32" s="1"/>
  <c r="A95" i="26"/>
  <c r="B95" i="21"/>
  <c r="B94" i="22"/>
  <c r="B94" i="20"/>
  <c r="AL94" i="20" s="1"/>
  <c r="AX94" i="20" s="1"/>
  <c r="B95" i="18"/>
  <c r="B94" i="19"/>
  <c r="AL94" i="19" s="1"/>
  <c r="AY94" i="19" s="1"/>
  <c r="A95" i="23"/>
  <c r="S123" i="16"/>
  <c r="AF134" i="16"/>
  <c r="AL134" i="15"/>
  <c r="AR136" i="5"/>
  <c r="N108" i="20"/>
  <c r="AD97" i="35"/>
  <c r="AD96" i="35"/>
  <c r="X97" i="19"/>
  <c r="Z97" i="19" s="1"/>
  <c r="AQ97" i="19" s="1"/>
  <c r="AQ125" i="15"/>
  <c r="AL134" i="14"/>
  <c r="BL107" i="10"/>
  <c r="T123" i="5"/>
  <c r="AG134" i="5"/>
  <c r="AF134" i="5"/>
  <c r="W123" i="4"/>
  <c r="AJ134" i="4"/>
  <c r="AW107" i="1"/>
  <c r="N122" i="36" a="1"/>
  <c r="N122" i="36" s="1"/>
  <c r="L122" i="36" a="1"/>
  <c r="L122" i="36" s="1"/>
  <c r="X123" i="36" s="1"/>
  <c r="E122" i="36" a="1"/>
  <c r="E122" i="36" s="1"/>
  <c r="Q123" i="36" s="1"/>
  <c r="J122" i="36" a="1"/>
  <c r="J122" i="36" s="1"/>
  <c r="F122" i="36" a="1"/>
  <c r="F122" i="36" s="1"/>
  <c r="R123" i="36" s="1"/>
  <c r="M122" i="36" a="1"/>
  <c r="M122" i="36" s="1"/>
  <c r="Y123" i="36" s="1"/>
  <c r="G122" i="36" a="1"/>
  <c r="G122" i="36" s="1"/>
  <c r="K122" i="36" a="1"/>
  <c r="K122" i="36" s="1"/>
  <c r="I122" i="36" a="1"/>
  <c r="I122" i="36" s="1"/>
  <c r="H122" i="36" a="1"/>
  <c r="H122" i="36" s="1"/>
  <c r="T123" i="36" s="1"/>
  <c r="R95" i="1"/>
  <c r="AO96" i="1" s="1"/>
  <c r="S95" i="1"/>
  <c r="AP96" i="1" s="1"/>
  <c r="BN107" i="12"/>
  <c r="L112" i="32"/>
  <c r="W124" i="32" s="1"/>
  <c r="M112" i="32"/>
  <c r="R112" i="32"/>
  <c r="T112" i="32"/>
  <c r="S112" i="32"/>
  <c r="O112" i="32"/>
  <c r="P112" i="32"/>
  <c r="N112" i="32"/>
  <c r="Q112" i="32"/>
  <c r="U112" i="32"/>
  <c r="X124" i="32" s="1"/>
  <c r="R123" i="17"/>
  <c r="AE134" i="17"/>
  <c r="F96" i="26"/>
  <c r="AN135" i="16"/>
  <c r="AM108" i="23" s="1"/>
  <c r="M101" i="37"/>
  <c r="M102" i="37"/>
  <c r="O124" i="36" a="1"/>
  <c r="O124" i="36" s="1"/>
  <c r="Q124" i="36"/>
  <c r="BM108" i="1"/>
  <c r="C95" i="35"/>
  <c r="E97" i="26"/>
  <c r="AA124" i="15"/>
  <c r="E97" i="23" s="1"/>
  <c r="AN136" i="15"/>
  <c r="AL109" i="23" s="1"/>
  <c r="AI107" i="20"/>
  <c r="AG107" i="20"/>
  <c r="AA125" i="16"/>
  <c r="F98" i="23" s="1"/>
  <c r="F98" i="26"/>
  <c r="AA126" i="16"/>
  <c r="F99" i="23" s="1"/>
  <c r="D96" i="26"/>
  <c r="AN135" i="14"/>
  <c r="AK108" i="23" s="1"/>
  <c r="AO98" i="1"/>
  <c r="AO99" i="1"/>
  <c r="I97" i="22"/>
  <c r="Y109" i="22" s="1"/>
  <c r="AE124" i="32" s="1"/>
  <c r="K97" i="22"/>
  <c r="K98" i="22"/>
  <c r="AH96" i="19"/>
  <c r="AJ96" i="19" s="1"/>
  <c r="AS96" i="19" s="1"/>
  <c r="AQ124" i="17"/>
  <c r="CR101" i="18"/>
  <c r="C100" i="19" s="1"/>
  <c r="CR102" i="18"/>
  <c r="C101" i="19" s="1"/>
  <c r="AB107" i="20"/>
  <c r="AD107" i="20"/>
  <c r="J108" i="20"/>
  <c r="H108" i="20"/>
  <c r="V123" i="17"/>
  <c r="AI134" i="17"/>
  <c r="BM107" i="13"/>
  <c r="U94" i="35"/>
  <c r="AQ95" i="35" s="1"/>
  <c r="BO107" i="10"/>
  <c r="R123" i="16"/>
  <c r="AE134" i="16"/>
  <c r="AG134" i="15"/>
  <c r="N97" i="22"/>
  <c r="N98" i="22"/>
  <c r="CF96" i="13"/>
  <c r="AF134" i="14"/>
  <c r="U123" i="5"/>
  <c r="AH134" i="5"/>
  <c r="AT122" i="5"/>
  <c r="D94" i="22"/>
  <c r="O122" i="5" a="1"/>
  <c r="O122" i="5" s="1"/>
  <c r="AA123" i="5" s="1"/>
  <c r="C96" i="23" s="1"/>
  <c r="AD134" i="5"/>
  <c r="R123" i="4"/>
  <c r="AE134" i="4"/>
  <c r="CY110" i="18"/>
  <c r="AY110" i="23" s="1"/>
  <c r="W123" i="14"/>
  <c r="K101" i="37"/>
  <c r="K102" i="37"/>
  <c r="AQ125" i="5"/>
  <c r="N97" i="19"/>
  <c r="P97" i="19" s="1"/>
  <c r="AO97" i="19" s="1"/>
  <c r="AH97" i="35"/>
  <c r="AH96" i="35"/>
  <c r="AC95" i="19"/>
  <c r="AE95" i="19" s="1"/>
  <c r="AR95" i="19" s="1"/>
  <c r="AQ123" i="16"/>
  <c r="AX107" i="1"/>
  <c r="AO97" i="1"/>
  <c r="BL109" i="1"/>
  <c r="X124" i="36"/>
  <c r="AH98" i="23"/>
  <c r="BI98" i="23" s="1"/>
  <c r="AB98" i="23"/>
  <c r="B99" i="33" s="1"/>
  <c r="F99" i="33" s="1"/>
  <c r="J99" i="33" s="1"/>
  <c r="N96" i="22"/>
  <c r="V108" i="22"/>
  <c r="U107" i="22"/>
  <c r="AR136" i="16"/>
  <c r="AC108" i="20"/>
  <c r="I97" i="26"/>
  <c r="R97" i="26"/>
  <c r="P96" i="22"/>
  <c r="X108" i="22"/>
  <c r="S96" i="19"/>
  <c r="U96" i="19" s="1"/>
  <c r="AP96" i="19" s="1"/>
  <c r="AQ124" i="14"/>
  <c r="I101" i="37"/>
  <c r="G101" i="37" a="1"/>
  <c r="G101" i="37" s="1"/>
  <c r="I102" i="37"/>
  <c r="AR136" i="4"/>
  <c r="I108" i="20"/>
  <c r="AH98" i="19"/>
  <c r="AJ98" i="19" s="1"/>
  <c r="AS98" i="19" s="1"/>
  <c r="BG109" i="19" s="1"/>
  <c r="AQ126" i="17"/>
  <c r="AU122" i="17"/>
  <c r="AM134" i="17"/>
  <c r="BQ107" i="10"/>
  <c r="V107" i="22"/>
  <c r="M100" i="37"/>
  <c r="V123" i="16"/>
  <c r="AI134" i="16"/>
  <c r="AF134" i="15"/>
  <c r="AT122" i="15"/>
  <c r="O122" i="15" a="1"/>
  <c r="O122" i="15" s="1"/>
  <c r="AA123" i="15" s="1"/>
  <c r="E96" i="23" s="1"/>
  <c r="F94" i="22"/>
  <c r="N95" i="22" s="1"/>
  <c r="AD134" i="15"/>
  <c r="BQ107" i="8"/>
  <c r="AA124" i="5"/>
  <c r="C97" i="23" s="1"/>
  <c r="C97" i="26"/>
  <c r="AN136" i="5"/>
  <c r="AJ109" i="23" s="1"/>
  <c r="E98" i="26"/>
  <c r="AA125" i="15"/>
  <c r="E98" i="23" s="1"/>
  <c r="AA126" i="15"/>
  <c r="E99" i="23" s="1"/>
  <c r="AR135" i="17"/>
  <c r="AH107" i="20"/>
  <c r="AG97" i="35"/>
  <c r="AG96" i="35"/>
  <c r="AU122" i="14"/>
  <c r="AM134" i="14"/>
  <c r="AI134" i="5"/>
  <c r="BM107" i="8"/>
  <c r="I94" i="35"/>
  <c r="AE95" i="35" s="1"/>
  <c r="S123" i="4"/>
  <c r="AF134" i="4"/>
  <c r="J107" i="20"/>
  <c r="H107" i="20"/>
  <c r="T123" i="15"/>
  <c r="AB97" i="35"/>
  <c r="AB96" i="35"/>
  <c r="AR97" i="1"/>
  <c r="BO109" i="1"/>
  <c r="AY107" i="1"/>
  <c r="U95" i="1"/>
  <c r="AR96" i="1" s="1"/>
  <c r="W95" i="1"/>
  <c r="T95" i="1"/>
  <c r="BN107" i="13"/>
  <c r="L109" i="32"/>
  <c r="U109" i="32"/>
  <c r="Q109" i="32"/>
  <c r="P109" i="32"/>
  <c r="R109" i="32"/>
  <c r="N109" i="32"/>
  <c r="T109" i="32"/>
  <c r="M109" i="32"/>
  <c r="S109" i="32"/>
  <c r="O109" i="32"/>
  <c r="CT110" i="18"/>
  <c r="DB110" i="18"/>
  <c r="BB110" i="23" s="1"/>
  <c r="V95" i="26"/>
  <c r="X96" i="33" s="1"/>
  <c r="M97" i="22"/>
  <c r="M98" i="22"/>
  <c r="CG96" i="18"/>
  <c r="CS96" i="18" s="1"/>
  <c r="A96" i="37"/>
  <c r="O96" i="37"/>
  <c r="H96" i="37"/>
  <c r="X123" i="17"/>
  <c r="AK134" i="17"/>
  <c r="L97" i="22"/>
  <c r="L98" i="22"/>
  <c r="BG107" i="1"/>
  <c r="AB108" i="20"/>
  <c r="AD108" i="20"/>
  <c r="BM109" i="1"/>
  <c r="C96" i="35"/>
  <c r="AP97" i="1"/>
  <c r="S124" i="36"/>
  <c r="V123" i="36"/>
  <c r="R107" i="20"/>
  <c r="T107" i="20"/>
  <c r="AR135" i="4"/>
  <c r="I107" i="20"/>
  <c r="X96" i="19"/>
  <c r="Z96" i="19" s="1"/>
  <c r="AQ96" i="19" s="1"/>
  <c r="AQ124" i="15"/>
  <c r="AN97" i="35"/>
  <c r="AN96" i="35"/>
  <c r="W107" i="20"/>
  <c r="Y107" i="20"/>
  <c r="R96" i="26"/>
  <c r="I96" i="26"/>
  <c r="Z123" i="17"/>
  <c r="AI95" i="19" s="1"/>
  <c r="S95" i="19"/>
  <c r="U95" i="19" s="1"/>
  <c r="AP95" i="19" s="1"/>
  <c r="AQ123" i="14"/>
  <c r="AA124" i="17"/>
  <c r="G97" i="23" s="1"/>
  <c r="G97" i="26"/>
  <c r="AN136" i="17"/>
  <c r="AN109" i="23" s="1"/>
  <c r="AV107" i="1"/>
  <c r="W123" i="17"/>
  <c r="AJ134" i="17"/>
  <c r="M108" i="20"/>
  <c r="O108" i="20"/>
  <c r="AN135" i="15"/>
  <c r="AL108" i="23" s="1"/>
  <c r="E96" i="26"/>
  <c r="U123" i="16"/>
  <c r="AH134" i="16"/>
  <c r="AE134" i="15"/>
  <c r="AU122" i="15"/>
  <c r="AM134" i="15"/>
  <c r="BN107" i="8"/>
  <c r="BO107" i="11"/>
  <c r="N96" i="19"/>
  <c r="P96" i="19" s="1"/>
  <c r="AO96" i="19" s="1"/>
  <c r="AQ124" i="5"/>
  <c r="N107" i="20"/>
  <c r="AR135" i="5"/>
  <c r="B94" i="35"/>
  <c r="BJ107" i="1"/>
  <c r="AM96" i="1"/>
  <c r="AT122" i="14"/>
  <c r="O122" i="14" a="1"/>
  <c r="O122" i="14" s="1"/>
  <c r="E94" i="22"/>
  <c r="AD134" i="14"/>
  <c r="R123" i="5"/>
  <c r="AE134" i="5"/>
  <c r="BL107" i="8"/>
  <c r="AI134" i="4"/>
  <c r="BL107" i="6"/>
  <c r="BE107" i="1"/>
  <c r="Z123" i="4"/>
  <c r="J95" i="19" s="1"/>
  <c r="CF96" i="12"/>
  <c r="AT97" i="1"/>
  <c r="BQ109" i="1"/>
  <c r="BO107" i="13"/>
  <c r="CX110" i="18"/>
  <c r="AX110" i="23" s="1"/>
  <c r="L111" i="32"/>
  <c r="U111" i="32"/>
  <c r="N111" i="32"/>
  <c r="M111" i="32"/>
  <c r="Q111" i="32"/>
  <c r="O111" i="32"/>
  <c r="S111" i="32"/>
  <c r="P111" i="32"/>
  <c r="T111" i="32"/>
  <c r="R111" i="32"/>
  <c r="K111" i="23" l="1"/>
  <c r="AC111" i="23" s="1"/>
  <c r="C112" i="33" s="1"/>
  <c r="BF111" i="23"/>
  <c r="AQ110" i="23"/>
  <c r="AU109" i="20"/>
  <c r="AV109" i="20"/>
  <c r="BH109" i="20"/>
  <c r="BG109" i="20"/>
  <c r="AG124" i="32"/>
  <c r="H111" i="33" s="1"/>
  <c r="E109" i="20"/>
  <c r="BC110" i="23"/>
  <c r="D109" i="20"/>
  <c r="AT110" i="23"/>
  <c r="C96" i="37"/>
  <c r="Q108" i="37" s="1"/>
  <c r="BD108" i="19"/>
  <c r="BF108" i="19"/>
  <c r="K95" i="19"/>
  <c r="AN95" i="19" s="1"/>
  <c r="BB106" i="19" s="1"/>
  <c r="AJ95" i="19"/>
  <c r="AS95" i="19" s="1"/>
  <c r="BG106" i="19" s="1"/>
  <c r="AQ124" i="36"/>
  <c r="BE108" i="19"/>
  <c r="C97" i="37"/>
  <c r="E96" i="37"/>
  <c r="S108" i="37" s="1"/>
  <c r="D96" i="37"/>
  <c r="R108" i="37" s="1"/>
  <c r="F101" i="19"/>
  <c r="AM101" i="19" s="1"/>
  <c r="F100" i="19"/>
  <c r="AM100" i="19" s="1"/>
  <c r="AR95" i="21"/>
  <c r="CA95" i="21" s="1"/>
  <c r="BF95" i="21"/>
  <c r="CC95" i="21" s="1"/>
  <c r="BD107" i="19"/>
  <c r="BD106" i="19"/>
  <c r="BG107" i="19"/>
  <c r="X100" i="23"/>
  <c r="CO96" i="18"/>
  <c r="T96" i="23" s="1"/>
  <c r="BE106" i="19"/>
  <c r="CQ97" i="18"/>
  <c r="DC109" i="18"/>
  <c r="P107" i="20"/>
  <c r="AO107" i="20" s="1"/>
  <c r="BA107" i="20"/>
  <c r="CL97" i="18"/>
  <c r="Q97" i="23" s="1"/>
  <c r="CX109" i="18"/>
  <c r="AX109" i="23" s="1"/>
  <c r="E95" i="26"/>
  <c r="AN134" i="15"/>
  <c r="AL107" i="23" s="1"/>
  <c r="AZ108" i="20"/>
  <c r="K108" i="20"/>
  <c r="AN108" i="20" s="1"/>
  <c r="CM98" i="18"/>
  <c r="R98" i="23" s="1"/>
  <c r="CM99" i="18"/>
  <c r="R99" i="23" s="1"/>
  <c r="N106" i="20"/>
  <c r="AR134" i="5"/>
  <c r="AJ112" i="32"/>
  <c r="T98" i="26"/>
  <c r="W99" i="33" s="1"/>
  <c r="Q97" i="22"/>
  <c r="AB112" i="32" s="1"/>
  <c r="Q98" i="22"/>
  <c r="AB113" i="32" s="1"/>
  <c r="AV109" i="23"/>
  <c r="W100" i="23"/>
  <c r="U108" i="20"/>
  <c r="AP108" i="20" s="1"/>
  <c r="E17" i="29" s="1"/>
  <c r="AF8" i="33" s="1"/>
  <c r="BB108" i="20"/>
  <c r="W102" i="23"/>
  <c r="X102" i="23"/>
  <c r="U107" i="20"/>
  <c r="AP107" i="20" s="1"/>
  <c r="BB107" i="20"/>
  <c r="J106" i="20"/>
  <c r="H106" i="20"/>
  <c r="AU97" i="19"/>
  <c r="AV97" i="19"/>
  <c r="BB108" i="19"/>
  <c r="X122" i="32"/>
  <c r="Z110" i="32"/>
  <c r="V110" i="32" a="1"/>
  <c r="V110" i="32" s="1"/>
  <c r="W122" i="32"/>
  <c r="H97" i="23"/>
  <c r="I97" i="23"/>
  <c r="U99" i="33"/>
  <c r="U98" i="26"/>
  <c r="CH98" i="18"/>
  <c r="B97" i="37"/>
  <c r="CH97" i="18"/>
  <c r="CT109" i="18"/>
  <c r="AD106" i="20"/>
  <c r="AB106" i="20"/>
  <c r="W106" i="22"/>
  <c r="AQ123" i="17"/>
  <c r="CM96" i="18"/>
  <c r="R96" i="23" s="1"/>
  <c r="CJ96" i="18"/>
  <c r="O96" i="23" s="1"/>
  <c r="D95" i="26"/>
  <c r="AN134" i="14"/>
  <c r="AK107" i="23" s="1"/>
  <c r="K107" i="20"/>
  <c r="AN107" i="20" s="1"/>
  <c r="AZ107" i="20"/>
  <c r="CL99" i="18"/>
  <c r="Q99" i="23" s="1"/>
  <c r="D98" i="37"/>
  <c r="R110" i="37" s="1"/>
  <c r="CL98" i="18"/>
  <c r="Q98" i="23" s="1"/>
  <c r="AR134" i="14"/>
  <c r="S106" i="20"/>
  <c r="W106" i="20"/>
  <c r="Y106" i="20"/>
  <c r="F98" i="37"/>
  <c r="T110" i="37" s="1"/>
  <c r="CP98" i="18"/>
  <c r="U98" i="23" s="1"/>
  <c r="CP99" i="18"/>
  <c r="U99" i="23" s="1"/>
  <c r="T106" i="20"/>
  <c r="R106" i="20"/>
  <c r="B96" i="37"/>
  <c r="CT108" i="18"/>
  <c r="AA124" i="36"/>
  <c r="F99" i="19"/>
  <c r="AM99" i="19" s="1"/>
  <c r="AJ110" i="32"/>
  <c r="T96" i="26"/>
  <c r="W97" i="33" s="1"/>
  <c r="Y107" i="22"/>
  <c r="AE122" i="32" s="1"/>
  <c r="AQ123" i="4"/>
  <c r="DA108" i="18"/>
  <c r="BA108" i="23" s="1"/>
  <c r="CO98" i="18"/>
  <c r="T98" i="23" s="1"/>
  <c r="CO99" i="18"/>
  <c r="T99" i="23" s="1"/>
  <c r="CQ98" i="18"/>
  <c r="CQ99" i="18"/>
  <c r="W95" i="21"/>
  <c r="BX95" i="21" s="1"/>
  <c r="AK95" i="21"/>
  <c r="BZ95" i="21" s="1"/>
  <c r="U106" i="22"/>
  <c r="X123" i="32"/>
  <c r="BC107" i="19"/>
  <c r="Y97" i="35"/>
  <c r="Y96" i="35"/>
  <c r="B98" i="37"/>
  <c r="P110" i="37" s="1"/>
  <c r="DD110" i="18"/>
  <c r="C109" i="20" s="1"/>
  <c r="CH99" i="18"/>
  <c r="AI106" i="20"/>
  <c r="AG106" i="20"/>
  <c r="U98" i="33"/>
  <c r="U97" i="26"/>
  <c r="BF106" i="19"/>
  <c r="S98" i="26"/>
  <c r="V99" i="33" s="1"/>
  <c r="CJ97" i="18"/>
  <c r="O97" i="23" s="1"/>
  <c r="I95" i="26"/>
  <c r="R95" i="26"/>
  <c r="O106" i="20"/>
  <c r="M106" i="20"/>
  <c r="BE108" i="20"/>
  <c r="AJ108" i="20"/>
  <c r="AS108" i="20" s="1"/>
  <c r="H17" i="29" s="1"/>
  <c r="AF11" i="33" s="1"/>
  <c r="DC108" i="18"/>
  <c r="E97" i="37"/>
  <c r="CN97" i="18"/>
  <c r="S97" i="23" s="1"/>
  <c r="CZ109" i="18"/>
  <c r="AZ109" i="23" s="1"/>
  <c r="D97" i="37"/>
  <c r="CM97" i="18"/>
  <c r="R97" i="23" s="1"/>
  <c r="CY109" i="18"/>
  <c r="AY109" i="23" s="1"/>
  <c r="AR134" i="4"/>
  <c r="I106" i="20"/>
  <c r="CQ96" i="18"/>
  <c r="BM95" i="21"/>
  <c r="CD95" i="21" s="1"/>
  <c r="I95" i="21"/>
  <c r="BV95" i="21" s="1"/>
  <c r="X95" i="35"/>
  <c r="U96" i="26"/>
  <c r="U97" i="33"/>
  <c r="X121" i="32"/>
  <c r="BN107" i="1"/>
  <c r="N101" i="37"/>
  <c r="N102" i="37"/>
  <c r="C95" i="26"/>
  <c r="AN134" i="5"/>
  <c r="AJ107" i="23" s="1"/>
  <c r="S123" i="36"/>
  <c r="S96" i="26"/>
  <c r="V97" i="33" s="1"/>
  <c r="Z112" i="32"/>
  <c r="AD124" i="32" s="1"/>
  <c r="P108" i="20"/>
  <c r="AO108" i="20" s="1"/>
  <c r="BA108" i="20"/>
  <c r="U123" i="36"/>
  <c r="F97" i="37"/>
  <c r="CP97" i="18"/>
  <c r="U97" i="23" s="1"/>
  <c r="DB109" i="18"/>
  <c r="BB109" i="23" s="1"/>
  <c r="AR134" i="17"/>
  <c r="AH106" i="20"/>
  <c r="Z123" i="36"/>
  <c r="AQ123" i="36" s="1"/>
  <c r="DA109" i="18"/>
  <c r="BA109" i="23" s="1"/>
  <c r="CO97" i="18"/>
  <c r="T97" i="23" s="1"/>
  <c r="AQ96" i="1"/>
  <c r="E98" i="37"/>
  <c r="S110" i="37" s="1"/>
  <c r="CN98" i="18"/>
  <c r="S98" i="23" s="1"/>
  <c r="CN99" i="18"/>
  <c r="S99" i="23" s="1"/>
  <c r="I94" i="22"/>
  <c r="S106" i="22"/>
  <c r="Y108" i="22"/>
  <c r="AE123" i="32" s="1"/>
  <c r="Q96" i="22"/>
  <c r="AB111" i="32" s="1"/>
  <c r="AJ111" i="32"/>
  <c r="T97" i="26"/>
  <c r="W98" i="33" s="1"/>
  <c r="BT95" i="21"/>
  <c r="CE95" i="21" s="1"/>
  <c r="CP96" i="18"/>
  <c r="U96" i="23" s="1"/>
  <c r="CH96" i="18"/>
  <c r="W121" i="32"/>
  <c r="V109" i="32" a="1"/>
  <c r="V109" i="32" s="1"/>
  <c r="Z109" i="32"/>
  <c r="BQ107" i="1"/>
  <c r="X106" i="20"/>
  <c r="AR134" i="15"/>
  <c r="AE108" i="20"/>
  <c r="AR108" i="20" s="1"/>
  <c r="G17" i="29" s="1"/>
  <c r="AF10" i="33" s="1"/>
  <c r="BD108" i="20"/>
  <c r="T106" i="22"/>
  <c r="V112" i="32" a="1"/>
  <c r="V112" i="32" s="1"/>
  <c r="AH95" i="23"/>
  <c r="BI95" i="23" s="1"/>
  <c r="AB95" i="23"/>
  <c r="B96" i="33" s="1"/>
  <c r="F96" i="33" s="1"/>
  <c r="J96" i="33" s="1"/>
  <c r="CV108" i="18"/>
  <c r="AV108" i="23" s="1"/>
  <c r="CK97" i="18"/>
  <c r="P97" i="23" s="1"/>
  <c r="CW109" i="18"/>
  <c r="AW109" i="23" s="1"/>
  <c r="CI98" i="18"/>
  <c r="N98" i="23" s="1"/>
  <c r="CI99" i="18"/>
  <c r="N99" i="23" s="1"/>
  <c r="B95" i="26"/>
  <c r="AN134" i="4"/>
  <c r="AI107" i="23" s="1"/>
  <c r="AC106" i="20"/>
  <c r="AR134" i="16"/>
  <c r="AD95" i="21"/>
  <c r="BY95" i="21" s="1"/>
  <c r="BE107" i="19"/>
  <c r="BO107" i="1"/>
  <c r="BC108" i="19"/>
  <c r="AA123" i="14"/>
  <c r="D96" i="23" s="1"/>
  <c r="BM107" i="1"/>
  <c r="C94" i="35"/>
  <c r="CI97" i="18"/>
  <c r="N97" i="23" s="1"/>
  <c r="CU109" i="18"/>
  <c r="AU109" i="23" s="1"/>
  <c r="BC108" i="20"/>
  <c r="Z108" i="20"/>
  <c r="AQ108" i="20" s="1"/>
  <c r="F17" i="29" s="1"/>
  <c r="AF9" i="33" s="1"/>
  <c r="AE107" i="20"/>
  <c r="AR107" i="20" s="1"/>
  <c r="BD107" i="20"/>
  <c r="F96" i="37"/>
  <c r="DB108" i="18"/>
  <c r="BB108" i="23" s="1"/>
  <c r="N100" i="37"/>
  <c r="AT96" i="1"/>
  <c r="BF107" i="19"/>
  <c r="W123" i="36"/>
  <c r="BL107" i="1"/>
  <c r="O122" i="36" a="1"/>
  <c r="O122" i="36" s="1"/>
  <c r="AA123" i="36" s="1"/>
  <c r="CG95" i="18"/>
  <c r="CS95" i="18" s="1"/>
  <c r="O95" i="37"/>
  <c r="H95" i="37"/>
  <c r="A95" i="37"/>
  <c r="BC107" i="20"/>
  <c r="Z107" i="20"/>
  <c r="AQ107" i="20" s="1"/>
  <c r="H99" i="23"/>
  <c r="I99" i="23"/>
  <c r="AO108" i="23"/>
  <c r="AP108" i="23"/>
  <c r="L95" i="22"/>
  <c r="P95" i="22"/>
  <c r="X106" i="22"/>
  <c r="AV96" i="19"/>
  <c r="AU96" i="19"/>
  <c r="BB107" i="19"/>
  <c r="S97" i="26"/>
  <c r="V98" i="33" s="1"/>
  <c r="C98" i="37"/>
  <c r="Q110" i="37" s="1"/>
  <c r="CJ98" i="18"/>
  <c r="O98" i="23" s="1"/>
  <c r="CJ99" i="18"/>
  <c r="O99" i="23" s="1"/>
  <c r="AP109" i="23"/>
  <c r="AO109" i="23"/>
  <c r="BG108" i="19"/>
  <c r="AU98" i="19"/>
  <c r="AV98" i="19"/>
  <c r="BC106" i="19"/>
  <c r="P95" i="21"/>
  <c r="BW95" i="21" s="1"/>
  <c r="AY95" i="21"/>
  <c r="CB95" i="21" s="1"/>
  <c r="Z111" i="32"/>
  <c r="V111" i="32" a="1"/>
  <c r="V111" i="32" s="1"/>
  <c r="W123" i="32"/>
  <c r="AJ107" i="20"/>
  <c r="AS107" i="20" s="1"/>
  <c r="BE107" i="20"/>
  <c r="V106" i="22"/>
  <c r="M95" i="22"/>
  <c r="X101" i="23"/>
  <c r="W101" i="23"/>
  <c r="I98" i="23"/>
  <c r="H98" i="23"/>
  <c r="CY108" i="18"/>
  <c r="AY108" i="23" s="1"/>
  <c r="G95" i="26"/>
  <c r="AN134" i="17"/>
  <c r="AN107" i="23" s="1"/>
  <c r="AA123" i="17"/>
  <c r="G96" i="23" s="1"/>
  <c r="CK98" i="18"/>
  <c r="P98" i="23" s="1"/>
  <c r="CK99" i="18"/>
  <c r="P99" i="23" s="1"/>
  <c r="F95" i="26"/>
  <c r="AN134" i="16"/>
  <c r="AM107" i="23" s="1"/>
  <c r="BA110" i="19" l="1"/>
  <c r="AV95" i="19"/>
  <c r="AY109" i="20"/>
  <c r="F109" i="20"/>
  <c r="AM109" i="20" s="1"/>
  <c r="AH124" i="32" s="1"/>
  <c r="G111" i="33" s="1"/>
  <c r="BD110" i="23"/>
  <c r="BE110" i="23"/>
  <c r="J97" i="37"/>
  <c r="AU95" i="19"/>
  <c r="Q109" i="37"/>
  <c r="AG123" i="32"/>
  <c r="H110" i="33" s="1"/>
  <c r="DA107" i="18"/>
  <c r="BA107" i="23" s="1"/>
  <c r="G96" i="37" a="1"/>
  <c r="G96" i="37" s="1"/>
  <c r="U108" i="37" s="1"/>
  <c r="Y102" i="23"/>
  <c r="Y100" i="23"/>
  <c r="AQ109" i="23"/>
  <c r="BD106" i="20"/>
  <c r="H96" i="23"/>
  <c r="D95" i="19"/>
  <c r="M96" i="23"/>
  <c r="E95" i="37"/>
  <c r="CZ107" i="18"/>
  <c r="AZ107" i="23" s="1"/>
  <c r="CN96" i="18"/>
  <c r="S96" i="23" s="1"/>
  <c r="S95" i="26"/>
  <c r="V96" i="33" s="1"/>
  <c r="AD121" i="32"/>
  <c r="W95" i="26"/>
  <c r="Y96" i="33" s="1"/>
  <c r="AK109" i="32"/>
  <c r="AG121" i="32"/>
  <c r="H108" i="33" s="1"/>
  <c r="CF95" i="21" a="1"/>
  <c r="CF95" i="21" s="1"/>
  <c r="K97" i="37"/>
  <c r="R109" i="37"/>
  <c r="P109" i="37"/>
  <c r="I97" i="37"/>
  <c r="P106" i="20"/>
  <c r="AO106" i="20" s="1"/>
  <c r="BA106" i="20"/>
  <c r="CU107" i="18"/>
  <c r="AU107" i="23" s="1"/>
  <c r="CI96" i="18"/>
  <c r="N96" i="23" s="1"/>
  <c r="J99" i="23"/>
  <c r="K110" i="23" s="1"/>
  <c r="AC110" i="23" s="1"/>
  <c r="C111" i="33" s="1"/>
  <c r="T108" i="37"/>
  <c r="T109" i="37"/>
  <c r="M97" i="37"/>
  <c r="AK112" i="32"/>
  <c r="AA112" i="32"/>
  <c r="W98" i="26"/>
  <c r="Y99" i="33" s="1"/>
  <c r="AA113" i="32"/>
  <c r="E97" i="19"/>
  <c r="V98" i="23"/>
  <c r="P108" i="37"/>
  <c r="CR97" i="18"/>
  <c r="C96" i="19" s="1"/>
  <c r="DD109" i="18"/>
  <c r="C108" i="20" s="1"/>
  <c r="BC109" i="23"/>
  <c r="E108" i="20"/>
  <c r="BC106" i="20"/>
  <c r="Z106" i="20"/>
  <c r="AQ106" i="20" s="1"/>
  <c r="DC107" i="18"/>
  <c r="M98" i="37"/>
  <c r="M99" i="37"/>
  <c r="K98" i="37"/>
  <c r="K99" i="37"/>
  <c r="D95" i="37"/>
  <c r="CX107" i="18"/>
  <c r="AX107" i="23" s="1"/>
  <c r="CL96" i="18"/>
  <c r="Q96" i="23" s="1"/>
  <c r="AE106" i="20"/>
  <c r="AR106" i="20" s="1"/>
  <c r="M98" i="23"/>
  <c r="D97" i="19"/>
  <c r="E96" i="19"/>
  <c r="V97" i="23"/>
  <c r="J98" i="37"/>
  <c r="J99" i="37"/>
  <c r="J98" i="23"/>
  <c r="AK111" i="32"/>
  <c r="W97" i="26"/>
  <c r="Y98" i="33" s="1"/>
  <c r="AA111" i="32"/>
  <c r="AD123" i="32"/>
  <c r="CW107" i="18"/>
  <c r="AW107" i="23" s="1"/>
  <c r="CK96" i="18"/>
  <c r="P96" i="23" s="1"/>
  <c r="AP107" i="23"/>
  <c r="AO107" i="23"/>
  <c r="AZ106" i="20"/>
  <c r="K106" i="20"/>
  <c r="AN106" i="20" s="1"/>
  <c r="D98" i="19"/>
  <c r="M99" i="23"/>
  <c r="C95" i="37"/>
  <c r="CV107" i="18"/>
  <c r="AV107" i="23" s="1"/>
  <c r="L98" i="37"/>
  <c r="L99" i="37"/>
  <c r="BE106" i="20"/>
  <c r="AJ106" i="20"/>
  <c r="AS106" i="20" s="1"/>
  <c r="S109" i="37"/>
  <c r="L97" i="37"/>
  <c r="AT108" i="23"/>
  <c r="D107" i="20"/>
  <c r="BG107" i="20"/>
  <c r="BH107" i="20"/>
  <c r="CY107" i="18"/>
  <c r="AY107" i="23" s="1"/>
  <c r="AT109" i="23"/>
  <c r="D108" i="20"/>
  <c r="W96" i="26"/>
  <c r="Y97" i="33" s="1"/>
  <c r="AA110" i="32"/>
  <c r="AK110" i="32"/>
  <c r="AD122" i="32"/>
  <c r="AU108" i="20"/>
  <c r="AV108" i="20"/>
  <c r="C17" i="29"/>
  <c r="AF6" i="33" s="1"/>
  <c r="Y101" i="23"/>
  <c r="B95" i="37"/>
  <c r="I96" i="37" s="1"/>
  <c r="CT107" i="18"/>
  <c r="E107" i="20"/>
  <c r="BC108" i="23"/>
  <c r="CR98" i="18"/>
  <c r="C97" i="19" s="1"/>
  <c r="CR99" i="18"/>
  <c r="C98" i="19" s="1"/>
  <c r="AV107" i="20"/>
  <c r="AU107" i="20"/>
  <c r="D96" i="19"/>
  <c r="M97" i="23"/>
  <c r="BG108" i="20"/>
  <c r="BH108" i="20"/>
  <c r="F95" i="37"/>
  <c r="M96" i="37" s="1"/>
  <c r="DB107" i="18"/>
  <c r="BB107" i="23" s="1"/>
  <c r="T95" i="26"/>
  <c r="W96" i="33" s="1"/>
  <c r="AJ109" i="32"/>
  <c r="Y106" i="22"/>
  <c r="AE121" i="32" s="1"/>
  <c r="E95" i="19"/>
  <c r="V96" i="23"/>
  <c r="U95" i="26"/>
  <c r="U96" i="33"/>
  <c r="G98" i="37" a="1"/>
  <c r="G98" i="37" s="1"/>
  <c r="U110" i="37" s="1"/>
  <c r="I98" i="37"/>
  <c r="I99" i="37"/>
  <c r="E98" i="19"/>
  <c r="V99" i="23"/>
  <c r="Q95" i="22"/>
  <c r="AB110" i="32" s="1"/>
  <c r="DD108" i="18"/>
  <c r="C107" i="20" s="1"/>
  <c r="BB106" i="20"/>
  <c r="U106" i="20"/>
  <c r="AP106" i="20" s="1"/>
  <c r="G97" i="37" a="1"/>
  <c r="G97" i="37" s="1"/>
  <c r="I96" i="23"/>
  <c r="AQ108" i="23"/>
  <c r="Y95" i="35"/>
  <c r="J97" i="23"/>
  <c r="AG122" i="32"/>
  <c r="H109" i="33" s="1"/>
  <c r="Z111" i="23" l="1"/>
  <c r="AD111" i="23" s="1"/>
  <c r="D112" i="33" s="1"/>
  <c r="J96" i="23"/>
  <c r="K107" i="23" s="1"/>
  <c r="AC107" i="23" s="1"/>
  <c r="C108" i="33" s="1"/>
  <c r="BF110" i="23"/>
  <c r="F95" i="19"/>
  <c r="AM95" i="19" s="1"/>
  <c r="BE108" i="23"/>
  <c r="F98" i="19"/>
  <c r="AM98" i="19" s="1"/>
  <c r="BA109" i="19" s="1"/>
  <c r="X98" i="23"/>
  <c r="AQ107" i="23"/>
  <c r="K109" i="23"/>
  <c r="AC109" i="23" s="1"/>
  <c r="C110" i="33" s="1"/>
  <c r="AY108" i="20"/>
  <c r="F108" i="20"/>
  <c r="AM108" i="20" s="1"/>
  <c r="AH123" i="32" s="1"/>
  <c r="G110" i="33" s="1"/>
  <c r="W99" i="23"/>
  <c r="X99" i="23"/>
  <c r="BD109" i="23"/>
  <c r="BE109" i="23"/>
  <c r="DD107" i="18"/>
  <c r="C106" i="20" s="1"/>
  <c r="AV106" i="20"/>
  <c r="AU106" i="20"/>
  <c r="G95" i="37" a="1"/>
  <c r="G95" i="37" s="1"/>
  <c r="P107" i="37"/>
  <c r="R107" i="37"/>
  <c r="K96" i="37"/>
  <c r="N98" i="37"/>
  <c r="N99" i="37"/>
  <c r="CR96" i="18"/>
  <c r="C95" i="19" s="1"/>
  <c r="K108" i="23"/>
  <c r="AC108" i="23" s="1"/>
  <c r="C109" i="33" s="1"/>
  <c r="Q107" i="37"/>
  <c r="J96" i="37"/>
  <c r="E106" i="20"/>
  <c r="BC107" i="23"/>
  <c r="W98" i="23"/>
  <c r="Y98" i="23" s="1"/>
  <c r="W96" i="23"/>
  <c r="BG106" i="20"/>
  <c r="BH106" i="20"/>
  <c r="X96" i="23"/>
  <c r="BD108" i="23"/>
  <c r="F96" i="19"/>
  <c r="AM96" i="19" s="1"/>
  <c r="F97" i="19"/>
  <c r="AM97" i="19" s="1"/>
  <c r="D106" i="20"/>
  <c r="AT107" i="23"/>
  <c r="N97" i="37"/>
  <c r="U109" i="37"/>
  <c r="T107" i="37"/>
  <c r="W97" i="23"/>
  <c r="X97" i="23"/>
  <c r="AY107" i="20"/>
  <c r="F107" i="20"/>
  <c r="AM107" i="20" s="1"/>
  <c r="AH122" i="32" s="1"/>
  <c r="G109" i="33" s="1"/>
  <c r="S107" i="37"/>
  <c r="L96" i="37"/>
  <c r="BA108" i="19" l="1"/>
  <c r="BA106" i="19"/>
  <c r="BF108" i="23"/>
  <c r="Y97" i="23"/>
  <c r="BA107" i="19"/>
  <c r="F106" i="20"/>
  <c r="AM106" i="20" s="1"/>
  <c r="AH121" i="32" s="1"/>
  <c r="G108" i="33" s="1"/>
  <c r="AY106" i="20"/>
  <c r="U107" i="37"/>
  <c r="N96" i="37"/>
  <c r="BF109" i="23"/>
  <c r="BD107" i="23"/>
  <c r="BE107" i="23"/>
  <c r="Y96" i="23"/>
  <c r="Y99" i="23"/>
  <c r="Z109" i="23" l="1"/>
  <c r="AD109" i="23" s="1"/>
  <c r="D110" i="33" s="1"/>
  <c r="Z110" i="23"/>
  <c r="AD110" i="23" s="1"/>
  <c r="D111" i="33" s="1"/>
  <c r="Z108" i="23"/>
  <c r="AD108" i="23" s="1"/>
  <c r="D109" i="33" s="1"/>
  <c r="BF107" i="23"/>
  <c r="Z107" i="23"/>
  <c r="AD107" i="23" s="1"/>
  <c r="D108" i="33" s="1"/>
  <c r="Q94" i="1" l="1"/>
  <c r="P94" i="1"/>
  <c r="O94" i="1"/>
  <c r="Q94" i="13"/>
  <c r="P94" i="13"/>
  <c r="O94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B94" i="13"/>
  <c r="A94" i="13"/>
  <c r="Q94" i="11"/>
  <c r="P94" i="11"/>
  <c r="O94" i="11"/>
  <c r="Q94" i="12"/>
  <c r="P94" i="12"/>
  <c r="O94" i="12"/>
  <c r="N94" i="12"/>
  <c r="M94" i="12"/>
  <c r="L94" i="12"/>
  <c r="K94" i="12"/>
  <c r="J94" i="12"/>
  <c r="I94" i="12"/>
  <c r="H94" i="12"/>
  <c r="G94" i="12"/>
  <c r="F94" i="12"/>
  <c r="E94" i="12"/>
  <c r="D94" i="12"/>
  <c r="C94" i="12"/>
  <c r="B94" i="12"/>
  <c r="A94" i="12"/>
  <c r="N94" i="11"/>
  <c r="M94" i="11"/>
  <c r="L94" i="11"/>
  <c r="K94" i="11"/>
  <c r="J94" i="11"/>
  <c r="I94" i="11"/>
  <c r="H94" i="11"/>
  <c r="G94" i="11"/>
  <c r="F94" i="11"/>
  <c r="E94" i="11"/>
  <c r="D94" i="11"/>
  <c r="C94" i="11"/>
  <c r="B94" i="11"/>
  <c r="A94" i="11"/>
  <c r="Q94" i="10"/>
  <c r="P94" i="10"/>
  <c r="O94" i="10"/>
  <c r="N94" i="10"/>
  <c r="M94" i="10"/>
  <c r="L94" i="10"/>
  <c r="K94" i="10"/>
  <c r="J94" i="10"/>
  <c r="I94" i="10"/>
  <c r="H94" i="10"/>
  <c r="G94" i="10"/>
  <c r="F94" i="10"/>
  <c r="E94" i="10"/>
  <c r="D94" i="10"/>
  <c r="C94" i="10"/>
  <c r="B94" i="10"/>
  <c r="A94" i="10"/>
  <c r="Q94" i="6"/>
  <c r="P94" i="6"/>
  <c r="O94" i="6"/>
  <c r="Q94" i="8"/>
  <c r="P94" i="8"/>
  <c r="O94" i="8"/>
  <c r="N94" i="8"/>
  <c r="M94" i="8"/>
  <c r="L94" i="8"/>
  <c r="K94" i="8"/>
  <c r="J94" i="8"/>
  <c r="I94" i="8"/>
  <c r="H94" i="8"/>
  <c r="G94" i="8"/>
  <c r="F94" i="8"/>
  <c r="E94" i="8"/>
  <c r="D94" i="8"/>
  <c r="C94" i="8"/>
  <c r="B94" i="8"/>
  <c r="A94" i="8"/>
  <c r="N94" i="6"/>
  <c r="M94" i="6"/>
  <c r="L94" i="6"/>
  <c r="K94" i="6"/>
  <c r="J94" i="6"/>
  <c r="I94" i="6"/>
  <c r="H94" i="6"/>
  <c r="G94" i="6"/>
  <c r="F94" i="6"/>
  <c r="E94" i="6"/>
  <c r="D94" i="6"/>
  <c r="C94" i="6"/>
  <c r="B94" i="6"/>
  <c r="Q93" i="1"/>
  <c r="P93" i="1"/>
  <c r="O93" i="1"/>
  <c r="Q93" i="13"/>
  <c r="P93" i="13"/>
  <c r="O93" i="13"/>
  <c r="N93" i="13"/>
  <c r="M93" i="13"/>
  <c r="L93" i="13"/>
  <c r="K93" i="13"/>
  <c r="J93" i="13"/>
  <c r="I93" i="13"/>
  <c r="H93" i="13"/>
  <c r="G93" i="13"/>
  <c r="F93" i="13"/>
  <c r="E93" i="13"/>
  <c r="D93" i="13"/>
  <c r="C93" i="13"/>
  <c r="B93" i="13"/>
  <c r="A93" i="13"/>
  <c r="Q92" i="13"/>
  <c r="P92" i="13"/>
  <c r="O92" i="13"/>
  <c r="N92" i="13"/>
  <c r="M92" i="13"/>
  <c r="L92" i="13"/>
  <c r="K92" i="13"/>
  <c r="J92" i="13"/>
  <c r="I92" i="13"/>
  <c r="H92" i="13"/>
  <c r="G92" i="13"/>
  <c r="F92" i="13"/>
  <c r="E92" i="13"/>
  <c r="D92" i="13"/>
  <c r="C92" i="13"/>
  <c r="B92" i="13"/>
  <c r="A92" i="13"/>
  <c r="Q91" i="13"/>
  <c r="P91" i="13"/>
  <c r="O91" i="13"/>
  <c r="N91" i="13"/>
  <c r="M91" i="13"/>
  <c r="L91" i="13"/>
  <c r="K91" i="13"/>
  <c r="J91" i="13"/>
  <c r="I91" i="13"/>
  <c r="H91" i="13"/>
  <c r="G91" i="13"/>
  <c r="F91" i="13"/>
  <c r="E91" i="13"/>
  <c r="D91" i="13"/>
  <c r="C91" i="13"/>
  <c r="B91" i="13"/>
  <c r="A91" i="13"/>
  <c r="Q93" i="12"/>
  <c r="P93" i="12"/>
  <c r="O93" i="12"/>
  <c r="N93" i="12"/>
  <c r="M93" i="12"/>
  <c r="L93" i="12"/>
  <c r="K93" i="12"/>
  <c r="J93" i="12"/>
  <c r="I93" i="12"/>
  <c r="H93" i="12"/>
  <c r="G93" i="12"/>
  <c r="F93" i="12"/>
  <c r="E93" i="12"/>
  <c r="D93" i="12"/>
  <c r="C93" i="12"/>
  <c r="B93" i="12"/>
  <c r="A93" i="12"/>
  <c r="Q92" i="12"/>
  <c r="P92" i="12"/>
  <c r="O92" i="12"/>
  <c r="N92" i="12"/>
  <c r="M92" i="12"/>
  <c r="L92" i="12"/>
  <c r="K92" i="12"/>
  <c r="J92" i="12"/>
  <c r="I92" i="12"/>
  <c r="H92" i="12"/>
  <c r="G92" i="12"/>
  <c r="F92" i="12"/>
  <c r="E92" i="12"/>
  <c r="D92" i="12"/>
  <c r="C92" i="12"/>
  <c r="B92" i="12"/>
  <c r="A92" i="12"/>
  <c r="Q91" i="12"/>
  <c r="P91" i="12"/>
  <c r="O91" i="12"/>
  <c r="N91" i="12"/>
  <c r="M91" i="12"/>
  <c r="L91" i="12"/>
  <c r="K91" i="12"/>
  <c r="J91" i="12"/>
  <c r="I91" i="12"/>
  <c r="H91" i="12"/>
  <c r="G91" i="12"/>
  <c r="F91" i="12"/>
  <c r="E91" i="12"/>
  <c r="D91" i="12"/>
  <c r="C91" i="12"/>
  <c r="B91" i="12"/>
  <c r="A91" i="12"/>
  <c r="Q93" i="11"/>
  <c r="P93" i="11"/>
  <c r="O93" i="11"/>
  <c r="N93" i="11"/>
  <c r="M93" i="11"/>
  <c r="L93" i="11"/>
  <c r="K93" i="11"/>
  <c r="J93" i="11"/>
  <c r="I93" i="11"/>
  <c r="H93" i="11"/>
  <c r="G93" i="11"/>
  <c r="F93" i="11"/>
  <c r="E93" i="11"/>
  <c r="D93" i="11"/>
  <c r="C93" i="11"/>
  <c r="B93" i="11"/>
  <c r="Q92" i="11"/>
  <c r="P92" i="11"/>
  <c r="O92" i="11"/>
  <c r="N92" i="11"/>
  <c r="M92" i="11"/>
  <c r="L92" i="11"/>
  <c r="K92" i="11"/>
  <c r="J92" i="11"/>
  <c r="I92" i="11"/>
  <c r="H92" i="11"/>
  <c r="G92" i="11"/>
  <c r="F92" i="11"/>
  <c r="E92" i="11"/>
  <c r="D92" i="11"/>
  <c r="C92" i="11"/>
  <c r="B92" i="11"/>
  <c r="Q91" i="11"/>
  <c r="P91" i="11"/>
  <c r="O91" i="11"/>
  <c r="N91" i="11"/>
  <c r="M91" i="11"/>
  <c r="L91" i="11"/>
  <c r="K91" i="11"/>
  <c r="J91" i="11"/>
  <c r="I91" i="11"/>
  <c r="H91" i="11"/>
  <c r="G91" i="11"/>
  <c r="F91" i="11"/>
  <c r="E91" i="11"/>
  <c r="D91" i="11"/>
  <c r="C91" i="11"/>
  <c r="B91" i="11"/>
  <c r="Q93" i="10"/>
  <c r="P93" i="10"/>
  <c r="O93" i="10"/>
  <c r="N93" i="10"/>
  <c r="M93" i="10"/>
  <c r="L93" i="10"/>
  <c r="K93" i="10"/>
  <c r="J93" i="10"/>
  <c r="I93" i="10"/>
  <c r="H93" i="10"/>
  <c r="G93" i="10"/>
  <c r="F93" i="10"/>
  <c r="E93" i="10"/>
  <c r="D93" i="10"/>
  <c r="C93" i="10"/>
  <c r="B93" i="10"/>
  <c r="Q92" i="10"/>
  <c r="P92" i="10"/>
  <c r="O92" i="10"/>
  <c r="N92" i="10"/>
  <c r="M92" i="10"/>
  <c r="L92" i="10"/>
  <c r="K92" i="10"/>
  <c r="J92" i="10"/>
  <c r="I92" i="10"/>
  <c r="H92" i="10"/>
  <c r="G92" i="10"/>
  <c r="F92" i="10"/>
  <c r="E92" i="10"/>
  <c r="D92" i="10"/>
  <c r="C92" i="10"/>
  <c r="B92" i="10"/>
  <c r="Q91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Q90" i="10"/>
  <c r="P90" i="10"/>
  <c r="O90" i="10"/>
  <c r="N90" i="10"/>
  <c r="M90" i="10"/>
  <c r="L90" i="10"/>
  <c r="K90" i="10"/>
  <c r="J90" i="10"/>
  <c r="I90" i="10"/>
  <c r="H90" i="10"/>
  <c r="G90" i="10"/>
  <c r="F90" i="10"/>
  <c r="E90" i="10"/>
  <c r="D90" i="10"/>
  <c r="C90" i="10"/>
  <c r="B90" i="10"/>
  <c r="Q93" i="8"/>
  <c r="P93" i="8"/>
  <c r="O93" i="8"/>
  <c r="N93" i="8"/>
  <c r="M93" i="8"/>
  <c r="L93" i="8"/>
  <c r="K93" i="8"/>
  <c r="J93" i="8"/>
  <c r="I93" i="8"/>
  <c r="H93" i="8"/>
  <c r="G93" i="8"/>
  <c r="F93" i="8"/>
  <c r="E93" i="8"/>
  <c r="D93" i="8"/>
  <c r="C93" i="8"/>
  <c r="B93" i="8"/>
  <c r="A93" i="8"/>
  <c r="Q93" i="6"/>
  <c r="P93" i="6"/>
  <c r="O93" i="6"/>
  <c r="N93" i="6"/>
  <c r="M93" i="6"/>
  <c r="L93" i="6"/>
  <c r="K93" i="6"/>
  <c r="J93" i="6"/>
  <c r="I93" i="6"/>
  <c r="H93" i="6"/>
  <c r="G93" i="6"/>
  <c r="F93" i="6"/>
  <c r="E93" i="6"/>
  <c r="D93" i="6"/>
  <c r="C93" i="6"/>
  <c r="B93" i="6"/>
  <c r="A92" i="11"/>
  <c r="Q92" i="1"/>
  <c r="P92" i="1"/>
  <c r="O92" i="1"/>
  <c r="B92" i="1"/>
  <c r="A92" i="10"/>
  <c r="Q92" i="8"/>
  <c r="P92" i="8"/>
  <c r="O92" i="8"/>
  <c r="N92" i="8"/>
  <c r="M92" i="8"/>
  <c r="L92" i="8"/>
  <c r="K92" i="8"/>
  <c r="J92" i="8"/>
  <c r="I92" i="8"/>
  <c r="H92" i="8"/>
  <c r="G92" i="8"/>
  <c r="F92" i="8"/>
  <c r="E92" i="8"/>
  <c r="D92" i="8"/>
  <c r="C92" i="8"/>
  <c r="B92" i="8"/>
  <c r="A92" i="8"/>
  <c r="Q92" i="6"/>
  <c r="P92" i="6"/>
  <c r="O92" i="6"/>
  <c r="N92" i="6"/>
  <c r="M92" i="6"/>
  <c r="L92" i="6"/>
  <c r="K92" i="6"/>
  <c r="J92" i="6"/>
  <c r="I92" i="6"/>
  <c r="H92" i="6"/>
  <c r="G92" i="6"/>
  <c r="F92" i="6"/>
  <c r="E92" i="6"/>
  <c r="D92" i="6"/>
  <c r="C92" i="6"/>
  <c r="B92" i="6"/>
  <c r="G108" i="32" a="1"/>
  <c r="D107" i="32" a="1"/>
  <c r="I107" i="32" a="1"/>
  <c r="I106" i="32" a="1"/>
  <c r="F106" i="32" a="1"/>
  <c r="G105" i="32" a="1"/>
  <c r="I105" i="32" a="1"/>
  <c r="J106" i="32" a="1"/>
  <c r="H107" i="32" a="1"/>
  <c r="J108" i="32" a="1"/>
  <c r="G106" i="32" a="1"/>
  <c r="G107" i="32" a="1"/>
  <c r="E106" i="32" a="1"/>
  <c r="F107" i="32" a="1"/>
  <c r="F104" i="32" a="1"/>
  <c r="D106" i="32" a="1"/>
  <c r="E108" i="32" a="1"/>
  <c r="F105" i="32" a="1"/>
  <c r="D108" i="32" a="1"/>
  <c r="I108" i="32" a="1"/>
  <c r="J107" i="32" a="1"/>
  <c r="H105" i="32" a="1"/>
  <c r="E107" i="32" a="1"/>
  <c r="H108" i="32" a="1"/>
  <c r="H106" i="32" a="1"/>
  <c r="F108" i="32" a="1"/>
  <c r="I105" i="32" l="1"/>
  <c r="G108" i="32"/>
  <c r="D106" i="32"/>
  <c r="I106" i="32"/>
  <c r="E106" i="32"/>
  <c r="I107" i="32"/>
  <c r="I108" i="32"/>
  <c r="D107" i="32"/>
  <c r="J107" i="32"/>
  <c r="E108" i="32"/>
  <c r="J108" i="32"/>
  <c r="F107" i="32"/>
  <c r="H105" i="32"/>
  <c r="J106" i="32"/>
  <c r="E107" i="32"/>
  <c r="F104" i="32"/>
  <c r="F105" i="32"/>
  <c r="F106" i="32"/>
  <c r="G105" i="32"/>
  <c r="G106" i="32"/>
  <c r="G107" i="32"/>
  <c r="H106" i="32"/>
  <c r="D108" i="32"/>
  <c r="H108" i="32"/>
  <c r="H107" i="32"/>
  <c r="F108" i="32"/>
  <c r="BS92" i="10"/>
  <c r="D119" i="14"/>
  <c r="AS119" i="14" s="1"/>
  <c r="BK105" i="6"/>
  <c r="AN93" i="6"/>
  <c r="AX105" i="10"/>
  <c r="AA93" i="10"/>
  <c r="BU93" i="10"/>
  <c r="BF105" i="10"/>
  <c r="CC93" i="10"/>
  <c r="AI93" i="10"/>
  <c r="AX103" i="11"/>
  <c r="BF103" i="11"/>
  <c r="AX104" i="11"/>
  <c r="BU92" i="11"/>
  <c r="AA92" i="11"/>
  <c r="BF104" i="11"/>
  <c r="AI92" i="11"/>
  <c r="CC92" i="11"/>
  <c r="AX105" i="11"/>
  <c r="AA93" i="11"/>
  <c r="BU93" i="11"/>
  <c r="BF105" i="11"/>
  <c r="CC93" i="11"/>
  <c r="AI93" i="11"/>
  <c r="AW103" i="12"/>
  <c r="S91" i="12"/>
  <c r="R91" i="12"/>
  <c r="BE103" i="12"/>
  <c r="AV104" i="12"/>
  <c r="AO131" i="16" s="1"/>
  <c r="Y92" i="12"/>
  <c r="AB119" i="16" s="1"/>
  <c r="AB91" i="19" s="1"/>
  <c r="BD104" i="12"/>
  <c r="AG92" i="12"/>
  <c r="CA92" i="12"/>
  <c r="BS93" i="12"/>
  <c r="D120" i="16"/>
  <c r="AS120" i="16" s="1"/>
  <c r="BC105" i="12"/>
  <c r="AF93" i="12"/>
  <c r="BZ93" i="12"/>
  <c r="BK105" i="12"/>
  <c r="AN93" i="12"/>
  <c r="BB103" i="13"/>
  <c r="T90" i="35"/>
  <c r="BJ103" i="13"/>
  <c r="BA104" i="13"/>
  <c r="BX92" i="13"/>
  <c r="AD92" i="13"/>
  <c r="BI104" i="13"/>
  <c r="AL92" i="13"/>
  <c r="AZ105" i="13"/>
  <c r="BW93" i="13"/>
  <c r="AC93" i="13"/>
  <c r="BH105" i="13"/>
  <c r="CE93" i="13"/>
  <c r="AK93" i="13"/>
  <c r="E93" i="1"/>
  <c r="M93" i="1"/>
  <c r="AW106" i="6"/>
  <c r="BT94" i="6"/>
  <c r="S94" i="6"/>
  <c r="R94" i="6"/>
  <c r="Z94" i="6"/>
  <c r="Z95" i="6"/>
  <c r="BT95" i="6"/>
  <c r="BE106" i="6"/>
  <c r="AH94" i="6"/>
  <c r="CB94" i="6"/>
  <c r="CB95" i="6"/>
  <c r="AH95" i="6"/>
  <c r="AY106" i="8"/>
  <c r="AB94" i="8"/>
  <c r="T94" i="8"/>
  <c r="BV94" i="8"/>
  <c r="W94" i="8"/>
  <c r="U94" i="8"/>
  <c r="BV95" i="8"/>
  <c r="AB95" i="8"/>
  <c r="BG106" i="8"/>
  <c r="CD94" i="8"/>
  <c r="AJ94" i="8"/>
  <c r="AJ95" i="8"/>
  <c r="CD95" i="8"/>
  <c r="BS94" i="10"/>
  <c r="D121" i="14"/>
  <c r="AS121" i="14" s="1"/>
  <c r="BC106" i="10"/>
  <c r="AF94" i="10"/>
  <c r="BZ94" i="10"/>
  <c r="AF95" i="10"/>
  <c r="BZ95" i="10"/>
  <c r="BK106" i="10"/>
  <c r="AN94" i="10"/>
  <c r="AN95" i="10"/>
  <c r="BB106" i="11"/>
  <c r="AE94" i="11"/>
  <c r="BY94" i="11"/>
  <c r="BY95" i="11"/>
  <c r="AE95" i="11"/>
  <c r="AV106" i="12"/>
  <c r="AO133" i="16" s="1"/>
  <c r="Y94" i="12"/>
  <c r="AB121" i="16" s="1"/>
  <c r="AB93" i="19" s="1"/>
  <c r="Y95" i="12"/>
  <c r="AB122" i="16" s="1"/>
  <c r="AB94" i="19" s="1"/>
  <c r="BD106" i="12"/>
  <c r="CA94" i="12"/>
  <c r="AG94" i="12"/>
  <c r="CA95" i="12"/>
  <c r="AG95" i="12"/>
  <c r="BI106" i="11"/>
  <c r="AL94" i="11"/>
  <c r="AL95" i="11"/>
  <c r="AZ106" i="13"/>
  <c r="BW94" i="13"/>
  <c r="AC94" i="13"/>
  <c r="BW95" i="13"/>
  <c r="AC95" i="13"/>
  <c r="BH106" i="13"/>
  <c r="CE94" i="13"/>
  <c r="AK94" i="13"/>
  <c r="CE95" i="13"/>
  <c r="AK95" i="13"/>
  <c r="E94" i="1"/>
  <c r="M94" i="1"/>
  <c r="AX102" i="10"/>
  <c r="BF103" i="10"/>
  <c r="CC91" i="10"/>
  <c r="AI91" i="10"/>
  <c r="AX104" i="10"/>
  <c r="AA92" i="10"/>
  <c r="BU92" i="10"/>
  <c r="BA104" i="8"/>
  <c r="E92" i="1"/>
  <c r="AY105" i="8"/>
  <c r="U93" i="8"/>
  <c r="T93" i="8"/>
  <c r="BV93" i="8"/>
  <c r="AB93" i="8"/>
  <c r="W93" i="8"/>
  <c r="AY102" i="10"/>
  <c r="W90" i="10"/>
  <c r="U90" i="10"/>
  <c r="T90" i="10"/>
  <c r="BG102" i="10"/>
  <c r="BG104" i="10"/>
  <c r="CD92" i="10"/>
  <c r="AJ92" i="10"/>
  <c r="AY105" i="10"/>
  <c r="BV93" i="10"/>
  <c r="AB93" i="10"/>
  <c r="T93" i="10"/>
  <c r="W93" i="10"/>
  <c r="U93" i="10"/>
  <c r="AY103" i="11"/>
  <c r="W91" i="11"/>
  <c r="U91" i="11"/>
  <c r="T91" i="11"/>
  <c r="BG103" i="11"/>
  <c r="BG104" i="11"/>
  <c r="CD92" i="11"/>
  <c r="AJ92" i="11"/>
  <c r="BG105" i="11"/>
  <c r="AJ93" i="11"/>
  <c r="CD93" i="11"/>
  <c r="AV105" i="12"/>
  <c r="AO132" i="16" s="1"/>
  <c r="Y93" i="12"/>
  <c r="AB120" i="16" s="1"/>
  <c r="AB92" i="19" s="1"/>
  <c r="BD105" i="12"/>
  <c r="AG93" i="12"/>
  <c r="CA93" i="12"/>
  <c r="BC103" i="13"/>
  <c r="BF106" i="6"/>
  <c r="AI94" i="6"/>
  <c r="CC94" i="6"/>
  <c r="AI95" i="6"/>
  <c r="CC95" i="6"/>
  <c r="AZ106" i="8"/>
  <c r="BW94" i="8"/>
  <c r="AC94" i="8"/>
  <c r="AC95" i="8"/>
  <c r="BW95" i="8"/>
  <c r="BH106" i="8"/>
  <c r="AK94" i="8"/>
  <c r="CE94" i="8"/>
  <c r="CE95" i="8"/>
  <c r="AK95" i="8"/>
  <c r="AV106" i="10"/>
  <c r="AO133" i="14" s="1"/>
  <c r="Y94" i="10"/>
  <c r="AB121" i="14" s="1"/>
  <c r="R93" i="19" s="1"/>
  <c r="Y95" i="10"/>
  <c r="AB122" i="14" s="1"/>
  <c r="R94" i="19" s="1"/>
  <c r="BD106" i="10"/>
  <c r="CA94" i="10"/>
  <c r="AG94" i="10"/>
  <c r="CA95" i="10"/>
  <c r="AG95" i="10"/>
  <c r="BS94" i="11"/>
  <c r="D121" i="15"/>
  <c r="AS121" i="15" s="1"/>
  <c r="BC106" i="11"/>
  <c r="AF94" i="11"/>
  <c r="BZ94" i="11"/>
  <c r="AF95" i="11"/>
  <c r="BZ95" i="11"/>
  <c r="AW106" i="12"/>
  <c r="Z94" i="12"/>
  <c r="S94" i="12"/>
  <c r="R94" i="12"/>
  <c r="BT94" i="12"/>
  <c r="Z95" i="12"/>
  <c r="BT95" i="12"/>
  <c r="BE106" i="12"/>
  <c r="CB94" i="12"/>
  <c r="AH94" i="12"/>
  <c r="CB95" i="12"/>
  <c r="AH95" i="12"/>
  <c r="N93" i="35"/>
  <c r="AM94" i="11"/>
  <c r="BJ106" i="11"/>
  <c r="AM95" i="11"/>
  <c r="BA106" i="13"/>
  <c r="BX94" i="13"/>
  <c r="AD94" i="13"/>
  <c r="BX95" i="13"/>
  <c r="AD95" i="13"/>
  <c r="BI106" i="13"/>
  <c r="AL94" i="13"/>
  <c r="AL95" i="13"/>
  <c r="F94" i="1"/>
  <c r="N94" i="1"/>
  <c r="BA104" i="6"/>
  <c r="BH104" i="8"/>
  <c r="D92" i="1"/>
  <c r="AY105" i="6"/>
  <c r="T93" i="6"/>
  <c r="U93" i="6"/>
  <c r="BV93" i="6"/>
  <c r="AB93" i="6"/>
  <c r="W93" i="6"/>
  <c r="AX105" i="8"/>
  <c r="AA93" i="8"/>
  <c r="BU93" i="8"/>
  <c r="BF102" i="10"/>
  <c r="BF104" i="10"/>
  <c r="AI92" i="10"/>
  <c r="CC92" i="10"/>
  <c r="E91" i="35"/>
  <c r="BJ104" i="6"/>
  <c r="BH105" i="6"/>
  <c r="CE93" i="6"/>
  <c r="AK93" i="6"/>
  <c r="BG103" i="10"/>
  <c r="CD91" i="10"/>
  <c r="AJ91" i="10"/>
  <c r="AY104" i="10"/>
  <c r="T92" i="10"/>
  <c r="BV92" i="10"/>
  <c r="W92" i="10"/>
  <c r="U92" i="10"/>
  <c r="AB92" i="10"/>
  <c r="BG105" i="10"/>
  <c r="AJ93" i="10"/>
  <c r="CD93" i="10"/>
  <c r="AY104" i="11"/>
  <c r="AB92" i="11"/>
  <c r="T92" i="11"/>
  <c r="W92" i="11"/>
  <c r="BV92" i="11"/>
  <c r="U92" i="11"/>
  <c r="AY105" i="11"/>
  <c r="U93" i="11"/>
  <c r="BV93" i="11"/>
  <c r="AB93" i="11"/>
  <c r="W93" i="11"/>
  <c r="T93" i="11"/>
  <c r="AX103" i="12"/>
  <c r="AW104" i="12"/>
  <c r="BT92" i="12"/>
  <c r="Z92" i="12"/>
  <c r="R92" i="12"/>
  <c r="S92" i="12"/>
  <c r="BK103" i="13"/>
  <c r="T91" i="35"/>
  <c r="AM92" i="13"/>
  <c r="BJ104" i="13"/>
  <c r="BA105" i="13"/>
  <c r="BX93" i="13"/>
  <c r="AD93" i="13"/>
  <c r="BI105" i="13"/>
  <c r="AL93" i="13"/>
  <c r="F93" i="1"/>
  <c r="N93" i="1"/>
  <c r="AX106" i="6"/>
  <c r="BU94" i="6"/>
  <c r="AA94" i="6"/>
  <c r="BU95" i="6"/>
  <c r="AA95" i="6"/>
  <c r="BC104" i="6"/>
  <c r="BK104" i="6"/>
  <c r="BB104" i="8"/>
  <c r="H91" i="35"/>
  <c r="BJ104" i="8"/>
  <c r="F92" i="1"/>
  <c r="N92" i="1"/>
  <c r="BA105" i="6"/>
  <c r="AD93" i="6"/>
  <c r="BX93" i="6"/>
  <c r="BI105" i="6"/>
  <c r="AL93" i="6"/>
  <c r="AZ105" i="8"/>
  <c r="BW93" i="8"/>
  <c r="AC93" i="8"/>
  <c r="BH105" i="8"/>
  <c r="CE93" i="8"/>
  <c r="AK93" i="8"/>
  <c r="AZ102" i="10"/>
  <c r="BH102" i="10"/>
  <c r="AZ103" i="10"/>
  <c r="BW91" i="10"/>
  <c r="AC91" i="10"/>
  <c r="BH103" i="10"/>
  <c r="CE91" i="10"/>
  <c r="AK91" i="10"/>
  <c r="AZ104" i="10"/>
  <c r="BW92" i="10"/>
  <c r="AC92" i="10"/>
  <c r="BH104" i="10"/>
  <c r="CE92" i="10"/>
  <c r="AK92" i="10"/>
  <c r="AZ105" i="10"/>
  <c r="BW93" i="10"/>
  <c r="AC93" i="10"/>
  <c r="BH105" i="10"/>
  <c r="AK93" i="10"/>
  <c r="CE93" i="10"/>
  <c r="AZ103" i="11"/>
  <c r="BH103" i="11"/>
  <c r="AZ104" i="11"/>
  <c r="BW92" i="11"/>
  <c r="AC92" i="11"/>
  <c r="BH104" i="11"/>
  <c r="CE92" i="11"/>
  <c r="AK92" i="11"/>
  <c r="AZ105" i="11"/>
  <c r="AC93" i="11"/>
  <c r="BW93" i="11"/>
  <c r="BH105" i="11"/>
  <c r="AK93" i="11"/>
  <c r="CE93" i="11"/>
  <c r="AY103" i="12"/>
  <c r="W91" i="12"/>
  <c r="U91" i="12"/>
  <c r="T91" i="12"/>
  <c r="BG103" i="12"/>
  <c r="AX104" i="12"/>
  <c r="BU92" i="12"/>
  <c r="AA92" i="12"/>
  <c r="BF104" i="12"/>
  <c r="AI92" i="12"/>
  <c r="CC92" i="12"/>
  <c r="AW105" i="12"/>
  <c r="S93" i="12"/>
  <c r="R93" i="12"/>
  <c r="BT93" i="12"/>
  <c r="Z93" i="12"/>
  <c r="BE105" i="12"/>
  <c r="CB93" i="12"/>
  <c r="AH93" i="12"/>
  <c r="AV103" i="13"/>
  <c r="AO130" i="17" s="1"/>
  <c r="BD103" i="13"/>
  <c r="D119" i="17"/>
  <c r="AS119" i="17" s="1"/>
  <c r="BS92" i="13"/>
  <c r="BC104" i="13"/>
  <c r="BZ92" i="13"/>
  <c r="AF92" i="13"/>
  <c r="BK104" i="13"/>
  <c r="AN92" i="13"/>
  <c r="BB105" i="13"/>
  <c r="BY93" i="13"/>
  <c r="AE93" i="13"/>
  <c r="T92" i="35"/>
  <c r="AM93" i="13"/>
  <c r="BJ105" i="13"/>
  <c r="G93" i="1"/>
  <c r="BI105" i="1"/>
  <c r="AL93" i="1"/>
  <c r="AY106" i="6"/>
  <c r="T94" i="6"/>
  <c r="W94" i="6"/>
  <c r="BV94" i="6"/>
  <c r="U94" i="6"/>
  <c r="AB94" i="6"/>
  <c r="AB95" i="6"/>
  <c r="BV95" i="6"/>
  <c r="BG106" i="6"/>
  <c r="AJ94" i="6"/>
  <c r="CD94" i="6"/>
  <c r="CD95" i="6"/>
  <c r="AJ95" i="6"/>
  <c r="BA106" i="8"/>
  <c r="AD94" i="8"/>
  <c r="BX94" i="8"/>
  <c r="AD95" i="8"/>
  <c r="BX95" i="8"/>
  <c r="BI106" i="8"/>
  <c r="AL94" i="8"/>
  <c r="AL95" i="8"/>
  <c r="AW106" i="10"/>
  <c r="BT94" i="10"/>
  <c r="Z94" i="10"/>
  <c r="S94" i="10"/>
  <c r="R94" i="10"/>
  <c r="BT95" i="10"/>
  <c r="Z95" i="10"/>
  <c r="BE106" i="10"/>
  <c r="CB94" i="10"/>
  <c r="AH94" i="10"/>
  <c r="AH95" i="10"/>
  <c r="CB95" i="10"/>
  <c r="AV106" i="11"/>
  <c r="AO133" i="15" s="1"/>
  <c r="Y94" i="11"/>
  <c r="AB121" i="15" s="1"/>
  <c r="W93" i="19" s="1"/>
  <c r="Y95" i="11"/>
  <c r="AB122" i="15" s="1"/>
  <c r="W94" i="19" s="1"/>
  <c r="BD106" i="11"/>
  <c r="AG94" i="11"/>
  <c r="CA94" i="11"/>
  <c r="AG95" i="11"/>
  <c r="CA95" i="11"/>
  <c r="AX106" i="12"/>
  <c r="AA94" i="12"/>
  <c r="BU94" i="12"/>
  <c r="AA95" i="12"/>
  <c r="BU95" i="12"/>
  <c r="BF106" i="12"/>
  <c r="AI94" i="12"/>
  <c r="CC94" i="12"/>
  <c r="AI95" i="12"/>
  <c r="CC95" i="12"/>
  <c r="BK106" i="11"/>
  <c r="AN94" i="11"/>
  <c r="AN95" i="11"/>
  <c r="BB106" i="13"/>
  <c r="BY94" i="13"/>
  <c r="AE94" i="13"/>
  <c r="BY95" i="13"/>
  <c r="AE95" i="13"/>
  <c r="T93" i="35"/>
  <c r="AM94" i="13"/>
  <c r="BJ106" i="13"/>
  <c r="AM95" i="13"/>
  <c r="G94" i="1"/>
  <c r="BI106" i="1"/>
  <c r="AL94" i="1"/>
  <c r="AL95" i="1"/>
  <c r="BI104" i="6"/>
  <c r="AZ104" i="8"/>
  <c r="L92" i="1"/>
  <c r="BG105" i="6"/>
  <c r="CD93" i="6"/>
  <c r="AJ93" i="6"/>
  <c r="BF105" i="8"/>
  <c r="AI93" i="8"/>
  <c r="CC93" i="8"/>
  <c r="AX103" i="10"/>
  <c r="BU91" i="10"/>
  <c r="AA91" i="10"/>
  <c r="BB104" i="6"/>
  <c r="BI104" i="8"/>
  <c r="M92" i="1"/>
  <c r="AZ105" i="6"/>
  <c r="AC93" i="6"/>
  <c r="BW93" i="6"/>
  <c r="BG105" i="8"/>
  <c r="CD93" i="8"/>
  <c r="AJ93" i="8"/>
  <c r="AY103" i="10"/>
  <c r="BV91" i="10"/>
  <c r="W91" i="10"/>
  <c r="T91" i="10"/>
  <c r="U91" i="10"/>
  <c r="AB91" i="10"/>
  <c r="BF103" i="12"/>
  <c r="BE104" i="12"/>
  <c r="AH92" i="12"/>
  <c r="CB92" i="12"/>
  <c r="D118" i="17"/>
  <c r="AS118" i="17" s="1"/>
  <c r="BS91" i="13"/>
  <c r="BB104" i="13"/>
  <c r="BY92" i="13"/>
  <c r="AE92" i="13"/>
  <c r="AV104" i="6"/>
  <c r="AO131" i="4" s="1"/>
  <c r="BD104" i="6"/>
  <c r="BS92" i="8"/>
  <c r="D119" i="5"/>
  <c r="AS119" i="5" s="1"/>
  <c r="BC104" i="8"/>
  <c r="BK104" i="8"/>
  <c r="G92" i="1"/>
  <c r="BI104" i="1"/>
  <c r="BB105" i="6"/>
  <c r="AE93" i="6"/>
  <c r="BY93" i="6"/>
  <c r="E92" i="35"/>
  <c r="AM93" i="6"/>
  <c r="BJ105" i="6"/>
  <c r="BA105" i="8"/>
  <c r="BX93" i="8"/>
  <c r="AD93" i="8"/>
  <c r="BI105" i="8"/>
  <c r="AL93" i="8"/>
  <c r="BA102" i="10"/>
  <c r="BI102" i="10"/>
  <c r="BA103" i="10"/>
  <c r="BX91" i="10"/>
  <c r="AD91" i="10"/>
  <c r="BI103" i="10"/>
  <c r="AL91" i="10"/>
  <c r="BA104" i="10"/>
  <c r="BX92" i="10"/>
  <c r="AD92" i="10"/>
  <c r="BI104" i="10"/>
  <c r="AL92" i="10"/>
  <c r="BA105" i="10"/>
  <c r="BX93" i="10"/>
  <c r="AD93" i="10"/>
  <c r="BI105" i="10"/>
  <c r="AL93" i="10"/>
  <c r="BA103" i="11"/>
  <c r="BI103" i="11"/>
  <c r="BA104" i="11"/>
  <c r="BX92" i="11"/>
  <c r="AD92" i="11"/>
  <c r="BI104" i="11"/>
  <c r="AL92" i="11"/>
  <c r="BA105" i="11"/>
  <c r="AD93" i="11"/>
  <c r="BX93" i="11"/>
  <c r="BI105" i="11"/>
  <c r="AL93" i="11"/>
  <c r="AZ103" i="12"/>
  <c r="BH103" i="12"/>
  <c r="AY104" i="12"/>
  <c r="BV92" i="12"/>
  <c r="AB92" i="12"/>
  <c r="T92" i="12"/>
  <c r="U92" i="12"/>
  <c r="W92" i="12"/>
  <c r="BG104" i="12"/>
  <c r="CD92" i="12"/>
  <c r="AJ92" i="12"/>
  <c r="AX105" i="12"/>
  <c r="BU93" i="12"/>
  <c r="AA93" i="12"/>
  <c r="BF105" i="12"/>
  <c r="CC93" i="12"/>
  <c r="AI93" i="12"/>
  <c r="AW103" i="13"/>
  <c r="S91" i="13"/>
  <c r="R91" i="13"/>
  <c r="BE103" i="13"/>
  <c r="AV104" i="13"/>
  <c r="AO131" i="17" s="1"/>
  <c r="Y92" i="13"/>
  <c r="AB119" i="17" s="1"/>
  <c r="AG91" i="19" s="1"/>
  <c r="BD104" i="13"/>
  <c r="CA92" i="13"/>
  <c r="AG92" i="13"/>
  <c r="D120" i="17"/>
  <c r="AS120" i="17" s="1"/>
  <c r="BS93" i="13"/>
  <c r="BC105" i="13"/>
  <c r="BZ93" i="13"/>
  <c r="AF93" i="13"/>
  <c r="BK105" i="13"/>
  <c r="AN93" i="13"/>
  <c r="H93" i="1"/>
  <c r="B92" i="35"/>
  <c r="AM93" i="1"/>
  <c r="BJ105" i="1"/>
  <c r="AZ106" i="6"/>
  <c r="BW94" i="6"/>
  <c r="AC94" i="6"/>
  <c r="BW95" i="6"/>
  <c r="AC95" i="6"/>
  <c r="BH106" i="6"/>
  <c r="CE94" i="6"/>
  <c r="AK94" i="6"/>
  <c r="CE95" i="6"/>
  <c r="AK95" i="6"/>
  <c r="BB106" i="8"/>
  <c r="AE94" i="8"/>
  <c r="BY94" i="8"/>
  <c r="AE95" i="8"/>
  <c r="BY95" i="8"/>
  <c r="H93" i="35"/>
  <c r="AM94" i="8"/>
  <c r="BJ106" i="8"/>
  <c r="AM95" i="8"/>
  <c r="AX106" i="10"/>
  <c r="AA94" i="10"/>
  <c r="BU94" i="10"/>
  <c r="BU95" i="10"/>
  <c r="AA95" i="10"/>
  <c r="BF106" i="10"/>
  <c r="CC94" i="10"/>
  <c r="AI94" i="10"/>
  <c r="CC95" i="10"/>
  <c r="AI95" i="10"/>
  <c r="AW106" i="11"/>
  <c r="BT94" i="11"/>
  <c r="Z94" i="11"/>
  <c r="R94" i="11"/>
  <c r="S94" i="11"/>
  <c r="Z95" i="11"/>
  <c r="BT95" i="11"/>
  <c r="BE106" i="11"/>
  <c r="AH94" i="11"/>
  <c r="CB94" i="11"/>
  <c r="CB95" i="11"/>
  <c r="AH95" i="11"/>
  <c r="AY106" i="12"/>
  <c r="AB94" i="12"/>
  <c r="BV94" i="12"/>
  <c r="T94" i="12"/>
  <c r="W94" i="12"/>
  <c r="U94" i="12"/>
  <c r="BV95" i="12"/>
  <c r="AB95" i="12"/>
  <c r="BG106" i="12"/>
  <c r="CD94" i="12"/>
  <c r="AJ94" i="12"/>
  <c r="AJ95" i="12"/>
  <c r="CD95" i="12"/>
  <c r="D121" i="17"/>
  <c r="AS121" i="17" s="1"/>
  <c r="BS94" i="13"/>
  <c r="BC106" i="13"/>
  <c r="BZ94" i="13"/>
  <c r="AF94" i="13"/>
  <c r="BZ95" i="13"/>
  <c r="AF95" i="13"/>
  <c r="BK106" i="13"/>
  <c r="AN94" i="13"/>
  <c r="AN95" i="13"/>
  <c r="H94" i="1"/>
  <c r="BJ106" i="1"/>
  <c r="B93" i="35"/>
  <c r="AM94" i="1"/>
  <c r="AM95" i="1"/>
  <c r="BD105" i="13"/>
  <c r="CA93" i="13"/>
  <c r="AG93" i="13"/>
  <c r="A93" i="6"/>
  <c r="A93" i="1"/>
  <c r="I93" i="1"/>
  <c r="BK105" i="1"/>
  <c r="AN93" i="1"/>
  <c r="BA106" i="6"/>
  <c r="BX94" i="6"/>
  <c r="AD94" i="6"/>
  <c r="AD95" i="6"/>
  <c r="BX95" i="6"/>
  <c r="BS94" i="8"/>
  <c r="D121" i="5"/>
  <c r="AS121" i="5" s="1"/>
  <c r="BC106" i="8"/>
  <c r="AF94" i="8"/>
  <c r="BZ94" i="8"/>
  <c r="AF95" i="8"/>
  <c r="BZ95" i="8"/>
  <c r="BK106" i="8"/>
  <c r="AN94" i="8"/>
  <c r="AN95" i="8"/>
  <c r="AY106" i="10"/>
  <c r="AB94" i="10"/>
  <c r="BV94" i="10"/>
  <c r="U94" i="10"/>
  <c r="T94" i="10"/>
  <c r="W94" i="10"/>
  <c r="BV95" i="10"/>
  <c r="AB95" i="10"/>
  <c r="BG106" i="10"/>
  <c r="AJ94" i="10"/>
  <c r="CD94" i="10"/>
  <c r="AJ95" i="10"/>
  <c r="CD95" i="10"/>
  <c r="AX106" i="11"/>
  <c r="AA94" i="11"/>
  <c r="BU94" i="11"/>
  <c r="AA95" i="11"/>
  <c r="BU95" i="11"/>
  <c r="BF106" i="11"/>
  <c r="AI94" i="11"/>
  <c r="CC94" i="11"/>
  <c r="AI95" i="11"/>
  <c r="CC95" i="11"/>
  <c r="AZ106" i="12"/>
  <c r="BW94" i="12"/>
  <c r="AC94" i="12"/>
  <c r="BW95" i="12"/>
  <c r="AC95" i="12"/>
  <c r="BH106" i="12"/>
  <c r="AK94" i="12"/>
  <c r="CE94" i="12"/>
  <c r="AK95" i="12"/>
  <c r="CE95" i="12"/>
  <c r="AV106" i="13"/>
  <c r="AO133" i="17" s="1"/>
  <c r="Y94" i="13"/>
  <c r="AB121" i="17" s="1"/>
  <c r="AG93" i="19" s="1"/>
  <c r="Y95" i="13"/>
  <c r="AB122" i="17" s="1"/>
  <c r="AG94" i="19" s="1"/>
  <c r="BD106" i="13"/>
  <c r="CA94" i="13"/>
  <c r="AG94" i="13"/>
  <c r="CA95" i="13"/>
  <c r="AG95" i="13"/>
  <c r="A94" i="6"/>
  <c r="A94" i="1"/>
  <c r="I94" i="1"/>
  <c r="BK106" i="1"/>
  <c r="AN94" i="1"/>
  <c r="AN95" i="1"/>
  <c r="AW104" i="6"/>
  <c r="S92" i="6"/>
  <c r="R92" i="6"/>
  <c r="BD104" i="8"/>
  <c r="H92" i="1"/>
  <c r="BB105" i="8"/>
  <c r="AE93" i="8"/>
  <c r="BY93" i="8"/>
  <c r="K92" i="35"/>
  <c r="AM93" i="10"/>
  <c r="BJ105" i="10"/>
  <c r="BB103" i="11"/>
  <c r="BB104" i="11"/>
  <c r="BY92" i="11"/>
  <c r="AE92" i="11"/>
  <c r="BB105" i="11"/>
  <c r="BY93" i="11"/>
  <c r="AE93" i="11"/>
  <c r="BH104" i="12"/>
  <c r="AK92" i="12"/>
  <c r="CE92" i="12"/>
  <c r="AX103" i="13"/>
  <c r="BE104" i="13"/>
  <c r="CB92" i="13"/>
  <c r="AH92" i="13"/>
  <c r="AX104" i="6"/>
  <c r="BF104" i="6"/>
  <c r="AW104" i="8"/>
  <c r="S92" i="8"/>
  <c r="R92" i="8"/>
  <c r="BE104" i="8"/>
  <c r="A92" i="6"/>
  <c r="A92" i="1"/>
  <c r="I92" i="1"/>
  <c r="BK104" i="1"/>
  <c r="BS92" i="11"/>
  <c r="D119" i="15"/>
  <c r="AS119" i="15" s="1"/>
  <c r="AV105" i="6"/>
  <c r="AO132" i="4" s="1"/>
  <c r="Y93" i="6"/>
  <c r="AB120" i="4" s="1"/>
  <c r="H92" i="19" s="1"/>
  <c r="BD105" i="6"/>
  <c r="CA93" i="6"/>
  <c r="AG93" i="6"/>
  <c r="BS93" i="8"/>
  <c r="D120" i="5"/>
  <c r="AS120" i="5" s="1"/>
  <c r="BC105" i="8"/>
  <c r="BZ93" i="8"/>
  <c r="AF93" i="8"/>
  <c r="BK105" i="8"/>
  <c r="AN93" i="8"/>
  <c r="BC102" i="10"/>
  <c r="BK102" i="10"/>
  <c r="BC103" i="10"/>
  <c r="BZ91" i="10"/>
  <c r="AF91" i="10"/>
  <c r="BK103" i="10"/>
  <c r="AN91" i="10"/>
  <c r="BC104" i="10"/>
  <c r="BZ92" i="10"/>
  <c r="AF92" i="10"/>
  <c r="BK104" i="10"/>
  <c r="AN92" i="10"/>
  <c r="BC105" i="10"/>
  <c r="AF93" i="10"/>
  <c r="BZ93" i="10"/>
  <c r="BK105" i="10"/>
  <c r="AN93" i="10"/>
  <c r="BC103" i="11"/>
  <c r="BK103" i="11"/>
  <c r="BC104" i="11"/>
  <c r="AF92" i="11"/>
  <c r="BZ92" i="11"/>
  <c r="BK104" i="11"/>
  <c r="AN92" i="11"/>
  <c r="BC105" i="11"/>
  <c r="BZ93" i="11"/>
  <c r="AF93" i="11"/>
  <c r="BK105" i="11"/>
  <c r="AN93" i="11"/>
  <c r="BB103" i="12"/>
  <c r="Q90" i="35"/>
  <c r="BJ103" i="12"/>
  <c r="BA104" i="12"/>
  <c r="BX92" i="12"/>
  <c r="AD92" i="12"/>
  <c r="BI104" i="12"/>
  <c r="AL92" i="12"/>
  <c r="AZ105" i="12"/>
  <c r="BW93" i="12"/>
  <c r="AC93" i="12"/>
  <c r="BH105" i="12"/>
  <c r="AK93" i="12"/>
  <c r="CE93" i="12"/>
  <c r="AY103" i="13"/>
  <c r="U91" i="13"/>
  <c r="T91" i="13"/>
  <c r="W91" i="13"/>
  <c r="BG103" i="13"/>
  <c r="AX104" i="13"/>
  <c r="BU92" i="13"/>
  <c r="AA92" i="13"/>
  <c r="BF104" i="13"/>
  <c r="CC92" i="13"/>
  <c r="AI92" i="13"/>
  <c r="AW105" i="13"/>
  <c r="BT93" i="13"/>
  <c r="Z93" i="13"/>
  <c r="S93" i="13"/>
  <c r="R93" i="13"/>
  <c r="BE105" i="13"/>
  <c r="CB93" i="13"/>
  <c r="AH93" i="13"/>
  <c r="DE105" i="18"/>
  <c r="B93" i="1"/>
  <c r="J93" i="1"/>
  <c r="BB106" i="6"/>
  <c r="AE94" i="6"/>
  <c r="BY94" i="6"/>
  <c r="BY95" i="6"/>
  <c r="AE95" i="6"/>
  <c r="AV106" i="8"/>
  <c r="AO133" i="5" s="1"/>
  <c r="Y94" i="8"/>
  <c r="AB121" i="5" s="1"/>
  <c r="M93" i="19" s="1"/>
  <c r="Y95" i="8"/>
  <c r="AB122" i="5" s="1"/>
  <c r="M94" i="19" s="1"/>
  <c r="BD106" i="8"/>
  <c r="CA94" i="8"/>
  <c r="AG94" i="8"/>
  <c r="CA95" i="8"/>
  <c r="AG95" i="8"/>
  <c r="BI106" i="6"/>
  <c r="AL94" i="6"/>
  <c r="AL95" i="6"/>
  <c r="AZ106" i="10"/>
  <c r="AC94" i="10"/>
  <c r="BW94" i="10"/>
  <c r="BW95" i="10"/>
  <c r="AC95" i="10"/>
  <c r="BH106" i="10"/>
  <c r="AK94" i="10"/>
  <c r="CE94" i="10"/>
  <c r="AK95" i="10"/>
  <c r="CE95" i="10"/>
  <c r="AY106" i="11"/>
  <c r="T94" i="11"/>
  <c r="W94" i="11"/>
  <c r="U94" i="11"/>
  <c r="BV94" i="11"/>
  <c r="AB94" i="11"/>
  <c r="BV95" i="11"/>
  <c r="AB95" i="11"/>
  <c r="BG106" i="11"/>
  <c r="CD94" i="11"/>
  <c r="AJ94" i="11"/>
  <c r="AJ95" i="11"/>
  <c r="CD95" i="11"/>
  <c r="BA106" i="12"/>
  <c r="AD94" i="12"/>
  <c r="BX94" i="12"/>
  <c r="AD95" i="12"/>
  <c r="BX95" i="12"/>
  <c r="BI106" i="12"/>
  <c r="AL94" i="12"/>
  <c r="AL95" i="12"/>
  <c r="AW106" i="13"/>
  <c r="BT94" i="13"/>
  <c r="Z94" i="13"/>
  <c r="S94" i="13"/>
  <c r="R94" i="13"/>
  <c r="BT95" i="13"/>
  <c r="Z95" i="13"/>
  <c r="BE106" i="13"/>
  <c r="CB94" i="13"/>
  <c r="AH94" i="13"/>
  <c r="CB95" i="13"/>
  <c r="AH95" i="13"/>
  <c r="DE106" i="18"/>
  <c r="B94" i="1"/>
  <c r="J94" i="1"/>
  <c r="BE104" i="6"/>
  <c r="B91" i="35"/>
  <c r="BJ104" i="1"/>
  <c r="H92" i="35"/>
  <c r="AM93" i="8"/>
  <c r="BJ105" i="8"/>
  <c r="BB102" i="10"/>
  <c r="K89" i="35"/>
  <c r="BJ102" i="10"/>
  <c r="BB103" i="10"/>
  <c r="BY91" i="10"/>
  <c r="AE91" i="10"/>
  <c r="K90" i="35"/>
  <c r="AM91" i="10"/>
  <c r="BJ103" i="10"/>
  <c r="BB104" i="10"/>
  <c r="BY92" i="10"/>
  <c r="AE92" i="10"/>
  <c r="K91" i="35"/>
  <c r="AM92" i="10"/>
  <c r="BJ104" i="10"/>
  <c r="BB105" i="10"/>
  <c r="BY93" i="10"/>
  <c r="AE93" i="10"/>
  <c r="N90" i="35"/>
  <c r="BJ103" i="11"/>
  <c r="N91" i="35"/>
  <c r="AM92" i="11"/>
  <c r="BJ104" i="11"/>
  <c r="N92" i="35"/>
  <c r="AM93" i="11"/>
  <c r="BJ105" i="11"/>
  <c r="BA103" i="12"/>
  <c r="BI103" i="12"/>
  <c r="AZ104" i="12"/>
  <c r="BW92" i="12"/>
  <c r="AC92" i="12"/>
  <c r="AY105" i="12"/>
  <c r="AB93" i="12"/>
  <c r="W93" i="12"/>
  <c r="U93" i="12"/>
  <c r="BV93" i="12"/>
  <c r="T93" i="12"/>
  <c r="BG105" i="12"/>
  <c r="CD93" i="12"/>
  <c r="AJ93" i="12"/>
  <c r="BF103" i="13"/>
  <c r="AW104" i="13"/>
  <c r="BT92" i="13"/>
  <c r="Z92" i="13"/>
  <c r="S92" i="13"/>
  <c r="R92" i="13"/>
  <c r="AV105" i="13"/>
  <c r="AO132" i="17" s="1"/>
  <c r="Y93" i="13"/>
  <c r="AB120" i="17" s="1"/>
  <c r="AG92" i="19" s="1"/>
  <c r="AY104" i="6"/>
  <c r="T92" i="6"/>
  <c r="U92" i="6"/>
  <c r="W92" i="6"/>
  <c r="BG104" i="6"/>
  <c r="AX104" i="8"/>
  <c r="BF104" i="8"/>
  <c r="AV104" i="1"/>
  <c r="J92" i="1"/>
  <c r="AW105" i="6"/>
  <c r="Z93" i="6"/>
  <c r="BT93" i="6"/>
  <c r="S93" i="6"/>
  <c r="R93" i="6"/>
  <c r="BE105" i="6"/>
  <c r="CB93" i="6"/>
  <c r="AH93" i="6"/>
  <c r="AV105" i="8"/>
  <c r="AO132" i="5" s="1"/>
  <c r="Y93" i="8"/>
  <c r="AB120" i="5" s="1"/>
  <c r="M92" i="19" s="1"/>
  <c r="BD105" i="8"/>
  <c r="CA93" i="8"/>
  <c r="AG93" i="8"/>
  <c r="AV102" i="10"/>
  <c r="AO129" i="14" s="1"/>
  <c r="BD102" i="10"/>
  <c r="AV103" i="10"/>
  <c r="AO130" i="14" s="1"/>
  <c r="Y91" i="10"/>
  <c r="AB118" i="14" s="1"/>
  <c r="R90" i="19" s="1"/>
  <c r="BD103" i="10"/>
  <c r="CA91" i="10"/>
  <c r="AG91" i="10"/>
  <c r="AV104" i="10"/>
  <c r="AO131" i="14" s="1"/>
  <c r="Y92" i="10"/>
  <c r="AB119" i="14" s="1"/>
  <c r="R91" i="19" s="1"/>
  <c r="BD104" i="10"/>
  <c r="CA92" i="10"/>
  <c r="AG92" i="10"/>
  <c r="AV105" i="10"/>
  <c r="AO132" i="14" s="1"/>
  <c r="Y93" i="10"/>
  <c r="AB120" i="14" s="1"/>
  <c r="R92" i="19" s="1"/>
  <c r="BD105" i="10"/>
  <c r="AG93" i="10"/>
  <c r="CA93" i="10"/>
  <c r="AV103" i="11"/>
  <c r="AO130" i="15" s="1"/>
  <c r="BD103" i="11"/>
  <c r="AV104" i="11"/>
  <c r="AO131" i="15" s="1"/>
  <c r="Y92" i="11"/>
  <c r="AB119" i="15" s="1"/>
  <c r="W91" i="19" s="1"/>
  <c r="BD104" i="11"/>
  <c r="AG92" i="11"/>
  <c r="CA92" i="11"/>
  <c r="AV105" i="11"/>
  <c r="AO132" i="15" s="1"/>
  <c r="Y93" i="11"/>
  <c r="AB120" i="15" s="1"/>
  <c r="W92" i="19" s="1"/>
  <c r="BD105" i="11"/>
  <c r="AG93" i="11"/>
  <c r="CA93" i="11"/>
  <c r="BS91" i="12"/>
  <c r="D118" i="16"/>
  <c r="AS118" i="16" s="1"/>
  <c r="BC103" i="12"/>
  <c r="BK103" i="12"/>
  <c r="BB104" i="12"/>
  <c r="AE92" i="12"/>
  <c r="BY92" i="12"/>
  <c r="Q91" i="35"/>
  <c r="AM92" i="12"/>
  <c r="BJ104" i="12"/>
  <c r="BA105" i="12"/>
  <c r="BX93" i="12"/>
  <c r="AD93" i="12"/>
  <c r="BI105" i="12"/>
  <c r="AL93" i="12"/>
  <c r="AZ103" i="13"/>
  <c r="BH103" i="13"/>
  <c r="AY104" i="13"/>
  <c r="BV92" i="13"/>
  <c r="AB92" i="13"/>
  <c r="W92" i="13"/>
  <c r="U92" i="13"/>
  <c r="T92" i="13"/>
  <c r="BG104" i="13"/>
  <c r="CD92" i="13"/>
  <c r="AJ92" i="13"/>
  <c r="AX105" i="13"/>
  <c r="BU93" i="13"/>
  <c r="AA93" i="13"/>
  <c r="BF105" i="13"/>
  <c r="CC93" i="13"/>
  <c r="AI93" i="13"/>
  <c r="C93" i="1"/>
  <c r="K93" i="1"/>
  <c r="BC106" i="6"/>
  <c r="AF94" i="6"/>
  <c r="BZ94" i="6"/>
  <c r="AF95" i="6"/>
  <c r="BZ95" i="6"/>
  <c r="AW106" i="8"/>
  <c r="R94" i="8"/>
  <c r="S94" i="8"/>
  <c r="BT94" i="8"/>
  <c r="Z94" i="8"/>
  <c r="Z95" i="8"/>
  <c r="BT95" i="8"/>
  <c r="BE106" i="8"/>
  <c r="CB94" i="8"/>
  <c r="AH94" i="8"/>
  <c r="CB95" i="8"/>
  <c r="AH95" i="8"/>
  <c r="BJ106" i="6"/>
  <c r="E93" i="35"/>
  <c r="AM94" i="6"/>
  <c r="AM95" i="6"/>
  <c r="BA106" i="10"/>
  <c r="AD94" i="10"/>
  <c r="BX94" i="10"/>
  <c r="BX95" i="10"/>
  <c r="AD95" i="10"/>
  <c r="BI106" i="10"/>
  <c r="AL94" i="10"/>
  <c r="AL95" i="10"/>
  <c r="AZ106" i="11"/>
  <c r="BW94" i="11"/>
  <c r="AC94" i="11"/>
  <c r="BW95" i="11"/>
  <c r="AC95" i="11"/>
  <c r="BH106" i="11"/>
  <c r="AK94" i="11"/>
  <c r="CE94" i="11"/>
  <c r="AK95" i="11"/>
  <c r="CE95" i="11"/>
  <c r="BB106" i="12"/>
  <c r="BY94" i="12"/>
  <c r="AE94" i="12"/>
  <c r="BY95" i="12"/>
  <c r="AE95" i="12"/>
  <c r="Q93" i="35"/>
  <c r="AM94" i="12"/>
  <c r="BJ106" i="12"/>
  <c r="AM95" i="12"/>
  <c r="AX106" i="13"/>
  <c r="BU94" i="13"/>
  <c r="AA94" i="13"/>
  <c r="BU95" i="13"/>
  <c r="AA95" i="13"/>
  <c r="BF106" i="13"/>
  <c r="CC94" i="13"/>
  <c r="AI94" i="13"/>
  <c r="CC95" i="13"/>
  <c r="AI95" i="13"/>
  <c r="C94" i="1"/>
  <c r="K94" i="1"/>
  <c r="AV104" i="8"/>
  <c r="AO131" i="5" s="1"/>
  <c r="BC105" i="6"/>
  <c r="BZ93" i="6"/>
  <c r="AF93" i="6"/>
  <c r="AZ104" i="6"/>
  <c r="BH104" i="6"/>
  <c r="AY104" i="8"/>
  <c r="U92" i="8"/>
  <c r="T92" i="8"/>
  <c r="W92" i="8"/>
  <c r="BG104" i="8"/>
  <c r="C92" i="1"/>
  <c r="K92" i="1"/>
  <c r="AX105" i="6"/>
  <c r="BU93" i="6"/>
  <c r="AA93" i="6"/>
  <c r="BF105" i="6"/>
  <c r="CC93" i="6"/>
  <c r="AI93" i="6"/>
  <c r="AW105" i="8"/>
  <c r="Z93" i="8"/>
  <c r="S93" i="8"/>
  <c r="R93" i="8"/>
  <c r="BT93" i="8"/>
  <c r="BE105" i="8"/>
  <c r="AH93" i="8"/>
  <c r="CB93" i="8"/>
  <c r="AW102" i="10"/>
  <c r="R90" i="10"/>
  <c r="S90" i="10"/>
  <c r="BE102" i="10"/>
  <c r="AW103" i="10"/>
  <c r="BT91" i="10"/>
  <c r="S91" i="10"/>
  <c r="R91" i="10"/>
  <c r="Z91" i="10"/>
  <c r="BE103" i="10"/>
  <c r="CB91" i="10"/>
  <c r="AH91" i="10"/>
  <c r="AW104" i="10"/>
  <c r="S92" i="10"/>
  <c r="BT92" i="10"/>
  <c r="R92" i="10"/>
  <c r="Z92" i="10"/>
  <c r="BE104" i="10"/>
  <c r="AH92" i="10"/>
  <c r="CB92" i="10"/>
  <c r="AW105" i="10"/>
  <c r="Z93" i="10"/>
  <c r="S93" i="10"/>
  <c r="R93" i="10"/>
  <c r="BT93" i="10"/>
  <c r="BE105" i="10"/>
  <c r="CB93" i="10"/>
  <c r="AH93" i="10"/>
  <c r="AW103" i="11"/>
  <c r="R91" i="11"/>
  <c r="S91" i="11"/>
  <c r="BE103" i="11"/>
  <c r="AW104" i="11"/>
  <c r="BT92" i="11"/>
  <c r="Z92" i="11"/>
  <c r="S92" i="11"/>
  <c r="R92" i="11"/>
  <c r="BE104" i="11"/>
  <c r="CB92" i="11"/>
  <c r="AH92" i="11"/>
  <c r="AW105" i="11"/>
  <c r="Z93" i="11"/>
  <c r="R93" i="11"/>
  <c r="S93" i="11"/>
  <c r="BT93" i="11"/>
  <c r="BE105" i="11"/>
  <c r="AH93" i="11"/>
  <c r="CB93" i="11"/>
  <c r="AV103" i="12"/>
  <c r="AO130" i="16" s="1"/>
  <c r="BD103" i="12"/>
  <c r="BS92" i="12"/>
  <c r="D119" i="16"/>
  <c r="AS119" i="16" s="1"/>
  <c r="BC104" i="12"/>
  <c r="BZ92" i="12"/>
  <c r="AF92" i="12"/>
  <c r="BK104" i="12"/>
  <c r="AN92" i="12"/>
  <c r="BB105" i="12"/>
  <c r="AE93" i="12"/>
  <c r="BY93" i="12"/>
  <c r="Q92" i="35"/>
  <c r="AM93" i="12"/>
  <c r="BJ105" i="12"/>
  <c r="BA103" i="13"/>
  <c r="BI103" i="13"/>
  <c r="AZ104" i="13"/>
  <c r="BW92" i="13"/>
  <c r="AC92" i="13"/>
  <c r="BH104" i="13"/>
  <c r="CE92" i="13"/>
  <c r="AK92" i="13"/>
  <c r="AY105" i="13"/>
  <c r="BV93" i="13"/>
  <c r="AB93" i="13"/>
  <c r="W93" i="13"/>
  <c r="U93" i="13"/>
  <c r="T93" i="13"/>
  <c r="BG105" i="13"/>
  <c r="CD93" i="13"/>
  <c r="AJ93" i="13"/>
  <c r="D93" i="1"/>
  <c r="L93" i="1"/>
  <c r="Y94" i="6"/>
  <c r="AB121" i="4" s="1"/>
  <c r="H93" i="19" s="1"/>
  <c r="AV106" i="6"/>
  <c r="AO133" i="4" s="1"/>
  <c r="Y95" i="6"/>
  <c r="AB122" i="4" s="1"/>
  <c r="H94" i="19" s="1"/>
  <c r="BD106" i="6"/>
  <c r="CA94" i="6"/>
  <c r="AG94" i="6"/>
  <c r="CA95" i="6"/>
  <c r="AG95" i="6"/>
  <c r="AX106" i="8"/>
  <c r="BU94" i="8"/>
  <c r="AA94" i="8"/>
  <c r="BU95" i="8"/>
  <c r="AA95" i="8"/>
  <c r="BF106" i="8"/>
  <c r="CC94" i="8"/>
  <c r="AI94" i="8"/>
  <c r="CC95" i="8"/>
  <c r="AI95" i="8"/>
  <c r="BK106" i="6"/>
  <c r="AN94" i="6"/>
  <c r="AN95" i="6"/>
  <c r="BB106" i="10"/>
  <c r="BY94" i="10"/>
  <c r="AE94" i="10"/>
  <c r="BY95" i="10"/>
  <c r="AE95" i="10"/>
  <c r="K93" i="35"/>
  <c r="AM94" i="10"/>
  <c r="BJ106" i="10"/>
  <c r="AM95" i="10"/>
  <c r="BA106" i="11"/>
  <c r="BX94" i="11"/>
  <c r="AD94" i="11"/>
  <c r="BX95" i="11"/>
  <c r="AD95" i="11"/>
  <c r="BS94" i="12"/>
  <c r="D121" i="16"/>
  <c r="AS121" i="16" s="1"/>
  <c r="BC106" i="12"/>
  <c r="AF94" i="12"/>
  <c r="BZ94" i="12"/>
  <c r="BZ95" i="12"/>
  <c r="AF95" i="12"/>
  <c r="BK106" i="12"/>
  <c r="AN94" i="12"/>
  <c r="AN95" i="12"/>
  <c r="AY106" i="13"/>
  <c r="BV94" i="13"/>
  <c r="AB94" i="13"/>
  <c r="U94" i="13"/>
  <c r="T94" i="13"/>
  <c r="W94" i="13"/>
  <c r="BV95" i="13"/>
  <c r="AB95" i="13"/>
  <c r="BG106" i="13"/>
  <c r="CD94" i="13"/>
  <c r="AJ94" i="13"/>
  <c r="CD95" i="13"/>
  <c r="AJ95" i="13"/>
  <c r="D94" i="1"/>
  <c r="L94" i="1"/>
  <c r="DE104" i="18"/>
  <c r="CS94" i="21"/>
  <c r="CS95" i="21"/>
  <c r="CS93" i="21"/>
  <c r="Q91" i="1"/>
  <c r="AN92" i="1" s="1"/>
  <c r="P91" i="1"/>
  <c r="O91" i="1"/>
  <c r="AL92" i="1" s="1"/>
  <c r="N91" i="1"/>
  <c r="M91" i="1"/>
  <c r="K91" i="1"/>
  <c r="E91" i="1"/>
  <c r="D91" i="1"/>
  <c r="C91" i="1"/>
  <c r="B91" i="1"/>
  <c r="Y92" i="1" s="1"/>
  <c r="AB119" i="36" s="1"/>
  <c r="A91" i="11"/>
  <c r="A91" i="10"/>
  <c r="Q91" i="8"/>
  <c r="AN92" i="8" s="1"/>
  <c r="P91" i="8"/>
  <c r="AM92" i="8" s="1"/>
  <c r="O91" i="8"/>
  <c r="AL92" i="8" s="1"/>
  <c r="N91" i="8"/>
  <c r="M91" i="8"/>
  <c r="AJ92" i="8" s="1"/>
  <c r="L91" i="8"/>
  <c r="K91" i="8"/>
  <c r="AH92" i="8" s="1"/>
  <c r="J91" i="8"/>
  <c r="I91" i="8"/>
  <c r="H91" i="8"/>
  <c r="AE92" i="8" s="1"/>
  <c r="G91" i="8"/>
  <c r="AD92" i="8" s="1"/>
  <c r="F91" i="8"/>
  <c r="AC92" i="8" s="1"/>
  <c r="E91" i="8"/>
  <c r="AB92" i="8" s="1"/>
  <c r="D91" i="8"/>
  <c r="C91" i="8"/>
  <c r="B91" i="8"/>
  <c r="A91" i="8"/>
  <c r="Q91" i="6"/>
  <c r="P91" i="6"/>
  <c r="AM92" i="6" s="1"/>
  <c r="O91" i="6"/>
  <c r="N91" i="6"/>
  <c r="AK92" i="6" s="1"/>
  <c r="M91" i="6"/>
  <c r="L91" i="6"/>
  <c r="K91" i="6"/>
  <c r="J91" i="6"/>
  <c r="I91" i="6"/>
  <c r="H91" i="6"/>
  <c r="G91" i="6"/>
  <c r="AD92" i="6" s="1"/>
  <c r="F91" i="6"/>
  <c r="AC92" i="6" s="1"/>
  <c r="E91" i="6"/>
  <c r="AB92" i="6" s="1"/>
  <c r="D91" i="6"/>
  <c r="AA92" i="6" s="1"/>
  <c r="C91" i="6"/>
  <c r="Z92" i="6" s="1"/>
  <c r="B91" i="6"/>
  <c r="Y92" i="6" s="1"/>
  <c r="AB119" i="4" s="1"/>
  <c r="H91" i="19" s="1"/>
  <c r="B5" i="10"/>
  <c r="AG90" i="35" l="1"/>
  <c r="AP91" i="35"/>
  <c r="AG92" i="35"/>
  <c r="AA92" i="35"/>
  <c r="V94" i="26"/>
  <c r="X95" i="33" s="1"/>
  <c r="BZ92" i="6"/>
  <c r="AJ91" i="35"/>
  <c r="AG91" i="35"/>
  <c r="BT92" i="8"/>
  <c r="CF93" i="8"/>
  <c r="CE92" i="8"/>
  <c r="V93" i="26"/>
  <c r="X94" i="33" s="1"/>
  <c r="G91" i="1"/>
  <c r="T91" i="1" s="1"/>
  <c r="BB103" i="6"/>
  <c r="AD132" i="15"/>
  <c r="Q120" i="15"/>
  <c r="AT120" i="15"/>
  <c r="O120" i="15" a="1"/>
  <c r="O120" i="15" s="1"/>
  <c r="F92" i="22"/>
  <c r="AI132" i="14"/>
  <c r="V120" i="14"/>
  <c r="AF129" i="14"/>
  <c r="BL106" i="8"/>
  <c r="AO94" i="8"/>
  <c r="AO95" i="8"/>
  <c r="AE132" i="15"/>
  <c r="R120" i="15"/>
  <c r="AG129" i="14"/>
  <c r="BN104" i="13"/>
  <c r="AQ92" i="13"/>
  <c r="BE103" i="6"/>
  <c r="BS91" i="10"/>
  <c r="D118" i="14"/>
  <c r="AS118" i="14" s="1"/>
  <c r="BE103" i="1"/>
  <c r="BF103" i="6"/>
  <c r="AX103" i="1"/>
  <c r="BQ106" i="13"/>
  <c r="AT94" i="13"/>
  <c r="AT95" i="13"/>
  <c r="BQ105" i="13"/>
  <c r="AT93" i="13"/>
  <c r="AL132" i="15"/>
  <c r="Y120" i="15"/>
  <c r="AU120" i="15"/>
  <c r="Z120" i="15"/>
  <c r="Y92" i="19" s="1"/>
  <c r="AM132" i="15"/>
  <c r="AI131" i="15"/>
  <c r="V119" i="15"/>
  <c r="AU119" i="15"/>
  <c r="Z119" i="15"/>
  <c r="Y91" i="19" s="1"/>
  <c r="AM131" i="15"/>
  <c r="AL130" i="15"/>
  <c r="AL132" i="14"/>
  <c r="Y120" i="14"/>
  <c r="AK131" i="14"/>
  <c r="X119" i="14"/>
  <c r="AJ130" i="14"/>
  <c r="W118" i="14"/>
  <c r="AH130" i="14"/>
  <c r="U118" i="14"/>
  <c r="L89" i="35"/>
  <c r="BM102" i="10"/>
  <c r="AH129" i="14"/>
  <c r="AD132" i="5"/>
  <c r="AT120" i="5"/>
  <c r="D92" i="22"/>
  <c r="O120" i="5" a="1"/>
  <c r="O120" i="5" s="1"/>
  <c r="Q120" i="5"/>
  <c r="CD92" i="8"/>
  <c r="BO104" i="8"/>
  <c r="AK133" i="5"/>
  <c r="X121" i="5"/>
  <c r="X122" i="5"/>
  <c r="BQ104" i="13"/>
  <c r="AT92" i="13"/>
  <c r="U120" i="4"/>
  <c r="AH132" i="4"/>
  <c r="R120" i="4"/>
  <c r="AE132" i="4"/>
  <c r="BD104" i="1"/>
  <c r="AD131" i="17"/>
  <c r="AT119" i="17"/>
  <c r="O119" i="17" a="1"/>
  <c r="O119" i="17" s="1"/>
  <c r="H91" i="22"/>
  <c r="Q119" i="17"/>
  <c r="AG131" i="17"/>
  <c r="T119" i="17"/>
  <c r="AJ92" i="35"/>
  <c r="AG133" i="17"/>
  <c r="T121" i="17"/>
  <c r="T122" i="17"/>
  <c r="AV105" i="1"/>
  <c r="Y93" i="1"/>
  <c r="AB120" i="36" s="1"/>
  <c r="U92" i="35"/>
  <c r="AP93" i="13"/>
  <c r="BM105" i="13"/>
  <c r="AJ132" i="17"/>
  <c r="W120" i="17"/>
  <c r="A91" i="35"/>
  <c r="D119" i="36"/>
  <c r="C106" i="32"/>
  <c r="AC106" i="32" s="1"/>
  <c r="B92" i="21"/>
  <c r="A92" i="26"/>
  <c r="B91" i="22"/>
  <c r="B92" i="18"/>
  <c r="B91" i="19"/>
  <c r="AL91" i="19" s="1"/>
  <c r="AY91" i="19" s="1"/>
  <c r="A92" i="23"/>
  <c r="B91" i="20"/>
  <c r="AL91" i="20" s="1"/>
  <c r="AX91" i="20" s="1"/>
  <c r="I91" i="35"/>
  <c r="BM104" i="8"/>
  <c r="CC92" i="6"/>
  <c r="AL131" i="4"/>
  <c r="BT92" i="6"/>
  <c r="X93" i="35"/>
  <c r="X94" i="35"/>
  <c r="O93" i="35"/>
  <c r="AP94" i="11"/>
  <c r="BM106" i="11"/>
  <c r="AP95" i="11"/>
  <c r="AL133" i="15"/>
  <c r="Y121" i="15"/>
  <c r="Y122" i="15"/>
  <c r="U90" i="35"/>
  <c r="BM103" i="13"/>
  <c r="AH130" i="17"/>
  <c r="AE92" i="6"/>
  <c r="AI133" i="14"/>
  <c r="V121" i="14"/>
  <c r="V122" i="14"/>
  <c r="BQ106" i="6"/>
  <c r="AT94" i="6"/>
  <c r="AT95" i="6"/>
  <c r="AH132" i="16"/>
  <c r="U120" i="16"/>
  <c r="AJ132" i="16"/>
  <c r="W120" i="16"/>
  <c r="AZ104" i="1"/>
  <c r="AF131" i="16"/>
  <c r="S119" i="16"/>
  <c r="BN104" i="11"/>
  <c r="AQ92" i="11"/>
  <c r="AK92" i="8"/>
  <c r="CF95" i="12"/>
  <c r="AL133" i="16"/>
  <c r="Y121" i="16"/>
  <c r="Y122" i="16"/>
  <c r="AG133" i="16"/>
  <c r="T121" i="16"/>
  <c r="T122" i="16"/>
  <c r="BN103" i="11"/>
  <c r="CF95" i="6"/>
  <c r="AT121" i="4"/>
  <c r="C93" i="22"/>
  <c r="AD133" i="4"/>
  <c r="CF94" i="6"/>
  <c r="AD130" i="16"/>
  <c r="AC102" i="20" s="1"/>
  <c r="AT118" i="16"/>
  <c r="G90" i="22"/>
  <c r="O118" i="16" a="1"/>
  <c r="O118" i="16" s="1"/>
  <c r="L107" i="32"/>
  <c r="M107" i="32"/>
  <c r="O107" i="32"/>
  <c r="P107" i="32"/>
  <c r="R107" i="32"/>
  <c r="N107" i="32"/>
  <c r="S107" i="32"/>
  <c r="Q107" i="32"/>
  <c r="U107" i="32"/>
  <c r="T107" i="32"/>
  <c r="BI103" i="6"/>
  <c r="B90" i="35"/>
  <c r="X91" i="35" s="1"/>
  <c r="BJ103" i="1"/>
  <c r="AJ132" i="15"/>
  <c r="W120" i="15"/>
  <c r="AE132" i="14"/>
  <c r="R120" i="14"/>
  <c r="AE129" i="14"/>
  <c r="AD133" i="5"/>
  <c r="AT121" i="5"/>
  <c r="D93" i="22"/>
  <c r="O121" i="5" a="1"/>
  <c r="O121" i="5" s="1"/>
  <c r="Q121" i="5"/>
  <c r="Q122" i="5"/>
  <c r="BK103" i="6"/>
  <c r="I91" i="1"/>
  <c r="BD103" i="6"/>
  <c r="BC103" i="8"/>
  <c r="AL131" i="15"/>
  <c r="Y119" i="15"/>
  <c r="AG132" i="14"/>
  <c r="T120" i="14"/>
  <c r="AF133" i="5"/>
  <c r="S121" i="5"/>
  <c r="S122" i="5"/>
  <c r="AV103" i="8"/>
  <c r="AO130" i="5" s="1"/>
  <c r="BD103" i="8"/>
  <c r="AX103" i="6"/>
  <c r="AW103" i="8"/>
  <c r="Y119" i="5"/>
  <c r="S91" i="8"/>
  <c r="AP92" i="8" s="1"/>
  <c r="Z119" i="5"/>
  <c r="O91" i="19" s="1"/>
  <c r="R91" i="8"/>
  <c r="AO92" i="8" s="1"/>
  <c r="U119" i="5"/>
  <c r="R119" i="5"/>
  <c r="X119" i="5"/>
  <c r="W119" i="5"/>
  <c r="Q119" i="5"/>
  <c r="T119" i="5"/>
  <c r="BE103" i="8"/>
  <c r="L91" i="1"/>
  <c r="AI92" i="1" s="1"/>
  <c r="AY103" i="6"/>
  <c r="U91" i="6"/>
  <c r="AR92" i="6" s="1"/>
  <c r="T91" i="6"/>
  <c r="AQ92" i="6" s="1"/>
  <c r="W91" i="6"/>
  <c r="AT92" i="6" s="1"/>
  <c r="BG103" i="6"/>
  <c r="AX103" i="8"/>
  <c r="BF103" i="8"/>
  <c r="BS91" i="11"/>
  <c r="D118" i="15"/>
  <c r="AS118" i="15" s="1"/>
  <c r="AY103" i="1"/>
  <c r="BG103" i="1"/>
  <c r="BN106" i="13"/>
  <c r="AQ94" i="13"/>
  <c r="AQ95" i="13"/>
  <c r="AG132" i="15"/>
  <c r="T120" i="15"/>
  <c r="AI132" i="15"/>
  <c r="V120" i="15"/>
  <c r="AF131" i="15"/>
  <c r="S119" i="15"/>
  <c r="CF92" i="11"/>
  <c r="AF130" i="15"/>
  <c r="CF93" i="10"/>
  <c r="AH132" i="14"/>
  <c r="U120" i="14"/>
  <c r="BL104" i="10"/>
  <c r="AO92" i="10"/>
  <c r="AI131" i="14"/>
  <c r="V119" i="14"/>
  <c r="AK130" i="14"/>
  <c r="X118" i="14"/>
  <c r="CF91" i="10"/>
  <c r="AK129" i="14"/>
  <c r="AH132" i="5"/>
  <c r="U120" i="5"/>
  <c r="AL132" i="5"/>
  <c r="Y120" i="5"/>
  <c r="BE106" i="1"/>
  <c r="AH94" i="1"/>
  <c r="AH95" i="1"/>
  <c r="AU121" i="5"/>
  <c r="Z121" i="5"/>
  <c r="O93" i="19" s="1"/>
  <c r="AM133" i="5"/>
  <c r="Z122" i="5"/>
  <c r="O94" i="19" s="1"/>
  <c r="AP94" i="8"/>
  <c r="I93" i="35"/>
  <c r="BM106" i="8"/>
  <c r="AP95" i="8"/>
  <c r="T120" i="4"/>
  <c r="AG132" i="4"/>
  <c r="X120" i="4"/>
  <c r="AK132" i="4"/>
  <c r="CF92" i="13"/>
  <c r="AH131" i="17"/>
  <c r="U119" i="17"/>
  <c r="BD106" i="1"/>
  <c r="AG94" i="1"/>
  <c r="AG95" i="1"/>
  <c r="AD133" i="17"/>
  <c r="AH105" i="20" s="1"/>
  <c r="H93" i="22"/>
  <c r="AT121" i="17"/>
  <c r="O121" i="17" a="1"/>
  <c r="O121" i="17" s="1"/>
  <c r="Q121" i="17"/>
  <c r="Q122" i="17"/>
  <c r="AE133" i="17"/>
  <c r="R121" i="17"/>
  <c r="R122" i="17"/>
  <c r="AH132" i="17"/>
  <c r="U120" i="17"/>
  <c r="BS92" i="6"/>
  <c r="D119" i="4"/>
  <c r="AS119" i="4" s="1"/>
  <c r="Z92" i="8"/>
  <c r="AE131" i="5"/>
  <c r="AI92" i="6"/>
  <c r="AE131" i="4"/>
  <c r="BC106" i="1"/>
  <c r="AF94" i="1"/>
  <c r="AF95" i="1"/>
  <c r="BQ106" i="10"/>
  <c r="AT94" i="10"/>
  <c r="AT95" i="10"/>
  <c r="BO106" i="12"/>
  <c r="AR94" i="12"/>
  <c r="AR95" i="12"/>
  <c r="AD133" i="15"/>
  <c r="X105" i="20" s="1"/>
  <c r="AT121" i="15"/>
  <c r="O121" i="15" a="1"/>
  <c r="O121" i="15" s="1"/>
  <c r="Q121" i="15"/>
  <c r="F93" i="22"/>
  <c r="Q122" i="15"/>
  <c r="AI133" i="15"/>
  <c r="V121" i="15"/>
  <c r="V122" i="15"/>
  <c r="AJ130" i="17"/>
  <c r="AI130" i="17"/>
  <c r="BQ104" i="12"/>
  <c r="AT92" i="12"/>
  <c r="AF92" i="8"/>
  <c r="BG104" i="1"/>
  <c r="AJ92" i="1"/>
  <c r="BW92" i="8"/>
  <c r="AP93" i="35"/>
  <c r="AP94" i="35"/>
  <c r="CF95" i="10"/>
  <c r="AE133" i="14"/>
  <c r="R121" i="14"/>
  <c r="R122" i="14"/>
  <c r="BN106" i="6"/>
  <c r="AQ94" i="6"/>
  <c r="AQ95" i="6"/>
  <c r="AL132" i="16"/>
  <c r="Y120" i="16"/>
  <c r="R92" i="35"/>
  <c r="AP93" i="12"/>
  <c r="BM105" i="12"/>
  <c r="AZ105" i="1"/>
  <c r="AC93" i="1"/>
  <c r="BL104" i="12"/>
  <c r="AO92" i="12"/>
  <c r="BO104" i="10"/>
  <c r="AR92" i="10"/>
  <c r="AZ106" i="1"/>
  <c r="AC94" i="1"/>
  <c r="AC95" i="1"/>
  <c r="AJ93" i="35"/>
  <c r="AJ94" i="35"/>
  <c r="BL106" i="12"/>
  <c r="AO94" i="12"/>
  <c r="AO95" i="12"/>
  <c r="BO103" i="11"/>
  <c r="AY104" i="1"/>
  <c r="T92" i="1"/>
  <c r="U92" i="1"/>
  <c r="W92" i="1"/>
  <c r="AB92" i="1"/>
  <c r="AE133" i="4"/>
  <c r="R121" i="4"/>
  <c r="R122" i="4"/>
  <c r="AL130" i="16"/>
  <c r="L108" i="32"/>
  <c r="M108" i="32"/>
  <c r="O108" i="32"/>
  <c r="P108" i="32"/>
  <c r="T108" i="32"/>
  <c r="S108" i="32"/>
  <c r="Q108" i="32"/>
  <c r="U108" i="32"/>
  <c r="R108" i="32"/>
  <c r="N108" i="32"/>
  <c r="AG93" i="35"/>
  <c r="AG94" i="35"/>
  <c r="AJ130" i="15"/>
  <c r="L91" i="35"/>
  <c r="AP92" i="10"/>
  <c r="BM104" i="10"/>
  <c r="AE132" i="5"/>
  <c r="R120" i="5"/>
  <c r="BB103" i="8"/>
  <c r="A91" i="6"/>
  <c r="A91" i="1"/>
  <c r="BS91" i="8"/>
  <c r="D118" i="5"/>
  <c r="AS118" i="5" s="1"/>
  <c r="J91" i="1"/>
  <c r="AG92" i="1" s="1"/>
  <c r="AZ103" i="6"/>
  <c r="BH103" i="6"/>
  <c r="AY103" i="8"/>
  <c r="W91" i="8"/>
  <c r="AT92" i="8" s="1"/>
  <c r="U91" i="8"/>
  <c r="T91" i="8"/>
  <c r="AQ92" i="8" s="1"/>
  <c r="BG103" i="8"/>
  <c r="F91" i="1"/>
  <c r="BH103" i="1"/>
  <c r="BO106" i="13"/>
  <c r="AR94" i="13"/>
  <c r="AR95" i="13"/>
  <c r="AH132" i="15"/>
  <c r="U120" i="15"/>
  <c r="AJ131" i="15"/>
  <c r="W119" i="15"/>
  <c r="O90" i="35"/>
  <c r="BM103" i="11"/>
  <c r="AG130" i="15"/>
  <c r="BL105" i="10"/>
  <c r="AO93" i="10"/>
  <c r="AU119" i="14"/>
  <c r="Z119" i="14"/>
  <c r="T91" i="19" s="1"/>
  <c r="AM131" i="14"/>
  <c r="AD131" i="14"/>
  <c r="AT119" i="14"/>
  <c r="E91" i="22"/>
  <c r="O119" i="14" a="1"/>
  <c r="O119" i="14" s="1"/>
  <c r="Q119" i="14"/>
  <c r="AE130" i="14"/>
  <c r="R118" i="14"/>
  <c r="BL102" i="10"/>
  <c r="O117" i="14" a="1"/>
  <c r="O117" i="14" s="1"/>
  <c r="AT117" i="14"/>
  <c r="E89" i="22"/>
  <c r="AD129" i="14"/>
  <c r="AK132" i="5"/>
  <c r="X120" i="5"/>
  <c r="CF94" i="8"/>
  <c r="AH133" i="5"/>
  <c r="U121" i="5"/>
  <c r="U122" i="5"/>
  <c r="W120" i="4"/>
  <c r="AJ132" i="4"/>
  <c r="AA92" i="8"/>
  <c r="BV92" i="6"/>
  <c r="AL131" i="17"/>
  <c r="Y119" i="17"/>
  <c r="AI133" i="17"/>
  <c r="V121" i="17"/>
  <c r="V122" i="17"/>
  <c r="AU121" i="17"/>
  <c r="Z121" i="17"/>
  <c r="AI93" i="19" s="1"/>
  <c r="AM133" i="17"/>
  <c r="Z122" i="17"/>
  <c r="AI94" i="19" s="1"/>
  <c r="BO106" i="11"/>
  <c r="AR94" i="11"/>
  <c r="AR95" i="11"/>
  <c r="AF132" i="17"/>
  <c r="S120" i="17"/>
  <c r="AU120" i="17"/>
  <c r="Z120" i="17"/>
  <c r="AI92" i="19" s="1"/>
  <c r="AM132" i="17"/>
  <c r="AU119" i="5"/>
  <c r="AM131" i="5"/>
  <c r="AH131" i="5"/>
  <c r="CA92" i="8"/>
  <c r="AU119" i="4"/>
  <c r="AM131" i="4"/>
  <c r="BL104" i="6"/>
  <c r="BN106" i="10"/>
  <c r="AQ94" i="10"/>
  <c r="AQ95" i="10"/>
  <c r="BB106" i="1"/>
  <c r="AE94" i="1"/>
  <c r="AE95" i="1"/>
  <c r="BQ106" i="12"/>
  <c r="AT94" i="12"/>
  <c r="AT95" i="12"/>
  <c r="BL106" i="11"/>
  <c r="AO94" i="11"/>
  <c r="AO95" i="11"/>
  <c r="AE133" i="15"/>
  <c r="R121" i="15"/>
  <c r="R122" i="15"/>
  <c r="AE130" i="17"/>
  <c r="AU118" i="17"/>
  <c r="AM130" i="17"/>
  <c r="BO104" i="12"/>
  <c r="AR92" i="12"/>
  <c r="BA104" i="1"/>
  <c r="AU121" i="14"/>
  <c r="Z121" i="14"/>
  <c r="T93" i="19" s="1"/>
  <c r="AM133" i="14"/>
  <c r="Z122" i="14"/>
  <c r="T94" i="19" s="1"/>
  <c r="AE132" i="16"/>
  <c r="R120" i="16"/>
  <c r="Z120" i="16"/>
  <c r="AD92" i="19" s="1"/>
  <c r="AU120" i="16"/>
  <c r="AM132" i="16"/>
  <c r="AK131" i="16"/>
  <c r="X119" i="16"/>
  <c r="AU119" i="16"/>
  <c r="Z119" i="16"/>
  <c r="AD91" i="19" s="1"/>
  <c r="AM131" i="16"/>
  <c r="BO105" i="11"/>
  <c r="AR93" i="11"/>
  <c r="BQ104" i="10"/>
  <c r="AT92" i="10"/>
  <c r="BO105" i="6"/>
  <c r="AR93" i="6"/>
  <c r="AU121" i="16"/>
  <c r="Z121" i="16"/>
  <c r="AD93" i="19" s="1"/>
  <c r="AM133" i="16"/>
  <c r="Z122" i="16"/>
  <c r="AD94" i="19" s="1"/>
  <c r="BQ103" i="11"/>
  <c r="Y121" i="4"/>
  <c r="AL133" i="4"/>
  <c r="Y122" i="4"/>
  <c r="AH133" i="4"/>
  <c r="U121" i="4"/>
  <c r="U122" i="4"/>
  <c r="BG105" i="1"/>
  <c r="AJ93" i="1"/>
  <c r="AJ130" i="16"/>
  <c r="V92" i="26"/>
  <c r="X93" i="33" s="1"/>
  <c r="BF106" i="1"/>
  <c r="AI94" i="1"/>
  <c r="AI95" i="1"/>
  <c r="CF93" i="11"/>
  <c r="AK132" i="15"/>
  <c r="X120" i="15"/>
  <c r="BL104" i="11"/>
  <c r="AO92" i="11"/>
  <c r="AU118" i="15"/>
  <c r="AM130" i="15"/>
  <c r="BL103" i="11"/>
  <c r="AF132" i="14"/>
  <c r="S120" i="14"/>
  <c r="AF131" i="14"/>
  <c r="S119" i="14"/>
  <c r="AL131" i="14"/>
  <c r="Y119" i="14"/>
  <c r="AD130" i="14"/>
  <c r="S102" i="20" s="1"/>
  <c r="E90" i="22"/>
  <c r="AT118" i="14"/>
  <c r="O118" i="14" a="1"/>
  <c r="O118" i="14" s="1"/>
  <c r="Q118" i="14"/>
  <c r="AL129" i="14"/>
  <c r="BL105" i="8"/>
  <c r="AO93" i="8"/>
  <c r="BE104" i="1"/>
  <c r="AH92" i="1"/>
  <c r="CE92" i="6"/>
  <c r="AW106" i="1"/>
  <c r="I121" i="36" a="1"/>
  <c r="I121" i="36" s="1"/>
  <c r="G121" i="36" a="1"/>
  <c r="G121" i="36" s="1"/>
  <c r="M121" i="36" a="1"/>
  <c r="M121" i="36" s="1"/>
  <c r="F121" i="36" a="1"/>
  <c r="F121" i="36" s="1"/>
  <c r="J121" i="36" a="1"/>
  <c r="J121" i="36" s="1"/>
  <c r="N121" i="36" a="1"/>
  <c r="N121" i="36" s="1"/>
  <c r="E121" i="36" a="1"/>
  <c r="E121" i="36" s="1"/>
  <c r="H121" i="36" a="1"/>
  <c r="H121" i="36" s="1"/>
  <c r="L121" i="36" a="1"/>
  <c r="L121" i="36" s="1"/>
  <c r="K121" i="36" a="1"/>
  <c r="K121" i="36" s="1"/>
  <c r="S94" i="1"/>
  <c r="Z94" i="1"/>
  <c r="R94" i="1"/>
  <c r="Z95" i="1"/>
  <c r="AJ133" i="5"/>
  <c r="W121" i="5"/>
  <c r="W122" i="5"/>
  <c r="AG133" i="5"/>
  <c r="T121" i="5"/>
  <c r="T122" i="5"/>
  <c r="V120" i="4"/>
  <c r="AI132" i="4"/>
  <c r="BL105" i="6"/>
  <c r="AO93" i="6"/>
  <c r="BU92" i="8"/>
  <c r="AI131" i="17"/>
  <c r="V119" i="17"/>
  <c r="AM92" i="1"/>
  <c r="AV106" i="1"/>
  <c r="Y94" i="1"/>
  <c r="AB121" i="36" s="1"/>
  <c r="Y95" i="1"/>
  <c r="AB122" i="36" s="1"/>
  <c r="AL133" i="17"/>
  <c r="Y121" i="17"/>
  <c r="Y122" i="17"/>
  <c r="AH133" i="17"/>
  <c r="U121" i="17"/>
  <c r="U122" i="17"/>
  <c r="BQ106" i="11"/>
  <c r="AT94" i="11"/>
  <c r="AT95" i="11"/>
  <c r="AD132" i="17"/>
  <c r="AT120" i="17"/>
  <c r="O120" i="17" a="1"/>
  <c r="O120" i="17" s="1"/>
  <c r="H92" i="22"/>
  <c r="Q120" i="17"/>
  <c r="AI132" i="17"/>
  <c r="V120" i="17"/>
  <c r="AG131" i="5"/>
  <c r="AD131" i="5"/>
  <c r="N103" i="20" s="1"/>
  <c r="AT119" i="5"/>
  <c r="O119" i="5" a="1"/>
  <c r="O119" i="5" s="1"/>
  <c r="D91" i="22"/>
  <c r="AG92" i="8"/>
  <c r="AT119" i="4"/>
  <c r="C91" i="22"/>
  <c r="AD131" i="4"/>
  <c r="F91" i="35"/>
  <c r="BM104" i="6"/>
  <c r="D121" i="36"/>
  <c r="A93" i="35"/>
  <c r="C108" i="32"/>
  <c r="AC108" i="32" s="1"/>
  <c r="B93" i="20"/>
  <c r="AL93" i="20" s="1"/>
  <c r="AX93" i="20" s="1"/>
  <c r="B94" i="21"/>
  <c r="B93" i="19"/>
  <c r="AL93" i="19" s="1"/>
  <c r="AY93" i="19" s="1"/>
  <c r="B93" i="22"/>
  <c r="B94" i="18"/>
  <c r="A94" i="26"/>
  <c r="A94" i="23"/>
  <c r="BO106" i="10"/>
  <c r="AR94" i="10"/>
  <c r="AR95" i="10"/>
  <c r="BN106" i="12"/>
  <c r="AQ94" i="12"/>
  <c r="AQ95" i="12"/>
  <c r="AH133" i="15"/>
  <c r="U121" i="15"/>
  <c r="U122" i="15"/>
  <c r="AF133" i="15"/>
  <c r="S121" i="15"/>
  <c r="S122" i="15"/>
  <c r="AG130" i="17"/>
  <c r="BN104" i="12"/>
  <c r="AQ92" i="12"/>
  <c r="BA106" i="1"/>
  <c r="AD94" i="1"/>
  <c r="AD95" i="1"/>
  <c r="BL106" i="10"/>
  <c r="AO94" i="10"/>
  <c r="AO95" i="10"/>
  <c r="AF133" i="14"/>
  <c r="S121" i="14"/>
  <c r="S122" i="14"/>
  <c r="AP92" i="35"/>
  <c r="AG132" i="16"/>
  <c r="T120" i="16"/>
  <c r="BN103" i="12"/>
  <c r="AN92" i="6"/>
  <c r="AJ131" i="16"/>
  <c r="W119" i="16"/>
  <c r="BN105" i="6"/>
  <c r="AQ93" i="6"/>
  <c r="AH133" i="16"/>
  <c r="U121" i="16"/>
  <c r="U122" i="16"/>
  <c r="AJ133" i="16"/>
  <c r="W121" i="16"/>
  <c r="W122" i="16"/>
  <c r="BQ105" i="8"/>
  <c r="AT93" i="8"/>
  <c r="BG106" i="1"/>
  <c r="AJ94" i="1"/>
  <c r="AJ95" i="1"/>
  <c r="T121" i="4"/>
  <c r="AG133" i="4"/>
  <c r="T122" i="4"/>
  <c r="S121" i="4"/>
  <c r="AF133" i="4"/>
  <c r="S122" i="4"/>
  <c r="BL103" i="12"/>
  <c r="V91" i="26"/>
  <c r="X92" i="33" s="1"/>
  <c r="AH131" i="15"/>
  <c r="U119" i="15"/>
  <c r="AG131" i="14"/>
  <c r="T119" i="14"/>
  <c r="AF132" i="4"/>
  <c r="S120" i="4"/>
  <c r="F92" i="35"/>
  <c r="AP93" i="6"/>
  <c r="BM105" i="6"/>
  <c r="BQ104" i="6"/>
  <c r="BL104" i="13"/>
  <c r="AO92" i="13"/>
  <c r="AE131" i="17"/>
  <c r="R119" i="17"/>
  <c r="BN105" i="12"/>
  <c r="AQ93" i="12"/>
  <c r="CF95" i="13"/>
  <c r="AJ133" i="17"/>
  <c r="W121" i="17"/>
  <c r="W122" i="17"/>
  <c r="BN106" i="11"/>
  <c r="AQ94" i="11"/>
  <c r="AQ95" i="11"/>
  <c r="AG132" i="17"/>
  <c r="T120" i="17"/>
  <c r="CF93" i="13"/>
  <c r="AJ131" i="5"/>
  <c r="AK131" i="5"/>
  <c r="AF131" i="4"/>
  <c r="BS94" i="6"/>
  <c r="D121" i="4"/>
  <c r="AS121" i="4" s="1"/>
  <c r="BC105" i="1"/>
  <c r="AF93" i="1"/>
  <c r="AG133" i="15"/>
  <c r="T121" i="15"/>
  <c r="T122" i="15"/>
  <c r="CF94" i="11"/>
  <c r="AF130" i="17"/>
  <c r="BO103" i="10"/>
  <c r="AR91" i="10"/>
  <c r="AD133" i="14"/>
  <c r="S105" i="20" s="1"/>
  <c r="E93" i="22"/>
  <c r="Q121" i="14"/>
  <c r="AT121" i="14"/>
  <c r="O121" i="14" a="1"/>
  <c r="O121" i="14" s="1"/>
  <c r="Q122" i="14"/>
  <c r="AG133" i="14"/>
  <c r="T121" i="14"/>
  <c r="T122" i="14"/>
  <c r="AI132" i="16"/>
  <c r="V120" i="16"/>
  <c r="BO103" i="12"/>
  <c r="AL131" i="16"/>
  <c r="Y119" i="16"/>
  <c r="AD131" i="16"/>
  <c r="AC103" i="20" s="1"/>
  <c r="G91" i="22"/>
  <c r="Q119" i="16"/>
  <c r="AT119" i="16"/>
  <c r="O119" i="16" a="1"/>
  <c r="O119" i="16" s="1"/>
  <c r="BN104" i="10"/>
  <c r="AQ92" i="10"/>
  <c r="AI133" i="16"/>
  <c r="V121" i="16"/>
  <c r="V122" i="16"/>
  <c r="R93" i="35"/>
  <c r="AP94" i="12"/>
  <c r="BM106" i="12"/>
  <c r="AP95" i="12"/>
  <c r="BN102" i="10"/>
  <c r="BX92" i="8"/>
  <c r="BO106" i="8"/>
  <c r="AR94" i="8"/>
  <c r="AR95" i="8"/>
  <c r="X121" i="4"/>
  <c r="AK133" i="4"/>
  <c r="X122" i="4"/>
  <c r="AY105" i="1"/>
  <c r="W93" i="1"/>
  <c r="T93" i="1"/>
  <c r="U93" i="1"/>
  <c r="AB93" i="1"/>
  <c r="AG130" i="16"/>
  <c r="AE130" i="16"/>
  <c r="BA103" i="6"/>
  <c r="BI103" i="1"/>
  <c r="BI103" i="8"/>
  <c r="H90" i="35"/>
  <c r="AD91" i="35" s="1"/>
  <c r="BJ103" i="8"/>
  <c r="AX106" i="1"/>
  <c r="AA94" i="1"/>
  <c r="AA95" i="1"/>
  <c r="BF105" i="1"/>
  <c r="AI93" i="1"/>
  <c r="AP93" i="11"/>
  <c r="O92" i="35"/>
  <c r="BM105" i="11"/>
  <c r="AF132" i="15"/>
  <c r="S120" i="15"/>
  <c r="AK131" i="15"/>
  <c r="X119" i="15"/>
  <c r="O91" i="35"/>
  <c r="AP92" i="11"/>
  <c r="BM104" i="11"/>
  <c r="AD130" i="15"/>
  <c r="X102" i="20" s="1"/>
  <c r="AT118" i="15"/>
  <c r="O118" i="15" a="1"/>
  <c r="O118" i="15" s="1"/>
  <c r="F90" i="22"/>
  <c r="AH130" i="15"/>
  <c r="AJ132" i="14"/>
  <c r="W120" i="14"/>
  <c r="L92" i="35"/>
  <c r="AP93" i="10"/>
  <c r="BM105" i="10"/>
  <c r="AJ131" i="14"/>
  <c r="W119" i="14"/>
  <c r="AE131" i="14"/>
  <c r="R119" i="14"/>
  <c r="BL103" i="10"/>
  <c r="AO91" i="10"/>
  <c r="AL130" i="14"/>
  <c r="Y118" i="14"/>
  <c r="AI129" i="14"/>
  <c r="AU117" i="14"/>
  <c r="AM129" i="14"/>
  <c r="AF132" i="5"/>
  <c r="S120" i="5"/>
  <c r="I92" i="35"/>
  <c r="AP93" i="8"/>
  <c r="BM105" i="8"/>
  <c r="AW104" i="1"/>
  <c r="I119" i="36" a="1"/>
  <c r="I119" i="36" s="1"/>
  <c r="M119" i="36" a="1"/>
  <c r="M119" i="36" s="1"/>
  <c r="K119" i="36" a="1"/>
  <c r="K119" i="36" s="1"/>
  <c r="N119" i="36" a="1"/>
  <c r="N119" i="36" s="1"/>
  <c r="L119" i="36" a="1"/>
  <c r="L119" i="36" s="1"/>
  <c r="F119" i="36" a="1"/>
  <c r="F119" i="36" s="1"/>
  <c r="G119" i="36" a="1"/>
  <c r="G119" i="36" s="1"/>
  <c r="H119" i="36" a="1"/>
  <c r="H119" i="36" s="1"/>
  <c r="J119" i="36" a="1"/>
  <c r="J119" i="36" s="1"/>
  <c r="E119" i="36" a="1"/>
  <c r="E119" i="36" s="1"/>
  <c r="R92" i="1"/>
  <c r="S92" i="1"/>
  <c r="Z92" i="1"/>
  <c r="BV92" i="8"/>
  <c r="AM93" i="35"/>
  <c r="AM94" i="35"/>
  <c r="AA93" i="35"/>
  <c r="AA94" i="35"/>
  <c r="CF95" i="8"/>
  <c r="AE133" i="5"/>
  <c r="R121" i="5"/>
  <c r="R122" i="5"/>
  <c r="AL133" i="5"/>
  <c r="Y121" i="5"/>
  <c r="Y122" i="5"/>
  <c r="BE105" i="1"/>
  <c r="AH93" i="1"/>
  <c r="AT120" i="4"/>
  <c r="C92" i="22"/>
  <c r="AD132" i="4"/>
  <c r="CF93" i="6"/>
  <c r="BO104" i="6"/>
  <c r="AP92" i="13"/>
  <c r="U91" i="35"/>
  <c r="AQ91" i="35" s="1"/>
  <c r="BM104" i="13"/>
  <c r="AJ131" i="17"/>
  <c r="W119" i="17"/>
  <c r="CF94" i="13"/>
  <c r="AE132" i="17"/>
  <c r="R120" i="17"/>
  <c r="BQ103" i="13"/>
  <c r="CB92" i="8"/>
  <c r="BL104" i="8"/>
  <c r="AF131" i="5"/>
  <c r="S119" i="5"/>
  <c r="BU92" i="6"/>
  <c r="AH131" i="4"/>
  <c r="AI131" i="4"/>
  <c r="CF95" i="11"/>
  <c r="AK133" i="15"/>
  <c r="X121" i="15"/>
  <c r="X122" i="15"/>
  <c r="X92" i="35"/>
  <c r="AK130" i="17"/>
  <c r="AQ91" i="10"/>
  <c r="BN103" i="10"/>
  <c r="AL92" i="6"/>
  <c r="AJ133" i="14"/>
  <c r="W121" i="14"/>
  <c r="W122" i="14"/>
  <c r="AH133" i="14"/>
  <c r="U121" i="14"/>
  <c r="U122" i="14"/>
  <c r="AF132" i="16"/>
  <c r="S120" i="16"/>
  <c r="BQ103" i="12"/>
  <c r="AD92" i="35"/>
  <c r="AE131" i="16"/>
  <c r="R119" i="16"/>
  <c r="CF92" i="12"/>
  <c r="BO104" i="11"/>
  <c r="AR92" i="11"/>
  <c r="AX104" i="1"/>
  <c r="AA92" i="1"/>
  <c r="BX92" i="6"/>
  <c r="AK133" i="16"/>
  <c r="X121" i="16"/>
  <c r="X122" i="16"/>
  <c r="AE133" i="16"/>
  <c r="R121" i="16"/>
  <c r="R122" i="16"/>
  <c r="BO105" i="10"/>
  <c r="AR93" i="10"/>
  <c r="BO102" i="10"/>
  <c r="AY106" i="1"/>
  <c r="T94" i="1"/>
  <c r="U94" i="1"/>
  <c r="AB94" i="1"/>
  <c r="W94" i="1"/>
  <c r="AB95" i="1"/>
  <c r="BQ106" i="8"/>
  <c r="AT94" i="8"/>
  <c r="AT95" i="8"/>
  <c r="V121" i="4"/>
  <c r="AI133" i="4"/>
  <c r="V122" i="4"/>
  <c r="AH130" i="16"/>
  <c r="AK130" i="16"/>
  <c r="L106" i="32"/>
  <c r="U106" i="32"/>
  <c r="T106" i="32"/>
  <c r="N106" i="32"/>
  <c r="M106" i="32"/>
  <c r="O106" i="32"/>
  <c r="P106" i="32"/>
  <c r="Q106" i="32"/>
  <c r="R106" i="32"/>
  <c r="S106" i="32"/>
  <c r="BH103" i="8"/>
  <c r="BA103" i="8"/>
  <c r="AI130" i="15"/>
  <c r="AU118" i="14"/>
  <c r="Z118" i="14"/>
  <c r="T90" i="19" s="1"/>
  <c r="AM130" i="14"/>
  <c r="BK103" i="1"/>
  <c r="BK103" i="8"/>
  <c r="BN105" i="13"/>
  <c r="AQ93" i="13"/>
  <c r="AG131" i="15"/>
  <c r="T119" i="15"/>
  <c r="AK132" i="14"/>
  <c r="X120" i="14"/>
  <c r="AH131" i="14"/>
  <c r="U119" i="14"/>
  <c r="AF130" i="14"/>
  <c r="S118" i="14"/>
  <c r="AU120" i="5"/>
  <c r="Z120" i="5"/>
  <c r="O92" i="19" s="1"/>
  <c r="AM132" i="5"/>
  <c r="BQ104" i="8"/>
  <c r="AM92" i="35"/>
  <c r="AM91" i="35"/>
  <c r="AU120" i="4"/>
  <c r="Z120" i="4"/>
  <c r="J92" i="19" s="1"/>
  <c r="AM132" i="4"/>
  <c r="CC92" i="8"/>
  <c r="AJ92" i="6"/>
  <c r="BN104" i="6"/>
  <c r="AF131" i="17"/>
  <c r="S119" i="17"/>
  <c r="BO105" i="12"/>
  <c r="AR93" i="12"/>
  <c r="CB92" i="6"/>
  <c r="BL106" i="13"/>
  <c r="AO94" i="13"/>
  <c r="AO95" i="13"/>
  <c r="AK133" i="17"/>
  <c r="X121" i="17"/>
  <c r="X122" i="17"/>
  <c r="BD105" i="1"/>
  <c r="AG93" i="1"/>
  <c r="AK132" i="17"/>
  <c r="X120" i="17"/>
  <c r="BN103" i="13"/>
  <c r="BC104" i="1"/>
  <c r="AF92" i="1"/>
  <c r="AL131" i="5"/>
  <c r="AK131" i="4"/>
  <c r="AJ131" i="4"/>
  <c r="A92" i="35"/>
  <c r="D120" i="36"/>
  <c r="C107" i="32"/>
  <c r="AC107" i="32" s="1"/>
  <c r="B93" i="21"/>
  <c r="B92" i="22"/>
  <c r="B93" i="18"/>
  <c r="B92" i="20"/>
  <c r="AL92" i="20" s="1"/>
  <c r="AX92" i="20" s="1"/>
  <c r="A93" i="26"/>
  <c r="B92" i="19"/>
  <c r="AL92" i="19" s="1"/>
  <c r="AY92" i="19" s="1"/>
  <c r="A93" i="23"/>
  <c r="AU121" i="15"/>
  <c r="Z121" i="15"/>
  <c r="Y93" i="19" s="1"/>
  <c r="AM133" i="15"/>
  <c r="Z122" i="15"/>
  <c r="Y94" i="19" s="1"/>
  <c r="BB105" i="1"/>
  <c r="AE93" i="1"/>
  <c r="AD130" i="17"/>
  <c r="AT118" i="17"/>
  <c r="O118" i="17" a="1"/>
  <c r="O118" i="17" s="1"/>
  <c r="H90" i="22"/>
  <c r="AG92" i="6"/>
  <c r="BQ103" i="10"/>
  <c r="AT91" i="10"/>
  <c r="BF104" i="1"/>
  <c r="L93" i="35"/>
  <c r="AH94" i="35" s="1"/>
  <c r="AP94" i="10"/>
  <c r="BM106" i="10"/>
  <c r="AP95" i="10"/>
  <c r="CF94" i="10"/>
  <c r="BO106" i="6"/>
  <c r="AR94" i="6"/>
  <c r="AR95" i="6"/>
  <c r="BA105" i="1"/>
  <c r="AD93" i="1"/>
  <c r="AK132" i="16"/>
  <c r="X120" i="16"/>
  <c r="AD132" i="16"/>
  <c r="AC104" i="20" s="1"/>
  <c r="AT120" i="16"/>
  <c r="O120" i="16" a="1"/>
  <c r="O120" i="16" s="1"/>
  <c r="G92" i="22"/>
  <c r="Q120" i="16"/>
  <c r="BH104" i="1"/>
  <c r="AK92" i="1"/>
  <c r="AH131" i="16"/>
  <c r="U119" i="16"/>
  <c r="AI131" i="16"/>
  <c r="V119" i="16"/>
  <c r="BN105" i="11"/>
  <c r="AQ93" i="11"/>
  <c r="CF94" i="12"/>
  <c r="BQ105" i="10"/>
  <c r="AT93" i="10"/>
  <c r="BQ102" i="10"/>
  <c r="BN105" i="8"/>
  <c r="AQ93" i="8"/>
  <c r="AU121" i="4"/>
  <c r="Z121" i="4"/>
  <c r="J93" i="19" s="1"/>
  <c r="AM133" i="4"/>
  <c r="Z122" i="4"/>
  <c r="J94" i="19" s="1"/>
  <c r="BL106" i="6"/>
  <c r="AO94" i="6"/>
  <c r="AO95" i="6"/>
  <c r="AU118" i="16"/>
  <c r="AM130" i="16"/>
  <c r="R90" i="35"/>
  <c r="BM103" i="12"/>
  <c r="AZ103" i="8"/>
  <c r="E90" i="35"/>
  <c r="AA91" i="35" s="1"/>
  <c r="BJ103" i="6"/>
  <c r="H91" i="1"/>
  <c r="AE92" i="1" s="1"/>
  <c r="AD131" i="15"/>
  <c r="Q119" i="15"/>
  <c r="F91" i="22"/>
  <c r="AT119" i="15"/>
  <c r="O119" i="15" a="1"/>
  <c r="O119" i="15" s="1"/>
  <c r="AJ132" i="5"/>
  <c r="W120" i="5"/>
  <c r="BC103" i="6"/>
  <c r="AV103" i="6"/>
  <c r="AO130" i="4" s="1"/>
  <c r="AV103" i="1"/>
  <c r="AE130" i="15"/>
  <c r="L90" i="35"/>
  <c r="AP91" i="10"/>
  <c r="BM103" i="10"/>
  <c r="AW103" i="6"/>
  <c r="S91" i="6"/>
  <c r="AP92" i="6" s="1"/>
  <c r="R91" i="6"/>
  <c r="AO92" i="6" s="1"/>
  <c r="T119" i="4"/>
  <c r="Z119" i="4"/>
  <c r="J91" i="19" s="1"/>
  <c r="X119" i="4"/>
  <c r="V119" i="4"/>
  <c r="AW103" i="1"/>
  <c r="AX105" i="1"/>
  <c r="AA93" i="1"/>
  <c r="BO105" i="13"/>
  <c r="AR93" i="13"/>
  <c r="BL105" i="11"/>
  <c r="AO93" i="11"/>
  <c r="AE131" i="15"/>
  <c r="R119" i="15"/>
  <c r="AK130" i="15"/>
  <c r="AD132" i="14"/>
  <c r="S104" i="20" s="1"/>
  <c r="Q120" i="14"/>
  <c r="AT120" i="14"/>
  <c r="O120" i="14" a="1"/>
  <c r="O120" i="14" s="1"/>
  <c r="E92" i="22"/>
  <c r="Z120" i="14"/>
  <c r="T92" i="19" s="1"/>
  <c r="AU120" i="14"/>
  <c r="AM132" i="14"/>
  <c r="CF92" i="10"/>
  <c r="AI130" i="14"/>
  <c r="V118" i="14"/>
  <c r="AG130" i="14"/>
  <c r="T118" i="14"/>
  <c r="AJ129" i="14"/>
  <c r="AG132" i="5"/>
  <c r="T120" i="5"/>
  <c r="AI132" i="5"/>
  <c r="V120" i="5"/>
  <c r="BN104" i="8"/>
  <c r="BW92" i="6"/>
  <c r="Y92" i="8"/>
  <c r="AB119" i="5" s="1"/>
  <c r="M91" i="19" s="1"/>
  <c r="AI133" i="5"/>
  <c r="V121" i="5"/>
  <c r="V122" i="5"/>
  <c r="AW105" i="1"/>
  <c r="K120" i="36" a="1"/>
  <c r="K120" i="36" s="1"/>
  <c r="I120" i="36" a="1"/>
  <c r="I120" i="36" s="1"/>
  <c r="M120" i="36" a="1"/>
  <c r="M120" i="36" s="1"/>
  <c r="F120" i="36" a="1"/>
  <c r="F120" i="36" s="1"/>
  <c r="J120" i="36" a="1"/>
  <c r="J120" i="36" s="1"/>
  <c r="L120" i="36" a="1"/>
  <c r="L120" i="36" s="1"/>
  <c r="N120" i="36" a="1"/>
  <c r="N120" i="36" s="1"/>
  <c r="H120" i="36" a="1"/>
  <c r="H120" i="36" s="1"/>
  <c r="E120" i="36" a="1"/>
  <c r="E120" i="36" s="1"/>
  <c r="G120" i="36" a="1"/>
  <c r="G120" i="36" s="1"/>
  <c r="R93" i="1"/>
  <c r="S93" i="1"/>
  <c r="Z93" i="1"/>
  <c r="BO104" i="13"/>
  <c r="AR92" i="13"/>
  <c r="Y120" i="4"/>
  <c r="AL132" i="4"/>
  <c r="AI92" i="8"/>
  <c r="CD92" i="6"/>
  <c r="AK131" i="17"/>
  <c r="X119" i="17"/>
  <c r="AU119" i="17"/>
  <c r="Z119" i="17"/>
  <c r="AI91" i="19" s="1"/>
  <c r="AM131" i="17"/>
  <c r="BQ105" i="12"/>
  <c r="AT93" i="12"/>
  <c r="AH92" i="6"/>
  <c r="AP94" i="13"/>
  <c r="U93" i="35"/>
  <c r="BM106" i="13"/>
  <c r="AP95" i="13"/>
  <c r="AF133" i="17"/>
  <c r="S121" i="17"/>
  <c r="S122" i="17"/>
  <c r="BL105" i="13"/>
  <c r="AO93" i="13"/>
  <c r="AL132" i="17"/>
  <c r="Y120" i="17"/>
  <c r="BO103" i="13"/>
  <c r="AI131" i="5"/>
  <c r="V119" i="5"/>
  <c r="BB104" i="1"/>
  <c r="AG131" i="4"/>
  <c r="BS93" i="6"/>
  <c r="D120" i="4"/>
  <c r="AS120" i="4" s="1"/>
  <c r="AJ133" i="15"/>
  <c r="W121" i="15"/>
  <c r="W122" i="15"/>
  <c r="AD93" i="35"/>
  <c r="AD94" i="35"/>
  <c r="BL103" i="13"/>
  <c r="AL130" i="17"/>
  <c r="CA92" i="6"/>
  <c r="BY92" i="6"/>
  <c r="AL133" i="14"/>
  <c r="Y121" i="14"/>
  <c r="Y122" i="14"/>
  <c r="AK133" i="14"/>
  <c r="X121" i="14"/>
  <c r="X122" i="14"/>
  <c r="CF93" i="12"/>
  <c r="BL105" i="12"/>
  <c r="AO93" i="12"/>
  <c r="BY92" i="8"/>
  <c r="AF92" i="6"/>
  <c r="BH105" i="1"/>
  <c r="AK93" i="1"/>
  <c r="AP92" i="12"/>
  <c r="R91" i="35"/>
  <c r="BM104" i="12"/>
  <c r="AG131" i="16"/>
  <c r="T119" i="16"/>
  <c r="BQ105" i="11"/>
  <c r="AT93" i="11"/>
  <c r="BQ104" i="11"/>
  <c r="AT92" i="11"/>
  <c r="BQ105" i="6"/>
  <c r="AT93" i="6"/>
  <c r="BH106" i="1"/>
  <c r="AK94" i="1"/>
  <c r="AK95" i="1"/>
  <c r="AF133" i="16"/>
  <c r="S121" i="16"/>
  <c r="S122" i="16"/>
  <c r="AD133" i="16"/>
  <c r="AC105" i="20" s="1"/>
  <c r="AT121" i="16"/>
  <c r="O121" i="16" a="1"/>
  <c r="O121" i="16" s="1"/>
  <c r="G93" i="22"/>
  <c r="Q121" i="16"/>
  <c r="Q122" i="16"/>
  <c r="BN105" i="10"/>
  <c r="AQ93" i="10"/>
  <c r="BO105" i="8"/>
  <c r="AR93" i="8"/>
  <c r="BN106" i="8"/>
  <c r="AQ94" i="8"/>
  <c r="AQ95" i="8"/>
  <c r="W121" i="4"/>
  <c r="AJ133" i="4"/>
  <c r="W122" i="4"/>
  <c r="BM106" i="6"/>
  <c r="F93" i="35"/>
  <c r="AP94" i="6"/>
  <c r="AP95" i="6"/>
  <c r="AI130" i="16"/>
  <c r="AF130" i="16"/>
  <c r="DE103" i="18"/>
  <c r="CS92" i="21"/>
  <c r="Y93" i="21" a="1"/>
  <c r="BP91" i="21" a="1"/>
  <c r="N91" i="21" a="1"/>
  <c r="Y92" i="21" a="1"/>
  <c r="V93" i="21" a="1"/>
  <c r="AB92" i="21" a="1"/>
  <c r="O91" i="21" a="1"/>
  <c r="R93" i="21" a="1"/>
  <c r="T92" i="21" a="1"/>
  <c r="BE93" i="21" a="1"/>
  <c r="AG92" i="21" a="1"/>
  <c r="F91" i="21" a="1"/>
  <c r="AF92" i="21" a="1"/>
  <c r="BG92" i="21" a="1"/>
  <c r="BG93" i="21" a="1"/>
  <c r="AE94" i="21" a="1"/>
  <c r="AN92" i="21" a="1"/>
  <c r="AI94" i="21" a="1"/>
  <c r="E91" i="21" a="1"/>
  <c r="F93" i="21" a="1"/>
  <c r="AA94" i="21" a="1"/>
  <c r="BO91" i="21" a="1"/>
  <c r="K93" i="21" a="1"/>
  <c r="AQ91" i="21" a="1"/>
  <c r="M92" i="21" a="1"/>
  <c r="BK91" i="21" a="1"/>
  <c r="BJ94" i="21" a="1"/>
  <c r="AE91" i="21" a="1"/>
  <c r="BP93" i="21" a="1"/>
  <c r="AL94" i="21" a="1"/>
  <c r="G92" i="21" a="1"/>
  <c r="AS93" i="21" a="1"/>
  <c r="J94" i="21" a="1"/>
  <c r="Z91" i="21" a="1"/>
  <c r="BP92" i="21" a="1"/>
  <c r="AH92" i="21" a="1"/>
  <c r="AM92" i="21" a="1"/>
  <c r="V92" i="21" a="1"/>
  <c r="L92" i="21" a="1"/>
  <c r="AW92" i="21" a="1"/>
  <c r="BP94" i="21" a="1"/>
  <c r="AU90" i="21" a="1"/>
  <c r="AB91" i="21" a="1"/>
  <c r="AQ93" i="21" a="1"/>
  <c r="BS94" i="21" a="1"/>
  <c r="AO93" i="21" a="1"/>
  <c r="AW94" i="21" a="1"/>
  <c r="BJ93" i="21" a="1"/>
  <c r="Q92" i="21" a="1"/>
  <c r="BS92" i="21" a="1"/>
  <c r="AP91" i="21" a="1"/>
  <c r="AI91" i="21" a="1"/>
  <c r="AT94" i="21" a="1"/>
  <c r="AX92" i="21" a="1"/>
  <c r="BB90" i="21" a="1"/>
  <c r="E94" i="21" a="1"/>
  <c r="L91" i="21" a="1"/>
  <c r="BB91" i="21" a="1"/>
  <c r="BH93" i="21" a="1"/>
  <c r="AI92" i="21" a="1"/>
  <c r="BI92" i="21" a="1"/>
  <c r="AJ94" i="21" a="1"/>
  <c r="AW93" i="21" a="1"/>
  <c r="E93" i="21" a="1"/>
  <c r="N94" i="21" a="1"/>
  <c r="BK92" i="21" a="1"/>
  <c r="AF94" i="21" a="1"/>
  <c r="D93" i="21" a="1"/>
  <c r="H91" i="21" a="1"/>
  <c r="BC91" i="21" a="1"/>
  <c r="AL93" i="21" a="1"/>
  <c r="D92" i="21" a="1"/>
  <c r="AS92" i="21" a="1"/>
  <c r="BS93" i="21" a="1"/>
  <c r="C93" i="21" a="1"/>
  <c r="Z92" i="21" a="1"/>
  <c r="BK93" i="21" a="1"/>
  <c r="J105" i="32" a="1"/>
  <c r="S90" i="21" a="1"/>
  <c r="AC91" i="21" a="1"/>
  <c r="BR93" i="21" a="1"/>
  <c r="G93" i="21" a="1"/>
  <c r="Y91" i="21" a="1"/>
  <c r="K91" i="21" a="1"/>
  <c r="X91" i="21" a="1"/>
  <c r="BA91" i="21" a="1"/>
  <c r="AZ91" i="21" a="1"/>
  <c r="AL91" i="21" a="1"/>
  <c r="BN91" i="21" a="1"/>
  <c r="AA93" i="21" a="1"/>
  <c r="BR92" i="21" a="1"/>
  <c r="AN94" i="21" a="1"/>
  <c r="M91" i="21" a="1"/>
  <c r="Q93" i="21" a="1"/>
  <c r="AP94" i="21" a="1"/>
  <c r="AP93" i="21" a="1"/>
  <c r="Q91" i="21" a="1"/>
  <c r="BR91" i="21" a="1"/>
  <c r="S92" i="21" a="1"/>
  <c r="Z93" i="21" a="1"/>
  <c r="BQ92" i="21" a="1"/>
  <c r="L93" i="21" a="1"/>
  <c r="BJ92" i="21" a="1"/>
  <c r="F94" i="21" a="1"/>
  <c r="M94" i="21" a="1"/>
  <c r="AO91" i="21" a="1"/>
  <c r="AT93" i="21" a="1"/>
  <c r="AG94" i="21" a="1"/>
  <c r="V91" i="21" a="1"/>
  <c r="BI90" i="21" a="1"/>
  <c r="BB92" i="21" a="1"/>
  <c r="BN93" i="21" a="1"/>
  <c r="AM93" i="21" a="1"/>
  <c r="AV91" i="21" a="1"/>
  <c r="AG93" i="21" a="1"/>
  <c r="N93" i="21" a="1"/>
  <c r="AV94" i="21" a="1"/>
  <c r="BH92" i="21" a="1"/>
  <c r="AO94" i="21" a="1"/>
  <c r="AG91" i="21" a="1"/>
  <c r="E105" i="32" a="1"/>
  <c r="K94" i="21" a="1"/>
  <c r="AE93" i="21" a="1"/>
  <c r="AV93" i="21" a="1"/>
  <c r="BE91" i="21" a="1"/>
  <c r="AN93" i="21" a="1"/>
  <c r="Y94" i="21" a="1"/>
  <c r="G94" i="21" a="1"/>
  <c r="AH94" i="21" a="1"/>
  <c r="BK94" i="21" a="1"/>
  <c r="N92" i="21" a="1"/>
  <c r="AA91" i="21" a="1"/>
  <c r="BL94" i="21" a="1"/>
  <c r="AL92" i="21" a="1"/>
  <c r="AT92" i="21" a="1"/>
  <c r="AH93" i="21" a="1"/>
  <c r="AO92" i="21" a="1"/>
  <c r="E92" i="21" a="1"/>
  <c r="BO92" i="21" a="1"/>
  <c r="D105" i="32" a="1"/>
  <c r="O94" i="21" a="1"/>
  <c r="AJ91" i="21" a="1"/>
  <c r="L94" i="21" a="1"/>
  <c r="O93" i="21" a="1"/>
  <c r="R94" i="21" a="1"/>
  <c r="V94" i="21" a="1"/>
  <c r="AU92" i="21" a="1"/>
  <c r="S94" i="21" a="1"/>
  <c r="AJ93" i="21" a="1"/>
  <c r="BH94" i="21" a="1"/>
  <c r="X92" i="21" a="1"/>
  <c r="AS91" i="21" a="1"/>
  <c r="BI94" i="21" a="1"/>
  <c r="H92" i="21" a="1"/>
  <c r="BD93" i="21" a="1"/>
  <c r="X93" i="21" a="1"/>
  <c r="BE94" i="21" a="1"/>
  <c r="BD94" i="21" a="1"/>
  <c r="BS91" i="21" a="1"/>
  <c r="AG90" i="21" a="1"/>
  <c r="AC93" i="21" a="1"/>
  <c r="C94" i="21" a="1"/>
  <c r="BN94" i="21" a="1"/>
  <c r="BA92" i="21" a="1"/>
  <c r="J92" i="21" a="1"/>
  <c r="M93" i="21" a="1"/>
  <c r="Z94" i="21" a="1"/>
  <c r="BL91" i="21" a="1"/>
  <c r="AZ92" i="21" a="1"/>
  <c r="X94" i="21" a="1"/>
  <c r="BD92" i="21" a="1"/>
  <c r="AX91" i="21" a="1"/>
  <c r="AB94" i="21" a="1"/>
  <c r="U91" i="21" a="1"/>
  <c r="AE92" i="21" a="1"/>
  <c r="AQ92" i="21" a="1"/>
  <c r="BQ93" i="21" a="1"/>
  <c r="AN90" i="21" a="1"/>
  <c r="R92" i="21" a="1"/>
  <c r="G91" i="21" a="1"/>
  <c r="T93" i="21" a="1"/>
  <c r="AC92" i="21" a="1"/>
  <c r="BD91" i="21" a="1"/>
  <c r="AZ94" i="21" a="1"/>
  <c r="H93" i="21" a="1"/>
  <c r="AQ94" i="21" a="1"/>
  <c r="AF93" i="21" a="1"/>
  <c r="J93" i="21" a="1"/>
  <c r="C92" i="21" a="1"/>
  <c r="L90" i="21" a="1"/>
  <c r="BB94" i="21" a="1"/>
  <c r="BJ91" i="21" a="1"/>
  <c r="BL92" i="21" a="1"/>
  <c r="D91" i="21" a="1"/>
  <c r="C91" i="21" a="1"/>
  <c r="AC94" i="21" a="1"/>
  <c r="AU93" i="21" a="1"/>
  <c r="AU94" i="21" a="1"/>
  <c r="BI93" i="21" a="1"/>
  <c r="BC93" i="21" a="1"/>
  <c r="BQ94" i="21" a="1"/>
  <c r="AM91" i="21" a="1"/>
  <c r="AP92" i="21" a="1"/>
  <c r="R91" i="21" a="1"/>
  <c r="Q94" i="21" a="1"/>
  <c r="BB93" i="21" a="1"/>
  <c r="AA92" i="21" a="1"/>
  <c r="BC92" i="21" a="1"/>
  <c r="AX93" i="21" a="1"/>
  <c r="E90" i="21" a="1"/>
  <c r="BE92" i="21" a="1"/>
  <c r="S91" i="21" a="1"/>
  <c r="AH91" i="21" a="1"/>
  <c r="T94" i="21" a="1"/>
  <c r="BN92" i="21" a="1"/>
  <c r="H94" i="21" a="1"/>
  <c r="AV92" i="21" a="1"/>
  <c r="U94" i="21" a="1"/>
  <c r="BC94" i="21" a="1"/>
  <c r="O92" i="21" a="1"/>
  <c r="AW91" i="21" a="1"/>
  <c r="BO94" i="21" a="1"/>
  <c r="BR94" i="21" a="1"/>
  <c r="BL93" i="21" a="1"/>
  <c r="AB93" i="21" a="1"/>
  <c r="K92" i="21" a="1"/>
  <c r="AI93" i="21" a="1"/>
  <c r="BP90" i="21" a="1"/>
  <c r="S93" i="21" a="1"/>
  <c r="AJ92" i="21" a="1"/>
  <c r="D94" i="21" a="1"/>
  <c r="U92" i="21" a="1"/>
  <c r="BO93" i="21" a="1"/>
  <c r="AU91" i="21" a="1"/>
  <c r="BA93" i="21" a="1"/>
  <c r="BG94" i="21" a="1"/>
  <c r="AX94" i="21" a="1"/>
  <c r="U93" i="21" a="1"/>
  <c r="Z90" i="21" a="1"/>
  <c r="AN91" i="21" a="1"/>
  <c r="AS94" i="21" a="1"/>
  <c r="AT91" i="21" a="1"/>
  <c r="J91" i="21" a="1"/>
  <c r="F92" i="21" a="1"/>
  <c r="BI91" i="21" a="1"/>
  <c r="T91" i="21" a="1"/>
  <c r="BH91" i="21" a="1"/>
  <c r="BQ91" i="21" a="1"/>
  <c r="BA94" i="21" a="1"/>
  <c r="BG91" i="21" a="1"/>
  <c r="AM94" i="21" a="1"/>
  <c r="AZ93" i="21" a="1"/>
  <c r="AF91" i="21" a="1"/>
  <c r="I118" i="36" l="1" a="1"/>
  <c r="I118" i="36" s="1"/>
  <c r="F118" i="36" a="1"/>
  <c r="F118" i="36" s="1"/>
  <c r="G93" i="21"/>
  <c r="BA94" i="21"/>
  <c r="T91" i="21"/>
  <c r="BL92" i="21"/>
  <c r="Y94" i="21"/>
  <c r="E105" i="32"/>
  <c r="AS94" i="21"/>
  <c r="BJ91" i="21"/>
  <c r="E90" i="21"/>
  <c r="AI91" i="21"/>
  <c r="BQ94" i="21"/>
  <c r="AN91" i="21"/>
  <c r="BB94" i="21"/>
  <c r="AA93" i="21"/>
  <c r="BR93" i="21"/>
  <c r="Z90" i="21"/>
  <c r="L90" i="21"/>
  <c r="AC91" i="21"/>
  <c r="BI91" i="21"/>
  <c r="U93" i="21"/>
  <c r="X92" i="21"/>
  <c r="BC93" i="21"/>
  <c r="AX94" i="21"/>
  <c r="AG91" i="21"/>
  <c r="BG94" i="21"/>
  <c r="C92" i="21"/>
  <c r="AP93" i="21"/>
  <c r="BH94" i="21"/>
  <c r="S90" i="21"/>
  <c r="BI93" i="21"/>
  <c r="J93" i="21"/>
  <c r="AX93" i="21"/>
  <c r="J105" i="32"/>
  <c r="AF93" i="21"/>
  <c r="AZ93" i="21"/>
  <c r="AJ93" i="21"/>
  <c r="AO94" i="21"/>
  <c r="BK93" i="21"/>
  <c r="K93" i="21"/>
  <c r="BA93" i="21"/>
  <c r="AQ94" i="21"/>
  <c r="BQ91" i="21"/>
  <c r="H93" i="21"/>
  <c r="S94" i="21"/>
  <c r="Z92" i="21"/>
  <c r="AA94" i="21"/>
  <c r="AZ94" i="21"/>
  <c r="BC92" i="21"/>
  <c r="AU92" i="21"/>
  <c r="C93" i="21"/>
  <c r="AU94" i="21"/>
  <c r="BD91" i="21"/>
  <c r="BH92" i="21"/>
  <c r="AP92" i="21"/>
  <c r="F92" i="21"/>
  <c r="AM94" i="21"/>
  <c r="V94" i="21"/>
  <c r="AV94" i="21"/>
  <c r="AP91" i="21"/>
  <c r="F93" i="21"/>
  <c r="AU91" i="21"/>
  <c r="AC92" i="21"/>
  <c r="BJ94" i="21"/>
  <c r="R94" i="21"/>
  <c r="BS93" i="21"/>
  <c r="AP94" i="21"/>
  <c r="O93" i="21"/>
  <c r="AS92" i="21"/>
  <c r="BS92" i="21"/>
  <c r="X93" i="21"/>
  <c r="L94" i="21"/>
  <c r="N93" i="21"/>
  <c r="D92" i="21"/>
  <c r="Q92" i="21"/>
  <c r="AU93" i="21"/>
  <c r="BO93" i="21"/>
  <c r="AN93" i="21"/>
  <c r="AJ91" i="21"/>
  <c r="AG93" i="21"/>
  <c r="E91" i="21"/>
  <c r="T93" i="21"/>
  <c r="U92" i="21"/>
  <c r="G91" i="21"/>
  <c r="BB90" i="21"/>
  <c r="O94" i="21"/>
  <c r="AV91" i="21"/>
  <c r="AI94" i="21"/>
  <c r="R92" i="21"/>
  <c r="AA92" i="21"/>
  <c r="D105" i="32"/>
  <c r="AM93" i="21"/>
  <c r="BJ93" i="21"/>
  <c r="AC94" i="21"/>
  <c r="D94" i="21"/>
  <c r="BO92" i="21"/>
  <c r="AL93" i="21"/>
  <c r="AW94" i="21"/>
  <c r="AN90" i="21"/>
  <c r="BE91" i="21"/>
  <c r="BC91" i="21"/>
  <c r="BQ93" i="21"/>
  <c r="AO93" i="21"/>
  <c r="AN92" i="21"/>
  <c r="AJ92" i="21"/>
  <c r="E92" i="21"/>
  <c r="AE94" i="21"/>
  <c r="S93" i="21"/>
  <c r="AQ92" i="21"/>
  <c r="BP90" i="21"/>
  <c r="AE92" i="21"/>
  <c r="BN93" i="21"/>
  <c r="H91" i="21"/>
  <c r="BG93" i="21"/>
  <c r="U91" i="21"/>
  <c r="AO92" i="21"/>
  <c r="BB92" i="21"/>
  <c r="D93" i="21"/>
  <c r="BG92" i="21"/>
  <c r="AI93" i="21"/>
  <c r="AB94" i="21"/>
  <c r="AV93" i="21"/>
  <c r="K92" i="21"/>
  <c r="AX91" i="21"/>
  <c r="AH93" i="21"/>
  <c r="AF94" i="21"/>
  <c r="BS94" i="21"/>
  <c r="AF92" i="21"/>
  <c r="BD92" i="21"/>
  <c r="BI90" i="21"/>
  <c r="AQ93" i="21"/>
  <c r="AB93" i="21"/>
  <c r="X94" i="21"/>
  <c r="Q93" i="21"/>
  <c r="AT92" i="21"/>
  <c r="V91" i="21"/>
  <c r="BK92" i="21"/>
  <c r="AB91" i="21"/>
  <c r="F91" i="21"/>
  <c r="AX92" i="21"/>
  <c r="AL92" i="21"/>
  <c r="AG94" i="21"/>
  <c r="N94" i="21"/>
  <c r="AG92" i="21"/>
  <c r="AZ92" i="21"/>
  <c r="BD93" i="21"/>
  <c r="AT93" i="21"/>
  <c r="E93" i="21"/>
  <c r="AU90" i="21"/>
  <c r="BL93" i="21"/>
  <c r="BL91" i="21"/>
  <c r="AW93" i="21"/>
  <c r="BR94" i="21"/>
  <c r="Z94" i="21"/>
  <c r="AE93" i="21"/>
  <c r="AJ94" i="21"/>
  <c r="BE93" i="21"/>
  <c r="M93" i="21"/>
  <c r="T92" i="21"/>
  <c r="BO94" i="21"/>
  <c r="J92" i="21"/>
  <c r="BK91" i="21"/>
  <c r="BP94" i="21"/>
  <c r="AW91" i="21"/>
  <c r="AT94" i="21"/>
  <c r="BL94" i="21"/>
  <c r="AW92" i="21"/>
  <c r="O92" i="21"/>
  <c r="BA92" i="21"/>
  <c r="L92" i="21"/>
  <c r="R93" i="21"/>
  <c r="AO91" i="21"/>
  <c r="V92" i="21"/>
  <c r="BN94" i="21"/>
  <c r="M91" i="21"/>
  <c r="AM92" i="21"/>
  <c r="C94" i="21"/>
  <c r="AA91" i="21"/>
  <c r="M94" i="21"/>
  <c r="BI92" i="21"/>
  <c r="AH92" i="21"/>
  <c r="BC94" i="21"/>
  <c r="M92" i="21"/>
  <c r="F94" i="21"/>
  <c r="BP92" i="21"/>
  <c r="O91" i="21"/>
  <c r="AC93" i="21"/>
  <c r="N92" i="21"/>
  <c r="AI92" i="21"/>
  <c r="Z91" i="21"/>
  <c r="AB92" i="21"/>
  <c r="AG90" i="21"/>
  <c r="AN94" i="21"/>
  <c r="BK94" i="21"/>
  <c r="BJ92" i="21"/>
  <c r="BH93" i="21"/>
  <c r="J94" i="21"/>
  <c r="BS91" i="21"/>
  <c r="AH94" i="21"/>
  <c r="BD94" i="21"/>
  <c r="BB93" i="21"/>
  <c r="U94" i="21"/>
  <c r="H92" i="21"/>
  <c r="L93" i="21"/>
  <c r="BB91" i="21"/>
  <c r="AV92" i="21"/>
  <c r="BQ92" i="21"/>
  <c r="Z93" i="21"/>
  <c r="H94" i="21"/>
  <c r="AQ91" i="21"/>
  <c r="L91" i="21"/>
  <c r="AS93" i="21"/>
  <c r="V93" i="21"/>
  <c r="BN92" i="21"/>
  <c r="BR92" i="21"/>
  <c r="S92" i="21"/>
  <c r="Y92" i="21"/>
  <c r="T94" i="21"/>
  <c r="Q94" i="21"/>
  <c r="E94" i="21"/>
  <c r="G92" i="21"/>
  <c r="N91" i="21"/>
  <c r="AH91" i="21"/>
  <c r="K94" i="21"/>
  <c r="AL94" i="21"/>
  <c r="BP91" i="21"/>
  <c r="S91" i="21"/>
  <c r="BE94" i="21"/>
  <c r="BR91" i="21"/>
  <c r="BP93" i="21"/>
  <c r="Y93" i="21"/>
  <c r="BE92" i="21"/>
  <c r="BI94" i="21"/>
  <c r="G94" i="21"/>
  <c r="BZ92" i="8"/>
  <c r="CF92" i="8" s="1"/>
  <c r="AD92" i="1"/>
  <c r="AK91" i="35"/>
  <c r="S91" i="1"/>
  <c r="M118" i="36" a="1"/>
  <c r="M118" i="36" s="1"/>
  <c r="Y119" i="36" s="1"/>
  <c r="G118" i="36" a="1"/>
  <c r="G118" i="36" s="1"/>
  <c r="S119" i="36" s="1"/>
  <c r="AE92" i="35"/>
  <c r="AH91" i="35"/>
  <c r="AK92" i="35"/>
  <c r="AN91" i="35"/>
  <c r="AB92" i="35"/>
  <c r="BG91" i="21"/>
  <c r="C91" i="21"/>
  <c r="AE91" i="21"/>
  <c r="AT91" i="21"/>
  <c r="BH91" i="21"/>
  <c r="J91" i="21"/>
  <c r="AL91" i="21"/>
  <c r="AS91" i="21"/>
  <c r="BA91" i="21"/>
  <c r="Q91" i="21"/>
  <c r="K91" i="21"/>
  <c r="AZ91" i="21"/>
  <c r="AF91" i="21"/>
  <c r="BN91" i="21"/>
  <c r="X91" i="21"/>
  <c r="Y91" i="21"/>
  <c r="BO91" i="21"/>
  <c r="D91" i="21"/>
  <c r="AM91" i="21"/>
  <c r="R91" i="21"/>
  <c r="AQ119" i="5"/>
  <c r="N91" i="19"/>
  <c r="P91" i="19" s="1"/>
  <c r="AO91" i="19" s="1"/>
  <c r="BN103" i="1"/>
  <c r="AA121" i="16"/>
  <c r="F94" i="23" s="1"/>
  <c r="F94" i="26"/>
  <c r="AN133" i="16"/>
  <c r="AM106" i="23" s="1"/>
  <c r="AA122" i="16"/>
  <c r="F95" i="23" s="1"/>
  <c r="AN132" i="14"/>
  <c r="AK105" i="23" s="1"/>
  <c r="AA120" i="14"/>
  <c r="D93" i="23" s="1"/>
  <c r="D93" i="26"/>
  <c r="AL130" i="4"/>
  <c r="AN132" i="16"/>
  <c r="AM105" i="23" s="1"/>
  <c r="F93" i="26"/>
  <c r="AA120" i="16"/>
  <c r="F93" i="23" s="1"/>
  <c r="Z120" i="36"/>
  <c r="BN106" i="1"/>
  <c r="AQ94" i="1"/>
  <c r="AQ95" i="1"/>
  <c r="AR132" i="4"/>
  <c r="I104" i="20"/>
  <c r="X120" i="36"/>
  <c r="AR132" i="14"/>
  <c r="T104" i="20"/>
  <c r="U104" i="20" s="1"/>
  <c r="AP104" i="20" s="1"/>
  <c r="R104" i="20"/>
  <c r="AQ120" i="14"/>
  <c r="S92" i="19"/>
  <c r="U92" i="19" s="1"/>
  <c r="AP92" i="19" s="1"/>
  <c r="J118" i="36" a="1"/>
  <c r="J118" i="36" s="1"/>
  <c r="V119" i="36" s="1"/>
  <c r="AT118" i="4"/>
  <c r="C90" i="22"/>
  <c r="K91" i="22" s="1"/>
  <c r="AA119" i="4"/>
  <c r="B92" i="23" s="1"/>
  <c r="AD130" i="4"/>
  <c r="AH130" i="4"/>
  <c r="X91" i="19"/>
  <c r="Z91" i="19" s="1"/>
  <c r="AQ91" i="19" s="1"/>
  <c r="AQ119" i="15"/>
  <c r="AR130" i="16"/>
  <c r="AD102" i="20"/>
  <c r="BD102" i="20" s="1"/>
  <c r="AB102" i="20"/>
  <c r="I93" i="26"/>
  <c r="R93" i="26"/>
  <c r="B93" i="26"/>
  <c r="AA120" i="4"/>
  <c r="B93" i="23" s="1"/>
  <c r="AN132" i="4"/>
  <c r="AI105" i="23" s="1"/>
  <c r="C91" i="35"/>
  <c r="AP92" i="1"/>
  <c r="BM104" i="1"/>
  <c r="X104" i="22"/>
  <c r="P92" i="22"/>
  <c r="Z121" i="36"/>
  <c r="Z122" i="36"/>
  <c r="AG104" i="20"/>
  <c r="AI104" i="20"/>
  <c r="BQ104" i="1"/>
  <c r="X105" i="22"/>
  <c r="P93" i="22"/>
  <c r="P94" i="22"/>
  <c r="BQ103" i="6"/>
  <c r="AJ130" i="5"/>
  <c r="AL130" i="5"/>
  <c r="T105" i="22"/>
  <c r="L93" i="22"/>
  <c r="L94" i="22"/>
  <c r="W102" i="22"/>
  <c r="B94" i="26"/>
  <c r="AA121" i="4"/>
  <c r="B94" i="23" s="1"/>
  <c r="AN133" i="4"/>
  <c r="AI106" i="23" s="1"/>
  <c r="AA122" i="4"/>
  <c r="B95" i="23" s="1"/>
  <c r="CG92" i="18"/>
  <c r="CS92" i="18" s="1"/>
  <c r="A92" i="37"/>
  <c r="O92" i="37"/>
  <c r="H92" i="37"/>
  <c r="X103" i="22"/>
  <c r="P91" i="22"/>
  <c r="AQ120" i="15"/>
  <c r="X92" i="19"/>
  <c r="Z92" i="19" s="1"/>
  <c r="AQ92" i="19" s="1"/>
  <c r="U120" i="36"/>
  <c r="T120" i="36"/>
  <c r="AH93" i="23"/>
  <c r="BI93" i="23" s="1"/>
  <c r="AB93" i="23"/>
  <c r="B94" i="33" s="1"/>
  <c r="F94" i="33" s="1"/>
  <c r="J94" i="33" s="1"/>
  <c r="AE130" i="4"/>
  <c r="AI103" i="20"/>
  <c r="AG103" i="20"/>
  <c r="V120" i="36"/>
  <c r="H118" i="36" a="1"/>
  <c r="H118" i="36" s="1"/>
  <c r="T119" i="36" s="1"/>
  <c r="AI130" i="4"/>
  <c r="AJ130" i="4"/>
  <c r="X103" i="20"/>
  <c r="AR131" i="15"/>
  <c r="J105" i="20"/>
  <c r="H105" i="20"/>
  <c r="W119" i="4"/>
  <c r="J104" i="20"/>
  <c r="H104" i="20"/>
  <c r="I92" i="19"/>
  <c r="K92" i="19" s="1"/>
  <c r="AN92" i="19" s="1"/>
  <c r="AQ120" i="4"/>
  <c r="BL104" i="1"/>
  <c r="AC91" i="19"/>
  <c r="AE91" i="19" s="1"/>
  <c r="AR91" i="19" s="1"/>
  <c r="AQ119" i="16"/>
  <c r="S94" i="19"/>
  <c r="U94" i="19" s="1"/>
  <c r="AP94" i="19" s="1"/>
  <c r="BD105" i="19" s="1"/>
  <c r="AQ122" i="14"/>
  <c r="AN132" i="17"/>
  <c r="AN105" i="23" s="1"/>
  <c r="G93" i="26"/>
  <c r="AA120" i="17"/>
  <c r="G93" i="23" s="1"/>
  <c r="BL106" i="1"/>
  <c r="AO94" i="1"/>
  <c r="AO95" i="1"/>
  <c r="V121" i="36"/>
  <c r="V122" i="36"/>
  <c r="S90" i="19"/>
  <c r="U90" i="19" s="1"/>
  <c r="AP90" i="19" s="1"/>
  <c r="AQ118" i="14"/>
  <c r="AR132" i="16"/>
  <c r="AD104" i="20"/>
  <c r="BD104" i="20" s="1"/>
  <c r="AB104" i="20"/>
  <c r="AR133" i="14"/>
  <c r="T105" i="20"/>
  <c r="U105" i="20" s="1"/>
  <c r="AP105" i="20" s="1"/>
  <c r="R105" i="20"/>
  <c r="D90" i="26"/>
  <c r="AN129" i="14"/>
  <c r="AK102" i="23" s="1"/>
  <c r="S91" i="19"/>
  <c r="U91" i="19" s="1"/>
  <c r="AP91" i="19" s="1"/>
  <c r="AQ119" i="14"/>
  <c r="AZ103" i="1"/>
  <c r="BO104" i="1"/>
  <c r="V105" i="22"/>
  <c r="N93" i="22"/>
  <c r="N94" i="22"/>
  <c r="BN103" i="6"/>
  <c r="AK130" i="5"/>
  <c r="AC92" i="1"/>
  <c r="AK94" i="35"/>
  <c r="AK93" i="35"/>
  <c r="AN131" i="17"/>
  <c r="AN104" i="23" s="1"/>
  <c r="G92" i="26"/>
  <c r="AA119" i="17"/>
  <c r="G92" i="23" s="1"/>
  <c r="AQ120" i="5"/>
  <c r="N92" i="19"/>
  <c r="P92" i="19" s="1"/>
  <c r="AO92" i="19" s="1"/>
  <c r="X104" i="20"/>
  <c r="AR132" i="15"/>
  <c r="F90" i="35"/>
  <c r="BM103" i="6"/>
  <c r="V103" i="22"/>
  <c r="N91" i="22"/>
  <c r="AB93" i="35"/>
  <c r="AB94" i="35"/>
  <c r="AC94" i="19"/>
  <c r="AE94" i="19" s="1"/>
  <c r="AR94" i="19" s="1"/>
  <c r="BF105" i="19" s="1"/>
  <c r="AQ122" i="16"/>
  <c r="C92" i="35"/>
  <c r="AP93" i="1"/>
  <c r="BM105" i="1"/>
  <c r="R120" i="36"/>
  <c r="E118" i="36" a="1"/>
  <c r="E118" i="36" s="1"/>
  <c r="Q119" i="36" s="1"/>
  <c r="AF130" i="4"/>
  <c r="BB103" i="1"/>
  <c r="X102" i="22"/>
  <c r="AR133" i="15"/>
  <c r="Y105" i="20"/>
  <c r="BC105" i="20" s="1"/>
  <c r="W105" i="20"/>
  <c r="CG93" i="18"/>
  <c r="CS93" i="18" s="1"/>
  <c r="H93" i="37"/>
  <c r="A93" i="37"/>
  <c r="O93" i="37"/>
  <c r="M104" i="20"/>
  <c r="O104" i="20"/>
  <c r="X118" i="32"/>
  <c r="O119" i="36" a="1"/>
  <c r="O119" i="36" s="1"/>
  <c r="AH93" i="35"/>
  <c r="AH92" i="35"/>
  <c r="BO105" i="1"/>
  <c r="AR93" i="1"/>
  <c r="W103" i="22"/>
  <c r="O91" i="22"/>
  <c r="S119" i="4"/>
  <c r="I103" i="20"/>
  <c r="AR131" i="4"/>
  <c r="R121" i="36"/>
  <c r="R122" i="36"/>
  <c r="AR131" i="16"/>
  <c r="AD103" i="20"/>
  <c r="AE103" i="20" s="1"/>
  <c r="AR103" i="20" s="1"/>
  <c r="AB103" i="20"/>
  <c r="AN131" i="14"/>
  <c r="AK104" i="23" s="1"/>
  <c r="D92" i="26"/>
  <c r="AA119" i="14"/>
  <c r="D92" i="23" s="1"/>
  <c r="BN103" i="8"/>
  <c r="A90" i="35"/>
  <c r="D118" i="36"/>
  <c r="C105" i="32"/>
  <c r="AC105" i="32" s="1"/>
  <c r="B91" i="21"/>
  <c r="B90" i="22"/>
  <c r="B90" i="20"/>
  <c r="AL90" i="20" s="1"/>
  <c r="AX90" i="20" s="1"/>
  <c r="B91" i="18"/>
  <c r="B90" i="19"/>
  <c r="AL90" i="19" s="1"/>
  <c r="AY90" i="19" s="1"/>
  <c r="A91" i="26"/>
  <c r="A91" i="23"/>
  <c r="BN104" i="1"/>
  <c r="AQ92" i="1"/>
  <c r="AQ121" i="15"/>
  <c r="X93" i="19"/>
  <c r="Z93" i="19" s="1"/>
  <c r="AQ93" i="19" s="1"/>
  <c r="BO103" i="6"/>
  <c r="AE130" i="5"/>
  <c r="N105" i="20"/>
  <c r="AR133" i="5"/>
  <c r="I93" i="19"/>
  <c r="K93" i="19" s="1"/>
  <c r="AN93" i="19" s="1"/>
  <c r="AQ121" i="4"/>
  <c r="I92" i="26"/>
  <c r="R92" i="26"/>
  <c r="C93" i="26"/>
  <c r="AA120" i="5"/>
  <c r="C93" i="23" s="1"/>
  <c r="AN132" i="5"/>
  <c r="AJ105" i="23" s="1"/>
  <c r="AQ93" i="35"/>
  <c r="AQ94" i="35"/>
  <c r="BL105" i="1"/>
  <c r="AO93" i="1"/>
  <c r="Y120" i="36"/>
  <c r="R91" i="1"/>
  <c r="AO92" i="1" s="1"/>
  <c r="K118" i="36" a="1"/>
  <c r="K118" i="36" s="1"/>
  <c r="AK130" i="4"/>
  <c r="AN130" i="17"/>
  <c r="AN103" i="23" s="1"/>
  <c r="G91" i="26"/>
  <c r="AR130" i="14"/>
  <c r="T102" i="20"/>
  <c r="U102" i="20" s="1"/>
  <c r="AP102" i="20" s="1"/>
  <c r="R102" i="20"/>
  <c r="V106" i="32" a="1"/>
  <c r="V106" i="32" s="1"/>
  <c r="Z106" i="32"/>
  <c r="W118" i="32"/>
  <c r="U119" i="4"/>
  <c r="I92" i="22"/>
  <c r="K92" i="22"/>
  <c r="S104" i="22"/>
  <c r="U119" i="36"/>
  <c r="V102" i="22"/>
  <c r="BN105" i="1"/>
  <c r="AQ93" i="1"/>
  <c r="AA121" i="14"/>
  <c r="D94" i="23" s="1"/>
  <c r="D94" i="26"/>
  <c r="AN133" i="14"/>
  <c r="AK106" i="23" s="1"/>
  <c r="AA122" i="14"/>
  <c r="D95" i="23" s="1"/>
  <c r="T103" i="22"/>
  <c r="AH104" i="20"/>
  <c r="AR132" i="17"/>
  <c r="BM106" i="1"/>
  <c r="AP94" i="1"/>
  <c r="C93" i="35"/>
  <c r="AP95" i="1"/>
  <c r="Y121" i="36"/>
  <c r="Y122" i="36"/>
  <c r="AN130" i="14"/>
  <c r="AK103" i="23" s="1"/>
  <c r="D91" i="26"/>
  <c r="AA118" i="14"/>
  <c r="D91" i="23" s="1"/>
  <c r="AR130" i="15"/>
  <c r="Y102" i="20"/>
  <c r="BC102" i="20" s="1"/>
  <c r="W102" i="20"/>
  <c r="J103" i="20"/>
  <c r="H103" i="20"/>
  <c r="U103" i="22"/>
  <c r="M91" i="22"/>
  <c r="BO103" i="8"/>
  <c r="BS91" i="6"/>
  <c r="D118" i="4"/>
  <c r="AS118" i="4" s="1"/>
  <c r="AA121" i="15"/>
  <c r="E94" i="23" s="1"/>
  <c r="E94" i="26"/>
  <c r="AN133" i="15"/>
  <c r="AL106" i="23" s="1"/>
  <c r="AA122" i="15"/>
  <c r="E95" i="23" s="1"/>
  <c r="AH94" i="19"/>
  <c r="AJ94" i="19" s="1"/>
  <c r="AS94" i="19" s="1"/>
  <c r="BG105" i="19" s="1"/>
  <c r="AQ122" i="17"/>
  <c r="AE93" i="35"/>
  <c r="AE94" i="35"/>
  <c r="W91" i="1"/>
  <c r="AT92" i="1" s="1"/>
  <c r="AH130" i="5"/>
  <c r="AH103" i="20"/>
  <c r="AR131" i="17"/>
  <c r="T104" i="22"/>
  <c r="L92" i="22"/>
  <c r="Y104" i="20"/>
  <c r="W104" i="20"/>
  <c r="AQ121" i="16"/>
  <c r="AC93" i="19"/>
  <c r="AE93" i="19" s="1"/>
  <c r="AR93" i="19" s="1"/>
  <c r="BQ106" i="1"/>
  <c r="AT94" i="1"/>
  <c r="AT95" i="1"/>
  <c r="R101" i="20"/>
  <c r="T101" i="20"/>
  <c r="AN130" i="15"/>
  <c r="AL103" i="23" s="1"/>
  <c r="E91" i="26"/>
  <c r="BQ105" i="1"/>
  <c r="AT93" i="1"/>
  <c r="AH94" i="23"/>
  <c r="BI94" i="23" s="1"/>
  <c r="AB94" i="23"/>
  <c r="B95" i="33" s="1"/>
  <c r="F95" i="33" s="1"/>
  <c r="J95" i="33" s="1"/>
  <c r="I91" i="22"/>
  <c r="S103" i="22"/>
  <c r="C92" i="26"/>
  <c r="AN131" i="5"/>
  <c r="AJ104" i="23" s="1"/>
  <c r="W121" i="36"/>
  <c r="W122" i="36"/>
  <c r="S121" i="36"/>
  <c r="S122" i="36"/>
  <c r="AR131" i="5"/>
  <c r="O103" i="20"/>
  <c r="BA103" i="20" s="1"/>
  <c r="M103" i="20"/>
  <c r="AR133" i="17"/>
  <c r="AI105" i="20"/>
  <c r="AJ105" i="20" s="1"/>
  <c r="AS105" i="20" s="1"/>
  <c r="AG105" i="20"/>
  <c r="S101" i="20"/>
  <c r="AR129" i="14"/>
  <c r="BQ103" i="8"/>
  <c r="R119" i="4"/>
  <c r="U91" i="1"/>
  <c r="BF103" i="1"/>
  <c r="BL103" i="8"/>
  <c r="N94" i="19"/>
  <c r="P94" i="19" s="1"/>
  <c r="AO94" i="19" s="1"/>
  <c r="BC105" i="19" s="1"/>
  <c r="AQ122" i="5"/>
  <c r="X119" i="32"/>
  <c r="Z107" i="32"/>
  <c r="V107" i="32" a="1"/>
  <c r="V107" i="32" s="1"/>
  <c r="W119" i="32"/>
  <c r="CF92" i="6"/>
  <c r="AH90" i="35"/>
  <c r="W103" i="20"/>
  <c r="Y103" i="20"/>
  <c r="C90" i="35"/>
  <c r="BM103" i="1"/>
  <c r="AU118" i="4"/>
  <c r="AM130" i="4"/>
  <c r="AC92" i="19"/>
  <c r="AE92" i="19" s="1"/>
  <c r="AR92" i="19" s="1"/>
  <c r="AQ120" i="16"/>
  <c r="O93" i="22"/>
  <c r="W105" i="22"/>
  <c r="O94" i="22"/>
  <c r="O120" i="36" a="1"/>
  <c r="O120" i="36" s="1"/>
  <c r="Q120" i="36"/>
  <c r="AQ120" i="36" s="1"/>
  <c r="W120" i="36"/>
  <c r="U104" i="22"/>
  <c r="M92" i="22"/>
  <c r="L118" i="36" a="1"/>
  <c r="L118" i="36" s="1"/>
  <c r="X119" i="36" s="1"/>
  <c r="N118" i="36" a="1"/>
  <c r="N118" i="36" s="1"/>
  <c r="AG130" i="4"/>
  <c r="BL103" i="6"/>
  <c r="AA119" i="15"/>
  <c r="E92" i="23" s="1"/>
  <c r="E92" i="26"/>
  <c r="AN131" i="15"/>
  <c r="AL104" i="23" s="1"/>
  <c r="W104" i="22"/>
  <c r="O92" i="22"/>
  <c r="AH102" i="20"/>
  <c r="AR130" i="17"/>
  <c r="S93" i="19"/>
  <c r="U93" i="19" s="1"/>
  <c r="AP93" i="19" s="1"/>
  <c r="AQ121" i="14"/>
  <c r="I94" i="26"/>
  <c r="R94" i="26"/>
  <c r="B92" i="26"/>
  <c r="AN131" i="4"/>
  <c r="AI104" i="23" s="1"/>
  <c r="X121" i="36"/>
  <c r="X122" i="36"/>
  <c r="U121" i="36"/>
  <c r="U122" i="36"/>
  <c r="U102" i="22"/>
  <c r="M90" i="22"/>
  <c r="AR133" i="16"/>
  <c r="AD105" i="20"/>
  <c r="AE105" i="20" s="1"/>
  <c r="AR105" i="20" s="1"/>
  <c r="AB105" i="20"/>
  <c r="AI102" i="20"/>
  <c r="AG102" i="20"/>
  <c r="S103" i="20"/>
  <c r="AR131" i="14"/>
  <c r="AH93" i="19"/>
  <c r="AJ93" i="19" s="1"/>
  <c r="AS93" i="19" s="1"/>
  <c r="AQ121" i="17"/>
  <c r="AG130" i="5"/>
  <c r="AU118" i="5"/>
  <c r="AM130" i="5"/>
  <c r="I94" i="19"/>
  <c r="K94" i="19" s="1"/>
  <c r="AN94" i="19" s="1"/>
  <c r="AQ122" i="4"/>
  <c r="AQ92" i="35"/>
  <c r="AR92" i="8"/>
  <c r="N104" i="20"/>
  <c r="AR132" i="5"/>
  <c r="V104" i="22"/>
  <c r="N92" i="22"/>
  <c r="BO106" i="1"/>
  <c r="AR94" i="1"/>
  <c r="AR95" i="1"/>
  <c r="R119" i="36"/>
  <c r="AN93" i="35"/>
  <c r="AN94" i="35"/>
  <c r="M93" i="22"/>
  <c r="U105" i="22"/>
  <c r="M94" i="22"/>
  <c r="CG94" i="18"/>
  <c r="CS94" i="18" s="1"/>
  <c r="O94" i="37"/>
  <c r="H94" i="37"/>
  <c r="A94" i="37"/>
  <c r="T121" i="36"/>
  <c r="T122" i="36"/>
  <c r="T103" i="20"/>
  <c r="R103" i="20"/>
  <c r="BD103" i="1"/>
  <c r="Z108" i="32"/>
  <c r="V108" i="32" a="1"/>
  <c r="V108" i="32" s="1"/>
  <c r="W120" i="32"/>
  <c r="AN92" i="35"/>
  <c r="AN133" i="17"/>
  <c r="AN106" i="23" s="1"/>
  <c r="G94" i="26"/>
  <c r="AA121" i="17"/>
  <c r="G94" i="23" s="1"/>
  <c r="AA122" i="17"/>
  <c r="G95" i="23" s="1"/>
  <c r="O105" i="20"/>
  <c r="M105" i="20"/>
  <c r="AD130" i="5"/>
  <c r="N102" i="20" s="1"/>
  <c r="AT118" i="5"/>
  <c r="O118" i="5" a="1"/>
  <c r="O118" i="5" s="1"/>
  <c r="D90" i="22"/>
  <c r="L91" i="22" s="1"/>
  <c r="I90" i="35"/>
  <c r="AE91" i="35" s="1"/>
  <c r="BM103" i="8"/>
  <c r="AQ121" i="5"/>
  <c r="N93" i="19"/>
  <c r="P93" i="19" s="1"/>
  <c r="AO93" i="19" s="1"/>
  <c r="AR133" i="4"/>
  <c r="I105" i="20"/>
  <c r="Y119" i="4"/>
  <c r="AH92" i="23"/>
  <c r="BI92" i="23" s="1"/>
  <c r="AB92" i="23"/>
  <c r="B93" i="33" s="1"/>
  <c r="F93" i="33" s="1"/>
  <c r="J93" i="33" s="1"/>
  <c r="E93" i="26"/>
  <c r="AA120" i="15"/>
  <c r="E93" i="23" s="1"/>
  <c r="AN132" i="15"/>
  <c r="AL105" i="23" s="1"/>
  <c r="BA103" i="1"/>
  <c r="S120" i="36"/>
  <c r="F92" i="26"/>
  <c r="AA119" i="16"/>
  <c r="F92" i="23" s="1"/>
  <c r="AN131" i="16"/>
  <c r="AM104" i="23" s="1"/>
  <c r="AH92" i="19"/>
  <c r="AJ92" i="19" s="1"/>
  <c r="AS92" i="19" s="1"/>
  <c r="AQ120" i="17"/>
  <c r="Q121" i="36"/>
  <c r="O121" i="36" a="1"/>
  <c r="O121" i="36" s="1"/>
  <c r="Q122" i="36"/>
  <c r="U101" i="22"/>
  <c r="X120" i="32"/>
  <c r="AQ122" i="15"/>
  <c r="X94" i="19"/>
  <c r="Z94" i="19" s="1"/>
  <c r="AQ94" i="19" s="1"/>
  <c r="BE105" i="19" s="1"/>
  <c r="AI130" i="5"/>
  <c r="AF130" i="5"/>
  <c r="BC103" i="1"/>
  <c r="C94" i="26"/>
  <c r="AA121" i="5"/>
  <c r="C94" i="23" s="1"/>
  <c r="AN133" i="5"/>
  <c r="AJ106" i="23" s="1"/>
  <c r="AA122" i="5"/>
  <c r="C95" i="23" s="1"/>
  <c r="AN130" i="16"/>
  <c r="AM103" i="23" s="1"/>
  <c r="F91" i="26"/>
  <c r="I93" i="22"/>
  <c r="K93" i="22"/>
  <c r="S105" i="22"/>
  <c r="K94" i="22"/>
  <c r="AH91" i="19"/>
  <c r="AJ91" i="19" s="1"/>
  <c r="AS91" i="19" s="1"/>
  <c r="AQ119" i="17"/>
  <c r="A109" i="13"/>
  <c r="BC103" i="20" l="1"/>
  <c r="AD93" i="21"/>
  <c r="BY93" i="21" s="1"/>
  <c r="W92" i="21"/>
  <c r="BX92" i="21" s="1"/>
  <c r="P93" i="21"/>
  <c r="BW93" i="21" s="1"/>
  <c r="DA105" i="18"/>
  <c r="BA105" i="23" s="1"/>
  <c r="DA104" i="18"/>
  <c r="BA104" i="23" s="1"/>
  <c r="I93" i="21"/>
  <c r="BV93" i="21" s="1"/>
  <c r="L105" i="32"/>
  <c r="W117" i="32" s="1"/>
  <c r="CL95" i="18"/>
  <c r="Q95" i="23" s="1"/>
  <c r="AD94" i="21"/>
  <c r="BY94" i="21" s="1"/>
  <c r="AK92" i="21"/>
  <c r="BZ92" i="21" s="1"/>
  <c r="BT94" i="21"/>
  <c r="CE94" i="21" s="1"/>
  <c r="CQ95" i="21" s="1"/>
  <c r="CY104" i="18"/>
  <c r="AY104" i="23" s="1"/>
  <c r="CV104" i="18"/>
  <c r="AV104" i="23" s="1"/>
  <c r="CW105" i="18"/>
  <c r="AW105" i="23" s="1"/>
  <c r="CW104" i="18"/>
  <c r="AW104" i="23" s="1"/>
  <c r="DC104" i="18"/>
  <c r="AY93" i="21"/>
  <c r="CB93" i="21" s="1"/>
  <c r="AK94" i="21"/>
  <c r="BZ94" i="21" s="1"/>
  <c r="CL95" i="21" s="1"/>
  <c r="CT104" i="18"/>
  <c r="BF92" i="21"/>
  <c r="CC92" i="21" s="1"/>
  <c r="BT93" i="21"/>
  <c r="CE93" i="21" s="1"/>
  <c r="CW106" i="18"/>
  <c r="AW106" i="23" s="1"/>
  <c r="DC106" i="18"/>
  <c r="AR93" i="21"/>
  <c r="CA93" i="21" s="1"/>
  <c r="CY106" i="18"/>
  <c r="AY106" i="23" s="1"/>
  <c r="AK93" i="21"/>
  <c r="BZ93" i="21" s="1"/>
  <c r="CZ106" i="18"/>
  <c r="AZ106" i="23" s="1"/>
  <c r="AR94" i="21"/>
  <c r="CA94" i="21" s="1"/>
  <c r="CM95" i="21" s="1"/>
  <c r="N105" i="32"/>
  <c r="CX105" i="18"/>
  <c r="AX105" i="23" s="1"/>
  <c r="CM93" i="18"/>
  <c r="R93" i="23" s="1"/>
  <c r="AR92" i="21"/>
  <c r="CA92" i="21" s="1"/>
  <c r="AY92" i="21"/>
  <c r="CB92" i="21" s="1"/>
  <c r="I92" i="21"/>
  <c r="BV92" i="21" s="1"/>
  <c r="CX104" i="18"/>
  <c r="AX104" i="23" s="1"/>
  <c r="AD92" i="21"/>
  <c r="BY92" i="21" s="1"/>
  <c r="BT92" i="21"/>
  <c r="CE92" i="21" s="1"/>
  <c r="BF94" i="21"/>
  <c r="CC94" i="21" s="1"/>
  <c r="CO95" i="21" s="1"/>
  <c r="BM93" i="21"/>
  <c r="CD93" i="21" s="1"/>
  <c r="W93" i="21"/>
  <c r="BX93" i="21" s="1"/>
  <c r="BF93" i="21"/>
  <c r="CC93" i="21" s="1"/>
  <c r="Q105" i="32"/>
  <c r="CZ104" i="18"/>
  <c r="AZ104" i="23" s="1"/>
  <c r="W94" i="21"/>
  <c r="BX94" i="21" s="1"/>
  <c r="CJ95" i="21" s="1"/>
  <c r="CU105" i="18"/>
  <c r="AU105" i="23" s="1"/>
  <c r="P94" i="21"/>
  <c r="BW94" i="21" s="1"/>
  <c r="CI95" i="21" s="1"/>
  <c r="I94" i="21"/>
  <c r="BV94" i="21" s="1"/>
  <c r="BM94" i="21"/>
  <c r="CD94" i="21" s="1"/>
  <c r="CP95" i="21" s="1"/>
  <c r="CU106" i="18"/>
  <c r="AU106" i="23" s="1"/>
  <c r="BM92" i="21"/>
  <c r="CD92" i="21" s="1"/>
  <c r="P105" i="32"/>
  <c r="R105" i="32"/>
  <c r="P92" i="21"/>
  <c r="BW92" i="21" s="1"/>
  <c r="AY94" i="21"/>
  <c r="CB94" i="21" s="1"/>
  <c r="CN95" i="21" s="1"/>
  <c r="T105" i="32"/>
  <c r="M105" i="32"/>
  <c r="S105" i="32"/>
  <c r="U105" i="32"/>
  <c r="X117" i="32" s="1"/>
  <c r="O105" i="32"/>
  <c r="Y92" i="35"/>
  <c r="BG104" i="19"/>
  <c r="AJ103" i="20"/>
  <c r="AS103" i="20" s="1"/>
  <c r="BB105" i="20"/>
  <c r="Z105" i="20"/>
  <c r="AQ105" i="20" s="1"/>
  <c r="U103" i="20"/>
  <c r="AP103" i="20" s="1"/>
  <c r="BC104" i="20"/>
  <c r="AQ121" i="36"/>
  <c r="BA104" i="20"/>
  <c r="Y91" i="35"/>
  <c r="BD103" i="20"/>
  <c r="BE105" i="20"/>
  <c r="BB102" i="20"/>
  <c r="BE104" i="20"/>
  <c r="P105" i="20"/>
  <c r="AO105" i="20" s="1"/>
  <c r="AY91" i="21"/>
  <c r="CB91" i="21" s="1"/>
  <c r="BF103" i="19"/>
  <c r="W91" i="21"/>
  <c r="BX91" i="21" s="1"/>
  <c r="P91" i="21"/>
  <c r="BW91" i="21" s="1"/>
  <c r="I91" i="21"/>
  <c r="BV91" i="21" s="1"/>
  <c r="BE102" i="20"/>
  <c r="AG120" i="32"/>
  <c r="H107" i="33" s="1"/>
  <c r="Z102" i="20"/>
  <c r="AQ102" i="20" s="1"/>
  <c r="AV92" i="19"/>
  <c r="BB103" i="19"/>
  <c r="AU92" i="19"/>
  <c r="BB105" i="19"/>
  <c r="AV94" i="19"/>
  <c r="AU94" i="19"/>
  <c r="BC104" i="19"/>
  <c r="T102" i="22"/>
  <c r="AJ102" i="20"/>
  <c r="AS102" i="20" s="1"/>
  <c r="AG119" i="32"/>
  <c r="H106" i="33" s="1"/>
  <c r="BQ103" i="1"/>
  <c r="Y93" i="35"/>
  <c r="Y94" i="35"/>
  <c r="I91" i="19"/>
  <c r="K91" i="19" s="1"/>
  <c r="AN91" i="19" s="1"/>
  <c r="AQ119" i="4"/>
  <c r="AG118" i="32"/>
  <c r="H105" i="33" s="1"/>
  <c r="AJ104" i="20"/>
  <c r="AS104" i="20" s="1"/>
  <c r="U93" i="26"/>
  <c r="U94" i="33"/>
  <c r="BE102" i="19"/>
  <c r="S92" i="26"/>
  <c r="V93" i="33" s="1"/>
  <c r="AN130" i="5"/>
  <c r="AJ103" i="23" s="1"/>
  <c r="C91" i="26"/>
  <c r="BB103" i="20"/>
  <c r="BD104" i="19"/>
  <c r="U101" i="20"/>
  <c r="AP101" i="20" s="1"/>
  <c r="BB101" i="20"/>
  <c r="BF104" i="19"/>
  <c r="AH91" i="23"/>
  <c r="BI91" i="23" s="1"/>
  <c r="AB91" i="23"/>
  <c r="B92" i="33" s="1"/>
  <c r="F92" i="33" s="1"/>
  <c r="J92" i="33" s="1"/>
  <c r="Z104" i="20"/>
  <c r="AQ104" i="20" s="1"/>
  <c r="BD102" i="19"/>
  <c r="S93" i="26"/>
  <c r="V94" i="33" s="1"/>
  <c r="BF91" i="21"/>
  <c r="CC91" i="21" s="1"/>
  <c r="AA121" i="36"/>
  <c r="AA122" i="36"/>
  <c r="BG103" i="19"/>
  <c r="P103" i="20"/>
  <c r="AO103" i="20" s="1"/>
  <c r="AP104" i="23"/>
  <c r="AO104" i="23"/>
  <c r="J102" i="20"/>
  <c r="H102" i="20"/>
  <c r="AA119" i="5"/>
  <c r="C92" i="23" s="1"/>
  <c r="I92" i="23" s="1"/>
  <c r="R91" i="26"/>
  <c r="I91" i="26"/>
  <c r="BC103" i="19"/>
  <c r="BE103" i="19"/>
  <c r="AE104" i="20"/>
  <c r="AR104" i="20" s="1"/>
  <c r="BD105" i="20"/>
  <c r="BC102" i="19"/>
  <c r="AR91" i="21"/>
  <c r="CA91" i="21" s="1"/>
  <c r="K105" i="20"/>
  <c r="AN105" i="20" s="1"/>
  <c r="AZ105" i="20"/>
  <c r="D136" i="17"/>
  <c r="AS136" i="17" s="1"/>
  <c r="BS109" i="13"/>
  <c r="BO103" i="1"/>
  <c r="W92" i="26"/>
  <c r="Y93" i="33" s="1"/>
  <c r="AK106" i="32"/>
  <c r="AD118" i="32"/>
  <c r="BL103" i="1"/>
  <c r="AE102" i="20"/>
  <c r="AR102" i="20" s="1"/>
  <c r="P104" i="20"/>
  <c r="AO104" i="20" s="1"/>
  <c r="AR92" i="1"/>
  <c r="BE103" i="20"/>
  <c r="BD103" i="19"/>
  <c r="AZ104" i="20"/>
  <c r="K104" i="20"/>
  <c r="AN104" i="20" s="1"/>
  <c r="AD91" i="21"/>
  <c r="BY91" i="21" s="1"/>
  <c r="AK91" i="21"/>
  <c r="BZ91" i="21" s="1"/>
  <c r="T94" i="26"/>
  <c r="W95" i="33" s="1"/>
  <c r="Q93" i="22"/>
  <c r="AB108" i="32" s="1"/>
  <c r="AJ108" i="32"/>
  <c r="Y105" i="22"/>
  <c r="AE120" i="32" s="1"/>
  <c r="Q94" i="22"/>
  <c r="AB109" i="32" s="1"/>
  <c r="BE104" i="19"/>
  <c r="CG91" i="18"/>
  <c r="CS91" i="18" s="1"/>
  <c r="A91" i="37"/>
  <c r="H91" i="37"/>
  <c r="O91" i="37"/>
  <c r="AB91" i="35"/>
  <c r="H95" i="23"/>
  <c r="I95" i="23"/>
  <c r="AP105" i="23"/>
  <c r="AO105" i="23"/>
  <c r="I102" i="20"/>
  <c r="AR130" i="4"/>
  <c r="BT91" i="21"/>
  <c r="CE91" i="21" s="1"/>
  <c r="AK107" i="32"/>
  <c r="AA107" i="32"/>
  <c r="W93" i="26"/>
  <c r="Y94" i="33" s="1"/>
  <c r="AD119" i="32"/>
  <c r="BA105" i="20"/>
  <c r="AZ103" i="20"/>
  <c r="K103" i="20"/>
  <c r="AN103" i="20" s="1"/>
  <c r="O118" i="36" a="1"/>
  <c r="O118" i="36" s="1"/>
  <c r="AA119" i="36" s="1"/>
  <c r="BD101" i="19"/>
  <c r="AO106" i="23"/>
  <c r="AP106" i="23"/>
  <c r="AQ122" i="36"/>
  <c r="H93" i="23"/>
  <c r="I93" i="23"/>
  <c r="S94" i="26"/>
  <c r="V95" i="33" s="1"/>
  <c r="AK108" i="32"/>
  <c r="W94" i="26"/>
  <c r="Y95" i="33" s="1"/>
  <c r="AA108" i="32"/>
  <c r="AD120" i="32"/>
  <c r="AA109" i="32"/>
  <c r="AR130" i="5"/>
  <c r="O102" i="20"/>
  <c r="P102" i="20" s="1"/>
  <c r="AO102" i="20" s="1"/>
  <c r="M102" i="20"/>
  <c r="AU93" i="19"/>
  <c r="AV93" i="19"/>
  <c r="BB104" i="19"/>
  <c r="U92" i="26"/>
  <c r="U93" i="33"/>
  <c r="BF102" i="19"/>
  <c r="Z119" i="36"/>
  <c r="AQ119" i="36" s="1"/>
  <c r="B91" i="26"/>
  <c r="AN130" i="4"/>
  <c r="AI103" i="23" s="1"/>
  <c r="U94" i="26"/>
  <c r="U95" i="33"/>
  <c r="BG102" i="19"/>
  <c r="S91" i="26"/>
  <c r="V92" i="33" s="1"/>
  <c r="AA120" i="36"/>
  <c r="T92" i="26"/>
  <c r="W93" i="33" s="1"/>
  <c r="AJ106" i="32"/>
  <c r="Y103" i="22"/>
  <c r="AE118" i="32" s="1"/>
  <c r="T93" i="26"/>
  <c r="W94" i="33" s="1"/>
  <c r="Q92" i="22"/>
  <c r="AB107" i="32" s="1"/>
  <c r="AJ107" i="32"/>
  <c r="Y104" i="22"/>
  <c r="AE119" i="32" s="1"/>
  <c r="W119" i="36"/>
  <c r="Z103" i="20"/>
  <c r="AQ103" i="20" s="1"/>
  <c r="BB104" i="20"/>
  <c r="I94" i="23"/>
  <c r="H94" i="23"/>
  <c r="S102" i="22"/>
  <c r="I90" i="22"/>
  <c r="Q91" i="22" s="1"/>
  <c r="AB106" i="32" s="1"/>
  <c r="BM91" i="21"/>
  <c r="CD91" i="21" s="1"/>
  <c r="A93" i="11"/>
  <c r="A101" i="8"/>
  <c r="A93" i="10"/>
  <c r="B90" i="6"/>
  <c r="C90" i="6"/>
  <c r="D90" i="6"/>
  <c r="E90" i="6"/>
  <c r="F90" i="6"/>
  <c r="G90" i="6"/>
  <c r="H90" i="6"/>
  <c r="I90" i="6"/>
  <c r="J90" i="6"/>
  <c r="K90" i="6"/>
  <c r="L90" i="6"/>
  <c r="M90" i="6"/>
  <c r="N90" i="6"/>
  <c r="O90" i="6"/>
  <c r="P90" i="6"/>
  <c r="Q90" i="6"/>
  <c r="Q90" i="1"/>
  <c r="P90" i="1"/>
  <c r="O90" i="1"/>
  <c r="B90" i="1"/>
  <c r="Q90" i="13"/>
  <c r="P90" i="13"/>
  <c r="O90" i="13"/>
  <c r="N90" i="13"/>
  <c r="M90" i="13"/>
  <c r="L90" i="13"/>
  <c r="K90" i="13"/>
  <c r="J90" i="13"/>
  <c r="I90" i="13"/>
  <c r="H90" i="13"/>
  <c r="G90" i="13"/>
  <c r="F90" i="13"/>
  <c r="E90" i="13"/>
  <c r="D90" i="13"/>
  <c r="C90" i="13"/>
  <c r="B90" i="13"/>
  <c r="A90" i="13"/>
  <c r="Q90" i="12"/>
  <c r="P90" i="12"/>
  <c r="O90" i="12"/>
  <c r="N90" i="12"/>
  <c r="M90" i="12"/>
  <c r="L90" i="12"/>
  <c r="K90" i="12"/>
  <c r="J90" i="12"/>
  <c r="I90" i="12"/>
  <c r="H90" i="12"/>
  <c r="G90" i="12"/>
  <c r="F90" i="12"/>
  <c r="E90" i="12"/>
  <c r="D90" i="12"/>
  <c r="C90" i="12"/>
  <c r="B90" i="12"/>
  <c r="A90" i="12"/>
  <c r="Q90" i="11"/>
  <c r="P90" i="11"/>
  <c r="O90" i="11"/>
  <c r="N90" i="11"/>
  <c r="M90" i="11"/>
  <c r="L90" i="11"/>
  <c r="K90" i="11"/>
  <c r="J90" i="11"/>
  <c r="I90" i="11"/>
  <c r="H90" i="11"/>
  <c r="G90" i="11"/>
  <c r="F90" i="11"/>
  <c r="E90" i="11"/>
  <c r="D90" i="11"/>
  <c r="C90" i="11"/>
  <c r="B90" i="11"/>
  <c r="A90" i="11"/>
  <c r="A90" i="10"/>
  <c r="Q90" i="8"/>
  <c r="P90" i="8"/>
  <c r="O90" i="8"/>
  <c r="N90" i="8"/>
  <c r="M90" i="8"/>
  <c r="L90" i="8"/>
  <c r="K90" i="8"/>
  <c r="J90" i="8"/>
  <c r="I90" i="8"/>
  <c r="H90" i="8"/>
  <c r="G90" i="8"/>
  <c r="F90" i="8"/>
  <c r="E90" i="8"/>
  <c r="D90" i="8"/>
  <c r="C90" i="8"/>
  <c r="B90" i="8"/>
  <c r="A90" i="8"/>
  <c r="Q89" i="1"/>
  <c r="P89" i="1"/>
  <c r="O89" i="1"/>
  <c r="B89" i="1"/>
  <c r="Q89" i="13"/>
  <c r="P89" i="13"/>
  <c r="O89" i="13"/>
  <c r="Q88" i="13"/>
  <c r="P88" i="13"/>
  <c r="O88" i="13"/>
  <c r="N89" i="13"/>
  <c r="M89" i="13"/>
  <c r="L89" i="13"/>
  <c r="K89" i="13"/>
  <c r="J89" i="13"/>
  <c r="I89" i="13"/>
  <c r="H89" i="13"/>
  <c r="G89" i="13"/>
  <c r="F89" i="13"/>
  <c r="E89" i="13"/>
  <c r="D89" i="13"/>
  <c r="C89" i="13"/>
  <c r="B89" i="13"/>
  <c r="A89" i="13"/>
  <c r="A89" i="12"/>
  <c r="B89" i="12"/>
  <c r="C89" i="12"/>
  <c r="D89" i="12"/>
  <c r="E89" i="12"/>
  <c r="F89" i="12"/>
  <c r="G89" i="12"/>
  <c r="H89" i="12"/>
  <c r="I89" i="12"/>
  <c r="J89" i="12"/>
  <c r="K89" i="12"/>
  <c r="L89" i="12"/>
  <c r="M89" i="12"/>
  <c r="N89" i="12"/>
  <c r="O89" i="12"/>
  <c r="P89" i="12"/>
  <c r="Q89" i="12"/>
  <c r="Q89" i="11"/>
  <c r="P89" i="11"/>
  <c r="O89" i="11"/>
  <c r="N89" i="11"/>
  <c r="M89" i="11"/>
  <c r="L89" i="11"/>
  <c r="K89" i="11"/>
  <c r="J89" i="11"/>
  <c r="I89" i="11"/>
  <c r="H89" i="11"/>
  <c r="G89" i="11"/>
  <c r="F89" i="11"/>
  <c r="E89" i="11"/>
  <c r="D89" i="11"/>
  <c r="C89" i="11"/>
  <c r="B89" i="11"/>
  <c r="O88" i="11"/>
  <c r="P88" i="11"/>
  <c r="Q88" i="11"/>
  <c r="B89" i="10"/>
  <c r="C89" i="10"/>
  <c r="D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B89" i="8"/>
  <c r="C89" i="8"/>
  <c r="D89" i="8"/>
  <c r="E89" i="8"/>
  <c r="F89" i="8"/>
  <c r="G89" i="8"/>
  <c r="H89" i="8"/>
  <c r="I89" i="8"/>
  <c r="J89" i="8"/>
  <c r="K89" i="8"/>
  <c r="L89" i="8"/>
  <c r="M89" i="8"/>
  <c r="N89" i="8"/>
  <c r="O89" i="8"/>
  <c r="P89" i="8"/>
  <c r="Q89" i="8"/>
  <c r="Q89" i="6"/>
  <c r="P89" i="6"/>
  <c r="O89" i="6"/>
  <c r="N89" i="6"/>
  <c r="M89" i="6"/>
  <c r="L89" i="6"/>
  <c r="K89" i="6"/>
  <c r="J89" i="6"/>
  <c r="I89" i="6"/>
  <c r="H89" i="6"/>
  <c r="G89" i="6"/>
  <c r="F89" i="6"/>
  <c r="E89" i="6"/>
  <c r="D89" i="6"/>
  <c r="C89" i="6"/>
  <c r="B89" i="6"/>
  <c r="Q88" i="1"/>
  <c r="P88" i="1"/>
  <c r="O88" i="1"/>
  <c r="B88" i="1"/>
  <c r="N88" i="13"/>
  <c r="M88" i="13"/>
  <c r="L88" i="13"/>
  <c r="K88" i="13"/>
  <c r="J88" i="13"/>
  <c r="I88" i="13"/>
  <c r="H88" i="13"/>
  <c r="G88" i="13"/>
  <c r="F88" i="13"/>
  <c r="E88" i="13"/>
  <c r="D88" i="13"/>
  <c r="C88" i="13"/>
  <c r="B88" i="13"/>
  <c r="A88" i="13"/>
  <c r="Q88" i="12"/>
  <c r="P88" i="12"/>
  <c r="O88" i="12"/>
  <c r="N88" i="12"/>
  <c r="M88" i="12"/>
  <c r="L88" i="12"/>
  <c r="K88" i="12"/>
  <c r="J88" i="12"/>
  <c r="I88" i="12"/>
  <c r="H88" i="12"/>
  <c r="G88" i="12"/>
  <c r="F88" i="12"/>
  <c r="E88" i="12"/>
  <c r="D88" i="12"/>
  <c r="C88" i="12"/>
  <c r="B88" i="12"/>
  <c r="A88" i="12"/>
  <c r="N88" i="11"/>
  <c r="M88" i="11"/>
  <c r="L88" i="11"/>
  <c r="K88" i="11"/>
  <c r="J88" i="11"/>
  <c r="I88" i="11"/>
  <c r="H88" i="11"/>
  <c r="G88" i="11"/>
  <c r="F88" i="11"/>
  <c r="E88" i="11"/>
  <c r="D88" i="11"/>
  <c r="C88" i="11"/>
  <c r="B88" i="11"/>
  <c r="A88" i="11"/>
  <c r="Q88" i="10"/>
  <c r="P88" i="10"/>
  <c r="O88" i="10"/>
  <c r="N88" i="10"/>
  <c r="M88" i="10"/>
  <c r="L88" i="10"/>
  <c r="K88" i="10"/>
  <c r="J88" i="10"/>
  <c r="I88" i="10"/>
  <c r="H88" i="10"/>
  <c r="G88" i="10"/>
  <c r="F88" i="10"/>
  <c r="E88" i="10"/>
  <c r="D88" i="10"/>
  <c r="C88" i="10"/>
  <c r="B88" i="10"/>
  <c r="A88" i="10"/>
  <c r="A88" i="8"/>
  <c r="B88" i="8"/>
  <c r="C88" i="8"/>
  <c r="D88" i="8"/>
  <c r="E88" i="8"/>
  <c r="F88" i="8"/>
  <c r="G88" i="8"/>
  <c r="H88" i="8"/>
  <c r="I88" i="8"/>
  <c r="J88" i="8"/>
  <c r="K88" i="8"/>
  <c r="L88" i="8"/>
  <c r="M88" i="8"/>
  <c r="N88" i="8"/>
  <c r="O88" i="8"/>
  <c r="P88" i="8"/>
  <c r="Q88" i="8"/>
  <c r="Q88" i="6"/>
  <c r="P88" i="6"/>
  <c r="O88" i="6"/>
  <c r="N88" i="6"/>
  <c r="M88" i="6"/>
  <c r="L88" i="6"/>
  <c r="K88" i="6"/>
  <c r="J88" i="6"/>
  <c r="I88" i="6"/>
  <c r="H88" i="6"/>
  <c r="G88" i="6"/>
  <c r="F88" i="6"/>
  <c r="E88" i="6"/>
  <c r="D88" i="6"/>
  <c r="C88" i="6"/>
  <c r="B88" i="6"/>
  <c r="Q87" i="1"/>
  <c r="P87" i="1"/>
  <c r="O87" i="1"/>
  <c r="B87" i="1"/>
  <c r="Q87" i="13"/>
  <c r="P87" i="13"/>
  <c r="O87" i="13"/>
  <c r="N87" i="13"/>
  <c r="M87" i="13"/>
  <c r="L87" i="13"/>
  <c r="K87" i="13"/>
  <c r="J87" i="13"/>
  <c r="I87" i="13"/>
  <c r="H87" i="13"/>
  <c r="G87" i="13"/>
  <c r="F87" i="13"/>
  <c r="E87" i="13"/>
  <c r="D87" i="13"/>
  <c r="C87" i="13"/>
  <c r="B87" i="13"/>
  <c r="A87" i="13"/>
  <c r="Q87" i="10"/>
  <c r="P87" i="10"/>
  <c r="O87" i="10"/>
  <c r="Q87" i="8"/>
  <c r="P87" i="8"/>
  <c r="O87" i="8"/>
  <c r="Q87" i="6"/>
  <c r="P87" i="6"/>
  <c r="O87" i="6"/>
  <c r="Q86" i="6"/>
  <c r="P86" i="6"/>
  <c r="O86" i="6"/>
  <c r="Q87" i="11"/>
  <c r="P87" i="11"/>
  <c r="O87" i="11"/>
  <c r="Q87" i="12"/>
  <c r="P87" i="12"/>
  <c r="O87" i="12"/>
  <c r="N87" i="12"/>
  <c r="M87" i="12"/>
  <c r="L87" i="12"/>
  <c r="K87" i="12"/>
  <c r="J87" i="12"/>
  <c r="I87" i="12"/>
  <c r="H87" i="12"/>
  <c r="G87" i="12"/>
  <c r="F87" i="12"/>
  <c r="E87" i="12"/>
  <c r="D87" i="12"/>
  <c r="C87" i="12"/>
  <c r="B87" i="12"/>
  <c r="A87" i="12"/>
  <c r="N87" i="11"/>
  <c r="M87" i="11"/>
  <c r="L87" i="11"/>
  <c r="K87" i="11"/>
  <c r="J87" i="11"/>
  <c r="I87" i="11"/>
  <c r="H87" i="11"/>
  <c r="G87" i="11"/>
  <c r="F87" i="11"/>
  <c r="E87" i="11"/>
  <c r="D87" i="11"/>
  <c r="C87" i="11"/>
  <c r="B87" i="11"/>
  <c r="N87" i="10"/>
  <c r="M87" i="10"/>
  <c r="L87" i="10"/>
  <c r="K87" i="10"/>
  <c r="J87" i="10"/>
  <c r="I87" i="10"/>
  <c r="H87" i="10"/>
  <c r="G87" i="10"/>
  <c r="F87" i="10"/>
  <c r="E87" i="10"/>
  <c r="D87" i="10"/>
  <c r="C87" i="10"/>
  <c r="B87" i="10"/>
  <c r="N87" i="8"/>
  <c r="M87" i="8"/>
  <c r="L87" i="8"/>
  <c r="K87" i="8"/>
  <c r="J87" i="8"/>
  <c r="I87" i="8"/>
  <c r="H87" i="8"/>
  <c r="G87" i="8"/>
  <c r="F87" i="8"/>
  <c r="E87" i="8"/>
  <c r="D87" i="8"/>
  <c r="C87" i="8"/>
  <c r="B87" i="8"/>
  <c r="N87" i="6"/>
  <c r="M87" i="6"/>
  <c r="L87" i="6"/>
  <c r="K87" i="6"/>
  <c r="J87" i="6"/>
  <c r="I87" i="6"/>
  <c r="H87" i="6"/>
  <c r="G87" i="6"/>
  <c r="F87" i="6"/>
  <c r="E87" i="6"/>
  <c r="D87" i="6"/>
  <c r="C87" i="6"/>
  <c r="B87" i="6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Q86" i="13"/>
  <c r="P86" i="13"/>
  <c r="O86" i="13"/>
  <c r="N86" i="13"/>
  <c r="M86" i="13"/>
  <c r="L86" i="13"/>
  <c r="K86" i="13"/>
  <c r="J86" i="13"/>
  <c r="I86" i="13"/>
  <c r="H86" i="13"/>
  <c r="G86" i="13"/>
  <c r="F86" i="13"/>
  <c r="E86" i="13"/>
  <c r="D86" i="13"/>
  <c r="C86" i="13"/>
  <c r="B86" i="13"/>
  <c r="A86" i="13"/>
  <c r="Q86" i="12"/>
  <c r="P86" i="12"/>
  <c r="O86" i="12"/>
  <c r="N86" i="12"/>
  <c r="M86" i="12"/>
  <c r="L86" i="12"/>
  <c r="K86" i="12"/>
  <c r="J86" i="12"/>
  <c r="I86" i="12"/>
  <c r="H86" i="12"/>
  <c r="G86" i="12"/>
  <c r="F86" i="12"/>
  <c r="E86" i="12"/>
  <c r="D86" i="12"/>
  <c r="C86" i="12"/>
  <c r="B86" i="12"/>
  <c r="A86" i="12"/>
  <c r="Q86" i="11"/>
  <c r="P86" i="11"/>
  <c r="O86" i="11"/>
  <c r="N86" i="11"/>
  <c r="M86" i="11"/>
  <c r="L86" i="11"/>
  <c r="K86" i="11"/>
  <c r="J86" i="11"/>
  <c r="I86" i="11"/>
  <c r="H86" i="11"/>
  <c r="G86" i="11"/>
  <c r="F86" i="11"/>
  <c r="E86" i="11"/>
  <c r="D86" i="11"/>
  <c r="C86" i="11"/>
  <c r="B86" i="11"/>
  <c r="Q86" i="10"/>
  <c r="P86" i="10"/>
  <c r="O86" i="10"/>
  <c r="N86" i="10"/>
  <c r="M86" i="10"/>
  <c r="L86" i="10"/>
  <c r="K86" i="10"/>
  <c r="J86" i="10"/>
  <c r="I86" i="10"/>
  <c r="H86" i="10"/>
  <c r="G86" i="10"/>
  <c r="F86" i="10"/>
  <c r="E86" i="10"/>
  <c r="D86" i="10"/>
  <c r="C86" i="10"/>
  <c r="B86" i="10"/>
  <c r="Q86" i="8"/>
  <c r="P86" i="8"/>
  <c r="O86" i="8"/>
  <c r="N86" i="8"/>
  <c r="M86" i="8"/>
  <c r="L86" i="8"/>
  <c r="K86" i="8"/>
  <c r="J86" i="8"/>
  <c r="I86" i="8"/>
  <c r="H86" i="8"/>
  <c r="G86" i="8"/>
  <c r="F86" i="8"/>
  <c r="E86" i="8"/>
  <c r="D86" i="8"/>
  <c r="C86" i="8"/>
  <c r="B86" i="8"/>
  <c r="N86" i="6"/>
  <c r="M86" i="6"/>
  <c r="L86" i="6"/>
  <c r="K86" i="6"/>
  <c r="J86" i="6"/>
  <c r="I86" i="6"/>
  <c r="H86" i="6"/>
  <c r="G86" i="6"/>
  <c r="F86" i="6"/>
  <c r="E86" i="6"/>
  <c r="D86" i="6"/>
  <c r="C86" i="6"/>
  <c r="B86" i="6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Q85" i="13"/>
  <c r="P85" i="13"/>
  <c r="O85" i="13"/>
  <c r="N85" i="13"/>
  <c r="M85" i="13"/>
  <c r="L85" i="13"/>
  <c r="K85" i="13"/>
  <c r="J85" i="13"/>
  <c r="I85" i="13"/>
  <c r="H85" i="13"/>
  <c r="G85" i="13"/>
  <c r="F85" i="13"/>
  <c r="E85" i="13"/>
  <c r="D85" i="13"/>
  <c r="C85" i="13"/>
  <c r="B85" i="13"/>
  <c r="A85" i="13"/>
  <c r="Q85" i="12"/>
  <c r="P85" i="12"/>
  <c r="O85" i="12"/>
  <c r="N85" i="12"/>
  <c r="M85" i="12"/>
  <c r="L85" i="12"/>
  <c r="K85" i="12"/>
  <c r="J85" i="12"/>
  <c r="I85" i="12"/>
  <c r="H85" i="12"/>
  <c r="G85" i="12"/>
  <c r="F85" i="12"/>
  <c r="E85" i="12"/>
  <c r="D85" i="12"/>
  <c r="C85" i="12"/>
  <c r="B85" i="12"/>
  <c r="A85" i="12"/>
  <c r="Q85" i="11"/>
  <c r="P85" i="11"/>
  <c r="O85" i="11"/>
  <c r="N85" i="11"/>
  <c r="M85" i="11"/>
  <c r="L85" i="11"/>
  <c r="K85" i="11"/>
  <c r="J85" i="11"/>
  <c r="I85" i="11"/>
  <c r="H85" i="11"/>
  <c r="G85" i="11"/>
  <c r="F85" i="11"/>
  <c r="E85" i="11"/>
  <c r="D85" i="11"/>
  <c r="C85" i="11"/>
  <c r="B85" i="11"/>
  <c r="Q85" i="10"/>
  <c r="P85" i="10"/>
  <c r="O85" i="10"/>
  <c r="N85" i="10"/>
  <c r="M85" i="10"/>
  <c r="L85" i="10"/>
  <c r="K85" i="10"/>
  <c r="J85" i="10"/>
  <c r="I85" i="10"/>
  <c r="H85" i="10"/>
  <c r="G85" i="10"/>
  <c r="F85" i="10"/>
  <c r="E85" i="10"/>
  <c r="D85" i="10"/>
  <c r="C85" i="10"/>
  <c r="B85" i="10"/>
  <c r="Q85" i="8"/>
  <c r="P85" i="8"/>
  <c r="O85" i="8"/>
  <c r="N85" i="8"/>
  <c r="M85" i="8"/>
  <c r="L85" i="8"/>
  <c r="K85" i="8"/>
  <c r="J85" i="8"/>
  <c r="I85" i="8"/>
  <c r="H85" i="8"/>
  <c r="G85" i="8"/>
  <c r="F85" i="8"/>
  <c r="E85" i="8"/>
  <c r="D85" i="8"/>
  <c r="C85" i="8"/>
  <c r="B85" i="8"/>
  <c r="A85" i="8"/>
  <c r="Q85" i="6"/>
  <c r="P85" i="6"/>
  <c r="O85" i="6"/>
  <c r="N85" i="6"/>
  <c r="M85" i="6"/>
  <c r="L85" i="6"/>
  <c r="K85" i="6"/>
  <c r="J85" i="6"/>
  <c r="I85" i="6"/>
  <c r="H85" i="6"/>
  <c r="G85" i="6"/>
  <c r="F85" i="6"/>
  <c r="E85" i="6"/>
  <c r="D85" i="6"/>
  <c r="C85" i="6"/>
  <c r="B85" i="6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Q84" i="13"/>
  <c r="P84" i="13"/>
  <c r="O84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B84" i="13"/>
  <c r="A84" i="13"/>
  <c r="Q84" i="12"/>
  <c r="P84" i="12"/>
  <c r="O84" i="12"/>
  <c r="N84" i="12"/>
  <c r="M84" i="12"/>
  <c r="L84" i="12"/>
  <c r="K84" i="12"/>
  <c r="J84" i="12"/>
  <c r="I84" i="12"/>
  <c r="H84" i="12"/>
  <c r="G84" i="12"/>
  <c r="F84" i="12"/>
  <c r="E84" i="12"/>
  <c r="D84" i="12"/>
  <c r="C84" i="12"/>
  <c r="B84" i="12"/>
  <c r="A84" i="12"/>
  <c r="Q84" i="11"/>
  <c r="P84" i="11"/>
  <c r="O84" i="11"/>
  <c r="N84" i="11"/>
  <c r="M84" i="11"/>
  <c r="L84" i="11"/>
  <c r="K84" i="11"/>
  <c r="J84" i="11"/>
  <c r="I84" i="11"/>
  <c r="H84" i="11"/>
  <c r="G84" i="11"/>
  <c r="F84" i="11"/>
  <c r="E84" i="11"/>
  <c r="D84" i="11"/>
  <c r="C84" i="11"/>
  <c r="B84" i="11"/>
  <c r="Q84" i="10"/>
  <c r="P84" i="10"/>
  <c r="O84" i="10"/>
  <c r="N84" i="10"/>
  <c r="M84" i="10"/>
  <c r="L84" i="10"/>
  <c r="K84" i="10"/>
  <c r="J84" i="10"/>
  <c r="I84" i="10"/>
  <c r="H84" i="10"/>
  <c r="G84" i="10"/>
  <c r="F84" i="10"/>
  <c r="E84" i="10"/>
  <c r="D84" i="10"/>
  <c r="C84" i="10"/>
  <c r="B84" i="10"/>
  <c r="Q84" i="8"/>
  <c r="P84" i="8"/>
  <c r="O84" i="8"/>
  <c r="N84" i="8"/>
  <c r="M84" i="8"/>
  <c r="L84" i="8"/>
  <c r="K84" i="8"/>
  <c r="J84" i="8"/>
  <c r="I84" i="8"/>
  <c r="H84" i="8"/>
  <c r="G84" i="8"/>
  <c r="F84" i="8"/>
  <c r="E84" i="8"/>
  <c r="D84" i="8"/>
  <c r="C84" i="8"/>
  <c r="B84" i="8"/>
  <c r="Q84" i="6"/>
  <c r="P84" i="6"/>
  <c r="O84" i="6"/>
  <c r="N84" i="6"/>
  <c r="M84" i="6"/>
  <c r="L84" i="6"/>
  <c r="K84" i="6"/>
  <c r="J84" i="6"/>
  <c r="I84" i="6"/>
  <c r="H84" i="6"/>
  <c r="G84" i="6"/>
  <c r="F84" i="6"/>
  <c r="E84" i="6"/>
  <c r="D84" i="6"/>
  <c r="C84" i="6"/>
  <c r="B84" i="6"/>
  <c r="C83" i="11"/>
  <c r="B83" i="11"/>
  <c r="A83" i="1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Q83" i="13"/>
  <c r="P83" i="13"/>
  <c r="O83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B83" i="13"/>
  <c r="A83" i="13"/>
  <c r="Q83" i="12"/>
  <c r="P83" i="12"/>
  <c r="O83" i="12"/>
  <c r="N83" i="12"/>
  <c r="M83" i="12"/>
  <c r="L83" i="12"/>
  <c r="K83" i="12"/>
  <c r="J83" i="12"/>
  <c r="I83" i="12"/>
  <c r="H83" i="12"/>
  <c r="G83" i="12"/>
  <c r="F83" i="12"/>
  <c r="E83" i="12"/>
  <c r="D83" i="12"/>
  <c r="C83" i="12"/>
  <c r="B83" i="12"/>
  <c r="A83" i="12"/>
  <c r="Q83" i="11"/>
  <c r="P83" i="11"/>
  <c r="O83" i="11"/>
  <c r="N83" i="11"/>
  <c r="M83" i="11"/>
  <c r="L83" i="11"/>
  <c r="K83" i="11"/>
  <c r="J83" i="11"/>
  <c r="I83" i="11"/>
  <c r="H83" i="11"/>
  <c r="G83" i="11"/>
  <c r="F83" i="11"/>
  <c r="E83" i="11"/>
  <c r="D83" i="11"/>
  <c r="Q83" i="10"/>
  <c r="P83" i="10"/>
  <c r="O83" i="10"/>
  <c r="N83" i="10"/>
  <c r="M83" i="10"/>
  <c r="L83" i="10"/>
  <c r="K83" i="10"/>
  <c r="J83" i="10"/>
  <c r="I83" i="10"/>
  <c r="H83" i="10"/>
  <c r="G83" i="10"/>
  <c r="F83" i="10"/>
  <c r="E83" i="10"/>
  <c r="D83" i="10"/>
  <c r="C83" i="10"/>
  <c r="B83" i="10"/>
  <c r="Q83" i="8"/>
  <c r="P83" i="8"/>
  <c r="O83" i="8"/>
  <c r="N83" i="8"/>
  <c r="M83" i="8"/>
  <c r="L83" i="8"/>
  <c r="K83" i="8"/>
  <c r="J83" i="8"/>
  <c r="I83" i="8"/>
  <c r="H83" i="8"/>
  <c r="G83" i="8"/>
  <c r="F83" i="8"/>
  <c r="E83" i="8"/>
  <c r="D83" i="8"/>
  <c r="C83" i="8"/>
  <c r="B83" i="8"/>
  <c r="Q83" i="6"/>
  <c r="P83" i="6"/>
  <c r="O83" i="6"/>
  <c r="N83" i="6"/>
  <c r="M83" i="6"/>
  <c r="L83" i="6"/>
  <c r="K83" i="6"/>
  <c r="J83" i="6"/>
  <c r="I83" i="6"/>
  <c r="H83" i="6"/>
  <c r="G83" i="6"/>
  <c r="F83" i="6"/>
  <c r="E83" i="6"/>
  <c r="D83" i="6"/>
  <c r="C83" i="6"/>
  <c r="B83" i="6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Q82" i="13"/>
  <c r="P82" i="13"/>
  <c r="O82" i="13"/>
  <c r="N82" i="13"/>
  <c r="M82" i="13"/>
  <c r="L82" i="13"/>
  <c r="K82" i="13"/>
  <c r="J82" i="13"/>
  <c r="I82" i="13"/>
  <c r="H82" i="13"/>
  <c r="G82" i="13"/>
  <c r="F82" i="13"/>
  <c r="E82" i="13"/>
  <c r="D82" i="13"/>
  <c r="C82" i="13"/>
  <c r="B82" i="13"/>
  <c r="A82" i="13"/>
  <c r="Q82" i="12"/>
  <c r="P82" i="12"/>
  <c r="O82" i="12"/>
  <c r="N82" i="12"/>
  <c r="M82" i="12"/>
  <c r="L82" i="12"/>
  <c r="K82" i="12"/>
  <c r="J82" i="12"/>
  <c r="I82" i="12"/>
  <c r="H82" i="12"/>
  <c r="G82" i="12"/>
  <c r="F82" i="12"/>
  <c r="E82" i="12"/>
  <c r="D82" i="12"/>
  <c r="C82" i="12"/>
  <c r="B82" i="12"/>
  <c r="A82" i="12"/>
  <c r="Q82" i="11"/>
  <c r="P82" i="11"/>
  <c r="O82" i="11"/>
  <c r="N82" i="11"/>
  <c r="M82" i="11"/>
  <c r="L82" i="11"/>
  <c r="K82" i="11"/>
  <c r="J82" i="11"/>
  <c r="I82" i="11"/>
  <c r="H82" i="11"/>
  <c r="G82" i="11"/>
  <c r="F82" i="11"/>
  <c r="E82" i="11"/>
  <c r="D82" i="11"/>
  <c r="C82" i="11"/>
  <c r="B82" i="11"/>
  <c r="A82" i="11"/>
  <c r="Q82" i="10"/>
  <c r="P82" i="10"/>
  <c r="O82" i="10"/>
  <c r="N82" i="10"/>
  <c r="M82" i="10"/>
  <c r="L82" i="10"/>
  <c r="K82" i="10"/>
  <c r="J82" i="10"/>
  <c r="I82" i="10"/>
  <c r="H82" i="10"/>
  <c r="G82" i="10"/>
  <c r="F82" i="10"/>
  <c r="E82" i="10"/>
  <c r="D82" i="10"/>
  <c r="C82" i="10"/>
  <c r="B82" i="10"/>
  <c r="A82" i="10"/>
  <c r="Q82" i="8"/>
  <c r="P82" i="8"/>
  <c r="O82" i="8"/>
  <c r="N82" i="8"/>
  <c r="M82" i="8"/>
  <c r="L82" i="8"/>
  <c r="K82" i="8"/>
  <c r="J82" i="8"/>
  <c r="I82" i="8"/>
  <c r="H82" i="8"/>
  <c r="G82" i="8"/>
  <c r="F82" i="8"/>
  <c r="E82" i="8"/>
  <c r="D82" i="8"/>
  <c r="C82" i="8"/>
  <c r="B82" i="8"/>
  <c r="A82" i="8"/>
  <c r="Q82" i="6"/>
  <c r="P82" i="6"/>
  <c r="O82" i="6"/>
  <c r="N82" i="6"/>
  <c r="M82" i="6"/>
  <c r="L82" i="6"/>
  <c r="K82" i="6"/>
  <c r="J82" i="6"/>
  <c r="I82" i="6"/>
  <c r="H82" i="6"/>
  <c r="G82" i="6"/>
  <c r="F82" i="6"/>
  <c r="E82" i="6"/>
  <c r="D82" i="6"/>
  <c r="C82" i="6"/>
  <c r="B82" i="6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Q81" i="13"/>
  <c r="P81" i="13"/>
  <c r="O81" i="13"/>
  <c r="N81" i="13"/>
  <c r="M81" i="13"/>
  <c r="L81" i="13"/>
  <c r="K81" i="13"/>
  <c r="J81" i="13"/>
  <c r="I81" i="13"/>
  <c r="H81" i="13"/>
  <c r="G81" i="13"/>
  <c r="F81" i="13"/>
  <c r="E81" i="13"/>
  <c r="D81" i="13"/>
  <c r="C81" i="13"/>
  <c r="B81" i="13"/>
  <c r="A81" i="13"/>
  <c r="Q81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A81" i="12"/>
  <c r="Q81" i="11"/>
  <c r="P81" i="11"/>
  <c r="O81" i="11"/>
  <c r="N81" i="11"/>
  <c r="M81" i="11"/>
  <c r="L81" i="11"/>
  <c r="K81" i="11"/>
  <c r="J81" i="11"/>
  <c r="I81" i="11"/>
  <c r="H81" i="11"/>
  <c r="G81" i="11"/>
  <c r="F81" i="11"/>
  <c r="E81" i="11"/>
  <c r="D81" i="11"/>
  <c r="C81" i="11"/>
  <c r="B81" i="11"/>
  <c r="Q8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Q81" i="8"/>
  <c r="P81" i="8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Q81" i="6"/>
  <c r="P81" i="6"/>
  <c r="O81" i="6"/>
  <c r="N81" i="6"/>
  <c r="M81" i="6"/>
  <c r="L81" i="6"/>
  <c r="K81" i="6"/>
  <c r="J81" i="6"/>
  <c r="I81" i="6"/>
  <c r="H81" i="6"/>
  <c r="G81" i="6"/>
  <c r="F81" i="6"/>
  <c r="E81" i="6"/>
  <c r="D81" i="6"/>
  <c r="C81" i="6"/>
  <c r="B81" i="6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Q80" i="13"/>
  <c r="P80" i="13"/>
  <c r="O80" i="13"/>
  <c r="N80" i="13"/>
  <c r="M80" i="13"/>
  <c r="L80" i="13"/>
  <c r="K80" i="13"/>
  <c r="J80" i="13"/>
  <c r="I80" i="13"/>
  <c r="H80" i="13"/>
  <c r="G80" i="13"/>
  <c r="F80" i="13"/>
  <c r="E80" i="13"/>
  <c r="D80" i="13"/>
  <c r="C80" i="13"/>
  <c r="B80" i="13"/>
  <c r="A80" i="13"/>
  <c r="Q80" i="12"/>
  <c r="P80" i="12"/>
  <c r="O80" i="12"/>
  <c r="N80" i="12"/>
  <c r="M80" i="12"/>
  <c r="L80" i="12"/>
  <c r="K80" i="12"/>
  <c r="J80" i="12"/>
  <c r="I80" i="12"/>
  <c r="H80" i="12"/>
  <c r="G80" i="12"/>
  <c r="F80" i="12"/>
  <c r="E80" i="12"/>
  <c r="D80" i="12"/>
  <c r="C80" i="12"/>
  <c r="B80" i="12"/>
  <c r="A80" i="12"/>
  <c r="Q80" i="11"/>
  <c r="P80" i="11"/>
  <c r="O80" i="11"/>
  <c r="N80" i="11"/>
  <c r="M80" i="11"/>
  <c r="L80" i="11"/>
  <c r="K80" i="11"/>
  <c r="J80" i="11"/>
  <c r="I80" i="11"/>
  <c r="H80" i="11"/>
  <c r="G80" i="11"/>
  <c r="F80" i="11"/>
  <c r="E80" i="11"/>
  <c r="D80" i="11"/>
  <c r="C80" i="11"/>
  <c r="B80" i="11"/>
  <c r="A80" i="11"/>
  <c r="Q80" i="10"/>
  <c r="P80" i="10"/>
  <c r="O80" i="10"/>
  <c r="N80" i="10"/>
  <c r="M80" i="10"/>
  <c r="L80" i="10"/>
  <c r="K80" i="10"/>
  <c r="J80" i="10"/>
  <c r="I80" i="10"/>
  <c r="H80" i="10"/>
  <c r="G80" i="10"/>
  <c r="F80" i="10"/>
  <c r="E80" i="10"/>
  <c r="D80" i="10"/>
  <c r="C80" i="10"/>
  <c r="B80" i="10"/>
  <c r="A80" i="10"/>
  <c r="Q80" i="8"/>
  <c r="P80" i="8"/>
  <c r="O80" i="8"/>
  <c r="N80" i="8"/>
  <c r="M80" i="8"/>
  <c r="L80" i="8"/>
  <c r="K80" i="8"/>
  <c r="J80" i="8"/>
  <c r="I80" i="8"/>
  <c r="H80" i="8"/>
  <c r="G80" i="8"/>
  <c r="F80" i="8"/>
  <c r="E80" i="8"/>
  <c r="D80" i="8"/>
  <c r="C80" i="8"/>
  <c r="B80" i="8"/>
  <c r="A80" i="8"/>
  <c r="Q80" i="6"/>
  <c r="P80" i="6"/>
  <c r="O80" i="6"/>
  <c r="N80" i="6"/>
  <c r="M80" i="6"/>
  <c r="L80" i="6"/>
  <c r="K80" i="6"/>
  <c r="J80" i="6"/>
  <c r="I80" i="6"/>
  <c r="H80" i="6"/>
  <c r="G80" i="6"/>
  <c r="F80" i="6"/>
  <c r="E80" i="6"/>
  <c r="D80" i="6"/>
  <c r="C80" i="6"/>
  <c r="B80" i="6"/>
  <c r="Q79" i="13"/>
  <c r="P79" i="13"/>
  <c r="O79" i="13"/>
  <c r="Q78" i="13"/>
  <c r="P78" i="13"/>
  <c r="O78" i="13"/>
  <c r="Q77" i="13"/>
  <c r="P77" i="13"/>
  <c r="O77" i="13"/>
  <c r="N79" i="13"/>
  <c r="M79" i="13"/>
  <c r="L79" i="13"/>
  <c r="K79" i="13"/>
  <c r="J79" i="13"/>
  <c r="I79" i="13"/>
  <c r="H79" i="13"/>
  <c r="G79" i="13"/>
  <c r="F79" i="13"/>
  <c r="E79" i="13"/>
  <c r="D79" i="13"/>
  <c r="C79" i="13"/>
  <c r="B79" i="13"/>
  <c r="A79" i="13"/>
  <c r="Q79" i="12"/>
  <c r="P79" i="12"/>
  <c r="O79" i="12"/>
  <c r="N79" i="12"/>
  <c r="M79" i="12"/>
  <c r="L79" i="12"/>
  <c r="K79" i="12"/>
  <c r="J79" i="12"/>
  <c r="I79" i="12"/>
  <c r="H79" i="12"/>
  <c r="G79" i="12"/>
  <c r="F79" i="12"/>
  <c r="E79" i="12"/>
  <c r="D79" i="12"/>
  <c r="C79" i="12"/>
  <c r="B79" i="12"/>
  <c r="A79" i="12"/>
  <c r="Q79" i="11"/>
  <c r="P79" i="11"/>
  <c r="O79" i="11"/>
  <c r="Q78" i="11"/>
  <c r="P78" i="11"/>
  <c r="O78" i="11"/>
  <c r="N79" i="11"/>
  <c r="M79" i="11"/>
  <c r="L79" i="11"/>
  <c r="K79" i="11"/>
  <c r="J79" i="11"/>
  <c r="I79" i="11"/>
  <c r="H79" i="11"/>
  <c r="G79" i="11"/>
  <c r="F79" i="11"/>
  <c r="E79" i="11"/>
  <c r="D79" i="11"/>
  <c r="C79" i="11"/>
  <c r="B79" i="11"/>
  <c r="Q79" i="10"/>
  <c r="P79" i="10"/>
  <c r="O79" i="10"/>
  <c r="N79" i="10"/>
  <c r="M79" i="10"/>
  <c r="L79" i="10"/>
  <c r="K79" i="10"/>
  <c r="J79" i="10"/>
  <c r="I79" i="10"/>
  <c r="H79" i="10"/>
  <c r="G79" i="10"/>
  <c r="F79" i="10"/>
  <c r="E79" i="10"/>
  <c r="D79" i="10"/>
  <c r="C79" i="10"/>
  <c r="B79" i="10"/>
  <c r="Q79" i="8"/>
  <c r="P79" i="8"/>
  <c r="O79" i="8"/>
  <c r="N79" i="8"/>
  <c r="M79" i="8"/>
  <c r="L79" i="8"/>
  <c r="K79" i="8"/>
  <c r="J79" i="8"/>
  <c r="I79" i="8"/>
  <c r="H79" i="8"/>
  <c r="G79" i="8"/>
  <c r="F79" i="8"/>
  <c r="E79" i="8"/>
  <c r="D79" i="8"/>
  <c r="C79" i="8"/>
  <c r="B79" i="8"/>
  <c r="Q79" i="6"/>
  <c r="P79" i="6"/>
  <c r="O79" i="6"/>
  <c r="N79" i="6"/>
  <c r="M79" i="6"/>
  <c r="L79" i="6"/>
  <c r="K79" i="6"/>
  <c r="J79" i="6"/>
  <c r="I79" i="6"/>
  <c r="H79" i="6"/>
  <c r="G79" i="6"/>
  <c r="F79" i="6"/>
  <c r="E79" i="6"/>
  <c r="D79" i="6"/>
  <c r="C79" i="6"/>
  <c r="B79" i="6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G94" i="32" a="1"/>
  <c r="G93" i="32" a="1"/>
  <c r="D104" i="32" a="1"/>
  <c r="H93" i="32" a="1"/>
  <c r="J98" i="32" a="1"/>
  <c r="G95" i="32" a="1"/>
  <c r="J101" i="32" a="1"/>
  <c r="J100" i="32" a="1"/>
  <c r="E94" i="32" a="1"/>
  <c r="G104" i="32" a="1"/>
  <c r="J93" i="32" a="1"/>
  <c r="D93" i="32" a="1"/>
  <c r="E95" i="32" a="1"/>
  <c r="E97" i="32" a="1"/>
  <c r="J94" i="32" a="1"/>
  <c r="I91" i="32" a="1"/>
  <c r="H99" i="32" a="1"/>
  <c r="D94" i="32" a="1"/>
  <c r="H103" i="32" a="1"/>
  <c r="H100" i="32" a="1"/>
  <c r="D102" i="32" a="1"/>
  <c r="I94" i="32" a="1"/>
  <c r="D96" i="32" a="1"/>
  <c r="J99" i="32" a="1"/>
  <c r="F99" i="32" a="1"/>
  <c r="F100" i="32" a="1"/>
  <c r="I99" i="32" a="1"/>
  <c r="G103" i="32" a="1"/>
  <c r="H98" i="32" a="1"/>
  <c r="J97" i="32" a="1"/>
  <c r="H101" i="32" a="1"/>
  <c r="E102" i="32" a="1"/>
  <c r="I104" i="32" a="1"/>
  <c r="D103" i="32" a="1"/>
  <c r="G98" i="32" a="1"/>
  <c r="D97" i="32" a="1"/>
  <c r="E98" i="32" a="1"/>
  <c r="H94" i="32" a="1"/>
  <c r="G92" i="32" a="1"/>
  <c r="H104" i="32" a="1"/>
  <c r="F95" i="32" a="1"/>
  <c r="I103" i="32" a="1"/>
  <c r="J102" i="32" a="1"/>
  <c r="H95" i="32" a="1"/>
  <c r="J96" i="32" a="1"/>
  <c r="E96" i="32" a="1"/>
  <c r="E101" i="32" a="1"/>
  <c r="J95" i="32" a="1"/>
  <c r="I92" i="32" a="1"/>
  <c r="F101" i="32" a="1"/>
  <c r="H102" i="32" a="1"/>
  <c r="E100" i="32" a="1"/>
  <c r="D100" i="32" a="1"/>
  <c r="E99" i="32" a="1"/>
  <c r="E104" i="32" a="1"/>
  <c r="F98" i="32" a="1"/>
  <c r="I96" i="32" a="1"/>
  <c r="G101" i="32" a="1"/>
  <c r="I100" i="32" a="1"/>
  <c r="J103" i="32" a="1"/>
  <c r="G102" i="32" a="1"/>
  <c r="G96" i="32" a="1"/>
  <c r="E93" i="32" a="1"/>
  <c r="F96" i="32" a="1"/>
  <c r="I98" i="32" a="1"/>
  <c r="D95" i="32" a="1"/>
  <c r="I101" i="32" a="1"/>
  <c r="I95" i="32" a="1"/>
  <c r="G100" i="32" a="1"/>
  <c r="I93" i="32" a="1"/>
  <c r="F97" i="32" a="1"/>
  <c r="E103" i="32" a="1"/>
  <c r="I102" i="32" a="1"/>
  <c r="G99" i="32" a="1"/>
  <c r="H97" i="32" a="1"/>
  <c r="F94" i="32" a="1"/>
  <c r="G97" i="32" a="1"/>
  <c r="H96" i="32" a="1"/>
  <c r="F103" i="32" a="1"/>
  <c r="D98" i="32" a="1"/>
  <c r="D99" i="32" a="1"/>
  <c r="J104" i="32" a="1"/>
  <c r="D101" i="32" a="1"/>
  <c r="I97" i="32" a="1"/>
  <c r="F102" i="32" a="1"/>
  <c r="F93" i="32" a="1"/>
  <c r="CK94" i="21" l="1"/>
  <c r="CK93" i="21"/>
  <c r="CO94" i="18"/>
  <c r="T94" i="23" s="1"/>
  <c r="CL93" i="21"/>
  <c r="CH93" i="21"/>
  <c r="CK92" i="18"/>
  <c r="P92" i="23" s="1"/>
  <c r="CI93" i="21"/>
  <c r="CN94" i="18"/>
  <c r="S94" i="23" s="1"/>
  <c r="CO93" i="18"/>
  <c r="T93" i="23" s="1"/>
  <c r="CO92" i="18"/>
  <c r="T92" i="23" s="1"/>
  <c r="C93" i="37"/>
  <c r="Q105" i="37" s="1"/>
  <c r="CK95" i="18"/>
  <c r="P95" i="23" s="1"/>
  <c r="CH94" i="21"/>
  <c r="CP93" i="18"/>
  <c r="U93" i="23" s="1"/>
  <c r="CK94" i="18"/>
  <c r="P94" i="23" s="1"/>
  <c r="CH92" i="21"/>
  <c r="C94" i="37"/>
  <c r="Q106" i="37" s="1"/>
  <c r="CK95" i="21"/>
  <c r="E94" i="37"/>
  <c r="S106" i="37" s="1"/>
  <c r="CJ92" i="21"/>
  <c r="CL94" i="18"/>
  <c r="Q94" i="23" s="1"/>
  <c r="CM94" i="21"/>
  <c r="CL94" i="21"/>
  <c r="CQ95" i="18"/>
  <c r="E94" i="19" s="1"/>
  <c r="CQ92" i="18"/>
  <c r="V92" i="23" s="1"/>
  <c r="CL92" i="18"/>
  <c r="Q92" i="23" s="1"/>
  <c r="CO95" i="18"/>
  <c r="T95" i="23" s="1"/>
  <c r="CY105" i="18"/>
  <c r="AY105" i="23" s="1"/>
  <c r="CP92" i="18"/>
  <c r="U92" i="23" s="1"/>
  <c r="CL92" i="21"/>
  <c r="DA106" i="18"/>
  <c r="BA106" i="23" s="1"/>
  <c r="CK93" i="18"/>
  <c r="P93" i="23" s="1"/>
  <c r="CQ94" i="18"/>
  <c r="E93" i="19" s="1"/>
  <c r="B92" i="37"/>
  <c r="P104" i="37" s="1"/>
  <c r="CJ94" i="21"/>
  <c r="CR95" i="18"/>
  <c r="C94" i="19" s="1"/>
  <c r="F94" i="37"/>
  <c r="T106" i="37" s="1"/>
  <c r="CP93" i="21"/>
  <c r="CM94" i="18"/>
  <c r="R94" i="23" s="1"/>
  <c r="CJ94" i="18"/>
  <c r="O94" i="23" s="1"/>
  <c r="CV106" i="18"/>
  <c r="AV106" i="23" s="1"/>
  <c r="D94" i="37"/>
  <c r="R106" i="37" s="1"/>
  <c r="D93" i="37"/>
  <c r="CI94" i="21"/>
  <c r="CQ93" i="21"/>
  <c r="CH95" i="18"/>
  <c r="D94" i="19" s="1"/>
  <c r="CJ92" i="18"/>
  <c r="O92" i="23" s="1"/>
  <c r="CM93" i="21"/>
  <c r="CQ92" i="21"/>
  <c r="CX106" i="18"/>
  <c r="AX106" i="23" s="1"/>
  <c r="CT106" i="18"/>
  <c r="AT106" i="23" s="1"/>
  <c r="CO94" i="21"/>
  <c r="CO92" i="21"/>
  <c r="CV105" i="18"/>
  <c r="AV105" i="23" s="1"/>
  <c r="CP95" i="18"/>
  <c r="U95" i="23" s="1"/>
  <c r="CJ93" i="18"/>
  <c r="O93" i="23" s="1"/>
  <c r="F92" i="37"/>
  <c r="T104" i="37" s="1"/>
  <c r="CP92" i="21"/>
  <c r="CJ95" i="18"/>
  <c r="O95" i="23" s="1"/>
  <c r="CP94" i="21"/>
  <c r="DB106" i="18"/>
  <c r="BB106" i="23" s="1"/>
  <c r="CU104" i="18"/>
  <c r="AU104" i="23" s="1"/>
  <c r="CF93" i="21" a="1"/>
  <c r="CF93" i="21" s="1"/>
  <c r="Z105" i="32"/>
  <c r="AA106" i="32" s="1"/>
  <c r="CH93" i="18"/>
  <c r="M93" i="23" s="1"/>
  <c r="CO93" i="21"/>
  <c r="CQ94" i="21"/>
  <c r="CF92" i="21" a="1"/>
  <c r="CF92" i="21" s="1"/>
  <c r="CJ93" i="21"/>
  <c r="C92" i="37"/>
  <c r="Q104" i="37" s="1"/>
  <c r="CN93" i="18"/>
  <c r="S93" i="23" s="1"/>
  <c r="CN95" i="18"/>
  <c r="S95" i="23" s="1"/>
  <c r="DB104" i="18"/>
  <c r="BB104" i="23" s="1"/>
  <c r="D92" i="37"/>
  <c r="R104" i="37" s="1"/>
  <c r="CI94" i="18"/>
  <c r="N94" i="23" s="1"/>
  <c r="E92" i="37"/>
  <c r="S104" i="37" s="1"/>
  <c r="CP94" i="18"/>
  <c r="U94" i="23" s="1"/>
  <c r="CN93" i="21"/>
  <c r="DD105" i="18"/>
  <c r="C104" i="20" s="1"/>
  <c r="CN92" i="21"/>
  <c r="CL93" i="18"/>
  <c r="Q93" i="23" s="1"/>
  <c r="B94" i="37"/>
  <c r="I95" i="37" s="1"/>
  <c r="CM95" i="18"/>
  <c r="R95" i="23" s="1"/>
  <c r="DB105" i="18"/>
  <c r="BB105" i="23" s="1"/>
  <c r="CZ105" i="18"/>
  <c r="AZ105" i="23" s="1"/>
  <c r="E93" i="37"/>
  <c r="CI95" i="18"/>
  <c r="N95" i="23" s="1"/>
  <c r="CN94" i="21"/>
  <c r="CI93" i="18"/>
  <c r="N93" i="23" s="1"/>
  <c r="CI92" i="18"/>
  <c r="N92" i="23" s="1"/>
  <c r="B93" i="37"/>
  <c r="F93" i="37"/>
  <c r="DC105" i="18"/>
  <c r="E104" i="20" s="1"/>
  <c r="CQ93" i="18"/>
  <c r="V93" i="23" s="1"/>
  <c r="CH95" i="21"/>
  <c r="CH94" i="18"/>
  <c r="M94" i="23" s="1"/>
  <c r="CI92" i="21"/>
  <c r="CT105" i="18"/>
  <c r="AT105" i="23" s="1"/>
  <c r="CF94" i="21" a="1"/>
  <c r="CF94" i="21" s="1"/>
  <c r="CR95" i="21" s="1"/>
  <c r="V105" i="32" a="1"/>
  <c r="V105" i="32" s="1"/>
  <c r="CV103" i="18"/>
  <c r="AV103" i="23" s="1"/>
  <c r="H92" i="23"/>
  <c r="J92" i="23" s="1"/>
  <c r="AG117" i="32"/>
  <c r="H104" i="33" s="1"/>
  <c r="C91" i="37"/>
  <c r="DC103" i="18"/>
  <c r="BC103" i="23" s="1"/>
  <c r="CW103" i="18"/>
  <c r="AW103" i="23" s="1"/>
  <c r="CU103" i="18"/>
  <c r="AU103" i="23" s="1"/>
  <c r="J93" i="23"/>
  <c r="AQ104" i="23"/>
  <c r="J94" i="32"/>
  <c r="J93" i="32"/>
  <c r="E93" i="32"/>
  <c r="G92" i="32"/>
  <c r="I100" i="32"/>
  <c r="G101" i="32"/>
  <c r="J99" i="32"/>
  <c r="H100" i="32"/>
  <c r="D93" i="32"/>
  <c r="F93" i="32"/>
  <c r="I92" i="32"/>
  <c r="D96" i="32"/>
  <c r="H97" i="32"/>
  <c r="E96" i="32"/>
  <c r="D97" i="32"/>
  <c r="E97" i="32"/>
  <c r="F97" i="32"/>
  <c r="I97" i="32"/>
  <c r="H98" i="32"/>
  <c r="J100" i="32"/>
  <c r="E101" i="32"/>
  <c r="D103" i="32"/>
  <c r="I103" i="32"/>
  <c r="E104" i="32"/>
  <c r="J104" i="32"/>
  <c r="D98" i="32"/>
  <c r="E98" i="32"/>
  <c r="F98" i="32"/>
  <c r="G98" i="32"/>
  <c r="D94" i="32"/>
  <c r="E94" i="32"/>
  <c r="F96" i="32"/>
  <c r="J97" i="32"/>
  <c r="I98" i="32"/>
  <c r="D102" i="32"/>
  <c r="J102" i="32"/>
  <c r="J103" i="32"/>
  <c r="D104" i="32"/>
  <c r="E95" i="32"/>
  <c r="J98" i="32"/>
  <c r="D99" i="32"/>
  <c r="D100" i="32"/>
  <c r="H102" i="32"/>
  <c r="G97" i="32"/>
  <c r="H103" i="32"/>
  <c r="G93" i="32"/>
  <c r="I93" i="32"/>
  <c r="F94" i="32"/>
  <c r="D95" i="32"/>
  <c r="F95" i="32"/>
  <c r="G95" i="32"/>
  <c r="G96" i="32"/>
  <c r="H93" i="32"/>
  <c r="G94" i="32"/>
  <c r="H95" i="32"/>
  <c r="H96" i="32"/>
  <c r="E99" i="32"/>
  <c r="F99" i="32"/>
  <c r="G99" i="32"/>
  <c r="F101" i="32"/>
  <c r="F102" i="32"/>
  <c r="E103" i="32"/>
  <c r="F103" i="32"/>
  <c r="G102" i="32"/>
  <c r="G103" i="32"/>
  <c r="G104" i="32"/>
  <c r="I91" i="32"/>
  <c r="H94" i="32"/>
  <c r="I95" i="32"/>
  <c r="I96" i="32"/>
  <c r="H99" i="32"/>
  <c r="H101" i="32"/>
  <c r="I101" i="32"/>
  <c r="E102" i="32"/>
  <c r="H104" i="32"/>
  <c r="I94" i="32"/>
  <c r="J95" i="32"/>
  <c r="J96" i="32"/>
  <c r="I99" i="32"/>
  <c r="E100" i="32"/>
  <c r="F100" i="32"/>
  <c r="G100" i="32"/>
  <c r="D101" i="32"/>
  <c r="J101" i="32"/>
  <c r="I102" i="32"/>
  <c r="I104" i="32"/>
  <c r="BA91" i="1"/>
  <c r="BI91" i="6"/>
  <c r="BA91" i="10"/>
  <c r="BD91" i="13"/>
  <c r="BV80" i="8"/>
  <c r="U80" i="8"/>
  <c r="AB80" i="8"/>
  <c r="T80" i="8"/>
  <c r="W80" i="8"/>
  <c r="AY92" i="8"/>
  <c r="S80" i="11"/>
  <c r="BT80" i="11"/>
  <c r="R80" i="11"/>
  <c r="Z80" i="11"/>
  <c r="AW92" i="11"/>
  <c r="D107" i="17"/>
  <c r="AS107" i="17" s="1"/>
  <c r="BS80" i="13"/>
  <c r="B79" i="35"/>
  <c r="AM80" i="1"/>
  <c r="BJ92" i="1"/>
  <c r="CC81" i="6"/>
  <c r="AI81" i="6"/>
  <c r="BF93" i="6"/>
  <c r="BU81" i="10"/>
  <c r="AA81" i="10"/>
  <c r="AX93" i="10"/>
  <c r="AA81" i="11"/>
  <c r="BU81" i="11"/>
  <c r="AX93" i="11"/>
  <c r="AH81" i="12"/>
  <c r="CB81" i="12"/>
  <c r="BE93" i="12"/>
  <c r="A81" i="6"/>
  <c r="A81" i="1"/>
  <c r="BX82" i="6"/>
  <c r="AD82" i="6"/>
  <c r="BA94" i="6"/>
  <c r="CB82" i="12"/>
  <c r="AH82" i="12"/>
  <c r="BE94" i="12"/>
  <c r="CE83" i="6"/>
  <c r="AK83" i="6"/>
  <c r="BH95" i="6"/>
  <c r="BY83" i="11"/>
  <c r="AE83" i="11"/>
  <c r="BB95" i="11"/>
  <c r="AL84" i="10"/>
  <c r="BI96" i="10"/>
  <c r="CC85" i="6"/>
  <c r="AI85" i="6"/>
  <c r="BF97" i="6"/>
  <c r="CB85" i="11"/>
  <c r="AH85" i="11"/>
  <c r="BE97" i="11"/>
  <c r="AE85" i="1"/>
  <c r="BB97" i="1"/>
  <c r="BH98" i="6"/>
  <c r="CE86" i="6"/>
  <c r="AK86" i="6"/>
  <c r="BK98" i="10"/>
  <c r="AN86" i="10"/>
  <c r="BK98" i="11"/>
  <c r="AN86" i="11"/>
  <c r="BI98" i="13"/>
  <c r="AL86" i="13"/>
  <c r="BD99" i="8"/>
  <c r="CA87" i="8"/>
  <c r="AG87" i="8"/>
  <c r="BD99" i="13"/>
  <c r="CA87" i="13"/>
  <c r="AG87" i="13"/>
  <c r="BG100" i="6"/>
  <c r="CD88" i="6"/>
  <c r="AJ88" i="6"/>
  <c r="AV100" i="11"/>
  <c r="AO127" i="15" s="1"/>
  <c r="Y88" i="11"/>
  <c r="AB115" i="15" s="1"/>
  <c r="W87" i="19" s="1"/>
  <c r="AW100" i="13"/>
  <c r="BT88" i="13"/>
  <c r="S88" i="13"/>
  <c r="R88" i="13"/>
  <c r="Z88" i="13"/>
  <c r="E88" i="1"/>
  <c r="AZ101" i="6"/>
  <c r="BW89" i="6"/>
  <c r="AC89" i="6"/>
  <c r="AY101" i="8"/>
  <c r="BV89" i="8"/>
  <c r="T89" i="8"/>
  <c r="AB89" i="8"/>
  <c r="W89" i="8"/>
  <c r="U89" i="8"/>
  <c r="BB101" i="12"/>
  <c r="BY89" i="12"/>
  <c r="AE89" i="12"/>
  <c r="BK100" i="13"/>
  <c r="AN88" i="13"/>
  <c r="E89" i="1"/>
  <c r="AW102" i="11"/>
  <c r="BT90" i="11"/>
  <c r="R90" i="11"/>
  <c r="Z90" i="11"/>
  <c r="S90" i="11"/>
  <c r="BT91" i="11"/>
  <c r="Z91" i="11"/>
  <c r="BD102" i="12"/>
  <c r="CA90" i="12"/>
  <c r="AG90" i="12"/>
  <c r="AG91" i="12"/>
  <c r="CA91" i="12"/>
  <c r="BK102" i="13"/>
  <c r="BK90" i="13"/>
  <c r="AN90" i="13"/>
  <c r="AN91" i="13"/>
  <c r="AW102" i="6"/>
  <c r="BT90" i="6"/>
  <c r="S90" i="6"/>
  <c r="R90" i="6"/>
  <c r="Z90" i="6"/>
  <c r="BT91" i="6"/>
  <c r="Z91" i="6"/>
  <c r="AV91" i="19"/>
  <c r="AU91" i="19"/>
  <c r="BB102" i="19"/>
  <c r="B78" i="35"/>
  <c r="BJ91" i="1"/>
  <c r="BB91" i="6"/>
  <c r="H78" i="35"/>
  <c r="BJ91" i="8"/>
  <c r="BB91" i="10"/>
  <c r="N77" i="35"/>
  <c r="BF91" i="12"/>
  <c r="BX80" i="6"/>
  <c r="AD80" i="6"/>
  <c r="BA92" i="6"/>
  <c r="CD80" i="10"/>
  <c r="AJ80" i="10"/>
  <c r="BG92" i="10"/>
  <c r="CC80" i="11"/>
  <c r="AI80" i="11"/>
  <c r="BF92" i="11"/>
  <c r="AH80" i="12"/>
  <c r="CB80" i="12"/>
  <c r="BE92" i="12"/>
  <c r="CA80" i="13"/>
  <c r="AG80" i="13"/>
  <c r="BD92" i="13"/>
  <c r="A80" i="6"/>
  <c r="A80" i="1"/>
  <c r="AF80" i="1"/>
  <c r="BC92" i="1"/>
  <c r="CD81" i="8"/>
  <c r="AJ81" i="8"/>
  <c r="BG93" i="8"/>
  <c r="AB81" i="11"/>
  <c r="BV81" i="11"/>
  <c r="U81" i="11"/>
  <c r="W81" i="11"/>
  <c r="T81" i="11"/>
  <c r="AY93" i="11"/>
  <c r="AA81" i="12"/>
  <c r="BU81" i="12"/>
  <c r="AX93" i="12"/>
  <c r="AI81" i="12"/>
  <c r="CC81" i="12"/>
  <c r="BF93" i="12"/>
  <c r="BT81" i="13"/>
  <c r="R81" i="13"/>
  <c r="Z81" i="13"/>
  <c r="S81" i="13"/>
  <c r="AW93" i="13"/>
  <c r="CB81" i="13"/>
  <c r="AH81" i="13"/>
  <c r="BE93" i="13"/>
  <c r="Z85" i="12"/>
  <c r="BT85" i="12"/>
  <c r="S85" i="12"/>
  <c r="R85" i="12"/>
  <c r="AW97" i="12"/>
  <c r="AH85" i="12"/>
  <c r="CB85" i="12"/>
  <c r="BE97" i="12"/>
  <c r="Y85" i="13"/>
  <c r="AB112" i="17" s="1"/>
  <c r="AG84" i="19" s="1"/>
  <c r="AV97" i="13"/>
  <c r="AO124" i="17" s="1"/>
  <c r="CA85" i="13"/>
  <c r="AG85" i="13"/>
  <c r="BD97" i="13"/>
  <c r="A85" i="6"/>
  <c r="A85" i="1"/>
  <c r="AF85" i="1"/>
  <c r="BC97" i="1"/>
  <c r="AN85" i="1"/>
  <c r="BK97" i="1"/>
  <c r="BA98" i="6"/>
  <c r="BX86" i="6"/>
  <c r="AD86" i="6"/>
  <c r="AV98" i="8"/>
  <c r="AO125" i="5" s="1"/>
  <c r="Y86" i="8"/>
  <c r="AB113" i="5" s="1"/>
  <c r="M85" i="19" s="1"/>
  <c r="BD98" i="8"/>
  <c r="CA86" i="8"/>
  <c r="AG86" i="8"/>
  <c r="AV98" i="10"/>
  <c r="AO125" i="14" s="1"/>
  <c r="Y86" i="10"/>
  <c r="AB113" i="14" s="1"/>
  <c r="R85" i="19" s="1"/>
  <c r="BD98" i="10"/>
  <c r="CA86" i="10"/>
  <c r="AG86" i="10"/>
  <c r="AV98" i="11"/>
  <c r="AO125" i="15" s="1"/>
  <c r="Y86" i="11"/>
  <c r="AB113" i="15" s="1"/>
  <c r="W85" i="19" s="1"/>
  <c r="BD98" i="11"/>
  <c r="CA86" i="11"/>
  <c r="AG86" i="11"/>
  <c r="BS86" i="12"/>
  <c r="D113" i="16"/>
  <c r="AS113" i="16" s="1"/>
  <c r="BC98" i="12"/>
  <c r="BZ86" i="12"/>
  <c r="AF86" i="12"/>
  <c r="BK98" i="12"/>
  <c r="AN86" i="12"/>
  <c r="BB98" i="13"/>
  <c r="BY86" i="13"/>
  <c r="AE86" i="13"/>
  <c r="T85" i="35"/>
  <c r="AM86" i="13"/>
  <c r="BJ98" i="13"/>
  <c r="BA98" i="1"/>
  <c r="AD86" i="1"/>
  <c r="BI98" i="1"/>
  <c r="AL86" i="1"/>
  <c r="BB99" i="6"/>
  <c r="BY87" i="6"/>
  <c r="AE87" i="6"/>
  <c r="AW99" i="8"/>
  <c r="BT87" i="8"/>
  <c r="Z87" i="8"/>
  <c r="R87" i="8"/>
  <c r="S87" i="8"/>
  <c r="BE99" i="8"/>
  <c r="CB87" i="8"/>
  <c r="AH87" i="8"/>
  <c r="AZ99" i="10"/>
  <c r="BW87" i="10"/>
  <c r="AC87" i="10"/>
  <c r="BH99" i="10"/>
  <c r="CE87" i="10"/>
  <c r="AK87" i="10"/>
  <c r="BC99" i="11"/>
  <c r="BZ87" i="11"/>
  <c r="AF87" i="11"/>
  <c r="AW99" i="12"/>
  <c r="BT87" i="12"/>
  <c r="Z87" i="12"/>
  <c r="R87" i="12"/>
  <c r="S87" i="12"/>
  <c r="BE99" i="12"/>
  <c r="AH87" i="12"/>
  <c r="CB87" i="12"/>
  <c r="N86" i="35"/>
  <c r="AM87" i="11"/>
  <c r="BJ99" i="11"/>
  <c r="BI99" i="8"/>
  <c r="AL87" i="8"/>
  <c r="AW99" i="13"/>
  <c r="BT87" i="13"/>
  <c r="S87" i="13"/>
  <c r="Z87" i="13"/>
  <c r="R87" i="13"/>
  <c r="BE99" i="13"/>
  <c r="CB87" i="13"/>
  <c r="AH87" i="13"/>
  <c r="AV99" i="1"/>
  <c r="Y87" i="1"/>
  <c r="AB114" i="36" s="1"/>
  <c r="J87" i="1"/>
  <c r="AZ100" i="6"/>
  <c r="BW88" i="6"/>
  <c r="AC88" i="6"/>
  <c r="BH100" i="6"/>
  <c r="CE88" i="6"/>
  <c r="AK88" i="6"/>
  <c r="BG100" i="8"/>
  <c r="CD88" i="8"/>
  <c r="AJ88" i="8"/>
  <c r="AY100" i="8"/>
  <c r="BV88" i="8"/>
  <c r="T88" i="8"/>
  <c r="AB88" i="8"/>
  <c r="W88" i="8"/>
  <c r="U88" i="8"/>
  <c r="AX100" i="10"/>
  <c r="BU88" i="10"/>
  <c r="AA88" i="10"/>
  <c r="BF100" i="10"/>
  <c r="CC88" i="10"/>
  <c r="AI88" i="10"/>
  <c r="AW100" i="11"/>
  <c r="BT88" i="11"/>
  <c r="Z88" i="11"/>
  <c r="R88" i="11"/>
  <c r="S88" i="11"/>
  <c r="BE100" i="11"/>
  <c r="CB88" i="11"/>
  <c r="AH88" i="11"/>
  <c r="AY100" i="12"/>
  <c r="BV88" i="12"/>
  <c r="AB88" i="12"/>
  <c r="W88" i="12"/>
  <c r="U88" i="12"/>
  <c r="T88" i="12"/>
  <c r="BG100" i="12"/>
  <c r="CD88" i="12"/>
  <c r="AJ88" i="12"/>
  <c r="AX100" i="13"/>
  <c r="BU88" i="13"/>
  <c r="AA88" i="13"/>
  <c r="BF100" i="13"/>
  <c r="CC88" i="13"/>
  <c r="AI88" i="13"/>
  <c r="F88" i="1"/>
  <c r="N88" i="1"/>
  <c r="BA101" i="6"/>
  <c r="BX89" i="6"/>
  <c r="AD89" i="6"/>
  <c r="BI101" i="6"/>
  <c r="AL89" i="6"/>
  <c r="BF101" i="8"/>
  <c r="CC89" i="8"/>
  <c r="AI89" i="8"/>
  <c r="AX101" i="8"/>
  <c r="BU89" i="8"/>
  <c r="AA89" i="8"/>
  <c r="BF101" i="10"/>
  <c r="CC89" i="10"/>
  <c r="AI89" i="10"/>
  <c r="AI90" i="10"/>
  <c r="CC90" i="10"/>
  <c r="AX101" i="10"/>
  <c r="BU89" i="10"/>
  <c r="AA89" i="10"/>
  <c r="BU90" i="10"/>
  <c r="AA90" i="10"/>
  <c r="AX101" i="11"/>
  <c r="BU89" i="11"/>
  <c r="AA89" i="11"/>
  <c r="BF101" i="11"/>
  <c r="CC89" i="11"/>
  <c r="AI89" i="11"/>
  <c r="BI101" i="12"/>
  <c r="AL89" i="12"/>
  <c r="BA101" i="12"/>
  <c r="BX89" i="12"/>
  <c r="AD89" i="12"/>
  <c r="AV101" i="13"/>
  <c r="AO128" i="17" s="1"/>
  <c r="Y89" i="13"/>
  <c r="AB116" i="17" s="1"/>
  <c r="AG88" i="19" s="1"/>
  <c r="BD101" i="13"/>
  <c r="CA89" i="13"/>
  <c r="AG89" i="13"/>
  <c r="BI101" i="13"/>
  <c r="AL89" i="13"/>
  <c r="BI89" i="13"/>
  <c r="F89" i="1"/>
  <c r="N89" i="1"/>
  <c r="BA102" i="8"/>
  <c r="BX90" i="8"/>
  <c r="AD90" i="8"/>
  <c r="BX91" i="8"/>
  <c r="AD91" i="8"/>
  <c r="BI102" i="8"/>
  <c r="AL90" i="8"/>
  <c r="AL91" i="8"/>
  <c r="AX102" i="11"/>
  <c r="BU90" i="11"/>
  <c r="AA90" i="11"/>
  <c r="AA91" i="11"/>
  <c r="BU91" i="11"/>
  <c r="BF102" i="11"/>
  <c r="CC90" i="11"/>
  <c r="AI90" i="11"/>
  <c r="CC91" i="11"/>
  <c r="AI91" i="11"/>
  <c r="AW102" i="12"/>
  <c r="R90" i="12"/>
  <c r="BT90" i="12"/>
  <c r="Z90" i="12"/>
  <c r="S90" i="12"/>
  <c r="BT91" i="12"/>
  <c r="Z91" i="12"/>
  <c r="BE102" i="12"/>
  <c r="CB90" i="12"/>
  <c r="AH90" i="12"/>
  <c r="CB91" i="12"/>
  <c r="AH91" i="12"/>
  <c r="AV102" i="13"/>
  <c r="AO129" i="17" s="1"/>
  <c r="Y90" i="13"/>
  <c r="AB117" i="17" s="1"/>
  <c r="AG89" i="19" s="1"/>
  <c r="Y91" i="13"/>
  <c r="AB118" i="17" s="1"/>
  <c r="AG90" i="19" s="1"/>
  <c r="BD102" i="13"/>
  <c r="CA90" i="13"/>
  <c r="AG90" i="13"/>
  <c r="CA91" i="13"/>
  <c r="AG91" i="13"/>
  <c r="A90" i="6"/>
  <c r="A90" i="1"/>
  <c r="I90" i="1"/>
  <c r="BK102" i="1"/>
  <c r="AN90" i="1"/>
  <c r="AN91" i="1"/>
  <c r="BD102" i="6"/>
  <c r="CA90" i="6"/>
  <c r="AG90" i="6"/>
  <c r="CA91" i="6"/>
  <c r="AG91" i="6"/>
  <c r="AV102" i="6"/>
  <c r="AO129" i="4" s="1"/>
  <c r="Y90" i="6"/>
  <c r="AB117" i="4" s="1"/>
  <c r="H89" i="19" s="1"/>
  <c r="Y91" i="6"/>
  <c r="AB118" i="4" s="1"/>
  <c r="H90" i="19" s="1"/>
  <c r="CK92" i="21"/>
  <c r="E91" i="37"/>
  <c r="CZ103" i="18"/>
  <c r="AZ103" i="23" s="1"/>
  <c r="CN92" i="18"/>
  <c r="S92" i="23" s="1"/>
  <c r="AL82" i="6"/>
  <c r="BI94" i="6"/>
  <c r="CE82" i="8"/>
  <c r="AK82" i="8"/>
  <c r="BH94" i="8"/>
  <c r="CC82" i="11"/>
  <c r="AI82" i="11"/>
  <c r="BF94" i="11"/>
  <c r="AN82" i="1"/>
  <c r="BK94" i="1"/>
  <c r="AL83" i="12"/>
  <c r="BI95" i="12"/>
  <c r="BX84" i="6"/>
  <c r="AD84" i="6"/>
  <c r="BA96" i="6"/>
  <c r="BX84" i="11"/>
  <c r="AD84" i="11"/>
  <c r="BA96" i="11"/>
  <c r="CD84" i="13"/>
  <c r="AJ84" i="13"/>
  <c r="BG96" i="13"/>
  <c r="CB85" i="10"/>
  <c r="AH85" i="10"/>
  <c r="BE97" i="10"/>
  <c r="BZ85" i="13"/>
  <c r="AF85" i="13"/>
  <c r="BC97" i="13"/>
  <c r="B84" i="35"/>
  <c r="AM85" i="1"/>
  <c r="BJ97" i="1"/>
  <c r="BC98" i="8"/>
  <c r="BZ86" i="8"/>
  <c r="AF86" i="8"/>
  <c r="Q85" i="35"/>
  <c r="AM86" i="12"/>
  <c r="BJ98" i="12"/>
  <c r="BA99" i="6"/>
  <c r="BX87" i="6"/>
  <c r="AD87" i="6"/>
  <c r="BB99" i="11"/>
  <c r="BY87" i="11"/>
  <c r="AE87" i="11"/>
  <c r="I87" i="1"/>
  <c r="BE100" i="10"/>
  <c r="CB88" i="10"/>
  <c r="AH88" i="10"/>
  <c r="BD100" i="11"/>
  <c r="CA88" i="11"/>
  <c r="AG88" i="11"/>
  <c r="BG101" i="10"/>
  <c r="CD89" i="10"/>
  <c r="AJ89" i="10"/>
  <c r="CD90" i="10"/>
  <c r="AJ90" i="10"/>
  <c r="BE101" i="11"/>
  <c r="CB89" i="11"/>
  <c r="AH89" i="11"/>
  <c r="BS89" i="13"/>
  <c r="D116" i="17"/>
  <c r="AS116" i="17" s="1"/>
  <c r="BC101" i="13"/>
  <c r="BZ89" i="13"/>
  <c r="AF89" i="13"/>
  <c r="M89" i="1"/>
  <c r="BH102" i="8"/>
  <c r="CE90" i="8"/>
  <c r="AK90" i="8"/>
  <c r="AK91" i="8"/>
  <c r="CE91" i="8"/>
  <c r="BE102" i="11"/>
  <c r="CB90" i="11"/>
  <c r="AH90" i="11"/>
  <c r="AH91" i="11"/>
  <c r="CB91" i="11"/>
  <c r="AV102" i="12"/>
  <c r="AO129" i="16" s="1"/>
  <c r="Y90" i="12"/>
  <c r="AB117" i="16" s="1"/>
  <c r="AB89" i="19" s="1"/>
  <c r="Y91" i="12"/>
  <c r="AB118" i="16" s="1"/>
  <c r="AB90" i="19" s="1"/>
  <c r="BC102" i="13"/>
  <c r="BZ90" i="13"/>
  <c r="AF90" i="13"/>
  <c r="AF91" i="13"/>
  <c r="BZ91" i="13"/>
  <c r="H90" i="1"/>
  <c r="BE102" i="6"/>
  <c r="CB90" i="6"/>
  <c r="AH90" i="6"/>
  <c r="CB91" i="6"/>
  <c r="AH91" i="6"/>
  <c r="AP103" i="23"/>
  <c r="AO103" i="23"/>
  <c r="CY103" i="18"/>
  <c r="AY103" i="23" s="1"/>
  <c r="E78" i="35"/>
  <c r="BJ91" i="6"/>
  <c r="K78" i="35"/>
  <c r="BJ91" i="10"/>
  <c r="AX91" i="12"/>
  <c r="S79" i="13"/>
  <c r="R79" i="13"/>
  <c r="AW91" i="13"/>
  <c r="T77" i="35"/>
  <c r="AM78" i="13"/>
  <c r="AL80" i="6"/>
  <c r="BI92" i="6"/>
  <c r="BW80" i="8"/>
  <c r="AC80" i="8"/>
  <c r="AZ92" i="8"/>
  <c r="BV80" i="10"/>
  <c r="AB80" i="10"/>
  <c r="U80" i="10"/>
  <c r="T80" i="10"/>
  <c r="W80" i="10"/>
  <c r="AY92" i="10"/>
  <c r="BU80" i="11"/>
  <c r="AA80" i="11"/>
  <c r="AX92" i="11"/>
  <c r="BT80" i="12"/>
  <c r="R80" i="12"/>
  <c r="Z80" i="12"/>
  <c r="S80" i="12"/>
  <c r="AW92" i="12"/>
  <c r="Y80" i="13"/>
  <c r="AB107" i="17" s="1"/>
  <c r="AG79" i="19" s="1"/>
  <c r="AV92" i="13"/>
  <c r="AO119" i="17" s="1"/>
  <c r="AN80" i="1"/>
  <c r="BK92" i="1"/>
  <c r="BV81" i="6"/>
  <c r="AB81" i="6"/>
  <c r="W81" i="6"/>
  <c r="T81" i="6"/>
  <c r="U81" i="6"/>
  <c r="AY93" i="6"/>
  <c r="CD81" i="6"/>
  <c r="AJ81" i="6"/>
  <c r="BG93" i="6"/>
  <c r="BV81" i="8"/>
  <c r="AB81" i="8"/>
  <c r="W81" i="8"/>
  <c r="U81" i="8"/>
  <c r="T81" i="8"/>
  <c r="AY93" i="8"/>
  <c r="BV81" i="10"/>
  <c r="AB81" i="10"/>
  <c r="W81" i="10"/>
  <c r="U81" i="10"/>
  <c r="T81" i="10"/>
  <c r="AY93" i="10"/>
  <c r="CD81" i="10"/>
  <c r="AJ81" i="10"/>
  <c r="BG93" i="10"/>
  <c r="CD81" i="11"/>
  <c r="AJ81" i="11"/>
  <c r="BG93" i="11"/>
  <c r="Y81" i="1"/>
  <c r="AB108" i="36" s="1"/>
  <c r="AV93" i="1"/>
  <c r="AO120" i="36" s="1"/>
  <c r="AG81" i="1"/>
  <c r="BD93" i="1"/>
  <c r="BY82" i="6"/>
  <c r="AE82" i="6"/>
  <c r="BB94" i="6"/>
  <c r="E81" i="35"/>
  <c r="AM82" i="6"/>
  <c r="BJ94" i="6"/>
  <c r="BX82" i="8"/>
  <c r="AD82" i="8"/>
  <c r="BA94" i="8"/>
  <c r="AL82" i="8"/>
  <c r="BI94" i="8"/>
  <c r="BW82" i="10"/>
  <c r="AC82" i="10"/>
  <c r="AZ94" i="10"/>
  <c r="CE82" i="10"/>
  <c r="AK82" i="10"/>
  <c r="BH94" i="10"/>
  <c r="BV82" i="11"/>
  <c r="AB82" i="11"/>
  <c r="W82" i="11"/>
  <c r="U82" i="11"/>
  <c r="T82" i="11"/>
  <c r="AY94" i="11"/>
  <c r="CD82" i="11"/>
  <c r="AJ82" i="11"/>
  <c r="BG94" i="11"/>
  <c r="BU82" i="12"/>
  <c r="AA82" i="12"/>
  <c r="AX94" i="12"/>
  <c r="CC82" i="12"/>
  <c r="AI82" i="12"/>
  <c r="BF94" i="12"/>
  <c r="Y82" i="1"/>
  <c r="AB109" i="36" s="1"/>
  <c r="AV94" i="1"/>
  <c r="AO121" i="36" s="1"/>
  <c r="BX83" i="6"/>
  <c r="AD83" i="6"/>
  <c r="BA95" i="6"/>
  <c r="BX83" i="8"/>
  <c r="AD83" i="8"/>
  <c r="BA95" i="8"/>
  <c r="AL83" i="10"/>
  <c r="BI95" i="10"/>
  <c r="BY83" i="12"/>
  <c r="AE83" i="12"/>
  <c r="BB95" i="12"/>
  <c r="Q82" i="35"/>
  <c r="AM83" i="12"/>
  <c r="BJ95" i="12"/>
  <c r="AL84" i="12"/>
  <c r="BI96" i="12"/>
  <c r="BW84" i="13"/>
  <c r="AC84" i="13"/>
  <c r="AZ96" i="13"/>
  <c r="AJ84" i="1"/>
  <c r="BG96" i="1"/>
  <c r="BU85" i="8"/>
  <c r="AA85" i="8"/>
  <c r="AX97" i="8"/>
  <c r="CC85" i="8"/>
  <c r="AI85" i="8"/>
  <c r="BF97" i="8"/>
  <c r="BU85" i="10"/>
  <c r="AA85" i="10"/>
  <c r="AX97" i="10"/>
  <c r="CC85" i="10"/>
  <c r="AI85" i="10"/>
  <c r="BF97" i="10"/>
  <c r="CC85" i="11"/>
  <c r="AI85" i="11"/>
  <c r="BF97" i="11"/>
  <c r="A79" i="6"/>
  <c r="A79" i="1"/>
  <c r="BK91" i="1"/>
  <c r="BK91" i="6"/>
  <c r="BC91" i="8"/>
  <c r="BC91" i="10"/>
  <c r="BK91" i="10"/>
  <c r="BC91" i="11"/>
  <c r="BF91" i="13"/>
  <c r="BY80" i="6"/>
  <c r="AE80" i="6"/>
  <c r="BB92" i="6"/>
  <c r="BX80" i="8"/>
  <c r="AD80" i="8"/>
  <c r="BA92" i="8"/>
  <c r="AL80" i="8"/>
  <c r="BI92" i="8"/>
  <c r="BW80" i="10"/>
  <c r="AC80" i="10"/>
  <c r="AZ92" i="10"/>
  <c r="CE80" i="10"/>
  <c r="AK80" i="10"/>
  <c r="BH92" i="10"/>
  <c r="W80" i="11"/>
  <c r="T80" i="11"/>
  <c r="BV80" i="11"/>
  <c r="AB80" i="11"/>
  <c r="U80" i="11"/>
  <c r="AY92" i="11"/>
  <c r="AJ80" i="11"/>
  <c r="CD80" i="11"/>
  <c r="BG92" i="11"/>
  <c r="BU80" i="12"/>
  <c r="AA80" i="12"/>
  <c r="AX92" i="12"/>
  <c r="CC80" i="12"/>
  <c r="AI80" i="12"/>
  <c r="BF92" i="12"/>
  <c r="BT80" i="13"/>
  <c r="R80" i="13"/>
  <c r="Z80" i="13"/>
  <c r="S80" i="13"/>
  <c r="AW92" i="13"/>
  <c r="CB80" i="13"/>
  <c r="AH80" i="13"/>
  <c r="BE92" i="13"/>
  <c r="Y80" i="1"/>
  <c r="AB107" i="36" s="1"/>
  <c r="AV92" i="1"/>
  <c r="AO119" i="36" s="1"/>
  <c r="AG80" i="1"/>
  <c r="BD92" i="1"/>
  <c r="BW81" i="6"/>
  <c r="AC81" i="6"/>
  <c r="AZ93" i="6"/>
  <c r="CE81" i="6"/>
  <c r="AK81" i="6"/>
  <c r="BH93" i="6"/>
  <c r="BW81" i="8"/>
  <c r="AC81" i="8"/>
  <c r="AZ93" i="8"/>
  <c r="CE81" i="8"/>
  <c r="AK81" i="8"/>
  <c r="BH93" i="8"/>
  <c r="BW81" i="10"/>
  <c r="AC81" i="10"/>
  <c r="AZ93" i="10"/>
  <c r="CE81" i="10"/>
  <c r="AK81" i="10"/>
  <c r="BH93" i="10"/>
  <c r="AC81" i="11"/>
  <c r="BW81" i="11"/>
  <c r="AZ93" i="11"/>
  <c r="CE81" i="11"/>
  <c r="AK81" i="11"/>
  <c r="BH93" i="11"/>
  <c r="W81" i="12"/>
  <c r="BV81" i="12"/>
  <c r="U81" i="12"/>
  <c r="T81" i="12"/>
  <c r="AB81" i="12"/>
  <c r="AY93" i="12"/>
  <c r="CD81" i="12"/>
  <c r="AJ81" i="12"/>
  <c r="BG93" i="12"/>
  <c r="BU81" i="13"/>
  <c r="AA81" i="13"/>
  <c r="AX93" i="13"/>
  <c r="CC81" i="13"/>
  <c r="AI81" i="13"/>
  <c r="BF93" i="13"/>
  <c r="H108" i="36" a="1"/>
  <c r="H108" i="36" s="1"/>
  <c r="G108" i="36" a="1"/>
  <c r="G108" i="36" s="1"/>
  <c r="F108" i="36" a="1"/>
  <c r="F108" i="36" s="1"/>
  <c r="I108" i="36" a="1"/>
  <c r="I108" i="36" s="1"/>
  <c r="E108" i="36" a="1"/>
  <c r="E108" i="36" s="1"/>
  <c r="J108" i="36" a="1"/>
  <c r="J108" i="36" s="1"/>
  <c r="L108" i="36" a="1"/>
  <c r="L108" i="36" s="1"/>
  <c r="M108" i="36" a="1"/>
  <c r="M108" i="36" s="1"/>
  <c r="K108" i="36" a="1"/>
  <c r="K108" i="36" s="1"/>
  <c r="N108" i="36" a="1"/>
  <c r="N108" i="36" s="1"/>
  <c r="Z81" i="1"/>
  <c r="R81" i="1"/>
  <c r="S81" i="1"/>
  <c r="AW93" i="1"/>
  <c r="AH81" i="1"/>
  <c r="BE93" i="1"/>
  <c r="BZ82" i="6"/>
  <c r="AF82" i="6"/>
  <c r="BC94" i="6"/>
  <c r="AN82" i="6"/>
  <c r="BK94" i="6"/>
  <c r="BY82" i="8"/>
  <c r="AE82" i="8"/>
  <c r="BB94" i="8"/>
  <c r="H81" i="35"/>
  <c r="AM82" i="8"/>
  <c r="BJ94" i="8"/>
  <c r="BX82" i="10"/>
  <c r="AD82" i="10"/>
  <c r="BA94" i="10"/>
  <c r="AL82" i="10"/>
  <c r="BI94" i="10"/>
  <c r="BW82" i="11"/>
  <c r="AC82" i="11"/>
  <c r="AZ94" i="11"/>
  <c r="CE82" i="11"/>
  <c r="AK82" i="11"/>
  <c r="BH94" i="11"/>
  <c r="BV82" i="12"/>
  <c r="W82" i="12"/>
  <c r="U82" i="12"/>
  <c r="AB82" i="12"/>
  <c r="T82" i="12"/>
  <c r="AY94" i="12"/>
  <c r="AJ82" i="12"/>
  <c r="CD82" i="12"/>
  <c r="BG94" i="12"/>
  <c r="BU82" i="13"/>
  <c r="AA82" i="13"/>
  <c r="AX94" i="13"/>
  <c r="CC82" i="13"/>
  <c r="AI82" i="13"/>
  <c r="BF94" i="13"/>
  <c r="G109" i="36" a="1"/>
  <c r="G109" i="36" s="1"/>
  <c r="H109" i="36" a="1"/>
  <c r="H109" i="36" s="1"/>
  <c r="F109" i="36" a="1"/>
  <c r="F109" i="36" s="1"/>
  <c r="N109" i="36" a="1"/>
  <c r="N109" i="36" s="1"/>
  <c r="L109" i="36" a="1"/>
  <c r="L109" i="36" s="1"/>
  <c r="M109" i="36" a="1"/>
  <c r="M109" i="36" s="1"/>
  <c r="J109" i="36" a="1"/>
  <c r="J109" i="36" s="1"/>
  <c r="E109" i="36" a="1"/>
  <c r="E109" i="36" s="1"/>
  <c r="K109" i="36" a="1"/>
  <c r="K109" i="36" s="1"/>
  <c r="I109" i="36" a="1"/>
  <c r="I109" i="36" s="1"/>
  <c r="S82" i="1"/>
  <c r="Z82" i="1"/>
  <c r="R82" i="1"/>
  <c r="AW94" i="1"/>
  <c r="AH82" i="1"/>
  <c r="BE94" i="1"/>
  <c r="BY83" i="6"/>
  <c r="AE83" i="6"/>
  <c r="BB95" i="6"/>
  <c r="E82" i="35"/>
  <c r="AM83" i="6"/>
  <c r="BJ95" i="6"/>
  <c r="BY83" i="8"/>
  <c r="AE83" i="8"/>
  <c r="BB95" i="8"/>
  <c r="H82" i="35"/>
  <c r="AM83" i="8"/>
  <c r="BJ95" i="8"/>
  <c r="BY83" i="10"/>
  <c r="AE83" i="10"/>
  <c r="BB95" i="10"/>
  <c r="K82" i="35"/>
  <c r="AM83" i="10"/>
  <c r="BJ95" i="10"/>
  <c r="CA83" i="11"/>
  <c r="AG83" i="11"/>
  <c r="BD95" i="11"/>
  <c r="BS83" i="12"/>
  <c r="D110" i="16"/>
  <c r="AS110" i="16" s="1"/>
  <c r="BZ83" i="12"/>
  <c r="AF83" i="12"/>
  <c r="BC95" i="12"/>
  <c r="AN83" i="12"/>
  <c r="BK95" i="12"/>
  <c r="BY83" i="13"/>
  <c r="AE83" i="13"/>
  <c r="BB95" i="13"/>
  <c r="T82" i="35"/>
  <c r="AM83" i="13"/>
  <c r="BJ95" i="13"/>
  <c r="AD83" i="1"/>
  <c r="BA95" i="1"/>
  <c r="AL83" i="1"/>
  <c r="BI95" i="1"/>
  <c r="BZ84" i="6"/>
  <c r="AF84" i="6"/>
  <c r="BC96" i="6"/>
  <c r="AN84" i="6"/>
  <c r="BK96" i="6"/>
  <c r="BZ84" i="8"/>
  <c r="AF84" i="8"/>
  <c r="BC96" i="8"/>
  <c r="AN84" i="8"/>
  <c r="BK96" i="8"/>
  <c r="BZ84" i="10"/>
  <c r="AF84" i="10"/>
  <c r="BC96" i="10"/>
  <c r="AN84" i="10"/>
  <c r="BK96" i="10"/>
  <c r="BZ84" i="11"/>
  <c r="AF84" i="11"/>
  <c r="BC96" i="11"/>
  <c r="AN84" i="11"/>
  <c r="BK96" i="11"/>
  <c r="BY84" i="12"/>
  <c r="AE84" i="12"/>
  <c r="BB96" i="12"/>
  <c r="Q83" i="35"/>
  <c r="AM84" i="12"/>
  <c r="BJ96" i="12"/>
  <c r="BX84" i="13"/>
  <c r="AD84" i="13"/>
  <c r="BA96" i="13"/>
  <c r="AL84" i="13"/>
  <c r="BI96" i="13"/>
  <c r="AC84" i="1"/>
  <c r="AZ96" i="1"/>
  <c r="AK84" i="1"/>
  <c r="BH96" i="1"/>
  <c r="BW85" i="6"/>
  <c r="AC85" i="6"/>
  <c r="AZ97" i="6"/>
  <c r="CE85" i="6"/>
  <c r="AK85" i="6"/>
  <c r="BH97" i="6"/>
  <c r="BV85" i="8"/>
  <c r="W85" i="8"/>
  <c r="T85" i="8"/>
  <c r="AB85" i="8"/>
  <c r="U85" i="8"/>
  <c r="AY97" i="8"/>
  <c r="CD85" i="8"/>
  <c r="AJ85" i="8"/>
  <c r="BG97" i="8"/>
  <c r="BV85" i="10"/>
  <c r="U85" i="10"/>
  <c r="AB85" i="10"/>
  <c r="T85" i="10"/>
  <c r="W85" i="10"/>
  <c r="AY97" i="10"/>
  <c r="CD85" i="10"/>
  <c r="AJ85" i="10"/>
  <c r="BG97" i="10"/>
  <c r="BV85" i="11"/>
  <c r="U85" i="11"/>
  <c r="T85" i="11"/>
  <c r="AB85" i="11"/>
  <c r="W85" i="11"/>
  <c r="AY97" i="11"/>
  <c r="CD85" i="11"/>
  <c r="AJ85" i="11"/>
  <c r="BG97" i="11"/>
  <c r="BU85" i="12"/>
  <c r="AA85" i="12"/>
  <c r="AX97" i="12"/>
  <c r="CC85" i="12"/>
  <c r="AI85" i="12"/>
  <c r="BF97" i="12"/>
  <c r="BT85" i="13"/>
  <c r="Z85" i="13"/>
  <c r="S85" i="13"/>
  <c r="R85" i="13"/>
  <c r="AW97" i="13"/>
  <c r="CB85" i="13"/>
  <c r="AH85" i="13"/>
  <c r="BE97" i="13"/>
  <c r="Y85" i="1"/>
  <c r="AB112" i="36" s="1"/>
  <c r="AV97" i="1"/>
  <c r="AO124" i="36" s="1"/>
  <c r="AG85" i="1"/>
  <c r="BD97" i="1"/>
  <c r="BB98" i="6"/>
  <c r="BY86" i="6"/>
  <c r="AE86" i="6"/>
  <c r="AW98" i="8"/>
  <c r="BT86" i="8"/>
  <c r="R86" i="8"/>
  <c r="S86" i="8"/>
  <c r="Z86" i="8"/>
  <c r="BE98" i="8"/>
  <c r="CB86" i="8"/>
  <c r="AH86" i="8"/>
  <c r="AW98" i="10"/>
  <c r="BT86" i="10"/>
  <c r="S86" i="10"/>
  <c r="Z86" i="10"/>
  <c r="R86" i="10"/>
  <c r="BE98" i="10"/>
  <c r="CB86" i="10"/>
  <c r="AH86" i="10"/>
  <c r="AW98" i="11"/>
  <c r="BT86" i="11"/>
  <c r="Z86" i="11"/>
  <c r="R86" i="11"/>
  <c r="S86" i="11"/>
  <c r="BE98" i="11"/>
  <c r="CB86" i="11"/>
  <c r="AH86" i="11"/>
  <c r="AV98" i="12"/>
  <c r="AO125" i="16" s="1"/>
  <c r="Y86" i="12"/>
  <c r="AB113" i="16" s="1"/>
  <c r="AB85" i="19" s="1"/>
  <c r="BD98" i="12"/>
  <c r="CA86" i="12"/>
  <c r="AG86" i="12"/>
  <c r="D113" i="17"/>
  <c r="AS113" i="17" s="1"/>
  <c r="BS86" i="13"/>
  <c r="BC98" i="13"/>
  <c r="BZ86" i="13"/>
  <c r="AF86" i="13"/>
  <c r="BK98" i="13"/>
  <c r="AN86" i="13"/>
  <c r="BB98" i="1"/>
  <c r="AE86" i="1"/>
  <c r="B85" i="35"/>
  <c r="AM86" i="1"/>
  <c r="BJ98" i="1"/>
  <c r="BC99" i="6"/>
  <c r="BZ87" i="6"/>
  <c r="AF87" i="6"/>
  <c r="AX99" i="8"/>
  <c r="BU87" i="8"/>
  <c r="AA87" i="8"/>
  <c r="BF99" i="8"/>
  <c r="CC87" i="8"/>
  <c r="AI87" i="8"/>
  <c r="BA99" i="10"/>
  <c r="BX87" i="10"/>
  <c r="AD87" i="10"/>
  <c r="AV99" i="11"/>
  <c r="AO126" i="15" s="1"/>
  <c r="Y87" i="11"/>
  <c r="AB114" i="15" s="1"/>
  <c r="W86" i="19" s="1"/>
  <c r="BD99" i="11"/>
  <c r="CA87" i="11"/>
  <c r="AG87" i="11"/>
  <c r="AX99" i="12"/>
  <c r="AA87" i="12"/>
  <c r="BU87" i="12"/>
  <c r="BF99" i="12"/>
  <c r="CC87" i="12"/>
  <c r="AI87" i="12"/>
  <c r="BK99" i="11"/>
  <c r="AN87" i="11"/>
  <c r="H86" i="35"/>
  <c r="AM87" i="8"/>
  <c r="BJ99" i="8"/>
  <c r="AX99" i="13"/>
  <c r="BU87" i="13"/>
  <c r="AA87" i="13"/>
  <c r="BF99" i="13"/>
  <c r="CC87" i="13"/>
  <c r="AI87" i="13"/>
  <c r="C87" i="1"/>
  <c r="K87" i="1"/>
  <c r="BA100" i="6"/>
  <c r="BX88" i="6"/>
  <c r="AD88" i="6"/>
  <c r="BI100" i="6"/>
  <c r="AL88" i="6"/>
  <c r="BF100" i="8"/>
  <c r="CC88" i="8"/>
  <c r="AI88" i="8"/>
  <c r="AX100" i="8"/>
  <c r="BU88" i="8"/>
  <c r="AA88" i="8"/>
  <c r="AY100" i="10"/>
  <c r="BV88" i="10"/>
  <c r="U88" i="10"/>
  <c r="AB88" i="10"/>
  <c r="T88" i="10"/>
  <c r="W88" i="10"/>
  <c r="BG100" i="10"/>
  <c r="CD88" i="10"/>
  <c r="AJ88" i="10"/>
  <c r="AX100" i="11"/>
  <c r="AA88" i="11"/>
  <c r="BU88" i="11"/>
  <c r="BF100" i="11"/>
  <c r="CC88" i="11"/>
  <c r="AI88" i="11"/>
  <c r="AZ100" i="12"/>
  <c r="BW88" i="12"/>
  <c r="AC88" i="12"/>
  <c r="BH100" i="12"/>
  <c r="CE88" i="12"/>
  <c r="AK88" i="12"/>
  <c r="AY100" i="13"/>
  <c r="BV88" i="13"/>
  <c r="AB88" i="13"/>
  <c r="T88" i="13"/>
  <c r="W88" i="13"/>
  <c r="U88" i="13"/>
  <c r="BG100" i="13"/>
  <c r="CD88" i="13"/>
  <c r="AJ88" i="13"/>
  <c r="G88" i="1"/>
  <c r="BI100" i="1"/>
  <c r="AL88" i="1"/>
  <c r="BB101" i="6"/>
  <c r="BY89" i="6"/>
  <c r="AE89" i="6"/>
  <c r="E88" i="35"/>
  <c r="AM89" i="6"/>
  <c r="BJ101" i="6"/>
  <c r="BE101" i="8"/>
  <c r="CB89" i="8"/>
  <c r="AH89" i="8"/>
  <c r="AW101" i="8"/>
  <c r="BT89" i="8"/>
  <c r="S89" i="8"/>
  <c r="Z89" i="8"/>
  <c r="R89" i="8"/>
  <c r="BE101" i="10"/>
  <c r="CB89" i="10"/>
  <c r="AH89" i="10"/>
  <c r="CB90" i="10"/>
  <c r="AH90" i="10"/>
  <c r="AW101" i="10"/>
  <c r="BT89" i="10"/>
  <c r="R89" i="10"/>
  <c r="S89" i="10"/>
  <c r="Z89" i="10"/>
  <c r="BT90" i="10"/>
  <c r="Z90" i="10"/>
  <c r="AY101" i="11"/>
  <c r="BV89" i="11"/>
  <c r="AB89" i="11"/>
  <c r="T89" i="11"/>
  <c r="W89" i="11"/>
  <c r="U89" i="11"/>
  <c r="BG101" i="11"/>
  <c r="CD89" i="11"/>
  <c r="AJ89" i="11"/>
  <c r="BH101" i="12"/>
  <c r="AK89" i="12"/>
  <c r="CE89" i="12"/>
  <c r="AZ101" i="12"/>
  <c r="AC89" i="12"/>
  <c r="BW89" i="12"/>
  <c r="AW101" i="13"/>
  <c r="BT89" i="13"/>
  <c r="Z89" i="13"/>
  <c r="S89" i="13"/>
  <c r="R89" i="13"/>
  <c r="BE101" i="13"/>
  <c r="CB89" i="13"/>
  <c r="AH89" i="13"/>
  <c r="T88" i="35"/>
  <c r="AM89" i="13"/>
  <c r="BJ89" i="13"/>
  <c r="BJ101" i="13"/>
  <c r="G89" i="1"/>
  <c r="BI101" i="1"/>
  <c r="AL89" i="1"/>
  <c r="BB102" i="8"/>
  <c r="BY90" i="8"/>
  <c r="AE90" i="8"/>
  <c r="BY91" i="8"/>
  <c r="AE91" i="8"/>
  <c r="H89" i="35"/>
  <c r="AM90" i="8"/>
  <c r="BJ102" i="8"/>
  <c r="AM91" i="8"/>
  <c r="AY102" i="11"/>
  <c r="T90" i="11"/>
  <c r="BV90" i="11"/>
  <c r="U90" i="11"/>
  <c r="W90" i="11"/>
  <c r="AB90" i="11"/>
  <c r="BV91" i="11"/>
  <c r="AB91" i="11"/>
  <c r="BG102" i="11"/>
  <c r="CD90" i="11"/>
  <c r="AJ90" i="11"/>
  <c r="AJ91" i="11"/>
  <c r="CD91" i="11"/>
  <c r="AX102" i="12"/>
  <c r="AA90" i="12"/>
  <c r="BU90" i="12"/>
  <c r="BU91" i="12"/>
  <c r="AA91" i="12"/>
  <c r="BF102" i="12"/>
  <c r="AI90" i="12"/>
  <c r="CC90" i="12"/>
  <c r="CC91" i="12"/>
  <c r="AI91" i="12"/>
  <c r="AW102" i="13"/>
  <c r="BT90" i="13"/>
  <c r="Z90" i="13"/>
  <c r="R90" i="13"/>
  <c r="S90" i="13"/>
  <c r="BT91" i="13"/>
  <c r="Z91" i="13"/>
  <c r="BE102" i="13"/>
  <c r="CB90" i="13"/>
  <c r="AH90" i="13"/>
  <c r="CB91" i="13"/>
  <c r="AH91" i="13"/>
  <c r="AV102" i="1"/>
  <c r="Y90" i="1"/>
  <c r="AB117" i="36" s="1"/>
  <c r="Y91" i="1"/>
  <c r="AB118" i="36" s="1"/>
  <c r="J90" i="1"/>
  <c r="BK102" i="6"/>
  <c r="AN90" i="6"/>
  <c r="AN91" i="6"/>
  <c r="BC102" i="6"/>
  <c r="BZ90" i="6"/>
  <c r="AF90" i="6"/>
  <c r="AF91" i="6"/>
  <c r="BZ91" i="6"/>
  <c r="CF91" i="21" a="1"/>
  <c r="CF91" i="21" s="1"/>
  <c r="AZ102" i="20"/>
  <c r="K102" i="20"/>
  <c r="AN102" i="20" s="1"/>
  <c r="AV104" i="20"/>
  <c r="AU104" i="20"/>
  <c r="DA103" i="18"/>
  <c r="BA103" i="23" s="1"/>
  <c r="BE91" i="12"/>
  <c r="AL78" i="13"/>
  <c r="CD80" i="8"/>
  <c r="AJ80" i="8"/>
  <c r="BG92" i="8"/>
  <c r="BZ80" i="13"/>
  <c r="AF80" i="13"/>
  <c r="BC92" i="13"/>
  <c r="AE80" i="1"/>
  <c r="BB92" i="1"/>
  <c r="BU81" i="6"/>
  <c r="AA81" i="6"/>
  <c r="AX93" i="6"/>
  <c r="CC81" i="8"/>
  <c r="AI81" i="8"/>
  <c r="BF93" i="8"/>
  <c r="CC81" i="11"/>
  <c r="AI81" i="11"/>
  <c r="BF93" i="11"/>
  <c r="CA81" i="13"/>
  <c r="AG81" i="13"/>
  <c r="BD93" i="13"/>
  <c r="AN81" i="1"/>
  <c r="BK93" i="1"/>
  <c r="BV82" i="10"/>
  <c r="U82" i="10"/>
  <c r="T82" i="10"/>
  <c r="AB82" i="10"/>
  <c r="W82" i="10"/>
  <c r="AY94" i="10"/>
  <c r="Y82" i="13"/>
  <c r="AB109" i="17" s="1"/>
  <c r="AG81" i="19" s="1"/>
  <c r="AV94" i="13"/>
  <c r="AO121" i="17" s="1"/>
  <c r="BW83" i="6"/>
  <c r="AC83" i="6"/>
  <c r="AZ95" i="6"/>
  <c r="CE83" i="8"/>
  <c r="AK83" i="8"/>
  <c r="BH95" i="8"/>
  <c r="CE83" i="13"/>
  <c r="AK83" i="13"/>
  <c r="BH95" i="13"/>
  <c r="BX84" i="8"/>
  <c r="AD84" i="8"/>
  <c r="BA96" i="8"/>
  <c r="CE84" i="12"/>
  <c r="AK84" i="12"/>
  <c r="BH96" i="12"/>
  <c r="AI84" i="1"/>
  <c r="BF96" i="1"/>
  <c r="CB85" i="8"/>
  <c r="AH85" i="8"/>
  <c r="BE97" i="8"/>
  <c r="BB98" i="12"/>
  <c r="BY86" i="12"/>
  <c r="AE86" i="12"/>
  <c r="AZ98" i="1"/>
  <c r="AC86" i="1"/>
  <c r="BK99" i="6"/>
  <c r="AN87" i="6"/>
  <c r="AZ100" i="8"/>
  <c r="BW88" i="8"/>
  <c r="AC88" i="8"/>
  <c r="AX100" i="12"/>
  <c r="BU88" i="12"/>
  <c r="AA88" i="12"/>
  <c r="M88" i="1"/>
  <c r="BG101" i="8"/>
  <c r="CD89" i="8"/>
  <c r="AJ89" i="8"/>
  <c r="AW101" i="11"/>
  <c r="Z89" i="11"/>
  <c r="R89" i="11"/>
  <c r="BT89" i="11"/>
  <c r="S89" i="11"/>
  <c r="AZ102" i="8"/>
  <c r="BW90" i="8"/>
  <c r="AC90" i="8"/>
  <c r="BW91" i="8"/>
  <c r="AC91" i="8"/>
  <c r="D117" i="17"/>
  <c r="AS117" i="17" s="1"/>
  <c r="BS90" i="13"/>
  <c r="B89" i="35"/>
  <c r="AM90" i="1"/>
  <c r="BJ102" i="1"/>
  <c r="AM91" i="1"/>
  <c r="E103" i="20"/>
  <c r="BC104" i="23"/>
  <c r="BB91" i="1"/>
  <c r="BB91" i="8"/>
  <c r="BB91" i="11"/>
  <c r="BE91" i="13"/>
  <c r="CE80" i="8"/>
  <c r="AK80" i="8"/>
  <c r="BH92" i="8"/>
  <c r="BT82" i="13"/>
  <c r="Z82" i="13"/>
  <c r="S82" i="13"/>
  <c r="R82" i="13"/>
  <c r="AW94" i="13"/>
  <c r="CB82" i="13"/>
  <c r="AH82" i="13"/>
  <c r="BE94" i="13"/>
  <c r="AG82" i="1"/>
  <c r="BD94" i="1"/>
  <c r="AL83" i="6"/>
  <c r="BI95" i="6"/>
  <c r="AL83" i="8"/>
  <c r="BI95" i="8"/>
  <c r="BX83" i="10"/>
  <c r="AD83" i="10"/>
  <c r="BA95" i="10"/>
  <c r="BZ83" i="11"/>
  <c r="AF83" i="11"/>
  <c r="BC95" i="11"/>
  <c r="AN83" i="11"/>
  <c r="BK95" i="11"/>
  <c r="BX83" i="13"/>
  <c r="AD83" i="13"/>
  <c r="BA95" i="13"/>
  <c r="AL83" i="13"/>
  <c r="BI95" i="13"/>
  <c r="AC83" i="1"/>
  <c r="AZ95" i="1"/>
  <c r="AK83" i="1"/>
  <c r="BH95" i="1"/>
  <c r="BY84" i="6"/>
  <c r="AE84" i="6"/>
  <c r="BB96" i="6"/>
  <c r="E83" i="35"/>
  <c r="AM84" i="6"/>
  <c r="BJ96" i="6"/>
  <c r="BY84" i="8"/>
  <c r="AE84" i="8"/>
  <c r="BB96" i="8"/>
  <c r="H83" i="35"/>
  <c r="AM84" i="8"/>
  <c r="BJ96" i="8"/>
  <c r="BY84" i="10"/>
  <c r="AE84" i="10"/>
  <c r="BB96" i="10"/>
  <c r="K83" i="35"/>
  <c r="AM84" i="10"/>
  <c r="BJ96" i="10"/>
  <c r="BY84" i="11"/>
  <c r="AE84" i="11"/>
  <c r="BB96" i="11"/>
  <c r="N83" i="35"/>
  <c r="AM84" i="11"/>
  <c r="BJ96" i="11"/>
  <c r="BX84" i="12"/>
  <c r="AD84" i="12"/>
  <c r="BA96" i="12"/>
  <c r="CE84" i="13"/>
  <c r="AK84" i="13"/>
  <c r="BH96" i="13"/>
  <c r="T84" i="1"/>
  <c r="W84" i="1"/>
  <c r="U84" i="1"/>
  <c r="AB84" i="1"/>
  <c r="AY96" i="1"/>
  <c r="BV85" i="6"/>
  <c r="AB85" i="6"/>
  <c r="T85" i="6"/>
  <c r="W85" i="6"/>
  <c r="U85" i="6"/>
  <c r="AY97" i="6"/>
  <c r="CD85" i="6"/>
  <c r="AJ85" i="6"/>
  <c r="BG97" i="6"/>
  <c r="AA85" i="11"/>
  <c r="BU85" i="11"/>
  <c r="AX97" i="11"/>
  <c r="BC91" i="1"/>
  <c r="BC91" i="6"/>
  <c r="BK91" i="8"/>
  <c r="U79" i="12"/>
  <c r="BO91" i="12" s="1"/>
  <c r="T79" i="12"/>
  <c r="W79" i="12"/>
  <c r="AY91" i="12"/>
  <c r="BG91" i="12"/>
  <c r="AX91" i="13"/>
  <c r="AN78" i="13"/>
  <c r="E79" i="35"/>
  <c r="AA79" i="35" s="1"/>
  <c r="AM80" i="6"/>
  <c r="BJ92" i="6"/>
  <c r="AV91" i="1"/>
  <c r="AO118" i="36" s="1"/>
  <c r="BD91" i="1"/>
  <c r="AV91" i="6"/>
  <c r="AO118" i="4" s="1"/>
  <c r="BD91" i="6"/>
  <c r="AV91" i="8"/>
  <c r="AO118" i="5" s="1"/>
  <c r="BD91" i="8"/>
  <c r="AV91" i="10"/>
  <c r="AO118" i="14" s="1"/>
  <c r="BD91" i="10"/>
  <c r="AV91" i="11"/>
  <c r="AO118" i="15" s="1"/>
  <c r="BD91" i="11"/>
  <c r="AL79" i="11"/>
  <c r="BI91" i="11"/>
  <c r="AZ91" i="12"/>
  <c r="BH91" i="12"/>
  <c r="W79" i="13"/>
  <c r="T79" i="13"/>
  <c r="U79" i="13"/>
  <c r="AY91" i="13"/>
  <c r="BG91" i="13"/>
  <c r="AL79" i="13"/>
  <c r="BI91" i="13"/>
  <c r="BZ80" i="6"/>
  <c r="AF80" i="6"/>
  <c r="BC92" i="6"/>
  <c r="AN80" i="6"/>
  <c r="BK92" i="6"/>
  <c r="BY80" i="8"/>
  <c r="AE80" i="8"/>
  <c r="BB92" i="8"/>
  <c r="H79" i="35"/>
  <c r="AD79" i="35" s="1"/>
  <c r="AM80" i="8"/>
  <c r="BJ92" i="8"/>
  <c r="BX80" i="10"/>
  <c r="AD80" i="10"/>
  <c r="BA92" i="10"/>
  <c r="AL80" i="10"/>
  <c r="BI92" i="10"/>
  <c r="AC80" i="11"/>
  <c r="BW80" i="11"/>
  <c r="AZ92" i="11"/>
  <c r="CE80" i="11"/>
  <c r="AK80" i="11"/>
  <c r="BH92" i="11"/>
  <c r="BV80" i="12"/>
  <c r="T80" i="12"/>
  <c r="W80" i="12"/>
  <c r="U80" i="12"/>
  <c r="AB80" i="12"/>
  <c r="AY92" i="12"/>
  <c r="CD80" i="12"/>
  <c r="AJ80" i="12"/>
  <c r="BG92" i="12"/>
  <c r="BU80" i="13"/>
  <c r="AA80" i="13"/>
  <c r="AX92" i="13"/>
  <c r="CC80" i="13"/>
  <c r="AI80" i="13"/>
  <c r="BF92" i="13"/>
  <c r="F107" i="36" a="1"/>
  <c r="F107" i="36" s="1"/>
  <c r="E107" i="36" a="1"/>
  <c r="E107" i="36" s="1"/>
  <c r="K107" i="36" a="1"/>
  <c r="K107" i="36" s="1"/>
  <c r="G107" i="36" a="1"/>
  <c r="G107" i="36" s="1"/>
  <c r="N107" i="36" a="1"/>
  <c r="N107" i="36" s="1"/>
  <c r="H107" i="36" a="1"/>
  <c r="H107" i="36" s="1"/>
  <c r="I107" i="36" a="1"/>
  <c r="I107" i="36" s="1"/>
  <c r="M107" i="36" a="1"/>
  <c r="M107" i="36" s="1"/>
  <c r="L107" i="36" a="1"/>
  <c r="L107" i="36" s="1"/>
  <c r="J107" i="36" a="1"/>
  <c r="J107" i="36" s="1"/>
  <c r="S80" i="1"/>
  <c r="Z80" i="1"/>
  <c r="R80" i="1"/>
  <c r="AW92" i="1"/>
  <c r="AH80" i="1"/>
  <c r="BE92" i="1"/>
  <c r="BX81" i="6"/>
  <c r="AD81" i="6"/>
  <c r="BA93" i="6"/>
  <c r="AL81" i="6"/>
  <c r="BI93" i="6"/>
  <c r="BX81" i="8"/>
  <c r="AD81" i="8"/>
  <c r="BA93" i="8"/>
  <c r="AL81" i="8"/>
  <c r="BI93" i="8"/>
  <c r="BX81" i="10"/>
  <c r="AD81" i="10"/>
  <c r="BA93" i="10"/>
  <c r="AL81" i="10"/>
  <c r="BI93" i="10"/>
  <c r="AD81" i="11"/>
  <c r="BX81" i="11"/>
  <c r="BA93" i="11"/>
  <c r="AL81" i="11"/>
  <c r="BI93" i="11"/>
  <c r="AC81" i="12"/>
  <c r="BW81" i="12"/>
  <c r="AZ93" i="12"/>
  <c r="CE81" i="12"/>
  <c r="AK81" i="12"/>
  <c r="BH93" i="12"/>
  <c r="BV81" i="13"/>
  <c r="T81" i="13"/>
  <c r="AB81" i="13"/>
  <c r="W81" i="13"/>
  <c r="U81" i="13"/>
  <c r="AY93" i="13"/>
  <c r="CD81" i="13"/>
  <c r="AJ81" i="13"/>
  <c r="BG93" i="13"/>
  <c r="AA81" i="1"/>
  <c r="AX93" i="1"/>
  <c r="AI81" i="1"/>
  <c r="BF93" i="1"/>
  <c r="Y82" i="6"/>
  <c r="AB109" i="4" s="1"/>
  <c r="H81" i="19" s="1"/>
  <c r="AV94" i="6"/>
  <c r="AO121" i="4" s="1"/>
  <c r="CA82" i="6"/>
  <c r="AG82" i="6"/>
  <c r="BD94" i="6"/>
  <c r="BS82" i="8"/>
  <c r="D109" i="5"/>
  <c r="AS109" i="5" s="1"/>
  <c r="BZ82" i="8"/>
  <c r="AF82" i="8"/>
  <c r="BC94" i="8"/>
  <c r="AN82" i="8"/>
  <c r="BK94" i="8"/>
  <c r="BY82" i="10"/>
  <c r="AE82" i="10"/>
  <c r="BB94" i="10"/>
  <c r="K81" i="35"/>
  <c r="AM82" i="10"/>
  <c r="BJ94" i="10"/>
  <c r="BX82" i="11"/>
  <c r="AD82" i="11"/>
  <c r="BA94" i="11"/>
  <c r="AL82" i="11"/>
  <c r="BI94" i="11"/>
  <c r="BW82" i="12"/>
  <c r="AC82" i="12"/>
  <c r="AZ94" i="12"/>
  <c r="AK82" i="12"/>
  <c r="CE82" i="12"/>
  <c r="BH94" i="12"/>
  <c r="BV82" i="13"/>
  <c r="AB82" i="13"/>
  <c r="W82" i="13"/>
  <c r="U82" i="13"/>
  <c r="T82" i="13"/>
  <c r="AY94" i="13"/>
  <c r="CD82" i="13"/>
  <c r="AJ82" i="13"/>
  <c r="BG94" i="13"/>
  <c r="AA82" i="1"/>
  <c r="AX94" i="1"/>
  <c r="AI82" i="1"/>
  <c r="BF94" i="1"/>
  <c r="BZ83" i="6"/>
  <c r="AF83" i="6"/>
  <c r="BC95" i="6"/>
  <c r="AN83" i="6"/>
  <c r="BK95" i="6"/>
  <c r="BZ83" i="8"/>
  <c r="AF83" i="8"/>
  <c r="BC95" i="8"/>
  <c r="AN83" i="8"/>
  <c r="BK95" i="8"/>
  <c r="BZ83" i="10"/>
  <c r="AF83" i="10"/>
  <c r="BC95" i="10"/>
  <c r="AN83" i="10"/>
  <c r="BK95" i="10"/>
  <c r="CB83" i="11"/>
  <c r="AH83" i="11"/>
  <c r="BE95" i="11"/>
  <c r="Y83" i="12"/>
  <c r="AB110" i="16" s="1"/>
  <c r="AB82" i="19" s="1"/>
  <c r="AV95" i="12"/>
  <c r="AO122" i="16" s="1"/>
  <c r="CA83" i="12"/>
  <c r="AG83" i="12"/>
  <c r="BD95" i="12"/>
  <c r="D110" i="17"/>
  <c r="AS110" i="17" s="1"/>
  <c r="BS83" i="13"/>
  <c r="BZ83" i="13"/>
  <c r="AF83" i="13"/>
  <c r="BC95" i="13"/>
  <c r="AN83" i="13"/>
  <c r="BK95" i="13"/>
  <c r="AE83" i="1"/>
  <c r="BB95" i="1"/>
  <c r="B82" i="35"/>
  <c r="AM83" i="1"/>
  <c r="BJ95" i="1"/>
  <c r="Y84" i="6"/>
  <c r="AB111" i="4" s="1"/>
  <c r="H83" i="19" s="1"/>
  <c r="AV96" i="6"/>
  <c r="AO123" i="4" s="1"/>
  <c r="CA84" i="6"/>
  <c r="AG84" i="6"/>
  <c r="BD96" i="6"/>
  <c r="Y84" i="8"/>
  <c r="AB111" i="5" s="1"/>
  <c r="M83" i="19" s="1"/>
  <c r="AV96" i="8"/>
  <c r="AO123" i="5" s="1"/>
  <c r="CA84" i="8"/>
  <c r="AG84" i="8"/>
  <c r="BD96" i="8"/>
  <c r="Y84" i="10"/>
  <c r="AB111" i="14" s="1"/>
  <c r="R83" i="19" s="1"/>
  <c r="AV96" i="10"/>
  <c r="AO123" i="14" s="1"/>
  <c r="CA84" i="10"/>
  <c r="AG84" i="10"/>
  <c r="BD96" i="10"/>
  <c r="Y84" i="11"/>
  <c r="AB111" i="15" s="1"/>
  <c r="W83" i="19" s="1"/>
  <c r="AV96" i="11"/>
  <c r="AO123" i="15" s="1"/>
  <c r="CA84" i="11"/>
  <c r="AG84" i="11"/>
  <c r="BD96" i="11"/>
  <c r="BS84" i="12"/>
  <c r="D111" i="16"/>
  <c r="AS111" i="16" s="1"/>
  <c r="BZ84" i="12"/>
  <c r="AF84" i="12"/>
  <c r="BC96" i="12"/>
  <c r="AN84" i="12"/>
  <c r="BK96" i="12"/>
  <c r="BY84" i="13"/>
  <c r="AE84" i="13"/>
  <c r="BB96" i="13"/>
  <c r="T83" i="35"/>
  <c r="AM84" i="13"/>
  <c r="BJ96" i="13"/>
  <c r="AD84" i="1"/>
  <c r="BA96" i="1"/>
  <c r="AL84" i="1"/>
  <c r="BI96" i="1"/>
  <c r="BX85" i="6"/>
  <c r="AD85" i="6"/>
  <c r="BA97" i="6"/>
  <c r="AL85" i="6"/>
  <c r="BI97" i="6"/>
  <c r="BW85" i="8"/>
  <c r="AC85" i="8"/>
  <c r="AZ97" i="8"/>
  <c r="CE85" i="8"/>
  <c r="AK85" i="8"/>
  <c r="BH97" i="8"/>
  <c r="BW85" i="10"/>
  <c r="AC85" i="10"/>
  <c r="AZ97" i="10"/>
  <c r="CE85" i="10"/>
  <c r="AK85" i="10"/>
  <c r="BH97" i="10"/>
  <c r="BW85" i="11"/>
  <c r="AC85" i="11"/>
  <c r="AZ97" i="11"/>
  <c r="CE85" i="11"/>
  <c r="AK85" i="11"/>
  <c r="BH97" i="11"/>
  <c r="BV85" i="12"/>
  <c r="W85" i="12"/>
  <c r="U85" i="12"/>
  <c r="T85" i="12"/>
  <c r="AB85" i="12"/>
  <c r="AY97" i="12"/>
  <c r="CD85" i="12"/>
  <c r="AJ85" i="12"/>
  <c r="BG97" i="12"/>
  <c r="BU85" i="13"/>
  <c r="AA85" i="13"/>
  <c r="AX97" i="13"/>
  <c r="CC85" i="13"/>
  <c r="AI85" i="13"/>
  <c r="BF97" i="13"/>
  <c r="J112" i="36" a="1"/>
  <c r="J112" i="36" s="1"/>
  <c r="L112" i="36" a="1"/>
  <c r="L112" i="36" s="1"/>
  <c r="E112" i="36" a="1"/>
  <c r="E112" i="36" s="1"/>
  <c r="N112" i="36" a="1"/>
  <c r="N112" i="36" s="1"/>
  <c r="F112" i="36" a="1"/>
  <c r="F112" i="36" s="1"/>
  <c r="K112" i="36" a="1"/>
  <c r="K112" i="36" s="1"/>
  <c r="M112" i="36" a="1"/>
  <c r="M112" i="36" s="1"/>
  <c r="H112" i="36" a="1"/>
  <c r="H112" i="36" s="1"/>
  <c r="G112" i="36" a="1"/>
  <c r="G112" i="36" s="1"/>
  <c r="I112" i="36" a="1"/>
  <c r="I112" i="36" s="1"/>
  <c r="Z85" i="1"/>
  <c r="S85" i="1"/>
  <c r="R85" i="1"/>
  <c r="AW97" i="1"/>
  <c r="AH85" i="1"/>
  <c r="BE97" i="1"/>
  <c r="BC98" i="6"/>
  <c r="BZ86" i="6"/>
  <c r="AF86" i="6"/>
  <c r="AX98" i="8"/>
  <c r="BU86" i="8"/>
  <c r="AA86" i="8"/>
  <c r="BF98" i="8"/>
  <c r="CC86" i="8"/>
  <c r="AI86" i="8"/>
  <c r="AX98" i="10"/>
  <c r="BU86" i="10"/>
  <c r="AA86" i="10"/>
  <c r="BF98" i="10"/>
  <c r="CC86" i="10"/>
  <c r="AI86" i="10"/>
  <c r="AX98" i="11"/>
  <c r="BU86" i="11"/>
  <c r="AA86" i="11"/>
  <c r="BF98" i="11"/>
  <c r="CC86" i="11"/>
  <c r="AI86" i="11"/>
  <c r="AW98" i="12"/>
  <c r="BT86" i="12"/>
  <c r="Z86" i="12"/>
  <c r="S86" i="12"/>
  <c r="R86" i="12"/>
  <c r="BE98" i="12"/>
  <c r="CB86" i="12"/>
  <c r="AH86" i="12"/>
  <c r="AV98" i="13"/>
  <c r="AO125" i="17" s="1"/>
  <c r="Y86" i="13"/>
  <c r="AB113" i="17" s="1"/>
  <c r="AG85" i="19" s="1"/>
  <c r="BD98" i="13"/>
  <c r="CA86" i="13"/>
  <c r="AG86" i="13"/>
  <c r="A86" i="6"/>
  <c r="A86" i="1"/>
  <c r="BC98" i="1"/>
  <c r="AF86" i="1"/>
  <c r="BK98" i="1"/>
  <c r="AN86" i="1"/>
  <c r="AV99" i="6"/>
  <c r="AO126" i="4" s="1"/>
  <c r="Y87" i="6"/>
  <c r="AB114" i="4" s="1"/>
  <c r="H86" i="19" s="1"/>
  <c r="BD99" i="6"/>
  <c r="CA87" i="6"/>
  <c r="AG87" i="6"/>
  <c r="AY99" i="8"/>
  <c r="BV87" i="8"/>
  <c r="U87" i="8"/>
  <c r="AB87" i="8"/>
  <c r="W87" i="8"/>
  <c r="T87" i="8"/>
  <c r="BG99" i="8"/>
  <c r="CD87" i="8"/>
  <c r="AJ87" i="8"/>
  <c r="BB99" i="10"/>
  <c r="BY87" i="10"/>
  <c r="AE87" i="10"/>
  <c r="AW99" i="11"/>
  <c r="BT87" i="11"/>
  <c r="Z87" i="11"/>
  <c r="S87" i="11"/>
  <c r="R87" i="11"/>
  <c r="BE99" i="11"/>
  <c r="AH87" i="11"/>
  <c r="CB87" i="11"/>
  <c r="AY99" i="12"/>
  <c r="AB87" i="12"/>
  <c r="T87" i="12"/>
  <c r="BV87" i="12"/>
  <c r="W87" i="12"/>
  <c r="U87" i="12"/>
  <c r="BG99" i="12"/>
  <c r="CD87" i="12"/>
  <c r="AJ87" i="12"/>
  <c r="BI98" i="6"/>
  <c r="AL86" i="6"/>
  <c r="BK99" i="8"/>
  <c r="AN87" i="8"/>
  <c r="AY99" i="13"/>
  <c r="BV87" i="13"/>
  <c r="W87" i="13"/>
  <c r="U87" i="13"/>
  <c r="T87" i="13"/>
  <c r="AB87" i="13"/>
  <c r="BG99" i="13"/>
  <c r="CD87" i="13"/>
  <c r="AJ87" i="13"/>
  <c r="D87" i="1"/>
  <c r="L87" i="1"/>
  <c r="BB100" i="6"/>
  <c r="BY88" i="6"/>
  <c r="AE88" i="6"/>
  <c r="E87" i="35"/>
  <c r="AM88" i="6"/>
  <c r="BJ100" i="6"/>
  <c r="BE100" i="8"/>
  <c r="CB88" i="8"/>
  <c r="AH88" i="8"/>
  <c r="AW100" i="8"/>
  <c r="BT88" i="8"/>
  <c r="R88" i="8"/>
  <c r="Z88" i="8"/>
  <c r="S88" i="8"/>
  <c r="AZ100" i="10"/>
  <c r="BW88" i="10"/>
  <c r="AC88" i="10"/>
  <c r="BH100" i="10"/>
  <c r="CE88" i="10"/>
  <c r="AK88" i="10"/>
  <c r="AY100" i="11"/>
  <c r="BV88" i="11"/>
  <c r="AB88" i="11"/>
  <c r="W88" i="11"/>
  <c r="T88" i="11"/>
  <c r="U88" i="11"/>
  <c r="BG100" i="11"/>
  <c r="AJ88" i="11"/>
  <c r="CD88" i="11"/>
  <c r="BA100" i="12"/>
  <c r="BX88" i="12"/>
  <c r="AD88" i="12"/>
  <c r="BI100" i="12"/>
  <c r="AL88" i="12"/>
  <c r="AZ100" i="13"/>
  <c r="BW88" i="13"/>
  <c r="AC88" i="13"/>
  <c r="BH100" i="13"/>
  <c r="CE88" i="13"/>
  <c r="AK88" i="13"/>
  <c r="H88" i="1"/>
  <c r="B87" i="35"/>
  <c r="AM88" i="1"/>
  <c r="BJ100" i="1"/>
  <c r="BC101" i="6"/>
  <c r="BZ89" i="6"/>
  <c r="AF89" i="6"/>
  <c r="BK101" i="6"/>
  <c r="AN89" i="6"/>
  <c r="BD101" i="8"/>
  <c r="CA89" i="8"/>
  <c r="AG89" i="8"/>
  <c r="AV101" i="8"/>
  <c r="AO128" i="5" s="1"/>
  <c r="Y89" i="8"/>
  <c r="AB116" i="5" s="1"/>
  <c r="M88" i="19" s="1"/>
  <c r="BD101" i="10"/>
  <c r="CA89" i="10"/>
  <c r="AG89" i="10"/>
  <c r="AG90" i="10"/>
  <c r="CA90" i="10"/>
  <c r="AV101" i="10"/>
  <c r="AO128" i="14" s="1"/>
  <c r="Y89" i="10"/>
  <c r="AB116" i="14" s="1"/>
  <c r="R88" i="19" s="1"/>
  <c r="Y90" i="10"/>
  <c r="AB117" i="14" s="1"/>
  <c r="R89" i="19" s="1"/>
  <c r="AZ101" i="11"/>
  <c r="AC89" i="11"/>
  <c r="BW89" i="11"/>
  <c r="BH101" i="11"/>
  <c r="CE89" i="11"/>
  <c r="AK89" i="11"/>
  <c r="BG101" i="12"/>
  <c r="CD89" i="12"/>
  <c r="AJ89" i="12"/>
  <c r="AY101" i="12"/>
  <c r="BV89" i="12"/>
  <c r="W89" i="12"/>
  <c r="AB89" i="12"/>
  <c r="U89" i="12"/>
  <c r="T89" i="12"/>
  <c r="AX101" i="13"/>
  <c r="BU89" i="13"/>
  <c r="AA89" i="13"/>
  <c r="BF101" i="13"/>
  <c r="CC89" i="13"/>
  <c r="AI89" i="13"/>
  <c r="BK101" i="13"/>
  <c r="AN89" i="13"/>
  <c r="BK89" i="13"/>
  <c r="H89" i="1"/>
  <c r="B88" i="35"/>
  <c r="AM89" i="1"/>
  <c r="BJ101" i="1"/>
  <c r="BS90" i="8"/>
  <c r="D117" i="5"/>
  <c r="AS117" i="5" s="1"/>
  <c r="BC102" i="8"/>
  <c r="BZ90" i="8"/>
  <c r="AF90" i="8"/>
  <c r="BZ91" i="8"/>
  <c r="AF91" i="8"/>
  <c r="BK102" i="8"/>
  <c r="AN90" i="8"/>
  <c r="AN91" i="8"/>
  <c r="AZ102" i="11"/>
  <c r="BW90" i="11"/>
  <c r="AC90" i="11"/>
  <c r="AC91" i="11"/>
  <c r="BW91" i="11"/>
  <c r="BH102" i="11"/>
  <c r="CE90" i="11"/>
  <c r="AK90" i="11"/>
  <c r="CE91" i="11"/>
  <c r="AK91" i="11"/>
  <c r="AY102" i="12"/>
  <c r="BV90" i="12"/>
  <c r="AB90" i="12"/>
  <c r="U90" i="12"/>
  <c r="W90" i="12"/>
  <c r="T90" i="12"/>
  <c r="BV91" i="12"/>
  <c r="AB91" i="12"/>
  <c r="BG102" i="12"/>
  <c r="CD90" i="12"/>
  <c r="AJ90" i="12"/>
  <c r="CD91" i="12"/>
  <c r="AJ91" i="12"/>
  <c r="AX102" i="13"/>
  <c r="BU90" i="13"/>
  <c r="AA90" i="13"/>
  <c r="BU91" i="13"/>
  <c r="AA91" i="13"/>
  <c r="BF102" i="13"/>
  <c r="CC90" i="13"/>
  <c r="AI90" i="13"/>
  <c r="CC91" i="13"/>
  <c r="AI91" i="13"/>
  <c r="C90" i="1"/>
  <c r="K90" i="1"/>
  <c r="E89" i="35"/>
  <c r="AM90" i="6"/>
  <c r="BJ102" i="6"/>
  <c r="AM91" i="6"/>
  <c r="BB102" i="6"/>
  <c r="BY90" i="6"/>
  <c r="AE90" i="6"/>
  <c r="AE91" i="6"/>
  <c r="BY91" i="6"/>
  <c r="BS93" i="10"/>
  <c r="D120" i="14"/>
  <c r="AS120" i="14" s="1"/>
  <c r="J94" i="23"/>
  <c r="AQ105" i="23"/>
  <c r="CM92" i="21"/>
  <c r="BG104" i="20"/>
  <c r="BH104" i="20"/>
  <c r="U91" i="26"/>
  <c r="U92" i="33"/>
  <c r="BI91" i="1"/>
  <c r="BA91" i="8"/>
  <c r="BA91" i="11"/>
  <c r="BW80" i="6"/>
  <c r="AC80" i="6"/>
  <c r="AZ92" i="6"/>
  <c r="Y80" i="12"/>
  <c r="AB107" i="16" s="1"/>
  <c r="AB79" i="19" s="1"/>
  <c r="AV92" i="12"/>
  <c r="AO119" i="16" s="1"/>
  <c r="R82" i="12"/>
  <c r="BT82" i="12"/>
  <c r="Z82" i="12"/>
  <c r="S82" i="12"/>
  <c r="AW94" i="12"/>
  <c r="CE83" i="10"/>
  <c r="AK83" i="10"/>
  <c r="BH95" i="10"/>
  <c r="AL84" i="6"/>
  <c r="BI96" i="6"/>
  <c r="CA85" i="12"/>
  <c r="AG85" i="12"/>
  <c r="BD97" i="12"/>
  <c r="AZ98" i="6"/>
  <c r="BW86" i="6"/>
  <c r="AC86" i="6"/>
  <c r="AV99" i="12"/>
  <c r="AO126" i="16" s="1"/>
  <c r="Y87" i="12"/>
  <c r="AB114" i="16" s="1"/>
  <c r="AB86" i="19" s="1"/>
  <c r="BK99" i="1"/>
  <c r="AN87" i="1"/>
  <c r="AW100" i="10"/>
  <c r="BT88" i="10"/>
  <c r="Z88" i="10"/>
  <c r="R88" i="10"/>
  <c r="S88" i="10"/>
  <c r="AY101" i="10"/>
  <c r="BV89" i="10"/>
  <c r="AB89" i="10"/>
  <c r="W89" i="10"/>
  <c r="U89" i="10"/>
  <c r="T89" i="10"/>
  <c r="AB90" i="10"/>
  <c r="BV90" i="10"/>
  <c r="L106" i="36" a="1"/>
  <c r="L106" i="36" s="1"/>
  <c r="G106" i="36" a="1"/>
  <c r="G106" i="36" s="1"/>
  <c r="H106" i="36" a="1"/>
  <c r="H106" i="36" s="1"/>
  <c r="K106" i="36" a="1"/>
  <c r="K106" i="36" s="1"/>
  <c r="E106" i="36" a="1"/>
  <c r="E106" i="36" s="1"/>
  <c r="M106" i="36" a="1"/>
  <c r="M106" i="36" s="1"/>
  <c r="N106" i="36" a="1"/>
  <c r="N106" i="36" s="1"/>
  <c r="F106" i="36" a="1"/>
  <c r="F106" i="36" s="1"/>
  <c r="I106" i="36" a="1"/>
  <c r="I106" i="36" s="1"/>
  <c r="J106" i="36" a="1"/>
  <c r="J106" i="36" s="1"/>
  <c r="S79" i="1"/>
  <c r="R79" i="1"/>
  <c r="AW91" i="1"/>
  <c r="BE91" i="6"/>
  <c r="BE91" i="10"/>
  <c r="BE91" i="11"/>
  <c r="BI91" i="12"/>
  <c r="AZ91" i="13"/>
  <c r="CE80" i="12"/>
  <c r="AK80" i="12"/>
  <c r="BH92" i="12"/>
  <c r="BV80" i="13"/>
  <c r="AB80" i="13"/>
  <c r="T80" i="13"/>
  <c r="W80" i="13"/>
  <c r="U80" i="13"/>
  <c r="AY92" i="13"/>
  <c r="CD80" i="13"/>
  <c r="AJ80" i="13"/>
  <c r="BG92" i="13"/>
  <c r="AA80" i="1"/>
  <c r="AX92" i="1"/>
  <c r="BY81" i="6"/>
  <c r="AE81" i="6"/>
  <c r="BB93" i="6"/>
  <c r="H80" i="35"/>
  <c r="AM81" i="8"/>
  <c r="BJ93" i="8"/>
  <c r="BY81" i="10"/>
  <c r="AE81" i="10"/>
  <c r="BB93" i="10"/>
  <c r="BY81" i="11"/>
  <c r="AE81" i="11"/>
  <c r="BB93" i="11"/>
  <c r="BX81" i="12"/>
  <c r="AD81" i="12"/>
  <c r="BA93" i="12"/>
  <c r="AL81" i="12"/>
  <c r="BI93" i="12"/>
  <c r="CE81" i="13"/>
  <c r="AK81" i="13"/>
  <c r="BH93" i="13"/>
  <c r="T81" i="1"/>
  <c r="U81" i="1"/>
  <c r="W81" i="1"/>
  <c r="AB81" i="1"/>
  <c r="AY93" i="1"/>
  <c r="BT82" i="6"/>
  <c r="S82" i="6"/>
  <c r="R82" i="6"/>
  <c r="Z82" i="6"/>
  <c r="AW94" i="6"/>
  <c r="Y82" i="8"/>
  <c r="AB109" i="5" s="1"/>
  <c r="M81" i="19" s="1"/>
  <c r="AV94" i="8"/>
  <c r="AO121" i="5" s="1"/>
  <c r="BZ82" i="10"/>
  <c r="AF82" i="10"/>
  <c r="BC94" i="10"/>
  <c r="BY82" i="11"/>
  <c r="AE82" i="11"/>
  <c r="BB94" i="11"/>
  <c r="AL82" i="12"/>
  <c r="BI94" i="12"/>
  <c r="BW82" i="13"/>
  <c r="AC82" i="13"/>
  <c r="AZ94" i="13"/>
  <c r="CE82" i="13"/>
  <c r="AK82" i="13"/>
  <c r="BH94" i="13"/>
  <c r="T82" i="1"/>
  <c r="U82" i="1"/>
  <c r="AB82" i="1"/>
  <c r="W82" i="1"/>
  <c r="AY94" i="1"/>
  <c r="AJ82" i="1"/>
  <c r="BG94" i="1"/>
  <c r="Y83" i="6"/>
  <c r="AB110" i="4" s="1"/>
  <c r="H82" i="19" s="1"/>
  <c r="AV95" i="6"/>
  <c r="AO122" i="4" s="1"/>
  <c r="CA83" i="6"/>
  <c r="AG83" i="6"/>
  <c r="BD95" i="6"/>
  <c r="Y83" i="8"/>
  <c r="AB110" i="5" s="1"/>
  <c r="M82" i="19" s="1"/>
  <c r="AV95" i="8"/>
  <c r="AO122" i="5" s="1"/>
  <c r="CA83" i="8"/>
  <c r="AG83" i="8"/>
  <c r="BD95" i="8"/>
  <c r="Y83" i="10"/>
  <c r="AB110" i="14" s="1"/>
  <c r="R82" i="19" s="1"/>
  <c r="AV95" i="10"/>
  <c r="AO122" i="14" s="1"/>
  <c r="CA83" i="10"/>
  <c r="AG83" i="10"/>
  <c r="BD95" i="10"/>
  <c r="BU83" i="11"/>
  <c r="AA83" i="11"/>
  <c r="AX95" i="11"/>
  <c r="CC83" i="11"/>
  <c r="AI83" i="11"/>
  <c r="BF95" i="11"/>
  <c r="BT83" i="12"/>
  <c r="S83" i="12"/>
  <c r="R83" i="12"/>
  <c r="Z83" i="12"/>
  <c r="AW95" i="12"/>
  <c r="CB83" i="12"/>
  <c r="AH83" i="12"/>
  <c r="BE95" i="12"/>
  <c r="Y83" i="13"/>
  <c r="AB110" i="17" s="1"/>
  <c r="AG82" i="19" s="1"/>
  <c r="AV95" i="13"/>
  <c r="AO122" i="17" s="1"/>
  <c r="CA83" i="13"/>
  <c r="AG83" i="13"/>
  <c r="BD95" i="13"/>
  <c r="A83" i="6"/>
  <c r="A83" i="1"/>
  <c r="AF83" i="1"/>
  <c r="BC95" i="1"/>
  <c r="AN83" i="1"/>
  <c r="BK95" i="1"/>
  <c r="BT84" i="6"/>
  <c r="R84" i="6"/>
  <c r="S84" i="6"/>
  <c r="Z84" i="6"/>
  <c r="AW96" i="6"/>
  <c r="CB84" i="6"/>
  <c r="AH84" i="6"/>
  <c r="BE96" i="6"/>
  <c r="BT84" i="8"/>
  <c r="R84" i="8"/>
  <c r="Z84" i="8"/>
  <c r="S84" i="8"/>
  <c r="AW96" i="8"/>
  <c r="CB84" i="8"/>
  <c r="AH84" i="8"/>
  <c r="BE96" i="8"/>
  <c r="BT84" i="10"/>
  <c r="S84" i="10"/>
  <c r="R84" i="10"/>
  <c r="Z84" i="10"/>
  <c r="AW96" i="10"/>
  <c r="CB84" i="10"/>
  <c r="AH84" i="10"/>
  <c r="BE96" i="10"/>
  <c r="BT84" i="11"/>
  <c r="Z84" i="11"/>
  <c r="S84" i="11"/>
  <c r="R84" i="11"/>
  <c r="AW96" i="11"/>
  <c r="CB84" i="11"/>
  <c r="AH84" i="11"/>
  <c r="BE96" i="11"/>
  <c r="Y84" i="12"/>
  <c r="AB111" i="16" s="1"/>
  <c r="AB83" i="19" s="1"/>
  <c r="AV96" i="12"/>
  <c r="AO123" i="16" s="1"/>
  <c r="AG84" i="12"/>
  <c r="CA84" i="12"/>
  <c r="BD96" i="12"/>
  <c r="D111" i="17"/>
  <c r="AS111" i="17" s="1"/>
  <c r="BS84" i="13"/>
  <c r="BZ84" i="13"/>
  <c r="AF84" i="13"/>
  <c r="BC96" i="13"/>
  <c r="AN84" i="13"/>
  <c r="BK96" i="13"/>
  <c r="AE84" i="1"/>
  <c r="BB96" i="1"/>
  <c r="B83" i="35"/>
  <c r="X83" i="35" s="1"/>
  <c r="AM84" i="1"/>
  <c r="BJ96" i="1"/>
  <c r="BY85" i="6"/>
  <c r="AE85" i="6"/>
  <c r="BB97" i="6"/>
  <c r="E84" i="35"/>
  <c r="AM85" i="6"/>
  <c r="BJ97" i="6"/>
  <c r="BX85" i="8"/>
  <c r="AD85" i="8"/>
  <c r="BA97" i="8"/>
  <c r="AL85" i="8"/>
  <c r="BI97" i="8"/>
  <c r="BX85" i="10"/>
  <c r="AD85" i="10"/>
  <c r="BA97" i="10"/>
  <c r="AL85" i="10"/>
  <c r="BI97" i="10"/>
  <c r="BX85" i="11"/>
  <c r="AD85" i="11"/>
  <c r="BA97" i="11"/>
  <c r="AL85" i="11"/>
  <c r="BI97" i="11"/>
  <c r="BW85" i="12"/>
  <c r="AC85" i="12"/>
  <c r="AZ97" i="12"/>
  <c r="AK85" i="12"/>
  <c r="CE85" i="12"/>
  <c r="BH97" i="12"/>
  <c r="BV85" i="13"/>
  <c r="AB85" i="13"/>
  <c r="T85" i="13"/>
  <c r="W85" i="13"/>
  <c r="U85" i="13"/>
  <c r="AY97" i="13"/>
  <c r="CD85" i="13"/>
  <c r="AJ85" i="13"/>
  <c r="BG97" i="13"/>
  <c r="AA85" i="1"/>
  <c r="AX97" i="1"/>
  <c r="AI85" i="1"/>
  <c r="BF97" i="1"/>
  <c r="AV98" i="6"/>
  <c r="AO125" i="4" s="1"/>
  <c r="Y86" i="6"/>
  <c r="AB113" i="4" s="1"/>
  <c r="H85" i="19" s="1"/>
  <c r="BD98" i="6"/>
  <c r="CA86" i="6"/>
  <c r="AG86" i="6"/>
  <c r="AY98" i="8"/>
  <c r="BV86" i="8"/>
  <c r="W86" i="8"/>
  <c r="AB86" i="8"/>
  <c r="T86" i="8"/>
  <c r="U86" i="8"/>
  <c r="BG98" i="8"/>
  <c r="CD86" i="8"/>
  <c r="AJ86" i="8"/>
  <c r="AY98" i="10"/>
  <c r="BV86" i="10"/>
  <c r="AB86" i="10"/>
  <c r="T86" i="10"/>
  <c r="U86" i="10"/>
  <c r="W86" i="10"/>
  <c r="BG98" i="10"/>
  <c r="CD86" i="10"/>
  <c r="AJ86" i="10"/>
  <c r="AY98" i="11"/>
  <c r="T86" i="11"/>
  <c r="U86" i="11"/>
  <c r="BV86" i="11"/>
  <c r="AB86" i="11"/>
  <c r="W86" i="11"/>
  <c r="BG98" i="11"/>
  <c r="CD86" i="11"/>
  <c r="AJ86" i="11"/>
  <c r="AX98" i="12"/>
  <c r="BU86" i="12"/>
  <c r="AA86" i="12"/>
  <c r="BF98" i="12"/>
  <c r="CC86" i="12"/>
  <c r="AI86" i="12"/>
  <c r="AW98" i="13"/>
  <c r="BT86" i="13"/>
  <c r="Z86" i="13"/>
  <c r="S86" i="13"/>
  <c r="R86" i="13"/>
  <c r="BE98" i="13"/>
  <c r="CB86" i="13"/>
  <c r="AH86" i="13"/>
  <c r="AV98" i="1"/>
  <c r="Y86" i="1"/>
  <c r="AB113" i="36" s="1"/>
  <c r="BD98" i="1"/>
  <c r="AG86" i="1"/>
  <c r="AW99" i="6"/>
  <c r="BT87" i="6"/>
  <c r="S87" i="6"/>
  <c r="Z87" i="6"/>
  <c r="R87" i="6"/>
  <c r="BE99" i="6"/>
  <c r="CB87" i="6"/>
  <c r="AH87" i="6"/>
  <c r="AZ99" i="8"/>
  <c r="BW87" i="8"/>
  <c r="AC87" i="8"/>
  <c r="BH99" i="8"/>
  <c r="CE87" i="8"/>
  <c r="AK87" i="8"/>
  <c r="BC99" i="10"/>
  <c r="BZ87" i="10"/>
  <c r="AF87" i="10"/>
  <c r="AX99" i="11"/>
  <c r="BU87" i="11"/>
  <c r="AA87" i="11"/>
  <c r="BF99" i="11"/>
  <c r="CC87" i="11"/>
  <c r="AI87" i="11"/>
  <c r="AZ99" i="12"/>
  <c r="BW87" i="12"/>
  <c r="AC87" i="12"/>
  <c r="BH99" i="12"/>
  <c r="AK87" i="12"/>
  <c r="CE87" i="12"/>
  <c r="E85" i="35"/>
  <c r="AM86" i="6"/>
  <c r="BJ98" i="6"/>
  <c r="BI99" i="10"/>
  <c r="AL87" i="10"/>
  <c r="AZ99" i="13"/>
  <c r="BW87" i="13"/>
  <c r="AC87" i="13"/>
  <c r="BH99" i="13"/>
  <c r="CE87" i="13"/>
  <c r="AK87" i="13"/>
  <c r="E87" i="1"/>
  <c r="M87" i="1"/>
  <c r="BC100" i="6"/>
  <c r="BZ88" i="6"/>
  <c r="AF88" i="6"/>
  <c r="BK100" i="6"/>
  <c r="AN88" i="6"/>
  <c r="BD100" i="8"/>
  <c r="CA88" i="8"/>
  <c r="AG88" i="8"/>
  <c r="AV100" i="8"/>
  <c r="AO127" i="5" s="1"/>
  <c r="Y88" i="8"/>
  <c r="AB115" i="5" s="1"/>
  <c r="M87" i="19" s="1"/>
  <c r="BA100" i="10"/>
  <c r="BX88" i="10"/>
  <c r="AD88" i="10"/>
  <c r="BI100" i="10"/>
  <c r="AL88" i="10"/>
  <c r="AZ100" i="11"/>
  <c r="BW88" i="11"/>
  <c r="AC88" i="11"/>
  <c r="BH100" i="11"/>
  <c r="AK88" i="11"/>
  <c r="CE88" i="11"/>
  <c r="BB100" i="12"/>
  <c r="AE88" i="12"/>
  <c r="BY88" i="12"/>
  <c r="Q87" i="35"/>
  <c r="AM88" i="12"/>
  <c r="BJ100" i="12"/>
  <c r="BA100" i="13"/>
  <c r="BX88" i="13"/>
  <c r="AD88" i="13"/>
  <c r="A88" i="6"/>
  <c r="A88" i="1"/>
  <c r="I88" i="1"/>
  <c r="BK100" i="1"/>
  <c r="AN88" i="1"/>
  <c r="AV101" i="6"/>
  <c r="AO128" i="4" s="1"/>
  <c r="Y89" i="6"/>
  <c r="AB116" i="4" s="1"/>
  <c r="H88" i="19" s="1"/>
  <c r="BD101" i="6"/>
  <c r="CA89" i="6"/>
  <c r="AG89" i="6"/>
  <c r="BK101" i="8"/>
  <c r="AN89" i="8"/>
  <c r="BC101" i="8"/>
  <c r="BZ89" i="8"/>
  <c r="AF89" i="8"/>
  <c r="BK101" i="10"/>
  <c r="AN89" i="10"/>
  <c r="AN90" i="10"/>
  <c r="BC101" i="10"/>
  <c r="BZ89" i="10"/>
  <c r="AF89" i="10"/>
  <c r="BZ90" i="10"/>
  <c r="AF90" i="10"/>
  <c r="BK100" i="11"/>
  <c r="AN88" i="11"/>
  <c r="BA101" i="11"/>
  <c r="BX89" i="11"/>
  <c r="AD89" i="11"/>
  <c r="BI101" i="11"/>
  <c r="AL89" i="11"/>
  <c r="BF101" i="12"/>
  <c r="CC89" i="12"/>
  <c r="AI89" i="12"/>
  <c r="AX101" i="12"/>
  <c r="BU89" i="12"/>
  <c r="AA89" i="12"/>
  <c r="AY101" i="13"/>
  <c r="BV89" i="13"/>
  <c r="AB89" i="13"/>
  <c r="W89" i="13"/>
  <c r="U89" i="13"/>
  <c r="T89" i="13"/>
  <c r="BG101" i="13"/>
  <c r="CD89" i="13"/>
  <c r="AJ89" i="13"/>
  <c r="A89" i="6"/>
  <c r="A89" i="1"/>
  <c r="I89" i="1"/>
  <c r="BK101" i="1"/>
  <c r="AN89" i="1"/>
  <c r="AV102" i="8"/>
  <c r="AO129" i="5" s="1"/>
  <c r="Y90" i="8"/>
  <c r="AB117" i="5" s="1"/>
  <c r="M89" i="19" s="1"/>
  <c r="Y91" i="8"/>
  <c r="AB118" i="5" s="1"/>
  <c r="M90" i="19" s="1"/>
  <c r="BD102" i="8"/>
  <c r="CA90" i="8"/>
  <c r="AG90" i="8"/>
  <c r="AG91" i="8"/>
  <c r="CA91" i="8"/>
  <c r="BS90" i="10"/>
  <c r="D117" i="14"/>
  <c r="AS117" i="14" s="1"/>
  <c r="BA102" i="11"/>
  <c r="BX90" i="11"/>
  <c r="AD90" i="11"/>
  <c r="AD91" i="11"/>
  <c r="BX91" i="11"/>
  <c r="BI102" i="11"/>
  <c r="AL90" i="11"/>
  <c r="BI90" i="11"/>
  <c r="AL91" i="11"/>
  <c r="AZ102" i="12"/>
  <c r="BW90" i="12"/>
  <c r="AC90" i="12"/>
  <c r="BW91" i="12"/>
  <c r="AC91" i="12"/>
  <c r="BH102" i="12"/>
  <c r="AK90" i="12"/>
  <c r="CE90" i="12"/>
  <c r="CE91" i="12"/>
  <c r="AK91" i="12"/>
  <c r="AY102" i="13"/>
  <c r="BV90" i="13"/>
  <c r="U90" i="13"/>
  <c r="T90" i="13"/>
  <c r="W90" i="13"/>
  <c r="AB90" i="13"/>
  <c r="BV91" i="13"/>
  <c r="AB91" i="13"/>
  <c r="BG102" i="13"/>
  <c r="CD90" i="13"/>
  <c r="AJ90" i="13"/>
  <c r="AJ91" i="13"/>
  <c r="CD91" i="13"/>
  <c r="D90" i="1"/>
  <c r="L90" i="1"/>
  <c r="BI102" i="6"/>
  <c r="AL90" i="6"/>
  <c r="AL91" i="6"/>
  <c r="BA102" i="6"/>
  <c r="BX90" i="6"/>
  <c r="AD90" i="6"/>
  <c r="BX91" i="6"/>
  <c r="AD91" i="6"/>
  <c r="BS101" i="8"/>
  <c r="D128" i="5"/>
  <c r="AS128" i="5" s="1"/>
  <c r="AT104" i="23"/>
  <c r="D103" i="20"/>
  <c r="B91" i="37"/>
  <c r="CT103" i="18"/>
  <c r="BA102" i="20"/>
  <c r="BH105" i="20"/>
  <c r="BG105" i="20"/>
  <c r="CC80" i="10"/>
  <c r="AI80" i="10"/>
  <c r="BF92" i="10"/>
  <c r="Z81" i="12"/>
  <c r="R81" i="12"/>
  <c r="BT81" i="12"/>
  <c r="S81" i="12"/>
  <c r="AW93" i="12"/>
  <c r="AF82" i="1"/>
  <c r="BC94" i="1"/>
  <c r="BW83" i="10"/>
  <c r="AC83" i="10"/>
  <c r="AZ95" i="10"/>
  <c r="N82" i="35"/>
  <c r="AM83" i="11"/>
  <c r="BJ95" i="11"/>
  <c r="W83" i="1"/>
  <c r="T83" i="1"/>
  <c r="AB83" i="1"/>
  <c r="U83" i="1"/>
  <c r="AY95" i="1"/>
  <c r="BX84" i="10"/>
  <c r="AD84" i="10"/>
  <c r="BA96" i="10"/>
  <c r="AC84" i="12"/>
  <c r="BW84" i="12"/>
  <c r="AZ96" i="12"/>
  <c r="BV84" i="13"/>
  <c r="AB84" i="13"/>
  <c r="W84" i="13"/>
  <c r="U84" i="13"/>
  <c r="T84" i="13"/>
  <c r="AY96" i="13"/>
  <c r="BU85" i="6"/>
  <c r="AA85" i="6"/>
  <c r="AX97" i="6"/>
  <c r="BS85" i="13"/>
  <c r="D112" i="17"/>
  <c r="AS112" i="17" s="1"/>
  <c r="BC98" i="11"/>
  <c r="BZ86" i="11"/>
  <c r="AF86" i="11"/>
  <c r="BH98" i="1"/>
  <c r="AK86" i="1"/>
  <c r="BI99" i="11"/>
  <c r="AL87" i="11"/>
  <c r="A87" i="6"/>
  <c r="A87" i="1"/>
  <c r="BH100" i="8"/>
  <c r="CE88" i="8"/>
  <c r="AK88" i="8"/>
  <c r="BF100" i="12"/>
  <c r="CC88" i="12"/>
  <c r="AI88" i="12"/>
  <c r="Q88" i="35"/>
  <c r="AM89" i="12"/>
  <c r="BJ101" i="12"/>
  <c r="BE91" i="1"/>
  <c r="S79" i="6"/>
  <c r="R79" i="6"/>
  <c r="AW91" i="6"/>
  <c r="R79" i="8"/>
  <c r="S79" i="8"/>
  <c r="AW91" i="8"/>
  <c r="BE91" i="8"/>
  <c r="R79" i="10"/>
  <c r="S79" i="10"/>
  <c r="AW91" i="10"/>
  <c r="S79" i="11"/>
  <c r="R79" i="11"/>
  <c r="AW91" i="11"/>
  <c r="N78" i="35"/>
  <c r="AM79" i="11"/>
  <c r="BJ91" i="11"/>
  <c r="BA91" i="12"/>
  <c r="BH91" i="13"/>
  <c r="T78" i="35"/>
  <c r="AM79" i="13"/>
  <c r="BJ91" i="13"/>
  <c r="Y80" i="6"/>
  <c r="AB107" i="4" s="1"/>
  <c r="H79" i="19" s="1"/>
  <c r="AV92" i="6"/>
  <c r="AO119" i="4" s="1"/>
  <c r="CA80" i="6"/>
  <c r="AG80" i="6"/>
  <c r="BD92" i="6"/>
  <c r="BS80" i="8"/>
  <c r="D107" i="5"/>
  <c r="AS107" i="5" s="1"/>
  <c r="BZ80" i="8"/>
  <c r="AF80" i="8"/>
  <c r="BC92" i="8"/>
  <c r="AN80" i="8"/>
  <c r="BK92" i="8"/>
  <c r="BY80" i="10"/>
  <c r="AE80" i="10"/>
  <c r="BB92" i="10"/>
  <c r="K79" i="35"/>
  <c r="AM80" i="10"/>
  <c r="BJ92" i="10"/>
  <c r="BX80" i="11"/>
  <c r="AD80" i="11"/>
  <c r="BA92" i="11"/>
  <c r="AL80" i="11"/>
  <c r="BI92" i="11"/>
  <c r="BW80" i="12"/>
  <c r="AC80" i="12"/>
  <c r="AZ92" i="12"/>
  <c r="AI80" i="1"/>
  <c r="BF92" i="1"/>
  <c r="E80" i="35"/>
  <c r="AA80" i="35" s="1"/>
  <c r="AM81" i="6"/>
  <c r="BJ93" i="6"/>
  <c r="BY81" i="8"/>
  <c r="AE81" i="8"/>
  <c r="BB93" i="8"/>
  <c r="K80" i="35"/>
  <c r="AM81" i="10"/>
  <c r="BJ93" i="10"/>
  <c r="N80" i="35"/>
  <c r="AM81" i="11"/>
  <c r="BJ93" i="11"/>
  <c r="BW81" i="13"/>
  <c r="AC81" i="13"/>
  <c r="AZ93" i="13"/>
  <c r="AJ81" i="1"/>
  <c r="BG93" i="1"/>
  <c r="CB82" i="6"/>
  <c r="AH82" i="6"/>
  <c r="BE94" i="6"/>
  <c r="CA82" i="8"/>
  <c r="AG82" i="8"/>
  <c r="BD94" i="8"/>
  <c r="BS82" i="10"/>
  <c r="D109" i="14"/>
  <c r="AS109" i="14" s="1"/>
  <c r="AN82" i="10"/>
  <c r="BK94" i="10"/>
  <c r="N81" i="35"/>
  <c r="AM82" i="11"/>
  <c r="BJ94" i="11"/>
  <c r="BX82" i="12"/>
  <c r="AD82" i="12"/>
  <c r="BA94" i="12"/>
  <c r="AX91" i="1"/>
  <c r="BF91" i="1"/>
  <c r="AX91" i="6"/>
  <c r="BF91" i="6"/>
  <c r="AX91" i="8"/>
  <c r="BF91" i="8"/>
  <c r="AX91" i="10"/>
  <c r="BF91" i="10"/>
  <c r="AX91" i="11"/>
  <c r="BF91" i="11"/>
  <c r="AN79" i="11"/>
  <c r="BK91" i="11"/>
  <c r="BB91" i="12"/>
  <c r="Q78" i="35"/>
  <c r="BJ91" i="12"/>
  <c r="BA91" i="13"/>
  <c r="AN79" i="13"/>
  <c r="BK91" i="13"/>
  <c r="BT80" i="6"/>
  <c r="S80" i="6"/>
  <c r="Z80" i="6"/>
  <c r="R80" i="6"/>
  <c r="AW92" i="6"/>
  <c r="CB80" i="6"/>
  <c r="AH80" i="6"/>
  <c r="BE92" i="6"/>
  <c r="Y80" i="8"/>
  <c r="AB107" i="5" s="1"/>
  <c r="M79" i="19" s="1"/>
  <c r="AV92" i="8"/>
  <c r="AO119" i="5" s="1"/>
  <c r="CA80" i="8"/>
  <c r="AG80" i="8"/>
  <c r="BD92" i="8"/>
  <c r="BS80" i="10"/>
  <c r="D107" i="14"/>
  <c r="AS107" i="14" s="1"/>
  <c r="BZ80" i="10"/>
  <c r="AF80" i="10"/>
  <c r="BC92" i="10"/>
  <c r="AN80" i="10"/>
  <c r="BK92" i="10"/>
  <c r="AE80" i="11"/>
  <c r="BY80" i="11"/>
  <c r="BB92" i="11"/>
  <c r="N79" i="35"/>
  <c r="AM80" i="11"/>
  <c r="BJ92" i="11"/>
  <c r="BX80" i="12"/>
  <c r="AD80" i="12"/>
  <c r="BA92" i="12"/>
  <c r="AL80" i="12"/>
  <c r="BI92" i="12"/>
  <c r="BW80" i="13"/>
  <c r="AC80" i="13"/>
  <c r="AZ92" i="13"/>
  <c r="CE80" i="13"/>
  <c r="AK80" i="13"/>
  <c r="BH92" i="13"/>
  <c r="W80" i="1"/>
  <c r="AB80" i="1"/>
  <c r="U80" i="1"/>
  <c r="T80" i="1"/>
  <c r="AY92" i="1"/>
  <c r="AJ80" i="1"/>
  <c r="BG92" i="1"/>
  <c r="BZ81" i="6"/>
  <c r="AF81" i="6"/>
  <c r="BC93" i="6"/>
  <c r="AN81" i="6"/>
  <c r="BK93" i="6"/>
  <c r="BZ81" i="8"/>
  <c r="AF81" i="8"/>
  <c r="BC93" i="8"/>
  <c r="AN81" i="8"/>
  <c r="BK93" i="8"/>
  <c r="BZ81" i="10"/>
  <c r="AF81" i="10"/>
  <c r="BC93" i="10"/>
  <c r="AN81" i="10"/>
  <c r="BK93" i="10"/>
  <c r="AF81" i="11"/>
  <c r="BZ81" i="11"/>
  <c r="BC93" i="11"/>
  <c r="AN81" i="11"/>
  <c r="BK93" i="11"/>
  <c r="AE81" i="12"/>
  <c r="BY81" i="12"/>
  <c r="BB93" i="12"/>
  <c r="Q80" i="35"/>
  <c r="AM81" i="12"/>
  <c r="BJ93" i="12"/>
  <c r="BX81" i="13"/>
  <c r="AD81" i="13"/>
  <c r="BA93" i="13"/>
  <c r="AL81" i="13"/>
  <c r="BI93" i="13"/>
  <c r="AC81" i="1"/>
  <c r="AZ93" i="1"/>
  <c r="AK81" i="1"/>
  <c r="BH93" i="1"/>
  <c r="BU82" i="6"/>
  <c r="AA82" i="6"/>
  <c r="AX94" i="6"/>
  <c r="CC82" i="6"/>
  <c r="AI82" i="6"/>
  <c r="BF94" i="6"/>
  <c r="BT82" i="8"/>
  <c r="Z82" i="8"/>
  <c r="R82" i="8"/>
  <c r="S82" i="8"/>
  <c r="AW94" i="8"/>
  <c r="CB82" i="8"/>
  <c r="AH82" i="8"/>
  <c r="BE94" i="8"/>
  <c r="Y82" i="10"/>
  <c r="AB109" i="14" s="1"/>
  <c r="R81" i="19" s="1"/>
  <c r="AV94" i="10"/>
  <c r="AO121" i="14" s="1"/>
  <c r="CA82" i="10"/>
  <c r="AG82" i="10"/>
  <c r="BD94" i="10"/>
  <c r="BS82" i="11"/>
  <c r="D109" i="15"/>
  <c r="AS109" i="15" s="1"/>
  <c r="BZ82" i="11"/>
  <c r="AF82" i="11"/>
  <c r="BC94" i="11"/>
  <c r="AN82" i="11"/>
  <c r="BK94" i="11"/>
  <c r="AE82" i="12"/>
  <c r="BY82" i="12"/>
  <c r="BB94" i="12"/>
  <c r="Q81" i="35"/>
  <c r="AM82" i="12"/>
  <c r="BJ94" i="12"/>
  <c r="BX82" i="13"/>
  <c r="AD82" i="13"/>
  <c r="BA94" i="13"/>
  <c r="AL82" i="13"/>
  <c r="BI94" i="13"/>
  <c r="AC82" i="1"/>
  <c r="AZ94" i="1"/>
  <c r="AK82" i="1"/>
  <c r="BH94" i="1"/>
  <c r="BT83" i="6"/>
  <c r="R83" i="6"/>
  <c r="Z83" i="6"/>
  <c r="S83" i="6"/>
  <c r="AW95" i="6"/>
  <c r="CB83" i="6"/>
  <c r="AH83" i="6"/>
  <c r="BE95" i="6"/>
  <c r="BT83" i="8"/>
  <c r="Z83" i="8"/>
  <c r="S83" i="8"/>
  <c r="R83" i="8"/>
  <c r="AW95" i="8"/>
  <c r="CB83" i="8"/>
  <c r="AH83" i="8"/>
  <c r="BE95" i="8"/>
  <c r="BT83" i="10"/>
  <c r="S83" i="10"/>
  <c r="Z83" i="10"/>
  <c r="R83" i="10"/>
  <c r="AW95" i="10"/>
  <c r="CB83" i="10"/>
  <c r="AH83" i="10"/>
  <c r="BE95" i="10"/>
  <c r="BV83" i="11"/>
  <c r="U83" i="11"/>
  <c r="W83" i="11"/>
  <c r="T83" i="11"/>
  <c r="AB83" i="11"/>
  <c r="AY95" i="11"/>
  <c r="CD83" i="11"/>
  <c r="AJ83" i="11"/>
  <c r="BG95" i="11"/>
  <c r="BU83" i="12"/>
  <c r="AA83" i="12"/>
  <c r="AX95" i="12"/>
  <c r="CC83" i="12"/>
  <c r="AI83" i="12"/>
  <c r="BF95" i="12"/>
  <c r="BT83" i="13"/>
  <c r="Z83" i="13"/>
  <c r="S83" i="13"/>
  <c r="R83" i="13"/>
  <c r="AW95" i="13"/>
  <c r="CB83" i="13"/>
  <c r="AH83" i="13"/>
  <c r="BE95" i="13"/>
  <c r="Y83" i="1"/>
  <c r="AB110" i="36" s="1"/>
  <c r="AV95" i="1"/>
  <c r="AO122" i="36" s="1"/>
  <c r="AG83" i="1"/>
  <c r="BD95" i="1"/>
  <c r="BS83" i="11"/>
  <c r="D110" i="15"/>
  <c r="AS110" i="15" s="1"/>
  <c r="BU84" i="6"/>
  <c r="AA84" i="6"/>
  <c r="AX96" i="6"/>
  <c r="CC84" i="6"/>
  <c r="AI84" i="6"/>
  <c r="BF96" i="6"/>
  <c r="BU84" i="8"/>
  <c r="AA84" i="8"/>
  <c r="AX96" i="8"/>
  <c r="CC84" i="8"/>
  <c r="AI84" i="8"/>
  <c r="BF96" i="8"/>
  <c r="BU84" i="10"/>
  <c r="AA84" i="10"/>
  <c r="AX96" i="10"/>
  <c r="CC84" i="10"/>
  <c r="AI84" i="10"/>
  <c r="BF96" i="10"/>
  <c r="BU84" i="11"/>
  <c r="AA84" i="11"/>
  <c r="AX96" i="11"/>
  <c r="CC84" i="11"/>
  <c r="AI84" i="11"/>
  <c r="BF96" i="11"/>
  <c r="BT84" i="12"/>
  <c r="R84" i="12"/>
  <c r="S84" i="12"/>
  <c r="Z84" i="12"/>
  <c r="AW96" i="12"/>
  <c r="CB84" i="12"/>
  <c r="AH84" i="12"/>
  <c r="BE96" i="12"/>
  <c r="Y84" i="13"/>
  <c r="AB111" i="17" s="1"/>
  <c r="AG83" i="19" s="1"/>
  <c r="AV96" i="13"/>
  <c r="AO123" i="17" s="1"/>
  <c r="CA84" i="13"/>
  <c r="AG84" i="13"/>
  <c r="BD96" i="13"/>
  <c r="A84" i="6"/>
  <c r="A84" i="1"/>
  <c r="AF84" i="1"/>
  <c r="BC96" i="1"/>
  <c r="AN84" i="1"/>
  <c r="BK96" i="1"/>
  <c r="BZ85" i="6"/>
  <c r="AF85" i="6"/>
  <c r="BC97" i="6"/>
  <c r="AN85" i="6"/>
  <c r="BK97" i="6"/>
  <c r="BY85" i="8"/>
  <c r="AE85" i="8"/>
  <c r="BB97" i="8"/>
  <c r="H84" i="35"/>
  <c r="AD84" i="35" s="1"/>
  <c r="AM85" i="8"/>
  <c r="BJ97" i="8"/>
  <c r="BY85" i="10"/>
  <c r="AE85" i="10"/>
  <c r="BB97" i="10"/>
  <c r="K84" i="35"/>
  <c r="AG84" i="35" s="1"/>
  <c r="AM85" i="10"/>
  <c r="BJ97" i="10"/>
  <c r="BY85" i="11"/>
  <c r="AE85" i="11"/>
  <c r="BB97" i="11"/>
  <c r="N84" i="35"/>
  <c r="AM85" i="11"/>
  <c r="BJ97" i="11"/>
  <c r="BX85" i="12"/>
  <c r="AD85" i="12"/>
  <c r="BA97" i="12"/>
  <c r="AL85" i="12"/>
  <c r="BI97" i="12"/>
  <c r="BW85" i="13"/>
  <c r="AC85" i="13"/>
  <c r="AZ97" i="13"/>
  <c r="CE85" i="13"/>
  <c r="AK85" i="13"/>
  <c r="BH97" i="13"/>
  <c r="U85" i="1"/>
  <c r="T85" i="1"/>
  <c r="AB85" i="1"/>
  <c r="W85" i="1"/>
  <c r="AY97" i="1"/>
  <c r="AJ85" i="1"/>
  <c r="BG97" i="1"/>
  <c r="AW98" i="6"/>
  <c r="BT86" i="6"/>
  <c r="R86" i="6"/>
  <c r="Z86" i="6"/>
  <c r="S86" i="6"/>
  <c r="BE98" i="6"/>
  <c r="CB86" i="6"/>
  <c r="AH86" i="6"/>
  <c r="AZ98" i="8"/>
  <c r="BW86" i="8"/>
  <c r="AC86" i="8"/>
  <c r="BH98" i="8"/>
  <c r="CE86" i="8"/>
  <c r="AK86" i="8"/>
  <c r="AZ98" i="10"/>
  <c r="BW86" i="10"/>
  <c r="AC86" i="10"/>
  <c r="BH98" i="10"/>
  <c r="CE86" i="10"/>
  <c r="AK86" i="10"/>
  <c r="AZ98" i="11"/>
  <c r="BW86" i="11"/>
  <c r="AC86" i="11"/>
  <c r="BH98" i="11"/>
  <c r="CE86" i="11"/>
  <c r="AK86" i="11"/>
  <c r="AY98" i="12"/>
  <c r="BV86" i="12"/>
  <c r="AB86" i="12"/>
  <c r="T86" i="12"/>
  <c r="W86" i="12"/>
  <c r="U86" i="12"/>
  <c r="BG98" i="12"/>
  <c r="CD86" i="12"/>
  <c r="AJ86" i="12"/>
  <c r="AX98" i="13"/>
  <c r="BU86" i="13"/>
  <c r="AA86" i="13"/>
  <c r="BF98" i="13"/>
  <c r="CC86" i="13"/>
  <c r="AI86" i="13"/>
  <c r="AW98" i="1"/>
  <c r="I113" i="36" a="1"/>
  <c r="I113" i="36" s="1"/>
  <c r="M113" i="36" a="1"/>
  <c r="M113" i="36" s="1"/>
  <c r="L113" i="36" a="1"/>
  <c r="L113" i="36" s="1"/>
  <c r="F113" i="36" a="1"/>
  <c r="F113" i="36" s="1"/>
  <c r="J113" i="36" a="1"/>
  <c r="J113" i="36" s="1"/>
  <c r="H113" i="36" a="1"/>
  <c r="H113" i="36" s="1"/>
  <c r="K113" i="36" a="1"/>
  <c r="K113" i="36" s="1"/>
  <c r="N113" i="36" a="1"/>
  <c r="N113" i="36" s="1"/>
  <c r="E113" i="36" a="1"/>
  <c r="E113" i="36" s="1"/>
  <c r="G113" i="36" a="1"/>
  <c r="G113" i="36" s="1"/>
  <c r="S86" i="1"/>
  <c r="R86" i="1"/>
  <c r="Z86" i="1"/>
  <c r="BE98" i="1"/>
  <c r="AH86" i="1"/>
  <c r="AX99" i="6"/>
  <c r="BU87" i="6"/>
  <c r="AA87" i="6"/>
  <c r="BF99" i="6"/>
  <c r="CC87" i="6"/>
  <c r="AI87" i="6"/>
  <c r="BA99" i="8"/>
  <c r="BX87" i="8"/>
  <c r="AD87" i="8"/>
  <c r="AV99" i="10"/>
  <c r="AO126" i="14" s="1"/>
  <c r="Y87" i="10"/>
  <c r="AB114" i="14" s="1"/>
  <c r="R86" i="19" s="1"/>
  <c r="BD99" i="10"/>
  <c r="CA87" i="10"/>
  <c r="AG87" i="10"/>
  <c r="AY99" i="11"/>
  <c r="BV87" i="11"/>
  <c r="W87" i="11"/>
  <c r="AB87" i="11"/>
  <c r="U87" i="11"/>
  <c r="T87" i="11"/>
  <c r="BG99" i="11"/>
  <c r="AJ87" i="11"/>
  <c r="CD87" i="11"/>
  <c r="BA99" i="12"/>
  <c r="BX87" i="12"/>
  <c r="AD87" i="12"/>
  <c r="BI99" i="12"/>
  <c r="AL87" i="12"/>
  <c r="BK98" i="6"/>
  <c r="AN86" i="6"/>
  <c r="K86" i="35"/>
  <c r="AM87" i="10"/>
  <c r="BJ99" i="10"/>
  <c r="BA99" i="13"/>
  <c r="BX87" i="13"/>
  <c r="AD87" i="13"/>
  <c r="BI99" i="13"/>
  <c r="AL87" i="13"/>
  <c r="F87" i="1"/>
  <c r="N87" i="1"/>
  <c r="AV100" i="6"/>
  <c r="AO127" i="4" s="1"/>
  <c r="Y88" i="6"/>
  <c r="AB115" i="4" s="1"/>
  <c r="H87" i="19" s="1"/>
  <c r="BD100" i="6"/>
  <c r="CA88" i="6"/>
  <c r="AG88" i="6"/>
  <c r="BK100" i="8"/>
  <c r="AN88" i="8"/>
  <c r="BC100" i="8"/>
  <c r="BZ88" i="8"/>
  <c r="AF88" i="8"/>
  <c r="BS88" i="8"/>
  <c r="D115" i="5"/>
  <c r="AS115" i="5" s="1"/>
  <c r="BB100" i="10"/>
  <c r="BY88" i="10"/>
  <c r="AE88" i="10"/>
  <c r="K87" i="35"/>
  <c r="AM88" i="10"/>
  <c r="BJ100" i="10"/>
  <c r="BA100" i="11"/>
  <c r="BX88" i="11"/>
  <c r="AD88" i="11"/>
  <c r="BS88" i="12"/>
  <c r="D115" i="16"/>
  <c r="AS115" i="16" s="1"/>
  <c r="BC100" i="12"/>
  <c r="BZ88" i="12"/>
  <c r="AF88" i="12"/>
  <c r="BK100" i="12"/>
  <c r="AN88" i="12"/>
  <c r="BB100" i="13"/>
  <c r="BY88" i="13"/>
  <c r="AE88" i="13"/>
  <c r="AV100" i="1"/>
  <c r="Y88" i="1"/>
  <c r="AB115" i="36" s="1"/>
  <c r="J88" i="1"/>
  <c r="AW101" i="6"/>
  <c r="BT89" i="6"/>
  <c r="Z89" i="6"/>
  <c r="S89" i="6"/>
  <c r="R89" i="6"/>
  <c r="BE101" i="6"/>
  <c r="CB89" i="6"/>
  <c r="AH89" i="6"/>
  <c r="H88" i="35"/>
  <c r="AM89" i="8"/>
  <c r="BJ101" i="8"/>
  <c r="BB101" i="8"/>
  <c r="BY89" i="8"/>
  <c r="AE89" i="8"/>
  <c r="K88" i="35"/>
  <c r="AM89" i="10"/>
  <c r="BJ101" i="10"/>
  <c r="AM90" i="10"/>
  <c r="BB101" i="10"/>
  <c r="BY89" i="10"/>
  <c r="AE89" i="10"/>
  <c r="BY90" i="10"/>
  <c r="AE90" i="10"/>
  <c r="N87" i="35"/>
  <c r="AJ87" i="35" s="1"/>
  <c r="AM88" i="11"/>
  <c r="BJ100" i="11"/>
  <c r="BB101" i="11"/>
  <c r="BY89" i="11"/>
  <c r="AE89" i="11"/>
  <c r="N88" i="35"/>
  <c r="AM89" i="11"/>
  <c r="BJ101" i="11"/>
  <c r="BE101" i="12"/>
  <c r="AH89" i="12"/>
  <c r="CB89" i="12"/>
  <c r="AW101" i="12"/>
  <c r="S89" i="12"/>
  <c r="BT89" i="12"/>
  <c r="Z89" i="12"/>
  <c r="R89" i="12"/>
  <c r="AZ101" i="13"/>
  <c r="BW89" i="13"/>
  <c r="AC89" i="13"/>
  <c r="BH101" i="13"/>
  <c r="CE89" i="13"/>
  <c r="AK89" i="13"/>
  <c r="AV101" i="1"/>
  <c r="Y89" i="1"/>
  <c r="AB116" i="36" s="1"/>
  <c r="J89" i="1"/>
  <c r="AW102" i="8"/>
  <c r="BT90" i="8"/>
  <c r="Z90" i="8"/>
  <c r="R90" i="8"/>
  <c r="S90" i="8"/>
  <c r="BT91" i="8"/>
  <c r="Z91" i="8"/>
  <c r="BE102" i="8"/>
  <c r="CB90" i="8"/>
  <c r="AH90" i="8"/>
  <c r="AH91" i="8"/>
  <c r="CB91" i="8"/>
  <c r="BB102" i="11"/>
  <c r="BY90" i="11"/>
  <c r="AE90" i="11"/>
  <c r="AE91" i="11"/>
  <c r="BY91" i="11"/>
  <c r="N89" i="35"/>
  <c r="BJ90" i="11"/>
  <c r="AM90" i="11"/>
  <c r="BJ102" i="11"/>
  <c r="AM91" i="11"/>
  <c r="BA102" i="12"/>
  <c r="AD90" i="12"/>
  <c r="BX90" i="12"/>
  <c r="BX91" i="12"/>
  <c r="AD91" i="12"/>
  <c r="BI102" i="12"/>
  <c r="AL90" i="12"/>
  <c r="AL91" i="12"/>
  <c r="AZ102" i="13"/>
  <c r="BW90" i="13"/>
  <c r="AC90" i="13"/>
  <c r="BW91" i="13"/>
  <c r="AC91" i="13"/>
  <c r="BH102" i="13"/>
  <c r="CE90" i="13"/>
  <c r="AK90" i="13"/>
  <c r="AK91" i="13"/>
  <c r="CE91" i="13"/>
  <c r="E90" i="1"/>
  <c r="M90" i="1"/>
  <c r="BH102" i="6"/>
  <c r="CE90" i="6"/>
  <c r="AK90" i="6"/>
  <c r="AK91" i="6"/>
  <c r="CE91" i="6"/>
  <c r="AZ102" i="6"/>
  <c r="BW90" i="6"/>
  <c r="AC90" i="6"/>
  <c r="BW91" i="6"/>
  <c r="AC91" i="6"/>
  <c r="BS93" i="11"/>
  <c r="D120" i="15"/>
  <c r="AS120" i="15" s="1"/>
  <c r="AV103" i="20"/>
  <c r="AU103" i="20"/>
  <c r="AV105" i="20"/>
  <c r="AU105" i="20"/>
  <c r="BA91" i="6"/>
  <c r="BI91" i="8"/>
  <c r="BI91" i="10"/>
  <c r="R79" i="12"/>
  <c r="S79" i="12"/>
  <c r="AW91" i="12"/>
  <c r="CE80" i="6"/>
  <c r="AK80" i="6"/>
  <c r="BH92" i="6"/>
  <c r="BU80" i="10"/>
  <c r="AA80" i="10"/>
  <c r="AX92" i="10"/>
  <c r="CA80" i="12"/>
  <c r="AG80" i="12"/>
  <c r="BD92" i="12"/>
  <c r="BU81" i="8"/>
  <c r="AA81" i="8"/>
  <c r="AX93" i="8"/>
  <c r="CC81" i="10"/>
  <c r="AI81" i="10"/>
  <c r="BF93" i="10"/>
  <c r="Y81" i="13"/>
  <c r="AB108" i="17" s="1"/>
  <c r="AG80" i="19" s="1"/>
  <c r="AV93" i="13"/>
  <c r="AO120" i="17" s="1"/>
  <c r="AF81" i="1"/>
  <c r="BC93" i="1"/>
  <c r="BW82" i="8"/>
  <c r="AC82" i="8"/>
  <c r="AZ94" i="8"/>
  <c r="CD82" i="10"/>
  <c r="AJ82" i="10"/>
  <c r="BG94" i="10"/>
  <c r="BU82" i="11"/>
  <c r="AA82" i="11"/>
  <c r="AX94" i="11"/>
  <c r="A82" i="6"/>
  <c r="A82" i="1"/>
  <c r="BX83" i="12"/>
  <c r="AD83" i="12"/>
  <c r="BA95" i="12"/>
  <c r="AJ83" i="1"/>
  <c r="BG95" i="1"/>
  <c r="AL84" i="11"/>
  <c r="BI96" i="11"/>
  <c r="BT85" i="10"/>
  <c r="R85" i="10"/>
  <c r="Z85" i="10"/>
  <c r="S85" i="10"/>
  <c r="AW97" i="10"/>
  <c r="BT85" i="11"/>
  <c r="Z85" i="11"/>
  <c r="R85" i="11"/>
  <c r="S85" i="11"/>
  <c r="AW97" i="11"/>
  <c r="BC98" i="10"/>
  <c r="BZ86" i="10"/>
  <c r="AF86" i="10"/>
  <c r="BA98" i="13"/>
  <c r="BX86" i="13"/>
  <c r="AD86" i="13"/>
  <c r="AV99" i="8"/>
  <c r="AO126" i="5" s="1"/>
  <c r="Y87" i="8"/>
  <c r="AB114" i="5" s="1"/>
  <c r="M86" i="19" s="1"/>
  <c r="BG99" i="10"/>
  <c r="CD87" i="10"/>
  <c r="AJ87" i="10"/>
  <c r="BE100" i="13"/>
  <c r="CB88" i="13"/>
  <c r="AH88" i="13"/>
  <c r="BG91" i="1"/>
  <c r="W79" i="10"/>
  <c r="U79" i="10"/>
  <c r="T79" i="10"/>
  <c r="AY91" i="10"/>
  <c r="BS79" i="12"/>
  <c r="D106" i="16"/>
  <c r="AS106" i="16" s="1"/>
  <c r="BC91" i="12"/>
  <c r="BK91" i="12"/>
  <c r="BB91" i="13"/>
  <c r="T76" i="35"/>
  <c r="BU80" i="6"/>
  <c r="AA80" i="6"/>
  <c r="AX92" i="6"/>
  <c r="CC80" i="6"/>
  <c r="AI80" i="6"/>
  <c r="BF92" i="6"/>
  <c r="BT80" i="8"/>
  <c r="Z80" i="8"/>
  <c r="R80" i="8"/>
  <c r="S80" i="8"/>
  <c r="AW92" i="8"/>
  <c r="CB80" i="8"/>
  <c r="AH80" i="8"/>
  <c r="BE92" i="8"/>
  <c r="Y80" i="10"/>
  <c r="AB107" i="14" s="1"/>
  <c r="R79" i="19" s="1"/>
  <c r="AV92" i="10"/>
  <c r="AO119" i="14" s="1"/>
  <c r="CA80" i="10"/>
  <c r="AG80" i="10"/>
  <c r="BD92" i="10"/>
  <c r="BS80" i="11"/>
  <c r="D107" i="15"/>
  <c r="AS107" i="15" s="1"/>
  <c r="AF80" i="11"/>
  <c r="BZ80" i="11"/>
  <c r="BC92" i="11"/>
  <c r="AN80" i="11"/>
  <c r="BK92" i="11"/>
  <c r="BY80" i="12"/>
  <c r="AE80" i="12"/>
  <c r="BB92" i="12"/>
  <c r="Q79" i="35"/>
  <c r="AM80" i="12"/>
  <c r="BJ92" i="12"/>
  <c r="BX80" i="13"/>
  <c r="AD80" i="13"/>
  <c r="BA92" i="13"/>
  <c r="AL80" i="13"/>
  <c r="BI92" i="13"/>
  <c r="AC80" i="1"/>
  <c r="AZ92" i="1"/>
  <c r="AK80" i="1"/>
  <c r="BH92" i="1"/>
  <c r="Y81" i="6"/>
  <c r="AB108" i="4" s="1"/>
  <c r="H80" i="19" s="1"/>
  <c r="AV93" i="6"/>
  <c r="AO120" i="4" s="1"/>
  <c r="CA81" i="6"/>
  <c r="AG81" i="6"/>
  <c r="BD93" i="6"/>
  <c r="Y81" i="8"/>
  <c r="AB108" i="5" s="1"/>
  <c r="M80" i="19" s="1"/>
  <c r="AV93" i="8"/>
  <c r="AO120" i="5" s="1"/>
  <c r="CA81" i="8"/>
  <c r="AG81" i="8"/>
  <c r="BD93" i="8"/>
  <c r="Y81" i="10"/>
  <c r="AB108" i="14" s="1"/>
  <c r="R80" i="19" s="1"/>
  <c r="AV93" i="10"/>
  <c r="AO120" i="14" s="1"/>
  <c r="CA81" i="10"/>
  <c r="AG81" i="10"/>
  <c r="BD93" i="10"/>
  <c r="Y81" i="11"/>
  <c r="AB108" i="15" s="1"/>
  <c r="W80" i="19" s="1"/>
  <c r="AV93" i="11"/>
  <c r="AO120" i="15" s="1"/>
  <c r="AG81" i="11"/>
  <c r="CA81" i="11"/>
  <c r="BD93" i="11"/>
  <c r="BS81" i="12"/>
  <c r="D108" i="16"/>
  <c r="AS108" i="16" s="1"/>
  <c r="BZ81" i="12"/>
  <c r="AF81" i="12"/>
  <c r="BC93" i="12"/>
  <c r="AN81" i="12"/>
  <c r="BK93" i="12"/>
  <c r="BY81" i="13"/>
  <c r="AE81" i="13"/>
  <c r="BB93" i="13"/>
  <c r="T80" i="35"/>
  <c r="AM81" i="13"/>
  <c r="BJ93" i="13"/>
  <c r="AD81" i="1"/>
  <c r="BA93" i="1"/>
  <c r="AL81" i="1"/>
  <c r="BI93" i="1"/>
  <c r="BV82" i="6"/>
  <c r="T82" i="6"/>
  <c r="U82" i="6"/>
  <c r="AB82" i="6"/>
  <c r="W82" i="6"/>
  <c r="AY94" i="6"/>
  <c r="CD82" i="6"/>
  <c r="AJ82" i="6"/>
  <c r="BG94" i="6"/>
  <c r="BU82" i="8"/>
  <c r="AA82" i="8"/>
  <c r="AX94" i="8"/>
  <c r="CC82" i="8"/>
  <c r="AI82" i="8"/>
  <c r="BF94" i="8"/>
  <c r="BT82" i="10"/>
  <c r="Z82" i="10"/>
  <c r="S82" i="10"/>
  <c r="R82" i="10"/>
  <c r="AW94" i="10"/>
  <c r="CB82" i="10"/>
  <c r="AH82" i="10"/>
  <c r="BE94" i="10"/>
  <c r="Y82" i="11"/>
  <c r="AB109" i="15" s="1"/>
  <c r="W81" i="19" s="1"/>
  <c r="AV94" i="11"/>
  <c r="AO121" i="15" s="1"/>
  <c r="CA82" i="11"/>
  <c r="AG82" i="11"/>
  <c r="BD94" i="11"/>
  <c r="BS82" i="12"/>
  <c r="D109" i="16"/>
  <c r="AS109" i="16" s="1"/>
  <c r="AF82" i="12"/>
  <c r="BZ82" i="12"/>
  <c r="BC94" i="12"/>
  <c r="AN82" i="12"/>
  <c r="BK94" i="12"/>
  <c r="BY82" i="13"/>
  <c r="AE82" i="13"/>
  <c r="BB94" i="13"/>
  <c r="T81" i="35"/>
  <c r="AM82" i="13"/>
  <c r="BJ94" i="13"/>
  <c r="AD82" i="1"/>
  <c r="BA94" i="1"/>
  <c r="AL82" i="1"/>
  <c r="BI94" i="1"/>
  <c r="BU83" i="6"/>
  <c r="AA83" i="6"/>
  <c r="AX95" i="6"/>
  <c r="CC83" i="6"/>
  <c r="AI83" i="6"/>
  <c r="BF95" i="6"/>
  <c r="BU83" i="8"/>
  <c r="AA83" i="8"/>
  <c r="AX95" i="8"/>
  <c r="CC83" i="8"/>
  <c r="AI83" i="8"/>
  <c r="BF95" i="8"/>
  <c r="BU83" i="10"/>
  <c r="AA83" i="10"/>
  <c r="AX95" i="10"/>
  <c r="CC83" i="10"/>
  <c r="AI83" i="10"/>
  <c r="BF95" i="10"/>
  <c r="BW83" i="11"/>
  <c r="AC83" i="11"/>
  <c r="AZ95" i="11"/>
  <c r="CE83" i="11"/>
  <c r="AK83" i="11"/>
  <c r="BH95" i="11"/>
  <c r="AB83" i="12"/>
  <c r="W83" i="12"/>
  <c r="BV83" i="12"/>
  <c r="U83" i="12"/>
  <c r="T83" i="12"/>
  <c r="AY95" i="12"/>
  <c r="CD83" i="12"/>
  <c r="AJ83" i="12"/>
  <c r="BG95" i="12"/>
  <c r="BU83" i="13"/>
  <c r="AA83" i="13"/>
  <c r="AX95" i="13"/>
  <c r="CC83" i="13"/>
  <c r="AI83" i="13"/>
  <c r="BF95" i="13"/>
  <c r="K110" i="36" a="1"/>
  <c r="K110" i="36" s="1"/>
  <c r="N110" i="36" a="1"/>
  <c r="N110" i="36" s="1"/>
  <c r="G110" i="36" a="1"/>
  <c r="G110" i="36" s="1"/>
  <c r="F110" i="36" a="1"/>
  <c r="F110" i="36" s="1"/>
  <c r="E110" i="36" a="1"/>
  <c r="E110" i="36" s="1"/>
  <c r="M110" i="36" a="1"/>
  <c r="M110" i="36" s="1"/>
  <c r="I110" i="36" a="1"/>
  <c r="I110" i="36" s="1"/>
  <c r="H110" i="36" a="1"/>
  <c r="H110" i="36" s="1"/>
  <c r="J110" i="36" a="1"/>
  <c r="J110" i="36" s="1"/>
  <c r="L110" i="36" a="1"/>
  <c r="L110" i="36" s="1"/>
  <c r="S83" i="1"/>
  <c r="Z83" i="1"/>
  <c r="R83" i="1"/>
  <c r="AW95" i="1"/>
  <c r="AH83" i="1"/>
  <c r="BE95" i="1"/>
  <c r="Y83" i="11"/>
  <c r="AB110" i="15" s="1"/>
  <c r="W82" i="19" s="1"/>
  <c r="AV95" i="11"/>
  <c r="AO122" i="15" s="1"/>
  <c r="BV84" i="6"/>
  <c r="AB84" i="6"/>
  <c r="W84" i="6"/>
  <c r="U84" i="6"/>
  <c r="T84" i="6"/>
  <c r="AY96" i="6"/>
  <c r="CD84" i="6"/>
  <c r="AJ84" i="6"/>
  <c r="BG96" i="6"/>
  <c r="BV84" i="8"/>
  <c r="T84" i="8"/>
  <c r="W84" i="8"/>
  <c r="AB84" i="8"/>
  <c r="U84" i="8"/>
  <c r="AY96" i="8"/>
  <c r="CD84" i="8"/>
  <c r="AJ84" i="8"/>
  <c r="BG96" i="8"/>
  <c r="BV84" i="10"/>
  <c r="U84" i="10"/>
  <c r="AB84" i="10"/>
  <c r="W84" i="10"/>
  <c r="T84" i="10"/>
  <c r="AY96" i="10"/>
  <c r="CD84" i="10"/>
  <c r="AJ84" i="10"/>
  <c r="BG96" i="10"/>
  <c r="BV84" i="11"/>
  <c r="T84" i="11"/>
  <c r="W84" i="11"/>
  <c r="AB84" i="11"/>
  <c r="U84" i="11"/>
  <c r="AY96" i="11"/>
  <c r="CD84" i="11"/>
  <c r="AJ84" i="11"/>
  <c r="BG96" i="11"/>
  <c r="AA84" i="12"/>
  <c r="BU84" i="12"/>
  <c r="AX96" i="12"/>
  <c r="CC84" i="12"/>
  <c r="AI84" i="12"/>
  <c r="BF96" i="12"/>
  <c r="BT84" i="13"/>
  <c r="Z84" i="13"/>
  <c r="S84" i="13"/>
  <c r="R84" i="13"/>
  <c r="AW96" i="13"/>
  <c r="CB84" i="13"/>
  <c r="AH84" i="13"/>
  <c r="BE96" i="13"/>
  <c r="Y84" i="1"/>
  <c r="AB111" i="36" s="1"/>
  <c r="AV96" i="1"/>
  <c r="AO123" i="36" s="1"/>
  <c r="AG84" i="1"/>
  <c r="BD96" i="1"/>
  <c r="Y85" i="6"/>
  <c r="AB112" i="4" s="1"/>
  <c r="H84" i="19" s="1"/>
  <c r="AV97" i="6"/>
  <c r="AO124" i="4" s="1"/>
  <c r="CA85" i="6"/>
  <c r="AG85" i="6"/>
  <c r="BD97" i="6"/>
  <c r="BS85" i="8"/>
  <c r="D112" i="5"/>
  <c r="AS112" i="5" s="1"/>
  <c r="BZ85" i="8"/>
  <c r="AF85" i="8"/>
  <c r="BC97" i="8"/>
  <c r="AN85" i="8"/>
  <c r="BK97" i="8"/>
  <c r="BZ85" i="10"/>
  <c r="AF85" i="10"/>
  <c r="BC97" i="10"/>
  <c r="AN85" i="10"/>
  <c r="BK97" i="10"/>
  <c r="BZ85" i="11"/>
  <c r="AF85" i="11"/>
  <c r="BC97" i="11"/>
  <c r="AN85" i="11"/>
  <c r="BK97" i="11"/>
  <c r="AE85" i="12"/>
  <c r="BY85" i="12"/>
  <c r="BB97" i="12"/>
  <c r="Q84" i="35"/>
  <c r="AM84" i="35" s="1"/>
  <c r="AM85" i="12"/>
  <c r="BJ97" i="12"/>
  <c r="BX85" i="13"/>
  <c r="AD85" i="13"/>
  <c r="BA97" i="13"/>
  <c r="AL85" i="13"/>
  <c r="BI97" i="13"/>
  <c r="AC85" i="1"/>
  <c r="AZ97" i="1"/>
  <c r="AK85" i="1"/>
  <c r="BH97" i="1"/>
  <c r="AX98" i="6"/>
  <c r="BU86" i="6"/>
  <c r="AA86" i="6"/>
  <c r="BF98" i="6"/>
  <c r="CC86" i="6"/>
  <c r="AI86" i="6"/>
  <c r="BA98" i="8"/>
  <c r="BX86" i="8"/>
  <c r="AD86" i="8"/>
  <c r="BI98" i="8"/>
  <c r="AL86" i="8"/>
  <c r="BA98" i="10"/>
  <c r="BX86" i="10"/>
  <c r="AD86" i="10"/>
  <c r="BI98" i="10"/>
  <c r="AL86" i="10"/>
  <c r="BA98" i="11"/>
  <c r="BX86" i="11"/>
  <c r="AD86" i="11"/>
  <c r="BI98" i="11"/>
  <c r="AL86" i="11"/>
  <c r="AZ98" i="12"/>
  <c r="AC86" i="12"/>
  <c r="BW86" i="12"/>
  <c r="BH98" i="12"/>
  <c r="CE86" i="12"/>
  <c r="AK86" i="12"/>
  <c r="AY98" i="13"/>
  <c r="BV86" i="13"/>
  <c r="AB86" i="13"/>
  <c r="T86" i="13"/>
  <c r="W86" i="13"/>
  <c r="U86" i="13"/>
  <c r="BG98" i="13"/>
  <c r="CD86" i="13"/>
  <c r="AJ86" i="13"/>
  <c r="AX98" i="1"/>
  <c r="AA86" i="1"/>
  <c r="BF98" i="1"/>
  <c r="AI86" i="1"/>
  <c r="AY99" i="6"/>
  <c r="BV87" i="6"/>
  <c r="U87" i="6"/>
  <c r="T87" i="6"/>
  <c r="W87" i="6"/>
  <c r="AB87" i="6"/>
  <c r="BG99" i="6"/>
  <c r="CD87" i="6"/>
  <c r="AJ87" i="6"/>
  <c r="BB99" i="8"/>
  <c r="BY87" i="8"/>
  <c r="AE87" i="8"/>
  <c r="AW99" i="10"/>
  <c r="BT87" i="10"/>
  <c r="R87" i="10"/>
  <c r="Z87" i="10"/>
  <c r="S87" i="10"/>
  <c r="BE99" i="10"/>
  <c r="CB87" i="10"/>
  <c r="AH87" i="10"/>
  <c r="AZ99" i="11"/>
  <c r="BW87" i="11"/>
  <c r="AC87" i="11"/>
  <c r="BH99" i="11"/>
  <c r="CE87" i="11"/>
  <c r="AK87" i="11"/>
  <c r="BB99" i="12"/>
  <c r="BY87" i="12"/>
  <c r="AE87" i="12"/>
  <c r="Q86" i="35"/>
  <c r="AM87" i="12"/>
  <c r="BJ99" i="12"/>
  <c r="BI99" i="6"/>
  <c r="AL87" i="6"/>
  <c r="BK99" i="10"/>
  <c r="AN87" i="10"/>
  <c r="BB99" i="13"/>
  <c r="BY87" i="13"/>
  <c r="AE87" i="13"/>
  <c r="T86" i="35"/>
  <c r="AM87" i="13"/>
  <c r="BJ99" i="13"/>
  <c r="G87" i="1"/>
  <c r="BI99" i="1"/>
  <c r="AL87" i="1"/>
  <c r="AW100" i="6"/>
  <c r="BT88" i="6"/>
  <c r="R88" i="6"/>
  <c r="Z88" i="6"/>
  <c r="S88" i="6"/>
  <c r="BE100" i="6"/>
  <c r="CB88" i="6"/>
  <c r="AH88" i="6"/>
  <c r="H87" i="35"/>
  <c r="AM88" i="8"/>
  <c r="BJ100" i="8"/>
  <c r="BB100" i="8"/>
  <c r="BY88" i="8"/>
  <c r="AE88" i="8"/>
  <c r="BS88" i="10"/>
  <c r="D115" i="14"/>
  <c r="AS115" i="14" s="1"/>
  <c r="BC100" i="10"/>
  <c r="BZ88" i="10"/>
  <c r="AF88" i="10"/>
  <c r="BK100" i="10"/>
  <c r="AN88" i="10"/>
  <c r="BB100" i="11"/>
  <c r="BY88" i="11"/>
  <c r="AE88" i="11"/>
  <c r="AV100" i="12"/>
  <c r="AO127" i="16" s="1"/>
  <c r="Y88" i="12"/>
  <c r="AB115" i="16" s="1"/>
  <c r="AB87" i="19" s="1"/>
  <c r="BD100" i="12"/>
  <c r="CA88" i="12"/>
  <c r="AG88" i="12"/>
  <c r="D115" i="17"/>
  <c r="AS115" i="17" s="1"/>
  <c r="BS88" i="13"/>
  <c r="BC100" i="13"/>
  <c r="BZ88" i="13"/>
  <c r="AF88" i="13"/>
  <c r="C88" i="1"/>
  <c r="K88" i="1"/>
  <c r="AX101" i="6"/>
  <c r="BU89" i="6"/>
  <c r="AA89" i="6"/>
  <c r="BF101" i="6"/>
  <c r="CC89" i="6"/>
  <c r="AI89" i="6"/>
  <c r="BI101" i="8"/>
  <c r="AL89" i="8"/>
  <c r="BA101" i="8"/>
  <c r="BX89" i="8"/>
  <c r="AD89" i="8"/>
  <c r="BI101" i="10"/>
  <c r="AL89" i="10"/>
  <c r="AL90" i="10"/>
  <c r="BA101" i="10"/>
  <c r="BX89" i="10"/>
  <c r="AD89" i="10"/>
  <c r="BX90" i="10"/>
  <c r="AD90" i="10"/>
  <c r="BI100" i="11"/>
  <c r="AL88" i="11"/>
  <c r="BC101" i="11"/>
  <c r="AF89" i="11"/>
  <c r="BZ89" i="11"/>
  <c r="BK101" i="11"/>
  <c r="AN89" i="11"/>
  <c r="BD101" i="12"/>
  <c r="CA89" i="12"/>
  <c r="AG89" i="12"/>
  <c r="AV101" i="12"/>
  <c r="AO128" i="16" s="1"/>
  <c r="Y89" i="12"/>
  <c r="AB116" i="16" s="1"/>
  <c r="AB88" i="19" s="1"/>
  <c r="BA101" i="13"/>
  <c r="BX89" i="13"/>
  <c r="AD89" i="13"/>
  <c r="BI100" i="13"/>
  <c r="AL88" i="13"/>
  <c r="C89" i="1"/>
  <c r="K89" i="1"/>
  <c r="AX102" i="8"/>
  <c r="BU90" i="8"/>
  <c r="AA90" i="8"/>
  <c r="BU91" i="8"/>
  <c r="AA91" i="8"/>
  <c r="BF102" i="8"/>
  <c r="CC90" i="8"/>
  <c r="AI90" i="8"/>
  <c r="CC91" i="8"/>
  <c r="AI91" i="8"/>
  <c r="BS90" i="11"/>
  <c r="D117" i="15"/>
  <c r="AS117" i="15" s="1"/>
  <c r="BC102" i="11"/>
  <c r="BZ90" i="11"/>
  <c r="AF90" i="11"/>
  <c r="AF91" i="11"/>
  <c r="BZ91" i="11"/>
  <c r="BK102" i="11"/>
  <c r="AN90" i="11"/>
  <c r="BK90" i="11"/>
  <c r="AN91" i="11"/>
  <c r="BB102" i="12"/>
  <c r="BY90" i="12"/>
  <c r="AE90" i="12"/>
  <c r="BY91" i="12"/>
  <c r="AE91" i="12"/>
  <c r="Q89" i="35"/>
  <c r="AM90" i="12"/>
  <c r="BJ102" i="12"/>
  <c r="AM91" i="12"/>
  <c r="BA102" i="13"/>
  <c r="BX90" i="13"/>
  <c r="AD90" i="13"/>
  <c r="BX91" i="13"/>
  <c r="AD91" i="13"/>
  <c r="BI102" i="13"/>
  <c r="AL90" i="13"/>
  <c r="BI90" i="13"/>
  <c r="AL91" i="13"/>
  <c r="F90" i="1"/>
  <c r="N90" i="1"/>
  <c r="BG102" i="6"/>
  <c r="CD90" i="6"/>
  <c r="AJ90" i="6"/>
  <c r="CD91" i="6"/>
  <c r="AJ91" i="6"/>
  <c r="AY102" i="6"/>
  <c r="BV90" i="6"/>
  <c r="T90" i="6"/>
  <c r="AB90" i="6"/>
  <c r="W90" i="6"/>
  <c r="U90" i="6"/>
  <c r="BV91" i="6"/>
  <c r="AB91" i="6"/>
  <c r="BH103" i="20"/>
  <c r="BG103" i="20"/>
  <c r="J95" i="23"/>
  <c r="K106" i="23" s="1"/>
  <c r="AC106" i="23" s="1"/>
  <c r="C107" i="33" s="1"/>
  <c r="AV91" i="13"/>
  <c r="AO118" i="17" s="1"/>
  <c r="CB80" i="11"/>
  <c r="AH80" i="11"/>
  <c r="BE92" i="11"/>
  <c r="AN80" i="13"/>
  <c r="BK92" i="13"/>
  <c r="CA82" i="13"/>
  <c r="AG82" i="13"/>
  <c r="BD94" i="13"/>
  <c r="BW83" i="8"/>
  <c r="AC83" i="8"/>
  <c r="AZ95" i="8"/>
  <c r="BW83" i="13"/>
  <c r="AC83" i="13"/>
  <c r="AZ95" i="13"/>
  <c r="AL84" i="8"/>
  <c r="BI96" i="8"/>
  <c r="AA84" i="1"/>
  <c r="AX96" i="1"/>
  <c r="BT85" i="8"/>
  <c r="S85" i="8"/>
  <c r="Z85" i="8"/>
  <c r="R85" i="8"/>
  <c r="AW97" i="8"/>
  <c r="Y85" i="12"/>
  <c r="AB112" i="16" s="1"/>
  <c r="AB84" i="19" s="1"/>
  <c r="AV97" i="12"/>
  <c r="AO124" i="16" s="1"/>
  <c r="AN85" i="13"/>
  <c r="BK97" i="13"/>
  <c r="BK98" i="8"/>
  <c r="AN86" i="8"/>
  <c r="AY99" i="10"/>
  <c r="BV87" i="10"/>
  <c r="AB87" i="10"/>
  <c r="W87" i="10"/>
  <c r="U87" i="10"/>
  <c r="T87" i="10"/>
  <c r="BD99" i="12"/>
  <c r="AG87" i="12"/>
  <c r="CA87" i="12"/>
  <c r="AV99" i="13"/>
  <c r="AO126" i="17" s="1"/>
  <c r="Y87" i="13"/>
  <c r="AB114" i="17" s="1"/>
  <c r="AG86" i="19" s="1"/>
  <c r="AY100" i="6"/>
  <c r="BV88" i="6"/>
  <c r="AB88" i="6"/>
  <c r="W88" i="6"/>
  <c r="T88" i="6"/>
  <c r="U88" i="6"/>
  <c r="BH101" i="6"/>
  <c r="CE89" i="6"/>
  <c r="AK89" i="6"/>
  <c r="W79" i="1"/>
  <c r="T79" i="1"/>
  <c r="U79" i="1"/>
  <c r="AY91" i="1"/>
  <c r="T79" i="6"/>
  <c r="W79" i="6"/>
  <c r="U79" i="6"/>
  <c r="AY91" i="6"/>
  <c r="BG91" i="6"/>
  <c r="T79" i="8"/>
  <c r="W79" i="8"/>
  <c r="U79" i="8"/>
  <c r="AY91" i="8"/>
  <c r="BG91" i="8"/>
  <c r="BG91" i="10"/>
  <c r="U79" i="11"/>
  <c r="W79" i="11"/>
  <c r="T79" i="11"/>
  <c r="AY91" i="11"/>
  <c r="BG91" i="11"/>
  <c r="AZ91" i="1"/>
  <c r="BH91" i="1"/>
  <c r="AZ91" i="6"/>
  <c r="BH91" i="6"/>
  <c r="AZ91" i="8"/>
  <c r="BH91" i="8"/>
  <c r="AZ91" i="10"/>
  <c r="BH91" i="10"/>
  <c r="AZ91" i="11"/>
  <c r="BH91" i="11"/>
  <c r="AV91" i="12"/>
  <c r="AO118" i="16" s="1"/>
  <c r="BD91" i="12"/>
  <c r="D106" i="17"/>
  <c r="AS106" i="17" s="1"/>
  <c r="BS79" i="13"/>
  <c r="BC91" i="13"/>
  <c r="BV80" i="6"/>
  <c r="T80" i="6"/>
  <c r="AB80" i="6"/>
  <c r="U80" i="6"/>
  <c r="W80" i="6"/>
  <c r="AY92" i="6"/>
  <c r="CD80" i="6"/>
  <c r="AJ80" i="6"/>
  <c r="BG92" i="6"/>
  <c r="BU80" i="8"/>
  <c r="AA80" i="8"/>
  <c r="AX92" i="8"/>
  <c r="CC80" i="8"/>
  <c r="AI80" i="8"/>
  <c r="BF92" i="8"/>
  <c r="BT80" i="10"/>
  <c r="S80" i="10"/>
  <c r="R80" i="10"/>
  <c r="Z80" i="10"/>
  <c r="AW92" i="10"/>
  <c r="CB80" i="10"/>
  <c r="AH80" i="10"/>
  <c r="BE92" i="10"/>
  <c r="Y80" i="11"/>
  <c r="AB107" i="15" s="1"/>
  <c r="W79" i="19" s="1"/>
  <c r="AV92" i="11"/>
  <c r="AO119" i="15" s="1"/>
  <c r="CA80" i="11"/>
  <c r="AG80" i="11"/>
  <c r="BD92" i="11"/>
  <c r="BS80" i="12"/>
  <c r="D107" i="16"/>
  <c r="AS107" i="16" s="1"/>
  <c r="BZ80" i="12"/>
  <c r="AF80" i="12"/>
  <c r="BC92" i="12"/>
  <c r="AN80" i="12"/>
  <c r="BK92" i="12"/>
  <c r="BY80" i="13"/>
  <c r="AE80" i="13"/>
  <c r="BB92" i="13"/>
  <c r="T79" i="35"/>
  <c r="AM80" i="13"/>
  <c r="BJ92" i="13"/>
  <c r="AD80" i="1"/>
  <c r="BA92" i="1"/>
  <c r="AL80" i="1"/>
  <c r="BI92" i="1"/>
  <c r="BT81" i="6"/>
  <c r="R81" i="6"/>
  <c r="S81" i="6"/>
  <c r="Z81" i="6"/>
  <c r="AW93" i="6"/>
  <c r="CB81" i="6"/>
  <c r="AH81" i="6"/>
  <c r="BE93" i="6"/>
  <c r="BT81" i="8"/>
  <c r="Z81" i="8"/>
  <c r="S81" i="8"/>
  <c r="R81" i="8"/>
  <c r="AW93" i="8"/>
  <c r="CB81" i="8"/>
  <c r="AH81" i="8"/>
  <c r="BE93" i="8"/>
  <c r="BT81" i="10"/>
  <c r="Z81" i="10"/>
  <c r="R81" i="10"/>
  <c r="S81" i="10"/>
  <c r="AW93" i="10"/>
  <c r="CB81" i="10"/>
  <c r="AH81" i="10"/>
  <c r="BE93" i="10"/>
  <c r="BT81" i="11"/>
  <c r="Z81" i="11"/>
  <c r="R81" i="11"/>
  <c r="S81" i="11"/>
  <c r="AW93" i="11"/>
  <c r="CB81" i="11"/>
  <c r="AH81" i="11"/>
  <c r="BE93" i="11"/>
  <c r="Y81" i="12"/>
  <c r="AB108" i="16" s="1"/>
  <c r="AB80" i="19" s="1"/>
  <c r="AV93" i="12"/>
  <c r="AO120" i="16" s="1"/>
  <c r="CA81" i="12"/>
  <c r="AG81" i="12"/>
  <c r="BD93" i="12"/>
  <c r="BS81" i="13"/>
  <c r="D108" i="17"/>
  <c r="AS108" i="17" s="1"/>
  <c r="BZ81" i="13"/>
  <c r="AF81" i="13"/>
  <c r="BC93" i="13"/>
  <c r="AN81" i="13"/>
  <c r="BK93" i="13"/>
  <c r="AE81" i="1"/>
  <c r="BB93" i="1"/>
  <c r="B80" i="35"/>
  <c r="X80" i="35" s="1"/>
  <c r="AM81" i="1"/>
  <c r="BJ93" i="1"/>
  <c r="BW82" i="6"/>
  <c r="AC82" i="6"/>
  <c r="AZ94" i="6"/>
  <c r="CE82" i="6"/>
  <c r="AK82" i="6"/>
  <c r="BH94" i="6"/>
  <c r="BV82" i="8"/>
  <c r="T82" i="8"/>
  <c r="W82" i="8"/>
  <c r="AB82" i="8"/>
  <c r="U82" i="8"/>
  <c r="AY94" i="8"/>
  <c r="CD82" i="8"/>
  <c r="AJ82" i="8"/>
  <c r="BG94" i="8"/>
  <c r="BU82" i="10"/>
  <c r="AA82" i="10"/>
  <c r="AX94" i="10"/>
  <c r="CC82" i="10"/>
  <c r="AI82" i="10"/>
  <c r="BF94" i="10"/>
  <c r="BT82" i="11"/>
  <c r="Z82" i="11"/>
  <c r="R82" i="11"/>
  <c r="S82" i="11"/>
  <c r="AW94" i="11"/>
  <c r="CB82" i="11"/>
  <c r="AH82" i="11"/>
  <c r="BE94" i="11"/>
  <c r="Y82" i="12"/>
  <c r="AB109" i="16" s="1"/>
  <c r="AB81" i="19" s="1"/>
  <c r="AV94" i="12"/>
  <c r="AO121" i="16" s="1"/>
  <c r="CA82" i="12"/>
  <c r="AG82" i="12"/>
  <c r="BD94" i="12"/>
  <c r="D109" i="17"/>
  <c r="AS109" i="17" s="1"/>
  <c r="BS82" i="13"/>
  <c r="BZ82" i="13"/>
  <c r="AF82" i="13"/>
  <c r="BC94" i="13"/>
  <c r="AN82" i="13"/>
  <c r="BK94" i="13"/>
  <c r="AE82" i="1"/>
  <c r="BB94" i="1"/>
  <c r="B81" i="35"/>
  <c r="AM82" i="1"/>
  <c r="BJ94" i="1"/>
  <c r="BV83" i="6"/>
  <c r="W83" i="6"/>
  <c r="U83" i="6"/>
  <c r="T83" i="6"/>
  <c r="AB83" i="6"/>
  <c r="AY95" i="6"/>
  <c r="CD83" i="6"/>
  <c r="AJ83" i="6"/>
  <c r="BG95" i="6"/>
  <c r="BV83" i="8"/>
  <c r="AB83" i="8"/>
  <c r="W83" i="8"/>
  <c r="T83" i="8"/>
  <c r="U83" i="8"/>
  <c r="AY95" i="8"/>
  <c r="CD83" i="8"/>
  <c r="AJ83" i="8"/>
  <c r="BG95" i="8"/>
  <c r="BV83" i="10"/>
  <c r="U83" i="10"/>
  <c r="AB83" i="10"/>
  <c r="T83" i="10"/>
  <c r="W83" i="10"/>
  <c r="AY95" i="10"/>
  <c r="CD83" i="10"/>
  <c r="AJ83" i="10"/>
  <c r="BG95" i="10"/>
  <c r="BX83" i="11"/>
  <c r="AD83" i="11"/>
  <c r="BA95" i="11"/>
  <c r="AL83" i="11"/>
  <c r="BI95" i="11"/>
  <c r="BW83" i="12"/>
  <c r="AC83" i="12"/>
  <c r="AZ95" i="12"/>
  <c r="CE83" i="12"/>
  <c r="AK83" i="12"/>
  <c r="BH95" i="12"/>
  <c r="BV83" i="13"/>
  <c r="AB83" i="13"/>
  <c r="T83" i="13"/>
  <c r="W83" i="13"/>
  <c r="U83" i="13"/>
  <c r="AY95" i="13"/>
  <c r="CD83" i="13"/>
  <c r="AJ83" i="13"/>
  <c r="BG95" i="13"/>
  <c r="AA83" i="1"/>
  <c r="AX95" i="1"/>
  <c r="AI83" i="1"/>
  <c r="BF95" i="1"/>
  <c r="R83" i="11"/>
  <c r="BT83" i="11"/>
  <c r="Z83" i="11"/>
  <c r="S83" i="11"/>
  <c r="AW95" i="11"/>
  <c r="BW84" i="6"/>
  <c r="AC84" i="6"/>
  <c r="AZ96" i="6"/>
  <c r="CE84" i="6"/>
  <c r="AK84" i="6"/>
  <c r="BH96" i="6"/>
  <c r="BW84" i="8"/>
  <c r="AC84" i="8"/>
  <c r="AZ96" i="8"/>
  <c r="CE84" i="8"/>
  <c r="AK84" i="8"/>
  <c r="BH96" i="8"/>
  <c r="BW84" i="10"/>
  <c r="AC84" i="10"/>
  <c r="AZ96" i="10"/>
  <c r="CE84" i="10"/>
  <c r="AK84" i="10"/>
  <c r="BH96" i="10"/>
  <c r="BW84" i="11"/>
  <c r="AC84" i="11"/>
  <c r="AZ96" i="11"/>
  <c r="AK84" i="11"/>
  <c r="CE84" i="11"/>
  <c r="BH96" i="11"/>
  <c r="BV84" i="12"/>
  <c r="AB84" i="12"/>
  <c r="U84" i="12"/>
  <c r="T84" i="12"/>
  <c r="W84" i="12"/>
  <c r="AY96" i="12"/>
  <c r="CD84" i="12"/>
  <c r="AJ84" i="12"/>
  <c r="BG96" i="12"/>
  <c r="BU84" i="13"/>
  <c r="AA84" i="13"/>
  <c r="AX96" i="13"/>
  <c r="CC84" i="13"/>
  <c r="AI84" i="13"/>
  <c r="BF96" i="13"/>
  <c r="F111" i="36" a="1"/>
  <c r="F111" i="36" s="1"/>
  <c r="M111" i="36" a="1"/>
  <c r="M111" i="36" s="1"/>
  <c r="K111" i="36" a="1"/>
  <c r="K111" i="36" s="1"/>
  <c r="J111" i="36" a="1"/>
  <c r="J111" i="36" s="1"/>
  <c r="I111" i="36" a="1"/>
  <c r="I111" i="36" s="1"/>
  <c r="G111" i="36" a="1"/>
  <c r="G111" i="36" s="1"/>
  <c r="N111" i="36" a="1"/>
  <c r="N111" i="36" s="1"/>
  <c r="E111" i="36" a="1"/>
  <c r="E111" i="36" s="1"/>
  <c r="L111" i="36" a="1"/>
  <c r="L111" i="36" s="1"/>
  <c r="H111" i="36" a="1"/>
  <c r="H111" i="36" s="1"/>
  <c r="R84" i="1"/>
  <c r="S84" i="1"/>
  <c r="Z84" i="1"/>
  <c r="AW96" i="1"/>
  <c r="AH84" i="1"/>
  <c r="BE96" i="1"/>
  <c r="BT85" i="6"/>
  <c r="S85" i="6"/>
  <c r="Z85" i="6"/>
  <c r="R85" i="6"/>
  <c r="AW97" i="6"/>
  <c r="CB85" i="6"/>
  <c r="AH85" i="6"/>
  <c r="BE97" i="6"/>
  <c r="Y85" i="8"/>
  <c r="AB112" i="5" s="1"/>
  <c r="M84" i="19" s="1"/>
  <c r="AV97" i="8"/>
  <c r="AO124" i="5" s="1"/>
  <c r="CA85" i="8"/>
  <c r="AG85" i="8"/>
  <c r="BD97" i="8"/>
  <c r="Y85" i="10"/>
  <c r="AB112" i="14" s="1"/>
  <c r="R84" i="19" s="1"/>
  <c r="AV97" i="10"/>
  <c r="AO124" i="14" s="1"/>
  <c r="CA85" i="10"/>
  <c r="AG85" i="10"/>
  <c r="BD97" i="10"/>
  <c r="Y85" i="11"/>
  <c r="AB112" i="15" s="1"/>
  <c r="W84" i="19" s="1"/>
  <c r="AV97" i="11"/>
  <c r="AO124" i="15" s="1"/>
  <c r="CA85" i="11"/>
  <c r="AG85" i="11"/>
  <c r="BD97" i="11"/>
  <c r="BS85" i="12"/>
  <c r="D112" i="16"/>
  <c r="AS112" i="16" s="1"/>
  <c r="BZ85" i="12"/>
  <c r="AF85" i="12"/>
  <c r="BC97" i="12"/>
  <c r="AN85" i="12"/>
  <c r="BK97" i="12"/>
  <c r="BY85" i="13"/>
  <c r="AE85" i="13"/>
  <c r="BB97" i="13"/>
  <c r="T84" i="35"/>
  <c r="AM85" i="13"/>
  <c r="BJ97" i="13"/>
  <c r="AD85" i="1"/>
  <c r="BA97" i="1"/>
  <c r="AL85" i="1"/>
  <c r="BI97" i="1"/>
  <c r="AY98" i="6"/>
  <c r="BV86" i="6"/>
  <c r="AB86" i="6"/>
  <c r="U86" i="6"/>
  <c r="W86" i="6"/>
  <c r="T86" i="6"/>
  <c r="BG98" i="6"/>
  <c r="CD86" i="6"/>
  <c r="AJ86" i="6"/>
  <c r="BB98" i="8"/>
  <c r="BY86" i="8"/>
  <c r="AE86" i="8"/>
  <c r="H85" i="35"/>
  <c r="AM86" i="8"/>
  <c r="BJ98" i="8"/>
  <c r="BB98" i="10"/>
  <c r="BY86" i="10"/>
  <c r="AE86" i="10"/>
  <c r="K85" i="35"/>
  <c r="AM86" i="10"/>
  <c r="BJ98" i="10"/>
  <c r="BB98" i="11"/>
  <c r="BY86" i="11"/>
  <c r="AE86" i="11"/>
  <c r="N85" i="35"/>
  <c r="AJ85" i="35" s="1"/>
  <c r="AM86" i="11"/>
  <c r="BJ98" i="11"/>
  <c r="BA98" i="12"/>
  <c r="BX86" i="12"/>
  <c r="AD86" i="12"/>
  <c r="BI98" i="12"/>
  <c r="AL86" i="12"/>
  <c r="AZ98" i="13"/>
  <c r="BW86" i="13"/>
  <c r="AC86" i="13"/>
  <c r="BH98" i="13"/>
  <c r="CE86" i="13"/>
  <c r="AK86" i="13"/>
  <c r="AY98" i="1"/>
  <c r="AB86" i="1"/>
  <c r="W86" i="1"/>
  <c r="T86" i="1"/>
  <c r="U86" i="1"/>
  <c r="BG98" i="1"/>
  <c r="AJ86" i="1"/>
  <c r="AZ99" i="6"/>
  <c r="BW87" i="6"/>
  <c r="AC87" i="6"/>
  <c r="BH99" i="6"/>
  <c r="CE87" i="6"/>
  <c r="AK87" i="6"/>
  <c r="BC99" i="8"/>
  <c r="BZ87" i="8"/>
  <c r="AF87" i="8"/>
  <c r="AX99" i="10"/>
  <c r="BU87" i="10"/>
  <c r="AA87" i="10"/>
  <c r="BF99" i="10"/>
  <c r="CC87" i="10"/>
  <c r="AI87" i="10"/>
  <c r="BA99" i="11"/>
  <c r="BX87" i="11"/>
  <c r="AD87" i="11"/>
  <c r="BS87" i="12"/>
  <c r="D114" i="16"/>
  <c r="AS114" i="16" s="1"/>
  <c r="BC99" i="12"/>
  <c r="BZ87" i="12"/>
  <c r="AF87" i="12"/>
  <c r="BK99" i="12"/>
  <c r="AN87" i="12"/>
  <c r="E86" i="35"/>
  <c r="AA86" i="35" s="1"/>
  <c r="AM87" i="6"/>
  <c r="BJ99" i="6"/>
  <c r="D114" i="17"/>
  <c r="AS114" i="17" s="1"/>
  <c r="BS87" i="13"/>
  <c r="BC99" i="13"/>
  <c r="BZ87" i="13"/>
  <c r="AF87" i="13"/>
  <c r="BK99" i="13"/>
  <c r="AN87" i="13"/>
  <c r="H87" i="1"/>
  <c r="B86" i="35"/>
  <c r="X87" i="35" s="1"/>
  <c r="AM87" i="1"/>
  <c r="BJ99" i="1"/>
  <c r="AX100" i="6"/>
  <c r="BU88" i="6"/>
  <c r="AA88" i="6"/>
  <c r="BF100" i="6"/>
  <c r="CC88" i="6"/>
  <c r="AI88" i="6"/>
  <c r="BI100" i="8"/>
  <c r="AL88" i="8"/>
  <c r="BA100" i="8"/>
  <c r="BX88" i="8"/>
  <c r="AD88" i="8"/>
  <c r="AV100" i="10"/>
  <c r="AO127" i="14" s="1"/>
  <c r="Y88" i="10"/>
  <c r="AB115" i="14" s="1"/>
  <c r="R87" i="19" s="1"/>
  <c r="BD100" i="10"/>
  <c r="CA88" i="10"/>
  <c r="AG88" i="10"/>
  <c r="BS88" i="11"/>
  <c r="D115" i="15"/>
  <c r="AS115" i="15" s="1"/>
  <c r="BC100" i="11"/>
  <c r="BZ88" i="11"/>
  <c r="AF88" i="11"/>
  <c r="AW100" i="12"/>
  <c r="S88" i="12"/>
  <c r="R88" i="12"/>
  <c r="BT88" i="12"/>
  <c r="Z88" i="12"/>
  <c r="BE100" i="12"/>
  <c r="CB88" i="12"/>
  <c r="AH88" i="12"/>
  <c r="AV100" i="13"/>
  <c r="AO127" i="17" s="1"/>
  <c r="Y88" i="13"/>
  <c r="AB115" i="17" s="1"/>
  <c r="AG87" i="19" s="1"/>
  <c r="BD100" i="13"/>
  <c r="CA88" i="13"/>
  <c r="AG88" i="13"/>
  <c r="D88" i="1"/>
  <c r="L88" i="1"/>
  <c r="AY101" i="6"/>
  <c r="BV89" i="6"/>
  <c r="T89" i="6"/>
  <c r="U89" i="6"/>
  <c r="W89" i="6"/>
  <c r="AB89" i="6"/>
  <c r="BG101" i="6"/>
  <c r="CD89" i="6"/>
  <c r="AJ89" i="6"/>
  <c r="BH101" i="8"/>
  <c r="CE89" i="8"/>
  <c r="AK89" i="8"/>
  <c r="AZ101" i="8"/>
  <c r="BW89" i="8"/>
  <c r="AC89" i="8"/>
  <c r="BH101" i="10"/>
  <c r="CE89" i="10"/>
  <c r="AK89" i="10"/>
  <c r="CE90" i="10"/>
  <c r="AK90" i="10"/>
  <c r="AZ101" i="10"/>
  <c r="BW89" i="10"/>
  <c r="AC89" i="10"/>
  <c r="BW90" i="10"/>
  <c r="AC90" i="10"/>
  <c r="AV101" i="11"/>
  <c r="AO128" i="15" s="1"/>
  <c r="Y89" i="11"/>
  <c r="AB116" i="15" s="1"/>
  <c r="W88" i="19" s="1"/>
  <c r="BD101" i="11"/>
  <c r="CA89" i="11"/>
  <c r="AG89" i="11"/>
  <c r="BK101" i="12"/>
  <c r="AN89" i="12"/>
  <c r="BC101" i="12"/>
  <c r="AF89" i="12"/>
  <c r="BZ89" i="12"/>
  <c r="BS89" i="12"/>
  <c r="D116" i="16"/>
  <c r="AS116" i="16" s="1"/>
  <c r="BB101" i="13"/>
  <c r="BY89" i="13"/>
  <c r="AE89" i="13"/>
  <c r="T87" i="35"/>
  <c r="AM88" i="13"/>
  <c r="BJ100" i="13"/>
  <c r="D89" i="1"/>
  <c r="L89" i="1"/>
  <c r="AY102" i="8"/>
  <c r="BV90" i="8"/>
  <c r="T90" i="8"/>
  <c r="U90" i="8"/>
  <c r="W90" i="8"/>
  <c r="AB90" i="8"/>
  <c r="AB91" i="8"/>
  <c r="BV91" i="8"/>
  <c r="BG102" i="8"/>
  <c r="CD90" i="8"/>
  <c r="AJ90" i="8"/>
  <c r="CD91" i="8"/>
  <c r="AJ91" i="8"/>
  <c r="AV102" i="11"/>
  <c r="AO129" i="15" s="1"/>
  <c r="Y90" i="11"/>
  <c r="AB117" i="15" s="1"/>
  <c r="W89" i="19" s="1"/>
  <c r="Y91" i="11"/>
  <c r="AB118" i="15" s="1"/>
  <c r="W90" i="19" s="1"/>
  <c r="BD102" i="11"/>
  <c r="CA90" i="11"/>
  <c r="AG90" i="11"/>
  <c r="CA91" i="11"/>
  <c r="AG91" i="11"/>
  <c r="BS90" i="12"/>
  <c r="D117" i="16"/>
  <c r="AS117" i="16" s="1"/>
  <c r="BC102" i="12"/>
  <c r="AF90" i="12"/>
  <c r="BZ90" i="12"/>
  <c r="AF91" i="12"/>
  <c r="BZ91" i="12"/>
  <c r="BK102" i="12"/>
  <c r="AN90" i="12"/>
  <c r="AN91" i="12"/>
  <c r="BB102" i="13"/>
  <c r="BY90" i="13"/>
  <c r="AE90" i="13"/>
  <c r="BY91" i="13"/>
  <c r="AE91" i="13"/>
  <c r="T89" i="35"/>
  <c r="AM90" i="13"/>
  <c r="BJ90" i="13"/>
  <c r="BJ102" i="13"/>
  <c r="AM91" i="13"/>
  <c r="G90" i="1"/>
  <c r="BI102" i="1"/>
  <c r="AL90" i="1"/>
  <c r="AL91" i="1"/>
  <c r="BF102" i="6"/>
  <c r="CC90" i="6"/>
  <c r="AI90" i="6"/>
  <c r="AI91" i="6"/>
  <c r="CC91" i="6"/>
  <c r="AX102" i="6"/>
  <c r="BU90" i="6"/>
  <c r="AA90" i="6"/>
  <c r="BU91" i="6"/>
  <c r="AA91" i="6"/>
  <c r="T91" i="26"/>
  <c r="W92" i="33" s="1"/>
  <c r="AJ105" i="32"/>
  <c r="Y102" i="22"/>
  <c r="AE117" i="32" s="1"/>
  <c r="CM92" i="18"/>
  <c r="R92" i="23" s="1"/>
  <c r="CH92" i="18"/>
  <c r="F91" i="37"/>
  <c r="T103" i="37" s="1"/>
  <c r="DB103" i="18"/>
  <c r="BB103" i="23" s="1"/>
  <c r="E105" i="20"/>
  <c r="BC106" i="23"/>
  <c r="AQ106" i="23"/>
  <c r="D91" i="37"/>
  <c r="CX103" i="18"/>
  <c r="AX103" i="23" s="1"/>
  <c r="DE102" i="18"/>
  <c r="DE100" i="18"/>
  <c r="DE101" i="18"/>
  <c r="DE99" i="18"/>
  <c r="DE96" i="18"/>
  <c r="DE97" i="18"/>
  <c r="DE98" i="18"/>
  <c r="CS88" i="21"/>
  <c r="CS80" i="21"/>
  <c r="CS81" i="21"/>
  <c r="CS83" i="21"/>
  <c r="CS89" i="21"/>
  <c r="CS86" i="21"/>
  <c r="CS87" i="21"/>
  <c r="CS82" i="21"/>
  <c r="CS90" i="21"/>
  <c r="CS91" i="21"/>
  <c r="CS84" i="21"/>
  <c r="CS85" i="21"/>
  <c r="N78" i="13"/>
  <c r="AK79" i="13" s="1"/>
  <c r="M78" i="13"/>
  <c r="L78" i="13"/>
  <c r="K78" i="13"/>
  <c r="J78" i="13"/>
  <c r="AG79" i="13" s="1"/>
  <c r="I78" i="13"/>
  <c r="AF79" i="13" s="1"/>
  <c r="H78" i="13"/>
  <c r="G78" i="13"/>
  <c r="BA90" i="13" s="1"/>
  <c r="F78" i="13"/>
  <c r="E78" i="13"/>
  <c r="D78" i="13"/>
  <c r="C78" i="13"/>
  <c r="B78" i="13"/>
  <c r="A78" i="13"/>
  <c r="Q78" i="12"/>
  <c r="BK90" i="12" s="1"/>
  <c r="P78" i="12"/>
  <c r="AM79" i="12" s="1"/>
  <c r="O78" i="12"/>
  <c r="N78" i="12"/>
  <c r="AK79" i="12" s="1"/>
  <c r="M78" i="12"/>
  <c r="L78" i="12"/>
  <c r="K78" i="12"/>
  <c r="BE90" i="12" s="1"/>
  <c r="J78" i="12"/>
  <c r="BD90" i="12" s="1"/>
  <c r="I78" i="12"/>
  <c r="AF79" i="12" s="1"/>
  <c r="H78" i="12"/>
  <c r="BB90" i="12" s="1"/>
  <c r="G78" i="12"/>
  <c r="F78" i="12"/>
  <c r="E78" i="12"/>
  <c r="D78" i="12"/>
  <c r="C78" i="12"/>
  <c r="AW90" i="12" s="1"/>
  <c r="B78" i="12"/>
  <c r="AV90" i="12" s="1"/>
  <c r="AO117" i="16" s="1"/>
  <c r="A78" i="12"/>
  <c r="N78" i="11"/>
  <c r="BH90" i="11" s="1"/>
  <c r="M78" i="11"/>
  <c r="BG90" i="11" s="1"/>
  <c r="L78" i="11"/>
  <c r="K78" i="11"/>
  <c r="J78" i="11"/>
  <c r="I78" i="11"/>
  <c r="H78" i="11"/>
  <c r="AE79" i="11" s="1"/>
  <c r="G78" i="11"/>
  <c r="AD79" i="11" s="1"/>
  <c r="F78" i="11"/>
  <c r="AZ90" i="11" s="1"/>
  <c r="E78" i="11"/>
  <c r="AB79" i="11" s="1"/>
  <c r="D78" i="11"/>
  <c r="C78" i="11"/>
  <c r="B78" i="11"/>
  <c r="AV90" i="11" s="1"/>
  <c r="AO117" i="15" s="1"/>
  <c r="A78" i="11"/>
  <c r="Q78" i="10"/>
  <c r="AN79" i="10" s="1"/>
  <c r="P78" i="10"/>
  <c r="AM79" i="10" s="1"/>
  <c r="O78" i="10"/>
  <c r="AL79" i="10" s="1"/>
  <c r="N78" i="10"/>
  <c r="M78" i="10"/>
  <c r="AJ79" i="10" s="1"/>
  <c r="L78" i="10"/>
  <c r="K78" i="10"/>
  <c r="J78" i="10"/>
  <c r="AG79" i="10" s="1"/>
  <c r="I78" i="10"/>
  <c r="H78" i="10"/>
  <c r="G78" i="10"/>
  <c r="AD79" i="10" s="1"/>
  <c r="F78" i="10"/>
  <c r="E78" i="10"/>
  <c r="AB79" i="10" s="1"/>
  <c r="D78" i="10"/>
  <c r="C78" i="10"/>
  <c r="B78" i="10"/>
  <c r="A78" i="10"/>
  <c r="Q78" i="1"/>
  <c r="P78" i="1"/>
  <c r="AM79" i="1" s="1"/>
  <c r="O78" i="1"/>
  <c r="AL79" i="1" s="1"/>
  <c r="Q77" i="1"/>
  <c r="P77" i="1"/>
  <c r="O77" i="1"/>
  <c r="BI89" i="1" s="1"/>
  <c r="Q76" i="1"/>
  <c r="BK88" i="1" s="1"/>
  <c r="P76" i="1"/>
  <c r="O76" i="1"/>
  <c r="BI88" i="1" s="1"/>
  <c r="Q75" i="1"/>
  <c r="BK87" i="1" s="1"/>
  <c r="P75" i="1"/>
  <c r="O75" i="1"/>
  <c r="Q74" i="1"/>
  <c r="P74" i="1"/>
  <c r="O74" i="1"/>
  <c r="Q73" i="1"/>
  <c r="P73" i="1"/>
  <c r="O73" i="1"/>
  <c r="BI85" i="1" s="1"/>
  <c r="Q72" i="1"/>
  <c r="P72" i="1"/>
  <c r="O72" i="1"/>
  <c r="Q71" i="1"/>
  <c r="P71" i="1"/>
  <c r="BJ83" i="1" s="1"/>
  <c r="O71" i="1"/>
  <c r="BI83" i="1" s="1"/>
  <c r="Q70" i="1"/>
  <c r="BK82" i="1" s="1"/>
  <c r="P70" i="1"/>
  <c r="BJ82" i="1" s="1"/>
  <c r="O70" i="1"/>
  <c r="Q69" i="1"/>
  <c r="P69" i="1"/>
  <c r="O69" i="1"/>
  <c r="Q68" i="1"/>
  <c r="BK80" i="1" s="1"/>
  <c r="P68" i="1"/>
  <c r="O68" i="1"/>
  <c r="Q67" i="1"/>
  <c r="P67" i="1"/>
  <c r="O67" i="1"/>
  <c r="Q66" i="1"/>
  <c r="P66" i="1"/>
  <c r="O66" i="1"/>
  <c r="Q65" i="1"/>
  <c r="P65" i="1"/>
  <c r="O65" i="1"/>
  <c r="Q64" i="1"/>
  <c r="P64" i="1"/>
  <c r="O64" i="1"/>
  <c r="Q63" i="1"/>
  <c r="P63" i="1"/>
  <c r="O63" i="1"/>
  <c r="Q62" i="1"/>
  <c r="P62" i="1"/>
  <c r="O62" i="1"/>
  <c r="Q61" i="1"/>
  <c r="P61" i="1"/>
  <c r="O61" i="1"/>
  <c r="Q60" i="1"/>
  <c r="P60" i="1"/>
  <c r="O60" i="1"/>
  <c r="Q59" i="1"/>
  <c r="P59" i="1"/>
  <c r="O59" i="1"/>
  <c r="Q58" i="1"/>
  <c r="P58" i="1"/>
  <c r="O58" i="1"/>
  <c r="Q57" i="1"/>
  <c r="P57" i="1"/>
  <c r="O57" i="1"/>
  <c r="Q56" i="1"/>
  <c r="P56" i="1"/>
  <c r="O56" i="1"/>
  <c r="Q55" i="1"/>
  <c r="P55" i="1"/>
  <c r="O55" i="1"/>
  <c r="Q54" i="1"/>
  <c r="P54" i="1"/>
  <c r="O54" i="1"/>
  <c r="Q53" i="1"/>
  <c r="P53" i="1"/>
  <c r="O53" i="1"/>
  <c r="Q52" i="1"/>
  <c r="P52" i="1"/>
  <c r="O52" i="1"/>
  <c r="Q51" i="1"/>
  <c r="P51" i="1"/>
  <c r="O51" i="1"/>
  <c r="Q50" i="1"/>
  <c r="P50" i="1"/>
  <c r="O50" i="1"/>
  <c r="Q49" i="1"/>
  <c r="P49" i="1"/>
  <c r="O49" i="1"/>
  <c r="Q48" i="1"/>
  <c r="P48" i="1"/>
  <c r="O48" i="1"/>
  <c r="Q47" i="1"/>
  <c r="P47" i="1"/>
  <c r="O47" i="1"/>
  <c r="Q46" i="1"/>
  <c r="P46" i="1"/>
  <c r="O46" i="1"/>
  <c r="Q45" i="1"/>
  <c r="P45" i="1"/>
  <c r="O45" i="1"/>
  <c r="Q44" i="1"/>
  <c r="P44" i="1"/>
  <c r="O44" i="1"/>
  <c r="Q43" i="1"/>
  <c r="P43" i="1"/>
  <c r="O43" i="1"/>
  <c r="Q42" i="1"/>
  <c r="P42" i="1"/>
  <c r="O42" i="1"/>
  <c r="Q41" i="1"/>
  <c r="P41" i="1"/>
  <c r="O41" i="1"/>
  <c r="Q40" i="1"/>
  <c r="P40" i="1"/>
  <c r="O40" i="1"/>
  <c r="Q39" i="1"/>
  <c r="P39" i="1"/>
  <c r="O39" i="1"/>
  <c r="Q38" i="1"/>
  <c r="P38" i="1"/>
  <c r="O38" i="1"/>
  <c r="Q37" i="1"/>
  <c r="P37" i="1"/>
  <c r="O37" i="1"/>
  <c r="Q36" i="1"/>
  <c r="P36" i="1"/>
  <c r="O36" i="1"/>
  <c r="Q35" i="1"/>
  <c r="P35" i="1"/>
  <c r="O35" i="1"/>
  <c r="Q34" i="1"/>
  <c r="P34" i="1"/>
  <c r="O34" i="1"/>
  <c r="Q33" i="1"/>
  <c r="P33" i="1"/>
  <c r="O33" i="1"/>
  <c r="Q32" i="1"/>
  <c r="P32" i="1"/>
  <c r="O32" i="1"/>
  <c r="Q31" i="1"/>
  <c r="P31" i="1"/>
  <c r="O31" i="1"/>
  <c r="Q30" i="1"/>
  <c r="P30" i="1"/>
  <c r="O30" i="1"/>
  <c r="Q29" i="1"/>
  <c r="P29" i="1"/>
  <c r="O29" i="1"/>
  <c r="Q28" i="1"/>
  <c r="P28" i="1"/>
  <c r="O28" i="1"/>
  <c r="Q27" i="1"/>
  <c r="P27" i="1"/>
  <c r="O27" i="1"/>
  <c r="Q26" i="1"/>
  <c r="P26" i="1"/>
  <c r="O26" i="1"/>
  <c r="Q25" i="1"/>
  <c r="P25" i="1"/>
  <c r="O25" i="1"/>
  <c r="Q24" i="1"/>
  <c r="P24" i="1"/>
  <c r="O24" i="1"/>
  <c r="Q23" i="1"/>
  <c r="P23" i="1"/>
  <c r="O23" i="1"/>
  <c r="Q22" i="1"/>
  <c r="P22" i="1"/>
  <c r="O22" i="1"/>
  <c r="Q21" i="1"/>
  <c r="P21" i="1"/>
  <c r="O21" i="1"/>
  <c r="Q20" i="1"/>
  <c r="P20" i="1"/>
  <c r="O20" i="1"/>
  <c r="Q19" i="1"/>
  <c r="P19" i="1"/>
  <c r="O19" i="1"/>
  <c r="Q18" i="1"/>
  <c r="P18" i="1"/>
  <c r="O18" i="1"/>
  <c r="Q17" i="1"/>
  <c r="P17" i="1"/>
  <c r="O17" i="1"/>
  <c r="Q16" i="1"/>
  <c r="P16" i="1"/>
  <c r="O16" i="1"/>
  <c r="Q15" i="1"/>
  <c r="P15" i="1"/>
  <c r="O15" i="1"/>
  <c r="Q14" i="1"/>
  <c r="P14" i="1"/>
  <c r="O14" i="1"/>
  <c r="Q13" i="1"/>
  <c r="P13" i="1"/>
  <c r="O13" i="1"/>
  <c r="Q12" i="1"/>
  <c r="P12" i="1"/>
  <c r="O12" i="1"/>
  <c r="Q11" i="1"/>
  <c r="P11" i="1"/>
  <c r="O11" i="1"/>
  <c r="Q10" i="1"/>
  <c r="P10" i="1"/>
  <c r="O10" i="1"/>
  <c r="Q9" i="1"/>
  <c r="P9" i="1"/>
  <c r="O9" i="1"/>
  <c r="Q8" i="1"/>
  <c r="P8" i="1"/>
  <c r="O8" i="1"/>
  <c r="Q7" i="1"/>
  <c r="P7" i="1"/>
  <c r="O7" i="1"/>
  <c r="Q6" i="1"/>
  <c r="P6" i="1"/>
  <c r="O6" i="1"/>
  <c r="Q5" i="1"/>
  <c r="P5" i="1"/>
  <c r="Q78" i="8"/>
  <c r="P78" i="8"/>
  <c r="BJ90" i="8" s="1"/>
  <c r="O78" i="8"/>
  <c r="AL79" i="8" s="1"/>
  <c r="N78" i="8"/>
  <c r="M78" i="8"/>
  <c r="BG90" i="8" s="1"/>
  <c r="L78" i="8"/>
  <c r="K78" i="8"/>
  <c r="J78" i="8"/>
  <c r="I78" i="8"/>
  <c r="BC90" i="8" s="1"/>
  <c r="H78" i="8"/>
  <c r="BB90" i="8" s="1"/>
  <c r="G78" i="8"/>
  <c r="F78" i="8"/>
  <c r="E78" i="8"/>
  <c r="D78" i="8"/>
  <c r="AA79" i="8" s="1"/>
  <c r="C78" i="8"/>
  <c r="Z79" i="8" s="1"/>
  <c r="B78" i="8"/>
  <c r="A78" i="8"/>
  <c r="Q78" i="6"/>
  <c r="AN79" i="6" s="1"/>
  <c r="P78" i="6"/>
  <c r="O78" i="6"/>
  <c r="N78" i="6"/>
  <c r="AK79" i="6" s="1"/>
  <c r="M78" i="6"/>
  <c r="L78" i="6"/>
  <c r="K78" i="6"/>
  <c r="J78" i="6"/>
  <c r="I78" i="6"/>
  <c r="BC90" i="6" s="1"/>
  <c r="H78" i="6"/>
  <c r="G78" i="6"/>
  <c r="F78" i="6"/>
  <c r="AZ90" i="6" s="1"/>
  <c r="E78" i="6"/>
  <c r="D78" i="6"/>
  <c r="AA79" i="6" s="1"/>
  <c r="C78" i="6"/>
  <c r="B78" i="6"/>
  <c r="N78" i="1"/>
  <c r="AK79" i="1" s="1"/>
  <c r="L78" i="1"/>
  <c r="K78" i="1"/>
  <c r="AH79" i="1" s="1"/>
  <c r="D78" i="1"/>
  <c r="AA79" i="1" s="1"/>
  <c r="B78" i="1"/>
  <c r="AV90" i="1" s="1"/>
  <c r="AO117" i="36" s="1"/>
  <c r="AP86" i="35" l="1"/>
  <c r="AA85" i="35"/>
  <c r="BZ79" i="11"/>
  <c r="AJ79" i="35"/>
  <c r="AA83" i="35"/>
  <c r="DD106" i="18"/>
  <c r="C105" i="20" s="1"/>
  <c r="CR93" i="18"/>
  <c r="C92" i="19" s="1"/>
  <c r="V95" i="23"/>
  <c r="J94" i="37"/>
  <c r="AK105" i="32"/>
  <c r="CR94" i="18"/>
  <c r="C93" i="19" s="1"/>
  <c r="E91" i="19"/>
  <c r="D92" i="19"/>
  <c r="DD104" i="18"/>
  <c r="C103" i="20" s="1"/>
  <c r="V94" i="23"/>
  <c r="X94" i="23" s="1"/>
  <c r="CR92" i="18"/>
  <c r="C91" i="19" s="1"/>
  <c r="K92" i="37"/>
  <c r="P106" i="37"/>
  <c r="AD117" i="32"/>
  <c r="J95" i="37"/>
  <c r="CR93" i="21"/>
  <c r="W91" i="26"/>
  <c r="Y92" i="33" s="1"/>
  <c r="I93" i="37"/>
  <c r="K94" i="37"/>
  <c r="D104" i="20"/>
  <c r="F104" i="20" s="1"/>
  <c r="AM104" i="20" s="1"/>
  <c r="AH119" i="32" s="1"/>
  <c r="G106" i="33" s="1"/>
  <c r="K95" i="37"/>
  <c r="L95" i="37"/>
  <c r="R105" i="37"/>
  <c r="L94" i="37"/>
  <c r="K93" i="37"/>
  <c r="I92" i="37"/>
  <c r="S105" i="37"/>
  <c r="G94" i="37" a="1"/>
  <c r="G94" i="37" s="1"/>
  <c r="N95" i="37" s="1"/>
  <c r="M95" i="37"/>
  <c r="I94" i="37"/>
  <c r="M95" i="23"/>
  <c r="CR94" i="21"/>
  <c r="L93" i="37"/>
  <c r="J93" i="37"/>
  <c r="E92" i="19"/>
  <c r="D105" i="20"/>
  <c r="J92" i="37"/>
  <c r="G93" i="37" a="1"/>
  <c r="G93" i="37" s="1"/>
  <c r="U105" i="37" s="1"/>
  <c r="T105" i="37"/>
  <c r="P105" i="37"/>
  <c r="M93" i="37"/>
  <c r="G92" i="37" a="1"/>
  <c r="G92" i="37" s="1"/>
  <c r="U104" i="37" s="1"/>
  <c r="M94" i="37"/>
  <c r="BC105" i="23"/>
  <c r="BE105" i="23" s="1"/>
  <c r="D93" i="19"/>
  <c r="F93" i="19" s="1"/>
  <c r="AM93" i="19" s="1"/>
  <c r="AN6" i="1"/>
  <c r="AL12" i="1"/>
  <c r="AN14" i="1"/>
  <c r="AP78" i="35"/>
  <c r="AP81" i="35"/>
  <c r="AX90" i="6"/>
  <c r="AJ78" i="35"/>
  <c r="AG85" i="35"/>
  <c r="AM86" i="35"/>
  <c r="BW79" i="10"/>
  <c r="AP79" i="35"/>
  <c r="AD83" i="35"/>
  <c r="AD85" i="35"/>
  <c r="AM79" i="35"/>
  <c r="AJ84" i="35"/>
  <c r="BI90" i="1"/>
  <c r="BW79" i="13"/>
  <c r="BY79" i="6"/>
  <c r="BX79" i="8"/>
  <c r="AL7" i="1"/>
  <c r="AN9" i="1"/>
  <c r="AL15" i="1"/>
  <c r="BZ79" i="10"/>
  <c r="AG79" i="35"/>
  <c r="E102" i="20"/>
  <c r="Q103" i="37"/>
  <c r="V90" i="26"/>
  <c r="X91" i="33" s="1"/>
  <c r="V82" i="26"/>
  <c r="X83" i="33" s="1"/>
  <c r="V79" i="26"/>
  <c r="X80" i="33" s="1"/>
  <c r="V89" i="26"/>
  <c r="X90" i="33" s="1"/>
  <c r="V83" i="26"/>
  <c r="X84" i="33" s="1"/>
  <c r="CF90" i="8"/>
  <c r="CF81" i="8"/>
  <c r="Z79" i="12"/>
  <c r="AM81" i="35"/>
  <c r="AJ81" i="35"/>
  <c r="AM88" i="35"/>
  <c r="AJ82" i="35"/>
  <c r="AP83" i="35"/>
  <c r="AX90" i="8"/>
  <c r="BV79" i="6"/>
  <c r="AG79" i="12"/>
  <c r="AG83" i="35"/>
  <c r="AL11" i="1"/>
  <c r="AN13" i="1"/>
  <c r="Y79" i="12"/>
  <c r="AB106" i="16" s="1"/>
  <c r="AB78" i="19" s="1"/>
  <c r="M92" i="37"/>
  <c r="V86" i="26"/>
  <c r="X87" i="33" s="1"/>
  <c r="AL9" i="1"/>
  <c r="AN11" i="1"/>
  <c r="CF82" i="11"/>
  <c r="CF84" i="13"/>
  <c r="AJ88" i="35"/>
  <c r="AG80" i="35"/>
  <c r="B8" i="35"/>
  <c r="AM9" i="1"/>
  <c r="B16" i="35"/>
  <c r="AM17" i="1"/>
  <c r="BJ17" i="1"/>
  <c r="AN30" i="1"/>
  <c r="BK30" i="1"/>
  <c r="AN62" i="1"/>
  <c r="BK62" i="1"/>
  <c r="AN78" i="1"/>
  <c r="BK78" i="1"/>
  <c r="BS78" i="8"/>
  <c r="D105" i="5"/>
  <c r="AS105" i="5" s="1"/>
  <c r="AL13" i="1"/>
  <c r="BI21" i="1"/>
  <c r="AL21" i="1"/>
  <c r="B33" i="35"/>
  <c r="BJ34" i="1"/>
  <c r="AM34" i="1"/>
  <c r="BK39" i="1"/>
  <c r="AN39" i="1"/>
  <c r="B49" i="35"/>
  <c r="AM50" i="1"/>
  <c r="BJ50" i="1"/>
  <c r="BI61" i="1"/>
  <c r="AL61" i="1"/>
  <c r="B73" i="35"/>
  <c r="AM74" i="1"/>
  <c r="BJ74" i="1"/>
  <c r="BE90" i="10"/>
  <c r="F84" i="35"/>
  <c r="AP85" i="6"/>
  <c r="BM97" i="6"/>
  <c r="C83" i="35"/>
  <c r="AP84" i="1"/>
  <c r="BM96" i="1"/>
  <c r="AR83" i="8"/>
  <c r="BO95" i="8"/>
  <c r="AU109" i="15"/>
  <c r="Z109" i="15"/>
  <c r="Y81" i="19" s="1"/>
  <c r="AM121" i="15"/>
  <c r="R108" i="15"/>
  <c r="AE120" i="15"/>
  <c r="CF81" i="11"/>
  <c r="AO81" i="10"/>
  <c r="BL93" i="10"/>
  <c r="R108" i="14"/>
  <c r="AE120" i="14"/>
  <c r="AU108" i="5"/>
  <c r="Z108" i="5"/>
  <c r="O80" i="19" s="1"/>
  <c r="AM120" i="5"/>
  <c r="Y108" i="5"/>
  <c r="AL120" i="5"/>
  <c r="U108" i="4"/>
  <c r="AH120" i="4"/>
  <c r="R107" i="14"/>
  <c r="AE119" i="14"/>
  <c r="AQ80" i="6"/>
  <c r="BN92" i="6"/>
  <c r="BW79" i="11"/>
  <c r="AC79" i="8"/>
  <c r="BW79" i="6"/>
  <c r="BQ91" i="11"/>
  <c r="AJ79" i="8"/>
  <c r="BN91" i="8"/>
  <c r="BN91" i="1"/>
  <c r="BN100" i="6"/>
  <c r="AQ88" i="6"/>
  <c r="L86" i="35"/>
  <c r="AP87" i="10"/>
  <c r="BM99" i="10"/>
  <c r="AG123" i="17"/>
  <c r="T111" i="17"/>
  <c r="BN96" i="8"/>
  <c r="AQ84" i="8"/>
  <c r="BN96" i="6"/>
  <c r="AQ84" i="6"/>
  <c r="X110" i="36"/>
  <c r="AK122" i="36"/>
  <c r="Z110" i="36"/>
  <c r="AM122" i="36"/>
  <c r="R109" i="14"/>
  <c r="AE121" i="14"/>
  <c r="AQ82" i="6"/>
  <c r="BN94" i="6"/>
  <c r="Y107" i="5"/>
  <c r="AL119" i="5"/>
  <c r="W107" i="5"/>
  <c r="AJ119" i="5"/>
  <c r="BV79" i="10"/>
  <c r="AF124" i="15"/>
  <c r="S112" i="15"/>
  <c r="AL124" i="15"/>
  <c r="Y112" i="15"/>
  <c r="AF124" i="14"/>
  <c r="S112" i="14"/>
  <c r="AL124" i="14"/>
  <c r="Y112" i="14"/>
  <c r="AU106" i="16"/>
  <c r="AM118" i="16"/>
  <c r="AG129" i="5"/>
  <c r="T117" i="5"/>
  <c r="T118" i="5"/>
  <c r="A78" i="6"/>
  <c r="A78" i="1"/>
  <c r="I78" i="1"/>
  <c r="S78" i="6"/>
  <c r="R78" i="6"/>
  <c r="S106" i="4"/>
  <c r="AI117" i="4"/>
  <c r="T106" i="4"/>
  <c r="AH117" i="4"/>
  <c r="Z106" i="4"/>
  <c r="J78" i="19" s="1"/>
  <c r="AE117" i="4"/>
  <c r="Y106" i="4"/>
  <c r="W106" i="4"/>
  <c r="B4" i="35"/>
  <c r="AL8" i="1"/>
  <c r="AN10" i="1"/>
  <c r="B12" i="35"/>
  <c r="AM13" i="1"/>
  <c r="AL16" i="1"/>
  <c r="AN18" i="1"/>
  <c r="BK18" i="1"/>
  <c r="B20" i="35"/>
  <c r="BJ21" i="1"/>
  <c r="AM21" i="1"/>
  <c r="AL24" i="1"/>
  <c r="BI24" i="1"/>
  <c r="AN26" i="1"/>
  <c r="BK26" i="1"/>
  <c r="B28" i="35"/>
  <c r="AM29" i="1"/>
  <c r="BJ29" i="1"/>
  <c r="AL32" i="1"/>
  <c r="BI32" i="1"/>
  <c r="AN34" i="1"/>
  <c r="BK34" i="1"/>
  <c r="B36" i="35"/>
  <c r="AM37" i="1"/>
  <c r="BJ37" i="1"/>
  <c r="AL40" i="1"/>
  <c r="BI40" i="1"/>
  <c r="AN42" i="1"/>
  <c r="BK42" i="1"/>
  <c r="B44" i="35"/>
  <c r="AM45" i="1"/>
  <c r="BJ45" i="1"/>
  <c r="AL48" i="1"/>
  <c r="BI48" i="1"/>
  <c r="BK50" i="1"/>
  <c r="AN50" i="1"/>
  <c r="B52" i="35"/>
  <c r="BJ53" i="1"/>
  <c r="AM53" i="1"/>
  <c r="BI56" i="1"/>
  <c r="AL56" i="1"/>
  <c r="BK58" i="1"/>
  <c r="AN58" i="1"/>
  <c r="B60" i="35"/>
  <c r="AM61" i="1"/>
  <c r="BJ61" i="1"/>
  <c r="BI64" i="1"/>
  <c r="AL64" i="1"/>
  <c r="AN66" i="1"/>
  <c r="BK66" i="1"/>
  <c r="B68" i="35"/>
  <c r="BJ69" i="1"/>
  <c r="AM69" i="1"/>
  <c r="AL72" i="1"/>
  <c r="BI72" i="1"/>
  <c r="BK74" i="1"/>
  <c r="AN74" i="1"/>
  <c r="B76" i="35"/>
  <c r="AM77" i="1"/>
  <c r="BJ77" i="1"/>
  <c r="AX90" i="10"/>
  <c r="BF90" i="10"/>
  <c r="V106" i="15"/>
  <c r="Z106" i="15"/>
  <c r="Y78" i="19" s="1"/>
  <c r="Y106" i="15"/>
  <c r="S78" i="11"/>
  <c r="AP79" i="11" s="1"/>
  <c r="W106" i="15"/>
  <c r="AH117" i="15"/>
  <c r="T106" i="15"/>
  <c r="Q106" i="15"/>
  <c r="R78" i="11"/>
  <c r="AK117" i="15"/>
  <c r="AF117" i="15"/>
  <c r="AE117" i="15"/>
  <c r="U78" i="12"/>
  <c r="BO90" i="12" s="1"/>
  <c r="T78" i="12"/>
  <c r="BN90" i="12" s="1"/>
  <c r="W78" i="12"/>
  <c r="DE91" i="18"/>
  <c r="DF91" i="21"/>
  <c r="AP89" i="35"/>
  <c r="AP90" i="35"/>
  <c r="BO102" i="8"/>
  <c r="AR90" i="8"/>
  <c r="AR91" i="8"/>
  <c r="AE127" i="16"/>
  <c r="R115" i="16"/>
  <c r="AJ127" i="16"/>
  <c r="W115" i="16"/>
  <c r="W112" i="4"/>
  <c r="AJ124" i="4"/>
  <c r="CF85" i="6"/>
  <c r="BL96" i="1"/>
  <c r="AO84" i="1"/>
  <c r="W111" i="36"/>
  <c r="AJ123" i="36"/>
  <c r="O82" i="35"/>
  <c r="AP83" i="11"/>
  <c r="BM95" i="11"/>
  <c r="X110" i="15"/>
  <c r="AK122" i="15"/>
  <c r="AQ83" i="8"/>
  <c r="BN95" i="8"/>
  <c r="AO82" i="11"/>
  <c r="BL94" i="11"/>
  <c r="U109" i="15"/>
  <c r="AH121" i="15"/>
  <c r="AR82" i="8"/>
  <c r="BO94" i="8"/>
  <c r="AU108" i="14"/>
  <c r="Z108" i="14"/>
  <c r="T80" i="19" s="1"/>
  <c r="AM120" i="14"/>
  <c r="I80" i="35"/>
  <c r="AP81" i="8"/>
  <c r="BM93" i="8"/>
  <c r="S108" i="4"/>
  <c r="AF120" i="4"/>
  <c r="AU107" i="14"/>
  <c r="Z107" i="14"/>
  <c r="T79" i="19" s="1"/>
  <c r="AM119" i="14"/>
  <c r="AJ79" i="11"/>
  <c r="BO91" i="11"/>
  <c r="CD79" i="8"/>
  <c r="BO91" i="6"/>
  <c r="BQ91" i="1"/>
  <c r="BQ100" i="6"/>
  <c r="AT88" i="6"/>
  <c r="AG124" i="5"/>
  <c r="T112" i="5"/>
  <c r="AJ124" i="5"/>
  <c r="W112" i="5"/>
  <c r="BE101" i="1"/>
  <c r="AH89" i="1"/>
  <c r="T115" i="4"/>
  <c r="AG127" i="4"/>
  <c r="AT115" i="4"/>
  <c r="C87" i="22"/>
  <c r="AD127" i="4"/>
  <c r="CF87" i="10"/>
  <c r="BQ99" i="6"/>
  <c r="AT87" i="6"/>
  <c r="BO98" i="13"/>
  <c r="AR86" i="13"/>
  <c r="AI123" i="17"/>
  <c r="V111" i="17"/>
  <c r="BQ96" i="11"/>
  <c r="AT84" i="11"/>
  <c r="BO96" i="6"/>
  <c r="AR84" i="6"/>
  <c r="V110" i="36"/>
  <c r="AI122" i="36"/>
  <c r="W110" i="36"/>
  <c r="AJ122" i="36"/>
  <c r="AR83" i="12"/>
  <c r="BO95" i="12"/>
  <c r="V109" i="14"/>
  <c r="AI121" i="14"/>
  <c r="Q109" i="14"/>
  <c r="AT109" i="14"/>
  <c r="O109" i="14" a="1"/>
  <c r="O109" i="14" s="1"/>
  <c r="E81" i="22"/>
  <c r="AD121" i="14"/>
  <c r="I79" i="35"/>
  <c r="AP80" i="8"/>
  <c r="BM92" i="8"/>
  <c r="T107" i="5"/>
  <c r="AG119" i="5"/>
  <c r="AE124" i="15"/>
  <c r="R112" i="15"/>
  <c r="AI124" i="15"/>
  <c r="V112" i="15"/>
  <c r="AG124" i="14"/>
  <c r="T112" i="14"/>
  <c r="AE124" i="14"/>
  <c r="R112" i="14"/>
  <c r="BT79" i="12"/>
  <c r="AH118" i="16"/>
  <c r="BH90" i="6"/>
  <c r="AZ90" i="13"/>
  <c r="CF91" i="8"/>
  <c r="BL102" i="8"/>
  <c r="AO90" i="8"/>
  <c r="AO91" i="8"/>
  <c r="G88" i="22"/>
  <c r="O116" i="16" a="1"/>
  <c r="O116" i="16" s="1"/>
  <c r="AT116" i="16"/>
  <c r="Q116" i="16"/>
  <c r="AD128" i="16"/>
  <c r="AG89" i="35"/>
  <c r="AG88" i="35"/>
  <c r="AD88" i="35"/>
  <c r="C88" i="22"/>
  <c r="AT116" i="4"/>
  <c r="AD128" i="4"/>
  <c r="BL101" i="6"/>
  <c r="AO89" i="6"/>
  <c r="C85" i="35"/>
  <c r="AP86" i="1"/>
  <c r="BM98" i="1"/>
  <c r="X113" i="36"/>
  <c r="W113" i="4"/>
  <c r="AJ125" i="4"/>
  <c r="BL98" i="6"/>
  <c r="AO86" i="6"/>
  <c r="BQ97" i="1"/>
  <c r="AT85" i="1"/>
  <c r="A83" i="35"/>
  <c r="D111" i="36"/>
  <c r="C98" i="32"/>
  <c r="AC98" i="32" s="1"/>
  <c r="B84" i="21"/>
  <c r="B83" i="20"/>
  <c r="AL83" i="20" s="1"/>
  <c r="AX83" i="20" s="1"/>
  <c r="B84" i="18"/>
  <c r="B83" i="22"/>
  <c r="B83" i="19"/>
  <c r="AL83" i="19" s="1"/>
  <c r="AY83" i="19" s="1"/>
  <c r="A84" i="26"/>
  <c r="A84" i="23"/>
  <c r="AH123" i="16"/>
  <c r="U111" i="16"/>
  <c r="T110" i="17"/>
  <c r="AG122" i="17"/>
  <c r="H82" i="22"/>
  <c r="AT110" i="17"/>
  <c r="O110" i="17" a="1"/>
  <c r="O110" i="17" s="1"/>
  <c r="Q110" i="17"/>
  <c r="AD122" i="17"/>
  <c r="L82" i="35"/>
  <c r="AP83" i="10"/>
  <c r="BM95" i="10"/>
  <c r="CF83" i="10"/>
  <c r="AO83" i="8"/>
  <c r="BL95" i="8"/>
  <c r="X110" i="5"/>
  <c r="AK122" i="5"/>
  <c r="T110" i="4"/>
  <c r="AG122" i="4"/>
  <c r="CF83" i="6"/>
  <c r="X109" i="5"/>
  <c r="AK121" i="5"/>
  <c r="T109" i="5"/>
  <c r="AG121" i="5"/>
  <c r="AQ80" i="1"/>
  <c r="BN92" i="1"/>
  <c r="W107" i="4"/>
  <c r="AJ119" i="4"/>
  <c r="Y107" i="4"/>
  <c r="AL119" i="4"/>
  <c r="AJ80" i="35"/>
  <c r="AI118" i="15"/>
  <c r="AK118" i="15"/>
  <c r="BL91" i="10"/>
  <c r="AH118" i="14"/>
  <c r="AH118" i="5"/>
  <c r="U106" i="4"/>
  <c r="AH118" i="4"/>
  <c r="AU106" i="4"/>
  <c r="AM118" i="4"/>
  <c r="W108" i="16"/>
  <c r="AJ120" i="16"/>
  <c r="S108" i="16"/>
  <c r="AF120" i="16"/>
  <c r="AY104" i="20"/>
  <c r="BD104" i="23"/>
  <c r="BE104" i="23"/>
  <c r="AM87" i="35"/>
  <c r="Y114" i="4"/>
  <c r="AL126" i="4"/>
  <c r="BL99" i="6"/>
  <c r="AO87" i="6"/>
  <c r="BL98" i="13"/>
  <c r="AO86" i="13"/>
  <c r="CF86" i="13"/>
  <c r="BN98" i="11"/>
  <c r="AQ86" i="11"/>
  <c r="BO98" i="10"/>
  <c r="AR86" i="10"/>
  <c r="AA84" i="35"/>
  <c r="AE123" i="15"/>
  <c r="R111" i="15"/>
  <c r="L83" i="35"/>
  <c r="AP84" i="10"/>
  <c r="BM96" i="10"/>
  <c r="AI123" i="14"/>
  <c r="V111" i="14"/>
  <c r="AK123" i="5"/>
  <c r="X111" i="5"/>
  <c r="X111" i="4"/>
  <c r="AK123" i="4"/>
  <c r="V110" i="16"/>
  <c r="AI122" i="16"/>
  <c r="R109" i="4"/>
  <c r="AE121" i="4"/>
  <c r="AR81" i="1"/>
  <c r="BO93" i="1"/>
  <c r="AD80" i="35"/>
  <c r="AQ80" i="13"/>
  <c r="BN92" i="13"/>
  <c r="CB79" i="11"/>
  <c r="AH79" i="6"/>
  <c r="AH118" i="36"/>
  <c r="AK118" i="36"/>
  <c r="AE127" i="14"/>
  <c r="R115" i="14"/>
  <c r="AK127" i="14"/>
  <c r="X115" i="14"/>
  <c r="AU109" i="16"/>
  <c r="Z109" i="16"/>
  <c r="AD81" i="19" s="1"/>
  <c r="AM121" i="16"/>
  <c r="BB90" i="6"/>
  <c r="AA90" i="35"/>
  <c r="AA89" i="35"/>
  <c r="BB100" i="1"/>
  <c r="AE88" i="1"/>
  <c r="BQ100" i="11"/>
  <c r="AT88" i="11"/>
  <c r="I87" i="35"/>
  <c r="AP88" i="8"/>
  <c r="BM100" i="8"/>
  <c r="AJ127" i="5"/>
  <c r="W115" i="5"/>
  <c r="BF99" i="1"/>
  <c r="AI87" i="1"/>
  <c r="AJ126" i="15"/>
  <c r="W114" i="15"/>
  <c r="AI126" i="15"/>
  <c r="V114" i="15"/>
  <c r="BO99" i="8"/>
  <c r="AR87" i="8"/>
  <c r="D113" i="36"/>
  <c r="A85" i="35"/>
  <c r="C100" i="32"/>
  <c r="AC100" i="32" s="1"/>
  <c r="B86" i="21"/>
  <c r="B85" i="22"/>
  <c r="A86" i="26"/>
  <c r="B86" i="18"/>
  <c r="A86" i="23"/>
  <c r="B85" i="19"/>
  <c r="AL85" i="19" s="1"/>
  <c r="AY85" i="19" s="1"/>
  <c r="B85" i="20"/>
  <c r="AL85" i="20" s="1"/>
  <c r="AX85" i="20" s="1"/>
  <c r="AP86" i="12"/>
  <c r="R85" i="35"/>
  <c r="BM98" i="12"/>
  <c r="AK125" i="16"/>
  <c r="X113" i="16"/>
  <c r="C84" i="35"/>
  <c r="Y84" i="35" s="1"/>
  <c r="AP85" i="1"/>
  <c r="BM97" i="1"/>
  <c r="Z112" i="36"/>
  <c r="AM124" i="36"/>
  <c r="AQ81" i="13"/>
  <c r="BN93" i="13"/>
  <c r="Y107" i="36"/>
  <c r="AL119" i="36"/>
  <c r="AT80" i="12"/>
  <c r="BQ92" i="12"/>
  <c r="Y79" i="11"/>
  <c r="AB106" i="15" s="1"/>
  <c r="W78" i="19" s="1"/>
  <c r="CD79" i="12"/>
  <c r="AF79" i="6"/>
  <c r="BQ97" i="6"/>
  <c r="AT85" i="6"/>
  <c r="BQ96" i="1"/>
  <c r="AT84" i="1"/>
  <c r="V109" i="17"/>
  <c r="AI121" i="17"/>
  <c r="AP89" i="11"/>
  <c r="O88" i="35"/>
  <c r="BM101" i="11"/>
  <c r="AU116" i="15"/>
  <c r="Z116" i="15"/>
  <c r="Y88" i="19" s="1"/>
  <c r="AM128" i="15"/>
  <c r="AF129" i="17"/>
  <c r="S117" i="17"/>
  <c r="S118" i="17"/>
  <c r="AJ129" i="17"/>
  <c r="W117" i="17"/>
  <c r="W118" i="17"/>
  <c r="U88" i="35"/>
  <c r="AP89" i="13"/>
  <c r="BM101" i="13"/>
  <c r="AL128" i="17"/>
  <c r="Y116" i="17"/>
  <c r="AT116" i="14"/>
  <c r="O116" i="14" a="1"/>
  <c r="O116" i="14" s="1"/>
  <c r="Q116" i="14"/>
  <c r="E88" i="22"/>
  <c r="AD128" i="14"/>
  <c r="Q117" i="14"/>
  <c r="AH128" i="14"/>
  <c r="U116" i="14"/>
  <c r="U117" i="14"/>
  <c r="AJ128" i="5"/>
  <c r="W116" i="5"/>
  <c r="AA88" i="35"/>
  <c r="BA100" i="1"/>
  <c r="AD88" i="1"/>
  <c r="BQ100" i="13"/>
  <c r="AT88" i="13"/>
  <c r="AE125" i="15"/>
  <c r="R113" i="15"/>
  <c r="AK125" i="15"/>
  <c r="X113" i="15"/>
  <c r="CF86" i="10"/>
  <c r="AE125" i="5"/>
  <c r="R113" i="5"/>
  <c r="CF86" i="8"/>
  <c r="AE124" i="17"/>
  <c r="R112" i="17"/>
  <c r="AH124" i="17"/>
  <c r="U112" i="17"/>
  <c r="BQ97" i="11"/>
  <c r="AT85" i="11"/>
  <c r="BN97" i="8"/>
  <c r="AQ85" i="8"/>
  <c r="W109" i="36"/>
  <c r="AJ121" i="36"/>
  <c r="S109" i="36"/>
  <c r="AF121" i="36"/>
  <c r="AO81" i="1"/>
  <c r="BL93" i="1"/>
  <c r="U108" i="36"/>
  <c r="AH120" i="36"/>
  <c r="T107" i="17"/>
  <c r="AG119" i="17"/>
  <c r="R107" i="17"/>
  <c r="AE119" i="17"/>
  <c r="BZ79" i="8"/>
  <c r="A78" i="35"/>
  <c r="D106" i="36"/>
  <c r="C93" i="32"/>
  <c r="AC93" i="32" s="1"/>
  <c r="A79" i="26"/>
  <c r="A79" i="23"/>
  <c r="B79" i="21"/>
  <c r="B78" i="22"/>
  <c r="B79" i="18"/>
  <c r="B78" i="19"/>
  <c r="AL78" i="19" s="1"/>
  <c r="AY78" i="19" s="1"/>
  <c r="B78" i="20"/>
  <c r="AL78" i="20" s="1"/>
  <c r="AX78" i="20" s="1"/>
  <c r="AQ81" i="8"/>
  <c r="BN93" i="8"/>
  <c r="R79" i="35"/>
  <c r="AP80" i="12"/>
  <c r="BM92" i="12"/>
  <c r="R107" i="16"/>
  <c r="AE119" i="16"/>
  <c r="U78" i="35"/>
  <c r="BM91" i="13"/>
  <c r="AH118" i="17"/>
  <c r="F94" i="19"/>
  <c r="AM94" i="19" s="1"/>
  <c r="BA105" i="19" s="1"/>
  <c r="AQ103" i="23"/>
  <c r="BB102" i="1"/>
  <c r="AE90" i="1"/>
  <c r="AE91" i="1"/>
  <c r="BG101" i="1"/>
  <c r="AJ89" i="1"/>
  <c r="BK90" i="1"/>
  <c r="AF129" i="16"/>
  <c r="S117" i="16"/>
  <c r="S118" i="16"/>
  <c r="AH129" i="16"/>
  <c r="U117" i="16"/>
  <c r="U118" i="16"/>
  <c r="BH101" i="1"/>
  <c r="AK89" i="1"/>
  <c r="BH100" i="1"/>
  <c r="AK88" i="1"/>
  <c r="AJ127" i="15"/>
  <c r="W115" i="15"/>
  <c r="AG127" i="15"/>
  <c r="T115" i="15"/>
  <c r="BL99" i="13"/>
  <c r="AO87" i="13"/>
  <c r="AU114" i="17"/>
  <c r="Z114" i="17"/>
  <c r="AI86" i="19" s="1"/>
  <c r="AM126" i="17"/>
  <c r="CF87" i="12"/>
  <c r="AG126" i="16"/>
  <c r="T114" i="16"/>
  <c r="AF126" i="5"/>
  <c r="S114" i="5"/>
  <c r="AG126" i="5"/>
  <c r="T114" i="5"/>
  <c r="AI124" i="16"/>
  <c r="V112" i="16"/>
  <c r="AU112" i="16"/>
  <c r="Z112" i="16"/>
  <c r="AD84" i="19" s="1"/>
  <c r="AM124" i="16"/>
  <c r="U80" i="35"/>
  <c r="AP81" i="13"/>
  <c r="BM93" i="13"/>
  <c r="W108" i="17"/>
  <c r="AJ120" i="17"/>
  <c r="AQ81" i="11"/>
  <c r="BN93" i="11"/>
  <c r="AM79" i="8"/>
  <c r="U117" i="4"/>
  <c r="AH129" i="4"/>
  <c r="U118" i="4"/>
  <c r="AW90" i="6"/>
  <c r="AL129" i="15"/>
  <c r="Y117" i="15"/>
  <c r="AL117" i="15"/>
  <c r="Y118" i="15"/>
  <c r="CF90" i="11"/>
  <c r="AK127" i="17"/>
  <c r="X115" i="17"/>
  <c r="X79" i="35"/>
  <c r="CF80" i="11"/>
  <c r="U107" i="15"/>
  <c r="AH119" i="15"/>
  <c r="AR80" i="8"/>
  <c r="BO92" i="8"/>
  <c r="V87" i="26"/>
  <c r="X88" i="33" s="1"/>
  <c r="BK22" i="1"/>
  <c r="AN22" i="1"/>
  <c r="B32" i="35"/>
  <c r="BJ33" i="1"/>
  <c r="AM33" i="1"/>
  <c r="BK46" i="1"/>
  <c r="AN46" i="1"/>
  <c r="AL68" i="1"/>
  <c r="BI68" i="1"/>
  <c r="AN15" i="1"/>
  <c r="B25" i="35"/>
  <c r="BJ26" i="1"/>
  <c r="AM26" i="1"/>
  <c r="AL29" i="1"/>
  <c r="BI29" i="1"/>
  <c r="AL37" i="1"/>
  <c r="BI37" i="1"/>
  <c r="BI53" i="1"/>
  <c r="AL53" i="1"/>
  <c r="AL69" i="1"/>
  <c r="BI69" i="1"/>
  <c r="BQ102" i="8"/>
  <c r="AT90" i="8"/>
  <c r="AT91" i="8"/>
  <c r="V111" i="36"/>
  <c r="AI123" i="36"/>
  <c r="AR83" i="10"/>
  <c r="BO95" i="10"/>
  <c r="B15" i="35"/>
  <c r="AM16" i="1"/>
  <c r="BI19" i="1"/>
  <c r="AL19" i="1"/>
  <c r="AN29" i="1"/>
  <c r="BK29" i="1"/>
  <c r="B31" i="35"/>
  <c r="BJ32" i="1"/>
  <c r="AM32" i="1"/>
  <c r="BI35" i="1"/>
  <c r="AL35" i="1"/>
  <c r="BK37" i="1"/>
  <c r="AN37" i="1"/>
  <c r="B39" i="35"/>
  <c r="AM40" i="1"/>
  <c r="BJ40" i="1"/>
  <c r="BI43" i="1"/>
  <c r="AL43" i="1"/>
  <c r="B47" i="35"/>
  <c r="BJ48" i="1"/>
  <c r="AM48" i="1"/>
  <c r="B63" i="35"/>
  <c r="AM64" i="1"/>
  <c r="BJ64" i="1"/>
  <c r="B71" i="35"/>
  <c r="AM72" i="1"/>
  <c r="BJ72" i="1"/>
  <c r="AL75" i="1"/>
  <c r="BI75" i="1"/>
  <c r="BN102" i="8"/>
  <c r="AQ90" i="8"/>
  <c r="AQ91" i="8"/>
  <c r="AX100" i="1"/>
  <c r="AA88" i="1"/>
  <c r="AL127" i="16"/>
  <c r="Y115" i="16"/>
  <c r="R87" i="35"/>
  <c r="AP88" i="12"/>
  <c r="BM100" i="12"/>
  <c r="R112" i="4"/>
  <c r="AE124" i="4"/>
  <c r="T111" i="36"/>
  <c r="AG123" i="36"/>
  <c r="Y111" i="36"/>
  <c r="AL123" i="36"/>
  <c r="BQ96" i="12"/>
  <c r="AT84" i="12"/>
  <c r="AO83" i="11"/>
  <c r="BL95" i="11"/>
  <c r="AT83" i="8"/>
  <c r="BQ95" i="8"/>
  <c r="Q109" i="15"/>
  <c r="F81" i="22"/>
  <c r="AT109" i="15"/>
  <c r="O109" i="15" a="1"/>
  <c r="O109" i="15" s="1"/>
  <c r="AD121" i="15"/>
  <c r="S109" i="15"/>
  <c r="AF121" i="15"/>
  <c r="U108" i="15"/>
  <c r="AH120" i="15"/>
  <c r="V108" i="14"/>
  <c r="AI120" i="14"/>
  <c r="U108" i="14"/>
  <c r="AH120" i="14"/>
  <c r="AT108" i="4"/>
  <c r="C80" i="22"/>
  <c r="AD120" i="4"/>
  <c r="F80" i="35"/>
  <c r="AP81" i="6"/>
  <c r="BM93" i="6"/>
  <c r="AO80" i="10"/>
  <c r="BL92" i="10"/>
  <c r="S107" i="14"/>
  <c r="AF119" i="14"/>
  <c r="CD79" i="11"/>
  <c r="BQ91" i="6"/>
  <c r="AF124" i="5"/>
  <c r="S112" i="5"/>
  <c r="AI124" i="5"/>
  <c r="V112" i="5"/>
  <c r="AZ102" i="1"/>
  <c r="AC90" i="1"/>
  <c r="AC91" i="1"/>
  <c r="AM89" i="35"/>
  <c r="AM90" i="35"/>
  <c r="W115" i="4"/>
  <c r="AJ127" i="4"/>
  <c r="AK126" i="14"/>
  <c r="X114" i="14"/>
  <c r="AU114" i="14"/>
  <c r="Z114" i="14"/>
  <c r="T86" i="19" s="1"/>
  <c r="AM126" i="14"/>
  <c r="BN99" i="6"/>
  <c r="AQ87" i="6"/>
  <c r="BQ98" i="13"/>
  <c r="AT86" i="13"/>
  <c r="AK123" i="17"/>
  <c r="X111" i="17"/>
  <c r="BN96" i="11"/>
  <c r="AQ84" i="11"/>
  <c r="BN96" i="10"/>
  <c r="AQ84" i="10"/>
  <c r="BQ96" i="6"/>
  <c r="AT84" i="6"/>
  <c r="T110" i="36"/>
  <c r="AG122" i="36"/>
  <c r="AO82" i="10"/>
  <c r="BL94" i="10"/>
  <c r="AU109" i="14"/>
  <c r="Z109" i="14"/>
  <c r="T81" i="19" s="1"/>
  <c r="AM121" i="14"/>
  <c r="AU107" i="5"/>
  <c r="Z107" i="5"/>
  <c r="O79" i="19" s="1"/>
  <c r="AM119" i="5"/>
  <c r="V107" i="5"/>
  <c r="AI119" i="5"/>
  <c r="BZ79" i="12"/>
  <c r="BN91" i="10"/>
  <c r="O112" i="15" a="1"/>
  <c r="O112" i="15" s="1"/>
  <c r="AT112" i="15"/>
  <c r="Q112" i="15"/>
  <c r="F84" i="22"/>
  <c r="AD124" i="15"/>
  <c r="CF85" i="11"/>
  <c r="CF85" i="10"/>
  <c r="Z112" i="14"/>
  <c r="T84" i="19" s="1"/>
  <c r="AU112" i="14"/>
  <c r="AM124" i="14"/>
  <c r="R78" i="35"/>
  <c r="BM91" i="12"/>
  <c r="AE118" i="16"/>
  <c r="X93" i="23"/>
  <c r="W93" i="23"/>
  <c r="AW90" i="8"/>
  <c r="AE129" i="5"/>
  <c r="R117" i="5"/>
  <c r="R118" i="5"/>
  <c r="BD101" i="1"/>
  <c r="AG89" i="1"/>
  <c r="AF128" i="16"/>
  <c r="S116" i="16"/>
  <c r="AH128" i="16"/>
  <c r="U116" i="16"/>
  <c r="Z116" i="4"/>
  <c r="J88" i="19" s="1"/>
  <c r="AU116" i="4"/>
  <c r="AM128" i="4"/>
  <c r="F88" i="35"/>
  <c r="AP89" i="6"/>
  <c r="BM101" i="6"/>
  <c r="AG86" i="35"/>
  <c r="BN99" i="11"/>
  <c r="AQ87" i="11"/>
  <c r="S113" i="36"/>
  <c r="Y113" i="36"/>
  <c r="BO98" i="12"/>
  <c r="AR86" i="12"/>
  <c r="T113" i="4"/>
  <c r="AG125" i="4"/>
  <c r="CF86" i="6"/>
  <c r="BS84" i="6"/>
  <c r="D111" i="4"/>
  <c r="AS111" i="4" s="1"/>
  <c r="AJ123" i="16"/>
  <c r="W111" i="16"/>
  <c r="AF123" i="16"/>
  <c r="S111" i="16"/>
  <c r="CF83" i="13"/>
  <c r="AU110" i="17"/>
  <c r="Z110" i="17"/>
  <c r="AI82" i="19" s="1"/>
  <c r="AM122" i="17"/>
  <c r="AQ83" i="11"/>
  <c r="BN95" i="11"/>
  <c r="S110" i="14"/>
  <c r="AF122" i="14"/>
  <c r="AU110" i="5"/>
  <c r="Z110" i="5"/>
  <c r="O82" i="19" s="1"/>
  <c r="AM122" i="5"/>
  <c r="T110" i="5"/>
  <c r="AG122" i="5"/>
  <c r="S110" i="4"/>
  <c r="AF122" i="4"/>
  <c r="S109" i="5"/>
  <c r="AF121" i="5"/>
  <c r="CF82" i="8"/>
  <c r="AR80" i="1"/>
  <c r="BO92" i="1"/>
  <c r="X107" i="4"/>
  <c r="AK119" i="4"/>
  <c r="R107" i="4"/>
  <c r="AE119" i="4"/>
  <c r="BU79" i="11"/>
  <c r="AA79" i="10"/>
  <c r="U106" i="15"/>
  <c r="AH118" i="15"/>
  <c r="AL118" i="15"/>
  <c r="AJ118" i="14"/>
  <c r="AF118" i="14"/>
  <c r="AJ118" i="5"/>
  <c r="AI118" i="4"/>
  <c r="AL118" i="4"/>
  <c r="U108" i="16"/>
  <c r="AH120" i="16"/>
  <c r="D102" i="20"/>
  <c r="AT103" i="23"/>
  <c r="AX102" i="1"/>
  <c r="AA90" i="1"/>
  <c r="AX90" i="1"/>
  <c r="AA91" i="1"/>
  <c r="AV90" i="8"/>
  <c r="AO117" i="5" s="1"/>
  <c r="A88" i="35"/>
  <c r="D116" i="36"/>
  <c r="C103" i="32"/>
  <c r="AC103" i="32" s="1"/>
  <c r="A89" i="23"/>
  <c r="A89" i="26"/>
  <c r="B89" i="18"/>
  <c r="B88" i="19"/>
  <c r="AL88" i="19" s="1"/>
  <c r="AY88" i="19" s="1"/>
  <c r="B88" i="20"/>
  <c r="AL88" i="20" s="1"/>
  <c r="AX88" i="20" s="1"/>
  <c r="B89" i="21"/>
  <c r="B88" i="22"/>
  <c r="BN101" i="13"/>
  <c r="AQ89" i="13"/>
  <c r="V114" i="4"/>
  <c r="AI126" i="4"/>
  <c r="AP86" i="13"/>
  <c r="U85" i="35"/>
  <c r="BM98" i="13"/>
  <c r="AK125" i="17"/>
  <c r="X113" i="17"/>
  <c r="BN98" i="10"/>
  <c r="AQ86" i="10"/>
  <c r="AU111" i="15"/>
  <c r="Z111" i="15"/>
  <c r="Y83" i="19" s="1"/>
  <c r="AM123" i="15"/>
  <c r="AT111" i="14"/>
  <c r="O111" i="14" a="1"/>
  <c r="O111" i="14" s="1"/>
  <c r="E83" i="22"/>
  <c r="Q111" i="14"/>
  <c r="AD123" i="14"/>
  <c r="AJ123" i="14"/>
  <c r="W111" i="14"/>
  <c r="AI123" i="5"/>
  <c r="V111" i="5"/>
  <c r="U111" i="4"/>
  <c r="AH123" i="4"/>
  <c r="F83" i="35"/>
  <c r="AP84" i="6"/>
  <c r="BM96" i="6"/>
  <c r="S110" i="16"/>
  <c r="AF122" i="16"/>
  <c r="T109" i="4"/>
  <c r="AG121" i="4"/>
  <c r="AO82" i="6"/>
  <c r="BL94" i="6"/>
  <c r="AQ81" i="1"/>
  <c r="BN93" i="1"/>
  <c r="AH79" i="11"/>
  <c r="CB79" i="6"/>
  <c r="AE118" i="36"/>
  <c r="CF88" i="10"/>
  <c r="R81" i="35"/>
  <c r="AP82" i="12"/>
  <c r="BM94" i="12"/>
  <c r="T109" i="16"/>
  <c r="AG121" i="16"/>
  <c r="BX79" i="11"/>
  <c r="K103" i="23"/>
  <c r="AC103" i="23" s="1"/>
  <c r="C104" i="33" s="1"/>
  <c r="BE102" i="1"/>
  <c r="BE90" i="1"/>
  <c r="AH90" i="1"/>
  <c r="AH91" i="1"/>
  <c r="AY90" i="12"/>
  <c r="BJ89" i="1"/>
  <c r="AI127" i="5"/>
  <c r="V115" i="5"/>
  <c r="AU114" i="15"/>
  <c r="Z114" i="15"/>
  <c r="Y86" i="19" s="1"/>
  <c r="AM126" i="15"/>
  <c r="F86" i="22"/>
  <c r="AT114" i="15"/>
  <c r="Q114" i="15"/>
  <c r="O114" i="15" a="1"/>
  <c r="O114" i="15" s="1"/>
  <c r="AD126" i="15"/>
  <c r="BS86" i="6"/>
  <c r="D113" i="4"/>
  <c r="AS113" i="4" s="1"/>
  <c r="AE125" i="16"/>
  <c r="R113" i="16"/>
  <c r="AL125" i="16"/>
  <c r="Y113" i="16"/>
  <c r="O112" i="36" a="1"/>
  <c r="O112" i="36" s="1"/>
  <c r="Q112" i="36"/>
  <c r="AD124" i="36"/>
  <c r="U107" i="36"/>
  <c r="AH119" i="36"/>
  <c r="AQ80" i="12"/>
  <c r="BN92" i="12"/>
  <c r="CA79" i="6"/>
  <c r="AJ79" i="12"/>
  <c r="BZ79" i="6"/>
  <c r="BN97" i="6"/>
  <c r="AQ85" i="6"/>
  <c r="BN96" i="1"/>
  <c r="AQ84" i="1"/>
  <c r="AO82" i="13"/>
  <c r="BL94" i="13"/>
  <c r="O109" i="17" a="1"/>
  <c r="O109" i="17" s="1"/>
  <c r="H81" i="22"/>
  <c r="AT109" i="17"/>
  <c r="Q109" i="17"/>
  <c r="AD121" i="17"/>
  <c r="BY79" i="11"/>
  <c r="AE128" i="15"/>
  <c r="R116" i="15"/>
  <c r="AJ128" i="15"/>
  <c r="W116" i="15"/>
  <c r="AQ82" i="10"/>
  <c r="BN94" i="10"/>
  <c r="AU102" i="20"/>
  <c r="AV102" i="20"/>
  <c r="AG129" i="17"/>
  <c r="T117" i="17"/>
  <c r="T118" i="17"/>
  <c r="AE129" i="17"/>
  <c r="R117" i="17"/>
  <c r="R118" i="17"/>
  <c r="AT90" i="11"/>
  <c r="BQ102" i="11"/>
  <c r="AT91" i="11"/>
  <c r="AP88" i="35"/>
  <c r="AH128" i="17"/>
  <c r="U116" i="17"/>
  <c r="AJ128" i="14"/>
  <c r="W116" i="14"/>
  <c r="W117" i="14"/>
  <c r="CF89" i="10"/>
  <c r="O116" i="5" a="1"/>
  <c r="O116" i="5" s="1"/>
  <c r="Q116" i="5"/>
  <c r="D88" i="22"/>
  <c r="AT116" i="5"/>
  <c r="AD128" i="5"/>
  <c r="BN100" i="13"/>
  <c r="AQ88" i="13"/>
  <c r="AW99" i="1"/>
  <c r="F114" i="36" a="1"/>
  <c r="F114" i="36" s="1"/>
  <c r="K114" i="36" a="1"/>
  <c r="K114" i="36" s="1"/>
  <c r="J114" i="36" a="1"/>
  <c r="J114" i="36" s="1"/>
  <c r="H114" i="36" a="1"/>
  <c r="H114" i="36" s="1"/>
  <c r="M114" i="36" a="1"/>
  <c r="M114" i="36" s="1"/>
  <c r="G114" i="36" a="1"/>
  <c r="G114" i="36" s="1"/>
  <c r="L114" i="36" a="1"/>
  <c r="L114" i="36" s="1"/>
  <c r="N114" i="36" a="1"/>
  <c r="N114" i="36" s="1"/>
  <c r="I114" i="36" a="1"/>
  <c r="I114" i="36" s="1"/>
  <c r="E114" i="36" a="1"/>
  <c r="E114" i="36" s="1"/>
  <c r="R87" i="1"/>
  <c r="S87" i="1"/>
  <c r="Z87" i="1"/>
  <c r="CF86" i="11"/>
  <c r="AJ125" i="15"/>
  <c r="W113" i="15"/>
  <c r="BL98" i="10"/>
  <c r="AO86" i="10"/>
  <c r="AL125" i="14"/>
  <c r="Y113" i="14"/>
  <c r="AJ125" i="5"/>
  <c r="W113" i="5"/>
  <c r="AG125" i="5"/>
  <c r="T113" i="5"/>
  <c r="AK124" i="17"/>
  <c r="X112" i="17"/>
  <c r="O112" i="17" a="1"/>
  <c r="O112" i="17" s="1"/>
  <c r="AT112" i="17"/>
  <c r="H84" i="22"/>
  <c r="Q112" i="17"/>
  <c r="AD124" i="17"/>
  <c r="BQ97" i="8"/>
  <c r="AT85" i="8"/>
  <c r="O109" i="36" a="1"/>
  <c r="O109" i="36" s="1"/>
  <c r="Q109" i="36"/>
  <c r="AD121" i="36"/>
  <c r="AR82" i="12"/>
  <c r="BO94" i="12"/>
  <c r="R108" i="36"/>
  <c r="AE120" i="36"/>
  <c r="X107" i="17"/>
  <c r="AK119" i="17"/>
  <c r="AI79" i="13"/>
  <c r="AF79" i="8"/>
  <c r="BS79" i="6"/>
  <c r="D106" i="4"/>
  <c r="AS106" i="4" s="1"/>
  <c r="AQ81" i="10"/>
  <c r="BN93" i="10"/>
  <c r="AR81" i="8"/>
  <c r="BO93" i="8"/>
  <c r="S107" i="16"/>
  <c r="AF119" i="16"/>
  <c r="AI118" i="17"/>
  <c r="AG118" i="17"/>
  <c r="CF91" i="12"/>
  <c r="AE129" i="16"/>
  <c r="R117" i="16"/>
  <c r="R118" i="16"/>
  <c r="BN100" i="12"/>
  <c r="AQ88" i="12"/>
  <c r="BL100" i="11"/>
  <c r="AO88" i="11"/>
  <c r="Z115" i="15"/>
  <c r="Y87" i="19" s="1"/>
  <c r="AU115" i="15"/>
  <c r="AM127" i="15"/>
  <c r="AJ126" i="17"/>
  <c r="W114" i="17"/>
  <c r="AK126" i="16"/>
  <c r="X114" i="16"/>
  <c r="D86" i="22"/>
  <c r="Q114" i="5"/>
  <c r="AT114" i="5"/>
  <c r="O114" i="5" a="1"/>
  <c r="O114" i="5" s="1"/>
  <c r="AD126" i="5"/>
  <c r="CF85" i="12"/>
  <c r="AG124" i="16"/>
  <c r="T112" i="16"/>
  <c r="V108" i="17"/>
  <c r="AI120" i="17"/>
  <c r="AT81" i="11"/>
  <c r="BQ93" i="11"/>
  <c r="V117" i="4"/>
  <c r="AI129" i="4"/>
  <c r="V118" i="4"/>
  <c r="CF91" i="11"/>
  <c r="AU117" i="15"/>
  <c r="Z117" i="15"/>
  <c r="Y89" i="19" s="1"/>
  <c r="AM129" i="15"/>
  <c r="Z118" i="15"/>
  <c r="Y90" i="19" s="1"/>
  <c r="AI127" i="17"/>
  <c r="V115" i="17"/>
  <c r="O79" i="35"/>
  <c r="AP80" i="11"/>
  <c r="BM92" i="11"/>
  <c r="X107" i="15"/>
  <c r="AK119" i="15"/>
  <c r="V85" i="26"/>
  <c r="X86" i="33" s="1"/>
  <c r="V81" i="26"/>
  <c r="X82" i="33" s="1"/>
  <c r="L97" i="32"/>
  <c r="O97" i="32"/>
  <c r="T97" i="32"/>
  <c r="S97" i="32"/>
  <c r="R97" i="32"/>
  <c r="M97" i="32"/>
  <c r="P97" i="32"/>
  <c r="U97" i="32"/>
  <c r="N97" i="32"/>
  <c r="Q97" i="32"/>
  <c r="AL28" i="1"/>
  <c r="BI28" i="1"/>
  <c r="BK38" i="1"/>
  <c r="AN38" i="1"/>
  <c r="AL44" i="1"/>
  <c r="BI44" i="1"/>
  <c r="B56" i="35"/>
  <c r="BJ57" i="1"/>
  <c r="AM57" i="1"/>
  <c r="K77" i="35"/>
  <c r="AG78" i="35" s="1"/>
  <c r="BJ90" i="10"/>
  <c r="AN63" i="1"/>
  <c r="BK63" i="1"/>
  <c r="B65" i="35"/>
  <c r="AM66" i="1"/>
  <c r="BJ66" i="1"/>
  <c r="Z106" i="14"/>
  <c r="T78" i="19" s="1"/>
  <c r="R106" i="14"/>
  <c r="Y106" i="14"/>
  <c r="S78" i="10"/>
  <c r="AP79" i="10" s="1"/>
  <c r="W106" i="14"/>
  <c r="Q106" i="14"/>
  <c r="X106" i="14"/>
  <c r="R78" i="10"/>
  <c r="AW90" i="10"/>
  <c r="X106" i="17"/>
  <c r="Y106" i="17"/>
  <c r="V106" i="17"/>
  <c r="U106" i="17"/>
  <c r="AF117" i="17"/>
  <c r="AM117" i="17"/>
  <c r="AE117" i="17"/>
  <c r="T106" i="17"/>
  <c r="R78" i="13"/>
  <c r="AO79" i="13" s="1"/>
  <c r="S78" i="13"/>
  <c r="DE92" i="18"/>
  <c r="DF92" i="21"/>
  <c r="Y112" i="4"/>
  <c r="AL124" i="4"/>
  <c r="V110" i="15"/>
  <c r="AI122" i="15"/>
  <c r="J78" i="1"/>
  <c r="BD90" i="1" s="1"/>
  <c r="W106" i="5"/>
  <c r="U106" i="5"/>
  <c r="X106" i="5"/>
  <c r="V106" i="5"/>
  <c r="Z106" i="5"/>
  <c r="O78" i="19" s="1"/>
  <c r="Q106" i="5"/>
  <c r="R78" i="8"/>
  <c r="BL90" i="8" s="1"/>
  <c r="S78" i="8"/>
  <c r="AP79" i="8" s="1"/>
  <c r="S106" i="5"/>
  <c r="B7" i="35"/>
  <c r="AM8" i="1"/>
  <c r="BK21" i="1"/>
  <c r="AN21" i="1"/>
  <c r="B23" i="35"/>
  <c r="AM24" i="1"/>
  <c r="BJ24" i="1"/>
  <c r="AL27" i="1"/>
  <c r="BI27" i="1"/>
  <c r="BK45" i="1"/>
  <c r="AN45" i="1"/>
  <c r="AL51" i="1"/>
  <c r="BI51" i="1"/>
  <c r="AN53" i="1"/>
  <c r="BK53" i="1"/>
  <c r="B55" i="35"/>
  <c r="BJ56" i="1"/>
  <c r="AM56" i="1"/>
  <c r="AL59" i="1"/>
  <c r="BI59" i="1"/>
  <c r="BK61" i="1"/>
  <c r="AN61" i="1"/>
  <c r="AL67" i="1"/>
  <c r="BI67" i="1"/>
  <c r="AN69" i="1"/>
  <c r="BK69" i="1"/>
  <c r="BK77" i="1"/>
  <c r="AN77" i="1"/>
  <c r="U78" i="10"/>
  <c r="AR79" i="10" s="1"/>
  <c r="W78" i="10"/>
  <c r="T78" i="10"/>
  <c r="AQ79" i="10" s="1"/>
  <c r="AY90" i="10"/>
  <c r="BG90" i="10"/>
  <c r="U78" i="13"/>
  <c r="AR79" i="13" s="1"/>
  <c r="T78" i="13"/>
  <c r="AQ79" i="13" s="1"/>
  <c r="W78" i="13"/>
  <c r="AT79" i="13" s="1"/>
  <c r="CS79" i="21"/>
  <c r="C78" i="1"/>
  <c r="AW90" i="1" s="1"/>
  <c r="T78" i="6"/>
  <c r="AQ79" i="6" s="1"/>
  <c r="W78" i="6"/>
  <c r="U78" i="6"/>
  <c r="BO90" i="6" s="1"/>
  <c r="AN8" i="1"/>
  <c r="B10" i="35"/>
  <c r="AM11" i="1"/>
  <c r="AL14" i="1"/>
  <c r="AN16" i="1"/>
  <c r="B18" i="35"/>
  <c r="BJ19" i="1"/>
  <c r="AM19" i="1"/>
  <c r="AL22" i="1"/>
  <c r="BI22" i="1"/>
  <c r="AN24" i="1"/>
  <c r="BK24" i="1"/>
  <c r="B26" i="35"/>
  <c r="X26" i="35" s="1"/>
  <c r="BJ27" i="1"/>
  <c r="AM27" i="1"/>
  <c r="BI30" i="1"/>
  <c r="AL30" i="1"/>
  <c r="BK32" i="1"/>
  <c r="AN32" i="1"/>
  <c r="B34" i="35"/>
  <c r="BJ35" i="1"/>
  <c r="AM35" i="1"/>
  <c r="BI38" i="1"/>
  <c r="AL38" i="1"/>
  <c r="AN40" i="1"/>
  <c r="BK40" i="1"/>
  <c r="B42" i="35"/>
  <c r="AM43" i="1"/>
  <c r="BJ43" i="1"/>
  <c r="AL46" i="1"/>
  <c r="BI46" i="1"/>
  <c r="BK48" i="1"/>
  <c r="AN48" i="1"/>
  <c r="B50" i="35"/>
  <c r="BJ51" i="1"/>
  <c r="AM51" i="1"/>
  <c r="BI54" i="1"/>
  <c r="AL54" i="1"/>
  <c r="BK56" i="1"/>
  <c r="AN56" i="1"/>
  <c r="B58" i="35"/>
  <c r="BJ59" i="1"/>
  <c r="AM59" i="1"/>
  <c r="AL62" i="1"/>
  <c r="BI62" i="1"/>
  <c r="BK64" i="1"/>
  <c r="AN64" i="1"/>
  <c r="B66" i="35"/>
  <c r="BJ67" i="1"/>
  <c r="AM67" i="1"/>
  <c r="AL70" i="1"/>
  <c r="BI70" i="1"/>
  <c r="BK72" i="1"/>
  <c r="AN72" i="1"/>
  <c r="B74" i="35"/>
  <c r="X74" i="35" s="1"/>
  <c r="BJ75" i="1"/>
  <c r="AM75" i="1"/>
  <c r="BI78" i="1"/>
  <c r="AL78" i="1"/>
  <c r="AZ90" i="10"/>
  <c r="BH90" i="10"/>
  <c r="W78" i="11"/>
  <c r="AT79" i="11" s="1"/>
  <c r="T78" i="11"/>
  <c r="BN90" i="11" s="1"/>
  <c r="U78" i="11"/>
  <c r="BO90" i="11" s="1"/>
  <c r="BF90" i="6"/>
  <c r="BA102" i="1"/>
  <c r="AD90" i="1"/>
  <c r="AD91" i="1"/>
  <c r="BQ101" i="6"/>
  <c r="AT89" i="6"/>
  <c r="CF88" i="12"/>
  <c r="AG127" i="16"/>
  <c r="T115" i="16"/>
  <c r="BO98" i="1"/>
  <c r="AR86" i="1"/>
  <c r="AP84" i="35"/>
  <c r="S112" i="4"/>
  <c r="AF124" i="4"/>
  <c r="AU112" i="4"/>
  <c r="Z112" i="4"/>
  <c r="J84" i="19" s="1"/>
  <c r="AM124" i="4"/>
  <c r="X111" i="36"/>
  <c r="AK123" i="36"/>
  <c r="R111" i="36"/>
  <c r="AE123" i="36"/>
  <c r="BN96" i="12"/>
  <c r="AQ84" i="12"/>
  <c r="Q110" i="15"/>
  <c r="F82" i="22"/>
  <c r="AT110" i="15"/>
  <c r="O110" i="15" a="1"/>
  <c r="O110" i="15" s="1"/>
  <c r="AD122" i="15"/>
  <c r="W110" i="15"/>
  <c r="AJ122" i="15"/>
  <c r="AR83" i="13"/>
  <c r="BO95" i="13"/>
  <c r="X81" i="35"/>
  <c r="X109" i="15"/>
  <c r="AK121" i="15"/>
  <c r="AT82" i="8"/>
  <c r="BQ94" i="8"/>
  <c r="O80" i="35"/>
  <c r="AP81" i="11"/>
  <c r="BM93" i="11"/>
  <c r="S108" i="15"/>
  <c r="AF120" i="15"/>
  <c r="T108" i="14"/>
  <c r="AG120" i="14"/>
  <c r="S108" i="14"/>
  <c r="AF120" i="14"/>
  <c r="W108" i="5"/>
  <c r="AJ120" i="5"/>
  <c r="S108" i="5"/>
  <c r="AF120" i="5"/>
  <c r="V108" i="4"/>
  <c r="AI120" i="4"/>
  <c r="AO81" i="6"/>
  <c r="BL93" i="6"/>
  <c r="L79" i="35"/>
  <c r="AP80" i="10"/>
  <c r="BM92" i="10"/>
  <c r="T107" i="14"/>
  <c r="AG119" i="14"/>
  <c r="AK79" i="11"/>
  <c r="CE79" i="10"/>
  <c r="AK79" i="8"/>
  <c r="AJ79" i="6"/>
  <c r="BN91" i="6"/>
  <c r="D84" i="22"/>
  <c r="AT112" i="5"/>
  <c r="O112" i="5" a="1"/>
  <c r="O112" i="5" s="1"/>
  <c r="Q112" i="5"/>
  <c r="AD124" i="5"/>
  <c r="Z112" i="5"/>
  <c r="O84" i="19" s="1"/>
  <c r="AU112" i="5"/>
  <c r="AM124" i="5"/>
  <c r="AY90" i="6"/>
  <c r="AW101" i="1"/>
  <c r="N116" i="36" a="1"/>
  <c r="N116" i="36" s="1"/>
  <c r="K116" i="36" a="1"/>
  <c r="K116" i="36" s="1"/>
  <c r="L116" i="36" a="1"/>
  <c r="L116" i="36" s="1"/>
  <c r="J116" i="36" a="1"/>
  <c r="J116" i="36" s="1"/>
  <c r="G116" i="36" a="1"/>
  <c r="G116" i="36" s="1"/>
  <c r="I116" i="36" a="1"/>
  <c r="I116" i="36" s="1"/>
  <c r="H116" i="36" a="1"/>
  <c r="H116" i="36" s="1"/>
  <c r="E116" i="36" a="1"/>
  <c r="E116" i="36" s="1"/>
  <c r="F116" i="36" a="1"/>
  <c r="F116" i="36" s="1"/>
  <c r="M116" i="36" a="1"/>
  <c r="M116" i="36" s="1"/>
  <c r="R89" i="1"/>
  <c r="S89" i="1"/>
  <c r="Z89" i="1"/>
  <c r="R115" i="4"/>
  <c r="AE127" i="4"/>
  <c r="F87" i="35"/>
  <c r="AP88" i="6"/>
  <c r="BM100" i="6"/>
  <c r="BA99" i="1"/>
  <c r="AD87" i="1"/>
  <c r="AI126" i="14"/>
  <c r="V114" i="14"/>
  <c r="AF126" i="14"/>
  <c r="S114" i="14"/>
  <c r="BO99" i="6"/>
  <c r="AR87" i="6"/>
  <c r="BN98" i="13"/>
  <c r="AQ86" i="13"/>
  <c r="BL96" i="13"/>
  <c r="AO84" i="13"/>
  <c r="AE123" i="17"/>
  <c r="R111" i="17"/>
  <c r="BQ96" i="10"/>
  <c r="AT84" i="10"/>
  <c r="U110" i="36"/>
  <c r="AH122" i="36"/>
  <c r="AT83" i="12"/>
  <c r="BQ95" i="12"/>
  <c r="L81" i="35"/>
  <c r="AP82" i="10"/>
  <c r="BM94" i="10"/>
  <c r="Y109" i="14"/>
  <c r="AL121" i="14"/>
  <c r="BI81" i="1"/>
  <c r="AP80" i="35"/>
  <c r="U107" i="5"/>
  <c r="AH119" i="5"/>
  <c r="X107" i="5"/>
  <c r="AK119" i="5"/>
  <c r="AE79" i="13"/>
  <c r="BO91" i="10"/>
  <c r="AJ124" i="15"/>
  <c r="W112" i="15"/>
  <c r="AJ124" i="14"/>
  <c r="W112" i="14"/>
  <c r="BL91" i="12"/>
  <c r="AI118" i="16"/>
  <c r="BA90" i="12"/>
  <c r="AJ89" i="35"/>
  <c r="AJ90" i="35"/>
  <c r="AH129" i="5"/>
  <c r="U117" i="5"/>
  <c r="U118" i="5"/>
  <c r="Z116" i="16"/>
  <c r="AD88" i="19" s="1"/>
  <c r="AU116" i="16"/>
  <c r="AM128" i="16"/>
  <c r="AI128" i="16"/>
  <c r="V116" i="16"/>
  <c r="AI128" i="4"/>
  <c r="V116" i="4"/>
  <c r="BO99" i="11"/>
  <c r="AR87" i="11"/>
  <c r="Q113" i="36"/>
  <c r="O113" i="36" a="1"/>
  <c r="O113" i="36" s="1"/>
  <c r="U113" i="36"/>
  <c r="BQ98" i="12"/>
  <c r="AT86" i="12"/>
  <c r="X113" i="4"/>
  <c r="AK125" i="4"/>
  <c r="BN97" i="1"/>
  <c r="AQ85" i="1"/>
  <c r="Z111" i="16"/>
  <c r="AD83" i="19" s="1"/>
  <c r="AU111" i="16"/>
  <c r="AM123" i="16"/>
  <c r="AE123" i="16"/>
  <c r="R111" i="16"/>
  <c r="Y110" i="17"/>
  <c r="AL122" i="17"/>
  <c r="AT83" i="11"/>
  <c r="BQ95" i="11"/>
  <c r="V110" i="14"/>
  <c r="AI122" i="14"/>
  <c r="S110" i="5"/>
  <c r="AF122" i="5"/>
  <c r="Y110" i="5"/>
  <c r="AL122" i="5"/>
  <c r="W110" i="4"/>
  <c r="AJ122" i="4"/>
  <c r="X110" i="4"/>
  <c r="AK122" i="4"/>
  <c r="O109" i="5" a="1"/>
  <c r="O109" i="5" s="1"/>
  <c r="D81" i="22"/>
  <c r="AT109" i="5"/>
  <c r="Q109" i="5"/>
  <c r="AD121" i="5"/>
  <c r="AM80" i="35"/>
  <c r="S107" i="4"/>
  <c r="AF119" i="4"/>
  <c r="AA79" i="11"/>
  <c r="BU79" i="10"/>
  <c r="BU79" i="8"/>
  <c r="BU79" i="6"/>
  <c r="CE79" i="13"/>
  <c r="AE118" i="15"/>
  <c r="AG118" i="15"/>
  <c r="AK118" i="14"/>
  <c r="AI118" i="14"/>
  <c r="BT79" i="8"/>
  <c r="AI118" i="5"/>
  <c r="AJ118" i="4"/>
  <c r="AR83" i="1"/>
  <c r="BO95" i="1"/>
  <c r="AO81" i="12"/>
  <c r="BL93" i="12"/>
  <c r="AZ90" i="12"/>
  <c r="BS89" i="6"/>
  <c r="D116" i="4"/>
  <c r="AS116" i="4" s="1"/>
  <c r="BO101" i="13"/>
  <c r="AR89" i="13"/>
  <c r="BG99" i="1"/>
  <c r="AJ87" i="1"/>
  <c r="X114" i="4"/>
  <c r="AK126" i="4"/>
  <c r="F86" i="35"/>
  <c r="AP87" i="6"/>
  <c r="BM99" i="6"/>
  <c r="AJ125" i="17"/>
  <c r="W113" i="17"/>
  <c r="BO98" i="8"/>
  <c r="AR86" i="8"/>
  <c r="BL96" i="11"/>
  <c r="AO84" i="11"/>
  <c r="AI123" i="15"/>
  <c r="V111" i="15"/>
  <c r="AL123" i="14"/>
  <c r="Y111" i="14"/>
  <c r="AK123" i="14"/>
  <c r="X111" i="14"/>
  <c r="I83" i="35"/>
  <c r="AP84" i="8"/>
  <c r="BM96" i="8"/>
  <c r="BL96" i="8"/>
  <c r="AO84" i="8"/>
  <c r="AJ123" i="4"/>
  <c r="W111" i="4"/>
  <c r="BL96" i="6"/>
  <c r="AO84" i="6"/>
  <c r="A82" i="35"/>
  <c r="D110" i="36"/>
  <c r="C97" i="32"/>
  <c r="AC97" i="32" s="1"/>
  <c r="A83" i="26"/>
  <c r="B83" i="21"/>
  <c r="A83" i="23"/>
  <c r="B82" i="22"/>
  <c r="B82" i="20"/>
  <c r="AL82" i="20" s="1"/>
  <c r="AX82" i="20" s="1"/>
  <c r="B83" i="18"/>
  <c r="B82" i="19"/>
  <c r="AL82" i="19" s="1"/>
  <c r="AY82" i="19" s="1"/>
  <c r="CF83" i="12"/>
  <c r="AT82" i="1"/>
  <c r="BQ94" i="1"/>
  <c r="U109" i="4"/>
  <c r="AH121" i="4"/>
  <c r="F81" i="35"/>
  <c r="AP82" i="6"/>
  <c r="BM94" i="6"/>
  <c r="AC79" i="13"/>
  <c r="AM118" i="36"/>
  <c r="AU115" i="14"/>
  <c r="Z115" i="14"/>
  <c r="T87" i="19" s="1"/>
  <c r="AM127" i="14"/>
  <c r="U109" i="16"/>
  <c r="AH121" i="16"/>
  <c r="BN102" i="12"/>
  <c r="AQ90" i="12"/>
  <c r="AQ91" i="12"/>
  <c r="BN101" i="12"/>
  <c r="AQ89" i="12"/>
  <c r="AG127" i="5"/>
  <c r="T115" i="5"/>
  <c r="CF88" i="8"/>
  <c r="AX99" i="1"/>
  <c r="AA87" i="1"/>
  <c r="BN99" i="13"/>
  <c r="AQ87" i="13"/>
  <c r="BO99" i="12"/>
  <c r="AR87" i="12"/>
  <c r="AH126" i="15"/>
  <c r="U114" i="15"/>
  <c r="AG126" i="15"/>
  <c r="T114" i="15"/>
  <c r="AG125" i="16"/>
  <c r="T113" i="16"/>
  <c r="U112" i="36"/>
  <c r="AH124" i="36"/>
  <c r="X112" i="36"/>
  <c r="AK124" i="36"/>
  <c r="T107" i="36"/>
  <c r="AG119" i="36"/>
  <c r="AB79" i="13"/>
  <c r="CE79" i="12"/>
  <c r="CA79" i="8"/>
  <c r="AG79" i="6"/>
  <c r="U81" i="35"/>
  <c r="AQ81" i="35" s="1"/>
  <c r="AP82" i="13"/>
  <c r="BM94" i="13"/>
  <c r="AU109" i="17"/>
  <c r="Z109" i="17"/>
  <c r="AI81" i="19" s="1"/>
  <c r="AM121" i="17"/>
  <c r="O116" i="15" a="1"/>
  <c r="O116" i="15" s="1"/>
  <c r="AT116" i="15"/>
  <c r="F88" i="22"/>
  <c r="Q116" i="15"/>
  <c r="AD128" i="15"/>
  <c r="AR82" i="10"/>
  <c r="BO94" i="10"/>
  <c r="BG102" i="20"/>
  <c r="BH102" i="20"/>
  <c r="CF91" i="13"/>
  <c r="AH129" i="17"/>
  <c r="U117" i="17"/>
  <c r="U118" i="17"/>
  <c r="AR90" i="11"/>
  <c r="BO102" i="11"/>
  <c r="AR91" i="11"/>
  <c r="AD89" i="35"/>
  <c r="AD90" i="35"/>
  <c r="AF128" i="17"/>
  <c r="S116" i="17"/>
  <c r="AJ128" i="17"/>
  <c r="W116" i="17"/>
  <c r="CF90" i="10"/>
  <c r="AL128" i="14"/>
  <c r="Y116" i="14"/>
  <c r="Y117" i="14"/>
  <c r="BL101" i="8"/>
  <c r="AO89" i="8"/>
  <c r="AF128" i="5"/>
  <c r="S116" i="5"/>
  <c r="BQ100" i="10"/>
  <c r="AT88" i="10"/>
  <c r="BJ86" i="1"/>
  <c r="AI125" i="15"/>
  <c r="V113" i="15"/>
  <c r="AL125" i="15"/>
  <c r="Y113" i="15"/>
  <c r="AE125" i="14"/>
  <c r="R113" i="14"/>
  <c r="AL125" i="5"/>
  <c r="Y113" i="5"/>
  <c r="AF124" i="17"/>
  <c r="S112" i="17"/>
  <c r="BN97" i="11"/>
  <c r="AQ85" i="11"/>
  <c r="AG82" i="35"/>
  <c r="AD82" i="35"/>
  <c r="AA82" i="35"/>
  <c r="V109" i="36"/>
  <c r="AI121" i="36"/>
  <c r="AT82" i="12"/>
  <c r="BQ94" i="12"/>
  <c r="Z108" i="36"/>
  <c r="AM120" i="36"/>
  <c r="S108" i="36"/>
  <c r="AF120" i="36"/>
  <c r="AU107" i="17"/>
  <c r="Z107" i="17"/>
  <c r="AI79" i="19" s="1"/>
  <c r="AM119" i="17"/>
  <c r="AQ80" i="11"/>
  <c r="BN92" i="11"/>
  <c r="CC79" i="13"/>
  <c r="AR81" i="10"/>
  <c r="BO93" i="10"/>
  <c r="AT81" i="8"/>
  <c r="BQ93" i="8"/>
  <c r="V107" i="16"/>
  <c r="AI119" i="16"/>
  <c r="CF80" i="12"/>
  <c r="AP77" i="35"/>
  <c r="AF118" i="17"/>
  <c r="AE118" i="17"/>
  <c r="BC99" i="1"/>
  <c r="AF87" i="1"/>
  <c r="CF90" i="12"/>
  <c r="AX90" i="11"/>
  <c r="AZ101" i="1"/>
  <c r="AC89" i="1"/>
  <c r="AZ100" i="1"/>
  <c r="AC88" i="1"/>
  <c r="BO100" i="12"/>
  <c r="AR88" i="12"/>
  <c r="AH127" i="15"/>
  <c r="U115" i="15"/>
  <c r="AP87" i="13"/>
  <c r="U86" i="35"/>
  <c r="AQ86" i="35" s="1"/>
  <c r="BM99" i="13"/>
  <c r="AE126" i="17"/>
  <c r="R114" i="17"/>
  <c r="AL126" i="16"/>
  <c r="Y114" i="16"/>
  <c r="AH126" i="5"/>
  <c r="U114" i="5"/>
  <c r="AO81" i="13"/>
  <c r="BL93" i="13"/>
  <c r="AU108" i="17"/>
  <c r="Z108" i="17"/>
  <c r="AI80" i="19" s="1"/>
  <c r="AM120" i="17"/>
  <c r="AR81" i="11"/>
  <c r="BO93" i="11"/>
  <c r="AT117" i="4"/>
  <c r="C89" i="22"/>
  <c r="AD117" i="4"/>
  <c r="AD129" i="4"/>
  <c r="BL102" i="6"/>
  <c r="AO90" i="6"/>
  <c r="BL90" i="6"/>
  <c r="AO91" i="6"/>
  <c r="AW90" i="11"/>
  <c r="AK129" i="15"/>
  <c r="X117" i="15"/>
  <c r="X118" i="15"/>
  <c r="AY101" i="1"/>
  <c r="T89" i="1"/>
  <c r="U89" i="1"/>
  <c r="W89" i="1"/>
  <c r="AB89" i="1"/>
  <c r="BL100" i="13"/>
  <c r="AO88" i="13"/>
  <c r="AF127" i="17"/>
  <c r="S115" i="17"/>
  <c r="A80" i="35"/>
  <c r="D108" i="36"/>
  <c r="C95" i="32"/>
  <c r="AC95" i="32" s="1"/>
  <c r="B80" i="20"/>
  <c r="AL80" i="20" s="1"/>
  <c r="AX80" i="20" s="1"/>
  <c r="B81" i="21"/>
  <c r="B80" i="22"/>
  <c r="B81" i="18"/>
  <c r="A81" i="26"/>
  <c r="A81" i="23"/>
  <c r="B80" i="19"/>
  <c r="AL80" i="19" s="1"/>
  <c r="AY80" i="19" s="1"/>
  <c r="S107" i="15"/>
  <c r="AF119" i="15"/>
  <c r="V107" i="15"/>
  <c r="AI119" i="15"/>
  <c r="L104" i="32"/>
  <c r="N104" i="32"/>
  <c r="Q104" i="32"/>
  <c r="R104" i="32"/>
  <c r="O104" i="32"/>
  <c r="T104" i="32"/>
  <c r="S104" i="32"/>
  <c r="P104" i="32"/>
  <c r="M104" i="32"/>
  <c r="U104" i="32"/>
  <c r="L94" i="32"/>
  <c r="N94" i="32"/>
  <c r="S94" i="32"/>
  <c r="Q94" i="32"/>
  <c r="M94" i="32"/>
  <c r="T94" i="32"/>
  <c r="P94" i="32"/>
  <c r="R94" i="32"/>
  <c r="O94" i="32"/>
  <c r="U94" i="32"/>
  <c r="L103" i="32"/>
  <c r="T103" i="32"/>
  <c r="Q103" i="32"/>
  <c r="S103" i="32"/>
  <c r="R103" i="32"/>
  <c r="O103" i="32"/>
  <c r="N103" i="32"/>
  <c r="P103" i="32"/>
  <c r="M103" i="32"/>
  <c r="U103" i="32"/>
  <c r="B40" i="35"/>
  <c r="BJ41" i="1"/>
  <c r="AM41" i="1"/>
  <c r="BK54" i="1"/>
  <c r="AN54" i="1"/>
  <c r="BK70" i="1"/>
  <c r="AN70" i="1"/>
  <c r="B72" i="35"/>
  <c r="BJ73" i="1"/>
  <c r="AM73" i="1"/>
  <c r="BB90" i="10"/>
  <c r="H78" i="1"/>
  <c r="AN7" i="1"/>
  <c r="B17" i="35"/>
  <c r="X17" i="35" s="1"/>
  <c r="BJ18" i="1"/>
  <c r="AM18" i="1"/>
  <c r="BK23" i="1"/>
  <c r="AN23" i="1"/>
  <c r="BK31" i="1"/>
  <c r="AN31" i="1"/>
  <c r="B41" i="35"/>
  <c r="BJ42" i="1"/>
  <c r="AM42" i="1"/>
  <c r="BK47" i="1"/>
  <c r="AN47" i="1"/>
  <c r="AN71" i="1"/>
  <c r="BK71" i="1"/>
  <c r="BI77" i="1"/>
  <c r="AL77" i="1"/>
  <c r="U78" i="8"/>
  <c r="T78" i="8"/>
  <c r="AQ79" i="8" s="1"/>
  <c r="W78" i="8"/>
  <c r="B5" i="35"/>
  <c r="AM6" i="1"/>
  <c r="B13" i="35"/>
  <c r="AM14" i="1"/>
  <c r="AL17" i="1"/>
  <c r="BK19" i="1"/>
  <c r="AN19" i="1"/>
  <c r="B21" i="35"/>
  <c r="AM22" i="1"/>
  <c r="BJ22" i="1"/>
  <c r="BI25" i="1"/>
  <c r="AL25" i="1"/>
  <c r="BK27" i="1"/>
  <c r="AN27" i="1"/>
  <c r="B29" i="35"/>
  <c r="BJ30" i="1"/>
  <c r="AM30" i="1"/>
  <c r="AL33" i="1"/>
  <c r="BI33" i="1"/>
  <c r="BK35" i="1"/>
  <c r="AN35" i="1"/>
  <c r="B37" i="35"/>
  <c r="X37" i="35" s="1"/>
  <c r="BJ38" i="1"/>
  <c r="AM38" i="1"/>
  <c r="AL41" i="1"/>
  <c r="BI41" i="1"/>
  <c r="BK43" i="1"/>
  <c r="AN43" i="1"/>
  <c r="B45" i="35"/>
  <c r="BJ46" i="1"/>
  <c r="AM46" i="1"/>
  <c r="AL49" i="1"/>
  <c r="BI49" i="1"/>
  <c r="BK51" i="1"/>
  <c r="AN51" i="1"/>
  <c r="B53" i="35"/>
  <c r="X53" i="35" s="1"/>
  <c r="BJ54" i="1"/>
  <c r="AM54" i="1"/>
  <c r="AL57" i="1"/>
  <c r="BI57" i="1"/>
  <c r="BK59" i="1"/>
  <c r="AN59" i="1"/>
  <c r="B61" i="35"/>
  <c r="AM62" i="1"/>
  <c r="BJ62" i="1"/>
  <c r="AL65" i="1"/>
  <c r="BI65" i="1"/>
  <c r="AN67" i="1"/>
  <c r="BK67" i="1"/>
  <c r="B69" i="35"/>
  <c r="AM70" i="1"/>
  <c r="BJ70" i="1"/>
  <c r="BI73" i="1"/>
  <c r="AL73" i="1"/>
  <c r="AN75" i="1"/>
  <c r="BK75" i="1"/>
  <c r="B77" i="35"/>
  <c r="BJ78" i="1"/>
  <c r="AM78" i="1"/>
  <c r="BA90" i="10"/>
  <c r="BI90" i="10"/>
  <c r="Q77" i="35"/>
  <c r="AM78" i="35" s="1"/>
  <c r="DF94" i="21"/>
  <c r="DE94" i="18"/>
  <c r="D91" i="19"/>
  <c r="M92" i="23"/>
  <c r="BB90" i="13"/>
  <c r="AP87" i="35"/>
  <c r="BO101" i="6"/>
  <c r="AR89" i="6"/>
  <c r="AI127" i="16"/>
  <c r="V115" i="16"/>
  <c r="AH127" i="16"/>
  <c r="U115" i="16"/>
  <c r="BJ87" i="1"/>
  <c r="BN98" i="1"/>
  <c r="AQ86" i="1"/>
  <c r="BN98" i="6"/>
  <c r="AQ86" i="6"/>
  <c r="T112" i="4"/>
  <c r="AG124" i="4"/>
  <c r="X112" i="4"/>
  <c r="AK124" i="4"/>
  <c r="O111" i="36" a="1"/>
  <c r="O111" i="36" s="1"/>
  <c r="Q111" i="36"/>
  <c r="AD123" i="36"/>
  <c r="BO96" i="12"/>
  <c r="AR84" i="12"/>
  <c r="T110" i="15"/>
  <c r="AG122" i="15"/>
  <c r="Y110" i="15"/>
  <c r="AL122" i="15"/>
  <c r="AT83" i="13"/>
  <c r="BQ95" i="13"/>
  <c r="AQ83" i="6"/>
  <c r="BN95" i="6"/>
  <c r="AQ82" i="8"/>
  <c r="BN94" i="8"/>
  <c r="W108" i="15"/>
  <c r="AJ120" i="15"/>
  <c r="X108" i="15"/>
  <c r="AK120" i="15"/>
  <c r="W108" i="14"/>
  <c r="AJ120" i="14"/>
  <c r="CF81" i="10"/>
  <c r="R108" i="5"/>
  <c r="AE120" i="5"/>
  <c r="V108" i="5"/>
  <c r="AI120" i="5"/>
  <c r="T108" i="4"/>
  <c r="AG120" i="4"/>
  <c r="CF81" i="6"/>
  <c r="Q107" i="14"/>
  <c r="E79" i="22"/>
  <c r="AT107" i="14"/>
  <c r="O107" i="14" a="1"/>
  <c r="O107" i="14" s="1"/>
  <c r="AD119" i="14"/>
  <c r="U107" i="14"/>
  <c r="AH119" i="14"/>
  <c r="CA79" i="12"/>
  <c r="CE79" i="11"/>
  <c r="AK79" i="10"/>
  <c r="CE79" i="8"/>
  <c r="CE79" i="6"/>
  <c r="CD79" i="10"/>
  <c r="BV79" i="8"/>
  <c r="CD79" i="6"/>
  <c r="I84" i="35"/>
  <c r="AP85" i="8"/>
  <c r="BM97" i="8"/>
  <c r="BO102" i="6"/>
  <c r="AR90" i="6"/>
  <c r="AR91" i="6"/>
  <c r="BG90" i="6"/>
  <c r="X115" i="4"/>
  <c r="AK127" i="4"/>
  <c r="E86" i="22"/>
  <c r="O114" i="14" a="1"/>
  <c r="O114" i="14" s="1"/>
  <c r="AT114" i="14"/>
  <c r="Q114" i="14"/>
  <c r="AD126" i="14"/>
  <c r="AG126" i="14"/>
  <c r="T114" i="14"/>
  <c r="U83" i="35"/>
  <c r="AP84" i="13"/>
  <c r="BM96" i="13"/>
  <c r="AL123" i="17"/>
  <c r="Y111" i="17"/>
  <c r="Y110" i="36"/>
  <c r="AL122" i="36"/>
  <c r="S109" i="14"/>
  <c r="AF121" i="14"/>
  <c r="S107" i="5"/>
  <c r="AF119" i="5"/>
  <c r="R107" i="5"/>
  <c r="AE119" i="5"/>
  <c r="BY79" i="13"/>
  <c r="BQ91" i="10"/>
  <c r="AG124" i="15"/>
  <c r="T112" i="15"/>
  <c r="AH124" i="14"/>
  <c r="U112" i="14"/>
  <c r="AK118" i="16"/>
  <c r="AF118" i="16"/>
  <c r="BH90" i="13"/>
  <c r="BE90" i="8"/>
  <c r="AU117" i="5"/>
  <c r="Z117" i="5"/>
  <c r="O89" i="19" s="1"/>
  <c r="AM129" i="5"/>
  <c r="Z118" i="5"/>
  <c r="O90" i="19" s="1"/>
  <c r="AF129" i="5"/>
  <c r="S117" i="5"/>
  <c r="S118" i="5"/>
  <c r="CF89" i="12"/>
  <c r="AK128" i="16"/>
  <c r="X116" i="16"/>
  <c r="Y116" i="4"/>
  <c r="AL128" i="4"/>
  <c r="CF89" i="6"/>
  <c r="BH99" i="1"/>
  <c r="AK87" i="1"/>
  <c r="Z113" i="36"/>
  <c r="BN98" i="12"/>
  <c r="AQ86" i="12"/>
  <c r="R113" i="4"/>
  <c r="AE125" i="4"/>
  <c r="S113" i="4"/>
  <c r="AF125" i="4"/>
  <c r="BO97" i="1"/>
  <c r="AR85" i="1"/>
  <c r="BK84" i="1"/>
  <c r="AP84" i="12"/>
  <c r="R83" i="35"/>
  <c r="BM96" i="12"/>
  <c r="AI123" i="16"/>
  <c r="V111" i="16"/>
  <c r="V110" i="17"/>
  <c r="AI122" i="17"/>
  <c r="AR83" i="11"/>
  <c r="BO95" i="11"/>
  <c r="AO83" i="10"/>
  <c r="BL95" i="10"/>
  <c r="T110" i="14"/>
  <c r="AG122" i="14"/>
  <c r="I82" i="35"/>
  <c r="AP83" i="8"/>
  <c r="BM95" i="8"/>
  <c r="V110" i="5"/>
  <c r="AI122" i="5"/>
  <c r="AU110" i="4"/>
  <c r="Z110" i="4"/>
  <c r="J82" i="19" s="1"/>
  <c r="AM122" i="4"/>
  <c r="U110" i="4"/>
  <c r="AH122" i="4"/>
  <c r="U109" i="5"/>
  <c r="AH121" i="5"/>
  <c r="AT80" i="1"/>
  <c r="BQ92" i="1"/>
  <c r="AU107" i="4"/>
  <c r="Z107" i="4"/>
  <c r="J79" i="19" s="1"/>
  <c r="AM119" i="4"/>
  <c r="AO80" i="6"/>
  <c r="BL92" i="6"/>
  <c r="AJ118" i="15"/>
  <c r="AT106" i="14"/>
  <c r="O106" i="14" a="1"/>
  <c r="O106" i="14" s="1"/>
  <c r="E78" i="22"/>
  <c r="AD118" i="14"/>
  <c r="AK118" i="5"/>
  <c r="BL91" i="8"/>
  <c r="AF118" i="4"/>
  <c r="Z79" i="6"/>
  <c r="BN96" i="13"/>
  <c r="AQ84" i="13"/>
  <c r="R80" i="35"/>
  <c r="AP81" i="12"/>
  <c r="BM93" i="12"/>
  <c r="R108" i="16"/>
  <c r="AE120" i="16"/>
  <c r="BQ101" i="13"/>
  <c r="AT89" i="13"/>
  <c r="T114" i="4"/>
  <c r="AG126" i="4"/>
  <c r="CF87" i="6"/>
  <c r="AE125" i="17"/>
  <c r="R113" i="17"/>
  <c r="AL125" i="17"/>
  <c r="Y113" i="17"/>
  <c r="BN98" i="8"/>
  <c r="AQ86" i="8"/>
  <c r="BO97" i="13"/>
  <c r="AR85" i="13"/>
  <c r="O83" i="35"/>
  <c r="AP84" i="11"/>
  <c r="BM96" i="11"/>
  <c r="CF84" i="11"/>
  <c r="AF123" i="14"/>
  <c r="S111" i="14"/>
  <c r="CF84" i="10"/>
  <c r="AL123" i="5"/>
  <c r="Y111" i="5"/>
  <c r="AU111" i="4"/>
  <c r="Z111" i="4"/>
  <c r="J83" i="19" s="1"/>
  <c r="AM123" i="4"/>
  <c r="CF84" i="6"/>
  <c r="BS83" i="6"/>
  <c r="D110" i="4"/>
  <c r="AS110" i="4" s="1"/>
  <c r="Y110" i="16"/>
  <c r="AL122" i="16"/>
  <c r="T110" i="16"/>
  <c r="AG122" i="16"/>
  <c r="AT109" i="4"/>
  <c r="C81" i="22"/>
  <c r="AD121" i="4"/>
  <c r="CF82" i="6"/>
  <c r="AL118" i="36"/>
  <c r="L87" i="35"/>
  <c r="AH87" i="35" s="1"/>
  <c r="AP88" i="10"/>
  <c r="BM100" i="10"/>
  <c r="AH127" i="14"/>
  <c r="U115" i="14"/>
  <c r="Y109" i="16"/>
  <c r="AL121" i="16"/>
  <c r="AO82" i="12"/>
  <c r="BL94" i="12"/>
  <c r="K105" i="23"/>
  <c r="AC105" i="23" s="1"/>
  <c r="C106" i="33" s="1"/>
  <c r="AW102" i="1"/>
  <c r="F117" i="36" a="1"/>
  <c r="F117" i="36" s="1"/>
  <c r="L117" i="36" a="1"/>
  <c r="L117" i="36" s="1"/>
  <c r="J117" i="36" a="1"/>
  <c r="J117" i="36" s="1"/>
  <c r="H117" i="36" a="1"/>
  <c r="H117" i="36" s="1"/>
  <c r="M117" i="36" a="1"/>
  <c r="M117" i="36" s="1"/>
  <c r="I117" i="36" a="1"/>
  <c r="I117" i="36" s="1"/>
  <c r="E117" i="36" a="1"/>
  <c r="E117" i="36" s="1"/>
  <c r="N117" i="36" a="1"/>
  <c r="N117" i="36" s="1"/>
  <c r="K117" i="36" a="1"/>
  <c r="K117" i="36" s="1"/>
  <c r="G117" i="36" a="1"/>
  <c r="G117" i="36" s="1"/>
  <c r="S90" i="1"/>
  <c r="R90" i="1"/>
  <c r="Z90" i="1"/>
  <c r="Z91" i="1"/>
  <c r="BG90" i="12"/>
  <c r="BQ102" i="12"/>
  <c r="AT90" i="12"/>
  <c r="AT91" i="12"/>
  <c r="X88" i="35"/>
  <c r="BO101" i="12"/>
  <c r="AR89" i="12"/>
  <c r="AF127" i="5"/>
  <c r="S115" i="5"/>
  <c r="AA87" i="35"/>
  <c r="BO99" i="13"/>
  <c r="AR87" i="13"/>
  <c r="BQ99" i="12"/>
  <c r="AT87" i="12"/>
  <c r="AL126" i="15"/>
  <c r="Y114" i="15"/>
  <c r="BK86" i="1"/>
  <c r="AJ125" i="16"/>
  <c r="W113" i="16"/>
  <c r="AH125" i="16"/>
  <c r="U113" i="16"/>
  <c r="S112" i="36"/>
  <c r="AF124" i="36"/>
  <c r="V112" i="36"/>
  <c r="AI124" i="36"/>
  <c r="BN97" i="12"/>
  <c r="AQ85" i="12"/>
  <c r="AO80" i="1"/>
  <c r="BL92" i="1"/>
  <c r="Z107" i="36"/>
  <c r="AM119" i="36"/>
  <c r="BO91" i="13"/>
  <c r="CA79" i="10"/>
  <c r="AG79" i="8"/>
  <c r="Y79" i="1"/>
  <c r="AB106" i="36" s="1"/>
  <c r="S109" i="17"/>
  <c r="AF121" i="17"/>
  <c r="AZ90" i="8"/>
  <c r="AF128" i="15"/>
  <c r="S116" i="15"/>
  <c r="AH128" i="15"/>
  <c r="U116" i="15"/>
  <c r="BG100" i="1"/>
  <c r="AJ88" i="1"/>
  <c r="CR92" i="21"/>
  <c r="BK90" i="6"/>
  <c r="AP90" i="13"/>
  <c r="U89" i="35"/>
  <c r="BM102" i="13"/>
  <c r="AP91" i="13"/>
  <c r="CF90" i="13"/>
  <c r="AX90" i="12"/>
  <c r="O116" i="17" a="1"/>
  <c r="O116" i="17" s="1"/>
  <c r="AT116" i="17"/>
  <c r="H88" i="22"/>
  <c r="Q116" i="17"/>
  <c r="AD128" i="17"/>
  <c r="AI128" i="17"/>
  <c r="V116" i="17"/>
  <c r="BO101" i="11"/>
  <c r="AR89" i="11"/>
  <c r="AK128" i="14"/>
  <c r="X116" i="14"/>
  <c r="X117" i="14"/>
  <c r="I88" i="35"/>
  <c r="AP89" i="8"/>
  <c r="BM101" i="8"/>
  <c r="BN100" i="10"/>
  <c r="AQ88" i="10"/>
  <c r="AG125" i="15"/>
  <c r="T113" i="15"/>
  <c r="L85" i="35"/>
  <c r="AP86" i="10"/>
  <c r="BM98" i="10"/>
  <c r="AG125" i="14"/>
  <c r="T113" i="14"/>
  <c r="O113" i="5" a="1"/>
  <c r="O113" i="5" s="1"/>
  <c r="AT113" i="5"/>
  <c r="D85" i="22"/>
  <c r="Q113" i="5"/>
  <c r="AD125" i="5"/>
  <c r="AL124" i="17"/>
  <c r="Y112" i="17"/>
  <c r="BO97" i="11"/>
  <c r="AR85" i="11"/>
  <c r="BQ97" i="10"/>
  <c r="AT85" i="10"/>
  <c r="AM83" i="35"/>
  <c r="Y109" i="36"/>
  <c r="AL121" i="36"/>
  <c r="W108" i="36"/>
  <c r="AJ120" i="36"/>
  <c r="T108" i="36"/>
  <c r="AG120" i="36"/>
  <c r="AQ81" i="12"/>
  <c r="BN93" i="12"/>
  <c r="U79" i="35"/>
  <c r="AP80" i="13"/>
  <c r="BM92" i="13"/>
  <c r="CF80" i="13"/>
  <c r="AT80" i="11"/>
  <c r="BQ92" i="11"/>
  <c r="AT81" i="10"/>
  <c r="BQ93" i="10"/>
  <c r="AR81" i="6"/>
  <c r="BO93" i="6"/>
  <c r="AT107" i="16"/>
  <c r="O107" i="16" a="1"/>
  <c r="O107" i="16" s="1"/>
  <c r="G79" i="22"/>
  <c r="Q107" i="16"/>
  <c r="AD119" i="16"/>
  <c r="AU107" i="16"/>
  <c r="Z107" i="16"/>
  <c r="AD79" i="19" s="1"/>
  <c r="AM119" i="16"/>
  <c r="H78" i="22"/>
  <c r="X90" i="22" s="1"/>
  <c r="AT106" i="17"/>
  <c r="O106" i="17" a="1"/>
  <c r="O106" i="17" s="1"/>
  <c r="AD118" i="17"/>
  <c r="BD90" i="6"/>
  <c r="BC102" i="1"/>
  <c r="AF90" i="1"/>
  <c r="BC90" i="1"/>
  <c r="AF91" i="1"/>
  <c r="BD90" i="13"/>
  <c r="R89" i="35"/>
  <c r="AP90" i="12"/>
  <c r="BM102" i="12"/>
  <c r="AP91" i="12"/>
  <c r="O117" i="16" a="1"/>
  <c r="O117" i="16" s="1"/>
  <c r="Q117" i="16"/>
  <c r="G89" i="22"/>
  <c r="AT117" i="16"/>
  <c r="AD129" i="16"/>
  <c r="Q118" i="16"/>
  <c r="BQ100" i="12"/>
  <c r="AT88" i="12"/>
  <c r="AI127" i="15"/>
  <c r="V115" i="15"/>
  <c r="O114" i="17" a="1"/>
  <c r="O114" i="17" s="1"/>
  <c r="AT114" i="17"/>
  <c r="H86" i="22"/>
  <c r="Q114" i="17"/>
  <c r="AD126" i="17"/>
  <c r="AH126" i="17"/>
  <c r="U114" i="17"/>
  <c r="R86" i="35"/>
  <c r="AP87" i="12"/>
  <c r="BM99" i="12"/>
  <c r="AJ126" i="16"/>
  <c r="W114" i="16"/>
  <c r="I86" i="35"/>
  <c r="AP87" i="8"/>
  <c r="BM99" i="8"/>
  <c r="AK126" i="5"/>
  <c r="X114" i="5"/>
  <c r="AE124" i="16"/>
  <c r="R112" i="16"/>
  <c r="R108" i="17"/>
  <c r="AE120" i="17"/>
  <c r="T108" i="17"/>
  <c r="AG120" i="17"/>
  <c r="R117" i="4"/>
  <c r="AE129" i="4"/>
  <c r="R118" i="4"/>
  <c r="F89" i="35"/>
  <c r="AP90" i="6"/>
  <c r="BM90" i="6"/>
  <c r="BM102" i="6"/>
  <c r="AP91" i="6"/>
  <c r="BM102" i="11"/>
  <c r="O89" i="35"/>
  <c r="AP90" i="11"/>
  <c r="AP91" i="11"/>
  <c r="AH129" i="15"/>
  <c r="U117" i="15"/>
  <c r="U118" i="15"/>
  <c r="U87" i="35"/>
  <c r="AP88" i="13"/>
  <c r="BM100" i="13"/>
  <c r="AJ127" i="17"/>
  <c r="W115" i="17"/>
  <c r="BS81" i="6"/>
  <c r="D108" i="4"/>
  <c r="AS108" i="4" s="1"/>
  <c r="F79" i="22"/>
  <c r="AT107" i="15"/>
  <c r="Q107" i="15"/>
  <c r="O107" i="15" a="1"/>
  <c r="O107" i="15" s="1"/>
  <c r="AD119" i="15"/>
  <c r="BX79" i="10"/>
  <c r="AL36" i="1"/>
  <c r="BI36" i="1"/>
  <c r="BS78" i="12"/>
  <c r="D105" i="16"/>
  <c r="AS105" i="16" s="1"/>
  <c r="BF101" i="1"/>
  <c r="AI89" i="1"/>
  <c r="BN101" i="6"/>
  <c r="AQ89" i="6"/>
  <c r="AF127" i="16"/>
  <c r="S115" i="16"/>
  <c r="BQ98" i="6"/>
  <c r="AT86" i="6"/>
  <c r="AQ83" i="13"/>
  <c r="BN95" i="13"/>
  <c r="AR83" i="6"/>
  <c r="BO95" i="6"/>
  <c r="Y109" i="15"/>
  <c r="AL121" i="15"/>
  <c r="T108" i="15"/>
  <c r="AG120" i="15"/>
  <c r="D80" i="22"/>
  <c r="AT108" i="5"/>
  <c r="O108" i="5" a="1"/>
  <c r="O108" i="5" s="1"/>
  <c r="Q108" i="5"/>
  <c r="AD120" i="5"/>
  <c r="AB79" i="8"/>
  <c r="AE124" i="5"/>
  <c r="R112" i="5"/>
  <c r="O110" i="36" a="1"/>
  <c r="O110" i="36" s="1"/>
  <c r="Q110" i="36"/>
  <c r="AD122" i="36"/>
  <c r="W109" i="14"/>
  <c r="AJ121" i="14"/>
  <c r="T109" i="14"/>
  <c r="AG121" i="14"/>
  <c r="AT82" i="6"/>
  <c r="BQ94" i="6"/>
  <c r="D79" i="22"/>
  <c r="Q107" i="5"/>
  <c r="AT107" i="5"/>
  <c r="O107" i="5" a="1"/>
  <c r="O107" i="5" s="1"/>
  <c r="AD119" i="5"/>
  <c r="CF80" i="8"/>
  <c r="O84" i="35"/>
  <c r="AP85" i="11"/>
  <c r="BM97" i="11"/>
  <c r="Z112" i="15"/>
  <c r="Y84" i="19" s="1"/>
  <c r="AU112" i="15"/>
  <c r="AM124" i="15"/>
  <c r="L84" i="35"/>
  <c r="AP85" i="10"/>
  <c r="BM97" i="10"/>
  <c r="AK124" i="14"/>
  <c r="X112" i="14"/>
  <c r="D109" i="36"/>
  <c r="A81" i="35"/>
  <c r="C96" i="32"/>
  <c r="AC96" i="32" s="1"/>
  <c r="A82" i="26"/>
  <c r="B81" i="20"/>
  <c r="AL81" i="20" s="1"/>
  <c r="AX81" i="20" s="1"/>
  <c r="B81" i="19"/>
  <c r="AL81" i="19" s="1"/>
  <c r="AY81" i="19" s="1"/>
  <c r="B81" i="22"/>
  <c r="B82" i="21"/>
  <c r="B82" i="18"/>
  <c r="A82" i="23"/>
  <c r="AL118" i="16"/>
  <c r="O106" i="16" a="1"/>
  <c r="O106" i="16" s="1"/>
  <c r="G78" i="22"/>
  <c r="AT106" i="16"/>
  <c r="AD118" i="16"/>
  <c r="BG102" i="1"/>
  <c r="AJ90" i="1"/>
  <c r="AJ91" i="1"/>
  <c r="AL129" i="5"/>
  <c r="Y117" i="5"/>
  <c r="AL117" i="5"/>
  <c r="Y118" i="5"/>
  <c r="AJ129" i="5"/>
  <c r="W117" i="5"/>
  <c r="W118" i="5"/>
  <c r="AG128" i="16"/>
  <c r="T116" i="16"/>
  <c r="AE128" i="16"/>
  <c r="R116" i="16"/>
  <c r="R116" i="4"/>
  <c r="AE128" i="4"/>
  <c r="BQ99" i="11"/>
  <c r="AT87" i="11"/>
  <c r="W113" i="36"/>
  <c r="U113" i="4"/>
  <c r="AH125" i="4"/>
  <c r="Y113" i="4"/>
  <c r="AL125" i="4"/>
  <c r="AK123" i="16"/>
  <c r="X111" i="16"/>
  <c r="CF84" i="12"/>
  <c r="AO83" i="13"/>
  <c r="BL95" i="13"/>
  <c r="U110" i="17"/>
  <c r="AH122" i="17"/>
  <c r="W110" i="14"/>
  <c r="AJ122" i="14"/>
  <c r="CF83" i="8"/>
  <c r="AT110" i="4"/>
  <c r="C82" i="22"/>
  <c r="AD122" i="4"/>
  <c r="I81" i="35"/>
  <c r="AE81" i="35" s="1"/>
  <c r="AP82" i="8"/>
  <c r="BM94" i="8"/>
  <c r="AU109" i="5"/>
  <c r="Z109" i="5"/>
  <c r="O81" i="19" s="1"/>
  <c r="AM121" i="5"/>
  <c r="AT107" i="4"/>
  <c r="C79" i="22"/>
  <c r="AD119" i="4"/>
  <c r="AF118" i="15"/>
  <c r="AL118" i="14"/>
  <c r="AF118" i="5"/>
  <c r="AT106" i="5"/>
  <c r="D78" i="22"/>
  <c r="O106" i="5" a="1"/>
  <c r="O106" i="5" s="1"/>
  <c r="AD118" i="5"/>
  <c r="AT106" i="4"/>
  <c r="C78" i="22"/>
  <c r="AD118" i="4"/>
  <c r="BT79" i="6"/>
  <c r="BO96" i="13"/>
  <c r="AR84" i="13"/>
  <c r="AQ83" i="1"/>
  <c r="BN95" i="1"/>
  <c r="AT108" i="16"/>
  <c r="O108" i="16" a="1"/>
  <c r="O108" i="16" s="1"/>
  <c r="Q108" i="16"/>
  <c r="G80" i="22"/>
  <c r="AD120" i="16"/>
  <c r="X108" i="16"/>
  <c r="AK120" i="16"/>
  <c r="G91" i="37" a="1"/>
  <c r="G91" i="37" s="1"/>
  <c r="P103" i="37"/>
  <c r="BQ102" i="13"/>
  <c r="AT90" i="13"/>
  <c r="BQ90" i="13"/>
  <c r="AT91" i="13"/>
  <c r="BH90" i="12"/>
  <c r="BA90" i="11"/>
  <c r="BD90" i="8"/>
  <c r="BK89" i="1"/>
  <c r="BC100" i="1"/>
  <c r="AF88" i="1"/>
  <c r="AY99" i="1"/>
  <c r="AB87" i="1"/>
  <c r="T87" i="1"/>
  <c r="U87" i="1"/>
  <c r="W87" i="1"/>
  <c r="AE126" i="4"/>
  <c r="R114" i="4"/>
  <c r="AG125" i="17"/>
  <c r="T113" i="17"/>
  <c r="AH125" i="17"/>
  <c r="U113" i="17"/>
  <c r="BQ98" i="11"/>
  <c r="AT86" i="11"/>
  <c r="BQ97" i="13"/>
  <c r="AT85" i="13"/>
  <c r="AH123" i="15"/>
  <c r="U111" i="15"/>
  <c r="AK123" i="15"/>
  <c r="X111" i="15"/>
  <c r="AE123" i="14"/>
  <c r="R111" i="14"/>
  <c r="AU111" i="5"/>
  <c r="Z111" i="5"/>
  <c r="O83" i="19" s="1"/>
  <c r="AM123" i="5"/>
  <c r="AG123" i="5"/>
  <c r="T111" i="5"/>
  <c r="Y111" i="4"/>
  <c r="AL123" i="4"/>
  <c r="X110" i="16"/>
  <c r="AK122" i="16"/>
  <c r="AT110" i="16"/>
  <c r="O110" i="16" a="1"/>
  <c r="O110" i="16" s="1"/>
  <c r="G82" i="22"/>
  <c r="Q110" i="16"/>
  <c r="AD122" i="16"/>
  <c r="AR82" i="1"/>
  <c r="BO94" i="1"/>
  <c r="X109" i="4"/>
  <c r="AK121" i="4"/>
  <c r="CB79" i="10"/>
  <c r="O106" i="36" a="1"/>
  <c r="O106" i="36" s="1"/>
  <c r="AD118" i="36"/>
  <c r="BN101" i="10"/>
  <c r="AQ89" i="10"/>
  <c r="AQ90" i="10"/>
  <c r="BL100" i="10"/>
  <c r="AO88" i="10"/>
  <c r="AF127" i="14"/>
  <c r="S115" i="14"/>
  <c r="W109" i="16"/>
  <c r="AJ121" i="16"/>
  <c r="V109" i="16"/>
  <c r="AI121" i="16"/>
  <c r="AD79" i="8"/>
  <c r="BO102" i="12"/>
  <c r="AR90" i="12"/>
  <c r="AR91" i="12"/>
  <c r="BB101" i="1"/>
  <c r="AE89" i="1"/>
  <c r="AL127" i="5"/>
  <c r="Y115" i="5"/>
  <c r="BQ99" i="13"/>
  <c r="AT87" i="13"/>
  <c r="AE126" i="15"/>
  <c r="R114" i="15"/>
  <c r="AI125" i="16"/>
  <c r="V113" i="16"/>
  <c r="CF86" i="12"/>
  <c r="T112" i="36"/>
  <c r="AG124" i="36"/>
  <c r="BO97" i="12"/>
  <c r="AR85" i="12"/>
  <c r="X82" i="35"/>
  <c r="AG81" i="35"/>
  <c r="S107" i="36"/>
  <c r="AF119" i="36"/>
  <c r="BN91" i="13"/>
  <c r="AG79" i="11"/>
  <c r="AA79" i="13"/>
  <c r="BV79" i="12"/>
  <c r="R109" i="17"/>
  <c r="AE121" i="17"/>
  <c r="W109" i="17"/>
  <c r="AJ121" i="17"/>
  <c r="BJ90" i="1"/>
  <c r="AK128" i="15"/>
  <c r="X116" i="15"/>
  <c r="AL128" i="15"/>
  <c r="Y116" i="15"/>
  <c r="BL102" i="13"/>
  <c r="AO90" i="13"/>
  <c r="AO91" i="13"/>
  <c r="H89" i="22"/>
  <c r="O117" i="17" a="1"/>
  <c r="O117" i="17" s="1"/>
  <c r="AT117" i="17"/>
  <c r="Q117" i="17"/>
  <c r="AD129" i="17"/>
  <c r="Q118" i="17"/>
  <c r="AQ90" i="11"/>
  <c r="BN102" i="11"/>
  <c r="AQ91" i="11"/>
  <c r="BA101" i="1"/>
  <c r="AD89" i="1"/>
  <c r="AG128" i="17"/>
  <c r="T116" i="17"/>
  <c r="AE128" i="17"/>
  <c r="R116" i="17"/>
  <c r="BQ101" i="11"/>
  <c r="AT89" i="11"/>
  <c r="AE128" i="14"/>
  <c r="R116" i="14"/>
  <c r="R117" i="14"/>
  <c r="AU116" i="5"/>
  <c r="Z116" i="5"/>
  <c r="O88" i="19" s="1"/>
  <c r="AM128" i="5"/>
  <c r="AK128" i="5"/>
  <c r="X116" i="5"/>
  <c r="X86" i="35"/>
  <c r="X85" i="35"/>
  <c r="AF125" i="15"/>
  <c r="S113" i="15"/>
  <c r="AI125" i="14"/>
  <c r="V113" i="14"/>
  <c r="AU113" i="14"/>
  <c r="Z113" i="14"/>
  <c r="T85" i="19" s="1"/>
  <c r="AM125" i="14"/>
  <c r="I85" i="35"/>
  <c r="AP86" i="8"/>
  <c r="BM98" i="8"/>
  <c r="BL97" i="13"/>
  <c r="AO85" i="13"/>
  <c r="AJ124" i="17"/>
  <c r="W112" i="17"/>
  <c r="BN97" i="10"/>
  <c r="AQ85" i="10"/>
  <c r="AO82" i="1"/>
  <c r="BL94" i="1"/>
  <c r="X109" i="36"/>
  <c r="AK121" i="36"/>
  <c r="Y108" i="36"/>
  <c r="AL120" i="36"/>
  <c r="AR81" i="12"/>
  <c r="BO93" i="12"/>
  <c r="V107" i="17"/>
  <c r="AI119" i="17"/>
  <c r="AF79" i="10"/>
  <c r="AM82" i="35"/>
  <c r="AA81" i="35"/>
  <c r="AQ81" i="6"/>
  <c r="BN93" i="6"/>
  <c r="Y107" i="16"/>
  <c r="AL119" i="16"/>
  <c r="U107" i="16"/>
  <c r="AH119" i="16"/>
  <c r="AT80" i="10"/>
  <c r="BQ92" i="10"/>
  <c r="AK118" i="17"/>
  <c r="BE90" i="6"/>
  <c r="BC90" i="13"/>
  <c r="BH90" i="8"/>
  <c r="AU117" i="16"/>
  <c r="Z117" i="16"/>
  <c r="AD89" i="19" s="1"/>
  <c r="AM129" i="16"/>
  <c r="Z118" i="16"/>
  <c r="AD90" i="19" s="1"/>
  <c r="BF90" i="11"/>
  <c r="BA90" i="8"/>
  <c r="O87" i="35"/>
  <c r="AP88" i="11"/>
  <c r="BM100" i="11"/>
  <c r="AF127" i="15"/>
  <c r="S115" i="15"/>
  <c r="BO100" i="8"/>
  <c r="AR88" i="8"/>
  <c r="AG126" i="17"/>
  <c r="T114" i="17"/>
  <c r="AF126" i="17"/>
  <c r="S114" i="17"/>
  <c r="BL99" i="12"/>
  <c r="AO87" i="12"/>
  <c r="O114" i="16" a="1"/>
  <c r="O114" i="16" s="1"/>
  <c r="Q114" i="16"/>
  <c r="AT114" i="16"/>
  <c r="G86" i="22"/>
  <c r="AD126" i="16"/>
  <c r="AJ126" i="5"/>
  <c r="W114" i="5"/>
  <c r="A84" i="35"/>
  <c r="D112" i="36"/>
  <c r="C99" i="32"/>
  <c r="AC99" i="32" s="1"/>
  <c r="A85" i="26"/>
  <c r="B85" i="21"/>
  <c r="B85" i="18"/>
  <c r="A85" i="23"/>
  <c r="B84" i="22"/>
  <c r="B84" i="20"/>
  <c r="AL84" i="20" s="1"/>
  <c r="AX84" i="20" s="1"/>
  <c r="B84" i="19"/>
  <c r="AL84" i="19" s="1"/>
  <c r="AY84" i="19" s="1"/>
  <c r="BL97" i="12"/>
  <c r="AO85" i="12"/>
  <c r="AK124" i="16"/>
  <c r="X112" i="16"/>
  <c r="AT108" i="17"/>
  <c r="O108" i="17" a="1"/>
  <c r="O108" i="17" s="1"/>
  <c r="H80" i="22"/>
  <c r="Q108" i="17"/>
  <c r="AD120" i="17"/>
  <c r="CF81" i="13"/>
  <c r="A79" i="35"/>
  <c r="D107" i="36"/>
  <c r="C94" i="32"/>
  <c r="AC94" i="32" s="1"/>
  <c r="B80" i="21"/>
  <c r="B79" i="22"/>
  <c r="B80" i="18"/>
  <c r="A80" i="26"/>
  <c r="A80" i="23"/>
  <c r="B79" i="20"/>
  <c r="AL79" i="20" s="1"/>
  <c r="AX79" i="20" s="1"/>
  <c r="B79" i="19"/>
  <c r="AL79" i="19" s="1"/>
  <c r="AY79" i="19" s="1"/>
  <c r="AE79" i="10"/>
  <c r="AE79" i="6"/>
  <c r="W117" i="4"/>
  <c r="AJ129" i="4"/>
  <c r="W118" i="4"/>
  <c r="CF90" i="6"/>
  <c r="AI129" i="15"/>
  <c r="V117" i="15"/>
  <c r="AI117" i="15"/>
  <c r="V118" i="15"/>
  <c r="BO101" i="8"/>
  <c r="AR89" i="8"/>
  <c r="AL127" i="17"/>
  <c r="Y115" i="17"/>
  <c r="AU115" i="17"/>
  <c r="Z115" i="17"/>
  <c r="AI87" i="19" s="1"/>
  <c r="AM127" i="17"/>
  <c r="T107" i="15"/>
  <c r="AG119" i="15"/>
  <c r="CA79" i="13"/>
  <c r="V80" i="26"/>
  <c r="X81" i="33" s="1"/>
  <c r="L96" i="32"/>
  <c r="P96" i="32"/>
  <c r="M96" i="32"/>
  <c r="O96" i="32"/>
  <c r="U96" i="32"/>
  <c r="R96" i="32"/>
  <c r="N96" i="32"/>
  <c r="S96" i="32"/>
  <c r="T96" i="32"/>
  <c r="Q96" i="32"/>
  <c r="AL20" i="1"/>
  <c r="BI20" i="1"/>
  <c r="BI52" i="1"/>
  <c r="AL52" i="1"/>
  <c r="B64" i="35"/>
  <c r="BJ65" i="1"/>
  <c r="AM65" i="1"/>
  <c r="AK127" i="16"/>
  <c r="X115" i="16"/>
  <c r="AT112" i="4"/>
  <c r="C84" i="22"/>
  <c r="AD124" i="4"/>
  <c r="Z111" i="36"/>
  <c r="AM123" i="36"/>
  <c r="R110" i="15"/>
  <c r="AE122" i="15"/>
  <c r="O81" i="35"/>
  <c r="AK81" i="35" s="1"/>
  <c r="AP82" i="11"/>
  <c r="BM94" i="11"/>
  <c r="W108" i="4"/>
  <c r="AJ120" i="4"/>
  <c r="W107" i="14"/>
  <c r="AJ119" i="14"/>
  <c r="AJ126" i="14"/>
  <c r="W114" i="14"/>
  <c r="BO96" i="10"/>
  <c r="AR84" i="10"/>
  <c r="BO96" i="8"/>
  <c r="AR84" i="8"/>
  <c r="AO83" i="1"/>
  <c r="BL95" i="1"/>
  <c r="E77" i="35"/>
  <c r="B19" i="35"/>
  <c r="X19" i="35" s="1"/>
  <c r="BJ20" i="1"/>
  <c r="AM20" i="1"/>
  <c r="B27" i="35"/>
  <c r="AM28" i="1"/>
  <c r="BJ28" i="1"/>
  <c r="AN33" i="1"/>
  <c r="BK33" i="1"/>
  <c r="BI39" i="1"/>
  <c r="AL39" i="1"/>
  <c r="B43" i="35"/>
  <c r="BJ44" i="1"/>
  <c r="AM44" i="1"/>
  <c r="BK49" i="1"/>
  <c r="AN49" i="1"/>
  <c r="B51" i="35"/>
  <c r="AM52" i="1"/>
  <c r="BJ52" i="1"/>
  <c r="AN57" i="1"/>
  <c r="BK57" i="1"/>
  <c r="AL63" i="1"/>
  <c r="BI63" i="1"/>
  <c r="B67" i="35"/>
  <c r="BJ68" i="1"/>
  <c r="AM68" i="1"/>
  <c r="B75" i="35"/>
  <c r="AM76" i="1"/>
  <c r="BJ76" i="1"/>
  <c r="D105" i="17"/>
  <c r="AS105" i="17" s="1"/>
  <c r="BS78" i="13"/>
  <c r="R103" i="37"/>
  <c r="BC90" i="12"/>
  <c r="BD90" i="11"/>
  <c r="AY90" i="8"/>
  <c r="O115" i="16" a="1"/>
  <c r="O115" i="16" s="1"/>
  <c r="AT115" i="16"/>
  <c r="G87" i="22"/>
  <c r="Q115" i="16"/>
  <c r="AD127" i="16"/>
  <c r="BO98" i="6"/>
  <c r="AR86" i="6"/>
  <c r="U112" i="4"/>
  <c r="AH124" i="4"/>
  <c r="BL97" i="6"/>
  <c r="AO85" i="6"/>
  <c r="S111" i="36"/>
  <c r="AF123" i="36"/>
  <c r="CF83" i="11"/>
  <c r="S110" i="15"/>
  <c r="AF122" i="15"/>
  <c r="AQ83" i="10"/>
  <c r="BN95" i="10"/>
  <c r="AT83" i="6"/>
  <c r="BQ95" i="6"/>
  <c r="W109" i="15"/>
  <c r="AJ121" i="15"/>
  <c r="T109" i="15"/>
  <c r="AG121" i="15"/>
  <c r="V108" i="15"/>
  <c r="AI120" i="15"/>
  <c r="Y108" i="15"/>
  <c r="AL120" i="15"/>
  <c r="AT108" i="14"/>
  <c r="O108" i="14" a="1"/>
  <c r="O108" i="14" s="1"/>
  <c r="E80" i="22"/>
  <c r="Q108" i="14"/>
  <c r="AD120" i="14"/>
  <c r="T108" i="5"/>
  <c r="AG120" i="5"/>
  <c r="X108" i="5"/>
  <c r="AK120" i="5"/>
  <c r="Y108" i="4"/>
  <c r="AL120" i="4"/>
  <c r="AU108" i="4"/>
  <c r="Z108" i="4"/>
  <c r="J80" i="19" s="1"/>
  <c r="AM120" i="4"/>
  <c r="BI80" i="1"/>
  <c r="Y107" i="14"/>
  <c r="AL119" i="14"/>
  <c r="CF80" i="10"/>
  <c r="AR80" i="6"/>
  <c r="BO92" i="6"/>
  <c r="BV79" i="11"/>
  <c r="BO91" i="8"/>
  <c r="BO99" i="10"/>
  <c r="AR87" i="10"/>
  <c r="BL97" i="8"/>
  <c r="AO85" i="8"/>
  <c r="AH124" i="5"/>
  <c r="U112" i="5"/>
  <c r="BE100" i="1"/>
  <c r="AH88" i="1"/>
  <c r="AU115" i="4"/>
  <c r="Z115" i="4"/>
  <c r="J87" i="19" s="1"/>
  <c r="AM127" i="4"/>
  <c r="CF88" i="6"/>
  <c r="AL126" i="14"/>
  <c r="Y114" i="14"/>
  <c r="AT111" i="17"/>
  <c r="O111" i="17" a="1"/>
  <c r="O111" i="17" s="1"/>
  <c r="H83" i="22"/>
  <c r="Q111" i="17"/>
  <c r="AD123" i="17"/>
  <c r="AJ123" i="17"/>
  <c r="W111" i="17"/>
  <c r="R110" i="36"/>
  <c r="AE122" i="36"/>
  <c r="BI82" i="1"/>
  <c r="X109" i="14"/>
  <c r="AK121" i="14"/>
  <c r="U109" i="14"/>
  <c r="AH121" i="14"/>
  <c r="AO80" i="8"/>
  <c r="BL92" i="8"/>
  <c r="BL97" i="11"/>
  <c r="AO85" i="11"/>
  <c r="AH124" i="15"/>
  <c r="U112" i="15"/>
  <c r="AI124" i="14"/>
  <c r="V112" i="14"/>
  <c r="BS82" i="6"/>
  <c r="D109" i="4"/>
  <c r="AS109" i="4" s="1"/>
  <c r="AJ118" i="16"/>
  <c r="AD79" i="6"/>
  <c r="BI90" i="12"/>
  <c r="BB90" i="11"/>
  <c r="AK129" i="5"/>
  <c r="X117" i="5"/>
  <c r="X118" i="5"/>
  <c r="AI129" i="5"/>
  <c r="V117" i="5"/>
  <c r="AI117" i="5"/>
  <c r="V118" i="5"/>
  <c r="R88" i="35"/>
  <c r="AN88" i="35" s="1"/>
  <c r="AP89" i="12"/>
  <c r="BM101" i="12"/>
  <c r="W116" i="4"/>
  <c r="AJ128" i="4"/>
  <c r="S116" i="4"/>
  <c r="AF128" i="4"/>
  <c r="BD100" i="1"/>
  <c r="AG88" i="1"/>
  <c r="AZ99" i="1"/>
  <c r="AC87" i="1"/>
  <c r="T113" i="36"/>
  <c r="V113" i="4"/>
  <c r="AI125" i="4"/>
  <c r="BL96" i="12"/>
  <c r="AO84" i="12"/>
  <c r="O111" i="16" a="1"/>
  <c r="O111" i="16" s="1"/>
  <c r="AT111" i="16"/>
  <c r="G83" i="22"/>
  <c r="Q111" i="16"/>
  <c r="AD123" i="16"/>
  <c r="U82" i="35"/>
  <c r="AP83" i="13"/>
  <c r="BM95" i="13"/>
  <c r="R110" i="17"/>
  <c r="AE122" i="17"/>
  <c r="Y110" i="14"/>
  <c r="AL122" i="14"/>
  <c r="U110" i="14"/>
  <c r="AH122" i="14"/>
  <c r="R110" i="5"/>
  <c r="AE122" i="5"/>
  <c r="Y110" i="4"/>
  <c r="AL122" i="4"/>
  <c r="F82" i="35"/>
  <c r="AP83" i="6"/>
  <c r="BM95" i="6"/>
  <c r="Y109" i="5"/>
  <c r="AL121" i="5"/>
  <c r="V109" i="5"/>
  <c r="AI121" i="5"/>
  <c r="T107" i="4"/>
  <c r="AG119" i="4"/>
  <c r="F79" i="35"/>
  <c r="AP80" i="6"/>
  <c r="BM92" i="6"/>
  <c r="AI79" i="11"/>
  <c r="CC79" i="10"/>
  <c r="AI79" i="8"/>
  <c r="CC79" i="6"/>
  <c r="AI79" i="1"/>
  <c r="AD79" i="12"/>
  <c r="Z79" i="11"/>
  <c r="F78" i="22"/>
  <c r="AT106" i="15"/>
  <c r="O106" i="15" a="1"/>
  <c r="O106" i="15" s="1"/>
  <c r="AD118" i="15"/>
  <c r="Z79" i="10"/>
  <c r="AE118" i="14"/>
  <c r="AH79" i="8"/>
  <c r="Y106" i="5"/>
  <c r="AL118" i="5"/>
  <c r="AG118" i="5"/>
  <c r="X106" i="4"/>
  <c r="AK118" i="4"/>
  <c r="AO79" i="6"/>
  <c r="BL91" i="6"/>
  <c r="BQ96" i="13"/>
  <c r="AT84" i="13"/>
  <c r="AT83" i="1"/>
  <c r="BQ95" i="1"/>
  <c r="AU108" i="16"/>
  <c r="Z108" i="16"/>
  <c r="AD80" i="19" s="1"/>
  <c r="AM120" i="16"/>
  <c r="BI90" i="6"/>
  <c r="BG90" i="13"/>
  <c r="BN102" i="13"/>
  <c r="AQ90" i="13"/>
  <c r="AQ91" i="13"/>
  <c r="S114" i="4"/>
  <c r="AF126" i="4"/>
  <c r="AT114" i="4"/>
  <c r="C86" i="22"/>
  <c r="AD126" i="4"/>
  <c r="AU113" i="17"/>
  <c r="Z113" i="17"/>
  <c r="AI85" i="19" s="1"/>
  <c r="AM125" i="17"/>
  <c r="AI125" i="17"/>
  <c r="V113" i="17"/>
  <c r="BQ98" i="8"/>
  <c r="AT86" i="8"/>
  <c r="BN97" i="13"/>
  <c r="AQ85" i="13"/>
  <c r="AL123" i="15"/>
  <c r="Y111" i="15"/>
  <c r="AG123" i="14"/>
  <c r="T111" i="14"/>
  <c r="AJ123" i="5"/>
  <c r="W111" i="5"/>
  <c r="O111" i="5" a="1"/>
  <c r="O111" i="5" s="1"/>
  <c r="Q111" i="5"/>
  <c r="D83" i="22"/>
  <c r="AT111" i="5"/>
  <c r="AD123" i="5"/>
  <c r="T111" i="4"/>
  <c r="AG123" i="4"/>
  <c r="AE123" i="4"/>
  <c r="R111" i="4"/>
  <c r="AO83" i="12"/>
  <c r="BL95" i="12"/>
  <c r="W110" i="16"/>
  <c r="AJ122" i="16"/>
  <c r="AQ82" i="1"/>
  <c r="BN94" i="1"/>
  <c r="W109" i="4"/>
  <c r="AJ121" i="4"/>
  <c r="V109" i="4"/>
  <c r="AI121" i="4"/>
  <c r="AL79" i="12"/>
  <c r="AH79" i="10"/>
  <c r="BL91" i="1"/>
  <c r="AJ118" i="36"/>
  <c r="BO101" i="10"/>
  <c r="AR89" i="10"/>
  <c r="AR90" i="10"/>
  <c r="AI127" i="14"/>
  <c r="V115" i="14"/>
  <c r="CF82" i="12"/>
  <c r="X109" i="16"/>
  <c r="AK121" i="16"/>
  <c r="AX90" i="13"/>
  <c r="BQ101" i="12"/>
  <c r="AT89" i="12"/>
  <c r="BJ88" i="1"/>
  <c r="AM127" i="5"/>
  <c r="AU115" i="5"/>
  <c r="Z115" i="5"/>
  <c r="O87" i="19" s="1"/>
  <c r="BL100" i="8"/>
  <c r="AO88" i="8"/>
  <c r="BN99" i="12"/>
  <c r="AQ87" i="12"/>
  <c r="BL99" i="11"/>
  <c r="AO87" i="11"/>
  <c r="AK126" i="15"/>
  <c r="X114" i="15"/>
  <c r="BN99" i="8"/>
  <c r="AQ87" i="8"/>
  <c r="G85" i="22"/>
  <c r="AT113" i="16"/>
  <c r="O113" i="16" a="1"/>
  <c r="O113" i="16" s="1"/>
  <c r="Q113" i="16"/>
  <c r="AD125" i="16"/>
  <c r="Y112" i="36"/>
  <c r="AL124" i="36"/>
  <c r="BQ97" i="12"/>
  <c r="AT85" i="12"/>
  <c r="AQ82" i="13"/>
  <c r="BN94" i="13"/>
  <c r="AR81" i="13"/>
  <c r="BO93" i="13"/>
  <c r="C79" i="35"/>
  <c r="AP80" i="1"/>
  <c r="BM92" i="1"/>
  <c r="W107" i="36"/>
  <c r="AJ119" i="36"/>
  <c r="BQ91" i="13"/>
  <c r="AC79" i="12"/>
  <c r="CA79" i="11"/>
  <c r="Y79" i="6"/>
  <c r="AB106" i="4" s="1"/>
  <c r="H78" i="19" s="1"/>
  <c r="BU79" i="13"/>
  <c r="AB79" i="12"/>
  <c r="AN79" i="8"/>
  <c r="AJ83" i="35"/>
  <c r="X109" i="17"/>
  <c r="AK121" i="17"/>
  <c r="T109" i="17"/>
  <c r="AG121" i="17"/>
  <c r="AH79" i="13"/>
  <c r="BY79" i="8"/>
  <c r="AG128" i="15"/>
  <c r="T116" i="15"/>
  <c r="AI128" i="15"/>
  <c r="V116" i="15"/>
  <c r="BD102" i="1"/>
  <c r="AG90" i="1"/>
  <c r="AG91" i="1"/>
  <c r="BE90" i="13"/>
  <c r="AW90" i="13"/>
  <c r="AI129" i="17"/>
  <c r="V117" i="17"/>
  <c r="V118" i="17"/>
  <c r="BF90" i="12"/>
  <c r="AK128" i="17"/>
  <c r="X116" i="17"/>
  <c r="BN101" i="11"/>
  <c r="AQ89" i="11"/>
  <c r="AP89" i="10"/>
  <c r="L88" i="35"/>
  <c r="BM101" i="10"/>
  <c r="AP90" i="10"/>
  <c r="AU116" i="14"/>
  <c r="Z116" i="14"/>
  <c r="T88" i="19" s="1"/>
  <c r="AM128" i="14"/>
  <c r="Z117" i="14"/>
  <c r="T89" i="19" s="1"/>
  <c r="AL128" i="5"/>
  <c r="Y116" i="5"/>
  <c r="AG128" i="5"/>
  <c r="T116" i="5"/>
  <c r="BO100" i="10"/>
  <c r="AR88" i="10"/>
  <c r="AP86" i="11"/>
  <c r="O85" i="35"/>
  <c r="BM98" i="11"/>
  <c r="O113" i="15" a="1"/>
  <c r="O113" i="15" s="1"/>
  <c r="AT113" i="15"/>
  <c r="F85" i="22"/>
  <c r="Q113" i="15"/>
  <c r="AD125" i="15"/>
  <c r="AJ125" i="14"/>
  <c r="W113" i="14"/>
  <c r="AH125" i="14"/>
  <c r="U113" i="14"/>
  <c r="AH125" i="5"/>
  <c r="U113" i="5"/>
  <c r="BL98" i="8"/>
  <c r="AO86" i="8"/>
  <c r="U84" i="35"/>
  <c r="AP85" i="13"/>
  <c r="BM97" i="13"/>
  <c r="AU112" i="17"/>
  <c r="Z112" i="17"/>
  <c r="AI84" i="19" s="1"/>
  <c r="AM124" i="17"/>
  <c r="AP82" i="35"/>
  <c r="Z109" i="36"/>
  <c r="AM121" i="36"/>
  <c r="X108" i="36"/>
  <c r="AK120" i="36"/>
  <c r="AO80" i="13"/>
  <c r="BL92" i="13"/>
  <c r="H79" i="22"/>
  <c r="AT107" i="17"/>
  <c r="O107" i="17" a="1"/>
  <c r="O107" i="17" s="1"/>
  <c r="Q107" i="17"/>
  <c r="AD119" i="17"/>
  <c r="AQ82" i="11"/>
  <c r="BN94" i="11"/>
  <c r="AT81" i="6"/>
  <c r="BQ93" i="6"/>
  <c r="W107" i="16"/>
  <c r="AJ119" i="16"/>
  <c r="T107" i="16"/>
  <c r="AG119" i="16"/>
  <c r="AQ80" i="10"/>
  <c r="BN92" i="10"/>
  <c r="Z79" i="13"/>
  <c r="W106" i="17"/>
  <c r="AJ118" i="17"/>
  <c r="AA79" i="12"/>
  <c r="AM79" i="6"/>
  <c r="BJ85" i="1"/>
  <c r="AY105" i="20"/>
  <c r="F105" i="20"/>
  <c r="AM105" i="20" s="1"/>
  <c r="AH120" i="32" s="1"/>
  <c r="G107" i="33" s="1"/>
  <c r="S103" i="37"/>
  <c r="L92" i="37"/>
  <c r="D117" i="36"/>
  <c r="A89" i="35"/>
  <c r="C104" i="32"/>
  <c r="AC104" i="32" s="1"/>
  <c r="A90" i="26"/>
  <c r="A90" i="23"/>
  <c r="B90" i="18"/>
  <c r="B89" i="19"/>
  <c r="AL89" i="19" s="1"/>
  <c r="AY89" i="19" s="1"/>
  <c r="B90" i="21"/>
  <c r="B89" i="22"/>
  <c r="B89" i="20"/>
  <c r="AL89" i="20" s="1"/>
  <c r="AX89" i="20" s="1"/>
  <c r="AK129" i="16"/>
  <c r="X117" i="16"/>
  <c r="X118" i="16"/>
  <c r="BL102" i="12"/>
  <c r="AO90" i="12"/>
  <c r="AO91" i="12"/>
  <c r="AK127" i="15"/>
  <c r="X115" i="15"/>
  <c r="BQ100" i="8"/>
  <c r="AT88" i="8"/>
  <c r="AI126" i="17"/>
  <c r="V114" i="17"/>
  <c r="CF87" i="13"/>
  <c r="AJ86" i="35"/>
  <c r="AH126" i="16"/>
  <c r="U114" i="16"/>
  <c r="AE126" i="16"/>
  <c r="R114" i="16"/>
  <c r="AI126" i="5"/>
  <c r="V114" i="5"/>
  <c r="Z114" i="5"/>
  <c r="O86" i="19" s="1"/>
  <c r="AU114" i="5"/>
  <c r="AM126" i="5"/>
  <c r="BS85" i="6"/>
  <c r="D112" i="4"/>
  <c r="AS112" i="4" s="1"/>
  <c r="Q112" i="16"/>
  <c r="O112" i="16" a="1"/>
  <c r="O112" i="16" s="1"/>
  <c r="AT112" i="16"/>
  <c r="G84" i="22"/>
  <c r="AD124" i="16"/>
  <c r="AJ124" i="16"/>
  <c r="W112" i="16"/>
  <c r="X108" i="17"/>
  <c r="AK120" i="17"/>
  <c r="U108" i="17"/>
  <c r="AH120" i="17"/>
  <c r="BS80" i="6"/>
  <c r="D107" i="4"/>
  <c r="AS107" i="4" s="1"/>
  <c r="CC79" i="12"/>
  <c r="BY79" i="10"/>
  <c r="CF91" i="6"/>
  <c r="X117" i="4"/>
  <c r="AK117" i="4"/>
  <c r="AK129" i="4"/>
  <c r="X118" i="4"/>
  <c r="AF129" i="15"/>
  <c r="S117" i="15"/>
  <c r="S118" i="15"/>
  <c r="AO90" i="11"/>
  <c r="BL90" i="11"/>
  <c r="BL102" i="11"/>
  <c r="AO91" i="11"/>
  <c r="BQ101" i="8"/>
  <c r="AT89" i="8"/>
  <c r="AE127" i="17"/>
  <c r="R115" i="17"/>
  <c r="CF88" i="13"/>
  <c r="AU107" i="15"/>
  <c r="Z107" i="15"/>
  <c r="Y79" i="19" s="1"/>
  <c r="AM119" i="15"/>
  <c r="AT80" i="8"/>
  <c r="BQ92" i="8"/>
  <c r="L101" i="32"/>
  <c r="N101" i="32"/>
  <c r="P101" i="32"/>
  <c r="O101" i="32"/>
  <c r="M101" i="32"/>
  <c r="T101" i="32"/>
  <c r="R101" i="32"/>
  <c r="U101" i="32"/>
  <c r="S101" i="32"/>
  <c r="Q101" i="32"/>
  <c r="V88" i="26"/>
  <c r="X89" i="33" s="1"/>
  <c r="L102" i="32"/>
  <c r="Q102" i="32"/>
  <c r="U102" i="32"/>
  <c r="R102" i="32"/>
  <c r="T102" i="32"/>
  <c r="P102" i="32"/>
  <c r="O102" i="32"/>
  <c r="M102" i="32"/>
  <c r="N102" i="32"/>
  <c r="S102" i="32"/>
  <c r="V84" i="26"/>
  <c r="X85" i="33" s="1"/>
  <c r="E78" i="1"/>
  <c r="AY90" i="1" s="1"/>
  <c r="M78" i="1"/>
  <c r="BG90" i="1" s="1"/>
  <c r="B24" i="35"/>
  <c r="AM25" i="1"/>
  <c r="BJ25" i="1"/>
  <c r="B48" i="35"/>
  <c r="X48" i="35" s="1"/>
  <c r="BJ49" i="1"/>
  <c r="AM49" i="1"/>
  <c r="BI60" i="1"/>
  <c r="AL60" i="1"/>
  <c r="BI76" i="1"/>
  <c r="AL76" i="1"/>
  <c r="BQ98" i="1"/>
  <c r="AT86" i="1"/>
  <c r="AU110" i="15"/>
  <c r="Z110" i="15"/>
  <c r="Y82" i="19" s="1"/>
  <c r="AM122" i="15"/>
  <c r="AT83" i="10"/>
  <c r="BQ95" i="10"/>
  <c r="AO81" i="11"/>
  <c r="BL93" i="11"/>
  <c r="X108" i="14"/>
  <c r="AK120" i="14"/>
  <c r="V107" i="14"/>
  <c r="AI119" i="14"/>
  <c r="AT80" i="6"/>
  <c r="BQ92" i="6"/>
  <c r="BN99" i="10"/>
  <c r="AQ87" i="10"/>
  <c r="BQ102" i="6"/>
  <c r="AT90" i="6"/>
  <c r="AT91" i="6"/>
  <c r="U115" i="4"/>
  <c r="AH127" i="4"/>
  <c r="BL100" i="6"/>
  <c r="AO88" i="6"/>
  <c r="AH126" i="14"/>
  <c r="U114" i="14"/>
  <c r="F78" i="1"/>
  <c r="AZ90" i="1" s="1"/>
  <c r="B11" i="35"/>
  <c r="AM12" i="1"/>
  <c r="BK17" i="1"/>
  <c r="AN17" i="1"/>
  <c r="BI23" i="1"/>
  <c r="AL23" i="1"/>
  <c r="BK25" i="1"/>
  <c r="AN25" i="1"/>
  <c r="BI31" i="1"/>
  <c r="AL31" i="1"/>
  <c r="B35" i="35"/>
  <c r="AM36" i="1"/>
  <c r="BJ36" i="1"/>
  <c r="BK41" i="1"/>
  <c r="AN41" i="1"/>
  <c r="BI47" i="1"/>
  <c r="AL47" i="1"/>
  <c r="AL55" i="1"/>
  <c r="BI55" i="1"/>
  <c r="B59" i="35"/>
  <c r="AM60" i="1"/>
  <c r="BJ60" i="1"/>
  <c r="AN65" i="1"/>
  <c r="BK65" i="1"/>
  <c r="AL71" i="1"/>
  <c r="BI71" i="1"/>
  <c r="BK73" i="1"/>
  <c r="AN73" i="1"/>
  <c r="BS78" i="10"/>
  <c r="D105" i="14"/>
  <c r="AS105" i="14" s="1"/>
  <c r="BC90" i="10"/>
  <c r="BK90" i="10"/>
  <c r="G78" i="1"/>
  <c r="H77" i="35"/>
  <c r="B6" i="35"/>
  <c r="X6" i="35" s="1"/>
  <c r="AM7" i="1"/>
  <c r="AL10" i="1"/>
  <c r="AN12" i="1"/>
  <c r="B14" i="35"/>
  <c r="AM15" i="1"/>
  <c r="BI18" i="1"/>
  <c r="AL18" i="1"/>
  <c r="AN20" i="1"/>
  <c r="BK20" i="1"/>
  <c r="B22" i="35"/>
  <c r="X22" i="35" s="1"/>
  <c r="BJ23" i="1"/>
  <c r="AM23" i="1"/>
  <c r="BI26" i="1"/>
  <c r="AL26" i="1"/>
  <c r="AN28" i="1"/>
  <c r="BK28" i="1"/>
  <c r="B30" i="35"/>
  <c r="AM31" i="1"/>
  <c r="BJ31" i="1"/>
  <c r="AL34" i="1"/>
  <c r="BI34" i="1"/>
  <c r="BK36" i="1"/>
  <c r="AN36" i="1"/>
  <c r="B38" i="35"/>
  <c r="BJ39" i="1"/>
  <c r="AM39" i="1"/>
  <c r="BI42" i="1"/>
  <c r="AL42" i="1"/>
  <c r="BK44" i="1"/>
  <c r="AN44" i="1"/>
  <c r="B46" i="35"/>
  <c r="BJ47" i="1"/>
  <c r="AM47" i="1"/>
  <c r="BI50" i="1"/>
  <c r="AL50" i="1"/>
  <c r="BK52" i="1"/>
  <c r="AN52" i="1"/>
  <c r="B54" i="35"/>
  <c r="BJ55" i="1"/>
  <c r="AM55" i="1"/>
  <c r="AL58" i="1"/>
  <c r="BI58" i="1"/>
  <c r="AN60" i="1"/>
  <c r="BK60" i="1"/>
  <c r="B62" i="35"/>
  <c r="BJ63" i="1"/>
  <c r="AM63" i="1"/>
  <c r="BI66" i="1"/>
  <c r="AL66" i="1"/>
  <c r="BK68" i="1"/>
  <c r="AN68" i="1"/>
  <c r="B70" i="35"/>
  <c r="AM71" i="1"/>
  <c r="BJ71" i="1"/>
  <c r="BI74" i="1"/>
  <c r="AL74" i="1"/>
  <c r="BK76" i="1"/>
  <c r="AN76" i="1"/>
  <c r="AV90" i="10"/>
  <c r="AO117" i="14" s="1"/>
  <c r="BD90" i="10"/>
  <c r="BS78" i="11"/>
  <c r="D105" i="15"/>
  <c r="AS105" i="15" s="1"/>
  <c r="T106" i="16"/>
  <c r="AD117" i="16"/>
  <c r="S78" i="12"/>
  <c r="AP79" i="12" s="1"/>
  <c r="AM117" i="16"/>
  <c r="R78" i="12"/>
  <c r="BL90" i="12" s="1"/>
  <c r="W106" i="16"/>
  <c r="S106" i="16"/>
  <c r="AL117" i="16"/>
  <c r="X106" i="16"/>
  <c r="AI117" i="16"/>
  <c r="DF95" i="21"/>
  <c r="DE95" i="18"/>
  <c r="AX101" i="1"/>
  <c r="AA89" i="1"/>
  <c r="AU115" i="16"/>
  <c r="Z115" i="16"/>
  <c r="AD87" i="19" s="1"/>
  <c r="AM127" i="16"/>
  <c r="BB99" i="1"/>
  <c r="AE87" i="1"/>
  <c r="V112" i="4"/>
  <c r="AI124" i="4"/>
  <c r="U111" i="36"/>
  <c r="AH123" i="36"/>
  <c r="U110" i="15"/>
  <c r="AH122" i="15"/>
  <c r="V109" i="15"/>
  <c r="AI121" i="15"/>
  <c r="R109" i="15"/>
  <c r="AE121" i="15"/>
  <c r="BJ81" i="1"/>
  <c r="AU108" i="15"/>
  <c r="Z108" i="15"/>
  <c r="Y80" i="19" s="1"/>
  <c r="AM120" i="15"/>
  <c r="F80" i="22"/>
  <c r="AT108" i="15"/>
  <c r="Q108" i="15"/>
  <c r="O108" i="15" a="1"/>
  <c r="O108" i="15" s="1"/>
  <c r="AD120" i="15"/>
  <c r="L80" i="35"/>
  <c r="AP81" i="10"/>
  <c r="BM93" i="10"/>
  <c r="Y108" i="14"/>
  <c r="AL120" i="14"/>
  <c r="AO81" i="8"/>
  <c r="BL93" i="8"/>
  <c r="U108" i="5"/>
  <c r="AH120" i="5"/>
  <c r="X108" i="4"/>
  <c r="AK120" i="4"/>
  <c r="R108" i="4"/>
  <c r="AE120" i="4"/>
  <c r="X107" i="14"/>
  <c r="AK119" i="14"/>
  <c r="BZ79" i="13"/>
  <c r="AC79" i="11"/>
  <c r="AC79" i="10"/>
  <c r="BW79" i="8"/>
  <c r="AC79" i="6"/>
  <c r="BN91" i="11"/>
  <c r="AT79" i="8"/>
  <c r="BQ91" i="8"/>
  <c r="AB79" i="6"/>
  <c r="BO91" i="1"/>
  <c r="BO100" i="6"/>
  <c r="AR88" i="6"/>
  <c r="BQ99" i="10"/>
  <c r="AT87" i="10"/>
  <c r="CF85" i="8"/>
  <c r="Y79" i="13"/>
  <c r="AB106" i="17" s="1"/>
  <c r="AG78" i="19" s="1"/>
  <c r="BN102" i="6"/>
  <c r="AQ90" i="6"/>
  <c r="AQ91" i="6"/>
  <c r="BC90" i="11"/>
  <c r="BF90" i="8"/>
  <c r="S115" i="4"/>
  <c r="AF127" i="4"/>
  <c r="BL99" i="10"/>
  <c r="AO87" i="10"/>
  <c r="AH123" i="17"/>
  <c r="U111" i="17"/>
  <c r="AU111" i="17"/>
  <c r="Z111" i="17"/>
  <c r="AI83" i="19" s="1"/>
  <c r="AM123" i="17"/>
  <c r="BO96" i="11"/>
  <c r="AR84" i="11"/>
  <c r="BQ96" i="8"/>
  <c r="AT84" i="8"/>
  <c r="C82" i="35"/>
  <c r="AP83" i="1"/>
  <c r="BM95" i="1"/>
  <c r="S110" i="36"/>
  <c r="AF122" i="36"/>
  <c r="CF82" i="10"/>
  <c r="AR82" i="6"/>
  <c r="BO94" i="6"/>
  <c r="AN79" i="12"/>
  <c r="AK124" i="15"/>
  <c r="X112" i="15"/>
  <c r="BL97" i="10"/>
  <c r="AO85" i="10"/>
  <c r="E84" i="22"/>
  <c r="O112" i="14" a="1"/>
  <c r="O112" i="14" s="1"/>
  <c r="Q112" i="14"/>
  <c r="AT112" i="14"/>
  <c r="AD124" i="14"/>
  <c r="AG118" i="16"/>
  <c r="BX79" i="6"/>
  <c r="AY102" i="1"/>
  <c r="U90" i="1"/>
  <c r="AB90" i="1"/>
  <c r="T90" i="1"/>
  <c r="W90" i="1"/>
  <c r="AB91" i="1"/>
  <c r="I89" i="35"/>
  <c r="AP90" i="8"/>
  <c r="BM102" i="8"/>
  <c r="AP91" i="8"/>
  <c r="O117" i="5" a="1"/>
  <c r="O117" i="5" s="1"/>
  <c r="Q117" i="5"/>
  <c r="D89" i="22"/>
  <c r="AT117" i="5"/>
  <c r="AD129" i="5"/>
  <c r="Q118" i="5"/>
  <c r="AJ128" i="16"/>
  <c r="W116" i="16"/>
  <c r="X116" i="4"/>
  <c r="AK128" i="4"/>
  <c r="T116" i="4"/>
  <c r="AG128" i="4"/>
  <c r="AG87" i="35"/>
  <c r="V113" i="36"/>
  <c r="AU113" i="4"/>
  <c r="Z113" i="4"/>
  <c r="J85" i="19" s="1"/>
  <c r="AM125" i="4"/>
  <c r="AP86" i="6"/>
  <c r="F85" i="35"/>
  <c r="BM98" i="6"/>
  <c r="AG123" i="16"/>
  <c r="T111" i="16"/>
  <c r="S110" i="17"/>
  <c r="AF122" i="17"/>
  <c r="R110" i="14"/>
  <c r="AE122" i="14"/>
  <c r="X110" i="14"/>
  <c r="AK122" i="14"/>
  <c r="W110" i="5"/>
  <c r="AJ122" i="5"/>
  <c r="V110" i="4"/>
  <c r="AI122" i="4"/>
  <c r="R109" i="5"/>
  <c r="AE121" i="5"/>
  <c r="W109" i="5"/>
  <c r="AJ121" i="5"/>
  <c r="V107" i="4"/>
  <c r="AI119" i="4"/>
  <c r="CF80" i="6"/>
  <c r="AD79" i="13"/>
  <c r="AE79" i="12"/>
  <c r="CC79" i="11"/>
  <c r="AI79" i="10"/>
  <c r="CC79" i="8"/>
  <c r="AI79" i="6"/>
  <c r="BX79" i="12"/>
  <c r="BT79" i="11"/>
  <c r="AU106" i="15"/>
  <c r="AM118" i="15"/>
  <c r="BT79" i="10"/>
  <c r="T106" i="14"/>
  <c r="AG118" i="14"/>
  <c r="CB79" i="8"/>
  <c r="AU106" i="5"/>
  <c r="AM118" i="5"/>
  <c r="R106" i="5"/>
  <c r="AE118" i="5"/>
  <c r="AE118" i="4"/>
  <c r="F78" i="35"/>
  <c r="AP79" i="6"/>
  <c r="BM91" i="6"/>
  <c r="A86" i="35"/>
  <c r="D114" i="36"/>
  <c r="C101" i="32"/>
  <c r="AC101" i="32" s="1"/>
  <c r="B87" i="18"/>
  <c r="A87" i="26"/>
  <c r="A87" i="23"/>
  <c r="B86" i="19"/>
  <c r="AL86" i="19" s="1"/>
  <c r="AY86" i="19" s="1"/>
  <c r="B87" i="21"/>
  <c r="B86" i="20"/>
  <c r="AL86" i="20" s="1"/>
  <c r="AX86" i="20" s="1"/>
  <c r="B86" i="22"/>
  <c r="CF81" i="12"/>
  <c r="V108" i="16"/>
  <c r="AI120" i="16"/>
  <c r="K104" i="23"/>
  <c r="AC104" i="23" s="1"/>
  <c r="C105" i="33" s="1"/>
  <c r="DD103" i="18"/>
  <c r="C102" i="20" s="1"/>
  <c r="BO102" i="13"/>
  <c r="AR90" i="13"/>
  <c r="AR91" i="13"/>
  <c r="A87" i="35"/>
  <c r="D115" i="36"/>
  <c r="C102" i="32"/>
  <c r="AC102" i="32" s="1"/>
  <c r="B88" i="21"/>
  <c r="B87" i="20"/>
  <c r="AL87" i="20" s="1"/>
  <c r="AX87" i="20" s="1"/>
  <c r="A88" i="26"/>
  <c r="B87" i="19"/>
  <c r="AL87" i="19" s="1"/>
  <c r="AY87" i="19" s="1"/>
  <c r="A88" i="23"/>
  <c r="B88" i="18"/>
  <c r="B87" i="22"/>
  <c r="W114" i="4"/>
  <c r="AJ126" i="4"/>
  <c r="Z114" i="4"/>
  <c r="J86" i="19" s="1"/>
  <c r="AU114" i="4"/>
  <c r="AM126" i="4"/>
  <c r="AT113" i="17"/>
  <c r="O113" i="17" a="1"/>
  <c r="O113" i="17" s="1"/>
  <c r="H85" i="22"/>
  <c r="Q113" i="17"/>
  <c r="AD125" i="17"/>
  <c r="BJ84" i="1"/>
  <c r="AJ123" i="15"/>
  <c r="W111" i="15"/>
  <c r="AF123" i="15"/>
  <c r="S111" i="15"/>
  <c r="Z111" i="14"/>
  <c r="T83" i="19" s="1"/>
  <c r="AU111" i="14"/>
  <c r="AM123" i="14"/>
  <c r="AH123" i="5"/>
  <c r="U111" i="5"/>
  <c r="AE123" i="5"/>
  <c r="R111" i="5"/>
  <c r="AF123" i="4"/>
  <c r="S111" i="4"/>
  <c r="V111" i="4"/>
  <c r="AI123" i="4"/>
  <c r="BK83" i="1"/>
  <c r="R110" i="16"/>
  <c r="AE122" i="16"/>
  <c r="AU110" i="16"/>
  <c r="Z110" i="16"/>
  <c r="AD82" i="19" s="1"/>
  <c r="AM122" i="16"/>
  <c r="S109" i="4"/>
  <c r="AF121" i="4"/>
  <c r="AU109" i="4"/>
  <c r="Z109" i="4"/>
  <c r="J81" i="19" s="1"/>
  <c r="AM121" i="4"/>
  <c r="AR80" i="13"/>
  <c r="BO92" i="13"/>
  <c r="C78" i="35"/>
  <c r="BM91" i="1"/>
  <c r="AG118" i="36"/>
  <c r="BQ101" i="10"/>
  <c r="AT89" i="10"/>
  <c r="AT90" i="10"/>
  <c r="AT115" i="14"/>
  <c r="O115" i="14" a="1"/>
  <c r="O115" i="14" s="1"/>
  <c r="E87" i="22"/>
  <c r="Q115" i="14"/>
  <c r="AD127" i="14"/>
  <c r="AG127" i="14"/>
  <c r="T115" i="14"/>
  <c r="R109" i="16"/>
  <c r="AE121" i="16"/>
  <c r="Q109" i="16"/>
  <c r="AT109" i="16"/>
  <c r="G81" i="22"/>
  <c r="O109" i="16" a="1"/>
  <c r="O109" i="16" s="1"/>
  <c r="AD121" i="16"/>
  <c r="BJ90" i="6"/>
  <c r="BK90" i="8"/>
  <c r="BO100" i="11"/>
  <c r="AR88" i="11"/>
  <c r="AE127" i="5"/>
  <c r="R115" i="5"/>
  <c r="AH127" i="5"/>
  <c r="U115" i="5"/>
  <c r="AP87" i="11"/>
  <c r="O86" i="35"/>
  <c r="BM99" i="11"/>
  <c r="CF87" i="11"/>
  <c r="BQ99" i="8"/>
  <c r="AT87" i="8"/>
  <c r="AF125" i="16"/>
  <c r="S113" i="16"/>
  <c r="W112" i="36"/>
  <c r="AJ124" i="36"/>
  <c r="AR82" i="13"/>
  <c r="BO94" i="13"/>
  <c r="AT81" i="13"/>
  <c r="BQ93" i="13"/>
  <c r="V107" i="36"/>
  <c r="AI119" i="36"/>
  <c r="Q107" i="36"/>
  <c r="O107" i="36" a="1"/>
  <c r="O107" i="36" s="1"/>
  <c r="AD119" i="36"/>
  <c r="CD79" i="13"/>
  <c r="BV79" i="13"/>
  <c r="BW79" i="12"/>
  <c r="Y79" i="8"/>
  <c r="AB106" i="5" s="1"/>
  <c r="M78" i="19" s="1"/>
  <c r="AT79" i="12"/>
  <c r="BQ91" i="12"/>
  <c r="Y109" i="17"/>
  <c r="AL121" i="17"/>
  <c r="CF82" i="13"/>
  <c r="CB79" i="13"/>
  <c r="AE79" i="8"/>
  <c r="X89" i="35"/>
  <c r="X90" i="35"/>
  <c r="CF89" i="11"/>
  <c r="BK81" i="1"/>
  <c r="AH79" i="12"/>
  <c r="AK129" i="17"/>
  <c r="X117" i="17"/>
  <c r="X118" i="17"/>
  <c r="CF89" i="13"/>
  <c r="AI128" i="14"/>
  <c r="V116" i="14"/>
  <c r="V117" i="14"/>
  <c r="AF128" i="14"/>
  <c r="S116" i="14"/>
  <c r="S117" i="14"/>
  <c r="AH128" i="5"/>
  <c r="U116" i="5"/>
  <c r="AI128" i="5"/>
  <c r="V116" i="5"/>
  <c r="AD87" i="35"/>
  <c r="AD86" i="35"/>
  <c r="BL98" i="11"/>
  <c r="AO86" i="11"/>
  <c r="Z113" i="15"/>
  <c r="Y85" i="19" s="1"/>
  <c r="AU113" i="15"/>
  <c r="AM125" i="15"/>
  <c r="AK125" i="14"/>
  <c r="X113" i="14"/>
  <c r="AF125" i="14"/>
  <c r="S113" i="14"/>
  <c r="AI125" i="5"/>
  <c r="V113" i="5"/>
  <c r="AU113" i="5"/>
  <c r="Z113" i="5"/>
  <c r="O85" i="19" s="1"/>
  <c r="AM125" i="5"/>
  <c r="AG124" i="17"/>
  <c r="T112" i="17"/>
  <c r="BO97" i="10"/>
  <c r="AR85" i="10"/>
  <c r="BO97" i="8"/>
  <c r="AR85" i="8"/>
  <c r="C81" i="35"/>
  <c r="AP82" i="1"/>
  <c r="BM94" i="1"/>
  <c r="R109" i="36"/>
  <c r="AE121" i="36"/>
  <c r="AD81" i="35"/>
  <c r="V108" i="36"/>
  <c r="AI120" i="36"/>
  <c r="AT81" i="12"/>
  <c r="BQ93" i="12"/>
  <c r="Y107" i="17"/>
  <c r="AL119" i="17"/>
  <c r="W107" i="17"/>
  <c r="AJ119" i="17"/>
  <c r="AF79" i="11"/>
  <c r="BK79" i="1"/>
  <c r="AR82" i="11"/>
  <c r="BO94" i="11"/>
  <c r="AO80" i="12"/>
  <c r="BL92" i="12"/>
  <c r="AR80" i="10"/>
  <c r="BO92" i="10"/>
  <c r="BT79" i="13"/>
  <c r="AL118" i="17"/>
  <c r="BU79" i="12"/>
  <c r="BE90" i="11"/>
  <c r="BD106" i="23"/>
  <c r="BE106" i="23"/>
  <c r="AV90" i="6"/>
  <c r="AO117" i="4" s="1"/>
  <c r="BS90" i="6"/>
  <c r="D117" i="4"/>
  <c r="AS117" i="4" s="1"/>
  <c r="AI129" i="16"/>
  <c r="V117" i="16"/>
  <c r="V118" i="16"/>
  <c r="AG129" i="16"/>
  <c r="T117" i="16"/>
  <c r="T118" i="16"/>
  <c r="AL127" i="15"/>
  <c r="Y115" i="15"/>
  <c r="O115" i="15" a="1"/>
  <c r="O115" i="15" s="1"/>
  <c r="F87" i="22"/>
  <c r="Q115" i="15"/>
  <c r="AT115" i="15"/>
  <c r="AD127" i="15"/>
  <c r="BD99" i="1"/>
  <c r="AG87" i="1"/>
  <c r="AK126" i="17"/>
  <c r="X114" i="17"/>
  <c r="Z114" i="16"/>
  <c r="AD86" i="19" s="1"/>
  <c r="AU114" i="16"/>
  <c r="AM126" i="16"/>
  <c r="AE126" i="5"/>
  <c r="R114" i="5"/>
  <c r="AL126" i="5"/>
  <c r="Y114" i="5"/>
  <c r="BI86" i="1"/>
  <c r="AP85" i="12"/>
  <c r="R84" i="35"/>
  <c r="BM97" i="12"/>
  <c r="AL124" i="16"/>
  <c r="Y112" i="16"/>
  <c r="S108" i="17"/>
  <c r="AF120" i="17"/>
  <c r="AI79" i="12"/>
  <c r="Y117" i="4"/>
  <c r="AL117" i="4"/>
  <c r="AL129" i="4"/>
  <c r="Y118" i="4"/>
  <c r="T117" i="4"/>
  <c r="AG129" i="4"/>
  <c r="T118" i="4"/>
  <c r="Q117" i="15"/>
  <c r="O117" i="15" a="1"/>
  <c r="O117" i="15" s="1"/>
  <c r="AT117" i="15"/>
  <c r="F89" i="22"/>
  <c r="AD129" i="15"/>
  <c r="Q118" i="15"/>
  <c r="AJ129" i="15"/>
  <c r="W117" i="15"/>
  <c r="AJ117" i="15"/>
  <c r="W118" i="15"/>
  <c r="AY100" i="1"/>
  <c r="U88" i="1"/>
  <c r="AB88" i="1"/>
  <c r="T88" i="1"/>
  <c r="W88" i="1"/>
  <c r="H87" i="22"/>
  <c r="O115" i="17" a="1"/>
  <c r="O115" i="17" s="1"/>
  <c r="AT115" i="17"/>
  <c r="Q115" i="17"/>
  <c r="AD127" i="17"/>
  <c r="AG127" i="17"/>
  <c r="T115" i="17"/>
  <c r="BJ80" i="1"/>
  <c r="AO80" i="11"/>
  <c r="BL92" i="11"/>
  <c r="W107" i="15"/>
  <c r="AJ119" i="15"/>
  <c r="AQ80" i="8"/>
  <c r="BN92" i="8"/>
  <c r="AL79" i="6"/>
  <c r="L100" i="32"/>
  <c r="U100" i="32"/>
  <c r="P100" i="32"/>
  <c r="N100" i="32"/>
  <c r="M100" i="32"/>
  <c r="Q100" i="32"/>
  <c r="T100" i="32"/>
  <c r="S100" i="32"/>
  <c r="O100" i="32"/>
  <c r="R100" i="32"/>
  <c r="L98" i="32"/>
  <c r="Q98" i="32"/>
  <c r="T98" i="32"/>
  <c r="U98" i="32"/>
  <c r="N98" i="32"/>
  <c r="P98" i="32"/>
  <c r="R98" i="32"/>
  <c r="M98" i="32"/>
  <c r="S98" i="32"/>
  <c r="O98" i="32"/>
  <c r="B9" i="35"/>
  <c r="AM10" i="1"/>
  <c r="BI45" i="1"/>
  <c r="AL45" i="1"/>
  <c r="AN55" i="1"/>
  <c r="BK55" i="1"/>
  <c r="B57" i="35"/>
  <c r="X57" i="35" s="1"/>
  <c r="BJ58" i="1"/>
  <c r="AM58" i="1"/>
  <c r="DE93" i="18"/>
  <c r="DF93" i="21"/>
  <c r="BF100" i="1"/>
  <c r="AI88" i="1"/>
  <c r="BL100" i="12"/>
  <c r="AO88" i="12"/>
  <c r="AL124" i="5"/>
  <c r="Y112" i="5"/>
  <c r="AK124" i="5"/>
  <c r="X112" i="5"/>
  <c r="BH102" i="1"/>
  <c r="AK90" i="1"/>
  <c r="BH90" i="1"/>
  <c r="AK91" i="1"/>
  <c r="BJ90" i="12"/>
  <c r="AW100" i="1"/>
  <c r="G115" i="36" a="1"/>
  <c r="G115" i="36" s="1"/>
  <c r="N115" i="36" a="1"/>
  <c r="N115" i="36" s="1"/>
  <c r="J115" i="36" a="1"/>
  <c r="J115" i="36" s="1"/>
  <c r="F115" i="36" a="1"/>
  <c r="F115" i="36" s="1"/>
  <c r="E115" i="36" a="1"/>
  <c r="E115" i="36" s="1"/>
  <c r="M115" i="36" a="1"/>
  <c r="M115" i="36" s="1"/>
  <c r="L115" i="36" a="1"/>
  <c r="L115" i="36" s="1"/>
  <c r="H115" i="36" a="1"/>
  <c r="H115" i="36" s="1"/>
  <c r="I115" i="36" a="1"/>
  <c r="I115" i="36" s="1"/>
  <c r="K115" i="36" a="1"/>
  <c r="K115" i="36" s="1"/>
  <c r="S88" i="1"/>
  <c r="R88" i="1"/>
  <c r="Z88" i="1"/>
  <c r="V115" i="4"/>
  <c r="AI127" i="4"/>
  <c r="Y115" i="4"/>
  <c r="AL127" i="4"/>
  <c r="BI87" i="1"/>
  <c r="AE126" i="14"/>
  <c r="R114" i="14"/>
  <c r="AF123" i="17"/>
  <c r="S111" i="17"/>
  <c r="AQ83" i="12"/>
  <c r="BN95" i="12"/>
  <c r="BL101" i="12"/>
  <c r="AO89" i="12"/>
  <c r="AL128" i="16"/>
  <c r="Y116" i="16"/>
  <c r="U116" i="4"/>
  <c r="AH128" i="4"/>
  <c r="BL98" i="1"/>
  <c r="AO86" i="1"/>
  <c r="R113" i="36"/>
  <c r="C85" i="22"/>
  <c r="AT113" i="4"/>
  <c r="AD125" i="4"/>
  <c r="AL123" i="16"/>
  <c r="Y111" i="16"/>
  <c r="X110" i="17"/>
  <c r="AK122" i="17"/>
  <c r="W110" i="17"/>
  <c r="AJ122" i="17"/>
  <c r="AU110" i="14"/>
  <c r="Z110" i="14"/>
  <c r="T82" i="19" s="1"/>
  <c r="AM122" i="14"/>
  <c r="O110" i="14" a="1"/>
  <c r="O110" i="14" s="1"/>
  <c r="AT110" i="14"/>
  <c r="E82" i="22"/>
  <c r="Q110" i="14"/>
  <c r="AD122" i="14"/>
  <c r="U110" i="5"/>
  <c r="AH122" i="5"/>
  <c r="AT110" i="5"/>
  <c r="O110" i="5" a="1"/>
  <c r="O110" i="5" s="1"/>
  <c r="Q110" i="5"/>
  <c r="D82" i="22"/>
  <c r="AD122" i="5"/>
  <c r="R110" i="4"/>
  <c r="AE122" i="4"/>
  <c r="AO83" i="6"/>
  <c r="BL95" i="6"/>
  <c r="AO82" i="8"/>
  <c r="BL94" i="8"/>
  <c r="U107" i="4"/>
  <c r="AH119" i="4"/>
  <c r="BX79" i="13"/>
  <c r="BY79" i="12"/>
  <c r="AO79" i="11"/>
  <c r="BL91" i="11"/>
  <c r="O78" i="35"/>
  <c r="BM91" i="11"/>
  <c r="L78" i="35"/>
  <c r="BM91" i="10"/>
  <c r="AU106" i="14"/>
  <c r="AM118" i="14"/>
  <c r="I78" i="35"/>
  <c r="BM91" i="8"/>
  <c r="AG118" i="4"/>
  <c r="BS87" i="6"/>
  <c r="D114" i="4"/>
  <c r="AS114" i="4" s="1"/>
  <c r="T108" i="16"/>
  <c r="AG120" i="16"/>
  <c r="Y108" i="16"/>
  <c r="AL120" i="16"/>
  <c r="BD105" i="23"/>
  <c r="F103" i="20"/>
  <c r="AM103" i="20" s="1"/>
  <c r="AH118" i="32" s="1"/>
  <c r="G105" i="33" s="1"/>
  <c r="AY103" i="20"/>
  <c r="BA90" i="6"/>
  <c r="BF102" i="1"/>
  <c r="AI90" i="1"/>
  <c r="BF90" i="1"/>
  <c r="AI91" i="1"/>
  <c r="AY90" i="13"/>
  <c r="BC101" i="1"/>
  <c r="AF89" i="1"/>
  <c r="BS88" i="6"/>
  <c r="D115" i="4"/>
  <c r="AS115" i="4" s="1"/>
  <c r="U114" i="4"/>
  <c r="AH126" i="4"/>
  <c r="AF125" i="17"/>
  <c r="S113" i="17"/>
  <c r="BO98" i="11"/>
  <c r="AR86" i="11"/>
  <c r="BQ98" i="10"/>
  <c r="AT86" i="10"/>
  <c r="F83" i="22"/>
  <c r="AT111" i="15"/>
  <c r="Q111" i="15"/>
  <c r="O111" i="15" a="1"/>
  <c r="O111" i="15" s="1"/>
  <c r="AD123" i="15"/>
  <c r="AG123" i="15"/>
  <c r="T111" i="15"/>
  <c r="BL96" i="10"/>
  <c r="AO84" i="10"/>
  <c r="AH123" i="14"/>
  <c r="U111" i="14"/>
  <c r="AF123" i="5"/>
  <c r="S111" i="5"/>
  <c r="CF84" i="8"/>
  <c r="AT111" i="4"/>
  <c r="C83" i="22"/>
  <c r="AD123" i="4"/>
  <c r="R82" i="35"/>
  <c r="AN82" i="35" s="1"/>
  <c r="AP83" i="12"/>
  <c r="BM95" i="12"/>
  <c r="U110" i="16"/>
  <c r="AH122" i="16"/>
  <c r="Y109" i="4"/>
  <c r="AL121" i="4"/>
  <c r="AT81" i="1"/>
  <c r="BQ93" i="1"/>
  <c r="AT80" i="13"/>
  <c r="BQ92" i="13"/>
  <c r="AI118" i="36"/>
  <c r="AF118" i="36"/>
  <c r="AL127" i="14"/>
  <c r="Y115" i="14"/>
  <c r="AJ127" i="14"/>
  <c r="W115" i="14"/>
  <c r="S109" i="16"/>
  <c r="AF121" i="16"/>
  <c r="BI79" i="1"/>
  <c r="BF90" i="13"/>
  <c r="BN100" i="11"/>
  <c r="AQ88" i="11"/>
  <c r="O115" i="5" a="1"/>
  <c r="O115" i="5" s="1"/>
  <c r="D87" i="22"/>
  <c r="AT115" i="5"/>
  <c r="Q115" i="5"/>
  <c r="AD127" i="5"/>
  <c r="AK127" i="5"/>
  <c r="X115" i="5"/>
  <c r="AF126" i="15"/>
  <c r="S114" i="15"/>
  <c r="BL98" i="12"/>
  <c r="AO86" i="12"/>
  <c r="AU113" i="16"/>
  <c r="Z113" i="16"/>
  <c r="AD85" i="19" s="1"/>
  <c r="AM125" i="16"/>
  <c r="BL97" i="1"/>
  <c r="AO85" i="1"/>
  <c r="R112" i="36"/>
  <c r="AE124" i="36"/>
  <c r="BI84" i="1"/>
  <c r="AT82" i="13"/>
  <c r="BQ94" i="13"/>
  <c r="X107" i="36"/>
  <c r="AK119" i="36"/>
  <c r="R107" i="36"/>
  <c r="AE119" i="36"/>
  <c r="AR80" i="12"/>
  <c r="BO92" i="12"/>
  <c r="AJ79" i="13"/>
  <c r="Y79" i="10"/>
  <c r="AB106" i="14" s="1"/>
  <c r="R78" i="19" s="1"/>
  <c r="BN91" i="12"/>
  <c r="BO97" i="6"/>
  <c r="AR85" i="6"/>
  <c r="BO96" i="1"/>
  <c r="AR84" i="1"/>
  <c r="U109" i="17"/>
  <c r="AH121" i="17"/>
  <c r="BL101" i="11"/>
  <c r="AO89" i="11"/>
  <c r="AT82" i="10"/>
  <c r="BQ94" i="10"/>
  <c r="CB79" i="12"/>
  <c r="AU117" i="17"/>
  <c r="Z117" i="17"/>
  <c r="AI89" i="19" s="1"/>
  <c r="AM129" i="17"/>
  <c r="Z118" i="17"/>
  <c r="AI90" i="19" s="1"/>
  <c r="AL129" i="17"/>
  <c r="Y117" i="17"/>
  <c r="AL117" i="17"/>
  <c r="Y118" i="17"/>
  <c r="AY90" i="11"/>
  <c r="BL101" i="13"/>
  <c r="AO89" i="13"/>
  <c r="AU116" i="17"/>
  <c r="Z116" i="17"/>
  <c r="AI88" i="19" s="1"/>
  <c r="AM128" i="17"/>
  <c r="BL101" i="10"/>
  <c r="AO89" i="10"/>
  <c r="AO90" i="10"/>
  <c r="AG128" i="14"/>
  <c r="T116" i="14"/>
  <c r="T117" i="14"/>
  <c r="AE128" i="5"/>
  <c r="R116" i="5"/>
  <c r="CF89" i="8"/>
  <c r="BO100" i="13"/>
  <c r="AR88" i="13"/>
  <c r="BE99" i="1"/>
  <c r="AH87" i="1"/>
  <c r="AH125" i="15"/>
  <c r="U113" i="15"/>
  <c r="E85" i="22"/>
  <c r="Q113" i="14"/>
  <c r="O113" i="14" a="1"/>
  <c r="O113" i="14" s="1"/>
  <c r="AT113" i="14"/>
  <c r="AD125" i="14"/>
  <c r="AK125" i="5"/>
  <c r="X113" i="5"/>
  <c r="AF125" i="5"/>
  <c r="S113" i="5"/>
  <c r="AI124" i="17"/>
  <c r="V112" i="17"/>
  <c r="CF85" i="13"/>
  <c r="U109" i="36"/>
  <c r="AH121" i="36"/>
  <c r="T109" i="36"/>
  <c r="AG121" i="36"/>
  <c r="AQ82" i="12"/>
  <c r="BN94" i="12"/>
  <c r="C80" i="35"/>
  <c r="Y80" i="35" s="1"/>
  <c r="AP81" i="1"/>
  <c r="BM93" i="1"/>
  <c r="O108" i="36" a="1"/>
  <c r="O108" i="36" s="1"/>
  <c r="Q108" i="36"/>
  <c r="AQ108" i="36" s="1"/>
  <c r="AD120" i="36"/>
  <c r="S107" i="17"/>
  <c r="AF119" i="17"/>
  <c r="U107" i="17"/>
  <c r="AH119" i="17"/>
  <c r="AR80" i="11"/>
  <c r="BO92" i="11"/>
  <c r="AN79" i="1"/>
  <c r="AT82" i="11"/>
  <c r="BQ94" i="11"/>
  <c r="X107" i="16"/>
  <c r="AK119" i="16"/>
  <c r="BL91" i="13"/>
  <c r="AU106" i="17"/>
  <c r="AM118" i="17"/>
  <c r="AM85" i="35"/>
  <c r="X84" i="35"/>
  <c r="AV90" i="13"/>
  <c r="AO117" i="17" s="1"/>
  <c r="AL129" i="16"/>
  <c r="Y117" i="16"/>
  <c r="Y118" i="16"/>
  <c r="AJ129" i="16"/>
  <c r="W117" i="16"/>
  <c r="W118" i="16"/>
  <c r="BI90" i="8"/>
  <c r="AE127" i="15"/>
  <c r="R115" i="15"/>
  <c r="CF88" i="11"/>
  <c r="BN100" i="8"/>
  <c r="AQ88" i="8"/>
  <c r="AL126" i="17"/>
  <c r="Y114" i="17"/>
  <c r="AI126" i="16"/>
  <c r="V114" i="16"/>
  <c r="AF126" i="16"/>
  <c r="S114" i="16"/>
  <c r="BL99" i="8"/>
  <c r="AO87" i="8"/>
  <c r="CF87" i="8"/>
  <c r="AP85" i="35"/>
  <c r="BK85" i="1"/>
  <c r="AH124" i="16"/>
  <c r="U112" i="16"/>
  <c r="AF124" i="16"/>
  <c r="S112" i="16"/>
  <c r="Y108" i="17"/>
  <c r="AL120" i="17"/>
  <c r="BJ79" i="1"/>
  <c r="S117" i="4"/>
  <c r="AF129" i="4"/>
  <c r="S118" i="4"/>
  <c r="AU117" i="4"/>
  <c r="AM117" i="4"/>
  <c r="Z117" i="4"/>
  <c r="J89" i="19" s="1"/>
  <c r="AM129" i="4"/>
  <c r="Z118" i="4"/>
  <c r="J90" i="19" s="1"/>
  <c r="AG129" i="15"/>
  <c r="T117" i="15"/>
  <c r="AG117" i="15"/>
  <c r="T118" i="15"/>
  <c r="AE129" i="15"/>
  <c r="R117" i="15"/>
  <c r="R118" i="15"/>
  <c r="BN101" i="8"/>
  <c r="AQ89" i="8"/>
  <c r="AH127" i="17"/>
  <c r="U115" i="17"/>
  <c r="R107" i="15"/>
  <c r="AE119" i="15"/>
  <c r="Y107" i="15"/>
  <c r="AL119" i="15"/>
  <c r="L95" i="32"/>
  <c r="S95" i="32"/>
  <c r="Q95" i="32"/>
  <c r="R95" i="32"/>
  <c r="T95" i="32"/>
  <c r="U95" i="32"/>
  <c r="P95" i="32"/>
  <c r="O95" i="32"/>
  <c r="N95" i="32"/>
  <c r="M95" i="32"/>
  <c r="L99" i="32"/>
  <c r="U99" i="32"/>
  <c r="S99" i="32"/>
  <c r="T99" i="32"/>
  <c r="R99" i="32"/>
  <c r="P99" i="32"/>
  <c r="M99" i="32"/>
  <c r="Q99" i="32"/>
  <c r="O99" i="32"/>
  <c r="N99" i="32"/>
  <c r="L93" i="32"/>
  <c r="U93" i="32"/>
  <c r="R93" i="32"/>
  <c r="O93" i="32"/>
  <c r="M93" i="32"/>
  <c r="N93" i="32"/>
  <c r="Q93" i="32"/>
  <c r="T93" i="32"/>
  <c r="P93" i="32"/>
  <c r="S93" i="32"/>
  <c r="J61" i="32" a="1"/>
  <c r="Y81" i="21" a="1"/>
  <c r="AH84" i="21" a="1"/>
  <c r="U79" i="21" a="1"/>
  <c r="J55" i="32" a="1"/>
  <c r="AJ84" i="21" a="1"/>
  <c r="BE81" i="21" a="1"/>
  <c r="AM90" i="21" a="1"/>
  <c r="AU81" i="21" a="1"/>
  <c r="L86" i="21" a="1"/>
  <c r="V86" i="21" a="1"/>
  <c r="V81" i="21" a="1"/>
  <c r="BN82" i="21" a="1"/>
  <c r="AW89" i="21" a="1"/>
  <c r="J39" i="32" a="1"/>
  <c r="BI83" i="21" a="1"/>
  <c r="J58" i="32" a="1"/>
  <c r="T79" i="21" a="1"/>
  <c r="BL86" i="21" a="1"/>
  <c r="AZ88" i="21" a="1"/>
  <c r="O79" i="21" a="1"/>
  <c r="BB79" i="21" a="1"/>
  <c r="K87" i="21" a="1"/>
  <c r="BG83" i="21" a="1"/>
  <c r="AA90" i="21" a="1"/>
  <c r="N82" i="21" a="1"/>
  <c r="J90" i="21" a="1"/>
  <c r="J86" i="21" a="1"/>
  <c r="BS80" i="21" a="1"/>
  <c r="J70" i="32" a="1"/>
  <c r="M89" i="21" a="1"/>
  <c r="J40" i="32" a="1"/>
  <c r="S85" i="21" a="1"/>
  <c r="C88" i="21" a="1"/>
  <c r="BI79" i="21" a="1"/>
  <c r="R81" i="21" a="1"/>
  <c r="AG83" i="21" a="1"/>
  <c r="BK82" i="21" a="1"/>
  <c r="AZ85" i="21" a="1"/>
  <c r="J82" i="21" a="1"/>
  <c r="Z79" i="21" a="1"/>
  <c r="V82" i="21" a="1"/>
  <c r="F79" i="21" a="1"/>
  <c r="X85" i="21" a="1"/>
  <c r="AE80" i="21" a="1"/>
  <c r="U86" i="21" a="1"/>
  <c r="AC82" i="21" a="1"/>
  <c r="Z83" i="21" a="1"/>
  <c r="AH88" i="21" a="1"/>
  <c r="J57" i="32" a="1"/>
  <c r="J78" i="32" a="1"/>
  <c r="BQ81" i="21" a="1"/>
  <c r="AE86" i="21" a="1"/>
  <c r="J59" i="32" a="1"/>
  <c r="AC85" i="21" a="1"/>
  <c r="AZ79" i="21" a="1"/>
  <c r="J92" i="32" a="1"/>
  <c r="S81" i="21" a="1"/>
  <c r="J50" i="32" a="1"/>
  <c r="AA82" i="21" a="1"/>
  <c r="BD81" i="21" a="1"/>
  <c r="F80" i="21" a="1"/>
  <c r="E83" i="21" a="1"/>
  <c r="BL79" i="21" a="1"/>
  <c r="AZ81" i="21" a="1"/>
  <c r="BS88" i="21" a="1"/>
  <c r="N89" i="21" a="1"/>
  <c r="AE83" i="21" a="1"/>
  <c r="AA83" i="21" a="1"/>
  <c r="BI89" i="21" a="1"/>
  <c r="BL83" i="21" a="1"/>
  <c r="BR87" i="21" a="1"/>
  <c r="AZ90" i="21" a="1"/>
  <c r="BO88" i="21" a="1"/>
  <c r="H87" i="21" a="1"/>
  <c r="AM81" i="21" a="1"/>
  <c r="V85" i="21" a="1"/>
  <c r="AP90" i="21" a="1"/>
  <c r="J37" i="32" a="1"/>
  <c r="AE85" i="21" a="1"/>
  <c r="BG84" i="21" a="1"/>
  <c r="R89" i="21" a="1"/>
  <c r="F92" i="32" a="1"/>
  <c r="AT88" i="21" a="1"/>
  <c r="L85" i="21" a="1"/>
  <c r="BH80" i="21" a="1"/>
  <c r="AQ82" i="21" a="1"/>
  <c r="BC83" i="21" a="1"/>
  <c r="J24" i="32" a="1"/>
  <c r="Q87" i="21" a="1"/>
  <c r="J65" i="32" a="1"/>
  <c r="AB80" i="21" a="1"/>
  <c r="AS89" i="21" a="1"/>
  <c r="J60" i="32" a="1"/>
  <c r="AN79" i="21" a="1"/>
  <c r="T81" i="21" a="1"/>
  <c r="AZ89" i="21" a="1"/>
  <c r="BN81" i="21" a="1"/>
  <c r="AM83" i="21" a="1"/>
  <c r="AO90" i="21" a="1"/>
  <c r="BH86" i="21" a="1"/>
  <c r="Q90" i="21" a="1"/>
  <c r="E88" i="21" a="1"/>
  <c r="BR88" i="21" a="1"/>
  <c r="N85" i="21" a="1"/>
  <c r="BD89" i="21" a="1"/>
  <c r="BR89" i="21" a="1"/>
  <c r="AH80" i="21" a="1"/>
  <c r="BD86" i="21" a="1"/>
  <c r="D88" i="21" a="1"/>
  <c r="BJ86" i="21" a="1"/>
  <c r="AO79" i="21" a="1"/>
  <c r="BA90" i="21" a="1"/>
  <c r="BS81" i="21" a="1"/>
  <c r="U87" i="21" a="1"/>
  <c r="F90" i="21" a="1"/>
  <c r="K83" i="21" a="1"/>
  <c r="R79" i="21" a="1"/>
  <c r="AC81" i="21" a="1"/>
  <c r="Z87" i="21" a="1"/>
  <c r="BK87" i="21" a="1"/>
  <c r="BS89" i="21" a="1"/>
  <c r="BK84" i="21" a="1"/>
  <c r="BO86" i="21" a="1"/>
  <c r="AP81" i="21" a="1"/>
  <c r="BC88" i="21" a="1"/>
  <c r="Z84" i="21" a="1"/>
  <c r="H84" i="21" a="1"/>
  <c r="G79" i="21" a="1"/>
  <c r="BB89" i="21" a="1"/>
  <c r="AQ83" i="21" a="1"/>
  <c r="AP88" i="21" a="1"/>
  <c r="AL89" i="21" a="1"/>
  <c r="D83" i="21" a="1"/>
  <c r="AB90" i="21" a="1"/>
  <c r="BB80" i="21" a="1"/>
  <c r="AS82" i="21" a="1"/>
  <c r="J79" i="32" a="1"/>
  <c r="AP86" i="21" a="1"/>
  <c r="BN80" i="21" a="1"/>
  <c r="AV81" i="21" a="1"/>
  <c r="R83" i="21" a="1"/>
  <c r="R84" i="21" a="1"/>
  <c r="AU86" i="21" a="1"/>
  <c r="AN85" i="21" a="1"/>
  <c r="AV84" i="21" a="1"/>
  <c r="AJ86" i="21" a="1"/>
  <c r="BL84" i="21" a="1"/>
  <c r="F89" i="21" a="1"/>
  <c r="AL90" i="21" a="1"/>
  <c r="N79" i="21" a="1"/>
  <c r="Y80" i="21" a="1"/>
  <c r="AE81" i="21" a="1"/>
  <c r="J83" i="32" a="1"/>
  <c r="BB82" i="21" a="1"/>
  <c r="Z86" i="21" a="1"/>
  <c r="AA84" i="21" a="1"/>
  <c r="BB86" i="21" a="1"/>
  <c r="BC85" i="21" a="1"/>
  <c r="F86" i="21" a="1"/>
  <c r="AG82" i="21" a="1"/>
  <c r="BO89" i="21" a="1"/>
  <c r="D82" i="21" a="1"/>
  <c r="AH79" i="21" a="1"/>
  <c r="AS86" i="21" a="1"/>
  <c r="J82" i="32" a="1"/>
  <c r="E87" i="21" a="1"/>
  <c r="BP83" i="21" a="1"/>
  <c r="BC89" i="21" a="1"/>
  <c r="BP88" i="21" a="1"/>
  <c r="BL87" i="21" a="1"/>
  <c r="L87" i="21" a="1"/>
  <c r="K84" i="21" a="1"/>
  <c r="J74" i="32" a="1"/>
  <c r="AT84" i="21" a="1"/>
  <c r="J66" i="32" a="1"/>
  <c r="H79" i="21" a="1"/>
  <c r="AA85" i="21" a="1"/>
  <c r="AX89" i="21" a="1"/>
  <c r="AV85" i="21" a="1"/>
  <c r="BC80" i="21" a="1"/>
  <c r="AI89" i="21" a="1"/>
  <c r="AX81" i="21" a="1"/>
  <c r="AN87" i="21" a="1"/>
  <c r="BJ85" i="21" a="1"/>
  <c r="AJ87" i="21" a="1"/>
  <c r="BG85" i="21" a="1"/>
  <c r="R82" i="21" a="1"/>
  <c r="BK85" i="21" a="1"/>
  <c r="Q82" i="21" a="1"/>
  <c r="O88" i="21" a="1"/>
  <c r="D92" i="32" a="1"/>
  <c r="AC89" i="21" a="1"/>
  <c r="BO82" i="21" a="1"/>
  <c r="BR86" i="21" a="1"/>
  <c r="V84" i="21" a="1"/>
  <c r="BQ86" i="21" a="1"/>
  <c r="AL85" i="21" a="1"/>
  <c r="BI80" i="21" a="1"/>
  <c r="V87" i="21" a="1"/>
  <c r="BG89" i="21" a="1"/>
  <c r="J44" i="32" a="1"/>
  <c r="AP79" i="21" a="1"/>
  <c r="AX83" i="21" a="1"/>
  <c r="BN87" i="21" a="1"/>
  <c r="BI81" i="21" a="1"/>
  <c r="AW82" i="21" a="1"/>
  <c r="V89" i="21" a="1"/>
  <c r="BR84" i="21" a="1"/>
  <c r="AB81" i="21" a="1"/>
  <c r="AQ90" i="21" a="1"/>
  <c r="E86" i="21" a="1"/>
  <c r="K79" i="21" a="1"/>
  <c r="BH79" i="21" a="1"/>
  <c r="BL88" i="21" a="1"/>
  <c r="Y88" i="21" a="1"/>
  <c r="J88" i="21" a="1"/>
  <c r="M81" i="21" a="1"/>
  <c r="AN84" i="21" a="1"/>
  <c r="Q84" i="21" a="1"/>
  <c r="AO81" i="21" a="1"/>
  <c r="S84" i="21" a="1"/>
  <c r="AO84" i="21" a="1"/>
  <c r="AX87" i="21" a="1"/>
  <c r="X79" i="21" a="1"/>
  <c r="BE90" i="21" a="1"/>
  <c r="AF81" i="21" a="1"/>
  <c r="AA89" i="21" a="1"/>
  <c r="AF85" i="21" a="1"/>
  <c r="BJ82" i="21" a="1"/>
  <c r="O87" i="21" a="1"/>
  <c r="J73" i="32" a="1"/>
  <c r="AJ89" i="21" a="1"/>
  <c r="Q83" i="21" a="1"/>
  <c r="BK88" i="21" a="1"/>
  <c r="E92" i="32" a="1"/>
  <c r="AQ80" i="21" a="1"/>
  <c r="J36" i="32" a="1"/>
  <c r="BO84" i="21" a="1"/>
  <c r="V80" i="21" a="1"/>
  <c r="AV80" i="21" a="1"/>
  <c r="J63" i="32" a="1"/>
  <c r="C85" i="21" a="1"/>
  <c r="AA86" i="21" a="1"/>
  <c r="AB86" i="21" a="1"/>
  <c r="S87" i="21" a="1"/>
  <c r="U83" i="21" a="1"/>
  <c r="BP85" i="21" a="1"/>
  <c r="AF86" i="21" a="1"/>
  <c r="AJ88" i="21" a="1"/>
  <c r="AH87" i="21" a="1"/>
  <c r="BP79" i="21" a="1"/>
  <c r="BS84" i="21" a="1"/>
  <c r="AN88" i="21" a="1"/>
  <c r="AX82" i="21" a="1"/>
  <c r="BD84" i="21" a="1"/>
  <c r="G90" i="21" a="1"/>
  <c r="E79" i="21" a="1"/>
  <c r="M90" i="21" a="1"/>
  <c r="U82" i="21" a="1"/>
  <c r="AN89" i="21" a="1"/>
  <c r="K82" i="21" a="1"/>
  <c r="J53" i="32" a="1"/>
  <c r="AG86" i="21" a="1"/>
  <c r="Y79" i="21" a="1"/>
  <c r="BE79" i="21" a="1"/>
  <c r="D81" i="21" a="1"/>
  <c r="BJ87" i="21" a="1"/>
  <c r="AF80" i="21" a="1"/>
  <c r="AE89" i="21" a="1"/>
  <c r="S86" i="21" a="1"/>
  <c r="AO82" i="21" a="1"/>
  <c r="AX79" i="21" a="1"/>
  <c r="BN88" i="21" a="1"/>
  <c r="AT87" i="21" a="1"/>
  <c r="H89" i="21" a="1"/>
  <c r="Q86" i="21" a="1"/>
  <c r="J76" i="32" a="1"/>
  <c r="AF83" i="21" a="1"/>
  <c r="G82" i="21" a="1"/>
  <c r="M82" i="21" a="1"/>
  <c r="BC87" i="21" a="1"/>
  <c r="E81" i="21" a="1"/>
  <c r="BS90" i="21" a="1"/>
  <c r="AL83" i="21" a="1"/>
  <c r="N87" i="21" a="1"/>
  <c r="G87" i="21" a="1"/>
  <c r="AU83" i="21" a="1"/>
  <c r="BI84" i="21" a="1"/>
  <c r="AL81" i="21" a="1"/>
  <c r="AC79" i="21" a="1"/>
  <c r="AL87" i="21" a="1"/>
  <c r="BB87" i="21" a="1"/>
  <c r="AJ79" i="21" a="1"/>
  <c r="AW81" i="21" a="1"/>
  <c r="BP80" i="21" a="1"/>
  <c r="J23" i="32" a="1"/>
  <c r="AG79" i="21" a="1"/>
  <c r="M83" i="21" a="1"/>
  <c r="BA79" i="21" a="1"/>
  <c r="AZ83" i="21" a="1"/>
  <c r="AH83" i="21" a="1"/>
  <c r="AP82" i="21" a="1"/>
  <c r="J38" i="32" a="1"/>
  <c r="BS83" i="21" a="1"/>
  <c r="J47" i="32" a="1"/>
  <c r="H80" i="21" a="1"/>
  <c r="J87" i="21" a="1"/>
  <c r="H86" i="21" a="1"/>
  <c r="AJ83" i="21" a="1"/>
  <c r="AP89" i="21" a="1"/>
  <c r="K89" i="21" a="1"/>
  <c r="BG90" i="21" a="1"/>
  <c r="BQ79" i="21" a="1"/>
  <c r="BC81" i="21" a="1"/>
  <c r="E84" i="21" a="1"/>
  <c r="AV88" i="21" a="1"/>
  <c r="M84" i="21" a="1"/>
  <c r="AW79" i="21" a="1"/>
  <c r="AQ85" i="21" a="1"/>
  <c r="BR90" i="21" a="1"/>
  <c r="BK83" i="21" a="1"/>
  <c r="AS79" i="21" a="1"/>
  <c r="K90" i="21" a="1"/>
  <c r="BA86" i="21" a="1"/>
  <c r="T84" i="21" a="1"/>
  <c r="J81" i="21" a="1"/>
  <c r="AM87" i="21" a="1"/>
  <c r="J84" i="21" a="1"/>
  <c r="AH85" i="21" a="1"/>
  <c r="BH88" i="21" a="1"/>
  <c r="BL85" i="21" a="1"/>
  <c r="BL81" i="21" a="1"/>
  <c r="AI83" i="21" a="1"/>
  <c r="AC88" i="21" a="1"/>
  <c r="J26" i="32" a="1"/>
  <c r="BH89" i="21" a="1"/>
  <c r="X80" i="21" a="1"/>
  <c r="AX85" i="21" a="1"/>
  <c r="C82" i="21" a="1"/>
  <c r="K80" i="21" a="1"/>
  <c r="C90" i="21" a="1"/>
  <c r="M80" i="21" a="1"/>
  <c r="AL80" i="21" a="1"/>
  <c r="J85" i="32" a="1"/>
  <c r="BR81" i="21" a="1"/>
  <c r="BG81" i="21" a="1"/>
  <c r="L84" i="21" a="1"/>
  <c r="AU82" i="21" a="1"/>
  <c r="AI86" i="21" a="1"/>
  <c r="R90" i="21" a="1"/>
  <c r="J56" i="32" a="1"/>
  <c r="AI82" i="21" a="1"/>
  <c r="AI85" i="21" a="1"/>
  <c r="N83" i="21" a="1"/>
  <c r="J45" i="32" a="1"/>
  <c r="AW83" i="21" a="1"/>
  <c r="AU88" i="21" a="1"/>
  <c r="BN86" i="21" a="1"/>
  <c r="Q89" i="21" a="1"/>
  <c r="AI80" i="21" a="1"/>
  <c r="AB89" i="21" a="1"/>
  <c r="J68" i="32" a="1"/>
  <c r="AM79" i="21" a="1"/>
  <c r="H85" i="21" a="1"/>
  <c r="AT79" i="21" a="1"/>
  <c r="S80" i="21" a="1"/>
  <c r="AE90" i="21" a="1"/>
  <c r="AS80" i="21" a="1"/>
  <c r="AC87" i="21" a="1"/>
  <c r="AP87" i="21" a="1"/>
  <c r="AL84" i="21" a="1"/>
  <c r="J29" i="32" a="1"/>
  <c r="X84" i="21" a="1"/>
  <c r="J90" i="32" a="1"/>
  <c r="AO88" i="21" a="1"/>
  <c r="AU85" i="21" a="1"/>
  <c r="J71" i="32" a="1"/>
  <c r="F87" i="21" a="1"/>
  <c r="BN89" i="21" a="1"/>
  <c r="Y87" i="21" a="1"/>
  <c r="J19" i="32" a="1"/>
  <c r="BE87" i="21" a="1"/>
  <c r="BD82" i="21" a="1"/>
  <c r="AT90" i="21" a="1"/>
  <c r="J22" i="32" a="1"/>
  <c r="O81" i="21" a="1"/>
  <c r="F88" i="21" a="1"/>
  <c r="BB83" i="21" a="1"/>
  <c r="AG88" i="21" a="1"/>
  <c r="AI88" i="21" a="1"/>
  <c r="AX86" i="21" a="1"/>
  <c r="AQ79" i="21" a="1"/>
  <c r="N80" i="21" a="1"/>
  <c r="BN79" i="21" a="1"/>
  <c r="K88" i="21" a="1"/>
  <c r="AL86" i="21" a="1"/>
  <c r="D79" i="21" a="1"/>
  <c r="BQ80" i="21" a="1"/>
  <c r="H90" i="21" a="1"/>
  <c r="AF82" i="21" a="1"/>
  <c r="BH83" i="21" a="1"/>
  <c r="AO87" i="21" a="1"/>
  <c r="Z89" i="21" a="1"/>
  <c r="BE83" i="21" a="1"/>
  <c r="F81" i="21" a="1"/>
  <c r="H81" i="21" a="1"/>
  <c r="AZ82" i="21" a="1"/>
  <c r="X90" i="21" a="1"/>
  <c r="Z88" i="21" a="1"/>
  <c r="X89" i="21" a="1"/>
  <c r="BB81" i="21" a="1"/>
  <c r="AO89" i="21" a="1"/>
  <c r="G88" i="21" a="1"/>
  <c r="BA89" i="21" a="1"/>
  <c r="BH84" i="21" a="1"/>
  <c r="BN90" i="21" a="1"/>
  <c r="J72" i="32" a="1"/>
  <c r="BL82" i="21" a="1"/>
  <c r="AT83" i="21" a="1"/>
  <c r="J21" i="32" a="1"/>
  <c r="BJ81" i="21" a="1"/>
  <c r="BK80" i="21" a="1"/>
  <c r="AC86" i="21" a="1"/>
  <c r="AG85" i="21" a="1"/>
  <c r="V88" i="21" a="1"/>
  <c r="BB84" i="21" a="1"/>
  <c r="BS79" i="21" a="1"/>
  <c r="BA85" i="21" a="1"/>
  <c r="AN80" i="21" a="1"/>
  <c r="AQ86" i="21" a="1"/>
  <c r="AU80" i="21" a="1"/>
  <c r="AG84" i="21" a="1"/>
  <c r="E85" i="21" a="1"/>
  <c r="BQ85" i="21" a="1"/>
  <c r="Q79" i="21" a="1"/>
  <c r="T80" i="21" a="1"/>
  <c r="BI86" i="21" a="1"/>
  <c r="AH81" i="21" a="1"/>
  <c r="M86" i="21" a="1"/>
  <c r="J91" i="32" a="1"/>
  <c r="AA88" i="21" a="1"/>
  <c r="AJ80" i="21" a="1"/>
  <c r="BD80" i="21" a="1"/>
  <c r="BH85" i="21" a="1"/>
  <c r="BQ83" i="21" a="1"/>
  <c r="BS86" i="21" a="1"/>
  <c r="AS81" i="21" a="1"/>
  <c r="D86" i="21" a="1"/>
  <c r="BS82" i="21" a="1"/>
  <c r="X82" i="21" a="1"/>
  <c r="AJ85" i="21" a="1"/>
  <c r="AX80" i="21" a="1"/>
  <c r="D84" i="21" a="1"/>
  <c r="U88" i="21" a="1"/>
  <c r="AQ81" i="21" a="1"/>
  <c r="AI87" i="21" a="1"/>
  <c r="BN85" i="21" a="1"/>
  <c r="BG82" i="21" a="1"/>
  <c r="BL80" i="21" a="1"/>
  <c r="J28" i="32" a="1"/>
  <c r="S79" i="21" a="1"/>
  <c r="O85" i="21" a="1"/>
  <c r="BC79" i="21" a="1"/>
  <c r="AS87" i="21" a="1"/>
  <c r="BD88" i="21" a="1"/>
  <c r="BS85" i="21" a="1"/>
  <c r="AF90" i="21" a="1"/>
  <c r="BK86" i="21" a="1"/>
  <c r="C81" i="21" a="1"/>
  <c r="AJ82" i="21" a="1"/>
  <c r="BK89" i="21" a="1"/>
  <c r="AW80" i="21" a="1"/>
  <c r="C87" i="21" a="1"/>
  <c r="Y84" i="21" a="1"/>
  <c r="D80" i="21" a="1"/>
  <c r="T89" i="21" a="1"/>
  <c r="J52" i="32" a="1"/>
  <c r="BH87" i="21" a="1"/>
  <c r="G86" i="21" a="1"/>
  <c r="G84" i="21" a="1"/>
  <c r="AU87" i="21" a="1"/>
  <c r="AW87" i="21" a="1"/>
  <c r="X87" i="21" a="1"/>
  <c r="E80" i="21" a="1"/>
  <c r="AP80" i="21" a="1"/>
  <c r="M79" i="21" a="1"/>
  <c r="AB84" i="21" a="1"/>
  <c r="AE88" i="21" a="1"/>
  <c r="BE89" i="21" a="1"/>
  <c r="T83" i="21" a="1"/>
  <c r="AZ87" i="21" a="1"/>
  <c r="AV90" i="21" a="1"/>
  <c r="T90" i="21" a="1"/>
  <c r="BJ89" i="21" a="1"/>
  <c r="AA81" i="21" a="1"/>
  <c r="BN83" i="21" a="1"/>
  <c r="AN83" i="21" a="1"/>
  <c r="J81" i="32" a="1"/>
  <c r="BL89" i="21" a="1"/>
  <c r="BA83" i="21" a="1"/>
  <c r="J27" i="32" a="1"/>
  <c r="BI88" i="21" a="1"/>
  <c r="AJ81" i="21" a="1"/>
  <c r="O84" i="21" a="1"/>
  <c r="AH86" i="21" a="1"/>
  <c r="BO79" i="21" a="1"/>
  <c r="L79" i="21" a="1"/>
  <c r="AH89" i="21" a="1"/>
  <c r="K81" i="21" a="1"/>
  <c r="BO85" i="21" a="1"/>
  <c r="BD87" i="21" a="1"/>
  <c r="AU84" i="21" a="1"/>
  <c r="BO80" i="21" a="1"/>
  <c r="BE85" i="21" a="1"/>
  <c r="F84" i="21" a="1"/>
  <c r="Y89" i="21" a="1"/>
  <c r="L89" i="21" a="1"/>
  <c r="Z82" i="21" a="1"/>
  <c r="BC90" i="21" a="1"/>
  <c r="Q85" i="21" a="1"/>
  <c r="AV86" i="21" a="1"/>
  <c r="AT89" i="21" a="1"/>
  <c r="V83" i="21" a="1"/>
  <c r="L88" i="21" a="1"/>
  <c r="AU79" i="21" a="1"/>
  <c r="C79" i="21" a="1"/>
  <c r="X81" i="21" a="1"/>
  <c r="J43" i="32" a="1"/>
  <c r="R80" i="21" a="1"/>
  <c r="AO86" i="21" a="1"/>
  <c r="H88" i="21" a="1"/>
  <c r="C80" i="21" a="1"/>
  <c r="D85" i="21" a="1"/>
  <c r="AE84" i="21" a="1"/>
  <c r="J86" i="32" a="1"/>
  <c r="J35" i="32" a="1"/>
  <c r="BR85" i="21" a="1"/>
  <c r="AI84" i="21" a="1"/>
  <c r="G85" i="21" a="1"/>
  <c r="AC90" i="21" a="1"/>
  <c r="AS88" i="21" a="1"/>
  <c r="AV87" i="21" a="1"/>
  <c r="BP81" i="21" a="1"/>
  <c r="BK90" i="21" a="1"/>
  <c r="AZ80" i="21" a="1"/>
  <c r="J84" i="32" a="1"/>
  <c r="AE87" i="21" a="1"/>
  <c r="BO87" i="21" a="1"/>
  <c r="M87" i="21" a="1"/>
  <c r="AP84" i="21" a="1"/>
  <c r="BR82" i="21" a="1"/>
  <c r="H92" i="32" a="1"/>
  <c r="AG81" i="21" a="1"/>
  <c r="S89" i="21" a="1"/>
  <c r="BB85" i="21" a="1"/>
  <c r="AO80" i="21" a="1"/>
  <c r="F83" i="21" a="1"/>
  <c r="AL88" i="21" a="1"/>
  <c r="AB85" i="21" a="1"/>
  <c r="AC83" i="21" a="1"/>
  <c r="AT85" i="21" a="1"/>
  <c r="AT82" i="21" a="1"/>
  <c r="AF87" i="21" a="1"/>
  <c r="AV89" i="21" a="1"/>
  <c r="BE82" i="21" a="1"/>
  <c r="AC80" i="21" a="1"/>
  <c r="O86" i="21" a="1"/>
  <c r="J88" i="32" a="1"/>
  <c r="BO81" i="21" a="1"/>
  <c r="AM86" i="21" a="1"/>
  <c r="AM82" i="21" a="1"/>
  <c r="BH90" i="21" a="1"/>
  <c r="J20" i="32" a="1"/>
  <c r="BC82" i="21" a="1"/>
  <c r="AG80" i="21" a="1"/>
  <c r="Y85" i="21" a="1"/>
  <c r="BD79" i="21" a="1"/>
  <c r="BE88" i="21" a="1"/>
  <c r="C86" i="21" a="1"/>
  <c r="BP89" i="21" a="1"/>
  <c r="BC84" i="21" a="1"/>
  <c r="BA80" i="21" a="1"/>
  <c r="N88" i="21" a="1"/>
  <c r="T88" i="21" a="1"/>
  <c r="R85" i="21" a="1"/>
  <c r="S82" i="21" a="1"/>
  <c r="BQ87" i="21" a="1"/>
  <c r="AN81" i="21" a="1"/>
  <c r="BA88" i="21" a="1"/>
  <c r="J30" i="32" a="1"/>
  <c r="AB88" i="21" a="1"/>
  <c r="AF84" i="21" a="1"/>
  <c r="J25" i="32" a="1"/>
  <c r="J80" i="21" a="1"/>
  <c r="BS87" i="21" a="1"/>
  <c r="AF88" i="21" a="1"/>
  <c r="G81" i="21" a="1"/>
  <c r="AI79" i="21" a="1"/>
  <c r="AA80" i="21" a="1"/>
  <c r="AV79" i="21" a="1"/>
  <c r="AM85" i="21" a="1"/>
  <c r="AG89" i="21" a="1"/>
  <c r="AN86" i="21" a="1"/>
  <c r="AH82" i="21" a="1"/>
  <c r="BJ88" i="21" a="1"/>
  <c r="BJ83" i="21" a="1"/>
  <c r="J83" i="21" a="1"/>
  <c r="J31" i="32" a="1"/>
  <c r="BN84" i="21" a="1"/>
  <c r="J49" i="32" a="1"/>
  <c r="AB87" i="21" a="1"/>
  <c r="X83" i="21" a="1"/>
  <c r="Y82" i="21" a="1"/>
  <c r="BI85" i="21" a="1"/>
  <c r="J62" i="32" a="1"/>
  <c r="BQ84" i="21" a="1"/>
  <c r="D87" i="21" a="1"/>
  <c r="C83" i="21" a="1"/>
  <c r="Z80" i="21" a="1"/>
  <c r="AM84" i="21" a="1"/>
  <c r="J54" i="32" a="1"/>
  <c r="AE79" i="21" a="1"/>
  <c r="AB82" i="21" a="1"/>
  <c r="AO85" i="21" a="1"/>
  <c r="L83" i="21" a="1"/>
  <c r="J34" i="32" a="1"/>
  <c r="AJ90" i="21" a="1"/>
  <c r="BQ90" i="21" a="1"/>
  <c r="S83" i="21" a="1"/>
  <c r="O80" i="21" a="1"/>
  <c r="BP84" i="21" a="1"/>
  <c r="BA87" i="21" a="1"/>
  <c r="AB83" i="21" a="1"/>
  <c r="AL79" i="21" a="1"/>
  <c r="AC84" i="21" a="1"/>
  <c r="BR80" i="21" a="1"/>
  <c r="AQ89" i="21" a="1"/>
  <c r="G80" i="21" a="1"/>
  <c r="BA81" i="21" a="1"/>
  <c r="BK81" i="21" a="1"/>
  <c r="AZ86" i="21" a="1"/>
  <c r="AA79" i="21" a="1"/>
  <c r="J89" i="21" a="1"/>
  <c r="AT81" i="21" a="1"/>
  <c r="R86" i="21" a="1"/>
  <c r="AW84" i="21" a="1"/>
  <c r="J80" i="32" a="1"/>
  <c r="AV82" i="21" a="1"/>
  <c r="AQ88" i="21" a="1"/>
  <c r="Y83" i="21" a="1"/>
  <c r="U90" i="21" a="1"/>
  <c r="L81" i="21" a="1"/>
  <c r="H82" i="21" a="1"/>
  <c r="L82" i="21" a="1"/>
  <c r="AM89" i="21" a="1"/>
  <c r="J32" i="32" a="1"/>
  <c r="AI81" i="21" a="1"/>
  <c r="BJ90" i="21" a="1"/>
  <c r="BG80" i="21" a="1"/>
  <c r="T85" i="21" a="1"/>
  <c r="AF79" i="21" a="1"/>
  <c r="BE86" i="21" a="1"/>
  <c r="AF89" i="21" a="1"/>
  <c r="BH82" i="21" a="1"/>
  <c r="BK79" i="21" a="1"/>
  <c r="J87" i="32" a="1"/>
  <c r="AV83" i="21" a="1"/>
  <c r="BG79" i="21" a="1"/>
  <c r="BJ84" i="21" a="1"/>
  <c r="AW90" i="21" a="1"/>
  <c r="R88" i="21" a="1"/>
  <c r="E82" i="21" a="1"/>
  <c r="BP82" i="21" a="1"/>
  <c r="BR79" i="21" a="1"/>
  <c r="J89" i="32" a="1"/>
  <c r="G89" i="21" a="1"/>
  <c r="AS83" i="21" a="1"/>
  <c r="J42" i="32" a="1"/>
  <c r="Y90" i="21" a="1"/>
  <c r="BG87" i="21" a="1"/>
  <c r="AQ87" i="21" a="1"/>
  <c r="BH81" i="21" a="1"/>
  <c r="BE80" i="21" a="1"/>
  <c r="J46" i="32" a="1"/>
  <c r="Z85" i="21" a="1"/>
  <c r="R87" i="21" a="1"/>
  <c r="U85" i="21" a="1"/>
  <c r="AB79" i="21" a="1"/>
  <c r="AS90" i="21" a="1"/>
  <c r="AE82" i="21" a="1"/>
  <c r="BQ88" i="21" a="1"/>
  <c r="K86" i="21" a="1"/>
  <c r="J67" i="32" a="1"/>
  <c r="U84" i="21" a="1"/>
  <c r="J48" i="32" a="1"/>
  <c r="Z81" i="21" a="1"/>
  <c r="BR83" i="21" a="1"/>
  <c r="AX84" i="21" a="1"/>
  <c r="AX88" i="21" a="1"/>
  <c r="V79" i="21" a="1"/>
  <c r="J41" i="32" a="1"/>
  <c r="H83" i="21" a="1"/>
  <c r="L80" i="21" a="1"/>
  <c r="G83" i="21" a="1"/>
  <c r="BI87" i="21" a="1"/>
  <c r="AH90" i="21" a="1"/>
  <c r="J33" i="32" a="1"/>
  <c r="BJ79" i="21" a="1"/>
  <c r="AT80" i="21" a="1"/>
  <c r="AP85" i="21" a="1"/>
  <c r="T87" i="21" a="1"/>
  <c r="AG87" i="21" a="1"/>
  <c r="T86" i="21" a="1"/>
  <c r="N81" i="21" a="1"/>
  <c r="Q80" i="21" a="1"/>
  <c r="AT86" i="21" a="1"/>
  <c r="AM80" i="21" a="1"/>
  <c r="J75" i="32" a="1"/>
  <c r="F82" i="21" a="1"/>
  <c r="O89" i="21" a="1"/>
  <c r="J85" i="21" a="1"/>
  <c r="AU89" i="21" a="1"/>
  <c r="BO83" i="21" a="1"/>
  <c r="E89" i="21" a="1"/>
  <c r="U81" i="21" a="1"/>
  <c r="X88" i="21" a="1"/>
  <c r="AA87" i="21" a="1"/>
  <c r="D89" i="21" a="1"/>
  <c r="AS85" i="21" a="1"/>
  <c r="AL82" i="21" a="1"/>
  <c r="AP83" i="21" a="1"/>
  <c r="J77" i="32" a="1"/>
  <c r="Y86" i="21" a="1"/>
  <c r="F85" i="21" a="1"/>
  <c r="AX90" i="21" a="1"/>
  <c r="AQ84" i="21" a="1"/>
  <c r="BD90" i="21" a="1"/>
  <c r="AO83" i="21" a="1"/>
  <c r="BE84" i="21" a="1"/>
  <c r="J51" i="32" a="1"/>
  <c r="BD83" i="21" a="1"/>
  <c r="C84" i="21" a="1"/>
  <c r="AW85" i="21" a="1"/>
  <c r="O82" i="21" a="1"/>
  <c r="N84" i="21" a="1"/>
  <c r="O90" i="21" a="1"/>
  <c r="BP87" i="21" a="1"/>
  <c r="Q81" i="21" a="1"/>
  <c r="S88" i="21" a="1"/>
  <c r="J64" i="32" a="1"/>
  <c r="J79" i="21" a="1"/>
  <c r="BD85" i="21" a="1"/>
  <c r="AW86" i="21" a="1"/>
  <c r="AS84" i="21" a="1"/>
  <c r="X86" i="21" a="1"/>
  <c r="M85" i="21" a="1"/>
  <c r="U80" i="21" a="1"/>
  <c r="BO90" i="21" a="1"/>
  <c r="D90" i="21" a="1"/>
  <c r="M88" i="21" a="1"/>
  <c r="Q88" i="21" a="1"/>
  <c r="N90" i="21" a="1"/>
  <c r="BC86" i="21" a="1"/>
  <c r="BQ82" i="21" a="1"/>
  <c r="K85" i="21" a="1"/>
  <c r="BG88" i="21" a="1"/>
  <c r="BI82" i="21" a="1"/>
  <c r="AM88" i="21" a="1"/>
  <c r="T82" i="21" a="1"/>
  <c r="BA84" i="21" a="1"/>
  <c r="BJ80" i="21" a="1"/>
  <c r="O83" i="21" a="1"/>
  <c r="BQ89" i="21" a="1"/>
  <c r="BA82" i="21" a="1"/>
  <c r="C89" i="21" a="1"/>
  <c r="N86" i="21" a="1"/>
  <c r="AZ84" i="21" a="1"/>
  <c r="AW88" i="21" a="1"/>
  <c r="BG86" i="21" a="1"/>
  <c r="U89" i="21" a="1"/>
  <c r="AI90" i="21" a="1"/>
  <c r="J69" i="32" a="1"/>
  <c r="BP86" i="21" a="1"/>
  <c r="V90" i="21" a="1"/>
  <c r="BL90" i="21" a="1"/>
  <c r="AN82" i="21" a="1"/>
  <c r="BB88" i="21" a="1"/>
  <c r="AX78" i="21" a="1"/>
  <c r="Y78" i="21" a="1"/>
  <c r="AJ78" i="21" a="1"/>
  <c r="BI78" i="21" a="1"/>
  <c r="E78" i="21" a="1"/>
  <c r="V78" i="21" a="1"/>
  <c r="AF78" i="21" a="1"/>
  <c r="F78" i="21" a="1"/>
  <c r="AZ78" i="21" a="1"/>
  <c r="T78" i="21" a="1"/>
  <c r="N78" i="21" a="1"/>
  <c r="K78" i="21" a="1"/>
  <c r="J78" i="21" a="1"/>
  <c r="AG78" i="21" a="1"/>
  <c r="BO78" i="21" a="1"/>
  <c r="AU78" i="21" a="1"/>
  <c r="AI78" i="21" a="1"/>
  <c r="L78" i="21" a="1"/>
  <c r="D78" i="21" a="1"/>
  <c r="AE78" i="21" a="1"/>
  <c r="AM78" i="21" a="1"/>
  <c r="AO78" i="21" a="1"/>
  <c r="AW78" i="21" a="1"/>
  <c r="BC78" i="21" a="1"/>
  <c r="BL78" i="21" a="1"/>
  <c r="AL78" i="21" a="1"/>
  <c r="BR78" i="21" a="1"/>
  <c r="BP78" i="21" a="1"/>
  <c r="BQ78" i="21" a="1"/>
  <c r="X78" i="21" a="1"/>
  <c r="BN78" i="21" a="1"/>
  <c r="U78" i="21" a="1"/>
  <c r="Z78" i="21" a="1"/>
  <c r="AH78" i="21" a="1"/>
  <c r="AP78" i="21" a="1"/>
  <c r="H78" i="21" a="1"/>
  <c r="R78" i="21" a="1"/>
  <c r="AT78" i="21" a="1"/>
  <c r="M78" i="21" a="1"/>
  <c r="G78" i="21" a="1"/>
  <c r="S78" i="21" a="1"/>
  <c r="BS78" i="21" a="1"/>
  <c r="BB78" i="21" a="1"/>
  <c r="AC78" i="21" a="1"/>
  <c r="AV78" i="21" a="1"/>
  <c r="AQ78" i="21" a="1"/>
  <c r="BE78" i="21" a="1"/>
  <c r="BA78" i="21" a="1"/>
  <c r="BJ78" i="21" a="1"/>
  <c r="BD78" i="21" a="1"/>
  <c r="C78" i="21" a="1"/>
  <c r="O78" i="21" a="1"/>
  <c r="BH78" i="21" a="1"/>
  <c r="BK78" i="21" a="1"/>
  <c r="BG78" i="21" a="1"/>
  <c r="AA78" i="21" a="1"/>
  <c r="AB78" i="21" a="1"/>
  <c r="AN78" i="21" a="1"/>
  <c r="AS78" i="21" a="1"/>
  <c r="Q78" i="21" a="1"/>
  <c r="AN80" i="35" l="1"/>
  <c r="X61" i="35"/>
  <c r="X13" i="35"/>
  <c r="W95" i="23"/>
  <c r="X45" i="35"/>
  <c r="BO90" i="13"/>
  <c r="AH84" i="35"/>
  <c r="X59" i="35"/>
  <c r="U106" i="37"/>
  <c r="AE85" i="35"/>
  <c r="BB88" i="21"/>
  <c r="AN82" i="21"/>
  <c r="BL90" i="21"/>
  <c r="V90" i="21"/>
  <c r="BP86" i="21"/>
  <c r="J69" i="32"/>
  <c r="AI90" i="21"/>
  <c r="U89" i="21"/>
  <c r="BG86" i="21"/>
  <c r="AW88" i="21"/>
  <c r="AZ84" i="21"/>
  <c r="N86" i="21"/>
  <c r="C89" i="21"/>
  <c r="BA82" i="21"/>
  <c r="BQ89" i="21"/>
  <c r="O83" i="21"/>
  <c r="BJ80" i="21"/>
  <c r="BA84" i="21"/>
  <c r="T82" i="21"/>
  <c r="AM88" i="21"/>
  <c r="BI82" i="21"/>
  <c r="BG88" i="21"/>
  <c r="K85" i="21"/>
  <c r="BQ82" i="21"/>
  <c r="BC86" i="21"/>
  <c r="N90" i="21"/>
  <c r="Q88" i="21"/>
  <c r="M88" i="21"/>
  <c r="D90" i="21"/>
  <c r="BO90" i="21"/>
  <c r="U80" i="21"/>
  <c r="M85" i="21"/>
  <c r="X86" i="21"/>
  <c r="AS84" i="21"/>
  <c r="AW86" i="21"/>
  <c r="BD85" i="21"/>
  <c r="J79" i="21"/>
  <c r="J64" i="32"/>
  <c r="S88" i="21"/>
  <c r="Q81" i="21"/>
  <c r="BP87" i="21"/>
  <c r="O90" i="21"/>
  <c r="N84" i="21"/>
  <c r="O82" i="21"/>
  <c r="AW85" i="21"/>
  <c r="C84" i="21"/>
  <c r="BD83" i="21"/>
  <c r="J51" i="32"/>
  <c r="BE84" i="21"/>
  <c r="AO83" i="21"/>
  <c r="BD90" i="21"/>
  <c r="AQ84" i="21"/>
  <c r="AX90" i="21"/>
  <c r="F85" i="21"/>
  <c r="Y86" i="21"/>
  <c r="J77" i="32"/>
  <c r="AP83" i="21"/>
  <c r="AL82" i="21"/>
  <c r="AS85" i="21"/>
  <c r="D89" i="21"/>
  <c r="AA87" i="21"/>
  <c r="X88" i="21"/>
  <c r="U81" i="21"/>
  <c r="E89" i="21"/>
  <c r="BO83" i="21"/>
  <c r="AU89" i="21"/>
  <c r="J85" i="21"/>
  <c r="O89" i="21"/>
  <c r="F82" i="21"/>
  <c r="J75" i="32"/>
  <c r="AM80" i="21"/>
  <c r="AT86" i="21"/>
  <c r="Q80" i="21"/>
  <c r="N81" i="21"/>
  <c r="T86" i="21"/>
  <c r="AG87" i="21"/>
  <c r="T87" i="21"/>
  <c r="AP85" i="21"/>
  <c r="AT80" i="21"/>
  <c r="BJ79" i="21"/>
  <c r="J33" i="32"/>
  <c r="AH90" i="21"/>
  <c r="BI87" i="21"/>
  <c r="G83" i="21"/>
  <c r="L80" i="21"/>
  <c r="H83" i="21"/>
  <c r="J41" i="32"/>
  <c r="V79" i="21"/>
  <c r="AX88" i="21"/>
  <c r="AX84" i="21"/>
  <c r="BR83" i="21"/>
  <c r="Z81" i="21"/>
  <c r="J48" i="32"/>
  <c r="U84" i="21"/>
  <c r="J67" i="32"/>
  <c r="K86" i="21"/>
  <c r="BQ88" i="21"/>
  <c r="AE82" i="21"/>
  <c r="AS90" i="21"/>
  <c r="AB79" i="21"/>
  <c r="U85" i="21"/>
  <c r="R87" i="21"/>
  <c r="Z85" i="21"/>
  <c r="J46" i="32"/>
  <c r="BE80" i="21"/>
  <c r="BH81" i="21"/>
  <c r="AQ87" i="21"/>
  <c r="BG87" i="21"/>
  <c r="Y90" i="21"/>
  <c r="J42" i="32"/>
  <c r="AS83" i="21"/>
  <c r="G89" i="21"/>
  <c r="J89" i="32"/>
  <c r="BR79" i="21"/>
  <c r="BP82" i="21"/>
  <c r="E82" i="21"/>
  <c r="R88" i="21"/>
  <c r="AW90" i="21"/>
  <c r="BJ84" i="21"/>
  <c r="BG79" i="21"/>
  <c r="AV83" i="21"/>
  <c r="J87" i="32"/>
  <c r="BK79" i="21"/>
  <c r="BH82" i="21"/>
  <c r="AF89" i="21"/>
  <c r="BE86" i="21"/>
  <c r="AF79" i="21"/>
  <c r="T85" i="21"/>
  <c r="BG80" i="21"/>
  <c r="BJ90" i="21"/>
  <c r="AI81" i="21"/>
  <c r="J32" i="32"/>
  <c r="AM89" i="21"/>
  <c r="L82" i="21"/>
  <c r="H82" i="21"/>
  <c r="L81" i="21"/>
  <c r="U90" i="21"/>
  <c r="Y83" i="21"/>
  <c r="AQ88" i="21"/>
  <c r="AV82" i="21"/>
  <c r="J80" i="32"/>
  <c r="AW84" i="21"/>
  <c r="R86" i="21"/>
  <c r="AT81" i="21"/>
  <c r="J89" i="21"/>
  <c r="AA79" i="21"/>
  <c r="AZ86" i="21"/>
  <c r="BK81" i="21"/>
  <c r="BA81" i="21"/>
  <c r="G80" i="21"/>
  <c r="AQ89" i="21"/>
  <c r="BR80" i="21"/>
  <c r="AC84" i="21"/>
  <c r="AL79" i="21"/>
  <c r="AB83" i="21"/>
  <c r="BA87" i="21"/>
  <c r="BP84" i="21"/>
  <c r="O80" i="21"/>
  <c r="S83" i="21"/>
  <c r="BQ90" i="21"/>
  <c r="AJ90" i="21"/>
  <c r="J34" i="32"/>
  <c r="L83" i="21"/>
  <c r="AO85" i="21"/>
  <c r="AB82" i="21"/>
  <c r="AE79" i="21"/>
  <c r="J54" i="32"/>
  <c r="AM84" i="21"/>
  <c r="Z80" i="21"/>
  <c r="C83" i="21"/>
  <c r="D87" i="21"/>
  <c r="BQ84" i="21"/>
  <c r="J62" i="32"/>
  <c r="BI85" i="21"/>
  <c r="Y82" i="21"/>
  <c r="X83" i="21"/>
  <c r="AB87" i="21"/>
  <c r="J49" i="32"/>
  <c r="BN84" i="21"/>
  <c r="J31" i="32"/>
  <c r="J83" i="21"/>
  <c r="BJ83" i="21"/>
  <c r="BJ88" i="21"/>
  <c r="AH82" i="21"/>
  <c r="AN86" i="21"/>
  <c r="AG89" i="21"/>
  <c r="AM85" i="21"/>
  <c r="AV79" i="21"/>
  <c r="AA80" i="21"/>
  <c r="AI79" i="21"/>
  <c r="G81" i="21"/>
  <c r="AF88" i="21"/>
  <c r="BS87" i="21"/>
  <c r="J80" i="21"/>
  <c r="J25" i="32"/>
  <c r="AF84" i="21"/>
  <c r="AB88" i="21"/>
  <c r="J30" i="32"/>
  <c r="BA88" i="21"/>
  <c r="AN81" i="21"/>
  <c r="BQ87" i="21"/>
  <c r="S82" i="21"/>
  <c r="R85" i="21"/>
  <c r="T88" i="21"/>
  <c r="N88" i="21"/>
  <c r="BA80" i="21"/>
  <c r="BC84" i="21"/>
  <c r="BP89" i="21"/>
  <c r="C86" i="21"/>
  <c r="BE88" i="21"/>
  <c r="BD79" i="21"/>
  <c r="Y85" i="21"/>
  <c r="AG80" i="21"/>
  <c r="BC82" i="21"/>
  <c r="J20" i="32"/>
  <c r="BH90" i="21"/>
  <c r="AM82" i="21"/>
  <c r="AM86" i="21"/>
  <c r="BO81" i="21"/>
  <c r="J88" i="32"/>
  <c r="O86" i="21"/>
  <c r="AC80" i="21"/>
  <c r="BE82" i="21"/>
  <c r="AV89" i="21"/>
  <c r="AF87" i="21"/>
  <c r="AT82" i="21"/>
  <c r="AT85" i="21"/>
  <c r="AC83" i="21"/>
  <c r="AB85" i="21"/>
  <c r="AL88" i="21"/>
  <c r="F83" i="21"/>
  <c r="AO80" i="21"/>
  <c r="BB85" i="21"/>
  <c r="S89" i="21"/>
  <c r="AG81" i="21"/>
  <c r="H92" i="32"/>
  <c r="V78" i="26" s="1"/>
  <c r="X79" i="33" s="1"/>
  <c r="BR82" i="21"/>
  <c r="AP84" i="21"/>
  <c r="M87" i="21"/>
  <c r="BO87" i="21"/>
  <c r="AE87" i="21"/>
  <c r="J84" i="32"/>
  <c r="AZ80" i="21"/>
  <c r="BK90" i="21"/>
  <c r="BP81" i="21"/>
  <c r="AV87" i="21"/>
  <c r="AS88" i="21"/>
  <c r="AC90" i="21"/>
  <c r="G85" i="21"/>
  <c r="AI84" i="21"/>
  <c r="BR85" i="21"/>
  <c r="J35" i="32"/>
  <c r="J86" i="32"/>
  <c r="AE84" i="21"/>
  <c r="D85" i="21"/>
  <c r="C80" i="21"/>
  <c r="H88" i="21"/>
  <c r="AO86" i="21"/>
  <c r="R80" i="21"/>
  <c r="J43" i="32"/>
  <c r="X81" i="21"/>
  <c r="C79" i="21"/>
  <c r="AU79" i="21"/>
  <c r="L88" i="21"/>
  <c r="V83" i="21"/>
  <c r="AT89" i="21"/>
  <c r="AV86" i="21"/>
  <c r="Q85" i="21"/>
  <c r="BC90" i="21"/>
  <c r="Z82" i="21"/>
  <c r="L89" i="21"/>
  <c r="Y89" i="21"/>
  <c r="F84" i="21"/>
  <c r="BE85" i="21"/>
  <c r="BO80" i="21"/>
  <c r="AU84" i="21"/>
  <c r="BD87" i="21"/>
  <c r="BO85" i="21"/>
  <c r="K81" i="21"/>
  <c r="AH89" i="21"/>
  <c r="L79" i="21"/>
  <c r="BO79" i="21"/>
  <c r="AH86" i="21"/>
  <c r="O84" i="21"/>
  <c r="AJ81" i="21"/>
  <c r="BI88" i="21"/>
  <c r="J27" i="32"/>
  <c r="BA83" i="21"/>
  <c r="BL89" i="21"/>
  <c r="J81" i="32"/>
  <c r="AN83" i="21"/>
  <c r="BN83" i="21"/>
  <c r="AA81" i="21"/>
  <c r="BJ89" i="21"/>
  <c r="T90" i="21"/>
  <c r="AV90" i="21"/>
  <c r="AZ87" i="21"/>
  <c r="T83" i="21"/>
  <c r="BE89" i="21"/>
  <c r="AE88" i="21"/>
  <c r="AB84" i="21"/>
  <c r="M79" i="21"/>
  <c r="AP80" i="21"/>
  <c r="E80" i="21"/>
  <c r="X87" i="21"/>
  <c r="AW87" i="21"/>
  <c r="AU87" i="21"/>
  <c r="G84" i="21"/>
  <c r="G86" i="21"/>
  <c r="BH87" i="21"/>
  <c r="J52" i="32"/>
  <c r="T89" i="21"/>
  <c r="D80" i="21"/>
  <c r="Y84" i="21"/>
  <c r="C87" i="21"/>
  <c r="AW80" i="21"/>
  <c r="BK89" i="21"/>
  <c r="AJ82" i="21"/>
  <c r="C81" i="21"/>
  <c r="BK86" i="21"/>
  <c r="AF90" i="21"/>
  <c r="BS85" i="21"/>
  <c r="BD88" i="21"/>
  <c r="AS87" i="21"/>
  <c r="BC79" i="21"/>
  <c r="O85" i="21"/>
  <c r="S79" i="21"/>
  <c r="J28" i="32"/>
  <c r="BL80" i="21"/>
  <c r="BG82" i="21"/>
  <c r="BN85" i="21"/>
  <c r="AI87" i="21"/>
  <c r="AQ81" i="21"/>
  <c r="U88" i="21"/>
  <c r="D84" i="21"/>
  <c r="AX80" i="21"/>
  <c r="AJ85" i="21"/>
  <c r="X82" i="21"/>
  <c r="BS82" i="21"/>
  <c r="D86" i="21"/>
  <c r="AS81" i="21"/>
  <c r="BS86" i="21"/>
  <c r="BQ83" i="21"/>
  <c r="BH85" i="21"/>
  <c r="BD80" i="21"/>
  <c r="AJ80" i="21"/>
  <c r="AA88" i="21"/>
  <c r="J91" i="32"/>
  <c r="M86" i="21"/>
  <c r="AH81" i="21"/>
  <c r="BI86" i="21"/>
  <c r="T80" i="21"/>
  <c r="Q79" i="21"/>
  <c r="BQ85" i="21"/>
  <c r="E85" i="21"/>
  <c r="AG84" i="21"/>
  <c r="AU80" i="21"/>
  <c r="AQ86" i="21"/>
  <c r="AN80" i="21"/>
  <c r="BA85" i="21"/>
  <c r="BS79" i="21"/>
  <c r="BB84" i="21"/>
  <c r="V88" i="21"/>
  <c r="AG85" i="21"/>
  <c r="AC86" i="21"/>
  <c r="BK80" i="21"/>
  <c r="BJ81" i="21"/>
  <c r="J21" i="32"/>
  <c r="AT83" i="21"/>
  <c r="BL82" i="21"/>
  <c r="J72" i="32"/>
  <c r="BN90" i="21"/>
  <c r="BH84" i="21"/>
  <c r="BA89" i="21"/>
  <c r="G88" i="21"/>
  <c r="AO89" i="21"/>
  <c r="BB81" i="21"/>
  <c r="X89" i="21"/>
  <c r="Z88" i="21"/>
  <c r="X90" i="21"/>
  <c r="AZ82" i="21"/>
  <c r="H81" i="21"/>
  <c r="F81" i="21"/>
  <c r="BE83" i="21"/>
  <c r="Z89" i="21"/>
  <c r="AO87" i="21"/>
  <c r="BH83" i="21"/>
  <c r="AF82" i="21"/>
  <c r="H90" i="21"/>
  <c r="BQ80" i="21"/>
  <c r="D79" i="21"/>
  <c r="AL86" i="21"/>
  <c r="K88" i="21"/>
  <c r="BN79" i="21"/>
  <c r="N80" i="21"/>
  <c r="AQ79" i="21"/>
  <c r="AX86" i="21"/>
  <c r="AI88" i="21"/>
  <c r="AG88" i="21"/>
  <c r="BB83" i="21"/>
  <c r="F88" i="21"/>
  <c r="O81" i="21"/>
  <c r="J22" i="32"/>
  <c r="AT90" i="21"/>
  <c r="BD82" i="21"/>
  <c r="BE87" i="21"/>
  <c r="J19" i="32"/>
  <c r="Y87" i="21"/>
  <c r="BN89" i="21"/>
  <c r="F87" i="21"/>
  <c r="J71" i="32"/>
  <c r="AU85" i="21"/>
  <c r="AO88" i="21"/>
  <c r="J90" i="32"/>
  <c r="X84" i="21"/>
  <c r="J29" i="32"/>
  <c r="AL84" i="21"/>
  <c r="AP87" i="21"/>
  <c r="AC87" i="21"/>
  <c r="AS80" i="21"/>
  <c r="AE90" i="21"/>
  <c r="S80" i="21"/>
  <c r="AT79" i="21"/>
  <c r="H85" i="21"/>
  <c r="AM79" i="21"/>
  <c r="J68" i="32"/>
  <c r="AB89" i="21"/>
  <c r="AI80" i="21"/>
  <c r="Q89" i="21"/>
  <c r="BN86" i="21"/>
  <c r="AU88" i="21"/>
  <c r="AW83" i="21"/>
  <c r="J45" i="32"/>
  <c r="N83" i="21"/>
  <c r="AI85" i="21"/>
  <c r="AI82" i="21"/>
  <c r="J56" i="32"/>
  <c r="R90" i="21"/>
  <c r="AI86" i="21"/>
  <c r="AU82" i="21"/>
  <c r="L84" i="21"/>
  <c r="BG81" i="21"/>
  <c r="BR81" i="21"/>
  <c r="J85" i="32"/>
  <c r="AL80" i="21"/>
  <c r="M80" i="21"/>
  <c r="C90" i="21"/>
  <c r="K80" i="21"/>
  <c r="C82" i="21"/>
  <c r="AX85" i="21"/>
  <c r="X80" i="21"/>
  <c r="BH89" i="21"/>
  <c r="J26" i="32"/>
  <c r="AC88" i="21"/>
  <c r="AI83" i="21"/>
  <c r="BL81" i="21"/>
  <c r="BL85" i="21"/>
  <c r="BH88" i="21"/>
  <c r="AH85" i="21"/>
  <c r="J84" i="21"/>
  <c r="AM87" i="21"/>
  <c r="J81" i="21"/>
  <c r="T84" i="21"/>
  <c r="BA86" i="21"/>
  <c r="K90" i="21"/>
  <c r="AS79" i="21"/>
  <c r="BK83" i="21"/>
  <c r="BR90" i="21"/>
  <c r="AQ85" i="21"/>
  <c r="AW79" i="21"/>
  <c r="M84" i="21"/>
  <c r="AV88" i="21"/>
  <c r="E84" i="21"/>
  <c r="BC81" i="21"/>
  <c r="BQ79" i="21"/>
  <c r="BG90" i="21"/>
  <c r="K89" i="21"/>
  <c r="AP89" i="21"/>
  <c r="AJ83" i="21"/>
  <c r="H86" i="21"/>
  <c r="J87" i="21"/>
  <c r="H80" i="21"/>
  <c r="J47" i="32"/>
  <c r="BS83" i="21"/>
  <c r="J38" i="32"/>
  <c r="AP82" i="21"/>
  <c r="AH83" i="21"/>
  <c r="AZ83" i="21"/>
  <c r="BA79" i="21"/>
  <c r="M83" i="21"/>
  <c r="AG79" i="21"/>
  <c r="J23" i="32"/>
  <c r="BP80" i="21"/>
  <c r="AW81" i="21"/>
  <c r="AJ79" i="21"/>
  <c r="BB87" i="21"/>
  <c r="AL87" i="21"/>
  <c r="AC79" i="21"/>
  <c r="AL81" i="21"/>
  <c r="BI84" i="21"/>
  <c r="AU83" i="21"/>
  <c r="G87" i="21"/>
  <c r="N87" i="21"/>
  <c r="AL83" i="21"/>
  <c r="BS90" i="21"/>
  <c r="E81" i="21"/>
  <c r="BC87" i="21"/>
  <c r="M82" i="21"/>
  <c r="G82" i="21"/>
  <c r="AF83" i="21"/>
  <c r="J76" i="32"/>
  <c r="Q86" i="21"/>
  <c r="H89" i="21"/>
  <c r="AT87" i="21"/>
  <c r="BN88" i="21"/>
  <c r="AX79" i="21"/>
  <c r="AO82" i="21"/>
  <c r="S86" i="21"/>
  <c r="AE89" i="21"/>
  <c r="AF80" i="21"/>
  <c r="BJ87" i="21"/>
  <c r="D81" i="21"/>
  <c r="BE79" i="21"/>
  <c r="Y79" i="21"/>
  <c r="AG86" i="21"/>
  <c r="J53" i="32"/>
  <c r="K82" i="21"/>
  <c r="AN89" i="21"/>
  <c r="U82" i="21"/>
  <c r="M90" i="21"/>
  <c r="E79" i="21"/>
  <c r="G90" i="21"/>
  <c r="BD84" i="21"/>
  <c r="AX82" i="21"/>
  <c r="AN88" i="21"/>
  <c r="BS84" i="21"/>
  <c r="BP79" i="21"/>
  <c r="AH87" i="21"/>
  <c r="AJ88" i="21"/>
  <c r="AF86" i="21"/>
  <c r="BP85" i="21"/>
  <c r="U83" i="21"/>
  <c r="S87" i="21"/>
  <c r="AB86" i="21"/>
  <c r="AA86" i="21"/>
  <c r="C85" i="21"/>
  <c r="J63" i="32"/>
  <c r="AV80" i="21"/>
  <c r="V80" i="21"/>
  <c r="BO84" i="21"/>
  <c r="J36" i="32"/>
  <c r="AQ80" i="21"/>
  <c r="E92" i="32"/>
  <c r="BK88" i="21"/>
  <c r="Q83" i="21"/>
  <c r="AJ89" i="21"/>
  <c r="J73" i="32"/>
  <c r="O87" i="21"/>
  <c r="BJ82" i="21"/>
  <c r="AF85" i="21"/>
  <c r="AA89" i="21"/>
  <c r="AF81" i="21"/>
  <c r="BE90" i="21"/>
  <c r="X79" i="21"/>
  <c r="AX87" i="21"/>
  <c r="AO84" i="21"/>
  <c r="S84" i="21"/>
  <c r="AO81" i="21"/>
  <c r="Q84" i="21"/>
  <c r="AN84" i="21"/>
  <c r="M81" i="21"/>
  <c r="J88" i="21"/>
  <c r="Y88" i="21"/>
  <c r="BL88" i="21"/>
  <c r="BH79" i="21"/>
  <c r="K79" i="21"/>
  <c r="E86" i="21"/>
  <c r="AQ90" i="21"/>
  <c r="AB81" i="21"/>
  <c r="BR84" i="21"/>
  <c r="V89" i="21"/>
  <c r="AW82" i="21"/>
  <c r="BI81" i="21"/>
  <c r="BN87" i="21"/>
  <c r="AX83" i="21"/>
  <c r="AP79" i="21"/>
  <c r="J44" i="32"/>
  <c r="BG89" i="21"/>
  <c r="V87" i="21"/>
  <c r="BI80" i="21"/>
  <c r="AL85" i="21"/>
  <c r="BQ86" i="21"/>
  <c r="V84" i="21"/>
  <c r="BR86" i="21"/>
  <c r="BO82" i="21"/>
  <c r="AC89" i="21"/>
  <c r="D92" i="32"/>
  <c r="O88" i="21"/>
  <c r="Q82" i="21"/>
  <c r="BK85" i="21"/>
  <c r="R82" i="21"/>
  <c r="BG85" i="21"/>
  <c r="AJ87" i="21"/>
  <c r="BJ85" i="21"/>
  <c r="AN87" i="21"/>
  <c r="AX81" i="21"/>
  <c r="AI89" i="21"/>
  <c r="BC80" i="21"/>
  <c r="AV85" i="21"/>
  <c r="AX89" i="21"/>
  <c r="AA85" i="21"/>
  <c r="H79" i="21"/>
  <c r="J66" i="32"/>
  <c r="AT84" i="21"/>
  <c r="J74" i="32"/>
  <c r="K84" i="21"/>
  <c r="L87" i="21"/>
  <c r="BL87" i="21"/>
  <c r="BP88" i="21"/>
  <c r="BC89" i="21"/>
  <c r="BP83" i="21"/>
  <c r="E87" i="21"/>
  <c r="J82" i="32"/>
  <c r="AS86" i="21"/>
  <c r="AH79" i="21"/>
  <c r="D82" i="21"/>
  <c r="BO89" i="21"/>
  <c r="AG82" i="21"/>
  <c r="F86" i="21"/>
  <c r="BC85" i="21"/>
  <c r="BB86" i="21"/>
  <c r="AA84" i="21"/>
  <c r="Z86" i="21"/>
  <c r="BB82" i="21"/>
  <c r="J83" i="32"/>
  <c r="AE81" i="21"/>
  <c r="Y80" i="21"/>
  <c r="N79" i="21"/>
  <c r="AL90" i="21"/>
  <c r="F89" i="21"/>
  <c r="BL84" i="21"/>
  <c r="AJ86" i="21"/>
  <c r="AV84" i="21"/>
  <c r="AN85" i="21"/>
  <c r="AU86" i="21"/>
  <c r="R84" i="21"/>
  <c r="R83" i="21"/>
  <c r="AV81" i="21"/>
  <c r="BN80" i="21"/>
  <c r="AP86" i="21"/>
  <c r="J79" i="32"/>
  <c r="AS82" i="21"/>
  <c r="BB80" i="21"/>
  <c r="AB90" i="21"/>
  <c r="D83" i="21"/>
  <c r="AL89" i="21"/>
  <c r="AP88" i="21"/>
  <c r="AQ83" i="21"/>
  <c r="BB89" i="21"/>
  <c r="G79" i="21"/>
  <c r="H84" i="21"/>
  <c r="Z84" i="21"/>
  <c r="BC88" i="21"/>
  <c r="AP81" i="21"/>
  <c r="BO86" i="21"/>
  <c r="BK84" i="21"/>
  <c r="BS89" i="21"/>
  <c r="BK87" i="21"/>
  <c r="Z87" i="21"/>
  <c r="AC81" i="21"/>
  <c r="R79" i="21"/>
  <c r="K83" i="21"/>
  <c r="F90" i="21"/>
  <c r="U87" i="21"/>
  <c r="BS81" i="21"/>
  <c r="BA90" i="21"/>
  <c r="AO79" i="21"/>
  <c r="BJ86" i="21"/>
  <c r="D88" i="21"/>
  <c r="BD86" i="21"/>
  <c r="AH80" i="21"/>
  <c r="BR89" i="21"/>
  <c r="BD89" i="21"/>
  <c r="N85" i="21"/>
  <c r="BR88" i="21"/>
  <c r="E88" i="21"/>
  <c r="Q90" i="21"/>
  <c r="BH86" i="21"/>
  <c r="AO90" i="21"/>
  <c r="AM83" i="21"/>
  <c r="BN81" i="21"/>
  <c r="AZ89" i="21"/>
  <c r="T81" i="21"/>
  <c r="AN79" i="21"/>
  <c r="J60" i="32"/>
  <c r="AS89" i="21"/>
  <c r="AB80" i="21"/>
  <c r="J65" i="32"/>
  <c r="Q87" i="21"/>
  <c r="J24" i="32"/>
  <c r="BC83" i="21"/>
  <c r="AQ82" i="21"/>
  <c r="BH80" i="21"/>
  <c r="L85" i="21"/>
  <c r="AT88" i="21"/>
  <c r="F92" i="32"/>
  <c r="R89" i="21"/>
  <c r="BG84" i="21"/>
  <c r="AE85" i="21"/>
  <c r="J37" i="32"/>
  <c r="AP90" i="21"/>
  <c r="V85" i="21"/>
  <c r="AM81" i="21"/>
  <c r="H87" i="21"/>
  <c r="BO88" i="21"/>
  <c r="AZ90" i="21"/>
  <c r="BR87" i="21"/>
  <c r="BL83" i="21"/>
  <c r="BI89" i="21"/>
  <c r="AA83" i="21"/>
  <c r="AE83" i="21"/>
  <c r="N89" i="21"/>
  <c r="BS88" i="21"/>
  <c r="AZ81" i="21"/>
  <c r="BL79" i="21"/>
  <c r="E83" i="21"/>
  <c r="F80" i="21"/>
  <c r="BD81" i="21"/>
  <c r="AA82" i="21"/>
  <c r="J50" i="32"/>
  <c r="S81" i="21"/>
  <c r="J92" i="32"/>
  <c r="AZ79" i="21"/>
  <c r="AC85" i="21"/>
  <c r="J59" i="32"/>
  <c r="AE86" i="21"/>
  <c r="BQ81" i="21"/>
  <c r="J78" i="32"/>
  <c r="J57" i="32"/>
  <c r="AH88" i="21"/>
  <c r="Z83" i="21"/>
  <c r="AC82" i="21"/>
  <c r="U86" i="21"/>
  <c r="AE80" i="21"/>
  <c r="X85" i="21"/>
  <c r="F79" i="21"/>
  <c r="V82" i="21"/>
  <c r="Z79" i="21"/>
  <c r="J82" i="21"/>
  <c r="AZ85" i="21"/>
  <c r="BK82" i="21"/>
  <c r="AG83" i="21"/>
  <c r="R81" i="21"/>
  <c r="BI79" i="21"/>
  <c r="C88" i="21"/>
  <c r="S85" i="21"/>
  <c r="J40" i="32"/>
  <c r="M89" i="21"/>
  <c r="J70" i="32"/>
  <c r="BS80" i="21"/>
  <c r="J86" i="21"/>
  <c r="J90" i="21"/>
  <c r="N82" i="21"/>
  <c r="AA90" i="21"/>
  <c r="BG83" i="21"/>
  <c r="K87" i="21"/>
  <c r="BB79" i="21"/>
  <c r="O79" i="21"/>
  <c r="AZ88" i="21"/>
  <c r="BL86" i="21"/>
  <c r="T79" i="21"/>
  <c r="J58" i="32"/>
  <c r="BI83" i="21"/>
  <c r="J39" i="32"/>
  <c r="AW89" i="21"/>
  <c r="BN82" i="21"/>
  <c r="V81" i="21"/>
  <c r="V86" i="21"/>
  <c r="L86" i="21"/>
  <c r="AU81" i="21"/>
  <c r="AM90" i="21"/>
  <c r="BE81" i="21"/>
  <c r="AJ84" i="21"/>
  <c r="J55" i="32"/>
  <c r="U79" i="21"/>
  <c r="AH84" i="21"/>
  <c r="Y81" i="21"/>
  <c r="J61" i="32"/>
  <c r="AK117" i="17"/>
  <c r="F91" i="19"/>
  <c r="AM91" i="19" s="1"/>
  <c r="AD117" i="15"/>
  <c r="F92" i="19"/>
  <c r="AM92" i="19" s="1"/>
  <c r="BA103" i="19" s="1"/>
  <c r="AF117" i="4"/>
  <c r="W94" i="23"/>
  <c r="Y94" i="23" s="1"/>
  <c r="V106" i="4"/>
  <c r="R106" i="4"/>
  <c r="N94" i="37"/>
  <c r="X95" i="23"/>
  <c r="Y95" i="23" s="1"/>
  <c r="Z106" i="23" s="1"/>
  <c r="AD106" i="23" s="1"/>
  <c r="D107" i="33" s="1"/>
  <c r="N93" i="37"/>
  <c r="N92" i="37"/>
  <c r="X35" i="35"/>
  <c r="AK86" i="35"/>
  <c r="X21" i="35"/>
  <c r="AB85" i="35"/>
  <c r="X24" i="35"/>
  <c r="X27" i="35"/>
  <c r="X54" i="35"/>
  <c r="AJ117" i="4"/>
  <c r="S106" i="15"/>
  <c r="X29" i="35"/>
  <c r="AG117" i="4"/>
  <c r="X62" i="35"/>
  <c r="AJ117" i="5"/>
  <c r="BM90" i="8"/>
  <c r="X70" i="35"/>
  <c r="X14" i="35"/>
  <c r="AB82" i="35"/>
  <c r="X41" i="35"/>
  <c r="AR120" i="36"/>
  <c r="AI117" i="17"/>
  <c r="R106" i="15"/>
  <c r="AQ112" i="36"/>
  <c r="AK84" i="35"/>
  <c r="AK80" i="35"/>
  <c r="AG117" i="16"/>
  <c r="AK85" i="35"/>
  <c r="AR118" i="36"/>
  <c r="AE84" i="35"/>
  <c r="X43" i="35"/>
  <c r="X66" i="35"/>
  <c r="X64" i="35"/>
  <c r="AQ110" i="36"/>
  <c r="BM90" i="11"/>
  <c r="AF117" i="5"/>
  <c r="AQ111" i="36"/>
  <c r="R106" i="17"/>
  <c r="AB81" i="35"/>
  <c r="AM117" i="15"/>
  <c r="AR117" i="15" s="1"/>
  <c r="AK117" i="5"/>
  <c r="AK83" i="35"/>
  <c r="S106" i="17"/>
  <c r="AH117" i="5"/>
  <c r="X34" i="35"/>
  <c r="AR122" i="36"/>
  <c r="Z106" i="17"/>
  <c r="AI78" i="19" s="1"/>
  <c r="AQ79" i="11"/>
  <c r="X75" i="35"/>
  <c r="X69" i="35"/>
  <c r="AQ107" i="36"/>
  <c r="X9" i="35"/>
  <c r="X38" i="35"/>
  <c r="X67" i="35"/>
  <c r="AN86" i="35"/>
  <c r="X77" i="35"/>
  <c r="X40" i="35"/>
  <c r="X50" i="35"/>
  <c r="X56" i="35"/>
  <c r="AH80" i="35"/>
  <c r="AQ79" i="35"/>
  <c r="AE88" i="35"/>
  <c r="X72" i="35"/>
  <c r="AH117" i="17"/>
  <c r="BF105" i="23"/>
  <c r="BF106" i="23"/>
  <c r="AD117" i="5"/>
  <c r="N89" i="20" s="1"/>
  <c r="AQ82" i="35"/>
  <c r="AQ83" i="35"/>
  <c r="AH81" i="35"/>
  <c r="AR124" i="36"/>
  <c r="X32" i="35"/>
  <c r="AR119" i="36"/>
  <c r="CF79" i="10"/>
  <c r="Y79" i="35"/>
  <c r="AE80" i="35"/>
  <c r="AR123" i="36"/>
  <c r="AN79" i="35"/>
  <c r="AQ87" i="35"/>
  <c r="X46" i="35"/>
  <c r="AN83" i="35"/>
  <c r="X33" i="35"/>
  <c r="AB87" i="35"/>
  <c r="AI78" i="21"/>
  <c r="N78" i="21"/>
  <c r="Y78" i="21"/>
  <c r="H78" i="21"/>
  <c r="AN78" i="21"/>
  <c r="BC78" i="21"/>
  <c r="BQ78" i="21"/>
  <c r="J78" i="21"/>
  <c r="AP78" i="21"/>
  <c r="D78" i="21"/>
  <c r="AQ78" i="21"/>
  <c r="E78" i="21"/>
  <c r="AO78" i="21"/>
  <c r="AZ78" i="21"/>
  <c r="BO78" i="21"/>
  <c r="AX78" i="21"/>
  <c r="BL78" i="21"/>
  <c r="AU78" i="21"/>
  <c r="F78" i="21"/>
  <c r="C78" i="21"/>
  <c r="BK78" i="21"/>
  <c r="AB78" i="21"/>
  <c r="AM78" i="21"/>
  <c r="AC78" i="21"/>
  <c r="BE78" i="21"/>
  <c r="S78" i="21"/>
  <c r="AA78" i="21"/>
  <c r="BN78" i="21"/>
  <c r="U78" i="21"/>
  <c r="R78" i="21"/>
  <c r="BA78" i="21"/>
  <c r="O78" i="21"/>
  <c r="Z78" i="21"/>
  <c r="BI78" i="21"/>
  <c r="AH78" i="21"/>
  <c r="AE78" i="21"/>
  <c r="G78" i="21"/>
  <c r="AW78" i="21"/>
  <c r="BH78" i="21"/>
  <c r="K78" i="21"/>
  <c r="BS78" i="21"/>
  <c r="L78" i="21"/>
  <c r="AV78" i="21"/>
  <c r="X78" i="21"/>
  <c r="AF78" i="21"/>
  <c r="V78" i="21"/>
  <c r="AG78" i="21"/>
  <c r="BP78" i="21"/>
  <c r="M78" i="21"/>
  <c r="AS78" i="21"/>
  <c r="AL78" i="21"/>
  <c r="BD78" i="21"/>
  <c r="BR78" i="21"/>
  <c r="AT78" i="21"/>
  <c r="AJ78" i="21"/>
  <c r="BB78" i="21"/>
  <c r="T78" i="21"/>
  <c r="BJ78" i="21"/>
  <c r="BG78" i="21"/>
  <c r="Q78" i="21"/>
  <c r="AD89" i="20"/>
  <c r="AB89" i="20"/>
  <c r="AC89" i="20"/>
  <c r="AR117" i="16"/>
  <c r="AN127" i="5"/>
  <c r="AJ100" i="23" s="1"/>
  <c r="C88" i="26"/>
  <c r="AA115" i="5"/>
  <c r="C88" i="23" s="1"/>
  <c r="U94" i="22"/>
  <c r="M82" i="22"/>
  <c r="I97" i="20"/>
  <c r="AR125" i="4"/>
  <c r="S115" i="36"/>
  <c r="BQ100" i="1"/>
  <c r="AT88" i="1"/>
  <c r="AA107" i="36"/>
  <c r="AN119" i="36"/>
  <c r="O81" i="22"/>
  <c r="W93" i="22"/>
  <c r="T95" i="20"/>
  <c r="R95" i="20"/>
  <c r="AQ117" i="5"/>
  <c r="N89" i="19"/>
  <c r="P89" i="19" s="1"/>
  <c r="AO89" i="19" s="1"/>
  <c r="AG95" i="20"/>
  <c r="AI95" i="20"/>
  <c r="G80" i="26"/>
  <c r="AA107" i="17"/>
  <c r="G80" i="23" s="1"/>
  <c r="AN119" i="17"/>
  <c r="AN92" i="23" s="1"/>
  <c r="AC97" i="20"/>
  <c r="AR125" i="16"/>
  <c r="M99" i="20"/>
  <c r="O99" i="20"/>
  <c r="AD92" i="20"/>
  <c r="AB92" i="20"/>
  <c r="W95" i="22"/>
  <c r="O83" i="22"/>
  <c r="J92" i="20"/>
  <c r="H92" i="20"/>
  <c r="M80" i="22"/>
  <c r="U92" i="22"/>
  <c r="AC87" i="19"/>
  <c r="AE87" i="19" s="1"/>
  <c r="AR87" i="19" s="1"/>
  <c r="AQ115" i="16"/>
  <c r="I84" i="22"/>
  <c r="K84" i="22"/>
  <c r="S96" i="22"/>
  <c r="G81" i="26"/>
  <c r="AA108" i="17"/>
  <c r="G81" i="23" s="1"/>
  <c r="AN120" i="17"/>
  <c r="AN93" i="23" s="1"/>
  <c r="AC86" i="19"/>
  <c r="AE86" i="19" s="1"/>
  <c r="AR86" i="19" s="1"/>
  <c r="AQ114" i="16"/>
  <c r="AD101" i="20"/>
  <c r="AB101" i="20"/>
  <c r="G90" i="26"/>
  <c r="AA117" i="17"/>
  <c r="G90" i="23" s="1"/>
  <c r="AN129" i="17"/>
  <c r="AN102" i="23" s="1"/>
  <c r="AA118" i="17"/>
  <c r="G91" i="23" s="1"/>
  <c r="BO99" i="1"/>
  <c r="AR87" i="1"/>
  <c r="O80" i="22"/>
  <c r="W92" i="22"/>
  <c r="N90" i="20"/>
  <c r="AR118" i="5"/>
  <c r="W90" i="22"/>
  <c r="N92" i="20"/>
  <c r="AR120" i="5"/>
  <c r="N79" i="22"/>
  <c r="V91" i="22"/>
  <c r="AH86" i="19"/>
  <c r="AJ86" i="19" s="1"/>
  <c r="AS86" i="19" s="1"/>
  <c r="AQ114" i="17"/>
  <c r="F90" i="26"/>
  <c r="AA117" i="16"/>
  <c r="F90" i="23" s="1"/>
  <c r="AN129" i="16"/>
  <c r="AM102" i="23" s="1"/>
  <c r="AA118" i="16"/>
  <c r="F91" i="23" s="1"/>
  <c r="AC79" i="19"/>
  <c r="AE79" i="19" s="1"/>
  <c r="AR79" i="19" s="1"/>
  <c r="AQ107" i="16"/>
  <c r="N97" i="20"/>
  <c r="AR125" i="5"/>
  <c r="U117" i="36"/>
  <c r="U118" i="36"/>
  <c r="I93" i="20"/>
  <c r="AR121" i="4"/>
  <c r="D79" i="26"/>
  <c r="AN118" i="14"/>
  <c r="AK91" i="23" s="1"/>
  <c r="AE82" i="35"/>
  <c r="S98" i="20"/>
  <c r="AR126" i="14"/>
  <c r="BQ90" i="8"/>
  <c r="X116" i="32"/>
  <c r="AR129" i="4"/>
  <c r="I101" i="20"/>
  <c r="X88" i="19"/>
  <c r="Z88" i="19" s="1"/>
  <c r="AQ88" i="19" s="1"/>
  <c r="AQ116" i="15"/>
  <c r="T99" i="20"/>
  <c r="R99" i="20"/>
  <c r="CF79" i="8"/>
  <c r="N93" i="20"/>
  <c r="AR121" i="5"/>
  <c r="AB100" i="20"/>
  <c r="AD100" i="20"/>
  <c r="Y116" i="36"/>
  <c r="W116" i="36"/>
  <c r="O96" i="20"/>
  <c r="M96" i="20"/>
  <c r="E83" i="26"/>
  <c r="AA110" i="15"/>
  <c r="E83" i="23" s="1"/>
  <c r="AN122" i="15"/>
  <c r="AL95" i="23" s="1"/>
  <c r="X10" i="35"/>
  <c r="BQ90" i="6"/>
  <c r="X7" i="35"/>
  <c r="U77" i="35"/>
  <c r="AT105" i="17"/>
  <c r="O105" i="17" a="1"/>
  <c r="O105" i="17" s="1"/>
  <c r="AN117" i="17" s="1"/>
  <c r="AN90" i="23" s="1"/>
  <c r="H77" i="22"/>
  <c r="X89" i="22" s="1"/>
  <c r="AI117" i="14"/>
  <c r="X109" i="32"/>
  <c r="AK79" i="35"/>
  <c r="T98" i="22"/>
  <c r="L86" i="22"/>
  <c r="Z114" i="36"/>
  <c r="AA116" i="5"/>
  <c r="C89" i="23" s="1"/>
  <c r="C89" i="26"/>
  <c r="AN128" i="5"/>
  <c r="AJ101" i="23" s="1"/>
  <c r="X93" i="22"/>
  <c r="P81" i="22"/>
  <c r="AB83" i="35"/>
  <c r="W95" i="20"/>
  <c r="Y95" i="20"/>
  <c r="CG89" i="18"/>
  <c r="CS89" i="18" s="1"/>
  <c r="O89" i="37"/>
  <c r="H89" i="37"/>
  <c r="A89" i="37"/>
  <c r="AI94" i="20"/>
  <c r="AG94" i="20"/>
  <c r="X96" i="20"/>
  <c r="AR124" i="15"/>
  <c r="I92" i="20"/>
  <c r="AR120" i="4"/>
  <c r="X47" i="35"/>
  <c r="AP79" i="13"/>
  <c r="AH83" i="35"/>
  <c r="AH94" i="20"/>
  <c r="AR122" i="17"/>
  <c r="CG84" i="18"/>
  <c r="CS84" i="18" s="1"/>
  <c r="A84" i="37"/>
  <c r="O84" i="37"/>
  <c r="H84" i="37"/>
  <c r="AR128" i="4"/>
  <c r="I100" i="20"/>
  <c r="U93" i="22"/>
  <c r="M81" i="22"/>
  <c r="I87" i="19"/>
  <c r="K87" i="19" s="1"/>
  <c r="AN87" i="19" s="1"/>
  <c r="AQ115" i="4"/>
  <c r="AR79" i="6"/>
  <c r="AU105" i="15"/>
  <c r="X44" i="35"/>
  <c r="BS78" i="6"/>
  <c r="D105" i="4"/>
  <c r="AS105" i="4" s="1"/>
  <c r="Z106" i="16"/>
  <c r="AD78" i="19" s="1"/>
  <c r="AB84" i="35"/>
  <c r="X16" i="35"/>
  <c r="AI100" i="20"/>
  <c r="AG100" i="20"/>
  <c r="C83" i="26"/>
  <c r="AA110" i="5"/>
  <c r="C83" i="23" s="1"/>
  <c r="AN122" i="5"/>
  <c r="AJ95" i="23" s="1"/>
  <c r="U115" i="36"/>
  <c r="V98" i="32" a="1"/>
  <c r="V98" i="32" s="1"/>
  <c r="W110" i="32"/>
  <c r="Z95" i="32"/>
  <c r="V95" i="32" a="1"/>
  <c r="V95" i="32" s="1"/>
  <c r="W107" i="32"/>
  <c r="J89" i="20"/>
  <c r="H89" i="20"/>
  <c r="AJ117" i="16"/>
  <c r="D86" i="26"/>
  <c r="AA113" i="14"/>
  <c r="D86" i="23" s="1"/>
  <c r="AN125" i="14"/>
  <c r="AK98" i="23" s="1"/>
  <c r="E84" i="26"/>
  <c r="AA111" i="15"/>
  <c r="E84" i="23" s="1"/>
  <c r="AN123" i="15"/>
  <c r="AL96" i="23" s="1"/>
  <c r="B86" i="26"/>
  <c r="AA113" i="4"/>
  <c r="B86" i="23" s="1"/>
  <c r="AN125" i="4"/>
  <c r="AI98" i="23" s="1"/>
  <c r="T115" i="36"/>
  <c r="X112" i="32"/>
  <c r="AH99" i="20"/>
  <c r="AR127" i="17"/>
  <c r="BN100" i="1"/>
  <c r="AQ88" i="1"/>
  <c r="X90" i="19"/>
  <c r="Z90" i="19" s="1"/>
  <c r="AQ90" i="19" s="1"/>
  <c r="BE101" i="19" s="1"/>
  <c r="AQ118" i="15"/>
  <c r="W97" i="20"/>
  <c r="Y97" i="20"/>
  <c r="S99" i="20"/>
  <c r="AR127" i="14"/>
  <c r="J98" i="20"/>
  <c r="H98" i="20"/>
  <c r="CG88" i="18"/>
  <c r="CS88" i="18" s="1"/>
  <c r="O88" i="37"/>
  <c r="H88" i="37"/>
  <c r="A88" i="37"/>
  <c r="AA117" i="5"/>
  <c r="C90" i="23" s="1"/>
  <c r="C90" i="26"/>
  <c r="AN129" i="5"/>
  <c r="AJ102" i="23" s="1"/>
  <c r="AA118" i="5"/>
  <c r="C91" i="23" s="1"/>
  <c r="BQ102" i="1"/>
  <c r="AT90" i="1"/>
  <c r="AT91" i="1"/>
  <c r="Y82" i="35"/>
  <c r="E81" i="26"/>
  <c r="AA108" i="15"/>
  <c r="E81" i="23" s="1"/>
  <c r="AN120" i="15"/>
  <c r="AL93" i="23" s="1"/>
  <c r="R77" i="35"/>
  <c r="X30" i="35"/>
  <c r="X11" i="35"/>
  <c r="X114" i="32"/>
  <c r="W96" i="22"/>
  <c r="O84" i="22"/>
  <c r="X97" i="20"/>
  <c r="AR125" i="15"/>
  <c r="T95" i="22"/>
  <c r="L83" i="22"/>
  <c r="V90" i="22"/>
  <c r="AQ111" i="17"/>
  <c r="AH83" i="19"/>
  <c r="AJ83" i="19" s="1"/>
  <c r="AS83" i="19" s="1"/>
  <c r="D81" i="26"/>
  <c r="AA108" i="14"/>
  <c r="D81" i="23" s="1"/>
  <c r="AN120" i="14"/>
  <c r="AK93" i="23" s="1"/>
  <c r="W99" i="22"/>
  <c r="O87" i="22"/>
  <c r="AQ112" i="4"/>
  <c r="I84" i="19"/>
  <c r="K84" i="19" s="1"/>
  <c r="AN84" i="19" s="1"/>
  <c r="F87" i="26"/>
  <c r="AA114" i="16"/>
  <c r="F87" i="23" s="1"/>
  <c r="AN126" i="16"/>
  <c r="AM99" i="23" s="1"/>
  <c r="X101" i="22"/>
  <c r="P89" i="22"/>
  <c r="P90" i="22"/>
  <c r="M95" i="20"/>
  <c r="O95" i="20"/>
  <c r="BN99" i="1"/>
  <c r="AQ87" i="1"/>
  <c r="U103" i="37"/>
  <c r="AC80" i="19"/>
  <c r="AE80" i="19" s="1"/>
  <c r="AR80" i="19" s="1"/>
  <c r="AQ108" i="16"/>
  <c r="CF79" i="6"/>
  <c r="M93" i="20"/>
  <c r="O93" i="20"/>
  <c r="I94" i="20"/>
  <c r="AR122" i="4"/>
  <c r="F79" i="26"/>
  <c r="AN118" i="16"/>
  <c r="AM91" i="23" s="1"/>
  <c r="C80" i="26"/>
  <c r="AA107" i="5"/>
  <c r="C80" i="23" s="1"/>
  <c r="AN119" i="5"/>
  <c r="AJ92" i="23" s="1"/>
  <c r="AK89" i="35"/>
  <c r="AK90" i="35"/>
  <c r="X98" i="22"/>
  <c r="P86" i="22"/>
  <c r="W91" i="22"/>
  <c r="O79" i="22"/>
  <c r="AH100" i="20"/>
  <c r="AR128" i="17"/>
  <c r="Y117" i="36"/>
  <c r="Y118" i="36"/>
  <c r="I81" i="22"/>
  <c r="K81" i="22"/>
  <c r="S93" i="22"/>
  <c r="J91" i="20"/>
  <c r="H91" i="20"/>
  <c r="U91" i="22"/>
  <c r="M79" i="22"/>
  <c r="BN90" i="8"/>
  <c r="Z104" i="32"/>
  <c r="V104" i="32" a="1"/>
  <c r="V104" i="32" s="1"/>
  <c r="W116" i="32"/>
  <c r="AB81" i="23"/>
  <c r="B82" i="33" s="1"/>
  <c r="F82" i="33" s="1"/>
  <c r="J82" i="33" s="1"/>
  <c r="AH81" i="23"/>
  <c r="BI81" i="23" s="1"/>
  <c r="AQ117" i="4"/>
  <c r="I89" i="19"/>
  <c r="K89" i="19" s="1"/>
  <c r="AN89" i="19" s="1"/>
  <c r="AG92" i="20"/>
  <c r="AI92" i="20"/>
  <c r="V100" i="22"/>
  <c r="N88" i="22"/>
  <c r="I83" i="26"/>
  <c r="R83" i="26"/>
  <c r="AE83" i="35"/>
  <c r="R116" i="36"/>
  <c r="Z116" i="36"/>
  <c r="T96" i="22"/>
  <c r="L84" i="22"/>
  <c r="X58" i="35"/>
  <c r="BN90" i="6"/>
  <c r="X55" i="35"/>
  <c r="AT105" i="5"/>
  <c r="O105" i="5" a="1"/>
  <c r="O105" i="5" s="1"/>
  <c r="AA106" i="5" s="1"/>
  <c r="C79" i="23" s="1"/>
  <c r="D77" i="22"/>
  <c r="L78" i="22" s="1"/>
  <c r="BL90" i="13"/>
  <c r="AT105" i="14"/>
  <c r="O105" i="14" a="1"/>
  <c r="O105" i="14" s="1"/>
  <c r="AA106" i="14" s="1"/>
  <c r="D79" i="23" s="1"/>
  <c r="E77" i="22"/>
  <c r="M78" i="22" s="1"/>
  <c r="AD117" i="14"/>
  <c r="X65" i="35"/>
  <c r="AH96" i="20"/>
  <c r="AR124" i="17"/>
  <c r="X114" i="36"/>
  <c r="G82" i="26"/>
  <c r="AA109" i="17"/>
  <c r="G82" i="23" s="1"/>
  <c r="AN121" i="17"/>
  <c r="AN94" i="23" s="1"/>
  <c r="E87" i="26"/>
  <c r="AA114" i="15"/>
  <c r="E87" i="23" s="1"/>
  <c r="AN126" i="15"/>
  <c r="AL99" i="23" s="1"/>
  <c r="I89" i="26"/>
  <c r="R89" i="26"/>
  <c r="Y93" i="23"/>
  <c r="AN78" i="35"/>
  <c r="R93" i="20"/>
  <c r="T93" i="20"/>
  <c r="B81" i="26"/>
  <c r="AA108" i="4"/>
  <c r="B81" i="23" s="1"/>
  <c r="AN120" i="4"/>
  <c r="AI93" i="23" s="1"/>
  <c r="AH79" i="23"/>
  <c r="BI79" i="23" s="1"/>
  <c r="AB79" i="23"/>
  <c r="B80" i="33" s="1"/>
  <c r="F80" i="33" s="1"/>
  <c r="J80" i="33" s="1"/>
  <c r="M88" i="22"/>
  <c r="U100" i="22"/>
  <c r="M89" i="22"/>
  <c r="AB86" i="23"/>
  <c r="B87" i="33" s="1"/>
  <c r="F87" i="33" s="1"/>
  <c r="J87" i="33" s="1"/>
  <c r="AH86" i="23"/>
  <c r="BI86" i="23" s="1"/>
  <c r="BF104" i="23"/>
  <c r="AC100" i="20"/>
  <c r="AR128" i="16"/>
  <c r="U106" i="16"/>
  <c r="D82" i="26"/>
  <c r="AA109" i="14"/>
  <c r="D82" i="23" s="1"/>
  <c r="AN121" i="14"/>
  <c r="AK94" i="23" s="1"/>
  <c r="I87" i="22"/>
  <c r="K87" i="22"/>
  <c r="S99" i="22"/>
  <c r="T92" i="20"/>
  <c r="R92" i="20"/>
  <c r="AK82" i="35"/>
  <c r="X52" i="35"/>
  <c r="S86" i="19"/>
  <c r="U86" i="19" s="1"/>
  <c r="AP86" i="19" s="1"/>
  <c r="AQ114" i="14"/>
  <c r="BO90" i="8"/>
  <c r="I81" i="26"/>
  <c r="R81" i="26"/>
  <c r="BQ101" i="1"/>
  <c r="AT89" i="1"/>
  <c r="AR117" i="4"/>
  <c r="I89" i="20"/>
  <c r="AQ109" i="5"/>
  <c r="N81" i="19"/>
  <c r="P81" i="19" s="1"/>
  <c r="AO81" i="19" s="1"/>
  <c r="O116" i="36" a="1"/>
  <c r="O116" i="36" s="1"/>
  <c r="Q116" i="36"/>
  <c r="V94" i="22"/>
  <c r="N82" i="22"/>
  <c r="BN90" i="13"/>
  <c r="BN90" i="10"/>
  <c r="AU105" i="5"/>
  <c r="AJ117" i="14"/>
  <c r="AE117" i="16"/>
  <c r="AR121" i="36"/>
  <c r="S114" i="36"/>
  <c r="X86" i="19"/>
  <c r="Z86" i="19" s="1"/>
  <c r="AQ86" i="19" s="1"/>
  <c r="AQ114" i="15"/>
  <c r="AN81" i="35"/>
  <c r="S95" i="20"/>
  <c r="AR123" i="14"/>
  <c r="AH89" i="23"/>
  <c r="BI89" i="23" s="1"/>
  <c r="AB89" i="23"/>
  <c r="B90" i="33" s="1"/>
  <c r="F90" i="33" s="1"/>
  <c r="J90" i="33" s="1"/>
  <c r="R96" i="20"/>
  <c r="T96" i="20"/>
  <c r="V96" i="22"/>
  <c r="N84" i="22"/>
  <c r="I80" i="22"/>
  <c r="K80" i="22"/>
  <c r="S92" i="22"/>
  <c r="X93" i="20"/>
  <c r="AR121" i="15"/>
  <c r="X71" i="35"/>
  <c r="X15" i="35"/>
  <c r="AH117" i="16"/>
  <c r="I79" i="26"/>
  <c r="R79" i="26"/>
  <c r="AQ116" i="14"/>
  <c r="S88" i="19"/>
  <c r="U88" i="19" s="1"/>
  <c r="AP88" i="19" s="1"/>
  <c r="CG86" i="18"/>
  <c r="CS86" i="18" s="1"/>
  <c r="O86" i="37"/>
  <c r="H86" i="37"/>
  <c r="A86" i="37"/>
  <c r="J90" i="20"/>
  <c r="H90" i="20"/>
  <c r="AH82" i="19"/>
  <c r="AJ82" i="19" s="1"/>
  <c r="AS82" i="19" s="1"/>
  <c r="AQ110" i="17"/>
  <c r="B89" i="26"/>
  <c r="AA116" i="4"/>
  <c r="B89" i="23" s="1"/>
  <c r="AN128" i="4"/>
  <c r="AI101" i="23" s="1"/>
  <c r="CF79" i="12"/>
  <c r="B88" i="26"/>
  <c r="AA115" i="4"/>
  <c r="B88" i="23" s="1"/>
  <c r="AN127" i="4"/>
  <c r="AI100" i="23" s="1"/>
  <c r="F77" i="22"/>
  <c r="AT105" i="15"/>
  <c r="O105" i="15" a="1"/>
  <c r="O105" i="15" s="1"/>
  <c r="AA106" i="15" s="1"/>
  <c r="E79" i="23" s="1"/>
  <c r="X60" i="35"/>
  <c r="X12" i="35"/>
  <c r="AT105" i="4"/>
  <c r="C77" i="22"/>
  <c r="S89" i="22" s="1"/>
  <c r="AA106" i="4"/>
  <c r="B79" i="23" s="1"/>
  <c r="W93" i="20"/>
  <c r="Y93" i="20"/>
  <c r="X49" i="35"/>
  <c r="X8" i="35"/>
  <c r="X83" i="19"/>
  <c r="Z83" i="19" s="1"/>
  <c r="AQ83" i="19" s="1"/>
  <c r="AQ111" i="15"/>
  <c r="X87" i="19"/>
  <c r="Z87" i="19" s="1"/>
  <c r="AQ87" i="19" s="1"/>
  <c r="AQ115" i="15"/>
  <c r="AH88" i="23"/>
  <c r="BI88" i="23" s="1"/>
  <c r="AB88" i="23"/>
  <c r="B89" i="33" s="1"/>
  <c r="F89" i="33" s="1"/>
  <c r="J89" i="33" s="1"/>
  <c r="S96" i="20"/>
  <c r="AR124" i="14"/>
  <c r="W91" i="20"/>
  <c r="Y91" i="20"/>
  <c r="AQ111" i="5"/>
  <c r="N83" i="19"/>
  <c r="P83" i="19" s="1"/>
  <c r="AO83" i="19" s="1"/>
  <c r="I98" i="20"/>
  <c r="AR126" i="4"/>
  <c r="F84" i="26"/>
  <c r="AA111" i="16"/>
  <c r="F84" i="23" s="1"/>
  <c r="AN123" i="16"/>
  <c r="AM96" i="23" s="1"/>
  <c r="X95" i="22"/>
  <c r="P83" i="22"/>
  <c r="J99" i="20"/>
  <c r="H99" i="20"/>
  <c r="Z96" i="32"/>
  <c r="X108" i="32"/>
  <c r="AB85" i="23"/>
  <c r="B86" i="33" s="1"/>
  <c r="F86" i="33" s="1"/>
  <c r="J86" i="33" s="1"/>
  <c r="AH85" i="23"/>
  <c r="BI85" i="23" s="1"/>
  <c r="AN118" i="36"/>
  <c r="AC94" i="20"/>
  <c r="AR122" i="16"/>
  <c r="F81" i="26"/>
  <c r="AA108" i="16"/>
  <c r="F81" i="23" s="1"/>
  <c r="AN120" i="16"/>
  <c r="AM93" i="23" s="1"/>
  <c r="I90" i="20"/>
  <c r="AR118" i="4"/>
  <c r="AQ106" i="5"/>
  <c r="N78" i="19"/>
  <c r="P78" i="19" s="1"/>
  <c r="AO78" i="19" s="1"/>
  <c r="I82" i="22"/>
  <c r="K82" i="22"/>
  <c r="S94" i="22"/>
  <c r="N80" i="19"/>
  <c r="P80" i="19" s="1"/>
  <c r="AO80" i="19" s="1"/>
  <c r="AQ108" i="5"/>
  <c r="AQ118" i="16"/>
  <c r="AC90" i="19"/>
  <c r="AE90" i="19" s="1"/>
  <c r="AR90" i="19" s="1"/>
  <c r="BF101" i="19" s="1"/>
  <c r="AB91" i="20"/>
  <c r="AD91" i="20"/>
  <c r="F80" i="26"/>
  <c r="AA107" i="16"/>
  <c r="F80" i="23" s="1"/>
  <c r="AN119" i="16"/>
  <c r="AM92" i="23" s="1"/>
  <c r="N85" i="19"/>
  <c r="P85" i="19" s="1"/>
  <c r="AO85" i="19" s="1"/>
  <c r="AQ113" i="5"/>
  <c r="BL102" i="1"/>
  <c r="AO90" i="1"/>
  <c r="AO91" i="1"/>
  <c r="T117" i="36"/>
  <c r="T118" i="36"/>
  <c r="I81" i="19"/>
  <c r="K81" i="19" s="1"/>
  <c r="AN81" i="19" s="1"/>
  <c r="AQ109" i="4"/>
  <c r="AQ107" i="14"/>
  <c r="S79" i="19"/>
  <c r="U79" i="19" s="1"/>
  <c r="AP79" i="19" s="1"/>
  <c r="DF90" i="21"/>
  <c r="DE90" i="18"/>
  <c r="U97" i="22"/>
  <c r="M85" i="22"/>
  <c r="AR127" i="5"/>
  <c r="N99" i="20"/>
  <c r="R94" i="20"/>
  <c r="T94" i="20"/>
  <c r="I85" i="19"/>
  <c r="K85" i="19" s="1"/>
  <c r="AN85" i="19" s="1"/>
  <c r="AQ113" i="4"/>
  <c r="Y115" i="36"/>
  <c r="AH87" i="19"/>
  <c r="AJ87" i="19" s="1"/>
  <c r="AS87" i="19" s="1"/>
  <c r="AQ115" i="17"/>
  <c r="BO100" i="1"/>
  <c r="AR88" i="1"/>
  <c r="X89" i="20"/>
  <c r="V99" i="22"/>
  <c r="N87" i="22"/>
  <c r="CF79" i="13"/>
  <c r="AQ115" i="14"/>
  <c r="S87" i="19"/>
  <c r="U87" i="19" s="1"/>
  <c r="AP87" i="19" s="1"/>
  <c r="AH97" i="20"/>
  <c r="AR125" i="17"/>
  <c r="I87" i="26"/>
  <c r="R87" i="26"/>
  <c r="Y90" i="20"/>
  <c r="W90" i="20"/>
  <c r="H97" i="20"/>
  <c r="J97" i="20"/>
  <c r="N90" i="19"/>
  <c r="P90" i="19" s="1"/>
  <c r="AO90" i="19" s="1"/>
  <c r="BC101" i="19" s="1"/>
  <c r="AQ118" i="5"/>
  <c r="V102" i="32" a="1"/>
  <c r="V102" i="32" s="1"/>
  <c r="Z102" i="32"/>
  <c r="W114" i="32"/>
  <c r="F85" i="26"/>
  <c r="AA112" i="16"/>
  <c r="F85" i="23" s="1"/>
  <c r="AN124" i="16"/>
  <c r="AM97" i="23" s="1"/>
  <c r="CG90" i="18"/>
  <c r="CS90" i="18" s="1"/>
  <c r="A90" i="37"/>
  <c r="O90" i="37"/>
  <c r="H90" i="37"/>
  <c r="X85" i="19"/>
  <c r="Z85" i="19" s="1"/>
  <c r="AQ85" i="19" s="1"/>
  <c r="AQ113" i="15"/>
  <c r="AA113" i="16"/>
  <c r="F86" i="23" s="1"/>
  <c r="F86" i="26"/>
  <c r="AN125" i="16"/>
  <c r="AM98" i="23" s="1"/>
  <c r="C84" i="26"/>
  <c r="AA111" i="5"/>
  <c r="C84" i="23" s="1"/>
  <c r="AN123" i="5"/>
  <c r="AJ96" i="23" s="1"/>
  <c r="I86" i="19"/>
  <c r="K86" i="19" s="1"/>
  <c r="AN86" i="19" s="1"/>
  <c r="AQ114" i="4"/>
  <c r="T106" i="5"/>
  <c r="G84" i="26"/>
  <c r="AA111" i="17"/>
  <c r="G84" i="23" s="1"/>
  <c r="AN123" i="17"/>
  <c r="AN96" i="23" s="1"/>
  <c r="AA115" i="16"/>
  <c r="F88" i="23" s="1"/>
  <c r="F88" i="26"/>
  <c r="AN127" i="16"/>
  <c r="AM100" i="23" s="1"/>
  <c r="AA112" i="4"/>
  <c r="B85" i="23" s="1"/>
  <c r="B85" i="26"/>
  <c r="AN124" i="4"/>
  <c r="AI97" i="23" s="1"/>
  <c r="AH80" i="23"/>
  <c r="BI80" i="23" s="1"/>
  <c r="AB80" i="23"/>
  <c r="B81" i="33" s="1"/>
  <c r="F81" i="33" s="1"/>
  <c r="J81" i="33" s="1"/>
  <c r="CG85" i="18"/>
  <c r="CS85" i="18" s="1"/>
  <c r="H85" i="37"/>
  <c r="A85" i="37"/>
  <c r="O85" i="37"/>
  <c r="O100" i="20"/>
  <c r="M100" i="20"/>
  <c r="AH90" i="19"/>
  <c r="AJ90" i="19" s="1"/>
  <c r="AS90" i="19" s="1"/>
  <c r="BG101" i="19" s="1"/>
  <c r="AQ118" i="17"/>
  <c r="AQ106" i="4"/>
  <c r="I78" i="19"/>
  <c r="K78" i="19" s="1"/>
  <c r="AN78" i="19" s="1"/>
  <c r="C79" i="26"/>
  <c r="AN118" i="5"/>
  <c r="AJ91" i="23" s="1"/>
  <c r="AR119" i="4"/>
  <c r="I91" i="20"/>
  <c r="I82" i="19"/>
  <c r="K82" i="19" s="1"/>
  <c r="AN82" i="19" s="1"/>
  <c r="AQ110" i="4"/>
  <c r="I82" i="26"/>
  <c r="R82" i="26"/>
  <c r="AQ107" i="5"/>
  <c r="N79" i="19"/>
  <c r="P79" i="19" s="1"/>
  <c r="AO79" i="19" s="1"/>
  <c r="AA110" i="36"/>
  <c r="AN122" i="36"/>
  <c r="C81" i="26"/>
  <c r="AA108" i="5"/>
  <c r="C81" i="23" s="1"/>
  <c r="AN120" i="5"/>
  <c r="AJ93" i="23" s="1"/>
  <c r="X91" i="20"/>
  <c r="AR119" i="15"/>
  <c r="AE86" i="35"/>
  <c r="G87" i="26"/>
  <c r="AA114" i="17"/>
  <c r="G87" i="23" s="1"/>
  <c r="AN126" i="17"/>
  <c r="AN99" i="23" s="1"/>
  <c r="AR129" i="16"/>
  <c r="AC101" i="20"/>
  <c r="BM90" i="12"/>
  <c r="T97" i="22"/>
  <c r="L85" i="22"/>
  <c r="AQ116" i="17"/>
  <c r="AH88" i="19"/>
  <c r="AJ88" i="19" s="1"/>
  <c r="AS88" i="19" s="1"/>
  <c r="BM90" i="13"/>
  <c r="C89" i="35"/>
  <c r="AP90" i="1"/>
  <c r="BM102" i="1"/>
  <c r="AP91" i="1"/>
  <c r="V117" i="36"/>
  <c r="V118" i="36"/>
  <c r="B82" i="26"/>
  <c r="AA109" i="4"/>
  <c r="B82" i="23" s="1"/>
  <c r="AN121" i="4"/>
  <c r="AI94" i="23" s="1"/>
  <c r="M101" i="20"/>
  <c r="O101" i="20"/>
  <c r="AA111" i="36"/>
  <c r="AN123" i="36"/>
  <c r="CG81" i="18"/>
  <c r="CS81" i="18" s="1"/>
  <c r="O81" i="37"/>
  <c r="H81" i="37"/>
  <c r="A81" i="37"/>
  <c r="BO101" i="1"/>
  <c r="AR89" i="1"/>
  <c r="I89" i="22"/>
  <c r="K89" i="22"/>
  <c r="S101" i="22"/>
  <c r="K90" i="22"/>
  <c r="AA116" i="15"/>
  <c r="E89" i="23" s="1"/>
  <c r="E89" i="26"/>
  <c r="AN128" i="15"/>
  <c r="AL101" i="23" s="1"/>
  <c r="V106" i="14"/>
  <c r="T116" i="36"/>
  <c r="X82" i="19"/>
  <c r="Z82" i="19" s="1"/>
  <c r="AQ82" i="19" s="1"/>
  <c r="AQ110" i="15"/>
  <c r="AT79" i="10"/>
  <c r="BQ90" i="10"/>
  <c r="AG79" i="1"/>
  <c r="AF117" i="14"/>
  <c r="L77" i="35"/>
  <c r="AH78" i="35" s="1"/>
  <c r="BM90" i="10"/>
  <c r="N98" i="20"/>
  <c r="AR126" i="5"/>
  <c r="AH84" i="19"/>
  <c r="AJ84" i="19" s="1"/>
  <c r="AS84" i="19" s="1"/>
  <c r="AQ112" i="17"/>
  <c r="Y114" i="36"/>
  <c r="N100" i="20"/>
  <c r="AR128" i="5"/>
  <c r="AG117" i="17"/>
  <c r="BD103" i="23"/>
  <c r="BE103" i="23"/>
  <c r="AQ112" i="15"/>
  <c r="X84" i="19"/>
  <c r="Z84" i="19" s="1"/>
  <c r="AQ84" i="19" s="1"/>
  <c r="I80" i="19"/>
  <c r="K80" i="19" s="1"/>
  <c r="AN80" i="19" s="1"/>
  <c r="AQ108" i="4"/>
  <c r="AN87" i="35"/>
  <c r="D89" i="26"/>
  <c r="AA116" i="14"/>
  <c r="D89" i="23" s="1"/>
  <c r="AN128" i="14"/>
  <c r="AK101" i="23" s="1"/>
  <c r="AA117" i="14"/>
  <c r="D90" i="23" s="1"/>
  <c r="AQ88" i="35"/>
  <c r="AK88" i="35"/>
  <c r="I86" i="26"/>
  <c r="R86" i="26"/>
  <c r="AE87" i="35"/>
  <c r="X106" i="15"/>
  <c r="G83" i="26"/>
  <c r="AA110" i="17"/>
  <c r="G83" i="23" s="1"/>
  <c r="AN122" i="17"/>
  <c r="AN95" i="23" s="1"/>
  <c r="AQ116" i="16"/>
  <c r="AC88" i="19"/>
  <c r="AE88" i="19" s="1"/>
  <c r="AR88" i="19" s="1"/>
  <c r="S81" i="19"/>
  <c r="U81" i="19" s="1"/>
  <c r="AP81" i="19" s="1"/>
  <c r="AQ109" i="14"/>
  <c r="X68" i="35"/>
  <c r="AU105" i="4"/>
  <c r="AG117" i="5"/>
  <c r="AQ113" i="14"/>
  <c r="S85" i="19"/>
  <c r="U85" i="19" s="1"/>
  <c r="AP85" i="19" s="1"/>
  <c r="AH87" i="23"/>
  <c r="BI87" i="23" s="1"/>
  <c r="AB87" i="23"/>
  <c r="B88" i="33" s="1"/>
  <c r="F88" i="33" s="1"/>
  <c r="J88" i="33" s="1"/>
  <c r="P79" i="22"/>
  <c r="X91" i="22"/>
  <c r="AC85" i="19"/>
  <c r="AE85" i="19" s="1"/>
  <c r="AR85" i="19" s="1"/>
  <c r="AQ113" i="16"/>
  <c r="X105" i="32"/>
  <c r="X107" i="32"/>
  <c r="I95" i="20"/>
  <c r="AR123" i="4"/>
  <c r="V95" i="22"/>
  <c r="N83" i="22"/>
  <c r="N94" i="20"/>
  <c r="AR122" i="5"/>
  <c r="I85" i="22"/>
  <c r="K85" i="22"/>
  <c r="S97" i="22"/>
  <c r="Q115" i="36"/>
  <c r="O115" i="36" a="1"/>
  <c r="O115" i="36" s="1"/>
  <c r="N89" i="22"/>
  <c r="V101" i="22"/>
  <c r="N90" i="22"/>
  <c r="AN84" i="35"/>
  <c r="E88" i="26"/>
  <c r="AA115" i="15"/>
  <c r="E88" i="23" s="1"/>
  <c r="AN127" i="15"/>
  <c r="AL100" i="23" s="1"/>
  <c r="O97" i="20"/>
  <c r="M97" i="20"/>
  <c r="U99" i="22"/>
  <c r="M87" i="22"/>
  <c r="AD94" i="20"/>
  <c r="AB94" i="20"/>
  <c r="I88" i="26"/>
  <c r="R88" i="26"/>
  <c r="CG87" i="18"/>
  <c r="CS87" i="18" s="1"/>
  <c r="O87" i="37"/>
  <c r="H87" i="37"/>
  <c r="A87" i="37"/>
  <c r="AR129" i="5"/>
  <c r="N101" i="20"/>
  <c r="BO102" i="1"/>
  <c r="AR90" i="1"/>
  <c r="AR91" i="1"/>
  <c r="V92" i="22"/>
  <c r="N80" i="22"/>
  <c r="AD99" i="20"/>
  <c r="AB99" i="20"/>
  <c r="AC84" i="19"/>
  <c r="AE84" i="19" s="1"/>
  <c r="AR84" i="19" s="1"/>
  <c r="AQ112" i="16"/>
  <c r="AK117" i="16"/>
  <c r="AB90" i="23"/>
  <c r="B91" i="33" s="1"/>
  <c r="F91" i="33" s="1"/>
  <c r="J91" i="33" s="1"/>
  <c r="AH90" i="23"/>
  <c r="BI90" i="23" s="1"/>
  <c r="AQ84" i="35"/>
  <c r="V97" i="22"/>
  <c r="N85" i="22"/>
  <c r="AH88" i="35"/>
  <c r="AH89" i="35"/>
  <c r="X90" i="20"/>
  <c r="AR118" i="15"/>
  <c r="AB79" i="35"/>
  <c r="AR79" i="8"/>
  <c r="AI99" i="20"/>
  <c r="AG99" i="20"/>
  <c r="I80" i="26"/>
  <c r="R80" i="26"/>
  <c r="AH92" i="20"/>
  <c r="AR120" i="17"/>
  <c r="AR126" i="16"/>
  <c r="AC98" i="20"/>
  <c r="AK87" i="35"/>
  <c r="T97" i="20"/>
  <c r="R97" i="20"/>
  <c r="AH101" i="20"/>
  <c r="AR129" i="17"/>
  <c r="AQ110" i="16"/>
  <c r="AC82" i="19"/>
  <c r="AE82" i="19" s="1"/>
  <c r="AR82" i="19" s="1"/>
  <c r="I78" i="22"/>
  <c r="S90" i="22"/>
  <c r="T90" i="22"/>
  <c r="B80" i="26"/>
  <c r="AA107" i="4"/>
  <c r="B80" i="23" s="1"/>
  <c r="AN119" i="4"/>
  <c r="AI92" i="23" s="1"/>
  <c r="B83" i="26"/>
  <c r="AA110" i="4"/>
  <c r="B83" i="23" s="1"/>
  <c r="AN122" i="4"/>
  <c r="AI95" i="23" s="1"/>
  <c r="AC90" i="20"/>
  <c r="AR118" i="16"/>
  <c r="Y106" i="16"/>
  <c r="L79" i="22"/>
  <c r="T91" i="22"/>
  <c r="AH90" i="20"/>
  <c r="AR118" i="17"/>
  <c r="AH85" i="35"/>
  <c r="X100" i="22"/>
  <c r="P88" i="22"/>
  <c r="AQ90" i="35"/>
  <c r="AQ89" i="35"/>
  <c r="S117" i="36"/>
  <c r="S118" i="36"/>
  <c r="X117" i="36"/>
  <c r="X118" i="36"/>
  <c r="S90" i="20"/>
  <c r="AR118" i="14"/>
  <c r="AM117" i="5"/>
  <c r="AA114" i="14"/>
  <c r="D87" i="23" s="1"/>
  <c r="D87" i="26"/>
  <c r="AN126" i="14"/>
  <c r="AK99" i="23" s="1"/>
  <c r="W92" i="23"/>
  <c r="X92" i="23"/>
  <c r="AE79" i="1"/>
  <c r="X115" i="32"/>
  <c r="BN101" i="1"/>
  <c r="AQ89" i="1"/>
  <c r="B90" i="26"/>
  <c r="AA117" i="4"/>
  <c r="B90" i="23" s="1"/>
  <c r="AN129" i="4"/>
  <c r="AI102" i="23" s="1"/>
  <c r="AA118" i="4"/>
  <c r="B91" i="23" s="1"/>
  <c r="AG91" i="20"/>
  <c r="AI91" i="20"/>
  <c r="AI93" i="20"/>
  <c r="AG93" i="20"/>
  <c r="CG83" i="18"/>
  <c r="CS83" i="18" s="1"/>
  <c r="A83" i="37"/>
  <c r="O83" i="37"/>
  <c r="H83" i="37"/>
  <c r="L81" i="22"/>
  <c r="T93" i="22"/>
  <c r="U116" i="36"/>
  <c r="N96" i="20"/>
  <c r="AR124" i="5"/>
  <c r="H96" i="20"/>
  <c r="J96" i="20"/>
  <c r="X18" i="35"/>
  <c r="N105" i="36" a="1"/>
  <c r="N105" i="36" s="1"/>
  <c r="F105" i="36" a="1"/>
  <c r="F105" i="36" s="1"/>
  <c r="H105" i="36" a="1"/>
  <c r="H105" i="36" s="1"/>
  <c r="L105" i="36" a="1"/>
  <c r="L105" i="36" s="1"/>
  <c r="AK117" i="36" s="1"/>
  <c r="K105" i="36" a="1"/>
  <c r="K105" i="36" s="1"/>
  <c r="AJ117" i="36" s="1"/>
  <c r="E105" i="36" a="1"/>
  <c r="E105" i="36" s="1"/>
  <c r="AD117" i="36" s="1"/>
  <c r="M105" i="36" a="1"/>
  <c r="M105" i="36" s="1"/>
  <c r="AL117" i="36" s="1"/>
  <c r="I105" i="36" a="1"/>
  <c r="I105" i="36" s="1"/>
  <c r="J105" i="36" a="1"/>
  <c r="J105" i="36" s="1"/>
  <c r="G105" i="36" a="1"/>
  <c r="G105" i="36" s="1"/>
  <c r="S78" i="1"/>
  <c r="BM90" i="1" s="1"/>
  <c r="R78" i="1"/>
  <c r="BL90" i="1" s="1"/>
  <c r="Z79" i="1"/>
  <c r="BO90" i="10"/>
  <c r="X23" i="35"/>
  <c r="AG117" i="14"/>
  <c r="AL117" i="14"/>
  <c r="AQ109" i="36"/>
  <c r="X96" i="22"/>
  <c r="P84" i="22"/>
  <c r="C86" i="35"/>
  <c r="Y86" i="35" s="1"/>
  <c r="AP87" i="1"/>
  <c r="BM99" i="1"/>
  <c r="T114" i="36"/>
  <c r="BQ90" i="11"/>
  <c r="AH93" i="20"/>
  <c r="AR121" i="17"/>
  <c r="V98" i="22"/>
  <c r="N86" i="22"/>
  <c r="S83" i="19"/>
  <c r="U83" i="19" s="1"/>
  <c r="AP83" i="19" s="1"/>
  <c r="AQ111" i="14"/>
  <c r="AQ85" i="35"/>
  <c r="F102" i="20"/>
  <c r="AM102" i="20" s="1"/>
  <c r="AH117" i="32" s="1"/>
  <c r="G104" i="33" s="1"/>
  <c r="AY102" i="20"/>
  <c r="T98" i="20"/>
  <c r="R98" i="20"/>
  <c r="AT79" i="6"/>
  <c r="E82" i="26"/>
  <c r="AA109" i="15"/>
  <c r="E82" i="23" s="1"/>
  <c r="AN121" i="15"/>
  <c r="AL94" i="23" s="1"/>
  <c r="X31" i="35"/>
  <c r="AQ80" i="35"/>
  <c r="BA104" i="19"/>
  <c r="AH84" i="23"/>
  <c r="BI84" i="23" s="1"/>
  <c r="AB84" i="23"/>
  <c r="B85" i="33" s="1"/>
  <c r="F85" i="33" s="1"/>
  <c r="J85" i="33" s="1"/>
  <c r="Y85" i="35"/>
  <c r="I88" i="19"/>
  <c r="K88" i="19" s="1"/>
  <c r="AN88" i="19" s="1"/>
  <c r="AQ116" i="4"/>
  <c r="AR79" i="11"/>
  <c r="X76" i="35"/>
  <c r="F77" i="35"/>
  <c r="AB78" i="35" s="1"/>
  <c r="M92" i="20"/>
  <c r="O92" i="20"/>
  <c r="Y83" i="35"/>
  <c r="D83" i="26"/>
  <c r="AA110" i="14"/>
  <c r="D83" i="23" s="1"/>
  <c r="AN122" i="14"/>
  <c r="AK95" i="23" s="1"/>
  <c r="Z100" i="32"/>
  <c r="V100" i="32" a="1"/>
  <c r="V100" i="32" s="1"/>
  <c r="W112" i="32"/>
  <c r="X101" i="20"/>
  <c r="AR129" i="15"/>
  <c r="Y81" i="35"/>
  <c r="BN102" i="1"/>
  <c r="AQ90" i="1"/>
  <c r="AQ91" i="1"/>
  <c r="AT105" i="16"/>
  <c r="O105" i="16" a="1"/>
  <c r="O105" i="16" s="1"/>
  <c r="AA106" i="16" s="1"/>
  <c r="F79" i="23" s="1"/>
  <c r="G77" i="22"/>
  <c r="Y94" i="20"/>
  <c r="W94" i="20"/>
  <c r="Z93" i="32"/>
  <c r="V93" i="32" a="1"/>
  <c r="V93" i="32" s="1"/>
  <c r="W105" i="32"/>
  <c r="AI90" i="20"/>
  <c r="AG90" i="20"/>
  <c r="AI101" i="20"/>
  <c r="AG101" i="20"/>
  <c r="N87" i="19"/>
  <c r="P87" i="19" s="1"/>
  <c r="AO87" i="19" s="1"/>
  <c r="AQ115" i="5"/>
  <c r="I83" i="22"/>
  <c r="K83" i="22"/>
  <c r="S95" i="22"/>
  <c r="S94" i="20"/>
  <c r="U94" i="20" s="1"/>
  <c r="AP94" i="20" s="1"/>
  <c r="AR122" i="14"/>
  <c r="BL100" i="1"/>
  <c r="AO88" i="1"/>
  <c r="R115" i="36"/>
  <c r="Z98" i="32"/>
  <c r="X110" i="32"/>
  <c r="G88" i="26"/>
  <c r="AA115" i="17"/>
  <c r="G88" i="23" s="1"/>
  <c r="AN127" i="17"/>
  <c r="AN100" i="23" s="1"/>
  <c r="AD98" i="20"/>
  <c r="AB98" i="20"/>
  <c r="AC93" i="20"/>
  <c r="AR121" i="16"/>
  <c r="AA115" i="14"/>
  <c r="D88" i="23" s="1"/>
  <c r="D88" i="26"/>
  <c r="AN127" i="14"/>
  <c r="AK100" i="23" s="1"/>
  <c r="H93" i="20"/>
  <c r="J93" i="20"/>
  <c r="AH85" i="19"/>
  <c r="AJ85" i="19" s="1"/>
  <c r="AS85" i="19" s="1"/>
  <c r="AQ113" i="17"/>
  <c r="S84" i="19"/>
  <c r="U84" i="19" s="1"/>
  <c r="AP84" i="19" s="1"/>
  <c r="AQ112" i="14"/>
  <c r="Y92" i="20"/>
  <c r="W92" i="20"/>
  <c r="AJ79" i="1"/>
  <c r="I90" i="26"/>
  <c r="R90" i="26"/>
  <c r="AH91" i="20"/>
  <c r="AR119" i="17"/>
  <c r="AI96" i="20"/>
  <c r="AG96" i="20"/>
  <c r="T100" i="20"/>
  <c r="R100" i="20"/>
  <c r="W97" i="22"/>
  <c r="O85" i="22"/>
  <c r="I86" i="22"/>
  <c r="K86" i="22"/>
  <c r="S98" i="22"/>
  <c r="AR123" i="16"/>
  <c r="AC95" i="20"/>
  <c r="S92" i="20"/>
  <c r="AR120" i="14"/>
  <c r="CG80" i="18"/>
  <c r="CS80" i="18" s="1"/>
  <c r="O80" i="37"/>
  <c r="H80" i="37"/>
  <c r="A80" i="37"/>
  <c r="I85" i="26"/>
  <c r="R85" i="26"/>
  <c r="AD117" i="17"/>
  <c r="O82" i="22"/>
  <c r="W94" i="22"/>
  <c r="K79" i="22"/>
  <c r="I79" i="22"/>
  <c r="S91" i="22"/>
  <c r="AH82" i="23"/>
  <c r="BI82" i="23" s="1"/>
  <c r="AB82" i="23"/>
  <c r="B83" i="33" s="1"/>
  <c r="F83" i="33" s="1"/>
  <c r="J83" i="33" s="1"/>
  <c r="T92" i="22"/>
  <c r="L80" i="22"/>
  <c r="E80" i="26"/>
  <c r="AA107" i="15"/>
  <c r="E80" i="23" s="1"/>
  <c r="AN119" i="15"/>
  <c r="AL92" i="23" s="1"/>
  <c r="AN89" i="35"/>
  <c r="AN90" i="35"/>
  <c r="C86" i="26"/>
  <c r="AA113" i="5"/>
  <c r="C86" i="23" s="1"/>
  <c r="AN125" i="5"/>
  <c r="AJ98" i="23" s="1"/>
  <c r="W117" i="36"/>
  <c r="W118" i="36"/>
  <c r="R117" i="36"/>
  <c r="R118" i="36"/>
  <c r="U98" i="22"/>
  <c r="M86" i="22"/>
  <c r="S91" i="20"/>
  <c r="AR119" i="14"/>
  <c r="V103" i="32" a="1"/>
  <c r="V103" i="32" s="1"/>
  <c r="Z103" i="32"/>
  <c r="W115" i="32"/>
  <c r="C82" i="26"/>
  <c r="AA109" i="5"/>
  <c r="C82" i="23" s="1"/>
  <c r="AN121" i="5"/>
  <c r="AJ94" i="23" s="1"/>
  <c r="AA113" i="36"/>
  <c r="V106" i="16"/>
  <c r="S116" i="36"/>
  <c r="AU105" i="17"/>
  <c r="AO79" i="10"/>
  <c r="BL90" i="10"/>
  <c r="AE117" i="14"/>
  <c r="Y101" i="20"/>
  <c r="W101" i="20"/>
  <c r="AA114" i="5"/>
  <c r="C87" i="23" s="1"/>
  <c r="C87" i="26"/>
  <c r="AN126" i="5"/>
  <c r="AJ99" i="23" s="1"/>
  <c r="AA109" i="36"/>
  <c r="AN121" i="36"/>
  <c r="BL99" i="1"/>
  <c r="AO87" i="1"/>
  <c r="V114" i="36"/>
  <c r="AA112" i="36"/>
  <c r="AN124" i="36"/>
  <c r="Y98" i="20"/>
  <c r="W98" i="20"/>
  <c r="U95" i="22"/>
  <c r="M83" i="22"/>
  <c r="S106" i="14"/>
  <c r="AE117" i="5"/>
  <c r="R106" i="16"/>
  <c r="E85" i="26"/>
  <c r="AA112" i="15"/>
  <c r="E85" i="23" s="1"/>
  <c r="AN124" i="15"/>
  <c r="AL97" i="23" s="1"/>
  <c r="O91" i="20"/>
  <c r="M91" i="20"/>
  <c r="X63" i="35"/>
  <c r="X39" i="35"/>
  <c r="AB96" i="20"/>
  <c r="AD96" i="20"/>
  <c r="AJ117" i="17"/>
  <c r="Y100" i="20"/>
  <c r="W100" i="20"/>
  <c r="AN85" i="35"/>
  <c r="AD93" i="20"/>
  <c r="AB93" i="20"/>
  <c r="P82" i="22"/>
  <c r="X94" i="22"/>
  <c r="I84" i="26"/>
  <c r="R84" i="26"/>
  <c r="I88" i="22"/>
  <c r="K88" i="22"/>
  <c r="S100" i="22"/>
  <c r="F89" i="26"/>
  <c r="AA116" i="16"/>
  <c r="F89" i="23" s="1"/>
  <c r="AN128" i="16"/>
  <c r="AM101" i="23" s="1"/>
  <c r="AE79" i="35"/>
  <c r="BQ90" i="12"/>
  <c r="X20" i="35"/>
  <c r="X5" i="35"/>
  <c r="AF79" i="1"/>
  <c r="X73" i="35"/>
  <c r="AQ109" i="16"/>
  <c r="AC81" i="19"/>
  <c r="AE81" i="19" s="1"/>
  <c r="AR81" i="19" s="1"/>
  <c r="O90" i="20"/>
  <c r="BA90" i="20" s="1"/>
  <c r="M90" i="20"/>
  <c r="AQ108" i="15"/>
  <c r="X80" i="19"/>
  <c r="Z80" i="19" s="1"/>
  <c r="AQ80" i="19" s="1"/>
  <c r="AC79" i="1"/>
  <c r="X111" i="32"/>
  <c r="AA108" i="36"/>
  <c r="AN120" i="36"/>
  <c r="S97" i="20"/>
  <c r="AR125" i="14"/>
  <c r="AD97" i="20"/>
  <c r="AB97" i="20"/>
  <c r="B84" i="26"/>
  <c r="AA111" i="4"/>
  <c r="B84" i="23" s="1"/>
  <c r="AN123" i="4"/>
  <c r="AI96" i="23" s="1"/>
  <c r="L82" i="22"/>
  <c r="T94" i="22"/>
  <c r="AP88" i="1"/>
  <c r="C87" i="35"/>
  <c r="BM100" i="1"/>
  <c r="V115" i="36"/>
  <c r="X99" i="22"/>
  <c r="P87" i="22"/>
  <c r="AN129" i="15"/>
  <c r="AL102" i="23" s="1"/>
  <c r="AA117" i="15"/>
  <c r="E90" i="23" s="1"/>
  <c r="E90" i="26"/>
  <c r="AA118" i="15"/>
  <c r="E91" i="23" s="1"/>
  <c r="AA78" i="35"/>
  <c r="X97" i="22"/>
  <c r="P85" i="22"/>
  <c r="AE90" i="35"/>
  <c r="AE89" i="35"/>
  <c r="D85" i="26"/>
  <c r="AA112" i="14"/>
  <c r="D85" i="23" s="1"/>
  <c r="AN124" i="14"/>
  <c r="AK97" i="23" s="1"/>
  <c r="AO79" i="12"/>
  <c r="AD79" i="1"/>
  <c r="Z101" i="32"/>
  <c r="V101" i="32" a="1"/>
  <c r="V101" i="32" s="1"/>
  <c r="W113" i="32"/>
  <c r="E86" i="26"/>
  <c r="AA113" i="15"/>
  <c r="E86" i="23" s="1"/>
  <c r="AN125" i="15"/>
  <c r="AL98" i="23" s="1"/>
  <c r="N95" i="20"/>
  <c r="AR123" i="5"/>
  <c r="AG97" i="20"/>
  <c r="AI97" i="20"/>
  <c r="B87" i="26"/>
  <c r="AA114" i="4"/>
  <c r="B87" i="23" s="1"/>
  <c r="AN126" i="4"/>
  <c r="AI99" i="23" s="1"/>
  <c r="X78" i="19"/>
  <c r="Z78" i="19" s="1"/>
  <c r="AQ78" i="19" s="1"/>
  <c r="AQ106" i="15"/>
  <c r="AR127" i="16"/>
  <c r="AC99" i="20"/>
  <c r="X51" i="35"/>
  <c r="V96" i="32" a="1"/>
  <c r="V96" i="32" s="1"/>
  <c r="W108" i="32"/>
  <c r="AQ108" i="17"/>
  <c r="AH80" i="19"/>
  <c r="AJ80" i="19" s="1"/>
  <c r="AS80" i="19" s="1"/>
  <c r="W98" i="22"/>
  <c r="O86" i="22"/>
  <c r="AQ117" i="17"/>
  <c r="AH89" i="19"/>
  <c r="AJ89" i="19" s="1"/>
  <c r="AS89" i="19" s="1"/>
  <c r="F83" i="26"/>
  <c r="AA110" i="16"/>
  <c r="F83" i="23" s="1"/>
  <c r="AN122" i="16"/>
  <c r="AM95" i="23" s="1"/>
  <c r="AC92" i="20"/>
  <c r="AR120" i="16"/>
  <c r="B79" i="26"/>
  <c r="AN118" i="4"/>
  <c r="AI91" i="23" s="1"/>
  <c r="I79" i="19"/>
  <c r="K79" i="19" s="1"/>
  <c r="AN79" i="19" s="1"/>
  <c r="AQ107" i="4"/>
  <c r="Q106" i="16"/>
  <c r="CG82" i="18"/>
  <c r="CS82" i="18" s="1"/>
  <c r="A82" i="37"/>
  <c r="O82" i="37"/>
  <c r="H82" i="37"/>
  <c r="Y96" i="20"/>
  <c r="W96" i="20"/>
  <c r="X79" i="19"/>
  <c r="Z79" i="19" s="1"/>
  <c r="AQ79" i="19" s="1"/>
  <c r="AQ107" i="15"/>
  <c r="AH98" i="20"/>
  <c r="AR126" i="17"/>
  <c r="W101" i="22"/>
  <c r="O89" i="22"/>
  <c r="O90" i="22"/>
  <c r="Q106" i="17"/>
  <c r="AC91" i="20"/>
  <c r="AR119" i="16"/>
  <c r="G89" i="26"/>
  <c r="AA116" i="17"/>
  <c r="G89" i="23" s="1"/>
  <c r="AN128" i="17"/>
  <c r="AN101" i="23" s="1"/>
  <c r="Z117" i="36"/>
  <c r="Z118" i="36"/>
  <c r="S78" i="19"/>
  <c r="U78" i="19" s="1"/>
  <c r="AP78" i="19" s="1"/>
  <c r="AQ106" i="14"/>
  <c r="J94" i="20"/>
  <c r="H94" i="20"/>
  <c r="Z94" i="32"/>
  <c r="X106" i="32"/>
  <c r="AR128" i="15"/>
  <c r="X100" i="20"/>
  <c r="AD95" i="20"/>
  <c r="AB95" i="20"/>
  <c r="AQ113" i="36"/>
  <c r="C88" i="35"/>
  <c r="AP89" i="1"/>
  <c r="BM101" i="1"/>
  <c r="V116" i="36"/>
  <c r="N84" i="19"/>
  <c r="P84" i="19" s="1"/>
  <c r="AO84" i="19" s="1"/>
  <c r="AQ112" i="5"/>
  <c r="X94" i="20"/>
  <c r="AR122" i="15"/>
  <c r="I77" i="35"/>
  <c r="AH117" i="14"/>
  <c r="AU105" i="14"/>
  <c r="AM117" i="14"/>
  <c r="X78" i="35"/>
  <c r="AA112" i="17"/>
  <c r="G85" i="23" s="1"/>
  <c r="G85" i="26"/>
  <c r="AN124" i="17"/>
  <c r="AN97" i="23" s="1"/>
  <c r="O114" i="36" a="1"/>
  <c r="O114" i="36" s="1"/>
  <c r="Q114" i="36"/>
  <c r="AQ114" i="36" s="1"/>
  <c r="W114" i="36"/>
  <c r="T100" i="22"/>
  <c r="L88" i="22"/>
  <c r="AH81" i="19"/>
  <c r="AJ81" i="19" s="1"/>
  <c r="AS81" i="19" s="1"/>
  <c r="AQ109" i="17"/>
  <c r="AA111" i="14"/>
  <c r="D84" i="23" s="1"/>
  <c r="D84" i="26"/>
  <c r="AN123" i="14"/>
  <c r="AK96" i="23" s="1"/>
  <c r="M94" i="20"/>
  <c r="O94" i="20"/>
  <c r="AB88" i="35"/>
  <c r="N81" i="22"/>
  <c r="V93" i="22"/>
  <c r="X25" i="35"/>
  <c r="AG98" i="20"/>
  <c r="AI98" i="20"/>
  <c r="AF117" i="16"/>
  <c r="BB90" i="1"/>
  <c r="CG79" i="18"/>
  <c r="CS79" i="18" s="1"/>
  <c r="O79" i="37"/>
  <c r="H79" i="37"/>
  <c r="A79" i="37"/>
  <c r="S89" i="19"/>
  <c r="U89" i="19" s="1"/>
  <c r="AP89" i="19" s="1"/>
  <c r="BD100" i="19" s="1"/>
  <c r="AQ117" i="14"/>
  <c r="U106" i="14"/>
  <c r="W100" i="22"/>
  <c r="O88" i="22"/>
  <c r="S93" i="20"/>
  <c r="U93" i="20" s="1"/>
  <c r="AP93" i="20" s="1"/>
  <c r="AR121" i="14"/>
  <c r="AR127" i="4"/>
  <c r="I99" i="20"/>
  <c r="T91" i="20"/>
  <c r="R91" i="20"/>
  <c r="AQ79" i="12"/>
  <c r="O77" i="35"/>
  <c r="X28" i="35"/>
  <c r="AD90" i="20"/>
  <c r="AB90" i="20"/>
  <c r="AH86" i="35"/>
  <c r="X115" i="36"/>
  <c r="Z99" i="32"/>
  <c r="V99" i="32" a="1"/>
  <c r="V99" i="32" s="1"/>
  <c r="W111" i="32"/>
  <c r="J101" i="20"/>
  <c r="H101" i="20"/>
  <c r="AI89" i="20"/>
  <c r="AG89" i="20"/>
  <c r="T99" i="22"/>
  <c r="L87" i="22"/>
  <c r="I83" i="19"/>
  <c r="K83" i="19" s="1"/>
  <c r="AN83" i="19" s="1"/>
  <c r="AQ111" i="4"/>
  <c r="X95" i="20"/>
  <c r="AR123" i="15"/>
  <c r="R90" i="20"/>
  <c r="T90" i="20"/>
  <c r="AQ110" i="5"/>
  <c r="N82" i="19"/>
  <c r="P82" i="19" s="1"/>
  <c r="AO82" i="19" s="1"/>
  <c r="AQ110" i="14"/>
  <c r="S82" i="19"/>
  <c r="U82" i="19" s="1"/>
  <c r="AP82" i="19" s="1"/>
  <c r="W115" i="36"/>
  <c r="Z115" i="36"/>
  <c r="AQ117" i="15"/>
  <c r="X89" i="19"/>
  <c r="Z89" i="19" s="1"/>
  <c r="AQ89" i="19" s="1"/>
  <c r="BE100" i="19" s="1"/>
  <c r="AR127" i="15"/>
  <c r="X99" i="20"/>
  <c r="F82" i="26"/>
  <c r="AA109" i="16"/>
  <c r="F82" i="23" s="1"/>
  <c r="AN121" i="16"/>
  <c r="AM94" i="23" s="1"/>
  <c r="G86" i="26"/>
  <c r="AA113" i="17"/>
  <c r="G86" i="23" s="1"/>
  <c r="AN125" i="17"/>
  <c r="AN98" i="23" s="1"/>
  <c r="CF79" i="11"/>
  <c r="L89" i="22"/>
  <c r="T89" i="22"/>
  <c r="T101" i="22"/>
  <c r="L90" i="22"/>
  <c r="U96" i="22"/>
  <c r="M84" i="22"/>
  <c r="X92" i="20"/>
  <c r="AR120" i="15"/>
  <c r="AU105" i="16"/>
  <c r="T78" i="1"/>
  <c r="W78" i="1"/>
  <c r="U78" i="1"/>
  <c r="AB79" i="1"/>
  <c r="X113" i="32"/>
  <c r="AC96" i="20"/>
  <c r="AR124" i="16"/>
  <c r="O98" i="20"/>
  <c r="M98" i="20"/>
  <c r="AH79" i="19"/>
  <c r="AJ79" i="19" s="1"/>
  <c r="AS79" i="19" s="1"/>
  <c r="AQ107" i="17"/>
  <c r="E79" i="26"/>
  <c r="AN118" i="15"/>
  <c r="AL91" i="23" s="1"/>
  <c r="AQ111" i="16"/>
  <c r="AC83" i="19"/>
  <c r="AE83" i="19" s="1"/>
  <c r="AR83" i="19" s="1"/>
  <c r="AH95" i="20"/>
  <c r="AR123" i="17"/>
  <c r="AQ108" i="14"/>
  <c r="S80" i="19"/>
  <c r="U80" i="19" s="1"/>
  <c r="AP80" i="19" s="1"/>
  <c r="AR124" i="4"/>
  <c r="I96" i="20"/>
  <c r="P80" i="22"/>
  <c r="X92" i="22"/>
  <c r="BQ99" i="1"/>
  <c r="AT87" i="1"/>
  <c r="N91" i="20"/>
  <c r="AR119" i="5"/>
  <c r="AB89" i="35"/>
  <c r="AB90" i="35"/>
  <c r="AC89" i="19"/>
  <c r="AE89" i="19" s="1"/>
  <c r="AR89" i="19" s="1"/>
  <c r="AQ117" i="16"/>
  <c r="G79" i="26"/>
  <c r="AN118" i="17"/>
  <c r="AN91" i="23" s="1"/>
  <c r="O117" i="36" a="1"/>
  <c r="O117" i="36" s="1"/>
  <c r="Q117" i="36"/>
  <c r="Q118" i="36"/>
  <c r="H95" i="20"/>
  <c r="J95" i="20"/>
  <c r="U90" i="22"/>
  <c r="D80" i="26"/>
  <c r="AA107" i="14"/>
  <c r="D80" i="23" s="1"/>
  <c r="AN119" i="14"/>
  <c r="AK92" i="23" s="1"/>
  <c r="V94" i="32" a="1"/>
  <c r="V94" i="32" s="1"/>
  <c r="W106" i="32"/>
  <c r="I90" i="19"/>
  <c r="K90" i="19" s="1"/>
  <c r="AN90" i="19" s="1"/>
  <c r="AQ118" i="4"/>
  <c r="AH83" i="23"/>
  <c r="BI83" i="23" s="1"/>
  <c r="AB83" i="23"/>
  <c r="B84" i="33" s="1"/>
  <c r="F84" i="33" s="1"/>
  <c r="J84" i="33" s="1"/>
  <c r="AB86" i="35"/>
  <c r="BL101" i="1"/>
  <c r="AO89" i="1"/>
  <c r="X116" i="36"/>
  <c r="AA112" i="5"/>
  <c r="C85" i="23" s="1"/>
  <c r="C85" i="26"/>
  <c r="AN124" i="5"/>
  <c r="AJ97" i="23" s="1"/>
  <c r="AH79" i="35"/>
  <c r="BA90" i="1"/>
  <c r="X42" i="35"/>
  <c r="AO79" i="8"/>
  <c r="AK117" i="14"/>
  <c r="Z97" i="32"/>
  <c r="V97" i="32" a="1"/>
  <c r="V97" i="32" s="1"/>
  <c r="W109" i="32"/>
  <c r="AD78" i="35"/>
  <c r="AQ114" i="5"/>
  <c r="N86" i="19"/>
  <c r="P86" i="19" s="1"/>
  <c r="AO86" i="19" s="1"/>
  <c r="Y99" i="20"/>
  <c r="W99" i="20"/>
  <c r="U114" i="36"/>
  <c r="R114" i="36"/>
  <c r="N88" i="19"/>
  <c r="P88" i="19" s="1"/>
  <c r="AO88" i="19" s="1"/>
  <c r="AQ116" i="5"/>
  <c r="X98" i="20"/>
  <c r="AR126" i="15"/>
  <c r="H100" i="20"/>
  <c r="J100" i="20"/>
  <c r="AB80" i="35"/>
  <c r="AQ109" i="15"/>
  <c r="X81" i="19"/>
  <c r="Z81" i="19" s="1"/>
  <c r="AQ81" i="19" s="1"/>
  <c r="S100" i="20"/>
  <c r="AR128" i="14"/>
  <c r="AH82" i="35"/>
  <c r="AR79" i="12"/>
  <c r="X36" i="35"/>
  <c r="D105" i="36"/>
  <c r="A77" i="35"/>
  <c r="C92" i="32"/>
  <c r="AC92" i="32" s="1"/>
  <c r="B78" i="21"/>
  <c r="B77" i="22"/>
  <c r="A78" i="26"/>
  <c r="B77" i="20"/>
  <c r="AL77" i="20" s="1"/>
  <c r="AX77" i="20" s="1"/>
  <c r="A78" i="23"/>
  <c r="B78" i="18"/>
  <c r="B77" i="19"/>
  <c r="AL77" i="19" s="1"/>
  <c r="AY77" i="19" s="1"/>
  <c r="BA92" i="20" l="1"/>
  <c r="K93" i="20"/>
  <c r="AN93" i="20" s="1"/>
  <c r="K78" i="22"/>
  <c r="AN117" i="4"/>
  <c r="AI90" i="23" s="1"/>
  <c r="CX92" i="18"/>
  <c r="AX92" i="23" s="1"/>
  <c r="AD90" i="21"/>
  <c r="BY90" i="21" s="1"/>
  <c r="CK91" i="21" s="1"/>
  <c r="AD83" i="21"/>
  <c r="BY83" i="21" s="1"/>
  <c r="AK79" i="21"/>
  <c r="BZ79" i="21" s="1"/>
  <c r="CY91" i="21" s="1"/>
  <c r="W79" i="21"/>
  <c r="BX79" i="21" s="1"/>
  <c r="CW91" i="21" s="1"/>
  <c r="CU95" i="18"/>
  <c r="AU95" i="23" s="1"/>
  <c r="AK88" i="21"/>
  <c r="BZ88" i="21" s="1"/>
  <c r="W85" i="21"/>
  <c r="BX85" i="21" s="1"/>
  <c r="BM87" i="21"/>
  <c r="CD87" i="21" s="1"/>
  <c r="AR89" i="21"/>
  <c r="CA89" i="21" s="1"/>
  <c r="AY84" i="21"/>
  <c r="CB84" i="21" s="1"/>
  <c r="W80" i="21"/>
  <c r="BX80" i="21" s="1"/>
  <c r="P80" i="21"/>
  <c r="BW80" i="21" s="1"/>
  <c r="CV92" i="21" s="1"/>
  <c r="I90" i="21"/>
  <c r="BV90" i="21" s="1"/>
  <c r="AD82" i="21"/>
  <c r="BY82" i="21" s="1"/>
  <c r="CX94" i="21" s="1"/>
  <c r="AD86" i="21"/>
  <c r="BY86" i="21" s="1"/>
  <c r="BF85" i="21"/>
  <c r="CC85" i="21" s="1"/>
  <c r="BF87" i="21"/>
  <c r="CC87" i="21" s="1"/>
  <c r="BM85" i="21"/>
  <c r="CD85" i="21" s="1"/>
  <c r="AY86" i="21"/>
  <c r="CB86" i="21" s="1"/>
  <c r="AY80" i="21"/>
  <c r="CB80" i="21" s="1"/>
  <c r="DA92" i="21" s="1"/>
  <c r="AK84" i="21"/>
  <c r="BZ84" i="21" s="1"/>
  <c r="P85" i="21"/>
  <c r="BW85" i="21" s="1"/>
  <c r="I89" i="21"/>
  <c r="BV89" i="21" s="1"/>
  <c r="W82" i="21"/>
  <c r="BX82" i="21" s="1"/>
  <c r="P88" i="21"/>
  <c r="BW88" i="21" s="1"/>
  <c r="AD81" i="21"/>
  <c r="BY81" i="21" s="1"/>
  <c r="CX93" i="21" s="1"/>
  <c r="W90" i="21"/>
  <c r="BX90" i="21" s="1"/>
  <c r="CJ91" i="21" s="1"/>
  <c r="W81" i="21"/>
  <c r="BX81" i="21" s="1"/>
  <c r="L92" i="32"/>
  <c r="W104" i="32" s="1"/>
  <c r="W83" i="21"/>
  <c r="BX83" i="21" s="1"/>
  <c r="CW95" i="21" s="1"/>
  <c r="AR90" i="21"/>
  <c r="CA90" i="21" s="1"/>
  <c r="CM91" i="21" s="1"/>
  <c r="BT83" i="21"/>
  <c r="CE83" i="21" s="1"/>
  <c r="AK85" i="21"/>
  <c r="BZ85" i="21" s="1"/>
  <c r="BT82" i="21"/>
  <c r="CE82" i="21" s="1"/>
  <c r="DD94" i="21" s="1"/>
  <c r="P82" i="21"/>
  <c r="BW82" i="21" s="1"/>
  <c r="CV94" i="21" s="1"/>
  <c r="BF90" i="21"/>
  <c r="CC90" i="21" s="1"/>
  <c r="CO91" i="21" s="1"/>
  <c r="AR81" i="21"/>
  <c r="CA81" i="21" s="1"/>
  <c r="CZ93" i="21" s="1"/>
  <c r="AK81" i="21"/>
  <c r="BZ81" i="21" s="1"/>
  <c r="CY93" i="21" s="1"/>
  <c r="P84" i="21"/>
  <c r="BW84" i="21" s="1"/>
  <c r="AR87" i="21"/>
  <c r="CA87" i="21" s="1"/>
  <c r="BT84" i="21"/>
  <c r="CE84" i="21" s="1"/>
  <c r="P79" i="21"/>
  <c r="BW79" i="21" s="1"/>
  <c r="CV91" i="21" s="1"/>
  <c r="AR84" i="21"/>
  <c r="CA84" i="21" s="1"/>
  <c r="AK86" i="21"/>
  <c r="BZ86" i="21" s="1"/>
  <c r="P87" i="21"/>
  <c r="BW87" i="21" s="1"/>
  <c r="P83" i="21"/>
  <c r="BW83" i="21" s="1"/>
  <c r="CV95" i="21" s="1"/>
  <c r="AD84" i="21"/>
  <c r="BY84" i="21" s="1"/>
  <c r="I87" i="21"/>
  <c r="BV87" i="21" s="1"/>
  <c r="BF82" i="21"/>
  <c r="CC82" i="21" s="1"/>
  <c r="DB94" i="21" s="1"/>
  <c r="AR85" i="21"/>
  <c r="CA85" i="21" s="1"/>
  <c r="BT86" i="21"/>
  <c r="CE86" i="21" s="1"/>
  <c r="W87" i="21"/>
  <c r="BX87" i="21" s="1"/>
  <c r="I86" i="21"/>
  <c r="BV86" i="21" s="1"/>
  <c r="BM88" i="21"/>
  <c r="CD88" i="21" s="1"/>
  <c r="CW97" i="18"/>
  <c r="AW97" i="23" s="1"/>
  <c r="P89" i="21"/>
  <c r="BW89" i="21" s="1"/>
  <c r="BF84" i="21"/>
  <c r="CC84" i="21" s="1"/>
  <c r="M92" i="32"/>
  <c r="CY96" i="18"/>
  <c r="AY96" i="23" s="1"/>
  <c r="BM81" i="21"/>
  <c r="CD81" i="21" s="1"/>
  <c r="AY88" i="21"/>
  <c r="CB88" i="21" s="1"/>
  <c r="U92" i="32"/>
  <c r="BT79" i="21"/>
  <c r="CE79" i="21" s="1"/>
  <c r="DD91" i="21" s="1"/>
  <c r="P92" i="32"/>
  <c r="CZ93" i="18"/>
  <c r="AZ93" i="23" s="1"/>
  <c r="N92" i="32"/>
  <c r="R92" i="32"/>
  <c r="BM79" i="21"/>
  <c r="CD79" i="21" s="1"/>
  <c r="DC91" i="21" s="1"/>
  <c r="P81" i="21"/>
  <c r="BW81" i="21" s="1"/>
  <c r="CV93" i="21" s="1"/>
  <c r="BM86" i="21"/>
  <c r="CD86" i="21" s="1"/>
  <c r="BM80" i="21"/>
  <c r="CD80" i="21" s="1"/>
  <c r="DC92" i="21" s="1"/>
  <c r="BF79" i="21"/>
  <c r="CC79" i="21" s="1"/>
  <c r="DB91" i="21" s="1"/>
  <c r="AK83" i="21"/>
  <c r="BZ83" i="21" s="1"/>
  <c r="CY95" i="21" s="1"/>
  <c r="BF86" i="21"/>
  <c r="CC86" i="21" s="1"/>
  <c r="AR80" i="21"/>
  <c r="CA80" i="21" s="1"/>
  <c r="CZ92" i="21" s="1"/>
  <c r="CU91" i="18"/>
  <c r="AU91" i="23" s="1"/>
  <c r="CX100" i="18"/>
  <c r="AX100" i="23" s="1"/>
  <c r="CW91" i="18"/>
  <c r="AW91" i="23" s="1"/>
  <c r="AD87" i="21"/>
  <c r="BY87" i="21" s="1"/>
  <c r="BM89" i="21"/>
  <c r="CD89" i="21" s="1"/>
  <c r="AR86" i="21"/>
  <c r="CA86" i="21" s="1"/>
  <c r="BT87" i="21"/>
  <c r="CE87" i="21" s="1"/>
  <c r="I83" i="21"/>
  <c r="BV83" i="21" s="1"/>
  <c r="BF80" i="21"/>
  <c r="CC80" i="21" s="1"/>
  <c r="AD80" i="21"/>
  <c r="BY80" i="21" s="1"/>
  <c r="CX92" i="21" s="1"/>
  <c r="AR79" i="21"/>
  <c r="CA79" i="21" s="1"/>
  <c r="AY83" i="21"/>
  <c r="CB83" i="21" s="1"/>
  <c r="DA95" i="21" s="1"/>
  <c r="AY90" i="21"/>
  <c r="CB90" i="21" s="1"/>
  <c r="CN91" i="21" s="1"/>
  <c r="AD85" i="21"/>
  <c r="BY85" i="21" s="1"/>
  <c r="AK82" i="21"/>
  <c r="BZ82" i="21" s="1"/>
  <c r="CY94" i="21" s="1"/>
  <c r="W84" i="21"/>
  <c r="BX84" i="21" s="1"/>
  <c r="AR82" i="21"/>
  <c r="CA82" i="21" s="1"/>
  <c r="I85" i="21"/>
  <c r="BV85" i="21" s="1"/>
  <c r="BF83" i="21"/>
  <c r="CC83" i="21" s="1"/>
  <c r="DB95" i="21" s="1"/>
  <c r="W88" i="21"/>
  <c r="BX88" i="21" s="1"/>
  <c r="BM82" i="21"/>
  <c r="CD82" i="21" s="1"/>
  <c r="P86" i="21"/>
  <c r="BW86" i="21" s="1"/>
  <c r="BT89" i="21"/>
  <c r="CE89" i="21" s="1"/>
  <c r="BF81" i="21"/>
  <c r="CC81" i="21" s="1"/>
  <c r="DB93" i="21" s="1"/>
  <c r="BF89" i="21"/>
  <c r="CC89" i="21" s="1"/>
  <c r="I88" i="21"/>
  <c r="BV88" i="21" s="1"/>
  <c r="BT81" i="21"/>
  <c r="CE81" i="21" s="1"/>
  <c r="DD93" i="21" s="1"/>
  <c r="BF88" i="21"/>
  <c r="CC88" i="21" s="1"/>
  <c r="BM83" i="21"/>
  <c r="CD83" i="21" s="1"/>
  <c r="CV101" i="18"/>
  <c r="AV101" i="23" s="1"/>
  <c r="AY82" i="21"/>
  <c r="CB82" i="21" s="1"/>
  <c r="DA94" i="21" s="1"/>
  <c r="AK89" i="21"/>
  <c r="BZ89" i="21" s="1"/>
  <c r="I81" i="21"/>
  <c r="BV81" i="21" s="1"/>
  <c r="BT90" i="21"/>
  <c r="CE90" i="21" s="1"/>
  <c r="CQ91" i="21" s="1"/>
  <c r="I82" i="21"/>
  <c r="BV82" i="21" s="1"/>
  <c r="CU94" i="21" s="1"/>
  <c r="AK90" i="21"/>
  <c r="BZ90" i="21" s="1"/>
  <c r="CL91" i="21" s="1"/>
  <c r="CU93" i="18"/>
  <c r="AU93" i="23" s="1"/>
  <c r="CY95" i="18"/>
  <c r="AY95" i="23" s="1"/>
  <c r="CT91" i="18"/>
  <c r="AT91" i="23" s="1"/>
  <c r="W86" i="21"/>
  <c r="BX86" i="21" s="1"/>
  <c r="AY79" i="21"/>
  <c r="CB79" i="21" s="1"/>
  <c r="CZ101" i="18"/>
  <c r="AZ101" i="23" s="1"/>
  <c r="I84" i="21"/>
  <c r="BV84" i="21" s="1"/>
  <c r="CW101" i="18"/>
  <c r="AW101" i="23" s="1"/>
  <c r="I80" i="21"/>
  <c r="BV80" i="21" s="1"/>
  <c r="CU92" i="21" s="1"/>
  <c r="AY81" i="21"/>
  <c r="CB81" i="21" s="1"/>
  <c r="DA93" i="21" s="1"/>
  <c r="BM84" i="21"/>
  <c r="CD84" i="21" s="1"/>
  <c r="AY89" i="21"/>
  <c r="CB89" i="21" s="1"/>
  <c r="W89" i="21"/>
  <c r="BX89" i="21" s="1"/>
  <c r="AD88" i="21"/>
  <c r="BY88" i="21" s="1"/>
  <c r="AD79" i="21"/>
  <c r="BY79" i="21" s="1"/>
  <c r="CX91" i="21" s="1"/>
  <c r="T92" i="32"/>
  <c r="AR88" i="21"/>
  <c r="CA88" i="21" s="1"/>
  <c r="P90" i="21"/>
  <c r="BW90" i="21" s="1"/>
  <c r="AK80" i="21"/>
  <c r="BZ80" i="21" s="1"/>
  <c r="CY92" i="21" s="1"/>
  <c r="BT88" i="21"/>
  <c r="CE88" i="21" s="1"/>
  <c r="AR83" i="21"/>
  <c r="CA83" i="21" s="1"/>
  <c r="CZ95" i="21" s="1"/>
  <c r="AY85" i="21"/>
  <c r="CB85" i="21" s="1"/>
  <c r="CT98" i="18"/>
  <c r="AD89" i="21"/>
  <c r="BY89" i="21" s="1"/>
  <c r="AK87" i="21"/>
  <c r="BZ87" i="21" s="1"/>
  <c r="BT85" i="21"/>
  <c r="CE85" i="21" s="1"/>
  <c r="AY87" i="21"/>
  <c r="CB87" i="21" s="1"/>
  <c r="BT80" i="21"/>
  <c r="CE80" i="21" s="1"/>
  <c r="DD92" i="21" s="1"/>
  <c r="I79" i="21"/>
  <c r="BV79" i="21" s="1"/>
  <c r="CU91" i="21" s="1"/>
  <c r="DB93" i="18"/>
  <c r="BB93" i="23" s="1"/>
  <c r="BM90" i="21"/>
  <c r="CD90" i="21" s="1"/>
  <c r="CP91" i="21" s="1"/>
  <c r="S92" i="32"/>
  <c r="Q92" i="32"/>
  <c r="O92" i="32"/>
  <c r="AJ95" i="20"/>
  <c r="AS95" i="20" s="1"/>
  <c r="BA102" i="19"/>
  <c r="AE92" i="20"/>
  <c r="AR92" i="20" s="1"/>
  <c r="BF100" i="19"/>
  <c r="AE96" i="20"/>
  <c r="AR96" i="20" s="1"/>
  <c r="BD93" i="20"/>
  <c r="P97" i="20"/>
  <c r="AO97" i="20" s="1"/>
  <c r="P95" i="20"/>
  <c r="AO95" i="20" s="1"/>
  <c r="AA106" i="17"/>
  <c r="G79" i="23" s="1"/>
  <c r="I79" i="23" s="1"/>
  <c r="BF94" i="19"/>
  <c r="BE90" i="20"/>
  <c r="CI83" i="18"/>
  <c r="N83" i="23" s="1"/>
  <c r="CP81" i="18"/>
  <c r="U81" i="23" s="1"/>
  <c r="F81" i="37"/>
  <c r="T93" i="37" s="1"/>
  <c r="CN81" i="18"/>
  <c r="S81" i="23" s="1"/>
  <c r="Z90" i="20"/>
  <c r="AQ90" i="20" s="1"/>
  <c r="K90" i="20"/>
  <c r="AN90" i="20" s="1"/>
  <c r="K92" i="20"/>
  <c r="AN92" i="20" s="1"/>
  <c r="Z92" i="20"/>
  <c r="AQ92" i="20" s="1"/>
  <c r="Z93" i="20"/>
  <c r="AQ93" i="20" s="1"/>
  <c r="W89" i="20"/>
  <c r="Y89" i="20"/>
  <c r="BC89" i="20" s="1"/>
  <c r="BA93" i="20"/>
  <c r="AJ94" i="20"/>
  <c r="AS94" i="20" s="1"/>
  <c r="BC99" i="19"/>
  <c r="AJ92" i="20"/>
  <c r="AS92" i="20" s="1"/>
  <c r="U92" i="20"/>
  <c r="AP92" i="20" s="1"/>
  <c r="CK89" i="18"/>
  <c r="P89" i="23" s="1"/>
  <c r="CO90" i="18"/>
  <c r="T90" i="23" s="1"/>
  <c r="CT99" i="18"/>
  <c r="D98" i="20" s="1"/>
  <c r="CN82" i="18"/>
  <c r="S82" i="23" s="1"/>
  <c r="B87" i="37"/>
  <c r="C89" i="37"/>
  <c r="Q101" i="37" s="1"/>
  <c r="AG113" i="32"/>
  <c r="H100" i="33" s="1"/>
  <c r="F86" i="37"/>
  <c r="T98" i="37" s="1"/>
  <c r="AG110" i="32"/>
  <c r="H97" i="33" s="1"/>
  <c r="E89" i="37"/>
  <c r="S101" i="37" s="1"/>
  <c r="CP86" i="18"/>
  <c r="U86" i="23" s="1"/>
  <c r="DB98" i="18"/>
  <c r="BB98" i="23" s="1"/>
  <c r="CN89" i="18"/>
  <c r="S89" i="23" s="1"/>
  <c r="CI81" i="18"/>
  <c r="N81" i="23" s="1"/>
  <c r="CO89" i="18"/>
  <c r="T89" i="23" s="1"/>
  <c r="DA101" i="18"/>
  <c r="BA101" i="23" s="1"/>
  <c r="CL80" i="18"/>
  <c r="Q80" i="23" s="1"/>
  <c r="Z104" i="23"/>
  <c r="AD104" i="23" s="1"/>
  <c r="D105" i="33" s="1"/>
  <c r="D88" i="37"/>
  <c r="R100" i="37" s="1"/>
  <c r="Z105" i="23"/>
  <c r="AD105" i="23" s="1"/>
  <c r="D106" i="33" s="1"/>
  <c r="CL88" i="18"/>
  <c r="Q88" i="23" s="1"/>
  <c r="E81" i="37"/>
  <c r="S93" i="37" s="1"/>
  <c r="C79" i="37"/>
  <c r="Q91" i="37" s="1"/>
  <c r="AG107" i="32"/>
  <c r="H94" i="33" s="1"/>
  <c r="AG111" i="32"/>
  <c r="H98" i="33" s="1"/>
  <c r="DA93" i="18"/>
  <c r="BA93" i="23" s="1"/>
  <c r="CO81" i="18"/>
  <c r="T81" i="23" s="1"/>
  <c r="CM83" i="18"/>
  <c r="R83" i="23" s="1"/>
  <c r="CM84" i="18"/>
  <c r="R84" i="23" s="1"/>
  <c r="CV91" i="18"/>
  <c r="AV91" i="23" s="1"/>
  <c r="DD98" i="18"/>
  <c r="C97" i="20" s="1"/>
  <c r="B79" i="37"/>
  <c r="P91" i="37" s="1"/>
  <c r="AJ93" i="20"/>
  <c r="AS93" i="20" s="1"/>
  <c r="BB90" i="20"/>
  <c r="DA102" i="18"/>
  <c r="BA102" i="23" s="1"/>
  <c r="P91" i="20"/>
  <c r="AO91" i="20" s="1"/>
  <c r="BG90" i="19"/>
  <c r="Z97" i="20"/>
  <c r="AQ97" i="20" s="1"/>
  <c r="AE89" i="20"/>
  <c r="AR89" i="20" s="1"/>
  <c r="CZ94" i="18"/>
  <c r="AZ94" i="23" s="1"/>
  <c r="BC97" i="19"/>
  <c r="Y88" i="35"/>
  <c r="BG95" i="19"/>
  <c r="W78" i="21"/>
  <c r="BX78" i="21" s="1"/>
  <c r="AD78" i="21"/>
  <c r="BY78" i="21" s="1"/>
  <c r="CL79" i="18"/>
  <c r="Q79" i="23" s="1"/>
  <c r="CQ79" i="18"/>
  <c r="CH79" i="18"/>
  <c r="AE90" i="20"/>
  <c r="AR90" i="20" s="1"/>
  <c r="BD99" i="19"/>
  <c r="AK78" i="21"/>
  <c r="BZ78" i="21" s="1"/>
  <c r="CO91" i="18"/>
  <c r="T91" i="23" s="1"/>
  <c r="BD94" i="20"/>
  <c r="BF103" i="23"/>
  <c r="AZ94" i="20"/>
  <c r="AN117" i="15"/>
  <c r="AL90" i="23" s="1"/>
  <c r="Z94" i="20"/>
  <c r="AQ94" i="20" s="1"/>
  <c r="AE91" i="20"/>
  <c r="AR91" i="20" s="1"/>
  <c r="BB91" i="20"/>
  <c r="AJ91" i="20"/>
  <c r="AS91" i="20" s="1"/>
  <c r="P94" i="20"/>
  <c r="AO94" i="20" s="1"/>
  <c r="Z91" i="20"/>
  <c r="AQ91" i="20" s="1"/>
  <c r="AY78" i="21"/>
  <c r="CB78" i="21" s="1"/>
  <c r="AU79" i="19"/>
  <c r="BB90" i="19"/>
  <c r="AV79" i="19"/>
  <c r="W88" i="26"/>
  <c r="Y89" i="33" s="1"/>
  <c r="AK102" i="32"/>
  <c r="AA102" i="32"/>
  <c r="AD114" i="32"/>
  <c r="BG98" i="19"/>
  <c r="AV80" i="19"/>
  <c r="AU80" i="19"/>
  <c r="BB91" i="19"/>
  <c r="U85" i="33"/>
  <c r="U84" i="26"/>
  <c r="BG96" i="19"/>
  <c r="AE93" i="20"/>
  <c r="AR93" i="20" s="1"/>
  <c r="W89" i="22"/>
  <c r="CO80" i="18"/>
  <c r="T80" i="23" s="1"/>
  <c r="DA92" i="18"/>
  <c r="BA92" i="23" s="1"/>
  <c r="B85" i="37"/>
  <c r="CH85" i="18"/>
  <c r="CT97" i="18"/>
  <c r="BD94" i="19"/>
  <c r="V106" i="36"/>
  <c r="Z106" i="36"/>
  <c r="AJ90" i="20"/>
  <c r="AS90" i="20" s="1"/>
  <c r="BD98" i="20"/>
  <c r="AE98" i="20"/>
  <c r="AR98" i="20" s="1"/>
  <c r="CO83" i="18"/>
  <c r="T83" i="23" s="1"/>
  <c r="DA95" i="18"/>
  <c r="BA95" i="23" s="1"/>
  <c r="H82" i="23"/>
  <c r="I82" i="23"/>
  <c r="BB89" i="19"/>
  <c r="AP97" i="23"/>
  <c r="AO97" i="23"/>
  <c r="S88" i="26"/>
  <c r="V89" i="33" s="1"/>
  <c r="S86" i="26"/>
  <c r="V87" i="33" s="1"/>
  <c r="BE97" i="20"/>
  <c r="AJ97" i="20"/>
  <c r="AS97" i="20" s="1"/>
  <c r="P99" i="20"/>
  <c r="AO99" i="20" s="1"/>
  <c r="D17" i="29" s="1"/>
  <c r="AF7" i="33" s="1"/>
  <c r="BA99" i="20"/>
  <c r="BD90" i="19"/>
  <c r="AK96" i="32"/>
  <c r="W82" i="26"/>
  <c r="Y83" i="33" s="1"/>
  <c r="AA96" i="32"/>
  <c r="AD108" i="32"/>
  <c r="S84" i="26"/>
  <c r="V85" i="33" s="1"/>
  <c r="BE94" i="19"/>
  <c r="CI80" i="18"/>
  <c r="N80" i="23" s="1"/>
  <c r="CU92" i="18"/>
  <c r="AU92" i="23" s="1"/>
  <c r="AO100" i="23"/>
  <c r="AP100" i="23"/>
  <c r="H89" i="23"/>
  <c r="I89" i="23"/>
  <c r="CM80" i="18"/>
  <c r="R80" i="23" s="1"/>
  <c r="CY92" i="18"/>
  <c r="AY92" i="23" s="1"/>
  <c r="AP93" i="23"/>
  <c r="AO93" i="23"/>
  <c r="AU88" i="19"/>
  <c r="BB99" i="19"/>
  <c r="AV88" i="19"/>
  <c r="BE96" i="20"/>
  <c r="AJ96" i="20"/>
  <c r="AS96" i="20" s="1"/>
  <c r="AJ100" i="20"/>
  <c r="AS100" i="20" s="1"/>
  <c r="BE100" i="20"/>
  <c r="BF91" i="19"/>
  <c r="S87" i="26"/>
  <c r="V88" i="33" s="1"/>
  <c r="CM91" i="18"/>
  <c r="R91" i="23" s="1"/>
  <c r="CM90" i="18"/>
  <c r="R90" i="23" s="1"/>
  <c r="CY102" i="18"/>
  <c r="AY102" i="23" s="1"/>
  <c r="D86" i="37"/>
  <c r="CL86" i="18"/>
  <c r="Q86" i="23" s="1"/>
  <c r="CX98" i="18"/>
  <c r="AX98" i="23" s="1"/>
  <c r="BA97" i="20"/>
  <c r="BF97" i="19"/>
  <c r="T85" i="26"/>
  <c r="W86" i="33" s="1"/>
  <c r="AJ99" i="32"/>
  <c r="Q84" i="22"/>
  <c r="AB99" i="32" s="1"/>
  <c r="Y96" i="22"/>
  <c r="AE111" i="32" s="1"/>
  <c r="BE95" i="20"/>
  <c r="E84" i="37"/>
  <c r="CN84" i="18"/>
  <c r="S84" i="23" s="1"/>
  <c r="CZ96" i="18"/>
  <c r="AZ96" i="23" s="1"/>
  <c r="AZ96" i="20"/>
  <c r="K96" i="20"/>
  <c r="AN96" i="20" s="1"/>
  <c r="AV81" i="19"/>
  <c r="AU81" i="19"/>
  <c r="BB92" i="19"/>
  <c r="W85" i="26"/>
  <c r="Y86" i="33" s="1"/>
  <c r="AK99" i="32"/>
  <c r="AA99" i="32"/>
  <c r="AD111" i="32"/>
  <c r="B84" i="37"/>
  <c r="CH84" i="18"/>
  <c r="CT96" i="18"/>
  <c r="CY91" i="18"/>
  <c r="AY91" i="23" s="1"/>
  <c r="T89" i="26"/>
  <c r="W90" i="33" s="1"/>
  <c r="AJ103" i="32"/>
  <c r="Q88" i="22"/>
  <c r="AB103" i="32" s="1"/>
  <c r="Y100" i="22"/>
  <c r="AE115" i="32" s="1"/>
  <c r="T84" i="26"/>
  <c r="W85" i="33" s="1"/>
  <c r="Q83" i="22"/>
  <c r="AB98" i="32" s="1"/>
  <c r="AJ98" i="32"/>
  <c r="Y95" i="22"/>
  <c r="AE110" i="32" s="1"/>
  <c r="CO82" i="18"/>
  <c r="T82" i="23" s="1"/>
  <c r="DA94" i="18"/>
  <c r="BA94" i="23" s="1"/>
  <c r="R106" i="36"/>
  <c r="O89" i="20"/>
  <c r="BA89" i="20" s="1"/>
  <c r="M89" i="20"/>
  <c r="V89" i="22"/>
  <c r="AP101" i="23"/>
  <c r="AO101" i="23"/>
  <c r="BD97" i="19"/>
  <c r="D78" i="26"/>
  <c r="AN117" i="14"/>
  <c r="AK90" i="23" s="1"/>
  <c r="C83" i="37"/>
  <c r="CJ83" i="18"/>
  <c r="O83" i="23" s="1"/>
  <c r="CV95" i="18"/>
  <c r="AV95" i="23" s="1"/>
  <c r="AQ118" i="36"/>
  <c r="CM81" i="18"/>
  <c r="R81" i="23" s="1"/>
  <c r="CY93" i="18"/>
  <c r="AY93" i="23" s="1"/>
  <c r="B83" i="37"/>
  <c r="CH83" i="18"/>
  <c r="CT95" i="18"/>
  <c r="CO88" i="18"/>
  <c r="T88" i="23" s="1"/>
  <c r="DA100" i="18"/>
  <c r="BA100" i="23" s="1"/>
  <c r="CI88" i="18"/>
  <c r="N88" i="23" s="1"/>
  <c r="CU100" i="18"/>
  <c r="AU100" i="23" s="1"/>
  <c r="CQ81" i="18"/>
  <c r="DC93" i="18"/>
  <c r="BG92" i="19"/>
  <c r="AA114" i="36"/>
  <c r="Z100" i="20"/>
  <c r="AQ100" i="20" s="1"/>
  <c r="BC100" i="20"/>
  <c r="AG106" i="32"/>
  <c r="H93" i="33" s="1"/>
  <c r="AP91" i="23"/>
  <c r="AO91" i="23"/>
  <c r="AP99" i="23"/>
  <c r="AO99" i="23"/>
  <c r="AP96" i="23"/>
  <c r="AO96" i="23"/>
  <c r="BF92" i="19"/>
  <c r="CY101" i="18"/>
  <c r="AY101" i="23" s="1"/>
  <c r="CM89" i="18"/>
  <c r="R89" i="23" s="1"/>
  <c r="CK84" i="18"/>
  <c r="P84" i="23" s="1"/>
  <c r="CW96" i="18"/>
  <c r="AW96" i="23" s="1"/>
  <c r="AD115" i="32"/>
  <c r="W89" i="26"/>
  <c r="Y90" i="33" s="1"/>
  <c r="AA103" i="32"/>
  <c r="AK103" i="32"/>
  <c r="U91" i="20"/>
  <c r="AP91" i="20" s="1"/>
  <c r="BC98" i="19"/>
  <c r="AA94" i="32"/>
  <c r="AK93" i="32"/>
  <c r="W79" i="26"/>
  <c r="Y80" i="33" s="1"/>
  <c r="AD105" i="32"/>
  <c r="F78" i="26"/>
  <c r="Z101" i="20"/>
  <c r="AQ101" i="20" s="1"/>
  <c r="BC101" i="20"/>
  <c r="F79" i="37"/>
  <c r="DB91" i="18"/>
  <c r="BB91" i="23" s="1"/>
  <c r="U106" i="36"/>
  <c r="I91" i="23"/>
  <c r="H91" i="23"/>
  <c r="AG115" i="32"/>
  <c r="H102" i="33" s="1"/>
  <c r="U90" i="20"/>
  <c r="AP90" i="20" s="1"/>
  <c r="AP95" i="23"/>
  <c r="AO95" i="23"/>
  <c r="BF93" i="19"/>
  <c r="AA115" i="36"/>
  <c r="AG105" i="32"/>
  <c r="H92" i="33" s="1"/>
  <c r="E79" i="37"/>
  <c r="CZ91" i="18"/>
  <c r="AZ91" i="23" s="1"/>
  <c r="CK80" i="18"/>
  <c r="P80" i="23" s="1"/>
  <c r="CW92" i="18"/>
  <c r="AW92" i="23" s="1"/>
  <c r="CM88" i="18"/>
  <c r="R88" i="23" s="1"/>
  <c r="CY100" i="18"/>
  <c r="AY100" i="23" s="1"/>
  <c r="BD92" i="19"/>
  <c r="BE95" i="19"/>
  <c r="BA98" i="20"/>
  <c r="P98" i="20"/>
  <c r="AO98" i="20" s="1"/>
  <c r="AV86" i="19"/>
  <c r="AU86" i="19"/>
  <c r="BB97" i="19"/>
  <c r="BD98" i="19"/>
  <c r="CH80" i="18"/>
  <c r="B80" i="37"/>
  <c r="CT92" i="18"/>
  <c r="I88" i="23"/>
  <c r="H88" i="23"/>
  <c r="U80" i="33"/>
  <c r="U79" i="26"/>
  <c r="BE97" i="19"/>
  <c r="K89" i="20"/>
  <c r="AN89" i="20" s="1"/>
  <c r="AZ89" i="20"/>
  <c r="CN85" i="18"/>
  <c r="S85" i="23" s="1"/>
  <c r="E85" i="37"/>
  <c r="CZ97" i="18"/>
  <c r="AZ97" i="23" s="1"/>
  <c r="CQ87" i="18"/>
  <c r="DC99" i="18"/>
  <c r="BB92" i="20"/>
  <c r="U89" i="26"/>
  <c r="U90" i="33"/>
  <c r="C78" i="26"/>
  <c r="S79" i="26"/>
  <c r="V80" i="33" s="1"/>
  <c r="AN117" i="5"/>
  <c r="AJ90" i="23" s="1"/>
  <c r="AA95" i="32"/>
  <c r="AK95" i="32"/>
  <c r="W81" i="26"/>
  <c r="Y82" i="33" s="1"/>
  <c r="AD107" i="32"/>
  <c r="CQ85" i="18"/>
  <c r="DC97" i="18"/>
  <c r="D90" i="20"/>
  <c r="F88" i="37"/>
  <c r="CP88" i="18"/>
  <c r="U88" i="23" s="1"/>
  <c r="DB100" i="18"/>
  <c r="BB100" i="23" s="1"/>
  <c r="AN117" i="16"/>
  <c r="AM90" i="23" s="1"/>
  <c r="P90" i="20"/>
  <c r="AO90" i="20" s="1"/>
  <c r="CV90" i="18"/>
  <c r="AV90" i="23" s="1"/>
  <c r="CW90" i="18"/>
  <c r="AW90" i="23" s="1"/>
  <c r="BT78" i="21"/>
  <c r="CE78" i="21" s="1"/>
  <c r="I78" i="21"/>
  <c r="BV78" i="21" s="1"/>
  <c r="P78" i="21"/>
  <c r="BW78" i="21" s="1"/>
  <c r="BC95" i="19"/>
  <c r="AH78" i="19"/>
  <c r="AJ78" i="19" s="1"/>
  <c r="AS78" i="19" s="1"/>
  <c r="BG89" i="19" s="1"/>
  <c r="AQ106" i="17"/>
  <c r="AA101" i="32"/>
  <c r="AK101" i="32"/>
  <c r="W87" i="26"/>
  <c r="Y88" i="33" s="1"/>
  <c r="AD113" i="32"/>
  <c r="AE95" i="20"/>
  <c r="AR95" i="20" s="1"/>
  <c r="BD95" i="20"/>
  <c r="U90" i="26"/>
  <c r="U91" i="33"/>
  <c r="CO84" i="18"/>
  <c r="T84" i="23" s="1"/>
  <c r="DA96" i="18"/>
  <c r="BA96" i="23" s="1"/>
  <c r="S106" i="36"/>
  <c r="BA96" i="20"/>
  <c r="P96" i="20"/>
  <c r="AO96" i="20" s="1"/>
  <c r="AF117" i="36"/>
  <c r="T79" i="26"/>
  <c r="W80" i="33" s="1"/>
  <c r="AJ93" i="32"/>
  <c r="Y90" i="22"/>
  <c r="AE105" i="32" s="1"/>
  <c r="CJ85" i="18"/>
  <c r="O85" i="23" s="1"/>
  <c r="C84" i="37"/>
  <c r="CJ84" i="18"/>
  <c r="O84" i="23" s="1"/>
  <c r="CV96" i="18"/>
  <c r="AV96" i="23" s="1"/>
  <c r="CN88" i="18"/>
  <c r="S88" i="23" s="1"/>
  <c r="E88" i="37"/>
  <c r="CZ100" i="18"/>
  <c r="AZ100" i="23" s="1"/>
  <c r="CQ90" i="18"/>
  <c r="DC102" i="18"/>
  <c r="CQ91" i="18"/>
  <c r="BE92" i="19"/>
  <c r="BE89" i="19"/>
  <c r="AE78" i="35"/>
  <c r="CH88" i="18"/>
  <c r="B88" i="37"/>
  <c r="CT100" i="18"/>
  <c r="CK82" i="18"/>
  <c r="P82" i="23" s="1"/>
  <c r="CW94" i="18"/>
  <c r="AW94" i="23" s="1"/>
  <c r="C86" i="37"/>
  <c r="CJ86" i="18"/>
  <c r="O86" i="23" s="1"/>
  <c r="CV98" i="18"/>
  <c r="AV98" i="23" s="1"/>
  <c r="BC98" i="20"/>
  <c r="Z98" i="20"/>
  <c r="AQ98" i="20" s="1"/>
  <c r="AQ117" i="36"/>
  <c r="AR79" i="1"/>
  <c r="CM86" i="18"/>
  <c r="R86" i="23" s="1"/>
  <c r="CY98" i="18"/>
  <c r="AY98" i="23" s="1"/>
  <c r="BD90" i="20"/>
  <c r="AK78" i="35"/>
  <c r="BA94" i="20"/>
  <c r="BD89" i="19"/>
  <c r="S83" i="26"/>
  <c r="V84" i="33" s="1"/>
  <c r="Y87" i="35"/>
  <c r="H84" i="23"/>
  <c r="I84" i="23"/>
  <c r="U97" i="20"/>
  <c r="AP97" i="20" s="1"/>
  <c r="BB97" i="20"/>
  <c r="CM82" i="18"/>
  <c r="R82" i="23" s="1"/>
  <c r="CY94" i="18"/>
  <c r="AY94" i="23" s="1"/>
  <c r="CK90" i="18"/>
  <c r="P90" i="23" s="1"/>
  <c r="CW102" i="18"/>
  <c r="AW102" i="23" s="1"/>
  <c r="CK91" i="18"/>
  <c r="P91" i="23" s="1"/>
  <c r="AE117" i="36"/>
  <c r="BC92" i="20"/>
  <c r="CL84" i="18"/>
  <c r="Q84" i="23" s="1"/>
  <c r="D84" i="37"/>
  <c r="CX96" i="18"/>
  <c r="AX96" i="23" s="1"/>
  <c r="CI84" i="18"/>
  <c r="N84" i="23" s="1"/>
  <c r="CU96" i="18"/>
  <c r="AU96" i="23" s="1"/>
  <c r="Y106" i="36"/>
  <c r="BE93" i="20"/>
  <c r="AP102" i="23"/>
  <c r="AO102" i="23"/>
  <c r="Y92" i="23"/>
  <c r="Z103" i="23" s="1"/>
  <c r="AD103" i="23" s="1"/>
  <c r="D104" i="33" s="1"/>
  <c r="BO90" i="1"/>
  <c r="AQ115" i="36"/>
  <c r="F89" i="37"/>
  <c r="CP89" i="18"/>
  <c r="U89" i="23" s="1"/>
  <c r="DB101" i="18"/>
  <c r="BB101" i="23" s="1"/>
  <c r="D87" i="37"/>
  <c r="CL87" i="18"/>
  <c r="Q87" i="23" s="1"/>
  <c r="CX99" i="18"/>
  <c r="AX99" i="23" s="1"/>
  <c r="BF99" i="19"/>
  <c r="Y90" i="35"/>
  <c r="Y89" i="35"/>
  <c r="K91" i="20"/>
  <c r="AN91" i="20" s="1"/>
  <c r="AZ91" i="20"/>
  <c r="I85" i="23"/>
  <c r="H85" i="23"/>
  <c r="BC90" i="20"/>
  <c r="S80" i="26"/>
  <c r="V81" i="33" s="1"/>
  <c r="K98" i="20"/>
  <c r="AN98" i="20" s="1"/>
  <c r="AZ98" i="20"/>
  <c r="BB96" i="20"/>
  <c r="U96" i="20"/>
  <c r="AP96" i="20" s="1"/>
  <c r="CO86" i="18"/>
  <c r="T86" i="23" s="1"/>
  <c r="DA98" i="18"/>
  <c r="BA98" i="23" s="1"/>
  <c r="CI87" i="18"/>
  <c r="N87" i="23" s="1"/>
  <c r="CU99" i="18"/>
  <c r="AU99" i="23" s="1"/>
  <c r="F83" i="37"/>
  <c r="CP83" i="18"/>
  <c r="U83" i="23" s="1"/>
  <c r="DB95" i="18"/>
  <c r="BB95" i="23" s="1"/>
  <c r="CJ82" i="18"/>
  <c r="O82" i="23" s="1"/>
  <c r="C82" i="37"/>
  <c r="CV94" i="18"/>
  <c r="AV94" i="23" s="1"/>
  <c r="BC93" i="20"/>
  <c r="AQ116" i="36"/>
  <c r="CJ81" i="18"/>
  <c r="O81" i="23" s="1"/>
  <c r="C81" i="37"/>
  <c r="CV93" i="18"/>
  <c r="AV93" i="23" s="1"/>
  <c r="CO87" i="18"/>
  <c r="T87" i="23" s="1"/>
  <c r="DA99" i="18"/>
  <c r="BA99" i="23" s="1"/>
  <c r="E90" i="37"/>
  <c r="CN90" i="18"/>
  <c r="S90" i="23" s="1"/>
  <c r="CZ102" i="18"/>
  <c r="AZ102" i="23" s="1"/>
  <c r="CN91" i="18"/>
  <c r="S91" i="23" s="1"/>
  <c r="H81" i="23"/>
  <c r="I81" i="23"/>
  <c r="BE92" i="20"/>
  <c r="AD116" i="32"/>
  <c r="AA104" i="32"/>
  <c r="W90" i="26"/>
  <c r="Y91" i="33" s="1"/>
  <c r="AK104" i="32"/>
  <c r="AA105" i="32"/>
  <c r="AG114" i="32"/>
  <c r="H101" i="33" s="1"/>
  <c r="BC97" i="20"/>
  <c r="AP98" i="23"/>
  <c r="AO98" i="23"/>
  <c r="BF90" i="19"/>
  <c r="P92" i="20"/>
  <c r="AO92" i="20" s="1"/>
  <c r="BF98" i="19"/>
  <c r="BC100" i="19"/>
  <c r="AR78" i="21"/>
  <c r="CA78" i="21" s="1"/>
  <c r="U100" i="20"/>
  <c r="AP100" i="20" s="1"/>
  <c r="BB100" i="20"/>
  <c r="CN86" i="18"/>
  <c r="S86" i="23" s="1"/>
  <c r="E86" i="37"/>
  <c r="CZ98" i="18"/>
  <c r="AZ98" i="23" s="1"/>
  <c r="CQ80" i="18"/>
  <c r="DC92" i="18"/>
  <c r="AT98" i="23"/>
  <c r="D97" i="20"/>
  <c r="CG78" i="18"/>
  <c r="CS78" i="18" s="1"/>
  <c r="O78" i="37"/>
  <c r="H78" i="37"/>
  <c r="A78" i="37"/>
  <c r="AU82" i="19"/>
  <c r="AV82" i="19"/>
  <c r="BB93" i="19"/>
  <c r="AA117" i="36"/>
  <c r="AA118" i="36"/>
  <c r="BD91" i="19"/>
  <c r="AT79" i="1"/>
  <c r="S82" i="26"/>
  <c r="V83" i="33" s="1"/>
  <c r="BC95" i="20"/>
  <c r="Z95" i="20"/>
  <c r="AQ95" i="20" s="1"/>
  <c r="C87" i="37"/>
  <c r="CJ87" i="18"/>
  <c r="O87" i="23" s="1"/>
  <c r="CV99" i="18"/>
  <c r="AV99" i="23" s="1"/>
  <c r="AZ99" i="20"/>
  <c r="K99" i="20"/>
  <c r="AN99" i="20" s="1"/>
  <c r="T89" i="20"/>
  <c r="R89" i="20"/>
  <c r="BG100" i="19"/>
  <c r="I87" i="23"/>
  <c r="H87" i="23"/>
  <c r="CK83" i="18"/>
  <c r="P83" i="23" s="1"/>
  <c r="CW95" i="18"/>
  <c r="AW95" i="23" s="1"/>
  <c r="CM85" i="18"/>
  <c r="R85" i="23" s="1"/>
  <c r="CY97" i="18"/>
  <c r="AY97" i="23" s="1"/>
  <c r="S89" i="26"/>
  <c r="V90" i="33" s="1"/>
  <c r="BD96" i="20"/>
  <c r="CP85" i="18"/>
  <c r="U85" i="23" s="1"/>
  <c r="F85" i="37"/>
  <c r="DB97" i="18"/>
  <c r="BB97" i="23" s="1"/>
  <c r="D80" i="37"/>
  <c r="O105" i="36" a="1"/>
  <c r="O105" i="36" s="1"/>
  <c r="AN117" i="36" s="1"/>
  <c r="Q106" i="36"/>
  <c r="AQ106" i="36" s="1"/>
  <c r="H83" i="23"/>
  <c r="I83" i="23"/>
  <c r="U88" i="26"/>
  <c r="U89" i="33"/>
  <c r="BD96" i="19"/>
  <c r="CL83" i="18"/>
  <c r="Q83" i="23" s="1"/>
  <c r="D83" i="37"/>
  <c r="CX95" i="18"/>
  <c r="AX95" i="23" s="1"/>
  <c r="F82" i="37"/>
  <c r="CP82" i="18"/>
  <c r="U82" i="23" s="1"/>
  <c r="DB94" i="18"/>
  <c r="BB94" i="23" s="1"/>
  <c r="P100" i="20"/>
  <c r="AO100" i="20" s="1"/>
  <c r="BA100" i="20"/>
  <c r="T90" i="26"/>
  <c r="W91" i="33" s="1"/>
  <c r="AJ104" i="32"/>
  <c r="Q89" i="22"/>
  <c r="AB104" i="32" s="1"/>
  <c r="Y101" i="22"/>
  <c r="AE116" i="32" s="1"/>
  <c r="Q90" i="22"/>
  <c r="AB105" i="32" s="1"/>
  <c r="AU85" i="19"/>
  <c r="BB96" i="19"/>
  <c r="AV85" i="19"/>
  <c r="BD91" i="20"/>
  <c r="T83" i="26"/>
  <c r="W84" i="33" s="1"/>
  <c r="AJ97" i="32"/>
  <c r="Q82" i="22"/>
  <c r="AB97" i="32" s="1"/>
  <c r="Y94" i="22"/>
  <c r="AE109" i="32" s="1"/>
  <c r="S81" i="26"/>
  <c r="V82" i="33" s="1"/>
  <c r="BC94" i="19"/>
  <c r="CK88" i="18"/>
  <c r="P88" i="23" s="1"/>
  <c r="CW100" i="18"/>
  <c r="AW100" i="23" s="1"/>
  <c r="CP84" i="18"/>
  <c r="U84" i="23" s="1"/>
  <c r="F84" i="37"/>
  <c r="DB96" i="18"/>
  <c r="BB96" i="23" s="1"/>
  <c r="DA91" i="18"/>
  <c r="BA91" i="23" s="1"/>
  <c r="T81" i="26"/>
  <c r="W82" i="33" s="1"/>
  <c r="Q80" i="22"/>
  <c r="AB95" i="32" s="1"/>
  <c r="AJ95" i="32"/>
  <c r="Y92" i="22"/>
  <c r="AE107" i="32" s="1"/>
  <c r="CQ82" i="18"/>
  <c r="DC94" i="18"/>
  <c r="S89" i="20"/>
  <c r="AR117" i="14"/>
  <c r="T82" i="26"/>
  <c r="W83" i="33" s="1"/>
  <c r="AJ96" i="32"/>
  <c r="Q81" i="22"/>
  <c r="AB96" i="32" s="1"/>
  <c r="Y93" i="22"/>
  <c r="AE108" i="32" s="1"/>
  <c r="K94" i="20"/>
  <c r="AN94" i="20" s="1"/>
  <c r="N78" i="22"/>
  <c r="I86" i="23"/>
  <c r="H86" i="23"/>
  <c r="AG109" i="32"/>
  <c r="H96" i="33" s="1"/>
  <c r="P78" i="22"/>
  <c r="BE99" i="19"/>
  <c r="U98" i="20"/>
  <c r="AP98" i="20" s="1"/>
  <c r="BB98" i="20"/>
  <c r="AZ93" i="20"/>
  <c r="S90" i="26"/>
  <c r="V91" i="33" s="1"/>
  <c r="BM78" i="21"/>
  <c r="CD78" i="21" s="1"/>
  <c r="CQ89" i="18"/>
  <c r="DC101" i="18"/>
  <c r="E80" i="37"/>
  <c r="CN80" i="18"/>
  <c r="S80" i="23" s="1"/>
  <c r="CZ92" i="18"/>
  <c r="AZ92" i="23" s="1"/>
  <c r="E82" i="37"/>
  <c r="AH78" i="23"/>
  <c r="BI78" i="23" s="1"/>
  <c r="AB78" i="23"/>
  <c r="B79" i="33" s="1"/>
  <c r="F79" i="33" s="1"/>
  <c r="J79" i="33" s="1"/>
  <c r="W83" i="26"/>
  <c r="Y84" i="33" s="1"/>
  <c r="AA97" i="32"/>
  <c r="AK97" i="32"/>
  <c r="AD109" i="32"/>
  <c r="AQ79" i="1"/>
  <c r="BC99" i="20"/>
  <c r="Z99" i="20"/>
  <c r="AQ99" i="20" s="1"/>
  <c r="BD93" i="19"/>
  <c r="F80" i="37"/>
  <c r="CP80" i="18"/>
  <c r="U80" i="23" s="1"/>
  <c r="DB92" i="18"/>
  <c r="BB92" i="23" s="1"/>
  <c r="F90" i="37"/>
  <c r="CP90" i="18"/>
  <c r="U90" i="23" s="1"/>
  <c r="DB102" i="18"/>
  <c r="BB102" i="23" s="1"/>
  <c r="CP91" i="18"/>
  <c r="U91" i="23" s="1"/>
  <c r="W80" i="26"/>
  <c r="Y81" i="33" s="1"/>
  <c r="AK94" i="32"/>
  <c r="AD106" i="32"/>
  <c r="BE98" i="20"/>
  <c r="AJ98" i="20"/>
  <c r="AS98" i="20" s="1"/>
  <c r="BG91" i="19"/>
  <c r="B90" i="37"/>
  <c r="CH90" i="18"/>
  <c r="CT102" i="18"/>
  <c r="CH91" i="18"/>
  <c r="BA91" i="20"/>
  <c r="AR117" i="17"/>
  <c r="AH89" i="20"/>
  <c r="T87" i="26"/>
  <c r="W88" i="33" s="1"/>
  <c r="Q86" i="22"/>
  <c r="AB101" i="32" s="1"/>
  <c r="AJ101" i="32"/>
  <c r="Y98" i="22"/>
  <c r="AE113" i="32" s="1"/>
  <c r="BD95" i="19"/>
  <c r="AK98" i="32"/>
  <c r="W84" i="26"/>
  <c r="Y85" i="33" s="1"/>
  <c r="AA98" i="32"/>
  <c r="AD110" i="32"/>
  <c r="BN90" i="1"/>
  <c r="AA100" i="32"/>
  <c r="W86" i="26"/>
  <c r="Y87" i="33" s="1"/>
  <c r="AK100" i="32"/>
  <c r="AD112" i="32"/>
  <c r="W106" i="36"/>
  <c r="H90" i="23"/>
  <c r="I90" i="23"/>
  <c r="BE101" i="20"/>
  <c r="AJ101" i="20"/>
  <c r="AS101" i="20" s="1"/>
  <c r="U81" i="33"/>
  <c r="U80" i="26"/>
  <c r="BF95" i="19"/>
  <c r="CK87" i="18"/>
  <c r="P87" i="23" s="1"/>
  <c r="CW99" i="18"/>
  <c r="AW99" i="23" s="1"/>
  <c r="CJ90" i="18"/>
  <c r="O90" i="23" s="1"/>
  <c r="C90" i="37"/>
  <c r="CV102" i="18"/>
  <c r="AV102" i="23" s="1"/>
  <c r="CJ91" i="18"/>
  <c r="O91" i="23" s="1"/>
  <c r="AI117" i="36"/>
  <c r="AE101" i="20"/>
  <c r="AR101" i="20" s="1"/>
  <c r="BD101" i="20"/>
  <c r="BC90" i="19"/>
  <c r="U87" i="26"/>
  <c r="U88" i="33"/>
  <c r="BB94" i="20"/>
  <c r="BC89" i="19"/>
  <c r="B89" i="37"/>
  <c r="CH89" i="18"/>
  <c r="CT101" i="18"/>
  <c r="B78" i="26"/>
  <c r="BG93" i="19"/>
  <c r="AA116" i="36"/>
  <c r="CX97" i="18"/>
  <c r="AX97" i="23" s="1"/>
  <c r="CL85" i="18"/>
  <c r="Q85" i="23" s="1"/>
  <c r="D85" i="37"/>
  <c r="AE100" i="20"/>
  <c r="AR100" i="20" s="1"/>
  <c r="BD100" i="20"/>
  <c r="BB93" i="20"/>
  <c r="BB100" i="19"/>
  <c r="AV89" i="19"/>
  <c r="AU89" i="19"/>
  <c r="BQ90" i="1"/>
  <c r="BE99" i="20"/>
  <c r="AJ99" i="20"/>
  <c r="AS99" i="20" s="1"/>
  <c r="BC96" i="20"/>
  <c r="Z96" i="20"/>
  <c r="AQ96" i="20" s="1"/>
  <c r="G78" i="26"/>
  <c r="AZ101" i="20"/>
  <c r="K101" i="20"/>
  <c r="AN101" i="20" s="1"/>
  <c r="O78" i="22"/>
  <c r="AE97" i="20"/>
  <c r="AR97" i="20" s="1"/>
  <c r="BD97" i="20"/>
  <c r="AZ97" i="20"/>
  <c r="K97" i="20"/>
  <c r="AN97" i="20" s="1"/>
  <c r="BF78" i="21"/>
  <c r="CC78" i="21" s="1"/>
  <c r="CI82" i="18"/>
  <c r="N82" i="23" s="1"/>
  <c r="CU94" i="18"/>
  <c r="AU94" i="23" s="1"/>
  <c r="CH86" i="18"/>
  <c r="AU83" i="19"/>
  <c r="AV83" i="19"/>
  <c r="BB94" i="19"/>
  <c r="CK81" i="18"/>
  <c r="P81" i="23" s="1"/>
  <c r="CW93" i="18"/>
  <c r="AW93" i="23" s="1"/>
  <c r="AM117" i="36"/>
  <c r="AR117" i="36" s="1"/>
  <c r="AQ106" i="16"/>
  <c r="AC78" i="19"/>
  <c r="AE78" i="19" s="1"/>
  <c r="AR78" i="19" s="1"/>
  <c r="BF89" i="19" s="1"/>
  <c r="BD99" i="20"/>
  <c r="AE99" i="20"/>
  <c r="AR99" i="20" s="1"/>
  <c r="BE91" i="19"/>
  <c r="CI85" i="18"/>
  <c r="N85" i="23" s="1"/>
  <c r="CU97" i="18"/>
  <c r="AU97" i="23" s="1"/>
  <c r="CO85" i="18"/>
  <c r="T85" i="23" s="1"/>
  <c r="DA97" i="18"/>
  <c r="BA97" i="23" s="1"/>
  <c r="T80" i="26"/>
  <c r="W81" i="33" s="1"/>
  <c r="Q79" i="22"/>
  <c r="AB94" i="32" s="1"/>
  <c r="AJ94" i="32"/>
  <c r="Y91" i="22"/>
  <c r="AE106" i="32" s="1"/>
  <c r="U85" i="26"/>
  <c r="U86" i="33"/>
  <c r="AR117" i="5"/>
  <c r="BC94" i="20"/>
  <c r="D79" i="37"/>
  <c r="CX91" i="18"/>
  <c r="AX91" i="23" s="1"/>
  <c r="E83" i="37"/>
  <c r="CN83" i="18"/>
  <c r="S83" i="23" s="1"/>
  <c r="CZ95" i="18"/>
  <c r="AZ95" i="23" s="1"/>
  <c r="AO79" i="1"/>
  <c r="X106" i="36"/>
  <c r="BE91" i="20"/>
  <c r="AO92" i="23"/>
  <c r="AP92" i="23"/>
  <c r="AV87" i="19"/>
  <c r="AU87" i="19"/>
  <c r="BB98" i="19"/>
  <c r="P101" i="20"/>
  <c r="AO101" i="20" s="1"/>
  <c r="BA101" i="20"/>
  <c r="AJ100" i="32"/>
  <c r="Q85" i="22"/>
  <c r="AB100" i="32" s="1"/>
  <c r="T86" i="26"/>
  <c r="W87" i="33" s="1"/>
  <c r="Y97" i="22"/>
  <c r="AE112" i="32" s="1"/>
  <c r="AZ95" i="20"/>
  <c r="K95" i="20"/>
  <c r="AN95" i="20" s="1"/>
  <c r="BF96" i="19"/>
  <c r="CH82" i="18"/>
  <c r="B82" i="37"/>
  <c r="CT94" i="18"/>
  <c r="CQ86" i="18"/>
  <c r="DC98" i="18"/>
  <c r="U86" i="26"/>
  <c r="U87" i="33"/>
  <c r="BE93" i="19"/>
  <c r="BG99" i="19"/>
  <c r="BE96" i="19"/>
  <c r="S85" i="26"/>
  <c r="V86" i="33" s="1"/>
  <c r="BC91" i="19"/>
  <c r="AE94" i="20"/>
  <c r="AR94" i="20" s="1"/>
  <c r="AG108" i="32"/>
  <c r="H95" i="33" s="1"/>
  <c r="BC91" i="20"/>
  <c r="CI86" i="18"/>
  <c r="N86" i="23" s="1"/>
  <c r="CU98" i="18"/>
  <c r="AU98" i="23" s="1"/>
  <c r="E78" i="26"/>
  <c r="BC92" i="19"/>
  <c r="DC91" i="18"/>
  <c r="CI90" i="18"/>
  <c r="N90" i="23" s="1"/>
  <c r="CU102" i="18"/>
  <c r="AU102" i="23" s="1"/>
  <c r="CI91" i="18"/>
  <c r="N91" i="23" s="1"/>
  <c r="D89" i="37"/>
  <c r="CL89" i="18"/>
  <c r="Q89" i="23" s="1"/>
  <c r="CX101" i="18"/>
  <c r="AX101" i="23" s="1"/>
  <c r="T88" i="26"/>
  <c r="W89" i="33" s="1"/>
  <c r="AJ102" i="32"/>
  <c r="Q87" i="22"/>
  <c r="AB102" i="32" s="1"/>
  <c r="Y99" i="22"/>
  <c r="AE114" i="32" s="1"/>
  <c r="AQ78" i="35"/>
  <c r="U83" i="26"/>
  <c r="U84" i="33"/>
  <c r="AV84" i="19"/>
  <c r="AU84" i="19"/>
  <c r="BB95" i="19"/>
  <c r="BB99" i="20"/>
  <c r="U99" i="20"/>
  <c r="AP99" i="20" s="1"/>
  <c r="AG112" i="32"/>
  <c r="H99" i="33" s="1"/>
  <c r="CK85" i="18"/>
  <c r="P85" i="23" s="1"/>
  <c r="AZ100" i="20"/>
  <c r="K100" i="20"/>
  <c r="AN100" i="20" s="1"/>
  <c r="AH117" i="36"/>
  <c r="BG97" i="19"/>
  <c r="CZ90" i="18"/>
  <c r="AZ90" i="23" s="1"/>
  <c r="D90" i="37"/>
  <c r="CL90" i="18"/>
  <c r="Q90" i="23" s="1"/>
  <c r="CX102" i="18"/>
  <c r="AX102" i="23" s="1"/>
  <c r="CL91" i="18"/>
  <c r="Q91" i="23" s="1"/>
  <c r="C80" i="37"/>
  <c r="CJ80" i="18"/>
  <c r="O80" i="23" s="1"/>
  <c r="CV92" i="18"/>
  <c r="AV92" i="23" s="1"/>
  <c r="CQ88" i="18"/>
  <c r="DC100" i="18"/>
  <c r="R78" i="26"/>
  <c r="I78" i="26"/>
  <c r="BC93" i="19"/>
  <c r="CQ83" i="18"/>
  <c r="DC95" i="18"/>
  <c r="C88" i="37"/>
  <c r="CJ88" i="18"/>
  <c r="O88" i="23" s="1"/>
  <c r="CV100" i="18"/>
  <c r="AV100" i="23" s="1"/>
  <c r="BE90" i="19"/>
  <c r="BB101" i="19"/>
  <c r="AV90" i="19"/>
  <c r="AU90" i="19"/>
  <c r="CK86" i="18"/>
  <c r="P86" i="23" s="1"/>
  <c r="CW98" i="18"/>
  <c r="AW98" i="23" s="1"/>
  <c r="F87" i="37"/>
  <c r="CP87" i="18"/>
  <c r="U87" i="23" s="1"/>
  <c r="DB99" i="18"/>
  <c r="BB99" i="23" s="1"/>
  <c r="D82" i="37"/>
  <c r="CL82" i="18"/>
  <c r="Q82" i="23" s="1"/>
  <c r="CX94" i="18"/>
  <c r="AX94" i="23" s="1"/>
  <c r="C77" i="35"/>
  <c r="AP79" i="1"/>
  <c r="T106" i="36"/>
  <c r="H80" i="23"/>
  <c r="I80" i="23"/>
  <c r="C85" i="37"/>
  <c r="CV97" i="18"/>
  <c r="AV97" i="23" s="1"/>
  <c r="CN87" i="18"/>
  <c r="S87" i="23" s="1"/>
  <c r="E87" i="37"/>
  <c r="S99" i="37" s="1"/>
  <c r="CZ99" i="18"/>
  <c r="AZ99" i="23" s="1"/>
  <c r="AO94" i="23"/>
  <c r="AP94" i="23"/>
  <c r="U82" i="26"/>
  <c r="U83" i="33"/>
  <c r="AG117" i="36"/>
  <c r="BC96" i="19"/>
  <c r="BE98" i="19"/>
  <c r="CH81" i="18"/>
  <c r="B81" i="37"/>
  <c r="CT93" i="18"/>
  <c r="CQ84" i="18"/>
  <c r="DC96" i="18"/>
  <c r="I77" i="22"/>
  <c r="AZ90" i="20"/>
  <c r="BB95" i="20"/>
  <c r="U95" i="20"/>
  <c r="AP95" i="20" s="1"/>
  <c r="U81" i="26"/>
  <c r="U82" i="33"/>
  <c r="CI89" i="18"/>
  <c r="N89" i="23" s="1"/>
  <c r="CU101" i="18"/>
  <c r="AU101" i="23" s="1"/>
  <c r="U89" i="22"/>
  <c r="BG94" i="19"/>
  <c r="D81" i="37"/>
  <c r="CL81" i="18"/>
  <c r="Q81" i="23" s="1"/>
  <c r="CX93" i="18"/>
  <c r="AX93" i="23" s="1"/>
  <c r="CM87" i="18"/>
  <c r="R87" i="23" s="1"/>
  <c r="CY99" i="18"/>
  <c r="AY99" i="23" s="1"/>
  <c r="CJ89" i="18"/>
  <c r="O89" i="23" s="1"/>
  <c r="BE94" i="20"/>
  <c r="P93" i="20"/>
  <c r="AO93" i="20" s="1"/>
  <c r="AV93" i="20" s="1"/>
  <c r="AG116" i="32"/>
  <c r="H103" i="33" s="1"/>
  <c r="BD92" i="20"/>
  <c r="BD89" i="20"/>
  <c r="BA95" i="20"/>
  <c r="AZ92" i="20"/>
  <c r="H79" i="23" l="1"/>
  <c r="J79" i="23" s="1"/>
  <c r="CP82" i="21"/>
  <c r="CK86" i="21"/>
  <c r="CW90" i="21"/>
  <c r="CJ90" i="21"/>
  <c r="CP85" i="21"/>
  <c r="CL88" i="21"/>
  <c r="CL89" i="21"/>
  <c r="CP89" i="21"/>
  <c r="CO86" i="21"/>
  <c r="CL85" i="21"/>
  <c r="CJ81" i="21"/>
  <c r="CK87" i="21"/>
  <c r="CP80" i="21"/>
  <c r="CX90" i="21"/>
  <c r="CO80" i="21"/>
  <c r="CI85" i="21"/>
  <c r="CK83" i="21"/>
  <c r="CN80" i="21"/>
  <c r="CL79" i="21"/>
  <c r="CO90" i="21"/>
  <c r="CI81" i="21"/>
  <c r="CH87" i="21"/>
  <c r="CX95" i="21"/>
  <c r="CP88" i="21"/>
  <c r="CH81" i="21"/>
  <c r="CH83" i="21"/>
  <c r="CJ80" i="21"/>
  <c r="CK82" i="21"/>
  <c r="DC94" i="21"/>
  <c r="CO89" i="21"/>
  <c r="CW92" i="21"/>
  <c r="CL87" i="21"/>
  <c r="CQ79" i="21"/>
  <c r="CU93" i="21"/>
  <c r="DG93" i="21" s="1"/>
  <c r="CW93" i="21"/>
  <c r="CJ83" i="21"/>
  <c r="CP81" i="21"/>
  <c r="CH89" i="21"/>
  <c r="CH90" i="21"/>
  <c r="CP87" i="21"/>
  <c r="CL86" i="21"/>
  <c r="CQ84" i="21"/>
  <c r="CI80" i="21"/>
  <c r="CJ85" i="21"/>
  <c r="DC93" i="21"/>
  <c r="CU95" i="21"/>
  <c r="DB92" i="21"/>
  <c r="CL84" i="21"/>
  <c r="CH91" i="21"/>
  <c r="DD95" i="21"/>
  <c r="CU90" i="21"/>
  <c r="CN86" i="21"/>
  <c r="CP83" i="21"/>
  <c r="CI87" i="21"/>
  <c r="CM86" i="21"/>
  <c r="CK85" i="21"/>
  <c r="CI88" i="21"/>
  <c r="CN84" i="21"/>
  <c r="CN90" i="21"/>
  <c r="CJ86" i="21"/>
  <c r="CO88" i="21"/>
  <c r="CI89" i="21"/>
  <c r="CQ81" i="21"/>
  <c r="CP86" i="21"/>
  <c r="CF83" i="21" a="1"/>
  <c r="CF83" i="21" s="1"/>
  <c r="DE95" i="21" s="1"/>
  <c r="CP84" i="21"/>
  <c r="CN85" i="21"/>
  <c r="CW94" i="21"/>
  <c r="CJ87" i="21"/>
  <c r="CO87" i="21"/>
  <c r="CL82" i="21"/>
  <c r="CJ82" i="21"/>
  <c r="CN81" i="21"/>
  <c r="CF85" i="21" a="1"/>
  <c r="CF85" i="21" s="1"/>
  <c r="Z92" i="32"/>
  <c r="AA93" i="32" s="1"/>
  <c r="CO84" i="21"/>
  <c r="CM85" i="21"/>
  <c r="DA91" i="21"/>
  <c r="CM81" i="21"/>
  <c r="CI86" i="21"/>
  <c r="CI84" i="21"/>
  <c r="CI90" i="21"/>
  <c r="CM80" i="21"/>
  <c r="CQ87" i="21"/>
  <c r="CN89" i="21"/>
  <c r="CQ89" i="21"/>
  <c r="CJ88" i="21"/>
  <c r="CH88" i="21"/>
  <c r="CF81" i="21" a="1"/>
  <c r="CF81" i="21" s="1"/>
  <c r="CM84" i="21"/>
  <c r="CH85" i="21"/>
  <c r="CO83" i="21"/>
  <c r="CM90" i="21"/>
  <c r="CI82" i="21"/>
  <c r="CM87" i="21"/>
  <c r="CF86" i="21" a="1"/>
  <c r="CF86" i="21" s="1"/>
  <c r="CJ84" i="21"/>
  <c r="CH86" i="21"/>
  <c r="DC95" i="21"/>
  <c r="CO82" i="21"/>
  <c r="CK84" i="21"/>
  <c r="CF84" i="21" a="1"/>
  <c r="CF84" i="21" s="1"/>
  <c r="CZ90" i="21"/>
  <c r="CK81" i="21"/>
  <c r="CI83" i="21"/>
  <c r="DG91" i="21"/>
  <c r="CO85" i="21"/>
  <c r="CF79" i="21" a="1"/>
  <c r="CF79" i="21" s="1"/>
  <c r="DE91" i="21" s="1"/>
  <c r="CQ80" i="21"/>
  <c r="CQ82" i="21"/>
  <c r="CN88" i="21"/>
  <c r="DG94" i="21"/>
  <c r="X104" i="32"/>
  <c r="AG104" i="32" s="1"/>
  <c r="H91" i="33" s="1"/>
  <c r="CL90" i="21"/>
  <c r="CL83" i="21"/>
  <c r="CQ85" i="21"/>
  <c r="CL80" i="21"/>
  <c r="CQ83" i="21"/>
  <c r="CN79" i="21"/>
  <c r="CQ86" i="21"/>
  <c r="V92" i="32" a="1"/>
  <c r="V92" i="32" s="1"/>
  <c r="CJ89" i="21"/>
  <c r="CK89" i="21"/>
  <c r="CM83" i="21"/>
  <c r="CF88" i="21" a="1"/>
  <c r="CF88" i="21" s="1"/>
  <c r="CK88" i="21"/>
  <c r="CF90" i="21" a="1"/>
  <c r="CF90" i="21" s="1"/>
  <c r="CR91" i="21" s="1"/>
  <c r="CZ91" i="21"/>
  <c r="CZ94" i="21"/>
  <c r="CM89" i="21"/>
  <c r="CF87" i="21" a="1"/>
  <c r="CF87" i="21" s="1"/>
  <c r="CP90" i="21"/>
  <c r="CV90" i="21"/>
  <c r="CH80" i="21"/>
  <c r="CI91" i="21"/>
  <c r="CN87" i="21"/>
  <c r="CM82" i="21"/>
  <c r="CN82" i="21"/>
  <c r="CF80" i="21" a="1"/>
  <c r="CF80" i="21" s="1"/>
  <c r="DE92" i="21" s="1"/>
  <c r="DG92" i="21"/>
  <c r="CQ88" i="21"/>
  <c r="CM88" i="21"/>
  <c r="CH84" i="21"/>
  <c r="CN83" i="21"/>
  <c r="CK90" i="21"/>
  <c r="CQ90" i="21"/>
  <c r="CK80" i="21"/>
  <c r="CF89" i="21" a="1"/>
  <c r="CF89" i="21" s="1"/>
  <c r="CF82" i="21" a="1"/>
  <c r="CF82" i="21" s="1"/>
  <c r="CO81" i="21"/>
  <c r="CH82" i="21"/>
  <c r="CL81" i="21"/>
  <c r="B86" i="37"/>
  <c r="P98" i="37" s="1"/>
  <c r="CH87" i="18"/>
  <c r="M87" i="23" s="1"/>
  <c r="Z89" i="20"/>
  <c r="AQ89" i="20" s="1"/>
  <c r="AQ92" i="23"/>
  <c r="M81" i="37"/>
  <c r="AT99" i="23"/>
  <c r="AQ97" i="23"/>
  <c r="AO90" i="23"/>
  <c r="J87" i="23"/>
  <c r="J80" i="23"/>
  <c r="AQ95" i="23"/>
  <c r="AU92" i="20"/>
  <c r="P89" i="20"/>
  <c r="AO89" i="20" s="1"/>
  <c r="P99" i="37"/>
  <c r="CY90" i="21"/>
  <c r="CX90" i="18"/>
  <c r="AX90" i="23" s="1"/>
  <c r="L89" i="37"/>
  <c r="CK79" i="21"/>
  <c r="D78" i="37"/>
  <c r="R90" i="37" s="1"/>
  <c r="CR86" i="18"/>
  <c r="C85" i="19" s="1"/>
  <c r="K88" i="37"/>
  <c r="DC90" i="18"/>
  <c r="BC90" i="23" s="1"/>
  <c r="CT90" i="18"/>
  <c r="AT90" i="23" s="1"/>
  <c r="B78" i="37"/>
  <c r="P90" i="37" s="1"/>
  <c r="DA90" i="21"/>
  <c r="G79" i="37" a="1"/>
  <c r="G79" i="37" s="1"/>
  <c r="U91" i="37" s="1"/>
  <c r="CJ79" i="21"/>
  <c r="CU90" i="18"/>
  <c r="AU90" i="23" s="1"/>
  <c r="AV90" i="20"/>
  <c r="AP90" i="23"/>
  <c r="AQ101" i="23"/>
  <c r="J90" i="23"/>
  <c r="J86" i="23"/>
  <c r="BB89" i="20"/>
  <c r="J85" i="23"/>
  <c r="BG94" i="20"/>
  <c r="AQ99" i="23"/>
  <c r="T78" i="26"/>
  <c r="W79" i="33" s="1"/>
  <c r="AJ92" i="32"/>
  <c r="E83" i="19"/>
  <c r="V84" i="23"/>
  <c r="M87" i="37"/>
  <c r="T99" i="37"/>
  <c r="E82" i="19"/>
  <c r="V83" i="23"/>
  <c r="BC100" i="23"/>
  <c r="E99" i="20"/>
  <c r="AV100" i="20"/>
  <c r="AU100" i="20"/>
  <c r="BC98" i="23"/>
  <c r="BE98" i="23" s="1"/>
  <c r="E97" i="20"/>
  <c r="AY97" i="20" s="1"/>
  <c r="D81" i="19"/>
  <c r="M82" i="23"/>
  <c r="M86" i="23"/>
  <c r="D85" i="19"/>
  <c r="BH97" i="20"/>
  <c r="BG97" i="20"/>
  <c r="M91" i="37"/>
  <c r="M90" i="37"/>
  <c r="T102" i="37"/>
  <c r="V89" i="23"/>
  <c r="E88" i="19"/>
  <c r="BH93" i="20"/>
  <c r="BG93" i="20"/>
  <c r="U89" i="20"/>
  <c r="AP89" i="20" s="1"/>
  <c r="T96" i="37"/>
  <c r="M84" i="37"/>
  <c r="K83" i="37"/>
  <c r="R95" i="37"/>
  <c r="K80" i="37"/>
  <c r="R92" i="37"/>
  <c r="CI79" i="21"/>
  <c r="AV92" i="20"/>
  <c r="BG98" i="20"/>
  <c r="BH98" i="20"/>
  <c r="BH91" i="20"/>
  <c r="BG91" i="20"/>
  <c r="K84" i="37"/>
  <c r="R96" i="37"/>
  <c r="BC102" i="23"/>
  <c r="E101" i="20"/>
  <c r="AU90" i="20"/>
  <c r="E98" i="20"/>
  <c r="AY98" i="20" s="1"/>
  <c r="BC99" i="23"/>
  <c r="G80" i="37" a="1"/>
  <c r="G80" i="37" s="1"/>
  <c r="I80" i="37"/>
  <c r="P92" i="37"/>
  <c r="CR84" i="18"/>
  <c r="C83" i="19" s="1"/>
  <c r="DD96" i="18"/>
  <c r="C95" i="20" s="1"/>
  <c r="AU96" i="20"/>
  <c r="AV96" i="20"/>
  <c r="CR79" i="18"/>
  <c r="C78" i="19" s="1"/>
  <c r="BH92" i="20"/>
  <c r="BG92" i="20"/>
  <c r="J85" i="37"/>
  <c r="Q97" i="37"/>
  <c r="BG100" i="20"/>
  <c r="BH100" i="20"/>
  <c r="CR87" i="18"/>
  <c r="C86" i="19" s="1"/>
  <c r="DD99" i="18"/>
  <c r="C98" i="20" s="1"/>
  <c r="I90" i="37"/>
  <c r="G90" i="37" a="1"/>
  <c r="G90" i="37" s="1"/>
  <c r="P102" i="37"/>
  <c r="I91" i="37"/>
  <c r="M80" i="37"/>
  <c r="T92" i="37"/>
  <c r="J83" i="23"/>
  <c r="AV98" i="20"/>
  <c r="AU98" i="20"/>
  <c r="AV91" i="20"/>
  <c r="AU91" i="20"/>
  <c r="M89" i="37"/>
  <c r="T101" i="37"/>
  <c r="AQ102" i="23"/>
  <c r="BC97" i="23"/>
  <c r="E96" i="20"/>
  <c r="V87" i="23"/>
  <c r="E86" i="19"/>
  <c r="D79" i="19"/>
  <c r="M80" i="23"/>
  <c r="CM79" i="18"/>
  <c r="R79" i="23" s="1"/>
  <c r="M84" i="23"/>
  <c r="D83" i="19"/>
  <c r="BG96" i="20"/>
  <c r="BH96" i="20"/>
  <c r="K86" i="37"/>
  <c r="R98" i="37"/>
  <c r="AT93" i="23"/>
  <c r="D92" i="20"/>
  <c r="Y78" i="35"/>
  <c r="E87" i="19"/>
  <c r="V88" i="23"/>
  <c r="DD91" i="18"/>
  <c r="C90" i="20" s="1"/>
  <c r="V86" i="23"/>
  <c r="E85" i="19"/>
  <c r="R91" i="37"/>
  <c r="D100" i="20"/>
  <c r="AT101" i="23"/>
  <c r="BC94" i="23"/>
  <c r="E93" i="20"/>
  <c r="AQ98" i="23"/>
  <c r="K87" i="37"/>
  <c r="R99" i="37"/>
  <c r="D99" i="20"/>
  <c r="AT100" i="23"/>
  <c r="CK79" i="18"/>
  <c r="P79" i="23" s="1"/>
  <c r="L85" i="37"/>
  <c r="S97" i="37"/>
  <c r="J88" i="23"/>
  <c r="J91" i="23"/>
  <c r="K102" i="23" s="1"/>
  <c r="AC102" i="23" s="1"/>
  <c r="C103" i="33" s="1"/>
  <c r="AQ91" i="23"/>
  <c r="AT95" i="23"/>
  <c r="D94" i="20"/>
  <c r="G84" i="37" a="1"/>
  <c r="G84" i="37" s="1"/>
  <c r="I84" i="37"/>
  <c r="P96" i="37"/>
  <c r="AQ93" i="23"/>
  <c r="CR81" i="18"/>
  <c r="C80" i="19" s="1"/>
  <c r="DD93" i="18"/>
  <c r="C92" i="20" s="1"/>
  <c r="K85" i="37"/>
  <c r="R97" i="37"/>
  <c r="CR89" i="18"/>
  <c r="C88" i="19" s="1"/>
  <c r="DD101" i="18"/>
  <c r="C100" i="20" s="1"/>
  <c r="BE89" i="20"/>
  <c r="AJ89" i="20"/>
  <c r="AS89" i="20" s="1"/>
  <c r="M91" i="23"/>
  <c r="D90" i="19"/>
  <c r="E81" i="19"/>
  <c r="V82" i="23"/>
  <c r="M82" i="37"/>
  <c r="T94" i="37"/>
  <c r="T97" i="37"/>
  <c r="M85" i="37"/>
  <c r="BC92" i="23"/>
  <c r="E91" i="20"/>
  <c r="V90" i="23"/>
  <c r="E89" i="19"/>
  <c r="C78" i="37"/>
  <c r="CJ79" i="18"/>
  <c r="O79" i="23" s="1"/>
  <c r="E84" i="19"/>
  <c r="V85" i="23"/>
  <c r="CR83" i="18"/>
  <c r="C82" i="19" s="1"/>
  <c r="DD95" i="18"/>
  <c r="C94" i="20" s="1"/>
  <c r="J82" i="23"/>
  <c r="AT97" i="23"/>
  <c r="D96" i="20"/>
  <c r="K82" i="37"/>
  <c r="R94" i="37"/>
  <c r="R102" i="37"/>
  <c r="K90" i="37"/>
  <c r="K91" i="37"/>
  <c r="BC91" i="23"/>
  <c r="BE91" i="23" s="1"/>
  <c r="E90" i="20"/>
  <c r="F90" i="20" s="1"/>
  <c r="AM90" i="20" s="1"/>
  <c r="AH105" i="32" s="1"/>
  <c r="G92" i="33" s="1"/>
  <c r="AT94" i="23"/>
  <c r="D93" i="20"/>
  <c r="J90" i="37"/>
  <c r="Q102" i="37"/>
  <c r="J91" i="37"/>
  <c r="AT102" i="23"/>
  <c r="D101" i="20"/>
  <c r="L82" i="37"/>
  <c r="S94" i="37"/>
  <c r="DC90" i="21"/>
  <c r="E79" i="19"/>
  <c r="V80" i="23"/>
  <c r="L87" i="37"/>
  <c r="L86" i="37"/>
  <c r="S98" i="37"/>
  <c r="J81" i="37"/>
  <c r="Q93" i="37"/>
  <c r="M83" i="37"/>
  <c r="T95" i="37"/>
  <c r="I89" i="37"/>
  <c r="I88" i="37"/>
  <c r="G88" i="37" a="1"/>
  <c r="G88" i="37" s="1"/>
  <c r="P100" i="37"/>
  <c r="S78" i="26"/>
  <c r="V79" i="33" s="1"/>
  <c r="AU93" i="20"/>
  <c r="E92" i="20"/>
  <c r="BC93" i="23"/>
  <c r="BH94" i="20"/>
  <c r="D84" i="19"/>
  <c r="M85" i="23"/>
  <c r="CO79" i="21"/>
  <c r="BH90" i="20"/>
  <c r="BG90" i="20"/>
  <c r="G81" i="37" a="1"/>
  <c r="G81" i="37" s="1"/>
  <c r="I81" i="37"/>
  <c r="P93" i="37"/>
  <c r="J88" i="37"/>
  <c r="Q100" i="37"/>
  <c r="DA90" i="18"/>
  <c r="BA90" i="23" s="1"/>
  <c r="K89" i="37"/>
  <c r="R101" i="37"/>
  <c r="E78" i="19"/>
  <c r="V79" i="23"/>
  <c r="CR82" i="18"/>
  <c r="C81" i="19" s="1"/>
  <c r="DD94" i="18"/>
  <c r="C93" i="20" s="1"/>
  <c r="M89" i="23"/>
  <c r="D88" i="19"/>
  <c r="CP79" i="21"/>
  <c r="CR90" i="18"/>
  <c r="C89" i="19" s="1"/>
  <c r="DD102" i="18"/>
  <c r="C101" i="20" s="1"/>
  <c r="CR91" i="18"/>
  <c r="C90" i="19" s="1"/>
  <c r="AA106" i="36"/>
  <c r="M86" i="37"/>
  <c r="AU99" i="20"/>
  <c r="AV99" i="20"/>
  <c r="J87" i="37"/>
  <c r="Q99" i="37"/>
  <c r="J81" i="23"/>
  <c r="J84" i="23"/>
  <c r="L88" i="37"/>
  <c r="S100" i="37"/>
  <c r="Q78" i="22"/>
  <c r="AB93" i="32" s="1"/>
  <c r="M88" i="37"/>
  <c r="T100" i="37"/>
  <c r="AT92" i="23"/>
  <c r="D91" i="20"/>
  <c r="T91" i="37"/>
  <c r="AQ96" i="23"/>
  <c r="V81" i="23"/>
  <c r="E80" i="19"/>
  <c r="M83" i="23"/>
  <c r="D82" i="19"/>
  <c r="J83" i="37"/>
  <c r="Q95" i="37"/>
  <c r="AT96" i="23"/>
  <c r="D95" i="20"/>
  <c r="L84" i="37"/>
  <c r="S96" i="37"/>
  <c r="J89" i="37"/>
  <c r="CY90" i="18"/>
  <c r="AY90" i="23" s="1"/>
  <c r="J89" i="23"/>
  <c r="K81" i="37"/>
  <c r="R93" i="37"/>
  <c r="E95" i="20"/>
  <c r="BC96" i="23"/>
  <c r="AQ94" i="23"/>
  <c r="BC95" i="23"/>
  <c r="E94" i="20"/>
  <c r="E78" i="37"/>
  <c r="L79" i="37" s="1"/>
  <c r="AV95" i="20"/>
  <c r="AU95" i="20"/>
  <c r="L83" i="37"/>
  <c r="S95" i="37"/>
  <c r="AU101" i="20"/>
  <c r="AV101" i="20"/>
  <c r="M90" i="23"/>
  <c r="D89" i="19"/>
  <c r="L80" i="37"/>
  <c r="S92" i="37"/>
  <c r="CO79" i="18"/>
  <c r="T79" i="23" s="1"/>
  <c r="BG99" i="20"/>
  <c r="BH99" i="20"/>
  <c r="L81" i="37"/>
  <c r="J82" i="37"/>
  <c r="Q94" i="37"/>
  <c r="J86" i="37"/>
  <c r="Q98" i="37"/>
  <c r="M88" i="23"/>
  <c r="D87" i="19"/>
  <c r="Q96" i="37"/>
  <c r="J84" i="37"/>
  <c r="CF78" i="21" a="1"/>
  <c r="CF78" i="21" s="1"/>
  <c r="CH79" i="21"/>
  <c r="S91" i="37"/>
  <c r="CM79" i="21"/>
  <c r="CI79" i="18"/>
  <c r="N79" i="23" s="1"/>
  <c r="AU78" i="19"/>
  <c r="CR85" i="18"/>
  <c r="C84" i="19" s="1"/>
  <c r="DD97" i="18"/>
  <c r="C96" i="20" s="1"/>
  <c r="M81" i="23"/>
  <c r="D80" i="19"/>
  <c r="U78" i="26"/>
  <c r="U79" i="33"/>
  <c r="J80" i="37"/>
  <c r="Q92" i="37"/>
  <c r="G82" i="37" a="1"/>
  <c r="G82" i="37" s="1"/>
  <c r="I82" i="37"/>
  <c r="P94" i="37"/>
  <c r="BH95" i="20"/>
  <c r="BG95" i="20"/>
  <c r="AU97" i="20"/>
  <c r="AV97" i="20"/>
  <c r="BG101" i="20"/>
  <c r="BH101" i="20"/>
  <c r="DB90" i="21"/>
  <c r="G89" i="37" a="1"/>
  <c r="G89" i="37" s="1"/>
  <c r="P101" i="37"/>
  <c r="DB90" i="18"/>
  <c r="BB90" i="23" s="1"/>
  <c r="BC101" i="23"/>
  <c r="E100" i="20"/>
  <c r="D78" i="19"/>
  <c r="M79" i="23"/>
  <c r="AV94" i="20"/>
  <c r="AU94" i="20"/>
  <c r="Y89" i="22"/>
  <c r="AE104" i="32" s="1"/>
  <c r="L90" i="37"/>
  <c r="S102" i="37"/>
  <c r="L91" i="37"/>
  <c r="CR88" i="18"/>
  <c r="C87" i="19" s="1"/>
  <c r="DD100" i="18"/>
  <c r="C99" i="20" s="1"/>
  <c r="E90" i="19"/>
  <c r="V91" i="23"/>
  <c r="DD90" i="21"/>
  <c r="CR80" i="18"/>
  <c r="C79" i="19" s="1"/>
  <c r="DD92" i="18"/>
  <c r="C91" i="20" s="1"/>
  <c r="CN79" i="18"/>
  <c r="S79" i="23" s="1"/>
  <c r="CP79" i="18"/>
  <c r="U79" i="23" s="1"/>
  <c r="G83" i="37" a="1"/>
  <c r="G83" i="37" s="1"/>
  <c r="I83" i="37"/>
  <c r="P95" i="37"/>
  <c r="G87" i="37" a="1"/>
  <c r="G87" i="37" s="1"/>
  <c r="F78" i="37"/>
  <c r="T90" i="37" s="1"/>
  <c r="AQ100" i="23"/>
  <c r="AV78" i="19"/>
  <c r="G85" i="37" a="1"/>
  <c r="G85" i="37" s="1"/>
  <c r="I85" i="37"/>
  <c r="P97" i="37"/>
  <c r="X87" i="23" l="1"/>
  <c r="I86" i="37"/>
  <c r="AD104" i="32"/>
  <c r="CR83" i="21"/>
  <c r="CR90" i="21"/>
  <c r="DG95" i="21"/>
  <c r="CR89" i="21"/>
  <c r="CR86" i="21"/>
  <c r="W78" i="26"/>
  <c r="Y79" i="33" s="1"/>
  <c r="CR84" i="21"/>
  <c r="AK92" i="32"/>
  <c r="DG90" i="21"/>
  <c r="CR81" i="21"/>
  <c r="CR82" i="21"/>
  <c r="DE93" i="21"/>
  <c r="CR87" i="21"/>
  <c r="CR85" i="21"/>
  <c r="CR80" i="21"/>
  <c r="CR88" i="21"/>
  <c r="DE94" i="21"/>
  <c r="D86" i="19"/>
  <c r="F86" i="19" s="1"/>
  <c r="AM86" i="19" s="1"/>
  <c r="I87" i="37"/>
  <c r="G86" i="37" a="1"/>
  <c r="G86" i="37" s="1"/>
  <c r="U98" i="37" s="1"/>
  <c r="AR111" i="23"/>
  <c r="BJ111" i="23" s="1"/>
  <c r="AQ90" i="23"/>
  <c r="AR102" i="23" s="1"/>
  <c r="BJ102" i="23" s="1"/>
  <c r="AR110" i="23"/>
  <c r="BJ110" i="23" s="1"/>
  <c r="BE99" i="23"/>
  <c r="I79" i="37"/>
  <c r="BH89" i="20"/>
  <c r="K100" i="23"/>
  <c r="AC100" i="23" s="1"/>
  <c r="C101" i="33" s="1"/>
  <c r="AV89" i="20"/>
  <c r="K97" i="23"/>
  <c r="AC97" i="23" s="1"/>
  <c r="C98" i="33" s="1"/>
  <c r="AU89" i="20"/>
  <c r="K79" i="37"/>
  <c r="BD100" i="23"/>
  <c r="D89" i="20"/>
  <c r="F82" i="19"/>
  <c r="AM82" i="19" s="1"/>
  <c r="F87" i="19"/>
  <c r="AM87" i="19" s="1"/>
  <c r="S90" i="37"/>
  <c r="F98" i="20"/>
  <c r="AM98" i="20" s="1"/>
  <c r="AH113" i="32" s="1"/>
  <c r="G100" i="33" s="1"/>
  <c r="E89" i="20"/>
  <c r="DD90" i="18"/>
  <c r="C89" i="20" s="1"/>
  <c r="BD99" i="23"/>
  <c r="BF99" i="23" s="1"/>
  <c r="F88" i="19"/>
  <c r="AM88" i="19" s="1"/>
  <c r="BD98" i="23"/>
  <c r="BF98" i="23" s="1"/>
  <c r="F81" i="19"/>
  <c r="AM81" i="19" s="1"/>
  <c r="F97" i="20"/>
  <c r="AM97" i="20" s="1"/>
  <c r="AH112" i="32" s="1"/>
  <c r="G99" i="33" s="1"/>
  <c r="F79" i="19"/>
  <c r="AM79" i="19" s="1"/>
  <c r="F84" i="19"/>
  <c r="AM84" i="19" s="1"/>
  <c r="BG89" i="20"/>
  <c r="F83" i="19"/>
  <c r="AM83" i="19" s="1"/>
  <c r="AY90" i="20"/>
  <c r="W87" i="23"/>
  <c r="Y87" i="23" s="1"/>
  <c r="F85" i="19"/>
  <c r="AM85" i="19" s="1"/>
  <c r="AR107" i="23"/>
  <c r="BJ107" i="23" s="1"/>
  <c r="F89" i="19"/>
  <c r="AM89" i="19" s="1"/>
  <c r="W81" i="23"/>
  <c r="BD91" i="23"/>
  <c r="BF91" i="23" s="1"/>
  <c r="K96" i="23"/>
  <c r="AC96" i="23" s="1"/>
  <c r="C97" i="33" s="1"/>
  <c r="K93" i="23"/>
  <c r="AC93" i="23" s="1"/>
  <c r="C94" i="33" s="1"/>
  <c r="F100" i="20"/>
  <c r="AM100" i="20" s="1"/>
  <c r="AH115" i="32" s="1"/>
  <c r="G102" i="33" s="1"/>
  <c r="AY100" i="20"/>
  <c r="K94" i="23"/>
  <c r="AC94" i="23" s="1"/>
  <c r="C95" i="33" s="1"/>
  <c r="X82" i="23"/>
  <c r="W82" i="23"/>
  <c r="BE97" i="23"/>
  <c r="BD97" i="23"/>
  <c r="N85" i="37"/>
  <c r="U97" i="37"/>
  <c r="N83" i="37"/>
  <c r="U95" i="37"/>
  <c r="AY91" i="20"/>
  <c r="F91" i="20"/>
  <c r="AM91" i="20" s="1"/>
  <c r="AH106" i="32" s="1"/>
  <c r="G93" i="33" s="1"/>
  <c r="F78" i="19"/>
  <c r="AM78" i="19" s="1"/>
  <c r="F101" i="20"/>
  <c r="AM101" i="20" s="1"/>
  <c r="AH116" i="32" s="1"/>
  <c r="G103" i="33" s="1"/>
  <c r="AY101" i="20"/>
  <c r="F93" i="20"/>
  <c r="AM93" i="20" s="1"/>
  <c r="AH108" i="32" s="1"/>
  <c r="G95" i="33" s="1"/>
  <c r="AY93" i="20"/>
  <c r="F94" i="20"/>
  <c r="AM94" i="20" s="1"/>
  <c r="AH109" i="32" s="1"/>
  <c r="G96" i="33" s="1"/>
  <c r="AY94" i="20"/>
  <c r="K92" i="23"/>
  <c r="AC92" i="23" s="1"/>
  <c r="C93" i="33" s="1"/>
  <c r="N89" i="37"/>
  <c r="U101" i="37"/>
  <c r="W88" i="23"/>
  <c r="X88" i="23"/>
  <c r="W83" i="23"/>
  <c r="X83" i="23"/>
  <c r="BD92" i="23"/>
  <c r="BE92" i="23"/>
  <c r="W85" i="23"/>
  <c r="X85" i="23"/>
  <c r="N88" i="37"/>
  <c r="U100" i="37"/>
  <c r="BD102" i="23"/>
  <c r="BE102" i="23"/>
  <c r="BD94" i="23"/>
  <c r="BE94" i="23"/>
  <c r="BE95" i="23"/>
  <c r="BD95" i="23"/>
  <c r="BE90" i="23"/>
  <c r="BD90" i="23"/>
  <c r="CR79" i="21"/>
  <c r="X79" i="23"/>
  <c r="W79" i="23"/>
  <c r="F80" i="19"/>
  <c r="AM80" i="19" s="1"/>
  <c r="X89" i="23"/>
  <c r="W89" i="23"/>
  <c r="AR103" i="23"/>
  <c r="BJ103" i="23" s="1"/>
  <c r="F92" i="20"/>
  <c r="AM92" i="20" s="1"/>
  <c r="AH107" i="32" s="1"/>
  <c r="G94" i="33" s="1"/>
  <c r="AY92" i="20"/>
  <c r="X84" i="23"/>
  <c r="W84" i="23"/>
  <c r="K101" i="23"/>
  <c r="AC101" i="23" s="1"/>
  <c r="C102" i="33" s="1"/>
  <c r="J79" i="37"/>
  <c r="AR105" i="23"/>
  <c r="BJ105" i="23" s="1"/>
  <c r="BD93" i="23"/>
  <c r="BE93" i="23"/>
  <c r="K98" i="23"/>
  <c r="AC98" i="23" s="1"/>
  <c r="C99" i="33" s="1"/>
  <c r="AY95" i="20"/>
  <c r="F95" i="20"/>
  <c r="AM95" i="20" s="1"/>
  <c r="AH110" i="32" s="1"/>
  <c r="G97" i="33" s="1"/>
  <c r="AR109" i="23"/>
  <c r="BJ109" i="23" s="1"/>
  <c r="N82" i="37"/>
  <c r="U94" i="37"/>
  <c r="X81" i="23"/>
  <c r="AR106" i="23"/>
  <c r="BJ106" i="23" s="1"/>
  <c r="BD96" i="23"/>
  <c r="BE96" i="23"/>
  <c r="AR108" i="23"/>
  <c r="BJ108" i="23" s="1"/>
  <c r="N81" i="37"/>
  <c r="U93" i="37"/>
  <c r="AR104" i="23"/>
  <c r="BJ104" i="23" s="1"/>
  <c r="K99" i="23"/>
  <c r="AC99" i="23" s="1"/>
  <c r="C100" i="33" s="1"/>
  <c r="F99" i="20"/>
  <c r="AM99" i="20" s="1"/>
  <c r="AH114" i="32" s="1"/>
  <c r="G101" i="33" s="1"/>
  <c r="AY99" i="20"/>
  <c r="G78" i="37" a="1"/>
  <c r="G78" i="37" s="1"/>
  <c r="U90" i="37" s="1"/>
  <c r="U99" i="37"/>
  <c r="K95" i="23"/>
  <c r="AC95" i="23" s="1"/>
  <c r="C96" i="33" s="1"/>
  <c r="Q90" i="37"/>
  <c r="AY96" i="20"/>
  <c r="F96" i="20"/>
  <c r="AM96" i="20" s="1"/>
  <c r="AH111" i="32" s="1"/>
  <c r="G98" i="33" s="1"/>
  <c r="F90" i="19"/>
  <c r="AM90" i="19" s="1"/>
  <c r="BA101" i="19" s="1"/>
  <c r="K91" i="23"/>
  <c r="AC91" i="23" s="1"/>
  <c r="C92" i="33" s="1"/>
  <c r="K90" i="23"/>
  <c r="AC90" i="23" s="1"/>
  <c r="C91" i="33" s="1"/>
  <c r="W80" i="23"/>
  <c r="X80" i="23"/>
  <c r="N90" i="37"/>
  <c r="U102" i="37"/>
  <c r="N91" i="37"/>
  <c r="DE90" i="21"/>
  <c r="W90" i="23"/>
  <c r="X90" i="23"/>
  <c r="M79" i="37"/>
  <c r="W91" i="23"/>
  <c r="X91" i="23"/>
  <c r="U96" i="37"/>
  <c r="N84" i="37"/>
  <c r="BD101" i="23"/>
  <c r="BE101" i="23"/>
  <c r="N80" i="37"/>
  <c r="U92" i="37"/>
  <c r="W86" i="23"/>
  <c r="X86" i="23"/>
  <c r="BE100" i="23"/>
  <c r="O5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N9" i="1"/>
  <c r="M9" i="1"/>
  <c r="L9" i="1"/>
  <c r="K9" i="1"/>
  <c r="J9" i="1"/>
  <c r="I9" i="1"/>
  <c r="H9" i="1"/>
  <c r="G9" i="1"/>
  <c r="F9" i="1"/>
  <c r="E9" i="1"/>
  <c r="D9" i="1"/>
  <c r="C9" i="1"/>
  <c r="B9" i="1"/>
  <c r="N8" i="1"/>
  <c r="M8" i="1"/>
  <c r="L8" i="1"/>
  <c r="K8" i="1"/>
  <c r="J8" i="1"/>
  <c r="I8" i="1"/>
  <c r="H8" i="1"/>
  <c r="G8" i="1"/>
  <c r="F8" i="1"/>
  <c r="E8" i="1"/>
  <c r="D8" i="1"/>
  <c r="C8" i="1"/>
  <c r="B8" i="1"/>
  <c r="N7" i="1"/>
  <c r="M7" i="1"/>
  <c r="L7" i="1"/>
  <c r="K7" i="1"/>
  <c r="J7" i="1"/>
  <c r="I7" i="1"/>
  <c r="H7" i="1"/>
  <c r="G7" i="1"/>
  <c r="F7" i="1"/>
  <c r="E7" i="1"/>
  <c r="D7" i="1"/>
  <c r="C7" i="1"/>
  <c r="B7" i="1"/>
  <c r="N6" i="1"/>
  <c r="M6" i="1"/>
  <c r="L6" i="1"/>
  <c r="K6" i="1"/>
  <c r="J6" i="1"/>
  <c r="I6" i="1"/>
  <c r="H6" i="1"/>
  <c r="AE6" i="1" s="1"/>
  <c r="G6" i="1"/>
  <c r="F6" i="1"/>
  <c r="E6" i="1"/>
  <c r="D6" i="1"/>
  <c r="C6" i="1"/>
  <c r="B6" i="1"/>
  <c r="N5" i="1"/>
  <c r="M5" i="1"/>
  <c r="L5" i="1"/>
  <c r="K5" i="1"/>
  <c r="J5" i="1"/>
  <c r="I5" i="1"/>
  <c r="H5" i="1"/>
  <c r="G5" i="1"/>
  <c r="F5" i="1"/>
  <c r="E5" i="1"/>
  <c r="D5" i="1"/>
  <c r="C5" i="1"/>
  <c r="B5" i="1"/>
  <c r="N86" i="37" l="1"/>
  <c r="N87" i="37"/>
  <c r="AH8" i="1"/>
  <c r="AC9" i="1"/>
  <c r="AK9" i="1"/>
  <c r="AF11" i="1"/>
  <c r="AA12" i="1"/>
  <c r="AI12" i="1"/>
  <c r="AD13" i="1"/>
  <c r="Y14" i="1"/>
  <c r="AB41" i="36" s="1"/>
  <c r="AF10" i="1"/>
  <c r="AD6" i="1"/>
  <c r="Y7" i="1"/>
  <c r="AB34" i="36" s="1"/>
  <c r="AG7" i="1"/>
  <c r="AJ8" i="1"/>
  <c r="AE9" i="1"/>
  <c r="AD14" i="1"/>
  <c r="Y15" i="1"/>
  <c r="AB42" i="36" s="1"/>
  <c r="AG15" i="1"/>
  <c r="AJ16" i="1"/>
  <c r="AH7" i="1"/>
  <c r="AC8" i="1"/>
  <c r="AJ13" i="1"/>
  <c r="AE14" i="1"/>
  <c r="AH15" i="1"/>
  <c r="AC16" i="1"/>
  <c r="AY89" i="20"/>
  <c r="AF6" i="1"/>
  <c r="AA7" i="1"/>
  <c r="AI7" i="1"/>
  <c r="AH12" i="1"/>
  <c r="AC13" i="1"/>
  <c r="AK13" i="1"/>
  <c r="AF14" i="1"/>
  <c r="AA15" i="1"/>
  <c r="AI15" i="1"/>
  <c r="F89" i="20"/>
  <c r="AM89" i="20" s="1"/>
  <c r="AH104" i="32" s="1"/>
  <c r="G91" i="33" s="1"/>
  <c r="BF100" i="23"/>
  <c r="Y81" i="23"/>
  <c r="BF94" i="23"/>
  <c r="Y82" i="23"/>
  <c r="BF93" i="23"/>
  <c r="BF95" i="23"/>
  <c r="BA90" i="19"/>
  <c r="BF97" i="23"/>
  <c r="BF102" i="23"/>
  <c r="BA100" i="19"/>
  <c r="AA8" i="1"/>
  <c r="AK8" i="1"/>
  <c r="AK16" i="1"/>
  <c r="AG6" i="1"/>
  <c r="AG14" i="1"/>
  <c r="BA97" i="19"/>
  <c r="Y6" i="1"/>
  <c r="AB33" i="36" s="1"/>
  <c r="AD10" i="1"/>
  <c r="Y11" i="1"/>
  <c r="AB38" i="36" s="1"/>
  <c r="AG11" i="1"/>
  <c r="AJ12" i="1"/>
  <c r="AE13" i="1"/>
  <c r="BF96" i="23"/>
  <c r="BA99" i="19"/>
  <c r="AJ9" i="1"/>
  <c r="AE10" i="1"/>
  <c r="AH11" i="1"/>
  <c r="AC12" i="1"/>
  <c r="AK12" i="1"/>
  <c r="AA11" i="1"/>
  <c r="AI11" i="1"/>
  <c r="AH16" i="1"/>
  <c r="BF92" i="23"/>
  <c r="AF7" i="1"/>
  <c r="AD9" i="1"/>
  <c r="Y10" i="1"/>
  <c r="AB37" i="36" s="1"/>
  <c r="AF15" i="1"/>
  <c r="AA16" i="1"/>
  <c r="AI16" i="1"/>
  <c r="AI8" i="1"/>
  <c r="AG10" i="1"/>
  <c r="Y80" i="23"/>
  <c r="BA26" i="1"/>
  <c r="AD26" i="1"/>
  <c r="AY29" i="1"/>
  <c r="AB29" i="1"/>
  <c r="W29" i="1"/>
  <c r="T29" i="1"/>
  <c r="U29" i="1"/>
  <c r="U64" i="1"/>
  <c r="T64" i="1"/>
  <c r="AB64" i="1"/>
  <c r="AY64" i="1"/>
  <c r="W64" i="1"/>
  <c r="AJ64" i="1"/>
  <c r="BG64" i="1"/>
  <c r="AD65" i="1"/>
  <c r="BA65" i="1"/>
  <c r="A66" i="6"/>
  <c r="A66" i="1"/>
  <c r="AF66" i="1"/>
  <c r="BC66" i="1"/>
  <c r="BC78" i="1"/>
  <c r="G94" i="36" a="1"/>
  <c r="G94" i="36" s="1"/>
  <c r="N94" i="36" a="1"/>
  <c r="N94" i="36" s="1"/>
  <c r="F94" i="36" a="1"/>
  <c r="F94" i="36" s="1"/>
  <c r="J94" i="36" a="1"/>
  <c r="J94" i="36" s="1"/>
  <c r="E94" i="36" a="1"/>
  <c r="E94" i="36" s="1"/>
  <c r="K94" i="36" a="1"/>
  <c r="K94" i="36" s="1"/>
  <c r="M94" i="36" a="1"/>
  <c r="M94" i="36" s="1"/>
  <c r="H94" i="36" a="1"/>
  <c r="H94" i="36" s="1"/>
  <c r="L94" i="36" a="1"/>
  <c r="L94" i="36" s="1"/>
  <c r="I94" i="36" a="1"/>
  <c r="I94" i="36" s="1"/>
  <c r="Z67" i="1"/>
  <c r="R67" i="1"/>
  <c r="S67" i="1"/>
  <c r="AW67" i="1"/>
  <c r="AW79" i="1"/>
  <c r="BE67" i="1"/>
  <c r="AH67" i="1"/>
  <c r="BE79" i="1"/>
  <c r="U68" i="1"/>
  <c r="AY68" i="1"/>
  <c r="AB68" i="1"/>
  <c r="W68" i="1"/>
  <c r="T68" i="1"/>
  <c r="AY80" i="1"/>
  <c r="AJ68" i="1"/>
  <c r="BG68" i="1"/>
  <c r="BG80" i="1"/>
  <c r="BA69" i="1"/>
  <c r="AD69" i="1"/>
  <c r="BA81" i="1"/>
  <c r="A70" i="6"/>
  <c r="A70" i="1"/>
  <c r="BC70" i="1"/>
  <c r="AF70" i="1"/>
  <c r="BC82" i="1"/>
  <c r="M98" i="36" a="1"/>
  <c r="M98" i="36" s="1"/>
  <c r="E98" i="36" a="1"/>
  <c r="E98" i="36" s="1"/>
  <c r="K98" i="36" a="1"/>
  <c r="K98" i="36" s="1"/>
  <c r="N98" i="36" a="1"/>
  <c r="N98" i="36" s="1"/>
  <c r="J98" i="36" a="1"/>
  <c r="J98" i="36" s="1"/>
  <c r="L98" i="36" a="1"/>
  <c r="L98" i="36" s="1"/>
  <c r="G98" i="36" a="1"/>
  <c r="G98" i="36" s="1"/>
  <c r="F98" i="36" a="1"/>
  <c r="F98" i="36" s="1"/>
  <c r="H98" i="36" a="1"/>
  <c r="H98" i="36" s="1"/>
  <c r="I98" i="36" a="1"/>
  <c r="I98" i="36" s="1"/>
  <c r="S71" i="1"/>
  <c r="Z71" i="1"/>
  <c r="R71" i="1"/>
  <c r="AW71" i="1"/>
  <c r="AW83" i="1"/>
  <c r="BE71" i="1"/>
  <c r="AH71" i="1"/>
  <c r="BE83" i="1"/>
  <c r="W72" i="1"/>
  <c r="T72" i="1"/>
  <c r="U72" i="1"/>
  <c r="AB72" i="1"/>
  <c r="AY72" i="1"/>
  <c r="AY84" i="1"/>
  <c r="BG72" i="1"/>
  <c r="AJ72" i="1"/>
  <c r="BG84" i="1"/>
  <c r="BA73" i="1"/>
  <c r="AD73" i="1"/>
  <c r="BA85" i="1"/>
  <c r="A74" i="6"/>
  <c r="A74" i="1"/>
  <c r="BC74" i="1"/>
  <c r="AF74" i="1"/>
  <c r="BC86" i="1"/>
  <c r="E102" i="36" a="1"/>
  <c r="E102" i="36" s="1"/>
  <c r="F102" i="36" a="1"/>
  <c r="F102" i="36" s="1"/>
  <c r="L102" i="36" a="1"/>
  <c r="L102" i="36" s="1"/>
  <c r="M102" i="36" a="1"/>
  <c r="M102" i="36" s="1"/>
  <c r="K102" i="36" a="1"/>
  <c r="K102" i="36" s="1"/>
  <c r="I102" i="36" a="1"/>
  <c r="I102" i="36" s="1"/>
  <c r="G102" i="36" a="1"/>
  <c r="G102" i="36" s="1"/>
  <c r="H102" i="36" a="1"/>
  <c r="H102" i="36" s="1"/>
  <c r="J102" i="36" a="1"/>
  <c r="J102" i="36" s="1"/>
  <c r="N102" i="36" a="1"/>
  <c r="N102" i="36" s="1"/>
  <c r="S75" i="1"/>
  <c r="Z75" i="1"/>
  <c r="AW75" i="1"/>
  <c r="R75" i="1"/>
  <c r="AW87" i="1"/>
  <c r="BE75" i="1"/>
  <c r="AH75" i="1"/>
  <c r="BE87" i="1"/>
  <c r="T76" i="1"/>
  <c r="AB76" i="1"/>
  <c r="U76" i="1"/>
  <c r="AY76" i="1"/>
  <c r="W76" i="1"/>
  <c r="AY88" i="1"/>
  <c r="AJ76" i="1"/>
  <c r="BG76" i="1"/>
  <c r="BG88" i="1"/>
  <c r="AD77" i="1"/>
  <c r="BA77" i="1"/>
  <c r="BA89" i="1"/>
  <c r="AD78" i="1"/>
  <c r="BI17" i="1"/>
  <c r="AL6" i="1"/>
  <c r="BG17" i="1"/>
  <c r="AJ17" i="1"/>
  <c r="BC19" i="1"/>
  <c r="AF19" i="1"/>
  <c r="BE20" i="1"/>
  <c r="AH20" i="1"/>
  <c r="BC23" i="1"/>
  <c r="AF23" i="1"/>
  <c r="I51" i="36" a="1"/>
  <c r="I51" i="36" s="1"/>
  <c r="F51" i="36" a="1"/>
  <c r="F51" i="36" s="1"/>
  <c r="G51" i="36" a="1"/>
  <c r="G51" i="36" s="1"/>
  <c r="M51" i="36" a="1"/>
  <c r="M51" i="36" s="1"/>
  <c r="E51" i="36" a="1"/>
  <c r="E51" i="36" s="1"/>
  <c r="L51" i="36" a="1"/>
  <c r="L51" i="36" s="1"/>
  <c r="J51" i="36" a="1"/>
  <c r="J51" i="36" s="1"/>
  <c r="H51" i="36" a="1"/>
  <c r="H51" i="36" s="1"/>
  <c r="K51" i="36" a="1"/>
  <c r="K51" i="36" s="1"/>
  <c r="N51" i="36" a="1"/>
  <c r="N51" i="36" s="1"/>
  <c r="R24" i="1"/>
  <c r="AW24" i="1"/>
  <c r="S24" i="1"/>
  <c r="Z24" i="1"/>
  <c r="A27" i="6"/>
  <c r="A27" i="1"/>
  <c r="AK17" i="1"/>
  <c r="BH17" i="1"/>
  <c r="AA20" i="1"/>
  <c r="AX20" i="1"/>
  <c r="W8" i="1"/>
  <c r="T8" i="1"/>
  <c r="AB8" i="1"/>
  <c r="U8" i="1"/>
  <c r="AF18" i="1"/>
  <c r="BC18" i="1"/>
  <c r="AH23" i="1"/>
  <c r="BE23" i="1"/>
  <c r="BG44" i="1"/>
  <c r="AJ44" i="1"/>
  <c r="AF46" i="1"/>
  <c r="BC46" i="1"/>
  <c r="BE47" i="1"/>
  <c r="AH47" i="1"/>
  <c r="AY48" i="1"/>
  <c r="AB48" i="1"/>
  <c r="U48" i="1"/>
  <c r="T48" i="1"/>
  <c r="W48" i="1"/>
  <c r="A50" i="6"/>
  <c r="A50" i="1"/>
  <c r="BC50" i="1"/>
  <c r="AF50" i="1"/>
  <c r="T52" i="1"/>
  <c r="AB52" i="1"/>
  <c r="U52" i="1"/>
  <c r="W52" i="1"/>
  <c r="AY52" i="1"/>
  <c r="BG52" i="1"/>
  <c r="AJ52" i="1"/>
  <c r="AD53" i="1"/>
  <c r="BA53" i="1"/>
  <c r="A54" i="6"/>
  <c r="A54" i="1"/>
  <c r="AF54" i="1"/>
  <c r="BC54" i="1"/>
  <c r="K82" i="36" a="1"/>
  <c r="K82" i="36" s="1"/>
  <c r="E82" i="36" a="1"/>
  <c r="E82" i="36" s="1"/>
  <c r="L82" i="36" a="1"/>
  <c r="L82" i="36" s="1"/>
  <c r="M82" i="36" a="1"/>
  <c r="M82" i="36" s="1"/>
  <c r="H82" i="36" a="1"/>
  <c r="H82" i="36" s="1"/>
  <c r="N82" i="36" a="1"/>
  <c r="N82" i="36" s="1"/>
  <c r="J82" i="36" a="1"/>
  <c r="J82" i="36" s="1"/>
  <c r="G82" i="36" a="1"/>
  <c r="G82" i="36" s="1"/>
  <c r="F82" i="36" a="1"/>
  <c r="F82" i="36" s="1"/>
  <c r="I82" i="36" a="1"/>
  <c r="I82" i="36" s="1"/>
  <c r="S55" i="1"/>
  <c r="R55" i="1"/>
  <c r="AW55" i="1"/>
  <c r="Z55" i="1"/>
  <c r="AH55" i="1"/>
  <c r="BE55" i="1"/>
  <c r="T56" i="1"/>
  <c r="U56" i="1"/>
  <c r="W56" i="1"/>
  <c r="AY56" i="1"/>
  <c r="AB56" i="1"/>
  <c r="AJ56" i="1"/>
  <c r="BG56" i="1"/>
  <c r="BA57" i="1"/>
  <c r="AD57" i="1"/>
  <c r="A58" i="6"/>
  <c r="A58" i="1"/>
  <c r="BC58" i="1"/>
  <c r="AF58" i="1"/>
  <c r="E86" i="36" a="1"/>
  <c r="E86" i="36" s="1"/>
  <c r="J86" i="36" a="1"/>
  <c r="J86" i="36" s="1"/>
  <c r="M86" i="36" a="1"/>
  <c r="M86" i="36" s="1"/>
  <c r="H86" i="36" a="1"/>
  <c r="H86" i="36" s="1"/>
  <c r="K86" i="36" a="1"/>
  <c r="K86" i="36" s="1"/>
  <c r="N86" i="36" a="1"/>
  <c r="N86" i="36" s="1"/>
  <c r="F86" i="36" a="1"/>
  <c r="F86" i="36" s="1"/>
  <c r="I86" i="36" a="1"/>
  <c r="I86" i="36" s="1"/>
  <c r="L86" i="36" a="1"/>
  <c r="L86" i="36" s="1"/>
  <c r="G86" i="36" a="1"/>
  <c r="G86" i="36" s="1"/>
  <c r="AW59" i="1"/>
  <c r="R59" i="1"/>
  <c r="S59" i="1"/>
  <c r="Z59" i="1"/>
  <c r="AH59" i="1"/>
  <c r="BE59" i="1"/>
  <c r="AY60" i="1"/>
  <c r="W60" i="1"/>
  <c r="T60" i="1"/>
  <c r="U60" i="1"/>
  <c r="AB60" i="1"/>
  <c r="AJ60" i="1"/>
  <c r="BG60" i="1"/>
  <c r="AD61" i="1"/>
  <c r="BA61" i="1"/>
  <c r="A62" i="6"/>
  <c r="A62" i="1"/>
  <c r="AF62" i="1"/>
  <c r="BC62" i="1"/>
  <c r="L90" i="36" a="1"/>
  <c r="L90" i="36" s="1"/>
  <c r="M90" i="36" a="1"/>
  <c r="M90" i="36" s="1"/>
  <c r="N90" i="36" a="1"/>
  <c r="N90" i="36" s="1"/>
  <c r="H90" i="36" a="1"/>
  <c r="H90" i="36" s="1"/>
  <c r="K90" i="36" a="1"/>
  <c r="K90" i="36" s="1"/>
  <c r="I90" i="36" a="1"/>
  <c r="I90" i="36" s="1"/>
  <c r="J90" i="36" a="1"/>
  <c r="J90" i="36" s="1"/>
  <c r="F90" i="36" a="1"/>
  <c r="F90" i="36" s="1"/>
  <c r="E90" i="36" a="1"/>
  <c r="E90" i="36" s="1"/>
  <c r="G90" i="36" a="1"/>
  <c r="G90" i="36" s="1"/>
  <c r="Z63" i="1"/>
  <c r="AW63" i="1"/>
  <c r="R63" i="1"/>
  <c r="S63" i="1"/>
  <c r="AH63" i="1"/>
  <c r="BE63" i="1"/>
  <c r="AE17" i="1"/>
  <c r="BB17" i="1"/>
  <c r="Y18" i="1"/>
  <c r="AB45" i="36" s="1"/>
  <c r="AV18" i="1"/>
  <c r="AO45" i="36" s="1"/>
  <c r="AG18" i="1"/>
  <c r="BD18" i="1"/>
  <c r="AX19" i="1"/>
  <c r="AA19" i="1"/>
  <c r="AI19" i="1"/>
  <c r="BF19" i="1"/>
  <c r="AZ20" i="1"/>
  <c r="AC20" i="1"/>
  <c r="BH20" i="1"/>
  <c r="AK20" i="1"/>
  <c r="BB21" i="1"/>
  <c r="AE21" i="1"/>
  <c r="AV22" i="1"/>
  <c r="AO49" i="36" s="1"/>
  <c r="Y22" i="1"/>
  <c r="AB49" i="36" s="1"/>
  <c r="BD22" i="1"/>
  <c r="AG22" i="1"/>
  <c r="AX23" i="1"/>
  <c r="AA23" i="1"/>
  <c r="BF23" i="1"/>
  <c r="AI23" i="1"/>
  <c r="AZ24" i="1"/>
  <c r="AC24" i="1"/>
  <c r="AK24" i="1"/>
  <c r="BH24" i="1"/>
  <c r="AE25" i="1"/>
  <c r="BB25" i="1"/>
  <c r="Y26" i="1"/>
  <c r="AB53" i="36" s="1"/>
  <c r="AV26" i="1"/>
  <c r="AO53" i="36" s="1"/>
  <c r="AG26" i="1"/>
  <c r="BD26" i="1"/>
  <c r="AX27" i="1"/>
  <c r="AA27" i="1"/>
  <c r="AI27" i="1"/>
  <c r="BF27" i="1"/>
  <c r="AZ28" i="1"/>
  <c r="AC28" i="1"/>
  <c r="AK28" i="1"/>
  <c r="BH28" i="1"/>
  <c r="BB29" i="1"/>
  <c r="AE29" i="1"/>
  <c r="AV30" i="1"/>
  <c r="AO57" i="36" s="1"/>
  <c r="Y30" i="1"/>
  <c r="AB57" i="36" s="1"/>
  <c r="BD30" i="1"/>
  <c r="AG30" i="1"/>
  <c r="AX31" i="1"/>
  <c r="AA31" i="1"/>
  <c r="BF31" i="1"/>
  <c r="AI31" i="1"/>
  <c r="AC32" i="1"/>
  <c r="AZ32" i="1"/>
  <c r="BH32" i="1"/>
  <c r="AK32" i="1"/>
  <c r="BB33" i="1"/>
  <c r="AE33" i="1"/>
  <c r="Y34" i="1"/>
  <c r="AB61" i="36" s="1"/>
  <c r="AV34" i="1"/>
  <c r="AO61" i="36" s="1"/>
  <c r="BD34" i="1"/>
  <c r="AG34" i="1"/>
  <c r="AA35" i="1"/>
  <c r="AX35" i="1"/>
  <c r="BF35" i="1"/>
  <c r="AI35" i="1"/>
  <c r="AC36" i="1"/>
  <c r="AZ36" i="1"/>
  <c r="BH36" i="1"/>
  <c r="AK36" i="1"/>
  <c r="AE37" i="1"/>
  <c r="BB37" i="1"/>
  <c r="AV38" i="1"/>
  <c r="AO65" i="36" s="1"/>
  <c r="Y38" i="1"/>
  <c r="AB65" i="36" s="1"/>
  <c r="AG38" i="1"/>
  <c r="BD38" i="1"/>
  <c r="AX39" i="1"/>
  <c r="AA39" i="1"/>
  <c r="BF39" i="1"/>
  <c r="AI39" i="1"/>
  <c r="AZ40" i="1"/>
  <c r="AC40" i="1"/>
  <c r="BH40" i="1"/>
  <c r="AK40" i="1"/>
  <c r="BB41" i="1"/>
  <c r="AE41" i="1"/>
  <c r="AV42" i="1"/>
  <c r="AO69" i="36" s="1"/>
  <c r="Y42" i="1"/>
  <c r="AB69" i="36" s="1"/>
  <c r="BD42" i="1"/>
  <c r="AG42" i="1"/>
  <c r="AA43" i="1"/>
  <c r="AX43" i="1"/>
  <c r="AI43" i="1"/>
  <c r="BF43" i="1"/>
  <c r="AC44" i="1"/>
  <c r="AZ44" i="1"/>
  <c r="BH44" i="1"/>
  <c r="AK44" i="1"/>
  <c r="AE45" i="1"/>
  <c r="BB45" i="1"/>
  <c r="AV46" i="1"/>
  <c r="AO73" i="36" s="1"/>
  <c r="Y46" i="1"/>
  <c r="AB73" i="36" s="1"/>
  <c r="AG46" i="1"/>
  <c r="BD46" i="1"/>
  <c r="AX47" i="1"/>
  <c r="AA47" i="1"/>
  <c r="AI47" i="1"/>
  <c r="BF47" i="1"/>
  <c r="AZ48" i="1"/>
  <c r="AC48" i="1"/>
  <c r="BH48" i="1"/>
  <c r="AK48" i="1"/>
  <c r="BB49" i="1"/>
  <c r="AE49" i="1"/>
  <c r="AV50" i="1"/>
  <c r="AO77" i="36" s="1"/>
  <c r="Y50" i="1"/>
  <c r="AB77" i="36" s="1"/>
  <c r="BD50" i="1"/>
  <c r="AG50" i="1"/>
  <c r="AX51" i="1"/>
  <c r="AA51" i="1"/>
  <c r="BF51" i="1"/>
  <c r="AI51" i="1"/>
  <c r="AC52" i="1"/>
  <c r="AZ52" i="1"/>
  <c r="AK52" i="1"/>
  <c r="BH52" i="1"/>
  <c r="AE53" i="1"/>
  <c r="BB53" i="1"/>
  <c r="AV54" i="1"/>
  <c r="AO81" i="36" s="1"/>
  <c r="Y54" i="1"/>
  <c r="AB81" i="36" s="1"/>
  <c r="AG54" i="1"/>
  <c r="BD54" i="1"/>
  <c r="AX55" i="1"/>
  <c r="AA55" i="1"/>
  <c r="AI55" i="1"/>
  <c r="BF55" i="1"/>
  <c r="AZ56" i="1"/>
  <c r="AC56" i="1"/>
  <c r="AK56" i="1"/>
  <c r="BH56" i="1"/>
  <c r="BB57" i="1"/>
  <c r="AE57" i="1"/>
  <c r="AV58" i="1"/>
  <c r="AO85" i="36" s="1"/>
  <c r="Y58" i="1"/>
  <c r="AB85" i="36" s="1"/>
  <c r="BD58" i="1"/>
  <c r="AG58" i="1"/>
  <c r="AX59" i="1"/>
  <c r="AA59" i="1"/>
  <c r="BF59" i="1"/>
  <c r="AI59" i="1"/>
  <c r="AZ60" i="1"/>
  <c r="AC60" i="1"/>
  <c r="BH60" i="1"/>
  <c r="AK60" i="1"/>
  <c r="AE61" i="1"/>
  <c r="BB61" i="1"/>
  <c r="Y62" i="1"/>
  <c r="AB89" i="36" s="1"/>
  <c r="AV62" i="1"/>
  <c r="AO89" i="36" s="1"/>
  <c r="AG62" i="1"/>
  <c r="BD62" i="1"/>
  <c r="AA63" i="1"/>
  <c r="AX63" i="1"/>
  <c r="AI63" i="1"/>
  <c r="BF63" i="1"/>
  <c r="AC64" i="1"/>
  <c r="AZ64" i="1"/>
  <c r="AK64" i="1"/>
  <c r="BH64" i="1"/>
  <c r="AE65" i="1"/>
  <c r="BB65" i="1"/>
  <c r="Y66" i="1"/>
  <c r="AB93" i="36" s="1"/>
  <c r="AV66" i="1"/>
  <c r="AO93" i="36" s="1"/>
  <c r="AV78" i="1"/>
  <c r="AO105" i="36" s="1"/>
  <c r="BD66" i="1"/>
  <c r="AG66" i="1"/>
  <c r="BD78" i="1"/>
  <c r="AX67" i="1"/>
  <c r="AA67" i="1"/>
  <c r="AX79" i="1"/>
  <c r="AI67" i="1"/>
  <c r="BF67" i="1"/>
  <c r="BF79" i="1"/>
  <c r="AZ68" i="1"/>
  <c r="AC68" i="1"/>
  <c r="AZ80" i="1"/>
  <c r="BH68" i="1"/>
  <c r="AK68" i="1"/>
  <c r="BH80" i="1"/>
  <c r="BB69" i="1"/>
  <c r="AE69" i="1"/>
  <c r="BB81" i="1"/>
  <c r="AV70" i="1"/>
  <c r="AO97" i="36" s="1"/>
  <c r="Y70" i="1"/>
  <c r="AB97" i="36" s="1"/>
  <c r="AV82" i="1"/>
  <c r="AO109" i="36" s="1"/>
  <c r="BD70" i="1"/>
  <c r="AG70" i="1"/>
  <c r="BD82" i="1"/>
  <c r="AA71" i="1"/>
  <c r="AX71" i="1"/>
  <c r="AX83" i="1"/>
  <c r="AI71" i="1"/>
  <c r="BF71" i="1"/>
  <c r="BF83" i="1"/>
  <c r="AC72" i="1"/>
  <c r="AZ72" i="1"/>
  <c r="AZ84" i="1"/>
  <c r="AK72" i="1"/>
  <c r="BH72" i="1"/>
  <c r="BH84" i="1"/>
  <c r="BB73" i="1"/>
  <c r="AE73" i="1"/>
  <c r="BB85" i="1"/>
  <c r="Y74" i="1"/>
  <c r="AB101" i="36" s="1"/>
  <c r="AV74" i="1"/>
  <c r="AO101" i="36" s="1"/>
  <c r="AV86" i="1"/>
  <c r="AO113" i="36" s="1"/>
  <c r="BD74" i="1"/>
  <c r="AG74" i="1"/>
  <c r="BD86" i="1"/>
  <c r="AA75" i="1"/>
  <c r="AX75" i="1"/>
  <c r="AX87" i="1"/>
  <c r="BF75" i="1"/>
  <c r="AI75" i="1"/>
  <c r="BF87" i="1"/>
  <c r="AZ76" i="1"/>
  <c r="AC76" i="1"/>
  <c r="AZ88" i="1"/>
  <c r="AK76" i="1"/>
  <c r="BH76" i="1"/>
  <c r="BH88" i="1"/>
  <c r="BB77" i="1"/>
  <c r="AE77" i="1"/>
  <c r="BB89" i="1"/>
  <c r="AE78" i="1"/>
  <c r="Y86" i="23"/>
  <c r="BF101" i="23"/>
  <c r="Y90" i="23"/>
  <c r="U5" i="1"/>
  <c r="T5" i="1"/>
  <c r="W5" i="1"/>
  <c r="T9" i="1"/>
  <c r="U9" i="1"/>
  <c r="AR9" i="1" s="1"/>
  <c r="AB9" i="1"/>
  <c r="W9" i="1"/>
  <c r="I43" i="36" a="1"/>
  <c r="I43" i="36" s="1"/>
  <c r="N43" i="36" a="1"/>
  <c r="N43" i="36" s="1"/>
  <c r="H43" i="36" a="1"/>
  <c r="H43" i="36" s="1"/>
  <c r="K43" i="36" a="1"/>
  <c r="K43" i="36" s="1"/>
  <c r="G43" i="36" a="1"/>
  <c r="G43" i="36" s="1"/>
  <c r="L43" i="36" a="1"/>
  <c r="L43" i="36" s="1"/>
  <c r="E43" i="36" a="1"/>
  <c r="E43" i="36" s="1"/>
  <c r="J43" i="36" a="1"/>
  <c r="J43" i="36" s="1"/>
  <c r="F43" i="36" a="1"/>
  <c r="F43" i="36" s="1"/>
  <c r="M43" i="36" a="1"/>
  <c r="M43" i="36" s="1"/>
  <c r="Z16" i="1"/>
  <c r="R16" i="1"/>
  <c r="S16" i="1"/>
  <c r="AD18" i="1"/>
  <c r="BA18" i="1"/>
  <c r="I47" i="36" a="1"/>
  <c r="I47" i="36" s="1"/>
  <c r="J47" i="36" a="1"/>
  <c r="J47" i="36" s="1"/>
  <c r="M47" i="36" a="1"/>
  <c r="M47" i="36" s="1"/>
  <c r="G47" i="36" a="1"/>
  <c r="G47" i="36" s="1"/>
  <c r="E47" i="36" a="1"/>
  <c r="E47" i="36" s="1"/>
  <c r="H47" i="36" a="1"/>
  <c r="H47" i="36" s="1"/>
  <c r="K47" i="36" a="1"/>
  <c r="K47" i="36" s="1"/>
  <c r="F47" i="36" a="1"/>
  <c r="F47" i="36" s="1"/>
  <c r="L47" i="36" a="1"/>
  <c r="L47" i="36" s="1"/>
  <c r="N47" i="36" a="1"/>
  <c r="N47" i="36" s="1"/>
  <c r="S20" i="1"/>
  <c r="AW20" i="1"/>
  <c r="Z20" i="1"/>
  <c r="R20" i="1"/>
  <c r="U21" i="1"/>
  <c r="AY21" i="1"/>
  <c r="AB21" i="1"/>
  <c r="T21" i="1"/>
  <c r="W21" i="1"/>
  <c r="A23" i="6"/>
  <c r="A23" i="1"/>
  <c r="BG25" i="1"/>
  <c r="AJ25" i="1"/>
  <c r="AV19" i="1"/>
  <c r="AO46" i="36" s="1"/>
  <c r="Y19" i="1"/>
  <c r="AB46" i="36" s="1"/>
  <c r="A10" i="6"/>
  <c r="A10" i="1"/>
  <c r="AD17" i="1"/>
  <c r="BA17" i="1"/>
  <c r="BC22" i="1"/>
  <c r="AF22" i="1"/>
  <c r="AJ24" i="1"/>
  <c r="BG24" i="1"/>
  <c r="K54" i="36" a="1"/>
  <c r="K54" i="36" s="1"/>
  <c r="L54" i="36" a="1"/>
  <c r="L54" i="36" s="1"/>
  <c r="E54" i="36" a="1"/>
  <c r="E54" i="36" s="1"/>
  <c r="N54" i="36" a="1"/>
  <c r="N54" i="36" s="1"/>
  <c r="H54" i="36" a="1"/>
  <c r="H54" i="36" s="1"/>
  <c r="J54" i="36" a="1"/>
  <c r="J54" i="36" s="1"/>
  <c r="M54" i="36" a="1"/>
  <c r="M54" i="36" s="1"/>
  <c r="G54" i="36" a="1"/>
  <c r="G54" i="36" s="1"/>
  <c r="F54" i="36" a="1"/>
  <c r="F54" i="36" s="1"/>
  <c r="I54" i="36" a="1"/>
  <c r="I54" i="36" s="1"/>
  <c r="AW27" i="1"/>
  <c r="Z27" i="1"/>
  <c r="R27" i="1"/>
  <c r="S27" i="1"/>
  <c r="T28" i="1"/>
  <c r="U28" i="1"/>
  <c r="AY28" i="1"/>
  <c r="AB28" i="1"/>
  <c r="W28" i="1"/>
  <c r="AF30" i="1"/>
  <c r="BC30" i="1"/>
  <c r="AH31" i="1"/>
  <c r="BE31" i="1"/>
  <c r="AJ32" i="1"/>
  <c r="BG32" i="1"/>
  <c r="BC34" i="1"/>
  <c r="AF34" i="1"/>
  <c r="K62" i="36" a="1"/>
  <c r="K62" i="36" s="1"/>
  <c r="J62" i="36" a="1"/>
  <c r="J62" i="36" s="1"/>
  <c r="F62" i="36" a="1"/>
  <c r="F62" i="36" s="1"/>
  <c r="N62" i="36" a="1"/>
  <c r="N62" i="36" s="1"/>
  <c r="L62" i="36" a="1"/>
  <c r="L62" i="36" s="1"/>
  <c r="E62" i="36" a="1"/>
  <c r="E62" i="36" s="1"/>
  <c r="M62" i="36" a="1"/>
  <c r="M62" i="36" s="1"/>
  <c r="I62" i="36" a="1"/>
  <c r="I62" i="36" s="1"/>
  <c r="G62" i="36" a="1"/>
  <c r="G62" i="36" s="1"/>
  <c r="H62" i="36" a="1"/>
  <c r="H62" i="36" s="1"/>
  <c r="S35" i="1"/>
  <c r="Z35" i="1"/>
  <c r="AW35" i="1"/>
  <c r="R35" i="1"/>
  <c r="AJ36" i="1"/>
  <c r="BG36" i="1"/>
  <c r="BC38" i="1"/>
  <c r="AF38" i="1"/>
  <c r="AH39" i="1"/>
  <c r="BE39" i="1"/>
  <c r="AJ40" i="1"/>
  <c r="BG40" i="1"/>
  <c r="A42" i="6"/>
  <c r="A42" i="1"/>
  <c r="BC42" i="1"/>
  <c r="AF42" i="1"/>
  <c r="BE43" i="1"/>
  <c r="AH43" i="1"/>
  <c r="A46" i="6"/>
  <c r="A46" i="1"/>
  <c r="BG48" i="1"/>
  <c r="AJ48" i="1"/>
  <c r="BE51" i="1"/>
  <c r="AH51" i="1"/>
  <c r="A5" i="6"/>
  <c r="A5" i="1"/>
  <c r="AH6" i="1"/>
  <c r="AD8" i="1"/>
  <c r="AF9" i="1"/>
  <c r="I37" i="36" a="1"/>
  <c r="I37" i="36" s="1"/>
  <c r="H37" i="36" a="1"/>
  <c r="H37" i="36" s="1"/>
  <c r="N37" i="36" a="1"/>
  <c r="N37" i="36" s="1"/>
  <c r="E37" i="36" a="1"/>
  <c r="E37" i="36" s="1"/>
  <c r="M37" i="36" a="1"/>
  <c r="M37" i="36" s="1"/>
  <c r="J37" i="36" a="1"/>
  <c r="J37" i="36" s="1"/>
  <c r="L37" i="36" a="1"/>
  <c r="L37" i="36" s="1"/>
  <c r="F37" i="36" a="1"/>
  <c r="F37" i="36" s="1"/>
  <c r="K37" i="36" a="1"/>
  <c r="K37" i="36" s="1"/>
  <c r="G37" i="36" a="1"/>
  <c r="G37" i="36" s="1"/>
  <c r="S10" i="1"/>
  <c r="Z10" i="1"/>
  <c r="R10" i="1"/>
  <c r="AB11" i="1"/>
  <c r="T11" i="1"/>
  <c r="U11" i="1"/>
  <c r="W11" i="1"/>
  <c r="AF13" i="1"/>
  <c r="AJ15" i="1"/>
  <c r="BE18" i="1"/>
  <c r="AH18" i="1"/>
  <c r="BG19" i="1"/>
  <c r="AJ19" i="1"/>
  <c r="A21" i="6"/>
  <c r="A21" i="1"/>
  <c r="AY23" i="1"/>
  <c r="AB23" i="1"/>
  <c r="W23" i="1"/>
  <c r="T23" i="1"/>
  <c r="U23" i="1"/>
  <c r="BA24" i="1"/>
  <c r="AD24" i="1"/>
  <c r="E53" i="36" a="1"/>
  <c r="E53" i="36" s="1"/>
  <c r="N53" i="36" a="1"/>
  <c r="N53" i="36" s="1"/>
  <c r="H53" i="36" a="1"/>
  <c r="H53" i="36" s="1"/>
  <c r="K53" i="36" a="1"/>
  <c r="K53" i="36" s="1"/>
  <c r="G53" i="36" a="1"/>
  <c r="G53" i="36" s="1"/>
  <c r="J53" i="36" a="1"/>
  <c r="J53" i="36" s="1"/>
  <c r="F53" i="36" a="1"/>
  <c r="F53" i="36" s="1"/>
  <c r="M53" i="36" a="1"/>
  <c r="M53" i="36" s="1"/>
  <c r="L53" i="36" a="1"/>
  <c r="L53" i="36" s="1"/>
  <c r="I53" i="36" a="1"/>
  <c r="I53" i="36" s="1"/>
  <c r="S26" i="1"/>
  <c r="AW26" i="1"/>
  <c r="Z26" i="1"/>
  <c r="R26" i="1"/>
  <c r="BG27" i="1"/>
  <c r="AJ27" i="1"/>
  <c r="BA28" i="1"/>
  <c r="AD28" i="1"/>
  <c r="A29" i="6"/>
  <c r="A29" i="1"/>
  <c r="AH30" i="1"/>
  <c r="BE30" i="1"/>
  <c r="AD32" i="1"/>
  <c r="BA32" i="1"/>
  <c r="A33" i="6"/>
  <c r="A33" i="1"/>
  <c r="BC33" i="1"/>
  <c r="AF33" i="1"/>
  <c r="AY35" i="1"/>
  <c r="T35" i="1"/>
  <c r="U35" i="1"/>
  <c r="AB35" i="1"/>
  <c r="W35" i="1"/>
  <c r="AJ63" i="1"/>
  <c r="BG63" i="1"/>
  <c r="AD64" i="1"/>
  <c r="BA64" i="1"/>
  <c r="A65" i="6"/>
  <c r="A65" i="1"/>
  <c r="BC65" i="1"/>
  <c r="AF65" i="1"/>
  <c r="M93" i="36" a="1"/>
  <c r="M93" i="36" s="1"/>
  <c r="N93" i="36" a="1"/>
  <c r="N93" i="36" s="1"/>
  <c r="F93" i="36" a="1"/>
  <c r="F93" i="36" s="1"/>
  <c r="G93" i="36" a="1"/>
  <c r="G93" i="36" s="1"/>
  <c r="L93" i="36" a="1"/>
  <c r="L93" i="36" s="1"/>
  <c r="E93" i="36" a="1"/>
  <c r="E93" i="36" s="1"/>
  <c r="J93" i="36" a="1"/>
  <c r="J93" i="36" s="1"/>
  <c r="H93" i="36" a="1"/>
  <c r="H93" i="36" s="1"/>
  <c r="K93" i="36" a="1"/>
  <c r="K93" i="36" s="1"/>
  <c r="I93" i="36" a="1"/>
  <c r="I93" i="36" s="1"/>
  <c r="AW66" i="1"/>
  <c r="R66" i="1"/>
  <c r="Z66" i="1"/>
  <c r="S66" i="1"/>
  <c r="AW78" i="1"/>
  <c r="BE66" i="1"/>
  <c r="AH66" i="1"/>
  <c r="BE78" i="1"/>
  <c r="U67" i="1"/>
  <c r="AY67" i="1"/>
  <c r="W67" i="1"/>
  <c r="AB67" i="1"/>
  <c r="T67" i="1"/>
  <c r="AY79" i="1"/>
  <c r="BG67" i="1"/>
  <c r="AJ67" i="1"/>
  <c r="BG79" i="1"/>
  <c r="BA68" i="1"/>
  <c r="AD68" i="1"/>
  <c r="BA80" i="1"/>
  <c r="A69" i="6"/>
  <c r="A69" i="1"/>
  <c r="AF69" i="1"/>
  <c r="BC69" i="1"/>
  <c r="BC81" i="1"/>
  <c r="E97" i="36" a="1"/>
  <c r="E97" i="36" s="1"/>
  <c r="I97" i="36" a="1"/>
  <c r="I97" i="36" s="1"/>
  <c r="H97" i="36" a="1"/>
  <c r="H97" i="36" s="1"/>
  <c r="K97" i="36" a="1"/>
  <c r="K97" i="36" s="1"/>
  <c r="G97" i="36" a="1"/>
  <c r="G97" i="36" s="1"/>
  <c r="F97" i="36" a="1"/>
  <c r="F97" i="36" s="1"/>
  <c r="J97" i="36" a="1"/>
  <c r="J97" i="36" s="1"/>
  <c r="N97" i="36" a="1"/>
  <c r="N97" i="36" s="1"/>
  <c r="M97" i="36" a="1"/>
  <c r="M97" i="36" s="1"/>
  <c r="L97" i="36" a="1"/>
  <c r="L97" i="36" s="1"/>
  <c r="Z70" i="1"/>
  <c r="AW70" i="1"/>
  <c r="S70" i="1"/>
  <c r="R70" i="1"/>
  <c r="AW82" i="1"/>
  <c r="BE70" i="1"/>
  <c r="AH70" i="1"/>
  <c r="BE82" i="1"/>
  <c r="U71" i="1"/>
  <c r="AB71" i="1"/>
  <c r="T71" i="1"/>
  <c r="AY71" i="1"/>
  <c r="W71" i="1"/>
  <c r="AY83" i="1"/>
  <c r="BG71" i="1"/>
  <c r="AJ71" i="1"/>
  <c r="BG83" i="1"/>
  <c r="BA72" i="1"/>
  <c r="AD72" i="1"/>
  <c r="BA84" i="1"/>
  <c r="A73" i="6"/>
  <c r="A73" i="1"/>
  <c r="BC73" i="1"/>
  <c r="AF73" i="1"/>
  <c r="BC85" i="1"/>
  <c r="E101" i="36" a="1"/>
  <c r="E101" i="36" s="1"/>
  <c r="I101" i="36" a="1"/>
  <c r="I101" i="36" s="1"/>
  <c r="N101" i="36" a="1"/>
  <c r="N101" i="36" s="1"/>
  <c r="H101" i="36" a="1"/>
  <c r="H101" i="36" s="1"/>
  <c r="F101" i="36" a="1"/>
  <c r="F101" i="36" s="1"/>
  <c r="G101" i="36" a="1"/>
  <c r="G101" i="36" s="1"/>
  <c r="J101" i="36" a="1"/>
  <c r="J101" i="36" s="1"/>
  <c r="M101" i="36" a="1"/>
  <c r="M101" i="36" s="1"/>
  <c r="K101" i="36" a="1"/>
  <c r="K101" i="36" s="1"/>
  <c r="L101" i="36" a="1"/>
  <c r="L101" i="36" s="1"/>
  <c r="S74" i="1"/>
  <c r="Z74" i="1"/>
  <c r="AW74" i="1"/>
  <c r="R74" i="1"/>
  <c r="AW86" i="1"/>
  <c r="AH74" i="1"/>
  <c r="BE74" i="1"/>
  <c r="BE86" i="1"/>
  <c r="T75" i="1"/>
  <c r="U75" i="1"/>
  <c r="W75" i="1"/>
  <c r="AB75" i="1"/>
  <c r="AY75" i="1"/>
  <c r="AY87" i="1"/>
  <c r="AJ75" i="1"/>
  <c r="BG75" i="1"/>
  <c r="BG87" i="1"/>
  <c r="BA76" i="1"/>
  <c r="AD76" i="1"/>
  <c r="BA88" i="1"/>
  <c r="A77" i="6"/>
  <c r="A77" i="1"/>
  <c r="BC77" i="1"/>
  <c r="AF77" i="1"/>
  <c r="BC89" i="1"/>
  <c r="AF78" i="1"/>
  <c r="BA95" i="19"/>
  <c r="BA92" i="19"/>
  <c r="AC17" i="1"/>
  <c r="AZ17" i="1"/>
  <c r="H38" i="36" a="1"/>
  <c r="H38" i="36" s="1"/>
  <c r="L38" i="36" a="1"/>
  <c r="L38" i="36" s="1"/>
  <c r="E38" i="36" a="1"/>
  <c r="E38" i="36" s="1"/>
  <c r="G38" i="36" a="1"/>
  <c r="G38" i="36" s="1"/>
  <c r="F38" i="36" a="1"/>
  <c r="F38" i="36" s="1"/>
  <c r="I38" i="36" a="1"/>
  <c r="I38" i="36" s="1"/>
  <c r="K38" i="36" a="1"/>
  <c r="K38" i="36" s="1"/>
  <c r="J38" i="36" a="1"/>
  <c r="J38" i="36" s="1"/>
  <c r="V38" i="36" s="1"/>
  <c r="N38" i="36" a="1"/>
  <c r="N38" i="36" s="1"/>
  <c r="M38" i="36" a="1"/>
  <c r="M38" i="36" s="1"/>
  <c r="Z11" i="1"/>
  <c r="S11" i="1"/>
  <c r="R11" i="1"/>
  <c r="A14" i="6"/>
  <c r="A14" i="1"/>
  <c r="AH19" i="1"/>
  <c r="BE19" i="1"/>
  <c r="BG20" i="1"/>
  <c r="AJ20" i="1"/>
  <c r="J50" i="36" a="1"/>
  <c r="J50" i="36" s="1"/>
  <c r="H50" i="36" a="1"/>
  <c r="H50" i="36" s="1"/>
  <c r="N50" i="36" a="1"/>
  <c r="N50" i="36" s="1"/>
  <c r="M50" i="36" a="1"/>
  <c r="M50" i="36" s="1"/>
  <c r="E50" i="36" a="1"/>
  <c r="E50" i="36" s="1"/>
  <c r="I50" i="36" a="1"/>
  <c r="I50" i="36" s="1"/>
  <c r="K50" i="36" a="1"/>
  <c r="K50" i="36" s="1"/>
  <c r="G50" i="36" a="1"/>
  <c r="G50" i="36" s="1"/>
  <c r="F50" i="36" a="1"/>
  <c r="F50" i="36" s="1"/>
  <c r="L50" i="36" a="1"/>
  <c r="L50" i="36" s="1"/>
  <c r="S23" i="1"/>
  <c r="AW23" i="1"/>
  <c r="R23" i="1"/>
  <c r="Z23" i="1"/>
  <c r="AD25" i="1"/>
  <c r="BA25" i="1"/>
  <c r="A26" i="6"/>
  <c r="A26" i="1"/>
  <c r="AF26" i="1"/>
  <c r="BC26" i="1"/>
  <c r="AH27" i="1"/>
  <c r="BE27" i="1"/>
  <c r="AJ28" i="1"/>
  <c r="BG28" i="1"/>
  <c r="AD29" i="1"/>
  <c r="BA29" i="1"/>
  <c r="A30" i="6"/>
  <c r="A30" i="1"/>
  <c r="K58" i="36" a="1"/>
  <c r="K58" i="36" s="1"/>
  <c r="H58" i="36" a="1"/>
  <c r="H58" i="36" s="1"/>
  <c r="M58" i="36" a="1"/>
  <c r="M58" i="36" s="1"/>
  <c r="G58" i="36" a="1"/>
  <c r="G58" i="36" s="1"/>
  <c r="I58" i="36" a="1"/>
  <c r="I58" i="36" s="1"/>
  <c r="J58" i="36" a="1"/>
  <c r="J58" i="36" s="1"/>
  <c r="N58" i="36" a="1"/>
  <c r="N58" i="36" s="1"/>
  <c r="L58" i="36" a="1"/>
  <c r="L58" i="36" s="1"/>
  <c r="E58" i="36" a="1"/>
  <c r="E58" i="36" s="1"/>
  <c r="F58" i="36" a="1"/>
  <c r="F58" i="36" s="1"/>
  <c r="R31" i="1"/>
  <c r="S31" i="1"/>
  <c r="Z31" i="1"/>
  <c r="AW31" i="1"/>
  <c r="AY32" i="1"/>
  <c r="W32" i="1"/>
  <c r="U32" i="1"/>
  <c r="T32" i="1"/>
  <c r="AB32" i="1"/>
  <c r="BA33" i="1"/>
  <c r="AD33" i="1"/>
  <c r="A34" i="6"/>
  <c r="A34" i="1"/>
  <c r="AH35" i="1"/>
  <c r="BE35" i="1"/>
  <c r="W36" i="1"/>
  <c r="T36" i="1"/>
  <c r="U36" i="1"/>
  <c r="AB36" i="1"/>
  <c r="AY36" i="1"/>
  <c r="BA37" i="1"/>
  <c r="AD37" i="1"/>
  <c r="A38" i="6"/>
  <c r="A38" i="1"/>
  <c r="E66" i="36" a="1"/>
  <c r="E66" i="36" s="1"/>
  <c r="K66" i="36" a="1"/>
  <c r="K66" i="36" s="1"/>
  <c r="F66" i="36" a="1"/>
  <c r="F66" i="36" s="1"/>
  <c r="L66" i="36" a="1"/>
  <c r="L66" i="36" s="1"/>
  <c r="I66" i="36" a="1"/>
  <c r="I66" i="36" s="1"/>
  <c r="H66" i="36" a="1"/>
  <c r="H66" i="36" s="1"/>
  <c r="J66" i="36" a="1"/>
  <c r="J66" i="36" s="1"/>
  <c r="M66" i="36" a="1"/>
  <c r="M66" i="36" s="1"/>
  <c r="N66" i="36" a="1"/>
  <c r="N66" i="36" s="1"/>
  <c r="G66" i="36" a="1"/>
  <c r="G66" i="36" s="1"/>
  <c r="AW39" i="1"/>
  <c r="Z39" i="1"/>
  <c r="R39" i="1"/>
  <c r="S39" i="1"/>
  <c r="U40" i="1"/>
  <c r="AY40" i="1"/>
  <c r="AB40" i="1"/>
  <c r="W40" i="1"/>
  <c r="T40" i="1"/>
  <c r="BA41" i="1"/>
  <c r="AD41" i="1"/>
  <c r="M70" i="36" a="1"/>
  <c r="M70" i="36" s="1"/>
  <c r="H70" i="36" a="1"/>
  <c r="H70" i="36" s="1"/>
  <c r="K70" i="36" a="1"/>
  <c r="K70" i="36" s="1"/>
  <c r="N70" i="36" a="1"/>
  <c r="N70" i="36" s="1"/>
  <c r="G70" i="36" a="1"/>
  <c r="G70" i="36" s="1"/>
  <c r="F70" i="36" a="1"/>
  <c r="F70" i="36" s="1"/>
  <c r="I70" i="36" a="1"/>
  <c r="I70" i="36" s="1"/>
  <c r="L70" i="36" a="1"/>
  <c r="L70" i="36" s="1"/>
  <c r="E70" i="36" a="1"/>
  <c r="E70" i="36" s="1"/>
  <c r="J70" i="36" a="1"/>
  <c r="J70" i="36" s="1"/>
  <c r="R43" i="1"/>
  <c r="Z43" i="1"/>
  <c r="AW43" i="1"/>
  <c r="S43" i="1"/>
  <c r="W44" i="1"/>
  <c r="AB44" i="1"/>
  <c r="AY44" i="1"/>
  <c r="T44" i="1"/>
  <c r="U44" i="1"/>
  <c r="AD45" i="1"/>
  <c r="BA45" i="1"/>
  <c r="K74" i="36" a="1"/>
  <c r="K74" i="36" s="1"/>
  <c r="J74" i="36" a="1"/>
  <c r="J74" i="36" s="1"/>
  <c r="E74" i="36" a="1"/>
  <c r="E74" i="36" s="1"/>
  <c r="N74" i="36" a="1"/>
  <c r="N74" i="36" s="1"/>
  <c r="G74" i="36" a="1"/>
  <c r="G74" i="36" s="1"/>
  <c r="I74" i="36" a="1"/>
  <c r="I74" i="36" s="1"/>
  <c r="F74" i="36" a="1"/>
  <c r="F74" i="36" s="1"/>
  <c r="L74" i="36" a="1"/>
  <c r="L74" i="36" s="1"/>
  <c r="H74" i="36" a="1"/>
  <c r="H74" i="36" s="1"/>
  <c r="M74" i="36" a="1"/>
  <c r="M74" i="36" s="1"/>
  <c r="AW47" i="1"/>
  <c r="Z47" i="1"/>
  <c r="R47" i="1"/>
  <c r="S47" i="1"/>
  <c r="BA49" i="1"/>
  <c r="AD49" i="1"/>
  <c r="N78" i="36" a="1"/>
  <c r="N78" i="36" s="1"/>
  <c r="I78" i="36" a="1"/>
  <c r="I78" i="36" s="1"/>
  <c r="K78" i="36" a="1"/>
  <c r="K78" i="36" s="1"/>
  <c r="F78" i="36" a="1"/>
  <c r="F78" i="36" s="1"/>
  <c r="H78" i="36" a="1"/>
  <c r="H78" i="36" s="1"/>
  <c r="L78" i="36" a="1"/>
  <c r="L78" i="36" s="1"/>
  <c r="E78" i="36" a="1"/>
  <c r="E78" i="36" s="1"/>
  <c r="M78" i="36" a="1"/>
  <c r="M78" i="36" s="1"/>
  <c r="G78" i="36" a="1"/>
  <c r="G78" i="36" s="1"/>
  <c r="J78" i="36" a="1"/>
  <c r="J78" i="36" s="1"/>
  <c r="S51" i="1"/>
  <c r="Z51" i="1"/>
  <c r="R51" i="1"/>
  <c r="AW51" i="1"/>
  <c r="K33" i="36" a="1"/>
  <c r="K33" i="36" s="1"/>
  <c r="N33" i="36" a="1"/>
  <c r="N33" i="36" s="1"/>
  <c r="J33" i="36" a="1"/>
  <c r="J33" i="36" s="1"/>
  <c r="L33" i="36" a="1"/>
  <c r="L33" i="36" s="1"/>
  <c r="G33" i="36" a="1"/>
  <c r="G33" i="36" s="1"/>
  <c r="M33" i="36" a="1"/>
  <c r="M33" i="36" s="1"/>
  <c r="E33" i="36" a="1"/>
  <c r="E33" i="36" s="1"/>
  <c r="I33" i="36" a="1"/>
  <c r="I33" i="36" s="1"/>
  <c r="F33" i="36" a="1"/>
  <c r="F33" i="36" s="1"/>
  <c r="H33" i="36" a="1"/>
  <c r="H33" i="36" s="1"/>
  <c r="Z6" i="1"/>
  <c r="S6" i="1"/>
  <c r="R6" i="1"/>
  <c r="T7" i="1"/>
  <c r="U7" i="1"/>
  <c r="AB7" i="1"/>
  <c r="W7" i="1"/>
  <c r="AJ7" i="1"/>
  <c r="A9" i="6"/>
  <c r="A9" i="1"/>
  <c r="AH10" i="1"/>
  <c r="AJ11" i="1"/>
  <c r="AD12" i="1"/>
  <c r="A13" i="6"/>
  <c r="A13" i="1"/>
  <c r="G41" i="36" a="1"/>
  <c r="G41" i="36" s="1"/>
  <c r="J41" i="36" a="1"/>
  <c r="J41" i="36" s="1"/>
  <c r="M41" i="36" a="1"/>
  <c r="M41" i="36" s="1"/>
  <c r="I41" i="36" a="1"/>
  <c r="I41" i="36" s="1"/>
  <c r="H41" i="36" a="1"/>
  <c r="H41" i="36" s="1"/>
  <c r="N41" i="36" a="1"/>
  <c r="N41" i="36" s="1"/>
  <c r="K41" i="36" a="1"/>
  <c r="K41" i="36" s="1"/>
  <c r="L41" i="36" a="1"/>
  <c r="L41" i="36" s="1"/>
  <c r="F41" i="36" a="1"/>
  <c r="F41" i="36" s="1"/>
  <c r="E41" i="36" a="1"/>
  <c r="E41" i="36" s="1"/>
  <c r="R14" i="1"/>
  <c r="Z14" i="1"/>
  <c r="S14" i="1"/>
  <c r="AH14" i="1"/>
  <c r="U15" i="1"/>
  <c r="AB15" i="1"/>
  <c r="W15" i="1"/>
  <c r="T15" i="1"/>
  <c r="AD16" i="1"/>
  <c r="A17" i="6"/>
  <c r="A17" i="1"/>
  <c r="BC17" i="1"/>
  <c r="AF17" i="1"/>
  <c r="J45" i="36" a="1"/>
  <c r="J45" i="36" s="1"/>
  <c r="E45" i="36" a="1"/>
  <c r="E45" i="36" s="1"/>
  <c r="G45" i="36" a="1"/>
  <c r="G45" i="36" s="1"/>
  <c r="M45" i="36" a="1"/>
  <c r="M45" i="36" s="1"/>
  <c r="H45" i="36" a="1"/>
  <c r="H45" i="36" s="1"/>
  <c r="I45" i="36" a="1"/>
  <c r="I45" i="36" s="1"/>
  <c r="L45" i="36" a="1"/>
  <c r="L45" i="36" s="1"/>
  <c r="F45" i="36" a="1"/>
  <c r="F45" i="36" s="1"/>
  <c r="N45" i="36" a="1"/>
  <c r="N45" i="36" s="1"/>
  <c r="K45" i="36" a="1"/>
  <c r="K45" i="36" s="1"/>
  <c r="S18" i="1"/>
  <c r="AW18" i="1"/>
  <c r="Z18" i="1"/>
  <c r="R18" i="1"/>
  <c r="T19" i="1"/>
  <c r="U19" i="1"/>
  <c r="W19" i="1"/>
  <c r="AY19" i="1"/>
  <c r="AB19" i="1"/>
  <c r="BA20" i="1"/>
  <c r="AD20" i="1"/>
  <c r="AF21" i="1"/>
  <c r="BC21" i="1"/>
  <c r="H49" i="36" a="1"/>
  <c r="H49" i="36" s="1"/>
  <c r="I49" i="36" a="1"/>
  <c r="I49" i="36" s="1"/>
  <c r="J49" i="36" a="1"/>
  <c r="J49" i="36" s="1"/>
  <c r="M49" i="36" a="1"/>
  <c r="M49" i="36" s="1"/>
  <c r="F49" i="36" a="1"/>
  <c r="F49" i="36" s="1"/>
  <c r="N49" i="36" a="1"/>
  <c r="N49" i="36" s="1"/>
  <c r="E49" i="36" a="1"/>
  <c r="E49" i="36" s="1"/>
  <c r="L49" i="36" a="1"/>
  <c r="L49" i="36" s="1"/>
  <c r="G49" i="36" a="1"/>
  <c r="G49" i="36" s="1"/>
  <c r="K49" i="36" a="1"/>
  <c r="K49" i="36" s="1"/>
  <c r="Z22" i="1"/>
  <c r="AW22" i="1"/>
  <c r="S22" i="1"/>
  <c r="R22" i="1"/>
  <c r="BE22" i="1"/>
  <c r="AH22" i="1"/>
  <c r="BG23" i="1"/>
  <c r="AJ23" i="1"/>
  <c r="A25" i="6"/>
  <c r="A25" i="1"/>
  <c r="BC25" i="1"/>
  <c r="AF25" i="1"/>
  <c r="BE26" i="1"/>
  <c r="AH26" i="1"/>
  <c r="T27" i="1"/>
  <c r="U27" i="1"/>
  <c r="AY27" i="1"/>
  <c r="AB27" i="1"/>
  <c r="W27" i="1"/>
  <c r="BC29" i="1"/>
  <c r="AF29" i="1"/>
  <c r="L57" i="36" a="1"/>
  <c r="L57" i="36" s="1"/>
  <c r="K57" i="36" a="1"/>
  <c r="K57" i="36" s="1"/>
  <c r="E57" i="36" a="1"/>
  <c r="E57" i="36" s="1"/>
  <c r="N57" i="36" a="1"/>
  <c r="N57" i="36" s="1"/>
  <c r="F57" i="36" a="1"/>
  <c r="F57" i="36" s="1"/>
  <c r="J57" i="36" a="1"/>
  <c r="J57" i="36" s="1"/>
  <c r="I57" i="36" a="1"/>
  <c r="I57" i="36" s="1"/>
  <c r="G57" i="36" a="1"/>
  <c r="G57" i="36" s="1"/>
  <c r="H57" i="36" a="1"/>
  <c r="H57" i="36" s="1"/>
  <c r="M57" i="36" a="1"/>
  <c r="M57" i="36" s="1"/>
  <c r="S30" i="1"/>
  <c r="R30" i="1"/>
  <c r="AW30" i="1"/>
  <c r="Z30" i="1"/>
  <c r="T31" i="1"/>
  <c r="U31" i="1"/>
  <c r="W31" i="1"/>
  <c r="AY31" i="1"/>
  <c r="AB31" i="1"/>
  <c r="AJ31" i="1"/>
  <c r="BG31" i="1"/>
  <c r="H61" i="36" a="1"/>
  <c r="H61" i="36" s="1"/>
  <c r="K61" i="36" a="1"/>
  <c r="K61" i="36" s="1"/>
  <c r="N61" i="36" a="1"/>
  <c r="N61" i="36" s="1"/>
  <c r="I61" i="36" a="1"/>
  <c r="I61" i="36" s="1"/>
  <c r="L61" i="36" a="1"/>
  <c r="L61" i="36" s="1"/>
  <c r="J61" i="36" a="1"/>
  <c r="J61" i="36" s="1"/>
  <c r="G61" i="36" a="1"/>
  <c r="G61" i="36" s="1"/>
  <c r="M61" i="36" a="1"/>
  <c r="M61" i="36" s="1"/>
  <c r="E61" i="36" a="1"/>
  <c r="E61" i="36" s="1"/>
  <c r="F61" i="36" a="1"/>
  <c r="F61" i="36" s="1"/>
  <c r="S34" i="1"/>
  <c r="AW34" i="1"/>
  <c r="Z34" i="1"/>
  <c r="R34" i="1"/>
  <c r="BE34" i="1"/>
  <c r="AH34" i="1"/>
  <c r="BG35" i="1"/>
  <c r="AJ35" i="1"/>
  <c r="BA36" i="1"/>
  <c r="AD36" i="1"/>
  <c r="A37" i="6"/>
  <c r="A37" i="1"/>
  <c r="BC37" i="1"/>
  <c r="AF37" i="1"/>
  <c r="F65" i="36" a="1"/>
  <c r="F65" i="36" s="1"/>
  <c r="M65" i="36" a="1"/>
  <c r="M65" i="36" s="1"/>
  <c r="H65" i="36" a="1"/>
  <c r="H65" i="36" s="1"/>
  <c r="K65" i="36" a="1"/>
  <c r="K65" i="36" s="1"/>
  <c r="E65" i="36" a="1"/>
  <c r="E65" i="36" s="1"/>
  <c r="N65" i="36" a="1"/>
  <c r="N65" i="36" s="1"/>
  <c r="I65" i="36" a="1"/>
  <c r="I65" i="36" s="1"/>
  <c r="L65" i="36" a="1"/>
  <c r="L65" i="36" s="1"/>
  <c r="J65" i="36" a="1"/>
  <c r="J65" i="36" s="1"/>
  <c r="G65" i="36" a="1"/>
  <c r="G65" i="36" s="1"/>
  <c r="S38" i="1"/>
  <c r="AW38" i="1"/>
  <c r="R38" i="1"/>
  <c r="Z38" i="1"/>
  <c r="AH38" i="1"/>
  <c r="BE38" i="1"/>
  <c r="T39" i="1"/>
  <c r="W39" i="1"/>
  <c r="U39" i="1"/>
  <c r="AY39" i="1"/>
  <c r="AB39" i="1"/>
  <c r="AJ39" i="1"/>
  <c r="BG39" i="1"/>
  <c r="BA40" i="1"/>
  <c r="AD40" i="1"/>
  <c r="A41" i="6"/>
  <c r="A41" i="1"/>
  <c r="BC41" i="1"/>
  <c r="AF41" i="1"/>
  <c r="M69" i="36" a="1"/>
  <c r="M69" i="36" s="1"/>
  <c r="J69" i="36" a="1"/>
  <c r="J69" i="36" s="1"/>
  <c r="H69" i="36" a="1"/>
  <c r="H69" i="36" s="1"/>
  <c r="L69" i="36" a="1"/>
  <c r="L69" i="36" s="1"/>
  <c r="E69" i="36" a="1"/>
  <c r="E69" i="36" s="1"/>
  <c r="K69" i="36" a="1"/>
  <c r="K69" i="36" s="1"/>
  <c r="N69" i="36" a="1"/>
  <c r="N69" i="36" s="1"/>
  <c r="I69" i="36" a="1"/>
  <c r="I69" i="36" s="1"/>
  <c r="F69" i="36" a="1"/>
  <c r="F69" i="36" s="1"/>
  <c r="G69" i="36" a="1"/>
  <c r="G69" i="36" s="1"/>
  <c r="S42" i="1"/>
  <c r="R42" i="1"/>
  <c r="Z42" i="1"/>
  <c r="AW42" i="1"/>
  <c r="AH42" i="1"/>
  <c r="BE42" i="1"/>
  <c r="AB43" i="1"/>
  <c r="T43" i="1"/>
  <c r="U43" i="1"/>
  <c r="AY43" i="1"/>
  <c r="W43" i="1"/>
  <c r="BG43" i="1"/>
  <c r="AJ43" i="1"/>
  <c r="BA44" i="1"/>
  <c r="AD44" i="1"/>
  <c r="A45" i="6"/>
  <c r="A45" i="1"/>
  <c r="BC45" i="1"/>
  <c r="AF45" i="1"/>
  <c r="J73" i="36" a="1"/>
  <c r="J73" i="36" s="1"/>
  <c r="L73" i="36" a="1"/>
  <c r="L73" i="36" s="1"/>
  <c r="N73" i="36" a="1"/>
  <c r="N73" i="36" s="1"/>
  <c r="F73" i="36" a="1"/>
  <c r="F73" i="36" s="1"/>
  <c r="G73" i="36" a="1"/>
  <c r="G73" i="36" s="1"/>
  <c r="K73" i="36" a="1"/>
  <c r="K73" i="36" s="1"/>
  <c r="H73" i="36" a="1"/>
  <c r="H73" i="36" s="1"/>
  <c r="M73" i="36" a="1"/>
  <c r="M73" i="36" s="1"/>
  <c r="E73" i="36" a="1"/>
  <c r="E73" i="36" s="1"/>
  <c r="I73" i="36" a="1"/>
  <c r="I73" i="36" s="1"/>
  <c r="AW46" i="1"/>
  <c r="Z46" i="1"/>
  <c r="R46" i="1"/>
  <c r="S46" i="1"/>
  <c r="BE46" i="1"/>
  <c r="AH46" i="1"/>
  <c r="AY47" i="1"/>
  <c r="AB47" i="1"/>
  <c r="W47" i="1"/>
  <c r="T47" i="1"/>
  <c r="U47" i="1"/>
  <c r="AJ47" i="1"/>
  <c r="BG47" i="1"/>
  <c r="BA48" i="1"/>
  <c r="AD48" i="1"/>
  <c r="A49" i="6"/>
  <c r="A49" i="1"/>
  <c r="BC49" i="1"/>
  <c r="AF49" i="1"/>
  <c r="K77" i="36" a="1"/>
  <c r="K77" i="36" s="1"/>
  <c r="F77" i="36" a="1"/>
  <c r="F77" i="36" s="1"/>
  <c r="I77" i="36" a="1"/>
  <c r="I77" i="36" s="1"/>
  <c r="L77" i="36" a="1"/>
  <c r="L77" i="36" s="1"/>
  <c r="E77" i="36" a="1"/>
  <c r="E77" i="36" s="1"/>
  <c r="G77" i="36" a="1"/>
  <c r="G77" i="36" s="1"/>
  <c r="J77" i="36" a="1"/>
  <c r="J77" i="36" s="1"/>
  <c r="H77" i="36" a="1"/>
  <c r="H77" i="36" s="1"/>
  <c r="N77" i="36" a="1"/>
  <c r="N77" i="36" s="1"/>
  <c r="M77" i="36" a="1"/>
  <c r="M77" i="36" s="1"/>
  <c r="Z50" i="1"/>
  <c r="S50" i="1"/>
  <c r="R50" i="1"/>
  <c r="AW50" i="1"/>
  <c r="BE50" i="1"/>
  <c r="AH50" i="1"/>
  <c r="W51" i="1"/>
  <c r="T51" i="1"/>
  <c r="AB51" i="1"/>
  <c r="U51" i="1"/>
  <c r="AY51" i="1"/>
  <c r="BG51" i="1"/>
  <c r="AJ51" i="1"/>
  <c r="AD52" i="1"/>
  <c r="BA52" i="1"/>
  <c r="A53" i="6"/>
  <c r="A53" i="1"/>
  <c r="AF53" i="1"/>
  <c r="BC53" i="1"/>
  <c r="F81" i="36" a="1"/>
  <c r="F81" i="36" s="1"/>
  <c r="M81" i="36" a="1"/>
  <c r="M81" i="36" s="1"/>
  <c r="L81" i="36" a="1"/>
  <c r="L81" i="36" s="1"/>
  <c r="J81" i="36" a="1"/>
  <c r="J81" i="36" s="1"/>
  <c r="K81" i="36" a="1"/>
  <c r="K81" i="36" s="1"/>
  <c r="G81" i="36" a="1"/>
  <c r="G81" i="36" s="1"/>
  <c r="I81" i="36" a="1"/>
  <c r="I81" i="36" s="1"/>
  <c r="N81" i="36" a="1"/>
  <c r="N81" i="36" s="1"/>
  <c r="H81" i="36" a="1"/>
  <c r="H81" i="36" s="1"/>
  <c r="E81" i="36" a="1"/>
  <c r="E81" i="36" s="1"/>
  <c r="S54" i="1"/>
  <c r="Z54" i="1"/>
  <c r="R54" i="1"/>
  <c r="AW54" i="1"/>
  <c r="BE54" i="1"/>
  <c r="AH54" i="1"/>
  <c r="AY55" i="1"/>
  <c r="T55" i="1"/>
  <c r="AB55" i="1"/>
  <c r="U55" i="1"/>
  <c r="W55" i="1"/>
  <c r="BG55" i="1"/>
  <c r="AJ55" i="1"/>
  <c r="BA56" i="1"/>
  <c r="AD56" i="1"/>
  <c r="A57" i="6"/>
  <c r="A57" i="1"/>
  <c r="BC57" i="1"/>
  <c r="AF57" i="1"/>
  <c r="G85" i="36" a="1"/>
  <c r="G85" i="36" s="1"/>
  <c r="M85" i="36" a="1"/>
  <c r="M85" i="36" s="1"/>
  <c r="K85" i="36" a="1"/>
  <c r="K85" i="36" s="1"/>
  <c r="N85" i="36" a="1"/>
  <c r="N85" i="36" s="1"/>
  <c r="L85" i="36" a="1"/>
  <c r="L85" i="36" s="1"/>
  <c r="H85" i="36" a="1"/>
  <c r="H85" i="36" s="1"/>
  <c r="F85" i="36" a="1"/>
  <c r="F85" i="36" s="1"/>
  <c r="I85" i="36" a="1"/>
  <c r="I85" i="36" s="1"/>
  <c r="J85" i="36" a="1"/>
  <c r="J85" i="36" s="1"/>
  <c r="E85" i="36" a="1"/>
  <c r="E85" i="36" s="1"/>
  <c r="AW58" i="1"/>
  <c r="S58" i="1"/>
  <c r="R58" i="1"/>
  <c r="Z58" i="1"/>
  <c r="BE58" i="1"/>
  <c r="AH58" i="1"/>
  <c r="AB59" i="1"/>
  <c r="W59" i="1"/>
  <c r="AY59" i="1"/>
  <c r="T59" i="1"/>
  <c r="U59" i="1"/>
  <c r="BG59" i="1"/>
  <c r="AJ59" i="1"/>
  <c r="AD60" i="1"/>
  <c r="BA60" i="1"/>
  <c r="A61" i="6"/>
  <c r="A61" i="1"/>
  <c r="AF61" i="1"/>
  <c r="BC61" i="1"/>
  <c r="N89" i="36" a="1"/>
  <c r="N89" i="36" s="1"/>
  <c r="L89" i="36" a="1"/>
  <c r="L89" i="36" s="1"/>
  <c r="G89" i="36" a="1"/>
  <c r="G89" i="36" s="1"/>
  <c r="F89" i="36" a="1"/>
  <c r="F89" i="36" s="1"/>
  <c r="I89" i="36" a="1"/>
  <c r="I89" i="36" s="1"/>
  <c r="E89" i="36" a="1"/>
  <c r="E89" i="36" s="1"/>
  <c r="J89" i="36" a="1"/>
  <c r="J89" i="36" s="1"/>
  <c r="H89" i="36" a="1"/>
  <c r="H89" i="36" s="1"/>
  <c r="K89" i="36" a="1"/>
  <c r="K89" i="36" s="1"/>
  <c r="M89" i="36" a="1"/>
  <c r="M89" i="36" s="1"/>
  <c r="S62" i="1"/>
  <c r="AW62" i="1"/>
  <c r="Z62" i="1"/>
  <c r="R62" i="1"/>
  <c r="AH62" i="1"/>
  <c r="BE62" i="1"/>
  <c r="T63" i="1"/>
  <c r="U63" i="1"/>
  <c r="AY63" i="1"/>
  <c r="W63" i="1"/>
  <c r="AB63" i="1"/>
  <c r="AA6" i="1"/>
  <c r="AI6" i="1"/>
  <c r="AC7" i="1"/>
  <c r="AK7" i="1"/>
  <c r="AE8" i="1"/>
  <c r="Y9" i="1"/>
  <c r="AB36" i="36" s="1"/>
  <c r="AG9" i="1"/>
  <c r="AA10" i="1"/>
  <c r="AI10" i="1"/>
  <c r="AC11" i="1"/>
  <c r="AK11" i="1"/>
  <c r="AE12" i="1"/>
  <c r="Y13" i="1"/>
  <c r="AB40" i="36" s="1"/>
  <c r="AG13" i="1"/>
  <c r="AA14" i="1"/>
  <c r="AI14" i="1"/>
  <c r="AC15" i="1"/>
  <c r="AK15" i="1"/>
  <c r="AE16" i="1"/>
  <c r="Y17" i="1"/>
  <c r="AB44" i="36" s="1"/>
  <c r="AV17" i="1"/>
  <c r="AO44" i="36" s="1"/>
  <c r="AG17" i="1"/>
  <c r="BD17" i="1"/>
  <c r="AA18" i="1"/>
  <c r="AX18" i="1"/>
  <c r="BF18" i="1"/>
  <c r="AI18" i="1"/>
  <c r="AC19" i="1"/>
  <c r="AZ19" i="1"/>
  <c r="BH19" i="1"/>
  <c r="AK19" i="1"/>
  <c r="AE20" i="1"/>
  <c r="BB20" i="1"/>
  <c r="AV21" i="1"/>
  <c r="AO48" i="36" s="1"/>
  <c r="Y21" i="1"/>
  <c r="AB48" i="36" s="1"/>
  <c r="BD21" i="1"/>
  <c r="AG21" i="1"/>
  <c r="AX22" i="1"/>
  <c r="AA22" i="1"/>
  <c r="BF22" i="1"/>
  <c r="AI22" i="1"/>
  <c r="AZ23" i="1"/>
  <c r="AC23" i="1"/>
  <c r="BH23" i="1"/>
  <c r="AK23" i="1"/>
  <c r="BB24" i="1"/>
  <c r="AE24" i="1"/>
  <c r="AV25" i="1"/>
  <c r="AO52" i="36" s="1"/>
  <c r="Y25" i="1"/>
  <c r="AB52" i="36" s="1"/>
  <c r="BD25" i="1"/>
  <c r="AG25" i="1"/>
  <c r="AA26" i="1"/>
  <c r="AX26" i="1"/>
  <c r="AI26" i="1"/>
  <c r="BF26" i="1"/>
  <c r="AC27" i="1"/>
  <c r="AZ27" i="1"/>
  <c r="BH27" i="1"/>
  <c r="AK27" i="1"/>
  <c r="AE28" i="1"/>
  <c r="BB28" i="1"/>
  <c r="Y29" i="1"/>
  <c r="AB56" i="36" s="1"/>
  <c r="AV29" i="1"/>
  <c r="AO56" i="36" s="1"/>
  <c r="AG29" i="1"/>
  <c r="BD29" i="1"/>
  <c r="AA30" i="1"/>
  <c r="AX30" i="1"/>
  <c r="BF30" i="1"/>
  <c r="AI30" i="1"/>
  <c r="AC31" i="1"/>
  <c r="AZ31" i="1"/>
  <c r="BH31" i="1"/>
  <c r="AK31" i="1"/>
  <c r="AE32" i="1"/>
  <c r="BB32" i="1"/>
  <c r="AV33" i="1"/>
  <c r="AO60" i="36" s="1"/>
  <c r="Y33" i="1"/>
  <c r="AB60" i="36" s="1"/>
  <c r="AG33" i="1"/>
  <c r="BD33" i="1"/>
  <c r="AX34" i="1"/>
  <c r="AA34" i="1"/>
  <c r="AI34" i="1"/>
  <c r="BF34" i="1"/>
  <c r="AC35" i="1"/>
  <c r="AZ35" i="1"/>
  <c r="AK35" i="1"/>
  <c r="BH35" i="1"/>
  <c r="AE36" i="1"/>
  <c r="BB36" i="1"/>
  <c r="AV37" i="1"/>
  <c r="AO64" i="36" s="1"/>
  <c r="Y37" i="1"/>
  <c r="AB64" i="36" s="1"/>
  <c r="AG37" i="1"/>
  <c r="BD37" i="1"/>
  <c r="AX38" i="1"/>
  <c r="AA38" i="1"/>
  <c r="AI38" i="1"/>
  <c r="BF38" i="1"/>
  <c r="AC39" i="1"/>
  <c r="AZ39" i="1"/>
  <c r="BH39" i="1"/>
  <c r="AK39" i="1"/>
  <c r="AE40" i="1"/>
  <c r="BB40" i="1"/>
  <c r="AV41" i="1"/>
  <c r="AO68" i="36" s="1"/>
  <c r="Y41" i="1"/>
  <c r="AB68" i="36" s="1"/>
  <c r="AG41" i="1"/>
  <c r="BD41" i="1"/>
  <c r="AX42" i="1"/>
  <c r="AA42" i="1"/>
  <c r="AI42" i="1"/>
  <c r="BF42" i="1"/>
  <c r="AZ43" i="1"/>
  <c r="AC43" i="1"/>
  <c r="AK43" i="1"/>
  <c r="BH43" i="1"/>
  <c r="AE44" i="1"/>
  <c r="BB44" i="1"/>
  <c r="Y45" i="1"/>
  <c r="AB72" i="36" s="1"/>
  <c r="AV45" i="1"/>
  <c r="AO72" i="36" s="1"/>
  <c r="AG45" i="1"/>
  <c r="BD45" i="1"/>
  <c r="AX46" i="1"/>
  <c r="AA46" i="1"/>
  <c r="AI46" i="1"/>
  <c r="BF46" i="1"/>
  <c r="AZ47" i="1"/>
  <c r="AC47" i="1"/>
  <c r="AK47" i="1"/>
  <c r="BH47" i="1"/>
  <c r="AE48" i="1"/>
  <c r="BB48" i="1"/>
  <c r="AV49" i="1"/>
  <c r="AO76" i="36" s="1"/>
  <c r="Y49" i="1"/>
  <c r="AB76" i="36" s="1"/>
  <c r="AG49" i="1"/>
  <c r="BD49" i="1"/>
  <c r="AX50" i="1"/>
  <c r="AA50" i="1"/>
  <c r="AI50" i="1"/>
  <c r="BF50" i="1"/>
  <c r="AZ51" i="1"/>
  <c r="AC51" i="1"/>
  <c r="AK51" i="1"/>
  <c r="BH51" i="1"/>
  <c r="BB52" i="1"/>
  <c r="AE52" i="1"/>
  <c r="Y53" i="1"/>
  <c r="AB80" i="36" s="1"/>
  <c r="AV53" i="1"/>
  <c r="AO80" i="36" s="1"/>
  <c r="AG53" i="1"/>
  <c r="BD53" i="1"/>
  <c r="AA54" i="1"/>
  <c r="AX54" i="1"/>
  <c r="AI54" i="1"/>
  <c r="BF54" i="1"/>
  <c r="AZ55" i="1"/>
  <c r="AC55" i="1"/>
  <c r="AK55" i="1"/>
  <c r="BH55" i="1"/>
  <c r="BB56" i="1"/>
  <c r="AE56" i="1"/>
  <c r="Y57" i="1"/>
  <c r="AB84" i="36" s="1"/>
  <c r="AV57" i="1"/>
  <c r="AO84" i="36" s="1"/>
  <c r="AG57" i="1"/>
  <c r="BD57" i="1"/>
  <c r="AX58" i="1"/>
  <c r="AA58" i="1"/>
  <c r="AI58" i="1"/>
  <c r="BF58" i="1"/>
  <c r="AZ59" i="1"/>
  <c r="AC59" i="1"/>
  <c r="BH59" i="1"/>
  <c r="AK59" i="1"/>
  <c r="BB60" i="1"/>
  <c r="AE60" i="1"/>
  <c r="AV61" i="1"/>
  <c r="AO88" i="36" s="1"/>
  <c r="Y61" i="1"/>
  <c r="AB88" i="36" s="1"/>
  <c r="BD61" i="1"/>
  <c r="AG61" i="1"/>
  <c r="AX62" i="1"/>
  <c r="AA62" i="1"/>
  <c r="AI62" i="1"/>
  <c r="BF62" i="1"/>
  <c r="AZ63" i="1"/>
  <c r="AC63" i="1"/>
  <c r="AK63" i="1"/>
  <c r="BH63" i="1"/>
  <c r="BB64" i="1"/>
  <c r="AE64" i="1"/>
  <c r="Y65" i="1"/>
  <c r="AB92" i="36" s="1"/>
  <c r="AV65" i="1"/>
  <c r="AO92" i="36" s="1"/>
  <c r="BD65" i="1"/>
  <c r="AG65" i="1"/>
  <c r="AA66" i="1"/>
  <c r="AX66" i="1"/>
  <c r="AX78" i="1"/>
  <c r="AI66" i="1"/>
  <c r="BF66" i="1"/>
  <c r="BF78" i="1"/>
  <c r="AZ67" i="1"/>
  <c r="AC67" i="1"/>
  <c r="AZ79" i="1"/>
  <c r="BH67" i="1"/>
  <c r="AK67" i="1"/>
  <c r="BH79" i="1"/>
  <c r="BB68" i="1"/>
  <c r="AE68" i="1"/>
  <c r="BB80" i="1"/>
  <c r="Y69" i="1"/>
  <c r="AB96" i="36" s="1"/>
  <c r="AV69" i="1"/>
  <c r="AO96" i="36" s="1"/>
  <c r="AV81" i="1"/>
  <c r="AO108" i="36" s="1"/>
  <c r="BD69" i="1"/>
  <c r="AG69" i="1"/>
  <c r="BD81" i="1"/>
  <c r="AA70" i="1"/>
  <c r="AX70" i="1"/>
  <c r="AX82" i="1"/>
  <c r="BF70" i="1"/>
  <c r="AI70" i="1"/>
  <c r="BF82" i="1"/>
  <c r="AC71" i="1"/>
  <c r="AZ71" i="1"/>
  <c r="AZ83" i="1"/>
  <c r="AK71" i="1"/>
  <c r="BH71" i="1"/>
  <c r="BH83" i="1"/>
  <c r="BB72" i="1"/>
  <c r="AE72" i="1"/>
  <c r="BB84" i="1"/>
  <c r="Y73" i="1"/>
  <c r="AB100" i="36" s="1"/>
  <c r="AV73" i="1"/>
  <c r="AO100" i="36" s="1"/>
  <c r="AV85" i="1"/>
  <c r="AO112" i="36" s="1"/>
  <c r="BD73" i="1"/>
  <c r="AG73" i="1"/>
  <c r="BD85" i="1"/>
  <c r="AA74" i="1"/>
  <c r="AX74" i="1"/>
  <c r="AX86" i="1"/>
  <c r="AI74" i="1"/>
  <c r="BF74" i="1"/>
  <c r="BF86" i="1"/>
  <c r="AC75" i="1"/>
  <c r="AZ75" i="1"/>
  <c r="AZ87" i="1"/>
  <c r="AK75" i="1"/>
  <c r="BH75" i="1"/>
  <c r="BH87" i="1"/>
  <c r="BB76" i="1"/>
  <c r="AE76" i="1"/>
  <c r="BB88" i="1"/>
  <c r="AV77" i="1"/>
  <c r="AO104" i="36" s="1"/>
  <c r="Y77" i="1"/>
  <c r="AB104" i="36" s="1"/>
  <c r="AV89" i="1"/>
  <c r="AO116" i="36" s="1"/>
  <c r="Y78" i="1"/>
  <c r="AB105" i="36" s="1"/>
  <c r="BD77" i="1"/>
  <c r="AG77" i="1"/>
  <c r="BD89" i="1"/>
  <c r="AG78" i="1"/>
  <c r="Y89" i="23"/>
  <c r="Y85" i="23"/>
  <c r="Y88" i="23"/>
  <c r="BA89" i="19"/>
  <c r="AH28" i="1"/>
  <c r="BE28" i="1"/>
  <c r="AE18" i="1"/>
  <c r="BB18" i="1"/>
  <c r="G34" i="36" a="1"/>
  <c r="G34" i="36" s="1"/>
  <c r="K34" i="36" a="1"/>
  <c r="K34" i="36" s="1"/>
  <c r="M34" i="36" a="1"/>
  <c r="M34" i="36" s="1"/>
  <c r="L34" i="36" a="1"/>
  <c r="L34" i="36" s="1"/>
  <c r="X34" i="36" s="1"/>
  <c r="H34" i="36" a="1"/>
  <c r="H34" i="36" s="1"/>
  <c r="J34" i="36" a="1"/>
  <c r="J34" i="36" s="1"/>
  <c r="V34" i="36" s="1"/>
  <c r="E34" i="36" a="1"/>
  <c r="E34" i="36" s="1"/>
  <c r="I34" i="36" a="1"/>
  <c r="I34" i="36" s="1"/>
  <c r="U34" i="36" s="1"/>
  <c r="F34" i="36" a="1"/>
  <c r="F34" i="36" s="1"/>
  <c r="N34" i="36" a="1"/>
  <c r="N34" i="36" s="1"/>
  <c r="S7" i="1"/>
  <c r="Z7" i="1"/>
  <c r="R7" i="1"/>
  <c r="AB12" i="1"/>
  <c r="T12" i="1"/>
  <c r="W12" i="1"/>
  <c r="U12" i="1"/>
  <c r="AR12" i="1" s="1"/>
  <c r="N42" i="36" a="1"/>
  <c r="N42" i="36" s="1"/>
  <c r="I42" i="36" a="1"/>
  <c r="I42" i="36" s="1"/>
  <c r="H42" i="36" a="1"/>
  <c r="H42" i="36" s="1"/>
  <c r="E42" i="36" a="1"/>
  <c r="E42" i="36" s="1"/>
  <c r="J42" i="36" a="1"/>
  <c r="J42" i="36" s="1"/>
  <c r="V42" i="36" s="1"/>
  <c r="L42" i="36" a="1"/>
  <c r="L42" i="36" s="1"/>
  <c r="K42" i="36" a="1"/>
  <c r="K42" i="36" s="1"/>
  <c r="W42" i="36" s="1"/>
  <c r="F42" i="36" a="1"/>
  <c r="F42" i="36" s="1"/>
  <c r="M42" i="36" a="1"/>
  <c r="M42" i="36" s="1"/>
  <c r="Y42" i="36" s="1"/>
  <c r="G42" i="36" a="1"/>
  <c r="G42" i="36" s="1"/>
  <c r="Z15" i="1"/>
  <c r="S15" i="1"/>
  <c r="R15" i="1"/>
  <c r="AO15" i="1" s="1"/>
  <c r="AB16" i="1"/>
  <c r="W16" i="1"/>
  <c r="U16" i="1"/>
  <c r="AR16" i="1" s="1"/>
  <c r="T16" i="1"/>
  <c r="AQ16" i="1" s="1"/>
  <c r="A18" i="6"/>
  <c r="A18" i="1"/>
  <c r="I46" i="36" a="1"/>
  <c r="I46" i="36" s="1"/>
  <c r="L46" i="36" a="1"/>
  <c r="L46" i="36" s="1"/>
  <c r="F46" i="36" a="1"/>
  <c r="F46" i="36" s="1"/>
  <c r="N46" i="36" a="1"/>
  <c r="N46" i="36" s="1"/>
  <c r="H46" i="36" a="1"/>
  <c r="H46" i="36" s="1"/>
  <c r="J46" i="36" a="1"/>
  <c r="J46" i="36" s="1"/>
  <c r="G46" i="36" a="1"/>
  <c r="G46" i="36" s="1"/>
  <c r="M46" i="36" a="1"/>
  <c r="M46" i="36" s="1"/>
  <c r="K46" i="36" a="1"/>
  <c r="K46" i="36" s="1"/>
  <c r="E46" i="36" a="1"/>
  <c r="E46" i="36" s="1"/>
  <c r="AW19" i="1"/>
  <c r="Z19" i="1"/>
  <c r="R19" i="1"/>
  <c r="S19" i="1"/>
  <c r="BA21" i="1"/>
  <c r="AD21" i="1"/>
  <c r="G32" i="36" a="1"/>
  <c r="G32" i="36" s="1"/>
  <c r="H32" i="36" a="1"/>
  <c r="H32" i="36" s="1"/>
  <c r="M32" i="36" a="1"/>
  <c r="M32" i="36" s="1"/>
  <c r="E32" i="36" a="1"/>
  <c r="E32" i="36" s="1"/>
  <c r="F32" i="36" a="1"/>
  <c r="F32" i="36" s="1"/>
  <c r="K32" i="36" a="1"/>
  <c r="K32" i="36" s="1"/>
  <c r="L32" i="36" a="1"/>
  <c r="L32" i="36" s="1"/>
  <c r="S5" i="1"/>
  <c r="C4" i="35" s="1"/>
  <c r="I32" i="36" a="1"/>
  <c r="I32" i="36" s="1"/>
  <c r="N32" i="36" a="1"/>
  <c r="N32" i="36" s="1"/>
  <c r="J32" i="36" a="1"/>
  <c r="J32" i="36" s="1"/>
  <c r="R5" i="1"/>
  <c r="W6" i="1"/>
  <c r="AB6" i="1"/>
  <c r="T6" i="1"/>
  <c r="AQ6" i="1" s="1"/>
  <c r="U6" i="1"/>
  <c r="AR6" i="1" s="1"/>
  <c r="AD7" i="1"/>
  <c r="A8" i="6"/>
  <c r="A8" i="1"/>
  <c r="AH9" i="1"/>
  <c r="W10" i="1"/>
  <c r="AT10" i="1" s="1"/>
  <c r="T10" i="1"/>
  <c r="AB10" i="1"/>
  <c r="U10" i="1"/>
  <c r="AR10" i="1" s="1"/>
  <c r="AJ10" i="1"/>
  <c r="A12" i="6"/>
  <c r="A12" i="1"/>
  <c r="AH13" i="1"/>
  <c r="AD15" i="1"/>
  <c r="H44" i="36" a="1"/>
  <c r="H44" i="36" s="1"/>
  <c r="F44" i="36" a="1"/>
  <c r="F44" i="36" s="1"/>
  <c r="K44" i="36" a="1"/>
  <c r="K44" i="36" s="1"/>
  <c r="J44" i="36" a="1"/>
  <c r="J44" i="36" s="1"/>
  <c r="E44" i="36" a="1"/>
  <c r="E44" i="36" s="1"/>
  <c r="M44" i="36" a="1"/>
  <c r="M44" i="36" s="1"/>
  <c r="L44" i="36" a="1"/>
  <c r="L44" i="36" s="1"/>
  <c r="I44" i="36" a="1"/>
  <c r="I44" i="36" s="1"/>
  <c r="N44" i="36" a="1"/>
  <c r="N44" i="36" s="1"/>
  <c r="G44" i="36" a="1"/>
  <c r="G44" i="36" s="1"/>
  <c r="S17" i="1"/>
  <c r="AW17" i="1"/>
  <c r="Z17" i="1"/>
  <c r="R17" i="1"/>
  <c r="AJ18" i="1"/>
  <c r="BG18" i="1"/>
  <c r="N48" i="36" a="1"/>
  <c r="N48" i="36" s="1"/>
  <c r="L48" i="36" a="1"/>
  <c r="L48" i="36" s="1"/>
  <c r="F48" i="36" a="1"/>
  <c r="F48" i="36" s="1"/>
  <c r="K48" i="36" a="1"/>
  <c r="K48" i="36" s="1"/>
  <c r="I48" i="36" a="1"/>
  <c r="I48" i="36" s="1"/>
  <c r="E48" i="36" a="1"/>
  <c r="E48" i="36" s="1"/>
  <c r="M48" i="36" a="1"/>
  <c r="M48" i="36" s="1"/>
  <c r="J48" i="36" a="1"/>
  <c r="J48" i="36" s="1"/>
  <c r="G48" i="36" a="1"/>
  <c r="G48" i="36" s="1"/>
  <c r="H48" i="36" a="1"/>
  <c r="H48" i="36" s="1"/>
  <c r="S21" i="1"/>
  <c r="Z21" i="1"/>
  <c r="AW21" i="1"/>
  <c r="R21" i="1"/>
  <c r="T22" i="1"/>
  <c r="U22" i="1"/>
  <c r="AB22" i="1"/>
  <c r="AY22" i="1"/>
  <c r="W22" i="1"/>
  <c r="BA23" i="1"/>
  <c r="AD23" i="1"/>
  <c r="A24" i="6"/>
  <c r="A24" i="1"/>
  <c r="AH25" i="1"/>
  <c r="BE25" i="1"/>
  <c r="AJ26" i="1"/>
  <c r="BG26" i="1"/>
  <c r="A28" i="6"/>
  <c r="A28" i="1"/>
  <c r="AH29" i="1"/>
  <c r="BE29" i="1"/>
  <c r="AY30" i="1"/>
  <c r="T30" i="1"/>
  <c r="AB30" i="1"/>
  <c r="U30" i="1"/>
  <c r="W30" i="1"/>
  <c r="BA31" i="1"/>
  <c r="AD31" i="1"/>
  <c r="A32" i="6"/>
  <c r="A32" i="1"/>
  <c r="L60" i="36" a="1"/>
  <c r="L60" i="36" s="1"/>
  <c r="H60" i="36" a="1"/>
  <c r="H60" i="36" s="1"/>
  <c r="E60" i="36" a="1"/>
  <c r="E60" i="36" s="1"/>
  <c r="I60" i="36" a="1"/>
  <c r="I60" i="36" s="1"/>
  <c r="N60" i="36" a="1"/>
  <c r="N60" i="36" s="1"/>
  <c r="K60" i="36" a="1"/>
  <c r="K60" i="36" s="1"/>
  <c r="F60" i="36" a="1"/>
  <c r="F60" i="36" s="1"/>
  <c r="G60" i="36" a="1"/>
  <c r="G60" i="36" s="1"/>
  <c r="M60" i="36" a="1"/>
  <c r="M60" i="36" s="1"/>
  <c r="J60" i="36" a="1"/>
  <c r="J60" i="36" s="1"/>
  <c r="R33" i="1"/>
  <c r="S33" i="1"/>
  <c r="Z33" i="1"/>
  <c r="AW33" i="1"/>
  <c r="A36" i="6"/>
  <c r="A36" i="1"/>
  <c r="H64" i="36" a="1"/>
  <c r="H64" i="36" s="1"/>
  <c r="F64" i="36" a="1"/>
  <c r="F64" i="36" s="1"/>
  <c r="E64" i="36" a="1"/>
  <c r="E64" i="36" s="1"/>
  <c r="M64" i="36" a="1"/>
  <c r="M64" i="36" s="1"/>
  <c r="K64" i="36" a="1"/>
  <c r="K64" i="36" s="1"/>
  <c r="G64" i="36" a="1"/>
  <c r="G64" i="36" s="1"/>
  <c r="L64" i="36" a="1"/>
  <c r="L64" i="36" s="1"/>
  <c r="I64" i="36" a="1"/>
  <c r="I64" i="36" s="1"/>
  <c r="N64" i="36" a="1"/>
  <c r="N64" i="36" s="1"/>
  <c r="J64" i="36" a="1"/>
  <c r="J64" i="36" s="1"/>
  <c r="Z37" i="1"/>
  <c r="R37" i="1"/>
  <c r="S37" i="1"/>
  <c r="AW37" i="1"/>
  <c r="AY38" i="1"/>
  <c r="AB38" i="1"/>
  <c r="W38" i="1"/>
  <c r="T38" i="1"/>
  <c r="U38" i="1"/>
  <c r="BA39" i="1"/>
  <c r="AD39" i="1"/>
  <c r="BC40" i="1"/>
  <c r="AF40" i="1"/>
  <c r="J68" i="36" a="1"/>
  <c r="J68" i="36" s="1"/>
  <c r="N68" i="36" a="1"/>
  <c r="N68" i="36" s="1"/>
  <c r="E68" i="36" a="1"/>
  <c r="E68" i="36" s="1"/>
  <c r="L68" i="36" a="1"/>
  <c r="L68" i="36" s="1"/>
  <c r="F68" i="36" a="1"/>
  <c r="F68" i="36" s="1"/>
  <c r="K68" i="36" a="1"/>
  <c r="K68" i="36" s="1"/>
  <c r="H68" i="36" a="1"/>
  <c r="H68" i="36" s="1"/>
  <c r="M68" i="36" a="1"/>
  <c r="M68" i="36" s="1"/>
  <c r="G68" i="36" a="1"/>
  <c r="G68" i="36" s="1"/>
  <c r="I68" i="36" a="1"/>
  <c r="I68" i="36" s="1"/>
  <c r="Z41" i="1"/>
  <c r="S41" i="1"/>
  <c r="R41" i="1"/>
  <c r="AW41" i="1"/>
  <c r="BE41" i="1"/>
  <c r="AH41" i="1"/>
  <c r="AB42" i="1"/>
  <c r="W42" i="1"/>
  <c r="T42" i="1"/>
  <c r="U42" i="1"/>
  <c r="AY42" i="1"/>
  <c r="BG42" i="1"/>
  <c r="AJ42" i="1"/>
  <c r="AD43" i="1"/>
  <c r="BA43" i="1"/>
  <c r="A44" i="6"/>
  <c r="A44" i="1"/>
  <c r="AF44" i="1"/>
  <c r="BC44" i="1"/>
  <c r="E72" i="36" a="1"/>
  <c r="E72" i="36" s="1"/>
  <c r="F72" i="36" a="1"/>
  <c r="F72" i="36" s="1"/>
  <c r="K72" i="36" a="1"/>
  <c r="K72" i="36" s="1"/>
  <c r="H72" i="36" a="1"/>
  <c r="H72" i="36" s="1"/>
  <c r="I72" i="36" a="1"/>
  <c r="I72" i="36" s="1"/>
  <c r="N72" i="36" a="1"/>
  <c r="N72" i="36" s="1"/>
  <c r="L72" i="36" a="1"/>
  <c r="L72" i="36" s="1"/>
  <c r="J72" i="36" a="1"/>
  <c r="J72" i="36" s="1"/>
  <c r="G72" i="36" a="1"/>
  <c r="G72" i="36" s="1"/>
  <c r="M72" i="36" a="1"/>
  <c r="M72" i="36" s="1"/>
  <c r="R45" i="1"/>
  <c r="S45" i="1"/>
  <c r="AW45" i="1"/>
  <c r="Z45" i="1"/>
  <c r="AH45" i="1"/>
  <c r="BE45" i="1"/>
  <c r="T46" i="1"/>
  <c r="AY46" i="1"/>
  <c r="U46" i="1"/>
  <c r="AB46" i="1"/>
  <c r="W46" i="1"/>
  <c r="BG46" i="1"/>
  <c r="AJ46" i="1"/>
  <c r="AD47" i="1"/>
  <c r="BA47" i="1"/>
  <c r="A48" i="6"/>
  <c r="A48" i="1"/>
  <c r="BC48" i="1"/>
  <c r="AF48" i="1"/>
  <c r="E76" i="36" a="1"/>
  <c r="E76" i="36" s="1"/>
  <c r="N76" i="36" a="1"/>
  <c r="N76" i="36" s="1"/>
  <c r="M76" i="36" a="1"/>
  <c r="M76" i="36" s="1"/>
  <c r="H76" i="36" a="1"/>
  <c r="H76" i="36" s="1"/>
  <c r="G76" i="36" a="1"/>
  <c r="G76" i="36" s="1"/>
  <c r="L76" i="36" a="1"/>
  <c r="L76" i="36" s="1"/>
  <c r="J76" i="36" a="1"/>
  <c r="J76" i="36" s="1"/>
  <c r="I76" i="36" a="1"/>
  <c r="I76" i="36" s="1"/>
  <c r="K76" i="36" a="1"/>
  <c r="K76" i="36" s="1"/>
  <c r="F76" i="36" a="1"/>
  <c r="F76" i="36" s="1"/>
  <c r="AW49" i="1"/>
  <c r="R49" i="1"/>
  <c r="S49" i="1"/>
  <c r="Z49" i="1"/>
  <c r="BE49" i="1"/>
  <c r="AH49" i="1"/>
  <c r="AB50" i="1"/>
  <c r="AY50" i="1"/>
  <c r="W50" i="1"/>
  <c r="T50" i="1"/>
  <c r="U50" i="1"/>
  <c r="BG50" i="1"/>
  <c r="AJ50" i="1"/>
  <c r="AD51" i="1"/>
  <c r="BA51" i="1"/>
  <c r="A52" i="6"/>
  <c r="A52" i="1"/>
  <c r="AF52" i="1"/>
  <c r="BC52" i="1"/>
  <c r="J80" i="36" a="1"/>
  <c r="J80" i="36" s="1"/>
  <c r="K80" i="36" a="1"/>
  <c r="K80" i="36" s="1"/>
  <c r="N80" i="36" a="1"/>
  <c r="N80" i="36" s="1"/>
  <c r="F80" i="36" a="1"/>
  <c r="F80" i="36" s="1"/>
  <c r="H80" i="36" a="1"/>
  <c r="H80" i="36" s="1"/>
  <c r="E80" i="36" a="1"/>
  <c r="E80" i="36" s="1"/>
  <c r="I80" i="36" a="1"/>
  <c r="I80" i="36" s="1"/>
  <c r="M80" i="36" a="1"/>
  <c r="M80" i="36" s="1"/>
  <c r="L80" i="36" a="1"/>
  <c r="L80" i="36" s="1"/>
  <c r="G80" i="36" a="1"/>
  <c r="G80" i="36" s="1"/>
  <c r="AW53" i="1"/>
  <c r="R53" i="1"/>
  <c r="Z53" i="1"/>
  <c r="S53" i="1"/>
  <c r="AH53" i="1"/>
  <c r="BE53" i="1"/>
  <c r="T54" i="1"/>
  <c r="U54" i="1"/>
  <c r="AY54" i="1"/>
  <c r="W54" i="1"/>
  <c r="AB54" i="1"/>
  <c r="AJ54" i="1"/>
  <c r="BG54" i="1"/>
  <c r="BA55" i="1"/>
  <c r="AD55" i="1"/>
  <c r="A56" i="6"/>
  <c r="A56" i="1"/>
  <c r="BC56" i="1"/>
  <c r="AF56" i="1"/>
  <c r="E84" i="36" a="1"/>
  <c r="E84" i="36" s="1"/>
  <c r="K84" i="36" a="1"/>
  <c r="K84" i="36" s="1"/>
  <c r="L84" i="36" a="1"/>
  <c r="L84" i="36" s="1"/>
  <c r="N84" i="36" a="1"/>
  <c r="N84" i="36" s="1"/>
  <c r="M84" i="36" a="1"/>
  <c r="M84" i="36" s="1"/>
  <c r="G84" i="36" a="1"/>
  <c r="G84" i="36" s="1"/>
  <c r="H84" i="36" a="1"/>
  <c r="H84" i="36" s="1"/>
  <c r="F84" i="36" a="1"/>
  <c r="F84" i="36" s="1"/>
  <c r="I84" i="36" a="1"/>
  <c r="I84" i="36" s="1"/>
  <c r="J84" i="36" a="1"/>
  <c r="J84" i="36" s="1"/>
  <c r="S57" i="1"/>
  <c r="Z57" i="1"/>
  <c r="R57" i="1"/>
  <c r="AW57" i="1"/>
  <c r="AH57" i="1"/>
  <c r="BE57" i="1"/>
  <c r="T58" i="1"/>
  <c r="AY58" i="1"/>
  <c r="U58" i="1"/>
  <c r="W58" i="1"/>
  <c r="AB58" i="1"/>
  <c r="BG58" i="1"/>
  <c r="AJ58" i="1"/>
  <c r="BA59" i="1"/>
  <c r="AD59" i="1"/>
  <c r="A60" i="6"/>
  <c r="A60" i="1"/>
  <c r="AF60" i="1"/>
  <c r="BC60" i="1"/>
  <c r="E88" i="36" a="1"/>
  <c r="E88" i="36" s="1"/>
  <c r="I88" i="36" a="1"/>
  <c r="I88" i="36" s="1"/>
  <c r="G88" i="36" a="1"/>
  <c r="G88" i="36" s="1"/>
  <c r="N88" i="36" a="1"/>
  <c r="N88" i="36" s="1"/>
  <c r="M88" i="36" a="1"/>
  <c r="M88" i="36" s="1"/>
  <c r="F88" i="36" a="1"/>
  <c r="F88" i="36" s="1"/>
  <c r="K88" i="36" a="1"/>
  <c r="K88" i="36" s="1"/>
  <c r="H88" i="36" a="1"/>
  <c r="H88" i="36" s="1"/>
  <c r="L88" i="36" a="1"/>
  <c r="L88" i="36" s="1"/>
  <c r="J88" i="36" a="1"/>
  <c r="J88" i="36" s="1"/>
  <c r="AW61" i="1"/>
  <c r="S61" i="1"/>
  <c r="Z61" i="1"/>
  <c r="R61" i="1"/>
  <c r="AH61" i="1"/>
  <c r="BE61" i="1"/>
  <c r="W62" i="1"/>
  <c r="AY62" i="1"/>
  <c r="T62" i="1"/>
  <c r="AB62" i="1"/>
  <c r="U62" i="1"/>
  <c r="AJ62" i="1"/>
  <c r="BG62" i="1"/>
  <c r="BA63" i="1"/>
  <c r="AD63" i="1"/>
  <c r="A64" i="6"/>
  <c r="A64" i="1"/>
  <c r="BC64" i="1"/>
  <c r="AF64" i="1"/>
  <c r="K92" i="36" a="1"/>
  <c r="K92" i="36" s="1"/>
  <c r="J92" i="36" a="1"/>
  <c r="J92" i="36" s="1"/>
  <c r="I92" i="36" a="1"/>
  <c r="I92" i="36" s="1"/>
  <c r="F92" i="36" a="1"/>
  <c r="F92" i="36" s="1"/>
  <c r="M92" i="36" a="1"/>
  <c r="M92" i="36" s="1"/>
  <c r="G92" i="36" a="1"/>
  <c r="G92" i="36" s="1"/>
  <c r="L92" i="36" a="1"/>
  <c r="L92" i="36" s="1"/>
  <c r="N92" i="36" a="1"/>
  <c r="N92" i="36" s="1"/>
  <c r="E92" i="36" a="1"/>
  <c r="E92" i="36" s="1"/>
  <c r="H92" i="36" a="1"/>
  <c r="H92" i="36" s="1"/>
  <c r="Z65" i="1"/>
  <c r="S65" i="1"/>
  <c r="AW65" i="1"/>
  <c r="R65" i="1"/>
  <c r="BE65" i="1"/>
  <c r="AH65" i="1"/>
  <c r="T66" i="1"/>
  <c r="U66" i="1"/>
  <c r="AB66" i="1"/>
  <c r="W66" i="1"/>
  <c r="AY66" i="1"/>
  <c r="AY78" i="1"/>
  <c r="BG66" i="1"/>
  <c r="AJ66" i="1"/>
  <c r="BG78" i="1"/>
  <c r="BA67" i="1"/>
  <c r="AD67" i="1"/>
  <c r="BA79" i="1"/>
  <c r="A68" i="6"/>
  <c r="A68" i="1"/>
  <c r="BC68" i="1"/>
  <c r="AF68" i="1"/>
  <c r="BC80" i="1"/>
  <c r="J96" i="36" a="1"/>
  <c r="J96" i="36" s="1"/>
  <c r="H96" i="36" a="1"/>
  <c r="H96" i="36" s="1"/>
  <c r="G96" i="36" a="1"/>
  <c r="G96" i="36" s="1"/>
  <c r="L96" i="36" a="1"/>
  <c r="L96" i="36" s="1"/>
  <c r="M96" i="36" a="1"/>
  <c r="M96" i="36" s="1"/>
  <c r="K96" i="36" a="1"/>
  <c r="K96" i="36" s="1"/>
  <c r="F96" i="36" a="1"/>
  <c r="F96" i="36" s="1"/>
  <c r="I96" i="36" a="1"/>
  <c r="I96" i="36" s="1"/>
  <c r="N96" i="36" a="1"/>
  <c r="N96" i="36" s="1"/>
  <c r="E96" i="36" a="1"/>
  <c r="E96" i="36" s="1"/>
  <c r="AW69" i="1"/>
  <c r="Z69" i="1"/>
  <c r="S69" i="1"/>
  <c r="R69" i="1"/>
  <c r="AW81" i="1"/>
  <c r="BE69" i="1"/>
  <c r="AH69" i="1"/>
  <c r="BE81" i="1"/>
  <c r="AB70" i="1"/>
  <c r="W70" i="1"/>
  <c r="AY70" i="1"/>
  <c r="T70" i="1"/>
  <c r="U70" i="1"/>
  <c r="AY82" i="1"/>
  <c r="AJ70" i="1"/>
  <c r="BG70" i="1"/>
  <c r="BG82" i="1"/>
  <c r="AD71" i="1"/>
  <c r="BA71" i="1"/>
  <c r="BA83" i="1"/>
  <c r="A72" i="6"/>
  <c r="A72" i="1"/>
  <c r="AF72" i="1"/>
  <c r="BC72" i="1"/>
  <c r="BC84" i="1"/>
  <c r="K100" i="36" a="1"/>
  <c r="K100" i="36" s="1"/>
  <c r="M100" i="36" a="1"/>
  <c r="M100" i="36" s="1"/>
  <c r="E100" i="36" a="1"/>
  <c r="E100" i="36" s="1"/>
  <c r="L100" i="36" a="1"/>
  <c r="L100" i="36" s="1"/>
  <c r="H100" i="36" a="1"/>
  <c r="H100" i="36" s="1"/>
  <c r="N100" i="36" a="1"/>
  <c r="N100" i="36" s="1"/>
  <c r="G100" i="36" a="1"/>
  <c r="G100" i="36" s="1"/>
  <c r="I100" i="36" a="1"/>
  <c r="I100" i="36" s="1"/>
  <c r="F100" i="36" a="1"/>
  <c r="F100" i="36" s="1"/>
  <c r="J100" i="36" a="1"/>
  <c r="J100" i="36" s="1"/>
  <c r="AW73" i="1"/>
  <c r="Z73" i="1"/>
  <c r="S73" i="1"/>
  <c r="R73" i="1"/>
  <c r="AW85" i="1"/>
  <c r="BE73" i="1"/>
  <c r="AH73" i="1"/>
  <c r="BE85" i="1"/>
  <c r="AY74" i="1"/>
  <c r="AB74" i="1"/>
  <c r="T74" i="1"/>
  <c r="U74" i="1"/>
  <c r="W74" i="1"/>
  <c r="AY86" i="1"/>
  <c r="AJ74" i="1"/>
  <c r="BG74" i="1"/>
  <c r="BG86" i="1"/>
  <c r="AD75" i="1"/>
  <c r="BA75" i="1"/>
  <c r="BA87" i="1"/>
  <c r="A76" i="6"/>
  <c r="A76" i="1"/>
  <c r="AF76" i="1"/>
  <c r="BC76" i="1"/>
  <c r="BC88" i="1"/>
  <c r="I104" i="36" a="1"/>
  <c r="I104" i="36" s="1"/>
  <c r="E104" i="36" a="1"/>
  <c r="E104" i="36" s="1"/>
  <c r="H104" i="36" a="1"/>
  <c r="H104" i="36" s="1"/>
  <c r="M104" i="36" a="1"/>
  <c r="M104" i="36" s="1"/>
  <c r="F104" i="36" a="1"/>
  <c r="F104" i="36" s="1"/>
  <c r="K104" i="36" a="1"/>
  <c r="K104" i="36" s="1"/>
  <c r="L104" i="36" a="1"/>
  <c r="L104" i="36" s="1"/>
  <c r="J104" i="36" a="1"/>
  <c r="J104" i="36" s="1"/>
  <c r="N104" i="36" a="1"/>
  <c r="N104" i="36" s="1"/>
  <c r="G104" i="36" a="1"/>
  <c r="G104" i="36" s="1"/>
  <c r="AW77" i="1"/>
  <c r="S77" i="1"/>
  <c r="Z77" i="1"/>
  <c r="R77" i="1"/>
  <c r="AW89" i="1"/>
  <c r="Z78" i="1"/>
  <c r="BE77" i="1"/>
  <c r="AH77" i="1"/>
  <c r="BE89" i="1"/>
  <c r="AH78" i="1"/>
  <c r="A7" i="6"/>
  <c r="A7" i="1"/>
  <c r="H35" i="36" a="1"/>
  <c r="H35" i="36" s="1"/>
  <c r="T35" i="36" s="1"/>
  <c r="E35" i="36" a="1"/>
  <c r="E35" i="36" s="1"/>
  <c r="F35" i="36" a="1"/>
  <c r="F35" i="36" s="1"/>
  <c r="K35" i="36" a="1"/>
  <c r="K35" i="36" s="1"/>
  <c r="W35" i="36" s="1"/>
  <c r="N35" i="36" a="1"/>
  <c r="N35" i="36" s="1"/>
  <c r="Z35" i="36" s="1"/>
  <c r="L35" i="36" a="1"/>
  <c r="L35" i="36" s="1"/>
  <c r="I35" i="36" a="1"/>
  <c r="I35" i="36" s="1"/>
  <c r="M35" i="36" a="1"/>
  <c r="M35" i="36" s="1"/>
  <c r="Y35" i="36" s="1"/>
  <c r="J35" i="36" a="1"/>
  <c r="J35" i="36" s="1"/>
  <c r="V35" i="36" s="1"/>
  <c r="G35" i="36" a="1"/>
  <c r="G35" i="36" s="1"/>
  <c r="R8" i="1"/>
  <c r="S8" i="1"/>
  <c r="Z8" i="1"/>
  <c r="A11" i="6"/>
  <c r="A11" i="1"/>
  <c r="I39" i="36" a="1"/>
  <c r="I39" i="36" s="1"/>
  <c r="M39" i="36" a="1"/>
  <c r="M39" i="36" s="1"/>
  <c r="Y39" i="36" s="1"/>
  <c r="H39" i="36" a="1"/>
  <c r="H39" i="36" s="1"/>
  <c r="T39" i="36" s="1"/>
  <c r="F39" i="36" a="1"/>
  <c r="F39" i="36" s="1"/>
  <c r="R39" i="36" s="1"/>
  <c r="J39" i="36" a="1"/>
  <c r="J39" i="36" s="1"/>
  <c r="G39" i="36" a="1"/>
  <c r="G39" i="36" s="1"/>
  <c r="S39" i="36" s="1"/>
  <c r="N39" i="36" a="1"/>
  <c r="N39" i="36" s="1"/>
  <c r="Z39" i="36" s="1"/>
  <c r="L39" i="36" a="1"/>
  <c r="L39" i="36" s="1"/>
  <c r="K39" i="36" a="1"/>
  <c r="K39" i="36" s="1"/>
  <c r="W39" i="36" s="1"/>
  <c r="E39" i="36" a="1"/>
  <c r="E39" i="36" s="1"/>
  <c r="Z12" i="1"/>
  <c r="R12" i="1"/>
  <c r="AO12" i="1" s="1"/>
  <c r="S12" i="1"/>
  <c r="A19" i="6"/>
  <c r="A19" i="1"/>
  <c r="BG21" i="1"/>
  <c r="AJ21" i="1"/>
  <c r="BE24" i="1"/>
  <c r="AH24" i="1"/>
  <c r="AF27" i="1"/>
  <c r="BC27" i="1"/>
  <c r="AG19" i="1"/>
  <c r="BD19" i="1"/>
  <c r="AI20" i="1"/>
  <c r="BF20" i="1"/>
  <c r="A6" i="6"/>
  <c r="A6" i="1"/>
  <c r="U20" i="1"/>
  <c r="AY20" i="1"/>
  <c r="AB20" i="1"/>
  <c r="W20" i="1"/>
  <c r="T20" i="1"/>
  <c r="A22" i="6"/>
  <c r="A22" i="1"/>
  <c r="T24" i="1"/>
  <c r="U24" i="1"/>
  <c r="AY24" i="1"/>
  <c r="W24" i="1"/>
  <c r="AB24" i="1"/>
  <c r="AJ6" i="1"/>
  <c r="AF8" i="1"/>
  <c r="M36" i="36" a="1"/>
  <c r="M36" i="36" s="1"/>
  <c r="F36" i="36" a="1"/>
  <c r="F36" i="36" s="1"/>
  <c r="J36" i="36" a="1"/>
  <c r="J36" i="36" s="1"/>
  <c r="I36" i="36" a="1"/>
  <c r="I36" i="36" s="1"/>
  <c r="E36" i="36" a="1"/>
  <c r="E36" i="36" s="1"/>
  <c r="G36" i="36" a="1"/>
  <c r="G36" i="36" s="1"/>
  <c r="L36" i="36" a="1"/>
  <c r="L36" i="36" s="1"/>
  <c r="K36" i="36" a="1"/>
  <c r="K36" i="36" s="1"/>
  <c r="N36" i="36" a="1"/>
  <c r="N36" i="36" s="1"/>
  <c r="H36" i="36" a="1"/>
  <c r="H36" i="36" s="1"/>
  <c r="Z9" i="1"/>
  <c r="S9" i="1"/>
  <c r="R9" i="1"/>
  <c r="AD11" i="1"/>
  <c r="AF12" i="1"/>
  <c r="K40" i="36" a="1"/>
  <c r="K40" i="36" s="1"/>
  <c r="W40" i="36" s="1"/>
  <c r="M40" i="36" a="1"/>
  <c r="M40" i="36" s="1"/>
  <c r="Y40" i="36" s="1"/>
  <c r="I40" i="36" a="1"/>
  <c r="I40" i="36" s="1"/>
  <c r="H40" i="36" a="1"/>
  <c r="H40" i="36" s="1"/>
  <c r="F40" i="36" a="1"/>
  <c r="F40" i="36" s="1"/>
  <c r="E40" i="36" a="1"/>
  <c r="E40" i="36" s="1"/>
  <c r="J40" i="36" a="1"/>
  <c r="J40" i="36" s="1"/>
  <c r="G40" i="36" a="1"/>
  <c r="G40" i="36" s="1"/>
  <c r="N40" i="36" a="1"/>
  <c r="N40" i="36" s="1"/>
  <c r="L40" i="36" a="1"/>
  <c r="L40" i="36" s="1"/>
  <c r="S13" i="1"/>
  <c r="Z13" i="1"/>
  <c r="R13" i="1"/>
  <c r="T14" i="1"/>
  <c r="U14" i="1"/>
  <c r="W14" i="1"/>
  <c r="AB14" i="1"/>
  <c r="AJ14" i="1"/>
  <c r="A16" i="6"/>
  <c r="A16" i="1"/>
  <c r="AF16" i="1"/>
  <c r="AH17" i="1"/>
  <c r="BE17" i="1"/>
  <c r="AB18" i="1"/>
  <c r="AY18" i="1"/>
  <c r="T18" i="1"/>
  <c r="U18" i="1"/>
  <c r="W18" i="1"/>
  <c r="AD19" i="1"/>
  <c r="BA19" i="1"/>
  <c r="A20" i="6"/>
  <c r="A20" i="1"/>
  <c r="AF20" i="1"/>
  <c r="BC20" i="1"/>
  <c r="AH21" i="1"/>
  <c r="BE21" i="1"/>
  <c r="AJ22" i="1"/>
  <c r="BG22" i="1"/>
  <c r="AF24" i="1"/>
  <c r="BC24" i="1"/>
  <c r="L52" i="36" a="1"/>
  <c r="L52" i="36" s="1"/>
  <c r="H52" i="36" a="1"/>
  <c r="H52" i="36" s="1"/>
  <c r="J52" i="36" a="1"/>
  <c r="J52" i="36" s="1"/>
  <c r="N52" i="36" a="1"/>
  <c r="N52" i="36" s="1"/>
  <c r="G52" i="36" a="1"/>
  <c r="G52" i="36" s="1"/>
  <c r="K52" i="36" a="1"/>
  <c r="K52" i="36" s="1"/>
  <c r="E52" i="36" a="1"/>
  <c r="E52" i="36" s="1"/>
  <c r="I52" i="36" a="1"/>
  <c r="I52" i="36" s="1"/>
  <c r="M52" i="36" a="1"/>
  <c r="M52" i="36" s="1"/>
  <c r="F52" i="36" a="1"/>
  <c r="F52" i="36" s="1"/>
  <c r="S25" i="1"/>
  <c r="Z25" i="1"/>
  <c r="AW25" i="1"/>
  <c r="R25" i="1"/>
  <c r="T26" i="1"/>
  <c r="AY26" i="1"/>
  <c r="W26" i="1"/>
  <c r="U26" i="1"/>
  <c r="AB26" i="1"/>
  <c r="BA27" i="1"/>
  <c r="AD27" i="1"/>
  <c r="AF28" i="1"/>
  <c r="BC28" i="1"/>
  <c r="F56" i="36" a="1"/>
  <c r="F56" i="36" s="1"/>
  <c r="M56" i="36" a="1"/>
  <c r="M56" i="36" s="1"/>
  <c r="I56" i="36" a="1"/>
  <c r="I56" i="36" s="1"/>
  <c r="N56" i="36" a="1"/>
  <c r="N56" i="36" s="1"/>
  <c r="L56" i="36" a="1"/>
  <c r="L56" i="36" s="1"/>
  <c r="G56" i="36" a="1"/>
  <c r="G56" i="36" s="1"/>
  <c r="E56" i="36" a="1"/>
  <c r="E56" i="36" s="1"/>
  <c r="J56" i="36" a="1"/>
  <c r="J56" i="36" s="1"/>
  <c r="K56" i="36" a="1"/>
  <c r="K56" i="36" s="1"/>
  <c r="H56" i="36" a="1"/>
  <c r="H56" i="36" s="1"/>
  <c r="R29" i="1"/>
  <c r="S29" i="1"/>
  <c r="Z29" i="1"/>
  <c r="AW29" i="1"/>
  <c r="AJ30" i="1"/>
  <c r="BG30" i="1"/>
  <c r="BC32" i="1"/>
  <c r="AF32" i="1"/>
  <c r="BE33" i="1"/>
  <c r="AH33" i="1"/>
  <c r="T34" i="1"/>
  <c r="U34" i="1"/>
  <c r="W34" i="1"/>
  <c r="AB34" i="1"/>
  <c r="AY34" i="1"/>
  <c r="BG34" i="1"/>
  <c r="AJ34" i="1"/>
  <c r="AD35" i="1"/>
  <c r="BA35" i="1"/>
  <c r="BC36" i="1"/>
  <c r="AF36" i="1"/>
  <c r="BE37" i="1"/>
  <c r="AH37" i="1"/>
  <c r="AJ38" i="1"/>
  <c r="BG38" i="1"/>
  <c r="A40" i="6"/>
  <c r="A40" i="1"/>
  <c r="AC6" i="1"/>
  <c r="AK6" i="1"/>
  <c r="AE7" i="1"/>
  <c r="Y8" i="1"/>
  <c r="AB35" i="36" s="1"/>
  <c r="AG8" i="1"/>
  <c r="AA9" i="1"/>
  <c r="AI9" i="1"/>
  <c r="AC10" i="1"/>
  <c r="AK10" i="1"/>
  <c r="AE11" i="1"/>
  <c r="Y12" i="1"/>
  <c r="AB39" i="36" s="1"/>
  <c r="AG12" i="1"/>
  <c r="AA13" i="1"/>
  <c r="AI13" i="1"/>
  <c r="AC14" i="1"/>
  <c r="AK14" i="1"/>
  <c r="AE15" i="1"/>
  <c r="Y16" i="1"/>
  <c r="AB43" i="36" s="1"/>
  <c r="AG16" i="1"/>
  <c r="AA17" i="1"/>
  <c r="AX17" i="1"/>
  <c r="BF17" i="1"/>
  <c r="AI17" i="1"/>
  <c r="AC18" i="1"/>
  <c r="AZ18" i="1"/>
  <c r="AK18" i="1"/>
  <c r="BH18" i="1"/>
  <c r="AE19" i="1"/>
  <c r="BB19" i="1"/>
  <c r="AV20" i="1"/>
  <c r="AO47" i="36" s="1"/>
  <c r="Y20" i="1"/>
  <c r="AB47" i="36" s="1"/>
  <c r="AG20" i="1"/>
  <c r="BD20" i="1"/>
  <c r="AX21" i="1"/>
  <c r="AA21" i="1"/>
  <c r="AI21" i="1"/>
  <c r="BF21" i="1"/>
  <c r="AZ22" i="1"/>
  <c r="AC22" i="1"/>
  <c r="AK22" i="1"/>
  <c r="BH22" i="1"/>
  <c r="BB23" i="1"/>
  <c r="AE23" i="1"/>
  <c r="Y24" i="1"/>
  <c r="AB51" i="36" s="1"/>
  <c r="AV24" i="1"/>
  <c r="AO51" i="36" s="1"/>
  <c r="AG24" i="1"/>
  <c r="BD24" i="1"/>
  <c r="AX25" i="1"/>
  <c r="AA25" i="1"/>
  <c r="AI25" i="1"/>
  <c r="BF25" i="1"/>
  <c r="AZ26" i="1"/>
  <c r="AC26" i="1"/>
  <c r="AK26" i="1"/>
  <c r="BH26" i="1"/>
  <c r="BB27" i="1"/>
  <c r="AE27" i="1"/>
  <c r="AV28" i="1"/>
  <c r="AO55" i="36" s="1"/>
  <c r="Y28" i="1"/>
  <c r="AB55" i="36" s="1"/>
  <c r="BD28" i="1"/>
  <c r="AG28" i="1"/>
  <c r="AX29" i="1"/>
  <c r="AA29" i="1"/>
  <c r="BF29" i="1"/>
  <c r="AI29" i="1"/>
  <c r="AZ30" i="1"/>
  <c r="AC30" i="1"/>
  <c r="AK30" i="1"/>
  <c r="BH30" i="1"/>
  <c r="BB31" i="1"/>
  <c r="AE31" i="1"/>
  <c r="Y32" i="1"/>
  <c r="AB59" i="36" s="1"/>
  <c r="AV32" i="1"/>
  <c r="AO59" i="36" s="1"/>
  <c r="AG32" i="1"/>
  <c r="BD32" i="1"/>
  <c r="AA33" i="1"/>
  <c r="AX33" i="1"/>
  <c r="AI33" i="1"/>
  <c r="BF33" i="1"/>
  <c r="AZ34" i="1"/>
  <c r="AC34" i="1"/>
  <c r="AK34" i="1"/>
  <c r="BH34" i="1"/>
  <c r="BB35" i="1"/>
  <c r="AE35" i="1"/>
  <c r="Y36" i="1"/>
  <c r="AB63" i="36" s="1"/>
  <c r="AV36" i="1"/>
  <c r="AO63" i="36" s="1"/>
  <c r="BD36" i="1"/>
  <c r="AG36" i="1"/>
  <c r="AX37" i="1"/>
  <c r="AA37" i="1"/>
  <c r="BF37" i="1"/>
  <c r="AI37" i="1"/>
  <c r="AZ38" i="1"/>
  <c r="AC38" i="1"/>
  <c r="BH38" i="1"/>
  <c r="AK38" i="1"/>
  <c r="BB39" i="1"/>
  <c r="AE39" i="1"/>
  <c r="Y40" i="1"/>
  <c r="AB67" i="36" s="1"/>
  <c r="AV40" i="1"/>
  <c r="AO67" i="36" s="1"/>
  <c r="BD40" i="1"/>
  <c r="AG40" i="1"/>
  <c r="AA41" i="1"/>
  <c r="AX41" i="1"/>
  <c r="AI41" i="1"/>
  <c r="BF41" i="1"/>
  <c r="AC42" i="1"/>
  <c r="AZ42" i="1"/>
  <c r="BH42" i="1"/>
  <c r="AK42" i="1"/>
  <c r="BB43" i="1"/>
  <c r="AE43" i="1"/>
  <c r="AV44" i="1"/>
  <c r="AO71" i="36" s="1"/>
  <c r="Y44" i="1"/>
  <c r="AB71" i="36" s="1"/>
  <c r="BD44" i="1"/>
  <c r="AG44" i="1"/>
  <c r="AX45" i="1"/>
  <c r="AA45" i="1"/>
  <c r="BF45" i="1"/>
  <c r="AI45" i="1"/>
  <c r="AZ46" i="1"/>
  <c r="AC46" i="1"/>
  <c r="BH46" i="1"/>
  <c r="AK46" i="1"/>
  <c r="BB47" i="1"/>
  <c r="AE47" i="1"/>
  <c r="AV48" i="1"/>
  <c r="AO75" i="36" s="1"/>
  <c r="Y48" i="1"/>
  <c r="AB75" i="36" s="1"/>
  <c r="BD48" i="1"/>
  <c r="AG48" i="1"/>
  <c r="AA49" i="1"/>
  <c r="AX49" i="1"/>
  <c r="BF49" i="1"/>
  <c r="AI49" i="1"/>
  <c r="AC50" i="1"/>
  <c r="AZ50" i="1"/>
  <c r="AK50" i="1"/>
  <c r="BH50" i="1"/>
  <c r="AE51" i="1"/>
  <c r="BB51" i="1"/>
  <c r="AV52" i="1"/>
  <c r="AO79" i="36" s="1"/>
  <c r="Y52" i="1"/>
  <c r="AB79" i="36" s="1"/>
  <c r="BD52" i="1"/>
  <c r="AG52" i="1"/>
  <c r="AX53" i="1"/>
  <c r="AA53" i="1"/>
  <c r="BF53" i="1"/>
  <c r="AI53" i="1"/>
  <c r="AZ54" i="1"/>
  <c r="AC54" i="1"/>
  <c r="BH54" i="1"/>
  <c r="AK54" i="1"/>
  <c r="BB55" i="1"/>
  <c r="AE55" i="1"/>
  <c r="AV56" i="1"/>
  <c r="AO83" i="36" s="1"/>
  <c r="Y56" i="1"/>
  <c r="AB83" i="36" s="1"/>
  <c r="BD56" i="1"/>
  <c r="AG56" i="1"/>
  <c r="AX57" i="1"/>
  <c r="AA57" i="1"/>
  <c r="BF57" i="1"/>
  <c r="AI57" i="1"/>
  <c r="AC58" i="1"/>
  <c r="AZ58" i="1"/>
  <c r="BH58" i="1"/>
  <c r="AK58" i="1"/>
  <c r="AE59" i="1"/>
  <c r="BB59" i="1"/>
  <c r="Y60" i="1"/>
  <c r="AB87" i="36" s="1"/>
  <c r="AV60" i="1"/>
  <c r="AO87" i="36" s="1"/>
  <c r="AG60" i="1"/>
  <c r="BD60" i="1"/>
  <c r="AX61" i="1"/>
  <c r="AA61" i="1"/>
  <c r="BF61" i="1"/>
  <c r="AI61" i="1"/>
  <c r="AZ62" i="1"/>
  <c r="AC62" i="1"/>
  <c r="BH62" i="1"/>
  <c r="AK62" i="1"/>
  <c r="BB63" i="1"/>
  <c r="AE63" i="1"/>
  <c r="AV64" i="1"/>
  <c r="AO91" i="36" s="1"/>
  <c r="Y64" i="1"/>
  <c r="AB91" i="36" s="1"/>
  <c r="BD64" i="1"/>
  <c r="AG64" i="1"/>
  <c r="AA65" i="1"/>
  <c r="AX65" i="1"/>
  <c r="BF65" i="1"/>
  <c r="AI65" i="1"/>
  <c r="AC66" i="1"/>
  <c r="AZ66" i="1"/>
  <c r="AZ78" i="1"/>
  <c r="BH66" i="1"/>
  <c r="AK66" i="1"/>
  <c r="BH78" i="1"/>
  <c r="AE67" i="1"/>
  <c r="BB67" i="1"/>
  <c r="BB79" i="1"/>
  <c r="Y68" i="1"/>
  <c r="AB95" i="36" s="1"/>
  <c r="AV68" i="1"/>
  <c r="AO95" i="36" s="1"/>
  <c r="AV80" i="1"/>
  <c r="AO107" i="36" s="1"/>
  <c r="BD68" i="1"/>
  <c r="AG68" i="1"/>
  <c r="BD80" i="1"/>
  <c r="AX69" i="1"/>
  <c r="AA69" i="1"/>
  <c r="AX81" i="1"/>
  <c r="BF69" i="1"/>
  <c r="AI69" i="1"/>
  <c r="BF81" i="1"/>
  <c r="AC70" i="1"/>
  <c r="AZ70" i="1"/>
  <c r="AZ82" i="1"/>
  <c r="BH70" i="1"/>
  <c r="AK70" i="1"/>
  <c r="BH82" i="1"/>
  <c r="AE71" i="1"/>
  <c r="BB71" i="1"/>
  <c r="BB83" i="1"/>
  <c r="AV72" i="1"/>
  <c r="AO99" i="36" s="1"/>
  <c r="Y72" i="1"/>
  <c r="AB99" i="36" s="1"/>
  <c r="AV84" i="1"/>
  <c r="AO111" i="36" s="1"/>
  <c r="AG72" i="1"/>
  <c r="BD72" i="1"/>
  <c r="BD84" i="1"/>
  <c r="AX73" i="1"/>
  <c r="AA73" i="1"/>
  <c r="AX85" i="1"/>
  <c r="BF73" i="1"/>
  <c r="AI73" i="1"/>
  <c r="BF85" i="1"/>
  <c r="AC74" i="1"/>
  <c r="AZ74" i="1"/>
  <c r="AZ86" i="1"/>
  <c r="BH74" i="1"/>
  <c r="AK74" i="1"/>
  <c r="BH86" i="1"/>
  <c r="BB75" i="1"/>
  <c r="AE75" i="1"/>
  <c r="BB87" i="1"/>
  <c r="AV76" i="1"/>
  <c r="AO103" i="36" s="1"/>
  <c r="Y76" i="1"/>
  <c r="AB103" i="36" s="1"/>
  <c r="AV88" i="1"/>
  <c r="AO115" i="36" s="1"/>
  <c r="BD76" i="1"/>
  <c r="AG76" i="1"/>
  <c r="BD88" i="1"/>
  <c r="AA77" i="1"/>
  <c r="AX77" i="1"/>
  <c r="AA78" i="1"/>
  <c r="AX89" i="1"/>
  <c r="BF77" i="1"/>
  <c r="AI77" i="1"/>
  <c r="BF89" i="1"/>
  <c r="AI78" i="1"/>
  <c r="Y91" i="23"/>
  <c r="Z102" i="23" s="1"/>
  <c r="AD102" i="23" s="1"/>
  <c r="D103" i="33" s="1"/>
  <c r="BA96" i="19"/>
  <c r="Y84" i="23"/>
  <c r="BA91" i="19"/>
  <c r="BF90" i="23"/>
  <c r="T13" i="1"/>
  <c r="U13" i="1"/>
  <c r="W13" i="1"/>
  <c r="AB13" i="1"/>
  <c r="A15" i="6"/>
  <c r="A15" i="1"/>
  <c r="AY17" i="1"/>
  <c r="AB17" i="1"/>
  <c r="T17" i="1"/>
  <c r="U17" i="1"/>
  <c r="W17" i="1"/>
  <c r="BA22" i="1"/>
  <c r="AD22" i="1"/>
  <c r="T25" i="1"/>
  <c r="U25" i="1"/>
  <c r="AY25" i="1"/>
  <c r="W25" i="1"/>
  <c r="AB25" i="1"/>
  <c r="F55" i="36" a="1"/>
  <c r="F55" i="36" s="1"/>
  <c r="E55" i="36" a="1"/>
  <c r="E55" i="36" s="1"/>
  <c r="L55" i="36" a="1"/>
  <c r="L55" i="36" s="1"/>
  <c r="N55" i="36" a="1"/>
  <c r="N55" i="36" s="1"/>
  <c r="G55" i="36" a="1"/>
  <c r="G55" i="36" s="1"/>
  <c r="M55" i="36" a="1"/>
  <c r="M55" i="36" s="1"/>
  <c r="J55" i="36" a="1"/>
  <c r="J55" i="36" s="1"/>
  <c r="H55" i="36" a="1"/>
  <c r="H55" i="36" s="1"/>
  <c r="K55" i="36" a="1"/>
  <c r="K55" i="36" s="1"/>
  <c r="I55" i="36" a="1"/>
  <c r="I55" i="36" s="1"/>
  <c r="AW28" i="1"/>
  <c r="Z28" i="1"/>
  <c r="R28" i="1"/>
  <c r="S28" i="1"/>
  <c r="BG29" i="1"/>
  <c r="AJ29" i="1"/>
  <c r="BA30" i="1"/>
  <c r="AD30" i="1"/>
  <c r="A31" i="6"/>
  <c r="A31" i="1"/>
  <c r="BC31" i="1"/>
  <c r="AF31" i="1"/>
  <c r="I59" i="36" a="1"/>
  <c r="I59" i="36" s="1"/>
  <c r="H59" i="36" a="1"/>
  <c r="H59" i="36" s="1"/>
  <c r="E59" i="36" a="1"/>
  <c r="E59" i="36" s="1"/>
  <c r="K59" i="36" a="1"/>
  <c r="K59" i="36" s="1"/>
  <c r="F59" i="36" a="1"/>
  <c r="F59" i="36" s="1"/>
  <c r="G59" i="36" a="1"/>
  <c r="G59" i="36" s="1"/>
  <c r="J59" i="36" a="1"/>
  <c r="J59" i="36" s="1"/>
  <c r="L59" i="36" a="1"/>
  <c r="L59" i="36" s="1"/>
  <c r="M59" i="36" a="1"/>
  <c r="M59" i="36" s="1"/>
  <c r="N59" i="36" a="1"/>
  <c r="N59" i="36" s="1"/>
  <c r="R32" i="1"/>
  <c r="Z32" i="1"/>
  <c r="S32" i="1"/>
  <c r="AW32" i="1"/>
  <c r="BE32" i="1"/>
  <c r="AH32" i="1"/>
  <c r="T33" i="1"/>
  <c r="U33" i="1"/>
  <c r="W33" i="1"/>
  <c r="AY33" i="1"/>
  <c r="AB33" i="1"/>
  <c r="BG33" i="1"/>
  <c r="AJ33" i="1"/>
  <c r="BA34" i="1"/>
  <c r="AD34" i="1"/>
  <c r="A35" i="6"/>
  <c r="A35" i="1"/>
  <c r="BC35" i="1"/>
  <c r="AF35" i="1"/>
  <c r="H63" i="36" a="1"/>
  <c r="H63" i="36" s="1"/>
  <c r="K63" i="36" a="1"/>
  <c r="K63" i="36" s="1"/>
  <c r="N63" i="36" a="1"/>
  <c r="N63" i="36" s="1"/>
  <c r="L63" i="36" a="1"/>
  <c r="L63" i="36" s="1"/>
  <c r="I63" i="36" a="1"/>
  <c r="I63" i="36" s="1"/>
  <c r="M63" i="36" a="1"/>
  <c r="M63" i="36" s="1"/>
  <c r="F63" i="36" a="1"/>
  <c r="F63" i="36" s="1"/>
  <c r="E63" i="36" a="1"/>
  <c r="E63" i="36" s="1"/>
  <c r="G63" i="36" a="1"/>
  <c r="G63" i="36" s="1"/>
  <c r="J63" i="36" a="1"/>
  <c r="J63" i="36" s="1"/>
  <c r="S36" i="1"/>
  <c r="R36" i="1"/>
  <c r="AW36" i="1"/>
  <c r="Z36" i="1"/>
  <c r="AH36" i="1"/>
  <c r="BE36" i="1"/>
  <c r="U37" i="1"/>
  <c r="W37" i="1"/>
  <c r="T37" i="1"/>
  <c r="AY37" i="1"/>
  <c r="AB37" i="1"/>
  <c r="BG37" i="1"/>
  <c r="AJ37" i="1"/>
  <c r="BA38" i="1"/>
  <c r="AD38" i="1"/>
  <c r="A39" i="6"/>
  <c r="A39" i="1"/>
  <c r="BC39" i="1"/>
  <c r="AF39" i="1"/>
  <c r="F67" i="36" a="1"/>
  <c r="F67" i="36" s="1"/>
  <c r="E67" i="36" a="1"/>
  <c r="E67" i="36" s="1"/>
  <c r="G67" i="36" a="1"/>
  <c r="G67" i="36" s="1"/>
  <c r="N67" i="36" a="1"/>
  <c r="N67" i="36" s="1"/>
  <c r="M67" i="36" a="1"/>
  <c r="M67" i="36" s="1"/>
  <c r="H67" i="36" a="1"/>
  <c r="H67" i="36" s="1"/>
  <c r="I67" i="36" a="1"/>
  <c r="I67" i="36" s="1"/>
  <c r="L67" i="36" a="1"/>
  <c r="L67" i="36" s="1"/>
  <c r="J67" i="36" a="1"/>
  <c r="J67" i="36" s="1"/>
  <c r="K67" i="36" a="1"/>
  <c r="K67" i="36" s="1"/>
  <c r="S40" i="1"/>
  <c r="Z40" i="1"/>
  <c r="AW40" i="1"/>
  <c r="R40" i="1"/>
  <c r="BE40" i="1"/>
  <c r="AH40" i="1"/>
  <c r="AY41" i="1"/>
  <c r="W41" i="1"/>
  <c r="T41" i="1"/>
  <c r="AB41" i="1"/>
  <c r="U41" i="1"/>
  <c r="BG41" i="1"/>
  <c r="AJ41" i="1"/>
  <c r="AD42" i="1"/>
  <c r="BA42" i="1"/>
  <c r="A43" i="6"/>
  <c r="A43" i="1"/>
  <c r="AF43" i="1"/>
  <c r="BC43" i="1"/>
  <c r="K71" i="36" a="1"/>
  <c r="K71" i="36" s="1"/>
  <c r="N71" i="36" a="1"/>
  <c r="N71" i="36" s="1"/>
  <c r="J71" i="36" a="1"/>
  <c r="J71" i="36" s="1"/>
  <c r="L71" i="36" a="1"/>
  <c r="L71" i="36" s="1"/>
  <c r="H71" i="36" a="1"/>
  <c r="H71" i="36" s="1"/>
  <c r="M71" i="36" a="1"/>
  <c r="M71" i="36" s="1"/>
  <c r="F71" i="36" a="1"/>
  <c r="F71" i="36" s="1"/>
  <c r="G71" i="36" a="1"/>
  <c r="G71" i="36" s="1"/>
  <c r="E71" i="36" a="1"/>
  <c r="E71" i="36" s="1"/>
  <c r="I71" i="36" a="1"/>
  <c r="I71" i="36" s="1"/>
  <c r="R44" i="1"/>
  <c r="S44" i="1"/>
  <c r="AW44" i="1"/>
  <c r="Z44" i="1"/>
  <c r="BE44" i="1"/>
  <c r="AH44" i="1"/>
  <c r="W45" i="1"/>
  <c r="T45" i="1"/>
  <c r="U45" i="1"/>
  <c r="AY45" i="1"/>
  <c r="AB45" i="1"/>
  <c r="BG45" i="1"/>
  <c r="AJ45" i="1"/>
  <c r="BA46" i="1"/>
  <c r="AD46" i="1"/>
  <c r="A47" i="6"/>
  <c r="A47" i="1"/>
  <c r="BC47" i="1"/>
  <c r="AF47" i="1"/>
  <c r="F75" i="36" a="1"/>
  <c r="F75" i="36" s="1"/>
  <c r="H75" i="36" a="1"/>
  <c r="H75" i="36" s="1"/>
  <c r="E75" i="36" a="1"/>
  <c r="E75" i="36" s="1"/>
  <c r="K75" i="36" a="1"/>
  <c r="K75" i="36" s="1"/>
  <c r="M75" i="36" a="1"/>
  <c r="M75" i="36" s="1"/>
  <c r="N75" i="36" a="1"/>
  <c r="N75" i="36" s="1"/>
  <c r="I75" i="36" a="1"/>
  <c r="I75" i="36" s="1"/>
  <c r="L75" i="36" a="1"/>
  <c r="L75" i="36" s="1"/>
  <c r="J75" i="36" a="1"/>
  <c r="J75" i="36" s="1"/>
  <c r="G75" i="36" a="1"/>
  <c r="G75" i="36" s="1"/>
  <c r="Z48" i="1"/>
  <c r="AW48" i="1"/>
  <c r="R48" i="1"/>
  <c r="S48" i="1"/>
  <c r="BE48" i="1"/>
  <c r="AH48" i="1"/>
  <c r="AB49" i="1"/>
  <c r="AY49" i="1"/>
  <c r="T49" i="1"/>
  <c r="W49" i="1"/>
  <c r="U49" i="1"/>
  <c r="BG49" i="1"/>
  <c r="AJ49" i="1"/>
  <c r="BA50" i="1"/>
  <c r="AD50" i="1"/>
  <c r="A51" i="6"/>
  <c r="A51" i="1"/>
  <c r="BC51" i="1"/>
  <c r="AF51" i="1"/>
  <c r="K79" i="36" a="1"/>
  <c r="K79" i="36" s="1"/>
  <c r="I79" i="36" a="1"/>
  <c r="I79" i="36" s="1"/>
  <c r="E79" i="36" a="1"/>
  <c r="E79" i="36" s="1"/>
  <c r="J79" i="36" a="1"/>
  <c r="J79" i="36" s="1"/>
  <c r="N79" i="36" a="1"/>
  <c r="N79" i="36" s="1"/>
  <c r="L79" i="36" a="1"/>
  <c r="L79" i="36" s="1"/>
  <c r="M79" i="36" a="1"/>
  <c r="M79" i="36" s="1"/>
  <c r="F79" i="36" a="1"/>
  <c r="F79" i="36" s="1"/>
  <c r="H79" i="36" a="1"/>
  <c r="H79" i="36" s="1"/>
  <c r="G79" i="36" a="1"/>
  <c r="G79" i="36" s="1"/>
  <c r="AW52" i="1"/>
  <c r="Z52" i="1"/>
  <c r="R52" i="1"/>
  <c r="S52" i="1"/>
  <c r="BE52" i="1"/>
  <c r="AH52" i="1"/>
  <c r="T53" i="1"/>
  <c r="W53" i="1"/>
  <c r="AY53" i="1"/>
  <c r="AB53" i="1"/>
  <c r="U53" i="1"/>
  <c r="BG53" i="1"/>
  <c r="AJ53" i="1"/>
  <c r="BA54" i="1"/>
  <c r="AD54" i="1"/>
  <c r="A55" i="6"/>
  <c r="A55" i="1"/>
  <c r="BC55" i="1"/>
  <c r="AF55" i="1"/>
  <c r="N83" i="36" a="1"/>
  <c r="N83" i="36" s="1"/>
  <c r="G83" i="36" a="1"/>
  <c r="G83" i="36" s="1"/>
  <c r="E83" i="36" a="1"/>
  <c r="E83" i="36" s="1"/>
  <c r="K83" i="36" a="1"/>
  <c r="K83" i="36" s="1"/>
  <c r="J83" i="36" a="1"/>
  <c r="J83" i="36" s="1"/>
  <c r="H83" i="36" a="1"/>
  <c r="H83" i="36" s="1"/>
  <c r="M83" i="36" a="1"/>
  <c r="M83" i="36" s="1"/>
  <c r="I83" i="36" a="1"/>
  <c r="I83" i="36" s="1"/>
  <c r="L83" i="36" a="1"/>
  <c r="L83" i="36" s="1"/>
  <c r="F83" i="36" a="1"/>
  <c r="F83" i="36" s="1"/>
  <c r="S56" i="1"/>
  <c r="R56" i="1"/>
  <c r="AW56" i="1"/>
  <c r="Z56" i="1"/>
  <c r="BE56" i="1"/>
  <c r="AH56" i="1"/>
  <c r="T57" i="1"/>
  <c r="U57" i="1"/>
  <c r="W57" i="1"/>
  <c r="AY57" i="1"/>
  <c r="AB57" i="1"/>
  <c r="BG57" i="1"/>
  <c r="AJ57" i="1"/>
  <c r="BA58" i="1"/>
  <c r="AD58" i="1"/>
  <c r="A59" i="6"/>
  <c r="A59" i="1"/>
  <c r="BC59" i="1"/>
  <c r="AF59" i="1"/>
  <c r="K87" i="36" a="1"/>
  <c r="K87" i="36" s="1"/>
  <c r="J87" i="36" a="1"/>
  <c r="J87" i="36" s="1"/>
  <c r="H87" i="36" a="1"/>
  <c r="H87" i="36" s="1"/>
  <c r="E87" i="36" a="1"/>
  <c r="E87" i="36" s="1"/>
  <c r="I87" i="36" a="1"/>
  <c r="I87" i="36" s="1"/>
  <c r="L87" i="36" a="1"/>
  <c r="L87" i="36" s="1"/>
  <c r="F87" i="36" a="1"/>
  <c r="F87" i="36" s="1"/>
  <c r="N87" i="36" a="1"/>
  <c r="N87" i="36" s="1"/>
  <c r="G87" i="36" a="1"/>
  <c r="G87" i="36" s="1"/>
  <c r="M87" i="36" a="1"/>
  <c r="M87" i="36" s="1"/>
  <c r="AW60" i="1"/>
  <c r="Z60" i="1"/>
  <c r="S60" i="1"/>
  <c r="R60" i="1"/>
  <c r="BE60" i="1"/>
  <c r="AH60" i="1"/>
  <c r="AY61" i="1"/>
  <c r="AB61" i="1"/>
  <c r="T61" i="1"/>
  <c r="W61" i="1"/>
  <c r="U61" i="1"/>
  <c r="BG61" i="1"/>
  <c r="AJ61" i="1"/>
  <c r="BA62" i="1"/>
  <c r="AD62" i="1"/>
  <c r="A63" i="6"/>
  <c r="A63" i="1"/>
  <c r="BC63" i="1"/>
  <c r="AF63" i="1"/>
  <c r="J91" i="36" a="1"/>
  <c r="J91" i="36" s="1"/>
  <c r="H91" i="36" a="1"/>
  <c r="H91" i="36" s="1"/>
  <c r="N91" i="36" a="1"/>
  <c r="N91" i="36" s="1"/>
  <c r="F91" i="36" a="1"/>
  <c r="F91" i="36" s="1"/>
  <c r="I91" i="36" a="1"/>
  <c r="I91" i="36" s="1"/>
  <c r="K91" i="36" a="1"/>
  <c r="K91" i="36" s="1"/>
  <c r="L91" i="36" a="1"/>
  <c r="L91" i="36" s="1"/>
  <c r="M91" i="36" a="1"/>
  <c r="M91" i="36" s="1"/>
  <c r="G91" i="36" a="1"/>
  <c r="G91" i="36" s="1"/>
  <c r="E91" i="36" a="1"/>
  <c r="E91" i="36" s="1"/>
  <c r="S64" i="1"/>
  <c r="AW64" i="1"/>
  <c r="Z64" i="1"/>
  <c r="R64" i="1"/>
  <c r="BE64" i="1"/>
  <c r="AH64" i="1"/>
  <c r="T65" i="1"/>
  <c r="W65" i="1"/>
  <c r="U65" i="1"/>
  <c r="AY65" i="1"/>
  <c r="AB65" i="1"/>
  <c r="BG65" i="1"/>
  <c r="AJ65" i="1"/>
  <c r="BA66" i="1"/>
  <c r="AD66" i="1"/>
  <c r="BA78" i="1"/>
  <c r="A67" i="6"/>
  <c r="A67" i="1"/>
  <c r="BC67" i="1"/>
  <c r="AF67" i="1"/>
  <c r="BC79" i="1"/>
  <c r="J95" i="36" a="1"/>
  <c r="J95" i="36" s="1"/>
  <c r="N95" i="36" a="1"/>
  <c r="N95" i="36" s="1"/>
  <c r="E95" i="36" a="1"/>
  <c r="E95" i="36" s="1"/>
  <c r="H95" i="36" a="1"/>
  <c r="H95" i="36" s="1"/>
  <c r="G95" i="36" a="1"/>
  <c r="G95" i="36" s="1"/>
  <c r="M95" i="36" a="1"/>
  <c r="M95" i="36" s="1"/>
  <c r="F95" i="36" a="1"/>
  <c r="F95" i="36" s="1"/>
  <c r="I95" i="36" a="1"/>
  <c r="I95" i="36" s="1"/>
  <c r="L95" i="36" a="1"/>
  <c r="L95" i="36" s="1"/>
  <c r="K95" i="36" a="1"/>
  <c r="K95" i="36" s="1"/>
  <c r="R68" i="1"/>
  <c r="S68" i="1"/>
  <c r="AW68" i="1"/>
  <c r="Z68" i="1"/>
  <c r="AW80" i="1"/>
  <c r="BE68" i="1"/>
  <c r="AH68" i="1"/>
  <c r="BE80" i="1"/>
  <c r="AY69" i="1"/>
  <c r="W69" i="1"/>
  <c r="U69" i="1"/>
  <c r="T69" i="1"/>
  <c r="AB69" i="1"/>
  <c r="AY81" i="1"/>
  <c r="BG69" i="1"/>
  <c r="AJ69" i="1"/>
  <c r="BG81" i="1"/>
  <c r="AD70" i="1"/>
  <c r="BA70" i="1"/>
  <c r="BA82" i="1"/>
  <c r="A71" i="6"/>
  <c r="A71" i="1"/>
  <c r="AF71" i="1"/>
  <c r="BC71" i="1"/>
  <c r="BC83" i="1"/>
  <c r="L99" i="36" a="1"/>
  <c r="L99" i="36" s="1"/>
  <c r="E99" i="36" a="1"/>
  <c r="E99" i="36" s="1"/>
  <c r="K99" i="36" a="1"/>
  <c r="K99" i="36" s="1"/>
  <c r="H99" i="36" a="1"/>
  <c r="H99" i="36" s="1"/>
  <c r="M99" i="36" a="1"/>
  <c r="M99" i="36" s="1"/>
  <c r="G99" i="36" a="1"/>
  <c r="G99" i="36" s="1"/>
  <c r="F99" i="36" a="1"/>
  <c r="F99" i="36" s="1"/>
  <c r="I99" i="36" a="1"/>
  <c r="I99" i="36" s="1"/>
  <c r="N99" i="36" a="1"/>
  <c r="N99" i="36" s="1"/>
  <c r="J99" i="36" a="1"/>
  <c r="J99" i="36" s="1"/>
  <c r="S72" i="1"/>
  <c r="AW72" i="1"/>
  <c r="Z72" i="1"/>
  <c r="R72" i="1"/>
  <c r="AW84" i="1"/>
  <c r="AH72" i="1"/>
  <c r="BE72" i="1"/>
  <c r="BE84" i="1"/>
  <c r="AY73" i="1"/>
  <c r="AB73" i="1"/>
  <c r="W73" i="1"/>
  <c r="T73" i="1"/>
  <c r="U73" i="1"/>
  <c r="AY85" i="1"/>
  <c r="BG73" i="1"/>
  <c r="AJ73" i="1"/>
  <c r="BG85" i="1"/>
  <c r="BA74" i="1"/>
  <c r="AD74" i="1"/>
  <c r="BA86" i="1"/>
  <c r="A75" i="6"/>
  <c r="A75" i="1"/>
  <c r="AF75" i="1"/>
  <c r="BC75" i="1"/>
  <c r="BC87" i="1"/>
  <c r="E103" i="36" a="1"/>
  <c r="E103" i="36" s="1"/>
  <c r="F103" i="36" a="1"/>
  <c r="F103" i="36" s="1"/>
  <c r="J103" i="36" a="1"/>
  <c r="J103" i="36" s="1"/>
  <c r="G103" i="36" a="1"/>
  <c r="G103" i="36" s="1"/>
  <c r="H103" i="36" a="1"/>
  <c r="H103" i="36" s="1"/>
  <c r="L103" i="36" a="1"/>
  <c r="L103" i="36" s="1"/>
  <c r="K103" i="36" a="1"/>
  <c r="K103" i="36" s="1"/>
  <c r="I103" i="36" a="1"/>
  <c r="I103" i="36" s="1"/>
  <c r="M103" i="36" a="1"/>
  <c r="M103" i="36" s="1"/>
  <c r="N103" i="36" a="1"/>
  <c r="N103" i="36" s="1"/>
  <c r="AW76" i="1"/>
  <c r="Z76" i="1"/>
  <c r="S76" i="1"/>
  <c r="R76" i="1"/>
  <c r="AW88" i="1"/>
  <c r="AH76" i="1"/>
  <c r="BE76" i="1"/>
  <c r="BE88" i="1"/>
  <c r="T77" i="1"/>
  <c r="U77" i="1"/>
  <c r="W77" i="1"/>
  <c r="AY77" i="1"/>
  <c r="AB77" i="1"/>
  <c r="AY89" i="1"/>
  <c r="AB78" i="1"/>
  <c r="BG77" i="1"/>
  <c r="AJ77" i="1"/>
  <c r="BG89" i="1"/>
  <c r="AJ78" i="1"/>
  <c r="BA93" i="19"/>
  <c r="AZ21" i="1"/>
  <c r="AC21" i="1"/>
  <c r="AK21" i="1"/>
  <c r="BH21" i="1"/>
  <c r="BB22" i="1"/>
  <c r="AE22" i="1"/>
  <c r="Y23" i="1"/>
  <c r="AB50" i="36" s="1"/>
  <c r="AV23" i="1"/>
  <c r="AO50" i="36" s="1"/>
  <c r="BD23" i="1"/>
  <c r="AG23" i="1"/>
  <c r="AX24" i="1"/>
  <c r="AA24" i="1"/>
  <c r="AI24" i="1"/>
  <c r="BF24" i="1"/>
  <c r="AC25" i="1"/>
  <c r="AZ25" i="1"/>
  <c r="AK25" i="1"/>
  <c r="BH25" i="1"/>
  <c r="AE26" i="1"/>
  <c r="BB26" i="1"/>
  <c r="AV27" i="1"/>
  <c r="AO54" i="36" s="1"/>
  <c r="Y27" i="1"/>
  <c r="AB54" i="36" s="1"/>
  <c r="AG27" i="1"/>
  <c r="BD27" i="1"/>
  <c r="AX28" i="1"/>
  <c r="AA28" i="1"/>
  <c r="AI28" i="1"/>
  <c r="BF28" i="1"/>
  <c r="AC29" i="1"/>
  <c r="AZ29" i="1"/>
  <c r="AK29" i="1"/>
  <c r="BH29" i="1"/>
  <c r="AE30" i="1"/>
  <c r="BB30" i="1"/>
  <c r="Y31" i="1"/>
  <c r="AB58" i="36" s="1"/>
  <c r="AV31" i="1"/>
  <c r="AO58" i="36" s="1"/>
  <c r="BD31" i="1"/>
  <c r="AG31" i="1"/>
  <c r="AA32" i="1"/>
  <c r="AX32" i="1"/>
  <c r="BF32" i="1"/>
  <c r="AI32" i="1"/>
  <c r="AZ33" i="1"/>
  <c r="AC33" i="1"/>
  <c r="AK33" i="1"/>
  <c r="BH33" i="1"/>
  <c r="AE34" i="1"/>
  <c r="BB34" i="1"/>
  <c r="Y35" i="1"/>
  <c r="AB62" i="36" s="1"/>
  <c r="AV35" i="1"/>
  <c r="AO62" i="36" s="1"/>
  <c r="AG35" i="1"/>
  <c r="BD35" i="1"/>
  <c r="AA36" i="1"/>
  <c r="AX36" i="1"/>
  <c r="AI36" i="1"/>
  <c r="BF36" i="1"/>
  <c r="AC37" i="1"/>
  <c r="AZ37" i="1"/>
  <c r="AK37" i="1"/>
  <c r="BH37" i="1"/>
  <c r="AE38" i="1"/>
  <c r="BB38" i="1"/>
  <c r="Y39" i="1"/>
  <c r="AB66" i="36" s="1"/>
  <c r="AV39" i="1"/>
  <c r="AO66" i="36" s="1"/>
  <c r="AG39" i="1"/>
  <c r="BD39" i="1"/>
  <c r="AA40" i="1"/>
  <c r="AX40" i="1"/>
  <c r="BF40" i="1"/>
  <c r="AI40" i="1"/>
  <c r="AC41" i="1"/>
  <c r="AZ41" i="1"/>
  <c r="BH41" i="1"/>
  <c r="AK41" i="1"/>
  <c r="BB42" i="1"/>
  <c r="AE42" i="1"/>
  <c r="Y43" i="1"/>
  <c r="AB70" i="36" s="1"/>
  <c r="AV43" i="1"/>
  <c r="AO70" i="36" s="1"/>
  <c r="AG43" i="1"/>
  <c r="BD43" i="1"/>
  <c r="AA44" i="1"/>
  <c r="AX44" i="1"/>
  <c r="AI44" i="1"/>
  <c r="BF44" i="1"/>
  <c r="AC45" i="1"/>
  <c r="AZ45" i="1"/>
  <c r="AK45" i="1"/>
  <c r="BH45" i="1"/>
  <c r="AE46" i="1"/>
  <c r="BB46" i="1"/>
  <c r="Y47" i="1"/>
  <c r="AB74" i="36" s="1"/>
  <c r="AV47" i="1"/>
  <c r="AO74" i="36" s="1"/>
  <c r="AG47" i="1"/>
  <c r="BD47" i="1"/>
  <c r="AA48" i="1"/>
  <c r="AX48" i="1"/>
  <c r="AI48" i="1"/>
  <c r="BF48" i="1"/>
  <c r="AC49" i="1"/>
  <c r="AZ49" i="1"/>
  <c r="AK49" i="1"/>
  <c r="BH49" i="1"/>
  <c r="AE50" i="1"/>
  <c r="BB50" i="1"/>
  <c r="AV51" i="1"/>
  <c r="AO78" i="36" s="1"/>
  <c r="Y51" i="1"/>
  <c r="AB78" i="36" s="1"/>
  <c r="BD51" i="1"/>
  <c r="AG51" i="1"/>
  <c r="AA52" i="1"/>
  <c r="AX52" i="1"/>
  <c r="AI52" i="1"/>
  <c r="BF52" i="1"/>
  <c r="AC53" i="1"/>
  <c r="AZ53" i="1"/>
  <c r="AK53" i="1"/>
  <c r="BH53" i="1"/>
  <c r="AE54" i="1"/>
  <c r="BB54" i="1"/>
  <c r="Y55" i="1"/>
  <c r="AB82" i="36" s="1"/>
  <c r="AV55" i="1"/>
  <c r="AO82" i="36" s="1"/>
  <c r="AG55" i="1"/>
  <c r="BD55" i="1"/>
  <c r="AA56" i="1"/>
  <c r="AX56" i="1"/>
  <c r="AI56" i="1"/>
  <c r="BF56" i="1"/>
  <c r="AC57" i="1"/>
  <c r="AZ57" i="1"/>
  <c r="AK57" i="1"/>
  <c r="BH57" i="1"/>
  <c r="AE58" i="1"/>
  <c r="BB58" i="1"/>
  <c r="Y59" i="1"/>
  <c r="AB86" i="36" s="1"/>
  <c r="AV59" i="1"/>
  <c r="AO86" i="36" s="1"/>
  <c r="AG59" i="1"/>
  <c r="BD59" i="1"/>
  <c r="AX60" i="1"/>
  <c r="AA60" i="1"/>
  <c r="BF60" i="1"/>
  <c r="AI60" i="1"/>
  <c r="AC61" i="1"/>
  <c r="AZ61" i="1"/>
  <c r="BH61" i="1"/>
  <c r="AK61" i="1"/>
  <c r="AE62" i="1"/>
  <c r="BB62" i="1"/>
  <c r="AV63" i="1"/>
  <c r="AO90" i="36" s="1"/>
  <c r="Y63" i="1"/>
  <c r="AB90" i="36" s="1"/>
  <c r="AG63" i="1"/>
  <c r="BD63" i="1"/>
  <c r="AX64" i="1"/>
  <c r="AA64" i="1"/>
  <c r="AI64" i="1"/>
  <c r="BF64" i="1"/>
  <c r="AZ65" i="1"/>
  <c r="AC65" i="1"/>
  <c r="AK65" i="1"/>
  <c r="BH65" i="1"/>
  <c r="BB66" i="1"/>
  <c r="AE66" i="1"/>
  <c r="BB78" i="1"/>
  <c r="Y67" i="1"/>
  <c r="AB94" i="36" s="1"/>
  <c r="AV67" i="1"/>
  <c r="AO94" i="36" s="1"/>
  <c r="AV79" i="1"/>
  <c r="AO106" i="36" s="1"/>
  <c r="AG67" i="1"/>
  <c r="BD67" i="1"/>
  <c r="BD79" i="1"/>
  <c r="AX68" i="1"/>
  <c r="AA68" i="1"/>
  <c r="AX80" i="1"/>
  <c r="BF68" i="1"/>
  <c r="AI68" i="1"/>
  <c r="BF80" i="1"/>
  <c r="AZ69" i="1"/>
  <c r="AC69" i="1"/>
  <c r="AZ81" i="1"/>
  <c r="BH69" i="1"/>
  <c r="AK69" i="1"/>
  <c r="BH81" i="1"/>
  <c r="AE70" i="1"/>
  <c r="BB70" i="1"/>
  <c r="BB82" i="1"/>
  <c r="AV71" i="1"/>
  <c r="AO98" i="36" s="1"/>
  <c r="Y71" i="1"/>
  <c r="AB98" i="36" s="1"/>
  <c r="AV83" i="1"/>
  <c r="AO110" i="36" s="1"/>
  <c r="AG71" i="1"/>
  <c r="BD71" i="1"/>
  <c r="BD83" i="1"/>
  <c r="AX72" i="1"/>
  <c r="AA72" i="1"/>
  <c r="AX84" i="1"/>
  <c r="BF72" i="1"/>
  <c r="AI72" i="1"/>
  <c r="BF84" i="1"/>
  <c r="AC73" i="1"/>
  <c r="AZ73" i="1"/>
  <c r="AZ85" i="1"/>
  <c r="BH73" i="1"/>
  <c r="AK73" i="1"/>
  <c r="BH85" i="1"/>
  <c r="AE74" i="1"/>
  <c r="BB74" i="1"/>
  <c r="BB86" i="1"/>
  <c r="AV75" i="1"/>
  <c r="AO102" i="36" s="1"/>
  <c r="Y75" i="1"/>
  <c r="AB102" i="36" s="1"/>
  <c r="AV87" i="1"/>
  <c r="AO114" i="36" s="1"/>
  <c r="AG75" i="1"/>
  <c r="BD75" i="1"/>
  <c r="BD87" i="1"/>
  <c r="AA76" i="1"/>
  <c r="AX76" i="1"/>
  <c r="AX88" i="1"/>
  <c r="AI76" i="1"/>
  <c r="BF76" i="1"/>
  <c r="BF88" i="1"/>
  <c r="AZ77" i="1"/>
  <c r="AC77" i="1"/>
  <c r="AZ89" i="1"/>
  <c r="AC78" i="1"/>
  <c r="BH77" i="1"/>
  <c r="AK77" i="1"/>
  <c r="BH89" i="1"/>
  <c r="AK78" i="1"/>
  <c r="N79" i="37"/>
  <c r="Y79" i="23"/>
  <c r="BA94" i="19"/>
  <c r="Y83" i="23"/>
  <c r="BA98" i="19"/>
  <c r="CS13" i="21"/>
  <c r="CS21" i="21"/>
  <c r="CS29" i="21"/>
  <c r="CS37" i="21"/>
  <c r="CS45" i="21"/>
  <c r="CS53" i="21"/>
  <c r="CS61" i="21"/>
  <c r="CS69" i="21"/>
  <c r="CS18" i="21"/>
  <c r="CS26" i="21"/>
  <c r="CS34" i="21"/>
  <c r="CS42" i="21"/>
  <c r="CS50" i="21"/>
  <c r="CS58" i="21"/>
  <c r="CS66" i="21"/>
  <c r="CS74" i="21"/>
  <c r="CS10" i="21"/>
  <c r="CS11" i="21"/>
  <c r="CS19" i="21"/>
  <c r="CS27" i="21"/>
  <c r="CS35" i="21"/>
  <c r="CS43" i="21"/>
  <c r="CS51" i="21"/>
  <c r="CS59" i="21"/>
  <c r="CS67" i="21"/>
  <c r="CS75" i="21"/>
  <c r="CS9" i="21"/>
  <c r="CS17" i="21"/>
  <c r="CS25" i="21"/>
  <c r="CS33" i="21"/>
  <c r="CS41" i="21"/>
  <c r="CS49" i="21"/>
  <c r="CS57" i="21"/>
  <c r="CS65" i="21"/>
  <c r="CS73" i="21"/>
  <c r="CS77" i="21"/>
  <c r="CS78" i="21"/>
  <c r="CS12" i="21"/>
  <c r="CS20" i="21"/>
  <c r="CS28" i="21"/>
  <c r="CS36" i="21"/>
  <c r="CS44" i="21"/>
  <c r="CS52" i="21"/>
  <c r="CS60" i="21"/>
  <c r="CS68" i="21"/>
  <c r="CS76" i="21"/>
  <c r="CS8" i="21"/>
  <c r="CS16" i="21"/>
  <c r="CS24" i="21"/>
  <c r="CS32" i="21"/>
  <c r="CS40" i="21"/>
  <c r="CS48" i="21"/>
  <c r="CS56" i="21"/>
  <c r="CS64" i="21"/>
  <c r="CS72" i="21"/>
  <c r="CS7" i="21"/>
  <c r="CS15" i="21"/>
  <c r="CS23" i="21"/>
  <c r="CS31" i="21"/>
  <c r="CS39" i="21"/>
  <c r="CS47" i="21"/>
  <c r="CS55" i="21"/>
  <c r="CS63" i="21"/>
  <c r="CS71" i="21"/>
  <c r="CS14" i="21"/>
  <c r="CS22" i="21"/>
  <c r="CS30" i="21"/>
  <c r="CS38" i="21"/>
  <c r="CS46" i="21"/>
  <c r="CS54" i="21"/>
  <c r="CS62" i="21"/>
  <c r="CS70" i="21"/>
  <c r="CS6" i="21"/>
  <c r="S34" i="36" l="1"/>
  <c r="AO8" i="1"/>
  <c r="S36" i="36"/>
  <c r="V40" i="36"/>
  <c r="BG111" i="23"/>
  <c r="BK111" i="23" s="1"/>
  <c r="BL111" i="23" s="1"/>
  <c r="AT13" i="1"/>
  <c r="AQ9" i="1"/>
  <c r="Y36" i="36"/>
  <c r="T42" i="36"/>
  <c r="Y34" i="36"/>
  <c r="U35" i="36"/>
  <c r="BG110" i="23"/>
  <c r="BK110" i="23" s="1"/>
  <c r="BL110" i="23" s="1"/>
  <c r="X39" i="36"/>
  <c r="W34" i="36"/>
  <c r="AT6" i="1"/>
  <c r="R34" i="36"/>
  <c r="AT12" i="1"/>
  <c r="X42" i="36"/>
  <c r="V36" i="36"/>
  <c r="U40" i="36"/>
  <c r="AT9" i="1"/>
  <c r="R35" i="36"/>
  <c r="AO11" i="1"/>
  <c r="AQ12" i="1"/>
  <c r="AR13" i="1"/>
  <c r="T36" i="36"/>
  <c r="R36" i="36"/>
  <c r="S35" i="36"/>
  <c r="AQ13" i="1"/>
  <c r="Z36" i="36"/>
  <c r="V39" i="36"/>
  <c r="U39" i="36"/>
  <c r="U42" i="36"/>
  <c r="Y38" i="36"/>
  <c r="X38" i="36"/>
  <c r="Z42" i="36"/>
  <c r="BG108" i="23"/>
  <c r="BK108" i="23" s="1"/>
  <c r="BL108" i="23" s="1"/>
  <c r="BG109" i="23"/>
  <c r="BK109" i="23" s="1"/>
  <c r="BL109" i="23" s="1"/>
  <c r="BG106" i="23"/>
  <c r="BK106" i="23" s="1"/>
  <c r="BL106" i="23" s="1"/>
  <c r="BG105" i="23"/>
  <c r="BK105" i="23" s="1"/>
  <c r="BL105" i="23" s="1"/>
  <c r="BG107" i="23"/>
  <c r="BK107" i="23" s="1"/>
  <c r="BL107" i="23" s="1"/>
  <c r="Z91" i="23"/>
  <c r="AD91" i="23" s="1"/>
  <c r="D92" i="33" s="1"/>
  <c r="BG103" i="23"/>
  <c r="BK103" i="23" s="1"/>
  <c r="BL103" i="23" s="1"/>
  <c r="Z90" i="23"/>
  <c r="AD90" i="23" s="1"/>
  <c r="D91" i="33" s="1"/>
  <c r="Z95" i="23"/>
  <c r="AD95" i="23" s="1"/>
  <c r="D96" i="33" s="1"/>
  <c r="BG102" i="23"/>
  <c r="BK102" i="23" s="1"/>
  <c r="BL102" i="23" s="1"/>
  <c r="Z40" i="36"/>
  <c r="W36" i="36"/>
  <c r="T34" i="36"/>
  <c r="X35" i="36"/>
  <c r="S42" i="36"/>
  <c r="AQ10" i="1"/>
  <c r="Z34" i="36"/>
  <c r="Z38" i="36"/>
  <c r="BG104" i="23"/>
  <c r="BK104" i="23" s="1"/>
  <c r="BL104" i="23" s="1"/>
  <c r="U36" i="36"/>
  <c r="R42" i="36"/>
  <c r="AT16" i="1"/>
  <c r="X40" i="36"/>
  <c r="DE75" i="18"/>
  <c r="DF75" i="21"/>
  <c r="DE20" i="18"/>
  <c r="DF20" i="21"/>
  <c r="DF49" i="21"/>
  <c r="DE49" i="18"/>
  <c r="DF46" i="21"/>
  <c r="DE46" i="18"/>
  <c r="U103" i="36"/>
  <c r="AH103" i="36"/>
  <c r="AH115" i="36"/>
  <c r="AG99" i="36"/>
  <c r="T99" i="36"/>
  <c r="AG111" i="36"/>
  <c r="BS71" i="6"/>
  <c r="D98" i="4"/>
  <c r="AS98" i="4" s="1"/>
  <c r="AH95" i="36"/>
  <c r="U95" i="36"/>
  <c r="AH107" i="36"/>
  <c r="AL91" i="36"/>
  <c r="Y91" i="36"/>
  <c r="BL60" i="1"/>
  <c r="AO60" i="1"/>
  <c r="X87" i="36"/>
  <c r="AK87" i="36"/>
  <c r="A58" i="35"/>
  <c r="D86" i="36"/>
  <c r="C73" i="32"/>
  <c r="AC73" i="32" s="1"/>
  <c r="B58" i="19"/>
  <c r="AL58" i="19" s="1"/>
  <c r="AY58" i="19" s="1"/>
  <c r="A59" i="23"/>
  <c r="A59" i="26"/>
  <c r="B59" i="21"/>
  <c r="B58" i="22"/>
  <c r="B58" i="20"/>
  <c r="AL58" i="20" s="1"/>
  <c r="AX58" i="20" s="1"/>
  <c r="B59" i="18"/>
  <c r="BL56" i="1"/>
  <c r="AO56" i="1"/>
  <c r="W83" i="36"/>
  <c r="AJ83" i="36"/>
  <c r="BQ53" i="1"/>
  <c r="AT53" i="1"/>
  <c r="S79" i="36"/>
  <c r="AF79" i="36"/>
  <c r="U79" i="36"/>
  <c r="AH79" i="36"/>
  <c r="X75" i="36"/>
  <c r="AK75" i="36"/>
  <c r="AL71" i="36"/>
  <c r="Y71" i="36"/>
  <c r="A42" i="35"/>
  <c r="D70" i="36"/>
  <c r="C57" i="32"/>
  <c r="AC57" i="32" s="1"/>
  <c r="A43" i="23"/>
  <c r="A43" i="26"/>
  <c r="B43" i="21"/>
  <c r="B42" i="22"/>
  <c r="B43" i="18"/>
  <c r="B42" i="19"/>
  <c r="AL42" i="19" s="1"/>
  <c r="AY42" i="19" s="1"/>
  <c r="B42" i="20"/>
  <c r="AL42" i="20" s="1"/>
  <c r="AX42" i="20" s="1"/>
  <c r="Z67" i="36"/>
  <c r="AM67" i="36"/>
  <c r="BQ37" i="1"/>
  <c r="AT37" i="1"/>
  <c r="V63" i="36"/>
  <c r="AI63" i="36"/>
  <c r="W63" i="36"/>
  <c r="AJ63" i="36"/>
  <c r="AK59" i="36"/>
  <c r="X59" i="36"/>
  <c r="AI55" i="36"/>
  <c r="V55" i="36"/>
  <c r="BQ25" i="1"/>
  <c r="AT25" i="1"/>
  <c r="BN17" i="1"/>
  <c r="AQ17" i="1"/>
  <c r="A39" i="35"/>
  <c r="D67" i="36"/>
  <c r="C54" i="32"/>
  <c r="AC54" i="32" s="1"/>
  <c r="B40" i="21"/>
  <c r="B39" i="20"/>
  <c r="AL39" i="20" s="1"/>
  <c r="AX39" i="20" s="1"/>
  <c r="B39" i="22"/>
  <c r="B40" i="18"/>
  <c r="A40" i="26"/>
  <c r="B39" i="19"/>
  <c r="AL39" i="19" s="1"/>
  <c r="AY39" i="19" s="1"/>
  <c r="A40" i="23"/>
  <c r="BO34" i="1"/>
  <c r="AR34" i="1"/>
  <c r="AF56" i="36"/>
  <c r="S56" i="36"/>
  <c r="S52" i="36"/>
  <c r="AF52" i="36"/>
  <c r="AR14" i="1"/>
  <c r="BN20" i="1"/>
  <c r="AQ20" i="1"/>
  <c r="Q39" i="36"/>
  <c r="AQ39" i="36" s="1"/>
  <c r="O39" i="36" a="1"/>
  <c r="O39" i="36" s="1"/>
  <c r="Q35" i="36"/>
  <c r="AQ35" i="36" s="1"/>
  <c r="O35" i="36" a="1"/>
  <c r="O35" i="36" s="1"/>
  <c r="AG104" i="36"/>
  <c r="T104" i="36"/>
  <c r="AG116" i="36"/>
  <c r="T105" i="36"/>
  <c r="AT74" i="1"/>
  <c r="BQ74" i="1"/>
  <c r="BQ86" i="1"/>
  <c r="S100" i="36"/>
  <c r="AF100" i="36"/>
  <c r="AF112" i="36"/>
  <c r="S96" i="36"/>
  <c r="AF96" i="36"/>
  <c r="AF108" i="36"/>
  <c r="Y92" i="36"/>
  <c r="AL92" i="36"/>
  <c r="BS64" i="6"/>
  <c r="D91" i="4"/>
  <c r="AS91" i="4" s="1"/>
  <c r="BN62" i="1"/>
  <c r="AQ62" i="1"/>
  <c r="S88" i="36"/>
  <c r="AF88" i="36"/>
  <c r="BN58" i="1"/>
  <c r="AQ58" i="1"/>
  <c r="AH84" i="36"/>
  <c r="U84" i="36"/>
  <c r="Q84" i="36"/>
  <c r="AD84" i="36"/>
  <c r="O84" i="36" a="1"/>
  <c r="O84" i="36" s="1"/>
  <c r="AH80" i="36"/>
  <c r="U80" i="36"/>
  <c r="AR50" i="1"/>
  <c r="BO50" i="1"/>
  <c r="C48" i="35"/>
  <c r="BM49" i="1"/>
  <c r="AP49" i="1"/>
  <c r="S76" i="36"/>
  <c r="AF76" i="36"/>
  <c r="BS48" i="6"/>
  <c r="D75" i="4"/>
  <c r="AS75" i="4" s="1"/>
  <c r="AR46" i="1"/>
  <c r="BO46" i="1"/>
  <c r="BL45" i="1"/>
  <c r="AO45" i="1"/>
  <c r="W72" i="36"/>
  <c r="AJ72" i="36"/>
  <c r="S68" i="36"/>
  <c r="AF68" i="36"/>
  <c r="AI68" i="36"/>
  <c r="V68" i="36"/>
  <c r="AH64" i="36"/>
  <c r="U64" i="36"/>
  <c r="A35" i="35"/>
  <c r="D63" i="36"/>
  <c r="C50" i="32"/>
  <c r="AC50" i="32" s="1"/>
  <c r="B35" i="19"/>
  <c r="AL35" i="19" s="1"/>
  <c r="AY35" i="19" s="1"/>
  <c r="B35" i="20"/>
  <c r="AL35" i="20" s="1"/>
  <c r="AX35" i="20" s="1"/>
  <c r="A36" i="26"/>
  <c r="B36" i="21"/>
  <c r="A36" i="23"/>
  <c r="B35" i="22"/>
  <c r="B36" i="18"/>
  <c r="Y60" i="36"/>
  <c r="AL60" i="36"/>
  <c r="AK60" i="36"/>
  <c r="X60" i="36"/>
  <c r="AJ48" i="36"/>
  <c r="W48" i="36"/>
  <c r="AI44" i="36"/>
  <c r="V44" i="36"/>
  <c r="BS8" i="6"/>
  <c r="D35" i="4"/>
  <c r="AS35" i="4" s="1"/>
  <c r="AE46" i="36"/>
  <c r="R46" i="36"/>
  <c r="U89" i="36"/>
  <c r="AH89" i="36"/>
  <c r="BS61" i="6"/>
  <c r="D88" i="4"/>
  <c r="AS88" i="4" s="1"/>
  <c r="W85" i="36"/>
  <c r="AJ85" i="36"/>
  <c r="T81" i="36"/>
  <c r="AG81" i="36"/>
  <c r="AE81" i="36"/>
  <c r="R81" i="36"/>
  <c r="AI77" i="36"/>
  <c r="V77" i="36"/>
  <c r="AR47" i="1"/>
  <c r="BO47" i="1"/>
  <c r="AO46" i="1"/>
  <c r="BL46" i="1"/>
  <c r="S73" i="36"/>
  <c r="AF73" i="36"/>
  <c r="BS45" i="6"/>
  <c r="D72" i="4"/>
  <c r="AS72" i="4" s="1"/>
  <c r="BO43" i="1"/>
  <c r="AR43" i="1"/>
  <c r="C41" i="35"/>
  <c r="AP42" i="1"/>
  <c r="BM42" i="1"/>
  <c r="T69" i="36"/>
  <c r="AG69" i="36"/>
  <c r="BN39" i="1"/>
  <c r="AQ39" i="1"/>
  <c r="V65" i="36"/>
  <c r="AI65" i="36"/>
  <c r="AE65" i="36"/>
  <c r="R65" i="36"/>
  <c r="AE61" i="36"/>
  <c r="R61" i="36"/>
  <c r="W61" i="36"/>
  <c r="AJ61" i="36"/>
  <c r="AQ31" i="1"/>
  <c r="BN31" i="1"/>
  <c r="AH57" i="36"/>
  <c r="U57" i="36"/>
  <c r="Q49" i="36"/>
  <c r="AD49" i="36"/>
  <c r="O49" i="36" a="1"/>
  <c r="O49" i="36" s="1"/>
  <c r="BL18" i="1"/>
  <c r="AO18" i="1"/>
  <c r="AH45" i="36"/>
  <c r="U45" i="36"/>
  <c r="A16" i="35"/>
  <c r="D44" i="36"/>
  <c r="C31" i="32"/>
  <c r="AC31" i="32" s="1"/>
  <c r="A17" i="23"/>
  <c r="B17" i="21"/>
  <c r="A17" i="26"/>
  <c r="B16" i="22"/>
  <c r="B17" i="18"/>
  <c r="B16" i="19"/>
  <c r="AL16" i="19" s="1"/>
  <c r="AY16" i="19" s="1"/>
  <c r="B16" i="20"/>
  <c r="AL16" i="20" s="1"/>
  <c r="AX16" i="20" s="1"/>
  <c r="Z41" i="36"/>
  <c r="AT7" i="1"/>
  <c r="R33" i="36"/>
  <c r="W33" i="36"/>
  <c r="Q78" i="36"/>
  <c r="O78" i="36" a="1"/>
  <c r="O78" i="36" s="1"/>
  <c r="AD78" i="36"/>
  <c r="R74" i="36"/>
  <c r="AE74" i="36"/>
  <c r="AM70" i="36"/>
  <c r="Z70" i="36"/>
  <c r="AM66" i="36"/>
  <c r="Z66" i="36"/>
  <c r="Q66" i="36"/>
  <c r="AD66" i="36"/>
  <c r="O66" i="36" a="1"/>
  <c r="O66" i="36" s="1"/>
  <c r="AR36" i="1"/>
  <c r="BO36" i="1"/>
  <c r="AH58" i="36"/>
  <c r="U58" i="36"/>
  <c r="D53" i="36"/>
  <c r="A25" i="35"/>
  <c r="C40" i="32"/>
  <c r="AC40" i="32" s="1"/>
  <c r="A26" i="26"/>
  <c r="B26" i="21"/>
  <c r="A26" i="23"/>
  <c r="B25" i="22"/>
  <c r="B26" i="18"/>
  <c r="B25" i="19"/>
  <c r="AL25" i="19" s="1"/>
  <c r="AY25" i="19" s="1"/>
  <c r="B25" i="20"/>
  <c r="AL25" i="20" s="1"/>
  <c r="AX25" i="20" s="1"/>
  <c r="C22" i="35"/>
  <c r="AP23" i="1"/>
  <c r="BM23" i="1"/>
  <c r="Z50" i="36"/>
  <c r="AM50" i="36"/>
  <c r="BS14" i="6"/>
  <c r="D41" i="4"/>
  <c r="AS41" i="4" s="1"/>
  <c r="W38" i="36"/>
  <c r="A76" i="35"/>
  <c r="D104" i="36"/>
  <c r="C91" i="32"/>
  <c r="AC91" i="32" s="1"/>
  <c r="B76" i="19"/>
  <c r="AL76" i="19" s="1"/>
  <c r="AY76" i="19" s="1"/>
  <c r="A77" i="26"/>
  <c r="B77" i="21"/>
  <c r="A77" i="23"/>
  <c r="B76" i="22"/>
  <c r="B76" i="20"/>
  <c r="AL76" i="20" s="1"/>
  <c r="AX76" i="20" s="1"/>
  <c r="B77" i="18"/>
  <c r="AJ101" i="36"/>
  <c r="W101" i="36"/>
  <c r="AJ113" i="36"/>
  <c r="O101" i="36" a="1"/>
  <c r="O101" i="36" s="1"/>
  <c r="AD101" i="36"/>
  <c r="Q101" i="36"/>
  <c r="AD113" i="36"/>
  <c r="BN71" i="1"/>
  <c r="AQ71" i="1"/>
  <c r="BN83" i="1"/>
  <c r="C69" i="35"/>
  <c r="BM70" i="1"/>
  <c r="AP70" i="1"/>
  <c r="BM82" i="1"/>
  <c r="S97" i="36"/>
  <c r="AF97" i="36"/>
  <c r="AF109" i="36"/>
  <c r="A68" i="35"/>
  <c r="D96" i="36"/>
  <c r="C83" i="32"/>
  <c r="AC83" i="32" s="1"/>
  <c r="A69" i="26"/>
  <c r="B69" i="21"/>
  <c r="A69" i="23"/>
  <c r="B68" i="22"/>
  <c r="B69" i="18"/>
  <c r="B68" i="20"/>
  <c r="AL68" i="20" s="1"/>
  <c r="AX68" i="20" s="1"/>
  <c r="B68" i="19"/>
  <c r="AL68" i="19" s="1"/>
  <c r="AY68" i="19" s="1"/>
  <c r="W93" i="36"/>
  <c r="AJ93" i="36"/>
  <c r="AJ105" i="36"/>
  <c r="AL93" i="36"/>
  <c r="Y93" i="36"/>
  <c r="AL105" i="36"/>
  <c r="A28" i="35"/>
  <c r="D56" i="36"/>
  <c r="C43" i="32"/>
  <c r="AC43" i="32" s="1"/>
  <c r="B28" i="20"/>
  <c r="AL28" i="20" s="1"/>
  <c r="AX28" i="20" s="1"/>
  <c r="B29" i="21"/>
  <c r="B28" i="22"/>
  <c r="B29" i="18"/>
  <c r="A29" i="23"/>
  <c r="B28" i="19"/>
  <c r="AL28" i="19" s="1"/>
  <c r="AY28" i="19" s="1"/>
  <c r="A29" i="26"/>
  <c r="S53" i="36"/>
  <c r="AF53" i="36"/>
  <c r="AQ23" i="1"/>
  <c r="BN23" i="1"/>
  <c r="V37" i="36"/>
  <c r="BS46" i="6"/>
  <c r="D73" i="4"/>
  <c r="AS73" i="4" s="1"/>
  <c r="AL62" i="36"/>
  <c r="Y62" i="36"/>
  <c r="U54" i="36"/>
  <c r="AH54" i="36"/>
  <c r="X54" i="36"/>
  <c r="AK54" i="36"/>
  <c r="D37" i="36"/>
  <c r="A9" i="35"/>
  <c r="C24" i="32"/>
  <c r="AC24" i="32" s="1"/>
  <c r="B9" i="20"/>
  <c r="AL9" i="20" s="1"/>
  <c r="A10" i="23"/>
  <c r="B10" i="21"/>
  <c r="A10" i="26"/>
  <c r="B9" i="22"/>
  <c r="B10" i="18"/>
  <c r="B9" i="19"/>
  <c r="AL9" i="19" s="1"/>
  <c r="AY9" i="19" s="1"/>
  <c r="BS23" i="6"/>
  <c r="D50" i="4"/>
  <c r="AS50" i="4" s="1"/>
  <c r="O47" i="36" a="1"/>
  <c r="O47" i="36" s="1"/>
  <c r="AD47" i="36"/>
  <c r="Q47" i="36"/>
  <c r="AO16" i="1"/>
  <c r="W43" i="36"/>
  <c r="R90" i="36"/>
  <c r="AE90" i="36"/>
  <c r="AM86" i="36"/>
  <c r="Z86" i="36"/>
  <c r="D85" i="36"/>
  <c r="A57" i="35"/>
  <c r="C72" i="32"/>
  <c r="AC72" i="32" s="1"/>
  <c r="A58" i="26"/>
  <c r="B58" i="21"/>
  <c r="B57" i="20"/>
  <c r="AL57" i="20" s="1"/>
  <c r="AX57" i="20" s="1"/>
  <c r="A58" i="23"/>
  <c r="B57" i="22"/>
  <c r="B58" i="18"/>
  <c r="B57" i="19"/>
  <c r="AL57" i="19" s="1"/>
  <c r="AY57" i="19" s="1"/>
  <c r="BL55" i="1"/>
  <c r="AO55" i="1"/>
  <c r="Y82" i="36"/>
  <c r="AL82" i="36"/>
  <c r="BN48" i="1"/>
  <c r="AQ48" i="1"/>
  <c r="AQ8" i="1"/>
  <c r="AI51" i="36"/>
  <c r="V51" i="36"/>
  <c r="Z102" i="36"/>
  <c r="AM102" i="36"/>
  <c r="AM114" i="36"/>
  <c r="R102" i="36"/>
  <c r="AE102" i="36"/>
  <c r="AE114" i="36"/>
  <c r="X98" i="36"/>
  <c r="AK98" i="36"/>
  <c r="AK110" i="36"/>
  <c r="U94" i="36"/>
  <c r="AH94" i="36"/>
  <c r="AH106" i="36"/>
  <c r="Z94" i="36"/>
  <c r="AM94" i="36"/>
  <c r="AM106" i="36"/>
  <c r="AR64" i="1"/>
  <c r="BO64" i="1"/>
  <c r="DE37" i="18"/>
  <c r="DF37" i="21"/>
  <c r="DE36" i="18"/>
  <c r="DF36" i="21"/>
  <c r="DE45" i="18"/>
  <c r="DF45" i="21"/>
  <c r="DF54" i="21"/>
  <c r="DE54" i="18"/>
  <c r="DF47" i="21"/>
  <c r="DE47" i="18"/>
  <c r="DE59" i="18"/>
  <c r="DF59" i="21"/>
  <c r="DF18" i="21"/>
  <c r="DE18" i="18"/>
  <c r="DF65" i="21"/>
  <c r="DE65" i="18"/>
  <c r="DF50" i="21"/>
  <c r="DE50" i="18"/>
  <c r="DE44" i="18"/>
  <c r="DF44" i="21"/>
  <c r="DE53" i="18"/>
  <c r="DF53" i="21"/>
  <c r="DF62" i="21"/>
  <c r="DE62" i="18"/>
  <c r="DF55" i="21"/>
  <c r="DE55" i="18"/>
  <c r="DF40" i="21"/>
  <c r="DE40" i="18"/>
  <c r="DE85" i="18"/>
  <c r="DF85" i="21"/>
  <c r="W103" i="36"/>
  <c r="AJ103" i="36"/>
  <c r="AJ115" i="36"/>
  <c r="C71" i="35"/>
  <c r="AP72" i="1"/>
  <c r="BM72" i="1"/>
  <c r="BM84" i="1"/>
  <c r="AJ99" i="36"/>
  <c r="W99" i="36"/>
  <c r="AJ111" i="36"/>
  <c r="AE95" i="36"/>
  <c r="R95" i="36"/>
  <c r="AE107" i="36"/>
  <c r="X91" i="36"/>
  <c r="AK91" i="36"/>
  <c r="BO61" i="1"/>
  <c r="AR61" i="1"/>
  <c r="C59" i="35"/>
  <c r="AP60" i="1"/>
  <c r="BM60" i="1"/>
  <c r="U87" i="36"/>
  <c r="AH87" i="36"/>
  <c r="BS59" i="6"/>
  <c r="D86" i="4"/>
  <c r="AS86" i="4" s="1"/>
  <c r="AT57" i="1"/>
  <c r="BQ57" i="1"/>
  <c r="C55" i="35"/>
  <c r="BM56" i="1"/>
  <c r="AP56" i="1"/>
  <c r="AD83" i="36"/>
  <c r="Q83" i="36"/>
  <c r="O83" i="36" a="1"/>
  <c r="O83" i="36" s="1"/>
  <c r="AQ53" i="1"/>
  <c r="BN53" i="1"/>
  <c r="AG79" i="36"/>
  <c r="T79" i="36"/>
  <c r="AJ79" i="36"/>
  <c r="W79" i="36"/>
  <c r="AH75" i="36"/>
  <c r="U75" i="36"/>
  <c r="T71" i="36"/>
  <c r="AG71" i="36"/>
  <c r="BS43" i="6"/>
  <c r="D70" i="4"/>
  <c r="AS70" i="4" s="1"/>
  <c r="AQ41" i="1"/>
  <c r="BN41" i="1"/>
  <c r="C39" i="35"/>
  <c r="BM40" i="1"/>
  <c r="AP40" i="1"/>
  <c r="S67" i="36"/>
  <c r="AF67" i="36"/>
  <c r="BO37" i="1"/>
  <c r="AR37" i="1"/>
  <c r="S63" i="36"/>
  <c r="AF63" i="36"/>
  <c r="T63" i="36"/>
  <c r="AG63" i="36"/>
  <c r="AI59" i="36"/>
  <c r="V59" i="36"/>
  <c r="C27" i="35"/>
  <c r="BM28" i="1"/>
  <c r="AP28" i="1"/>
  <c r="Y55" i="36"/>
  <c r="AL55" i="36"/>
  <c r="BS40" i="6"/>
  <c r="D67" i="4"/>
  <c r="AS67" i="4" s="1"/>
  <c r="AQ34" i="1"/>
  <c r="BN34" i="1"/>
  <c r="X56" i="36"/>
  <c r="AK56" i="36"/>
  <c r="Z52" i="36"/>
  <c r="AM52" i="36"/>
  <c r="AQ14" i="1"/>
  <c r="O40" i="36" a="1"/>
  <c r="O40" i="36" s="1"/>
  <c r="Q40" i="36"/>
  <c r="AO9" i="1"/>
  <c r="O36" i="36" a="1"/>
  <c r="O36" i="36" s="1"/>
  <c r="Q36" i="36"/>
  <c r="AQ36" i="36" s="1"/>
  <c r="BQ24" i="1"/>
  <c r="AT24" i="1"/>
  <c r="AT20" i="1"/>
  <c r="BQ20" i="1"/>
  <c r="S104" i="36"/>
  <c r="AF104" i="36"/>
  <c r="AF116" i="36"/>
  <c r="S105" i="36"/>
  <c r="AD104" i="36"/>
  <c r="Q104" i="36"/>
  <c r="O104" i="36" a="1"/>
  <c r="O104" i="36" s="1"/>
  <c r="AD116" i="36"/>
  <c r="Q105" i="36"/>
  <c r="BO74" i="1"/>
  <c r="AR74" i="1"/>
  <c r="BO86" i="1"/>
  <c r="AO73" i="1"/>
  <c r="BL73" i="1"/>
  <c r="BL85" i="1"/>
  <c r="Z100" i="36"/>
  <c r="AM100" i="36"/>
  <c r="AM112" i="36"/>
  <c r="O96" i="36" a="1"/>
  <c r="O96" i="36" s="1"/>
  <c r="Q96" i="36"/>
  <c r="AD96" i="36"/>
  <c r="AD108" i="36"/>
  <c r="AG96" i="36"/>
  <c r="T96" i="36"/>
  <c r="AG108" i="36"/>
  <c r="AT66" i="1"/>
  <c r="BQ66" i="1"/>
  <c r="BQ78" i="1"/>
  <c r="C64" i="35"/>
  <c r="BM65" i="1"/>
  <c r="AP65" i="1"/>
  <c r="AE92" i="36"/>
  <c r="R92" i="36"/>
  <c r="AI88" i="36"/>
  <c r="V88" i="36"/>
  <c r="AH88" i="36"/>
  <c r="U88" i="36"/>
  <c r="R84" i="36"/>
  <c r="AE84" i="36"/>
  <c r="C52" i="35"/>
  <c r="AP53" i="1"/>
  <c r="BM53" i="1"/>
  <c r="O80" i="36" a="1"/>
  <c r="O80" i="36" s="1"/>
  <c r="Q80" i="36"/>
  <c r="AD80" i="36"/>
  <c r="A51" i="35"/>
  <c r="D79" i="36"/>
  <c r="C66" i="32"/>
  <c r="AC66" i="32" s="1"/>
  <c r="A52" i="26"/>
  <c r="B52" i="21"/>
  <c r="A52" i="23"/>
  <c r="B51" i="22"/>
  <c r="B52" i="18"/>
  <c r="B51" i="19"/>
  <c r="AL51" i="19" s="1"/>
  <c r="AY51" i="19" s="1"/>
  <c r="B51" i="20"/>
  <c r="AL51" i="20" s="1"/>
  <c r="AX51" i="20" s="1"/>
  <c r="BN50" i="1"/>
  <c r="AQ50" i="1"/>
  <c r="AO49" i="1"/>
  <c r="BL49" i="1"/>
  <c r="T76" i="36"/>
  <c r="AG76" i="36"/>
  <c r="AL72" i="36"/>
  <c r="Y72" i="36"/>
  <c r="AE72" i="36"/>
  <c r="R72" i="36"/>
  <c r="Y68" i="36"/>
  <c r="AL68" i="36"/>
  <c r="X64" i="36"/>
  <c r="AK64" i="36"/>
  <c r="BS36" i="6"/>
  <c r="D63" i="4"/>
  <c r="AS63" i="4" s="1"/>
  <c r="AF60" i="36"/>
  <c r="S60" i="36"/>
  <c r="A31" i="35"/>
  <c r="D59" i="36"/>
  <c r="C46" i="32"/>
  <c r="AC46" i="32" s="1"/>
  <c r="A32" i="26"/>
  <c r="B31" i="19"/>
  <c r="AL31" i="19" s="1"/>
  <c r="AY31" i="19" s="1"/>
  <c r="A32" i="23"/>
  <c r="B32" i="21"/>
  <c r="B31" i="22"/>
  <c r="B31" i="20"/>
  <c r="AL31" i="20" s="1"/>
  <c r="AX31" i="20" s="1"/>
  <c r="B32" i="18"/>
  <c r="AQ30" i="1"/>
  <c r="BN30" i="1"/>
  <c r="AT22" i="1"/>
  <c r="BQ22" i="1"/>
  <c r="C20" i="35"/>
  <c r="BM21" i="1"/>
  <c r="AP21" i="1"/>
  <c r="AE48" i="36"/>
  <c r="R48" i="36"/>
  <c r="C16" i="35"/>
  <c r="AP17" i="1"/>
  <c r="BM17" i="1"/>
  <c r="W44" i="36"/>
  <c r="AJ44" i="36"/>
  <c r="Q46" i="36"/>
  <c r="O46" i="36" a="1"/>
  <c r="O46" i="36" s="1"/>
  <c r="AD46" i="36"/>
  <c r="X46" i="36"/>
  <c r="AK46" i="36"/>
  <c r="O34" i="36" a="1"/>
  <c r="O34" i="36" s="1"/>
  <c r="Q34" i="36"/>
  <c r="AQ34" i="36" s="1"/>
  <c r="AT63" i="1"/>
  <c r="BQ63" i="1"/>
  <c r="AE89" i="36"/>
  <c r="R89" i="36"/>
  <c r="AT59" i="1"/>
  <c r="BQ59" i="1"/>
  <c r="O85" i="36" a="1"/>
  <c r="O85" i="36" s="1"/>
  <c r="Q85" i="36"/>
  <c r="AD85" i="36"/>
  <c r="AL85" i="36"/>
  <c r="Y85" i="36"/>
  <c r="AM81" i="36"/>
  <c r="Z81" i="36"/>
  <c r="AF77" i="36"/>
  <c r="S77" i="36"/>
  <c r="A48" i="35"/>
  <c r="D76" i="36"/>
  <c r="C63" i="32"/>
  <c r="AC63" i="32" s="1"/>
  <c r="A49" i="23"/>
  <c r="B49" i="21"/>
  <c r="B48" i="20"/>
  <c r="AL48" i="20" s="1"/>
  <c r="AX48" i="20" s="1"/>
  <c r="A49" i="26"/>
  <c r="B48" i="22"/>
  <c r="B49" i="18"/>
  <c r="B48" i="19"/>
  <c r="AL48" i="19" s="1"/>
  <c r="AY48" i="19" s="1"/>
  <c r="AQ47" i="1"/>
  <c r="BN47" i="1"/>
  <c r="R73" i="36"/>
  <c r="AE73" i="36"/>
  <c r="AQ43" i="1"/>
  <c r="BN43" i="1"/>
  <c r="AF69" i="36"/>
  <c r="S69" i="36"/>
  <c r="V69" i="36"/>
  <c r="AI69" i="36"/>
  <c r="AK65" i="36"/>
  <c r="X65" i="36"/>
  <c r="O61" i="36" a="1"/>
  <c r="O61" i="36" s="1"/>
  <c r="Q61" i="36"/>
  <c r="AD61" i="36"/>
  <c r="T61" i="36"/>
  <c r="AG61" i="36"/>
  <c r="V57" i="36"/>
  <c r="AI57" i="36"/>
  <c r="BQ27" i="1"/>
  <c r="AT27" i="1"/>
  <c r="AO22" i="1"/>
  <c r="BL22" i="1"/>
  <c r="AM49" i="36"/>
  <c r="Z49" i="36"/>
  <c r="AG45" i="36"/>
  <c r="T45" i="36"/>
  <c r="BS17" i="6"/>
  <c r="D44" i="4"/>
  <c r="AS44" i="4" s="1"/>
  <c r="C13" i="35"/>
  <c r="AP14" i="1"/>
  <c r="T41" i="36"/>
  <c r="U33" i="36"/>
  <c r="AK78" i="36"/>
  <c r="X78" i="36"/>
  <c r="C46" i="35"/>
  <c r="AP47" i="1"/>
  <c r="BM47" i="1"/>
  <c r="AH74" i="36"/>
  <c r="U74" i="36"/>
  <c r="BO44" i="1"/>
  <c r="AR44" i="1"/>
  <c r="BL43" i="1"/>
  <c r="AO43" i="1"/>
  <c r="W70" i="36"/>
  <c r="AJ70" i="36"/>
  <c r="AL66" i="36"/>
  <c r="Y66" i="36"/>
  <c r="D65" i="36"/>
  <c r="A37" i="35"/>
  <c r="C52" i="32"/>
  <c r="AC52" i="32" s="1"/>
  <c r="A38" i="26"/>
  <c r="B37" i="20"/>
  <c r="AL37" i="20" s="1"/>
  <c r="AX37" i="20" s="1"/>
  <c r="A38" i="23"/>
  <c r="B38" i="21"/>
  <c r="B37" i="22"/>
  <c r="B38" i="18"/>
  <c r="B37" i="19"/>
  <c r="AL37" i="19" s="1"/>
  <c r="AY37" i="19" s="1"/>
  <c r="AQ36" i="1"/>
  <c r="BN36" i="1"/>
  <c r="C30" i="35"/>
  <c r="BM31" i="1"/>
  <c r="AP31" i="1"/>
  <c r="AF58" i="36"/>
  <c r="S58" i="36"/>
  <c r="BS26" i="6"/>
  <c r="D53" i="4"/>
  <c r="AS53" i="4" s="1"/>
  <c r="AK50" i="36"/>
  <c r="X50" i="36"/>
  <c r="T50" i="36"/>
  <c r="AG50" i="36"/>
  <c r="U38" i="36"/>
  <c r="BS77" i="6"/>
  <c r="D104" i="4"/>
  <c r="AS104" i="4" s="1"/>
  <c r="Y101" i="36"/>
  <c r="AL101" i="36"/>
  <c r="AL113" i="36"/>
  <c r="W97" i="36"/>
  <c r="AJ97" i="36"/>
  <c r="AJ109" i="36"/>
  <c r="BS69" i="6"/>
  <c r="D96" i="4"/>
  <c r="AS96" i="4" s="1"/>
  <c r="AG93" i="36"/>
  <c r="T93" i="36"/>
  <c r="AG105" i="36"/>
  <c r="A32" i="35"/>
  <c r="D60" i="36"/>
  <c r="C47" i="32"/>
  <c r="AC47" i="32" s="1"/>
  <c r="A33" i="23"/>
  <c r="B33" i="21"/>
  <c r="A33" i="26"/>
  <c r="B32" i="22"/>
  <c r="B33" i="18"/>
  <c r="B32" i="20"/>
  <c r="AL32" i="20" s="1"/>
  <c r="AX32" i="20" s="1"/>
  <c r="B32" i="19"/>
  <c r="AL32" i="19" s="1"/>
  <c r="AY32" i="19" s="1"/>
  <c r="BS29" i="6"/>
  <c r="D56" i="4"/>
  <c r="AS56" i="4" s="1"/>
  <c r="AJ53" i="36"/>
  <c r="W53" i="36"/>
  <c r="AT23" i="1"/>
  <c r="BQ23" i="1"/>
  <c r="AO10" i="1"/>
  <c r="Y37" i="36"/>
  <c r="A4" i="35"/>
  <c r="D32" i="36"/>
  <c r="C19" i="32"/>
  <c r="AC19" i="32" s="1"/>
  <c r="B4" i="19"/>
  <c r="AL4" i="19" s="1"/>
  <c r="AY4" i="19" s="1"/>
  <c r="A5" i="23"/>
  <c r="A5" i="26"/>
  <c r="B5" i="21"/>
  <c r="B4" i="22"/>
  <c r="B4" i="20"/>
  <c r="AL4" i="20" s="1"/>
  <c r="B5" i="18"/>
  <c r="BL35" i="1"/>
  <c r="AO35" i="1"/>
  <c r="AD62" i="36"/>
  <c r="Q62" i="36"/>
  <c r="O62" i="36" a="1"/>
  <c r="O62" i="36" s="1"/>
  <c r="AE54" i="36"/>
  <c r="R54" i="36"/>
  <c r="W54" i="36"/>
  <c r="AJ54" i="36"/>
  <c r="BS10" i="6"/>
  <c r="D37" i="4"/>
  <c r="AS37" i="4" s="1"/>
  <c r="S47" i="36"/>
  <c r="AF47" i="36"/>
  <c r="T43" i="36"/>
  <c r="V90" i="36"/>
  <c r="AI90" i="36"/>
  <c r="C58" i="35"/>
  <c r="AP59" i="1"/>
  <c r="BM59" i="1"/>
  <c r="W86" i="36"/>
  <c r="AJ86" i="36"/>
  <c r="BS58" i="6"/>
  <c r="D85" i="4"/>
  <c r="AS85" i="4" s="1"/>
  <c r="BQ56" i="1"/>
  <c r="AT56" i="1"/>
  <c r="C54" i="35"/>
  <c r="AP55" i="1"/>
  <c r="BM55" i="1"/>
  <c r="AK82" i="36"/>
  <c r="X82" i="36"/>
  <c r="AQ52" i="1"/>
  <c r="BN52" i="1"/>
  <c r="BO48" i="1"/>
  <c r="AR48" i="1"/>
  <c r="AT8" i="1"/>
  <c r="X51" i="36"/>
  <c r="AK51" i="36"/>
  <c r="V102" i="36"/>
  <c r="AI102" i="36"/>
  <c r="AI114" i="36"/>
  <c r="AD102" i="36"/>
  <c r="AR102" i="36" s="1"/>
  <c r="Q102" i="36"/>
  <c r="O102" i="36" a="1"/>
  <c r="O102" i="36" s="1"/>
  <c r="AD114" i="36"/>
  <c r="BO72" i="1"/>
  <c r="AR72" i="1"/>
  <c r="BO84" i="1"/>
  <c r="AO71" i="1"/>
  <c r="BL71" i="1"/>
  <c r="BL83" i="1"/>
  <c r="V98" i="36"/>
  <c r="AI98" i="36"/>
  <c r="AI110" i="36"/>
  <c r="D97" i="36"/>
  <c r="A69" i="35"/>
  <c r="C84" i="32"/>
  <c r="AC84" i="32" s="1"/>
  <c r="A70" i="26"/>
  <c r="A70" i="23"/>
  <c r="B70" i="21"/>
  <c r="B69" i="22"/>
  <c r="B70" i="18"/>
  <c r="B69" i="20"/>
  <c r="AL69" i="20" s="1"/>
  <c r="AX69" i="20" s="1"/>
  <c r="B69" i="19"/>
  <c r="AL69" i="19" s="1"/>
  <c r="AY69" i="19" s="1"/>
  <c r="AK94" i="36"/>
  <c r="X94" i="36"/>
  <c r="AK106" i="36"/>
  <c r="AF94" i="36"/>
  <c r="S94" i="36"/>
  <c r="AF106" i="36"/>
  <c r="AR29" i="1"/>
  <c r="BO29" i="1"/>
  <c r="DF64" i="21"/>
  <c r="DE64" i="18"/>
  <c r="DF31" i="21"/>
  <c r="DE31" i="18"/>
  <c r="DE43" i="18"/>
  <c r="DF43" i="21"/>
  <c r="DE28" i="18"/>
  <c r="DF28" i="21"/>
  <c r="DF39" i="21"/>
  <c r="DE39" i="18"/>
  <c r="DE35" i="18"/>
  <c r="DF35" i="21"/>
  <c r="DF57" i="21"/>
  <c r="DE57" i="18"/>
  <c r="DE27" i="18"/>
  <c r="DF27" i="21"/>
  <c r="DF32" i="21"/>
  <c r="DE32" i="18"/>
  <c r="DF73" i="21"/>
  <c r="DE73" i="18"/>
  <c r="DF58" i="21"/>
  <c r="DE58" i="18"/>
  <c r="DE52" i="18"/>
  <c r="DF52" i="21"/>
  <c r="DE61" i="18"/>
  <c r="DF61" i="21"/>
  <c r="DF70" i="21"/>
  <c r="DE70" i="18"/>
  <c r="DF63" i="21"/>
  <c r="DE63" i="18"/>
  <c r="DF48" i="21"/>
  <c r="DE48" i="18"/>
  <c r="DF78" i="21"/>
  <c r="DE78" i="18"/>
  <c r="DF80" i="21"/>
  <c r="DE80" i="18"/>
  <c r="DF81" i="21"/>
  <c r="DE81" i="18"/>
  <c r="Z94" i="23"/>
  <c r="AD94" i="23" s="1"/>
  <c r="D95" i="33" s="1"/>
  <c r="AO76" i="1"/>
  <c r="BL76" i="1"/>
  <c r="BL88" i="1"/>
  <c r="X103" i="36"/>
  <c r="AK103" i="36"/>
  <c r="AK115" i="36"/>
  <c r="V99" i="36"/>
  <c r="AI99" i="36"/>
  <c r="AI111" i="36"/>
  <c r="Q99" i="36"/>
  <c r="O99" i="36" a="1"/>
  <c r="O99" i="36" s="1"/>
  <c r="AD99" i="36"/>
  <c r="AD111" i="36"/>
  <c r="BN69" i="1"/>
  <c r="AQ69" i="1"/>
  <c r="BN81" i="1"/>
  <c r="Y95" i="36"/>
  <c r="AL95" i="36"/>
  <c r="AL107" i="36"/>
  <c r="AO64" i="1"/>
  <c r="BL64" i="1"/>
  <c r="W91" i="36"/>
  <c r="AJ91" i="36"/>
  <c r="A62" i="35"/>
  <c r="D90" i="36"/>
  <c r="C77" i="32"/>
  <c r="AC77" i="32" s="1"/>
  <c r="B63" i="21"/>
  <c r="B62" i="22"/>
  <c r="B63" i="18"/>
  <c r="B62" i="19"/>
  <c r="AL62" i="19" s="1"/>
  <c r="AY62" i="19" s="1"/>
  <c r="A63" i="26"/>
  <c r="B62" i="20"/>
  <c r="AL62" i="20" s="1"/>
  <c r="AX62" i="20" s="1"/>
  <c r="A63" i="23"/>
  <c r="BQ61" i="1"/>
  <c r="AT61" i="1"/>
  <c r="O87" i="36" a="1"/>
  <c r="O87" i="36" s="1"/>
  <c r="Q87" i="36"/>
  <c r="AD87" i="36"/>
  <c r="BO57" i="1"/>
  <c r="AR57" i="1"/>
  <c r="AE83" i="36"/>
  <c r="R83" i="36"/>
  <c r="S83" i="36"/>
  <c r="AF83" i="36"/>
  <c r="AE79" i="36"/>
  <c r="R79" i="36"/>
  <c r="C47" i="35"/>
  <c r="BM48" i="1"/>
  <c r="AP48" i="1"/>
  <c r="Z75" i="36"/>
  <c r="AM75" i="36"/>
  <c r="A46" i="35"/>
  <c r="D74" i="36"/>
  <c r="C61" i="32"/>
  <c r="AC61" i="32" s="1"/>
  <c r="A47" i="23"/>
  <c r="A47" i="26"/>
  <c r="B46" i="20"/>
  <c r="AL46" i="20" s="1"/>
  <c r="AX46" i="20" s="1"/>
  <c r="B47" i="21"/>
  <c r="B46" i="22"/>
  <c r="B47" i="18"/>
  <c r="B46" i="19"/>
  <c r="AL46" i="19" s="1"/>
  <c r="AY46" i="19" s="1"/>
  <c r="C43" i="35"/>
  <c r="BM44" i="1"/>
  <c r="AP44" i="1"/>
  <c r="X71" i="36"/>
  <c r="AK71" i="36"/>
  <c r="AT41" i="1"/>
  <c r="BQ41" i="1"/>
  <c r="AJ67" i="36"/>
  <c r="W67" i="36"/>
  <c r="Q67" i="36"/>
  <c r="O67" i="36" a="1"/>
  <c r="O67" i="36" s="1"/>
  <c r="AD67" i="36"/>
  <c r="O63" i="36" a="1"/>
  <c r="O63" i="36" s="1"/>
  <c r="AD63" i="36"/>
  <c r="Q63" i="36"/>
  <c r="AF59" i="36"/>
  <c r="S59" i="36"/>
  <c r="A30" i="35"/>
  <c r="D58" i="36"/>
  <c r="C45" i="32"/>
  <c r="AC45" i="32" s="1"/>
  <c r="B31" i="21"/>
  <c r="B30" i="20"/>
  <c r="AL30" i="20" s="1"/>
  <c r="AX30" i="20" s="1"/>
  <c r="B30" i="22"/>
  <c r="B31" i="18"/>
  <c r="B30" i="19"/>
  <c r="AL30" i="19" s="1"/>
  <c r="AY30" i="19" s="1"/>
  <c r="A31" i="23"/>
  <c r="A31" i="26"/>
  <c r="BL28" i="1"/>
  <c r="AO28" i="1"/>
  <c r="AF55" i="36"/>
  <c r="S55" i="36"/>
  <c r="BO25" i="1"/>
  <c r="AR25" i="1"/>
  <c r="C28" i="35"/>
  <c r="BM29" i="1"/>
  <c r="AP29" i="1"/>
  <c r="AM56" i="36"/>
  <c r="Z56" i="36"/>
  <c r="C24" i="35"/>
  <c r="AP25" i="1"/>
  <c r="BM25" i="1"/>
  <c r="AI52" i="36"/>
  <c r="V52" i="36"/>
  <c r="AT18" i="1"/>
  <c r="BQ18" i="1"/>
  <c r="A15" i="35"/>
  <c r="D43" i="36"/>
  <c r="C30" i="32"/>
  <c r="AC30" i="32" s="1"/>
  <c r="B16" i="21"/>
  <c r="B15" i="22"/>
  <c r="B16" i="18"/>
  <c r="A16" i="23"/>
  <c r="B15" i="19"/>
  <c r="AL15" i="19" s="1"/>
  <c r="AY15" i="19" s="1"/>
  <c r="A16" i="26"/>
  <c r="B15" i="20"/>
  <c r="AL15" i="20" s="1"/>
  <c r="AO13" i="1"/>
  <c r="R40" i="36"/>
  <c r="C8" i="35"/>
  <c r="AP9" i="1"/>
  <c r="A18" i="35"/>
  <c r="D46" i="36"/>
  <c r="C33" i="32"/>
  <c r="AC33" i="32" s="1"/>
  <c r="A19" i="26"/>
  <c r="B18" i="20"/>
  <c r="AL18" i="20" s="1"/>
  <c r="AX18" i="20" s="1"/>
  <c r="A19" i="23"/>
  <c r="B19" i="21"/>
  <c r="B18" i="22"/>
  <c r="B19" i="18"/>
  <c r="B18" i="19"/>
  <c r="AL18" i="19" s="1"/>
  <c r="AY18" i="19" s="1"/>
  <c r="A10" i="35"/>
  <c r="D38" i="36"/>
  <c r="C25" i="32"/>
  <c r="AC25" i="32" s="1"/>
  <c r="A11" i="23"/>
  <c r="A11" i="26"/>
  <c r="B10" i="20"/>
  <c r="AL10" i="20" s="1"/>
  <c r="B11" i="21"/>
  <c r="B10" i="22"/>
  <c r="B11" i="18"/>
  <c r="B10" i="19"/>
  <c r="AL10" i="19" s="1"/>
  <c r="AY10" i="19" s="1"/>
  <c r="A6" i="35"/>
  <c r="D34" i="36"/>
  <c r="C21" i="32"/>
  <c r="AC21" i="32" s="1"/>
  <c r="B7" i="21"/>
  <c r="B6" i="22"/>
  <c r="B7" i="18"/>
  <c r="B6" i="19"/>
  <c r="AL6" i="19" s="1"/>
  <c r="AY6" i="19" s="1"/>
  <c r="B6" i="20"/>
  <c r="AL6" i="20" s="1"/>
  <c r="A7" i="26"/>
  <c r="A7" i="23"/>
  <c r="AM104" i="36"/>
  <c r="Z104" i="36"/>
  <c r="AM116" i="36"/>
  <c r="Z105" i="36"/>
  <c r="AH104" i="36"/>
  <c r="U104" i="36"/>
  <c r="AH116" i="36"/>
  <c r="U105" i="36"/>
  <c r="AQ74" i="1"/>
  <c r="BN74" i="1"/>
  <c r="BN86" i="1"/>
  <c r="C72" i="35"/>
  <c r="Y72" i="35" s="1"/>
  <c r="AP73" i="1"/>
  <c r="BM73" i="1"/>
  <c r="BM85" i="1"/>
  <c r="AG100" i="36"/>
  <c r="T100" i="36"/>
  <c r="AG112" i="36"/>
  <c r="A71" i="35"/>
  <c r="D99" i="36"/>
  <c r="C86" i="32"/>
  <c r="AC86" i="32" s="1"/>
  <c r="B72" i="21"/>
  <c r="B71" i="22"/>
  <c r="B72" i="18"/>
  <c r="A72" i="26"/>
  <c r="B71" i="19"/>
  <c r="AL71" i="19" s="1"/>
  <c r="AY71" i="19" s="1"/>
  <c r="A72" i="23"/>
  <c r="B71" i="20"/>
  <c r="AL71" i="20" s="1"/>
  <c r="AX71" i="20" s="1"/>
  <c r="Z96" i="36"/>
  <c r="AM96" i="36"/>
  <c r="AM108" i="36"/>
  <c r="V96" i="36"/>
  <c r="AI96" i="36"/>
  <c r="AI108" i="36"/>
  <c r="U92" i="36"/>
  <c r="AH92" i="36"/>
  <c r="AT62" i="1"/>
  <c r="BQ62" i="1"/>
  <c r="X88" i="36"/>
  <c r="AK88" i="36"/>
  <c r="Q88" i="36"/>
  <c r="AD88" i="36"/>
  <c r="O88" i="36" a="1"/>
  <c r="O88" i="36" s="1"/>
  <c r="T84" i="36"/>
  <c r="AG84" i="36"/>
  <c r="T80" i="36"/>
  <c r="AG80" i="36"/>
  <c r="BS52" i="6"/>
  <c r="D79" i="4"/>
  <c r="AS79" i="4" s="1"/>
  <c r="AT50" i="1"/>
  <c r="BQ50" i="1"/>
  <c r="Y76" i="36"/>
  <c r="AL76" i="36"/>
  <c r="BN46" i="1"/>
  <c r="AQ46" i="1"/>
  <c r="AF72" i="36"/>
  <c r="S72" i="36"/>
  <c r="O72" i="36" a="1"/>
  <c r="O72" i="36" s="1"/>
  <c r="Q72" i="36"/>
  <c r="AD72" i="36"/>
  <c r="AG68" i="36"/>
  <c r="T68" i="36"/>
  <c r="S64" i="36"/>
  <c r="AF64" i="36"/>
  <c r="AE60" i="36"/>
  <c r="R60" i="36"/>
  <c r="BS32" i="6"/>
  <c r="D59" i="4"/>
  <c r="AS59" i="4" s="1"/>
  <c r="T48" i="36"/>
  <c r="AG48" i="36"/>
  <c r="X48" i="36"/>
  <c r="AK48" i="36"/>
  <c r="AF44" i="36"/>
  <c r="S44" i="36"/>
  <c r="R44" i="36"/>
  <c r="AE44" i="36"/>
  <c r="W46" i="36"/>
  <c r="AJ46" i="36"/>
  <c r="U46" i="36"/>
  <c r="AH46" i="36"/>
  <c r="C61" i="35"/>
  <c r="AP62" i="1"/>
  <c r="BM62" i="1"/>
  <c r="AF89" i="36"/>
  <c r="S89" i="36"/>
  <c r="V85" i="36"/>
  <c r="AI85" i="36"/>
  <c r="S85" i="36"/>
  <c r="AF85" i="36"/>
  <c r="AH81" i="36"/>
  <c r="U81" i="36"/>
  <c r="AO50" i="1"/>
  <c r="BL50" i="1"/>
  <c r="O77" i="36" a="1"/>
  <c r="O77" i="36" s="1"/>
  <c r="Q77" i="36"/>
  <c r="AD77" i="36"/>
  <c r="BS49" i="6"/>
  <c r="D76" i="4"/>
  <c r="AS76" i="4" s="1"/>
  <c r="BQ47" i="1"/>
  <c r="AT47" i="1"/>
  <c r="Z73" i="36"/>
  <c r="AM73" i="36"/>
  <c r="R69" i="36"/>
  <c r="AE69" i="36"/>
  <c r="AL69" i="36"/>
  <c r="Y69" i="36"/>
  <c r="AH65" i="36"/>
  <c r="U65" i="36"/>
  <c r="Y61" i="36"/>
  <c r="AL61" i="36"/>
  <c r="AE57" i="36"/>
  <c r="R57" i="36"/>
  <c r="A24" i="35"/>
  <c r="D52" i="36"/>
  <c r="C39" i="32"/>
  <c r="AC39" i="32" s="1"/>
  <c r="A25" i="23"/>
  <c r="B25" i="21"/>
  <c r="A25" i="26"/>
  <c r="B24" i="22"/>
  <c r="B25" i="18"/>
  <c r="B24" i="19"/>
  <c r="AL24" i="19" s="1"/>
  <c r="AY24" i="19" s="1"/>
  <c r="B24" i="20"/>
  <c r="AL24" i="20" s="1"/>
  <c r="AX24" i="20" s="1"/>
  <c r="C21" i="35"/>
  <c r="AP22" i="1"/>
  <c r="BM22" i="1"/>
  <c r="AE49" i="36"/>
  <c r="R49" i="36"/>
  <c r="Y45" i="36"/>
  <c r="AL45" i="36"/>
  <c r="U41" i="36"/>
  <c r="AR7" i="1"/>
  <c r="Q33" i="36"/>
  <c r="O33" i="36" a="1"/>
  <c r="O33" i="36" s="1"/>
  <c r="BL51" i="1"/>
  <c r="AO51" i="1"/>
  <c r="T78" i="36"/>
  <c r="AG78" i="36"/>
  <c r="BL47" i="1"/>
  <c r="AO47" i="1"/>
  <c r="AF74" i="36"/>
  <c r="S74" i="36"/>
  <c r="AQ44" i="1"/>
  <c r="BN44" i="1"/>
  <c r="AI70" i="36"/>
  <c r="V70" i="36"/>
  <c r="T70" i="36"/>
  <c r="AG70" i="36"/>
  <c r="AR40" i="1"/>
  <c r="BO40" i="1"/>
  <c r="V66" i="36"/>
  <c r="AI66" i="36"/>
  <c r="BS38" i="6"/>
  <c r="D65" i="4"/>
  <c r="AS65" i="4" s="1"/>
  <c r="BQ36" i="1"/>
  <c r="AT36" i="1"/>
  <c r="AO31" i="1"/>
  <c r="BL31" i="1"/>
  <c r="AL58" i="36"/>
  <c r="Y58" i="36"/>
  <c r="AE50" i="36"/>
  <c r="R50" i="36"/>
  <c r="AI50" i="36"/>
  <c r="V50" i="36"/>
  <c r="R38" i="36"/>
  <c r="AI101" i="36"/>
  <c r="V101" i="36"/>
  <c r="AI113" i="36"/>
  <c r="BO71" i="1"/>
  <c r="AR71" i="1"/>
  <c r="BO83" i="1"/>
  <c r="AG97" i="36"/>
  <c r="T97" i="36"/>
  <c r="AG109" i="36"/>
  <c r="AQ67" i="1"/>
  <c r="BN67" i="1"/>
  <c r="BN79" i="1"/>
  <c r="AI93" i="36"/>
  <c r="V93" i="36"/>
  <c r="AI105" i="36"/>
  <c r="BQ35" i="1"/>
  <c r="AT35" i="1"/>
  <c r="BS33" i="6"/>
  <c r="D60" i="4"/>
  <c r="AS60" i="4" s="1"/>
  <c r="C25" i="35"/>
  <c r="BM26" i="1"/>
  <c r="AP26" i="1"/>
  <c r="AG53" i="36"/>
  <c r="T53" i="36"/>
  <c r="Q37" i="36"/>
  <c r="O37" i="36" a="1"/>
  <c r="O37" i="36" s="1"/>
  <c r="BS5" i="6"/>
  <c r="D32" i="4"/>
  <c r="AS32" i="4" s="1"/>
  <c r="AK62" i="36"/>
  <c r="X62" i="36"/>
  <c r="BO28" i="1"/>
  <c r="AR28" i="1"/>
  <c r="S54" i="36"/>
  <c r="AF54" i="36"/>
  <c r="BQ21" i="1"/>
  <c r="AT21" i="1"/>
  <c r="C19" i="35"/>
  <c r="AP20" i="1"/>
  <c r="BM20" i="1"/>
  <c r="Y47" i="36"/>
  <c r="AL47" i="36"/>
  <c r="Y43" i="36"/>
  <c r="Z43" i="36"/>
  <c r="C62" i="35"/>
  <c r="AP63" i="1"/>
  <c r="BM63" i="1"/>
  <c r="U90" i="36"/>
  <c r="AH90" i="36"/>
  <c r="D89" i="36"/>
  <c r="A61" i="35"/>
  <c r="C76" i="32"/>
  <c r="AC76" i="32" s="1"/>
  <c r="A62" i="26"/>
  <c r="A62" i="23"/>
  <c r="B62" i="21"/>
  <c r="B61" i="22"/>
  <c r="B62" i="18"/>
  <c r="B61" i="19"/>
  <c r="AL61" i="19" s="1"/>
  <c r="AY61" i="19" s="1"/>
  <c r="B61" i="20"/>
  <c r="AL61" i="20" s="1"/>
  <c r="AX61" i="20" s="1"/>
  <c r="BO60" i="1"/>
  <c r="AR60" i="1"/>
  <c r="BL59" i="1"/>
  <c r="AO59" i="1"/>
  <c r="AG86" i="36"/>
  <c r="T86" i="36"/>
  <c r="BO56" i="1"/>
  <c r="AR56" i="1"/>
  <c r="U82" i="36"/>
  <c r="AH82" i="36"/>
  <c r="O82" i="36" a="1"/>
  <c r="O82" i="36" s="1"/>
  <c r="AD82" i="36"/>
  <c r="Q82" i="36"/>
  <c r="C23" i="35"/>
  <c r="BM24" i="1"/>
  <c r="AP24" i="1"/>
  <c r="O51" i="36" a="1"/>
  <c r="O51" i="36" s="1"/>
  <c r="Q51" i="36"/>
  <c r="AD51" i="36"/>
  <c r="AG102" i="36"/>
  <c r="T102" i="36"/>
  <c r="AG114" i="36"/>
  <c r="AQ72" i="1"/>
  <c r="BN72" i="1"/>
  <c r="BN84" i="1"/>
  <c r="Z98" i="36"/>
  <c r="AM98" i="36"/>
  <c r="AM110" i="36"/>
  <c r="BS70" i="6"/>
  <c r="D97" i="4"/>
  <c r="AS97" i="4" s="1"/>
  <c r="T94" i="36"/>
  <c r="AG94" i="36"/>
  <c r="AG106" i="36"/>
  <c r="AQ29" i="1"/>
  <c r="BN29" i="1"/>
  <c r="DF41" i="21"/>
  <c r="DE41" i="18"/>
  <c r="DF66" i="21"/>
  <c r="DE66" i="18"/>
  <c r="DE67" i="18"/>
  <c r="DF67" i="21"/>
  <c r="DE60" i="18"/>
  <c r="DF60" i="21"/>
  <c r="DE69" i="18"/>
  <c r="DF69" i="21"/>
  <c r="DF71" i="21"/>
  <c r="DE71" i="18"/>
  <c r="DF26" i="21"/>
  <c r="DE26" i="18"/>
  <c r="DF56" i="21"/>
  <c r="DE56" i="18"/>
  <c r="DF82" i="21"/>
  <c r="DE82" i="18"/>
  <c r="DF86" i="21"/>
  <c r="DE86" i="18"/>
  <c r="DF79" i="21"/>
  <c r="DE79" i="18"/>
  <c r="DF88" i="21"/>
  <c r="DE88" i="18"/>
  <c r="DF89" i="21"/>
  <c r="DE89" i="18"/>
  <c r="BQ77" i="1"/>
  <c r="AT77" i="1"/>
  <c r="BQ89" i="1"/>
  <c r="AT78" i="1"/>
  <c r="C75" i="35"/>
  <c r="BM76" i="1"/>
  <c r="AP76" i="1"/>
  <c r="BM88" i="1"/>
  <c r="AG103" i="36"/>
  <c r="T103" i="36"/>
  <c r="AG115" i="36"/>
  <c r="A74" i="35"/>
  <c r="D102" i="36"/>
  <c r="C89" i="32"/>
  <c r="AC89" i="32" s="1"/>
  <c r="A75" i="26"/>
  <c r="A75" i="23"/>
  <c r="B74" i="20"/>
  <c r="AL74" i="20" s="1"/>
  <c r="AX74" i="20" s="1"/>
  <c r="B75" i="21"/>
  <c r="B74" i="22"/>
  <c r="B75" i="18"/>
  <c r="B74" i="19"/>
  <c r="AL74" i="19" s="1"/>
  <c r="AY74" i="19" s="1"/>
  <c r="Z99" i="36"/>
  <c r="AM99" i="36"/>
  <c r="AM111" i="36"/>
  <c r="X99" i="36"/>
  <c r="AK99" i="36"/>
  <c r="AK111" i="36"/>
  <c r="AR69" i="1"/>
  <c r="BO69" i="1"/>
  <c r="BO81" i="1"/>
  <c r="AF95" i="36"/>
  <c r="S95" i="36"/>
  <c r="AF107" i="36"/>
  <c r="A66" i="35"/>
  <c r="D94" i="36"/>
  <c r="C81" i="32"/>
  <c r="AC81" i="32" s="1"/>
  <c r="B67" i="21"/>
  <c r="B66" i="20"/>
  <c r="AL66" i="20" s="1"/>
  <c r="AX66" i="20" s="1"/>
  <c r="B66" i="22"/>
  <c r="B67" i="18"/>
  <c r="B66" i="19"/>
  <c r="AL66" i="19" s="1"/>
  <c r="AY66" i="19" s="1"/>
  <c r="A67" i="26"/>
  <c r="A67" i="23"/>
  <c r="U91" i="36"/>
  <c r="AH91" i="36"/>
  <c r="BS63" i="6"/>
  <c r="D90" i="4"/>
  <c r="AS90" i="4" s="1"/>
  <c r="BN61" i="1"/>
  <c r="AQ61" i="1"/>
  <c r="T87" i="36"/>
  <c r="AG87" i="36"/>
  <c r="AQ57" i="1"/>
  <c r="BN57" i="1"/>
  <c r="X83" i="36"/>
  <c r="AK83" i="36"/>
  <c r="AM83" i="36"/>
  <c r="Z83" i="36"/>
  <c r="AL79" i="36"/>
  <c r="Y79" i="36"/>
  <c r="AR49" i="1"/>
  <c r="BO49" i="1"/>
  <c r="BL48" i="1"/>
  <c r="AO48" i="1"/>
  <c r="AL75" i="36"/>
  <c r="Y75" i="36"/>
  <c r="BS47" i="6"/>
  <c r="D74" i="4"/>
  <c r="AS74" i="4" s="1"/>
  <c r="BO45" i="1"/>
  <c r="AR45" i="1"/>
  <c r="AO44" i="1"/>
  <c r="BL44" i="1"/>
  <c r="V71" i="36"/>
  <c r="AI71" i="36"/>
  <c r="AI67" i="36"/>
  <c r="V67" i="36"/>
  <c r="AE67" i="36"/>
  <c r="R67" i="36"/>
  <c r="R63" i="36"/>
  <c r="AE63" i="36"/>
  <c r="C31" i="35"/>
  <c r="BM32" i="1"/>
  <c r="AP32" i="1"/>
  <c r="R59" i="36"/>
  <c r="AE59" i="36"/>
  <c r="BS31" i="6"/>
  <c r="D58" i="4"/>
  <c r="AS58" i="4" s="1"/>
  <c r="AM55" i="36"/>
  <c r="Z55" i="36"/>
  <c r="AQ25" i="1"/>
  <c r="BN25" i="1"/>
  <c r="A14" i="35"/>
  <c r="D42" i="36"/>
  <c r="C29" i="32"/>
  <c r="AC29" i="32" s="1"/>
  <c r="A15" i="23"/>
  <c r="A15" i="26"/>
  <c r="B15" i="21"/>
  <c r="B14" i="22"/>
  <c r="B15" i="18"/>
  <c r="B14" i="20"/>
  <c r="AL14" i="20" s="1"/>
  <c r="B14" i="19"/>
  <c r="AL14" i="19" s="1"/>
  <c r="AY14" i="19" s="1"/>
  <c r="BL29" i="1"/>
  <c r="AO29" i="1"/>
  <c r="U56" i="36"/>
  <c r="AH56" i="36"/>
  <c r="BO26" i="1"/>
  <c r="AR26" i="1"/>
  <c r="R52" i="36"/>
  <c r="AE52" i="36"/>
  <c r="AG52" i="36"/>
  <c r="T52" i="36"/>
  <c r="AR18" i="1"/>
  <c r="BO18" i="1"/>
  <c r="BS16" i="6"/>
  <c r="D43" i="4"/>
  <c r="AS43" i="4" s="1"/>
  <c r="T40" i="36"/>
  <c r="AR24" i="1"/>
  <c r="BO24" i="1"/>
  <c r="BS19" i="6"/>
  <c r="D46" i="4"/>
  <c r="AS46" i="4" s="1"/>
  <c r="BS11" i="6"/>
  <c r="D38" i="4"/>
  <c r="AS38" i="4" s="1"/>
  <c r="BS7" i="6"/>
  <c r="D34" i="4"/>
  <c r="AS34" i="4" s="1"/>
  <c r="V104" i="36"/>
  <c r="AI104" i="36"/>
  <c r="AI116" i="36"/>
  <c r="V105" i="36"/>
  <c r="AK100" i="36"/>
  <c r="X100" i="36"/>
  <c r="AK112" i="36"/>
  <c r="BS72" i="6"/>
  <c r="D99" i="4"/>
  <c r="AS99" i="4" s="1"/>
  <c r="U96" i="36"/>
  <c r="AH96" i="36"/>
  <c r="AH108" i="36"/>
  <c r="BO66" i="1"/>
  <c r="AR66" i="1"/>
  <c r="BO78" i="1"/>
  <c r="AG92" i="36"/>
  <c r="T92" i="36"/>
  <c r="AI92" i="36"/>
  <c r="V92" i="36"/>
  <c r="AG88" i="36"/>
  <c r="T88" i="36"/>
  <c r="S84" i="36"/>
  <c r="AF84" i="36"/>
  <c r="A55" i="35"/>
  <c r="D83" i="36"/>
  <c r="C70" i="32"/>
  <c r="AC70" i="32" s="1"/>
  <c r="B55" i="20"/>
  <c r="AL55" i="20" s="1"/>
  <c r="AX55" i="20" s="1"/>
  <c r="B56" i="21"/>
  <c r="B55" i="22"/>
  <c r="B56" i="18"/>
  <c r="A56" i="26"/>
  <c r="B55" i="19"/>
  <c r="AL55" i="19" s="1"/>
  <c r="AY55" i="19" s="1"/>
  <c r="A56" i="23"/>
  <c r="BQ54" i="1"/>
  <c r="AT54" i="1"/>
  <c r="BL53" i="1"/>
  <c r="AO53" i="1"/>
  <c r="R80" i="36"/>
  <c r="AE80" i="36"/>
  <c r="R76" i="36"/>
  <c r="AE76" i="36"/>
  <c r="AM76" i="36"/>
  <c r="Z76" i="36"/>
  <c r="V72" i="36"/>
  <c r="AI72" i="36"/>
  <c r="AJ68" i="36"/>
  <c r="W68" i="36"/>
  <c r="C36" i="35"/>
  <c r="AP37" i="1"/>
  <c r="BM37" i="1"/>
  <c r="W64" i="36"/>
  <c r="AJ64" i="36"/>
  <c r="W60" i="36"/>
  <c r="AJ60" i="36"/>
  <c r="S48" i="36"/>
  <c r="AF48" i="36"/>
  <c r="Z48" i="36"/>
  <c r="AM48" i="36"/>
  <c r="Z44" i="36"/>
  <c r="AM44" i="36"/>
  <c r="AG44" i="36"/>
  <c r="T44" i="36"/>
  <c r="AL46" i="36"/>
  <c r="Y46" i="36"/>
  <c r="D45" i="36"/>
  <c r="A17" i="35"/>
  <c r="C32" i="32"/>
  <c r="AC32" i="32" s="1"/>
  <c r="B17" i="19"/>
  <c r="AL17" i="19" s="1"/>
  <c r="AY17" i="19" s="1"/>
  <c r="B17" i="20"/>
  <c r="AL17" i="20" s="1"/>
  <c r="AX17" i="20" s="1"/>
  <c r="A18" i="26"/>
  <c r="B18" i="21"/>
  <c r="A18" i="23"/>
  <c r="B17" i="22"/>
  <c r="B18" i="18"/>
  <c r="C14" i="35"/>
  <c r="Y14" i="35" s="1"/>
  <c r="AP15" i="1"/>
  <c r="Q42" i="36"/>
  <c r="O42" i="36" a="1"/>
  <c r="O42" i="36" s="1"/>
  <c r="AO7" i="1"/>
  <c r="AR63" i="1"/>
  <c r="BO63" i="1"/>
  <c r="AL89" i="36"/>
  <c r="Y89" i="36"/>
  <c r="X89" i="36"/>
  <c r="AK89" i="36"/>
  <c r="U85" i="36"/>
  <c r="AH85" i="36"/>
  <c r="AF81" i="36"/>
  <c r="S81" i="36"/>
  <c r="A52" i="35"/>
  <c r="D80" i="36"/>
  <c r="C67" i="32"/>
  <c r="AC67" i="32" s="1"/>
  <c r="B53" i="21"/>
  <c r="B52" i="22"/>
  <c r="B53" i="18"/>
  <c r="B52" i="19"/>
  <c r="AL52" i="19" s="1"/>
  <c r="AY52" i="19" s="1"/>
  <c r="B52" i="20"/>
  <c r="AL52" i="20" s="1"/>
  <c r="AX52" i="20" s="1"/>
  <c r="A53" i="26"/>
  <c r="A53" i="23"/>
  <c r="BO51" i="1"/>
  <c r="AR51" i="1"/>
  <c r="C49" i="35"/>
  <c r="AP50" i="1"/>
  <c r="BM50" i="1"/>
  <c r="AK77" i="36"/>
  <c r="X77" i="36"/>
  <c r="AH73" i="36"/>
  <c r="U73" i="36"/>
  <c r="X73" i="36"/>
  <c r="AK73" i="36"/>
  <c r="U69" i="36"/>
  <c r="AH69" i="36"/>
  <c r="AM65" i="36"/>
  <c r="Z65" i="36"/>
  <c r="A36" i="35"/>
  <c r="D64" i="36"/>
  <c r="C51" i="32"/>
  <c r="AC51" i="32" s="1"/>
  <c r="A37" i="26"/>
  <c r="A37" i="23"/>
  <c r="B36" i="20"/>
  <c r="AL36" i="20" s="1"/>
  <c r="AX36" i="20" s="1"/>
  <c r="B37" i="21"/>
  <c r="B36" i="22"/>
  <c r="B37" i="18"/>
  <c r="B36" i="19"/>
  <c r="AL36" i="19" s="1"/>
  <c r="AY36" i="19" s="1"/>
  <c r="AF61" i="36"/>
  <c r="S61" i="36"/>
  <c r="AO30" i="1"/>
  <c r="BL30" i="1"/>
  <c r="AM57" i="36"/>
  <c r="Z57" i="36"/>
  <c r="BS25" i="6"/>
  <c r="D52" i="4"/>
  <c r="AS52" i="4" s="1"/>
  <c r="Y49" i="36"/>
  <c r="AL49" i="36"/>
  <c r="C17" i="35"/>
  <c r="AP18" i="1"/>
  <c r="BM18" i="1"/>
  <c r="AF45" i="36"/>
  <c r="S45" i="36"/>
  <c r="AO14" i="1"/>
  <c r="Y41" i="36"/>
  <c r="AQ7" i="1"/>
  <c r="Y33" i="36"/>
  <c r="AE78" i="36"/>
  <c r="R78" i="36"/>
  <c r="Z74" i="36"/>
  <c r="AM74" i="36"/>
  <c r="AD70" i="36"/>
  <c r="AR70" i="36" s="1"/>
  <c r="Q70" i="36"/>
  <c r="AQ70" i="36" s="1"/>
  <c r="O70" i="36" a="1"/>
  <c r="O70" i="36" s="1"/>
  <c r="AL70" i="36"/>
  <c r="Y70" i="36"/>
  <c r="C38" i="35"/>
  <c r="BM39" i="1"/>
  <c r="AP39" i="1"/>
  <c r="T66" i="36"/>
  <c r="AG66" i="36"/>
  <c r="BN32" i="1"/>
  <c r="AQ32" i="1"/>
  <c r="R58" i="36"/>
  <c r="AE58" i="36"/>
  <c r="T58" i="36"/>
  <c r="AG58" i="36"/>
  <c r="S50" i="36"/>
  <c r="AF50" i="36"/>
  <c r="C10" i="35"/>
  <c r="AP11" i="1"/>
  <c r="S38" i="36"/>
  <c r="AO74" i="1"/>
  <c r="BL74" i="1"/>
  <c r="BL86" i="1"/>
  <c r="AF101" i="36"/>
  <c r="S101" i="36"/>
  <c r="AF113" i="36"/>
  <c r="AK97" i="36"/>
  <c r="X97" i="36"/>
  <c r="AK109" i="36"/>
  <c r="U97" i="36"/>
  <c r="AH97" i="36"/>
  <c r="AH109" i="36"/>
  <c r="C65" i="35"/>
  <c r="BM66" i="1"/>
  <c r="AP66" i="1"/>
  <c r="BM78" i="1"/>
  <c r="AD93" i="36"/>
  <c r="Q93" i="36"/>
  <c r="O93" i="36" a="1"/>
  <c r="O93" i="36" s="1"/>
  <c r="AD105" i="36"/>
  <c r="A64" i="35"/>
  <c r="D92" i="36"/>
  <c r="C79" i="32"/>
  <c r="AC79" i="32" s="1"/>
  <c r="B64" i="20"/>
  <c r="AL64" i="20" s="1"/>
  <c r="AX64" i="20" s="1"/>
  <c r="A65" i="26"/>
  <c r="B65" i="21"/>
  <c r="A65" i="23"/>
  <c r="B64" i="22"/>
  <c r="B65" i="18"/>
  <c r="B64" i="19"/>
  <c r="AL64" i="19" s="1"/>
  <c r="AY64" i="19" s="1"/>
  <c r="U53" i="36"/>
  <c r="AH53" i="36"/>
  <c r="AM53" i="36"/>
  <c r="Z53" i="36"/>
  <c r="C9" i="35"/>
  <c r="Y9" i="35" s="1"/>
  <c r="AP10" i="1"/>
  <c r="Z37" i="36"/>
  <c r="AM62" i="36"/>
  <c r="Z62" i="36"/>
  <c r="AQ28" i="1"/>
  <c r="BN28" i="1"/>
  <c r="AL54" i="36"/>
  <c r="Y54" i="36"/>
  <c r="BN21" i="1"/>
  <c r="AQ21" i="1"/>
  <c r="AM47" i="36"/>
  <c r="Z47" i="36"/>
  <c r="V47" i="36"/>
  <c r="AI47" i="36"/>
  <c r="R43" i="36"/>
  <c r="U43" i="36"/>
  <c r="Z101" i="23"/>
  <c r="AD101" i="23" s="1"/>
  <c r="D102" i="33" s="1"/>
  <c r="AO63" i="1"/>
  <c r="BL63" i="1"/>
  <c r="AJ90" i="36"/>
  <c r="W90" i="36"/>
  <c r="BS62" i="6"/>
  <c r="D89" i="4"/>
  <c r="AS89" i="4" s="1"/>
  <c r="AQ60" i="1"/>
  <c r="BN60" i="1"/>
  <c r="Y86" i="36"/>
  <c r="AL86" i="36"/>
  <c r="AQ56" i="1"/>
  <c r="BN56" i="1"/>
  <c r="R82" i="36"/>
  <c r="AE82" i="36"/>
  <c r="W82" i="36"/>
  <c r="AJ82" i="36"/>
  <c r="AL51" i="36"/>
  <c r="Y51" i="36"/>
  <c r="BQ76" i="1"/>
  <c r="AT76" i="1"/>
  <c r="BQ88" i="1"/>
  <c r="S102" i="36"/>
  <c r="AF102" i="36"/>
  <c r="AF114" i="36"/>
  <c r="BQ72" i="1"/>
  <c r="AT72" i="1"/>
  <c r="BQ84" i="1"/>
  <c r="C70" i="35"/>
  <c r="AP71" i="1"/>
  <c r="BM71" i="1"/>
  <c r="BM83" i="1"/>
  <c r="AJ98" i="36"/>
  <c r="W98" i="36"/>
  <c r="AJ110" i="36"/>
  <c r="BN68" i="1"/>
  <c r="AQ68" i="1"/>
  <c r="BN80" i="1"/>
  <c r="Y94" i="36"/>
  <c r="AL94" i="36"/>
  <c r="AL106" i="36"/>
  <c r="BQ29" i="1"/>
  <c r="AT29" i="1"/>
  <c r="DF25" i="21"/>
  <c r="DE25" i="18"/>
  <c r="DE77" i="18"/>
  <c r="DF77" i="21"/>
  <c r="DF87" i="21"/>
  <c r="DE87" i="18"/>
  <c r="AR77" i="1"/>
  <c r="BO77" i="1"/>
  <c r="BO89" i="1"/>
  <c r="AR78" i="1"/>
  <c r="S103" i="36"/>
  <c r="AF103" i="36"/>
  <c r="AF115" i="36"/>
  <c r="BS75" i="6"/>
  <c r="D102" i="4"/>
  <c r="AS102" i="4" s="1"/>
  <c r="AH99" i="36"/>
  <c r="U99" i="36"/>
  <c r="AH111" i="36"/>
  <c r="BQ69" i="1"/>
  <c r="AT69" i="1"/>
  <c r="BQ81" i="1"/>
  <c r="C67" i="35"/>
  <c r="AP68" i="1"/>
  <c r="BM68" i="1"/>
  <c r="BM80" i="1"/>
  <c r="AG95" i="36"/>
  <c r="T95" i="36"/>
  <c r="AG107" i="36"/>
  <c r="BS67" i="6"/>
  <c r="D94" i="4"/>
  <c r="AS94" i="4" s="1"/>
  <c r="AE91" i="36"/>
  <c r="R91" i="36"/>
  <c r="AL87" i="36"/>
  <c r="Y87" i="36"/>
  <c r="AI87" i="36"/>
  <c r="V87" i="36"/>
  <c r="AH83" i="36"/>
  <c r="U83" i="36"/>
  <c r="C51" i="35"/>
  <c r="BM52" i="1"/>
  <c r="AP52" i="1"/>
  <c r="AK79" i="36"/>
  <c r="X79" i="36"/>
  <c r="A50" i="35"/>
  <c r="D78" i="36"/>
  <c r="C65" i="32"/>
  <c r="AC65" i="32" s="1"/>
  <c r="A51" i="26"/>
  <c r="A51" i="23"/>
  <c r="B51" i="21"/>
  <c r="B50" i="22"/>
  <c r="B51" i="18"/>
  <c r="B50" i="20"/>
  <c r="AL50" i="20" s="1"/>
  <c r="AX50" i="20" s="1"/>
  <c r="B50" i="19"/>
  <c r="AL50" i="19" s="1"/>
  <c r="AY50" i="19" s="1"/>
  <c r="BQ49" i="1"/>
  <c r="AT49" i="1"/>
  <c r="AJ75" i="36"/>
  <c r="W75" i="36"/>
  <c r="AQ45" i="1"/>
  <c r="BN45" i="1"/>
  <c r="U71" i="36"/>
  <c r="AH71" i="36"/>
  <c r="Z71" i="36"/>
  <c r="AM71" i="36"/>
  <c r="X67" i="36"/>
  <c r="AK67" i="36"/>
  <c r="AL63" i="36"/>
  <c r="Y63" i="36"/>
  <c r="A34" i="35"/>
  <c r="D62" i="36"/>
  <c r="C49" i="32"/>
  <c r="AC49" i="32" s="1"/>
  <c r="B35" i="21"/>
  <c r="B34" i="22"/>
  <c r="B35" i="18"/>
  <c r="B34" i="19"/>
  <c r="AL34" i="19" s="1"/>
  <c r="AY34" i="19" s="1"/>
  <c r="B34" i="20"/>
  <c r="AL34" i="20" s="1"/>
  <c r="AX34" i="20" s="1"/>
  <c r="A35" i="26"/>
  <c r="A35" i="23"/>
  <c r="AJ59" i="36"/>
  <c r="W59" i="36"/>
  <c r="X55" i="36"/>
  <c r="AK55" i="36"/>
  <c r="BS15" i="6"/>
  <c r="D42" i="4"/>
  <c r="AS42" i="4" s="1"/>
  <c r="T56" i="36"/>
  <c r="AG56" i="36"/>
  <c r="Y56" i="36"/>
  <c r="AL56" i="36"/>
  <c r="AT26" i="1"/>
  <c r="BQ26" i="1"/>
  <c r="Y52" i="36"/>
  <c r="AL52" i="36"/>
  <c r="AK52" i="36"/>
  <c r="X52" i="36"/>
  <c r="BN18" i="1"/>
  <c r="AQ18" i="1"/>
  <c r="C12" i="35"/>
  <c r="AP13" i="1"/>
  <c r="BN24" i="1"/>
  <c r="AQ24" i="1"/>
  <c r="AR20" i="1"/>
  <c r="BO20" i="1"/>
  <c r="AK104" i="36"/>
  <c r="X104" i="36"/>
  <c r="AK116" i="36"/>
  <c r="X105" i="36"/>
  <c r="AD100" i="36"/>
  <c r="O100" i="36" a="1"/>
  <c r="O100" i="36" s="1"/>
  <c r="Q100" i="36"/>
  <c r="AQ100" i="36" s="1"/>
  <c r="AD112" i="36"/>
  <c r="BO70" i="1"/>
  <c r="AR70" i="1"/>
  <c r="BO82" i="1"/>
  <c r="AE96" i="36"/>
  <c r="R96" i="36"/>
  <c r="AE108" i="36"/>
  <c r="BN66" i="1"/>
  <c r="AQ66" i="1"/>
  <c r="BN78" i="1"/>
  <c r="O92" i="36" a="1"/>
  <c r="O92" i="36" s="1"/>
  <c r="AD92" i="36"/>
  <c r="Q92" i="36"/>
  <c r="W92" i="36"/>
  <c r="AJ92" i="36"/>
  <c r="W88" i="36"/>
  <c r="AJ88" i="36"/>
  <c r="AO57" i="1"/>
  <c r="BL57" i="1"/>
  <c r="Y84" i="36"/>
  <c r="AL84" i="36"/>
  <c r="BS56" i="6"/>
  <c r="D83" i="4"/>
  <c r="AS83" i="4" s="1"/>
  <c r="Z80" i="36"/>
  <c r="AM80" i="36"/>
  <c r="W76" i="36"/>
  <c r="AJ76" i="36"/>
  <c r="Q76" i="36"/>
  <c r="AD76" i="36"/>
  <c r="O76" i="36" a="1"/>
  <c r="O76" i="36" s="1"/>
  <c r="X72" i="36"/>
  <c r="AK72" i="36"/>
  <c r="BL41" i="1"/>
  <c r="AO41" i="1"/>
  <c r="R68" i="36"/>
  <c r="AE68" i="36"/>
  <c r="BL37" i="1"/>
  <c r="AO37" i="1"/>
  <c r="Y64" i="36"/>
  <c r="AL64" i="36"/>
  <c r="AM60" i="36"/>
  <c r="Z60" i="36"/>
  <c r="A23" i="35"/>
  <c r="D51" i="36"/>
  <c r="C38" i="32"/>
  <c r="AC38" i="32" s="1"/>
  <c r="B24" i="21"/>
  <c r="B23" i="22"/>
  <c r="B24" i="18"/>
  <c r="A24" i="26"/>
  <c r="B23" i="20"/>
  <c r="AL23" i="20" s="1"/>
  <c r="AX23" i="20" s="1"/>
  <c r="B23" i="19"/>
  <c r="AL23" i="19" s="1"/>
  <c r="AY23" i="19" s="1"/>
  <c r="A24" i="23"/>
  <c r="BO22" i="1"/>
  <c r="AR22" i="1"/>
  <c r="V48" i="36"/>
  <c r="AI48" i="36"/>
  <c r="AH44" i="36"/>
  <c r="U44" i="36"/>
  <c r="S46" i="36"/>
  <c r="AF46" i="36"/>
  <c r="BS18" i="6"/>
  <c r="D45" i="4"/>
  <c r="AS45" i="4" s="1"/>
  <c r="AQ63" i="1"/>
  <c r="BN63" i="1"/>
  <c r="W89" i="36"/>
  <c r="AJ89" i="36"/>
  <c r="AM89" i="36"/>
  <c r="Z89" i="36"/>
  <c r="R85" i="36"/>
  <c r="AE85" i="36"/>
  <c r="AT55" i="1"/>
  <c r="BQ55" i="1"/>
  <c r="AO54" i="1"/>
  <c r="BL54" i="1"/>
  <c r="AJ81" i="36"/>
  <c r="W81" i="36"/>
  <c r="BS53" i="6"/>
  <c r="D80" i="4"/>
  <c r="AS80" i="4" s="1"/>
  <c r="U77" i="36"/>
  <c r="AH77" i="36"/>
  <c r="O73" i="36" a="1"/>
  <c r="O73" i="36" s="1"/>
  <c r="AD73" i="36"/>
  <c r="Q73" i="36"/>
  <c r="AI73" i="36"/>
  <c r="V73" i="36"/>
  <c r="Z69" i="36"/>
  <c r="AM69" i="36"/>
  <c r="BL38" i="1"/>
  <c r="AO38" i="1"/>
  <c r="Q65" i="36"/>
  <c r="AD65" i="36"/>
  <c r="O65" i="36" a="1"/>
  <c r="O65" i="36" s="1"/>
  <c r="BS37" i="6"/>
  <c r="D64" i="4"/>
  <c r="AS64" i="4" s="1"/>
  <c r="AO34" i="1"/>
  <c r="BL34" i="1"/>
  <c r="V61" i="36"/>
  <c r="AI61" i="36"/>
  <c r="C29" i="35"/>
  <c r="AP30" i="1"/>
  <c r="BM30" i="1"/>
  <c r="Q57" i="36"/>
  <c r="AD57" i="36"/>
  <c r="AR57" i="36" s="1"/>
  <c r="O57" i="36" a="1"/>
  <c r="O57" i="36" s="1"/>
  <c r="BO27" i="1"/>
  <c r="AR27" i="1"/>
  <c r="AI49" i="36"/>
  <c r="V49" i="36"/>
  <c r="AJ45" i="36"/>
  <c r="W45" i="36"/>
  <c r="AD45" i="36"/>
  <c r="Q45" i="36"/>
  <c r="O45" i="36" a="1"/>
  <c r="O45" i="36" s="1"/>
  <c r="AQ15" i="1"/>
  <c r="Q41" i="36"/>
  <c r="O41" i="36" a="1"/>
  <c r="O41" i="36" s="1"/>
  <c r="V41" i="36"/>
  <c r="A8" i="35"/>
  <c r="D36" i="36"/>
  <c r="C23" i="32"/>
  <c r="AC23" i="32" s="1"/>
  <c r="B8" i="19"/>
  <c r="AL8" i="19" s="1"/>
  <c r="AY8" i="19" s="1"/>
  <c r="B8" i="20"/>
  <c r="AL8" i="20" s="1"/>
  <c r="A9" i="23"/>
  <c r="B9" i="21"/>
  <c r="A9" i="26"/>
  <c r="B8" i="22"/>
  <c r="B9" i="18"/>
  <c r="AO6" i="1"/>
  <c r="S33" i="36"/>
  <c r="C50" i="35"/>
  <c r="AP51" i="1"/>
  <c r="BM51" i="1"/>
  <c r="AJ78" i="36"/>
  <c r="W78" i="36"/>
  <c r="O74" i="36" a="1"/>
  <c r="O74" i="36" s="1"/>
  <c r="Q74" i="36"/>
  <c r="AQ74" i="36" s="1"/>
  <c r="AD74" i="36"/>
  <c r="AR74" i="36" s="1"/>
  <c r="X70" i="36"/>
  <c r="AK70" i="36"/>
  <c r="AO39" i="1"/>
  <c r="BL39" i="1"/>
  <c r="U66" i="36"/>
  <c r="AH66" i="36"/>
  <c r="BO32" i="1"/>
  <c r="AR32" i="1"/>
  <c r="AD58" i="36"/>
  <c r="Q58" i="36"/>
  <c r="O58" i="36" a="1"/>
  <c r="O58" i="36" s="1"/>
  <c r="AJ58" i="36"/>
  <c r="W58" i="36"/>
  <c r="W50" i="36"/>
  <c r="AJ50" i="36"/>
  <c r="Q38" i="36"/>
  <c r="AQ38" i="36" s="1"/>
  <c r="O38" i="36" a="1"/>
  <c r="O38" i="36" s="1"/>
  <c r="BQ75" i="1"/>
  <c r="AT75" i="1"/>
  <c r="BQ87" i="1"/>
  <c r="R101" i="36"/>
  <c r="AE101" i="36"/>
  <c r="AE113" i="36"/>
  <c r="A72" i="35"/>
  <c r="D100" i="36"/>
  <c r="C87" i="32"/>
  <c r="AC87" i="32" s="1"/>
  <c r="B72" i="19"/>
  <c r="AL72" i="19" s="1"/>
  <c r="AY72" i="19" s="1"/>
  <c r="B72" i="20"/>
  <c r="AL72" i="20" s="1"/>
  <c r="AX72" i="20" s="1"/>
  <c r="A73" i="26"/>
  <c r="B73" i="21"/>
  <c r="A73" i="23"/>
  <c r="B72" i="22"/>
  <c r="B73" i="18"/>
  <c r="AL97" i="36"/>
  <c r="Y97" i="36"/>
  <c r="AL109" i="36"/>
  <c r="AD97" i="36"/>
  <c r="Q97" i="36"/>
  <c r="O97" i="36" a="1"/>
  <c r="O97" i="36" s="1"/>
  <c r="AD109" i="36"/>
  <c r="BQ67" i="1"/>
  <c r="AT67" i="1"/>
  <c r="BQ79" i="1"/>
  <c r="X93" i="36"/>
  <c r="AK93" i="36"/>
  <c r="AK105" i="36"/>
  <c r="BS65" i="6"/>
  <c r="D92" i="4"/>
  <c r="AS92" i="4" s="1"/>
  <c r="BO35" i="1"/>
  <c r="AR35" i="1"/>
  <c r="AK53" i="36"/>
  <c r="X53" i="36"/>
  <c r="O53" i="36" a="1"/>
  <c r="O53" i="36" s="1"/>
  <c r="AD53" i="36"/>
  <c r="AR53" i="36" s="1"/>
  <c r="Q53" i="36"/>
  <c r="AQ53" i="36" s="1"/>
  <c r="A20" i="35"/>
  <c r="D48" i="36"/>
  <c r="C35" i="32"/>
  <c r="AC35" i="32" s="1"/>
  <c r="B21" i="21"/>
  <c r="B20" i="20"/>
  <c r="AL20" i="20" s="1"/>
  <c r="AX20" i="20" s="1"/>
  <c r="B20" i="22"/>
  <c r="B21" i="18"/>
  <c r="A21" i="23"/>
  <c r="B20" i="19"/>
  <c r="AL20" i="19" s="1"/>
  <c r="AY20" i="19" s="1"/>
  <c r="A21" i="26"/>
  <c r="S37" i="36"/>
  <c r="T37" i="36"/>
  <c r="C34" i="35"/>
  <c r="BM35" i="1"/>
  <c r="AP35" i="1"/>
  <c r="AE62" i="36"/>
  <c r="R62" i="36"/>
  <c r="C26" i="35"/>
  <c r="BM27" i="1"/>
  <c r="AP27" i="1"/>
  <c r="V54" i="36"/>
  <c r="AI54" i="36"/>
  <c r="AK47" i="36"/>
  <c r="X47" i="36"/>
  <c r="AH47" i="36"/>
  <c r="U47" i="36"/>
  <c r="V43" i="36"/>
  <c r="T90" i="36"/>
  <c r="AG90" i="36"/>
  <c r="BQ60" i="1"/>
  <c r="AT60" i="1"/>
  <c r="AF86" i="36"/>
  <c r="S86" i="36"/>
  <c r="V86" i="36"/>
  <c r="AI86" i="36"/>
  <c r="AF82" i="36"/>
  <c r="S82" i="36"/>
  <c r="D77" i="36"/>
  <c r="A49" i="35"/>
  <c r="C64" i="32"/>
  <c r="AC64" i="32" s="1"/>
  <c r="B49" i="19"/>
  <c r="AL49" i="19" s="1"/>
  <c r="AY49" i="19" s="1"/>
  <c r="A50" i="26"/>
  <c r="B50" i="21"/>
  <c r="A50" i="23"/>
  <c r="B49" i="22"/>
  <c r="B49" i="20"/>
  <c r="AL49" i="20" s="1"/>
  <c r="AX49" i="20" s="1"/>
  <c r="B50" i="18"/>
  <c r="AO24" i="1"/>
  <c r="BL24" i="1"/>
  <c r="S51" i="36"/>
  <c r="AF51" i="36"/>
  <c r="BL75" i="1"/>
  <c r="AO75" i="1"/>
  <c r="BL87" i="1"/>
  <c r="AH102" i="36"/>
  <c r="U102" i="36"/>
  <c r="AH114" i="36"/>
  <c r="U98" i="36"/>
  <c r="AH98" i="36"/>
  <c r="AH110" i="36"/>
  <c r="AD98" i="36"/>
  <c r="O98" i="36" a="1"/>
  <c r="O98" i="36" s="1"/>
  <c r="Q98" i="36"/>
  <c r="AQ98" i="36" s="1"/>
  <c r="AD110" i="36"/>
  <c r="BQ68" i="1"/>
  <c r="AT68" i="1"/>
  <c r="BQ80" i="1"/>
  <c r="AJ94" i="36"/>
  <c r="W94" i="36"/>
  <c r="AJ106" i="36"/>
  <c r="BQ64" i="1"/>
  <c r="AT64" i="1"/>
  <c r="DF74" i="21"/>
  <c r="DE74" i="18"/>
  <c r="DF22" i="21"/>
  <c r="DE22" i="18"/>
  <c r="DF34" i="21"/>
  <c r="DE34" i="18"/>
  <c r="DF17" i="21"/>
  <c r="DE17" i="18"/>
  <c r="DF33" i="21"/>
  <c r="DE33" i="18"/>
  <c r="DE76" i="18"/>
  <c r="DF76" i="21"/>
  <c r="DE21" i="18"/>
  <c r="DF21" i="21"/>
  <c r="DF30" i="21"/>
  <c r="DE30" i="18"/>
  <c r="DF23" i="21"/>
  <c r="DE23" i="18"/>
  <c r="DF42" i="21"/>
  <c r="DE42" i="18"/>
  <c r="DF72" i="21"/>
  <c r="DE72" i="18"/>
  <c r="DE83" i="18"/>
  <c r="DF83" i="21"/>
  <c r="BN77" i="1"/>
  <c r="AQ77" i="1"/>
  <c r="BN89" i="1"/>
  <c r="AQ78" i="1"/>
  <c r="AI103" i="36"/>
  <c r="V103" i="36"/>
  <c r="AI115" i="36"/>
  <c r="AR73" i="1"/>
  <c r="BO73" i="1"/>
  <c r="BO85" i="1"/>
  <c r="AE99" i="36"/>
  <c r="R99" i="36"/>
  <c r="AE111" i="36"/>
  <c r="BL68" i="1"/>
  <c r="AO68" i="1"/>
  <c r="BL80" i="1"/>
  <c r="Q95" i="36"/>
  <c r="AD95" i="36"/>
  <c r="O95" i="36" a="1"/>
  <c r="O95" i="36" s="1"/>
  <c r="AD107" i="36"/>
  <c r="BO65" i="1"/>
  <c r="AR65" i="1"/>
  <c r="C63" i="35"/>
  <c r="Y63" i="35" s="1"/>
  <c r="AP64" i="1"/>
  <c r="BM64" i="1"/>
  <c r="Z91" i="36"/>
  <c r="AM91" i="36"/>
  <c r="S87" i="36"/>
  <c r="AF87" i="36"/>
  <c r="W87" i="36"/>
  <c r="AJ87" i="36"/>
  <c r="Y83" i="36"/>
  <c r="AL83" i="36"/>
  <c r="BO53" i="1"/>
  <c r="AR53" i="1"/>
  <c r="BL52" i="1"/>
  <c r="AO52" i="1"/>
  <c r="Z79" i="36"/>
  <c r="AM79" i="36"/>
  <c r="BS51" i="6"/>
  <c r="D78" i="4"/>
  <c r="AS78" i="4" s="1"/>
  <c r="AQ49" i="1"/>
  <c r="BN49" i="1"/>
  <c r="O75" i="36" a="1"/>
  <c r="O75" i="36" s="1"/>
  <c r="Q75" i="36"/>
  <c r="AD75" i="36"/>
  <c r="BQ45" i="1"/>
  <c r="AT45" i="1"/>
  <c r="Q71" i="36"/>
  <c r="AD71" i="36"/>
  <c r="O71" i="36" a="1"/>
  <c r="O71" i="36" s="1"/>
  <c r="W71" i="36"/>
  <c r="AJ71" i="36"/>
  <c r="U67" i="36"/>
  <c r="AH67" i="36"/>
  <c r="AH63" i="36"/>
  <c r="U63" i="36"/>
  <c r="BS35" i="6"/>
  <c r="D62" i="4"/>
  <c r="AS62" i="4" s="1"/>
  <c r="BQ33" i="1"/>
  <c r="AT33" i="1"/>
  <c r="AO32" i="1"/>
  <c r="BL32" i="1"/>
  <c r="Q59" i="36"/>
  <c r="AD59" i="36"/>
  <c r="O59" i="36" a="1"/>
  <c r="O59" i="36" s="1"/>
  <c r="AH55" i="36"/>
  <c r="U55" i="36"/>
  <c r="AD55" i="36"/>
  <c r="O55" i="36" a="1"/>
  <c r="O55" i="36" s="1"/>
  <c r="Q55" i="36"/>
  <c r="Z92" i="23"/>
  <c r="AD92" i="23" s="1"/>
  <c r="D93" i="33" s="1"/>
  <c r="AJ56" i="36"/>
  <c r="W56" i="36"/>
  <c r="AE56" i="36"/>
  <c r="R56" i="36"/>
  <c r="U52" i="36"/>
  <c r="AH52" i="36"/>
  <c r="A19" i="35"/>
  <c r="D47" i="36"/>
  <c r="C34" i="32"/>
  <c r="AC34" i="32" s="1"/>
  <c r="B19" i="20"/>
  <c r="AL19" i="20" s="1"/>
  <c r="AX19" i="20" s="1"/>
  <c r="A20" i="23"/>
  <c r="B20" i="21"/>
  <c r="A20" i="26"/>
  <c r="B19" i="22"/>
  <c r="B20" i="18"/>
  <c r="B19" i="19"/>
  <c r="AL19" i="19" s="1"/>
  <c r="AY19" i="19" s="1"/>
  <c r="D49" i="36"/>
  <c r="A21" i="35"/>
  <c r="C36" i="32"/>
  <c r="AC36" i="32" s="1"/>
  <c r="B22" i="21"/>
  <c r="B21" i="20"/>
  <c r="AL21" i="20" s="1"/>
  <c r="AX21" i="20" s="1"/>
  <c r="B21" i="22"/>
  <c r="B22" i="18"/>
  <c r="B21" i="19"/>
  <c r="AL21" i="19" s="1"/>
  <c r="AY21" i="19" s="1"/>
  <c r="A22" i="26"/>
  <c r="A22" i="23"/>
  <c r="D33" i="36"/>
  <c r="A5" i="35"/>
  <c r="C20" i="32"/>
  <c r="AC20" i="32" s="1"/>
  <c r="A6" i="26"/>
  <c r="A6" i="23"/>
  <c r="B6" i="21"/>
  <c r="B5" i="22"/>
  <c r="B6" i="18"/>
  <c r="B5" i="20"/>
  <c r="AL5" i="20" s="1"/>
  <c r="B5" i="19"/>
  <c r="AL5" i="19" s="1"/>
  <c r="AY5" i="19" s="1"/>
  <c r="C11" i="35"/>
  <c r="AP12" i="1"/>
  <c r="BL77" i="1"/>
  <c r="AO77" i="1"/>
  <c r="BL89" i="1"/>
  <c r="AO78" i="1"/>
  <c r="AJ104" i="36"/>
  <c r="W104" i="36"/>
  <c r="AJ116" i="36"/>
  <c r="W105" i="36"/>
  <c r="AI100" i="36"/>
  <c r="V100" i="36"/>
  <c r="AI112" i="36"/>
  <c r="Y100" i="36"/>
  <c r="AL100" i="36"/>
  <c r="AL112" i="36"/>
  <c r="BN70" i="1"/>
  <c r="AQ70" i="1"/>
  <c r="BN82" i="1"/>
  <c r="BL69" i="1"/>
  <c r="AO69" i="1"/>
  <c r="BL81" i="1"/>
  <c r="AJ96" i="36"/>
  <c r="W96" i="36"/>
  <c r="AJ108" i="36"/>
  <c r="AM92" i="36"/>
  <c r="Z92" i="36"/>
  <c r="AO61" i="1"/>
  <c r="BL61" i="1"/>
  <c r="R88" i="36"/>
  <c r="AE88" i="36"/>
  <c r="A59" i="35"/>
  <c r="D87" i="36"/>
  <c r="C74" i="32"/>
  <c r="AC74" i="32" s="1"/>
  <c r="A60" i="26"/>
  <c r="B60" i="21"/>
  <c r="A60" i="23"/>
  <c r="B59" i="22"/>
  <c r="B60" i="18"/>
  <c r="B59" i="20"/>
  <c r="AL59" i="20" s="1"/>
  <c r="AX59" i="20" s="1"/>
  <c r="B59" i="19"/>
  <c r="AL59" i="19" s="1"/>
  <c r="AY59" i="19" s="1"/>
  <c r="BQ58" i="1"/>
  <c r="AT58" i="1"/>
  <c r="Z84" i="36"/>
  <c r="AM84" i="36"/>
  <c r="AR54" i="1"/>
  <c r="BO54" i="1"/>
  <c r="S80" i="36"/>
  <c r="AF80" i="36"/>
  <c r="W80" i="36"/>
  <c r="AJ80" i="36"/>
  <c r="AH76" i="36"/>
  <c r="U76" i="36"/>
  <c r="AM72" i="36"/>
  <c r="Z72" i="36"/>
  <c r="A43" i="35"/>
  <c r="D71" i="36"/>
  <c r="C58" i="32"/>
  <c r="AC58" i="32" s="1"/>
  <c r="A44" i="23"/>
  <c r="B44" i="21"/>
  <c r="A44" i="26"/>
  <c r="B43" i="22"/>
  <c r="B44" i="18"/>
  <c r="B43" i="19"/>
  <c r="AL43" i="19" s="1"/>
  <c r="AY43" i="19" s="1"/>
  <c r="B43" i="20"/>
  <c r="AL43" i="20" s="1"/>
  <c r="AX43" i="20" s="1"/>
  <c r="BO42" i="1"/>
  <c r="AR42" i="1"/>
  <c r="C40" i="35"/>
  <c r="Y40" i="35" s="1"/>
  <c r="BM41" i="1"/>
  <c r="AP41" i="1"/>
  <c r="X68" i="36"/>
  <c r="AK68" i="36"/>
  <c r="BO38" i="1"/>
  <c r="AR38" i="1"/>
  <c r="Q64" i="36"/>
  <c r="AD64" i="36"/>
  <c r="O64" i="36" a="1"/>
  <c r="O64" i="36" s="1"/>
  <c r="C32" i="35"/>
  <c r="Y32" i="35" s="1"/>
  <c r="BM33" i="1"/>
  <c r="AP33" i="1"/>
  <c r="AH60" i="36"/>
  <c r="U60" i="36"/>
  <c r="A27" i="35"/>
  <c r="D55" i="36"/>
  <c r="C42" i="32"/>
  <c r="AC42" i="32" s="1"/>
  <c r="B27" i="20"/>
  <c r="AL27" i="20" s="1"/>
  <c r="AX27" i="20" s="1"/>
  <c r="A28" i="23"/>
  <c r="B28" i="21"/>
  <c r="A28" i="26"/>
  <c r="B27" i="22"/>
  <c r="B28" i="18"/>
  <c r="B27" i="19"/>
  <c r="AL27" i="19" s="1"/>
  <c r="AY27" i="19" s="1"/>
  <c r="BS24" i="6"/>
  <c r="D51" i="4"/>
  <c r="AS51" i="4" s="1"/>
  <c r="BN22" i="1"/>
  <c r="AQ22" i="1"/>
  <c r="Y48" i="36"/>
  <c r="AL48" i="36"/>
  <c r="X44" i="36"/>
  <c r="AK44" i="36"/>
  <c r="C18" i="35"/>
  <c r="BM19" i="1"/>
  <c r="AP19" i="1"/>
  <c r="AI46" i="36"/>
  <c r="V46" i="36"/>
  <c r="C6" i="35"/>
  <c r="AP7" i="1"/>
  <c r="Z99" i="23"/>
  <c r="AD99" i="23" s="1"/>
  <c r="D100" i="33" s="1"/>
  <c r="Z98" i="23"/>
  <c r="AD98" i="23" s="1"/>
  <c r="D99" i="33" s="1"/>
  <c r="T89" i="36"/>
  <c r="AG89" i="36"/>
  <c r="T85" i="36"/>
  <c r="AG85" i="36"/>
  <c r="A56" i="35"/>
  <c r="D84" i="36"/>
  <c r="C71" i="32"/>
  <c r="AC71" i="32" s="1"/>
  <c r="B56" i="20"/>
  <c r="AL56" i="20" s="1"/>
  <c r="AX56" i="20" s="1"/>
  <c r="A57" i="26"/>
  <c r="B57" i="21"/>
  <c r="A57" i="23"/>
  <c r="B56" i="22"/>
  <c r="B57" i="18"/>
  <c r="B56" i="19"/>
  <c r="AL56" i="19" s="1"/>
  <c r="AY56" i="19" s="1"/>
  <c r="AR55" i="1"/>
  <c r="BO55" i="1"/>
  <c r="AI81" i="36"/>
  <c r="V81" i="36"/>
  <c r="AQ51" i="1"/>
  <c r="BN51" i="1"/>
  <c r="Y77" i="36"/>
  <c r="AL77" i="36"/>
  <c r="AE77" i="36"/>
  <c r="R77" i="36"/>
  <c r="Y73" i="36"/>
  <c r="AL73" i="36"/>
  <c r="AJ69" i="36"/>
  <c r="W69" i="36"/>
  <c r="A40" i="35"/>
  <c r="D68" i="36"/>
  <c r="C55" i="32"/>
  <c r="AC55" i="32" s="1"/>
  <c r="B40" i="19"/>
  <c r="AL40" i="19" s="1"/>
  <c r="AY40" i="19" s="1"/>
  <c r="A41" i="23"/>
  <c r="B41" i="21"/>
  <c r="A41" i="26"/>
  <c r="B40" i="22"/>
  <c r="B40" i="20"/>
  <c r="AL40" i="20" s="1"/>
  <c r="AX40" i="20" s="1"/>
  <c r="B41" i="18"/>
  <c r="W65" i="36"/>
  <c r="AJ65" i="36"/>
  <c r="X61" i="36"/>
  <c r="AK61" i="36"/>
  <c r="AL57" i="36"/>
  <c r="Y57" i="36"/>
  <c r="W57" i="36"/>
  <c r="AJ57" i="36"/>
  <c r="BN27" i="1"/>
  <c r="AQ27" i="1"/>
  <c r="W49" i="36"/>
  <c r="AJ49" i="36"/>
  <c r="AH49" i="36"/>
  <c r="U49" i="36"/>
  <c r="BQ19" i="1"/>
  <c r="AT19" i="1"/>
  <c r="AM45" i="36"/>
  <c r="Z45" i="36"/>
  <c r="AI45" i="36"/>
  <c r="V45" i="36"/>
  <c r="AT15" i="1"/>
  <c r="R41" i="36"/>
  <c r="S41" i="36"/>
  <c r="BS9" i="6"/>
  <c r="D36" i="4"/>
  <c r="AS36" i="4" s="1"/>
  <c r="C5" i="35"/>
  <c r="Y5" i="35" s="1"/>
  <c r="AP6" i="1"/>
  <c r="X33" i="36"/>
  <c r="AI78" i="36"/>
  <c r="V78" i="36"/>
  <c r="U78" i="36"/>
  <c r="AH78" i="36"/>
  <c r="Y74" i="36"/>
  <c r="AL74" i="36"/>
  <c r="V74" i="36"/>
  <c r="AI74" i="36"/>
  <c r="AT44" i="1"/>
  <c r="BQ44" i="1"/>
  <c r="AH70" i="36"/>
  <c r="U70" i="36"/>
  <c r="AK66" i="36"/>
  <c r="X66" i="36"/>
  <c r="D61" i="36"/>
  <c r="A33" i="35"/>
  <c r="C48" i="32"/>
  <c r="AC48" i="32" s="1"/>
  <c r="A34" i="26"/>
  <c r="B34" i="21"/>
  <c r="A34" i="23"/>
  <c r="B33" i="22"/>
  <c r="B34" i="18"/>
  <c r="B33" i="19"/>
  <c r="AL33" i="19" s="1"/>
  <c r="AY33" i="19" s="1"/>
  <c r="B33" i="20"/>
  <c r="AL33" i="20" s="1"/>
  <c r="AX33" i="20" s="1"/>
  <c r="AT32" i="1"/>
  <c r="BQ32" i="1"/>
  <c r="AK58" i="36"/>
  <c r="X58" i="36"/>
  <c r="D57" i="36"/>
  <c r="A29" i="35"/>
  <c r="C44" i="32"/>
  <c r="AC44" i="32" s="1"/>
  <c r="A30" i="26"/>
  <c r="A30" i="23"/>
  <c r="B29" i="20"/>
  <c r="AL29" i="20" s="1"/>
  <c r="AX29" i="20" s="1"/>
  <c r="B30" i="21"/>
  <c r="B29" i="22"/>
  <c r="B30" i="18"/>
  <c r="B29" i="19"/>
  <c r="AL29" i="19" s="1"/>
  <c r="AY29" i="19" s="1"/>
  <c r="AH50" i="36"/>
  <c r="U50" i="36"/>
  <c r="BO75" i="1"/>
  <c r="AR75" i="1"/>
  <c r="BO87" i="1"/>
  <c r="T101" i="36"/>
  <c r="AG101" i="36"/>
  <c r="AG113" i="36"/>
  <c r="BS73" i="6"/>
  <c r="D100" i="4"/>
  <c r="AS100" i="4" s="1"/>
  <c r="Z97" i="36"/>
  <c r="AM97" i="36"/>
  <c r="AM109" i="36"/>
  <c r="AO66" i="1"/>
  <c r="BL66" i="1"/>
  <c r="BL78" i="1"/>
  <c r="S93" i="36"/>
  <c r="AF93" i="36"/>
  <c r="AF105" i="36"/>
  <c r="BN35" i="1"/>
  <c r="AQ35" i="1"/>
  <c r="Y53" i="36"/>
  <c r="AL53" i="36"/>
  <c r="BS21" i="6"/>
  <c r="D48" i="4"/>
  <c r="AS48" i="4" s="1"/>
  <c r="AT11" i="1"/>
  <c r="W37" i="36"/>
  <c r="U37" i="36"/>
  <c r="T62" i="36"/>
  <c r="AG62" i="36"/>
  <c r="AI62" i="36"/>
  <c r="V62" i="36"/>
  <c r="BL27" i="1"/>
  <c r="AO27" i="1"/>
  <c r="AG54" i="36"/>
  <c r="T54" i="36"/>
  <c r="R47" i="36"/>
  <c r="AE47" i="36"/>
  <c r="Q43" i="36"/>
  <c r="O43" i="36" a="1"/>
  <c r="O43" i="36" s="1"/>
  <c r="Z97" i="23"/>
  <c r="AD97" i="23" s="1"/>
  <c r="D98" i="33" s="1"/>
  <c r="AM90" i="36"/>
  <c r="Z90" i="36"/>
  <c r="AK86" i="36"/>
  <c r="X86" i="36"/>
  <c r="Q86" i="36"/>
  <c r="AQ86" i="36" s="1"/>
  <c r="AD86" i="36"/>
  <c r="O86" i="36" a="1"/>
  <c r="O86" i="36" s="1"/>
  <c r="AI82" i="36"/>
  <c r="V82" i="36"/>
  <c r="BS50" i="6"/>
  <c r="D77" i="4"/>
  <c r="AS77" i="4" s="1"/>
  <c r="AM51" i="36"/>
  <c r="Z51" i="36"/>
  <c r="AE51" i="36"/>
  <c r="R51" i="36"/>
  <c r="BO76" i="1"/>
  <c r="AR76" i="1"/>
  <c r="BO88" i="1"/>
  <c r="W102" i="36"/>
  <c r="AJ102" i="36"/>
  <c r="AJ114" i="36"/>
  <c r="D101" i="36"/>
  <c r="A73" i="35"/>
  <c r="C88" i="32"/>
  <c r="AC88" i="32" s="1"/>
  <c r="B73" i="20"/>
  <c r="AL73" i="20" s="1"/>
  <c r="AX73" i="20" s="1"/>
  <c r="A74" i="23"/>
  <c r="B74" i="21"/>
  <c r="A74" i="26"/>
  <c r="B73" i="22"/>
  <c r="B74" i="18"/>
  <c r="B73" i="19"/>
  <c r="AL73" i="19" s="1"/>
  <c r="AY73" i="19" s="1"/>
  <c r="AG98" i="36"/>
  <c r="T98" i="36"/>
  <c r="AG110" i="36"/>
  <c r="AL98" i="36"/>
  <c r="Y98" i="36"/>
  <c r="AL110" i="36"/>
  <c r="C66" i="35"/>
  <c r="AP67" i="1"/>
  <c r="BM67" i="1"/>
  <c r="BM79" i="1"/>
  <c r="O94" i="36" a="1"/>
  <c r="O94" i="36" s="1"/>
  <c r="AD94" i="36"/>
  <c r="Q94" i="36"/>
  <c r="AQ94" i="36" s="1"/>
  <c r="AD106" i="36"/>
  <c r="AR106" i="36" s="1"/>
  <c r="D93" i="36"/>
  <c r="A65" i="35"/>
  <c r="C80" i="32"/>
  <c r="AC80" i="32" s="1"/>
  <c r="B65" i="20"/>
  <c r="AL65" i="20" s="1"/>
  <c r="AX65" i="20" s="1"/>
  <c r="A66" i="26"/>
  <c r="B66" i="21"/>
  <c r="A66" i="23"/>
  <c r="B65" i="22"/>
  <c r="B66" i="18"/>
  <c r="B65" i="19"/>
  <c r="AL65" i="19" s="1"/>
  <c r="AY65" i="19" s="1"/>
  <c r="DF38" i="21"/>
  <c r="DE38" i="18"/>
  <c r="Z103" i="36"/>
  <c r="AM103" i="36"/>
  <c r="AM115" i="36"/>
  <c r="R103" i="36"/>
  <c r="AE103" i="36"/>
  <c r="AE115" i="36"/>
  <c r="BN73" i="1"/>
  <c r="AQ73" i="1"/>
  <c r="BN85" i="1"/>
  <c r="AO72" i="1"/>
  <c r="BL72" i="1"/>
  <c r="BL84" i="1"/>
  <c r="AF99" i="36"/>
  <c r="S99" i="36"/>
  <c r="AF111" i="36"/>
  <c r="W95" i="36"/>
  <c r="AJ95" i="36"/>
  <c r="AJ107" i="36"/>
  <c r="Z95" i="36"/>
  <c r="AM95" i="36"/>
  <c r="AM107" i="36"/>
  <c r="AT65" i="1"/>
  <c r="BQ65" i="1"/>
  <c r="AD91" i="36"/>
  <c r="AR91" i="36" s="1"/>
  <c r="O91" i="36" a="1"/>
  <c r="O91" i="36" s="1"/>
  <c r="Q91" i="36"/>
  <c r="T91" i="36"/>
  <c r="AG91" i="36"/>
  <c r="AM87" i="36"/>
  <c r="Z87" i="36"/>
  <c r="T83" i="36"/>
  <c r="AG83" i="36"/>
  <c r="A54" i="35"/>
  <c r="D82" i="36"/>
  <c r="C69" i="32"/>
  <c r="AC69" i="32" s="1"/>
  <c r="B54" i="19"/>
  <c r="AL54" i="19" s="1"/>
  <c r="AY54" i="19" s="1"/>
  <c r="A55" i="26"/>
  <c r="A55" i="23"/>
  <c r="B54" i="20"/>
  <c r="AL54" i="20" s="1"/>
  <c r="AX54" i="20" s="1"/>
  <c r="B55" i="21"/>
  <c r="B54" i="22"/>
  <c r="B55" i="18"/>
  <c r="V79" i="36"/>
  <c r="AI79" i="36"/>
  <c r="AF75" i="36"/>
  <c r="S75" i="36"/>
  <c r="T75" i="36"/>
  <c r="AG75" i="36"/>
  <c r="AF71" i="36"/>
  <c r="S71" i="36"/>
  <c r="AO40" i="1"/>
  <c r="BL40" i="1"/>
  <c r="T67" i="36"/>
  <c r="AG67" i="36"/>
  <c r="A38" i="35"/>
  <c r="D66" i="36"/>
  <c r="C53" i="32"/>
  <c r="AC53" i="32" s="1"/>
  <c r="B38" i="20"/>
  <c r="AL38" i="20" s="1"/>
  <c r="AX38" i="20" s="1"/>
  <c r="B39" i="21"/>
  <c r="B38" i="22"/>
  <c r="B39" i="18"/>
  <c r="B38" i="19"/>
  <c r="AL38" i="19" s="1"/>
  <c r="AY38" i="19" s="1"/>
  <c r="A39" i="26"/>
  <c r="A39" i="23"/>
  <c r="BL36" i="1"/>
  <c r="AO36" i="1"/>
  <c r="X63" i="36"/>
  <c r="AK63" i="36"/>
  <c r="AR33" i="1"/>
  <c r="BO33" i="1"/>
  <c r="Z59" i="36"/>
  <c r="AM59" i="36"/>
  <c r="AG59" i="36"/>
  <c r="T59" i="36"/>
  <c r="W55" i="36"/>
  <c r="AJ55" i="36"/>
  <c r="R55" i="36"/>
  <c r="AE55" i="36"/>
  <c r="BQ17" i="1"/>
  <c r="AT17" i="1"/>
  <c r="AI56" i="36"/>
  <c r="V56" i="36"/>
  <c r="AQ26" i="1"/>
  <c r="BN26" i="1"/>
  <c r="O52" i="36" a="1"/>
  <c r="O52" i="36" s="1"/>
  <c r="AD52" i="36"/>
  <c r="AR52" i="36" s="1"/>
  <c r="Q52" i="36"/>
  <c r="BS20" i="6"/>
  <c r="D47" i="4"/>
  <c r="AS47" i="4" s="1"/>
  <c r="BS22" i="6"/>
  <c r="D49" i="4"/>
  <c r="AS49" i="4" s="1"/>
  <c r="BS6" i="6"/>
  <c r="D33" i="4"/>
  <c r="AS33" i="4" s="1"/>
  <c r="C7" i="35"/>
  <c r="AP8" i="1"/>
  <c r="R104" i="36"/>
  <c r="AE104" i="36"/>
  <c r="AE116" i="36"/>
  <c r="R105" i="36"/>
  <c r="A75" i="35"/>
  <c r="D103" i="36"/>
  <c r="C90" i="32"/>
  <c r="AC90" i="32" s="1"/>
  <c r="A76" i="26"/>
  <c r="B76" i="21"/>
  <c r="B75" i="20"/>
  <c r="AL75" i="20" s="1"/>
  <c r="AX75" i="20" s="1"/>
  <c r="A76" i="23"/>
  <c r="B75" i="22"/>
  <c r="B76" i="18"/>
  <c r="B75" i="19"/>
  <c r="AL75" i="19" s="1"/>
  <c r="AY75" i="19" s="1"/>
  <c r="R100" i="36"/>
  <c r="AE100" i="36"/>
  <c r="AE112" i="36"/>
  <c r="AJ100" i="36"/>
  <c r="W100" i="36"/>
  <c r="AJ112" i="36"/>
  <c r="C68" i="35"/>
  <c r="AP69" i="1"/>
  <c r="BM69" i="1"/>
  <c r="BM81" i="1"/>
  <c r="AL96" i="36"/>
  <c r="Y96" i="36"/>
  <c r="AL108" i="36"/>
  <c r="A67" i="35"/>
  <c r="D95" i="36"/>
  <c r="C82" i="32"/>
  <c r="AC82" i="32" s="1"/>
  <c r="B67" i="19"/>
  <c r="AL67" i="19" s="1"/>
  <c r="AY67" i="19" s="1"/>
  <c r="A68" i="26"/>
  <c r="B68" i="21"/>
  <c r="A68" i="23"/>
  <c r="B67" i="22"/>
  <c r="B67" i="20"/>
  <c r="AL67" i="20" s="1"/>
  <c r="AX67" i="20" s="1"/>
  <c r="B68" i="18"/>
  <c r="X92" i="36"/>
  <c r="AK92" i="36"/>
  <c r="BO62" i="1"/>
  <c r="AR62" i="1"/>
  <c r="AL88" i="36"/>
  <c r="Y88" i="36"/>
  <c r="BS60" i="6"/>
  <c r="D87" i="4"/>
  <c r="AS87" i="4" s="1"/>
  <c r="BO58" i="1"/>
  <c r="AR58" i="1"/>
  <c r="C56" i="35"/>
  <c r="Y56" i="35" s="1"/>
  <c r="BM57" i="1"/>
  <c r="AP57" i="1"/>
  <c r="X84" i="36"/>
  <c r="AK84" i="36"/>
  <c r="AQ54" i="1"/>
  <c r="BN54" i="1"/>
  <c r="X80" i="36"/>
  <c r="AK80" i="36"/>
  <c r="V80" i="36"/>
  <c r="AI80" i="36"/>
  <c r="V76" i="36"/>
  <c r="AI76" i="36"/>
  <c r="AT46" i="1"/>
  <c r="BQ46" i="1"/>
  <c r="AH72" i="36"/>
  <c r="U72" i="36"/>
  <c r="BS44" i="6"/>
  <c r="D71" i="4"/>
  <c r="AS71" i="4" s="1"/>
  <c r="AQ42" i="1"/>
  <c r="BN42" i="1"/>
  <c r="O68" i="36" a="1"/>
  <c r="O68" i="36" s="1"/>
  <c r="AD68" i="36"/>
  <c r="Q68" i="36"/>
  <c r="BN38" i="1"/>
  <c r="AQ38" i="1"/>
  <c r="V64" i="36"/>
  <c r="AI64" i="36"/>
  <c r="R64" i="36"/>
  <c r="AE64" i="36"/>
  <c r="BL33" i="1"/>
  <c r="AO33" i="1"/>
  <c r="AD60" i="36"/>
  <c r="Q60" i="36"/>
  <c r="O60" i="36" a="1"/>
  <c r="O60" i="36" s="1"/>
  <c r="BQ30" i="1"/>
  <c r="AT30" i="1"/>
  <c r="BS28" i="6"/>
  <c r="D55" i="4"/>
  <c r="AS55" i="4" s="1"/>
  <c r="BL21" i="1"/>
  <c r="AO21" i="1"/>
  <c r="AD48" i="36"/>
  <c r="Q48" i="36"/>
  <c r="O48" i="36" a="1"/>
  <c r="O48" i="36" s="1"/>
  <c r="BL17" i="1"/>
  <c r="AO17" i="1"/>
  <c r="AL44" i="36"/>
  <c r="Y44" i="36"/>
  <c r="A11" i="35"/>
  <c r="D39" i="36"/>
  <c r="C26" i="32"/>
  <c r="AC26" i="32" s="1"/>
  <c r="A12" i="26"/>
  <c r="B12" i="21"/>
  <c r="B11" i="20"/>
  <c r="AL11" i="20" s="1"/>
  <c r="A12" i="23"/>
  <c r="B11" i="22"/>
  <c r="B12" i="18"/>
  <c r="B11" i="19"/>
  <c r="AL11" i="19" s="1"/>
  <c r="AY11" i="19" s="1"/>
  <c r="BL19" i="1"/>
  <c r="AO19" i="1"/>
  <c r="T46" i="36"/>
  <c r="AG46" i="36"/>
  <c r="Z96" i="23"/>
  <c r="AD96" i="23" s="1"/>
  <c r="D97" i="33" s="1"/>
  <c r="V89" i="36"/>
  <c r="AI89" i="36"/>
  <c r="BO59" i="1"/>
  <c r="AR59" i="1"/>
  <c r="BL58" i="1"/>
  <c r="AO58" i="1"/>
  <c r="X85" i="36"/>
  <c r="AK85" i="36"/>
  <c r="BS57" i="6"/>
  <c r="D84" i="4"/>
  <c r="AS84" i="4" s="1"/>
  <c r="C53" i="35"/>
  <c r="BM54" i="1"/>
  <c r="AP54" i="1"/>
  <c r="AK81" i="36"/>
  <c r="X81" i="36"/>
  <c r="BQ51" i="1"/>
  <c r="AT51" i="1"/>
  <c r="AM77" i="36"/>
  <c r="Z77" i="36"/>
  <c r="W77" i="36"/>
  <c r="AJ77" i="36"/>
  <c r="AG73" i="36"/>
  <c r="T73" i="36"/>
  <c r="BQ43" i="1"/>
  <c r="AT43" i="1"/>
  <c r="AD69" i="36"/>
  <c r="O69" i="36" a="1"/>
  <c r="O69" i="36" s="1"/>
  <c r="Q69" i="36"/>
  <c r="BS41" i="6"/>
  <c r="D68" i="4"/>
  <c r="AS68" i="4" s="1"/>
  <c r="AR39" i="1"/>
  <c r="BO39" i="1"/>
  <c r="C37" i="35"/>
  <c r="AP38" i="1"/>
  <c r="BM38" i="1"/>
  <c r="T65" i="36"/>
  <c r="AG65" i="36"/>
  <c r="AH61" i="36"/>
  <c r="U61" i="36"/>
  <c r="AT31" i="1"/>
  <c r="BQ31" i="1"/>
  <c r="T57" i="36"/>
  <c r="AG57" i="36"/>
  <c r="X57" i="36"/>
  <c r="AK57" i="36"/>
  <c r="S49" i="36"/>
  <c r="AF49" i="36"/>
  <c r="T49" i="36"/>
  <c r="AG49" i="36"/>
  <c r="AR19" i="1"/>
  <c r="BO19" i="1"/>
  <c r="AE45" i="36"/>
  <c r="R45" i="36"/>
  <c r="X41" i="36"/>
  <c r="A12" i="35"/>
  <c r="D40" i="36"/>
  <c r="C27" i="32"/>
  <c r="AC27" i="32" s="1"/>
  <c r="A13" i="23"/>
  <c r="B12" i="19"/>
  <c r="AL12" i="19" s="1"/>
  <c r="AY12" i="19" s="1"/>
  <c r="A13" i="26"/>
  <c r="B13" i="21"/>
  <c r="B12" i="22"/>
  <c r="B12" i="20"/>
  <c r="AL12" i="20" s="1"/>
  <c r="B13" i="18"/>
  <c r="V33" i="36"/>
  <c r="S78" i="36"/>
  <c r="AF78" i="36"/>
  <c r="Z78" i="36"/>
  <c r="AM78" i="36"/>
  <c r="T74" i="36"/>
  <c r="AG74" i="36"/>
  <c r="AJ74" i="36"/>
  <c r="W74" i="36"/>
  <c r="C42" i="35"/>
  <c r="AP43" i="1"/>
  <c r="BM43" i="1"/>
  <c r="AE70" i="36"/>
  <c r="R70" i="36"/>
  <c r="BN40" i="1"/>
  <c r="AQ40" i="1"/>
  <c r="R66" i="36"/>
  <c r="AE66" i="36"/>
  <c r="BS34" i="6"/>
  <c r="D61" i="4"/>
  <c r="AS61" i="4" s="1"/>
  <c r="AM58" i="36"/>
  <c r="Z58" i="36"/>
  <c r="BS30" i="6"/>
  <c r="D57" i="4"/>
  <c r="AS57" i="4" s="1"/>
  <c r="BL23" i="1"/>
  <c r="AO23" i="1"/>
  <c r="Q50" i="36"/>
  <c r="AQ50" i="36" s="1"/>
  <c r="O50" i="36" a="1"/>
  <c r="O50" i="36" s="1"/>
  <c r="AD50" i="36"/>
  <c r="AR50" i="36" s="1"/>
  <c r="T38" i="36"/>
  <c r="BN75" i="1"/>
  <c r="AQ75" i="1"/>
  <c r="BN87" i="1"/>
  <c r="C73" i="35"/>
  <c r="BM74" i="1"/>
  <c r="AP74" i="1"/>
  <c r="BM86" i="1"/>
  <c r="AM101" i="36"/>
  <c r="Z101" i="36"/>
  <c r="AM113" i="36"/>
  <c r="BQ71" i="1"/>
  <c r="AT71" i="1"/>
  <c r="BQ83" i="1"/>
  <c r="V97" i="36"/>
  <c r="AI97" i="36"/>
  <c r="AI109" i="36"/>
  <c r="BO67" i="1"/>
  <c r="AR67" i="1"/>
  <c r="BO79" i="1"/>
  <c r="AE93" i="36"/>
  <c r="R93" i="36"/>
  <c r="AE105" i="36"/>
  <c r="R53" i="36"/>
  <c r="AE53" i="36"/>
  <c r="AR11" i="1"/>
  <c r="R37" i="36"/>
  <c r="D69" i="36"/>
  <c r="A41" i="35"/>
  <c r="C56" i="32"/>
  <c r="AC56" i="32" s="1"/>
  <c r="A42" i="23"/>
  <c r="B42" i="21"/>
  <c r="A42" i="26"/>
  <c r="B41" i="22"/>
  <c r="B42" i="18"/>
  <c r="B41" i="20"/>
  <c r="AL41" i="20" s="1"/>
  <c r="AX41" i="20" s="1"/>
  <c r="B41" i="19"/>
  <c r="AL41" i="19" s="1"/>
  <c r="AY41" i="19" s="1"/>
  <c r="S62" i="36"/>
  <c r="AF62" i="36"/>
  <c r="W62" i="36"/>
  <c r="AJ62" i="36"/>
  <c r="AM54" i="36"/>
  <c r="Z54" i="36"/>
  <c r="BO21" i="1"/>
  <c r="AR21" i="1"/>
  <c r="W47" i="36"/>
  <c r="AJ47" i="36"/>
  <c r="X43" i="36"/>
  <c r="S90" i="36"/>
  <c r="AF90" i="36"/>
  <c r="Y90" i="36"/>
  <c r="AL90" i="36"/>
  <c r="U86" i="36"/>
  <c r="AH86" i="36"/>
  <c r="Z82" i="36"/>
  <c r="AM82" i="36"/>
  <c r="D81" i="36"/>
  <c r="A53" i="35"/>
  <c r="C68" i="32"/>
  <c r="AC68" i="32" s="1"/>
  <c r="B54" i="21"/>
  <c r="B53" i="22"/>
  <c r="B54" i="18"/>
  <c r="B53" i="19"/>
  <c r="AL53" i="19" s="1"/>
  <c r="AY53" i="19" s="1"/>
  <c r="B53" i="20"/>
  <c r="AL53" i="20" s="1"/>
  <c r="AX53" i="20" s="1"/>
  <c r="A54" i="26"/>
  <c r="A54" i="23"/>
  <c r="BQ52" i="1"/>
  <c r="AT52" i="1"/>
  <c r="AR8" i="1"/>
  <c r="A26" i="35"/>
  <c r="D54" i="36"/>
  <c r="C41" i="32"/>
  <c r="AC41" i="32" s="1"/>
  <c r="B26" i="19"/>
  <c r="AL26" i="19" s="1"/>
  <c r="AY26" i="19" s="1"/>
  <c r="B26" i="20"/>
  <c r="AL26" i="20" s="1"/>
  <c r="AX26" i="20" s="1"/>
  <c r="A27" i="23"/>
  <c r="A27" i="26"/>
  <c r="B27" i="21"/>
  <c r="B26" i="22"/>
  <c r="B27" i="18"/>
  <c r="W51" i="36"/>
  <c r="AJ51" i="36"/>
  <c r="U51" i="36"/>
  <c r="AH51" i="36"/>
  <c r="AL102" i="36"/>
  <c r="Y102" i="36"/>
  <c r="AL114" i="36"/>
  <c r="BS74" i="6"/>
  <c r="D101" i="4"/>
  <c r="AS101" i="4" s="1"/>
  <c r="R98" i="36"/>
  <c r="AE98" i="36"/>
  <c r="AE110" i="36"/>
  <c r="AO67" i="1"/>
  <c r="BL67" i="1"/>
  <c r="BL79" i="1"/>
  <c r="AI94" i="36"/>
  <c r="V94" i="36"/>
  <c r="AI106" i="36"/>
  <c r="BS66" i="6"/>
  <c r="D93" i="4"/>
  <c r="AS93" i="4" s="1"/>
  <c r="DE68" i="18"/>
  <c r="DF68" i="21"/>
  <c r="DE29" i="18"/>
  <c r="DF29" i="21"/>
  <c r="DE51" i="18"/>
  <c r="DF51" i="21"/>
  <c r="DE19" i="18"/>
  <c r="DF19" i="21"/>
  <c r="DF24" i="21"/>
  <c r="DE24" i="18"/>
  <c r="DE84" i="18"/>
  <c r="DF84" i="21"/>
  <c r="Y103" i="36"/>
  <c r="AL103" i="36"/>
  <c r="AL115" i="36"/>
  <c r="AD103" i="36"/>
  <c r="O103" i="36" a="1"/>
  <c r="O103" i="36" s="1"/>
  <c r="Q103" i="36"/>
  <c r="AD115" i="36"/>
  <c r="BQ73" i="1"/>
  <c r="AT73" i="1"/>
  <c r="BQ85" i="1"/>
  <c r="AL99" i="36"/>
  <c r="Y99" i="36"/>
  <c r="AL111" i="36"/>
  <c r="A70" i="35"/>
  <c r="D98" i="36"/>
  <c r="C85" i="32"/>
  <c r="AC85" i="32" s="1"/>
  <c r="B71" i="21"/>
  <c r="B70" i="22"/>
  <c r="B71" i="18"/>
  <c r="B70" i="19"/>
  <c r="AL70" i="19" s="1"/>
  <c r="AY70" i="19" s="1"/>
  <c r="B70" i="20"/>
  <c r="AL70" i="20" s="1"/>
  <c r="AX70" i="20" s="1"/>
  <c r="A71" i="26"/>
  <c r="A71" i="23"/>
  <c r="AK95" i="36"/>
  <c r="X95" i="36"/>
  <c r="AK107" i="36"/>
  <c r="AI95" i="36"/>
  <c r="V95" i="36"/>
  <c r="AI107" i="36"/>
  <c r="BN65" i="1"/>
  <c r="AQ65" i="1"/>
  <c r="AF91" i="36"/>
  <c r="S91" i="36"/>
  <c r="AI91" i="36"/>
  <c r="V91" i="36"/>
  <c r="R87" i="36"/>
  <c r="AE87" i="36"/>
  <c r="V83" i="36"/>
  <c r="AI83" i="36"/>
  <c r="BS55" i="6"/>
  <c r="D82" i="4"/>
  <c r="AS82" i="4" s="1"/>
  <c r="AD79" i="36"/>
  <c r="Q79" i="36"/>
  <c r="O79" i="36" a="1"/>
  <c r="O79" i="36" s="1"/>
  <c r="AI75" i="36"/>
  <c r="V75" i="36"/>
  <c r="R75" i="36"/>
  <c r="AE75" i="36"/>
  <c r="AE71" i="36"/>
  <c r="R71" i="36"/>
  <c r="BO41" i="1"/>
  <c r="AR41" i="1"/>
  <c r="Y67" i="36"/>
  <c r="AL67" i="36"/>
  <c r="BS39" i="6"/>
  <c r="D66" i="4"/>
  <c r="AS66" i="4" s="1"/>
  <c r="AQ37" i="1"/>
  <c r="BN37" i="1"/>
  <c r="C35" i="35"/>
  <c r="AP36" i="1"/>
  <c r="BM36" i="1"/>
  <c r="AM63" i="36"/>
  <c r="Z63" i="36"/>
  <c r="AQ33" i="1"/>
  <c r="BN33" i="1"/>
  <c r="Y59" i="36"/>
  <c r="AL59" i="36"/>
  <c r="AH59" i="36"/>
  <c r="U59" i="36"/>
  <c r="T55" i="36"/>
  <c r="AG55" i="36"/>
  <c r="BO17" i="1"/>
  <c r="AR17" i="1"/>
  <c r="BQ34" i="1"/>
  <c r="AT34" i="1"/>
  <c r="Q56" i="36"/>
  <c r="AD56" i="36"/>
  <c r="O56" i="36" a="1"/>
  <c r="O56" i="36" s="1"/>
  <c r="BL25" i="1"/>
  <c r="AO25" i="1"/>
  <c r="W52" i="36"/>
  <c r="AJ52" i="36"/>
  <c r="AT14" i="1"/>
  <c r="S40" i="36"/>
  <c r="X36" i="36"/>
  <c r="C76" i="35"/>
  <c r="BM77" i="1"/>
  <c r="AP77" i="1"/>
  <c r="BM89" i="1"/>
  <c r="AP78" i="1"/>
  <c r="AL104" i="36"/>
  <c r="Y104" i="36"/>
  <c r="AL116" i="36"/>
  <c r="Y105" i="36"/>
  <c r="BS76" i="6"/>
  <c r="D103" i="4"/>
  <c r="AS103" i="4" s="1"/>
  <c r="U100" i="36"/>
  <c r="AH100" i="36"/>
  <c r="AH112" i="36"/>
  <c r="BQ70" i="1"/>
  <c r="AT70" i="1"/>
  <c r="BQ82" i="1"/>
  <c r="AK96" i="36"/>
  <c r="X96" i="36"/>
  <c r="AK108" i="36"/>
  <c r="BS68" i="6"/>
  <c r="D95" i="4"/>
  <c r="AS95" i="4" s="1"/>
  <c r="BL65" i="1"/>
  <c r="AO65" i="1"/>
  <c r="AF92" i="36"/>
  <c r="S92" i="36"/>
  <c r="A63" i="35"/>
  <c r="D91" i="36"/>
  <c r="C78" i="32"/>
  <c r="AC78" i="32" s="1"/>
  <c r="A64" i="26"/>
  <c r="B63" i="19"/>
  <c r="AL63" i="19" s="1"/>
  <c r="AY63" i="19" s="1"/>
  <c r="A64" i="23"/>
  <c r="B63" i="20"/>
  <c r="AL63" i="20" s="1"/>
  <c r="AX63" i="20" s="1"/>
  <c r="B64" i="21"/>
  <c r="B63" i="22"/>
  <c r="B64" i="18"/>
  <c r="C60" i="35"/>
  <c r="Y60" i="35" s="1"/>
  <c r="AP61" i="1"/>
  <c r="BM61" i="1"/>
  <c r="AM88" i="36"/>
  <c r="Z88" i="36"/>
  <c r="AI84" i="36"/>
  <c r="V84" i="36"/>
  <c r="W84" i="36"/>
  <c r="AJ84" i="36"/>
  <c r="AL80" i="36"/>
  <c r="Y80" i="36"/>
  <c r="X76" i="36"/>
  <c r="AK76" i="36"/>
  <c r="A47" i="35"/>
  <c r="D75" i="36"/>
  <c r="C62" i="32"/>
  <c r="AC62" i="32" s="1"/>
  <c r="B47" i="20"/>
  <c r="AL47" i="20" s="1"/>
  <c r="AX47" i="20" s="1"/>
  <c r="B48" i="21"/>
  <c r="B47" i="22"/>
  <c r="B48" i="18"/>
  <c r="A48" i="26"/>
  <c r="B47" i="19"/>
  <c r="AL47" i="19" s="1"/>
  <c r="AY47" i="19" s="1"/>
  <c r="A48" i="23"/>
  <c r="C44" i="35"/>
  <c r="AP45" i="1"/>
  <c r="BM45" i="1"/>
  <c r="T72" i="36"/>
  <c r="AG72" i="36"/>
  <c r="BQ42" i="1"/>
  <c r="AT42" i="1"/>
  <c r="U68" i="36"/>
  <c r="AH68" i="36"/>
  <c r="AM68" i="36"/>
  <c r="Z68" i="36"/>
  <c r="BQ38" i="1"/>
  <c r="AT38" i="1"/>
  <c r="Z64" i="36"/>
  <c r="AM64" i="36"/>
  <c r="AG64" i="36"/>
  <c r="T64" i="36"/>
  <c r="V60" i="36"/>
  <c r="AI60" i="36"/>
  <c r="AG60" i="36"/>
  <c r="T60" i="36"/>
  <c r="BO30" i="1"/>
  <c r="AR30" i="1"/>
  <c r="U48" i="36"/>
  <c r="AH48" i="36"/>
  <c r="AD44" i="36"/>
  <c r="Q44" i="36"/>
  <c r="O44" i="36" a="1"/>
  <c r="O44" i="36" s="1"/>
  <c r="BS12" i="6"/>
  <c r="D39" i="4"/>
  <c r="AS39" i="4" s="1"/>
  <c r="A7" i="35"/>
  <c r="D35" i="36"/>
  <c r="C22" i="32"/>
  <c r="AC22" i="32" s="1"/>
  <c r="B8" i="21"/>
  <c r="B7" i="22"/>
  <c r="B8" i="18"/>
  <c r="A8" i="26"/>
  <c r="B7" i="19"/>
  <c r="AL7" i="19" s="1"/>
  <c r="AY7" i="19" s="1"/>
  <c r="A8" i="23"/>
  <c r="B7" i="20"/>
  <c r="AL7" i="20" s="1"/>
  <c r="O32" i="36" a="1"/>
  <c r="O32" i="36" s="1"/>
  <c r="Z46" i="36"/>
  <c r="AM46" i="36"/>
  <c r="Z100" i="23"/>
  <c r="AD100" i="23" s="1"/>
  <c r="D101" i="33" s="1"/>
  <c r="BL62" i="1"/>
  <c r="AO62" i="1"/>
  <c r="O89" i="36" a="1"/>
  <c r="O89" i="36" s="1"/>
  <c r="AD89" i="36"/>
  <c r="Q89" i="36"/>
  <c r="A60" i="35"/>
  <c r="D88" i="36"/>
  <c r="C75" i="32"/>
  <c r="AC75" i="32" s="1"/>
  <c r="A61" i="26"/>
  <c r="B61" i="21"/>
  <c r="A61" i="23"/>
  <c r="B60" i="22"/>
  <c r="B61" i="18"/>
  <c r="B60" i="19"/>
  <c r="AL60" i="19" s="1"/>
  <c r="AY60" i="19" s="1"/>
  <c r="B60" i="20"/>
  <c r="AL60" i="20" s="1"/>
  <c r="AX60" i="20" s="1"/>
  <c r="AQ59" i="1"/>
  <c r="BN59" i="1"/>
  <c r="C57" i="35"/>
  <c r="Y57" i="35" s="1"/>
  <c r="AP58" i="1"/>
  <c r="BM58" i="1"/>
  <c r="AM85" i="36"/>
  <c r="Z85" i="36"/>
  <c r="BN55" i="1"/>
  <c r="AQ55" i="1"/>
  <c r="AD81" i="36"/>
  <c r="AR81" i="36" s="1"/>
  <c r="Q81" i="36"/>
  <c r="O81" i="36" a="1"/>
  <c r="O81" i="36" s="1"/>
  <c r="AL81" i="36"/>
  <c r="Y81" i="36"/>
  <c r="AG77" i="36"/>
  <c r="T77" i="36"/>
  <c r="C45" i="35"/>
  <c r="AP46" i="1"/>
  <c r="BM46" i="1"/>
  <c r="W73" i="36"/>
  <c r="AJ73" i="36"/>
  <c r="A44" i="35"/>
  <c r="D72" i="36"/>
  <c r="C59" i="32"/>
  <c r="AC59" i="32" s="1"/>
  <c r="B44" i="19"/>
  <c r="AL44" i="19" s="1"/>
  <c r="AY44" i="19" s="1"/>
  <c r="B44" i="20"/>
  <c r="AL44" i="20" s="1"/>
  <c r="AX44" i="20" s="1"/>
  <c r="A45" i="23"/>
  <c r="A45" i="26"/>
  <c r="B45" i="21"/>
  <c r="B44" i="22"/>
  <c r="B45" i="18"/>
  <c r="AO42" i="1"/>
  <c r="BL42" i="1"/>
  <c r="X69" i="36"/>
  <c r="AK69" i="36"/>
  <c r="AT39" i="1"/>
  <c r="BQ39" i="1"/>
  <c r="S65" i="36"/>
  <c r="AF65" i="36"/>
  <c r="Y65" i="36"/>
  <c r="AL65" i="36"/>
  <c r="C33" i="35"/>
  <c r="AP34" i="1"/>
  <c r="BM34" i="1"/>
  <c r="Z61" i="36"/>
  <c r="AM61" i="36"/>
  <c r="AR31" i="1"/>
  <c r="BO31" i="1"/>
  <c r="AF57" i="36"/>
  <c r="S57" i="36"/>
  <c r="X49" i="36"/>
  <c r="AK49" i="36"/>
  <c r="AQ19" i="1"/>
  <c r="BN19" i="1"/>
  <c r="AK45" i="36"/>
  <c r="X45" i="36"/>
  <c r="AR15" i="1"/>
  <c r="W41" i="36"/>
  <c r="BS13" i="6"/>
  <c r="D40" i="4"/>
  <c r="AS40" i="4" s="1"/>
  <c r="T33" i="36"/>
  <c r="Z33" i="36"/>
  <c r="Y78" i="36"/>
  <c r="AL78" i="36"/>
  <c r="AK74" i="36"/>
  <c r="X74" i="36"/>
  <c r="S70" i="36"/>
  <c r="AF70" i="36"/>
  <c r="BQ40" i="1"/>
  <c r="AT40" i="1"/>
  <c r="S66" i="36"/>
  <c r="AF66" i="36"/>
  <c r="W66" i="36"/>
  <c r="AJ66" i="36"/>
  <c r="V58" i="36"/>
  <c r="AI58" i="36"/>
  <c r="AL50" i="36"/>
  <c r="Y50" i="36"/>
  <c r="D41" i="36"/>
  <c r="A13" i="35"/>
  <c r="C28" i="32"/>
  <c r="AC28" i="32" s="1"/>
  <c r="B13" i="19"/>
  <c r="AL13" i="19" s="1"/>
  <c r="AY13" i="19" s="1"/>
  <c r="A14" i="26"/>
  <c r="A14" i="23"/>
  <c r="B14" i="21"/>
  <c r="B13" i="22"/>
  <c r="B13" i="20"/>
  <c r="AL13" i="20" s="1"/>
  <c r="B14" i="18"/>
  <c r="X101" i="36"/>
  <c r="AK101" i="36"/>
  <c r="AK113" i="36"/>
  <c r="AH101" i="36"/>
  <c r="U101" i="36"/>
  <c r="AH113" i="36"/>
  <c r="AO70" i="1"/>
  <c r="BL70" i="1"/>
  <c r="BL82" i="1"/>
  <c r="AE97" i="36"/>
  <c r="R97" i="36"/>
  <c r="AE109" i="36"/>
  <c r="AH93" i="36"/>
  <c r="U93" i="36"/>
  <c r="AH105" i="36"/>
  <c r="AM93" i="36"/>
  <c r="Z93" i="36"/>
  <c r="AM105" i="36"/>
  <c r="AO26" i="1"/>
  <c r="BL26" i="1"/>
  <c r="V53" i="36"/>
  <c r="AI53" i="36"/>
  <c r="AR23" i="1"/>
  <c r="BO23" i="1"/>
  <c r="AQ11" i="1"/>
  <c r="X37" i="36"/>
  <c r="D73" i="36"/>
  <c r="A45" i="35"/>
  <c r="C60" i="32"/>
  <c r="AC60" i="32" s="1"/>
  <c r="B45" i="19"/>
  <c r="AL45" i="19" s="1"/>
  <c r="AY45" i="19" s="1"/>
  <c r="B45" i="20"/>
  <c r="AL45" i="20" s="1"/>
  <c r="AX45" i="20" s="1"/>
  <c r="A46" i="26"/>
  <c r="A46" i="23"/>
  <c r="B46" i="21"/>
  <c r="B45" i="22"/>
  <c r="B46" i="18"/>
  <c r="BS42" i="6"/>
  <c r="D69" i="4"/>
  <c r="AS69" i="4" s="1"/>
  <c r="AH62" i="36"/>
  <c r="U62" i="36"/>
  <c r="AT28" i="1"/>
  <c r="BQ28" i="1"/>
  <c r="AD54" i="36"/>
  <c r="O54" i="36" a="1"/>
  <c r="O54" i="36" s="1"/>
  <c r="Q54" i="36"/>
  <c r="A22" i="35"/>
  <c r="D50" i="36"/>
  <c r="C37" i="32"/>
  <c r="AC37" i="32" s="1"/>
  <c r="B22" i="19"/>
  <c r="AL22" i="19" s="1"/>
  <c r="AY22" i="19" s="1"/>
  <c r="A23" i="26"/>
  <c r="A23" i="23"/>
  <c r="B23" i="21"/>
  <c r="B22" i="22"/>
  <c r="B22" i="20"/>
  <c r="AL22" i="20" s="1"/>
  <c r="AX22" i="20" s="1"/>
  <c r="B23" i="18"/>
  <c r="AO20" i="1"/>
  <c r="BL20" i="1"/>
  <c r="T47" i="36"/>
  <c r="AG47" i="36"/>
  <c r="C15" i="35"/>
  <c r="AP16" i="1"/>
  <c r="S43" i="36"/>
  <c r="AD90" i="36"/>
  <c r="Q90" i="36"/>
  <c r="O90" i="36" a="1"/>
  <c r="O90" i="36" s="1"/>
  <c r="X90" i="36"/>
  <c r="AK90" i="36"/>
  <c r="AE86" i="36"/>
  <c r="R86" i="36"/>
  <c r="T82" i="36"/>
  <c r="AG82" i="36"/>
  <c r="BS54" i="6"/>
  <c r="D81" i="4"/>
  <c r="AS81" i="4" s="1"/>
  <c r="AR52" i="1"/>
  <c r="BO52" i="1"/>
  <c r="AT48" i="1"/>
  <c r="BQ48" i="1"/>
  <c r="BS27" i="6"/>
  <c r="D54" i="4"/>
  <c r="AS54" i="4" s="1"/>
  <c r="T51" i="36"/>
  <c r="AG51" i="36"/>
  <c r="Z93" i="23"/>
  <c r="AD93" i="23" s="1"/>
  <c r="D94" i="33" s="1"/>
  <c r="BN76" i="1"/>
  <c r="AQ76" i="1"/>
  <c r="BN88" i="1"/>
  <c r="C74" i="35"/>
  <c r="BM75" i="1"/>
  <c r="AP75" i="1"/>
  <c r="BM87" i="1"/>
  <c r="AK102" i="36"/>
  <c r="X102" i="36"/>
  <c r="AK114" i="36"/>
  <c r="AF98" i="36"/>
  <c r="S98" i="36"/>
  <c r="AF110" i="36"/>
  <c r="BO68" i="1"/>
  <c r="AR68" i="1"/>
  <c r="BO80" i="1"/>
  <c r="AE94" i="36"/>
  <c r="R94" i="36"/>
  <c r="AE106" i="36"/>
  <c r="AQ64" i="1"/>
  <c r="BN64" i="1"/>
  <c r="Y25" i="35" l="1"/>
  <c r="AQ44" i="36"/>
  <c r="AR89" i="36"/>
  <c r="Y47" i="35"/>
  <c r="AQ43" i="36"/>
  <c r="AQ60" i="36"/>
  <c r="Y51" i="35"/>
  <c r="AR110" i="36"/>
  <c r="Y62" i="35"/>
  <c r="Y35" i="35"/>
  <c r="AQ79" i="36"/>
  <c r="AR44" i="36"/>
  <c r="AQ57" i="36"/>
  <c r="Y44" i="35"/>
  <c r="AR94" i="36"/>
  <c r="AR55" i="36"/>
  <c r="AR98" i="36"/>
  <c r="Y17" i="35"/>
  <c r="AQ54" i="36"/>
  <c r="AQ69" i="36"/>
  <c r="AQ48" i="36"/>
  <c r="AR107" i="36"/>
  <c r="AA41" i="36"/>
  <c r="AQ76" i="36"/>
  <c r="Y10" i="35"/>
  <c r="Y49" i="35"/>
  <c r="Y15" i="35"/>
  <c r="AR115" i="36"/>
  <c r="Y53" i="35"/>
  <c r="AR48" i="36"/>
  <c r="AQ41" i="36"/>
  <c r="Y29" i="35"/>
  <c r="Y65" i="35"/>
  <c r="Y23" i="35"/>
  <c r="AQ81" i="36"/>
  <c r="Y42" i="35"/>
  <c r="AQ52" i="36"/>
  <c r="Y21" i="35"/>
  <c r="AR67" i="36"/>
  <c r="AQ40" i="36"/>
  <c r="AQ67" i="36"/>
  <c r="AQ71" i="36"/>
  <c r="Y33" i="35"/>
  <c r="AQ56" i="36"/>
  <c r="AR86" i="36"/>
  <c r="AQ59" i="36"/>
  <c r="AQ90" i="36"/>
  <c r="Y68" i="35"/>
  <c r="AQ64" i="36"/>
  <c r="AQ55" i="36"/>
  <c r="AR45" i="36"/>
  <c r="AR100" i="36"/>
  <c r="AR111" i="36"/>
  <c r="AQ42" i="36"/>
  <c r="Y74" i="35"/>
  <c r="AQ91" i="36"/>
  <c r="AQ75" i="36"/>
  <c r="AQ102" i="36"/>
  <c r="AQ89" i="36"/>
  <c r="Y11" i="35"/>
  <c r="Y34" i="35"/>
  <c r="AR76" i="36"/>
  <c r="AQ92" i="36"/>
  <c r="AA37" i="36"/>
  <c r="AR99" i="36"/>
  <c r="AR83" i="36"/>
  <c r="AA35" i="36"/>
  <c r="AQ58" i="36"/>
  <c r="AR65" i="36"/>
  <c r="AQ73" i="36"/>
  <c r="AR72" i="36"/>
  <c r="AQ99" i="36"/>
  <c r="Y27" i="35"/>
  <c r="Y71" i="35"/>
  <c r="AA39" i="36"/>
  <c r="AR60" i="36"/>
  <c r="AQ45" i="36"/>
  <c r="AR77" i="36"/>
  <c r="AQ104" i="36"/>
  <c r="AR66" i="36"/>
  <c r="AQ97" i="36"/>
  <c r="Y38" i="35"/>
  <c r="AR90" i="36"/>
  <c r="AR79" i="36"/>
  <c r="Y6" i="35"/>
  <c r="AR75" i="36"/>
  <c r="CG61" i="18"/>
  <c r="CS61" i="18" s="1"/>
  <c r="H61" i="37"/>
  <c r="A61" i="37"/>
  <c r="O61" i="37"/>
  <c r="CG64" i="18"/>
  <c r="CS64" i="18" s="1"/>
  <c r="O64" i="37"/>
  <c r="H64" i="37"/>
  <c r="A64" i="37"/>
  <c r="AA48" i="36"/>
  <c r="AN48" i="36"/>
  <c r="AH76" i="23"/>
  <c r="BI76" i="23" s="1"/>
  <c r="AB76" i="23"/>
  <c r="B77" i="33" s="1"/>
  <c r="F77" i="33" s="1"/>
  <c r="J77" i="33" s="1"/>
  <c r="CG46" i="18"/>
  <c r="CS46" i="18" s="1"/>
  <c r="O46" i="37"/>
  <c r="H46" i="37"/>
  <c r="A46" i="37"/>
  <c r="AH14" i="23"/>
  <c r="BI14" i="23" s="1"/>
  <c r="AB14" i="23"/>
  <c r="B15" i="33" s="1"/>
  <c r="F15" i="33" s="1"/>
  <c r="J15" i="33" s="1"/>
  <c r="I45" i="26"/>
  <c r="R45" i="26"/>
  <c r="AN89" i="36"/>
  <c r="AA89" i="36"/>
  <c r="AH8" i="23"/>
  <c r="BI8" i="23" s="1"/>
  <c r="AB8" i="23"/>
  <c r="B9" i="33" s="1"/>
  <c r="F9" i="33" s="1"/>
  <c r="J9" i="33" s="1"/>
  <c r="AH71" i="23"/>
  <c r="BI71" i="23" s="1"/>
  <c r="AB71" i="23"/>
  <c r="B72" i="33" s="1"/>
  <c r="F72" i="33" s="1"/>
  <c r="J72" i="33" s="1"/>
  <c r="CG54" i="18"/>
  <c r="CS54" i="18" s="1"/>
  <c r="O54" i="37"/>
  <c r="H54" i="37"/>
  <c r="A54" i="37"/>
  <c r="AN69" i="36"/>
  <c r="AA69" i="36"/>
  <c r="I30" i="26"/>
  <c r="R30" i="26"/>
  <c r="AH9" i="23"/>
  <c r="BI9" i="23" s="1"/>
  <c r="AB9" i="23"/>
  <c r="B10" i="33" s="1"/>
  <c r="F10" i="33" s="1"/>
  <c r="J10" i="33" s="1"/>
  <c r="CG56" i="18"/>
  <c r="CS56" i="18" s="1"/>
  <c r="O56" i="37"/>
  <c r="H56" i="37"/>
  <c r="A56" i="37"/>
  <c r="AQ33" i="36"/>
  <c r="AH25" i="23"/>
  <c r="BI25" i="23" s="1"/>
  <c r="AB25" i="23"/>
  <c r="B26" i="33" s="1"/>
  <c r="F26" i="33" s="1"/>
  <c r="J26" i="33" s="1"/>
  <c r="CG7" i="18"/>
  <c r="CS7" i="18" s="1"/>
  <c r="O7" i="37"/>
  <c r="H7" i="37"/>
  <c r="A7" i="37"/>
  <c r="CG38" i="18"/>
  <c r="CS38" i="18" s="1"/>
  <c r="O38" i="37"/>
  <c r="H38" i="37"/>
  <c r="A38" i="37"/>
  <c r="Y69" i="35"/>
  <c r="I77" i="26"/>
  <c r="R77" i="26"/>
  <c r="AB23" i="23"/>
  <c r="B24" i="33" s="1"/>
  <c r="F24" i="33" s="1"/>
  <c r="J24" i="33" s="1"/>
  <c r="AH23" i="23"/>
  <c r="BI23" i="23" s="1"/>
  <c r="AR54" i="36"/>
  <c r="I14" i="26"/>
  <c r="R14" i="26"/>
  <c r="AB45" i="23"/>
  <c r="B46" i="33" s="1"/>
  <c r="F46" i="33" s="1"/>
  <c r="J46" i="33" s="1"/>
  <c r="AH45" i="23"/>
  <c r="BI45" i="23" s="1"/>
  <c r="I48" i="26"/>
  <c r="R48" i="26"/>
  <c r="Y76" i="35"/>
  <c r="Y77" i="35"/>
  <c r="AN56" i="36"/>
  <c r="AA56" i="36"/>
  <c r="I71" i="26"/>
  <c r="R71" i="26"/>
  <c r="AQ103" i="36"/>
  <c r="Y73" i="35"/>
  <c r="AH13" i="23"/>
  <c r="BI13" i="23" s="1"/>
  <c r="AB13" i="23"/>
  <c r="B14" i="33" s="1"/>
  <c r="F14" i="33" s="1"/>
  <c r="J14" i="33" s="1"/>
  <c r="AR69" i="36"/>
  <c r="CG12" i="18"/>
  <c r="CS12" i="18" s="1"/>
  <c r="A12" i="37"/>
  <c r="O12" i="37"/>
  <c r="H12" i="37"/>
  <c r="I68" i="26"/>
  <c r="R68" i="26"/>
  <c r="I76" i="26"/>
  <c r="R76" i="26"/>
  <c r="I39" i="26"/>
  <c r="R39" i="26"/>
  <c r="AH41" i="23"/>
  <c r="BI41" i="23" s="1"/>
  <c r="AB41" i="23"/>
  <c r="B42" i="33" s="1"/>
  <c r="F42" i="33" s="1"/>
  <c r="J42" i="33" s="1"/>
  <c r="R57" i="26"/>
  <c r="I57" i="26"/>
  <c r="CG6" i="18"/>
  <c r="CS6" i="18" s="1"/>
  <c r="O6" i="37"/>
  <c r="H6" i="37"/>
  <c r="A6" i="37"/>
  <c r="AH22" i="23"/>
  <c r="BI22" i="23" s="1"/>
  <c r="AB22" i="23"/>
  <c r="B23" i="33" s="1"/>
  <c r="F23" i="33" s="1"/>
  <c r="J23" i="33" s="1"/>
  <c r="AN59" i="36"/>
  <c r="AA59" i="36"/>
  <c r="AR71" i="36"/>
  <c r="AR95" i="36"/>
  <c r="I50" i="26"/>
  <c r="R50" i="26"/>
  <c r="Y26" i="35"/>
  <c r="I21" i="26"/>
  <c r="R21" i="26"/>
  <c r="CG73" i="18"/>
  <c r="CS73" i="18" s="1"/>
  <c r="O73" i="37"/>
  <c r="H73" i="37"/>
  <c r="A73" i="37"/>
  <c r="AA38" i="36"/>
  <c r="AR58" i="36"/>
  <c r="Y50" i="35"/>
  <c r="AQ65" i="36"/>
  <c r="AR73" i="36"/>
  <c r="Y67" i="35"/>
  <c r="AR105" i="36"/>
  <c r="Y31" i="35"/>
  <c r="CG67" i="18"/>
  <c r="CS67" i="18" s="1"/>
  <c r="A67" i="37"/>
  <c r="O67" i="37"/>
  <c r="H67" i="37"/>
  <c r="AB75" i="23"/>
  <c r="B76" i="33" s="1"/>
  <c r="F76" i="33" s="1"/>
  <c r="J76" i="33" s="1"/>
  <c r="AH75" i="23"/>
  <c r="BI75" i="23" s="1"/>
  <c r="AQ82" i="36"/>
  <c r="AQ72" i="36"/>
  <c r="AN88" i="36"/>
  <c r="AA88" i="36"/>
  <c r="AH72" i="23"/>
  <c r="BI72" i="23" s="1"/>
  <c r="AB72" i="23"/>
  <c r="B73" i="33" s="1"/>
  <c r="F73" i="33" s="1"/>
  <c r="J73" i="33" s="1"/>
  <c r="CG19" i="18"/>
  <c r="CS19" i="18" s="1"/>
  <c r="A19" i="37"/>
  <c r="O19" i="37"/>
  <c r="H19" i="37"/>
  <c r="AB16" i="23"/>
  <c r="B17" i="33" s="1"/>
  <c r="F17" i="33" s="1"/>
  <c r="J17" i="33" s="1"/>
  <c r="AH16" i="23"/>
  <c r="BI16" i="23" s="1"/>
  <c r="AH63" i="23"/>
  <c r="BI63" i="23" s="1"/>
  <c r="AB63" i="23"/>
  <c r="B64" i="33" s="1"/>
  <c r="F64" i="33" s="1"/>
  <c r="J64" i="33" s="1"/>
  <c r="AR85" i="36"/>
  <c r="I52" i="26"/>
  <c r="R52" i="26"/>
  <c r="AQ105" i="36"/>
  <c r="Y55" i="35"/>
  <c r="AH26" i="23"/>
  <c r="BI26" i="23" s="1"/>
  <c r="AB26" i="23"/>
  <c r="B27" i="33" s="1"/>
  <c r="F27" i="33" s="1"/>
  <c r="J27" i="33" s="1"/>
  <c r="AH17" i="23"/>
  <c r="BI17" i="23" s="1"/>
  <c r="AB17" i="23"/>
  <c r="B18" i="33" s="1"/>
  <c r="F18" i="33" s="1"/>
  <c r="J18" i="33" s="1"/>
  <c r="AN49" i="36"/>
  <c r="AA49" i="36"/>
  <c r="CG36" i="18"/>
  <c r="CS36" i="18" s="1"/>
  <c r="A36" i="37"/>
  <c r="O36" i="37"/>
  <c r="H36" i="37"/>
  <c r="I59" i="26"/>
  <c r="R59" i="26"/>
  <c r="I12" i="26"/>
  <c r="R12" i="26"/>
  <c r="CG55" i="18"/>
  <c r="CS55" i="18" s="1"/>
  <c r="O55" i="37"/>
  <c r="H55" i="37"/>
  <c r="A55" i="37"/>
  <c r="AH28" i="23"/>
  <c r="BI28" i="23" s="1"/>
  <c r="AB28" i="23"/>
  <c r="B29" i="33" s="1"/>
  <c r="F29" i="33" s="1"/>
  <c r="J29" i="33" s="1"/>
  <c r="CG60" i="18"/>
  <c r="CS60" i="18" s="1"/>
  <c r="A60" i="37"/>
  <c r="O60" i="37"/>
  <c r="H60" i="37"/>
  <c r="AB20" i="23"/>
  <c r="B21" i="33" s="1"/>
  <c r="F21" i="33" s="1"/>
  <c r="J21" i="33" s="1"/>
  <c r="AH20" i="23"/>
  <c r="BI20" i="23" s="1"/>
  <c r="AN71" i="36"/>
  <c r="AA71" i="36"/>
  <c r="AA92" i="36"/>
  <c r="AN92" i="36"/>
  <c r="I51" i="26"/>
  <c r="R51" i="26"/>
  <c r="CG65" i="18"/>
  <c r="CS65" i="18" s="1"/>
  <c r="O65" i="37"/>
  <c r="H65" i="37"/>
  <c r="A65" i="37"/>
  <c r="CG62" i="18"/>
  <c r="CS62" i="18" s="1"/>
  <c r="O62" i="37"/>
  <c r="H62" i="37"/>
  <c r="A62" i="37"/>
  <c r="AA63" i="36"/>
  <c r="AN63" i="36"/>
  <c r="CG5" i="18"/>
  <c r="CS5" i="18" s="1"/>
  <c r="O5" i="37"/>
  <c r="H5" i="37"/>
  <c r="A5" i="37"/>
  <c r="AH33" i="23"/>
  <c r="BI33" i="23" s="1"/>
  <c r="AB33" i="23"/>
  <c r="B34" i="33" s="1"/>
  <c r="F34" i="33" s="1"/>
  <c r="J34" i="33" s="1"/>
  <c r="AQ46" i="36"/>
  <c r="I29" i="26"/>
  <c r="R29" i="26"/>
  <c r="I23" i="26"/>
  <c r="R23" i="26"/>
  <c r="R61" i="26"/>
  <c r="I61" i="26"/>
  <c r="I8" i="26"/>
  <c r="R8" i="26"/>
  <c r="CG48" i="18"/>
  <c r="CS48" i="18" s="1"/>
  <c r="O48" i="37"/>
  <c r="H48" i="37"/>
  <c r="A48" i="37"/>
  <c r="AB64" i="23"/>
  <c r="B65" i="33" s="1"/>
  <c r="F65" i="33" s="1"/>
  <c r="J65" i="33" s="1"/>
  <c r="AH64" i="23"/>
  <c r="BI64" i="23" s="1"/>
  <c r="AR56" i="36"/>
  <c r="AA103" i="36"/>
  <c r="AN103" i="36"/>
  <c r="AN115" i="36"/>
  <c r="R27" i="26"/>
  <c r="I27" i="26"/>
  <c r="Y37" i="35"/>
  <c r="AQ68" i="36"/>
  <c r="Y7" i="35"/>
  <c r="AH55" i="23"/>
  <c r="BI55" i="23" s="1"/>
  <c r="AB55" i="23"/>
  <c r="B56" i="33" s="1"/>
  <c r="F56" i="33" s="1"/>
  <c r="J56" i="33" s="1"/>
  <c r="AA86" i="36"/>
  <c r="AN86" i="36"/>
  <c r="AA43" i="36"/>
  <c r="CG34" i="18"/>
  <c r="CS34" i="18" s="1"/>
  <c r="A34" i="37"/>
  <c r="O34" i="37"/>
  <c r="H34" i="37"/>
  <c r="Y18" i="35"/>
  <c r="AN64" i="36"/>
  <c r="AA64" i="36"/>
  <c r="I44" i="26"/>
  <c r="R44" i="26"/>
  <c r="AH60" i="23"/>
  <c r="BI60" i="23" s="1"/>
  <c r="AB60" i="23"/>
  <c r="B61" i="33" s="1"/>
  <c r="F61" i="33" s="1"/>
  <c r="J61" i="33" s="1"/>
  <c r="R22" i="26"/>
  <c r="I22" i="26"/>
  <c r="AR59" i="36"/>
  <c r="AQ95" i="36"/>
  <c r="AR109" i="36"/>
  <c r="AA45" i="36"/>
  <c r="AN45" i="36"/>
  <c r="AN73" i="36"/>
  <c r="AA73" i="36"/>
  <c r="I24" i="26"/>
  <c r="R24" i="26"/>
  <c r="AR112" i="36"/>
  <c r="AH35" i="23"/>
  <c r="BI35" i="23" s="1"/>
  <c r="AB35" i="23"/>
  <c r="B36" i="33" s="1"/>
  <c r="F36" i="33" s="1"/>
  <c r="J36" i="33" s="1"/>
  <c r="AH65" i="23"/>
  <c r="BI65" i="23" s="1"/>
  <c r="AB65" i="23"/>
  <c r="B66" i="33" s="1"/>
  <c r="F66" i="33" s="1"/>
  <c r="J66" i="33" s="1"/>
  <c r="AN93" i="36"/>
  <c r="AA93" i="36"/>
  <c r="AN105" i="36"/>
  <c r="CG37" i="18"/>
  <c r="CS37" i="18" s="1"/>
  <c r="H37" i="37"/>
  <c r="A37" i="37"/>
  <c r="O37" i="37"/>
  <c r="AH53" i="23"/>
  <c r="BI53" i="23" s="1"/>
  <c r="AB53" i="23"/>
  <c r="B54" i="33" s="1"/>
  <c r="F54" i="33" s="1"/>
  <c r="J54" i="33" s="1"/>
  <c r="I15" i="26"/>
  <c r="R15" i="26"/>
  <c r="I75" i="26"/>
  <c r="R75" i="26"/>
  <c r="AR82" i="36"/>
  <c r="AN72" i="36"/>
  <c r="AA72" i="36"/>
  <c r="AR88" i="36"/>
  <c r="CG16" i="18"/>
  <c r="CS16" i="18" s="1"/>
  <c r="O16" i="37"/>
  <c r="H16" i="37"/>
  <c r="A16" i="37"/>
  <c r="I31" i="26"/>
  <c r="R31" i="26"/>
  <c r="AN67" i="36"/>
  <c r="AA67" i="36"/>
  <c r="I47" i="26"/>
  <c r="R47" i="26"/>
  <c r="AR61" i="36"/>
  <c r="CG49" i="18"/>
  <c r="CS49" i="18" s="1"/>
  <c r="O49" i="37"/>
  <c r="H49" i="37"/>
  <c r="A49" i="37"/>
  <c r="AQ85" i="36"/>
  <c r="Y20" i="35"/>
  <c r="Y52" i="35"/>
  <c r="AR116" i="36"/>
  <c r="AA40" i="36"/>
  <c r="Y59" i="35"/>
  <c r="I58" i="26"/>
  <c r="R58" i="26"/>
  <c r="CG10" i="18"/>
  <c r="CS10" i="18" s="1"/>
  <c r="A10" i="37"/>
  <c r="O10" i="37"/>
  <c r="H10" i="37"/>
  <c r="AB29" i="23"/>
  <c r="B30" i="33" s="1"/>
  <c r="F30" i="33" s="1"/>
  <c r="J30" i="33" s="1"/>
  <c r="AH29" i="23"/>
  <c r="BI29" i="23" s="1"/>
  <c r="CG69" i="18"/>
  <c r="CS69" i="18" s="1"/>
  <c r="H69" i="37"/>
  <c r="A69" i="37"/>
  <c r="O69" i="37"/>
  <c r="AR49" i="36"/>
  <c r="AN84" i="36"/>
  <c r="AA84" i="36"/>
  <c r="I43" i="26"/>
  <c r="R43" i="26"/>
  <c r="AB59" i="23"/>
  <c r="B60" i="33" s="1"/>
  <c r="F60" i="33" s="1"/>
  <c r="J60" i="33" s="1"/>
  <c r="AH59" i="23"/>
  <c r="BI59" i="23" s="1"/>
  <c r="AA54" i="36"/>
  <c r="AN54" i="36"/>
  <c r="AN81" i="36"/>
  <c r="AA81" i="36"/>
  <c r="AB61" i="23"/>
  <c r="B62" i="33" s="1"/>
  <c r="F62" i="33" s="1"/>
  <c r="J62" i="33" s="1"/>
  <c r="AH61" i="23"/>
  <c r="BI61" i="23" s="1"/>
  <c r="AB39" i="23"/>
  <c r="B40" i="33" s="1"/>
  <c r="F40" i="33" s="1"/>
  <c r="J40" i="33" s="1"/>
  <c r="AH39" i="23"/>
  <c r="BI39" i="23" s="1"/>
  <c r="CG44" i="18"/>
  <c r="CS44" i="18" s="1"/>
  <c r="A44" i="37"/>
  <c r="O44" i="37"/>
  <c r="H44" i="37"/>
  <c r="AA95" i="36"/>
  <c r="AN95" i="36"/>
  <c r="AN107" i="36"/>
  <c r="AA90" i="36"/>
  <c r="AN90" i="36"/>
  <c r="AH46" i="23"/>
  <c r="BI46" i="23" s="1"/>
  <c r="AB46" i="23"/>
  <c r="B47" i="33" s="1"/>
  <c r="F47" i="33" s="1"/>
  <c r="J47" i="33" s="1"/>
  <c r="Y45" i="35"/>
  <c r="CG8" i="18"/>
  <c r="CS8" i="18" s="1"/>
  <c r="O8" i="37"/>
  <c r="H8" i="37"/>
  <c r="A8" i="37"/>
  <c r="AN44" i="36"/>
  <c r="AA44" i="36"/>
  <c r="AA79" i="36"/>
  <c r="AN79" i="36"/>
  <c r="AR103" i="36"/>
  <c r="AH27" i="23"/>
  <c r="BI27" i="23" s="1"/>
  <c r="AB27" i="23"/>
  <c r="B28" i="33" s="1"/>
  <c r="F28" i="33" s="1"/>
  <c r="J28" i="33" s="1"/>
  <c r="CG42" i="18"/>
  <c r="CS42" i="18" s="1"/>
  <c r="A42" i="37"/>
  <c r="O42" i="37"/>
  <c r="H42" i="37"/>
  <c r="CG13" i="18"/>
  <c r="CS13" i="18" s="1"/>
  <c r="H13" i="37"/>
  <c r="A13" i="37"/>
  <c r="O13" i="37"/>
  <c r="AH12" i="23"/>
  <c r="BI12" i="23" s="1"/>
  <c r="AB12" i="23"/>
  <c r="B13" i="33" s="1"/>
  <c r="F13" i="33" s="1"/>
  <c r="J13" i="33" s="1"/>
  <c r="AR68" i="36"/>
  <c r="AA52" i="36"/>
  <c r="AN52" i="36"/>
  <c r="CG39" i="18"/>
  <c r="CS39" i="18" s="1"/>
  <c r="O39" i="37"/>
  <c r="H39" i="37"/>
  <c r="A39" i="37"/>
  <c r="I55" i="26"/>
  <c r="R55" i="26"/>
  <c r="CG66" i="18"/>
  <c r="CS66" i="18" s="1"/>
  <c r="A66" i="37"/>
  <c r="O66" i="37"/>
  <c r="H66" i="37"/>
  <c r="Y66" i="35"/>
  <c r="CG74" i="18"/>
  <c r="CS74" i="18" s="1"/>
  <c r="A74" i="37"/>
  <c r="O74" i="37"/>
  <c r="H74" i="37"/>
  <c r="CG30" i="18"/>
  <c r="CS30" i="18" s="1"/>
  <c r="O30" i="37"/>
  <c r="H30" i="37"/>
  <c r="A30" i="37"/>
  <c r="AR64" i="36"/>
  <c r="AB21" i="23"/>
  <c r="B22" i="33" s="1"/>
  <c r="F22" i="33" s="1"/>
  <c r="J22" i="33" s="1"/>
  <c r="AH21" i="23"/>
  <c r="BI21" i="23" s="1"/>
  <c r="AN97" i="36"/>
  <c r="AA97" i="36"/>
  <c r="AN109" i="36"/>
  <c r="AH73" i="23"/>
  <c r="BI73" i="23" s="1"/>
  <c r="AB73" i="23"/>
  <c r="B74" i="33" s="1"/>
  <c r="F74" i="33" s="1"/>
  <c r="J74" i="33" s="1"/>
  <c r="AN57" i="36"/>
  <c r="AA57" i="36"/>
  <c r="CG24" i="18"/>
  <c r="CS24" i="18" s="1"/>
  <c r="O24" i="37"/>
  <c r="H24" i="37"/>
  <c r="A24" i="37"/>
  <c r="I35" i="26"/>
  <c r="R35" i="26"/>
  <c r="AQ93" i="36"/>
  <c r="I53" i="26"/>
  <c r="R53" i="26"/>
  <c r="CG18" i="18"/>
  <c r="CS18" i="18" s="1"/>
  <c r="A18" i="37"/>
  <c r="O18" i="37"/>
  <c r="H18" i="37"/>
  <c r="AB15" i="23"/>
  <c r="B16" i="33" s="1"/>
  <c r="F16" i="33" s="1"/>
  <c r="J16" i="33" s="1"/>
  <c r="AH15" i="23"/>
  <c r="BI15" i="23" s="1"/>
  <c r="AR51" i="36"/>
  <c r="AA82" i="36"/>
  <c r="AN82" i="36"/>
  <c r="AH62" i="23"/>
  <c r="BI62" i="23" s="1"/>
  <c r="AB62" i="23"/>
  <c r="B63" i="33" s="1"/>
  <c r="F63" i="33" s="1"/>
  <c r="J63" i="33" s="1"/>
  <c r="Y19" i="35"/>
  <c r="Y61" i="35"/>
  <c r="AQ88" i="36"/>
  <c r="I72" i="26"/>
  <c r="R72" i="26"/>
  <c r="I11" i="26"/>
  <c r="R11" i="26"/>
  <c r="Y8" i="35"/>
  <c r="Y28" i="35"/>
  <c r="AH31" i="23"/>
  <c r="BI31" i="23" s="1"/>
  <c r="AB31" i="23"/>
  <c r="B32" i="33" s="1"/>
  <c r="F32" i="33" s="1"/>
  <c r="J32" i="33" s="1"/>
  <c r="AB47" i="23"/>
  <c r="B48" i="33" s="1"/>
  <c r="F48" i="33" s="1"/>
  <c r="J48" i="33" s="1"/>
  <c r="AH47" i="23"/>
  <c r="BI47" i="23" s="1"/>
  <c r="I63" i="26"/>
  <c r="R63" i="26"/>
  <c r="CG70" i="18"/>
  <c r="CS70" i="18" s="1"/>
  <c r="O70" i="37"/>
  <c r="H70" i="37"/>
  <c r="A70" i="37"/>
  <c r="AN62" i="36"/>
  <c r="AA62" i="36"/>
  <c r="AB38" i="23"/>
  <c r="B39" i="33" s="1"/>
  <c r="F39" i="33" s="1"/>
  <c r="J39" i="33" s="1"/>
  <c r="AH38" i="23"/>
  <c r="BI38" i="23" s="1"/>
  <c r="Y13" i="35"/>
  <c r="AQ61" i="36"/>
  <c r="AA85" i="36"/>
  <c r="AN85" i="36"/>
  <c r="AA34" i="36"/>
  <c r="AH32" i="23"/>
  <c r="BI32" i="23" s="1"/>
  <c r="AB32" i="23"/>
  <c r="B33" i="33" s="1"/>
  <c r="F33" i="33" s="1"/>
  <c r="J33" i="33" s="1"/>
  <c r="AN104" i="36"/>
  <c r="AA104" i="36"/>
  <c r="AN116" i="36"/>
  <c r="AA105" i="36"/>
  <c r="CG29" i="18"/>
  <c r="CS29" i="18" s="1"/>
  <c r="H29" i="37"/>
  <c r="A29" i="37"/>
  <c r="O29" i="37"/>
  <c r="CG77" i="18"/>
  <c r="CS77" i="18" s="1"/>
  <c r="H77" i="37"/>
  <c r="A77" i="37"/>
  <c r="O77" i="37"/>
  <c r="R26" i="26"/>
  <c r="I26" i="26"/>
  <c r="AA66" i="36"/>
  <c r="AN66" i="36"/>
  <c r="AQ49" i="36"/>
  <c r="AH36" i="23"/>
  <c r="BI36" i="23" s="1"/>
  <c r="AB36" i="23"/>
  <c r="B37" i="33" s="1"/>
  <c r="F37" i="33" s="1"/>
  <c r="J37" i="33" s="1"/>
  <c r="AR84" i="36"/>
  <c r="AH40" i="23"/>
  <c r="BI40" i="23" s="1"/>
  <c r="AB40" i="23"/>
  <c r="B41" i="33" s="1"/>
  <c r="F41" i="33" s="1"/>
  <c r="J41" i="33" s="1"/>
  <c r="AB43" i="23"/>
  <c r="B44" i="33" s="1"/>
  <c r="F44" i="33" s="1"/>
  <c r="J44" i="33" s="1"/>
  <c r="AH43" i="23"/>
  <c r="BI43" i="23" s="1"/>
  <c r="CG14" i="18"/>
  <c r="CS14" i="18" s="1"/>
  <c r="O14" i="37"/>
  <c r="H14" i="37"/>
  <c r="A14" i="37"/>
  <c r="AB54" i="23"/>
  <c r="B55" i="33" s="1"/>
  <c r="F55" i="33" s="1"/>
  <c r="J55" i="33" s="1"/>
  <c r="AH54" i="23"/>
  <c r="BI54" i="23" s="1"/>
  <c r="AN68" i="36"/>
  <c r="AA68" i="36"/>
  <c r="CG68" i="18"/>
  <c r="CS68" i="18" s="1"/>
  <c r="A68" i="37"/>
  <c r="O68" i="37"/>
  <c r="H68" i="37"/>
  <c r="CG76" i="18"/>
  <c r="CS76" i="18" s="1"/>
  <c r="A76" i="37"/>
  <c r="O76" i="37"/>
  <c r="H76" i="37"/>
  <c r="AH34" i="23"/>
  <c r="BI34" i="23" s="1"/>
  <c r="AB34" i="23"/>
  <c r="B35" i="33" s="1"/>
  <c r="F35" i="33" s="1"/>
  <c r="J35" i="33" s="1"/>
  <c r="CG41" i="18"/>
  <c r="CS41" i="18" s="1"/>
  <c r="O41" i="37"/>
  <c r="H41" i="37"/>
  <c r="A41" i="37"/>
  <c r="CG28" i="18"/>
  <c r="CS28" i="18" s="1"/>
  <c r="A28" i="37"/>
  <c r="O28" i="37"/>
  <c r="H28" i="37"/>
  <c r="AB44" i="23"/>
  <c r="B45" i="33" s="1"/>
  <c r="F45" i="33" s="1"/>
  <c r="J45" i="33" s="1"/>
  <c r="AH44" i="23"/>
  <c r="BI44" i="23" s="1"/>
  <c r="I60" i="26"/>
  <c r="R60" i="26"/>
  <c r="AB6" i="23"/>
  <c r="B7" i="33" s="1"/>
  <c r="F7" i="33" s="1"/>
  <c r="J7" i="33" s="1"/>
  <c r="AH6" i="23"/>
  <c r="BI6" i="23" s="1"/>
  <c r="CG22" i="18"/>
  <c r="CS22" i="18" s="1"/>
  <c r="O22" i="37"/>
  <c r="H22" i="37"/>
  <c r="A22" i="37"/>
  <c r="CG20" i="18"/>
  <c r="CS20" i="18" s="1"/>
  <c r="A20" i="37"/>
  <c r="O20" i="37"/>
  <c r="H20" i="37"/>
  <c r="CG50" i="18"/>
  <c r="CS50" i="18" s="1"/>
  <c r="A50" i="37"/>
  <c r="O50" i="37"/>
  <c r="H50" i="37"/>
  <c r="CG21" i="18"/>
  <c r="CS21" i="18" s="1"/>
  <c r="H21" i="37"/>
  <c r="A21" i="37"/>
  <c r="O21" i="37"/>
  <c r="AN74" i="36"/>
  <c r="AA74" i="36"/>
  <c r="CG9" i="18"/>
  <c r="CS9" i="18" s="1"/>
  <c r="O9" i="37"/>
  <c r="H9" i="37"/>
  <c r="A9" i="37"/>
  <c r="AA100" i="36"/>
  <c r="AN100" i="36"/>
  <c r="AN112" i="36"/>
  <c r="CG51" i="18"/>
  <c r="CS51" i="18" s="1"/>
  <c r="A51" i="37"/>
  <c r="O51" i="37"/>
  <c r="H51" i="37"/>
  <c r="R65" i="26"/>
  <c r="I65" i="26"/>
  <c r="AR93" i="36"/>
  <c r="Y75" i="35"/>
  <c r="AQ51" i="36"/>
  <c r="I62" i="26"/>
  <c r="R62" i="26"/>
  <c r="CG25" i="18"/>
  <c r="CS25" i="18" s="1"/>
  <c r="O25" i="37"/>
  <c r="H25" i="37"/>
  <c r="A25" i="37"/>
  <c r="CG72" i="18"/>
  <c r="CS72" i="18" s="1"/>
  <c r="O72" i="37"/>
  <c r="H72" i="37"/>
  <c r="A72" i="37"/>
  <c r="AB7" i="23"/>
  <c r="B8" i="33" s="1"/>
  <c r="F8" i="33" s="1"/>
  <c r="J8" i="33" s="1"/>
  <c r="AH7" i="23"/>
  <c r="BI7" i="23" s="1"/>
  <c r="AB11" i="23"/>
  <c r="B12" i="33" s="1"/>
  <c r="F12" i="33" s="1"/>
  <c r="J12" i="33" s="1"/>
  <c r="AH11" i="23"/>
  <c r="BI11" i="23" s="1"/>
  <c r="AH19" i="23"/>
  <c r="BI19" i="23" s="1"/>
  <c r="AB19" i="23"/>
  <c r="B20" i="33" s="1"/>
  <c r="F20" i="33" s="1"/>
  <c r="J20" i="33" s="1"/>
  <c r="Y43" i="35"/>
  <c r="AR87" i="36"/>
  <c r="AR114" i="36"/>
  <c r="AQ62" i="36"/>
  <c r="R5" i="26"/>
  <c r="I5" i="26"/>
  <c r="O2" i="33"/>
  <c r="CG33" i="18"/>
  <c r="CS33" i="18" s="1"/>
  <c r="O33" i="37"/>
  <c r="H33" i="37"/>
  <c r="A33" i="37"/>
  <c r="Y30" i="35"/>
  <c r="AA61" i="36"/>
  <c r="AN61" i="36"/>
  <c r="R49" i="26"/>
  <c r="I49" i="26"/>
  <c r="AR108" i="36"/>
  <c r="AN83" i="36"/>
  <c r="AA83" i="36"/>
  <c r="AQ47" i="36"/>
  <c r="I10" i="26"/>
  <c r="R10" i="26"/>
  <c r="AB69" i="23"/>
  <c r="B70" i="33" s="1"/>
  <c r="F70" i="33" s="1"/>
  <c r="J70" i="33" s="1"/>
  <c r="AH69" i="23"/>
  <c r="BI69" i="23" s="1"/>
  <c r="AR113" i="36"/>
  <c r="Y22" i="35"/>
  <c r="AR78" i="36"/>
  <c r="AQ84" i="36"/>
  <c r="R46" i="26"/>
  <c r="I46" i="26"/>
  <c r="I64" i="26"/>
  <c r="R64" i="26"/>
  <c r="CG71" i="18"/>
  <c r="CS71" i="18" s="1"/>
  <c r="O71" i="37"/>
  <c r="H71" i="37"/>
  <c r="A71" i="37"/>
  <c r="CG23" i="18"/>
  <c r="CS23" i="18" s="1"/>
  <c r="O23" i="37"/>
  <c r="H23" i="37"/>
  <c r="A23" i="37"/>
  <c r="CG45" i="18"/>
  <c r="CS45" i="18" s="1"/>
  <c r="H45" i="37"/>
  <c r="A45" i="37"/>
  <c r="O45" i="37"/>
  <c r="I54" i="26"/>
  <c r="R54" i="26"/>
  <c r="I42" i="26"/>
  <c r="R42" i="26"/>
  <c r="AH66" i="23"/>
  <c r="BI66" i="23" s="1"/>
  <c r="AB66" i="23"/>
  <c r="B67" i="33" s="1"/>
  <c r="F67" i="33" s="1"/>
  <c r="J67" i="33" s="1"/>
  <c r="I74" i="26"/>
  <c r="R74" i="26"/>
  <c r="CG57" i="18"/>
  <c r="CS57" i="18" s="1"/>
  <c r="O57" i="37"/>
  <c r="H57" i="37"/>
  <c r="A57" i="37"/>
  <c r="I6" i="26"/>
  <c r="R6" i="26"/>
  <c r="AA55" i="36"/>
  <c r="AN55" i="36"/>
  <c r="AN98" i="36"/>
  <c r="AA98" i="36"/>
  <c r="AN110" i="36"/>
  <c r="AA53" i="36"/>
  <c r="AN53" i="36"/>
  <c r="AR97" i="36"/>
  <c r="I73" i="26"/>
  <c r="R73" i="26"/>
  <c r="AN76" i="36"/>
  <c r="AA76" i="36"/>
  <c r="Y70" i="35"/>
  <c r="AH18" i="23"/>
  <c r="BI18" i="23" s="1"/>
  <c r="AB18" i="23"/>
  <c r="B19" i="33" s="1"/>
  <c r="F19" i="33" s="1"/>
  <c r="J19" i="33" s="1"/>
  <c r="AH56" i="23"/>
  <c r="BI56" i="23" s="1"/>
  <c r="AB56" i="23"/>
  <c r="B57" i="33" s="1"/>
  <c r="F57" i="33" s="1"/>
  <c r="J57" i="33" s="1"/>
  <c r="CG75" i="18"/>
  <c r="CS75" i="18" s="1"/>
  <c r="A75" i="37"/>
  <c r="O75" i="37"/>
  <c r="H75" i="37"/>
  <c r="AA51" i="36"/>
  <c r="AN51" i="36"/>
  <c r="AQ77" i="36"/>
  <c r="I7" i="26"/>
  <c r="R7" i="26"/>
  <c r="CG31" i="18"/>
  <c r="CS31" i="18" s="1"/>
  <c r="O31" i="37"/>
  <c r="H31" i="37"/>
  <c r="A31" i="37"/>
  <c r="AQ87" i="36"/>
  <c r="CG63" i="18"/>
  <c r="CS63" i="18" s="1"/>
  <c r="O63" i="37"/>
  <c r="H63" i="37"/>
  <c r="A63" i="37"/>
  <c r="AN102" i="36"/>
  <c r="AA102" i="36"/>
  <c r="AN114" i="36"/>
  <c r="AR62" i="36"/>
  <c r="AH5" i="23"/>
  <c r="BI5" i="23" s="1"/>
  <c r="AB5" i="23"/>
  <c r="B6" i="33" s="1"/>
  <c r="F6" i="33" s="1"/>
  <c r="J6" i="33" s="1"/>
  <c r="R38" i="26"/>
  <c r="I38" i="26"/>
  <c r="Y46" i="35"/>
  <c r="Y16" i="35"/>
  <c r="R32" i="26"/>
  <c r="I32" i="26"/>
  <c r="CG52" i="18"/>
  <c r="CS52" i="18" s="1"/>
  <c r="A52" i="37"/>
  <c r="O52" i="37"/>
  <c r="H52" i="37"/>
  <c r="AR80" i="36"/>
  <c r="Y64" i="35"/>
  <c r="AR96" i="36"/>
  <c r="AR104" i="36"/>
  <c r="Y39" i="35"/>
  <c r="AQ83" i="36"/>
  <c r="CG58" i="18"/>
  <c r="CS58" i="18" s="1"/>
  <c r="A58" i="37"/>
  <c r="O58" i="37"/>
  <c r="H58" i="37"/>
  <c r="AR47" i="36"/>
  <c r="AQ101" i="36"/>
  <c r="AQ66" i="36"/>
  <c r="AA78" i="36"/>
  <c r="AN78" i="36"/>
  <c r="CG17" i="18"/>
  <c r="CS17" i="18" s="1"/>
  <c r="O17" i="37"/>
  <c r="H17" i="37"/>
  <c r="A17" i="37"/>
  <c r="R36" i="26"/>
  <c r="I36" i="26"/>
  <c r="Y48" i="35"/>
  <c r="I40" i="26"/>
  <c r="R40" i="26"/>
  <c r="CG59" i="18"/>
  <c r="CS59" i="18" s="1"/>
  <c r="A59" i="37"/>
  <c r="O59" i="37"/>
  <c r="H59" i="37"/>
  <c r="R9" i="26"/>
  <c r="I9" i="26"/>
  <c r="CG35" i="18"/>
  <c r="CS35" i="18" s="1"/>
  <c r="A35" i="37"/>
  <c r="O35" i="37"/>
  <c r="H35" i="37"/>
  <c r="AH37" i="23"/>
  <c r="BI37" i="23" s="1"/>
  <c r="AB37" i="23"/>
  <c r="B38" i="33" s="1"/>
  <c r="F38" i="33" s="1"/>
  <c r="J38" i="33" s="1"/>
  <c r="CG53" i="18"/>
  <c r="CS53" i="18" s="1"/>
  <c r="H53" i="37"/>
  <c r="A53" i="37"/>
  <c r="O53" i="37"/>
  <c r="Y36" i="35"/>
  <c r="AH67" i="23"/>
  <c r="BI67" i="23" s="1"/>
  <c r="AB67" i="23"/>
  <c r="B68" i="33" s="1"/>
  <c r="F68" i="33" s="1"/>
  <c r="J68" i="33" s="1"/>
  <c r="R25" i="26"/>
  <c r="I25" i="26"/>
  <c r="AN77" i="36"/>
  <c r="AA77" i="36"/>
  <c r="I19" i="26"/>
  <c r="R19" i="26"/>
  <c r="Y24" i="35"/>
  <c r="AQ63" i="36"/>
  <c r="CG47" i="18"/>
  <c r="CS47" i="18" s="1"/>
  <c r="O47" i="37"/>
  <c r="H47" i="37"/>
  <c r="A47" i="37"/>
  <c r="AN87" i="36"/>
  <c r="AA87" i="36"/>
  <c r="AB70" i="23"/>
  <c r="B71" i="33" s="1"/>
  <c r="F71" i="33" s="1"/>
  <c r="J71" i="33" s="1"/>
  <c r="AH70" i="23"/>
  <c r="BI70" i="23" s="1"/>
  <c r="Y54" i="35"/>
  <c r="I33" i="26"/>
  <c r="R33" i="26"/>
  <c r="AR46" i="36"/>
  <c r="AQ80" i="36"/>
  <c r="AQ96" i="36"/>
  <c r="AA47" i="36"/>
  <c r="AN47" i="36"/>
  <c r="AB10" i="23"/>
  <c r="B11" i="33" s="1"/>
  <c r="F11" i="33" s="1"/>
  <c r="J11" i="33" s="1"/>
  <c r="AH10" i="23"/>
  <c r="BI10" i="23" s="1"/>
  <c r="I69" i="26"/>
  <c r="R69" i="26"/>
  <c r="AR101" i="36"/>
  <c r="AH77" i="23"/>
  <c r="BI77" i="23" s="1"/>
  <c r="AB77" i="23"/>
  <c r="B78" i="33" s="1"/>
  <c r="F78" i="33" s="1"/>
  <c r="J78" i="33" s="1"/>
  <c r="AQ78" i="36"/>
  <c r="Y41" i="35"/>
  <c r="CG40" i="18"/>
  <c r="CS40" i="18" s="1"/>
  <c r="O40" i="37"/>
  <c r="H40" i="37"/>
  <c r="A40" i="37"/>
  <c r="R34" i="26"/>
  <c r="I34" i="26"/>
  <c r="I28" i="26"/>
  <c r="R28" i="26"/>
  <c r="I20" i="26"/>
  <c r="R20" i="26"/>
  <c r="AH48" i="23"/>
  <c r="BI48" i="23" s="1"/>
  <c r="AB48" i="23"/>
  <c r="B49" i="33" s="1"/>
  <c r="F49" i="33" s="1"/>
  <c r="J49" i="33" s="1"/>
  <c r="CG27" i="18"/>
  <c r="CS27" i="18" s="1"/>
  <c r="A27" i="37"/>
  <c r="O27" i="37"/>
  <c r="H27" i="37"/>
  <c r="AB42" i="23"/>
  <c r="B43" i="33" s="1"/>
  <c r="F43" i="33" s="1"/>
  <c r="J43" i="33" s="1"/>
  <c r="AH42" i="23"/>
  <c r="BI42" i="23" s="1"/>
  <c r="AN50" i="36"/>
  <c r="AA50" i="36"/>
  <c r="I13" i="26"/>
  <c r="R13" i="26"/>
  <c r="AA60" i="36"/>
  <c r="AN60" i="36"/>
  <c r="AH68" i="23"/>
  <c r="BI68" i="23" s="1"/>
  <c r="AB68" i="23"/>
  <c r="B69" i="33" s="1"/>
  <c r="F69" i="33" s="1"/>
  <c r="J69" i="33" s="1"/>
  <c r="AA91" i="36"/>
  <c r="AN91" i="36"/>
  <c r="I66" i="26"/>
  <c r="R66" i="26"/>
  <c r="AA94" i="36"/>
  <c r="AN94" i="36"/>
  <c r="AN106" i="36"/>
  <c r="AB74" i="23"/>
  <c r="B75" i="33" s="1"/>
  <c r="F75" i="33" s="1"/>
  <c r="J75" i="33" s="1"/>
  <c r="AH74" i="23"/>
  <c r="BI74" i="23" s="1"/>
  <c r="AH30" i="23"/>
  <c r="BI30" i="23" s="1"/>
  <c r="AB30" i="23"/>
  <c r="B31" i="33" s="1"/>
  <c r="F31" i="33" s="1"/>
  <c r="J31" i="33" s="1"/>
  <c r="I41" i="26"/>
  <c r="R41" i="26"/>
  <c r="AH57" i="23"/>
  <c r="BI57" i="23" s="1"/>
  <c r="AB57" i="23"/>
  <c r="B58" i="33" s="1"/>
  <c r="F58" i="33" s="1"/>
  <c r="J58" i="33" s="1"/>
  <c r="AA75" i="36"/>
  <c r="AN75" i="36"/>
  <c r="AB50" i="23"/>
  <c r="B51" i="33" s="1"/>
  <c r="F51" i="33" s="1"/>
  <c r="J51" i="33" s="1"/>
  <c r="AH50" i="23"/>
  <c r="BI50" i="23" s="1"/>
  <c r="AA58" i="36"/>
  <c r="AN58" i="36"/>
  <c r="AN65" i="36"/>
  <c r="AA65" i="36"/>
  <c r="AH24" i="23"/>
  <c r="BI24" i="23" s="1"/>
  <c r="AB24" i="23"/>
  <c r="B25" i="33" s="1"/>
  <c r="F25" i="33" s="1"/>
  <c r="J25" i="33" s="1"/>
  <c r="AR92" i="36"/>
  <c r="Y12" i="35"/>
  <c r="AB51" i="23"/>
  <c r="B52" i="33" s="1"/>
  <c r="F52" i="33" s="1"/>
  <c r="J52" i="33" s="1"/>
  <c r="AH51" i="23"/>
  <c r="BI51" i="23" s="1"/>
  <c r="AN70" i="36"/>
  <c r="AA70" i="36"/>
  <c r="I37" i="26"/>
  <c r="R37" i="26"/>
  <c r="AA42" i="36"/>
  <c r="R18" i="26"/>
  <c r="I18" i="26"/>
  <c r="I56" i="26"/>
  <c r="R56" i="26"/>
  <c r="CG15" i="18"/>
  <c r="CS15" i="18" s="1"/>
  <c r="O15" i="37"/>
  <c r="H15" i="37"/>
  <c r="A15" i="37"/>
  <c r="I67" i="26"/>
  <c r="R67" i="26"/>
  <c r="AQ37" i="36"/>
  <c r="AA33" i="36"/>
  <c r="CG11" i="18"/>
  <c r="CS11" i="18" s="1"/>
  <c r="A11" i="37"/>
  <c r="O11" i="37"/>
  <c r="H11" i="37"/>
  <c r="R16" i="26"/>
  <c r="I16" i="26"/>
  <c r="AR63" i="36"/>
  <c r="AN99" i="36"/>
  <c r="AA99" i="36"/>
  <c r="AN111" i="36"/>
  <c r="R70" i="26"/>
  <c r="I70" i="26"/>
  <c r="Y58" i="35"/>
  <c r="AB49" i="23"/>
  <c r="B50" i="33" s="1"/>
  <c r="F50" i="33" s="1"/>
  <c r="J50" i="33" s="1"/>
  <c r="AH49" i="23"/>
  <c r="BI49" i="23" s="1"/>
  <c r="AA46" i="36"/>
  <c r="AN46" i="36"/>
  <c r="CG32" i="18"/>
  <c r="CS32" i="18" s="1"/>
  <c r="O32" i="37"/>
  <c r="H32" i="37"/>
  <c r="A32" i="37"/>
  <c r="AB52" i="23"/>
  <c r="B53" i="33" s="1"/>
  <c r="F53" i="33" s="1"/>
  <c r="J53" i="33" s="1"/>
  <c r="AH52" i="23"/>
  <c r="BI52" i="23" s="1"/>
  <c r="AN80" i="36"/>
  <c r="AA80" i="36"/>
  <c r="AN96" i="36"/>
  <c r="AA96" i="36"/>
  <c r="AN108" i="36"/>
  <c r="AA36" i="36"/>
  <c r="AB58" i="23"/>
  <c r="B59" i="33" s="1"/>
  <c r="F59" i="33" s="1"/>
  <c r="J59" i="33" s="1"/>
  <c r="AH58" i="23"/>
  <c r="BI58" i="23" s="1"/>
  <c r="AA101" i="36"/>
  <c r="AN101" i="36"/>
  <c r="AN113" i="36"/>
  <c r="CG26" i="18"/>
  <c r="CS26" i="18" s="1"/>
  <c r="A26" i="37"/>
  <c r="O26" i="37"/>
  <c r="H26" i="37"/>
  <c r="R17" i="26"/>
  <c r="I17" i="26"/>
  <c r="CG43" i="18"/>
  <c r="CS43" i="18" s="1"/>
  <c r="A43" i="37"/>
  <c r="O43" i="37"/>
  <c r="H43" i="37"/>
  <c r="Q77" i="8"/>
  <c r="P77" i="8"/>
  <c r="O77" i="8"/>
  <c r="Q76" i="8"/>
  <c r="P76" i="8"/>
  <c r="O76" i="8"/>
  <c r="Q75" i="8"/>
  <c r="P75" i="8"/>
  <c r="O75" i="8"/>
  <c r="Q74" i="8"/>
  <c r="P74" i="8"/>
  <c r="O74" i="8"/>
  <c r="Q73" i="8"/>
  <c r="P73" i="8"/>
  <c r="O73" i="8"/>
  <c r="Q72" i="8"/>
  <c r="P72" i="8"/>
  <c r="O72" i="8"/>
  <c r="Q71" i="8"/>
  <c r="P71" i="8"/>
  <c r="O71" i="8"/>
  <c r="Q70" i="8"/>
  <c r="P70" i="8"/>
  <c r="O70" i="8"/>
  <c r="Q69" i="8"/>
  <c r="P69" i="8"/>
  <c r="O69" i="8"/>
  <c r="Q68" i="8"/>
  <c r="P68" i="8"/>
  <c r="O68" i="8"/>
  <c r="Q67" i="8"/>
  <c r="P67" i="8"/>
  <c r="O67" i="8"/>
  <c r="Q66" i="8"/>
  <c r="P66" i="8"/>
  <c r="O66" i="8"/>
  <c r="Q65" i="8"/>
  <c r="P65" i="8"/>
  <c r="O65" i="8"/>
  <c r="Q64" i="8"/>
  <c r="P64" i="8"/>
  <c r="O64" i="8"/>
  <c r="Q63" i="8"/>
  <c r="P63" i="8"/>
  <c r="O63" i="8"/>
  <c r="Q62" i="8"/>
  <c r="P62" i="8"/>
  <c r="O62" i="8"/>
  <c r="Q61" i="8"/>
  <c r="P61" i="8"/>
  <c r="O61" i="8"/>
  <c r="Q60" i="8"/>
  <c r="P60" i="8"/>
  <c r="O60" i="8"/>
  <c r="Q59" i="8"/>
  <c r="P59" i="8"/>
  <c r="O59" i="8"/>
  <c r="Q58" i="8"/>
  <c r="P58" i="8"/>
  <c r="O58" i="8"/>
  <c r="Q57" i="8"/>
  <c r="P57" i="8"/>
  <c r="O57" i="8"/>
  <c r="Q56" i="8"/>
  <c r="P56" i="8"/>
  <c r="O56" i="8"/>
  <c r="Q55" i="8"/>
  <c r="P55" i="8"/>
  <c r="O55" i="8"/>
  <c r="Q54" i="8"/>
  <c r="P54" i="8"/>
  <c r="O54" i="8"/>
  <c r="Q53" i="8"/>
  <c r="P53" i="8"/>
  <c r="O53" i="8"/>
  <c r="Q52" i="8"/>
  <c r="P52" i="8"/>
  <c r="O52" i="8"/>
  <c r="Q51" i="8"/>
  <c r="P51" i="8"/>
  <c r="O51" i="8"/>
  <c r="Q50" i="8"/>
  <c r="P50" i="8"/>
  <c r="O50" i="8"/>
  <c r="Q49" i="8"/>
  <c r="P49" i="8"/>
  <c r="O49" i="8"/>
  <c r="Q48" i="8"/>
  <c r="P48" i="8"/>
  <c r="O48" i="8"/>
  <c r="Q47" i="8"/>
  <c r="P47" i="8"/>
  <c r="O47" i="8"/>
  <c r="Q46" i="8"/>
  <c r="P46" i="8"/>
  <c r="O46" i="8"/>
  <c r="Q45" i="8"/>
  <c r="P45" i="8"/>
  <c r="O45" i="8"/>
  <c r="Q44" i="8"/>
  <c r="P44" i="8"/>
  <c r="O44" i="8"/>
  <c r="Q43" i="8"/>
  <c r="P43" i="8"/>
  <c r="O43" i="8"/>
  <c r="Q42" i="8"/>
  <c r="P42" i="8"/>
  <c r="O42" i="8"/>
  <c r="Q41" i="8"/>
  <c r="P41" i="8"/>
  <c r="O41" i="8"/>
  <c r="Q40" i="8"/>
  <c r="P40" i="8"/>
  <c r="O40" i="8"/>
  <c r="Q39" i="8"/>
  <c r="P39" i="8"/>
  <c r="O39" i="8"/>
  <c r="Q38" i="8"/>
  <c r="P38" i="8"/>
  <c r="O38" i="8"/>
  <c r="Q37" i="8"/>
  <c r="P37" i="8"/>
  <c r="O37" i="8"/>
  <c r="Q36" i="8"/>
  <c r="P36" i="8"/>
  <c r="O36" i="8"/>
  <c r="Q35" i="8"/>
  <c r="P35" i="8"/>
  <c r="O35" i="8"/>
  <c r="Q34" i="8"/>
  <c r="P34" i="8"/>
  <c r="O34" i="8"/>
  <c r="Q33" i="8"/>
  <c r="P33" i="8"/>
  <c r="O33" i="8"/>
  <c r="Q32" i="8"/>
  <c r="P32" i="8"/>
  <c r="O32" i="8"/>
  <c r="Q31" i="8"/>
  <c r="P31" i="8"/>
  <c r="O31" i="8"/>
  <c r="Q30" i="8"/>
  <c r="P30" i="8"/>
  <c r="O30" i="8"/>
  <c r="Q29" i="8"/>
  <c r="P29" i="8"/>
  <c r="O29" i="8"/>
  <c r="Q28" i="8"/>
  <c r="P28" i="8"/>
  <c r="O28" i="8"/>
  <c r="Q27" i="8"/>
  <c r="P27" i="8"/>
  <c r="O27" i="8"/>
  <c r="Q26" i="8"/>
  <c r="P26" i="8"/>
  <c r="O26" i="8"/>
  <c r="Q25" i="8"/>
  <c r="P25" i="8"/>
  <c r="O25" i="8"/>
  <c r="Q24" i="8"/>
  <c r="P24" i="8"/>
  <c r="O24" i="8"/>
  <c r="Q23" i="8"/>
  <c r="P23" i="8"/>
  <c r="O23" i="8"/>
  <c r="Q22" i="8"/>
  <c r="P22" i="8"/>
  <c r="O22" i="8"/>
  <c r="Q21" i="8"/>
  <c r="P21" i="8"/>
  <c r="O21" i="8"/>
  <c r="Q20" i="8"/>
  <c r="P20" i="8"/>
  <c r="O20" i="8"/>
  <c r="Q19" i="8"/>
  <c r="P19" i="8"/>
  <c r="O19" i="8"/>
  <c r="Q18" i="8"/>
  <c r="P18" i="8"/>
  <c r="O18" i="8"/>
  <c r="Q17" i="8"/>
  <c r="P17" i="8"/>
  <c r="O17" i="8"/>
  <c r="Q16" i="8"/>
  <c r="P16" i="8"/>
  <c r="O16" i="8"/>
  <c r="Q15" i="8"/>
  <c r="P15" i="8"/>
  <c r="O15" i="8"/>
  <c r="Q14" i="8"/>
  <c r="P14" i="8"/>
  <c r="O14" i="8"/>
  <c r="Q13" i="8"/>
  <c r="P13" i="8"/>
  <c r="O13" i="8"/>
  <c r="Q12" i="8"/>
  <c r="P12" i="8"/>
  <c r="O12" i="8"/>
  <c r="Q11" i="8"/>
  <c r="P11" i="8"/>
  <c r="O11" i="8"/>
  <c r="Q10" i="8"/>
  <c r="P10" i="8"/>
  <c r="O10" i="8"/>
  <c r="Q9" i="8"/>
  <c r="P9" i="8"/>
  <c r="O9" i="8"/>
  <c r="Q8" i="8"/>
  <c r="P8" i="8"/>
  <c r="O8" i="8"/>
  <c r="Q7" i="8"/>
  <c r="P7" i="8"/>
  <c r="O7" i="8"/>
  <c r="Q6" i="8"/>
  <c r="P6" i="8"/>
  <c r="O6" i="8"/>
  <c r="Q5" i="8"/>
  <c r="P5" i="8"/>
  <c r="O5" i="8"/>
  <c r="Q77" i="10"/>
  <c r="P77" i="10"/>
  <c r="O77" i="10"/>
  <c r="Q76" i="10"/>
  <c r="P76" i="10"/>
  <c r="O76" i="10"/>
  <c r="Q75" i="10"/>
  <c r="P75" i="10"/>
  <c r="O75" i="10"/>
  <c r="Q74" i="10"/>
  <c r="P74" i="10"/>
  <c r="O74" i="10"/>
  <c r="Q73" i="10"/>
  <c r="P73" i="10"/>
  <c r="O73" i="10"/>
  <c r="Q72" i="10"/>
  <c r="P72" i="10"/>
  <c r="O72" i="10"/>
  <c r="Q71" i="10"/>
  <c r="P71" i="10"/>
  <c r="O71" i="10"/>
  <c r="Q70" i="10"/>
  <c r="P70" i="10"/>
  <c r="O70" i="10"/>
  <c r="Q69" i="10"/>
  <c r="P69" i="10"/>
  <c r="O69" i="10"/>
  <c r="Q68" i="10"/>
  <c r="P68" i="10"/>
  <c r="O68" i="10"/>
  <c r="Q67" i="10"/>
  <c r="P67" i="10"/>
  <c r="O67" i="10"/>
  <c r="Q66" i="10"/>
  <c r="P66" i="10"/>
  <c r="O66" i="10"/>
  <c r="Q65" i="10"/>
  <c r="P65" i="10"/>
  <c r="O65" i="10"/>
  <c r="Q64" i="10"/>
  <c r="P64" i="10"/>
  <c r="O64" i="10"/>
  <c r="Q63" i="10"/>
  <c r="P63" i="10"/>
  <c r="O63" i="10"/>
  <c r="Q62" i="10"/>
  <c r="P62" i="10"/>
  <c r="O62" i="10"/>
  <c r="Q61" i="10"/>
  <c r="P61" i="10"/>
  <c r="O61" i="10"/>
  <c r="Q60" i="10"/>
  <c r="P60" i="10"/>
  <c r="O60" i="10"/>
  <c r="Q59" i="10"/>
  <c r="P59" i="10"/>
  <c r="O59" i="10"/>
  <c r="Q58" i="10"/>
  <c r="P58" i="10"/>
  <c r="O58" i="10"/>
  <c r="Q57" i="10"/>
  <c r="P57" i="10"/>
  <c r="O57" i="10"/>
  <c r="Q56" i="10"/>
  <c r="P56" i="10"/>
  <c r="O56" i="10"/>
  <c r="Q55" i="10"/>
  <c r="P55" i="10"/>
  <c r="O55" i="10"/>
  <c r="Q54" i="10"/>
  <c r="P54" i="10"/>
  <c r="O54" i="10"/>
  <c r="Q53" i="10"/>
  <c r="P53" i="10"/>
  <c r="O53" i="10"/>
  <c r="Q52" i="10"/>
  <c r="P52" i="10"/>
  <c r="O52" i="10"/>
  <c r="Q51" i="10"/>
  <c r="P51" i="10"/>
  <c r="O51" i="10"/>
  <c r="Q50" i="10"/>
  <c r="P50" i="10"/>
  <c r="O50" i="10"/>
  <c r="Q49" i="10"/>
  <c r="P49" i="10"/>
  <c r="O49" i="10"/>
  <c r="Q48" i="10"/>
  <c r="P48" i="10"/>
  <c r="O48" i="10"/>
  <c r="Q47" i="10"/>
  <c r="P47" i="10"/>
  <c r="O47" i="10"/>
  <c r="Q46" i="10"/>
  <c r="P46" i="10"/>
  <c r="O46" i="10"/>
  <c r="Q45" i="10"/>
  <c r="P45" i="10"/>
  <c r="O45" i="10"/>
  <c r="Q44" i="10"/>
  <c r="P44" i="10"/>
  <c r="O44" i="10"/>
  <c r="Q43" i="10"/>
  <c r="P43" i="10"/>
  <c r="O43" i="10"/>
  <c r="Q42" i="10"/>
  <c r="P42" i="10"/>
  <c r="O42" i="10"/>
  <c r="Q41" i="10"/>
  <c r="P41" i="10"/>
  <c r="O41" i="10"/>
  <c r="Q40" i="10"/>
  <c r="P40" i="10"/>
  <c r="O40" i="10"/>
  <c r="Q39" i="10"/>
  <c r="P39" i="10"/>
  <c r="O39" i="10"/>
  <c r="Q38" i="10"/>
  <c r="P38" i="10"/>
  <c r="O38" i="10"/>
  <c r="Q37" i="10"/>
  <c r="P37" i="10"/>
  <c r="O37" i="10"/>
  <c r="Q36" i="10"/>
  <c r="P36" i="10"/>
  <c r="O36" i="10"/>
  <c r="Q35" i="10"/>
  <c r="P35" i="10"/>
  <c r="O35" i="10"/>
  <c r="Q34" i="10"/>
  <c r="P34" i="10"/>
  <c r="O34" i="10"/>
  <c r="Q33" i="10"/>
  <c r="P33" i="10"/>
  <c r="O33" i="10"/>
  <c r="Q32" i="10"/>
  <c r="P32" i="10"/>
  <c r="O32" i="10"/>
  <c r="Q31" i="10"/>
  <c r="P31" i="10"/>
  <c r="O31" i="10"/>
  <c r="Q30" i="10"/>
  <c r="P30" i="10"/>
  <c r="O30" i="10"/>
  <c r="Q29" i="10"/>
  <c r="P29" i="10"/>
  <c r="O29" i="10"/>
  <c r="Q28" i="10"/>
  <c r="P28" i="10"/>
  <c r="O28" i="10"/>
  <c r="Q27" i="10"/>
  <c r="P27" i="10"/>
  <c r="O27" i="10"/>
  <c r="Q26" i="10"/>
  <c r="P26" i="10"/>
  <c r="O26" i="10"/>
  <c r="Q25" i="10"/>
  <c r="P25" i="10"/>
  <c r="O25" i="10"/>
  <c r="Q24" i="10"/>
  <c r="P24" i="10"/>
  <c r="O24" i="10"/>
  <c r="Q23" i="10"/>
  <c r="P23" i="10"/>
  <c r="O23" i="10"/>
  <c r="Q22" i="10"/>
  <c r="P22" i="10"/>
  <c r="O22" i="10"/>
  <c r="Q21" i="10"/>
  <c r="P21" i="10"/>
  <c r="O21" i="10"/>
  <c r="Q20" i="10"/>
  <c r="P20" i="10"/>
  <c r="O20" i="10"/>
  <c r="Q19" i="10"/>
  <c r="P19" i="10"/>
  <c r="O19" i="10"/>
  <c r="Q18" i="10"/>
  <c r="P18" i="10"/>
  <c r="O18" i="10"/>
  <c r="Q17" i="10"/>
  <c r="P17" i="10"/>
  <c r="O17" i="10"/>
  <c r="Q16" i="10"/>
  <c r="P16" i="10"/>
  <c r="O16" i="10"/>
  <c r="Q15" i="10"/>
  <c r="P15" i="10"/>
  <c r="O15" i="10"/>
  <c r="Q14" i="10"/>
  <c r="P14" i="10"/>
  <c r="O14" i="10"/>
  <c r="Q13" i="10"/>
  <c r="P13" i="10"/>
  <c r="O13" i="10"/>
  <c r="Q12" i="10"/>
  <c r="P12" i="10"/>
  <c r="O12" i="10"/>
  <c r="Q11" i="10"/>
  <c r="P11" i="10"/>
  <c r="O11" i="10"/>
  <c r="Q10" i="10"/>
  <c r="P10" i="10"/>
  <c r="O10" i="10"/>
  <c r="Q9" i="10"/>
  <c r="P9" i="10"/>
  <c r="O9" i="10"/>
  <c r="Q8" i="10"/>
  <c r="P8" i="10"/>
  <c r="O8" i="10"/>
  <c r="Q7" i="10"/>
  <c r="P7" i="10"/>
  <c r="O7" i="10"/>
  <c r="Q6" i="10"/>
  <c r="P6" i="10"/>
  <c r="O6" i="10"/>
  <c r="Q5" i="10"/>
  <c r="P5" i="10"/>
  <c r="O5" i="10"/>
  <c r="Q77" i="11"/>
  <c r="P77" i="11"/>
  <c r="O77" i="11"/>
  <c r="Q76" i="11"/>
  <c r="P76" i="11"/>
  <c r="O76" i="11"/>
  <c r="Q75" i="11"/>
  <c r="P75" i="11"/>
  <c r="O75" i="11"/>
  <c r="Q74" i="11"/>
  <c r="P74" i="11"/>
  <c r="O74" i="11"/>
  <c r="Q73" i="11"/>
  <c r="P73" i="11"/>
  <c r="O73" i="11"/>
  <c r="Q72" i="11"/>
  <c r="P72" i="11"/>
  <c r="O72" i="11"/>
  <c r="Q71" i="11"/>
  <c r="P71" i="11"/>
  <c r="O71" i="11"/>
  <c r="Q70" i="11"/>
  <c r="P70" i="11"/>
  <c r="O70" i="11"/>
  <c r="Q69" i="11"/>
  <c r="P69" i="11"/>
  <c r="O69" i="11"/>
  <c r="Q68" i="11"/>
  <c r="P68" i="11"/>
  <c r="O68" i="11"/>
  <c r="Q67" i="11"/>
  <c r="P67" i="11"/>
  <c r="O67" i="11"/>
  <c r="Q66" i="11"/>
  <c r="P66" i="11"/>
  <c r="O66" i="11"/>
  <c r="Q65" i="11"/>
  <c r="P65" i="11"/>
  <c r="O65" i="11"/>
  <c r="Q64" i="11"/>
  <c r="P64" i="11"/>
  <c r="O64" i="11"/>
  <c r="Q63" i="11"/>
  <c r="P63" i="11"/>
  <c r="O63" i="11"/>
  <c r="Q62" i="11"/>
  <c r="P62" i="11"/>
  <c r="O62" i="11"/>
  <c r="Q61" i="11"/>
  <c r="P61" i="11"/>
  <c r="O61" i="11"/>
  <c r="Q60" i="11"/>
  <c r="P60" i="11"/>
  <c r="O60" i="11"/>
  <c r="Q59" i="11"/>
  <c r="P59" i="11"/>
  <c r="O59" i="11"/>
  <c r="Q58" i="11"/>
  <c r="P58" i="11"/>
  <c r="O58" i="11"/>
  <c r="Q57" i="11"/>
  <c r="P57" i="11"/>
  <c r="O57" i="11"/>
  <c r="Q56" i="11"/>
  <c r="P56" i="11"/>
  <c r="O56" i="11"/>
  <c r="Q55" i="11"/>
  <c r="P55" i="11"/>
  <c r="O55" i="11"/>
  <c r="Q54" i="11"/>
  <c r="P54" i="11"/>
  <c r="O54" i="11"/>
  <c r="Q53" i="11"/>
  <c r="P53" i="11"/>
  <c r="O53" i="11"/>
  <c r="Q52" i="11"/>
  <c r="P52" i="11"/>
  <c r="O52" i="11"/>
  <c r="Q51" i="11"/>
  <c r="P51" i="11"/>
  <c r="O51" i="11"/>
  <c r="Q50" i="11"/>
  <c r="P50" i="11"/>
  <c r="O50" i="11"/>
  <c r="Q49" i="11"/>
  <c r="P49" i="11"/>
  <c r="O49" i="11"/>
  <c r="Q48" i="11"/>
  <c r="P48" i="11"/>
  <c r="O48" i="11"/>
  <c r="Q47" i="11"/>
  <c r="P47" i="11"/>
  <c r="O47" i="11"/>
  <c r="Q46" i="11"/>
  <c r="P46" i="11"/>
  <c r="O46" i="11"/>
  <c r="Q45" i="11"/>
  <c r="P45" i="11"/>
  <c r="O45" i="11"/>
  <c r="Q44" i="11"/>
  <c r="P44" i="11"/>
  <c r="O44" i="11"/>
  <c r="Q43" i="11"/>
  <c r="P43" i="11"/>
  <c r="O43" i="11"/>
  <c r="Q42" i="11"/>
  <c r="P42" i="11"/>
  <c r="O42" i="11"/>
  <c r="Q41" i="11"/>
  <c r="P41" i="11"/>
  <c r="O41" i="11"/>
  <c r="Q40" i="11"/>
  <c r="P40" i="11"/>
  <c r="O40" i="11"/>
  <c r="Q39" i="11"/>
  <c r="P39" i="11"/>
  <c r="O39" i="11"/>
  <c r="Q38" i="11"/>
  <c r="P38" i="11"/>
  <c r="O38" i="11"/>
  <c r="Q37" i="11"/>
  <c r="P37" i="11"/>
  <c r="O37" i="11"/>
  <c r="Q36" i="11"/>
  <c r="P36" i="11"/>
  <c r="O36" i="11"/>
  <c r="Q35" i="11"/>
  <c r="P35" i="11"/>
  <c r="O35" i="11"/>
  <c r="Q34" i="11"/>
  <c r="P34" i="11"/>
  <c r="O34" i="11"/>
  <c r="Q33" i="11"/>
  <c r="P33" i="11"/>
  <c r="O33" i="11"/>
  <c r="Q32" i="11"/>
  <c r="P32" i="11"/>
  <c r="O32" i="11"/>
  <c r="Q31" i="11"/>
  <c r="P31" i="11"/>
  <c r="O31" i="11"/>
  <c r="Q30" i="11"/>
  <c r="P30" i="11"/>
  <c r="O30" i="11"/>
  <c r="Q29" i="11"/>
  <c r="P29" i="11"/>
  <c r="O29" i="11"/>
  <c r="Q28" i="11"/>
  <c r="P28" i="11"/>
  <c r="O28" i="11"/>
  <c r="Q27" i="11"/>
  <c r="P27" i="11"/>
  <c r="O27" i="11"/>
  <c r="Q26" i="11"/>
  <c r="P26" i="11"/>
  <c r="O26" i="11"/>
  <c r="Q25" i="11"/>
  <c r="P25" i="11"/>
  <c r="O25" i="11"/>
  <c r="Q24" i="11"/>
  <c r="P24" i="11"/>
  <c r="O24" i="11"/>
  <c r="Q23" i="11"/>
  <c r="P23" i="11"/>
  <c r="O23" i="11"/>
  <c r="Q22" i="11"/>
  <c r="P22" i="11"/>
  <c r="O22" i="11"/>
  <c r="Q21" i="11"/>
  <c r="P21" i="11"/>
  <c r="O21" i="11"/>
  <c r="Q20" i="11"/>
  <c r="P20" i="11"/>
  <c r="O20" i="11"/>
  <c r="Q19" i="11"/>
  <c r="P19" i="11"/>
  <c r="O19" i="11"/>
  <c r="Q18" i="11"/>
  <c r="P18" i="11"/>
  <c r="O18" i="11"/>
  <c r="Q17" i="11"/>
  <c r="P17" i="11"/>
  <c r="O17" i="11"/>
  <c r="Q16" i="11"/>
  <c r="P16" i="11"/>
  <c r="O16" i="11"/>
  <c r="Q15" i="11"/>
  <c r="P15" i="11"/>
  <c r="O15" i="11"/>
  <c r="Q14" i="11"/>
  <c r="P14" i="11"/>
  <c r="O14" i="11"/>
  <c r="Q13" i="11"/>
  <c r="P13" i="11"/>
  <c r="O13" i="11"/>
  <c r="Q12" i="11"/>
  <c r="P12" i="11"/>
  <c r="O12" i="11"/>
  <c r="Q11" i="11"/>
  <c r="P11" i="11"/>
  <c r="O11" i="11"/>
  <c r="Q10" i="11"/>
  <c r="P10" i="11"/>
  <c r="O10" i="11"/>
  <c r="Q9" i="11"/>
  <c r="P9" i="11"/>
  <c r="O9" i="11"/>
  <c r="Q8" i="11"/>
  <c r="P8" i="11"/>
  <c r="O8" i="11"/>
  <c r="Q7" i="11"/>
  <c r="P7" i="11"/>
  <c r="O7" i="11"/>
  <c r="Q6" i="11"/>
  <c r="P6" i="11"/>
  <c r="O6" i="11"/>
  <c r="Q5" i="11"/>
  <c r="P5" i="11"/>
  <c r="O5" i="11"/>
  <c r="Q77" i="12"/>
  <c r="P77" i="12"/>
  <c r="O77" i="12"/>
  <c r="Q76" i="12"/>
  <c r="P76" i="12"/>
  <c r="O76" i="12"/>
  <c r="Q75" i="12"/>
  <c r="P75" i="12"/>
  <c r="O75" i="12"/>
  <c r="Q74" i="12"/>
  <c r="P74" i="12"/>
  <c r="O74" i="12"/>
  <c r="Q73" i="12"/>
  <c r="P73" i="12"/>
  <c r="O73" i="12"/>
  <c r="Q72" i="12"/>
  <c r="P72" i="12"/>
  <c r="O72" i="12"/>
  <c r="Q71" i="12"/>
  <c r="P71" i="12"/>
  <c r="O71" i="12"/>
  <c r="Q70" i="12"/>
  <c r="P70" i="12"/>
  <c r="O70" i="12"/>
  <c r="Q69" i="12"/>
  <c r="P69" i="12"/>
  <c r="O69" i="12"/>
  <c r="Q68" i="12"/>
  <c r="P68" i="12"/>
  <c r="O68" i="12"/>
  <c r="Q67" i="12"/>
  <c r="P67" i="12"/>
  <c r="O67" i="12"/>
  <c r="Q66" i="12"/>
  <c r="P66" i="12"/>
  <c r="O66" i="12"/>
  <c r="Q65" i="12"/>
  <c r="P65" i="12"/>
  <c r="O65" i="12"/>
  <c r="Q64" i="12"/>
  <c r="P64" i="12"/>
  <c r="O64" i="12"/>
  <c r="Q63" i="12"/>
  <c r="P63" i="12"/>
  <c r="O63" i="12"/>
  <c r="Q62" i="12"/>
  <c r="P62" i="12"/>
  <c r="O62" i="12"/>
  <c r="Q61" i="12"/>
  <c r="P61" i="12"/>
  <c r="O61" i="12"/>
  <c r="Q60" i="12"/>
  <c r="P60" i="12"/>
  <c r="O60" i="12"/>
  <c r="Q59" i="12"/>
  <c r="P59" i="12"/>
  <c r="O59" i="12"/>
  <c r="Q58" i="12"/>
  <c r="P58" i="12"/>
  <c r="O58" i="12"/>
  <c r="Q57" i="12"/>
  <c r="P57" i="12"/>
  <c r="O57" i="12"/>
  <c r="Q56" i="12"/>
  <c r="P56" i="12"/>
  <c r="O56" i="12"/>
  <c r="Q55" i="12"/>
  <c r="P55" i="12"/>
  <c r="O55" i="12"/>
  <c r="Q54" i="12"/>
  <c r="P54" i="12"/>
  <c r="O54" i="12"/>
  <c r="Q53" i="12"/>
  <c r="P53" i="12"/>
  <c r="O53" i="12"/>
  <c r="Q52" i="12"/>
  <c r="P52" i="12"/>
  <c r="O52" i="12"/>
  <c r="Q51" i="12"/>
  <c r="P51" i="12"/>
  <c r="O51" i="12"/>
  <c r="Q50" i="12"/>
  <c r="P50" i="12"/>
  <c r="O50" i="12"/>
  <c r="Q49" i="12"/>
  <c r="P49" i="12"/>
  <c r="O49" i="12"/>
  <c r="Q48" i="12"/>
  <c r="P48" i="12"/>
  <c r="O48" i="12"/>
  <c r="Q47" i="12"/>
  <c r="P47" i="12"/>
  <c r="O47" i="12"/>
  <c r="Q46" i="12"/>
  <c r="P46" i="12"/>
  <c r="O46" i="12"/>
  <c r="Q45" i="12"/>
  <c r="P45" i="12"/>
  <c r="O45" i="12"/>
  <c r="Q44" i="12"/>
  <c r="P44" i="12"/>
  <c r="O44" i="12"/>
  <c r="Q43" i="12"/>
  <c r="P43" i="12"/>
  <c r="O43" i="12"/>
  <c r="Q42" i="12"/>
  <c r="P42" i="12"/>
  <c r="O42" i="12"/>
  <c r="Q41" i="12"/>
  <c r="P41" i="12"/>
  <c r="O41" i="12"/>
  <c r="Q40" i="12"/>
  <c r="P40" i="12"/>
  <c r="O40" i="12"/>
  <c r="Q39" i="12"/>
  <c r="P39" i="12"/>
  <c r="O39" i="12"/>
  <c r="Q38" i="12"/>
  <c r="P38" i="12"/>
  <c r="O38" i="12"/>
  <c r="Q37" i="12"/>
  <c r="P37" i="12"/>
  <c r="O37" i="12"/>
  <c r="Q36" i="12"/>
  <c r="P36" i="12"/>
  <c r="O36" i="12"/>
  <c r="Q35" i="12"/>
  <c r="P35" i="12"/>
  <c r="O35" i="12"/>
  <c r="Q34" i="12"/>
  <c r="P34" i="12"/>
  <c r="O34" i="12"/>
  <c r="Q33" i="12"/>
  <c r="P33" i="12"/>
  <c r="O33" i="12"/>
  <c r="Q32" i="12"/>
  <c r="P32" i="12"/>
  <c r="O32" i="12"/>
  <c r="Q31" i="12"/>
  <c r="P31" i="12"/>
  <c r="O31" i="12"/>
  <c r="Q30" i="12"/>
  <c r="P30" i="12"/>
  <c r="O30" i="12"/>
  <c r="Q29" i="12"/>
  <c r="P29" i="12"/>
  <c r="O29" i="12"/>
  <c r="Q28" i="12"/>
  <c r="P28" i="12"/>
  <c r="O28" i="12"/>
  <c r="Q27" i="12"/>
  <c r="P27" i="12"/>
  <c r="O27" i="12"/>
  <c r="Q26" i="12"/>
  <c r="P26" i="12"/>
  <c r="O26" i="12"/>
  <c r="Q25" i="12"/>
  <c r="P25" i="12"/>
  <c r="O25" i="12"/>
  <c r="Q24" i="12"/>
  <c r="P24" i="12"/>
  <c r="O24" i="12"/>
  <c r="Q23" i="12"/>
  <c r="P23" i="12"/>
  <c r="O23" i="12"/>
  <c r="Q22" i="12"/>
  <c r="P22" i="12"/>
  <c r="O22" i="12"/>
  <c r="Q21" i="12"/>
  <c r="P21" i="12"/>
  <c r="O21" i="12"/>
  <c r="Q20" i="12"/>
  <c r="P20" i="12"/>
  <c r="O20" i="12"/>
  <c r="Q19" i="12"/>
  <c r="P19" i="12"/>
  <c r="O19" i="12"/>
  <c r="Q18" i="12"/>
  <c r="P18" i="12"/>
  <c r="O18" i="12"/>
  <c r="Q17" i="12"/>
  <c r="P17" i="12"/>
  <c r="O17" i="12"/>
  <c r="Q16" i="12"/>
  <c r="P16" i="12"/>
  <c r="O16" i="12"/>
  <c r="Q15" i="12"/>
  <c r="AN15" i="12" s="1"/>
  <c r="P15" i="12"/>
  <c r="O15" i="12"/>
  <c r="Q14" i="12"/>
  <c r="P14" i="12"/>
  <c r="O14" i="12"/>
  <c r="Q13" i="12"/>
  <c r="P13" i="12"/>
  <c r="O13" i="12"/>
  <c r="AL13" i="12" s="1"/>
  <c r="Q12" i="12"/>
  <c r="P12" i="12"/>
  <c r="O12" i="12"/>
  <c r="Q11" i="12"/>
  <c r="P11" i="12"/>
  <c r="O11" i="12"/>
  <c r="Q10" i="12"/>
  <c r="P10" i="12"/>
  <c r="O10" i="12"/>
  <c r="Q9" i="12"/>
  <c r="P9" i="12"/>
  <c r="O9" i="12"/>
  <c r="Q8" i="12"/>
  <c r="P8" i="12"/>
  <c r="O8" i="12"/>
  <c r="Q7" i="12"/>
  <c r="AN7" i="12" s="1"/>
  <c r="P7" i="12"/>
  <c r="O7" i="12"/>
  <c r="Q6" i="12"/>
  <c r="P6" i="12"/>
  <c r="O6" i="12"/>
  <c r="Q5" i="12"/>
  <c r="P5" i="12"/>
  <c r="O5" i="12"/>
  <c r="Q76" i="13"/>
  <c r="P76" i="13"/>
  <c r="O76" i="13"/>
  <c r="Q75" i="13"/>
  <c r="P75" i="13"/>
  <c r="O75" i="13"/>
  <c r="Q74" i="13"/>
  <c r="P74" i="13"/>
  <c r="O74" i="13"/>
  <c r="Q73" i="13"/>
  <c r="P73" i="13"/>
  <c r="O73" i="13"/>
  <c r="Q72" i="13"/>
  <c r="P72" i="13"/>
  <c r="O72" i="13"/>
  <c r="Q71" i="13"/>
  <c r="P71" i="13"/>
  <c r="O71" i="13"/>
  <c r="Q70" i="13"/>
  <c r="P70" i="13"/>
  <c r="O70" i="13"/>
  <c r="Q69" i="13"/>
  <c r="P69" i="13"/>
  <c r="O69" i="13"/>
  <c r="Q68" i="13"/>
  <c r="P68" i="13"/>
  <c r="O68" i="13"/>
  <c r="Q67" i="13"/>
  <c r="P67" i="13"/>
  <c r="O67" i="13"/>
  <c r="Q66" i="13"/>
  <c r="P66" i="13"/>
  <c r="O66" i="13"/>
  <c r="Q65" i="13"/>
  <c r="P65" i="13"/>
  <c r="O65" i="13"/>
  <c r="Q64" i="13"/>
  <c r="P64" i="13"/>
  <c r="O64" i="13"/>
  <c r="Q63" i="13"/>
  <c r="P63" i="13"/>
  <c r="O63" i="13"/>
  <c r="Q62" i="13"/>
  <c r="P62" i="13"/>
  <c r="O62" i="13"/>
  <c r="Q61" i="13"/>
  <c r="P61" i="13"/>
  <c r="O61" i="13"/>
  <c r="Q60" i="13"/>
  <c r="P60" i="13"/>
  <c r="O60" i="13"/>
  <c r="Q59" i="13"/>
  <c r="P59" i="13"/>
  <c r="O59" i="13"/>
  <c r="Q58" i="13"/>
  <c r="P58" i="13"/>
  <c r="O58" i="13"/>
  <c r="Q57" i="13"/>
  <c r="P57" i="13"/>
  <c r="O57" i="13"/>
  <c r="Q56" i="13"/>
  <c r="P56" i="13"/>
  <c r="O56" i="13"/>
  <c r="Q55" i="13"/>
  <c r="P55" i="13"/>
  <c r="O55" i="13"/>
  <c r="Q54" i="13"/>
  <c r="P54" i="13"/>
  <c r="O54" i="13"/>
  <c r="Q53" i="13"/>
  <c r="P53" i="13"/>
  <c r="O53" i="13"/>
  <c r="Q52" i="13"/>
  <c r="P52" i="13"/>
  <c r="O52" i="13"/>
  <c r="Q51" i="13"/>
  <c r="P51" i="13"/>
  <c r="O51" i="13"/>
  <c r="Q50" i="13"/>
  <c r="P50" i="13"/>
  <c r="O50" i="13"/>
  <c r="Q49" i="13"/>
  <c r="P49" i="13"/>
  <c r="O49" i="13"/>
  <c r="Q48" i="13"/>
  <c r="P48" i="13"/>
  <c r="O48" i="13"/>
  <c r="Q47" i="13"/>
  <c r="P47" i="13"/>
  <c r="O47" i="13"/>
  <c r="Q46" i="13"/>
  <c r="P46" i="13"/>
  <c r="O46" i="13"/>
  <c r="Q45" i="13"/>
  <c r="P45" i="13"/>
  <c r="O45" i="13"/>
  <c r="Q44" i="13"/>
  <c r="P44" i="13"/>
  <c r="O44" i="13"/>
  <c r="Q43" i="13"/>
  <c r="P43" i="13"/>
  <c r="O43" i="13"/>
  <c r="Q42" i="13"/>
  <c r="P42" i="13"/>
  <c r="O42" i="13"/>
  <c r="Q41" i="13"/>
  <c r="P41" i="13"/>
  <c r="O41" i="13"/>
  <c r="Q40" i="13"/>
  <c r="P40" i="13"/>
  <c r="O40" i="13"/>
  <c r="Q39" i="13"/>
  <c r="P39" i="13"/>
  <c r="O39" i="13"/>
  <c r="Q38" i="13"/>
  <c r="P38" i="13"/>
  <c r="O38" i="13"/>
  <c r="Q37" i="13"/>
  <c r="P37" i="13"/>
  <c r="O37" i="13"/>
  <c r="Q36" i="13"/>
  <c r="P36" i="13"/>
  <c r="O36" i="13"/>
  <c r="Q35" i="13"/>
  <c r="P35" i="13"/>
  <c r="O35" i="13"/>
  <c r="Q34" i="13"/>
  <c r="P34" i="13"/>
  <c r="O34" i="13"/>
  <c r="Q33" i="13"/>
  <c r="P33" i="13"/>
  <c r="O33" i="13"/>
  <c r="Q32" i="13"/>
  <c r="P32" i="13"/>
  <c r="O32" i="13"/>
  <c r="Q31" i="13"/>
  <c r="P31" i="13"/>
  <c r="O31" i="13"/>
  <c r="Q30" i="13"/>
  <c r="P30" i="13"/>
  <c r="O30" i="13"/>
  <c r="Q29" i="13"/>
  <c r="P29" i="13"/>
  <c r="O29" i="13"/>
  <c r="Q28" i="13"/>
  <c r="P28" i="13"/>
  <c r="O28" i="13"/>
  <c r="Q27" i="13"/>
  <c r="P27" i="13"/>
  <c r="O27" i="13"/>
  <c r="Q26" i="13"/>
  <c r="P26" i="13"/>
  <c r="O26" i="13"/>
  <c r="Q25" i="13"/>
  <c r="P25" i="13"/>
  <c r="O25" i="13"/>
  <c r="Q24" i="13"/>
  <c r="P24" i="13"/>
  <c r="O24" i="13"/>
  <c r="Q23" i="13"/>
  <c r="P23" i="13"/>
  <c r="O23" i="13"/>
  <c r="Q22" i="13"/>
  <c r="P22" i="13"/>
  <c r="O22" i="13"/>
  <c r="Q21" i="13"/>
  <c r="P21" i="13"/>
  <c r="O21" i="13"/>
  <c r="Q20" i="13"/>
  <c r="P20" i="13"/>
  <c r="O20" i="13"/>
  <c r="Q19" i="13"/>
  <c r="P19" i="13"/>
  <c r="O19" i="13"/>
  <c r="Q18" i="13"/>
  <c r="P18" i="13"/>
  <c r="O18" i="13"/>
  <c r="Q17" i="13"/>
  <c r="P17" i="13"/>
  <c r="O17" i="13"/>
  <c r="Q16" i="13"/>
  <c r="P16" i="13"/>
  <c r="O16" i="13"/>
  <c r="Q15" i="13"/>
  <c r="P15" i="13"/>
  <c r="O15" i="13"/>
  <c r="Q14" i="13"/>
  <c r="P14" i="13"/>
  <c r="O14" i="13"/>
  <c r="Q13" i="13"/>
  <c r="P13" i="13"/>
  <c r="O13" i="13"/>
  <c r="Q12" i="13"/>
  <c r="P12" i="13"/>
  <c r="O12" i="13"/>
  <c r="Q11" i="13"/>
  <c r="P11" i="13"/>
  <c r="O11" i="13"/>
  <c r="Q10" i="13"/>
  <c r="P10" i="13"/>
  <c r="O10" i="13"/>
  <c r="Q9" i="13"/>
  <c r="P9" i="13"/>
  <c r="O9" i="13"/>
  <c r="Q8" i="13"/>
  <c r="P8" i="13"/>
  <c r="O8" i="13"/>
  <c r="Q7" i="13"/>
  <c r="P7" i="13"/>
  <c r="O7" i="13"/>
  <c r="Q6" i="13"/>
  <c r="P6" i="13"/>
  <c r="O6" i="13"/>
  <c r="Q5" i="13"/>
  <c r="P5" i="13"/>
  <c r="O5" i="13"/>
  <c r="Q77" i="6"/>
  <c r="P77" i="6"/>
  <c r="O77" i="6"/>
  <c r="Q76" i="6"/>
  <c r="P76" i="6"/>
  <c r="O76" i="6"/>
  <c r="Q75" i="6"/>
  <c r="P75" i="6"/>
  <c r="O75" i="6"/>
  <c r="Q74" i="6"/>
  <c r="P74" i="6"/>
  <c r="O74" i="6"/>
  <c r="Q73" i="6"/>
  <c r="P73" i="6"/>
  <c r="O73" i="6"/>
  <c r="Q72" i="6"/>
  <c r="P72" i="6"/>
  <c r="O72" i="6"/>
  <c r="Q71" i="6"/>
  <c r="P71" i="6"/>
  <c r="O71" i="6"/>
  <c r="Q70" i="6"/>
  <c r="P70" i="6"/>
  <c r="O70" i="6"/>
  <c r="Q69" i="6"/>
  <c r="P69" i="6"/>
  <c r="O69" i="6"/>
  <c r="Q68" i="6"/>
  <c r="P68" i="6"/>
  <c r="O68" i="6"/>
  <c r="Q67" i="6"/>
  <c r="P67" i="6"/>
  <c r="O67" i="6"/>
  <c r="Q66" i="6"/>
  <c r="P66" i="6"/>
  <c r="O66" i="6"/>
  <c r="Q65" i="6"/>
  <c r="P65" i="6"/>
  <c r="O65" i="6"/>
  <c r="Q64" i="6"/>
  <c r="P64" i="6"/>
  <c r="O64" i="6"/>
  <c r="Q63" i="6"/>
  <c r="P63" i="6"/>
  <c r="O63" i="6"/>
  <c r="Q62" i="6"/>
  <c r="P62" i="6"/>
  <c r="O62" i="6"/>
  <c r="Q61" i="6"/>
  <c r="P61" i="6"/>
  <c r="O61" i="6"/>
  <c r="Q60" i="6"/>
  <c r="P60" i="6"/>
  <c r="O60" i="6"/>
  <c r="Q59" i="6"/>
  <c r="P59" i="6"/>
  <c r="O59" i="6"/>
  <c r="Q58" i="6"/>
  <c r="P58" i="6"/>
  <c r="O58" i="6"/>
  <c r="Q57" i="6"/>
  <c r="P57" i="6"/>
  <c r="O57" i="6"/>
  <c r="Q56" i="6"/>
  <c r="P56" i="6"/>
  <c r="O56" i="6"/>
  <c r="Q55" i="6"/>
  <c r="P55" i="6"/>
  <c r="O55" i="6"/>
  <c r="Q54" i="6"/>
  <c r="P54" i="6"/>
  <c r="O54" i="6"/>
  <c r="Q53" i="6"/>
  <c r="P53" i="6"/>
  <c r="O53" i="6"/>
  <c r="Q52" i="6"/>
  <c r="P52" i="6"/>
  <c r="O52" i="6"/>
  <c r="Q51" i="6"/>
  <c r="P51" i="6"/>
  <c r="O51" i="6"/>
  <c r="Q50" i="6"/>
  <c r="P50" i="6"/>
  <c r="O50" i="6"/>
  <c r="Q49" i="6"/>
  <c r="P49" i="6"/>
  <c r="O49" i="6"/>
  <c r="Q48" i="6"/>
  <c r="P48" i="6"/>
  <c r="O48" i="6"/>
  <c r="Q47" i="6"/>
  <c r="P47" i="6"/>
  <c r="O47" i="6"/>
  <c r="Q46" i="6"/>
  <c r="P46" i="6"/>
  <c r="O46" i="6"/>
  <c r="Q45" i="6"/>
  <c r="P45" i="6"/>
  <c r="O45" i="6"/>
  <c r="Q44" i="6"/>
  <c r="P44" i="6"/>
  <c r="O44" i="6"/>
  <c r="Q43" i="6"/>
  <c r="P43" i="6"/>
  <c r="O43" i="6"/>
  <c r="Q42" i="6"/>
  <c r="P42" i="6"/>
  <c r="O42" i="6"/>
  <c r="Q41" i="6"/>
  <c r="P41" i="6"/>
  <c r="O41" i="6"/>
  <c r="Q40" i="6"/>
  <c r="P40" i="6"/>
  <c r="O40" i="6"/>
  <c r="Q39" i="6"/>
  <c r="P39" i="6"/>
  <c r="O39" i="6"/>
  <c r="Q38" i="6"/>
  <c r="P38" i="6"/>
  <c r="O38" i="6"/>
  <c r="Q37" i="6"/>
  <c r="P37" i="6"/>
  <c r="O37" i="6"/>
  <c r="Q36" i="6"/>
  <c r="P36" i="6"/>
  <c r="O36" i="6"/>
  <c r="Q35" i="6"/>
  <c r="P35" i="6"/>
  <c r="O35" i="6"/>
  <c r="Q34" i="6"/>
  <c r="P34" i="6"/>
  <c r="O34" i="6"/>
  <c r="Q33" i="6"/>
  <c r="P33" i="6"/>
  <c r="O33" i="6"/>
  <c r="Q32" i="6"/>
  <c r="P32" i="6"/>
  <c r="O32" i="6"/>
  <c r="Q31" i="6"/>
  <c r="P31" i="6"/>
  <c r="O31" i="6"/>
  <c r="Q30" i="6"/>
  <c r="P30" i="6"/>
  <c r="O30" i="6"/>
  <c r="Q29" i="6"/>
  <c r="P29" i="6"/>
  <c r="O29" i="6"/>
  <c r="Q28" i="6"/>
  <c r="P28" i="6"/>
  <c r="O28" i="6"/>
  <c r="Q27" i="6"/>
  <c r="P27" i="6"/>
  <c r="O27" i="6"/>
  <c r="Q26" i="6"/>
  <c r="P26" i="6"/>
  <c r="O26" i="6"/>
  <c r="Q25" i="6"/>
  <c r="P25" i="6"/>
  <c r="O25" i="6"/>
  <c r="Q24" i="6"/>
  <c r="P24" i="6"/>
  <c r="O24" i="6"/>
  <c r="Q23" i="6"/>
  <c r="P23" i="6"/>
  <c r="O23" i="6"/>
  <c r="Q22" i="6"/>
  <c r="P22" i="6"/>
  <c r="O22" i="6"/>
  <c r="Q21" i="6"/>
  <c r="P21" i="6"/>
  <c r="O21" i="6"/>
  <c r="Q20" i="6"/>
  <c r="P20" i="6"/>
  <c r="O20" i="6"/>
  <c r="Q19" i="6"/>
  <c r="P19" i="6"/>
  <c r="O19" i="6"/>
  <c r="Q18" i="6"/>
  <c r="P18" i="6"/>
  <c r="O18" i="6"/>
  <c r="Q17" i="6"/>
  <c r="P17" i="6"/>
  <c r="O17" i="6"/>
  <c r="Q16" i="6"/>
  <c r="P16" i="6"/>
  <c r="O16" i="6"/>
  <c r="Q15" i="6"/>
  <c r="P15" i="6"/>
  <c r="O15" i="6"/>
  <c r="Q14" i="6"/>
  <c r="P14" i="6"/>
  <c r="O14" i="6"/>
  <c r="Q13" i="6"/>
  <c r="P13" i="6"/>
  <c r="O13" i="6"/>
  <c r="Q12" i="6"/>
  <c r="P12" i="6"/>
  <c r="O12" i="6"/>
  <c r="Q11" i="6"/>
  <c r="P11" i="6"/>
  <c r="O11" i="6"/>
  <c r="Q10" i="6"/>
  <c r="P10" i="6"/>
  <c r="O10" i="6"/>
  <c r="Q9" i="6"/>
  <c r="P9" i="6"/>
  <c r="O9" i="6"/>
  <c r="Q8" i="6"/>
  <c r="P8" i="6"/>
  <c r="O8" i="6"/>
  <c r="Q7" i="6"/>
  <c r="P7" i="6"/>
  <c r="O7" i="6"/>
  <c r="Q6" i="6"/>
  <c r="P6" i="6"/>
  <c r="O6" i="6"/>
  <c r="Q5" i="6"/>
  <c r="P5" i="6"/>
  <c r="O5" i="6"/>
  <c r="E27" i="32" a="1"/>
  <c r="H91" i="32" a="1"/>
  <c r="G63" i="32" a="1"/>
  <c r="I55" i="32" a="1"/>
  <c r="D46" i="32" a="1"/>
  <c r="D43" i="32" a="1"/>
  <c r="E65" i="32" a="1"/>
  <c r="I88" i="32" a="1"/>
  <c r="F89" i="32" a="1"/>
  <c r="E38" i="32" a="1"/>
  <c r="H42" i="32" a="1"/>
  <c r="H49" i="32" a="1"/>
  <c r="I57" i="32" a="1"/>
  <c r="H64" i="32" a="1"/>
  <c r="G36" i="32" a="1"/>
  <c r="G81" i="32" a="1"/>
  <c r="G70" i="32" a="1"/>
  <c r="E24" i="32" a="1"/>
  <c r="F25" i="32" a="1"/>
  <c r="I83" i="32" a="1"/>
  <c r="G32" i="32" a="1"/>
  <c r="H38" i="32" a="1"/>
  <c r="D31" i="32" a="1"/>
  <c r="F19" i="32" a="1"/>
  <c r="F64" i="32" a="1"/>
  <c r="F53" i="32" a="1"/>
  <c r="E57" i="32" a="1"/>
  <c r="E54" i="32" a="1"/>
  <c r="H58" i="32" a="1"/>
  <c r="H43" i="32" a="1"/>
  <c r="G56" i="32" a="1"/>
  <c r="E70" i="32" a="1"/>
  <c r="F76" i="32" a="1"/>
  <c r="H67" i="32" a="1"/>
  <c r="G39" i="32" a="1"/>
  <c r="D72" i="32" a="1"/>
  <c r="D22" i="32" a="1"/>
  <c r="D19" i="32" a="1"/>
  <c r="G57" i="32" a="1"/>
  <c r="D26" i="32" a="1"/>
  <c r="G87" i="32" a="1"/>
  <c r="H73" i="32" a="1"/>
  <c r="E76" i="32" a="1"/>
  <c r="F43" i="32" a="1"/>
  <c r="G80" i="32" a="1"/>
  <c r="H86" i="32" a="1"/>
  <c r="D79" i="32" a="1"/>
  <c r="F67" i="32" a="1"/>
  <c r="F48" i="32" a="1"/>
  <c r="F78" i="32" a="1"/>
  <c r="I54" i="32" a="1"/>
  <c r="F81" i="32" a="1"/>
  <c r="D85" i="32" a="1"/>
  <c r="E72" i="32" a="1"/>
  <c r="G82" i="32" a="1"/>
  <c r="F52" i="32" a="1"/>
  <c r="F72" i="32" a="1"/>
  <c r="I22" i="32" a="1"/>
  <c r="I81" i="32" a="1"/>
  <c r="D86" i="32" a="1"/>
  <c r="G71" i="32" a="1"/>
  <c r="G61" i="32" a="1"/>
  <c r="E30" i="32" a="1"/>
  <c r="F36" i="32" a="1"/>
  <c r="H27" i="32" a="1"/>
  <c r="E90" i="32" a="1"/>
  <c r="D90" i="32" a="1"/>
  <c r="H28" i="32" a="1"/>
  <c r="G51" i="32" a="1"/>
  <c r="F74" i="32" a="1"/>
  <c r="D76" i="32" a="1"/>
  <c r="D63" i="32" a="1"/>
  <c r="D36" i="32" a="1"/>
  <c r="F77" i="32" a="1"/>
  <c r="I52" i="32" a="1"/>
  <c r="E56" i="32" a="1"/>
  <c r="D68" i="32" a="1"/>
  <c r="H45" i="32" a="1"/>
  <c r="H90" i="32" a="1"/>
  <c r="H79" i="32" a="1"/>
  <c r="E69" i="32" a="1"/>
  <c r="G79" i="32" a="1"/>
  <c r="G52" i="32" a="1"/>
  <c r="H41" i="32" a="1"/>
  <c r="I49" i="32" a="1"/>
  <c r="H56" i="32" a="1"/>
  <c r="G28" i="32" a="1"/>
  <c r="G73" i="32" a="1"/>
  <c r="G62" i="32" a="1"/>
  <c r="F66" i="32" a="1"/>
  <c r="D50" i="32" a="1"/>
  <c r="E84" i="32" a="1"/>
  <c r="E61" i="32" a="1"/>
  <c r="H35" i="32" a="1"/>
  <c r="F79" i="32" a="1"/>
  <c r="G85" i="32" a="1"/>
  <c r="I78" i="32" a="1"/>
  <c r="E66" i="32" a="1"/>
  <c r="D42" i="32" a="1"/>
  <c r="D56" i="32" a="1"/>
  <c r="H44" i="32" a="1"/>
  <c r="I69" i="32" a="1"/>
  <c r="I79" i="32" a="1"/>
  <c r="F59" i="32" a="1"/>
  <c r="H70" i="32" a="1"/>
  <c r="G30" i="32" a="1"/>
  <c r="H20" i="32" a="1"/>
  <c r="H89" i="32" a="1"/>
  <c r="H22" i="32" a="1"/>
  <c r="G31" i="32" a="1"/>
  <c r="G76" i="32" a="1"/>
  <c r="H66" i="32" a="1"/>
  <c r="H77" i="32" a="1"/>
  <c r="E42" i="32" a="1"/>
  <c r="H80" i="32" a="1"/>
  <c r="E80" i="32" a="1"/>
  <c r="F62" i="32" a="1"/>
  <c r="F54" i="32" a="1"/>
  <c r="I67" i="32" a="1"/>
  <c r="F27" i="32" a="1"/>
  <c r="G29" i="32" a="1"/>
  <c r="I24" i="32" a="1"/>
  <c r="D49" i="32" a="1"/>
  <c r="H50" i="32" a="1"/>
  <c r="I62" i="32" a="1"/>
  <c r="F39" i="32" a="1"/>
  <c r="G45" i="32" a="1"/>
  <c r="I38" i="32" a="1"/>
  <c r="E26" i="32" a="1"/>
  <c r="E71" i="32" a="1"/>
  <c r="E60" i="32" a="1"/>
  <c r="D48" i="32" a="1"/>
  <c r="D37" i="32" a="1"/>
  <c r="I61" i="32" a="1"/>
  <c r="F70" i="32" a="1"/>
  <c r="F44" i="32" a="1"/>
  <c r="D51" i="32" a="1"/>
  <c r="D61" i="32" a="1"/>
  <c r="F65" i="32" a="1"/>
  <c r="E37" i="32" a="1"/>
  <c r="I56" i="32" a="1"/>
  <c r="H26" i="32" a="1"/>
  <c r="I90" i="32" a="1"/>
  <c r="G68" i="32" a="1"/>
  <c r="D25" i="32" a="1"/>
  <c r="F88" i="32" a="1"/>
  <c r="I44" i="32" a="1"/>
  <c r="E48" i="32" a="1"/>
  <c r="D28" i="32" a="1"/>
  <c r="H37" i="32" a="1"/>
  <c r="H82" i="32" a="1"/>
  <c r="H71" i="32" a="1"/>
  <c r="H68" i="32" a="1"/>
  <c r="F60" i="32" a="1"/>
  <c r="H47" i="32" a="1"/>
  <c r="F51" i="32" a="1"/>
  <c r="I43" i="32" a="1"/>
  <c r="G88" i="32" a="1"/>
  <c r="G21" i="32" a="1"/>
  <c r="D87" i="32" a="1"/>
  <c r="F75" i="32" a="1"/>
  <c r="E47" i="32" a="1"/>
  <c r="E36" i="32" a="1"/>
  <c r="D34" i="32" a="1"/>
  <c r="D78" i="32" a="1"/>
  <c r="H81" i="32" a="1"/>
  <c r="D33" i="32" a="1"/>
  <c r="G34" i="32" a="1"/>
  <c r="I39" i="32" a="1"/>
  <c r="G33" i="32" a="1"/>
  <c r="H25" i="32" a="1"/>
  <c r="D52" i="32" a="1"/>
  <c r="H40" i="32" a="1"/>
  <c r="H85" i="32" a="1"/>
  <c r="F34" i="32" a="1"/>
  <c r="G49" i="32" a="1"/>
  <c r="E87" i="32" a="1"/>
  <c r="H61" i="32" a="1"/>
  <c r="H88" i="32" a="1"/>
  <c r="D81" i="32" a="1"/>
  <c r="F24" i="32" a="1"/>
  <c r="I45" i="32" a="1"/>
  <c r="H76" i="32" a="1"/>
  <c r="G40" i="32" a="1"/>
  <c r="I84" i="32" a="1"/>
  <c r="E55" i="32" a="1"/>
  <c r="F90" i="32" a="1"/>
  <c r="I51" i="32" a="1"/>
  <c r="G77" i="32" a="1"/>
  <c r="H65" i="32" a="1"/>
  <c r="G48" i="32" a="1"/>
  <c r="H54" i="32" a="1"/>
  <c r="D47" i="32" a="1"/>
  <c r="F35" i="32" a="1"/>
  <c r="F80" i="32" a="1"/>
  <c r="F69" i="32" a="1"/>
  <c r="E73" i="32" a="1"/>
  <c r="G72" i="32" a="1"/>
  <c r="G38" i="32" a="1"/>
  <c r="I80" i="32" a="1"/>
  <c r="I73" i="32" a="1"/>
  <c r="D24" i="32" a="1"/>
  <c r="E83" i="32" a="1"/>
  <c r="G74" i="32" a="1"/>
  <c r="F46" i="32" a="1"/>
  <c r="D65" i="32" a="1"/>
  <c r="I29" i="32" a="1"/>
  <c r="I26" i="32" a="1"/>
  <c r="E31" i="32" a="1"/>
  <c r="I53" i="32" a="1"/>
  <c r="E68" i="32" a="1"/>
  <c r="D53" i="32" a="1"/>
  <c r="F57" i="32" a="1"/>
  <c r="E29" i="32" a="1"/>
  <c r="I48" i="32" a="1"/>
  <c r="I85" i="32" a="1"/>
  <c r="I82" i="32" a="1"/>
  <c r="D29" i="32" a="1"/>
  <c r="I89" i="32" a="1"/>
  <c r="E33" i="32" a="1"/>
  <c r="D89" i="32" a="1"/>
  <c r="I72" i="32" a="1"/>
  <c r="G24" i="32" a="1"/>
  <c r="H30" i="32" a="1"/>
  <c r="D23" i="32" a="1"/>
  <c r="G84" i="32" a="1"/>
  <c r="F56" i="32" a="1"/>
  <c r="F45" i="32" a="1"/>
  <c r="E49" i="32" a="1"/>
  <c r="I33" i="32" a="1"/>
  <c r="E51" i="32" a="1"/>
  <c r="F40" i="32" a="1"/>
  <c r="H24" i="32" a="1"/>
  <c r="D77" i="32" a="1"/>
  <c r="G75" i="32" a="1"/>
  <c r="I28" i="32" a="1"/>
  <c r="E32" i="32" a="1"/>
  <c r="E77" i="32" a="1"/>
  <c r="H21" i="32" a="1"/>
  <c r="F37" i="32" a="1"/>
  <c r="E20" i="32" a="1"/>
  <c r="D62" i="32" a="1"/>
  <c r="G60" i="32" a="1"/>
  <c r="E91" i="32" a="1"/>
  <c r="E25" i="32" a="1"/>
  <c r="F61" i="32" a="1"/>
  <c r="F83" i="32" a="1"/>
  <c r="G35" i="32" a="1"/>
  <c r="D83" i="32" a="1"/>
  <c r="F71" i="32" a="1"/>
  <c r="E35" i="32" a="1"/>
  <c r="H57" i="32" a="1"/>
  <c r="I65" i="32" a="1"/>
  <c r="H72" i="32" a="1"/>
  <c r="G44" i="32" a="1"/>
  <c r="G89" i="32" a="1"/>
  <c r="G78" i="32" a="1"/>
  <c r="F82" i="32" a="1"/>
  <c r="H78" i="32" a="1"/>
  <c r="I87" i="32" a="1"/>
  <c r="F32" i="32" a="1"/>
  <c r="I46" i="32" a="1"/>
  <c r="E86" i="32" a="1"/>
  <c r="E19" i="32" a="1"/>
  <c r="H83" i="32" a="1"/>
  <c r="G55" i="32" a="1"/>
  <c r="I23" i="32" a="1"/>
  <c r="D38" i="32" a="1"/>
  <c r="D35" i="32" a="1"/>
  <c r="F26" i="32" a="1"/>
  <c r="D59" i="32" a="1"/>
  <c r="D80" i="32" a="1"/>
  <c r="E75" i="32" a="1"/>
  <c r="G66" i="32" a="1"/>
  <c r="F38" i="32" a="1"/>
  <c r="D57" i="32" a="1"/>
  <c r="I21" i="32" a="1"/>
  <c r="D91" i="32" a="1"/>
  <c r="H55" i="32" a="1"/>
  <c r="H51" i="32" a="1"/>
  <c r="E46" i="32" a="1"/>
  <c r="G41" i="32" a="1"/>
  <c r="E79" i="32" a="1"/>
  <c r="H33" i="32" a="1"/>
  <c r="D84" i="32" a="1"/>
  <c r="H48" i="32" a="1"/>
  <c r="G20" i="32" a="1"/>
  <c r="G65" i="32" a="1"/>
  <c r="G54" i="32" a="1"/>
  <c r="F58" i="32" a="1"/>
  <c r="E28" i="32" a="1"/>
  <c r="G69" i="32" a="1"/>
  <c r="D70" i="32" a="1"/>
  <c r="I59" i="32" a="1"/>
  <c r="H62" i="32" a="1"/>
  <c r="G22" i="32" a="1"/>
  <c r="D58" i="32" a="1"/>
  <c r="F41" i="32" a="1"/>
  <c r="F86" i="32" a="1"/>
  <c r="I32" i="32" a="1"/>
  <c r="D75" i="32" a="1"/>
  <c r="G91" i="32" a="1"/>
  <c r="H39" i="32" a="1"/>
  <c r="G86" i="32" a="1"/>
  <c r="E23" i="32" a="1"/>
  <c r="H31" i="32" a="1"/>
  <c r="I34" i="32" a="1"/>
  <c r="D39" i="32" a="1"/>
  <c r="F23" i="32" a="1"/>
  <c r="D21" i="32" a="1"/>
  <c r="G58" i="32" a="1"/>
  <c r="G23" i="32" a="1"/>
  <c r="E58" i="32" a="1"/>
  <c r="I60" i="32" a="1"/>
  <c r="E64" i="32" a="1"/>
  <c r="I35" i="32" a="1"/>
  <c r="H53" i="32" a="1"/>
  <c r="G25" i="32" a="1"/>
  <c r="H87" i="32" a="1"/>
  <c r="G19" i="32" a="1"/>
  <c r="F33" i="32" a="1"/>
  <c r="G43" i="32" a="1"/>
  <c r="G83" i="32" a="1"/>
  <c r="E53" i="32" a="1"/>
  <c r="E22" i="32" a="1"/>
  <c r="F28" i="32" a="1"/>
  <c r="H19" i="32" a="1"/>
  <c r="E82" i="32" a="1"/>
  <c r="D82" i="32" a="1"/>
  <c r="I71" i="32" a="1"/>
  <c r="D40" i="32" a="1"/>
  <c r="D67" i="32" a="1"/>
  <c r="I68" i="32" a="1"/>
  <c r="E78" i="32" a="1"/>
  <c r="F84" i="32" a="1"/>
  <c r="H75" i="32" a="1"/>
  <c r="G47" i="32" a="1"/>
  <c r="D88" i="32" a="1"/>
  <c r="D30" i="32" a="1"/>
  <c r="D27" i="32" a="1"/>
  <c r="H36" i="32" a="1"/>
  <c r="H32" i="32" a="1"/>
  <c r="D44" i="32" a="1"/>
  <c r="F85" i="32" a="1"/>
  <c r="D54" i="32" a="1"/>
  <c r="I36" i="32" a="1"/>
  <c r="E40" i="32" a="1"/>
  <c r="E85" i="32" a="1"/>
  <c r="H29" i="32" a="1"/>
  <c r="H74" i="32" a="1"/>
  <c r="H63" i="32" a="1"/>
  <c r="H52" i="32" a="1"/>
  <c r="G46" i="32" a="1"/>
  <c r="E88" i="32" a="1"/>
  <c r="F29" i="32" a="1"/>
  <c r="H69" i="32" a="1"/>
  <c r="G90" i="32" a="1"/>
  <c r="G59" i="32" a="1"/>
  <c r="E59" i="32" a="1"/>
  <c r="G50" i="32" a="1"/>
  <c r="F22" i="32" a="1"/>
  <c r="D41" i="32" a="1"/>
  <c r="E41" i="32" a="1"/>
  <c r="D20" i="32" a="1"/>
  <c r="I31" i="32" a="1"/>
  <c r="E81" i="32" a="1"/>
  <c r="F21" i="32" a="1"/>
  <c r="G27" i="32" a="1"/>
  <c r="D73" i="32" a="1"/>
  <c r="H46" i="32" a="1"/>
  <c r="G26" i="32" a="1"/>
  <c r="I19" i="32" a="1"/>
  <c r="F30" i="32" a="1"/>
  <c r="D60" i="32" a="1"/>
  <c r="E39" i="32" a="1"/>
  <c r="D69" i="32" a="1"/>
  <c r="F73" i="32" a="1"/>
  <c r="E45" i="32" a="1"/>
  <c r="I64" i="32" a="1"/>
  <c r="H34" i="32" a="1"/>
  <c r="H23" i="32" a="1"/>
  <c r="D45" i="32" a="1"/>
  <c r="D71" i="32" a="1"/>
  <c r="G64" i="32" a="1"/>
  <c r="I50" i="32" a="1"/>
  <c r="E34" i="32" a="1"/>
  <c r="F31" i="32" a="1"/>
  <c r="G37" i="32" a="1"/>
  <c r="I30" i="32" a="1"/>
  <c r="F91" i="32" a="1"/>
  <c r="E63" i="32" a="1"/>
  <c r="E52" i="32" a="1"/>
  <c r="H84" i="32" a="1"/>
  <c r="I47" i="32" a="1"/>
  <c r="G53" i="32" a="1"/>
  <c r="F87" i="32" a="1"/>
  <c r="F20" i="32" a="1"/>
  <c r="I86" i="32" a="1"/>
  <c r="E74" i="32" a="1"/>
  <c r="D74" i="32" a="1"/>
  <c r="I63" i="32" a="1"/>
  <c r="H60" i="32" a="1"/>
  <c r="F42" i="32" a="1"/>
  <c r="E50" i="32" a="1"/>
  <c r="E43" i="32" a="1"/>
  <c r="G67" i="32" a="1"/>
  <c r="I42" i="32" a="1"/>
  <c r="D66" i="32" a="1"/>
  <c r="F49" i="32" a="1"/>
  <c r="E21" i="32" a="1"/>
  <c r="I40" i="32" a="1"/>
  <c r="I77" i="32" a="1"/>
  <c r="I74" i="32" a="1"/>
  <c r="I27" i="32" a="1"/>
  <c r="I66" i="32" a="1"/>
  <c r="G42" i="32" a="1"/>
  <c r="I58" i="32" a="1"/>
  <c r="I41" i="32" a="1"/>
  <c r="D55" i="32" a="1"/>
  <c r="E62" i="32" a="1"/>
  <c r="F68" i="32" a="1"/>
  <c r="H59" i="32" a="1"/>
  <c r="I75" i="32" a="1"/>
  <c r="D64" i="32" a="1"/>
  <c r="F63" i="32" a="1"/>
  <c r="I76" i="32" a="1"/>
  <c r="F47" i="32" a="1"/>
  <c r="I20" i="32" a="1"/>
  <c r="E89" i="32" a="1"/>
  <c r="I37" i="32" a="1"/>
  <c r="I25" i="32" a="1"/>
  <c r="F55" i="32" a="1"/>
  <c r="E44" i="32" a="1"/>
  <c r="E67" i="32" a="1"/>
  <c r="F50" i="32" a="1"/>
  <c r="I70" i="32" a="1"/>
  <c r="D32" i="32" a="1"/>
  <c r="AN6" i="11" l="1"/>
  <c r="AL12" i="11"/>
  <c r="AN14" i="11"/>
  <c r="AL11" i="10"/>
  <c r="AN13" i="10"/>
  <c r="AL10" i="8"/>
  <c r="AN12" i="8"/>
  <c r="AB67" i="37"/>
  <c r="AA67" i="37" s="1"/>
  <c r="AB54" i="37"/>
  <c r="AA54" i="37" s="1"/>
  <c r="AB41" i="37"/>
  <c r="AA41" i="37" s="1"/>
  <c r="AB28" i="37"/>
  <c r="AA28" i="37" s="1"/>
  <c r="AB15" i="37"/>
  <c r="AA15" i="37" s="1"/>
  <c r="AB27" i="37"/>
  <c r="AA27" i="37" s="1"/>
  <c r="AB66" i="37"/>
  <c r="AA66" i="37" s="1"/>
  <c r="AB14" i="37"/>
  <c r="AA14" i="37" s="1"/>
  <c r="AB53" i="37"/>
  <c r="AA53" i="37" s="1"/>
  <c r="AB40" i="37"/>
  <c r="AA40" i="37" s="1"/>
  <c r="AB51" i="37"/>
  <c r="AA51" i="37" s="1"/>
  <c r="AB65" i="37"/>
  <c r="AA65" i="37" s="1"/>
  <c r="AB26" i="37"/>
  <c r="AA26" i="37" s="1"/>
  <c r="AB25" i="37"/>
  <c r="AA25" i="37" s="1"/>
  <c r="AB52" i="37"/>
  <c r="AA52" i="37" s="1"/>
  <c r="AB12" i="37"/>
  <c r="AA12" i="37" s="1"/>
  <c r="AB13" i="37"/>
  <c r="AA13" i="37" s="1"/>
  <c r="AB39" i="37"/>
  <c r="AA39" i="37" s="1"/>
  <c r="AB38" i="37"/>
  <c r="AA38" i="37" s="1"/>
  <c r="AB24" i="37"/>
  <c r="AA24" i="37" s="1"/>
  <c r="AB64" i="37"/>
  <c r="AA64" i="37" s="1"/>
  <c r="AB63" i="37"/>
  <c r="AA63" i="37" s="1"/>
  <c r="AB11" i="37"/>
  <c r="AA11" i="37" s="1"/>
  <c r="AB50" i="37"/>
  <c r="AA50" i="37" s="1"/>
  <c r="AB37" i="37"/>
  <c r="AA37" i="37" s="1"/>
  <c r="AB34" i="37"/>
  <c r="AA34" i="37" s="1"/>
  <c r="AB9" i="37"/>
  <c r="AA9" i="37" s="1"/>
  <c r="AB48" i="37"/>
  <c r="AA48" i="37" s="1"/>
  <c r="AB23" i="37"/>
  <c r="AA23" i="37" s="1"/>
  <c r="AB49" i="37"/>
  <c r="AA49" i="37" s="1"/>
  <c r="AB47" i="37"/>
  <c r="AA47" i="37" s="1"/>
  <c r="AB62" i="37"/>
  <c r="AA62" i="37" s="1"/>
  <c r="AB8" i="37"/>
  <c r="AA8" i="37" s="1"/>
  <c r="AB60" i="37"/>
  <c r="AA60" i="37" s="1"/>
  <c r="AB36" i="37"/>
  <c r="AA36" i="37" s="1"/>
  <c r="AB10" i="37"/>
  <c r="AA10" i="37" s="1"/>
  <c r="AB61" i="37"/>
  <c r="AA61" i="37" s="1"/>
  <c r="AB35" i="37"/>
  <c r="AA35" i="37" s="1"/>
  <c r="AB22" i="37"/>
  <c r="AA22" i="37" s="1"/>
  <c r="AB21" i="37"/>
  <c r="AA21" i="37" s="1"/>
  <c r="AB44" i="37"/>
  <c r="AA44" i="37" s="1"/>
  <c r="AB18" i="37"/>
  <c r="AA18" i="37" s="1"/>
  <c r="AB45" i="37"/>
  <c r="AA45" i="37" s="1"/>
  <c r="AB6" i="37"/>
  <c r="AA6" i="37" s="1"/>
  <c r="AB59" i="37"/>
  <c r="AA59" i="37" s="1"/>
  <c r="AB20" i="37"/>
  <c r="AA20" i="37" s="1"/>
  <c r="AB46" i="37"/>
  <c r="AA46" i="37" s="1"/>
  <c r="AB19" i="37"/>
  <c r="AA19" i="37" s="1"/>
  <c r="AB32" i="37"/>
  <c r="AA32" i="37" s="1"/>
  <c r="AB58" i="37"/>
  <c r="AA58" i="37" s="1"/>
  <c r="AB31" i="37"/>
  <c r="AA31" i="37" s="1"/>
  <c r="AB57" i="37"/>
  <c r="AA57" i="37" s="1"/>
  <c r="AB33" i="37"/>
  <c r="AA33" i="37" s="1"/>
  <c r="AB7" i="37"/>
  <c r="AA7" i="37" s="1"/>
  <c r="AB5" i="37"/>
  <c r="AA5" i="37" s="1"/>
  <c r="AB30" i="37"/>
  <c r="AA30" i="37" s="1"/>
  <c r="AB3" i="37"/>
  <c r="AA3" i="37" s="1"/>
  <c r="AB29" i="37"/>
  <c r="AA29" i="37" s="1"/>
  <c r="AB56" i="37"/>
  <c r="AA56" i="37" s="1"/>
  <c r="AB55" i="37"/>
  <c r="AA55" i="37" s="1"/>
  <c r="AB17" i="37"/>
  <c r="AA17" i="37" s="1"/>
  <c r="AB4" i="37"/>
  <c r="AA4" i="37" s="1"/>
  <c r="AB16" i="37"/>
  <c r="AA16" i="37" s="1"/>
  <c r="AB42" i="37"/>
  <c r="AA42" i="37" s="1"/>
  <c r="AB43" i="37"/>
  <c r="AA43" i="37" s="1"/>
  <c r="AN6" i="6"/>
  <c r="AL12" i="6"/>
  <c r="AN14" i="6"/>
  <c r="AL11" i="13"/>
  <c r="AN13" i="13"/>
  <c r="AL11" i="12"/>
  <c r="AN13" i="12"/>
  <c r="AL10" i="11"/>
  <c r="AN12" i="11"/>
  <c r="AL9" i="10"/>
  <c r="AN11" i="10"/>
  <c r="AL8" i="8"/>
  <c r="AN10" i="8"/>
  <c r="AL16" i="8"/>
  <c r="AL9" i="6"/>
  <c r="AN11" i="6"/>
  <c r="AL8" i="13"/>
  <c r="AN10" i="13"/>
  <c r="AL16" i="13"/>
  <c r="AL8" i="12"/>
  <c r="AN10" i="12"/>
  <c r="AL16" i="12"/>
  <c r="AL7" i="11"/>
  <c r="AN9" i="11"/>
  <c r="AL15" i="11"/>
  <c r="AL6" i="10"/>
  <c r="AN8" i="10"/>
  <c r="AL14" i="10"/>
  <c r="AN16" i="10"/>
  <c r="AN7" i="8"/>
  <c r="AL13" i="8"/>
  <c r="AN15" i="8"/>
  <c r="AN9" i="6"/>
  <c r="AN8" i="13"/>
  <c r="AL11" i="8"/>
  <c r="AN13" i="8"/>
  <c r="AL15" i="6"/>
  <c r="AL6" i="13"/>
  <c r="AL9" i="12"/>
  <c r="AN11" i="12"/>
  <c r="AL8" i="11"/>
  <c r="AN10" i="11"/>
  <c r="AL16" i="11"/>
  <c r="AL7" i="10"/>
  <c r="AN9" i="10"/>
  <c r="AL15" i="10"/>
  <c r="AL6" i="8"/>
  <c r="AN8" i="8"/>
  <c r="AL14" i="8"/>
  <c r="AN16" i="8"/>
  <c r="AN16" i="13"/>
  <c r="AN7" i="6"/>
  <c r="AL13" i="6"/>
  <c r="AN15" i="6"/>
  <c r="AN6" i="13"/>
  <c r="AL12" i="13"/>
  <c r="AN14" i="13"/>
  <c r="AL7" i="6"/>
  <c r="AL14" i="13"/>
  <c r="D20" i="32"/>
  <c r="I19" i="32"/>
  <c r="I27" i="32"/>
  <c r="D29" i="32"/>
  <c r="D37" i="32"/>
  <c r="D45" i="32"/>
  <c r="D24" i="32"/>
  <c r="I31" i="32"/>
  <c r="I47" i="32"/>
  <c r="I79" i="32"/>
  <c r="H52" i="32"/>
  <c r="H68" i="32"/>
  <c r="H84" i="32"/>
  <c r="G19" i="32"/>
  <c r="G27" i="32"/>
  <c r="G35" i="32"/>
  <c r="G43" i="32"/>
  <c r="F42" i="32"/>
  <c r="F58" i="32"/>
  <c r="F66" i="32"/>
  <c r="F74" i="32"/>
  <c r="F82" i="32"/>
  <c r="F90" i="32"/>
  <c r="E25" i="32"/>
  <c r="E33" i="32"/>
  <c r="E41" i="32"/>
  <c r="E49" i="32"/>
  <c r="E57" i="32"/>
  <c r="E65" i="32"/>
  <c r="E73" i="32"/>
  <c r="E81" i="32"/>
  <c r="E89" i="32"/>
  <c r="D60" i="32"/>
  <c r="D26" i="32"/>
  <c r="D34" i="32"/>
  <c r="D21" i="32"/>
  <c r="D40" i="32"/>
  <c r="D48" i="32"/>
  <c r="D80" i="32"/>
  <c r="I39" i="32"/>
  <c r="I87" i="32"/>
  <c r="H36" i="32"/>
  <c r="H44" i="32"/>
  <c r="H60" i="32"/>
  <c r="H76" i="32"/>
  <c r="G51" i="32"/>
  <c r="G59" i="32"/>
  <c r="G67" i="32"/>
  <c r="G91" i="32"/>
  <c r="F50" i="32"/>
  <c r="D19" i="32"/>
  <c r="D27" i="32"/>
  <c r="D35" i="32"/>
  <c r="D43" i="32"/>
  <c r="D51" i="32"/>
  <c r="D59" i="32"/>
  <c r="D67" i="32"/>
  <c r="D75" i="32"/>
  <c r="D83" i="32"/>
  <c r="D91" i="32"/>
  <c r="I26" i="32"/>
  <c r="I34" i="32"/>
  <c r="I42" i="32"/>
  <c r="I50" i="32"/>
  <c r="I58" i="32"/>
  <c r="I66" i="32"/>
  <c r="I74" i="32"/>
  <c r="I82" i="32"/>
  <c r="I90" i="32"/>
  <c r="H23" i="32"/>
  <c r="H31" i="32"/>
  <c r="H39" i="32"/>
  <c r="V25" i="26" s="1"/>
  <c r="X26" i="33" s="1"/>
  <c r="H47" i="32"/>
  <c r="H55" i="32"/>
  <c r="H63" i="32"/>
  <c r="H71" i="32"/>
  <c r="H79" i="32"/>
  <c r="H87" i="32"/>
  <c r="G22" i="32"/>
  <c r="G30" i="32"/>
  <c r="G38" i="32"/>
  <c r="G46" i="32"/>
  <c r="G54" i="32"/>
  <c r="G62" i="32"/>
  <c r="G70" i="32"/>
  <c r="G78" i="32"/>
  <c r="G86" i="32"/>
  <c r="F21" i="32"/>
  <c r="F29" i="32"/>
  <c r="F37" i="32"/>
  <c r="F45" i="32"/>
  <c r="F53" i="32"/>
  <c r="F61" i="32"/>
  <c r="F69" i="32"/>
  <c r="F77" i="32"/>
  <c r="F85" i="32"/>
  <c r="E20" i="32"/>
  <c r="E28" i="32"/>
  <c r="E36" i="32"/>
  <c r="E44" i="32"/>
  <c r="E52" i="32"/>
  <c r="E60" i="32"/>
  <c r="E68" i="32"/>
  <c r="E76" i="32"/>
  <c r="E84" i="32"/>
  <c r="I33" i="32"/>
  <c r="D56" i="32"/>
  <c r="I63" i="32"/>
  <c r="I71" i="32"/>
  <c r="H28" i="32"/>
  <c r="G75" i="32"/>
  <c r="G83" i="32"/>
  <c r="F26" i="32"/>
  <c r="F34" i="32"/>
  <c r="D22" i="32"/>
  <c r="D30" i="32"/>
  <c r="D38" i="32"/>
  <c r="D46" i="32"/>
  <c r="D54" i="32"/>
  <c r="D62" i="32"/>
  <c r="D70" i="32"/>
  <c r="D78" i="32"/>
  <c r="D86" i="32"/>
  <c r="I21" i="32"/>
  <c r="I29" i="32"/>
  <c r="I37" i="32"/>
  <c r="I45" i="32"/>
  <c r="I53" i="32"/>
  <c r="I61" i="32"/>
  <c r="I69" i="32"/>
  <c r="I77" i="32"/>
  <c r="I85" i="32"/>
  <c r="H26" i="32"/>
  <c r="H34" i="32"/>
  <c r="V20" i="26" s="1"/>
  <c r="X21" i="33" s="1"/>
  <c r="H42" i="32"/>
  <c r="V28" i="26" s="1"/>
  <c r="X29" i="33" s="1"/>
  <c r="H50" i="32"/>
  <c r="H58" i="32"/>
  <c r="V44" i="26" s="1"/>
  <c r="X45" i="33" s="1"/>
  <c r="H66" i="32"/>
  <c r="V52" i="26" s="1"/>
  <c r="X53" i="33" s="1"/>
  <c r="H74" i="32"/>
  <c r="H82" i="32"/>
  <c r="V68" i="26" s="1"/>
  <c r="X69" i="33" s="1"/>
  <c r="H90" i="32"/>
  <c r="G25" i="32"/>
  <c r="G33" i="32"/>
  <c r="G41" i="32"/>
  <c r="G49" i="32"/>
  <c r="G57" i="32"/>
  <c r="G65" i="32"/>
  <c r="G73" i="32"/>
  <c r="G81" i="32"/>
  <c r="G89" i="32"/>
  <c r="F24" i="32"/>
  <c r="F32" i="32"/>
  <c r="F40" i="32"/>
  <c r="F48" i="32"/>
  <c r="F56" i="32"/>
  <c r="F64" i="32"/>
  <c r="F72" i="32"/>
  <c r="F80" i="32"/>
  <c r="F88" i="32"/>
  <c r="E23" i="32"/>
  <c r="E31" i="32"/>
  <c r="E39" i="32"/>
  <c r="E47" i="32"/>
  <c r="E55" i="32"/>
  <c r="E63" i="32"/>
  <c r="E71" i="32"/>
  <c r="E79" i="32"/>
  <c r="E87" i="32"/>
  <c r="D76" i="32"/>
  <c r="I51" i="32"/>
  <c r="D42" i="32"/>
  <c r="D74" i="32"/>
  <c r="D82" i="32"/>
  <c r="D90" i="32"/>
  <c r="I25" i="32"/>
  <c r="I41" i="32"/>
  <c r="D32" i="32"/>
  <c r="D64" i="32"/>
  <c r="D72" i="32"/>
  <c r="D88" i="32"/>
  <c r="I23" i="32"/>
  <c r="I55" i="32"/>
  <c r="H20" i="32"/>
  <c r="D25" i="32"/>
  <c r="D33" i="32"/>
  <c r="D41" i="32"/>
  <c r="D49" i="32"/>
  <c r="D57" i="32"/>
  <c r="D65" i="32"/>
  <c r="D73" i="32"/>
  <c r="D81" i="32"/>
  <c r="D89" i="32"/>
  <c r="I24" i="32"/>
  <c r="I32" i="32"/>
  <c r="I40" i="32"/>
  <c r="I48" i="32"/>
  <c r="I56" i="32"/>
  <c r="I64" i="32"/>
  <c r="I72" i="32"/>
  <c r="I80" i="32"/>
  <c r="I88" i="32"/>
  <c r="H21" i="32"/>
  <c r="H29" i="32"/>
  <c r="H37" i="32"/>
  <c r="H45" i="32"/>
  <c r="H53" i="32"/>
  <c r="H61" i="32"/>
  <c r="H69" i="32"/>
  <c r="H77" i="32"/>
  <c r="H85" i="32"/>
  <c r="G20" i="32"/>
  <c r="G28" i="32"/>
  <c r="G36" i="32"/>
  <c r="G44" i="32"/>
  <c r="G52" i="32"/>
  <c r="G60" i="32"/>
  <c r="G68" i="32"/>
  <c r="G76" i="32"/>
  <c r="G84" i="32"/>
  <c r="F19" i="32"/>
  <c r="F27" i="32"/>
  <c r="F35" i="32"/>
  <c r="F43" i="32"/>
  <c r="F51" i="32"/>
  <c r="F59" i="32"/>
  <c r="F67" i="32"/>
  <c r="F75" i="32"/>
  <c r="F83" i="32"/>
  <c r="F91" i="32"/>
  <c r="E26" i="32"/>
  <c r="E34" i="32"/>
  <c r="E42" i="32"/>
  <c r="E50" i="32"/>
  <c r="E58" i="32"/>
  <c r="E66" i="32"/>
  <c r="E74" i="32"/>
  <c r="E82" i="32"/>
  <c r="E90" i="32"/>
  <c r="I43" i="32"/>
  <c r="I59" i="32"/>
  <c r="I67" i="32"/>
  <c r="I75" i="32"/>
  <c r="G39" i="32"/>
  <c r="G47" i="32"/>
  <c r="G55" i="32"/>
  <c r="G63" i="32"/>
  <c r="G71" i="32"/>
  <c r="G79" i="32"/>
  <c r="G87" i="32"/>
  <c r="F22" i="32"/>
  <c r="F30" i="32"/>
  <c r="F38" i="32"/>
  <c r="F46" i="32"/>
  <c r="F54" i="32"/>
  <c r="F62" i="32"/>
  <c r="F70" i="32"/>
  <c r="F78" i="32"/>
  <c r="F86" i="32"/>
  <c r="E21" i="32"/>
  <c r="E29" i="32"/>
  <c r="E37" i="32"/>
  <c r="E45" i="32"/>
  <c r="E53" i="32"/>
  <c r="E61" i="32"/>
  <c r="E69" i="32"/>
  <c r="E77" i="32"/>
  <c r="E85" i="32"/>
  <c r="D28" i="32"/>
  <c r="D68" i="32"/>
  <c r="I35" i="32"/>
  <c r="I83" i="32"/>
  <c r="H24" i="32"/>
  <c r="H32" i="32"/>
  <c r="H40" i="32"/>
  <c r="H48" i="32"/>
  <c r="H56" i="32"/>
  <c r="H64" i="32"/>
  <c r="H72" i="32"/>
  <c r="H80" i="32"/>
  <c r="H88" i="32"/>
  <c r="G23" i="32"/>
  <c r="G31" i="32"/>
  <c r="D23" i="32"/>
  <c r="D31" i="32"/>
  <c r="D39" i="32"/>
  <c r="D47" i="32"/>
  <c r="D55" i="32"/>
  <c r="D63" i="32"/>
  <c r="D71" i="32"/>
  <c r="D79" i="32"/>
  <c r="D87" i="32"/>
  <c r="I22" i="32"/>
  <c r="I30" i="32"/>
  <c r="I38" i="32"/>
  <c r="I46" i="32"/>
  <c r="I54" i="32"/>
  <c r="I62" i="32"/>
  <c r="I70" i="32"/>
  <c r="I78" i="32"/>
  <c r="I86" i="32"/>
  <c r="H19" i="32"/>
  <c r="H27" i="32"/>
  <c r="H35" i="32"/>
  <c r="H43" i="32"/>
  <c r="H51" i="32"/>
  <c r="H59" i="32"/>
  <c r="H67" i="32"/>
  <c r="H75" i="32"/>
  <c r="H83" i="32"/>
  <c r="H91" i="32"/>
  <c r="V77" i="26" s="1"/>
  <c r="X78" i="33" s="1"/>
  <c r="G26" i="32"/>
  <c r="G34" i="32"/>
  <c r="G42" i="32"/>
  <c r="G50" i="32"/>
  <c r="G58" i="32"/>
  <c r="G66" i="32"/>
  <c r="G74" i="32"/>
  <c r="G82" i="32"/>
  <c r="G90" i="32"/>
  <c r="F25" i="32"/>
  <c r="F33" i="32"/>
  <c r="F41" i="32"/>
  <c r="F49" i="32"/>
  <c r="F57" i="32"/>
  <c r="F65" i="32"/>
  <c r="F73" i="32"/>
  <c r="F81" i="32"/>
  <c r="F89" i="32"/>
  <c r="E24" i="32"/>
  <c r="E32" i="32"/>
  <c r="E40" i="32"/>
  <c r="E48" i="32"/>
  <c r="E56" i="32"/>
  <c r="E64" i="32"/>
  <c r="E72" i="32"/>
  <c r="E80" i="32"/>
  <c r="E88" i="32"/>
  <c r="D52" i="32"/>
  <c r="D84" i="32"/>
  <c r="I49" i="32"/>
  <c r="I57" i="32"/>
  <c r="I65" i="32"/>
  <c r="I73" i="32"/>
  <c r="I81" i="32"/>
  <c r="I89" i="32"/>
  <c r="H22" i="32"/>
  <c r="H30" i="32"/>
  <c r="H38" i="32"/>
  <c r="H46" i="32"/>
  <c r="H54" i="32"/>
  <c r="H62" i="32"/>
  <c r="H70" i="32"/>
  <c r="H78" i="32"/>
  <c r="H86" i="32"/>
  <c r="G21" i="32"/>
  <c r="G29" i="32"/>
  <c r="G37" i="32"/>
  <c r="G45" i="32"/>
  <c r="G53" i="32"/>
  <c r="G61" i="32"/>
  <c r="G69" i="32"/>
  <c r="G77" i="32"/>
  <c r="G85" i="32"/>
  <c r="F20" i="32"/>
  <c r="F28" i="32"/>
  <c r="F36" i="32"/>
  <c r="F44" i="32"/>
  <c r="F52" i="32"/>
  <c r="F60" i="32"/>
  <c r="F68" i="32"/>
  <c r="F76" i="32"/>
  <c r="F84" i="32"/>
  <c r="E19" i="32"/>
  <c r="E27" i="32"/>
  <c r="E35" i="32"/>
  <c r="E43" i="32"/>
  <c r="E51" i="32"/>
  <c r="E59" i="32"/>
  <c r="E67" i="32"/>
  <c r="E75" i="32"/>
  <c r="E83" i="32"/>
  <c r="E91" i="32"/>
  <c r="D36" i="32"/>
  <c r="D44" i="32"/>
  <c r="D50" i="32"/>
  <c r="D58" i="32"/>
  <c r="D66" i="32"/>
  <c r="D53" i="32"/>
  <c r="D61" i="32"/>
  <c r="D69" i="32"/>
  <c r="D77" i="32"/>
  <c r="D85" i="32"/>
  <c r="I20" i="32"/>
  <c r="I28" i="32"/>
  <c r="I36" i="32"/>
  <c r="I44" i="32"/>
  <c r="I52" i="32"/>
  <c r="I60" i="32"/>
  <c r="I68" i="32"/>
  <c r="I76" i="32"/>
  <c r="I84" i="32"/>
  <c r="H25" i="32"/>
  <c r="H33" i="32"/>
  <c r="H41" i="32"/>
  <c r="H49" i="32"/>
  <c r="H57" i="32"/>
  <c r="H65" i="32"/>
  <c r="H73" i="32"/>
  <c r="H81" i="32"/>
  <c r="H89" i="32"/>
  <c r="G24" i="32"/>
  <c r="G32" i="32"/>
  <c r="G40" i="32"/>
  <c r="G48" i="32"/>
  <c r="G56" i="32"/>
  <c r="G64" i="32"/>
  <c r="G72" i="32"/>
  <c r="G80" i="32"/>
  <c r="G88" i="32"/>
  <c r="F23" i="32"/>
  <c r="F31" i="32"/>
  <c r="F39" i="32"/>
  <c r="F47" i="32"/>
  <c r="F55" i="32"/>
  <c r="F63" i="32"/>
  <c r="F71" i="32"/>
  <c r="F79" i="32"/>
  <c r="F87" i="32"/>
  <c r="E22" i="32"/>
  <c r="E30" i="32"/>
  <c r="E38" i="32"/>
  <c r="E46" i="32"/>
  <c r="E54" i="32"/>
  <c r="E62" i="32"/>
  <c r="E70" i="32"/>
  <c r="E78" i="32"/>
  <c r="E86" i="32"/>
  <c r="E5" i="35"/>
  <c r="AM6" i="6"/>
  <c r="BK43" i="6"/>
  <c r="AN43" i="6"/>
  <c r="T4" i="35"/>
  <c r="T12" i="35"/>
  <c r="AM13" i="13"/>
  <c r="AN26" i="13"/>
  <c r="BK26" i="13"/>
  <c r="AL22" i="13"/>
  <c r="BI22" i="13"/>
  <c r="E14" i="35"/>
  <c r="AM15" i="6"/>
  <c r="AL18" i="6"/>
  <c r="BI18" i="6"/>
  <c r="E22" i="35"/>
  <c r="BJ23" i="6"/>
  <c r="AM23" i="6"/>
  <c r="E30" i="35"/>
  <c r="BJ31" i="6"/>
  <c r="AM31" i="6"/>
  <c r="E9" i="35"/>
  <c r="AM10" i="6"/>
  <c r="BK31" i="6"/>
  <c r="AN31" i="6"/>
  <c r="BI53" i="6"/>
  <c r="AL53" i="6"/>
  <c r="BK63" i="6"/>
  <c r="AN63" i="6"/>
  <c r="BI69" i="6"/>
  <c r="AL69" i="6"/>
  <c r="BI81" i="6"/>
  <c r="T16" i="35"/>
  <c r="BJ17" i="13"/>
  <c r="AM17" i="13"/>
  <c r="T32" i="35"/>
  <c r="BJ33" i="13"/>
  <c r="AM33" i="13"/>
  <c r="BI44" i="13"/>
  <c r="AL44" i="13"/>
  <c r="AL52" i="13"/>
  <c r="BI52" i="13"/>
  <c r="T64" i="35"/>
  <c r="BJ65" i="13"/>
  <c r="AM65" i="13"/>
  <c r="BJ77" i="13"/>
  <c r="Q37" i="35"/>
  <c r="AM38" i="12"/>
  <c r="BJ38" i="12"/>
  <c r="Q53" i="35"/>
  <c r="BJ54" i="12"/>
  <c r="AM54" i="12"/>
  <c r="AN59" i="12"/>
  <c r="BK59" i="12"/>
  <c r="Q69" i="35"/>
  <c r="AM70" i="12"/>
  <c r="BJ70" i="12"/>
  <c r="BJ82" i="12"/>
  <c r="N4" i="35"/>
  <c r="N12" i="35"/>
  <c r="AM13" i="11"/>
  <c r="AN18" i="11"/>
  <c r="BK18" i="11"/>
  <c r="N20" i="35"/>
  <c r="BJ21" i="11"/>
  <c r="AM21" i="11"/>
  <c r="BK26" i="11"/>
  <c r="AN26" i="11"/>
  <c r="N28" i="35"/>
  <c r="BJ29" i="11"/>
  <c r="AM29" i="11"/>
  <c r="AN34" i="11"/>
  <c r="BK34" i="11"/>
  <c r="BK25" i="10"/>
  <c r="AN25" i="10"/>
  <c r="K27" i="35"/>
  <c r="AM28" i="10"/>
  <c r="BJ28" i="10"/>
  <c r="BI31" i="10"/>
  <c r="AL31" i="10"/>
  <c r="AN33" i="10"/>
  <c r="BK33" i="10"/>
  <c r="BK41" i="10"/>
  <c r="AN41" i="10"/>
  <c r="K43" i="35"/>
  <c r="AM44" i="10"/>
  <c r="BJ44" i="10"/>
  <c r="BI47" i="10"/>
  <c r="AL47" i="10"/>
  <c r="AN49" i="10"/>
  <c r="BK49" i="10"/>
  <c r="K51" i="35"/>
  <c r="AM52" i="10"/>
  <c r="BJ52" i="10"/>
  <c r="BI55" i="10"/>
  <c r="AL55" i="10"/>
  <c r="AN57" i="10"/>
  <c r="BK57" i="10"/>
  <c r="K59" i="35"/>
  <c r="AM60" i="10"/>
  <c r="BJ60" i="10"/>
  <c r="AL63" i="10"/>
  <c r="BI63" i="10"/>
  <c r="AN65" i="10"/>
  <c r="BK65" i="10"/>
  <c r="K67" i="35"/>
  <c r="AM68" i="10"/>
  <c r="BJ68" i="10"/>
  <c r="BJ80" i="10"/>
  <c r="AL71" i="10"/>
  <c r="BI71" i="10"/>
  <c r="BI83" i="10"/>
  <c r="AN73" i="10"/>
  <c r="BK73" i="10"/>
  <c r="BK85" i="10"/>
  <c r="K75" i="35"/>
  <c r="AM76" i="10"/>
  <c r="BJ76" i="10"/>
  <c r="BJ88" i="10"/>
  <c r="H10" i="35"/>
  <c r="AM11" i="8"/>
  <c r="H18" i="35"/>
  <c r="BJ19" i="8"/>
  <c r="AM19" i="8"/>
  <c r="BI22" i="8"/>
  <c r="AL22" i="8"/>
  <c r="AN24" i="8"/>
  <c r="BK24" i="8"/>
  <c r="H26" i="35"/>
  <c r="AM27" i="8"/>
  <c r="BJ27" i="8"/>
  <c r="AL30" i="8"/>
  <c r="BI30" i="8"/>
  <c r="AN32" i="8"/>
  <c r="BK32" i="8"/>
  <c r="H34" i="35"/>
  <c r="BJ35" i="8"/>
  <c r="AM35" i="8"/>
  <c r="AL38" i="8"/>
  <c r="BI38" i="8"/>
  <c r="BK40" i="8"/>
  <c r="AN40" i="8"/>
  <c r="H42" i="35"/>
  <c r="BJ43" i="8"/>
  <c r="AM43" i="8"/>
  <c r="BI46" i="8"/>
  <c r="AL46" i="8"/>
  <c r="AN48" i="8"/>
  <c r="BK48" i="8"/>
  <c r="H50" i="35"/>
  <c r="BJ51" i="8"/>
  <c r="AM51" i="8"/>
  <c r="BI54" i="8"/>
  <c r="AL54" i="8"/>
  <c r="BK56" i="8"/>
  <c r="AN56" i="8"/>
  <c r="H58" i="35"/>
  <c r="AM59" i="8"/>
  <c r="BJ59" i="8"/>
  <c r="AL62" i="8"/>
  <c r="BI62" i="8"/>
  <c r="BK64" i="8"/>
  <c r="AN64" i="8"/>
  <c r="H66" i="35"/>
  <c r="BJ67" i="8"/>
  <c r="AM67" i="8"/>
  <c r="BJ79" i="8"/>
  <c r="AL70" i="8"/>
  <c r="BI70" i="8"/>
  <c r="BI82" i="8"/>
  <c r="BK72" i="8"/>
  <c r="AN72" i="8"/>
  <c r="BK84" i="8"/>
  <c r="H74" i="35"/>
  <c r="BJ75" i="8"/>
  <c r="AM75" i="8"/>
  <c r="BJ87" i="8"/>
  <c r="U18" i="33"/>
  <c r="U17" i="26"/>
  <c r="U38" i="33"/>
  <c r="U37" i="26"/>
  <c r="U10" i="33"/>
  <c r="U9" i="26"/>
  <c r="U43" i="33"/>
  <c r="U42" i="26"/>
  <c r="U58" i="26"/>
  <c r="U59" i="33"/>
  <c r="U28" i="33"/>
  <c r="U27" i="26"/>
  <c r="U60" i="33"/>
  <c r="U59" i="26"/>
  <c r="U40" i="33"/>
  <c r="U39" i="26"/>
  <c r="U30" i="26"/>
  <c r="U31" i="33"/>
  <c r="U45" i="26"/>
  <c r="U46" i="33"/>
  <c r="BK27" i="6"/>
  <c r="AN27" i="6"/>
  <c r="E45" i="35"/>
  <c r="BJ46" i="6"/>
  <c r="AM46" i="6"/>
  <c r="BI57" i="6"/>
  <c r="AL57" i="6"/>
  <c r="BK59" i="6"/>
  <c r="AN59" i="6"/>
  <c r="BK75" i="6"/>
  <c r="AN75" i="6"/>
  <c r="BK87" i="6"/>
  <c r="E11" i="35"/>
  <c r="AM12" i="6"/>
  <c r="E19" i="35"/>
  <c r="BJ20" i="6"/>
  <c r="AM20" i="6"/>
  <c r="BK33" i="6"/>
  <c r="AN33" i="6"/>
  <c r="BI47" i="6"/>
  <c r="AL47" i="6"/>
  <c r="BI55" i="6"/>
  <c r="AL55" i="6"/>
  <c r="BK65" i="6"/>
  <c r="AN65" i="6"/>
  <c r="BK32" i="13"/>
  <c r="AN32" i="13"/>
  <c r="E6" i="35"/>
  <c r="AM7" i="6"/>
  <c r="AN12" i="6"/>
  <c r="BK20" i="6"/>
  <c r="AN20" i="6"/>
  <c r="BI26" i="6"/>
  <c r="AL26" i="6"/>
  <c r="BI34" i="6"/>
  <c r="AL34" i="6"/>
  <c r="E25" i="35"/>
  <c r="BJ26" i="6"/>
  <c r="AM26" i="6"/>
  <c r="E33" i="35"/>
  <c r="BJ34" i="6"/>
  <c r="AM34" i="6"/>
  <c r="BK39" i="6"/>
  <c r="AN39" i="6"/>
  <c r="BI45" i="6"/>
  <c r="AL45" i="6"/>
  <c r="BI61" i="6"/>
  <c r="AL61" i="6"/>
  <c r="E65" i="35"/>
  <c r="BJ66" i="6"/>
  <c r="AM66" i="6"/>
  <c r="BJ78" i="6"/>
  <c r="BK71" i="6"/>
  <c r="AN71" i="6"/>
  <c r="BK83" i="6"/>
  <c r="AL77" i="6"/>
  <c r="BI77" i="6"/>
  <c r="BI89" i="6"/>
  <c r="AL78" i="6"/>
  <c r="T24" i="35"/>
  <c r="BJ25" i="13"/>
  <c r="AM25" i="13"/>
  <c r="AL36" i="13"/>
  <c r="BI36" i="13"/>
  <c r="T72" i="35"/>
  <c r="BJ73" i="13"/>
  <c r="AM73" i="13"/>
  <c r="BJ85" i="13"/>
  <c r="Q21" i="35"/>
  <c r="BJ22" i="12"/>
  <c r="AM22" i="12"/>
  <c r="Q29" i="35"/>
  <c r="AM30" i="12"/>
  <c r="BJ30" i="12"/>
  <c r="BI33" i="12"/>
  <c r="AL33" i="12"/>
  <c r="BI41" i="12"/>
  <c r="AL41" i="12"/>
  <c r="BK43" i="12"/>
  <c r="AN43" i="12"/>
  <c r="Q45" i="35"/>
  <c r="BJ46" i="12"/>
  <c r="AM46" i="12"/>
  <c r="BK51" i="12"/>
  <c r="AN51" i="12"/>
  <c r="Q61" i="35"/>
  <c r="BJ62" i="12"/>
  <c r="AM62" i="12"/>
  <c r="AN67" i="12"/>
  <c r="BK67" i="12"/>
  <c r="BK79" i="12"/>
  <c r="BI73" i="12"/>
  <c r="AL73" i="12"/>
  <c r="BI85" i="12"/>
  <c r="BI24" i="11"/>
  <c r="AL24" i="11"/>
  <c r="BI32" i="11"/>
  <c r="AL32" i="11"/>
  <c r="N36" i="35"/>
  <c r="BJ37" i="11"/>
  <c r="AM37" i="11"/>
  <c r="AL40" i="11"/>
  <c r="BI40" i="11"/>
  <c r="BK42" i="11"/>
  <c r="AN42" i="11"/>
  <c r="N44" i="35"/>
  <c r="BJ45" i="11"/>
  <c r="AM45" i="11"/>
  <c r="AL48" i="11"/>
  <c r="BI48" i="11"/>
  <c r="AN50" i="11"/>
  <c r="BK50" i="11"/>
  <c r="N52" i="35"/>
  <c r="BJ53" i="11"/>
  <c r="AM53" i="11"/>
  <c r="BI56" i="11"/>
  <c r="AL56" i="11"/>
  <c r="AL64" i="11"/>
  <c r="BI64" i="11"/>
  <c r="N76" i="35"/>
  <c r="BJ77" i="11"/>
  <c r="AM77" i="11"/>
  <c r="BJ89" i="11"/>
  <c r="AM78" i="11"/>
  <c r="K35" i="35"/>
  <c r="AM36" i="10"/>
  <c r="BJ36" i="10"/>
  <c r="E4" i="35"/>
  <c r="AA5" i="35" s="1"/>
  <c r="AL8" i="6"/>
  <c r="AN10" i="6"/>
  <c r="E12" i="35"/>
  <c r="AM13" i="6"/>
  <c r="AL16" i="6"/>
  <c r="BK18" i="6"/>
  <c r="AN18" i="6"/>
  <c r="E20" i="35"/>
  <c r="BJ21" i="6"/>
  <c r="AM21" i="6"/>
  <c r="AL24" i="6"/>
  <c r="BI24" i="6"/>
  <c r="BK26" i="6"/>
  <c r="AN26" i="6"/>
  <c r="E28" i="35"/>
  <c r="BJ29" i="6"/>
  <c r="AM29" i="6"/>
  <c r="BI32" i="6"/>
  <c r="AL32" i="6"/>
  <c r="BK34" i="6"/>
  <c r="AN34" i="6"/>
  <c r="E36" i="35"/>
  <c r="BJ37" i="6"/>
  <c r="AM37" i="6"/>
  <c r="BI40" i="6"/>
  <c r="AL40" i="6"/>
  <c r="BK42" i="6"/>
  <c r="AN42" i="6"/>
  <c r="E44" i="35"/>
  <c r="BJ45" i="6"/>
  <c r="AM45" i="6"/>
  <c r="BI48" i="6"/>
  <c r="AL48" i="6"/>
  <c r="BK50" i="6"/>
  <c r="AN50" i="6"/>
  <c r="E52" i="35"/>
  <c r="BJ53" i="6"/>
  <c r="AM53" i="6"/>
  <c r="BI56" i="6"/>
  <c r="AL56" i="6"/>
  <c r="BK58" i="6"/>
  <c r="AN58" i="6"/>
  <c r="E60" i="35"/>
  <c r="BJ61" i="6"/>
  <c r="AM61" i="6"/>
  <c r="BI64" i="6"/>
  <c r="AL64" i="6"/>
  <c r="BK66" i="6"/>
  <c r="AN66" i="6"/>
  <c r="BK78" i="6"/>
  <c r="E68" i="35"/>
  <c r="BJ69" i="6"/>
  <c r="AM69" i="6"/>
  <c r="BJ81" i="6"/>
  <c r="BI72" i="6"/>
  <c r="AL72" i="6"/>
  <c r="BI84" i="6"/>
  <c r="BK74" i="6"/>
  <c r="AN74" i="6"/>
  <c r="BK86" i="6"/>
  <c r="E76" i="35"/>
  <c r="BJ77" i="6"/>
  <c r="AM77" i="6"/>
  <c r="BJ89" i="6"/>
  <c r="AM78" i="6"/>
  <c r="AL7" i="13"/>
  <c r="AN9" i="13"/>
  <c r="T11" i="35"/>
  <c r="AM12" i="13"/>
  <c r="AL15" i="13"/>
  <c r="BK17" i="13"/>
  <c r="AN17" i="13"/>
  <c r="T19" i="35"/>
  <c r="BJ20" i="13"/>
  <c r="AM20" i="13"/>
  <c r="AL23" i="13"/>
  <c r="BI23" i="13"/>
  <c r="AN25" i="13"/>
  <c r="BK25" i="13"/>
  <c r="T27" i="35"/>
  <c r="AM28" i="13"/>
  <c r="BJ28" i="13"/>
  <c r="BI31" i="13"/>
  <c r="AL31" i="13"/>
  <c r="BK33" i="13"/>
  <c r="AN33" i="13"/>
  <c r="T35" i="35"/>
  <c r="AM36" i="13"/>
  <c r="BJ36" i="13"/>
  <c r="BI39" i="13"/>
  <c r="AL39" i="13"/>
  <c r="BK41" i="13"/>
  <c r="AN41" i="13"/>
  <c r="T43" i="35"/>
  <c r="AM44" i="13"/>
  <c r="BJ44" i="13"/>
  <c r="AL47" i="13"/>
  <c r="BI47" i="13"/>
  <c r="AN49" i="13"/>
  <c r="BK49" i="13"/>
  <c r="T51" i="35"/>
  <c r="AM52" i="13"/>
  <c r="BJ52" i="13"/>
  <c r="AL55" i="13"/>
  <c r="BI55" i="13"/>
  <c r="AN57" i="13"/>
  <c r="BK57" i="13"/>
  <c r="T59" i="35"/>
  <c r="AM60" i="13"/>
  <c r="BJ60" i="13"/>
  <c r="BI63" i="13"/>
  <c r="AL63" i="13"/>
  <c r="AN65" i="13"/>
  <c r="BK65" i="13"/>
  <c r="BK77" i="13"/>
  <c r="T67" i="35"/>
  <c r="BJ68" i="13"/>
  <c r="AM68" i="13"/>
  <c r="BJ80" i="13"/>
  <c r="BI71" i="13"/>
  <c r="AL71" i="13"/>
  <c r="BI83" i="13"/>
  <c r="BK73" i="13"/>
  <c r="AN73" i="13"/>
  <c r="BK85" i="13"/>
  <c r="T75" i="35"/>
  <c r="AM76" i="13"/>
  <c r="BJ76" i="13"/>
  <c r="AM77" i="13"/>
  <c r="BJ88" i="13"/>
  <c r="AN6" i="12"/>
  <c r="Q8" i="35"/>
  <c r="AM9" i="12"/>
  <c r="AL12" i="12"/>
  <c r="AN14" i="12"/>
  <c r="Q16" i="35"/>
  <c r="AM17" i="12"/>
  <c r="BJ17" i="12"/>
  <c r="BI20" i="12"/>
  <c r="AL20" i="12"/>
  <c r="AN22" i="12"/>
  <c r="BK22" i="12"/>
  <c r="Q24" i="35"/>
  <c r="BJ25" i="12"/>
  <c r="AM25" i="12"/>
  <c r="AL28" i="12"/>
  <c r="BI28" i="12"/>
  <c r="BK30" i="12"/>
  <c r="AN30" i="12"/>
  <c r="Q32" i="35"/>
  <c r="AM33" i="12"/>
  <c r="BJ33" i="12"/>
  <c r="AL36" i="12"/>
  <c r="BI36" i="12"/>
  <c r="BK38" i="12"/>
  <c r="AN38" i="12"/>
  <c r="Q40" i="35"/>
  <c r="AM41" i="12"/>
  <c r="BJ41" i="12"/>
  <c r="BI44" i="12"/>
  <c r="AL44" i="12"/>
  <c r="AN46" i="12"/>
  <c r="BK46" i="12"/>
  <c r="Q48" i="35"/>
  <c r="AM49" i="12"/>
  <c r="BJ49" i="12"/>
  <c r="BI52" i="12"/>
  <c r="AL52" i="12"/>
  <c r="BK54" i="12"/>
  <c r="AN54" i="12"/>
  <c r="Q56" i="35"/>
  <c r="AM57" i="12"/>
  <c r="BJ57" i="12"/>
  <c r="AL60" i="12"/>
  <c r="BI60" i="12"/>
  <c r="AN62" i="12"/>
  <c r="BK62" i="12"/>
  <c r="Q64" i="35"/>
  <c r="AM65" i="12"/>
  <c r="BJ65" i="12"/>
  <c r="AL68" i="12"/>
  <c r="BI68" i="12"/>
  <c r="BI80" i="12"/>
  <c r="AN70" i="12"/>
  <c r="BK70" i="12"/>
  <c r="BK82" i="12"/>
  <c r="Q72" i="35"/>
  <c r="AM73" i="12"/>
  <c r="BJ73" i="12"/>
  <c r="BJ85" i="12"/>
  <c r="BI76" i="12"/>
  <c r="AL76" i="12"/>
  <c r="BI88" i="12"/>
  <c r="N7" i="35"/>
  <c r="AM8" i="11"/>
  <c r="AL11" i="11"/>
  <c r="AN13" i="11"/>
  <c r="N15" i="35"/>
  <c r="AM16" i="11"/>
  <c r="BI19" i="11"/>
  <c r="AL19" i="11"/>
  <c r="BK21" i="11"/>
  <c r="AN21" i="11"/>
  <c r="N23" i="35"/>
  <c r="BJ24" i="11"/>
  <c r="AM24" i="11"/>
  <c r="AL27" i="11"/>
  <c r="BI27" i="11"/>
  <c r="BK29" i="11"/>
  <c r="AN29" i="11"/>
  <c r="N31" i="35"/>
  <c r="BJ32" i="11"/>
  <c r="AM32" i="11"/>
  <c r="AL35" i="11"/>
  <c r="BI35" i="11"/>
  <c r="BK37" i="11"/>
  <c r="AN37" i="11"/>
  <c r="N39" i="35"/>
  <c r="AM40" i="11"/>
  <c r="BJ40" i="11"/>
  <c r="BI43" i="11"/>
  <c r="AL43" i="11"/>
  <c r="BK45" i="11"/>
  <c r="AN45" i="11"/>
  <c r="N47" i="35"/>
  <c r="BJ48" i="11"/>
  <c r="AM48" i="11"/>
  <c r="AL51" i="11"/>
  <c r="BI51" i="11"/>
  <c r="BK53" i="11"/>
  <c r="AN53" i="11"/>
  <c r="N55" i="35"/>
  <c r="BJ56" i="11"/>
  <c r="AM56" i="11"/>
  <c r="AL59" i="11"/>
  <c r="BI59" i="11"/>
  <c r="BK61" i="11"/>
  <c r="AN61" i="11"/>
  <c r="N63" i="35"/>
  <c r="AM64" i="11"/>
  <c r="BJ64" i="11"/>
  <c r="BI67" i="11"/>
  <c r="AL67" i="11"/>
  <c r="BI79" i="11"/>
  <c r="AN69" i="11"/>
  <c r="BK69" i="11"/>
  <c r="BK81" i="11"/>
  <c r="N71" i="35"/>
  <c r="BJ72" i="11"/>
  <c r="AM72" i="11"/>
  <c r="BJ84" i="11"/>
  <c r="AL75" i="11"/>
  <c r="BI75" i="11"/>
  <c r="BI87" i="11"/>
  <c r="AN77" i="11"/>
  <c r="BK77" i="11"/>
  <c r="BK89" i="11"/>
  <c r="AN78" i="11"/>
  <c r="K6" i="35"/>
  <c r="AM7" i="10"/>
  <c r="AL10" i="10"/>
  <c r="AN12" i="10"/>
  <c r="K14" i="35"/>
  <c r="AM15" i="10"/>
  <c r="BI18" i="10"/>
  <c r="AL18" i="10"/>
  <c r="BK20" i="10"/>
  <c r="AN20" i="10"/>
  <c r="K22" i="35"/>
  <c r="AM23" i="10"/>
  <c r="BJ23" i="10"/>
  <c r="BI26" i="10"/>
  <c r="AL26" i="10"/>
  <c r="BK28" i="10"/>
  <c r="AN28" i="10"/>
  <c r="K30" i="35"/>
  <c r="AM31" i="10"/>
  <c r="BJ31" i="10"/>
  <c r="AL34" i="10"/>
  <c r="BI34" i="10"/>
  <c r="BK36" i="10"/>
  <c r="AN36" i="10"/>
  <c r="K38" i="35"/>
  <c r="BJ39" i="10"/>
  <c r="AM39" i="10"/>
  <c r="AL42" i="10"/>
  <c r="BI42" i="10"/>
  <c r="BK44" i="10"/>
  <c r="AN44" i="10"/>
  <c r="K46" i="35"/>
  <c r="BJ47" i="10"/>
  <c r="AM47" i="10"/>
  <c r="AL50" i="10"/>
  <c r="BI50" i="10"/>
  <c r="BK52" i="10"/>
  <c r="AN52" i="10"/>
  <c r="K54" i="35"/>
  <c r="BJ55" i="10"/>
  <c r="AM55" i="10"/>
  <c r="BI58" i="10"/>
  <c r="AL58" i="10"/>
  <c r="AN60" i="10"/>
  <c r="BK60" i="10"/>
  <c r="K62" i="35"/>
  <c r="AM63" i="10"/>
  <c r="BJ63" i="10"/>
  <c r="AL66" i="10"/>
  <c r="BI66" i="10"/>
  <c r="BI78" i="10"/>
  <c r="AN68" i="10"/>
  <c r="BK68" i="10"/>
  <c r="BK80" i="10"/>
  <c r="K70" i="35"/>
  <c r="AM71" i="10"/>
  <c r="BJ71" i="10"/>
  <c r="BJ83" i="10"/>
  <c r="AL74" i="10"/>
  <c r="BI74" i="10"/>
  <c r="BI86" i="10"/>
  <c r="BK76" i="10"/>
  <c r="AN76" i="10"/>
  <c r="BK88" i="10"/>
  <c r="H5" i="35"/>
  <c r="AM6" i="8"/>
  <c r="AL9" i="8"/>
  <c r="AN11" i="8"/>
  <c r="H13" i="35"/>
  <c r="AM14" i="8"/>
  <c r="AL17" i="8"/>
  <c r="BI17" i="8"/>
  <c r="BK19" i="8"/>
  <c r="AN19" i="8"/>
  <c r="H21" i="35"/>
  <c r="BJ22" i="8"/>
  <c r="AM22" i="8"/>
  <c r="AL25" i="8"/>
  <c r="BI25" i="8"/>
  <c r="AN27" i="8"/>
  <c r="BK27" i="8"/>
  <c r="H29" i="35"/>
  <c r="BJ30" i="8"/>
  <c r="AM30" i="8"/>
  <c r="BI33" i="8"/>
  <c r="AL33" i="8"/>
  <c r="BK35" i="8"/>
  <c r="AN35" i="8"/>
  <c r="H37" i="35"/>
  <c r="AM38" i="8"/>
  <c r="BJ38" i="8"/>
  <c r="BI41" i="8"/>
  <c r="AL41" i="8"/>
  <c r="BK43" i="8"/>
  <c r="AN43" i="8"/>
  <c r="H45" i="35"/>
  <c r="BJ46" i="8"/>
  <c r="AM46" i="8"/>
  <c r="AL49" i="8"/>
  <c r="BI49" i="8"/>
  <c r="BK51" i="8"/>
  <c r="AN51" i="8"/>
  <c r="H53" i="35"/>
  <c r="BJ54" i="8"/>
  <c r="AM54" i="8"/>
  <c r="AL57" i="8"/>
  <c r="BI57" i="8"/>
  <c r="BK59" i="8"/>
  <c r="AN59" i="8"/>
  <c r="H61" i="35"/>
  <c r="AM62" i="8"/>
  <c r="BJ62" i="8"/>
  <c r="AL65" i="8"/>
  <c r="BI65" i="8"/>
  <c r="BK67" i="8"/>
  <c r="AN67" i="8"/>
  <c r="BK79" i="8"/>
  <c r="H69" i="35"/>
  <c r="AM70" i="8"/>
  <c r="BJ70" i="8"/>
  <c r="BJ82" i="8"/>
  <c r="BI73" i="8"/>
  <c r="AL73" i="8"/>
  <c r="BI85" i="8"/>
  <c r="AN75" i="8"/>
  <c r="BK75" i="8"/>
  <c r="BK87" i="8"/>
  <c r="U67" i="26"/>
  <c r="U68" i="33"/>
  <c r="U41" i="33"/>
  <c r="U40" i="26"/>
  <c r="U11" i="26"/>
  <c r="U12" i="33"/>
  <c r="U43" i="26"/>
  <c r="U44" i="33"/>
  <c r="U32" i="33"/>
  <c r="U31" i="26"/>
  <c r="U25" i="33"/>
  <c r="U24" i="26"/>
  <c r="U24" i="33"/>
  <c r="U23" i="26"/>
  <c r="U48" i="26"/>
  <c r="U49" i="33"/>
  <c r="BK25" i="6"/>
  <c r="AN25" i="6"/>
  <c r="BK41" i="6"/>
  <c r="AN41" i="6"/>
  <c r="BK49" i="6"/>
  <c r="AN49" i="6"/>
  <c r="BK57" i="6"/>
  <c r="AN57" i="6"/>
  <c r="T18" i="35"/>
  <c r="AM19" i="13"/>
  <c r="BJ19" i="13"/>
  <c r="BI30" i="13"/>
  <c r="AL30" i="13"/>
  <c r="BI21" i="6"/>
  <c r="AL21" i="6"/>
  <c r="BI29" i="6"/>
  <c r="AL29" i="6"/>
  <c r="BI37" i="6"/>
  <c r="AL37" i="6"/>
  <c r="E41" i="35"/>
  <c r="BJ42" i="6"/>
  <c r="AM42" i="6"/>
  <c r="BK47" i="6"/>
  <c r="AN47" i="6"/>
  <c r="AN55" i="6"/>
  <c r="BK55" i="6"/>
  <c r="AN22" i="13"/>
  <c r="BK22" i="13"/>
  <c r="AL28" i="13"/>
  <c r="BI28" i="13"/>
  <c r="AN38" i="13"/>
  <c r="BK38" i="13"/>
  <c r="AN46" i="13"/>
  <c r="BK46" i="13"/>
  <c r="T48" i="35"/>
  <c r="AM49" i="13"/>
  <c r="BJ49" i="13"/>
  <c r="AN54" i="13"/>
  <c r="BK54" i="13"/>
  <c r="T56" i="35"/>
  <c r="AM57" i="13"/>
  <c r="BJ57" i="13"/>
  <c r="BK62" i="13"/>
  <c r="AN62" i="13"/>
  <c r="AL68" i="13"/>
  <c r="BI68" i="13"/>
  <c r="BI80" i="13"/>
  <c r="BI76" i="13"/>
  <c r="AL76" i="13"/>
  <c r="BI88" i="13"/>
  <c r="AL77" i="13"/>
  <c r="Q13" i="35"/>
  <c r="AM14" i="12"/>
  <c r="BK19" i="12"/>
  <c r="AN19" i="12"/>
  <c r="AN27" i="12"/>
  <c r="BK27" i="12"/>
  <c r="AL49" i="12"/>
  <c r="BI49" i="12"/>
  <c r="BI57" i="12"/>
  <c r="AL57" i="12"/>
  <c r="AL65" i="12"/>
  <c r="BI65" i="12"/>
  <c r="BK75" i="12"/>
  <c r="AN75" i="12"/>
  <c r="BK87" i="12"/>
  <c r="AN58" i="11"/>
  <c r="BK58" i="11"/>
  <c r="N60" i="35"/>
  <c r="AM61" i="11"/>
  <c r="BJ61" i="11"/>
  <c r="BK66" i="11"/>
  <c r="AN66" i="11"/>
  <c r="BK78" i="11"/>
  <c r="N68" i="35"/>
  <c r="AM69" i="11"/>
  <c r="BJ69" i="11"/>
  <c r="BJ81" i="11"/>
  <c r="BI72" i="11"/>
  <c r="AL72" i="11"/>
  <c r="BI84" i="11"/>
  <c r="BK74" i="11"/>
  <c r="AN74" i="11"/>
  <c r="BK86" i="11"/>
  <c r="K11" i="35"/>
  <c r="AM12" i="10"/>
  <c r="BK17" i="10"/>
  <c r="AN17" i="10"/>
  <c r="K19" i="35"/>
  <c r="BJ20" i="10"/>
  <c r="AM20" i="10"/>
  <c r="BI23" i="10"/>
  <c r="AL23" i="10"/>
  <c r="BI39" i="10"/>
  <c r="AL39" i="10"/>
  <c r="E7" i="35"/>
  <c r="AA7" i="35" s="1"/>
  <c r="AM8" i="6"/>
  <c r="AL11" i="6"/>
  <c r="AN13" i="6"/>
  <c r="E15" i="35"/>
  <c r="AM16" i="6"/>
  <c r="BI19" i="6"/>
  <c r="AL19" i="6"/>
  <c r="BK21" i="6"/>
  <c r="AN21" i="6"/>
  <c r="E23" i="35"/>
  <c r="AA23" i="35" s="1"/>
  <c r="BJ24" i="6"/>
  <c r="AM24" i="6"/>
  <c r="BI27" i="6"/>
  <c r="AL27" i="6"/>
  <c r="BK29" i="6"/>
  <c r="AN29" i="6"/>
  <c r="E31" i="35"/>
  <c r="BJ32" i="6"/>
  <c r="AM32" i="6"/>
  <c r="BI35" i="6"/>
  <c r="AL35" i="6"/>
  <c r="BK37" i="6"/>
  <c r="AN37" i="6"/>
  <c r="E39" i="35"/>
  <c r="BJ40" i="6"/>
  <c r="AM40" i="6"/>
  <c r="BI43" i="6"/>
  <c r="AL43" i="6"/>
  <c r="BK45" i="6"/>
  <c r="AN45" i="6"/>
  <c r="E47" i="35"/>
  <c r="BJ48" i="6"/>
  <c r="AM48" i="6"/>
  <c r="BI51" i="6"/>
  <c r="AL51" i="6"/>
  <c r="BK53" i="6"/>
  <c r="AN53" i="6"/>
  <c r="E55" i="35"/>
  <c r="AM56" i="6"/>
  <c r="BJ56" i="6"/>
  <c r="BI59" i="6"/>
  <c r="AL59" i="6"/>
  <c r="BK61" i="6"/>
  <c r="AN61" i="6"/>
  <c r="E63" i="35"/>
  <c r="BJ64" i="6"/>
  <c r="AM64" i="6"/>
  <c r="BI67" i="6"/>
  <c r="AL67" i="6"/>
  <c r="BI79" i="6"/>
  <c r="BK69" i="6"/>
  <c r="AN69" i="6"/>
  <c r="BK81" i="6"/>
  <c r="E71" i="35"/>
  <c r="BJ72" i="6"/>
  <c r="AM72" i="6"/>
  <c r="BJ84" i="6"/>
  <c r="BI75" i="6"/>
  <c r="AL75" i="6"/>
  <c r="BI87" i="6"/>
  <c r="BK77" i="6"/>
  <c r="AN77" i="6"/>
  <c r="BK89" i="6"/>
  <c r="AN78" i="6"/>
  <c r="T6" i="35"/>
  <c r="AM7" i="13"/>
  <c r="AL10" i="13"/>
  <c r="AN12" i="13"/>
  <c r="T14" i="35"/>
  <c r="AM15" i="13"/>
  <c r="BI18" i="13"/>
  <c r="AL18" i="13"/>
  <c r="AN20" i="13"/>
  <c r="BK20" i="13"/>
  <c r="T22" i="35"/>
  <c r="BJ23" i="13"/>
  <c r="AM23" i="13"/>
  <c r="BI26" i="13"/>
  <c r="AL26" i="13"/>
  <c r="BK28" i="13"/>
  <c r="AN28" i="13"/>
  <c r="T30" i="35"/>
  <c r="BJ31" i="13"/>
  <c r="AM31" i="13"/>
  <c r="BI34" i="13"/>
  <c r="AL34" i="13"/>
  <c r="AN36" i="13"/>
  <c r="BK36" i="13"/>
  <c r="T38" i="35"/>
  <c r="BJ39" i="13"/>
  <c r="AM39" i="13"/>
  <c r="AL42" i="13"/>
  <c r="BI42" i="13"/>
  <c r="BK44" i="13"/>
  <c r="AN44" i="13"/>
  <c r="T46" i="35"/>
  <c r="BJ47" i="13"/>
  <c r="AM47" i="13"/>
  <c r="AL50" i="13"/>
  <c r="BI50" i="13"/>
  <c r="BK52" i="13"/>
  <c r="AN52" i="13"/>
  <c r="T54" i="35"/>
  <c r="BJ55" i="13"/>
  <c r="AM55" i="13"/>
  <c r="BI58" i="13"/>
  <c r="AL58" i="13"/>
  <c r="BK60" i="13"/>
  <c r="AN60" i="13"/>
  <c r="T62" i="35"/>
  <c r="BJ63" i="13"/>
  <c r="AM63" i="13"/>
  <c r="BI66" i="13"/>
  <c r="AL66" i="13"/>
  <c r="BI78" i="13"/>
  <c r="BK68" i="13"/>
  <c r="AN68" i="13"/>
  <c r="BK80" i="13"/>
  <c r="T70" i="35"/>
  <c r="AM71" i="13"/>
  <c r="BJ71" i="13"/>
  <c r="BJ83" i="13"/>
  <c r="BI74" i="13"/>
  <c r="AL74" i="13"/>
  <c r="BI86" i="13"/>
  <c r="AN76" i="13"/>
  <c r="BK76" i="13"/>
  <c r="BK88" i="13"/>
  <c r="AN77" i="13"/>
  <c r="AL7" i="12"/>
  <c r="AN9" i="12"/>
  <c r="Q11" i="35"/>
  <c r="AM12" i="12"/>
  <c r="AL15" i="12"/>
  <c r="BK17" i="12"/>
  <c r="AN17" i="12"/>
  <c r="Q19" i="35"/>
  <c r="BJ20" i="12"/>
  <c r="AM20" i="12"/>
  <c r="AL23" i="12"/>
  <c r="BI23" i="12"/>
  <c r="BK25" i="12"/>
  <c r="AN25" i="12"/>
  <c r="Q27" i="35"/>
  <c r="BJ28" i="12"/>
  <c r="AM28" i="12"/>
  <c r="BI31" i="12"/>
  <c r="AL31" i="12"/>
  <c r="AN33" i="12"/>
  <c r="BK33" i="12"/>
  <c r="Q35" i="35"/>
  <c r="BJ36" i="12"/>
  <c r="AM36" i="12"/>
  <c r="BI39" i="12"/>
  <c r="AL39" i="12"/>
  <c r="BK41" i="12"/>
  <c r="AN41" i="12"/>
  <c r="Q43" i="35"/>
  <c r="AM44" i="12"/>
  <c r="BJ44" i="12"/>
  <c r="AL47" i="12"/>
  <c r="BI47" i="12"/>
  <c r="BK49" i="12"/>
  <c r="AN49" i="12"/>
  <c r="Q51" i="35"/>
  <c r="BJ52" i="12"/>
  <c r="AM52" i="12"/>
  <c r="AL55" i="12"/>
  <c r="BI55" i="12"/>
  <c r="AN57" i="12"/>
  <c r="BK57" i="12"/>
  <c r="Q59" i="35"/>
  <c r="BJ60" i="12"/>
  <c r="AM60" i="12"/>
  <c r="BI63" i="12"/>
  <c r="AL63" i="12"/>
  <c r="BK65" i="12"/>
  <c r="AN65" i="12"/>
  <c r="Q67" i="35"/>
  <c r="AM68" i="12"/>
  <c r="BJ68" i="12"/>
  <c r="BJ80" i="12"/>
  <c r="BI71" i="12"/>
  <c r="AL71" i="12"/>
  <c r="BI83" i="12"/>
  <c r="BK73" i="12"/>
  <c r="AN73" i="12"/>
  <c r="BK85" i="12"/>
  <c r="Q75" i="35"/>
  <c r="BJ76" i="12"/>
  <c r="AM76" i="12"/>
  <c r="BJ88" i="12"/>
  <c r="AL6" i="11"/>
  <c r="AN8" i="11"/>
  <c r="N10" i="35"/>
  <c r="AM11" i="11"/>
  <c r="AL14" i="11"/>
  <c r="AN16" i="11"/>
  <c r="N18" i="35"/>
  <c r="BJ19" i="11"/>
  <c r="AM19" i="11"/>
  <c r="AL22" i="11"/>
  <c r="BI22" i="11"/>
  <c r="BK24" i="11"/>
  <c r="AN24" i="11"/>
  <c r="N26" i="35"/>
  <c r="AM27" i="11"/>
  <c r="BJ27" i="11"/>
  <c r="BI30" i="11"/>
  <c r="AL30" i="11"/>
  <c r="BK32" i="11"/>
  <c r="AN32" i="11"/>
  <c r="N34" i="35"/>
  <c r="AM35" i="11"/>
  <c r="BJ35" i="11"/>
  <c r="BI38" i="11"/>
  <c r="AL38" i="11"/>
  <c r="BK40" i="11"/>
  <c r="AN40" i="11"/>
  <c r="N42" i="35"/>
  <c r="AM43" i="11"/>
  <c r="BJ43" i="11"/>
  <c r="BI46" i="11"/>
  <c r="AL46" i="11"/>
  <c r="BK48" i="11"/>
  <c r="AN48" i="11"/>
  <c r="N50" i="35"/>
  <c r="AM51" i="11"/>
  <c r="BJ51" i="11"/>
  <c r="BI54" i="11"/>
  <c r="AL54" i="11"/>
  <c r="BK56" i="11"/>
  <c r="AN56" i="11"/>
  <c r="N58" i="35"/>
  <c r="AM59" i="11"/>
  <c r="BJ59" i="11"/>
  <c r="AL62" i="11"/>
  <c r="BI62" i="11"/>
  <c r="BK64" i="11"/>
  <c r="AN64" i="11"/>
  <c r="N66" i="35"/>
  <c r="BJ67" i="11"/>
  <c r="AM67" i="11"/>
  <c r="BJ79" i="11"/>
  <c r="AL70" i="11"/>
  <c r="BI70" i="11"/>
  <c r="BI82" i="11"/>
  <c r="BK72" i="11"/>
  <c r="AN72" i="11"/>
  <c r="BK84" i="11"/>
  <c r="N74" i="35"/>
  <c r="AM75" i="11"/>
  <c r="BJ75" i="11"/>
  <c r="BJ87" i="11"/>
  <c r="AN7" i="10"/>
  <c r="K9" i="35"/>
  <c r="AM10" i="10"/>
  <c r="AL13" i="10"/>
  <c r="AN15" i="10"/>
  <c r="K17" i="35"/>
  <c r="BJ18" i="10"/>
  <c r="AM18" i="10"/>
  <c r="BI21" i="10"/>
  <c r="AL21" i="10"/>
  <c r="AN23" i="10"/>
  <c r="BK23" i="10"/>
  <c r="K25" i="35"/>
  <c r="AM26" i="10"/>
  <c r="BJ26" i="10"/>
  <c r="BI29" i="10"/>
  <c r="AL29" i="10"/>
  <c r="BK31" i="10"/>
  <c r="AN31" i="10"/>
  <c r="K33" i="35"/>
  <c r="AM34" i="10"/>
  <c r="BJ34" i="10"/>
  <c r="BI37" i="10"/>
  <c r="AL37" i="10"/>
  <c r="BK39" i="10"/>
  <c r="AN39" i="10"/>
  <c r="K41" i="35"/>
  <c r="BJ42" i="10"/>
  <c r="AM42" i="10"/>
  <c r="BI45" i="10"/>
  <c r="AL45" i="10"/>
  <c r="BK47" i="10"/>
  <c r="AN47" i="10"/>
  <c r="K49" i="35"/>
  <c r="BJ50" i="10"/>
  <c r="AM50" i="10"/>
  <c r="BI53" i="10"/>
  <c r="AL53" i="10"/>
  <c r="BK55" i="10"/>
  <c r="AN55" i="10"/>
  <c r="K57" i="35"/>
  <c r="AM58" i="10"/>
  <c r="BJ58" i="10"/>
  <c r="BI61" i="10"/>
  <c r="AL61" i="10"/>
  <c r="BK63" i="10"/>
  <c r="AN63" i="10"/>
  <c r="K65" i="35"/>
  <c r="BJ66" i="10"/>
  <c r="AM66" i="10"/>
  <c r="BJ78" i="10"/>
  <c r="AL69" i="10"/>
  <c r="BI69" i="10"/>
  <c r="BI81" i="10"/>
  <c r="BK71" i="10"/>
  <c r="AN71" i="10"/>
  <c r="BK83" i="10"/>
  <c r="K73" i="35"/>
  <c r="BJ74" i="10"/>
  <c r="AM74" i="10"/>
  <c r="BJ86" i="10"/>
  <c r="BI77" i="10"/>
  <c r="AL77" i="10"/>
  <c r="BI89" i="10"/>
  <c r="AL78" i="10"/>
  <c r="AN6" i="8"/>
  <c r="H8" i="35"/>
  <c r="AM9" i="8"/>
  <c r="AL12" i="8"/>
  <c r="AN14" i="8"/>
  <c r="H16" i="35"/>
  <c r="AM17" i="8"/>
  <c r="BJ17" i="8"/>
  <c r="BI20" i="8"/>
  <c r="AL20" i="8"/>
  <c r="AN22" i="8"/>
  <c r="BK22" i="8"/>
  <c r="H24" i="35"/>
  <c r="BJ25" i="8"/>
  <c r="AM25" i="8"/>
  <c r="AL28" i="8"/>
  <c r="BI28" i="8"/>
  <c r="BK30" i="8"/>
  <c r="AN30" i="8"/>
  <c r="H32" i="35"/>
  <c r="BJ33" i="8"/>
  <c r="AM33" i="8"/>
  <c r="AL36" i="8"/>
  <c r="BI36" i="8"/>
  <c r="BK38" i="8"/>
  <c r="AN38" i="8"/>
  <c r="H40" i="35"/>
  <c r="BJ41" i="8"/>
  <c r="AM41" i="8"/>
  <c r="BI44" i="8"/>
  <c r="AL44" i="8"/>
  <c r="AN46" i="8"/>
  <c r="BK46" i="8"/>
  <c r="H48" i="35"/>
  <c r="BJ49" i="8"/>
  <c r="AM49" i="8"/>
  <c r="AL52" i="8"/>
  <c r="BI52" i="8"/>
  <c r="AN54" i="8"/>
  <c r="BK54" i="8"/>
  <c r="H56" i="35"/>
  <c r="BJ57" i="8"/>
  <c r="AM57" i="8"/>
  <c r="BI60" i="8"/>
  <c r="AL60" i="8"/>
  <c r="AN62" i="8"/>
  <c r="BK62" i="8"/>
  <c r="H64" i="35"/>
  <c r="BJ65" i="8"/>
  <c r="AM65" i="8"/>
  <c r="BI68" i="8"/>
  <c r="AL68" i="8"/>
  <c r="BI80" i="8"/>
  <c r="AN70" i="8"/>
  <c r="BK70" i="8"/>
  <c r="BK82" i="8"/>
  <c r="H72" i="35"/>
  <c r="BJ73" i="8"/>
  <c r="AM73" i="8"/>
  <c r="BJ85" i="8"/>
  <c r="AL76" i="8"/>
  <c r="BI76" i="8"/>
  <c r="BI88" i="8"/>
  <c r="U16" i="26"/>
  <c r="U17" i="33"/>
  <c r="U35" i="33"/>
  <c r="U34" i="26"/>
  <c r="U20" i="33"/>
  <c r="U19" i="26"/>
  <c r="U38" i="26"/>
  <c r="U39" i="33"/>
  <c r="U7" i="26"/>
  <c r="U8" i="33"/>
  <c r="U74" i="33"/>
  <c r="U73" i="26"/>
  <c r="U54" i="26"/>
  <c r="U55" i="33"/>
  <c r="U64" i="26"/>
  <c r="U65" i="33"/>
  <c r="U51" i="26"/>
  <c r="U52" i="33"/>
  <c r="U76" i="26"/>
  <c r="U77" i="33"/>
  <c r="BI17" i="6"/>
  <c r="AL17" i="6"/>
  <c r="BI25" i="6"/>
  <c r="AL25" i="6"/>
  <c r="BK35" i="6"/>
  <c r="AN35" i="6"/>
  <c r="E61" i="35"/>
  <c r="BJ62" i="6"/>
  <c r="AM62" i="6"/>
  <c r="BK18" i="13"/>
  <c r="AN18" i="13"/>
  <c r="T36" i="35"/>
  <c r="AP36" i="35" s="1"/>
  <c r="BJ37" i="13"/>
  <c r="AM37" i="13"/>
  <c r="E27" i="35"/>
  <c r="BJ28" i="6"/>
  <c r="AM28" i="6"/>
  <c r="E59" i="35"/>
  <c r="BJ60" i="6"/>
  <c r="AM60" i="6"/>
  <c r="E67" i="35"/>
  <c r="BJ68" i="6"/>
  <c r="AM68" i="6"/>
  <c r="BJ80" i="6"/>
  <c r="AL71" i="6"/>
  <c r="BI71" i="6"/>
  <c r="BI83" i="6"/>
  <c r="E75" i="35"/>
  <c r="BJ76" i="6"/>
  <c r="AM76" i="6"/>
  <c r="BJ88" i="6"/>
  <c r="T10" i="35"/>
  <c r="AM11" i="13"/>
  <c r="T26" i="35"/>
  <c r="AM27" i="13"/>
  <c r="BJ27" i="13"/>
  <c r="AL10" i="6"/>
  <c r="BK28" i="6"/>
  <c r="AN28" i="6"/>
  <c r="E17" i="35"/>
  <c r="BJ18" i="6"/>
  <c r="AM18" i="6"/>
  <c r="BK23" i="6"/>
  <c r="AN23" i="6"/>
  <c r="E49" i="35"/>
  <c r="BJ50" i="6"/>
  <c r="AM50" i="6"/>
  <c r="E57" i="35"/>
  <c r="BJ58" i="6"/>
  <c r="AM58" i="6"/>
  <c r="E73" i="35"/>
  <c r="BJ74" i="6"/>
  <c r="AM74" i="6"/>
  <c r="BJ86" i="6"/>
  <c r="T8" i="35"/>
  <c r="AM9" i="13"/>
  <c r="AL20" i="13"/>
  <c r="BI20" i="13"/>
  <c r="BK30" i="13"/>
  <c r="AN30" i="13"/>
  <c r="T40" i="35"/>
  <c r="AM41" i="13"/>
  <c r="BJ41" i="13"/>
  <c r="AL60" i="13"/>
  <c r="BI60" i="13"/>
  <c r="BK70" i="13"/>
  <c r="AN70" i="13"/>
  <c r="BK82" i="13"/>
  <c r="Q5" i="35"/>
  <c r="AM6" i="12"/>
  <c r="BI17" i="12"/>
  <c r="AL17" i="12"/>
  <c r="BI25" i="12"/>
  <c r="AL25" i="12"/>
  <c r="AN35" i="12"/>
  <c r="BK35" i="12"/>
  <c r="AL6" i="6"/>
  <c r="AN8" i="6"/>
  <c r="E10" i="35"/>
  <c r="AM11" i="6"/>
  <c r="AL14" i="6"/>
  <c r="AN16" i="6"/>
  <c r="E18" i="35"/>
  <c r="BJ19" i="6"/>
  <c r="AM19" i="6"/>
  <c r="AL22" i="6"/>
  <c r="BI22" i="6"/>
  <c r="BK24" i="6"/>
  <c r="AN24" i="6"/>
  <c r="E26" i="35"/>
  <c r="AA26" i="35" s="1"/>
  <c r="BJ27" i="6"/>
  <c r="AM27" i="6"/>
  <c r="BI30" i="6"/>
  <c r="AL30" i="6"/>
  <c r="BK32" i="6"/>
  <c r="AN32" i="6"/>
  <c r="E34" i="35"/>
  <c r="BJ35" i="6"/>
  <c r="AM35" i="6"/>
  <c r="BI38" i="6"/>
  <c r="AL38" i="6"/>
  <c r="BK40" i="6"/>
  <c r="AN40" i="6"/>
  <c r="E42" i="35"/>
  <c r="BJ43" i="6"/>
  <c r="AM43" i="6"/>
  <c r="BI46" i="6"/>
  <c r="AL46" i="6"/>
  <c r="AN48" i="6"/>
  <c r="BK48" i="6"/>
  <c r="E50" i="35"/>
  <c r="BJ51" i="6"/>
  <c r="AM51" i="6"/>
  <c r="BI54" i="6"/>
  <c r="AL54" i="6"/>
  <c r="BK56" i="6"/>
  <c r="AN56" i="6"/>
  <c r="E58" i="35"/>
  <c r="BJ59" i="6"/>
  <c r="AM59" i="6"/>
  <c r="AL62" i="6"/>
  <c r="BI62" i="6"/>
  <c r="BK64" i="6"/>
  <c r="AN64" i="6"/>
  <c r="E66" i="35"/>
  <c r="BJ67" i="6"/>
  <c r="AM67" i="6"/>
  <c r="BJ79" i="6"/>
  <c r="BI70" i="6"/>
  <c r="AL70" i="6"/>
  <c r="BI82" i="6"/>
  <c r="BK72" i="6"/>
  <c r="AN72" i="6"/>
  <c r="BK84" i="6"/>
  <c r="E74" i="35"/>
  <c r="BJ75" i="6"/>
  <c r="AM75" i="6"/>
  <c r="BJ87" i="6"/>
  <c r="AN7" i="13"/>
  <c r="T9" i="35"/>
  <c r="AM10" i="13"/>
  <c r="AL13" i="13"/>
  <c r="AN15" i="13"/>
  <c r="T17" i="35"/>
  <c r="AP17" i="35" s="1"/>
  <c r="BJ18" i="13"/>
  <c r="AM18" i="13"/>
  <c r="BI21" i="13"/>
  <c r="AL21" i="13"/>
  <c r="AN23" i="13"/>
  <c r="BK23" i="13"/>
  <c r="T25" i="35"/>
  <c r="AP25" i="35" s="1"/>
  <c r="AM26" i="13"/>
  <c r="BJ26" i="13"/>
  <c r="AL29" i="13"/>
  <c r="BI29" i="13"/>
  <c r="BK31" i="13"/>
  <c r="AN31" i="13"/>
  <c r="T33" i="35"/>
  <c r="AP33" i="35" s="1"/>
  <c r="AM34" i="13"/>
  <c r="BJ34" i="13"/>
  <c r="BI37" i="13"/>
  <c r="AL37" i="13"/>
  <c r="BK39" i="13"/>
  <c r="AN39" i="13"/>
  <c r="T41" i="35"/>
  <c r="AP41" i="35" s="1"/>
  <c r="AM42" i="13"/>
  <c r="BJ42" i="13"/>
  <c r="BI45" i="13"/>
  <c r="AL45" i="13"/>
  <c r="AN47" i="13"/>
  <c r="BK47" i="13"/>
  <c r="T49" i="35"/>
  <c r="BJ50" i="13"/>
  <c r="AM50" i="13"/>
  <c r="AL53" i="13"/>
  <c r="BI53" i="13"/>
  <c r="BK55" i="13"/>
  <c r="AN55" i="13"/>
  <c r="T57" i="35"/>
  <c r="AM58" i="13"/>
  <c r="BJ58" i="13"/>
  <c r="AL61" i="13"/>
  <c r="BI61" i="13"/>
  <c r="BK63" i="13"/>
  <c r="AN63" i="13"/>
  <c r="T65" i="35"/>
  <c r="AM66" i="13"/>
  <c r="BJ66" i="13"/>
  <c r="BJ78" i="13"/>
  <c r="AL69" i="13"/>
  <c r="BI69" i="13"/>
  <c r="BI81" i="13"/>
  <c r="BK71" i="13"/>
  <c r="AN71" i="13"/>
  <c r="BK83" i="13"/>
  <c r="T73" i="35"/>
  <c r="BJ74" i="13"/>
  <c r="AM74" i="13"/>
  <c r="BJ86" i="13"/>
  <c r="Q6" i="35"/>
  <c r="AM7" i="12"/>
  <c r="AL10" i="12"/>
  <c r="AN12" i="12"/>
  <c r="Q14" i="35"/>
  <c r="AM15" i="12"/>
  <c r="BI18" i="12"/>
  <c r="AL18" i="12"/>
  <c r="BK20" i="12"/>
  <c r="AN20" i="12"/>
  <c r="Q22" i="35"/>
  <c r="AM22" i="35" s="1"/>
  <c r="AM23" i="12"/>
  <c r="BJ23" i="12"/>
  <c r="BI26" i="12"/>
  <c r="AL26" i="12"/>
  <c r="BK28" i="12"/>
  <c r="AN28" i="12"/>
  <c r="Q30" i="35"/>
  <c r="AM31" i="12"/>
  <c r="BJ31" i="12"/>
  <c r="BI34" i="12"/>
  <c r="AL34" i="12"/>
  <c r="BK36" i="12"/>
  <c r="AN36" i="12"/>
  <c r="Q38" i="35"/>
  <c r="AM38" i="35" s="1"/>
  <c r="AM39" i="12"/>
  <c r="BJ39" i="12"/>
  <c r="BI42" i="12"/>
  <c r="AL42" i="12"/>
  <c r="BK44" i="12"/>
  <c r="AN44" i="12"/>
  <c r="Q46" i="35"/>
  <c r="AM47" i="12"/>
  <c r="BJ47" i="12"/>
  <c r="BI50" i="12"/>
  <c r="AL50" i="12"/>
  <c r="AN52" i="12"/>
  <c r="BK52" i="12"/>
  <c r="Q54" i="35"/>
  <c r="BJ55" i="12"/>
  <c r="AM55" i="12"/>
  <c r="AL58" i="12"/>
  <c r="BI58" i="12"/>
  <c r="BK60" i="12"/>
  <c r="AN60" i="12"/>
  <c r="Q62" i="35"/>
  <c r="BJ63" i="12"/>
  <c r="AM63" i="12"/>
  <c r="BI66" i="12"/>
  <c r="AL66" i="12"/>
  <c r="BI78" i="12"/>
  <c r="AN68" i="12"/>
  <c r="BK68" i="12"/>
  <c r="BK80" i="12"/>
  <c r="Q70" i="35"/>
  <c r="BJ71" i="12"/>
  <c r="AM71" i="12"/>
  <c r="BJ83" i="12"/>
  <c r="BI74" i="12"/>
  <c r="AL74" i="12"/>
  <c r="BI86" i="12"/>
  <c r="AN76" i="12"/>
  <c r="BK76" i="12"/>
  <c r="BK88" i="12"/>
  <c r="N5" i="35"/>
  <c r="AM6" i="11"/>
  <c r="AL9" i="11"/>
  <c r="AN11" i="11"/>
  <c r="N13" i="35"/>
  <c r="AJ13" i="35" s="1"/>
  <c r="AM14" i="11"/>
  <c r="AL17" i="11"/>
  <c r="BI17" i="11"/>
  <c r="BK19" i="11"/>
  <c r="AN19" i="11"/>
  <c r="N21" i="35"/>
  <c r="AM22" i="11"/>
  <c r="BJ22" i="11"/>
  <c r="AL25" i="11"/>
  <c r="BI25" i="11"/>
  <c r="AN27" i="11"/>
  <c r="BK27" i="11"/>
  <c r="N29" i="35"/>
  <c r="BJ30" i="11"/>
  <c r="AM30" i="11"/>
  <c r="BI33" i="11"/>
  <c r="AL33" i="11"/>
  <c r="BK35" i="11"/>
  <c r="AN35" i="11"/>
  <c r="N37" i="35"/>
  <c r="AJ37" i="35" s="1"/>
  <c r="BJ38" i="11"/>
  <c r="AM38" i="11"/>
  <c r="BI41" i="11"/>
  <c r="AL41" i="11"/>
  <c r="AN43" i="11"/>
  <c r="BK43" i="11"/>
  <c r="N45" i="35"/>
  <c r="AJ45" i="35" s="1"/>
  <c r="BJ46" i="11"/>
  <c r="AM46" i="11"/>
  <c r="BI49" i="11"/>
  <c r="AL49" i="11"/>
  <c r="AN51" i="11"/>
  <c r="BK51" i="11"/>
  <c r="N53" i="35"/>
  <c r="AJ53" i="35" s="1"/>
  <c r="BJ54" i="11"/>
  <c r="AM54" i="11"/>
  <c r="AL57" i="11"/>
  <c r="BI57" i="11"/>
  <c r="BK59" i="11"/>
  <c r="AN59" i="11"/>
  <c r="N61" i="35"/>
  <c r="AM62" i="11"/>
  <c r="BJ62" i="11"/>
  <c r="BI65" i="11"/>
  <c r="AL65" i="11"/>
  <c r="AN67" i="11"/>
  <c r="BK67" i="11"/>
  <c r="BK79" i="11"/>
  <c r="N69" i="35"/>
  <c r="AM70" i="11"/>
  <c r="BJ70" i="11"/>
  <c r="BJ82" i="11"/>
  <c r="BI73" i="11"/>
  <c r="AL73" i="11"/>
  <c r="BI85" i="11"/>
  <c r="BK75" i="11"/>
  <c r="AN75" i="11"/>
  <c r="BK87" i="11"/>
  <c r="K4" i="35"/>
  <c r="AL8" i="10"/>
  <c r="AN10" i="10"/>
  <c r="K12" i="35"/>
  <c r="AM13" i="10"/>
  <c r="AL16" i="10"/>
  <c r="BK18" i="10"/>
  <c r="AN18" i="10"/>
  <c r="K20" i="35"/>
  <c r="AG20" i="35" s="1"/>
  <c r="BJ21" i="10"/>
  <c r="AM21" i="10"/>
  <c r="AL24" i="10"/>
  <c r="BI24" i="10"/>
  <c r="AN26" i="10"/>
  <c r="BK26" i="10"/>
  <c r="K28" i="35"/>
  <c r="AG28" i="35" s="1"/>
  <c r="BJ29" i="10"/>
  <c r="AM29" i="10"/>
  <c r="BI32" i="10"/>
  <c r="AL32" i="10"/>
  <c r="AN34" i="10"/>
  <c r="BK34" i="10"/>
  <c r="K36" i="35"/>
  <c r="BJ37" i="10"/>
  <c r="AM37" i="10"/>
  <c r="AL40" i="10"/>
  <c r="BI40" i="10"/>
  <c r="AN42" i="10"/>
  <c r="BK42" i="10"/>
  <c r="K44" i="35"/>
  <c r="BJ45" i="10"/>
  <c r="AM45" i="10"/>
  <c r="AL48" i="10"/>
  <c r="BI48" i="10"/>
  <c r="AN50" i="10"/>
  <c r="BK50" i="10"/>
  <c r="K52" i="35"/>
  <c r="AG52" i="35" s="1"/>
  <c r="BJ53" i="10"/>
  <c r="AM53" i="10"/>
  <c r="BI56" i="10"/>
  <c r="AL56" i="10"/>
  <c r="BK58" i="10"/>
  <c r="AN58" i="10"/>
  <c r="K60" i="35"/>
  <c r="AM61" i="10"/>
  <c r="BJ61" i="10"/>
  <c r="BI64" i="10"/>
  <c r="AL64" i="10"/>
  <c r="AN66" i="10"/>
  <c r="BK66" i="10"/>
  <c r="BK78" i="10"/>
  <c r="K68" i="35"/>
  <c r="AG68" i="35" s="1"/>
  <c r="BJ69" i="10"/>
  <c r="AM69" i="10"/>
  <c r="BJ81" i="10"/>
  <c r="BI72" i="10"/>
  <c r="AL72" i="10"/>
  <c r="BI84" i="10"/>
  <c r="BK74" i="10"/>
  <c r="AN74" i="10"/>
  <c r="BK86" i="10"/>
  <c r="K76" i="35"/>
  <c r="AM77" i="10"/>
  <c r="BJ77" i="10"/>
  <c r="BJ89" i="10"/>
  <c r="AM78" i="10"/>
  <c r="AL7" i="8"/>
  <c r="AN9" i="8"/>
  <c r="H11" i="35"/>
  <c r="AM12" i="8"/>
  <c r="AL15" i="8"/>
  <c r="AN17" i="8"/>
  <c r="BK17" i="8"/>
  <c r="H19" i="35"/>
  <c r="BJ20" i="8"/>
  <c r="AM20" i="8"/>
  <c r="AL23" i="8"/>
  <c r="BI23" i="8"/>
  <c r="AN25" i="8"/>
  <c r="BK25" i="8"/>
  <c r="H27" i="35"/>
  <c r="BJ28" i="8"/>
  <c r="AM28" i="8"/>
  <c r="BI31" i="8"/>
  <c r="AL31" i="8"/>
  <c r="BK33" i="8"/>
  <c r="AN33" i="8"/>
  <c r="H35" i="35"/>
  <c r="BJ36" i="8"/>
  <c r="AM36" i="8"/>
  <c r="BI39" i="8"/>
  <c r="AL39" i="8"/>
  <c r="BK41" i="8"/>
  <c r="AN41" i="8"/>
  <c r="H43" i="35"/>
  <c r="AD43" i="35" s="1"/>
  <c r="AM44" i="8"/>
  <c r="BJ44" i="8"/>
  <c r="BI47" i="8"/>
  <c r="AL47" i="8"/>
  <c r="BK49" i="8"/>
  <c r="AN49" i="8"/>
  <c r="H51" i="35"/>
  <c r="BJ52" i="8"/>
  <c r="AM52" i="8"/>
  <c r="AL55" i="8"/>
  <c r="BI55" i="8"/>
  <c r="AN57" i="8"/>
  <c r="BK57" i="8"/>
  <c r="H59" i="35"/>
  <c r="BJ60" i="8"/>
  <c r="AM60" i="8"/>
  <c r="BI63" i="8"/>
  <c r="AL63" i="8"/>
  <c r="AN65" i="8"/>
  <c r="BK65" i="8"/>
  <c r="H67" i="35"/>
  <c r="AD67" i="35" s="1"/>
  <c r="BJ68" i="8"/>
  <c r="AM68" i="8"/>
  <c r="BJ80" i="8"/>
  <c r="BI71" i="8"/>
  <c r="AL71" i="8"/>
  <c r="BI83" i="8"/>
  <c r="AN73" i="8"/>
  <c r="BK73" i="8"/>
  <c r="BK85" i="8"/>
  <c r="H75" i="35"/>
  <c r="AM76" i="8"/>
  <c r="BJ76" i="8"/>
  <c r="BJ88" i="8"/>
  <c r="U20" i="26"/>
  <c r="U21" i="33"/>
  <c r="U49" i="26"/>
  <c r="U50" i="33"/>
  <c r="R11" i="33" a="1"/>
  <c r="R11" i="33" s="1"/>
  <c r="AH6" i="33"/>
  <c r="R9" i="33" a="1"/>
  <c r="R9" i="33" s="1"/>
  <c r="R7" i="33" a="1"/>
  <c r="R7" i="33" s="1"/>
  <c r="R10" i="33" a="1"/>
  <c r="R10" i="33" s="1"/>
  <c r="R8" i="33" a="1"/>
  <c r="R8" i="33" s="1"/>
  <c r="R6" i="33" a="1"/>
  <c r="R6" i="33" s="1"/>
  <c r="U26" i="26"/>
  <c r="U27" i="33"/>
  <c r="U73" i="33"/>
  <c r="U72" i="26"/>
  <c r="U54" i="33"/>
  <c r="U53" i="26"/>
  <c r="U75" i="26"/>
  <c r="U76" i="33"/>
  <c r="U23" i="33"/>
  <c r="U22" i="26"/>
  <c r="U8" i="26"/>
  <c r="U9" i="33"/>
  <c r="U30" i="33"/>
  <c r="U29" i="26"/>
  <c r="U22" i="33"/>
  <c r="U21" i="26"/>
  <c r="U71" i="26"/>
  <c r="U72" i="33"/>
  <c r="BI65" i="6"/>
  <c r="AL65" i="6"/>
  <c r="T28" i="35"/>
  <c r="BJ29" i="13"/>
  <c r="AM29" i="13"/>
  <c r="BK42" i="13"/>
  <c r="AN42" i="13"/>
  <c r="T44" i="35"/>
  <c r="AM45" i="13"/>
  <c r="BJ45" i="13"/>
  <c r="T52" i="35"/>
  <c r="AP52" i="35" s="1"/>
  <c r="AM53" i="13"/>
  <c r="BJ53" i="13"/>
  <c r="T60" i="35"/>
  <c r="AP60" i="35" s="1"/>
  <c r="BJ61" i="13"/>
  <c r="AM61" i="13"/>
  <c r="BI20" i="11"/>
  <c r="AL20" i="11"/>
  <c r="AN22" i="11"/>
  <c r="BK22" i="11"/>
  <c r="N24" i="35"/>
  <c r="AJ24" i="35" s="1"/>
  <c r="BJ25" i="11"/>
  <c r="AM25" i="11"/>
  <c r="AL28" i="11"/>
  <c r="BI28" i="11"/>
  <c r="AN30" i="11"/>
  <c r="BK30" i="11"/>
  <c r="N32" i="35"/>
  <c r="AJ32" i="35" s="1"/>
  <c r="AM33" i="11"/>
  <c r="BJ33" i="11"/>
  <c r="AL36" i="11"/>
  <c r="BI36" i="11"/>
  <c r="BK38" i="11"/>
  <c r="AN38" i="11"/>
  <c r="N40" i="35"/>
  <c r="AJ40" i="35" s="1"/>
  <c r="BJ41" i="11"/>
  <c r="AM41" i="11"/>
  <c r="BI44" i="11"/>
  <c r="AL44" i="11"/>
  <c r="AN46" i="11"/>
  <c r="BK46" i="11"/>
  <c r="N48" i="35"/>
  <c r="AJ48" i="35" s="1"/>
  <c r="AM49" i="11"/>
  <c r="BJ49" i="11"/>
  <c r="AL52" i="11"/>
  <c r="BI52" i="11"/>
  <c r="BK54" i="11"/>
  <c r="AN54" i="11"/>
  <c r="N56" i="35"/>
  <c r="AJ56" i="35" s="1"/>
  <c r="AM57" i="11"/>
  <c r="BJ57" i="11"/>
  <c r="AL60" i="11"/>
  <c r="BI60" i="11"/>
  <c r="AN62" i="11"/>
  <c r="BK62" i="11"/>
  <c r="N64" i="35"/>
  <c r="AJ64" i="35" s="1"/>
  <c r="BJ65" i="11"/>
  <c r="AM65" i="11"/>
  <c r="BI68" i="11"/>
  <c r="AL68" i="11"/>
  <c r="BI80" i="11"/>
  <c r="AN70" i="11"/>
  <c r="BK70" i="11"/>
  <c r="BK82" i="11"/>
  <c r="N72" i="35"/>
  <c r="AJ72" i="35" s="1"/>
  <c r="BJ73" i="11"/>
  <c r="AM73" i="11"/>
  <c r="BJ85" i="11"/>
  <c r="AL76" i="11"/>
  <c r="BI76" i="11"/>
  <c r="BI88" i="11"/>
  <c r="K7" i="35"/>
  <c r="AM8" i="10"/>
  <c r="K15" i="35"/>
  <c r="AG15" i="35" s="1"/>
  <c r="AM16" i="10"/>
  <c r="AL19" i="10"/>
  <c r="BI19" i="10"/>
  <c r="BK21" i="10"/>
  <c r="AN21" i="10"/>
  <c r="K23" i="35"/>
  <c r="AG23" i="35" s="1"/>
  <c r="AM24" i="10"/>
  <c r="BJ24" i="10"/>
  <c r="BI27" i="10"/>
  <c r="AL27" i="10"/>
  <c r="BK29" i="10"/>
  <c r="AN29" i="10"/>
  <c r="K31" i="35"/>
  <c r="AG31" i="35" s="1"/>
  <c r="BJ32" i="10"/>
  <c r="AM32" i="10"/>
  <c r="AL35" i="10"/>
  <c r="BI35" i="10"/>
  <c r="BK37" i="10"/>
  <c r="AN37" i="10"/>
  <c r="K39" i="35"/>
  <c r="BJ40" i="10"/>
  <c r="AM40" i="10"/>
  <c r="BI43" i="10"/>
  <c r="AL43" i="10"/>
  <c r="BK45" i="10"/>
  <c r="AN45" i="10"/>
  <c r="K47" i="35"/>
  <c r="BJ48" i="10"/>
  <c r="AM48" i="10"/>
  <c r="AL51" i="10"/>
  <c r="BI51" i="10"/>
  <c r="BK53" i="10"/>
  <c r="AN53" i="10"/>
  <c r="K55" i="35"/>
  <c r="BJ56" i="10"/>
  <c r="AM56" i="10"/>
  <c r="BI59" i="10"/>
  <c r="AL59" i="10"/>
  <c r="AN61" i="10"/>
  <c r="BK61" i="10"/>
  <c r="K63" i="35"/>
  <c r="BJ64" i="10"/>
  <c r="AM64" i="10"/>
  <c r="BI67" i="10"/>
  <c r="AL67" i="10"/>
  <c r="BI79" i="10"/>
  <c r="AN69" i="10"/>
  <c r="BK69" i="10"/>
  <c r="BK81" i="10"/>
  <c r="K71" i="35"/>
  <c r="BJ72" i="10"/>
  <c r="AM72" i="10"/>
  <c r="BJ84" i="10"/>
  <c r="BI75" i="10"/>
  <c r="AL75" i="10"/>
  <c r="BI87" i="10"/>
  <c r="AN77" i="10"/>
  <c r="BK77" i="10"/>
  <c r="BK89" i="10"/>
  <c r="AN78" i="10"/>
  <c r="H6" i="35"/>
  <c r="AM7" i="8"/>
  <c r="H14" i="35"/>
  <c r="AD14" i="35" s="1"/>
  <c r="AM15" i="8"/>
  <c r="BI18" i="8"/>
  <c r="AL18" i="8"/>
  <c r="BK20" i="8"/>
  <c r="AN20" i="8"/>
  <c r="H22" i="35"/>
  <c r="AM23" i="8"/>
  <c r="BJ23" i="8"/>
  <c r="BI26" i="8"/>
  <c r="AL26" i="8"/>
  <c r="AN28" i="8"/>
  <c r="BK28" i="8"/>
  <c r="H30" i="35"/>
  <c r="AD30" i="35" s="1"/>
  <c r="BJ31" i="8"/>
  <c r="AM31" i="8"/>
  <c r="AL34" i="8"/>
  <c r="BI34" i="8"/>
  <c r="AN36" i="8"/>
  <c r="BK36" i="8"/>
  <c r="H38" i="35"/>
  <c r="AM39" i="8"/>
  <c r="BJ39" i="8"/>
  <c r="BI42" i="8"/>
  <c r="AL42" i="8"/>
  <c r="BK44" i="8"/>
  <c r="AN44" i="8"/>
  <c r="H46" i="35"/>
  <c r="AD46" i="35" s="1"/>
  <c r="AM47" i="8"/>
  <c r="BJ47" i="8"/>
  <c r="BI50" i="8"/>
  <c r="AL50" i="8"/>
  <c r="AN52" i="8"/>
  <c r="BK52" i="8"/>
  <c r="H54" i="35"/>
  <c r="BJ55" i="8"/>
  <c r="AM55" i="8"/>
  <c r="AL58" i="8"/>
  <c r="BI58" i="8"/>
  <c r="AN60" i="8"/>
  <c r="BK60" i="8"/>
  <c r="H62" i="35"/>
  <c r="AM63" i="8"/>
  <c r="BJ63" i="8"/>
  <c r="BI66" i="8"/>
  <c r="AL66" i="8"/>
  <c r="BI78" i="8"/>
  <c r="BK68" i="8"/>
  <c r="AN68" i="8"/>
  <c r="BK80" i="8"/>
  <c r="H70" i="35"/>
  <c r="AM71" i="8"/>
  <c r="BJ71" i="8"/>
  <c r="BJ83" i="8"/>
  <c r="BI74" i="8"/>
  <c r="AL74" i="8"/>
  <c r="BI86" i="8"/>
  <c r="AN76" i="8"/>
  <c r="BK76" i="8"/>
  <c r="BK88" i="8"/>
  <c r="U71" i="33"/>
  <c r="U70" i="26"/>
  <c r="U18" i="26"/>
  <c r="U19" i="33"/>
  <c r="U69" i="26"/>
  <c r="U70" i="33"/>
  <c r="U6" i="26"/>
  <c r="U7" i="33"/>
  <c r="U74" i="26"/>
  <c r="U75" i="33"/>
  <c r="U10" i="26"/>
  <c r="U11" i="33"/>
  <c r="U63" i="33"/>
  <c r="U62" i="26"/>
  <c r="U66" i="33"/>
  <c r="U65" i="26"/>
  <c r="U69" i="33"/>
  <c r="U68" i="26"/>
  <c r="U78" i="33"/>
  <c r="U77" i="26"/>
  <c r="E13" i="35"/>
  <c r="AM14" i="6"/>
  <c r="BI33" i="6"/>
  <c r="AL33" i="6"/>
  <c r="E53" i="35"/>
  <c r="AA53" i="35" s="1"/>
  <c r="BJ54" i="6"/>
  <c r="AM54" i="6"/>
  <c r="BK67" i="6"/>
  <c r="AN67" i="6"/>
  <c r="BK79" i="6"/>
  <c r="T20" i="35"/>
  <c r="AM21" i="13"/>
  <c r="BJ21" i="13"/>
  <c r="BI32" i="13"/>
  <c r="AL32" i="13"/>
  <c r="BI40" i="13"/>
  <c r="AL40" i="13"/>
  <c r="BI48" i="13"/>
  <c r="AL48" i="13"/>
  <c r="BK50" i="13"/>
  <c r="AN50" i="13"/>
  <c r="AL56" i="13"/>
  <c r="BI56" i="13"/>
  <c r="BK58" i="13"/>
  <c r="AN58" i="13"/>
  <c r="BI64" i="13"/>
  <c r="AL64" i="13"/>
  <c r="AN66" i="13"/>
  <c r="BK66" i="13"/>
  <c r="BK78" i="13"/>
  <c r="T68" i="35"/>
  <c r="AP68" i="35" s="1"/>
  <c r="BJ69" i="13"/>
  <c r="AM69" i="13"/>
  <c r="BJ81" i="13"/>
  <c r="AL72" i="13"/>
  <c r="BI72" i="13"/>
  <c r="BI84" i="13"/>
  <c r="BK74" i="13"/>
  <c r="AN74" i="13"/>
  <c r="BK86" i="13"/>
  <c r="Q9" i="35"/>
  <c r="AM9" i="35" s="1"/>
  <c r="AM10" i="12"/>
  <c r="Q17" i="35"/>
  <c r="AM17" i="35" s="1"/>
  <c r="AM18" i="12"/>
  <c r="BJ18" i="12"/>
  <c r="BI21" i="12"/>
  <c r="AL21" i="12"/>
  <c r="AN23" i="12"/>
  <c r="BK23" i="12"/>
  <c r="Q25" i="35"/>
  <c r="AM25" i="35" s="1"/>
  <c r="BJ26" i="12"/>
  <c r="AM26" i="12"/>
  <c r="BI29" i="12"/>
  <c r="AL29" i="12"/>
  <c r="BK31" i="12"/>
  <c r="AN31" i="12"/>
  <c r="Q33" i="35"/>
  <c r="BJ34" i="12"/>
  <c r="AM34" i="12"/>
  <c r="BI37" i="12"/>
  <c r="AL37" i="12"/>
  <c r="BK39" i="12"/>
  <c r="AN39" i="12"/>
  <c r="Q41" i="35"/>
  <c r="AM41" i="35" s="1"/>
  <c r="AM42" i="12"/>
  <c r="BJ42" i="12"/>
  <c r="BI45" i="12"/>
  <c r="AL45" i="12"/>
  <c r="BK47" i="12"/>
  <c r="AN47" i="12"/>
  <c r="Q49" i="35"/>
  <c r="AM49" i="35" s="1"/>
  <c r="AM50" i="12"/>
  <c r="BJ50" i="12"/>
  <c r="AL53" i="12"/>
  <c r="BI53" i="12"/>
  <c r="BK55" i="12"/>
  <c r="AN55" i="12"/>
  <c r="Q57" i="35"/>
  <c r="AM58" i="12"/>
  <c r="BJ58" i="12"/>
  <c r="AL61" i="12"/>
  <c r="BI61" i="12"/>
  <c r="AN63" i="12"/>
  <c r="BK63" i="12"/>
  <c r="Q65" i="35"/>
  <c r="BJ66" i="12"/>
  <c r="AM66" i="12"/>
  <c r="BJ78" i="12"/>
  <c r="AL69" i="12"/>
  <c r="BI69" i="12"/>
  <c r="BI81" i="12"/>
  <c r="BK71" i="12"/>
  <c r="AN71" i="12"/>
  <c r="BK83" i="12"/>
  <c r="Q73" i="35"/>
  <c r="BJ74" i="12"/>
  <c r="AM74" i="12"/>
  <c r="BJ86" i="12"/>
  <c r="AL77" i="12"/>
  <c r="BI77" i="12"/>
  <c r="BI89" i="12"/>
  <c r="AL78" i="12"/>
  <c r="N8" i="35"/>
  <c r="AM9" i="11"/>
  <c r="N16" i="35"/>
  <c r="AM17" i="11"/>
  <c r="BJ17" i="11"/>
  <c r="E8" i="35"/>
  <c r="AM9" i="6"/>
  <c r="E16" i="35"/>
  <c r="BJ17" i="6"/>
  <c r="AM17" i="6"/>
  <c r="BI20" i="6"/>
  <c r="AL20" i="6"/>
  <c r="BK22" i="6"/>
  <c r="AN22" i="6"/>
  <c r="E24" i="35"/>
  <c r="BJ25" i="6"/>
  <c r="AM25" i="6"/>
  <c r="BI28" i="6"/>
  <c r="AL28" i="6"/>
  <c r="BK30" i="6"/>
  <c r="AN30" i="6"/>
  <c r="E32" i="35"/>
  <c r="AA32" i="35" s="1"/>
  <c r="BJ33" i="6"/>
  <c r="AM33" i="6"/>
  <c r="BI36" i="6"/>
  <c r="AL36" i="6"/>
  <c r="BK38" i="6"/>
  <c r="AN38" i="6"/>
  <c r="E40" i="35"/>
  <c r="BJ41" i="6"/>
  <c r="AM41" i="6"/>
  <c r="BI44" i="6"/>
  <c r="AL44" i="6"/>
  <c r="BK46" i="6"/>
  <c r="AN46" i="6"/>
  <c r="E48" i="35"/>
  <c r="BJ49" i="6"/>
  <c r="AM49" i="6"/>
  <c r="BI52" i="6"/>
  <c r="AL52" i="6"/>
  <c r="BK54" i="6"/>
  <c r="AN54" i="6"/>
  <c r="E56" i="35"/>
  <c r="AA56" i="35" s="1"/>
  <c r="BJ57" i="6"/>
  <c r="AM57" i="6"/>
  <c r="BI60" i="6"/>
  <c r="AL60" i="6"/>
  <c r="BK62" i="6"/>
  <c r="AN62" i="6"/>
  <c r="E64" i="35"/>
  <c r="BJ65" i="6"/>
  <c r="AM65" i="6"/>
  <c r="BI68" i="6"/>
  <c r="AL68" i="6"/>
  <c r="BI80" i="6"/>
  <c r="BK70" i="6"/>
  <c r="AN70" i="6"/>
  <c r="BK82" i="6"/>
  <c r="E72" i="35"/>
  <c r="AA72" i="35" s="1"/>
  <c r="BJ73" i="6"/>
  <c r="AM73" i="6"/>
  <c r="BJ85" i="6"/>
  <c r="BI76" i="6"/>
  <c r="AL76" i="6"/>
  <c r="BI88" i="6"/>
  <c r="T7" i="35"/>
  <c r="AM8" i="13"/>
  <c r="T15" i="35"/>
  <c r="AM16" i="13"/>
  <c r="BI19" i="13"/>
  <c r="AL19" i="13"/>
  <c r="AN21" i="13"/>
  <c r="BK21" i="13"/>
  <c r="T23" i="35"/>
  <c r="AP23" i="35" s="1"/>
  <c r="AM24" i="13"/>
  <c r="BJ24" i="13"/>
  <c r="AL27" i="13"/>
  <c r="BI27" i="13"/>
  <c r="BK29" i="13"/>
  <c r="AN29" i="13"/>
  <c r="T31" i="35"/>
  <c r="BJ32" i="13"/>
  <c r="AM32" i="13"/>
  <c r="AL35" i="13"/>
  <c r="BI35" i="13"/>
  <c r="AN37" i="13"/>
  <c r="BK37" i="13"/>
  <c r="T39" i="35"/>
  <c r="BJ40" i="13"/>
  <c r="AM40" i="13"/>
  <c r="BI43" i="13"/>
  <c r="AL43" i="13"/>
  <c r="AN45" i="13"/>
  <c r="BK45" i="13"/>
  <c r="T47" i="35"/>
  <c r="AM48" i="13"/>
  <c r="BJ48" i="13"/>
  <c r="BI51" i="13"/>
  <c r="AL51" i="13"/>
  <c r="AN53" i="13"/>
  <c r="BK53" i="13"/>
  <c r="T55" i="35"/>
  <c r="AP55" i="35" s="1"/>
  <c r="BJ56" i="13"/>
  <c r="AM56" i="13"/>
  <c r="BI59" i="13"/>
  <c r="AL59" i="13"/>
  <c r="AN61" i="13"/>
  <c r="BK61" i="13"/>
  <c r="T63" i="35"/>
  <c r="AP63" i="35" s="1"/>
  <c r="BJ64" i="13"/>
  <c r="AM64" i="13"/>
  <c r="BI67" i="13"/>
  <c r="AL67" i="13"/>
  <c r="BI79" i="13"/>
  <c r="AN69" i="13"/>
  <c r="BK69" i="13"/>
  <c r="BK81" i="13"/>
  <c r="T71" i="35"/>
  <c r="AP71" i="35" s="1"/>
  <c r="AM72" i="13"/>
  <c r="BJ72" i="13"/>
  <c r="BJ84" i="13"/>
  <c r="BI75" i="13"/>
  <c r="AL75" i="13"/>
  <c r="BI87" i="13"/>
  <c r="Q4" i="35"/>
  <c r="Q12" i="35"/>
  <c r="AM13" i="12"/>
  <c r="AN18" i="12"/>
  <c r="BK18" i="12"/>
  <c r="Q20" i="35"/>
  <c r="AM21" i="12"/>
  <c r="BJ21" i="12"/>
  <c r="AL24" i="12"/>
  <c r="BI24" i="12"/>
  <c r="BK26" i="12"/>
  <c r="AN26" i="12"/>
  <c r="Q28" i="35"/>
  <c r="AM29" i="12"/>
  <c r="BJ29" i="12"/>
  <c r="AL32" i="12"/>
  <c r="BI32" i="12"/>
  <c r="BK34" i="12"/>
  <c r="AN34" i="12"/>
  <c r="Q36" i="35"/>
  <c r="AM37" i="12"/>
  <c r="BJ37" i="12"/>
  <c r="BI40" i="12"/>
  <c r="AL40" i="12"/>
  <c r="BK42" i="12"/>
  <c r="AN42" i="12"/>
  <c r="Q44" i="35"/>
  <c r="AM44" i="35" s="1"/>
  <c r="AM45" i="12"/>
  <c r="BJ45" i="12"/>
  <c r="BI48" i="12"/>
  <c r="AL48" i="12"/>
  <c r="AN50" i="12"/>
  <c r="BK50" i="12"/>
  <c r="Q52" i="35"/>
  <c r="AM53" i="12"/>
  <c r="BJ53" i="12"/>
  <c r="BI56" i="12"/>
  <c r="AL56" i="12"/>
  <c r="AN58" i="12"/>
  <c r="BK58" i="12"/>
  <c r="Q60" i="35"/>
  <c r="AM61" i="12"/>
  <c r="BJ61" i="12"/>
  <c r="BI64" i="12"/>
  <c r="AL64" i="12"/>
  <c r="AN66" i="12"/>
  <c r="BK66" i="12"/>
  <c r="BK78" i="12"/>
  <c r="Q68" i="35"/>
  <c r="AM68" i="35" s="1"/>
  <c r="AM69" i="12"/>
  <c r="BJ69" i="12"/>
  <c r="BJ81" i="12"/>
  <c r="BI72" i="12"/>
  <c r="AL72" i="12"/>
  <c r="BI84" i="12"/>
  <c r="AN74" i="12"/>
  <c r="BK74" i="12"/>
  <c r="BK86" i="12"/>
  <c r="Q76" i="35"/>
  <c r="BJ77" i="12"/>
  <c r="AM77" i="12"/>
  <c r="BJ89" i="12"/>
  <c r="AM78" i="12"/>
  <c r="N11" i="35"/>
  <c r="AJ11" i="35" s="1"/>
  <c r="AM12" i="11"/>
  <c r="AN17" i="11"/>
  <c r="BK17" i="11"/>
  <c r="N19" i="35"/>
  <c r="BJ20" i="11"/>
  <c r="AM20" i="11"/>
  <c r="AL23" i="11"/>
  <c r="BI23" i="11"/>
  <c r="BK25" i="11"/>
  <c r="AN25" i="11"/>
  <c r="N27" i="35"/>
  <c r="AJ27" i="35" s="1"/>
  <c r="AM28" i="11"/>
  <c r="BJ28" i="11"/>
  <c r="AL31" i="11"/>
  <c r="BI31" i="11"/>
  <c r="AN33" i="11"/>
  <c r="BK33" i="11"/>
  <c r="N35" i="35"/>
  <c r="BJ36" i="11"/>
  <c r="AM36" i="11"/>
  <c r="BI39" i="11"/>
  <c r="AL39" i="11"/>
  <c r="BK41" i="11"/>
  <c r="AN41" i="11"/>
  <c r="N43" i="35"/>
  <c r="BJ44" i="11"/>
  <c r="AM44" i="11"/>
  <c r="AL47" i="11"/>
  <c r="BI47" i="11"/>
  <c r="BK49" i="11"/>
  <c r="AN49" i="11"/>
  <c r="N51" i="35"/>
  <c r="AJ51" i="35" s="1"/>
  <c r="AM52" i="11"/>
  <c r="BJ52" i="11"/>
  <c r="BI55" i="11"/>
  <c r="AL55" i="11"/>
  <c r="BK57" i="11"/>
  <c r="AN57" i="11"/>
  <c r="N59" i="35"/>
  <c r="BJ60" i="11"/>
  <c r="AM60" i="11"/>
  <c r="AL63" i="11"/>
  <c r="BI63" i="11"/>
  <c r="BK65" i="11"/>
  <c r="AN65" i="11"/>
  <c r="N67" i="35"/>
  <c r="BJ68" i="11"/>
  <c r="AM68" i="11"/>
  <c r="BJ80" i="11"/>
  <c r="AL71" i="11"/>
  <c r="BI71" i="11"/>
  <c r="BI83" i="11"/>
  <c r="BK73" i="11"/>
  <c r="AN73" i="11"/>
  <c r="BK85" i="11"/>
  <c r="N75" i="35"/>
  <c r="AJ75" i="35" s="1"/>
  <c r="AM76" i="11"/>
  <c r="BJ76" i="11"/>
  <c r="BJ88" i="11"/>
  <c r="K10" i="35"/>
  <c r="AM11" i="10"/>
  <c r="K18" i="35"/>
  <c r="BJ19" i="10"/>
  <c r="AM19" i="10"/>
  <c r="AL22" i="10"/>
  <c r="BI22" i="10"/>
  <c r="BK24" i="10"/>
  <c r="AN24" i="10"/>
  <c r="K26" i="35"/>
  <c r="AG26" i="35" s="1"/>
  <c r="AM27" i="10"/>
  <c r="BJ27" i="10"/>
  <c r="BI30" i="10"/>
  <c r="AL30" i="10"/>
  <c r="BK32" i="10"/>
  <c r="AN32" i="10"/>
  <c r="K34" i="35"/>
  <c r="AM35" i="10"/>
  <c r="BJ35" i="10"/>
  <c r="BI38" i="10"/>
  <c r="AL38" i="10"/>
  <c r="BK40" i="10"/>
  <c r="AN40" i="10"/>
  <c r="K42" i="35"/>
  <c r="BJ43" i="10"/>
  <c r="AM43" i="10"/>
  <c r="AL46" i="10"/>
  <c r="BI46" i="10"/>
  <c r="BK48" i="10"/>
  <c r="AN48" i="10"/>
  <c r="K50" i="35"/>
  <c r="BJ51" i="10"/>
  <c r="AM51" i="10"/>
  <c r="BI54" i="10"/>
  <c r="AL54" i="10"/>
  <c r="BK56" i="10"/>
  <c r="AN56" i="10"/>
  <c r="K58" i="35"/>
  <c r="BJ59" i="10"/>
  <c r="AM59" i="10"/>
  <c r="AL62" i="10"/>
  <c r="BI62" i="10"/>
  <c r="BK64" i="10"/>
  <c r="AN64" i="10"/>
  <c r="K66" i="35"/>
  <c r="BJ67" i="10"/>
  <c r="AM67" i="10"/>
  <c r="BJ79" i="10"/>
  <c r="AL70" i="10"/>
  <c r="BI70" i="10"/>
  <c r="BI82" i="10"/>
  <c r="BK72" i="10"/>
  <c r="AN72" i="10"/>
  <c r="BK84" i="10"/>
  <c r="K74" i="35"/>
  <c r="AM75" i="10"/>
  <c r="BJ75" i="10"/>
  <c r="BJ87" i="10"/>
  <c r="H9" i="35"/>
  <c r="AM10" i="8"/>
  <c r="H17" i="35"/>
  <c r="BJ18" i="8"/>
  <c r="AM18" i="8"/>
  <c r="BI21" i="8"/>
  <c r="AL21" i="8"/>
  <c r="AN23" i="8"/>
  <c r="BK23" i="8"/>
  <c r="H25" i="35"/>
  <c r="BJ26" i="8"/>
  <c r="AM26" i="8"/>
  <c r="AL29" i="8"/>
  <c r="BI29" i="8"/>
  <c r="BK31" i="8"/>
  <c r="AN31" i="8"/>
  <c r="H33" i="35"/>
  <c r="AD33" i="35" s="1"/>
  <c r="BJ34" i="8"/>
  <c r="AM34" i="8"/>
  <c r="AL37" i="8"/>
  <c r="BI37" i="8"/>
  <c r="BK39" i="8"/>
  <c r="AN39" i="8"/>
  <c r="H41" i="35"/>
  <c r="BJ42" i="8"/>
  <c r="AM42" i="8"/>
  <c r="AL45" i="8"/>
  <c r="BI45" i="8"/>
  <c r="BK47" i="8"/>
  <c r="AN47" i="8"/>
  <c r="H49" i="35"/>
  <c r="BJ50" i="8"/>
  <c r="AM50" i="8"/>
  <c r="AL53" i="8"/>
  <c r="BI53" i="8"/>
  <c r="BK55" i="8"/>
  <c r="AN55" i="8"/>
  <c r="H57" i="35"/>
  <c r="BJ58" i="8"/>
  <c r="AM58" i="8"/>
  <c r="BI61" i="8"/>
  <c r="AL61" i="8"/>
  <c r="AN63" i="8"/>
  <c r="BK63" i="8"/>
  <c r="H65" i="35"/>
  <c r="AD65" i="35" s="1"/>
  <c r="BJ66" i="8"/>
  <c r="AM66" i="8"/>
  <c r="BJ78" i="8"/>
  <c r="BI69" i="8"/>
  <c r="AL69" i="8"/>
  <c r="BI81" i="8"/>
  <c r="AN71" i="8"/>
  <c r="BK71" i="8"/>
  <c r="BK83" i="8"/>
  <c r="H73" i="35"/>
  <c r="BJ74" i="8"/>
  <c r="AM74" i="8"/>
  <c r="BJ86" i="8"/>
  <c r="AL77" i="8"/>
  <c r="BI77" i="8"/>
  <c r="BI89" i="8"/>
  <c r="AL78" i="8"/>
  <c r="U34" i="33"/>
  <c r="U33" i="26"/>
  <c r="U37" i="33"/>
  <c r="U36" i="26"/>
  <c r="U46" i="26"/>
  <c r="U47" i="33"/>
  <c r="U6" i="33"/>
  <c r="U5" i="26"/>
  <c r="U55" i="26"/>
  <c r="U56" i="33"/>
  <c r="U47" i="26"/>
  <c r="U48" i="33"/>
  <c r="U15" i="26"/>
  <c r="U16" i="33"/>
  <c r="U58" i="33"/>
  <c r="U57" i="26"/>
  <c r="BK19" i="6"/>
  <c r="AN19" i="6"/>
  <c r="E37" i="35"/>
  <c r="BJ38" i="6"/>
  <c r="AM38" i="6"/>
  <c r="BI49" i="6"/>
  <c r="AL49" i="6"/>
  <c r="E69" i="35"/>
  <c r="BJ70" i="6"/>
  <c r="AM70" i="6"/>
  <c r="BJ82" i="6"/>
  <c r="AN34" i="13"/>
  <c r="BK34" i="13"/>
  <c r="BK17" i="6"/>
  <c r="AN17" i="6"/>
  <c r="BI23" i="6"/>
  <c r="AL23" i="6"/>
  <c r="BI39" i="6"/>
  <c r="AL39" i="6"/>
  <c r="BI63" i="6"/>
  <c r="AL63" i="6"/>
  <c r="BK73" i="6"/>
  <c r="AN73" i="6"/>
  <c r="BK85" i="6"/>
  <c r="BK24" i="13"/>
  <c r="AN24" i="13"/>
  <c r="T34" i="35"/>
  <c r="AM35" i="13"/>
  <c r="BJ35" i="13"/>
  <c r="AL38" i="13"/>
  <c r="BI38" i="13"/>
  <c r="AN40" i="13"/>
  <c r="BK40" i="13"/>
  <c r="T42" i="35"/>
  <c r="BJ43" i="13"/>
  <c r="AM43" i="13"/>
  <c r="AL46" i="13"/>
  <c r="BI46" i="13"/>
  <c r="AN48" i="13"/>
  <c r="BK48" i="13"/>
  <c r="T50" i="35"/>
  <c r="AM51" i="13"/>
  <c r="BJ51" i="13"/>
  <c r="AL54" i="13"/>
  <c r="BI54" i="13"/>
  <c r="AN56" i="13"/>
  <c r="BK56" i="13"/>
  <c r="T58" i="35"/>
  <c r="BJ59" i="13"/>
  <c r="AM59" i="13"/>
  <c r="AL62" i="13"/>
  <c r="BI62" i="13"/>
  <c r="BK64" i="13"/>
  <c r="AN64" i="13"/>
  <c r="T66" i="35"/>
  <c r="AM67" i="13"/>
  <c r="BJ67" i="13"/>
  <c r="BJ79" i="13"/>
  <c r="AL70" i="13"/>
  <c r="BI70" i="13"/>
  <c r="BI82" i="13"/>
  <c r="BK72" i="13"/>
  <c r="AN72" i="13"/>
  <c r="BK84" i="13"/>
  <c r="T74" i="35"/>
  <c r="AM75" i="13"/>
  <c r="BJ75" i="13"/>
  <c r="BJ87" i="13"/>
  <c r="Q7" i="35"/>
  <c r="AM8" i="12"/>
  <c r="Q15" i="35"/>
  <c r="AM15" i="35" s="1"/>
  <c r="AM16" i="12"/>
  <c r="AL19" i="12"/>
  <c r="BI19" i="12"/>
  <c r="AN21" i="12"/>
  <c r="BK21" i="12"/>
  <c r="Q23" i="35"/>
  <c r="BJ24" i="12"/>
  <c r="AM24" i="12"/>
  <c r="BI27" i="12"/>
  <c r="AL27" i="12"/>
  <c r="AN29" i="12"/>
  <c r="BK29" i="12"/>
  <c r="Q31" i="35"/>
  <c r="AM31" i="35" s="1"/>
  <c r="AM32" i="12"/>
  <c r="BJ32" i="12"/>
  <c r="AL35" i="12"/>
  <c r="BI35" i="12"/>
  <c r="BK37" i="12"/>
  <c r="AN37" i="12"/>
  <c r="Q39" i="35"/>
  <c r="AM40" i="12"/>
  <c r="BJ40" i="12"/>
  <c r="BI43" i="12"/>
  <c r="AL43" i="12"/>
  <c r="AN45" i="12"/>
  <c r="BK45" i="12"/>
  <c r="Q47" i="35"/>
  <c r="BJ48" i="12"/>
  <c r="AM48" i="12"/>
  <c r="BI51" i="12"/>
  <c r="AL51" i="12"/>
  <c r="AN53" i="12"/>
  <c r="BK53" i="12"/>
  <c r="Q55" i="35"/>
  <c r="BJ56" i="12"/>
  <c r="AM56" i="12"/>
  <c r="BI59" i="12"/>
  <c r="AL59" i="12"/>
  <c r="BK61" i="12"/>
  <c r="AN61" i="12"/>
  <c r="Q63" i="35"/>
  <c r="AM64" i="12"/>
  <c r="BJ64" i="12"/>
  <c r="AL67" i="12"/>
  <c r="BI67" i="12"/>
  <c r="BI79" i="12"/>
  <c r="BK69" i="12"/>
  <c r="AN69" i="12"/>
  <c r="BK81" i="12"/>
  <c r="Q71" i="35"/>
  <c r="BJ72" i="12"/>
  <c r="AM72" i="12"/>
  <c r="BJ84" i="12"/>
  <c r="BI75" i="12"/>
  <c r="AL75" i="12"/>
  <c r="BI87" i="12"/>
  <c r="AN77" i="12"/>
  <c r="BK77" i="12"/>
  <c r="BK89" i="12"/>
  <c r="AN78" i="12"/>
  <c r="N6" i="35"/>
  <c r="AM7" i="11"/>
  <c r="N14" i="35"/>
  <c r="AM15" i="11"/>
  <c r="AL18" i="11"/>
  <c r="BI18" i="11"/>
  <c r="BK20" i="11"/>
  <c r="AN20" i="11"/>
  <c r="N22" i="35"/>
  <c r="AM23" i="11"/>
  <c r="BJ23" i="11"/>
  <c r="BI26" i="11"/>
  <c r="AL26" i="11"/>
  <c r="AN28" i="11"/>
  <c r="BK28" i="11"/>
  <c r="N30" i="35"/>
  <c r="AJ30" i="35" s="1"/>
  <c r="AM31" i="11"/>
  <c r="BJ31" i="11"/>
  <c r="AL34" i="11"/>
  <c r="BI34" i="11"/>
  <c r="AN36" i="11"/>
  <c r="BK36" i="11"/>
  <c r="N38" i="35"/>
  <c r="BJ39" i="11"/>
  <c r="AM39" i="11"/>
  <c r="BI42" i="11"/>
  <c r="AL42" i="11"/>
  <c r="AN44" i="11"/>
  <c r="BK44" i="11"/>
  <c r="N46" i="35"/>
  <c r="BJ47" i="11"/>
  <c r="AM47" i="11"/>
  <c r="BI50" i="11"/>
  <c r="AL50" i="11"/>
  <c r="AN52" i="11"/>
  <c r="BK52" i="11"/>
  <c r="N54" i="35"/>
  <c r="BJ55" i="11"/>
  <c r="AM55" i="11"/>
  <c r="BI58" i="11"/>
  <c r="AL58" i="11"/>
  <c r="BK60" i="11"/>
  <c r="AN60" i="11"/>
  <c r="N62" i="35"/>
  <c r="AJ62" i="35" s="1"/>
  <c r="AM63" i="11"/>
  <c r="BJ63" i="11"/>
  <c r="BI66" i="11"/>
  <c r="AL66" i="11"/>
  <c r="BI78" i="11"/>
  <c r="AN68" i="11"/>
  <c r="BK68" i="11"/>
  <c r="BK80" i="11"/>
  <c r="N70" i="35"/>
  <c r="AM71" i="11"/>
  <c r="BJ71" i="11"/>
  <c r="BJ83" i="11"/>
  <c r="BI74" i="11"/>
  <c r="AL74" i="11"/>
  <c r="BI86" i="11"/>
  <c r="AN76" i="11"/>
  <c r="BK76" i="11"/>
  <c r="BK88" i="11"/>
  <c r="K5" i="35"/>
  <c r="AM6" i="10"/>
  <c r="K13" i="35"/>
  <c r="AM14" i="10"/>
  <c r="AL17" i="10"/>
  <c r="BI17" i="10"/>
  <c r="BK19" i="10"/>
  <c r="AN19" i="10"/>
  <c r="K21" i="35"/>
  <c r="AM22" i="10"/>
  <c r="BJ22" i="10"/>
  <c r="BI25" i="10"/>
  <c r="AL25" i="10"/>
  <c r="BK27" i="10"/>
  <c r="AN27" i="10"/>
  <c r="K29" i="35"/>
  <c r="AM30" i="10"/>
  <c r="BJ30" i="10"/>
  <c r="BI33" i="10"/>
  <c r="AL33" i="10"/>
  <c r="BK35" i="10"/>
  <c r="AN35" i="10"/>
  <c r="K37" i="35"/>
  <c r="BJ38" i="10"/>
  <c r="AM38" i="10"/>
  <c r="BI41" i="10"/>
  <c r="AL41" i="10"/>
  <c r="AN43" i="10"/>
  <c r="BK43" i="10"/>
  <c r="K45" i="35"/>
  <c r="AG45" i="35" s="1"/>
  <c r="AM46" i="10"/>
  <c r="BJ46" i="10"/>
  <c r="BI49" i="10"/>
  <c r="AL49" i="10"/>
  <c r="AN51" i="10"/>
  <c r="BK51" i="10"/>
  <c r="K53" i="35"/>
  <c r="BJ54" i="10"/>
  <c r="AM54" i="10"/>
  <c r="BI57" i="10"/>
  <c r="AL57" i="10"/>
  <c r="BK59" i="10"/>
  <c r="AN59" i="10"/>
  <c r="K61" i="35"/>
  <c r="AM62" i="10"/>
  <c r="BJ62" i="10"/>
  <c r="BI65" i="10"/>
  <c r="AL65" i="10"/>
  <c r="BK67" i="10"/>
  <c r="AN67" i="10"/>
  <c r="BK79" i="10"/>
  <c r="K69" i="35"/>
  <c r="AM70" i="10"/>
  <c r="BJ70" i="10"/>
  <c r="BJ82" i="10"/>
  <c r="BI73" i="10"/>
  <c r="AL73" i="10"/>
  <c r="BI85" i="10"/>
  <c r="BK75" i="10"/>
  <c r="AN75" i="10"/>
  <c r="BK87" i="10"/>
  <c r="H4" i="35"/>
  <c r="AD5" i="35" s="1"/>
  <c r="H12" i="35"/>
  <c r="AM13" i="8"/>
  <c r="BK18" i="8"/>
  <c r="AN18" i="8"/>
  <c r="H20" i="35"/>
  <c r="AM21" i="8"/>
  <c r="BJ21" i="8"/>
  <c r="AL24" i="8"/>
  <c r="BI24" i="8"/>
  <c r="BK26" i="8"/>
  <c r="AN26" i="8"/>
  <c r="H28" i="35"/>
  <c r="BJ29" i="8"/>
  <c r="AM29" i="8"/>
  <c r="BI32" i="8"/>
  <c r="AL32" i="8"/>
  <c r="AN34" i="8"/>
  <c r="BK34" i="8"/>
  <c r="H36" i="35"/>
  <c r="AM37" i="8"/>
  <c r="BJ37" i="8"/>
  <c r="BI40" i="8"/>
  <c r="AL40" i="8"/>
  <c r="BK42" i="8"/>
  <c r="AN42" i="8"/>
  <c r="H44" i="35"/>
  <c r="AM45" i="8"/>
  <c r="BJ45" i="8"/>
  <c r="AL48" i="8"/>
  <c r="BI48" i="8"/>
  <c r="AN50" i="8"/>
  <c r="BK50" i="8"/>
  <c r="H52" i="35"/>
  <c r="AM53" i="8"/>
  <c r="BJ53" i="8"/>
  <c r="AL56" i="8"/>
  <c r="BI56" i="8"/>
  <c r="BK58" i="8"/>
  <c r="AN58" i="8"/>
  <c r="H60" i="35"/>
  <c r="AM61" i="8"/>
  <c r="BJ61" i="8"/>
  <c r="AL64" i="8"/>
  <c r="BI64" i="8"/>
  <c r="BK66" i="8"/>
  <c r="AN66" i="8"/>
  <c r="BK78" i="8"/>
  <c r="H68" i="35"/>
  <c r="AM69" i="8"/>
  <c r="BJ69" i="8"/>
  <c r="BJ81" i="8"/>
  <c r="AL72" i="8"/>
  <c r="BI72" i="8"/>
  <c r="BI84" i="8"/>
  <c r="BK74" i="8"/>
  <c r="AN74" i="8"/>
  <c r="BK86" i="8"/>
  <c r="H76" i="35"/>
  <c r="AM77" i="8"/>
  <c r="BJ77" i="8"/>
  <c r="BJ89" i="8"/>
  <c r="AM78" i="8"/>
  <c r="U42" i="33"/>
  <c r="U41" i="26"/>
  <c r="U32" i="26"/>
  <c r="U33" i="33"/>
  <c r="U61" i="33"/>
  <c r="U60" i="26"/>
  <c r="U36" i="33"/>
  <c r="U35" i="26"/>
  <c r="U45" i="33"/>
  <c r="U44" i="26"/>
  <c r="U62" i="33"/>
  <c r="U61" i="26"/>
  <c r="U13" i="33"/>
  <c r="U12" i="26"/>
  <c r="U52" i="26"/>
  <c r="U53" i="33"/>
  <c r="U51" i="33"/>
  <c r="U50" i="26"/>
  <c r="E21" i="35"/>
  <c r="BJ22" i="6"/>
  <c r="AM22" i="6"/>
  <c r="E29" i="35"/>
  <c r="AA29" i="35" s="1"/>
  <c r="BJ30" i="6"/>
  <c r="AM30" i="6"/>
  <c r="BI41" i="6"/>
  <c r="AL41" i="6"/>
  <c r="BK51" i="6"/>
  <c r="AN51" i="6"/>
  <c r="BI73" i="6"/>
  <c r="AL73" i="6"/>
  <c r="BI85" i="6"/>
  <c r="BI24" i="13"/>
  <c r="AL24" i="13"/>
  <c r="BI31" i="6"/>
  <c r="AL31" i="6"/>
  <c r="E35" i="35"/>
  <c r="AA35" i="35" s="1"/>
  <c r="BJ36" i="6"/>
  <c r="AM36" i="6"/>
  <c r="E43" i="35"/>
  <c r="BJ44" i="6"/>
  <c r="AM44" i="6"/>
  <c r="E51" i="35"/>
  <c r="AA51" i="35" s="1"/>
  <c r="BJ52" i="6"/>
  <c r="AM52" i="6"/>
  <c r="BK36" i="6"/>
  <c r="AN36" i="6"/>
  <c r="E38" i="35"/>
  <c r="BJ39" i="6"/>
  <c r="AM39" i="6"/>
  <c r="BI42" i="6"/>
  <c r="AL42" i="6"/>
  <c r="BK44" i="6"/>
  <c r="AN44" i="6"/>
  <c r="E46" i="35"/>
  <c r="BJ47" i="6"/>
  <c r="AM47" i="6"/>
  <c r="BI50" i="6"/>
  <c r="AL50" i="6"/>
  <c r="BK52" i="6"/>
  <c r="AN52" i="6"/>
  <c r="E54" i="35"/>
  <c r="AM55" i="6"/>
  <c r="BJ55" i="6"/>
  <c r="BI58" i="6"/>
  <c r="AL58" i="6"/>
  <c r="BK60" i="6"/>
  <c r="AN60" i="6"/>
  <c r="E62" i="35"/>
  <c r="BJ63" i="6"/>
  <c r="AM63" i="6"/>
  <c r="BI66" i="6"/>
  <c r="AL66" i="6"/>
  <c r="BI78" i="6"/>
  <c r="BK68" i="6"/>
  <c r="AN68" i="6"/>
  <c r="BK80" i="6"/>
  <c r="E70" i="35"/>
  <c r="BJ71" i="6"/>
  <c r="AM71" i="6"/>
  <c r="BJ83" i="6"/>
  <c r="BI74" i="6"/>
  <c r="AL74" i="6"/>
  <c r="BI86" i="6"/>
  <c r="BK76" i="6"/>
  <c r="AN76" i="6"/>
  <c r="BK88" i="6"/>
  <c r="T5" i="35"/>
  <c r="AP5" i="35" s="1"/>
  <c r="AM6" i="13"/>
  <c r="AL9" i="13"/>
  <c r="AN11" i="13"/>
  <c r="T13" i="35"/>
  <c r="AM14" i="13"/>
  <c r="BI17" i="13"/>
  <c r="AL17" i="13"/>
  <c r="BK19" i="13"/>
  <c r="AN19" i="13"/>
  <c r="T21" i="35"/>
  <c r="AP21" i="35" s="1"/>
  <c r="AM22" i="13"/>
  <c r="BJ22" i="13"/>
  <c r="AL25" i="13"/>
  <c r="BI25" i="13"/>
  <c r="AN27" i="13"/>
  <c r="BK27" i="13"/>
  <c r="T29" i="35"/>
  <c r="BJ30" i="13"/>
  <c r="AM30" i="13"/>
  <c r="AL33" i="13"/>
  <c r="BI33" i="13"/>
  <c r="AN35" i="13"/>
  <c r="BK35" i="13"/>
  <c r="T37" i="35"/>
  <c r="AP37" i="35" s="1"/>
  <c r="BJ38" i="13"/>
  <c r="AM38" i="13"/>
  <c r="AL41" i="13"/>
  <c r="BI41" i="13"/>
  <c r="BK43" i="13"/>
  <c r="AN43" i="13"/>
  <c r="T45" i="35"/>
  <c r="AP45" i="35" s="1"/>
  <c r="AM46" i="13"/>
  <c r="BJ46" i="13"/>
  <c r="BI49" i="13"/>
  <c r="AL49" i="13"/>
  <c r="BK51" i="13"/>
  <c r="AN51" i="13"/>
  <c r="T53" i="35"/>
  <c r="BJ54" i="13"/>
  <c r="AM54" i="13"/>
  <c r="BI57" i="13"/>
  <c r="AL57" i="13"/>
  <c r="AN59" i="13"/>
  <c r="BK59" i="13"/>
  <c r="T61" i="35"/>
  <c r="AP61" i="35" s="1"/>
  <c r="BJ62" i="13"/>
  <c r="AM62" i="13"/>
  <c r="AL65" i="13"/>
  <c r="BI65" i="13"/>
  <c r="BI77" i="13"/>
  <c r="AN67" i="13"/>
  <c r="BK67" i="13"/>
  <c r="BK79" i="13"/>
  <c r="T69" i="35"/>
  <c r="AP69" i="35" s="1"/>
  <c r="AM70" i="13"/>
  <c r="BJ70" i="13"/>
  <c r="BJ82" i="13"/>
  <c r="BI73" i="13"/>
  <c r="AL73" i="13"/>
  <c r="BI85" i="13"/>
  <c r="AN75" i="13"/>
  <c r="BK75" i="13"/>
  <c r="BK87" i="13"/>
  <c r="AL6" i="12"/>
  <c r="AN8" i="12"/>
  <c r="Q10" i="35"/>
  <c r="AM11" i="12"/>
  <c r="AL14" i="12"/>
  <c r="AN16" i="12"/>
  <c r="Q18" i="35"/>
  <c r="AM19" i="12"/>
  <c r="BJ19" i="12"/>
  <c r="AL22" i="12"/>
  <c r="BI22" i="12"/>
  <c r="BK24" i="12"/>
  <c r="AN24" i="12"/>
  <c r="Q26" i="35"/>
  <c r="AM27" i="12"/>
  <c r="BJ27" i="12"/>
  <c r="AL30" i="12"/>
  <c r="BI30" i="12"/>
  <c r="BK32" i="12"/>
  <c r="AN32" i="12"/>
  <c r="Q34" i="35"/>
  <c r="BJ35" i="12"/>
  <c r="AM35" i="12"/>
  <c r="BI38" i="12"/>
  <c r="AL38" i="12"/>
  <c r="BK40" i="12"/>
  <c r="AN40" i="12"/>
  <c r="Q42" i="35"/>
  <c r="AM43" i="12"/>
  <c r="BJ43" i="12"/>
  <c r="AL46" i="12"/>
  <c r="BI46" i="12"/>
  <c r="AN48" i="12"/>
  <c r="BK48" i="12"/>
  <c r="Q50" i="35"/>
  <c r="BJ51" i="12"/>
  <c r="AM51" i="12"/>
  <c r="AL54" i="12"/>
  <c r="BI54" i="12"/>
  <c r="BK56" i="12"/>
  <c r="AN56" i="12"/>
  <c r="Q58" i="35"/>
  <c r="AM59" i="12"/>
  <c r="BJ59" i="12"/>
  <c r="BI62" i="12"/>
  <c r="AL62" i="12"/>
  <c r="BK64" i="12"/>
  <c r="AN64" i="12"/>
  <c r="Q66" i="35"/>
  <c r="BJ67" i="12"/>
  <c r="AM67" i="12"/>
  <c r="BJ79" i="12"/>
  <c r="BI70" i="12"/>
  <c r="AL70" i="12"/>
  <c r="BI82" i="12"/>
  <c r="BK72" i="12"/>
  <c r="AN72" i="12"/>
  <c r="BK84" i="12"/>
  <c r="Q74" i="35"/>
  <c r="AM75" i="12"/>
  <c r="BJ75" i="12"/>
  <c r="BJ87" i="12"/>
  <c r="AN7" i="11"/>
  <c r="N9" i="35"/>
  <c r="AM10" i="11"/>
  <c r="AL13" i="11"/>
  <c r="AN15" i="11"/>
  <c r="N17" i="35"/>
  <c r="AM18" i="11"/>
  <c r="BJ18" i="11"/>
  <c r="BI21" i="11"/>
  <c r="AL21" i="11"/>
  <c r="BK23" i="11"/>
  <c r="AN23" i="11"/>
  <c r="N25" i="35"/>
  <c r="BJ26" i="11"/>
  <c r="AM26" i="11"/>
  <c r="AL29" i="11"/>
  <c r="BI29" i="11"/>
  <c r="BK31" i="11"/>
  <c r="AN31" i="11"/>
  <c r="N33" i="35"/>
  <c r="AM34" i="11"/>
  <c r="BJ34" i="11"/>
  <c r="AL37" i="11"/>
  <c r="BI37" i="11"/>
  <c r="BK39" i="11"/>
  <c r="AN39" i="11"/>
  <c r="N41" i="35"/>
  <c r="AM42" i="11"/>
  <c r="BJ42" i="11"/>
  <c r="AL45" i="11"/>
  <c r="BI45" i="11"/>
  <c r="AN47" i="11"/>
  <c r="BK47" i="11"/>
  <c r="N49" i="35"/>
  <c r="AM50" i="11"/>
  <c r="BJ50" i="11"/>
  <c r="AL53" i="11"/>
  <c r="BI53" i="11"/>
  <c r="BK55" i="11"/>
  <c r="AN55" i="11"/>
  <c r="N57" i="35"/>
  <c r="AM58" i="11"/>
  <c r="BJ58" i="11"/>
  <c r="AL61" i="11"/>
  <c r="BI61" i="11"/>
  <c r="AN63" i="11"/>
  <c r="BK63" i="11"/>
  <c r="N65" i="35"/>
  <c r="BJ66" i="11"/>
  <c r="AM66" i="11"/>
  <c r="BJ78" i="11"/>
  <c r="BI69" i="11"/>
  <c r="AL69" i="11"/>
  <c r="BI81" i="11"/>
  <c r="AN71" i="11"/>
  <c r="BK71" i="11"/>
  <c r="BK83" i="11"/>
  <c r="N73" i="35"/>
  <c r="BJ74" i="11"/>
  <c r="AM74" i="11"/>
  <c r="BJ86" i="11"/>
  <c r="AL77" i="11"/>
  <c r="BI77" i="11"/>
  <c r="BI89" i="11"/>
  <c r="AL78" i="11"/>
  <c r="AN6" i="10"/>
  <c r="K8" i="35"/>
  <c r="AM9" i="10"/>
  <c r="AL12" i="10"/>
  <c r="AN14" i="10"/>
  <c r="K16" i="35"/>
  <c r="AM17" i="10"/>
  <c r="BJ17" i="10"/>
  <c r="BI20" i="10"/>
  <c r="AL20" i="10"/>
  <c r="BK22" i="10"/>
  <c r="AN22" i="10"/>
  <c r="K24" i="35"/>
  <c r="AM25" i="10"/>
  <c r="BJ25" i="10"/>
  <c r="BI28" i="10"/>
  <c r="AL28" i="10"/>
  <c r="AN30" i="10"/>
  <c r="BK30" i="10"/>
  <c r="K32" i="35"/>
  <c r="AM33" i="10"/>
  <c r="BJ33" i="10"/>
  <c r="AL36" i="10"/>
  <c r="BI36" i="10"/>
  <c r="BK38" i="10"/>
  <c r="AN38" i="10"/>
  <c r="K40" i="35"/>
  <c r="AM41" i="10"/>
  <c r="BJ41" i="10"/>
  <c r="AL44" i="10"/>
  <c r="BI44" i="10"/>
  <c r="BK46" i="10"/>
  <c r="AN46" i="10"/>
  <c r="K48" i="35"/>
  <c r="BJ49" i="10"/>
  <c r="AM49" i="10"/>
  <c r="AL52" i="10"/>
  <c r="BI52" i="10"/>
  <c r="BK54" i="10"/>
  <c r="AN54" i="10"/>
  <c r="K56" i="35"/>
  <c r="AM57" i="10"/>
  <c r="BJ57" i="10"/>
  <c r="AL60" i="10"/>
  <c r="BI60" i="10"/>
  <c r="AN62" i="10"/>
  <c r="BK62" i="10"/>
  <c r="K64" i="35"/>
  <c r="BJ65" i="10"/>
  <c r="AM65" i="10"/>
  <c r="BI68" i="10"/>
  <c r="AL68" i="10"/>
  <c r="BI80" i="10"/>
  <c r="BK70" i="10"/>
  <c r="AN70" i="10"/>
  <c r="BK82" i="10"/>
  <c r="K72" i="35"/>
  <c r="BJ73" i="10"/>
  <c r="AM73" i="10"/>
  <c r="BJ85" i="10"/>
  <c r="AL76" i="10"/>
  <c r="BI76" i="10"/>
  <c r="BI88" i="10"/>
  <c r="H7" i="35"/>
  <c r="AD7" i="35" s="1"/>
  <c r="AM8" i="8"/>
  <c r="H15" i="35"/>
  <c r="AD15" i="35" s="1"/>
  <c r="AM16" i="8"/>
  <c r="BI19" i="8"/>
  <c r="AL19" i="8"/>
  <c r="BK21" i="8"/>
  <c r="AN21" i="8"/>
  <c r="H23" i="35"/>
  <c r="AD23" i="35" s="1"/>
  <c r="AM24" i="8"/>
  <c r="BJ24" i="8"/>
  <c r="BI27" i="8"/>
  <c r="AL27" i="8"/>
  <c r="AN29" i="8"/>
  <c r="BK29" i="8"/>
  <c r="H31" i="35"/>
  <c r="AD31" i="35" s="1"/>
  <c r="AM32" i="8"/>
  <c r="BJ32" i="8"/>
  <c r="BI35" i="8"/>
  <c r="AL35" i="8"/>
  <c r="BK37" i="8"/>
  <c r="AN37" i="8"/>
  <c r="H39" i="35"/>
  <c r="AD39" i="35" s="1"/>
  <c r="BJ40" i="8"/>
  <c r="AM40" i="8"/>
  <c r="BI43" i="8"/>
  <c r="AL43" i="8"/>
  <c r="BK45" i="8"/>
  <c r="AN45" i="8"/>
  <c r="H47" i="35"/>
  <c r="AD47" i="35" s="1"/>
  <c r="BJ48" i="8"/>
  <c r="AM48" i="8"/>
  <c r="AL51" i="8"/>
  <c r="BI51" i="8"/>
  <c r="BK53" i="8"/>
  <c r="AN53" i="8"/>
  <c r="H55" i="35"/>
  <c r="AD55" i="35" s="1"/>
  <c r="BJ56" i="8"/>
  <c r="AM56" i="8"/>
  <c r="BI59" i="8"/>
  <c r="AL59" i="8"/>
  <c r="BK61" i="8"/>
  <c r="AN61" i="8"/>
  <c r="H63" i="35"/>
  <c r="AD63" i="35" s="1"/>
  <c r="BJ64" i="8"/>
  <c r="AM64" i="8"/>
  <c r="BI67" i="8"/>
  <c r="AL67" i="8"/>
  <c r="BI79" i="8"/>
  <c r="BK69" i="8"/>
  <c r="AN69" i="8"/>
  <c r="BK81" i="8"/>
  <c r="H71" i="35"/>
  <c r="AD71" i="35" s="1"/>
  <c r="BJ72" i="8"/>
  <c r="AM72" i="8"/>
  <c r="BJ84" i="8"/>
  <c r="AL75" i="8"/>
  <c r="BI75" i="8"/>
  <c r="BI87" i="8"/>
  <c r="AN77" i="8"/>
  <c r="BK77" i="8"/>
  <c r="BK89" i="8"/>
  <c r="AN78" i="8"/>
  <c r="U57" i="33"/>
  <c r="U56" i="26"/>
  <c r="U66" i="26"/>
  <c r="U67" i="33"/>
  <c r="U14" i="33"/>
  <c r="U13" i="26"/>
  <c r="U29" i="33"/>
  <c r="U28" i="26"/>
  <c r="U25" i="26"/>
  <c r="U26" i="33"/>
  <c r="U64" i="33"/>
  <c r="U63" i="26"/>
  <c r="U15" i="33"/>
  <c r="U14" i="26"/>
  <c r="A5" i="13"/>
  <c r="A6" i="13"/>
  <c r="A7" i="13"/>
  <c r="A8" i="13"/>
  <c r="A9" i="13"/>
  <c r="A10" i="13"/>
  <c r="A11" i="13"/>
  <c r="A12" i="13"/>
  <c r="A13" i="13"/>
  <c r="A14" i="13"/>
  <c r="A15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N70" i="13"/>
  <c r="M70" i="13"/>
  <c r="L70" i="13"/>
  <c r="K70" i="13"/>
  <c r="J70" i="13"/>
  <c r="I70" i="13"/>
  <c r="H70" i="13"/>
  <c r="G70" i="13"/>
  <c r="F70" i="13"/>
  <c r="E70" i="13"/>
  <c r="D70" i="13"/>
  <c r="C70" i="13"/>
  <c r="B70" i="13"/>
  <c r="N69" i="13"/>
  <c r="M69" i="13"/>
  <c r="L69" i="13"/>
  <c r="K69" i="13"/>
  <c r="J69" i="13"/>
  <c r="I69" i="13"/>
  <c r="H69" i="13"/>
  <c r="G69" i="13"/>
  <c r="F69" i="13"/>
  <c r="E69" i="13"/>
  <c r="D69" i="13"/>
  <c r="C69" i="13"/>
  <c r="B69" i="13"/>
  <c r="N68" i="13"/>
  <c r="M68" i="13"/>
  <c r="L68" i="13"/>
  <c r="K68" i="13"/>
  <c r="J68" i="13"/>
  <c r="I68" i="13"/>
  <c r="H68" i="13"/>
  <c r="G68" i="13"/>
  <c r="F68" i="13"/>
  <c r="E68" i="13"/>
  <c r="D68" i="13"/>
  <c r="C68" i="13"/>
  <c r="B68" i="13"/>
  <c r="N67" i="13"/>
  <c r="M67" i="13"/>
  <c r="L67" i="13"/>
  <c r="K67" i="13"/>
  <c r="J67" i="13"/>
  <c r="I67" i="13"/>
  <c r="H67" i="13"/>
  <c r="G67" i="13"/>
  <c r="F67" i="13"/>
  <c r="E67" i="13"/>
  <c r="D67" i="13"/>
  <c r="C67" i="13"/>
  <c r="B67" i="13"/>
  <c r="N66" i="13"/>
  <c r="M66" i="13"/>
  <c r="L66" i="13"/>
  <c r="K66" i="13"/>
  <c r="J66" i="13"/>
  <c r="I66" i="13"/>
  <c r="H66" i="13"/>
  <c r="G66" i="13"/>
  <c r="F66" i="13"/>
  <c r="E66" i="13"/>
  <c r="D66" i="13"/>
  <c r="C66" i="13"/>
  <c r="B66" i="13"/>
  <c r="N65" i="13"/>
  <c r="M65" i="13"/>
  <c r="L65" i="13"/>
  <c r="K65" i="13"/>
  <c r="J65" i="13"/>
  <c r="I65" i="13"/>
  <c r="H65" i="13"/>
  <c r="G65" i="13"/>
  <c r="F65" i="13"/>
  <c r="E65" i="13"/>
  <c r="D65" i="13"/>
  <c r="C65" i="13"/>
  <c r="B65" i="13"/>
  <c r="N64" i="13"/>
  <c r="M64" i="13"/>
  <c r="L64" i="13"/>
  <c r="K64" i="13"/>
  <c r="J64" i="13"/>
  <c r="I64" i="13"/>
  <c r="H64" i="13"/>
  <c r="G64" i="13"/>
  <c r="F64" i="13"/>
  <c r="E64" i="13"/>
  <c r="D64" i="13"/>
  <c r="C64" i="13"/>
  <c r="B64" i="13"/>
  <c r="N63" i="13"/>
  <c r="M63" i="13"/>
  <c r="L63" i="13"/>
  <c r="K63" i="13"/>
  <c r="J63" i="13"/>
  <c r="I63" i="13"/>
  <c r="H63" i="13"/>
  <c r="G63" i="13"/>
  <c r="F63" i="13"/>
  <c r="E63" i="13"/>
  <c r="D63" i="13"/>
  <c r="C63" i="13"/>
  <c r="B63" i="13"/>
  <c r="N62" i="13"/>
  <c r="M62" i="13"/>
  <c r="L62" i="13"/>
  <c r="K62" i="13"/>
  <c r="J62" i="13"/>
  <c r="I62" i="13"/>
  <c r="H62" i="13"/>
  <c r="G62" i="13"/>
  <c r="F62" i="13"/>
  <c r="E62" i="13"/>
  <c r="D62" i="13"/>
  <c r="C62" i="13"/>
  <c r="B62" i="13"/>
  <c r="N61" i="13"/>
  <c r="M61" i="13"/>
  <c r="L61" i="13"/>
  <c r="K61" i="13"/>
  <c r="J61" i="13"/>
  <c r="I61" i="13"/>
  <c r="H61" i="13"/>
  <c r="G61" i="13"/>
  <c r="F61" i="13"/>
  <c r="E61" i="13"/>
  <c r="D61" i="13"/>
  <c r="C61" i="13"/>
  <c r="B61" i="13"/>
  <c r="N60" i="13"/>
  <c r="M60" i="13"/>
  <c r="L60" i="13"/>
  <c r="K60" i="13"/>
  <c r="J60" i="13"/>
  <c r="I60" i="13"/>
  <c r="H60" i="13"/>
  <c r="G60" i="13"/>
  <c r="F60" i="13"/>
  <c r="E60" i="13"/>
  <c r="D60" i="13"/>
  <c r="C60" i="13"/>
  <c r="B60" i="13"/>
  <c r="N59" i="13"/>
  <c r="M59" i="13"/>
  <c r="L59" i="13"/>
  <c r="K59" i="13"/>
  <c r="J59" i="13"/>
  <c r="I59" i="13"/>
  <c r="H59" i="13"/>
  <c r="G59" i="13"/>
  <c r="F59" i="13"/>
  <c r="E59" i="13"/>
  <c r="D59" i="13"/>
  <c r="C59" i="13"/>
  <c r="B59" i="13"/>
  <c r="N58" i="13"/>
  <c r="M58" i="13"/>
  <c r="L58" i="13"/>
  <c r="K58" i="13"/>
  <c r="J58" i="13"/>
  <c r="I58" i="13"/>
  <c r="H58" i="13"/>
  <c r="G58" i="13"/>
  <c r="F58" i="13"/>
  <c r="E58" i="13"/>
  <c r="D58" i="13"/>
  <c r="C58" i="13"/>
  <c r="B58" i="13"/>
  <c r="N57" i="13"/>
  <c r="M57" i="13"/>
  <c r="L57" i="13"/>
  <c r="K57" i="13"/>
  <c r="J57" i="13"/>
  <c r="I57" i="13"/>
  <c r="H57" i="13"/>
  <c r="G57" i="13"/>
  <c r="F57" i="13"/>
  <c r="E57" i="13"/>
  <c r="D57" i="13"/>
  <c r="C57" i="13"/>
  <c r="B57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B48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B47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B46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B37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B36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B35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B26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B25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B24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B15" i="13"/>
  <c r="N14" i="13"/>
  <c r="M14" i="13"/>
  <c r="L14" i="13"/>
  <c r="K14" i="13"/>
  <c r="J14" i="13"/>
  <c r="I14" i="13"/>
  <c r="H14" i="13"/>
  <c r="G14" i="13"/>
  <c r="F14" i="13"/>
  <c r="E14" i="13"/>
  <c r="D14" i="13"/>
  <c r="C14" i="13"/>
  <c r="B14" i="13"/>
  <c r="N13" i="13"/>
  <c r="M13" i="13"/>
  <c r="L13" i="13"/>
  <c r="K13" i="13"/>
  <c r="J13" i="13"/>
  <c r="I13" i="13"/>
  <c r="H13" i="13"/>
  <c r="G13" i="13"/>
  <c r="F13" i="13"/>
  <c r="E13" i="13"/>
  <c r="D13" i="13"/>
  <c r="C13" i="13"/>
  <c r="B13" i="13"/>
  <c r="N12" i="13"/>
  <c r="M12" i="13"/>
  <c r="L12" i="13"/>
  <c r="K12" i="13"/>
  <c r="J12" i="13"/>
  <c r="I12" i="13"/>
  <c r="H12" i="13"/>
  <c r="G12" i="13"/>
  <c r="F12" i="13"/>
  <c r="E12" i="13"/>
  <c r="D12" i="13"/>
  <c r="C12" i="13"/>
  <c r="B12" i="13"/>
  <c r="N11" i="13"/>
  <c r="M11" i="13"/>
  <c r="L11" i="13"/>
  <c r="K11" i="13"/>
  <c r="J11" i="13"/>
  <c r="I11" i="13"/>
  <c r="H11" i="13"/>
  <c r="G11" i="13"/>
  <c r="F11" i="13"/>
  <c r="E11" i="13"/>
  <c r="D11" i="13"/>
  <c r="C11" i="13"/>
  <c r="B11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B10" i="13"/>
  <c r="N9" i="13"/>
  <c r="M9" i="13"/>
  <c r="L9" i="13"/>
  <c r="K9" i="13"/>
  <c r="J9" i="13"/>
  <c r="I9" i="13"/>
  <c r="H9" i="13"/>
  <c r="G9" i="13"/>
  <c r="F9" i="13"/>
  <c r="E9" i="13"/>
  <c r="D9" i="13"/>
  <c r="C9" i="13"/>
  <c r="B9" i="13"/>
  <c r="N8" i="13"/>
  <c r="M8" i="13"/>
  <c r="L8" i="13"/>
  <c r="K8" i="13"/>
  <c r="J8" i="13"/>
  <c r="I8" i="13"/>
  <c r="H8" i="13"/>
  <c r="G8" i="13"/>
  <c r="F8" i="13"/>
  <c r="E8" i="13"/>
  <c r="D8" i="13"/>
  <c r="C8" i="13"/>
  <c r="B8" i="13"/>
  <c r="N7" i="13"/>
  <c r="M7" i="13"/>
  <c r="L7" i="13"/>
  <c r="K7" i="13"/>
  <c r="J7" i="13"/>
  <c r="I7" i="13"/>
  <c r="H7" i="13"/>
  <c r="G7" i="13"/>
  <c r="F7" i="13"/>
  <c r="E7" i="13"/>
  <c r="D7" i="13"/>
  <c r="C7" i="13"/>
  <c r="B7" i="13"/>
  <c r="N6" i="13"/>
  <c r="M6" i="13"/>
  <c r="L6" i="13"/>
  <c r="K6" i="13"/>
  <c r="J6" i="13"/>
  <c r="I6" i="13"/>
  <c r="H6" i="13"/>
  <c r="G6" i="13"/>
  <c r="F6" i="13"/>
  <c r="E6" i="13"/>
  <c r="D6" i="13"/>
  <c r="C6" i="13"/>
  <c r="B6" i="13"/>
  <c r="N5" i="13"/>
  <c r="M5" i="13"/>
  <c r="L5" i="13"/>
  <c r="K5" i="13"/>
  <c r="J5" i="13"/>
  <c r="I5" i="13"/>
  <c r="H5" i="13"/>
  <c r="G5" i="13"/>
  <c r="F5" i="13"/>
  <c r="E5" i="13"/>
  <c r="D5" i="13"/>
  <c r="C5" i="13"/>
  <c r="B5" i="13"/>
  <c r="A5" i="12"/>
  <c r="B5" i="12"/>
  <c r="C5" i="12"/>
  <c r="D5" i="12"/>
  <c r="E5" i="12"/>
  <c r="F5" i="12"/>
  <c r="G5" i="12"/>
  <c r="H5" i="12"/>
  <c r="I5" i="12"/>
  <c r="J5" i="12"/>
  <c r="K5" i="12"/>
  <c r="L5" i="12"/>
  <c r="M5" i="12"/>
  <c r="N5" i="12"/>
  <c r="A6" i="12"/>
  <c r="B6" i="12"/>
  <c r="C6" i="12"/>
  <c r="D6" i="12"/>
  <c r="E6" i="12"/>
  <c r="F6" i="12"/>
  <c r="G6" i="12"/>
  <c r="H6" i="12"/>
  <c r="I6" i="12"/>
  <c r="J6" i="12"/>
  <c r="K6" i="12"/>
  <c r="L6" i="12"/>
  <c r="M6" i="12"/>
  <c r="N6" i="12"/>
  <c r="A7" i="12"/>
  <c r="B7" i="12"/>
  <c r="C7" i="12"/>
  <c r="D7" i="12"/>
  <c r="E7" i="12"/>
  <c r="F7" i="12"/>
  <c r="G7" i="12"/>
  <c r="H7" i="12"/>
  <c r="I7" i="12"/>
  <c r="J7" i="12"/>
  <c r="K7" i="12"/>
  <c r="L7" i="12"/>
  <c r="M7" i="12"/>
  <c r="N7" i="12"/>
  <c r="A8" i="12"/>
  <c r="B8" i="12"/>
  <c r="C8" i="12"/>
  <c r="D8" i="12"/>
  <c r="E8" i="12"/>
  <c r="F8" i="12"/>
  <c r="G8" i="12"/>
  <c r="H8" i="12"/>
  <c r="I8" i="12"/>
  <c r="J8" i="12"/>
  <c r="K8" i="12"/>
  <c r="L8" i="12"/>
  <c r="M8" i="12"/>
  <c r="N8" i="12"/>
  <c r="A9" i="12"/>
  <c r="B9" i="12"/>
  <c r="C9" i="12"/>
  <c r="D9" i="12"/>
  <c r="E9" i="12"/>
  <c r="F9" i="12"/>
  <c r="G9" i="12"/>
  <c r="H9" i="12"/>
  <c r="I9" i="12"/>
  <c r="J9" i="12"/>
  <c r="K9" i="12"/>
  <c r="L9" i="12"/>
  <c r="M9" i="12"/>
  <c r="N9" i="12"/>
  <c r="A10" i="12"/>
  <c r="B10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A11" i="12"/>
  <c r="B11" i="12"/>
  <c r="C11" i="12"/>
  <c r="D11" i="12"/>
  <c r="E11" i="12"/>
  <c r="F11" i="12"/>
  <c r="G11" i="12"/>
  <c r="H11" i="12"/>
  <c r="I11" i="12"/>
  <c r="J11" i="12"/>
  <c r="K11" i="12"/>
  <c r="L11" i="12"/>
  <c r="M11" i="12"/>
  <c r="N11" i="12"/>
  <c r="A12" i="12"/>
  <c r="B12" i="12"/>
  <c r="C12" i="12"/>
  <c r="D12" i="12"/>
  <c r="E12" i="12"/>
  <c r="F12" i="12"/>
  <c r="G12" i="12"/>
  <c r="H12" i="12"/>
  <c r="I12" i="12"/>
  <c r="J12" i="12"/>
  <c r="K12" i="12"/>
  <c r="L12" i="12"/>
  <c r="M12" i="12"/>
  <c r="N12" i="12"/>
  <c r="A13" i="12"/>
  <c r="B13" i="12"/>
  <c r="C13" i="12"/>
  <c r="D13" i="12"/>
  <c r="E13" i="12"/>
  <c r="F13" i="12"/>
  <c r="G13" i="12"/>
  <c r="H13" i="12"/>
  <c r="I13" i="12"/>
  <c r="J13" i="12"/>
  <c r="K13" i="12"/>
  <c r="L13" i="12"/>
  <c r="M13" i="12"/>
  <c r="N13" i="12"/>
  <c r="A14" i="12"/>
  <c r="B14" i="12"/>
  <c r="C14" i="12"/>
  <c r="D14" i="12"/>
  <c r="E14" i="12"/>
  <c r="F14" i="12"/>
  <c r="G14" i="12"/>
  <c r="H14" i="12"/>
  <c r="I14" i="12"/>
  <c r="J14" i="12"/>
  <c r="K14" i="12"/>
  <c r="L14" i="12"/>
  <c r="M14" i="12"/>
  <c r="N14" i="12"/>
  <c r="A15" i="12"/>
  <c r="B15" i="12"/>
  <c r="C15" i="12"/>
  <c r="D15" i="12"/>
  <c r="E15" i="12"/>
  <c r="F15" i="12"/>
  <c r="G15" i="12"/>
  <c r="H15" i="12"/>
  <c r="I15" i="12"/>
  <c r="J15" i="12"/>
  <c r="K15" i="12"/>
  <c r="L15" i="12"/>
  <c r="M15" i="12"/>
  <c r="N15" i="12"/>
  <c r="A16" i="12"/>
  <c r="B16" i="12"/>
  <c r="C16" i="12"/>
  <c r="D16" i="12"/>
  <c r="E16" i="12"/>
  <c r="F16" i="12"/>
  <c r="G16" i="12"/>
  <c r="H16" i="12"/>
  <c r="I16" i="12"/>
  <c r="J16" i="12"/>
  <c r="K16" i="12"/>
  <c r="L16" i="12"/>
  <c r="M16" i="12"/>
  <c r="N16" i="12"/>
  <c r="A17" i="12"/>
  <c r="B17" i="12"/>
  <c r="C17" i="12"/>
  <c r="D17" i="12"/>
  <c r="E17" i="12"/>
  <c r="F17" i="12"/>
  <c r="G17" i="12"/>
  <c r="H17" i="12"/>
  <c r="I17" i="12"/>
  <c r="J17" i="12"/>
  <c r="K17" i="12"/>
  <c r="L17" i="12"/>
  <c r="M17" i="12"/>
  <c r="N17" i="12"/>
  <c r="A18" i="12"/>
  <c r="B18" i="12"/>
  <c r="C18" i="12"/>
  <c r="D18" i="12"/>
  <c r="E18" i="12"/>
  <c r="F18" i="12"/>
  <c r="G18" i="12"/>
  <c r="H18" i="12"/>
  <c r="I18" i="12"/>
  <c r="J18" i="12"/>
  <c r="K18" i="12"/>
  <c r="L18" i="12"/>
  <c r="M18" i="12"/>
  <c r="N18" i="12"/>
  <c r="A19" i="12"/>
  <c r="B19" i="12"/>
  <c r="C19" i="12"/>
  <c r="D19" i="12"/>
  <c r="E19" i="12"/>
  <c r="F19" i="12"/>
  <c r="G19" i="12"/>
  <c r="H19" i="12"/>
  <c r="I19" i="12"/>
  <c r="J19" i="12"/>
  <c r="K19" i="12"/>
  <c r="L19" i="12"/>
  <c r="M19" i="12"/>
  <c r="N19" i="12"/>
  <c r="A20" i="12"/>
  <c r="B20" i="12"/>
  <c r="C20" i="12"/>
  <c r="D20" i="12"/>
  <c r="E20" i="12"/>
  <c r="F20" i="12"/>
  <c r="G20" i="12"/>
  <c r="H20" i="12"/>
  <c r="I20" i="12"/>
  <c r="J20" i="12"/>
  <c r="K20" i="12"/>
  <c r="L20" i="12"/>
  <c r="M20" i="12"/>
  <c r="N20" i="12"/>
  <c r="A21" i="12"/>
  <c r="B21" i="12"/>
  <c r="C21" i="12"/>
  <c r="D21" i="12"/>
  <c r="E21" i="12"/>
  <c r="F21" i="12"/>
  <c r="G21" i="12"/>
  <c r="H21" i="12"/>
  <c r="I21" i="12"/>
  <c r="J21" i="12"/>
  <c r="K21" i="12"/>
  <c r="L21" i="12"/>
  <c r="M21" i="12"/>
  <c r="N21" i="12"/>
  <c r="A22" i="12"/>
  <c r="B22" i="12"/>
  <c r="C22" i="12"/>
  <c r="D22" i="12"/>
  <c r="E22" i="12"/>
  <c r="F22" i="12"/>
  <c r="G22" i="12"/>
  <c r="H22" i="12"/>
  <c r="I22" i="12"/>
  <c r="J22" i="12"/>
  <c r="K22" i="12"/>
  <c r="L22" i="12"/>
  <c r="M22" i="12"/>
  <c r="N22" i="12"/>
  <c r="A23" i="12"/>
  <c r="B23" i="12"/>
  <c r="C23" i="12"/>
  <c r="D23" i="12"/>
  <c r="E23" i="12"/>
  <c r="F23" i="12"/>
  <c r="G23" i="12"/>
  <c r="H23" i="12"/>
  <c r="I23" i="12"/>
  <c r="J23" i="12"/>
  <c r="K23" i="12"/>
  <c r="L23" i="12"/>
  <c r="M23" i="12"/>
  <c r="N23" i="12"/>
  <c r="A24" i="12"/>
  <c r="B24" i="12"/>
  <c r="C24" i="12"/>
  <c r="D24" i="12"/>
  <c r="E24" i="12"/>
  <c r="F24" i="12"/>
  <c r="G24" i="12"/>
  <c r="H24" i="12"/>
  <c r="I24" i="12"/>
  <c r="J24" i="12"/>
  <c r="K24" i="12"/>
  <c r="L24" i="12"/>
  <c r="M24" i="12"/>
  <c r="N24" i="12"/>
  <c r="A25" i="12"/>
  <c r="B25" i="12"/>
  <c r="C25" i="12"/>
  <c r="D25" i="12"/>
  <c r="E25" i="12"/>
  <c r="F25" i="12"/>
  <c r="G25" i="12"/>
  <c r="H25" i="12"/>
  <c r="I25" i="12"/>
  <c r="J25" i="12"/>
  <c r="K25" i="12"/>
  <c r="L25" i="12"/>
  <c r="M25" i="12"/>
  <c r="N25" i="12"/>
  <c r="A26" i="12"/>
  <c r="B26" i="12"/>
  <c r="C26" i="12"/>
  <c r="D26" i="12"/>
  <c r="E26" i="12"/>
  <c r="F26" i="12"/>
  <c r="G26" i="12"/>
  <c r="H26" i="12"/>
  <c r="I26" i="12"/>
  <c r="J26" i="12"/>
  <c r="K26" i="12"/>
  <c r="L26" i="12"/>
  <c r="M26" i="12"/>
  <c r="N26" i="12"/>
  <c r="A27" i="12"/>
  <c r="B27" i="12"/>
  <c r="C27" i="12"/>
  <c r="D27" i="12"/>
  <c r="E27" i="12"/>
  <c r="F27" i="12"/>
  <c r="G27" i="12"/>
  <c r="H27" i="12"/>
  <c r="I27" i="12"/>
  <c r="J27" i="12"/>
  <c r="K27" i="12"/>
  <c r="L27" i="12"/>
  <c r="M27" i="12"/>
  <c r="N27" i="12"/>
  <c r="A28" i="12"/>
  <c r="B28" i="12"/>
  <c r="C28" i="12"/>
  <c r="D28" i="12"/>
  <c r="E28" i="12"/>
  <c r="F28" i="12"/>
  <c r="G28" i="12"/>
  <c r="H28" i="12"/>
  <c r="I28" i="12"/>
  <c r="J28" i="12"/>
  <c r="K28" i="12"/>
  <c r="L28" i="12"/>
  <c r="M28" i="12"/>
  <c r="N28" i="12"/>
  <c r="A29" i="12"/>
  <c r="B29" i="12"/>
  <c r="C29" i="12"/>
  <c r="D29" i="12"/>
  <c r="E29" i="12"/>
  <c r="F29" i="12"/>
  <c r="G29" i="12"/>
  <c r="H29" i="12"/>
  <c r="I29" i="12"/>
  <c r="J29" i="12"/>
  <c r="K29" i="12"/>
  <c r="L29" i="12"/>
  <c r="M29" i="12"/>
  <c r="N29" i="12"/>
  <c r="A30" i="12"/>
  <c r="B30" i="12"/>
  <c r="C30" i="12"/>
  <c r="D30" i="12"/>
  <c r="E30" i="12"/>
  <c r="F30" i="12"/>
  <c r="G30" i="12"/>
  <c r="H30" i="12"/>
  <c r="I30" i="12"/>
  <c r="J30" i="12"/>
  <c r="K30" i="12"/>
  <c r="L30" i="12"/>
  <c r="M30" i="12"/>
  <c r="N30" i="12"/>
  <c r="A31" i="12"/>
  <c r="B31" i="12"/>
  <c r="C31" i="12"/>
  <c r="D31" i="12"/>
  <c r="E31" i="12"/>
  <c r="F31" i="12"/>
  <c r="G31" i="12"/>
  <c r="H31" i="12"/>
  <c r="I31" i="12"/>
  <c r="J31" i="12"/>
  <c r="K31" i="12"/>
  <c r="L31" i="12"/>
  <c r="M31" i="12"/>
  <c r="N31" i="12"/>
  <c r="A32" i="12"/>
  <c r="B32" i="12"/>
  <c r="C32" i="12"/>
  <c r="D32" i="12"/>
  <c r="E32" i="12"/>
  <c r="F32" i="12"/>
  <c r="G32" i="12"/>
  <c r="H32" i="12"/>
  <c r="I32" i="12"/>
  <c r="J32" i="12"/>
  <c r="K32" i="12"/>
  <c r="L32" i="12"/>
  <c r="M32" i="12"/>
  <c r="N32" i="12"/>
  <c r="A33" i="12"/>
  <c r="B33" i="12"/>
  <c r="C33" i="12"/>
  <c r="D33" i="12"/>
  <c r="E33" i="12"/>
  <c r="F33" i="12"/>
  <c r="G33" i="12"/>
  <c r="H33" i="12"/>
  <c r="I33" i="12"/>
  <c r="J33" i="12"/>
  <c r="K33" i="12"/>
  <c r="L33" i="12"/>
  <c r="M33" i="12"/>
  <c r="N33" i="12"/>
  <c r="A34" i="12"/>
  <c r="B34" i="12"/>
  <c r="C34" i="12"/>
  <c r="D34" i="12"/>
  <c r="E34" i="12"/>
  <c r="F34" i="12"/>
  <c r="G34" i="12"/>
  <c r="H34" i="12"/>
  <c r="I34" i="12"/>
  <c r="J34" i="12"/>
  <c r="K34" i="12"/>
  <c r="L34" i="12"/>
  <c r="M34" i="12"/>
  <c r="N34" i="12"/>
  <c r="A35" i="12"/>
  <c r="B35" i="12"/>
  <c r="C35" i="12"/>
  <c r="D35" i="12"/>
  <c r="E35" i="12"/>
  <c r="F35" i="12"/>
  <c r="G35" i="12"/>
  <c r="H35" i="12"/>
  <c r="I35" i="12"/>
  <c r="J35" i="12"/>
  <c r="K35" i="12"/>
  <c r="L35" i="12"/>
  <c r="M35" i="12"/>
  <c r="N35" i="12"/>
  <c r="A36" i="12"/>
  <c r="B36" i="12"/>
  <c r="C36" i="12"/>
  <c r="D36" i="12"/>
  <c r="E36" i="12"/>
  <c r="F36" i="12"/>
  <c r="G36" i="12"/>
  <c r="H36" i="12"/>
  <c r="I36" i="12"/>
  <c r="J36" i="12"/>
  <c r="K36" i="12"/>
  <c r="L36" i="12"/>
  <c r="M36" i="12"/>
  <c r="N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A38" i="12"/>
  <c r="B38" i="12"/>
  <c r="C38" i="12"/>
  <c r="D38" i="12"/>
  <c r="E38" i="12"/>
  <c r="F38" i="12"/>
  <c r="G38" i="12"/>
  <c r="H38" i="12"/>
  <c r="I38" i="12"/>
  <c r="J38" i="12"/>
  <c r="K38" i="12"/>
  <c r="L38" i="12"/>
  <c r="M38" i="12"/>
  <c r="N38" i="12"/>
  <c r="A39" i="12"/>
  <c r="B39" i="12"/>
  <c r="C39" i="12"/>
  <c r="D39" i="12"/>
  <c r="E39" i="12"/>
  <c r="F39" i="12"/>
  <c r="G39" i="12"/>
  <c r="H39" i="12"/>
  <c r="I39" i="12"/>
  <c r="J39" i="12"/>
  <c r="K39" i="12"/>
  <c r="L39" i="12"/>
  <c r="M39" i="12"/>
  <c r="N39" i="12"/>
  <c r="A40" i="12"/>
  <c r="B40" i="12"/>
  <c r="C40" i="12"/>
  <c r="D40" i="12"/>
  <c r="E40" i="12"/>
  <c r="F40" i="12"/>
  <c r="G40" i="12"/>
  <c r="H40" i="12"/>
  <c r="I40" i="12"/>
  <c r="J40" i="12"/>
  <c r="K40" i="12"/>
  <c r="L40" i="12"/>
  <c r="M40" i="12"/>
  <c r="N40" i="12"/>
  <c r="A41" i="12"/>
  <c r="B41" i="12"/>
  <c r="C41" i="12"/>
  <c r="D41" i="12"/>
  <c r="E41" i="12"/>
  <c r="F41" i="12"/>
  <c r="G41" i="12"/>
  <c r="H41" i="12"/>
  <c r="I41" i="12"/>
  <c r="J41" i="12"/>
  <c r="K41" i="12"/>
  <c r="L41" i="12"/>
  <c r="M41" i="12"/>
  <c r="N41" i="12"/>
  <c r="A42" i="12"/>
  <c r="B42" i="12"/>
  <c r="C42" i="12"/>
  <c r="D42" i="12"/>
  <c r="E42" i="12"/>
  <c r="F42" i="12"/>
  <c r="G42" i="12"/>
  <c r="H42" i="12"/>
  <c r="I42" i="12"/>
  <c r="J42" i="12"/>
  <c r="K42" i="12"/>
  <c r="L42" i="12"/>
  <c r="M42" i="12"/>
  <c r="N42" i="12"/>
  <c r="A43" i="12"/>
  <c r="B43" i="12"/>
  <c r="C43" i="12"/>
  <c r="D43" i="12"/>
  <c r="E43" i="12"/>
  <c r="F43" i="12"/>
  <c r="G43" i="12"/>
  <c r="H43" i="12"/>
  <c r="I43" i="12"/>
  <c r="J43" i="12"/>
  <c r="K43" i="12"/>
  <c r="L43" i="12"/>
  <c r="M43" i="12"/>
  <c r="N43" i="12"/>
  <c r="A44" i="12"/>
  <c r="B44" i="12"/>
  <c r="C44" i="12"/>
  <c r="D44" i="12"/>
  <c r="E44" i="12"/>
  <c r="F44" i="12"/>
  <c r="G44" i="12"/>
  <c r="H44" i="12"/>
  <c r="I44" i="12"/>
  <c r="J44" i="12"/>
  <c r="K44" i="12"/>
  <c r="L44" i="12"/>
  <c r="M44" i="12"/>
  <c r="N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A46" i="12"/>
  <c r="B46" i="12"/>
  <c r="C46" i="12"/>
  <c r="D46" i="12"/>
  <c r="E46" i="12"/>
  <c r="F46" i="12"/>
  <c r="G46" i="12"/>
  <c r="H46" i="12"/>
  <c r="I46" i="12"/>
  <c r="J46" i="12"/>
  <c r="K46" i="12"/>
  <c r="L46" i="12"/>
  <c r="M46" i="12"/>
  <c r="N46" i="12"/>
  <c r="A47" i="12"/>
  <c r="B47" i="12"/>
  <c r="C47" i="12"/>
  <c r="D47" i="12"/>
  <c r="E47" i="12"/>
  <c r="F47" i="12"/>
  <c r="G47" i="12"/>
  <c r="H47" i="12"/>
  <c r="I47" i="12"/>
  <c r="J47" i="12"/>
  <c r="K47" i="12"/>
  <c r="L47" i="12"/>
  <c r="M47" i="12"/>
  <c r="N47" i="12"/>
  <c r="A48" i="12"/>
  <c r="B48" i="12"/>
  <c r="C48" i="12"/>
  <c r="D48" i="12"/>
  <c r="E48" i="12"/>
  <c r="F48" i="12"/>
  <c r="G48" i="12"/>
  <c r="H48" i="12"/>
  <c r="I48" i="12"/>
  <c r="J48" i="12"/>
  <c r="K48" i="12"/>
  <c r="L48" i="12"/>
  <c r="M48" i="12"/>
  <c r="N48" i="12"/>
  <c r="A49" i="12"/>
  <c r="B49" i="12"/>
  <c r="C49" i="12"/>
  <c r="D49" i="12"/>
  <c r="E49" i="12"/>
  <c r="F49" i="12"/>
  <c r="G49" i="12"/>
  <c r="H49" i="12"/>
  <c r="I49" i="12"/>
  <c r="J49" i="12"/>
  <c r="K49" i="12"/>
  <c r="L49" i="12"/>
  <c r="M49" i="12"/>
  <c r="N49" i="12"/>
  <c r="A50" i="12"/>
  <c r="B50" i="12"/>
  <c r="C50" i="12"/>
  <c r="D50" i="12"/>
  <c r="E50" i="12"/>
  <c r="F50" i="12"/>
  <c r="G50" i="12"/>
  <c r="H50" i="12"/>
  <c r="I50" i="12"/>
  <c r="J50" i="12"/>
  <c r="K50" i="12"/>
  <c r="L50" i="12"/>
  <c r="M50" i="12"/>
  <c r="N50" i="12"/>
  <c r="A51" i="12"/>
  <c r="B51" i="12"/>
  <c r="C51" i="12"/>
  <c r="D51" i="12"/>
  <c r="E51" i="12"/>
  <c r="F51" i="12"/>
  <c r="G51" i="12"/>
  <c r="H51" i="12"/>
  <c r="I51" i="12"/>
  <c r="J51" i="12"/>
  <c r="K51" i="12"/>
  <c r="L51" i="12"/>
  <c r="M51" i="12"/>
  <c r="N51" i="12"/>
  <c r="A52" i="12"/>
  <c r="B52" i="12"/>
  <c r="C52" i="12"/>
  <c r="D52" i="12"/>
  <c r="E52" i="12"/>
  <c r="F52" i="12"/>
  <c r="G52" i="12"/>
  <c r="H52" i="12"/>
  <c r="I52" i="12"/>
  <c r="J52" i="12"/>
  <c r="K52" i="12"/>
  <c r="L52" i="12"/>
  <c r="M52" i="12"/>
  <c r="N52" i="12"/>
  <c r="A53" i="12"/>
  <c r="B53" i="12"/>
  <c r="C53" i="12"/>
  <c r="D53" i="12"/>
  <c r="E53" i="12"/>
  <c r="F53" i="12"/>
  <c r="G53" i="12"/>
  <c r="H53" i="12"/>
  <c r="I53" i="12"/>
  <c r="J53" i="12"/>
  <c r="K53" i="12"/>
  <c r="L53" i="12"/>
  <c r="M53" i="12"/>
  <c r="N53" i="12"/>
  <c r="A54" i="12"/>
  <c r="B54" i="12"/>
  <c r="C54" i="12"/>
  <c r="D54" i="12"/>
  <c r="E54" i="12"/>
  <c r="F54" i="12"/>
  <c r="G54" i="12"/>
  <c r="H54" i="12"/>
  <c r="I54" i="12"/>
  <c r="J54" i="12"/>
  <c r="K54" i="12"/>
  <c r="L54" i="12"/>
  <c r="M54" i="12"/>
  <c r="N54" i="12"/>
  <c r="A55" i="12"/>
  <c r="B55" i="12"/>
  <c r="C55" i="12"/>
  <c r="D55" i="12"/>
  <c r="E55" i="12"/>
  <c r="F55" i="12"/>
  <c r="G55" i="12"/>
  <c r="H55" i="12"/>
  <c r="I55" i="12"/>
  <c r="J55" i="12"/>
  <c r="K55" i="12"/>
  <c r="L55" i="12"/>
  <c r="M55" i="12"/>
  <c r="N55" i="12"/>
  <c r="A56" i="12"/>
  <c r="B56" i="12"/>
  <c r="C56" i="12"/>
  <c r="D56" i="12"/>
  <c r="E56" i="12"/>
  <c r="F56" i="12"/>
  <c r="G56" i="12"/>
  <c r="H56" i="12"/>
  <c r="I56" i="12"/>
  <c r="J56" i="12"/>
  <c r="K56" i="12"/>
  <c r="L56" i="12"/>
  <c r="M56" i="12"/>
  <c r="N56" i="12"/>
  <c r="A57" i="12"/>
  <c r="B57" i="12"/>
  <c r="C57" i="12"/>
  <c r="D57" i="12"/>
  <c r="E57" i="12"/>
  <c r="F57" i="12"/>
  <c r="G57" i="12"/>
  <c r="H57" i="12"/>
  <c r="I57" i="12"/>
  <c r="J57" i="12"/>
  <c r="K57" i="12"/>
  <c r="L57" i="12"/>
  <c r="M57" i="12"/>
  <c r="N57" i="12"/>
  <c r="A58" i="12"/>
  <c r="B58" i="12"/>
  <c r="C58" i="12"/>
  <c r="D58" i="12"/>
  <c r="E58" i="12"/>
  <c r="F58" i="12"/>
  <c r="G58" i="12"/>
  <c r="H58" i="12"/>
  <c r="I58" i="12"/>
  <c r="J58" i="12"/>
  <c r="K58" i="12"/>
  <c r="L58" i="12"/>
  <c r="M58" i="12"/>
  <c r="N58" i="12"/>
  <c r="A59" i="12"/>
  <c r="B59" i="12"/>
  <c r="C59" i="12"/>
  <c r="D59" i="12"/>
  <c r="E59" i="12"/>
  <c r="F59" i="12"/>
  <c r="G59" i="12"/>
  <c r="H59" i="12"/>
  <c r="I59" i="12"/>
  <c r="J59" i="12"/>
  <c r="K59" i="12"/>
  <c r="L59" i="12"/>
  <c r="M59" i="12"/>
  <c r="N59" i="12"/>
  <c r="A60" i="12"/>
  <c r="B60" i="12"/>
  <c r="C60" i="12"/>
  <c r="D60" i="12"/>
  <c r="E60" i="12"/>
  <c r="F60" i="12"/>
  <c r="G60" i="12"/>
  <c r="H60" i="12"/>
  <c r="I60" i="12"/>
  <c r="J60" i="12"/>
  <c r="K60" i="12"/>
  <c r="L60" i="12"/>
  <c r="M60" i="12"/>
  <c r="N60" i="12"/>
  <c r="A61" i="12"/>
  <c r="B61" i="12"/>
  <c r="C61" i="12"/>
  <c r="D61" i="12"/>
  <c r="E61" i="12"/>
  <c r="F61" i="12"/>
  <c r="G61" i="12"/>
  <c r="H61" i="12"/>
  <c r="I61" i="12"/>
  <c r="J61" i="12"/>
  <c r="K61" i="12"/>
  <c r="L61" i="12"/>
  <c r="M61" i="12"/>
  <c r="N61" i="12"/>
  <c r="A62" i="12"/>
  <c r="B62" i="12"/>
  <c r="C62" i="12"/>
  <c r="D62" i="12"/>
  <c r="E62" i="12"/>
  <c r="F62" i="12"/>
  <c r="G62" i="12"/>
  <c r="H62" i="12"/>
  <c r="I62" i="12"/>
  <c r="J62" i="12"/>
  <c r="K62" i="12"/>
  <c r="L62" i="12"/>
  <c r="M62" i="12"/>
  <c r="N62" i="12"/>
  <c r="A63" i="12"/>
  <c r="B63" i="12"/>
  <c r="C63" i="12"/>
  <c r="D63" i="12"/>
  <c r="E63" i="12"/>
  <c r="F63" i="12"/>
  <c r="G63" i="12"/>
  <c r="H63" i="12"/>
  <c r="I63" i="12"/>
  <c r="J63" i="12"/>
  <c r="K63" i="12"/>
  <c r="L63" i="12"/>
  <c r="M63" i="12"/>
  <c r="N63" i="12"/>
  <c r="A64" i="12"/>
  <c r="B64" i="12"/>
  <c r="C64" i="12"/>
  <c r="D64" i="12"/>
  <c r="E64" i="12"/>
  <c r="F64" i="12"/>
  <c r="G64" i="12"/>
  <c r="H64" i="12"/>
  <c r="I64" i="12"/>
  <c r="J64" i="12"/>
  <c r="K64" i="12"/>
  <c r="L64" i="12"/>
  <c r="M64" i="12"/>
  <c r="N64" i="12"/>
  <c r="A65" i="12"/>
  <c r="B65" i="12"/>
  <c r="C65" i="12"/>
  <c r="D65" i="12"/>
  <c r="E65" i="12"/>
  <c r="F65" i="12"/>
  <c r="G65" i="12"/>
  <c r="H65" i="12"/>
  <c r="I65" i="12"/>
  <c r="J65" i="12"/>
  <c r="K65" i="12"/>
  <c r="L65" i="12"/>
  <c r="M65" i="12"/>
  <c r="N65" i="12"/>
  <c r="A66" i="12"/>
  <c r="B66" i="12"/>
  <c r="C66" i="12"/>
  <c r="D66" i="12"/>
  <c r="E66" i="12"/>
  <c r="F66" i="12"/>
  <c r="G66" i="12"/>
  <c r="H66" i="12"/>
  <c r="I66" i="12"/>
  <c r="J66" i="12"/>
  <c r="K66" i="12"/>
  <c r="L66" i="12"/>
  <c r="M66" i="12"/>
  <c r="N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A69" i="12"/>
  <c r="B69" i="12"/>
  <c r="C69" i="12"/>
  <c r="D69" i="12"/>
  <c r="E69" i="12"/>
  <c r="F69" i="12"/>
  <c r="G69" i="12"/>
  <c r="H69" i="12"/>
  <c r="I69" i="12"/>
  <c r="J69" i="12"/>
  <c r="K69" i="12"/>
  <c r="L69" i="12"/>
  <c r="M69" i="12"/>
  <c r="N69" i="12"/>
  <c r="A70" i="12"/>
  <c r="B70" i="12"/>
  <c r="C70" i="12"/>
  <c r="D70" i="12"/>
  <c r="E70" i="12"/>
  <c r="F70" i="12"/>
  <c r="G70" i="12"/>
  <c r="H70" i="12"/>
  <c r="I70" i="12"/>
  <c r="J70" i="12"/>
  <c r="K70" i="12"/>
  <c r="L70" i="12"/>
  <c r="M70" i="12"/>
  <c r="N70" i="12"/>
  <c r="A71" i="12"/>
  <c r="B71" i="12"/>
  <c r="C71" i="12"/>
  <c r="D71" i="12"/>
  <c r="E71" i="12"/>
  <c r="F71" i="12"/>
  <c r="G71" i="12"/>
  <c r="H71" i="12"/>
  <c r="I71" i="12"/>
  <c r="J71" i="12"/>
  <c r="K71" i="12"/>
  <c r="L71" i="12"/>
  <c r="M71" i="12"/>
  <c r="N71" i="12"/>
  <c r="A7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A73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A74" i="12"/>
  <c r="B74" i="12"/>
  <c r="C74" i="12"/>
  <c r="D74" i="12"/>
  <c r="E74" i="12"/>
  <c r="F74" i="12"/>
  <c r="G74" i="12"/>
  <c r="H74" i="12"/>
  <c r="I74" i="12"/>
  <c r="J74" i="12"/>
  <c r="K74" i="12"/>
  <c r="L74" i="12"/>
  <c r="M74" i="12"/>
  <c r="N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A76" i="12"/>
  <c r="B76" i="12"/>
  <c r="C76" i="12"/>
  <c r="D76" i="12"/>
  <c r="E76" i="12"/>
  <c r="F76" i="12"/>
  <c r="G76" i="12"/>
  <c r="H76" i="12"/>
  <c r="I76" i="12"/>
  <c r="J76" i="12"/>
  <c r="K76" i="12"/>
  <c r="L76" i="12"/>
  <c r="M76" i="12"/>
  <c r="N76" i="12"/>
  <c r="A77" i="12"/>
  <c r="B77" i="12"/>
  <c r="C77" i="12"/>
  <c r="D77" i="12"/>
  <c r="E77" i="12"/>
  <c r="F77" i="12"/>
  <c r="G77" i="12"/>
  <c r="H77" i="12"/>
  <c r="I77" i="12"/>
  <c r="J77" i="12"/>
  <c r="K77" i="12"/>
  <c r="L77" i="12"/>
  <c r="M77" i="12"/>
  <c r="N77" i="12"/>
  <c r="N77" i="11"/>
  <c r="M77" i="11"/>
  <c r="L77" i="11"/>
  <c r="K77" i="11"/>
  <c r="J77" i="11"/>
  <c r="I77" i="11"/>
  <c r="H77" i="11"/>
  <c r="G77" i="11"/>
  <c r="F77" i="11"/>
  <c r="E77" i="11"/>
  <c r="D77" i="11"/>
  <c r="C77" i="11"/>
  <c r="B77" i="11"/>
  <c r="N76" i="11"/>
  <c r="M76" i="11"/>
  <c r="L76" i="11"/>
  <c r="K76" i="11"/>
  <c r="J76" i="11"/>
  <c r="I76" i="11"/>
  <c r="H76" i="11"/>
  <c r="G76" i="11"/>
  <c r="F76" i="11"/>
  <c r="E76" i="11"/>
  <c r="D76" i="11"/>
  <c r="C76" i="11"/>
  <c r="B76" i="11"/>
  <c r="N75" i="11"/>
  <c r="M75" i="11"/>
  <c r="L75" i="11"/>
  <c r="K75" i="11"/>
  <c r="J75" i="11"/>
  <c r="I75" i="11"/>
  <c r="H75" i="11"/>
  <c r="G75" i="11"/>
  <c r="F75" i="11"/>
  <c r="E75" i="11"/>
  <c r="D75" i="11"/>
  <c r="C75" i="11"/>
  <c r="B75" i="11"/>
  <c r="N74" i="11"/>
  <c r="M74" i="11"/>
  <c r="L74" i="11"/>
  <c r="K74" i="11"/>
  <c r="J74" i="11"/>
  <c r="I74" i="11"/>
  <c r="H74" i="11"/>
  <c r="G74" i="11"/>
  <c r="F74" i="11"/>
  <c r="E74" i="11"/>
  <c r="D74" i="11"/>
  <c r="C74" i="11"/>
  <c r="B74" i="11"/>
  <c r="N73" i="11"/>
  <c r="M73" i="11"/>
  <c r="L73" i="11"/>
  <c r="K73" i="11"/>
  <c r="J73" i="11"/>
  <c r="I73" i="11"/>
  <c r="H73" i="11"/>
  <c r="G73" i="11"/>
  <c r="F73" i="11"/>
  <c r="E73" i="11"/>
  <c r="D73" i="11"/>
  <c r="C73" i="11"/>
  <c r="B73" i="11"/>
  <c r="N72" i="11"/>
  <c r="M72" i="11"/>
  <c r="L72" i="11"/>
  <c r="K72" i="11"/>
  <c r="J72" i="11"/>
  <c r="I72" i="11"/>
  <c r="H72" i="11"/>
  <c r="G72" i="11"/>
  <c r="F72" i="11"/>
  <c r="E72" i="11"/>
  <c r="D72" i="11"/>
  <c r="C72" i="11"/>
  <c r="B72" i="11"/>
  <c r="N71" i="11"/>
  <c r="M71" i="11"/>
  <c r="L71" i="11"/>
  <c r="K71" i="11"/>
  <c r="J71" i="11"/>
  <c r="I71" i="11"/>
  <c r="H71" i="11"/>
  <c r="G71" i="11"/>
  <c r="F71" i="11"/>
  <c r="E71" i="11"/>
  <c r="D71" i="11"/>
  <c r="C71" i="11"/>
  <c r="B71" i="11"/>
  <c r="N70" i="11"/>
  <c r="M70" i="11"/>
  <c r="L70" i="11"/>
  <c r="K70" i="11"/>
  <c r="J70" i="11"/>
  <c r="I70" i="11"/>
  <c r="H70" i="11"/>
  <c r="G70" i="11"/>
  <c r="F70" i="11"/>
  <c r="E70" i="11"/>
  <c r="D70" i="11"/>
  <c r="C70" i="11"/>
  <c r="B70" i="11"/>
  <c r="N69" i="11"/>
  <c r="M69" i="11"/>
  <c r="L69" i="11"/>
  <c r="K69" i="11"/>
  <c r="J69" i="11"/>
  <c r="I69" i="11"/>
  <c r="H69" i="11"/>
  <c r="G69" i="11"/>
  <c r="F69" i="11"/>
  <c r="E69" i="11"/>
  <c r="D69" i="11"/>
  <c r="C69" i="11"/>
  <c r="B69" i="11"/>
  <c r="N68" i="11"/>
  <c r="M68" i="11"/>
  <c r="L68" i="11"/>
  <c r="K68" i="11"/>
  <c r="J68" i="11"/>
  <c r="I68" i="11"/>
  <c r="H68" i="11"/>
  <c r="G68" i="11"/>
  <c r="F68" i="11"/>
  <c r="E68" i="11"/>
  <c r="D68" i="11"/>
  <c r="C68" i="11"/>
  <c r="B68" i="11"/>
  <c r="N67" i="11"/>
  <c r="M67" i="11"/>
  <c r="L67" i="11"/>
  <c r="K67" i="11"/>
  <c r="J67" i="11"/>
  <c r="I67" i="11"/>
  <c r="H67" i="11"/>
  <c r="G67" i="11"/>
  <c r="F67" i="11"/>
  <c r="E67" i="11"/>
  <c r="D67" i="11"/>
  <c r="C67" i="11"/>
  <c r="B67" i="11"/>
  <c r="N66" i="11"/>
  <c r="M66" i="11"/>
  <c r="L66" i="11"/>
  <c r="K66" i="11"/>
  <c r="J66" i="11"/>
  <c r="I66" i="11"/>
  <c r="H66" i="11"/>
  <c r="G66" i="11"/>
  <c r="F66" i="11"/>
  <c r="E66" i="11"/>
  <c r="D66" i="11"/>
  <c r="C66" i="11"/>
  <c r="B66" i="11"/>
  <c r="N65" i="11"/>
  <c r="M65" i="11"/>
  <c r="L65" i="11"/>
  <c r="K65" i="11"/>
  <c r="J65" i="11"/>
  <c r="I65" i="11"/>
  <c r="H65" i="11"/>
  <c r="G65" i="11"/>
  <c r="F65" i="11"/>
  <c r="E65" i="11"/>
  <c r="D65" i="11"/>
  <c r="C65" i="11"/>
  <c r="B65" i="11"/>
  <c r="N64" i="11"/>
  <c r="M64" i="11"/>
  <c r="L64" i="11"/>
  <c r="K64" i="11"/>
  <c r="J64" i="11"/>
  <c r="I64" i="11"/>
  <c r="H64" i="11"/>
  <c r="G64" i="11"/>
  <c r="F64" i="11"/>
  <c r="E64" i="11"/>
  <c r="D64" i="11"/>
  <c r="C64" i="11"/>
  <c r="B64" i="11"/>
  <c r="N63" i="11"/>
  <c r="M63" i="11"/>
  <c r="L63" i="11"/>
  <c r="K63" i="11"/>
  <c r="J63" i="11"/>
  <c r="I63" i="11"/>
  <c r="H63" i="11"/>
  <c r="G63" i="11"/>
  <c r="F63" i="11"/>
  <c r="E63" i="11"/>
  <c r="D63" i="11"/>
  <c r="C63" i="11"/>
  <c r="B63" i="11"/>
  <c r="N62" i="11"/>
  <c r="M62" i="11"/>
  <c r="L62" i="11"/>
  <c r="K62" i="11"/>
  <c r="J62" i="11"/>
  <c r="I62" i="11"/>
  <c r="H62" i="11"/>
  <c r="G62" i="11"/>
  <c r="F62" i="11"/>
  <c r="E62" i="11"/>
  <c r="D62" i="11"/>
  <c r="C62" i="11"/>
  <c r="B62" i="11"/>
  <c r="N61" i="11"/>
  <c r="M61" i="11"/>
  <c r="L61" i="11"/>
  <c r="K61" i="11"/>
  <c r="J61" i="11"/>
  <c r="I61" i="11"/>
  <c r="H61" i="11"/>
  <c r="G61" i="11"/>
  <c r="F61" i="11"/>
  <c r="E61" i="11"/>
  <c r="D61" i="11"/>
  <c r="C61" i="11"/>
  <c r="B61" i="11"/>
  <c r="N60" i="11"/>
  <c r="M60" i="11"/>
  <c r="L60" i="11"/>
  <c r="K60" i="11"/>
  <c r="J60" i="11"/>
  <c r="I60" i="11"/>
  <c r="H60" i="11"/>
  <c r="G60" i="11"/>
  <c r="F60" i="11"/>
  <c r="E60" i="11"/>
  <c r="D60" i="11"/>
  <c r="C60" i="11"/>
  <c r="B60" i="11"/>
  <c r="N59" i="11"/>
  <c r="M59" i="11"/>
  <c r="L59" i="11"/>
  <c r="K59" i="11"/>
  <c r="J59" i="11"/>
  <c r="I59" i="11"/>
  <c r="H59" i="11"/>
  <c r="G59" i="11"/>
  <c r="F59" i="11"/>
  <c r="E59" i="11"/>
  <c r="D59" i="11"/>
  <c r="C59" i="11"/>
  <c r="B59" i="11"/>
  <c r="N58" i="11"/>
  <c r="M58" i="11"/>
  <c r="L58" i="11"/>
  <c r="K58" i="11"/>
  <c r="J58" i="11"/>
  <c r="I58" i="11"/>
  <c r="H58" i="11"/>
  <c r="G58" i="11"/>
  <c r="F58" i="11"/>
  <c r="E58" i="11"/>
  <c r="D58" i="11"/>
  <c r="C58" i="11"/>
  <c r="B58" i="11"/>
  <c r="N57" i="11"/>
  <c r="M57" i="11"/>
  <c r="L57" i="11"/>
  <c r="K57" i="11"/>
  <c r="J57" i="11"/>
  <c r="I57" i="11"/>
  <c r="H57" i="11"/>
  <c r="G57" i="11"/>
  <c r="F57" i="11"/>
  <c r="E57" i="11"/>
  <c r="D57" i="11"/>
  <c r="C57" i="11"/>
  <c r="B57" i="11"/>
  <c r="N56" i="11"/>
  <c r="M56" i="11"/>
  <c r="L56" i="11"/>
  <c r="K56" i="11"/>
  <c r="J56" i="11"/>
  <c r="I56" i="11"/>
  <c r="H56" i="11"/>
  <c r="G56" i="11"/>
  <c r="F56" i="11"/>
  <c r="E56" i="11"/>
  <c r="D56" i="11"/>
  <c r="C56" i="11"/>
  <c r="B56" i="11"/>
  <c r="N55" i="11"/>
  <c r="M55" i="11"/>
  <c r="L55" i="11"/>
  <c r="K55" i="11"/>
  <c r="J55" i="11"/>
  <c r="I55" i="11"/>
  <c r="H55" i="11"/>
  <c r="G55" i="11"/>
  <c r="F55" i="11"/>
  <c r="E55" i="11"/>
  <c r="D55" i="11"/>
  <c r="C55" i="11"/>
  <c r="B55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B54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B53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B52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B51" i="11"/>
  <c r="N50" i="11"/>
  <c r="M50" i="11"/>
  <c r="L50" i="11"/>
  <c r="K50" i="11"/>
  <c r="J50" i="11"/>
  <c r="I50" i="11"/>
  <c r="H50" i="11"/>
  <c r="G50" i="11"/>
  <c r="F50" i="11"/>
  <c r="E50" i="11"/>
  <c r="D50" i="11"/>
  <c r="C50" i="11"/>
  <c r="B50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B49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B48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B47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B46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B45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B44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B43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B42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B41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B40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B39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B38" i="11"/>
  <c r="N37" i="11"/>
  <c r="M37" i="11"/>
  <c r="L37" i="11"/>
  <c r="K37" i="11"/>
  <c r="J37" i="11"/>
  <c r="I37" i="11"/>
  <c r="H37" i="11"/>
  <c r="G37" i="11"/>
  <c r="F37" i="11"/>
  <c r="E37" i="11"/>
  <c r="D37" i="11"/>
  <c r="C37" i="11"/>
  <c r="B37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B36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B35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B34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B33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B32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B31" i="11"/>
  <c r="N30" i="11"/>
  <c r="M30" i="11"/>
  <c r="L30" i="11"/>
  <c r="K30" i="11"/>
  <c r="J30" i="11"/>
  <c r="I30" i="11"/>
  <c r="H30" i="11"/>
  <c r="G30" i="11"/>
  <c r="F30" i="11"/>
  <c r="E30" i="11"/>
  <c r="D30" i="11"/>
  <c r="C30" i="11"/>
  <c r="B30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B29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B28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B27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B26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B25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B24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B23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B22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B21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B19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B18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B17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B16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B15" i="11"/>
  <c r="N14" i="11"/>
  <c r="M14" i="11"/>
  <c r="L14" i="11"/>
  <c r="K14" i="11"/>
  <c r="J14" i="11"/>
  <c r="I14" i="11"/>
  <c r="H14" i="11"/>
  <c r="G14" i="11"/>
  <c r="F14" i="11"/>
  <c r="E14" i="11"/>
  <c r="D14" i="11"/>
  <c r="C14" i="11"/>
  <c r="B14" i="11"/>
  <c r="N13" i="11"/>
  <c r="M13" i="11"/>
  <c r="L13" i="11"/>
  <c r="K13" i="11"/>
  <c r="J13" i="11"/>
  <c r="I13" i="11"/>
  <c r="H13" i="11"/>
  <c r="G13" i="11"/>
  <c r="F13" i="11"/>
  <c r="E13" i="11"/>
  <c r="D13" i="11"/>
  <c r="C13" i="11"/>
  <c r="B13" i="11"/>
  <c r="N12" i="11"/>
  <c r="M12" i="11"/>
  <c r="L12" i="11"/>
  <c r="K12" i="11"/>
  <c r="J12" i="11"/>
  <c r="I12" i="11"/>
  <c r="H12" i="11"/>
  <c r="G12" i="11"/>
  <c r="F12" i="11"/>
  <c r="E12" i="11"/>
  <c r="D12" i="11"/>
  <c r="C12" i="11"/>
  <c r="B12" i="11"/>
  <c r="N11" i="11"/>
  <c r="M11" i="11"/>
  <c r="L11" i="11"/>
  <c r="K11" i="11"/>
  <c r="J11" i="11"/>
  <c r="I11" i="11"/>
  <c r="H11" i="11"/>
  <c r="G11" i="11"/>
  <c r="F11" i="11"/>
  <c r="E11" i="11"/>
  <c r="D11" i="11"/>
  <c r="C11" i="11"/>
  <c r="B11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N9" i="11"/>
  <c r="M9" i="11"/>
  <c r="L9" i="11"/>
  <c r="K9" i="11"/>
  <c r="J9" i="11"/>
  <c r="I9" i="11"/>
  <c r="H9" i="11"/>
  <c r="G9" i="11"/>
  <c r="F9" i="11"/>
  <c r="E9" i="11"/>
  <c r="D9" i="11"/>
  <c r="C9" i="11"/>
  <c r="B9" i="11"/>
  <c r="N8" i="11"/>
  <c r="M8" i="11"/>
  <c r="L8" i="11"/>
  <c r="K8" i="11"/>
  <c r="J8" i="11"/>
  <c r="I8" i="11"/>
  <c r="H8" i="11"/>
  <c r="G8" i="11"/>
  <c r="F8" i="11"/>
  <c r="E8" i="11"/>
  <c r="D8" i="11"/>
  <c r="C8" i="11"/>
  <c r="B8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N6" i="11"/>
  <c r="M6" i="11"/>
  <c r="L6" i="11"/>
  <c r="K6" i="11"/>
  <c r="J6" i="11"/>
  <c r="I6" i="11"/>
  <c r="H6" i="11"/>
  <c r="G6" i="11"/>
  <c r="F6" i="11"/>
  <c r="E6" i="11"/>
  <c r="D6" i="11"/>
  <c r="C6" i="11"/>
  <c r="B6" i="11"/>
  <c r="N5" i="11"/>
  <c r="M5" i="11"/>
  <c r="L5" i="11"/>
  <c r="K5" i="11"/>
  <c r="J5" i="11"/>
  <c r="I5" i="11"/>
  <c r="H5" i="11"/>
  <c r="G5" i="11"/>
  <c r="F5" i="11"/>
  <c r="E5" i="11"/>
  <c r="D5" i="11"/>
  <c r="C5" i="11"/>
  <c r="B5" i="11"/>
  <c r="A89" i="11"/>
  <c r="A87" i="11"/>
  <c r="A86" i="11"/>
  <c r="A85" i="11"/>
  <c r="A84" i="11"/>
  <c r="A81" i="11"/>
  <c r="A79" i="11"/>
  <c r="A77" i="11"/>
  <c r="A76" i="11"/>
  <c r="A75" i="11"/>
  <c r="A74" i="11"/>
  <c r="A73" i="11"/>
  <c r="A72" i="11"/>
  <c r="A71" i="11"/>
  <c r="A70" i="11"/>
  <c r="A69" i="11"/>
  <c r="A68" i="11"/>
  <c r="A67" i="11"/>
  <c r="A66" i="11"/>
  <c r="A65" i="11"/>
  <c r="A64" i="11"/>
  <c r="A63" i="11"/>
  <c r="A62" i="11"/>
  <c r="A61" i="11"/>
  <c r="A60" i="11"/>
  <c r="A59" i="11"/>
  <c r="A58" i="11"/>
  <c r="A57" i="11"/>
  <c r="A56" i="11"/>
  <c r="A55" i="11"/>
  <c r="A54" i="11"/>
  <c r="A53" i="11"/>
  <c r="A52" i="11"/>
  <c r="A51" i="11"/>
  <c r="A50" i="11"/>
  <c r="A49" i="11"/>
  <c r="A48" i="11"/>
  <c r="A47" i="11"/>
  <c r="A46" i="11"/>
  <c r="A45" i="11"/>
  <c r="A44" i="11"/>
  <c r="A43" i="11"/>
  <c r="A42" i="11"/>
  <c r="A41" i="11"/>
  <c r="A40" i="11"/>
  <c r="A39" i="11"/>
  <c r="A38" i="11"/>
  <c r="A37" i="11"/>
  <c r="A36" i="11"/>
  <c r="A35" i="11"/>
  <c r="A34" i="11"/>
  <c r="A33" i="11"/>
  <c r="A32" i="11"/>
  <c r="A31" i="11"/>
  <c r="A30" i="11"/>
  <c r="A29" i="11"/>
  <c r="A28" i="11"/>
  <c r="A27" i="11"/>
  <c r="A26" i="11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V36" i="26" l="1"/>
  <c r="X37" i="33" s="1"/>
  <c r="V60" i="26"/>
  <c r="X61" i="33" s="1"/>
  <c r="V12" i="26"/>
  <c r="X13" i="33" s="1"/>
  <c r="V76" i="26"/>
  <c r="X77" i="33" s="1"/>
  <c r="AD22" i="35"/>
  <c r="V33" i="26"/>
  <c r="X34" i="33" s="1"/>
  <c r="AM54" i="35"/>
  <c r="AG40" i="35"/>
  <c r="AM58" i="35"/>
  <c r="Y12" i="11"/>
  <c r="AB39" i="15" s="1"/>
  <c r="W11" i="19" s="1"/>
  <c r="Y13" i="13"/>
  <c r="AB40" i="17" s="1"/>
  <c r="AG12" i="19" s="1"/>
  <c r="AJ41" i="35"/>
  <c r="AG13" i="35"/>
  <c r="AJ22" i="35"/>
  <c r="AG36" i="35"/>
  <c r="AJ69" i="35"/>
  <c r="AP40" i="35"/>
  <c r="AM14" i="35"/>
  <c r="AD19" i="35"/>
  <c r="AA42" i="35"/>
  <c r="AA12" i="35"/>
  <c r="AJ16" i="35"/>
  <c r="AM33" i="35"/>
  <c r="AJ61" i="35"/>
  <c r="AM62" i="35"/>
  <c r="AA66" i="35"/>
  <c r="AA49" i="35"/>
  <c r="AA20" i="35"/>
  <c r="AJ49" i="35"/>
  <c r="AP34" i="35"/>
  <c r="AD75" i="35"/>
  <c r="AD51" i="35"/>
  <c r="AP73" i="35"/>
  <c r="AM26" i="35"/>
  <c r="AD73" i="35"/>
  <c r="AG10" i="35"/>
  <c r="AG60" i="35"/>
  <c r="AP65" i="35"/>
  <c r="AA15" i="35"/>
  <c r="AM28" i="35"/>
  <c r="Y9" i="13"/>
  <c r="AB36" i="17" s="1"/>
  <c r="AG8" i="19" s="1"/>
  <c r="AG16" i="35"/>
  <c r="AP13" i="35"/>
  <c r="AJ54" i="35"/>
  <c r="AD57" i="35"/>
  <c r="AP47" i="35"/>
  <c r="AJ17" i="35"/>
  <c r="AD60" i="35"/>
  <c r="AG74" i="35"/>
  <c r="AG50" i="35"/>
  <c r="AJ35" i="35"/>
  <c r="AM52" i="35"/>
  <c r="AA8" i="35"/>
  <c r="AG71" i="35"/>
  <c r="AG55" i="35"/>
  <c r="AJ5" i="35"/>
  <c r="AD36" i="35"/>
  <c r="AG32" i="35"/>
  <c r="AM74" i="35"/>
  <c r="AM50" i="35"/>
  <c r="AG53" i="35"/>
  <c r="AA40" i="35"/>
  <c r="AP20" i="35"/>
  <c r="AD54" i="35"/>
  <c r="AM46" i="35"/>
  <c r="AA74" i="35"/>
  <c r="AA10" i="35"/>
  <c r="AA31" i="35"/>
  <c r="AP29" i="35"/>
  <c r="AD17" i="35"/>
  <c r="AP15" i="35"/>
  <c r="AM70" i="35"/>
  <c r="Y9" i="11"/>
  <c r="AB36" i="15" s="1"/>
  <c r="W8" i="19" s="1"/>
  <c r="Y10" i="13"/>
  <c r="AB37" i="17" s="1"/>
  <c r="AG9" i="19" s="1"/>
  <c r="AG72" i="35"/>
  <c r="AG56" i="35"/>
  <c r="AJ73" i="35"/>
  <c r="AJ9" i="35"/>
  <c r="AA46" i="35"/>
  <c r="AD28" i="35"/>
  <c r="AM39" i="35"/>
  <c r="AA37" i="35"/>
  <c r="AD9" i="35"/>
  <c r="AJ67" i="35"/>
  <c r="AM20" i="35"/>
  <c r="AP7" i="35"/>
  <c r="AA64" i="35"/>
  <c r="AG7" i="35"/>
  <c r="AP44" i="35"/>
  <c r="AG44" i="35"/>
  <c r="AP49" i="35"/>
  <c r="AP9" i="35"/>
  <c r="AA75" i="35"/>
  <c r="Y14" i="12"/>
  <c r="AB41" i="16" s="1"/>
  <c r="AB13" i="19" s="1"/>
  <c r="Y10" i="12"/>
  <c r="AB37" i="16" s="1"/>
  <c r="AB9" i="19" s="1"/>
  <c r="AG64" i="35"/>
  <c r="AM18" i="35"/>
  <c r="AP53" i="35"/>
  <c r="AG21" i="35"/>
  <c r="AG5" i="35"/>
  <c r="AM47" i="35"/>
  <c r="AJ8" i="35"/>
  <c r="Y6" i="12"/>
  <c r="AB33" i="16" s="1"/>
  <c r="AB5" i="19" s="1"/>
  <c r="Y12" i="13"/>
  <c r="AB39" i="17" s="1"/>
  <c r="AG11" i="19" s="1"/>
  <c r="AA62" i="35"/>
  <c r="AJ46" i="35"/>
  <c r="AD49" i="35"/>
  <c r="AP39" i="35"/>
  <c r="AG12" i="35"/>
  <c r="AA21" i="35"/>
  <c r="AD12" i="35"/>
  <c r="AG37" i="35"/>
  <c r="AJ70" i="35"/>
  <c r="AM63" i="35"/>
  <c r="AP58" i="35"/>
  <c r="AG42" i="35"/>
  <c r="AM65" i="35"/>
  <c r="AG47" i="35"/>
  <c r="AJ29" i="35"/>
  <c r="V5" i="26"/>
  <c r="X6" i="33" s="1"/>
  <c r="V50" i="26"/>
  <c r="X51" i="33" s="1"/>
  <c r="V31" i="26"/>
  <c r="X32" i="33" s="1"/>
  <c r="V65" i="26"/>
  <c r="X66" i="33" s="1"/>
  <c r="V40" i="26"/>
  <c r="X41" i="33" s="1"/>
  <c r="V39" i="26"/>
  <c r="X40" i="33" s="1"/>
  <c r="V73" i="26"/>
  <c r="X74" i="33" s="1"/>
  <c r="V27" i="26"/>
  <c r="X28" i="33" s="1"/>
  <c r="V13" i="26"/>
  <c r="X14" i="33" s="1"/>
  <c r="V11" i="26"/>
  <c r="X12" i="33" s="1"/>
  <c r="V63" i="26"/>
  <c r="X64" i="33" s="1"/>
  <c r="V45" i="26"/>
  <c r="X46" i="33" s="1"/>
  <c r="V67" i="26"/>
  <c r="X68" i="33" s="1"/>
  <c r="V35" i="26"/>
  <c r="X36" i="33" s="1"/>
  <c r="V53" i="26"/>
  <c r="X54" i="33" s="1"/>
  <c r="V34" i="26"/>
  <c r="X35" i="33" s="1"/>
  <c r="V72" i="26"/>
  <c r="X73" i="33" s="1"/>
  <c r="V8" i="26"/>
  <c r="X9" i="33" s="1"/>
  <c r="V26" i="26"/>
  <c r="X27" i="33" s="1"/>
  <c r="V71" i="26"/>
  <c r="X72" i="33" s="1"/>
  <c r="V7" i="26"/>
  <c r="X8" i="33" s="1"/>
  <c r="V64" i="26"/>
  <c r="X65" i="33" s="1"/>
  <c r="V48" i="26"/>
  <c r="X49" i="33" s="1"/>
  <c r="AM10" i="35"/>
  <c r="AJ14" i="35"/>
  <c r="AG58" i="35"/>
  <c r="AD70" i="35"/>
  <c r="AG63" i="35"/>
  <c r="AP28" i="35"/>
  <c r="AA61" i="35"/>
  <c r="Y7" i="11"/>
  <c r="AB34" i="15" s="1"/>
  <c r="W6" i="19" s="1"/>
  <c r="Y15" i="11"/>
  <c r="AB42" i="15" s="1"/>
  <c r="W14" i="19" s="1"/>
  <c r="AJ33" i="35"/>
  <c r="AM7" i="35"/>
  <c r="AG66" i="35"/>
  <c r="AD35" i="35"/>
  <c r="AA58" i="35"/>
  <c r="AP19" i="35"/>
  <c r="V19" i="26"/>
  <c r="X20" i="33" s="1"/>
  <c r="V15" i="26"/>
  <c r="X16" i="33" s="1"/>
  <c r="V49" i="26"/>
  <c r="X50" i="33" s="1"/>
  <c r="AG8" i="35"/>
  <c r="AA38" i="35"/>
  <c r="AA43" i="35"/>
  <c r="AD20" i="35"/>
  <c r="AJ6" i="35"/>
  <c r="AJ59" i="35"/>
  <c r="AA13" i="35"/>
  <c r="V37" i="26"/>
  <c r="X38" i="33" s="1"/>
  <c r="Y6" i="11"/>
  <c r="AB33" i="15" s="1"/>
  <c r="W5" i="19" s="1"/>
  <c r="Y14" i="11"/>
  <c r="AB41" i="15" s="1"/>
  <c r="W13" i="19" s="1"/>
  <c r="Y7" i="13"/>
  <c r="AB34" i="17" s="1"/>
  <c r="AG6" i="19" s="1"/>
  <c r="Y15" i="13"/>
  <c r="AB42" i="17" s="1"/>
  <c r="AG14" i="19" s="1"/>
  <c r="AJ57" i="35"/>
  <c r="AJ38" i="35"/>
  <c r="AP42" i="35"/>
  <c r="AD41" i="35"/>
  <c r="AP31" i="35"/>
  <c r="AM73" i="35"/>
  <c r="AD6" i="35"/>
  <c r="AD59" i="35"/>
  <c r="AD11" i="35"/>
  <c r="Y11" i="11"/>
  <c r="AB38" i="15" s="1"/>
  <c r="W10" i="19" s="1"/>
  <c r="AP74" i="35"/>
  <c r="AP50" i="35"/>
  <c r="AG34" i="35"/>
  <c r="AM57" i="35"/>
  <c r="AG39" i="35"/>
  <c r="AJ21" i="35"/>
  <c r="AP26" i="35"/>
  <c r="AA59" i="35"/>
  <c r="AD24" i="35"/>
  <c r="AJ42" i="35"/>
  <c r="AM59" i="35"/>
  <c r="AM11" i="35"/>
  <c r="V21" i="26"/>
  <c r="X22" i="33" s="1"/>
  <c r="V66" i="26"/>
  <c r="X67" i="33" s="1"/>
  <c r="V47" i="26"/>
  <c r="X48" i="33" s="1"/>
  <c r="V17" i="26"/>
  <c r="X18" i="33" s="1"/>
  <c r="AM34" i="35"/>
  <c r="AD52" i="35"/>
  <c r="AA69" i="35"/>
  <c r="AA24" i="35"/>
  <c r="AD38" i="35"/>
  <c r="V43" i="26"/>
  <c r="X44" i="33" s="1"/>
  <c r="BS29" i="11"/>
  <c r="D56" i="15"/>
  <c r="BS61" i="11"/>
  <c r="D88" i="15"/>
  <c r="AS88" i="15" s="1"/>
  <c r="BX6" i="11"/>
  <c r="AD6" i="11"/>
  <c r="CD8" i="11"/>
  <c r="AJ8" i="11"/>
  <c r="BU13" i="11"/>
  <c r="AA13" i="11"/>
  <c r="BS65" i="12"/>
  <c r="D92" i="16"/>
  <c r="AS92" i="16" s="1"/>
  <c r="BV63" i="12"/>
  <c r="U63" i="12"/>
  <c r="AY63" i="12"/>
  <c r="W63" i="12"/>
  <c r="AB63" i="12"/>
  <c r="T63" i="12"/>
  <c r="BT62" i="12"/>
  <c r="S62" i="12"/>
  <c r="AW62" i="12"/>
  <c r="Z62" i="12"/>
  <c r="R62" i="12"/>
  <c r="CB58" i="12"/>
  <c r="AH58" i="12"/>
  <c r="BE58" i="12"/>
  <c r="CB7" i="11"/>
  <c r="AH7" i="11"/>
  <c r="BX11" i="11"/>
  <c r="AD11" i="11"/>
  <c r="BV13" i="11"/>
  <c r="AB13" i="11"/>
  <c r="W13" i="11"/>
  <c r="T13" i="11"/>
  <c r="U13" i="11"/>
  <c r="CB15" i="11"/>
  <c r="AH15" i="11"/>
  <c r="BZ25" i="11"/>
  <c r="BC25" i="11"/>
  <c r="AF25" i="11"/>
  <c r="BX27" i="11"/>
  <c r="BA27" i="11"/>
  <c r="AD27" i="11"/>
  <c r="BV29" i="11"/>
  <c r="T29" i="11"/>
  <c r="W29" i="11"/>
  <c r="AY29" i="11"/>
  <c r="AB29" i="11"/>
  <c r="U29" i="11"/>
  <c r="CB31" i="11"/>
  <c r="BE31" i="11"/>
  <c r="AH31" i="11"/>
  <c r="BU34" i="11"/>
  <c r="AA34" i="11"/>
  <c r="AX34" i="11"/>
  <c r="BY38" i="11"/>
  <c r="BB38" i="11"/>
  <c r="AE38" i="11"/>
  <c r="CE40" i="11"/>
  <c r="BH40" i="11"/>
  <c r="AK40" i="11"/>
  <c r="BV45" i="11"/>
  <c r="AB45" i="11"/>
  <c r="AY45" i="11"/>
  <c r="U45" i="11"/>
  <c r="T45" i="11"/>
  <c r="W45" i="11"/>
  <c r="BV53" i="11"/>
  <c r="AY53" i="11"/>
  <c r="T53" i="11"/>
  <c r="W53" i="11"/>
  <c r="AB53" i="11"/>
  <c r="U53" i="11"/>
  <c r="BW56" i="11"/>
  <c r="AC56" i="11"/>
  <c r="AZ56" i="11"/>
  <c r="BV61" i="11"/>
  <c r="W61" i="11"/>
  <c r="T61" i="11"/>
  <c r="AB61" i="11"/>
  <c r="AY61" i="11"/>
  <c r="U61" i="11"/>
  <c r="BW64" i="11"/>
  <c r="AC64" i="11"/>
  <c r="AZ64" i="11"/>
  <c r="BZ65" i="11"/>
  <c r="BC65" i="11"/>
  <c r="AF65" i="11"/>
  <c r="CD69" i="11"/>
  <c r="AJ69" i="11"/>
  <c r="BG69" i="11"/>
  <c r="BG81" i="11"/>
  <c r="CB71" i="11"/>
  <c r="BE71" i="11"/>
  <c r="AH71" i="11"/>
  <c r="BE83" i="11"/>
  <c r="BU74" i="11"/>
  <c r="AX74" i="11"/>
  <c r="AA74" i="11"/>
  <c r="AX86" i="11"/>
  <c r="CD77" i="11"/>
  <c r="AJ77" i="11"/>
  <c r="BG77" i="11"/>
  <c r="BG89" i="11"/>
  <c r="AJ78" i="11"/>
  <c r="CD78" i="11"/>
  <c r="Y74" i="12"/>
  <c r="AB101" i="16" s="1"/>
  <c r="AB73" i="19" s="1"/>
  <c r="AV74" i="12"/>
  <c r="AO101" i="16" s="1"/>
  <c r="AV86" i="12"/>
  <c r="AO113" i="16" s="1"/>
  <c r="BW72" i="12"/>
  <c r="AC72" i="12"/>
  <c r="AZ72" i="12"/>
  <c r="AZ84" i="12"/>
  <c r="BW68" i="12"/>
  <c r="AZ68" i="12"/>
  <c r="AC68" i="12"/>
  <c r="AZ80" i="12"/>
  <c r="CA66" i="12"/>
  <c r="AG66" i="12"/>
  <c r="BD66" i="12"/>
  <c r="BD78" i="12"/>
  <c r="CE64" i="12"/>
  <c r="BH64" i="12"/>
  <c r="AK64" i="12"/>
  <c r="BU63" i="12"/>
  <c r="AX63" i="12"/>
  <c r="AA63" i="12"/>
  <c r="CE60" i="12"/>
  <c r="AK60" i="12"/>
  <c r="BH60" i="12"/>
  <c r="CA58" i="12"/>
  <c r="BD58" i="12"/>
  <c r="AG58" i="12"/>
  <c r="BU55" i="12"/>
  <c r="AA55" i="12"/>
  <c r="AX55" i="12"/>
  <c r="CJ6" i="12"/>
  <c r="C10" i="27" s="1"/>
  <c r="CC51" i="12"/>
  <c r="AI51" i="12"/>
  <c r="BF51" i="12"/>
  <c r="Y50" i="12"/>
  <c r="AB77" i="16" s="1"/>
  <c r="AB49" i="19" s="1"/>
  <c r="AV50" i="12"/>
  <c r="AO77" i="16" s="1"/>
  <c r="CC47" i="12"/>
  <c r="AI47" i="12"/>
  <c r="BF47" i="12"/>
  <c r="Y46" i="12"/>
  <c r="AB73" i="16" s="1"/>
  <c r="AB45" i="19" s="1"/>
  <c r="AV46" i="12"/>
  <c r="AO73" i="16" s="1"/>
  <c r="CC43" i="12"/>
  <c r="AI43" i="12"/>
  <c r="BF43" i="12"/>
  <c r="CE40" i="12"/>
  <c r="BH40" i="12"/>
  <c r="AK40" i="12"/>
  <c r="CE36" i="12"/>
  <c r="AK36" i="12"/>
  <c r="BH36" i="12"/>
  <c r="BS63" i="11"/>
  <c r="D90" i="15"/>
  <c r="AS90" i="15" s="1"/>
  <c r="CC7" i="11"/>
  <c r="AI7" i="11"/>
  <c r="CD10" i="11"/>
  <c r="AJ10" i="11"/>
  <c r="BS8" i="11"/>
  <c r="D35" i="15"/>
  <c r="BS40" i="11"/>
  <c r="D67" i="15"/>
  <c r="CA6" i="11"/>
  <c r="AG6" i="11"/>
  <c r="CE10" i="11"/>
  <c r="AK10" i="11"/>
  <c r="BX13" i="11"/>
  <c r="AD13" i="11"/>
  <c r="BT17" i="11"/>
  <c r="AW17" i="11"/>
  <c r="Z17" i="11"/>
  <c r="R17" i="11"/>
  <c r="S17" i="11"/>
  <c r="BW18" i="11"/>
  <c r="AZ18" i="11"/>
  <c r="AC18" i="11"/>
  <c r="CC20" i="11"/>
  <c r="AI20" i="11"/>
  <c r="BF20" i="11"/>
  <c r="BX21" i="11"/>
  <c r="AD21" i="11"/>
  <c r="BA21" i="11"/>
  <c r="Y22" i="11"/>
  <c r="AB49" i="15" s="1"/>
  <c r="W21" i="19" s="1"/>
  <c r="AV22" i="11"/>
  <c r="AO49" i="15" s="1"/>
  <c r="CA22" i="11"/>
  <c r="AG22" i="11"/>
  <c r="BD22" i="11"/>
  <c r="BV23" i="11"/>
  <c r="AY23" i="11"/>
  <c r="T23" i="11"/>
  <c r="AB23" i="11"/>
  <c r="W23" i="11"/>
  <c r="U23" i="11"/>
  <c r="CD23" i="11"/>
  <c r="BG23" i="11"/>
  <c r="AJ23" i="11"/>
  <c r="BY24" i="11"/>
  <c r="BB24" i="11"/>
  <c r="AE24" i="11"/>
  <c r="BT25" i="11"/>
  <c r="AW25" i="11"/>
  <c r="S25" i="11"/>
  <c r="Z25" i="11"/>
  <c r="R25" i="11"/>
  <c r="CB25" i="11"/>
  <c r="BE25" i="11"/>
  <c r="AH25" i="11"/>
  <c r="BW26" i="11"/>
  <c r="AC26" i="11"/>
  <c r="AZ26" i="11"/>
  <c r="CE26" i="11"/>
  <c r="AK26" i="11"/>
  <c r="BH26" i="11"/>
  <c r="BZ27" i="11"/>
  <c r="BC27" i="11"/>
  <c r="AF27" i="11"/>
  <c r="BU28" i="11"/>
  <c r="AA28" i="11"/>
  <c r="AX28" i="11"/>
  <c r="CC28" i="11"/>
  <c r="BF28" i="11"/>
  <c r="AI28" i="11"/>
  <c r="BX29" i="11"/>
  <c r="BA29" i="11"/>
  <c r="AD29" i="11"/>
  <c r="Y30" i="11"/>
  <c r="AB57" i="15" s="1"/>
  <c r="W29" i="19" s="1"/>
  <c r="AV30" i="11"/>
  <c r="AO57" i="15" s="1"/>
  <c r="CA30" i="11"/>
  <c r="AG30" i="11"/>
  <c r="BD30" i="11"/>
  <c r="BV31" i="11"/>
  <c r="T31" i="11"/>
  <c r="AY31" i="11"/>
  <c r="U31" i="11"/>
  <c r="AB31" i="11"/>
  <c r="W31" i="11"/>
  <c r="CD31" i="11"/>
  <c r="BG31" i="11"/>
  <c r="AJ31" i="11"/>
  <c r="BY32" i="11"/>
  <c r="AE32" i="11"/>
  <c r="BB32" i="11"/>
  <c r="BT33" i="11"/>
  <c r="Z33" i="11"/>
  <c r="AW33" i="11"/>
  <c r="S33" i="11"/>
  <c r="R33" i="11"/>
  <c r="CB33" i="11"/>
  <c r="BE33" i="11"/>
  <c r="AH33" i="11"/>
  <c r="BW34" i="11"/>
  <c r="AZ34" i="11"/>
  <c r="AC34" i="11"/>
  <c r="CE34" i="11"/>
  <c r="BH34" i="11"/>
  <c r="AK34" i="11"/>
  <c r="BZ35" i="11"/>
  <c r="BC35" i="11"/>
  <c r="AF35" i="11"/>
  <c r="BU36" i="11"/>
  <c r="AX36" i="11"/>
  <c r="AA36" i="11"/>
  <c r="CC36" i="11"/>
  <c r="AI36" i="11"/>
  <c r="BF36" i="11"/>
  <c r="BX37" i="11"/>
  <c r="BA37" i="11"/>
  <c r="AD37" i="11"/>
  <c r="Y38" i="11"/>
  <c r="AB65" i="15" s="1"/>
  <c r="W37" i="19" s="1"/>
  <c r="AV38" i="11"/>
  <c r="AO65" i="15" s="1"/>
  <c r="CA38" i="11"/>
  <c r="AG38" i="11"/>
  <c r="BD38" i="11"/>
  <c r="BV39" i="11"/>
  <c r="W39" i="11"/>
  <c r="U39" i="11"/>
  <c r="T39" i="11"/>
  <c r="AB39" i="11"/>
  <c r="AY39" i="11"/>
  <c r="CD39" i="11"/>
  <c r="BG39" i="11"/>
  <c r="AJ39" i="11"/>
  <c r="BY40" i="11"/>
  <c r="AE40" i="11"/>
  <c r="BB40" i="11"/>
  <c r="BT41" i="11"/>
  <c r="R41" i="11"/>
  <c r="S41" i="11"/>
  <c r="AW41" i="11"/>
  <c r="Z41" i="11"/>
  <c r="CB41" i="11"/>
  <c r="BE41" i="11"/>
  <c r="AH41" i="11"/>
  <c r="BW42" i="11"/>
  <c r="AC42" i="11"/>
  <c r="AZ42" i="11"/>
  <c r="CE42" i="11"/>
  <c r="AK42" i="11"/>
  <c r="BH42" i="11"/>
  <c r="BZ43" i="11"/>
  <c r="AF43" i="11"/>
  <c r="BC43" i="11"/>
  <c r="BU44" i="11"/>
  <c r="AA44" i="11"/>
  <c r="AX44" i="11"/>
  <c r="CC44" i="11"/>
  <c r="BF44" i="11"/>
  <c r="AI44" i="11"/>
  <c r="BX45" i="11"/>
  <c r="AD45" i="11"/>
  <c r="BA45" i="11"/>
  <c r="AV46" i="11"/>
  <c r="AO73" i="15" s="1"/>
  <c r="Y46" i="11"/>
  <c r="AB73" i="15" s="1"/>
  <c r="W45" i="19" s="1"/>
  <c r="CA46" i="11"/>
  <c r="AG46" i="11"/>
  <c r="BD46" i="11"/>
  <c r="BV47" i="11"/>
  <c r="AY47" i="11"/>
  <c r="AB47" i="11"/>
  <c r="U47" i="11"/>
  <c r="W47" i="11"/>
  <c r="T47" i="11"/>
  <c r="CD47" i="11"/>
  <c r="AJ47" i="11"/>
  <c r="BG47" i="11"/>
  <c r="BY48" i="11"/>
  <c r="AE48" i="11"/>
  <c r="BB48" i="11"/>
  <c r="BT49" i="11"/>
  <c r="R49" i="11"/>
  <c r="Z49" i="11"/>
  <c r="AW49" i="11"/>
  <c r="S49" i="11"/>
  <c r="CB49" i="11"/>
  <c r="AH49" i="11"/>
  <c r="BE49" i="11"/>
  <c r="BW50" i="11"/>
  <c r="AZ50" i="11"/>
  <c r="AC50" i="11"/>
  <c r="CE50" i="11"/>
  <c r="BH50" i="11"/>
  <c r="AK50" i="11"/>
  <c r="BZ51" i="11"/>
  <c r="AF51" i="11"/>
  <c r="BC51" i="11"/>
  <c r="BU52" i="11"/>
  <c r="AX52" i="11"/>
  <c r="AA52" i="11"/>
  <c r="CC52" i="11"/>
  <c r="AI52" i="11"/>
  <c r="BF52" i="11"/>
  <c r="BX53" i="11"/>
  <c r="BA53" i="11"/>
  <c r="AD53" i="11"/>
  <c r="AV54" i="11"/>
  <c r="AO81" i="15" s="1"/>
  <c r="Y54" i="11"/>
  <c r="AB81" i="15" s="1"/>
  <c r="W53" i="19" s="1"/>
  <c r="CA54" i="11"/>
  <c r="AG54" i="11"/>
  <c r="BD54" i="11"/>
  <c r="BV55" i="11"/>
  <c r="AY55" i="11"/>
  <c r="U55" i="11"/>
  <c r="AB55" i="11"/>
  <c r="T55" i="11"/>
  <c r="W55" i="11"/>
  <c r="CK6" i="11"/>
  <c r="D9" i="27" s="1"/>
  <c r="CD55" i="11"/>
  <c r="BG55" i="11"/>
  <c r="AJ55" i="11"/>
  <c r="CS6" i="11"/>
  <c r="L9" i="27" s="1"/>
  <c r="BY56" i="11"/>
  <c r="BB56" i="11"/>
  <c r="AE56" i="11"/>
  <c r="BT57" i="11"/>
  <c r="AW57" i="11"/>
  <c r="R57" i="11"/>
  <c r="S57" i="11"/>
  <c r="Z57" i="11"/>
  <c r="CB57" i="11"/>
  <c r="AH57" i="11"/>
  <c r="BE57" i="11"/>
  <c r="BW58" i="11"/>
  <c r="AC58" i="11"/>
  <c r="AZ58" i="11"/>
  <c r="CE58" i="11"/>
  <c r="BH58" i="11"/>
  <c r="AK58" i="11"/>
  <c r="BZ59" i="11"/>
  <c r="AF59" i="11"/>
  <c r="BC59" i="11"/>
  <c r="BU60" i="11"/>
  <c r="AX60" i="11"/>
  <c r="AA60" i="11"/>
  <c r="CC60" i="11"/>
  <c r="BF60" i="11"/>
  <c r="AI60" i="11"/>
  <c r="BX61" i="11"/>
  <c r="BA61" i="11"/>
  <c r="AD61" i="11"/>
  <c r="Y62" i="11"/>
  <c r="AB89" i="15" s="1"/>
  <c r="W61" i="19" s="1"/>
  <c r="AV62" i="11"/>
  <c r="AO89" i="15" s="1"/>
  <c r="CA62" i="11"/>
  <c r="BD62" i="11"/>
  <c r="AG62" i="11"/>
  <c r="BV63" i="11"/>
  <c r="U63" i="11"/>
  <c r="W63" i="11"/>
  <c r="AY63" i="11"/>
  <c r="AB63" i="11"/>
  <c r="T63" i="11"/>
  <c r="CD63" i="11"/>
  <c r="BG63" i="11"/>
  <c r="AJ63" i="11"/>
  <c r="BY64" i="11"/>
  <c r="BB64" i="11"/>
  <c r="AE64" i="11"/>
  <c r="BT65" i="11"/>
  <c r="AW65" i="11"/>
  <c r="Z65" i="11"/>
  <c r="R65" i="11"/>
  <c r="S65" i="11"/>
  <c r="CB65" i="11"/>
  <c r="AH65" i="11"/>
  <c r="BE65" i="11"/>
  <c r="BW66" i="11"/>
  <c r="AZ66" i="11"/>
  <c r="AC66" i="11"/>
  <c r="AZ78" i="11"/>
  <c r="CE66" i="11"/>
  <c r="AK66" i="11"/>
  <c r="BH66" i="11"/>
  <c r="BH78" i="11"/>
  <c r="BZ67" i="11"/>
  <c r="BC67" i="11"/>
  <c r="AF67" i="11"/>
  <c r="BC79" i="11"/>
  <c r="BU68" i="11"/>
  <c r="AA68" i="11"/>
  <c r="AX68" i="11"/>
  <c r="AX80" i="11"/>
  <c r="CC68" i="11"/>
  <c r="AI68" i="11"/>
  <c r="BF68" i="11"/>
  <c r="BF80" i="11"/>
  <c r="BX69" i="11"/>
  <c r="AD69" i="11"/>
  <c r="BA69" i="11"/>
  <c r="BA81" i="11"/>
  <c r="Y70" i="11"/>
  <c r="AB97" i="15" s="1"/>
  <c r="W69" i="19" s="1"/>
  <c r="AV70" i="11"/>
  <c r="AO97" i="15" s="1"/>
  <c r="AV82" i="11"/>
  <c r="AO109" i="15" s="1"/>
  <c r="CA70" i="11"/>
  <c r="BD70" i="11"/>
  <c r="AG70" i="11"/>
  <c r="BD82" i="11"/>
  <c r="BV71" i="11"/>
  <c r="AB71" i="11"/>
  <c r="W71" i="11"/>
  <c r="U71" i="11"/>
  <c r="T71" i="11"/>
  <c r="AY71" i="11"/>
  <c r="AY83" i="11"/>
  <c r="CD71" i="11"/>
  <c r="BG71" i="11"/>
  <c r="AJ71" i="11"/>
  <c r="BG83" i="11"/>
  <c r="BY72" i="11"/>
  <c r="AE72" i="11"/>
  <c r="BB72" i="11"/>
  <c r="BB84" i="11"/>
  <c r="BT73" i="11"/>
  <c r="AW73" i="11"/>
  <c r="S73" i="11"/>
  <c r="R73" i="11"/>
  <c r="Z73" i="11"/>
  <c r="AW85" i="11"/>
  <c r="CB73" i="11"/>
  <c r="AH73" i="11"/>
  <c r="BE73" i="11"/>
  <c r="BE85" i="11"/>
  <c r="BW74" i="11"/>
  <c r="AZ74" i="11"/>
  <c r="AC74" i="11"/>
  <c r="AZ86" i="11"/>
  <c r="CE74" i="11"/>
  <c r="BH74" i="11"/>
  <c r="AK74" i="11"/>
  <c r="BH86" i="11"/>
  <c r="BZ75" i="11"/>
  <c r="AF75" i="11"/>
  <c r="BC75" i="11"/>
  <c r="BC87" i="11"/>
  <c r="BU76" i="11"/>
  <c r="AX76" i="11"/>
  <c r="AA76" i="11"/>
  <c r="AX88" i="11"/>
  <c r="CC76" i="11"/>
  <c r="AI76" i="11"/>
  <c r="BF76" i="11"/>
  <c r="BF88" i="11"/>
  <c r="BX77" i="11"/>
  <c r="AD77" i="11"/>
  <c r="BA77" i="11"/>
  <c r="BA89" i="11"/>
  <c r="BX78" i="11"/>
  <c r="AD78" i="11"/>
  <c r="CE77" i="12"/>
  <c r="BH77" i="12"/>
  <c r="AK77" i="12"/>
  <c r="BH89" i="12"/>
  <c r="CE78" i="12"/>
  <c r="AK78" i="12"/>
  <c r="BW77" i="12"/>
  <c r="AC77" i="12"/>
  <c r="AZ77" i="12"/>
  <c r="AZ89" i="12"/>
  <c r="BW78" i="12"/>
  <c r="AC78" i="12"/>
  <c r="CC76" i="12"/>
  <c r="BF76" i="12"/>
  <c r="AI76" i="12"/>
  <c r="BF88" i="12"/>
  <c r="BU76" i="12"/>
  <c r="AX76" i="12"/>
  <c r="AA76" i="12"/>
  <c r="AX88" i="12"/>
  <c r="CA75" i="12"/>
  <c r="BD75" i="12"/>
  <c r="AG75" i="12"/>
  <c r="BD87" i="12"/>
  <c r="Y75" i="12"/>
  <c r="AB102" i="16" s="1"/>
  <c r="AB74" i="19" s="1"/>
  <c r="AV75" i="12"/>
  <c r="AO102" i="16" s="1"/>
  <c r="AV87" i="12"/>
  <c r="AO114" i="16" s="1"/>
  <c r="BY74" i="12"/>
  <c r="AE74" i="12"/>
  <c r="BB74" i="12"/>
  <c r="BB86" i="12"/>
  <c r="CE73" i="12"/>
  <c r="BH73" i="12"/>
  <c r="AK73" i="12"/>
  <c r="BH85" i="12"/>
  <c r="BW73" i="12"/>
  <c r="AC73" i="12"/>
  <c r="AZ73" i="12"/>
  <c r="AZ85" i="12"/>
  <c r="CC72" i="12"/>
  <c r="BF72" i="12"/>
  <c r="AI72" i="12"/>
  <c r="BF84" i="12"/>
  <c r="BU72" i="12"/>
  <c r="AX72" i="12"/>
  <c r="AA72" i="12"/>
  <c r="AX84" i="12"/>
  <c r="CA71" i="12"/>
  <c r="BD71" i="12"/>
  <c r="AG71" i="12"/>
  <c r="BD83" i="12"/>
  <c r="AV71" i="12"/>
  <c r="AO98" i="16" s="1"/>
  <c r="Y71" i="12"/>
  <c r="AB98" i="16" s="1"/>
  <c r="AB70" i="19" s="1"/>
  <c r="AV83" i="12"/>
  <c r="AO110" i="16" s="1"/>
  <c r="BY70" i="12"/>
  <c r="BB70" i="12"/>
  <c r="AE70" i="12"/>
  <c r="BB82" i="12"/>
  <c r="CE69" i="12"/>
  <c r="AK69" i="12"/>
  <c r="BH69" i="12"/>
  <c r="BH81" i="12"/>
  <c r="BW69" i="12"/>
  <c r="AZ69" i="12"/>
  <c r="AC69" i="12"/>
  <c r="AZ81" i="12"/>
  <c r="CC68" i="12"/>
  <c r="AI68" i="12"/>
  <c r="BF68" i="12"/>
  <c r="BF80" i="12"/>
  <c r="BU68" i="12"/>
  <c r="AX68" i="12"/>
  <c r="AA68" i="12"/>
  <c r="AX80" i="12"/>
  <c r="CA67" i="12"/>
  <c r="AG67" i="12"/>
  <c r="BD67" i="12"/>
  <c r="BD79" i="12"/>
  <c r="Y67" i="12"/>
  <c r="AB94" i="16" s="1"/>
  <c r="AB66" i="19" s="1"/>
  <c r="AV67" i="12"/>
  <c r="AO94" i="16" s="1"/>
  <c r="AV79" i="12"/>
  <c r="AO106" i="16" s="1"/>
  <c r="BY66" i="12"/>
  <c r="BB66" i="12"/>
  <c r="AE66" i="12"/>
  <c r="BB78" i="12"/>
  <c r="CE65" i="12"/>
  <c r="BH65" i="12"/>
  <c r="AK65" i="12"/>
  <c r="BW65" i="12"/>
  <c r="AC65" i="12"/>
  <c r="AZ65" i="12"/>
  <c r="CC64" i="12"/>
  <c r="BF64" i="12"/>
  <c r="AI64" i="12"/>
  <c r="BU64" i="12"/>
  <c r="AA64" i="12"/>
  <c r="AX64" i="12"/>
  <c r="CA63" i="12"/>
  <c r="BD63" i="12"/>
  <c r="AG63" i="12"/>
  <c r="AV63" i="12"/>
  <c r="AO90" i="16" s="1"/>
  <c r="Y63" i="12"/>
  <c r="AB90" i="16" s="1"/>
  <c r="AB62" i="19" s="1"/>
  <c r="BY62" i="12"/>
  <c r="AE62" i="12"/>
  <c r="BB62" i="12"/>
  <c r="CE61" i="12"/>
  <c r="AK61" i="12"/>
  <c r="BH61" i="12"/>
  <c r="BW61" i="12"/>
  <c r="AZ61" i="12"/>
  <c r="AC61" i="12"/>
  <c r="CC60" i="12"/>
  <c r="AI60" i="12"/>
  <c r="BF60" i="12"/>
  <c r="BU60" i="12"/>
  <c r="AX60" i="12"/>
  <c r="AA60" i="12"/>
  <c r="CA59" i="12"/>
  <c r="AG59" i="12"/>
  <c r="BD59" i="12"/>
  <c r="Y59" i="12"/>
  <c r="AB86" i="16" s="1"/>
  <c r="AB58" i="19" s="1"/>
  <c r="AV59" i="12"/>
  <c r="AO86" i="16" s="1"/>
  <c r="BY58" i="12"/>
  <c r="AE58" i="12"/>
  <c r="BB58" i="12"/>
  <c r="CE57" i="12"/>
  <c r="BH57" i="12"/>
  <c r="AK57" i="12"/>
  <c r="BW57" i="12"/>
  <c r="AZ57" i="12"/>
  <c r="AC57" i="12"/>
  <c r="CC56" i="12"/>
  <c r="AI56" i="12"/>
  <c r="BF56" i="12"/>
  <c r="BU56" i="12"/>
  <c r="AA56" i="12"/>
  <c r="AX56" i="12"/>
  <c r="CA55" i="12"/>
  <c r="AG55" i="12"/>
  <c r="BD55" i="12"/>
  <c r="CP6" i="12"/>
  <c r="I10" i="27" s="1"/>
  <c r="AV55" i="12"/>
  <c r="AO82" i="16" s="1"/>
  <c r="Y55" i="12"/>
  <c r="AB82" i="16" s="1"/>
  <c r="AB54" i="19" s="1"/>
  <c r="CH6" i="12"/>
  <c r="BY54" i="12"/>
  <c r="BB54" i="12"/>
  <c r="AE54" i="12"/>
  <c r="CE53" i="12"/>
  <c r="AK53" i="12"/>
  <c r="BH53" i="12"/>
  <c r="BW53" i="12"/>
  <c r="AZ53" i="12"/>
  <c r="AC53" i="12"/>
  <c r="CC52" i="12"/>
  <c r="AI52" i="12"/>
  <c r="BF52" i="12"/>
  <c r="BU52" i="12"/>
  <c r="AA52" i="12"/>
  <c r="AX52" i="12"/>
  <c r="CA51" i="12"/>
  <c r="AG51" i="12"/>
  <c r="BD51" i="12"/>
  <c r="AV51" i="12"/>
  <c r="AO78" i="16" s="1"/>
  <c r="Y51" i="12"/>
  <c r="AB78" i="16" s="1"/>
  <c r="AB50" i="19" s="1"/>
  <c r="BY50" i="12"/>
  <c r="AE50" i="12"/>
  <c r="BB50" i="12"/>
  <c r="CE49" i="12"/>
  <c r="BH49" i="12"/>
  <c r="AK49" i="12"/>
  <c r="BW49" i="12"/>
  <c r="AC49" i="12"/>
  <c r="AZ49" i="12"/>
  <c r="CC48" i="12"/>
  <c r="AI48" i="12"/>
  <c r="BF48" i="12"/>
  <c r="BU48" i="12"/>
  <c r="AA48" i="12"/>
  <c r="AX48" i="12"/>
  <c r="CA47" i="12"/>
  <c r="BD47" i="12"/>
  <c r="AG47" i="12"/>
  <c r="Y47" i="12"/>
  <c r="AB74" i="16" s="1"/>
  <c r="AB46" i="19" s="1"/>
  <c r="AV47" i="12"/>
  <c r="AO74" i="16" s="1"/>
  <c r="BY46" i="12"/>
  <c r="AE46" i="12"/>
  <c r="BB46" i="12"/>
  <c r="CE45" i="12"/>
  <c r="BH45" i="12"/>
  <c r="AK45" i="12"/>
  <c r="BW45" i="12"/>
  <c r="AC45" i="12"/>
  <c r="AZ45" i="12"/>
  <c r="CC44" i="12"/>
  <c r="BF44" i="12"/>
  <c r="AI44" i="12"/>
  <c r="BU44" i="12"/>
  <c r="AX44" i="12"/>
  <c r="AA44" i="12"/>
  <c r="CA43" i="12"/>
  <c r="AG43" i="12"/>
  <c r="BD43" i="12"/>
  <c r="Y43" i="12"/>
  <c r="AB70" i="16" s="1"/>
  <c r="AB42" i="19" s="1"/>
  <c r="AV43" i="12"/>
  <c r="AO70" i="16" s="1"/>
  <c r="BY42" i="12"/>
  <c r="BB42" i="12"/>
  <c r="AE42" i="12"/>
  <c r="CE41" i="12"/>
  <c r="AK41" i="12"/>
  <c r="BH41" i="12"/>
  <c r="BW41" i="12"/>
  <c r="AC41" i="12"/>
  <c r="AZ41" i="12"/>
  <c r="CC40" i="12"/>
  <c r="BF40" i="12"/>
  <c r="AI40" i="12"/>
  <c r="BU40" i="12"/>
  <c r="AA40" i="12"/>
  <c r="AX40" i="12"/>
  <c r="CA39" i="12"/>
  <c r="AG39" i="12"/>
  <c r="BD39" i="12"/>
  <c r="AV39" i="12"/>
  <c r="AO66" i="16" s="1"/>
  <c r="Y39" i="12"/>
  <c r="AB66" i="16" s="1"/>
  <c r="AB38" i="19" s="1"/>
  <c r="BY38" i="12"/>
  <c r="BB38" i="12"/>
  <c r="AE38" i="12"/>
  <c r="CE37" i="12"/>
  <c r="AK37" i="12"/>
  <c r="BH37" i="12"/>
  <c r="BW37" i="12"/>
  <c r="AZ37" i="12"/>
  <c r="AC37" i="12"/>
  <c r="CC36" i="12"/>
  <c r="AI36" i="12"/>
  <c r="BF36" i="12"/>
  <c r="BU36" i="12"/>
  <c r="AX36" i="12"/>
  <c r="AA36" i="12"/>
  <c r="CA35" i="12"/>
  <c r="AG35" i="12"/>
  <c r="BD35" i="12"/>
  <c r="AV35" i="12"/>
  <c r="AO62" i="16" s="1"/>
  <c r="Y35" i="12"/>
  <c r="AB62" i="16" s="1"/>
  <c r="AB34" i="19" s="1"/>
  <c r="BY34" i="12"/>
  <c r="BB34" i="12"/>
  <c r="AE34" i="12"/>
  <c r="CE33" i="12"/>
  <c r="AK33" i="12"/>
  <c r="BH33" i="12"/>
  <c r="BW33" i="12"/>
  <c r="AC33" i="12"/>
  <c r="AZ33" i="12"/>
  <c r="CC32" i="12"/>
  <c r="BF32" i="12"/>
  <c r="AI32" i="12"/>
  <c r="BU32" i="12"/>
  <c r="AA32" i="12"/>
  <c r="AX32" i="12"/>
  <c r="CA31" i="12"/>
  <c r="BD31" i="12"/>
  <c r="AG31" i="12"/>
  <c r="AV31" i="12"/>
  <c r="AO58" i="16" s="1"/>
  <c r="Y31" i="12"/>
  <c r="AB58" i="16" s="1"/>
  <c r="AB30" i="19" s="1"/>
  <c r="BY30" i="12"/>
  <c r="BB30" i="12"/>
  <c r="AE30" i="12"/>
  <c r="CE29" i="12"/>
  <c r="AK29" i="12"/>
  <c r="BH29" i="12"/>
  <c r="BW29" i="12"/>
  <c r="AC29" i="12"/>
  <c r="AZ29" i="12"/>
  <c r="CC28" i="12"/>
  <c r="BF28" i="12"/>
  <c r="AI28" i="12"/>
  <c r="BU28" i="12"/>
  <c r="AA28" i="12"/>
  <c r="AX28" i="12"/>
  <c r="CA27" i="12"/>
  <c r="AG27" i="12"/>
  <c r="BD27" i="12"/>
  <c r="Y27" i="12"/>
  <c r="AB54" i="16" s="1"/>
  <c r="AB26" i="19" s="1"/>
  <c r="AV27" i="12"/>
  <c r="AO54" i="16" s="1"/>
  <c r="BY26" i="12"/>
  <c r="AE26" i="12"/>
  <c r="BB26" i="12"/>
  <c r="CE25" i="12"/>
  <c r="BH25" i="12"/>
  <c r="AK25" i="12"/>
  <c r="BW25" i="12"/>
  <c r="AC25" i="12"/>
  <c r="AZ25" i="12"/>
  <c r="CC24" i="12"/>
  <c r="AI24" i="12"/>
  <c r="BF24" i="12"/>
  <c r="BU24" i="12"/>
  <c r="AX24" i="12"/>
  <c r="AA24" i="12"/>
  <c r="CA23" i="12"/>
  <c r="BD23" i="12"/>
  <c r="AG23" i="12"/>
  <c r="Y23" i="12"/>
  <c r="AB50" i="16" s="1"/>
  <c r="AB22" i="19" s="1"/>
  <c r="AV23" i="12"/>
  <c r="AO50" i="16" s="1"/>
  <c r="BY22" i="12"/>
  <c r="BB22" i="12"/>
  <c r="AE22" i="12"/>
  <c r="CE21" i="12"/>
  <c r="BH21" i="12"/>
  <c r="AK21" i="12"/>
  <c r="BW21" i="12"/>
  <c r="AZ21" i="12"/>
  <c r="AC21" i="12"/>
  <c r="CC20" i="12"/>
  <c r="AI20" i="12"/>
  <c r="BF20" i="12"/>
  <c r="BU20" i="12"/>
  <c r="AA20" i="12"/>
  <c r="AX20" i="12"/>
  <c r="CA19" i="12"/>
  <c r="BD19" i="12"/>
  <c r="AG19" i="12"/>
  <c r="Y19" i="12"/>
  <c r="AB46" i="16" s="1"/>
  <c r="AB18" i="19" s="1"/>
  <c r="AV19" i="12"/>
  <c r="AO46" i="16" s="1"/>
  <c r="BY18" i="12"/>
  <c r="AE18" i="12"/>
  <c r="BB18" i="12"/>
  <c r="CE17" i="12"/>
  <c r="BH17" i="12"/>
  <c r="AK17" i="12"/>
  <c r="BW17" i="12"/>
  <c r="AC17" i="12"/>
  <c r="AZ17" i="12"/>
  <c r="CC16" i="12"/>
  <c r="AI16" i="12"/>
  <c r="BU16" i="12"/>
  <c r="AA16" i="12"/>
  <c r="CA15" i="12"/>
  <c r="AG15" i="12"/>
  <c r="Y15" i="12"/>
  <c r="AB42" i="16" s="1"/>
  <c r="AB14" i="19" s="1"/>
  <c r="BY14" i="12"/>
  <c r="AE14" i="12"/>
  <c r="CE13" i="12"/>
  <c r="AK13" i="12"/>
  <c r="BW13" i="12"/>
  <c r="AC13" i="12"/>
  <c r="CC12" i="12"/>
  <c r="AI12" i="12"/>
  <c r="BU12" i="12"/>
  <c r="AA12" i="12"/>
  <c r="CA11" i="12"/>
  <c r="AG11" i="12"/>
  <c r="Y11" i="12"/>
  <c r="AB38" i="16" s="1"/>
  <c r="AB10" i="19" s="1"/>
  <c r="BY10" i="12"/>
  <c r="AE10" i="12"/>
  <c r="CE9" i="12"/>
  <c r="AK9" i="12"/>
  <c r="BW9" i="12"/>
  <c r="AC9" i="12"/>
  <c r="CC8" i="12"/>
  <c r="AI8" i="12"/>
  <c r="BU8" i="12"/>
  <c r="AA8" i="12"/>
  <c r="CA7" i="12"/>
  <c r="AG7" i="12"/>
  <c r="Y7" i="12"/>
  <c r="AB34" i="16" s="1"/>
  <c r="AB6" i="19" s="1"/>
  <c r="BY6" i="12"/>
  <c r="AE6" i="12"/>
  <c r="T5" i="13"/>
  <c r="U5" i="13"/>
  <c r="W5" i="13"/>
  <c r="BY6" i="13"/>
  <c r="AE6" i="13"/>
  <c r="BT7" i="13"/>
  <c r="Z7" i="13"/>
  <c r="S7" i="13"/>
  <c r="R7" i="13"/>
  <c r="CB7" i="13"/>
  <c r="AH7" i="13"/>
  <c r="BW8" i="13"/>
  <c r="AC8" i="13"/>
  <c r="CE8" i="13"/>
  <c r="AK8" i="13"/>
  <c r="BZ9" i="13"/>
  <c r="AF9" i="13"/>
  <c r="BU10" i="13"/>
  <c r="AA10" i="13"/>
  <c r="CC10" i="13"/>
  <c r="AI10" i="13"/>
  <c r="BX11" i="13"/>
  <c r="AD11" i="13"/>
  <c r="CA12" i="13"/>
  <c r="AG12" i="13"/>
  <c r="BV13" i="13"/>
  <c r="U13" i="13"/>
  <c r="AB13" i="13"/>
  <c r="W13" i="13"/>
  <c r="T13" i="13"/>
  <c r="CD13" i="13"/>
  <c r="AJ13" i="13"/>
  <c r="BY14" i="13"/>
  <c r="AE14" i="13"/>
  <c r="BT15" i="13"/>
  <c r="S15" i="13"/>
  <c r="R15" i="13"/>
  <c r="Z15" i="13"/>
  <c r="CB15" i="13"/>
  <c r="AH15" i="13"/>
  <c r="BW16" i="13"/>
  <c r="AC16" i="13"/>
  <c r="CE16" i="13"/>
  <c r="AK16" i="13"/>
  <c r="BZ17" i="13"/>
  <c r="AF17" i="13"/>
  <c r="BC17" i="13"/>
  <c r="BU18" i="13"/>
  <c r="AX18" i="13"/>
  <c r="AA18" i="13"/>
  <c r="CC18" i="13"/>
  <c r="AI18" i="13"/>
  <c r="BF18" i="13"/>
  <c r="BX19" i="13"/>
  <c r="BA19" i="13"/>
  <c r="AD19" i="13"/>
  <c r="AV20" i="13"/>
  <c r="AO47" i="17" s="1"/>
  <c r="Y20" i="13"/>
  <c r="AB47" i="17" s="1"/>
  <c r="AG19" i="19" s="1"/>
  <c r="CA20" i="13"/>
  <c r="BD20" i="13"/>
  <c r="AG20" i="13"/>
  <c r="BV21" i="13"/>
  <c r="AB21" i="13"/>
  <c r="W21" i="13"/>
  <c r="U21" i="13"/>
  <c r="T21" i="13"/>
  <c r="AY21" i="13"/>
  <c r="CD21" i="13"/>
  <c r="AJ21" i="13"/>
  <c r="BG21" i="13"/>
  <c r="BY22" i="13"/>
  <c r="AE22" i="13"/>
  <c r="BB22" i="13"/>
  <c r="BT23" i="13"/>
  <c r="S23" i="13"/>
  <c r="AW23" i="13"/>
  <c r="Z23" i="13"/>
  <c r="R23" i="13"/>
  <c r="CB23" i="13"/>
  <c r="AH23" i="13"/>
  <c r="BE23" i="13"/>
  <c r="BW24" i="13"/>
  <c r="AZ24" i="13"/>
  <c r="AC24" i="13"/>
  <c r="CE24" i="13"/>
  <c r="BH24" i="13"/>
  <c r="AK24" i="13"/>
  <c r="BZ25" i="13"/>
  <c r="BC25" i="13"/>
  <c r="AF25" i="13"/>
  <c r="BU26" i="13"/>
  <c r="AX26" i="13"/>
  <c r="AA26" i="13"/>
  <c r="CC26" i="13"/>
  <c r="BF26" i="13"/>
  <c r="AI26" i="13"/>
  <c r="BX27" i="13"/>
  <c r="AD27" i="13"/>
  <c r="BA27" i="13"/>
  <c r="AV28" i="13"/>
  <c r="AO55" i="17" s="1"/>
  <c r="Y28" i="13"/>
  <c r="AB55" i="17" s="1"/>
  <c r="AG27" i="19" s="1"/>
  <c r="CA28" i="13"/>
  <c r="BD28" i="13"/>
  <c r="AG28" i="13"/>
  <c r="BV29" i="13"/>
  <c r="U29" i="13"/>
  <c r="AY29" i="13"/>
  <c r="AB29" i="13"/>
  <c r="T29" i="13"/>
  <c r="W29" i="13"/>
  <c r="CD29" i="13"/>
  <c r="AJ29" i="13"/>
  <c r="BG29" i="13"/>
  <c r="BY30" i="13"/>
  <c r="AE30" i="13"/>
  <c r="BB30" i="13"/>
  <c r="BT31" i="13"/>
  <c r="S31" i="13"/>
  <c r="AW31" i="13"/>
  <c r="R31" i="13"/>
  <c r="Z31" i="13"/>
  <c r="CB31" i="13"/>
  <c r="AH31" i="13"/>
  <c r="BE31" i="13"/>
  <c r="BW32" i="13"/>
  <c r="AC32" i="13"/>
  <c r="AZ32" i="13"/>
  <c r="CE32" i="13"/>
  <c r="BH32" i="13"/>
  <c r="AK32" i="13"/>
  <c r="BZ33" i="13"/>
  <c r="AF33" i="13"/>
  <c r="BC33" i="13"/>
  <c r="AA34" i="13"/>
  <c r="BU34" i="13"/>
  <c r="AX34" i="13"/>
  <c r="CC34" i="13"/>
  <c r="BF34" i="13"/>
  <c r="AI34" i="13"/>
  <c r="BX35" i="13"/>
  <c r="BA35" i="13"/>
  <c r="AD35" i="13"/>
  <c r="AV36" i="13"/>
  <c r="AO63" i="17" s="1"/>
  <c r="Y36" i="13"/>
  <c r="AB63" i="17" s="1"/>
  <c r="AG35" i="19" s="1"/>
  <c r="CA36" i="13"/>
  <c r="BD36" i="13"/>
  <c r="AG36" i="13"/>
  <c r="BV37" i="13"/>
  <c r="T37" i="13"/>
  <c r="AY37" i="13"/>
  <c r="W37" i="13"/>
  <c r="AB37" i="13"/>
  <c r="U37" i="13"/>
  <c r="CD37" i="13"/>
  <c r="AJ37" i="13"/>
  <c r="BG37" i="13"/>
  <c r="BY38" i="13"/>
  <c r="AE38" i="13"/>
  <c r="BB38" i="13"/>
  <c r="BT39" i="13"/>
  <c r="Z39" i="13"/>
  <c r="AW39" i="13"/>
  <c r="R39" i="13"/>
  <c r="S39" i="13"/>
  <c r="CB39" i="13"/>
  <c r="AH39" i="13"/>
  <c r="BE39" i="13"/>
  <c r="BW40" i="13"/>
  <c r="AC40" i="13"/>
  <c r="AZ40" i="13"/>
  <c r="CE40" i="13"/>
  <c r="BH40" i="13"/>
  <c r="AK40" i="13"/>
  <c r="BZ41" i="13"/>
  <c r="BC41" i="13"/>
  <c r="AF41" i="13"/>
  <c r="AX42" i="13"/>
  <c r="BU42" i="13"/>
  <c r="AA42" i="13"/>
  <c r="CC42" i="13"/>
  <c r="AI42" i="13"/>
  <c r="BF42" i="13"/>
  <c r="BX43" i="13"/>
  <c r="AD43" i="13"/>
  <c r="BA43" i="13"/>
  <c r="Y44" i="13"/>
  <c r="AB71" i="17" s="1"/>
  <c r="AG43" i="19" s="1"/>
  <c r="AV44" i="13"/>
  <c r="AO71" i="17" s="1"/>
  <c r="CA44" i="13"/>
  <c r="BD44" i="13"/>
  <c r="AG44" i="13"/>
  <c r="BV45" i="13"/>
  <c r="AY45" i="13"/>
  <c r="U45" i="13"/>
  <c r="AB45" i="13"/>
  <c r="T45" i="13"/>
  <c r="W45" i="13"/>
  <c r="CD45" i="13"/>
  <c r="BG45" i="13"/>
  <c r="AJ45" i="13"/>
  <c r="BY46" i="13"/>
  <c r="AE46" i="13"/>
  <c r="BB46" i="13"/>
  <c r="BT47" i="13"/>
  <c r="R47" i="13"/>
  <c r="Z47" i="13"/>
  <c r="S47" i="13"/>
  <c r="AW47" i="13"/>
  <c r="CB47" i="13"/>
  <c r="BE47" i="13"/>
  <c r="AH47" i="13"/>
  <c r="BW48" i="13"/>
  <c r="AC48" i="13"/>
  <c r="AZ48" i="13"/>
  <c r="CE48" i="13"/>
  <c r="AK48" i="13"/>
  <c r="BH48" i="13"/>
  <c r="BZ49" i="13"/>
  <c r="BC49" i="13"/>
  <c r="AF49" i="13"/>
  <c r="AA50" i="13"/>
  <c r="BU50" i="13"/>
  <c r="AX50" i="13"/>
  <c r="CC50" i="13"/>
  <c r="AI50" i="13"/>
  <c r="BF50" i="13"/>
  <c r="BX51" i="13"/>
  <c r="AD51" i="13"/>
  <c r="BA51" i="13"/>
  <c r="Y52" i="13"/>
  <c r="AB79" i="17" s="1"/>
  <c r="AG51" i="19" s="1"/>
  <c r="AV52" i="13"/>
  <c r="AO79" i="17" s="1"/>
  <c r="CA52" i="13"/>
  <c r="BD52" i="13"/>
  <c r="AG52" i="13"/>
  <c r="BV53" i="13"/>
  <c r="T53" i="13"/>
  <c r="AY53" i="13"/>
  <c r="AB53" i="13"/>
  <c r="U53" i="13"/>
  <c r="W53" i="13"/>
  <c r="CD53" i="13"/>
  <c r="AJ53" i="13"/>
  <c r="BG53" i="13"/>
  <c r="BY54" i="13"/>
  <c r="BB54" i="13"/>
  <c r="AE54" i="13"/>
  <c r="BT55" i="13"/>
  <c r="AW55" i="13"/>
  <c r="R55" i="13"/>
  <c r="Z55" i="13"/>
  <c r="S55" i="13"/>
  <c r="CI6" i="13"/>
  <c r="CB55" i="13"/>
  <c r="AH55" i="13"/>
  <c r="BE55" i="13"/>
  <c r="CQ6" i="13"/>
  <c r="BW56" i="13"/>
  <c r="AC56" i="13"/>
  <c r="AZ56" i="13"/>
  <c r="CE56" i="13"/>
  <c r="BH56" i="13"/>
  <c r="AK56" i="13"/>
  <c r="BZ57" i="13"/>
  <c r="AF57" i="13"/>
  <c r="BC57" i="13"/>
  <c r="BU58" i="13"/>
  <c r="AX58" i="13"/>
  <c r="AA58" i="13"/>
  <c r="CC58" i="13"/>
  <c r="BF58" i="13"/>
  <c r="AI58" i="13"/>
  <c r="BX59" i="13"/>
  <c r="BA59" i="13"/>
  <c r="AD59" i="13"/>
  <c r="Y60" i="13"/>
  <c r="AB87" i="17" s="1"/>
  <c r="AG59" i="19" s="1"/>
  <c r="AV60" i="13"/>
  <c r="AO87" i="17" s="1"/>
  <c r="CA60" i="13"/>
  <c r="BD60" i="13"/>
  <c r="AG60" i="13"/>
  <c r="BV61" i="13"/>
  <c r="T61" i="13"/>
  <c r="U61" i="13"/>
  <c r="W61" i="13"/>
  <c r="AB61" i="13"/>
  <c r="AY61" i="13"/>
  <c r="CD61" i="13"/>
  <c r="BG61" i="13"/>
  <c r="AJ61" i="13"/>
  <c r="BY62" i="13"/>
  <c r="BB62" i="13"/>
  <c r="AE62" i="13"/>
  <c r="BT63" i="13"/>
  <c r="AW63" i="13"/>
  <c r="R63" i="13"/>
  <c r="S63" i="13"/>
  <c r="Z63" i="13"/>
  <c r="CB63" i="13"/>
  <c r="AH63" i="13"/>
  <c r="BE63" i="13"/>
  <c r="BW64" i="13"/>
  <c r="AC64" i="13"/>
  <c r="AZ64" i="13"/>
  <c r="CE64" i="13"/>
  <c r="BH64" i="13"/>
  <c r="AK64" i="13"/>
  <c r="BZ65" i="13"/>
  <c r="BC65" i="13"/>
  <c r="AF65" i="13"/>
  <c r="BU66" i="13"/>
  <c r="AX66" i="13"/>
  <c r="AA66" i="13"/>
  <c r="AX78" i="13"/>
  <c r="CC66" i="13"/>
  <c r="BF66" i="13"/>
  <c r="AI66" i="13"/>
  <c r="BF78" i="13"/>
  <c r="BX67" i="13"/>
  <c r="BA67" i="13"/>
  <c r="AD67" i="13"/>
  <c r="BA79" i="13"/>
  <c r="AV68" i="13"/>
  <c r="AO95" i="17" s="1"/>
  <c r="Y68" i="13"/>
  <c r="AB95" i="17" s="1"/>
  <c r="AG67" i="19" s="1"/>
  <c r="AV80" i="13"/>
  <c r="AO107" i="17" s="1"/>
  <c r="CA68" i="13"/>
  <c r="BD68" i="13"/>
  <c r="AG68" i="13"/>
  <c r="BD80" i="13"/>
  <c r="BV69" i="13"/>
  <c r="AB69" i="13"/>
  <c r="AY69" i="13"/>
  <c r="U69" i="13"/>
  <c r="T69" i="13"/>
  <c r="W69" i="13"/>
  <c r="AY81" i="13"/>
  <c r="CD69" i="13"/>
  <c r="AJ69" i="13"/>
  <c r="BG69" i="13"/>
  <c r="BG81" i="13"/>
  <c r="BY70" i="13"/>
  <c r="AE70" i="13"/>
  <c r="BB70" i="13"/>
  <c r="BB82" i="13"/>
  <c r="BT71" i="13"/>
  <c r="AW71" i="13"/>
  <c r="Z71" i="13"/>
  <c r="R71" i="13"/>
  <c r="S71" i="13"/>
  <c r="AW83" i="13"/>
  <c r="CB71" i="13"/>
  <c r="AH71" i="13"/>
  <c r="BE71" i="13"/>
  <c r="BE83" i="13"/>
  <c r="BW72" i="13"/>
  <c r="AZ72" i="13"/>
  <c r="AC72" i="13"/>
  <c r="AZ84" i="13"/>
  <c r="CE72" i="13"/>
  <c r="BH72" i="13"/>
  <c r="AK72" i="13"/>
  <c r="BH84" i="13"/>
  <c r="BZ73" i="13"/>
  <c r="AF73" i="13"/>
  <c r="BC73" i="13"/>
  <c r="BC85" i="13"/>
  <c r="AX74" i="13"/>
  <c r="BU74" i="13"/>
  <c r="AA74" i="13"/>
  <c r="AX86" i="13"/>
  <c r="CC74" i="13"/>
  <c r="BF74" i="13"/>
  <c r="AI74" i="13"/>
  <c r="BF86" i="13"/>
  <c r="BX75" i="13"/>
  <c r="BA75" i="13"/>
  <c r="AD75" i="13"/>
  <c r="BA87" i="13"/>
  <c r="AV76" i="13"/>
  <c r="AO103" i="17" s="1"/>
  <c r="Y76" i="13"/>
  <c r="AB103" i="17" s="1"/>
  <c r="AG75" i="19" s="1"/>
  <c r="AV88" i="13"/>
  <c r="AO115" i="17" s="1"/>
  <c r="CA76" i="13"/>
  <c r="BD76" i="13"/>
  <c r="AG76" i="13"/>
  <c r="BD88" i="13"/>
  <c r="BV77" i="13"/>
  <c r="AY77" i="13"/>
  <c r="T77" i="13"/>
  <c r="AB77" i="13"/>
  <c r="W77" i="13"/>
  <c r="U77" i="13"/>
  <c r="AY89" i="13"/>
  <c r="AB78" i="13"/>
  <c r="BV78" i="13"/>
  <c r="CD77" i="13"/>
  <c r="BG77" i="13"/>
  <c r="AJ77" i="13"/>
  <c r="BG89" i="13"/>
  <c r="CD78" i="13"/>
  <c r="AJ78" i="13"/>
  <c r="D98" i="17"/>
  <c r="AS98" i="17" s="1"/>
  <c r="BS71" i="13"/>
  <c r="D90" i="17"/>
  <c r="AS90" i="17" s="1"/>
  <c r="BS63" i="13"/>
  <c r="D82" i="17"/>
  <c r="AS82" i="17" s="1"/>
  <c r="BS55" i="13"/>
  <c r="D74" i="17"/>
  <c r="BS47" i="13"/>
  <c r="D66" i="17"/>
  <c r="BS39" i="13"/>
  <c r="D58" i="17"/>
  <c r="BS31" i="13"/>
  <c r="D50" i="17"/>
  <c r="BS23" i="13"/>
  <c r="D42" i="17"/>
  <c r="BS15" i="13"/>
  <c r="D34" i="17"/>
  <c r="BS7" i="13"/>
  <c r="AD76" i="35"/>
  <c r="AD77" i="35"/>
  <c r="AD44" i="35"/>
  <c r="AG29" i="35"/>
  <c r="AM71" i="35"/>
  <c r="AM55" i="35"/>
  <c r="AA48" i="35"/>
  <c r="AD62" i="35"/>
  <c r="AH7" i="33"/>
  <c r="AN6" i="33"/>
  <c r="AK7" i="33"/>
  <c r="AK8" i="33"/>
  <c r="AK9" i="33"/>
  <c r="AK10" i="33"/>
  <c r="AK12" i="33"/>
  <c r="AK14" i="33"/>
  <c r="AK13" i="33"/>
  <c r="AK11" i="33"/>
  <c r="AK15" i="33"/>
  <c r="AL13" i="33"/>
  <c r="AL15" i="33"/>
  <c r="AL12" i="33"/>
  <c r="AL6" i="33"/>
  <c r="AL7" i="33"/>
  <c r="AL14" i="33"/>
  <c r="AL9" i="33"/>
  <c r="AL10" i="33"/>
  <c r="AL11" i="33"/>
  <c r="AK6" i="33"/>
  <c r="AL8" i="33"/>
  <c r="AD27" i="35"/>
  <c r="AA50" i="35"/>
  <c r="AP8" i="35"/>
  <c r="AA27" i="35"/>
  <c r="AD48" i="35"/>
  <c r="AD8" i="35"/>
  <c r="AG41" i="35"/>
  <c r="AJ66" i="35"/>
  <c r="AM19" i="35"/>
  <c r="AP38" i="35"/>
  <c r="AP6" i="35"/>
  <c r="AG19" i="35"/>
  <c r="AP18" i="35"/>
  <c r="AD45" i="35"/>
  <c r="AG46" i="35"/>
  <c r="AJ39" i="35"/>
  <c r="AJ7" i="35"/>
  <c r="AM64" i="35"/>
  <c r="AJ44" i="35"/>
  <c r="AG59" i="35"/>
  <c r="AP64" i="35"/>
  <c r="AA30" i="35"/>
  <c r="V59" i="26"/>
  <c r="X60" i="33" s="1"/>
  <c r="L85" i="32"/>
  <c r="N85" i="32"/>
  <c r="M85" i="32"/>
  <c r="U85" i="32"/>
  <c r="S85" i="32"/>
  <c r="P85" i="32"/>
  <c r="O85" i="32"/>
  <c r="R85" i="32"/>
  <c r="Q85" i="32"/>
  <c r="T85" i="32"/>
  <c r="L44" i="32"/>
  <c r="Q44" i="32"/>
  <c r="O44" i="32"/>
  <c r="R44" i="32"/>
  <c r="N44" i="32"/>
  <c r="M44" i="32"/>
  <c r="U44" i="32"/>
  <c r="S44" i="32"/>
  <c r="P44" i="32"/>
  <c r="T44" i="32"/>
  <c r="V56" i="26"/>
  <c r="X57" i="33" s="1"/>
  <c r="V29" i="26"/>
  <c r="X30" i="33" s="1"/>
  <c r="L63" i="32"/>
  <c r="M63" i="32"/>
  <c r="T63" i="32"/>
  <c r="S63" i="32"/>
  <c r="U63" i="32"/>
  <c r="O63" i="32"/>
  <c r="R63" i="32"/>
  <c r="P63" i="32"/>
  <c r="Q63" i="32"/>
  <c r="N63" i="32"/>
  <c r="V74" i="26"/>
  <c r="X75" i="33" s="1"/>
  <c r="V10" i="26"/>
  <c r="X11" i="33" s="1"/>
  <c r="V55" i="26"/>
  <c r="X56" i="33" s="1"/>
  <c r="L89" i="32"/>
  <c r="M89" i="32"/>
  <c r="R89" i="32"/>
  <c r="U89" i="32"/>
  <c r="Q89" i="32"/>
  <c r="O89" i="32"/>
  <c r="N89" i="32"/>
  <c r="T89" i="32"/>
  <c r="P89" i="32"/>
  <c r="S89" i="32"/>
  <c r="L25" i="32"/>
  <c r="S25" i="32"/>
  <c r="O25" i="32"/>
  <c r="N25" i="32"/>
  <c r="U25" i="32"/>
  <c r="T25" i="32"/>
  <c r="Q25" i="32"/>
  <c r="M25" i="32"/>
  <c r="R25" i="32"/>
  <c r="P25" i="32"/>
  <c r="L62" i="32"/>
  <c r="O62" i="32"/>
  <c r="Q62" i="32"/>
  <c r="U62" i="32"/>
  <c r="N62" i="32"/>
  <c r="P62" i="32"/>
  <c r="R62" i="32"/>
  <c r="T62" i="32"/>
  <c r="S62" i="32"/>
  <c r="M62" i="32"/>
  <c r="L59" i="32"/>
  <c r="M59" i="32"/>
  <c r="O59" i="32"/>
  <c r="N59" i="32"/>
  <c r="Q59" i="32"/>
  <c r="T59" i="32"/>
  <c r="S59" i="32"/>
  <c r="U59" i="32"/>
  <c r="P59" i="32"/>
  <c r="R59" i="32"/>
  <c r="BS5" i="11"/>
  <c r="D32" i="15"/>
  <c r="BS21" i="11"/>
  <c r="D48" i="15"/>
  <c r="BS45" i="11"/>
  <c r="D72" i="15"/>
  <c r="BS69" i="11"/>
  <c r="D96" i="15"/>
  <c r="AS96" i="15" s="1"/>
  <c r="CA7" i="11"/>
  <c r="AG7" i="11"/>
  <c r="BW11" i="11"/>
  <c r="AC11" i="11"/>
  <c r="CE19" i="11"/>
  <c r="AK19" i="11"/>
  <c r="BH19" i="11"/>
  <c r="CA23" i="11"/>
  <c r="AG23" i="11"/>
  <c r="BD23" i="11"/>
  <c r="CD24" i="11"/>
  <c r="BG24" i="11"/>
  <c r="AJ24" i="11"/>
  <c r="BT26" i="11"/>
  <c r="Z26" i="11"/>
  <c r="AW26" i="11"/>
  <c r="S26" i="11"/>
  <c r="R26" i="11"/>
  <c r="CE27" i="11"/>
  <c r="BH27" i="11"/>
  <c r="AK27" i="11"/>
  <c r="CA31" i="11"/>
  <c r="AG31" i="11"/>
  <c r="BD31" i="11"/>
  <c r="CB34" i="11"/>
  <c r="BE34" i="11"/>
  <c r="AH34" i="11"/>
  <c r="BU37" i="11"/>
  <c r="AX37" i="11"/>
  <c r="AA37" i="11"/>
  <c r="BV40" i="11"/>
  <c r="AY40" i="11"/>
  <c r="W40" i="11"/>
  <c r="AB40" i="11"/>
  <c r="T40" i="11"/>
  <c r="U40" i="11"/>
  <c r="CB42" i="11"/>
  <c r="BE42" i="11"/>
  <c r="AH42" i="11"/>
  <c r="CE43" i="11"/>
  <c r="AK43" i="11"/>
  <c r="BH43" i="11"/>
  <c r="Y47" i="11"/>
  <c r="AB74" i="15" s="1"/>
  <c r="W46" i="19" s="1"/>
  <c r="AV47" i="11"/>
  <c r="AO74" i="15" s="1"/>
  <c r="BX54" i="11"/>
  <c r="BA54" i="11"/>
  <c r="AD54" i="11"/>
  <c r="BY57" i="11"/>
  <c r="AE57" i="11"/>
  <c r="BB57" i="11"/>
  <c r="CE59" i="11"/>
  <c r="AK59" i="11"/>
  <c r="BH59" i="11"/>
  <c r="BX62" i="11"/>
  <c r="BA62" i="11"/>
  <c r="AD62" i="11"/>
  <c r="CD64" i="11"/>
  <c r="AJ64" i="11"/>
  <c r="BG64" i="11"/>
  <c r="CB66" i="11"/>
  <c r="AH66" i="11"/>
  <c r="BE66" i="11"/>
  <c r="BE78" i="11"/>
  <c r="BX70" i="11"/>
  <c r="BA70" i="11"/>
  <c r="AD70" i="11"/>
  <c r="BA82" i="11"/>
  <c r="BW75" i="11"/>
  <c r="AC75" i="11"/>
  <c r="AZ75" i="11"/>
  <c r="AZ87" i="11"/>
  <c r="BZ77" i="12"/>
  <c r="BC77" i="12"/>
  <c r="AF77" i="12"/>
  <c r="BC89" i="12"/>
  <c r="BZ78" i="12"/>
  <c r="AF78" i="12"/>
  <c r="BZ73" i="12"/>
  <c r="BC73" i="12"/>
  <c r="AF73" i="12"/>
  <c r="BC85" i="12"/>
  <c r="CD71" i="12"/>
  <c r="BG71" i="12"/>
  <c r="AJ71" i="12"/>
  <c r="BG83" i="12"/>
  <c r="BZ69" i="12"/>
  <c r="AF69" i="12"/>
  <c r="BC69" i="12"/>
  <c r="BC81" i="12"/>
  <c r="CD67" i="12"/>
  <c r="BG67" i="12"/>
  <c r="AJ67" i="12"/>
  <c r="BG79" i="12"/>
  <c r="BT66" i="12"/>
  <c r="Z66" i="12"/>
  <c r="R66" i="12"/>
  <c r="AW66" i="12"/>
  <c r="S66" i="12"/>
  <c r="AW78" i="12"/>
  <c r="BZ61" i="12"/>
  <c r="BC61" i="12"/>
  <c r="AF61" i="12"/>
  <c r="BT58" i="12"/>
  <c r="Z58" i="12"/>
  <c r="S58" i="12"/>
  <c r="AW58" i="12"/>
  <c r="R58" i="12"/>
  <c r="BS38" i="11"/>
  <c r="D65" i="15"/>
  <c r="CE8" i="11"/>
  <c r="AK8" i="11"/>
  <c r="CA12" i="11"/>
  <c r="AG12" i="11"/>
  <c r="BU18" i="11"/>
  <c r="AX18" i="11"/>
  <c r="AA18" i="11"/>
  <c r="BY22" i="11"/>
  <c r="BB22" i="11"/>
  <c r="AE22" i="11"/>
  <c r="BW24" i="11"/>
  <c r="AC24" i="11"/>
  <c r="AZ24" i="11"/>
  <c r="BU26" i="11"/>
  <c r="AA26" i="11"/>
  <c r="AX26" i="11"/>
  <c r="AV28" i="11"/>
  <c r="AO55" i="15" s="1"/>
  <c r="Y28" i="11"/>
  <c r="AB55" i="15" s="1"/>
  <c r="W27" i="19" s="1"/>
  <c r="BY30" i="11"/>
  <c r="AE30" i="11"/>
  <c r="BB30" i="11"/>
  <c r="BW32" i="11"/>
  <c r="AZ32" i="11"/>
  <c r="AC32" i="11"/>
  <c r="CC34" i="11"/>
  <c r="AI34" i="11"/>
  <c r="BF34" i="11"/>
  <c r="BV37" i="11"/>
  <c r="AB37" i="11"/>
  <c r="U37" i="11"/>
  <c r="T37" i="11"/>
  <c r="W37" i="11"/>
  <c r="AY37" i="11"/>
  <c r="BY54" i="11"/>
  <c r="BB54" i="11"/>
  <c r="AE54" i="11"/>
  <c r="BY70" i="11"/>
  <c r="BB70" i="11"/>
  <c r="AE70" i="11"/>
  <c r="BB82" i="11"/>
  <c r="BV77" i="11"/>
  <c r="AY77" i="11"/>
  <c r="AB77" i="11"/>
  <c r="W77" i="11"/>
  <c r="T77" i="11"/>
  <c r="U77" i="11"/>
  <c r="AY89" i="11"/>
  <c r="BV78" i="11"/>
  <c r="AB78" i="11"/>
  <c r="BY77" i="12"/>
  <c r="AE77" i="12"/>
  <c r="BB77" i="12"/>
  <c r="BB89" i="12"/>
  <c r="AE78" i="12"/>
  <c r="BY78" i="12"/>
  <c r="BW76" i="12"/>
  <c r="AC76" i="12"/>
  <c r="AZ76" i="12"/>
  <c r="AZ88" i="12"/>
  <c r="BY73" i="12"/>
  <c r="AE73" i="12"/>
  <c r="BB73" i="12"/>
  <c r="BB85" i="12"/>
  <c r="CA70" i="12"/>
  <c r="AG70" i="12"/>
  <c r="BD70" i="12"/>
  <c r="BD82" i="12"/>
  <c r="BY65" i="12"/>
  <c r="BB65" i="12"/>
  <c r="AE65" i="12"/>
  <c r="BW64" i="12"/>
  <c r="AC64" i="12"/>
  <c r="AZ64" i="12"/>
  <c r="BY61" i="12"/>
  <c r="BB61" i="12"/>
  <c r="AE61" i="12"/>
  <c r="BU59" i="12"/>
  <c r="AX59" i="12"/>
  <c r="AA59" i="12"/>
  <c r="BY57" i="12"/>
  <c r="BB57" i="12"/>
  <c r="AE57" i="12"/>
  <c r="CA54" i="12"/>
  <c r="AG54" i="12"/>
  <c r="BD54" i="12"/>
  <c r="Y54" i="12"/>
  <c r="AB81" i="16" s="1"/>
  <c r="AB53" i="19" s="1"/>
  <c r="AV54" i="12"/>
  <c r="AO81" i="16" s="1"/>
  <c r="CE52" i="12"/>
  <c r="BH52" i="12"/>
  <c r="AK52" i="12"/>
  <c r="BY49" i="12"/>
  <c r="BB49" i="12"/>
  <c r="AE49" i="12"/>
  <c r="CE44" i="12"/>
  <c r="BH44" i="12"/>
  <c r="AK44" i="12"/>
  <c r="AA43" i="12"/>
  <c r="BU43" i="12"/>
  <c r="AX43" i="12"/>
  <c r="BY41" i="12"/>
  <c r="AE41" i="12"/>
  <c r="BB41" i="12"/>
  <c r="CA38" i="12"/>
  <c r="BD38" i="12"/>
  <c r="AG38" i="12"/>
  <c r="BS23" i="11"/>
  <c r="D50" i="15"/>
  <c r="BZ6" i="11"/>
  <c r="AF6" i="11"/>
  <c r="BT12" i="11"/>
  <c r="S12" i="11"/>
  <c r="Z12" i="11"/>
  <c r="R12" i="11"/>
  <c r="BS32" i="11"/>
  <c r="D59" i="15"/>
  <c r="BS64" i="11"/>
  <c r="D91" i="15"/>
  <c r="AS91" i="15" s="1"/>
  <c r="BS84" i="11"/>
  <c r="D111" i="15"/>
  <c r="AS111" i="15" s="1"/>
  <c r="CD7" i="11"/>
  <c r="AJ7" i="11"/>
  <c r="BY8" i="11"/>
  <c r="AE8" i="11"/>
  <c r="CB9" i="11"/>
  <c r="AH9" i="11"/>
  <c r="BU12" i="11"/>
  <c r="AA12" i="11"/>
  <c r="CA14" i="11"/>
  <c r="AG14" i="11"/>
  <c r="CD15" i="11"/>
  <c r="AJ15" i="11"/>
  <c r="CE18" i="11"/>
  <c r="AK18" i="11"/>
  <c r="BH18" i="11"/>
  <c r="BS9" i="11"/>
  <c r="D36" i="15"/>
  <c r="BS49" i="11"/>
  <c r="D76" i="15"/>
  <c r="BS73" i="11"/>
  <c r="D100" i="15"/>
  <c r="AS100" i="15" s="1"/>
  <c r="CD12" i="11"/>
  <c r="AJ12" i="11"/>
  <c r="BY13" i="11"/>
  <c r="AE13" i="11"/>
  <c r="BW15" i="11"/>
  <c r="AC15" i="11"/>
  <c r="BZ16" i="11"/>
  <c r="AF16" i="11"/>
  <c r="BX18" i="11"/>
  <c r="BA18" i="11"/>
  <c r="AD18" i="11"/>
  <c r="CA19" i="11"/>
  <c r="AG19" i="11"/>
  <c r="BD19" i="11"/>
  <c r="CB22" i="11"/>
  <c r="BE22" i="11"/>
  <c r="AH22" i="11"/>
  <c r="CE23" i="11"/>
  <c r="AK23" i="11"/>
  <c r="BH23" i="11"/>
  <c r="BX26" i="11"/>
  <c r="AD26" i="11"/>
  <c r="BA26" i="11"/>
  <c r="CD28" i="11"/>
  <c r="AJ28" i="11"/>
  <c r="BG28" i="11"/>
  <c r="CB30" i="11"/>
  <c r="AH30" i="11"/>
  <c r="BE30" i="11"/>
  <c r="CE31" i="11"/>
  <c r="AK31" i="11"/>
  <c r="BH31" i="11"/>
  <c r="CC33" i="11"/>
  <c r="BF33" i="11"/>
  <c r="AI33" i="11"/>
  <c r="CA35" i="11"/>
  <c r="BD35" i="11"/>
  <c r="AG35" i="11"/>
  <c r="CD36" i="11"/>
  <c r="AJ36" i="11"/>
  <c r="BG36" i="11"/>
  <c r="BT38" i="11"/>
  <c r="R38" i="11"/>
  <c r="AW38" i="11"/>
  <c r="Z38" i="11"/>
  <c r="S38" i="11"/>
  <c r="CB38" i="11"/>
  <c r="AH38" i="11"/>
  <c r="BE38" i="11"/>
  <c r="BW39" i="11"/>
  <c r="AZ39" i="11"/>
  <c r="AC39" i="11"/>
  <c r="CE39" i="11"/>
  <c r="BH39" i="11"/>
  <c r="AK39" i="11"/>
  <c r="BZ40" i="11"/>
  <c r="BC40" i="11"/>
  <c r="AF40" i="11"/>
  <c r="BU41" i="11"/>
  <c r="AX41" i="11"/>
  <c r="AA41" i="11"/>
  <c r="CC41" i="11"/>
  <c r="BF41" i="11"/>
  <c r="AI41" i="11"/>
  <c r="BX42" i="11"/>
  <c r="BA42" i="11"/>
  <c r="AD42" i="11"/>
  <c r="Y43" i="11"/>
  <c r="AB70" i="15" s="1"/>
  <c r="W42" i="19" s="1"/>
  <c r="AV43" i="11"/>
  <c r="AO70" i="15" s="1"/>
  <c r="CA43" i="11"/>
  <c r="AG43" i="11"/>
  <c r="BD43" i="11"/>
  <c r="BV44" i="11"/>
  <c r="AY44" i="11"/>
  <c r="U44" i="11"/>
  <c r="T44" i="11"/>
  <c r="W44" i="11"/>
  <c r="AB44" i="11"/>
  <c r="CD44" i="11"/>
  <c r="AJ44" i="11"/>
  <c r="BG44" i="11"/>
  <c r="BY45" i="11"/>
  <c r="BB45" i="11"/>
  <c r="AE45" i="11"/>
  <c r="BT46" i="11"/>
  <c r="Z46" i="11"/>
  <c r="S46" i="11"/>
  <c r="AW46" i="11"/>
  <c r="R46" i="11"/>
  <c r="CB46" i="11"/>
  <c r="AH46" i="11"/>
  <c r="BE46" i="11"/>
  <c r="BW47" i="11"/>
  <c r="AC47" i="11"/>
  <c r="AZ47" i="11"/>
  <c r="CE47" i="11"/>
  <c r="AK47" i="11"/>
  <c r="BH47" i="11"/>
  <c r="BZ48" i="11"/>
  <c r="AF48" i="11"/>
  <c r="BC48" i="11"/>
  <c r="BU49" i="11"/>
  <c r="AA49" i="11"/>
  <c r="AX49" i="11"/>
  <c r="CC49" i="11"/>
  <c r="BF49" i="11"/>
  <c r="AI49" i="11"/>
  <c r="BX50" i="11"/>
  <c r="BA50" i="11"/>
  <c r="AD50" i="11"/>
  <c r="AV51" i="11"/>
  <c r="AO78" i="15" s="1"/>
  <c r="Y51" i="11"/>
  <c r="AB78" i="15" s="1"/>
  <c r="W50" i="19" s="1"/>
  <c r="CA51" i="11"/>
  <c r="BD51" i="11"/>
  <c r="AG51" i="11"/>
  <c r="BV52" i="11"/>
  <c r="AY52" i="11"/>
  <c r="AB52" i="11"/>
  <c r="U52" i="11"/>
  <c r="W52" i="11"/>
  <c r="T52" i="11"/>
  <c r="CD52" i="11"/>
  <c r="AJ52" i="11"/>
  <c r="BG52" i="11"/>
  <c r="BY53" i="11"/>
  <c r="AE53" i="11"/>
  <c r="BB53" i="11"/>
  <c r="BT54" i="11"/>
  <c r="S54" i="11"/>
  <c r="R54" i="11"/>
  <c r="Z54" i="11"/>
  <c r="AW54" i="11"/>
  <c r="CB54" i="11"/>
  <c r="BE54" i="11"/>
  <c r="AH54" i="11"/>
  <c r="BW55" i="11"/>
  <c r="AC55" i="11"/>
  <c r="AZ55" i="11"/>
  <c r="CL6" i="11"/>
  <c r="E9" i="27" s="1"/>
  <c r="CE55" i="11"/>
  <c r="BH55" i="11"/>
  <c r="AK55" i="11"/>
  <c r="CT6" i="11"/>
  <c r="M9" i="27" s="1"/>
  <c r="BZ56" i="11"/>
  <c r="AF56" i="11"/>
  <c r="BC56" i="11"/>
  <c r="BU57" i="11"/>
  <c r="AA57" i="11"/>
  <c r="AX57" i="11"/>
  <c r="CC57" i="11"/>
  <c r="AI57" i="11"/>
  <c r="BF57" i="11"/>
  <c r="BX58" i="11"/>
  <c r="BA58" i="11"/>
  <c r="AD58" i="11"/>
  <c r="Y59" i="11"/>
  <c r="AB86" i="15" s="1"/>
  <c r="W58" i="19" s="1"/>
  <c r="AV59" i="11"/>
  <c r="AO86" i="15" s="1"/>
  <c r="CA59" i="11"/>
  <c r="BD59" i="11"/>
  <c r="AG59" i="11"/>
  <c r="BV60" i="11"/>
  <c r="AB60" i="11"/>
  <c r="W60" i="11"/>
  <c r="T60" i="11"/>
  <c r="AY60" i="11"/>
  <c r="U60" i="11"/>
  <c r="CD60" i="11"/>
  <c r="AJ60" i="11"/>
  <c r="BG60" i="11"/>
  <c r="BY61" i="11"/>
  <c r="BB61" i="11"/>
  <c r="AE61" i="11"/>
  <c r="BT62" i="11"/>
  <c r="Z62" i="11"/>
  <c r="AW62" i="11"/>
  <c r="S62" i="11"/>
  <c r="R62" i="11"/>
  <c r="CB62" i="11"/>
  <c r="BE62" i="11"/>
  <c r="AH62" i="11"/>
  <c r="BW63" i="11"/>
  <c r="AZ63" i="11"/>
  <c r="AC63" i="11"/>
  <c r="CE63" i="11"/>
  <c r="BH63" i="11"/>
  <c r="AK63" i="11"/>
  <c r="BZ64" i="11"/>
  <c r="BC64" i="11"/>
  <c r="AF64" i="11"/>
  <c r="BU65" i="11"/>
  <c r="AX65" i="11"/>
  <c r="AA65" i="11"/>
  <c r="CC65" i="11"/>
  <c r="AI65" i="11"/>
  <c r="BF65" i="11"/>
  <c r="BX66" i="11"/>
  <c r="AD66" i="11"/>
  <c r="BA66" i="11"/>
  <c r="BA78" i="11"/>
  <c r="AV67" i="11"/>
  <c r="AO94" i="15" s="1"/>
  <c r="Y67" i="11"/>
  <c r="AB94" i="15" s="1"/>
  <c r="W66" i="19" s="1"/>
  <c r="AV79" i="11"/>
  <c r="AO106" i="15" s="1"/>
  <c r="CA67" i="11"/>
  <c r="BD67" i="11"/>
  <c r="AG67" i="11"/>
  <c r="BD79" i="11"/>
  <c r="BV68" i="11"/>
  <c r="T68" i="11"/>
  <c r="W68" i="11"/>
  <c r="U68" i="11"/>
  <c r="AB68" i="11"/>
  <c r="AY68" i="11"/>
  <c r="AY80" i="11"/>
  <c r="CD68" i="11"/>
  <c r="BG68" i="11"/>
  <c r="AJ68" i="11"/>
  <c r="BG80" i="11"/>
  <c r="BY69" i="11"/>
  <c r="BB69" i="11"/>
  <c r="AE69" i="11"/>
  <c r="BB81" i="11"/>
  <c r="BT70" i="11"/>
  <c r="Z70" i="11"/>
  <c r="AW70" i="11"/>
  <c r="S70" i="11"/>
  <c r="R70" i="11"/>
  <c r="AW82" i="11"/>
  <c r="CB70" i="11"/>
  <c r="BE70" i="11"/>
  <c r="AH70" i="11"/>
  <c r="BE82" i="11"/>
  <c r="BW71" i="11"/>
  <c r="AZ71" i="11"/>
  <c r="AC71" i="11"/>
  <c r="AZ83" i="11"/>
  <c r="CE71" i="11"/>
  <c r="AK71" i="11"/>
  <c r="BH71" i="11"/>
  <c r="BH83" i="11"/>
  <c r="BZ72" i="11"/>
  <c r="BC72" i="11"/>
  <c r="AF72" i="11"/>
  <c r="BC84" i="11"/>
  <c r="BU73" i="11"/>
  <c r="AA73" i="11"/>
  <c r="AX73" i="11"/>
  <c r="AX85" i="11"/>
  <c r="CC73" i="11"/>
  <c r="BF73" i="11"/>
  <c r="AI73" i="11"/>
  <c r="BF85" i="11"/>
  <c r="BX74" i="11"/>
  <c r="AD74" i="11"/>
  <c r="BA74" i="11"/>
  <c r="BA86" i="11"/>
  <c r="Y75" i="11"/>
  <c r="AB102" i="15" s="1"/>
  <c r="W74" i="19" s="1"/>
  <c r="AV75" i="11"/>
  <c r="AO102" i="15" s="1"/>
  <c r="AV87" i="11"/>
  <c r="AO114" i="15" s="1"/>
  <c r="CA75" i="11"/>
  <c r="BD75" i="11"/>
  <c r="AG75" i="11"/>
  <c r="BD87" i="11"/>
  <c r="BV76" i="11"/>
  <c r="U76" i="11"/>
  <c r="T76" i="11"/>
  <c r="W76" i="11"/>
  <c r="AY76" i="11"/>
  <c r="AB76" i="11"/>
  <c r="AY88" i="11"/>
  <c r="CD76" i="11"/>
  <c r="BG76" i="11"/>
  <c r="AJ76" i="11"/>
  <c r="BG88" i="11"/>
  <c r="BY77" i="11"/>
  <c r="BB77" i="11"/>
  <c r="AE77" i="11"/>
  <c r="BB89" i="11"/>
  <c r="AE78" i="11"/>
  <c r="BY78" i="11"/>
  <c r="CD77" i="12"/>
  <c r="BG77" i="12"/>
  <c r="AJ77" i="12"/>
  <c r="BG89" i="12"/>
  <c r="AJ78" i="12"/>
  <c r="CD78" i="12"/>
  <c r="BV77" i="12"/>
  <c r="AB77" i="12"/>
  <c r="W77" i="12"/>
  <c r="U77" i="12"/>
  <c r="AY77" i="12"/>
  <c r="T77" i="12"/>
  <c r="AY89" i="12"/>
  <c r="BV78" i="12"/>
  <c r="AB78" i="12"/>
  <c r="CB76" i="12"/>
  <c r="BE76" i="12"/>
  <c r="AH76" i="12"/>
  <c r="BE88" i="12"/>
  <c r="BT76" i="12"/>
  <c r="AW76" i="12"/>
  <c r="S76" i="12"/>
  <c r="Z76" i="12"/>
  <c r="R76" i="12"/>
  <c r="AW88" i="12"/>
  <c r="BZ75" i="12"/>
  <c r="AF75" i="12"/>
  <c r="BC75" i="12"/>
  <c r="BC87" i="12"/>
  <c r="BS75" i="12"/>
  <c r="D102" i="16"/>
  <c r="AS102" i="16" s="1"/>
  <c r="BX74" i="12"/>
  <c r="BA74" i="12"/>
  <c r="AD74" i="12"/>
  <c r="BA86" i="12"/>
  <c r="CD73" i="12"/>
  <c r="BG73" i="12"/>
  <c r="AJ73" i="12"/>
  <c r="BG85" i="12"/>
  <c r="BV73" i="12"/>
  <c r="AB73" i="12"/>
  <c r="U73" i="12"/>
  <c r="T73" i="12"/>
  <c r="AY73" i="12"/>
  <c r="W73" i="12"/>
  <c r="AY85" i="12"/>
  <c r="CB72" i="12"/>
  <c r="BE72" i="12"/>
  <c r="AH72" i="12"/>
  <c r="BE84" i="12"/>
  <c r="BT72" i="12"/>
  <c r="Z72" i="12"/>
  <c r="S72" i="12"/>
  <c r="AW72" i="12"/>
  <c r="R72" i="12"/>
  <c r="AW84" i="12"/>
  <c r="BZ71" i="12"/>
  <c r="AF71" i="12"/>
  <c r="BC71" i="12"/>
  <c r="BC83" i="12"/>
  <c r="BS71" i="12"/>
  <c r="D98" i="16"/>
  <c r="AS98" i="16" s="1"/>
  <c r="BX70" i="12"/>
  <c r="BA70" i="12"/>
  <c r="AD70" i="12"/>
  <c r="BA82" i="12"/>
  <c r="CD69" i="12"/>
  <c r="AJ69" i="12"/>
  <c r="BG69" i="12"/>
  <c r="BG81" i="12"/>
  <c r="BV69" i="12"/>
  <c r="AY69" i="12"/>
  <c r="AB69" i="12"/>
  <c r="T69" i="12"/>
  <c r="W69" i="12"/>
  <c r="U69" i="12"/>
  <c r="AY81" i="12"/>
  <c r="CB68" i="12"/>
  <c r="BE68" i="12"/>
  <c r="AH68" i="12"/>
  <c r="BE80" i="12"/>
  <c r="BT68" i="12"/>
  <c r="Z68" i="12"/>
  <c r="S68" i="12"/>
  <c r="R68" i="12"/>
  <c r="AW68" i="12"/>
  <c r="AW80" i="12"/>
  <c r="BZ67" i="12"/>
  <c r="AF67" i="12"/>
  <c r="BC67" i="12"/>
  <c r="BC79" i="12"/>
  <c r="BS67" i="12"/>
  <c r="D94" i="16"/>
  <c r="AS94" i="16" s="1"/>
  <c r="BX66" i="12"/>
  <c r="AD66" i="12"/>
  <c r="BA66" i="12"/>
  <c r="BA78" i="12"/>
  <c r="CD65" i="12"/>
  <c r="BG65" i="12"/>
  <c r="AJ65" i="12"/>
  <c r="BV65" i="12"/>
  <c r="T65" i="12"/>
  <c r="AB65" i="12"/>
  <c r="AY65" i="12"/>
  <c r="W65" i="12"/>
  <c r="U65" i="12"/>
  <c r="CB64" i="12"/>
  <c r="AH64" i="12"/>
  <c r="BE64" i="12"/>
  <c r="BT64" i="12"/>
  <c r="AW64" i="12"/>
  <c r="S64" i="12"/>
  <c r="R64" i="12"/>
  <c r="Z64" i="12"/>
  <c r="BZ63" i="12"/>
  <c r="BC63" i="12"/>
  <c r="AF63" i="12"/>
  <c r="BS63" i="12"/>
  <c r="D90" i="16"/>
  <c r="AS90" i="16" s="1"/>
  <c r="BX62" i="12"/>
  <c r="BA62" i="12"/>
  <c r="AD62" i="12"/>
  <c r="CD61" i="12"/>
  <c r="AJ61" i="12"/>
  <c r="BG61" i="12"/>
  <c r="BV61" i="12"/>
  <c r="W61" i="12"/>
  <c r="AB61" i="12"/>
  <c r="U61" i="12"/>
  <c r="T61" i="12"/>
  <c r="AY61" i="12"/>
  <c r="CB60" i="12"/>
  <c r="BE60" i="12"/>
  <c r="AH60" i="12"/>
  <c r="BT60" i="12"/>
  <c r="S60" i="12"/>
  <c r="R60" i="12"/>
  <c r="AW60" i="12"/>
  <c r="Z60" i="12"/>
  <c r="BZ59" i="12"/>
  <c r="AF59" i="12"/>
  <c r="BC59" i="12"/>
  <c r="BS59" i="12"/>
  <c r="D86" i="16"/>
  <c r="AS86" i="16" s="1"/>
  <c r="BX58" i="12"/>
  <c r="AD58" i="12"/>
  <c r="BA58" i="12"/>
  <c r="CD57" i="12"/>
  <c r="BG57" i="12"/>
  <c r="AJ57" i="12"/>
  <c r="BV57" i="12"/>
  <c r="U57" i="12"/>
  <c r="AB57" i="12"/>
  <c r="AY57" i="12"/>
  <c r="T57" i="12"/>
  <c r="W57" i="12"/>
  <c r="CB56" i="12"/>
  <c r="BE56" i="12"/>
  <c r="AH56" i="12"/>
  <c r="BT56" i="12"/>
  <c r="AW56" i="12"/>
  <c r="Z56" i="12"/>
  <c r="R56" i="12"/>
  <c r="S56" i="12"/>
  <c r="BZ55" i="12"/>
  <c r="BC55" i="12"/>
  <c r="AF55" i="12"/>
  <c r="CO6" i="12"/>
  <c r="H10" i="27" s="1"/>
  <c r="BS55" i="12"/>
  <c r="D82" i="16"/>
  <c r="AS82" i="16" s="1"/>
  <c r="AD54" i="12"/>
  <c r="BX54" i="12"/>
  <c r="BA54" i="12"/>
  <c r="CD53" i="12"/>
  <c r="BG53" i="12"/>
  <c r="AJ53" i="12"/>
  <c r="BV53" i="12"/>
  <c r="U53" i="12"/>
  <c r="T53" i="12"/>
  <c r="AY53" i="12"/>
  <c r="AB53" i="12"/>
  <c r="W53" i="12"/>
  <c r="CB52" i="12"/>
  <c r="BE52" i="12"/>
  <c r="AH52" i="12"/>
  <c r="BT52" i="12"/>
  <c r="AW52" i="12"/>
  <c r="S52" i="12"/>
  <c r="Z52" i="12"/>
  <c r="R52" i="12"/>
  <c r="BZ51" i="12"/>
  <c r="BC51" i="12"/>
  <c r="AF51" i="12"/>
  <c r="BS51" i="12"/>
  <c r="D78" i="16"/>
  <c r="BX50" i="12"/>
  <c r="BA50" i="12"/>
  <c r="AD50" i="12"/>
  <c r="CD49" i="12"/>
  <c r="BG49" i="12"/>
  <c r="AJ49" i="12"/>
  <c r="BV49" i="12"/>
  <c r="W49" i="12"/>
  <c r="U49" i="12"/>
  <c r="AB49" i="12"/>
  <c r="T49" i="12"/>
  <c r="AY49" i="12"/>
  <c r="CB48" i="12"/>
  <c r="AH48" i="12"/>
  <c r="BE48" i="12"/>
  <c r="BT48" i="12"/>
  <c r="R48" i="12"/>
  <c r="Z48" i="12"/>
  <c r="AW48" i="12"/>
  <c r="S48" i="12"/>
  <c r="BZ47" i="12"/>
  <c r="AF47" i="12"/>
  <c r="BC47" i="12"/>
  <c r="BS47" i="12"/>
  <c r="D74" i="16"/>
  <c r="BX46" i="12"/>
  <c r="AD46" i="12"/>
  <c r="BA46" i="12"/>
  <c r="CD45" i="12"/>
  <c r="AJ45" i="12"/>
  <c r="BG45" i="12"/>
  <c r="BV45" i="12"/>
  <c r="AB45" i="12"/>
  <c r="T45" i="12"/>
  <c r="AY45" i="12"/>
  <c r="U45" i="12"/>
  <c r="W45" i="12"/>
  <c r="CB44" i="12"/>
  <c r="AH44" i="12"/>
  <c r="BE44" i="12"/>
  <c r="BT44" i="12"/>
  <c r="AW44" i="12"/>
  <c r="R44" i="12"/>
  <c r="Z44" i="12"/>
  <c r="S44" i="12"/>
  <c r="BZ43" i="12"/>
  <c r="AF43" i="12"/>
  <c r="BC43" i="12"/>
  <c r="BS43" i="12"/>
  <c r="D70" i="16"/>
  <c r="BX42" i="12"/>
  <c r="BA42" i="12"/>
  <c r="AD42" i="12"/>
  <c r="CD41" i="12"/>
  <c r="AJ41" i="12"/>
  <c r="BG41" i="12"/>
  <c r="BV41" i="12"/>
  <c r="AB41" i="12"/>
  <c r="T41" i="12"/>
  <c r="AY41" i="12"/>
  <c r="U41" i="12"/>
  <c r="W41" i="12"/>
  <c r="CB40" i="12"/>
  <c r="BE40" i="12"/>
  <c r="AH40" i="12"/>
  <c r="BT40" i="12"/>
  <c r="Z40" i="12"/>
  <c r="R40" i="12"/>
  <c r="AW40" i="12"/>
  <c r="S40" i="12"/>
  <c r="BZ39" i="12"/>
  <c r="AF39" i="12"/>
  <c r="BC39" i="12"/>
  <c r="BS39" i="12"/>
  <c r="D66" i="16"/>
  <c r="BX38" i="12"/>
  <c r="BA38" i="12"/>
  <c r="AD38" i="12"/>
  <c r="CD37" i="12"/>
  <c r="AJ37" i="12"/>
  <c r="BG37" i="12"/>
  <c r="BV37" i="12"/>
  <c r="T37" i="12"/>
  <c r="AY37" i="12"/>
  <c r="W37" i="12"/>
  <c r="U37" i="12"/>
  <c r="AB37" i="12"/>
  <c r="CB36" i="12"/>
  <c r="BE36" i="12"/>
  <c r="AH36" i="12"/>
  <c r="BT36" i="12"/>
  <c r="Z36" i="12"/>
  <c r="S36" i="12"/>
  <c r="AW36" i="12"/>
  <c r="R36" i="12"/>
  <c r="BZ35" i="12"/>
  <c r="AF35" i="12"/>
  <c r="BC35" i="12"/>
  <c r="BS35" i="12"/>
  <c r="D62" i="16"/>
  <c r="BX34" i="12"/>
  <c r="BA34" i="12"/>
  <c r="AD34" i="12"/>
  <c r="CD33" i="12"/>
  <c r="BG33" i="12"/>
  <c r="AJ33" i="12"/>
  <c r="BV33" i="12"/>
  <c r="U33" i="12"/>
  <c r="AB33" i="12"/>
  <c r="AY33" i="12"/>
  <c r="T33" i="12"/>
  <c r="W33" i="12"/>
  <c r="CB32" i="12"/>
  <c r="BE32" i="12"/>
  <c r="AH32" i="12"/>
  <c r="BT32" i="12"/>
  <c r="AW32" i="12"/>
  <c r="Z32" i="12"/>
  <c r="R32" i="12"/>
  <c r="S32" i="12"/>
  <c r="BZ31" i="12"/>
  <c r="BC31" i="12"/>
  <c r="AF31" i="12"/>
  <c r="BS31" i="12"/>
  <c r="D58" i="16"/>
  <c r="BX30" i="12"/>
  <c r="BA30" i="12"/>
  <c r="AD30" i="12"/>
  <c r="CD29" i="12"/>
  <c r="AJ29" i="12"/>
  <c r="BG29" i="12"/>
  <c r="BV29" i="12"/>
  <c r="T29" i="12"/>
  <c r="AY29" i="12"/>
  <c r="AB29" i="12"/>
  <c r="W29" i="12"/>
  <c r="U29" i="12"/>
  <c r="CB28" i="12"/>
  <c r="BE28" i="12"/>
  <c r="AH28" i="12"/>
  <c r="BT28" i="12"/>
  <c r="S28" i="12"/>
  <c r="AW28" i="12"/>
  <c r="Z28" i="12"/>
  <c r="R28" i="12"/>
  <c r="BZ27" i="12"/>
  <c r="AF27" i="12"/>
  <c r="BC27" i="12"/>
  <c r="BS27" i="12"/>
  <c r="D54" i="16"/>
  <c r="BX26" i="12"/>
  <c r="BA26" i="12"/>
  <c r="AD26" i="12"/>
  <c r="CD25" i="12"/>
  <c r="AJ25" i="12"/>
  <c r="BG25" i="12"/>
  <c r="BV25" i="12"/>
  <c r="AB25" i="12"/>
  <c r="AY25" i="12"/>
  <c r="W25" i="12"/>
  <c r="U25" i="12"/>
  <c r="T25" i="12"/>
  <c r="CB24" i="12"/>
  <c r="AH24" i="12"/>
  <c r="BE24" i="12"/>
  <c r="BT24" i="12"/>
  <c r="AW24" i="12"/>
  <c r="Z24" i="12"/>
  <c r="S24" i="12"/>
  <c r="R24" i="12"/>
  <c r="BZ23" i="12"/>
  <c r="BC23" i="12"/>
  <c r="AF23" i="12"/>
  <c r="BS23" i="12"/>
  <c r="D50" i="16"/>
  <c r="BX22" i="12"/>
  <c r="BA22" i="12"/>
  <c r="AD22" i="12"/>
  <c r="CD21" i="12"/>
  <c r="AJ21" i="12"/>
  <c r="BG21" i="12"/>
  <c r="BV21" i="12"/>
  <c r="AB21" i="12"/>
  <c r="AY21" i="12"/>
  <c r="T21" i="12"/>
  <c r="W21" i="12"/>
  <c r="U21" i="12"/>
  <c r="CB20" i="12"/>
  <c r="AH20" i="12"/>
  <c r="BE20" i="12"/>
  <c r="BT20" i="12"/>
  <c r="Z20" i="12"/>
  <c r="AW20" i="12"/>
  <c r="S20" i="12"/>
  <c r="R20" i="12"/>
  <c r="BZ19" i="12"/>
  <c r="AF19" i="12"/>
  <c r="BC19" i="12"/>
  <c r="BS19" i="12"/>
  <c r="D46" i="16"/>
  <c r="BX18" i="12"/>
  <c r="BA18" i="12"/>
  <c r="AD18" i="12"/>
  <c r="CD17" i="12"/>
  <c r="BG17" i="12"/>
  <c r="AJ17" i="12"/>
  <c r="BV17" i="12"/>
  <c r="W17" i="12"/>
  <c r="AB17" i="12"/>
  <c r="AY17" i="12"/>
  <c r="U17" i="12"/>
  <c r="T17" i="12"/>
  <c r="CB16" i="12"/>
  <c r="AH16" i="12"/>
  <c r="BT16" i="12"/>
  <c r="Z16" i="12"/>
  <c r="S16" i="12"/>
  <c r="R16" i="12"/>
  <c r="BZ15" i="12"/>
  <c r="AF15" i="12"/>
  <c r="BS15" i="12"/>
  <c r="D42" i="16"/>
  <c r="BX14" i="12"/>
  <c r="AD14" i="12"/>
  <c r="CD13" i="12"/>
  <c r="AJ13" i="12"/>
  <c r="BV13" i="12"/>
  <c r="U13" i="12"/>
  <c r="T13" i="12"/>
  <c r="AB13" i="12"/>
  <c r="W13" i="12"/>
  <c r="CB12" i="12"/>
  <c r="AH12" i="12"/>
  <c r="BT12" i="12"/>
  <c r="S12" i="12"/>
  <c r="Z12" i="12"/>
  <c r="R12" i="12"/>
  <c r="BZ11" i="12"/>
  <c r="AF11" i="12"/>
  <c r="BS11" i="12"/>
  <c r="D38" i="16"/>
  <c r="BX10" i="12"/>
  <c r="AD10" i="12"/>
  <c r="CD9" i="12"/>
  <c r="AJ9" i="12"/>
  <c r="BV9" i="12"/>
  <c r="AB9" i="12"/>
  <c r="T9" i="12"/>
  <c r="U9" i="12"/>
  <c r="W9" i="12"/>
  <c r="CB8" i="12"/>
  <c r="AH8" i="12"/>
  <c r="BT8" i="12"/>
  <c r="Z8" i="12"/>
  <c r="R8" i="12"/>
  <c r="S8" i="12"/>
  <c r="BZ7" i="12"/>
  <c r="AF7" i="12"/>
  <c r="BS7" i="12"/>
  <c r="D34" i="16"/>
  <c r="BX6" i="12"/>
  <c r="AD6" i="12"/>
  <c r="W5" i="12"/>
  <c r="U5" i="12"/>
  <c r="T5" i="12"/>
  <c r="BZ6" i="13"/>
  <c r="AF6" i="13"/>
  <c r="AA7" i="13"/>
  <c r="BU7" i="13"/>
  <c r="CC7" i="13"/>
  <c r="AI7" i="13"/>
  <c r="BX8" i="13"/>
  <c r="AD8" i="13"/>
  <c r="CA9" i="13"/>
  <c r="AG9" i="13"/>
  <c r="BV10" i="13"/>
  <c r="U10" i="13"/>
  <c r="AB10" i="13"/>
  <c r="W10" i="13"/>
  <c r="T10" i="13"/>
  <c r="CD10" i="13"/>
  <c r="AJ10" i="13"/>
  <c r="BY11" i="13"/>
  <c r="AE11" i="13"/>
  <c r="BT12" i="13"/>
  <c r="S12" i="13"/>
  <c r="Z12" i="13"/>
  <c r="R12" i="13"/>
  <c r="CB12" i="13"/>
  <c r="AH12" i="13"/>
  <c r="BW13" i="13"/>
  <c r="AC13" i="13"/>
  <c r="CE13" i="13"/>
  <c r="AK13" i="13"/>
  <c r="BZ14" i="13"/>
  <c r="AF14" i="13"/>
  <c r="BU15" i="13"/>
  <c r="AA15" i="13"/>
  <c r="CC15" i="13"/>
  <c r="AI15" i="13"/>
  <c r="BX16" i="13"/>
  <c r="AD16" i="13"/>
  <c r="Y17" i="13"/>
  <c r="AB44" i="17" s="1"/>
  <c r="AG16" i="19" s="1"/>
  <c r="AV17" i="13"/>
  <c r="AO44" i="17" s="1"/>
  <c r="CA17" i="13"/>
  <c r="AG17" i="13"/>
  <c r="BD17" i="13"/>
  <c r="BV18" i="13"/>
  <c r="AY18" i="13"/>
  <c r="W18" i="13"/>
  <c r="U18" i="13"/>
  <c r="T18" i="13"/>
  <c r="AB18" i="13"/>
  <c r="CD18" i="13"/>
  <c r="BG18" i="13"/>
  <c r="AJ18" i="13"/>
  <c r="BY19" i="13"/>
  <c r="BB19" i="13"/>
  <c r="AE19" i="13"/>
  <c r="BT20" i="13"/>
  <c r="Z20" i="13"/>
  <c r="S20" i="13"/>
  <c r="R20" i="13"/>
  <c r="AW20" i="13"/>
  <c r="CB20" i="13"/>
  <c r="BE20" i="13"/>
  <c r="AH20" i="13"/>
  <c r="BW21" i="13"/>
  <c r="AC21" i="13"/>
  <c r="AZ21" i="13"/>
  <c r="CE21" i="13"/>
  <c r="AK21" i="13"/>
  <c r="BH21" i="13"/>
  <c r="BZ22" i="13"/>
  <c r="BC22" i="13"/>
  <c r="AF22" i="13"/>
  <c r="BU23" i="13"/>
  <c r="AX23" i="13"/>
  <c r="AA23" i="13"/>
  <c r="CC23" i="13"/>
  <c r="BF23" i="13"/>
  <c r="AI23" i="13"/>
  <c r="BX24" i="13"/>
  <c r="BA24" i="13"/>
  <c r="AD24" i="13"/>
  <c r="Y25" i="13"/>
  <c r="AB52" i="17" s="1"/>
  <c r="AG24" i="19" s="1"/>
  <c r="AV25" i="13"/>
  <c r="AO52" i="17" s="1"/>
  <c r="CA25" i="13"/>
  <c r="BD25" i="13"/>
  <c r="AG25" i="13"/>
  <c r="BV26" i="13"/>
  <c r="W26" i="13"/>
  <c r="AY26" i="13"/>
  <c r="AB26" i="13"/>
  <c r="U26" i="13"/>
  <c r="T26" i="13"/>
  <c r="CD26" i="13"/>
  <c r="AJ26" i="13"/>
  <c r="BG26" i="13"/>
  <c r="BY27" i="13"/>
  <c r="BB27" i="13"/>
  <c r="AE27" i="13"/>
  <c r="BT28" i="13"/>
  <c r="AW28" i="13"/>
  <c r="R28" i="13"/>
  <c r="S28" i="13"/>
  <c r="Z28" i="13"/>
  <c r="CB28" i="13"/>
  <c r="BE28" i="13"/>
  <c r="AH28" i="13"/>
  <c r="BW29" i="13"/>
  <c r="AZ29" i="13"/>
  <c r="AC29" i="13"/>
  <c r="CE29" i="13"/>
  <c r="AK29" i="13"/>
  <c r="BH29" i="13"/>
  <c r="BZ30" i="13"/>
  <c r="BC30" i="13"/>
  <c r="AF30" i="13"/>
  <c r="BU31" i="13"/>
  <c r="AX31" i="13"/>
  <c r="AA31" i="13"/>
  <c r="CC31" i="13"/>
  <c r="BF31" i="13"/>
  <c r="AI31" i="13"/>
  <c r="BX32" i="13"/>
  <c r="BA32" i="13"/>
  <c r="AD32" i="13"/>
  <c r="Y33" i="13"/>
  <c r="AB60" i="17" s="1"/>
  <c r="AG32" i="19" s="1"/>
  <c r="AV33" i="13"/>
  <c r="AO60" i="17" s="1"/>
  <c r="CA33" i="13"/>
  <c r="BD33" i="13"/>
  <c r="AG33" i="13"/>
  <c r="BV34" i="13"/>
  <c r="T34" i="13"/>
  <c r="AY34" i="13"/>
  <c r="U34" i="13"/>
  <c r="W34" i="13"/>
  <c r="AB34" i="13"/>
  <c r="CD34" i="13"/>
  <c r="AJ34" i="13"/>
  <c r="BG34" i="13"/>
  <c r="BY35" i="13"/>
  <c r="BB35" i="13"/>
  <c r="AE35" i="13"/>
  <c r="AW36" i="13"/>
  <c r="BT36" i="13"/>
  <c r="R36" i="13"/>
  <c r="Z36" i="13"/>
  <c r="S36" i="13"/>
  <c r="CB36" i="13"/>
  <c r="BE36" i="13"/>
  <c r="AH36" i="13"/>
  <c r="BW37" i="13"/>
  <c r="AC37" i="13"/>
  <c r="AZ37" i="13"/>
  <c r="CE37" i="13"/>
  <c r="BH37" i="13"/>
  <c r="AK37" i="13"/>
  <c r="BZ38" i="13"/>
  <c r="AF38" i="13"/>
  <c r="BC38" i="13"/>
  <c r="AX39" i="13"/>
  <c r="AA39" i="13"/>
  <c r="BU39" i="13"/>
  <c r="CC39" i="13"/>
  <c r="BF39" i="13"/>
  <c r="AI39" i="13"/>
  <c r="BX40" i="13"/>
  <c r="AD40" i="13"/>
  <c r="BA40" i="13"/>
  <c r="AV41" i="13"/>
  <c r="AO68" i="17" s="1"/>
  <c r="Y41" i="13"/>
  <c r="AB68" i="17" s="1"/>
  <c r="AG40" i="19" s="1"/>
  <c r="CA41" i="13"/>
  <c r="BD41" i="13"/>
  <c r="AG41" i="13"/>
  <c r="BV42" i="13"/>
  <c r="T42" i="13"/>
  <c r="U42" i="13"/>
  <c r="W42" i="13"/>
  <c r="AY42" i="13"/>
  <c r="AB42" i="13"/>
  <c r="CD42" i="13"/>
  <c r="BG42" i="13"/>
  <c r="AJ42" i="13"/>
  <c r="BY43" i="13"/>
  <c r="AE43" i="13"/>
  <c r="BB43" i="13"/>
  <c r="BT44" i="13"/>
  <c r="AW44" i="13"/>
  <c r="S44" i="13"/>
  <c r="R44" i="13"/>
  <c r="Z44" i="13"/>
  <c r="CB44" i="13"/>
  <c r="AH44" i="13"/>
  <c r="BE44" i="13"/>
  <c r="BW45" i="13"/>
  <c r="AZ45" i="13"/>
  <c r="AC45" i="13"/>
  <c r="CE45" i="13"/>
  <c r="AK45" i="13"/>
  <c r="BH45" i="13"/>
  <c r="BZ46" i="13"/>
  <c r="BC46" i="13"/>
  <c r="AF46" i="13"/>
  <c r="AA47" i="13"/>
  <c r="AX47" i="13"/>
  <c r="BU47" i="13"/>
  <c r="CC47" i="13"/>
  <c r="AI47" i="13"/>
  <c r="BF47" i="13"/>
  <c r="BX48" i="13"/>
  <c r="BA48" i="13"/>
  <c r="AD48" i="13"/>
  <c r="AV49" i="13"/>
  <c r="AO76" i="17" s="1"/>
  <c r="Y49" i="13"/>
  <c r="AB76" i="17" s="1"/>
  <c r="AG48" i="19" s="1"/>
  <c r="CA49" i="13"/>
  <c r="AG49" i="13"/>
  <c r="BD49" i="13"/>
  <c r="BV50" i="13"/>
  <c r="T50" i="13"/>
  <c r="AB50" i="13"/>
  <c r="AY50" i="13"/>
  <c r="U50" i="13"/>
  <c r="W50" i="13"/>
  <c r="CD50" i="13"/>
  <c r="BG50" i="13"/>
  <c r="AJ50" i="13"/>
  <c r="BY51" i="13"/>
  <c r="BB51" i="13"/>
  <c r="AE51" i="13"/>
  <c r="BT52" i="13"/>
  <c r="Z52" i="13"/>
  <c r="R52" i="13"/>
  <c r="S52" i="13"/>
  <c r="AW52" i="13"/>
  <c r="CB52" i="13"/>
  <c r="BE52" i="13"/>
  <c r="AH52" i="13"/>
  <c r="BW53" i="13"/>
  <c r="AZ53" i="13"/>
  <c r="AC53" i="13"/>
  <c r="CE53" i="13"/>
  <c r="AK53" i="13"/>
  <c r="BH53" i="13"/>
  <c r="BZ54" i="13"/>
  <c r="AF54" i="13"/>
  <c r="BC54" i="13"/>
  <c r="BU55" i="13"/>
  <c r="AX55" i="13"/>
  <c r="AA55" i="13"/>
  <c r="CJ6" i="13"/>
  <c r="CC55" i="13"/>
  <c r="BF55" i="13"/>
  <c r="AI55" i="13"/>
  <c r="CR6" i="13"/>
  <c r="BX56" i="13"/>
  <c r="AD56" i="13"/>
  <c r="BA56" i="13"/>
  <c r="AV57" i="13"/>
  <c r="AO84" i="17" s="1"/>
  <c r="Y57" i="13"/>
  <c r="AB84" i="17" s="1"/>
  <c r="AG56" i="19" s="1"/>
  <c r="CA57" i="13"/>
  <c r="BD57" i="13"/>
  <c r="AG57" i="13"/>
  <c r="BV58" i="13"/>
  <c r="U58" i="13"/>
  <c r="AB58" i="13"/>
  <c r="AY58" i="13"/>
  <c r="W58" i="13"/>
  <c r="T58" i="13"/>
  <c r="CD58" i="13"/>
  <c r="AJ58" i="13"/>
  <c r="BG58" i="13"/>
  <c r="BY59" i="13"/>
  <c r="AE59" i="13"/>
  <c r="BB59" i="13"/>
  <c r="BT60" i="13"/>
  <c r="AW60" i="13"/>
  <c r="S60" i="13"/>
  <c r="Z60" i="13"/>
  <c r="R60" i="13"/>
  <c r="CB60" i="13"/>
  <c r="BE60" i="13"/>
  <c r="AH60" i="13"/>
  <c r="BW61" i="13"/>
  <c r="AZ61" i="13"/>
  <c r="AC61" i="13"/>
  <c r="CE61" i="13"/>
  <c r="BH61" i="13"/>
  <c r="AK61" i="13"/>
  <c r="BZ62" i="13"/>
  <c r="BC62" i="13"/>
  <c r="AF62" i="13"/>
  <c r="BU63" i="13"/>
  <c r="AA63" i="13"/>
  <c r="AX63" i="13"/>
  <c r="CC63" i="13"/>
  <c r="BF63" i="13"/>
  <c r="AI63" i="13"/>
  <c r="BX64" i="13"/>
  <c r="BA64" i="13"/>
  <c r="AD64" i="13"/>
  <c r="AV65" i="13"/>
  <c r="AO92" i="17" s="1"/>
  <c r="Y65" i="13"/>
  <c r="AB92" i="17" s="1"/>
  <c r="AG64" i="19" s="1"/>
  <c r="CA65" i="13"/>
  <c r="AG65" i="13"/>
  <c r="BD65" i="13"/>
  <c r="BV66" i="13"/>
  <c r="AY66" i="13"/>
  <c r="T66" i="13"/>
  <c r="U66" i="13"/>
  <c r="W66" i="13"/>
  <c r="AB66" i="13"/>
  <c r="AY78" i="13"/>
  <c r="CD66" i="13"/>
  <c r="BG66" i="13"/>
  <c r="AJ66" i="13"/>
  <c r="BG78" i="13"/>
  <c r="BY67" i="13"/>
  <c r="AE67" i="13"/>
  <c r="BB67" i="13"/>
  <c r="BB79" i="13"/>
  <c r="BT68" i="13"/>
  <c r="Z68" i="13"/>
  <c r="AW68" i="13"/>
  <c r="S68" i="13"/>
  <c r="R68" i="13"/>
  <c r="AW80" i="13"/>
  <c r="CB68" i="13"/>
  <c r="BE68" i="13"/>
  <c r="AH68" i="13"/>
  <c r="BE80" i="13"/>
  <c r="BW69" i="13"/>
  <c r="AZ69" i="13"/>
  <c r="AC69" i="13"/>
  <c r="AZ81" i="13"/>
  <c r="CE69" i="13"/>
  <c r="BH69" i="13"/>
  <c r="AK69" i="13"/>
  <c r="BH81" i="13"/>
  <c r="BZ70" i="13"/>
  <c r="AF70" i="13"/>
  <c r="BC70" i="13"/>
  <c r="BC82" i="13"/>
  <c r="AX71" i="13"/>
  <c r="BU71" i="13"/>
  <c r="AA71" i="13"/>
  <c r="AX83" i="13"/>
  <c r="CC71" i="13"/>
  <c r="BF71" i="13"/>
  <c r="AI71" i="13"/>
  <c r="BF83" i="13"/>
  <c r="BX72" i="13"/>
  <c r="BA72" i="13"/>
  <c r="AD72" i="13"/>
  <c r="BA84" i="13"/>
  <c r="AV73" i="13"/>
  <c r="AO100" i="17" s="1"/>
  <c r="Y73" i="13"/>
  <c r="AB100" i="17" s="1"/>
  <c r="AG72" i="19" s="1"/>
  <c r="AV85" i="13"/>
  <c r="AO112" i="17" s="1"/>
  <c r="CA73" i="13"/>
  <c r="AG73" i="13"/>
  <c r="BD73" i="13"/>
  <c r="BD85" i="13"/>
  <c r="BV74" i="13"/>
  <c r="AY74" i="13"/>
  <c r="U74" i="13"/>
  <c r="AB74" i="13"/>
  <c r="T74" i="13"/>
  <c r="W74" i="13"/>
  <c r="AY86" i="13"/>
  <c r="CD74" i="13"/>
  <c r="AJ74" i="13"/>
  <c r="BG74" i="13"/>
  <c r="BG86" i="13"/>
  <c r="BY75" i="13"/>
  <c r="BB75" i="13"/>
  <c r="AE75" i="13"/>
  <c r="BB87" i="13"/>
  <c r="BT76" i="13"/>
  <c r="Z76" i="13"/>
  <c r="S76" i="13"/>
  <c r="R76" i="13"/>
  <c r="AW76" i="13"/>
  <c r="AW88" i="13"/>
  <c r="CB76" i="13"/>
  <c r="BE76" i="13"/>
  <c r="AH76" i="13"/>
  <c r="BE88" i="13"/>
  <c r="BW77" i="13"/>
  <c r="AC77" i="13"/>
  <c r="AZ77" i="13"/>
  <c r="AZ89" i="13"/>
  <c r="AC78" i="13"/>
  <c r="BW78" i="13"/>
  <c r="CE77" i="13"/>
  <c r="AK77" i="13"/>
  <c r="BH77" i="13"/>
  <c r="BH89" i="13"/>
  <c r="CE78" i="13"/>
  <c r="AK78" i="13"/>
  <c r="D97" i="17"/>
  <c r="AS97" i="17" s="1"/>
  <c r="BS70" i="13"/>
  <c r="D89" i="17"/>
  <c r="AS89" i="17" s="1"/>
  <c r="BS62" i="13"/>
  <c r="D81" i="17"/>
  <c r="BS54" i="13"/>
  <c r="D73" i="17"/>
  <c r="BS46" i="13"/>
  <c r="D65" i="17"/>
  <c r="BS38" i="13"/>
  <c r="D57" i="17"/>
  <c r="BS30" i="13"/>
  <c r="D49" i="17"/>
  <c r="BS22" i="13"/>
  <c r="D41" i="17"/>
  <c r="BS14" i="13"/>
  <c r="D33" i="17"/>
  <c r="BS6" i="13"/>
  <c r="AG48" i="35"/>
  <c r="AM66" i="35"/>
  <c r="AD25" i="35"/>
  <c r="AD72" i="35"/>
  <c r="AD56" i="35"/>
  <c r="AG73" i="35"/>
  <c r="AG49" i="35"/>
  <c r="AG9" i="35"/>
  <c r="AM27" i="35"/>
  <c r="AP46" i="35"/>
  <c r="AA39" i="35"/>
  <c r="AP56" i="35"/>
  <c r="AD53" i="35"/>
  <c r="AG70" i="35"/>
  <c r="AG54" i="35"/>
  <c r="AJ47" i="35"/>
  <c r="AJ52" i="35"/>
  <c r="AM45" i="35"/>
  <c r="AP72" i="35"/>
  <c r="AA65" i="35"/>
  <c r="AD18" i="35"/>
  <c r="AG67" i="35"/>
  <c r="AM53" i="35"/>
  <c r="V51" i="26"/>
  <c r="X52" i="33" s="1"/>
  <c r="L77" i="32"/>
  <c r="N77" i="32"/>
  <c r="Q77" i="32"/>
  <c r="S77" i="32"/>
  <c r="M77" i="32"/>
  <c r="P77" i="32"/>
  <c r="O77" i="32"/>
  <c r="T77" i="32"/>
  <c r="R77" i="32"/>
  <c r="U77" i="32"/>
  <c r="L36" i="32"/>
  <c r="S36" i="32"/>
  <c r="U36" i="32"/>
  <c r="N36" i="32"/>
  <c r="Q36" i="32"/>
  <c r="T36" i="32"/>
  <c r="M36" i="32"/>
  <c r="R36" i="32"/>
  <c r="P36" i="32"/>
  <c r="O36" i="32"/>
  <c r="L55" i="32"/>
  <c r="O55" i="32"/>
  <c r="N55" i="32"/>
  <c r="S55" i="32"/>
  <c r="U55" i="32"/>
  <c r="Q55" i="32"/>
  <c r="R55" i="32"/>
  <c r="P55" i="32"/>
  <c r="M55" i="32"/>
  <c r="T55" i="32"/>
  <c r="L81" i="32"/>
  <c r="S81" i="32"/>
  <c r="R81" i="32"/>
  <c r="U81" i="32"/>
  <c r="O81" i="32"/>
  <c r="N81" i="32"/>
  <c r="T81" i="32"/>
  <c r="Q81" i="32"/>
  <c r="M81" i="32"/>
  <c r="P81" i="32"/>
  <c r="V6" i="26"/>
  <c r="X7" i="33" s="1"/>
  <c r="L54" i="32"/>
  <c r="O54" i="32"/>
  <c r="P54" i="32"/>
  <c r="Q54" i="32"/>
  <c r="N54" i="32"/>
  <c r="M54" i="32"/>
  <c r="U54" i="32"/>
  <c r="R54" i="32"/>
  <c r="S54" i="32"/>
  <c r="T54" i="32"/>
  <c r="L51" i="32"/>
  <c r="S51" i="32"/>
  <c r="R51" i="32"/>
  <c r="U51" i="32"/>
  <c r="T51" i="32"/>
  <c r="O51" i="32"/>
  <c r="N51" i="32"/>
  <c r="P51" i="32"/>
  <c r="Q51" i="32"/>
  <c r="M51" i="32"/>
  <c r="L80" i="32"/>
  <c r="M80" i="32"/>
  <c r="U80" i="32"/>
  <c r="T80" i="32"/>
  <c r="N80" i="32"/>
  <c r="O80" i="32"/>
  <c r="P80" i="32"/>
  <c r="R80" i="32"/>
  <c r="S80" i="32"/>
  <c r="Q80" i="32"/>
  <c r="L24" i="32"/>
  <c r="Q24" i="32"/>
  <c r="S24" i="32"/>
  <c r="U24" i="32"/>
  <c r="P24" i="32"/>
  <c r="N24" i="32"/>
  <c r="O24" i="32"/>
  <c r="T24" i="32"/>
  <c r="M24" i="32"/>
  <c r="R24" i="32"/>
  <c r="CB74" i="11"/>
  <c r="BE74" i="11"/>
  <c r="AH74" i="11"/>
  <c r="BE86" i="11"/>
  <c r="CC18" i="11"/>
  <c r="BF18" i="11"/>
  <c r="AI18" i="11"/>
  <c r="AV20" i="11"/>
  <c r="AO47" i="15" s="1"/>
  <c r="Y20" i="11"/>
  <c r="AB47" i="15" s="1"/>
  <c r="W19" i="19" s="1"/>
  <c r="CD21" i="11"/>
  <c r="BG21" i="11"/>
  <c r="AJ21" i="11"/>
  <c r="CE24" i="11"/>
  <c r="AK24" i="11"/>
  <c r="BH24" i="11"/>
  <c r="CE32" i="11"/>
  <c r="BH32" i="11"/>
  <c r="AK32" i="11"/>
  <c r="CD37" i="11"/>
  <c r="BG37" i="11"/>
  <c r="AJ37" i="11"/>
  <c r="CD45" i="11"/>
  <c r="AJ45" i="11"/>
  <c r="BG45" i="11"/>
  <c r="BW48" i="11"/>
  <c r="AZ48" i="11"/>
  <c r="AC48" i="11"/>
  <c r="CC50" i="11"/>
  <c r="AI50" i="11"/>
  <c r="BF50" i="11"/>
  <c r="CB55" i="11"/>
  <c r="AH55" i="11"/>
  <c r="BE55" i="11"/>
  <c r="CQ6" i="11"/>
  <c r="J9" i="27" s="1"/>
  <c r="BX59" i="11"/>
  <c r="AD59" i="11"/>
  <c r="BA59" i="11"/>
  <c r="BU66" i="11"/>
  <c r="AA66" i="11"/>
  <c r="AX66" i="11"/>
  <c r="AX78" i="11"/>
  <c r="BZ73" i="11"/>
  <c r="AF73" i="11"/>
  <c r="BC73" i="11"/>
  <c r="BC85" i="11"/>
  <c r="AV76" i="11"/>
  <c r="AO103" i="15" s="1"/>
  <c r="Y76" i="11"/>
  <c r="AB103" i="15" s="1"/>
  <c r="W75" i="19" s="1"/>
  <c r="AV88" i="11"/>
  <c r="AO115" i="15" s="1"/>
  <c r="BU75" i="12"/>
  <c r="AX75" i="12"/>
  <c r="AA75" i="12"/>
  <c r="AX87" i="12"/>
  <c r="BU71" i="12"/>
  <c r="AA71" i="12"/>
  <c r="AX71" i="12"/>
  <c r="AX83" i="12"/>
  <c r="CC67" i="12"/>
  <c r="BF67" i="12"/>
  <c r="AI67" i="12"/>
  <c r="BF79" i="12"/>
  <c r="CA62" i="12"/>
  <c r="BD62" i="12"/>
  <c r="AG62" i="12"/>
  <c r="BW60" i="12"/>
  <c r="AC60" i="12"/>
  <c r="AZ60" i="12"/>
  <c r="BW56" i="12"/>
  <c r="AC56" i="12"/>
  <c r="AZ56" i="12"/>
  <c r="BY53" i="12"/>
  <c r="AE53" i="12"/>
  <c r="BB53" i="12"/>
  <c r="AX51" i="12"/>
  <c r="AA51" i="12"/>
  <c r="BU51" i="12"/>
  <c r="CE48" i="12"/>
  <c r="BH48" i="12"/>
  <c r="AK48" i="12"/>
  <c r="BU47" i="12"/>
  <c r="AA47" i="12"/>
  <c r="AX47" i="12"/>
  <c r="Y42" i="12"/>
  <c r="AB69" i="16" s="1"/>
  <c r="AB41" i="19" s="1"/>
  <c r="AV42" i="12"/>
  <c r="AO69" i="16" s="1"/>
  <c r="Y38" i="12"/>
  <c r="AB65" i="16" s="1"/>
  <c r="AB37" i="19" s="1"/>
  <c r="AV38" i="12"/>
  <c r="AO65" i="16" s="1"/>
  <c r="BS7" i="11"/>
  <c r="D34" i="15"/>
  <c r="BS39" i="11"/>
  <c r="D66" i="15"/>
  <c r="BS47" i="11"/>
  <c r="D74" i="15"/>
  <c r="BS71" i="11"/>
  <c r="D98" i="15"/>
  <c r="AS98" i="15" s="1"/>
  <c r="BV10" i="11"/>
  <c r="T10" i="11"/>
  <c r="AB10" i="11"/>
  <c r="U10" i="11"/>
  <c r="W10" i="11"/>
  <c r="BY11" i="11"/>
  <c r="AE11" i="11"/>
  <c r="BS16" i="11"/>
  <c r="D43" i="15"/>
  <c r="BS48" i="11"/>
  <c r="D75" i="15"/>
  <c r="BS72" i="11"/>
  <c r="D99" i="15"/>
  <c r="AS99" i="15" s="1"/>
  <c r="BV7" i="11"/>
  <c r="U7" i="11"/>
  <c r="T7" i="11"/>
  <c r="AB7" i="11"/>
  <c r="W7" i="11"/>
  <c r="BV15" i="11"/>
  <c r="AB15" i="11"/>
  <c r="W15" i="11"/>
  <c r="U15" i="11"/>
  <c r="T15" i="11"/>
  <c r="BZ19" i="11"/>
  <c r="BC19" i="11"/>
  <c r="AF19" i="11"/>
  <c r="BS41" i="11"/>
  <c r="D68" i="15"/>
  <c r="BS85" i="11"/>
  <c r="D112" i="15"/>
  <c r="AS112" i="15" s="1"/>
  <c r="CB6" i="11"/>
  <c r="AH6" i="11"/>
  <c r="CE7" i="11"/>
  <c r="AK7" i="11"/>
  <c r="Y8" i="11"/>
  <c r="AB35" i="15" s="1"/>
  <c r="W7" i="19" s="1"/>
  <c r="CA8" i="11"/>
  <c r="AG8" i="11"/>
  <c r="CD9" i="11"/>
  <c r="AJ9" i="11"/>
  <c r="BY10" i="11"/>
  <c r="AE10" i="11"/>
  <c r="BT11" i="11"/>
  <c r="Z11" i="11"/>
  <c r="R11" i="11"/>
  <c r="S11" i="11"/>
  <c r="CB11" i="11"/>
  <c r="AH11" i="11"/>
  <c r="BW12" i="11"/>
  <c r="AC12" i="11"/>
  <c r="CE12" i="11"/>
  <c r="AK12" i="11"/>
  <c r="BZ13" i="11"/>
  <c r="AF13" i="11"/>
  <c r="BU14" i="11"/>
  <c r="AA14" i="11"/>
  <c r="CC14" i="11"/>
  <c r="AI14" i="11"/>
  <c r="BX15" i="11"/>
  <c r="AD15" i="11"/>
  <c r="Y16" i="11"/>
  <c r="AB43" i="15" s="1"/>
  <c r="W15" i="19" s="1"/>
  <c r="CA16" i="11"/>
  <c r="AG16" i="11"/>
  <c r="CD17" i="11"/>
  <c r="BG17" i="11"/>
  <c r="AJ17" i="11"/>
  <c r="BY18" i="11"/>
  <c r="AE18" i="11"/>
  <c r="BB18" i="11"/>
  <c r="BT19" i="11"/>
  <c r="R19" i="11"/>
  <c r="AW19" i="11"/>
  <c r="Z19" i="11"/>
  <c r="S19" i="11"/>
  <c r="CB19" i="11"/>
  <c r="BE19" i="11"/>
  <c r="AH19" i="11"/>
  <c r="BW20" i="11"/>
  <c r="AC20" i="11"/>
  <c r="AZ20" i="11"/>
  <c r="BZ21" i="11"/>
  <c r="AF21" i="11"/>
  <c r="BC21" i="11"/>
  <c r="CC22" i="11"/>
  <c r="AI22" i="11"/>
  <c r="BF22" i="11"/>
  <c r="BX23" i="11"/>
  <c r="AD23" i="11"/>
  <c r="BA23" i="11"/>
  <c r="AV24" i="11"/>
  <c r="AO51" i="15" s="1"/>
  <c r="Y24" i="11"/>
  <c r="AB51" i="15" s="1"/>
  <c r="W23" i="19" s="1"/>
  <c r="CA24" i="11"/>
  <c r="BD24" i="11"/>
  <c r="AG24" i="11"/>
  <c r="BV25" i="11"/>
  <c r="AY25" i="11"/>
  <c r="U25" i="11"/>
  <c r="T25" i="11"/>
  <c r="W25" i="11"/>
  <c r="AB25" i="11"/>
  <c r="CD25" i="11"/>
  <c r="BG25" i="11"/>
  <c r="AJ25" i="11"/>
  <c r="BY26" i="11"/>
  <c r="BB26" i="11"/>
  <c r="AE26" i="11"/>
  <c r="BT27" i="11"/>
  <c r="AW27" i="11"/>
  <c r="R27" i="11"/>
  <c r="S27" i="11"/>
  <c r="Z27" i="11"/>
  <c r="CB27" i="11"/>
  <c r="BE27" i="11"/>
  <c r="AH27" i="11"/>
  <c r="BW28" i="11"/>
  <c r="AC28" i="11"/>
  <c r="AZ28" i="11"/>
  <c r="CE28" i="11"/>
  <c r="BH28" i="11"/>
  <c r="AK28" i="11"/>
  <c r="BZ29" i="11"/>
  <c r="AF29" i="11"/>
  <c r="BC29" i="11"/>
  <c r="BU30" i="11"/>
  <c r="AA30" i="11"/>
  <c r="AX30" i="11"/>
  <c r="CC30" i="11"/>
  <c r="AI30" i="11"/>
  <c r="BF30" i="11"/>
  <c r="BX31" i="11"/>
  <c r="AD31" i="11"/>
  <c r="BA31" i="11"/>
  <c r="Y32" i="11"/>
  <c r="AB59" i="15" s="1"/>
  <c r="W31" i="19" s="1"/>
  <c r="AV32" i="11"/>
  <c r="AO59" i="15" s="1"/>
  <c r="CA32" i="11"/>
  <c r="AG32" i="11"/>
  <c r="BD32" i="11"/>
  <c r="BV33" i="11"/>
  <c r="AY33" i="11"/>
  <c r="W33" i="11"/>
  <c r="T33" i="11"/>
  <c r="AB33" i="11"/>
  <c r="U33" i="11"/>
  <c r="CD33" i="11"/>
  <c r="BG33" i="11"/>
  <c r="AJ33" i="11"/>
  <c r="BY34" i="11"/>
  <c r="AE34" i="11"/>
  <c r="BB34" i="11"/>
  <c r="BT35" i="11"/>
  <c r="Z35" i="11"/>
  <c r="AW35" i="11"/>
  <c r="R35" i="11"/>
  <c r="S35" i="11"/>
  <c r="CB35" i="11"/>
  <c r="BE35" i="11"/>
  <c r="AH35" i="11"/>
  <c r="BW36" i="11"/>
  <c r="AZ36" i="11"/>
  <c r="AC36" i="11"/>
  <c r="CE36" i="11"/>
  <c r="AK36" i="11"/>
  <c r="BH36" i="11"/>
  <c r="BZ37" i="11"/>
  <c r="BC37" i="11"/>
  <c r="AF37" i="11"/>
  <c r="BU38" i="11"/>
  <c r="AX38" i="11"/>
  <c r="AA38" i="11"/>
  <c r="CC38" i="11"/>
  <c r="AI38" i="11"/>
  <c r="BF38" i="11"/>
  <c r="BX39" i="11"/>
  <c r="AD39" i="11"/>
  <c r="BA39" i="11"/>
  <c r="AV40" i="11"/>
  <c r="AO67" i="15" s="1"/>
  <c r="Y40" i="11"/>
  <c r="AB67" i="15" s="1"/>
  <c r="W39" i="19" s="1"/>
  <c r="CA40" i="11"/>
  <c r="BD40" i="11"/>
  <c r="AG40" i="11"/>
  <c r="BV41" i="11"/>
  <c r="AB41" i="11"/>
  <c r="W41" i="11"/>
  <c r="U41" i="11"/>
  <c r="AY41" i="11"/>
  <c r="T41" i="11"/>
  <c r="CD41" i="11"/>
  <c r="AJ41" i="11"/>
  <c r="BG41" i="11"/>
  <c r="BY42" i="11"/>
  <c r="BB42" i="11"/>
  <c r="AE42" i="11"/>
  <c r="BT43" i="11"/>
  <c r="Z43" i="11"/>
  <c r="R43" i="11"/>
  <c r="S43" i="11"/>
  <c r="AW43" i="11"/>
  <c r="CB43" i="11"/>
  <c r="BE43" i="11"/>
  <c r="AH43" i="11"/>
  <c r="BW44" i="11"/>
  <c r="AZ44" i="11"/>
  <c r="AC44" i="11"/>
  <c r="CE44" i="11"/>
  <c r="AK44" i="11"/>
  <c r="BH44" i="11"/>
  <c r="BZ45" i="11"/>
  <c r="BC45" i="11"/>
  <c r="AF45" i="11"/>
  <c r="BU46" i="11"/>
  <c r="AA46" i="11"/>
  <c r="AX46" i="11"/>
  <c r="CC46" i="11"/>
  <c r="AI46" i="11"/>
  <c r="BF46" i="11"/>
  <c r="BX47" i="11"/>
  <c r="BA47" i="11"/>
  <c r="AD47" i="11"/>
  <c r="Y48" i="11"/>
  <c r="AB75" i="15" s="1"/>
  <c r="W47" i="19" s="1"/>
  <c r="AV48" i="11"/>
  <c r="AO75" i="15" s="1"/>
  <c r="CA48" i="11"/>
  <c r="AG48" i="11"/>
  <c r="BD48" i="11"/>
  <c r="BV49" i="11"/>
  <c r="U49" i="11"/>
  <c r="AB49" i="11"/>
  <c r="AY49" i="11"/>
  <c r="W49" i="11"/>
  <c r="T49" i="11"/>
  <c r="CD49" i="11"/>
  <c r="AJ49" i="11"/>
  <c r="BG49" i="11"/>
  <c r="BY50" i="11"/>
  <c r="AE50" i="11"/>
  <c r="BB50" i="11"/>
  <c r="BT51" i="11"/>
  <c r="R51" i="11"/>
  <c r="Z51" i="11"/>
  <c r="AW51" i="11"/>
  <c r="S51" i="11"/>
  <c r="CB51" i="11"/>
  <c r="BE51" i="11"/>
  <c r="AH51" i="11"/>
  <c r="BW52" i="11"/>
  <c r="AZ52" i="11"/>
  <c r="AC52" i="11"/>
  <c r="CE52" i="11"/>
  <c r="AK52" i="11"/>
  <c r="BH52" i="11"/>
  <c r="BZ53" i="11"/>
  <c r="BC53" i="11"/>
  <c r="AF53" i="11"/>
  <c r="BU54" i="11"/>
  <c r="AX54" i="11"/>
  <c r="AA54" i="11"/>
  <c r="CC54" i="11"/>
  <c r="AI54" i="11"/>
  <c r="BF54" i="11"/>
  <c r="BX55" i="11"/>
  <c r="BA55" i="11"/>
  <c r="AD55" i="11"/>
  <c r="CM6" i="11"/>
  <c r="F9" i="27" s="1"/>
  <c r="AV56" i="11"/>
  <c r="AO83" i="15" s="1"/>
  <c r="Y56" i="11"/>
  <c r="AB83" i="15" s="1"/>
  <c r="W55" i="19" s="1"/>
  <c r="CA56" i="11"/>
  <c r="BD56" i="11"/>
  <c r="AG56" i="11"/>
  <c r="BV57" i="11"/>
  <c r="AB57" i="11"/>
  <c r="T57" i="11"/>
  <c r="W57" i="11"/>
  <c r="U57" i="11"/>
  <c r="AY57" i="11"/>
  <c r="CD57" i="11"/>
  <c r="AJ57" i="11"/>
  <c r="BG57" i="11"/>
  <c r="BY58" i="11"/>
  <c r="AE58" i="11"/>
  <c r="BB58" i="11"/>
  <c r="BT59" i="11"/>
  <c r="Z59" i="11"/>
  <c r="R59" i="11"/>
  <c r="S59" i="11"/>
  <c r="AW59" i="11"/>
  <c r="CB59" i="11"/>
  <c r="AH59" i="11"/>
  <c r="BE59" i="11"/>
  <c r="BW60" i="11"/>
  <c r="AC60" i="11"/>
  <c r="AZ60" i="11"/>
  <c r="CE60" i="11"/>
  <c r="AK60" i="11"/>
  <c r="BH60" i="11"/>
  <c r="BZ61" i="11"/>
  <c r="AF61" i="11"/>
  <c r="BC61" i="11"/>
  <c r="BU62" i="11"/>
  <c r="AA62" i="11"/>
  <c r="AX62" i="11"/>
  <c r="CC62" i="11"/>
  <c r="BF62" i="11"/>
  <c r="AI62" i="11"/>
  <c r="BX63" i="11"/>
  <c r="BA63" i="11"/>
  <c r="AD63" i="11"/>
  <c r="AV64" i="11"/>
  <c r="AO91" i="15" s="1"/>
  <c r="Y64" i="11"/>
  <c r="AB91" i="15" s="1"/>
  <c r="W63" i="19" s="1"/>
  <c r="CA64" i="11"/>
  <c r="BD64" i="11"/>
  <c r="AG64" i="11"/>
  <c r="BV65" i="11"/>
  <c r="AB65" i="11"/>
  <c r="W65" i="11"/>
  <c r="T65" i="11"/>
  <c r="U65" i="11"/>
  <c r="AY65" i="11"/>
  <c r="CD65" i="11"/>
  <c r="AJ65" i="11"/>
  <c r="BG65" i="11"/>
  <c r="BY66" i="11"/>
  <c r="AE66" i="11"/>
  <c r="BB66" i="11"/>
  <c r="BB78" i="11"/>
  <c r="BT67" i="11"/>
  <c r="AW67" i="11"/>
  <c r="Z67" i="11"/>
  <c r="S67" i="11"/>
  <c r="R67" i="11"/>
  <c r="AW79" i="11"/>
  <c r="CB67" i="11"/>
  <c r="BE67" i="11"/>
  <c r="AH67" i="11"/>
  <c r="BE79" i="11"/>
  <c r="BW68" i="11"/>
  <c r="AC68" i="11"/>
  <c r="AZ68" i="11"/>
  <c r="AZ80" i="11"/>
  <c r="CE68" i="11"/>
  <c r="BH68" i="11"/>
  <c r="AK68" i="11"/>
  <c r="BH80" i="11"/>
  <c r="BZ69" i="11"/>
  <c r="BC69" i="11"/>
  <c r="AF69" i="11"/>
  <c r="BC81" i="11"/>
  <c r="BU70" i="11"/>
  <c r="AX70" i="11"/>
  <c r="AA70" i="11"/>
  <c r="AX82" i="11"/>
  <c r="CC70" i="11"/>
  <c r="BF70" i="11"/>
  <c r="AI70" i="11"/>
  <c r="BF82" i="11"/>
  <c r="BX71" i="11"/>
  <c r="AD71" i="11"/>
  <c r="BA71" i="11"/>
  <c r="BA83" i="11"/>
  <c r="AV72" i="11"/>
  <c r="AO99" i="15" s="1"/>
  <c r="Y72" i="11"/>
  <c r="AB99" i="15" s="1"/>
  <c r="W71" i="19" s="1"/>
  <c r="AV84" i="11"/>
  <c r="AO111" i="15" s="1"/>
  <c r="CA72" i="11"/>
  <c r="BD72" i="11"/>
  <c r="AG72" i="11"/>
  <c r="BD84" i="11"/>
  <c r="BV73" i="11"/>
  <c r="U73" i="11"/>
  <c r="AY73" i="11"/>
  <c r="AB73" i="11"/>
  <c r="W73" i="11"/>
  <c r="T73" i="11"/>
  <c r="AY85" i="11"/>
  <c r="CD73" i="11"/>
  <c r="BG73" i="11"/>
  <c r="AJ73" i="11"/>
  <c r="BG85" i="11"/>
  <c r="BY74" i="11"/>
  <c r="AE74" i="11"/>
  <c r="BB74" i="11"/>
  <c r="BB86" i="11"/>
  <c r="BT75" i="11"/>
  <c r="AW75" i="11"/>
  <c r="Z75" i="11"/>
  <c r="S75" i="11"/>
  <c r="R75" i="11"/>
  <c r="AW87" i="11"/>
  <c r="CB75" i="11"/>
  <c r="BE75" i="11"/>
  <c r="AH75" i="11"/>
  <c r="BE87" i="11"/>
  <c r="BW76" i="11"/>
  <c r="AC76" i="11"/>
  <c r="AZ76" i="11"/>
  <c r="AZ88" i="11"/>
  <c r="CE76" i="11"/>
  <c r="BH76" i="11"/>
  <c r="AK76" i="11"/>
  <c r="BH88" i="11"/>
  <c r="BZ77" i="11"/>
  <c r="AF77" i="11"/>
  <c r="BC77" i="11"/>
  <c r="BC89" i="11"/>
  <c r="BZ78" i="11"/>
  <c r="AF78" i="11"/>
  <c r="CC77" i="12"/>
  <c r="BF77" i="12"/>
  <c r="AI77" i="12"/>
  <c r="BF89" i="12"/>
  <c r="CC78" i="12"/>
  <c r="AI78" i="12"/>
  <c r="BU77" i="12"/>
  <c r="AX77" i="12"/>
  <c r="AA77" i="12"/>
  <c r="AX89" i="12"/>
  <c r="BU78" i="12"/>
  <c r="AA78" i="12"/>
  <c r="CA76" i="12"/>
  <c r="BD76" i="12"/>
  <c r="AG76" i="12"/>
  <c r="BD88" i="12"/>
  <c r="Y76" i="12"/>
  <c r="AB103" i="16" s="1"/>
  <c r="AB75" i="19" s="1"/>
  <c r="AV76" i="12"/>
  <c r="AO103" i="16" s="1"/>
  <c r="AV88" i="12"/>
  <c r="AO115" i="16" s="1"/>
  <c r="BY75" i="12"/>
  <c r="BB75" i="12"/>
  <c r="AE75" i="12"/>
  <c r="BB87" i="12"/>
  <c r="CE74" i="12"/>
  <c r="BH74" i="12"/>
  <c r="AK74" i="12"/>
  <c r="BH86" i="12"/>
  <c r="BW74" i="12"/>
  <c r="AC74" i="12"/>
  <c r="AZ74" i="12"/>
  <c r="AZ86" i="12"/>
  <c r="CC73" i="12"/>
  <c r="AI73" i="12"/>
  <c r="BF73" i="12"/>
  <c r="BF85" i="12"/>
  <c r="BU73" i="12"/>
  <c r="AA73" i="12"/>
  <c r="AX73" i="12"/>
  <c r="AX85" i="12"/>
  <c r="CA72" i="12"/>
  <c r="BD72" i="12"/>
  <c r="AG72" i="12"/>
  <c r="BD84" i="12"/>
  <c r="AV72" i="12"/>
  <c r="AO99" i="16" s="1"/>
  <c r="Y72" i="12"/>
  <c r="AB99" i="16" s="1"/>
  <c r="AB71" i="19" s="1"/>
  <c r="AV84" i="12"/>
  <c r="AO111" i="16" s="1"/>
  <c r="BY71" i="12"/>
  <c r="AE71" i="12"/>
  <c r="BB71" i="12"/>
  <c r="BB83" i="12"/>
  <c r="CE70" i="12"/>
  <c r="AK70" i="12"/>
  <c r="BH70" i="12"/>
  <c r="BH82" i="12"/>
  <c r="BW70" i="12"/>
  <c r="AZ70" i="12"/>
  <c r="AC70" i="12"/>
  <c r="AZ82" i="12"/>
  <c r="CC69" i="12"/>
  <c r="BF69" i="12"/>
  <c r="AI69" i="12"/>
  <c r="BF81" i="12"/>
  <c r="BU69" i="12"/>
  <c r="AX69" i="12"/>
  <c r="AA69" i="12"/>
  <c r="AX81" i="12"/>
  <c r="CA68" i="12"/>
  <c r="BD68" i="12"/>
  <c r="AG68" i="12"/>
  <c r="BD80" i="12"/>
  <c r="AV68" i="12"/>
  <c r="AO95" i="16" s="1"/>
  <c r="Y68" i="12"/>
  <c r="AB95" i="16" s="1"/>
  <c r="AB67" i="19" s="1"/>
  <c r="AV80" i="12"/>
  <c r="AO107" i="16" s="1"/>
  <c r="BY67" i="12"/>
  <c r="AE67" i="12"/>
  <c r="BB67" i="12"/>
  <c r="BB79" i="12"/>
  <c r="CE66" i="12"/>
  <c r="AK66" i="12"/>
  <c r="BH66" i="12"/>
  <c r="BH78" i="12"/>
  <c r="BW66" i="12"/>
  <c r="AZ66" i="12"/>
  <c r="AC66" i="12"/>
  <c r="AZ78" i="12"/>
  <c r="CC65" i="12"/>
  <c r="BF65" i="12"/>
  <c r="AI65" i="12"/>
  <c r="BU65" i="12"/>
  <c r="AA65" i="12"/>
  <c r="AX65" i="12"/>
  <c r="CA64" i="12"/>
  <c r="AG64" i="12"/>
  <c r="BD64" i="12"/>
  <c r="AV64" i="12"/>
  <c r="AO91" i="16" s="1"/>
  <c r="Y64" i="12"/>
  <c r="AB91" i="16" s="1"/>
  <c r="AB63" i="19" s="1"/>
  <c r="BY63" i="12"/>
  <c r="AE63" i="12"/>
  <c r="BB63" i="12"/>
  <c r="CE62" i="12"/>
  <c r="AK62" i="12"/>
  <c r="BH62" i="12"/>
  <c r="BW62" i="12"/>
  <c r="AZ62" i="12"/>
  <c r="AC62" i="12"/>
  <c r="CC61" i="12"/>
  <c r="AI61" i="12"/>
  <c r="BF61" i="12"/>
  <c r="BU61" i="12"/>
  <c r="AA61" i="12"/>
  <c r="AX61" i="12"/>
  <c r="CA60" i="12"/>
  <c r="AG60" i="12"/>
  <c r="BD60" i="12"/>
  <c r="Y60" i="12"/>
  <c r="AB87" i="16" s="1"/>
  <c r="AB59" i="19" s="1"/>
  <c r="AV60" i="12"/>
  <c r="AO87" i="16" s="1"/>
  <c r="BY59" i="12"/>
  <c r="AE59" i="12"/>
  <c r="BB59" i="12"/>
  <c r="CE58" i="12"/>
  <c r="BH58" i="12"/>
  <c r="AK58" i="12"/>
  <c r="BW58" i="12"/>
  <c r="AC58" i="12"/>
  <c r="AZ58" i="12"/>
  <c r="CC57" i="12"/>
  <c r="BF57" i="12"/>
  <c r="AI57" i="12"/>
  <c r="BU57" i="12"/>
  <c r="AA57" i="12"/>
  <c r="AX57" i="12"/>
  <c r="CA56" i="12"/>
  <c r="AG56" i="12"/>
  <c r="BD56" i="12"/>
  <c r="Y56" i="12"/>
  <c r="AB83" i="16" s="1"/>
  <c r="AB55" i="19" s="1"/>
  <c r="AV56" i="12"/>
  <c r="AO83" i="16" s="1"/>
  <c r="BY55" i="12"/>
  <c r="BB55" i="12"/>
  <c r="AE55" i="12"/>
  <c r="CN6" i="12"/>
  <c r="G10" i="27" s="1"/>
  <c r="CE54" i="12"/>
  <c r="BH54" i="12"/>
  <c r="AK54" i="12"/>
  <c r="BW54" i="12"/>
  <c r="AC54" i="12"/>
  <c r="AZ54" i="12"/>
  <c r="CC53" i="12"/>
  <c r="BF53" i="12"/>
  <c r="AI53" i="12"/>
  <c r="BU53" i="12"/>
  <c r="AX53" i="12"/>
  <c r="AA53" i="12"/>
  <c r="CA52" i="12"/>
  <c r="AG52" i="12"/>
  <c r="BD52" i="12"/>
  <c r="Y52" i="12"/>
  <c r="AB79" i="16" s="1"/>
  <c r="AB51" i="19" s="1"/>
  <c r="AV52" i="12"/>
  <c r="AO79" i="16" s="1"/>
  <c r="BY51" i="12"/>
  <c r="BB51" i="12"/>
  <c r="AE51" i="12"/>
  <c r="CE50" i="12"/>
  <c r="BH50" i="12"/>
  <c r="AK50" i="12"/>
  <c r="BW50" i="12"/>
  <c r="AC50" i="12"/>
  <c r="AZ50" i="12"/>
  <c r="CC49" i="12"/>
  <c r="BF49" i="12"/>
  <c r="AI49" i="12"/>
  <c r="BU49" i="12"/>
  <c r="AX49" i="12"/>
  <c r="AA49" i="12"/>
  <c r="CA48" i="12"/>
  <c r="BD48" i="12"/>
  <c r="AG48" i="12"/>
  <c r="AV48" i="12"/>
  <c r="AO75" i="16" s="1"/>
  <c r="Y48" i="12"/>
  <c r="AB75" i="16" s="1"/>
  <c r="AB47" i="19" s="1"/>
  <c r="BY47" i="12"/>
  <c r="AE47" i="12"/>
  <c r="BB47" i="12"/>
  <c r="CE46" i="12"/>
  <c r="BH46" i="12"/>
  <c r="AK46" i="12"/>
  <c r="BW46" i="12"/>
  <c r="AC46" i="12"/>
  <c r="AZ46" i="12"/>
  <c r="CC45" i="12"/>
  <c r="AI45" i="12"/>
  <c r="BF45" i="12"/>
  <c r="BU45" i="12"/>
  <c r="AA45" i="12"/>
  <c r="AX45" i="12"/>
  <c r="CA44" i="12"/>
  <c r="BD44" i="12"/>
  <c r="AG44" i="12"/>
  <c r="AV44" i="12"/>
  <c r="AO71" i="16" s="1"/>
  <c r="Y44" i="12"/>
  <c r="AB71" i="16" s="1"/>
  <c r="AB43" i="19" s="1"/>
  <c r="BY43" i="12"/>
  <c r="AE43" i="12"/>
  <c r="BB43" i="12"/>
  <c r="CE42" i="12"/>
  <c r="AK42" i="12"/>
  <c r="BH42" i="12"/>
  <c r="BW42" i="12"/>
  <c r="AC42" i="12"/>
  <c r="AZ42" i="12"/>
  <c r="CC41" i="12"/>
  <c r="BF41" i="12"/>
  <c r="AI41" i="12"/>
  <c r="BU41" i="12"/>
  <c r="AX41" i="12"/>
  <c r="AA41" i="12"/>
  <c r="CA40" i="12"/>
  <c r="BD40" i="12"/>
  <c r="AG40" i="12"/>
  <c r="Y40" i="12"/>
  <c r="AB67" i="16" s="1"/>
  <c r="AB39" i="19" s="1"/>
  <c r="AV40" i="12"/>
  <c r="AO67" i="16" s="1"/>
  <c r="BY39" i="12"/>
  <c r="BB39" i="12"/>
  <c r="AE39" i="12"/>
  <c r="CE38" i="12"/>
  <c r="BH38" i="12"/>
  <c r="AK38" i="12"/>
  <c r="BW38" i="12"/>
  <c r="AC38" i="12"/>
  <c r="AZ38" i="12"/>
  <c r="CC37" i="12"/>
  <c r="BF37" i="12"/>
  <c r="AI37" i="12"/>
  <c r="BU37" i="12"/>
  <c r="AX37" i="12"/>
  <c r="AA37" i="12"/>
  <c r="CA36" i="12"/>
  <c r="BD36" i="12"/>
  <c r="AG36" i="12"/>
  <c r="Y36" i="12"/>
  <c r="AB63" i="16" s="1"/>
  <c r="AB35" i="19" s="1"/>
  <c r="AV36" i="12"/>
  <c r="AO63" i="16" s="1"/>
  <c r="BY35" i="12"/>
  <c r="AE35" i="12"/>
  <c r="BB35" i="12"/>
  <c r="CE34" i="12"/>
  <c r="AK34" i="12"/>
  <c r="BH34" i="12"/>
  <c r="BW34" i="12"/>
  <c r="AZ34" i="12"/>
  <c r="AC34" i="12"/>
  <c r="CC33" i="12"/>
  <c r="AI33" i="12"/>
  <c r="BF33" i="12"/>
  <c r="BU33" i="12"/>
  <c r="AA33" i="12"/>
  <c r="AX33" i="12"/>
  <c r="CA32" i="12"/>
  <c r="AG32" i="12"/>
  <c r="BD32" i="12"/>
  <c r="AV32" i="12"/>
  <c r="AO59" i="16" s="1"/>
  <c r="Y32" i="12"/>
  <c r="AB59" i="16" s="1"/>
  <c r="AB31" i="19" s="1"/>
  <c r="BY31" i="12"/>
  <c r="BB31" i="12"/>
  <c r="AE31" i="12"/>
  <c r="CE30" i="12"/>
  <c r="BH30" i="12"/>
  <c r="AK30" i="12"/>
  <c r="BW30" i="12"/>
  <c r="AZ30" i="12"/>
  <c r="AC30" i="12"/>
  <c r="CC29" i="12"/>
  <c r="AI29" i="12"/>
  <c r="BF29" i="12"/>
  <c r="BU29" i="12"/>
  <c r="AX29" i="12"/>
  <c r="AA29" i="12"/>
  <c r="CA28" i="12"/>
  <c r="AG28" i="12"/>
  <c r="BD28" i="12"/>
  <c r="AV28" i="12"/>
  <c r="AO55" i="16" s="1"/>
  <c r="Y28" i="12"/>
  <c r="AB55" i="16" s="1"/>
  <c r="AB27" i="19" s="1"/>
  <c r="BY27" i="12"/>
  <c r="BB27" i="12"/>
  <c r="AE27" i="12"/>
  <c r="CE26" i="12"/>
  <c r="BH26" i="12"/>
  <c r="AK26" i="12"/>
  <c r="BW26" i="12"/>
  <c r="AC26" i="12"/>
  <c r="AZ26" i="12"/>
  <c r="CC25" i="12"/>
  <c r="BF25" i="12"/>
  <c r="AI25" i="12"/>
  <c r="BU25" i="12"/>
  <c r="AA25" i="12"/>
  <c r="AX25" i="12"/>
  <c r="CA24" i="12"/>
  <c r="AG24" i="12"/>
  <c r="BD24" i="12"/>
  <c r="Y24" i="12"/>
  <c r="AB51" i="16" s="1"/>
  <c r="AB23" i="19" s="1"/>
  <c r="AV24" i="12"/>
  <c r="AO51" i="16" s="1"/>
  <c r="BY23" i="12"/>
  <c r="BB23" i="12"/>
  <c r="AE23" i="12"/>
  <c r="CE22" i="12"/>
  <c r="AK22" i="12"/>
  <c r="BH22" i="12"/>
  <c r="BW22" i="12"/>
  <c r="AC22" i="12"/>
  <c r="AZ22" i="12"/>
  <c r="CC21" i="12"/>
  <c r="AI21" i="12"/>
  <c r="BF21" i="12"/>
  <c r="BU21" i="12"/>
  <c r="AX21" i="12"/>
  <c r="AA21" i="12"/>
  <c r="CA20" i="12"/>
  <c r="BD20" i="12"/>
  <c r="AG20" i="12"/>
  <c r="Y20" i="12"/>
  <c r="AB47" i="16" s="1"/>
  <c r="AB19" i="19" s="1"/>
  <c r="AV20" i="12"/>
  <c r="AO47" i="16" s="1"/>
  <c r="BY19" i="12"/>
  <c r="AE19" i="12"/>
  <c r="BB19" i="12"/>
  <c r="CE18" i="12"/>
  <c r="BH18" i="12"/>
  <c r="AK18" i="12"/>
  <c r="BW18" i="12"/>
  <c r="AZ18" i="12"/>
  <c r="AC18" i="12"/>
  <c r="CC17" i="12"/>
  <c r="BF17" i="12"/>
  <c r="AI17" i="12"/>
  <c r="BU17" i="12"/>
  <c r="AA17" i="12"/>
  <c r="AX17" i="12"/>
  <c r="CA16" i="12"/>
  <c r="AG16" i="12"/>
  <c r="Y16" i="12"/>
  <c r="AB43" i="16" s="1"/>
  <c r="AB15" i="19" s="1"/>
  <c r="BY15" i="12"/>
  <c r="AE15" i="12"/>
  <c r="CE14" i="12"/>
  <c r="AK14" i="12"/>
  <c r="BW14" i="12"/>
  <c r="AC14" i="12"/>
  <c r="CC13" i="12"/>
  <c r="AI13" i="12"/>
  <c r="BU13" i="12"/>
  <c r="AA13" i="12"/>
  <c r="CA12" i="12"/>
  <c r="AG12" i="12"/>
  <c r="Y12" i="12"/>
  <c r="AB39" i="16" s="1"/>
  <c r="AB11" i="19" s="1"/>
  <c r="BY11" i="12"/>
  <c r="AE11" i="12"/>
  <c r="CE10" i="12"/>
  <c r="AK10" i="12"/>
  <c r="BW10" i="12"/>
  <c r="AC10" i="12"/>
  <c r="CC9" i="12"/>
  <c r="AI9" i="12"/>
  <c r="BU9" i="12"/>
  <c r="AA9" i="12"/>
  <c r="CA8" i="12"/>
  <c r="AG8" i="12"/>
  <c r="Y8" i="12"/>
  <c r="AB35" i="16" s="1"/>
  <c r="AB7" i="19" s="1"/>
  <c r="BY7" i="12"/>
  <c r="AE7" i="12"/>
  <c r="CE6" i="12"/>
  <c r="AK6" i="12"/>
  <c r="BW6" i="12"/>
  <c r="AC6" i="12"/>
  <c r="Y6" i="13"/>
  <c r="AB33" i="17" s="1"/>
  <c r="AG5" i="19" s="1"/>
  <c r="CA6" i="13"/>
  <c r="AG6" i="13"/>
  <c r="BV7" i="13"/>
  <c r="U7" i="13"/>
  <c r="AB7" i="13"/>
  <c r="W7" i="13"/>
  <c r="T7" i="13"/>
  <c r="CD7" i="13"/>
  <c r="AJ7" i="13"/>
  <c r="BY8" i="13"/>
  <c r="AE8" i="13"/>
  <c r="BT9" i="13"/>
  <c r="Z9" i="13"/>
  <c r="R9" i="13"/>
  <c r="S9" i="13"/>
  <c r="CB9" i="13"/>
  <c r="AH9" i="13"/>
  <c r="BW10" i="13"/>
  <c r="AC10" i="13"/>
  <c r="CE10" i="13"/>
  <c r="AK10" i="13"/>
  <c r="BZ11" i="13"/>
  <c r="AF11" i="13"/>
  <c r="BU12" i="13"/>
  <c r="AA12" i="13"/>
  <c r="CC12" i="13"/>
  <c r="AI12" i="13"/>
  <c r="BX13" i="13"/>
  <c r="AD13" i="13"/>
  <c r="Y14" i="13"/>
  <c r="AB41" i="17" s="1"/>
  <c r="AG13" i="19" s="1"/>
  <c r="CA14" i="13"/>
  <c r="AG14" i="13"/>
  <c r="BV15" i="13"/>
  <c r="AB15" i="13"/>
  <c r="T15" i="13"/>
  <c r="W15" i="13"/>
  <c r="U15" i="13"/>
  <c r="CD15" i="13"/>
  <c r="AJ15" i="13"/>
  <c r="BY16" i="13"/>
  <c r="AE16" i="13"/>
  <c r="BT17" i="13"/>
  <c r="Z17" i="13"/>
  <c r="S17" i="13"/>
  <c r="R17" i="13"/>
  <c r="AW17" i="13"/>
  <c r="CB17" i="13"/>
  <c r="AH17" i="13"/>
  <c r="BE17" i="13"/>
  <c r="BW18" i="13"/>
  <c r="AZ18" i="13"/>
  <c r="AC18" i="13"/>
  <c r="CE18" i="13"/>
  <c r="BH18" i="13"/>
  <c r="AK18" i="13"/>
  <c r="BZ19" i="13"/>
  <c r="BC19" i="13"/>
  <c r="AF19" i="13"/>
  <c r="BU20" i="13"/>
  <c r="AA20" i="13"/>
  <c r="AX20" i="13"/>
  <c r="CC20" i="13"/>
  <c r="AI20" i="13"/>
  <c r="BF20" i="13"/>
  <c r="BX21" i="13"/>
  <c r="AD21" i="13"/>
  <c r="BA21" i="13"/>
  <c r="Y22" i="13"/>
  <c r="AB49" i="17" s="1"/>
  <c r="AG21" i="19" s="1"/>
  <c r="AV22" i="13"/>
  <c r="AO49" i="17" s="1"/>
  <c r="CA22" i="13"/>
  <c r="BD22" i="13"/>
  <c r="AG22" i="13"/>
  <c r="BV23" i="13"/>
  <c r="AY23" i="13"/>
  <c r="W23" i="13"/>
  <c r="AB23" i="13"/>
  <c r="U23" i="13"/>
  <c r="T23" i="13"/>
  <c r="CD23" i="13"/>
  <c r="BG23" i="13"/>
  <c r="AJ23" i="13"/>
  <c r="BY24" i="13"/>
  <c r="AE24" i="13"/>
  <c r="BB24" i="13"/>
  <c r="BT25" i="13"/>
  <c r="AW25" i="13"/>
  <c r="R25" i="13"/>
  <c r="S25" i="13"/>
  <c r="Z25" i="13"/>
  <c r="CB25" i="13"/>
  <c r="BE25" i="13"/>
  <c r="AH25" i="13"/>
  <c r="BW26" i="13"/>
  <c r="AZ26" i="13"/>
  <c r="AC26" i="13"/>
  <c r="CE26" i="13"/>
  <c r="BH26" i="13"/>
  <c r="AK26" i="13"/>
  <c r="BZ27" i="13"/>
  <c r="BC27" i="13"/>
  <c r="AF27" i="13"/>
  <c r="BU28" i="13"/>
  <c r="AA28" i="13"/>
  <c r="AX28" i="13"/>
  <c r="AI28" i="13"/>
  <c r="CC28" i="13"/>
  <c r="BF28" i="13"/>
  <c r="BX29" i="13"/>
  <c r="BA29" i="13"/>
  <c r="AD29" i="13"/>
  <c r="AV30" i="13"/>
  <c r="AO57" i="17" s="1"/>
  <c r="Y30" i="13"/>
  <c r="AB57" i="17" s="1"/>
  <c r="AG29" i="19" s="1"/>
  <c r="CA30" i="13"/>
  <c r="AG30" i="13"/>
  <c r="BD30" i="13"/>
  <c r="BV31" i="13"/>
  <c r="U31" i="13"/>
  <c r="T31" i="13"/>
  <c r="W31" i="13"/>
  <c r="AB31" i="13"/>
  <c r="AY31" i="13"/>
  <c r="CD31" i="13"/>
  <c r="BG31" i="13"/>
  <c r="AJ31" i="13"/>
  <c r="BY32" i="13"/>
  <c r="BB32" i="13"/>
  <c r="AE32" i="13"/>
  <c r="S33" i="13"/>
  <c r="BT33" i="13"/>
  <c r="R33" i="13"/>
  <c r="AW33" i="13"/>
  <c r="Z33" i="13"/>
  <c r="CB33" i="13"/>
  <c r="BE33" i="13"/>
  <c r="AH33" i="13"/>
  <c r="BW34" i="13"/>
  <c r="AZ34" i="13"/>
  <c r="AC34" i="13"/>
  <c r="CE34" i="13"/>
  <c r="AK34" i="13"/>
  <c r="BH34" i="13"/>
  <c r="BZ35" i="13"/>
  <c r="BC35" i="13"/>
  <c r="AF35" i="13"/>
  <c r="BU36" i="13"/>
  <c r="AA36" i="13"/>
  <c r="AX36" i="13"/>
  <c r="CC36" i="13"/>
  <c r="BF36" i="13"/>
  <c r="AI36" i="13"/>
  <c r="BX37" i="13"/>
  <c r="BA37" i="13"/>
  <c r="AD37" i="13"/>
  <c r="Y38" i="13"/>
  <c r="AB65" i="17" s="1"/>
  <c r="AG37" i="19" s="1"/>
  <c r="AV38" i="13"/>
  <c r="AO65" i="17" s="1"/>
  <c r="CA38" i="13"/>
  <c r="BD38" i="13"/>
  <c r="AG38" i="13"/>
  <c r="BV39" i="13"/>
  <c r="W39" i="13"/>
  <c r="AB39" i="13"/>
  <c r="T39" i="13"/>
  <c r="U39" i="13"/>
  <c r="AY39" i="13"/>
  <c r="CD39" i="13"/>
  <c r="AJ39" i="13"/>
  <c r="BG39" i="13"/>
  <c r="BY40" i="13"/>
  <c r="AE40" i="13"/>
  <c r="BB40" i="13"/>
  <c r="BT41" i="13"/>
  <c r="Z41" i="13"/>
  <c r="R41" i="13"/>
  <c r="S41" i="13"/>
  <c r="AW41" i="13"/>
  <c r="CB41" i="13"/>
  <c r="BE41" i="13"/>
  <c r="AH41" i="13"/>
  <c r="BW42" i="13"/>
  <c r="AC42" i="13"/>
  <c r="AZ42" i="13"/>
  <c r="CE42" i="13"/>
  <c r="BH42" i="13"/>
  <c r="AK42" i="13"/>
  <c r="BZ43" i="13"/>
  <c r="BC43" i="13"/>
  <c r="AF43" i="13"/>
  <c r="BU44" i="13"/>
  <c r="AA44" i="13"/>
  <c r="AX44" i="13"/>
  <c r="CC44" i="13"/>
  <c r="BF44" i="13"/>
  <c r="AI44" i="13"/>
  <c r="BX45" i="13"/>
  <c r="BA45" i="13"/>
  <c r="AD45" i="13"/>
  <c r="AV46" i="13"/>
  <c r="AO73" i="17" s="1"/>
  <c r="Y46" i="13"/>
  <c r="AB73" i="17" s="1"/>
  <c r="AG45" i="19" s="1"/>
  <c r="CA46" i="13"/>
  <c r="BD46" i="13"/>
  <c r="AG46" i="13"/>
  <c r="BV47" i="13"/>
  <c r="W47" i="13"/>
  <c r="U47" i="13"/>
  <c r="AY47" i="13"/>
  <c r="T47" i="13"/>
  <c r="AB47" i="13"/>
  <c r="CD47" i="13"/>
  <c r="BG47" i="13"/>
  <c r="AJ47" i="13"/>
  <c r="BY48" i="13"/>
  <c r="BB48" i="13"/>
  <c r="AE48" i="13"/>
  <c r="BT49" i="13"/>
  <c r="R49" i="13"/>
  <c r="AW49" i="13"/>
  <c r="S49" i="13"/>
  <c r="Z49" i="13"/>
  <c r="CB49" i="13"/>
  <c r="AH49" i="13"/>
  <c r="BE49" i="13"/>
  <c r="BW50" i="13"/>
  <c r="AZ50" i="13"/>
  <c r="AC50" i="13"/>
  <c r="CE50" i="13"/>
  <c r="AK50" i="13"/>
  <c r="BH50" i="13"/>
  <c r="BZ51" i="13"/>
  <c r="BC51" i="13"/>
  <c r="AF51" i="13"/>
  <c r="BU52" i="13"/>
  <c r="AA52" i="13"/>
  <c r="AX52" i="13"/>
  <c r="CC52" i="13"/>
  <c r="BF52" i="13"/>
  <c r="AI52" i="13"/>
  <c r="BX53" i="13"/>
  <c r="AD53" i="13"/>
  <c r="BA53" i="13"/>
  <c r="AV54" i="13"/>
  <c r="AO81" i="17" s="1"/>
  <c r="Y54" i="13"/>
  <c r="AB81" i="17" s="1"/>
  <c r="AG53" i="19" s="1"/>
  <c r="CA54" i="13"/>
  <c r="AG54" i="13"/>
  <c r="BD54" i="13"/>
  <c r="BV55" i="13"/>
  <c r="T55" i="13"/>
  <c r="W55" i="13"/>
  <c r="AB55" i="13"/>
  <c r="AY55" i="13"/>
  <c r="U55" i="13"/>
  <c r="CK6" i="13"/>
  <c r="CD55" i="13"/>
  <c r="BG55" i="13"/>
  <c r="AJ55" i="13"/>
  <c r="CS6" i="13"/>
  <c r="BY56" i="13"/>
  <c r="AE56" i="13"/>
  <c r="BB56" i="13"/>
  <c r="BT57" i="13"/>
  <c r="AW57" i="13"/>
  <c r="Z57" i="13"/>
  <c r="R57" i="13"/>
  <c r="S57" i="13"/>
  <c r="CB57" i="13"/>
  <c r="BE57" i="13"/>
  <c r="AH57" i="13"/>
  <c r="BW58" i="13"/>
  <c r="AZ58" i="13"/>
  <c r="AC58" i="13"/>
  <c r="CE58" i="13"/>
  <c r="AK58" i="13"/>
  <c r="BH58" i="13"/>
  <c r="BZ59" i="13"/>
  <c r="AF59" i="13"/>
  <c r="BC59" i="13"/>
  <c r="BU60" i="13"/>
  <c r="AX60" i="13"/>
  <c r="AA60" i="13"/>
  <c r="CC60" i="13"/>
  <c r="BF60" i="13"/>
  <c r="AI60" i="13"/>
  <c r="BX61" i="13"/>
  <c r="BA61" i="13"/>
  <c r="AD61" i="13"/>
  <c r="AV62" i="13"/>
  <c r="AO89" i="17" s="1"/>
  <c r="Y62" i="13"/>
  <c r="AB89" i="17" s="1"/>
  <c r="AG61" i="19" s="1"/>
  <c r="CA62" i="13"/>
  <c r="AG62" i="13"/>
  <c r="BD62" i="13"/>
  <c r="BV63" i="13"/>
  <c r="AB63" i="13"/>
  <c r="W63" i="13"/>
  <c r="U63" i="13"/>
  <c r="T63" i="13"/>
  <c r="AY63" i="13"/>
  <c r="CD63" i="13"/>
  <c r="AJ63" i="13"/>
  <c r="BG63" i="13"/>
  <c r="BY64" i="13"/>
  <c r="AE64" i="13"/>
  <c r="BB64" i="13"/>
  <c r="BT65" i="13"/>
  <c r="S65" i="13"/>
  <c r="Z65" i="13"/>
  <c r="R65" i="13"/>
  <c r="AW65" i="13"/>
  <c r="CB65" i="13"/>
  <c r="BE65" i="13"/>
  <c r="AH65" i="13"/>
  <c r="BW66" i="13"/>
  <c r="AC66" i="13"/>
  <c r="AZ66" i="13"/>
  <c r="AZ78" i="13"/>
  <c r="CE66" i="13"/>
  <c r="AK66" i="13"/>
  <c r="BH66" i="13"/>
  <c r="BH78" i="13"/>
  <c r="BZ67" i="13"/>
  <c r="BC67" i="13"/>
  <c r="AF67" i="13"/>
  <c r="BC79" i="13"/>
  <c r="BU68" i="13"/>
  <c r="AX68" i="13"/>
  <c r="AA68" i="13"/>
  <c r="AX80" i="13"/>
  <c r="CC68" i="13"/>
  <c r="AI68" i="13"/>
  <c r="BF68" i="13"/>
  <c r="BF80" i="13"/>
  <c r="BX69" i="13"/>
  <c r="AD69" i="13"/>
  <c r="BA69" i="13"/>
  <c r="BA81" i="13"/>
  <c r="AV70" i="13"/>
  <c r="AO97" i="17" s="1"/>
  <c r="Y70" i="13"/>
  <c r="AB97" i="17" s="1"/>
  <c r="AG69" i="19" s="1"/>
  <c r="AV82" i="13"/>
  <c r="AO109" i="17" s="1"/>
  <c r="CA70" i="13"/>
  <c r="BD70" i="13"/>
  <c r="AG70" i="13"/>
  <c r="BD82" i="13"/>
  <c r="BV71" i="13"/>
  <c r="AB71" i="13"/>
  <c r="AY71" i="13"/>
  <c r="W71" i="13"/>
  <c r="T71" i="13"/>
  <c r="U71" i="13"/>
  <c r="AY83" i="13"/>
  <c r="CD71" i="13"/>
  <c r="AJ71" i="13"/>
  <c r="BG71" i="13"/>
  <c r="BG83" i="13"/>
  <c r="BY72" i="13"/>
  <c r="AE72" i="13"/>
  <c r="BB72" i="13"/>
  <c r="BB84" i="13"/>
  <c r="BT73" i="13"/>
  <c r="R73" i="13"/>
  <c r="AW73" i="13"/>
  <c r="S73" i="13"/>
  <c r="Z73" i="13"/>
  <c r="AW85" i="13"/>
  <c r="CB73" i="13"/>
  <c r="AH73" i="13"/>
  <c r="BE73" i="13"/>
  <c r="BE85" i="13"/>
  <c r="BW74" i="13"/>
  <c r="AC74" i="13"/>
  <c r="AZ74" i="13"/>
  <c r="AZ86" i="13"/>
  <c r="CE74" i="13"/>
  <c r="BH74" i="13"/>
  <c r="AK74" i="13"/>
  <c r="BH86" i="13"/>
  <c r="BZ75" i="13"/>
  <c r="BC75" i="13"/>
  <c r="AF75" i="13"/>
  <c r="BC87" i="13"/>
  <c r="BU76" i="13"/>
  <c r="AX76" i="13"/>
  <c r="AA76" i="13"/>
  <c r="AX88" i="13"/>
  <c r="CC76" i="13"/>
  <c r="BF76" i="13"/>
  <c r="AI76" i="13"/>
  <c r="BF88" i="13"/>
  <c r="BX77" i="13"/>
  <c r="BA77" i="13"/>
  <c r="AD77" i="13"/>
  <c r="BA89" i="13"/>
  <c r="BX78" i="13"/>
  <c r="AD78" i="13"/>
  <c r="BS77" i="13"/>
  <c r="D104" i="17"/>
  <c r="AS104" i="17" s="1"/>
  <c r="BS69" i="13"/>
  <c r="D96" i="17"/>
  <c r="AS96" i="17" s="1"/>
  <c r="BS61" i="13"/>
  <c r="D88" i="17"/>
  <c r="AS88" i="17" s="1"/>
  <c r="BS53" i="13"/>
  <c r="D80" i="17"/>
  <c r="BS45" i="13"/>
  <c r="D72" i="17"/>
  <c r="BS37" i="13"/>
  <c r="D64" i="17"/>
  <c r="BS29" i="13"/>
  <c r="D56" i="17"/>
  <c r="BS21" i="13"/>
  <c r="D48" i="17"/>
  <c r="BS13" i="13"/>
  <c r="D40" i="17"/>
  <c r="BS5" i="13"/>
  <c r="D32" i="17"/>
  <c r="AD68" i="35"/>
  <c r="AP66" i="35"/>
  <c r="AG18" i="35"/>
  <c r="AM5" i="35"/>
  <c r="AA67" i="35"/>
  <c r="AD64" i="35"/>
  <c r="AG57" i="35"/>
  <c r="AJ18" i="35"/>
  <c r="AM35" i="35"/>
  <c r="AP70" i="35"/>
  <c r="AP54" i="35"/>
  <c r="AA47" i="35"/>
  <c r="AD69" i="35"/>
  <c r="AD61" i="35"/>
  <c r="AG62" i="35"/>
  <c r="AJ71" i="35"/>
  <c r="AJ55" i="35"/>
  <c r="AM16" i="35"/>
  <c r="AP27" i="35"/>
  <c r="AJ76" i="35"/>
  <c r="AJ77" i="35"/>
  <c r="AM29" i="35"/>
  <c r="AA33" i="35"/>
  <c r="AD26" i="35"/>
  <c r="AP16" i="35"/>
  <c r="L69" i="32"/>
  <c r="R69" i="32"/>
  <c r="N69" i="32"/>
  <c r="S69" i="32"/>
  <c r="P69" i="32"/>
  <c r="O69" i="32"/>
  <c r="T69" i="32"/>
  <c r="Q69" i="32"/>
  <c r="M69" i="32"/>
  <c r="U69" i="32"/>
  <c r="L47" i="32"/>
  <c r="N47" i="32"/>
  <c r="T47" i="32"/>
  <c r="S47" i="32"/>
  <c r="O47" i="32"/>
  <c r="P47" i="32"/>
  <c r="M47" i="32"/>
  <c r="R47" i="32"/>
  <c r="Q47" i="32"/>
  <c r="U47" i="32"/>
  <c r="V58" i="26"/>
  <c r="X59" i="33" s="1"/>
  <c r="L73" i="32"/>
  <c r="N73" i="32"/>
  <c r="T73" i="32"/>
  <c r="M73" i="32"/>
  <c r="O73" i="32"/>
  <c r="R73" i="32"/>
  <c r="S73" i="32"/>
  <c r="P73" i="32"/>
  <c r="U73" i="32"/>
  <c r="Q73" i="32"/>
  <c r="L90" i="32"/>
  <c r="R90" i="32"/>
  <c r="N90" i="32"/>
  <c r="S90" i="32"/>
  <c r="O90" i="32"/>
  <c r="Q90" i="32"/>
  <c r="T90" i="32"/>
  <c r="M90" i="32"/>
  <c r="U90" i="32"/>
  <c r="P90" i="32"/>
  <c r="L46" i="32"/>
  <c r="R46" i="32"/>
  <c r="S46" i="32"/>
  <c r="Q46" i="32"/>
  <c r="N46" i="32"/>
  <c r="P46" i="32"/>
  <c r="M46" i="32"/>
  <c r="O46" i="32"/>
  <c r="U46" i="32"/>
  <c r="T46" i="32"/>
  <c r="V14" i="26"/>
  <c r="X15" i="33" s="1"/>
  <c r="V9" i="26"/>
  <c r="X10" i="33" s="1"/>
  <c r="L43" i="32"/>
  <c r="M43" i="32"/>
  <c r="O43" i="32"/>
  <c r="P43" i="32"/>
  <c r="R43" i="32"/>
  <c r="U43" i="32"/>
  <c r="T43" i="32"/>
  <c r="S43" i="32"/>
  <c r="N43" i="32"/>
  <c r="Q43" i="32"/>
  <c r="L48" i="32"/>
  <c r="R48" i="32"/>
  <c r="U48" i="32"/>
  <c r="N48" i="32"/>
  <c r="Q48" i="32"/>
  <c r="M48" i="32"/>
  <c r="O48" i="32"/>
  <c r="T48" i="32"/>
  <c r="S48" i="32"/>
  <c r="P48" i="32"/>
  <c r="L45" i="32"/>
  <c r="O45" i="32"/>
  <c r="R45" i="32"/>
  <c r="T45" i="32"/>
  <c r="P45" i="32"/>
  <c r="S45" i="32"/>
  <c r="M45" i="32"/>
  <c r="U45" i="32"/>
  <c r="N45" i="32"/>
  <c r="Q45" i="32"/>
  <c r="BS13" i="11"/>
  <c r="D40" i="15"/>
  <c r="BS37" i="11"/>
  <c r="D64" i="15"/>
  <c r="BS53" i="11"/>
  <c r="D80" i="15"/>
  <c r="BS77" i="11"/>
  <c r="D104" i="15"/>
  <c r="AS104" i="15" s="1"/>
  <c r="BY9" i="11"/>
  <c r="AE9" i="11"/>
  <c r="CE11" i="11"/>
  <c r="AK11" i="11"/>
  <c r="CC13" i="11"/>
  <c r="AI13" i="11"/>
  <c r="BV16" i="11"/>
  <c r="W16" i="11"/>
  <c r="AT16" i="11" s="1"/>
  <c r="AB16" i="11"/>
  <c r="T16" i="11"/>
  <c r="AQ16" i="11" s="1"/>
  <c r="U16" i="11"/>
  <c r="BT18" i="11"/>
  <c r="Z18" i="11"/>
  <c r="S18" i="11"/>
  <c r="R18" i="11"/>
  <c r="AW18" i="11"/>
  <c r="BZ20" i="11"/>
  <c r="AF20" i="11"/>
  <c r="BC20" i="11"/>
  <c r="BX22" i="11"/>
  <c r="BA22" i="11"/>
  <c r="AD22" i="11"/>
  <c r="BY25" i="11"/>
  <c r="BB25" i="11"/>
  <c r="AE25" i="11"/>
  <c r="BW27" i="11"/>
  <c r="AC27" i="11"/>
  <c r="AZ27" i="11"/>
  <c r="BZ28" i="11"/>
  <c r="BC28" i="11"/>
  <c r="AF28" i="11"/>
  <c r="BX30" i="11"/>
  <c r="BA30" i="11"/>
  <c r="AD30" i="11"/>
  <c r="BV32" i="11"/>
  <c r="AY32" i="11"/>
  <c r="T32" i="11"/>
  <c r="W32" i="11"/>
  <c r="AB32" i="11"/>
  <c r="U32" i="11"/>
  <c r="CE35" i="11"/>
  <c r="AK35" i="11"/>
  <c r="BH35" i="11"/>
  <c r="BX38" i="11"/>
  <c r="AD38" i="11"/>
  <c r="BA38" i="11"/>
  <c r="CA39" i="11"/>
  <c r="AG39" i="11"/>
  <c r="BD39" i="11"/>
  <c r="BX46" i="11"/>
  <c r="BA46" i="11"/>
  <c r="AD46" i="11"/>
  <c r="CB50" i="11"/>
  <c r="BE50" i="11"/>
  <c r="AH50" i="11"/>
  <c r="BZ52" i="11"/>
  <c r="BC52" i="11"/>
  <c r="AF52" i="11"/>
  <c r="CC53" i="11"/>
  <c r="AI53" i="11"/>
  <c r="BF53" i="11"/>
  <c r="AV55" i="11"/>
  <c r="AO82" i="15" s="1"/>
  <c r="Y55" i="11"/>
  <c r="AB82" i="15" s="1"/>
  <c r="W54" i="19" s="1"/>
  <c r="CH6" i="11"/>
  <c r="CB58" i="11"/>
  <c r="BE58" i="11"/>
  <c r="AH58" i="11"/>
  <c r="BW59" i="11"/>
  <c r="AZ59" i="11"/>
  <c r="AC59" i="11"/>
  <c r="BU61" i="11"/>
  <c r="AA61" i="11"/>
  <c r="AX61" i="11"/>
  <c r="Y63" i="11"/>
  <c r="AB90" i="15" s="1"/>
  <c r="W62" i="19" s="1"/>
  <c r="AV63" i="11"/>
  <c r="AO90" i="15" s="1"/>
  <c r="BV64" i="11"/>
  <c r="AY64" i="11"/>
  <c r="T64" i="11"/>
  <c r="U64" i="11"/>
  <c r="W64" i="11"/>
  <c r="AB64" i="11"/>
  <c r="BU69" i="11"/>
  <c r="AA69" i="11"/>
  <c r="AX69" i="11"/>
  <c r="AX81" i="11"/>
  <c r="CA71" i="11"/>
  <c r="AG71" i="11"/>
  <c r="BD71" i="11"/>
  <c r="BD83" i="11"/>
  <c r="BT74" i="11"/>
  <c r="AW74" i="11"/>
  <c r="Z74" i="11"/>
  <c r="S74" i="11"/>
  <c r="R74" i="11"/>
  <c r="AW86" i="11"/>
  <c r="CC77" i="11"/>
  <c r="AI77" i="11"/>
  <c r="BF77" i="11"/>
  <c r="BF89" i="11"/>
  <c r="CC78" i="11"/>
  <c r="AI78" i="11"/>
  <c r="BV75" i="12"/>
  <c r="T75" i="12"/>
  <c r="AB75" i="12"/>
  <c r="W75" i="12"/>
  <c r="AY75" i="12"/>
  <c r="U75" i="12"/>
  <c r="AY87" i="12"/>
  <c r="CB70" i="12"/>
  <c r="AH70" i="12"/>
  <c r="BE70" i="12"/>
  <c r="BE82" i="12"/>
  <c r="BX68" i="12"/>
  <c r="BA68" i="12"/>
  <c r="AD68" i="12"/>
  <c r="BA80" i="12"/>
  <c r="CB66" i="12"/>
  <c r="BE66" i="12"/>
  <c r="AH66" i="12"/>
  <c r="BE78" i="12"/>
  <c r="BZ65" i="12"/>
  <c r="AF65" i="12"/>
  <c r="BC65" i="12"/>
  <c r="CD63" i="12"/>
  <c r="AJ63" i="12"/>
  <c r="BG63" i="12"/>
  <c r="BX60" i="12"/>
  <c r="BA60" i="12"/>
  <c r="AD60" i="12"/>
  <c r="BS54" i="11"/>
  <c r="D81" i="15"/>
  <c r="BS79" i="11"/>
  <c r="D106" i="15"/>
  <c r="AS106" i="15" s="1"/>
  <c r="U5" i="11"/>
  <c r="T5" i="11"/>
  <c r="W5" i="11"/>
  <c r="BY6" i="11"/>
  <c r="AE6" i="11"/>
  <c r="BU10" i="11"/>
  <c r="AA10" i="11"/>
  <c r="CD13" i="11"/>
  <c r="AJ13" i="11"/>
  <c r="BZ17" i="11"/>
  <c r="AF17" i="11"/>
  <c r="BC17" i="11"/>
  <c r="BX19" i="11"/>
  <c r="BA19" i="11"/>
  <c r="AD19" i="11"/>
  <c r="BV21" i="11"/>
  <c r="AB21" i="11"/>
  <c r="T21" i="11"/>
  <c r="W21" i="11"/>
  <c r="AY21" i="11"/>
  <c r="U21" i="11"/>
  <c r="BT23" i="11"/>
  <c r="Z23" i="11"/>
  <c r="AW23" i="11"/>
  <c r="S23" i="11"/>
  <c r="R23" i="11"/>
  <c r="BZ33" i="11"/>
  <c r="AF33" i="11"/>
  <c r="BC33" i="11"/>
  <c r="CA36" i="11"/>
  <c r="AG36" i="11"/>
  <c r="BD36" i="11"/>
  <c r="CB39" i="11"/>
  <c r="AH39" i="11"/>
  <c r="BE39" i="11"/>
  <c r="BZ41" i="11"/>
  <c r="BC41" i="11"/>
  <c r="AF41" i="11"/>
  <c r="BT47" i="11"/>
  <c r="Z47" i="11"/>
  <c r="S47" i="11"/>
  <c r="AW47" i="11"/>
  <c r="R47" i="11"/>
  <c r="BU50" i="11"/>
  <c r="AA50" i="11"/>
  <c r="AX50" i="11"/>
  <c r="CA52" i="11"/>
  <c r="AG52" i="11"/>
  <c r="BD52" i="11"/>
  <c r="CE56" i="11"/>
  <c r="BH56" i="11"/>
  <c r="AK56" i="11"/>
  <c r="CC58" i="11"/>
  <c r="BF58" i="11"/>
  <c r="AI58" i="11"/>
  <c r="CA60" i="11"/>
  <c r="BD60" i="11"/>
  <c r="AG60" i="11"/>
  <c r="BY62" i="11"/>
  <c r="BB62" i="11"/>
  <c r="AE62" i="11"/>
  <c r="CB63" i="11"/>
  <c r="AH63" i="11"/>
  <c r="BE63" i="11"/>
  <c r="Y68" i="11"/>
  <c r="AB95" i="15" s="1"/>
  <c r="W67" i="19" s="1"/>
  <c r="AV68" i="11"/>
  <c r="AO95" i="15" s="1"/>
  <c r="AV80" i="11"/>
  <c r="AO107" i="15" s="1"/>
  <c r="BV69" i="11"/>
  <c r="AB69" i="11"/>
  <c r="AY69" i="11"/>
  <c r="W69" i="11"/>
  <c r="U69" i="11"/>
  <c r="T69" i="11"/>
  <c r="AY81" i="11"/>
  <c r="BT71" i="11"/>
  <c r="AW71" i="11"/>
  <c r="Z71" i="11"/>
  <c r="S71" i="11"/>
  <c r="R71" i="11"/>
  <c r="AW83" i="11"/>
  <c r="CA76" i="11"/>
  <c r="BD76" i="11"/>
  <c r="AG76" i="11"/>
  <c r="BD88" i="11"/>
  <c r="CE76" i="12"/>
  <c r="AK76" i="12"/>
  <c r="BH76" i="12"/>
  <c r="BH88" i="12"/>
  <c r="CC71" i="12"/>
  <c r="BF71" i="12"/>
  <c r="AI71" i="12"/>
  <c r="BF83" i="12"/>
  <c r="CE68" i="12"/>
  <c r="BH68" i="12"/>
  <c r="AK68" i="12"/>
  <c r="BH80" i="12"/>
  <c r="Y66" i="12"/>
  <c r="AB93" i="16" s="1"/>
  <c r="AB65" i="19" s="1"/>
  <c r="AV66" i="12"/>
  <c r="AO93" i="16" s="1"/>
  <c r="AV78" i="12"/>
  <c r="AO105" i="16" s="1"/>
  <c r="CC63" i="12"/>
  <c r="BF63" i="12"/>
  <c r="AI63" i="12"/>
  <c r="AV58" i="12"/>
  <c r="AO85" i="16" s="1"/>
  <c r="Y58" i="12"/>
  <c r="AB85" i="16" s="1"/>
  <c r="AB57" i="19" s="1"/>
  <c r="CE56" i="12"/>
  <c r="BH56" i="12"/>
  <c r="AK56" i="12"/>
  <c r="BW40" i="12"/>
  <c r="AC40" i="12"/>
  <c r="AZ40" i="12"/>
  <c r="BU39" i="12"/>
  <c r="AX39" i="12"/>
  <c r="AA39" i="12"/>
  <c r="BY37" i="12"/>
  <c r="BB37" i="12"/>
  <c r="AE37" i="12"/>
  <c r="BS15" i="11"/>
  <c r="D42" i="15"/>
  <c r="BS24" i="11"/>
  <c r="D51" i="15"/>
  <c r="BS56" i="11"/>
  <c r="D83" i="15"/>
  <c r="AS83" i="15" s="1"/>
  <c r="BT9" i="11"/>
  <c r="Z9" i="11"/>
  <c r="S9" i="11"/>
  <c r="R9" i="11"/>
  <c r="BW10" i="11"/>
  <c r="AC10" i="11"/>
  <c r="BZ11" i="11"/>
  <c r="AF11" i="11"/>
  <c r="CC12" i="11"/>
  <c r="AI12" i="11"/>
  <c r="CB17" i="11"/>
  <c r="AH17" i="11"/>
  <c r="BE17" i="11"/>
  <c r="BS17" i="11"/>
  <c r="D44" i="15"/>
  <c r="BS33" i="11"/>
  <c r="D60" i="15"/>
  <c r="BS57" i="11"/>
  <c r="D84" i="15"/>
  <c r="AS84" i="15" s="1"/>
  <c r="BW7" i="11"/>
  <c r="AC7" i="11"/>
  <c r="BU9" i="11"/>
  <c r="AA9" i="11"/>
  <c r="BX10" i="11"/>
  <c r="AD10" i="11"/>
  <c r="BV12" i="11"/>
  <c r="W12" i="11"/>
  <c r="T12" i="11"/>
  <c r="AB12" i="11"/>
  <c r="U12" i="11"/>
  <c r="BT14" i="11"/>
  <c r="R14" i="11"/>
  <c r="S14" i="11"/>
  <c r="Z14" i="11"/>
  <c r="CE15" i="11"/>
  <c r="AK15" i="11"/>
  <c r="BU17" i="11"/>
  <c r="AX17" i="11"/>
  <c r="AA17" i="11"/>
  <c r="BV20" i="11"/>
  <c r="AY20" i="11"/>
  <c r="AB20" i="11"/>
  <c r="T20" i="11"/>
  <c r="W20" i="11"/>
  <c r="U20" i="11"/>
  <c r="BT22" i="11"/>
  <c r="R22" i="11"/>
  <c r="S22" i="11"/>
  <c r="AW22" i="11"/>
  <c r="Z22" i="11"/>
  <c r="BW23" i="11"/>
  <c r="AC23" i="11"/>
  <c r="AZ23" i="11"/>
  <c r="BZ24" i="11"/>
  <c r="BC24" i="11"/>
  <c r="AF24" i="11"/>
  <c r="BU25" i="11"/>
  <c r="AA25" i="11"/>
  <c r="AX25" i="11"/>
  <c r="CC25" i="11"/>
  <c r="AI25" i="11"/>
  <c r="BF25" i="11"/>
  <c r="CA27" i="11"/>
  <c r="AG27" i="11"/>
  <c r="BD27" i="11"/>
  <c r="BY29" i="11"/>
  <c r="BB29" i="11"/>
  <c r="AE29" i="11"/>
  <c r="BW31" i="11"/>
  <c r="AZ31" i="11"/>
  <c r="AC31" i="11"/>
  <c r="BZ32" i="11"/>
  <c r="BC32" i="11"/>
  <c r="AF32" i="11"/>
  <c r="BU33" i="11"/>
  <c r="AA33" i="11"/>
  <c r="AX33" i="11"/>
  <c r="BX34" i="11"/>
  <c r="BA34" i="11"/>
  <c r="AD34" i="11"/>
  <c r="BV36" i="11"/>
  <c r="U36" i="11"/>
  <c r="T36" i="11"/>
  <c r="AY36" i="11"/>
  <c r="AB36" i="11"/>
  <c r="W36" i="11"/>
  <c r="BS10" i="11"/>
  <c r="D37" i="15"/>
  <c r="BS26" i="11"/>
  <c r="D53" i="15"/>
  <c r="BS50" i="11"/>
  <c r="D77" i="15"/>
  <c r="BS58" i="11"/>
  <c r="D85" i="15"/>
  <c r="AS85" i="15" s="1"/>
  <c r="BS86" i="11"/>
  <c r="D113" i="15"/>
  <c r="AS113" i="15" s="1"/>
  <c r="BV17" i="11"/>
  <c r="T17" i="11"/>
  <c r="AY17" i="11"/>
  <c r="AB17" i="11"/>
  <c r="W17" i="11"/>
  <c r="U17" i="11"/>
  <c r="CE20" i="11"/>
  <c r="AK20" i="11"/>
  <c r="BH20" i="11"/>
  <c r="BU22" i="11"/>
  <c r="AX22" i="11"/>
  <c r="AA22" i="11"/>
  <c r="BS11" i="11"/>
  <c r="D38" i="15"/>
  <c r="BS19" i="11"/>
  <c r="D46" i="15"/>
  <c r="BS27" i="11"/>
  <c r="D54" i="15"/>
  <c r="BS35" i="11"/>
  <c r="D62" i="15"/>
  <c r="BS43" i="11"/>
  <c r="D70" i="15"/>
  <c r="BS51" i="11"/>
  <c r="D78" i="15"/>
  <c r="BS59" i="11"/>
  <c r="D86" i="15"/>
  <c r="AS86" i="15" s="1"/>
  <c r="BS67" i="11"/>
  <c r="D94" i="15"/>
  <c r="AS94" i="15" s="1"/>
  <c r="BS75" i="11"/>
  <c r="D102" i="15"/>
  <c r="AS102" i="15" s="1"/>
  <c r="BS87" i="11"/>
  <c r="D114" i="15"/>
  <c r="AS114" i="15" s="1"/>
  <c r="BV6" i="11"/>
  <c r="AB6" i="11"/>
  <c r="W6" i="11"/>
  <c r="U6" i="11"/>
  <c r="T6" i="11"/>
  <c r="CD6" i="11"/>
  <c r="AJ6" i="11"/>
  <c r="BY7" i="11"/>
  <c r="AE7" i="11"/>
  <c r="BT8" i="11"/>
  <c r="Z8" i="11"/>
  <c r="S8" i="11"/>
  <c r="R8" i="11"/>
  <c r="CB8" i="11"/>
  <c r="AH8" i="11"/>
  <c r="BW9" i="11"/>
  <c r="AC9" i="11"/>
  <c r="CE9" i="11"/>
  <c r="AK9" i="11"/>
  <c r="BZ10" i="11"/>
  <c r="AF10" i="11"/>
  <c r="BU11" i="11"/>
  <c r="AA11" i="11"/>
  <c r="CC11" i="11"/>
  <c r="AI11" i="11"/>
  <c r="BX12" i="11"/>
  <c r="AD12" i="11"/>
  <c r="Y13" i="11"/>
  <c r="AB40" i="15" s="1"/>
  <c r="W12" i="19" s="1"/>
  <c r="CA13" i="11"/>
  <c r="AG13" i="11"/>
  <c r="BV14" i="11"/>
  <c r="T14" i="11"/>
  <c r="AQ14" i="11" s="1"/>
  <c r="AB14" i="11"/>
  <c r="W14" i="11"/>
  <c r="AT14" i="11" s="1"/>
  <c r="U14" i="11"/>
  <c r="CD14" i="11"/>
  <c r="AJ14" i="11"/>
  <c r="BY15" i="11"/>
  <c r="AE15" i="11"/>
  <c r="BT16" i="11"/>
  <c r="S16" i="11"/>
  <c r="Z16" i="11"/>
  <c r="R16" i="11"/>
  <c r="CB16" i="11"/>
  <c r="AH16" i="11"/>
  <c r="BW17" i="11"/>
  <c r="AC17" i="11"/>
  <c r="AZ17" i="11"/>
  <c r="CE17" i="11"/>
  <c r="AK17" i="11"/>
  <c r="BH17" i="11"/>
  <c r="BZ18" i="11"/>
  <c r="BC18" i="11"/>
  <c r="AF18" i="11"/>
  <c r="BU19" i="11"/>
  <c r="AX19" i="11"/>
  <c r="AA19" i="11"/>
  <c r="CC19" i="11"/>
  <c r="BF19" i="11"/>
  <c r="AI19" i="11"/>
  <c r="BX20" i="11"/>
  <c r="AD20" i="11"/>
  <c r="BA20" i="11"/>
  <c r="AV21" i="11"/>
  <c r="AO48" i="15" s="1"/>
  <c r="Y21" i="11"/>
  <c r="AB48" i="15" s="1"/>
  <c r="W20" i="19" s="1"/>
  <c r="CA21" i="11"/>
  <c r="BD21" i="11"/>
  <c r="AG21" i="11"/>
  <c r="BV22" i="11"/>
  <c r="T22" i="11"/>
  <c r="AY22" i="11"/>
  <c r="AB22" i="11"/>
  <c r="W22" i="11"/>
  <c r="U22" i="11"/>
  <c r="CD22" i="11"/>
  <c r="AJ22" i="11"/>
  <c r="BG22" i="11"/>
  <c r="BY23" i="11"/>
  <c r="AE23" i="11"/>
  <c r="BB23" i="11"/>
  <c r="BT24" i="11"/>
  <c r="AW24" i="11"/>
  <c r="S24" i="11"/>
  <c r="R24" i="11"/>
  <c r="Z24" i="11"/>
  <c r="CB24" i="11"/>
  <c r="AH24" i="11"/>
  <c r="BE24" i="11"/>
  <c r="BW25" i="11"/>
  <c r="AC25" i="11"/>
  <c r="AZ25" i="11"/>
  <c r="CE25" i="11"/>
  <c r="BH25" i="11"/>
  <c r="AK25" i="11"/>
  <c r="BZ26" i="11"/>
  <c r="BC26" i="11"/>
  <c r="AF26" i="11"/>
  <c r="BU27" i="11"/>
  <c r="AA27" i="11"/>
  <c r="AX27" i="11"/>
  <c r="CC27" i="11"/>
  <c r="BF27" i="11"/>
  <c r="AI27" i="11"/>
  <c r="BX28" i="11"/>
  <c r="BA28" i="11"/>
  <c r="AD28" i="11"/>
  <c r="AV29" i="11"/>
  <c r="AO56" i="15" s="1"/>
  <c r="Y29" i="11"/>
  <c r="AB56" i="15" s="1"/>
  <c r="W28" i="19" s="1"/>
  <c r="CA29" i="11"/>
  <c r="AG29" i="11"/>
  <c r="BD29" i="11"/>
  <c r="BV30" i="11"/>
  <c r="AY30" i="11"/>
  <c r="AB30" i="11"/>
  <c r="U30" i="11"/>
  <c r="T30" i="11"/>
  <c r="W30" i="11"/>
  <c r="CD30" i="11"/>
  <c r="AJ30" i="11"/>
  <c r="BG30" i="11"/>
  <c r="BY31" i="11"/>
  <c r="AE31" i="11"/>
  <c r="BB31" i="11"/>
  <c r="BT32" i="11"/>
  <c r="R32" i="11"/>
  <c r="AW32" i="11"/>
  <c r="Z32" i="11"/>
  <c r="S32" i="11"/>
  <c r="CB32" i="11"/>
  <c r="BE32" i="11"/>
  <c r="AH32" i="11"/>
  <c r="BW33" i="11"/>
  <c r="AZ33" i="11"/>
  <c r="AC33" i="11"/>
  <c r="CE33" i="11"/>
  <c r="BH33" i="11"/>
  <c r="AK33" i="11"/>
  <c r="BZ34" i="11"/>
  <c r="BC34" i="11"/>
  <c r="AF34" i="11"/>
  <c r="BU35" i="11"/>
  <c r="AX35" i="11"/>
  <c r="AA35" i="11"/>
  <c r="CC35" i="11"/>
  <c r="BF35" i="11"/>
  <c r="AI35" i="11"/>
  <c r="BX36" i="11"/>
  <c r="AD36" i="11"/>
  <c r="BA36" i="11"/>
  <c r="AV37" i="11"/>
  <c r="AO64" i="15" s="1"/>
  <c r="Y37" i="11"/>
  <c r="AB64" i="15" s="1"/>
  <c r="W36" i="19" s="1"/>
  <c r="CA37" i="11"/>
  <c r="BD37" i="11"/>
  <c r="AG37" i="11"/>
  <c r="BV38" i="11"/>
  <c r="AB38" i="11"/>
  <c r="U38" i="11"/>
  <c r="T38" i="11"/>
  <c r="W38" i="11"/>
  <c r="AY38" i="11"/>
  <c r="CD38" i="11"/>
  <c r="AJ38" i="11"/>
  <c r="BG38" i="11"/>
  <c r="BY39" i="11"/>
  <c r="BB39" i="11"/>
  <c r="AE39" i="11"/>
  <c r="BT40" i="11"/>
  <c r="Z40" i="11"/>
  <c r="R40" i="11"/>
  <c r="S40" i="11"/>
  <c r="AW40" i="11"/>
  <c r="CB40" i="11"/>
  <c r="BE40" i="11"/>
  <c r="AH40" i="11"/>
  <c r="BW41" i="11"/>
  <c r="AC41" i="11"/>
  <c r="AZ41" i="11"/>
  <c r="CE41" i="11"/>
  <c r="AK41" i="11"/>
  <c r="BH41" i="11"/>
  <c r="BZ42" i="11"/>
  <c r="BC42" i="11"/>
  <c r="AF42" i="11"/>
  <c r="BU43" i="11"/>
  <c r="AA43" i="11"/>
  <c r="AX43" i="11"/>
  <c r="CC43" i="11"/>
  <c r="BF43" i="11"/>
  <c r="AI43" i="11"/>
  <c r="BX44" i="11"/>
  <c r="AD44" i="11"/>
  <c r="BA44" i="11"/>
  <c r="AV45" i="11"/>
  <c r="AO72" i="15" s="1"/>
  <c r="Y45" i="11"/>
  <c r="AB72" i="15" s="1"/>
  <c r="W44" i="19" s="1"/>
  <c r="CA45" i="11"/>
  <c r="AG45" i="11"/>
  <c r="BD45" i="11"/>
  <c r="BV46" i="11"/>
  <c r="AY46" i="11"/>
  <c r="AB46" i="11"/>
  <c r="W46" i="11"/>
  <c r="U46" i="11"/>
  <c r="T46" i="11"/>
  <c r="CD46" i="11"/>
  <c r="AJ46" i="11"/>
  <c r="BG46" i="11"/>
  <c r="BY47" i="11"/>
  <c r="AE47" i="11"/>
  <c r="BB47" i="11"/>
  <c r="BT48" i="11"/>
  <c r="Z48" i="11"/>
  <c r="S48" i="11"/>
  <c r="AW48" i="11"/>
  <c r="R48" i="11"/>
  <c r="CB48" i="11"/>
  <c r="BE48" i="11"/>
  <c r="AH48" i="11"/>
  <c r="BW49" i="11"/>
  <c r="AZ49" i="11"/>
  <c r="AC49" i="11"/>
  <c r="CE49" i="11"/>
  <c r="BH49" i="11"/>
  <c r="AK49" i="11"/>
  <c r="BZ50" i="11"/>
  <c r="BC50" i="11"/>
  <c r="AF50" i="11"/>
  <c r="BU51" i="11"/>
  <c r="AX51" i="11"/>
  <c r="AA51" i="11"/>
  <c r="CC51" i="11"/>
  <c r="BF51" i="11"/>
  <c r="AI51" i="11"/>
  <c r="BX52" i="11"/>
  <c r="BA52" i="11"/>
  <c r="AD52" i="11"/>
  <c r="Y53" i="11"/>
  <c r="AB80" i="15" s="1"/>
  <c r="W52" i="19" s="1"/>
  <c r="AV53" i="11"/>
  <c r="AO80" i="15" s="1"/>
  <c r="CA53" i="11"/>
  <c r="BD53" i="11"/>
  <c r="AG53" i="11"/>
  <c r="BV54" i="11"/>
  <c r="U54" i="11"/>
  <c r="T54" i="11"/>
  <c r="AY54" i="11"/>
  <c r="AB54" i="11"/>
  <c r="W54" i="11"/>
  <c r="CD54" i="11"/>
  <c r="BG54" i="11"/>
  <c r="AJ54" i="11"/>
  <c r="BY55" i="11"/>
  <c r="AE55" i="11"/>
  <c r="BB55" i="11"/>
  <c r="CN6" i="11"/>
  <c r="G9" i="27" s="1"/>
  <c r="BT56" i="11"/>
  <c r="AW56" i="11"/>
  <c r="S56" i="11"/>
  <c r="R56" i="11"/>
  <c r="Z56" i="11"/>
  <c r="CB56" i="11"/>
  <c r="AH56" i="11"/>
  <c r="BE56" i="11"/>
  <c r="BW57" i="11"/>
  <c r="AC57" i="11"/>
  <c r="AZ57" i="11"/>
  <c r="CE57" i="11"/>
  <c r="BH57" i="11"/>
  <c r="AK57" i="11"/>
  <c r="BZ58" i="11"/>
  <c r="BC58" i="11"/>
  <c r="AF58" i="11"/>
  <c r="BU59" i="11"/>
  <c r="AX59" i="11"/>
  <c r="AA59" i="11"/>
  <c r="CC59" i="11"/>
  <c r="AI59" i="11"/>
  <c r="BF59" i="11"/>
  <c r="BX60" i="11"/>
  <c r="AD60" i="11"/>
  <c r="BA60" i="11"/>
  <c r="Y61" i="11"/>
  <c r="AB88" i="15" s="1"/>
  <c r="W60" i="19" s="1"/>
  <c r="AV61" i="11"/>
  <c r="AO88" i="15" s="1"/>
  <c r="CA61" i="11"/>
  <c r="BD61" i="11"/>
  <c r="AG61" i="11"/>
  <c r="BV62" i="11"/>
  <c r="AY62" i="11"/>
  <c r="AB62" i="11"/>
  <c r="W62" i="11"/>
  <c r="U62" i="11"/>
  <c r="T62" i="11"/>
  <c r="CD62" i="11"/>
  <c r="BG62" i="11"/>
  <c r="AJ62" i="11"/>
  <c r="BY63" i="11"/>
  <c r="BB63" i="11"/>
  <c r="AE63" i="11"/>
  <c r="BT64" i="11"/>
  <c r="S64" i="11"/>
  <c r="AW64" i="11"/>
  <c r="Z64" i="11"/>
  <c r="R64" i="11"/>
  <c r="CB64" i="11"/>
  <c r="BE64" i="11"/>
  <c r="AH64" i="11"/>
  <c r="BW65" i="11"/>
  <c r="AZ65" i="11"/>
  <c r="AC65" i="11"/>
  <c r="CE65" i="11"/>
  <c r="BH65" i="11"/>
  <c r="AK65" i="11"/>
  <c r="BZ66" i="11"/>
  <c r="AF66" i="11"/>
  <c r="BC66" i="11"/>
  <c r="BC78" i="11"/>
  <c r="BU67" i="11"/>
  <c r="AA67" i="11"/>
  <c r="AX67" i="11"/>
  <c r="AX79" i="11"/>
  <c r="CC67" i="11"/>
  <c r="BF67" i="11"/>
  <c r="AI67" i="11"/>
  <c r="BF79" i="11"/>
  <c r="BX68" i="11"/>
  <c r="AD68" i="11"/>
  <c r="BA68" i="11"/>
  <c r="BA80" i="11"/>
  <c r="Y69" i="11"/>
  <c r="AB96" i="15" s="1"/>
  <c r="W68" i="19" s="1"/>
  <c r="AV69" i="11"/>
  <c r="AO96" i="15" s="1"/>
  <c r="AV81" i="11"/>
  <c r="AO108" i="15" s="1"/>
  <c r="CA69" i="11"/>
  <c r="AG69" i="11"/>
  <c r="BD69" i="11"/>
  <c r="BD81" i="11"/>
  <c r="BV70" i="11"/>
  <c r="AB70" i="11"/>
  <c r="U70" i="11"/>
  <c r="T70" i="11"/>
  <c r="W70" i="11"/>
  <c r="AY70" i="11"/>
  <c r="AY82" i="11"/>
  <c r="CD70" i="11"/>
  <c r="AJ70" i="11"/>
  <c r="BG70" i="11"/>
  <c r="BG82" i="11"/>
  <c r="BY71" i="11"/>
  <c r="BB71" i="11"/>
  <c r="AE71" i="11"/>
  <c r="BB83" i="11"/>
  <c r="BT72" i="11"/>
  <c r="AW72" i="11"/>
  <c r="R72" i="11"/>
  <c r="S72" i="11"/>
  <c r="Z72" i="11"/>
  <c r="AW84" i="11"/>
  <c r="CB72" i="11"/>
  <c r="BE72" i="11"/>
  <c r="AH72" i="11"/>
  <c r="BE84" i="11"/>
  <c r="BW73" i="11"/>
  <c r="AZ73" i="11"/>
  <c r="AC73" i="11"/>
  <c r="AZ85" i="11"/>
  <c r="CE73" i="11"/>
  <c r="BH73" i="11"/>
  <c r="AK73" i="11"/>
  <c r="BH85" i="11"/>
  <c r="BZ74" i="11"/>
  <c r="AF74" i="11"/>
  <c r="BC74" i="11"/>
  <c r="BC86" i="11"/>
  <c r="BU75" i="11"/>
  <c r="AA75" i="11"/>
  <c r="AX75" i="11"/>
  <c r="AX87" i="11"/>
  <c r="CC75" i="11"/>
  <c r="AI75" i="11"/>
  <c r="BF75" i="11"/>
  <c r="BF87" i="11"/>
  <c r="BX76" i="11"/>
  <c r="BA76" i="11"/>
  <c r="AD76" i="11"/>
  <c r="BA88" i="11"/>
  <c r="AV77" i="11"/>
  <c r="AO104" i="15" s="1"/>
  <c r="Y77" i="11"/>
  <c r="AB104" i="15" s="1"/>
  <c r="W76" i="19" s="1"/>
  <c r="AV89" i="11"/>
  <c r="AO116" i="15" s="1"/>
  <c r="Y78" i="11"/>
  <c r="AB105" i="15" s="1"/>
  <c r="W77" i="19" s="1"/>
  <c r="CA77" i="11"/>
  <c r="AG77" i="11"/>
  <c r="BD77" i="11"/>
  <c r="BD89" i="11"/>
  <c r="CA78" i="11"/>
  <c r="AG78" i="11"/>
  <c r="CB77" i="12"/>
  <c r="AH77" i="12"/>
  <c r="BE77" i="12"/>
  <c r="BE89" i="12"/>
  <c r="CB78" i="12"/>
  <c r="AH78" i="12"/>
  <c r="BT77" i="12"/>
  <c r="R77" i="12"/>
  <c r="S77" i="12"/>
  <c r="AW77" i="12"/>
  <c r="Z77" i="12"/>
  <c r="AW89" i="12"/>
  <c r="BT78" i="12"/>
  <c r="Z78" i="12"/>
  <c r="BZ76" i="12"/>
  <c r="AF76" i="12"/>
  <c r="BC76" i="12"/>
  <c r="BC88" i="12"/>
  <c r="BS76" i="12"/>
  <c r="D103" i="16"/>
  <c r="AS103" i="16" s="1"/>
  <c r="BX75" i="12"/>
  <c r="BA75" i="12"/>
  <c r="AD75" i="12"/>
  <c r="BA87" i="12"/>
  <c r="CD74" i="12"/>
  <c r="AJ74" i="12"/>
  <c r="BG74" i="12"/>
  <c r="BG86" i="12"/>
  <c r="BV74" i="12"/>
  <c r="W74" i="12"/>
  <c r="AB74" i="12"/>
  <c r="U74" i="12"/>
  <c r="T74" i="12"/>
  <c r="AY74" i="12"/>
  <c r="AY86" i="12"/>
  <c r="CB73" i="12"/>
  <c r="BE73" i="12"/>
  <c r="AH73" i="12"/>
  <c r="BE85" i="12"/>
  <c r="BT73" i="12"/>
  <c r="AW73" i="12"/>
  <c r="Z73" i="12"/>
  <c r="S73" i="12"/>
  <c r="R73" i="12"/>
  <c r="AW85" i="12"/>
  <c r="BZ72" i="12"/>
  <c r="BC72" i="12"/>
  <c r="AF72" i="12"/>
  <c r="BC84" i="12"/>
  <c r="BS72" i="12"/>
  <c r="D99" i="16"/>
  <c r="AS99" i="16" s="1"/>
  <c r="BX71" i="12"/>
  <c r="BA71" i="12"/>
  <c r="AD71" i="12"/>
  <c r="BA83" i="12"/>
  <c r="CD70" i="12"/>
  <c r="AJ70" i="12"/>
  <c r="BG70" i="12"/>
  <c r="BG82" i="12"/>
  <c r="BV70" i="12"/>
  <c r="AY70" i="12"/>
  <c r="W70" i="12"/>
  <c r="T70" i="12"/>
  <c r="AB70" i="12"/>
  <c r="U70" i="12"/>
  <c r="AY82" i="12"/>
  <c r="CB69" i="12"/>
  <c r="BE69" i="12"/>
  <c r="AH69" i="12"/>
  <c r="BE81" i="12"/>
  <c r="BT69" i="12"/>
  <c r="Z69" i="12"/>
  <c r="AW69" i="12"/>
  <c r="S69" i="12"/>
  <c r="R69" i="12"/>
  <c r="AW81" i="12"/>
  <c r="BZ68" i="12"/>
  <c r="BC68" i="12"/>
  <c r="AF68" i="12"/>
  <c r="BC80" i="12"/>
  <c r="BS68" i="12"/>
  <c r="D95" i="16"/>
  <c r="AS95" i="16" s="1"/>
  <c r="BX67" i="12"/>
  <c r="BA67" i="12"/>
  <c r="AD67" i="12"/>
  <c r="BA79" i="12"/>
  <c r="CD66" i="12"/>
  <c r="BG66" i="12"/>
  <c r="AJ66" i="12"/>
  <c r="BG78" i="12"/>
  <c r="BV66" i="12"/>
  <c r="AY66" i="12"/>
  <c r="W66" i="12"/>
  <c r="AB66" i="12"/>
  <c r="U66" i="12"/>
  <c r="T66" i="12"/>
  <c r="AY78" i="12"/>
  <c r="CB65" i="12"/>
  <c r="AH65" i="12"/>
  <c r="BE65" i="12"/>
  <c r="BT65" i="12"/>
  <c r="Z65" i="12"/>
  <c r="AW65" i="12"/>
  <c r="S65" i="12"/>
  <c r="R65" i="12"/>
  <c r="BZ64" i="12"/>
  <c r="AF64" i="12"/>
  <c r="BC64" i="12"/>
  <c r="BS64" i="12"/>
  <c r="D91" i="16"/>
  <c r="AS91" i="16" s="1"/>
  <c r="BX63" i="12"/>
  <c r="BA63" i="12"/>
  <c r="AD63" i="12"/>
  <c r="CD62" i="12"/>
  <c r="AJ62" i="12"/>
  <c r="BG62" i="12"/>
  <c r="BV62" i="12"/>
  <c r="U62" i="12"/>
  <c r="W62" i="12"/>
  <c r="AB62" i="12"/>
  <c r="AY62" i="12"/>
  <c r="T62" i="12"/>
  <c r="CB61" i="12"/>
  <c r="BE61" i="12"/>
  <c r="AH61" i="12"/>
  <c r="BT61" i="12"/>
  <c r="Z61" i="12"/>
  <c r="R61" i="12"/>
  <c r="S61" i="12"/>
  <c r="AW61" i="12"/>
  <c r="BZ60" i="12"/>
  <c r="AF60" i="12"/>
  <c r="BC60" i="12"/>
  <c r="BS60" i="12"/>
  <c r="D87" i="16"/>
  <c r="AS87" i="16" s="1"/>
  <c r="BX59" i="12"/>
  <c r="AD59" i="12"/>
  <c r="BA59" i="12"/>
  <c r="CD58" i="12"/>
  <c r="AJ58" i="12"/>
  <c r="BG58" i="12"/>
  <c r="BV58" i="12"/>
  <c r="AY58" i="12"/>
  <c r="U58" i="12"/>
  <c r="AB58" i="12"/>
  <c r="W58" i="12"/>
  <c r="T58" i="12"/>
  <c r="CB57" i="12"/>
  <c r="AH57" i="12"/>
  <c r="BE57" i="12"/>
  <c r="BT57" i="12"/>
  <c r="AW57" i="12"/>
  <c r="Z57" i="12"/>
  <c r="R57" i="12"/>
  <c r="S57" i="12"/>
  <c r="BZ56" i="12"/>
  <c r="AF56" i="12"/>
  <c r="BC56" i="12"/>
  <c r="BS56" i="12"/>
  <c r="D83" i="16"/>
  <c r="AS83" i="16" s="1"/>
  <c r="BX55" i="12"/>
  <c r="BA55" i="12"/>
  <c r="AD55" i="12"/>
  <c r="CM6" i="12"/>
  <c r="F10" i="27" s="1"/>
  <c r="CD54" i="12"/>
  <c r="BG54" i="12"/>
  <c r="AJ54" i="12"/>
  <c r="BV54" i="12"/>
  <c r="U54" i="12"/>
  <c r="W54" i="12"/>
  <c r="AB54" i="12"/>
  <c r="T54" i="12"/>
  <c r="AY54" i="12"/>
  <c r="CB53" i="12"/>
  <c r="BE53" i="12"/>
  <c r="AH53" i="12"/>
  <c r="BT53" i="12"/>
  <c r="Z53" i="12"/>
  <c r="AW53" i="12"/>
  <c r="R53" i="12"/>
  <c r="S53" i="12"/>
  <c r="BZ52" i="12"/>
  <c r="BC52" i="12"/>
  <c r="AF52" i="12"/>
  <c r="BS52" i="12"/>
  <c r="D79" i="16"/>
  <c r="BX51" i="12"/>
  <c r="BA51" i="12"/>
  <c r="AD51" i="12"/>
  <c r="CD50" i="12"/>
  <c r="BG50" i="12"/>
  <c r="AJ50" i="12"/>
  <c r="BV50" i="12"/>
  <c r="T50" i="12"/>
  <c r="W50" i="12"/>
  <c r="AB50" i="12"/>
  <c r="U50" i="12"/>
  <c r="AY50" i="12"/>
  <c r="CB49" i="12"/>
  <c r="AH49" i="12"/>
  <c r="BE49" i="12"/>
  <c r="BT49" i="12"/>
  <c r="AW49" i="12"/>
  <c r="R49" i="12"/>
  <c r="S49" i="12"/>
  <c r="Z49" i="12"/>
  <c r="BZ48" i="12"/>
  <c r="AF48" i="12"/>
  <c r="BC48" i="12"/>
  <c r="BS48" i="12"/>
  <c r="D75" i="16"/>
  <c r="BA47" i="12"/>
  <c r="BX47" i="12"/>
  <c r="AD47" i="12"/>
  <c r="CD46" i="12"/>
  <c r="BG46" i="12"/>
  <c r="AJ46" i="12"/>
  <c r="BV46" i="12"/>
  <c r="AY46" i="12"/>
  <c r="AB46" i="12"/>
  <c r="U46" i="12"/>
  <c r="T46" i="12"/>
  <c r="W46" i="12"/>
  <c r="CB45" i="12"/>
  <c r="BE45" i="12"/>
  <c r="AH45" i="12"/>
  <c r="BT45" i="12"/>
  <c r="AW45" i="12"/>
  <c r="Z45" i="12"/>
  <c r="S45" i="12"/>
  <c r="R45" i="12"/>
  <c r="BZ44" i="12"/>
  <c r="BC44" i="12"/>
  <c r="AF44" i="12"/>
  <c r="BS44" i="12"/>
  <c r="D71" i="16"/>
  <c r="BX43" i="12"/>
  <c r="BA43" i="12"/>
  <c r="AD43" i="12"/>
  <c r="CD42" i="12"/>
  <c r="AJ42" i="12"/>
  <c r="BG42" i="12"/>
  <c r="BV42" i="12"/>
  <c r="U42" i="12"/>
  <c r="W42" i="12"/>
  <c r="AB42" i="12"/>
  <c r="T42" i="12"/>
  <c r="AY42" i="12"/>
  <c r="CB41" i="12"/>
  <c r="BE41" i="12"/>
  <c r="AH41" i="12"/>
  <c r="BT41" i="12"/>
  <c r="AW41" i="12"/>
  <c r="S41" i="12"/>
  <c r="Z41" i="12"/>
  <c r="R41" i="12"/>
  <c r="BZ40" i="12"/>
  <c r="AF40" i="12"/>
  <c r="BC40" i="12"/>
  <c r="BS40" i="12"/>
  <c r="D67" i="16"/>
  <c r="BX39" i="12"/>
  <c r="AD39" i="12"/>
  <c r="BA39" i="12"/>
  <c r="CD38" i="12"/>
  <c r="AJ38" i="12"/>
  <c r="BG38" i="12"/>
  <c r="BV38" i="12"/>
  <c r="AB38" i="12"/>
  <c r="W38" i="12"/>
  <c r="T38" i="12"/>
  <c r="AY38" i="12"/>
  <c r="U38" i="12"/>
  <c r="CB37" i="12"/>
  <c r="BE37" i="12"/>
  <c r="AH37" i="12"/>
  <c r="BT37" i="12"/>
  <c r="S37" i="12"/>
  <c r="R37" i="12"/>
  <c r="AW37" i="12"/>
  <c r="Z37" i="12"/>
  <c r="BZ36" i="12"/>
  <c r="BC36" i="12"/>
  <c r="AF36" i="12"/>
  <c r="BS36" i="12"/>
  <c r="D63" i="16"/>
  <c r="BX35" i="12"/>
  <c r="BA35" i="12"/>
  <c r="AD35" i="12"/>
  <c r="CD34" i="12"/>
  <c r="AJ34" i="12"/>
  <c r="BG34" i="12"/>
  <c r="BV34" i="12"/>
  <c r="AY34" i="12"/>
  <c r="U34" i="12"/>
  <c r="W34" i="12"/>
  <c r="T34" i="12"/>
  <c r="AB34" i="12"/>
  <c r="CB33" i="12"/>
  <c r="AH33" i="12"/>
  <c r="BE33" i="12"/>
  <c r="BT33" i="12"/>
  <c r="Z33" i="12"/>
  <c r="AW33" i="12"/>
  <c r="R33" i="12"/>
  <c r="S33" i="12"/>
  <c r="BZ32" i="12"/>
  <c r="BC32" i="12"/>
  <c r="AF32" i="12"/>
  <c r="BS32" i="12"/>
  <c r="D59" i="16"/>
  <c r="BX31" i="12"/>
  <c r="AD31" i="12"/>
  <c r="BA31" i="12"/>
  <c r="CD30" i="12"/>
  <c r="AJ30" i="12"/>
  <c r="BG30" i="12"/>
  <c r="BV30" i="12"/>
  <c r="U30" i="12"/>
  <c r="AY30" i="12"/>
  <c r="AB30" i="12"/>
  <c r="T30" i="12"/>
  <c r="W30" i="12"/>
  <c r="CB29" i="12"/>
  <c r="BE29" i="12"/>
  <c r="AH29" i="12"/>
  <c r="BT29" i="12"/>
  <c r="AW29" i="12"/>
  <c r="Z29" i="12"/>
  <c r="R29" i="12"/>
  <c r="S29" i="12"/>
  <c r="BZ28" i="12"/>
  <c r="BC28" i="12"/>
  <c r="AF28" i="12"/>
  <c r="BS28" i="12"/>
  <c r="D55" i="16"/>
  <c r="BX27" i="12"/>
  <c r="BA27" i="12"/>
  <c r="AD27" i="12"/>
  <c r="CD26" i="12"/>
  <c r="BG26" i="12"/>
  <c r="AJ26" i="12"/>
  <c r="BV26" i="12"/>
  <c r="AB26" i="12"/>
  <c r="AY26" i="12"/>
  <c r="U26" i="12"/>
  <c r="W26" i="12"/>
  <c r="T26" i="12"/>
  <c r="CB25" i="12"/>
  <c r="BE25" i="12"/>
  <c r="AH25" i="12"/>
  <c r="BT25" i="12"/>
  <c r="AW25" i="12"/>
  <c r="R25" i="12"/>
  <c r="S25" i="12"/>
  <c r="Z25" i="12"/>
  <c r="BZ24" i="12"/>
  <c r="AF24" i="12"/>
  <c r="BC24" i="12"/>
  <c r="BS24" i="12"/>
  <c r="D51" i="16"/>
  <c r="BA23" i="12"/>
  <c r="BX23" i="12"/>
  <c r="AD23" i="12"/>
  <c r="CD22" i="12"/>
  <c r="BG22" i="12"/>
  <c r="AJ22" i="12"/>
  <c r="BV22" i="12"/>
  <c r="AB22" i="12"/>
  <c r="T22" i="12"/>
  <c r="U22" i="12"/>
  <c r="AY22" i="12"/>
  <c r="W22" i="12"/>
  <c r="CB21" i="12"/>
  <c r="BE21" i="12"/>
  <c r="AH21" i="12"/>
  <c r="BT21" i="12"/>
  <c r="Z21" i="12"/>
  <c r="AW21" i="12"/>
  <c r="R21" i="12"/>
  <c r="S21" i="12"/>
  <c r="BZ20" i="12"/>
  <c r="BC20" i="12"/>
  <c r="AF20" i="12"/>
  <c r="BS20" i="12"/>
  <c r="D47" i="16"/>
  <c r="BX19" i="12"/>
  <c r="AD19" i="12"/>
  <c r="BA19" i="12"/>
  <c r="CD18" i="12"/>
  <c r="AJ18" i="12"/>
  <c r="BG18" i="12"/>
  <c r="BV18" i="12"/>
  <c r="U18" i="12"/>
  <c r="AB18" i="12"/>
  <c r="W18" i="12"/>
  <c r="T18" i="12"/>
  <c r="AY18" i="12"/>
  <c r="CB17" i="12"/>
  <c r="BE17" i="12"/>
  <c r="AH17" i="12"/>
  <c r="BT17" i="12"/>
  <c r="AW17" i="12"/>
  <c r="S17" i="12"/>
  <c r="R17" i="12"/>
  <c r="Z17" i="12"/>
  <c r="BZ16" i="12"/>
  <c r="AF16" i="12"/>
  <c r="BS16" i="12"/>
  <c r="D43" i="16"/>
  <c r="BX15" i="12"/>
  <c r="AD15" i="12"/>
  <c r="CD14" i="12"/>
  <c r="AJ14" i="12"/>
  <c r="BV14" i="12"/>
  <c r="AB14" i="12"/>
  <c r="U14" i="12"/>
  <c r="T14" i="12"/>
  <c r="AQ14" i="12" s="1"/>
  <c r="W14" i="12"/>
  <c r="CB13" i="12"/>
  <c r="AH13" i="12"/>
  <c r="BT13" i="12"/>
  <c r="Z13" i="12"/>
  <c r="R13" i="12"/>
  <c r="AO13" i="12" s="1"/>
  <c r="S13" i="12"/>
  <c r="BZ12" i="12"/>
  <c r="AF12" i="12"/>
  <c r="BS12" i="12"/>
  <c r="D39" i="16"/>
  <c r="BX11" i="12"/>
  <c r="AD11" i="12"/>
  <c r="CD10" i="12"/>
  <c r="AJ10" i="12"/>
  <c r="BV10" i="12"/>
  <c r="T10" i="12"/>
  <c r="AB10" i="12"/>
  <c r="U10" i="12"/>
  <c r="W10" i="12"/>
  <c r="CB9" i="12"/>
  <c r="AH9" i="12"/>
  <c r="BT9" i="12"/>
  <c r="R9" i="12"/>
  <c r="S9" i="12"/>
  <c r="Z9" i="12"/>
  <c r="BZ8" i="12"/>
  <c r="AF8" i="12"/>
  <c r="BS8" i="12"/>
  <c r="D35" i="16"/>
  <c r="BX7" i="12"/>
  <c r="AD7" i="12"/>
  <c r="CD6" i="12"/>
  <c r="AJ6" i="12"/>
  <c r="BV6" i="12"/>
  <c r="T6" i="12"/>
  <c r="AQ6" i="12" s="1"/>
  <c r="AB6" i="12"/>
  <c r="U6" i="12"/>
  <c r="AR6" i="12" s="1"/>
  <c r="W6" i="12"/>
  <c r="R5" i="12"/>
  <c r="S5" i="12"/>
  <c r="R4" i="35" s="1"/>
  <c r="BT6" i="13"/>
  <c r="S6" i="13"/>
  <c r="Z6" i="13"/>
  <c r="R6" i="13"/>
  <c r="CB6" i="13"/>
  <c r="AH6" i="13"/>
  <c r="BW7" i="13"/>
  <c r="AC7" i="13"/>
  <c r="CE7" i="13"/>
  <c r="AK7" i="13"/>
  <c r="BZ8" i="13"/>
  <c r="AF8" i="13"/>
  <c r="BU9" i="13"/>
  <c r="AA9" i="13"/>
  <c r="CC9" i="13"/>
  <c r="AI9" i="13"/>
  <c r="BX10" i="13"/>
  <c r="AD10" i="13"/>
  <c r="Y11" i="13"/>
  <c r="AB38" i="17" s="1"/>
  <c r="AG10" i="19" s="1"/>
  <c r="CA11" i="13"/>
  <c r="AG11" i="13"/>
  <c r="BV12" i="13"/>
  <c r="AB12" i="13"/>
  <c r="U12" i="13"/>
  <c r="W12" i="13"/>
  <c r="T12" i="13"/>
  <c r="CD12" i="13"/>
  <c r="AJ12" i="13"/>
  <c r="BY13" i="13"/>
  <c r="AE13" i="13"/>
  <c r="BT14" i="13"/>
  <c r="R14" i="13"/>
  <c r="Z14" i="13"/>
  <c r="S14" i="13"/>
  <c r="CB14" i="13"/>
  <c r="AH14" i="13"/>
  <c r="BW15" i="13"/>
  <c r="AC15" i="13"/>
  <c r="CE15" i="13"/>
  <c r="AK15" i="13"/>
  <c r="BZ16" i="13"/>
  <c r="AF16" i="13"/>
  <c r="AX17" i="13"/>
  <c r="AA17" i="13"/>
  <c r="BU17" i="13"/>
  <c r="CC17" i="13"/>
  <c r="BF17" i="13"/>
  <c r="AI17" i="13"/>
  <c r="BX18" i="13"/>
  <c r="AD18" i="13"/>
  <c r="BA18" i="13"/>
  <c r="Y19" i="13"/>
  <c r="AB46" i="17" s="1"/>
  <c r="AG18" i="19" s="1"/>
  <c r="AV19" i="13"/>
  <c r="AO46" i="17" s="1"/>
  <c r="CA19" i="13"/>
  <c r="AG19" i="13"/>
  <c r="BD19" i="13"/>
  <c r="BV20" i="13"/>
  <c r="AY20" i="13"/>
  <c r="U20" i="13"/>
  <c r="W20" i="13"/>
  <c r="T20" i="13"/>
  <c r="AB20" i="13"/>
  <c r="CD20" i="13"/>
  <c r="AJ20" i="13"/>
  <c r="BG20" i="13"/>
  <c r="BY21" i="13"/>
  <c r="AE21" i="13"/>
  <c r="BB21" i="13"/>
  <c r="BT22" i="13"/>
  <c r="AW22" i="13"/>
  <c r="S22" i="13"/>
  <c r="R22" i="13"/>
  <c r="Z22" i="13"/>
  <c r="CB22" i="13"/>
  <c r="AH22" i="13"/>
  <c r="BE22" i="13"/>
  <c r="BW23" i="13"/>
  <c r="AC23" i="13"/>
  <c r="AZ23" i="13"/>
  <c r="CE23" i="13"/>
  <c r="BH23" i="13"/>
  <c r="AK23" i="13"/>
  <c r="BZ24" i="13"/>
  <c r="AF24" i="13"/>
  <c r="BC24" i="13"/>
  <c r="AA25" i="13"/>
  <c r="BU25" i="13"/>
  <c r="AX25" i="13"/>
  <c r="CC25" i="13"/>
  <c r="AI25" i="13"/>
  <c r="BF25" i="13"/>
  <c r="BX26" i="13"/>
  <c r="AD26" i="13"/>
  <c r="BA26" i="13"/>
  <c r="AV27" i="13"/>
  <c r="AO54" i="17" s="1"/>
  <c r="Y27" i="13"/>
  <c r="AB54" i="17" s="1"/>
  <c r="AG26" i="19" s="1"/>
  <c r="CA27" i="13"/>
  <c r="AG27" i="13"/>
  <c r="BD27" i="13"/>
  <c r="BV28" i="13"/>
  <c r="AY28" i="13"/>
  <c r="AB28" i="13"/>
  <c r="T28" i="13"/>
  <c r="U28" i="13"/>
  <c r="W28" i="13"/>
  <c r="CD28" i="13"/>
  <c r="AJ28" i="13"/>
  <c r="BG28" i="13"/>
  <c r="BY29" i="13"/>
  <c r="BB29" i="13"/>
  <c r="AE29" i="13"/>
  <c r="BT30" i="13"/>
  <c r="S30" i="13"/>
  <c r="AW30" i="13"/>
  <c r="R30" i="13"/>
  <c r="Z30" i="13"/>
  <c r="CB30" i="13"/>
  <c r="BE30" i="13"/>
  <c r="AH30" i="13"/>
  <c r="BW31" i="13"/>
  <c r="AC31" i="13"/>
  <c r="AZ31" i="13"/>
  <c r="CE31" i="13"/>
  <c r="BH31" i="13"/>
  <c r="AK31" i="13"/>
  <c r="BZ32" i="13"/>
  <c r="AF32" i="13"/>
  <c r="BC32" i="13"/>
  <c r="BU33" i="13"/>
  <c r="AX33" i="13"/>
  <c r="AA33" i="13"/>
  <c r="CC33" i="13"/>
  <c r="AI33" i="13"/>
  <c r="BF33" i="13"/>
  <c r="BX34" i="13"/>
  <c r="BA34" i="13"/>
  <c r="AD34" i="13"/>
  <c r="AV35" i="13"/>
  <c r="AO62" i="17" s="1"/>
  <c r="Y35" i="13"/>
  <c r="AB62" i="17" s="1"/>
  <c r="AG34" i="19" s="1"/>
  <c r="CA35" i="13"/>
  <c r="AG35" i="13"/>
  <c r="BD35" i="13"/>
  <c r="BV36" i="13"/>
  <c r="AB36" i="13"/>
  <c r="AY36" i="13"/>
  <c r="U36" i="13"/>
  <c r="W36" i="13"/>
  <c r="T36" i="13"/>
  <c r="CD36" i="13"/>
  <c r="AJ36" i="13"/>
  <c r="BG36" i="13"/>
  <c r="BY37" i="13"/>
  <c r="BB37" i="13"/>
  <c r="AE37" i="13"/>
  <c r="BT38" i="13"/>
  <c r="Z38" i="13"/>
  <c r="S38" i="13"/>
  <c r="AW38" i="13"/>
  <c r="R38" i="13"/>
  <c r="CB38" i="13"/>
  <c r="BE38" i="13"/>
  <c r="AH38" i="13"/>
  <c r="BW39" i="13"/>
  <c r="AC39" i="13"/>
  <c r="AZ39" i="13"/>
  <c r="CE39" i="13"/>
  <c r="AK39" i="13"/>
  <c r="BH39" i="13"/>
  <c r="BZ40" i="13"/>
  <c r="AF40" i="13"/>
  <c r="BC40" i="13"/>
  <c r="BU41" i="13"/>
  <c r="AX41" i="13"/>
  <c r="AA41" i="13"/>
  <c r="CC41" i="13"/>
  <c r="BF41" i="13"/>
  <c r="AI41" i="13"/>
  <c r="BX42" i="13"/>
  <c r="BA42" i="13"/>
  <c r="AD42" i="13"/>
  <c r="Y43" i="13"/>
  <c r="AB70" i="17" s="1"/>
  <c r="AG42" i="19" s="1"/>
  <c r="AV43" i="13"/>
  <c r="AO70" i="17" s="1"/>
  <c r="CA43" i="13"/>
  <c r="BD43" i="13"/>
  <c r="AG43" i="13"/>
  <c r="BV44" i="13"/>
  <c r="U44" i="13"/>
  <c r="AB44" i="13"/>
  <c r="AY44" i="13"/>
  <c r="W44" i="13"/>
  <c r="T44" i="13"/>
  <c r="CD44" i="13"/>
  <c r="AJ44" i="13"/>
  <c r="BG44" i="13"/>
  <c r="BY45" i="13"/>
  <c r="BB45" i="13"/>
  <c r="AE45" i="13"/>
  <c r="BT46" i="13"/>
  <c r="Z46" i="13"/>
  <c r="AW46" i="13"/>
  <c r="S46" i="13"/>
  <c r="R46" i="13"/>
  <c r="CB46" i="13"/>
  <c r="AH46" i="13"/>
  <c r="BE46" i="13"/>
  <c r="BW47" i="13"/>
  <c r="AZ47" i="13"/>
  <c r="AC47" i="13"/>
  <c r="AK47" i="13"/>
  <c r="BH47" i="13"/>
  <c r="CE47" i="13"/>
  <c r="BZ48" i="13"/>
  <c r="BC48" i="13"/>
  <c r="AF48" i="13"/>
  <c r="BU49" i="13"/>
  <c r="AX49" i="13"/>
  <c r="AA49" i="13"/>
  <c r="CC49" i="13"/>
  <c r="BF49" i="13"/>
  <c r="AI49" i="13"/>
  <c r="BX50" i="13"/>
  <c r="BA50" i="13"/>
  <c r="AD50" i="13"/>
  <c r="AV51" i="13"/>
  <c r="AO78" i="17" s="1"/>
  <c r="Y51" i="13"/>
  <c r="AB78" i="17" s="1"/>
  <c r="AG50" i="19" s="1"/>
  <c r="CA51" i="13"/>
  <c r="BD51" i="13"/>
  <c r="AG51" i="13"/>
  <c r="BV52" i="13"/>
  <c r="U52" i="13"/>
  <c r="T52" i="13"/>
  <c r="W52" i="13"/>
  <c r="AY52" i="13"/>
  <c r="AB52" i="13"/>
  <c r="CD52" i="13"/>
  <c r="BG52" i="13"/>
  <c r="AJ52" i="13"/>
  <c r="BY53" i="13"/>
  <c r="BB53" i="13"/>
  <c r="AE53" i="13"/>
  <c r="BT54" i="13"/>
  <c r="AW54" i="13"/>
  <c r="Z54" i="13"/>
  <c r="R54" i="13"/>
  <c r="S54" i="13"/>
  <c r="CB54" i="13"/>
  <c r="BE54" i="13"/>
  <c r="AH54" i="13"/>
  <c r="BW55" i="13"/>
  <c r="AZ55" i="13"/>
  <c r="AC55" i="13"/>
  <c r="CL6" i="13"/>
  <c r="CE55" i="13"/>
  <c r="AK55" i="13"/>
  <c r="BH55" i="13"/>
  <c r="CT6" i="13"/>
  <c r="BZ56" i="13"/>
  <c r="BC56" i="13"/>
  <c r="AF56" i="13"/>
  <c r="AX57" i="13"/>
  <c r="BU57" i="13"/>
  <c r="AA57" i="13"/>
  <c r="CC57" i="13"/>
  <c r="AI57" i="13"/>
  <c r="BF57" i="13"/>
  <c r="BX58" i="13"/>
  <c r="AD58" i="13"/>
  <c r="BA58" i="13"/>
  <c r="Y59" i="13"/>
  <c r="AB86" i="17" s="1"/>
  <c r="AG58" i="19" s="1"/>
  <c r="AV59" i="13"/>
  <c r="AO86" i="17" s="1"/>
  <c r="CA59" i="13"/>
  <c r="BD59" i="13"/>
  <c r="AG59" i="13"/>
  <c r="BV60" i="13"/>
  <c r="W60" i="13"/>
  <c r="AY60" i="13"/>
  <c r="AB60" i="13"/>
  <c r="T60" i="13"/>
  <c r="U60" i="13"/>
  <c r="CD60" i="13"/>
  <c r="BG60" i="13"/>
  <c r="AJ60" i="13"/>
  <c r="BY61" i="13"/>
  <c r="AE61" i="13"/>
  <c r="BB61" i="13"/>
  <c r="BT62" i="13"/>
  <c r="R62" i="13"/>
  <c r="AW62" i="13"/>
  <c r="Z62" i="13"/>
  <c r="S62" i="13"/>
  <c r="CB62" i="13"/>
  <c r="BE62" i="13"/>
  <c r="AH62" i="13"/>
  <c r="AZ63" i="13"/>
  <c r="BW63" i="13"/>
  <c r="AC63" i="13"/>
  <c r="CE63" i="13"/>
  <c r="BH63" i="13"/>
  <c r="AK63" i="13"/>
  <c r="BZ64" i="13"/>
  <c r="AF64" i="13"/>
  <c r="BC64" i="13"/>
  <c r="BU65" i="13"/>
  <c r="AA65" i="13"/>
  <c r="AX65" i="13"/>
  <c r="CC65" i="13"/>
  <c r="AI65" i="13"/>
  <c r="BF65" i="13"/>
  <c r="BX66" i="13"/>
  <c r="BA66" i="13"/>
  <c r="AD66" i="13"/>
  <c r="BA78" i="13"/>
  <c r="AV67" i="13"/>
  <c r="AO94" i="17" s="1"/>
  <c r="Y67" i="13"/>
  <c r="AB94" i="17" s="1"/>
  <c r="AG66" i="19" s="1"/>
  <c r="AV79" i="13"/>
  <c r="AO106" i="17" s="1"/>
  <c r="CA67" i="13"/>
  <c r="AG67" i="13"/>
  <c r="BD67" i="13"/>
  <c r="BD79" i="13"/>
  <c r="BV68" i="13"/>
  <c r="T68" i="13"/>
  <c r="U68" i="13"/>
  <c r="W68" i="13"/>
  <c r="AY68" i="13"/>
  <c r="AB68" i="13"/>
  <c r="AY80" i="13"/>
  <c r="CD68" i="13"/>
  <c r="BG68" i="13"/>
  <c r="AJ68" i="13"/>
  <c r="BG80" i="13"/>
  <c r="BY69" i="13"/>
  <c r="AE69" i="13"/>
  <c r="BB69" i="13"/>
  <c r="BB81" i="13"/>
  <c r="BT70" i="13"/>
  <c r="AW70" i="13"/>
  <c r="S70" i="13"/>
  <c r="Z70" i="13"/>
  <c r="R70" i="13"/>
  <c r="AW82" i="13"/>
  <c r="CB70" i="13"/>
  <c r="AH70" i="13"/>
  <c r="BE70" i="13"/>
  <c r="BE82" i="13"/>
  <c r="BW71" i="13"/>
  <c r="AC71" i="13"/>
  <c r="AZ71" i="13"/>
  <c r="AZ83" i="13"/>
  <c r="CE71" i="13"/>
  <c r="BH71" i="13"/>
  <c r="AK71" i="13"/>
  <c r="BH83" i="13"/>
  <c r="BZ72" i="13"/>
  <c r="AF72" i="13"/>
  <c r="BC72" i="13"/>
  <c r="BC84" i="13"/>
  <c r="AA73" i="13"/>
  <c r="AX73" i="13"/>
  <c r="BU73" i="13"/>
  <c r="AX85" i="13"/>
  <c r="CC73" i="13"/>
  <c r="AI73" i="13"/>
  <c r="BF73" i="13"/>
  <c r="BF85" i="13"/>
  <c r="BA74" i="13"/>
  <c r="BX74" i="13"/>
  <c r="AD74" i="13"/>
  <c r="BA86" i="13"/>
  <c r="AV75" i="13"/>
  <c r="AO102" i="17" s="1"/>
  <c r="Y75" i="13"/>
  <c r="AB102" i="17" s="1"/>
  <c r="AG74" i="19" s="1"/>
  <c r="AV87" i="13"/>
  <c r="AO114" i="17" s="1"/>
  <c r="CA75" i="13"/>
  <c r="AG75" i="13"/>
  <c r="BD75" i="13"/>
  <c r="BD87" i="13"/>
  <c r="BV76" i="13"/>
  <c r="U76" i="13"/>
  <c r="AY76" i="13"/>
  <c r="T76" i="13"/>
  <c r="AB76" i="13"/>
  <c r="W76" i="13"/>
  <c r="AY88" i="13"/>
  <c r="CD76" i="13"/>
  <c r="AJ76" i="13"/>
  <c r="BG76" i="13"/>
  <c r="BG88" i="13"/>
  <c r="BY77" i="13"/>
  <c r="BB77" i="13"/>
  <c r="AE77" i="13"/>
  <c r="BB89" i="13"/>
  <c r="BY78" i="13"/>
  <c r="AE78" i="13"/>
  <c r="D103" i="17"/>
  <c r="AS103" i="17" s="1"/>
  <c r="BS76" i="13"/>
  <c r="D95" i="17"/>
  <c r="AS95" i="17" s="1"/>
  <c r="BS68" i="13"/>
  <c r="D87" i="17"/>
  <c r="AS87" i="17" s="1"/>
  <c r="BS60" i="13"/>
  <c r="D79" i="17"/>
  <c r="BS52" i="13"/>
  <c r="D71" i="17"/>
  <c r="BS44" i="13"/>
  <c r="D63" i="17"/>
  <c r="BS36" i="13"/>
  <c r="D55" i="17"/>
  <c r="BS28" i="13"/>
  <c r="D47" i="17"/>
  <c r="BS20" i="13"/>
  <c r="D39" i="17"/>
  <c r="BS12" i="13"/>
  <c r="AA70" i="35"/>
  <c r="AA54" i="35"/>
  <c r="AG76" i="35"/>
  <c r="AG77" i="35"/>
  <c r="AG65" i="35"/>
  <c r="AJ26" i="35"/>
  <c r="AM43" i="35"/>
  <c r="AP62" i="35"/>
  <c r="AA71" i="35"/>
  <c r="AA55" i="35"/>
  <c r="AD13" i="35"/>
  <c r="AG14" i="35"/>
  <c r="AJ63" i="35"/>
  <c r="AM24" i="35"/>
  <c r="AP35" i="35"/>
  <c r="AA28" i="35"/>
  <c r="AA19" i="35"/>
  <c r="AD34" i="35"/>
  <c r="AD10" i="35"/>
  <c r="AJ20" i="35"/>
  <c r="AA22" i="35"/>
  <c r="L61" i="32"/>
  <c r="O61" i="32"/>
  <c r="M61" i="32"/>
  <c r="U61" i="32"/>
  <c r="R61" i="32"/>
  <c r="N61" i="32"/>
  <c r="S61" i="32"/>
  <c r="Q61" i="32"/>
  <c r="P61" i="32"/>
  <c r="T61" i="32"/>
  <c r="V32" i="26"/>
  <c r="X33" i="33" s="1"/>
  <c r="V69" i="26"/>
  <c r="X70" i="33" s="1"/>
  <c r="L39" i="32"/>
  <c r="T39" i="32"/>
  <c r="P39" i="32"/>
  <c r="R39" i="32"/>
  <c r="M39" i="32"/>
  <c r="O39" i="32"/>
  <c r="U39" i="32"/>
  <c r="Q39" i="32"/>
  <c r="S39" i="32"/>
  <c r="N39" i="32"/>
  <c r="L68" i="32"/>
  <c r="U68" i="32"/>
  <c r="S68" i="32"/>
  <c r="M68" i="32"/>
  <c r="O68" i="32"/>
  <c r="R68" i="32"/>
  <c r="P68" i="32"/>
  <c r="T68" i="32"/>
  <c r="Q68" i="32"/>
  <c r="N68" i="32"/>
  <c r="L65" i="32"/>
  <c r="M65" i="32"/>
  <c r="O65" i="32"/>
  <c r="U65" i="32"/>
  <c r="T65" i="32"/>
  <c r="P65" i="32"/>
  <c r="Q65" i="32"/>
  <c r="S65" i="32"/>
  <c r="R65" i="32"/>
  <c r="N65" i="32"/>
  <c r="L82" i="32"/>
  <c r="S82" i="32"/>
  <c r="T82" i="32"/>
  <c r="O82" i="32"/>
  <c r="M82" i="32"/>
  <c r="R82" i="32"/>
  <c r="N82" i="32"/>
  <c r="Q82" i="32"/>
  <c r="U82" i="32"/>
  <c r="P82" i="32"/>
  <c r="L38" i="32"/>
  <c r="P38" i="32"/>
  <c r="M38" i="32"/>
  <c r="N38" i="32"/>
  <c r="Q38" i="32"/>
  <c r="S38" i="32"/>
  <c r="T38" i="32"/>
  <c r="O38" i="32"/>
  <c r="U38" i="32"/>
  <c r="R38" i="32"/>
  <c r="L35" i="32"/>
  <c r="N35" i="32"/>
  <c r="R35" i="32"/>
  <c r="S35" i="32"/>
  <c r="M35" i="32"/>
  <c r="U35" i="32"/>
  <c r="T35" i="32"/>
  <c r="Q35" i="32"/>
  <c r="O35" i="32"/>
  <c r="P35" i="32"/>
  <c r="V62" i="26"/>
  <c r="X63" i="33" s="1"/>
  <c r="L40" i="32"/>
  <c r="M40" i="32"/>
  <c r="Q40" i="32"/>
  <c r="T40" i="32"/>
  <c r="S40" i="32"/>
  <c r="O40" i="32"/>
  <c r="N40" i="32"/>
  <c r="R40" i="32"/>
  <c r="U40" i="32"/>
  <c r="P40" i="32"/>
  <c r="V70" i="26"/>
  <c r="X71" i="33" s="1"/>
  <c r="L37" i="32"/>
  <c r="M37" i="32"/>
  <c r="R37" i="32"/>
  <c r="U37" i="32"/>
  <c r="N37" i="32"/>
  <c r="T37" i="32"/>
  <c r="S37" i="32"/>
  <c r="O37" i="32"/>
  <c r="P37" i="32"/>
  <c r="Q37" i="32"/>
  <c r="BV8" i="11"/>
  <c r="W8" i="11"/>
  <c r="U8" i="11"/>
  <c r="AB8" i="11"/>
  <c r="T8" i="11"/>
  <c r="BT10" i="11"/>
  <c r="Z10" i="11"/>
  <c r="R10" i="11"/>
  <c r="AO10" i="11" s="1"/>
  <c r="S10" i="11"/>
  <c r="BZ12" i="11"/>
  <c r="AF12" i="11"/>
  <c r="BY17" i="11"/>
  <c r="AE17" i="11"/>
  <c r="BB17" i="11"/>
  <c r="CB18" i="11"/>
  <c r="AH18" i="11"/>
  <c r="BE18" i="11"/>
  <c r="BU21" i="11"/>
  <c r="AX21" i="11"/>
  <c r="AA21" i="11"/>
  <c r="Y23" i="11"/>
  <c r="AB50" i="15" s="1"/>
  <c r="W22" i="19" s="1"/>
  <c r="AV23" i="11"/>
  <c r="AO50" i="15" s="1"/>
  <c r="BV24" i="11"/>
  <c r="T24" i="11"/>
  <c r="AY24" i="11"/>
  <c r="U24" i="11"/>
  <c r="AB24" i="11"/>
  <c r="W24" i="11"/>
  <c r="CB26" i="11"/>
  <c r="AH26" i="11"/>
  <c r="BE26" i="11"/>
  <c r="BU29" i="11"/>
  <c r="AA29" i="11"/>
  <c r="AX29" i="11"/>
  <c r="Y31" i="11"/>
  <c r="AB58" i="15" s="1"/>
  <c r="W30" i="19" s="1"/>
  <c r="AV31" i="11"/>
  <c r="AO58" i="15" s="1"/>
  <c r="BY33" i="11"/>
  <c r="BB33" i="11"/>
  <c r="AE33" i="11"/>
  <c r="CD40" i="11"/>
  <c r="BG40" i="11"/>
  <c r="AJ40" i="11"/>
  <c r="CC45" i="11"/>
  <c r="AI45" i="11"/>
  <c r="BF45" i="11"/>
  <c r="BY49" i="11"/>
  <c r="BB49" i="11"/>
  <c r="AE49" i="11"/>
  <c r="CD56" i="11"/>
  <c r="AJ56" i="11"/>
  <c r="BG56" i="11"/>
  <c r="BZ60" i="11"/>
  <c r="AF60" i="11"/>
  <c r="BC60" i="11"/>
  <c r="CA63" i="11"/>
  <c r="BD63" i="11"/>
  <c r="AG63" i="11"/>
  <c r="BW67" i="11"/>
  <c r="AC67" i="11"/>
  <c r="AZ67" i="11"/>
  <c r="AZ79" i="11"/>
  <c r="BZ68" i="11"/>
  <c r="BC68" i="11"/>
  <c r="AF68" i="11"/>
  <c r="BC80" i="11"/>
  <c r="CD72" i="11"/>
  <c r="AJ72" i="11"/>
  <c r="BG72" i="11"/>
  <c r="BG84" i="11"/>
  <c r="BZ76" i="11"/>
  <c r="BC76" i="11"/>
  <c r="AF76" i="11"/>
  <c r="BC88" i="11"/>
  <c r="CD75" i="12"/>
  <c r="AJ75" i="12"/>
  <c r="BG75" i="12"/>
  <c r="BG87" i="12"/>
  <c r="BS73" i="12"/>
  <c r="D100" i="16"/>
  <c r="AS100" i="16" s="1"/>
  <c r="BV71" i="12"/>
  <c r="AY71" i="12"/>
  <c r="T71" i="12"/>
  <c r="U71" i="12"/>
  <c r="AB71" i="12"/>
  <c r="W71" i="12"/>
  <c r="AY83" i="12"/>
  <c r="BV67" i="12"/>
  <c r="AY67" i="12"/>
  <c r="T67" i="12"/>
  <c r="AB67" i="12"/>
  <c r="U67" i="12"/>
  <c r="W67" i="12"/>
  <c r="AY79" i="12"/>
  <c r="BV59" i="12"/>
  <c r="T59" i="12"/>
  <c r="U59" i="12"/>
  <c r="AY59" i="12"/>
  <c r="W59" i="12"/>
  <c r="AB59" i="12"/>
  <c r="BS6" i="11"/>
  <c r="D33" i="15"/>
  <c r="BS30" i="11"/>
  <c r="D57" i="15"/>
  <c r="BS70" i="11"/>
  <c r="D97" i="15"/>
  <c r="AS97" i="15" s="1"/>
  <c r="BZ9" i="11"/>
  <c r="AF9" i="11"/>
  <c r="BY14" i="11"/>
  <c r="AE14" i="11"/>
  <c r="CA20" i="11"/>
  <c r="BD20" i="11"/>
  <c r="AG20" i="11"/>
  <c r="CB23" i="11"/>
  <c r="AH23" i="11"/>
  <c r="BE23" i="11"/>
  <c r="CC26" i="11"/>
  <c r="BF26" i="11"/>
  <c r="AI26" i="11"/>
  <c r="CD29" i="11"/>
  <c r="AJ29" i="11"/>
  <c r="BG29" i="11"/>
  <c r="BX35" i="11"/>
  <c r="BA35" i="11"/>
  <c r="AD35" i="11"/>
  <c r="BT39" i="11"/>
  <c r="R39" i="11"/>
  <c r="AW39" i="11"/>
  <c r="S39" i="11"/>
  <c r="Z39" i="11"/>
  <c r="CC42" i="11"/>
  <c r="AI42" i="11"/>
  <c r="BF42" i="11"/>
  <c r="CE48" i="11"/>
  <c r="BH48" i="11"/>
  <c r="AK48" i="11"/>
  <c r="AV52" i="11"/>
  <c r="AO79" i="15" s="1"/>
  <c r="Y52" i="11"/>
  <c r="AB79" i="15" s="1"/>
  <c r="W51" i="19" s="1"/>
  <c r="BZ57" i="11"/>
  <c r="AF57" i="11"/>
  <c r="BC57" i="11"/>
  <c r="BY16" i="11"/>
  <c r="AE16" i="11"/>
  <c r="BU20" i="11"/>
  <c r="AX20" i="11"/>
  <c r="AA20" i="11"/>
  <c r="BS25" i="11"/>
  <c r="D52" i="15"/>
  <c r="BS65" i="11"/>
  <c r="D92" i="15"/>
  <c r="AS92" i="15" s="1"/>
  <c r="BT6" i="11"/>
  <c r="R6" i="11"/>
  <c r="Z6" i="11"/>
  <c r="S6" i="11"/>
  <c r="BZ8" i="11"/>
  <c r="AF8" i="11"/>
  <c r="CC9" i="11"/>
  <c r="AI9" i="11"/>
  <c r="CA11" i="11"/>
  <c r="AG11" i="11"/>
  <c r="CB14" i="11"/>
  <c r="AH14" i="11"/>
  <c r="CC17" i="11"/>
  <c r="AI17" i="11"/>
  <c r="BF17" i="11"/>
  <c r="Y19" i="11"/>
  <c r="AB46" i="15" s="1"/>
  <c r="W18" i="19" s="1"/>
  <c r="AV19" i="11"/>
  <c r="AO46" i="15" s="1"/>
  <c r="CD20" i="11"/>
  <c r="AJ20" i="11"/>
  <c r="BG20" i="11"/>
  <c r="BY21" i="11"/>
  <c r="BB21" i="11"/>
  <c r="AE21" i="11"/>
  <c r="AV27" i="11"/>
  <c r="AO54" i="15" s="1"/>
  <c r="Y27" i="11"/>
  <c r="AB54" i="15" s="1"/>
  <c r="W26" i="19" s="1"/>
  <c r="BV28" i="11"/>
  <c r="AB28" i="11"/>
  <c r="W28" i="11"/>
  <c r="U28" i="11"/>
  <c r="T28" i="11"/>
  <c r="AY28" i="11"/>
  <c r="BT30" i="11"/>
  <c r="AW30" i="11"/>
  <c r="Z30" i="11"/>
  <c r="R30" i="11"/>
  <c r="S30" i="11"/>
  <c r="AV35" i="11"/>
  <c r="AO62" i="15" s="1"/>
  <c r="Y35" i="11"/>
  <c r="AB62" i="15" s="1"/>
  <c r="W34" i="19" s="1"/>
  <c r="BY37" i="11"/>
  <c r="AE37" i="11"/>
  <c r="BB37" i="11"/>
  <c r="BS18" i="11"/>
  <c r="D45" i="15"/>
  <c r="BS34" i="11"/>
  <c r="D61" i="15"/>
  <c r="BS42" i="11"/>
  <c r="D69" i="15"/>
  <c r="BS66" i="11"/>
  <c r="D93" i="15"/>
  <c r="AS93" i="15" s="1"/>
  <c r="BS74" i="11"/>
  <c r="D101" i="15"/>
  <c r="AS101" i="15" s="1"/>
  <c r="BU6" i="11"/>
  <c r="AA6" i="11"/>
  <c r="CC6" i="11"/>
  <c r="AI6" i="11"/>
  <c r="BX7" i="11"/>
  <c r="AD7" i="11"/>
  <c r="BV9" i="11"/>
  <c r="U9" i="11"/>
  <c r="AB9" i="11"/>
  <c r="W9" i="11"/>
  <c r="AT9" i="11" s="1"/>
  <c r="T9" i="11"/>
  <c r="AQ9" i="11" s="1"/>
  <c r="BS12" i="11"/>
  <c r="D39" i="15"/>
  <c r="BS20" i="11"/>
  <c r="D47" i="15"/>
  <c r="BS28" i="11"/>
  <c r="D55" i="15"/>
  <c r="BS36" i="11"/>
  <c r="D63" i="15"/>
  <c r="BS44" i="11"/>
  <c r="D71" i="15"/>
  <c r="BS52" i="11"/>
  <c r="D79" i="15"/>
  <c r="BS60" i="11"/>
  <c r="D87" i="15"/>
  <c r="AS87" i="15" s="1"/>
  <c r="BS68" i="11"/>
  <c r="D95" i="15"/>
  <c r="AS95" i="15" s="1"/>
  <c r="BS76" i="11"/>
  <c r="D103" i="15"/>
  <c r="AS103" i="15" s="1"/>
  <c r="BS89" i="11"/>
  <c r="D116" i="15"/>
  <c r="AS116" i="15" s="1"/>
  <c r="R5" i="11"/>
  <c r="S5" i="11"/>
  <c r="O4" i="35" s="1"/>
  <c r="BW6" i="11"/>
  <c r="AC6" i="11"/>
  <c r="CE6" i="11"/>
  <c r="AK6" i="11"/>
  <c r="BZ7" i="11"/>
  <c r="AF7" i="11"/>
  <c r="BU8" i="11"/>
  <c r="AA8" i="11"/>
  <c r="CC8" i="11"/>
  <c r="AI8" i="11"/>
  <c r="BX9" i="11"/>
  <c r="AD9" i="11"/>
  <c r="Y10" i="11"/>
  <c r="AB37" i="15" s="1"/>
  <c r="W9" i="19" s="1"/>
  <c r="CA10" i="11"/>
  <c r="AG10" i="11"/>
  <c r="BV11" i="11"/>
  <c r="W11" i="11"/>
  <c r="T11" i="11"/>
  <c r="AB11" i="11"/>
  <c r="U11" i="11"/>
  <c r="AR11" i="11" s="1"/>
  <c r="CD11" i="11"/>
  <c r="AJ11" i="11"/>
  <c r="BY12" i="11"/>
  <c r="AE12" i="11"/>
  <c r="BT13" i="11"/>
  <c r="S13" i="11"/>
  <c r="R13" i="11"/>
  <c r="Z13" i="11"/>
  <c r="CB13" i="11"/>
  <c r="AH13" i="11"/>
  <c r="BW14" i="11"/>
  <c r="AC14" i="11"/>
  <c r="CE14" i="11"/>
  <c r="AK14" i="11"/>
  <c r="BZ15" i="11"/>
  <c r="AF15" i="11"/>
  <c r="BU16" i="11"/>
  <c r="AA16" i="11"/>
  <c r="CC16" i="11"/>
  <c r="AI16" i="11"/>
  <c r="BX17" i="11"/>
  <c r="BA17" i="11"/>
  <c r="AD17" i="11"/>
  <c r="AV18" i="11"/>
  <c r="AO45" i="15" s="1"/>
  <c r="Y18" i="11"/>
  <c r="AB45" i="15" s="1"/>
  <c r="W17" i="19" s="1"/>
  <c r="CA18" i="11"/>
  <c r="AG18" i="11"/>
  <c r="BD18" i="11"/>
  <c r="BV19" i="11"/>
  <c r="AY19" i="11"/>
  <c r="W19" i="11"/>
  <c r="T19" i="11"/>
  <c r="AB19" i="11"/>
  <c r="U19" i="11"/>
  <c r="CD19" i="11"/>
  <c r="BG19" i="11"/>
  <c r="AJ19" i="11"/>
  <c r="BY20" i="11"/>
  <c r="AE20" i="11"/>
  <c r="BB20" i="11"/>
  <c r="BT21" i="11"/>
  <c r="AW21" i="11"/>
  <c r="Z21" i="11"/>
  <c r="S21" i="11"/>
  <c r="R21" i="11"/>
  <c r="CB21" i="11"/>
  <c r="BE21" i="11"/>
  <c r="AH21" i="11"/>
  <c r="BW22" i="11"/>
  <c r="AC22" i="11"/>
  <c r="AZ22" i="11"/>
  <c r="CE22" i="11"/>
  <c r="BH22" i="11"/>
  <c r="AK22" i="11"/>
  <c r="BZ23" i="11"/>
  <c r="AF23" i="11"/>
  <c r="BC23" i="11"/>
  <c r="BU24" i="11"/>
  <c r="AA24" i="11"/>
  <c r="AX24" i="11"/>
  <c r="CC24" i="11"/>
  <c r="BF24" i="11"/>
  <c r="AI24" i="11"/>
  <c r="BX25" i="11"/>
  <c r="AD25" i="11"/>
  <c r="BA25" i="11"/>
  <c r="AV26" i="11"/>
  <c r="AO53" i="15" s="1"/>
  <c r="Y26" i="11"/>
  <c r="AB53" i="15" s="1"/>
  <c r="W25" i="19" s="1"/>
  <c r="CA26" i="11"/>
  <c r="BD26" i="11"/>
  <c r="AG26" i="11"/>
  <c r="BV27" i="11"/>
  <c r="T27" i="11"/>
  <c r="W27" i="11"/>
  <c r="AY27" i="11"/>
  <c r="AB27" i="11"/>
  <c r="U27" i="11"/>
  <c r="CD27" i="11"/>
  <c r="BG27" i="11"/>
  <c r="AJ27" i="11"/>
  <c r="BY28" i="11"/>
  <c r="BB28" i="11"/>
  <c r="AE28" i="11"/>
  <c r="BT29" i="11"/>
  <c r="AW29" i="11"/>
  <c r="S29" i="11"/>
  <c r="Z29" i="11"/>
  <c r="R29" i="11"/>
  <c r="CB29" i="11"/>
  <c r="BE29" i="11"/>
  <c r="AH29" i="11"/>
  <c r="BW30" i="11"/>
  <c r="AZ30" i="11"/>
  <c r="AC30" i="11"/>
  <c r="CE30" i="11"/>
  <c r="AK30" i="11"/>
  <c r="BH30" i="11"/>
  <c r="BZ31" i="11"/>
  <c r="BC31" i="11"/>
  <c r="AF31" i="11"/>
  <c r="BU32" i="11"/>
  <c r="AA32" i="11"/>
  <c r="AX32" i="11"/>
  <c r="CC32" i="11"/>
  <c r="AI32" i="11"/>
  <c r="BF32" i="11"/>
  <c r="BX33" i="11"/>
  <c r="BA33" i="11"/>
  <c r="AD33" i="11"/>
  <c r="Y34" i="11"/>
  <c r="AB61" i="15" s="1"/>
  <c r="W33" i="19" s="1"/>
  <c r="AV34" i="11"/>
  <c r="AO61" i="15" s="1"/>
  <c r="CA34" i="11"/>
  <c r="BD34" i="11"/>
  <c r="AG34" i="11"/>
  <c r="BV35" i="11"/>
  <c r="AB35" i="11"/>
  <c r="U35" i="11"/>
  <c r="T35" i="11"/>
  <c r="W35" i="11"/>
  <c r="AY35" i="11"/>
  <c r="CD35" i="11"/>
  <c r="AJ35" i="11"/>
  <c r="BG35" i="11"/>
  <c r="BY36" i="11"/>
  <c r="BB36" i="11"/>
  <c r="AE36" i="11"/>
  <c r="BT37" i="11"/>
  <c r="AW37" i="11"/>
  <c r="Z37" i="11"/>
  <c r="S37" i="11"/>
  <c r="R37" i="11"/>
  <c r="CB37" i="11"/>
  <c r="AH37" i="11"/>
  <c r="BE37" i="11"/>
  <c r="BW38" i="11"/>
  <c r="AC38" i="11"/>
  <c r="AZ38" i="11"/>
  <c r="CE38" i="11"/>
  <c r="BH38" i="11"/>
  <c r="AK38" i="11"/>
  <c r="BZ39" i="11"/>
  <c r="BC39" i="11"/>
  <c r="AF39" i="11"/>
  <c r="BU40" i="11"/>
  <c r="AX40" i="11"/>
  <c r="AA40" i="11"/>
  <c r="CC40" i="11"/>
  <c r="BF40" i="11"/>
  <c r="AI40" i="11"/>
  <c r="BX41" i="11"/>
  <c r="AD41" i="11"/>
  <c r="BA41" i="11"/>
  <c r="AV42" i="11"/>
  <c r="AO69" i="15" s="1"/>
  <c r="Y42" i="11"/>
  <c r="AB69" i="15" s="1"/>
  <c r="W41" i="19" s="1"/>
  <c r="CA42" i="11"/>
  <c r="AG42" i="11"/>
  <c r="BD42" i="11"/>
  <c r="BV43" i="11"/>
  <c r="AY43" i="11"/>
  <c r="AB43" i="11"/>
  <c r="W43" i="11"/>
  <c r="T43" i="11"/>
  <c r="U43" i="11"/>
  <c r="CD43" i="11"/>
  <c r="BG43" i="11"/>
  <c r="AJ43" i="11"/>
  <c r="BY44" i="11"/>
  <c r="BB44" i="11"/>
  <c r="AE44" i="11"/>
  <c r="BT45" i="11"/>
  <c r="Z45" i="11"/>
  <c r="AW45" i="11"/>
  <c r="S45" i="11"/>
  <c r="R45" i="11"/>
  <c r="CB45" i="11"/>
  <c r="BE45" i="11"/>
  <c r="AH45" i="11"/>
  <c r="BW46" i="11"/>
  <c r="AZ46" i="11"/>
  <c r="AC46" i="11"/>
  <c r="CE46" i="11"/>
  <c r="AK46" i="11"/>
  <c r="BH46" i="11"/>
  <c r="BZ47" i="11"/>
  <c r="AF47" i="11"/>
  <c r="BC47" i="11"/>
  <c r="BU48" i="11"/>
  <c r="AA48" i="11"/>
  <c r="AX48" i="11"/>
  <c r="CC48" i="11"/>
  <c r="AI48" i="11"/>
  <c r="BF48" i="11"/>
  <c r="BX49" i="11"/>
  <c r="AD49" i="11"/>
  <c r="BA49" i="11"/>
  <c r="Y50" i="11"/>
  <c r="AB77" i="15" s="1"/>
  <c r="W49" i="19" s="1"/>
  <c r="AV50" i="11"/>
  <c r="AO77" i="15" s="1"/>
  <c r="CA50" i="11"/>
  <c r="BD50" i="11"/>
  <c r="AG50" i="11"/>
  <c r="BV51" i="11"/>
  <c r="AY51" i="11"/>
  <c r="W51" i="11"/>
  <c r="U51" i="11"/>
  <c r="T51" i="11"/>
  <c r="AB51" i="11"/>
  <c r="CD51" i="11"/>
  <c r="AJ51" i="11"/>
  <c r="BG51" i="11"/>
  <c r="BY52" i="11"/>
  <c r="BB52" i="11"/>
  <c r="AE52" i="11"/>
  <c r="BT53" i="11"/>
  <c r="R53" i="11"/>
  <c r="AW53" i="11"/>
  <c r="Z53" i="11"/>
  <c r="S53" i="11"/>
  <c r="CB53" i="11"/>
  <c r="AH53" i="11"/>
  <c r="BE53" i="11"/>
  <c r="BW54" i="11"/>
  <c r="AC54" i="11"/>
  <c r="AZ54" i="11"/>
  <c r="CE54" i="11"/>
  <c r="BH54" i="11"/>
  <c r="AK54" i="11"/>
  <c r="BZ55" i="11"/>
  <c r="AF55" i="11"/>
  <c r="BC55" i="11"/>
  <c r="CO6" i="11"/>
  <c r="H9" i="27" s="1"/>
  <c r="BU56" i="11"/>
  <c r="AA56" i="11"/>
  <c r="AX56" i="11"/>
  <c r="CC56" i="11"/>
  <c r="BF56" i="11"/>
  <c r="AI56" i="11"/>
  <c r="BX57" i="11"/>
  <c r="BA57" i="11"/>
  <c r="AD57" i="11"/>
  <c r="Y58" i="11"/>
  <c r="AB85" i="15" s="1"/>
  <c r="W57" i="19" s="1"/>
  <c r="AV58" i="11"/>
  <c r="AO85" i="15" s="1"/>
  <c r="CA58" i="11"/>
  <c r="BD58" i="11"/>
  <c r="AG58" i="11"/>
  <c r="BV59" i="11"/>
  <c r="U59" i="11"/>
  <c r="T59" i="11"/>
  <c r="AB59" i="11"/>
  <c r="AY59" i="11"/>
  <c r="W59" i="11"/>
  <c r="CD59" i="11"/>
  <c r="BG59" i="11"/>
  <c r="AJ59" i="11"/>
  <c r="BY60" i="11"/>
  <c r="BB60" i="11"/>
  <c r="AE60" i="11"/>
  <c r="BT61" i="11"/>
  <c r="AW61" i="11"/>
  <c r="R61" i="11"/>
  <c r="Z61" i="11"/>
  <c r="S61" i="11"/>
  <c r="CB61" i="11"/>
  <c r="BE61" i="11"/>
  <c r="AH61" i="11"/>
  <c r="BW62" i="11"/>
  <c r="AZ62" i="11"/>
  <c r="AC62" i="11"/>
  <c r="CE62" i="11"/>
  <c r="BH62" i="11"/>
  <c r="AK62" i="11"/>
  <c r="BZ63" i="11"/>
  <c r="AF63" i="11"/>
  <c r="BC63" i="11"/>
  <c r="BU64" i="11"/>
  <c r="AA64" i="11"/>
  <c r="AX64" i="11"/>
  <c r="CC64" i="11"/>
  <c r="BF64" i="11"/>
  <c r="AI64" i="11"/>
  <c r="BX65" i="11"/>
  <c r="BA65" i="11"/>
  <c r="AD65" i="11"/>
  <c r="Y66" i="11"/>
  <c r="AB93" i="15" s="1"/>
  <c r="W65" i="19" s="1"/>
  <c r="AV66" i="11"/>
  <c r="AO93" i="15" s="1"/>
  <c r="AV78" i="11"/>
  <c r="AO105" i="15" s="1"/>
  <c r="CA66" i="11"/>
  <c r="AG66" i="11"/>
  <c r="BD66" i="11"/>
  <c r="BD78" i="11"/>
  <c r="BV67" i="11"/>
  <c r="U67" i="11"/>
  <c r="T67" i="11"/>
  <c r="AY67" i="11"/>
  <c r="W67" i="11"/>
  <c r="AB67" i="11"/>
  <c r="AY79" i="11"/>
  <c r="CD67" i="11"/>
  <c r="AJ67" i="11"/>
  <c r="BG67" i="11"/>
  <c r="BG79" i="11"/>
  <c r="BY68" i="11"/>
  <c r="AE68" i="11"/>
  <c r="BB68" i="11"/>
  <c r="BB80" i="11"/>
  <c r="BT69" i="11"/>
  <c r="Z69" i="11"/>
  <c r="AW69" i="11"/>
  <c r="S69" i="11"/>
  <c r="R69" i="11"/>
  <c r="AW81" i="11"/>
  <c r="CB69" i="11"/>
  <c r="AH69" i="11"/>
  <c r="BE69" i="11"/>
  <c r="BE81" i="11"/>
  <c r="BW70" i="11"/>
  <c r="AZ70" i="11"/>
  <c r="AC70" i="11"/>
  <c r="AZ82" i="11"/>
  <c r="CE70" i="11"/>
  <c r="AK70" i="11"/>
  <c r="BH70" i="11"/>
  <c r="BH82" i="11"/>
  <c r="BZ71" i="11"/>
  <c r="BC71" i="11"/>
  <c r="AF71" i="11"/>
  <c r="BC83" i="11"/>
  <c r="BU72" i="11"/>
  <c r="AX72" i="11"/>
  <c r="AA72" i="11"/>
  <c r="AX84" i="11"/>
  <c r="CC72" i="11"/>
  <c r="BF72" i="11"/>
  <c r="AI72" i="11"/>
  <c r="BF84" i="11"/>
  <c r="BX73" i="11"/>
  <c r="AD73" i="11"/>
  <c r="BA73" i="11"/>
  <c r="BA85" i="11"/>
  <c r="Y74" i="11"/>
  <c r="AB101" i="15" s="1"/>
  <c r="W73" i="19" s="1"/>
  <c r="AV74" i="11"/>
  <c r="AO101" i="15" s="1"/>
  <c r="AV86" i="11"/>
  <c r="AO113" i="15" s="1"/>
  <c r="CA74" i="11"/>
  <c r="AG74" i="11"/>
  <c r="BD74" i="11"/>
  <c r="BD86" i="11"/>
  <c r="BV75" i="11"/>
  <c r="U75" i="11"/>
  <c r="T75" i="11"/>
  <c r="AY75" i="11"/>
  <c r="AB75" i="11"/>
  <c r="W75" i="11"/>
  <c r="AY87" i="11"/>
  <c r="CD75" i="11"/>
  <c r="AJ75" i="11"/>
  <c r="BG75" i="11"/>
  <c r="BG87" i="11"/>
  <c r="BY76" i="11"/>
  <c r="BB76" i="11"/>
  <c r="AE76" i="11"/>
  <c r="BB88" i="11"/>
  <c r="BT77" i="11"/>
  <c r="R77" i="11"/>
  <c r="AW77" i="11"/>
  <c r="Z77" i="11"/>
  <c r="S77" i="11"/>
  <c r="AW89" i="11"/>
  <c r="BT78" i="11"/>
  <c r="Z78" i="11"/>
  <c r="CB77" i="11"/>
  <c r="BE77" i="11"/>
  <c r="AH77" i="11"/>
  <c r="BE89" i="11"/>
  <c r="CB78" i="11"/>
  <c r="AH78" i="11"/>
  <c r="CA77" i="12"/>
  <c r="BD77" i="12"/>
  <c r="AG77" i="12"/>
  <c r="BD89" i="12"/>
  <c r="CA78" i="12"/>
  <c r="AG78" i="12"/>
  <c r="AV77" i="12"/>
  <c r="AO104" i="16" s="1"/>
  <c r="Y77" i="12"/>
  <c r="AB104" i="16" s="1"/>
  <c r="AB76" i="19" s="1"/>
  <c r="AV89" i="12"/>
  <c r="AO116" i="16" s="1"/>
  <c r="Y78" i="12"/>
  <c r="AB105" i="16" s="1"/>
  <c r="AB77" i="19" s="1"/>
  <c r="BY76" i="12"/>
  <c r="AE76" i="12"/>
  <c r="BB76" i="12"/>
  <c r="BB88" i="12"/>
  <c r="CE75" i="12"/>
  <c r="BH75" i="12"/>
  <c r="AK75" i="12"/>
  <c r="BH87" i="12"/>
  <c r="BW75" i="12"/>
  <c r="AZ75" i="12"/>
  <c r="AC75" i="12"/>
  <c r="AZ87" i="12"/>
  <c r="CC74" i="12"/>
  <c r="BF74" i="12"/>
  <c r="AI74" i="12"/>
  <c r="BF86" i="12"/>
  <c r="BU74" i="12"/>
  <c r="AX74" i="12"/>
  <c r="AA74" i="12"/>
  <c r="AX86" i="12"/>
  <c r="CA73" i="12"/>
  <c r="BD73" i="12"/>
  <c r="AG73" i="12"/>
  <c r="BD85" i="12"/>
  <c r="Y73" i="12"/>
  <c r="AB100" i="16" s="1"/>
  <c r="AB72" i="19" s="1"/>
  <c r="AV73" i="12"/>
  <c r="AO100" i="16" s="1"/>
  <c r="AV85" i="12"/>
  <c r="AO112" i="16" s="1"/>
  <c r="BY72" i="12"/>
  <c r="BB72" i="12"/>
  <c r="AE72" i="12"/>
  <c r="BB84" i="12"/>
  <c r="CE71" i="12"/>
  <c r="BH71" i="12"/>
  <c r="AK71" i="12"/>
  <c r="BH83" i="12"/>
  <c r="BW71" i="12"/>
  <c r="AZ71" i="12"/>
  <c r="AC71" i="12"/>
  <c r="AZ83" i="12"/>
  <c r="CC70" i="12"/>
  <c r="AI70" i="12"/>
  <c r="BF70" i="12"/>
  <c r="BF82" i="12"/>
  <c r="BU70" i="12"/>
  <c r="AA70" i="12"/>
  <c r="AX70" i="12"/>
  <c r="AX82" i="12"/>
  <c r="CA69" i="12"/>
  <c r="BD69" i="12"/>
  <c r="AG69" i="12"/>
  <c r="BD81" i="12"/>
  <c r="AV69" i="12"/>
  <c r="AO96" i="16" s="1"/>
  <c r="Y69" i="12"/>
  <c r="AB96" i="16" s="1"/>
  <c r="AB68" i="19" s="1"/>
  <c r="AV81" i="12"/>
  <c r="AO108" i="16" s="1"/>
  <c r="BY68" i="12"/>
  <c r="BB68" i="12"/>
  <c r="AE68" i="12"/>
  <c r="BB80" i="12"/>
  <c r="CE67" i="12"/>
  <c r="BH67" i="12"/>
  <c r="AK67" i="12"/>
  <c r="BH79" i="12"/>
  <c r="BW67" i="12"/>
  <c r="AZ67" i="12"/>
  <c r="AC67" i="12"/>
  <c r="AZ79" i="12"/>
  <c r="CC66" i="12"/>
  <c r="BF66" i="12"/>
  <c r="AI66" i="12"/>
  <c r="BF78" i="12"/>
  <c r="BU66" i="12"/>
  <c r="AX66" i="12"/>
  <c r="AA66" i="12"/>
  <c r="AX78" i="12"/>
  <c r="CA65" i="12"/>
  <c r="AG65" i="12"/>
  <c r="BD65" i="12"/>
  <c r="AV65" i="12"/>
  <c r="AO92" i="16" s="1"/>
  <c r="Y65" i="12"/>
  <c r="AB92" i="16" s="1"/>
  <c r="AB64" i="19" s="1"/>
  <c r="BY64" i="12"/>
  <c r="AE64" i="12"/>
  <c r="BB64" i="12"/>
  <c r="CE63" i="12"/>
  <c r="BH63" i="12"/>
  <c r="AK63" i="12"/>
  <c r="BW63" i="12"/>
  <c r="AZ63" i="12"/>
  <c r="AC63" i="12"/>
  <c r="CC62" i="12"/>
  <c r="AI62" i="12"/>
  <c r="BF62" i="12"/>
  <c r="BU62" i="12"/>
  <c r="AX62" i="12"/>
  <c r="AA62" i="12"/>
  <c r="CA61" i="12"/>
  <c r="AG61" i="12"/>
  <c r="BD61" i="12"/>
  <c r="Y61" i="12"/>
  <c r="AB88" i="16" s="1"/>
  <c r="AB60" i="19" s="1"/>
  <c r="AV61" i="12"/>
  <c r="AO88" i="16" s="1"/>
  <c r="BY60" i="12"/>
  <c r="BB60" i="12"/>
  <c r="AE60" i="12"/>
  <c r="CE59" i="12"/>
  <c r="AK59" i="12"/>
  <c r="BH59" i="12"/>
  <c r="BW59" i="12"/>
  <c r="AZ59" i="12"/>
  <c r="AC59" i="12"/>
  <c r="CC58" i="12"/>
  <c r="AI58" i="12"/>
  <c r="BF58" i="12"/>
  <c r="BU58" i="12"/>
  <c r="AX58" i="12"/>
  <c r="AA58" i="12"/>
  <c r="CA57" i="12"/>
  <c r="BD57" i="12"/>
  <c r="AG57" i="12"/>
  <c r="Y57" i="12"/>
  <c r="AB84" i="16" s="1"/>
  <c r="AB56" i="19" s="1"/>
  <c r="AV57" i="12"/>
  <c r="AO84" i="16" s="1"/>
  <c r="BY56" i="12"/>
  <c r="BB56" i="12"/>
  <c r="AE56" i="12"/>
  <c r="CE55" i="12"/>
  <c r="BH55" i="12"/>
  <c r="AK55" i="12"/>
  <c r="CT6" i="12"/>
  <c r="M10" i="27" s="1"/>
  <c r="BW55" i="12"/>
  <c r="AZ55" i="12"/>
  <c r="AC55" i="12"/>
  <c r="CL6" i="12"/>
  <c r="E10" i="27" s="1"/>
  <c r="CC54" i="12"/>
  <c r="BF54" i="12"/>
  <c r="AI54" i="12"/>
  <c r="BU54" i="12"/>
  <c r="AX54" i="12"/>
  <c r="AA54" i="12"/>
  <c r="CA53" i="12"/>
  <c r="BD53" i="12"/>
  <c r="AG53" i="12"/>
  <c r="AV53" i="12"/>
  <c r="AO80" i="16" s="1"/>
  <c r="Y53" i="12"/>
  <c r="AB80" i="16" s="1"/>
  <c r="AB52" i="19" s="1"/>
  <c r="BY52" i="12"/>
  <c r="AE52" i="12"/>
  <c r="BB52" i="12"/>
  <c r="CE51" i="12"/>
  <c r="AK51" i="12"/>
  <c r="BH51" i="12"/>
  <c r="BW51" i="12"/>
  <c r="AZ51" i="12"/>
  <c r="AC51" i="12"/>
  <c r="CC50" i="12"/>
  <c r="BF50" i="12"/>
  <c r="AI50" i="12"/>
  <c r="BU50" i="12"/>
  <c r="AA50" i="12"/>
  <c r="AX50" i="12"/>
  <c r="CA49" i="12"/>
  <c r="BD49" i="12"/>
  <c r="AG49" i="12"/>
  <c r="Y49" i="12"/>
  <c r="AB76" i="16" s="1"/>
  <c r="AB48" i="19" s="1"/>
  <c r="AV49" i="12"/>
  <c r="AO76" i="16" s="1"/>
  <c r="BY48" i="12"/>
  <c r="AE48" i="12"/>
  <c r="BB48" i="12"/>
  <c r="CE47" i="12"/>
  <c r="AK47" i="12"/>
  <c r="BH47" i="12"/>
  <c r="BW47" i="12"/>
  <c r="AZ47" i="12"/>
  <c r="AC47" i="12"/>
  <c r="CC46" i="12"/>
  <c r="AI46" i="12"/>
  <c r="BF46" i="12"/>
  <c r="BU46" i="12"/>
  <c r="AX46" i="12"/>
  <c r="AA46" i="12"/>
  <c r="CA45" i="12"/>
  <c r="BD45" i="12"/>
  <c r="AG45" i="12"/>
  <c r="Y45" i="12"/>
  <c r="AB72" i="16" s="1"/>
  <c r="AB44" i="19" s="1"/>
  <c r="AV45" i="12"/>
  <c r="AO72" i="16" s="1"/>
  <c r="BB44" i="12"/>
  <c r="BY44" i="12"/>
  <c r="AE44" i="12"/>
  <c r="CE43" i="12"/>
  <c r="AK43" i="12"/>
  <c r="BH43" i="12"/>
  <c r="BW43" i="12"/>
  <c r="AZ43" i="12"/>
  <c r="AC43" i="12"/>
  <c r="CC42" i="12"/>
  <c r="AI42" i="12"/>
  <c r="BF42" i="12"/>
  <c r="BU42" i="12"/>
  <c r="AX42" i="12"/>
  <c r="AA42" i="12"/>
  <c r="CA41" i="12"/>
  <c r="AG41" i="12"/>
  <c r="BD41" i="12"/>
  <c r="AV41" i="12"/>
  <c r="AO68" i="16" s="1"/>
  <c r="Y41" i="12"/>
  <c r="AB68" i="16" s="1"/>
  <c r="AB40" i="19" s="1"/>
  <c r="BY40" i="12"/>
  <c r="BB40" i="12"/>
  <c r="AE40" i="12"/>
  <c r="CE39" i="12"/>
  <c r="AK39" i="12"/>
  <c r="BH39" i="12"/>
  <c r="BW39" i="12"/>
  <c r="AC39" i="12"/>
  <c r="AZ39" i="12"/>
  <c r="CC38" i="12"/>
  <c r="AI38" i="12"/>
  <c r="BF38" i="12"/>
  <c r="BU38" i="12"/>
  <c r="AA38" i="12"/>
  <c r="AX38" i="12"/>
  <c r="CA37" i="12"/>
  <c r="BD37" i="12"/>
  <c r="AG37" i="12"/>
  <c r="Y37" i="12"/>
  <c r="AB64" i="16" s="1"/>
  <c r="AB36" i="19" s="1"/>
  <c r="AV37" i="12"/>
  <c r="AO64" i="16" s="1"/>
  <c r="BY36" i="12"/>
  <c r="BB36" i="12"/>
  <c r="AE36" i="12"/>
  <c r="CE35" i="12"/>
  <c r="AK35" i="12"/>
  <c r="BH35" i="12"/>
  <c r="BW35" i="12"/>
  <c r="AZ35" i="12"/>
  <c r="AC35" i="12"/>
  <c r="CC34" i="12"/>
  <c r="AI34" i="12"/>
  <c r="BF34" i="12"/>
  <c r="BU34" i="12"/>
  <c r="AX34" i="12"/>
  <c r="AA34" i="12"/>
  <c r="CA33" i="12"/>
  <c r="AG33" i="12"/>
  <c r="BD33" i="12"/>
  <c r="AV33" i="12"/>
  <c r="AO60" i="16" s="1"/>
  <c r="Y33" i="12"/>
  <c r="AB60" i="16" s="1"/>
  <c r="AB32" i="19" s="1"/>
  <c r="BY32" i="12"/>
  <c r="AE32" i="12"/>
  <c r="BB32" i="12"/>
  <c r="CE31" i="12"/>
  <c r="AK31" i="12"/>
  <c r="BH31" i="12"/>
  <c r="BW31" i="12"/>
  <c r="AC31" i="12"/>
  <c r="AZ31" i="12"/>
  <c r="CC30" i="12"/>
  <c r="AI30" i="12"/>
  <c r="BF30" i="12"/>
  <c r="BU30" i="12"/>
  <c r="AX30" i="12"/>
  <c r="AA30" i="12"/>
  <c r="CA29" i="12"/>
  <c r="BD29" i="12"/>
  <c r="AG29" i="12"/>
  <c r="AV29" i="12"/>
  <c r="AO56" i="16" s="1"/>
  <c r="Y29" i="12"/>
  <c r="AB56" i="16" s="1"/>
  <c r="AB28" i="19" s="1"/>
  <c r="BY28" i="12"/>
  <c r="AE28" i="12"/>
  <c r="BB28" i="12"/>
  <c r="CE27" i="12"/>
  <c r="AK27" i="12"/>
  <c r="BH27" i="12"/>
  <c r="BW27" i="12"/>
  <c r="AC27" i="12"/>
  <c r="AZ27" i="12"/>
  <c r="CC26" i="12"/>
  <c r="BF26" i="12"/>
  <c r="AI26" i="12"/>
  <c r="BU26" i="12"/>
  <c r="AA26" i="12"/>
  <c r="AX26" i="12"/>
  <c r="CA25" i="12"/>
  <c r="AG25" i="12"/>
  <c r="BD25" i="12"/>
  <c r="AV25" i="12"/>
  <c r="AO52" i="16" s="1"/>
  <c r="Y25" i="12"/>
  <c r="AB52" i="16" s="1"/>
  <c r="AB24" i="19" s="1"/>
  <c r="BY24" i="12"/>
  <c r="BB24" i="12"/>
  <c r="AE24" i="12"/>
  <c r="CE23" i="12"/>
  <c r="AK23" i="12"/>
  <c r="BH23" i="12"/>
  <c r="BW23" i="12"/>
  <c r="AC23" i="12"/>
  <c r="AZ23" i="12"/>
  <c r="CC22" i="12"/>
  <c r="BF22" i="12"/>
  <c r="AI22" i="12"/>
  <c r="BU22" i="12"/>
  <c r="AA22" i="12"/>
  <c r="AX22" i="12"/>
  <c r="CA21" i="12"/>
  <c r="BD21" i="12"/>
  <c r="AG21" i="12"/>
  <c r="Y21" i="12"/>
  <c r="AB48" i="16" s="1"/>
  <c r="AB20" i="19" s="1"/>
  <c r="AV21" i="12"/>
  <c r="AO48" i="16" s="1"/>
  <c r="BY20" i="12"/>
  <c r="BB20" i="12"/>
  <c r="AE20" i="12"/>
  <c r="CE19" i="12"/>
  <c r="AK19" i="12"/>
  <c r="BH19" i="12"/>
  <c r="BW19" i="12"/>
  <c r="AZ19" i="12"/>
  <c r="AC19" i="12"/>
  <c r="CC18" i="12"/>
  <c r="AI18" i="12"/>
  <c r="BF18" i="12"/>
  <c r="BU18" i="12"/>
  <c r="AA18" i="12"/>
  <c r="AX18" i="12"/>
  <c r="CA17" i="12"/>
  <c r="AG17" i="12"/>
  <c r="BD17" i="12"/>
  <c r="Y17" i="12"/>
  <c r="AB44" i="16" s="1"/>
  <c r="AB16" i="19" s="1"/>
  <c r="AV17" i="12"/>
  <c r="AO44" i="16" s="1"/>
  <c r="BY16" i="12"/>
  <c r="AE16" i="12"/>
  <c r="CE15" i="12"/>
  <c r="AK15" i="12"/>
  <c r="BW15" i="12"/>
  <c r="AC15" i="12"/>
  <c r="CC14" i="12"/>
  <c r="AI14" i="12"/>
  <c r="BU14" i="12"/>
  <c r="AA14" i="12"/>
  <c r="CA13" i="12"/>
  <c r="AG13" i="12"/>
  <c r="Y13" i="12"/>
  <c r="AB40" i="16" s="1"/>
  <c r="AB12" i="19" s="1"/>
  <c r="BY12" i="12"/>
  <c r="AE12" i="12"/>
  <c r="CE11" i="12"/>
  <c r="AK11" i="12"/>
  <c r="BW11" i="12"/>
  <c r="AC11" i="12"/>
  <c r="CC10" i="12"/>
  <c r="AI10" i="12"/>
  <c r="BU10" i="12"/>
  <c r="AA10" i="12"/>
  <c r="CA9" i="12"/>
  <c r="AG9" i="12"/>
  <c r="Y9" i="12"/>
  <c r="AB36" i="16" s="1"/>
  <c r="AB8" i="19" s="1"/>
  <c r="BY8" i="12"/>
  <c r="AE8" i="12"/>
  <c r="CE7" i="12"/>
  <c r="AK7" i="12"/>
  <c r="BW7" i="12"/>
  <c r="AC7" i="12"/>
  <c r="CC6" i="12"/>
  <c r="AI6" i="12"/>
  <c r="BU6" i="12"/>
  <c r="AA6" i="12"/>
  <c r="AA6" i="13"/>
  <c r="BU6" i="13"/>
  <c r="CC6" i="13"/>
  <c r="AI6" i="13"/>
  <c r="BX7" i="13"/>
  <c r="AD7" i="13"/>
  <c r="Y8" i="13"/>
  <c r="AB35" i="17" s="1"/>
  <c r="AG7" i="19" s="1"/>
  <c r="CA8" i="13"/>
  <c r="AG8" i="13"/>
  <c r="BV9" i="13"/>
  <c r="W9" i="13"/>
  <c r="AB9" i="13"/>
  <c r="U9" i="13"/>
  <c r="T9" i="13"/>
  <c r="CD9" i="13"/>
  <c r="AJ9" i="13"/>
  <c r="BY10" i="13"/>
  <c r="AE10" i="13"/>
  <c r="BT11" i="13"/>
  <c r="Z11" i="13"/>
  <c r="R11" i="13"/>
  <c r="S11" i="13"/>
  <c r="CB11" i="13"/>
  <c r="AH11" i="13"/>
  <c r="BW12" i="13"/>
  <c r="AC12" i="13"/>
  <c r="CE12" i="13"/>
  <c r="AK12" i="13"/>
  <c r="BZ13" i="13"/>
  <c r="AF13" i="13"/>
  <c r="BU14" i="13"/>
  <c r="AA14" i="13"/>
  <c r="CC14" i="13"/>
  <c r="AI14" i="13"/>
  <c r="BX15" i="13"/>
  <c r="AD15" i="13"/>
  <c r="Y16" i="13"/>
  <c r="AB43" i="17" s="1"/>
  <c r="AG15" i="19" s="1"/>
  <c r="CA16" i="13"/>
  <c r="AG16" i="13"/>
  <c r="BV17" i="13"/>
  <c r="AB17" i="13"/>
  <c r="W17" i="13"/>
  <c r="AY17" i="13"/>
  <c r="T17" i="13"/>
  <c r="U17" i="13"/>
  <c r="CD17" i="13"/>
  <c r="AJ17" i="13"/>
  <c r="BG17" i="13"/>
  <c r="BY18" i="13"/>
  <c r="AE18" i="13"/>
  <c r="BB18" i="13"/>
  <c r="BT19" i="13"/>
  <c r="AW19" i="13"/>
  <c r="S19" i="13"/>
  <c r="R19" i="13"/>
  <c r="Z19" i="13"/>
  <c r="CB19" i="13"/>
  <c r="AH19" i="13"/>
  <c r="BE19" i="13"/>
  <c r="BW20" i="13"/>
  <c r="AC20" i="13"/>
  <c r="AZ20" i="13"/>
  <c r="CE20" i="13"/>
  <c r="BH20" i="13"/>
  <c r="AK20" i="13"/>
  <c r="BZ21" i="13"/>
  <c r="AF21" i="13"/>
  <c r="BC21" i="13"/>
  <c r="BU22" i="13"/>
  <c r="AX22" i="13"/>
  <c r="AA22" i="13"/>
  <c r="BF22" i="13"/>
  <c r="CC22" i="13"/>
  <c r="AI22" i="13"/>
  <c r="BX23" i="13"/>
  <c r="BA23" i="13"/>
  <c r="AD23" i="13"/>
  <c r="AV24" i="13"/>
  <c r="AO51" i="17" s="1"/>
  <c r="Y24" i="13"/>
  <c r="AB51" i="17" s="1"/>
  <c r="AG23" i="19" s="1"/>
  <c r="CA24" i="13"/>
  <c r="BD24" i="13"/>
  <c r="AG24" i="13"/>
  <c r="BV25" i="13"/>
  <c r="T25" i="13"/>
  <c r="AY25" i="13"/>
  <c r="W25" i="13"/>
  <c r="U25" i="13"/>
  <c r="AB25" i="13"/>
  <c r="CD25" i="13"/>
  <c r="BG25" i="13"/>
  <c r="AJ25" i="13"/>
  <c r="BY26" i="13"/>
  <c r="AE26" i="13"/>
  <c r="BB26" i="13"/>
  <c r="BT27" i="13"/>
  <c r="AW27" i="13"/>
  <c r="Z27" i="13"/>
  <c r="S27" i="13"/>
  <c r="R27" i="13"/>
  <c r="CB27" i="13"/>
  <c r="BE27" i="13"/>
  <c r="AH27" i="13"/>
  <c r="BW28" i="13"/>
  <c r="AC28" i="13"/>
  <c r="AZ28" i="13"/>
  <c r="CE28" i="13"/>
  <c r="AK28" i="13"/>
  <c r="BH28" i="13"/>
  <c r="BZ29" i="13"/>
  <c r="AF29" i="13"/>
  <c r="BC29" i="13"/>
  <c r="AX30" i="13"/>
  <c r="BU30" i="13"/>
  <c r="AA30" i="13"/>
  <c r="CC30" i="13"/>
  <c r="AI30" i="13"/>
  <c r="BF30" i="13"/>
  <c r="BX31" i="13"/>
  <c r="AD31" i="13"/>
  <c r="BA31" i="13"/>
  <c r="AV32" i="13"/>
  <c r="AO59" i="17" s="1"/>
  <c r="Y32" i="13"/>
  <c r="AB59" i="17" s="1"/>
  <c r="AG31" i="19" s="1"/>
  <c r="CA32" i="13"/>
  <c r="BD32" i="13"/>
  <c r="AG32" i="13"/>
  <c r="BV33" i="13"/>
  <c r="AB33" i="13"/>
  <c r="U33" i="13"/>
  <c r="AY33" i="13"/>
  <c r="W33" i="13"/>
  <c r="T33" i="13"/>
  <c r="CD33" i="13"/>
  <c r="BG33" i="13"/>
  <c r="AJ33" i="13"/>
  <c r="BY34" i="13"/>
  <c r="AE34" i="13"/>
  <c r="BB34" i="13"/>
  <c r="BT35" i="13"/>
  <c r="R35" i="13"/>
  <c r="AW35" i="13"/>
  <c r="S35" i="13"/>
  <c r="Z35" i="13"/>
  <c r="CB35" i="13"/>
  <c r="BE35" i="13"/>
  <c r="AH35" i="13"/>
  <c r="BW36" i="13"/>
  <c r="AC36" i="13"/>
  <c r="AZ36" i="13"/>
  <c r="CE36" i="13"/>
  <c r="AK36" i="13"/>
  <c r="BH36" i="13"/>
  <c r="BZ37" i="13"/>
  <c r="BC37" i="13"/>
  <c r="AF37" i="13"/>
  <c r="AX38" i="13"/>
  <c r="AA38" i="13"/>
  <c r="BU38" i="13"/>
  <c r="CC38" i="13"/>
  <c r="AI38" i="13"/>
  <c r="BF38" i="13"/>
  <c r="BX39" i="13"/>
  <c r="AD39" i="13"/>
  <c r="BA39" i="13"/>
  <c r="AV40" i="13"/>
  <c r="AO67" i="17" s="1"/>
  <c r="Y40" i="13"/>
  <c r="AB67" i="17" s="1"/>
  <c r="AG39" i="19" s="1"/>
  <c r="CA40" i="13"/>
  <c r="BD40" i="13"/>
  <c r="AG40" i="13"/>
  <c r="BV41" i="13"/>
  <c r="AB41" i="13"/>
  <c r="U41" i="13"/>
  <c r="T41" i="13"/>
  <c r="W41" i="13"/>
  <c r="AY41" i="13"/>
  <c r="CD41" i="13"/>
  <c r="BG41" i="13"/>
  <c r="AJ41" i="13"/>
  <c r="BY42" i="13"/>
  <c r="AE42" i="13"/>
  <c r="BB42" i="13"/>
  <c r="BT43" i="13"/>
  <c r="R43" i="13"/>
  <c r="Z43" i="13"/>
  <c r="AW43" i="13"/>
  <c r="S43" i="13"/>
  <c r="CB43" i="13"/>
  <c r="BE43" i="13"/>
  <c r="AH43" i="13"/>
  <c r="BW44" i="13"/>
  <c r="AZ44" i="13"/>
  <c r="AC44" i="13"/>
  <c r="CE44" i="13"/>
  <c r="AK44" i="13"/>
  <c r="BH44" i="13"/>
  <c r="BZ45" i="13"/>
  <c r="AF45" i="13"/>
  <c r="BC45" i="13"/>
  <c r="AA46" i="13"/>
  <c r="BU46" i="13"/>
  <c r="AX46" i="13"/>
  <c r="CC46" i="13"/>
  <c r="BF46" i="13"/>
  <c r="AI46" i="13"/>
  <c r="BX47" i="13"/>
  <c r="AD47" i="13"/>
  <c r="BA47" i="13"/>
  <c r="Y48" i="13"/>
  <c r="AB75" i="17" s="1"/>
  <c r="AG47" i="19" s="1"/>
  <c r="AV48" i="13"/>
  <c r="AO75" i="17" s="1"/>
  <c r="CA48" i="13"/>
  <c r="BD48" i="13"/>
  <c r="AG48" i="13"/>
  <c r="BV49" i="13"/>
  <c r="AB49" i="13"/>
  <c r="AY49" i="13"/>
  <c r="T49" i="13"/>
  <c r="W49" i="13"/>
  <c r="U49" i="13"/>
  <c r="CD49" i="13"/>
  <c r="BG49" i="13"/>
  <c r="AJ49" i="13"/>
  <c r="BY50" i="13"/>
  <c r="AE50" i="13"/>
  <c r="BB50" i="13"/>
  <c r="BT51" i="13"/>
  <c r="AW51" i="13"/>
  <c r="S51" i="13"/>
  <c r="R51" i="13"/>
  <c r="Z51" i="13"/>
  <c r="CB51" i="13"/>
  <c r="AH51" i="13"/>
  <c r="BE51" i="13"/>
  <c r="BW52" i="13"/>
  <c r="AC52" i="13"/>
  <c r="AZ52" i="13"/>
  <c r="CE52" i="13"/>
  <c r="AK52" i="13"/>
  <c r="BH52" i="13"/>
  <c r="BZ53" i="13"/>
  <c r="AF53" i="13"/>
  <c r="BC53" i="13"/>
  <c r="AX54" i="13"/>
  <c r="AA54" i="13"/>
  <c r="BU54" i="13"/>
  <c r="CC54" i="13"/>
  <c r="BF54" i="13"/>
  <c r="AI54" i="13"/>
  <c r="BX55" i="13"/>
  <c r="AD55" i="13"/>
  <c r="BA55" i="13"/>
  <c r="CM6" i="13"/>
  <c r="AV56" i="13"/>
  <c r="AO83" i="17" s="1"/>
  <c r="Y56" i="13"/>
  <c r="AB83" i="17" s="1"/>
  <c r="AG55" i="19" s="1"/>
  <c r="CA56" i="13"/>
  <c r="AG56" i="13"/>
  <c r="BD56" i="13"/>
  <c r="BV57" i="13"/>
  <c r="U57" i="13"/>
  <c r="T57" i="13"/>
  <c r="AY57" i="13"/>
  <c r="AB57" i="13"/>
  <c r="W57" i="13"/>
  <c r="CD57" i="13"/>
  <c r="AJ57" i="13"/>
  <c r="BG57" i="13"/>
  <c r="BY58" i="13"/>
  <c r="BB58" i="13"/>
  <c r="AE58" i="13"/>
  <c r="BT59" i="13"/>
  <c r="Z59" i="13"/>
  <c r="AW59" i="13"/>
  <c r="S59" i="13"/>
  <c r="R59" i="13"/>
  <c r="CB59" i="13"/>
  <c r="BE59" i="13"/>
  <c r="AH59" i="13"/>
  <c r="BW60" i="13"/>
  <c r="AC60" i="13"/>
  <c r="AZ60" i="13"/>
  <c r="CE60" i="13"/>
  <c r="BH60" i="13"/>
  <c r="AK60" i="13"/>
  <c r="BZ61" i="13"/>
  <c r="AF61" i="13"/>
  <c r="BC61" i="13"/>
  <c r="AX62" i="13"/>
  <c r="AA62" i="13"/>
  <c r="BU62" i="13"/>
  <c r="CC62" i="13"/>
  <c r="BF62" i="13"/>
  <c r="AI62" i="13"/>
  <c r="BX63" i="13"/>
  <c r="BA63" i="13"/>
  <c r="AD63" i="13"/>
  <c r="AV64" i="13"/>
  <c r="AO91" i="17" s="1"/>
  <c r="Y64" i="13"/>
  <c r="AB91" i="17" s="1"/>
  <c r="AG63" i="19" s="1"/>
  <c r="AG64" i="13"/>
  <c r="CA64" i="13"/>
  <c r="BD64" i="13"/>
  <c r="BV65" i="13"/>
  <c r="U65" i="13"/>
  <c r="W65" i="13"/>
  <c r="AB65" i="13"/>
  <c r="T65" i="13"/>
  <c r="AY65" i="13"/>
  <c r="CD65" i="13"/>
  <c r="BG65" i="13"/>
  <c r="AJ65" i="13"/>
  <c r="BY66" i="13"/>
  <c r="AE66" i="13"/>
  <c r="BB66" i="13"/>
  <c r="BB78" i="13"/>
  <c r="BT67" i="13"/>
  <c r="Z67" i="13"/>
  <c r="S67" i="13"/>
  <c r="AW67" i="13"/>
  <c r="R67" i="13"/>
  <c r="AW79" i="13"/>
  <c r="CB67" i="13"/>
  <c r="AH67" i="13"/>
  <c r="BE67" i="13"/>
  <c r="BE79" i="13"/>
  <c r="BW68" i="13"/>
  <c r="AZ68" i="13"/>
  <c r="AC68" i="13"/>
  <c r="AZ80" i="13"/>
  <c r="CE68" i="13"/>
  <c r="BH68" i="13"/>
  <c r="AK68" i="13"/>
  <c r="BH80" i="13"/>
  <c r="BZ69" i="13"/>
  <c r="BC69" i="13"/>
  <c r="AF69" i="13"/>
  <c r="BC81" i="13"/>
  <c r="BU70" i="13"/>
  <c r="AA70" i="13"/>
  <c r="AX70" i="13"/>
  <c r="AX82" i="13"/>
  <c r="CC70" i="13"/>
  <c r="BF70" i="13"/>
  <c r="AI70" i="13"/>
  <c r="BF82" i="13"/>
  <c r="BX71" i="13"/>
  <c r="BA71" i="13"/>
  <c r="AD71" i="13"/>
  <c r="BA83" i="13"/>
  <c r="Y72" i="13"/>
  <c r="AB99" i="17" s="1"/>
  <c r="AG71" i="19" s="1"/>
  <c r="AV72" i="13"/>
  <c r="AO99" i="17" s="1"/>
  <c r="AV84" i="13"/>
  <c r="AO111" i="17" s="1"/>
  <c r="CA72" i="13"/>
  <c r="BD72" i="13"/>
  <c r="AG72" i="13"/>
  <c r="BD84" i="13"/>
  <c r="BV73" i="13"/>
  <c r="AB73" i="13"/>
  <c r="W73" i="13"/>
  <c r="T73" i="13"/>
  <c r="AY73" i="13"/>
  <c r="U73" i="13"/>
  <c r="AY85" i="13"/>
  <c r="CD73" i="13"/>
  <c r="BG73" i="13"/>
  <c r="AJ73" i="13"/>
  <c r="BG85" i="13"/>
  <c r="AE74" i="13"/>
  <c r="BY74" i="13"/>
  <c r="BB74" i="13"/>
  <c r="BB86" i="13"/>
  <c r="BT75" i="13"/>
  <c r="Z75" i="13"/>
  <c r="AW75" i="13"/>
  <c r="R75" i="13"/>
  <c r="S75" i="13"/>
  <c r="AW87" i="13"/>
  <c r="CB75" i="13"/>
  <c r="BE75" i="13"/>
  <c r="AH75" i="13"/>
  <c r="BE87" i="13"/>
  <c r="BW76" i="13"/>
  <c r="AZ76" i="13"/>
  <c r="AC76" i="13"/>
  <c r="AZ88" i="13"/>
  <c r="CE76" i="13"/>
  <c r="BH76" i="13"/>
  <c r="AK76" i="13"/>
  <c r="BH88" i="13"/>
  <c r="BZ77" i="13"/>
  <c r="BC77" i="13"/>
  <c r="AF77" i="13"/>
  <c r="BC89" i="13"/>
  <c r="BZ78" i="13"/>
  <c r="AF78" i="13"/>
  <c r="D102" i="17"/>
  <c r="AS102" i="17" s="1"/>
  <c r="BS75" i="13"/>
  <c r="D94" i="17"/>
  <c r="AS94" i="17" s="1"/>
  <c r="BS67" i="13"/>
  <c r="D86" i="17"/>
  <c r="AS86" i="17" s="1"/>
  <c r="BS59" i="13"/>
  <c r="D78" i="17"/>
  <c r="BS51" i="13"/>
  <c r="D70" i="17"/>
  <c r="BS43" i="13"/>
  <c r="D62" i="17"/>
  <c r="BS35" i="13"/>
  <c r="D54" i="17"/>
  <c r="BS27" i="13"/>
  <c r="D46" i="17"/>
  <c r="BS19" i="13"/>
  <c r="D38" i="17"/>
  <c r="BS11" i="13"/>
  <c r="AJ65" i="35"/>
  <c r="AG69" i="35"/>
  <c r="AG61" i="35"/>
  <c r="AM23" i="35"/>
  <c r="AJ19" i="35"/>
  <c r="AM36" i="35"/>
  <c r="AA16" i="35"/>
  <c r="AP57" i="35"/>
  <c r="AA18" i="35"/>
  <c r="AA73" i="35"/>
  <c r="AD16" i="35"/>
  <c r="AJ34" i="35"/>
  <c r="AM75" i="35"/>
  <c r="AM51" i="35"/>
  <c r="AP14" i="35"/>
  <c r="AA63" i="35"/>
  <c r="AG11" i="35"/>
  <c r="AJ60" i="35"/>
  <c r="AJ15" i="35"/>
  <c r="AM32" i="35"/>
  <c r="AP75" i="35"/>
  <c r="AP76" i="35"/>
  <c r="AP43" i="35"/>
  <c r="AA36" i="35"/>
  <c r="AM61" i="35"/>
  <c r="AD42" i="35"/>
  <c r="AM69" i="35"/>
  <c r="AM37" i="35"/>
  <c r="L53" i="32"/>
  <c r="P53" i="32"/>
  <c r="N53" i="32"/>
  <c r="S53" i="32"/>
  <c r="O53" i="32"/>
  <c r="R53" i="32"/>
  <c r="M53" i="32"/>
  <c r="U53" i="32"/>
  <c r="Q53" i="32"/>
  <c r="T53" i="32"/>
  <c r="V24" i="26"/>
  <c r="X25" i="33" s="1"/>
  <c r="V61" i="26"/>
  <c r="X62" i="33" s="1"/>
  <c r="L31" i="32"/>
  <c r="N31" i="32"/>
  <c r="O31" i="32"/>
  <c r="T31" i="32"/>
  <c r="Q31" i="32"/>
  <c r="U31" i="32"/>
  <c r="S31" i="32"/>
  <c r="R31" i="32"/>
  <c r="M31" i="32"/>
  <c r="P31" i="32"/>
  <c r="V42" i="26"/>
  <c r="X43" i="33" s="1"/>
  <c r="L28" i="32"/>
  <c r="R28" i="32"/>
  <c r="S28" i="32"/>
  <c r="N28" i="32"/>
  <c r="O28" i="32"/>
  <c r="U28" i="32"/>
  <c r="T28" i="32"/>
  <c r="P28" i="32"/>
  <c r="M28" i="32"/>
  <c r="Q28" i="32"/>
  <c r="V23" i="26"/>
  <c r="X24" i="33" s="1"/>
  <c r="L57" i="32"/>
  <c r="T57" i="32"/>
  <c r="Q57" i="32"/>
  <c r="N57" i="32"/>
  <c r="P57" i="32"/>
  <c r="R57" i="32"/>
  <c r="U57" i="32"/>
  <c r="M57" i="32"/>
  <c r="O57" i="32"/>
  <c r="S57" i="32"/>
  <c r="L88" i="32"/>
  <c r="U88" i="32"/>
  <c r="M88" i="32"/>
  <c r="Q88" i="32"/>
  <c r="O88" i="32"/>
  <c r="R88" i="32"/>
  <c r="N88" i="32"/>
  <c r="P88" i="32"/>
  <c r="S88" i="32"/>
  <c r="T88" i="32"/>
  <c r="L74" i="32"/>
  <c r="R74" i="32"/>
  <c r="Q74" i="32"/>
  <c r="U74" i="32"/>
  <c r="M74" i="32"/>
  <c r="O74" i="32"/>
  <c r="P74" i="32"/>
  <c r="S74" i="32"/>
  <c r="N74" i="32"/>
  <c r="T74" i="32"/>
  <c r="L30" i="32"/>
  <c r="U30" i="32"/>
  <c r="S30" i="32"/>
  <c r="T30" i="32"/>
  <c r="R30" i="32"/>
  <c r="O30" i="32"/>
  <c r="N30" i="32"/>
  <c r="P30" i="32"/>
  <c r="Q30" i="32"/>
  <c r="M30" i="32"/>
  <c r="V57" i="26"/>
  <c r="X58" i="33" s="1"/>
  <c r="L91" i="32"/>
  <c r="R91" i="32"/>
  <c r="N91" i="32"/>
  <c r="P91" i="32"/>
  <c r="U91" i="32"/>
  <c r="M91" i="32"/>
  <c r="Q91" i="32"/>
  <c r="O91" i="32"/>
  <c r="S91" i="32"/>
  <c r="T91" i="32"/>
  <c r="L27" i="32"/>
  <c r="R27" i="32"/>
  <c r="P27" i="32"/>
  <c r="Q27" i="32"/>
  <c r="M27" i="32"/>
  <c r="O27" i="32"/>
  <c r="T27" i="32"/>
  <c r="S27" i="32"/>
  <c r="N27" i="32"/>
  <c r="U27" i="32"/>
  <c r="V46" i="26"/>
  <c r="X47" i="33" s="1"/>
  <c r="L21" i="32"/>
  <c r="N21" i="32"/>
  <c r="Q21" i="32"/>
  <c r="O21" i="32"/>
  <c r="T21" i="32"/>
  <c r="R21" i="32"/>
  <c r="U21" i="32"/>
  <c r="M21" i="32"/>
  <c r="S21" i="32"/>
  <c r="P21" i="32"/>
  <c r="V54" i="26"/>
  <c r="X55" i="33" s="1"/>
  <c r="L29" i="32"/>
  <c r="T29" i="32"/>
  <c r="S29" i="32"/>
  <c r="R29" i="32"/>
  <c r="U29" i="32"/>
  <c r="Q29" i="32"/>
  <c r="N29" i="32"/>
  <c r="O29" i="32"/>
  <c r="M29" i="32"/>
  <c r="P29" i="32"/>
  <c r="CB10" i="11"/>
  <c r="AH10" i="11"/>
  <c r="CD16" i="11"/>
  <c r="AJ16" i="11"/>
  <c r="BZ57" i="12"/>
  <c r="AF57" i="12"/>
  <c r="BC57" i="12"/>
  <c r="BS57" i="12"/>
  <c r="D84" i="16"/>
  <c r="AS84" i="16" s="1"/>
  <c r="BX56" i="12"/>
  <c r="BA56" i="12"/>
  <c r="AD56" i="12"/>
  <c r="CD55" i="12"/>
  <c r="BG55" i="12"/>
  <c r="AJ55" i="12"/>
  <c r="CS6" i="12"/>
  <c r="L10" i="27" s="1"/>
  <c r="BV55" i="12"/>
  <c r="T55" i="12"/>
  <c r="W55" i="12"/>
  <c r="AY55" i="12"/>
  <c r="U55" i="12"/>
  <c r="AB55" i="12"/>
  <c r="CK6" i="12"/>
  <c r="D10" i="27" s="1"/>
  <c r="CB54" i="12"/>
  <c r="BE54" i="12"/>
  <c r="AH54" i="12"/>
  <c r="BT54" i="12"/>
  <c r="AW54" i="12"/>
  <c r="Z54" i="12"/>
  <c r="S54" i="12"/>
  <c r="R54" i="12"/>
  <c r="BZ53" i="12"/>
  <c r="AF53" i="12"/>
  <c r="BC53" i="12"/>
  <c r="BS53" i="12"/>
  <c r="D80" i="16"/>
  <c r="BX52" i="12"/>
  <c r="AD52" i="12"/>
  <c r="BA52" i="12"/>
  <c r="CD51" i="12"/>
  <c r="BG51" i="12"/>
  <c r="AJ51" i="12"/>
  <c r="BV51" i="12"/>
  <c r="AB51" i="12"/>
  <c r="AY51" i="12"/>
  <c r="U51" i="12"/>
  <c r="T51" i="12"/>
  <c r="W51" i="12"/>
  <c r="CB50" i="12"/>
  <c r="AH50" i="12"/>
  <c r="BE50" i="12"/>
  <c r="BT50" i="12"/>
  <c r="R50" i="12"/>
  <c r="AW50" i="12"/>
  <c r="S50" i="12"/>
  <c r="Z50" i="12"/>
  <c r="BZ49" i="12"/>
  <c r="BC49" i="12"/>
  <c r="AF49" i="12"/>
  <c r="BS49" i="12"/>
  <c r="D76" i="16"/>
  <c r="BX48" i="12"/>
  <c r="AD48" i="12"/>
  <c r="BA48" i="12"/>
  <c r="CD47" i="12"/>
  <c r="AJ47" i="12"/>
  <c r="BG47" i="12"/>
  <c r="BV47" i="12"/>
  <c r="AB47" i="12"/>
  <c r="W47" i="12"/>
  <c r="AY47" i="12"/>
  <c r="U47" i="12"/>
  <c r="T47" i="12"/>
  <c r="CB46" i="12"/>
  <c r="BE46" i="12"/>
  <c r="AH46" i="12"/>
  <c r="BT46" i="12"/>
  <c r="AW46" i="12"/>
  <c r="Z46" i="12"/>
  <c r="S46" i="12"/>
  <c r="R46" i="12"/>
  <c r="BZ45" i="12"/>
  <c r="BC45" i="12"/>
  <c r="AF45" i="12"/>
  <c r="BS45" i="12"/>
  <c r="D72" i="16"/>
  <c r="BX44" i="12"/>
  <c r="BA44" i="12"/>
  <c r="AD44" i="12"/>
  <c r="CD43" i="12"/>
  <c r="AJ43" i="12"/>
  <c r="BG43" i="12"/>
  <c r="BV43" i="12"/>
  <c r="T43" i="12"/>
  <c r="U43" i="12"/>
  <c r="W43" i="12"/>
  <c r="AY43" i="12"/>
  <c r="AB43" i="12"/>
  <c r="CB42" i="12"/>
  <c r="AH42" i="12"/>
  <c r="BE42" i="12"/>
  <c r="BT42" i="12"/>
  <c r="Z42" i="12"/>
  <c r="S42" i="12"/>
  <c r="AW42" i="12"/>
  <c r="R42" i="12"/>
  <c r="BZ41" i="12"/>
  <c r="AF41" i="12"/>
  <c r="BC41" i="12"/>
  <c r="BS41" i="12"/>
  <c r="D68" i="16"/>
  <c r="BX40" i="12"/>
  <c r="AD40" i="12"/>
  <c r="BA40" i="12"/>
  <c r="CD39" i="12"/>
  <c r="BG39" i="12"/>
  <c r="AJ39" i="12"/>
  <c r="BV39" i="12"/>
  <c r="U39" i="12"/>
  <c r="AY39" i="12"/>
  <c r="W39" i="12"/>
  <c r="T39" i="12"/>
  <c r="AB39" i="12"/>
  <c r="CB38" i="12"/>
  <c r="AH38" i="12"/>
  <c r="BE38" i="12"/>
  <c r="BT38" i="12"/>
  <c r="Z38" i="12"/>
  <c r="R38" i="12"/>
  <c r="S38" i="12"/>
  <c r="AW38" i="12"/>
  <c r="BZ37" i="12"/>
  <c r="AF37" i="12"/>
  <c r="BC37" i="12"/>
  <c r="BS37" i="12"/>
  <c r="D64" i="16"/>
  <c r="BX36" i="12"/>
  <c r="AD36" i="12"/>
  <c r="BA36" i="12"/>
  <c r="CD35" i="12"/>
  <c r="AJ35" i="12"/>
  <c r="BG35" i="12"/>
  <c r="BV35" i="12"/>
  <c r="AY35" i="12"/>
  <c r="T35" i="12"/>
  <c r="U35" i="12"/>
  <c r="AB35" i="12"/>
  <c r="W35" i="12"/>
  <c r="CB34" i="12"/>
  <c r="BE34" i="12"/>
  <c r="AH34" i="12"/>
  <c r="BT34" i="12"/>
  <c r="Z34" i="12"/>
  <c r="R34" i="12"/>
  <c r="AW34" i="12"/>
  <c r="S34" i="12"/>
  <c r="BZ33" i="12"/>
  <c r="BC33" i="12"/>
  <c r="AF33" i="12"/>
  <c r="BS33" i="12"/>
  <c r="D60" i="16"/>
  <c r="BX32" i="12"/>
  <c r="AD32" i="12"/>
  <c r="BA32" i="12"/>
  <c r="CD31" i="12"/>
  <c r="BG31" i="12"/>
  <c r="AJ31" i="12"/>
  <c r="BV31" i="12"/>
  <c r="U31" i="12"/>
  <c r="AB31" i="12"/>
  <c r="AY31" i="12"/>
  <c r="W31" i="12"/>
  <c r="T31" i="12"/>
  <c r="CB30" i="12"/>
  <c r="AH30" i="12"/>
  <c r="BE30" i="12"/>
  <c r="BT30" i="12"/>
  <c r="Z30" i="12"/>
  <c r="AW30" i="12"/>
  <c r="S30" i="12"/>
  <c r="R30" i="12"/>
  <c r="BZ29" i="12"/>
  <c r="BC29" i="12"/>
  <c r="AF29" i="12"/>
  <c r="BS29" i="12"/>
  <c r="D56" i="16"/>
  <c r="BX28" i="12"/>
  <c r="AD28" i="12"/>
  <c r="BA28" i="12"/>
  <c r="CD27" i="12"/>
  <c r="BG27" i="12"/>
  <c r="AJ27" i="12"/>
  <c r="BV27" i="12"/>
  <c r="AY27" i="12"/>
  <c r="U27" i="12"/>
  <c r="W27" i="12"/>
  <c r="AB27" i="12"/>
  <c r="T27" i="12"/>
  <c r="CB26" i="12"/>
  <c r="AH26" i="12"/>
  <c r="BE26" i="12"/>
  <c r="BT26" i="12"/>
  <c r="S26" i="12"/>
  <c r="Z26" i="12"/>
  <c r="R26" i="12"/>
  <c r="AW26" i="12"/>
  <c r="BZ25" i="12"/>
  <c r="AF25" i="12"/>
  <c r="BC25" i="12"/>
  <c r="BS25" i="12"/>
  <c r="D52" i="16"/>
  <c r="BX24" i="12"/>
  <c r="AD24" i="12"/>
  <c r="BA24" i="12"/>
  <c r="CD23" i="12"/>
  <c r="AJ23" i="12"/>
  <c r="BG23" i="12"/>
  <c r="BV23" i="12"/>
  <c r="AB23" i="12"/>
  <c r="AY23" i="12"/>
  <c r="U23" i="12"/>
  <c r="W23" i="12"/>
  <c r="T23" i="12"/>
  <c r="CB22" i="12"/>
  <c r="BE22" i="12"/>
  <c r="AH22" i="12"/>
  <c r="BT22" i="12"/>
  <c r="AW22" i="12"/>
  <c r="Z22" i="12"/>
  <c r="R22" i="12"/>
  <c r="S22" i="12"/>
  <c r="BZ21" i="12"/>
  <c r="AF21" i="12"/>
  <c r="BC21" i="12"/>
  <c r="BS21" i="12"/>
  <c r="D48" i="16"/>
  <c r="BX20" i="12"/>
  <c r="AD20" i="12"/>
  <c r="BA20" i="12"/>
  <c r="CD19" i="12"/>
  <c r="BG19" i="12"/>
  <c r="AJ19" i="12"/>
  <c r="BV19" i="12"/>
  <c r="AY19" i="12"/>
  <c r="U19" i="12"/>
  <c r="AB19" i="12"/>
  <c r="T19" i="12"/>
  <c r="W19" i="12"/>
  <c r="CB18" i="12"/>
  <c r="BE18" i="12"/>
  <c r="AH18" i="12"/>
  <c r="BT18" i="12"/>
  <c r="AW18" i="12"/>
  <c r="R18" i="12"/>
  <c r="Z18" i="12"/>
  <c r="S18" i="12"/>
  <c r="BZ17" i="12"/>
  <c r="BC17" i="12"/>
  <c r="AF17" i="12"/>
  <c r="BS17" i="12"/>
  <c r="D44" i="16"/>
  <c r="BX16" i="12"/>
  <c r="AD16" i="12"/>
  <c r="CD15" i="12"/>
  <c r="AJ15" i="12"/>
  <c r="BV15" i="12"/>
  <c r="AB15" i="12"/>
  <c r="W15" i="12"/>
  <c r="T15" i="12"/>
  <c r="U15" i="12"/>
  <c r="CB14" i="12"/>
  <c r="AH14" i="12"/>
  <c r="BT14" i="12"/>
  <c r="Z14" i="12"/>
  <c r="S14" i="12"/>
  <c r="R14" i="12"/>
  <c r="BZ13" i="12"/>
  <c r="AF13" i="12"/>
  <c r="BS13" i="12"/>
  <c r="D40" i="16"/>
  <c r="BX12" i="12"/>
  <c r="AD12" i="12"/>
  <c r="CD11" i="12"/>
  <c r="AJ11" i="12"/>
  <c r="BV11" i="12"/>
  <c r="U11" i="12"/>
  <c r="AB11" i="12"/>
  <c r="T11" i="12"/>
  <c r="AQ11" i="12" s="1"/>
  <c r="W11" i="12"/>
  <c r="CB10" i="12"/>
  <c r="AH10" i="12"/>
  <c r="BT10" i="12"/>
  <c r="Z10" i="12"/>
  <c r="R10" i="12"/>
  <c r="AO10" i="12" s="1"/>
  <c r="S10" i="12"/>
  <c r="BZ9" i="12"/>
  <c r="AF9" i="12"/>
  <c r="BS9" i="12"/>
  <c r="D36" i="16"/>
  <c r="BX8" i="12"/>
  <c r="AD8" i="12"/>
  <c r="CD7" i="12"/>
  <c r="AJ7" i="12"/>
  <c r="BV7" i="12"/>
  <c r="U7" i="12"/>
  <c r="T7" i="12"/>
  <c r="W7" i="12"/>
  <c r="AT7" i="12" s="1"/>
  <c r="AB7" i="12"/>
  <c r="CB6" i="12"/>
  <c r="AH6" i="12"/>
  <c r="BT6" i="12"/>
  <c r="Z6" i="12"/>
  <c r="R6" i="12"/>
  <c r="S6" i="12"/>
  <c r="BS5" i="12"/>
  <c r="D32" i="16"/>
  <c r="BV6" i="13"/>
  <c r="T6" i="13"/>
  <c r="U6" i="13"/>
  <c r="W6" i="13"/>
  <c r="AT6" i="13" s="1"/>
  <c r="AB6" i="13"/>
  <c r="CD6" i="13"/>
  <c r="AJ6" i="13"/>
  <c r="BY7" i="13"/>
  <c r="AE7" i="13"/>
  <c r="BT8" i="13"/>
  <c r="R8" i="13"/>
  <c r="AO8" i="13" s="1"/>
  <c r="S8" i="13"/>
  <c r="Z8" i="13"/>
  <c r="CB8" i="13"/>
  <c r="AH8" i="13"/>
  <c r="BW9" i="13"/>
  <c r="AC9" i="13"/>
  <c r="CE9" i="13"/>
  <c r="AK9" i="13"/>
  <c r="BZ10" i="13"/>
  <c r="AF10" i="13"/>
  <c r="BU11" i="13"/>
  <c r="AA11" i="13"/>
  <c r="CC11" i="13"/>
  <c r="AI11" i="13"/>
  <c r="BX12" i="13"/>
  <c r="AD12" i="13"/>
  <c r="CA13" i="13"/>
  <c r="AG13" i="13"/>
  <c r="BV14" i="13"/>
  <c r="AB14" i="13"/>
  <c r="T14" i="13"/>
  <c r="AQ14" i="13" s="1"/>
  <c r="W14" i="13"/>
  <c r="U14" i="13"/>
  <c r="CD14" i="13"/>
  <c r="AJ14" i="13"/>
  <c r="BY15" i="13"/>
  <c r="AE15" i="13"/>
  <c r="BT16" i="13"/>
  <c r="Z16" i="13"/>
  <c r="S16" i="13"/>
  <c r="R16" i="13"/>
  <c r="CB16" i="13"/>
  <c r="AH16" i="13"/>
  <c r="BW17" i="13"/>
  <c r="AC17" i="13"/>
  <c r="AZ17" i="13"/>
  <c r="CE17" i="13"/>
  <c r="AK17" i="13"/>
  <c r="BH17" i="13"/>
  <c r="BZ18" i="13"/>
  <c r="AF18" i="13"/>
  <c r="BC18" i="13"/>
  <c r="BU19" i="13"/>
  <c r="AX19" i="13"/>
  <c r="AA19" i="13"/>
  <c r="CC19" i="13"/>
  <c r="BF19" i="13"/>
  <c r="AI19" i="13"/>
  <c r="BX20" i="13"/>
  <c r="BA20" i="13"/>
  <c r="AD20" i="13"/>
  <c r="Y21" i="13"/>
  <c r="AB48" i="17" s="1"/>
  <c r="AG20" i="19" s="1"/>
  <c r="AV21" i="13"/>
  <c r="AO48" i="17" s="1"/>
  <c r="CA21" i="13"/>
  <c r="BD21" i="13"/>
  <c r="AG21" i="13"/>
  <c r="BV22" i="13"/>
  <c r="W22" i="13"/>
  <c r="AY22" i="13"/>
  <c r="T22" i="13"/>
  <c r="AB22" i="13"/>
  <c r="U22" i="13"/>
  <c r="CD22" i="13"/>
  <c r="BG22" i="13"/>
  <c r="AJ22" i="13"/>
  <c r="BY23" i="13"/>
  <c r="BB23" i="13"/>
  <c r="AE23" i="13"/>
  <c r="BT24" i="13"/>
  <c r="AW24" i="13"/>
  <c r="Z24" i="13"/>
  <c r="S24" i="13"/>
  <c r="R24" i="13"/>
  <c r="CB24" i="13"/>
  <c r="BE24" i="13"/>
  <c r="AH24" i="13"/>
  <c r="BW25" i="13"/>
  <c r="AZ25" i="13"/>
  <c r="AC25" i="13"/>
  <c r="CE25" i="13"/>
  <c r="BH25" i="13"/>
  <c r="AK25" i="13"/>
  <c r="BC26" i="13"/>
  <c r="AF26" i="13"/>
  <c r="BZ26" i="13"/>
  <c r="AX27" i="13"/>
  <c r="AA27" i="13"/>
  <c r="BU27" i="13"/>
  <c r="CC27" i="13"/>
  <c r="AI27" i="13"/>
  <c r="BF27" i="13"/>
  <c r="BX28" i="13"/>
  <c r="AD28" i="13"/>
  <c r="BA28" i="13"/>
  <c r="Y29" i="13"/>
  <c r="AB56" i="17" s="1"/>
  <c r="AG28" i="19" s="1"/>
  <c r="AV29" i="13"/>
  <c r="AO56" i="17" s="1"/>
  <c r="CA29" i="13"/>
  <c r="AG29" i="13"/>
  <c r="BD29" i="13"/>
  <c r="BV30" i="13"/>
  <c r="AY30" i="13"/>
  <c r="U30" i="13"/>
  <c r="AB30" i="13"/>
  <c r="T30" i="13"/>
  <c r="W30" i="13"/>
  <c r="CD30" i="13"/>
  <c r="BG30" i="13"/>
  <c r="AJ30" i="13"/>
  <c r="BY31" i="13"/>
  <c r="AE31" i="13"/>
  <c r="BB31" i="13"/>
  <c r="BT32" i="13"/>
  <c r="AW32" i="13"/>
  <c r="Z32" i="13"/>
  <c r="R32" i="13"/>
  <c r="S32" i="13"/>
  <c r="CB32" i="13"/>
  <c r="AH32" i="13"/>
  <c r="BE32" i="13"/>
  <c r="BW33" i="13"/>
  <c r="AZ33" i="13"/>
  <c r="AC33" i="13"/>
  <c r="CE33" i="13"/>
  <c r="BH33" i="13"/>
  <c r="AK33" i="13"/>
  <c r="BZ34" i="13"/>
  <c r="BC34" i="13"/>
  <c r="AF34" i="13"/>
  <c r="BU35" i="13"/>
  <c r="AX35" i="13"/>
  <c r="AA35" i="13"/>
  <c r="CC35" i="13"/>
  <c r="AI35" i="13"/>
  <c r="BF35" i="13"/>
  <c r="BX36" i="13"/>
  <c r="BA36" i="13"/>
  <c r="AD36" i="13"/>
  <c r="Y37" i="13"/>
  <c r="AB64" i="17" s="1"/>
  <c r="AG36" i="19" s="1"/>
  <c r="AV37" i="13"/>
  <c r="AO64" i="17" s="1"/>
  <c r="CA37" i="13"/>
  <c r="AG37" i="13"/>
  <c r="BD37" i="13"/>
  <c r="BV38" i="13"/>
  <c r="AB38" i="13"/>
  <c r="U38" i="13"/>
  <c r="AY38" i="13"/>
  <c r="W38" i="13"/>
  <c r="T38" i="13"/>
  <c r="CD38" i="13"/>
  <c r="AJ38" i="13"/>
  <c r="BG38" i="13"/>
  <c r="BY39" i="13"/>
  <c r="AE39" i="13"/>
  <c r="BB39" i="13"/>
  <c r="BT40" i="13"/>
  <c r="Z40" i="13"/>
  <c r="AW40" i="13"/>
  <c r="R40" i="13"/>
  <c r="S40" i="13"/>
  <c r="CB40" i="13"/>
  <c r="BE40" i="13"/>
  <c r="AH40" i="13"/>
  <c r="BW41" i="13"/>
  <c r="AC41" i="13"/>
  <c r="AZ41" i="13"/>
  <c r="CE41" i="13"/>
  <c r="AK41" i="13"/>
  <c r="BH41" i="13"/>
  <c r="BZ42" i="13"/>
  <c r="AF42" i="13"/>
  <c r="BC42" i="13"/>
  <c r="BU43" i="13"/>
  <c r="AA43" i="13"/>
  <c r="AX43" i="13"/>
  <c r="CC43" i="13"/>
  <c r="AI43" i="13"/>
  <c r="BF43" i="13"/>
  <c r="BX44" i="13"/>
  <c r="AD44" i="13"/>
  <c r="BA44" i="13"/>
  <c r="Y45" i="13"/>
  <c r="AB72" i="17" s="1"/>
  <c r="AG44" i="19" s="1"/>
  <c r="AV45" i="13"/>
  <c r="AO72" i="17" s="1"/>
  <c r="CA45" i="13"/>
  <c r="BD45" i="13"/>
  <c r="AG45" i="13"/>
  <c r="BV46" i="13"/>
  <c r="AY46" i="13"/>
  <c r="U46" i="13"/>
  <c r="W46" i="13"/>
  <c r="AB46" i="13"/>
  <c r="T46" i="13"/>
  <c r="CD46" i="13"/>
  <c r="BG46" i="13"/>
  <c r="AJ46" i="13"/>
  <c r="BY47" i="13"/>
  <c r="AE47" i="13"/>
  <c r="BB47" i="13"/>
  <c r="BT48" i="13"/>
  <c r="AW48" i="13"/>
  <c r="Z48" i="13"/>
  <c r="S48" i="13"/>
  <c r="R48" i="13"/>
  <c r="CB48" i="13"/>
  <c r="AH48" i="13"/>
  <c r="BE48" i="13"/>
  <c r="BW49" i="13"/>
  <c r="AC49" i="13"/>
  <c r="AZ49" i="13"/>
  <c r="CE49" i="13"/>
  <c r="BH49" i="13"/>
  <c r="AK49" i="13"/>
  <c r="BZ50" i="13"/>
  <c r="AF50" i="13"/>
  <c r="BC50" i="13"/>
  <c r="BU51" i="13"/>
  <c r="AX51" i="13"/>
  <c r="AA51" i="13"/>
  <c r="CC51" i="13"/>
  <c r="BF51" i="13"/>
  <c r="AI51" i="13"/>
  <c r="BX52" i="13"/>
  <c r="BA52" i="13"/>
  <c r="AD52" i="13"/>
  <c r="Y53" i="13"/>
  <c r="AB80" i="17" s="1"/>
  <c r="AG52" i="19" s="1"/>
  <c r="AV53" i="13"/>
  <c r="AO80" i="17" s="1"/>
  <c r="CA53" i="13"/>
  <c r="AG53" i="13"/>
  <c r="BD53" i="13"/>
  <c r="BV54" i="13"/>
  <c r="U54" i="13"/>
  <c r="AY54" i="13"/>
  <c r="W54" i="13"/>
  <c r="AB54" i="13"/>
  <c r="T54" i="13"/>
  <c r="CD54" i="13"/>
  <c r="AJ54" i="13"/>
  <c r="BG54" i="13"/>
  <c r="BY55" i="13"/>
  <c r="AE55" i="13"/>
  <c r="BB55" i="13"/>
  <c r="CN6" i="13"/>
  <c r="BT56" i="13"/>
  <c r="Z56" i="13"/>
  <c r="AW56" i="13"/>
  <c r="R56" i="13"/>
  <c r="S56" i="13"/>
  <c r="CB56" i="13"/>
  <c r="BE56" i="13"/>
  <c r="AH56" i="13"/>
  <c r="BW57" i="13"/>
  <c r="AZ57" i="13"/>
  <c r="AC57" i="13"/>
  <c r="CE57" i="13"/>
  <c r="BH57" i="13"/>
  <c r="AK57" i="13"/>
  <c r="BZ58" i="13"/>
  <c r="BC58" i="13"/>
  <c r="AF58" i="13"/>
  <c r="BU59" i="13"/>
  <c r="AA59" i="13"/>
  <c r="AX59" i="13"/>
  <c r="CC59" i="13"/>
  <c r="AI59" i="13"/>
  <c r="BF59" i="13"/>
  <c r="BX60" i="13"/>
  <c r="AD60" i="13"/>
  <c r="BA60" i="13"/>
  <c r="AV61" i="13"/>
  <c r="AO88" i="17" s="1"/>
  <c r="Y61" i="13"/>
  <c r="AB88" i="17" s="1"/>
  <c r="AG60" i="19" s="1"/>
  <c r="CA61" i="13"/>
  <c r="AG61" i="13"/>
  <c r="BD61" i="13"/>
  <c r="BV62" i="13"/>
  <c r="AY62" i="13"/>
  <c r="T62" i="13"/>
  <c r="AB62" i="13"/>
  <c r="W62" i="13"/>
  <c r="U62" i="13"/>
  <c r="CD62" i="13"/>
  <c r="BG62" i="13"/>
  <c r="AJ62" i="13"/>
  <c r="BY63" i="13"/>
  <c r="AE63" i="13"/>
  <c r="BB63" i="13"/>
  <c r="BT64" i="13"/>
  <c r="S64" i="13"/>
  <c r="AW64" i="13"/>
  <c r="R64" i="13"/>
  <c r="Z64" i="13"/>
  <c r="CB64" i="13"/>
  <c r="AH64" i="13"/>
  <c r="BE64" i="13"/>
  <c r="BW65" i="13"/>
  <c r="AZ65" i="13"/>
  <c r="AC65" i="13"/>
  <c r="CE65" i="13"/>
  <c r="AK65" i="13"/>
  <c r="BH65" i="13"/>
  <c r="BZ66" i="13"/>
  <c r="BC66" i="13"/>
  <c r="AF66" i="13"/>
  <c r="BC78" i="13"/>
  <c r="BU67" i="13"/>
  <c r="AA67" i="13"/>
  <c r="AX67" i="13"/>
  <c r="AX79" i="13"/>
  <c r="CC67" i="13"/>
  <c r="AI67" i="13"/>
  <c r="BF67" i="13"/>
  <c r="BF79" i="13"/>
  <c r="BX68" i="13"/>
  <c r="BA68" i="13"/>
  <c r="AD68" i="13"/>
  <c r="BA80" i="13"/>
  <c r="AV69" i="13"/>
  <c r="AO96" i="17" s="1"/>
  <c r="Y69" i="13"/>
  <c r="AB96" i="17" s="1"/>
  <c r="AG68" i="19" s="1"/>
  <c r="AV81" i="13"/>
  <c r="AO108" i="17" s="1"/>
  <c r="CA69" i="13"/>
  <c r="BD69" i="13"/>
  <c r="AG69" i="13"/>
  <c r="BD81" i="13"/>
  <c r="BV70" i="13"/>
  <c r="W70" i="13"/>
  <c r="U70" i="13"/>
  <c r="AY70" i="13"/>
  <c r="AB70" i="13"/>
  <c r="T70" i="13"/>
  <c r="AY82" i="13"/>
  <c r="CD70" i="13"/>
  <c r="BG70" i="13"/>
  <c r="AJ70" i="13"/>
  <c r="BG82" i="13"/>
  <c r="BY71" i="13"/>
  <c r="AE71" i="13"/>
  <c r="BB71" i="13"/>
  <c r="BB83" i="13"/>
  <c r="BT72" i="13"/>
  <c r="AW72" i="13"/>
  <c r="Z72" i="13"/>
  <c r="S72" i="13"/>
  <c r="R72" i="13"/>
  <c r="AW84" i="13"/>
  <c r="CB72" i="13"/>
  <c r="AH72" i="13"/>
  <c r="BE72" i="13"/>
  <c r="BE84" i="13"/>
  <c r="BW73" i="13"/>
  <c r="AZ73" i="13"/>
  <c r="AC73" i="13"/>
  <c r="AZ85" i="13"/>
  <c r="CE73" i="13"/>
  <c r="BH73" i="13"/>
  <c r="AK73" i="13"/>
  <c r="BH85" i="13"/>
  <c r="BZ74" i="13"/>
  <c r="AF74" i="13"/>
  <c r="BC74" i="13"/>
  <c r="BC86" i="13"/>
  <c r="AX75" i="13"/>
  <c r="BU75" i="13"/>
  <c r="AA75" i="13"/>
  <c r="AX87" i="13"/>
  <c r="CC75" i="13"/>
  <c r="AI75" i="13"/>
  <c r="BF75" i="13"/>
  <c r="BF87" i="13"/>
  <c r="BX76" i="13"/>
  <c r="BA76" i="13"/>
  <c r="AD76" i="13"/>
  <c r="BA88" i="13"/>
  <c r="AV77" i="13"/>
  <c r="AO104" i="17" s="1"/>
  <c r="Y77" i="13"/>
  <c r="AB104" i="17" s="1"/>
  <c r="AG76" i="19" s="1"/>
  <c r="AV89" i="13"/>
  <c r="AO116" i="17" s="1"/>
  <c r="Y78" i="13"/>
  <c r="AB105" i="17" s="1"/>
  <c r="AG77" i="19" s="1"/>
  <c r="CA77" i="13"/>
  <c r="AG77" i="13"/>
  <c r="BD77" i="13"/>
  <c r="BD89" i="13"/>
  <c r="CA78" i="13"/>
  <c r="AG78" i="13"/>
  <c r="D101" i="17"/>
  <c r="AS101" i="17" s="1"/>
  <c r="BS74" i="13"/>
  <c r="D93" i="17"/>
  <c r="AS93" i="17" s="1"/>
  <c r="BS66" i="13"/>
  <c r="D85" i="17"/>
  <c r="AS85" i="17" s="1"/>
  <c r="BS58" i="13"/>
  <c r="D77" i="17"/>
  <c r="BS50" i="13"/>
  <c r="D69" i="17"/>
  <c r="BS42" i="13"/>
  <c r="D61" i="17"/>
  <c r="BS34" i="13"/>
  <c r="D53" i="17"/>
  <c r="BS26" i="13"/>
  <c r="D45" i="17"/>
  <c r="BS18" i="13"/>
  <c r="D37" i="17"/>
  <c r="BS10" i="13"/>
  <c r="AM76" i="35"/>
  <c r="AM77" i="35"/>
  <c r="AG17" i="35"/>
  <c r="AM13" i="35"/>
  <c r="AA41" i="35"/>
  <c r="AD21" i="35"/>
  <c r="AG22" i="35"/>
  <c r="AM40" i="35"/>
  <c r="AP51" i="35"/>
  <c r="AA76" i="35"/>
  <c r="AA77" i="35"/>
  <c r="AA44" i="35"/>
  <c r="AG35" i="35"/>
  <c r="AM21" i="35"/>
  <c r="AA25" i="35"/>
  <c r="AA11" i="35"/>
  <c r="AD74" i="35"/>
  <c r="AD50" i="35"/>
  <c r="AA9" i="35"/>
  <c r="AP12" i="35"/>
  <c r="L66" i="32"/>
  <c r="U66" i="32"/>
  <c r="O66" i="32"/>
  <c r="N66" i="32"/>
  <c r="P66" i="32"/>
  <c r="T66" i="32"/>
  <c r="M66" i="32"/>
  <c r="Q66" i="32"/>
  <c r="R66" i="32"/>
  <c r="S66" i="32"/>
  <c r="V16" i="26"/>
  <c r="X17" i="33" s="1"/>
  <c r="L84" i="32"/>
  <c r="T84" i="32"/>
  <c r="O84" i="32"/>
  <c r="N84" i="32"/>
  <c r="S84" i="32"/>
  <c r="R84" i="32"/>
  <c r="Q84" i="32"/>
  <c r="U84" i="32"/>
  <c r="P84" i="32"/>
  <c r="M84" i="32"/>
  <c r="L87" i="32"/>
  <c r="O87" i="32"/>
  <c r="T87" i="32"/>
  <c r="M87" i="32"/>
  <c r="U87" i="32"/>
  <c r="S87" i="32"/>
  <c r="R87" i="32"/>
  <c r="P87" i="32"/>
  <c r="Q87" i="32"/>
  <c r="N87" i="32"/>
  <c r="L23" i="32"/>
  <c r="O23" i="32"/>
  <c r="T23" i="32"/>
  <c r="S23" i="32"/>
  <c r="Q23" i="32"/>
  <c r="N23" i="32"/>
  <c r="P23" i="32"/>
  <c r="M23" i="32"/>
  <c r="R23" i="32"/>
  <c r="U23" i="32"/>
  <c r="L49" i="32"/>
  <c r="O49" i="32"/>
  <c r="N49" i="32"/>
  <c r="M49" i="32"/>
  <c r="T49" i="32"/>
  <c r="P49" i="32"/>
  <c r="S49" i="32"/>
  <c r="Q49" i="32"/>
  <c r="R49" i="32"/>
  <c r="U49" i="32"/>
  <c r="L72" i="32"/>
  <c r="P72" i="32"/>
  <c r="S72" i="32"/>
  <c r="M72" i="32"/>
  <c r="T72" i="32"/>
  <c r="N72" i="32"/>
  <c r="U72" i="32"/>
  <c r="R72" i="32"/>
  <c r="O72" i="32"/>
  <c r="Q72" i="32"/>
  <c r="L42" i="32"/>
  <c r="O42" i="32"/>
  <c r="R42" i="32"/>
  <c r="S42" i="32"/>
  <c r="U42" i="32"/>
  <c r="T42" i="32"/>
  <c r="Q42" i="32"/>
  <c r="N42" i="32"/>
  <c r="P42" i="32"/>
  <c r="M42" i="32"/>
  <c r="L86" i="32"/>
  <c r="O86" i="32"/>
  <c r="N86" i="32"/>
  <c r="S86" i="32"/>
  <c r="T86" i="32"/>
  <c r="P86" i="32"/>
  <c r="R86" i="32"/>
  <c r="M86" i="32"/>
  <c r="U86" i="32"/>
  <c r="Q86" i="32"/>
  <c r="L22" i="32"/>
  <c r="M22" i="32"/>
  <c r="O22" i="32"/>
  <c r="T22" i="32"/>
  <c r="U22" i="32"/>
  <c r="S22" i="32"/>
  <c r="Q22" i="32"/>
  <c r="R22" i="32"/>
  <c r="N22" i="32"/>
  <c r="P22" i="32"/>
  <c r="L56" i="32"/>
  <c r="O56" i="32"/>
  <c r="U56" i="32"/>
  <c r="S56" i="32"/>
  <c r="R56" i="32"/>
  <c r="T56" i="32"/>
  <c r="N56" i="32"/>
  <c r="Q56" i="32"/>
  <c r="M56" i="32"/>
  <c r="P56" i="32"/>
  <c r="L83" i="32"/>
  <c r="U83" i="32"/>
  <c r="P83" i="32"/>
  <c r="M83" i="32"/>
  <c r="Q83" i="32"/>
  <c r="O83" i="32"/>
  <c r="N83" i="32"/>
  <c r="S83" i="32"/>
  <c r="R83" i="32"/>
  <c r="T83" i="32"/>
  <c r="L19" i="32"/>
  <c r="P19" i="32"/>
  <c r="U19" i="32"/>
  <c r="N19" i="32"/>
  <c r="T19" i="32"/>
  <c r="M19" i="32"/>
  <c r="Q19" i="32"/>
  <c r="S19" i="32"/>
  <c r="O19" i="32"/>
  <c r="R19" i="32"/>
  <c r="V30" i="26"/>
  <c r="X31" i="33" s="1"/>
  <c r="M34" i="32"/>
  <c r="L34" i="32"/>
  <c r="P34" i="32"/>
  <c r="R34" i="32"/>
  <c r="T34" i="32"/>
  <c r="O34" i="32"/>
  <c r="N34" i="32"/>
  <c r="U34" i="32"/>
  <c r="S34" i="32"/>
  <c r="Q34" i="32"/>
  <c r="V38" i="26"/>
  <c r="X39" i="33" s="1"/>
  <c r="BW35" i="11"/>
  <c r="AZ35" i="11"/>
  <c r="AC35" i="11"/>
  <c r="BZ36" i="11"/>
  <c r="BC36" i="11"/>
  <c r="AF36" i="11"/>
  <c r="BT42" i="11"/>
  <c r="S42" i="11"/>
  <c r="Z42" i="11"/>
  <c r="AW42" i="11"/>
  <c r="R42" i="11"/>
  <c r="BZ44" i="11"/>
  <c r="BC44" i="11"/>
  <c r="AF44" i="11"/>
  <c r="CA47" i="11"/>
  <c r="AG47" i="11"/>
  <c r="BD47" i="11"/>
  <c r="BT50" i="11"/>
  <c r="AW50" i="11"/>
  <c r="R50" i="11"/>
  <c r="S50" i="11"/>
  <c r="Z50" i="11"/>
  <c r="BW51" i="11"/>
  <c r="AZ51" i="11"/>
  <c r="AC51" i="11"/>
  <c r="BU53" i="11"/>
  <c r="AX53" i="11"/>
  <c r="AA53" i="11"/>
  <c r="CA55" i="11"/>
  <c r="AG55" i="11"/>
  <c r="BD55" i="11"/>
  <c r="CP6" i="11"/>
  <c r="I9" i="27" s="1"/>
  <c r="BY65" i="11"/>
  <c r="AE65" i="11"/>
  <c r="BB65" i="11"/>
  <c r="CE67" i="11"/>
  <c r="AK67" i="11"/>
  <c r="BH67" i="11"/>
  <c r="BH79" i="11"/>
  <c r="CC69" i="11"/>
  <c r="BF69" i="11"/>
  <c r="AI69" i="11"/>
  <c r="BF81" i="11"/>
  <c r="BV72" i="11"/>
  <c r="AB72" i="11"/>
  <c r="AY72" i="11"/>
  <c r="T72" i="11"/>
  <c r="W72" i="11"/>
  <c r="U72" i="11"/>
  <c r="AY84" i="11"/>
  <c r="CE75" i="11"/>
  <c r="BH75" i="11"/>
  <c r="AK75" i="11"/>
  <c r="BH87" i="11"/>
  <c r="BS77" i="12"/>
  <c r="D104" i="16"/>
  <c r="AS104" i="16" s="1"/>
  <c r="BT74" i="12"/>
  <c r="Z74" i="12"/>
  <c r="R74" i="12"/>
  <c r="S74" i="12"/>
  <c r="AW74" i="12"/>
  <c r="AW86" i="12"/>
  <c r="BX72" i="12"/>
  <c r="AD72" i="12"/>
  <c r="BA72" i="12"/>
  <c r="BA84" i="12"/>
  <c r="BS69" i="12"/>
  <c r="D96" i="16"/>
  <c r="AS96" i="16" s="1"/>
  <c r="BS61" i="12"/>
  <c r="D88" i="16"/>
  <c r="AS88" i="16" s="1"/>
  <c r="BS46" i="11"/>
  <c r="D73" i="15"/>
  <c r="BW16" i="11"/>
  <c r="AC16" i="11"/>
  <c r="BX43" i="11"/>
  <c r="BA43" i="11"/>
  <c r="AD43" i="11"/>
  <c r="CA44" i="11"/>
  <c r="BD44" i="11"/>
  <c r="AG44" i="11"/>
  <c r="CB47" i="11"/>
  <c r="AH47" i="11"/>
  <c r="BE47" i="11"/>
  <c r="BZ49" i="11"/>
  <c r="AF49" i="11"/>
  <c r="BC49" i="11"/>
  <c r="BX51" i="11"/>
  <c r="BA51" i="11"/>
  <c r="AD51" i="11"/>
  <c r="BU58" i="11"/>
  <c r="AX58" i="11"/>
  <c r="AA58" i="11"/>
  <c r="CD61" i="11"/>
  <c r="BG61" i="11"/>
  <c r="AJ61" i="11"/>
  <c r="CE72" i="11"/>
  <c r="AK72" i="11"/>
  <c r="BH72" i="11"/>
  <c r="BH84" i="11"/>
  <c r="CC74" i="11"/>
  <c r="BF74" i="11"/>
  <c r="AI74" i="11"/>
  <c r="BF86" i="11"/>
  <c r="CA74" i="12"/>
  <c r="AG74" i="12"/>
  <c r="BD74" i="12"/>
  <c r="BD86" i="12"/>
  <c r="BY69" i="12"/>
  <c r="BB69" i="12"/>
  <c r="AE69" i="12"/>
  <c r="BB81" i="12"/>
  <c r="CC35" i="12"/>
  <c r="AI35" i="12"/>
  <c r="BF35" i="12"/>
  <c r="BU35" i="12"/>
  <c r="AX35" i="12"/>
  <c r="AA35" i="12"/>
  <c r="CA34" i="12"/>
  <c r="AG34" i="12"/>
  <c r="BD34" i="12"/>
  <c r="Y34" i="12"/>
  <c r="AB61" i="16" s="1"/>
  <c r="AB33" i="19" s="1"/>
  <c r="AV34" i="12"/>
  <c r="AO61" i="16" s="1"/>
  <c r="BB33" i="12"/>
  <c r="BY33" i="12"/>
  <c r="AE33" i="12"/>
  <c r="CE32" i="12"/>
  <c r="AK32" i="12"/>
  <c r="BH32" i="12"/>
  <c r="BW32" i="12"/>
  <c r="AC32" i="12"/>
  <c r="AZ32" i="12"/>
  <c r="CC31" i="12"/>
  <c r="BF31" i="12"/>
  <c r="AI31" i="12"/>
  <c r="BU31" i="12"/>
  <c r="AA31" i="12"/>
  <c r="AX31" i="12"/>
  <c r="CA30" i="12"/>
  <c r="BD30" i="12"/>
  <c r="AG30" i="12"/>
  <c r="Y30" i="12"/>
  <c r="AB57" i="16" s="1"/>
  <c r="AB29" i="19" s="1"/>
  <c r="AV30" i="12"/>
  <c r="AO57" i="16" s="1"/>
  <c r="BY29" i="12"/>
  <c r="BB29" i="12"/>
  <c r="AE29" i="12"/>
  <c r="CE28" i="12"/>
  <c r="AK28" i="12"/>
  <c r="BH28" i="12"/>
  <c r="BW28" i="12"/>
  <c r="AC28" i="12"/>
  <c r="AZ28" i="12"/>
  <c r="CC27" i="12"/>
  <c r="BF27" i="12"/>
  <c r="AI27" i="12"/>
  <c r="BU27" i="12"/>
  <c r="AX27" i="12"/>
  <c r="AA27" i="12"/>
  <c r="CA26" i="12"/>
  <c r="BD26" i="12"/>
  <c r="AG26" i="12"/>
  <c r="AV26" i="12"/>
  <c r="AO53" i="16" s="1"/>
  <c r="Y26" i="12"/>
  <c r="AB53" i="16" s="1"/>
  <c r="AB25" i="19" s="1"/>
  <c r="BY25" i="12"/>
  <c r="BB25" i="12"/>
  <c r="AE25" i="12"/>
  <c r="CE24" i="12"/>
  <c r="AK24" i="12"/>
  <c r="BH24" i="12"/>
  <c r="BW24" i="12"/>
  <c r="AC24" i="12"/>
  <c r="AZ24" i="12"/>
  <c r="CC23" i="12"/>
  <c r="AI23" i="12"/>
  <c r="BF23" i="12"/>
  <c r="BU23" i="12"/>
  <c r="AA23" i="12"/>
  <c r="AX23" i="12"/>
  <c r="CA22" i="12"/>
  <c r="AG22" i="12"/>
  <c r="BD22" i="12"/>
  <c r="AV22" i="12"/>
  <c r="AO49" i="16" s="1"/>
  <c r="Y22" i="12"/>
  <c r="AB49" i="16" s="1"/>
  <c r="AB21" i="19" s="1"/>
  <c r="BY21" i="12"/>
  <c r="AE21" i="12"/>
  <c r="BB21" i="12"/>
  <c r="CE20" i="12"/>
  <c r="AK20" i="12"/>
  <c r="BH20" i="12"/>
  <c r="BW20" i="12"/>
  <c r="AC20" i="12"/>
  <c r="AZ20" i="12"/>
  <c r="CC19" i="12"/>
  <c r="BF19" i="12"/>
  <c r="AI19" i="12"/>
  <c r="BU19" i="12"/>
  <c r="AX19" i="12"/>
  <c r="AA19" i="12"/>
  <c r="CA18" i="12"/>
  <c r="AG18" i="12"/>
  <c r="BD18" i="12"/>
  <c r="Y18" i="12"/>
  <c r="AB45" i="16" s="1"/>
  <c r="AB17" i="19" s="1"/>
  <c r="AV18" i="12"/>
  <c r="AO45" i="16" s="1"/>
  <c r="BY17" i="12"/>
  <c r="BB17" i="12"/>
  <c r="AE17" i="12"/>
  <c r="CE16" i="12"/>
  <c r="AK16" i="12"/>
  <c r="BW16" i="12"/>
  <c r="AC16" i="12"/>
  <c r="CC15" i="12"/>
  <c r="AI15" i="12"/>
  <c r="BU15" i="12"/>
  <c r="AA15" i="12"/>
  <c r="CA14" i="12"/>
  <c r="AG14" i="12"/>
  <c r="BY13" i="12"/>
  <c r="AE13" i="12"/>
  <c r="CE12" i="12"/>
  <c r="AK12" i="12"/>
  <c r="BW12" i="12"/>
  <c r="AC12" i="12"/>
  <c r="CC11" i="12"/>
  <c r="AI11" i="12"/>
  <c r="BU11" i="12"/>
  <c r="AA11" i="12"/>
  <c r="CA10" i="12"/>
  <c r="AG10" i="12"/>
  <c r="BY9" i="12"/>
  <c r="AE9" i="12"/>
  <c r="CE8" i="12"/>
  <c r="AK8" i="12"/>
  <c r="BW8" i="12"/>
  <c r="AC8" i="12"/>
  <c r="CC7" i="12"/>
  <c r="AI7" i="12"/>
  <c r="BU7" i="12"/>
  <c r="AA7" i="12"/>
  <c r="CA6" i="12"/>
  <c r="AG6" i="12"/>
  <c r="S5" i="13"/>
  <c r="U4" i="35" s="1"/>
  <c r="R5" i="13"/>
  <c r="BW6" i="13"/>
  <c r="AC6" i="13"/>
  <c r="CE6" i="13"/>
  <c r="AK6" i="13"/>
  <c r="BZ7" i="13"/>
  <c r="AF7" i="13"/>
  <c r="AA8" i="13"/>
  <c r="BU8" i="13"/>
  <c r="CC8" i="13"/>
  <c r="AI8" i="13"/>
  <c r="BX9" i="13"/>
  <c r="AD9" i="13"/>
  <c r="CA10" i="13"/>
  <c r="AG10" i="13"/>
  <c r="BV11" i="13"/>
  <c r="W11" i="13"/>
  <c r="AB11" i="13"/>
  <c r="T11" i="13"/>
  <c r="U11" i="13"/>
  <c r="CD11" i="13"/>
  <c r="AJ11" i="13"/>
  <c r="BY12" i="13"/>
  <c r="AE12" i="13"/>
  <c r="BT13" i="13"/>
  <c r="S13" i="13"/>
  <c r="R13" i="13"/>
  <c r="AO13" i="13" s="1"/>
  <c r="Z13" i="13"/>
  <c r="CB13" i="13"/>
  <c r="AH13" i="13"/>
  <c r="BW14" i="13"/>
  <c r="AC14" i="13"/>
  <c r="CE14" i="13"/>
  <c r="AK14" i="13"/>
  <c r="BZ15" i="13"/>
  <c r="AF15" i="13"/>
  <c r="AA16" i="13"/>
  <c r="BU16" i="13"/>
  <c r="CC16" i="13"/>
  <c r="AI16" i="13"/>
  <c r="BX17" i="13"/>
  <c r="BA17" i="13"/>
  <c r="AD17" i="13"/>
  <c r="AV18" i="13"/>
  <c r="AO45" i="17" s="1"/>
  <c r="Y18" i="13"/>
  <c r="AB45" i="17" s="1"/>
  <c r="AG17" i="19" s="1"/>
  <c r="CA18" i="13"/>
  <c r="AG18" i="13"/>
  <c r="BD18" i="13"/>
  <c r="BV19" i="13"/>
  <c r="AY19" i="13"/>
  <c r="W19" i="13"/>
  <c r="AB19" i="13"/>
  <c r="T19" i="13"/>
  <c r="U19" i="13"/>
  <c r="CD19" i="13"/>
  <c r="BG19" i="13"/>
  <c r="AJ19" i="13"/>
  <c r="BY20" i="13"/>
  <c r="AE20" i="13"/>
  <c r="BB20" i="13"/>
  <c r="BT21" i="13"/>
  <c r="Z21" i="13"/>
  <c r="AW21" i="13"/>
  <c r="R21" i="13"/>
  <c r="S21" i="13"/>
  <c r="CB21" i="13"/>
  <c r="BE21" i="13"/>
  <c r="AH21" i="13"/>
  <c r="BW22" i="13"/>
  <c r="AZ22" i="13"/>
  <c r="AC22" i="13"/>
  <c r="CE22" i="13"/>
  <c r="AK22" i="13"/>
  <c r="BH22" i="13"/>
  <c r="BZ23" i="13"/>
  <c r="BC23" i="13"/>
  <c r="AF23" i="13"/>
  <c r="AX24" i="13"/>
  <c r="AA24" i="13"/>
  <c r="BU24" i="13"/>
  <c r="CC24" i="13"/>
  <c r="AI24" i="13"/>
  <c r="BF24" i="13"/>
  <c r="BX25" i="13"/>
  <c r="BA25" i="13"/>
  <c r="AD25" i="13"/>
  <c r="Y26" i="13"/>
  <c r="AB53" i="17" s="1"/>
  <c r="AG25" i="19" s="1"/>
  <c r="AV26" i="13"/>
  <c r="AO53" i="17" s="1"/>
  <c r="CA26" i="13"/>
  <c r="BD26" i="13"/>
  <c r="AG26" i="13"/>
  <c r="BV27" i="13"/>
  <c r="AY27" i="13"/>
  <c r="W27" i="13"/>
  <c r="U27" i="13"/>
  <c r="T27" i="13"/>
  <c r="AB27" i="13"/>
  <c r="CD27" i="13"/>
  <c r="BG27" i="13"/>
  <c r="AJ27" i="13"/>
  <c r="BY28" i="13"/>
  <c r="AE28" i="13"/>
  <c r="BB28" i="13"/>
  <c r="BT29" i="13"/>
  <c r="Z29" i="13"/>
  <c r="S29" i="13"/>
  <c r="R29" i="13"/>
  <c r="AW29" i="13"/>
  <c r="CB29" i="13"/>
  <c r="AH29" i="13"/>
  <c r="BE29" i="13"/>
  <c r="BW30" i="13"/>
  <c r="AC30" i="13"/>
  <c r="AZ30" i="13"/>
  <c r="CE30" i="13"/>
  <c r="AK30" i="13"/>
  <c r="BH30" i="13"/>
  <c r="BZ31" i="13"/>
  <c r="BC31" i="13"/>
  <c r="AF31" i="13"/>
  <c r="AA32" i="13"/>
  <c r="BU32" i="13"/>
  <c r="AX32" i="13"/>
  <c r="CC32" i="13"/>
  <c r="AI32" i="13"/>
  <c r="BF32" i="13"/>
  <c r="BX33" i="13"/>
  <c r="BA33" i="13"/>
  <c r="AD33" i="13"/>
  <c r="Y34" i="13"/>
  <c r="AB61" i="17" s="1"/>
  <c r="AG33" i="19" s="1"/>
  <c r="AV34" i="13"/>
  <c r="AO61" i="17" s="1"/>
  <c r="CA34" i="13"/>
  <c r="BD34" i="13"/>
  <c r="AG34" i="13"/>
  <c r="BV35" i="13"/>
  <c r="AB35" i="13"/>
  <c r="U35" i="13"/>
  <c r="W35" i="13"/>
  <c r="T35" i="13"/>
  <c r="AY35" i="13"/>
  <c r="CD35" i="13"/>
  <c r="BG35" i="13"/>
  <c r="AJ35" i="13"/>
  <c r="BY36" i="13"/>
  <c r="BB36" i="13"/>
  <c r="AE36" i="13"/>
  <c r="BT37" i="13"/>
  <c r="AW37" i="13"/>
  <c r="Z37" i="13"/>
  <c r="R37" i="13"/>
  <c r="S37" i="13"/>
  <c r="CB37" i="13"/>
  <c r="BE37" i="13"/>
  <c r="AH37" i="13"/>
  <c r="AC38" i="13"/>
  <c r="BW38" i="13"/>
  <c r="AZ38" i="13"/>
  <c r="CE38" i="13"/>
  <c r="BH38" i="13"/>
  <c r="AK38" i="13"/>
  <c r="BZ39" i="13"/>
  <c r="BC39" i="13"/>
  <c r="AF39" i="13"/>
  <c r="AX40" i="13"/>
  <c r="AA40" i="13"/>
  <c r="BU40" i="13"/>
  <c r="CC40" i="13"/>
  <c r="BF40" i="13"/>
  <c r="AI40" i="13"/>
  <c r="BX41" i="13"/>
  <c r="AD41" i="13"/>
  <c r="BA41" i="13"/>
  <c r="AV42" i="13"/>
  <c r="AO69" i="17" s="1"/>
  <c r="Y42" i="13"/>
  <c r="AB69" i="17" s="1"/>
  <c r="AG41" i="19" s="1"/>
  <c r="CA42" i="13"/>
  <c r="AG42" i="13"/>
  <c r="BD42" i="13"/>
  <c r="BV43" i="13"/>
  <c r="U43" i="13"/>
  <c r="AY43" i="13"/>
  <c r="W43" i="13"/>
  <c r="AB43" i="13"/>
  <c r="T43" i="13"/>
  <c r="CD43" i="13"/>
  <c r="BG43" i="13"/>
  <c r="AJ43" i="13"/>
  <c r="BY44" i="13"/>
  <c r="BB44" i="13"/>
  <c r="AE44" i="13"/>
  <c r="BT45" i="13"/>
  <c r="Z45" i="13"/>
  <c r="S45" i="13"/>
  <c r="AW45" i="13"/>
  <c r="R45" i="13"/>
  <c r="CB45" i="13"/>
  <c r="AH45" i="13"/>
  <c r="BE45" i="13"/>
  <c r="BW46" i="13"/>
  <c r="AC46" i="13"/>
  <c r="AZ46" i="13"/>
  <c r="CE46" i="13"/>
  <c r="AK46" i="13"/>
  <c r="BH46" i="13"/>
  <c r="BZ47" i="13"/>
  <c r="BC47" i="13"/>
  <c r="AF47" i="13"/>
  <c r="AX48" i="13"/>
  <c r="BU48" i="13"/>
  <c r="AA48" i="13"/>
  <c r="CC48" i="13"/>
  <c r="BF48" i="13"/>
  <c r="AI48" i="13"/>
  <c r="BX49" i="13"/>
  <c r="BA49" i="13"/>
  <c r="AD49" i="13"/>
  <c r="AV50" i="13"/>
  <c r="AO77" i="17" s="1"/>
  <c r="Y50" i="13"/>
  <c r="AB77" i="17" s="1"/>
  <c r="AG49" i="19" s="1"/>
  <c r="CA50" i="13"/>
  <c r="BD50" i="13"/>
  <c r="AG50" i="13"/>
  <c r="BV51" i="13"/>
  <c r="AY51" i="13"/>
  <c r="T51" i="13"/>
  <c r="AB51" i="13"/>
  <c r="U51" i="13"/>
  <c r="W51" i="13"/>
  <c r="CD51" i="13"/>
  <c r="BG51" i="13"/>
  <c r="AJ51" i="13"/>
  <c r="BY52" i="13"/>
  <c r="BB52" i="13"/>
  <c r="AE52" i="13"/>
  <c r="BT53" i="13"/>
  <c r="AW53" i="13"/>
  <c r="Z53" i="13"/>
  <c r="R53" i="13"/>
  <c r="S53" i="13"/>
  <c r="CB53" i="13"/>
  <c r="BE53" i="13"/>
  <c r="AH53" i="13"/>
  <c r="BW54" i="13"/>
  <c r="AC54" i="13"/>
  <c r="AZ54" i="13"/>
  <c r="CE54" i="13"/>
  <c r="BH54" i="13"/>
  <c r="AK54" i="13"/>
  <c r="BZ55" i="13"/>
  <c r="AF55" i="13"/>
  <c r="BC55" i="13"/>
  <c r="CO6" i="13"/>
  <c r="AA56" i="13"/>
  <c r="AX56" i="13"/>
  <c r="BU56" i="13"/>
  <c r="CC56" i="13"/>
  <c r="AI56" i="13"/>
  <c r="BF56" i="13"/>
  <c r="BX57" i="13"/>
  <c r="AD57" i="13"/>
  <c r="BA57" i="13"/>
  <c r="AV58" i="13"/>
  <c r="AO85" i="17" s="1"/>
  <c r="Y58" i="13"/>
  <c r="AB85" i="17" s="1"/>
  <c r="AG57" i="19" s="1"/>
  <c r="CA58" i="13"/>
  <c r="BD58" i="13"/>
  <c r="AG58" i="13"/>
  <c r="BV59" i="13"/>
  <c r="AB59" i="13"/>
  <c r="T59" i="13"/>
  <c r="AY59" i="13"/>
  <c r="W59" i="13"/>
  <c r="U59" i="13"/>
  <c r="CD59" i="13"/>
  <c r="BG59" i="13"/>
  <c r="AJ59" i="13"/>
  <c r="BY60" i="13"/>
  <c r="AE60" i="13"/>
  <c r="BB60" i="13"/>
  <c r="BT61" i="13"/>
  <c r="Z61" i="13"/>
  <c r="AW61" i="13"/>
  <c r="S61" i="13"/>
  <c r="R61" i="13"/>
  <c r="CB61" i="13"/>
  <c r="BE61" i="13"/>
  <c r="AH61" i="13"/>
  <c r="BW62" i="13"/>
  <c r="AC62" i="13"/>
  <c r="AZ62" i="13"/>
  <c r="CE62" i="13"/>
  <c r="AK62" i="13"/>
  <c r="BH62" i="13"/>
  <c r="BZ63" i="13"/>
  <c r="AF63" i="13"/>
  <c r="BC63" i="13"/>
  <c r="AX64" i="13"/>
  <c r="AA64" i="13"/>
  <c r="BU64" i="13"/>
  <c r="CC64" i="13"/>
  <c r="AI64" i="13"/>
  <c r="BF64" i="13"/>
  <c r="BX65" i="13"/>
  <c r="AD65" i="13"/>
  <c r="BA65" i="13"/>
  <c r="AV66" i="13"/>
  <c r="AO93" i="17" s="1"/>
  <c r="Y66" i="13"/>
  <c r="AB93" i="17" s="1"/>
  <c r="AG65" i="19" s="1"/>
  <c r="AV78" i="13"/>
  <c r="AO105" i="17" s="1"/>
  <c r="CA66" i="13"/>
  <c r="BD66" i="13"/>
  <c r="AG66" i="13"/>
  <c r="BD78" i="13"/>
  <c r="BV67" i="13"/>
  <c r="U67" i="13"/>
  <c r="AY67" i="13"/>
  <c r="T67" i="13"/>
  <c r="AB67" i="13"/>
  <c r="W67" i="13"/>
  <c r="AY79" i="13"/>
  <c r="CD67" i="13"/>
  <c r="AJ67" i="13"/>
  <c r="BG67" i="13"/>
  <c r="BG79" i="13"/>
  <c r="BY68" i="13"/>
  <c r="BB68" i="13"/>
  <c r="AE68" i="13"/>
  <c r="BB80" i="13"/>
  <c r="BT69" i="13"/>
  <c r="Z69" i="13"/>
  <c r="R69" i="13"/>
  <c r="AW69" i="13"/>
  <c r="S69" i="13"/>
  <c r="AW81" i="13"/>
  <c r="CB69" i="13"/>
  <c r="BE69" i="13"/>
  <c r="AH69" i="13"/>
  <c r="BE81" i="13"/>
  <c r="BW70" i="13"/>
  <c r="AC70" i="13"/>
  <c r="AZ70" i="13"/>
  <c r="AZ82" i="13"/>
  <c r="CE70" i="13"/>
  <c r="BH70" i="13"/>
  <c r="AK70" i="13"/>
  <c r="BH82" i="13"/>
  <c r="BZ71" i="13"/>
  <c r="BC71" i="13"/>
  <c r="AF71" i="13"/>
  <c r="BC83" i="13"/>
  <c r="BU72" i="13"/>
  <c r="AX72" i="13"/>
  <c r="AA72" i="13"/>
  <c r="AX84" i="13"/>
  <c r="CC72" i="13"/>
  <c r="AI72" i="13"/>
  <c r="BF72" i="13"/>
  <c r="BF84" i="13"/>
  <c r="BX73" i="13"/>
  <c r="BA73" i="13"/>
  <c r="AD73" i="13"/>
  <c r="BA85" i="13"/>
  <c r="Y74" i="13"/>
  <c r="AB101" i="17" s="1"/>
  <c r="AG73" i="19" s="1"/>
  <c r="AV74" i="13"/>
  <c r="AO101" i="17" s="1"/>
  <c r="AV86" i="13"/>
  <c r="AO113" i="17" s="1"/>
  <c r="CA74" i="13"/>
  <c r="BD74" i="13"/>
  <c r="AG74" i="13"/>
  <c r="BD86" i="13"/>
  <c r="BV75" i="13"/>
  <c r="W75" i="13"/>
  <c r="AY75" i="13"/>
  <c r="U75" i="13"/>
  <c r="T75" i="13"/>
  <c r="AB75" i="13"/>
  <c r="AY87" i="13"/>
  <c r="CD75" i="13"/>
  <c r="AJ75" i="13"/>
  <c r="BG75" i="13"/>
  <c r="BG87" i="13"/>
  <c r="BY76" i="13"/>
  <c r="BB76" i="13"/>
  <c r="AE76" i="13"/>
  <c r="BB88" i="13"/>
  <c r="BT77" i="13"/>
  <c r="Z77" i="13"/>
  <c r="S77" i="13"/>
  <c r="AW77" i="13"/>
  <c r="R77" i="13"/>
  <c r="AW89" i="13"/>
  <c r="BT78" i="13"/>
  <c r="Z78" i="13"/>
  <c r="CB77" i="13"/>
  <c r="BE77" i="13"/>
  <c r="AH77" i="13"/>
  <c r="BE89" i="13"/>
  <c r="CB78" i="13"/>
  <c r="AH78" i="13"/>
  <c r="BS73" i="13"/>
  <c r="D100" i="17"/>
  <c r="AS100" i="17" s="1"/>
  <c r="BS65" i="13"/>
  <c r="D92" i="17"/>
  <c r="AS92" i="17" s="1"/>
  <c r="BS57" i="13"/>
  <c r="D84" i="17"/>
  <c r="AS84" i="17" s="1"/>
  <c r="BS49" i="13"/>
  <c r="D76" i="17"/>
  <c r="BS41" i="13"/>
  <c r="D68" i="17"/>
  <c r="BS33" i="13"/>
  <c r="D60" i="17"/>
  <c r="BS25" i="13"/>
  <c r="D52" i="17"/>
  <c r="BS17" i="13"/>
  <c r="D44" i="17"/>
  <c r="BS9" i="13"/>
  <c r="D36" i="17"/>
  <c r="AG24" i="35"/>
  <c r="AM42" i="35"/>
  <c r="AM12" i="35"/>
  <c r="AM30" i="35"/>
  <c r="AA34" i="35"/>
  <c r="AD32" i="35"/>
  <c r="AG25" i="35"/>
  <c r="AJ74" i="35"/>
  <c r="AJ50" i="35"/>
  <c r="AJ10" i="35"/>
  <c r="AM67" i="35"/>
  <c r="AP22" i="35"/>
  <c r="AJ68" i="35"/>
  <c r="AP48" i="35"/>
  <c r="AD29" i="35"/>
  <c r="AG30" i="35"/>
  <c r="AJ23" i="35"/>
  <c r="AM48" i="35"/>
  <c r="AM8" i="35"/>
  <c r="AP67" i="35"/>
  <c r="AP59" i="35"/>
  <c r="AP11" i="35"/>
  <c r="AA52" i="35"/>
  <c r="AP24" i="35"/>
  <c r="AA6" i="35"/>
  <c r="AD58" i="35"/>
  <c r="AG43" i="35"/>
  <c r="AJ28" i="35"/>
  <c r="V75" i="26"/>
  <c r="X76" i="33" s="1"/>
  <c r="L58" i="32"/>
  <c r="N58" i="32"/>
  <c r="Q58" i="32"/>
  <c r="T58" i="32"/>
  <c r="M58" i="32"/>
  <c r="U58" i="32"/>
  <c r="O58" i="32"/>
  <c r="R58" i="32"/>
  <c r="S58" i="32"/>
  <c r="P58" i="32"/>
  <c r="L52" i="32"/>
  <c r="O52" i="32"/>
  <c r="R52" i="32"/>
  <c r="P52" i="32"/>
  <c r="S52" i="32"/>
  <c r="M52" i="32"/>
  <c r="T52" i="32"/>
  <c r="Q52" i="32"/>
  <c r="U52" i="32"/>
  <c r="N52" i="32"/>
  <c r="L79" i="32"/>
  <c r="U79" i="32"/>
  <c r="R79" i="32"/>
  <c r="P79" i="32"/>
  <c r="O79" i="32"/>
  <c r="N79" i="32"/>
  <c r="T79" i="32"/>
  <c r="Q79" i="32"/>
  <c r="M79" i="32"/>
  <c r="S79" i="32"/>
  <c r="L41" i="32"/>
  <c r="Q41" i="32"/>
  <c r="S41" i="32"/>
  <c r="N41" i="32"/>
  <c r="M41" i="32"/>
  <c r="O41" i="32"/>
  <c r="R41" i="32"/>
  <c r="P41" i="32"/>
  <c r="U41" i="32"/>
  <c r="T41" i="32"/>
  <c r="L64" i="32"/>
  <c r="P64" i="32"/>
  <c r="Q64" i="32"/>
  <c r="S64" i="32"/>
  <c r="M64" i="32"/>
  <c r="O64" i="32"/>
  <c r="U64" i="32"/>
  <c r="R64" i="32"/>
  <c r="T64" i="32"/>
  <c r="N64" i="32"/>
  <c r="L78" i="32"/>
  <c r="T78" i="32"/>
  <c r="Q78" i="32"/>
  <c r="S78" i="32"/>
  <c r="N78" i="32"/>
  <c r="M78" i="32"/>
  <c r="R78" i="32"/>
  <c r="U78" i="32"/>
  <c r="O78" i="32"/>
  <c r="P78" i="32"/>
  <c r="V41" i="26"/>
  <c r="X42" i="33" s="1"/>
  <c r="L75" i="32"/>
  <c r="M75" i="32"/>
  <c r="O75" i="32"/>
  <c r="R75" i="32"/>
  <c r="T75" i="32"/>
  <c r="P75" i="32"/>
  <c r="S75" i="32"/>
  <c r="N75" i="32"/>
  <c r="U75" i="32"/>
  <c r="Q75" i="32"/>
  <c r="V22" i="26"/>
  <c r="X23" i="33" s="1"/>
  <c r="L26" i="32"/>
  <c r="U26" i="32"/>
  <c r="P26" i="32"/>
  <c r="Q26" i="32"/>
  <c r="S26" i="32"/>
  <c r="O26" i="32"/>
  <c r="T26" i="32"/>
  <c r="M26" i="32"/>
  <c r="R26" i="32"/>
  <c r="N26" i="32"/>
  <c r="BX14" i="11"/>
  <c r="AD14" i="11"/>
  <c r="CA15" i="11"/>
  <c r="AG15" i="11"/>
  <c r="BW19" i="11"/>
  <c r="AZ19" i="11"/>
  <c r="AC19" i="11"/>
  <c r="CC21" i="11"/>
  <c r="BF21" i="11"/>
  <c r="AI21" i="11"/>
  <c r="CC29" i="11"/>
  <c r="AI29" i="11"/>
  <c r="BF29" i="11"/>
  <c r="CD32" i="11"/>
  <c r="BG32" i="11"/>
  <c r="AJ32" i="11"/>
  <c r="BT34" i="11"/>
  <c r="Z34" i="11"/>
  <c r="S34" i="11"/>
  <c r="R34" i="11"/>
  <c r="AW34" i="11"/>
  <c r="CC37" i="11"/>
  <c r="AI37" i="11"/>
  <c r="BF37" i="11"/>
  <c r="AV39" i="11"/>
  <c r="AO66" i="15" s="1"/>
  <c r="Y39" i="11"/>
  <c r="AB66" i="15" s="1"/>
  <c r="W38" i="19" s="1"/>
  <c r="BY41" i="11"/>
  <c r="BB41" i="11"/>
  <c r="AE41" i="11"/>
  <c r="BW43" i="11"/>
  <c r="AC43" i="11"/>
  <c r="AZ43" i="11"/>
  <c r="BU45" i="11"/>
  <c r="AX45" i="11"/>
  <c r="AA45" i="11"/>
  <c r="BV48" i="11"/>
  <c r="W48" i="11"/>
  <c r="AY48" i="11"/>
  <c r="AB48" i="11"/>
  <c r="T48" i="11"/>
  <c r="U48" i="11"/>
  <c r="CD48" i="11"/>
  <c r="AJ48" i="11"/>
  <c r="BG48" i="11"/>
  <c r="CE51" i="11"/>
  <c r="AK51" i="11"/>
  <c r="BH51" i="11"/>
  <c r="BV56" i="11"/>
  <c r="U56" i="11"/>
  <c r="T56" i="11"/>
  <c r="AB56" i="11"/>
  <c r="AY56" i="11"/>
  <c r="W56" i="11"/>
  <c r="BT58" i="11"/>
  <c r="AW58" i="11"/>
  <c r="Z58" i="11"/>
  <c r="S58" i="11"/>
  <c r="R58" i="11"/>
  <c r="CC61" i="11"/>
  <c r="BF61" i="11"/>
  <c r="AI61" i="11"/>
  <c r="BT66" i="11"/>
  <c r="AW66" i="11"/>
  <c r="Z66" i="11"/>
  <c r="S66" i="11"/>
  <c r="R66" i="11"/>
  <c r="AW78" i="11"/>
  <c r="AV71" i="11"/>
  <c r="AO98" i="15" s="1"/>
  <c r="Y71" i="11"/>
  <c r="AB98" i="15" s="1"/>
  <c r="W70" i="19" s="1"/>
  <c r="AV83" i="11"/>
  <c r="AO110" i="15" s="1"/>
  <c r="BY73" i="11"/>
  <c r="AE73" i="11"/>
  <c r="BB73" i="11"/>
  <c r="BB85" i="11"/>
  <c r="BU77" i="11"/>
  <c r="AX77" i="11"/>
  <c r="AA77" i="11"/>
  <c r="AX89" i="11"/>
  <c r="BU78" i="11"/>
  <c r="AA78" i="11"/>
  <c r="BX76" i="12"/>
  <c r="BA76" i="12"/>
  <c r="AD76" i="12"/>
  <c r="BA88" i="12"/>
  <c r="CB74" i="12"/>
  <c r="AH74" i="12"/>
  <c r="BE74" i="12"/>
  <c r="BE86" i="12"/>
  <c r="BT70" i="12"/>
  <c r="Z70" i="12"/>
  <c r="R70" i="12"/>
  <c r="S70" i="12"/>
  <c r="AW70" i="12"/>
  <c r="AW82" i="12"/>
  <c r="BX64" i="12"/>
  <c r="BA64" i="12"/>
  <c r="AD64" i="12"/>
  <c r="CB62" i="12"/>
  <c r="AH62" i="12"/>
  <c r="BE62" i="12"/>
  <c r="CD59" i="12"/>
  <c r="BG59" i="12"/>
  <c r="AJ59" i="12"/>
  <c r="BS14" i="11"/>
  <c r="D41" i="15"/>
  <c r="BS22" i="11"/>
  <c r="D49" i="15"/>
  <c r="BS62" i="11"/>
  <c r="D89" i="15"/>
  <c r="AS89" i="15" s="1"/>
  <c r="BT7" i="11"/>
  <c r="R7" i="11"/>
  <c r="Z7" i="11"/>
  <c r="S7" i="11"/>
  <c r="BW8" i="11"/>
  <c r="AC8" i="11"/>
  <c r="CC10" i="11"/>
  <c r="AI10" i="11"/>
  <c r="BT15" i="11"/>
  <c r="R15" i="11"/>
  <c r="Z15" i="11"/>
  <c r="S15" i="11"/>
  <c r="CE16" i="11"/>
  <c r="AK16" i="11"/>
  <c r="CA28" i="11"/>
  <c r="BD28" i="11"/>
  <c r="AG28" i="11"/>
  <c r="BT31" i="11"/>
  <c r="S31" i="11"/>
  <c r="AW31" i="11"/>
  <c r="Z31" i="11"/>
  <c r="R31" i="11"/>
  <c r="Y36" i="11"/>
  <c r="AB63" i="15" s="1"/>
  <c r="W35" i="19" s="1"/>
  <c r="AV36" i="11"/>
  <c r="AO63" i="15" s="1"/>
  <c r="BW40" i="11"/>
  <c r="AC40" i="11"/>
  <c r="AZ40" i="11"/>
  <c r="BU42" i="11"/>
  <c r="AA42" i="11"/>
  <c r="AX42" i="11"/>
  <c r="Y44" i="11"/>
  <c r="AB71" i="15" s="1"/>
  <c r="W43" i="19" s="1"/>
  <c r="AV44" i="11"/>
  <c r="AO71" i="15" s="1"/>
  <c r="BY46" i="11"/>
  <c r="AE46" i="11"/>
  <c r="BB46" i="11"/>
  <c r="CD53" i="11"/>
  <c r="AJ53" i="11"/>
  <c r="BG53" i="11"/>
  <c r="BT55" i="11"/>
  <c r="Z55" i="11"/>
  <c r="S55" i="11"/>
  <c r="AW55" i="11"/>
  <c r="R55" i="11"/>
  <c r="CI6" i="11"/>
  <c r="B9" i="27" s="1"/>
  <c r="Y60" i="11"/>
  <c r="AB87" i="15" s="1"/>
  <c r="W59" i="19" s="1"/>
  <c r="AV60" i="11"/>
  <c r="AO87" i="15" s="1"/>
  <c r="BT63" i="11"/>
  <c r="Z63" i="11"/>
  <c r="AW63" i="11"/>
  <c r="S63" i="11"/>
  <c r="R63" i="11"/>
  <c r="CE64" i="11"/>
  <c r="AK64" i="11"/>
  <c r="BH64" i="11"/>
  <c r="CC66" i="11"/>
  <c r="BF66" i="11"/>
  <c r="AI66" i="11"/>
  <c r="BF78" i="11"/>
  <c r="BX67" i="11"/>
  <c r="BA67" i="11"/>
  <c r="AD67" i="11"/>
  <c r="BA79" i="11"/>
  <c r="CA68" i="11"/>
  <c r="BD68" i="11"/>
  <c r="AG68" i="11"/>
  <c r="BD80" i="11"/>
  <c r="BW72" i="11"/>
  <c r="AZ72" i="11"/>
  <c r="AC72" i="11"/>
  <c r="AZ84" i="11"/>
  <c r="BX75" i="11"/>
  <c r="BA75" i="11"/>
  <c r="AD75" i="11"/>
  <c r="BA87" i="11"/>
  <c r="CC75" i="12"/>
  <c r="BF75" i="12"/>
  <c r="AI75" i="12"/>
  <c r="BF87" i="12"/>
  <c r="CE72" i="12"/>
  <c r="BH72" i="12"/>
  <c r="AK72" i="12"/>
  <c r="BH84" i="12"/>
  <c r="AV70" i="12"/>
  <c r="AO97" i="16" s="1"/>
  <c r="Y70" i="12"/>
  <c r="AB97" i="16" s="1"/>
  <c r="AB69" i="19" s="1"/>
  <c r="AV82" i="12"/>
  <c r="AO109" i="16" s="1"/>
  <c r="BU67" i="12"/>
  <c r="AA67" i="12"/>
  <c r="AX67" i="12"/>
  <c r="AX79" i="12"/>
  <c r="Y62" i="12"/>
  <c r="AB89" i="16" s="1"/>
  <c r="AB61" i="19" s="1"/>
  <c r="AV62" i="12"/>
  <c r="AO89" i="16" s="1"/>
  <c r="CC59" i="12"/>
  <c r="AI59" i="12"/>
  <c r="BF59" i="12"/>
  <c r="CC55" i="12"/>
  <c r="AI55" i="12"/>
  <c r="BF55" i="12"/>
  <c r="CR6" i="12"/>
  <c r="K10" i="27" s="1"/>
  <c r="BW52" i="12"/>
  <c r="AZ52" i="12"/>
  <c r="AC52" i="12"/>
  <c r="CA50" i="12"/>
  <c r="AG50" i="12"/>
  <c r="BD50" i="12"/>
  <c r="BW48" i="12"/>
  <c r="AZ48" i="12"/>
  <c r="AC48" i="12"/>
  <c r="CA46" i="12"/>
  <c r="AG46" i="12"/>
  <c r="BD46" i="12"/>
  <c r="BY45" i="12"/>
  <c r="AE45" i="12"/>
  <c r="BB45" i="12"/>
  <c r="BW44" i="12"/>
  <c r="AC44" i="12"/>
  <c r="AZ44" i="12"/>
  <c r="CA42" i="12"/>
  <c r="BD42" i="12"/>
  <c r="AG42" i="12"/>
  <c r="CC39" i="12"/>
  <c r="AI39" i="12"/>
  <c r="BF39" i="12"/>
  <c r="BW36" i="12"/>
  <c r="AC36" i="12"/>
  <c r="AZ36" i="12"/>
  <c r="BS31" i="11"/>
  <c r="D58" i="15"/>
  <c r="BS55" i="11"/>
  <c r="D82" i="15"/>
  <c r="AS82" i="15" s="1"/>
  <c r="BS81" i="11"/>
  <c r="D108" i="15"/>
  <c r="AS108" i="15" s="1"/>
  <c r="BU7" i="11"/>
  <c r="AA7" i="11"/>
  <c r="BX8" i="11"/>
  <c r="AD8" i="11"/>
  <c r="CA9" i="11"/>
  <c r="AG9" i="11"/>
  <c r="CB12" i="11"/>
  <c r="AH12" i="11"/>
  <c r="BW13" i="11"/>
  <c r="AC13" i="11"/>
  <c r="CE13" i="11"/>
  <c r="AK13" i="11"/>
  <c r="BZ14" i="11"/>
  <c r="AF14" i="11"/>
  <c r="BU15" i="11"/>
  <c r="AA15" i="11"/>
  <c r="CC15" i="11"/>
  <c r="AI15" i="11"/>
  <c r="BX16" i="11"/>
  <c r="AD16" i="11"/>
  <c r="AV17" i="11"/>
  <c r="AO44" i="15" s="1"/>
  <c r="Y17" i="11"/>
  <c r="AB44" i="15" s="1"/>
  <c r="W16" i="19" s="1"/>
  <c r="CA17" i="11"/>
  <c r="BD17" i="11"/>
  <c r="AG17" i="11"/>
  <c r="BV18" i="11"/>
  <c r="AY18" i="11"/>
  <c r="AB18" i="11"/>
  <c r="W18" i="11"/>
  <c r="T18" i="11"/>
  <c r="U18" i="11"/>
  <c r="CD18" i="11"/>
  <c r="AJ18" i="11"/>
  <c r="BG18" i="11"/>
  <c r="BY19" i="11"/>
  <c r="BB19" i="11"/>
  <c r="AE19" i="11"/>
  <c r="BT20" i="11"/>
  <c r="Z20" i="11"/>
  <c r="R20" i="11"/>
  <c r="S20" i="11"/>
  <c r="AW20" i="11"/>
  <c r="CB20" i="11"/>
  <c r="AH20" i="11"/>
  <c r="BE20" i="11"/>
  <c r="BW21" i="11"/>
  <c r="AC21" i="11"/>
  <c r="AZ21" i="11"/>
  <c r="CE21" i="11"/>
  <c r="AK21" i="11"/>
  <c r="BH21" i="11"/>
  <c r="BZ22" i="11"/>
  <c r="AF22" i="11"/>
  <c r="BC22" i="11"/>
  <c r="BU23" i="11"/>
  <c r="AX23" i="11"/>
  <c r="AA23" i="11"/>
  <c r="CC23" i="11"/>
  <c r="BF23" i="11"/>
  <c r="AI23" i="11"/>
  <c r="BX24" i="11"/>
  <c r="BA24" i="11"/>
  <c r="AD24" i="11"/>
  <c r="AV25" i="11"/>
  <c r="AO52" i="15" s="1"/>
  <c r="Y25" i="11"/>
  <c r="AB52" i="15" s="1"/>
  <c r="W24" i="19" s="1"/>
  <c r="CA25" i="11"/>
  <c r="BD25" i="11"/>
  <c r="AG25" i="11"/>
  <c r="BV26" i="11"/>
  <c r="T26" i="11"/>
  <c r="U26" i="11"/>
  <c r="AB26" i="11"/>
  <c r="AY26" i="11"/>
  <c r="W26" i="11"/>
  <c r="CD26" i="11"/>
  <c r="AJ26" i="11"/>
  <c r="BG26" i="11"/>
  <c r="BY27" i="11"/>
  <c r="AE27" i="11"/>
  <c r="BB27" i="11"/>
  <c r="BT28" i="11"/>
  <c r="AW28" i="11"/>
  <c r="Z28" i="11"/>
  <c r="S28" i="11"/>
  <c r="R28" i="11"/>
  <c r="CB28" i="11"/>
  <c r="BE28" i="11"/>
  <c r="AH28" i="11"/>
  <c r="BW29" i="11"/>
  <c r="AZ29" i="11"/>
  <c r="AC29" i="11"/>
  <c r="CE29" i="11"/>
  <c r="AK29" i="11"/>
  <c r="BH29" i="11"/>
  <c r="BZ30" i="11"/>
  <c r="AF30" i="11"/>
  <c r="BC30" i="11"/>
  <c r="BU31" i="11"/>
  <c r="AX31" i="11"/>
  <c r="AA31" i="11"/>
  <c r="CC31" i="11"/>
  <c r="AI31" i="11"/>
  <c r="BF31" i="11"/>
  <c r="BX32" i="11"/>
  <c r="AD32" i="11"/>
  <c r="BA32" i="11"/>
  <c r="Y33" i="11"/>
  <c r="AB60" i="15" s="1"/>
  <c r="W32" i="19" s="1"/>
  <c r="AV33" i="11"/>
  <c r="AO60" i="15" s="1"/>
  <c r="CA33" i="11"/>
  <c r="BD33" i="11"/>
  <c r="AG33" i="11"/>
  <c r="BV34" i="11"/>
  <c r="W34" i="11"/>
  <c r="T34" i="11"/>
  <c r="AB34" i="11"/>
  <c r="U34" i="11"/>
  <c r="AY34" i="11"/>
  <c r="CD34" i="11"/>
  <c r="BG34" i="11"/>
  <c r="AJ34" i="11"/>
  <c r="BY35" i="11"/>
  <c r="BB35" i="11"/>
  <c r="AE35" i="11"/>
  <c r="BT36" i="11"/>
  <c r="AW36" i="11"/>
  <c r="S36" i="11"/>
  <c r="R36" i="11"/>
  <c r="Z36" i="11"/>
  <c r="CB36" i="11"/>
  <c r="BE36" i="11"/>
  <c r="AH36" i="11"/>
  <c r="BW37" i="11"/>
  <c r="AZ37" i="11"/>
  <c r="AC37" i="11"/>
  <c r="CE37" i="11"/>
  <c r="BH37" i="11"/>
  <c r="AK37" i="11"/>
  <c r="BZ38" i="11"/>
  <c r="BC38" i="11"/>
  <c r="AF38" i="11"/>
  <c r="BU39" i="11"/>
  <c r="AX39" i="11"/>
  <c r="AA39" i="11"/>
  <c r="CC39" i="11"/>
  <c r="BF39" i="11"/>
  <c r="AI39" i="11"/>
  <c r="BX40" i="11"/>
  <c r="BA40" i="11"/>
  <c r="AD40" i="11"/>
  <c r="Y41" i="11"/>
  <c r="AB68" i="15" s="1"/>
  <c r="W40" i="19" s="1"/>
  <c r="AV41" i="11"/>
  <c r="AO68" i="15" s="1"/>
  <c r="CA41" i="11"/>
  <c r="BD41" i="11"/>
  <c r="AG41" i="11"/>
  <c r="BV42" i="11"/>
  <c r="AY42" i="11"/>
  <c r="T42" i="11"/>
  <c r="W42" i="11"/>
  <c r="U42" i="11"/>
  <c r="AB42" i="11"/>
  <c r="CD42" i="11"/>
  <c r="BG42" i="11"/>
  <c r="AJ42" i="11"/>
  <c r="BY43" i="11"/>
  <c r="BB43" i="11"/>
  <c r="AE43" i="11"/>
  <c r="BT44" i="11"/>
  <c r="S44" i="11"/>
  <c r="AW44" i="11"/>
  <c r="Z44" i="11"/>
  <c r="R44" i="11"/>
  <c r="CB44" i="11"/>
  <c r="AH44" i="11"/>
  <c r="BE44" i="11"/>
  <c r="BW45" i="11"/>
  <c r="AZ45" i="11"/>
  <c r="AC45" i="11"/>
  <c r="CE45" i="11"/>
  <c r="AK45" i="11"/>
  <c r="BH45" i="11"/>
  <c r="BZ46" i="11"/>
  <c r="BC46" i="11"/>
  <c r="AF46" i="11"/>
  <c r="BU47" i="11"/>
  <c r="AX47" i="11"/>
  <c r="AA47" i="11"/>
  <c r="CC47" i="11"/>
  <c r="AI47" i="11"/>
  <c r="BF47" i="11"/>
  <c r="BX48" i="11"/>
  <c r="AD48" i="11"/>
  <c r="BA48" i="11"/>
  <c r="Y49" i="11"/>
  <c r="AB76" i="15" s="1"/>
  <c r="W48" i="19" s="1"/>
  <c r="AV49" i="11"/>
  <c r="AO76" i="15" s="1"/>
  <c r="CA49" i="11"/>
  <c r="BD49" i="11"/>
  <c r="AG49" i="11"/>
  <c r="BV50" i="11"/>
  <c r="AB50" i="11"/>
  <c r="AY50" i="11"/>
  <c r="T50" i="11"/>
  <c r="U50" i="11"/>
  <c r="W50" i="11"/>
  <c r="CD50" i="11"/>
  <c r="BG50" i="11"/>
  <c r="AJ50" i="11"/>
  <c r="BY51" i="11"/>
  <c r="BB51" i="11"/>
  <c r="AE51" i="11"/>
  <c r="BT52" i="11"/>
  <c r="Z52" i="11"/>
  <c r="S52" i="11"/>
  <c r="R52" i="11"/>
  <c r="AW52" i="11"/>
  <c r="CB52" i="11"/>
  <c r="BE52" i="11"/>
  <c r="AH52" i="11"/>
  <c r="BW53" i="11"/>
  <c r="AZ53" i="11"/>
  <c r="AC53" i="11"/>
  <c r="CE53" i="11"/>
  <c r="BH53" i="11"/>
  <c r="AK53" i="11"/>
  <c r="BZ54" i="11"/>
  <c r="AF54" i="11"/>
  <c r="BC54" i="11"/>
  <c r="BU55" i="11"/>
  <c r="AX55" i="11"/>
  <c r="AA55" i="11"/>
  <c r="CJ6" i="11"/>
  <c r="C9" i="27" s="1"/>
  <c r="CC55" i="11"/>
  <c r="BF55" i="11"/>
  <c r="AI55" i="11"/>
  <c r="CR6" i="11"/>
  <c r="K9" i="27" s="1"/>
  <c r="BX56" i="11"/>
  <c r="BA56" i="11"/>
  <c r="AD56" i="11"/>
  <c r="Y57" i="11"/>
  <c r="AB84" i="15" s="1"/>
  <c r="W56" i="19" s="1"/>
  <c r="AV57" i="11"/>
  <c r="AO84" i="15" s="1"/>
  <c r="CA57" i="11"/>
  <c r="AG57" i="11"/>
  <c r="BD57" i="11"/>
  <c r="BV58" i="11"/>
  <c r="AY58" i="11"/>
  <c r="T58" i="11"/>
  <c r="W58" i="11"/>
  <c r="U58" i="11"/>
  <c r="AB58" i="11"/>
  <c r="CD58" i="11"/>
  <c r="AJ58" i="11"/>
  <c r="BG58" i="11"/>
  <c r="BY59" i="11"/>
  <c r="AE59" i="11"/>
  <c r="BB59" i="11"/>
  <c r="BT60" i="11"/>
  <c r="AW60" i="11"/>
  <c r="Z60" i="11"/>
  <c r="S60" i="11"/>
  <c r="R60" i="11"/>
  <c r="CB60" i="11"/>
  <c r="BE60" i="11"/>
  <c r="AH60" i="11"/>
  <c r="BW61" i="11"/>
  <c r="AZ61" i="11"/>
  <c r="AC61" i="11"/>
  <c r="CE61" i="11"/>
  <c r="AK61" i="11"/>
  <c r="BH61" i="11"/>
  <c r="BZ62" i="11"/>
  <c r="AF62" i="11"/>
  <c r="BC62" i="11"/>
  <c r="BU63" i="11"/>
  <c r="AX63" i="11"/>
  <c r="AA63" i="11"/>
  <c r="CC63" i="11"/>
  <c r="BF63" i="11"/>
  <c r="AI63" i="11"/>
  <c r="BX64" i="11"/>
  <c r="BA64" i="11"/>
  <c r="AD64" i="11"/>
  <c r="Y65" i="11"/>
  <c r="AB92" i="15" s="1"/>
  <c r="W64" i="19" s="1"/>
  <c r="AV65" i="11"/>
  <c r="AO92" i="15" s="1"/>
  <c r="CA65" i="11"/>
  <c r="AG65" i="11"/>
  <c r="BD65" i="11"/>
  <c r="BV66" i="11"/>
  <c r="AY66" i="11"/>
  <c r="AB66" i="11"/>
  <c r="T66" i="11"/>
  <c r="W66" i="11"/>
  <c r="U66" i="11"/>
  <c r="AY78" i="11"/>
  <c r="CD66" i="11"/>
  <c r="AJ66" i="11"/>
  <c r="BG66" i="11"/>
  <c r="BG78" i="11"/>
  <c r="BY67" i="11"/>
  <c r="BB67" i="11"/>
  <c r="AE67" i="11"/>
  <c r="BB79" i="11"/>
  <c r="BT68" i="11"/>
  <c r="Z68" i="11"/>
  <c r="S68" i="11"/>
  <c r="R68" i="11"/>
  <c r="AW68" i="11"/>
  <c r="AW80" i="11"/>
  <c r="CB68" i="11"/>
  <c r="AH68" i="11"/>
  <c r="BE68" i="11"/>
  <c r="BE80" i="11"/>
  <c r="BW69" i="11"/>
  <c r="AZ69" i="11"/>
  <c r="AC69" i="11"/>
  <c r="AZ81" i="11"/>
  <c r="CE69" i="11"/>
  <c r="AK69" i="11"/>
  <c r="BH69" i="11"/>
  <c r="BH81" i="11"/>
  <c r="BZ70" i="11"/>
  <c r="AF70" i="11"/>
  <c r="BC70" i="11"/>
  <c r="BC82" i="11"/>
  <c r="BU71" i="11"/>
  <c r="AA71" i="11"/>
  <c r="AX71" i="11"/>
  <c r="AX83" i="11"/>
  <c r="CC71" i="11"/>
  <c r="AI71" i="11"/>
  <c r="BF71" i="11"/>
  <c r="BF83" i="11"/>
  <c r="BX72" i="11"/>
  <c r="BA72" i="11"/>
  <c r="AD72" i="11"/>
  <c r="BA84" i="11"/>
  <c r="AV73" i="11"/>
  <c r="AO100" i="15" s="1"/>
  <c r="Y73" i="11"/>
  <c r="AB100" i="15" s="1"/>
  <c r="W72" i="19" s="1"/>
  <c r="AV85" i="11"/>
  <c r="AO112" i="15" s="1"/>
  <c r="CA73" i="11"/>
  <c r="AG73" i="11"/>
  <c r="BD73" i="11"/>
  <c r="BD85" i="11"/>
  <c r="BV74" i="11"/>
  <c r="AY74" i="11"/>
  <c r="AB74" i="11"/>
  <c r="T74" i="11"/>
  <c r="W74" i="11"/>
  <c r="U74" i="11"/>
  <c r="AY86" i="11"/>
  <c r="CD74" i="11"/>
  <c r="BG74" i="11"/>
  <c r="AJ74" i="11"/>
  <c r="BG86" i="11"/>
  <c r="BY75" i="11"/>
  <c r="AE75" i="11"/>
  <c r="BB75" i="11"/>
  <c r="BB87" i="11"/>
  <c r="BT76" i="11"/>
  <c r="Z76" i="11"/>
  <c r="S76" i="11"/>
  <c r="R76" i="11"/>
  <c r="AW76" i="11"/>
  <c r="AW88" i="11"/>
  <c r="CB76" i="11"/>
  <c r="AH76" i="11"/>
  <c r="BE76" i="11"/>
  <c r="BE88" i="11"/>
  <c r="BW77" i="11"/>
  <c r="AZ77" i="11"/>
  <c r="AC77" i="11"/>
  <c r="AZ89" i="11"/>
  <c r="BW78" i="11"/>
  <c r="AC78" i="11"/>
  <c r="CE77" i="11"/>
  <c r="AK77" i="11"/>
  <c r="BH77" i="11"/>
  <c r="BH89" i="11"/>
  <c r="CE78" i="11"/>
  <c r="AK78" i="11"/>
  <c r="BX77" i="12"/>
  <c r="BA77" i="12"/>
  <c r="AD77" i="12"/>
  <c r="BA89" i="12"/>
  <c r="BX78" i="12"/>
  <c r="AD78" i="12"/>
  <c r="CD76" i="12"/>
  <c r="AJ76" i="12"/>
  <c r="BG76" i="12"/>
  <c r="BG88" i="12"/>
  <c r="BV76" i="12"/>
  <c r="AY76" i="12"/>
  <c r="T76" i="12"/>
  <c r="U76" i="12"/>
  <c r="W76" i="12"/>
  <c r="AB76" i="12"/>
  <c r="AY88" i="12"/>
  <c r="CB75" i="12"/>
  <c r="AH75" i="12"/>
  <c r="BE75" i="12"/>
  <c r="BE87" i="12"/>
  <c r="BT75" i="12"/>
  <c r="Z75" i="12"/>
  <c r="S75" i="12"/>
  <c r="R75" i="12"/>
  <c r="AW75" i="12"/>
  <c r="AW87" i="12"/>
  <c r="BZ74" i="12"/>
  <c r="AF74" i="12"/>
  <c r="BC74" i="12"/>
  <c r="BC86" i="12"/>
  <c r="BS74" i="12"/>
  <c r="D101" i="16"/>
  <c r="AS101" i="16" s="1"/>
  <c r="BX73" i="12"/>
  <c r="AD73" i="12"/>
  <c r="BA73" i="12"/>
  <c r="BA85" i="12"/>
  <c r="CD72" i="12"/>
  <c r="BG72" i="12"/>
  <c r="AJ72" i="12"/>
  <c r="BG84" i="12"/>
  <c r="BV72" i="12"/>
  <c r="AY72" i="12"/>
  <c r="AB72" i="12"/>
  <c r="W72" i="12"/>
  <c r="U72" i="12"/>
  <c r="T72" i="12"/>
  <c r="AY84" i="12"/>
  <c r="CB71" i="12"/>
  <c r="BE71" i="12"/>
  <c r="AH71" i="12"/>
  <c r="BE83" i="12"/>
  <c r="BT71" i="12"/>
  <c r="Z71" i="12"/>
  <c r="AW71" i="12"/>
  <c r="S71" i="12"/>
  <c r="R71" i="12"/>
  <c r="AW83" i="12"/>
  <c r="BZ70" i="12"/>
  <c r="AF70" i="12"/>
  <c r="BC70" i="12"/>
  <c r="BC82" i="12"/>
  <c r="BS70" i="12"/>
  <c r="D97" i="16"/>
  <c r="AS97" i="16" s="1"/>
  <c r="BX69" i="12"/>
  <c r="AD69" i="12"/>
  <c r="BA69" i="12"/>
  <c r="BA81" i="12"/>
  <c r="CD68" i="12"/>
  <c r="BG68" i="12"/>
  <c r="AJ68" i="12"/>
  <c r="BG80" i="12"/>
  <c r="BV68" i="12"/>
  <c r="AY68" i="12"/>
  <c r="W68" i="12"/>
  <c r="T68" i="12"/>
  <c r="U68" i="12"/>
  <c r="AB68" i="12"/>
  <c r="AY80" i="12"/>
  <c r="CB67" i="12"/>
  <c r="BE67" i="12"/>
  <c r="AH67" i="12"/>
  <c r="BE79" i="12"/>
  <c r="BT67" i="12"/>
  <c r="Z67" i="12"/>
  <c r="AW67" i="12"/>
  <c r="S67" i="12"/>
  <c r="R67" i="12"/>
  <c r="AW79" i="12"/>
  <c r="BZ66" i="12"/>
  <c r="AF66" i="12"/>
  <c r="BC66" i="12"/>
  <c r="BC78" i="12"/>
  <c r="BS66" i="12"/>
  <c r="D93" i="16"/>
  <c r="AS93" i="16" s="1"/>
  <c r="BX65" i="12"/>
  <c r="AD65" i="12"/>
  <c r="BA65" i="12"/>
  <c r="CD64" i="12"/>
  <c r="AJ64" i="12"/>
  <c r="BG64" i="12"/>
  <c r="BV64" i="12"/>
  <c r="U64" i="12"/>
  <c r="AY64" i="12"/>
  <c r="W64" i="12"/>
  <c r="T64" i="12"/>
  <c r="AB64" i="12"/>
  <c r="CB63" i="12"/>
  <c r="BE63" i="12"/>
  <c r="AH63" i="12"/>
  <c r="BT63" i="12"/>
  <c r="R63" i="12"/>
  <c r="Z63" i="12"/>
  <c r="AW63" i="12"/>
  <c r="S63" i="12"/>
  <c r="BZ62" i="12"/>
  <c r="BC62" i="12"/>
  <c r="AF62" i="12"/>
  <c r="BS62" i="12"/>
  <c r="D89" i="16"/>
  <c r="AS89" i="16" s="1"/>
  <c r="BX61" i="12"/>
  <c r="AD61" i="12"/>
  <c r="BA61" i="12"/>
  <c r="CD60" i="12"/>
  <c r="AJ60" i="12"/>
  <c r="BG60" i="12"/>
  <c r="BV60" i="12"/>
  <c r="AY60" i="12"/>
  <c r="AB60" i="12"/>
  <c r="T60" i="12"/>
  <c r="W60" i="12"/>
  <c r="U60" i="12"/>
  <c r="CB59" i="12"/>
  <c r="AH59" i="12"/>
  <c r="BE59" i="12"/>
  <c r="BT59" i="12"/>
  <c r="S59" i="12"/>
  <c r="AW59" i="12"/>
  <c r="R59" i="12"/>
  <c r="Z59" i="12"/>
  <c r="BZ58" i="12"/>
  <c r="AF58" i="12"/>
  <c r="BC58" i="12"/>
  <c r="BS58" i="12"/>
  <c r="D85" i="16"/>
  <c r="AS85" i="16" s="1"/>
  <c r="BX57" i="12"/>
  <c r="BA57" i="12"/>
  <c r="AD57" i="12"/>
  <c r="CD56" i="12"/>
  <c r="BG56" i="12"/>
  <c r="AJ56" i="12"/>
  <c r="BV56" i="12"/>
  <c r="AB56" i="12"/>
  <c r="U56" i="12"/>
  <c r="T56" i="12"/>
  <c r="AY56" i="12"/>
  <c r="W56" i="12"/>
  <c r="CB55" i="12"/>
  <c r="BE55" i="12"/>
  <c r="AH55" i="12"/>
  <c r="CQ6" i="12"/>
  <c r="J10" i="27" s="1"/>
  <c r="BT55" i="12"/>
  <c r="S55" i="12"/>
  <c r="Z55" i="12"/>
  <c r="AW55" i="12"/>
  <c r="R55" i="12"/>
  <c r="CI6" i="12"/>
  <c r="B10" i="27" s="1"/>
  <c r="BZ54" i="12"/>
  <c r="AF54" i="12"/>
  <c r="BC54" i="12"/>
  <c r="BS54" i="12"/>
  <c r="D81" i="16"/>
  <c r="BX53" i="12"/>
  <c r="AD53" i="12"/>
  <c r="BA53" i="12"/>
  <c r="CD52" i="12"/>
  <c r="AJ52" i="12"/>
  <c r="BG52" i="12"/>
  <c r="BV52" i="12"/>
  <c r="AY52" i="12"/>
  <c r="AB52" i="12"/>
  <c r="T52" i="12"/>
  <c r="W52" i="12"/>
  <c r="U52" i="12"/>
  <c r="CB51" i="12"/>
  <c r="BE51" i="12"/>
  <c r="AH51" i="12"/>
  <c r="BT51" i="12"/>
  <c r="AW51" i="12"/>
  <c r="Z51" i="12"/>
  <c r="R51" i="12"/>
  <c r="S51" i="12"/>
  <c r="BZ50" i="12"/>
  <c r="AF50" i="12"/>
  <c r="BC50" i="12"/>
  <c r="BS50" i="12"/>
  <c r="D77" i="16"/>
  <c r="BX49" i="12"/>
  <c r="AD49" i="12"/>
  <c r="BA49" i="12"/>
  <c r="CD48" i="12"/>
  <c r="BG48" i="12"/>
  <c r="AJ48" i="12"/>
  <c r="BV48" i="12"/>
  <c r="AY48" i="12"/>
  <c r="T48" i="12"/>
  <c r="W48" i="12"/>
  <c r="AB48" i="12"/>
  <c r="U48" i="12"/>
  <c r="CB47" i="12"/>
  <c r="AH47" i="12"/>
  <c r="BE47" i="12"/>
  <c r="BT47" i="12"/>
  <c r="AW47" i="12"/>
  <c r="Z47" i="12"/>
  <c r="R47" i="12"/>
  <c r="S47" i="12"/>
  <c r="BZ46" i="12"/>
  <c r="AF46" i="12"/>
  <c r="BC46" i="12"/>
  <c r="BS46" i="12"/>
  <c r="D73" i="16"/>
  <c r="BX45" i="12"/>
  <c r="AD45" i="12"/>
  <c r="BA45" i="12"/>
  <c r="CD44" i="12"/>
  <c r="AJ44" i="12"/>
  <c r="BG44" i="12"/>
  <c r="BV44" i="12"/>
  <c r="AY44" i="12"/>
  <c r="AB44" i="12"/>
  <c r="W44" i="12"/>
  <c r="T44" i="12"/>
  <c r="U44" i="12"/>
  <c r="CB43" i="12"/>
  <c r="AH43" i="12"/>
  <c r="BE43" i="12"/>
  <c r="BT43" i="12"/>
  <c r="Z43" i="12"/>
  <c r="AW43" i="12"/>
  <c r="R43" i="12"/>
  <c r="S43" i="12"/>
  <c r="BZ42" i="12"/>
  <c r="BC42" i="12"/>
  <c r="AF42" i="12"/>
  <c r="BS42" i="12"/>
  <c r="D69" i="16"/>
  <c r="BX41" i="12"/>
  <c r="AD41" i="12"/>
  <c r="BA41" i="12"/>
  <c r="CD40" i="12"/>
  <c r="BG40" i="12"/>
  <c r="AJ40" i="12"/>
  <c r="BV40" i="12"/>
  <c r="AB40" i="12"/>
  <c r="AY40" i="12"/>
  <c r="T40" i="12"/>
  <c r="W40" i="12"/>
  <c r="U40" i="12"/>
  <c r="CB39" i="12"/>
  <c r="BE39" i="12"/>
  <c r="AH39" i="12"/>
  <c r="BT39" i="12"/>
  <c r="AW39" i="12"/>
  <c r="S39" i="12"/>
  <c r="Z39" i="12"/>
  <c r="R39" i="12"/>
  <c r="BZ38" i="12"/>
  <c r="BC38" i="12"/>
  <c r="AF38" i="12"/>
  <c r="BS38" i="12"/>
  <c r="D65" i="16"/>
  <c r="BX37" i="12"/>
  <c r="AD37" i="12"/>
  <c r="BA37" i="12"/>
  <c r="CD36" i="12"/>
  <c r="BG36" i="12"/>
  <c r="AJ36" i="12"/>
  <c r="BV36" i="12"/>
  <c r="AY36" i="12"/>
  <c r="U36" i="12"/>
  <c r="AB36" i="12"/>
  <c r="T36" i="12"/>
  <c r="W36" i="12"/>
  <c r="CB35" i="12"/>
  <c r="BE35" i="12"/>
  <c r="AH35" i="12"/>
  <c r="BT35" i="12"/>
  <c r="S35" i="12"/>
  <c r="AW35" i="12"/>
  <c r="Z35" i="12"/>
  <c r="R35" i="12"/>
  <c r="BZ34" i="12"/>
  <c r="AF34" i="12"/>
  <c r="BC34" i="12"/>
  <c r="BS34" i="12"/>
  <c r="D61" i="16"/>
  <c r="BX33" i="12"/>
  <c r="AD33" i="12"/>
  <c r="BA33" i="12"/>
  <c r="CD32" i="12"/>
  <c r="BG32" i="12"/>
  <c r="AJ32" i="12"/>
  <c r="BV32" i="12"/>
  <c r="AY32" i="12"/>
  <c r="U32" i="12"/>
  <c r="T32" i="12"/>
  <c r="AB32" i="12"/>
  <c r="W32" i="12"/>
  <c r="CB31" i="12"/>
  <c r="BE31" i="12"/>
  <c r="AH31" i="12"/>
  <c r="BT31" i="12"/>
  <c r="AW31" i="12"/>
  <c r="Z31" i="12"/>
  <c r="S31" i="12"/>
  <c r="R31" i="12"/>
  <c r="BZ30" i="12"/>
  <c r="BC30" i="12"/>
  <c r="AF30" i="12"/>
  <c r="BS30" i="12"/>
  <c r="D57" i="16"/>
  <c r="BX29" i="12"/>
  <c r="AD29" i="12"/>
  <c r="BA29" i="12"/>
  <c r="CD28" i="12"/>
  <c r="BG28" i="12"/>
  <c r="AJ28" i="12"/>
  <c r="BV28" i="12"/>
  <c r="AY28" i="12"/>
  <c r="AB28" i="12"/>
  <c r="W28" i="12"/>
  <c r="U28" i="12"/>
  <c r="T28" i="12"/>
  <c r="CB27" i="12"/>
  <c r="AH27" i="12"/>
  <c r="BE27" i="12"/>
  <c r="BT27" i="12"/>
  <c r="R27" i="12"/>
  <c r="S27" i="12"/>
  <c r="Z27" i="12"/>
  <c r="AW27" i="12"/>
  <c r="BZ26" i="12"/>
  <c r="AF26" i="12"/>
  <c r="BC26" i="12"/>
  <c r="BS26" i="12"/>
  <c r="D53" i="16"/>
  <c r="BX25" i="12"/>
  <c r="AD25" i="12"/>
  <c r="BA25" i="12"/>
  <c r="CD24" i="12"/>
  <c r="BG24" i="12"/>
  <c r="AJ24" i="12"/>
  <c r="BV24" i="12"/>
  <c r="AB24" i="12"/>
  <c r="T24" i="12"/>
  <c r="AY24" i="12"/>
  <c r="W24" i="12"/>
  <c r="U24" i="12"/>
  <c r="CB23" i="12"/>
  <c r="AH23" i="12"/>
  <c r="BE23" i="12"/>
  <c r="BT23" i="12"/>
  <c r="S23" i="12"/>
  <c r="Z23" i="12"/>
  <c r="AW23" i="12"/>
  <c r="R23" i="12"/>
  <c r="BZ22" i="12"/>
  <c r="BC22" i="12"/>
  <c r="AF22" i="12"/>
  <c r="BS22" i="12"/>
  <c r="D49" i="16"/>
  <c r="BX21" i="12"/>
  <c r="AD21" i="12"/>
  <c r="BA21" i="12"/>
  <c r="CD20" i="12"/>
  <c r="BG20" i="12"/>
  <c r="AJ20" i="12"/>
  <c r="BV20" i="12"/>
  <c r="AB20" i="12"/>
  <c r="T20" i="12"/>
  <c r="U20" i="12"/>
  <c r="W20" i="12"/>
  <c r="AY20" i="12"/>
  <c r="CB19" i="12"/>
  <c r="AH19" i="12"/>
  <c r="BE19" i="12"/>
  <c r="BT19" i="12"/>
  <c r="AW19" i="12"/>
  <c r="S19" i="12"/>
  <c r="R19" i="12"/>
  <c r="Z19" i="12"/>
  <c r="BZ18" i="12"/>
  <c r="AF18" i="12"/>
  <c r="BC18" i="12"/>
  <c r="BS18" i="12"/>
  <c r="D45" i="16"/>
  <c r="BX17" i="12"/>
  <c r="AD17" i="12"/>
  <c r="BA17" i="12"/>
  <c r="CD16" i="12"/>
  <c r="AJ16" i="12"/>
  <c r="BV16" i="12"/>
  <c r="AB16" i="12"/>
  <c r="W16" i="12"/>
  <c r="T16" i="12"/>
  <c r="U16" i="12"/>
  <c r="CB15" i="12"/>
  <c r="AH15" i="12"/>
  <c r="BT15" i="12"/>
  <c r="Z15" i="12"/>
  <c r="R15" i="12"/>
  <c r="S15" i="12"/>
  <c r="BZ14" i="12"/>
  <c r="AF14" i="12"/>
  <c r="BS14" i="12"/>
  <c r="D41" i="16"/>
  <c r="BX13" i="12"/>
  <c r="AD13" i="12"/>
  <c r="CD12" i="12"/>
  <c r="AJ12" i="12"/>
  <c r="BV12" i="12"/>
  <c r="AB12" i="12"/>
  <c r="W12" i="12"/>
  <c r="U12" i="12"/>
  <c r="AR12" i="12" s="1"/>
  <c r="T12" i="12"/>
  <c r="CB11" i="12"/>
  <c r="AH11" i="12"/>
  <c r="BT11" i="12"/>
  <c r="R11" i="12"/>
  <c r="Z11" i="12"/>
  <c r="S11" i="12"/>
  <c r="BZ10" i="12"/>
  <c r="AF10" i="12"/>
  <c r="BS10" i="12"/>
  <c r="D37" i="16"/>
  <c r="BX9" i="12"/>
  <c r="AD9" i="12"/>
  <c r="CD8" i="12"/>
  <c r="AJ8" i="12"/>
  <c r="BV8" i="12"/>
  <c r="AB8" i="12"/>
  <c r="T8" i="12"/>
  <c r="U8" i="12"/>
  <c r="AR8" i="12" s="1"/>
  <c r="W8" i="12"/>
  <c r="AT8" i="12" s="1"/>
  <c r="CB7" i="12"/>
  <c r="AH7" i="12"/>
  <c r="BT7" i="12"/>
  <c r="Z7" i="12"/>
  <c r="S7" i="12"/>
  <c r="R7" i="12"/>
  <c r="AO7" i="12" s="1"/>
  <c r="BZ6" i="12"/>
  <c r="AF6" i="12"/>
  <c r="BS6" i="12"/>
  <c r="D33" i="16"/>
  <c r="BX6" i="13"/>
  <c r="AD6" i="13"/>
  <c r="CA7" i="13"/>
  <c r="AG7" i="13"/>
  <c r="BV8" i="13"/>
  <c r="U8" i="13"/>
  <c r="AB8" i="13"/>
  <c r="T8" i="13"/>
  <c r="AQ8" i="13" s="1"/>
  <c r="W8" i="13"/>
  <c r="AJ8" i="13"/>
  <c r="CD8" i="13"/>
  <c r="BY9" i="13"/>
  <c r="AE9" i="13"/>
  <c r="BT10" i="13"/>
  <c r="S10" i="13"/>
  <c r="Z10" i="13"/>
  <c r="R10" i="13"/>
  <c r="CB10" i="13"/>
  <c r="AH10" i="13"/>
  <c r="BW11" i="13"/>
  <c r="AC11" i="13"/>
  <c r="CE11" i="13"/>
  <c r="AK11" i="13"/>
  <c r="BZ12" i="13"/>
  <c r="AF12" i="13"/>
  <c r="BU13" i="13"/>
  <c r="AA13" i="13"/>
  <c r="CC13" i="13"/>
  <c r="AI13" i="13"/>
  <c r="AD14" i="13"/>
  <c r="BX14" i="13"/>
  <c r="CA15" i="13"/>
  <c r="AG15" i="13"/>
  <c r="BV16" i="13"/>
  <c r="U16" i="13"/>
  <c r="AR16" i="13" s="1"/>
  <c r="T16" i="13"/>
  <c r="AB16" i="13"/>
  <c r="W16" i="13"/>
  <c r="CD16" i="13"/>
  <c r="AJ16" i="13"/>
  <c r="BY17" i="13"/>
  <c r="BB17" i="13"/>
  <c r="AE17" i="13"/>
  <c r="BT18" i="13"/>
  <c r="R18" i="13"/>
  <c r="S18" i="13"/>
  <c r="Z18" i="13"/>
  <c r="AW18" i="13"/>
  <c r="CB18" i="13"/>
  <c r="BE18" i="13"/>
  <c r="AH18" i="13"/>
  <c r="BW19" i="13"/>
  <c r="AZ19" i="13"/>
  <c r="AC19" i="13"/>
  <c r="CE19" i="13"/>
  <c r="BH19" i="13"/>
  <c r="AK19" i="13"/>
  <c r="BZ20" i="13"/>
  <c r="AF20" i="13"/>
  <c r="BC20" i="13"/>
  <c r="BU21" i="13"/>
  <c r="AA21" i="13"/>
  <c r="AX21" i="13"/>
  <c r="CC21" i="13"/>
  <c r="AI21" i="13"/>
  <c r="BF21" i="13"/>
  <c r="BX22" i="13"/>
  <c r="BA22" i="13"/>
  <c r="AD22" i="13"/>
  <c r="AV23" i="13"/>
  <c r="AO50" i="17" s="1"/>
  <c r="Y23" i="13"/>
  <c r="AB50" i="17" s="1"/>
  <c r="AG22" i="19" s="1"/>
  <c r="CA23" i="13"/>
  <c r="AG23" i="13"/>
  <c r="BD23" i="13"/>
  <c r="BV24" i="13"/>
  <c r="U24" i="13"/>
  <c r="W24" i="13"/>
  <c r="AB24" i="13"/>
  <c r="AY24" i="13"/>
  <c r="T24" i="13"/>
  <c r="CD24" i="13"/>
  <c r="AJ24" i="13"/>
  <c r="BG24" i="13"/>
  <c r="BY25" i="13"/>
  <c r="AE25" i="13"/>
  <c r="BB25" i="13"/>
  <c r="BT26" i="13"/>
  <c r="AW26" i="13"/>
  <c r="R26" i="13"/>
  <c r="Z26" i="13"/>
  <c r="S26" i="13"/>
  <c r="CB26" i="13"/>
  <c r="AH26" i="13"/>
  <c r="BE26" i="13"/>
  <c r="BW27" i="13"/>
  <c r="AC27" i="13"/>
  <c r="AZ27" i="13"/>
  <c r="CE27" i="13"/>
  <c r="BH27" i="13"/>
  <c r="AK27" i="13"/>
  <c r="BZ28" i="13"/>
  <c r="AF28" i="13"/>
  <c r="BC28" i="13"/>
  <c r="BU29" i="13"/>
  <c r="AX29" i="13"/>
  <c r="AA29" i="13"/>
  <c r="CC29" i="13"/>
  <c r="BF29" i="13"/>
  <c r="AI29" i="13"/>
  <c r="BX30" i="13"/>
  <c r="BA30" i="13"/>
  <c r="AD30" i="13"/>
  <c r="AV31" i="13"/>
  <c r="AO58" i="17" s="1"/>
  <c r="Y31" i="13"/>
  <c r="AB58" i="17" s="1"/>
  <c r="AG30" i="19" s="1"/>
  <c r="CA31" i="13"/>
  <c r="AG31" i="13"/>
  <c r="BD31" i="13"/>
  <c r="BV32" i="13"/>
  <c r="T32" i="13"/>
  <c r="W32" i="13"/>
  <c r="AY32" i="13"/>
  <c r="AB32" i="13"/>
  <c r="U32" i="13"/>
  <c r="CD32" i="13"/>
  <c r="AJ32" i="13"/>
  <c r="BG32" i="13"/>
  <c r="BY33" i="13"/>
  <c r="BB33" i="13"/>
  <c r="AE33" i="13"/>
  <c r="BT34" i="13"/>
  <c r="AW34" i="13"/>
  <c r="Z34" i="13"/>
  <c r="R34" i="13"/>
  <c r="S34" i="13"/>
  <c r="CB34" i="13"/>
  <c r="AH34" i="13"/>
  <c r="BE34" i="13"/>
  <c r="BW35" i="13"/>
  <c r="AC35" i="13"/>
  <c r="AZ35" i="13"/>
  <c r="CE35" i="13"/>
  <c r="AK35" i="13"/>
  <c r="BH35" i="13"/>
  <c r="BZ36" i="13"/>
  <c r="BC36" i="13"/>
  <c r="AF36" i="13"/>
  <c r="BU37" i="13"/>
  <c r="AA37" i="13"/>
  <c r="AX37" i="13"/>
  <c r="CC37" i="13"/>
  <c r="AI37" i="13"/>
  <c r="BF37" i="13"/>
  <c r="BX38" i="13"/>
  <c r="BA38" i="13"/>
  <c r="AD38" i="13"/>
  <c r="Y39" i="13"/>
  <c r="AB66" i="17" s="1"/>
  <c r="AG38" i="19" s="1"/>
  <c r="AV39" i="13"/>
  <c r="AO66" i="17" s="1"/>
  <c r="CA39" i="13"/>
  <c r="AG39" i="13"/>
  <c r="BD39" i="13"/>
  <c r="BV40" i="13"/>
  <c r="T40" i="13"/>
  <c r="AB40" i="13"/>
  <c r="U40" i="13"/>
  <c r="AY40" i="13"/>
  <c r="W40" i="13"/>
  <c r="CD40" i="13"/>
  <c r="BG40" i="13"/>
  <c r="AJ40" i="13"/>
  <c r="BY41" i="13"/>
  <c r="AE41" i="13"/>
  <c r="BB41" i="13"/>
  <c r="BT42" i="13"/>
  <c r="Z42" i="13"/>
  <c r="S42" i="13"/>
  <c r="AW42" i="13"/>
  <c r="R42" i="13"/>
  <c r="CB42" i="13"/>
  <c r="AH42" i="13"/>
  <c r="BE42" i="13"/>
  <c r="BW43" i="13"/>
  <c r="AZ43" i="13"/>
  <c r="AC43" i="13"/>
  <c r="CE43" i="13"/>
  <c r="AK43" i="13"/>
  <c r="BH43" i="13"/>
  <c r="BZ44" i="13"/>
  <c r="AF44" i="13"/>
  <c r="BC44" i="13"/>
  <c r="BU45" i="13"/>
  <c r="AX45" i="13"/>
  <c r="AA45" i="13"/>
  <c r="CC45" i="13"/>
  <c r="BF45" i="13"/>
  <c r="AI45" i="13"/>
  <c r="BX46" i="13"/>
  <c r="AD46" i="13"/>
  <c r="BA46" i="13"/>
  <c r="Y47" i="13"/>
  <c r="AB74" i="17" s="1"/>
  <c r="AG46" i="19" s="1"/>
  <c r="AV47" i="13"/>
  <c r="AO74" i="17" s="1"/>
  <c r="CA47" i="13"/>
  <c r="AG47" i="13"/>
  <c r="BD47" i="13"/>
  <c r="BV48" i="13"/>
  <c r="AY48" i="13"/>
  <c r="AB48" i="13"/>
  <c r="W48" i="13"/>
  <c r="T48" i="13"/>
  <c r="U48" i="13"/>
  <c r="CD48" i="13"/>
  <c r="AJ48" i="13"/>
  <c r="BG48" i="13"/>
  <c r="BY49" i="13"/>
  <c r="BB49" i="13"/>
  <c r="AE49" i="13"/>
  <c r="BT50" i="13"/>
  <c r="AW50" i="13"/>
  <c r="S50" i="13"/>
  <c r="Z50" i="13"/>
  <c r="R50" i="13"/>
  <c r="CB50" i="13"/>
  <c r="BE50" i="13"/>
  <c r="AH50" i="13"/>
  <c r="BW51" i="13"/>
  <c r="AZ51" i="13"/>
  <c r="AC51" i="13"/>
  <c r="CE51" i="13"/>
  <c r="AK51" i="13"/>
  <c r="BH51" i="13"/>
  <c r="BZ52" i="13"/>
  <c r="BC52" i="13"/>
  <c r="AF52" i="13"/>
  <c r="BU53" i="13"/>
  <c r="AX53" i="13"/>
  <c r="AA53" i="13"/>
  <c r="CC53" i="13"/>
  <c r="AI53" i="13"/>
  <c r="BF53" i="13"/>
  <c r="BX54" i="13"/>
  <c r="BA54" i="13"/>
  <c r="AD54" i="13"/>
  <c r="AV55" i="13"/>
  <c r="AO82" i="17" s="1"/>
  <c r="Y55" i="13"/>
  <c r="AB82" i="17" s="1"/>
  <c r="AG54" i="19" s="1"/>
  <c r="CH6" i="13"/>
  <c r="CA55" i="13"/>
  <c r="AG55" i="13"/>
  <c r="BD55" i="13"/>
  <c r="CP6" i="13"/>
  <c r="BV56" i="13"/>
  <c r="AB56" i="13"/>
  <c r="AY56" i="13"/>
  <c r="T56" i="13"/>
  <c r="U56" i="13"/>
  <c r="W56" i="13"/>
  <c r="CD56" i="13"/>
  <c r="BG56" i="13"/>
  <c r="AJ56" i="13"/>
  <c r="BY57" i="13"/>
  <c r="BB57" i="13"/>
  <c r="AE57" i="13"/>
  <c r="BT58" i="13"/>
  <c r="Z58" i="13"/>
  <c r="R58" i="13"/>
  <c r="S58" i="13"/>
  <c r="AW58" i="13"/>
  <c r="CB58" i="13"/>
  <c r="AH58" i="13"/>
  <c r="BE58" i="13"/>
  <c r="BW59" i="13"/>
  <c r="AC59" i="13"/>
  <c r="AZ59" i="13"/>
  <c r="CE59" i="13"/>
  <c r="BH59" i="13"/>
  <c r="AK59" i="13"/>
  <c r="BZ60" i="13"/>
  <c r="BC60" i="13"/>
  <c r="AF60" i="13"/>
  <c r="BU61" i="13"/>
  <c r="AX61" i="13"/>
  <c r="AA61" i="13"/>
  <c r="CC61" i="13"/>
  <c r="AI61" i="13"/>
  <c r="BF61" i="13"/>
  <c r="BX62" i="13"/>
  <c r="AD62" i="13"/>
  <c r="BA62" i="13"/>
  <c r="Y63" i="13"/>
  <c r="AB90" i="17" s="1"/>
  <c r="AG62" i="19" s="1"/>
  <c r="AV63" i="13"/>
  <c r="AO90" i="17" s="1"/>
  <c r="CA63" i="13"/>
  <c r="AG63" i="13"/>
  <c r="BD63" i="13"/>
  <c r="BV64" i="13"/>
  <c r="AY64" i="13"/>
  <c r="T64" i="13"/>
  <c r="AB64" i="13"/>
  <c r="U64" i="13"/>
  <c r="W64" i="13"/>
  <c r="CD64" i="13"/>
  <c r="BG64" i="13"/>
  <c r="AJ64" i="13"/>
  <c r="BY65" i="13"/>
  <c r="BB65" i="13"/>
  <c r="AE65" i="13"/>
  <c r="BT66" i="13"/>
  <c r="AW66" i="13"/>
  <c r="R66" i="13"/>
  <c r="Z66" i="13"/>
  <c r="S66" i="13"/>
  <c r="AW78" i="13"/>
  <c r="CB66" i="13"/>
  <c r="BE66" i="13"/>
  <c r="AH66" i="13"/>
  <c r="BE78" i="13"/>
  <c r="BW67" i="13"/>
  <c r="AZ67" i="13"/>
  <c r="AC67" i="13"/>
  <c r="AZ79" i="13"/>
  <c r="CE67" i="13"/>
  <c r="AK67" i="13"/>
  <c r="BH67" i="13"/>
  <c r="BH79" i="13"/>
  <c r="BZ68" i="13"/>
  <c r="BC68" i="13"/>
  <c r="AF68" i="13"/>
  <c r="BC80" i="13"/>
  <c r="BU69" i="13"/>
  <c r="AX69" i="13"/>
  <c r="AA69" i="13"/>
  <c r="AX81" i="13"/>
  <c r="CC69" i="13"/>
  <c r="AI69" i="13"/>
  <c r="BF69" i="13"/>
  <c r="BF81" i="13"/>
  <c r="BX70" i="13"/>
  <c r="BA70" i="13"/>
  <c r="AD70" i="13"/>
  <c r="BA82" i="13"/>
  <c r="Y71" i="13"/>
  <c r="AB98" i="17" s="1"/>
  <c r="AG70" i="19" s="1"/>
  <c r="AV71" i="13"/>
  <c r="AO98" i="17" s="1"/>
  <c r="AV83" i="13"/>
  <c r="AO110" i="17" s="1"/>
  <c r="CA71" i="13"/>
  <c r="AG71" i="13"/>
  <c r="BD71" i="13"/>
  <c r="BD83" i="13"/>
  <c r="BV72" i="13"/>
  <c r="AY72" i="13"/>
  <c r="AB72" i="13"/>
  <c r="T72" i="13"/>
  <c r="U72" i="13"/>
  <c r="W72" i="13"/>
  <c r="AY84" i="13"/>
  <c r="CD72" i="13"/>
  <c r="BG72" i="13"/>
  <c r="AJ72" i="13"/>
  <c r="BG84" i="13"/>
  <c r="BY73" i="13"/>
  <c r="AE73" i="13"/>
  <c r="BB73" i="13"/>
  <c r="BB85" i="13"/>
  <c r="BT74" i="13"/>
  <c r="Z74" i="13"/>
  <c r="S74" i="13"/>
  <c r="AW74" i="13"/>
  <c r="R74" i="13"/>
  <c r="AW86" i="13"/>
  <c r="CB74" i="13"/>
  <c r="BE74" i="13"/>
  <c r="AH74" i="13"/>
  <c r="BE86" i="13"/>
  <c r="BW75" i="13"/>
  <c r="AC75" i="13"/>
  <c r="AZ75" i="13"/>
  <c r="AZ87" i="13"/>
  <c r="CE75" i="13"/>
  <c r="AK75" i="13"/>
  <c r="BH75" i="13"/>
  <c r="BH87" i="13"/>
  <c r="BZ76" i="13"/>
  <c r="AF76" i="13"/>
  <c r="BC76" i="13"/>
  <c r="BC88" i="13"/>
  <c r="BU77" i="13"/>
  <c r="AX77" i="13"/>
  <c r="AA77" i="13"/>
  <c r="AX89" i="13"/>
  <c r="BU78" i="13"/>
  <c r="AA78" i="13"/>
  <c r="CC77" i="13"/>
  <c r="AI77" i="13"/>
  <c r="BF77" i="13"/>
  <c r="BF89" i="13"/>
  <c r="CC78" i="13"/>
  <c r="AI78" i="13"/>
  <c r="D99" i="17"/>
  <c r="AS99" i="17" s="1"/>
  <c r="BS72" i="13"/>
  <c r="D91" i="17"/>
  <c r="AS91" i="17" s="1"/>
  <c r="BS64" i="13"/>
  <c r="D83" i="17"/>
  <c r="AS83" i="17" s="1"/>
  <c r="BS56" i="13"/>
  <c r="D75" i="17"/>
  <c r="BS48" i="13"/>
  <c r="D67" i="17"/>
  <c r="BS40" i="13"/>
  <c r="D59" i="17"/>
  <c r="BS32" i="13"/>
  <c r="D51" i="17"/>
  <c r="BS24" i="13"/>
  <c r="D43" i="17"/>
  <c r="BS16" i="13"/>
  <c r="D35" i="17"/>
  <c r="BS8" i="13"/>
  <c r="AJ25" i="35"/>
  <c r="AJ43" i="35"/>
  <c r="AM60" i="35"/>
  <c r="AM6" i="35"/>
  <c r="AA57" i="35"/>
  <c r="AA17" i="35"/>
  <c r="AP10" i="35"/>
  <c r="AD40" i="35"/>
  <c r="AG33" i="35"/>
  <c r="AJ58" i="35"/>
  <c r="AP30" i="35"/>
  <c r="AD37" i="35"/>
  <c r="AG38" i="35"/>
  <c r="AG6" i="35"/>
  <c r="AJ31" i="35"/>
  <c r="AM72" i="35"/>
  <c r="AM56" i="35"/>
  <c r="AA68" i="35"/>
  <c r="AA60" i="35"/>
  <c r="AJ36" i="35"/>
  <c r="AA45" i="35"/>
  <c r="AD66" i="35"/>
  <c r="AG75" i="35"/>
  <c r="AG51" i="35"/>
  <c r="AG27" i="35"/>
  <c r="AJ12" i="35"/>
  <c r="AP32" i="35"/>
  <c r="AA14" i="35"/>
  <c r="L50" i="32"/>
  <c r="S50" i="32"/>
  <c r="M50" i="32"/>
  <c r="R50" i="32"/>
  <c r="Q50" i="32"/>
  <c r="U50" i="32"/>
  <c r="N50" i="32"/>
  <c r="T50" i="32"/>
  <c r="P50" i="32"/>
  <c r="O50" i="32"/>
  <c r="L71" i="32"/>
  <c r="U71" i="32"/>
  <c r="Q71" i="32"/>
  <c r="T71" i="32"/>
  <c r="P71" i="32"/>
  <c r="R71" i="32"/>
  <c r="S71" i="32"/>
  <c r="N71" i="32"/>
  <c r="M71" i="32"/>
  <c r="O71" i="32"/>
  <c r="V18" i="26"/>
  <c r="X19" i="33" s="1"/>
  <c r="L33" i="32"/>
  <c r="U33" i="32"/>
  <c r="T33" i="32"/>
  <c r="S33" i="32"/>
  <c r="Q33" i="32"/>
  <c r="M33" i="32"/>
  <c r="O33" i="32"/>
  <c r="P33" i="32"/>
  <c r="R33" i="32"/>
  <c r="N33" i="32"/>
  <c r="L32" i="32"/>
  <c r="Q32" i="32"/>
  <c r="T32" i="32"/>
  <c r="P32" i="32"/>
  <c r="O32" i="32"/>
  <c r="R32" i="32"/>
  <c r="N32" i="32"/>
  <c r="S32" i="32"/>
  <c r="M32" i="32"/>
  <c r="U32" i="32"/>
  <c r="L76" i="32"/>
  <c r="M76" i="32"/>
  <c r="T76" i="32"/>
  <c r="N76" i="32"/>
  <c r="U76" i="32"/>
  <c r="O76" i="32"/>
  <c r="R76" i="32"/>
  <c r="Q76" i="32"/>
  <c r="S76" i="32"/>
  <c r="P76" i="32"/>
  <c r="L70" i="32"/>
  <c r="M70" i="32"/>
  <c r="O70" i="32"/>
  <c r="U70" i="32"/>
  <c r="N70" i="32"/>
  <c r="P70" i="32"/>
  <c r="R70" i="32"/>
  <c r="T70" i="32"/>
  <c r="S70" i="32"/>
  <c r="Q70" i="32"/>
  <c r="L67" i="32"/>
  <c r="S67" i="32"/>
  <c r="N67" i="32"/>
  <c r="T67" i="32"/>
  <c r="M67" i="32"/>
  <c r="O67" i="32"/>
  <c r="U67" i="32"/>
  <c r="Q67" i="32"/>
  <c r="R67" i="32"/>
  <c r="P67" i="32"/>
  <c r="L60" i="32"/>
  <c r="Q60" i="32"/>
  <c r="S60" i="32"/>
  <c r="U60" i="32"/>
  <c r="O60" i="32"/>
  <c r="N60" i="32"/>
  <c r="T60" i="32"/>
  <c r="R60" i="32"/>
  <c r="M60" i="32"/>
  <c r="P60" i="32"/>
  <c r="L20" i="32"/>
  <c r="O20" i="32"/>
  <c r="R20" i="32"/>
  <c r="P20" i="32"/>
  <c r="T20" i="32"/>
  <c r="Q20" i="32"/>
  <c r="M20" i="32"/>
  <c r="S20" i="32"/>
  <c r="U20" i="32"/>
  <c r="N20" i="32"/>
  <c r="A89" i="10"/>
  <c r="A87" i="10"/>
  <c r="A86" i="10"/>
  <c r="A85" i="10"/>
  <c r="A84" i="10"/>
  <c r="A83" i="10"/>
  <c r="A81" i="10"/>
  <c r="A79" i="10"/>
  <c r="N77" i="10"/>
  <c r="M77" i="10"/>
  <c r="L77" i="10"/>
  <c r="K77" i="10"/>
  <c r="J77" i="10"/>
  <c r="I77" i="10"/>
  <c r="H77" i="10"/>
  <c r="G77" i="10"/>
  <c r="F77" i="10"/>
  <c r="E77" i="10"/>
  <c r="D77" i="10"/>
  <c r="C77" i="10"/>
  <c r="B77" i="10"/>
  <c r="A77" i="10"/>
  <c r="N76" i="10"/>
  <c r="M76" i="10"/>
  <c r="L76" i="10"/>
  <c r="K76" i="10"/>
  <c r="J76" i="10"/>
  <c r="I76" i="10"/>
  <c r="H76" i="10"/>
  <c r="G76" i="10"/>
  <c r="F76" i="10"/>
  <c r="E76" i="10"/>
  <c r="D76" i="10"/>
  <c r="C76" i="10"/>
  <c r="B76" i="10"/>
  <c r="A76" i="10"/>
  <c r="N75" i="10"/>
  <c r="M75" i="10"/>
  <c r="L75" i="10"/>
  <c r="K75" i="10"/>
  <c r="J75" i="10"/>
  <c r="I75" i="10"/>
  <c r="H75" i="10"/>
  <c r="G75" i="10"/>
  <c r="F75" i="10"/>
  <c r="E75" i="10"/>
  <c r="D75" i="10"/>
  <c r="C75" i="10"/>
  <c r="B75" i="10"/>
  <c r="A75" i="10"/>
  <c r="N74" i="10"/>
  <c r="M74" i="10"/>
  <c r="L74" i="10"/>
  <c r="K74" i="10"/>
  <c r="J74" i="10"/>
  <c r="I74" i="10"/>
  <c r="H74" i="10"/>
  <c r="G74" i="10"/>
  <c r="F74" i="10"/>
  <c r="E74" i="10"/>
  <c r="D74" i="10"/>
  <c r="C74" i="10"/>
  <c r="B74" i="10"/>
  <c r="A74" i="10"/>
  <c r="N73" i="10"/>
  <c r="M73" i="10"/>
  <c r="L73" i="10"/>
  <c r="K73" i="10"/>
  <c r="J73" i="10"/>
  <c r="I73" i="10"/>
  <c r="H73" i="10"/>
  <c r="G73" i="10"/>
  <c r="F73" i="10"/>
  <c r="E73" i="10"/>
  <c r="D73" i="10"/>
  <c r="C73" i="10"/>
  <c r="B73" i="10"/>
  <c r="A73" i="10"/>
  <c r="N72" i="10"/>
  <c r="M72" i="10"/>
  <c r="L72" i="10"/>
  <c r="K72" i="10"/>
  <c r="J72" i="10"/>
  <c r="I72" i="10"/>
  <c r="H72" i="10"/>
  <c r="G72" i="10"/>
  <c r="F72" i="10"/>
  <c r="E72" i="10"/>
  <c r="D72" i="10"/>
  <c r="C72" i="10"/>
  <c r="B72" i="10"/>
  <c r="A72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A71" i="10"/>
  <c r="N70" i="10"/>
  <c r="M70" i="10"/>
  <c r="L70" i="10"/>
  <c r="K70" i="10"/>
  <c r="J70" i="10"/>
  <c r="I70" i="10"/>
  <c r="H70" i="10"/>
  <c r="G70" i="10"/>
  <c r="F70" i="10"/>
  <c r="E70" i="10"/>
  <c r="D70" i="10"/>
  <c r="C70" i="10"/>
  <c r="B70" i="10"/>
  <c r="A70" i="10"/>
  <c r="N69" i="10"/>
  <c r="M69" i="10"/>
  <c r="L69" i="10"/>
  <c r="K69" i="10"/>
  <c r="J69" i="10"/>
  <c r="I69" i="10"/>
  <c r="H69" i="10"/>
  <c r="G69" i="10"/>
  <c r="F69" i="10"/>
  <c r="E69" i="10"/>
  <c r="D69" i="10"/>
  <c r="C69" i="10"/>
  <c r="B69" i="10"/>
  <c r="A69" i="10"/>
  <c r="N68" i="10"/>
  <c r="M68" i="10"/>
  <c r="L68" i="10"/>
  <c r="K68" i="10"/>
  <c r="J68" i="10"/>
  <c r="I68" i="10"/>
  <c r="H68" i="10"/>
  <c r="G68" i="10"/>
  <c r="F68" i="10"/>
  <c r="E68" i="10"/>
  <c r="D68" i="10"/>
  <c r="C68" i="10"/>
  <c r="B68" i="10"/>
  <c r="A68" i="10"/>
  <c r="N67" i="10"/>
  <c r="M67" i="10"/>
  <c r="L67" i="10"/>
  <c r="K67" i="10"/>
  <c r="J67" i="10"/>
  <c r="I67" i="10"/>
  <c r="H67" i="10"/>
  <c r="G67" i="10"/>
  <c r="F67" i="10"/>
  <c r="E67" i="10"/>
  <c r="D67" i="10"/>
  <c r="C67" i="10"/>
  <c r="B67" i="10"/>
  <c r="A67" i="10"/>
  <c r="N66" i="10"/>
  <c r="M66" i="10"/>
  <c r="L66" i="10"/>
  <c r="K66" i="10"/>
  <c r="J66" i="10"/>
  <c r="I66" i="10"/>
  <c r="H66" i="10"/>
  <c r="G66" i="10"/>
  <c r="F66" i="10"/>
  <c r="E66" i="10"/>
  <c r="D66" i="10"/>
  <c r="C66" i="10"/>
  <c r="B66" i="10"/>
  <c r="A66" i="10"/>
  <c r="N65" i="10"/>
  <c r="M65" i="10"/>
  <c r="L65" i="10"/>
  <c r="K65" i="10"/>
  <c r="J65" i="10"/>
  <c r="I65" i="10"/>
  <c r="H65" i="10"/>
  <c r="G65" i="10"/>
  <c r="F65" i="10"/>
  <c r="E65" i="10"/>
  <c r="D65" i="10"/>
  <c r="C65" i="10"/>
  <c r="B65" i="10"/>
  <c r="A65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B64" i="10"/>
  <c r="A64" i="10"/>
  <c r="N63" i="10"/>
  <c r="M63" i="10"/>
  <c r="L63" i="10"/>
  <c r="K63" i="10"/>
  <c r="J63" i="10"/>
  <c r="I63" i="10"/>
  <c r="H63" i="10"/>
  <c r="G63" i="10"/>
  <c r="F63" i="10"/>
  <c r="E63" i="10"/>
  <c r="D63" i="10"/>
  <c r="C63" i="10"/>
  <c r="B63" i="10"/>
  <c r="A63" i="10"/>
  <c r="N62" i="10"/>
  <c r="M62" i="10"/>
  <c r="L62" i="10"/>
  <c r="K62" i="10"/>
  <c r="J62" i="10"/>
  <c r="I62" i="10"/>
  <c r="H62" i="10"/>
  <c r="G62" i="10"/>
  <c r="F62" i="10"/>
  <c r="E62" i="10"/>
  <c r="D62" i="10"/>
  <c r="C62" i="10"/>
  <c r="B62" i="10"/>
  <c r="A62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61" i="10"/>
  <c r="N60" i="10"/>
  <c r="M60" i="10"/>
  <c r="L60" i="10"/>
  <c r="K60" i="10"/>
  <c r="J60" i="10"/>
  <c r="I60" i="10"/>
  <c r="H60" i="10"/>
  <c r="G60" i="10"/>
  <c r="F60" i="10"/>
  <c r="E60" i="10"/>
  <c r="D60" i="10"/>
  <c r="C60" i="10"/>
  <c r="B60" i="10"/>
  <c r="A60" i="10"/>
  <c r="N59" i="10"/>
  <c r="M59" i="10"/>
  <c r="L59" i="10"/>
  <c r="K59" i="10"/>
  <c r="J59" i="10"/>
  <c r="I59" i="10"/>
  <c r="H59" i="10"/>
  <c r="G59" i="10"/>
  <c r="F59" i="10"/>
  <c r="E59" i="10"/>
  <c r="D59" i="10"/>
  <c r="C59" i="10"/>
  <c r="B59" i="10"/>
  <c r="A59" i="10"/>
  <c r="N58" i="10"/>
  <c r="M58" i="10"/>
  <c r="L58" i="10"/>
  <c r="K58" i="10"/>
  <c r="J58" i="10"/>
  <c r="I58" i="10"/>
  <c r="H58" i="10"/>
  <c r="G58" i="10"/>
  <c r="F58" i="10"/>
  <c r="E58" i="10"/>
  <c r="D58" i="10"/>
  <c r="C58" i="10"/>
  <c r="B58" i="10"/>
  <c r="A58" i="10"/>
  <c r="N57" i="10"/>
  <c r="M57" i="10"/>
  <c r="L57" i="10"/>
  <c r="K57" i="10"/>
  <c r="J57" i="10"/>
  <c r="I57" i="10"/>
  <c r="H57" i="10"/>
  <c r="G57" i="10"/>
  <c r="F57" i="10"/>
  <c r="E57" i="10"/>
  <c r="D57" i="10"/>
  <c r="C57" i="10"/>
  <c r="B57" i="10"/>
  <c r="A57" i="10"/>
  <c r="N56" i="10"/>
  <c r="M56" i="10"/>
  <c r="L56" i="10"/>
  <c r="K56" i="10"/>
  <c r="J56" i="10"/>
  <c r="I56" i="10"/>
  <c r="H56" i="10"/>
  <c r="G56" i="10"/>
  <c r="F56" i="10"/>
  <c r="E56" i="10"/>
  <c r="D56" i="10"/>
  <c r="C56" i="10"/>
  <c r="B56" i="10"/>
  <c r="A56" i="10"/>
  <c r="N55" i="10"/>
  <c r="M55" i="10"/>
  <c r="L55" i="10"/>
  <c r="K55" i="10"/>
  <c r="J55" i="10"/>
  <c r="I55" i="10"/>
  <c r="H55" i="10"/>
  <c r="G55" i="10"/>
  <c r="F55" i="10"/>
  <c r="E55" i="10"/>
  <c r="D55" i="10"/>
  <c r="C55" i="10"/>
  <c r="B55" i="10"/>
  <c r="A55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B54" i="10"/>
  <c r="A54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B53" i="10"/>
  <c r="A53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B52" i="10"/>
  <c r="A52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B51" i="10"/>
  <c r="A51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B50" i="10"/>
  <c r="A50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B49" i="10"/>
  <c r="A49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B48" i="10"/>
  <c r="A48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B47" i="10"/>
  <c r="A47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B46" i="10"/>
  <c r="A46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B45" i="10"/>
  <c r="A45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B44" i="10"/>
  <c r="A44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B43" i="10"/>
  <c r="A43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B42" i="10"/>
  <c r="A42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B41" i="10"/>
  <c r="A41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B40" i="10"/>
  <c r="A40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B39" i="10"/>
  <c r="A39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B38" i="10"/>
  <c r="A38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B37" i="10"/>
  <c r="A37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B36" i="10"/>
  <c r="A36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B35" i="10"/>
  <c r="A35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B34" i="10"/>
  <c r="A34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B33" i="10"/>
  <c r="A33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A32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A31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B30" i="10"/>
  <c r="A30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B29" i="10"/>
  <c r="A29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B28" i="10"/>
  <c r="A28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B27" i="10"/>
  <c r="A27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B26" i="10"/>
  <c r="A26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B25" i="10"/>
  <c r="A25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B24" i="10"/>
  <c r="A24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B23" i="10"/>
  <c r="A23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B22" i="10"/>
  <c r="A22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A21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B20" i="10"/>
  <c r="A20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A19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B18" i="10"/>
  <c r="A18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B17" i="10"/>
  <c r="A17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B16" i="10"/>
  <c r="A16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B15" i="10"/>
  <c r="A15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A14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A13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A12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A11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B10" i="10"/>
  <c r="A10" i="10"/>
  <c r="N9" i="10"/>
  <c r="M9" i="10"/>
  <c r="L9" i="10"/>
  <c r="K9" i="10"/>
  <c r="J9" i="10"/>
  <c r="I9" i="10"/>
  <c r="H9" i="10"/>
  <c r="G9" i="10"/>
  <c r="F9" i="10"/>
  <c r="E9" i="10"/>
  <c r="D9" i="10"/>
  <c r="C9" i="10"/>
  <c r="B9" i="10"/>
  <c r="A9" i="10"/>
  <c r="N8" i="10"/>
  <c r="M8" i="10"/>
  <c r="L8" i="10"/>
  <c r="K8" i="10"/>
  <c r="J8" i="10"/>
  <c r="I8" i="10"/>
  <c r="H8" i="10"/>
  <c r="G8" i="10"/>
  <c r="F8" i="10"/>
  <c r="E8" i="10"/>
  <c r="D8" i="10"/>
  <c r="C8" i="10"/>
  <c r="B8" i="10"/>
  <c r="A8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Y6" i="10" s="1"/>
  <c r="AB33" i="14" s="1"/>
  <c r="R5" i="19" s="1"/>
  <c r="A6" i="10"/>
  <c r="N5" i="10"/>
  <c r="M5" i="10"/>
  <c r="L5" i="10"/>
  <c r="K5" i="10"/>
  <c r="J5" i="10"/>
  <c r="I5" i="10"/>
  <c r="H5" i="10"/>
  <c r="G5" i="10"/>
  <c r="F5" i="10"/>
  <c r="E5" i="10"/>
  <c r="D5" i="10"/>
  <c r="C5" i="10"/>
  <c r="A5" i="10"/>
  <c r="N77" i="8"/>
  <c r="M77" i="8"/>
  <c r="L77" i="8"/>
  <c r="K77" i="8"/>
  <c r="J77" i="8"/>
  <c r="I77" i="8"/>
  <c r="H77" i="8"/>
  <c r="G77" i="8"/>
  <c r="F77" i="8"/>
  <c r="E77" i="8"/>
  <c r="D77" i="8"/>
  <c r="C77" i="8"/>
  <c r="B77" i="8"/>
  <c r="A77" i="8"/>
  <c r="N76" i="8"/>
  <c r="M76" i="8"/>
  <c r="L76" i="8"/>
  <c r="K76" i="8"/>
  <c r="J76" i="8"/>
  <c r="I76" i="8"/>
  <c r="H76" i="8"/>
  <c r="G76" i="8"/>
  <c r="F76" i="8"/>
  <c r="E76" i="8"/>
  <c r="D76" i="8"/>
  <c r="C76" i="8"/>
  <c r="B76" i="8"/>
  <c r="A76" i="8"/>
  <c r="N75" i="8"/>
  <c r="M75" i="8"/>
  <c r="L75" i="8"/>
  <c r="K75" i="8"/>
  <c r="J75" i="8"/>
  <c r="I75" i="8"/>
  <c r="H75" i="8"/>
  <c r="G75" i="8"/>
  <c r="F75" i="8"/>
  <c r="E75" i="8"/>
  <c r="D75" i="8"/>
  <c r="C75" i="8"/>
  <c r="B75" i="8"/>
  <c r="A75" i="8"/>
  <c r="N74" i="8"/>
  <c r="M74" i="8"/>
  <c r="L74" i="8"/>
  <c r="K74" i="8"/>
  <c r="J74" i="8"/>
  <c r="I74" i="8"/>
  <c r="H74" i="8"/>
  <c r="G74" i="8"/>
  <c r="F74" i="8"/>
  <c r="E74" i="8"/>
  <c r="D74" i="8"/>
  <c r="C74" i="8"/>
  <c r="B74" i="8"/>
  <c r="A74" i="8"/>
  <c r="N73" i="8"/>
  <c r="M73" i="8"/>
  <c r="L73" i="8"/>
  <c r="K73" i="8"/>
  <c r="J73" i="8"/>
  <c r="I73" i="8"/>
  <c r="H73" i="8"/>
  <c r="G73" i="8"/>
  <c r="F73" i="8"/>
  <c r="E73" i="8"/>
  <c r="D73" i="8"/>
  <c r="C73" i="8"/>
  <c r="B73" i="8"/>
  <c r="A73" i="8"/>
  <c r="N72" i="8"/>
  <c r="M72" i="8"/>
  <c r="L72" i="8"/>
  <c r="K72" i="8"/>
  <c r="J72" i="8"/>
  <c r="I72" i="8"/>
  <c r="H72" i="8"/>
  <c r="G72" i="8"/>
  <c r="F72" i="8"/>
  <c r="E72" i="8"/>
  <c r="D72" i="8"/>
  <c r="C72" i="8"/>
  <c r="B72" i="8"/>
  <c r="A72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A71" i="8"/>
  <c r="N70" i="8"/>
  <c r="M70" i="8"/>
  <c r="L70" i="8"/>
  <c r="K70" i="8"/>
  <c r="J70" i="8"/>
  <c r="I70" i="8"/>
  <c r="H70" i="8"/>
  <c r="G70" i="8"/>
  <c r="F70" i="8"/>
  <c r="E70" i="8"/>
  <c r="D70" i="8"/>
  <c r="C70" i="8"/>
  <c r="B70" i="8"/>
  <c r="A70" i="8"/>
  <c r="N69" i="8"/>
  <c r="M69" i="8"/>
  <c r="L69" i="8"/>
  <c r="K69" i="8"/>
  <c r="J69" i="8"/>
  <c r="I69" i="8"/>
  <c r="H69" i="8"/>
  <c r="G69" i="8"/>
  <c r="F69" i="8"/>
  <c r="E69" i="8"/>
  <c r="D69" i="8"/>
  <c r="C69" i="8"/>
  <c r="B69" i="8"/>
  <c r="A69" i="8"/>
  <c r="N68" i="8"/>
  <c r="M68" i="8"/>
  <c r="L68" i="8"/>
  <c r="K68" i="8"/>
  <c r="J68" i="8"/>
  <c r="I68" i="8"/>
  <c r="H68" i="8"/>
  <c r="G68" i="8"/>
  <c r="F68" i="8"/>
  <c r="E68" i="8"/>
  <c r="D68" i="8"/>
  <c r="C68" i="8"/>
  <c r="B68" i="8"/>
  <c r="A68" i="8"/>
  <c r="N67" i="8"/>
  <c r="M67" i="8"/>
  <c r="L67" i="8"/>
  <c r="K67" i="8"/>
  <c r="J67" i="8"/>
  <c r="I67" i="8"/>
  <c r="H67" i="8"/>
  <c r="G67" i="8"/>
  <c r="F67" i="8"/>
  <c r="E67" i="8"/>
  <c r="D67" i="8"/>
  <c r="C67" i="8"/>
  <c r="B67" i="8"/>
  <c r="A67" i="8"/>
  <c r="N66" i="8"/>
  <c r="M66" i="8"/>
  <c r="L66" i="8"/>
  <c r="K66" i="8"/>
  <c r="J66" i="8"/>
  <c r="I66" i="8"/>
  <c r="H66" i="8"/>
  <c r="G66" i="8"/>
  <c r="F66" i="8"/>
  <c r="E66" i="8"/>
  <c r="D66" i="8"/>
  <c r="C66" i="8"/>
  <c r="B66" i="8"/>
  <c r="A66" i="8"/>
  <c r="N65" i="8"/>
  <c r="M65" i="8"/>
  <c r="L65" i="8"/>
  <c r="K65" i="8"/>
  <c r="J65" i="8"/>
  <c r="I65" i="8"/>
  <c r="H65" i="8"/>
  <c r="G65" i="8"/>
  <c r="F65" i="8"/>
  <c r="E65" i="8"/>
  <c r="D65" i="8"/>
  <c r="C65" i="8"/>
  <c r="B65" i="8"/>
  <c r="A65" i="8"/>
  <c r="N64" i="8"/>
  <c r="M64" i="8"/>
  <c r="L64" i="8"/>
  <c r="K64" i="8"/>
  <c r="J64" i="8"/>
  <c r="I64" i="8"/>
  <c r="H64" i="8"/>
  <c r="G64" i="8"/>
  <c r="F64" i="8"/>
  <c r="E64" i="8"/>
  <c r="D64" i="8"/>
  <c r="C64" i="8"/>
  <c r="B64" i="8"/>
  <c r="A64" i="8"/>
  <c r="N63" i="8"/>
  <c r="M63" i="8"/>
  <c r="L63" i="8"/>
  <c r="K63" i="8"/>
  <c r="J63" i="8"/>
  <c r="I63" i="8"/>
  <c r="H63" i="8"/>
  <c r="G63" i="8"/>
  <c r="F63" i="8"/>
  <c r="E63" i="8"/>
  <c r="D63" i="8"/>
  <c r="C63" i="8"/>
  <c r="B63" i="8"/>
  <c r="A63" i="8"/>
  <c r="N62" i="8"/>
  <c r="M62" i="8"/>
  <c r="L62" i="8"/>
  <c r="K62" i="8"/>
  <c r="J62" i="8"/>
  <c r="I62" i="8"/>
  <c r="H62" i="8"/>
  <c r="G62" i="8"/>
  <c r="F62" i="8"/>
  <c r="E62" i="8"/>
  <c r="D62" i="8"/>
  <c r="C62" i="8"/>
  <c r="B62" i="8"/>
  <c r="A62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A61" i="8"/>
  <c r="N60" i="8"/>
  <c r="M60" i="8"/>
  <c r="L60" i="8"/>
  <c r="K60" i="8"/>
  <c r="J60" i="8"/>
  <c r="I60" i="8"/>
  <c r="H60" i="8"/>
  <c r="G60" i="8"/>
  <c r="F60" i="8"/>
  <c r="E60" i="8"/>
  <c r="D60" i="8"/>
  <c r="C60" i="8"/>
  <c r="B60" i="8"/>
  <c r="A60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A59" i="8"/>
  <c r="N58" i="8"/>
  <c r="M58" i="8"/>
  <c r="L58" i="8"/>
  <c r="K58" i="8"/>
  <c r="J58" i="8"/>
  <c r="I58" i="8"/>
  <c r="H58" i="8"/>
  <c r="G58" i="8"/>
  <c r="F58" i="8"/>
  <c r="E58" i="8"/>
  <c r="D58" i="8"/>
  <c r="C58" i="8"/>
  <c r="B58" i="8"/>
  <c r="A58" i="8"/>
  <c r="N57" i="8"/>
  <c r="M57" i="8"/>
  <c r="L57" i="8"/>
  <c r="K57" i="8"/>
  <c r="J57" i="8"/>
  <c r="I57" i="8"/>
  <c r="H57" i="8"/>
  <c r="G57" i="8"/>
  <c r="F57" i="8"/>
  <c r="E57" i="8"/>
  <c r="D57" i="8"/>
  <c r="C57" i="8"/>
  <c r="B57" i="8"/>
  <c r="A57" i="8"/>
  <c r="N56" i="8"/>
  <c r="M56" i="8"/>
  <c r="L56" i="8"/>
  <c r="K56" i="8"/>
  <c r="J56" i="8"/>
  <c r="I56" i="8"/>
  <c r="H56" i="8"/>
  <c r="G56" i="8"/>
  <c r="F56" i="8"/>
  <c r="E56" i="8"/>
  <c r="D56" i="8"/>
  <c r="C56" i="8"/>
  <c r="B56" i="8"/>
  <c r="A56" i="8"/>
  <c r="N55" i="8"/>
  <c r="M55" i="8"/>
  <c r="L55" i="8"/>
  <c r="K55" i="8"/>
  <c r="J55" i="8"/>
  <c r="I55" i="8"/>
  <c r="H55" i="8"/>
  <c r="G55" i="8"/>
  <c r="F55" i="8"/>
  <c r="E55" i="8"/>
  <c r="D55" i="8"/>
  <c r="C55" i="8"/>
  <c r="B55" i="8"/>
  <c r="A55" i="8"/>
  <c r="N54" i="8"/>
  <c r="M54" i="8"/>
  <c r="L54" i="8"/>
  <c r="K54" i="8"/>
  <c r="J54" i="8"/>
  <c r="I54" i="8"/>
  <c r="H54" i="8"/>
  <c r="G54" i="8"/>
  <c r="F54" i="8"/>
  <c r="E54" i="8"/>
  <c r="D54" i="8"/>
  <c r="C54" i="8"/>
  <c r="B54" i="8"/>
  <c r="A54" i="8"/>
  <c r="N53" i="8"/>
  <c r="M53" i="8"/>
  <c r="L53" i="8"/>
  <c r="K53" i="8"/>
  <c r="J53" i="8"/>
  <c r="I53" i="8"/>
  <c r="H53" i="8"/>
  <c r="G53" i="8"/>
  <c r="F53" i="8"/>
  <c r="E53" i="8"/>
  <c r="D53" i="8"/>
  <c r="C53" i="8"/>
  <c r="B53" i="8"/>
  <c r="A53" i="8"/>
  <c r="N52" i="8"/>
  <c r="M52" i="8"/>
  <c r="L52" i="8"/>
  <c r="K52" i="8"/>
  <c r="J52" i="8"/>
  <c r="I52" i="8"/>
  <c r="H52" i="8"/>
  <c r="G52" i="8"/>
  <c r="F52" i="8"/>
  <c r="E52" i="8"/>
  <c r="D52" i="8"/>
  <c r="C52" i="8"/>
  <c r="B52" i="8"/>
  <c r="A52" i="8"/>
  <c r="N51" i="8"/>
  <c r="M51" i="8"/>
  <c r="L51" i="8"/>
  <c r="K51" i="8"/>
  <c r="J51" i="8"/>
  <c r="I51" i="8"/>
  <c r="H51" i="8"/>
  <c r="G51" i="8"/>
  <c r="F51" i="8"/>
  <c r="E51" i="8"/>
  <c r="D51" i="8"/>
  <c r="C51" i="8"/>
  <c r="B51" i="8"/>
  <c r="A51" i="8"/>
  <c r="N50" i="8"/>
  <c r="M50" i="8"/>
  <c r="L50" i="8"/>
  <c r="K50" i="8"/>
  <c r="J50" i="8"/>
  <c r="I50" i="8"/>
  <c r="H50" i="8"/>
  <c r="G50" i="8"/>
  <c r="F50" i="8"/>
  <c r="E50" i="8"/>
  <c r="D50" i="8"/>
  <c r="C50" i="8"/>
  <c r="B50" i="8"/>
  <c r="A50" i="8"/>
  <c r="N49" i="8"/>
  <c r="M49" i="8"/>
  <c r="L49" i="8"/>
  <c r="K49" i="8"/>
  <c r="J49" i="8"/>
  <c r="I49" i="8"/>
  <c r="H49" i="8"/>
  <c r="G49" i="8"/>
  <c r="F49" i="8"/>
  <c r="E49" i="8"/>
  <c r="D49" i="8"/>
  <c r="C49" i="8"/>
  <c r="B49" i="8"/>
  <c r="A49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A48" i="8"/>
  <c r="N47" i="8"/>
  <c r="M47" i="8"/>
  <c r="L47" i="8"/>
  <c r="K47" i="8"/>
  <c r="J47" i="8"/>
  <c r="I47" i="8"/>
  <c r="H47" i="8"/>
  <c r="G47" i="8"/>
  <c r="F47" i="8"/>
  <c r="E47" i="8"/>
  <c r="D47" i="8"/>
  <c r="C47" i="8"/>
  <c r="B47" i="8"/>
  <c r="A47" i="8"/>
  <c r="N46" i="8"/>
  <c r="M46" i="8"/>
  <c r="L46" i="8"/>
  <c r="K46" i="8"/>
  <c r="J46" i="8"/>
  <c r="I46" i="8"/>
  <c r="H46" i="8"/>
  <c r="G46" i="8"/>
  <c r="F46" i="8"/>
  <c r="E46" i="8"/>
  <c r="D46" i="8"/>
  <c r="C46" i="8"/>
  <c r="B46" i="8"/>
  <c r="A46" i="8"/>
  <c r="N45" i="8"/>
  <c r="M45" i="8"/>
  <c r="L45" i="8"/>
  <c r="K45" i="8"/>
  <c r="J45" i="8"/>
  <c r="I45" i="8"/>
  <c r="H45" i="8"/>
  <c r="G45" i="8"/>
  <c r="F45" i="8"/>
  <c r="E45" i="8"/>
  <c r="D45" i="8"/>
  <c r="C45" i="8"/>
  <c r="B45" i="8"/>
  <c r="A45" i="8"/>
  <c r="N44" i="8"/>
  <c r="M44" i="8"/>
  <c r="L44" i="8"/>
  <c r="K44" i="8"/>
  <c r="J44" i="8"/>
  <c r="I44" i="8"/>
  <c r="H44" i="8"/>
  <c r="G44" i="8"/>
  <c r="F44" i="8"/>
  <c r="E44" i="8"/>
  <c r="D44" i="8"/>
  <c r="C44" i="8"/>
  <c r="B44" i="8"/>
  <c r="A44" i="8"/>
  <c r="N43" i="8"/>
  <c r="M43" i="8"/>
  <c r="L43" i="8"/>
  <c r="K43" i="8"/>
  <c r="J43" i="8"/>
  <c r="I43" i="8"/>
  <c r="H43" i="8"/>
  <c r="G43" i="8"/>
  <c r="F43" i="8"/>
  <c r="E43" i="8"/>
  <c r="D43" i="8"/>
  <c r="C43" i="8"/>
  <c r="B43" i="8"/>
  <c r="A43" i="8"/>
  <c r="N42" i="8"/>
  <c r="M42" i="8"/>
  <c r="L42" i="8"/>
  <c r="K42" i="8"/>
  <c r="J42" i="8"/>
  <c r="I42" i="8"/>
  <c r="H42" i="8"/>
  <c r="G42" i="8"/>
  <c r="F42" i="8"/>
  <c r="E42" i="8"/>
  <c r="D42" i="8"/>
  <c r="C42" i="8"/>
  <c r="B42" i="8"/>
  <c r="A42" i="8"/>
  <c r="N41" i="8"/>
  <c r="M41" i="8"/>
  <c r="L41" i="8"/>
  <c r="K41" i="8"/>
  <c r="J41" i="8"/>
  <c r="I41" i="8"/>
  <c r="H41" i="8"/>
  <c r="G41" i="8"/>
  <c r="F41" i="8"/>
  <c r="E41" i="8"/>
  <c r="D41" i="8"/>
  <c r="C41" i="8"/>
  <c r="B41" i="8"/>
  <c r="A41" i="8"/>
  <c r="N40" i="8"/>
  <c r="M40" i="8"/>
  <c r="L40" i="8"/>
  <c r="K40" i="8"/>
  <c r="J40" i="8"/>
  <c r="I40" i="8"/>
  <c r="H40" i="8"/>
  <c r="G40" i="8"/>
  <c r="F40" i="8"/>
  <c r="E40" i="8"/>
  <c r="D40" i="8"/>
  <c r="C40" i="8"/>
  <c r="B40" i="8"/>
  <c r="A40" i="8"/>
  <c r="N39" i="8"/>
  <c r="M39" i="8"/>
  <c r="L39" i="8"/>
  <c r="K39" i="8"/>
  <c r="J39" i="8"/>
  <c r="I39" i="8"/>
  <c r="H39" i="8"/>
  <c r="G39" i="8"/>
  <c r="F39" i="8"/>
  <c r="E39" i="8"/>
  <c r="D39" i="8"/>
  <c r="C39" i="8"/>
  <c r="B39" i="8"/>
  <c r="A39" i="8"/>
  <c r="N38" i="8"/>
  <c r="M38" i="8"/>
  <c r="L38" i="8"/>
  <c r="K38" i="8"/>
  <c r="J38" i="8"/>
  <c r="I38" i="8"/>
  <c r="H38" i="8"/>
  <c r="G38" i="8"/>
  <c r="F38" i="8"/>
  <c r="E38" i="8"/>
  <c r="D38" i="8"/>
  <c r="C38" i="8"/>
  <c r="B38" i="8"/>
  <c r="A38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A37" i="8"/>
  <c r="N36" i="8"/>
  <c r="M36" i="8"/>
  <c r="L36" i="8"/>
  <c r="K36" i="8"/>
  <c r="J36" i="8"/>
  <c r="I36" i="8"/>
  <c r="H36" i="8"/>
  <c r="G36" i="8"/>
  <c r="F36" i="8"/>
  <c r="E36" i="8"/>
  <c r="D36" i="8"/>
  <c r="C36" i="8"/>
  <c r="B36" i="8"/>
  <c r="A36" i="8"/>
  <c r="N35" i="8"/>
  <c r="M35" i="8"/>
  <c r="L35" i="8"/>
  <c r="K35" i="8"/>
  <c r="J35" i="8"/>
  <c r="I35" i="8"/>
  <c r="H35" i="8"/>
  <c r="G35" i="8"/>
  <c r="F35" i="8"/>
  <c r="E35" i="8"/>
  <c r="D35" i="8"/>
  <c r="C35" i="8"/>
  <c r="B35" i="8"/>
  <c r="A35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A34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A33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32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A31" i="8"/>
  <c r="N30" i="8"/>
  <c r="M30" i="8"/>
  <c r="L30" i="8"/>
  <c r="K30" i="8"/>
  <c r="J30" i="8"/>
  <c r="I30" i="8"/>
  <c r="H30" i="8"/>
  <c r="G30" i="8"/>
  <c r="F30" i="8"/>
  <c r="E30" i="8"/>
  <c r="D30" i="8"/>
  <c r="C30" i="8"/>
  <c r="B30" i="8"/>
  <c r="A30" i="8"/>
  <c r="N29" i="8"/>
  <c r="M29" i="8"/>
  <c r="L29" i="8"/>
  <c r="K29" i="8"/>
  <c r="J29" i="8"/>
  <c r="I29" i="8"/>
  <c r="H29" i="8"/>
  <c r="G29" i="8"/>
  <c r="F29" i="8"/>
  <c r="E29" i="8"/>
  <c r="D29" i="8"/>
  <c r="C29" i="8"/>
  <c r="B29" i="8"/>
  <c r="A29" i="8"/>
  <c r="N28" i="8"/>
  <c r="M28" i="8"/>
  <c r="L28" i="8"/>
  <c r="K28" i="8"/>
  <c r="J28" i="8"/>
  <c r="I28" i="8"/>
  <c r="H28" i="8"/>
  <c r="G28" i="8"/>
  <c r="F28" i="8"/>
  <c r="E28" i="8"/>
  <c r="D28" i="8"/>
  <c r="C28" i="8"/>
  <c r="B28" i="8"/>
  <c r="A28" i="8"/>
  <c r="N27" i="8"/>
  <c r="M27" i="8"/>
  <c r="L27" i="8"/>
  <c r="K27" i="8"/>
  <c r="J27" i="8"/>
  <c r="I27" i="8"/>
  <c r="H27" i="8"/>
  <c r="G27" i="8"/>
  <c r="F27" i="8"/>
  <c r="E27" i="8"/>
  <c r="D27" i="8"/>
  <c r="C27" i="8"/>
  <c r="B27" i="8"/>
  <c r="A27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A26" i="8"/>
  <c r="N25" i="8"/>
  <c r="M25" i="8"/>
  <c r="L25" i="8"/>
  <c r="K25" i="8"/>
  <c r="J25" i="8"/>
  <c r="I25" i="8"/>
  <c r="H25" i="8"/>
  <c r="G25" i="8"/>
  <c r="F25" i="8"/>
  <c r="E25" i="8"/>
  <c r="D25" i="8"/>
  <c r="C25" i="8"/>
  <c r="B25" i="8"/>
  <c r="A25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A24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A23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A22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A21" i="8"/>
  <c r="N20" i="8"/>
  <c r="M20" i="8"/>
  <c r="L20" i="8"/>
  <c r="K20" i="8"/>
  <c r="J20" i="8"/>
  <c r="I20" i="8"/>
  <c r="H20" i="8"/>
  <c r="G20" i="8"/>
  <c r="F20" i="8"/>
  <c r="E20" i="8"/>
  <c r="D20" i="8"/>
  <c r="C20" i="8"/>
  <c r="B20" i="8"/>
  <c r="A20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A19" i="8"/>
  <c r="N18" i="8"/>
  <c r="M18" i="8"/>
  <c r="L18" i="8"/>
  <c r="K18" i="8"/>
  <c r="J18" i="8"/>
  <c r="I18" i="8"/>
  <c r="H18" i="8"/>
  <c r="G18" i="8"/>
  <c r="F18" i="8"/>
  <c r="E18" i="8"/>
  <c r="D18" i="8"/>
  <c r="C18" i="8"/>
  <c r="B18" i="8"/>
  <c r="A18" i="8"/>
  <c r="N17" i="8"/>
  <c r="M17" i="8"/>
  <c r="L17" i="8"/>
  <c r="K17" i="8"/>
  <c r="J17" i="8"/>
  <c r="I17" i="8"/>
  <c r="H17" i="8"/>
  <c r="G17" i="8"/>
  <c r="F17" i="8"/>
  <c r="E17" i="8"/>
  <c r="D17" i="8"/>
  <c r="C17" i="8"/>
  <c r="B17" i="8"/>
  <c r="A17" i="8"/>
  <c r="N16" i="8"/>
  <c r="M16" i="8"/>
  <c r="L16" i="8"/>
  <c r="K16" i="8"/>
  <c r="J16" i="8"/>
  <c r="I16" i="8"/>
  <c r="H16" i="8"/>
  <c r="G16" i="8"/>
  <c r="F16" i="8"/>
  <c r="E16" i="8"/>
  <c r="D16" i="8"/>
  <c r="C16" i="8"/>
  <c r="B16" i="8"/>
  <c r="A16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A15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A14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A13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A12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A11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A10" i="8"/>
  <c r="N9" i="8"/>
  <c r="M9" i="8"/>
  <c r="L9" i="8"/>
  <c r="K9" i="8"/>
  <c r="J9" i="8"/>
  <c r="I9" i="8"/>
  <c r="H9" i="8"/>
  <c r="G9" i="8"/>
  <c r="F9" i="8"/>
  <c r="E9" i="8"/>
  <c r="D9" i="8"/>
  <c r="C9" i="8"/>
  <c r="B9" i="8"/>
  <c r="A9" i="8"/>
  <c r="N8" i="8"/>
  <c r="M8" i="8"/>
  <c r="L8" i="8"/>
  <c r="K8" i="8"/>
  <c r="J8" i="8"/>
  <c r="I8" i="8"/>
  <c r="H8" i="8"/>
  <c r="G8" i="8"/>
  <c r="F8" i="8"/>
  <c r="E8" i="8"/>
  <c r="D8" i="8"/>
  <c r="C8" i="8"/>
  <c r="B8" i="8"/>
  <c r="A8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A89" i="8"/>
  <c r="A87" i="8"/>
  <c r="A86" i="8"/>
  <c r="A84" i="8"/>
  <c r="A83" i="8"/>
  <c r="A81" i="8"/>
  <c r="A79" i="8"/>
  <c r="AO10" i="13" l="1"/>
  <c r="AO15" i="11"/>
  <c r="AP124" i="32"/>
  <c r="AP125" i="32"/>
  <c r="AO124" i="32"/>
  <c r="AO125" i="32"/>
  <c r="Y7" i="8"/>
  <c r="AB34" i="5" s="1"/>
  <c r="M6" i="19" s="1"/>
  <c r="Y11" i="8"/>
  <c r="AB38" i="5" s="1"/>
  <c r="M10" i="19" s="1"/>
  <c r="Y15" i="8"/>
  <c r="AB42" i="5" s="1"/>
  <c r="M14" i="19" s="1"/>
  <c r="AO7" i="11"/>
  <c r="AQ6" i="13"/>
  <c r="AT15" i="12"/>
  <c r="AR16" i="11"/>
  <c r="Y9" i="10"/>
  <c r="AB36" i="14" s="1"/>
  <c r="R8" i="19" s="1"/>
  <c r="Y13" i="10"/>
  <c r="AB40" i="14" s="1"/>
  <c r="R12" i="19" s="1"/>
  <c r="AQ16" i="12"/>
  <c r="AT11" i="12"/>
  <c r="AT6" i="11"/>
  <c r="AQ12" i="12"/>
  <c r="AR10" i="12"/>
  <c r="AQ16" i="13"/>
  <c r="AO16" i="13"/>
  <c r="AO9" i="12"/>
  <c r="AO11" i="12"/>
  <c r="AT11" i="13"/>
  <c r="AO6" i="12"/>
  <c r="AT6" i="12"/>
  <c r="AT16" i="12"/>
  <c r="AR11" i="13"/>
  <c r="AO13" i="11"/>
  <c r="AR8" i="13"/>
  <c r="CF39" i="12"/>
  <c r="AR11" i="12"/>
  <c r="AT12" i="12"/>
  <c r="AQ8" i="11"/>
  <c r="AQ10" i="12"/>
  <c r="Y8" i="8"/>
  <c r="AB35" i="5" s="1"/>
  <c r="M7" i="19" s="1"/>
  <c r="Y12" i="8"/>
  <c r="AB39" i="5" s="1"/>
  <c r="M11" i="19" s="1"/>
  <c r="Y16" i="8"/>
  <c r="AB43" i="5" s="1"/>
  <c r="M15" i="19" s="1"/>
  <c r="CF31" i="12"/>
  <c r="CF60" i="11"/>
  <c r="AR14" i="13"/>
  <c r="AQ7" i="12"/>
  <c r="AO14" i="12"/>
  <c r="AR15" i="12"/>
  <c r="AT11" i="11"/>
  <c r="AT14" i="13"/>
  <c r="AQ15" i="12"/>
  <c r="AR8" i="11"/>
  <c r="AT14" i="12"/>
  <c r="AR14" i="11"/>
  <c r="AQ6" i="11"/>
  <c r="AL17" i="33"/>
  <c r="AP21" i="32"/>
  <c r="Y10" i="10"/>
  <c r="AB37" i="14" s="1"/>
  <c r="R9" i="19" s="1"/>
  <c r="Y14" i="10"/>
  <c r="AB41" i="14" s="1"/>
  <c r="R13" i="19" s="1"/>
  <c r="CF75" i="12"/>
  <c r="AR6" i="13"/>
  <c r="AR7" i="12"/>
  <c r="CF50" i="13"/>
  <c r="AQ8" i="12"/>
  <c r="CF11" i="12"/>
  <c r="AR16" i="12"/>
  <c r="CF23" i="12"/>
  <c r="CF63" i="12"/>
  <c r="AT8" i="11"/>
  <c r="AR6" i="11"/>
  <c r="AO15" i="12"/>
  <c r="AR14" i="12"/>
  <c r="AT8" i="13"/>
  <c r="CF34" i="13"/>
  <c r="AT16" i="13"/>
  <c r="CF47" i="12"/>
  <c r="CF44" i="11"/>
  <c r="CF50" i="11"/>
  <c r="AT10" i="12"/>
  <c r="AQ11" i="13"/>
  <c r="CF18" i="13"/>
  <c r="CF28" i="11"/>
  <c r="Y9" i="8"/>
  <c r="AB36" i="5" s="1"/>
  <c r="M8" i="19" s="1"/>
  <c r="Y13" i="8"/>
  <c r="AB40" i="5" s="1"/>
  <c r="M12" i="19" s="1"/>
  <c r="CF10" i="13"/>
  <c r="Y7" i="10"/>
  <c r="AB34" i="14" s="1"/>
  <c r="R6" i="19" s="1"/>
  <c r="Y11" i="10"/>
  <c r="AB38" i="14" s="1"/>
  <c r="R10" i="19" s="1"/>
  <c r="Y15" i="10"/>
  <c r="AB42" i="14" s="1"/>
  <c r="R14" i="19" s="1"/>
  <c r="CF15" i="12"/>
  <c r="CF67" i="12"/>
  <c r="AQ11" i="11"/>
  <c r="BS89" i="8"/>
  <c r="D116" i="5"/>
  <c r="AS116" i="5" s="1"/>
  <c r="BU6" i="8"/>
  <c r="AA6" i="8"/>
  <c r="CE15" i="8"/>
  <c r="AK15" i="8"/>
  <c r="BW19" i="8"/>
  <c r="AC19" i="8"/>
  <c r="AZ19" i="8"/>
  <c r="CC22" i="8"/>
  <c r="BF22" i="8"/>
  <c r="AI22" i="8"/>
  <c r="CE23" i="8"/>
  <c r="AK23" i="8"/>
  <c r="BH23" i="8"/>
  <c r="AV29" i="8"/>
  <c r="AO56" i="5" s="1"/>
  <c r="Y29" i="8"/>
  <c r="AB56" i="5" s="1"/>
  <c r="M28" i="19" s="1"/>
  <c r="CE31" i="8"/>
  <c r="BH31" i="8"/>
  <c r="AK31" i="8"/>
  <c r="CA33" i="8"/>
  <c r="BD33" i="8"/>
  <c r="AG33" i="8"/>
  <c r="CE35" i="8"/>
  <c r="BH35" i="8"/>
  <c r="AK35" i="8"/>
  <c r="BY40" i="8"/>
  <c r="AE40" i="8"/>
  <c r="BB40" i="8"/>
  <c r="BX7" i="8"/>
  <c r="AD7" i="8"/>
  <c r="CD10" i="8"/>
  <c r="AJ10" i="8"/>
  <c r="CB13" i="8"/>
  <c r="AH13" i="8"/>
  <c r="CD22" i="8"/>
  <c r="AJ22" i="8"/>
  <c r="BG22" i="8"/>
  <c r="BT25" i="8"/>
  <c r="AW25" i="8"/>
  <c r="Z25" i="8"/>
  <c r="S25" i="8"/>
  <c r="R25" i="8"/>
  <c r="BV26" i="8"/>
  <c r="U26" i="8"/>
  <c r="T26" i="8"/>
  <c r="W26" i="8"/>
  <c r="AY26" i="8"/>
  <c r="AB26" i="8"/>
  <c r="BZ28" i="8"/>
  <c r="BC28" i="8"/>
  <c r="AF28" i="8"/>
  <c r="BS32" i="8"/>
  <c r="D59" i="5"/>
  <c r="BT33" i="8"/>
  <c r="AW33" i="8"/>
  <c r="Z33" i="8"/>
  <c r="S33" i="8"/>
  <c r="R33" i="8"/>
  <c r="CD38" i="8"/>
  <c r="AJ38" i="8"/>
  <c r="BG38" i="8"/>
  <c r="BS44" i="8"/>
  <c r="D71" i="5"/>
  <c r="BS52" i="8"/>
  <c r="D79" i="5"/>
  <c r="CB53" i="8"/>
  <c r="BE53" i="8"/>
  <c r="AH53" i="8"/>
  <c r="BS56" i="8"/>
  <c r="D83" i="5"/>
  <c r="AS83" i="5" s="1"/>
  <c r="BX59" i="8"/>
  <c r="BA59" i="8"/>
  <c r="AD59" i="8"/>
  <c r="BV70" i="8"/>
  <c r="U70" i="8"/>
  <c r="T70" i="8"/>
  <c r="AY70" i="8"/>
  <c r="W70" i="8"/>
  <c r="AB70" i="8"/>
  <c r="AY82" i="8"/>
  <c r="BZ72" i="8"/>
  <c r="BC72" i="8"/>
  <c r="AF72" i="8"/>
  <c r="BC84" i="8"/>
  <c r="BX75" i="8"/>
  <c r="AD75" i="8"/>
  <c r="BA75" i="8"/>
  <c r="BA87" i="8"/>
  <c r="CD8" i="10"/>
  <c r="AJ8" i="10"/>
  <c r="BT11" i="10"/>
  <c r="Z11" i="10"/>
  <c r="S11" i="10"/>
  <c r="R11" i="10"/>
  <c r="BS14" i="10"/>
  <c r="D41" i="14"/>
  <c r="BZ18" i="10"/>
  <c r="AF18" i="10"/>
  <c r="BC18" i="10"/>
  <c r="AF26" i="10"/>
  <c r="BZ26" i="10"/>
  <c r="BC26" i="10"/>
  <c r="BT39" i="10"/>
  <c r="Z39" i="10"/>
  <c r="S39" i="10"/>
  <c r="R39" i="10"/>
  <c r="AW39" i="10"/>
  <c r="CD40" i="10"/>
  <c r="AJ40" i="10"/>
  <c r="BG40" i="10"/>
  <c r="CD44" i="10"/>
  <c r="BG44" i="10"/>
  <c r="AJ44" i="10"/>
  <c r="CB47" i="10"/>
  <c r="BE47" i="10"/>
  <c r="AH47" i="10"/>
  <c r="BZ50" i="10"/>
  <c r="AF50" i="10"/>
  <c r="BC50" i="10"/>
  <c r="BV52" i="10"/>
  <c r="AY52" i="10"/>
  <c r="U52" i="10"/>
  <c r="W52" i="10"/>
  <c r="AB52" i="10"/>
  <c r="T52" i="10"/>
  <c r="BT55" i="10"/>
  <c r="Z55" i="10"/>
  <c r="AW55" i="10"/>
  <c r="S55" i="10"/>
  <c r="R55" i="10"/>
  <c r="CI6" i="10"/>
  <c r="B8" i="27" s="1"/>
  <c r="CD56" i="10"/>
  <c r="BG56" i="10"/>
  <c r="AJ56" i="10"/>
  <c r="BZ58" i="10"/>
  <c r="BC58" i="10"/>
  <c r="AF58" i="10"/>
  <c r="BS62" i="10"/>
  <c r="D89" i="14"/>
  <c r="AS89" i="14" s="1"/>
  <c r="CD64" i="10"/>
  <c r="AJ64" i="10"/>
  <c r="BG64" i="10"/>
  <c r="CB67" i="10"/>
  <c r="AH67" i="10"/>
  <c r="BE67" i="10"/>
  <c r="BE79" i="10"/>
  <c r="BS70" i="10"/>
  <c r="D97" i="14"/>
  <c r="AS97" i="14" s="1"/>
  <c r="BT71" i="10"/>
  <c r="AW71" i="10"/>
  <c r="Z71" i="10"/>
  <c r="S71" i="10"/>
  <c r="R71" i="10"/>
  <c r="AW83" i="10"/>
  <c r="BS74" i="10"/>
  <c r="D101" i="14"/>
  <c r="AS101" i="14" s="1"/>
  <c r="BS79" i="10"/>
  <c r="D106" i="14"/>
  <c r="AS106" i="14" s="1"/>
  <c r="CE6" i="8"/>
  <c r="AK6" i="8"/>
  <c r="BX6" i="8"/>
  <c r="AD6" i="8"/>
  <c r="CB8" i="8"/>
  <c r="AH8" i="8"/>
  <c r="BS11" i="8"/>
  <c r="D38" i="5"/>
  <c r="CB12" i="8"/>
  <c r="AH12" i="8"/>
  <c r="BS15" i="8"/>
  <c r="D42" i="5"/>
  <c r="BS31" i="8"/>
  <c r="D58" i="5"/>
  <c r="BT32" i="8"/>
  <c r="S32" i="8"/>
  <c r="R32" i="8"/>
  <c r="Z32" i="8"/>
  <c r="AW32" i="8"/>
  <c r="BV33" i="8"/>
  <c r="W33" i="8"/>
  <c r="AY33" i="8"/>
  <c r="T33" i="8"/>
  <c r="AB33" i="8"/>
  <c r="U33" i="8"/>
  <c r="BS35" i="8"/>
  <c r="D62" i="5"/>
  <c r="BZ35" i="8"/>
  <c r="BC35" i="8"/>
  <c r="AF35" i="8"/>
  <c r="BT36" i="8"/>
  <c r="Z36" i="8"/>
  <c r="AW36" i="8"/>
  <c r="S36" i="8"/>
  <c r="R36" i="8"/>
  <c r="CB36" i="8"/>
  <c r="BE36" i="8"/>
  <c r="AH36" i="8"/>
  <c r="CD37" i="8"/>
  <c r="AJ37" i="8"/>
  <c r="BG37" i="8"/>
  <c r="BZ39" i="8"/>
  <c r="AF39" i="8"/>
  <c r="BC39" i="8"/>
  <c r="CB40" i="8"/>
  <c r="AH40" i="8"/>
  <c r="BE40" i="8"/>
  <c r="BV41" i="8"/>
  <c r="W41" i="8"/>
  <c r="AB41" i="8"/>
  <c r="AY41" i="8"/>
  <c r="U41" i="8"/>
  <c r="T41" i="8"/>
  <c r="BX42" i="8"/>
  <c r="BA42" i="8"/>
  <c r="AD42" i="8"/>
  <c r="BS43" i="8"/>
  <c r="D70" i="5"/>
  <c r="BT44" i="8"/>
  <c r="S44" i="8"/>
  <c r="AW44" i="8"/>
  <c r="Z44" i="8"/>
  <c r="R44" i="8"/>
  <c r="BV45" i="8"/>
  <c r="T45" i="8"/>
  <c r="W45" i="8"/>
  <c r="AY45" i="8"/>
  <c r="AB45" i="8"/>
  <c r="U45" i="8"/>
  <c r="BT52" i="8"/>
  <c r="AW52" i="8"/>
  <c r="Z52" i="8"/>
  <c r="R52" i="8"/>
  <c r="S52" i="8"/>
  <c r="CB52" i="8"/>
  <c r="BE52" i="8"/>
  <c r="AH52" i="8"/>
  <c r="BV53" i="8"/>
  <c r="AY53" i="8"/>
  <c r="AB53" i="8"/>
  <c r="U53" i="8"/>
  <c r="T53" i="8"/>
  <c r="W53" i="8"/>
  <c r="CD53" i="8"/>
  <c r="AJ53" i="8"/>
  <c r="BG53" i="8"/>
  <c r="BX54" i="8"/>
  <c r="BA54" i="8"/>
  <c r="AD54" i="8"/>
  <c r="BS55" i="8"/>
  <c r="D82" i="5"/>
  <c r="AS82" i="5" s="1"/>
  <c r="BZ55" i="8"/>
  <c r="AF55" i="8"/>
  <c r="BC55" i="8"/>
  <c r="CO6" i="8"/>
  <c r="BT56" i="8"/>
  <c r="AW56" i="8"/>
  <c r="Z56" i="8"/>
  <c r="S56" i="8"/>
  <c r="R56" i="8"/>
  <c r="CB56" i="8"/>
  <c r="BE56" i="8"/>
  <c r="AH56" i="8"/>
  <c r="BV57" i="8"/>
  <c r="AB57" i="8"/>
  <c r="AY57" i="8"/>
  <c r="U57" i="8"/>
  <c r="T57" i="8"/>
  <c r="W57" i="8"/>
  <c r="CD57" i="8"/>
  <c r="BG57" i="8"/>
  <c r="AJ57" i="8"/>
  <c r="BX58" i="8"/>
  <c r="BA58" i="8"/>
  <c r="AD58" i="8"/>
  <c r="BS59" i="8"/>
  <c r="D86" i="5"/>
  <c r="AS86" i="5" s="1"/>
  <c r="BZ59" i="8"/>
  <c r="AF59" i="8"/>
  <c r="BC59" i="8"/>
  <c r="BT60" i="8"/>
  <c r="S60" i="8"/>
  <c r="R60" i="8"/>
  <c r="Z60" i="8"/>
  <c r="AW60" i="8"/>
  <c r="CB60" i="8"/>
  <c r="AH60" i="8"/>
  <c r="BE60" i="8"/>
  <c r="BV61" i="8"/>
  <c r="AY61" i="8"/>
  <c r="T61" i="8"/>
  <c r="AB61" i="8"/>
  <c r="W61" i="8"/>
  <c r="U61" i="8"/>
  <c r="CD61" i="8"/>
  <c r="BG61" i="8"/>
  <c r="AJ61" i="8"/>
  <c r="BX62" i="8"/>
  <c r="BA62" i="8"/>
  <c r="AD62" i="8"/>
  <c r="BS63" i="8"/>
  <c r="D90" i="5"/>
  <c r="AS90" i="5" s="1"/>
  <c r="BZ63" i="8"/>
  <c r="AF63" i="8"/>
  <c r="BC63" i="8"/>
  <c r="BT64" i="8"/>
  <c r="Z64" i="8"/>
  <c r="AW64" i="8"/>
  <c r="R64" i="8"/>
  <c r="S64" i="8"/>
  <c r="CB64" i="8"/>
  <c r="AH64" i="8"/>
  <c r="BE64" i="8"/>
  <c r="BV65" i="8"/>
  <c r="W65" i="8"/>
  <c r="T65" i="8"/>
  <c r="AY65" i="8"/>
  <c r="AB65" i="8"/>
  <c r="U65" i="8"/>
  <c r="CD65" i="8"/>
  <c r="AJ65" i="8"/>
  <c r="BG65" i="8"/>
  <c r="BX66" i="8"/>
  <c r="BA66" i="8"/>
  <c r="AD66" i="8"/>
  <c r="BA78" i="8"/>
  <c r="BS67" i="8"/>
  <c r="D94" i="5"/>
  <c r="AS94" i="5" s="1"/>
  <c r="BZ67" i="8"/>
  <c r="AF67" i="8"/>
  <c r="BC67" i="8"/>
  <c r="BC79" i="8"/>
  <c r="BT68" i="8"/>
  <c r="Z68" i="8"/>
  <c r="AW68" i="8"/>
  <c r="S68" i="8"/>
  <c r="R68" i="8"/>
  <c r="AW80" i="8"/>
  <c r="CB68" i="8"/>
  <c r="AH68" i="8"/>
  <c r="BE68" i="8"/>
  <c r="BE80" i="8"/>
  <c r="BV69" i="8"/>
  <c r="AB69" i="8"/>
  <c r="AY69" i="8"/>
  <c r="W69" i="8"/>
  <c r="T69" i="8"/>
  <c r="U69" i="8"/>
  <c r="AY81" i="8"/>
  <c r="CD69" i="8"/>
  <c r="BG69" i="8"/>
  <c r="AJ69" i="8"/>
  <c r="BG81" i="8"/>
  <c r="BX70" i="8"/>
  <c r="BA70" i="8"/>
  <c r="AD70" i="8"/>
  <c r="BA82" i="8"/>
  <c r="BS71" i="8"/>
  <c r="D98" i="5"/>
  <c r="AS98" i="5" s="1"/>
  <c r="BZ71" i="8"/>
  <c r="BC71" i="8"/>
  <c r="AF71" i="8"/>
  <c r="BC83" i="8"/>
  <c r="BT72" i="8"/>
  <c r="AW72" i="8"/>
  <c r="S72" i="8"/>
  <c r="Z72" i="8"/>
  <c r="R72" i="8"/>
  <c r="AW84" i="8"/>
  <c r="CB72" i="8"/>
  <c r="BE72" i="8"/>
  <c r="AH72" i="8"/>
  <c r="BE84" i="8"/>
  <c r="BV73" i="8"/>
  <c r="AY73" i="8"/>
  <c r="AB73" i="8"/>
  <c r="U73" i="8"/>
  <c r="W73" i="8"/>
  <c r="T73" i="8"/>
  <c r="AY85" i="8"/>
  <c r="CD73" i="8"/>
  <c r="AJ73" i="8"/>
  <c r="BG73" i="8"/>
  <c r="BG85" i="8"/>
  <c r="BX74" i="8"/>
  <c r="BA74" i="8"/>
  <c r="AD74" i="8"/>
  <c r="BA86" i="8"/>
  <c r="BS75" i="8"/>
  <c r="D102" i="5"/>
  <c r="AS102" i="5" s="1"/>
  <c r="BZ75" i="8"/>
  <c r="BC75" i="8"/>
  <c r="AF75" i="8"/>
  <c r="BC87" i="8"/>
  <c r="BT76" i="8"/>
  <c r="Z76" i="8"/>
  <c r="AW76" i="8"/>
  <c r="S76" i="8"/>
  <c r="R76" i="8"/>
  <c r="AW88" i="8"/>
  <c r="CB76" i="8"/>
  <c r="BE76" i="8"/>
  <c r="AH76" i="8"/>
  <c r="BE88" i="8"/>
  <c r="BV77" i="8"/>
  <c r="AB77" i="8"/>
  <c r="AY77" i="8"/>
  <c r="T77" i="8"/>
  <c r="W77" i="8"/>
  <c r="U77" i="8"/>
  <c r="AY89" i="8"/>
  <c r="BV78" i="8"/>
  <c r="AB78" i="8"/>
  <c r="CD77" i="8"/>
  <c r="AJ77" i="8"/>
  <c r="BG77" i="8"/>
  <c r="BG89" i="8"/>
  <c r="CD78" i="8"/>
  <c r="AJ78" i="8"/>
  <c r="BT6" i="10"/>
  <c r="S6" i="10"/>
  <c r="R6" i="10"/>
  <c r="Z6" i="10"/>
  <c r="CB6" i="10"/>
  <c r="AH6" i="10"/>
  <c r="BV7" i="10"/>
  <c r="AB7" i="10"/>
  <c r="T7" i="10"/>
  <c r="U7" i="10"/>
  <c r="W7" i="10"/>
  <c r="CD7" i="10"/>
  <c r="AJ7" i="10"/>
  <c r="BX8" i="10"/>
  <c r="AD8" i="10"/>
  <c r="BS9" i="10"/>
  <c r="D36" i="14"/>
  <c r="BZ9" i="10"/>
  <c r="AF9" i="10"/>
  <c r="BT10" i="10"/>
  <c r="R10" i="10"/>
  <c r="S10" i="10"/>
  <c r="Z10" i="10"/>
  <c r="CB10" i="10"/>
  <c r="AH10" i="10"/>
  <c r="BV11" i="10"/>
  <c r="W11" i="10"/>
  <c r="T11" i="10"/>
  <c r="U11" i="10"/>
  <c r="AB11" i="10"/>
  <c r="CD11" i="10"/>
  <c r="AJ11" i="10"/>
  <c r="BX12" i="10"/>
  <c r="AD12" i="10"/>
  <c r="BS13" i="10"/>
  <c r="D40" i="14"/>
  <c r="BZ13" i="10"/>
  <c r="AF13" i="10"/>
  <c r="BT14" i="10"/>
  <c r="S14" i="10"/>
  <c r="R14" i="10"/>
  <c r="Z14" i="10"/>
  <c r="CB14" i="10"/>
  <c r="AH14" i="10"/>
  <c r="BV15" i="10"/>
  <c r="AB15" i="10"/>
  <c r="T15" i="10"/>
  <c r="U15" i="10"/>
  <c r="W15" i="10"/>
  <c r="CD15" i="10"/>
  <c r="AJ15" i="10"/>
  <c r="BX16" i="10"/>
  <c r="AD16" i="10"/>
  <c r="BS17" i="10"/>
  <c r="D44" i="14"/>
  <c r="BZ17" i="10"/>
  <c r="AF17" i="10"/>
  <c r="BC17" i="10"/>
  <c r="BT18" i="10"/>
  <c r="R18" i="10"/>
  <c r="AW18" i="10"/>
  <c r="Z18" i="10"/>
  <c r="S18" i="10"/>
  <c r="CB18" i="10"/>
  <c r="AH18" i="10"/>
  <c r="BE18" i="10"/>
  <c r="BV19" i="10"/>
  <c r="W19" i="10"/>
  <c r="U19" i="10"/>
  <c r="AB19" i="10"/>
  <c r="AY19" i="10"/>
  <c r="T19" i="10"/>
  <c r="CD19" i="10"/>
  <c r="AJ19" i="10"/>
  <c r="BG19" i="10"/>
  <c r="BX20" i="10"/>
  <c r="AD20" i="10"/>
  <c r="BA20" i="10"/>
  <c r="BS21" i="10"/>
  <c r="D48" i="14"/>
  <c r="BZ21" i="10"/>
  <c r="BC21" i="10"/>
  <c r="AF21" i="10"/>
  <c r="BT22" i="10"/>
  <c r="Z22" i="10"/>
  <c r="S22" i="10"/>
  <c r="R22" i="10"/>
  <c r="AW22" i="10"/>
  <c r="CB22" i="10"/>
  <c r="BE22" i="10"/>
  <c r="AH22" i="10"/>
  <c r="BV23" i="10"/>
  <c r="U23" i="10"/>
  <c r="T23" i="10"/>
  <c r="W23" i="10"/>
  <c r="AY23" i="10"/>
  <c r="AB23" i="10"/>
  <c r="CD23" i="10"/>
  <c r="AJ23" i="10"/>
  <c r="BG23" i="10"/>
  <c r="BX24" i="10"/>
  <c r="BA24" i="10"/>
  <c r="AD24" i="10"/>
  <c r="BS25" i="10"/>
  <c r="D52" i="14"/>
  <c r="BZ25" i="10"/>
  <c r="AF25" i="10"/>
  <c r="BC25" i="10"/>
  <c r="BT26" i="10"/>
  <c r="AW26" i="10"/>
  <c r="Z26" i="10"/>
  <c r="S26" i="10"/>
  <c r="R26" i="10"/>
  <c r="CB26" i="10"/>
  <c r="AH26" i="10"/>
  <c r="BE26" i="10"/>
  <c r="BV27" i="10"/>
  <c r="T27" i="10"/>
  <c r="AB27" i="10"/>
  <c r="AY27" i="10"/>
  <c r="W27" i="10"/>
  <c r="U27" i="10"/>
  <c r="CD27" i="10"/>
  <c r="BG27" i="10"/>
  <c r="AJ27" i="10"/>
  <c r="BX28" i="10"/>
  <c r="BA28" i="10"/>
  <c r="AD28" i="10"/>
  <c r="BS29" i="10"/>
  <c r="D56" i="14"/>
  <c r="BZ29" i="10"/>
  <c r="BC29" i="10"/>
  <c r="AF29" i="10"/>
  <c r="BT30" i="10"/>
  <c r="AW30" i="10"/>
  <c r="Z30" i="10"/>
  <c r="R30" i="10"/>
  <c r="S30" i="10"/>
  <c r="CB30" i="10"/>
  <c r="AH30" i="10"/>
  <c r="BE30" i="10"/>
  <c r="BV31" i="10"/>
  <c r="AB31" i="10"/>
  <c r="AY31" i="10"/>
  <c r="U31" i="10"/>
  <c r="W31" i="10"/>
  <c r="T31" i="10"/>
  <c r="CD31" i="10"/>
  <c r="AJ31" i="10"/>
  <c r="BG31" i="10"/>
  <c r="BX32" i="10"/>
  <c r="AD32" i="10"/>
  <c r="BA32" i="10"/>
  <c r="BS33" i="10"/>
  <c r="D60" i="14"/>
  <c r="BZ33" i="10"/>
  <c r="BC33" i="10"/>
  <c r="AF33" i="10"/>
  <c r="BT34" i="10"/>
  <c r="Z34" i="10"/>
  <c r="AW34" i="10"/>
  <c r="S34" i="10"/>
  <c r="R34" i="10"/>
  <c r="CB34" i="10"/>
  <c r="BE34" i="10"/>
  <c r="AH34" i="10"/>
  <c r="BV35" i="10"/>
  <c r="W35" i="10"/>
  <c r="U35" i="10"/>
  <c r="T35" i="10"/>
  <c r="AY35" i="10"/>
  <c r="AB35" i="10"/>
  <c r="CD35" i="10"/>
  <c r="AJ35" i="10"/>
  <c r="BG35" i="10"/>
  <c r="BX36" i="10"/>
  <c r="BA36" i="10"/>
  <c r="AD36" i="10"/>
  <c r="BS37" i="10"/>
  <c r="D64" i="14"/>
  <c r="BZ37" i="10"/>
  <c r="AF37" i="10"/>
  <c r="BC37" i="10"/>
  <c r="BT38" i="10"/>
  <c r="R38" i="10"/>
  <c r="S38" i="10"/>
  <c r="Z38" i="10"/>
  <c r="AW38" i="10"/>
  <c r="CB38" i="10"/>
  <c r="BE38" i="10"/>
  <c r="AH38" i="10"/>
  <c r="BV39" i="10"/>
  <c r="T39" i="10"/>
  <c r="AB39" i="10"/>
  <c r="AY39" i="10"/>
  <c r="U39" i="10"/>
  <c r="W39" i="10"/>
  <c r="CD39" i="10"/>
  <c r="BG39" i="10"/>
  <c r="AJ39" i="10"/>
  <c r="BX40" i="10"/>
  <c r="AD40" i="10"/>
  <c r="BA40" i="10"/>
  <c r="BS41" i="10"/>
  <c r="D68" i="14"/>
  <c r="BZ41" i="10"/>
  <c r="BC41" i="10"/>
  <c r="AF41" i="10"/>
  <c r="BT42" i="10"/>
  <c r="R42" i="10"/>
  <c r="Z42" i="10"/>
  <c r="AW42" i="10"/>
  <c r="S42" i="10"/>
  <c r="CB42" i="10"/>
  <c r="BE42" i="10"/>
  <c r="AH42" i="10"/>
  <c r="BV43" i="10"/>
  <c r="AY43" i="10"/>
  <c r="AB43" i="10"/>
  <c r="U43" i="10"/>
  <c r="W43" i="10"/>
  <c r="T43" i="10"/>
  <c r="CD43" i="10"/>
  <c r="AJ43" i="10"/>
  <c r="BG43" i="10"/>
  <c r="BX44" i="10"/>
  <c r="BA44" i="10"/>
  <c r="AD44" i="10"/>
  <c r="BS45" i="10"/>
  <c r="D72" i="14"/>
  <c r="BZ45" i="10"/>
  <c r="AF45" i="10"/>
  <c r="BC45" i="10"/>
  <c r="BT46" i="10"/>
  <c r="Z46" i="10"/>
  <c r="S46" i="10"/>
  <c r="R46" i="10"/>
  <c r="AW46" i="10"/>
  <c r="CB46" i="10"/>
  <c r="BE46" i="10"/>
  <c r="AH46" i="10"/>
  <c r="BV47" i="10"/>
  <c r="T47" i="10"/>
  <c r="AB47" i="10"/>
  <c r="AY47" i="10"/>
  <c r="W47" i="10"/>
  <c r="U47" i="10"/>
  <c r="CD47" i="10"/>
  <c r="BG47" i="10"/>
  <c r="AJ47" i="10"/>
  <c r="BX48" i="10"/>
  <c r="AD48" i="10"/>
  <c r="BA48" i="10"/>
  <c r="BS49" i="10"/>
  <c r="D76" i="14"/>
  <c r="BZ49" i="10"/>
  <c r="BC49" i="10"/>
  <c r="AF49" i="10"/>
  <c r="BT50" i="10"/>
  <c r="Z50" i="10"/>
  <c r="AW50" i="10"/>
  <c r="R50" i="10"/>
  <c r="S50" i="10"/>
  <c r="CB50" i="10"/>
  <c r="BE50" i="10"/>
  <c r="AH50" i="10"/>
  <c r="BV51" i="10"/>
  <c r="T51" i="10"/>
  <c r="W51" i="10"/>
  <c r="AY51" i="10"/>
  <c r="AB51" i="10"/>
  <c r="U51" i="10"/>
  <c r="CD51" i="10"/>
  <c r="BG51" i="10"/>
  <c r="AJ51" i="10"/>
  <c r="BX52" i="10"/>
  <c r="AD52" i="10"/>
  <c r="BA52" i="10"/>
  <c r="BS53" i="10"/>
  <c r="D80" i="14"/>
  <c r="BZ53" i="10"/>
  <c r="AF53" i="10"/>
  <c r="BC53" i="10"/>
  <c r="BT54" i="10"/>
  <c r="S54" i="10"/>
  <c r="AW54" i="10"/>
  <c r="Z54" i="10"/>
  <c r="R54" i="10"/>
  <c r="CB54" i="10"/>
  <c r="BE54" i="10"/>
  <c r="AH54" i="10"/>
  <c r="BV55" i="10"/>
  <c r="W55" i="10"/>
  <c r="U55" i="10"/>
  <c r="T55" i="10"/>
  <c r="AB55" i="10"/>
  <c r="AY55" i="10"/>
  <c r="CK6" i="10"/>
  <c r="D8" i="27" s="1"/>
  <c r="CD55" i="10"/>
  <c r="BG55" i="10"/>
  <c r="AJ55" i="10"/>
  <c r="CS6" i="10"/>
  <c r="L8" i="27" s="1"/>
  <c r="BX56" i="10"/>
  <c r="BA56" i="10"/>
  <c r="AD56" i="10"/>
  <c r="BS57" i="10"/>
  <c r="D84" i="14"/>
  <c r="AS84" i="14" s="1"/>
  <c r="BZ57" i="10"/>
  <c r="BC57" i="10"/>
  <c r="AF57" i="10"/>
  <c r="BT58" i="10"/>
  <c r="AW58" i="10"/>
  <c r="R58" i="10"/>
  <c r="S58" i="10"/>
  <c r="Z58" i="10"/>
  <c r="CB58" i="10"/>
  <c r="BE58" i="10"/>
  <c r="AH58" i="10"/>
  <c r="BV59" i="10"/>
  <c r="AB59" i="10"/>
  <c r="AY59" i="10"/>
  <c r="W59" i="10"/>
  <c r="U59" i="10"/>
  <c r="T59" i="10"/>
  <c r="CD59" i="10"/>
  <c r="AJ59" i="10"/>
  <c r="BG59" i="10"/>
  <c r="BX60" i="10"/>
  <c r="BA60" i="10"/>
  <c r="AD60" i="10"/>
  <c r="BS61" i="10"/>
  <c r="D88" i="14"/>
  <c r="AS88" i="14" s="1"/>
  <c r="BZ61" i="10"/>
  <c r="AF61" i="10"/>
  <c r="BC61" i="10"/>
  <c r="BT62" i="10"/>
  <c r="Z62" i="10"/>
  <c r="S62" i="10"/>
  <c r="R62" i="10"/>
  <c r="AW62" i="10"/>
  <c r="CB62" i="10"/>
  <c r="AH62" i="10"/>
  <c r="BE62" i="10"/>
  <c r="BV63" i="10"/>
  <c r="U63" i="10"/>
  <c r="AY63" i="10"/>
  <c r="W63" i="10"/>
  <c r="AB63" i="10"/>
  <c r="T63" i="10"/>
  <c r="CD63" i="10"/>
  <c r="AJ63" i="10"/>
  <c r="BG63" i="10"/>
  <c r="BX64" i="10"/>
  <c r="BA64" i="10"/>
  <c r="AD64" i="10"/>
  <c r="BS65" i="10"/>
  <c r="D92" i="14"/>
  <c r="AS92" i="14" s="1"/>
  <c r="BZ65" i="10"/>
  <c r="AF65" i="10"/>
  <c r="BC65" i="10"/>
  <c r="BT66" i="10"/>
  <c r="R66" i="10"/>
  <c r="S66" i="10"/>
  <c r="AW66" i="10"/>
  <c r="Z66" i="10"/>
  <c r="AW78" i="10"/>
  <c r="CB66" i="10"/>
  <c r="BE66" i="10"/>
  <c r="AH66" i="10"/>
  <c r="BE78" i="10"/>
  <c r="BV67" i="10"/>
  <c r="AY67" i="10"/>
  <c r="U67" i="10"/>
  <c r="T67" i="10"/>
  <c r="W67" i="10"/>
  <c r="AB67" i="10"/>
  <c r="AY79" i="10"/>
  <c r="CD67" i="10"/>
  <c r="AJ67" i="10"/>
  <c r="BG67" i="10"/>
  <c r="BG79" i="10"/>
  <c r="BX68" i="10"/>
  <c r="AD68" i="10"/>
  <c r="BA68" i="10"/>
  <c r="BA80" i="10"/>
  <c r="BS69" i="10"/>
  <c r="D96" i="14"/>
  <c r="AS96" i="14" s="1"/>
  <c r="BZ69" i="10"/>
  <c r="AF69" i="10"/>
  <c r="BC69" i="10"/>
  <c r="BC81" i="10"/>
  <c r="BT70" i="10"/>
  <c r="S70" i="10"/>
  <c r="AW70" i="10"/>
  <c r="Z70" i="10"/>
  <c r="R70" i="10"/>
  <c r="AW82" i="10"/>
  <c r="CB70" i="10"/>
  <c r="BE70" i="10"/>
  <c r="AH70" i="10"/>
  <c r="BE82" i="10"/>
  <c r="BV71" i="10"/>
  <c r="AB71" i="10"/>
  <c r="AY71" i="10"/>
  <c r="T71" i="10"/>
  <c r="U71" i="10"/>
  <c r="W71" i="10"/>
  <c r="AY83" i="10"/>
  <c r="CD71" i="10"/>
  <c r="AJ71" i="10"/>
  <c r="BG71" i="10"/>
  <c r="BG83" i="10"/>
  <c r="BA72" i="10"/>
  <c r="BX72" i="10"/>
  <c r="AD72" i="10"/>
  <c r="BA84" i="10"/>
  <c r="BS73" i="10"/>
  <c r="D100" i="14"/>
  <c r="AS100" i="14" s="1"/>
  <c r="BZ73" i="10"/>
  <c r="AF73" i="10"/>
  <c r="BC73" i="10"/>
  <c r="BC85" i="10"/>
  <c r="BT74" i="10"/>
  <c r="AW74" i="10"/>
  <c r="S74" i="10"/>
  <c r="Z74" i="10"/>
  <c r="R74" i="10"/>
  <c r="AW86" i="10"/>
  <c r="CB74" i="10"/>
  <c r="BE74" i="10"/>
  <c r="AH74" i="10"/>
  <c r="BE86" i="10"/>
  <c r="BV75" i="10"/>
  <c r="AY75" i="10"/>
  <c r="AB75" i="10"/>
  <c r="U75" i="10"/>
  <c r="T75" i="10"/>
  <c r="W75" i="10"/>
  <c r="AY87" i="10"/>
  <c r="CD75" i="10"/>
  <c r="BG75" i="10"/>
  <c r="AJ75" i="10"/>
  <c r="BG87" i="10"/>
  <c r="BX76" i="10"/>
  <c r="AD76" i="10"/>
  <c r="BA76" i="10"/>
  <c r="BA88" i="10"/>
  <c r="BS77" i="10"/>
  <c r="D104" i="14"/>
  <c r="AS104" i="14" s="1"/>
  <c r="BZ77" i="10"/>
  <c r="AF77" i="10"/>
  <c r="BC77" i="10"/>
  <c r="BC89" i="10"/>
  <c r="BZ78" i="10"/>
  <c r="AF78" i="10"/>
  <c r="BS83" i="10"/>
  <c r="D110" i="14"/>
  <c r="AS110" i="14" s="1"/>
  <c r="Z32" i="32"/>
  <c r="X32" i="32"/>
  <c r="AP32" i="32"/>
  <c r="AO50" i="32"/>
  <c r="W50" i="32"/>
  <c r="Z50" i="32"/>
  <c r="V50" i="32" a="1"/>
  <c r="V50" i="32" s="1"/>
  <c r="Y101" i="17"/>
  <c r="AL101" i="17"/>
  <c r="AL113" i="17"/>
  <c r="AO66" i="13"/>
  <c r="BL66" i="13"/>
  <c r="BL78" i="13"/>
  <c r="S93" i="17"/>
  <c r="AF93" i="17"/>
  <c r="AF105" i="17"/>
  <c r="U85" i="17"/>
  <c r="AH85" i="17"/>
  <c r="T85" i="17"/>
  <c r="AG85" i="17"/>
  <c r="AT56" i="13"/>
  <c r="BQ56" i="13"/>
  <c r="R77" i="17"/>
  <c r="AE77" i="17"/>
  <c r="AQ48" i="13"/>
  <c r="BN48" i="13"/>
  <c r="R69" i="17"/>
  <c r="AE69" i="17"/>
  <c r="AQ40" i="13"/>
  <c r="BN40" i="13"/>
  <c r="T61" i="17"/>
  <c r="AG61" i="17"/>
  <c r="Q53" i="17"/>
  <c r="AT53" i="17"/>
  <c r="AD53" i="17"/>
  <c r="O53" i="17" a="1"/>
  <c r="O53" i="17" s="1"/>
  <c r="H25" i="22"/>
  <c r="X45" i="17"/>
  <c r="AK45" i="17"/>
  <c r="AU45" i="17"/>
  <c r="AM45" i="17"/>
  <c r="Z45" i="17"/>
  <c r="AI17" i="19" s="1"/>
  <c r="S37" i="17"/>
  <c r="V34" i="16"/>
  <c r="V38" i="16"/>
  <c r="R14" i="35"/>
  <c r="AP15" i="12"/>
  <c r="G14" i="22"/>
  <c r="AT42" i="16"/>
  <c r="Q42" i="16"/>
  <c r="O42" i="16" a="1"/>
  <c r="O42" i="16" s="1"/>
  <c r="BL19" i="12"/>
  <c r="AO19" i="12"/>
  <c r="T46" i="16"/>
  <c r="AG46" i="16"/>
  <c r="Y50" i="16"/>
  <c r="AL50" i="16"/>
  <c r="BL27" i="12"/>
  <c r="AO27" i="12"/>
  <c r="AK54" i="16"/>
  <c r="X54" i="16"/>
  <c r="BO28" i="12"/>
  <c r="AR28" i="12"/>
  <c r="AO31" i="12"/>
  <c r="BL31" i="12"/>
  <c r="AU58" i="16"/>
  <c r="AM58" i="16"/>
  <c r="Z58" i="16"/>
  <c r="AD30" i="19" s="1"/>
  <c r="AF62" i="16"/>
  <c r="S62" i="16"/>
  <c r="W62" i="16"/>
  <c r="AJ62" i="16"/>
  <c r="AR36" i="12"/>
  <c r="BO36" i="12"/>
  <c r="V66" i="16"/>
  <c r="AI66" i="16"/>
  <c r="U66" i="16"/>
  <c r="AH66" i="16"/>
  <c r="AR40" i="12"/>
  <c r="BO40" i="12"/>
  <c r="AU70" i="16"/>
  <c r="Z70" i="16"/>
  <c r="AD42" i="19" s="1"/>
  <c r="AM70" i="16"/>
  <c r="U74" i="16"/>
  <c r="AH74" i="16"/>
  <c r="AJ74" i="16"/>
  <c r="W74" i="16"/>
  <c r="AT48" i="12"/>
  <c r="BQ48" i="12"/>
  <c r="AO51" i="12"/>
  <c r="BL51" i="12"/>
  <c r="AK78" i="16"/>
  <c r="X78" i="16"/>
  <c r="S82" i="16"/>
  <c r="AF82" i="16"/>
  <c r="R82" i="16"/>
  <c r="AE82" i="16"/>
  <c r="BN56" i="12"/>
  <c r="AQ56" i="12"/>
  <c r="AO59" i="12"/>
  <c r="BL59" i="12"/>
  <c r="AL86" i="16"/>
  <c r="Y86" i="16"/>
  <c r="T90" i="16"/>
  <c r="AG90" i="16"/>
  <c r="BO64" i="12"/>
  <c r="AR64" i="12"/>
  <c r="R66" i="35"/>
  <c r="BM67" i="12"/>
  <c r="AP67" i="12"/>
  <c r="BM79" i="12"/>
  <c r="S94" i="16"/>
  <c r="AF94" i="16"/>
  <c r="AF106" i="16"/>
  <c r="AO71" i="12"/>
  <c r="BL71" i="12"/>
  <c r="BL83" i="12"/>
  <c r="R98" i="16"/>
  <c r="AE98" i="16"/>
  <c r="AE110" i="16"/>
  <c r="AU102" i="16"/>
  <c r="Z102" i="16"/>
  <c r="AD74" i="19" s="1"/>
  <c r="AM102" i="16"/>
  <c r="AM114" i="16"/>
  <c r="BN76" i="12"/>
  <c r="AQ76" i="12"/>
  <c r="BN88" i="12"/>
  <c r="O75" i="35"/>
  <c r="AP76" i="11"/>
  <c r="BM76" i="11"/>
  <c r="BM88" i="11"/>
  <c r="AT103" i="15"/>
  <c r="O103" i="15" a="1"/>
  <c r="O103" i="15" s="1"/>
  <c r="F75" i="22"/>
  <c r="AD103" i="15"/>
  <c r="Q103" i="15"/>
  <c r="AD115" i="15"/>
  <c r="BN74" i="11"/>
  <c r="AQ74" i="11"/>
  <c r="BN86" i="11"/>
  <c r="AL95" i="15"/>
  <c r="Y95" i="15"/>
  <c r="AL107" i="15"/>
  <c r="AR67" i="11"/>
  <c r="BO66" i="11"/>
  <c r="AR66" i="11"/>
  <c r="BO78" i="11"/>
  <c r="AO60" i="11"/>
  <c r="BL60" i="11"/>
  <c r="AI87" i="15"/>
  <c r="V87" i="15"/>
  <c r="BN58" i="11"/>
  <c r="AQ58" i="11"/>
  <c r="AO52" i="11"/>
  <c r="BL52" i="11"/>
  <c r="Y79" i="15"/>
  <c r="AL79" i="15"/>
  <c r="AT71" i="15"/>
  <c r="O71" i="15" a="1"/>
  <c r="O71" i="15" s="1"/>
  <c r="F43" i="22"/>
  <c r="Q71" i="15"/>
  <c r="AD71" i="15"/>
  <c r="AF71" i="15"/>
  <c r="S71" i="15"/>
  <c r="W63" i="15"/>
  <c r="AJ63" i="15"/>
  <c r="Y55" i="15"/>
  <c r="AL55" i="15"/>
  <c r="AH47" i="15"/>
  <c r="U47" i="15"/>
  <c r="AK47" i="15"/>
  <c r="X47" i="15"/>
  <c r="BO18" i="11"/>
  <c r="AR18" i="11"/>
  <c r="O62" i="35"/>
  <c r="AP63" i="11"/>
  <c r="BM63" i="11"/>
  <c r="AI90" i="15"/>
  <c r="V90" i="15"/>
  <c r="T82" i="15"/>
  <c r="AG82" i="15"/>
  <c r="AO31" i="11"/>
  <c r="BL31" i="11"/>
  <c r="X58" i="15"/>
  <c r="AK58" i="15"/>
  <c r="W42" i="15"/>
  <c r="X42" i="15"/>
  <c r="U34" i="15"/>
  <c r="AE97" i="16"/>
  <c r="R97" i="16"/>
  <c r="AE109" i="16"/>
  <c r="Y93" i="15"/>
  <c r="AL93" i="15"/>
  <c r="AL105" i="15"/>
  <c r="R85" i="15"/>
  <c r="AE85" i="15"/>
  <c r="AU85" i="15"/>
  <c r="AM85" i="15"/>
  <c r="Z85" i="15"/>
  <c r="Y57" i="19" s="1"/>
  <c r="F33" i="22"/>
  <c r="AT61" i="15"/>
  <c r="O61" i="15" a="1"/>
  <c r="O61" i="15" s="1"/>
  <c r="AD61" i="15"/>
  <c r="Q61" i="15"/>
  <c r="CF34" i="11"/>
  <c r="W78" i="32"/>
  <c r="AO78" i="32"/>
  <c r="V78" i="32" a="1"/>
  <c r="V78" i="32" s="1"/>
  <c r="AP52" i="32"/>
  <c r="X52" i="32"/>
  <c r="AO52" i="32"/>
  <c r="W52" i="32"/>
  <c r="Z52" i="32"/>
  <c r="V52" i="32" a="1"/>
  <c r="V52" i="32" s="1"/>
  <c r="S104" i="17"/>
  <c r="AF104" i="17"/>
  <c r="AF116" i="17"/>
  <c r="S105" i="17"/>
  <c r="Q96" i="17"/>
  <c r="AD96" i="17"/>
  <c r="AT96" i="17"/>
  <c r="O96" i="17" a="1"/>
  <c r="O96" i="17" s="1"/>
  <c r="H68" i="22"/>
  <c r="AD108" i="17"/>
  <c r="AJ88" i="17"/>
  <c r="W88" i="17"/>
  <c r="BL53" i="13"/>
  <c r="AO53" i="13"/>
  <c r="AU80" i="17"/>
  <c r="Z80" i="17"/>
  <c r="AI52" i="19" s="1"/>
  <c r="AM80" i="17"/>
  <c r="S72" i="17"/>
  <c r="AF72" i="17"/>
  <c r="R72" i="17"/>
  <c r="AE72" i="17"/>
  <c r="AT64" i="17"/>
  <c r="H36" i="22"/>
  <c r="O64" i="17" a="1"/>
  <c r="O64" i="17" s="1"/>
  <c r="Q64" i="17"/>
  <c r="AD64" i="17"/>
  <c r="BQ35" i="13"/>
  <c r="AT35" i="13"/>
  <c r="U28" i="35"/>
  <c r="AP29" i="13"/>
  <c r="BM29" i="13"/>
  <c r="S56" i="17"/>
  <c r="AF56" i="17"/>
  <c r="AI48" i="17"/>
  <c r="V48" i="17"/>
  <c r="AR19" i="13"/>
  <c r="BO19" i="13"/>
  <c r="W40" i="17"/>
  <c r="AE101" i="16"/>
  <c r="R101" i="16"/>
  <c r="AE113" i="16"/>
  <c r="AO50" i="11"/>
  <c r="BL50" i="11"/>
  <c r="T77" i="15"/>
  <c r="AG77" i="15"/>
  <c r="Y69" i="15"/>
  <c r="AL69" i="15"/>
  <c r="AK69" i="15"/>
  <c r="X69" i="15"/>
  <c r="AF99" i="17"/>
  <c r="S99" i="17"/>
  <c r="AF111" i="17"/>
  <c r="CF72" i="13"/>
  <c r="R91" i="17"/>
  <c r="AE91" i="17"/>
  <c r="AU91" i="17"/>
  <c r="AM91" i="17"/>
  <c r="Z91" i="17"/>
  <c r="AI63" i="19" s="1"/>
  <c r="AQ62" i="13"/>
  <c r="BN62" i="13"/>
  <c r="Y83" i="17"/>
  <c r="AL83" i="17"/>
  <c r="S75" i="17"/>
  <c r="AF75" i="17"/>
  <c r="V75" i="17"/>
  <c r="AI75" i="17"/>
  <c r="AQ46" i="13"/>
  <c r="BN46" i="13"/>
  <c r="U39" i="35"/>
  <c r="AP40" i="13"/>
  <c r="BM40" i="13"/>
  <c r="AT67" i="17"/>
  <c r="O67" i="17" a="1"/>
  <c r="O67" i="17" s="1"/>
  <c r="H39" i="22"/>
  <c r="AD67" i="17"/>
  <c r="Q67" i="17"/>
  <c r="BO38" i="13"/>
  <c r="AR38" i="13"/>
  <c r="AJ59" i="17"/>
  <c r="W59" i="17"/>
  <c r="X51" i="17"/>
  <c r="AK51" i="17"/>
  <c r="CF24" i="13"/>
  <c r="U15" i="35"/>
  <c r="AP16" i="13"/>
  <c r="S43" i="17"/>
  <c r="V35" i="17"/>
  <c r="AT33" i="16"/>
  <c r="O33" i="16" a="1"/>
  <c r="O33" i="16" s="1"/>
  <c r="G5" i="22"/>
  <c r="Q33" i="16"/>
  <c r="Y37" i="16"/>
  <c r="CF10" i="12"/>
  <c r="S41" i="16"/>
  <c r="BL18" i="12"/>
  <c r="AO18" i="12"/>
  <c r="W45" i="16"/>
  <c r="AJ45" i="16"/>
  <c r="AT19" i="12"/>
  <c r="BQ19" i="12"/>
  <c r="AK49" i="16"/>
  <c r="X49" i="16"/>
  <c r="AU53" i="16"/>
  <c r="AM53" i="16"/>
  <c r="Z53" i="16"/>
  <c r="AD25" i="19" s="1"/>
  <c r="Y53" i="16"/>
  <c r="AL53" i="16"/>
  <c r="BQ27" i="12"/>
  <c r="AT27" i="12"/>
  <c r="R29" i="35"/>
  <c r="AP30" i="12"/>
  <c r="BM30" i="12"/>
  <c r="AT57" i="16"/>
  <c r="O57" i="16" a="1"/>
  <c r="O57" i="16" s="1"/>
  <c r="G29" i="22"/>
  <c r="AD57" i="16"/>
  <c r="Q57" i="16"/>
  <c r="AU61" i="16"/>
  <c r="Z61" i="16"/>
  <c r="AD33" i="19" s="1"/>
  <c r="AM61" i="16"/>
  <c r="CF34" i="12"/>
  <c r="U65" i="16"/>
  <c r="AH65" i="16"/>
  <c r="BN39" i="12"/>
  <c r="AQ39" i="12"/>
  <c r="BL42" i="12"/>
  <c r="AO42" i="12"/>
  <c r="X69" i="16"/>
  <c r="AK69" i="16"/>
  <c r="AJ73" i="16"/>
  <c r="W73" i="16"/>
  <c r="AE73" i="16"/>
  <c r="R73" i="16"/>
  <c r="BQ47" i="12"/>
  <c r="AT47" i="12"/>
  <c r="S77" i="16"/>
  <c r="AF77" i="16"/>
  <c r="AT51" i="12"/>
  <c r="BQ51" i="12"/>
  <c r="G53" i="22"/>
  <c r="AT81" i="16"/>
  <c r="O81" i="16" a="1"/>
  <c r="O81" i="16" s="1"/>
  <c r="AD81" i="16"/>
  <c r="Q81" i="16"/>
  <c r="AQ55" i="12"/>
  <c r="BN55" i="12"/>
  <c r="Z27" i="32"/>
  <c r="AP27" i="32"/>
  <c r="W74" i="32"/>
  <c r="AO74" i="32"/>
  <c r="Z74" i="32"/>
  <c r="V74" i="32" a="1"/>
  <c r="V74" i="32" s="1"/>
  <c r="AI102" i="17"/>
  <c r="V102" i="17"/>
  <c r="AI114" i="17"/>
  <c r="R102" i="17"/>
  <c r="AE102" i="17"/>
  <c r="AE114" i="17"/>
  <c r="BM67" i="13"/>
  <c r="AP67" i="13"/>
  <c r="U66" i="35"/>
  <c r="BM79" i="13"/>
  <c r="V94" i="17"/>
  <c r="AI94" i="17"/>
  <c r="AI106" i="17"/>
  <c r="AE86" i="17"/>
  <c r="R86" i="17"/>
  <c r="AU86" i="17"/>
  <c r="Z86" i="17"/>
  <c r="AI58" i="19" s="1"/>
  <c r="AM86" i="17"/>
  <c r="AT57" i="13"/>
  <c r="BQ57" i="13"/>
  <c r="AL78" i="17"/>
  <c r="Y78" i="17"/>
  <c r="BN49" i="13"/>
  <c r="AQ49" i="13"/>
  <c r="H42" i="22"/>
  <c r="Q70" i="17"/>
  <c r="AD70" i="17"/>
  <c r="AT70" i="17"/>
  <c r="O70" i="17" a="1"/>
  <c r="O70" i="17" s="1"/>
  <c r="AG70" i="17"/>
  <c r="T70" i="17"/>
  <c r="AJ62" i="17"/>
  <c r="W62" i="17"/>
  <c r="S62" i="17"/>
  <c r="AF62" i="17"/>
  <c r="AQ33" i="13"/>
  <c r="BN33" i="13"/>
  <c r="AO27" i="13"/>
  <c r="BL27" i="13"/>
  <c r="X54" i="17"/>
  <c r="AK54" i="17"/>
  <c r="Q46" i="17"/>
  <c r="AD46" i="17"/>
  <c r="AT46" i="17"/>
  <c r="H18" i="22"/>
  <c r="O46" i="17" a="1"/>
  <c r="O46" i="17" s="1"/>
  <c r="X38" i="17"/>
  <c r="Y104" i="15"/>
  <c r="AL104" i="15"/>
  <c r="AL116" i="15"/>
  <c r="Y105" i="15"/>
  <c r="AH96" i="15"/>
  <c r="U96" i="15"/>
  <c r="AH108" i="15"/>
  <c r="AF96" i="15"/>
  <c r="S96" i="15"/>
  <c r="AF108" i="15"/>
  <c r="Y88" i="15"/>
  <c r="AL88" i="15"/>
  <c r="U80" i="15"/>
  <c r="AH80" i="15"/>
  <c r="AJ80" i="15"/>
  <c r="W80" i="15"/>
  <c r="AO45" i="11"/>
  <c r="BL45" i="11"/>
  <c r="Y72" i="15"/>
  <c r="AL72" i="15"/>
  <c r="AE64" i="15"/>
  <c r="R64" i="15"/>
  <c r="Y56" i="15"/>
  <c r="AL56" i="15"/>
  <c r="AG56" i="15"/>
  <c r="T56" i="15"/>
  <c r="O20" i="35"/>
  <c r="BM21" i="11"/>
  <c r="AP21" i="11"/>
  <c r="AG48" i="15"/>
  <c r="T48" i="15"/>
  <c r="O12" i="35"/>
  <c r="AP13" i="11"/>
  <c r="S40" i="15"/>
  <c r="AU57" i="15"/>
  <c r="Z57" i="15"/>
  <c r="Y29" i="19" s="1"/>
  <c r="AM57" i="15"/>
  <c r="BQ28" i="11"/>
  <c r="AT28" i="11"/>
  <c r="O5" i="35"/>
  <c r="AK5" i="35" s="1"/>
  <c r="AP6" i="11"/>
  <c r="S33" i="15"/>
  <c r="AL66" i="15"/>
  <c r="Y66" i="15"/>
  <c r="AK66" i="15"/>
  <c r="X66" i="15"/>
  <c r="BQ83" i="12"/>
  <c r="BQ71" i="12"/>
  <c r="AT71" i="12"/>
  <c r="V37" i="15"/>
  <c r="F9" i="22"/>
  <c r="AT37" i="15"/>
  <c r="O37" i="15" a="1"/>
  <c r="O37" i="15" s="1"/>
  <c r="Q37" i="15"/>
  <c r="W37" i="32"/>
  <c r="AO37" i="32"/>
  <c r="V37" i="32" a="1"/>
  <c r="V37" i="32" s="1"/>
  <c r="Z38" i="32"/>
  <c r="AP38" i="32"/>
  <c r="X38" i="32"/>
  <c r="W38" i="32"/>
  <c r="AO38" i="32"/>
  <c r="V38" i="32" a="1"/>
  <c r="V38" i="32" s="1"/>
  <c r="W39" i="32"/>
  <c r="AO39" i="32"/>
  <c r="V39" i="32" a="1"/>
  <c r="V39" i="32" s="1"/>
  <c r="AH97" i="17"/>
  <c r="U97" i="17"/>
  <c r="AH109" i="17"/>
  <c r="AO62" i="13"/>
  <c r="BL62" i="13"/>
  <c r="H61" i="22"/>
  <c r="AT89" i="17"/>
  <c r="Q89" i="17"/>
  <c r="O89" i="17" a="1"/>
  <c r="O89" i="17" s="1"/>
  <c r="AD89" i="17"/>
  <c r="M7" i="27"/>
  <c r="M11" i="27"/>
  <c r="V81" i="17"/>
  <c r="AI81" i="17"/>
  <c r="AG81" i="17"/>
  <c r="T81" i="17"/>
  <c r="BL46" i="13"/>
  <c r="AO46" i="13"/>
  <c r="W73" i="17"/>
  <c r="AJ73" i="17"/>
  <c r="AG65" i="17"/>
  <c r="T65" i="17"/>
  <c r="AF57" i="17"/>
  <c r="S57" i="17"/>
  <c r="CF30" i="13"/>
  <c r="BO28" i="13"/>
  <c r="AR28" i="13"/>
  <c r="AO22" i="13"/>
  <c r="BL22" i="13"/>
  <c r="AU49" i="17"/>
  <c r="Z49" i="17"/>
  <c r="AI21" i="19" s="1"/>
  <c r="AM49" i="17"/>
  <c r="U13" i="35"/>
  <c r="AP14" i="13"/>
  <c r="T41" i="17"/>
  <c r="AO6" i="13"/>
  <c r="AU33" i="17"/>
  <c r="Z33" i="17"/>
  <c r="AI5" i="19" s="1"/>
  <c r="R8" i="35"/>
  <c r="AP9" i="12"/>
  <c r="S36" i="16"/>
  <c r="W40" i="16"/>
  <c r="R40" i="16"/>
  <c r="AF44" i="16"/>
  <c r="S44" i="16"/>
  <c r="G20" i="22"/>
  <c r="Q48" i="16"/>
  <c r="AT48" i="16"/>
  <c r="O48" i="16" a="1"/>
  <c r="O48" i="16" s="1"/>
  <c r="AD48" i="16"/>
  <c r="V48" i="16"/>
  <c r="AI48" i="16"/>
  <c r="BO22" i="12"/>
  <c r="AR22" i="12"/>
  <c r="R24" i="35"/>
  <c r="BM25" i="12"/>
  <c r="AP25" i="12"/>
  <c r="R52" i="16"/>
  <c r="AE52" i="16"/>
  <c r="W56" i="16"/>
  <c r="AJ56" i="16"/>
  <c r="CF29" i="12"/>
  <c r="BO30" i="12"/>
  <c r="AR30" i="12"/>
  <c r="S60" i="16"/>
  <c r="AF60" i="16"/>
  <c r="AT60" i="16"/>
  <c r="Q60" i="16"/>
  <c r="O60" i="16" a="1"/>
  <c r="O60" i="16" s="1"/>
  <c r="AD60" i="16"/>
  <c r="G32" i="22"/>
  <c r="BN34" i="12"/>
  <c r="AQ34" i="12"/>
  <c r="R64" i="16"/>
  <c r="AE64" i="16"/>
  <c r="U68" i="16"/>
  <c r="AH68" i="16"/>
  <c r="AJ68" i="16"/>
  <c r="W68" i="16"/>
  <c r="AT42" i="12"/>
  <c r="BQ42" i="12"/>
  <c r="AT72" i="16"/>
  <c r="G44" i="22"/>
  <c r="AD72" i="16"/>
  <c r="O72" i="16" a="1"/>
  <c r="O72" i="16" s="1"/>
  <c r="Q72" i="16"/>
  <c r="AT46" i="12"/>
  <c r="BQ46" i="12"/>
  <c r="W76" i="16"/>
  <c r="AJ76" i="16"/>
  <c r="U80" i="16"/>
  <c r="AH80" i="16"/>
  <c r="AU80" i="16"/>
  <c r="Z80" i="16"/>
  <c r="AD52" i="19" s="1"/>
  <c r="AM80" i="16"/>
  <c r="R56" i="35"/>
  <c r="BM57" i="12"/>
  <c r="AP57" i="12"/>
  <c r="Y84" i="16"/>
  <c r="AL84" i="16"/>
  <c r="Y88" i="16"/>
  <c r="AL88" i="16"/>
  <c r="AU88" i="16"/>
  <c r="Z88" i="16"/>
  <c r="AD60" i="19" s="1"/>
  <c r="AM88" i="16"/>
  <c r="AT62" i="12"/>
  <c r="BQ62" i="12"/>
  <c r="S92" i="16"/>
  <c r="AF92" i="16"/>
  <c r="Y96" i="16"/>
  <c r="AL96" i="16"/>
  <c r="AL108" i="16"/>
  <c r="R72" i="35"/>
  <c r="AP73" i="12"/>
  <c r="BM73" i="12"/>
  <c r="BM85" i="12"/>
  <c r="AF100" i="16"/>
  <c r="S100" i="16"/>
  <c r="AF112" i="16"/>
  <c r="CF78" i="12"/>
  <c r="U104" i="16"/>
  <c r="AH104" i="16"/>
  <c r="AH116" i="16"/>
  <c r="U105" i="16"/>
  <c r="CF77" i="12"/>
  <c r="BL72" i="11"/>
  <c r="AO72" i="11"/>
  <c r="BL84" i="11"/>
  <c r="AI99" i="15"/>
  <c r="V99" i="15"/>
  <c r="AI111" i="15"/>
  <c r="BN70" i="11"/>
  <c r="AQ70" i="11"/>
  <c r="BN82" i="11"/>
  <c r="AU91" i="15"/>
  <c r="Z91" i="15"/>
  <c r="Y63" i="19" s="1"/>
  <c r="AM91" i="15"/>
  <c r="AE91" i="15"/>
  <c r="R91" i="15"/>
  <c r="U83" i="15"/>
  <c r="AH83" i="15"/>
  <c r="AE75" i="15"/>
  <c r="R75" i="15"/>
  <c r="F39" i="22"/>
  <c r="AT67" i="15"/>
  <c r="O67" i="15" a="1"/>
  <c r="O67" i="15" s="1"/>
  <c r="AD67" i="15"/>
  <c r="Q67" i="15"/>
  <c r="X67" i="15"/>
  <c r="AK67" i="15"/>
  <c r="AK59" i="15"/>
  <c r="X59" i="15"/>
  <c r="AR30" i="11"/>
  <c r="BO30" i="11"/>
  <c r="O23" i="35"/>
  <c r="BM24" i="11"/>
  <c r="AP24" i="11"/>
  <c r="V51" i="15"/>
  <c r="AI51" i="15"/>
  <c r="F15" i="22"/>
  <c r="AT43" i="15"/>
  <c r="O43" i="15" a="1"/>
  <c r="O43" i="15" s="1"/>
  <c r="Q43" i="15"/>
  <c r="V35" i="15"/>
  <c r="AH49" i="15"/>
  <c r="U49" i="15"/>
  <c r="BN20" i="11"/>
  <c r="AQ20" i="11"/>
  <c r="T41" i="15"/>
  <c r="W36" i="15"/>
  <c r="AJ98" i="15"/>
  <c r="W98" i="15"/>
  <c r="AJ110" i="15"/>
  <c r="CF71" i="11"/>
  <c r="BL47" i="11"/>
  <c r="AO47" i="11"/>
  <c r="T74" i="15"/>
  <c r="AG74" i="15"/>
  <c r="U50" i="15"/>
  <c r="AH50" i="15"/>
  <c r="S50" i="15"/>
  <c r="AF50" i="15"/>
  <c r="AK101" i="15"/>
  <c r="X101" i="15"/>
  <c r="AK113" i="15"/>
  <c r="BN64" i="11"/>
  <c r="AQ64" i="11"/>
  <c r="AT32" i="11"/>
  <c r="BQ32" i="11"/>
  <c r="O17" i="35"/>
  <c r="BM18" i="11"/>
  <c r="AP18" i="11"/>
  <c r="AT45" i="15"/>
  <c r="O45" i="15" a="1"/>
  <c r="O45" i="15" s="1"/>
  <c r="F17" i="22"/>
  <c r="Q45" i="15"/>
  <c r="AD45" i="15"/>
  <c r="Z43" i="32"/>
  <c r="AP43" i="32"/>
  <c r="X43" i="32"/>
  <c r="W47" i="32"/>
  <c r="AO47" i="32"/>
  <c r="Z47" i="32"/>
  <c r="V47" i="32" a="1"/>
  <c r="V47" i="32" s="1"/>
  <c r="Y100" i="17"/>
  <c r="AL100" i="17"/>
  <c r="AL112" i="17"/>
  <c r="V100" i="17"/>
  <c r="AI100" i="17"/>
  <c r="AI112" i="17"/>
  <c r="BQ83" i="13"/>
  <c r="BQ71" i="13"/>
  <c r="AT71" i="13"/>
  <c r="BL65" i="13"/>
  <c r="AO65" i="13"/>
  <c r="U92" i="17"/>
  <c r="AH92" i="17"/>
  <c r="U84" i="17"/>
  <c r="AH84" i="17"/>
  <c r="AU84" i="17"/>
  <c r="Z84" i="17"/>
  <c r="AI56" i="19" s="1"/>
  <c r="AM84" i="17"/>
  <c r="AU76" i="17"/>
  <c r="AM76" i="17"/>
  <c r="Z76" i="17"/>
  <c r="AI48" i="19" s="1"/>
  <c r="R76" i="17"/>
  <c r="AE76" i="17"/>
  <c r="BN47" i="13"/>
  <c r="AQ47" i="13"/>
  <c r="U40" i="35"/>
  <c r="AQ40" i="35" s="1"/>
  <c r="BM41" i="13"/>
  <c r="AP41" i="13"/>
  <c r="R68" i="17"/>
  <c r="AE68" i="17"/>
  <c r="AT39" i="13"/>
  <c r="BQ39" i="13"/>
  <c r="U32" i="35"/>
  <c r="BM33" i="13"/>
  <c r="AP33" i="13"/>
  <c r="AK60" i="17"/>
  <c r="X60" i="17"/>
  <c r="R52" i="17"/>
  <c r="AE52" i="17"/>
  <c r="U16" i="35"/>
  <c r="BM17" i="13"/>
  <c r="AP17" i="13"/>
  <c r="X44" i="17"/>
  <c r="AK44" i="17"/>
  <c r="AO9" i="13"/>
  <c r="AU36" i="17"/>
  <c r="Z36" i="17"/>
  <c r="AI8" i="19" s="1"/>
  <c r="T102" i="15"/>
  <c r="AG102" i="15"/>
  <c r="AG114" i="15"/>
  <c r="AL102" i="15"/>
  <c r="Y102" i="15"/>
  <c r="AL114" i="15"/>
  <c r="T94" i="15"/>
  <c r="AG94" i="15"/>
  <c r="AG106" i="15"/>
  <c r="AL86" i="15"/>
  <c r="Y86" i="15"/>
  <c r="X86" i="15"/>
  <c r="AK86" i="15"/>
  <c r="AE78" i="15"/>
  <c r="R78" i="15"/>
  <c r="BL43" i="11"/>
  <c r="AO43" i="11"/>
  <c r="Y70" i="15"/>
  <c r="AL70" i="15"/>
  <c r="T62" i="15"/>
  <c r="AG62" i="15"/>
  <c r="AU62" i="15"/>
  <c r="Z62" i="15"/>
  <c r="Y34" i="19" s="1"/>
  <c r="AM62" i="15"/>
  <c r="AR33" i="11"/>
  <c r="BO33" i="11"/>
  <c r="R54" i="15"/>
  <c r="AE54" i="15"/>
  <c r="AR25" i="11"/>
  <c r="BO25" i="11"/>
  <c r="F18" i="22"/>
  <c r="AT46" i="15"/>
  <c r="O46" i="15" a="1"/>
  <c r="O46" i="15" s="1"/>
  <c r="Q46" i="15"/>
  <c r="AD46" i="15"/>
  <c r="Y38" i="15"/>
  <c r="V38" i="15"/>
  <c r="AR10" i="11"/>
  <c r="W54" i="32"/>
  <c r="AO54" i="32"/>
  <c r="Z54" i="32"/>
  <c r="V54" i="32" a="1"/>
  <c r="V54" i="32" s="1"/>
  <c r="Z81" i="32"/>
  <c r="AP81" i="32"/>
  <c r="X81" i="32"/>
  <c r="X93" i="32"/>
  <c r="X77" i="32"/>
  <c r="AP77" i="32"/>
  <c r="V103" i="17"/>
  <c r="AI103" i="17"/>
  <c r="AI115" i="17"/>
  <c r="O95" i="17" a="1"/>
  <c r="O95" i="17" s="1"/>
  <c r="AD95" i="17"/>
  <c r="H67" i="22"/>
  <c r="Q95" i="17"/>
  <c r="AT95" i="17"/>
  <c r="AD107" i="17"/>
  <c r="W95" i="17"/>
  <c r="AJ95" i="17"/>
  <c r="AJ107" i="17"/>
  <c r="X87" i="17"/>
  <c r="AK87" i="17"/>
  <c r="T87" i="17"/>
  <c r="AG87" i="17"/>
  <c r="BN58" i="13"/>
  <c r="AQ58" i="13"/>
  <c r="R79" i="17"/>
  <c r="AE79" i="17"/>
  <c r="CF52" i="13"/>
  <c r="AR50" i="13"/>
  <c r="BO50" i="13"/>
  <c r="AO44" i="13"/>
  <c r="BL44" i="13"/>
  <c r="Y71" i="17"/>
  <c r="AL71" i="17"/>
  <c r="AQ42" i="13"/>
  <c r="BN42" i="13"/>
  <c r="AU63" i="17"/>
  <c r="AM63" i="17"/>
  <c r="Z63" i="17"/>
  <c r="AI35" i="19" s="1"/>
  <c r="AJ63" i="17"/>
  <c r="W63" i="17"/>
  <c r="R55" i="17"/>
  <c r="AE55" i="17"/>
  <c r="AF47" i="17"/>
  <c r="S47" i="17"/>
  <c r="U47" i="17"/>
  <c r="AH47" i="17"/>
  <c r="U39" i="17"/>
  <c r="X39" i="17"/>
  <c r="V35" i="16"/>
  <c r="AU35" i="16"/>
  <c r="Z35" i="16"/>
  <c r="AD7" i="19" s="1"/>
  <c r="AQ9" i="12"/>
  <c r="AT39" i="16"/>
  <c r="G11" i="22"/>
  <c r="O39" i="16" a="1"/>
  <c r="O39" i="16" s="1"/>
  <c r="Q39" i="16"/>
  <c r="CF12" i="12"/>
  <c r="AO16" i="12"/>
  <c r="S43" i="16"/>
  <c r="BN17" i="12"/>
  <c r="AQ17" i="12"/>
  <c r="S47" i="16"/>
  <c r="AF47" i="16"/>
  <c r="AI51" i="16"/>
  <c r="V51" i="16"/>
  <c r="S51" i="16"/>
  <c r="AF51" i="16"/>
  <c r="BQ25" i="12"/>
  <c r="AT25" i="12"/>
  <c r="AH55" i="16"/>
  <c r="U55" i="16"/>
  <c r="T59" i="16"/>
  <c r="AG59" i="16"/>
  <c r="CF32" i="12"/>
  <c r="AR33" i="12"/>
  <c r="BO33" i="12"/>
  <c r="AH63" i="16"/>
  <c r="U63" i="16"/>
  <c r="AR37" i="12"/>
  <c r="BO37" i="12"/>
  <c r="R39" i="35"/>
  <c r="BM40" i="12"/>
  <c r="AP40" i="12"/>
  <c r="AK67" i="16"/>
  <c r="X67" i="16"/>
  <c r="V71" i="16"/>
  <c r="AI71" i="16"/>
  <c r="AQ45" i="12"/>
  <c r="BN45" i="12"/>
  <c r="U75" i="16"/>
  <c r="AH75" i="16"/>
  <c r="AL79" i="16"/>
  <c r="Y79" i="16"/>
  <c r="R83" i="16"/>
  <c r="AE83" i="16"/>
  <c r="AG83" i="16"/>
  <c r="T83" i="16"/>
  <c r="AQ57" i="12"/>
  <c r="BN57" i="12"/>
  <c r="AT87" i="16"/>
  <c r="O87" i="16" a="1"/>
  <c r="O87" i="16" s="1"/>
  <c r="G59" i="22"/>
  <c r="Q87" i="16"/>
  <c r="AD87" i="16"/>
  <c r="T91" i="16"/>
  <c r="AG91" i="16"/>
  <c r="AU91" i="16"/>
  <c r="AM91" i="16"/>
  <c r="Z91" i="16"/>
  <c r="AD63" i="19" s="1"/>
  <c r="AK95" i="16"/>
  <c r="X95" i="16"/>
  <c r="AK107" i="16"/>
  <c r="AU99" i="16"/>
  <c r="Z99" i="16"/>
  <c r="AD71" i="19" s="1"/>
  <c r="AM99" i="16"/>
  <c r="AM111" i="16"/>
  <c r="CF72" i="12"/>
  <c r="BN85" i="12"/>
  <c r="BN73" i="12"/>
  <c r="AQ73" i="12"/>
  <c r="AG103" i="16"/>
  <c r="T103" i="16"/>
  <c r="AG115" i="16"/>
  <c r="AT103" i="16"/>
  <c r="G75" i="22"/>
  <c r="O103" i="16" a="1"/>
  <c r="O103" i="16" s="1"/>
  <c r="AD103" i="16"/>
  <c r="Q103" i="16"/>
  <c r="AD115" i="16"/>
  <c r="AG97" i="15"/>
  <c r="T97" i="15"/>
  <c r="AG109" i="15"/>
  <c r="CF70" i="11"/>
  <c r="AT89" i="15"/>
  <c r="O89" i="15" a="1"/>
  <c r="O89" i="15" s="1"/>
  <c r="F61" i="22"/>
  <c r="Q89" i="15"/>
  <c r="AD89" i="15"/>
  <c r="AU81" i="15"/>
  <c r="Z81" i="15"/>
  <c r="Y53" i="19" s="1"/>
  <c r="AM81" i="15"/>
  <c r="S81" i="15"/>
  <c r="AF81" i="15"/>
  <c r="AT73" i="15"/>
  <c r="O73" i="15" a="1"/>
  <c r="O73" i="15" s="1"/>
  <c r="F45" i="22"/>
  <c r="Q73" i="15"/>
  <c r="AD73" i="15"/>
  <c r="BN44" i="11"/>
  <c r="AQ44" i="11"/>
  <c r="T65" i="15"/>
  <c r="AG65" i="15"/>
  <c r="W39" i="15"/>
  <c r="BQ77" i="11"/>
  <c r="AT77" i="11"/>
  <c r="BQ89" i="11"/>
  <c r="AT78" i="11"/>
  <c r="Y85" i="16"/>
  <c r="AL85" i="16"/>
  <c r="S85" i="16"/>
  <c r="AF85" i="16"/>
  <c r="V93" i="16"/>
  <c r="AI93" i="16"/>
  <c r="AI105" i="16"/>
  <c r="T53" i="15"/>
  <c r="AG53" i="15"/>
  <c r="AU53" i="15"/>
  <c r="AM53" i="15"/>
  <c r="Z53" i="15"/>
  <c r="Y25" i="19" s="1"/>
  <c r="AO59" i="32"/>
  <c r="W59" i="32"/>
  <c r="V59" i="32" a="1"/>
  <c r="V59" i="32" s="1"/>
  <c r="Z25" i="32"/>
  <c r="AP25" i="32"/>
  <c r="AF98" i="17"/>
  <c r="S98" i="17"/>
  <c r="AF110" i="17"/>
  <c r="AJ98" i="17"/>
  <c r="W98" i="17"/>
  <c r="AJ110" i="17"/>
  <c r="V90" i="17"/>
  <c r="AI90" i="17"/>
  <c r="BQ61" i="13"/>
  <c r="AT61" i="13"/>
  <c r="U54" i="35"/>
  <c r="BM55" i="13"/>
  <c r="AP55" i="13"/>
  <c r="O82" i="17" a="1"/>
  <c r="O82" i="17" s="1"/>
  <c r="AT82" i="17"/>
  <c r="Q82" i="17"/>
  <c r="AD82" i="17"/>
  <c r="H54" i="22"/>
  <c r="Y74" i="17"/>
  <c r="AL74" i="17"/>
  <c r="Y66" i="17"/>
  <c r="AL66" i="17"/>
  <c r="CF39" i="13"/>
  <c r="R58" i="17"/>
  <c r="AE58" i="17"/>
  <c r="V58" i="17"/>
  <c r="AI58" i="17"/>
  <c r="AR29" i="13"/>
  <c r="BO29" i="13"/>
  <c r="X50" i="17"/>
  <c r="AK50" i="17"/>
  <c r="V50" i="17"/>
  <c r="AI50" i="17"/>
  <c r="U14" i="35"/>
  <c r="AP15" i="13"/>
  <c r="V42" i="17"/>
  <c r="AQ13" i="13"/>
  <c r="S34" i="17"/>
  <c r="W34" i="17"/>
  <c r="BL73" i="11"/>
  <c r="AO73" i="11"/>
  <c r="BL85" i="11"/>
  <c r="AL100" i="15"/>
  <c r="Y100" i="15"/>
  <c r="AL112" i="15"/>
  <c r="BN71" i="11"/>
  <c r="AQ71" i="11"/>
  <c r="BN83" i="11"/>
  <c r="AO65" i="11"/>
  <c r="BL65" i="11"/>
  <c r="V92" i="15"/>
  <c r="AI92" i="15"/>
  <c r="BO63" i="11"/>
  <c r="AR63" i="11"/>
  <c r="F56" i="22"/>
  <c r="AT84" i="15"/>
  <c r="O84" i="15" a="1"/>
  <c r="O84" i="15" s="1"/>
  <c r="Q84" i="15"/>
  <c r="AD84" i="15"/>
  <c r="R84" i="15"/>
  <c r="AE84" i="15"/>
  <c r="V76" i="15"/>
  <c r="AI76" i="15"/>
  <c r="U76" i="15"/>
  <c r="AH76" i="15"/>
  <c r="BN47" i="11"/>
  <c r="AQ47" i="11"/>
  <c r="AJ68" i="15"/>
  <c r="W68" i="15"/>
  <c r="AR39" i="11"/>
  <c r="BO39" i="11"/>
  <c r="AL60" i="15"/>
  <c r="Y60" i="15"/>
  <c r="T52" i="15"/>
  <c r="AG52" i="15"/>
  <c r="CF25" i="11"/>
  <c r="AT23" i="11"/>
  <c r="BQ23" i="11"/>
  <c r="AT44" i="15"/>
  <c r="O44" i="15" a="1"/>
  <c r="O44" i="15" s="1"/>
  <c r="F16" i="22"/>
  <c r="Q44" i="15"/>
  <c r="AD44" i="15"/>
  <c r="CF17" i="11"/>
  <c r="AT61" i="11"/>
  <c r="BQ61" i="11"/>
  <c r="BN53" i="11"/>
  <c r="AQ53" i="11"/>
  <c r="BQ29" i="11"/>
  <c r="AT29" i="11"/>
  <c r="R89" i="16"/>
  <c r="AE89" i="16"/>
  <c r="AT63" i="12"/>
  <c r="BQ63" i="12"/>
  <c r="CC10" i="8"/>
  <c r="AI10" i="8"/>
  <c r="CE11" i="8"/>
  <c r="AK11" i="8"/>
  <c r="BY16" i="8"/>
  <c r="AE16" i="8"/>
  <c r="CC18" i="8"/>
  <c r="AI18" i="8"/>
  <c r="BF18" i="8"/>
  <c r="BY20" i="8"/>
  <c r="BB20" i="8"/>
  <c r="AE20" i="8"/>
  <c r="BY28" i="8"/>
  <c r="AE28" i="8"/>
  <c r="BB28" i="8"/>
  <c r="BY32" i="8"/>
  <c r="AE32" i="8"/>
  <c r="BB32" i="8"/>
  <c r="BU34" i="8"/>
  <c r="AX34" i="8"/>
  <c r="AA34" i="8"/>
  <c r="BY36" i="8"/>
  <c r="BB36" i="8"/>
  <c r="AE36" i="8"/>
  <c r="CE39" i="8"/>
  <c r="AK39" i="8"/>
  <c r="BH39" i="8"/>
  <c r="BT9" i="8"/>
  <c r="Z9" i="8"/>
  <c r="R9" i="8"/>
  <c r="S9" i="8"/>
  <c r="BX15" i="8"/>
  <c r="AD15" i="8"/>
  <c r="BX23" i="8"/>
  <c r="BA23" i="8"/>
  <c r="AD23" i="8"/>
  <c r="BV30" i="8"/>
  <c r="T30" i="8"/>
  <c r="AB30" i="8"/>
  <c r="W30" i="8"/>
  <c r="AY30" i="8"/>
  <c r="U30" i="8"/>
  <c r="BX31" i="8"/>
  <c r="BA31" i="8"/>
  <c r="AD31" i="8"/>
  <c r="BV34" i="8"/>
  <c r="U34" i="8"/>
  <c r="T34" i="8"/>
  <c r="AB34" i="8"/>
  <c r="AY34" i="8"/>
  <c r="W34" i="8"/>
  <c r="BV38" i="8"/>
  <c r="AB38" i="8"/>
  <c r="U38" i="8"/>
  <c r="W38" i="8"/>
  <c r="T38" i="8"/>
  <c r="AY38" i="8"/>
  <c r="CB41" i="8"/>
  <c r="AH41" i="8"/>
  <c r="BE41" i="8"/>
  <c r="BS64" i="8"/>
  <c r="D91" i="5"/>
  <c r="AS91" i="5" s="1"/>
  <c r="BV66" i="8"/>
  <c r="AY66" i="8"/>
  <c r="AB66" i="8"/>
  <c r="U66" i="8"/>
  <c r="W66" i="8"/>
  <c r="T66" i="8"/>
  <c r="AY78" i="8"/>
  <c r="CD70" i="8"/>
  <c r="AJ70" i="8"/>
  <c r="BG70" i="8"/>
  <c r="BG82" i="8"/>
  <c r="BS72" i="8"/>
  <c r="D99" i="5"/>
  <c r="AS99" i="5" s="1"/>
  <c r="CD74" i="8"/>
  <c r="BG74" i="8"/>
  <c r="AJ74" i="8"/>
  <c r="BG86" i="8"/>
  <c r="CB77" i="8"/>
  <c r="AH77" i="8"/>
  <c r="BE77" i="8"/>
  <c r="BE89" i="8"/>
  <c r="CB78" i="8"/>
  <c r="AH78" i="8"/>
  <c r="BS6" i="10"/>
  <c r="D33" i="14"/>
  <c r="CB7" i="10"/>
  <c r="AH7" i="10"/>
  <c r="BX9" i="10"/>
  <c r="AD9" i="10"/>
  <c r="BV12" i="10"/>
  <c r="U12" i="10"/>
  <c r="AB12" i="10"/>
  <c r="T12" i="10"/>
  <c r="AQ12" i="10" s="1"/>
  <c r="W12" i="10"/>
  <c r="AT12" i="10" s="1"/>
  <c r="BT15" i="10"/>
  <c r="S15" i="10"/>
  <c r="R15" i="10"/>
  <c r="Z15" i="10"/>
  <c r="CD20" i="10"/>
  <c r="BG20" i="10"/>
  <c r="AJ20" i="10"/>
  <c r="BS26" i="10"/>
  <c r="D53" i="14"/>
  <c r="CD28" i="10"/>
  <c r="BG28" i="10"/>
  <c r="AJ28" i="10"/>
  <c r="BZ30" i="10"/>
  <c r="BC30" i="10"/>
  <c r="AF30" i="10"/>
  <c r="CD32" i="10"/>
  <c r="AJ32" i="10"/>
  <c r="BG32" i="10"/>
  <c r="BS34" i="10"/>
  <c r="D61" i="14"/>
  <c r="CD36" i="10"/>
  <c r="BG36" i="10"/>
  <c r="AJ36" i="10"/>
  <c r="BS38" i="10"/>
  <c r="D65" i="14"/>
  <c r="BX41" i="10"/>
  <c r="BA41" i="10"/>
  <c r="AD41" i="10"/>
  <c r="BV44" i="10"/>
  <c r="T44" i="10"/>
  <c r="AB44" i="10"/>
  <c r="U44" i="10"/>
  <c r="AY44" i="10"/>
  <c r="W44" i="10"/>
  <c r="BV48" i="10"/>
  <c r="U48" i="10"/>
  <c r="AB48" i="10"/>
  <c r="AY48" i="10"/>
  <c r="T48" i="10"/>
  <c r="W48" i="10"/>
  <c r="BT51" i="10"/>
  <c r="Z51" i="10"/>
  <c r="AW51" i="10"/>
  <c r="S51" i="10"/>
  <c r="R51" i="10"/>
  <c r="BV56" i="10"/>
  <c r="W56" i="10"/>
  <c r="U56" i="10"/>
  <c r="T56" i="10"/>
  <c r="AY56" i="10"/>
  <c r="AB56" i="10"/>
  <c r="BS58" i="10"/>
  <c r="D85" i="14"/>
  <c r="AS85" i="14" s="1"/>
  <c r="BV60" i="10"/>
  <c r="W60" i="10"/>
  <c r="U60" i="10"/>
  <c r="T60" i="10"/>
  <c r="AB60" i="10"/>
  <c r="AY60" i="10"/>
  <c r="CB63" i="10"/>
  <c r="BE63" i="10"/>
  <c r="AH63" i="10"/>
  <c r="BV64" i="10"/>
  <c r="AY64" i="10"/>
  <c r="AB64" i="10"/>
  <c r="U64" i="10"/>
  <c r="W64" i="10"/>
  <c r="T64" i="10"/>
  <c r="BZ66" i="10"/>
  <c r="BC66" i="10"/>
  <c r="AF66" i="10"/>
  <c r="BC78" i="10"/>
  <c r="BV68" i="10"/>
  <c r="U68" i="10"/>
  <c r="T68" i="10"/>
  <c r="AB68" i="10"/>
  <c r="AY68" i="10"/>
  <c r="W68" i="10"/>
  <c r="AY80" i="10"/>
  <c r="CB71" i="10"/>
  <c r="BE71" i="10"/>
  <c r="AH71" i="10"/>
  <c r="BE83" i="10"/>
  <c r="BX73" i="10"/>
  <c r="BA73" i="10"/>
  <c r="AD73" i="10"/>
  <c r="BA85" i="10"/>
  <c r="CB75" i="10"/>
  <c r="BE75" i="10"/>
  <c r="AH75" i="10"/>
  <c r="BE87" i="10"/>
  <c r="BS79" i="8"/>
  <c r="D106" i="5"/>
  <c r="AS106" i="5" s="1"/>
  <c r="T5" i="8"/>
  <c r="U5" i="8"/>
  <c r="W5" i="8"/>
  <c r="BS7" i="8"/>
  <c r="D34" i="5"/>
  <c r="BX10" i="8"/>
  <c r="AD10" i="8"/>
  <c r="BT12" i="8"/>
  <c r="S12" i="8"/>
  <c r="Z12" i="8"/>
  <c r="R12" i="8"/>
  <c r="BT16" i="8"/>
  <c r="S16" i="8"/>
  <c r="Z16" i="8"/>
  <c r="R16" i="8"/>
  <c r="CB16" i="8"/>
  <c r="AH16" i="8"/>
  <c r="BV17" i="8"/>
  <c r="AB17" i="8"/>
  <c r="AY17" i="8"/>
  <c r="T17" i="8"/>
  <c r="U17" i="8"/>
  <c r="W17" i="8"/>
  <c r="BS19" i="8"/>
  <c r="D46" i="5"/>
  <c r="BV21" i="8"/>
  <c r="U21" i="8"/>
  <c r="AY21" i="8"/>
  <c r="T21" i="8"/>
  <c r="W21" i="8"/>
  <c r="AB21" i="8"/>
  <c r="BX22" i="8"/>
  <c r="BA22" i="8"/>
  <c r="AD22" i="8"/>
  <c r="BT24" i="8"/>
  <c r="Z24" i="8"/>
  <c r="S24" i="8"/>
  <c r="R24" i="8"/>
  <c r="AW24" i="8"/>
  <c r="CB24" i="8"/>
  <c r="BE24" i="8"/>
  <c r="AH24" i="8"/>
  <c r="BV25" i="8"/>
  <c r="AY25" i="8"/>
  <c r="AB25" i="8"/>
  <c r="W25" i="8"/>
  <c r="U25" i="8"/>
  <c r="T25" i="8"/>
  <c r="CD25" i="8"/>
  <c r="AJ25" i="8"/>
  <c r="BG25" i="8"/>
  <c r="BX26" i="8"/>
  <c r="BA26" i="8"/>
  <c r="AD26" i="8"/>
  <c r="BS27" i="8"/>
  <c r="D54" i="5"/>
  <c r="BZ27" i="8"/>
  <c r="BC27" i="8"/>
  <c r="AF27" i="8"/>
  <c r="BT28" i="8"/>
  <c r="Z28" i="8"/>
  <c r="AW28" i="8"/>
  <c r="S28" i="8"/>
  <c r="R28" i="8"/>
  <c r="CB28" i="8"/>
  <c r="BE28" i="8"/>
  <c r="AH28" i="8"/>
  <c r="BV29" i="8"/>
  <c r="AY29" i="8"/>
  <c r="AB29" i="8"/>
  <c r="T29" i="8"/>
  <c r="W29" i="8"/>
  <c r="U29" i="8"/>
  <c r="CD29" i="8"/>
  <c r="BG29" i="8"/>
  <c r="AJ29" i="8"/>
  <c r="BX30" i="8"/>
  <c r="AD30" i="8"/>
  <c r="BA30" i="8"/>
  <c r="BZ31" i="8"/>
  <c r="AF31" i="8"/>
  <c r="BC31" i="8"/>
  <c r="CB32" i="8"/>
  <c r="BE32" i="8"/>
  <c r="AH32" i="8"/>
  <c r="CD33" i="8"/>
  <c r="BG33" i="8"/>
  <c r="AJ33" i="8"/>
  <c r="BX34" i="8"/>
  <c r="BA34" i="8"/>
  <c r="AD34" i="8"/>
  <c r="BV37" i="8"/>
  <c r="AY37" i="8"/>
  <c r="AB37" i="8"/>
  <c r="T37" i="8"/>
  <c r="W37" i="8"/>
  <c r="U37" i="8"/>
  <c r="BX38" i="8"/>
  <c r="BA38" i="8"/>
  <c r="AD38" i="8"/>
  <c r="BS39" i="8"/>
  <c r="D66" i="5"/>
  <c r="BT40" i="8"/>
  <c r="Z40" i="8"/>
  <c r="AW40" i="8"/>
  <c r="R40" i="8"/>
  <c r="S40" i="8"/>
  <c r="CD41" i="8"/>
  <c r="BG41" i="8"/>
  <c r="AJ41" i="8"/>
  <c r="BZ43" i="8"/>
  <c r="BC43" i="8"/>
  <c r="AF43" i="8"/>
  <c r="CB44" i="8"/>
  <c r="BE44" i="8"/>
  <c r="AH44" i="8"/>
  <c r="CD45" i="8"/>
  <c r="BG45" i="8"/>
  <c r="AJ45" i="8"/>
  <c r="BX46" i="8"/>
  <c r="AD46" i="8"/>
  <c r="BA46" i="8"/>
  <c r="BS47" i="8"/>
  <c r="D74" i="5"/>
  <c r="BZ47" i="8"/>
  <c r="BC47" i="8"/>
  <c r="AF47" i="8"/>
  <c r="BT48" i="8"/>
  <c r="AW48" i="8"/>
  <c r="Z48" i="8"/>
  <c r="S48" i="8"/>
  <c r="R48" i="8"/>
  <c r="CB48" i="8"/>
  <c r="BE48" i="8"/>
  <c r="AH48" i="8"/>
  <c r="BV49" i="8"/>
  <c r="AY49" i="8"/>
  <c r="AB49" i="8"/>
  <c r="W49" i="8"/>
  <c r="U49" i="8"/>
  <c r="T49" i="8"/>
  <c r="CD49" i="8"/>
  <c r="BG49" i="8"/>
  <c r="AJ49" i="8"/>
  <c r="BX50" i="8"/>
  <c r="AD50" i="8"/>
  <c r="BA50" i="8"/>
  <c r="BS51" i="8"/>
  <c r="D78" i="5"/>
  <c r="BZ51" i="8"/>
  <c r="BC51" i="8"/>
  <c r="AF51" i="8"/>
  <c r="BS83" i="8"/>
  <c r="D110" i="5"/>
  <c r="AS110" i="5" s="1"/>
  <c r="BY6" i="8"/>
  <c r="AE6" i="8"/>
  <c r="CA7" i="8"/>
  <c r="AG7" i="8"/>
  <c r="BU8" i="8"/>
  <c r="AA8" i="8"/>
  <c r="CC8" i="8"/>
  <c r="AI8" i="8"/>
  <c r="BW9" i="8"/>
  <c r="AC9" i="8"/>
  <c r="CE9" i="8"/>
  <c r="AK9" i="8"/>
  <c r="BY10" i="8"/>
  <c r="AE10" i="8"/>
  <c r="CA11" i="8"/>
  <c r="AG11" i="8"/>
  <c r="BU12" i="8"/>
  <c r="AA12" i="8"/>
  <c r="CC12" i="8"/>
  <c r="AI12" i="8"/>
  <c r="BW13" i="8"/>
  <c r="AC13" i="8"/>
  <c r="CE13" i="8"/>
  <c r="AK13" i="8"/>
  <c r="BY14" i="8"/>
  <c r="AE14" i="8"/>
  <c r="CA15" i="8"/>
  <c r="AG15" i="8"/>
  <c r="BU16" i="8"/>
  <c r="AA16" i="8"/>
  <c r="CC16" i="8"/>
  <c r="AI16" i="8"/>
  <c r="BW17" i="8"/>
  <c r="AZ17" i="8"/>
  <c r="AC17" i="8"/>
  <c r="CE17" i="8"/>
  <c r="AK17" i="8"/>
  <c r="BH17" i="8"/>
  <c r="BY18" i="8"/>
  <c r="BB18" i="8"/>
  <c r="AE18" i="8"/>
  <c r="AV19" i="8"/>
  <c r="AO46" i="5" s="1"/>
  <c r="Y19" i="8"/>
  <c r="AB46" i="5" s="1"/>
  <c r="M18" i="19" s="1"/>
  <c r="CA19" i="8"/>
  <c r="BD19" i="8"/>
  <c r="AG19" i="8"/>
  <c r="BU20" i="8"/>
  <c r="AA20" i="8"/>
  <c r="AX20" i="8"/>
  <c r="CC20" i="8"/>
  <c r="BF20" i="8"/>
  <c r="AI20" i="8"/>
  <c r="BW21" i="8"/>
  <c r="AZ21" i="8"/>
  <c r="AC21" i="8"/>
  <c r="CE21" i="8"/>
  <c r="BH21" i="8"/>
  <c r="AK21" i="8"/>
  <c r="BY22" i="8"/>
  <c r="AE22" i="8"/>
  <c r="BB22" i="8"/>
  <c r="Y23" i="8"/>
  <c r="AB50" i="5" s="1"/>
  <c r="M22" i="19" s="1"/>
  <c r="AV23" i="8"/>
  <c r="AO50" i="5" s="1"/>
  <c r="CA23" i="8"/>
  <c r="BD23" i="8"/>
  <c r="AG23" i="8"/>
  <c r="BU24" i="8"/>
  <c r="AX24" i="8"/>
  <c r="AA24" i="8"/>
  <c r="CC24" i="8"/>
  <c r="BF24" i="8"/>
  <c r="AI24" i="8"/>
  <c r="BW25" i="8"/>
  <c r="AZ25" i="8"/>
  <c r="AC25" i="8"/>
  <c r="CE25" i="8"/>
  <c r="AK25" i="8"/>
  <c r="BH25" i="8"/>
  <c r="BY26" i="8"/>
  <c r="AE26" i="8"/>
  <c r="BB26" i="8"/>
  <c r="AV27" i="8"/>
  <c r="AO54" i="5" s="1"/>
  <c r="Y27" i="8"/>
  <c r="AB54" i="5" s="1"/>
  <c r="M26" i="19" s="1"/>
  <c r="CA27" i="8"/>
  <c r="AG27" i="8"/>
  <c r="BD27" i="8"/>
  <c r="BU28" i="8"/>
  <c r="AX28" i="8"/>
  <c r="AA28" i="8"/>
  <c r="CC28" i="8"/>
  <c r="AI28" i="8"/>
  <c r="BF28" i="8"/>
  <c r="BW29" i="8"/>
  <c r="AC29" i="8"/>
  <c r="AZ29" i="8"/>
  <c r="CE29" i="8"/>
  <c r="AK29" i="8"/>
  <c r="BH29" i="8"/>
  <c r="BY30" i="8"/>
  <c r="BB30" i="8"/>
  <c r="AE30" i="8"/>
  <c r="Y31" i="8"/>
  <c r="AB58" i="5" s="1"/>
  <c r="M30" i="19" s="1"/>
  <c r="AV31" i="8"/>
  <c r="AO58" i="5" s="1"/>
  <c r="CA31" i="8"/>
  <c r="BD31" i="8"/>
  <c r="AG31" i="8"/>
  <c r="BU32" i="8"/>
  <c r="AA32" i="8"/>
  <c r="AX32" i="8"/>
  <c r="CC32" i="8"/>
  <c r="BF32" i="8"/>
  <c r="AI32" i="8"/>
  <c r="BW33" i="8"/>
  <c r="AC33" i="8"/>
  <c r="AZ33" i="8"/>
  <c r="CE33" i="8"/>
  <c r="AK33" i="8"/>
  <c r="BH33" i="8"/>
  <c r="BY34" i="8"/>
  <c r="AE34" i="8"/>
  <c r="BB34" i="8"/>
  <c r="Y35" i="8"/>
  <c r="AB62" i="5" s="1"/>
  <c r="M34" i="19" s="1"/>
  <c r="AV35" i="8"/>
  <c r="AO62" i="5" s="1"/>
  <c r="CA35" i="8"/>
  <c r="BD35" i="8"/>
  <c r="AG35" i="8"/>
  <c r="BU36" i="8"/>
  <c r="AA36" i="8"/>
  <c r="AX36" i="8"/>
  <c r="CC36" i="8"/>
  <c r="BF36" i="8"/>
  <c r="AI36" i="8"/>
  <c r="BW37" i="8"/>
  <c r="AC37" i="8"/>
  <c r="AZ37" i="8"/>
  <c r="CE37" i="8"/>
  <c r="AK37" i="8"/>
  <c r="BH37" i="8"/>
  <c r="BY38" i="8"/>
  <c r="AE38" i="8"/>
  <c r="BB38" i="8"/>
  <c r="AV39" i="8"/>
  <c r="AO66" i="5" s="1"/>
  <c r="Y39" i="8"/>
  <c r="AB66" i="5" s="1"/>
  <c r="M38" i="19" s="1"/>
  <c r="CA39" i="8"/>
  <c r="AG39" i="8"/>
  <c r="BD39" i="8"/>
  <c r="BU40" i="8"/>
  <c r="AA40" i="8"/>
  <c r="AX40" i="8"/>
  <c r="CC40" i="8"/>
  <c r="AI40" i="8"/>
  <c r="BF40" i="8"/>
  <c r="BW41" i="8"/>
  <c r="AC41" i="8"/>
  <c r="AZ41" i="8"/>
  <c r="CE41" i="8"/>
  <c r="BH41" i="8"/>
  <c r="AK41" i="8"/>
  <c r="BY42" i="8"/>
  <c r="BB42" i="8"/>
  <c r="AE42" i="8"/>
  <c r="AV43" i="8"/>
  <c r="AO70" i="5" s="1"/>
  <c r="Y43" i="8"/>
  <c r="AB70" i="5" s="1"/>
  <c r="M42" i="19" s="1"/>
  <c r="CA43" i="8"/>
  <c r="BD43" i="8"/>
  <c r="AG43" i="8"/>
  <c r="BU44" i="8"/>
  <c r="AX44" i="8"/>
  <c r="AA44" i="8"/>
  <c r="CC44" i="8"/>
  <c r="BF44" i="8"/>
  <c r="AI44" i="8"/>
  <c r="BW45" i="8"/>
  <c r="AZ45" i="8"/>
  <c r="AC45" i="8"/>
  <c r="CE45" i="8"/>
  <c r="BH45" i="8"/>
  <c r="AK45" i="8"/>
  <c r="BY46" i="8"/>
  <c r="BB46" i="8"/>
  <c r="AE46" i="8"/>
  <c r="Y47" i="8"/>
  <c r="AB74" i="5" s="1"/>
  <c r="M46" i="19" s="1"/>
  <c r="AV47" i="8"/>
  <c r="AO74" i="5" s="1"/>
  <c r="CA47" i="8"/>
  <c r="AG47" i="8"/>
  <c r="BD47" i="8"/>
  <c r="BU48" i="8"/>
  <c r="AA48" i="8"/>
  <c r="AX48" i="8"/>
  <c r="CC48" i="8"/>
  <c r="BF48" i="8"/>
  <c r="AI48" i="8"/>
  <c r="BW49" i="8"/>
  <c r="AC49" i="8"/>
  <c r="AZ49" i="8"/>
  <c r="CE49" i="8"/>
  <c r="BH49" i="8"/>
  <c r="AK49" i="8"/>
  <c r="BY50" i="8"/>
  <c r="AE50" i="8"/>
  <c r="BB50" i="8"/>
  <c r="Y51" i="8"/>
  <c r="AB78" i="5" s="1"/>
  <c r="M50" i="19" s="1"/>
  <c r="AV51" i="8"/>
  <c r="AO78" i="5" s="1"/>
  <c r="CA51" i="8"/>
  <c r="BD51" i="8"/>
  <c r="AG51" i="8"/>
  <c r="BU52" i="8"/>
  <c r="AX52" i="8"/>
  <c r="AA52" i="8"/>
  <c r="CC52" i="8"/>
  <c r="AI52" i="8"/>
  <c r="BF52" i="8"/>
  <c r="BW53" i="8"/>
  <c r="AZ53" i="8"/>
  <c r="AC53" i="8"/>
  <c r="CE53" i="8"/>
  <c r="AK53" i="8"/>
  <c r="BH53" i="8"/>
  <c r="BY54" i="8"/>
  <c r="AE54" i="8"/>
  <c r="BB54" i="8"/>
  <c r="Y55" i="8"/>
  <c r="AB82" i="5" s="1"/>
  <c r="M54" i="19" s="1"/>
  <c r="AV55" i="8"/>
  <c r="AO82" i="5" s="1"/>
  <c r="CH6" i="8"/>
  <c r="CA55" i="8"/>
  <c r="BD55" i="8"/>
  <c r="AG55" i="8"/>
  <c r="CP6" i="8"/>
  <c r="BU56" i="8"/>
  <c r="AA56" i="8"/>
  <c r="AX56" i="8"/>
  <c r="CC56" i="8"/>
  <c r="AI56" i="8"/>
  <c r="BF56" i="8"/>
  <c r="BW57" i="8"/>
  <c r="AZ57" i="8"/>
  <c r="AC57" i="8"/>
  <c r="CE57" i="8"/>
  <c r="AK57" i="8"/>
  <c r="BH57" i="8"/>
  <c r="BY58" i="8"/>
  <c r="BB58" i="8"/>
  <c r="AE58" i="8"/>
  <c r="Y59" i="8"/>
  <c r="AB86" i="5" s="1"/>
  <c r="M58" i="19" s="1"/>
  <c r="AV59" i="8"/>
  <c r="AO86" i="5" s="1"/>
  <c r="CA59" i="8"/>
  <c r="BD59" i="8"/>
  <c r="AG59" i="8"/>
  <c r="BU60" i="8"/>
  <c r="AA60" i="8"/>
  <c r="AX60" i="8"/>
  <c r="CC60" i="8"/>
  <c r="AI60" i="8"/>
  <c r="BF60" i="8"/>
  <c r="BW61" i="8"/>
  <c r="AZ61" i="8"/>
  <c r="AC61" i="8"/>
  <c r="CE61" i="8"/>
  <c r="AK61" i="8"/>
  <c r="BH61" i="8"/>
  <c r="BY62" i="8"/>
  <c r="AE62" i="8"/>
  <c r="BB62" i="8"/>
  <c r="AV63" i="8"/>
  <c r="AO90" i="5" s="1"/>
  <c r="Y63" i="8"/>
  <c r="AB90" i="5" s="1"/>
  <c r="M62" i="19" s="1"/>
  <c r="CA63" i="8"/>
  <c r="BD63" i="8"/>
  <c r="AG63" i="8"/>
  <c r="BU64" i="8"/>
  <c r="AX64" i="8"/>
  <c r="AA64" i="8"/>
  <c r="CC64" i="8"/>
  <c r="AI64" i="8"/>
  <c r="BF64" i="8"/>
  <c r="BW65" i="8"/>
  <c r="AC65" i="8"/>
  <c r="AZ65" i="8"/>
  <c r="CE65" i="8"/>
  <c r="BH65" i="8"/>
  <c r="AK65" i="8"/>
  <c r="BY66" i="8"/>
  <c r="BB66" i="8"/>
  <c r="AE66" i="8"/>
  <c r="BB78" i="8"/>
  <c r="AV67" i="8"/>
  <c r="AO94" i="5" s="1"/>
  <c r="Y67" i="8"/>
  <c r="AB94" i="5" s="1"/>
  <c r="M66" i="19" s="1"/>
  <c r="AV79" i="8"/>
  <c r="AO106" i="5" s="1"/>
  <c r="CA67" i="8"/>
  <c r="BD67" i="8"/>
  <c r="AG67" i="8"/>
  <c r="BD79" i="8"/>
  <c r="BU68" i="8"/>
  <c r="AX68" i="8"/>
  <c r="AA68" i="8"/>
  <c r="AX80" i="8"/>
  <c r="CC68" i="8"/>
  <c r="BF68" i="8"/>
  <c r="AI68" i="8"/>
  <c r="BF80" i="8"/>
  <c r="BW69" i="8"/>
  <c r="AZ69" i="8"/>
  <c r="AC69" i="8"/>
  <c r="AZ81" i="8"/>
  <c r="CE69" i="8"/>
  <c r="AK69" i="8"/>
  <c r="BH69" i="8"/>
  <c r="BH81" i="8"/>
  <c r="BY70" i="8"/>
  <c r="BB70" i="8"/>
  <c r="AE70" i="8"/>
  <c r="BB82" i="8"/>
  <c r="Y71" i="8"/>
  <c r="AB98" i="5" s="1"/>
  <c r="M70" i="19" s="1"/>
  <c r="AV71" i="8"/>
  <c r="AO98" i="5" s="1"/>
  <c r="AV83" i="8"/>
  <c r="AO110" i="5" s="1"/>
  <c r="CA71" i="8"/>
  <c r="BD71" i="8"/>
  <c r="AG71" i="8"/>
  <c r="BD83" i="8"/>
  <c r="BU72" i="8"/>
  <c r="AX72" i="8"/>
  <c r="AA72" i="8"/>
  <c r="AX84" i="8"/>
  <c r="CC72" i="8"/>
  <c r="AI72" i="8"/>
  <c r="BF72" i="8"/>
  <c r="BF84" i="8"/>
  <c r="BW73" i="8"/>
  <c r="AZ73" i="8"/>
  <c r="AC73" i="8"/>
  <c r="AZ85" i="8"/>
  <c r="CE73" i="8"/>
  <c r="BH73" i="8"/>
  <c r="AK73" i="8"/>
  <c r="BH85" i="8"/>
  <c r="BY74" i="8"/>
  <c r="AE74" i="8"/>
  <c r="BB74" i="8"/>
  <c r="BB86" i="8"/>
  <c r="Y75" i="8"/>
  <c r="AB102" i="5" s="1"/>
  <c r="M74" i="19" s="1"/>
  <c r="AV75" i="8"/>
  <c r="AO102" i="5" s="1"/>
  <c r="AV87" i="8"/>
  <c r="AO114" i="5" s="1"/>
  <c r="CA75" i="8"/>
  <c r="AG75" i="8"/>
  <c r="BD75" i="8"/>
  <c r="BD87" i="8"/>
  <c r="BU76" i="8"/>
  <c r="AX76" i="8"/>
  <c r="AA76" i="8"/>
  <c r="AX88" i="8"/>
  <c r="CC76" i="8"/>
  <c r="BF76" i="8"/>
  <c r="AI76" i="8"/>
  <c r="BF88" i="8"/>
  <c r="BW77" i="8"/>
  <c r="AC77" i="8"/>
  <c r="AZ77" i="8"/>
  <c r="AZ89" i="8"/>
  <c r="BW78" i="8"/>
  <c r="AC78" i="8"/>
  <c r="CE77" i="8"/>
  <c r="AK77" i="8"/>
  <c r="BH77" i="8"/>
  <c r="BH89" i="8"/>
  <c r="CE78" i="8"/>
  <c r="AK78" i="8"/>
  <c r="BS5" i="10"/>
  <c r="D32" i="14"/>
  <c r="BU6" i="10"/>
  <c r="AA6" i="10"/>
  <c r="CC6" i="10"/>
  <c r="AI6" i="10"/>
  <c r="BW7" i="10"/>
  <c r="AC7" i="10"/>
  <c r="CE7" i="10"/>
  <c r="AK7" i="10"/>
  <c r="BY8" i="10"/>
  <c r="AE8" i="10"/>
  <c r="CA9" i="10"/>
  <c r="AG9" i="10"/>
  <c r="BU10" i="10"/>
  <c r="AA10" i="10"/>
  <c r="CC10" i="10"/>
  <c r="AI10" i="10"/>
  <c r="BW11" i="10"/>
  <c r="AC11" i="10"/>
  <c r="CE11" i="10"/>
  <c r="AK11" i="10"/>
  <c r="BY12" i="10"/>
  <c r="AE12" i="10"/>
  <c r="CA13" i="10"/>
  <c r="AG13" i="10"/>
  <c r="BU14" i="10"/>
  <c r="AA14" i="10"/>
  <c r="CC14" i="10"/>
  <c r="AI14" i="10"/>
  <c r="BW15" i="10"/>
  <c r="AC15" i="10"/>
  <c r="CE15" i="10"/>
  <c r="AK15" i="10"/>
  <c r="BY16" i="10"/>
  <c r="AE16" i="10"/>
  <c r="AV17" i="10"/>
  <c r="AO44" i="14" s="1"/>
  <c r="Y17" i="10"/>
  <c r="AB44" i="14" s="1"/>
  <c r="R16" i="19" s="1"/>
  <c r="CA17" i="10"/>
  <c r="AG17" i="10"/>
  <c r="BD17" i="10"/>
  <c r="BU18" i="10"/>
  <c r="AA18" i="10"/>
  <c r="AX18" i="10"/>
  <c r="CC18" i="10"/>
  <c r="BF18" i="10"/>
  <c r="AI18" i="10"/>
  <c r="BW19" i="10"/>
  <c r="AC19" i="10"/>
  <c r="AZ19" i="10"/>
  <c r="CE19" i="10"/>
  <c r="BH19" i="10"/>
  <c r="AK19" i="10"/>
  <c r="BY20" i="10"/>
  <c r="AE20" i="10"/>
  <c r="BB20" i="10"/>
  <c r="Y21" i="10"/>
  <c r="AB48" i="14" s="1"/>
  <c r="R20" i="19" s="1"/>
  <c r="AV21" i="10"/>
  <c r="AO48" i="14" s="1"/>
  <c r="CA21" i="10"/>
  <c r="BD21" i="10"/>
  <c r="AG21" i="10"/>
  <c r="BU22" i="10"/>
  <c r="AA22" i="10"/>
  <c r="AX22" i="10"/>
  <c r="CC22" i="10"/>
  <c r="BF22" i="10"/>
  <c r="AI22" i="10"/>
  <c r="BW23" i="10"/>
  <c r="AC23" i="10"/>
  <c r="AZ23" i="10"/>
  <c r="CE23" i="10"/>
  <c r="AK23" i="10"/>
  <c r="BH23" i="10"/>
  <c r="BY24" i="10"/>
  <c r="AE24" i="10"/>
  <c r="BB24" i="10"/>
  <c r="Y25" i="10"/>
  <c r="AB52" i="14" s="1"/>
  <c r="R24" i="19" s="1"/>
  <c r="AV25" i="10"/>
  <c r="AO52" i="14" s="1"/>
  <c r="CA25" i="10"/>
  <c r="AG25" i="10"/>
  <c r="BD25" i="10"/>
  <c r="BU26" i="10"/>
  <c r="AX26" i="10"/>
  <c r="AA26" i="10"/>
  <c r="CC26" i="10"/>
  <c r="AI26" i="10"/>
  <c r="BF26" i="10"/>
  <c r="BW27" i="10"/>
  <c r="AC27" i="10"/>
  <c r="AZ27" i="10"/>
  <c r="CE27" i="10"/>
  <c r="BH27" i="10"/>
  <c r="AK27" i="10"/>
  <c r="BY28" i="10"/>
  <c r="BB28" i="10"/>
  <c r="AE28" i="10"/>
  <c r="Y29" i="10"/>
  <c r="AB56" i="14" s="1"/>
  <c r="R28" i="19" s="1"/>
  <c r="AV29" i="10"/>
  <c r="AO56" i="14" s="1"/>
  <c r="CA29" i="10"/>
  <c r="BD29" i="10"/>
  <c r="AG29" i="10"/>
  <c r="BU30" i="10"/>
  <c r="AA30" i="10"/>
  <c r="AX30" i="10"/>
  <c r="CC30" i="10"/>
  <c r="AI30" i="10"/>
  <c r="BF30" i="10"/>
  <c r="AC31" i="10"/>
  <c r="AZ31" i="10"/>
  <c r="BW31" i="10"/>
  <c r="CE31" i="10"/>
  <c r="BH31" i="10"/>
  <c r="AK31" i="10"/>
  <c r="BY32" i="10"/>
  <c r="AE32" i="10"/>
  <c r="BB32" i="10"/>
  <c r="Y33" i="10"/>
  <c r="AB60" i="14" s="1"/>
  <c r="R32" i="19" s="1"/>
  <c r="AV33" i="10"/>
  <c r="AO60" i="14" s="1"/>
  <c r="CA33" i="10"/>
  <c r="BD33" i="10"/>
  <c r="AG33" i="10"/>
  <c r="BU34" i="10"/>
  <c r="AA34" i="10"/>
  <c r="AX34" i="10"/>
  <c r="CC34" i="10"/>
  <c r="BF34" i="10"/>
  <c r="AI34" i="10"/>
  <c r="BW35" i="10"/>
  <c r="AZ35" i="10"/>
  <c r="AC35" i="10"/>
  <c r="CE35" i="10"/>
  <c r="BH35" i="10"/>
  <c r="AK35" i="10"/>
  <c r="BY36" i="10"/>
  <c r="BB36" i="10"/>
  <c r="AE36" i="10"/>
  <c r="AV37" i="10"/>
  <c r="AO64" i="14" s="1"/>
  <c r="Y37" i="10"/>
  <c r="AB64" i="14" s="1"/>
  <c r="R36" i="19" s="1"/>
  <c r="CA37" i="10"/>
  <c r="AG37" i="10"/>
  <c r="BD37" i="10"/>
  <c r="BU38" i="10"/>
  <c r="AX38" i="10"/>
  <c r="AA38" i="10"/>
  <c r="CC38" i="10"/>
  <c r="AI38" i="10"/>
  <c r="BF38" i="10"/>
  <c r="BW39" i="10"/>
  <c r="AC39" i="10"/>
  <c r="AZ39" i="10"/>
  <c r="CE39" i="10"/>
  <c r="AK39" i="10"/>
  <c r="BH39" i="10"/>
  <c r="BY40" i="10"/>
  <c r="AE40" i="10"/>
  <c r="BB40" i="10"/>
  <c r="AV41" i="10"/>
  <c r="AO68" i="14" s="1"/>
  <c r="Y41" i="10"/>
  <c r="AB68" i="14" s="1"/>
  <c r="R40" i="19" s="1"/>
  <c r="CA41" i="10"/>
  <c r="AG41" i="10"/>
  <c r="BD41" i="10"/>
  <c r="BU42" i="10"/>
  <c r="AX42" i="10"/>
  <c r="AA42" i="10"/>
  <c r="CC42" i="10"/>
  <c r="AI42" i="10"/>
  <c r="BF42" i="10"/>
  <c r="BW43" i="10"/>
  <c r="AZ43" i="10"/>
  <c r="AC43" i="10"/>
  <c r="CE43" i="10"/>
  <c r="AK43" i="10"/>
  <c r="BH43" i="10"/>
  <c r="BY44" i="10"/>
  <c r="BB44" i="10"/>
  <c r="AE44" i="10"/>
  <c r="AV45" i="10"/>
  <c r="AO72" i="14" s="1"/>
  <c r="Y45" i="10"/>
  <c r="AB72" i="14" s="1"/>
  <c r="R44" i="19" s="1"/>
  <c r="CA45" i="10"/>
  <c r="AG45" i="10"/>
  <c r="BD45" i="10"/>
  <c r="BU46" i="10"/>
  <c r="AX46" i="10"/>
  <c r="AA46" i="10"/>
  <c r="CC46" i="10"/>
  <c r="AI46" i="10"/>
  <c r="BF46" i="10"/>
  <c r="BW47" i="10"/>
  <c r="AC47" i="10"/>
  <c r="AZ47" i="10"/>
  <c r="CE47" i="10"/>
  <c r="BH47" i="10"/>
  <c r="AK47" i="10"/>
  <c r="BY48" i="10"/>
  <c r="BB48" i="10"/>
  <c r="AE48" i="10"/>
  <c r="Y49" i="10"/>
  <c r="AB76" i="14" s="1"/>
  <c r="R48" i="19" s="1"/>
  <c r="AV49" i="10"/>
  <c r="AO76" i="14" s="1"/>
  <c r="CA49" i="10"/>
  <c r="BD49" i="10"/>
  <c r="AG49" i="10"/>
  <c r="BU50" i="10"/>
  <c r="AX50" i="10"/>
  <c r="AA50" i="10"/>
  <c r="CC50" i="10"/>
  <c r="BF50" i="10"/>
  <c r="AI50" i="10"/>
  <c r="BW51" i="10"/>
  <c r="AZ51" i="10"/>
  <c r="AC51" i="10"/>
  <c r="CE51" i="10"/>
  <c r="AK51" i="10"/>
  <c r="BH51" i="10"/>
  <c r="BY52" i="10"/>
  <c r="AE52" i="10"/>
  <c r="BB52" i="10"/>
  <c r="AV53" i="10"/>
  <c r="AO80" i="14" s="1"/>
  <c r="Y53" i="10"/>
  <c r="AB80" i="14" s="1"/>
  <c r="R52" i="19" s="1"/>
  <c r="CA53" i="10"/>
  <c r="AG53" i="10"/>
  <c r="BD53" i="10"/>
  <c r="BU54" i="10"/>
  <c r="AX54" i="10"/>
  <c r="AA54" i="10"/>
  <c r="CC54" i="10"/>
  <c r="AI54" i="10"/>
  <c r="BF54" i="10"/>
  <c r="BW55" i="10"/>
  <c r="AC55" i="10"/>
  <c r="AZ55" i="10"/>
  <c r="CL6" i="10"/>
  <c r="E8" i="27" s="1"/>
  <c r="CE55" i="10"/>
  <c r="AK55" i="10"/>
  <c r="BH55" i="10"/>
  <c r="CT6" i="10"/>
  <c r="M8" i="27" s="1"/>
  <c r="BY56" i="10"/>
  <c r="BB56" i="10"/>
  <c r="AE56" i="10"/>
  <c r="Y57" i="10"/>
  <c r="AB84" i="14" s="1"/>
  <c r="R56" i="19" s="1"/>
  <c r="AV57" i="10"/>
  <c r="AO84" i="14" s="1"/>
  <c r="CA57" i="10"/>
  <c r="AG57" i="10"/>
  <c r="BD57" i="10"/>
  <c r="BU58" i="10"/>
  <c r="AA58" i="10"/>
  <c r="AX58" i="10"/>
  <c r="CC58" i="10"/>
  <c r="AI58" i="10"/>
  <c r="BF58" i="10"/>
  <c r="BW59" i="10"/>
  <c r="AC59" i="10"/>
  <c r="AZ59" i="10"/>
  <c r="CE59" i="10"/>
  <c r="BH59" i="10"/>
  <c r="AK59" i="10"/>
  <c r="BY60" i="10"/>
  <c r="BB60" i="10"/>
  <c r="AE60" i="10"/>
  <c r="Y61" i="10"/>
  <c r="AB88" i="14" s="1"/>
  <c r="R60" i="19" s="1"/>
  <c r="AV61" i="10"/>
  <c r="AO88" i="14" s="1"/>
  <c r="CA61" i="10"/>
  <c r="AG61" i="10"/>
  <c r="BD61" i="10"/>
  <c r="BU62" i="10"/>
  <c r="AX62" i="10"/>
  <c r="AA62" i="10"/>
  <c r="CC62" i="10"/>
  <c r="AI62" i="10"/>
  <c r="BF62" i="10"/>
  <c r="BW63" i="10"/>
  <c r="AC63" i="10"/>
  <c r="AZ63" i="10"/>
  <c r="CE63" i="10"/>
  <c r="AK63" i="10"/>
  <c r="BH63" i="10"/>
  <c r="BY64" i="10"/>
  <c r="AE64" i="10"/>
  <c r="BB64" i="10"/>
  <c r="AV65" i="10"/>
  <c r="AO92" i="14" s="1"/>
  <c r="Y65" i="10"/>
  <c r="AB92" i="14" s="1"/>
  <c r="R64" i="19" s="1"/>
  <c r="CA65" i="10"/>
  <c r="AG65" i="10"/>
  <c r="BD65" i="10"/>
  <c r="BU66" i="10"/>
  <c r="AX66" i="10"/>
  <c r="AA66" i="10"/>
  <c r="AX78" i="10"/>
  <c r="CC66" i="10"/>
  <c r="BF66" i="10"/>
  <c r="AI66" i="10"/>
  <c r="BF78" i="10"/>
  <c r="BW67" i="10"/>
  <c r="AC67" i="10"/>
  <c r="AZ67" i="10"/>
  <c r="AZ79" i="10"/>
  <c r="CE67" i="10"/>
  <c r="BH67" i="10"/>
  <c r="AK67" i="10"/>
  <c r="BH79" i="10"/>
  <c r="BY68" i="10"/>
  <c r="BB68" i="10"/>
  <c r="AE68" i="10"/>
  <c r="BB80" i="10"/>
  <c r="AV69" i="10"/>
  <c r="AO96" i="14" s="1"/>
  <c r="Y69" i="10"/>
  <c r="AB96" i="14" s="1"/>
  <c r="R68" i="19" s="1"/>
  <c r="AV81" i="10"/>
  <c r="AO108" i="14" s="1"/>
  <c r="CA69" i="10"/>
  <c r="BD69" i="10"/>
  <c r="AG69" i="10"/>
  <c r="BD81" i="10"/>
  <c r="BU70" i="10"/>
  <c r="AX70" i="10"/>
  <c r="AA70" i="10"/>
  <c r="AX82" i="10"/>
  <c r="CC70" i="10"/>
  <c r="AI70" i="10"/>
  <c r="BF70" i="10"/>
  <c r="BF82" i="10"/>
  <c r="BW71" i="10"/>
  <c r="AC71" i="10"/>
  <c r="AZ71" i="10"/>
  <c r="AZ83" i="10"/>
  <c r="CE71" i="10"/>
  <c r="AK71" i="10"/>
  <c r="BH71" i="10"/>
  <c r="BH83" i="10"/>
  <c r="BY72" i="10"/>
  <c r="AE72" i="10"/>
  <c r="BB72" i="10"/>
  <c r="BB84" i="10"/>
  <c r="AV73" i="10"/>
  <c r="AO100" i="14" s="1"/>
  <c r="Y73" i="10"/>
  <c r="AB100" i="14" s="1"/>
  <c r="R72" i="19" s="1"/>
  <c r="AV85" i="10"/>
  <c r="AO112" i="14" s="1"/>
  <c r="CA73" i="10"/>
  <c r="BD73" i="10"/>
  <c r="AG73" i="10"/>
  <c r="BD85" i="10"/>
  <c r="BU74" i="10"/>
  <c r="AA74" i="10"/>
  <c r="AX74" i="10"/>
  <c r="AX86" i="10"/>
  <c r="CC74" i="10"/>
  <c r="BF74" i="10"/>
  <c r="AI74" i="10"/>
  <c r="BF86" i="10"/>
  <c r="BW75" i="10"/>
  <c r="AZ75" i="10"/>
  <c r="AC75" i="10"/>
  <c r="AZ87" i="10"/>
  <c r="CE75" i="10"/>
  <c r="BH75" i="10"/>
  <c r="AK75" i="10"/>
  <c r="BH87" i="10"/>
  <c r="BY76" i="10"/>
  <c r="AE76" i="10"/>
  <c r="BB76" i="10"/>
  <c r="BB88" i="10"/>
  <c r="Y77" i="10"/>
  <c r="AB104" i="14" s="1"/>
  <c r="R76" i="19" s="1"/>
  <c r="AV77" i="10"/>
  <c r="AO104" i="14" s="1"/>
  <c r="AV89" i="10"/>
  <c r="AO116" i="14" s="1"/>
  <c r="Y78" i="10"/>
  <c r="AB105" i="14" s="1"/>
  <c r="R77" i="19" s="1"/>
  <c r="CA77" i="10"/>
  <c r="AG77" i="10"/>
  <c r="BD77" i="10"/>
  <c r="BD89" i="10"/>
  <c r="CA78" i="10"/>
  <c r="AG78" i="10"/>
  <c r="BS84" i="10"/>
  <c r="D111" i="14"/>
  <c r="AS111" i="14" s="1"/>
  <c r="W60" i="32"/>
  <c r="AO60" i="32"/>
  <c r="Z60" i="32"/>
  <c r="V60" i="32" a="1"/>
  <c r="V60" i="32" s="1"/>
  <c r="W32" i="32"/>
  <c r="AO32" i="32"/>
  <c r="V32" i="32" a="1"/>
  <c r="V32" i="32" s="1"/>
  <c r="W101" i="17"/>
  <c r="AJ101" i="17"/>
  <c r="AJ113" i="17"/>
  <c r="AE101" i="17"/>
  <c r="R101" i="17"/>
  <c r="AE113" i="17"/>
  <c r="AK93" i="17"/>
  <c r="X93" i="17"/>
  <c r="AK105" i="17"/>
  <c r="AF85" i="17"/>
  <c r="S85" i="17"/>
  <c r="CF58" i="13"/>
  <c r="BO56" i="13"/>
  <c r="AR56" i="13"/>
  <c r="H49" i="22"/>
  <c r="Q77" i="17"/>
  <c r="AD77" i="17"/>
  <c r="AT77" i="17"/>
  <c r="O77" i="17" a="1"/>
  <c r="O77" i="17" s="1"/>
  <c r="BQ48" i="13"/>
  <c r="AT48" i="13"/>
  <c r="U41" i="35"/>
  <c r="AP42" i="13"/>
  <c r="BM42" i="13"/>
  <c r="S69" i="17"/>
  <c r="AF69" i="17"/>
  <c r="AU61" i="17"/>
  <c r="Z61" i="17"/>
  <c r="AI33" i="19" s="1"/>
  <c r="AM61" i="17"/>
  <c r="S61" i="17"/>
  <c r="AF61" i="17"/>
  <c r="AR32" i="13"/>
  <c r="BO32" i="13"/>
  <c r="U25" i="35"/>
  <c r="BM26" i="13"/>
  <c r="AP26" i="13"/>
  <c r="AK53" i="17"/>
  <c r="X53" i="17"/>
  <c r="BQ24" i="13"/>
  <c r="AT24" i="13"/>
  <c r="U17" i="35"/>
  <c r="AQ17" i="35" s="1"/>
  <c r="BM18" i="13"/>
  <c r="AP18" i="13"/>
  <c r="U45" i="17"/>
  <c r="AH45" i="17"/>
  <c r="U9" i="35"/>
  <c r="AP10" i="13"/>
  <c r="T37" i="17"/>
  <c r="AU34" i="16"/>
  <c r="Z34" i="16"/>
  <c r="AD6" i="19" s="1"/>
  <c r="W34" i="16"/>
  <c r="X38" i="16"/>
  <c r="R42" i="16"/>
  <c r="R18" i="35"/>
  <c r="BM19" i="12"/>
  <c r="AP19" i="12"/>
  <c r="R46" i="16"/>
  <c r="AE46" i="16"/>
  <c r="G22" i="22"/>
  <c r="Q50" i="16"/>
  <c r="AD50" i="16"/>
  <c r="AT50" i="16"/>
  <c r="O50" i="16" a="1"/>
  <c r="O50" i="16" s="1"/>
  <c r="R54" i="16"/>
  <c r="AE54" i="16"/>
  <c r="AJ54" i="16"/>
  <c r="W54" i="16"/>
  <c r="BQ28" i="12"/>
  <c r="AT28" i="12"/>
  <c r="R30" i="35"/>
  <c r="BM31" i="12"/>
  <c r="AP31" i="12"/>
  <c r="AE58" i="16"/>
  <c r="R58" i="16"/>
  <c r="AK62" i="16"/>
  <c r="X62" i="16"/>
  <c r="CF35" i="12"/>
  <c r="R38" i="35"/>
  <c r="AP39" i="12"/>
  <c r="BM39" i="12"/>
  <c r="AF66" i="16"/>
  <c r="S66" i="16"/>
  <c r="BQ40" i="12"/>
  <c r="AT40" i="12"/>
  <c r="R42" i="35"/>
  <c r="AP43" i="12"/>
  <c r="BM43" i="12"/>
  <c r="AL70" i="16"/>
  <c r="Y70" i="16"/>
  <c r="AK74" i="16"/>
  <c r="X74" i="16"/>
  <c r="AU74" i="16"/>
  <c r="Z74" i="16"/>
  <c r="AD46" i="19" s="1"/>
  <c r="AM74" i="16"/>
  <c r="BN48" i="12"/>
  <c r="AQ48" i="12"/>
  <c r="G50" i="22"/>
  <c r="AT78" i="16"/>
  <c r="O78" i="16" a="1"/>
  <c r="O78" i="16" s="1"/>
  <c r="Q78" i="16"/>
  <c r="AD78" i="16"/>
  <c r="BO52" i="12"/>
  <c r="AR52" i="12"/>
  <c r="AT82" i="16"/>
  <c r="G54" i="22"/>
  <c r="O82" i="16" a="1"/>
  <c r="O82" i="16" s="1"/>
  <c r="Q82" i="16"/>
  <c r="AD82" i="16"/>
  <c r="CF55" i="12"/>
  <c r="AR56" i="12"/>
  <c r="BO56" i="12"/>
  <c r="AG86" i="16"/>
  <c r="T86" i="16"/>
  <c r="BO60" i="12"/>
  <c r="AR60" i="12"/>
  <c r="AU90" i="16"/>
  <c r="Z90" i="16"/>
  <c r="AD62" i="19" s="1"/>
  <c r="AM90" i="16"/>
  <c r="U94" i="16"/>
  <c r="AH94" i="16"/>
  <c r="AH106" i="16"/>
  <c r="R70" i="35"/>
  <c r="BM71" i="12"/>
  <c r="AP71" i="12"/>
  <c r="BM83" i="12"/>
  <c r="AU98" i="16"/>
  <c r="Z98" i="16"/>
  <c r="AD70" i="19" s="1"/>
  <c r="AM98" i="16"/>
  <c r="AM110" i="16"/>
  <c r="V102" i="16"/>
  <c r="AI102" i="16"/>
  <c r="AI114" i="16"/>
  <c r="R103" i="15"/>
  <c r="AE103" i="15"/>
  <c r="AE115" i="15"/>
  <c r="AO68" i="11"/>
  <c r="BL68" i="11"/>
  <c r="BL80" i="11"/>
  <c r="T95" i="15"/>
  <c r="AG95" i="15"/>
  <c r="AG107" i="15"/>
  <c r="AT67" i="11"/>
  <c r="AT66" i="11"/>
  <c r="BQ66" i="11"/>
  <c r="BQ78" i="11"/>
  <c r="O59" i="35"/>
  <c r="AP60" i="11"/>
  <c r="BM60" i="11"/>
  <c r="AT87" i="15"/>
  <c r="O87" i="15" a="1"/>
  <c r="O87" i="15" s="1"/>
  <c r="F59" i="22"/>
  <c r="Q87" i="15"/>
  <c r="AD87" i="15"/>
  <c r="O51" i="35"/>
  <c r="AP52" i="11"/>
  <c r="BM52" i="11"/>
  <c r="S79" i="15"/>
  <c r="AF79" i="15"/>
  <c r="W71" i="15"/>
  <c r="AJ71" i="15"/>
  <c r="AI71" i="15"/>
  <c r="V71" i="15"/>
  <c r="S63" i="15"/>
  <c r="AF63" i="15"/>
  <c r="BN34" i="11"/>
  <c r="AQ34" i="11"/>
  <c r="R55" i="15"/>
  <c r="AE55" i="15"/>
  <c r="R47" i="15"/>
  <c r="AE47" i="15"/>
  <c r="AL47" i="15"/>
  <c r="Y47" i="15"/>
  <c r="BN18" i="11"/>
  <c r="AQ18" i="11"/>
  <c r="W90" i="15"/>
  <c r="AJ90" i="15"/>
  <c r="BL55" i="11"/>
  <c r="AO55" i="11"/>
  <c r="W82" i="15"/>
  <c r="AJ82" i="15"/>
  <c r="AE58" i="15"/>
  <c r="R58" i="15"/>
  <c r="AU42" i="15"/>
  <c r="Z42" i="15"/>
  <c r="Y14" i="19" s="1"/>
  <c r="AT42" i="15"/>
  <c r="O42" i="15" a="1"/>
  <c r="O42" i="15" s="1"/>
  <c r="F14" i="22"/>
  <c r="Q42" i="15"/>
  <c r="T34" i="15"/>
  <c r="R34" i="15"/>
  <c r="S97" i="16"/>
  <c r="AF97" i="16"/>
  <c r="AF109" i="16"/>
  <c r="V97" i="16"/>
  <c r="AI97" i="16"/>
  <c r="AI109" i="16"/>
  <c r="AO67" i="11"/>
  <c r="BL66" i="11"/>
  <c r="AO66" i="11"/>
  <c r="BL78" i="11"/>
  <c r="AF93" i="15"/>
  <c r="S93" i="15"/>
  <c r="AF105" i="15"/>
  <c r="F57" i="22"/>
  <c r="AT85" i="15"/>
  <c r="O85" i="15" a="1"/>
  <c r="O85" i="15" s="1"/>
  <c r="Q85" i="15"/>
  <c r="AD85" i="15"/>
  <c r="CF58" i="11"/>
  <c r="Y61" i="15"/>
  <c r="AL61" i="15"/>
  <c r="Z26" i="32"/>
  <c r="AP26" i="32"/>
  <c r="Z78" i="32"/>
  <c r="AP78" i="32"/>
  <c r="X78" i="32"/>
  <c r="CF77" i="13"/>
  <c r="X104" i="17"/>
  <c r="AK104" i="17"/>
  <c r="AK116" i="17"/>
  <c r="X105" i="17"/>
  <c r="AT75" i="13"/>
  <c r="BQ75" i="13"/>
  <c r="BQ87" i="13"/>
  <c r="R96" i="17"/>
  <c r="AE96" i="17"/>
  <c r="AE108" i="17"/>
  <c r="AI96" i="17"/>
  <c r="V96" i="17"/>
  <c r="AI108" i="17"/>
  <c r="BN79" i="13"/>
  <c r="AQ67" i="13"/>
  <c r="BN67" i="13"/>
  <c r="AO61" i="13"/>
  <c r="BL61" i="13"/>
  <c r="R88" i="17"/>
  <c r="AE88" i="17"/>
  <c r="BN59" i="13"/>
  <c r="AQ59" i="13"/>
  <c r="T80" i="17"/>
  <c r="AG80" i="17"/>
  <c r="T72" i="17"/>
  <c r="AG72" i="17"/>
  <c r="AD72" i="17"/>
  <c r="Q72" i="17"/>
  <c r="AT72" i="17"/>
  <c r="O72" i="17" a="1"/>
  <c r="O72" i="17" s="1"/>
  <c r="H44" i="22"/>
  <c r="AQ43" i="13"/>
  <c r="BN43" i="13"/>
  <c r="U36" i="35"/>
  <c r="BM37" i="13"/>
  <c r="AP37" i="13"/>
  <c r="X64" i="17"/>
  <c r="AK64" i="17"/>
  <c r="AR35" i="13"/>
  <c r="BO35" i="13"/>
  <c r="R56" i="17"/>
  <c r="AE56" i="17"/>
  <c r="AU56" i="17"/>
  <c r="AM56" i="17"/>
  <c r="Z56" i="17"/>
  <c r="AI28" i="19" s="1"/>
  <c r="Y48" i="17"/>
  <c r="AL48" i="17"/>
  <c r="CF21" i="13"/>
  <c r="AQ19" i="13"/>
  <c r="BN19" i="13"/>
  <c r="T40" i="17"/>
  <c r="U101" i="16"/>
  <c r="AH101" i="16"/>
  <c r="AH113" i="16"/>
  <c r="AU101" i="16"/>
  <c r="AM101" i="16"/>
  <c r="Z101" i="16"/>
  <c r="AD73" i="19" s="1"/>
  <c r="AM113" i="16"/>
  <c r="V77" i="15"/>
  <c r="AI77" i="15"/>
  <c r="AJ69" i="15"/>
  <c r="W69" i="15"/>
  <c r="CF42" i="11"/>
  <c r="AO34" i="32"/>
  <c r="W34" i="32"/>
  <c r="V34" i="32" a="1"/>
  <c r="V34" i="32" s="1"/>
  <c r="W56" i="32"/>
  <c r="AO56" i="32"/>
  <c r="V56" i="32" a="1"/>
  <c r="V56" i="32" s="1"/>
  <c r="W72" i="32"/>
  <c r="AO72" i="32"/>
  <c r="V72" i="32" a="1"/>
  <c r="V72" i="32" s="1"/>
  <c r="AO84" i="32"/>
  <c r="W84" i="32"/>
  <c r="V84" i="32" a="1"/>
  <c r="V84" i="32" s="1"/>
  <c r="Z84" i="32"/>
  <c r="W96" i="32"/>
  <c r="Y99" i="17"/>
  <c r="AL99" i="17"/>
  <c r="AL111" i="17"/>
  <c r="AH91" i="17"/>
  <c r="U91" i="17"/>
  <c r="W83" i="17"/>
  <c r="AJ83" i="17"/>
  <c r="V83" i="17"/>
  <c r="AI83" i="17"/>
  <c r="T75" i="17"/>
  <c r="AG75" i="17"/>
  <c r="CF48" i="13"/>
  <c r="BL40" i="13"/>
  <c r="AO40" i="13"/>
  <c r="V67" i="17"/>
  <c r="AI67" i="17"/>
  <c r="AF59" i="17"/>
  <c r="S59" i="17"/>
  <c r="T59" i="17"/>
  <c r="AG59" i="17"/>
  <c r="W51" i="17"/>
  <c r="AJ51" i="17"/>
  <c r="AQ22" i="13"/>
  <c r="BN22" i="13"/>
  <c r="T43" i="17"/>
  <c r="X35" i="17"/>
  <c r="H7" i="22"/>
  <c r="AT35" i="17"/>
  <c r="O35" i="17" a="1"/>
  <c r="O35" i="17" s="1"/>
  <c r="Q35" i="17"/>
  <c r="W33" i="16"/>
  <c r="T33" i="16"/>
  <c r="R37" i="16"/>
  <c r="R13" i="35"/>
  <c r="AP14" i="12"/>
  <c r="AT41" i="16"/>
  <c r="O41" i="16" a="1"/>
  <c r="O41" i="16" s="1"/>
  <c r="Q41" i="16"/>
  <c r="G13" i="22"/>
  <c r="U45" i="16"/>
  <c r="AH45" i="16"/>
  <c r="AQ19" i="12"/>
  <c r="BN19" i="12"/>
  <c r="R21" i="35"/>
  <c r="BM22" i="12"/>
  <c r="AP22" i="12"/>
  <c r="AU49" i="16"/>
  <c r="AM49" i="16"/>
  <c r="Z49" i="16"/>
  <c r="AD21" i="19" s="1"/>
  <c r="AT53" i="16"/>
  <c r="O53" i="16" a="1"/>
  <c r="O53" i="16" s="1"/>
  <c r="AD53" i="16"/>
  <c r="G25" i="22"/>
  <c r="Q53" i="16"/>
  <c r="T53" i="16"/>
  <c r="AG53" i="16"/>
  <c r="BO27" i="12"/>
  <c r="AR27" i="12"/>
  <c r="W57" i="16"/>
  <c r="AJ57" i="16"/>
  <c r="AQ31" i="12"/>
  <c r="BN31" i="12"/>
  <c r="X61" i="16"/>
  <c r="AK61" i="16"/>
  <c r="AI65" i="16"/>
  <c r="V65" i="16"/>
  <c r="R65" i="16"/>
  <c r="AE65" i="16"/>
  <c r="AT39" i="12"/>
  <c r="BQ39" i="12"/>
  <c r="AL69" i="16"/>
  <c r="Y69" i="16"/>
  <c r="AF73" i="16"/>
  <c r="S73" i="16"/>
  <c r="CF46" i="12"/>
  <c r="AO50" i="12"/>
  <c r="BL50" i="12"/>
  <c r="AU77" i="16"/>
  <c r="AM77" i="16"/>
  <c r="Z77" i="16"/>
  <c r="AD49" i="19" s="1"/>
  <c r="BN51" i="12"/>
  <c r="AQ51" i="12"/>
  <c r="BL54" i="12"/>
  <c r="AO54" i="12"/>
  <c r="AU81" i="16"/>
  <c r="Z81" i="16"/>
  <c r="AD53" i="19" s="1"/>
  <c r="AM81" i="16"/>
  <c r="AO27" i="32"/>
  <c r="V27" i="32" a="1"/>
  <c r="V27" i="32" s="1"/>
  <c r="Z88" i="32"/>
  <c r="X88" i="32"/>
  <c r="AP88" i="32"/>
  <c r="X100" i="32"/>
  <c r="T102" i="17"/>
  <c r="AG102" i="17"/>
  <c r="AG114" i="17"/>
  <c r="CF75" i="13"/>
  <c r="AJ94" i="17"/>
  <c r="W94" i="17"/>
  <c r="AJ106" i="17"/>
  <c r="W86" i="17"/>
  <c r="AJ86" i="17"/>
  <c r="CF59" i="13"/>
  <c r="U78" i="17"/>
  <c r="AH78" i="17"/>
  <c r="AU70" i="17"/>
  <c r="Z70" i="17"/>
  <c r="AI42" i="19" s="1"/>
  <c r="AM70" i="17"/>
  <c r="V62" i="17"/>
  <c r="AI62" i="17"/>
  <c r="CF35" i="13"/>
  <c r="BQ33" i="13"/>
  <c r="AT33" i="13"/>
  <c r="U26" i="35"/>
  <c r="BM27" i="13"/>
  <c r="AP27" i="13"/>
  <c r="AU54" i="17"/>
  <c r="Z54" i="17"/>
  <c r="AI26" i="19" s="1"/>
  <c r="AM54" i="17"/>
  <c r="AQ25" i="13"/>
  <c r="BN25" i="13"/>
  <c r="AU46" i="17"/>
  <c r="AM46" i="17"/>
  <c r="Z46" i="17"/>
  <c r="AI18" i="19" s="1"/>
  <c r="W46" i="17"/>
  <c r="AJ46" i="17"/>
  <c r="U10" i="35"/>
  <c r="AP11" i="13"/>
  <c r="U38" i="17"/>
  <c r="O76" i="35"/>
  <c r="BM77" i="11"/>
  <c r="AP77" i="11"/>
  <c r="BM89" i="11"/>
  <c r="AP78" i="11"/>
  <c r="AU104" i="15"/>
  <c r="Z104" i="15"/>
  <c r="Y76" i="19" s="1"/>
  <c r="AM104" i="15"/>
  <c r="AM116" i="15"/>
  <c r="Z105" i="15"/>
  <c r="Y77" i="19" s="1"/>
  <c r="AT75" i="11"/>
  <c r="BQ75" i="11"/>
  <c r="BQ87" i="11"/>
  <c r="AK96" i="15"/>
  <c r="X96" i="15"/>
  <c r="AK108" i="15"/>
  <c r="CF69" i="11"/>
  <c r="AG88" i="15"/>
  <c r="T88" i="15"/>
  <c r="CF61" i="11"/>
  <c r="F52" i="22"/>
  <c r="AT80" i="15"/>
  <c r="O80" i="15" a="1"/>
  <c r="O80" i="15" s="1"/>
  <c r="Q80" i="15"/>
  <c r="AD80" i="15"/>
  <c r="CF53" i="11"/>
  <c r="BN51" i="11"/>
  <c r="AQ51" i="11"/>
  <c r="O44" i="35"/>
  <c r="AP45" i="11"/>
  <c r="BM45" i="11"/>
  <c r="R72" i="15"/>
  <c r="AE72" i="15"/>
  <c r="U64" i="15"/>
  <c r="AH64" i="15"/>
  <c r="X64" i="15"/>
  <c r="AK64" i="15"/>
  <c r="CF29" i="11"/>
  <c r="S48" i="15"/>
  <c r="AF48" i="15"/>
  <c r="R40" i="15"/>
  <c r="Y40" i="15"/>
  <c r="W57" i="15"/>
  <c r="AJ57" i="15"/>
  <c r="W33" i="15"/>
  <c r="T66" i="15"/>
  <c r="AG66" i="15"/>
  <c r="AT67" i="12"/>
  <c r="BQ67" i="12"/>
  <c r="BQ79" i="12"/>
  <c r="BQ24" i="11"/>
  <c r="AT24" i="11"/>
  <c r="AU37" i="15"/>
  <c r="Z37" i="15"/>
  <c r="Y9" i="19" s="1"/>
  <c r="CF10" i="11"/>
  <c r="AP35" i="32"/>
  <c r="X35" i="32"/>
  <c r="X65" i="32"/>
  <c r="AP65" i="32"/>
  <c r="Z61" i="32"/>
  <c r="AP61" i="32"/>
  <c r="X61" i="32"/>
  <c r="BN88" i="13"/>
  <c r="BN76" i="13"/>
  <c r="AQ76" i="13"/>
  <c r="AO70" i="13"/>
  <c r="BL70" i="13"/>
  <c r="BL82" i="13"/>
  <c r="AI97" i="17"/>
  <c r="V97" i="17"/>
  <c r="AI109" i="17"/>
  <c r="T89" i="17"/>
  <c r="AG89" i="17"/>
  <c r="V89" i="17"/>
  <c r="AI89" i="17"/>
  <c r="BO60" i="13"/>
  <c r="AR60" i="13"/>
  <c r="AE81" i="17"/>
  <c r="R81" i="17"/>
  <c r="CF54" i="13"/>
  <c r="U45" i="35"/>
  <c r="AP46" i="13"/>
  <c r="BM46" i="13"/>
  <c r="AU73" i="17"/>
  <c r="Z73" i="17"/>
  <c r="AI45" i="19" s="1"/>
  <c r="AM73" i="17"/>
  <c r="AR44" i="13"/>
  <c r="BO44" i="13"/>
  <c r="X65" i="17"/>
  <c r="AK65" i="17"/>
  <c r="U65" i="17"/>
  <c r="AH65" i="17"/>
  <c r="U57" i="17"/>
  <c r="AH57" i="17"/>
  <c r="AQ28" i="13"/>
  <c r="BN28" i="13"/>
  <c r="U21" i="35"/>
  <c r="AP22" i="13"/>
  <c r="BM22" i="13"/>
  <c r="X49" i="17"/>
  <c r="AK49" i="17"/>
  <c r="AT41" i="17"/>
  <c r="H13" i="22"/>
  <c r="O41" i="17" a="1"/>
  <c r="O41" i="17" s="1"/>
  <c r="Q41" i="17"/>
  <c r="AU41" i="17"/>
  <c r="Z41" i="17"/>
  <c r="AI13" i="19" s="1"/>
  <c r="U33" i="17"/>
  <c r="AT32" i="16"/>
  <c r="O32" i="16" a="1"/>
  <c r="O32" i="16" s="1"/>
  <c r="F5" i="26" s="1"/>
  <c r="G4" i="22"/>
  <c r="Y36" i="16"/>
  <c r="AT40" i="16"/>
  <c r="Q40" i="16"/>
  <c r="O40" i="16" a="1"/>
  <c r="O40" i="16" s="1"/>
  <c r="G12" i="22"/>
  <c r="CF13" i="12"/>
  <c r="AG44" i="16"/>
  <c r="T44" i="16"/>
  <c r="W48" i="16"/>
  <c r="AJ48" i="16"/>
  <c r="BN22" i="12"/>
  <c r="AQ22" i="12"/>
  <c r="AO25" i="12"/>
  <c r="BL25" i="12"/>
  <c r="T52" i="16"/>
  <c r="AG52" i="16"/>
  <c r="BN26" i="12"/>
  <c r="AQ26" i="12"/>
  <c r="AU56" i="16"/>
  <c r="Z56" i="16"/>
  <c r="AD28" i="19" s="1"/>
  <c r="AM56" i="16"/>
  <c r="X60" i="16"/>
  <c r="AK60" i="16"/>
  <c r="BQ34" i="12"/>
  <c r="AT34" i="12"/>
  <c r="V64" i="16"/>
  <c r="AI64" i="16"/>
  <c r="Y68" i="16"/>
  <c r="AL68" i="16"/>
  <c r="CF41" i="12"/>
  <c r="AR42" i="12"/>
  <c r="BO42" i="12"/>
  <c r="T72" i="16"/>
  <c r="AG72" i="16"/>
  <c r="Y72" i="16"/>
  <c r="AL72" i="16"/>
  <c r="BN46" i="12"/>
  <c r="AQ46" i="12"/>
  <c r="X76" i="16"/>
  <c r="AK76" i="16"/>
  <c r="T80" i="16"/>
  <c r="AG80" i="16"/>
  <c r="BQ54" i="12"/>
  <c r="AT54" i="12"/>
  <c r="AO57" i="12"/>
  <c r="BL57" i="12"/>
  <c r="AH84" i="16"/>
  <c r="U84" i="16"/>
  <c r="V88" i="16"/>
  <c r="AI88" i="16"/>
  <c r="CF61" i="12"/>
  <c r="AR62" i="12"/>
  <c r="BO62" i="12"/>
  <c r="Q92" i="16"/>
  <c r="AD92" i="16"/>
  <c r="G64" i="22"/>
  <c r="AT92" i="16"/>
  <c r="O92" i="16" a="1"/>
  <c r="O92" i="16" s="1"/>
  <c r="AQ66" i="12"/>
  <c r="BN66" i="12"/>
  <c r="BN78" i="12"/>
  <c r="AU96" i="16"/>
  <c r="Z96" i="16"/>
  <c r="AD68" i="19" s="1"/>
  <c r="AM96" i="16"/>
  <c r="AM108" i="16"/>
  <c r="Y100" i="16"/>
  <c r="AL100" i="16"/>
  <c r="AL112" i="16"/>
  <c r="W104" i="16"/>
  <c r="AJ104" i="16"/>
  <c r="AJ116" i="16"/>
  <c r="W105" i="16"/>
  <c r="AT99" i="15"/>
  <c r="F71" i="22"/>
  <c r="O99" i="15" a="1"/>
  <c r="O99" i="15" s="1"/>
  <c r="Q99" i="15"/>
  <c r="AD99" i="15"/>
  <c r="AD111" i="15"/>
  <c r="BO70" i="11"/>
  <c r="AR70" i="11"/>
  <c r="BO82" i="11"/>
  <c r="T91" i="15"/>
  <c r="AG91" i="15"/>
  <c r="AT91" i="15"/>
  <c r="O91" i="15" a="1"/>
  <c r="O91" i="15" s="1"/>
  <c r="F63" i="22"/>
  <c r="Q91" i="15"/>
  <c r="AD91" i="15"/>
  <c r="AQ62" i="11"/>
  <c r="BN62" i="11"/>
  <c r="V83" i="15"/>
  <c r="AI83" i="15"/>
  <c r="O47" i="35"/>
  <c r="BM48" i="11"/>
  <c r="AP48" i="11"/>
  <c r="AH75" i="15"/>
  <c r="U75" i="15"/>
  <c r="AJ67" i="15"/>
  <c r="W67" i="15"/>
  <c r="AL67" i="15"/>
  <c r="Y67" i="15"/>
  <c r="O31" i="35"/>
  <c r="BM32" i="11"/>
  <c r="AP32" i="11"/>
  <c r="S59" i="15"/>
  <c r="AF59" i="15"/>
  <c r="AJ51" i="15"/>
  <c r="W51" i="15"/>
  <c r="AU43" i="15"/>
  <c r="Z43" i="15"/>
  <c r="Y15" i="19" s="1"/>
  <c r="AU35" i="15"/>
  <c r="Z35" i="15"/>
  <c r="Y7" i="19" s="1"/>
  <c r="O21" i="35"/>
  <c r="AP22" i="11"/>
  <c r="BM22" i="11"/>
  <c r="X49" i="15"/>
  <c r="AK49" i="15"/>
  <c r="S41" i="15"/>
  <c r="AQ12" i="11"/>
  <c r="AO9" i="11"/>
  <c r="X36" i="15"/>
  <c r="AU98" i="15"/>
  <c r="Z98" i="15"/>
  <c r="Y70" i="19" s="1"/>
  <c r="AM98" i="15"/>
  <c r="AM110" i="15"/>
  <c r="AU74" i="15"/>
  <c r="Z74" i="15"/>
  <c r="Y46" i="19" s="1"/>
  <c r="AM74" i="15"/>
  <c r="AE50" i="15"/>
  <c r="R50" i="15"/>
  <c r="CF23" i="11"/>
  <c r="BO87" i="12"/>
  <c r="AR75" i="12"/>
  <c r="BO75" i="12"/>
  <c r="AE101" i="15"/>
  <c r="R101" i="15"/>
  <c r="AE113" i="15"/>
  <c r="AQ32" i="11"/>
  <c r="BN32" i="11"/>
  <c r="Y45" i="15"/>
  <c r="AL45" i="15"/>
  <c r="AO45" i="32"/>
  <c r="W45" i="32"/>
  <c r="V45" i="32" a="1"/>
  <c r="V45" i="32" s="1"/>
  <c r="Z48" i="32"/>
  <c r="X48" i="32"/>
  <c r="AP48" i="32"/>
  <c r="Z46" i="32"/>
  <c r="X46" i="32"/>
  <c r="AP46" i="32"/>
  <c r="AO46" i="32"/>
  <c r="W46" i="32"/>
  <c r="V46" i="32" a="1"/>
  <c r="V46" i="32" s="1"/>
  <c r="Z69" i="32"/>
  <c r="X69" i="32"/>
  <c r="AP69" i="32"/>
  <c r="R100" i="17"/>
  <c r="AE100" i="17"/>
  <c r="AE112" i="17"/>
  <c r="V92" i="17"/>
  <c r="AI92" i="17"/>
  <c r="AF92" i="17"/>
  <c r="S92" i="17"/>
  <c r="AE84" i="17"/>
  <c r="R84" i="17"/>
  <c r="CF57" i="13"/>
  <c r="D7" i="27"/>
  <c r="D11" i="27"/>
  <c r="T76" i="17"/>
  <c r="AG76" i="17"/>
  <c r="AO41" i="13"/>
  <c r="BL41" i="13"/>
  <c r="W68" i="17"/>
  <c r="AJ68" i="17"/>
  <c r="AI60" i="17"/>
  <c r="V60" i="17"/>
  <c r="AL60" i="17"/>
  <c r="Y60" i="17"/>
  <c r="T52" i="17"/>
  <c r="AG52" i="17"/>
  <c r="AT23" i="13"/>
  <c r="BQ23" i="13"/>
  <c r="AG44" i="17"/>
  <c r="T44" i="17"/>
  <c r="AR15" i="13"/>
  <c r="W36" i="17"/>
  <c r="AQ7" i="13"/>
  <c r="AE102" i="15"/>
  <c r="R102" i="15"/>
  <c r="AE114" i="15"/>
  <c r="CF75" i="11"/>
  <c r="V94" i="15"/>
  <c r="AI94" i="15"/>
  <c r="AI106" i="15"/>
  <c r="CF67" i="11"/>
  <c r="S86" i="15"/>
  <c r="AF86" i="15"/>
  <c r="CF59" i="11"/>
  <c r="BO57" i="11"/>
  <c r="AR57" i="11"/>
  <c r="O50" i="35"/>
  <c r="AP51" i="11"/>
  <c r="BM51" i="11"/>
  <c r="Y78" i="15"/>
  <c r="AL78" i="15"/>
  <c r="AG70" i="15"/>
  <c r="T70" i="15"/>
  <c r="V62" i="15"/>
  <c r="AI62" i="15"/>
  <c r="CF35" i="11"/>
  <c r="O26" i="35"/>
  <c r="AP27" i="11"/>
  <c r="BM27" i="11"/>
  <c r="AT54" i="15"/>
  <c r="O54" i="15" a="1"/>
  <c r="O54" i="15" s="1"/>
  <c r="F26" i="22"/>
  <c r="Q54" i="15"/>
  <c r="AD54" i="15"/>
  <c r="AU46" i="15"/>
  <c r="Z46" i="15"/>
  <c r="Y18" i="19" s="1"/>
  <c r="AM46" i="15"/>
  <c r="T38" i="15"/>
  <c r="X38" i="15"/>
  <c r="X55" i="32"/>
  <c r="AP55" i="32"/>
  <c r="W77" i="32"/>
  <c r="AO77" i="32"/>
  <c r="Z77" i="32"/>
  <c r="V77" i="32" a="1"/>
  <c r="V77" i="32" s="1"/>
  <c r="R103" i="17"/>
  <c r="AE103" i="17"/>
  <c r="AE115" i="17"/>
  <c r="BQ86" i="13"/>
  <c r="BQ74" i="13"/>
  <c r="AT74" i="13"/>
  <c r="AG95" i="17"/>
  <c r="T95" i="17"/>
  <c r="AG107" i="17"/>
  <c r="CF68" i="13"/>
  <c r="AT87" i="17"/>
  <c r="O87" i="17" a="1"/>
  <c r="O87" i="17" s="1"/>
  <c r="AD87" i="17"/>
  <c r="H59" i="22"/>
  <c r="Q87" i="17"/>
  <c r="CF60" i="13"/>
  <c r="AT58" i="13"/>
  <c r="BQ58" i="13"/>
  <c r="T79" i="17"/>
  <c r="AG79" i="17"/>
  <c r="S71" i="17"/>
  <c r="AF71" i="17"/>
  <c r="X63" i="17"/>
  <c r="AK63" i="17"/>
  <c r="R63" i="17"/>
  <c r="AE63" i="17"/>
  <c r="T55" i="17"/>
  <c r="AG55" i="17"/>
  <c r="U19" i="35"/>
  <c r="BM20" i="13"/>
  <c r="AP20" i="13"/>
  <c r="V47" i="17"/>
  <c r="AI47" i="17"/>
  <c r="T39" i="17"/>
  <c r="CF12" i="13"/>
  <c r="AR10" i="13"/>
  <c r="T35" i="16"/>
  <c r="V39" i="16"/>
  <c r="R15" i="35"/>
  <c r="AN15" i="35" s="1"/>
  <c r="AP16" i="12"/>
  <c r="W43" i="16"/>
  <c r="BO17" i="12"/>
  <c r="AR17" i="12"/>
  <c r="AO20" i="12"/>
  <c r="BL20" i="12"/>
  <c r="T47" i="16"/>
  <c r="AG47" i="16"/>
  <c r="AH51" i="16"/>
  <c r="U51" i="16"/>
  <c r="T51" i="16"/>
  <c r="AG51" i="16"/>
  <c r="W55" i="16"/>
  <c r="AJ55" i="16"/>
  <c r="AT55" i="16"/>
  <c r="O55" i="16" a="1"/>
  <c r="O55" i="16" s="1"/>
  <c r="G27" i="22"/>
  <c r="Q55" i="16"/>
  <c r="AD55" i="16"/>
  <c r="BO29" i="12"/>
  <c r="AR29" i="12"/>
  <c r="AU59" i="16"/>
  <c r="AM59" i="16"/>
  <c r="Z59" i="16"/>
  <c r="AD31" i="19" s="1"/>
  <c r="AT63" i="16"/>
  <c r="O63" i="16" a="1"/>
  <c r="O63" i="16" s="1"/>
  <c r="Q63" i="16"/>
  <c r="AD63" i="16"/>
  <c r="G35" i="22"/>
  <c r="W63" i="16"/>
  <c r="AJ63" i="16"/>
  <c r="AT37" i="12"/>
  <c r="BQ37" i="12"/>
  <c r="V67" i="16"/>
  <c r="AI67" i="16"/>
  <c r="AL71" i="16"/>
  <c r="Y71" i="16"/>
  <c r="CF44" i="12"/>
  <c r="AO48" i="12"/>
  <c r="BL48" i="12"/>
  <c r="X75" i="16"/>
  <c r="AK75" i="16"/>
  <c r="AQ49" i="12"/>
  <c r="BN49" i="12"/>
  <c r="BL52" i="12"/>
  <c r="AO52" i="12"/>
  <c r="U79" i="16"/>
  <c r="AH79" i="16"/>
  <c r="AI83" i="16"/>
  <c r="V83" i="16"/>
  <c r="AH83" i="16"/>
  <c r="U83" i="16"/>
  <c r="AG87" i="16"/>
  <c r="T87" i="16"/>
  <c r="AT91" i="16"/>
  <c r="G63" i="22"/>
  <c r="AD91" i="16"/>
  <c r="O91" i="16" a="1"/>
  <c r="O91" i="16" s="1"/>
  <c r="Q91" i="16"/>
  <c r="CF64" i="12"/>
  <c r="AQ65" i="12"/>
  <c r="BN65" i="12"/>
  <c r="AG95" i="16"/>
  <c r="T95" i="16"/>
  <c r="AG107" i="16"/>
  <c r="AJ99" i="16"/>
  <c r="W99" i="16"/>
  <c r="AJ111" i="16"/>
  <c r="BO73" i="12"/>
  <c r="AR73" i="12"/>
  <c r="BO85" i="12"/>
  <c r="W103" i="16"/>
  <c r="AJ103" i="16"/>
  <c r="AJ115" i="16"/>
  <c r="CF76" i="12"/>
  <c r="BN77" i="12"/>
  <c r="AQ77" i="12"/>
  <c r="BN89" i="12"/>
  <c r="AQ78" i="12"/>
  <c r="AJ97" i="15"/>
  <c r="W97" i="15"/>
  <c r="AJ109" i="15"/>
  <c r="AU89" i="15"/>
  <c r="Z89" i="15"/>
  <c r="Y61" i="19" s="1"/>
  <c r="AM89" i="15"/>
  <c r="AG89" i="15"/>
  <c r="T89" i="15"/>
  <c r="T81" i="15"/>
  <c r="AG81" i="15"/>
  <c r="F53" i="22"/>
  <c r="AT81" i="15"/>
  <c r="O81" i="15" a="1"/>
  <c r="O81" i="15" s="1"/>
  <c r="AD81" i="15"/>
  <c r="Q81" i="15"/>
  <c r="BN52" i="11"/>
  <c r="AQ52" i="11"/>
  <c r="BL46" i="11"/>
  <c r="AO46" i="11"/>
  <c r="AG73" i="15"/>
  <c r="T73" i="15"/>
  <c r="AR44" i="11"/>
  <c r="BO44" i="11"/>
  <c r="BL38" i="11"/>
  <c r="AO38" i="11"/>
  <c r="AL65" i="15"/>
  <c r="Y65" i="15"/>
  <c r="AO12" i="11"/>
  <c r="S39" i="15"/>
  <c r="R57" i="35"/>
  <c r="BM58" i="12"/>
  <c r="AP58" i="12"/>
  <c r="T85" i="16"/>
  <c r="AG85" i="16"/>
  <c r="R65" i="35"/>
  <c r="AP66" i="12"/>
  <c r="BM66" i="12"/>
  <c r="BM78" i="12"/>
  <c r="Y93" i="16"/>
  <c r="AL93" i="16"/>
  <c r="AL105" i="16"/>
  <c r="AR40" i="11"/>
  <c r="BO40" i="11"/>
  <c r="AK53" i="15"/>
  <c r="X53" i="15"/>
  <c r="CF26" i="11"/>
  <c r="Z59" i="32"/>
  <c r="X59" i="32"/>
  <c r="AP59" i="32"/>
  <c r="Z44" i="32"/>
  <c r="X44" i="32"/>
  <c r="AP44" i="32"/>
  <c r="W85" i="32"/>
  <c r="AO85" i="32"/>
  <c r="V85" i="32" a="1"/>
  <c r="V85" i="32" s="1"/>
  <c r="W97" i="32"/>
  <c r="X98" i="17"/>
  <c r="AK98" i="17"/>
  <c r="AK110" i="17"/>
  <c r="AE98" i="17"/>
  <c r="R98" i="17"/>
  <c r="AE110" i="17"/>
  <c r="S90" i="17"/>
  <c r="AF90" i="17"/>
  <c r="AR61" i="13"/>
  <c r="BO61" i="13"/>
  <c r="AI82" i="17"/>
  <c r="V82" i="17"/>
  <c r="BN53" i="13"/>
  <c r="AQ53" i="13"/>
  <c r="BL47" i="13"/>
  <c r="AO47" i="13"/>
  <c r="AT74" i="17"/>
  <c r="Q74" i="17"/>
  <c r="O74" i="17" a="1"/>
  <c r="O74" i="17" s="1"/>
  <c r="AD74" i="17"/>
  <c r="H46" i="22"/>
  <c r="AE66" i="17"/>
  <c r="R66" i="17"/>
  <c r="BQ37" i="13"/>
  <c r="AT37" i="13"/>
  <c r="BL31" i="13"/>
  <c r="AO31" i="13"/>
  <c r="S58" i="17"/>
  <c r="AF58" i="17"/>
  <c r="AU50" i="17"/>
  <c r="Z50" i="17"/>
  <c r="AI22" i="19" s="1"/>
  <c r="AM50" i="17"/>
  <c r="AD50" i="17"/>
  <c r="Q50" i="17"/>
  <c r="H22" i="22"/>
  <c r="AT50" i="17"/>
  <c r="O50" i="17" a="1"/>
  <c r="O50" i="17" s="1"/>
  <c r="Y42" i="17"/>
  <c r="S42" i="17"/>
  <c r="AT13" i="13"/>
  <c r="X34" i="17"/>
  <c r="AU34" i="17"/>
  <c r="Z34" i="17"/>
  <c r="AI6" i="19" s="1"/>
  <c r="O72" i="35"/>
  <c r="BM73" i="11"/>
  <c r="AP73" i="11"/>
  <c r="BM85" i="11"/>
  <c r="AE100" i="15"/>
  <c r="R100" i="15"/>
  <c r="AE112" i="15"/>
  <c r="BO71" i="11"/>
  <c r="AR71" i="11"/>
  <c r="BO83" i="11"/>
  <c r="R92" i="15"/>
  <c r="AE92" i="15"/>
  <c r="U84" i="15"/>
  <c r="AH84" i="15"/>
  <c r="W84" i="15"/>
  <c r="AJ84" i="15"/>
  <c r="S76" i="15"/>
  <c r="AF76" i="15"/>
  <c r="CF49" i="11"/>
  <c r="BQ47" i="11"/>
  <c r="AT47" i="11"/>
  <c r="U68" i="15"/>
  <c r="AH68" i="15"/>
  <c r="AT39" i="11"/>
  <c r="BQ39" i="11"/>
  <c r="R60" i="15"/>
  <c r="AE60" i="15"/>
  <c r="U60" i="15"/>
  <c r="AH60" i="15"/>
  <c r="V52" i="15"/>
  <c r="AI52" i="15"/>
  <c r="S44" i="15"/>
  <c r="AF44" i="15"/>
  <c r="AI44" i="15"/>
  <c r="V44" i="15"/>
  <c r="AQ29" i="11"/>
  <c r="BN29" i="11"/>
  <c r="G61" i="22"/>
  <c r="AT89" i="16"/>
  <c r="AD89" i="16"/>
  <c r="O89" i="16" a="1"/>
  <c r="O89" i="16" s="1"/>
  <c r="Q89" i="16"/>
  <c r="CC14" i="8"/>
  <c r="AI14" i="8"/>
  <c r="Y17" i="8"/>
  <c r="AB44" i="5" s="1"/>
  <c r="M16" i="19" s="1"/>
  <c r="AV17" i="8"/>
  <c r="AO44" i="5" s="1"/>
  <c r="CE19" i="8"/>
  <c r="BH19" i="8"/>
  <c r="AK19" i="8"/>
  <c r="BU22" i="8"/>
  <c r="AX22" i="8"/>
  <c r="AA22" i="8"/>
  <c r="BY24" i="8"/>
  <c r="BB24" i="8"/>
  <c r="AE24" i="8"/>
  <c r="CC26" i="8"/>
  <c r="BF26" i="8"/>
  <c r="AI26" i="8"/>
  <c r="CE27" i="8"/>
  <c r="BH27" i="8"/>
  <c r="AK27" i="8"/>
  <c r="CA29" i="8"/>
  <c r="BD29" i="8"/>
  <c r="AG29" i="8"/>
  <c r="BW31" i="8"/>
  <c r="AZ31" i="8"/>
  <c r="AC31" i="8"/>
  <c r="CA41" i="8"/>
  <c r="BD41" i="8"/>
  <c r="AG41" i="8"/>
  <c r="BZ8" i="8"/>
  <c r="AF8" i="8"/>
  <c r="BX11" i="8"/>
  <c r="AD11" i="8"/>
  <c r="BZ12" i="8"/>
  <c r="AF12" i="8"/>
  <c r="BS16" i="8"/>
  <c r="D43" i="5"/>
  <c r="BV18" i="8"/>
  <c r="W18" i="8"/>
  <c r="U18" i="8"/>
  <c r="AY18" i="8"/>
  <c r="T18" i="8"/>
  <c r="AB18" i="8"/>
  <c r="BX19" i="8"/>
  <c r="AD19" i="8"/>
  <c r="BA19" i="8"/>
  <c r="BZ24" i="8"/>
  <c r="AF24" i="8"/>
  <c r="BC24" i="8"/>
  <c r="CB25" i="8"/>
  <c r="AH25" i="8"/>
  <c r="BE25" i="8"/>
  <c r="BS28" i="8"/>
  <c r="D55" i="5"/>
  <c r="BX35" i="8"/>
  <c r="BA35" i="8"/>
  <c r="AD35" i="8"/>
  <c r="CB37" i="8"/>
  <c r="BE37" i="8"/>
  <c r="AH37" i="8"/>
  <c r="BS40" i="8"/>
  <c r="D67" i="5"/>
  <c r="BV46" i="8"/>
  <c r="AB46" i="8"/>
  <c r="AY46" i="8"/>
  <c r="W46" i="8"/>
  <c r="U46" i="8"/>
  <c r="T46" i="8"/>
  <c r="BS48" i="8"/>
  <c r="D75" i="5"/>
  <c r="BV50" i="8"/>
  <c r="U50" i="8"/>
  <c r="W50" i="8"/>
  <c r="AB50" i="8"/>
  <c r="AY50" i="8"/>
  <c r="T50" i="8"/>
  <c r="BT53" i="8"/>
  <c r="Z53" i="8"/>
  <c r="AW53" i="8"/>
  <c r="R53" i="8"/>
  <c r="S53" i="8"/>
  <c r="BZ56" i="8"/>
  <c r="BC56" i="8"/>
  <c r="AF56" i="8"/>
  <c r="BT61" i="8"/>
  <c r="Z61" i="8"/>
  <c r="AW61" i="8"/>
  <c r="R61" i="8"/>
  <c r="S61" i="8"/>
  <c r="CD62" i="8"/>
  <c r="BG62" i="8"/>
  <c r="AJ62" i="8"/>
  <c r="CD66" i="8"/>
  <c r="BG66" i="8"/>
  <c r="AJ66" i="8"/>
  <c r="BG78" i="8"/>
  <c r="CB69" i="8"/>
  <c r="BE69" i="8"/>
  <c r="AH69" i="8"/>
  <c r="BE81" i="8"/>
  <c r="BZ76" i="8"/>
  <c r="AF76" i="8"/>
  <c r="BC76" i="8"/>
  <c r="BC88" i="8"/>
  <c r="BZ6" i="10"/>
  <c r="AF6" i="10"/>
  <c r="BS10" i="10"/>
  <c r="D37" i="14"/>
  <c r="CB11" i="10"/>
  <c r="AH11" i="10"/>
  <c r="BX13" i="10"/>
  <c r="AD13" i="10"/>
  <c r="BV20" i="10"/>
  <c r="T20" i="10"/>
  <c r="AY20" i="10"/>
  <c r="W20" i="10"/>
  <c r="AB20" i="10"/>
  <c r="U20" i="10"/>
  <c r="BY7" i="8"/>
  <c r="AE7" i="8"/>
  <c r="BS81" i="8"/>
  <c r="D108" i="5"/>
  <c r="AS108" i="5" s="1"/>
  <c r="BT8" i="8"/>
  <c r="S8" i="8"/>
  <c r="R8" i="8"/>
  <c r="Z8" i="8"/>
  <c r="BV13" i="8"/>
  <c r="AB13" i="8"/>
  <c r="U13" i="8"/>
  <c r="T13" i="8"/>
  <c r="W13" i="8"/>
  <c r="BZ15" i="8"/>
  <c r="AF15" i="8"/>
  <c r="BZ19" i="8"/>
  <c r="AF19" i="8"/>
  <c r="BC19" i="8"/>
  <c r="BT20" i="8"/>
  <c r="Z20" i="8"/>
  <c r="AW20" i="8"/>
  <c r="S20" i="8"/>
  <c r="R20" i="8"/>
  <c r="CD21" i="8"/>
  <c r="BG21" i="8"/>
  <c r="AJ21" i="8"/>
  <c r="BZ23" i="8"/>
  <c r="BC23" i="8"/>
  <c r="AF23" i="8"/>
  <c r="BS84" i="8"/>
  <c r="D111" i="5"/>
  <c r="AS111" i="5" s="1"/>
  <c r="BV8" i="8"/>
  <c r="AB8" i="8"/>
  <c r="U8" i="8"/>
  <c r="T8" i="8"/>
  <c r="W8" i="8"/>
  <c r="CB11" i="8"/>
  <c r="AH11" i="8"/>
  <c r="CD12" i="8"/>
  <c r="AJ12" i="8"/>
  <c r="BX13" i="8"/>
  <c r="AD13" i="8"/>
  <c r="BS14" i="8"/>
  <c r="D41" i="5"/>
  <c r="BZ14" i="8"/>
  <c r="AF14" i="8"/>
  <c r="CB15" i="8"/>
  <c r="AH15" i="8"/>
  <c r="CD16" i="8"/>
  <c r="AJ16" i="8"/>
  <c r="BZ18" i="8"/>
  <c r="BC18" i="8"/>
  <c r="AF18" i="8"/>
  <c r="CB19" i="8"/>
  <c r="AH19" i="8"/>
  <c r="BE19" i="8"/>
  <c r="CD20" i="8"/>
  <c r="AJ20" i="8"/>
  <c r="BG20" i="8"/>
  <c r="BS22" i="8"/>
  <c r="D49" i="5"/>
  <c r="BT23" i="8"/>
  <c r="Z23" i="8"/>
  <c r="S23" i="8"/>
  <c r="AW23" i="8"/>
  <c r="R23" i="8"/>
  <c r="BX25" i="8"/>
  <c r="BA25" i="8"/>
  <c r="AD25" i="8"/>
  <c r="BZ26" i="8"/>
  <c r="BC26" i="8"/>
  <c r="AF26" i="8"/>
  <c r="CB27" i="8"/>
  <c r="AH27" i="8"/>
  <c r="BE27" i="8"/>
  <c r="BX29" i="8"/>
  <c r="AD29" i="8"/>
  <c r="BA29" i="8"/>
  <c r="BZ30" i="8"/>
  <c r="AF30" i="8"/>
  <c r="BC30" i="8"/>
  <c r="BT31" i="8"/>
  <c r="R31" i="8"/>
  <c r="S31" i="8"/>
  <c r="AW31" i="8"/>
  <c r="Z31" i="8"/>
  <c r="CB31" i="8"/>
  <c r="BE31" i="8"/>
  <c r="AH31" i="8"/>
  <c r="BX33" i="8"/>
  <c r="AD33" i="8"/>
  <c r="BA33" i="8"/>
  <c r="BZ34" i="8"/>
  <c r="BC34" i="8"/>
  <c r="AF34" i="8"/>
  <c r="BZ38" i="8"/>
  <c r="BC38" i="8"/>
  <c r="AF38" i="8"/>
  <c r="CB39" i="8"/>
  <c r="BE39" i="8"/>
  <c r="AH39" i="8"/>
  <c r="BV40" i="8"/>
  <c r="AY40" i="8"/>
  <c r="AB40" i="8"/>
  <c r="W40" i="8"/>
  <c r="U40" i="8"/>
  <c r="T40" i="8"/>
  <c r="BX41" i="8"/>
  <c r="AD41" i="8"/>
  <c r="BA41" i="8"/>
  <c r="BZ42" i="8"/>
  <c r="AF42" i="8"/>
  <c r="BC42" i="8"/>
  <c r="BT43" i="8"/>
  <c r="Z43" i="8"/>
  <c r="AW43" i="8"/>
  <c r="R43" i="8"/>
  <c r="S43" i="8"/>
  <c r="CB43" i="8"/>
  <c r="AH43" i="8"/>
  <c r="BE43" i="8"/>
  <c r="CD44" i="8"/>
  <c r="AJ44" i="8"/>
  <c r="BG44" i="8"/>
  <c r="BS46" i="8"/>
  <c r="D73" i="5"/>
  <c r="BT47" i="8"/>
  <c r="S47" i="8"/>
  <c r="Z47" i="8"/>
  <c r="AW47" i="8"/>
  <c r="R47" i="8"/>
  <c r="CB47" i="8"/>
  <c r="AH47" i="8"/>
  <c r="BE47" i="8"/>
  <c r="BV48" i="8"/>
  <c r="U48" i="8"/>
  <c r="T48" i="8"/>
  <c r="W48" i="8"/>
  <c r="AB48" i="8"/>
  <c r="AY48" i="8"/>
  <c r="CD48" i="8"/>
  <c r="AJ48" i="8"/>
  <c r="BG48" i="8"/>
  <c r="BX49" i="8"/>
  <c r="AD49" i="8"/>
  <c r="BA49" i="8"/>
  <c r="BS50" i="8"/>
  <c r="D77" i="5"/>
  <c r="BZ50" i="8"/>
  <c r="AF50" i="8"/>
  <c r="BC50" i="8"/>
  <c r="BT51" i="8"/>
  <c r="Z51" i="8"/>
  <c r="AW51" i="8"/>
  <c r="R51" i="8"/>
  <c r="S51" i="8"/>
  <c r="CB51" i="8"/>
  <c r="AH51" i="8"/>
  <c r="BE51" i="8"/>
  <c r="BV52" i="8"/>
  <c r="AB52" i="8"/>
  <c r="T52" i="8"/>
  <c r="W52" i="8"/>
  <c r="U52" i="8"/>
  <c r="AY52" i="8"/>
  <c r="CD52" i="8"/>
  <c r="AJ52" i="8"/>
  <c r="BG52" i="8"/>
  <c r="BX53" i="8"/>
  <c r="BA53" i="8"/>
  <c r="AD53" i="8"/>
  <c r="BS54" i="8"/>
  <c r="D81" i="5"/>
  <c r="BZ54" i="8"/>
  <c r="AF54" i="8"/>
  <c r="BC54" i="8"/>
  <c r="BT55" i="8"/>
  <c r="S55" i="8"/>
  <c r="AW55" i="8"/>
  <c r="Z55" i="8"/>
  <c r="R55" i="8"/>
  <c r="CI6" i="8"/>
  <c r="CB55" i="8"/>
  <c r="BE55" i="8"/>
  <c r="AH55" i="8"/>
  <c r="CQ6" i="8"/>
  <c r="BV56" i="8"/>
  <c r="U56" i="8"/>
  <c r="T56" i="8"/>
  <c r="W56" i="8"/>
  <c r="AB56" i="8"/>
  <c r="AY56" i="8"/>
  <c r="CD56" i="8"/>
  <c r="BG56" i="8"/>
  <c r="AJ56" i="8"/>
  <c r="BX57" i="8"/>
  <c r="AD57" i="8"/>
  <c r="BA57" i="8"/>
  <c r="BS58" i="8"/>
  <c r="D85" i="5"/>
  <c r="AS85" i="5" s="1"/>
  <c r="BZ58" i="8"/>
  <c r="BC58" i="8"/>
  <c r="AF58" i="8"/>
  <c r="BT59" i="8"/>
  <c r="AW59" i="8"/>
  <c r="Z59" i="8"/>
  <c r="S59" i="8"/>
  <c r="R59" i="8"/>
  <c r="CB59" i="8"/>
  <c r="BE59" i="8"/>
  <c r="AH59" i="8"/>
  <c r="BV60" i="8"/>
  <c r="AB60" i="8"/>
  <c r="AY60" i="8"/>
  <c r="U60" i="8"/>
  <c r="T60" i="8"/>
  <c r="W60" i="8"/>
  <c r="CD60" i="8"/>
  <c r="BG60" i="8"/>
  <c r="AJ60" i="8"/>
  <c r="BX61" i="8"/>
  <c r="BA61" i="8"/>
  <c r="AD61" i="8"/>
  <c r="BS62" i="8"/>
  <c r="D89" i="5"/>
  <c r="AS89" i="5" s="1"/>
  <c r="BZ62" i="8"/>
  <c r="BC62" i="8"/>
  <c r="AF62" i="8"/>
  <c r="BT63" i="8"/>
  <c r="S63" i="8"/>
  <c r="R63" i="8"/>
  <c r="Z63" i="8"/>
  <c r="AW63" i="8"/>
  <c r="CB63" i="8"/>
  <c r="AH63" i="8"/>
  <c r="BE63" i="8"/>
  <c r="BV64" i="8"/>
  <c r="W64" i="8"/>
  <c r="T64" i="8"/>
  <c r="AY64" i="8"/>
  <c r="AB64" i="8"/>
  <c r="U64" i="8"/>
  <c r="CD64" i="8"/>
  <c r="BG64" i="8"/>
  <c r="AJ64" i="8"/>
  <c r="BX65" i="8"/>
  <c r="BA65" i="8"/>
  <c r="AD65" i="8"/>
  <c r="BS66" i="8"/>
  <c r="D93" i="5"/>
  <c r="AS93" i="5" s="1"/>
  <c r="BZ66" i="8"/>
  <c r="AF66" i="8"/>
  <c r="BC66" i="8"/>
  <c r="BC78" i="8"/>
  <c r="BT67" i="8"/>
  <c r="AW67" i="8"/>
  <c r="Z67" i="8"/>
  <c r="S67" i="8"/>
  <c r="R67" i="8"/>
  <c r="AW79" i="8"/>
  <c r="CB67" i="8"/>
  <c r="AH67" i="8"/>
  <c r="BE67" i="8"/>
  <c r="BE79" i="8"/>
  <c r="BV68" i="8"/>
  <c r="W68" i="8"/>
  <c r="AB68" i="8"/>
  <c r="AY68" i="8"/>
  <c r="T68" i="8"/>
  <c r="U68" i="8"/>
  <c r="AY80" i="8"/>
  <c r="CD68" i="8"/>
  <c r="BG68" i="8"/>
  <c r="AJ68" i="8"/>
  <c r="BG80" i="8"/>
  <c r="BX69" i="8"/>
  <c r="AD69" i="8"/>
  <c r="BA69" i="8"/>
  <c r="BA81" i="8"/>
  <c r="BS70" i="8"/>
  <c r="D97" i="5"/>
  <c r="AS97" i="5" s="1"/>
  <c r="BZ70" i="8"/>
  <c r="AF70" i="8"/>
  <c r="BC70" i="8"/>
  <c r="BC82" i="8"/>
  <c r="BT71" i="8"/>
  <c r="AW71" i="8"/>
  <c r="Z71" i="8"/>
  <c r="S71" i="8"/>
  <c r="R71" i="8"/>
  <c r="AW83" i="8"/>
  <c r="CB71" i="8"/>
  <c r="AH71" i="8"/>
  <c r="BE71" i="8"/>
  <c r="BE83" i="8"/>
  <c r="BV72" i="8"/>
  <c r="AB72" i="8"/>
  <c r="U72" i="8"/>
  <c r="W72" i="8"/>
  <c r="T72" i="8"/>
  <c r="AY72" i="8"/>
  <c r="AY84" i="8"/>
  <c r="CD72" i="8"/>
  <c r="AJ72" i="8"/>
  <c r="BG72" i="8"/>
  <c r="BG84" i="8"/>
  <c r="BX73" i="8"/>
  <c r="BA73" i="8"/>
  <c r="AD73" i="8"/>
  <c r="BA85" i="8"/>
  <c r="BS74" i="8"/>
  <c r="D101" i="5"/>
  <c r="AS101" i="5" s="1"/>
  <c r="BZ74" i="8"/>
  <c r="AF74" i="8"/>
  <c r="BC74" i="8"/>
  <c r="BC86" i="8"/>
  <c r="BT75" i="8"/>
  <c r="S75" i="8"/>
  <c r="AW75" i="8"/>
  <c r="Z75" i="8"/>
  <c r="R75" i="8"/>
  <c r="AW87" i="8"/>
  <c r="CB75" i="8"/>
  <c r="AH75" i="8"/>
  <c r="BE75" i="8"/>
  <c r="BE87" i="8"/>
  <c r="BV76" i="8"/>
  <c r="AY76" i="8"/>
  <c r="W76" i="8"/>
  <c r="AB76" i="8"/>
  <c r="T76" i="8"/>
  <c r="U76" i="8"/>
  <c r="AY88" i="8"/>
  <c r="CD76" i="8"/>
  <c r="AJ76" i="8"/>
  <c r="BG76" i="8"/>
  <c r="BG88" i="8"/>
  <c r="BX77" i="8"/>
  <c r="BA77" i="8"/>
  <c r="AD77" i="8"/>
  <c r="BA89" i="8"/>
  <c r="AD78" i="8"/>
  <c r="BX78" i="8"/>
  <c r="S5" i="10"/>
  <c r="L4" i="35" s="1"/>
  <c r="R5" i="10"/>
  <c r="BV6" i="10"/>
  <c r="AB6" i="10"/>
  <c r="W6" i="10"/>
  <c r="T6" i="10"/>
  <c r="U6" i="10"/>
  <c r="CD6" i="10"/>
  <c r="AJ6" i="10"/>
  <c r="BX7" i="10"/>
  <c r="AD7" i="10"/>
  <c r="BS8" i="10"/>
  <c r="D35" i="14"/>
  <c r="BZ8" i="10"/>
  <c r="AF8" i="10"/>
  <c r="BT9" i="10"/>
  <c r="Z9" i="10"/>
  <c r="R9" i="10"/>
  <c r="S9" i="10"/>
  <c r="CB9" i="10"/>
  <c r="AH9" i="10"/>
  <c r="BV10" i="10"/>
  <c r="U10" i="10"/>
  <c r="W10" i="10"/>
  <c r="AB10" i="10"/>
  <c r="T10" i="10"/>
  <c r="CD10" i="10"/>
  <c r="AJ10" i="10"/>
  <c r="BX11" i="10"/>
  <c r="AD11" i="10"/>
  <c r="BS12" i="10"/>
  <c r="D39" i="14"/>
  <c r="BZ12" i="10"/>
  <c r="AF12" i="10"/>
  <c r="BT13" i="10"/>
  <c r="Z13" i="10"/>
  <c r="S13" i="10"/>
  <c r="R13" i="10"/>
  <c r="CB13" i="10"/>
  <c r="AH13" i="10"/>
  <c r="BV14" i="10"/>
  <c r="U14" i="10"/>
  <c r="AB14" i="10"/>
  <c r="T14" i="10"/>
  <c r="W14" i="10"/>
  <c r="CD14" i="10"/>
  <c r="AJ14" i="10"/>
  <c r="BX15" i="10"/>
  <c r="AD15" i="10"/>
  <c r="BS16" i="10"/>
  <c r="D43" i="14"/>
  <c r="BZ16" i="10"/>
  <c r="AF16" i="10"/>
  <c r="BT17" i="10"/>
  <c r="S17" i="10"/>
  <c r="AW17" i="10"/>
  <c r="Z17" i="10"/>
  <c r="R17" i="10"/>
  <c r="CB17" i="10"/>
  <c r="AH17" i="10"/>
  <c r="BE17" i="10"/>
  <c r="BV18" i="10"/>
  <c r="AB18" i="10"/>
  <c r="AY18" i="10"/>
  <c r="W18" i="10"/>
  <c r="U18" i="10"/>
  <c r="T18" i="10"/>
  <c r="CD18" i="10"/>
  <c r="AJ18" i="10"/>
  <c r="BG18" i="10"/>
  <c r="BX19" i="10"/>
  <c r="BA19" i="10"/>
  <c r="AD19" i="10"/>
  <c r="BS20" i="10"/>
  <c r="D47" i="14"/>
  <c r="BZ20" i="10"/>
  <c r="BC20" i="10"/>
  <c r="AF20" i="10"/>
  <c r="BT21" i="10"/>
  <c r="Z21" i="10"/>
  <c r="AW21" i="10"/>
  <c r="S21" i="10"/>
  <c r="R21" i="10"/>
  <c r="CB21" i="10"/>
  <c r="BE21" i="10"/>
  <c r="AH21" i="10"/>
  <c r="BV22" i="10"/>
  <c r="AY22" i="10"/>
  <c r="AB22" i="10"/>
  <c r="T22" i="10"/>
  <c r="W22" i="10"/>
  <c r="U22" i="10"/>
  <c r="CD22" i="10"/>
  <c r="BG22" i="10"/>
  <c r="AJ22" i="10"/>
  <c r="BX23" i="10"/>
  <c r="BA23" i="10"/>
  <c r="AD23" i="10"/>
  <c r="BS24" i="10"/>
  <c r="D51" i="14"/>
  <c r="BZ24" i="10"/>
  <c r="BC24" i="10"/>
  <c r="AF24" i="10"/>
  <c r="BT25" i="10"/>
  <c r="AW25" i="10"/>
  <c r="Z25" i="10"/>
  <c r="S25" i="10"/>
  <c r="R25" i="10"/>
  <c r="CB25" i="10"/>
  <c r="AH25" i="10"/>
  <c r="BE25" i="10"/>
  <c r="BV26" i="10"/>
  <c r="T26" i="10"/>
  <c r="U26" i="10"/>
  <c r="AY26" i="10"/>
  <c r="AB26" i="10"/>
  <c r="W26" i="10"/>
  <c r="CD26" i="10"/>
  <c r="BG26" i="10"/>
  <c r="AJ26" i="10"/>
  <c r="BX27" i="10"/>
  <c r="AD27" i="10"/>
  <c r="BA27" i="10"/>
  <c r="BS28" i="10"/>
  <c r="D55" i="14"/>
  <c r="BZ28" i="10"/>
  <c r="AF28" i="10"/>
  <c r="BC28" i="10"/>
  <c r="BT29" i="10"/>
  <c r="AW29" i="10"/>
  <c r="R29" i="10"/>
  <c r="S29" i="10"/>
  <c r="Z29" i="10"/>
  <c r="CB29" i="10"/>
  <c r="BE29" i="10"/>
  <c r="AH29" i="10"/>
  <c r="BV30" i="10"/>
  <c r="W30" i="10"/>
  <c r="AB30" i="10"/>
  <c r="U30" i="10"/>
  <c r="AY30" i="10"/>
  <c r="T30" i="10"/>
  <c r="CD30" i="10"/>
  <c r="BG30" i="10"/>
  <c r="AJ30" i="10"/>
  <c r="BX31" i="10"/>
  <c r="AD31" i="10"/>
  <c r="BA31" i="10"/>
  <c r="BS32" i="10"/>
  <c r="D59" i="14"/>
  <c r="BZ32" i="10"/>
  <c r="BC32" i="10"/>
  <c r="AF32" i="10"/>
  <c r="Z33" i="10"/>
  <c r="AW33" i="10"/>
  <c r="BT33" i="10"/>
  <c r="S33" i="10"/>
  <c r="R33" i="10"/>
  <c r="CB33" i="10"/>
  <c r="BE33" i="10"/>
  <c r="AH33" i="10"/>
  <c r="BV34" i="10"/>
  <c r="AB34" i="10"/>
  <c r="AY34" i="10"/>
  <c r="U34" i="10"/>
  <c r="T34" i="10"/>
  <c r="W34" i="10"/>
  <c r="CD34" i="10"/>
  <c r="AJ34" i="10"/>
  <c r="BG34" i="10"/>
  <c r="BX35" i="10"/>
  <c r="AD35" i="10"/>
  <c r="BA35" i="10"/>
  <c r="BS36" i="10"/>
  <c r="D63" i="14"/>
  <c r="BZ36" i="10"/>
  <c r="AF36" i="10"/>
  <c r="BC36" i="10"/>
  <c r="BT37" i="10"/>
  <c r="AW37" i="10"/>
  <c r="Z37" i="10"/>
  <c r="R37" i="10"/>
  <c r="S37" i="10"/>
  <c r="AH37" i="10"/>
  <c r="BE37" i="10"/>
  <c r="CB37" i="10"/>
  <c r="BV38" i="10"/>
  <c r="U38" i="10"/>
  <c r="W38" i="10"/>
  <c r="T38" i="10"/>
  <c r="AY38" i="10"/>
  <c r="AB38" i="10"/>
  <c r="CD38" i="10"/>
  <c r="BG38" i="10"/>
  <c r="AJ38" i="10"/>
  <c r="BX39" i="10"/>
  <c r="AD39" i="10"/>
  <c r="BA39" i="10"/>
  <c r="BS40" i="10"/>
  <c r="D67" i="14"/>
  <c r="BZ40" i="10"/>
  <c r="BC40" i="10"/>
  <c r="AF40" i="10"/>
  <c r="BT41" i="10"/>
  <c r="S41" i="10"/>
  <c r="AW41" i="10"/>
  <c r="Z41" i="10"/>
  <c r="R41" i="10"/>
  <c r="CB41" i="10"/>
  <c r="BE41" i="10"/>
  <c r="AH41" i="10"/>
  <c r="BV42" i="10"/>
  <c r="AB42" i="10"/>
  <c r="U42" i="10"/>
  <c r="W42" i="10"/>
  <c r="T42" i="10"/>
  <c r="AY42" i="10"/>
  <c r="CD42" i="10"/>
  <c r="BG42" i="10"/>
  <c r="AJ42" i="10"/>
  <c r="BX43" i="10"/>
  <c r="BA43" i="10"/>
  <c r="AD43" i="10"/>
  <c r="BS44" i="10"/>
  <c r="D71" i="14"/>
  <c r="BZ44" i="10"/>
  <c r="BC44" i="10"/>
  <c r="AF44" i="10"/>
  <c r="BT45" i="10"/>
  <c r="Z45" i="10"/>
  <c r="R45" i="10"/>
  <c r="AW45" i="10"/>
  <c r="S45" i="10"/>
  <c r="CB45" i="10"/>
  <c r="BE45" i="10"/>
  <c r="AH45" i="10"/>
  <c r="BV46" i="10"/>
  <c r="AY46" i="10"/>
  <c r="T46" i="10"/>
  <c r="U46" i="10"/>
  <c r="AB46" i="10"/>
  <c r="W46" i="10"/>
  <c r="CD46" i="10"/>
  <c r="BG46" i="10"/>
  <c r="AJ46" i="10"/>
  <c r="BX47" i="10"/>
  <c r="BA47" i="10"/>
  <c r="AD47" i="10"/>
  <c r="BS48" i="10"/>
  <c r="D75" i="14"/>
  <c r="BZ48" i="10"/>
  <c r="BC48" i="10"/>
  <c r="AF48" i="10"/>
  <c r="BT49" i="10"/>
  <c r="AW49" i="10"/>
  <c r="R49" i="10"/>
  <c r="S49" i="10"/>
  <c r="Z49" i="10"/>
  <c r="CB49" i="10"/>
  <c r="BE49" i="10"/>
  <c r="AH49" i="10"/>
  <c r="BV50" i="10"/>
  <c r="AY50" i="10"/>
  <c r="AB50" i="10"/>
  <c r="W50" i="10"/>
  <c r="U50" i="10"/>
  <c r="T50" i="10"/>
  <c r="CD50" i="10"/>
  <c r="BG50" i="10"/>
  <c r="AJ50" i="10"/>
  <c r="BX51" i="10"/>
  <c r="BA51" i="10"/>
  <c r="AD51" i="10"/>
  <c r="BS52" i="10"/>
  <c r="D79" i="14"/>
  <c r="BZ52" i="10"/>
  <c r="AF52" i="10"/>
  <c r="BC52" i="10"/>
  <c r="BT53" i="10"/>
  <c r="Z53" i="10"/>
  <c r="S53" i="10"/>
  <c r="R53" i="10"/>
  <c r="AW53" i="10"/>
  <c r="CB53" i="10"/>
  <c r="BE53" i="10"/>
  <c r="AH53" i="10"/>
  <c r="AB54" i="10"/>
  <c r="U54" i="10"/>
  <c r="T54" i="10"/>
  <c r="W54" i="10"/>
  <c r="BV54" i="10"/>
  <c r="AY54" i="10"/>
  <c r="CD54" i="10"/>
  <c r="AJ54" i="10"/>
  <c r="BG54" i="10"/>
  <c r="BX55" i="10"/>
  <c r="AD55" i="10"/>
  <c r="BA55" i="10"/>
  <c r="CM6" i="10"/>
  <c r="F8" i="27" s="1"/>
  <c r="BS56" i="10"/>
  <c r="D83" i="14"/>
  <c r="AS83" i="14" s="1"/>
  <c r="BZ56" i="10"/>
  <c r="AF56" i="10"/>
  <c r="BC56" i="10"/>
  <c r="BT57" i="10"/>
  <c r="AW57" i="10"/>
  <c r="Z57" i="10"/>
  <c r="S57" i="10"/>
  <c r="R57" i="10"/>
  <c r="CB57" i="10"/>
  <c r="AH57" i="10"/>
  <c r="BE57" i="10"/>
  <c r="BV58" i="10"/>
  <c r="AB58" i="10"/>
  <c r="AY58" i="10"/>
  <c r="W58" i="10"/>
  <c r="U58" i="10"/>
  <c r="T58" i="10"/>
  <c r="CD58" i="10"/>
  <c r="BG58" i="10"/>
  <c r="AJ58" i="10"/>
  <c r="BX59" i="10"/>
  <c r="AD59" i="10"/>
  <c r="BA59" i="10"/>
  <c r="BS60" i="10"/>
  <c r="D87" i="14"/>
  <c r="AS87" i="14" s="1"/>
  <c r="BZ60" i="10"/>
  <c r="AF60" i="10"/>
  <c r="BC60" i="10"/>
  <c r="BT61" i="10"/>
  <c r="S61" i="10"/>
  <c r="R61" i="10"/>
  <c r="AW61" i="10"/>
  <c r="Z61" i="10"/>
  <c r="CB61" i="10"/>
  <c r="BE61" i="10"/>
  <c r="AH61" i="10"/>
  <c r="BV62" i="10"/>
  <c r="AY62" i="10"/>
  <c r="W62" i="10"/>
  <c r="AB62" i="10"/>
  <c r="U62" i="10"/>
  <c r="T62" i="10"/>
  <c r="CD62" i="10"/>
  <c r="AJ62" i="10"/>
  <c r="BG62" i="10"/>
  <c r="BX63" i="10"/>
  <c r="BA63" i="10"/>
  <c r="AD63" i="10"/>
  <c r="BS64" i="10"/>
  <c r="D91" i="14"/>
  <c r="AS91" i="14" s="1"/>
  <c r="BZ64" i="10"/>
  <c r="AF64" i="10"/>
  <c r="BC64" i="10"/>
  <c r="BT65" i="10"/>
  <c r="AW65" i="10"/>
  <c r="Z65" i="10"/>
  <c r="R65" i="10"/>
  <c r="S65" i="10"/>
  <c r="CB65" i="10"/>
  <c r="AH65" i="10"/>
  <c r="BE65" i="10"/>
  <c r="BV66" i="10"/>
  <c r="AY66" i="10"/>
  <c r="T66" i="10"/>
  <c r="W66" i="10"/>
  <c r="AB66" i="10"/>
  <c r="U66" i="10"/>
  <c r="AY78" i="10"/>
  <c r="CD66" i="10"/>
  <c r="BG66" i="10"/>
  <c r="AJ66" i="10"/>
  <c r="BG78" i="10"/>
  <c r="BX67" i="10"/>
  <c r="BA67" i="10"/>
  <c r="AD67" i="10"/>
  <c r="BA79" i="10"/>
  <c r="BS68" i="10"/>
  <c r="D95" i="14"/>
  <c r="AS95" i="14" s="1"/>
  <c r="BZ68" i="10"/>
  <c r="BC68" i="10"/>
  <c r="AF68" i="10"/>
  <c r="BC80" i="10"/>
  <c r="BT69" i="10"/>
  <c r="R69" i="10"/>
  <c r="Z69" i="10"/>
  <c r="AW69" i="10"/>
  <c r="S69" i="10"/>
  <c r="AW81" i="10"/>
  <c r="CB69" i="10"/>
  <c r="BE69" i="10"/>
  <c r="AH69" i="10"/>
  <c r="BE81" i="10"/>
  <c r="AY70" i="10"/>
  <c r="AB70" i="10"/>
  <c r="BV70" i="10"/>
  <c r="W70" i="10"/>
  <c r="T70" i="10"/>
  <c r="U70" i="10"/>
  <c r="AY82" i="10"/>
  <c r="CD70" i="10"/>
  <c r="AJ70" i="10"/>
  <c r="BG70" i="10"/>
  <c r="BG82" i="10"/>
  <c r="BX71" i="10"/>
  <c r="AD71" i="10"/>
  <c r="BA71" i="10"/>
  <c r="BA83" i="10"/>
  <c r="BS72" i="10"/>
  <c r="D99" i="14"/>
  <c r="AS99" i="14" s="1"/>
  <c r="BZ72" i="10"/>
  <c r="BC72" i="10"/>
  <c r="AF72" i="10"/>
  <c r="BC84" i="10"/>
  <c r="BT73" i="10"/>
  <c r="S73" i="10"/>
  <c r="R73" i="10"/>
  <c r="AW73" i="10"/>
  <c r="Z73" i="10"/>
  <c r="AW85" i="10"/>
  <c r="CB73" i="10"/>
  <c r="BE73" i="10"/>
  <c r="AH73" i="10"/>
  <c r="BE85" i="10"/>
  <c r="BV74" i="10"/>
  <c r="U74" i="10"/>
  <c r="AB74" i="10"/>
  <c r="T74" i="10"/>
  <c r="AY74" i="10"/>
  <c r="W74" i="10"/>
  <c r="AY86" i="10"/>
  <c r="CD74" i="10"/>
  <c r="BG74" i="10"/>
  <c r="AJ74" i="10"/>
  <c r="BG86" i="10"/>
  <c r="BX75" i="10"/>
  <c r="BA75" i="10"/>
  <c r="AD75" i="10"/>
  <c r="BA87" i="10"/>
  <c r="BS76" i="10"/>
  <c r="D103" i="14"/>
  <c r="AS103" i="14" s="1"/>
  <c r="BZ76" i="10"/>
  <c r="AF76" i="10"/>
  <c r="BC76" i="10"/>
  <c r="BC88" i="10"/>
  <c r="BT77" i="10"/>
  <c r="S77" i="10"/>
  <c r="AW77" i="10"/>
  <c r="Z77" i="10"/>
  <c r="R77" i="10"/>
  <c r="AW89" i="10"/>
  <c r="BT78" i="10"/>
  <c r="Z78" i="10"/>
  <c r="CB77" i="10"/>
  <c r="AH77" i="10"/>
  <c r="BE77" i="10"/>
  <c r="BE89" i="10"/>
  <c r="CB78" i="10"/>
  <c r="AH78" i="10"/>
  <c r="BS85" i="10"/>
  <c r="D112" i="14"/>
  <c r="AS112" i="14" s="1"/>
  <c r="X70" i="32"/>
  <c r="AP70" i="32"/>
  <c r="AP33" i="32"/>
  <c r="X33" i="32"/>
  <c r="S101" i="17"/>
  <c r="AF101" i="17"/>
  <c r="AF113" i="17"/>
  <c r="CF74" i="13"/>
  <c r="R93" i="17"/>
  <c r="AE93" i="17"/>
  <c r="AE105" i="17"/>
  <c r="W93" i="17"/>
  <c r="AJ93" i="17"/>
  <c r="AJ105" i="17"/>
  <c r="V85" i="17"/>
  <c r="AI85" i="17"/>
  <c r="AQ56" i="13"/>
  <c r="BN56" i="13"/>
  <c r="AO50" i="13"/>
  <c r="BL50" i="13"/>
  <c r="W77" i="17"/>
  <c r="AJ77" i="17"/>
  <c r="W69" i="17"/>
  <c r="AJ69" i="17"/>
  <c r="AH61" i="17"/>
  <c r="U61" i="17"/>
  <c r="T53" i="17"/>
  <c r="AG53" i="17"/>
  <c r="AR24" i="13"/>
  <c r="BO24" i="13"/>
  <c r="AO18" i="13"/>
  <c r="BL18" i="13"/>
  <c r="V45" i="17"/>
  <c r="AI45" i="17"/>
  <c r="U37" i="17"/>
  <c r="X37" i="17"/>
  <c r="AT34" i="16"/>
  <c r="G6" i="22"/>
  <c r="Q34" i="16"/>
  <c r="O34" i="16" a="1"/>
  <c r="O34" i="16" s="1"/>
  <c r="Y34" i="16"/>
  <c r="AU38" i="16"/>
  <c r="Z38" i="16"/>
  <c r="AD10" i="19" s="1"/>
  <c r="S42" i="16"/>
  <c r="W46" i="16"/>
  <c r="AJ46" i="16"/>
  <c r="AU46" i="16"/>
  <c r="Z46" i="16"/>
  <c r="AD18" i="19" s="1"/>
  <c r="AM46" i="16"/>
  <c r="BQ20" i="12"/>
  <c r="AT20" i="12"/>
  <c r="AO23" i="12"/>
  <c r="BL23" i="12"/>
  <c r="AE50" i="16"/>
  <c r="R50" i="16"/>
  <c r="AG54" i="16"/>
  <c r="T54" i="16"/>
  <c r="V54" i="16"/>
  <c r="AI54" i="16"/>
  <c r="T58" i="16"/>
  <c r="AG58" i="16"/>
  <c r="BQ32" i="12"/>
  <c r="AT32" i="12"/>
  <c r="Y62" i="16"/>
  <c r="AL62" i="16"/>
  <c r="AK66" i="16"/>
  <c r="X66" i="16"/>
  <c r="BN40" i="12"/>
  <c r="AQ40" i="12"/>
  <c r="BL43" i="12"/>
  <c r="AO43" i="12"/>
  <c r="AG70" i="16"/>
  <c r="T70" i="16"/>
  <c r="T74" i="16"/>
  <c r="AG74" i="16"/>
  <c r="R78" i="16"/>
  <c r="AE78" i="16"/>
  <c r="AT52" i="12"/>
  <c r="BQ52" i="12"/>
  <c r="AK82" i="16"/>
  <c r="X82" i="16"/>
  <c r="W86" i="16"/>
  <c r="AJ86" i="16"/>
  <c r="AU86" i="16"/>
  <c r="Z86" i="16"/>
  <c r="AD58" i="19" s="1"/>
  <c r="AM86" i="16"/>
  <c r="AT60" i="12"/>
  <c r="BQ60" i="12"/>
  <c r="R62" i="35"/>
  <c r="BM63" i="12"/>
  <c r="AP63" i="12"/>
  <c r="U90" i="16"/>
  <c r="AH90" i="16"/>
  <c r="X94" i="16"/>
  <c r="AK94" i="16"/>
  <c r="AK106" i="16"/>
  <c r="AT94" i="16"/>
  <c r="G66" i="22"/>
  <c r="O94" i="16" a="1"/>
  <c r="O94" i="16" s="1"/>
  <c r="AD94" i="16"/>
  <c r="Q94" i="16"/>
  <c r="AD106" i="16"/>
  <c r="AF98" i="16"/>
  <c r="S98" i="16"/>
  <c r="AF110" i="16"/>
  <c r="BL75" i="12"/>
  <c r="AO75" i="12"/>
  <c r="BL87" i="12"/>
  <c r="AT102" i="16"/>
  <c r="O102" i="16" a="1"/>
  <c r="O102" i="16" s="1"/>
  <c r="G74" i="22"/>
  <c r="AD102" i="16"/>
  <c r="Q102" i="16"/>
  <c r="AD114" i="16"/>
  <c r="AU103" i="15"/>
  <c r="Z103" i="15"/>
  <c r="Y75" i="19" s="1"/>
  <c r="AM103" i="15"/>
  <c r="AM115" i="15"/>
  <c r="AI103" i="15"/>
  <c r="V103" i="15"/>
  <c r="AI115" i="15"/>
  <c r="O67" i="35"/>
  <c r="BM68" i="11"/>
  <c r="AP68" i="11"/>
  <c r="BM80" i="11"/>
  <c r="W95" i="15"/>
  <c r="AJ95" i="15"/>
  <c r="AJ107" i="15"/>
  <c r="AQ67" i="11"/>
  <c r="BN66" i="11"/>
  <c r="AQ66" i="11"/>
  <c r="BN78" i="11"/>
  <c r="AJ87" i="15"/>
  <c r="W87" i="15"/>
  <c r="T79" i="15"/>
  <c r="AG79" i="15"/>
  <c r="AG71" i="15"/>
  <c r="T71" i="15"/>
  <c r="AR42" i="11"/>
  <c r="BO42" i="11"/>
  <c r="AO36" i="11"/>
  <c r="BL36" i="11"/>
  <c r="T63" i="15"/>
  <c r="AG63" i="15"/>
  <c r="BQ34" i="11"/>
  <c r="AT34" i="11"/>
  <c r="AU55" i="15"/>
  <c r="Z55" i="15"/>
  <c r="Y27" i="19" s="1"/>
  <c r="AM55" i="15"/>
  <c r="X55" i="15"/>
  <c r="AK55" i="15"/>
  <c r="S47" i="15"/>
  <c r="AF47" i="15"/>
  <c r="AT18" i="11"/>
  <c r="BQ18" i="11"/>
  <c r="R90" i="15"/>
  <c r="AE90" i="15"/>
  <c r="X82" i="15"/>
  <c r="AK82" i="15"/>
  <c r="S58" i="15"/>
  <c r="AF58" i="15"/>
  <c r="U42" i="15"/>
  <c r="V34" i="15"/>
  <c r="S34" i="15"/>
  <c r="W97" i="16"/>
  <c r="AJ97" i="16"/>
  <c r="AJ109" i="16"/>
  <c r="CF70" i="12"/>
  <c r="O65" i="35"/>
  <c r="BM66" i="11"/>
  <c r="AP66" i="11"/>
  <c r="BM78" i="11"/>
  <c r="U93" i="15"/>
  <c r="AH93" i="15"/>
  <c r="AH105" i="15"/>
  <c r="T85" i="15"/>
  <c r="AG85" i="15"/>
  <c r="AT56" i="11"/>
  <c r="BQ56" i="11"/>
  <c r="AT48" i="11"/>
  <c r="BQ48" i="11"/>
  <c r="W61" i="15"/>
  <c r="AJ61" i="15"/>
  <c r="AO26" i="32"/>
  <c r="V26" i="32" a="1"/>
  <c r="V26" i="32" s="1"/>
  <c r="AO64" i="32"/>
  <c r="W64" i="32"/>
  <c r="V64" i="32" a="1"/>
  <c r="V64" i="32" s="1"/>
  <c r="AO58" i="32"/>
  <c r="W58" i="32"/>
  <c r="V58" i="32" a="1"/>
  <c r="V58" i="32" s="1"/>
  <c r="AJ104" i="17"/>
  <c r="W104" i="17"/>
  <c r="AJ116" i="17"/>
  <c r="W105" i="17"/>
  <c r="Y104" i="17"/>
  <c r="AL104" i="17"/>
  <c r="AL116" i="17"/>
  <c r="Y105" i="17"/>
  <c r="AO69" i="13"/>
  <c r="BL69" i="13"/>
  <c r="BL81" i="13"/>
  <c r="AK96" i="17"/>
  <c r="X96" i="17"/>
  <c r="AK108" i="17"/>
  <c r="U60" i="35"/>
  <c r="AP61" i="13"/>
  <c r="BM61" i="13"/>
  <c r="AU88" i="17"/>
  <c r="Z88" i="17"/>
  <c r="AI60" i="19" s="1"/>
  <c r="AM88" i="17"/>
  <c r="H7" i="27"/>
  <c r="H11" i="27"/>
  <c r="U80" i="17"/>
  <c r="AH80" i="17"/>
  <c r="X72" i="17"/>
  <c r="AK72" i="17"/>
  <c r="CF45" i="13"/>
  <c r="BL37" i="13"/>
  <c r="AO37" i="13"/>
  <c r="AL64" i="17"/>
  <c r="Y64" i="17"/>
  <c r="X56" i="17"/>
  <c r="AK56" i="17"/>
  <c r="W48" i="17"/>
  <c r="AJ48" i="17"/>
  <c r="X40" i="17"/>
  <c r="AU32" i="17"/>
  <c r="W101" i="16"/>
  <c r="AJ101" i="16"/>
  <c r="AJ113" i="16"/>
  <c r="CF74" i="12"/>
  <c r="U77" i="15"/>
  <c r="AH77" i="15"/>
  <c r="AE77" i="15"/>
  <c r="R77" i="15"/>
  <c r="AI69" i="15"/>
  <c r="V69" i="15"/>
  <c r="X49" i="32"/>
  <c r="AP49" i="32"/>
  <c r="AP84" i="32"/>
  <c r="X84" i="32"/>
  <c r="X96" i="32"/>
  <c r="BL72" i="13"/>
  <c r="AO72" i="13"/>
  <c r="BL84" i="13"/>
  <c r="W99" i="17"/>
  <c r="AJ99" i="17"/>
  <c r="AJ111" i="17"/>
  <c r="BN82" i="13"/>
  <c r="BN70" i="13"/>
  <c r="AQ70" i="13"/>
  <c r="BL64" i="13"/>
  <c r="AO64" i="13"/>
  <c r="H63" i="22"/>
  <c r="AT91" i="17"/>
  <c r="O91" i="17" a="1"/>
  <c r="O91" i="17" s="1"/>
  <c r="Q91" i="17"/>
  <c r="AD91" i="17"/>
  <c r="AU83" i="17"/>
  <c r="Z83" i="17"/>
  <c r="AI55" i="19" s="1"/>
  <c r="AM83" i="17"/>
  <c r="AF83" i="17"/>
  <c r="S83" i="17"/>
  <c r="AK75" i="17"/>
  <c r="X75" i="17"/>
  <c r="AT46" i="13"/>
  <c r="BQ46" i="13"/>
  <c r="X67" i="17"/>
  <c r="AK67" i="17"/>
  <c r="U59" i="17"/>
  <c r="AH59" i="17"/>
  <c r="X59" i="17"/>
  <c r="AK59" i="17"/>
  <c r="BQ30" i="13"/>
  <c r="AT30" i="13"/>
  <c r="BL24" i="13"/>
  <c r="AO24" i="13"/>
  <c r="S51" i="17"/>
  <c r="AF51" i="17"/>
  <c r="W43" i="17"/>
  <c r="V43" i="17"/>
  <c r="U35" i="17"/>
  <c r="CF8" i="13"/>
  <c r="X33" i="16"/>
  <c r="V33" i="16"/>
  <c r="AU37" i="16"/>
  <c r="Z37" i="16"/>
  <c r="AD9" i="19" s="1"/>
  <c r="V41" i="16"/>
  <c r="Y45" i="16"/>
  <c r="AL45" i="16"/>
  <c r="AT45" i="16"/>
  <c r="O45" i="16" a="1"/>
  <c r="O45" i="16" s="1"/>
  <c r="G17" i="22"/>
  <c r="Q45" i="16"/>
  <c r="AD45" i="16"/>
  <c r="AO22" i="12"/>
  <c r="BL22" i="12"/>
  <c r="R49" i="16"/>
  <c r="AE49" i="16"/>
  <c r="AH53" i="16"/>
  <c r="U53" i="16"/>
  <c r="CF26" i="12"/>
  <c r="AU57" i="16"/>
  <c r="Z57" i="16"/>
  <c r="AD29" i="19" s="1"/>
  <c r="AM57" i="16"/>
  <c r="AT31" i="12"/>
  <c r="BQ31" i="12"/>
  <c r="R33" i="35"/>
  <c r="BM34" i="12"/>
  <c r="AP34" i="12"/>
  <c r="U61" i="16"/>
  <c r="AH61" i="16"/>
  <c r="X65" i="16"/>
  <c r="AK65" i="16"/>
  <c r="W65" i="16"/>
  <c r="AJ65" i="16"/>
  <c r="R41" i="35"/>
  <c r="AP42" i="12"/>
  <c r="BM42" i="12"/>
  <c r="AI69" i="16"/>
  <c r="V69" i="16"/>
  <c r="AT73" i="16"/>
  <c r="O73" i="16" a="1"/>
  <c r="O73" i="16" s="1"/>
  <c r="G45" i="22"/>
  <c r="Q73" i="16"/>
  <c r="AD73" i="16"/>
  <c r="AI77" i="16"/>
  <c r="V77" i="16"/>
  <c r="T77" i="16"/>
  <c r="AG77" i="16"/>
  <c r="AR51" i="12"/>
  <c r="BO51" i="12"/>
  <c r="R53" i="35"/>
  <c r="BM54" i="12"/>
  <c r="AP54" i="12"/>
  <c r="T81" i="16"/>
  <c r="AG81" i="16"/>
  <c r="W88" i="32"/>
  <c r="AO88" i="32"/>
  <c r="V88" i="32" a="1"/>
  <c r="V88" i="32" s="1"/>
  <c r="W100" i="32"/>
  <c r="Z28" i="32"/>
  <c r="AP28" i="32"/>
  <c r="W31" i="32"/>
  <c r="AO31" i="32"/>
  <c r="Z31" i="32"/>
  <c r="V31" i="32" a="1"/>
  <c r="V31" i="32" s="1"/>
  <c r="W102" i="17"/>
  <c r="AJ102" i="17"/>
  <c r="AJ114" i="17"/>
  <c r="AK94" i="17"/>
  <c r="X94" i="17"/>
  <c r="AK106" i="17"/>
  <c r="AU94" i="17"/>
  <c r="Z94" i="17"/>
  <c r="AI66" i="19" s="1"/>
  <c r="AM94" i="17"/>
  <c r="AM106" i="17"/>
  <c r="S86" i="17"/>
  <c r="AF86" i="17"/>
  <c r="BL51" i="13"/>
  <c r="AO51" i="13"/>
  <c r="R78" i="17"/>
  <c r="AE78" i="17"/>
  <c r="BL43" i="13"/>
  <c r="AO43" i="13"/>
  <c r="AK70" i="17"/>
  <c r="X70" i="17"/>
  <c r="X62" i="17"/>
  <c r="AK62" i="17"/>
  <c r="S54" i="17"/>
  <c r="AF54" i="17"/>
  <c r="Y54" i="17"/>
  <c r="AL54" i="17"/>
  <c r="V46" i="17"/>
  <c r="AI46" i="17"/>
  <c r="T46" i="17"/>
  <c r="AG46" i="17"/>
  <c r="AR17" i="13"/>
  <c r="BO17" i="13"/>
  <c r="Y38" i="17"/>
  <c r="S38" i="17"/>
  <c r="CF77" i="11"/>
  <c r="W96" i="15"/>
  <c r="AJ96" i="15"/>
  <c r="AJ108" i="15"/>
  <c r="U88" i="15"/>
  <c r="AH88" i="15"/>
  <c r="R88" i="15"/>
  <c r="AE88" i="15"/>
  <c r="AT59" i="11"/>
  <c r="BQ59" i="11"/>
  <c r="Y80" i="15"/>
  <c r="AL80" i="15"/>
  <c r="BO51" i="11"/>
  <c r="AR51" i="11"/>
  <c r="AF72" i="15"/>
  <c r="S72" i="15"/>
  <c r="AU64" i="15"/>
  <c r="AM64" i="15"/>
  <c r="Z64" i="15"/>
  <c r="Y36" i="19" s="1"/>
  <c r="S64" i="15"/>
  <c r="AF64" i="15"/>
  <c r="BL29" i="11"/>
  <c r="AO29" i="11"/>
  <c r="W56" i="15"/>
  <c r="AJ56" i="15"/>
  <c r="BQ27" i="11"/>
  <c r="AT27" i="11"/>
  <c r="AU48" i="15"/>
  <c r="AM48" i="15"/>
  <c r="Z48" i="15"/>
  <c r="Y20" i="19" s="1"/>
  <c r="T40" i="15"/>
  <c r="U40" i="15"/>
  <c r="F29" i="22"/>
  <c r="AT57" i="15"/>
  <c r="O57" i="15" a="1"/>
  <c r="O57" i="15" s="1"/>
  <c r="AD57" i="15"/>
  <c r="Q57" i="15"/>
  <c r="AG57" i="15"/>
  <c r="T57" i="15"/>
  <c r="AO6" i="11"/>
  <c r="R33" i="15"/>
  <c r="CF39" i="11"/>
  <c r="BO79" i="12"/>
  <c r="BO67" i="12"/>
  <c r="AR67" i="12"/>
  <c r="BO83" i="12"/>
  <c r="BO71" i="12"/>
  <c r="AR71" i="12"/>
  <c r="Y37" i="15"/>
  <c r="X82" i="32"/>
  <c r="AP82" i="32"/>
  <c r="X94" i="32"/>
  <c r="W82" i="32"/>
  <c r="AO82" i="32"/>
  <c r="V82" i="32" a="1"/>
  <c r="V82" i="32" s="1"/>
  <c r="Z82" i="32"/>
  <c r="W94" i="32"/>
  <c r="Z39" i="32"/>
  <c r="AP39" i="32"/>
  <c r="X39" i="32"/>
  <c r="R97" i="17"/>
  <c r="AE97" i="17"/>
  <c r="AE109" i="17"/>
  <c r="R89" i="17"/>
  <c r="AE89" i="17"/>
  <c r="Y89" i="17"/>
  <c r="AL89" i="17"/>
  <c r="BN60" i="13"/>
  <c r="AQ60" i="13"/>
  <c r="S81" i="17"/>
  <c r="AF81" i="17"/>
  <c r="AT52" i="13"/>
  <c r="BQ52" i="13"/>
  <c r="AG73" i="17"/>
  <c r="T73" i="17"/>
  <c r="U73" i="17"/>
  <c r="AH73" i="17"/>
  <c r="AF65" i="17"/>
  <c r="S65" i="17"/>
  <c r="R65" i="17"/>
  <c r="AE65" i="17"/>
  <c r="BN36" i="13"/>
  <c r="AQ36" i="13"/>
  <c r="T57" i="17"/>
  <c r="AG57" i="17"/>
  <c r="AG49" i="17"/>
  <c r="T49" i="17"/>
  <c r="Y49" i="17"/>
  <c r="AL49" i="17"/>
  <c r="V41" i="17"/>
  <c r="AQ12" i="13"/>
  <c r="U5" i="35"/>
  <c r="AQ5" i="35" s="1"/>
  <c r="AP6" i="13"/>
  <c r="R33" i="17"/>
  <c r="G8" i="22"/>
  <c r="AT36" i="16"/>
  <c r="O36" i="16" a="1"/>
  <c r="O36" i="16" s="1"/>
  <c r="Q36" i="16"/>
  <c r="T36" i="16"/>
  <c r="AU40" i="16"/>
  <c r="Z40" i="16"/>
  <c r="AD12" i="19" s="1"/>
  <c r="AO17" i="12"/>
  <c r="BL17" i="12"/>
  <c r="AU44" i="16"/>
  <c r="Z44" i="16"/>
  <c r="AD16" i="19" s="1"/>
  <c r="AM44" i="16"/>
  <c r="R48" i="16"/>
  <c r="AE48" i="16"/>
  <c r="AU48" i="16"/>
  <c r="AM48" i="16"/>
  <c r="Z48" i="16"/>
  <c r="AD20" i="19" s="1"/>
  <c r="AK52" i="16"/>
  <c r="X52" i="16"/>
  <c r="BQ26" i="12"/>
  <c r="AT26" i="12"/>
  <c r="R28" i="35"/>
  <c r="AP29" i="12"/>
  <c r="BM29" i="12"/>
  <c r="AK56" i="16"/>
  <c r="X56" i="16"/>
  <c r="CF33" i="12"/>
  <c r="BO34" i="12"/>
  <c r="AR34" i="12"/>
  <c r="AO37" i="12"/>
  <c r="BL37" i="12"/>
  <c r="AH64" i="16"/>
  <c r="U64" i="16"/>
  <c r="BO38" i="12"/>
  <c r="AR38" i="12"/>
  <c r="V68" i="16"/>
  <c r="AI68" i="16"/>
  <c r="S72" i="16"/>
  <c r="AF72" i="16"/>
  <c r="AU72" i="16"/>
  <c r="Z72" i="16"/>
  <c r="AD44" i="19" s="1"/>
  <c r="AM72" i="16"/>
  <c r="AR46" i="12"/>
  <c r="BO46" i="12"/>
  <c r="R48" i="35"/>
  <c r="BM49" i="12"/>
  <c r="AP49" i="12"/>
  <c r="Y76" i="16"/>
  <c r="AL76" i="16"/>
  <c r="AI80" i="16"/>
  <c r="V80" i="16"/>
  <c r="CF53" i="12"/>
  <c r="AR54" i="12"/>
  <c r="BO54" i="12"/>
  <c r="X84" i="16"/>
  <c r="AK84" i="16"/>
  <c r="AQ58" i="12"/>
  <c r="BN58" i="12"/>
  <c r="S88" i="16"/>
  <c r="AF88" i="16"/>
  <c r="T92" i="16"/>
  <c r="AG92" i="16"/>
  <c r="AU92" i="16"/>
  <c r="Z92" i="16"/>
  <c r="AD64" i="19" s="1"/>
  <c r="AM92" i="16"/>
  <c r="AR66" i="12"/>
  <c r="BO66" i="12"/>
  <c r="BO78" i="12"/>
  <c r="AH96" i="16"/>
  <c r="U96" i="16"/>
  <c r="AH108" i="16"/>
  <c r="T96" i="16"/>
  <c r="AG96" i="16"/>
  <c r="AG108" i="16"/>
  <c r="AR70" i="12"/>
  <c r="BO70" i="12"/>
  <c r="BO82" i="12"/>
  <c r="X100" i="16"/>
  <c r="AK100" i="16"/>
  <c r="AK112" i="16"/>
  <c r="AU100" i="16"/>
  <c r="AM100" i="16"/>
  <c r="Z100" i="16"/>
  <c r="AD72" i="19" s="1"/>
  <c r="AM112" i="16"/>
  <c r="AU104" i="16"/>
  <c r="Z104" i="16"/>
  <c r="AD76" i="19" s="1"/>
  <c r="AM104" i="16"/>
  <c r="AM116" i="16"/>
  <c r="Z105" i="16"/>
  <c r="AD77" i="19" s="1"/>
  <c r="AU99" i="15"/>
  <c r="AM99" i="15"/>
  <c r="Z99" i="15"/>
  <c r="Y71" i="19" s="1"/>
  <c r="AM111" i="15"/>
  <c r="AE99" i="15"/>
  <c r="R99" i="15"/>
  <c r="AE111" i="15"/>
  <c r="W91" i="15"/>
  <c r="AJ91" i="15"/>
  <c r="S91" i="15"/>
  <c r="AF91" i="15"/>
  <c r="BO62" i="11"/>
  <c r="AR62" i="11"/>
  <c r="BL56" i="11"/>
  <c r="AO56" i="11"/>
  <c r="AT83" i="15"/>
  <c r="O83" i="15" a="1"/>
  <c r="O83" i="15" s="1"/>
  <c r="F55" i="22"/>
  <c r="Q83" i="15"/>
  <c r="AD83" i="15"/>
  <c r="AQ54" i="11"/>
  <c r="BN54" i="11"/>
  <c r="F47" i="22"/>
  <c r="AT75" i="15"/>
  <c r="O75" i="15" a="1"/>
  <c r="O75" i="15" s="1"/>
  <c r="Q75" i="15"/>
  <c r="AD75" i="15"/>
  <c r="AU67" i="15"/>
  <c r="AM67" i="15"/>
  <c r="Z67" i="15"/>
  <c r="Y39" i="19" s="1"/>
  <c r="CF40" i="11"/>
  <c r="BQ38" i="11"/>
  <c r="AT38" i="11"/>
  <c r="AH59" i="15"/>
  <c r="U59" i="15"/>
  <c r="AL51" i="15"/>
  <c r="Y51" i="15"/>
  <c r="AK51" i="15"/>
  <c r="X51" i="15"/>
  <c r="AO16" i="11"/>
  <c r="V43" i="15"/>
  <c r="AO8" i="11"/>
  <c r="AT35" i="15"/>
  <c r="O35" i="15" a="1"/>
  <c r="O35" i="15" s="1"/>
  <c r="F7" i="22"/>
  <c r="Q35" i="15"/>
  <c r="AO22" i="11"/>
  <c r="BL22" i="11"/>
  <c r="W49" i="15"/>
  <c r="AJ49" i="15"/>
  <c r="O13" i="35"/>
  <c r="AP14" i="11"/>
  <c r="V41" i="15"/>
  <c r="AT12" i="11"/>
  <c r="O8" i="35"/>
  <c r="AP9" i="11"/>
  <c r="T36" i="15"/>
  <c r="BL71" i="11"/>
  <c r="AO71" i="11"/>
  <c r="BL83" i="11"/>
  <c r="AH98" i="15"/>
  <c r="U98" i="15"/>
  <c r="AH110" i="15"/>
  <c r="AQ69" i="11"/>
  <c r="BN69" i="11"/>
  <c r="BN81" i="11"/>
  <c r="O46" i="35"/>
  <c r="BM47" i="11"/>
  <c r="AP47" i="11"/>
  <c r="X74" i="15"/>
  <c r="AK74" i="15"/>
  <c r="AT50" i="15"/>
  <c r="O50" i="15" a="1"/>
  <c r="O50" i="15" s="1"/>
  <c r="F22" i="22"/>
  <c r="Q50" i="15"/>
  <c r="AD50" i="15"/>
  <c r="AR21" i="11"/>
  <c r="BO21" i="11"/>
  <c r="F73" i="22"/>
  <c r="AT101" i="15"/>
  <c r="O101" i="15" a="1"/>
  <c r="O101" i="15" s="1"/>
  <c r="AD101" i="15"/>
  <c r="Q101" i="15"/>
  <c r="AD113" i="15"/>
  <c r="S101" i="15"/>
  <c r="AF101" i="15"/>
  <c r="AF113" i="15"/>
  <c r="AH45" i="15"/>
  <c r="U45" i="15"/>
  <c r="S45" i="15"/>
  <c r="AF45" i="15"/>
  <c r="Z45" i="32"/>
  <c r="X45" i="32"/>
  <c r="AP45" i="32"/>
  <c r="W69" i="32"/>
  <c r="AO69" i="32"/>
  <c r="V69" i="32" a="1"/>
  <c r="V69" i="32" s="1"/>
  <c r="BL85" i="13"/>
  <c r="BL73" i="13"/>
  <c r="AO73" i="13"/>
  <c r="AT100" i="17"/>
  <c r="O100" i="17" a="1"/>
  <c r="O100" i="17" s="1"/>
  <c r="H72" i="22"/>
  <c r="AD100" i="17"/>
  <c r="Q100" i="17"/>
  <c r="AD112" i="17"/>
  <c r="W92" i="17"/>
  <c r="AJ92" i="17"/>
  <c r="V84" i="17"/>
  <c r="AI84" i="17"/>
  <c r="BO55" i="13"/>
  <c r="AR55" i="13"/>
  <c r="AD76" i="17"/>
  <c r="AT76" i="17"/>
  <c r="O76" i="17" a="1"/>
  <c r="O76" i="17" s="1"/>
  <c r="H48" i="22"/>
  <c r="Q76" i="17"/>
  <c r="BO47" i="13"/>
  <c r="AR47" i="13"/>
  <c r="S68" i="17"/>
  <c r="AF68" i="17"/>
  <c r="AU60" i="17"/>
  <c r="Z60" i="17"/>
  <c r="AI32" i="19" s="1"/>
  <c r="AM60" i="17"/>
  <c r="T60" i="17"/>
  <c r="AG60" i="17"/>
  <c r="U24" i="35"/>
  <c r="BM25" i="13"/>
  <c r="AP25" i="13"/>
  <c r="AU52" i="17"/>
  <c r="Z52" i="17"/>
  <c r="AI24" i="19" s="1"/>
  <c r="AM52" i="17"/>
  <c r="AU44" i="17"/>
  <c r="AM44" i="17"/>
  <c r="Z44" i="17"/>
  <c r="AI16" i="19" s="1"/>
  <c r="AL44" i="17"/>
  <c r="Y44" i="17"/>
  <c r="AT15" i="13"/>
  <c r="Y36" i="17"/>
  <c r="X36" i="17"/>
  <c r="AT7" i="13"/>
  <c r="V102" i="15"/>
  <c r="AI102" i="15"/>
  <c r="AI114" i="15"/>
  <c r="AT94" i="15"/>
  <c r="O94" i="15" a="1"/>
  <c r="O94" i="15" s="1"/>
  <c r="F66" i="22"/>
  <c r="AD94" i="15"/>
  <c r="Q94" i="15"/>
  <c r="AD106" i="15"/>
  <c r="W94" i="15"/>
  <c r="AJ94" i="15"/>
  <c r="AJ106" i="15"/>
  <c r="T86" i="15"/>
  <c r="AG86" i="15"/>
  <c r="BQ57" i="11"/>
  <c r="AT57" i="11"/>
  <c r="AF78" i="15"/>
  <c r="S78" i="15"/>
  <c r="AR49" i="11"/>
  <c r="BO49" i="11"/>
  <c r="AH70" i="15"/>
  <c r="U70" i="15"/>
  <c r="X70" i="15"/>
  <c r="AK70" i="15"/>
  <c r="Y62" i="15"/>
  <c r="AL62" i="15"/>
  <c r="AQ33" i="11"/>
  <c r="BN33" i="11"/>
  <c r="AO27" i="11"/>
  <c r="BL27" i="11"/>
  <c r="AU54" i="15"/>
  <c r="Z54" i="15"/>
  <c r="Y26" i="19" s="1"/>
  <c r="AM54" i="15"/>
  <c r="AO19" i="11"/>
  <c r="BL19" i="11"/>
  <c r="AH46" i="15"/>
  <c r="U46" i="15"/>
  <c r="R38" i="15"/>
  <c r="CF11" i="11"/>
  <c r="AT7" i="11"/>
  <c r="AQ10" i="11"/>
  <c r="AO24" i="32"/>
  <c r="V24" i="32" a="1"/>
  <c r="V24" i="32" s="1"/>
  <c r="X80" i="32"/>
  <c r="AP80" i="32"/>
  <c r="X92" i="32"/>
  <c r="AP54" i="32"/>
  <c r="X54" i="32"/>
  <c r="AO76" i="13"/>
  <c r="BL76" i="13"/>
  <c r="BL88" i="13"/>
  <c r="AF103" i="17"/>
  <c r="S103" i="17"/>
  <c r="AF115" i="17"/>
  <c r="BN86" i="13"/>
  <c r="BN74" i="13"/>
  <c r="AQ74" i="13"/>
  <c r="AK95" i="17"/>
  <c r="X95" i="17"/>
  <c r="AK107" i="17"/>
  <c r="AE87" i="17"/>
  <c r="R87" i="17"/>
  <c r="C7" i="27"/>
  <c r="C11" i="27"/>
  <c r="AK79" i="17"/>
  <c r="X79" i="17"/>
  <c r="V71" i="17"/>
  <c r="AI71" i="17"/>
  <c r="X71" i="17"/>
  <c r="AK71" i="17"/>
  <c r="CF36" i="13"/>
  <c r="S63" i="17"/>
  <c r="AF63" i="17"/>
  <c r="AT34" i="13"/>
  <c r="BQ34" i="13"/>
  <c r="U27" i="35"/>
  <c r="BM28" i="13"/>
  <c r="AP28" i="13"/>
  <c r="W55" i="17"/>
  <c r="AJ55" i="17"/>
  <c r="BQ26" i="13"/>
  <c r="AT26" i="13"/>
  <c r="H19" i="22"/>
  <c r="AD47" i="17"/>
  <c r="Q47" i="17"/>
  <c r="AT47" i="17"/>
  <c r="O47" i="17" a="1"/>
  <c r="O47" i="17" s="1"/>
  <c r="V39" i="17"/>
  <c r="U35" i="16"/>
  <c r="X35" i="16"/>
  <c r="AU39" i="16"/>
  <c r="Z39" i="16"/>
  <c r="AD11" i="19" s="1"/>
  <c r="G15" i="22"/>
  <c r="O15" i="22" s="1"/>
  <c r="AT43" i="16"/>
  <c r="O43" i="16" a="1"/>
  <c r="O43" i="16" s="1"/>
  <c r="Q43" i="16"/>
  <c r="R19" i="35"/>
  <c r="AN19" i="35" s="1"/>
  <c r="BM20" i="12"/>
  <c r="AP20" i="12"/>
  <c r="U47" i="16"/>
  <c r="AH47" i="16"/>
  <c r="CF24" i="12"/>
  <c r="AF55" i="16"/>
  <c r="S55" i="16"/>
  <c r="AT29" i="12"/>
  <c r="BQ29" i="12"/>
  <c r="R31" i="35"/>
  <c r="AP32" i="12"/>
  <c r="BM32" i="12"/>
  <c r="AE59" i="16"/>
  <c r="R59" i="16"/>
  <c r="AU63" i="16"/>
  <c r="AM63" i="16"/>
  <c r="Z63" i="16"/>
  <c r="AD35" i="19" s="1"/>
  <c r="AI63" i="16"/>
  <c r="V63" i="16"/>
  <c r="BL40" i="12"/>
  <c r="AO40" i="12"/>
  <c r="S67" i="16"/>
  <c r="AF67" i="16"/>
  <c r="AT41" i="12"/>
  <c r="BQ41" i="12"/>
  <c r="S71" i="16"/>
  <c r="AF71" i="16"/>
  <c r="S75" i="16"/>
  <c r="AF75" i="16"/>
  <c r="Y75" i="16"/>
  <c r="AL75" i="16"/>
  <c r="AF79" i="16"/>
  <c r="S79" i="16"/>
  <c r="Y83" i="16"/>
  <c r="AL83" i="16"/>
  <c r="AK83" i="16"/>
  <c r="X83" i="16"/>
  <c r="AO60" i="12"/>
  <c r="BL60" i="12"/>
  <c r="V87" i="16"/>
  <c r="AI87" i="16"/>
  <c r="AO68" i="12"/>
  <c r="BL68" i="12"/>
  <c r="BL80" i="12"/>
  <c r="AL95" i="16"/>
  <c r="Y95" i="16"/>
  <c r="AL107" i="16"/>
  <c r="BL84" i="12"/>
  <c r="BL72" i="12"/>
  <c r="AO72" i="12"/>
  <c r="AG99" i="16"/>
  <c r="T99" i="16"/>
  <c r="AG111" i="16"/>
  <c r="X103" i="16"/>
  <c r="AK103" i="16"/>
  <c r="AK115" i="16"/>
  <c r="AT76" i="11"/>
  <c r="BQ76" i="11"/>
  <c r="BQ88" i="11"/>
  <c r="BL70" i="11"/>
  <c r="AO70" i="11"/>
  <c r="BL82" i="11"/>
  <c r="Y97" i="15"/>
  <c r="AL97" i="15"/>
  <c r="AL109" i="15"/>
  <c r="Y89" i="15"/>
  <c r="AL89" i="15"/>
  <c r="CF62" i="11"/>
  <c r="AR60" i="11"/>
  <c r="BO60" i="11"/>
  <c r="X81" i="15"/>
  <c r="AK81" i="15"/>
  <c r="CF54" i="11"/>
  <c r="AT52" i="11"/>
  <c r="BQ52" i="11"/>
  <c r="AJ73" i="15"/>
  <c r="W73" i="15"/>
  <c r="U65" i="15"/>
  <c r="AH65" i="15"/>
  <c r="V65" i="15"/>
  <c r="AI65" i="15"/>
  <c r="CF12" i="11"/>
  <c r="W85" i="16"/>
  <c r="AJ85" i="16"/>
  <c r="AT93" i="16"/>
  <c r="O93" i="16" a="1"/>
  <c r="O93" i="16" s="1"/>
  <c r="G65" i="22"/>
  <c r="Q93" i="16"/>
  <c r="AD93" i="16"/>
  <c r="AD105" i="16"/>
  <c r="BN40" i="11"/>
  <c r="AQ40" i="11"/>
  <c r="S53" i="15"/>
  <c r="AF53" i="15"/>
  <c r="AO62" i="32"/>
  <c r="W62" i="32"/>
  <c r="V62" i="32" a="1"/>
  <c r="V62" i="32" s="1"/>
  <c r="AK17" i="33"/>
  <c r="BO77" i="13"/>
  <c r="AR77" i="13"/>
  <c r="BO89" i="13"/>
  <c r="AR78" i="13"/>
  <c r="Q98" i="17"/>
  <c r="AD98" i="17"/>
  <c r="H70" i="22"/>
  <c r="AT98" i="17"/>
  <c r="O98" i="17" a="1"/>
  <c r="O98" i="17" s="1"/>
  <c r="AD110" i="17"/>
  <c r="CF71" i="13"/>
  <c r="U90" i="17"/>
  <c r="AH90" i="17"/>
  <c r="W90" i="17"/>
  <c r="AJ90" i="17"/>
  <c r="AQ61" i="13"/>
  <c r="BN61" i="13"/>
  <c r="AO55" i="13"/>
  <c r="BL55" i="13"/>
  <c r="AU82" i="17"/>
  <c r="Z82" i="17"/>
  <c r="AI54" i="19" s="1"/>
  <c r="AM82" i="17"/>
  <c r="V74" i="17"/>
  <c r="AI74" i="17"/>
  <c r="U74" i="17"/>
  <c r="AH74" i="17"/>
  <c r="BQ45" i="13"/>
  <c r="AT45" i="13"/>
  <c r="U38" i="35"/>
  <c r="BM39" i="13"/>
  <c r="AP39" i="13"/>
  <c r="AU58" i="17"/>
  <c r="AM58" i="17"/>
  <c r="Z58" i="17"/>
  <c r="AI30" i="19" s="1"/>
  <c r="Y50" i="17"/>
  <c r="AL50" i="17"/>
  <c r="W50" i="17"/>
  <c r="AJ50" i="17"/>
  <c r="AQ21" i="13"/>
  <c r="BN21" i="13"/>
  <c r="AU42" i="17"/>
  <c r="Z42" i="17"/>
  <c r="AI14" i="19" s="1"/>
  <c r="X42" i="17"/>
  <c r="Y34" i="17"/>
  <c r="CF7" i="13"/>
  <c r="AF100" i="15"/>
  <c r="S100" i="15"/>
  <c r="AF112" i="15"/>
  <c r="BQ71" i="11"/>
  <c r="AT71" i="11"/>
  <c r="BQ83" i="11"/>
  <c r="AF92" i="15"/>
  <c r="S92" i="15"/>
  <c r="V84" i="15"/>
  <c r="AI84" i="15"/>
  <c r="CF57" i="11"/>
  <c r="X76" i="15"/>
  <c r="AK76" i="15"/>
  <c r="BO47" i="11"/>
  <c r="AR47" i="11"/>
  <c r="O40" i="35"/>
  <c r="AP41" i="11"/>
  <c r="BM41" i="11"/>
  <c r="AF68" i="15"/>
  <c r="S68" i="15"/>
  <c r="W60" i="15"/>
  <c r="AJ60" i="15"/>
  <c r="X60" i="15"/>
  <c r="AK60" i="15"/>
  <c r="BQ31" i="11"/>
  <c r="AT31" i="11"/>
  <c r="AO25" i="11"/>
  <c r="BL25" i="11"/>
  <c r="AU52" i="15"/>
  <c r="AM52" i="15"/>
  <c r="Z52" i="15"/>
  <c r="Y24" i="19" s="1"/>
  <c r="BN23" i="11"/>
  <c r="AQ23" i="11"/>
  <c r="X44" i="15"/>
  <c r="AK44" i="15"/>
  <c r="R61" i="35"/>
  <c r="AP62" i="12"/>
  <c r="BM62" i="12"/>
  <c r="AG89" i="16"/>
  <c r="T89" i="16"/>
  <c r="AR63" i="12"/>
  <c r="BO63" i="12"/>
  <c r="CB35" i="10"/>
  <c r="BE35" i="10"/>
  <c r="AH35" i="10"/>
  <c r="BS42" i="10"/>
  <c r="D69" i="14"/>
  <c r="BZ42" i="10"/>
  <c r="BC42" i="10"/>
  <c r="AF42" i="10"/>
  <c r="BS46" i="10"/>
  <c r="D73" i="14"/>
  <c r="CD72" i="10"/>
  <c r="AJ72" i="10"/>
  <c r="BG72" i="10"/>
  <c r="BG84" i="10"/>
  <c r="BT75" i="10"/>
  <c r="Z75" i="10"/>
  <c r="S75" i="10"/>
  <c r="R75" i="10"/>
  <c r="AW75" i="10"/>
  <c r="AW87" i="10"/>
  <c r="BX77" i="10"/>
  <c r="BA77" i="10"/>
  <c r="AD77" i="10"/>
  <c r="BA89" i="10"/>
  <c r="BX78" i="10"/>
  <c r="AD78" i="10"/>
  <c r="BW6" i="8"/>
  <c r="AC6" i="8"/>
  <c r="CA8" i="8"/>
  <c r="AG8" i="8"/>
  <c r="BZ7" i="8"/>
  <c r="AF7" i="8"/>
  <c r="BV9" i="8"/>
  <c r="AB9" i="8"/>
  <c r="U9" i="8"/>
  <c r="AR9" i="8" s="1"/>
  <c r="T9" i="8"/>
  <c r="W9" i="8"/>
  <c r="CD9" i="8"/>
  <c r="AJ9" i="8"/>
  <c r="BZ11" i="8"/>
  <c r="AF11" i="8"/>
  <c r="CD13" i="8"/>
  <c r="AJ13" i="8"/>
  <c r="BX14" i="8"/>
  <c r="AD14" i="8"/>
  <c r="CD17" i="8"/>
  <c r="AJ17" i="8"/>
  <c r="BG17" i="8"/>
  <c r="BX18" i="8"/>
  <c r="BA18" i="8"/>
  <c r="AD18" i="8"/>
  <c r="CB20" i="8"/>
  <c r="BE20" i="8"/>
  <c r="AH20" i="8"/>
  <c r="BS23" i="8"/>
  <c r="D50" i="5"/>
  <c r="BS6" i="8"/>
  <c r="D33" i="5"/>
  <c r="BZ6" i="8"/>
  <c r="AF6" i="8"/>
  <c r="BT7" i="8"/>
  <c r="Z7" i="8"/>
  <c r="R7" i="8"/>
  <c r="S7" i="8"/>
  <c r="CB7" i="8"/>
  <c r="AH7" i="8"/>
  <c r="CD8" i="8"/>
  <c r="AJ8" i="8"/>
  <c r="BX9" i="8"/>
  <c r="AD9" i="8"/>
  <c r="BS10" i="8"/>
  <c r="D37" i="5"/>
  <c r="BZ10" i="8"/>
  <c r="AF10" i="8"/>
  <c r="BT11" i="8"/>
  <c r="Z11" i="8"/>
  <c r="S11" i="8"/>
  <c r="R11" i="8"/>
  <c r="BV12" i="8"/>
  <c r="AB12" i="8"/>
  <c r="U12" i="8"/>
  <c r="W12" i="8"/>
  <c r="T12" i="8"/>
  <c r="BT15" i="8"/>
  <c r="Z15" i="8"/>
  <c r="R15" i="8"/>
  <c r="S15" i="8"/>
  <c r="BV16" i="8"/>
  <c r="U16" i="8"/>
  <c r="W16" i="8"/>
  <c r="T16" i="8"/>
  <c r="AB16" i="8"/>
  <c r="BX17" i="8"/>
  <c r="BA17" i="8"/>
  <c r="AD17" i="8"/>
  <c r="BS18" i="8"/>
  <c r="D45" i="5"/>
  <c r="BT19" i="8"/>
  <c r="AW19" i="8"/>
  <c r="Z19" i="8"/>
  <c r="R19" i="8"/>
  <c r="S19" i="8"/>
  <c r="BV20" i="8"/>
  <c r="AB20" i="8"/>
  <c r="AY20" i="8"/>
  <c r="W20" i="8"/>
  <c r="U20" i="8"/>
  <c r="T20" i="8"/>
  <c r="BX21" i="8"/>
  <c r="AD21" i="8"/>
  <c r="BA21" i="8"/>
  <c r="BZ22" i="8"/>
  <c r="BC22" i="8"/>
  <c r="AF22" i="8"/>
  <c r="CB23" i="8"/>
  <c r="AH23" i="8"/>
  <c r="BE23" i="8"/>
  <c r="BV24" i="8"/>
  <c r="T24" i="8"/>
  <c r="W24" i="8"/>
  <c r="U24" i="8"/>
  <c r="AY24" i="8"/>
  <c r="AB24" i="8"/>
  <c r="CD24" i="8"/>
  <c r="AJ24" i="8"/>
  <c r="BG24" i="8"/>
  <c r="BS26" i="8"/>
  <c r="D53" i="5"/>
  <c r="BT27" i="8"/>
  <c r="Z27" i="8"/>
  <c r="AW27" i="8"/>
  <c r="S27" i="8"/>
  <c r="R27" i="8"/>
  <c r="BV28" i="8"/>
  <c r="AY28" i="8"/>
  <c r="AB28" i="8"/>
  <c r="W28" i="8"/>
  <c r="T28" i="8"/>
  <c r="U28" i="8"/>
  <c r="CD28" i="8"/>
  <c r="AJ28" i="8"/>
  <c r="BG28" i="8"/>
  <c r="BS30" i="8"/>
  <c r="D57" i="5"/>
  <c r="BV32" i="8"/>
  <c r="T32" i="8"/>
  <c r="U32" i="8"/>
  <c r="W32" i="8"/>
  <c r="AY32" i="8"/>
  <c r="AB32" i="8"/>
  <c r="CD32" i="8"/>
  <c r="BG32" i="8"/>
  <c r="AJ32" i="8"/>
  <c r="BS34" i="8"/>
  <c r="D61" i="5"/>
  <c r="BT35" i="8"/>
  <c r="Z35" i="8"/>
  <c r="AW35" i="8"/>
  <c r="S35" i="8"/>
  <c r="R35" i="8"/>
  <c r="CB35" i="8"/>
  <c r="AH35" i="8"/>
  <c r="BE35" i="8"/>
  <c r="BV36" i="8"/>
  <c r="U36" i="8"/>
  <c r="T36" i="8"/>
  <c r="W36" i="8"/>
  <c r="AY36" i="8"/>
  <c r="AB36" i="8"/>
  <c r="CD36" i="8"/>
  <c r="BG36" i="8"/>
  <c r="AJ36" i="8"/>
  <c r="BX37" i="8"/>
  <c r="AD37" i="8"/>
  <c r="BA37" i="8"/>
  <c r="BS38" i="8"/>
  <c r="D65" i="5"/>
  <c r="BT39" i="8"/>
  <c r="AW39" i="8"/>
  <c r="Z39" i="8"/>
  <c r="S39" i="8"/>
  <c r="R39" i="8"/>
  <c r="CD40" i="8"/>
  <c r="BG40" i="8"/>
  <c r="AJ40" i="8"/>
  <c r="BS42" i="8"/>
  <c r="D69" i="5"/>
  <c r="BV44" i="8"/>
  <c r="AB44" i="8"/>
  <c r="AY44" i="8"/>
  <c r="W44" i="8"/>
  <c r="U44" i="8"/>
  <c r="T44" i="8"/>
  <c r="BX45" i="8"/>
  <c r="AD45" i="8"/>
  <c r="BA45" i="8"/>
  <c r="BZ46" i="8"/>
  <c r="AF46" i="8"/>
  <c r="BC46" i="8"/>
  <c r="BS86" i="8"/>
  <c r="D113" i="5"/>
  <c r="AS113" i="5" s="1"/>
  <c r="Y6" i="8"/>
  <c r="AB33" i="5" s="1"/>
  <c r="M5" i="19" s="1"/>
  <c r="CA6" i="8"/>
  <c r="AG6" i="8"/>
  <c r="BU7" i="8"/>
  <c r="AA7" i="8"/>
  <c r="CC7" i="8"/>
  <c r="AI7" i="8"/>
  <c r="BW8" i="8"/>
  <c r="AC8" i="8"/>
  <c r="CE8" i="8"/>
  <c r="AK8" i="8"/>
  <c r="BY9" i="8"/>
  <c r="AE9" i="8"/>
  <c r="Y10" i="8"/>
  <c r="AB37" i="5" s="1"/>
  <c r="M9" i="19" s="1"/>
  <c r="CA10" i="8"/>
  <c r="AG10" i="8"/>
  <c r="BU11" i="8"/>
  <c r="AA11" i="8"/>
  <c r="CC11" i="8"/>
  <c r="AI11" i="8"/>
  <c r="BW12" i="8"/>
  <c r="AC12" i="8"/>
  <c r="CE12" i="8"/>
  <c r="AK12" i="8"/>
  <c r="BY13" i="8"/>
  <c r="AE13" i="8"/>
  <c r="Y14" i="8"/>
  <c r="AB41" i="5" s="1"/>
  <c r="M13" i="19" s="1"/>
  <c r="CA14" i="8"/>
  <c r="AG14" i="8"/>
  <c r="BU15" i="8"/>
  <c r="AA15" i="8"/>
  <c r="CC15" i="8"/>
  <c r="AI15" i="8"/>
  <c r="BW16" i="8"/>
  <c r="AC16" i="8"/>
  <c r="CE16" i="8"/>
  <c r="AK16" i="8"/>
  <c r="BY17" i="8"/>
  <c r="BB17" i="8"/>
  <c r="AE17" i="8"/>
  <c r="Y18" i="8"/>
  <c r="AB45" i="5" s="1"/>
  <c r="M17" i="19" s="1"/>
  <c r="AV18" i="8"/>
  <c r="AO45" i="5" s="1"/>
  <c r="CA18" i="8"/>
  <c r="AG18" i="8"/>
  <c r="BD18" i="8"/>
  <c r="BU19" i="8"/>
  <c r="AX19" i="8"/>
  <c r="AA19" i="8"/>
  <c r="CC19" i="8"/>
  <c r="AI19" i="8"/>
  <c r="BF19" i="8"/>
  <c r="BW20" i="8"/>
  <c r="AC20" i="8"/>
  <c r="AZ20" i="8"/>
  <c r="CE20" i="8"/>
  <c r="BH20" i="8"/>
  <c r="AK20" i="8"/>
  <c r="BY21" i="8"/>
  <c r="AE21" i="8"/>
  <c r="BB21" i="8"/>
  <c r="Y22" i="8"/>
  <c r="AB49" i="5" s="1"/>
  <c r="M21" i="19" s="1"/>
  <c r="AV22" i="8"/>
  <c r="AO49" i="5" s="1"/>
  <c r="CA22" i="8"/>
  <c r="BD22" i="8"/>
  <c r="AG22" i="8"/>
  <c r="BU23" i="8"/>
  <c r="AA23" i="8"/>
  <c r="AX23" i="8"/>
  <c r="CC23" i="8"/>
  <c r="BF23" i="8"/>
  <c r="AI23" i="8"/>
  <c r="BW24" i="8"/>
  <c r="AC24" i="8"/>
  <c r="AZ24" i="8"/>
  <c r="CE24" i="8"/>
  <c r="BH24" i="8"/>
  <c r="AK24" i="8"/>
  <c r="BY25" i="8"/>
  <c r="BB25" i="8"/>
  <c r="AE25" i="8"/>
  <c r="AV26" i="8"/>
  <c r="AO53" i="5" s="1"/>
  <c r="Y26" i="8"/>
  <c r="AB53" i="5" s="1"/>
  <c r="M25" i="19" s="1"/>
  <c r="CA26" i="8"/>
  <c r="BD26" i="8"/>
  <c r="AG26" i="8"/>
  <c r="BU27" i="8"/>
  <c r="AX27" i="8"/>
  <c r="AA27" i="8"/>
  <c r="CC27" i="8"/>
  <c r="BF27" i="8"/>
  <c r="AI27" i="8"/>
  <c r="BW28" i="8"/>
  <c r="AZ28" i="8"/>
  <c r="AC28" i="8"/>
  <c r="CE28" i="8"/>
  <c r="AK28" i="8"/>
  <c r="BH28" i="8"/>
  <c r="BY29" i="8"/>
  <c r="BB29" i="8"/>
  <c r="AE29" i="8"/>
  <c r="Y30" i="8"/>
  <c r="AB57" i="5" s="1"/>
  <c r="M29" i="19" s="1"/>
  <c r="AV30" i="8"/>
  <c r="AO57" i="5" s="1"/>
  <c r="CA30" i="8"/>
  <c r="BD30" i="8"/>
  <c r="AG30" i="8"/>
  <c r="BU31" i="8"/>
  <c r="AA31" i="8"/>
  <c r="AX31" i="8"/>
  <c r="CC31" i="8"/>
  <c r="BF31" i="8"/>
  <c r="AI31" i="8"/>
  <c r="BW32" i="8"/>
  <c r="AC32" i="8"/>
  <c r="AZ32" i="8"/>
  <c r="CE32" i="8"/>
  <c r="BH32" i="8"/>
  <c r="AK32" i="8"/>
  <c r="BY33" i="8"/>
  <c r="AE33" i="8"/>
  <c r="BB33" i="8"/>
  <c r="AV34" i="8"/>
  <c r="AO61" i="5" s="1"/>
  <c r="Y34" i="8"/>
  <c r="AB61" i="5" s="1"/>
  <c r="M33" i="19" s="1"/>
  <c r="CA34" i="8"/>
  <c r="BD34" i="8"/>
  <c r="AG34" i="8"/>
  <c r="BU35" i="8"/>
  <c r="AA35" i="8"/>
  <c r="AX35" i="8"/>
  <c r="CC35" i="8"/>
  <c r="AI35" i="8"/>
  <c r="BF35" i="8"/>
  <c r="BW36" i="8"/>
  <c r="AZ36" i="8"/>
  <c r="AC36" i="8"/>
  <c r="CE36" i="8"/>
  <c r="BH36" i="8"/>
  <c r="AK36" i="8"/>
  <c r="BY37" i="8"/>
  <c r="BB37" i="8"/>
  <c r="AE37" i="8"/>
  <c r="AV38" i="8"/>
  <c r="AO65" i="5" s="1"/>
  <c r="Y38" i="8"/>
  <c r="AB65" i="5" s="1"/>
  <c r="M37" i="19" s="1"/>
  <c r="CA38" i="8"/>
  <c r="BD38" i="8"/>
  <c r="AG38" i="8"/>
  <c r="BU39" i="8"/>
  <c r="AX39" i="8"/>
  <c r="AA39" i="8"/>
  <c r="CC39" i="8"/>
  <c r="BF39" i="8"/>
  <c r="AI39" i="8"/>
  <c r="BW40" i="8"/>
  <c r="AZ40" i="8"/>
  <c r="AC40" i="8"/>
  <c r="CE40" i="8"/>
  <c r="BH40" i="8"/>
  <c r="AK40" i="8"/>
  <c r="BY41" i="8"/>
  <c r="BB41" i="8"/>
  <c r="AE41" i="8"/>
  <c r="Y42" i="8"/>
  <c r="AB69" i="5" s="1"/>
  <c r="M41" i="19" s="1"/>
  <c r="AV42" i="8"/>
  <c r="AO69" i="5" s="1"/>
  <c r="CA42" i="8"/>
  <c r="BD42" i="8"/>
  <c r="AG42" i="8"/>
  <c r="BU43" i="8"/>
  <c r="AA43" i="8"/>
  <c r="AX43" i="8"/>
  <c r="CC43" i="8"/>
  <c r="BF43" i="8"/>
  <c r="AI43" i="8"/>
  <c r="BW44" i="8"/>
  <c r="AC44" i="8"/>
  <c r="AZ44" i="8"/>
  <c r="CE44" i="8"/>
  <c r="BH44" i="8"/>
  <c r="AK44" i="8"/>
  <c r="BY45" i="8"/>
  <c r="BB45" i="8"/>
  <c r="AE45" i="8"/>
  <c r="AV46" i="8"/>
  <c r="AO73" i="5" s="1"/>
  <c r="Y46" i="8"/>
  <c r="AB73" i="5" s="1"/>
  <c r="M45" i="19" s="1"/>
  <c r="CA46" i="8"/>
  <c r="BD46" i="8"/>
  <c r="AG46" i="8"/>
  <c r="BU47" i="8"/>
  <c r="AX47" i="8"/>
  <c r="AA47" i="8"/>
  <c r="CC47" i="8"/>
  <c r="BF47" i="8"/>
  <c r="AI47" i="8"/>
  <c r="BW48" i="8"/>
  <c r="AC48" i="8"/>
  <c r="AZ48" i="8"/>
  <c r="CE48" i="8"/>
  <c r="AK48" i="8"/>
  <c r="BH48" i="8"/>
  <c r="BY49" i="8"/>
  <c r="AE49" i="8"/>
  <c r="BB49" i="8"/>
  <c r="Y50" i="8"/>
  <c r="AB77" i="5" s="1"/>
  <c r="M49" i="19" s="1"/>
  <c r="AV50" i="8"/>
  <c r="AO77" i="5" s="1"/>
  <c r="CA50" i="8"/>
  <c r="AG50" i="8"/>
  <c r="BD50" i="8"/>
  <c r="BU51" i="8"/>
  <c r="AA51" i="8"/>
  <c r="AX51" i="8"/>
  <c r="CC51" i="8"/>
  <c r="BF51" i="8"/>
  <c r="AI51" i="8"/>
  <c r="BW52" i="8"/>
  <c r="AC52" i="8"/>
  <c r="AZ52" i="8"/>
  <c r="CE52" i="8"/>
  <c r="AK52" i="8"/>
  <c r="BH52" i="8"/>
  <c r="BY53" i="8"/>
  <c r="BB53" i="8"/>
  <c r="AE53" i="8"/>
  <c r="AV54" i="8"/>
  <c r="AO81" i="5" s="1"/>
  <c r="Y54" i="8"/>
  <c r="AB81" i="5" s="1"/>
  <c r="M53" i="19" s="1"/>
  <c r="CA54" i="8"/>
  <c r="AG54" i="8"/>
  <c r="BD54" i="8"/>
  <c r="BU55" i="8"/>
  <c r="AX55" i="8"/>
  <c r="AA55" i="8"/>
  <c r="CJ6" i="8"/>
  <c r="CC55" i="8"/>
  <c r="AI55" i="8"/>
  <c r="BF55" i="8"/>
  <c r="CR6" i="8"/>
  <c r="BW56" i="8"/>
  <c r="AZ56" i="8"/>
  <c r="AC56" i="8"/>
  <c r="CE56" i="8"/>
  <c r="BH56" i="8"/>
  <c r="AK56" i="8"/>
  <c r="BY57" i="8"/>
  <c r="AE57" i="8"/>
  <c r="BB57" i="8"/>
  <c r="AV58" i="8"/>
  <c r="AO85" i="5" s="1"/>
  <c r="Y58" i="8"/>
  <c r="AB85" i="5" s="1"/>
  <c r="M57" i="19" s="1"/>
  <c r="CA58" i="8"/>
  <c r="AG58" i="8"/>
  <c r="BD58" i="8"/>
  <c r="BU59" i="8"/>
  <c r="AA59" i="8"/>
  <c r="AX59" i="8"/>
  <c r="CC59" i="8"/>
  <c r="BF59" i="8"/>
  <c r="AI59" i="8"/>
  <c r="BW60" i="8"/>
  <c r="AC60" i="8"/>
  <c r="AZ60" i="8"/>
  <c r="CE60" i="8"/>
  <c r="AK60" i="8"/>
  <c r="BH60" i="8"/>
  <c r="BY61" i="8"/>
  <c r="BB61" i="8"/>
  <c r="AE61" i="8"/>
  <c r="Y62" i="8"/>
  <c r="AB89" i="5" s="1"/>
  <c r="M61" i="19" s="1"/>
  <c r="AV62" i="8"/>
  <c r="AO89" i="5" s="1"/>
  <c r="CA62" i="8"/>
  <c r="AG62" i="8"/>
  <c r="BD62" i="8"/>
  <c r="BU63" i="8"/>
  <c r="AA63" i="8"/>
  <c r="AX63" i="8"/>
  <c r="CC63" i="8"/>
  <c r="BF63" i="8"/>
  <c r="AI63" i="8"/>
  <c r="BW64" i="8"/>
  <c r="AZ64" i="8"/>
  <c r="AC64" i="8"/>
  <c r="CE64" i="8"/>
  <c r="AK64" i="8"/>
  <c r="BH64" i="8"/>
  <c r="BY65" i="8"/>
  <c r="BB65" i="8"/>
  <c r="AE65" i="8"/>
  <c r="AV66" i="8"/>
  <c r="AO93" i="5" s="1"/>
  <c r="Y66" i="8"/>
  <c r="AB93" i="5" s="1"/>
  <c r="M65" i="19" s="1"/>
  <c r="AV78" i="8"/>
  <c r="AO105" i="5" s="1"/>
  <c r="CA66" i="8"/>
  <c r="AG66" i="8"/>
  <c r="BD66" i="8"/>
  <c r="BD78" i="8"/>
  <c r="BU67" i="8"/>
  <c r="AA67" i="8"/>
  <c r="AX67" i="8"/>
  <c r="AX79" i="8"/>
  <c r="CC67" i="8"/>
  <c r="BF67" i="8"/>
  <c r="AI67" i="8"/>
  <c r="BF79" i="8"/>
  <c r="BW68" i="8"/>
  <c r="AC68" i="8"/>
  <c r="AZ68" i="8"/>
  <c r="AZ80" i="8"/>
  <c r="CE68" i="8"/>
  <c r="BH68" i="8"/>
  <c r="AK68" i="8"/>
  <c r="BH80" i="8"/>
  <c r="BY69" i="8"/>
  <c r="BB69" i="8"/>
  <c r="AE69" i="8"/>
  <c r="BB81" i="8"/>
  <c r="Y70" i="8"/>
  <c r="AB97" i="5" s="1"/>
  <c r="M69" i="19" s="1"/>
  <c r="AV70" i="8"/>
  <c r="AO97" i="5" s="1"/>
  <c r="AV82" i="8"/>
  <c r="AO109" i="5" s="1"/>
  <c r="CA70" i="8"/>
  <c r="BD70" i="8"/>
  <c r="AG70" i="8"/>
  <c r="BD82" i="8"/>
  <c r="BU71" i="8"/>
  <c r="AA71" i="8"/>
  <c r="AX71" i="8"/>
  <c r="AX83" i="8"/>
  <c r="CC71" i="8"/>
  <c r="AI71" i="8"/>
  <c r="BF71" i="8"/>
  <c r="BF83" i="8"/>
  <c r="BW72" i="8"/>
  <c r="AZ72" i="8"/>
  <c r="AC72" i="8"/>
  <c r="AZ84" i="8"/>
  <c r="CE72" i="8"/>
  <c r="AK72" i="8"/>
  <c r="BH72" i="8"/>
  <c r="BH84" i="8"/>
  <c r="BY73" i="8"/>
  <c r="AE73" i="8"/>
  <c r="BB73" i="8"/>
  <c r="BB85" i="8"/>
  <c r="AV74" i="8"/>
  <c r="AO101" i="5" s="1"/>
  <c r="Y74" i="8"/>
  <c r="AB101" i="5" s="1"/>
  <c r="M73" i="19" s="1"/>
  <c r="AV86" i="8"/>
  <c r="AO113" i="5" s="1"/>
  <c r="CA74" i="8"/>
  <c r="AG74" i="8"/>
  <c r="BD74" i="8"/>
  <c r="BD86" i="8"/>
  <c r="BU75" i="8"/>
  <c r="AX75" i="8"/>
  <c r="AA75" i="8"/>
  <c r="AX87" i="8"/>
  <c r="CC75" i="8"/>
  <c r="BF75" i="8"/>
  <c r="AI75" i="8"/>
  <c r="BF87" i="8"/>
  <c r="BW76" i="8"/>
  <c r="AZ76" i="8"/>
  <c r="AC76" i="8"/>
  <c r="AZ88" i="8"/>
  <c r="CE76" i="8"/>
  <c r="AK76" i="8"/>
  <c r="BH76" i="8"/>
  <c r="BH88" i="8"/>
  <c r="BY77" i="8"/>
  <c r="AE77" i="8"/>
  <c r="BB77" i="8"/>
  <c r="BB89" i="8"/>
  <c r="AE78" i="8"/>
  <c r="BY78" i="8"/>
  <c r="BW6" i="10"/>
  <c r="AC6" i="10"/>
  <c r="CE6" i="10"/>
  <c r="AK6" i="10"/>
  <c r="BY7" i="10"/>
  <c r="AE7" i="10"/>
  <c r="Y8" i="10"/>
  <c r="AB35" i="14" s="1"/>
  <c r="R7" i="19" s="1"/>
  <c r="CA8" i="10"/>
  <c r="AG8" i="10"/>
  <c r="BU9" i="10"/>
  <c r="AA9" i="10"/>
  <c r="CC9" i="10"/>
  <c r="AI9" i="10"/>
  <c r="BW10" i="10"/>
  <c r="AC10" i="10"/>
  <c r="CE10" i="10"/>
  <c r="AK10" i="10"/>
  <c r="BY11" i="10"/>
  <c r="AE11" i="10"/>
  <c r="Y12" i="10"/>
  <c r="AB39" i="14" s="1"/>
  <c r="R11" i="19" s="1"/>
  <c r="CA12" i="10"/>
  <c r="AG12" i="10"/>
  <c r="BU13" i="10"/>
  <c r="AA13" i="10"/>
  <c r="CC13" i="10"/>
  <c r="AI13" i="10"/>
  <c r="BW14" i="10"/>
  <c r="AC14" i="10"/>
  <c r="CE14" i="10"/>
  <c r="AK14" i="10"/>
  <c r="BY15" i="10"/>
  <c r="AE15" i="10"/>
  <c r="Y16" i="10"/>
  <c r="AB43" i="14" s="1"/>
  <c r="R15" i="19" s="1"/>
  <c r="CA16" i="10"/>
  <c r="AG16" i="10"/>
  <c r="BU17" i="10"/>
  <c r="AA17" i="10"/>
  <c r="AX17" i="10"/>
  <c r="CC17" i="10"/>
  <c r="AI17" i="10"/>
  <c r="BF17" i="10"/>
  <c r="BW18" i="10"/>
  <c r="AZ18" i="10"/>
  <c r="AC18" i="10"/>
  <c r="CE18" i="10"/>
  <c r="BH18" i="10"/>
  <c r="AK18" i="10"/>
  <c r="BY19" i="10"/>
  <c r="AE19" i="10"/>
  <c r="BB19" i="10"/>
  <c r="Y20" i="10"/>
  <c r="AB47" i="14" s="1"/>
  <c r="R19" i="19" s="1"/>
  <c r="AV20" i="10"/>
  <c r="AO47" i="14" s="1"/>
  <c r="CA20" i="10"/>
  <c r="BD20" i="10"/>
  <c r="AG20" i="10"/>
  <c r="AX21" i="10"/>
  <c r="BU21" i="10"/>
  <c r="AA21" i="10"/>
  <c r="CC21" i="10"/>
  <c r="BF21" i="10"/>
  <c r="AI21" i="10"/>
  <c r="BW22" i="10"/>
  <c r="AZ22" i="10"/>
  <c r="AC22" i="10"/>
  <c r="CE22" i="10"/>
  <c r="BH22" i="10"/>
  <c r="AK22" i="10"/>
  <c r="BY23" i="10"/>
  <c r="BB23" i="10"/>
  <c r="AE23" i="10"/>
  <c r="AV24" i="10"/>
  <c r="AO51" i="14" s="1"/>
  <c r="Y24" i="10"/>
  <c r="AB51" i="14" s="1"/>
  <c r="R23" i="19" s="1"/>
  <c r="CA24" i="10"/>
  <c r="BD24" i="10"/>
  <c r="AG24" i="10"/>
  <c r="BU25" i="10"/>
  <c r="AA25" i="10"/>
  <c r="AX25" i="10"/>
  <c r="CC25" i="10"/>
  <c r="BF25" i="10"/>
  <c r="AI25" i="10"/>
  <c r="BW26" i="10"/>
  <c r="AZ26" i="10"/>
  <c r="AC26" i="10"/>
  <c r="CE26" i="10"/>
  <c r="AK26" i="10"/>
  <c r="BH26" i="10"/>
  <c r="BY27" i="10"/>
  <c r="AE27" i="10"/>
  <c r="BB27" i="10"/>
  <c r="Y28" i="10"/>
  <c r="AB55" i="14" s="1"/>
  <c r="R27" i="19" s="1"/>
  <c r="AV28" i="10"/>
  <c r="AO55" i="14" s="1"/>
  <c r="CA28" i="10"/>
  <c r="AG28" i="10"/>
  <c r="BD28" i="10"/>
  <c r="BU29" i="10"/>
  <c r="AA29" i="10"/>
  <c r="AX29" i="10"/>
  <c r="CC29" i="10"/>
  <c r="AI29" i="10"/>
  <c r="BF29" i="10"/>
  <c r="BW30" i="10"/>
  <c r="AZ30" i="10"/>
  <c r="AC30" i="10"/>
  <c r="CE30" i="10"/>
  <c r="BH30" i="10"/>
  <c r="AK30" i="10"/>
  <c r="BY31" i="10"/>
  <c r="AE31" i="10"/>
  <c r="BB31" i="10"/>
  <c r="AV32" i="10"/>
  <c r="AO59" i="14" s="1"/>
  <c r="Y32" i="10"/>
  <c r="AB59" i="14" s="1"/>
  <c r="R31" i="19" s="1"/>
  <c r="CA32" i="10"/>
  <c r="BD32" i="10"/>
  <c r="AG32" i="10"/>
  <c r="BU33" i="10"/>
  <c r="AA33" i="10"/>
  <c r="AX33" i="10"/>
  <c r="CC33" i="10"/>
  <c r="AI33" i="10"/>
  <c r="BF33" i="10"/>
  <c r="BW34" i="10"/>
  <c r="AZ34" i="10"/>
  <c r="AC34" i="10"/>
  <c r="CE34" i="10"/>
  <c r="BH34" i="10"/>
  <c r="AK34" i="10"/>
  <c r="BY35" i="10"/>
  <c r="BB35" i="10"/>
  <c r="AE35" i="10"/>
  <c r="AV36" i="10"/>
  <c r="AO63" i="14" s="1"/>
  <c r="Y36" i="10"/>
  <c r="AB63" i="14" s="1"/>
  <c r="R35" i="19" s="1"/>
  <c r="CA36" i="10"/>
  <c r="BD36" i="10"/>
  <c r="AG36" i="10"/>
  <c r="BU37" i="10"/>
  <c r="AX37" i="10"/>
  <c r="AA37" i="10"/>
  <c r="CC37" i="10"/>
  <c r="AI37" i="10"/>
  <c r="BF37" i="10"/>
  <c r="BW38" i="10"/>
  <c r="AZ38" i="10"/>
  <c r="AC38" i="10"/>
  <c r="CE38" i="10"/>
  <c r="BH38" i="10"/>
  <c r="AK38" i="10"/>
  <c r="BY39" i="10"/>
  <c r="AE39" i="10"/>
  <c r="BB39" i="10"/>
  <c r="AV40" i="10"/>
  <c r="AO67" i="14" s="1"/>
  <c r="Y40" i="10"/>
  <c r="AB67" i="14" s="1"/>
  <c r="R39" i="19" s="1"/>
  <c r="CA40" i="10"/>
  <c r="BD40" i="10"/>
  <c r="AG40" i="10"/>
  <c r="BU41" i="10"/>
  <c r="AX41" i="10"/>
  <c r="AA41" i="10"/>
  <c r="CC41" i="10"/>
  <c r="AI41" i="10"/>
  <c r="BF41" i="10"/>
  <c r="BW42" i="10"/>
  <c r="AZ42" i="10"/>
  <c r="AC42" i="10"/>
  <c r="CE42" i="10"/>
  <c r="AK42" i="10"/>
  <c r="BH42" i="10"/>
  <c r="BY43" i="10"/>
  <c r="BB43" i="10"/>
  <c r="AE43" i="10"/>
  <c r="Y44" i="10"/>
  <c r="AB71" i="14" s="1"/>
  <c r="R43" i="19" s="1"/>
  <c r="AV44" i="10"/>
  <c r="AO71" i="14" s="1"/>
  <c r="CA44" i="10"/>
  <c r="BD44" i="10"/>
  <c r="AG44" i="10"/>
  <c r="BU45" i="10"/>
  <c r="AX45" i="10"/>
  <c r="AA45" i="10"/>
  <c r="CC45" i="10"/>
  <c r="AI45" i="10"/>
  <c r="BF45" i="10"/>
  <c r="BW46" i="10"/>
  <c r="AC46" i="10"/>
  <c r="AZ46" i="10"/>
  <c r="CE46" i="10"/>
  <c r="AK46" i="10"/>
  <c r="BH46" i="10"/>
  <c r="BY47" i="10"/>
  <c r="AE47" i="10"/>
  <c r="BB47" i="10"/>
  <c r="AV48" i="10"/>
  <c r="AO75" i="14" s="1"/>
  <c r="Y48" i="10"/>
  <c r="AB75" i="14" s="1"/>
  <c r="R47" i="19" s="1"/>
  <c r="CA48" i="10"/>
  <c r="BD48" i="10"/>
  <c r="AG48" i="10"/>
  <c r="BU49" i="10"/>
  <c r="AA49" i="10"/>
  <c r="AX49" i="10"/>
  <c r="CC49" i="10"/>
  <c r="AI49" i="10"/>
  <c r="BF49" i="10"/>
  <c r="BW50" i="10"/>
  <c r="AC50" i="10"/>
  <c r="AZ50" i="10"/>
  <c r="CE50" i="10"/>
  <c r="AK50" i="10"/>
  <c r="BH50" i="10"/>
  <c r="BY51" i="10"/>
  <c r="BB51" i="10"/>
  <c r="AE51" i="10"/>
  <c r="Y52" i="10"/>
  <c r="AB79" i="14" s="1"/>
  <c r="R51" i="19" s="1"/>
  <c r="AV52" i="10"/>
  <c r="AO79" i="14" s="1"/>
  <c r="CA52" i="10"/>
  <c r="AG52" i="10"/>
  <c r="BD52" i="10"/>
  <c r="BU53" i="10"/>
  <c r="AX53" i="10"/>
  <c r="AA53" i="10"/>
  <c r="CC53" i="10"/>
  <c r="AI53" i="10"/>
  <c r="BF53" i="10"/>
  <c r="BW54" i="10"/>
  <c r="AC54" i="10"/>
  <c r="AZ54" i="10"/>
  <c r="CE54" i="10"/>
  <c r="BH54" i="10"/>
  <c r="AK54" i="10"/>
  <c r="BY55" i="10"/>
  <c r="AE55" i="10"/>
  <c r="BB55" i="10"/>
  <c r="CN6" i="10"/>
  <c r="G8" i="27" s="1"/>
  <c r="AV56" i="10"/>
  <c r="AO83" i="14" s="1"/>
  <c r="Y56" i="10"/>
  <c r="AB83" i="14" s="1"/>
  <c r="R55" i="19" s="1"/>
  <c r="CA56" i="10"/>
  <c r="AG56" i="10"/>
  <c r="BD56" i="10"/>
  <c r="BU57" i="10"/>
  <c r="AX57" i="10"/>
  <c r="AA57" i="10"/>
  <c r="CC57" i="10"/>
  <c r="AI57" i="10"/>
  <c r="BF57" i="10"/>
  <c r="BW58" i="10"/>
  <c r="AC58" i="10"/>
  <c r="AZ58" i="10"/>
  <c r="CE58" i="10"/>
  <c r="BH58" i="10"/>
  <c r="AK58" i="10"/>
  <c r="BY59" i="10"/>
  <c r="BB59" i="10"/>
  <c r="AE59" i="10"/>
  <c r="Y60" i="10"/>
  <c r="AB87" i="14" s="1"/>
  <c r="R59" i="19" s="1"/>
  <c r="AV60" i="10"/>
  <c r="AO87" i="14" s="1"/>
  <c r="CA60" i="10"/>
  <c r="BD60" i="10"/>
  <c r="AG60" i="10"/>
  <c r="BU61" i="10"/>
  <c r="AX61" i="10"/>
  <c r="AA61" i="10"/>
  <c r="CC61" i="10"/>
  <c r="BF61" i="10"/>
  <c r="AI61" i="10"/>
  <c r="BW62" i="10"/>
  <c r="AC62" i="10"/>
  <c r="AZ62" i="10"/>
  <c r="CE62" i="10"/>
  <c r="BH62" i="10"/>
  <c r="AK62" i="10"/>
  <c r="BY63" i="10"/>
  <c r="AE63" i="10"/>
  <c r="BB63" i="10"/>
  <c r="Y64" i="10"/>
  <c r="AB91" i="14" s="1"/>
  <c r="R63" i="19" s="1"/>
  <c r="AV64" i="10"/>
  <c r="AO91" i="14" s="1"/>
  <c r="CA64" i="10"/>
  <c r="BD64" i="10"/>
  <c r="AG64" i="10"/>
  <c r="BU65" i="10"/>
  <c r="AA65" i="10"/>
  <c r="AX65" i="10"/>
  <c r="CC65" i="10"/>
  <c r="BF65" i="10"/>
  <c r="AI65" i="10"/>
  <c r="BW66" i="10"/>
  <c r="AC66" i="10"/>
  <c r="AZ66" i="10"/>
  <c r="AZ78" i="10"/>
  <c r="CE66" i="10"/>
  <c r="BH66" i="10"/>
  <c r="AK66" i="10"/>
  <c r="BH78" i="10"/>
  <c r="BY67" i="10"/>
  <c r="BB67" i="10"/>
  <c r="AE67" i="10"/>
  <c r="BB79" i="10"/>
  <c r="AV68" i="10"/>
  <c r="AO95" i="14" s="1"/>
  <c r="Y68" i="10"/>
  <c r="AB95" i="14" s="1"/>
  <c r="R67" i="19" s="1"/>
  <c r="AV80" i="10"/>
  <c r="AO107" i="14" s="1"/>
  <c r="CA68" i="10"/>
  <c r="AG68" i="10"/>
  <c r="BD68" i="10"/>
  <c r="BD80" i="10"/>
  <c r="BU69" i="10"/>
  <c r="AX69" i="10"/>
  <c r="AA69" i="10"/>
  <c r="AX81" i="10"/>
  <c r="CC69" i="10"/>
  <c r="BF69" i="10"/>
  <c r="AI69" i="10"/>
  <c r="BF81" i="10"/>
  <c r="BW70" i="10"/>
  <c r="AZ70" i="10"/>
  <c r="AC70" i="10"/>
  <c r="AZ82" i="10"/>
  <c r="CE70" i="10"/>
  <c r="AK70" i="10"/>
  <c r="BH70" i="10"/>
  <c r="BH82" i="10"/>
  <c r="BY71" i="10"/>
  <c r="BB71" i="10"/>
  <c r="AE71" i="10"/>
  <c r="BB83" i="10"/>
  <c r="Y72" i="10"/>
  <c r="AB99" i="14" s="1"/>
  <c r="R71" i="19" s="1"/>
  <c r="AV72" i="10"/>
  <c r="AO99" i="14" s="1"/>
  <c r="AV84" i="10"/>
  <c r="AO111" i="14" s="1"/>
  <c r="CA72" i="10"/>
  <c r="AG72" i="10"/>
  <c r="BD72" i="10"/>
  <c r="BD84" i="10"/>
  <c r="BU73" i="10"/>
  <c r="AX73" i="10"/>
  <c r="AA73" i="10"/>
  <c r="AX85" i="10"/>
  <c r="CC73" i="10"/>
  <c r="BF73" i="10"/>
  <c r="AI73" i="10"/>
  <c r="BF85" i="10"/>
  <c r="BW74" i="10"/>
  <c r="AC74" i="10"/>
  <c r="AZ74" i="10"/>
  <c r="AZ86" i="10"/>
  <c r="CE74" i="10"/>
  <c r="AK74" i="10"/>
  <c r="BH74" i="10"/>
  <c r="BH86" i="10"/>
  <c r="BY75" i="10"/>
  <c r="AE75" i="10"/>
  <c r="BB75" i="10"/>
  <c r="BB87" i="10"/>
  <c r="Y76" i="10"/>
  <c r="AB103" i="14" s="1"/>
  <c r="R75" i="19" s="1"/>
  <c r="AV76" i="10"/>
  <c r="AO103" i="14" s="1"/>
  <c r="AV88" i="10"/>
  <c r="AO115" i="14" s="1"/>
  <c r="CA76" i="10"/>
  <c r="BD76" i="10"/>
  <c r="AG76" i="10"/>
  <c r="BD88" i="10"/>
  <c r="BU77" i="10"/>
  <c r="AX77" i="10"/>
  <c r="AA77" i="10"/>
  <c r="AX89" i="10"/>
  <c r="AA78" i="10"/>
  <c r="BU78" i="10"/>
  <c r="CC77" i="10"/>
  <c r="AI77" i="10"/>
  <c r="BF77" i="10"/>
  <c r="BF89" i="10"/>
  <c r="CC78" i="10"/>
  <c r="AI78" i="10"/>
  <c r="BS86" i="10"/>
  <c r="D113" i="14"/>
  <c r="AS113" i="14" s="1"/>
  <c r="AO67" i="32"/>
  <c r="W67" i="32"/>
  <c r="V67" i="32" a="1"/>
  <c r="V67" i="32" s="1"/>
  <c r="AP76" i="32"/>
  <c r="X76" i="32"/>
  <c r="W33" i="32"/>
  <c r="AO33" i="32"/>
  <c r="V33" i="32" a="1"/>
  <c r="V33" i="32" s="1"/>
  <c r="Z33" i="32"/>
  <c r="X50" i="32"/>
  <c r="AP50" i="32"/>
  <c r="U101" i="17"/>
  <c r="AH101" i="17"/>
  <c r="AH113" i="17"/>
  <c r="U93" i="17"/>
  <c r="AH93" i="17"/>
  <c r="AH105" i="17"/>
  <c r="AL93" i="17"/>
  <c r="Y93" i="17"/>
  <c r="AL105" i="17"/>
  <c r="BQ64" i="13"/>
  <c r="AT64" i="13"/>
  <c r="W85" i="17"/>
  <c r="AJ85" i="17"/>
  <c r="T77" i="17"/>
  <c r="AG77" i="17"/>
  <c r="X69" i="17"/>
  <c r="AK69" i="17"/>
  <c r="O69" i="17" a="1"/>
  <c r="O69" i="17" s="1"/>
  <c r="H41" i="22"/>
  <c r="Q69" i="17"/>
  <c r="AD69" i="17"/>
  <c r="AT69" i="17"/>
  <c r="AK61" i="17"/>
  <c r="X61" i="17"/>
  <c r="AU53" i="17"/>
  <c r="Z53" i="17"/>
  <c r="AI25" i="19" s="1"/>
  <c r="AM53" i="17"/>
  <c r="Y53" i="17"/>
  <c r="AL53" i="17"/>
  <c r="AL45" i="17"/>
  <c r="Y45" i="17"/>
  <c r="S45" i="17"/>
  <c r="AF45" i="17"/>
  <c r="AU37" i="17"/>
  <c r="Z37" i="17"/>
  <c r="AI9" i="19" s="1"/>
  <c r="Y37" i="17"/>
  <c r="X34" i="16"/>
  <c r="CF7" i="12"/>
  <c r="R10" i="35"/>
  <c r="AP11" i="12"/>
  <c r="W38" i="16"/>
  <c r="V42" i="16"/>
  <c r="T42" i="16"/>
  <c r="AT46" i="16"/>
  <c r="O46" i="16" a="1"/>
  <c r="O46" i="16" s="1"/>
  <c r="G18" i="22"/>
  <c r="Q46" i="16"/>
  <c r="AD46" i="16"/>
  <c r="AR20" i="12"/>
  <c r="BO20" i="12"/>
  <c r="AU50" i="16"/>
  <c r="AM50" i="16"/>
  <c r="Z50" i="16"/>
  <c r="AD22" i="19" s="1"/>
  <c r="G26" i="22"/>
  <c r="AT54" i="16"/>
  <c r="Q54" i="16"/>
  <c r="O54" i="16" a="1"/>
  <c r="O54" i="16" s="1"/>
  <c r="AD54" i="16"/>
  <c r="CF27" i="12"/>
  <c r="AF58" i="16"/>
  <c r="S58" i="16"/>
  <c r="BL35" i="12"/>
  <c r="AO35" i="12"/>
  <c r="T62" i="16"/>
  <c r="AG62" i="16"/>
  <c r="AL66" i="16"/>
  <c r="Y66" i="16"/>
  <c r="AU66" i="16"/>
  <c r="AM66" i="16"/>
  <c r="Z66" i="16"/>
  <c r="AD38" i="19" s="1"/>
  <c r="AK70" i="16"/>
  <c r="X70" i="16"/>
  <c r="BO44" i="12"/>
  <c r="AR44" i="12"/>
  <c r="R74" i="16"/>
  <c r="AE74" i="16"/>
  <c r="AU78" i="16"/>
  <c r="AM78" i="16"/>
  <c r="Z78" i="16"/>
  <c r="AD50" i="19" s="1"/>
  <c r="AI78" i="16"/>
  <c r="V78" i="16"/>
  <c r="AQ52" i="12"/>
  <c r="BN52" i="12"/>
  <c r="AO55" i="12"/>
  <c r="BL55" i="12"/>
  <c r="AH82" i="16"/>
  <c r="U82" i="16"/>
  <c r="R58" i="35"/>
  <c r="BM59" i="12"/>
  <c r="AP59" i="12"/>
  <c r="U86" i="16"/>
  <c r="AH86" i="16"/>
  <c r="AQ60" i="12"/>
  <c r="BN60" i="12"/>
  <c r="AK90" i="16"/>
  <c r="X90" i="16"/>
  <c r="AL94" i="16"/>
  <c r="Y94" i="16"/>
  <c r="AL106" i="16"/>
  <c r="V98" i="16"/>
  <c r="AI98" i="16"/>
  <c r="AI110" i="16"/>
  <c r="AG98" i="16"/>
  <c r="T98" i="16"/>
  <c r="AG110" i="16"/>
  <c r="R74" i="35"/>
  <c r="BM75" i="12"/>
  <c r="AP75" i="12"/>
  <c r="BM87" i="12"/>
  <c r="W102" i="16"/>
  <c r="AJ102" i="16"/>
  <c r="AJ114" i="16"/>
  <c r="U103" i="15"/>
  <c r="AH103" i="15"/>
  <c r="AH115" i="15"/>
  <c r="T103" i="15"/>
  <c r="AG103" i="15"/>
  <c r="AG115" i="15"/>
  <c r="AE95" i="15"/>
  <c r="R95" i="15"/>
  <c r="AE107" i="15"/>
  <c r="AG87" i="15"/>
  <c r="T87" i="15"/>
  <c r="R79" i="15"/>
  <c r="AE79" i="15"/>
  <c r="U79" i="15"/>
  <c r="AH79" i="15"/>
  <c r="R71" i="15"/>
  <c r="AE71" i="15"/>
  <c r="BQ42" i="11"/>
  <c r="AT42" i="11"/>
  <c r="O35" i="35"/>
  <c r="BM36" i="11"/>
  <c r="AP36" i="11"/>
  <c r="X63" i="15"/>
  <c r="AK63" i="15"/>
  <c r="AG55" i="15"/>
  <c r="T55" i="15"/>
  <c r="AT55" i="15"/>
  <c r="O55" i="15" a="1"/>
  <c r="O55" i="15" s="1"/>
  <c r="F27" i="22"/>
  <c r="Q55" i="15"/>
  <c r="AD55" i="15"/>
  <c r="BQ26" i="11"/>
  <c r="AT26" i="11"/>
  <c r="CF20" i="11"/>
  <c r="AU90" i="15"/>
  <c r="AM90" i="15"/>
  <c r="Z90" i="15"/>
  <c r="Y62" i="19" s="1"/>
  <c r="AF90" i="15"/>
  <c r="S90" i="15"/>
  <c r="O54" i="35"/>
  <c r="BM55" i="11"/>
  <c r="AP55" i="11"/>
  <c r="U82" i="15"/>
  <c r="AH82" i="15"/>
  <c r="O30" i="35"/>
  <c r="BM31" i="11"/>
  <c r="AP31" i="11"/>
  <c r="AT58" i="15"/>
  <c r="O58" i="15" a="1"/>
  <c r="O58" i="15" s="1"/>
  <c r="F30" i="22"/>
  <c r="AD58" i="15"/>
  <c r="Q58" i="15"/>
  <c r="CF15" i="11"/>
  <c r="X34" i="15"/>
  <c r="CF7" i="11"/>
  <c r="AU97" i="16"/>
  <c r="Z97" i="16"/>
  <c r="AD69" i="19" s="1"/>
  <c r="AM97" i="16"/>
  <c r="AM109" i="16"/>
  <c r="AU93" i="15"/>
  <c r="Z93" i="15"/>
  <c r="Y65" i="19" s="1"/>
  <c r="AM93" i="15"/>
  <c r="AM105" i="15"/>
  <c r="AO58" i="11"/>
  <c r="BL58" i="11"/>
  <c r="U85" i="15"/>
  <c r="AH85" i="15"/>
  <c r="AO34" i="11"/>
  <c r="BL34" i="11"/>
  <c r="X61" i="15"/>
  <c r="AK61" i="15"/>
  <c r="CF78" i="13"/>
  <c r="V104" i="17"/>
  <c r="AI104" i="17"/>
  <c r="AI116" i="17"/>
  <c r="V105" i="17"/>
  <c r="AH104" i="17"/>
  <c r="U104" i="17"/>
  <c r="AH116" i="17"/>
  <c r="U105" i="17"/>
  <c r="AJ96" i="17"/>
  <c r="W96" i="17"/>
  <c r="AJ108" i="17"/>
  <c r="S96" i="17"/>
  <c r="AF96" i="17"/>
  <c r="AF108" i="17"/>
  <c r="AR67" i="13"/>
  <c r="BO67" i="13"/>
  <c r="BO79" i="13"/>
  <c r="Y88" i="17"/>
  <c r="AL88" i="17"/>
  <c r="S88" i="17"/>
  <c r="AF88" i="17"/>
  <c r="R80" i="17"/>
  <c r="AE80" i="17"/>
  <c r="AT80" i="17"/>
  <c r="O80" i="17" a="1"/>
  <c r="O80" i="17" s="1"/>
  <c r="Q80" i="17"/>
  <c r="H52" i="22"/>
  <c r="AD80" i="17"/>
  <c r="AL72" i="17"/>
  <c r="Y72" i="17"/>
  <c r="BQ43" i="13"/>
  <c r="AT43" i="13"/>
  <c r="AH64" i="17"/>
  <c r="U64" i="17"/>
  <c r="AT56" i="17"/>
  <c r="O56" i="17" a="1"/>
  <c r="O56" i="17" s="1"/>
  <c r="H28" i="22"/>
  <c r="Q56" i="17"/>
  <c r="AD56" i="17"/>
  <c r="Y56" i="17"/>
  <c r="AL56" i="17"/>
  <c r="U20" i="35"/>
  <c r="BM21" i="13"/>
  <c r="AP21" i="13"/>
  <c r="AU48" i="17"/>
  <c r="Z48" i="17"/>
  <c r="AI20" i="19" s="1"/>
  <c r="AM48" i="17"/>
  <c r="AT19" i="13"/>
  <c r="BQ19" i="13"/>
  <c r="R40" i="17"/>
  <c r="V40" i="17"/>
  <c r="AT32" i="17"/>
  <c r="O32" i="17" a="1"/>
  <c r="O32" i="17" s="1"/>
  <c r="G5" i="26" s="1"/>
  <c r="H4" i="22"/>
  <c r="X101" i="16"/>
  <c r="AK101" i="16"/>
  <c r="AK113" i="16"/>
  <c r="T101" i="16"/>
  <c r="AG101" i="16"/>
  <c r="AG113" i="16"/>
  <c r="BO72" i="11"/>
  <c r="AR72" i="11"/>
  <c r="BO84" i="11"/>
  <c r="X77" i="15"/>
  <c r="AK77" i="15"/>
  <c r="AT77" i="15"/>
  <c r="F49" i="22"/>
  <c r="O77" i="15" a="1"/>
  <c r="O77" i="15" s="1"/>
  <c r="AD77" i="15"/>
  <c r="Q77" i="15"/>
  <c r="BL42" i="11"/>
  <c r="AO42" i="11"/>
  <c r="R69" i="15"/>
  <c r="AE69" i="15"/>
  <c r="Z34" i="32"/>
  <c r="AP34" i="32"/>
  <c r="X34" i="32"/>
  <c r="AP123" i="32"/>
  <c r="AP122" i="32"/>
  <c r="AP121" i="32"/>
  <c r="AP119" i="32"/>
  <c r="AP120" i="32"/>
  <c r="AP116" i="32"/>
  <c r="AP118" i="32"/>
  <c r="AP117" i="32"/>
  <c r="AP115" i="32"/>
  <c r="AP114" i="32"/>
  <c r="AP113" i="32"/>
  <c r="AP112" i="32"/>
  <c r="AP111" i="32"/>
  <c r="AP109" i="32"/>
  <c r="AP110" i="32"/>
  <c r="AP106" i="32"/>
  <c r="AP107" i="32"/>
  <c r="AP108" i="32"/>
  <c r="AP105" i="32"/>
  <c r="AP100" i="32"/>
  <c r="AP96" i="32"/>
  <c r="AP97" i="32"/>
  <c r="AP101" i="32"/>
  <c r="AP102" i="32"/>
  <c r="AP103" i="32"/>
  <c r="AP98" i="32"/>
  <c r="AP93" i="32"/>
  <c r="AP94" i="32"/>
  <c r="AP99" i="32"/>
  <c r="AP104" i="32"/>
  <c r="AP95" i="32"/>
  <c r="AP92" i="32"/>
  <c r="AO22" i="32"/>
  <c r="V22" i="32" a="1"/>
  <c r="V22" i="32" s="1"/>
  <c r="Z42" i="32"/>
  <c r="X42" i="32"/>
  <c r="AP42" i="32"/>
  <c r="Z72" i="32"/>
  <c r="X72" i="32"/>
  <c r="AP72" i="32"/>
  <c r="W49" i="32"/>
  <c r="AO49" i="32"/>
  <c r="V49" i="32" a="1"/>
  <c r="V49" i="32" s="1"/>
  <c r="Z49" i="32"/>
  <c r="Z87" i="32"/>
  <c r="X87" i="32"/>
  <c r="AP87" i="32"/>
  <c r="X99" i="32"/>
  <c r="Z66" i="32"/>
  <c r="AP66" i="32"/>
  <c r="X66" i="32"/>
  <c r="BM72" i="13"/>
  <c r="AP72" i="13"/>
  <c r="U71" i="35"/>
  <c r="BM84" i="13"/>
  <c r="AU99" i="17"/>
  <c r="Z99" i="17"/>
  <c r="AI71" i="19" s="1"/>
  <c r="AM99" i="17"/>
  <c r="AM111" i="17"/>
  <c r="Y91" i="17"/>
  <c r="AL91" i="17"/>
  <c r="AG83" i="17"/>
  <c r="T83" i="17"/>
  <c r="CF56" i="13"/>
  <c r="AQ54" i="13"/>
  <c r="BN54" i="13"/>
  <c r="R75" i="17"/>
  <c r="AE75" i="17"/>
  <c r="Q75" i="17"/>
  <c r="AD75" i="17"/>
  <c r="H47" i="22"/>
  <c r="AT75" i="17"/>
  <c r="O75" i="17" a="1"/>
  <c r="O75" i="17" s="1"/>
  <c r="AR46" i="13"/>
  <c r="BO46" i="13"/>
  <c r="AJ67" i="17"/>
  <c r="W67" i="17"/>
  <c r="S67" i="17"/>
  <c r="AF67" i="17"/>
  <c r="AL59" i="17"/>
  <c r="Y59" i="17"/>
  <c r="CF32" i="13"/>
  <c r="BN30" i="13"/>
  <c r="AQ30" i="13"/>
  <c r="U23" i="35"/>
  <c r="BM24" i="13"/>
  <c r="AP24" i="13"/>
  <c r="AT51" i="17"/>
  <c r="O51" i="17" a="1"/>
  <c r="O51" i="17" s="1"/>
  <c r="AD51" i="17"/>
  <c r="H23" i="22"/>
  <c r="Q51" i="17"/>
  <c r="AT22" i="13"/>
  <c r="BQ22" i="13"/>
  <c r="X43" i="17"/>
  <c r="CF16" i="13"/>
  <c r="S35" i="17"/>
  <c r="Y33" i="16"/>
  <c r="CF6" i="12"/>
  <c r="R9" i="35"/>
  <c r="AN9" i="35" s="1"/>
  <c r="AP10" i="12"/>
  <c r="T37" i="16"/>
  <c r="Y41" i="16"/>
  <c r="W41" i="16"/>
  <c r="AK45" i="16"/>
  <c r="X45" i="16"/>
  <c r="CF18" i="12"/>
  <c r="BO19" i="12"/>
  <c r="AR19" i="12"/>
  <c r="V49" i="16"/>
  <c r="AI49" i="16"/>
  <c r="AQ23" i="12"/>
  <c r="BN23" i="12"/>
  <c r="AI53" i="16"/>
  <c r="V53" i="16"/>
  <c r="AE57" i="16"/>
  <c r="R57" i="16"/>
  <c r="Y57" i="16"/>
  <c r="AL57" i="16"/>
  <c r="AT61" i="16"/>
  <c r="O61" i="16" a="1"/>
  <c r="O61" i="16" s="1"/>
  <c r="G33" i="22"/>
  <c r="Q61" i="16"/>
  <c r="AD61" i="16"/>
  <c r="AT65" i="16"/>
  <c r="O65" i="16" a="1"/>
  <c r="O65" i="16" s="1"/>
  <c r="G37" i="22"/>
  <c r="Q65" i="16"/>
  <c r="AD65" i="16"/>
  <c r="CF38" i="12"/>
  <c r="BO39" i="12"/>
  <c r="AR39" i="12"/>
  <c r="T69" i="16"/>
  <c r="AG69" i="16"/>
  <c r="AU69" i="16"/>
  <c r="AM69" i="16"/>
  <c r="Z69" i="16"/>
  <c r="AD41" i="19" s="1"/>
  <c r="BL46" i="12"/>
  <c r="AO46" i="12"/>
  <c r="U73" i="16"/>
  <c r="AH73" i="16"/>
  <c r="AT77" i="16"/>
  <c r="O77" i="16" a="1"/>
  <c r="O77" i="16" s="1"/>
  <c r="G49" i="22"/>
  <c r="AD77" i="16"/>
  <c r="Q77" i="16"/>
  <c r="AH77" i="16"/>
  <c r="U77" i="16"/>
  <c r="U81" i="16"/>
  <c r="AH81" i="16"/>
  <c r="AO29" i="32"/>
  <c r="V29" i="32" a="1"/>
  <c r="V29" i="32" s="1"/>
  <c r="AO91" i="32"/>
  <c r="W91" i="32"/>
  <c r="V91" i="32" a="1"/>
  <c r="V91" i="32" s="1"/>
  <c r="W103" i="32"/>
  <c r="U74" i="35"/>
  <c r="AP75" i="13"/>
  <c r="BM75" i="13"/>
  <c r="BM87" i="13"/>
  <c r="AU102" i="17"/>
  <c r="Z102" i="17"/>
  <c r="AI74" i="19" s="1"/>
  <c r="AM102" i="17"/>
  <c r="AM114" i="17"/>
  <c r="AR73" i="13"/>
  <c r="BO73" i="13"/>
  <c r="BO85" i="13"/>
  <c r="AL94" i="17"/>
  <c r="Y94" i="17"/>
  <c r="AL106" i="17"/>
  <c r="CF67" i="13"/>
  <c r="BL59" i="13"/>
  <c r="AO59" i="13"/>
  <c r="X86" i="17"/>
  <c r="AK86" i="17"/>
  <c r="BN57" i="13"/>
  <c r="AQ57" i="13"/>
  <c r="F7" i="27"/>
  <c r="F11" i="27"/>
  <c r="U50" i="35"/>
  <c r="BM51" i="13"/>
  <c r="AP51" i="13"/>
  <c r="V78" i="17"/>
  <c r="AI78" i="17"/>
  <c r="W70" i="17"/>
  <c r="AJ70" i="17"/>
  <c r="AH70" i="17"/>
  <c r="U70" i="17"/>
  <c r="AT62" i="17"/>
  <c r="O62" i="17" a="1"/>
  <c r="O62" i="17" s="1"/>
  <c r="Q62" i="17"/>
  <c r="AD62" i="17"/>
  <c r="H34" i="22"/>
  <c r="AR33" i="13"/>
  <c r="BO33" i="13"/>
  <c r="V54" i="17"/>
  <c r="AI54" i="17"/>
  <c r="X46" i="17"/>
  <c r="AK46" i="17"/>
  <c r="CF19" i="13"/>
  <c r="BN17" i="13"/>
  <c r="AQ17" i="13"/>
  <c r="AO11" i="13"/>
  <c r="T38" i="17"/>
  <c r="AQ9" i="13"/>
  <c r="T104" i="15"/>
  <c r="AG104" i="15"/>
  <c r="AG116" i="15"/>
  <c r="T105" i="15"/>
  <c r="AO69" i="11"/>
  <c r="BL69" i="11"/>
  <c r="BL81" i="11"/>
  <c r="Y96" i="15"/>
  <c r="AL96" i="15"/>
  <c r="AL108" i="15"/>
  <c r="W88" i="15"/>
  <c r="AJ88" i="15"/>
  <c r="AF88" i="15"/>
  <c r="S88" i="15"/>
  <c r="O52" i="35"/>
  <c r="AK52" i="35" s="1"/>
  <c r="BM53" i="11"/>
  <c r="AP53" i="11"/>
  <c r="V80" i="15"/>
  <c r="AI80" i="15"/>
  <c r="AT51" i="11"/>
  <c r="BQ51" i="11"/>
  <c r="V72" i="15"/>
  <c r="AI72" i="15"/>
  <c r="O64" i="15" a="1"/>
  <c r="O64" i="15" s="1"/>
  <c r="F36" i="22"/>
  <c r="AT64" i="15"/>
  <c r="Q64" i="15"/>
  <c r="AD64" i="15"/>
  <c r="CF37" i="11"/>
  <c r="AT35" i="11"/>
  <c r="BQ35" i="11"/>
  <c r="AH56" i="15"/>
  <c r="U56" i="15"/>
  <c r="BN27" i="11"/>
  <c r="AQ27" i="11"/>
  <c r="AJ48" i="15"/>
  <c r="W48" i="15"/>
  <c r="AT48" i="15"/>
  <c r="O48" i="15" a="1"/>
  <c r="O48" i="15" s="1"/>
  <c r="F20" i="22"/>
  <c r="Q48" i="15"/>
  <c r="AD48" i="15"/>
  <c r="V40" i="15"/>
  <c r="CF13" i="11"/>
  <c r="V57" i="15"/>
  <c r="AI57" i="15"/>
  <c r="U57" i="15"/>
  <c r="AH57" i="15"/>
  <c r="U33" i="15"/>
  <c r="CF6" i="11"/>
  <c r="O38" i="35"/>
  <c r="BM39" i="11"/>
  <c r="AP39" i="11"/>
  <c r="W66" i="15"/>
  <c r="AJ66" i="15"/>
  <c r="BQ59" i="12"/>
  <c r="AT59" i="12"/>
  <c r="BN83" i="12"/>
  <c r="BN71" i="12"/>
  <c r="AQ71" i="12"/>
  <c r="AR24" i="11"/>
  <c r="BO24" i="11"/>
  <c r="X37" i="15"/>
  <c r="Z40" i="32"/>
  <c r="AP40" i="32"/>
  <c r="X40" i="32"/>
  <c r="W40" i="32"/>
  <c r="AO40" i="32"/>
  <c r="V40" i="32" a="1"/>
  <c r="V40" i="32" s="1"/>
  <c r="BO88" i="13"/>
  <c r="AR76" i="13"/>
  <c r="BO76" i="13"/>
  <c r="BM70" i="13"/>
  <c r="U69" i="35"/>
  <c r="AP70" i="13"/>
  <c r="BM82" i="13"/>
  <c r="AG97" i="17"/>
  <c r="T97" i="17"/>
  <c r="AG109" i="17"/>
  <c r="BQ80" i="13"/>
  <c r="AT68" i="13"/>
  <c r="BQ68" i="13"/>
  <c r="AU89" i="17"/>
  <c r="Z89" i="17"/>
  <c r="AI61" i="19" s="1"/>
  <c r="AM89" i="17"/>
  <c r="U53" i="35"/>
  <c r="AP54" i="13"/>
  <c r="BM54" i="13"/>
  <c r="AT81" i="17"/>
  <c r="H53" i="22"/>
  <c r="O81" i="17" a="1"/>
  <c r="O81" i="17" s="1"/>
  <c r="Q81" i="17"/>
  <c r="AD81" i="17"/>
  <c r="BN52" i="13"/>
  <c r="AQ52" i="13"/>
  <c r="AE73" i="17"/>
  <c r="R73" i="17"/>
  <c r="V65" i="17"/>
  <c r="AI65" i="17"/>
  <c r="CF38" i="13"/>
  <c r="BQ36" i="13"/>
  <c r="AT36" i="13"/>
  <c r="BL30" i="13"/>
  <c r="AO30" i="13"/>
  <c r="V57" i="17"/>
  <c r="AI57" i="17"/>
  <c r="U49" i="17"/>
  <c r="AH49" i="17"/>
  <c r="AO14" i="13"/>
  <c r="X41" i="17"/>
  <c r="AT12" i="13"/>
  <c r="Y33" i="17"/>
  <c r="S33" i="17"/>
  <c r="AU32" i="16"/>
  <c r="U36" i="16"/>
  <c r="AU36" i="16"/>
  <c r="Z36" i="16"/>
  <c r="AD8" i="19" s="1"/>
  <c r="X40" i="16"/>
  <c r="R16" i="35"/>
  <c r="AN16" i="35" s="1"/>
  <c r="AP17" i="12"/>
  <c r="BM17" i="12"/>
  <c r="AT44" i="16"/>
  <c r="G16" i="22"/>
  <c r="O44" i="16" a="1"/>
  <c r="O44" i="16" s="1"/>
  <c r="AD44" i="16"/>
  <c r="Q44" i="16"/>
  <c r="T48" i="16"/>
  <c r="AG48" i="16"/>
  <c r="S52" i="16"/>
  <c r="AF52" i="16"/>
  <c r="AH52" i="16"/>
  <c r="U52" i="16"/>
  <c r="AR26" i="12"/>
  <c r="BO26" i="12"/>
  <c r="Y56" i="16"/>
  <c r="AL56" i="16"/>
  <c r="G28" i="22"/>
  <c r="AD56" i="16"/>
  <c r="Q56" i="16"/>
  <c r="AT56" i="16"/>
  <c r="O56" i="16" a="1"/>
  <c r="O56" i="16" s="1"/>
  <c r="T60" i="16"/>
  <c r="AG60" i="16"/>
  <c r="Y60" i="16"/>
  <c r="AL60" i="16"/>
  <c r="R36" i="35"/>
  <c r="AP37" i="12"/>
  <c r="BM37" i="12"/>
  <c r="AL64" i="16"/>
  <c r="Y64" i="16"/>
  <c r="BL41" i="12"/>
  <c r="AO41" i="12"/>
  <c r="AU68" i="16"/>
  <c r="Z68" i="16"/>
  <c r="AD40" i="19" s="1"/>
  <c r="AM68" i="16"/>
  <c r="AK72" i="16"/>
  <c r="X72" i="16"/>
  <c r="BL49" i="12"/>
  <c r="AO49" i="12"/>
  <c r="V76" i="16"/>
  <c r="AI76" i="16"/>
  <c r="AK80" i="16"/>
  <c r="X80" i="16"/>
  <c r="AF84" i="16"/>
  <c r="S84" i="16"/>
  <c r="V84" i="16"/>
  <c r="AI84" i="16"/>
  <c r="BQ58" i="12"/>
  <c r="AT58" i="12"/>
  <c r="T88" i="16"/>
  <c r="AG88" i="16"/>
  <c r="W92" i="16"/>
  <c r="AJ92" i="16"/>
  <c r="U92" i="16"/>
  <c r="AH92" i="16"/>
  <c r="AI96" i="16"/>
  <c r="V96" i="16"/>
  <c r="AI108" i="16"/>
  <c r="G68" i="22"/>
  <c r="AT96" i="16"/>
  <c r="O96" i="16" a="1"/>
  <c r="O96" i="16" s="1"/>
  <c r="Q96" i="16"/>
  <c r="AD96" i="16"/>
  <c r="AD108" i="16"/>
  <c r="AT100" i="16"/>
  <c r="O100" i="16" a="1"/>
  <c r="O100" i="16" s="1"/>
  <c r="G72" i="22"/>
  <c r="AD100" i="16"/>
  <c r="Q100" i="16"/>
  <c r="AD112" i="16"/>
  <c r="AG100" i="16"/>
  <c r="T100" i="16"/>
  <c r="AG112" i="16"/>
  <c r="X104" i="16"/>
  <c r="AK104" i="16"/>
  <c r="AK116" i="16"/>
  <c r="X105" i="16"/>
  <c r="AH99" i="15"/>
  <c r="U99" i="15"/>
  <c r="AH111" i="15"/>
  <c r="AG99" i="15"/>
  <c r="T99" i="15"/>
  <c r="AG111" i="15"/>
  <c r="Y91" i="15"/>
  <c r="AL91" i="15"/>
  <c r="BQ62" i="11"/>
  <c r="AT62" i="11"/>
  <c r="O55" i="35"/>
  <c r="BM56" i="11"/>
  <c r="AP56" i="11"/>
  <c r="R83" i="15"/>
  <c r="AE83" i="15"/>
  <c r="BO54" i="11"/>
  <c r="AR54" i="11"/>
  <c r="AF75" i="15"/>
  <c r="S75" i="15"/>
  <c r="V75" i="15"/>
  <c r="AI75" i="15"/>
  <c r="S67" i="15"/>
  <c r="AF67" i="15"/>
  <c r="BN38" i="11"/>
  <c r="AQ38" i="11"/>
  <c r="V59" i="15"/>
  <c r="AI59" i="15"/>
  <c r="AU51" i="15"/>
  <c r="AM51" i="15"/>
  <c r="Z51" i="15"/>
  <c r="Y23" i="19" s="1"/>
  <c r="R51" i="15"/>
  <c r="AE51" i="15"/>
  <c r="BO22" i="11"/>
  <c r="AR22" i="11"/>
  <c r="X43" i="15"/>
  <c r="O7" i="35"/>
  <c r="AP8" i="11"/>
  <c r="W35" i="15"/>
  <c r="BO17" i="11"/>
  <c r="AR17" i="11"/>
  <c r="AT36" i="11"/>
  <c r="BQ36" i="11"/>
  <c r="T49" i="15"/>
  <c r="AG49" i="15"/>
  <c r="R49" i="15"/>
  <c r="AE49" i="15"/>
  <c r="AO14" i="11"/>
  <c r="Y41" i="15"/>
  <c r="V36" i="15"/>
  <c r="O70" i="35"/>
  <c r="BM71" i="11"/>
  <c r="AP71" i="11"/>
  <c r="BM83" i="11"/>
  <c r="R98" i="15"/>
  <c r="AE98" i="15"/>
  <c r="AE110" i="15"/>
  <c r="AR69" i="11"/>
  <c r="BO69" i="11"/>
  <c r="BO81" i="11"/>
  <c r="Y74" i="15"/>
  <c r="AL74" i="15"/>
  <c r="BL23" i="11"/>
  <c r="AO23" i="11"/>
  <c r="T50" i="15"/>
  <c r="AG50" i="15"/>
  <c r="AT75" i="12"/>
  <c r="BQ75" i="12"/>
  <c r="BQ87" i="12"/>
  <c r="T101" i="15"/>
  <c r="AG101" i="15"/>
  <c r="AG113" i="15"/>
  <c r="Y101" i="15"/>
  <c r="AL101" i="15"/>
  <c r="AL113" i="15"/>
  <c r="AJ45" i="15"/>
  <c r="W45" i="15"/>
  <c r="X45" i="15"/>
  <c r="AK45" i="15"/>
  <c r="W48" i="32"/>
  <c r="AO48" i="32"/>
  <c r="V48" i="32" a="1"/>
  <c r="V48" i="32" s="1"/>
  <c r="Z90" i="32"/>
  <c r="AP90" i="32"/>
  <c r="X90" i="32"/>
  <c r="X102" i="32"/>
  <c r="W90" i="32"/>
  <c r="AO90" i="32"/>
  <c r="V90" i="32" a="1"/>
  <c r="V90" i="32" s="1"/>
  <c r="W102" i="32"/>
  <c r="AG100" i="17"/>
  <c r="T100" i="17"/>
  <c r="AG112" i="17"/>
  <c r="AF100" i="17"/>
  <c r="S100" i="17"/>
  <c r="AF112" i="17"/>
  <c r="U64" i="35"/>
  <c r="BM65" i="13"/>
  <c r="AP65" i="13"/>
  <c r="R92" i="17"/>
  <c r="AE92" i="17"/>
  <c r="U56" i="35"/>
  <c r="BM57" i="13"/>
  <c r="AP57" i="13"/>
  <c r="AF84" i="17"/>
  <c r="S84" i="17"/>
  <c r="U48" i="35"/>
  <c r="AP49" i="13"/>
  <c r="BM49" i="13"/>
  <c r="CF49" i="13"/>
  <c r="AT47" i="13"/>
  <c r="BQ47" i="13"/>
  <c r="Y68" i="17"/>
  <c r="AL68" i="17"/>
  <c r="X68" i="17"/>
  <c r="AK68" i="17"/>
  <c r="AJ60" i="17"/>
  <c r="W60" i="17"/>
  <c r="BQ31" i="13"/>
  <c r="AT31" i="13"/>
  <c r="AO25" i="13"/>
  <c r="BL25" i="13"/>
  <c r="H24" i="22"/>
  <c r="AT52" i="17"/>
  <c r="O52" i="17" a="1"/>
  <c r="O52" i="17" s="1"/>
  <c r="AD52" i="17"/>
  <c r="Q52" i="17"/>
  <c r="S44" i="17"/>
  <c r="AF44" i="17"/>
  <c r="V44" i="17"/>
  <c r="AI44" i="17"/>
  <c r="AQ15" i="13"/>
  <c r="T36" i="17"/>
  <c r="H8" i="22"/>
  <c r="Q36" i="17"/>
  <c r="AT36" i="17"/>
  <c r="O36" i="17" a="1"/>
  <c r="O36" i="17" s="1"/>
  <c r="AO75" i="11"/>
  <c r="BL75" i="11"/>
  <c r="BL87" i="11"/>
  <c r="U102" i="15"/>
  <c r="AH102" i="15"/>
  <c r="AH114" i="15"/>
  <c r="BN73" i="11"/>
  <c r="AQ73" i="11"/>
  <c r="BN85" i="11"/>
  <c r="AU94" i="15"/>
  <c r="Z94" i="15"/>
  <c r="Y66" i="19" s="1"/>
  <c r="AM94" i="15"/>
  <c r="AM106" i="15"/>
  <c r="X94" i="15"/>
  <c r="AK94" i="15"/>
  <c r="AK106" i="15"/>
  <c r="AU86" i="15"/>
  <c r="AM86" i="15"/>
  <c r="Z86" i="15"/>
  <c r="Y58" i="19" s="1"/>
  <c r="AQ57" i="11"/>
  <c r="BN57" i="11"/>
  <c r="V78" i="15"/>
  <c r="AI78" i="15"/>
  <c r="W70" i="15"/>
  <c r="AJ70" i="15"/>
  <c r="CF43" i="11"/>
  <c r="AQ41" i="11"/>
  <c r="BN41" i="11"/>
  <c r="O34" i="35"/>
  <c r="AP35" i="11"/>
  <c r="BM35" i="11"/>
  <c r="X62" i="15"/>
  <c r="AK62" i="15"/>
  <c r="AT33" i="11"/>
  <c r="BQ33" i="11"/>
  <c r="Y54" i="15"/>
  <c r="AL54" i="15"/>
  <c r="X46" i="15"/>
  <c r="AK46" i="15"/>
  <c r="Y46" i="15"/>
  <c r="AL46" i="15"/>
  <c r="AU38" i="15"/>
  <c r="Z38" i="15"/>
  <c r="Y10" i="19" s="1"/>
  <c r="Z51" i="32"/>
  <c r="X51" i="32"/>
  <c r="AP51" i="32"/>
  <c r="W81" i="32"/>
  <c r="AO81" i="32"/>
  <c r="V81" i="32" a="1"/>
  <c r="V81" i="32" s="1"/>
  <c r="W93" i="32"/>
  <c r="AJ103" i="17"/>
  <c r="W103" i="17"/>
  <c r="AJ115" i="17"/>
  <c r="AO68" i="13"/>
  <c r="BL68" i="13"/>
  <c r="BL80" i="13"/>
  <c r="AE95" i="17"/>
  <c r="R95" i="17"/>
  <c r="AE107" i="17"/>
  <c r="U87" i="17"/>
  <c r="AH87" i="17"/>
  <c r="V87" i="17"/>
  <c r="AI87" i="17"/>
  <c r="U51" i="35"/>
  <c r="BM52" i="13"/>
  <c r="AP52" i="13"/>
  <c r="AJ79" i="17"/>
  <c r="W79" i="17"/>
  <c r="BN50" i="13"/>
  <c r="AQ50" i="13"/>
  <c r="U43" i="35"/>
  <c r="BM44" i="13"/>
  <c r="AP44" i="13"/>
  <c r="AE71" i="17"/>
  <c r="R71" i="17"/>
  <c r="AG63" i="17"/>
  <c r="T63" i="17"/>
  <c r="AR34" i="13"/>
  <c r="BO34" i="13"/>
  <c r="Y55" i="17"/>
  <c r="AL55" i="17"/>
  <c r="X47" i="17"/>
  <c r="AK47" i="17"/>
  <c r="W47" i="17"/>
  <c r="AJ47" i="17"/>
  <c r="W39" i="17"/>
  <c r="S35" i="16"/>
  <c r="CF8" i="12"/>
  <c r="AO12" i="12"/>
  <c r="U39" i="16"/>
  <c r="AT13" i="12"/>
  <c r="R43" i="16"/>
  <c r="Y43" i="16"/>
  <c r="AT47" i="16"/>
  <c r="O47" i="16" a="1"/>
  <c r="O47" i="16" s="1"/>
  <c r="G19" i="22"/>
  <c r="Q47" i="16"/>
  <c r="AD47" i="16"/>
  <c r="AJ47" i="16"/>
  <c r="W47" i="16"/>
  <c r="BO21" i="12"/>
  <c r="AR21" i="12"/>
  <c r="AU51" i="16"/>
  <c r="Z51" i="16"/>
  <c r="AD23" i="19" s="1"/>
  <c r="AM51" i="16"/>
  <c r="R27" i="35"/>
  <c r="AP28" i="12"/>
  <c r="BM28" i="12"/>
  <c r="AK55" i="16"/>
  <c r="X55" i="16"/>
  <c r="BL32" i="12"/>
  <c r="AO32" i="12"/>
  <c r="Y59" i="16"/>
  <c r="AL59" i="16"/>
  <c r="AL63" i="16"/>
  <c r="Y63" i="16"/>
  <c r="CF36" i="12"/>
  <c r="BN37" i="12"/>
  <c r="AQ37" i="12"/>
  <c r="AU67" i="16"/>
  <c r="Z67" i="16"/>
  <c r="AD39" i="19" s="1"/>
  <c r="AM67" i="16"/>
  <c r="BO41" i="12"/>
  <c r="AR41" i="12"/>
  <c r="R43" i="35"/>
  <c r="AN43" i="35" s="1"/>
  <c r="AP44" i="12"/>
  <c r="BM44" i="12"/>
  <c r="AU71" i="16"/>
  <c r="AM71" i="16"/>
  <c r="Z71" i="16"/>
  <c r="AD43" i="19" s="1"/>
  <c r="AU75" i="16"/>
  <c r="Z75" i="16"/>
  <c r="AD47" i="19" s="1"/>
  <c r="AM75" i="16"/>
  <c r="G47" i="22"/>
  <c r="AT75" i="16"/>
  <c r="O75" i="16" a="1"/>
  <c r="O75" i="16" s="1"/>
  <c r="Q75" i="16"/>
  <c r="AD75" i="16"/>
  <c r="BO49" i="12"/>
  <c r="AR49" i="12"/>
  <c r="R51" i="35"/>
  <c r="BM52" i="12"/>
  <c r="AP52" i="12"/>
  <c r="R79" i="16"/>
  <c r="AE79" i="16"/>
  <c r="BQ53" i="12"/>
  <c r="AT53" i="12"/>
  <c r="CF56" i="12"/>
  <c r="AR57" i="12"/>
  <c r="BO57" i="12"/>
  <c r="R59" i="35"/>
  <c r="BM60" i="12"/>
  <c r="AP60" i="12"/>
  <c r="W87" i="16"/>
  <c r="AJ87" i="16"/>
  <c r="AQ61" i="12"/>
  <c r="BN61" i="12"/>
  <c r="W91" i="16"/>
  <c r="AJ91" i="16"/>
  <c r="R67" i="35"/>
  <c r="AP68" i="12"/>
  <c r="BM68" i="12"/>
  <c r="BM80" i="12"/>
  <c r="U95" i="16"/>
  <c r="AH95" i="16"/>
  <c r="AH107" i="16"/>
  <c r="AH99" i="16"/>
  <c r="U99" i="16"/>
  <c r="AH111" i="16"/>
  <c r="BL88" i="12"/>
  <c r="BL76" i="12"/>
  <c r="AO76" i="12"/>
  <c r="U103" i="16"/>
  <c r="AH103" i="16"/>
  <c r="AH115" i="16"/>
  <c r="AR77" i="12"/>
  <c r="BO77" i="12"/>
  <c r="BO89" i="12"/>
  <c r="AR78" i="12"/>
  <c r="AQ76" i="11"/>
  <c r="BN76" i="11"/>
  <c r="BN88" i="11"/>
  <c r="O69" i="35"/>
  <c r="AP70" i="11"/>
  <c r="BM70" i="11"/>
  <c r="BM82" i="11"/>
  <c r="R97" i="15"/>
  <c r="AE97" i="15"/>
  <c r="AE109" i="15"/>
  <c r="X89" i="15"/>
  <c r="AK89" i="15"/>
  <c r="W89" i="15"/>
  <c r="AJ89" i="15"/>
  <c r="U81" i="15"/>
  <c r="AH81" i="15"/>
  <c r="BO52" i="11"/>
  <c r="AR52" i="11"/>
  <c r="O45" i="35"/>
  <c r="AK45" i="35" s="1"/>
  <c r="AP46" i="11"/>
  <c r="BM46" i="11"/>
  <c r="AK73" i="15"/>
  <c r="X73" i="15"/>
  <c r="S65" i="15"/>
  <c r="AF65" i="15"/>
  <c r="X65" i="15"/>
  <c r="AK65" i="15"/>
  <c r="O11" i="35"/>
  <c r="AP12" i="11"/>
  <c r="AT39" i="15"/>
  <c r="O39" i="15" a="1"/>
  <c r="O39" i="15" s="1"/>
  <c r="F11" i="22"/>
  <c r="Q39" i="15"/>
  <c r="AK85" i="16"/>
  <c r="X85" i="16"/>
  <c r="U85" i="16"/>
  <c r="AH85" i="16"/>
  <c r="BL66" i="12"/>
  <c r="AO66" i="12"/>
  <c r="BL78" i="12"/>
  <c r="AE93" i="16"/>
  <c r="R93" i="16"/>
  <c r="AE105" i="16"/>
  <c r="AO26" i="11"/>
  <c r="BL26" i="11"/>
  <c r="R53" i="15"/>
  <c r="AE53" i="15"/>
  <c r="Z89" i="32"/>
  <c r="X89" i="32"/>
  <c r="AP89" i="32"/>
  <c r="X101" i="32"/>
  <c r="AO63" i="32"/>
  <c r="W63" i="32"/>
  <c r="Z63" i="32"/>
  <c r="V63" i="32" a="1"/>
  <c r="V63" i="32" s="1"/>
  <c r="BQ77" i="13"/>
  <c r="AT77" i="13"/>
  <c r="BQ89" i="13"/>
  <c r="AT78" i="13"/>
  <c r="AG98" i="17"/>
  <c r="T98" i="17"/>
  <c r="AG110" i="17"/>
  <c r="U62" i="35"/>
  <c r="BM63" i="13"/>
  <c r="AP63" i="13"/>
  <c r="AK90" i="17"/>
  <c r="X90" i="17"/>
  <c r="J7" i="27"/>
  <c r="J11" i="27"/>
  <c r="Y82" i="17"/>
  <c r="AL82" i="17"/>
  <c r="AF74" i="17"/>
  <c r="S74" i="17"/>
  <c r="CF47" i="13"/>
  <c r="BN45" i="13"/>
  <c r="AQ45" i="13"/>
  <c r="AO39" i="13"/>
  <c r="BL39" i="13"/>
  <c r="AF66" i="17"/>
  <c r="S66" i="17"/>
  <c r="AQ37" i="13"/>
  <c r="BN37" i="13"/>
  <c r="U30" i="35"/>
  <c r="BM31" i="13"/>
  <c r="AP31" i="13"/>
  <c r="AL58" i="17"/>
  <c r="Y58" i="17"/>
  <c r="U50" i="17"/>
  <c r="AH50" i="17"/>
  <c r="BO21" i="13"/>
  <c r="AR21" i="13"/>
  <c r="R42" i="17"/>
  <c r="CF15" i="13"/>
  <c r="AR13" i="13"/>
  <c r="AG100" i="15"/>
  <c r="T100" i="15"/>
  <c r="AG112" i="15"/>
  <c r="AJ100" i="15"/>
  <c r="W100" i="15"/>
  <c r="AJ112" i="15"/>
  <c r="X92" i="15"/>
  <c r="AK92" i="15"/>
  <c r="AU92" i="15"/>
  <c r="Z92" i="15"/>
  <c r="Y64" i="19" s="1"/>
  <c r="AM92" i="15"/>
  <c r="AL84" i="15"/>
  <c r="Y84" i="15"/>
  <c r="AT55" i="11"/>
  <c r="BQ55" i="11"/>
  <c r="O48" i="35"/>
  <c r="AK48" i="35" s="1"/>
  <c r="BM49" i="11"/>
  <c r="AP49" i="11"/>
  <c r="F48" i="22"/>
  <c r="AT76" i="15"/>
  <c r="O76" i="15" a="1"/>
  <c r="O76" i="15" s="1"/>
  <c r="AD76" i="15"/>
  <c r="Q76" i="15"/>
  <c r="BL41" i="11"/>
  <c r="AO41" i="11"/>
  <c r="R68" i="15"/>
  <c r="AE68" i="15"/>
  <c r="F32" i="22"/>
  <c r="AT60" i="15"/>
  <c r="O60" i="15" a="1"/>
  <c r="O60" i="15" s="1"/>
  <c r="AD60" i="15"/>
  <c r="Q60" i="15"/>
  <c r="CF33" i="11"/>
  <c r="AK52" i="15"/>
  <c r="X52" i="15"/>
  <c r="O16" i="35"/>
  <c r="BM17" i="11"/>
  <c r="AP17" i="11"/>
  <c r="R44" i="15"/>
  <c r="AE44" i="15"/>
  <c r="BQ45" i="11"/>
  <c r="AT45" i="11"/>
  <c r="AR13" i="11"/>
  <c r="X89" i="16"/>
  <c r="AK89" i="16"/>
  <c r="U89" i="16"/>
  <c r="AH89" i="16"/>
  <c r="CC6" i="8"/>
  <c r="AI6" i="8"/>
  <c r="BW7" i="8"/>
  <c r="AC7" i="8"/>
  <c r="BY8" i="8"/>
  <c r="AE8" i="8"/>
  <c r="BU10" i="8"/>
  <c r="AA10" i="8"/>
  <c r="BY12" i="8"/>
  <c r="AE12" i="8"/>
  <c r="BW15" i="8"/>
  <c r="AC15" i="8"/>
  <c r="BU18" i="8"/>
  <c r="AX18" i="8"/>
  <c r="AA18" i="8"/>
  <c r="CA25" i="8"/>
  <c r="BD25" i="8"/>
  <c r="AG25" i="8"/>
  <c r="BU30" i="8"/>
  <c r="AA30" i="8"/>
  <c r="AX30" i="8"/>
  <c r="Y33" i="8"/>
  <c r="AB60" i="5" s="1"/>
  <c r="M32" i="19" s="1"/>
  <c r="AV33" i="8"/>
  <c r="AO60" i="5" s="1"/>
  <c r="CC34" i="8"/>
  <c r="AI34" i="8"/>
  <c r="BF34" i="8"/>
  <c r="CA37" i="8"/>
  <c r="BD37" i="8"/>
  <c r="AG37" i="8"/>
  <c r="AV41" i="8"/>
  <c r="AO68" i="5" s="1"/>
  <c r="Y41" i="8"/>
  <c r="AB68" i="5" s="1"/>
  <c r="M40" i="19" s="1"/>
  <c r="R5" i="8"/>
  <c r="S5" i="8"/>
  <c r="I4" i="35" s="1"/>
  <c r="BS12" i="8"/>
  <c r="D39" i="5"/>
  <c r="BT13" i="8"/>
  <c r="Z13" i="8"/>
  <c r="S13" i="8"/>
  <c r="R13" i="8"/>
  <c r="BT17" i="8"/>
  <c r="AW17" i="8"/>
  <c r="Z17" i="8"/>
  <c r="S17" i="8"/>
  <c r="R17" i="8"/>
  <c r="BT21" i="8"/>
  <c r="Z21" i="8"/>
  <c r="AW21" i="8"/>
  <c r="S21" i="8"/>
  <c r="R21" i="8"/>
  <c r="BS24" i="8"/>
  <c r="D51" i="5"/>
  <c r="CD26" i="8"/>
  <c r="AJ26" i="8"/>
  <c r="BG26" i="8"/>
  <c r="CB29" i="8"/>
  <c r="BE29" i="8"/>
  <c r="AH29" i="8"/>
  <c r="BZ32" i="8"/>
  <c r="BC32" i="8"/>
  <c r="AF32" i="8"/>
  <c r="CD34" i="8"/>
  <c r="AJ34" i="8"/>
  <c r="BG34" i="8"/>
  <c r="BZ36" i="8"/>
  <c r="AF36" i="8"/>
  <c r="BC36" i="8"/>
  <c r="BT41" i="8"/>
  <c r="AW41" i="8"/>
  <c r="Z41" i="8"/>
  <c r="S41" i="8"/>
  <c r="R41" i="8"/>
  <c r="BX43" i="8"/>
  <c r="BA43" i="8"/>
  <c r="AD43" i="8"/>
  <c r="BX47" i="8"/>
  <c r="BA47" i="8"/>
  <c r="AD47" i="8"/>
  <c r="BT49" i="8"/>
  <c r="Z49" i="8"/>
  <c r="R49" i="8"/>
  <c r="AW49" i="8"/>
  <c r="S49" i="8"/>
  <c r="BV54" i="8"/>
  <c r="AB54" i="8"/>
  <c r="AY54" i="8"/>
  <c r="W54" i="8"/>
  <c r="U54" i="8"/>
  <c r="T54" i="8"/>
  <c r="BX55" i="8"/>
  <c r="AD55" i="8"/>
  <c r="BA55" i="8"/>
  <c r="CM6" i="8"/>
  <c r="CB57" i="8"/>
  <c r="BE57" i="8"/>
  <c r="AH57" i="8"/>
  <c r="BS60" i="8"/>
  <c r="D87" i="5"/>
  <c r="AS87" i="5" s="1"/>
  <c r="BV62" i="8"/>
  <c r="AB62" i="8"/>
  <c r="AY62" i="8"/>
  <c r="T62" i="8"/>
  <c r="W62" i="8"/>
  <c r="U62" i="8"/>
  <c r="BZ64" i="8"/>
  <c r="BC64" i="8"/>
  <c r="AF64" i="8"/>
  <c r="BS68" i="8"/>
  <c r="D95" i="5"/>
  <c r="AS95" i="5" s="1"/>
  <c r="BS76" i="8"/>
  <c r="D103" i="5"/>
  <c r="AS103" i="5" s="1"/>
  <c r="CD12" i="10"/>
  <c r="AJ12" i="10"/>
  <c r="BZ14" i="10"/>
  <c r="AF14" i="10"/>
  <c r="CD16" i="10"/>
  <c r="AJ16" i="10"/>
  <c r="BS18" i="10"/>
  <c r="D45" i="14"/>
  <c r="CB19" i="10"/>
  <c r="AH19" i="10"/>
  <c r="BE19" i="10"/>
  <c r="BZ22" i="10"/>
  <c r="AF22" i="10"/>
  <c r="BC22" i="10"/>
  <c r="BV24" i="10"/>
  <c r="AY24" i="10"/>
  <c r="U24" i="10"/>
  <c r="T24" i="10"/>
  <c r="AB24" i="10"/>
  <c r="W24" i="10"/>
  <c r="CB27" i="10"/>
  <c r="AH27" i="10"/>
  <c r="BE27" i="10"/>
  <c r="BT31" i="10"/>
  <c r="AW31" i="10"/>
  <c r="Z31" i="10"/>
  <c r="S31" i="10"/>
  <c r="R31" i="10"/>
  <c r="BX33" i="10"/>
  <c r="BA33" i="10"/>
  <c r="AD33" i="10"/>
  <c r="BT35" i="10"/>
  <c r="AW35" i="10"/>
  <c r="Z35" i="10"/>
  <c r="S35" i="10"/>
  <c r="R35" i="10"/>
  <c r="BZ38" i="10"/>
  <c r="AF38" i="10"/>
  <c r="BC38" i="10"/>
  <c r="CB43" i="10"/>
  <c r="BE43" i="10"/>
  <c r="AH43" i="10"/>
  <c r="BX45" i="10"/>
  <c r="AD45" i="10"/>
  <c r="BA45" i="10"/>
  <c r="BZ46" i="10"/>
  <c r="BC46" i="10"/>
  <c r="AF46" i="10"/>
  <c r="BX49" i="10"/>
  <c r="BA49" i="10"/>
  <c r="AD49" i="10"/>
  <c r="BS50" i="10"/>
  <c r="D77" i="14"/>
  <c r="CB51" i="10"/>
  <c r="BE51" i="10"/>
  <c r="AH51" i="10"/>
  <c r="BS54" i="10"/>
  <c r="D81" i="14"/>
  <c r="CB55" i="10"/>
  <c r="BE55" i="10"/>
  <c r="AH55" i="10"/>
  <c r="CQ6" i="10"/>
  <c r="J8" i="27" s="1"/>
  <c r="BT59" i="10"/>
  <c r="AW59" i="10"/>
  <c r="Z59" i="10"/>
  <c r="S59" i="10"/>
  <c r="R59" i="10"/>
  <c r="CB59" i="10"/>
  <c r="BE59" i="10"/>
  <c r="AH59" i="10"/>
  <c r="BX61" i="10"/>
  <c r="BA61" i="10"/>
  <c r="AD61" i="10"/>
  <c r="BT63" i="10"/>
  <c r="Z63" i="10"/>
  <c r="S63" i="10"/>
  <c r="AW63" i="10"/>
  <c r="R63" i="10"/>
  <c r="BX65" i="10"/>
  <c r="BA65" i="10"/>
  <c r="AD65" i="10"/>
  <c r="BT67" i="10"/>
  <c r="S67" i="10"/>
  <c r="R67" i="10"/>
  <c r="AW67" i="10"/>
  <c r="Z67" i="10"/>
  <c r="AW79" i="10"/>
  <c r="CD68" i="10"/>
  <c r="BG68" i="10"/>
  <c r="AJ68" i="10"/>
  <c r="BG80" i="10"/>
  <c r="BX69" i="10"/>
  <c r="AD69" i="10"/>
  <c r="BA69" i="10"/>
  <c r="BA81" i="10"/>
  <c r="BZ70" i="10"/>
  <c r="BC70" i="10"/>
  <c r="AF70" i="10"/>
  <c r="BC82" i="10"/>
  <c r="BZ74" i="10"/>
  <c r="BC74" i="10"/>
  <c r="AF74" i="10"/>
  <c r="BC86" i="10"/>
  <c r="BV76" i="10"/>
  <c r="AY76" i="10"/>
  <c r="AB76" i="10"/>
  <c r="T76" i="10"/>
  <c r="W76" i="10"/>
  <c r="U76" i="10"/>
  <c r="AY88" i="10"/>
  <c r="BS87" i="8"/>
  <c r="D114" i="5"/>
  <c r="AS114" i="5" s="1"/>
  <c r="BS5" i="8"/>
  <c r="D32" i="5"/>
  <c r="BT6" i="8"/>
  <c r="Z6" i="8"/>
  <c r="R6" i="8"/>
  <c r="S6" i="8"/>
  <c r="CB6" i="8"/>
  <c r="AH6" i="8"/>
  <c r="BV7" i="8"/>
  <c r="AB7" i="8"/>
  <c r="T7" i="8"/>
  <c r="W7" i="8"/>
  <c r="U7" i="8"/>
  <c r="CD7" i="8"/>
  <c r="AJ7" i="8"/>
  <c r="BX8" i="8"/>
  <c r="AD8" i="8"/>
  <c r="BS9" i="8"/>
  <c r="D36" i="5"/>
  <c r="BZ9" i="8"/>
  <c r="AF9" i="8"/>
  <c r="BT10" i="8"/>
  <c r="Z10" i="8"/>
  <c r="R10" i="8"/>
  <c r="S10" i="8"/>
  <c r="CB10" i="8"/>
  <c r="AH10" i="8"/>
  <c r="BV11" i="8"/>
  <c r="AB11" i="8"/>
  <c r="W11" i="8"/>
  <c r="U11" i="8"/>
  <c r="T11" i="8"/>
  <c r="CD11" i="8"/>
  <c r="AJ11" i="8"/>
  <c r="BX12" i="8"/>
  <c r="AD12" i="8"/>
  <c r="BS13" i="8"/>
  <c r="D40" i="5"/>
  <c r="BZ13" i="8"/>
  <c r="AF13" i="8"/>
  <c r="BT14" i="8"/>
  <c r="Z14" i="8"/>
  <c r="R14" i="8"/>
  <c r="S14" i="8"/>
  <c r="CB14" i="8"/>
  <c r="AH14" i="8"/>
  <c r="BV15" i="8"/>
  <c r="U15" i="8"/>
  <c r="W15" i="8"/>
  <c r="AB15" i="8"/>
  <c r="T15" i="8"/>
  <c r="CD15" i="8"/>
  <c r="AJ15" i="8"/>
  <c r="BX16" i="8"/>
  <c r="AD16" i="8"/>
  <c r="BS17" i="8"/>
  <c r="D44" i="5"/>
  <c r="BZ17" i="8"/>
  <c r="BC17" i="8"/>
  <c r="AF17" i="8"/>
  <c r="BT18" i="8"/>
  <c r="S18" i="8"/>
  <c r="Z18" i="8"/>
  <c r="R18" i="8"/>
  <c r="AW18" i="8"/>
  <c r="CB18" i="8"/>
  <c r="AH18" i="8"/>
  <c r="BE18" i="8"/>
  <c r="BV19" i="8"/>
  <c r="T19" i="8"/>
  <c r="U19" i="8"/>
  <c r="W19" i="8"/>
  <c r="AY19" i="8"/>
  <c r="AB19" i="8"/>
  <c r="CD19" i="8"/>
  <c r="BG19" i="8"/>
  <c r="AJ19" i="8"/>
  <c r="BX20" i="8"/>
  <c r="AD20" i="8"/>
  <c r="BA20" i="8"/>
  <c r="BS21" i="8"/>
  <c r="D48" i="5"/>
  <c r="BZ21" i="8"/>
  <c r="AF21" i="8"/>
  <c r="BC21" i="8"/>
  <c r="BT22" i="8"/>
  <c r="Z22" i="8"/>
  <c r="AW22" i="8"/>
  <c r="S22" i="8"/>
  <c r="R22" i="8"/>
  <c r="CB22" i="8"/>
  <c r="BE22" i="8"/>
  <c r="AH22" i="8"/>
  <c r="BV23" i="8"/>
  <c r="AB23" i="8"/>
  <c r="W23" i="8"/>
  <c r="U23" i="8"/>
  <c r="T23" i="8"/>
  <c r="AY23" i="8"/>
  <c r="CD23" i="8"/>
  <c r="BG23" i="8"/>
  <c r="AJ23" i="8"/>
  <c r="BX24" i="8"/>
  <c r="BA24" i="8"/>
  <c r="AD24" i="8"/>
  <c r="BS25" i="8"/>
  <c r="D52" i="5"/>
  <c r="BZ25" i="8"/>
  <c r="BC25" i="8"/>
  <c r="AF25" i="8"/>
  <c r="BT26" i="8"/>
  <c r="AW26" i="8"/>
  <c r="Z26" i="8"/>
  <c r="R26" i="8"/>
  <c r="S26" i="8"/>
  <c r="CB26" i="8"/>
  <c r="BE26" i="8"/>
  <c r="AH26" i="8"/>
  <c r="BV27" i="8"/>
  <c r="AB27" i="8"/>
  <c r="U27" i="8"/>
  <c r="AY27" i="8"/>
  <c r="T27" i="8"/>
  <c r="W27" i="8"/>
  <c r="CD27" i="8"/>
  <c r="BG27" i="8"/>
  <c r="AJ27" i="8"/>
  <c r="BX28" i="8"/>
  <c r="BA28" i="8"/>
  <c r="AD28" i="8"/>
  <c r="BS29" i="8"/>
  <c r="D56" i="5"/>
  <c r="BZ29" i="8"/>
  <c r="BC29" i="8"/>
  <c r="AF29" i="8"/>
  <c r="BT30" i="8"/>
  <c r="R30" i="8"/>
  <c r="AW30" i="8"/>
  <c r="Z30" i="8"/>
  <c r="S30" i="8"/>
  <c r="CB30" i="8"/>
  <c r="AH30" i="8"/>
  <c r="BE30" i="8"/>
  <c r="BV31" i="8"/>
  <c r="AY31" i="8"/>
  <c r="U31" i="8"/>
  <c r="AB31" i="8"/>
  <c r="T31" i="8"/>
  <c r="W31" i="8"/>
  <c r="CD31" i="8"/>
  <c r="AJ31" i="8"/>
  <c r="BG31" i="8"/>
  <c r="BX32" i="8"/>
  <c r="AD32" i="8"/>
  <c r="BA32" i="8"/>
  <c r="BS33" i="8"/>
  <c r="D60" i="5"/>
  <c r="BZ33" i="8"/>
  <c r="AF33" i="8"/>
  <c r="BC33" i="8"/>
  <c r="BT34" i="8"/>
  <c r="S34" i="8"/>
  <c r="R34" i="8"/>
  <c r="Z34" i="8"/>
  <c r="AW34" i="8"/>
  <c r="CB34" i="8"/>
  <c r="BE34" i="8"/>
  <c r="AH34" i="8"/>
  <c r="BV35" i="8"/>
  <c r="AY35" i="8"/>
  <c r="W35" i="8"/>
  <c r="U35" i="8"/>
  <c r="AB35" i="8"/>
  <c r="T35" i="8"/>
  <c r="CD35" i="8"/>
  <c r="BG35" i="8"/>
  <c r="AJ35" i="8"/>
  <c r="BX36" i="8"/>
  <c r="BA36" i="8"/>
  <c r="AD36" i="8"/>
  <c r="BS37" i="8"/>
  <c r="D64" i="5"/>
  <c r="BZ37" i="8"/>
  <c r="BC37" i="8"/>
  <c r="AF37" i="8"/>
  <c r="BT38" i="8"/>
  <c r="AW38" i="8"/>
  <c r="Z38" i="8"/>
  <c r="S38" i="8"/>
  <c r="R38" i="8"/>
  <c r="CB38" i="8"/>
  <c r="AH38" i="8"/>
  <c r="BE38" i="8"/>
  <c r="BV39" i="8"/>
  <c r="AY39" i="8"/>
  <c r="AB39" i="8"/>
  <c r="T39" i="8"/>
  <c r="U39" i="8"/>
  <c r="W39" i="8"/>
  <c r="CD39" i="8"/>
  <c r="AJ39" i="8"/>
  <c r="BG39" i="8"/>
  <c r="BX40" i="8"/>
  <c r="AD40" i="8"/>
  <c r="BA40" i="8"/>
  <c r="BS41" i="8"/>
  <c r="D68" i="5"/>
  <c r="BZ41" i="8"/>
  <c r="AF41" i="8"/>
  <c r="BC41" i="8"/>
  <c r="BT42" i="8"/>
  <c r="R42" i="8"/>
  <c r="AW42" i="8"/>
  <c r="Z42" i="8"/>
  <c r="S42" i="8"/>
  <c r="CB42" i="8"/>
  <c r="BE42" i="8"/>
  <c r="AH42" i="8"/>
  <c r="BV43" i="8"/>
  <c r="AY43" i="8"/>
  <c r="AB43" i="8"/>
  <c r="T43" i="8"/>
  <c r="W43" i="8"/>
  <c r="U43" i="8"/>
  <c r="CD43" i="8"/>
  <c r="BG43" i="8"/>
  <c r="AJ43" i="8"/>
  <c r="BX44" i="8"/>
  <c r="AD44" i="8"/>
  <c r="BA44" i="8"/>
  <c r="BS45" i="8"/>
  <c r="D72" i="5"/>
  <c r="BZ45" i="8"/>
  <c r="BC45" i="8"/>
  <c r="AF45" i="8"/>
  <c r="BT46" i="8"/>
  <c r="AW46" i="8"/>
  <c r="R46" i="8"/>
  <c r="Z46" i="8"/>
  <c r="S46" i="8"/>
  <c r="CB46" i="8"/>
  <c r="BE46" i="8"/>
  <c r="AH46" i="8"/>
  <c r="BV47" i="8"/>
  <c r="U47" i="8"/>
  <c r="W47" i="8"/>
  <c r="AY47" i="8"/>
  <c r="AB47" i="8"/>
  <c r="T47" i="8"/>
  <c r="CD47" i="8"/>
  <c r="AJ47" i="8"/>
  <c r="BG47" i="8"/>
  <c r="BX48" i="8"/>
  <c r="AD48" i="8"/>
  <c r="BA48" i="8"/>
  <c r="BS49" i="8"/>
  <c r="D76" i="5"/>
  <c r="BZ49" i="8"/>
  <c r="BC49" i="8"/>
  <c r="AF49" i="8"/>
  <c r="BT50" i="8"/>
  <c r="AW50" i="8"/>
  <c r="Z50" i="8"/>
  <c r="S50" i="8"/>
  <c r="R50" i="8"/>
  <c r="CB50" i="8"/>
  <c r="BE50" i="8"/>
  <c r="AH50" i="8"/>
  <c r="BV51" i="8"/>
  <c r="U51" i="8"/>
  <c r="W51" i="8"/>
  <c r="T51" i="8"/>
  <c r="AY51" i="8"/>
  <c r="AB51" i="8"/>
  <c r="CD51" i="8"/>
  <c r="AJ51" i="8"/>
  <c r="BG51" i="8"/>
  <c r="BX52" i="8"/>
  <c r="BA52" i="8"/>
  <c r="AD52" i="8"/>
  <c r="BS53" i="8"/>
  <c r="D80" i="5"/>
  <c r="BZ53" i="8"/>
  <c r="BC53" i="8"/>
  <c r="AF53" i="8"/>
  <c r="BT54" i="8"/>
  <c r="AW54" i="8"/>
  <c r="Z54" i="8"/>
  <c r="S54" i="8"/>
  <c r="R54" i="8"/>
  <c r="CB54" i="8"/>
  <c r="AH54" i="8"/>
  <c r="BE54" i="8"/>
  <c r="BV55" i="8"/>
  <c r="T55" i="8"/>
  <c r="W55" i="8"/>
  <c r="U55" i="8"/>
  <c r="AB55" i="8"/>
  <c r="AY55" i="8"/>
  <c r="CK6" i="8"/>
  <c r="CD55" i="8"/>
  <c r="BG55" i="8"/>
  <c r="AJ55" i="8"/>
  <c r="CS6" i="8"/>
  <c r="BX56" i="8"/>
  <c r="AD56" i="8"/>
  <c r="BA56" i="8"/>
  <c r="BS57" i="8"/>
  <c r="D84" i="5"/>
  <c r="AS84" i="5" s="1"/>
  <c r="BZ57" i="8"/>
  <c r="BC57" i="8"/>
  <c r="AF57" i="8"/>
  <c r="BT58" i="8"/>
  <c r="R58" i="8"/>
  <c r="S58" i="8"/>
  <c r="AW58" i="8"/>
  <c r="Z58" i="8"/>
  <c r="CB58" i="8"/>
  <c r="BE58" i="8"/>
  <c r="AH58" i="8"/>
  <c r="BV59" i="8"/>
  <c r="W59" i="8"/>
  <c r="U59" i="8"/>
  <c r="T59" i="8"/>
  <c r="AY59" i="8"/>
  <c r="AB59" i="8"/>
  <c r="CD59" i="8"/>
  <c r="AJ59" i="8"/>
  <c r="BG59" i="8"/>
  <c r="BX60" i="8"/>
  <c r="AD60" i="8"/>
  <c r="BA60" i="8"/>
  <c r="BS61" i="8"/>
  <c r="D88" i="5"/>
  <c r="AS88" i="5" s="1"/>
  <c r="BZ61" i="8"/>
  <c r="AF61" i="8"/>
  <c r="BC61" i="8"/>
  <c r="BT62" i="8"/>
  <c r="R62" i="8"/>
  <c r="Z62" i="8"/>
  <c r="AW62" i="8"/>
  <c r="S62" i="8"/>
  <c r="CB62" i="8"/>
  <c r="BE62" i="8"/>
  <c r="AH62" i="8"/>
  <c r="BV63" i="8"/>
  <c r="AY63" i="8"/>
  <c r="AB63" i="8"/>
  <c r="T63" i="8"/>
  <c r="W63" i="8"/>
  <c r="U63" i="8"/>
  <c r="CD63" i="8"/>
  <c r="BG63" i="8"/>
  <c r="AJ63" i="8"/>
  <c r="BX64" i="8"/>
  <c r="AD64" i="8"/>
  <c r="BA64" i="8"/>
  <c r="BS65" i="8"/>
  <c r="D92" i="5"/>
  <c r="AS92" i="5" s="1"/>
  <c r="BZ65" i="8"/>
  <c r="AF65" i="8"/>
  <c r="BC65" i="8"/>
  <c r="BT66" i="8"/>
  <c r="S66" i="8"/>
  <c r="AW66" i="8"/>
  <c r="Z66" i="8"/>
  <c r="R66" i="8"/>
  <c r="AW78" i="8"/>
  <c r="CB66" i="8"/>
  <c r="BE66" i="8"/>
  <c r="AH66" i="8"/>
  <c r="BE78" i="8"/>
  <c r="BV67" i="8"/>
  <c r="W67" i="8"/>
  <c r="AY67" i="8"/>
  <c r="U67" i="8"/>
  <c r="T67" i="8"/>
  <c r="AB67" i="8"/>
  <c r="AY79" i="8"/>
  <c r="CD67" i="8"/>
  <c r="AJ67" i="8"/>
  <c r="BG67" i="8"/>
  <c r="BG79" i="8"/>
  <c r="BX68" i="8"/>
  <c r="AD68" i="8"/>
  <c r="BA68" i="8"/>
  <c r="BA80" i="8"/>
  <c r="BS69" i="8"/>
  <c r="D96" i="5"/>
  <c r="AS96" i="5" s="1"/>
  <c r="BZ69" i="8"/>
  <c r="BC69" i="8"/>
  <c r="AF69" i="8"/>
  <c r="BC81" i="8"/>
  <c r="BT70" i="8"/>
  <c r="Z70" i="8"/>
  <c r="AW70" i="8"/>
  <c r="S70" i="8"/>
  <c r="R70" i="8"/>
  <c r="AW82" i="8"/>
  <c r="CB70" i="8"/>
  <c r="BE70" i="8"/>
  <c r="AH70" i="8"/>
  <c r="BE82" i="8"/>
  <c r="BV71" i="8"/>
  <c r="AY71" i="8"/>
  <c r="AB71" i="8"/>
  <c r="T71" i="8"/>
  <c r="W71" i="8"/>
  <c r="U71" i="8"/>
  <c r="AY83" i="8"/>
  <c r="CD71" i="8"/>
  <c r="BG71" i="8"/>
  <c r="AJ71" i="8"/>
  <c r="BG83" i="8"/>
  <c r="BX72" i="8"/>
  <c r="BA72" i="8"/>
  <c r="AD72" i="8"/>
  <c r="BA84" i="8"/>
  <c r="BS73" i="8"/>
  <c r="D100" i="5"/>
  <c r="AS100" i="5" s="1"/>
  <c r="BZ73" i="8"/>
  <c r="BC73" i="8"/>
  <c r="AF73" i="8"/>
  <c r="BC85" i="8"/>
  <c r="BT74" i="8"/>
  <c r="Z74" i="8"/>
  <c r="AW74" i="8"/>
  <c r="S74" i="8"/>
  <c r="R74" i="8"/>
  <c r="AW86" i="8"/>
  <c r="CB74" i="8"/>
  <c r="BE74" i="8"/>
  <c r="AH74" i="8"/>
  <c r="BE86" i="8"/>
  <c r="BV75" i="8"/>
  <c r="AY75" i="8"/>
  <c r="U75" i="8"/>
  <c r="AB75" i="8"/>
  <c r="W75" i="8"/>
  <c r="T75" i="8"/>
  <c r="AY87" i="8"/>
  <c r="CD75" i="8"/>
  <c r="BG75" i="8"/>
  <c r="AJ75" i="8"/>
  <c r="BG87" i="8"/>
  <c r="BX76" i="8"/>
  <c r="BA76" i="8"/>
  <c r="AD76" i="8"/>
  <c r="BA88" i="8"/>
  <c r="BS77" i="8"/>
  <c r="D104" i="5"/>
  <c r="AS104" i="5" s="1"/>
  <c r="BZ77" i="8"/>
  <c r="BC77" i="8"/>
  <c r="AF77" i="8"/>
  <c r="BC89" i="8"/>
  <c r="BZ78" i="8"/>
  <c r="AF78" i="8"/>
  <c r="W5" i="10"/>
  <c r="T5" i="10"/>
  <c r="U5" i="10"/>
  <c r="BX6" i="10"/>
  <c r="AD6" i="10"/>
  <c r="BS7" i="10"/>
  <c r="D34" i="14"/>
  <c r="BZ7" i="10"/>
  <c r="AF7" i="10"/>
  <c r="BT8" i="10"/>
  <c r="Z8" i="10"/>
  <c r="R8" i="10"/>
  <c r="S8" i="10"/>
  <c r="CB8" i="10"/>
  <c r="AH8" i="10"/>
  <c r="BV9" i="10"/>
  <c r="AB9" i="10"/>
  <c r="U9" i="10"/>
  <c r="W9" i="10"/>
  <c r="T9" i="10"/>
  <c r="CD9" i="10"/>
  <c r="AJ9" i="10"/>
  <c r="BX10" i="10"/>
  <c r="AD10" i="10"/>
  <c r="BS11" i="10"/>
  <c r="D38" i="14"/>
  <c r="BZ11" i="10"/>
  <c r="AF11" i="10"/>
  <c r="BT12" i="10"/>
  <c r="Z12" i="10"/>
  <c r="S12" i="10"/>
  <c r="R12" i="10"/>
  <c r="CB12" i="10"/>
  <c r="AH12" i="10"/>
  <c r="BV13" i="10"/>
  <c r="W13" i="10"/>
  <c r="AB13" i="10"/>
  <c r="T13" i="10"/>
  <c r="AQ13" i="10" s="1"/>
  <c r="U13" i="10"/>
  <c r="CD13" i="10"/>
  <c r="AJ13" i="10"/>
  <c r="BX14" i="10"/>
  <c r="AD14" i="10"/>
  <c r="BS15" i="10"/>
  <c r="D42" i="14"/>
  <c r="BZ15" i="10"/>
  <c r="AF15" i="10"/>
  <c r="BT16" i="10"/>
  <c r="R16" i="10"/>
  <c r="S16" i="10"/>
  <c r="Z16" i="10"/>
  <c r="CB16" i="10"/>
  <c r="AH16" i="10"/>
  <c r="BV17" i="10"/>
  <c r="AY17" i="10"/>
  <c r="AB17" i="10"/>
  <c r="W17" i="10"/>
  <c r="U17" i="10"/>
  <c r="T17" i="10"/>
  <c r="CD17" i="10"/>
  <c r="AJ17" i="10"/>
  <c r="BG17" i="10"/>
  <c r="BX18" i="10"/>
  <c r="AD18" i="10"/>
  <c r="BA18" i="10"/>
  <c r="BS19" i="10"/>
  <c r="D46" i="14"/>
  <c r="BZ19" i="10"/>
  <c r="AF19" i="10"/>
  <c r="BC19" i="10"/>
  <c r="BT20" i="10"/>
  <c r="Z20" i="10"/>
  <c r="AW20" i="10"/>
  <c r="S20" i="10"/>
  <c r="R20" i="10"/>
  <c r="CB20" i="10"/>
  <c r="BE20" i="10"/>
  <c r="AH20" i="10"/>
  <c r="BV21" i="10"/>
  <c r="AB21" i="10"/>
  <c r="U21" i="10"/>
  <c r="T21" i="10"/>
  <c r="AY21" i="10"/>
  <c r="W21" i="10"/>
  <c r="CD21" i="10"/>
  <c r="BG21" i="10"/>
  <c r="AJ21" i="10"/>
  <c r="BX22" i="10"/>
  <c r="AD22" i="10"/>
  <c r="BA22" i="10"/>
  <c r="BS23" i="10"/>
  <c r="D50" i="14"/>
  <c r="BZ23" i="10"/>
  <c r="BC23" i="10"/>
  <c r="AF23" i="10"/>
  <c r="BT24" i="10"/>
  <c r="AW24" i="10"/>
  <c r="R24" i="10"/>
  <c r="Z24" i="10"/>
  <c r="S24" i="10"/>
  <c r="CB24" i="10"/>
  <c r="AH24" i="10"/>
  <c r="BE24" i="10"/>
  <c r="BV25" i="10"/>
  <c r="U25" i="10"/>
  <c r="AY25" i="10"/>
  <c r="AB25" i="10"/>
  <c r="W25" i="10"/>
  <c r="T25" i="10"/>
  <c r="CD25" i="10"/>
  <c r="AJ25" i="10"/>
  <c r="BG25" i="10"/>
  <c r="BX26" i="10"/>
  <c r="AD26" i="10"/>
  <c r="BA26" i="10"/>
  <c r="BS27" i="10"/>
  <c r="D54" i="14"/>
  <c r="BZ27" i="10"/>
  <c r="AF27" i="10"/>
  <c r="BC27" i="10"/>
  <c r="BT28" i="10"/>
  <c r="AW28" i="10"/>
  <c r="Z28" i="10"/>
  <c r="S28" i="10"/>
  <c r="R28" i="10"/>
  <c r="CB28" i="10"/>
  <c r="AH28" i="10"/>
  <c r="BE28" i="10"/>
  <c r="BV29" i="10"/>
  <c r="AY29" i="10"/>
  <c r="U29" i="10"/>
  <c r="T29" i="10"/>
  <c r="W29" i="10"/>
  <c r="AB29" i="10"/>
  <c r="CD29" i="10"/>
  <c r="AJ29" i="10"/>
  <c r="BG29" i="10"/>
  <c r="BX30" i="10"/>
  <c r="AD30" i="10"/>
  <c r="BA30" i="10"/>
  <c r="BS31" i="10"/>
  <c r="D58" i="14"/>
  <c r="BZ31" i="10"/>
  <c r="AF31" i="10"/>
  <c r="BC31" i="10"/>
  <c r="BT32" i="10"/>
  <c r="R32" i="10"/>
  <c r="S32" i="10"/>
  <c r="Z32" i="10"/>
  <c r="AW32" i="10"/>
  <c r="BE32" i="10"/>
  <c r="CB32" i="10"/>
  <c r="AH32" i="10"/>
  <c r="BV33" i="10"/>
  <c r="AB33" i="10"/>
  <c r="AY33" i="10"/>
  <c r="U33" i="10"/>
  <c r="T33" i="10"/>
  <c r="W33" i="10"/>
  <c r="CD33" i="10"/>
  <c r="AJ33" i="10"/>
  <c r="BG33" i="10"/>
  <c r="BX34" i="10"/>
  <c r="BA34" i="10"/>
  <c r="AD34" i="10"/>
  <c r="BS35" i="10"/>
  <c r="D62" i="14"/>
  <c r="BZ35" i="10"/>
  <c r="BC35" i="10"/>
  <c r="AF35" i="10"/>
  <c r="BT36" i="10"/>
  <c r="R36" i="10"/>
  <c r="AW36" i="10"/>
  <c r="Z36" i="10"/>
  <c r="S36" i="10"/>
  <c r="CB36" i="10"/>
  <c r="AH36" i="10"/>
  <c r="BE36" i="10"/>
  <c r="BV37" i="10"/>
  <c r="AY37" i="10"/>
  <c r="W37" i="10"/>
  <c r="U37" i="10"/>
  <c r="AB37" i="10"/>
  <c r="T37" i="10"/>
  <c r="CD37" i="10"/>
  <c r="BG37" i="10"/>
  <c r="AJ37" i="10"/>
  <c r="BX38" i="10"/>
  <c r="AD38" i="10"/>
  <c r="BA38" i="10"/>
  <c r="BS39" i="10"/>
  <c r="D66" i="14"/>
  <c r="BZ39" i="10"/>
  <c r="BC39" i="10"/>
  <c r="AF39" i="10"/>
  <c r="BT40" i="10"/>
  <c r="AW40" i="10"/>
  <c r="Z40" i="10"/>
  <c r="R40" i="10"/>
  <c r="S40" i="10"/>
  <c r="CB40" i="10"/>
  <c r="AH40" i="10"/>
  <c r="BE40" i="10"/>
  <c r="BV41" i="10"/>
  <c r="AB41" i="10"/>
  <c r="AY41" i="10"/>
  <c r="W41" i="10"/>
  <c r="T41" i="10"/>
  <c r="U41" i="10"/>
  <c r="CD41" i="10"/>
  <c r="BG41" i="10"/>
  <c r="AJ41" i="10"/>
  <c r="BX42" i="10"/>
  <c r="BA42" i="10"/>
  <c r="AD42" i="10"/>
  <c r="BS43" i="10"/>
  <c r="D70" i="14"/>
  <c r="BZ43" i="10"/>
  <c r="AF43" i="10"/>
  <c r="BC43" i="10"/>
  <c r="BT44" i="10"/>
  <c r="S44" i="10"/>
  <c r="R44" i="10"/>
  <c r="AW44" i="10"/>
  <c r="Z44" i="10"/>
  <c r="CB44" i="10"/>
  <c r="BE44" i="10"/>
  <c r="AH44" i="10"/>
  <c r="BV45" i="10"/>
  <c r="AY45" i="10"/>
  <c r="AB45" i="10"/>
  <c r="U45" i="10"/>
  <c r="T45" i="10"/>
  <c r="W45" i="10"/>
  <c r="CD45" i="10"/>
  <c r="BG45" i="10"/>
  <c r="AJ45" i="10"/>
  <c r="BX46" i="10"/>
  <c r="AD46" i="10"/>
  <c r="BA46" i="10"/>
  <c r="BS47" i="10"/>
  <c r="D74" i="14"/>
  <c r="BZ47" i="10"/>
  <c r="BC47" i="10"/>
  <c r="AF47" i="10"/>
  <c r="BT48" i="10"/>
  <c r="S48" i="10"/>
  <c r="R48" i="10"/>
  <c r="Z48" i="10"/>
  <c r="AW48" i="10"/>
  <c r="CB48" i="10"/>
  <c r="BE48" i="10"/>
  <c r="AH48" i="10"/>
  <c r="BV49" i="10"/>
  <c r="AB49" i="10"/>
  <c r="AY49" i="10"/>
  <c r="W49" i="10"/>
  <c r="T49" i="10"/>
  <c r="U49" i="10"/>
  <c r="CD49" i="10"/>
  <c r="BG49" i="10"/>
  <c r="AJ49" i="10"/>
  <c r="BX50" i="10"/>
  <c r="BA50" i="10"/>
  <c r="AD50" i="10"/>
  <c r="BS51" i="10"/>
  <c r="D78" i="14"/>
  <c r="BZ51" i="10"/>
  <c r="BC51" i="10"/>
  <c r="AF51" i="10"/>
  <c r="BT52" i="10"/>
  <c r="Z52" i="10"/>
  <c r="S52" i="10"/>
  <c r="R52" i="10"/>
  <c r="AW52" i="10"/>
  <c r="CB52" i="10"/>
  <c r="AH52" i="10"/>
  <c r="BE52" i="10"/>
  <c r="BV53" i="10"/>
  <c r="T53" i="10"/>
  <c r="AY53" i="10"/>
  <c r="AB53" i="10"/>
  <c r="U53" i="10"/>
  <c r="W53" i="10"/>
  <c r="CD53" i="10"/>
  <c r="AJ53" i="10"/>
  <c r="BG53" i="10"/>
  <c r="BX54" i="10"/>
  <c r="AD54" i="10"/>
  <c r="BA54" i="10"/>
  <c r="BS55" i="10"/>
  <c r="D82" i="14"/>
  <c r="AS82" i="14" s="1"/>
  <c r="BZ55" i="10"/>
  <c r="BC55" i="10"/>
  <c r="AF55" i="10"/>
  <c r="CO6" i="10"/>
  <c r="H8" i="27" s="1"/>
  <c r="BT56" i="10"/>
  <c r="Z56" i="10"/>
  <c r="AW56" i="10"/>
  <c r="S56" i="10"/>
  <c r="R56" i="10"/>
  <c r="CB56" i="10"/>
  <c r="AH56" i="10"/>
  <c r="BE56" i="10"/>
  <c r="BV57" i="10"/>
  <c r="AY57" i="10"/>
  <c r="W57" i="10"/>
  <c r="T57" i="10"/>
  <c r="AB57" i="10"/>
  <c r="U57" i="10"/>
  <c r="CD57" i="10"/>
  <c r="BG57" i="10"/>
  <c r="AJ57" i="10"/>
  <c r="BX58" i="10"/>
  <c r="AD58" i="10"/>
  <c r="BA58" i="10"/>
  <c r="BS59" i="10"/>
  <c r="D86" i="14"/>
  <c r="AS86" i="14" s="1"/>
  <c r="BZ59" i="10"/>
  <c r="AF59" i="10"/>
  <c r="BC59" i="10"/>
  <c r="BT60" i="10"/>
  <c r="S60" i="10"/>
  <c r="R60" i="10"/>
  <c r="Z60" i="10"/>
  <c r="AW60" i="10"/>
  <c r="CB60" i="10"/>
  <c r="AH60" i="10"/>
  <c r="BE60" i="10"/>
  <c r="BV61" i="10"/>
  <c r="AY61" i="10"/>
  <c r="W61" i="10"/>
  <c r="AB61" i="10"/>
  <c r="T61" i="10"/>
  <c r="U61" i="10"/>
  <c r="CD61" i="10"/>
  <c r="BG61" i="10"/>
  <c r="AJ61" i="10"/>
  <c r="BX62" i="10"/>
  <c r="BA62" i="10"/>
  <c r="AD62" i="10"/>
  <c r="BS63" i="10"/>
  <c r="D90" i="14"/>
  <c r="AS90" i="14" s="1"/>
  <c r="BZ63" i="10"/>
  <c r="AF63" i="10"/>
  <c r="BC63" i="10"/>
  <c r="BT64" i="10"/>
  <c r="AW64" i="10"/>
  <c r="S64" i="10"/>
  <c r="R64" i="10"/>
  <c r="Z64" i="10"/>
  <c r="CB64" i="10"/>
  <c r="AH64" i="10"/>
  <c r="BE64" i="10"/>
  <c r="BV65" i="10"/>
  <c r="AY65" i="10"/>
  <c r="AB65" i="10"/>
  <c r="W65" i="10"/>
  <c r="T65" i="10"/>
  <c r="U65" i="10"/>
  <c r="CD65" i="10"/>
  <c r="BG65" i="10"/>
  <c r="AJ65" i="10"/>
  <c r="BX66" i="10"/>
  <c r="BA66" i="10"/>
  <c r="AD66" i="10"/>
  <c r="BA78" i="10"/>
  <c r="BS67" i="10"/>
  <c r="D94" i="14"/>
  <c r="AS94" i="14" s="1"/>
  <c r="BZ67" i="10"/>
  <c r="BC67" i="10"/>
  <c r="AF67" i="10"/>
  <c r="BC79" i="10"/>
  <c r="BT68" i="10"/>
  <c r="Z68" i="10"/>
  <c r="AW68" i="10"/>
  <c r="S68" i="10"/>
  <c r="R68" i="10"/>
  <c r="AW80" i="10"/>
  <c r="CB68" i="10"/>
  <c r="AH68" i="10"/>
  <c r="BE68" i="10"/>
  <c r="BE80" i="10"/>
  <c r="BV69" i="10"/>
  <c r="AY69" i="10"/>
  <c r="AB69" i="10"/>
  <c r="T69" i="10"/>
  <c r="W69" i="10"/>
  <c r="U69" i="10"/>
  <c r="AY81" i="10"/>
  <c r="CD69" i="10"/>
  <c r="BG69" i="10"/>
  <c r="AJ69" i="10"/>
  <c r="BG81" i="10"/>
  <c r="BX70" i="10"/>
  <c r="BA70" i="10"/>
  <c r="AD70" i="10"/>
  <c r="BA82" i="10"/>
  <c r="BS71" i="10"/>
  <c r="D98" i="14"/>
  <c r="AS98" i="14" s="1"/>
  <c r="BZ71" i="10"/>
  <c r="BC71" i="10"/>
  <c r="AF71" i="10"/>
  <c r="BC83" i="10"/>
  <c r="BT72" i="10"/>
  <c r="AW72" i="10"/>
  <c r="S72" i="10"/>
  <c r="R72" i="10"/>
  <c r="Z72" i="10"/>
  <c r="AW84" i="10"/>
  <c r="CB72" i="10"/>
  <c r="AH72" i="10"/>
  <c r="BE72" i="10"/>
  <c r="BE84" i="10"/>
  <c r="BV73" i="10"/>
  <c r="AY73" i="10"/>
  <c r="AB73" i="10"/>
  <c r="W73" i="10"/>
  <c r="U73" i="10"/>
  <c r="T73" i="10"/>
  <c r="AY85" i="10"/>
  <c r="CD73" i="10"/>
  <c r="BG73" i="10"/>
  <c r="AJ73" i="10"/>
  <c r="BG85" i="10"/>
  <c r="BX74" i="10"/>
  <c r="AD74" i="10"/>
  <c r="BA74" i="10"/>
  <c r="BA86" i="10"/>
  <c r="BS75" i="10"/>
  <c r="D102" i="14"/>
  <c r="AS102" i="14" s="1"/>
  <c r="BZ75" i="10"/>
  <c r="AF75" i="10"/>
  <c r="BC75" i="10"/>
  <c r="BC87" i="10"/>
  <c r="BT76" i="10"/>
  <c r="R76" i="10"/>
  <c r="S76" i="10"/>
  <c r="Z76" i="10"/>
  <c r="AW76" i="10"/>
  <c r="AW88" i="10"/>
  <c r="CB76" i="10"/>
  <c r="BE76" i="10"/>
  <c r="AH76" i="10"/>
  <c r="BE88" i="10"/>
  <c r="BV77" i="10"/>
  <c r="AB77" i="10"/>
  <c r="U77" i="10"/>
  <c r="AY77" i="10"/>
  <c r="T77" i="10"/>
  <c r="W77" i="10"/>
  <c r="AY89" i="10"/>
  <c r="AB78" i="10"/>
  <c r="BV78" i="10"/>
  <c r="CD77" i="10"/>
  <c r="AJ77" i="10"/>
  <c r="BG77" i="10"/>
  <c r="BG89" i="10"/>
  <c r="CD78" i="10"/>
  <c r="AJ78" i="10"/>
  <c r="BS87" i="10"/>
  <c r="D114" i="14"/>
  <c r="AS114" i="14" s="1"/>
  <c r="AO74" i="13"/>
  <c r="BL74" i="13"/>
  <c r="BL86" i="13"/>
  <c r="V101" i="17"/>
  <c r="AI101" i="17"/>
  <c r="AI113" i="17"/>
  <c r="AT72" i="13"/>
  <c r="BQ72" i="13"/>
  <c r="BQ84" i="13"/>
  <c r="AU93" i="17"/>
  <c r="AM93" i="17"/>
  <c r="Z93" i="17"/>
  <c r="AI65" i="19" s="1"/>
  <c r="AM105" i="17"/>
  <c r="CF66" i="13"/>
  <c r="BO64" i="13"/>
  <c r="AR64" i="13"/>
  <c r="AE85" i="17"/>
  <c r="R85" i="17"/>
  <c r="AT85" i="17"/>
  <c r="O85" i="17" a="1"/>
  <c r="O85" i="17" s="1"/>
  <c r="H57" i="22"/>
  <c r="AD85" i="17"/>
  <c r="Q85" i="17"/>
  <c r="U49" i="35"/>
  <c r="AP50" i="13"/>
  <c r="BM50" i="13"/>
  <c r="AF77" i="17"/>
  <c r="S77" i="17"/>
  <c r="T69" i="17"/>
  <c r="AG69" i="17"/>
  <c r="AU69" i="17"/>
  <c r="Z69" i="17"/>
  <c r="AI41" i="19" s="1"/>
  <c r="AM69" i="17"/>
  <c r="AT40" i="13"/>
  <c r="BQ40" i="13"/>
  <c r="U33" i="35"/>
  <c r="BM34" i="13"/>
  <c r="AP34" i="13"/>
  <c r="AI61" i="17"/>
  <c r="V61" i="17"/>
  <c r="BQ32" i="13"/>
  <c r="AT32" i="13"/>
  <c r="AO26" i="13"/>
  <c r="BL26" i="13"/>
  <c r="S53" i="17"/>
  <c r="AF53" i="17"/>
  <c r="Q45" i="17"/>
  <c r="AT45" i="17"/>
  <c r="AD45" i="17"/>
  <c r="O45" i="17" a="1"/>
  <c r="O45" i="17" s="1"/>
  <c r="H17" i="22"/>
  <c r="V37" i="17"/>
  <c r="R34" i="16"/>
  <c r="AT38" i="16"/>
  <c r="O38" i="16" a="1"/>
  <c r="O38" i="16" s="1"/>
  <c r="Q38" i="16"/>
  <c r="G10" i="22"/>
  <c r="W42" i="16"/>
  <c r="U42" i="16"/>
  <c r="X46" i="16"/>
  <c r="AK46" i="16"/>
  <c r="V46" i="16"/>
  <c r="AI46" i="16"/>
  <c r="BN20" i="12"/>
  <c r="AQ20" i="12"/>
  <c r="AK50" i="16"/>
  <c r="X50" i="16"/>
  <c r="BO24" i="12"/>
  <c r="AR24" i="12"/>
  <c r="AF54" i="16"/>
  <c r="S54" i="16"/>
  <c r="W58" i="16"/>
  <c r="AJ58" i="16"/>
  <c r="AI58" i="16"/>
  <c r="V58" i="16"/>
  <c r="BN32" i="12"/>
  <c r="AQ32" i="12"/>
  <c r="AU62" i="16"/>
  <c r="Z62" i="16"/>
  <c r="AD34" i="19" s="1"/>
  <c r="AM62" i="16"/>
  <c r="AJ66" i="16"/>
  <c r="W66" i="16"/>
  <c r="V70" i="16"/>
  <c r="AI70" i="16"/>
  <c r="AQ44" i="12"/>
  <c r="BN44" i="12"/>
  <c r="R46" i="35"/>
  <c r="BM47" i="12"/>
  <c r="AP47" i="12"/>
  <c r="Y74" i="16"/>
  <c r="AL74" i="16"/>
  <c r="U78" i="16"/>
  <c r="AH78" i="16"/>
  <c r="AF78" i="16"/>
  <c r="S78" i="16"/>
  <c r="AI82" i="16"/>
  <c r="V82" i="16"/>
  <c r="AT86" i="16"/>
  <c r="O86" i="16" a="1"/>
  <c r="O86" i="16" s="1"/>
  <c r="G58" i="22"/>
  <c r="Q86" i="16"/>
  <c r="AD86" i="16"/>
  <c r="V86" i="16"/>
  <c r="AI86" i="16"/>
  <c r="AE90" i="16"/>
  <c r="R90" i="16"/>
  <c r="T94" i="16"/>
  <c r="AG94" i="16"/>
  <c r="AG106" i="16"/>
  <c r="AU94" i="16"/>
  <c r="Z94" i="16"/>
  <c r="AD66" i="19" s="1"/>
  <c r="AM94" i="16"/>
  <c r="AM106" i="16"/>
  <c r="AR68" i="12"/>
  <c r="BO68" i="12"/>
  <c r="BO80" i="12"/>
  <c r="Y98" i="16"/>
  <c r="AL98" i="16"/>
  <c r="AL110" i="16"/>
  <c r="U98" i="16"/>
  <c r="AH98" i="16"/>
  <c r="AH110" i="16"/>
  <c r="BN84" i="12"/>
  <c r="AQ72" i="12"/>
  <c r="BN72" i="12"/>
  <c r="X102" i="16"/>
  <c r="AK102" i="16"/>
  <c r="AK114" i="16"/>
  <c r="AK103" i="15"/>
  <c r="X103" i="15"/>
  <c r="AK115" i="15"/>
  <c r="CF76" i="11"/>
  <c r="AI95" i="15"/>
  <c r="V95" i="15"/>
  <c r="AI107" i="15"/>
  <c r="X95" i="15"/>
  <c r="AK95" i="15"/>
  <c r="AK107" i="15"/>
  <c r="R87" i="15"/>
  <c r="AE87" i="15"/>
  <c r="AU87" i="15"/>
  <c r="Z87" i="15"/>
  <c r="Y59" i="19" s="1"/>
  <c r="AM87" i="15"/>
  <c r="AU79" i="15"/>
  <c r="Z79" i="15"/>
  <c r="Y51" i="19" s="1"/>
  <c r="AM79" i="15"/>
  <c r="W79" i="15"/>
  <c r="AJ79" i="15"/>
  <c r="BQ50" i="11"/>
  <c r="AT50" i="11"/>
  <c r="BL44" i="11"/>
  <c r="AO44" i="11"/>
  <c r="AU71" i="15"/>
  <c r="Z71" i="15"/>
  <c r="Y43" i="19" s="1"/>
  <c r="AM71" i="15"/>
  <c r="BN42" i="11"/>
  <c r="AQ42" i="11"/>
  <c r="R63" i="15"/>
  <c r="AE63" i="15"/>
  <c r="AH55" i="15"/>
  <c r="U55" i="15"/>
  <c r="O19" i="35"/>
  <c r="BM20" i="11"/>
  <c r="AP20" i="11"/>
  <c r="AG47" i="15"/>
  <c r="T47" i="15"/>
  <c r="X90" i="15"/>
  <c r="AK90" i="15"/>
  <c r="AT90" i="15"/>
  <c r="O90" i="15" a="1"/>
  <c r="O90" i="15" s="1"/>
  <c r="F62" i="22"/>
  <c r="Q90" i="15"/>
  <c r="AD90" i="15"/>
  <c r="AU82" i="15"/>
  <c r="Z82" i="15"/>
  <c r="Y54" i="19" s="1"/>
  <c r="AM82" i="15"/>
  <c r="Y58" i="15"/>
  <c r="AL58" i="15"/>
  <c r="T58" i="15"/>
  <c r="AG58" i="15"/>
  <c r="O14" i="35"/>
  <c r="AK14" i="35" s="1"/>
  <c r="AP15" i="11"/>
  <c r="R42" i="15"/>
  <c r="Y34" i="15"/>
  <c r="AD97" i="16"/>
  <c r="G69" i="22"/>
  <c r="AT97" i="16"/>
  <c r="O97" i="16" a="1"/>
  <c r="O97" i="16" s="1"/>
  <c r="Q97" i="16"/>
  <c r="AD109" i="16"/>
  <c r="W93" i="15"/>
  <c r="AJ93" i="15"/>
  <c r="AJ105" i="15"/>
  <c r="O57" i="35"/>
  <c r="BM58" i="11"/>
  <c r="AP58" i="11"/>
  <c r="AK85" i="15"/>
  <c r="X85" i="15"/>
  <c r="O33" i="35"/>
  <c r="BM34" i="11"/>
  <c r="AP34" i="11"/>
  <c r="S61" i="15"/>
  <c r="AF61" i="15"/>
  <c r="Z64" i="32"/>
  <c r="AP64" i="32"/>
  <c r="X64" i="32"/>
  <c r="Z41" i="32"/>
  <c r="X41" i="32"/>
  <c r="AP41" i="32"/>
  <c r="W41" i="32"/>
  <c r="AO41" i="32"/>
  <c r="V41" i="32" a="1"/>
  <c r="V41" i="32" s="1"/>
  <c r="AU104" i="17"/>
  <c r="Z104" i="17"/>
  <c r="AI76" i="19" s="1"/>
  <c r="AM104" i="17"/>
  <c r="AM116" i="17"/>
  <c r="Z105" i="17"/>
  <c r="AI77" i="19" s="1"/>
  <c r="Y96" i="17"/>
  <c r="AL96" i="17"/>
  <c r="AL108" i="17"/>
  <c r="O88" i="17" a="1"/>
  <c r="O88" i="17" s="1"/>
  <c r="Q88" i="17"/>
  <c r="AD88" i="17"/>
  <c r="H60" i="22"/>
  <c r="AT88" i="17"/>
  <c r="AK80" i="17"/>
  <c r="X80" i="17"/>
  <c r="AI80" i="17"/>
  <c r="V80" i="17"/>
  <c r="BQ51" i="13"/>
  <c r="AT51" i="13"/>
  <c r="AO45" i="13"/>
  <c r="BL45" i="13"/>
  <c r="AH72" i="17"/>
  <c r="U72" i="17"/>
  <c r="AU64" i="17"/>
  <c r="BA64" i="17" s="1"/>
  <c r="Z64" i="17"/>
  <c r="AI36" i="19" s="1"/>
  <c r="AM64" i="17"/>
  <c r="W64" i="17"/>
  <c r="AJ64" i="17"/>
  <c r="U56" i="17"/>
  <c r="AH56" i="17"/>
  <c r="CF29" i="13"/>
  <c r="BN27" i="13"/>
  <c r="AQ27" i="13"/>
  <c r="AO21" i="13"/>
  <c r="BL21" i="13"/>
  <c r="AH48" i="17"/>
  <c r="U48" i="17"/>
  <c r="CF13" i="13"/>
  <c r="Y101" i="16"/>
  <c r="AL101" i="16"/>
  <c r="AL113" i="16"/>
  <c r="BQ72" i="11"/>
  <c r="AT72" i="11"/>
  <c r="BQ84" i="11"/>
  <c r="AL77" i="15"/>
  <c r="Y77" i="15"/>
  <c r="AT69" i="15"/>
  <c r="O69" i="15" a="1"/>
  <c r="O69" i="15" s="1"/>
  <c r="F41" i="22"/>
  <c r="Q69" i="15"/>
  <c r="AD69" i="15"/>
  <c r="Z23" i="32"/>
  <c r="AP23" i="32"/>
  <c r="AO66" i="32"/>
  <c r="W66" i="32"/>
  <c r="V66" i="32" a="1"/>
  <c r="V66" i="32" s="1"/>
  <c r="T99" i="17"/>
  <c r="AG99" i="17"/>
  <c r="AG111" i="17"/>
  <c r="U63" i="35"/>
  <c r="BM64" i="13"/>
  <c r="AP64" i="13"/>
  <c r="W91" i="17"/>
  <c r="AJ91" i="17"/>
  <c r="H55" i="22"/>
  <c r="AT83" i="17"/>
  <c r="O83" i="17" a="1"/>
  <c r="O83" i="17" s="1"/>
  <c r="Q83" i="17"/>
  <c r="AD83" i="17"/>
  <c r="G11" i="27"/>
  <c r="G7" i="27"/>
  <c r="BL48" i="13"/>
  <c r="AO48" i="13"/>
  <c r="AU75" i="17"/>
  <c r="Z75" i="17"/>
  <c r="AI47" i="19" s="1"/>
  <c r="AM75" i="17"/>
  <c r="Y67" i="17"/>
  <c r="AL67" i="17"/>
  <c r="V59" i="17"/>
  <c r="AI59" i="17"/>
  <c r="AI51" i="17"/>
  <c r="V51" i="17"/>
  <c r="AL51" i="17"/>
  <c r="Y51" i="17"/>
  <c r="AU43" i="17"/>
  <c r="Z43" i="17"/>
  <c r="AI15" i="19" s="1"/>
  <c r="Y35" i="17"/>
  <c r="R33" i="16"/>
  <c r="AT37" i="16"/>
  <c r="G9" i="22"/>
  <c r="O37" i="16" a="1"/>
  <c r="O37" i="16" s="1"/>
  <c r="Q37" i="16"/>
  <c r="R41" i="16"/>
  <c r="X41" i="16"/>
  <c r="R45" i="16"/>
  <c r="AE45" i="16"/>
  <c r="AU45" i="16"/>
  <c r="AM45" i="16"/>
  <c r="Z45" i="16"/>
  <c r="AD17" i="19" s="1"/>
  <c r="AF49" i="16"/>
  <c r="S49" i="16"/>
  <c r="AT23" i="12"/>
  <c r="BQ23" i="12"/>
  <c r="X53" i="16"/>
  <c r="AK53" i="16"/>
  <c r="U57" i="16"/>
  <c r="AH57" i="16"/>
  <c r="T57" i="16"/>
  <c r="AG57" i="16"/>
  <c r="BL34" i="12"/>
  <c r="AO34" i="12"/>
  <c r="Y61" i="16"/>
  <c r="AL61" i="16"/>
  <c r="BQ35" i="12"/>
  <c r="AT35" i="12"/>
  <c r="S65" i="16"/>
  <c r="AF65" i="16"/>
  <c r="AJ69" i="16"/>
  <c r="W69" i="16"/>
  <c r="CF42" i="12"/>
  <c r="AT43" i="12"/>
  <c r="BQ43" i="12"/>
  <c r="R45" i="35"/>
  <c r="AP46" i="12"/>
  <c r="BM46" i="12"/>
  <c r="V73" i="16"/>
  <c r="AI73" i="16"/>
  <c r="AL77" i="16"/>
  <c r="Y77" i="16"/>
  <c r="CF50" i="12"/>
  <c r="AK81" i="16"/>
  <c r="X81" i="16"/>
  <c r="R81" i="16"/>
  <c r="AE81" i="16"/>
  <c r="AO57" i="32"/>
  <c r="W57" i="32"/>
  <c r="V57" i="32" a="1"/>
  <c r="V57" i="32" s="1"/>
  <c r="Z57" i="32"/>
  <c r="AO75" i="13"/>
  <c r="BL75" i="13"/>
  <c r="BL87" i="13"/>
  <c r="X102" i="17"/>
  <c r="AK102" i="17"/>
  <c r="AK114" i="17"/>
  <c r="U94" i="17"/>
  <c r="AH94" i="17"/>
  <c r="AH106" i="17"/>
  <c r="BN65" i="13"/>
  <c r="AQ65" i="13"/>
  <c r="U58" i="35"/>
  <c r="BM59" i="13"/>
  <c r="AP59" i="13"/>
  <c r="H58" i="22"/>
  <c r="AD86" i="17"/>
  <c r="AT86" i="17"/>
  <c r="Q86" i="17"/>
  <c r="O86" i="17" a="1"/>
  <c r="O86" i="17" s="1"/>
  <c r="AR57" i="13"/>
  <c r="BO57" i="13"/>
  <c r="H50" i="22"/>
  <c r="AT78" i="17"/>
  <c r="O78" i="17" a="1"/>
  <c r="O78" i="17" s="1"/>
  <c r="Q78" i="17"/>
  <c r="AD78" i="17"/>
  <c r="S70" i="17"/>
  <c r="AF70" i="17"/>
  <c r="CF43" i="13"/>
  <c r="BQ41" i="13"/>
  <c r="AT41" i="13"/>
  <c r="U34" i="35"/>
  <c r="AP35" i="13"/>
  <c r="BM35" i="13"/>
  <c r="AH62" i="17"/>
  <c r="U62" i="17"/>
  <c r="AJ54" i="17"/>
  <c r="W54" i="17"/>
  <c r="U46" i="17"/>
  <c r="AH46" i="17"/>
  <c r="V38" i="17"/>
  <c r="AR9" i="13"/>
  <c r="BL77" i="11"/>
  <c r="AO77" i="11"/>
  <c r="BL89" i="11"/>
  <c r="AO78" i="11"/>
  <c r="S104" i="15"/>
  <c r="AF104" i="15"/>
  <c r="AF116" i="15"/>
  <c r="S105" i="15"/>
  <c r="BN75" i="11"/>
  <c r="AQ75" i="11"/>
  <c r="BN87" i="11"/>
  <c r="O68" i="35"/>
  <c r="AP69" i="11"/>
  <c r="BM69" i="11"/>
  <c r="BM81" i="11"/>
  <c r="AT96" i="15"/>
  <c r="F68" i="22"/>
  <c r="O96" i="15" a="1"/>
  <c r="O96" i="15" s="1"/>
  <c r="AD96" i="15"/>
  <c r="Q96" i="15"/>
  <c r="AD108" i="15"/>
  <c r="BQ67" i="11"/>
  <c r="BQ79" i="11"/>
  <c r="X88" i="15"/>
  <c r="AK88" i="15"/>
  <c r="X80" i="15"/>
  <c r="AK80" i="15"/>
  <c r="AU72" i="15"/>
  <c r="AM72" i="15"/>
  <c r="Z72" i="15"/>
  <c r="Y44" i="19" s="1"/>
  <c r="CF45" i="11"/>
  <c r="Y64" i="15"/>
  <c r="AL64" i="15"/>
  <c r="BN35" i="11"/>
  <c r="AQ35" i="11"/>
  <c r="O28" i="35"/>
  <c r="BM29" i="11"/>
  <c r="AP29" i="11"/>
  <c r="F28" i="22"/>
  <c r="AT56" i="15"/>
  <c r="O56" i="15" a="1"/>
  <c r="O56" i="15" s="1"/>
  <c r="Q56" i="15"/>
  <c r="AD56" i="15"/>
  <c r="AI48" i="15"/>
  <c r="V48" i="15"/>
  <c r="U48" i="15"/>
  <c r="AH48" i="15"/>
  <c r="BO19" i="11"/>
  <c r="AR19" i="11"/>
  <c r="AU40" i="15"/>
  <c r="Z40" i="15"/>
  <c r="Y12" i="19" s="1"/>
  <c r="X57" i="15"/>
  <c r="AK57" i="15"/>
  <c r="CF30" i="11"/>
  <c r="T33" i="15"/>
  <c r="AT33" i="15"/>
  <c r="F5" i="22"/>
  <c r="O33" i="15" a="1"/>
  <c r="O33" i="15" s="1"/>
  <c r="Q33" i="15"/>
  <c r="AU66" i="15"/>
  <c r="AM66" i="15"/>
  <c r="Z66" i="15"/>
  <c r="Y38" i="19" s="1"/>
  <c r="AQ67" i="12"/>
  <c r="BN67" i="12"/>
  <c r="BN79" i="12"/>
  <c r="O9" i="35"/>
  <c r="AP10" i="11"/>
  <c r="U37" i="15"/>
  <c r="W65" i="32"/>
  <c r="AO65" i="32"/>
  <c r="Z65" i="32"/>
  <c r="V65" i="32" a="1"/>
  <c r="V65" i="32" s="1"/>
  <c r="W61" i="32"/>
  <c r="AO61" i="32"/>
  <c r="V61" i="32" a="1"/>
  <c r="V61" i="32" s="1"/>
  <c r="S97" i="17"/>
  <c r="AF97" i="17"/>
  <c r="AF109" i="17"/>
  <c r="BO68" i="13"/>
  <c r="AR68" i="13"/>
  <c r="BO80" i="13"/>
  <c r="U61" i="35"/>
  <c r="AP62" i="13"/>
  <c r="BM62" i="13"/>
  <c r="AF89" i="17"/>
  <c r="S89" i="17"/>
  <c r="E7" i="27"/>
  <c r="E11" i="27"/>
  <c r="AO54" i="13"/>
  <c r="BL54" i="13"/>
  <c r="W81" i="17"/>
  <c r="AJ81" i="17"/>
  <c r="BO52" i="13"/>
  <c r="AR52" i="13"/>
  <c r="Q73" i="17"/>
  <c r="AD73" i="17"/>
  <c r="AT73" i="17"/>
  <c r="O73" i="17" a="1"/>
  <c r="O73" i="17" s="1"/>
  <c r="H45" i="22"/>
  <c r="W65" i="17"/>
  <c r="AJ65" i="17"/>
  <c r="BO36" i="13"/>
  <c r="AR36" i="13"/>
  <c r="H29" i="22"/>
  <c r="Q57" i="17"/>
  <c r="AD57" i="17"/>
  <c r="AT57" i="17"/>
  <c r="O57" i="17" a="1"/>
  <c r="O57" i="17" s="1"/>
  <c r="AT49" i="17"/>
  <c r="O49" i="17" a="1"/>
  <c r="O49" i="17" s="1"/>
  <c r="H21" i="22"/>
  <c r="AD49" i="17"/>
  <c r="Q49" i="17"/>
  <c r="AE49" i="17"/>
  <c r="R49" i="17"/>
  <c r="U41" i="17"/>
  <c r="Y41" i="17"/>
  <c r="AR12" i="13"/>
  <c r="T33" i="17"/>
  <c r="H5" i="22"/>
  <c r="AT33" i="17"/>
  <c r="O33" i="17" a="1"/>
  <c r="O33" i="17" s="1"/>
  <c r="Q33" i="17"/>
  <c r="V36" i="16"/>
  <c r="CF9" i="12"/>
  <c r="R12" i="35"/>
  <c r="AP13" i="12"/>
  <c r="Y40" i="16"/>
  <c r="AK44" i="16"/>
  <c r="X44" i="16"/>
  <c r="AQ18" i="12"/>
  <c r="BN18" i="12"/>
  <c r="R20" i="35"/>
  <c r="BM21" i="12"/>
  <c r="AP21" i="12"/>
  <c r="U48" i="16"/>
  <c r="AH48" i="16"/>
  <c r="V52" i="16"/>
  <c r="AI52" i="16"/>
  <c r="Y52" i="16"/>
  <c r="AL52" i="16"/>
  <c r="BL29" i="12"/>
  <c r="AO29" i="12"/>
  <c r="AF56" i="16"/>
  <c r="S56" i="16"/>
  <c r="BQ30" i="12"/>
  <c r="AT30" i="12"/>
  <c r="AU60" i="16"/>
  <c r="AM60" i="16"/>
  <c r="Z60" i="16"/>
  <c r="AD32" i="19" s="1"/>
  <c r="AF64" i="16"/>
  <c r="S64" i="16"/>
  <c r="AK64" i="16"/>
  <c r="X64" i="16"/>
  <c r="AQ38" i="12"/>
  <c r="BN38" i="12"/>
  <c r="T68" i="16"/>
  <c r="AG68" i="16"/>
  <c r="AI72" i="16"/>
  <c r="V72" i="16"/>
  <c r="CF45" i="12"/>
  <c r="U76" i="16"/>
  <c r="AH76" i="16"/>
  <c r="AR50" i="12"/>
  <c r="BO50" i="12"/>
  <c r="R52" i="35"/>
  <c r="AP53" i="12"/>
  <c r="BM53" i="12"/>
  <c r="R80" i="16"/>
  <c r="AE80" i="16"/>
  <c r="AT84" i="16"/>
  <c r="O84" i="16" a="1"/>
  <c r="O84" i="16" s="1"/>
  <c r="Q84" i="16"/>
  <c r="G56" i="22"/>
  <c r="AD84" i="16"/>
  <c r="W84" i="16"/>
  <c r="AJ84" i="16"/>
  <c r="R60" i="35"/>
  <c r="BM61" i="12"/>
  <c r="AP61" i="12"/>
  <c r="AT88" i="16"/>
  <c r="O88" i="16" a="1"/>
  <c r="O88" i="16" s="1"/>
  <c r="G60" i="22"/>
  <c r="AD88" i="16"/>
  <c r="Q88" i="16"/>
  <c r="R92" i="16"/>
  <c r="AE92" i="16"/>
  <c r="CF65" i="12"/>
  <c r="BQ66" i="12"/>
  <c r="AT66" i="12"/>
  <c r="BQ78" i="12"/>
  <c r="W96" i="16"/>
  <c r="AJ96" i="16"/>
  <c r="AJ108" i="16"/>
  <c r="CF69" i="12"/>
  <c r="BN70" i="12"/>
  <c r="AQ70" i="12"/>
  <c r="BN82" i="12"/>
  <c r="U100" i="16"/>
  <c r="AH100" i="16"/>
  <c r="AH112" i="16"/>
  <c r="AQ74" i="12"/>
  <c r="BN74" i="12"/>
  <c r="BN86" i="12"/>
  <c r="R76" i="35"/>
  <c r="AP77" i="12"/>
  <c r="BM77" i="12"/>
  <c r="BM89" i="12"/>
  <c r="AP78" i="12"/>
  <c r="R104" i="16"/>
  <c r="AE104" i="16"/>
  <c r="AE116" i="16"/>
  <c r="R105" i="16"/>
  <c r="X99" i="15"/>
  <c r="AK99" i="15"/>
  <c r="AK111" i="15"/>
  <c r="CF72" i="11"/>
  <c r="BL64" i="11"/>
  <c r="AO64" i="11"/>
  <c r="AH91" i="15"/>
  <c r="U91" i="15"/>
  <c r="T83" i="15"/>
  <c r="AG83" i="15"/>
  <c r="AL75" i="15"/>
  <c r="Y75" i="15"/>
  <c r="X75" i="15"/>
  <c r="AK75" i="15"/>
  <c r="AQ46" i="11"/>
  <c r="BN46" i="11"/>
  <c r="U67" i="15"/>
  <c r="AH67" i="15"/>
  <c r="AR38" i="11"/>
  <c r="BO38" i="11"/>
  <c r="BL32" i="11"/>
  <c r="AO32" i="11"/>
  <c r="AE59" i="15"/>
  <c r="R59" i="15"/>
  <c r="U51" i="15"/>
  <c r="AH51" i="15"/>
  <c r="CF24" i="11"/>
  <c r="BQ22" i="11"/>
  <c r="AT22" i="11"/>
  <c r="O15" i="35"/>
  <c r="AP16" i="11"/>
  <c r="Y43" i="15"/>
  <c r="X35" i="15"/>
  <c r="AT17" i="11"/>
  <c r="BQ17" i="11"/>
  <c r="V49" i="15"/>
  <c r="AI49" i="15"/>
  <c r="AF49" i="15"/>
  <c r="S49" i="15"/>
  <c r="AU41" i="15"/>
  <c r="Z41" i="15"/>
  <c r="Y13" i="19" s="1"/>
  <c r="R41" i="15"/>
  <c r="R36" i="15"/>
  <c r="S36" i="15"/>
  <c r="Y98" i="15"/>
  <c r="AL98" i="15"/>
  <c r="AL110" i="15"/>
  <c r="AT69" i="11"/>
  <c r="BQ69" i="11"/>
  <c r="BQ81" i="11"/>
  <c r="R74" i="15"/>
  <c r="AE74" i="15"/>
  <c r="AI74" i="15"/>
  <c r="V74" i="15"/>
  <c r="O22" i="35"/>
  <c r="AK22" i="35" s="1"/>
  <c r="AP23" i="11"/>
  <c r="BM23" i="11"/>
  <c r="V50" i="15"/>
  <c r="AI50" i="15"/>
  <c r="BQ21" i="11"/>
  <c r="AT21" i="11"/>
  <c r="AU101" i="15"/>
  <c r="AM101" i="15"/>
  <c r="Z101" i="15"/>
  <c r="Y73" i="19" s="1"/>
  <c r="AM113" i="15"/>
  <c r="CF74" i="11"/>
  <c r="R45" i="15"/>
  <c r="AE45" i="15"/>
  <c r="CF18" i="11"/>
  <c r="X100" i="17"/>
  <c r="AK100" i="17"/>
  <c r="AK112" i="17"/>
  <c r="CF73" i="13"/>
  <c r="T92" i="17"/>
  <c r="AG92" i="17"/>
  <c r="CF65" i="13"/>
  <c r="AQ63" i="13"/>
  <c r="BN63" i="13"/>
  <c r="BL57" i="13"/>
  <c r="AO57" i="13"/>
  <c r="W84" i="17"/>
  <c r="AJ84" i="17"/>
  <c r="S76" i="17"/>
  <c r="AF76" i="17"/>
  <c r="AU68" i="17"/>
  <c r="Z68" i="17"/>
  <c r="AI40" i="19" s="1"/>
  <c r="AM68" i="17"/>
  <c r="T68" i="17"/>
  <c r="AG68" i="17"/>
  <c r="H32" i="22"/>
  <c r="AT60" i="17"/>
  <c r="O60" i="17" a="1"/>
  <c r="O60" i="17" s="1"/>
  <c r="Q60" i="17"/>
  <c r="AD60" i="17"/>
  <c r="AQ31" i="13"/>
  <c r="BN31" i="13"/>
  <c r="V52" i="17"/>
  <c r="AI52" i="17"/>
  <c r="W44" i="17"/>
  <c r="AJ44" i="17"/>
  <c r="CF17" i="13"/>
  <c r="S36" i="17"/>
  <c r="CF9" i="13"/>
  <c r="AR7" i="13"/>
  <c r="O74" i="35"/>
  <c r="AP75" i="11"/>
  <c r="BM75" i="11"/>
  <c r="BM87" i="11"/>
  <c r="F74" i="22"/>
  <c r="AT102" i="15"/>
  <c r="O102" i="15" a="1"/>
  <c r="O102" i="15" s="1"/>
  <c r="AD102" i="15"/>
  <c r="Q102" i="15"/>
  <c r="AD114" i="15"/>
  <c r="BQ73" i="11"/>
  <c r="AT73" i="11"/>
  <c r="BQ85" i="11"/>
  <c r="U94" i="15"/>
  <c r="AH94" i="15"/>
  <c r="AH106" i="15"/>
  <c r="BO65" i="11"/>
  <c r="AR65" i="11"/>
  <c r="O58" i="35"/>
  <c r="AP59" i="11"/>
  <c r="BM59" i="11"/>
  <c r="V86" i="15"/>
  <c r="AI86" i="15"/>
  <c r="BL51" i="11"/>
  <c r="AO51" i="11"/>
  <c r="AT78" i="15"/>
  <c r="F50" i="22"/>
  <c r="O78" i="15" a="1"/>
  <c r="O78" i="15" s="1"/>
  <c r="AD78" i="15"/>
  <c r="Q78" i="15"/>
  <c r="S70" i="15"/>
  <c r="AF70" i="15"/>
  <c r="AU70" i="15"/>
  <c r="Z70" i="15"/>
  <c r="Y42" i="19" s="1"/>
  <c r="AM70" i="15"/>
  <c r="AO35" i="11"/>
  <c r="BL35" i="11"/>
  <c r="S62" i="15"/>
  <c r="AF62" i="15"/>
  <c r="T54" i="15"/>
  <c r="AG54" i="15"/>
  <c r="AK54" i="15"/>
  <c r="X54" i="15"/>
  <c r="AF46" i="15"/>
  <c r="S46" i="15"/>
  <c r="AG46" i="15"/>
  <c r="T46" i="15"/>
  <c r="S38" i="15"/>
  <c r="AQ7" i="11"/>
  <c r="W80" i="32"/>
  <c r="AO80" i="32"/>
  <c r="V80" i="32" a="1"/>
  <c r="V80" i="32" s="1"/>
  <c r="Z80" i="32"/>
  <c r="W92" i="32"/>
  <c r="U75" i="35"/>
  <c r="BM76" i="13"/>
  <c r="AP76" i="13"/>
  <c r="BM88" i="13"/>
  <c r="AU103" i="17"/>
  <c r="Z103" i="17"/>
  <c r="AI75" i="19" s="1"/>
  <c r="AM103" i="17"/>
  <c r="AM115" i="17"/>
  <c r="BO86" i="13"/>
  <c r="AR74" i="13"/>
  <c r="BO74" i="13"/>
  <c r="U67" i="35"/>
  <c r="BM68" i="13"/>
  <c r="AP68" i="13"/>
  <c r="BM80" i="13"/>
  <c r="AL95" i="17"/>
  <c r="Y95" i="17"/>
  <c r="AL107" i="17"/>
  <c r="BQ78" i="13"/>
  <c r="AT66" i="13"/>
  <c r="BQ66" i="13"/>
  <c r="AO60" i="13"/>
  <c r="BL60" i="13"/>
  <c r="Y87" i="17"/>
  <c r="AL87" i="17"/>
  <c r="AR58" i="13"/>
  <c r="BO58" i="13"/>
  <c r="AO52" i="13"/>
  <c r="BL52" i="13"/>
  <c r="AL79" i="17"/>
  <c r="Y79" i="17"/>
  <c r="W71" i="17"/>
  <c r="AJ71" i="17"/>
  <c r="AD71" i="17"/>
  <c r="Q71" i="17"/>
  <c r="AT71" i="17"/>
  <c r="O71" i="17" a="1"/>
  <c r="O71" i="17" s="1"/>
  <c r="H43" i="22"/>
  <c r="U35" i="35"/>
  <c r="AP36" i="13"/>
  <c r="BM36" i="13"/>
  <c r="Y63" i="17"/>
  <c r="AL63" i="17"/>
  <c r="BL28" i="13"/>
  <c r="AO28" i="13"/>
  <c r="V55" i="17"/>
  <c r="AI55" i="17"/>
  <c r="Y47" i="17"/>
  <c r="AL47" i="17"/>
  <c r="CF20" i="13"/>
  <c r="AQ18" i="13"/>
  <c r="BN18" i="13"/>
  <c r="AO12" i="13"/>
  <c r="S39" i="17"/>
  <c r="Y35" i="16"/>
  <c r="W39" i="16"/>
  <c r="T43" i="16"/>
  <c r="AU43" i="16"/>
  <c r="Z43" i="16"/>
  <c r="AD15" i="19" s="1"/>
  <c r="BQ17" i="12"/>
  <c r="AT17" i="12"/>
  <c r="V47" i="16"/>
  <c r="AI47" i="16"/>
  <c r="AT21" i="12"/>
  <c r="BQ21" i="12"/>
  <c r="AO24" i="12"/>
  <c r="BL24" i="12"/>
  <c r="W51" i="16"/>
  <c r="AJ51" i="16"/>
  <c r="Y55" i="16"/>
  <c r="AL55" i="16"/>
  <c r="V55" i="16"/>
  <c r="AI55" i="16"/>
  <c r="AH59" i="16"/>
  <c r="U59" i="16"/>
  <c r="BQ33" i="12"/>
  <c r="AT33" i="12"/>
  <c r="AK63" i="16"/>
  <c r="X63" i="16"/>
  <c r="U67" i="16"/>
  <c r="AH67" i="16"/>
  <c r="Y67" i="16"/>
  <c r="AL67" i="16"/>
  <c r="T71" i="16"/>
  <c r="AG71" i="16"/>
  <c r="CF48" i="12"/>
  <c r="R75" i="16"/>
  <c r="AE75" i="16"/>
  <c r="AT49" i="12"/>
  <c r="BQ49" i="12"/>
  <c r="AK79" i="16"/>
  <c r="X79" i="16"/>
  <c r="V79" i="16"/>
  <c r="AI79" i="16"/>
  <c r="AF83" i="16"/>
  <c r="S83" i="16"/>
  <c r="AE87" i="16"/>
  <c r="R87" i="16"/>
  <c r="Y87" i="16"/>
  <c r="AL87" i="16"/>
  <c r="AR61" i="12"/>
  <c r="BO61" i="12"/>
  <c r="AO64" i="12"/>
  <c r="BL64" i="12"/>
  <c r="X91" i="16"/>
  <c r="AK91" i="16"/>
  <c r="S95" i="16"/>
  <c r="AF95" i="16"/>
  <c r="AF107" i="16"/>
  <c r="R71" i="35"/>
  <c r="BM72" i="12"/>
  <c r="AP72" i="12"/>
  <c r="BM84" i="12"/>
  <c r="X99" i="16"/>
  <c r="AK99" i="16"/>
  <c r="AK111" i="16"/>
  <c r="Y103" i="16"/>
  <c r="AL103" i="16"/>
  <c r="AL115" i="16"/>
  <c r="BQ77" i="12"/>
  <c r="AT77" i="12"/>
  <c r="BQ89" i="12"/>
  <c r="AT78" i="12"/>
  <c r="AR76" i="11"/>
  <c r="BO76" i="11"/>
  <c r="BO88" i="11"/>
  <c r="AI97" i="15"/>
  <c r="V97" i="15"/>
  <c r="AI109" i="15"/>
  <c r="BO68" i="11"/>
  <c r="AR68" i="11"/>
  <c r="BO80" i="11"/>
  <c r="AI89" i="15"/>
  <c r="V89" i="15"/>
  <c r="BN60" i="11"/>
  <c r="AQ60" i="11"/>
  <c r="Y81" i="15"/>
  <c r="AL81" i="15"/>
  <c r="AU73" i="15"/>
  <c r="Z73" i="15"/>
  <c r="Y45" i="19" s="1"/>
  <c r="AM73" i="15"/>
  <c r="R65" i="15"/>
  <c r="AE65" i="15"/>
  <c r="AT65" i="15"/>
  <c r="O65" i="15" a="1"/>
  <c r="O65" i="15" s="1"/>
  <c r="F37" i="22"/>
  <c r="Q65" i="15"/>
  <c r="AD65" i="15"/>
  <c r="U39" i="15"/>
  <c r="T39" i="15"/>
  <c r="BQ37" i="11"/>
  <c r="AT37" i="11"/>
  <c r="R85" i="16"/>
  <c r="AE85" i="16"/>
  <c r="CF58" i="12"/>
  <c r="AU93" i="16"/>
  <c r="AM93" i="16"/>
  <c r="Z93" i="16"/>
  <c r="AD65" i="19" s="1"/>
  <c r="AM105" i="16"/>
  <c r="AJ93" i="16"/>
  <c r="W93" i="16"/>
  <c r="AJ105" i="16"/>
  <c r="AT40" i="11"/>
  <c r="BQ40" i="11"/>
  <c r="O25" i="35"/>
  <c r="BM26" i="11"/>
  <c r="AP26" i="11"/>
  <c r="F25" i="22"/>
  <c r="AT53" i="15"/>
  <c r="O53" i="15" a="1"/>
  <c r="O53" i="15" s="1"/>
  <c r="Q53" i="15"/>
  <c r="AD53" i="15"/>
  <c r="AO25" i="32"/>
  <c r="V25" i="32" a="1"/>
  <c r="V25" i="32" s="1"/>
  <c r="U70" i="35"/>
  <c r="AP71" i="13"/>
  <c r="BM71" i="13"/>
  <c r="BM83" i="13"/>
  <c r="V98" i="17"/>
  <c r="AI98" i="17"/>
  <c r="AI110" i="17"/>
  <c r="BQ69" i="13"/>
  <c r="AT69" i="13"/>
  <c r="BQ81" i="13"/>
  <c r="AO63" i="13"/>
  <c r="BL63" i="13"/>
  <c r="AU90" i="17"/>
  <c r="Z90" i="17"/>
  <c r="AI62" i="19" s="1"/>
  <c r="AM90" i="17"/>
  <c r="R82" i="17"/>
  <c r="AE82" i="17"/>
  <c r="X82" i="17"/>
  <c r="AK82" i="17"/>
  <c r="AJ74" i="17"/>
  <c r="W74" i="17"/>
  <c r="X66" i="17"/>
  <c r="AK66" i="17"/>
  <c r="U58" i="17"/>
  <c r="AH58" i="17"/>
  <c r="X58" i="17"/>
  <c r="AK58" i="17"/>
  <c r="AT29" i="13"/>
  <c r="BQ29" i="13"/>
  <c r="AO23" i="13"/>
  <c r="BL23" i="13"/>
  <c r="R50" i="17"/>
  <c r="AE50" i="17"/>
  <c r="BQ21" i="13"/>
  <c r="AT21" i="13"/>
  <c r="H14" i="22"/>
  <c r="AT42" i="17"/>
  <c r="O42" i="17" a="1"/>
  <c r="O42" i="17" s="1"/>
  <c r="Q42" i="17"/>
  <c r="R34" i="17"/>
  <c r="AU100" i="15"/>
  <c r="Z100" i="15"/>
  <c r="Y72" i="19" s="1"/>
  <c r="AM100" i="15"/>
  <c r="AM112" i="15"/>
  <c r="AI100" i="15"/>
  <c r="V100" i="15"/>
  <c r="AI112" i="15"/>
  <c r="AG92" i="15"/>
  <c r="T92" i="15"/>
  <c r="F64" i="22"/>
  <c r="AT92" i="15"/>
  <c r="O92" i="15" a="1"/>
  <c r="O92" i="15" s="1"/>
  <c r="AD92" i="15"/>
  <c r="Q92" i="15"/>
  <c r="BN63" i="11"/>
  <c r="AQ63" i="11"/>
  <c r="S84" i="15"/>
  <c r="AF84" i="15"/>
  <c r="AQ55" i="11"/>
  <c r="BN55" i="11"/>
  <c r="Y76" i="15"/>
  <c r="AL76" i="15"/>
  <c r="AT68" i="15"/>
  <c r="O68" i="15" a="1"/>
  <c r="O68" i="15" s="1"/>
  <c r="F40" i="22"/>
  <c r="Q68" i="15"/>
  <c r="AD68" i="15"/>
  <c r="AI68" i="15"/>
  <c r="V68" i="15"/>
  <c r="S60" i="15"/>
  <c r="AF60" i="15"/>
  <c r="BO31" i="11"/>
  <c r="AR31" i="11"/>
  <c r="O24" i="35"/>
  <c r="AK24" i="35" s="1"/>
  <c r="BM25" i="11"/>
  <c r="AP25" i="11"/>
  <c r="AT52" i="15"/>
  <c r="F24" i="22"/>
  <c r="O52" i="15" a="1"/>
  <c r="O52" i="15" s="1"/>
  <c r="Q52" i="15"/>
  <c r="AD52" i="15"/>
  <c r="BL17" i="11"/>
  <c r="AO17" i="11"/>
  <c r="AU44" i="15"/>
  <c r="AM44" i="15"/>
  <c r="Z44" i="15"/>
  <c r="Y16" i="19" s="1"/>
  <c r="AR61" i="11"/>
  <c r="BO61" i="11"/>
  <c r="BN45" i="11"/>
  <c r="AQ45" i="11"/>
  <c r="AQ13" i="11"/>
  <c r="Y89" i="16"/>
  <c r="AL89" i="16"/>
  <c r="AI89" i="16"/>
  <c r="V89" i="16"/>
  <c r="CA9" i="8"/>
  <c r="AG9" i="8"/>
  <c r="BU14" i="8"/>
  <c r="AA14" i="8"/>
  <c r="AV25" i="8"/>
  <c r="AO52" i="5" s="1"/>
  <c r="Y25" i="8"/>
  <c r="AB52" i="5" s="1"/>
  <c r="M24" i="19" s="1"/>
  <c r="BW35" i="8"/>
  <c r="AZ35" i="8"/>
  <c r="AC35" i="8"/>
  <c r="BU38" i="8"/>
  <c r="AA38" i="8"/>
  <c r="AX38" i="8"/>
  <c r="BW39" i="8"/>
  <c r="AZ39" i="8"/>
  <c r="AC39" i="8"/>
  <c r="BU42" i="8"/>
  <c r="AA42" i="8"/>
  <c r="AX42" i="8"/>
  <c r="CC42" i="8"/>
  <c r="BF42" i="8"/>
  <c r="AI42" i="8"/>
  <c r="BW43" i="8"/>
  <c r="AZ43" i="8"/>
  <c r="AC43" i="8"/>
  <c r="CE43" i="8"/>
  <c r="AK43" i="8"/>
  <c r="BH43" i="8"/>
  <c r="BY44" i="8"/>
  <c r="AE44" i="8"/>
  <c r="BB44" i="8"/>
  <c r="AV45" i="8"/>
  <c r="AO72" i="5" s="1"/>
  <c r="Y45" i="8"/>
  <c r="AB72" i="5" s="1"/>
  <c r="M44" i="19" s="1"/>
  <c r="CA45" i="8"/>
  <c r="AG45" i="8"/>
  <c r="BD45" i="8"/>
  <c r="BU46" i="8"/>
  <c r="AA46" i="8"/>
  <c r="AX46" i="8"/>
  <c r="CC46" i="8"/>
  <c r="AI46" i="8"/>
  <c r="BF46" i="8"/>
  <c r="BW47" i="8"/>
  <c r="AZ47" i="8"/>
  <c r="AC47" i="8"/>
  <c r="CE47" i="8"/>
  <c r="BH47" i="8"/>
  <c r="AK47" i="8"/>
  <c r="BY48" i="8"/>
  <c r="BB48" i="8"/>
  <c r="AE48" i="8"/>
  <c r="AV49" i="8"/>
  <c r="AO76" i="5" s="1"/>
  <c r="Y49" i="8"/>
  <c r="AB76" i="5" s="1"/>
  <c r="M48" i="19" s="1"/>
  <c r="CA49" i="8"/>
  <c r="BD49" i="8"/>
  <c r="AG49" i="8"/>
  <c r="BU50" i="8"/>
  <c r="AA50" i="8"/>
  <c r="AX50" i="8"/>
  <c r="CC50" i="8"/>
  <c r="BF50" i="8"/>
  <c r="AI50" i="8"/>
  <c r="BW51" i="8"/>
  <c r="AZ51" i="8"/>
  <c r="AC51" i="8"/>
  <c r="CE51" i="8"/>
  <c r="BH51" i="8"/>
  <c r="AK51" i="8"/>
  <c r="BY52" i="8"/>
  <c r="BB52" i="8"/>
  <c r="AE52" i="8"/>
  <c r="AV53" i="8"/>
  <c r="AO80" i="5" s="1"/>
  <c r="Y53" i="8"/>
  <c r="AB80" i="5" s="1"/>
  <c r="M52" i="19" s="1"/>
  <c r="CA53" i="8"/>
  <c r="BD53" i="8"/>
  <c r="AG53" i="8"/>
  <c r="BU54" i="8"/>
  <c r="AA54" i="8"/>
  <c r="AX54" i="8"/>
  <c r="CC54" i="8"/>
  <c r="AI54" i="8"/>
  <c r="BF54" i="8"/>
  <c r="BW55" i="8"/>
  <c r="AZ55" i="8"/>
  <c r="AC55" i="8"/>
  <c r="CL6" i="8"/>
  <c r="CE55" i="8"/>
  <c r="AK55" i="8"/>
  <c r="BH55" i="8"/>
  <c r="CT6" i="8"/>
  <c r="BY56" i="8"/>
  <c r="AE56" i="8"/>
  <c r="BB56" i="8"/>
  <c r="AV57" i="8"/>
  <c r="AO84" i="5" s="1"/>
  <c r="Y57" i="8"/>
  <c r="AB84" i="5" s="1"/>
  <c r="M56" i="19" s="1"/>
  <c r="CA57" i="8"/>
  <c r="BD57" i="8"/>
  <c r="AG57" i="8"/>
  <c r="BU58" i="8"/>
  <c r="AX58" i="8"/>
  <c r="AA58" i="8"/>
  <c r="CC58" i="8"/>
  <c r="AI58" i="8"/>
  <c r="BF58" i="8"/>
  <c r="BW59" i="8"/>
  <c r="AZ59" i="8"/>
  <c r="AC59" i="8"/>
  <c r="CE59" i="8"/>
  <c r="AK59" i="8"/>
  <c r="BH59" i="8"/>
  <c r="BY60" i="8"/>
  <c r="AE60" i="8"/>
  <c r="BB60" i="8"/>
  <c r="AV61" i="8"/>
  <c r="AO88" i="5" s="1"/>
  <c r="Y61" i="8"/>
  <c r="AB88" i="5" s="1"/>
  <c r="M60" i="19" s="1"/>
  <c r="CA61" i="8"/>
  <c r="BD61" i="8"/>
  <c r="AG61" i="8"/>
  <c r="BU62" i="8"/>
  <c r="AX62" i="8"/>
  <c r="AA62" i="8"/>
  <c r="CC62" i="8"/>
  <c r="BF62" i="8"/>
  <c r="AI62" i="8"/>
  <c r="BW63" i="8"/>
  <c r="AZ63" i="8"/>
  <c r="AC63" i="8"/>
  <c r="CE63" i="8"/>
  <c r="AK63" i="8"/>
  <c r="BH63" i="8"/>
  <c r="BY64" i="8"/>
  <c r="BB64" i="8"/>
  <c r="AE64" i="8"/>
  <c r="Y65" i="8"/>
  <c r="AB92" i="5" s="1"/>
  <c r="M64" i="19" s="1"/>
  <c r="AV65" i="8"/>
  <c r="AO92" i="5" s="1"/>
  <c r="CA65" i="8"/>
  <c r="AG65" i="8"/>
  <c r="BD65" i="8"/>
  <c r="BU66" i="8"/>
  <c r="AA66" i="8"/>
  <c r="AX66" i="8"/>
  <c r="AX78" i="8"/>
  <c r="CC66" i="8"/>
  <c r="BF66" i="8"/>
  <c r="AI66" i="8"/>
  <c r="BF78" i="8"/>
  <c r="BW67" i="8"/>
  <c r="AC67" i="8"/>
  <c r="AZ67" i="8"/>
  <c r="AZ79" i="8"/>
  <c r="CE67" i="8"/>
  <c r="BH67" i="8"/>
  <c r="AK67" i="8"/>
  <c r="BH79" i="8"/>
  <c r="BY68" i="8"/>
  <c r="BB68" i="8"/>
  <c r="AE68" i="8"/>
  <c r="BB80" i="8"/>
  <c r="Y69" i="8"/>
  <c r="AB96" i="5" s="1"/>
  <c r="M68" i="19" s="1"/>
  <c r="AV69" i="8"/>
  <c r="AO96" i="5" s="1"/>
  <c r="AV81" i="8"/>
  <c r="AO108" i="5" s="1"/>
  <c r="CA69" i="8"/>
  <c r="AG69" i="8"/>
  <c r="BD69" i="8"/>
  <c r="BD81" i="8"/>
  <c r="BU70" i="8"/>
  <c r="AA70" i="8"/>
  <c r="AX70" i="8"/>
  <c r="AX82" i="8"/>
  <c r="CC70" i="8"/>
  <c r="BF70" i="8"/>
  <c r="AI70" i="8"/>
  <c r="BF82" i="8"/>
  <c r="BW71" i="8"/>
  <c r="AC71" i="8"/>
  <c r="AZ71" i="8"/>
  <c r="AZ83" i="8"/>
  <c r="CE71" i="8"/>
  <c r="BH71" i="8"/>
  <c r="AK71" i="8"/>
  <c r="BH83" i="8"/>
  <c r="BY72" i="8"/>
  <c r="BB72" i="8"/>
  <c r="AE72" i="8"/>
  <c r="BB84" i="8"/>
  <c r="AV73" i="8"/>
  <c r="AO100" i="5" s="1"/>
  <c r="Y73" i="8"/>
  <c r="AB100" i="5" s="1"/>
  <c r="M72" i="19" s="1"/>
  <c r="AV85" i="8"/>
  <c r="AO112" i="5" s="1"/>
  <c r="CA73" i="8"/>
  <c r="AG73" i="8"/>
  <c r="BD73" i="8"/>
  <c r="BD85" i="8"/>
  <c r="BU74" i="8"/>
  <c r="AA74" i="8"/>
  <c r="AX74" i="8"/>
  <c r="AX86" i="8"/>
  <c r="CC74" i="8"/>
  <c r="BF74" i="8"/>
  <c r="AI74" i="8"/>
  <c r="BF86" i="8"/>
  <c r="BW75" i="8"/>
  <c r="AZ75" i="8"/>
  <c r="AC75" i="8"/>
  <c r="AZ87" i="8"/>
  <c r="CE75" i="8"/>
  <c r="BH75" i="8"/>
  <c r="AK75" i="8"/>
  <c r="BH87" i="8"/>
  <c r="BY76" i="8"/>
  <c r="AE76" i="8"/>
  <c r="BB76" i="8"/>
  <c r="BB88" i="8"/>
  <c r="AV77" i="8"/>
  <c r="AO104" i="5" s="1"/>
  <c r="Y77" i="8"/>
  <c r="AB104" i="5" s="1"/>
  <c r="M76" i="19" s="1"/>
  <c r="AV89" i="8"/>
  <c r="AO116" i="5" s="1"/>
  <c r="Y78" i="8"/>
  <c r="AB105" i="5" s="1"/>
  <c r="M77" i="19" s="1"/>
  <c r="CA77" i="8"/>
  <c r="AG77" i="8"/>
  <c r="BD77" i="8"/>
  <c r="BD89" i="8"/>
  <c r="AG78" i="8"/>
  <c r="CA78" i="8"/>
  <c r="BY6" i="10"/>
  <c r="AE6" i="10"/>
  <c r="CA7" i="10"/>
  <c r="AG7" i="10"/>
  <c r="BU8" i="10"/>
  <c r="AA8" i="10"/>
  <c r="CC8" i="10"/>
  <c r="AI8" i="10"/>
  <c r="BW9" i="10"/>
  <c r="AC9" i="10"/>
  <c r="CE9" i="10"/>
  <c r="AK9" i="10"/>
  <c r="BY10" i="10"/>
  <c r="AE10" i="10"/>
  <c r="CA11" i="10"/>
  <c r="AG11" i="10"/>
  <c r="BU12" i="10"/>
  <c r="AA12" i="10"/>
  <c r="CC12" i="10"/>
  <c r="AI12" i="10"/>
  <c r="BW13" i="10"/>
  <c r="AC13" i="10"/>
  <c r="CE13" i="10"/>
  <c r="AK13" i="10"/>
  <c r="BY14" i="10"/>
  <c r="AE14" i="10"/>
  <c r="CA15" i="10"/>
  <c r="AG15" i="10"/>
  <c r="BU16" i="10"/>
  <c r="AA16" i="10"/>
  <c r="CC16" i="10"/>
  <c r="AI16" i="10"/>
  <c r="BW17" i="10"/>
  <c r="AZ17" i="10"/>
  <c r="AC17" i="10"/>
  <c r="CE17" i="10"/>
  <c r="AK17" i="10"/>
  <c r="BH17" i="10"/>
  <c r="BY18" i="10"/>
  <c r="AE18" i="10"/>
  <c r="BB18" i="10"/>
  <c r="AV19" i="10"/>
  <c r="AO46" i="14" s="1"/>
  <c r="Y19" i="10"/>
  <c r="AB46" i="14" s="1"/>
  <c r="R18" i="19" s="1"/>
  <c r="AG19" i="10"/>
  <c r="BD19" i="10"/>
  <c r="CA19" i="10"/>
  <c r="BU20" i="10"/>
  <c r="AX20" i="10"/>
  <c r="AA20" i="10"/>
  <c r="CC20" i="10"/>
  <c r="BF20" i="10"/>
  <c r="AI20" i="10"/>
  <c r="BW21" i="10"/>
  <c r="AC21" i="10"/>
  <c r="AZ21" i="10"/>
  <c r="CE21" i="10"/>
  <c r="AK21" i="10"/>
  <c r="BH21" i="10"/>
  <c r="BY22" i="10"/>
  <c r="BB22" i="10"/>
  <c r="AE22" i="10"/>
  <c r="Y23" i="10"/>
  <c r="AB50" i="14" s="1"/>
  <c r="R22" i="19" s="1"/>
  <c r="AV23" i="10"/>
  <c r="AO50" i="14" s="1"/>
  <c r="CA23" i="10"/>
  <c r="AG23" i="10"/>
  <c r="BD23" i="10"/>
  <c r="BU24" i="10"/>
  <c r="AX24" i="10"/>
  <c r="AA24" i="10"/>
  <c r="CC24" i="10"/>
  <c r="AI24" i="10"/>
  <c r="BF24" i="10"/>
  <c r="BW25" i="10"/>
  <c r="AZ25" i="10"/>
  <c r="AC25" i="10"/>
  <c r="CE25" i="10"/>
  <c r="AK25" i="10"/>
  <c r="BH25" i="10"/>
  <c r="BY26" i="10"/>
  <c r="AE26" i="10"/>
  <c r="BB26" i="10"/>
  <c r="Y27" i="10"/>
  <c r="AB54" i="14" s="1"/>
  <c r="R26" i="19" s="1"/>
  <c r="AV27" i="10"/>
  <c r="AO54" i="14" s="1"/>
  <c r="CA27" i="10"/>
  <c r="AG27" i="10"/>
  <c r="BD27" i="10"/>
  <c r="BU28" i="10"/>
  <c r="AX28" i="10"/>
  <c r="AA28" i="10"/>
  <c r="CC28" i="10"/>
  <c r="BF28" i="10"/>
  <c r="AI28" i="10"/>
  <c r="BW29" i="10"/>
  <c r="AZ29" i="10"/>
  <c r="AC29" i="10"/>
  <c r="CE29" i="10"/>
  <c r="BH29" i="10"/>
  <c r="AK29" i="10"/>
  <c r="BY30" i="10"/>
  <c r="AE30" i="10"/>
  <c r="BB30" i="10"/>
  <c r="AV31" i="10"/>
  <c r="AO58" i="14" s="1"/>
  <c r="Y31" i="10"/>
  <c r="AB58" i="14" s="1"/>
  <c r="R30" i="19" s="1"/>
  <c r="CA31" i="10"/>
  <c r="AG31" i="10"/>
  <c r="BD31" i="10"/>
  <c r="BU32" i="10"/>
  <c r="AX32" i="10"/>
  <c r="AA32" i="10"/>
  <c r="CC32" i="10"/>
  <c r="AI32" i="10"/>
  <c r="BF32" i="10"/>
  <c r="BW33" i="10"/>
  <c r="AZ33" i="10"/>
  <c r="AC33" i="10"/>
  <c r="CE33" i="10"/>
  <c r="BH33" i="10"/>
  <c r="AK33" i="10"/>
  <c r="BY34" i="10"/>
  <c r="BB34" i="10"/>
  <c r="AE34" i="10"/>
  <c r="Y35" i="10"/>
  <c r="AB62" i="14" s="1"/>
  <c r="R34" i="19" s="1"/>
  <c r="AV35" i="10"/>
  <c r="AO62" i="14" s="1"/>
  <c r="CA35" i="10"/>
  <c r="AG35" i="10"/>
  <c r="BD35" i="10"/>
  <c r="BU36" i="10"/>
  <c r="AX36" i="10"/>
  <c r="AA36" i="10"/>
  <c r="CC36" i="10"/>
  <c r="AI36" i="10"/>
  <c r="BF36" i="10"/>
  <c r="BW37" i="10"/>
  <c r="AZ37" i="10"/>
  <c r="AC37" i="10"/>
  <c r="CE37" i="10"/>
  <c r="AK37" i="10"/>
  <c r="BH37" i="10"/>
  <c r="BY38" i="10"/>
  <c r="AE38" i="10"/>
  <c r="BB38" i="10"/>
  <c r="AV39" i="10"/>
  <c r="AO66" i="14" s="1"/>
  <c r="Y39" i="10"/>
  <c r="AB66" i="14" s="1"/>
  <c r="R38" i="19" s="1"/>
  <c r="CA39" i="10"/>
  <c r="AG39" i="10"/>
  <c r="BD39" i="10"/>
  <c r="BU40" i="10"/>
  <c r="AA40" i="10"/>
  <c r="AX40" i="10"/>
  <c r="CC40" i="10"/>
  <c r="AI40" i="10"/>
  <c r="BF40" i="10"/>
  <c r="BW41" i="10"/>
  <c r="AC41" i="10"/>
  <c r="AZ41" i="10"/>
  <c r="CE41" i="10"/>
  <c r="BH41" i="10"/>
  <c r="AK41" i="10"/>
  <c r="BY42" i="10"/>
  <c r="BB42" i="10"/>
  <c r="AE42" i="10"/>
  <c r="Y43" i="10"/>
  <c r="AB70" i="14" s="1"/>
  <c r="R42" i="19" s="1"/>
  <c r="AV43" i="10"/>
  <c r="AO70" i="14" s="1"/>
  <c r="CA43" i="10"/>
  <c r="AG43" i="10"/>
  <c r="BD43" i="10"/>
  <c r="BU44" i="10"/>
  <c r="AA44" i="10"/>
  <c r="AX44" i="10"/>
  <c r="CC44" i="10"/>
  <c r="BF44" i="10"/>
  <c r="AI44" i="10"/>
  <c r="BW45" i="10"/>
  <c r="AC45" i="10"/>
  <c r="AZ45" i="10"/>
  <c r="CE45" i="10"/>
  <c r="BH45" i="10"/>
  <c r="AK45" i="10"/>
  <c r="BY46" i="10"/>
  <c r="AE46" i="10"/>
  <c r="BB46" i="10"/>
  <c r="Y47" i="10"/>
  <c r="AB74" i="14" s="1"/>
  <c r="R46" i="19" s="1"/>
  <c r="AV47" i="10"/>
  <c r="AO74" i="14" s="1"/>
  <c r="CA47" i="10"/>
  <c r="BD47" i="10"/>
  <c r="AG47" i="10"/>
  <c r="BU48" i="10"/>
  <c r="AA48" i="10"/>
  <c r="AX48" i="10"/>
  <c r="CC48" i="10"/>
  <c r="AI48" i="10"/>
  <c r="BF48" i="10"/>
  <c r="BW49" i="10"/>
  <c r="AZ49" i="10"/>
  <c r="AC49" i="10"/>
  <c r="CE49" i="10"/>
  <c r="BH49" i="10"/>
  <c r="AK49" i="10"/>
  <c r="BY50" i="10"/>
  <c r="BB50" i="10"/>
  <c r="AE50" i="10"/>
  <c r="AV51" i="10"/>
  <c r="AO78" i="14" s="1"/>
  <c r="Y51" i="10"/>
  <c r="AB78" i="14" s="1"/>
  <c r="R50" i="19" s="1"/>
  <c r="CA51" i="10"/>
  <c r="AG51" i="10"/>
  <c r="BD51" i="10"/>
  <c r="BU52" i="10"/>
  <c r="AX52" i="10"/>
  <c r="AA52" i="10"/>
  <c r="CC52" i="10"/>
  <c r="AI52" i="10"/>
  <c r="BF52" i="10"/>
  <c r="BW53" i="10"/>
  <c r="AC53" i="10"/>
  <c r="AZ53" i="10"/>
  <c r="CE53" i="10"/>
  <c r="BH53" i="10"/>
  <c r="AK53" i="10"/>
  <c r="BY54" i="10"/>
  <c r="BB54" i="10"/>
  <c r="AE54" i="10"/>
  <c r="AV55" i="10"/>
  <c r="AO82" i="14" s="1"/>
  <c r="Y55" i="10"/>
  <c r="AB82" i="14" s="1"/>
  <c r="R54" i="19" s="1"/>
  <c r="CH6" i="10"/>
  <c r="CA55" i="10"/>
  <c r="AG55" i="10"/>
  <c r="BD55" i="10"/>
  <c r="CP6" i="10"/>
  <c r="I8" i="27" s="1"/>
  <c r="BU56" i="10"/>
  <c r="AX56" i="10"/>
  <c r="AA56" i="10"/>
  <c r="CC56" i="10"/>
  <c r="AI56" i="10"/>
  <c r="BF56" i="10"/>
  <c r="BW57" i="10"/>
  <c r="AC57" i="10"/>
  <c r="AZ57" i="10"/>
  <c r="CE57" i="10"/>
  <c r="BH57" i="10"/>
  <c r="AK57" i="10"/>
  <c r="BY58" i="10"/>
  <c r="BB58" i="10"/>
  <c r="AE58" i="10"/>
  <c r="Y59" i="10"/>
  <c r="AB86" i="14" s="1"/>
  <c r="R58" i="19" s="1"/>
  <c r="AV59" i="10"/>
  <c r="AO86" i="14" s="1"/>
  <c r="CA59" i="10"/>
  <c r="BD59" i="10"/>
  <c r="AG59" i="10"/>
  <c r="BU60" i="10"/>
  <c r="AA60" i="10"/>
  <c r="AX60" i="10"/>
  <c r="CC60" i="10"/>
  <c r="AI60" i="10"/>
  <c r="BF60" i="10"/>
  <c r="BW61" i="10"/>
  <c r="AC61" i="10"/>
  <c r="AZ61" i="10"/>
  <c r="CE61" i="10"/>
  <c r="AK61" i="10"/>
  <c r="BH61" i="10"/>
  <c r="BY62" i="10"/>
  <c r="AE62" i="10"/>
  <c r="BB62" i="10"/>
  <c r="AV63" i="10"/>
  <c r="AO90" i="14" s="1"/>
  <c r="Y63" i="10"/>
  <c r="AB90" i="14" s="1"/>
  <c r="R62" i="19" s="1"/>
  <c r="CA63" i="10"/>
  <c r="BD63" i="10"/>
  <c r="AG63" i="10"/>
  <c r="BU64" i="10"/>
  <c r="AX64" i="10"/>
  <c r="AA64" i="10"/>
  <c r="CC64" i="10"/>
  <c r="AI64" i="10"/>
  <c r="BF64" i="10"/>
  <c r="BW65" i="10"/>
  <c r="AC65" i="10"/>
  <c r="AZ65" i="10"/>
  <c r="CE65" i="10"/>
  <c r="AK65" i="10"/>
  <c r="BH65" i="10"/>
  <c r="BY66" i="10"/>
  <c r="AE66" i="10"/>
  <c r="BB66" i="10"/>
  <c r="BB78" i="10"/>
  <c r="Y67" i="10"/>
  <c r="AB94" i="14" s="1"/>
  <c r="R66" i="19" s="1"/>
  <c r="AV67" i="10"/>
  <c r="AO94" i="14" s="1"/>
  <c r="AV79" i="10"/>
  <c r="AO106" i="14" s="1"/>
  <c r="BD67" i="10"/>
  <c r="CA67" i="10"/>
  <c r="AG67" i="10"/>
  <c r="BD79" i="10"/>
  <c r="BU68" i="10"/>
  <c r="AA68" i="10"/>
  <c r="AX68" i="10"/>
  <c r="AX80" i="10"/>
  <c r="CC68" i="10"/>
  <c r="BF68" i="10"/>
  <c r="AI68" i="10"/>
  <c r="BF80" i="10"/>
  <c r="BW69" i="10"/>
  <c r="AZ69" i="10"/>
  <c r="AC69" i="10"/>
  <c r="AZ81" i="10"/>
  <c r="CE69" i="10"/>
  <c r="AK69" i="10"/>
  <c r="BH69" i="10"/>
  <c r="BH81" i="10"/>
  <c r="BY70" i="10"/>
  <c r="AE70" i="10"/>
  <c r="BB70" i="10"/>
  <c r="BB82" i="10"/>
  <c r="Y71" i="10"/>
  <c r="AB98" i="14" s="1"/>
  <c r="R70" i="19" s="1"/>
  <c r="AV71" i="10"/>
  <c r="AO98" i="14" s="1"/>
  <c r="AV83" i="10"/>
  <c r="AO110" i="14" s="1"/>
  <c r="CA71" i="10"/>
  <c r="AG71" i="10"/>
  <c r="BD71" i="10"/>
  <c r="BD83" i="10"/>
  <c r="BU72" i="10"/>
  <c r="AX72" i="10"/>
  <c r="AA72" i="10"/>
  <c r="AX84" i="10"/>
  <c r="CC72" i="10"/>
  <c r="AI72" i="10"/>
  <c r="BF72" i="10"/>
  <c r="BF84" i="10"/>
  <c r="BW73" i="10"/>
  <c r="AC73" i="10"/>
  <c r="AZ73" i="10"/>
  <c r="AZ85" i="10"/>
  <c r="CE73" i="10"/>
  <c r="BH73" i="10"/>
  <c r="AK73" i="10"/>
  <c r="BH85" i="10"/>
  <c r="BY74" i="10"/>
  <c r="AE74" i="10"/>
  <c r="BB74" i="10"/>
  <c r="BB86" i="10"/>
  <c r="AV75" i="10"/>
  <c r="AO102" i="14" s="1"/>
  <c r="Y75" i="10"/>
  <c r="AB102" i="14" s="1"/>
  <c r="R74" i="19" s="1"/>
  <c r="AV87" i="10"/>
  <c r="AO114" i="14" s="1"/>
  <c r="CA75" i="10"/>
  <c r="BD75" i="10"/>
  <c r="AG75" i="10"/>
  <c r="BD87" i="10"/>
  <c r="BU76" i="10"/>
  <c r="AX76" i="10"/>
  <c r="AA76" i="10"/>
  <c r="AX88" i="10"/>
  <c r="CC76" i="10"/>
  <c r="BF76" i="10"/>
  <c r="AI76" i="10"/>
  <c r="BF88" i="10"/>
  <c r="BW77" i="10"/>
  <c r="AZ77" i="10"/>
  <c r="AC77" i="10"/>
  <c r="AZ89" i="10"/>
  <c r="BW78" i="10"/>
  <c r="AC78" i="10"/>
  <c r="CE77" i="10"/>
  <c r="AK77" i="10"/>
  <c r="BH77" i="10"/>
  <c r="BH89" i="10"/>
  <c r="CE78" i="10"/>
  <c r="AK78" i="10"/>
  <c r="BS89" i="10"/>
  <c r="D116" i="14"/>
  <c r="AS116" i="14" s="1"/>
  <c r="Z67" i="32"/>
  <c r="X67" i="32"/>
  <c r="AP67" i="32"/>
  <c r="AO70" i="32"/>
  <c r="W70" i="32"/>
  <c r="Z70" i="32"/>
  <c r="V70" i="32" a="1"/>
  <c r="V70" i="32" s="1"/>
  <c r="AP71" i="32"/>
  <c r="X71" i="32"/>
  <c r="AT101" i="17"/>
  <c r="O101" i="17" a="1"/>
  <c r="O101" i="17" s="1"/>
  <c r="H73" i="22"/>
  <c r="AD101" i="17"/>
  <c r="Q101" i="17"/>
  <c r="AD113" i="17"/>
  <c r="BO84" i="13"/>
  <c r="BO72" i="13"/>
  <c r="AR72" i="13"/>
  <c r="H65" i="22"/>
  <c r="AT93" i="17"/>
  <c r="O93" i="17" a="1"/>
  <c r="O93" i="17" s="1"/>
  <c r="Q93" i="17"/>
  <c r="AD93" i="17"/>
  <c r="AD105" i="17"/>
  <c r="U57" i="35"/>
  <c r="BM58" i="13"/>
  <c r="AP58" i="13"/>
  <c r="AU85" i="17"/>
  <c r="Z85" i="17"/>
  <c r="AI57" i="19" s="1"/>
  <c r="AM85" i="17"/>
  <c r="AK77" i="17"/>
  <c r="X77" i="17"/>
  <c r="Y69" i="17"/>
  <c r="AL69" i="17"/>
  <c r="CF42" i="13"/>
  <c r="AO34" i="13"/>
  <c r="BL34" i="13"/>
  <c r="AL61" i="17"/>
  <c r="Y61" i="17"/>
  <c r="AQ32" i="13"/>
  <c r="BN32" i="13"/>
  <c r="V53" i="17"/>
  <c r="AI53" i="17"/>
  <c r="R45" i="17"/>
  <c r="AE45" i="17"/>
  <c r="W37" i="17"/>
  <c r="S34" i="16"/>
  <c r="Y38" i="16"/>
  <c r="Y42" i="16"/>
  <c r="Y46" i="16"/>
  <c r="AL46" i="16"/>
  <c r="CF19" i="12"/>
  <c r="R22" i="35"/>
  <c r="AN22" i="35" s="1"/>
  <c r="BM23" i="12"/>
  <c r="AP23" i="12"/>
  <c r="T50" i="16"/>
  <c r="AG50" i="16"/>
  <c r="BQ24" i="12"/>
  <c r="AT24" i="12"/>
  <c r="AH54" i="16"/>
  <c r="U54" i="16"/>
  <c r="X58" i="16"/>
  <c r="AK58" i="16"/>
  <c r="U58" i="16"/>
  <c r="AH58" i="16"/>
  <c r="AR32" i="12"/>
  <c r="BO32" i="12"/>
  <c r="Q62" i="16"/>
  <c r="G34" i="22"/>
  <c r="AD62" i="16"/>
  <c r="AT62" i="16"/>
  <c r="O62" i="16" a="1"/>
  <c r="O62" i="16" s="1"/>
  <c r="AT36" i="12"/>
  <c r="BQ36" i="12"/>
  <c r="AT66" i="16"/>
  <c r="O66" i="16" a="1"/>
  <c r="O66" i="16" s="1"/>
  <c r="G38" i="22"/>
  <c r="Q66" i="16"/>
  <c r="AD66" i="16"/>
  <c r="AJ70" i="16"/>
  <c r="W70" i="16"/>
  <c r="R70" i="16"/>
  <c r="AE70" i="16"/>
  <c r="AT44" i="12"/>
  <c r="BQ44" i="12"/>
  <c r="AO47" i="12"/>
  <c r="BL47" i="12"/>
  <c r="AI74" i="16"/>
  <c r="V74" i="16"/>
  <c r="T78" i="16"/>
  <c r="AG78" i="16"/>
  <c r="CF51" i="12"/>
  <c r="Y82" i="16"/>
  <c r="AL82" i="16"/>
  <c r="CF59" i="12"/>
  <c r="AE86" i="16"/>
  <c r="R86" i="16"/>
  <c r="AO63" i="12"/>
  <c r="BL63" i="12"/>
  <c r="Y90" i="16"/>
  <c r="AL90" i="16"/>
  <c r="BN64" i="12"/>
  <c r="AQ64" i="12"/>
  <c r="W94" i="16"/>
  <c r="AJ94" i="16"/>
  <c r="AJ106" i="16"/>
  <c r="BN80" i="12"/>
  <c r="AQ68" i="12"/>
  <c r="BN68" i="12"/>
  <c r="X98" i="16"/>
  <c r="AK98" i="16"/>
  <c r="AK110" i="16"/>
  <c r="BO72" i="12"/>
  <c r="AR72" i="12"/>
  <c r="BO84" i="12"/>
  <c r="AG102" i="16"/>
  <c r="T102" i="16"/>
  <c r="AG114" i="16"/>
  <c r="S102" i="16"/>
  <c r="AF102" i="16"/>
  <c r="AF114" i="16"/>
  <c r="Y103" i="15"/>
  <c r="AL103" i="15"/>
  <c r="AL115" i="15"/>
  <c r="AT95" i="15"/>
  <c r="O95" i="15" a="1"/>
  <c r="O95" i="15" s="1"/>
  <c r="F67" i="22"/>
  <c r="AD95" i="15"/>
  <c r="Q95" i="15"/>
  <c r="AD107" i="15"/>
  <c r="U95" i="15"/>
  <c r="AH95" i="15"/>
  <c r="AH107" i="15"/>
  <c r="AK87" i="15"/>
  <c r="X87" i="15"/>
  <c r="U87" i="15"/>
  <c r="AH87" i="15"/>
  <c r="V79" i="15"/>
  <c r="AI79" i="15"/>
  <c r="CF52" i="11"/>
  <c r="AR50" i="11"/>
  <c r="BO50" i="11"/>
  <c r="AH71" i="15"/>
  <c r="U71" i="15"/>
  <c r="AT63" i="15"/>
  <c r="F35" i="22"/>
  <c r="O63" i="15" a="1"/>
  <c r="O63" i="15" s="1"/>
  <c r="Q63" i="15"/>
  <c r="AD63" i="15"/>
  <c r="AU63" i="15"/>
  <c r="Z63" i="15"/>
  <c r="Y35" i="19" s="1"/>
  <c r="AM63" i="15"/>
  <c r="W55" i="15"/>
  <c r="AJ55" i="15"/>
  <c r="BL20" i="11"/>
  <c r="AO20" i="11"/>
  <c r="AU47" i="15"/>
  <c r="Z47" i="15"/>
  <c r="Y19" i="19" s="1"/>
  <c r="AM47" i="15"/>
  <c r="Y90" i="15"/>
  <c r="AL90" i="15"/>
  <c r="CF63" i="11"/>
  <c r="V82" i="15"/>
  <c r="AI82" i="15"/>
  <c r="R82" i="15"/>
  <c r="AE82" i="15"/>
  <c r="W58" i="15"/>
  <c r="AJ58" i="15"/>
  <c r="V58" i="15"/>
  <c r="AI58" i="15"/>
  <c r="S42" i="15"/>
  <c r="F6" i="22"/>
  <c r="AT34" i="15"/>
  <c r="O34" i="15" a="1"/>
  <c r="O34" i="15" s="1"/>
  <c r="Q34" i="15"/>
  <c r="R69" i="35"/>
  <c r="BM70" i="12"/>
  <c r="AP70" i="12"/>
  <c r="BM82" i="12"/>
  <c r="AL97" i="16"/>
  <c r="Y97" i="16"/>
  <c r="AL109" i="16"/>
  <c r="V93" i="15"/>
  <c r="AI93" i="15"/>
  <c r="AI105" i="15"/>
  <c r="T93" i="15"/>
  <c r="AG93" i="15"/>
  <c r="AG105" i="15"/>
  <c r="Y85" i="15"/>
  <c r="AL85" i="15"/>
  <c r="BN56" i="11"/>
  <c r="AQ56" i="11"/>
  <c r="U61" i="15"/>
  <c r="AH61" i="15"/>
  <c r="X75" i="32"/>
  <c r="AP75" i="32"/>
  <c r="W75" i="32"/>
  <c r="AO75" i="32"/>
  <c r="V75" i="32" a="1"/>
  <c r="V75" i="32" s="1"/>
  <c r="Z75" i="32"/>
  <c r="Z79" i="32"/>
  <c r="X79" i="32"/>
  <c r="AP79" i="32"/>
  <c r="Z58" i="32"/>
  <c r="AP58" i="32"/>
  <c r="X58" i="32"/>
  <c r="BL77" i="13"/>
  <c r="AO77" i="13"/>
  <c r="BL89" i="13"/>
  <c r="AO78" i="13"/>
  <c r="R104" i="17"/>
  <c r="AE104" i="17"/>
  <c r="AE116" i="17"/>
  <c r="R105" i="17"/>
  <c r="AU96" i="17"/>
  <c r="Z96" i="17"/>
  <c r="AI68" i="19" s="1"/>
  <c r="AM96" i="17"/>
  <c r="AM108" i="17"/>
  <c r="CF69" i="13"/>
  <c r="T88" i="17"/>
  <c r="AG88" i="17"/>
  <c r="S80" i="17"/>
  <c r="AF80" i="17"/>
  <c r="CF53" i="13"/>
  <c r="AR51" i="13"/>
  <c r="BO51" i="13"/>
  <c r="W72" i="17"/>
  <c r="AJ72" i="17"/>
  <c r="BO43" i="13"/>
  <c r="AR43" i="13"/>
  <c r="AF64" i="17"/>
  <c r="S64" i="17"/>
  <c r="W56" i="17"/>
  <c r="AJ56" i="17"/>
  <c r="AR27" i="13"/>
  <c r="BO27" i="13"/>
  <c r="X48" i="17"/>
  <c r="AK48" i="17"/>
  <c r="S48" i="17"/>
  <c r="AF48" i="17"/>
  <c r="U12" i="35"/>
  <c r="AP13" i="13"/>
  <c r="S40" i="17"/>
  <c r="S101" i="16"/>
  <c r="AF101" i="16"/>
  <c r="AF113" i="16"/>
  <c r="BN72" i="11"/>
  <c r="AQ72" i="11"/>
  <c r="BN84" i="11"/>
  <c r="W77" i="15"/>
  <c r="AJ77" i="15"/>
  <c r="AU69" i="15"/>
  <c r="Z69" i="15"/>
  <c r="Y41" i="19" s="1"/>
  <c r="AM69" i="15"/>
  <c r="Z19" i="32"/>
  <c r="V19" i="32" a="1"/>
  <c r="V19" i="32" s="1"/>
  <c r="AO123" i="32"/>
  <c r="AO121" i="32"/>
  <c r="AO122" i="32"/>
  <c r="AO120" i="32"/>
  <c r="AO119" i="32"/>
  <c r="AO116" i="32"/>
  <c r="AO118" i="32"/>
  <c r="AO117" i="32"/>
  <c r="AO113" i="32"/>
  <c r="AO114" i="32"/>
  <c r="AO115" i="32"/>
  <c r="AO110" i="32"/>
  <c r="AO111" i="32"/>
  <c r="AO109" i="32"/>
  <c r="AO112" i="32"/>
  <c r="AO107" i="32"/>
  <c r="AO106" i="32"/>
  <c r="AO108" i="32"/>
  <c r="AO105" i="32"/>
  <c r="AO98" i="32"/>
  <c r="AO100" i="32"/>
  <c r="AO97" i="32"/>
  <c r="AO103" i="32"/>
  <c r="AO95" i="32"/>
  <c r="AO104" i="32"/>
  <c r="AO93" i="32"/>
  <c r="AO94" i="32"/>
  <c r="AO101" i="32"/>
  <c r="AO102" i="32"/>
  <c r="AO99" i="32"/>
  <c r="AO96" i="32"/>
  <c r="AO92" i="32"/>
  <c r="Z86" i="32"/>
  <c r="AP86" i="32"/>
  <c r="X86" i="32"/>
  <c r="X98" i="32"/>
  <c r="AO86" i="32"/>
  <c r="W86" i="32"/>
  <c r="V86" i="32" a="1"/>
  <c r="V86" i="32" s="1"/>
  <c r="W98" i="32"/>
  <c r="AO23" i="32"/>
  <c r="V23" i="32" a="1"/>
  <c r="V23" i="32" s="1"/>
  <c r="V99" i="17"/>
  <c r="AI99" i="17"/>
  <c r="AI111" i="17"/>
  <c r="AH99" i="17"/>
  <c r="U99" i="17"/>
  <c r="AH111" i="17"/>
  <c r="BO70" i="13"/>
  <c r="AR70" i="13"/>
  <c r="BO82" i="13"/>
  <c r="S91" i="17"/>
  <c r="AF91" i="17"/>
  <c r="V91" i="17"/>
  <c r="AI91" i="17"/>
  <c r="AR62" i="13"/>
  <c r="BO62" i="13"/>
  <c r="U55" i="35"/>
  <c r="AP56" i="13"/>
  <c r="BM56" i="13"/>
  <c r="U83" i="17"/>
  <c r="AH83" i="17"/>
  <c r="BQ54" i="13"/>
  <c r="AT54" i="13"/>
  <c r="U47" i="35"/>
  <c r="AP48" i="13"/>
  <c r="BM48" i="13"/>
  <c r="W75" i="17"/>
  <c r="AJ75" i="17"/>
  <c r="AU67" i="17"/>
  <c r="Z67" i="17"/>
  <c r="AI39" i="19" s="1"/>
  <c r="AM67" i="17"/>
  <c r="AE67" i="17"/>
  <c r="R67" i="17"/>
  <c r="AQ38" i="13"/>
  <c r="BN38" i="13"/>
  <c r="U31" i="35"/>
  <c r="BM32" i="13"/>
  <c r="AP32" i="13"/>
  <c r="R59" i="17"/>
  <c r="AE59" i="17"/>
  <c r="AR30" i="13"/>
  <c r="BO30" i="13"/>
  <c r="U51" i="17"/>
  <c r="AH51" i="17"/>
  <c r="Y43" i="17"/>
  <c r="W35" i="17"/>
  <c r="T35" i="17"/>
  <c r="U33" i="16"/>
  <c r="S37" i="16"/>
  <c r="T41" i="16"/>
  <c r="CF14" i="12"/>
  <c r="AG45" i="16"/>
  <c r="T45" i="16"/>
  <c r="W49" i="16"/>
  <c r="AJ49" i="16"/>
  <c r="AG49" i="16"/>
  <c r="T49" i="16"/>
  <c r="AR23" i="12"/>
  <c r="BO23" i="12"/>
  <c r="BL26" i="12"/>
  <c r="AO26" i="12"/>
  <c r="R53" i="16"/>
  <c r="AE53" i="16"/>
  <c r="AI57" i="16"/>
  <c r="V57" i="16"/>
  <c r="CF30" i="12"/>
  <c r="AR31" i="12"/>
  <c r="BO31" i="12"/>
  <c r="R61" i="16"/>
  <c r="AE61" i="16"/>
  <c r="T65" i="16"/>
  <c r="AG65" i="16"/>
  <c r="S69" i="16"/>
  <c r="AF69" i="16"/>
  <c r="G41" i="22"/>
  <c r="AT69" i="16"/>
  <c r="AV69" i="16" s="1"/>
  <c r="O69" i="16" a="1"/>
  <c r="O69" i="16" s="1"/>
  <c r="Q69" i="16"/>
  <c r="AD69" i="16"/>
  <c r="BO43" i="12"/>
  <c r="AR43" i="12"/>
  <c r="AU73" i="16"/>
  <c r="Z73" i="16"/>
  <c r="AD45" i="19" s="1"/>
  <c r="AM73" i="16"/>
  <c r="AQ47" i="12"/>
  <c r="BN47" i="12"/>
  <c r="W77" i="16"/>
  <c r="AJ77" i="16"/>
  <c r="V81" i="16"/>
  <c r="AI81" i="16"/>
  <c r="BO55" i="12"/>
  <c r="AR55" i="12"/>
  <c r="Z30" i="32"/>
  <c r="AP30" i="32"/>
  <c r="X74" i="32"/>
  <c r="AP74" i="32"/>
  <c r="X31" i="32"/>
  <c r="AP31" i="32"/>
  <c r="U102" i="17"/>
  <c r="AH102" i="17"/>
  <c r="AH114" i="17"/>
  <c r="S102" i="17"/>
  <c r="AF102" i="17"/>
  <c r="AF114" i="17"/>
  <c r="BN73" i="13"/>
  <c r="AQ73" i="13"/>
  <c r="BN85" i="13"/>
  <c r="BL79" i="13"/>
  <c r="AO67" i="13"/>
  <c r="BL67" i="13"/>
  <c r="R94" i="17"/>
  <c r="AE94" i="17"/>
  <c r="AE106" i="17"/>
  <c r="Y86" i="17"/>
  <c r="AL86" i="17"/>
  <c r="AU78" i="17"/>
  <c r="Z78" i="17"/>
  <c r="AI50" i="19" s="1"/>
  <c r="AM78" i="17"/>
  <c r="S78" i="17"/>
  <c r="AF78" i="17"/>
  <c r="Y70" i="17"/>
  <c r="AL70" i="17"/>
  <c r="BN41" i="13"/>
  <c r="AQ41" i="13"/>
  <c r="AU62" i="17"/>
  <c r="Z62" i="17"/>
  <c r="AI34" i="19" s="1"/>
  <c r="AM62" i="17"/>
  <c r="AE54" i="17"/>
  <c r="R54" i="17"/>
  <c r="Q54" i="17"/>
  <c r="AD54" i="17"/>
  <c r="AT54" i="17"/>
  <c r="O54" i="17" a="1"/>
  <c r="O54" i="17" s="1"/>
  <c r="H26" i="22"/>
  <c r="AE46" i="17"/>
  <c r="R46" i="17"/>
  <c r="AT17" i="13"/>
  <c r="BQ17" i="13"/>
  <c r="AU38" i="17"/>
  <c r="Z38" i="17"/>
  <c r="AI10" i="19" s="1"/>
  <c r="AT38" i="17"/>
  <c r="O38" i="17" a="1"/>
  <c r="O38" i="17" s="1"/>
  <c r="Q38" i="17"/>
  <c r="H10" i="22"/>
  <c r="V104" i="15"/>
  <c r="AI104" i="15"/>
  <c r="AI116" i="15"/>
  <c r="V105" i="15"/>
  <c r="AH104" i="15"/>
  <c r="U104" i="15"/>
  <c r="AH116" i="15"/>
  <c r="U105" i="15"/>
  <c r="AR75" i="11"/>
  <c r="BO75" i="11"/>
  <c r="BO87" i="11"/>
  <c r="V96" i="15"/>
  <c r="AI96" i="15"/>
  <c r="AI108" i="15"/>
  <c r="O60" i="35"/>
  <c r="AK60" i="35" s="1"/>
  <c r="AP61" i="11"/>
  <c r="BM61" i="11"/>
  <c r="AI88" i="15"/>
  <c r="V88" i="15"/>
  <c r="AQ59" i="11"/>
  <c r="BN59" i="11"/>
  <c r="R80" i="15"/>
  <c r="AE80" i="15"/>
  <c r="X72" i="15"/>
  <c r="AK72" i="15"/>
  <c r="AT72" i="15"/>
  <c r="O72" i="15" a="1"/>
  <c r="O72" i="15" s="1"/>
  <c r="F44" i="22"/>
  <c r="AD72" i="15"/>
  <c r="Q72" i="15"/>
  <c r="BO43" i="11"/>
  <c r="AR43" i="11"/>
  <c r="BL37" i="11"/>
  <c r="AO37" i="11"/>
  <c r="W64" i="15"/>
  <c r="AJ64" i="15"/>
  <c r="BO35" i="11"/>
  <c r="AR35" i="11"/>
  <c r="AE56" i="15"/>
  <c r="R56" i="15"/>
  <c r="X48" i="15"/>
  <c r="AK48" i="15"/>
  <c r="CF21" i="11"/>
  <c r="F12" i="22"/>
  <c r="N12" i="22" s="1"/>
  <c r="AT40" i="15"/>
  <c r="O40" i="15" a="1"/>
  <c r="O40" i="15" s="1"/>
  <c r="Q40" i="15"/>
  <c r="AU32" i="15"/>
  <c r="Y57" i="15"/>
  <c r="AL57" i="15"/>
  <c r="V33" i="15"/>
  <c r="AU33" i="15"/>
  <c r="Z33" i="15"/>
  <c r="Y5" i="19" s="1"/>
  <c r="BL39" i="11"/>
  <c r="AO39" i="11"/>
  <c r="AH66" i="15"/>
  <c r="U66" i="15"/>
  <c r="BO59" i="12"/>
  <c r="AR59" i="12"/>
  <c r="BN24" i="11"/>
  <c r="AQ24" i="11"/>
  <c r="W37" i="15"/>
  <c r="Z37" i="32"/>
  <c r="AP37" i="32"/>
  <c r="X37" i="32"/>
  <c r="AP68" i="32"/>
  <c r="X68" i="32"/>
  <c r="AT97" i="17"/>
  <c r="O97" i="17" a="1"/>
  <c r="O97" i="17" s="1"/>
  <c r="Q97" i="17"/>
  <c r="AD97" i="17"/>
  <c r="H69" i="22"/>
  <c r="AD109" i="17"/>
  <c r="AU97" i="17"/>
  <c r="Z97" i="17"/>
  <c r="AI69" i="19" s="1"/>
  <c r="AM97" i="17"/>
  <c r="AM109" i="17"/>
  <c r="AQ68" i="13"/>
  <c r="BN68" i="13"/>
  <c r="BN80" i="13"/>
  <c r="X89" i="17"/>
  <c r="AK89" i="17"/>
  <c r="BQ60" i="13"/>
  <c r="AT60" i="13"/>
  <c r="X81" i="17"/>
  <c r="AK81" i="17"/>
  <c r="V73" i="17"/>
  <c r="AI73" i="17"/>
  <c r="S73" i="17"/>
  <c r="AF73" i="17"/>
  <c r="AQ44" i="13"/>
  <c r="BN44" i="13"/>
  <c r="AO38" i="13"/>
  <c r="BL38" i="13"/>
  <c r="AT65" i="17"/>
  <c r="AD65" i="17"/>
  <c r="O65" i="17" a="1"/>
  <c r="O65" i="17" s="1"/>
  <c r="Q65" i="17"/>
  <c r="H37" i="22"/>
  <c r="AU57" i="17"/>
  <c r="AM57" i="17"/>
  <c r="Z57" i="17"/>
  <c r="AI29" i="19" s="1"/>
  <c r="W57" i="17"/>
  <c r="AJ57" i="17"/>
  <c r="W49" i="17"/>
  <c r="AJ49" i="17"/>
  <c r="CF22" i="13"/>
  <c r="AQ20" i="13"/>
  <c r="BN20" i="13"/>
  <c r="R41" i="17"/>
  <c r="CF14" i="13"/>
  <c r="W33" i="17"/>
  <c r="CF6" i="13"/>
  <c r="W36" i="16"/>
  <c r="U40" i="16"/>
  <c r="W44" i="16"/>
  <c r="AJ44" i="16"/>
  <c r="Y44" i="16"/>
  <c r="AL44" i="16"/>
  <c r="AT18" i="12"/>
  <c r="BQ18" i="12"/>
  <c r="BL21" i="12"/>
  <c r="AO21" i="12"/>
  <c r="S48" i="16"/>
  <c r="AF48" i="16"/>
  <c r="W52" i="16"/>
  <c r="AJ52" i="16"/>
  <c r="CF25" i="12"/>
  <c r="AG56" i="16"/>
  <c r="T56" i="16"/>
  <c r="AQ30" i="12"/>
  <c r="BN30" i="12"/>
  <c r="R32" i="35"/>
  <c r="AN32" i="35" s="1"/>
  <c r="BM33" i="12"/>
  <c r="AP33" i="12"/>
  <c r="U60" i="16"/>
  <c r="AH60" i="16"/>
  <c r="AG64" i="16"/>
  <c r="T64" i="16"/>
  <c r="AJ64" i="16"/>
  <c r="W64" i="16"/>
  <c r="AT38" i="12"/>
  <c r="BQ38" i="12"/>
  <c r="R40" i="35"/>
  <c r="BM41" i="12"/>
  <c r="AP41" i="12"/>
  <c r="X68" i="16"/>
  <c r="AK68" i="16"/>
  <c r="AH72" i="16"/>
  <c r="U72" i="16"/>
  <c r="AT76" i="16"/>
  <c r="O76" i="16" a="1"/>
  <c r="O76" i="16" s="1"/>
  <c r="G48" i="22"/>
  <c r="Q76" i="16"/>
  <c r="AD76" i="16"/>
  <c r="S76" i="16"/>
  <c r="AF76" i="16"/>
  <c r="AO53" i="12"/>
  <c r="BL53" i="12"/>
  <c r="AJ80" i="16"/>
  <c r="W80" i="16"/>
  <c r="AE84" i="16"/>
  <c r="R84" i="16"/>
  <c r="AR58" i="12"/>
  <c r="BO58" i="12"/>
  <c r="BL61" i="12"/>
  <c r="AO61" i="12"/>
  <c r="U88" i="16"/>
  <c r="AH88" i="16"/>
  <c r="BN62" i="12"/>
  <c r="AQ62" i="12"/>
  <c r="X92" i="16"/>
  <c r="AK92" i="16"/>
  <c r="AE96" i="16"/>
  <c r="R96" i="16"/>
  <c r="AE108" i="16"/>
  <c r="BQ70" i="12"/>
  <c r="AT70" i="12"/>
  <c r="BQ82" i="12"/>
  <c r="W100" i="16"/>
  <c r="AJ100" i="16"/>
  <c r="AJ112" i="16"/>
  <c r="CF73" i="12"/>
  <c r="BO86" i="12"/>
  <c r="BO74" i="12"/>
  <c r="AR74" i="12"/>
  <c r="AO77" i="12"/>
  <c r="BL77" i="12"/>
  <c r="BL89" i="12"/>
  <c r="AO78" i="12"/>
  <c r="Y104" i="16"/>
  <c r="AL104" i="16"/>
  <c r="AL116" i="16"/>
  <c r="Y105" i="16"/>
  <c r="Y99" i="15"/>
  <c r="AL99" i="15"/>
  <c r="AL111" i="15"/>
  <c r="X91" i="15"/>
  <c r="AK91" i="15"/>
  <c r="X83" i="15"/>
  <c r="AK83" i="15"/>
  <c r="S83" i="15"/>
  <c r="AF83" i="15"/>
  <c r="AG75" i="15"/>
  <c r="T75" i="15"/>
  <c r="CF48" i="11"/>
  <c r="BO46" i="11"/>
  <c r="AR46" i="11"/>
  <c r="O39" i="35"/>
  <c r="AP40" i="11"/>
  <c r="BM40" i="11"/>
  <c r="T67" i="15"/>
  <c r="AG67" i="15"/>
  <c r="AG59" i="15"/>
  <c r="T59" i="15"/>
  <c r="Y59" i="15"/>
  <c r="AL59" i="15"/>
  <c r="AF51" i="15"/>
  <c r="S51" i="15"/>
  <c r="R43" i="15"/>
  <c r="S43" i="15"/>
  <c r="U35" i="15"/>
  <c r="Y35" i="15"/>
  <c r="AL49" i="15"/>
  <c r="Y49" i="15"/>
  <c r="CF22" i="11"/>
  <c r="AT41" i="15"/>
  <c r="O41" i="15" a="1"/>
  <c r="O41" i="15" s="1"/>
  <c r="F13" i="22"/>
  <c r="Q41" i="15"/>
  <c r="W41" i="15"/>
  <c r="U36" i="15"/>
  <c r="Y36" i="15"/>
  <c r="X98" i="15"/>
  <c r="AK98" i="15"/>
  <c r="AK110" i="15"/>
  <c r="S74" i="15"/>
  <c r="AF74" i="15"/>
  <c r="W74" i="15"/>
  <c r="AJ74" i="15"/>
  <c r="X50" i="15"/>
  <c r="AK50" i="15"/>
  <c r="BN21" i="11"/>
  <c r="AQ21" i="11"/>
  <c r="AQ75" i="12"/>
  <c r="BN75" i="12"/>
  <c r="BN87" i="12"/>
  <c r="W101" i="15"/>
  <c r="AJ101" i="15"/>
  <c r="AJ113" i="15"/>
  <c r="AG45" i="15"/>
  <c r="T45" i="15"/>
  <c r="W43" i="32"/>
  <c r="AO43" i="32"/>
  <c r="V43" i="32" a="1"/>
  <c r="V43" i="32" s="1"/>
  <c r="Z73" i="32"/>
  <c r="X73" i="32"/>
  <c r="AP73" i="32"/>
  <c r="W73" i="32"/>
  <c r="AO73" i="32"/>
  <c r="V73" i="32" a="1"/>
  <c r="V73" i="32" s="1"/>
  <c r="AU100" i="17"/>
  <c r="Z100" i="17"/>
  <c r="AI72" i="19" s="1"/>
  <c r="AM100" i="17"/>
  <c r="AM112" i="17"/>
  <c r="AT92" i="17"/>
  <c r="O92" i="17" a="1"/>
  <c r="O92" i="17" s="1"/>
  <c r="Q92" i="17"/>
  <c r="AD92" i="17"/>
  <c r="H64" i="22"/>
  <c r="BO63" i="13"/>
  <c r="AR63" i="13"/>
  <c r="AD84" i="17"/>
  <c r="Q84" i="17"/>
  <c r="AT84" i="17"/>
  <c r="O84" i="17" a="1"/>
  <c r="O84" i="17" s="1"/>
  <c r="H56" i="22"/>
  <c r="L7" i="27"/>
  <c r="L11" i="27"/>
  <c r="AT55" i="13"/>
  <c r="BQ55" i="13"/>
  <c r="V76" i="17"/>
  <c r="AI76" i="17"/>
  <c r="X76" i="17"/>
  <c r="AK76" i="17"/>
  <c r="U68" i="17"/>
  <c r="AH68" i="17"/>
  <c r="CF41" i="13"/>
  <c r="AR39" i="13"/>
  <c r="BO39" i="13"/>
  <c r="S60" i="17"/>
  <c r="AF60" i="17"/>
  <c r="BO31" i="13"/>
  <c r="AR31" i="13"/>
  <c r="X52" i="17"/>
  <c r="AK52" i="17"/>
  <c r="W52" i="17"/>
  <c r="AJ52" i="17"/>
  <c r="H16" i="22"/>
  <c r="Q44" i="17"/>
  <c r="AD44" i="17"/>
  <c r="AT44" i="17"/>
  <c r="O44" i="17" a="1"/>
  <c r="O44" i="17" s="1"/>
  <c r="V36" i="17"/>
  <c r="W102" i="15"/>
  <c r="AJ102" i="15"/>
  <c r="AJ114" i="15"/>
  <c r="BL67" i="11"/>
  <c r="BL79" i="11"/>
  <c r="Y94" i="15"/>
  <c r="AL94" i="15"/>
  <c r="AL106" i="15"/>
  <c r="AQ65" i="11"/>
  <c r="BN65" i="11"/>
  <c r="AO59" i="11"/>
  <c r="BL59" i="11"/>
  <c r="U86" i="15"/>
  <c r="AH86" i="15"/>
  <c r="AH78" i="15"/>
  <c r="U78" i="15"/>
  <c r="T78" i="15"/>
  <c r="AG78" i="15"/>
  <c r="AI70" i="15"/>
  <c r="V70" i="15"/>
  <c r="AR41" i="11"/>
  <c r="BO41" i="11"/>
  <c r="AJ62" i="15"/>
  <c r="W62" i="15"/>
  <c r="S54" i="15"/>
  <c r="AF54" i="15"/>
  <c r="AH54" i="15"/>
  <c r="U54" i="15"/>
  <c r="AI46" i="15"/>
  <c r="V46" i="15"/>
  <c r="CF19" i="11"/>
  <c r="O10" i="35"/>
  <c r="AP11" i="11"/>
  <c r="AT38" i="15"/>
  <c r="O38" i="15" a="1"/>
  <c r="O38" i="15" s="1"/>
  <c r="F10" i="22"/>
  <c r="N10" i="22" s="1"/>
  <c r="Q38" i="15"/>
  <c r="AQ15" i="11"/>
  <c r="AR7" i="11"/>
  <c r="W55" i="32"/>
  <c r="AO55" i="32"/>
  <c r="V55" i="32" a="1"/>
  <c r="V55" i="32" s="1"/>
  <c r="Z55" i="32"/>
  <c r="X36" i="32"/>
  <c r="AP36" i="32"/>
  <c r="AK103" i="17"/>
  <c r="X103" i="17"/>
  <c r="AK115" i="17"/>
  <c r="T103" i="17"/>
  <c r="AG103" i="17"/>
  <c r="AG115" i="17"/>
  <c r="S95" i="17"/>
  <c r="AF95" i="17"/>
  <c r="AF107" i="17"/>
  <c r="BO66" i="13"/>
  <c r="AR66" i="13"/>
  <c r="BO78" i="13"/>
  <c r="W87" i="17"/>
  <c r="AJ87" i="17"/>
  <c r="AU79" i="17"/>
  <c r="Z79" i="17"/>
  <c r="AI51" i="19" s="1"/>
  <c r="AM79" i="17"/>
  <c r="AU71" i="17"/>
  <c r="BA71" i="17" s="1"/>
  <c r="AM71" i="17"/>
  <c r="Z71" i="17"/>
  <c r="AI43" i="19" s="1"/>
  <c r="CF44" i="13"/>
  <c r="V63" i="17"/>
  <c r="AI63" i="17"/>
  <c r="AQ34" i="13"/>
  <c r="BN34" i="13"/>
  <c r="H27" i="22"/>
  <c r="Q55" i="17"/>
  <c r="AT55" i="17"/>
  <c r="AD55" i="17"/>
  <c r="O55" i="17" a="1"/>
  <c r="O55" i="17" s="1"/>
  <c r="X55" i="17"/>
  <c r="AK55" i="17"/>
  <c r="AG47" i="17"/>
  <c r="T47" i="17"/>
  <c r="AR18" i="13"/>
  <c r="BO18" i="13"/>
  <c r="R39" i="17"/>
  <c r="AU39" i="17"/>
  <c r="Z39" i="17"/>
  <c r="AI11" i="19" s="1"/>
  <c r="W35" i="16"/>
  <c r="R11" i="35"/>
  <c r="AN11" i="35" s="1"/>
  <c r="AP12" i="12"/>
  <c r="X39" i="16"/>
  <c r="AQ13" i="12"/>
  <c r="X43" i="16"/>
  <c r="CF16" i="12"/>
  <c r="X47" i="16"/>
  <c r="AK47" i="16"/>
  <c r="AU47" i="16"/>
  <c r="AM47" i="16"/>
  <c r="Z47" i="16"/>
  <c r="AD19" i="19" s="1"/>
  <c r="AQ21" i="12"/>
  <c r="BN21" i="12"/>
  <c r="R23" i="35"/>
  <c r="BM24" i="12"/>
  <c r="AP24" i="12"/>
  <c r="AK51" i="16"/>
  <c r="X51" i="16"/>
  <c r="AE55" i="16"/>
  <c r="R55" i="16"/>
  <c r="CF28" i="12"/>
  <c r="AQ29" i="12"/>
  <c r="BN29" i="12"/>
  <c r="X59" i="16"/>
  <c r="AK59" i="16"/>
  <c r="BN33" i="12"/>
  <c r="AQ33" i="12"/>
  <c r="BL36" i="12"/>
  <c r="AO36" i="12"/>
  <c r="S63" i="16"/>
  <c r="AF63" i="16"/>
  <c r="AT67" i="16"/>
  <c r="G39" i="22"/>
  <c r="Q67" i="16"/>
  <c r="AD67" i="16"/>
  <c r="O67" i="16" a="1"/>
  <c r="O67" i="16" s="1"/>
  <c r="T67" i="16"/>
  <c r="AG67" i="16"/>
  <c r="AQ41" i="12"/>
  <c r="BN41" i="12"/>
  <c r="W71" i="16"/>
  <c r="AJ71" i="16"/>
  <c r="U71" i="16"/>
  <c r="AH71" i="16"/>
  <c r="BQ45" i="12"/>
  <c r="AT45" i="12"/>
  <c r="V75" i="16"/>
  <c r="AI75" i="16"/>
  <c r="G51" i="22"/>
  <c r="AT79" i="16"/>
  <c r="O79" i="16" a="1"/>
  <c r="O79" i="16" s="1"/>
  <c r="AD79" i="16"/>
  <c r="Q79" i="16"/>
  <c r="R55" i="35"/>
  <c r="AP56" i="12"/>
  <c r="BM56" i="12"/>
  <c r="AT83" i="16"/>
  <c r="O83" i="16" a="1"/>
  <c r="O83" i="16" s="1"/>
  <c r="G55" i="22"/>
  <c r="Q83" i="16"/>
  <c r="AD83" i="16"/>
  <c r="AF87" i="16"/>
  <c r="S87" i="16"/>
  <c r="U87" i="16"/>
  <c r="AH87" i="16"/>
  <c r="R63" i="35"/>
  <c r="AP64" i="12"/>
  <c r="BM64" i="12"/>
  <c r="AE91" i="16"/>
  <c r="R91" i="16"/>
  <c r="AR65" i="12"/>
  <c r="BO65" i="12"/>
  <c r="AT95" i="16"/>
  <c r="O95" i="16" a="1"/>
  <c r="O95" i="16" s="1"/>
  <c r="G67" i="22"/>
  <c r="Q95" i="16"/>
  <c r="AD95" i="16"/>
  <c r="AD107" i="16"/>
  <c r="AE95" i="16"/>
  <c r="R95" i="16"/>
  <c r="AE107" i="16"/>
  <c r="BO69" i="12"/>
  <c r="AR69" i="12"/>
  <c r="BO81" i="12"/>
  <c r="Q99" i="16"/>
  <c r="AD99" i="16"/>
  <c r="G71" i="22"/>
  <c r="AT99" i="16"/>
  <c r="O99" i="16" a="1"/>
  <c r="O99" i="16" s="1"/>
  <c r="AD111" i="16"/>
  <c r="AE99" i="16"/>
  <c r="R99" i="16"/>
  <c r="AE111" i="16"/>
  <c r="R75" i="35"/>
  <c r="AN75" i="35" s="1"/>
  <c r="AP76" i="12"/>
  <c r="BM76" i="12"/>
  <c r="BM88" i="12"/>
  <c r="R103" i="16"/>
  <c r="AE103" i="16"/>
  <c r="AE115" i="16"/>
  <c r="S97" i="15"/>
  <c r="AF97" i="15"/>
  <c r="AF109" i="15"/>
  <c r="BQ68" i="11"/>
  <c r="AT68" i="11"/>
  <c r="BQ80" i="11"/>
  <c r="AO62" i="11"/>
  <c r="BL62" i="11"/>
  <c r="AH89" i="15"/>
  <c r="U89" i="15"/>
  <c r="AT60" i="11"/>
  <c r="BQ60" i="11"/>
  <c r="AJ81" i="15"/>
  <c r="W81" i="15"/>
  <c r="AE73" i="15"/>
  <c r="R73" i="15"/>
  <c r="AI73" i="15"/>
  <c r="V73" i="15"/>
  <c r="W65" i="15"/>
  <c r="AJ65" i="15"/>
  <c r="AU39" i="15"/>
  <c r="Z39" i="15"/>
  <c r="Y11" i="19" s="1"/>
  <c r="V39" i="15"/>
  <c r="BN37" i="11"/>
  <c r="AQ37" i="11"/>
  <c r="AT85" i="16"/>
  <c r="O85" i="16" a="1"/>
  <c r="O85" i="16" s="1"/>
  <c r="Q85" i="16"/>
  <c r="G57" i="22"/>
  <c r="AD85" i="16"/>
  <c r="S93" i="16"/>
  <c r="AF93" i="16"/>
  <c r="AF105" i="16"/>
  <c r="U53" i="15"/>
  <c r="AH53" i="15"/>
  <c r="AQ10" i="33"/>
  <c r="AQ6" i="33"/>
  <c r="AQ7" i="33"/>
  <c r="AQ9" i="33"/>
  <c r="AQ8" i="33"/>
  <c r="AR7" i="33"/>
  <c r="AR9" i="33"/>
  <c r="AR8" i="33"/>
  <c r="AR6" i="33"/>
  <c r="AR10" i="33"/>
  <c r="AQ77" i="13"/>
  <c r="BN77" i="13"/>
  <c r="BN89" i="13"/>
  <c r="AQ78" i="13"/>
  <c r="BL83" i="13"/>
  <c r="AO71" i="13"/>
  <c r="BL71" i="13"/>
  <c r="AU98" i="17"/>
  <c r="AM98" i="17"/>
  <c r="Z98" i="17"/>
  <c r="AI70" i="19" s="1"/>
  <c r="AM110" i="17"/>
  <c r="BN81" i="13"/>
  <c r="AQ69" i="13"/>
  <c r="BN69" i="13"/>
  <c r="Y90" i="17"/>
  <c r="AL90" i="17"/>
  <c r="AF82" i="17"/>
  <c r="S82" i="17"/>
  <c r="W82" i="17"/>
  <c r="AJ82" i="17"/>
  <c r="AT53" i="13"/>
  <c r="BQ53" i="13"/>
  <c r="AU74" i="17"/>
  <c r="Z74" i="17"/>
  <c r="AI46" i="19" s="1"/>
  <c r="AM74" i="17"/>
  <c r="AR45" i="13"/>
  <c r="BO45" i="13"/>
  <c r="AU66" i="17"/>
  <c r="Z66" i="17"/>
  <c r="AI38" i="19" s="1"/>
  <c r="AM66" i="17"/>
  <c r="AI66" i="17"/>
  <c r="V66" i="17"/>
  <c r="T58" i="17"/>
  <c r="AG58" i="17"/>
  <c r="CF31" i="13"/>
  <c r="AQ29" i="13"/>
  <c r="BN29" i="13"/>
  <c r="AF50" i="17"/>
  <c r="S50" i="17"/>
  <c r="U42" i="17"/>
  <c r="AO7" i="13"/>
  <c r="U34" i="17"/>
  <c r="F72" i="22"/>
  <c r="AT100" i="15"/>
  <c r="O100" i="15" a="1"/>
  <c r="O100" i="15" s="1"/>
  <c r="AD100" i="15"/>
  <c r="Q100" i="15"/>
  <c r="AD112" i="15"/>
  <c r="CF73" i="11"/>
  <c r="Y92" i="15"/>
  <c r="AL92" i="15"/>
  <c r="CF65" i="11"/>
  <c r="O56" i="35"/>
  <c r="AK56" i="35" s="1"/>
  <c r="AP57" i="11"/>
  <c r="BM57" i="11"/>
  <c r="AG84" i="15"/>
  <c r="T84" i="15"/>
  <c r="AG76" i="15"/>
  <c r="T76" i="15"/>
  <c r="AK68" i="15"/>
  <c r="X68" i="15"/>
  <c r="AU68" i="15"/>
  <c r="Z68" i="15"/>
  <c r="Y40" i="19" s="1"/>
  <c r="AM68" i="15"/>
  <c r="AO33" i="11"/>
  <c r="BL33" i="11"/>
  <c r="AU60" i="15"/>
  <c r="Z60" i="15"/>
  <c r="Y32" i="19" s="1"/>
  <c r="AM60" i="15"/>
  <c r="S52" i="15"/>
  <c r="AF52" i="15"/>
  <c r="AH44" i="15"/>
  <c r="U44" i="15"/>
  <c r="AR53" i="11"/>
  <c r="BO53" i="11"/>
  <c r="AR45" i="11"/>
  <c r="BO45" i="11"/>
  <c r="BO29" i="11"/>
  <c r="AR29" i="11"/>
  <c r="AT13" i="11"/>
  <c r="S89" i="16"/>
  <c r="AF89" i="16"/>
  <c r="CF62" i="12"/>
  <c r="CA13" i="8"/>
  <c r="AG13" i="8"/>
  <c r="AV21" i="8"/>
  <c r="AO48" i="5" s="1"/>
  <c r="Y21" i="8"/>
  <c r="AB48" i="5" s="1"/>
  <c r="M20" i="19" s="1"/>
  <c r="BW23" i="8"/>
  <c r="AZ23" i="8"/>
  <c r="AC23" i="8"/>
  <c r="BU26" i="8"/>
  <c r="AX26" i="8"/>
  <c r="AA26" i="8"/>
  <c r="BW27" i="8"/>
  <c r="AC27" i="8"/>
  <c r="AZ27" i="8"/>
  <c r="CC30" i="8"/>
  <c r="AI30" i="8"/>
  <c r="BF30" i="8"/>
  <c r="Y37" i="8"/>
  <c r="AB64" i="5" s="1"/>
  <c r="M36" i="19" s="1"/>
  <c r="AV37" i="8"/>
  <c r="AO64" i="5" s="1"/>
  <c r="CC38" i="8"/>
  <c r="AI38" i="8"/>
  <c r="BF38" i="8"/>
  <c r="BV6" i="8"/>
  <c r="AB6" i="8"/>
  <c r="T6" i="8"/>
  <c r="U6" i="8"/>
  <c r="W6" i="8"/>
  <c r="AT6" i="8" s="1"/>
  <c r="CB9" i="8"/>
  <c r="AH9" i="8"/>
  <c r="CD14" i="8"/>
  <c r="AJ14" i="8"/>
  <c r="CB17" i="8"/>
  <c r="BE17" i="8"/>
  <c r="AH17" i="8"/>
  <c r="BS20" i="8"/>
  <c r="D47" i="5"/>
  <c r="CB21" i="8"/>
  <c r="AH21" i="8"/>
  <c r="BE21" i="8"/>
  <c r="BX27" i="8"/>
  <c r="AD27" i="8"/>
  <c r="BA27" i="8"/>
  <c r="BT29" i="8"/>
  <c r="S29" i="8"/>
  <c r="AW29" i="8"/>
  <c r="Z29" i="8"/>
  <c r="R29" i="8"/>
  <c r="CB33" i="8"/>
  <c r="BE33" i="8"/>
  <c r="AH33" i="8"/>
  <c r="BT37" i="8"/>
  <c r="AW37" i="8"/>
  <c r="Z37" i="8"/>
  <c r="S37" i="8"/>
  <c r="R37" i="8"/>
  <c r="BZ40" i="8"/>
  <c r="AF40" i="8"/>
  <c r="BC40" i="8"/>
  <c r="BV42" i="8"/>
  <c r="AB42" i="8"/>
  <c r="AY42" i="8"/>
  <c r="W42" i="8"/>
  <c r="U42" i="8"/>
  <c r="T42" i="8"/>
  <c r="BT45" i="8"/>
  <c r="S45" i="8"/>
  <c r="AW45" i="8"/>
  <c r="Z45" i="8"/>
  <c r="R45" i="8"/>
  <c r="CD46" i="8"/>
  <c r="AJ46" i="8"/>
  <c r="BG46" i="8"/>
  <c r="CB49" i="8"/>
  <c r="AH49" i="8"/>
  <c r="BE49" i="8"/>
  <c r="BX51" i="8"/>
  <c r="BA51" i="8"/>
  <c r="AD51" i="8"/>
  <c r="BZ52" i="8"/>
  <c r="BC52" i="8"/>
  <c r="AF52" i="8"/>
  <c r="CD54" i="8"/>
  <c r="AJ54" i="8"/>
  <c r="BG54" i="8"/>
  <c r="BT57" i="8"/>
  <c r="Z57" i="8"/>
  <c r="AW57" i="8"/>
  <c r="S57" i="8"/>
  <c r="R57" i="8"/>
  <c r="BV58" i="8"/>
  <c r="T58" i="8"/>
  <c r="U58" i="8"/>
  <c r="AY58" i="8"/>
  <c r="AB58" i="8"/>
  <c r="W58" i="8"/>
  <c r="BZ60" i="8"/>
  <c r="BC60" i="8"/>
  <c r="AF60" i="8"/>
  <c r="CB65" i="8"/>
  <c r="AH65" i="8"/>
  <c r="BE65" i="8"/>
  <c r="BZ68" i="8"/>
  <c r="BC68" i="8"/>
  <c r="AF68" i="8"/>
  <c r="BC80" i="8"/>
  <c r="BX71" i="8"/>
  <c r="AD71" i="8"/>
  <c r="BA71" i="8"/>
  <c r="BA83" i="8"/>
  <c r="BT73" i="8"/>
  <c r="AW73" i="8"/>
  <c r="Z73" i="8"/>
  <c r="S73" i="8"/>
  <c r="R73" i="8"/>
  <c r="AW85" i="8"/>
  <c r="BV74" i="8"/>
  <c r="AY74" i="8"/>
  <c r="AB74" i="8"/>
  <c r="U74" i="8"/>
  <c r="T74" i="8"/>
  <c r="W74" i="8"/>
  <c r="AY86" i="8"/>
  <c r="BT77" i="8"/>
  <c r="AW77" i="8"/>
  <c r="Z77" i="8"/>
  <c r="R77" i="8"/>
  <c r="S77" i="8"/>
  <c r="AW89" i="8"/>
  <c r="BT78" i="8"/>
  <c r="Z78" i="8"/>
  <c r="BV8" i="10"/>
  <c r="U8" i="10"/>
  <c r="T8" i="10"/>
  <c r="AQ8" i="10" s="1"/>
  <c r="AB8" i="10"/>
  <c r="W8" i="10"/>
  <c r="AT8" i="10" s="1"/>
  <c r="BZ10" i="10"/>
  <c r="AF10" i="10"/>
  <c r="BV16" i="10"/>
  <c r="AB16" i="10"/>
  <c r="U16" i="10"/>
  <c r="AR16" i="10" s="1"/>
  <c r="T16" i="10"/>
  <c r="AQ16" i="10" s="1"/>
  <c r="W16" i="10"/>
  <c r="BT19" i="10"/>
  <c r="S19" i="10"/>
  <c r="AW19" i="10"/>
  <c r="Z19" i="10"/>
  <c r="R19" i="10"/>
  <c r="BS22" i="10"/>
  <c r="D49" i="14"/>
  <c r="CB23" i="10"/>
  <c r="BE23" i="10"/>
  <c r="AH23" i="10"/>
  <c r="CD24" i="10"/>
  <c r="BG24" i="10"/>
  <c r="AJ24" i="10"/>
  <c r="BT27" i="10"/>
  <c r="AW27" i="10"/>
  <c r="R27" i="10"/>
  <c r="S27" i="10"/>
  <c r="Z27" i="10"/>
  <c r="BX29" i="10"/>
  <c r="BA29" i="10"/>
  <c r="AD29" i="10"/>
  <c r="CB31" i="10"/>
  <c r="BE31" i="10"/>
  <c r="AH31" i="10"/>
  <c r="BZ34" i="10"/>
  <c r="AF34" i="10"/>
  <c r="BC34" i="10"/>
  <c r="BV36" i="10"/>
  <c r="U36" i="10"/>
  <c r="W36" i="10"/>
  <c r="T36" i="10"/>
  <c r="AY36" i="10"/>
  <c r="AB36" i="10"/>
  <c r="BX37" i="10"/>
  <c r="BA37" i="10"/>
  <c r="AD37" i="10"/>
  <c r="BV40" i="10"/>
  <c r="W40" i="10"/>
  <c r="U40" i="10"/>
  <c r="T40" i="10"/>
  <c r="AB40" i="10"/>
  <c r="AY40" i="10"/>
  <c r="BT47" i="10"/>
  <c r="Z47" i="10"/>
  <c r="S47" i="10"/>
  <c r="AW47" i="10"/>
  <c r="R47" i="10"/>
  <c r="BX53" i="10"/>
  <c r="BA53" i="10"/>
  <c r="AD53" i="10"/>
  <c r="AP60" i="32"/>
  <c r="X60" i="32"/>
  <c r="W71" i="32"/>
  <c r="AO71" i="32"/>
  <c r="V71" i="32" a="1"/>
  <c r="V71" i="32" s="1"/>
  <c r="Z71" i="32"/>
  <c r="T101" i="17"/>
  <c r="AG101" i="17"/>
  <c r="AG113" i="17"/>
  <c r="AU101" i="17"/>
  <c r="Z101" i="17"/>
  <c r="AI73" i="19" s="1"/>
  <c r="AM101" i="17"/>
  <c r="AM113" i="17"/>
  <c r="BN84" i="13"/>
  <c r="AQ72" i="13"/>
  <c r="BN72" i="13"/>
  <c r="U65" i="35"/>
  <c r="AQ65" i="35" s="1"/>
  <c r="AP66" i="13"/>
  <c r="BM66" i="13"/>
  <c r="BM78" i="13"/>
  <c r="V93" i="17"/>
  <c r="AI93" i="17"/>
  <c r="AI105" i="17"/>
  <c r="AQ64" i="13"/>
  <c r="BN64" i="13"/>
  <c r="BL58" i="13"/>
  <c r="AO58" i="13"/>
  <c r="X85" i="17"/>
  <c r="AK85" i="17"/>
  <c r="I11" i="27"/>
  <c r="I7" i="27"/>
  <c r="U77" i="17"/>
  <c r="AH77" i="17"/>
  <c r="AL77" i="17"/>
  <c r="Y77" i="17"/>
  <c r="AI69" i="17"/>
  <c r="V69" i="17"/>
  <c r="AR40" i="13"/>
  <c r="BO40" i="13"/>
  <c r="AJ61" i="17"/>
  <c r="W61" i="17"/>
  <c r="H33" i="22"/>
  <c r="Q61" i="17"/>
  <c r="AT61" i="17"/>
  <c r="AD61" i="17"/>
  <c r="O61" i="17" a="1"/>
  <c r="O61" i="17" s="1"/>
  <c r="R53" i="17"/>
  <c r="AE53" i="17"/>
  <c r="U53" i="17"/>
  <c r="AH53" i="17"/>
  <c r="BN24" i="13"/>
  <c r="AQ24" i="13"/>
  <c r="W45" i="17"/>
  <c r="AJ45" i="17"/>
  <c r="AT37" i="17"/>
  <c r="O37" i="17" a="1"/>
  <c r="O37" i="17" s="1"/>
  <c r="H9" i="22"/>
  <c r="P9" i="22" s="1"/>
  <c r="Q37" i="17"/>
  <c r="T34" i="16"/>
  <c r="U38" i="16"/>
  <c r="R38" i="16"/>
  <c r="AU42" i="16"/>
  <c r="Z42" i="16"/>
  <c r="AD14" i="19" s="1"/>
  <c r="S46" i="16"/>
  <c r="AF46" i="16"/>
  <c r="AF50" i="16"/>
  <c r="S50" i="16"/>
  <c r="AH50" i="16"/>
  <c r="U50" i="16"/>
  <c r="Y54" i="16"/>
  <c r="AL54" i="16"/>
  <c r="Y58" i="16"/>
  <c r="AL58" i="16"/>
  <c r="R34" i="35"/>
  <c r="AN34" i="35" s="1"/>
  <c r="BM35" i="12"/>
  <c r="AP35" i="12"/>
  <c r="R62" i="16"/>
  <c r="AE62" i="16"/>
  <c r="AQ36" i="12"/>
  <c r="BN36" i="12"/>
  <c r="AO39" i="12"/>
  <c r="BL39" i="12"/>
  <c r="T66" i="16"/>
  <c r="AG66" i="16"/>
  <c r="AH70" i="16"/>
  <c r="U70" i="16"/>
  <c r="AF70" i="16"/>
  <c r="S70" i="16"/>
  <c r="S74" i="16"/>
  <c r="AF74" i="16"/>
  <c r="AR48" i="12"/>
  <c r="BO48" i="12"/>
  <c r="AL78" i="16"/>
  <c r="Y78" i="16"/>
  <c r="R54" i="35"/>
  <c r="AN54" i="35" s="1"/>
  <c r="BM55" i="12"/>
  <c r="AP55" i="12"/>
  <c r="AJ82" i="16"/>
  <c r="W82" i="16"/>
  <c r="BQ56" i="12"/>
  <c r="AT56" i="12"/>
  <c r="X86" i="16"/>
  <c r="AK86" i="16"/>
  <c r="G62" i="22"/>
  <c r="AT90" i="16"/>
  <c r="O90" i="16" a="1"/>
  <c r="O90" i="16" s="1"/>
  <c r="Q90" i="16"/>
  <c r="AD90" i="16"/>
  <c r="V90" i="16"/>
  <c r="AI90" i="16"/>
  <c r="BQ64" i="12"/>
  <c r="AT64" i="12"/>
  <c r="AE94" i="16"/>
  <c r="R94" i="16"/>
  <c r="AE106" i="16"/>
  <c r="AT68" i="12"/>
  <c r="BQ68" i="12"/>
  <c r="BQ80" i="12"/>
  <c r="AJ98" i="16"/>
  <c r="W98" i="16"/>
  <c r="AJ110" i="16"/>
  <c r="CF71" i="12"/>
  <c r="BQ72" i="12"/>
  <c r="AT72" i="12"/>
  <c r="BQ84" i="12"/>
  <c r="U102" i="16"/>
  <c r="AH102" i="16"/>
  <c r="AH114" i="16"/>
  <c r="AE102" i="16"/>
  <c r="R102" i="16"/>
  <c r="AE114" i="16"/>
  <c r="BQ76" i="12"/>
  <c r="AT76" i="12"/>
  <c r="BQ88" i="12"/>
  <c r="AJ103" i="15"/>
  <c r="W103" i="15"/>
  <c r="AJ115" i="15"/>
  <c r="BO74" i="11"/>
  <c r="AR74" i="11"/>
  <c r="BO86" i="11"/>
  <c r="AU95" i="15"/>
  <c r="Z95" i="15"/>
  <c r="Y67" i="19" s="1"/>
  <c r="AM95" i="15"/>
  <c r="AM107" i="15"/>
  <c r="CF68" i="11"/>
  <c r="Y87" i="15"/>
  <c r="AL87" i="15"/>
  <c r="BO58" i="11"/>
  <c r="AR58" i="11"/>
  <c r="X79" i="15"/>
  <c r="AK79" i="15"/>
  <c r="AQ50" i="11"/>
  <c r="BN50" i="11"/>
  <c r="X71" i="15"/>
  <c r="AK71" i="15"/>
  <c r="Y63" i="15"/>
  <c r="AL63" i="15"/>
  <c r="V63" i="15"/>
  <c r="AI63" i="15"/>
  <c r="BL28" i="11"/>
  <c r="AO28" i="11"/>
  <c r="AI55" i="15"/>
  <c r="V55" i="15"/>
  <c r="BO26" i="11"/>
  <c r="AR26" i="11"/>
  <c r="AI47" i="15"/>
  <c r="V47" i="15"/>
  <c r="T90" i="15"/>
  <c r="AG90" i="15"/>
  <c r="S82" i="15"/>
  <c r="AF82" i="15"/>
  <c r="Y82" i="15"/>
  <c r="AL82" i="15"/>
  <c r="AU58" i="15"/>
  <c r="Z58" i="15"/>
  <c r="Y30" i="19" s="1"/>
  <c r="AM58" i="15"/>
  <c r="CF31" i="11"/>
  <c r="T42" i="15"/>
  <c r="O6" i="35"/>
  <c r="AP7" i="11"/>
  <c r="W34" i="15"/>
  <c r="BL82" i="12"/>
  <c r="AO70" i="12"/>
  <c r="BL70" i="12"/>
  <c r="AG97" i="16"/>
  <c r="T97" i="16"/>
  <c r="AG109" i="16"/>
  <c r="F65" i="22"/>
  <c r="AT93" i="15"/>
  <c r="O93" i="15" a="1"/>
  <c r="O93" i="15" s="1"/>
  <c r="AD93" i="15"/>
  <c r="Q93" i="15"/>
  <c r="AD105" i="15"/>
  <c r="R93" i="15"/>
  <c r="AE93" i="15"/>
  <c r="AE105" i="15"/>
  <c r="V85" i="15"/>
  <c r="AI85" i="15"/>
  <c r="BO56" i="11"/>
  <c r="AR56" i="11"/>
  <c r="AR48" i="11"/>
  <c r="BO48" i="11"/>
  <c r="T61" i="15"/>
  <c r="AG61" i="15"/>
  <c r="AE61" i="15"/>
  <c r="R61" i="15"/>
  <c r="AO79" i="32"/>
  <c r="W79" i="32"/>
  <c r="V79" i="32" a="1"/>
  <c r="V79" i="32" s="1"/>
  <c r="AT104" i="17"/>
  <c r="O104" i="17" a="1"/>
  <c r="O104" i="17" s="1"/>
  <c r="H76" i="22"/>
  <c r="Q104" i="17"/>
  <c r="AD104" i="17"/>
  <c r="AD116" i="17"/>
  <c r="Q105" i="17"/>
  <c r="AQ75" i="13"/>
  <c r="BN75" i="13"/>
  <c r="BN87" i="13"/>
  <c r="T96" i="17"/>
  <c r="AG96" i="17"/>
  <c r="AG108" i="17"/>
  <c r="U88" i="17"/>
  <c r="AH88" i="17"/>
  <c r="X88" i="17"/>
  <c r="AK88" i="17"/>
  <c r="AR59" i="13"/>
  <c r="BO59" i="13"/>
  <c r="Y80" i="17"/>
  <c r="AL80" i="17"/>
  <c r="U44" i="35"/>
  <c r="AP45" i="13"/>
  <c r="BM45" i="13"/>
  <c r="V72" i="17"/>
  <c r="AI72" i="17"/>
  <c r="AE64" i="17"/>
  <c r="R64" i="17"/>
  <c r="V64" i="17"/>
  <c r="AI64" i="17"/>
  <c r="T56" i="17"/>
  <c r="AG56" i="17"/>
  <c r="AT27" i="13"/>
  <c r="BQ27" i="13"/>
  <c r="T48" i="17"/>
  <c r="AG48" i="17"/>
  <c r="AU40" i="17"/>
  <c r="Z40" i="17"/>
  <c r="AI12" i="19" s="1"/>
  <c r="Q40" i="17"/>
  <c r="AT40" i="17"/>
  <c r="O40" i="17" a="1"/>
  <c r="O40" i="17" s="1"/>
  <c r="H12" i="22"/>
  <c r="R73" i="35"/>
  <c r="AN73" i="35" s="1"/>
  <c r="BM74" i="12"/>
  <c r="AP74" i="12"/>
  <c r="BM86" i="12"/>
  <c r="V101" i="16"/>
  <c r="AI101" i="16"/>
  <c r="AI113" i="16"/>
  <c r="AF77" i="15"/>
  <c r="S77" i="15"/>
  <c r="O41" i="35"/>
  <c r="AP42" i="11"/>
  <c r="BM42" i="11"/>
  <c r="AH69" i="15"/>
  <c r="U69" i="15"/>
  <c r="Z83" i="32"/>
  <c r="AP83" i="32"/>
  <c r="X83" i="32"/>
  <c r="X95" i="32"/>
  <c r="X99" i="17"/>
  <c r="AK99" i="17"/>
  <c r="AK111" i="17"/>
  <c r="AE99" i="17"/>
  <c r="R99" i="17"/>
  <c r="AE111" i="17"/>
  <c r="BQ82" i="13"/>
  <c r="AT70" i="13"/>
  <c r="BQ70" i="13"/>
  <c r="T91" i="17"/>
  <c r="AG91" i="17"/>
  <c r="CF64" i="13"/>
  <c r="BQ62" i="13"/>
  <c r="AT62" i="13"/>
  <c r="AO56" i="13"/>
  <c r="BL56" i="13"/>
  <c r="AK83" i="17"/>
  <c r="X83" i="17"/>
  <c r="U75" i="17"/>
  <c r="AH75" i="17"/>
  <c r="AG67" i="17"/>
  <c r="T67" i="17"/>
  <c r="CF40" i="13"/>
  <c r="BQ38" i="13"/>
  <c r="AT38" i="13"/>
  <c r="BL32" i="13"/>
  <c r="AO32" i="13"/>
  <c r="H31" i="22"/>
  <c r="Q59" i="17"/>
  <c r="AT59" i="17"/>
  <c r="AD59" i="17"/>
  <c r="O59" i="17" a="1"/>
  <c r="O59" i="17" s="1"/>
  <c r="AE51" i="17"/>
  <c r="R51" i="17"/>
  <c r="U43" i="17"/>
  <c r="R35" i="17"/>
  <c r="R5" i="35"/>
  <c r="AN5" i="35" s="1"/>
  <c r="AP6" i="12"/>
  <c r="AU33" i="16"/>
  <c r="Z33" i="16"/>
  <c r="AD5" i="19" s="1"/>
  <c r="X37" i="16"/>
  <c r="U37" i="16"/>
  <c r="U41" i="16"/>
  <c r="R17" i="35"/>
  <c r="AN17" i="35" s="1"/>
  <c r="AP18" i="12"/>
  <c r="BM18" i="12"/>
  <c r="AI45" i="16"/>
  <c r="V45" i="16"/>
  <c r="Y49" i="16"/>
  <c r="AL49" i="16"/>
  <c r="AH49" i="16"/>
  <c r="U49" i="16"/>
  <c r="AJ53" i="16"/>
  <c r="W53" i="16"/>
  <c r="AQ27" i="12"/>
  <c r="BN27" i="12"/>
  <c r="AF57" i="16"/>
  <c r="S57" i="16"/>
  <c r="AJ61" i="16"/>
  <c r="W61" i="16"/>
  <c r="V61" i="16"/>
  <c r="AI61" i="16"/>
  <c r="AR35" i="12"/>
  <c r="BO35" i="12"/>
  <c r="R37" i="35"/>
  <c r="AP38" i="12"/>
  <c r="BM38" i="12"/>
  <c r="Y65" i="16"/>
  <c r="AL65" i="16"/>
  <c r="R69" i="16"/>
  <c r="AE69" i="16"/>
  <c r="AQ43" i="12"/>
  <c r="BN43" i="12"/>
  <c r="T73" i="16"/>
  <c r="AG73" i="16"/>
  <c r="X73" i="16"/>
  <c r="AK73" i="16"/>
  <c r="BO47" i="12"/>
  <c r="AR47" i="12"/>
  <c r="R77" i="16"/>
  <c r="AE77" i="16"/>
  <c r="AJ81" i="16"/>
  <c r="W81" i="16"/>
  <c r="S81" i="16"/>
  <c r="AF81" i="16"/>
  <c r="AO21" i="32"/>
  <c r="V21" i="32" a="1"/>
  <c r="V21" i="32" s="1"/>
  <c r="Z21" i="32"/>
  <c r="AO30" i="32"/>
  <c r="V30" i="32" a="1"/>
  <c r="V30" i="32" s="1"/>
  <c r="X57" i="32"/>
  <c r="AP57" i="32"/>
  <c r="W53" i="32"/>
  <c r="AO53" i="32"/>
  <c r="V53" i="32" a="1"/>
  <c r="V53" i="32" s="1"/>
  <c r="Z53" i="32"/>
  <c r="Y102" i="17"/>
  <c r="AL102" i="17"/>
  <c r="AL114" i="17"/>
  <c r="BQ85" i="13"/>
  <c r="AT73" i="13"/>
  <c r="BQ73" i="13"/>
  <c r="H66" i="22"/>
  <c r="Q94" i="17"/>
  <c r="AD94" i="17"/>
  <c r="AT94" i="17"/>
  <c r="O94" i="17" a="1"/>
  <c r="O94" i="17" s="1"/>
  <c r="AD106" i="17"/>
  <c r="AT65" i="13"/>
  <c r="BQ65" i="13"/>
  <c r="AI86" i="17"/>
  <c r="V86" i="17"/>
  <c r="T86" i="17"/>
  <c r="AG86" i="17"/>
  <c r="AK78" i="17"/>
  <c r="X78" i="17"/>
  <c r="AJ78" i="17"/>
  <c r="W78" i="17"/>
  <c r="AR49" i="13"/>
  <c r="BO49" i="13"/>
  <c r="U42" i="35"/>
  <c r="BM43" i="13"/>
  <c r="AP43" i="13"/>
  <c r="R70" i="17"/>
  <c r="AE70" i="17"/>
  <c r="AR41" i="13"/>
  <c r="BO41" i="13"/>
  <c r="Y62" i="17"/>
  <c r="AL62" i="17"/>
  <c r="R62" i="17"/>
  <c r="AE62" i="17"/>
  <c r="U54" i="17"/>
  <c r="AH54" i="17"/>
  <c r="CF27" i="13"/>
  <c r="BO25" i="13"/>
  <c r="AR25" i="13"/>
  <c r="BL19" i="13"/>
  <c r="AO19" i="13"/>
  <c r="AF46" i="17"/>
  <c r="S46" i="17"/>
  <c r="W38" i="17"/>
  <c r="CF11" i="13"/>
  <c r="AT9" i="13"/>
  <c r="X104" i="15"/>
  <c r="AK104" i="15"/>
  <c r="AK116" i="15"/>
  <c r="X105" i="15"/>
  <c r="AJ104" i="15"/>
  <c r="W104" i="15"/>
  <c r="AJ116" i="15"/>
  <c r="W105" i="15"/>
  <c r="T96" i="15"/>
  <c r="AG96" i="15"/>
  <c r="AG108" i="15"/>
  <c r="BN67" i="11"/>
  <c r="BN79" i="11"/>
  <c r="AT88" i="15"/>
  <c r="O88" i="15" a="1"/>
  <c r="O88" i="15" s="1"/>
  <c r="F60" i="22"/>
  <c r="Q88" i="15"/>
  <c r="AD88" i="15"/>
  <c r="BO59" i="11"/>
  <c r="AR59" i="11"/>
  <c r="BL53" i="11"/>
  <c r="AO53" i="11"/>
  <c r="AU80" i="15"/>
  <c r="Z80" i="15"/>
  <c r="Y52" i="19" s="1"/>
  <c r="AM80" i="15"/>
  <c r="AG72" i="15"/>
  <c r="T72" i="15"/>
  <c r="AJ72" i="15"/>
  <c r="W72" i="15"/>
  <c r="BN43" i="11"/>
  <c r="AQ43" i="11"/>
  <c r="O36" i="35"/>
  <c r="BM37" i="11"/>
  <c r="AP37" i="11"/>
  <c r="AI64" i="15"/>
  <c r="V64" i="15"/>
  <c r="AU56" i="15"/>
  <c r="Z56" i="15"/>
  <c r="Y28" i="19" s="1"/>
  <c r="AM56" i="15"/>
  <c r="AF56" i="15"/>
  <c r="S56" i="15"/>
  <c r="AE48" i="15"/>
  <c r="R48" i="15"/>
  <c r="BN19" i="11"/>
  <c r="AQ19" i="11"/>
  <c r="X40" i="15"/>
  <c r="O29" i="35"/>
  <c r="BM30" i="11"/>
  <c r="AP30" i="11"/>
  <c r="AF57" i="15"/>
  <c r="S57" i="15"/>
  <c r="BN28" i="11"/>
  <c r="AQ28" i="11"/>
  <c r="X33" i="15"/>
  <c r="R66" i="15"/>
  <c r="AE66" i="15"/>
  <c r="V66" i="15"/>
  <c r="AI66" i="15"/>
  <c r="BN59" i="12"/>
  <c r="AQ59" i="12"/>
  <c r="R37" i="15"/>
  <c r="AO35" i="32"/>
  <c r="W35" i="32"/>
  <c r="Z35" i="32"/>
  <c r="V35" i="32" a="1"/>
  <c r="V35" i="32" s="1"/>
  <c r="W68" i="32"/>
  <c r="AO68" i="32"/>
  <c r="V68" i="32" a="1"/>
  <c r="V68" i="32" s="1"/>
  <c r="Z68" i="32"/>
  <c r="X97" i="17"/>
  <c r="AK97" i="17"/>
  <c r="AK109" i="17"/>
  <c r="AJ97" i="17"/>
  <c r="W97" i="17"/>
  <c r="AJ109" i="17"/>
  <c r="W89" i="17"/>
  <c r="AJ89" i="17"/>
  <c r="CF62" i="13"/>
  <c r="AU81" i="17"/>
  <c r="Z81" i="17"/>
  <c r="AI53" i="19" s="1"/>
  <c r="AM81" i="17"/>
  <c r="X73" i="17"/>
  <c r="AK73" i="17"/>
  <c r="CF46" i="13"/>
  <c r="AT44" i="13"/>
  <c r="BQ44" i="13"/>
  <c r="AU65" i="17"/>
  <c r="Z65" i="17"/>
  <c r="AI37" i="19" s="1"/>
  <c r="AM65" i="17"/>
  <c r="AL57" i="17"/>
  <c r="Y57" i="17"/>
  <c r="R57" i="17"/>
  <c r="AE57" i="17"/>
  <c r="V49" i="17"/>
  <c r="AI49" i="17"/>
  <c r="AT20" i="13"/>
  <c r="BQ20" i="13"/>
  <c r="S41" i="17"/>
  <c r="V33" i="17"/>
  <c r="R36" i="16"/>
  <c r="V40" i="16"/>
  <c r="T40" i="16"/>
  <c r="AE44" i="16"/>
  <c r="R44" i="16"/>
  <c r="U44" i="16"/>
  <c r="AH44" i="16"/>
  <c r="CF21" i="12"/>
  <c r="BQ22" i="12"/>
  <c r="AT22" i="12"/>
  <c r="AT52" i="16"/>
  <c r="O52" i="16" a="1"/>
  <c r="O52" i="16" s="1"/>
  <c r="G24" i="22"/>
  <c r="Q52" i="16"/>
  <c r="AD52" i="16"/>
  <c r="AH56" i="16"/>
  <c r="U56" i="16"/>
  <c r="BL33" i="12"/>
  <c r="AO33" i="12"/>
  <c r="V60" i="16"/>
  <c r="AI60" i="16"/>
  <c r="AU64" i="16"/>
  <c r="AM64" i="16"/>
  <c r="Z64" i="16"/>
  <c r="AD36" i="19" s="1"/>
  <c r="CF37" i="12"/>
  <c r="AE68" i="16"/>
  <c r="R68" i="16"/>
  <c r="BN42" i="12"/>
  <c r="AQ42" i="12"/>
  <c r="AO45" i="12"/>
  <c r="BL45" i="12"/>
  <c r="W72" i="16"/>
  <c r="AJ72" i="16"/>
  <c r="AU76" i="16"/>
  <c r="AM76" i="16"/>
  <c r="Z76" i="16"/>
  <c r="AD48" i="19" s="1"/>
  <c r="R76" i="16"/>
  <c r="AE76" i="16"/>
  <c r="AT50" i="12"/>
  <c r="BQ50" i="12"/>
  <c r="G52" i="22"/>
  <c r="AT80" i="16"/>
  <c r="O80" i="16" a="1"/>
  <c r="O80" i="16" s="1"/>
  <c r="Q80" i="16"/>
  <c r="AD80" i="16"/>
  <c r="S80" i="16"/>
  <c r="AF80" i="16"/>
  <c r="AU84" i="16"/>
  <c r="Z84" i="16"/>
  <c r="AD56" i="19" s="1"/>
  <c r="AM84" i="16"/>
  <c r="CF57" i="12"/>
  <c r="W88" i="16"/>
  <c r="AJ88" i="16"/>
  <c r="AO65" i="12"/>
  <c r="BL65" i="12"/>
  <c r="V92" i="16"/>
  <c r="AI92" i="16"/>
  <c r="BL69" i="12"/>
  <c r="AO69" i="12"/>
  <c r="BL81" i="12"/>
  <c r="AK96" i="16"/>
  <c r="X96" i="16"/>
  <c r="AK108" i="16"/>
  <c r="AI100" i="16"/>
  <c r="V100" i="16"/>
  <c r="AI112" i="16"/>
  <c r="G76" i="22"/>
  <c r="AT104" i="16"/>
  <c r="O104" i="16" a="1"/>
  <c r="O104" i="16" s="1"/>
  <c r="Q104" i="16"/>
  <c r="AD104" i="16"/>
  <c r="AD116" i="16"/>
  <c r="Q105" i="16"/>
  <c r="AI104" i="16"/>
  <c r="V104" i="16"/>
  <c r="AI116" i="16"/>
  <c r="V105" i="16"/>
  <c r="AJ99" i="15"/>
  <c r="W99" i="15"/>
  <c r="AJ111" i="15"/>
  <c r="V91" i="15"/>
  <c r="AI91" i="15"/>
  <c r="AL83" i="15"/>
  <c r="Y83" i="15"/>
  <c r="AU83" i="15"/>
  <c r="AM83" i="15"/>
  <c r="Z83" i="15"/>
  <c r="Y55" i="19" s="1"/>
  <c r="AU75" i="15"/>
  <c r="AM75" i="15"/>
  <c r="Z75" i="15"/>
  <c r="Y47" i="19" s="1"/>
  <c r="BQ46" i="11"/>
  <c r="AT46" i="11"/>
  <c r="BL40" i="11"/>
  <c r="AO40" i="11"/>
  <c r="V67" i="15"/>
  <c r="AI67" i="15"/>
  <c r="AU59" i="15"/>
  <c r="Z59" i="15"/>
  <c r="Y31" i="19" s="1"/>
  <c r="AM59" i="15"/>
  <c r="W59" i="15"/>
  <c r="AJ59" i="15"/>
  <c r="AT30" i="11"/>
  <c r="BQ30" i="11"/>
  <c r="AT51" i="15"/>
  <c r="F23" i="22"/>
  <c r="O51" i="15" a="1"/>
  <c r="O51" i="15" s="1"/>
  <c r="Q51" i="15"/>
  <c r="AD51" i="15"/>
  <c r="W43" i="15"/>
  <c r="U43" i="15"/>
  <c r="R35" i="15"/>
  <c r="S35" i="15"/>
  <c r="BN36" i="11"/>
  <c r="AQ36" i="11"/>
  <c r="F21" i="22"/>
  <c r="AT49" i="15"/>
  <c r="O49" i="15" a="1"/>
  <c r="O49" i="15" s="1"/>
  <c r="AD49" i="15"/>
  <c r="Q49" i="15"/>
  <c r="BO20" i="11"/>
  <c r="AR20" i="11"/>
  <c r="U41" i="15"/>
  <c r="CF14" i="11"/>
  <c r="AU36" i="15"/>
  <c r="Z36" i="15"/>
  <c r="Y8" i="19" s="1"/>
  <c r="CF9" i="11"/>
  <c r="AT98" i="15"/>
  <c r="O98" i="15" a="1"/>
  <c r="O98" i="15" s="1"/>
  <c r="F70" i="22"/>
  <c r="Q98" i="15"/>
  <c r="AD98" i="15"/>
  <c r="AD110" i="15"/>
  <c r="V98" i="15"/>
  <c r="AI98" i="15"/>
  <c r="AI110" i="15"/>
  <c r="AH74" i="15"/>
  <c r="U74" i="15"/>
  <c r="CF47" i="11"/>
  <c r="AL50" i="15"/>
  <c r="Y50" i="15"/>
  <c r="BL74" i="11"/>
  <c r="AO74" i="11"/>
  <c r="BL86" i="11"/>
  <c r="U101" i="15"/>
  <c r="AH101" i="15"/>
  <c r="AH113" i="15"/>
  <c r="AT64" i="11"/>
  <c r="BQ64" i="11"/>
  <c r="AR32" i="11"/>
  <c r="BO32" i="11"/>
  <c r="AI45" i="15"/>
  <c r="V45" i="15"/>
  <c r="U100" i="17"/>
  <c r="AH100" i="17"/>
  <c r="AH112" i="17"/>
  <c r="BO71" i="13"/>
  <c r="AR71" i="13"/>
  <c r="BO83" i="13"/>
  <c r="X92" i="17"/>
  <c r="AK92" i="17"/>
  <c r="BQ63" i="13"/>
  <c r="AT63" i="13"/>
  <c r="Y84" i="17"/>
  <c r="AL84" i="17"/>
  <c r="AG84" i="17"/>
  <c r="T84" i="17"/>
  <c r="AQ55" i="13"/>
  <c r="BN55" i="13"/>
  <c r="AO49" i="13"/>
  <c r="BL49" i="13"/>
  <c r="AL76" i="17"/>
  <c r="Y76" i="17"/>
  <c r="AT68" i="17"/>
  <c r="O68" i="17" a="1"/>
  <c r="O68" i="17" s="1"/>
  <c r="AD68" i="17"/>
  <c r="H40" i="22"/>
  <c r="Q68" i="17"/>
  <c r="AQ39" i="13"/>
  <c r="BN39" i="13"/>
  <c r="AO33" i="13"/>
  <c r="BL33" i="13"/>
  <c r="R60" i="17"/>
  <c r="AE60" i="17"/>
  <c r="S52" i="17"/>
  <c r="AF52" i="17"/>
  <c r="U52" i="17"/>
  <c r="AH52" i="17"/>
  <c r="AQ23" i="13"/>
  <c r="BN23" i="13"/>
  <c r="AH44" i="17"/>
  <c r="U44" i="17"/>
  <c r="U36" i="17"/>
  <c r="X102" i="15"/>
  <c r="AK102" i="15"/>
  <c r="AK114" i="15"/>
  <c r="O66" i="35"/>
  <c r="BM67" i="11"/>
  <c r="AP67" i="11"/>
  <c r="BM79" i="11"/>
  <c r="AE94" i="15"/>
  <c r="R94" i="15"/>
  <c r="AE106" i="15"/>
  <c r="BQ65" i="11"/>
  <c r="AT65" i="11"/>
  <c r="AT86" i="15"/>
  <c r="O86" i="15" a="1"/>
  <c r="O86" i="15" s="1"/>
  <c r="F58" i="22"/>
  <c r="Q86" i="15"/>
  <c r="AD86" i="15"/>
  <c r="W78" i="15"/>
  <c r="AJ78" i="15"/>
  <c r="AU78" i="15"/>
  <c r="Z78" i="15"/>
  <c r="Y50" i="19" s="1"/>
  <c r="AM78" i="15"/>
  <c r="BN49" i="11"/>
  <c r="AQ49" i="11"/>
  <c r="R70" i="15"/>
  <c r="AE70" i="15"/>
  <c r="AT41" i="11"/>
  <c r="BQ41" i="11"/>
  <c r="F34" i="22"/>
  <c r="AT62" i="15"/>
  <c r="O62" i="15" a="1"/>
  <c r="O62" i="15" s="1"/>
  <c r="Q62" i="15"/>
  <c r="AD62" i="15"/>
  <c r="AJ54" i="15"/>
  <c r="W54" i="15"/>
  <c r="CF27" i="11"/>
  <c r="AT25" i="11"/>
  <c r="BQ25" i="11"/>
  <c r="R46" i="15"/>
  <c r="AE46" i="15"/>
  <c r="AO11" i="11"/>
  <c r="U38" i="15"/>
  <c r="AR15" i="11"/>
  <c r="AO51" i="32"/>
  <c r="W51" i="32"/>
  <c r="V51" i="32" a="1"/>
  <c r="V51" i="32" s="1"/>
  <c r="AD103" i="17"/>
  <c r="Q103" i="17"/>
  <c r="H75" i="22"/>
  <c r="AT103" i="17"/>
  <c r="O103" i="17" a="1"/>
  <c r="O103" i="17" s="1"/>
  <c r="AD115" i="17"/>
  <c r="U103" i="17"/>
  <c r="AH103" i="17"/>
  <c r="AH115" i="17"/>
  <c r="U95" i="17"/>
  <c r="AH95" i="17"/>
  <c r="AH107" i="17"/>
  <c r="BN78" i="13"/>
  <c r="BN66" i="13"/>
  <c r="AQ66" i="13"/>
  <c r="U59" i="35"/>
  <c r="AQ59" i="35" s="1"/>
  <c r="AP60" i="13"/>
  <c r="BM60" i="13"/>
  <c r="S87" i="17"/>
  <c r="AF87" i="17"/>
  <c r="K7" i="27"/>
  <c r="K11" i="27"/>
  <c r="Q79" i="17"/>
  <c r="AD79" i="17"/>
  <c r="AT79" i="17"/>
  <c r="H51" i="22"/>
  <c r="O79" i="17" a="1"/>
  <c r="O79" i="17" s="1"/>
  <c r="U79" i="17"/>
  <c r="AH79" i="17"/>
  <c r="T71" i="17"/>
  <c r="AG71" i="17"/>
  <c r="BQ42" i="13"/>
  <c r="AT42" i="13"/>
  <c r="AO36" i="13"/>
  <c r="BL36" i="13"/>
  <c r="S55" i="17"/>
  <c r="AF55" i="17"/>
  <c r="AU55" i="17"/>
  <c r="Z55" i="17"/>
  <c r="AI27" i="19" s="1"/>
  <c r="AM55" i="17"/>
  <c r="AQ26" i="13"/>
  <c r="BN26" i="13"/>
  <c r="AE47" i="17"/>
  <c r="R47" i="17"/>
  <c r="BQ18" i="13"/>
  <c r="AT18" i="13"/>
  <c r="Y39" i="17"/>
  <c r="AQ10" i="13"/>
  <c r="R7" i="35"/>
  <c r="AP8" i="12"/>
  <c r="AT35" i="16"/>
  <c r="O35" i="16" a="1"/>
  <c r="O35" i="16" s="1"/>
  <c r="G7" i="22"/>
  <c r="Q35" i="16"/>
  <c r="AT9" i="12"/>
  <c r="T39" i="16"/>
  <c r="Y39" i="16"/>
  <c r="AR13" i="12"/>
  <c r="U43" i="16"/>
  <c r="Y47" i="16"/>
  <c r="AL47" i="16"/>
  <c r="G23" i="22"/>
  <c r="AT51" i="16"/>
  <c r="O51" i="16" a="1"/>
  <c r="O51" i="16" s="1"/>
  <c r="Q51" i="16"/>
  <c r="AD51" i="16"/>
  <c r="AL51" i="16"/>
  <c r="Y51" i="16"/>
  <c r="AQ25" i="12"/>
  <c r="BN25" i="12"/>
  <c r="AU55" i="16"/>
  <c r="Z55" i="16"/>
  <c r="AD27" i="19" s="1"/>
  <c r="AM55" i="16"/>
  <c r="S59" i="16"/>
  <c r="AF59" i="16"/>
  <c r="AI59" i="16"/>
  <c r="V59" i="16"/>
  <c r="T63" i="16"/>
  <c r="AG63" i="16"/>
  <c r="AJ67" i="16"/>
  <c r="W67" i="16"/>
  <c r="CF40" i="12"/>
  <c r="AO44" i="12"/>
  <c r="BL44" i="12"/>
  <c r="AT71" i="16"/>
  <c r="O71" i="16" a="1"/>
  <c r="O71" i="16" s="1"/>
  <c r="G43" i="22"/>
  <c r="AD71" i="16"/>
  <c r="Q71" i="16"/>
  <c r="AR45" i="12"/>
  <c r="BO45" i="12"/>
  <c r="R47" i="35"/>
  <c r="BM48" i="12"/>
  <c r="AP48" i="12"/>
  <c r="T75" i="16"/>
  <c r="AG75" i="16"/>
  <c r="AU79" i="16"/>
  <c r="Z79" i="16"/>
  <c r="AD51" i="19" s="1"/>
  <c r="AM79" i="16"/>
  <c r="AJ79" i="16"/>
  <c r="W79" i="16"/>
  <c r="AQ53" i="12"/>
  <c r="BN53" i="12"/>
  <c r="BL56" i="12"/>
  <c r="AO56" i="12"/>
  <c r="AU83" i="16"/>
  <c r="Z83" i="16"/>
  <c r="AD55" i="19" s="1"/>
  <c r="AM83" i="16"/>
  <c r="X87" i="16"/>
  <c r="AK87" i="16"/>
  <c r="CF60" i="12"/>
  <c r="BQ61" i="12"/>
  <c r="AT61" i="12"/>
  <c r="V91" i="16"/>
  <c r="AI91" i="16"/>
  <c r="S91" i="16"/>
  <c r="AF91" i="16"/>
  <c r="BQ65" i="12"/>
  <c r="AT65" i="12"/>
  <c r="AJ95" i="16"/>
  <c r="W95" i="16"/>
  <c r="AJ107" i="16"/>
  <c r="AI95" i="16"/>
  <c r="V95" i="16"/>
  <c r="AI107" i="16"/>
  <c r="AT69" i="12"/>
  <c r="BQ69" i="12"/>
  <c r="BQ81" i="12"/>
  <c r="Y99" i="16"/>
  <c r="AL99" i="16"/>
  <c r="AL111" i="16"/>
  <c r="BQ73" i="12"/>
  <c r="AT73" i="12"/>
  <c r="BQ85" i="12"/>
  <c r="AF103" i="16"/>
  <c r="S103" i="16"/>
  <c r="AF115" i="16"/>
  <c r="X97" i="15"/>
  <c r="AK97" i="15"/>
  <c r="AK109" i="15"/>
  <c r="AT97" i="15"/>
  <c r="O97" i="15" a="1"/>
  <c r="O97" i="15" s="1"/>
  <c r="F69" i="22"/>
  <c r="AD97" i="15"/>
  <c r="Q97" i="15"/>
  <c r="AD109" i="15"/>
  <c r="AQ68" i="11"/>
  <c r="BN68" i="11"/>
  <c r="BN80" i="11"/>
  <c r="O61" i="35"/>
  <c r="AP62" i="11"/>
  <c r="BM62" i="11"/>
  <c r="R89" i="15"/>
  <c r="AE89" i="15"/>
  <c r="BL54" i="11"/>
  <c r="AO54" i="11"/>
  <c r="R81" i="15"/>
  <c r="AE81" i="15"/>
  <c r="Y73" i="15"/>
  <c r="AL73" i="15"/>
  <c r="AH73" i="15"/>
  <c r="U73" i="15"/>
  <c r="O37" i="35"/>
  <c r="BM38" i="11"/>
  <c r="AP38" i="11"/>
  <c r="AU65" i="15"/>
  <c r="AM65" i="15"/>
  <c r="Z65" i="15"/>
  <c r="Y37" i="19" s="1"/>
  <c r="X39" i="15"/>
  <c r="Y39" i="15"/>
  <c r="AR77" i="11"/>
  <c r="BO77" i="11"/>
  <c r="BO89" i="11"/>
  <c r="AR78" i="11"/>
  <c r="BO37" i="11"/>
  <c r="AR37" i="11"/>
  <c r="BL58" i="12"/>
  <c r="AO58" i="12"/>
  <c r="V85" i="16"/>
  <c r="AI85" i="16"/>
  <c r="T93" i="16"/>
  <c r="AG93" i="16"/>
  <c r="AG105" i="16"/>
  <c r="X93" i="16"/>
  <c r="AK93" i="16"/>
  <c r="AK105" i="16"/>
  <c r="AJ53" i="15"/>
  <c r="W53" i="15"/>
  <c r="AO89" i="32"/>
  <c r="W89" i="32"/>
  <c r="V89" i="32" a="1"/>
  <c r="V89" i="32" s="1"/>
  <c r="W101" i="32"/>
  <c r="Z85" i="32"/>
  <c r="AP85" i="32"/>
  <c r="X85" i="32"/>
  <c r="X97" i="32"/>
  <c r="AH8" i="33"/>
  <c r="AN7" i="33"/>
  <c r="Y98" i="17"/>
  <c r="AL98" i="17"/>
  <c r="AL110" i="17"/>
  <c r="BO81" i="13"/>
  <c r="BO69" i="13"/>
  <c r="AR69" i="13"/>
  <c r="T90" i="17"/>
  <c r="AG90" i="17"/>
  <c r="AT90" i="17"/>
  <c r="O90" i="17" a="1"/>
  <c r="O90" i="17" s="1"/>
  <c r="Q90" i="17"/>
  <c r="AD90" i="17"/>
  <c r="H62" i="22"/>
  <c r="AG82" i="17"/>
  <c r="T82" i="17"/>
  <c r="CF55" i="13"/>
  <c r="AR53" i="13"/>
  <c r="BO53" i="13"/>
  <c r="U46" i="35"/>
  <c r="AQ46" i="35" s="1"/>
  <c r="BM47" i="13"/>
  <c r="AP47" i="13"/>
  <c r="X74" i="17"/>
  <c r="AK74" i="17"/>
  <c r="W66" i="17"/>
  <c r="AJ66" i="17"/>
  <c r="T66" i="17"/>
  <c r="AG66" i="17"/>
  <c r="W58" i="17"/>
  <c r="AJ58" i="17"/>
  <c r="AG50" i="17"/>
  <c r="T50" i="17"/>
  <c r="W42" i="17"/>
  <c r="V34" i="17"/>
  <c r="H6" i="22"/>
  <c r="AT34" i="17"/>
  <c r="Q34" i="17"/>
  <c r="O34" i="17" a="1"/>
  <c r="O34" i="17" s="1"/>
  <c r="U100" i="15"/>
  <c r="AH100" i="15"/>
  <c r="AH112" i="15"/>
  <c r="U92" i="15"/>
  <c r="AH92" i="15"/>
  <c r="BL57" i="11"/>
  <c r="AO57" i="11"/>
  <c r="X84" i="15"/>
  <c r="AK84" i="15"/>
  <c r="BO55" i="11"/>
  <c r="AR55" i="11"/>
  <c r="AO49" i="11"/>
  <c r="BL49" i="11"/>
  <c r="AU76" i="15"/>
  <c r="Z76" i="15"/>
  <c r="Y48" i="19" s="1"/>
  <c r="AM76" i="15"/>
  <c r="AL68" i="15"/>
  <c r="Y68" i="15"/>
  <c r="CF41" i="11"/>
  <c r="O32" i="35"/>
  <c r="AK32" i="35" s="1"/>
  <c r="BM33" i="11"/>
  <c r="AP33" i="11"/>
  <c r="T60" i="15"/>
  <c r="AG60" i="15"/>
  <c r="AQ31" i="11"/>
  <c r="BN31" i="11"/>
  <c r="AE52" i="15"/>
  <c r="R52" i="15"/>
  <c r="AJ52" i="15"/>
  <c r="W52" i="15"/>
  <c r="AG44" i="15"/>
  <c r="T44" i="15"/>
  <c r="W89" i="16"/>
  <c r="AJ89" i="16"/>
  <c r="BN63" i="12"/>
  <c r="AQ63" i="12"/>
  <c r="CE7" i="8"/>
  <c r="AK7" i="8"/>
  <c r="BW11" i="8"/>
  <c r="AC11" i="8"/>
  <c r="CA17" i="8"/>
  <c r="BD17" i="8"/>
  <c r="AG17" i="8"/>
  <c r="CA21" i="8"/>
  <c r="AG21" i="8"/>
  <c r="BD21" i="8"/>
  <c r="CD6" i="8"/>
  <c r="AJ6" i="8"/>
  <c r="BS8" i="8"/>
  <c r="D35" i="5"/>
  <c r="BV10" i="8"/>
  <c r="AB10" i="8"/>
  <c r="W10" i="8"/>
  <c r="U10" i="8"/>
  <c r="T10" i="8"/>
  <c r="AQ10" i="8" s="1"/>
  <c r="BV14" i="8"/>
  <c r="AB14" i="8"/>
  <c r="T14" i="8"/>
  <c r="AQ14" i="8" s="1"/>
  <c r="W14" i="8"/>
  <c r="U14" i="8"/>
  <c r="AR14" i="8" s="1"/>
  <c r="BZ16" i="8"/>
  <c r="AF16" i="8"/>
  <c r="CD18" i="8"/>
  <c r="AJ18" i="8"/>
  <c r="BG18" i="8"/>
  <c r="BZ20" i="8"/>
  <c r="AF20" i="8"/>
  <c r="BC20" i="8"/>
  <c r="BV22" i="8"/>
  <c r="AB22" i="8"/>
  <c r="AY22" i="8"/>
  <c r="W22" i="8"/>
  <c r="U22" i="8"/>
  <c r="T22" i="8"/>
  <c r="CD30" i="8"/>
  <c r="BG30" i="8"/>
  <c r="AJ30" i="8"/>
  <c r="BS36" i="8"/>
  <c r="D63" i="5"/>
  <c r="BX39" i="8"/>
  <c r="BA39" i="8"/>
  <c r="AD39" i="8"/>
  <c r="CD42" i="8"/>
  <c r="BG42" i="8"/>
  <c r="AJ42" i="8"/>
  <c r="BZ44" i="8"/>
  <c r="AF44" i="8"/>
  <c r="BC44" i="8"/>
  <c r="CB45" i="8"/>
  <c r="BE45" i="8"/>
  <c r="AH45" i="8"/>
  <c r="BZ48" i="8"/>
  <c r="AF48" i="8"/>
  <c r="BC48" i="8"/>
  <c r="CD50" i="8"/>
  <c r="AJ50" i="8"/>
  <c r="BG50" i="8"/>
  <c r="CD58" i="8"/>
  <c r="BG58" i="8"/>
  <c r="AJ58" i="8"/>
  <c r="CB61" i="8"/>
  <c r="AH61" i="8"/>
  <c r="BE61" i="8"/>
  <c r="BX63" i="8"/>
  <c r="BA63" i="8"/>
  <c r="AD63" i="8"/>
  <c r="BT65" i="8"/>
  <c r="AW65" i="8"/>
  <c r="Z65" i="8"/>
  <c r="S65" i="8"/>
  <c r="R65" i="8"/>
  <c r="BX67" i="8"/>
  <c r="BA67" i="8"/>
  <c r="AD67" i="8"/>
  <c r="BA79" i="8"/>
  <c r="BT69" i="8"/>
  <c r="Z69" i="8"/>
  <c r="AW69" i="8"/>
  <c r="S69" i="8"/>
  <c r="R69" i="8"/>
  <c r="AW81" i="8"/>
  <c r="CB73" i="8"/>
  <c r="BE73" i="8"/>
  <c r="AH73" i="8"/>
  <c r="BE85" i="8"/>
  <c r="BT7" i="10"/>
  <c r="Z7" i="10"/>
  <c r="R7" i="10"/>
  <c r="AO7" i="10" s="1"/>
  <c r="S7" i="10"/>
  <c r="CB15" i="10"/>
  <c r="AH15" i="10"/>
  <c r="BX17" i="10"/>
  <c r="BA17" i="10"/>
  <c r="AD17" i="10"/>
  <c r="BX21" i="10"/>
  <c r="BA21" i="10"/>
  <c r="AD21" i="10"/>
  <c r="BT23" i="10"/>
  <c r="AW23" i="10"/>
  <c r="Z23" i="10"/>
  <c r="S23" i="10"/>
  <c r="R23" i="10"/>
  <c r="BX25" i="10"/>
  <c r="AD25" i="10"/>
  <c r="BA25" i="10"/>
  <c r="BV28" i="10"/>
  <c r="AY28" i="10"/>
  <c r="AB28" i="10"/>
  <c r="U28" i="10"/>
  <c r="W28" i="10"/>
  <c r="T28" i="10"/>
  <c r="BS30" i="10"/>
  <c r="D57" i="14"/>
  <c r="BV32" i="10"/>
  <c r="AB32" i="10"/>
  <c r="T32" i="10"/>
  <c r="AY32" i="10"/>
  <c r="U32" i="10"/>
  <c r="W32" i="10"/>
  <c r="CB39" i="10"/>
  <c r="BE39" i="10"/>
  <c r="AH39" i="10"/>
  <c r="BT43" i="10"/>
  <c r="Z43" i="10"/>
  <c r="AW43" i="10"/>
  <c r="S43" i="10"/>
  <c r="R43" i="10"/>
  <c r="CD48" i="10"/>
  <c r="AJ48" i="10"/>
  <c r="BG48" i="10"/>
  <c r="CD52" i="10"/>
  <c r="AJ52" i="10"/>
  <c r="BG52" i="10"/>
  <c r="BZ54" i="10"/>
  <c r="AF54" i="10"/>
  <c r="BC54" i="10"/>
  <c r="BX57" i="10"/>
  <c r="AD57" i="10"/>
  <c r="BA57" i="10"/>
  <c r="CD60" i="10"/>
  <c r="AJ60" i="10"/>
  <c r="BG60" i="10"/>
  <c r="BZ62" i="10"/>
  <c r="BC62" i="10"/>
  <c r="AF62" i="10"/>
  <c r="BS66" i="10"/>
  <c r="D93" i="14"/>
  <c r="AS93" i="14" s="1"/>
  <c r="BV72" i="10"/>
  <c r="T72" i="10"/>
  <c r="W72" i="10"/>
  <c r="AY72" i="10"/>
  <c r="AB72" i="10"/>
  <c r="U72" i="10"/>
  <c r="AY84" i="10"/>
  <c r="CD76" i="10"/>
  <c r="BG76" i="10"/>
  <c r="AJ76" i="10"/>
  <c r="BG88" i="10"/>
  <c r="BU9" i="8"/>
  <c r="AA9" i="8"/>
  <c r="CC9" i="8"/>
  <c r="AI9" i="8"/>
  <c r="BW10" i="8"/>
  <c r="AC10" i="8"/>
  <c r="CE10" i="8"/>
  <c r="AK10" i="8"/>
  <c r="BY11" i="8"/>
  <c r="AE11" i="8"/>
  <c r="CA12" i="8"/>
  <c r="AG12" i="8"/>
  <c r="BU13" i="8"/>
  <c r="AA13" i="8"/>
  <c r="CC13" i="8"/>
  <c r="AI13" i="8"/>
  <c r="BW14" i="8"/>
  <c r="AC14" i="8"/>
  <c r="CE14" i="8"/>
  <c r="AK14" i="8"/>
  <c r="BY15" i="8"/>
  <c r="AE15" i="8"/>
  <c r="CA16" i="8"/>
  <c r="AG16" i="8"/>
  <c r="BU17" i="8"/>
  <c r="AA17" i="8"/>
  <c r="AX17" i="8"/>
  <c r="CC17" i="8"/>
  <c r="AI17" i="8"/>
  <c r="BF17" i="8"/>
  <c r="BW18" i="8"/>
  <c r="AC18" i="8"/>
  <c r="AZ18" i="8"/>
  <c r="CE18" i="8"/>
  <c r="BH18" i="8"/>
  <c r="AK18" i="8"/>
  <c r="BY19" i="8"/>
  <c r="BB19" i="8"/>
  <c r="AE19" i="8"/>
  <c r="AV20" i="8"/>
  <c r="AO47" i="5" s="1"/>
  <c r="Y20" i="8"/>
  <c r="AB47" i="5" s="1"/>
  <c r="M19" i="19" s="1"/>
  <c r="CA20" i="8"/>
  <c r="AG20" i="8"/>
  <c r="BD20" i="8"/>
  <c r="BU21" i="8"/>
  <c r="AA21" i="8"/>
  <c r="AX21" i="8"/>
  <c r="CC21" i="8"/>
  <c r="AI21" i="8"/>
  <c r="BF21" i="8"/>
  <c r="BW22" i="8"/>
  <c r="AZ22" i="8"/>
  <c r="AC22" i="8"/>
  <c r="CE22" i="8"/>
  <c r="BH22" i="8"/>
  <c r="AK22" i="8"/>
  <c r="BY23" i="8"/>
  <c r="BB23" i="8"/>
  <c r="AE23" i="8"/>
  <c r="Y24" i="8"/>
  <c r="AB51" i="5" s="1"/>
  <c r="M23" i="19" s="1"/>
  <c r="AV24" i="8"/>
  <c r="AO51" i="5" s="1"/>
  <c r="CA24" i="8"/>
  <c r="BD24" i="8"/>
  <c r="AG24" i="8"/>
  <c r="BU25" i="8"/>
  <c r="AX25" i="8"/>
  <c r="AA25" i="8"/>
  <c r="CC25" i="8"/>
  <c r="AI25" i="8"/>
  <c r="BF25" i="8"/>
  <c r="BW26" i="8"/>
  <c r="AC26" i="8"/>
  <c r="AZ26" i="8"/>
  <c r="CE26" i="8"/>
  <c r="AK26" i="8"/>
  <c r="BH26" i="8"/>
  <c r="BY27" i="8"/>
  <c r="BB27" i="8"/>
  <c r="AE27" i="8"/>
  <c r="Y28" i="8"/>
  <c r="AB55" i="5" s="1"/>
  <c r="M27" i="19" s="1"/>
  <c r="AV28" i="8"/>
  <c r="AO55" i="5" s="1"/>
  <c r="CA28" i="8"/>
  <c r="AG28" i="8"/>
  <c r="BD28" i="8"/>
  <c r="BU29" i="8"/>
  <c r="AX29" i="8"/>
  <c r="AA29" i="8"/>
  <c r="CC29" i="8"/>
  <c r="BF29" i="8"/>
  <c r="AI29" i="8"/>
  <c r="BW30" i="8"/>
  <c r="AZ30" i="8"/>
  <c r="AC30" i="8"/>
  <c r="CE30" i="8"/>
  <c r="AK30" i="8"/>
  <c r="BH30" i="8"/>
  <c r="BY31" i="8"/>
  <c r="BB31" i="8"/>
  <c r="AE31" i="8"/>
  <c r="AV32" i="8"/>
  <c r="AO59" i="5" s="1"/>
  <c r="Y32" i="8"/>
  <c r="AB59" i="5" s="1"/>
  <c r="M31" i="19" s="1"/>
  <c r="CA32" i="8"/>
  <c r="BD32" i="8"/>
  <c r="AG32" i="8"/>
  <c r="BU33" i="8"/>
  <c r="AX33" i="8"/>
  <c r="AA33" i="8"/>
  <c r="CC33" i="8"/>
  <c r="BF33" i="8"/>
  <c r="AI33" i="8"/>
  <c r="BW34" i="8"/>
  <c r="AC34" i="8"/>
  <c r="AZ34" i="8"/>
  <c r="CE34" i="8"/>
  <c r="AK34" i="8"/>
  <c r="BH34" i="8"/>
  <c r="BY35" i="8"/>
  <c r="BB35" i="8"/>
  <c r="AE35" i="8"/>
  <c r="AV36" i="8"/>
  <c r="AO63" i="5" s="1"/>
  <c r="Y36" i="8"/>
  <c r="AB63" i="5" s="1"/>
  <c r="M35" i="19" s="1"/>
  <c r="CA36" i="8"/>
  <c r="BD36" i="8"/>
  <c r="AG36" i="8"/>
  <c r="BU37" i="8"/>
  <c r="AX37" i="8"/>
  <c r="AA37" i="8"/>
  <c r="CC37" i="8"/>
  <c r="BF37" i="8"/>
  <c r="AI37" i="8"/>
  <c r="BW38" i="8"/>
  <c r="AC38" i="8"/>
  <c r="AZ38" i="8"/>
  <c r="CE38" i="8"/>
  <c r="AK38" i="8"/>
  <c r="BH38" i="8"/>
  <c r="BY39" i="8"/>
  <c r="AE39" i="8"/>
  <c r="BB39" i="8"/>
  <c r="Y40" i="8"/>
  <c r="AB67" i="5" s="1"/>
  <c r="M39" i="19" s="1"/>
  <c r="AV40" i="8"/>
  <c r="AO67" i="5" s="1"/>
  <c r="CA40" i="8"/>
  <c r="BD40" i="8"/>
  <c r="AG40" i="8"/>
  <c r="BU41" i="8"/>
  <c r="AA41" i="8"/>
  <c r="AX41" i="8"/>
  <c r="CC41" i="8"/>
  <c r="BF41" i="8"/>
  <c r="AI41" i="8"/>
  <c r="BW42" i="8"/>
  <c r="AC42" i="8"/>
  <c r="AZ42" i="8"/>
  <c r="CE42" i="8"/>
  <c r="AK42" i="8"/>
  <c r="BH42" i="8"/>
  <c r="BY43" i="8"/>
  <c r="BB43" i="8"/>
  <c r="AE43" i="8"/>
  <c r="Y44" i="8"/>
  <c r="AB71" i="5" s="1"/>
  <c r="M43" i="19" s="1"/>
  <c r="AV44" i="8"/>
  <c r="AO71" i="5" s="1"/>
  <c r="CA44" i="8"/>
  <c r="BD44" i="8"/>
  <c r="AG44" i="8"/>
  <c r="BU45" i="8"/>
  <c r="AX45" i="8"/>
  <c r="AA45" i="8"/>
  <c r="CC45" i="8"/>
  <c r="BF45" i="8"/>
  <c r="AI45" i="8"/>
  <c r="BW46" i="8"/>
  <c r="AZ46" i="8"/>
  <c r="AC46" i="8"/>
  <c r="CE46" i="8"/>
  <c r="AK46" i="8"/>
  <c r="BH46" i="8"/>
  <c r="BY47" i="8"/>
  <c r="AE47" i="8"/>
  <c r="BB47" i="8"/>
  <c r="AV48" i="8"/>
  <c r="AO75" i="5" s="1"/>
  <c r="Y48" i="8"/>
  <c r="AB75" i="5" s="1"/>
  <c r="M47" i="19" s="1"/>
  <c r="CA48" i="8"/>
  <c r="AG48" i="8"/>
  <c r="BD48" i="8"/>
  <c r="BU49" i="8"/>
  <c r="AX49" i="8"/>
  <c r="AA49" i="8"/>
  <c r="CC49" i="8"/>
  <c r="AI49" i="8"/>
  <c r="BF49" i="8"/>
  <c r="BW50" i="8"/>
  <c r="AC50" i="8"/>
  <c r="AZ50" i="8"/>
  <c r="CE50" i="8"/>
  <c r="BH50" i="8"/>
  <c r="AK50" i="8"/>
  <c r="BY51" i="8"/>
  <c r="AE51" i="8"/>
  <c r="BB51" i="8"/>
  <c r="Y52" i="8"/>
  <c r="AB79" i="5" s="1"/>
  <c r="M51" i="19" s="1"/>
  <c r="AV52" i="8"/>
  <c r="AO79" i="5" s="1"/>
  <c r="CA52" i="8"/>
  <c r="BD52" i="8"/>
  <c r="AG52" i="8"/>
  <c r="BU53" i="8"/>
  <c r="AX53" i="8"/>
  <c r="AA53" i="8"/>
  <c r="CC53" i="8"/>
  <c r="AI53" i="8"/>
  <c r="BF53" i="8"/>
  <c r="BW54" i="8"/>
  <c r="AZ54" i="8"/>
  <c r="AC54" i="8"/>
  <c r="CE54" i="8"/>
  <c r="BH54" i="8"/>
  <c r="AK54" i="8"/>
  <c r="BY55" i="8"/>
  <c r="AE55" i="8"/>
  <c r="BB55" i="8"/>
  <c r="CN6" i="8"/>
  <c r="AV56" i="8"/>
  <c r="AO83" i="5" s="1"/>
  <c r="Y56" i="8"/>
  <c r="AB83" i="5" s="1"/>
  <c r="M55" i="19" s="1"/>
  <c r="CA56" i="8"/>
  <c r="AG56" i="8"/>
  <c r="BD56" i="8"/>
  <c r="BU57" i="8"/>
  <c r="AX57" i="8"/>
  <c r="AA57" i="8"/>
  <c r="CC57" i="8"/>
  <c r="BF57" i="8"/>
  <c r="AI57" i="8"/>
  <c r="BW58" i="8"/>
  <c r="AC58" i="8"/>
  <c r="AZ58" i="8"/>
  <c r="CE58" i="8"/>
  <c r="AK58" i="8"/>
  <c r="BH58" i="8"/>
  <c r="BY59" i="8"/>
  <c r="AE59" i="8"/>
  <c r="BB59" i="8"/>
  <c r="Y60" i="8"/>
  <c r="AB87" i="5" s="1"/>
  <c r="M59" i="19" s="1"/>
  <c r="AV60" i="8"/>
  <c r="AO87" i="5" s="1"/>
  <c r="CA60" i="8"/>
  <c r="AG60" i="8"/>
  <c r="BD60" i="8"/>
  <c r="BU61" i="8"/>
  <c r="AA61" i="8"/>
  <c r="AX61" i="8"/>
  <c r="CC61" i="8"/>
  <c r="BF61" i="8"/>
  <c r="AI61" i="8"/>
  <c r="BW62" i="8"/>
  <c r="AZ62" i="8"/>
  <c r="AC62" i="8"/>
  <c r="CE62" i="8"/>
  <c r="AK62" i="8"/>
  <c r="BH62" i="8"/>
  <c r="BY63" i="8"/>
  <c r="BB63" i="8"/>
  <c r="AE63" i="8"/>
  <c r="AV64" i="8"/>
  <c r="AO91" i="5" s="1"/>
  <c r="Y64" i="8"/>
  <c r="AB91" i="5" s="1"/>
  <c r="M63" i="19" s="1"/>
  <c r="CA64" i="8"/>
  <c r="BD64" i="8"/>
  <c r="AG64" i="8"/>
  <c r="BU65" i="8"/>
  <c r="AA65" i="8"/>
  <c r="AX65" i="8"/>
  <c r="CC65" i="8"/>
  <c r="AI65" i="8"/>
  <c r="BF65" i="8"/>
  <c r="BW66" i="8"/>
  <c r="AC66" i="8"/>
  <c r="AZ66" i="8"/>
  <c r="AZ78" i="8"/>
  <c r="CE66" i="8"/>
  <c r="AK66" i="8"/>
  <c r="BH66" i="8"/>
  <c r="BH78" i="8"/>
  <c r="BY67" i="8"/>
  <c r="AE67" i="8"/>
  <c r="BB67" i="8"/>
  <c r="BB79" i="8"/>
  <c r="AV68" i="8"/>
  <c r="AO95" i="5" s="1"/>
  <c r="Y68" i="8"/>
  <c r="AB95" i="5" s="1"/>
  <c r="M67" i="19" s="1"/>
  <c r="AV80" i="8"/>
  <c r="AO107" i="5" s="1"/>
  <c r="CA68" i="8"/>
  <c r="BD68" i="8"/>
  <c r="AG68" i="8"/>
  <c r="BD80" i="8"/>
  <c r="BU69" i="8"/>
  <c r="AA69" i="8"/>
  <c r="AX69" i="8"/>
  <c r="AX81" i="8"/>
  <c r="CC69" i="8"/>
  <c r="BF69" i="8"/>
  <c r="AI69" i="8"/>
  <c r="BF81" i="8"/>
  <c r="BW70" i="8"/>
  <c r="AC70" i="8"/>
  <c r="AZ70" i="8"/>
  <c r="AZ82" i="8"/>
  <c r="CE70" i="8"/>
  <c r="BH70" i="8"/>
  <c r="AK70" i="8"/>
  <c r="BH82" i="8"/>
  <c r="BY71" i="8"/>
  <c r="BB71" i="8"/>
  <c r="AE71" i="8"/>
  <c r="BB83" i="8"/>
  <c r="Y72" i="8"/>
  <c r="AB99" i="5" s="1"/>
  <c r="M71" i="19" s="1"/>
  <c r="AV72" i="8"/>
  <c r="AO99" i="5" s="1"/>
  <c r="AV84" i="8"/>
  <c r="AO111" i="5" s="1"/>
  <c r="CA72" i="8"/>
  <c r="AG72" i="8"/>
  <c r="BD72" i="8"/>
  <c r="BD84" i="8"/>
  <c r="BU73" i="8"/>
  <c r="AX73" i="8"/>
  <c r="AA73" i="8"/>
  <c r="AX85" i="8"/>
  <c r="CC73" i="8"/>
  <c r="AI73" i="8"/>
  <c r="BF73" i="8"/>
  <c r="BF85" i="8"/>
  <c r="BW74" i="8"/>
  <c r="AC74" i="8"/>
  <c r="AZ74" i="8"/>
  <c r="AZ86" i="8"/>
  <c r="CE74" i="8"/>
  <c r="BH74" i="8"/>
  <c r="AK74" i="8"/>
  <c r="BH86" i="8"/>
  <c r="BY75" i="8"/>
  <c r="AE75" i="8"/>
  <c r="BB75" i="8"/>
  <c r="BB87" i="8"/>
  <c r="Y76" i="8"/>
  <c r="AB103" i="5" s="1"/>
  <c r="M75" i="19" s="1"/>
  <c r="AV76" i="8"/>
  <c r="AO103" i="5" s="1"/>
  <c r="AV88" i="8"/>
  <c r="AO115" i="5" s="1"/>
  <c r="CA76" i="8"/>
  <c r="AG76" i="8"/>
  <c r="BD76" i="8"/>
  <c r="BD88" i="8"/>
  <c r="BU77" i="8"/>
  <c r="AA77" i="8"/>
  <c r="AX77" i="8"/>
  <c r="AX89" i="8"/>
  <c r="AA78" i="8"/>
  <c r="BU78" i="8"/>
  <c r="CC77" i="8"/>
  <c r="AI77" i="8"/>
  <c r="BF77" i="8"/>
  <c r="BF89" i="8"/>
  <c r="CC78" i="8"/>
  <c r="AI78" i="8"/>
  <c r="CA6" i="10"/>
  <c r="AG6" i="10"/>
  <c r="BU7" i="10"/>
  <c r="AA7" i="10"/>
  <c r="CC7" i="10"/>
  <c r="AI7" i="10"/>
  <c r="BW8" i="10"/>
  <c r="AC8" i="10"/>
  <c r="CE8" i="10"/>
  <c r="AK8" i="10"/>
  <c r="BY9" i="10"/>
  <c r="AE9" i="10"/>
  <c r="CA10" i="10"/>
  <c r="AG10" i="10"/>
  <c r="BU11" i="10"/>
  <c r="AA11" i="10"/>
  <c r="CC11" i="10"/>
  <c r="AI11" i="10"/>
  <c r="BW12" i="10"/>
  <c r="AC12" i="10"/>
  <c r="CE12" i="10"/>
  <c r="AK12" i="10"/>
  <c r="BY13" i="10"/>
  <c r="AE13" i="10"/>
  <c r="CA14" i="10"/>
  <c r="AG14" i="10"/>
  <c r="BU15" i="10"/>
  <c r="AA15" i="10"/>
  <c r="CC15" i="10"/>
  <c r="AI15" i="10"/>
  <c r="BW16" i="10"/>
  <c r="AC16" i="10"/>
  <c r="CE16" i="10"/>
  <c r="AK16" i="10"/>
  <c r="BY17" i="10"/>
  <c r="BB17" i="10"/>
  <c r="AE17" i="10"/>
  <c r="AV18" i="10"/>
  <c r="AO45" i="14" s="1"/>
  <c r="Y18" i="10"/>
  <c r="AB45" i="14" s="1"/>
  <c r="R17" i="19" s="1"/>
  <c r="CA18" i="10"/>
  <c r="AG18" i="10"/>
  <c r="BD18" i="10"/>
  <c r="BU19" i="10"/>
  <c r="AX19" i="10"/>
  <c r="AA19" i="10"/>
  <c r="CC19" i="10"/>
  <c r="BF19" i="10"/>
  <c r="AI19" i="10"/>
  <c r="BW20" i="10"/>
  <c r="AC20" i="10"/>
  <c r="AZ20" i="10"/>
  <c r="CE20" i="10"/>
  <c r="AK20" i="10"/>
  <c r="BH20" i="10"/>
  <c r="BY21" i="10"/>
  <c r="BB21" i="10"/>
  <c r="AE21" i="10"/>
  <c r="AV22" i="10"/>
  <c r="AO49" i="14" s="1"/>
  <c r="Y22" i="10"/>
  <c r="AB49" i="14" s="1"/>
  <c r="R21" i="19" s="1"/>
  <c r="CA22" i="10"/>
  <c r="BD22" i="10"/>
  <c r="AG22" i="10"/>
  <c r="BU23" i="10"/>
  <c r="AX23" i="10"/>
  <c r="AA23" i="10"/>
  <c r="CC23" i="10"/>
  <c r="AI23" i="10"/>
  <c r="BF23" i="10"/>
  <c r="BW24" i="10"/>
  <c r="AZ24" i="10"/>
  <c r="AC24" i="10"/>
  <c r="AK24" i="10"/>
  <c r="CE24" i="10"/>
  <c r="BH24" i="10"/>
  <c r="BY25" i="10"/>
  <c r="BB25" i="10"/>
  <c r="AE25" i="10"/>
  <c r="Y26" i="10"/>
  <c r="AB53" i="14" s="1"/>
  <c r="R25" i="19" s="1"/>
  <c r="AV26" i="10"/>
  <c r="AO53" i="14" s="1"/>
  <c r="CA26" i="10"/>
  <c r="BD26" i="10"/>
  <c r="AG26" i="10"/>
  <c r="BU27" i="10"/>
  <c r="AX27" i="10"/>
  <c r="AA27" i="10"/>
  <c r="CC27" i="10"/>
  <c r="BF27" i="10"/>
  <c r="AI27" i="10"/>
  <c r="BW28" i="10"/>
  <c r="AC28" i="10"/>
  <c r="AZ28" i="10"/>
  <c r="CE28" i="10"/>
  <c r="BH28" i="10"/>
  <c r="AK28" i="10"/>
  <c r="BY29" i="10"/>
  <c r="BB29" i="10"/>
  <c r="AE29" i="10"/>
  <c r="Y30" i="10"/>
  <c r="AB57" i="14" s="1"/>
  <c r="R29" i="19" s="1"/>
  <c r="AV30" i="10"/>
  <c r="AO57" i="14" s="1"/>
  <c r="CA30" i="10"/>
  <c r="AG30" i="10"/>
  <c r="BD30" i="10"/>
  <c r="BU31" i="10"/>
  <c r="AX31" i="10"/>
  <c r="AA31" i="10"/>
  <c r="CC31" i="10"/>
  <c r="AI31" i="10"/>
  <c r="BF31" i="10"/>
  <c r="BW32" i="10"/>
  <c r="AC32" i="10"/>
  <c r="AZ32" i="10"/>
  <c r="CE32" i="10"/>
  <c r="BH32" i="10"/>
  <c r="AK32" i="10"/>
  <c r="BY33" i="10"/>
  <c r="AE33" i="10"/>
  <c r="BB33" i="10"/>
  <c r="Y34" i="10"/>
  <c r="AB61" i="14" s="1"/>
  <c r="R33" i="19" s="1"/>
  <c r="AV34" i="10"/>
  <c r="AO61" i="14" s="1"/>
  <c r="CA34" i="10"/>
  <c r="AG34" i="10"/>
  <c r="BD34" i="10"/>
  <c r="BU35" i="10"/>
  <c r="AX35" i="10"/>
  <c r="AA35" i="10"/>
  <c r="CC35" i="10"/>
  <c r="BF35" i="10"/>
  <c r="AI35" i="10"/>
  <c r="BW36" i="10"/>
  <c r="AZ36" i="10"/>
  <c r="AC36" i="10"/>
  <c r="AK36" i="10"/>
  <c r="BH36" i="10"/>
  <c r="CE36" i="10"/>
  <c r="BY37" i="10"/>
  <c r="BB37" i="10"/>
  <c r="AE37" i="10"/>
  <c r="AV38" i="10"/>
  <c r="AO65" i="14" s="1"/>
  <c r="Y38" i="10"/>
  <c r="AB65" i="14" s="1"/>
  <c r="R37" i="19" s="1"/>
  <c r="CA38" i="10"/>
  <c r="BD38" i="10"/>
  <c r="AG38" i="10"/>
  <c r="BU39" i="10"/>
  <c r="AX39" i="10"/>
  <c r="AA39" i="10"/>
  <c r="CC39" i="10"/>
  <c r="AI39" i="10"/>
  <c r="BF39" i="10"/>
  <c r="BW40" i="10"/>
  <c r="AC40" i="10"/>
  <c r="AZ40" i="10"/>
  <c r="CE40" i="10"/>
  <c r="BH40" i="10"/>
  <c r="AK40" i="10"/>
  <c r="BY41" i="10"/>
  <c r="BB41" i="10"/>
  <c r="AE41" i="10"/>
  <c r="AV42" i="10"/>
  <c r="AO69" i="14" s="1"/>
  <c r="Y42" i="10"/>
  <c r="AB69" i="14" s="1"/>
  <c r="R41" i="19" s="1"/>
  <c r="BD42" i="10"/>
  <c r="AG42" i="10"/>
  <c r="CA42" i="10"/>
  <c r="BU43" i="10"/>
  <c r="AX43" i="10"/>
  <c r="AA43" i="10"/>
  <c r="CC43" i="10"/>
  <c r="BF43" i="10"/>
  <c r="AI43" i="10"/>
  <c r="BW44" i="10"/>
  <c r="AZ44" i="10"/>
  <c r="AC44" i="10"/>
  <c r="CE44" i="10"/>
  <c r="AK44" i="10"/>
  <c r="BH44" i="10"/>
  <c r="BY45" i="10"/>
  <c r="BB45" i="10"/>
  <c r="AE45" i="10"/>
  <c r="AV46" i="10"/>
  <c r="AO73" i="14" s="1"/>
  <c r="Y46" i="10"/>
  <c r="AB73" i="14" s="1"/>
  <c r="R45" i="19" s="1"/>
  <c r="CA46" i="10"/>
  <c r="AG46" i="10"/>
  <c r="BD46" i="10"/>
  <c r="BU47" i="10"/>
  <c r="AA47" i="10"/>
  <c r="AX47" i="10"/>
  <c r="BF47" i="10"/>
  <c r="AI47" i="10"/>
  <c r="CC47" i="10"/>
  <c r="BW48" i="10"/>
  <c r="AC48" i="10"/>
  <c r="AZ48" i="10"/>
  <c r="CE48" i="10"/>
  <c r="BH48" i="10"/>
  <c r="AK48" i="10"/>
  <c r="BY49" i="10"/>
  <c r="BB49" i="10"/>
  <c r="AE49" i="10"/>
  <c r="Y50" i="10"/>
  <c r="AB77" i="14" s="1"/>
  <c r="R49" i="19" s="1"/>
  <c r="AV50" i="10"/>
  <c r="AO77" i="14" s="1"/>
  <c r="CA50" i="10"/>
  <c r="AG50" i="10"/>
  <c r="BD50" i="10"/>
  <c r="BU51" i="10"/>
  <c r="AX51" i="10"/>
  <c r="AA51" i="10"/>
  <c r="CC51" i="10"/>
  <c r="AI51" i="10"/>
  <c r="BF51" i="10"/>
  <c r="BW52" i="10"/>
  <c r="AZ52" i="10"/>
  <c r="AC52" i="10"/>
  <c r="CE52" i="10"/>
  <c r="BH52" i="10"/>
  <c r="AK52" i="10"/>
  <c r="BY53" i="10"/>
  <c r="AE53" i="10"/>
  <c r="BB53" i="10"/>
  <c r="AV54" i="10"/>
  <c r="AO81" i="14" s="1"/>
  <c r="Y54" i="10"/>
  <c r="AB81" i="14" s="1"/>
  <c r="R53" i="19" s="1"/>
  <c r="CA54" i="10"/>
  <c r="AG54" i="10"/>
  <c r="BD54" i="10"/>
  <c r="BU55" i="10"/>
  <c r="AA55" i="10"/>
  <c r="AX55" i="10"/>
  <c r="CJ6" i="10"/>
  <c r="C8" i="27" s="1"/>
  <c r="CC55" i="10"/>
  <c r="BF55" i="10"/>
  <c r="AI55" i="10"/>
  <c r="CR6" i="10"/>
  <c r="K8" i="27" s="1"/>
  <c r="BW56" i="10"/>
  <c r="AZ56" i="10"/>
  <c r="AC56" i="10"/>
  <c r="CE56" i="10"/>
  <c r="BH56" i="10"/>
  <c r="AK56" i="10"/>
  <c r="BY57" i="10"/>
  <c r="BB57" i="10"/>
  <c r="AE57" i="10"/>
  <c r="AV58" i="10"/>
  <c r="AO85" i="14" s="1"/>
  <c r="Y58" i="10"/>
  <c r="AB85" i="14" s="1"/>
  <c r="R57" i="19" s="1"/>
  <c r="CA58" i="10"/>
  <c r="AG58" i="10"/>
  <c r="BD58" i="10"/>
  <c r="BU59" i="10"/>
  <c r="AA59" i="10"/>
  <c r="AX59" i="10"/>
  <c r="CC59" i="10"/>
  <c r="BF59" i="10"/>
  <c r="AI59" i="10"/>
  <c r="BW60" i="10"/>
  <c r="AC60" i="10"/>
  <c r="AZ60" i="10"/>
  <c r="CE60" i="10"/>
  <c r="BH60" i="10"/>
  <c r="AK60" i="10"/>
  <c r="BY61" i="10"/>
  <c r="BB61" i="10"/>
  <c r="AE61" i="10"/>
  <c r="AV62" i="10"/>
  <c r="AO89" i="14" s="1"/>
  <c r="Y62" i="10"/>
  <c r="AB89" i="14" s="1"/>
  <c r="R61" i="19" s="1"/>
  <c r="CA62" i="10"/>
  <c r="AG62" i="10"/>
  <c r="BD62" i="10"/>
  <c r="BU63" i="10"/>
  <c r="AA63" i="10"/>
  <c r="AX63" i="10"/>
  <c r="CC63" i="10"/>
  <c r="AI63" i="10"/>
  <c r="BF63" i="10"/>
  <c r="BW64" i="10"/>
  <c r="AZ64" i="10"/>
  <c r="AC64" i="10"/>
  <c r="CE64" i="10"/>
  <c r="AK64" i="10"/>
  <c r="BH64" i="10"/>
  <c r="BY65" i="10"/>
  <c r="AE65" i="10"/>
  <c r="BB65" i="10"/>
  <c r="AV66" i="10"/>
  <c r="AO93" i="14" s="1"/>
  <c r="Y66" i="10"/>
  <c r="AB93" i="14" s="1"/>
  <c r="R65" i="19" s="1"/>
  <c r="AV78" i="10"/>
  <c r="AO105" i="14" s="1"/>
  <c r="CA66" i="10"/>
  <c r="BD66" i="10"/>
  <c r="AG66" i="10"/>
  <c r="BD78" i="10"/>
  <c r="BU67" i="10"/>
  <c r="AA67" i="10"/>
  <c r="AX67" i="10"/>
  <c r="AX79" i="10"/>
  <c r="CC67" i="10"/>
  <c r="AI67" i="10"/>
  <c r="BF67" i="10"/>
  <c r="BF79" i="10"/>
  <c r="BW68" i="10"/>
  <c r="AZ68" i="10"/>
  <c r="AC68" i="10"/>
  <c r="AZ80" i="10"/>
  <c r="CE68" i="10"/>
  <c r="AK68" i="10"/>
  <c r="BH68" i="10"/>
  <c r="BH80" i="10"/>
  <c r="BY69" i="10"/>
  <c r="BB69" i="10"/>
  <c r="AE69" i="10"/>
  <c r="BB81" i="10"/>
  <c r="AV70" i="10"/>
  <c r="AO97" i="14" s="1"/>
  <c r="Y70" i="10"/>
  <c r="AB97" i="14" s="1"/>
  <c r="R69" i="19" s="1"/>
  <c r="AV82" i="10"/>
  <c r="AO109" i="14" s="1"/>
  <c r="CA70" i="10"/>
  <c r="BD70" i="10"/>
  <c r="AG70" i="10"/>
  <c r="BD82" i="10"/>
  <c r="BU71" i="10"/>
  <c r="AX71" i="10"/>
  <c r="AA71" i="10"/>
  <c r="AX83" i="10"/>
  <c r="CC71" i="10"/>
  <c r="AI71" i="10"/>
  <c r="BF71" i="10"/>
  <c r="BF83" i="10"/>
  <c r="BW72" i="10"/>
  <c r="AZ72" i="10"/>
  <c r="AC72" i="10"/>
  <c r="AZ84" i="10"/>
  <c r="CE72" i="10"/>
  <c r="AK72" i="10"/>
  <c r="BH72" i="10"/>
  <c r="BH84" i="10"/>
  <c r="BY73" i="10"/>
  <c r="AE73" i="10"/>
  <c r="BB73" i="10"/>
  <c r="BB85" i="10"/>
  <c r="Y74" i="10"/>
  <c r="AB101" i="14" s="1"/>
  <c r="R73" i="19" s="1"/>
  <c r="AV74" i="10"/>
  <c r="AO101" i="14" s="1"/>
  <c r="AV86" i="10"/>
  <c r="AO113" i="14" s="1"/>
  <c r="CA74" i="10"/>
  <c r="BD74" i="10"/>
  <c r="AG74" i="10"/>
  <c r="BD86" i="10"/>
  <c r="BU75" i="10"/>
  <c r="AX75" i="10"/>
  <c r="AA75" i="10"/>
  <c r="AX87" i="10"/>
  <c r="CC75" i="10"/>
  <c r="BF75" i="10"/>
  <c r="AI75" i="10"/>
  <c r="BF87" i="10"/>
  <c r="BW76" i="10"/>
  <c r="AZ76" i="10"/>
  <c r="AC76" i="10"/>
  <c r="AZ88" i="10"/>
  <c r="CE76" i="10"/>
  <c r="AK76" i="10"/>
  <c r="BH76" i="10"/>
  <c r="BH88" i="10"/>
  <c r="BY77" i="10"/>
  <c r="BB77" i="10"/>
  <c r="AE77" i="10"/>
  <c r="BB89" i="10"/>
  <c r="AE78" i="10"/>
  <c r="BY78" i="10"/>
  <c r="BS81" i="10"/>
  <c r="D108" i="14"/>
  <c r="AS108" i="14" s="1"/>
  <c r="Z20" i="32"/>
  <c r="AP20" i="32"/>
  <c r="AO20" i="32"/>
  <c r="V20" i="32" a="1"/>
  <c r="V20" i="32" s="1"/>
  <c r="W76" i="32"/>
  <c r="AO76" i="32"/>
  <c r="Z76" i="32"/>
  <c r="V76" i="32" a="1"/>
  <c r="V76" i="32" s="1"/>
  <c r="U73" i="35"/>
  <c r="AP74" i="13"/>
  <c r="BM74" i="13"/>
  <c r="BM86" i="13"/>
  <c r="X101" i="17"/>
  <c r="AK101" i="17"/>
  <c r="AK113" i="17"/>
  <c r="T93" i="17"/>
  <c r="AG93" i="17"/>
  <c r="AG105" i="17"/>
  <c r="AL85" i="17"/>
  <c r="Y85" i="17"/>
  <c r="V77" i="17"/>
  <c r="AI77" i="17"/>
  <c r="AU77" i="17"/>
  <c r="AM77" i="17"/>
  <c r="Z77" i="17"/>
  <c r="AI49" i="19" s="1"/>
  <c r="AR48" i="13"/>
  <c r="BO48" i="13"/>
  <c r="AO42" i="13"/>
  <c r="BL42" i="13"/>
  <c r="U69" i="17"/>
  <c r="AH69" i="17"/>
  <c r="R61" i="17"/>
  <c r="AE61" i="17"/>
  <c r="AJ53" i="17"/>
  <c r="W53" i="17"/>
  <c r="CF26" i="13"/>
  <c r="T45" i="17"/>
  <c r="AG45" i="17"/>
  <c r="R37" i="17"/>
  <c r="R6" i="35"/>
  <c r="AP7" i="12"/>
  <c r="U34" i="16"/>
  <c r="S38" i="16"/>
  <c r="T38" i="16"/>
  <c r="X42" i="16"/>
  <c r="U46" i="16"/>
  <c r="AH46" i="16"/>
  <c r="AJ50" i="16"/>
  <c r="W50" i="16"/>
  <c r="V50" i="16"/>
  <c r="AI50" i="16"/>
  <c r="AQ24" i="12"/>
  <c r="BN24" i="12"/>
  <c r="R26" i="35"/>
  <c r="AP27" i="12"/>
  <c r="BM27" i="12"/>
  <c r="AU54" i="16"/>
  <c r="Z54" i="16"/>
  <c r="AD26" i="19" s="1"/>
  <c r="AM54" i="16"/>
  <c r="AQ28" i="12"/>
  <c r="BN28" i="12"/>
  <c r="G30" i="22"/>
  <c r="AT58" i="16"/>
  <c r="O58" i="16" a="1"/>
  <c r="O58" i="16" s="1"/>
  <c r="AD58" i="16"/>
  <c r="Q58" i="16"/>
  <c r="U62" i="16"/>
  <c r="AH62" i="16"/>
  <c r="AI62" i="16"/>
  <c r="V62" i="16"/>
  <c r="R66" i="16"/>
  <c r="AE66" i="16"/>
  <c r="AT70" i="16"/>
  <c r="O70" i="16" a="1"/>
  <c r="O70" i="16" s="1"/>
  <c r="G42" i="22"/>
  <c r="Q70" i="16"/>
  <c r="AD70" i="16"/>
  <c r="CF43" i="12"/>
  <c r="G46" i="22"/>
  <c r="AT74" i="16"/>
  <c r="Q74" i="16"/>
  <c r="O74" i="16" a="1"/>
  <c r="O74" i="16" s="1"/>
  <c r="AD74" i="16"/>
  <c r="R50" i="35"/>
  <c r="BM51" i="12"/>
  <c r="AP51" i="12"/>
  <c r="W78" i="16"/>
  <c r="AJ78" i="16"/>
  <c r="AG82" i="16"/>
  <c r="T82" i="16"/>
  <c r="AU82" i="16"/>
  <c r="AM82" i="16"/>
  <c r="Z82" i="16"/>
  <c r="AD54" i="19" s="1"/>
  <c r="AF86" i="16"/>
  <c r="S86" i="16"/>
  <c r="W90" i="16"/>
  <c r="AJ90" i="16"/>
  <c r="S90" i="16"/>
  <c r="AF90" i="16"/>
  <c r="BL67" i="12"/>
  <c r="AO67" i="12"/>
  <c r="BL79" i="12"/>
  <c r="AI94" i="16"/>
  <c r="V94" i="16"/>
  <c r="AI106" i="16"/>
  <c r="AT98" i="16"/>
  <c r="O98" i="16" a="1"/>
  <c r="O98" i="16" s="1"/>
  <c r="G70" i="22"/>
  <c r="AD98" i="16"/>
  <c r="Q98" i="16"/>
  <c r="AD110" i="16"/>
  <c r="AL102" i="16"/>
  <c r="Y102" i="16"/>
  <c r="AL114" i="16"/>
  <c r="BO76" i="12"/>
  <c r="AR76" i="12"/>
  <c r="BO88" i="12"/>
  <c r="BL76" i="11"/>
  <c r="AO76" i="11"/>
  <c r="BL88" i="11"/>
  <c r="S103" i="15"/>
  <c r="AF103" i="15"/>
  <c r="AF115" i="15"/>
  <c r="BQ74" i="11"/>
  <c r="AT74" i="11"/>
  <c r="BQ86" i="11"/>
  <c r="AF95" i="15"/>
  <c r="S95" i="15"/>
  <c r="AF107" i="15"/>
  <c r="S87" i="15"/>
  <c r="AF87" i="15"/>
  <c r="AT58" i="11"/>
  <c r="BQ58" i="11"/>
  <c r="F51" i="22"/>
  <c r="AT79" i="15"/>
  <c r="O79" i="15" a="1"/>
  <c r="O79" i="15" s="1"/>
  <c r="AD79" i="15"/>
  <c r="Q79" i="15"/>
  <c r="O43" i="35"/>
  <c r="BM44" i="11"/>
  <c r="AP44" i="11"/>
  <c r="Y71" i="15"/>
  <c r="AL71" i="15"/>
  <c r="AH63" i="15"/>
  <c r="U63" i="15"/>
  <c r="CF36" i="11"/>
  <c r="AR34" i="11"/>
  <c r="BO34" i="11"/>
  <c r="O27" i="35"/>
  <c r="BM28" i="11"/>
  <c r="AP28" i="11"/>
  <c r="AF55" i="15"/>
  <c r="S55" i="15"/>
  <c r="AQ26" i="11"/>
  <c r="BN26" i="11"/>
  <c r="AJ47" i="15"/>
  <c r="W47" i="15"/>
  <c r="AT47" i="15"/>
  <c r="O47" i="15" a="1"/>
  <c r="O47" i="15" s="1"/>
  <c r="F19" i="22"/>
  <c r="Q47" i="15"/>
  <c r="AD47" i="15"/>
  <c r="BL63" i="11"/>
  <c r="AO63" i="11"/>
  <c r="AH90" i="15"/>
  <c r="U90" i="15"/>
  <c r="O82" i="15" a="1"/>
  <c r="O82" i="15" s="1"/>
  <c r="F54" i="22"/>
  <c r="AT82" i="15"/>
  <c r="AW138" i="15" s="1"/>
  <c r="Q82" i="15"/>
  <c r="AD82" i="15"/>
  <c r="CF55" i="11"/>
  <c r="U58" i="15"/>
  <c r="AH58" i="15"/>
  <c r="Y42" i="15"/>
  <c r="V42" i="15"/>
  <c r="AU34" i="15"/>
  <c r="Z34" i="15"/>
  <c r="Y6" i="19" s="1"/>
  <c r="X97" i="16"/>
  <c r="AK97" i="16"/>
  <c r="AK109" i="16"/>
  <c r="AH97" i="16"/>
  <c r="U97" i="16"/>
  <c r="AH109" i="16"/>
  <c r="AK93" i="15"/>
  <c r="X93" i="15"/>
  <c r="AK105" i="15"/>
  <c r="CF66" i="11"/>
  <c r="W85" i="15"/>
  <c r="AJ85" i="15"/>
  <c r="AF85" i="15"/>
  <c r="S85" i="15"/>
  <c r="AQ48" i="11"/>
  <c r="BN48" i="11"/>
  <c r="V61" i="15"/>
  <c r="AI61" i="15"/>
  <c r="AU61" i="15"/>
  <c r="Z61" i="15"/>
  <c r="Y33" i="19" s="1"/>
  <c r="AM61" i="15"/>
  <c r="U76" i="35"/>
  <c r="AQ77" i="35" s="1"/>
  <c r="BM77" i="13"/>
  <c r="AP77" i="13"/>
  <c r="BM89" i="13"/>
  <c r="AP78" i="13"/>
  <c r="T104" i="17"/>
  <c r="AG104" i="17"/>
  <c r="AG116" i="17"/>
  <c r="T105" i="17"/>
  <c r="AR75" i="13"/>
  <c r="BO75" i="13"/>
  <c r="BO87" i="13"/>
  <c r="U68" i="35"/>
  <c r="BM69" i="13"/>
  <c r="AP69" i="13"/>
  <c r="BM81" i="13"/>
  <c r="U96" i="17"/>
  <c r="AH96" i="17"/>
  <c r="AH108" i="17"/>
  <c r="AT67" i="13"/>
  <c r="BQ67" i="13"/>
  <c r="BQ79" i="13"/>
  <c r="V88" i="17"/>
  <c r="AI88" i="17"/>
  <c r="CF61" i="13"/>
  <c r="AT59" i="13"/>
  <c r="BQ59" i="13"/>
  <c r="U52" i="35"/>
  <c r="AQ52" i="35" s="1"/>
  <c r="AP53" i="13"/>
  <c r="BM53" i="13"/>
  <c r="W80" i="17"/>
  <c r="AJ80" i="17"/>
  <c r="BN51" i="13"/>
  <c r="AQ51" i="13"/>
  <c r="AU72" i="17"/>
  <c r="Z72" i="17"/>
  <c r="AI44" i="19" s="1"/>
  <c r="AM72" i="17"/>
  <c r="AG64" i="17"/>
  <c r="T64" i="17"/>
  <c r="CF37" i="13"/>
  <c r="AQ35" i="13"/>
  <c r="BN35" i="13"/>
  <c r="BL29" i="13"/>
  <c r="AO29" i="13"/>
  <c r="V56" i="17"/>
  <c r="AI56" i="17"/>
  <c r="AT48" i="17"/>
  <c r="H20" i="22"/>
  <c r="O48" i="17" a="1"/>
  <c r="O48" i="17" s="1"/>
  <c r="Q48" i="17"/>
  <c r="AD48" i="17"/>
  <c r="AE48" i="17"/>
  <c r="R48" i="17"/>
  <c r="U40" i="17"/>
  <c r="Y40" i="17"/>
  <c r="BL74" i="12"/>
  <c r="AO74" i="12"/>
  <c r="BL86" i="12"/>
  <c r="AT101" i="16"/>
  <c r="O101" i="16" a="1"/>
  <c r="O101" i="16" s="1"/>
  <c r="G73" i="22"/>
  <c r="AD101" i="16"/>
  <c r="Q101" i="16"/>
  <c r="AD113" i="16"/>
  <c r="O49" i="35"/>
  <c r="AP50" i="11"/>
  <c r="BM50" i="11"/>
  <c r="AU77" i="15"/>
  <c r="Z77" i="15"/>
  <c r="Y49" i="19" s="1"/>
  <c r="AM77" i="15"/>
  <c r="T69" i="15"/>
  <c r="AG69" i="15"/>
  <c r="S69" i="15"/>
  <c r="AF69" i="15"/>
  <c r="W83" i="32"/>
  <c r="AO83" i="32"/>
  <c r="V83" i="32" a="1"/>
  <c r="V83" i="32" s="1"/>
  <c r="W95" i="32"/>
  <c r="Z56" i="32"/>
  <c r="AP56" i="32"/>
  <c r="X56" i="32"/>
  <c r="Z22" i="32"/>
  <c r="AP22" i="32"/>
  <c r="W42" i="32"/>
  <c r="AO42" i="32"/>
  <c r="V42" i="32" a="1"/>
  <c r="V42" i="32" s="1"/>
  <c r="W87" i="32"/>
  <c r="AO87" i="32"/>
  <c r="V87" i="32" a="1"/>
  <c r="V87" i="32" s="1"/>
  <c r="W99" i="32"/>
  <c r="Q99" i="17"/>
  <c r="H71" i="22"/>
  <c r="AD99" i="17"/>
  <c r="AT99" i="17"/>
  <c r="O99" i="17" a="1"/>
  <c r="O99" i="17" s="1"/>
  <c r="AD111" i="17"/>
  <c r="X91" i="17"/>
  <c r="AK91" i="17"/>
  <c r="AE83" i="17"/>
  <c r="R83" i="17"/>
  <c r="BO54" i="13"/>
  <c r="AR54" i="13"/>
  <c r="Y75" i="17"/>
  <c r="AL75" i="17"/>
  <c r="U67" i="17"/>
  <c r="AH67" i="17"/>
  <c r="AU59" i="17"/>
  <c r="AM59" i="17"/>
  <c r="Z59" i="17"/>
  <c r="AI31" i="19" s="1"/>
  <c r="AU51" i="17"/>
  <c r="BA51" i="17" s="1"/>
  <c r="Z51" i="17"/>
  <c r="AI23" i="19" s="1"/>
  <c r="AM51" i="17"/>
  <c r="T51" i="17"/>
  <c r="AG51" i="17"/>
  <c r="BO22" i="13"/>
  <c r="AR22" i="13"/>
  <c r="H15" i="22"/>
  <c r="AT43" i="17"/>
  <c r="Q43" i="17"/>
  <c r="O43" i="17" a="1"/>
  <c r="O43" i="17" s="1"/>
  <c r="R43" i="17"/>
  <c r="U7" i="35"/>
  <c r="AP8" i="13"/>
  <c r="AU35" i="17"/>
  <c r="Z35" i="17"/>
  <c r="AI7" i="19" s="1"/>
  <c r="S33" i="16"/>
  <c r="V37" i="16"/>
  <c r="W37" i="16"/>
  <c r="AU41" i="16"/>
  <c r="Z41" i="16"/>
  <c r="AD13" i="19" s="1"/>
  <c r="AF45" i="16"/>
  <c r="S45" i="16"/>
  <c r="AT49" i="16"/>
  <c r="AV49" i="16" s="1"/>
  <c r="O49" i="16" a="1"/>
  <c r="O49" i="16" s="1"/>
  <c r="G21" i="22"/>
  <c r="Q49" i="16"/>
  <c r="AD49" i="16"/>
  <c r="CF22" i="12"/>
  <c r="R25" i="35"/>
  <c r="AN25" i="35" s="1"/>
  <c r="BM26" i="12"/>
  <c r="AP26" i="12"/>
  <c r="S53" i="16"/>
  <c r="AF53" i="16"/>
  <c r="AO30" i="12"/>
  <c r="BL30" i="12"/>
  <c r="X57" i="16"/>
  <c r="AK57" i="16"/>
  <c r="AF61" i="16"/>
  <c r="S61" i="16"/>
  <c r="T61" i="16"/>
  <c r="AG61" i="16"/>
  <c r="AQ35" i="12"/>
  <c r="BN35" i="12"/>
  <c r="BL38" i="12"/>
  <c r="AO38" i="12"/>
  <c r="AU65" i="16"/>
  <c r="AM65" i="16"/>
  <c r="Z65" i="16"/>
  <c r="AD37" i="19" s="1"/>
  <c r="AH69" i="16"/>
  <c r="U69" i="16"/>
  <c r="AL73" i="16"/>
  <c r="Y73" i="16"/>
  <c r="R49" i="35"/>
  <c r="BM50" i="12"/>
  <c r="AP50" i="12"/>
  <c r="X77" i="16"/>
  <c r="AK77" i="16"/>
  <c r="Y81" i="16"/>
  <c r="AL81" i="16"/>
  <c r="CF54" i="12"/>
  <c r="AT55" i="12"/>
  <c r="BQ55" i="12"/>
  <c r="Z29" i="32"/>
  <c r="AP29" i="32"/>
  <c r="Z91" i="32"/>
  <c r="AP91" i="32"/>
  <c r="X91" i="32"/>
  <c r="X103" i="32"/>
  <c r="AO28" i="32"/>
  <c r="V28" i="32" a="1"/>
  <c r="V28" i="32" s="1"/>
  <c r="X53" i="32"/>
  <c r="AP53" i="32"/>
  <c r="AT102" i="17"/>
  <c r="O102" i="17" a="1"/>
  <c r="O102" i="17" s="1"/>
  <c r="H74" i="22"/>
  <c r="AD102" i="17"/>
  <c r="Q102" i="17"/>
  <c r="AD114" i="17"/>
  <c r="T94" i="17"/>
  <c r="AG94" i="17"/>
  <c r="AG106" i="17"/>
  <c r="S94" i="17"/>
  <c r="AF94" i="17"/>
  <c r="AF106" i="17"/>
  <c r="AR65" i="13"/>
  <c r="BO65" i="13"/>
  <c r="AH86" i="17"/>
  <c r="U86" i="17"/>
  <c r="T78" i="17"/>
  <c r="AG78" i="17"/>
  <c r="CF51" i="13"/>
  <c r="AT49" i="13"/>
  <c r="BQ49" i="13"/>
  <c r="V70" i="17"/>
  <c r="AI70" i="17"/>
  <c r="AO35" i="13"/>
  <c r="BL35" i="13"/>
  <c r="T62" i="17"/>
  <c r="AG62" i="17"/>
  <c r="T54" i="17"/>
  <c r="AG54" i="17"/>
  <c r="BQ25" i="13"/>
  <c r="AT25" i="13"/>
  <c r="U18" i="35"/>
  <c r="BM19" i="13"/>
  <c r="AP19" i="13"/>
  <c r="AL46" i="17"/>
  <c r="Y46" i="17"/>
  <c r="R38" i="17"/>
  <c r="CF78" i="11"/>
  <c r="F76" i="22"/>
  <c r="AT104" i="15"/>
  <c r="O104" i="15" a="1"/>
  <c r="O104" i="15" s="1"/>
  <c r="Q104" i="15"/>
  <c r="AD104" i="15"/>
  <c r="AD116" i="15"/>
  <c r="Q105" i="15"/>
  <c r="R104" i="15"/>
  <c r="AE104" i="15"/>
  <c r="AE116" i="15"/>
  <c r="R105" i="15"/>
  <c r="AU96" i="15"/>
  <c r="Z96" i="15"/>
  <c r="Y68" i="19" s="1"/>
  <c r="AM96" i="15"/>
  <c r="AM108" i="15"/>
  <c r="AE96" i="15"/>
  <c r="R96" i="15"/>
  <c r="AE108" i="15"/>
  <c r="BO67" i="11"/>
  <c r="BO79" i="11"/>
  <c r="AO61" i="11"/>
  <c r="BL61" i="11"/>
  <c r="AU88" i="15"/>
  <c r="Z88" i="15"/>
  <c r="Y60" i="19" s="1"/>
  <c r="AM88" i="15"/>
  <c r="T80" i="15"/>
  <c r="AG80" i="15"/>
  <c r="S80" i="15"/>
  <c r="AF80" i="15"/>
  <c r="U72" i="15"/>
  <c r="AH72" i="15"/>
  <c r="AT43" i="11"/>
  <c r="BQ43" i="11"/>
  <c r="T64" i="15"/>
  <c r="AG64" i="15"/>
  <c r="V56" i="15"/>
  <c r="AI56" i="15"/>
  <c r="AK56" i="15"/>
  <c r="X56" i="15"/>
  <c r="AR27" i="11"/>
  <c r="BO27" i="11"/>
  <c r="BL21" i="11"/>
  <c r="AO21" i="11"/>
  <c r="Y48" i="15"/>
  <c r="AL48" i="15"/>
  <c r="BQ19" i="11"/>
  <c r="AT19" i="11"/>
  <c r="W40" i="15"/>
  <c r="AT32" i="15"/>
  <c r="AV138" i="15" s="1"/>
  <c r="O32" i="15" a="1"/>
  <c r="O32" i="15" s="1"/>
  <c r="E5" i="26" s="1"/>
  <c r="F4" i="22"/>
  <c r="AR9" i="11"/>
  <c r="AO30" i="11"/>
  <c r="BL30" i="11"/>
  <c r="R57" i="15"/>
  <c r="AE57" i="15"/>
  <c r="AR28" i="11"/>
  <c r="BO28" i="11"/>
  <c r="Y33" i="15"/>
  <c r="S66" i="15"/>
  <c r="AF66" i="15"/>
  <c r="AT66" i="15"/>
  <c r="F38" i="22"/>
  <c r="O66" i="15" a="1"/>
  <c r="O66" i="15" s="1"/>
  <c r="Q66" i="15"/>
  <c r="AD66" i="15"/>
  <c r="T37" i="15"/>
  <c r="S37" i="15"/>
  <c r="AT76" i="13"/>
  <c r="BQ76" i="13"/>
  <c r="BQ88" i="13"/>
  <c r="Y97" i="17"/>
  <c r="AL97" i="17"/>
  <c r="AL109" i="17"/>
  <c r="CF70" i="13"/>
  <c r="U89" i="17"/>
  <c r="AH89" i="17"/>
  <c r="AH81" i="17"/>
  <c r="U81" i="17"/>
  <c r="Y81" i="17"/>
  <c r="AL81" i="17"/>
  <c r="Y73" i="17"/>
  <c r="AL73" i="17"/>
  <c r="U37" i="35"/>
  <c r="AQ37" i="35" s="1"/>
  <c r="BM38" i="13"/>
  <c r="AP38" i="13"/>
  <c r="Y65" i="17"/>
  <c r="AL65" i="17"/>
  <c r="U29" i="35"/>
  <c r="AQ29" i="35" s="1"/>
  <c r="AP30" i="13"/>
  <c r="BM30" i="13"/>
  <c r="X57" i="17"/>
  <c r="AK57" i="17"/>
  <c r="BQ28" i="13"/>
  <c r="AT28" i="13"/>
  <c r="S49" i="17"/>
  <c r="AF49" i="17"/>
  <c r="AR20" i="13"/>
  <c r="BO20" i="13"/>
  <c r="W41" i="17"/>
  <c r="X33" i="17"/>
  <c r="X36" i="16"/>
  <c r="S40" i="16"/>
  <c r="V44" i="16"/>
  <c r="AI44" i="16"/>
  <c r="CF17" i="12"/>
  <c r="AR18" i="12"/>
  <c r="BO18" i="12"/>
  <c r="AL48" i="16"/>
  <c r="Y48" i="16"/>
  <c r="X48" i="16"/>
  <c r="AK48" i="16"/>
  <c r="AU52" i="16"/>
  <c r="Z52" i="16"/>
  <c r="AD24" i="19" s="1"/>
  <c r="AM52" i="16"/>
  <c r="R56" i="16"/>
  <c r="AE56" i="16"/>
  <c r="V56" i="16"/>
  <c r="AI56" i="16"/>
  <c r="AE60" i="16"/>
  <c r="R60" i="16"/>
  <c r="W60" i="16"/>
  <c r="AJ60" i="16"/>
  <c r="G36" i="22"/>
  <c r="AT64" i="16"/>
  <c r="AD64" i="16"/>
  <c r="O64" i="16" a="1"/>
  <c r="O64" i="16" s="1"/>
  <c r="Q64" i="16"/>
  <c r="G40" i="22"/>
  <c r="AT68" i="16"/>
  <c r="AV68" i="16" s="1"/>
  <c r="O68" i="16" a="1"/>
  <c r="O68" i="16" s="1"/>
  <c r="Q68" i="16"/>
  <c r="AD68" i="16"/>
  <c r="AF68" i="16"/>
  <c r="S68" i="16"/>
  <c r="R44" i="35"/>
  <c r="BM45" i="12"/>
  <c r="AP45" i="12"/>
  <c r="R72" i="16"/>
  <c r="AE72" i="16"/>
  <c r="T76" i="16"/>
  <c r="AG76" i="16"/>
  <c r="CF49" i="12"/>
  <c r="AQ50" i="12"/>
  <c r="BN50" i="12"/>
  <c r="Y80" i="16"/>
  <c r="AL80" i="16"/>
  <c r="BN54" i="12"/>
  <c r="AQ54" i="12"/>
  <c r="AG84" i="16"/>
  <c r="T84" i="16"/>
  <c r="X88" i="16"/>
  <c r="AK88" i="16"/>
  <c r="AE88" i="16"/>
  <c r="R88" i="16"/>
  <c r="R64" i="35"/>
  <c r="AP65" i="12"/>
  <c r="BM65" i="12"/>
  <c r="AL92" i="16"/>
  <c r="Y92" i="16"/>
  <c r="R68" i="35"/>
  <c r="AN68" i="35" s="1"/>
  <c r="AP69" i="12"/>
  <c r="BM69" i="12"/>
  <c r="BM81" i="12"/>
  <c r="S96" i="16"/>
  <c r="AF96" i="16"/>
  <c r="AF108" i="16"/>
  <c r="BL85" i="12"/>
  <c r="BL73" i="12"/>
  <c r="AO73" i="12"/>
  <c r="AE100" i="16"/>
  <c r="R100" i="16"/>
  <c r="AE112" i="16"/>
  <c r="BQ86" i="12"/>
  <c r="BQ74" i="12"/>
  <c r="AT74" i="12"/>
  <c r="S104" i="16"/>
  <c r="AF104" i="16"/>
  <c r="AF116" i="16"/>
  <c r="S105" i="16"/>
  <c r="T104" i="16"/>
  <c r="AG104" i="16"/>
  <c r="AG116" i="16"/>
  <c r="T105" i="16"/>
  <c r="O71" i="35"/>
  <c r="AP72" i="11"/>
  <c r="BM72" i="11"/>
  <c r="BM84" i="11"/>
  <c r="S99" i="15"/>
  <c r="AF99" i="15"/>
  <c r="AF111" i="15"/>
  <c r="BQ70" i="11"/>
  <c r="AT70" i="11"/>
  <c r="BQ82" i="11"/>
  <c r="O63" i="35"/>
  <c r="BM64" i="11"/>
  <c r="AP64" i="11"/>
  <c r="CF64" i="11"/>
  <c r="W83" i="15"/>
  <c r="AJ83" i="15"/>
  <c r="CF56" i="11"/>
  <c r="BQ54" i="11"/>
  <c r="AT54" i="11"/>
  <c r="BL48" i="11"/>
  <c r="AO48" i="11"/>
  <c r="W75" i="15"/>
  <c r="AJ75" i="15"/>
  <c r="R67" i="15"/>
  <c r="AE67" i="15"/>
  <c r="AT59" i="15"/>
  <c r="O59" i="15" a="1"/>
  <c r="O59" i="15" s="1"/>
  <c r="F31" i="22"/>
  <c r="AD59" i="15"/>
  <c r="Q59" i="15"/>
  <c r="CF32" i="11"/>
  <c r="BN30" i="11"/>
  <c r="AQ30" i="11"/>
  <c r="BL24" i="11"/>
  <c r="AO24" i="11"/>
  <c r="T51" i="15"/>
  <c r="AG51" i="15"/>
  <c r="BN22" i="11"/>
  <c r="AQ22" i="11"/>
  <c r="T43" i="15"/>
  <c r="CF16" i="11"/>
  <c r="T35" i="15"/>
  <c r="CF8" i="11"/>
  <c r="BN17" i="11"/>
  <c r="AQ17" i="11"/>
  <c r="BO36" i="11"/>
  <c r="AR36" i="11"/>
  <c r="AU49" i="15"/>
  <c r="AM49" i="15"/>
  <c r="Z49" i="15"/>
  <c r="Y21" i="19" s="1"/>
  <c r="BQ20" i="11"/>
  <c r="AT20" i="11"/>
  <c r="X41" i="15"/>
  <c r="AR12" i="11"/>
  <c r="AT36" i="15"/>
  <c r="O36" i="15" a="1"/>
  <c r="O36" i="15" s="1"/>
  <c r="F8" i="22"/>
  <c r="N8" i="22" s="1"/>
  <c r="Q36" i="15"/>
  <c r="T98" i="15"/>
  <c r="AG98" i="15"/>
  <c r="AG110" i="15"/>
  <c r="AF98" i="15"/>
  <c r="S98" i="15"/>
  <c r="AF110" i="15"/>
  <c r="F46" i="22"/>
  <c r="AT74" i="15"/>
  <c r="O74" i="15" a="1"/>
  <c r="O74" i="15" s="1"/>
  <c r="Q74" i="15"/>
  <c r="AD74" i="15"/>
  <c r="W50" i="15"/>
  <c r="AJ50" i="15"/>
  <c r="AU50" i="15"/>
  <c r="Z50" i="15"/>
  <c r="Y22" i="19" s="1"/>
  <c r="AM50" i="15"/>
  <c r="O73" i="35"/>
  <c r="AK73" i="35" s="1"/>
  <c r="BM74" i="11"/>
  <c r="AP74" i="11"/>
  <c r="BM86" i="11"/>
  <c r="V101" i="15"/>
  <c r="AI101" i="15"/>
  <c r="AI113" i="15"/>
  <c r="BO64" i="11"/>
  <c r="AR64" i="11"/>
  <c r="BL18" i="11"/>
  <c r="AO18" i="11"/>
  <c r="AU45" i="15"/>
  <c r="Z45" i="15"/>
  <c r="Y17" i="19" s="1"/>
  <c r="AM45" i="15"/>
  <c r="X47" i="32"/>
  <c r="AP47" i="32"/>
  <c r="U72" i="35"/>
  <c r="BM73" i="13"/>
  <c r="AP73" i="13"/>
  <c r="BM85" i="13"/>
  <c r="W100" i="17"/>
  <c r="AJ100" i="17"/>
  <c r="AJ112" i="17"/>
  <c r="BN71" i="13"/>
  <c r="AQ71" i="13"/>
  <c r="BN83" i="13"/>
  <c r="AU92" i="17"/>
  <c r="AM92" i="17"/>
  <c r="Z92" i="17"/>
  <c r="AI64" i="19" s="1"/>
  <c r="AL92" i="17"/>
  <c r="Y92" i="17"/>
  <c r="X84" i="17"/>
  <c r="AK84" i="17"/>
  <c r="AJ76" i="17"/>
  <c r="W76" i="17"/>
  <c r="U76" i="17"/>
  <c r="AH76" i="17"/>
  <c r="V68" i="17"/>
  <c r="AI68" i="17"/>
  <c r="CF33" i="13"/>
  <c r="U60" i="17"/>
  <c r="AH60" i="17"/>
  <c r="AL52" i="17"/>
  <c r="Y52" i="17"/>
  <c r="CF25" i="13"/>
  <c r="BO23" i="13"/>
  <c r="AR23" i="13"/>
  <c r="AO17" i="13"/>
  <c r="BL17" i="13"/>
  <c r="R44" i="17"/>
  <c r="AE44" i="17"/>
  <c r="U8" i="35"/>
  <c r="AQ8" i="35" s="1"/>
  <c r="AP9" i="13"/>
  <c r="R36" i="17"/>
  <c r="S102" i="15"/>
  <c r="AF102" i="15"/>
  <c r="AF114" i="15"/>
  <c r="AU102" i="15"/>
  <c r="Z102" i="15"/>
  <c r="Y74" i="19" s="1"/>
  <c r="AM102" i="15"/>
  <c r="AM114" i="15"/>
  <c r="BO73" i="11"/>
  <c r="AR73" i="11"/>
  <c r="BO85" i="11"/>
  <c r="S94" i="15"/>
  <c r="AF94" i="15"/>
  <c r="AF106" i="15"/>
  <c r="R86" i="15"/>
  <c r="AE86" i="15"/>
  <c r="AJ86" i="15"/>
  <c r="W86" i="15"/>
  <c r="X78" i="15"/>
  <c r="AK78" i="15"/>
  <c r="CF51" i="11"/>
  <c r="AT49" i="11"/>
  <c r="BQ49" i="11"/>
  <c r="O42" i="35"/>
  <c r="AP43" i="11"/>
  <c r="BM43" i="11"/>
  <c r="AT70" i="15"/>
  <c r="O70" i="15" a="1"/>
  <c r="O70" i="15" s="1"/>
  <c r="F42" i="22"/>
  <c r="AD70" i="15"/>
  <c r="Q70" i="15"/>
  <c r="U62" i="15"/>
  <c r="AH62" i="15"/>
  <c r="R62" i="15"/>
  <c r="AE62" i="15"/>
  <c r="V54" i="15"/>
  <c r="AI54" i="15"/>
  <c r="AQ25" i="11"/>
  <c r="BN25" i="11"/>
  <c r="O18" i="35"/>
  <c r="BM19" i="11"/>
  <c r="AP19" i="11"/>
  <c r="W46" i="15"/>
  <c r="AJ46" i="15"/>
  <c r="W38" i="15"/>
  <c r="AT15" i="11"/>
  <c r="AT10" i="11"/>
  <c r="Z24" i="32"/>
  <c r="AP24" i="32"/>
  <c r="W36" i="32"/>
  <c r="AO36" i="32"/>
  <c r="V36" i="32" a="1"/>
  <c r="V36" i="32" s="1"/>
  <c r="Z36" i="32"/>
  <c r="Y103" i="17"/>
  <c r="AL103" i="17"/>
  <c r="AL115" i="17"/>
  <c r="CF76" i="13"/>
  <c r="AU95" i="17"/>
  <c r="Z95" i="17"/>
  <c r="AI67" i="19" s="1"/>
  <c r="AM95" i="17"/>
  <c r="AM107" i="17"/>
  <c r="AI95" i="17"/>
  <c r="V95" i="17"/>
  <c r="AI107" i="17"/>
  <c r="AU87" i="17"/>
  <c r="Z87" i="17"/>
  <c r="AI59" i="19" s="1"/>
  <c r="AM87" i="17"/>
  <c r="AI79" i="17"/>
  <c r="V79" i="17"/>
  <c r="S79" i="17"/>
  <c r="AF79" i="17"/>
  <c r="AT50" i="13"/>
  <c r="BQ50" i="13"/>
  <c r="U71" i="17"/>
  <c r="AH71" i="17"/>
  <c r="BO42" i="13"/>
  <c r="AR42" i="13"/>
  <c r="AH63" i="17"/>
  <c r="U63" i="17"/>
  <c r="Q63" i="17"/>
  <c r="AD63" i="17"/>
  <c r="AT63" i="17"/>
  <c r="H35" i="22"/>
  <c r="O63" i="17" a="1"/>
  <c r="O63" i="17" s="1"/>
  <c r="U55" i="17"/>
  <c r="AH55" i="17"/>
  <c r="CF28" i="13"/>
  <c r="AR26" i="13"/>
  <c r="BO26" i="13"/>
  <c r="AO20" i="13"/>
  <c r="BL20" i="13"/>
  <c r="AU47" i="17"/>
  <c r="Z47" i="17"/>
  <c r="AI19" i="19" s="1"/>
  <c r="AM47" i="17"/>
  <c r="U11" i="35"/>
  <c r="AQ11" i="35" s="1"/>
  <c r="AP12" i="13"/>
  <c r="H11" i="22"/>
  <c r="AT39" i="17"/>
  <c r="Q39" i="17"/>
  <c r="O39" i="17" a="1"/>
  <c r="O39" i="17" s="1"/>
  <c r="AT10" i="13"/>
  <c r="AO8" i="12"/>
  <c r="R35" i="16"/>
  <c r="AR9" i="12"/>
  <c r="S39" i="16"/>
  <c r="R39" i="16"/>
  <c r="V43" i="16"/>
  <c r="R47" i="16"/>
  <c r="AE47" i="16"/>
  <c r="CF20" i="12"/>
  <c r="R51" i="16"/>
  <c r="AE51" i="16"/>
  <c r="AR25" i="12"/>
  <c r="BO25" i="12"/>
  <c r="AO28" i="12"/>
  <c r="BL28" i="12"/>
  <c r="AG55" i="16"/>
  <c r="T55" i="16"/>
  <c r="AD59" i="16"/>
  <c r="Q59" i="16"/>
  <c r="AT59" i="16"/>
  <c r="O59" i="16" a="1"/>
  <c r="O59" i="16" s="1"/>
  <c r="G31" i="22"/>
  <c r="W59" i="16"/>
  <c r="AJ59" i="16"/>
  <c r="R35" i="35"/>
  <c r="BM36" i="12"/>
  <c r="AP36" i="12"/>
  <c r="R63" i="16"/>
  <c r="AE63" i="16"/>
  <c r="AE67" i="16"/>
  <c r="R67" i="16"/>
  <c r="X71" i="16"/>
  <c r="AK71" i="16"/>
  <c r="AE71" i="16"/>
  <c r="R71" i="16"/>
  <c r="AJ75" i="16"/>
  <c r="W75" i="16"/>
  <c r="T79" i="16"/>
  <c r="AG79" i="16"/>
  <c r="CF52" i="12"/>
  <c r="BO53" i="12"/>
  <c r="AR53" i="12"/>
  <c r="W83" i="16"/>
  <c r="AJ83" i="16"/>
  <c r="AT57" i="12"/>
  <c r="BQ57" i="12"/>
  <c r="AU87" i="16"/>
  <c r="Z87" i="16"/>
  <c r="AD59" i="19" s="1"/>
  <c r="AM87" i="16"/>
  <c r="AL91" i="16"/>
  <c r="Y91" i="16"/>
  <c r="U91" i="16"/>
  <c r="AH91" i="16"/>
  <c r="AU95" i="16"/>
  <c r="Z95" i="16"/>
  <c r="AD67" i="19" s="1"/>
  <c r="AM95" i="16"/>
  <c r="AM107" i="16"/>
  <c r="CF68" i="12"/>
  <c r="AQ69" i="12"/>
  <c r="BN69" i="12"/>
  <c r="BN81" i="12"/>
  <c r="AF99" i="16"/>
  <c r="S99" i="16"/>
  <c r="AF111" i="16"/>
  <c r="V99" i="16"/>
  <c r="AI99" i="16"/>
  <c r="AI111" i="16"/>
  <c r="V103" i="16"/>
  <c r="AI103" i="16"/>
  <c r="AI115" i="16"/>
  <c r="AU103" i="16"/>
  <c r="Z103" i="16"/>
  <c r="AD75" i="19" s="1"/>
  <c r="AM103" i="16"/>
  <c r="AM115" i="16"/>
  <c r="U97" i="15"/>
  <c r="AH97" i="15"/>
  <c r="AH109" i="15"/>
  <c r="AU97" i="15"/>
  <c r="Z97" i="15"/>
  <c r="Y69" i="19" s="1"/>
  <c r="AM97" i="15"/>
  <c r="AM109" i="15"/>
  <c r="S89" i="15"/>
  <c r="AF89" i="15"/>
  <c r="O53" i="35"/>
  <c r="AP54" i="11"/>
  <c r="BM54" i="11"/>
  <c r="V81" i="15"/>
  <c r="AI81" i="15"/>
  <c r="S73" i="15"/>
  <c r="AF73" i="15"/>
  <c r="CF46" i="11"/>
  <c r="AT44" i="11"/>
  <c r="BQ44" i="11"/>
  <c r="CF38" i="11"/>
  <c r="R39" i="15"/>
  <c r="BN77" i="11"/>
  <c r="AQ77" i="11"/>
  <c r="BN89" i="11"/>
  <c r="AQ78" i="11"/>
  <c r="AU85" i="16"/>
  <c r="Z85" i="16"/>
  <c r="AD57" i="19" s="1"/>
  <c r="AM85" i="16"/>
  <c r="U93" i="16"/>
  <c r="AH93" i="16"/>
  <c r="AH105" i="16"/>
  <c r="CF66" i="12"/>
  <c r="Y53" i="15"/>
  <c r="AL53" i="15"/>
  <c r="AI53" i="15"/>
  <c r="V53" i="15"/>
  <c r="Z62" i="32"/>
  <c r="AP62" i="32"/>
  <c r="X62" i="32"/>
  <c r="X63" i="32"/>
  <c r="AP63" i="32"/>
  <c r="AO44" i="32"/>
  <c r="W44" i="32"/>
  <c r="V44" i="32" a="1"/>
  <c r="V44" i="32" s="1"/>
  <c r="U98" i="17"/>
  <c r="AH98" i="17"/>
  <c r="AH110" i="17"/>
  <c r="R90" i="17"/>
  <c r="AE90" i="17"/>
  <c r="CF63" i="13"/>
  <c r="B11" i="27"/>
  <c r="B7" i="27"/>
  <c r="AH82" i="17"/>
  <c r="U82" i="17"/>
  <c r="R74" i="17"/>
  <c r="AE74" i="17"/>
  <c r="AG74" i="17"/>
  <c r="T74" i="17"/>
  <c r="U66" i="17"/>
  <c r="AH66" i="17"/>
  <c r="AD66" i="17"/>
  <c r="Q66" i="17"/>
  <c r="AT66" i="17"/>
  <c r="O66" i="17" a="1"/>
  <c r="O66" i="17" s="1"/>
  <c r="H38" i="22"/>
  <c r="AR37" i="13"/>
  <c r="BO37" i="13"/>
  <c r="AT58" i="17"/>
  <c r="O58" i="17" a="1"/>
  <c r="O58" i="17" s="1"/>
  <c r="Q58" i="17"/>
  <c r="AD58" i="17"/>
  <c r="H30" i="22"/>
  <c r="U22" i="35"/>
  <c r="BM23" i="13"/>
  <c r="AP23" i="13"/>
  <c r="CF23" i="13"/>
  <c r="AO15" i="13"/>
  <c r="T42" i="17"/>
  <c r="U6" i="35"/>
  <c r="AP7" i="13"/>
  <c r="T34" i="17"/>
  <c r="AK100" i="15"/>
  <c r="X100" i="15"/>
  <c r="AK112" i="15"/>
  <c r="O64" i="35"/>
  <c r="BM65" i="11"/>
  <c r="AP65" i="11"/>
  <c r="W92" i="15"/>
  <c r="AJ92" i="15"/>
  <c r="BQ63" i="11"/>
  <c r="AT63" i="11"/>
  <c r="AU84" i="15"/>
  <c r="AM84" i="15"/>
  <c r="Z84" i="15"/>
  <c r="Y56" i="19" s="1"/>
  <c r="AE76" i="15"/>
  <c r="R76" i="15"/>
  <c r="W76" i="15"/>
  <c r="AJ76" i="15"/>
  <c r="T68" i="15"/>
  <c r="AG68" i="15"/>
  <c r="BN39" i="11"/>
  <c r="AQ39" i="11"/>
  <c r="V60" i="15"/>
  <c r="AI60" i="15"/>
  <c r="AL52" i="15"/>
  <c r="Y52" i="15"/>
  <c r="U52" i="15"/>
  <c r="AH52" i="15"/>
  <c r="AR23" i="11"/>
  <c r="BO23" i="11"/>
  <c r="Y44" i="15"/>
  <c r="AL44" i="15"/>
  <c r="AJ44" i="15"/>
  <c r="W44" i="15"/>
  <c r="AQ61" i="11"/>
  <c r="BN61" i="11"/>
  <c r="BQ53" i="11"/>
  <c r="AT53" i="11"/>
  <c r="AO62" i="12"/>
  <c r="BL62" i="12"/>
  <c r="AU89" i="16"/>
  <c r="Z89" i="16"/>
  <c r="AD61" i="19" s="1"/>
  <c r="AM89" i="16"/>
  <c r="N77" i="6"/>
  <c r="M77" i="6"/>
  <c r="L77" i="6"/>
  <c r="K77" i="6"/>
  <c r="J77" i="6"/>
  <c r="I77" i="6"/>
  <c r="H77" i="6"/>
  <c r="G77" i="6"/>
  <c r="F77" i="6"/>
  <c r="E77" i="6"/>
  <c r="D77" i="6"/>
  <c r="C77" i="6"/>
  <c r="B77" i="6"/>
  <c r="N76" i="6"/>
  <c r="M76" i="6"/>
  <c r="L76" i="6"/>
  <c r="K76" i="6"/>
  <c r="J76" i="6"/>
  <c r="I76" i="6"/>
  <c r="H76" i="6"/>
  <c r="G76" i="6"/>
  <c r="F76" i="6"/>
  <c r="E76" i="6"/>
  <c r="D76" i="6"/>
  <c r="C76" i="6"/>
  <c r="N75" i="6"/>
  <c r="M75" i="6"/>
  <c r="L75" i="6"/>
  <c r="K75" i="6"/>
  <c r="J75" i="6"/>
  <c r="I75" i="6"/>
  <c r="H75" i="6"/>
  <c r="G75" i="6"/>
  <c r="F75" i="6"/>
  <c r="E75" i="6"/>
  <c r="D75" i="6"/>
  <c r="C75" i="6"/>
  <c r="N74" i="6"/>
  <c r="M74" i="6"/>
  <c r="L74" i="6"/>
  <c r="K74" i="6"/>
  <c r="J74" i="6"/>
  <c r="I74" i="6"/>
  <c r="H74" i="6"/>
  <c r="G74" i="6"/>
  <c r="F74" i="6"/>
  <c r="E74" i="6"/>
  <c r="D74" i="6"/>
  <c r="C74" i="6"/>
  <c r="N73" i="6"/>
  <c r="M73" i="6"/>
  <c r="L73" i="6"/>
  <c r="K73" i="6"/>
  <c r="J73" i="6"/>
  <c r="I73" i="6"/>
  <c r="H73" i="6"/>
  <c r="G73" i="6"/>
  <c r="F73" i="6"/>
  <c r="E73" i="6"/>
  <c r="D73" i="6"/>
  <c r="C73" i="6"/>
  <c r="N72" i="6"/>
  <c r="M72" i="6"/>
  <c r="L72" i="6"/>
  <c r="K72" i="6"/>
  <c r="J72" i="6"/>
  <c r="I72" i="6"/>
  <c r="H72" i="6"/>
  <c r="G72" i="6"/>
  <c r="F72" i="6"/>
  <c r="E72" i="6"/>
  <c r="D72" i="6"/>
  <c r="C72" i="6"/>
  <c r="N71" i="6"/>
  <c r="M71" i="6"/>
  <c r="L71" i="6"/>
  <c r="K71" i="6"/>
  <c r="J71" i="6"/>
  <c r="I71" i="6"/>
  <c r="H71" i="6"/>
  <c r="G71" i="6"/>
  <c r="F71" i="6"/>
  <c r="E71" i="6"/>
  <c r="D71" i="6"/>
  <c r="C71" i="6"/>
  <c r="N70" i="6"/>
  <c r="M70" i="6"/>
  <c r="L70" i="6"/>
  <c r="K70" i="6"/>
  <c r="J70" i="6"/>
  <c r="I70" i="6"/>
  <c r="H70" i="6"/>
  <c r="G70" i="6"/>
  <c r="F70" i="6"/>
  <c r="E70" i="6"/>
  <c r="D70" i="6"/>
  <c r="C70" i="6"/>
  <c r="N69" i="6"/>
  <c r="M69" i="6"/>
  <c r="L69" i="6"/>
  <c r="K69" i="6"/>
  <c r="J69" i="6"/>
  <c r="I69" i="6"/>
  <c r="H69" i="6"/>
  <c r="G69" i="6"/>
  <c r="F69" i="6"/>
  <c r="E69" i="6"/>
  <c r="D69" i="6"/>
  <c r="C69" i="6"/>
  <c r="N68" i="6"/>
  <c r="M68" i="6"/>
  <c r="L68" i="6"/>
  <c r="K68" i="6"/>
  <c r="J68" i="6"/>
  <c r="I68" i="6"/>
  <c r="H68" i="6"/>
  <c r="G68" i="6"/>
  <c r="F68" i="6"/>
  <c r="E68" i="6"/>
  <c r="D68" i="6"/>
  <c r="C68" i="6"/>
  <c r="N67" i="6"/>
  <c r="M67" i="6"/>
  <c r="L67" i="6"/>
  <c r="K67" i="6"/>
  <c r="J67" i="6"/>
  <c r="I67" i="6"/>
  <c r="H67" i="6"/>
  <c r="G67" i="6"/>
  <c r="F67" i="6"/>
  <c r="E67" i="6"/>
  <c r="D67" i="6"/>
  <c r="C67" i="6"/>
  <c r="N66" i="6"/>
  <c r="M66" i="6"/>
  <c r="L66" i="6"/>
  <c r="K66" i="6"/>
  <c r="J66" i="6"/>
  <c r="I66" i="6"/>
  <c r="H66" i="6"/>
  <c r="G66" i="6"/>
  <c r="F66" i="6"/>
  <c r="E66" i="6"/>
  <c r="D66" i="6"/>
  <c r="C66" i="6"/>
  <c r="N65" i="6"/>
  <c r="M65" i="6"/>
  <c r="L65" i="6"/>
  <c r="K65" i="6"/>
  <c r="J65" i="6"/>
  <c r="I65" i="6"/>
  <c r="H65" i="6"/>
  <c r="G65" i="6"/>
  <c r="F65" i="6"/>
  <c r="E65" i="6"/>
  <c r="D65" i="6"/>
  <c r="C65" i="6"/>
  <c r="B65" i="6"/>
  <c r="N64" i="6"/>
  <c r="M64" i="6"/>
  <c r="L64" i="6"/>
  <c r="K64" i="6"/>
  <c r="J64" i="6"/>
  <c r="I64" i="6"/>
  <c r="H64" i="6"/>
  <c r="G64" i="6"/>
  <c r="F64" i="6"/>
  <c r="E64" i="6"/>
  <c r="D64" i="6"/>
  <c r="C64" i="6"/>
  <c r="B64" i="6"/>
  <c r="N63" i="6"/>
  <c r="M63" i="6"/>
  <c r="L63" i="6"/>
  <c r="K63" i="6"/>
  <c r="J63" i="6"/>
  <c r="I63" i="6"/>
  <c r="H63" i="6"/>
  <c r="G63" i="6"/>
  <c r="F63" i="6"/>
  <c r="E63" i="6"/>
  <c r="D63" i="6"/>
  <c r="C63" i="6"/>
  <c r="B63" i="6"/>
  <c r="N62" i="6"/>
  <c r="M62" i="6"/>
  <c r="L62" i="6"/>
  <c r="K62" i="6"/>
  <c r="J62" i="6"/>
  <c r="I62" i="6"/>
  <c r="H62" i="6"/>
  <c r="G62" i="6"/>
  <c r="F62" i="6"/>
  <c r="E62" i="6"/>
  <c r="D62" i="6"/>
  <c r="C62" i="6"/>
  <c r="B62" i="6"/>
  <c r="N61" i="6"/>
  <c r="M61" i="6"/>
  <c r="L61" i="6"/>
  <c r="K61" i="6"/>
  <c r="J61" i="6"/>
  <c r="I61" i="6"/>
  <c r="H61" i="6"/>
  <c r="G61" i="6"/>
  <c r="F61" i="6"/>
  <c r="E61" i="6"/>
  <c r="D61" i="6"/>
  <c r="C61" i="6"/>
  <c r="B61" i="6"/>
  <c r="N60" i="6"/>
  <c r="M60" i="6"/>
  <c r="L60" i="6"/>
  <c r="K60" i="6"/>
  <c r="J60" i="6"/>
  <c r="I60" i="6"/>
  <c r="H60" i="6"/>
  <c r="G60" i="6"/>
  <c r="F60" i="6"/>
  <c r="E60" i="6"/>
  <c r="D60" i="6"/>
  <c r="C60" i="6"/>
  <c r="B60" i="6"/>
  <c r="N59" i="6"/>
  <c r="M59" i="6"/>
  <c r="L59" i="6"/>
  <c r="K59" i="6"/>
  <c r="J59" i="6"/>
  <c r="I59" i="6"/>
  <c r="H59" i="6"/>
  <c r="G59" i="6"/>
  <c r="F59" i="6"/>
  <c r="E59" i="6"/>
  <c r="D59" i="6"/>
  <c r="C59" i="6"/>
  <c r="B59" i="6"/>
  <c r="N58" i="6"/>
  <c r="M58" i="6"/>
  <c r="L58" i="6"/>
  <c r="K58" i="6"/>
  <c r="J58" i="6"/>
  <c r="I58" i="6"/>
  <c r="H58" i="6"/>
  <c r="G58" i="6"/>
  <c r="F58" i="6"/>
  <c r="E58" i="6"/>
  <c r="D58" i="6"/>
  <c r="C58" i="6"/>
  <c r="B58" i="6"/>
  <c r="N57" i="6"/>
  <c r="M57" i="6"/>
  <c r="L57" i="6"/>
  <c r="K57" i="6"/>
  <c r="J57" i="6"/>
  <c r="I57" i="6"/>
  <c r="H57" i="6"/>
  <c r="G57" i="6"/>
  <c r="F57" i="6"/>
  <c r="E57" i="6"/>
  <c r="D57" i="6"/>
  <c r="C57" i="6"/>
  <c r="B57" i="6"/>
  <c r="N56" i="6"/>
  <c r="M56" i="6"/>
  <c r="L56" i="6"/>
  <c r="K56" i="6"/>
  <c r="J56" i="6"/>
  <c r="I56" i="6"/>
  <c r="H56" i="6"/>
  <c r="G56" i="6"/>
  <c r="F56" i="6"/>
  <c r="E56" i="6"/>
  <c r="D56" i="6"/>
  <c r="C56" i="6"/>
  <c r="B56" i="6"/>
  <c r="N55" i="6"/>
  <c r="M55" i="6"/>
  <c r="L55" i="6"/>
  <c r="K55" i="6"/>
  <c r="J55" i="6"/>
  <c r="I55" i="6"/>
  <c r="H55" i="6"/>
  <c r="G55" i="6"/>
  <c r="F55" i="6"/>
  <c r="E55" i="6"/>
  <c r="D55" i="6"/>
  <c r="C55" i="6"/>
  <c r="B55" i="6"/>
  <c r="N54" i="6"/>
  <c r="M54" i="6"/>
  <c r="L54" i="6"/>
  <c r="K54" i="6"/>
  <c r="J54" i="6"/>
  <c r="I54" i="6"/>
  <c r="H54" i="6"/>
  <c r="G54" i="6"/>
  <c r="F54" i="6"/>
  <c r="E54" i="6"/>
  <c r="D54" i="6"/>
  <c r="C54" i="6"/>
  <c r="B54" i="6"/>
  <c r="N53" i="6"/>
  <c r="M53" i="6"/>
  <c r="L53" i="6"/>
  <c r="K53" i="6"/>
  <c r="J53" i="6"/>
  <c r="I53" i="6"/>
  <c r="H53" i="6"/>
  <c r="G53" i="6"/>
  <c r="F53" i="6"/>
  <c r="E53" i="6"/>
  <c r="D53" i="6"/>
  <c r="C53" i="6"/>
  <c r="B53" i="6"/>
  <c r="N52" i="6"/>
  <c r="M52" i="6"/>
  <c r="L52" i="6"/>
  <c r="K52" i="6"/>
  <c r="J52" i="6"/>
  <c r="I52" i="6"/>
  <c r="H52" i="6"/>
  <c r="G52" i="6"/>
  <c r="F52" i="6"/>
  <c r="E52" i="6"/>
  <c r="D52" i="6"/>
  <c r="C52" i="6"/>
  <c r="B52" i="6"/>
  <c r="N51" i="6"/>
  <c r="M51" i="6"/>
  <c r="L51" i="6"/>
  <c r="K51" i="6"/>
  <c r="J51" i="6"/>
  <c r="I51" i="6"/>
  <c r="H51" i="6"/>
  <c r="G51" i="6"/>
  <c r="F51" i="6"/>
  <c r="E51" i="6"/>
  <c r="D51" i="6"/>
  <c r="C51" i="6"/>
  <c r="B51" i="6"/>
  <c r="N50" i="6"/>
  <c r="M50" i="6"/>
  <c r="L50" i="6"/>
  <c r="K50" i="6"/>
  <c r="J50" i="6"/>
  <c r="I50" i="6"/>
  <c r="H50" i="6"/>
  <c r="G50" i="6"/>
  <c r="F50" i="6"/>
  <c r="E50" i="6"/>
  <c r="D50" i="6"/>
  <c r="C50" i="6"/>
  <c r="B50" i="6"/>
  <c r="N49" i="6"/>
  <c r="M49" i="6"/>
  <c r="L49" i="6"/>
  <c r="K49" i="6"/>
  <c r="J49" i="6"/>
  <c r="I49" i="6"/>
  <c r="H49" i="6"/>
  <c r="G49" i="6"/>
  <c r="F49" i="6"/>
  <c r="E49" i="6"/>
  <c r="D49" i="6"/>
  <c r="C49" i="6"/>
  <c r="B49" i="6"/>
  <c r="N48" i="6"/>
  <c r="M48" i="6"/>
  <c r="L48" i="6"/>
  <c r="K48" i="6"/>
  <c r="J48" i="6"/>
  <c r="I48" i="6"/>
  <c r="H48" i="6"/>
  <c r="G48" i="6"/>
  <c r="F48" i="6"/>
  <c r="E48" i="6"/>
  <c r="D48" i="6"/>
  <c r="C48" i="6"/>
  <c r="B48" i="6"/>
  <c r="N47" i="6"/>
  <c r="M47" i="6"/>
  <c r="L47" i="6"/>
  <c r="K47" i="6"/>
  <c r="J47" i="6"/>
  <c r="I47" i="6"/>
  <c r="H47" i="6"/>
  <c r="G47" i="6"/>
  <c r="F47" i="6"/>
  <c r="E47" i="6"/>
  <c r="D47" i="6"/>
  <c r="C47" i="6"/>
  <c r="B47" i="6"/>
  <c r="N46" i="6"/>
  <c r="M46" i="6"/>
  <c r="L46" i="6"/>
  <c r="K46" i="6"/>
  <c r="J46" i="6"/>
  <c r="I46" i="6"/>
  <c r="H46" i="6"/>
  <c r="G46" i="6"/>
  <c r="F46" i="6"/>
  <c r="E46" i="6"/>
  <c r="D46" i="6"/>
  <c r="C46" i="6"/>
  <c r="B46" i="6"/>
  <c r="N45" i="6"/>
  <c r="M45" i="6"/>
  <c r="L45" i="6"/>
  <c r="K45" i="6"/>
  <c r="J45" i="6"/>
  <c r="I45" i="6"/>
  <c r="H45" i="6"/>
  <c r="G45" i="6"/>
  <c r="F45" i="6"/>
  <c r="E45" i="6"/>
  <c r="D45" i="6"/>
  <c r="C45" i="6"/>
  <c r="B45" i="6"/>
  <c r="N44" i="6"/>
  <c r="M44" i="6"/>
  <c r="L44" i="6"/>
  <c r="K44" i="6"/>
  <c r="J44" i="6"/>
  <c r="I44" i="6"/>
  <c r="H44" i="6"/>
  <c r="G44" i="6"/>
  <c r="F44" i="6"/>
  <c r="E44" i="6"/>
  <c r="D44" i="6"/>
  <c r="C44" i="6"/>
  <c r="B44" i="6"/>
  <c r="N43" i="6"/>
  <c r="M43" i="6"/>
  <c r="L43" i="6"/>
  <c r="K43" i="6"/>
  <c r="J43" i="6"/>
  <c r="I43" i="6"/>
  <c r="H43" i="6"/>
  <c r="G43" i="6"/>
  <c r="F43" i="6"/>
  <c r="E43" i="6"/>
  <c r="D43" i="6"/>
  <c r="C43" i="6"/>
  <c r="B43" i="6"/>
  <c r="N42" i="6"/>
  <c r="M42" i="6"/>
  <c r="L42" i="6"/>
  <c r="K42" i="6"/>
  <c r="J42" i="6"/>
  <c r="I42" i="6"/>
  <c r="H42" i="6"/>
  <c r="G42" i="6"/>
  <c r="F42" i="6"/>
  <c r="E42" i="6"/>
  <c r="D42" i="6"/>
  <c r="C42" i="6"/>
  <c r="B42" i="6"/>
  <c r="N41" i="6"/>
  <c r="M41" i="6"/>
  <c r="L41" i="6"/>
  <c r="K41" i="6"/>
  <c r="J41" i="6"/>
  <c r="I41" i="6"/>
  <c r="H41" i="6"/>
  <c r="G41" i="6"/>
  <c r="F41" i="6"/>
  <c r="E41" i="6"/>
  <c r="D41" i="6"/>
  <c r="C41" i="6"/>
  <c r="B41" i="6"/>
  <c r="N40" i="6"/>
  <c r="M40" i="6"/>
  <c r="L40" i="6"/>
  <c r="K40" i="6"/>
  <c r="J40" i="6"/>
  <c r="I40" i="6"/>
  <c r="H40" i="6"/>
  <c r="G40" i="6"/>
  <c r="F40" i="6"/>
  <c r="E40" i="6"/>
  <c r="D40" i="6"/>
  <c r="C40" i="6"/>
  <c r="B40" i="6"/>
  <c r="N39" i="6"/>
  <c r="M39" i="6"/>
  <c r="L39" i="6"/>
  <c r="K39" i="6"/>
  <c r="J39" i="6"/>
  <c r="I39" i="6"/>
  <c r="H39" i="6"/>
  <c r="G39" i="6"/>
  <c r="F39" i="6"/>
  <c r="E39" i="6"/>
  <c r="D39" i="6"/>
  <c r="C39" i="6"/>
  <c r="B39" i="6"/>
  <c r="N38" i="6"/>
  <c r="M38" i="6"/>
  <c r="L38" i="6"/>
  <c r="K38" i="6"/>
  <c r="J38" i="6"/>
  <c r="I38" i="6"/>
  <c r="H38" i="6"/>
  <c r="G38" i="6"/>
  <c r="F38" i="6"/>
  <c r="E38" i="6"/>
  <c r="D38" i="6"/>
  <c r="C38" i="6"/>
  <c r="B38" i="6"/>
  <c r="N37" i="6"/>
  <c r="M37" i="6"/>
  <c r="L37" i="6"/>
  <c r="K37" i="6"/>
  <c r="J37" i="6"/>
  <c r="I37" i="6"/>
  <c r="H37" i="6"/>
  <c r="G37" i="6"/>
  <c r="F37" i="6"/>
  <c r="E37" i="6"/>
  <c r="D37" i="6"/>
  <c r="C37" i="6"/>
  <c r="B37" i="6"/>
  <c r="N36" i="6"/>
  <c r="M36" i="6"/>
  <c r="L36" i="6"/>
  <c r="K36" i="6"/>
  <c r="J36" i="6"/>
  <c r="I36" i="6"/>
  <c r="H36" i="6"/>
  <c r="G36" i="6"/>
  <c r="F36" i="6"/>
  <c r="E36" i="6"/>
  <c r="D36" i="6"/>
  <c r="C36" i="6"/>
  <c r="B36" i="6"/>
  <c r="N35" i="6"/>
  <c r="M35" i="6"/>
  <c r="L35" i="6"/>
  <c r="K35" i="6"/>
  <c r="J35" i="6"/>
  <c r="I35" i="6"/>
  <c r="H35" i="6"/>
  <c r="G35" i="6"/>
  <c r="F35" i="6"/>
  <c r="E35" i="6"/>
  <c r="D35" i="6"/>
  <c r="C35" i="6"/>
  <c r="B35" i="6"/>
  <c r="N34" i="6"/>
  <c r="M34" i="6"/>
  <c r="L34" i="6"/>
  <c r="K34" i="6"/>
  <c r="J34" i="6"/>
  <c r="I34" i="6"/>
  <c r="H34" i="6"/>
  <c r="G34" i="6"/>
  <c r="F34" i="6"/>
  <c r="E34" i="6"/>
  <c r="D34" i="6"/>
  <c r="C34" i="6"/>
  <c r="B34" i="6"/>
  <c r="N33" i="6"/>
  <c r="M33" i="6"/>
  <c r="L33" i="6"/>
  <c r="K33" i="6"/>
  <c r="J33" i="6"/>
  <c r="I33" i="6"/>
  <c r="H33" i="6"/>
  <c r="G33" i="6"/>
  <c r="F33" i="6"/>
  <c r="E33" i="6"/>
  <c r="D33" i="6"/>
  <c r="C33" i="6"/>
  <c r="B33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N30" i="6"/>
  <c r="M30" i="6"/>
  <c r="L30" i="6"/>
  <c r="K30" i="6"/>
  <c r="J30" i="6"/>
  <c r="I30" i="6"/>
  <c r="H30" i="6"/>
  <c r="G30" i="6"/>
  <c r="F30" i="6"/>
  <c r="E30" i="6"/>
  <c r="D30" i="6"/>
  <c r="C30" i="6"/>
  <c r="B30" i="6"/>
  <c r="N29" i="6"/>
  <c r="M29" i="6"/>
  <c r="L29" i="6"/>
  <c r="K29" i="6"/>
  <c r="J29" i="6"/>
  <c r="I29" i="6"/>
  <c r="H29" i="6"/>
  <c r="G29" i="6"/>
  <c r="F29" i="6"/>
  <c r="E29" i="6"/>
  <c r="D29" i="6"/>
  <c r="C29" i="6"/>
  <c r="B29" i="6"/>
  <c r="N28" i="6"/>
  <c r="M28" i="6"/>
  <c r="L28" i="6"/>
  <c r="K28" i="6"/>
  <c r="J28" i="6"/>
  <c r="I28" i="6"/>
  <c r="H28" i="6"/>
  <c r="G28" i="6"/>
  <c r="F28" i="6"/>
  <c r="E28" i="6"/>
  <c r="D28" i="6"/>
  <c r="C28" i="6"/>
  <c r="B28" i="6"/>
  <c r="N27" i="6"/>
  <c r="M27" i="6"/>
  <c r="L27" i="6"/>
  <c r="K27" i="6"/>
  <c r="J27" i="6"/>
  <c r="I27" i="6"/>
  <c r="H27" i="6"/>
  <c r="G27" i="6"/>
  <c r="F27" i="6"/>
  <c r="E27" i="6"/>
  <c r="D27" i="6"/>
  <c r="C27" i="6"/>
  <c r="B27" i="6"/>
  <c r="N26" i="6"/>
  <c r="M26" i="6"/>
  <c r="L26" i="6"/>
  <c r="K26" i="6"/>
  <c r="J26" i="6"/>
  <c r="I26" i="6"/>
  <c r="H26" i="6"/>
  <c r="G26" i="6"/>
  <c r="F26" i="6"/>
  <c r="E26" i="6"/>
  <c r="D26" i="6"/>
  <c r="C26" i="6"/>
  <c r="B26" i="6"/>
  <c r="N25" i="6"/>
  <c r="M25" i="6"/>
  <c r="L25" i="6"/>
  <c r="K25" i="6"/>
  <c r="J25" i="6"/>
  <c r="I25" i="6"/>
  <c r="H25" i="6"/>
  <c r="G25" i="6"/>
  <c r="F25" i="6"/>
  <c r="E25" i="6"/>
  <c r="D25" i="6"/>
  <c r="C25" i="6"/>
  <c r="B25" i="6"/>
  <c r="N24" i="6"/>
  <c r="M24" i="6"/>
  <c r="L24" i="6"/>
  <c r="K24" i="6"/>
  <c r="J24" i="6"/>
  <c r="I24" i="6"/>
  <c r="H24" i="6"/>
  <c r="G24" i="6"/>
  <c r="F24" i="6"/>
  <c r="E24" i="6"/>
  <c r="D24" i="6"/>
  <c r="C24" i="6"/>
  <c r="B24" i="6"/>
  <c r="N23" i="6"/>
  <c r="M23" i="6"/>
  <c r="L23" i="6"/>
  <c r="K23" i="6"/>
  <c r="J23" i="6"/>
  <c r="I23" i="6"/>
  <c r="H23" i="6"/>
  <c r="G23" i="6"/>
  <c r="F23" i="6"/>
  <c r="E23" i="6"/>
  <c r="D23" i="6"/>
  <c r="C23" i="6"/>
  <c r="B23" i="6"/>
  <c r="N22" i="6"/>
  <c r="M22" i="6"/>
  <c r="L22" i="6"/>
  <c r="K22" i="6"/>
  <c r="J22" i="6"/>
  <c r="I22" i="6"/>
  <c r="H22" i="6"/>
  <c r="G22" i="6"/>
  <c r="F22" i="6"/>
  <c r="E22" i="6"/>
  <c r="D22" i="6"/>
  <c r="C22" i="6"/>
  <c r="B22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N20" i="6"/>
  <c r="M20" i="6"/>
  <c r="L20" i="6"/>
  <c r="K20" i="6"/>
  <c r="J20" i="6"/>
  <c r="I20" i="6"/>
  <c r="H20" i="6"/>
  <c r="G20" i="6"/>
  <c r="F20" i="6"/>
  <c r="E20" i="6"/>
  <c r="D20" i="6"/>
  <c r="C20" i="6"/>
  <c r="B20" i="6"/>
  <c r="N19" i="6"/>
  <c r="M19" i="6"/>
  <c r="L19" i="6"/>
  <c r="K19" i="6"/>
  <c r="J19" i="6"/>
  <c r="I19" i="6"/>
  <c r="H19" i="6"/>
  <c r="G19" i="6"/>
  <c r="F19" i="6"/>
  <c r="E19" i="6"/>
  <c r="D19" i="6"/>
  <c r="C19" i="6"/>
  <c r="B19" i="6"/>
  <c r="N18" i="6"/>
  <c r="M18" i="6"/>
  <c r="L18" i="6"/>
  <c r="K18" i="6"/>
  <c r="J18" i="6"/>
  <c r="I18" i="6"/>
  <c r="H18" i="6"/>
  <c r="G18" i="6"/>
  <c r="F18" i="6"/>
  <c r="E18" i="6"/>
  <c r="D18" i="6"/>
  <c r="C18" i="6"/>
  <c r="B18" i="6"/>
  <c r="N17" i="6"/>
  <c r="M17" i="6"/>
  <c r="L17" i="6"/>
  <c r="K17" i="6"/>
  <c r="J17" i="6"/>
  <c r="I17" i="6"/>
  <c r="H17" i="6"/>
  <c r="G17" i="6"/>
  <c r="F17" i="6"/>
  <c r="E17" i="6"/>
  <c r="D17" i="6"/>
  <c r="C17" i="6"/>
  <c r="B17" i="6"/>
  <c r="N16" i="6"/>
  <c r="M16" i="6"/>
  <c r="L16" i="6"/>
  <c r="K16" i="6"/>
  <c r="J16" i="6"/>
  <c r="I16" i="6"/>
  <c r="H16" i="6"/>
  <c r="G16" i="6"/>
  <c r="F16" i="6"/>
  <c r="E16" i="6"/>
  <c r="D16" i="6"/>
  <c r="C16" i="6"/>
  <c r="B16" i="6"/>
  <c r="N15" i="6"/>
  <c r="M15" i="6"/>
  <c r="L15" i="6"/>
  <c r="K15" i="6"/>
  <c r="J15" i="6"/>
  <c r="I15" i="6"/>
  <c r="H15" i="6"/>
  <c r="G15" i="6"/>
  <c r="F15" i="6"/>
  <c r="E15" i="6"/>
  <c r="D15" i="6"/>
  <c r="C15" i="6"/>
  <c r="B15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N9" i="6"/>
  <c r="M9" i="6"/>
  <c r="L9" i="6"/>
  <c r="K9" i="6"/>
  <c r="J9" i="6"/>
  <c r="I9" i="6"/>
  <c r="H9" i="6"/>
  <c r="G9" i="6"/>
  <c r="F9" i="6"/>
  <c r="E9" i="6"/>
  <c r="D9" i="6"/>
  <c r="C9" i="6"/>
  <c r="B9" i="6"/>
  <c r="N8" i="6"/>
  <c r="M8" i="6"/>
  <c r="L8" i="6"/>
  <c r="K8" i="6"/>
  <c r="J8" i="6"/>
  <c r="I8" i="6"/>
  <c r="H8" i="6"/>
  <c r="G8" i="6"/>
  <c r="F8" i="6"/>
  <c r="E8" i="6"/>
  <c r="D8" i="6"/>
  <c r="C8" i="6"/>
  <c r="B8" i="6"/>
  <c r="N7" i="6"/>
  <c r="M7" i="6"/>
  <c r="L7" i="6"/>
  <c r="K7" i="6"/>
  <c r="J7" i="6"/>
  <c r="I7" i="6"/>
  <c r="H7" i="6"/>
  <c r="G7" i="6"/>
  <c r="F7" i="6"/>
  <c r="E7" i="6"/>
  <c r="D7" i="6"/>
  <c r="C7" i="6"/>
  <c r="B7" i="6"/>
  <c r="N6" i="6"/>
  <c r="M6" i="6"/>
  <c r="L6" i="6"/>
  <c r="K6" i="6"/>
  <c r="J6" i="6"/>
  <c r="I6" i="6"/>
  <c r="H6" i="6"/>
  <c r="G6" i="6"/>
  <c r="F6" i="6"/>
  <c r="E6" i="6"/>
  <c r="D6" i="6"/>
  <c r="C6" i="6"/>
  <c r="B6" i="6"/>
  <c r="N5" i="6"/>
  <c r="M5" i="6"/>
  <c r="L5" i="6"/>
  <c r="K5" i="6"/>
  <c r="J5" i="6"/>
  <c r="I5" i="6"/>
  <c r="H5" i="6"/>
  <c r="G5" i="6"/>
  <c r="F5" i="6"/>
  <c r="E5" i="6"/>
  <c r="D5" i="6"/>
  <c r="C5" i="6"/>
  <c r="B5" i="6"/>
  <c r="BJ26" i="21" a="1"/>
  <c r="BE57" i="21" a="1"/>
  <c r="N45" i="21" a="1"/>
  <c r="U26" i="21" a="1"/>
  <c r="AJ69" i="21" a="1"/>
  <c r="AB55" i="21" a="1"/>
  <c r="AH11" i="21" a="1"/>
  <c r="N9" i="21" a="1"/>
  <c r="BR60" i="21" a="1"/>
  <c r="AA24" i="21" a="1"/>
  <c r="AX14" i="21" a="1"/>
  <c r="BE64" i="21" a="1"/>
  <c r="BR57" i="21" a="1"/>
  <c r="T30" i="21" a="1"/>
  <c r="G32" i="21" a="1"/>
  <c r="O9" i="21" a="1"/>
  <c r="U69" i="21" a="1"/>
  <c r="T10" i="21" a="1"/>
  <c r="BD50" i="21" a="1"/>
  <c r="O21" i="21" a="1"/>
  <c r="BK75" i="21" a="1"/>
  <c r="AC44" i="21" a="1"/>
  <c r="AO71" i="21" a="1"/>
  <c r="AP33" i="21" a="1"/>
  <c r="AP18" i="21" a="1"/>
  <c r="AJ39" i="21" a="1"/>
  <c r="G71" i="21" a="1"/>
  <c r="AW62" i="21" a="1"/>
  <c r="M62" i="21" a="1"/>
  <c r="AJ52" i="21" a="1"/>
  <c r="F71" i="21" a="1"/>
  <c r="AI14" i="21" a="1"/>
  <c r="AV17" i="21" a="1"/>
  <c r="AA71" i="21" a="1"/>
  <c r="BK21" i="21" a="1"/>
  <c r="BQ75" i="21" a="1"/>
  <c r="U77" i="21" a="1"/>
  <c r="H75" i="21" a="1"/>
  <c r="AC66" i="21" a="1"/>
  <c r="AH47" i="21" a="1"/>
  <c r="BR37" i="21" a="1"/>
  <c r="AO37" i="21" a="1"/>
  <c r="BK22" i="21" a="1"/>
  <c r="O34" i="21" a="1"/>
  <c r="AJ9" i="21" a="1"/>
  <c r="U43" i="21" a="1"/>
  <c r="AA49" i="21" a="1"/>
  <c r="AI60" i="21" a="1"/>
  <c r="AH27" i="21" a="1"/>
  <c r="AW9" i="21" a="1"/>
  <c r="BS11" i="21" a="1"/>
  <c r="AO55" i="21" a="1"/>
  <c r="AH65" i="21" a="1"/>
  <c r="BJ23" i="21" a="1"/>
  <c r="AA34" i="21" a="1"/>
  <c r="AJ15" i="21" a="1"/>
  <c r="AI44" i="21" a="1"/>
  <c r="AA32" i="21" a="1"/>
  <c r="AX30" i="21" a="1"/>
  <c r="V64" i="21" a="1"/>
  <c r="F36" i="21" a="1"/>
  <c r="BQ34" i="21" a="1"/>
  <c r="AP34" i="21" a="1"/>
  <c r="AX18" i="21" a="1"/>
  <c r="BS71" i="21" a="1"/>
  <c r="AJ41" i="21" a="1"/>
  <c r="AV10" i="21" a="1"/>
  <c r="BC66" i="21" a="1"/>
  <c r="F70" i="21" a="1"/>
  <c r="AP65" i="21" a="1"/>
  <c r="U30" i="21" a="1"/>
  <c r="AO36" i="21" a="1"/>
  <c r="AH26" i="21" a="1"/>
  <c r="F9" i="21" a="1"/>
  <c r="T42" i="21" a="1"/>
  <c r="AC23" i="21" a="1"/>
  <c r="BQ9" i="21" a="1"/>
  <c r="AQ59" i="21" a="1"/>
  <c r="M66" i="21" a="1"/>
  <c r="U23" i="21" a="1"/>
  <c r="AC31" i="21" a="1"/>
  <c r="AB40" i="21" a="1"/>
  <c r="BJ67" i="21" a="1"/>
  <c r="AA48" i="21" a="1"/>
  <c r="H38" i="21" a="1"/>
  <c r="AB52" i="21" a="1"/>
  <c r="H77" i="21" a="1"/>
  <c r="AH8" i="21" a="1"/>
  <c r="T22" i="21" a="1"/>
  <c r="AP9" i="21" a="1"/>
  <c r="AX27" i="21" a="1"/>
  <c r="AX64" i="21" a="1"/>
  <c r="BQ52" i="21" a="1"/>
  <c r="H18" i="21" a="1"/>
  <c r="G53" i="21" a="1"/>
  <c r="BK27" i="21" a="1"/>
  <c r="BS52" i="21" a="1"/>
  <c r="AP47" i="21" a="1"/>
  <c r="BE39" i="21" a="1"/>
  <c r="AX17" i="21" a="1"/>
  <c r="AI73" i="21" a="1"/>
  <c r="V70" i="21" a="1"/>
  <c r="H61" i="21" a="1"/>
  <c r="BJ5" i="21" a="1"/>
  <c r="H34" i="21" a="1"/>
  <c r="AV35" i="21" a="1"/>
  <c r="AW57" i="21" a="1"/>
  <c r="BC58" i="21" a="1"/>
  <c r="BK47" i="21" a="1"/>
  <c r="BJ57" i="21" a="1"/>
  <c r="AX5" i="21" a="1"/>
  <c r="AA45" i="21" a="1"/>
  <c r="BL50" i="21" a="1"/>
  <c r="AX22" i="21" a="1"/>
  <c r="BK19" i="21" a="1"/>
  <c r="AQ71" i="21" a="1"/>
  <c r="BR16" i="21" a="1"/>
  <c r="V49" i="21" a="1"/>
  <c r="AV66" i="21" a="1"/>
  <c r="AP43" i="21" a="1"/>
  <c r="BQ18" i="21" a="1"/>
  <c r="AW33" i="21" a="1"/>
  <c r="N39" i="21" a="1"/>
  <c r="AQ22" i="21" a="1"/>
  <c r="BC73" i="21" a="1"/>
  <c r="AV59" i="21" a="1"/>
  <c r="AV56" i="21" a="1"/>
  <c r="BL46" i="21" a="1"/>
  <c r="AJ59" i="21" a="1"/>
  <c r="BQ50" i="21" a="1"/>
  <c r="F52" i="21" a="1"/>
  <c r="BS50" i="21" a="1"/>
  <c r="AO18" i="21" a="1"/>
  <c r="M21" i="21" a="1"/>
  <c r="O63" i="21" a="1"/>
  <c r="AP16" i="21" a="1"/>
  <c r="AQ41" i="21" a="1"/>
  <c r="AB57" i="21" a="1"/>
  <c r="BJ6" i="21" a="1"/>
  <c r="BS45" i="21" a="1"/>
  <c r="M25" i="21" a="1"/>
  <c r="U76" i="21" a="1"/>
  <c r="AA69" i="21" a="1"/>
  <c r="AB70" i="21" a="1"/>
  <c r="AB34" i="21" a="1"/>
  <c r="AA33" i="21" a="1"/>
  <c r="BK72" i="21" a="1"/>
  <c r="AV77" i="21" a="1"/>
  <c r="O8" i="21" a="1"/>
  <c r="AV19" i="21" a="1"/>
  <c r="O47" i="21" a="1"/>
  <c r="N24" i="21" a="1"/>
  <c r="F39" i="21" a="1"/>
  <c r="U63" i="21" a="1"/>
  <c r="BC70" i="21" a="1"/>
  <c r="AH14" i="21" a="1"/>
  <c r="AI17" i="21" a="1"/>
  <c r="F61" i="21" a="1"/>
  <c r="BD10" i="21" a="1"/>
  <c r="AC24" i="21" a="1"/>
  <c r="BJ41" i="21" a="1"/>
  <c r="BL35" i="21" a="1"/>
  <c r="AA51" i="21" a="1"/>
  <c r="BS35" i="21" a="1"/>
  <c r="AQ64" i="21" a="1"/>
  <c r="BQ36" i="21" a="1"/>
  <c r="F24" i="21" a="1"/>
  <c r="BR15" i="21" a="1"/>
  <c r="AQ9" i="21" a="1"/>
  <c r="AC15" i="21" a="1"/>
  <c r="AJ54" i="21" a="1"/>
  <c r="F55" i="21" a="1"/>
  <c r="N41" i="21" a="1"/>
  <c r="BC52" i="21" a="1"/>
  <c r="AX34" i="21" a="1"/>
  <c r="H65" i="21" a="1"/>
  <c r="AW53" i="21" a="1"/>
  <c r="V53" i="21" a="1"/>
  <c r="AH63" i="21" a="1"/>
  <c r="G25" i="21" a="1"/>
  <c r="BJ60" i="21" a="1"/>
  <c r="O12" i="21" a="1"/>
  <c r="N61" i="21" a="1"/>
  <c r="AQ29" i="21" a="1"/>
  <c r="AB66" i="21" a="1"/>
  <c r="BJ55" i="21" a="1"/>
  <c r="AI11" i="21" a="1"/>
  <c r="AX55" i="21" a="1"/>
  <c r="BE62" i="21" a="1"/>
  <c r="AJ75" i="21" a="1"/>
  <c r="F68" i="21" a="1"/>
  <c r="AO28" i="21" a="1"/>
  <c r="AP48" i="21" a="1"/>
  <c r="T56" i="21" a="1"/>
  <c r="AH60" i="21" a="1"/>
  <c r="AH24" i="21" a="1"/>
  <c r="H59" i="21" a="1"/>
  <c r="BK74" i="21" a="1"/>
  <c r="M39" i="21" a="1"/>
  <c r="T27" i="21" a="1"/>
  <c r="AI27" i="21" a="1"/>
  <c r="BS63" i="21" a="1"/>
  <c r="AP20" i="21" a="1"/>
  <c r="BS41" i="21" a="1"/>
  <c r="AA6" i="21" a="1"/>
  <c r="U22" i="21" a="1"/>
  <c r="BE51" i="21" a="1"/>
  <c r="T25" i="21" a="1"/>
  <c r="BE54" i="21" a="1"/>
  <c r="O18" i="21" a="1"/>
  <c r="BR66" i="21" a="1"/>
  <c r="BK8" i="21" a="1"/>
  <c r="BE73" i="21" a="1"/>
  <c r="AP45" i="21" a="1"/>
  <c r="AA73" i="21" a="1"/>
  <c r="AH36" i="21" a="1"/>
  <c r="BS70" i="21" a="1"/>
  <c r="V12" i="21" a="1"/>
  <c r="AA53" i="21" a="1"/>
  <c r="G44" i="21" a="1"/>
  <c r="M67" i="21" a="1"/>
  <c r="BE46" i="21" a="1"/>
  <c r="H39" i="21" a="1"/>
  <c r="AW32" i="21" a="1"/>
  <c r="T75" i="21" a="1"/>
  <c r="BK54" i="21" a="1"/>
  <c r="BE74" i="21" a="1"/>
  <c r="M54" i="21" a="1"/>
  <c r="AV45" i="21" a="1"/>
  <c r="AI66" i="21" a="1"/>
  <c r="H12" i="21" a="1"/>
  <c r="BL65" i="21" a="1"/>
  <c r="U41" i="21" a="1"/>
  <c r="G22" i="21" a="1"/>
  <c r="AC77" i="21" a="1"/>
  <c r="AW51" i="21" a="1"/>
  <c r="AV16" i="21" a="1"/>
  <c r="V19" i="21" a="1"/>
  <c r="H32" i="21" a="1"/>
  <c r="AV13" i="21" a="1"/>
  <c r="AP64" i="21" a="1"/>
  <c r="BQ57" i="21" a="1"/>
  <c r="F43" i="21" a="1"/>
  <c r="M40" i="21" a="1"/>
  <c r="AO26" i="21" a="1"/>
  <c r="AX49" i="21" a="1"/>
  <c r="AB49" i="21" a="1"/>
  <c r="BD30" i="21" a="1"/>
  <c r="BQ49" i="21" a="1"/>
  <c r="AW68" i="21" a="1"/>
  <c r="AH16" i="21" a="1"/>
  <c r="O24" i="21" a="1"/>
  <c r="AA16" i="21" a="1"/>
  <c r="AX39" i="21" a="1"/>
  <c r="BL75" i="21" a="1"/>
  <c r="AQ39" i="21" a="1"/>
  <c r="V46" i="21" a="1"/>
  <c r="BL59" i="21" a="1"/>
  <c r="BQ42" i="21" a="1"/>
  <c r="BS58" i="21" a="1"/>
  <c r="AH46" i="21" a="1"/>
  <c r="AP77" i="21" a="1"/>
  <c r="AA63" i="21" a="1"/>
  <c r="BL63" i="21" a="1"/>
  <c r="V33" i="21" a="1"/>
  <c r="H70" i="21" a="1"/>
  <c r="AW50" i="21" a="1"/>
  <c r="T62" i="21" a="1"/>
  <c r="BK24" i="21" a="1"/>
  <c r="H28" i="21" a="1"/>
  <c r="BC23" i="21" a="1"/>
  <c r="AW22" i="21" a="1"/>
  <c r="AH34" i="21" a="1"/>
  <c r="AP76" i="21" a="1"/>
  <c r="BL30" i="21" a="1"/>
  <c r="AC40" i="21" a="1"/>
  <c r="AI75" i="21" a="1"/>
  <c r="AQ66" i="21" a="1"/>
  <c r="AV54" i="21" a="1"/>
  <c r="BJ17" i="21" a="1"/>
  <c r="AP17" i="21" a="1"/>
  <c r="U53" i="21" a="1"/>
  <c r="AW26" i="21" a="1"/>
  <c r="AJ26" i="21" a="1"/>
  <c r="BD16" i="21" a="1"/>
  <c r="BE49" i="21" a="1"/>
  <c r="AH39" i="21" a="1"/>
  <c r="BD71" i="21" a="1"/>
  <c r="N29" i="21" a="1"/>
  <c r="BE65" i="21" a="1"/>
  <c r="BD20" i="21" a="1"/>
  <c r="U42" i="21" a="1"/>
  <c r="AB75" i="21" a="1"/>
  <c r="BJ48" i="21" a="1"/>
  <c r="H30" i="21" a="1"/>
  <c r="BS66" i="21" a="1"/>
  <c r="AI70" i="21" a="1"/>
  <c r="AQ46" i="21" a="1"/>
  <c r="AV50" i="21" a="1"/>
  <c r="AX10" i="21" a="1"/>
  <c r="AH21" i="21" a="1"/>
  <c r="N14" i="21" a="1"/>
  <c r="M15" i="21" a="1"/>
  <c r="AP31" i="21" a="1"/>
  <c r="G31" i="21" a="1"/>
  <c r="V23" i="21" a="1"/>
  <c r="BJ30" i="21" a="1"/>
  <c r="U72" i="21" a="1"/>
  <c r="BL76" i="21" a="1"/>
  <c r="BC14" i="21" a="1"/>
  <c r="M77" i="21" a="1"/>
  <c r="AC55" i="21" a="1"/>
  <c r="U32" i="21" a="1"/>
  <c r="BE70" i="21" a="1"/>
  <c r="AJ55" i="21" a="1"/>
  <c r="N20" i="21" a="1"/>
  <c r="AJ33" i="21" a="1"/>
  <c r="T39" i="21" a="1"/>
  <c r="AW63" i="21" a="1"/>
  <c r="AJ68" i="21" a="1"/>
  <c r="F22" i="21" a="1"/>
  <c r="N17" i="21" a="1"/>
  <c r="AO54" i="21" a="1"/>
  <c r="N33" i="21" a="1"/>
  <c r="AA37" i="21" a="1"/>
  <c r="AV58" i="21" a="1"/>
  <c r="AP35" i="21" a="1"/>
  <c r="AQ7" i="21" a="1"/>
  <c r="AW52" i="21" a="1"/>
  <c r="AO40" i="21" a="1"/>
  <c r="O43" i="21" a="1"/>
  <c r="AC64" i="21" a="1"/>
  <c r="AJ36" i="21" a="1"/>
  <c r="AO74" i="21" a="1"/>
  <c r="AP10" i="21" a="1"/>
  <c r="AI35" i="21" a="1"/>
  <c r="AX15" i="21" a="1"/>
  <c r="BR52" i="21" a="1"/>
  <c r="AX51" i="21" a="1"/>
  <c r="N40" i="21" a="1"/>
  <c r="T67" i="21" a="1"/>
  <c r="AB77" i="21" a="1"/>
  <c r="M12" i="21" a="1"/>
  <c r="AX73" i="21" a="1"/>
  <c r="G37" i="21" a="1"/>
  <c r="H7" i="21" a="1"/>
  <c r="BR56" i="21" a="1"/>
  <c r="M43" i="21" a="1"/>
  <c r="BQ32" i="21" a="1"/>
  <c r="AO20" i="21" a="1"/>
  <c r="AX53" i="21" a="1"/>
  <c r="AV72" i="21" a="1"/>
  <c r="T55" i="21" a="1"/>
  <c r="AB7" i="21" a="1"/>
  <c r="BD24" i="21" a="1"/>
  <c r="BE25" i="21" a="1"/>
  <c r="V13" i="21" a="1"/>
  <c r="BJ76" i="21" a="1"/>
  <c r="BL38" i="21" a="1"/>
  <c r="G58" i="21" a="1"/>
  <c r="H57" i="21" a="1"/>
  <c r="O11" i="21" a="1"/>
  <c r="G43" i="21" a="1"/>
  <c r="AO39" i="21" a="1"/>
  <c r="BE72" i="21" a="1"/>
  <c r="U62" i="21" a="1"/>
  <c r="AX60" i="21" a="1"/>
  <c r="AB29" i="21" a="1"/>
  <c r="M53" i="21" a="1"/>
  <c r="AI6" i="21" a="1"/>
  <c r="BL19" i="21" a="1"/>
  <c r="G63" i="21" a="1"/>
  <c r="AH17" i="21" a="1"/>
  <c r="N72" i="21" a="1"/>
  <c r="AB48" i="21" a="1"/>
  <c r="AQ42" i="21" a="1"/>
  <c r="BQ12" i="21" a="1"/>
  <c r="BS73" i="21" a="1"/>
  <c r="BQ5" i="21" a="1"/>
  <c r="AC61" i="21" a="1"/>
  <c r="BK55" i="21" a="1"/>
  <c r="BK31" i="21" a="1"/>
  <c r="AB37" i="21" a="1"/>
  <c r="BD36" i="21" a="1"/>
  <c r="N77" i="21" a="1"/>
  <c r="V62" i="21" a="1"/>
  <c r="U38" i="21" a="1"/>
  <c r="AP59" i="21" a="1"/>
  <c r="AI22" i="21" a="1"/>
  <c r="AO6" i="21" a="1"/>
  <c r="AX45" i="21" a="1"/>
  <c r="F38" i="21" a="1"/>
  <c r="AO47" i="21" a="1"/>
  <c r="BQ45" i="21" a="1"/>
  <c r="AP19" i="21" a="1"/>
  <c r="AH73" i="21" a="1"/>
  <c r="AP74" i="21" a="1"/>
  <c r="BJ9" i="21" a="1"/>
  <c r="BK70" i="21" a="1"/>
  <c r="BQ17" i="21" a="1"/>
  <c r="AI21" i="21" a="1"/>
  <c r="T77" i="21" a="1"/>
  <c r="M36" i="21" a="1"/>
  <c r="G11" i="21" a="1"/>
  <c r="AJ71" i="21" a="1"/>
  <c r="BE47" i="21" a="1"/>
  <c r="AC21" i="21" a="1"/>
  <c r="AV14" i="21" a="1"/>
  <c r="F25" i="21" a="1"/>
  <c r="M14" i="21" a="1"/>
  <c r="BD17" i="21" a="1"/>
  <c r="AQ11" i="21" a="1"/>
  <c r="BQ44" i="21" a="1"/>
  <c r="G24" i="21" a="1"/>
  <c r="U60" i="21" a="1"/>
  <c r="AH44" i="21" a="1"/>
  <c r="T57" i="21" a="1"/>
  <c r="BK60" i="21" a="1"/>
  <c r="AC6" i="21" a="1"/>
  <c r="BS42" i="21" a="1"/>
  <c r="BR14" i="21" a="1"/>
  <c r="G40" i="21" a="1"/>
  <c r="AW24" i="21" a="1"/>
  <c r="BD58" i="21" a="1"/>
  <c r="BL28" i="21" a="1"/>
  <c r="AV18" i="21" a="1"/>
  <c r="M5" i="21" a="1"/>
  <c r="O53" i="21" a="1"/>
  <c r="BQ25" i="21" a="1"/>
  <c r="BL52" i="21" a="1"/>
  <c r="BC30" i="21" a="1"/>
  <c r="AV49" i="21" a="1"/>
  <c r="M35" i="21" a="1"/>
  <c r="AC27" i="21" a="1"/>
  <c r="F20" i="21" a="1"/>
  <c r="O10" i="21" a="1"/>
  <c r="N8" i="21" a="1"/>
  <c r="F5" i="21" a="1"/>
  <c r="BC57" i="21" a="1"/>
  <c r="U64" i="21" a="1"/>
  <c r="M19" i="21" a="1"/>
  <c r="AW5" i="21" a="1"/>
  <c r="BR76" i="21" a="1"/>
  <c r="BS60" i="21" a="1"/>
  <c r="AP23" i="21" a="1"/>
  <c r="AW40" i="21" a="1"/>
  <c r="BR62" i="21" a="1"/>
  <c r="T71" i="21" a="1"/>
  <c r="BD21" i="21" a="1"/>
  <c r="BQ61" i="21" a="1"/>
  <c r="H16" i="21" a="1"/>
  <c r="BQ7" i="21" a="1"/>
  <c r="AB36" i="21" a="1"/>
  <c r="AC47" i="21" a="1"/>
  <c r="AB28" i="21" a="1"/>
  <c r="AA10" i="21" a="1"/>
  <c r="AV23" i="21" a="1"/>
  <c r="BR27" i="21" a="1"/>
  <c r="AX31" i="21" a="1"/>
  <c r="BJ56" i="21" a="1"/>
  <c r="AC59" i="21" a="1"/>
  <c r="AH42" i="21" a="1"/>
  <c r="AA41" i="21" a="1"/>
  <c r="BE6" i="21" a="1"/>
  <c r="AO15" i="21" a="1"/>
  <c r="BJ36" i="21" a="1"/>
  <c r="O26" i="21" a="1"/>
  <c r="U66" i="21" a="1"/>
  <c r="AQ49" i="21" a="1"/>
  <c r="AI61" i="21" a="1"/>
  <c r="BJ21" i="21" a="1"/>
  <c r="T68" i="21" a="1"/>
  <c r="AQ6" i="21" a="1"/>
  <c r="AJ16" i="21" a="1"/>
  <c r="AI45" i="21" a="1"/>
  <c r="BC21" i="21" a="1"/>
  <c r="O77" i="21" a="1"/>
  <c r="U11" i="21" a="1"/>
  <c r="BQ29" i="21" a="1"/>
  <c r="BQ41" i="21" a="1"/>
  <c r="F11" i="21" a="1"/>
  <c r="BJ22" i="21" a="1"/>
  <c r="AO77" i="21" a="1"/>
  <c r="AQ68" i="21" a="1"/>
  <c r="AV51" i="21" a="1"/>
  <c r="AC29" i="21" a="1"/>
  <c r="BC41" i="21" a="1"/>
  <c r="AP72" i="21" a="1"/>
  <c r="AH45" i="21" a="1"/>
  <c r="AP67" i="21" a="1"/>
  <c r="BS38" i="21" a="1"/>
  <c r="AQ36" i="21" a="1"/>
  <c r="AV47" i="21" a="1"/>
  <c r="AW37" i="21" a="1"/>
  <c r="AV37" i="21" a="1"/>
  <c r="BJ58" i="21" a="1"/>
  <c r="BS8" i="21" a="1"/>
  <c r="AX70" i="21" a="1"/>
  <c r="O40" i="21" a="1"/>
  <c r="BD31" i="21" a="1"/>
  <c r="T34" i="21" a="1"/>
  <c r="AO33" i="21" a="1"/>
  <c r="BC71" i="21" a="1"/>
  <c r="AO66" i="21" a="1"/>
  <c r="AO62" i="21" a="1"/>
  <c r="BL60" i="21" a="1"/>
  <c r="M9" i="21" a="1"/>
  <c r="BL40" i="21" a="1"/>
  <c r="AP68" i="21" a="1"/>
  <c r="G72" i="21" a="1"/>
  <c r="M16" i="21" a="1"/>
  <c r="H27" i="21" a="1"/>
  <c r="BQ20" i="21" a="1"/>
  <c r="U68" i="21" a="1"/>
  <c r="AO22" i="21" a="1"/>
  <c r="V52" i="21" a="1"/>
  <c r="AV7" i="21" a="1"/>
  <c r="G68" i="21" a="1"/>
  <c r="BJ32" i="21" a="1"/>
  <c r="BJ49" i="21" a="1"/>
  <c r="BD64" i="21" a="1"/>
  <c r="H6" i="21" a="1"/>
  <c r="F42" i="21" a="1"/>
  <c r="AQ34" i="21" a="1"/>
  <c r="BK53" i="21" a="1"/>
  <c r="AJ17" i="21" a="1"/>
  <c r="N75" i="21" a="1"/>
  <c r="N69" i="21" a="1"/>
  <c r="BR46" i="21" a="1"/>
  <c r="U75" i="21" a="1"/>
  <c r="H22" i="21" a="1"/>
  <c r="N54" i="21" a="1"/>
  <c r="AJ29" i="21" a="1"/>
  <c r="AI71" i="21" a="1"/>
  <c r="O58" i="21" a="1"/>
  <c r="AO19" i="21" a="1"/>
  <c r="AH68" i="21" a="1"/>
  <c r="AX44" i="21" a="1"/>
  <c r="F6" i="21" a="1"/>
  <c r="BC46" i="21" a="1"/>
  <c r="AQ60" i="21" a="1"/>
  <c r="BJ47" i="21" a="1"/>
  <c r="BK14" i="21" a="1"/>
  <c r="AX69" i="21" a="1"/>
  <c r="F59" i="21" a="1"/>
  <c r="AB23" i="21" a="1"/>
  <c r="T43" i="21" a="1"/>
  <c r="F69" i="21" a="1"/>
  <c r="N44" i="21" a="1"/>
  <c r="BJ44" i="21" a="1"/>
  <c r="AJ42" i="21" a="1"/>
  <c r="G8" i="21" a="1"/>
  <c r="N49" i="21" a="1"/>
  <c r="BC13" i="21" a="1"/>
  <c r="T46" i="21" a="1"/>
  <c r="H36" i="21" a="1"/>
  <c r="AO29" i="21" a="1"/>
  <c r="AW10" i="21" a="1"/>
  <c r="T58" i="21" a="1"/>
  <c r="BQ51" i="21" a="1"/>
  <c r="O30" i="21" a="1"/>
  <c r="BJ25" i="21" a="1"/>
  <c r="BR68" i="21" a="1"/>
  <c r="BQ22" i="21" a="1"/>
  <c r="AJ40" i="21" a="1"/>
  <c r="F25" i="29" a="1"/>
  <c r="AB11" i="21" a="1"/>
  <c r="M10" i="21" a="1"/>
  <c r="AW54" i="21" a="1"/>
  <c r="BS13" i="21" a="1"/>
  <c r="AV11" i="21" a="1"/>
  <c r="BD9" i="21" a="1"/>
  <c r="F77" i="21" a="1"/>
  <c r="O33" i="21" a="1"/>
  <c r="BD69" i="21" a="1"/>
  <c r="N50" i="21" a="1"/>
  <c r="N12" i="21" a="1"/>
  <c r="AJ49" i="21" a="1"/>
  <c r="BS24" i="21" a="1"/>
  <c r="BJ15" i="21" a="1"/>
  <c r="BD15" i="21" a="1"/>
  <c r="AJ25" i="21" a="1"/>
  <c r="G77" i="21" a="1"/>
  <c r="U54" i="21" a="1"/>
  <c r="M30" i="21" a="1"/>
  <c r="AP13" i="21" a="1"/>
  <c r="BQ68" i="21" a="1"/>
  <c r="AV38" i="21" a="1"/>
  <c r="AA18" i="21" a="1"/>
  <c r="G49" i="21" a="1"/>
  <c r="N26" i="21" a="1"/>
  <c r="BS69" i="21" a="1"/>
  <c r="AB51" i="21" a="1"/>
  <c r="BQ69" i="21" a="1"/>
  <c r="G47" i="21" a="1"/>
  <c r="BS28" i="21" a="1"/>
  <c r="O72" i="21" a="1"/>
  <c r="N67" i="21" a="1"/>
  <c r="T70" i="21" a="1"/>
  <c r="AI33" i="21" a="1"/>
  <c r="BC45" i="21" a="1"/>
  <c r="U10" i="21" a="1"/>
  <c r="U18" i="21" a="1"/>
  <c r="BL58" i="21" a="1"/>
  <c r="AX11" i="21" a="1"/>
  <c r="AB39" i="21" a="1"/>
  <c r="G56" i="21" a="1"/>
  <c r="AX6" i="21" a="1"/>
  <c r="AX48" i="21" a="1"/>
  <c r="O17" i="21" a="1"/>
  <c r="U6" i="21" a="1"/>
  <c r="H41" i="21" a="1"/>
  <c r="AJ27" i="21" a="1"/>
  <c r="N35" i="21" a="1"/>
  <c r="F73" i="21" a="1"/>
  <c r="G52" i="21" a="1"/>
  <c r="H52" i="21" a="1"/>
  <c r="AO5" i="21" a="1"/>
  <c r="T50" i="21" a="1"/>
  <c r="F7" i="21" a="1"/>
  <c r="AO34" i="21" a="1"/>
  <c r="O35" i="21" a="1"/>
  <c r="AC74" i="21" a="1"/>
  <c r="AV75" i="21" a="1"/>
  <c r="AC65" i="21" a="1"/>
  <c r="AI49" i="21" a="1"/>
  <c r="BQ13" i="21" a="1"/>
  <c r="BD14" i="21" a="1"/>
  <c r="BR35" i="21" a="1"/>
  <c r="N36" i="21" a="1"/>
  <c r="M34" i="21" a="1"/>
  <c r="N76" i="21" a="1"/>
  <c r="O19" i="21" a="1"/>
  <c r="F41" i="21" a="1"/>
  <c r="AA19" i="21" a="1"/>
  <c r="AI5" i="21" a="1"/>
  <c r="AJ35" i="21" a="1"/>
  <c r="AC72" i="21" a="1"/>
  <c r="BQ60" i="21" a="1"/>
  <c r="V26" i="21" a="1"/>
  <c r="AJ76" i="21" a="1"/>
  <c r="BC44" i="21" a="1"/>
  <c r="AW44" i="21" a="1"/>
  <c r="BC64" i="21" a="1"/>
  <c r="V75" i="21" a="1"/>
  <c r="BC60" i="21" a="1"/>
  <c r="AA65" i="21" a="1"/>
  <c r="U56" i="21" a="1"/>
  <c r="M32" i="21" a="1"/>
  <c r="AC5" i="21" a="1"/>
  <c r="F35" i="21" a="1"/>
  <c r="U36" i="21" a="1"/>
  <c r="BK77" i="21" a="1"/>
  <c r="AP54" i="21" a="1"/>
  <c r="AO73" i="21" a="1"/>
  <c r="AH40" i="21" a="1"/>
  <c r="O22" i="21" a="1"/>
  <c r="AJ21" i="21" a="1"/>
  <c r="BD75" i="21" a="1"/>
  <c r="H58" i="21" a="1"/>
  <c r="BC29" i="21" a="1"/>
  <c r="BQ56" i="21" a="1"/>
  <c r="AI43" i="21" a="1"/>
  <c r="BD41" i="21" a="1"/>
  <c r="F75" i="21" a="1"/>
  <c r="BC72" i="21" a="1"/>
  <c r="AX54" i="21" a="1"/>
  <c r="AW42" i="21" a="1"/>
  <c r="H76" i="21" a="1"/>
  <c r="AV74" i="21" a="1"/>
  <c r="AI31" i="21" a="1"/>
  <c r="BQ43" i="21" a="1"/>
  <c r="AI51" i="21" a="1"/>
  <c r="M22" i="21" a="1"/>
  <c r="BE16" i="21" a="1"/>
  <c r="U31" i="21" a="1"/>
  <c r="BL7" i="21" a="1"/>
  <c r="AP36" i="21" a="1"/>
  <c r="AW73" i="21" a="1"/>
  <c r="AW15" i="21" a="1"/>
  <c r="N73" i="21" a="1"/>
  <c r="BL70" i="21" a="1"/>
  <c r="AJ13" i="21" a="1"/>
  <c r="T76" i="21" a="1"/>
  <c r="BJ46" i="21" a="1"/>
  <c r="V28" i="21" a="1"/>
  <c r="AH70" i="21" a="1"/>
  <c r="AQ52" i="21" a="1"/>
  <c r="F47" i="21" a="1"/>
  <c r="BR25" i="21" a="1"/>
  <c r="O16" i="21" a="1"/>
  <c r="BD70" i="21" a="1"/>
  <c r="AC39" i="21" a="1"/>
  <c r="BC75" i="21" a="1"/>
  <c r="AO64" i="21" a="1"/>
  <c r="BS54" i="21" a="1"/>
  <c r="AW56" i="21" a="1"/>
  <c r="AH35" i="21" a="1"/>
  <c r="F32" i="21" a="1"/>
  <c r="AC35" i="21" a="1"/>
  <c r="AV20" i="21" a="1"/>
  <c r="AC18" i="21" a="1"/>
  <c r="BD66" i="21" a="1"/>
  <c r="AI16" i="21" a="1"/>
  <c r="AC57" i="21" a="1"/>
  <c r="N42" i="21" a="1"/>
  <c r="O37" i="21" a="1"/>
  <c r="M49" i="21" a="1"/>
  <c r="V22" i="21" a="1"/>
  <c r="H72" i="21" a="1"/>
  <c r="T28" i="21" a="1"/>
  <c r="AX26" i="21" a="1"/>
  <c r="BK12" i="21" a="1"/>
  <c r="BK38" i="21" a="1"/>
  <c r="G41" i="21" a="1"/>
  <c r="AO27" i="21" a="1"/>
  <c r="O56" i="21" a="1"/>
  <c r="AV26" i="21" a="1"/>
  <c r="BK20" i="21" a="1"/>
  <c r="BL49" i="21" a="1"/>
  <c r="AW61" i="21" a="1"/>
  <c r="BC6" i="21" a="1"/>
  <c r="AB46" i="21" a="1"/>
  <c r="BK64" i="21" a="1"/>
  <c r="M69" i="21" a="1"/>
  <c r="AX62" i="21" a="1"/>
  <c r="BE56" i="21" a="1"/>
  <c r="BS74" i="21" a="1"/>
  <c r="AH62" i="21" a="1"/>
  <c r="BS44" i="21" a="1"/>
  <c r="T47" i="21" a="1"/>
  <c r="AB14" i="21" a="1"/>
  <c r="AJ28" i="21" a="1"/>
  <c r="AI19" i="21" a="1"/>
  <c r="AV27" i="21" a="1"/>
  <c r="H13" i="21" a="1"/>
  <c r="AW55" i="21" a="1"/>
  <c r="BQ33" i="21" a="1"/>
  <c r="N68" i="21" a="1"/>
  <c r="F14" i="21" a="1"/>
  <c r="BK17" i="21" a="1"/>
  <c r="BL16" i="21" a="1"/>
  <c r="BL48" i="21" a="1"/>
  <c r="AO58" i="21" a="1"/>
  <c r="AH59" i="21" a="1"/>
  <c r="AA40" i="21" a="1"/>
  <c r="V51" i="21" a="1"/>
  <c r="BL42" i="21" a="1"/>
  <c r="BS68" i="21" a="1"/>
  <c r="AI42" i="21" a="1"/>
  <c r="BQ53" i="21" a="1"/>
  <c r="U47" i="21" a="1"/>
  <c r="N64" i="21" a="1"/>
  <c r="H11" i="21" a="1"/>
  <c r="BR55" i="21" a="1"/>
  <c r="AW34" i="21" a="1"/>
  <c r="AJ7" i="21" a="1"/>
  <c r="BQ6" i="21" a="1"/>
  <c r="V37" i="21" a="1"/>
  <c r="BE50" i="21" a="1"/>
  <c r="AO23" i="21" a="1"/>
  <c r="U37" i="21" a="1"/>
  <c r="BL8" i="21" a="1"/>
  <c r="BQ55" i="21" a="1"/>
  <c r="BS65" i="21" a="1"/>
  <c r="BC56" i="21" a="1"/>
  <c r="O67" i="21" a="1"/>
  <c r="T35" i="21" a="1"/>
  <c r="AJ14" i="21" a="1"/>
  <c r="AJ67" i="21" a="1"/>
  <c r="BC76" i="21" a="1"/>
  <c r="V50" i="21" a="1"/>
  <c r="BE30" i="21" a="1"/>
  <c r="BD59" i="21" a="1"/>
  <c r="AW8" i="21" a="1"/>
  <c r="N34" i="21" a="1"/>
  <c r="AW67" i="21" a="1"/>
  <c r="AB44" i="21" a="1"/>
  <c r="AO59" i="21" a="1"/>
  <c r="BK50" i="21" a="1"/>
  <c r="BS37" i="21" a="1"/>
  <c r="AQ74" i="21" a="1"/>
  <c r="BD61" i="21" a="1"/>
  <c r="BR38" i="21" a="1"/>
  <c r="AC37" i="21" a="1"/>
  <c r="AV25" i="21" a="1"/>
  <c r="V60" i="21" a="1"/>
  <c r="AH25" i="21" a="1"/>
  <c r="U13" i="21" a="1"/>
  <c r="BS32" i="21" a="1"/>
  <c r="AH31" i="21" a="1"/>
  <c r="H63" i="21" a="1"/>
  <c r="BR28" i="21" a="1"/>
  <c r="V25" i="21" a="1"/>
  <c r="AP73" i="21" a="1"/>
  <c r="AC7" i="21" a="1"/>
  <c r="BD44" i="21" a="1"/>
  <c r="BC12" i="21" a="1"/>
  <c r="BL12" i="21" a="1"/>
  <c r="BR49" i="21" a="1"/>
  <c r="AJ61" i="21" a="1"/>
  <c r="M59" i="21" a="1"/>
  <c r="T72" i="21" a="1"/>
  <c r="BL54" i="21" a="1"/>
  <c r="V67" i="21" a="1"/>
  <c r="G74" i="21" a="1"/>
  <c r="T60" i="21" a="1"/>
  <c r="O20" i="21" a="1"/>
  <c r="AW45" i="21" a="1"/>
  <c r="T29" i="21" a="1"/>
  <c r="AC69" i="21" a="1"/>
  <c r="AJ44" i="21" a="1"/>
  <c r="BQ23" i="21" a="1"/>
  <c r="AP29" i="21" a="1"/>
  <c r="AV65" i="21" a="1"/>
  <c r="AW48" i="21" a="1"/>
  <c r="AV48" i="21" a="1"/>
  <c r="AA42" i="21" a="1"/>
  <c r="BJ12" i="21" a="1"/>
  <c r="AJ73" i="21" a="1"/>
  <c r="BE61" i="21" a="1"/>
  <c r="U12" i="21" a="1"/>
  <c r="AC51" i="21" a="1"/>
  <c r="AW23" i="21" a="1"/>
  <c r="AJ5" i="21" a="1"/>
  <c r="AO69" i="21" a="1"/>
  <c r="AX8" i="21" a="1"/>
  <c r="T15" i="21" a="1"/>
  <c r="BC51" i="21" a="1"/>
  <c r="BL53" i="21" a="1"/>
  <c r="T16" i="21" a="1"/>
  <c r="AP5" i="21" a="1"/>
  <c r="BS40" i="21" a="1"/>
  <c r="BJ63" i="21" a="1"/>
  <c r="BL13" i="21" a="1"/>
  <c r="AC63" i="21" a="1"/>
  <c r="AV32" i="21" a="1"/>
  <c r="AA15" i="21" a="1"/>
  <c r="BS47" i="21" a="1"/>
  <c r="BD32" i="21" a="1"/>
  <c r="H17" i="21" a="1"/>
  <c r="U74" i="21" a="1"/>
  <c r="BK65" i="21" a="1"/>
  <c r="BL71" i="21" a="1"/>
  <c r="BQ48" i="21" a="1"/>
  <c r="BD46" i="21" a="1"/>
  <c r="BQ31" i="21" a="1"/>
  <c r="N28" i="21" a="1"/>
  <c r="BL25" i="21" a="1"/>
  <c r="AA17" i="21" a="1"/>
  <c r="BL57" i="21" a="1"/>
  <c r="AO43" i="21" a="1"/>
  <c r="T24" i="21" a="1"/>
  <c r="O27" i="21" a="1"/>
  <c r="AV28" i="21" a="1"/>
  <c r="F45" i="21" a="1"/>
  <c r="AA66" i="21" a="1"/>
  <c r="BK62" i="21" a="1"/>
  <c r="BJ54" i="21" a="1"/>
  <c r="AP25" i="21" a="1"/>
  <c r="U5" i="21" a="1"/>
  <c r="AH74" i="21" a="1"/>
  <c r="AP63" i="21" a="1"/>
  <c r="BD12" i="21" a="1"/>
  <c r="N57" i="21" a="1"/>
  <c r="AB38" i="21" a="1"/>
  <c r="H15" i="21" a="1"/>
  <c r="AA56" i="21" a="1"/>
  <c r="AX38" i="21" a="1"/>
  <c r="BR67" i="21" a="1"/>
  <c r="BC25" i="21" a="1"/>
  <c r="AP46" i="21" a="1"/>
  <c r="AQ45" i="21" a="1"/>
  <c r="AJ24" i="21" a="1"/>
  <c r="AB16" i="21" a="1"/>
  <c r="BQ14" i="21" a="1"/>
  <c r="BS77" i="21" a="1"/>
  <c r="O32" i="21" a="1"/>
  <c r="AI15" i="21" a="1"/>
  <c r="G20" i="21" a="1"/>
  <c r="AO48" i="21" a="1"/>
  <c r="AV39" i="21" a="1"/>
  <c r="BC50" i="21" a="1"/>
  <c r="AV76" i="21" a="1"/>
  <c r="G57" i="21" a="1"/>
  <c r="BD53" i="21" a="1"/>
  <c r="AP26" i="21" a="1"/>
  <c r="AI55" i="21" a="1"/>
  <c r="AP60" i="21" a="1"/>
  <c r="AH43" i="21" a="1"/>
  <c r="H31" i="21" a="1"/>
  <c r="AJ50" i="21" a="1"/>
  <c r="G42" i="21" a="1"/>
  <c r="AO70" i="21" a="1"/>
  <c r="AX37" i="21" a="1"/>
  <c r="V39" i="21" a="1"/>
  <c r="BE41" i="21" a="1"/>
  <c r="G69" i="21" a="1"/>
  <c r="BS62" i="21" a="1"/>
  <c r="O13" i="21" a="1"/>
  <c r="AH76" i="21" a="1"/>
  <c r="AC50" i="21" a="1"/>
  <c r="AV46" i="21" a="1"/>
  <c r="BE68" i="21" a="1"/>
  <c r="AQ37" i="21" a="1"/>
  <c r="O23" i="21" a="1"/>
  <c r="BQ67" i="21" a="1"/>
  <c r="V6" i="21" a="1"/>
  <c r="BS72" i="21" a="1"/>
  <c r="AX63" i="21" a="1"/>
  <c r="H73" i="21" a="1"/>
  <c r="N60" i="21" a="1"/>
  <c r="AB42" i="21" a="1"/>
  <c r="AB71" i="21" a="1"/>
  <c r="BJ62" i="21" a="1"/>
  <c r="BD25" i="21" a="1"/>
  <c r="M73" i="21" a="1"/>
  <c r="AI52" i="21" a="1"/>
  <c r="T59" i="21" a="1"/>
  <c r="AC62" i="21" a="1"/>
  <c r="O29" i="21" a="1"/>
  <c r="F17" i="21" a="1"/>
  <c r="AX36" i="21" a="1"/>
  <c r="G45" i="21" a="1"/>
  <c r="BC5" i="21" a="1"/>
  <c r="AX61" i="21" a="1"/>
  <c r="V17" i="21" a="1"/>
  <c r="AQ38" i="21" a="1"/>
  <c r="BD74" i="21" a="1"/>
  <c r="AQ44" i="21" a="1"/>
  <c r="O38" i="21" a="1"/>
  <c r="H64" i="21" a="1"/>
  <c r="AC26" i="21" a="1"/>
  <c r="O73" i="21" a="1"/>
  <c r="BD33" i="21" a="1"/>
  <c r="AQ23" i="21" a="1"/>
  <c r="BQ35" i="21" a="1"/>
  <c r="H40" i="21" a="1"/>
  <c r="AW25" i="21" a="1"/>
  <c r="BD7" i="21" a="1"/>
  <c r="BD8" i="21" a="1"/>
  <c r="F48" i="21" a="1"/>
  <c r="BL22" i="21" a="1"/>
  <c r="O57" i="21" a="1"/>
  <c r="AW6" i="21" a="1"/>
  <c r="F58" i="21" a="1"/>
  <c r="BJ73" i="21" a="1"/>
  <c r="BS51" i="21" a="1"/>
  <c r="AJ23" i="21" a="1"/>
  <c r="O46" i="21" a="1"/>
  <c r="H5" i="21" a="1"/>
  <c r="H42" i="21" a="1"/>
  <c r="M72" i="21" a="1"/>
  <c r="AX72" i="21" a="1"/>
  <c r="AB8" i="21" a="1"/>
  <c r="AQ26" i="21" a="1"/>
  <c r="BR70" i="21" a="1"/>
  <c r="BS15" i="21" a="1"/>
  <c r="BE9" i="21" a="1"/>
  <c r="U61" i="21" a="1"/>
  <c r="AA30" i="21" a="1"/>
  <c r="AW38" i="21" a="1"/>
  <c r="BE29" i="21" a="1"/>
  <c r="BS20" i="21" a="1"/>
  <c r="AB18" i="21" a="1"/>
  <c r="BL41" i="21" a="1"/>
  <c r="AC70" i="21" a="1"/>
  <c r="BS21" i="21" a="1"/>
  <c r="AX58" i="21" a="1"/>
  <c r="AJ46" i="21" a="1"/>
  <c r="BS67" i="21" a="1"/>
  <c r="AO42" i="21" a="1"/>
  <c r="AV60" i="21" a="1"/>
  <c r="BK66" i="21" a="1"/>
  <c r="AA7" i="21" a="1"/>
  <c r="N19" i="21" a="1"/>
  <c r="BC40" i="21" a="1"/>
  <c r="BE27" i="21" a="1"/>
  <c r="V48" i="21" a="1"/>
  <c r="AX16" i="21" a="1"/>
  <c r="F72" i="21" a="1"/>
  <c r="AI48" i="21" a="1"/>
  <c r="BC32" i="21" a="1"/>
  <c r="BC31" i="21" a="1"/>
  <c r="AC58" i="21" a="1"/>
  <c r="M63" i="21" a="1"/>
  <c r="AP37" i="21" a="1"/>
  <c r="AQ43" i="21" a="1"/>
  <c r="BS39" i="21" a="1"/>
  <c r="AB30" i="21" a="1"/>
  <c r="AJ72" i="21" a="1"/>
  <c r="T33" i="21" a="1"/>
  <c r="N65" i="21" a="1"/>
  <c r="BC61" i="21" a="1"/>
  <c r="AP62" i="21" a="1"/>
  <c r="G61" i="21" a="1"/>
  <c r="AA72" i="21" a="1"/>
  <c r="AC11" i="21" a="1"/>
  <c r="AQ13" i="21" a="1"/>
  <c r="BL10" i="21" a="1"/>
  <c r="BJ70" i="21" a="1"/>
  <c r="BQ73" i="21" a="1"/>
  <c r="U8" i="21" a="1"/>
  <c r="BK37" i="21" a="1"/>
  <c r="AH29" i="21" a="1"/>
  <c r="BD43" i="21" a="1"/>
  <c r="BC49" i="21" a="1"/>
  <c r="BK48" i="21" a="1"/>
  <c r="F67" i="21" a="1"/>
  <c r="AO12" i="21" a="1"/>
  <c r="N48" i="21" a="1"/>
  <c r="G70" i="21" a="1"/>
  <c r="V73" i="21" a="1"/>
  <c r="AB61" i="21" a="1"/>
  <c r="AH6" i="21" a="1"/>
  <c r="AJ74" i="21" a="1"/>
  <c r="BD76" i="21" a="1"/>
  <c r="AH77" i="21" a="1"/>
  <c r="AW66" i="21" a="1"/>
  <c r="AH64" i="21" a="1"/>
  <c r="BC65" i="21" a="1"/>
  <c r="BD28" i="21" a="1"/>
  <c r="AH72" i="21" a="1"/>
  <c r="AQ30" i="21" a="1"/>
  <c r="BS75" i="21" a="1"/>
  <c r="AB74" i="21" a="1"/>
  <c r="BS26" i="21" a="1"/>
  <c r="G66" i="21" a="1"/>
  <c r="BE44" i="21" a="1"/>
  <c r="BE76" i="21" a="1"/>
  <c r="AO68" i="21" a="1"/>
  <c r="AQ16" i="21" a="1"/>
  <c r="AO7" i="21" a="1"/>
  <c r="BR19" i="21" a="1"/>
  <c r="BL15" i="21" a="1"/>
  <c r="AW36" i="21" a="1"/>
  <c r="G65" i="21" a="1"/>
  <c r="G26" i="21" a="1"/>
  <c r="AC53" i="21" a="1"/>
  <c r="G55" i="21" a="1"/>
  <c r="G76" i="21" a="1"/>
  <c r="AC60" i="21" a="1"/>
  <c r="BJ29" i="21" a="1"/>
  <c r="T53" i="21" a="1"/>
  <c r="V21" i="21" a="1"/>
  <c r="N66" i="21" a="1"/>
  <c r="AC73" i="21" a="1"/>
  <c r="AH19" i="21" a="1"/>
  <c r="BR73" i="21" a="1"/>
  <c r="V54" i="21" a="1"/>
  <c r="AX75" i="21" a="1"/>
  <c r="AQ58" i="21" a="1"/>
  <c r="T12" i="21" a="1"/>
  <c r="BL39" i="21" a="1"/>
  <c r="BC59" i="21" a="1"/>
  <c r="M48" i="21" a="1"/>
  <c r="AX35" i="21" a="1"/>
  <c r="H26" i="21" a="1"/>
  <c r="BL43" i="21" a="1"/>
  <c r="AW69" i="21" a="1"/>
  <c r="H25" i="21" a="1"/>
  <c r="BE52" i="21" a="1"/>
  <c r="V38" i="21" a="1"/>
  <c r="V59" i="21" a="1"/>
  <c r="AA52" i="21" a="1"/>
  <c r="AJ34" i="21" a="1"/>
  <c r="BC26" i="21" a="1"/>
  <c r="BJ18" i="21" a="1"/>
  <c r="AA61" i="21" a="1"/>
  <c r="AX24" i="21" a="1"/>
  <c r="M7" i="21" a="1"/>
  <c r="N27" i="21" a="1"/>
  <c r="H19" i="21" a="1"/>
  <c r="BC20" i="21" a="1"/>
  <c r="U34" i="21" a="1"/>
  <c r="BL14" i="21" a="1"/>
  <c r="BC18" i="21" a="1"/>
  <c r="AO30" i="21" a="1"/>
  <c r="H53" i="21" a="1"/>
  <c r="BD73" i="21" a="1"/>
  <c r="AB54" i="21" a="1"/>
  <c r="AX66" i="21" a="1"/>
  <c r="BQ71" i="21" a="1"/>
  <c r="BE31" i="21" a="1"/>
  <c r="G10" i="21" a="1"/>
  <c r="BR40" i="21" a="1"/>
  <c r="M56" i="21" a="1"/>
  <c r="AQ51" i="21" a="1"/>
  <c r="BC36" i="21" a="1"/>
  <c r="AC33" i="21" a="1"/>
  <c r="BC38" i="21" a="1"/>
  <c r="F21" i="21" a="1"/>
  <c r="AV33" i="21" a="1"/>
  <c r="O62" i="21" a="1"/>
  <c r="BL5" i="21" a="1"/>
  <c r="G75" i="21" a="1"/>
  <c r="O66" i="21" a="1"/>
  <c r="BE36" i="21" a="1"/>
  <c r="BC9" i="21" a="1"/>
  <c r="BK9" i="21" a="1"/>
  <c r="AQ56" i="21" a="1"/>
  <c r="H25" i="29" a="1"/>
  <c r="M64" i="21" a="1"/>
  <c r="AI32" i="21" a="1"/>
  <c r="BK34" i="21" a="1"/>
  <c r="BK46" i="21" a="1"/>
  <c r="AC20" i="21" a="1"/>
  <c r="AP28" i="21" a="1"/>
  <c r="AW31" i="21" a="1"/>
  <c r="AQ50" i="21" a="1"/>
  <c r="BE58" i="21" a="1"/>
  <c r="BE21" i="21" a="1"/>
  <c r="BE55" i="21" a="1"/>
  <c r="N53" i="21" a="1"/>
  <c r="AJ19" i="21" a="1"/>
  <c r="BJ31" i="21" a="1"/>
  <c r="H10" i="21" a="1"/>
  <c r="BK25" i="21" a="1"/>
  <c r="F49" i="21" a="1"/>
  <c r="BC35" i="21" a="1"/>
  <c r="AJ43" i="21" a="1"/>
  <c r="H29" i="21" a="1"/>
  <c r="AI20" i="21" a="1"/>
  <c r="BL31" i="21" a="1"/>
  <c r="BK29" i="21" a="1"/>
  <c r="T61" i="21" a="1"/>
  <c r="AH58" i="21" a="1"/>
  <c r="BL17" i="21" a="1"/>
  <c r="H21" i="21" a="1"/>
  <c r="BR20" i="21" a="1"/>
  <c r="AP49" i="21" a="1"/>
  <c r="AO13" i="21" a="1"/>
  <c r="BD56" i="21" a="1"/>
  <c r="T51" i="21" a="1"/>
  <c r="BR58" i="21" a="1"/>
  <c r="AP30" i="21" a="1"/>
  <c r="BK76" i="21" a="1"/>
  <c r="BK16" i="21" a="1"/>
  <c r="AI46" i="21" a="1"/>
  <c r="AA9" i="21" a="1"/>
  <c r="BJ27" i="21" a="1"/>
  <c r="V40" i="21" a="1"/>
  <c r="G19" i="21" a="1"/>
  <c r="AQ19" i="21" a="1"/>
  <c r="AJ32" i="21" a="1"/>
  <c r="BK7" i="21" a="1"/>
  <c r="O39" i="21" a="1"/>
  <c r="AX41" i="21" a="1"/>
  <c r="BD49" i="21" a="1"/>
  <c r="M13" i="21" a="1"/>
  <c r="N10" i="21" a="1"/>
  <c r="BE77" i="21" a="1"/>
  <c r="BK43" i="21" a="1"/>
  <c r="AQ76" i="21" a="1"/>
  <c r="AP21" i="21" a="1"/>
  <c r="BD60" i="21" a="1"/>
  <c r="F29" i="21" a="1"/>
  <c r="AO9" i="21" a="1"/>
  <c r="G67" i="21" a="1"/>
  <c r="G62" i="21" a="1"/>
  <c r="AQ35" i="21" a="1"/>
  <c r="BJ20" i="21" a="1"/>
  <c r="AJ18" i="21" a="1"/>
  <c r="AQ63" i="21" a="1"/>
  <c r="AA75" i="21" a="1"/>
  <c r="AO72" i="21" a="1"/>
  <c r="BS59" i="21" a="1"/>
  <c r="AO60" i="21" a="1"/>
  <c r="AC67" i="21" a="1"/>
  <c r="AX29" i="21" a="1"/>
  <c r="AI58" i="21" a="1"/>
  <c r="BC17" i="21" a="1"/>
  <c r="BJ35" i="21" a="1"/>
  <c r="BL62" i="21" a="1"/>
  <c r="AW74" i="21" a="1"/>
  <c r="BQ76" i="21" a="1"/>
  <c r="BJ38" i="21" a="1"/>
  <c r="O36" i="21" a="1"/>
  <c r="G13" i="21" a="1"/>
  <c r="AX19" i="21" a="1"/>
  <c r="AC48" i="21" a="1"/>
  <c r="BD11" i="21" a="1"/>
  <c r="BS22" i="21" a="1"/>
  <c r="T44" i="21" a="1"/>
  <c r="AC34" i="21" a="1"/>
  <c r="AB12" i="21" a="1"/>
  <c r="BC62" i="21" a="1"/>
  <c r="BJ14" i="21" a="1"/>
  <c r="AO53" i="21" a="1"/>
  <c r="AB65" i="21" a="1"/>
  <c r="AP42" i="21" a="1"/>
  <c r="AX21" i="21" a="1"/>
  <c r="BD67" i="21" a="1"/>
  <c r="AO17" i="21" a="1"/>
  <c r="BD72" i="21" a="1"/>
  <c r="AQ53" i="21" a="1"/>
  <c r="N16" i="21" a="1"/>
  <c r="AP69" i="21" a="1"/>
  <c r="BR42" i="21" a="1"/>
  <c r="AW75" i="21" a="1"/>
  <c r="BQ37" i="21" a="1"/>
  <c r="AV34" i="21" a="1"/>
  <c r="BL34" i="21" a="1"/>
  <c r="V43" i="21" a="1"/>
  <c r="AI72" i="21" a="1"/>
  <c r="AV8" i="21" a="1"/>
  <c r="BJ69" i="21" a="1"/>
  <c r="AC68" i="21" a="1"/>
  <c r="AJ51" i="21" a="1"/>
  <c r="M28" i="21" a="1"/>
  <c r="V34" i="21" a="1"/>
  <c r="U73" i="21" a="1"/>
  <c r="AQ67" i="21" a="1"/>
  <c r="AX25" i="21" a="1"/>
  <c r="AB33" i="21" a="1"/>
  <c r="AV22" i="21" a="1"/>
  <c r="AH15" i="21" a="1"/>
  <c r="AB5" i="21" a="1"/>
  <c r="BL21" i="21" a="1"/>
  <c r="V20" i="21" a="1"/>
  <c r="BD42" i="21" a="1"/>
  <c r="BJ68" i="21" a="1"/>
  <c r="U28" i="21" a="1"/>
  <c r="T17" i="21" a="1"/>
  <c r="M45" i="21" a="1"/>
  <c r="BE26" i="21" a="1"/>
  <c r="BE12" i="21" a="1"/>
  <c r="BD51" i="21" a="1"/>
  <c r="AI23" i="21" a="1"/>
  <c r="BL36" i="21" a="1"/>
  <c r="BS16" i="21" a="1"/>
  <c r="AI7" i="21" a="1"/>
  <c r="AC76" i="21" a="1"/>
  <c r="H44" i="21" a="1"/>
  <c r="BD19" i="21" a="1"/>
  <c r="AP58" i="21" a="1"/>
  <c r="AA57" i="21" a="1"/>
  <c r="AW17" i="21" a="1"/>
  <c r="BS76" i="21" a="1"/>
  <c r="BD37" i="21" a="1"/>
  <c r="AI30" i="21" a="1"/>
  <c r="AA20" i="21" a="1"/>
  <c r="O55" i="21" a="1"/>
  <c r="BE75" i="21" a="1"/>
  <c r="BC67" i="21" a="1"/>
  <c r="BL67" i="21" a="1"/>
  <c r="BE42" i="21" a="1"/>
  <c r="AI8" i="21" a="1"/>
  <c r="BR18" i="21" a="1"/>
  <c r="BQ11" i="21" a="1"/>
  <c r="AX40" i="21" a="1"/>
  <c r="F31" i="21" a="1"/>
  <c r="AB15" i="21" a="1"/>
  <c r="AH51" i="21" a="1"/>
  <c r="BL68" i="21" a="1"/>
  <c r="AA5" i="21" a="1"/>
  <c r="BK71" i="21" a="1"/>
  <c r="AH54" i="21" a="1"/>
  <c r="BK33" i="21" a="1"/>
  <c r="F37" i="21" a="1"/>
  <c r="AO57" i="21" a="1"/>
  <c r="AJ62" i="21" a="1"/>
  <c r="AO46" i="21" a="1"/>
  <c r="AQ72" i="21" a="1"/>
  <c r="BK40" i="21" a="1"/>
  <c r="BK13" i="21" a="1"/>
  <c r="BJ7" i="21" a="1"/>
  <c r="M26" i="21" a="1"/>
  <c r="AX12" i="21" a="1"/>
  <c r="G34" i="21" a="1"/>
  <c r="AJ37" i="21" a="1"/>
  <c r="BK67" i="21" a="1"/>
  <c r="BQ27" i="21" a="1"/>
  <c r="AO16" i="21" a="1"/>
  <c r="M41" i="21" a="1"/>
  <c r="H9" i="21" a="1"/>
  <c r="F50" i="21" a="1"/>
  <c r="T64" i="21" a="1"/>
  <c r="AC30" i="21" a="1"/>
  <c r="BE43" i="21" a="1"/>
  <c r="AQ18" i="21" a="1"/>
  <c r="AP70" i="21" a="1"/>
  <c r="AW27" i="21" a="1"/>
  <c r="AQ15" i="21" a="1"/>
  <c r="N56" i="21" a="1"/>
  <c r="M27" i="21" a="1"/>
  <c r="AW13" i="21" a="1"/>
  <c r="BJ77" i="21" a="1"/>
  <c r="AQ27" i="21" a="1"/>
  <c r="AJ47" i="21" a="1"/>
  <c r="AP53" i="21" a="1"/>
  <c r="BE45" i="21" a="1"/>
  <c r="AW76" i="21" a="1"/>
  <c r="AX67" i="21" a="1"/>
  <c r="BE33" i="21" a="1"/>
  <c r="U65" i="21" a="1"/>
  <c r="AQ75" i="21" a="1"/>
  <c r="N71" i="21" a="1"/>
  <c r="AP32" i="21" a="1"/>
  <c r="AW43" i="21" a="1"/>
  <c r="BJ37" i="21" a="1"/>
  <c r="BC34" i="21" a="1"/>
  <c r="T73" i="21" a="1"/>
  <c r="AV67" i="21" a="1"/>
  <c r="M6" i="21" a="1"/>
  <c r="AA62" i="21" a="1"/>
  <c r="H60" i="21" a="1"/>
  <c r="BQ8" i="21" a="1"/>
  <c r="AJ6" i="21" a="1"/>
  <c r="BS43" i="21" a="1"/>
  <c r="U20" i="21" a="1"/>
  <c r="BS9" i="21" a="1"/>
  <c r="AC54" i="21" a="1"/>
  <c r="O59" i="21" a="1"/>
  <c r="AI10" i="21" a="1"/>
  <c r="F65" i="21" a="1"/>
  <c r="G48" i="21" a="1"/>
  <c r="H35" i="21" a="1"/>
  <c r="AQ47" i="21" a="1"/>
  <c r="AJ53" i="21" a="1"/>
  <c r="AW72" i="21" a="1"/>
  <c r="BJ40" i="21" a="1"/>
  <c r="BQ10" i="21" a="1"/>
  <c r="BE28" i="21" a="1"/>
  <c r="BD45" i="21" a="1"/>
  <c r="BD18" i="21" a="1"/>
  <c r="BK56" i="21" a="1"/>
  <c r="AH71" i="21" a="1"/>
  <c r="BR17" i="21" a="1"/>
  <c r="AJ8" i="21" a="1"/>
  <c r="F66" i="21" a="1"/>
  <c r="AJ31" i="21" a="1"/>
  <c r="AJ63" i="21" a="1"/>
  <c r="BS33" i="21" a="1"/>
  <c r="BR45" i="21" a="1"/>
  <c r="AA13" i="21" a="1"/>
  <c r="AI26" i="21" a="1"/>
  <c r="BS61" i="21" a="1"/>
  <c r="N51" i="21" a="1"/>
  <c r="AH41" i="21" a="1"/>
  <c r="AB68" i="21" a="1"/>
  <c r="BQ19" i="21" a="1"/>
  <c r="AJ38" i="21" a="1"/>
  <c r="T52" i="21" a="1"/>
  <c r="O49" i="21" a="1"/>
  <c r="AO10" i="21" a="1"/>
  <c r="U50" i="21" a="1"/>
  <c r="V29" i="21" a="1"/>
  <c r="BR22" i="21" a="1"/>
  <c r="N59" i="21" a="1"/>
  <c r="AO45" i="21" a="1"/>
  <c r="BR65" i="21" a="1"/>
  <c r="AW29" i="21" a="1"/>
  <c r="AB63" i="21" a="1"/>
  <c r="AH32" i="21" a="1"/>
  <c r="O71" i="21" a="1"/>
  <c r="AX74" i="21" a="1"/>
  <c r="AV36" i="21" a="1"/>
  <c r="M8" i="21" a="1"/>
  <c r="G39" i="21" a="1"/>
  <c r="AJ45" i="21" a="1"/>
  <c r="AI62" i="21" a="1"/>
  <c r="V14" i="21" a="1"/>
  <c r="V55" i="21" a="1"/>
  <c r="BS30" i="21" a="1"/>
  <c r="AV31" i="21" a="1"/>
  <c r="H33" i="21" a="1"/>
  <c r="N18" i="21" a="1"/>
  <c r="BJ72" i="21" a="1"/>
  <c r="BD26" i="21" a="1"/>
  <c r="AC71" i="21" a="1"/>
  <c r="AC9" i="21" a="1"/>
  <c r="G17" i="21" a="1"/>
  <c r="AJ66" i="21" a="1"/>
  <c r="O14" i="21" a="1"/>
  <c r="BD52" i="21" a="1"/>
  <c r="AQ32" i="21" a="1"/>
  <c r="F28" i="21" a="1"/>
  <c r="AX65" i="21" a="1"/>
  <c r="AH9" i="21" a="1"/>
  <c r="BK15" i="21" a="1"/>
  <c r="F51" i="21" a="1"/>
  <c r="AI76" i="21" a="1"/>
  <c r="BJ19" i="21" a="1"/>
  <c r="AI25" i="21" a="1"/>
  <c r="AV61" i="21" a="1"/>
  <c r="H24" i="21" a="1"/>
  <c r="BQ66" i="21" a="1"/>
  <c r="BE15" i="21" a="1"/>
  <c r="BR36" i="21" a="1"/>
  <c r="AQ61" i="21" a="1"/>
  <c r="BS12" i="21" a="1"/>
  <c r="AO31" i="21" a="1"/>
  <c r="AW12" i="21" a="1"/>
  <c r="H46" i="21" a="1"/>
  <c r="AV52" i="21" a="1"/>
  <c r="F12" i="21" a="1"/>
  <c r="AC36" i="21" a="1"/>
  <c r="BJ74" i="21" a="1"/>
  <c r="AP22" i="21" a="1"/>
  <c r="V61" i="21" a="1"/>
  <c r="AP51" i="21" a="1"/>
  <c r="BC33" i="21" a="1"/>
  <c r="U29" i="21" a="1"/>
  <c r="BE63" i="21" a="1"/>
  <c r="M11" i="21" a="1"/>
  <c r="AC46" i="21" a="1"/>
  <c r="AB58" i="21" a="1"/>
  <c r="BQ77" i="21" a="1"/>
  <c r="M51" i="21" a="1"/>
  <c r="F40" i="21" a="1"/>
  <c r="BL56" i="21" a="1"/>
  <c r="AA12" i="21" a="1"/>
  <c r="AA60" i="21" a="1"/>
  <c r="AW58" i="21" a="1"/>
  <c r="AP41" i="21" a="1"/>
  <c r="AB43" i="21" a="1"/>
  <c r="AO56" i="21" a="1"/>
  <c r="BS46" i="21" a="1"/>
  <c r="O74" i="21" a="1"/>
  <c r="AJ20" i="21" a="1"/>
  <c r="BR53" i="21" a="1"/>
  <c r="BJ39" i="21" a="1"/>
  <c r="O45" i="21" a="1"/>
  <c r="N55" i="21" a="1"/>
  <c r="T40" i="21" a="1"/>
  <c r="BQ63" i="21" a="1"/>
  <c r="BS25" i="21" a="1"/>
  <c r="BK49" i="21" a="1"/>
  <c r="AH13" i="21" a="1"/>
  <c r="BR30" i="21" a="1"/>
  <c r="BD55" i="21" a="1"/>
  <c r="M33" i="21" a="1"/>
  <c r="AA11" i="21" a="1"/>
  <c r="AJ30" i="21" a="1"/>
  <c r="AC75" i="21" a="1"/>
  <c r="V42" i="21" a="1"/>
  <c r="AP66" i="21" a="1"/>
  <c r="BR61" i="21" a="1"/>
  <c r="G54" i="21" a="1"/>
  <c r="AQ21" i="21" a="1"/>
  <c r="U67" i="21" a="1"/>
  <c r="AI57" i="21" a="1"/>
  <c r="N11" i="21" a="1"/>
  <c r="M38" i="21" a="1"/>
  <c r="AW20" i="21" a="1"/>
  <c r="AI50" i="21" a="1"/>
  <c r="T18" i="21" a="1"/>
  <c r="AI37" i="21" a="1"/>
  <c r="BK18" i="21" a="1"/>
  <c r="AA43" i="21" a="1"/>
  <c r="BC37" i="21" a="1"/>
  <c r="BJ8" i="21" a="1"/>
  <c r="U25" i="21" a="1"/>
  <c r="BL32" i="21" a="1"/>
  <c r="BR23" i="21" a="1"/>
  <c r="N32" i="21" a="1"/>
  <c r="BJ24" i="21" a="1"/>
  <c r="N5" i="21" a="1"/>
  <c r="BE32" i="21" a="1"/>
  <c r="BC55" i="21" a="1"/>
  <c r="BE53" i="21" a="1"/>
  <c r="BC54" i="21" a="1"/>
  <c r="BD29" i="21" a="1"/>
  <c r="AP14" i="21" a="1"/>
  <c r="BK35" i="21" a="1"/>
  <c r="BJ51" i="21" a="1"/>
  <c r="AA64" i="21" a="1"/>
  <c r="N38" i="21" a="1"/>
  <c r="AP75" i="21" a="1"/>
  <c r="G59" i="21" a="1"/>
  <c r="BR6" i="21" a="1"/>
  <c r="U21" i="21" a="1"/>
  <c r="M18" i="21" a="1"/>
  <c r="AO21" i="21" a="1"/>
  <c r="AA31" i="21" a="1"/>
  <c r="O15" i="21" a="1"/>
  <c r="M29" i="21" a="1"/>
  <c r="BK11" i="21" a="1"/>
  <c r="BQ74" i="21" a="1"/>
  <c r="AW39" i="21" a="1"/>
  <c r="AA8" i="21" a="1"/>
  <c r="AC41" i="21" a="1"/>
  <c r="BR48" i="21" a="1"/>
  <c r="O65" i="21" a="1"/>
  <c r="AJ22" i="21" a="1"/>
  <c r="AA76" i="21" a="1"/>
  <c r="BS55" i="21" a="1"/>
  <c r="T9" i="21" a="1"/>
  <c r="G73" i="21" a="1"/>
  <c r="H54" i="21" a="1"/>
  <c r="G50" i="21" a="1"/>
  <c r="AH38" i="21" a="1"/>
  <c r="O7" i="21" a="1"/>
  <c r="BR44" i="21" a="1"/>
  <c r="T48" i="21" a="1"/>
  <c r="AX43" i="21" a="1"/>
  <c r="AA28" i="21" a="1"/>
  <c r="BS10" i="21" a="1"/>
  <c r="AQ12" i="21" a="1"/>
  <c r="T8" i="21" a="1"/>
  <c r="U7" i="21" a="1"/>
  <c r="AH67" i="21" a="1"/>
  <c r="AA22" i="21" a="1"/>
  <c r="G27" i="21" a="1"/>
  <c r="BS17" i="21" a="1"/>
  <c r="H66" i="21" a="1"/>
  <c r="AI68" i="21" a="1"/>
  <c r="BC16" i="21" a="1"/>
  <c r="BD57" i="21" a="1"/>
  <c r="BD38" i="21" a="1"/>
  <c r="AO25" i="21" a="1"/>
  <c r="AV70" i="21" a="1"/>
  <c r="O76" i="21" a="1"/>
  <c r="AV24" i="21" a="1"/>
  <c r="AO50" i="21" a="1"/>
  <c r="BS34" i="21" a="1"/>
  <c r="BK69" i="21" a="1"/>
  <c r="H62" i="21" a="1"/>
  <c r="O75" i="21" a="1"/>
  <c r="BE5" i="21" a="1"/>
  <c r="T19" i="21" a="1"/>
  <c r="O68" i="21" a="1"/>
  <c r="BK39" i="21" a="1"/>
  <c r="U44" i="21" a="1"/>
  <c r="AB9" i="21" a="1"/>
  <c r="AC25" i="21" a="1"/>
  <c r="AB76" i="21" a="1"/>
  <c r="BE60" i="21" a="1"/>
  <c r="M37" i="21" a="1"/>
  <c r="AW18" i="21" a="1"/>
  <c r="M58" i="21" a="1"/>
  <c r="U57" i="21" a="1"/>
  <c r="N30" i="21" a="1"/>
  <c r="AI59" i="21" a="1"/>
  <c r="M61" i="21" a="1"/>
  <c r="AW70" i="21" a="1"/>
  <c r="AB27" i="21" a="1"/>
  <c r="BK44" i="21" a="1"/>
  <c r="AA25" i="21" a="1"/>
  <c r="AI41" i="21" a="1"/>
  <c r="AA21" i="21" a="1"/>
  <c r="BR43" i="21" a="1"/>
  <c r="T5" i="21" a="1"/>
  <c r="AA27" i="21" a="1"/>
  <c r="U51" i="21" a="1"/>
  <c r="AX76" i="21" a="1"/>
  <c r="AB35" i="21" a="1"/>
  <c r="U40" i="21" a="1"/>
  <c r="U15" i="21" a="1"/>
  <c r="BS23" i="21" a="1"/>
  <c r="BR32" i="21" a="1"/>
  <c r="AB45" i="21" a="1"/>
  <c r="AI64" i="21" a="1"/>
  <c r="AB22" i="21" a="1"/>
  <c r="AB41" i="21" a="1"/>
  <c r="V47" i="21" a="1"/>
  <c r="O60" i="21" a="1"/>
  <c r="BQ72" i="21" a="1"/>
  <c r="V9" i="21" a="1"/>
  <c r="U27" i="21" a="1"/>
  <c r="BC19" i="21" a="1"/>
  <c r="AC19" i="21" a="1"/>
  <c r="BR11" i="21" a="1"/>
  <c r="V31" i="21" a="1"/>
  <c r="G28" i="21" a="1"/>
  <c r="AB53" i="21" a="1"/>
  <c r="BJ13" i="21" a="1"/>
  <c r="G14" i="21" a="1"/>
  <c r="O69" i="21" a="1"/>
  <c r="F57" i="21" a="1"/>
  <c r="BD68" i="21" a="1"/>
  <c r="N25" i="21" a="1"/>
  <c r="AV53" i="21" a="1"/>
  <c r="BK10" i="21" a="1"/>
  <c r="U9" i="21" a="1"/>
  <c r="N63" i="21" a="1"/>
  <c r="V11" i="21" a="1"/>
  <c r="V65" i="21" a="1"/>
  <c r="BK42" i="21" a="1"/>
  <c r="AA38" i="21" a="1"/>
  <c r="AJ57" i="21" a="1"/>
  <c r="T6" i="21" a="1"/>
  <c r="V45" i="21" a="1"/>
  <c r="BS29" i="21" a="1"/>
  <c r="AP44" i="21" a="1"/>
  <c r="N37" i="21" a="1"/>
  <c r="N43" i="21" a="1"/>
  <c r="BR33" i="21" a="1"/>
  <c r="BK51" i="21" a="1"/>
  <c r="F13" i="21" a="1"/>
  <c r="BC53" i="21" a="1"/>
  <c r="BQ70" i="21" a="1"/>
  <c r="BJ71" i="21" a="1"/>
  <c r="H56" i="21" a="1"/>
  <c r="BK32" i="21" a="1"/>
  <c r="M24" i="21" a="1"/>
  <c r="BL64" i="21" a="1"/>
  <c r="AP71" i="21" a="1"/>
  <c r="T26" i="21" a="1"/>
  <c r="AJ48" i="21" a="1"/>
  <c r="AJ56" i="21" a="1"/>
  <c r="BC48" i="21" a="1"/>
  <c r="AH28" i="21" a="1"/>
  <c r="AW65" i="21" a="1"/>
  <c r="G38" i="21" a="1"/>
  <c r="F8" i="21" a="1"/>
  <c r="AW71" i="21" a="1"/>
  <c r="AO61" i="21" a="1"/>
  <c r="F26" i="21" a="1"/>
  <c r="BS48" i="21" a="1"/>
  <c r="BQ65" i="21" a="1"/>
  <c r="AQ17" i="21" a="1"/>
  <c r="M52" i="21" a="1"/>
  <c r="F74" i="21" a="1"/>
  <c r="U49" i="21" a="1"/>
  <c r="AQ10" i="21" a="1"/>
  <c r="AV43" i="21" a="1"/>
  <c r="BQ24" i="21" a="1"/>
  <c r="BE19" i="21" a="1"/>
  <c r="AP15" i="21" a="1"/>
  <c r="G16" i="21" a="1"/>
  <c r="V41" i="21" a="1"/>
  <c r="BL24" i="21" a="1"/>
  <c r="M44" i="21" a="1"/>
  <c r="H71" i="21" a="1"/>
  <c r="H49" i="21" a="1"/>
  <c r="U45" i="21" a="1"/>
  <c r="BQ21" i="21" a="1"/>
  <c r="N22" i="21" a="1"/>
  <c r="BE69" i="21" a="1"/>
  <c r="T49" i="21" a="1"/>
  <c r="G64" i="21" a="1"/>
  <c r="AH48" i="21" a="1"/>
  <c r="BE38" i="21" a="1"/>
  <c r="BE66" i="21" a="1"/>
  <c r="BK58" i="21" a="1"/>
  <c r="BS49" i="21" a="1"/>
  <c r="BC39" i="21" a="1"/>
  <c r="H37" i="21" a="1"/>
  <c r="BR9" i="21" a="1"/>
  <c r="AW11" i="21" a="1"/>
  <c r="BQ40" i="21" a="1"/>
  <c r="AQ14" i="21" a="1"/>
  <c r="BE40" i="21" a="1"/>
  <c r="G7" i="21" a="1"/>
  <c r="T21" i="21" a="1"/>
  <c r="AB6" i="21" a="1"/>
  <c r="U39" i="21" a="1"/>
  <c r="AB64" i="21" a="1"/>
  <c r="AO11" i="21" a="1"/>
  <c r="G21" i="21" a="1"/>
  <c r="BJ61" i="21" a="1"/>
  <c r="BC27" i="21" a="1"/>
  <c r="AP55" i="21" a="1"/>
  <c r="G29" i="21" a="1"/>
  <c r="V8" i="21" a="1"/>
  <c r="BC24" i="21" a="1"/>
  <c r="G9" i="21" a="1"/>
  <c r="BL11" i="21" a="1"/>
  <c r="V24" i="21" a="1"/>
  <c r="T31" i="21" a="1"/>
  <c r="BL33" i="21" a="1"/>
  <c r="AQ69" i="21" a="1"/>
  <c r="G51" i="21" a="1"/>
  <c r="AO49" i="21" a="1"/>
  <c r="BR72" i="21" a="1"/>
  <c r="AX68" i="21" a="1"/>
  <c r="AA47" i="21" a="1"/>
  <c r="U14" i="21" a="1"/>
  <c r="BJ66" i="21" a="1"/>
  <c r="M47" i="21" a="1"/>
  <c r="AC42" i="21" a="1"/>
  <c r="BQ59" i="21" a="1"/>
  <c r="AI9" i="21" a="1"/>
  <c r="AC56" i="21" a="1"/>
  <c r="V27" i="21" a="1"/>
  <c r="BE48" i="21" a="1"/>
  <c r="BC28" i="21" a="1"/>
  <c r="BE10" i="21" a="1"/>
  <c r="AQ55" i="21" a="1"/>
  <c r="AI24" i="21" a="1"/>
  <c r="BR29" i="21" a="1"/>
  <c r="M55" i="21" a="1"/>
  <c r="AA74" i="21" a="1"/>
  <c r="BL61" i="21" a="1"/>
  <c r="BC43" i="21" a="1"/>
  <c r="AB69" i="21" a="1"/>
  <c r="AB50" i="21" a="1"/>
  <c r="BC8" i="21" a="1"/>
  <c r="M17" i="21" a="1"/>
  <c r="AH75" i="21" a="1"/>
  <c r="BL6" i="21" a="1"/>
  <c r="F56" i="21" a="1"/>
  <c r="AC22" i="21" a="1"/>
  <c r="V63" i="21" a="1"/>
  <c r="AX33" i="21" a="1"/>
  <c r="BL26" i="21" a="1"/>
  <c r="BD54" i="21" a="1"/>
  <c r="AH55" i="21" a="1"/>
  <c r="AB10" i="21" a="1"/>
  <c r="BQ39" i="21" a="1"/>
  <c r="BQ64" i="21" a="1"/>
  <c r="AH66" i="21" a="1"/>
  <c r="G30" i="21" a="1"/>
  <c r="BD39" i="21" a="1"/>
  <c r="M76" i="21" a="1"/>
  <c r="BD62" i="21" a="1"/>
  <c r="BE35" i="21" a="1"/>
  <c r="N23" i="21" a="1"/>
  <c r="BS53" i="21" a="1"/>
  <c r="T11" i="21" a="1"/>
  <c r="AC52" i="21" a="1"/>
  <c r="AA35" i="21" a="1"/>
  <c r="AQ48" i="21" a="1"/>
  <c r="H51" i="21" a="1"/>
  <c r="BD48" i="21" a="1"/>
  <c r="G23" i="21" a="1"/>
  <c r="F19" i="21" a="1"/>
  <c r="AH50" i="21" a="1"/>
  <c r="BR50" i="21" a="1"/>
  <c r="N46" i="21" a="1"/>
  <c r="BR13" i="21" a="1"/>
  <c r="AH49" i="21" a="1"/>
  <c r="AI29" i="21" a="1"/>
  <c r="V71" i="21" a="1"/>
  <c r="BQ30" i="21" a="1"/>
  <c r="AP11" i="21" a="1"/>
  <c r="AP24" i="21" a="1"/>
  <c r="T20" i="21" a="1"/>
  <c r="AP40" i="21" a="1"/>
  <c r="H14" i="21" a="1"/>
  <c r="N62" i="21" a="1"/>
  <c r="BR34" i="21" a="1"/>
  <c r="F76" i="21" a="1"/>
  <c r="F44" i="21" a="1"/>
  <c r="BL74" i="21" a="1"/>
  <c r="AB47" i="21" a="1"/>
  <c r="AB59" i="21" a="1"/>
  <c r="BC15" i="21" a="1"/>
  <c r="AB24" i="21" a="1"/>
  <c r="BJ42" i="21" a="1"/>
  <c r="BK36" i="21" a="1"/>
  <c r="T32" i="21" a="1"/>
  <c r="AA14" i="21" a="1"/>
  <c r="AO63" i="21" a="1"/>
  <c r="AI28" i="21" a="1"/>
  <c r="BR63" i="21" a="1"/>
  <c r="F33" i="21" a="1"/>
  <c r="N6" i="21" a="1"/>
  <c r="BR5" i="21" a="1"/>
  <c r="M70" i="21" a="1"/>
  <c r="N7" i="21" a="1"/>
  <c r="AJ77" i="21" a="1"/>
  <c r="T38" i="21" a="1"/>
  <c r="AP50" i="21" a="1"/>
  <c r="BK30" i="21" a="1"/>
  <c r="AP27" i="21" a="1"/>
  <c r="H69" i="21" a="1"/>
  <c r="M68" i="21" a="1"/>
  <c r="AH57" i="21" a="1"/>
  <c r="U55" i="21" a="1"/>
  <c r="BE7" i="21" a="1"/>
  <c r="V56" i="21" a="1"/>
  <c r="BR51" i="21" a="1"/>
  <c r="V15" i="21" a="1"/>
  <c r="F34" i="21" a="1"/>
  <c r="BJ10" i="21" a="1"/>
  <c r="M20" i="21" a="1"/>
  <c r="AA50" i="21" a="1"/>
  <c r="AW16" i="21" a="1"/>
  <c r="BC74" i="21" a="1"/>
  <c r="AX20" i="21" a="1"/>
  <c r="AX56" i="21" a="1"/>
  <c r="AJ12" i="21" a="1"/>
  <c r="AX32" i="21" a="1"/>
  <c r="BD23" i="21" a="1"/>
  <c r="BL37" i="21" a="1"/>
  <c r="AQ70" i="21" a="1"/>
  <c r="AJ58" i="21" a="1"/>
  <c r="H50" i="21" a="1"/>
  <c r="AP56" i="21" a="1"/>
  <c r="BS57" i="21" a="1"/>
  <c r="AO41" i="21" a="1"/>
  <c r="BR59" i="21" a="1"/>
  <c r="AP12" i="21" a="1"/>
  <c r="AA39" i="21" a="1"/>
  <c r="G6" i="21" a="1"/>
  <c r="BK59" i="21" a="1"/>
  <c r="AH20" i="21" a="1"/>
  <c r="AB19" i="21" a="1"/>
  <c r="AX28" i="21" a="1"/>
  <c r="BS56" i="21" a="1"/>
  <c r="AQ40" i="21" a="1"/>
  <c r="N15" i="21" a="1"/>
  <c r="AI36" i="21" a="1"/>
  <c r="AP6" i="21" a="1"/>
  <c r="U46" i="21" a="1"/>
  <c r="BR24" i="21" a="1"/>
  <c r="G18" i="21" a="1"/>
  <c r="H23" i="21" a="1"/>
  <c r="AV40" i="21" a="1"/>
  <c r="G60" i="21" a="1"/>
  <c r="AH22" i="21" a="1"/>
  <c r="T69" i="21" a="1"/>
  <c r="BC10" i="21" a="1"/>
  <c r="AB17" i="21" a="1"/>
  <c r="BD22" i="21" a="1"/>
  <c r="H47" i="21" a="1"/>
  <c r="G15" i="21" a="1"/>
  <c r="AW7" i="21" a="1"/>
  <c r="AV5" i="21" a="1"/>
  <c r="AV15" i="21" a="1"/>
  <c r="T14" i="21" a="1"/>
  <c r="BS27" i="21" a="1"/>
  <c r="AO52" i="21" a="1"/>
  <c r="BD34" i="21" a="1"/>
  <c r="BQ38" i="21" a="1"/>
  <c r="AQ5" i="21" a="1"/>
  <c r="AW14" i="21" a="1"/>
  <c r="M65" i="21" a="1"/>
  <c r="AH33" i="21" a="1"/>
  <c r="BL73" i="21" a="1"/>
  <c r="AX50" i="21" a="1"/>
  <c r="AC38" i="21" a="1"/>
  <c r="AV73" i="21" a="1"/>
  <c r="F63" i="21" a="1"/>
  <c r="BC77" i="21" a="1"/>
  <c r="V36" i="21" a="1"/>
  <c r="AW60" i="21" a="1"/>
  <c r="BS31" i="21" a="1"/>
  <c r="AB67" i="21" a="1"/>
  <c r="BR39" i="21" a="1"/>
  <c r="BL51" i="21" a="1"/>
  <c r="BS7" i="21" a="1"/>
  <c r="AO38" i="21" a="1"/>
  <c r="AI56" i="21" a="1"/>
  <c r="O54" i="21" a="1"/>
  <c r="BK68" i="21" a="1"/>
  <c r="BQ28" i="21" a="1"/>
  <c r="AB26" i="21" a="1"/>
  <c r="V7" i="21" a="1"/>
  <c r="AH69" i="21" a="1"/>
  <c r="AV62" i="21" a="1"/>
  <c r="G46" i="21" a="1"/>
  <c r="BC22" i="21" a="1"/>
  <c r="AB21" i="21" a="1"/>
  <c r="BQ16" i="21" a="1"/>
  <c r="N74" i="21" a="1"/>
  <c r="BK61" i="21" a="1"/>
  <c r="AH30" i="21" a="1"/>
  <c r="AV57" i="21" a="1"/>
  <c r="BQ58" i="21" a="1"/>
  <c r="AI63" i="21" a="1"/>
  <c r="U16" i="21" a="1"/>
  <c r="T45" i="21" a="1"/>
  <c r="U59" i="21" a="1"/>
  <c r="BK45" i="21" a="1"/>
  <c r="O48" i="21" a="1"/>
  <c r="F53" i="21" a="1"/>
  <c r="F15" i="21" a="1"/>
  <c r="AQ31" i="21" a="1"/>
  <c r="BS6" i="21" a="1"/>
  <c r="BD27" i="21" a="1"/>
  <c r="BL29" i="21" a="1"/>
  <c r="AB56" i="21" a="1"/>
  <c r="AQ28" i="21" a="1"/>
  <c r="BJ64" i="21" a="1"/>
  <c r="AB25" i="21" a="1"/>
  <c r="BR74" i="21" a="1"/>
  <c r="BR8" i="21" a="1"/>
  <c r="AI39" i="21" a="1"/>
  <c r="V57" i="21" a="1"/>
  <c r="F27" i="21" a="1"/>
  <c r="N13" i="21" a="1"/>
  <c r="AI40" i="21" a="1"/>
  <c r="AO76" i="21" a="1"/>
  <c r="G25" i="29" a="1"/>
  <c r="BS18" i="21" a="1"/>
  <c r="O61" i="21" a="1"/>
  <c r="AP61" i="21" a="1"/>
  <c r="AB32" i="21" a="1"/>
  <c r="AH56" i="21" a="1"/>
  <c r="AC43" i="21" a="1"/>
  <c r="AV41" i="21" a="1"/>
  <c r="AW35" i="21" a="1"/>
  <c r="V76" i="21" a="1"/>
  <c r="AV55" i="21" a="1"/>
  <c r="BK41" i="21" a="1"/>
  <c r="AA59" i="21" a="1"/>
  <c r="BL72" i="21" a="1"/>
  <c r="AW47" i="21" a="1"/>
  <c r="H67" i="21" a="1"/>
  <c r="BL18" i="21" a="1"/>
  <c r="AH7" i="21" a="1"/>
  <c r="AP39" i="21" a="1"/>
  <c r="AV29" i="21" a="1"/>
  <c r="AI12" i="21" a="1"/>
  <c r="O5" i="21" a="1"/>
  <c r="AO24" i="21" a="1"/>
  <c r="BE8" i="21" a="1"/>
  <c r="O51" i="21" a="1"/>
  <c r="F62" i="21" a="1"/>
  <c r="AI65" i="21" a="1"/>
  <c r="AB13" i="21" a="1"/>
  <c r="M46" i="21" a="1"/>
  <c r="BL55" i="21" a="1"/>
  <c r="AH52" i="21" a="1"/>
  <c r="T74" i="21" a="1"/>
  <c r="AV21" i="21" a="1"/>
  <c r="AV63" i="21" a="1"/>
  <c r="BC42" i="21" a="1"/>
  <c r="AB72" i="21" a="1"/>
  <c r="BQ54" i="21" a="1"/>
  <c r="U19" i="21" a="1"/>
  <c r="BC47" i="21" a="1"/>
  <c r="M75" i="21" a="1"/>
  <c r="M42" i="21" a="1"/>
  <c r="AO14" i="21" a="1"/>
  <c r="AB20" i="21" a="1"/>
  <c r="H8" i="21" a="1"/>
  <c r="F46" i="21" a="1"/>
  <c r="H43" i="21" a="1"/>
  <c r="BS5" i="21" a="1"/>
  <c r="BE13" i="21" a="1"/>
  <c r="AI77" i="21" a="1"/>
  <c r="BJ28" i="21" a="1"/>
  <c r="BS14" i="21" a="1"/>
  <c r="BD63" i="21" a="1"/>
  <c r="AB60" i="21" a="1"/>
  <c r="F60" i="21" a="1"/>
  <c r="BJ52" i="21" a="1"/>
  <c r="AA77" i="21" a="1"/>
  <c r="AV42" i="21" a="1"/>
  <c r="H68" i="21" a="1"/>
  <c r="AX52" i="21" a="1"/>
  <c r="AQ62" i="21" a="1"/>
  <c r="T63" i="21" a="1"/>
  <c r="AH5" i="21" a="1"/>
  <c r="AX9" i="21" a="1"/>
  <c r="AX59" i="21" a="1"/>
  <c r="T36" i="21" a="1"/>
  <c r="BQ26" i="21" a="1"/>
  <c r="O25" i="21" a="1"/>
  <c r="BR31" i="21" a="1"/>
  <c r="AP7" i="21" a="1"/>
  <c r="AC28" i="21" a="1"/>
  <c r="AA67" i="21" a="1"/>
  <c r="BK23" i="21" a="1"/>
  <c r="AC13" i="21" a="1"/>
  <c r="BE14" i="21" a="1"/>
  <c r="AA36" i="21" a="1"/>
  <c r="BE22" i="21" a="1"/>
  <c r="BE37" i="21" a="1"/>
  <c r="BS36" i="21" a="1"/>
  <c r="H55" i="21" a="1"/>
  <c r="BC68" i="21" a="1"/>
  <c r="AC10" i="21" a="1"/>
  <c r="BD77" i="21" a="1"/>
  <c r="AQ57" i="21" a="1"/>
  <c r="BL77" i="21" a="1"/>
  <c r="AW21" i="21" a="1"/>
  <c r="AI74" i="21" a="1"/>
  <c r="AP8" i="21" a="1"/>
  <c r="O42" i="21" a="1"/>
  <c r="AW28" i="21" a="1"/>
  <c r="BK63" i="21" a="1"/>
  <c r="N31" i="21" a="1"/>
  <c r="AA54" i="21" a="1"/>
  <c r="M57" i="21" a="1"/>
  <c r="BE11" i="21" a="1"/>
  <c r="M74" i="21" a="1"/>
  <c r="V74" i="21" a="1"/>
  <c r="BJ53" i="21" a="1"/>
  <c r="BR21" i="21" a="1"/>
  <c r="AC49" i="21" a="1"/>
  <c r="BE34" i="21" a="1"/>
  <c r="AW30" i="21" a="1"/>
  <c r="V77" i="21" a="1"/>
  <c r="AI13" i="21" a="1"/>
  <c r="BL23" i="21" a="1"/>
  <c r="AJ60" i="21" a="1"/>
  <c r="U48" i="21" a="1"/>
  <c r="F23" i="21" a="1"/>
  <c r="AO67" i="21" a="1"/>
  <c r="AH12" i="21" a="1"/>
  <c r="F64" i="21" a="1"/>
  <c r="BK28" i="21" a="1"/>
  <c r="N21" i="21" a="1"/>
  <c r="BK73" i="21" a="1"/>
  <c r="V18" i="21" a="1"/>
  <c r="BL20" i="21" a="1"/>
  <c r="AW49" i="21" a="1"/>
  <c r="AI38" i="21" a="1"/>
  <c r="BK6" i="21" a="1"/>
  <c r="AB31" i="21" a="1"/>
  <c r="AH37" i="21" a="1"/>
  <c r="BE23" i="21" a="1"/>
  <c r="BD5" i="21" a="1"/>
  <c r="O6" i="21" a="1"/>
  <c r="BJ43" i="21" a="1"/>
  <c r="BE24" i="21" a="1"/>
  <c r="BR7" i="21" a="1"/>
  <c r="F16" i="21" a="1"/>
  <c r="AX46" i="21" a="1"/>
  <c r="BC7" i="21" a="1"/>
  <c r="BE17" i="21" a="1"/>
  <c r="BR41" i="21" a="1"/>
  <c r="AC16" i="21" a="1"/>
  <c r="BL27" i="21" a="1"/>
  <c r="AP38" i="21" a="1"/>
  <c r="BR71" i="21" a="1"/>
  <c r="T54" i="21" a="1"/>
  <c r="AQ73" i="21" a="1"/>
  <c r="BR77" i="21" a="1"/>
  <c r="BQ47" i="21" a="1"/>
  <c r="N47" i="21" a="1"/>
  <c r="AX47" i="21" a="1"/>
  <c r="BE59" i="21" a="1"/>
  <c r="AW59" i="21" a="1"/>
  <c r="AC12" i="21" a="1"/>
  <c r="AV6" i="21" a="1"/>
  <c r="BJ34" i="21" a="1"/>
  <c r="AO65" i="21" a="1"/>
  <c r="AQ8" i="21" a="1"/>
  <c r="BL66" i="21" a="1"/>
  <c r="BR26" i="21" a="1"/>
  <c r="AP57" i="21" a="1"/>
  <c r="AA46" i="21" a="1"/>
  <c r="AV12" i="21" a="1"/>
  <c r="AV64" i="21" a="1"/>
  <c r="AA44" i="21" a="1"/>
  <c r="G36" i="21" a="1"/>
  <c r="H45" i="21" a="1"/>
  <c r="BJ33" i="21" a="1"/>
  <c r="BL44" i="21" a="1"/>
  <c r="BK26" i="21" a="1"/>
  <c r="BJ65" i="21" a="1"/>
  <c r="AX7" i="21" a="1"/>
  <c r="U24" i="21" a="1"/>
  <c r="V68" i="21" a="1"/>
  <c r="U70" i="21" a="1"/>
  <c r="U17" i="21" a="1"/>
  <c r="V16" i="21" a="1"/>
  <c r="AA58" i="21" a="1"/>
  <c r="AA23" i="21" a="1"/>
  <c r="O64" i="21" a="1"/>
  <c r="AX77" i="21" a="1"/>
  <c r="V72" i="21" a="1"/>
  <c r="U58" i="21" a="1"/>
  <c r="BK5" i="21" a="1"/>
  <c r="AV69" i="21" a="1"/>
  <c r="AC45" i="21" a="1"/>
  <c r="BR10" i="21" a="1"/>
  <c r="BS19" i="21" a="1"/>
  <c r="V30" i="21" a="1"/>
  <c r="H74" i="21" a="1"/>
  <c r="G35" i="21" a="1"/>
  <c r="AP52" i="21" a="1"/>
  <c r="BD65" i="21" a="1"/>
  <c r="BD13" i="21" a="1"/>
  <c r="M71" i="21" a="1"/>
  <c r="AO75" i="21" a="1"/>
  <c r="T41" i="21" a="1"/>
  <c r="F54" i="21" a="1"/>
  <c r="AW77" i="21" a="1"/>
  <c r="BJ50" i="21" a="1"/>
  <c r="T37" i="21" a="1"/>
  <c r="AI53" i="21" a="1"/>
  <c r="BC63" i="21" a="1"/>
  <c r="H20" i="21" a="1"/>
  <c r="M60" i="21" a="1"/>
  <c r="AH61" i="21" a="1"/>
  <c r="T66" i="21" a="1"/>
  <c r="AQ77" i="21" a="1"/>
  <c r="AJ10" i="21" a="1"/>
  <c r="AX71" i="21" a="1"/>
  <c r="U35" i="21" a="1"/>
  <c r="F30" i="21" a="1"/>
  <c r="AC32" i="21" a="1"/>
  <c r="AJ65" i="21" a="1"/>
  <c r="AJ11" i="21" a="1"/>
  <c r="V58" i="21" a="1"/>
  <c r="G33" i="21" a="1"/>
  <c r="O50" i="21" a="1"/>
  <c r="G5" i="21" a="1"/>
  <c r="AW46" i="21" a="1"/>
  <c r="AX23" i="21" a="1"/>
  <c r="BQ62" i="21" a="1"/>
  <c r="AV71" i="21" a="1"/>
  <c r="U52" i="21" a="1"/>
  <c r="AA68" i="21" a="1"/>
  <c r="N52" i="21" a="1"/>
  <c r="AI34" i="21" a="1"/>
  <c r="BD47" i="21" a="1"/>
  <c r="BR64" i="21" a="1"/>
  <c r="AV9" i="21" a="1"/>
  <c r="AH53" i="21" a="1"/>
  <c r="N70" i="21" a="1"/>
  <c r="BE67" i="21" a="1"/>
  <c r="AA29" i="21" a="1"/>
  <c r="O70" i="21" a="1"/>
  <c r="BK52" i="21" a="1"/>
  <c r="BJ16" i="21" a="1"/>
  <c r="BC11" i="21" a="1"/>
  <c r="BC69" i="21" a="1"/>
  <c r="BQ15" i="21" a="1"/>
  <c r="O31" i="21" a="1"/>
  <c r="AC14" i="21" a="1"/>
  <c r="BS64" i="21" a="1"/>
  <c r="BR75" i="21" a="1"/>
  <c r="AH18" i="21" a="1"/>
  <c r="BL45" i="21" a="1"/>
  <c r="AO35" i="21" a="1"/>
  <c r="T23" i="21" a="1"/>
  <c r="N58" i="21" a="1"/>
  <c r="AI54" i="21" a="1"/>
  <c r="AQ20" i="21" a="1"/>
  <c r="AV30" i="21" a="1"/>
  <c r="BJ11" i="21" a="1"/>
  <c r="AC8" i="21" a="1"/>
  <c r="AA70" i="21" a="1"/>
  <c r="BL69" i="21" a="1"/>
  <c r="AB62" i="21" a="1"/>
  <c r="BJ75" i="21" a="1"/>
  <c r="O52" i="21" a="1"/>
  <c r="AI47" i="21" a="1"/>
  <c r="G12" i="21" a="1"/>
  <c r="AV68" i="21" a="1"/>
  <c r="T13" i="21" a="1"/>
  <c r="O41" i="21" a="1"/>
  <c r="AO8" i="21" a="1"/>
  <c r="M23" i="21" a="1"/>
  <c r="AQ33" i="21" a="1"/>
  <c r="AQ25" i="21" a="1"/>
  <c r="BQ46" i="21" a="1"/>
  <c r="AQ24" i="21" a="1"/>
  <c r="V44" i="21" a="1"/>
  <c r="AW41" i="21" a="1"/>
  <c r="BE20" i="21" a="1"/>
  <c r="BD6" i="21" a="1"/>
  <c r="O44" i="21" a="1"/>
  <c r="BR69" i="21" a="1"/>
  <c r="O28" i="21" a="1"/>
  <c r="T65" i="21" a="1"/>
  <c r="AI18" i="21" a="1"/>
  <c r="BJ45" i="21" a="1"/>
  <c r="BE18" i="21" a="1"/>
  <c r="AJ64" i="21" a="1"/>
  <c r="BL9" i="21" a="1"/>
  <c r="BR47" i="21" a="1"/>
  <c r="AI69" i="21" a="1"/>
  <c r="AO51" i="21" a="1"/>
  <c r="BR12" i="21" a="1"/>
  <c r="BE71" i="21" a="1"/>
  <c r="V32" i="21" a="1"/>
  <c r="BD40" i="21" a="1"/>
  <c r="V35" i="21" a="1"/>
  <c r="AA55" i="21" a="1"/>
  <c r="V66" i="21" a="1"/>
  <c r="M50" i="21" a="1"/>
  <c r="BR54" i="21" a="1"/>
  <c r="U71" i="21" a="1"/>
  <c r="U33" i="21" a="1"/>
  <c r="AX42" i="21" a="1"/>
  <c r="AC17" i="21" a="1"/>
  <c r="AO44" i="21" a="1"/>
  <c r="AA26" i="21" a="1"/>
  <c r="AJ70" i="21" a="1"/>
  <c r="AX13" i="21" a="1"/>
  <c r="V10" i="21" a="1"/>
  <c r="BD35" i="21" a="1"/>
  <c r="BK57" i="21" a="1"/>
  <c r="AH23" i="21" a="1"/>
  <c r="AW19" i="21" a="1"/>
  <c r="M31" i="21" a="1"/>
  <c r="BL47" i="21" a="1"/>
  <c r="BJ59" i="21" a="1"/>
  <c r="V69" i="21" a="1"/>
  <c r="H48" i="21" a="1"/>
  <c r="AB73" i="21" a="1"/>
  <c r="T7" i="21" a="1"/>
  <c r="AQ54" i="21" a="1"/>
  <c r="AQ65" i="21" a="1"/>
  <c r="V5" i="21" a="1"/>
  <c r="AO32" i="21" a="1"/>
  <c r="AI67" i="21" a="1"/>
  <c r="AV44" i="21" a="1"/>
  <c r="F10" i="21" a="1"/>
  <c r="F18" i="21" a="1"/>
  <c r="AH10" i="21" a="1"/>
  <c r="AX57" i="21" a="1"/>
  <c r="AW64" i="21" a="1"/>
  <c r="BO76" i="21" a="1"/>
  <c r="AN7" i="21" a="1"/>
  <c r="AU34" i="21" a="1"/>
  <c r="L77" i="21" a="1"/>
  <c r="Y53" i="21" a="1"/>
  <c r="D10" i="21" a="1"/>
  <c r="AU40" i="21" a="1"/>
  <c r="Z23" i="21" a="1"/>
  <c r="L34" i="21" a="1"/>
  <c r="AG75" i="21" a="1"/>
  <c r="BH29" i="21" a="1"/>
  <c r="AF9" i="21" a="1"/>
  <c r="L17" i="21" a="1"/>
  <c r="BA5" i="21" a="1"/>
  <c r="D77" i="21" a="1"/>
  <c r="K48" i="21" a="1"/>
  <c r="Z41" i="21" a="1"/>
  <c r="AG31" i="21" a="1"/>
  <c r="S12" i="21" a="1"/>
  <c r="L74" i="21" a="1"/>
  <c r="D34" i="21" a="1"/>
  <c r="AN64" i="21" a="1"/>
  <c r="BP55" i="21" a="1"/>
  <c r="L55" i="21" a="1"/>
  <c r="BA71" i="21" a="1"/>
  <c r="AF5" i="21" a="1"/>
  <c r="AG29" i="21" a="1"/>
  <c r="Z66" i="21" a="1"/>
  <c r="R62" i="21" a="1"/>
  <c r="BA57" i="21" a="1"/>
  <c r="BH56" i="21" a="1"/>
  <c r="AF12" i="21" a="1"/>
  <c r="L31" i="21" a="1"/>
  <c r="AU28" i="21" a="1"/>
  <c r="BI38" i="21" a="1"/>
  <c r="AF47" i="21" a="1"/>
  <c r="BP61" i="21" a="1"/>
  <c r="S44" i="21" a="1"/>
  <c r="S71" i="21" a="1"/>
  <c r="BA67" i="21" a="1"/>
  <c r="R72" i="21" a="1"/>
  <c r="AF24" i="21" a="1"/>
  <c r="S41" i="21" a="1"/>
  <c r="BP16" i="21" a="1"/>
  <c r="AN30" i="21" a="1"/>
  <c r="BH24" i="21" a="1"/>
  <c r="AU31" i="21" a="1"/>
  <c r="S25" i="21" a="1"/>
  <c r="S36" i="21" a="1"/>
  <c r="BO54" i="21" a="1"/>
  <c r="E23" i="21" a="1"/>
  <c r="BB70" i="21" a="1"/>
  <c r="R10" i="21" a="1"/>
  <c r="AG5" i="21" a="1"/>
  <c r="Z35" i="21" a="1"/>
  <c r="BP60" i="21" a="1"/>
  <c r="BA40" i="21" a="1"/>
  <c r="Z19" i="21" a="1"/>
  <c r="AG8" i="21" a="1"/>
  <c r="BO22" i="21" a="1"/>
  <c r="E48" i="21" a="1"/>
  <c r="K44" i="21" a="1"/>
  <c r="AG64" i="21" a="1"/>
  <c r="AU74" i="21" a="1"/>
  <c r="D27" i="21" a="1"/>
  <c r="Y76" i="21" a="1"/>
  <c r="BO28" i="21" a="1"/>
  <c r="Y48" i="21" a="1"/>
  <c r="BI74" i="21" a="1"/>
  <c r="AG41" i="21" a="1"/>
  <c r="BA26" i="21" a="1"/>
  <c r="BA73" i="21" a="1"/>
  <c r="E46" i="21" a="1"/>
  <c r="BI5" i="21" a="1"/>
  <c r="R49" i="21" a="1"/>
  <c r="S6" i="21" a="1"/>
  <c r="Y43" i="21" a="1"/>
  <c r="K5" i="21" a="1"/>
  <c r="Z24" i="21" a="1"/>
  <c r="AM52" i="21" a="1"/>
  <c r="AF30" i="21" a="1"/>
  <c r="R32" i="21" a="1"/>
  <c r="BP17" i="21" a="1"/>
  <c r="BO62" i="21" a="1"/>
  <c r="AM57" i="21" a="1"/>
  <c r="BP33" i="21" a="1"/>
  <c r="AN11" i="21" a="1"/>
  <c r="S57" i="21" a="1"/>
  <c r="R44" i="21" a="1"/>
  <c r="BB7" i="21" a="1"/>
  <c r="BP66" i="21" a="1"/>
  <c r="BI72" i="21" a="1"/>
  <c r="E30" i="21" a="1"/>
  <c r="BH49" i="21" a="1"/>
  <c r="D72" i="21" a="1"/>
  <c r="BA23" i="21" a="1"/>
  <c r="AU76" i="21" a="1"/>
  <c r="AM56" i="21" a="1"/>
  <c r="BI12" i="21" a="1"/>
  <c r="L27" i="21" a="1"/>
  <c r="BA35" i="21" a="1"/>
  <c r="BO66" i="21" a="1"/>
  <c r="BI11" i="21" a="1"/>
  <c r="R9" i="21" a="1"/>
  <c r="BB45" i="21" a="1"/>
  <c r="AM77" i="21" a="1"/>
  <c r="BI50" i="21" a="1"/>
  <c r="BB67" i="21" a="1"/>
  <c r="E72" i="21" a="1"/>
  <c r="AU18" i="21" a="1"/>
  <c r="K51" i="21" a="1"/>
  <c r="BA53" i="21" a="1"/>
  <c r="E49" i="21" a="1"/>
  <c r="S28" i="21" a="1"/>
  <c r="AG23" i="21" a="1"/>
  <c r="D15" i="21" a="1"/>
  <c r="BB37" i="21" a="1"/>
  <c r="S19" i="21" a="1"/>
  <c r="R6" i="21" a="1"/>
  <c r="L72" i="21" a="1"/>
  <c r="E44" i="21" a="1"/>
  <c r="K28" i="21" a="1"/>
  <c r="E14" i="21" a="1"/>
  <c r="R27" i="21" a="1"/>
  <c r="AG39" i="21" a="1"/>
  <c r="Z68" i="21" a="1"/>
  <c r="AU60" i="21" a="1"/>
  <c r="BA28" i="21" a="1"/>
  <c r="AM15" i="21" a="1"/>
  <c r="BI34" i="21" a="1"/>
  <c r="BH71" i="21" a="1"/>
  <c r="K42" i="21" a="1"/>
  <c r="BH47" i="21" a="1"/>
  <c r="Y27" i="21" a="1"/>
  <c r="BH25" i="21" a="1"/>
  <c r="AN19" i="21" a="1"/>
  <c r="AN33" i="21" a="1"/>
  <c r="L71" i="21" a="1"/>
  <c r="L70" i="21" a="1"/>
  <c r="D25" i="29" a="1"/>
  <c r="BB44" i="21" a="1"/>
  <c r="AT5" i="21" a="1"/>
  <c r="BP28" i="21" a="1"/>
  <c r="AF54" i="21" a="1"/>
  <c r="BP15" i="21" a="1"/>
  <c r="BO72" i="21" a="1"/>
  <c r="BB71" i="21" a="1"/>
  <c r="BI51" i="21" a="1"/>
  <c r="S22" i="21" a="1"/>
  <c r="Y6" i="21" a="1"/>
  <c r="L43" i="21" a="1"/>
  <c r="Y30" i="21" a="1"/>
  <c r="D52" i="21" a="1"/>
  <c r="D29" i="21" a="1"/>
  <c r="Z30" i="21" a="1"/>
  <c r="AT35" i="21" a="1"/>
  <c r="S69" i="21" a="1"/>
  <c r="L46" i="21" a="1"/>
  <c r="AF70" i="21" a="1"/>
  <c r="AT22" i="21" a="1"/>
  <c r="AT15" i="21" a="1"/>
  <c r="AF50" i="21" a="1"/>
  <c r="Y8" i="21" a="1"/>
  <c r="BI52" i="21" a="1"/>
  <c r="AG50" i="21" a="1"/>
  <c r="BP6" i="21" a="1"/>
  <c r="AM16" i="21" a="1"/>
  <c r="Y21" i="21" a="1"/>
  <c r="BB30" i="21" a="1"/>
  <c r="Z49" i="21" a="1"/>
  <c r="AG24" i="21" a="1"/>
  <c r="BA33" i="21" a="1"/>
  <c r="Z54" i="21" a="1"/>
  <c r="R51" i="21" a="1"/>
  <c r="Z76" i="21" a="1"/>
  <c r="D64" i="21" a="1"/>
  <c r="BB51" i="21" a="1"/>
  <c r="AM33" i="21" a="1"/>
  <c r="Y55" i="21" a="1"/>
  <c r="R15" i="21" a="1"/>
  <c r="AT50" i="21" a="1"/>
  <c r="S13" i="21" a="1"/>
  <c r="BH36" i="21" a="1"/>
  <c r="L15" i="21" a="1"/>
  <c r="AF21" i="21" a="1"/>
  <c r="AT77" i="21" a="1"/>
  <c r="BO68" i="21" a="1"/>
  <c r="AT28" i="21" a="1"/>
  <c r="E9" i="21" a="1"/>
  <c r="BP8" i="21" a="1"/>
  <c r="S45" i="21" a="1"/>
  <c r="AU71" i="21" a="1"/>
  <c r="Z46" i="21" a="1"/>
  <c r="BO59" i="21" a="1"/>
  <c r="S77" i="21" a="1"/>
  <c r="AG56" i="21" a="1"/>
  <c r="AM44" i="21" a="1"/>
  <c r="E74" i="21" a="1"/>
  <c r="K54" i="21" a="1"/>
  <c r="AU53" i="21" a="1"/>
  <c r="Z63" i="21" a="1"/>
  <c r="Z28" i="21" a="1"/>
  <c r="AN43" i="21" a="1"/>
  <c r="AU38" i="21" a="1"/>
  <c r="BI77" i="21" a="1"/>
  <c r="AG67" i="21" a="1"/>
  <c r="AN36" i="21" a="1"/>
  <c r="BH7" i="21" a="1"/>
  <c r="AF64" i="21" a="1"/>
  <c r="BA39" i="21" a="1"/>
  <c r="S56" i="21" a="1"/>
  <c r="AM70" i="21" a="1"/>
  <c r="BP39" i="21" a="1"/>
  <c r="BB19" i="21" a="1"/>
  <c r="L50" i="21" a="1"/>
  <c r="BI21" i="21" a="1"/>
  <c r="AN72" i="21" a="1"/>
  <c r="AN18" i="21" a="1"/>
  <c r="AT59" i="21" a="1"/>
  <c r="BP20" i="21" a="1"/>
  <c r="AT44" i="21" a="1"/>
  <c r="E57" i="21" a="1"/>
  <c r="AM65" i="21" a="1"/>
  <c r="E58" i="21" a="1"/>
  <c r="E59" i="21" a="1"/>
  <c r="BI26" i="21" a="1"/>
  <c r="BI44" i="21" a="1"/>
  <c r="AF46" i="21" a="1"/>
  <c r="S76" i="21" a="1"/>
  <c r="BH52" i="21" a="1"/>
  <c r="BH13" i="21" a="1"/>
  <c r="S27" i="21" a="1"/>
  <c r="AM61" i="21" a="1"/>
  <c r="D63" i="21" a="1"/>
  <c r="AG43" i="21" a="1"/>
  <c r="AN49" i="21" a="1"/>
  <c r="BO24" i="21" a="1"/>
  <c r="Y42" i="21" a="1"/>
  <c r="Z21" i="21" a="1"/>
  <c r="BP63" i="21" a="1"/>
  <c r="AU64" i="21" a="1"/>
  <c r="AF59" i="21" a="1"/>
  <c r="AT68" i="21" a="1"/>
  <c r="K15" i="21" a="1"/>
  <c r="Y12" i="21" a="1"/>
  <c r="BP29" i="21" a="1"/>
  <c r="BB8" i="21" a="1"/>
  <c r="Z14" i="21" a="1"/>
  <c r="Z45" i="21" a="1"/>
  <c r="L53" i="21" a="1"/>
  <c r="BO19" i="21" a="1"/>
  <c r="BI48" i="21" a="1"/>
  <c r="BA66" i="21" a="1"/>
  <c r="Y33" i="21" a="1"/>
  <c r="BA9" i="21" a="1"/>
  <c r="BP41" i="21" a="1"/>
  <c r="BB46" i="21" a="1"/>
  <c r="BB13" i="21" a="1"/>
  <c r="AU14" i="21" a="1"/>
  <c r="BO58" i="21" a="1"/>
  <c r="BH45" i="21" a="1"/>
  <c r="AM68" i="21" a="1"/>
  <c r="BP7" i="21" a="1"/>
  <c r="L30" i="21" a="1"/>
  <c r="BH19" i="21" a="1"/>
  <c r="AU16" i="21" a="1"/>
  <c r="BI61" i="21" a="1"/>
  <c r="Y18" i="21" a="1"/>
  <c r="D74" i="21" a="1"/>
  <c r="AU19" i="21" a="1"/>
  <c r="E6" i="21" a="1"/>
  <c r="AU57" i="21" a="1"/>
  <c r="AN67" i="21" a="1"/>
  <c r="S42" i="21" a="1"/>
  <c r="D32" i="21" a="1"/>
  <c r="AG35" i="21" a="1"/>
  <c r="AF16" i="21" a="1"/>
  <c r="BP56" i="21" a="1"/>
  <c r="AF67" i="21" a="1"/>
  <c r="Y31" i="21" a="1"/>
  <c r="BH62" i="21" a="1"/>
  <c r="BA36" i="21" a="1"/>
  <c r="BO38" i="21" a="1"/>
  <c r="BO8" i="21" a="1"/>
  <c r="AF76" i="21" a="1"/>
  <c r="L63" i="21" a="1"/>
  <c r="AN29" i="21" a="1"/>
  <c r="R31" i="21" a="1"/>
  <c r="BI18" i="21" a="1"/>
  <c r="D46" i="21" a="1"/>
  <c r="Y51" i="21" a="1"/>
  <c r="Y44" i="21" a="1"/>
  <c r="BA70" i="21" a="1"/>
  <c r="AG6" i="21" a="1"/>
  <c r="BA59" i="21" a="1"/>
  <c r="Y13" i="21" a="1"/>
  <c r="S8" i="21" a="1"/>
  <c r="L7" i="21" a="1"/>
  <c r="Z72" i="21" a="1"/>
  <c r="BI66" i="21" a="1"/>
  <c r="S58" i="21" a="1"/>
  <c r="E33" i="21" a="1"/>
  <c r="AM14" i="21" a="1"/>
  <c r="Y23" i="21" a="1"/>
  <c r="AF57" i="21" a="1"/>
  <c r="AT11" i="21" a="1"/>
  <c r="AU77" i="21" a="1"/>
  <c r="BP68" i="21" a="1"/>
  <c r="BP70" i="21" a="1"/>
  <c r="L29" i="21" a="1"/>
  <c r="BA10" i="21" a="1"/>
  <c r="BB40" i="21" a="1"/>
  <c r="AF56" i="21" a="1"/>
  <c r="Z40" i="21" a="1"/>
  <c r="AT56" i="21" a="1"/>
  <c r="Z9" i="21" a="1"/>
  <c r="AT76" i="21" a="1"/>
  <c r="E27" i="21" a="1"/>
  <c r="AN55" i="21" a="1"/>
  <c r="AU73" i="21" a="1"/>
  <c r="BH34" i="21" a="1"/>
  <c r="BP64" i="21" a="1"/>
  <c r="E54" i="21" a="1"/>
  <c r="BH66" i="21" a="1"/>
  <c r="BB34" i="21" a="1"/>
  <c r="AT31" i="21" a="1"/>
  <c r="Z77" i="21" a="1"/>
  <c r="BI58" i="21" a="1"/>
  <c r="AM71" i="21" a="1"/>
  <c r="L14" i="21" a="1"/>
  <c r="AM48" i="21" a="1"/>
  <c r="E31" i="21" a="1"/>
  <c r="AN20" i="21" a="1"/>
  <c r="AU61" i="21" a="1"/>
  <c r="E55" i="21" a="1"/>
  <c r="AF71" i="21" a="1"/>
  <c r="BA76" i="21" a="1"/>
  <c r="Y24" i="21" a="1"/>
  <c r="D67" i="21" a="1"/>
  <c r="Y39" i="21" a="1"/>
  <c r="BA45" i="21" a="1"/>
  <c r="AF52" i="21" a="1"/>
  <c r="BO12" i="21" a="1"/>
  <c r="E25" i="21" a="1"/>
  <c r="Y60" i="21" a="1"/>
  <c r="AT16" i="21" a="1"/>
  <c r="BB21" i="21" a="1"/>
  <c r="BP10" i="21" a="1"/>
  <c r="R53" i="21" a="1"/>
  <c r="BP31" i="21" a="1"/>
  <c r="L20" i="21" a="1"/>
  <c r="BB27" i="21" a="1"/>
  <c r="BI53" i="21" a="1"/>
  <c r="AF18" i="21" a="1"/>
  <c r="BI56" i="21" a="1"/>
  <c r="BP58" i="21" a="1"/>
  <c r="Y71" i="21" a="1"/>
  <c r="R5" i="21" a="1"/>
  <c r="BO61" i="21" a="1"/>
  <c r="L65" i="21" a="1"/>
  <c r="AF6" i="21" a="1"/>
  <c r="AU39" i="21" a="1"/>
  <c r="BB54" i="21" a="1"/>
  <c r="R61" i="21" a="1"/>
  <c r="AG49" i="21" a="1"/>
  <c r="BI30" i="21" a="1"/>
  <c r="BP72" i="21" a="1"/>
  <c r="R55" i="21" a="1"/>
  <c r="D35" i="21" a="1"/>
  <c r="R36" i="21" a="1"/>
  <c r="BO46" i="21" a="1"/>
  <c r="K69" i="21" a="1"/>
  <c r="BB74" i="21" a="1"/>
  <c r="AN45" i="21" a="1"/>
  <c r="R57" i="21" a="1"/>
  <c r="L33" i="21" a="1"/>
  <c r="AF11" i="21" a="1"/>
  <c r="E40" i="21" a="1"/>
  <c r="BH60" i="21" a="1"/>
  <c r="BH61" i="21" a="1"/>
  <c r="AM25" i="21" a="1"/>
  <c r="AN70" i="21" a="1"/>
  <c r="E37" i="21" a="1"/>
  <c r="BB10" i="21" a="1"/>
  <c r="BA43" i="21" a="1"/>
  <c r="R39" i="21" a="1"/>
  <c r="L24" i="21" a="1"/>
  <c r="BO69" i="21" a="1"/>
  <c r="AU26" i="21" a="1"/>
  <c r="D20" i="21" a="1"/>
  <c r="BP57" i="21" a="1"/>
  <c r="Z37" i="21" a="1"/>
  <c r="BH44" i="21" a="1"/>
  <c r="Z44" i="21" a="1"/>
  <c r="R58" i="21" a="1"/>
  <c r="AM18" i="21" a="1"/>
  <c r="Y57" i="21" a="1"/>
  <c r="BB42" i="21" a="1"/>
  <c r="AN59" i="21" a="1"/>
  <c r="E64" i="21" a="1"/>
  <c r="AM58" i="21" a="1"/>
  <c r="Y37" i="21" a="1"/>
  <c r="R64" i="21" a="1"/>
  <c r="BO40" i="21" a="1"/>
  <c r="BB41" i="21" a="1"/>
  <c r="AM49" i="21" a="1"/>
  <c r="BB14" i="21" a="1"/>
  <c r="AM21" i="21" a="1"/>
  <c r="BB57" i="21" a="1"/>
  <c r="AT38" i="21" a="1"/>
  <c r="E66" i="21" a="1"/>
  <c r="Y14" i="21" a="1"/>
  <c r="K37" i="21" a="1"/>
  <c r="AN26" i="21" a="1"/>
  <c r="Y41" i="21" a="1"/>
  <c r="Y77" i="21" a="1"/>
  <c r="K76" i="21" a="1"/>
  <c r="AT25" i="21" a="1"/>
  <c r="D30" i="21" a="1"/>
  <c r="S63" i="21" a="1"/>
  <c r="AM63" i="21" a="1"/>
  <c r="AN32" i="21" a="1"/>
  <c r="BO56" i="21" a="1"/>
  <c r="BO53" i="21" a="1"/>
  <c r="E77" i="21" a="1"/>
  <c r="BI15" i="21" a="1"/>
  <c r="Z27" i="21" a="1"/>
  <c r="L35" i="21" a="1"/>
  <c r="BI16" i="21" a="1"/>
  <c r="K14" i="21" a="1"/>
  <c r="BB56" i="21" a="1"/>
  <c r="Z55" i="21" a="1"/>
  <c r="L10" i="21" a="1"/>
  <c r="K30" i="21" a="1"/>
  <c r="AM31" i="21" a="1"/>
  <c r="BB47" i="21" a="1"/>
  <c r="AG74" i="21" a="1"/>
  <c r="BO30" i="21" a="1"/>
  <c r="BP13" i="21" a="1"/>
  <c r="Y58" i="21" a="1"/>
  <c r="R59" i="21" a="1"/>
  <c r="BH5" i="21" a="1"/>
  <c r="AN8" i="21" a="1"/>
  <c r="BH57" i="21" a="1"/>
  <c r="E17" i="21" a="1"/>
  <c r="AU70" i="21" a="1"/>
  <c r="E75" i="21" a="1"/>
  <c r="AT48" i="21" a="1"/>
  <c r="AN74" i="21" a="1"/>
  <c r="BB24" i="21" a="1"/>
  <c r="Z70" i="21" a="1"/>
  <c r="Y17" i="21" a="1"/>
  <c r="L54" i="21" a="1"/>
  <c r="AN24" i="21" a="1"/>
  <c r="AN21" i="21" a="1"/>
  <c r="BA62" i="21" a="1"/>
  <c r="K68" i="21" a="1"/>
  <c r="E34" i="21" a="1"/>
  <c r="BA75" i="21" a="1"/>
  <c r="S31" i="21" a="1"/>
  <c r="AN27" i="21" a="1"/>
  <c r="AM72" i="21" a="1"/>
  <c r="D18" i="21" a="1"/>
  <c r="BB69" i="21" a="1"/>
  <c r="AU49" i="21" a="1"/>
  <c r="BO51" i="21" a="1"/>
  <c r="R37" i="21" a="1"/>
  <c r="K74" i="21" a="1"/>
  <c r="BH41" i="21" a="1"/>
  <c r="Y16" i="21" a="1"/>
  <c r="BI69" i="21" a="1"/>
  <c r="AU66" i="21" a="1"/>
  <c r="AM19" i="21" a="1"/>
  <c r="S49" i="21" a="1"/>
  <c r="BP48" i="21" a="1"/>
  <c r="AF51" i="21" a="1"/>
  <c r="AM11" i="21" a="1"/>
  <c r="R46" i="21" a="1"/>
  <c r="E76" i="21" a="1"/>
  <c r="BH32" i="21" a="1"/>
  <c r="AN9" i="21" a="1"/>
  <c r="AU50" i="21" a="1"/>
  <c r="BA29" i="21" a="1"/>
  <c r="AF32" i="21" a="1"/>
  <c r="BH9" i="21" a="1"/>
  <c r="AG12" i="21" a="1"/>
  <c r="AG7" i="21" a="1"/>
  <c r="L26" i="21" a="1"/>
  <c r="Y20" i="21" a="1"/>
  <c r="AM47" i="21" a="1"/>
  <c r="BH26" i="21" a="1"/>
  <c r="Y36" i="21" a="1"/>
  <c r="Z15" i="21" a="1"/>
  <c r="L19" i="21" a="1"/>
  <c r="AT53" i="21" a="1"/>
  <c r="AM9" i="21" a="1"/>
  <c r="L5" i="21" a="1"/>
  <c r="R24" i="21" a="1"/>
  <c r="K72" i="21" a="1"/>
  <c r="S29" i="21" a="1"/>
  <c r="S32" i="21" a="1"/>
  <c r="BA69" i="21" a="1"/>
  <c r="AF23" i="21" a="1"/>
  <c r="AF40" i="21" a="1"/>
  <c r="BB63" i="21" a="1"/>
  <c r="Z26" i="21" a="1"/>
  <c r="Z69" i="21" a="1"/>
  <c r="Y34" i="21" a="1"/>
  <c r="S68" i="21" a="1"/>
  <c r="R56" i="21" a="1"/>
  <c r="BI13" i="21" a="1"/>
  <c r="BH50" i="21" a="1"/>
  <c r="AF45" i="21" a="1"/>
  <c r="AT74" i="21" a="1"/>
  <c r="AM69" i="21" a="1"/>
  <c r="BB38" i="21" a="1"/>
  <c r="BO23" i="21" a="1"/>
  <c r="BH18" i="21" a="1"/>
  <c r="D71" i="21" a="1"/>
  <c r="BA27" i="21" a="1"/>
  <c r="AU69" i="21" a="1"/>
  <c r="BB60" i="21" a="1"/>
  <c r="S66" i="21" a="1"/>
  <c r="BH6" i="21" a="1"/>
  <c r="AG36" i="21" a="1"/>
  <c r="Y56" i="21" a="1"/>
  <c r="E51" i="21" a="1"/>
  <c r="Z61" i="21" a="1"/>
  <c r="BP50" i="21" a="1"/>
  <c r="K27" i="21" a="1"/>
  <c r="BA74" i="21" a="1"/>
  <c r="AU58" i="21" a="1"/>
  <c r="BA63" i="21" a="1"/>
  <c r="K70" i="21" a="1"/>
  <c r="Y73" i="21" a="1"/>
  <c r="D8" i="21" a="1"/>
  <c r="Z38" i="21" a="1"/>
  <c r="D43" i="21" a="1"/>
  <c r="AG69" i="21" a="1"/>
  <c r="R17" i="21" a="1"/>
  <c r="BI60" i="21" a="1"/>
  <c r="BH31" i="21" a="1"/>
  <c r="BA11" i="21" a="1"/>
  <c r="L8" i="21" a="1"/>
  <c r="AU55" i="21" a="1"/>
  <c r="BH12" i="21" a="1"/>
  <c r="AG53" i="21" a="1"/>
  <c r="BO34" i="21" a="1"/>
  <c r="BP47" i="21" a="1"/>
  <c r="AM29" i="21" a="1"/>
  <c r="BO21" i="21" a="1"/>
  <c r="AT72" i="21" a="1"/>
  <c r="E53" i="21" a="1"/>
  <c r="S59" i="21" a="1"/>
  <c r="BI36" i="21" a="1"/>
  <c r="Y25" i="21" a="1"/>
  <c r="AM22" i="21" a="1"/>
  <c r="AG54" i="21" a="1"/>
  <c r="AN35" i="21" a="1"/>
  <c r="BA37" i="21" a="1"/>
  <c r="BO13" i="21" a="1"/>
  <c r="AN28" i="21" a="1"/>
  <c r="D58" i="21" a="1"/>
  <c r="BI57" i="21" a="1"/>
  <c r="L42" i="21" a="1"/>
  <c r="S35" i="21" a="1"/>
  <c r="D51" i="21" a="1"/>
  <c r="AU65" i="21" a="1"/>
  <c r="D14" i="21" a="1"/>
  <c r="E52" i="21" a="1"/>
  <c r="AN39" i="21" a="1"/>
  <c r="BA44" i="21" a="1"/>
  <c r="BA16" i="21" a="1"/>
  <c r="AF22" i="21" a="1"/>
  <c r="BP27" i="21" a="1"/>
  <c r="BP38" i="21" a="1"/>
  <c r="AG9" i="21" a="1"/>
  <c r="BI31" i="21" a="1"/>
  <c r="R23" i="21" a="1"/>
  <c r="Y74" i="21" a="1"/>
  <c r="E25" i="29" a="1"/>
  <c r="AN77" i="21" a="1"/>
  <c r="Y69" i="21" a="1"/>
  <c r="L66" i="21" a="1"/>
  <c r="Z29" i="21" a="1"/>
  <c r="Z67" i="21" a="1"/>
  <c r="BB28" i="21" a="1"/>
  <c r="BB43" i="21" a="1"/>
  <c r="AG30" i="21" a="1"/>
  <c r="D44" i="21" a="1"/>
  <c r="S37" i="21" a="1"/>
  <c r="BB12" i="21" a="1"/>
  <c r="E13" i="21" a="1"/>
  <c r="K10" i="21" a="1"/>
  <c r="AN37" i="21" a="1"/>
  <c r="BH75" i="21" a="1"/>
  <c r="AM12" i="21" a="1"/>
  <c r="BO48" i="21" a="1"/>
  <c r="AF75" i="21" a="1"/>
  <c r="BI71" i="21" a="1"/>
  <c r="S30" i="21" a="1"/>
  <c r="BA41" i="21" a="1"/>
  <c r="AM28" i="21" a="1"/>
  <c r="AG65" i="21" a="1"/>
  <c r="AU30" i="21" a="1"/>
  <c r="R71" i="21" a="1"/>
  <c r="S18" i="21" a="1"/>
  <c r="E69" i="21" a="1"/>
  <c r="BP54" i="21" a="1"/>
  <c r="L21" i="21" a="1"/>
  <c r="BI7" i="21" a="1"/>
  <c r="BI32" i="21" a="1"/>
  <c r="BP36" i="21" a="1"/>
  <c r="K18" i="21" a="1"/>
  <c r="AM8" i="21" a="1"/>
  <c r="Y66" i="21" a="1"/>
  <c r="BB52" i="21" a="1"/>
  <c r="AU37" i="21" a="1"/>
  <c r="AF31" i="21" a="1"/>
  <c r="AF69" i="21" a="1"/>
  <c r="AF29" i="21" a="1"/>
  <c r="K24" i="21" a="1"/>
  <c r="BB65" i="21" a="1"/>
  <c r="BH38" i="21" a="1"/>
  <c r="AT52" i="21" a="1"/>
  <c r="AM5" i="21" a="1"/>
  <c r="AU48" i="21" a="1"/>
  <c r="BI49" i="21" a="1"/>
  <c r="AG10" i="21" a="1"/>
  <c r="D50" i="21" a="1"/>
  <c r="D59" i="21" a="1"/>
  <c r="S48" i="21" a="1"/>
  <c r="S46" i="21" a="1"/>
  <c r="AG13" i="21" a="1"/>
  <c r="AU63" i="21" a="1"/>
  <c r="BI24" i="21" a="1"/>
  <c r="Y65" i="21" a="1"/>
  <c r="AG16" i="21" a="1"/>
  <c r="BP76" i="21" a="1"/>
  <c r="D42" i="21" a="1"/>
  <c r="AU25" i="21" a="1"/>
  <c r="BB39" i="21" a="1"/>
  <c r="Y35" i="21" a="1"/>
  <c r="BO44" i="21" a="1"/>
  <c r="AN25" i="21" a="1"/>
  <c r="S55" i="21" a="1"/>
  <c r="BP62" i="21" a="1"/>
  <c r="AM62" i="21" a="1"/>
  <c r="AN34" i="21" a="1"/>
  <c r="S61" i="21" a="1"/>
  <c r="AF10" i="21" a="1"/>
  <c r="AN40" i="21" a="1"/>
  <c r="E71" i="21" a="1"/>
  <c r="R63" i="21" a="1"/>
  <c r="BB68" i="21" a="1"/>
  <c r="D60" i="21" a="1"/>
  <c r="AG33" i="21" a="1"/>
  <c r="R41" i="21" a="1"/>
  <c r="BH74" i="21" a="1"/>
  <c r="R65" i="21" a="1"/>
  <c r="Z22" i="21" a="1"/>
  <c r="BH20" i="21" a="1"/>
  <c r="BB61" i="21" a="1"/>
  <c r="D56" i="21" a="1"/>
  <c r="BH16" i="21" a="1"/>
  <c r="K49" i="21" a="1"/>
  <c r="S20" i="21" a="1"/>
  <c r="BB6" i="21" a="1"/>
  <c r="AN10" i="21" a="1"/>
  <c r="S23" i="21" a="1"/>
  <c r="BA51" i="21" a="1"/>
  <c r="AF61" i="21" a="1"/>
  <c r="L45" i="21" a="1"/>
  <c r="BA14" i="21" a="1"/>
  <c r="AU44" i="21" a="1"/>
  <c r="L38" i="21" a="1"/>
  <c r="AT7" i="21" a="1"/>
  <c r="D68" i="21" a="1"/>
  <c r="BP19" i="21" a="1"/>
  <c r="D48" i="21" a="1"/>
  <c r="BI43" i="21" a="1"/>
  <c r="K34" i="21" a="1"/>
  <c r="AT60" i="21" a="1"/>
  <c r="AU9" i="21" a="1"/>
  <c r="D5" i="21" a="1"/>
  <c r="BA47" i="21" a="1"/>
  <c r="BA42" i="21" a="1"/>
  <c r="BA64" i="21" a="1"/>
  <c r="AU24" i="21" a="1"/>
  <c r="D24" i="21" a="1"/>
  <c r="AN47" i="21" a="1"/>
  <c r="Z42" i="21" a="1"/>
  <c r="BI6" i="21" a="1"/>
  <c r="D31" i="21" a="1"/>
  <c r="Y19" i="21" a="1"/>
  <c r="Z8" i="21" a="1"/>
  <c r="AG71" i="21" a="1"/>
  <c r="Y28" i="21" a="1"/>
  <c r="BB77" i="21" a="1"/>
  <c r="AU7" i="21" a="1"/>
  <c r="S70" i="21" a="1"/>
  <c r="BB33" i="21" a="1"/>
  <c r="AU42" i="21" a="1"/>
  <c r="D49" i="21" a="1"/>
  <c r="K40" i="21" a="1"/>
  <c r="BP69" i="21" a="1"/>
  <c r="Z7" i="21" a="1"/>
  <c r="Z74" i="21" a="1"/>
  <c r="BA22" i="21" a="1"/>
  <c r="D75" i="21" a="1"/>
  <c r="Z31" i="21" a="1"/>
  <c r="AM10" i="21" a="1"/>
  <c r="L52" i="21" a="1"/>
  <c r="AN54" i="21" a="1"/>
  <c r="BP77" i="21" a="1"/>
  <c r="AT6" i="21" a="1"/>
  <c r="AN76" i="21" a="1"/>
  <c r="Z18" i="21" a="1"/>
  <c r="AT39" i="21" a="1"/>
  <c r="BP24" i="21" a="1"/>
  <c r="AT9" i="21" a="1"/>
  <c r="BB49" i="21" a="1"/>
  <c r="K26" i="21" a="1"/>
  <c r="R77" i="21" a="1"/>
  <c r="AN38" i="21" a="1"/>
  <c r="AU12" i="21" a="1"/>
  <c r="AU27" i="21" a="1"/>
  <c r="BI14" i="21" a="1"/>
  <c r="D47" i="21" a="1"/>
  <c r="E65" i="21" a="1"/>
  <c r="BP11" i="21" a="1"/>
  <c r="BA55" i="21" a="1"/>
  <c r="AN71" i="21" a="1"/>
  <c r="AT70" i="21" a="1"/>
  <c r="BP51" i="21" a="1"/>
  <c r="AU5" i="21" a="1"/>
  <c r="AF49" i="21" a="1"/>
  <c r="BH68" i="21" a="1"/>
  <c r="R11" i="21" a="1"/>
  <c r="L39" i="21" a="1"/>
  <c r="K50" i="21" a="1"/>
  <c r="L62" i="21" a="1"/>
  <c r="Z25" i="21" a="1"/>
  <c r="BI63" i="21" a="1"/>
  <c r="BI28" i="21" a="1"/>
  <c r="BP23" i="21" a="1"/>
  <c r="AG77" i="21" a="1"/>
  <c r="BO26" i="21" a="1"/>
  <c r="S26" i="21" a="1"/>
  <c r="AT42" i="21" a="1"/>
  <c r="BP21" i="21" a="1"/>
  <c r="AG63" i="21" a="1"/>
  <c r="Z60" i="21" a="1"/>
  <c r="BI20" i="21" a="1"/>
  <c r="AF44" i="21" a="1"/>
  <c r="BH11" i="21" a="1"/>
  <c r="AF66" i="21" a="1"/>
  <c r="AU15" i="21" a="1"/>
  <c r="AG45" i="21" a="1"/>
  <c r="R14" i="21" a="1"/>
  <c r="L40" i="21" a="1"/>
  <c r="AT33" i="21" a="1"/>
  <c r="K60" i="21" a="1"/>
  <c r="BO17" i="21" a="1"/>
  <c r="Z48" i="21" a="1"/>
  <c r="BB18" i="21" a="1"/>
  <c r="BA54" i="21" a="1"/>
  <c r="AT67" i="21" a="1"/>
  <c r="BI8" i="21" a="1"/>
  <c r="Z10" i="21" a="1"/>
  <c r="AN61" i="21" a="1"/>
  <c r="D69" i="21" a="1"/>
  <c r="BP49" i="21" a="1"/>
  <c r="AM51" i="21" a="1"/>
  <c r="S47" i="21" a="1"/>
  <c r="BA34" i="21" a="1"/>
  <c r="E28" i="21" a="1"/>
  <c r="K63" i="21" a="1"/>
  <c r="K19" i="21" a="1"/>
  <c r="BA15" i="21" a="1"/>
  <c r="AT17" i="21" a="1"/>
  <c r="K46" i="21" a="1"/>
  <c r="AF39" i="21" a="1"/>
  <c r="AN48" i="21" a="1"/>
  <c r="AU45" i="21" a="1"/>
  <c r="AU54" i="21" a="1"/>
  <c r="BO11" i="21" a="1"/>
  <c r="R29" i="21" a="1"/>
  <c r="BO14" i="21" a="1"/>
  <c r="BO18" i="21" a="1"/>
  <c r="AU23" i="21" a="1"/>
  <c r="BO5" i="21" a="1"/>
  <c r="D37" i="21" a="1"/>
  <c r="S67" i="21" a="1"/>
  <c r="BI19" i="21" a="1"/>
  <c r="Y7" i="21" a="1"/>
  <c r="AN46" i="21" a="1"/>
  <c r="BH70" i="21" a="1"/>
  <c r="AG17" i="21" a="1"/>
  <c r="AT49" i="21" a="1"/>
  <c r="BA31" i="21" a="1"/>
  <c r="R33" i="21" a="1"/>
  <c r="BO50" i="21" a="1"/>
  <c r="S72" i="21" a="1"/>
  <c r="BO9" i="21" a="1"/>
  <c r="AT61" i="21" a="1"/>
  <c r="AU20" i="21" a="1"/>
  <c r="K31" i="21" a="1"/>
  <c r="BH15" i="21" a="1"/>
  <c r="Z32" i="21" a="1"/>
  <c r="BP74" i="21" a="1"/>
  <c r="BO75" i="21" a="1"/>
  <c r="BA17" i="21" a="1"/>
  <c r="D73" i="21" a="1"/>
  <c r="AN41" i="21" a="1"/>
  <c r="BO32" i="21" a="1"/>
  <c r="AT21" i="21" a="1"/>
  <c r="AM74" i="21" a="1"/>
  <c r="K77" i="21" a="1"/>
  <c r="AM64" i="21" a="1"/>
  <c r="AU41" i="21" a="1"/>
  <c r="L67" i="21" a="1"/>
  <c r="BI55" i="21" a="1"/>
  <c r="BI46" i="21" a="1"/>
  <c r="AT55" i="21" a="1"/>
  <c r="AN73" i="21" a="1"/>
  <c r="AM36" i="21" a="1"/>
  <c r="E5" i="21" a="1"/>
  <c r="BO27" i="21" a="1"/>
  <c r="AM50" i="21" a="1"/>
  <c r="Y45" i="21" a="1"/>
  <c r="L6" i="21" a="1"/>
  <c r="AF28" i="21" a="1"/>
  <c r="AU35" i="21" a="1"/>
  <c r="E20" i="21" a="1"/>
  <c r="S73" i="21" a="1"/>
  <c r="Y68" i="21" a="1"/>
  <c r="AN63" i="21" a="1"/>
  <c r="E32" i="21" a="1"/>
  <c r="D65" i="21" a="1"/>
  <c r="R20" i="21" a="1"/>
  <c r="BO20" i="21" a="1"/>
  <c r="Z65" i="21" a="1"/>
  <c r="AF26" i="21" a="1"/>
  <c r="BO33" i="21" a="1"/>
  <c r="AF63" i="21" a="1"/>
  <c r="BI22" i="21" a="1"/>
  <c r="AN56" i="21" a="1"/>
  <c r="E50" i="21" a="1"/>
  <c r="AT27" i="21" a="1"/>
  <c r="BA77" i="21" a="1"/>
  <c r="AN6" i="21" a="1"/>
  <c r="AT69" i="21" a="1"/>
  <c r="AG34" i="21" a="1"/>
  <c r="AG28" i="21" a="1"/>
  <c r="S62" i="21" a="1"/>
  <c r="BH46" i="21" a="1"/>
  <c r="R68" i="21" a="1"/>
  <c r="BA12" i="21" a="1"/>
  <c r="BP46" i="21" a="1"/>
  <c r="AM46" i="21" a="1"/>
  <c r="BB23" i="21" a="1"/>
  <c r="L25" i="21" a="1"/>
  <c r="BP67" i="21" a="1"/>
  <c r="BB26" i="21" a="1"/>
  <c r="AF55" i="21" a="1"/>
  <c r="BH39" i="21" a="1"/>
  <c r="AN15" i="21" a="1"/>
  <c r="L11" i="21" a="1"/>
  <c r="D54" i="21" a="1"/>
  <c r="BI70" i="21" a="1"/>
  <c r="R73" i="21" a="1"/>
  <c r="S34" i="21" a="1"/>
  <c r="Y75" i="21" a="1"/>
  <c r="K64" i="21" a="1"/>
  <c r="AF8" i="21" a="1"/>
  <c r="BO7" i="21" a="1"/>
  <c r="Y70" i="21" a="1"/>
  <c r="AF42" i="21" a="1"/>
  <c r="S17" i="21" a="1"/>
  <c r="AM59" i="21" a="1"/>
  <c r="Y22" i="21" a="1"/>
  <c r="AG60" i="21" a="1"/>
  <c r="AN66" i="21" a="1"/>
  <c r="R67" i="21" a="1"/>
  <c r="BA58" i="21" a="1"/>
  <c r="E15" i="21" a="1"/>
  <c r="Y10" i="21" a="1"/>
  <c r="AT41" i="21" a="1"/>
  <c r="S40" i="21" a="1"/>
  <c r="AM20" i="21" a="1"/>
  <c r="Z11" i="21" a="1"/>
  <c r="AT12" i="21" a="1"/>
  <c r="L69" i="21" a="1"/>
  <c r="Z58" i="21" a="1"/>
  <c r="S21" i="21" a="1"/>
  <c r="L59" i="21" a="1"/>
  <c r="S24" i="21" a="1"/>
  <c r="S7" i="21" a="1"/>
  <c r="E22" i="21" a="1"/>
  <c r="AG73" i="21" a="1"/>
  <c r="AT32" i="21" a="1"/>
  <c r="AF15" i="21" a="1"/>
  <c r="BP14" i="21" a="1"/>
  <c r="BB48" i="21" a="1"/>
  <c r="D61" i="21" a="1"/>
  <c r="BA38" i="21" a="1"/>
  <c r="BH69" i="21" a="1"/>
  <c r="Z50" i="21" a="1"/>
  <c r="AG21" i="21" a="1"/>
  <c r="Z59" i="21" a="1"/>
  <c r="AU56" i="21" a="1"/>
  <c r="L18" i="21" a="1"/>
  <c r="Y47" i="21" a="1"/>
  <c r="AM35" i="21" a="1"/>
  <c r="AN16" i="21" a="1"/>
  <c r="R48" i="21" a="1"/>
  <c r="D62" i="21" a="1"/>
  <c r="R25" i="21" a="1"/>
  <c r="Y9" i="21" a="1"/>
  <c r="BO10" i="21" a="1"/>
  <c r="BB36" i="21" a="1"/>
  <c r="BB50" i="21" a="1"/>
  <c r="BO71" i="21" a="1"/>
  <c r="R38" i="21" a="1"/>
  <c r="BO73" i="21" a="1"/>
  <c r="AG11" i="21" a="1"/>
  <c r="BH14" i="21" a="1"/>
  <c r="AT37" i="21" a="1"/>
  <c r="AG38" i="21" a="1"/>
  <c r="D17" i="21" a="1"/>
  <c r="L36" i="21" a="1"/>
  <c r="D23" i="21" a="1"/>
  <c r="R35" i="21" a="1"/>
  <c r="Y32" i="21" a="1"/>
  <c r="BO16" i="21" a="1"/>
  <c r="E56" i="21" a="1"/>
  <c r="R45" i="21" a="1"/>
  <c r="AT23" i="21" a="1"/>
  <c r="BA30" i="21" a="1"/>
  <c r="K43" i="21" a="1"/>
  <c r="S38" i="21" a="1"/>
  <c r="L75" i="21" a="1"/>
  <c r="BI68" i="21" a="1"/>
  <c r="S74" i="21" a="1"/>
  <c r="AF14" i="21" a="1"/>
  <c r="E10" i="21" a="1"/>
  <c r="D41" i="21" a="1"/>
  <c r="BA32" i="21" a="1"/>
  <c r="BA21" i="21" a="1"/>
  <c r="BA49" i="21" a="1"/>
  <c r="BH37" i="21" a="1"/>
  <c r="S65" i="21" a="1"/>
  <c r="BA18" i="21" a="1"/>
  <c r="BH42" i="21" a="1"/>
  <c r="D57" i="21" a="1"/>
  <c r="BB32" i="21" a="1"/>
  <c r="BP59" i="21" a="1"/>
  <c r="E24" i="21" a="1"/>
  <c r="E67" i="21" a="1"/>
  <c r="BB72" i="21" a="1"/>
  <c r="BH77" i="21" a="1"/>
  <c r="D16" i="21" a="1"/>
  <c r="AG57" i="21" a="1"/>
  <c r="R30" i="21" a="1"/>
  <c r="AN52" i="21" a="1"/>
  <c r="BI73" i="21" a="1"/>
  <c r="E60" i="21" a="1"/>
  <c r="K62" i="21" a="1"/>
  <c r="AG51" i="21" a="1"/>
  <c r="AU6" i="21" a="1"/>
  <c r="BO60" i="21" a="1"/>
  <c r="Z39" i="21" a="1"/>
  <c r="L44" i="21" a="1"/>
  <c r="AT63" i="21" a="1"/>
  <c r="AT30" i="21" a="1"/>
  <c r="R19" i="21" a="1"/>
  <c r="AT62" i="21" a="1"/>
  <c r="L37" i="21" a="1"/>
  <c r="AG72" i="21" a="1"/>
  <c r="AT73" i="21" a="1"/>
  <c r="L60" i="21" a="1"/>
  <c r="AF27" i="21" a="1"/>
  <c r="K57" i="21" a="1"/>
  <c r="AN51" i="21" a="1"/>
  <c r="S53" i="21" a="1"/>
  <c r="AT36" i="21" a="1"/>
  <c r="BB73" i="21" a="1"/>
  <c r="BP22" i="21" a="1"/>
  <c r="AM54" i="21" a="1"/>
  <c r="E43" i="21" a="1"/>
  <c r="BH55" i="21" a="1"/>
  <c r="D45" i="21" a="1"/>
  <c r="Z52" i="21" a="1"/>
  <c r="AM24" i="21" a="1"/>
  <c r="BA65" i="21" a="1"/>
  <c r="AM26" i="21" a="1"/>
  <c r="Y52" i="21" a="1"/>
  <c r="BA46" i="21" a="1"/>
  <c r="BP52" i="21" a="1"/>
  <c r="D19" i="21" a="1"/>
  <c r="BH22" i="21" a="1"/>
  <c r="BH59" i="21" a="1"/>
  <c r="AT19" i="21" a="1"/>
  <c r="K9" i="21" a="1"/>
  <c r="D36" i="21" a="1"/>
  <c r="L12" i="21" a="1"/>
  <c r="BI54" i="21" a="1"/>
  <c r="AF17" i="21" a="1"/>
  <c r="K61" i="21" a="1"/>
  <c r="E7" i="21" a="1"/>
  <c r="AG58" i="21" a="1"/>
  <c r="AU22" i="21" a="1"/>
  <c r="BA60" i="21" a="1"/>
  <c r="AM55" i="21" a="1"/>
  <c r="BB29" i="21" a="1"/>
  <c r="K59" i="21" a="1"/>
  <c r="E39" i="21" a="1"/>
  <c r="Y46" i="21" a="1"/>
  <c r="R54" i="21" a="1"/>
  <c r="K6" i="21" a="1"/>
  <c r="R13" i="21" a="1"/>
  <c r="BP53" i="21" a="1"/>
  <c r="AF37" i="21" a="1"/>
  <c r="E8" i="21" a="1"/>
  <c r="Y26" i="21" a="1"/>
  <c r="BI35" i="21" a="1"/>
  <c r="D13" i="21" a="1"/>
  <c r="K73" i="21" a="1"/>
  <c r="L61" i="21" a="1"/>
  <c r="BI25" i="21" a="1"/>
  <c r="Y67" i="21" a="1"/>
  <c r="BH23" i="21" a="1"/>
  <c r="L16" i="21" a="1"/>
  <c r="BB64" i="21" a="1"/>
  <c r="R28" i="21" a="1"/>
  <c r="BP65" i="21" a="1"/>
  <c r="AM45" i="21" a="1"/>
  <c r="AU46" i="21" a="1"/>
  <c r="AG44" i="21" a="1"/>
  <c r="BI45" i="21" a="1"/>
  <c r="BH51" i="21" a="1"/>
  <c r="K7" i="21" a="1"/>
  <c r="S5" i="21" a="1"/>
  <c r="BB5" i="21" a="1"/>
  <c r="AM60" i="21" a="1"/>
  <c r="AM43" i="21" a="1"/>
  <c r="D11" i="21" a="1"/>
  <c r="AU47" i="21" a="1"/>
  <c r="AM76" i="21" a="1"/>
  <c r="AM6" i="21" a="1"/>
  <c r="BP45" i="21" a="1"/>
  <c r="Z16" i="21" a="1"/>
  <c r="BA20" i="21" a="1"/>
  <c r="AG76" i="21" a="1"/>
  <c r="D22" i="21" a="1"/>
  <c r="BO36" i="21" a="1"/>
  <c r="R60" i="21" a="1"/>
  <c r="AF35" i="21" a="1"/>
  <c r="K52" i="21" a="1"/>
  <c r="Y63" i="21" a="1"/>
  <c r="AT20" i="21" a="1"/>
  <c r="AF73" i="21" a="1"/>
  <c r="K17" i="21" a="1"/>
  <c r="BA25" i="21" a="1"/>
  <c r="BH72" i="21" a="1"/>
  <c r="AG25" i="21" a="1"/>
  <c r="S50" i="21" a="1"/>
  <c r="AG20" i="21" a="1"/>
  <c r="K11" i="21" a="1"/>
  <c r="D12" i="21" a="1"/>
  <c r="R69" i="21" a="1"/>
  <c r="AU62" i="21" a="1"/>
  <c r="BH17" i="21" a="1"/>
  <c r="BI40" i="21" a="1"/>
  <c r="AT40" i="21" a="1"/>
  <c r="Y40" i="21" a="1"/>
  <c r="BO35" i="21" a="1"/>
  <c r="R34" i="21" a="1"/>
  <c r="AG55" i="21" a="1"/>
  <c r="AU33" i="21" a="1"/>
  <c r="AU17" i="21" a="1"/>
  <c r="D76" i="21" a="1"/>
  <c r="AN53" i="21" a="1"/>
  <c r="BB58" i="21" a="1"/>
  <c r="BI64" i="21" a="1"/>
  <c r="AM53" i="21" a="1"/>
  <c r="BH33" i="21" a="1"/>
  <c r="Z6" i="21" a="1"/>
  <c r="D38" i="21" a="1"/>
  <c r="AM75" i="21" a="1"/>
  <c r="AN62" i="21" a="1"/>
  <c r="AT65" i="21" a="1"/>
  <c r="AF58" i="21" a="1"/>
  <c r="S33" i="21" a="1"/>
  <c r="BP37" i="21" a="1"/>
  <c r="D28" i="21" a="1"/>
  <c r="BB59" i="21" a="1"/>
  <c r="BP75" i="21" a="1"/>
  <c r="L41" i="21" a="1"/>
  <c r="BI42" i="21" a="1"/>
  <c r="BH65" i="21" a="1"/>
  <c r="AU8" i="21" a="1"/>
  <c r="BA6" i="21" a="1"/>
  <c r="AF33" i="21" a="1"/>
  <c r="AT29" i="21" a="1"/>
  <c r="BP12" i="21" a="1"/>
  <c r="AT13" i="21" a="1"/>
  <c r="AF7" i="21" a="1"/>
  <c r="S15" i="21" a="1"/>
  <c r="Z13" i="21" a="1"/>
  <c r="Y29" i="21" a="1"/>
  <c r="R26" i="21" a="1"/>
  <c r="AN31" i="21" a="1"/>
  <c r="BP71" i="21" a="1"/>
  <c r="BI9" i="21" a="1"/>
  <c r="L47" i="21" a="1"/>
  <c r="AU21" i="21" a="1"/>
  <c r="AF60" i="21" a="1"/>
  <c r="AU10" i="21" a="1"/>
  <c r="AG19" i="21" a="1"/>
  <c r="Z5" i="21" a="1"/>
  <c r="K22" i="21" a="1"/>
  <c r="K21" i="21" a="1"/>
  <c r="K39" i="21" a="1"/>
  <c r="AN22" i="21" a="1"/>
  <c r="AN65" i="21" a="1"/>
  <c r="BB66" i="21" a="1"/>
  <c r="BP18" i="21" a="1"/>
  <c r="D33" i="21" a="1"/>
  <c r="Y54" i="21" a="1"/>
  <c r="BI23" i="21" a="1"/>
  <c r="BI67" i="21" a="1"/>
  <c r="R52" i="21" a="1"/>
  <c r="D70" i="21" a="1"/>
  <c r="BO41" i="21" a="1"/>
  <c r="L57" i="21" a="1"/>
  <c r="AN13" i="21" a="1"/>
  <c r="AT47" i="21" a="1"/>
  <c r="BH27" i="21" a="1"/>
  <c r="BI62" i="21" a="1"/>
  <c r="E62" i="21" a="1"/>
  <c r="Z43" i="21" a="1"/>
  <c r="R18" i="21" a="1"/>
  <c r="AT75" i="21" a="1"/>
  <c r="R8" i="21" a="1"/>
  <c r="L48" i="21" a="1"/>
  <c r="BP32" i="21" a="1"/>
  <c r="E21" i="21" a="1"/>
  <c r="AU32" i="21" a="1"/>
  <c r="D6" i="21" a="1"/>
  <c r="BB31" i="21" a="1"/>
  <c r="AT24" i="21" a="1"/>
  <c r="BI47" i="21" a="1"/>
  <c r="BB53" i="21" a="1"/>
  <c r="AN23" i="21" a="1"/>
  <c r="AM27" i="21" a="1"/>
  <c r="K25" i="21" a="1"/>
  <c r="BO42" i="21" a="1"/>
  <c r="AU67" i="21" a="1"/>
  <c r="R7" i="21" a="1"/>
  <c r="E68" i="21" a="1"/>
  <c r="BA56" i="21" a="1"/>
  <c r="BI33" i="21" a="1"/>
  <c r="AM7" i="21" a="1"/>
  <c r="BH10" i="21" a="1"/>
  <c r="BO6" i="21" a="1"/>
  <c r="S75" i="21" a="1"/>
  <c r="BP44" i="21" a="1"/>
  <c r="AM23" i="21" a="1"/>
  <c r="BO74" i="21" a="1"/>
  <c r="R70" i="21" a="1"/>
  <c r="AT34" i="21" a="1"/>
  <c r="Y61" i="21" a="1"/>
  <c r="AG68" i="21" a="1"/>
  <c r="BB35" i="21" a="1"/>
  <c r="Z36" i="21" a="1"/>
  <c r="Z20" i="21" a="1"/>
  <c r="Z56" i="21" a="1"/>
  <c r="AT57" i="21" a="1"/>
  <c r="BO25" i="21" a="1"/>
  <c r="BA48" i="21" a="1"/>
  <c r="E36" i="21" a="1"/>
  <c r="AN75" i="21" a="1"/>
  <c r="AN42" i="21" a="1"/>
  <c r="AG62" i="21" a="1"/>
  <c r="BH53" i="21" a="1"/>
  <c r="AG70" i="21" a="1"/>
  <c r="R66" i="21" a="1"/>
  <c r="E11" i="21" a="1"/>
  <c r="L23" i="21" a="1"/>
  <c r="R16" i="21" a="1"/>
  <c r="AT71" i="21" a="1"/>
  <c r="AF41" i="21" a="1"/>
  <c r="AG27" i="21" a="1"/>
  <c r="K67" i="21" a="1"/>
  <c r="D66" i="21" a="1"/>
  <c r="AG46" i="21" a="1"/>
  <c r="AG42" i="21" a="1"/>
  <c r="K13" i="21" a="1"/>
  <c r="AM73" i="21" a="1"/>
  <c r="BO70" i="21" a="1"/>
  <c r="AM39" i="21" a="1"/>
  <c r="R76" i="21" a="1"/>
  <c r="AU52" i="21" a="1"/>
  <c r="BH67" i="21" a="1"/>
  <c r="BO52" i="21" a="1"/>
  <c r="AU36" i="21" a="1"/>
  <c r="BI10" i="21" a="1"/>
  <c r="Z75" i="21" a="1"/>
  <c r="AT45" i="21" a="1"/>
  <c r="E38" i="21" a="1"/>
  <c r="Z71" i="21" a="1"/>
  <c r="BA19" i="21" a="1"/>
  <c r="AF20" i="21" a="1"/>
  <c r="BI27" i="21" a="1"/>
  <c r="AG52" i="21" a="1"/>
  <c r="Y38" i="21" a="1"/>
  <c r="BB25" i="21" a="1"/>
  <c r="AN69" i="21" a="1"/>
  <c r="S52" i="21" a="1"/>
  <c r="E18" i="21" a="1"/>
  <c r="BO31" i="21" a="1"/>
  <c r="AG22" i="21" a="1"/>
  <c r="AM13" i="21" a="1"/>
  <c r="K55" i="21" a="1"/>
  <c r="AT18" i="21" a="1"/>
  <c r="BH54" i="21" a="1"/>
  <c r="AF74" i="21" a="1"/>
  <c r="AM17" i="21" a="1"/>
  <c r="AM30" i="21" a="1"/>
  <c r="BH48" i="21" a="1"/>
  <c r="R43" i="21" a="1"/>
  <c r="AU11" i="21" a="1"/>
  <c r="Z12" i="21" a="1"/>
  <c r="BP25" i="21" a="1"/>
  <c r="BA8" i="21" a="1"/>
  <c r="BP73" i="21" a="1"/>
  <c r="AT58" i="21" a="1"/>
  <c r="AG61" i="21" a="1"/>
  <c r="AG26" i="21" a="1"/>
  <c r="E42" i="21" a="1"/>
  <c r="AG47" i="21" a="1"/>
  <c r="K29" i="21" a="1"/>
  <c r="AN12" i="21" a="1"/>
  <c r="AT46" i="21" a="1"/>
  <c r="R22" i="21" a="1"/>
  <c r="S14" i="21" a="1"/>
  <c r="BO77" i="21" a="1"/>
  <c r="BA50" i="21" a="1"/>
  <c r="Z34" i="21" a="1"/>
  <c r="E47" i="21" a="1"/>
  <c r="E63" i="21" a="1"/>
  <c r="BB75" i="21" a="1"/>
  <c r="E41" i="21" a="1"/>
  <c r="BB22" i="21" a="1"/>
  <c r="K45" i="21" a="1"/>
  <c r="Y59" i="21" a="1"/>
  <c r="BO67" i="21" a="1"/>
  <c r="BI59" i="21" a="1"/>
  <c r="K36" i="21" a="1"/>
  <c r="AU75" i="21" a="1"/>
  <c r="AT10" i="21" a="1"/>
  <c r="BO63" i="21" a="1"/>
  <c r="BH64" i="21" a="1"/>
  <c r="BO29" i="21" a="1"/>
  <c r="BO43" i="21" a="1"/>
  <c r="AU68" i="21" a="1"/>
  <c r="BI41" i="21" a="1"/>
  <c r="BA61" i="21" a="1"/>
  <c r="BP35" i="21" a="1"/>
  <c r="K8" i="21" a="1"/>
  <c r="BH28" i="21" a="1"/>
  <c r="Y72" i="21" a="1"/>
  <c r="Z73" i="21" a="1"/>
  <c r="K33" i="21" a="1"/>
  <c r="S54" i="21" a="1"/>
  <c r="BI17" i="21" a="1"/>
  <c r="E26" i="21" a="1"/>
  <c r="BI75" i="21" a="1"/>
  <c r="Z47" i="21" a="1"/>
  <c r="E12" i="21" a="1"/>
  <c r="S16" i="21" a="1"/>
  <c r="AF34" i="21" a="1"/>
  <c r="AU59" i="21" a="1"/>
  <c r="L58" i="21" a="1"/>
  <c r="BB76" i="21" a="1"/>
  <c r="BO64" i="21" a="1"/>
  <c r="AM37" i="21" a="1"/>
  <c r="AG48" i="21" a="1"/>
  <c r="Y15" i="21" a="1"/>
  <c r="AG15" i="21" a="1"/>
  <c r="L13" i="21" a="1"/>
  <c r="BI76" i="21" a="1"/>
  <c r="L56" i="21" a="1"/>
  <c r="AG37" i="21" a="1"/>
  <c r="AG18" i="21" a="1"/>
  <c r="BH35" i="21" a="1"/>
  <c r="K65" i="21" a="1"/>
  <c r="AG59" i="21" a="1"/>
  <c r="E61" i="21" a="1"/>
  <c r="Z62" i="21" a="1"/>
  <c r="L76" i="21" a="1"/>
  <c r="K58" i="21" a="1"/>
  <c r="BH30" i="21" a="1"/>
  <c r="BA68" i="21" a="1"/>
  <c r="BA72" i="21" a="1"/>
  <c r="BA7" i="21" a="1"/>
  <c r="AT66" i="21" a="1"/>
  <c r="AF19" i="21" a="1"/>
  <c r="BH73" i="21" a="1"/>
  <c r="AF53" i="21" a="1"/>
  <c r="BB55" i="21" a="1"/>
  <c r="AF62" i="21" a="1"/>
  <c r="AT51" i="21" a="1"/>
  <c r="AU29" i="21" a="1"/>
  <c r="K53" i="21" a="1"/>
  <c r="L9" i="21" a="1"/>
  <c r="AN58" i="21" a="1"/>
  <c r="K38" i="21" a="1"/>
  <c r="Z53" i="21" a="1"/>
  <c r="E16" i="21" a="1"/>
  <c r="Z17" i="21" a="1"/>
  <c r="D7" i="21" a="1"/>
  <c r="BB15" i="21" a="1"/>
  <c r="D55" i="21" a="1"/>
  <c r="BI37" i="21" a="1"/>
  <c r="AT43" i="21" a="1"/>
  <c r="L68" i="21" a="1"/>
  <c r="D53" i="21" a="1"/>
  <c r="S43" i="21" a="1"/>
  <c r="AT14" i="21" a="1"/>
  <c r="AN5" i="21" a="1"/>
  <c r="AG40" i="21" a="1"/>
  <c r="AM32" i="21" a="1"/>
  <c r="BP43" i="21" a="1"/>
  <c r="AG32" i="21" a="1"/>
  <c r="D9" i="21" a="1"/>
  <c r="BH40" i="21" a="1"/>
  <c r="BH43" i="21" a="1"/>
  <c r="R40" i="21" a="1"/>
  <c r="AF25" i="21" a="1"/>
  <c r="AM34" i="21" a="1"/>
  <c r="BH63" i="21" a="1"/>
  <c r="K20" i="21" a="1"/>
  <c r="BI39" i="21" a="1"/>
  <c r="Y50" i="21" a="1"/>
  <c r="K12" i="21" a="1"/>
  <c r="AN50" i="21" a="1"/>
  <c r="AN14" i="21" a="1"/>
  <c r="D39" i="21" a="1"/>
  <c r="AF13" i="21" a="1"/>
  <c r="E35" i="21" a="1"/>
  <c r="R42" i="21" a="1"/>
  <c r="L32" i="21" a="1"/>
  <c r="BO57" i="21" a="1"/>
  <c r="AF48" i="21" a="1"/>
  <c r="BP42" i="21" a="1"/>
  <c r="BO15" i="21" a="1"/>
  <c r="K23" i="21" a="1"/>
  <c r="D26" i="21" a="1"/>
  <c r="AF72" i="21" a="1"/>
  <c r="BO45" i="21" a="1"/>
  <c r="Y49" i="21" a="1"/>
  <c r="BB20" i="21" a="1"/>
  <c r="K35" i="21" a="1"/>
  <c r="BO49" i="21" a="1"/>
  <c r="L22" i="21" a="1"/>
  <c r="AN60" i="21" a="1"/>
  <c r="BA52" i="21" a="1"/>
  <c r="AF38" i="21" a="1"/>
  <c r="BP9" i="21" a="1"/>
  <c r="AF68" i="21" a="1"/>
  <c r="K47" i="21" a="1"/>
  <c r="R21" i="21" a="1"/>
  <c r="AN44" i="21" a="1"/>
  <c r="BO39" i="21" a="1"/>
  <c r="AG14" i="21" a="1"/>
  <c r="Y64" i="21" a="1"/>
  <c r="K71" i="21" a="1"/>
  <c r="BP30" i="21" a="1"/>
  <c r="BB9" i="21" a="1"/>
  <c r="AN57" i="21" a="1"/>
  <c r="K75" i="21" a="1"/>
  <c r="AN17" i="21" a="1"/>
  <c r="BP5" i="21" a="1"/>
  <c r="BA13" i="21" a="1"/>
  <c r="L49" i="21" a="1"/>
  <c r="BH58" i="21" a="1"/>
  <c r="S64" i="21" a="1"/>
  <c r="BH8" i="21" a="1"/>
  <c r="AM42" i="21" a="1"/>
  <c r="AU13" i="21" a="1"/>
  <c r="Z64" i="21" a="1"/>
  <c r="Z33" i="21" a="1"/>
  <c r="AT64" i="21" a="1"/>
  <c r="E29" i="21" a="1"/>
  <c r="BP26" i="21" a="1"/>
  <c r="L64" i="21" a="1"/>
  <c r="BA24" i="21" a="1"/>
  <c r="AF65" i="21" a="1"/>
  <c r="AM67" i="21" a="1"/>
  <c r="Z57" i="21" a="1"/>
  <c r="BO55" i="21" a="1"/>
  <c r="BO37" i="21" a="1"/>
  <c r="BH21" i="21" a="1"/>
  <c r="BB11" i="21" a="1"/>
  <c r="AT26" i="21" a="1"/>
  <c r="S51" i="21" a="1"/>
  <c r="S60" i="21" a="1"/>
  <c r="BP40" i="21" a="1"/>
  <c r="BB62" i="21" a="1"/>
  <c r="K56" i="21" a="1"/>
  <c r="R12" i="21" a="1"/>
  <c r="BI29" i="21" a="1"/>
  <c r="L51" i="21" a="1"/>
  <c r="BB17" i="21" a="1"/>
  <c r="E45" i="21" a="1"/>
  <c r="S9" i="21" a="1"/>
  <c r="AF36" i="21" a="1"/>
  <c r="K66" i="21" a="1"/>
  <c r="D40" i="21" a="1"/>
  <c r="AG66" i="21" a="1"/>
  <c r="BP34" i="21" a="1"/>
  <c r="D21" i="21" a="1"/>
  <c r="L28" i="21" a="1"/>
  <c r="AM38" i="21" a="1"/>
  <c r="AM40" i="21" a="1"/>
  <c r="AU43" i="21" a="1"/>
  <c r="D25" i="21" a="1"/>
  <c r="BO65" i="21" a="1"/>
  <c r="AT8" i="21" a="1"/>
  <c r="R75" i="21" a="1"/>
  <c r="R50" i="21" a="1"/>
  <c r="AF77" i="21" a="1"/>
  <c r="R74" i="21" a="1"/>
  <c r="AM66" i="21" a="1"/>
  <c r="Y11" i="21" a="1"/>
  <c r="AF43" i="21" a="1"/>
  <c r="AT54" i="21" a="1"/>
  <c r="AM41" i="21" a="1"/>
  <c r="K41" i="21" a="1"/>
  <c r="AN68" i="21" a="1"/>
  <c r="S39" i="21" a="1"/>
  <c r="BB16" i="21" a="1"/>
  <c r="AU51" i="21" a="1"/>
  <c r="Z51" i="21" a="1"/>
  <c r="S11" i="21" a="1"/>
  <c r="S10" i="21" a="1"/>
  <c r="E70" i="21" a="1"/>
  <c r="K16" i="21" a="1"/>
  <c r="Y62" i="21" a="1"/>
  <c r="L73" i="21" a="1"/>
  <c r="E73" i="21" a="1"/>
  <c r="E19" i="21" a="1"/>
  <c r="K32" i="21" a="1"/>
  <c r="BO47" i="21" a="1"/>
  <c r="Y5" i="21" a="1"/>
  <c r="BH76" i="21" a="1"/>
  <c r="AU72" i="21" a="1"/>
  <c r="BI65" i="21" a="1"/>
  <c r="R47" i="21" a="1"/>
  <c r="AN47" i="35" l="1"/>
  <c r="AN52" i="35"/>
  <c r="AQ20" i="35"/>
  <c r="AN44" i="35"/>
  <c r="AQ22" i="35"/>
  <c r="AN49" i="35"/>
  <c r="AK10" i="35"/>
  <c r="AQ57" i="35"/>
  <c r="AN30" i="35"/>
  <c r="AN63" i="35"/>
  <c r="AK68" i="35"/>
  <c r="AQ33" i="35"/>
  <c r="AQ27" i="35"/>
  <c r="AT10" i="8"/>
  <c r="AK41" i="35"/>
  <c r="AQ70" i="35"/>
  <c r="AQ6" i="35"/>
  <c r="AN37" i="35"/>
  <c r="AK36" i="35"/>
  <c r="AG96" i="32"/>
  <c r="H83" i="33" s="1"/>
  <c r="AS54" i="32"/>
  <c r="L41" i="33" s="1"/>
  <c r="AG78" i="32"/>
  <c r="H65" i="33" s="1"/>
  <c r="AG45" i="32"/>
  <c r="H32" i="33" s="1"/>
  <c r="AS60" i="32"/>
  <c r="L47" i="33" s="1"/>
  <c r="AS124" i="32"/>
  <c r="L111" i="33" s="1"/>
  <c r="BE137" i="17"/>
  <c r="BE138" i="17"/>
  <c r="AV138" i="16"/>
  <c r="BD138" i="17"/>
  <c r="AW138" i="17"/>
  <c r="AW138" i="16"/>
  <c r="BA137" i="17"/>
  <c r="BA138" i="17"/>
  <c r="AZ138" i="17"/>
  <c r="AV138" i="17"/>
  <c r="AW64" i="21"/>
  <c r="AX57" i="21"/>
  <c r="AH10" i="21"/>
  <c r="F18" i="21"/>
  <c r="F10" i="21"/>
  <c r="AV44" i="21"/>
  <c r="AI67" i="21"/>
  <c r="AO32" i="21"/>
  <c r="V5" i="21"/>
  <c r="AQ65" i="21"/>
  <c r="AQ54" i="21"/>
  <c r="T7" i="21"/>
  <c r="AB73" i="21"/>
  <c r="H48" i="21"/>
  <c r="V69" i="21"/>
  <c r="BJ59" i="21"/>
  <c r="BL47" i="21"/>
  <c r="M31" i="21"/>
  <c r="AW19" i="21"/>
  <c r="AH23" i="21"/>
  <c r="BK57" i="21"/>
  <c r="BD35" i="21"/>
  <c r="V10" i="21"/>
  <c r="AX13" i="21"/>
  <c r="AJ70" i="21"/>
  <c r="AA26" i="21"/>
  <c r="AO44" i="21"/>
  <c r="AC17" i="21"/>
  <c r="AX42" i="21"/>
  <c r="U33" i="21"/>
  <c r="U71" i="21"/>
  <c r="BR54" i="21"/>
  <c r="M50" i="21"/>
  <c r="V66" i="21"/>
  <c r="AA55" i="21"/>
  <c r="V35" i="21"/>
  <c r="BD40" i="21"/>
  <c r="V32" i="21"/>
  <c r="BE71" i="21"/>
  <c r="BR12" i="21"/>
  <c r="AO51" i="21"/>
  <c r="AI69" i="21"/>
  <c r="BR47" i="21"/>
  <c r="BL9" i="21"/>
  <c r="AJ64" i="21"/>
  <c r="BE18" i="21"/>
  <c r="BJ45" i="21"/>
  <c r="AI18" i="21"/>
  <c r="T65" i="21"/>
  <c r="O28" i="21"/>
  <c r="BR69" i="21"/>
  <c r="O44" i="21"/>
  <c r="BD6" i="21"/>
  <c r="BE20" i="21"/>
  <c r="AW41" i="21"/>
  <c r="V44" i="21"/>
  <c r="AQ24" i="21"/>
  <c r="BQ46" i="21"/>
  <c r="AQ25" i="21"/>
  <c r="AQ33" i="21"/>
  <c r="M23" i="21"/>
  <c r="AO8" i="21"/>
  <c r="O41" i="21"/>
  <c r="T13" i="21"/>
  <c r="AV68" i="21"/>
  <c r="G12" i="21"/>
  <c r="AI47" i="21"/>
  <c r="O52" i="21"/>
  <c r="BJ75" i="21"/>
  <c r="AB62" i="21"/>
  <c r="BL69" i="21"/>
  <c r="AA70" i="21"/>
  <c r="AC8" i="21"/>
  <c r="BJ11" i="21"/>
  <c r="AV30" i="21"/>
  <c r="AQ20" i="21"/>
  <c r="AI54" i="21"/>
  <c r="N58" i="21"/>
  <c r="T23" i="21"/>
  <c r="AO35" i="21"/>
  <c r="BL45" i="21"/>
  <c r="AH18" i="21"/>
  <c r="BR75" i="21"/>
  <c r="BS64" i="21"/>
  <c r="AC14" i="21"/>
  <c r="O31" i="21"/>
  <c r="BQ15" i="21"/>
  <c r="BC69" i="21"/>
  <c r="BC11" i="21"/>
  <c r="BJ16" i="21"/>
  <c r="BK52" i="21"/>
  <c r="O70" i="21"/>
  <c r="AA29" i="21"/>
  <c r="BE67" i="21"/>
  <c r="N70" i="21"/>
  <c r="AH53" i="21"/>
  <c r="AV9" i="21"/>
  <c r="BR64" i="21"/>
  <c r="BD47" i="21"/>
  <c r="AI34" i="21"/>
  <c r="N52" i="21"/>
  <c r="AA68" i="21"/>
  <c r="U52" i="21"/>
  <c r="AV71" i="21"/>
  <c r="BQ62" i="21"/>
  <c r="AX23" i="21"/>
  <c r="AW46" i="21"/>
  <c r="G5" i="21"/>
  <c r="O50" i="21"/>
  <c r="G33" i="21"/>
  <c r="V58" i="21"/>
  <c r="AJ11" i="21"/>
  <c r="AJ65" i="21"/>
  <c r="AC32" i="21"/>
  <c r="F30" i="21"/>
  <c r="U35" i="21"/>
  <c r="AX71" i="21"/>
  <c r="AJ10" i="21"/>
  <c r="AQ77" i="21"/>
  <c r="T66" i="21"/>
  <c r="AH61" i="21"/>
  <c r="M60" i="21"/>
  <c r="H20" i="21"/>
  <c r="BC63" i="21"/>
  <c r="AI53" i="21"/>
  <c r="T37" i="21"/>
  <c r="BJ50" i="21"/>
  <c r="AW77" i="21"/>
  <c r="F54" i="21"/>
  <c r="T41" i="21"/>
  <c r="AO75" i="21"/>
  <c r="M71" i="21"/>
  <c r="BD13" i="21"/>
  <c r="BD65" i="21"/>
  <c r="AP52" i="21"/>
  <c r="G35" i="21"/>
  <c r="H74" i="21"/>
  <c r="V30" i="21"/>
  <c r="BS19" i="21"/>
  <c r="BR10" i="21"/>
  <c r="AC45" i="21"/>
  <c r="AV69" i="21"/>
  <c r="BK5" i="21"/>
  <c r="U58" i="21"/>
  <c r="V72" i="21"/>
  <c r="AX77" i="21"/>
  <c r="O64" i="21"/>
  <c r="AA23" i="21"/>
  <c r="AA58" i="21"/>
  <c r="V16" i="21"/>
  <c r="U17" i="21"/>
  <c r="U70" i="21"/>
  <c r="V68" i="21"/>
  <c r="U24" i="21"/>
  <c r="AX7" i="21"/>
  <c r="BJ65" i="21"/>
  <c r="BK26" i="21"/>
  <c r="BL44" i="21"/>
  <c r="BJ33" i="21"/>
  <c r="H45" i="21"/>
  <c r="G36" i="21"/>
  <c r="AA44" i="21"/>
  <c r="AV64" i="21"/>
  <c r="AV12" i="21"/>
  <c r="AA46" i="21"/>
  <c r="AP57" i="21"/>
  <c r="BR26" i="21"/>
  <c r="BL66" i="21"/>
  <c r="AQ8" i="21"/>
  <c r="AO65" i="21"/>
  <c r="BJ34" i="21"/>
  <c r="AV6" i="21"/>
  <c r="AC12" i="21"/>
  <c r="AW59" i="21"/>
  <c r="BE59" i="21"/>
  <c r="AX47" i="21"/>
  <c r="N47" i="21"/>
  <c r="BQ47" i="21"/>
  <c r="BR77" i="21"/>
  <c r="AQ73" i="21"/>
  <c r="T54" i="21"/>
  <c r="BR71" i="21"/>
  <c r="AP38" i="21"/>
  <c r="BL27" i="21"/>
  <c r="AC16" i="21"/>
  <c r="BR41" i="21"/>
  <c r="BE17" i="21"/>
  <c r="BC7" i="21"/>
  <c r="AX46" i="21"/>
  <c r="F16" i="21"/>
  <c r="BR7" i="21"/>
  <c r="BE24" i="21"/>
  <c r="BJ43" i="21"/>
  <c r="O6" i="21"/>
  <c r="BD5" i="21"/>
  <c r="BE23" i="21"/>
  <c r="AH37" i="21"/>
  <c r="AB31" i="21"/>
  <c r="BK6" i="21"/>
  <c r="AI38" i="21"/>
  <c r="AW49" i="21"/>
  <c r="BL20" i="21"/>
  <c r="V18" i="21"/>
  <c r="BK73" i="21"/>
  <c r="N21" i="21"/>
  <c r="BK28" i="21"/>
  <c r="F64" i="21"/>
  <c r="AH12" i="21"/>
  <c r="AO67" i="21"/>
  <c r="F23" i="21"/>
  <c r="U48" i="21"/>
  <c r="AJ60" i="21"/>
  <c r="BL23" i="21"/>
  <c r="AI13" i="21"/>
  <c r="V77" i="21"/>
  <c r="AW30" i="21"/>
  <c r="BE34" i="21"/>
  <c r="AC49" i="21"/>
  <c r="BR21" i="21"/>
  <c r="BJ53" i="21"/>
  <c r="V74" i="21"/>
  <c r="M74" i="21"/>
  <c r="BE11" i="21"/>
  <c r="M57" i="21"/>
  <c r="AA54" i="21"/>
  <c r="N31" i="21"/>
  <c r="BK63" i="21"/>
  <c r="AW28" i="21"/>
  <c r="O42" i="21"/>
  <c r="AP8" i="21"/>
  <c r="AI74" i="21"/>
  <c r="AW21" i="21"/>
  <c r="BL77" i="21"/>
  <c r="AQ57" i="21"/>
  <c r="BD77" i="21"/>
  <c r="AC10" i="21"/>
  <c r="BC68" i="21"/>
  <c r="H55" i="21"/>
  <c r="BS36" i="21"/>
  <c r="BE37" i="21"/>
  <c r="BE22" i="21"/>
  <c r="AA36" i="21"/>
  <c r="BE14" i="21"/>
  <c r="AC13" i="21"/>
  <c r="BK23" i="21"/>
  <c r="AA67" i="21"/>
  <c r="AC28" i="21"/>
  <c r="AP7" i="21"/>
  <c r="BR31" i="21"/>
  <c r="O25" i="21"/>
  <c r="BQ26" i="21"/>
  <c r="T36" i="21"/>
  <c r="AX59" i="21"/>
  <c r="AX9" i="21"/>
  <c r="AH5" i="21"/>
  <c r="T63" i="21"/>
  <c r="AQ62" i="21"/>
  <c r="AX52" i="21"/>
  <c r="H68" i="21"/>
  <c r="AV42" i="21"/>
  <c r="AA77" i="21"/>
  <c r="BJ52" i="21"/>
  <c r="F60" i="21"/>
  <c r="AB60" i="21"/>
  <c r="BD63" i="21"/>
  <c r="BS14" i="21"/>
  <c r="BJ28" i="21"/>
  <c r="AI77" i="21"/>
  <c r="BE13" i="21"/>
  <c r="BS5" i="21"/>
  <c r="H43" i="21"/>
  <c r="F46" i="21"/>
  <c r="H8" i="21"/>
  <c r="AB20" i="21"/>
  <c r="AO14" i="21"/>
  <c r="M42" i="21"/>
  <c r="M75" i="21"/>
  <c r="BC47" i="21"/>
  <c r="U19" i="21"/>
  <c r="BQ54" i="21"/>
  <c r="AB72" i="21"/>
  <c r="BC42" i="21"/>
  <c r="AV63" i="21"/>
  <c r="AV21" i="21"/>
  <c r="T74" i="21"/>
  <c r="AH52" i="21"/>
  <c r="BL55" i="21"/>
  <c r="M46" i="21"/>
  <c r="AB13" i="21"/>
  <c r="AI65" i="21"/>
  <c r="F62" i="21"/>
  <c r="O51" i="21"/>
  <c r="BE8" i="21"/>
  <c r="AO24" i="21"/>
  <c r="O5" i="21"/>
  <c r="AI12" i="21"/>
  <c r="AV29" i="21"/>
  <c r="AP39" i="21"/>
  <c r="AH7" i="21"/>
  <c r="BL18" i="21"/>
  <c r="H67" i="21"/>
  <c r="AW47" i="21"/>
  <c r="BL72" i="21"/>
  <c r="AA59" i="21"/>
  <c r="BK41" i="21"/>
  <c r="AV55" i="21"/>
  <c r="V76" i="21"/>
  <c r="AW35" i="21"/>
  <c r="AV41" i="21"/>
  <c r="AC43" i="21"/>
  <c r="AH56" i="21"/>
  <c r="AB32" i="21"/>
  <c r="AP61" i="21"/>
  <c r="O61" i="21"/>
  <c r="BS18" i="21"/>
  <c r="G25" i="29"/>
  <c r="AE10" i="33" s="1"/>
  <c r="AO76" i="21"/>
  <c r="AI40" i="21"/>
  <c r="N13" i="21"/>
  <c r="F27" i="21"/>
  <c r="V57" i="21"/>
  <c r="AI39" i="21"/>
  <c r="BR8" i="21"/>
  <c r="BR74" i="21"/>
  <c r="AB25" i="21"/>
  <c r="BJ64" i="21"/>
  <c r="AQ28" i="21"/>
  <c r="AB56" i="21"/>
  <c r="BL29" i="21"/>
  <c r="BD27" i="21"/>
  <c r="BS6" i="21"/>
  <c r="AQ31" i="21"/>
  <c r="F15" i="21"/>
  <c r="F53" i="21"/>
  <c r="O48" i="21"/>
  <c r="BK45" i="21"/>
  <c r="U59" i="21"/>
  <c r="T45" i="21"/>
  <c r="U16" i="21"/>
  <c r="AI63" i="21"/>
  <c r="BQ58" i="21"/>
  <c r="AV57" i="21"/>
  <c r="AH30" i="21"/>
  <c r="BK61" i="21"/>
  <c r="N74" i="21"/>
  <c r="BQ16" i="21"/>
  <c r="AB21" i="21"/>
  <c r="BC22" i="21"/>
  <c r="G46" i="21"/>
  <c r="AV62" i="21"/>
  <c r="AH69" i="21"/>
  <c r="V7" i="21"/>
  <c r="AB26" i="21"/>
  <c r="BQ28" i="21"/>
  <c r="BK68" i="21"/>
  <c r="O54" i="21"/>
  <c r="AI56" i="21"/>
  <c r="AO38" i="21"/>
  <c r="BS7" i="21"/>
  <c r="BL51" i="21"/>
  <c r="BR39" i="21"/>
  <c r="AB67" i="21"/>
  <c r="BS31" i="21"/>
  <c r="AW60" i="21"/>
  <c r="V36" i="21"/>
  <c r="BC77" i="21"/>
  <c r="F63" i="21"/>
  <c r="AV73" i="21"/>
  <c r="AC38" i="21"/>
  <c r="AX50" i="21"/>
  <c r="BL73" i="21"/>
  <c r="AH33" i="21"/>
  <c r="M65" i="21"/>
  <c r="AW14" i="21"/>
  <c r="AQ5" i="21"/>
  <c r="BQ38" i="21"/>
  <c r="BD34" i="21"/>
  <c r="AO52" i="21"/>
  <c r="BS27" i="21"/>
  <c r="T14" i="21"/>
  <c r="AV15" i="21"/>
  <c r="AV5" i="21"/>
  <c r="AW7" i="21"/>
  <c r="G15" i="21"/>
  <c r="H47" i="21"/>
  <c r="BD22" i="21"/>
  <c r="AB17" i="21"/>
  <c r="BC10" i="21"/>
  <c r="T69" i="21"/>
  <c r="AH22" i="21"/>
  <c r="G60" i="21"/>
  <c r="AV40" i="21"/>
  <c r="H23" i="21"/>
  <c r="G18" i="21"/>
  <c r="BR24" i="21"/>
  <c r="U46" i="21"/>
  <c r="AP6" i="21"/>
  <c r="AI36" i="21"/>
  <c r="N15" i="21"/>
  <c r="AQ40" i="21"/>
  <c r="BS56" i="21"/>
  <c r="AX28" i="21"/>
  <c r="AB19" i="21"/>
  <c r="AH20" i="21"/>
  <c r="BK59" i="21"/>
  <c r="G6" i="21"/>
  <c r="AA39" i="21"/>
  <c r="AP12" i="21"/>
  <c r="BR59" i="21"/>
  <c r="AO41" i="21"/>
  <c r="BS57" i="21"/>
  <c r="AP56" i="21"/>
  <c r="H50" i="21"/>
  <c r="AJ58" i="21"/>
  <c r="AQ70" i="21"/>
  <c r="BL37" i="21"/>
  <c r="BD23" i="21"/>
  <c r="AX32" i="21"/>
  <c r="AJ12" i="21"/>
  <c r="AX56" i="21"/>
  <c r="AX20" i="21"/>
  <c r="BC74" i="21"/>
  <c r="AW16" i="21"/>
  <c r="AA50" i="21"/>
  <c r="M20" i="21"/>
  <c r="BJ10" i="21"/>
  <c r="F34" i="21"/>
  <c r="V15" i="21"/>
  <c r="BR51" i="21"/>
  <c r="V56" i="21"/>
  <c r="BE7" i="21"/>
  <c r="U55" i="21"/>
  <c r="AH57" i="21"/>
  <c r="M68" i="21"/>
  <c r="H69" i="21"/>
  <c r="AP27" i="21"/>
  <c r="BK30" i="21"/>
  <c r="AP50" i="21"/>
  <c r="T38" i="21"/>
  <c r="AJ77" i="21"/>
  <c r="N7" i="21"/>
  <c r="M70" i="21"/>
  <c r="BR5" i="21"/>
  <c r="N6" i="21"/>
  <c r="F33" i="21"/>
  <c r="BR63" i="21"/>
  <c r="AI28" i="21"/>
  <c r="AO63" i="21"/>
  <c r="AA14" i="21"/>
  <c r="T32" i="21"/>
  <c r="BK36" i="21"/>
  <c r="BJ42" i="21"/>
  <c r="AB24" i="21"/>
  <c r="BC15" i="21"/>
  <c r="AB59" i="21"/>
  <c r="AB47" i="21"/>
  <c r="BL74" i="21"/>
  <c r="F44" i="21"/>
  <c r="F76" i="21"/>
  <c r="BR34" i="21"/>
  <c r="N62" i="21"/>
  <c r="H14" i="21"/>
  <c r="AP40" i="21"/>
  <c r="T20" i="21"/>
  <c r="AP24" i="21"/>
  <c r="AP11" i="21"/>
  <c r="BQ30" i="21"/>
  <c r="V71" i="21"/>
  <c r="AI29" i="21"/>
  <c r="AH49" i="21"/>
  <c r="BR13" i="21"/>
  <c r="N46" i="21"/>
  <c r="BR50" i="21"/>
  <c r="AH50" i="21"/>
  <c r="F19" i="21"/>
  <c r="G23" i="21"/>
  <c r="BD48" i="21"/>
  <c r="H51" i="21"/>
  <c r="AQ48" i="21"/>
  <c r="AA35" i="21"/>
  <c r="AC52" i="21"/>
  <c r="T11" i="21"/>
  <c r="BS53" i="21"/>
  <c r="N23" i="21"/>
  <c r="BE35" i="21"/>
  <c r="BD62" i="21"/>
  <c r="M76" i="21"/>
  <c r="BD39" i="21"/>
  <c r="G30" i="21"/>
  <c r="AH66" i="21"/>
  <c r="BQ64" i="21"/>
  <c r="BQ39" i="21"/>
  <c r="AB10" i="21"/>
  <c r="AH55" i="21"/>
  <c r="BD54" i="21"/>
  <c r="BL26" i="21"/>
  <c r="AX33" i="21"/>
  <c r="V63" i="21"/>
  <c r="AC22" i="21"/>
  <c r="F56" i="21"/>
  <c r="BL6" i="21"/>
  <c r="AH75" i="21"/>
  <c r="M17" i="21"/>
  <c r="BC8" i="21"/>
  <c r="AB50" i="21"/>
  <c r="AB69" i="21"/>
  <c r="BC43" i="21"/>
  <c r="BL61" i="21"/>
  <c r="AA74" i="21"/>
  <c r="M55" i="21"/>
  <c r="BR29" i="21"/>
  <c r="AI24" i="21"/>
  <c r="AQ55" i="21"/>
  <c r="BE10" i="21"/>
  <c r="BC28" i="21"/>
  <c r="BE48" i="21"/>
  <c r="V27" i="21"/>
  <c r="AC56" i="21"/>
  <c r="AI9" i="21"/>
  <c r="BQ59" i="21"/>
  <c r="AC42" i="21"/>
  <c r="M47" i="21"/>
  <c r="BJ66" i="21"/>
  <c r="U14" i="21"/>
  <c r="AA47" i="21"/>
  <c r="AX68" i="21"/>
  <c r="BR72" i="21"/>
  <c r="AO49" i="21"/>
  <c r="G51" i="21"/>
  <c r="AQ69" i="21"/>
  <c r="BL33" i="21"/>
  <c r="T31" i="21"/>
  <c r="V24" i="21"/>
  <c r="BL11" i="21"/>
  <c r="G9" i="21"/>
  <c r="BC24" i="21"/>
  <c r="V8" i="21"/>
  <c r="G29" i="21"/>
  <c r="AP55" i="21"/>
  <c r="BC27" i="21"/>
  <c r="BJ61" i="21"/>
  <c r="G21" i="21"/>
  <c r="AO11" i="21"/>
  <c r="AB64" i="21"/>
  <c r="U39" i="21"/>
  <c r="AB6" i="21"/>
  <c r="T21" i="21"/>
  <c r="G7" i="21"/>
  <c r="BE40" i="21"/>
  <c r="AQ14" i="21"/>
  <c r="BQ40" i="21"/>
  <c r="AW11" i="21"/>
  <c r="BR9" i="21"/>
  <c r="H37" i="21"/>
  <c r="BC39" i="21"/>
  <c r="BS49" i="21"/>
  <c r="BK58" i="21"/>
  <c r="BE66" i="21"/>
  <c r="BE38" i="21"/>
  <c r="AH48" i="21"/>
  <c r="G64" i="21"/>
  <c r="T49" i="21"/>
  <c r="BE69" i="21"/>
  <c r="N22" i="21"/>
  <c r="BQ21" i="21"/>
  <c r="U45" i="21"/>
  <c r="H49" i="21"/>
  <c r="H71" i="21"/>
  <c r="M44" i="21"/>
  <c r="BL24" i="21"/>
  <c r="V41" i="21"/>
  <c r="G16" i="21"/>
  <c r="AP15" i="21"/>
  <c r="BE19" i="21"/>
  <c r="BQ24" i="21"/>
  <c r="AV43" i="21"/>
  <c r="AQ10" i="21"/>
  <c r="U49" i="21"/>
  <c r="F74" i="21"/>
  <c r="M52" i="21"/>
  <c r="AQ17" i="21"/>
  <c r="BQ65" i="21"/>
  <c r="BS48" i="21"/>
  <c r="F26" i="21"/>
  <c r="AO61" i="21"/>
  <c r="AW71" i="21"/>
  <c r="F8" i="21"/>
  <c r="G38" i="21"/>
  <c r="AW65" i="21"/>
  <c r="AH28" i="21"/>
  <c r="BC48" i="21"/>
  <c r="AJ56" i="21"/>
  <c r="AJ48" i="21"/>
  <c r="T26" i="21"/>
  <c r="AP71" i="21"/>
  <c r="BL64" i="21"/>
  <c r="M24" i="21"/>
  <c r="BK32" i="21"/>
  <c r="H56" i="21"/>
  <c r="BJ71" i="21"/>
  <c r="BQ70" i="21"/>
  <c r="BC53" i="21"/>
  <c r="F13" i="21"/>
  <c r="BK51" i="21"/>
  <c r="BR33" i="21"/>
  <c r="N43" i="21"/>
  <c r="N37" i="21"/>
  <c r="AP44" i="21"/>
  <c r="BS29" i="21"/>
  <c r="V45" i="21"/>
  <c r="T6" i="21"/>
  <c r="AJ57" i="21"/>
  <c r="AA38" i="21"/>
  <c r="BK42" i="21"/>
  <c r="V65" i="21"/>
  <c r="V11" i="21"/>
  <c r="N63" i="21"/>
  <c r="U9" i="21"/>
  <c r="BK10" i="21"/>
  <c r="AV53" i="21"/>
  <c r="N25" i="21"/>
  <c r="BD68" i="21"/>
  <c r="F57" i="21"/>
  <c r="O69" i="21"/>
  <c r="G14" i="21"/>
  <c r="BJ13" i="21"/>
  <c r="AB53" i="21"/>
  <c r="G28" i="21"/>
  <c r="V31" i="21"/>
  <c r="BR11" i="21"/>
  <c r="AC19" i="21"/>
  <c r="BC19" i="21"/>
  <c r="U27" i="21"/>
  <c r="V9" i="21"/>
  <c r="BQ72" i="21"/>
  <c r="O60" i="21"/>
  <c r="V47" i="21"/>
  <c r="AB41" i="21"/>
  <c r="AB22" i="21"/>
  <c r="AI64" i="21"/>
  <c r="AB45" i="21"/>
  <c r="BR32" i="21"/>
  <c r="BS23" i="21"/>
  <c r="U15" i="21"/>
  <c r="U40" i="21"/>
  <c r="AB35" i="21"/>
  <c r="AX76" i="21"/>
  <c r="U51" i="21"/>
  <c r="AA27" i="21"/>
  <c r="T5" i="21"/>
  <c r="BR43" i="21"/>
  <c r="AA21" i="21"/>
  <c r="AI41" i="21"/>
  <c r="AA25" i="21"/>
  <c r="BK44" i="21"/>
  <c r="AB27" i="21"/>
  <c r="AW70" i="21"/>
  <c r="M61" i="21"/>
  <c r="AI59" i="21"/>
  <c r="N30" i="21"/>
  <c r="U57" i="21"/>
  <c r="M58" i="21"/>
  <c r="AW18" i="21"/>
  <c r="M37" i="21"/>
  <c r="BE60" i="21"/>
  <c r="AB76" i="21"/>
  <c r="AC25" i="21"/>
  <c r="AB9" i="21"/>
  <c r="U44" i="21"/>
  <c r="BK39" i="21"/>
  <c r="O68" i="21"/>
  <c r="T19" i="21"/>
  <c r="BE5" i="21"/>
  <c r="O75" i="21"/>
  <c r="H62" i="21"/>
  <c r="BK69" i="21"/>
  <c r="BS34" i="21"/>
  <c r="AO50" i="21"/>
  <c r="AV24" i="21"/>
  <c r="O76" i="21"/>
  <c r="AV70" i="21"/>
  <c r="AO25" i="21"/>
  <c r="BD38" i="21"/>
  <c r="BD57" i="21"/>
  <c r="BC16" i="21"/>
  <c r="AI68" i="21"/>
  <c r="H66" i="21"/>
  <c r="BS17" i="21"/>
  <c r="G27" i="21"/>
  <c r="AA22" i="21"/>
  <c r="AH67" i="21"/>
  <c r="U7" i="21"/>
  <c r="T8" i="21"/>
  <c r="AQ12" i="21"/>
  <c r="BS10" i="21"/>
  <c r="AA28" i="21"/>
  <c r="AX43" i="21"/>
  <c r="T48" i="21"/>
  <c r="BR44" i="21"/>
  <c r="O7" i="21"/>
  <c r="AH38" i="21"/>
  <c r="G50" i="21"/>
  <c r="H54" i="21"/>
  <c r="G73" i="21"/>
  <c r="T9" i="21"/>
  <c r="BS55" i="21"/>
  <c r="AA76" i="21"/>
  <c r="AJ22" i="21"/>
  <c r="O65" i="21"/>
  <c r="BR48" i="21"/>
  <c r="AC41" i="21"/>
  <c r="AA8" i="21"/>
  <c r="AW39" i="21"/>
  <c r="BQ74" i="21"/>
  <c r="BK11" i="21"/>
  <c r="M29" i="21"/>
  <c r="O15" i="21"/>
  <c r="AA31" i="21"/>
  <c r="AO21" i="21"/>
  <c r="M18" i="21"/>
  <c r="U21" i="21"/>
  <c r="BR6" i="21"/>
  <c r="G59" i="21"/>
  <c r="AP75" i="21"/>
  <c r="N38" i="21"/>
  <c r="AA64" i="21"/>
  <c r="BJ51" i="21"/>
  <c r="BK35" i="21"/>
  <c r="AP14" i="21"/>
  <c r="BD29" i="21"/>
  <c r="BC54" i="21"/>
  <c r="BE53" i="21"/>
  <c r="BC55" i="21"/>
  <c r="BE32" i="21"/>
  <c r="N5" i="21"/>
  <c r="BJ24" i="21"/>
  <c r="N32" i="21"/>
  <c r="BR23" i="21"/>
  <c r="BL32" i="21"/>
  <c r="U25" i="21"/>
  <c r="BJ8" i="21"/>
  <c r="BC37" i="21"/>
  <c r="AA43" i="21"/>
  <c r="BK18" i="21"/>
  <c r="AI37" i="21"/>
  <c r="T18" i="21"/>
  <c r="AI50" i="21"/>
  <c r="AW20" i="21"/>
  <c r="M38" i="21"/>
  <c r="N11" i="21"/>
  <c r="AI57" i="21"/>
  <c r="U67" i="21"/>
  <c r="AQ21" i="21"/>
  <c r="G54" i="21"/>
  <c r="BR61" i="21"/>
  <c r="AP66" i="21"/>
  <c r="V42" i="21"/>
  <c r="AC75" i="21"/>
  <c r="AJ30" i="21"/>
  <c r="AA11" i="21"/>
  <c r="M33" i="21"/>
  <c r="BD55" i="21"/>
  <c r="BR30" i="21"/>
  <c r="AH13" i="21"/>
  <c r="BK49" i="21"/>
  <c r="BS25" i="21"/>
  <c r="BQ63" i="21"/>
  <c r="T40" i="21"/>
  <c r="N55" i="21"/>
  <c r="O45" i="21"/>
  <c r="BJ39" i="21"/>
  <c r="BR53" i="21"/>
  <c r="AJ20" i="21"/>
  <c r="O74" i="21"/>
  <c r="BS46" i="21"/>
  <c r="AO56" i="21"/>
  <c r="AB43" i="21"/>
  <c r="AP41" i="21"/>
  <c r="AW58" i="21"/>
  <c r="AA60" i="21"/>
  <c r="AA12" i="21"/>
  <c r="BL56" i="21"/>
  <c r="F40" i="21"/>
  <c r="M51" i="21"/>
  <c r="BQ77" i="21"/>
  <c r="AB58" i="21"/>
  <c r="AC46" i="21"/>
  <c r="M11" i="21"/>
  <c r="BE63" i="21"/>
  <c r="U29" i="21"/>
  <c r="BC33" i="21"/>
  <c r="AP51" i="21"/>
  <c r="V61" i="21"/>
  <c r="AP22" i="21"/>
  <c r="BJ74" i="21"/>
  <c r="AC36" i="21"/>
  <c r="F12" i="21"/>
  <c r="AV52" i="21"/>
  <c r="H46" i="21"/>
  <c r="AW12" i="21"/>
  <c r="AO31" i="21"/>
  <c r="BS12" i="21"/>
  <c r="AQ61" i="21"/>
  <c r="BR36" i="21"/>
  <c r="BE15" i="21"/>
  <c r="BQ66" i="21"/>
  <c r="H24" i="21"/>
  <c r="AV61" i="21"/>
  <c r="AI25" i="21"/>
  <c r="BJ19" i="21"/>
  <c r="AI76" i="21"/>
  <c r="F51" i="21"/>
  <c r="BK15" i="21"/>
  <c r="AH9" i="21"/>
  <c r="AX65" i="21"/>
  <c r="F28" i="21"/>
  <c r="AQ32" i="21"/>
  <c r="BD52" i="21"/>
  <c r="O14" i="21"/>
  <c r="AJ66" i="21"/>
  <c r="G17" i="21"/>
  <c r="AC9" i="21"/>
  <c r="AC71" i="21"/>
  <c r="BD26" i="21"/>
  <c r="BJ72" i="21"/>
  <c r="N18" i="21"/>
  <c r="H33" i="21"/>
  <c r="AV31" i="21"/>
  <c r="BS30" i="21"/>
  <c r="V55" i="21"/>
  <c r="V14" i="21"/>
  <c r="AI62" i="21"/>
  <c r="AJ45" i="21"/>
  <c r="G39" i="21"/>
  <c r="M8" i="21"/>
  <c r="AV36" i="21"/>
  <c r="AX74" i="21"/>
  <c r="O71" i="21"/>
  <c r="AH32" i="21"/>
  <c r="AB63" i="21"/>
  <c r="AW29" i="21"/>
  <c r="BR65" i="21"/>
  <c r="AO45" i="21"/>
  <c r="N59" i="21"/>
  <c r="BR22" i="21"/>
  <c r="V29" i="21"/>
  <c r="U50" i="21"/>
  <c r="AO10" i="21"/>
  <c r="O49" i="21"/>
  <c r="T52" i="21"/>
  <c r="AJ38" i="21"/>
  <c r="BQ19" i="21"/>
  <c r="AB68" i="21"/>
  <c r="AH41" i="21"/>
  <c r="N51" i="21"/>
  <c r="BS61" i="21"/>
  <c r="AI26" i="21"/>
  <c r="AA13" i="21"/>
  <c r="BR45" i="21"/>
  <c r="BS33" i="21"/>
  <c r="AJ63" i="21"/>
  <c r="AJ31" i="21"/>
  <c r="F66" i="21"/>
  <c r="AJ8" i="21"/>
  <c r="BR17" i="21"/>
  <c r="AH71" i="21"/>
  <c r="BK56" i="21"/>
  <c r="BD18" i="21"/>
  <c r="BD45" i="21"/>
  <c r="BE28" i="21"/>
  <c r="BQ10" i="21"/>
  <c r="BJ40" i="21"/>
  <c r="AW72" i="21"/>
  <c r="AJ53" i="21"/>
  <c r="AQ47" i="21"/>
  <c r="H35" i="21"/>
  <c r="G48" i="21"/>
  <c r="F65" i="21"/>
  <c r="AI10" i="21"/>
  <c r="O59" i="21"/>
  <c r="AC54" i="21"/>
  <c r="BS9" i="21"/>
  <c r="U20" i="21"/>
  <c r="BS43" i="21"/>
  <c r="AJ6" i="21"/>
  <c r="BQ8" i="21"/>
  <c r="H60" i="21"/>
  <c r="AA62" i="21"/>
  <c r="M6" i="21"/>
  <c r="AV67" i="21"/>
  <c r="T73" i="21"/>
  <c r="BC34" i="21"/>
  <c r="BJ37" i="21"/>
  <c r="AW43" i="21"/>
  <c r="AP32" i="21"/>
  <c r="N71" i="21"/>
  <c r="AQ75" i="21"/>
  <c r="U65" i="21"/>
  <c r="BE33" i="21"/>
  <c r="AX67" i="21"/>
  <c r="AW76" i="21"/>
  <c r="BE45" i="21"/>
  <c r="AP53" i="21"/>
  <c r="AJ47" i="21"/>
  <c r="AQ27" i="21"/>
  <c r="BJ77" i="21"/>
  <c r="AW13" i="21"/>
  <c r="M27" i="21"/>
  <c r="N56" i="21"/>
  <c r="AQ15" i="21"/>
  <c r="AW27" i="21"/>
  <c r="AP70" i="21"/>
  <c r="AQ18" i="21"/>
  <c r="BE43" i="21"/>
  <c r="AC30" i="21"/>
  <c r="T64" i="21"/>
  <c r="F50" i="21"/>
  <c r="H9" i="21"/>
  <c r="M41" i="21"/>
  <c r="AO16" i="21"/>
  <c r="BQ27" i="21"/>
  <c r="BK67" i="21"/>
  <c r="AJ37" i="21"/>
  <c r="G34" i="21"/>
  <c r="AX12" i="21"/>
  <c r="M26" i="21"/>
  <c r="BJ7" i="21"/>
  <c r="BK13" i="21"/>
  <c r="BK40" i="21"/>
  <c r="AQ72" i="21"/>
  <c r="AO46" i="21"/>
  <c r="AJ62" i="21"/>
  <c r="AO57" i="21"/>
  <c r="F37" i="21"/>
  <c r="BK33" i="21"/>
  <c r="AH54" i="21"/>
  <c r="BK71" i="21"/>
  <c r="AA5" i="21"/>
  <c r="BL68" i="21"/>
  <c r="AH51" i="21"/>
  <c r="AB15" i="21"/>
  <c r="F31" i="21"/>
  <c r="AX40" i="21"/>
  <c r="BQ11" i="21"/>
  <c r="BR18" i="21"/>
  <c r="AI8" i="21"/>
  <c r="BE42" i="21"/>
  <c r="BL67" i="21"/>
  <c r="BC67" i="21"/>
  <c r="BE75" i="21"/>
  <c r="O55" i="21"/>
  <c r="AA20" i="21"/>
  <c r="AI30" i="21"/>
  <c r="BD37" i="21"/>
  <c r="BS76" i="21"/>
  <c r="AW17" i="21"/>
  <c r="AA57" i="21"/>
  <c r="AP58" i="21"/>
  <c r="BD19" i="21"/>
  <c r="H44" i="21"/>
  <c r="AC76" i="21"/>
  <c r="AI7" i="21"/>
  <c r="BS16" i="21"/>
  <c r="BL36" i="21"/>
  <c r="AI23" i="21"/>
  <c r="BD51" i="21"/>
  <c r="BE12" i="21"/>
  <c r="BE26" i="21"/>
  <c r="M45" i="21"/>
  <c r="T17" i="21"/>
  <c r="U28" i="21"/>
  <c r="BJ68" i="21"/>
  <c r="BD42" i="21"/>
  <c r="V20" i="21"/>
  <c r="BL21" i="21"/>
  <c r="AB5" i="21"/>
  <c r="AH15" i="21"/>
  <c r="AV22" i="21"/>
  <c r="AB33" i="21"/>
  <c r="AX25" i="21"/>
  <c r="AQ67" i="21"/>
  <c r="U73" i="21"/>
  <c r="V34" i="21"/>
  <c r="M28" i="21"/>
  <c r="AJ51" i="21"/>
  <c r="AC68" i="21"/>
  <c r="BJ69" i="21"/>
  <c r="AV8" i="21"/>
  <c r="AI72" i="21"/>
  <c r="V43" i="21"/>
  <c r="BL34" i="21"/>
  <c r="AV34" i="21"/>
  <c r="BQ37" i="21"/>
  <c r="AW75" i="21"/>
  <c r="BR42" i="21"/>
  <c r="AP69" i="21"/>
  <c r="N16" i="21"/>
  <c r="AQ53" i="21"/>
  <c r="BD72" i="21"/>
  <c r="AO17" i="21"/>
  <c r="BD67" i="21"/>
  <c r="AX21" i="21"/>
  <c r="AP42" i="21"/>
  <c r="AB65" i="21"/>
  <c r="AO53" i="21"/>
  <c r="BJ14" i="21"/>
  <c r="BC62" i="21"/>
  <c r="AB12" i="21"/>
  <c r="AC34" i="21"/>
  <c r="T44" i="21"/>
  <c r="BS22" i="21"/>
  <c r="BD11" i="21"/>
  <c r="AC48" i="21"/>
  <c r="AX19" i="21"/>
  <c r="G13" i="21"/>
  <c r="O36" i="21"/>
  <c r="BJ38" i="21"/>
  <c r="BQ76" i="21"/>
  <c r="AW74" i="21"/>
  <c r="BL62" i="21"/>
  <c r="BJ35" i="21"/>
  <c r="BC17" i="21"/>
  <c r="AI58" i="21"/>
  <c r="AX29" i="21"/>
  <c r="AC67" i="21"/>
  <c r="AO60" i="21"/>
  <c r="BS59" i="21"/>
  <c r="AO72" i="21"/>
  <c r="AA75" i="21"/>
  <c r="AQ63" i="21"/>
  <c r="AJ18" i="21"/>
  <c r="BJ20" i="21"/>
  <c r="AQ35" i="21"/>
  <c r="G62" i="21"/>
  <c r="G67" i="21"/>
  <c r="AO9" i="21"/>
  <c r="F29" i="21"/>
  <c r="BD60" i="21"/>
  <c r="AP21" i="21"/>
  <c r="AQ76" i="21"/>
  <c r="BK43" i="21"/>
  <c r="BE77" i="21"/>
  <c r="N10" i="21"/>
  <c r="M13" i="21"/>
  <c r="BD49" i="21"/>
  <c r="AX41" i="21"/>
  <c r="O39" i="21"/>
  <c r="BK7" i="21"/>
  <c r="AJ32" i="21"/>
  <c r="AQ19" i="21"/>
  <c r="G19" i="21"/>
  <c r="V40" i="21"/>
  <c r="BJ27" i="21"/>
  <c r="AA9" i="21"/>
  <c r="AI46" i="21"/>
  <c r="BK16" i="21"/>
  <c r="BK76" i="21"/>
  <c r="AP30" i="21"/>
  <c r="BR58" i="21"/>
  <c r="T51" i="21"/>
  <c r="BD56" i="21"/>
  <c r="AO13" i="21"/>
  <c r="AP49" i="21"/>
  <c r="BR20" i="21"/>
  <c r="H21" i="21"/>
  <c r="BL17" i="21"/>
  <c r="AH58" i="21"/>
  <c r="T61" i="21"/>
  <c r="BK29" i="21"/>
  <c r="BL31" i="21"/>
  <c r="AI20" i="21"/>
  <c r="H29" i="21"/>
  <c r="AJ43" i="21"/>
  <c r="BC35" i="21"/>
  <c r="F49" i="21"/>
  <c r="BK25" i="21"/>
  <c r="H10" i="21"/>
  <c r="BJ31" i="21"/>
  <c r="AJ19" i="21"/>
  <c r="N53" i="21"/>
  <c r="BE55" i="21"/>
  <c r="BE21" i="21"/>
  <c r="BE58" i="21"/>
  <c r="AQ50" i="21"/>
  <c r="AW31" i="21"/>
  <c r="AP28" i="21"/>
  <c r="AC20" i="21"/>
  <c r="BK46" i="21"/>
  <c r="BK34" i="21"/>
  <c r="AI32" i="21"/>
  <c r="M64" i="21"/>
  <c r="H25" i="29"/>
  <c r="AE11" i="33" s="1"/>
  <c r="AQ56" i="21"/>
  <c r="BK9" i="21"/>
  <c r="BC9" i="21"/>
  <c r="BE36" i="21"/>
  <c r="O66" i="21"/>
  <c r="G75" i="21"/>
  <c r="BL5" i="21"/>
  <c r="O62" i="21"/>
  <c r="AV33" i="21"/>
  <c r="F21" i="21"/>
  <c r="BC38" i="21"/>
  <c r="AC33" i="21"/>
  <c r="BC36" i="21"/>
  <c r="AQ51" i="21"/>
  <c r="M56" i="21"/>
  <c r="BR40" i="21"/>
  <c r="G10" i="21"/>
  <c r="BE31" i="21"/>
  <c r="BQ71" i="21"/>
  <c r="AX66" i="21"/>
  <c r="AB54" i="21"/>
  <c r="BD73" i="21"/>
  <c r="H53" i="21"/>
  <c r="AO30" i="21"/>
  <c r="BC18" i="21"/>
  <c r="BL14" i="21"/>
  <c r="U34" i="21"/>
  <c r="BC20" i="21"/>
  <c r="H19" i="21"/>
  <c r="N27" i="21"/>
  <c r="M7" i="21"/>
  <c r="AX24" i="21"/>
  <c r="AA61" i="21"/>
  <c r="BJ18" i="21"/>
  <c r="BC26" i="21"/>
  <c r="AJ34" i="21"/>
  <c r="AA52" i="21"/>
  <c r="V59" i="21"/>
  <c r="V38" i="21"/>
  <c r="BE52" i="21"/>
  <c r="H25" i="21"/>
  <c r="AW69" i="21"/>
  <c r="BL43" i="21"/>
  <c r="H26" i="21"/>
  <c r="AX35" i="21"/>
  <c r="M48" i="21"/>
  <c r="BC59" i="21"/>
  <c r="BL39" i="21"/>
  <c r="T12" i="21"/>
  <c r="AQ58" i="21"/>
  <c r="AX75" i="21"/>
  <c r="V54" i="21"/>
  <c r="BR73" i="21"/>
  <c r="AH19" i="21"/>
  <c r="AC73" i="21"/>
  <c r="N66" i="21"/>
  <c r="V21" i="21"/>
  <c r="T53" i="21"/>
  <c r="BJ29" i="21"/>
  <c r="AC60" i="21"/>
  <c r="G76" i="21"/>
  <c r="G55" i="21"/>
  <c r="AC53" i="21"/>
  <c r="G26" i="21"/>
  <c r="G65" i="21"/>
  <c r="AW36" i="21"/>
  <c r="BL15" i="21"/>
  <c r="BR19" i="21"/>
  <c r="AO7" i="21"/>
  <c r="AQ16" i="21"/>
  <c r="AO68" i="21"/>
  <c r="BE76" i="21"/>
  <c r="BE44" i="21"/>
  <c r="G66" i="21"/>
  <c r="BS26" i="21"/>
  <c r="AB74" i="21"/>
  <c r="BS75" i="21"/>
  <c r="AQ30" i="21"/>
  <c r="AH72" i="21"/>
  <c r="BD28" i="21"/>
  <c r="BC65" i="21"/>
  <c r="AH64" i="21"/>
  <c r="AW66" i="21"/>
  <c r="AH77" i="21"/>
  <c r="BD76" i="21"/>
  <c r="AJ74" i="21"/>
  <c r="AH6" i="21"/>
  <c r="AB61" i="21"/>
  <c r="V73" i="21"/>
  <c r="G70" i="21"/>
  <c r="N48" i="21"/>
  <c r="AO12" i="21"/>
  <c r="F67" i="21"/>
  <c r="BK48" i="21"/>
  <c r="BC49" i="21"/>
  <c r="BD43" i="21"/>
  <c r="AH29" i="21"/>
  <c r="BK37" i="21"/>
  <c r="U8" i="21"/>
  <c r="BQ73" i="21"/>
  <c r="BJ70" i="21"/>
  <c r="BL10" i="21"/>
  <c r="AQ13" i="21"/>
  <c r="AC11" i="21"/>
  <c r="AA72" i="21"/>
  <c r="G61" i="21"/>
  <c r="AP62" i="21"/>
  <c r="BC61" i="21"/>
  <c r="N65" i="21"/>
  <c r="T33" i="21"/>
  <c r="AJ72" i="21"/>
  <c r="AB30" i="21"/>
  <c r="BS39" i="21"/>
  <c r="AQ43" i="21"/>
  <c r="AP37" i="21"/>
  <c r="M63" i="21"/>
  <c r="AC58" i="21"/>
  <c r="BC31" i="21"/>
  <c r="BC32" i="21"/>
  <c r="AI48" i="21"/>
  <c r="F72" i="21"/>
  <c r="AX16" i="21"/>
  <c r="V48" i="21"/>
  <c r="BE27" i="21"/>
  <c r="BC40" i="21"/>
  <c r="N19" i="21"/>
  <c r="AA7" i="21"/>
  <c r="BK66" i="21"/>
  <c r="AV60" i="21"/>
  <c r="AO42" i="21"/>
  <c r="BS67" i="21"/>
  <c r="AJ46" i="21"/>
  <c r="AX58" i="21"/>
  <c r="BS21" i="21"/>
  <c r="AC70" i="21"/>
  <c r="BL41" i="21"/>
  <c r="AB18" i="21"/>
  <c r="BS20" i="21"/>
  <c r="BE29" i="21"/>
  <c r="AW38" i="21"/>
  <c r="AA30" i="21"/>
  <c r="U61" i="21"/>
  <c r="BE9" i="21"/>
  <c r="BS15" i="21"/>
  <c r="BR70" i="21"/>
  <c r="AQ26" i="21"/>
  <c r="AB8" i="21"/>
  <c r="AX72" i="21"/>
  <c r="M72" i="21"/>
  <c r="H42" i="21"/>
  <c r="H5" i="21"/>
  <c r="O46" i="21"/>
  <c r="AJ23" i="21"/>
  <c r="BS51" i="21"/>
  <c r="BJ73" i="21"/>
  <c r="F58" i="21"/>
  <c r="AW6" i="21"/>
  <c r="O57" i="21"/>
  <c r="BL22" i="21"/>
  <c r="F48" i="21"/>
  <c r="BD8" i="21"/>
  <c r="BD7" i="21"/>
  <c r="AW25" i="21"/>
  <c r="H40" i="21"/>
  <c r="BQ35" i="21"/>
  <c r="AQ23" i="21"/>
  <c r="BD33" i="21"/>
  <c r="O73" i="21"/>
  <c r="AC26" i="21"/>
  <c r="H64" i="21"/>
  <c r="O38" i="21"/>
  <c r="AQ44" i="21"/>
  <c r="BD74" i="21"/>
  <c r="AQ38" i="21"/>
  <c r="V17" i="21"/>
  <c r="AX61" i="21"/>
  <c r="BC5" i="21"/>
  <c r="G45" i="21"/>
  <c r="AX36" i="21"/>
  <c r="F17" i="21"/>
  <c r="O29" i="21"/>
  <c r="AC62" i="21"/>
  <c r="T59" i="21"/>
  <c r="AI52" i="21"/>
  <c r="M73" i="21"/>
  <c r="BD25" i="21"/>
  <c r="BJ62" i="21"/>
  <c r="AB71" i="21"/>
  <c r="AB42" i="21"/>
  <c r="N60" i="21"/>
  <c r="H73" i="21"/>
  <c r="AX63" i="21"/>
  <c r="BS72" i="21"/>
  <c r="V6" i="21"/>
  <c r="BQ67" i="21"/>
  <c r="O23" i="21"/>
  <c r="AQ37" i="21"/>
  <c r="BE68" i="21"/>
  <c r="AV46" i="21"/>
  <c r="AC50" i="21"/>
  <c r="AH76" i="21"/>
  <c r="O13" i="21"/>
  <c r="BS62" i="21"/>
  <c r="G69" i="21"/>
  <c r="BE41" i="21"/>
  <c r="V39" i="21"/>
  <c r="AX37" i="21"/>
  <c r="AO70" i="21"/>
  <c r="G42" i="21"/>
  <c r="AJ50" i="21"/>
  <c r="H31" i="21"/>
  <c r="AH43" i="21"/>
  <c r="AP60" i="21"/>
  <c r="AI55" i="21"/>
  <c r="AP26" i="21"/>
  <c r="BD53" i="21"/>
  <c r="G57" i="21"/>
  <c r="AV76" i="21"/>
  <c r="BC50" i="21"/>
  <c r="AV39" i="21"/>
  <c r="AO48" i="21"/>
  <c r="G20" i="21"/>
  <c r="AI15" i="21"/>
  <c r="O32" i="21"/>
  <c r="BS77" i="21"/>
  <c r="BQ14" i="21"/>
  <c r="AB16" i="21"/>
  <c r="AJ24" i="21"/>
  <c r="AQ45" i="21"/>
  <c r="AP46" i="21"/>
  <c r="BC25" i="21"/>
  <c r="BR67" i="21"/>
  <c r="AX38" i="21"/>
  <c r="AA56" i="21"/>
  <c r="H15" i="21"/>
  <c r="AB38" i="21"/>
  <c r="N57" i="21"/>
  <c r="BD12" i="21"/>
  <c r="AP63" i="21"/>
  <c r="AH74" i="21"/>
  <c r="U5" i="21"/>
  <c r="AP25" i="21"/>
  <c r="BJ54" i="21"/>
  <c r="BK62" i="21"/>
  <c r="AA66" i="21"/>
  <c r="F45" i="21"/>
  <c r="AV28" i="21"/>
  <c r="O27" i="21"/>
  <c r="T24" i="21"/>
  <c r="AO43" i="21"/>
  <c r="BL57" i="21"/>
  <c r="AA17" i="21"/>
  <c r="BL25" i="21"/>
  <c r="N28" i="21"/>
  <c r="BQ31" i="21"/>
  <c r="BD46" i="21"/>
  <c r="BQ48" i="21"/>
  <c r="BL71" i="21"/>
  <c r="BK65" i="21"/>
  <c r="U74" i="21"/>
  <c r="H17" i="21"/>
  <c r="BD32" i="21"/>
  <c r="BS47" i="21"/>
  <c r="AA15" i="21"/>
  <c r="AV32" i="21"/>
  <c r="AC63" i="21"/>
  <c r="BL13" i="21"/>
  <c r="BJ63" i="21"/>
  <c r="BS40" i="21"/>
  <c r="AP5" i="21"/>
  <c r="T16" i="21"/>
  <c r="BL53" i="21"/>
  <c r="BC51" i="21"/>
  <c r="T15" i="21"/>
  <c r="AX8" i="21"/>
  <c r="AO69" i="21"/>
  <c r="AJ5" i="21"/>
  <c r="AW23" i="21"/>
  <c r="AC51" i="21"/>
  <c r="U12" i="21"/>
  <c r="BE61" i="21"/>
  <c r="AJ73" i="21"/>
  <c r="BJ12" i="21"/>
  <c r="AA42" i="21"/>
  <c r="AV48" i="21"/>
  <c r="AW48" i="21"/>
  <c r="AV65" i="21"/>
  <c r="AP29" i="21"/>
  <c r="BQ23" i="21"/>
  <c r="AJ44" i="21"/>
  <c r="AC69" i="21"/>
  <c r="T29" i="21"/>
  <c r="AW45" i="21"/>
  <c r="O20" i="21"/>
  <c r="T60" i="21"/>
  <c r="G74" i="21"/>
  <c r="V67" i="21"/>
  <c r="BL54" i="21"/>
  <c r="T72" i="21"/>
  <c r="M59" i="21"/>
  <c r="AJ61" i="21"/>
  <c r="BR49" i="21"/>
  <c r="BL12" i="21"/>
  <c r="BC12" i="21"/>
  <c r="BD44" i="21"/>
  <c r="AC7" i="21"/>
  <c r="AP73" i="21"/>
  <c r="V25" i="21"/>
  <c r="BR28" i="21"/>
  <c r="H63" i="21"/>
  <c r="AH31" i="21"/>
  <c r="BS32" i="21"/>
  <c r="U13" i="21"/>
  <c r="AH25" i="21"/>
  <c r="V60" i="21"/>
  <c r="AV25" i="21"/>
  <c r="AC37" i="21"/>
  <c r="BR38" i="21"/>
  <c r="BD61" i="21"/>
  <c r="AQ74" i="21"/>
  <c r="BS37" i="21"/>
  <c r="BK50" i="21"/>
  <c r="AO59" i="21"/>
  <c r="AB44" i="21"/>
  <c r="AW67" i="21"/>
  <c r="N34" i="21"/>
  <c r="AW8" i="21"/>
  <c r="BD59" i="21"/>
  <c r="BE30" i="21"/>
  <c r="V50" i="21"/>
  <c r="BC76" i="21"/>
  <c r="AJ67" i="21"/>
  <c r="AJ14" i="21"/>
  <c r="T35" i="21"/>
  <c r="O67" i="21"/>
  <c r="BC56" i="21"/>
  <c r="BS65" i="21"/>
  <c r="BQ55" i="21"/>
  <c r="BL8" i="21"/>
  <c r="U37" i="21"/>
  <c r="AO23" i="21"/>
  <c r="BE50" i="21"/>
  <c r="V37" i="21"/>
  <c r="BQ6" i="21"/>
  <c r="AJ7" i="21"/>
  <c r="AW34" i="21"/>
  <c r="BR55" i="21"/>
  <c r="H11" i="21"/>
  <c r="N64" i="21"/>
  <c r="U47" i="21"/>
  <c r="BQ53" i="21"/>
  <c r="AI42" i="21"/>
  <c r="BS68" i="21"/>
  <c r="BL42" i="21"/>
  <c r="V51" i="21"/>
  <c r="AA40" i="21"/>
  <c r="AH59" i="21"/>
  <c r="AO58" i="21"/>
  <c r="BL48" i="21"/>
  <c r="BL16" i="21"/>
  <c r="BK17" i="21"/>
  <c r="F14" i="21"/>
  <c r="N68" i="21"/>
  <c r="BQ33" i="21"/>
  <c r="AW55" i="21"/>
  <c r="H13" i="21"/>
  <c r="AV27" i="21"/>
  <c r="AI19" i="21"/>
  <c r="AJ28" i="21"/>
  <c r="AB14" i="21"/>
  <c r="T47" i="21"/>
  <c r="BS44" i="21"/>
  <c r="AH62" i="21"/>
  <c r="BS74" i="21"/>
  <c r="BE56" i="21"/>
  <c r="AX62" i="21"/>
  <c r="M69" i="21"/>
  <c r="BK64" i="21"/>
  <c r="AB46" i="21"/>
  <c r="BC6" i="21"/>
  <c r="AW61" i="21"/>
  <c r="BL49" i="21"/>
  <c r="BK20" i="21"/>
  <c r="AV26" i="21"/>
  <c r="O56" i="21"/>
  <c r="AO27" i="21"/>
  <c r="G41" i="21"/>
  <c r="BK38" i="21"/>
  <c r="BK12" i="21"/>
  <c r="AX26" i="21"/>
  <c r="T28" i="21"/>
  <c r="H72" i="21"/>
  <c r="V22" i="21"/>
  <c r="M49" i="21"/>
  <c r="O37" i="21"/>
  <c r="N42" i="21"/>
  <c r="AC57" i="21"/>
  <c r="AI16" i="21"/>
  <c r="BD66" i="21"/>
  <c r="AC18" i="21"/>
  <c r="AV20" i="21"/>
  <c r="AC35" i="21"/>
  <c r="F32" i="21"/>
  <c r="AH35" i="21"/>
  <c r="AW56" i="21"/>
  <c r="BS54" i="21"/>
  <c r="AO64" i="21"/>
  <c r="BC75" i="21"/>
  <c r="AC39" i="21"/>
  <c r="BD70" i="21"/>
  <c r="O16" i="21"/>
  <c r="BR25" i="21"/>
  <c r="F47" i="21"/>
  <c r="AQ52" i="21"/>
  <c r="AH70" i="21"/>
  <c r="V28" i="21"/>
  <c r="BJ46" i="21"/>
  <c r="T76" i="21"/>
  <c r="AJ13" i="21"/>
  <c r="BL70" i="21"/>
  <c r="N73" i="21"/>
  <c r="AW15" i="21"/>
  <c r="AW73" i="21"/>
  <c r="AP36" i="21"/>
  <c r="BL7" i="21"/>
  <c r="U31" i="21"/>
  <c r="BE16" i="21"/>
  <c r="M22" i="21"/>
  <c r="AI51" i="21"/>
  <c r="BQ43" i="21"/>
  <c r="AI31" i="21"/>
  <c r="AV74" i="21"/>
  <c r="H76" i="21"/>
  <c r="AW42" i="21"/>
  <c r="AX54" i="21"/>
  <c r="BC72" i="21"/>
  <c r="F75" i="21"/>
  <c r="BD41" i="21"/>
  <c r="AI43" i="21"/>
  <c r="BQ56" i="21"/>
  <c r="BC29" i="21"/>
  <c r="H58" i="21"/>
  <c r="BD75" i="21"/>
  <c r="AJ21" i="21"/>
  <c r="O22" i="21"/>
  <c r="AH40" i="21"/>
  <c r="AO73" i="21"/>
  <c r="AP54" i="21"/>
  <c r="BK77" i="21"/>
  <c r="U36" i="21"/>
  <c r="F35" i="21"/>
  <c r="AC5" i="21"/>
  <c r="M32" i="21"/>
  <c r="U56" i="21"/>
  <c r="AA65" i="21"/>
  <c r="BC60" i="21"/>
  <c r="V75" i="21"/>
  <c r="BC64" i="21"/>
  <c r="AW44" i="21"/>
  <c r="BC44" i="21"/>
  <c r="AJ76" i="21"/>
  <c r="V26" i="21"/>
  <c r="BQ60" i="21"/>
  <c r="AC72" i="21"/>
  <c r="AJ35" i="21"/>
  <c r="AI5" i="21"/>
  <c r="AA19" i="21"/>
  <c r="F41" i="21"/>
  <c r="O19" i="21"/>
  <c r="N76" i="21"/>
  <c r="M34" i="21"/>
  <c r="N36" i="21"/>
  <c r="BR35" i="21"/>
  <c r="BD14" i="21"/>
  <c r="BQ13" i="21"/>
  <c r="AI49" i="21"/>
  <c r="AC65" i="21"/>
  <c r="AV75" i="21"/>
  <c r="AC74" i="21"/>
  <c r="O35" i="21"/>
  <c r="AO34" i="21"/>
  <c r="F7" i="21"/>
  <c r="T50" i="21"/>
  <c r="AO5" i="21"/>
  <c r="H52" i="21"/>
  <c r="G52" i="21"/>
  <c r="F73" i="21"/>
  <c r="N35" i="21"/>
  <c r="AJ27" i="21"/>
  <c r="H41" i="21"/>
  <c r="U6" i="21"/>
  <c r="O17" i="21"/>
  <c r="AX48" i="21"/>
  <c r="AX6" i="21"/>
  <c r="G56" i="21"/>
  <c r="AB39" i="21"/>
  <c r="AX11" i="21"/>
  <c r="BL58" i="21"/>
  <c r="U18" i="21"/>
  <c r="U10" i="21"/>
  <c r="BC45" i="21"/>
  <c r="AI33" i="21"/>
  <c r="T70" i="21"/>
  <c r="N67" i="21"/>
  <c r="O72" i="21"/>
  <c r="BS28" i="21"/>
  <c r="G47" i="21"/>
  <c r="BQ69" i="21"/>
  <c r="AB51" i="21"/>
  <c r="BS69" i="21"/>
  <c r="N26" i="21"/>
  <c r="G49" i="21"/>
  <c r="AA18" i="21"/>
  <c r="AV38" i="21"/>
  <c r="BQ68" i="21"/>
  <c r="AP13" i="21"/>
  <c r="M30" i="21"/>
  <c r="U54" i="21"/>
  <c r="G77" i="21"/>
  <c r="AJ25" i="21"/>
  <c r="BD15" i="21"/>
  <c r="BJ15" i="21"/>
  <c r="BS24" i="21"/>
  <c r="AJ49" i="21"/>
  <c r="N12" i="21"/>
  <c r="N50" i="21"/>
  <c r="BD69" i="21"/>
  <c r="O33" i="21"/>
  <c r="F77" i="21"/>
  <c r="BD9" i="21"/>
  <c r="AV11" i="21"/>
  <c r="BS13" i="21"/>
  <c r="AW54" i="21"/>
  <c r="M10" i="21"/>
  <c r="AB11" i="21"/>
  <c r="F25" i="29"/>
  <c r="AE9" i="33" s="1"/>
  <c r="AJ40" i="21"/>
  <c r="BQ22" i="21"/>
  <c r="BR68" i="21"/>
  <c r="BJ25" i="21"/>
  <c r="O30" i="21"/>
  <c r="BQ51" i="21"/>
  <c r="T58" i="21"/>
  <c r="AW10" i="21"/>
  <c r="AO29" i="21"/>
  <c r="H36" i="21"/>
  <c r="T46" i="21"/>
  <c r="BC13" i="21"/>
  <c r="N49" i="21"/>
  <c r="G8" i="21"/>
  <c r="AJ42" i="21"/>
  <c r="BJ44" i="21"/>
  <c r="N44" i="21"/>
  <c r="F69" i="21"/>
  <c r="T43" i="21"/>
  <c r="AB23" i="21"/>
  <c r="F59" i="21"/>
  <c r="AX69" i="21"/>
  <c r="BK14" i="21"/>
  <c r="BJ47" i="21"/>
  <c r="AQ60" i="21"/>
  <c r="BC46" i="21"/>
  <c r="F6" i="21"/>
  <c r="AX44" i="21"/>
  <c r="AH68" i="21"/>
  <c r="AO19" i="21"/>
  <c r="O58" i="21"/>
  <c r="AI71" i="21"/>
  <c r="AJ29" i="21"/>
  <c r="N54" i="21"/>
  <c r="H22" i="21"/>
  <c r="U75" i="21"/>
  <c r="BR46" i="21"/>
  <c r="N69" i="21"/>
  <c r="N75" i="21"/>
  <c r="AJ17" i="21"/>
  <c r="BK53" i="21"/>
  <c r="AQ34" i="21"/>
  <c r="F42" i="21"/>
  <c r="H6" i="21"/>
  <c r="BD64" i="21"/>
  <c r="BJ49" i="21"/>
  <c r="BJ32" i="21"/>
  <c r="G68" i="21"/>
  <c r="AV7" i="21"/>
  <c r="V52" i="21"/>
  <c r="AO22" i="21"/>
  <c r="U68" i="21"/>
  <c r="BQ20" i="21"/>
  <c r="H27" i="21"/>
  <c r="M16" i="21"/>
  <c r="G72" i="21"/>
  <c r="AP68" i="21"/>
  <c r="BL40" i="21"/>
  <c r="M9" i="21"/>
  <c r="BL60" i="21"/>
  <c r="AO62" i="21"/>
  <c r="AO66" i="21"/>
  <c r="BC71" i="21"/>
  <c r="AO33" i="21"/>
  <c r="T34" i="21"/>
  <c r="BD31" i="21"/>
  <c r="O40" i="21"/>
  <c r="AX70" i="21"/>
  <c r="BS8" i="21"/>
  <c r="BJ58" i="21"/>
  <c r="AV37" i="21"/>
  <c r="AW37" i="21"/>
  <c r="AV47" i="21"/>
  <c r="AQ36" i="21"/>
  <c r="BS38" i="21"/>
  <c r="AP67" i="21"/>
  <c r="AH45" i="21"/>
  <c r="AP72" i="21"/>
  <c r="BC41" i="21"/>
  <c r="AC29" i="21"/>
  <c r="AV51" i="21"/>
  <c r="AQ68" i="21"/>
  <c r="AO77" i="21"/>
  <c r="BJ22" i="21"/>
  <c r="F11" i="21"/>
  <c r="BQ41" i="21"/>
  <c r="BQ29" i="21"/>
  <c r="U11" i="21"/>
  <c r="O77" i="21"/>
  <c r="BC21" i="21"/>
  <c r="AI45" i="21"/>
  <c r="AJ16" i="21"/>
  <c r="AQ6" i="21"/>
  <c r="T68" i="21"/>
  <c r="BJ21" i="21"/>
  <c r="AI61" i="21"/>
  <c r="AQ49" i="21"/>
  <c r="U66" i="21"/>
  <c r="O26" i="21"/>
  <c r="BJ36" i="21"/>
  <c r="AO15" i="21"/>
  <c r="BE6" i="21"/>
  <c r="AA41" i="21"/>
  <c r="AH42" i="21"/>
  <c r="AC59" i="21"/>
  <c r="BJ56" i="21"/>
  <c r="AX31" i="21"/>
  <c r="BR27" i="21"/>
  <c r="AV23" i="21"/>
  <c r="AA10" i="21"/>
  <c r="AB28" i="21"/>
  <c r="AC47" i="21"/>
  <c r="AB36" i="21"/>
  <c r="BQ7" i="21"/>
  <c r="H16" i="21"/>
  <c r="BQ61" i="21"/>
  <c r="BD21" i="21"/>
  <c r="T71" i="21"/>
  <c r="BR62" i="21"/>
  <c r="AW40" i="21"/>
  <c r="AP23" i="21"/>
  <c r="BS60" i="21"/>
  <c r="BR76" i="21"/>
  <c r="AW5" i="21"/>
  <c r="M19" i="21"/>
  <c r="U64" i="21"/>
  <c r="BC57" i="21"/>
  <c r="F5" i="21"/>
  <c r="N8" i="21"/>
  <c r="O10" i="21"/>
  <c r="F20" i="21"/>
  <c r="AC27" i="21"/>
  <c r="M35" i="21"/>
  <c r="AV49" i="21"/>
  <c r="BC30" i="21"/>
  <c r="BL52" i="21"/>
  <c r="BQ25" i="21"/>
  <c r="O53" i="21"/>
  <c r="M5" i="21"/>
  <c r="AV18" i="21"/>
  <c r="BL28" i="21"/>
  <c r="BD58" i="21"/>
  <c r="AW24" i="21"/>
  <c r="G40" i="21"/>
  <c r="BR14" i="21"/>
  <c r="BS42" i="21"/>
  <c r="AC6" i="21"/>
  <c r="BK60" i="21"/>
  <c r="T57" i="21"/>
  <c r="AH44" i="21"/>
  <c r="U60" i="21"/>
  <c r="G24" i="21"/>
  <c r="BQ44" i="21"/>
  <c r="AQ11" i="21"/>
  <c r="BD17" i="21"/>
  <c r="M14" i="21"/>
  <c r="F25" i="21"/>
  <c r="AV14" i="21"/>
  <c r="AC21" i="21"/>
  <c r="BE47" i="21"/>
  <c r="AJ71" i="21"/>
  <c r="G11" i="21"/>
  <c r="M36" i="21"/>
  <c r="T77" i="21"/>
  <c r="AI21" i="21"/>
  <c r="BQ17" i="21"/>
  <c r="BK70" i="21"/>
  <c r="BJ9" i="21"/>
  <c r="AP74" i="21"/>
  <c r="AH73" i="21"/>
  <c r="AP19" i="21"/>
  <c r="BQ45" i="21"/>
  <c r="AO47" i="21"/>
  <c r="F38" i="21"/>
  <c r="AX45" i="21"/>
  <c r="AO6" i="21"/>
  <c r="AI22" i="21"/>
  <c r="AP59" i="21"/>
  <c r="U38" i="21"/>
  <c r="V62" i="21"/>
  <c r="N77" i="21"/>
  <c r="BD36" i="21"/>
  <c r="AB37" i="21"/>
  <c r="BK31" i="21"/>
  <c r="BK55" i="21"/>
  <c r="AC61" i="21"/>
  <c r="BQ5" i="21"/>
  <c r="BS73" i="21"/>
  <c r="BQ12" i="21"/>
  <c r="AQ42" i="21"/>
  <c r="AB48" i="21"/>
  <c r="N72" i="21"/>
  <c r="AH17" i="21"/>
  <c r="G63" i="21"/>
  <c r="BL19" i="21"/>
  <c r="AI6" i="21"/>
  <c r="M53" i="21"/>
  <c r="AB29" i="21"/>
  <c r="AX60" i="21"/>
  <c r="U62" i="21"/>
  <c r="BE72" i="21"/>
  <c r="AO39" i="21"/>
  <c r="G43" i="21"/>
  <c r="O11" i="21"/>
  <c r="H57" i="21"/>
  <c r="G58" i="21"/>
  <c r="BL38" i="21"/>
  <c r="BJ76" i="21"/>
  <c r="V13" i="21"/>
  <c r="BE25" i="21"/>
  <c r="BD24" i="21"/>
  <c r="AB7" i="21"/>
  <c r="T55" i="21"/>
  <c r="AV72" i="21"/>
  <c r="AX53" i="21"/>
  <c r="AO20" i="21"/>
  <c r="BQ32" i="21"/>
  <c r="M43" i="21"/>
  <c r="BR56" i="21"/>
  <c r="H7" i="21"/>
  <c r="G37" i="21"/>
  <c r="AX73" i="21"/>
  <c r="M12" i="21"/>
  <c r="AB77" i="21"/>
  <c r="T67" i="21"/>
  <c r="N40" i="21"/>
  <c r="AX51" i="21"/>
  <c r="BR52" i="21"/>
  <c r="AX15" i="21"/>
  <c r="AI35" i="21"/>
  <c r="AP10" i="21"/>
  <c r="AO74" i="21"/>
  <c r="AJ36" i="21"/>
  <c r="AC64" i="21"/>
  <c r="O43" i="21"/>
  <c r="AO40" i="21"/>
  <c r="AW52" i="21"/>
  <c r="AQ7" i="21"/>
  <c r="AP35" i="21"/>
  <c r="AV58" i="21"/>
  <c r="AA37" i="21"/>
  <c r="N33" i="21"/>
  <c r="AO54" i="21"/>
  <c r="N17" i="21"/>
  <c r="F22" i="21"/>
  <c r="AJ68" i="21"/>
  <c r="AW63" i="21"/>
  <c r="T39" i="21"/>
  <c r="AJ33" i="21"/>
  <c r="N20" i="21"/>
  <c r="AJ55" i="21"/>
  <c r="BE70" i="21"/>
  <c r="U32" i="21"/>
  <c r="AC55" i="21"/>
  <c r="M77" i="21"/>
  <c r="BC14" i="21"/>
  <c r="BL76" i="21"/>
  <c r="U72" i="21"/>
  <c r="BJ30" i="21"/>
  <c r="V23" i="21"/>
  <c r="G31" i="21"/>
  <c r="AP31" i="21"/>
  <c r="M15" i="21"/>
  <c r="N14" i="21"/>
  <c r="AH21" i="21"/>
  <c r="AX10" i="21"/>
  <c r="AV50" i="21"/>
  <c r="AQ46" i="21"/>
  <c r="AI70" i="21"/>
  <c r="BS66" i="21"/>
  <c r="H30" i="21"/>
  <c r="BJ48" i="21"/>
  <c r="AB75" i="21"/>
  <c r="U42" i="21"/>
  <c r="BD20" i="21"/>
  <c r="BE65" i="21"/>
  <c r="N29" i="21"/>
  <c r="BD71" i="21"/>
  <c r="AH39" i="21"/>
  <c r="BE49" i="21"/>
  <c r="BD16" i="21"/>
  <c r="AJ26" i="21"/>
  <c r="AW26" i="21"/>
  <c r="U53" i="21"/>
  <c r="AP17" i="21"/>
  <c r="BJ17" i="21"/>
  <c r="AV54" i="21"/>
  <c r="AQ66" i="21"/>
  <c r="AI75" i="21"/>
  <c r="AC40" i="21"/>
  <c r="BL30" i="21"/>
  <c r="AP76" i="21"/>
  <c r="AH34" i="21"/>
  <c r="AW22" i="21"/>
  <c r="BC23" i="21"/>
  <c r="H28" i="21"/>
  <c r="BK24" i="21"/>
  <c r="T62" i="21"/>
  <c r="AW50" i="21"/>
  <c r="H70" i="21"/>
  <c r="V33" i="21"/>
  <c r="BL63" i="21"/>
  <c r="AA63" i="21"/>
  <c r="AP77" i="21"/>
  <c r="AH46" i="21"/>
  <c r="BS58" i="21"/>
  <c r="BQ42" i="21"/>
  <c r="BL59" i="21"/>
  <c r="V46" i="21"/>
  <c r="AQ39" i="21"/>
  <c r="BL75" i="21"/>
  <c r="AX39" i="21"/>
  <c r="AA16" i="21"/>
  <c r="O24" i="21"/>
  <c r="AH16" i="21"/>
  <c r="AW68" i="21"/>
  <c r="BQ49" i="21"/>
  <c r="BD30" i="21"/>
  <c r="AB49" i="21"/>
  <c r="AX49" i="21"/>
  <c r="AO26" i="21"/>
  <c r="M40" i="21"/>
  <c r="F43" i="21"/>
  <c r="BQ57" i="21"/>
  <c r="AP64" i="21"/>
  <c r="AV13" i="21"/>
  <c r="H32" i="21"/>
  <c r="V19" i="21"/>
  <c r="AV16" i="21"/>
  <c r="AW51" i="21"/>
  <c r="AC77" i="21"/>
  <c r="G22" i="21"/>
  <c r="U41" i="21"/>
  <c r="BL65" i="21"/>
  <c r="H12" i="21"/>
  <c r="AI66" i="21"/>
  <c r="AV45" i="21"/>
  <c r="M54" i="21"/>
  <c r="BE74" i="21"/>
  <c r="BK54" i="21"/>
  <c r="T75" i="21"/>
  <c r="AW32" i="21"/>
  <c r="H39" i="21"/>
  <c r="BE46" i="21"/>
  <c r="M67" i="21"/>
  <c r="G44" i="21"/>
  <c r="AA53" i="21"/>
  <c r="V12" i="21"/>
  <c r="BS70" i="21"/>
  <c r="AH36" i="21"/>
  <c r="AA73" i="21"/>
  <c r="AP45" i="21"/>
  <c r="BE73" i="21"/>
  <c r="BK8" i="21"/>
  <c r="BR66" i="21"/>
  <c r="O18" i="21"/>
  <c r="BE54" i="21"/>
  <c r="T25" i="21"/>
  <c r="BE51" i="21"/>
  <c r="U22" i="21"/>
  <c r="AA6" i="21"/>
  <c r="BS41" i="21"/>
  <c r="AP20" i="21"/>
  <c r="BS63" i="21"/>
  <c r="AI27" i="21"/>
  <c r="T27" i="21"/>
  <c r="M39" i="21"/>
  <c r="BK74" i="21"/>
  <c r="H59" i="21"/>
  <c r="AH24" i="21"/>
  <c r="AH60" i="21"/>
  <c r="T56" i="21"/>
  <c r="AP48" i="21"/>
  <c r="AO28" i="21"/>
  <c r="F68" i="21"/>
  <c r="AJ75" i="21"/>
  <c r="BE62" i="21"/>
  <c r="AX55" i="21"/>
  <c r="AI11" i="21"/>
  <c r="BJ55" i="21"/>
  <c r="AB66" i="21"/>
  <c r="AQ29" i="21"/>
  <c r="N61" i="21"/>
  <c r="O12" i="21"/>
  <c r="BJ60" i="21"/>
  <c r="G25" i="21"/>
  <c r="AH63" i="21"/>
  <c r="V53" i="21"/>
  <c r="AW53" i="21"/>
  <c r="H65" i="21"/>
  <c r="AX34" i="21"/>
  <c r="BC52" i="21"/>
  <c r="N41" i="21"/>
  <c r="F55" i="21"/>
  <c r="AJ54" i="21"/>
  <c r="AC15" i="21"/>
  <c r="AQ9" i="21"/>
  <c r="BR15" i="21"/>
  <c r="F24" i="21"/>
  <c r="BQ36" i="21"/>
  <c r="AQ64" i="21"/>
  <c r="BS35" i="21"/>
  <c r="AA51" i="21"/>
  <c r="BL35" i="21"/>
  <c r="BJ41" i="21"/>
  <c r="AC24" i="21"/>
  <c r="BD10" i="21"/>
  <c r="F61" i="21"/>
  <c r="AI17" i="21"/>
  <c r="AH14" i="21"/>
  <c r="BC70" i="21"/>
  <c r="U63" i="21"/>
  <c r="F39" i="21"/>
  <c r="N24" i="21"/>
  <c r="O47" i="21"/>
  <c r="AV19" i="21"/>
  <c r="O8" i="21"/>
  <c r="AV77" i="21"/>
  <c r="BK72" i="21"/>
  <c r="AA33" i="21"/>
  <c r="AB34" i="21"/>
  <c r="AB70" i="21"/>
  <c r="AA69" i="21"/>
  <c r="U76" i="21"/>
  <c r="M25" i="21"/>
  <c r="BS45" i="21"/>
  <c r="BJ6" i="21"/>
  <c r="AB57" i="21"/>
  <c r="AQ41" i="21"/>
  <c r="AP16" i="21"/>
  <c r="O63" i="21"/>
  <c r="M21" i="21"/>
  <c r="AO18" i="21"/>
  <c r="BS50" i="21"/>
  <c r="F52" i="21"/>
  <c r="BQ50" i="21"/>
  <c r="AJ59" i="21"/>
  <c r="BL46" i="21"/>
  <c r="AV56" i="21"/>
  <c r="AV59" i="21"/>
  <c r="BC73" i="21"/>
  <c r="AQ22" i="21"/>
  <c r="N39" i="21"/>
  <c r="AW33" i="21"/>
  <c r="BQ18" i="21"/>
  <c r="AP43" i="21"/>
  <c r="AV66" i="21"/>
  <c r="V49" i="21"/>
  <c r="BR16" i="21"/>
  <c r="AQ71" i="21"/>
  <c r="BK19" i="21"/>
  <c r="AX22" i="21"/>
  <c r="BL50" i="21"/>
  <c r="AA45" i="21"/>
  <c r="AX5" i="21"/>
  <c r="BJ57" i="21"/>
  <c r="BK47" i="21"/>
  <c r="BC58" i="21"/>
  <c r="AW57" i="21"/>
  <c r="AV35" i="21"/>
  <c r="H34" i="21"/>
  <c r="BJ5" i="21"/>
  <c r="H61" i="21"/>
  <c r="V70" i="21"/>
  <c r="AI73" i="21"/>
  <c r="AX17" i="21"/>
  <c r="BE39" i="21"/>
  <c r="AP47" i="21"/>
  <c r="BS52" i="21"/>
  <c r="BK27" i="21"/>
  <c r="G53" i="21"/>
  <c r="H18" i="21"/>
  <c r="BQ52" i="21"/>
  <c r="AX64" i="21"/>
  <c r="AX27" i="21"/>
  <c r="AP9" i="21"/>
  <c r="T22" i="21"/>
  <c r="AH8" i="21"/>
  <c r="H77" i="21"/>
  <c r="AB52" i="21"/>
  <c r="H38" i="21"/>
  <c r="AA48" i="21"/>
  <c r="BJ67" i="21"/>
  <c r="AB40" i="21"/>
  <c r="AC31" i="21"/>
  <c r="U23" i="21"/>
  <c r="M66" i="21"/>
  <c r="AQ59" i="21"/>
  <c r="BQ9" i="21"/>
  <c r="AC23" i="21"/>
  <c r="T42" i="21"/>
  <c r="F9" i="21"/>
  <c r="AH26" i="21"/>
  <c r="AO36" i="21"/>
  <c r="U30" i="21"/>
  <c r="AP65" i="21"/>
  <c r="F70" i="21"/>
  <c r="BC66" i="21"/>
  <c r="AV10" i="21"/>
  <c r="AJ41" i="21"/>
  <c r="BS71" i="21"/>
  <c r="AX18" i="21"/>
  <c r="AP34" i="21"/>
  <c r="BQ34" i="21"/>
  <c r="F36" i="21"/>
  <c r="V64" i="21"/>
  <c r="AX30" i="21"/>
  <c r="AA32" i="21"/>
  <c r="AI44" i="21"/>
  <c r="AJ15" i="21"/>
  <c r="AA34" i="21"/>
  <c r="BJ23" i="21"/>
  <c r="AH65" i="21"/>
  <c r="AO55" i="21"/>
  <c r="BS11" i="21"/>
  <c r="AW9" i="21"/>
  <c r="AH27" i="21"/>
  <c r="AI60" i="21"/>
  <c r="AA49" i="21"/>
  <c r="U43" i="21"/>
  <c r="AJ9" i="21"/>
  <c r="O34" i="21"/>
  <c r="BK22" i="21"/>
  <c r="AO37" i="21"/>
  <c r="BR37" i="21"/>
  <c r="AH47" i="21"/>
  <c r="AC66" i="21"/>
  <c r="H75" i="21"/>
  <c r="U77" i="21"/>
  <c r="BQ75" i="21"/>
  <c r="BK21" i="21"/>
  <c r="AA71" i="21"/>
  <c r="AV17" i="21"/>
  <c r="AI14" i="21"/>
  <c r="F71" i="21"/>
  <c r="AJ52" i="21"/>
  <c r="M62" i="21"/>
  <c r="AW62" i="21"/>
  <c r="G71" i="21"/>
  <c r="AJ39" i="21"/>
  <c r="AP18" i="21"/>
  <c r="AP33" i="21"/>
  <c r="AO71" i="21"/>
  <c r="AC44" i="21"/>
  <c r="BK75" i="21"/>
  <c r="O21" i="21"/>
  <c r="BD50" i="21"/>
  <c r="T10" i="21"/>
  <c r="U69" i="21"/>
  <c r="O9" i="21"/>
  <c r="G32" i="21"/>
  <c r="T30" i="21"/>
  <c r="BR57" i="21"/>
  <c r="BE64" i="21"/>
  <c r="AX14" i="21"/>
  <c r="AA24" i="21"/>
  <c r="BR60" i="21"/>
  <c r="N9" i="21"/>
  <c r="AH11" i="21"/>
  <c r="AB55" i="21"/>
  <c r="AJ69" i="21"/>
  <c r="U26" i="21"/>
  <c r="N45" i="21"/>
  <c r="BE57" i="21"/>
  <c r="BJ26" i="21"/>
  <c r="AS125" i="32"/>
  <c r="L112" i="33" s="1"/>
  <c r="P15" i="22"/>
  <c r="P11" i="22"/>
  <c r="O9" i="22"/>
  <c r="AV71" i="16"/>
  <c r="AV137" i="15"/>
  <c r="AK58" i="35"/>
  <c r="AS21" i="32"/>
  <c r="L8" i="33" s="1"/>
  <c r="AK49" i="35"/>
  <c r="AQ67" i="35"/>
  <c r="AK63" i="35"/>
  <c r="AR8" i="10"/>
  <c r="AQ18" i="35"/>
  <c r="AK27" i="35"/>
  <c r="AN59" i="35"/>
  <c r="AN57" i="35"/>
  <c r="AO15" i="10"/>
  <c r="AO11" i="10"/>
  <c r="AV70" i="15"/>
  <c r="AV62" i="16"/>
  <c r="AQ61" i="35"/>
  <c r="P8" i="22"/>
  <c r="O7" i="22"/>
  <c r="O10" i="22"/>
  <c r="AR13" i="10"/>
  <c r="AV137" i="16"/>
  <c r="AW137" i="15"/>
  <c r="BA48" i="17"/>
  <c r="AT9" i="8"/>
  <c r="AV59" i="16"/>
  <c r="BA35" i="17"/>
  <c r="AT14" i="8"/>
  <c r="BA55" i="17"/>
  <c r="AK66" i="35"/>
  <c r="BA65" i="17"/>
  <c r="BA81" i="17"/>
  <c r="AK29" i="35"/>
  <c r="AK6" i="35"/>
  <c r="BA74" i="17"/>
  <c r="AV67" i="16"/>
  <c r="BA62" i="17"/>
  <c r="BA67" i="17"/>
  <c r="AQ35" i="35"/>
  <c r="BA68" i="17"/>
  <c r="AN60" i="35"/>
  <c r="AK9" i="35"/>
  <c r="AV44" i="16"/>
  <c r="AZ137" i="17"/>
  <c r="BB137" i="17" s="1"/>
  <c r="AV137" i="17"/>
  <c r="AQ9" i="8"/>
  <c r="BA44" i="17"/>
  <c r="AV51" i="16"/>
  <c r="AO16" i="10"/>
  <c r="BA59" i="17"/>
  <c r="BA72" i="17"/>
  <c r="BA57" i="17"/>
  <c r="AQ31" i="35"/>
  <c r="BA43" i="17"/>
  <c r="Y6" i="6"/>
  <c r="AB33" i="4" s="1"/>
  <c r="H5" i="19" s="1"/>
  <c r="AQ7" i="35"/>
  <c r="AV70" i="16"/>
  <c r="AV80" i="16"/>
  <c r="AN55" i="35"/>
  <c r="AN23" i="35"/>
  <c r="BA39" i="17"/>
  <c r="BA38" i="17"/>
  <c r="N6" i="22"/>
  <c r="AK25" i="35"/>
  <c r="P5" i="22"/>
  <c r="AK55" i="35"/>
  <c r="BA37" i="17"/>
  <c r="AK13" i="35"/>
  <c r="O12" i="22"/>
  <c r="AW137" i="17"/>
  <c r="BD137" i="17"/>
  <c r="AK42" i="35"/>
  <c r="BA79" i="17"/>
  <c r="Y14" i="6"/>
  <c r="AB41" i="4" s="1"/>
  <c r="H13" i="19" s="1"/>
  <c r="Y11" i="6"/>
  <c r="AB38" i="4" s="1"/>
  <c r="H10" i="19" s="1"/>
  <c r="AN35" i="35"/>
  <c r="AV74" i="16"/>
  <c r="AK37" i="35"/>
  <c r="AV35" i="16"/>
  <c r="AT16" i="10"/>
  <c r="AR6" i="8"/>
  <c r="BA66" i="17"/>
  <c r="AV66" i="16"/>
  <c r="BA69" i="17"/>
  <c r="AQ62" i="35"/>
  <c r="BA53" i="17"/>
  <c r="BA52" i="17"/>
  <c r="BA60" i="17"/>
  <c r="AO12" i="10"/>
  <c r="AN64" i="35"/>
  <c r="AV58" i="16"/>
  <c r="BA77" i="17"/>
  <c r="AQ44" i="35"/>
  <c r="AQ6" i="8"/>
  <c r="AK39" i="35"/>
  <c r="AQ55" i="35"/>
  <c r="BA75" i="17"/>
  <c r="AV38" i="16"/>
  <c r="AT13" i="10"/>
  <c r="AN58" i="35"/>
  <c r="BA42" i="17"/>
  <c r="AR12" i="10"/>
  <c r="AK18" i="35"/>
  <c r="BA78" i="17"/>
  <c r="BA47" i="17"/>
  <c r="AQ72" i="35"/>
  <c r="AR10" i="8"/>
  <c r="AQ42" i="35"/>
  <c r="BA40" i="17"/>
  <c r="AN40" i="35"/>
  <c r="P14" i="22"/>
  <c r="AN20" i="35"/>
  <c r="AN67" i="35"/>
  <c r="BA58" i="17"/>
  <c r="AN31" i="35"/>
  <c r="AW137" i="16"/>
  <c r="AS64" i="32"/>
  <c r="L51" i="33" s="1"/>
  <c r="AG47" i="32"/>
  <c r="H34" i="33" s="1"/>
  <c r="AG60" i="32"/>
  <c r="H47" i="33" s="1"/>
  <c r="AG103" i="32"/>
  <c r="H90" i="33" s="1"/>
  <c r="AS37" i="32"/>
  <c r="L24" i="33" s="1"/>
  <c r="AG50" i="32"/>
  <c r="H37" i="33" s="1"/>
  <c r="AS74" i="32"/>
  <c r="L61" i="33" s="1"/>
  <c r="AS47" i="32"/>
  <c r="L34" i="33" s="1"/>
  <c r="AG54" i="32"/>
  <c r="H41" i="33" s="1"/>
  <c r="AS41" i="32"/>
  <c r="L28" i="33" s="1"/>
  <c r="AG62" i="32"/>
  <c r="H49" i="33" s="1"/>
  <c r="AG85" i="32"/>
  <c r="H72" i="33" s="1"/>
  <c r="AS57" i="32"/>
  <c r="L44" i="33" s="1"/>
  <c r="AG37" i="32"/>
  <c r="H24" i="33" s="1"/>
  <c r="AG64" i="32"/>
  <c r="H51" i="33" s="1"/>
  <c r="AS50" i="32"/>
  <c r="L37" i="33" s="1"/>
  <c r="AS53" i="32"/>
  <c r="L40" i="33" s="1"/>
  <c r="AS29" i="32"/>
  <c r="L16" i="33" s="1"/>
  <c r="AG74" i="32"/>
  <c r="H61" i="33" s="1"/>
  <c r="AS20" i="32"/>
  <c r="L7" i="33" s="1"/>
  <c r="AS31" i="32"/>
  <c r="L18" i="33" s="1"/>
  <c r="AS62" i="32"/>
  <c r="L49" i="33" s="1"/>
  <c r="AS56" i="32"/>
  <c r="L43" i="33" s="1"/>
  <c r="AS24" i="32"/>
  <c r="L11" i="33" s="1"/>
  <c r="AG72" i="32"/>
  <c r="H59" i="33" s="1"/>
  <c r="AG39" i="32"/>
  <c r="H26" i="33" s="1"/>
  <c r="AS63" i="32"/>
  <c r="L50" i="33" s="1"/>
  <c r="AS22" i="32"/>
  <c r="L9" i="33" s="1"/>
  <c r="AG57" i="32"/>
  <c r="H44" i="33" s="1"/>
  <c r="AS67" i="32"/>
  <c r="L54" i="33" s="1"/>
  <c r="AS38" i="32"/>
  <c r="L25" i="33" s="1"/>
  <c r="AS91" i="32"/>
  <c r="L78" i="33" s="1"/>
  <c r="AS85" i="32"/>
  <c r="L72" i="33" s="1"/>
  <c r="AS72" i="32"/>
  <c r="L59" i="33" s="1"/>
  <c r="AS58" i="32"/>
  <c r="L45" i="33" s="1"/>
  <c r="AS39" i="32"/>
  <c r="L26" i="33" s="1"/>
  <c r="AG63" i="32"/>
  <c r="H50" i="33" s="1"/>
  <c r="AG91" i="32"/>
  <c r="H78" i="33" s="1"/>
  <c r="AS59" i="32"/>
  <c r="L46" i="33" s="1"/>
  <c r="AG67" i="32"/>
  <c r="H54" i="33" s="1"/>
  <c r="AS45" i="32"/>
  <c r="L32" i="33" s="1"/>
  <c r="AG56" i="32"/>
  <c r="H43" i="33" s="1"/>
  <c r="AG86" i="32"/>
  <c r="H73" i="33" s="1"/>
  <c r="AG31" i="32"/>
  <c r="H18" i="33" s="1"/>
  <c r="AS75" i="32"/>
  <c r="L62" i="33" s="1"/>
  <c r="AS78" i="32"/>
  <c r="L65" i="33" s="1"/>
  <c r="AG58" i="32"/>
  <c r="H45" i="33" s="1"/>
  <c r="AS34" i="32"/>
  <c r="L21" i="33" s="1"/>
  <c r="AS82" i="32"/>
  <c r="L69" i="33" s="1"/>
  <c r="AG97" i="32"/>
  <c r="H84" i="33" s="1"/>
  <c r="AG98" i="32"/>
  <c r="H85" i="33" s="1"/>
  <c r="AS69" i="32"/>
  <c r="L56" i="33" s="1"/>
  <c r="AV79" i="15"/>
  <c r="AV51" i="15"/>
  <c r="AS86" i="32"/>
  <c r="L73" i="33" s="1"/>
  <c r="O6" i="22"/>
  <c r="P10" i="22"/>
  <c r="AV37" i="16"/>
  <c r="AO10" i="8"/>
  <c r="AQ51" i="35"/>
  <c r="AQ26" i="35"/>
  <c r="AN46" i="35"/>
  <c r="AK8" i="35"/>
  <c r="AK21" i="35"/>
  <c r="Y10" i="6"/>
  <c r="AB37" i="4" s="1"/>
  <c r="H9" i="19" s="1"/>
  <c r="P6" i="22"/>
  <c r="Y7" i="6"/>
  <c r="AB34" i="4" s="1"/>
  <c r="H6" i="19" s="1"/>
  <c r="AK71" i="35"/>
  <c r="AQ68" i="35"/>
  <c r="AN50" i="35"/>
  <c r="AQ12" i="33"/>
  <c r="AS30" i="32"/>
  <c r="L17" i="33" s="1"/>
  <c r="AG34" i="32"/>
  <c r="H21" i="33" s="1"/>
  <c r="AQ14" i="35"/>
  <c r="AN66" i="35"/>
  <c r="Y15" i="6"/>
  <c r="AB42" i="4" s="1"/>
  <c r="H14" i="19" s="1"/>
  <c r="AK53" i="35"/>
  <c r="AK61" i="35"/>
  <c r="CF78" i="8"/>
  <c r="N13" i="22"/>
  <c r="AQ58" i="35"/>
  <c r="AO14" i="8"/>
  <c r="AG102" i="32"/>
  <c r="H89" i="33" s="1"/>
  <c r="AG40" i="32"/>
  <c r="H27" i="33" s="1"/>
  <c r="AK35" i="35"/>
  <c r="AG94" i="32"/>
  <c r="H81" i="33" s="1"/>
  <c r="AQ10" i="35"/>
  <c r="AN71" i="35"/>
  <c r="AS23" i="32"/>
  <c r="L10" i="33" s="1"/>
  <c r="AG90" i="32"/>
  <c r="H77" i="33" s="1"/>
  <c r="AS84" i="32"/>
  <c r="L71" i="33" s="1"/>
  <c r="AR13" i="8"/>
  <c r="AQ15" i="35"/>
  <c r="AQ63" i="35"/>
  <c r="AQ49" i="35"/>
  <c r="AO13" i="8"/>
  <c r="AO11" i="8"/>
  <c r="AG82" i="32"/>
  <c r="H69" i="33" s="1"/>
  <c r="AG38" i="32"/>
  <c r="H25" i="33" s="1"/>
  <c r="L23" i="21"/>
  <c r="BI7" i="21"/>
  <c r="D69" i="21"/>
  <c r="Y65" i="21"/>
  <c r="E47" i="21"/>
  <c r="AN27" i="21"/>
  <c r="AG19" i="21"/>
  <c r="AF77" i="21"/>
  <c r="BO77" i="21"/>
  <c r="AT73" i="21"/>
  <c r="BH57" i="21"/>
  <c r="BO45" i="21"/>
  <c r="D45" i="21"/>
  <c r="D37" i="21"/>
  <c r="BH37" i="21"/>
  <c r="D29" i="21"/>
  <c r="AG76" i="21"/>
  <c r="L76" i="21"/>
  <c r="L72" i="21"/>
  <c r="S72" i="21"/>
  <c r="AG68" i="21"/>
  <c r="Z68" i="21"/>
  <c r="S64" i="21"/>
  <c r="AN60" i="21"/>
  <c r="Z56" i="21"/>
  <c r="AN52" i="21"/>
  <c r="S52" i="21"/>
  <c r="BP48" i="21"/>
  <c r="BP44" i="21"/>
  <c r="AG44" i="21"/>
  <c r="Z40" i="21"/>
  <c r="BB40" i="21"/>
  <c r="Z36" i="21"/>
  <c r="BI32" i="21"/>
  <c r="E28" i="21"/>
  <c r="BI24" i="21"/>
  <c r="Z20" i="21"/>
  <c r="AU20" i="21"/>
  <c r="Z16" i="21"/>
  <c r="Z12" i="21"/>
  <c r="AN12" i="21"/>
  <c r="S8" i="21"/>
  <c r="AN8" i="21"/>
  <c r="AF74" i="21"/>
  <c r="R70" i="21"/>
  <c r="R66" i="21"/>
  <c r="BH62" i="21"/>
  <c r="AT62" i="21"/>
  <c r="AT58" i="21"/>
  <c r="AM54" i="21"/>
  <c r="AF54" i="21"/>
  <c r="BO50" i="21"/>
  <c r="AT46" i="21"/>
  <c r="BH42" i="21"/>
  <c r="AM42" i="21"/>
  <c r="BH38" i="21"/>
  <c r="AT34" i="21"/>
  <c r="R30" i="21"/>
  <c r="R26" i="21"/>
  <c r="AM22" i="21"/>
  <c r="D22" i="21"/>
  <c r="D18" i="21"/>
  <c r="BO14" i="21"/>
  <c r="AF14" i="21"/>
  <c r="BA10" i="21"/>
  <c r="BO6" i="21"/>
  <c r="S67" i="21"/>
  <c r="L63" i="21"/>
  <c r="AU63" i="21"/>
  <c r="BI59" i="21"/>
  <c r="BP35" i="21"/>
  <c r="S31" i="21"/>
  <c r="Y49" i="21"/>
  <c r="K41" i="21"/>
  <c r="K21" i="21"/>
  <c r="AT17" i="21"/>
  <c r="Y13" i="21"/>
  <c r="BH5" i="21"/>
  <c r="BO39" i="21"/>
  <c r="AF35" i="21"/>
  <c r="Y27" i="21"/>
  <c r="R27" i="21"/>
  <c r="R19" i="21"/>
  <c r="AF15" i="21"/>
  <c r="D11" i="21"/>
  <c r="K7" i="21"/>
  <c r="BB75" i="21"/>
  <c r="BP77" i="21"/>
  <c r="E73" i="21"/>
  <c r="L73" i="21"/>
  <c r="S69" i="21"/>
  <c r="AG69" i="21"/>
  <c r="BP65" i="21"/>
  <c r="BB65" i="21"/>
  <c r="AG61" i="21"/>
  <c r="BP57" i="21"/>
  <c r="AG57" i="21"/>
  <c r="S53" i="21"/>
  <c r="S49" i="21"/>
  <c r="Z45" i="21"/>
  <c r="BI41" i="21"/>
  <c r="L37" i="21"/>
  <c r="BI33" i="21"/>
  <c r="BP33" i="21"/>
  <c r="L29" i="21"/>
  <c r="AU25" i="21"/>
  <c r="L21" i="21"/>
  <c r="BB17" i="21"/>
  <c r="AG13" i="21"/>
  <c r="L9" i="21"/>
  <c r="BB9" i="21"/>
  <c r="BP5" i="21"/>
  <c r="BA75" i="21"/>
  <c r="BH75" i="21"/>
  <c r="K71" i="21"/>
  <c r="R67" i="21"/>
  <c r="Y63" i="21"/>
  <c r="BA59" i="21"/>
  <c r="R59" i="21"/>
  <c r="BA55" i="21"/>
  <c r="AT51" i="21"/>
  <c r="BO51" i="21"/>
  <c r="BH47" i="21"/>
  <c r="D43" i="21"/>
  <c r="Y31" i="21"/>
  <c r="AM23" i="21"/>
  <c r="BA20" i="21"/>
  <c r="D20" i="21"/>
  <c r="AT8" i="21"/>
  <c r="BH8" i="21"/>
  <c r="Y61" i="21"/>
  <c r="AM61" i="21"/>
  <c r="AF53" i="21"/>
  <c r="AF48" i="21"/>
  <c r="AM40" i="21"/>
  <c r="BO28" i="21"/>
  <c r="K24" i="21"/>
  <c r="R16" i="21"/>
  <c r="D16" i="21"/>
  <c r="R12" i="21"/>
  <c r="AN51" i="21"/>
  <c r="AU51" i="21"/>
  <c r="BP15" i="21"/>
  <c r="D9" i="21"/>
  <c r="AN74" i="21"/>
  <c r="S74" i="21"/>
  <c r="BP70" i="21"/>
  <c r="AN66" i="21"/>
  <c r="AU62" i="21"/>
  <c r="S58" i="21"/>
  <c r="BP54" i="21"/>
  <c r="AN54" i="21"/>
  <c r="S46" i="21"/>
  <c r="S42" i="21"/>
  <c r="E42" i="21"/>
  <c r="Z38" i="21"/>
  <c r="Z34" i="21"/>
  <c r="E34" i="21"/>
  <c r="L30" i="21"/>
  <c r="AU26" i="21"/>
  <c r="L22" i="21"/>
  <c r="AG18" i="21"/>
  <c r="S14" i="21"/>
  <c r="Z14" i="21"/>
  <c r="S10" i="21"/>
  <c r="AG6" i="21"/>
  <c r="AF76" i="21"/>
  <c r="Y76" i="21"/>
  <c r="BA72" i="21"/>
  <c r="AF72" i="21"/>
  <c r="AF68" i="21"/>
  <c r="BO64" i="21"/>
  <c r="BH64" i="21"/>
  <c r="K60" i="21"/>
  <c r="AF56" i="21"/>
  <c r="BO52" i="21"/>
  <c r="D52" i="21"/>
  <c r="D44" i="21"/>
  <c r="BO36" i="21"/>
  <c r="AT32" i="21"/>
  <c r="BP71" i="21"/>
  <c r="Z55" i="21"/>
  <c r="AN39" i="21"/>
  <c r="BP11" i="21"/>
  <c r="AU11" i="21"/>
  <c r="R33" i="21"/>
  <c r="AT25" i="21"/>
  <c r="Y25" i="21"/>
  <c r="AU43" i="21"/>
  <c r="AG23" i="21"/>
  <c r="BP7" i="21"/>
  <c r="BO69" i="21"/>
  <c r="K65" i="21"/>
  <c r="BI47" i="21"/>
  <c r="L27" i="21"/>
  <c r="S27" i="21"/>
  <c r="AN19" i="21"/>
  <c r="BH77" i="21"/>
  <c r="K73" i="21"/>
  <c r="AM57" i="21"/>
  <c r="K57" i="21"/>
  <c r="R45" i="21"/>
  <c r="K45" i="21"/>
  <c r="AF37" i="21"/>
  <c r="K29" i="21"/>
  <c r="R29" i="21"/>
  <c r="BP76" i="21"/>
  <c r="AU72" i="21"/>
  <c r="BI68" i="21"/>
  <c r="BP68" i="21"/>
  <c r="Z64" i="21"/>
  <c r="AG60" i="21"/>
  <c r="E60" i="21"/>
  <c r="BB56" i="21"/>
  <c r="E52" i="21"/>
  <c r="L52" i="21"/>
  <c r="S48" i="21"/>
  <c r="BB44" i="21"/>
  <c r="BI40" i="21"/>
  <c r="BI36" i="21"/>
  <c r="L32" i="21"/>
  <c r="S28" i="21"/>
  <c r="BP28" i="21"/>
  <c r="L24" i="21"/>
  <c r="AG20" i="21"/>
  <c r="L16" i="21"/>
  <c r="BI12" i="21"/>
  <c r="BB8" i="21"/>
  <c r="R74" i="21"/>
  <c r="BA70" i="21"/>
  <c r="K66" i="21"/>
  <c r="BO62" i="21"/>
  <c r="Y58" i="21"/>
  <c r="BH54" i="21"/>
  <c r="Y50" i="21"/>
  <c r="Y46" i="21"/>
  <c r="BO42" i="21"/>
  <c r="K42" i="21"/>
  <c r="R38" i="21"/>
  <c r="AM34" i="21"/>
  <c r="Y30" i="21"/>
  <c r="AT30" i="21"/>
  <c r="BO26" i="21"/>
  <c r="Y22" i="21"/>
  <c r="BA18" i="21"/>
  <c r="K14" i="21"/>
  <c r="D14" i="21"/>
  <c r="AM10" i="21"/>
  <c r="R6" i="21"/>
  <c r="AN67" i="21"/>
  <c r="E63" i="21"/>
  <c r="S59" i="21"/>
  <c r="BB35" i="21"/>
  <c r="AN31" i="21"/>
  <c r="BA49" i="21"/>
  <c r="AM49" i="21"/>
  <c r="AM41" i="21"/>
  <c r="D21" i="21"/>
  <c r="K17" i="21"/>
  <c r="BH13" i="21"/>
  <c r="BO5" i="21"/>
  <c r="D39" i="21"/>
  <c r="AT35" i="21"/>
  <c r="D27" i="21"/>
  <c r="AF27" i="21"/>
  <c r="AM19" i="21"/>
  <c r="BA19" i="21"/>
  <c r="Y15" i="21"/>
  <c r="BA15" i="21"/>
  <c r="BO11" i="21"/>
  <c r="R7" i="21"/>
  <c r="Z75" i="21"/>
  <c r="L75" i="21"/>
  <c r="AU77" i="21"/>
  <c r="AG77" i="21"/>
  <c r="AG73" i="21"/>
  <c r="BP73" i="21"/>
  <c r="E69" i="21"/>
  <c r="AU65" i="21"/>
  <c r="E65" i="21"/>
  <c r="AN61" i="21"/>
  <c r="AU57" i="21"/>
  <c r="AN57" i="21"/>
  <c r="E53" i="21"/>
  <c r="Z53" i="21"/>
  <c r="E49" i="21"/>
  <c r="BP45" i="21"/>
  <c r="BB41" i="21"/>
  <c r="AN37" i="21"/>
  <c r="AG37" i="21"/>
  <c r="Z33" i="21"/>
  <c r="BP29" i="21"/>
  <c r="BP25" i="21"/>
  <c r="BB25" i="21"/>
  <c r="E21" i="21"/>
  <c r="BP17" i="21"/>
  <c r="BP13" i="21"/>
  <c r="BI9" i="21"/>
  <c r="Z5" i="21"/>
  <c r="AT75" i="21"/>
  <c r="AF75" i="21"/>
  <c r="BH71" i="21"/>
  <c r="BO71" i="21"/>
  <c r="BH67" i="21"/>
  <c r="AF67" i="21"/>
  <c r="AT63" i="21"/>
  <c r="Y59" i="21"/>
  <c r="AM59" i="21"/>
  <c r="BH55" i="21"/>
  <c r="BH51" i="21"/>
  <c r="D51" i="21"/>
  <c r="D47" i="21"/>
  <c r="R43" i="21"/>
  <c r="BA31" i="21"/>
  <c r="AT20" i="21"/>
  <c r="D8" i="21"/>
  <c r="AT61" i="21"/>
  <c r="BA53" i="21"/>
  <c r="AT48" i="21"/>
  <c r="BO40" i="21"/>
  <c r="R28" i="21"/>
  <c r="AT24" i="21"/>
  <c r="K16" i="21"/>
  <c r="Y12" i="21"/>
  <c r="AG51" i="21"/>
  <c r="S15" i="21"/>
  <c r="BO9" i="21"/>
  <c r="AU74" i="21"/>
  <c r="AG70" i="21"/>
  <c r="AU66" i="21"/>
  <c r="AG62" i="21"/>
  <c r="BI62" i="21"/>
  <c r="AN58" i="21"/>
  <c r="AU54" i="21"/>
  <c r="BB50" i="21"/>
  <c r="BI42" i="21"/>
  <c r="S38" i="21"/>
  <c r="AG30" i="21"/>
  <c r="AG26" i="21"/>
  <c r="E22" i="21"/>
  <c r="BP22" i="21"/>
  <c r="S18" i="21"/>
  <c r="E14" i="21"/>
  <c r="BI14" i="21"/>
  <c r="Z10" i="21"/>
  <c r="E6" i="21"/>
  <c r="K76" i="21"/>
  <c r="AT72" i="21"/>
  <c r="AM72" i="21"/>
  <c r="K68" i="21"/>
  <c r="AM68" i="21"/>
  <c r="R64" i="21"/>
  <c r="AF60" i="21"/>
  <c r="AM60" i="21"/>
  <c r="AM56" i="21"/>
  <c r="BH52" i="21"/>
  <c r="K52" i="21"/>
  <c r="Y44" i="21"/>
  <c r="AF36" i="21"/>
  <c r="R32" i="21"/>
  <c r="AN55" i="21"/>
  <c r="AG55" i="21"/>
  <c r="BI39" i="21"/>
  <c r="E39" i="21"/>
  <c r="S11" i="21"/>
  <c r="AT33" i="21"/>
  <c r="K25" i="21"/>
  <c r="AF25" i="21"/>
  <c r="L43" i="21"/>
  <c r="BB43" i="21"/>
  <c r="BP23" i="21"/>
  <c r="S7" i="21"/>
  <c r="R69" i="21"/>
  <c r="BO65" i="21"/>
  <c r="L47" i="21"/>
  <c r="AU27" i="21"/>
  <c r="S19" i="21"/>
  <c r="AU19" i="21"/>
  <c r="Y77" i="21"/>
  <c r="Y73" i="21"/>
  <c r="AT57" i="21"/>
  <c r="BO57" i="21"/>
  <c r="BH45" i="21"/>
  <c r="Y37" i="21"/>
  <c r="BO29" i="21"/>
  <c r="AF29" i="21"/>
  <c r="AU76" i="21"/>
  <c r="S76" i="21"/>
  <c r="Z72" i="21"/>
  <c r="BB72" i="21"/>
  <c r="AN68" i="21"/>
  <c r="AG64" i="21"/>
  <c r="L60" i="21"/>
  <c r="E56" i="21"/>
  <c r="Z52" i="21"/>
  <c r="AG48" i="21"/>
  <c r="AN44" i="21"/>
  <c r="L40" i="21"/>
  <c r="BB36" i="21"/>
  <c r="AG32" i="21"/>
  <c r="Z32" i="21"/>
  <c r="BB28" i="21"/>
  <c r="BI28" i="21"/>
  <c r="S24" i="21"/>
  <c r="BB20" i="21"/>
  <c r="BI16" i="21"/>
  <c r="AG16" i="21"/>
  <c r="AU12" i="21"/>
  <c r="BI8" i="21"/>
  <c r="D74" i="21"/>
  <c r="BO74" i="21"/>
  <c r="K70" i="21"/>
  <c r="AM66" i="21"/>
  <c r="BA62" i="21"/>
  <c r="BO58" i="21"/>
  <c r="AM58" i="21"/>
  <c r="AT54" i="21"/>
  <c r="R50" i="21"/>
  <c r="BA50" i="21"/>
  <c r="AF46" i="21"/>
  <c r="D42" i="21"/>
  <c r="Y38" i="21"/>
  <c r="BA34" i="21"/>
  <c r="AF30" i="21"/>
  <c r="BO30" i="21"/>
  <c r="D26" i="21"/>
  <c r="R22" i="21"/>
  <c r="R18" i="21"/>
  <c r="K18" i="21"/>
  <c r="R14" i="21"/>
  <c r="BO10" i="21"/>
  <c r="BA6" i="21"/>
  <c r="Y6" i="21"/>
  <c r="Z67" i="21"/>
  <c r="BI63" i="21"/>
  <c r="L59" i="21"/>
  <c r="AG59" i="21"/>
  <c r="L35" i="21"/>
  <c r="S35" i="21"/>
  <c r="Z31" i="21"/>
  <c r="BO49" i="21"/>
  <c r="AT49" i="21"/>
  <c r="Y41" i="21"/>
  <c r="BO21" i="21"/>
  <c r="Y17" i="21"/>
  <c r="AM13" i="21"/>
  <c r="D5" i="21"/>
  <c r="AT5" i="21"/>
  <c r="R39" i="21"/>
  <c r="BH35" i="21"/>
  <c r="BA27" i="21"/>
  <c r="D19" i="21"/>
  <c r="AF19" i="21"/>
  <c r="K15" i="21"/>
  <c r="BO15" i="21"/>
  <c r="K11" i="21"/>
  <c r="AF7" i="21"/>
  <c r="E75" i="21"/>
  <c r="BI77" i="21"/>
  <c r="S73" i="21"/>
  <c r="AN69" i="21"/>
  <c r="BI69" i="21"/>
  <c r="BI65" i="21"/>
  <c r="BB61" i="21"/>
  <c r="BP53" i="21"/>
  <c r="AU49" i="21"/>
  <c r="AU45" i="21"/>
  <c r="AG45" i="21"/>
  <c r="E41" i="21"/>
  <c r="L41" i="21"/>
  <c r="S33" i="21"/>
  <c r="BB33" i="21"/>
  <c r="Z29" i="21"/>
  <c r="Z25" i="21"/>
  <c r="S21" i="21"/>
  <c r="S17" i="21"/>
  <c r="AU13" i="21"/>
  <c r="Z9" i="21"/>
  <c r="AU9" i="21"/>
  <c r="S5" i="21"/>
  <c r="D75" i="21"/>
  <c r="R71" i="21"/>
  <c r="D71" i="21"/>
  <c r="AM67" i="21"/>
  <c r="AT67" i="21"/>
  <c r="BA63" i="21"/>
  <c r="D59" i="21"/>
  <c r="D55" i="21"/>
  <c r="D25" i="29"/>
  <c r="AE7" i="33" s="1"/>
  <c r="K51" i="21"/>
  <c r="K47" i="21"/>
  <c r="BA43" i="21"/>
  <c r="BO43" i="21"/>
  <c r="BO31" i="21"/>
  <c r="BH23" i="21"/>
  <c r="BA23" i="21"/>
  <c r="BH20" i="21"/>
  <c r="BO8" i="21"/>
  <c r="K61" i="21"/>
  <c r="BH53" i="21"/>
  <c r="AT53" i="21"/>
  <c r="BH48" i="21"/>
  <c r="AT40" i="21"/>
  <c r="D28" i="21"/>
  <c r="Y24" i="21"/>
  <c r="BO16" i="21"/>
  <c r="BA12" i="21"/>
  <c r="L51" i="21"/>
  <c r="BB51" i="21"/>
  <c r="AN15" i="21"/>
  <c r="AU15" i="21"/>
  <c r="Y9" i="21"/>
  <c r="L74" i="21"/>
  <c r="AG74" i="21"/>
  <c r="S70" i="21"/>
  <c r="L66" i="21"/>
  <c r="L62" i="21"/>
  <c r="Z58" i="21"/>
  <c r="BB54" i="21"/>
  <c r="BP50" i="21"/>
  <c r="AG46" i="21"/>
  <c r="L42" i="21"/>
  <c r="AU38" i="21"/>
  <c r="AN38" i="21"/>
  <c r="BI34" i="21"/>
  <c r="Z30" i="21"/>
  <c r="AN30" i="21"/>
  <c r="AN26" i="21"/>
  <c r="Z22" i="21"/>
  <c r="S22" i="21"/>
  <c r="AN18" i="21"/>
  <c r="AU18" i="21"/>
  <c r="AU14" i="21"/>
  <c r="AG14" i="21"/>
  <c r="BB10" i="21"/>
  <c r="AU6" i="21"/>
  <c r="BA76" i="21"/>
  <c r="D72" i="21"/>
  <c r="R68" i="21"/>
  <c r="AT68" i="21"/>
  <c r="D64" i="21"/>
  <c r="BA60" i="21"/>
  <c r="AT60" i="21"/>
  <c r="BA56" i="21"/>
  <c r="AM52" i="21"/>
  <c r="K44" i="21"/>
  <c r="K36" i="21"/>
  <c r="Y32" i="21"/>
  <c r="Z71" i="21"/>
  <c r="S39" i="21"/>
  <c r="AU39" i="21"/>
  <c r="E11" i="21"/>
  <c r="BH33" i="21"/>
  <c r="R25" i="21"/>
  <c r="AN43" i="21"/>
  <c r="BP43" i="21"/>
  <c r="AN23" i="21"/>
  <c r="AU7" i="21"/>
  <c r="Y69" i="21"/>
  <c r="AF69" i="21"/>
  <c r="R65" i="21"/>
  <c r="AG47" i="21"/>
  <c r="Z47" i="21"/>
  <c r="Z27" i="21"/>
  <c r="L19" i="21"/>
  <c r="R77" i="21"/>
  <c r="AM73" i="21"/>
  <c r="R57" i="21"/>
  <c r="AM45" i="21"/>
  <c r="K37" i="21"/>
  <c r="Y29" i="21"/>
  <c r="AM29" i="21"/>
  <c r="Z76" i="21"/>
  <c r="AN72" i="21"/>
  <c r="E72" i="21"/>
  <c r="AU68" i="21"/>
  <c r="E64" i="21"/>
  <c r="AU60" i="21"/>
  <c r="BP60" i="21"/>
  <c r="L56" i="21"/>
  <c r="BP52" i="21"/>
  <c r="AN48" i="21"/>
  <c r="BI44" i="21"/>
  <c r="BP40" i="21"/>
  <c r="E36" i="21"/>
  <c r="BP32" i="21"/>
  <c r="Z28" i="21"/>
  <c r="Z24" i="21"/>
  <c r="E20" i="21"/>
  <c r="BB16" i="21"/>
  <c r="BP16" i="21"/>
  <c r="BP12" i="21"/>
  <c r="BH74" i="21"/>
  <c r="AF70" i="21"/>
  <c r="D70" i="21"/>
  <c r="AF66" i="21"/>
  <c r="D62" i="21"/>
  <c r="BH58" i="21"/>
  <c r="AF58" i="21"/>
  <c r="BA54" i="21"/>
  <c r="D50" i="21"/>
  <c r="K50" i="21"/>
  <c r="BH46" i="21"/>
  <c r="AF42" i="21"/>
  <c r="K38" i="21"/>
  <c r="AF38" i="21"/>
  <c r="K34" i="21"/>
  <c r="BH30" i="21"/>
  <c r="K26" i="21"/>
  <c r="BA22" i="21"/>
  <c r="BH18" i="21"/>
  <c r="Y18" i="21"/>
  <c r="Y14" i="21"/>
  <c r="K10" i="21"/>
  <c r="AF6" i="21"/>
  <c r="AM6" i="21"/>
  <c r="AU67" i="21"/>
  <c r="BB67" i="21"/>
  <c r="Z63" i="21"/>
  <c r="AN59" i="21"/>
  <c r="AU35" i="21"/>
  <c r="Z35" i="21"/>
  <c r="BB31" i="21"/>
  <c r="BH49" i="21"/>
  <c r="R41" i="21"/>
  <c r="BA21" i="21"/>
  <c r="AF17" i="21"/>
  <c r="AT13" i="21"/>
  <c r="D13" i="21"/>
  <c r="K5" i="21"/>
  <c r="Y5" i="21"/>
  <c r="AM39" i="21"/>
  <c r="K39" i="21"/>
  <c r="R35" i="21"/>
  <c r="K35" i="21"/>
  <c r="BH27" i="21"/>
  <c r="K19" i="21"/>
  <c r="AM15" i="21"/>
  <c r="BH11" i="21"/>
  <c r="AM7" i="21"/>
  <c r="AU75" i="21"/>
  <c r="BP75" i="21"/>
  <c r="BB77" i="21"/>
  <c r="AN77" i="21"/>
  <c r="Z73" i="21"/>
  <c r="L69" i="21"/>
  <c r="L65" i="21"/>
  <c r="Z61" i="21"/>
  <c r="E61" i="21"/>
  <c r="BI57" i="21"/>
  <c r="AU53" i="21"/>
  <c r="BB49" i="21"/>
  <c r="BI45" i="21"/>
  <c r="AN45" i="21"/>
  <c r="S41" i="21"/>
  <c r="BB37" i="21"/>
  <c r="AG33" i="21"/>
  <c r="AU29" i="21"/>
  <c r="BI21" i="21"/>
  <c r="AG17" i="21"/>
  <c r="BB13" i="21"/>
  <c r="BP9" i="21"/>
  <c r="AN5" i="21"/>
  <c r="AG5" i="21"/>
  <c r="AF71" i="21"/>
  <c r="Y67" i="21"/>
  <c r="BO63" i="21"/>
  <c r="AF59" i="21"/>
  <c r="R51" i="21"/>
  <c r="AT47" i="21"/>
  <c r="R47" i="21"/>
  <c r="AF43" i="21"/>
  <c r="Y43" i="21"/>
  <c r="AF31" i="21"/>
  <c r="BO23" i="21"/>
  <c r="D23" i="21"/>
  <c r="K20" i="21"/>
  <c r="AM8" i="21"/>
  <c r="BO61" i="21"/>
  <c r="K53" i="21"/>
  <c r="AM53" i="21"/>
  <c r="R48" i="21"/>
  <c r="BO48" i="21"/>
  <c r="R40" i="21"/>
  <c r="AF28" i="21"/>
  <c r="Y28" i="21"/>
  <c r="AF24" i="21"/>
  <c r="Y16" i="21"/>
  <c r="AT12" i="21"/>
  <c r="Z51" i="21"/>
  <c r="E51" i="21"/>
  <c r="BI15" i="21"/>
  <c r="Z15" i="21"/>
  <c r="AT9" i="21"/>
  <c r="Z74" i="21"/>
  <c r="BB74" i="21"/>
  <c r="AU70" i="21"/>
  <c r="E66" i="21"/>
  <c r="S62" i="21"/>
  <c r="AU58" i="21"/>
  <c r="Z54" i="21"/>
  <c r="L50" i="21"/>
  <c r="BI50" i="21"/>
  <c r="BB46" i="21"/>
  <c r="BB42" i="21"/>
  <c r="BP42" i="21"/>
  <c r="BB38" i="21"/>
  <c r="BP34" i="21"/>
  <c r="E30" i="21"/>
  <c r="AU30" i="21"/>
  <c r="BI26" i="21"/>
  <c r="AU22" i="21"/>
  <c r="BB18" i="21"/>
  <c r="AN14" i="21"/>
  <c r="AG10" i="21"/>
  <c r="S6" i="21"/>
  <c r="L6" i="21"/>
  <c r="BH76" i="21"/>
  <c r="R72" i="21"/>
  <c r="BA68" i="21"/>
  <c r="D60" i="21"/>
  <c r="K56" i="21"/>
  <c r="R52" i="21"/>
  <c r="AF44" i="21"/>
  <c r="Y36" i="21"/>
  <c r="AT36" i="21"/>
  <c r="AM32" i="21"/>
  <c r="AG71" i="21"/>
  <c r="E55" i="21"/>
  <c r="E25" i="29"/>
  <c r="AE8" i="33" s="1"/>
  <c r="L39" i="21"/>
  <c r="Z11" i="21"/>
  <c r="BA33" i="21"/>
  <c r="BA25" i="21"/>
  <c r="E43" i="21"/>
  <c r="BI43" i="21"/>
  <c r="AU23" i="21"/>
  <c r="Z7" i="21"/>
  <c r="K69" i="21"/>
  <c r="AM69" i="21"/>
  <c r="AF65" i="21"/>
  <c r="BB47" i="21"/>
  <c r="BP47" i="21"/>
  <c r="E27" i="21"/>
  <c r="BB19" i="21"/>
  <c r="AM77" i="21"/>
  <c r="AF73" i="21"/>
  <c r="Y57" i="21"/>
  <c r="Y45" i="21"/>
  <c r="R37" i="21"/>
  <c r="BI76" i="21"/>
  <c r="BI72" i="21"/>
  <c r="BB68" i="21"/>
  <c r="AU64" i="21"/>
  <c r="S60" i="21"/>
  <c r="BP56" i="21"/>
  <c r="AG52" i="21"/>
  <c r="L48" i="21"/>
  <c r="E48" i="21"/>
  <c r="L44" i="21"/>
  <c r="AG40" i="21"/>
  <c r="L36" i="21"/>
  <c r="BB32" i="21"/>
  <c r="AG28" i="21"/>
  <c r="AG24" i="21"/>
  <c r="BB24" i="21"/>
  <c r="BI20" i="21"/>
  <c r="AN16" i="21"/>
  <c r="S12" i="21"/>
  <c r="AU8" i="21"/>
  <c r="Z8" i="21"/>
  <c r="AT74" i="21"/>
  <c r="Y74" i="21"/>
  <c r="BH70" i="21"/>
  <c r="Y70" i="21"/>
  <c r="AT66" i="21"/>
  <c r="D66" i="21"/>
  <c r="K62" i="21"/>
  <c r="D58" i="21"/>
  <c r="K54" i="21"/>
  <c r="AM50" i="21"/>
  <c r="BO46" i="21"/>
  <c r="R42" i="21"/>
  <c r="AT38" i="21"/>
  <c r="AM38" i="21"/>
  <c r="BO34" i="21"/>
  <c r="AM30" i="21"/>
  <c r="AT26" i="21"/>
  <c r="BH26" i="21"/>
  <c r="K22" i="21"/>
  <c r="AM18" i="21"/>
  <c r="AT14" i="21"/>
  <c r="R10" i="21"/>
  <c r="D6" i="21"/>
  <c r="E67" i="21"/>
  <c r="BP63" i="21"/>
  <c r="E59" i="21"/>
  <c r="AU59" i="21"/>
  <c r="E35" i="21"/>
  <c r="BI35" i="21"/>
  <c r="AG31" i="21"/>
  <c r="R49" i="21"/>
  <c r="BH41" i="21"/>
  <c r="R21" i="21"/>
  <c r="D17" i="21"/>
  <c r="BA13" i="21"/>
  <c r="R13" i="21"/>
  <c r="R5" i="21"/>
  <c r="BH39" i="21"/>
  <c r="AF39" i="21"/>
  <c r="AM35" i="21"/>
  <c r="BO35" i="21"/>
  <c r="BO27" i="21"/>
  <c r="Y19" i="21"/>
  <c r="BH15" i="21"/>
  <c r="R11" i="21"/>
  <c r="AT11" i="21"/>
  <c r="BO7" i="21"/>
  <c r="BA7" i="21"/>
  <c r="BI75" i="21"/>
  <c r="E77" i="21"/>
  <c r="BB73" i="21"/>
  <c r="BP69" i="21"/>
  <c r="AG65" i="21"/>
  <c r="AU61" i="21"/>
  <c r="BI61" i="21"/>
  <c r="BB57" i="21"/>
  <c r="AG53" i="21"/>
  <c r="Z49" i="21"/>
  <c r="BI49" i="21"/>
  <c r="BB45" i="21"/>
  <c r="BP41" i="21"/>
  <c r="Z41" i="21"/>
  <c r="E37" i="21"/>
  <c r="E33" i="21"/>
  <c r="AN29" i="21"/>
  <c r="BI25" i="21"/>
  <c r="AN21" i="21"/>
  <c r="Z21" i="21"/>
  <c r="E17" i="21"/>
  <c r="AN13" i="21"/>
  <c r="E13" i="21"/>
  <c r="S9" i="21"/>
  <c r="BI5" i="21"/>
  <c r="E5" i="21"/>
  <c r="R75" i="21"/>
  <c r="AT71" i="21"/>
  <c r="BA67" i="21"/>
  <c r="R63" i="21"/>
  <c r="K59" i="21"/>
  <c r="AF55" i="21"/>
  <c r="Y51" i="21"/>
  <c r="AM47" i="21"/>
  <c r="Y47" i="21"/>
  <c r="BH43" i="21"/>
  <c r="AM31" i="21"/>
  <c r="D31" i="21"/>
  <c r="R23" i="21"/>
  <c r="K23" i="21"/>
  <c r="AM20" i="21"/>
  <c r="AF8" i="21"/>
  <c r="BA61" i="21"/>
  <c r="BO53" i="21"/>
  <c r="D48" i="21"/>
  <c r="K48" i="21"/>
  <c r="K40" i="21"/>
  <c r="BA28" i="21"/>
  <c r="K28" i="21"/>
  <c r="BA24" i="21"/>
  <c r="AF16" i="21"/>
  <c r="BH12" i="21"/>
  <c r="BI51" i="21"/>
  <c r="BB15" i="21"/>
  <c r="R9" i="21"/>
  <c r="BA9" i="21"/>
  <c r="E74" i="21"/>
  <c r="AN70" i="21"/>
  <c r="BB70" i="21"/>
  <c r="AG66" i="21"/>
  <c r="BP66" i="21"/>
  <c r="Z62" i="21"/>
  <c r="E58" i="21"/>
  <c r="AG58" i="21"/>
  <c r="BI54" i="21"/>
  <c r="AN50" i="21"/>
  <c r="S50" i="21"/>
  <c r="E46" i="21"/>
  <c r="AN46" i="21"/>
  <c r="AN42" i="21"/>
  <c r="AG38" i="21"/>
  <c r="E38" i="21"/>
  <c r="AG34" i="21"/>
  <c r="BB30" i="21"/>
  <c r="BB26" i="21"/>
  <c r="AG22" i="21"/>
  <c r="L18" i="21"/>
  <c r="E18" i="21"/>
  <c r="BI10" i="21"/>
  <c r="BI6" i="21"/>
  <c r="AM76" i="21"/>
  <c r="Y72" i="21"/>
  <c r="BH68" i="21"/>
  <c r="K64" i="21"/>
  <c r="R60" i="21"/>
  <c r="Y56" i="21"/>
  <c r="BO56" i="21"/>
  <c r="BA52" i="21"/>
  <c r="AM44" i="21"/>
  <c r="AM36" i="21"/>
  <c r="R36" i="21"/>
  <c r="BA32" i="21"/>
  <c r="S71" i="21"/>
  <c r="E71" i="21"/>
  <c r="AU55" i="21"/>
  <c r="BP39" i="21"/>
  <c r="BB11" i="21"/>
  <c r="BI11" i="21"/>
  <c r="Y33" i="21"/>
  <c r="AM25" i="21"/>
  <c r="S43" i="21"/>
  <c r="E23" i="21"/>
  <c r="L7" i="21"/>
  <c r="BB7" i="21"/>
  <c r="AT69" i="21"/>
  <c r="AM65" i="21"/>
  <c r="S47" i="21"/>
  <c r="BI27" i="21"/>
  <c r="BP19" i="21"/>
  <c r="D77" i="21"/>
  <c r="BA73" i="21"/>
  <c r="AF57" i="21"/>
  <c r="AF45" i="21"/>
  <c r="AT37" i="21"/>
  <c r="AT29" i="21"/>
  <c r="BB76" i="21"/>
  <c r="E68" i="21"/>
  <c r="BI64" i="21"/>
  <c r="Z60" i="21"/>
  <c r="AU56" i="21"/>
  <c r="AG56" i="21"/>
  <c r="AU52" i="21"/>
  <c r="Z48" i="21"/>
  <c r="AU48" i="21"/>
  <c r="S44" i="21"/>
  <c r="AN40" i="21"/>
  <c r="S40" i="21"/>
  <c r="AG36" i="21"/>
  <c r="BP36" i="21"/>
  <c r="AN32" i="21"/>
  <c r="AN28" i="21"/>
  <c r="BP24" i="21"/>
  <c r="AN24" i="21"/>
  <c r="AN20" i="21"/>
  <c r="AU16" i="21"/>
  <c r="BB12" i="21"/>
  <c r="L8" i="21"/>
  <c r="BA74" i="21"/>
  <c r="AM70" i="21"/>
  <c r="BO66" i="21"/>
  <c r="BA66" i="21"/>
  <c r="Y62" i="21"/>
  <c r="R58" i="21"/>
  <c r="BO54" i="21"/>
  <c r="BH50" i="21"/>
  <c r="BA46" i="21"/>
  <c r="D46" i="21"/>
  <c r="Y42" i="21"/>
  <c r="BO38" i="21"/>
  <c r="AF34" i="21"/>
  <c r="K30" i="21"/>
  <c r="Y26" i="21"/>
  <c r="BA26" i="21"/>
  <c r="BO22" i="21"/>
  <c r="AT18" i="21"/>
  <c r="BH14" i="21"/>
  <c r="AT10" i="21"/>
  <c r="AF10" i="21"/>
  <c r="K6" i="21"/>
  <c r="BP67" i="21"/>
  <c r="BI67" i="21"/>
  <c r="AG63" i="21"/>
  <c r="Z59" i="21"/>
  <c r="BB59" i="21"/>
  <c r="AG35" i="21"/>
  <c r="E31" i="21"/>
  <c r="BI31" i="21"/>
  <c r="AF49" i="21"/>
  <c r="AT41" i="21"/>
  <c r="Y21" i="21"/>
  <c r="BH17" i="21"/>
  <c r="AM17" i="21"/>
  <c r="BO13" i="21"/>
  <c r="BA5" i="21"/>
  <c r="AT39" i="21"/>
  <c r="D35" i="21"/>
  <c r="AM27" i="21"/>
  <c r="BH19" i="21"/>
  <c r="D15" i="21"/>
  <c r="BA11" i="21"/>
  <c r="Y11" i="21"/>
  <c r="D7" i="21"/>
  <c r="Y7" i="21"/>
  <c r="S75" i="21"/>
  <c r="S77" i="21"/>
  <c r="AN73" i="21"/>
  <c r="BB69" i="21"/>
  <c r="S65" i="21"/>
  <c r="BP61" i="21"/>
  <c r="S61" i="21"/>
  <c r="E57" i="21"/>
  <c r="L57" i="21"/>
  <c r="BB53" i="21"/>
  <c r="L49" i="21"/>
  <c r="E45" i="21"/>
  <c r="AG41" i="21"/>
  <c r="AU37" i="21"/>
  <c r="BP37" i="21"/>
  <c r="AU33" i="21"/>
  <c r="AN33" i="21"/>
  <c r="BI29" i="21"/>
  <c r="BB29" i="21"/>
  <c r="L25" i="21"/>
  <c r="BP21" i="21"/>
  <c r="AG21" i="21"/>
  <c r="L17" i="21"/>
  <c r="AN17" i="21"/>
  <c r="Z13" i="21"/>
  <c r="BI13" i="21"/>
  <c r="AG9" i="21"/>
  <c r="AU5" i="21"/>
  <c r="Y75" i="21"/>
  <c r="Y71" i="21"/>
  <c r="K67" i="21"/>
  <c r="AM63" i="21"/>
  <c r="K63" i="21"/>
  <c r="BO59" i="21"/>
  <c r="AT55" i="21"/>
  <c r="R55" i="21"/>
  <c r="AM51" i="21"/>
  <c r="AF47" i="21"/>
  <c r="K43" i="21"/>
  <c r="BH31" i="21"/>
  <c r="K31" i="21"/>
  <c r="Y23" i="21"/>
  <c r="Y20" i="21"/>
  <c r="BA8" i="21"/>
  <c r="BH61" i="21"/>
  <c r="D53" i="21"/>
  <c r="AM48" i="21"/>
  <c r="D40" i="21"/>
  <c r="AM28" i="21"/>
  <c r="BO24" i="21"/>
  <c r="AM16" i="21"/>
  <c r="AM12" i="21"/>
  <c r="K12" i="21"/>
  <c r="AG15" i="21"/>
  <c r="AF9" i="21"/>
  <c r="BI74" i="21"/>
  <c r="L70" i="21"/>
  <c r="E70" i="21"/>
  <c r="BB66" i="21"/>
  <c r="BI66" i="21"/>
  <c r="BB62" i="21"/>
  <c r="BP58" i="21"/>
  <c r="BB58" i="21"/>
  <c r="L54" i="21"/>
  <c r="Z50" i="21"/>
  <c r="Z46" i="21"/>
  <c r="BI46" i="21"/>
  <c r="Z42" i="21"/>
  <c r="BP38" i="21"/>
  <c r="BI38" i="21"/>
  <c r="AN34" i="21"/>
  <c r="S34" i="21"/>
  <c r="BP30" i="21"/>
  <c r="E26" i="21"/>
  <c r="L26" i="21"/>
  <c r="BB22" i="21"/>
  <c r="Z18" i="21"/>
  <c r="BI18" i="21"/>
  <c r="L14" i="21"/>
  <c r="AU10" i="21"/>
  <c r="L10" i="21"/>
  <c r="AN6" i="21"/>
  <c r="BP6" i="21"/>
  <c r="AT76" i="21"/>
  <c r="BH72" i="21"/>
  <c r="D68" i="21"/>
  <c r="Y64" i="21"/>
  <c r="BH60" i="21"/>
  <c r="AT56" i="21"/>
  <c r="R56" i="21"/>
  <c r="Y52" i="21"/>
  <c r="R44" i="21"/>
  <c r="AT44" i="21"/>
  <c r="BA36" i="21"/>
  <c r="K32" i="21"/>
  <c r="D32" i="21"/>
  <c r="BB71" i="21"/>
  <c r="AU71" i="21"/>
  <c r="BI55" i="21"/>
  <c r="Z39" i="21"/>
  <c r="AG11" i="21"/>
  <c r="AF33" i="21"/>
  <c r="BH25" i="21"/>
  <c r="Z43" i="21"/>
  <c r="BB23" i="21"/>
  <c r="BI23" i="21"/>
  <c r="AG7" i="21"/>
  <c r="BH69" i="21"/>
  <c r="BH65" i="21"/>
  <c r="AT65" i="21"/>
  <c r="AN47" i="21"/>
  <c r="BP27" i="21"/>
  <c r="BI19" i="21"/>
  <c r="BA77" i="21"/>
  <c r="R73" i="21"/>
  <c r="BH73" i="21"/>
  <c r="D57" i="21"/>
  <c r="BA37" i="21"/>
  <c r="BH29" i="21"/>
  <c r="AN76" i="21"/>
  <c r="BP72" i="21"/>
  <c r="S68" i="21"/>
  <c r="L64" i="21"/>
  <c r="BB64" i="21"/>
  <c r="BI60" i="21"/>
  <c r="BI56" i="21"/>
  <c r="S56" i="21"/>
  <c r="BB52" i="21"/>
  <c r="BI48" i="21"/>
  <c r="Z44" i="21"/>
  <c r="E40" i="21"/>
  <c r="S36" i="21"/>
  <c r="AU32" i="21"/>
  <c r="AU28" i="21"/>
  <c r="E24" i="21"/>
  <c r="BP20" i="21"/>
  <c r="S16" i="21"/>
  <c r="L12" i="21"/>
  <c r="AG12" i="21"/>
  <c r="E8" i="21"/>
  <c r="AG8" i="21"/>
  <c r="K74" i="21"/>
  <c r="BO70" i="21"/>
  <c r="BH66" i="21"/>
  <c r="AF62" i="21"/>
  <c r="K58" i="21"/>
  <c r="R54" i="21"/>
  <c r="AF50" i="21"/>
  <c r="AM46" i="21"/>
  <c r="K46" i="21"/>
  <c r="AT42" i="21"/>
  <c r="BA38" i="21"/>
  <c r="R34" i="21"/>
  <c r="Y34" i="21"/>
  <c r="BA30" i="21"/>
  <c r="AM26" i="21"/>
  <c r="AF22" i="21"/>
  <c r="AF18" i="21"/>
  <c r="AM14" i="21"/>
  <c r="Y10" i="21"/>
  <c r="BH10" i="21"/>
  <c r="BH6" i="21"/>
  <c r="L67" i="21"/>
  <c r="S63" i="21"/>
  <c r="AN35" i="21"/>
  <c r="L31" i="21"/>
  <c r="D49" i="21"/>
  <c r="BA41" i="21"/>
  <c r="D41" i="21"/>
  <c r="BH21" i="21"/>
  <c r="AM21" i="21"/>
  <c r="BO17" i="21"/>
  <c r="R17" i="21"/>
  <c r="K13" i="21"/>
  <c r="AM5" i="21"/>
  <c r="BA39" i="21"/>
  <c r="BA35" i="21"/>
  <c r="AT27" i="21"/>
  <c r="BO19" i="21"/>
  <c r="AT15" i="21"/>
  <c r="AF11" i="21"/>
  <c r="AT7" i="21"/>
  <c r="AG75" i="21"/>
  <c r="L77" i="21"/>
  <c r="BI73" i="21"/>
  <c r="Z69" i="21"/>
  <c r="AN65" i="21"/>
  <c r="L61" i="21"/>
  <c r="S57" i="21"/>
  <c r="BI53" i="21"/>
  <c r="AN53" i="21"/>
  <c r="AN49" i="21"/>
  <c r="BP49" i="21"/>
  <c r="S45" i="21"/>
  <c r="AU41" i="21"/>
  <c r="AN41" i="21"/>
  <c r="S37" i="21"/>
  <c r="AG29" i="21"/>
  <c r="E25" i="21"/>
  <c r="AN25" i="21"/>
  <c r="AU21" i="21"/>
  <c r="BI17" i="21"/>
  <c r="S13" i="21"/>
  <c r="AN9" i="21"/>
  <c r="BB5" i="21"/>
  <c r="AM75" i="21"/>
  <c r="AM71" i="21"/>
  <c r="BO67" i="21"/>
  <c r="BH63" i="21"/>
  <c r="AF63" i="21"/>
  <c r="BH59" i="21"/>
  <c r="K55" i="21"/>
  <c r="AM55" i="21"/>
  <c r="BA51" i="21"/>
  <c r="BO47" i="21"/>
  <c r="AM43" i="21"/>
  <c r="R31" i="21"/>
  <c r="AF23" i="21"/>
  <c r="R20" i="21"/>
  <c r="K8" i="21"/>
  <c r="D61" i="21"/>
  <c r="R53" i="21"/>
  <c r="BA48" i="21"/>
  <c r="BH40" i="21"/>
  <c r="Y40" i="21"/>
  <c r="AT28" i="21"/>
  <c r="R24" i="21"/>
  <c r="D24" i="21"/>
  <c r="BA16" i="21"/>
  <c r="AF12" i="21"/>
  <c r="BO12" i="21"/>
  <c r="BP51" i="21"/>
  <c r="E15" i="21"/>
  <c r="K9" i="21"/>
  <c r="BH9" i="21"/>
  <c r="BI70" i="21"/>
  <c r="S66" i="21"/>
  <c r="AN62" i="21"/>
  <c r="BI58" i="21"/>
  <c r="E54" i="21"/>
  <c r="AG54" i="21"/>
  <c r="E50" i="21"/>
  <c r="AG50" i="21"/>
  <c r="L46" i="21"/>
  <c r="AU42" i="21"/>
  <c r="L38" i="21"/>
  <c r="L34" i="21"/>
  <c r="AU34" i="21"/>
  <c r="BI30" i="21"/>
  <c r="Z26" i="21"/>
  <c r="BP26" i="21"/>
  <c r="AN22" i="21"/>
  <c r="BB14" i="21"/>
  <c r="BP10" i="21"/>
  <c r="BB6" i="21"/>
  <c r="D76" i="21"/>
  <c r="BO72" i="21"/>
  <c r="BO68" i="21"/>
  <c r="AM64" i="21"/>
  <c r="AF64" i="21"/>
  <c r="BO60" i="21"/>
  <c r="BH56" i="21"/>
  <c r="AF52" i="21"/>
  <c r="BO44" i="21"/>
  <c r="BH44" i="21"/>
  <c r="D36" i="21"/>
  <c r="AF32" i="21"/>
  <c r="BH32" i="21"/>
  <c r="BI71" i="21"/>
  <c r="BB55" i="21"/>
  <c r="BP55" i="21"/>
  <c r="AG39" i="21"/>
  <c r="AN11" i="21"/>
  <c r="BO33" i="21"/>
  <c r="K33" i="21"/>
  <c r="D25" i="21"/>
  <c r="AG43" i="21"/>
  <c r="S23" i="21"/>
  <c r="Z23" i="21"/>
  <c r="AN7" i="21"/>
  <c r="E7" i="21"/>
  <c r="BA69" i="21"/>
  <c r="D65" i="21"/>
  <c r="BA65" i="21"/>
  <c r="AU47" i="21"/>
  <c r="BB27" i="21"/>
  <c r="AG27" i="21"/>
  <c r="E19" i="21"/>
  <c r="Z19" i="21"/>
  <c r="AT77" i="21"/>
  <c r="K77" i="21"/>
  <c r="D73" i="21"/>
  <c r="BO73" i="21"/>
  <c r="BA57" i="21"/>
  <c r="BA45" i="21"/>
  <c r="AT45" i="21"/>
  <c r="AM37" i="21"/>
  <c r="BO37" i="21"/>
  <c r="BA29" i="21"/>
  <c r="E76" i="21"/>
  <c r="AG72" i="21"/>
  <c r="L68" i="21"/>
  <c r="AN64" i="21"/>
  <c r="BP64" i="21"/>
  <c r="BB60" i="21"/>
  <c r="AN56" i="21"/>
  <c r="BI52" i="21"/>
  <c r="BB48" i="21"/>
  <c r="E44" i="21"/>
  <c r="AU44" i="21"/>
  <c r="AU40" i="21"/>
  <c r="AU36" i="21"/>
  <c r="AN36" i="21"/>
  <c r="S32" i="21"/>
  <c r="E32" i="21"/>
  <c r="L28" i="21"/>
  <c r="AU24" i="21"/>
  <c r="L20" i="21"/>
  <c r="S20" i="21"/>
  <c r="E16" i="21"/>
  <c r="E12" i="21"/>
  <c r="BP8" i="21"/>
  <c r="AM74" i="21"/>
  <c r="AT70" i="21"/>
  <c r="Y66" i="21"/>
  <c r="R62" i="21"/>
  <c r="AM62" i="21"/>
  <c r="BA58" i="21"/>
  <c r="D54" i="21"/>
  <c r="Y54" i="21"/>
  <c r="AT50" i="21"/>
  <c r="R46" i="21"/>
  <c r="BA42" i="21"/>
  <c r="D38" i="21"/>
  <c r="D34" i="21"/>
  <c r="BH34" i="21"/>
  <c r="D30" i="21"/>
  <c r="AF26" i="21"/>
  <c r="BH22" i="21"/>
  <c r="AT22" i="21"/>
  <c r="BO18" i="21"/>
  <c r="BA14" i="21"/>
  <c r="D10" i="21"/>
  <c r="AT6" i="21"/>
  <c r="AG67" i="21"/>
  <c r="BB63" i="21"/>
  <c r="AN63" i="21"/>
  <c r="BP59" i="21"/>
  <c r="AU31" i="21"/>
  <c r="BP31" i="21"/>
  <c r="K49" i="21"/>
  <c r="AF41" i="21"/>
  <c r="BO41" i="21"/>
  <c r="AF21" i="21"/>
  <c r="AT21" i="21"/>
  <c r="BA17" i="21"/>
  <c r="AF13" i="21"/>
  <c r="AF5" i="21"/>
  <c r="Y39" i="21"/>
  <c r="Y35" i="21"/>
  <c r="K27" i="21"/>
  <c r="AT19" i="21"/>
  <c r="R15" i="21"/>
  <c r="AM11" i="21"/>
  <c r="BH7" i="21"/>
  <c r="AN75" i="21"/>
  <c r="Z77" i="21"/>
  <c r="AU73" i="21"/>
  <c r="AU69" i="21"/>
  <c r="Z65" i="21"/>
  <c r="Z57" i="21"/>
  <c r="L53" i="21"/>
  <c r="AG49" i="21"/>
  <c r="L45" i="21"/>
  <c r="BI37" i="21"/>
  <c r="Z37" i="21"/>
  <c r="L33" i="21"/>
  <c r="S29" i="21"/>
  <c r="E29" i="21"/>
  <c r="AG25" i="21"/>
  <c r="S25" i="21"/>
  <c r="BB21" i="21"/>
  <c r="Z17" i="21"/>
  <c r="AU17" i="21"/>
  <c r="L13" i="21"/>
  <c r="E9" i="21"/>
  <c r="L5" i="21"/>
  <c r="BO75" i="21"/>
  <c r="K75" i="21"/>
  <c r="BA71" i="21"/>
  <c r="D67" i="21"/>
  <c r="D63" i="21"/>
  <c r="AT59" i="21"/>
  <c r="BO55" i="21"/>
  <c r="Y55" i="21"/>
  <c r="AF51" i="21"/>
  <c r="BA47" i="21"/>
  <c r="AT43" i="21"/>
  <c r="AT31" i="21"/>
  <c r="AT23" i="21"/>
  <c r="AF20" i="21"/>
  <c r="BO20" i="21"/>
  <c r="Y8" i="21"/>
  <c r="R8" i="21"/>
  <c r="R61" i="21"/>
  <c r="AF61" i="21"/>
  <c r="Y53" i="21"/>
  <c r="Y48" i="21"/>
  <c r="BA40" i="21"/>
  <c r="AF40" i="21"/>
  <c r="BH28" i="21"/>
  <c r="AM24" i="21"/>
  <c r="BH24" i="21"/>
  <c r="AT16" i="21"/>
  <c r="BH16" i="21"/>
  <c r="D12" i="21"/>
  <c r="S51" i="21"/>
  <c r="L15" i="21"/>
  <c r="AM9" i="21"/>
  <c r="BP74" i="21"/>
  <c r="Z70" i="21"/>
  <c r="Z66" i="21"/>
  <c r="BP62" i="21"/>
  <c r="E62" i="21"/>
  <c r="L58" i="21"/>
  <c r="S54" i="21"/>
  <c r="AU50" i="21"/>
  <c r="AU46" i="21"/>
  <c r="BP46" i="21"/>
  <c r="AG42" i="21"/>
  <c r="BB34" i="21"/>
  <c r="S30" i="21"/>
  <c r="S26" i="21"/>
  <c r="BI22" i="21"/>
  <c r="BP18" i="21"/>
  <c r="BP14" i="21"/>
  <c r="E10" i="21"/>
  <c r="AN10" i="21"/>
  <c r="Z6" i="21"/>
  <c r="BO76" i="21"/>
  <c r="R76" i="21"/>
  <c r="K72" i="21"/>
  <c r="Y68" i="21"/>
  <c r="AT64" i="21"/>
  <c r="BA64" i="21"/>
  <c r="Y60" i="21"/>
  <c r="D56" i="21"/>
  <c r="AT52" i="21"/>
  <c r="BA44" i="21"/>
  <c r="BH36" i="21"/>
  <c r="BO32" i="21"/>
  <c r="AN71" i="21"/>
  <c r="L71" i="21"/>
  <c r="L55" i="21"/>
  <c r="S55" i="21"/>
  <c r="BB39" i="21"/>
  <c r="L11" i="21"/>
  <c r="D33" i="21"/>
  <c r="AM33" i="21"/>
  <c r="BO25" i="21"/>
  <c r="BU8" i="6"/>
  <c r="AA8" i="6"/>
  <c r="BY10" i="6"/>
  <c r="AE10" i="6"/>
  <c r="BX9" i="6"/>
  <c r="AD9" i="6"/>
  <c r="BT11" i="6"/>
  <c r="R11" i="6"/>
  <c r="Z11" i="6"/>
  <c r="S11" i="6"/>
  <c r="BT15" i="6"/>
  <c r="Z15" i="6"/>
  <c r="R15" i="6"/>
  <c r="S15" i="6"/>
  <c r="BV16" i="6"/>
  <c r="W16" i="6"/>
  <c r="U16" i="6"/>
  <c r="AB16" i="6"/>
  <c r="T16" i="6"/>
  <c r="CB19" i="6"/>
  <c r="BE19" i="6"/>
  <c r="AH19" i="6"/>
  <c r="BX21" i="6"/>
  <c r="BA21" i="6"/>
  <c r="AD21" i="6"/>
  <c r="CD24" i="6"/>
  <c r="BG24" i="6"/>
  <c r="AJ24" i="6"/>
  <c r="BZ34" i="6"/>
  <c r="BC34" i="6"/>
  <c r="AF34" i="6"/>
  <c r="AY36" i="6"/>
  <c r="BV36" i="6"/>
  <c r="W36" i="6"/>
  <c r="T36" i="6"/>
  <c r="AB36" i="6"/>
  <c r="U36" i="6"/>
  <c r="BC38" i="6"/>
  <c r="BZ38" i="6"/>
  <c r="AF38" i="6"/>
  <c r="BT43" i="6"/>
  <c r="AW43" i="6"/>
  <c r="R43" i="6"/>
  <c r="S43" i="6"/>
  <c r="Z43" i="6"/>
  <c r="AY56" i="6"/>
  <c r="BV56" i="6"/>
  <c r="T56" i="6"/>
  <c r="W56" i="6"/>
  <c r="AB56" i="6"/>
  <c r="U56" i="6"/>
  <c r="BA57" i="6"/>
  <c r="BX57" i="6"/>
  <c r="AD57" i="6"/>
  <c r="BZ66" i="6"/>
  <c r="BC66" i="6"/>
  <c r="AF66" i="6"/>
  <c r="BC78" i="6"/>
  <c r="BG68" i="6"/>
  <c r="AJ68" i="6"/>
  <c r="BG80" i="6"/>
  <c r="BE75" i="6"/>
  <c r="AH75" i="6"/>
  <c r="BE87" i="6"/>
  <c r="BW6" i="6"/>
  <c r="AC6" i="6"/>
  <c r="BY7" i="6"/>
  <c r="AE7" i="6"/>
  <c r="CA8" i="6"/>
  <c r="AG8" i="6"/>
  <c r="CC9" i="6"/>
  <c r="AI9" i="6"/>
  <c r="CE10" i="6"/>
  <c r="AK10" i="6"/>
  <c r="BU13" i="6"/>
  <c r="AA13" i="6"/>
  <c r="BY15" i="6"/>
  <c r="AE15" i="6"/>
  <c r="CA16" i="6"/>
  <c r="AG16" i="6"/>
  <c r="CE18" i="6"/>
  <c r="BH18" i="6"/>
  <c r="AK18" i="6"/>
  <c r="BB19" i="6"/>
  <c r="BY19" i="6"/>
  <c r="AE19" i="6"/>
  <c r="AV20" i="6"/>
  <c r="AO47" i="4" s="1"/>
  <c r="Y20" i="6"/>
  <c r="AB47" i="4" s="1"/>
  <c r="H19" i="19" s="1"/>
  <c r="BD20" i="6"/>
  <c r="CA20" i="6"/>
  <c r="AG20" i="6"/>
  <c r="AX21" i="6"/>
  <c r="BU21" i="6"/>
  <c r="AA21" i="6"/>
  <c r="BH22" i="6"/>
  <c r="CE22" i="6"/>
  <c r="AK22" i="6"/>
  <c r="BY23" i="6"/>
  <c r="BB23" i="6"/>
  <c r="AE23" i="6"/>
  <c r="AX25" i="6"/>
  <c r="BU25" i="6"/>
  <c r="AA25" i="6"/>
  <c r="BW26" i="6"/>
  <c r="AZ26" i="6"/>
  <c r="AC26" i="6"/>
  <c r="CE26" i="6"/>
  <c r="BH26" i="6"/>
  <c r="AK26" i="6"/>
  <c r="AV28" i="6"/>
  <c r="AO55" i="4" s="1"/>
  <c r="Y28" i="6"/>
  <c r="AB55" i="4" s="1"/>
  <c r="H27" i="19" s="1"/>
  <c r="CC29" i="6"/>
  <c r="BF29" i="6"/>
  <c r="AI29" i="6"/>
  <c r="CE30" i="6"/>
  <c r="BH30" i="6"/>
  <c r="AK30" i="6"/>
  <c r="AV32" i="6"/>
  <c r="AO59" i="4" s="1"/>
  <c r="Y32" i="6"/>
  <c r="AB59" i="4" s="1"/>
  <c r="H31" i="19" s="1"/>
  <c r="CA32" i="6"/>
  <c r="BD32" i="6"/>
  <c r="AG32" i="6"/>
  <c r="BU33" i="6"/>
  <c r="AX33" i="6"/>
  <c r="AA33" i="6"/>
  <c r="BF33" i="6"/>
  <c r="CC33" i="6"/>
  <c r="AI33" i="6"/>
  <c r="CE34" i="6"/>
  <c r="BH34" i="6"/>
  <c r="AK34" i="6"/>
  <c r="AV36" i="6"/>
  <c r="AO63" i="4" s="1"/>
  <c r="Y36" i="6"/>
  <c r="AB63" i="4" s="1"/>
  <c r="H35" i="19" s="1"/>
  <c r="CC37" i="6"/>
  <c r="BF37" i="6"/>
  <c r="AI37" i="6"/>
  <c r="BH38" i="6"/>
  <c r="CE38" i="6"/>
  <c r="AK38" i="6"/>
  <c r="AV40" i="6"/>
  <c r="AO67" i="4" s="1"/>
  <c r="Y40" i="6"/>
  <c r="AB67" i="4" s="1"/>
  <c r="H39" i="19" s="1"/>
  <c r="CA40" i="6"/>
  <c r="BD40" i="6"/>
  <c r="AG40" i="6"/>
  <c r="CC41" i="6"/>
  <c r="BF41" i="6"/>
  <c r="AI41" i="6"/>
  <c r="BW42" i="6"/>
  <c r="AZ42" i="6"/>
  <c r="AC42" i="6"/>
  <c r="BY43" i="6"/>
  <c r="AE43" i="6"/>
  <c r="BB43" i="6"/>
  <c r="AV44" i="6"/>
  <c r="AO71" i="4" s="1"/>
  <c r="Y44" i="6"/>
  <c r="AB71" i="4" s="1"/>
  <c r="H43" i="19" s="1"/>
  <c r="BU45" i="6"/>
  <c r="AX45" i="6"/>
  <c r="AA45" i="6"/>
  <c r="AV48" i="6"/>
  <c r="AO75" i="4" s="1"/>
  <c r="Y48" i="6"/>
  <c r="AB75" i="4" s="1"/>
  <c r="H47" i="19" s="1"/>
  <c r="BU49" i="6"/>
  <c r="AX49" i="6"/>
  <c r="AA49" i="6"/>
  <c r="BF49" i="6"/>
  <c r="CC49" i="6"/>
  <c r="AI49" i="6"/>
  <c r="CE50" i="6"/>
  <c r="BH50" i="6"/>
  <c r="AK50" i="6"/>
  <c r="BB51" i="6"/>
  <c r="BY51" i="6"/>
  <c r="AE51" i="6"/>
  <c r="BD52" i="6"/>
  <c r="CA52" i="6"/>
  <c r="AG52" i="6"/>
  <c r="AX53" i="6"/>
  <c r="BU53" i="6"/>
  <c r="AA53" i="6"/>
  <c r="BF53" i="6"/>
  <c r="AI53" i="6"/>
  <c r="CC53" i="6"/>
  <c r="BW54" i="6"/>
  <c r="AZ54" i="6"/>
  <c r="AC54" i="6"/>
  <c r="BH54" i="6"/>
  <c r="CE54" i="6"/>
  <c r="AK54" i="6"/>
  <c r="BB55" i="6"/>
  <c r="BY55" i="6"/>
  <c r="AE55" i="6"/>
  <c r="CN6" i="6"/>
  <c r="G6" i="27" s="1"/>
  <c r="AV56" i="6"/>
  <c r="AO83" i="4" s="1"/>
  <c r="Y56" i="6"/>
  <c r="AB83" i="4" s="1"/>
  <c r="H55" i="19" s="1"/>
  <c r="CA56" i="6"/>
  <c r="BD56" i="6"/>
  <c r="AG56" i="6"/>
  <c r="BU57" i="6"/>
  <c r="AX57" i="6"/>
  <c r="AA57" i="6"/>
  <c r="CC57" i="6"/>
  <c r="BF57" i="6"/>
  <c r="AI57" i="6"/>
  <c r="AZ58" i="6"/>
  <c r="AC58" i="6"/>
  <c r="BW58" i="6"/>
  <c r="CE58" i="6"/>
  <c r="BH58" i="6"/>
  <c r="AK58" i="6"/>
  <c r="BB59" i="6"/>
  <c r="AE59" i="6"/>
  <c r="BY59" i="6"/>
  <c r="AV60" i="6"/>
  <c r="AO87" i="4" s="1"/>
  <c r="Y60" i="6"/>
  <c r="AB87" i="4" s="1"/>
  <c r="H59" i="19" s="1"/>
  <c r="CA60" i="6"/>
  <c r="BD60" i="6"/>
  <c r="AG60" i="6"/>
  <c r="AX61" i="6"/>
  <c r="BU61" i="6"/>
  <c r="AA61" i="6"/>
  <c r="BF61" i="6"/>
  <c r="CC61" i="6"/>
  <c r="AI61" i="6"/>
  <c r="AZ62" i="6"/>
  <c r="BW62" i="6"/>
  <c r="AC62" i="6"/>
  <c r="BH62" i="6"/>
  <c r="CE62" i="6"/>
  <c r="AK62" i="6"/>
  <c r="BB63" i="6"/>
  <c r="BY63" i="6"/>
  <c r="AE63" i="6"/>
  <c r="AV64" i="6"/>
  <c r="AO91" i="4" s="1"/>
  <c r="Y64" i="6"/>
  <c r="AB91" i="4" s="1"/>
  <c r="H63" i="19" s="1"/>
  <c r="BD64" i="6"/>
  <c r="CA64" i="6"/>
  <c r="AG64" i="6"/>
  <c r="BU65" i="6"/>
  <c r="AX65" i="6"/>
  <c r="AA65" i="6"/>
  <c r="CC65" i="6"/>
  <c r="BF65" i="6"/>
  <c r="AI65" i="6"/>
  <c r="BW66" i="6"/>
  <c r="AZ66" i="6"/>
  <c r="AC66" i="6"/>
  <c r="AZ78" i="6"/>
  <c r="CE66" i="6"/>
  <c r="BH66" i="6"/>
  <c r="AK66" i="6"/>
  <c r="BH78" i="6"/>
  <c r="BB67" i="6"/>
  <c r="AE67" i="6"/>
  <c r="BB79" i="6"/>
  <c r="B68" i="6"/>
  <c r="CC69" i="6" s="1"/>
  <c r="BD68" i="6"/>
  <c r="AG68" i="6"/>
  <c r="BD80" i="6"/>
  <c r="AX69" i="6"/>
  <c r="AA69" i="6"/>
  <c r="AX81" i="6"/>
  <c r="BF69" i="6"/>
  <c r="AI69" i="6"/>
  <c r="BF81" i="6"/>
  <c r="AZ70" i="6"/>
  <c r="AC70" i="6"/>
  <c r="AZ82" i="6"/>
  <c r="BH70" i="6"/>
  <c r="AK70" i="6"/>
  <c r="BH82" i="6"/>
  <c r="BB71" i="6"/>
  <c r="AE71" i="6"/>
  <c r="BB83" i="6"/>
  <c r="B72" i="6"/>
  <c r="CC73" i="6" s="1"/>
  <c r="BD72" i="6"/>
  <c r="AG72" i="6"/>
  <c r="BD84" i="6"/>
  <c r="AX73" i="6"/>
  <c r="AA73" i="6"/>
  <c r="AX85" i="6"/>
  <c r="BF73" i="6"/>
  <c r="AI73" i="6"/>
  <c r="BF85" i="6"/>
  <c r="AZ74" i="6"/>
  <c r="AC74" i="6"/>
  <c r="AZ86" i="6"/>
  <c r="BH74" i="6"/>
  <c r="AK74" i="6"/>
  <c r="BH86" i="6"/>
  <c r="AE75" i="6"/>
  <c r="BB75" i="6"/>
  <c r="BB87" i="6"/>
  <c r="B76" i="6"/>
  <c r="CC77" i="6" s="1"/>
  <c r="BD76" i="6"/>
  <c r="AG76" i="6"/>
  <c r="BD88" i="6"/>
  <c r="AX77" i="6"/>
  <c r="AA77" i="6"/>
  <c r="AX89" i="6"/>
  <c r="BU78" i="6"/>
  <c r="AA78" i="6"/>
  <c r="BF77" i="6"/>
  <c r="AI77" i="6"/>
  <c r="BF89" i="6"/>
  <c r="CC78" i="6"/>
  <c r="AI78" i="6"/>
  <c r="Y69" i="20"/>
  <c r="W69" i="20"/>
  <c r="AB67" i="20"/>
  <c r="AD67" i="20"/>
  <c r="AI79" i="20"/>
  <c r="AG79" i="20"/>
  <c r="Y22" i="20"/>
  <c r="W22" i="20"/>
  <c r="AV74" i="15"/>
  <c r="AQ36" i="15"/>
  <c r="X8" i="19"/>
  <c r="Z8" i="19" s="1"/>
  <c r="AQ8" i="19" s="1"/>
  <c r="AV59" i="15"/>
  <c r="AV66" i="15"/>
  <c r="W68" i="20"/>
  <c r="Y68" i="20"/>
  <c r="X88" i="20"/>
  <c r="AR116" i="15"/>
  <c r="AH74" i="20"/>
  <c r="AR102" i="17"/>
  <c r="AQ49" i="16"/>
  <c r="AC21" i="19"/>
  <c r="AE21" i="19" s="1"/>
  <c r="AR21" i="19" s="1"/>
  <c r="G16" i="26"/>
  <c r="AA43" i="17"/>
  <c r="G16" i="23" s="1"/>
  <c r="AI23" i="20"/>
  <c r="AG23" i="20"/>
  <c r="AH83" i="20"/>
  <c r="AR111" i="17"/>
  <c r="F74" i="26"/>
  <c r="AN101" i="16"/>
  <c r="AM74" i="23" s="1"/>
  <c r="AA101" i="16"/>
  <c r="F74" i="23" s="1"/>
  <c r="AN113" i="16"/>
  <c r="AM86" i="23" s="1"/>
  <c r="X54" i="20"/>
  <c r="AR82" i="15"/>
  <c r="AK43" i="35"/>
  <c r="F71" i="26"/>
  <c r="AA98" i="16"/>
  <c r="F71" i="23" s="1"/>
  <c r="AN98" i="16"/>
  <c r="AM71" i="23" s="1"/>
  <c r="AN110" i="16"/>
  <c r="AM83" i="23" s="1"/>
  <c r="AC46" i="20"/>
  <c r="AR74" i="16"/>
  <c r="W42" i="22"/>
  <c r="O42" i="22"/>
  <c r="AD26" i="20"/>
  <c r="AB26" i="20"/>
  <c r="BO72" i="10"/>
  <c r="AR72" i="10"/>
  <c r="BO84" i="10"/>
  <c r="CF43" i="10"/>
  <c r="L22" i="35"/>
  <c r="BM23" i="10"/>
  <c r="AP23" i="10"/>
  <c r="R50" i="14"/>
  <c r="AE50" i="14"/>
  <c r="Y34" i="14"/>
  <c r="I68" i="35"/>
  <c r="AP69" i="8"/>
  <c r="BM69" i="8"/>
  <c r="BM81" i="8"/>
  <c r="O96" i="5" a="1"/>
  <c r="O96" i="5" s="1"/>
  <c r="D68" i="22"/>
  <c r="AT96" i="5"/>
  <c r="AD96" i="5"/>
  <c r="Q96" i="5"/>
  <c r="AD108" i="5"/>
  <c r="AG92" i="5"/>
  <c r="T92" i="5"/>
  <c r="CF65" i="8"/>
  <c r="AB55" i="20"/>
  <c r="AD55" i="20"/>
  <c r="F8" i="26"/>
  <c r="AA35" i="16"/>
  <c r="F8" i="23" s="1"/>
  <c r="AW103" i="17"/>
  <c r="AZ103" i="17"/>
  <c r="AV103" i="17"/>
  <c r="BD103" i="17"/>
  <c r="X34" i="20"/>
  <c r="AR62" i="15"/>
  <c r="X58" i="20"/>
  <c r="AR86" i="15"/>
  <c r="AQ68" i="17"/>
  <c r="AH40" i="19"/>
  <c r="AJ40" i="19" s="1"/>
  <c r="AS40" i="19" s="1"/>
  <c r="AV98" i="15"/>
  <c r="AW98" i="15"/>
  <c r="AQ49" i="15"/>
  <c r="X21" i="19"/>
  <c r="Z21" i="19" s="1"/>
  <c r="AQ21" i="19" s="1"/>
  <c r="AC76" i="20"/>
  <c r="AR104" i="16"/>
  <c r="AD36" i="20"/>
  <c r="AB36" i="20"/>
  <c r="AC24" i="20"/>
  <c r="AR52" i="16"/>
  <c r="AW88" i="15"/>
  <c r="AV88" i="15"/>
  <c r="AH76" i="20"/>
  <c r="AR104" i="17"/>
  <c r="V65" i="22"/>
  <c r="N65" i="22"/>
  <c r="V77" i="22"/>
  <c r="AC62" i="20"/>
  <c r="AR90" i="16"/>
  <c r="AZ61" i="17"/>
  <c r="AV61" i="17"/>
  <c r="AI73" i="20"/>
  <c r="AG73" i="20"/>
  <c r="O74" i="14" a="1"/>
  <c r="O74" i="14" s="1"/>
  <c r="E46" i="22"/>
  <c r="AT74" i="14"/>
  <c r="Q74" i="14"/>
  <c r="AD74" i="14"/>
  <c r="AQ40" i="10"/>
  <c r="BN40" i="10"/>
  <c r="L26" i="35"/>
  <c r="BM27" i="10"/>
  <c r="AP27" i="10"/>
  <c r="AI54" i="14"/>
  <c r="V54" i="14"/>
  <c r="U46" i="14"/>
  <c r="AH46" i="14"/>
  <c r="U104" i="5"/>
  <c r="AH104" i="5"/>
  <c r="AH116" i="5"/>
  <c r="U105" i="5"/>
  <c r="AU104" i="5"/>
  <c r="Z104" i="5"/>
  <c r="O76" i="19" s="1"/>
  <c r="AM104" i="5"/>
  <c r="AM116" i="5"/>
  <c r="Z105" i="5"/>
  <c r="O77" i="19" s="1"/>
  <c r="AJ100" i="5"/>
  <c r="W100" i="5"/>
  <c r="AJ112" i="5"/>
  <c r="CF73" i="8"/>
  <c r="AL84" i="5"/>
  <c r="Y84" i="5"/>
  <c r="AU72" i="5"/>
  <c r="Z72" i="5"/>
  <c r="O44" i="19" s="1"/>
  <c r="AM72" i="5"/>
  <c r="AT72" i="5"/>
  <c r="O72" i="5" a="1"/>
  <c r="O72" i="5" s="1"/>
  <c r="D44" i="22"/>
  <c r="AD72" i="5"/>
  <c r="Q72" i="5"/>
  <c r="AT64" i="5"/>
  <c r="O64" i="5" a="1"/>
  <c r="O64" i="5" s="1"/>
  <c r="D36" i="22"/>
  <c r="AD64" i="5"/>
  <c r="Q64" i="5"/>
  <c r="Y64" i="5"/>
  <c r="AL64" i="5"/>
  <c r="I28" i="35"/>
  <c r="AP29" i="8"/>
  <c r="BM29" i="8"/>
  <c r="AT56" i="5"/>
  <c r="D28" i="22"/>
  <c r="O56" i="5" a="1"/>
  <c r="O56" i="5" s="1"/>
  <c r="AD56" i="5"/>
  <c r="Q56" i="5"/>
  <c r="W40" i="20"/>
  <c r="Y40" i="20"/>
  <c r="X84" i="20"/>
  <c r="AR112" i="15"/>
  <c r="BE98" i="17"/>
  <c r="BA98" i="17"/>
  <c r="AC71" i="19"/>
  <c r="AE71" i="19" s="1"/>
  <c r="AR71" i="19" s="1"/>
  <c r="AQ99" i="16"/>
  <c r="AC67" i="20"/>
  <c r="AR95" i="16"/>
  <c r="AC55" i="20"/>
  <c r="AR83" i="16"/>
  <c r="AC51" i="19"/>
  <c r="AE51" i="19" s="1"/>
  <c r="AR51" i="19" s="1"/>
  <c r="AQ79" i="16"/>
  <c r="AH27" i="20"/>
  <c r="AR55" i="17"/>
  <c r="AV38" i="15"/>
  <c r="AQ84" i="17"/>
  <c r="AH56" i="19"/>
  <c r="AJ56" i="19" s="1"/>
  <c r="AS56" i="19" s="1"/>
  <c r="AW92" i="17"/>
  <c r="AZ92" i="17"/>
  <c r="AV92" i="17"/>
  <c r="BD92" i="17"/>
  <c r="AV76" i="16"/>
  <c r="AZ65" i="17"/>
  <c r="AV65" i="17"/>
  <c r="AH69" i="20"/>
  <c r="AR97" i="17"/>
  <c r="AK37" i="32"/>
  <c r="W23" i="26"/>
  <c r="Y24" i="33" s="1"/>
  <c r="AD37" i="32"/>
  <c r="AA37" i="32"/>
  <c r="AQ40" i="15"/>
  <c r="X12" i="19"/>
  <c r="Z12" i="19" s="1"/>
  <c r="AQ12" i="19" s="1"/>
  <c r="AQ38" i="17"/>
  <c r="AH10" i="19"/>
  <c r="AJ10" i="19" s="1"/>
  <c r="AS10" i="19" s="1"/>
  <c r="AI34" i="20"/>
  <c r="AG34" i="20"/>
  <c r="AA30" i="32"/>
  <c r="AK30" i="32"/>
  <c r="W16" i="26"/>
  <c r="Y17" i="33" s="1"/>
  <c r="F42" i="26"/>
  <c r="AA69" i="16"/>
  <c r="F42" i="23" s="1"/>
  <c r="AN69" i="16"/>
  <c r="AM42" i="23" s="1"/>
  <c r="Y41" i="20"/>
  <c r="W41" i="20"/>
  <c r="E7" i="26"/>
  <c r="AA34" i="15"/>
  <c r="E7" i="23" s="1"/>
  <c r="E68" i="26"/>
  <c r="AN95" i="15"/>
  <c r="AL68" i="23" s="1"/>
  <c r="AA95" i="15"/>
  <c r="E68" i="23" s="1"/>
  <c r="AN107" i="15"/>
  <c r="AL80" i="23" s="1"/>
  <c r="AC38" i="19"/>
  <c r="AE38" i="19" s="1"/>
  <c r="AR38" i="19" s="1"/>
  <c r="AQ66" i="16"/>
  <c r="AC34" i="20"/>
  <c r="AR62" i="16"/>
  <c r="AI57" i="20"/>
  <c r="AG57" i="20"/>
  <c r="AH65" i="19"/>
  <c r="AJ65" i="19" s="1"/>
  <c r="AS65" i="19" s="1"/>
  <c r="AQ93" i="17"/>
  <c r="AQ101" i="17"/>
  <c r="AH73" i="19"/>
  <c r="AJ73" i="19" s="1"/>
  <c r="AS73" i="19" s="1"/>
  <c r="W16" i="20"/>
  <c r="Y16" i="20"/>
  <c r="AV52" i="15"/>
  <c r="X64" i="20"/>
  <c r="AR92" i="15"/>
  <c r="AV42" i="17"/>
  <c r="AZ42" i="17"/>
  <c r="BE90" i="17"/>
  <c r="BA90" i="17"/>
  <c r="X25" i="19"/>
  <c r="Z25" i="19" s="1"/>
  <c r="AQ25" i="19" s="1"/>
  <c r="AQ53" i="15"/>
  <c r="AQ65" i="15"/>
  <c r="X37" i="19"/>
  <c r="Z37" i="19" s="1"/>
  <c r="AQ37" i="19" s="1"/>
  <c r="AH43" i="19"/>
  <c r="AJ43" i="19" s="1"/>
  <c r="AS43" i="19" s="1"/>
  <c r="AQ71" i="17"/>
  <c r="E75" i="26"/>
  <c r="AA102" i="15"/>
  <c r="E75" i="23" s="1"/>
  <c r="AN102" i="15"/>
  <c r="AL75" i="23" s="1"/>
  <c r="AN114" i="15"/>
  <c r="AL87" i="23" s="1"/>
  <c r="AG40" i="20"/>
  <c r="AI40" i="20"/>
  <c r="AC60" i="20"/>
  <c r="AR88" i="16"/>
  <c r="AH21" i="20"/>
  <c r="AR49" i="17"/>
  <c r="X29" i="22"/>
  <c r="P29" i="22"/>
  <c r="AH45" i="20"/>
  <c r="AR73" i="17"/>
  <c r="AQ34" i="35"/>
  <c r="G51" i="26"/>
  <c r="AA78" i="17"/>
  <c r="G51" i="23" s="1"/>
  <c r="AN78" i="17"/>
  <c r="AN51" i="23" s="1"/>
  <c r="AH58" i="20"/>
  <c r="AR86" i="17"/>
  <c r="W9" i="26"/>
  <c r="Y10" i="33" s="1"/>
  <c r="AK23" i="32"/>
  <c r="AA23" i="32"/>
  <c r="X60" i="22"/>
  <c r="P60" i="22"/>
  <c r="AG88" i="20"/>
  <c r="AI88" i="20"/>
  <c r="AG41" i="32"/>
  <c r="H28" i="33" s="1"/>
  <c r="W54" i="20"/>
  <c r="Y54" i="20"/>
  <c r="AD66" i="20"/>
  <c r="AB66" i="20"/>
  <c r="AD34" i="20"/>
  <c r="AB34" i="20"/>
  <c r="AQ38" i="16"/>
  <c r="AC10" i="19"/>
  <c r="AE10" i="19" s="1"/>
  <c r="AR10" i="19" s="1"/>
  <c r="AZ45" i="17"/>
  <c r="AV45" i="17"/>
  <c r="U103" i="14"/>
  <c r="AH103" i="14"/>
  <c r="AH115" i="14"/>
  <c r="R103" i="14"/>
  <c r="AE103" i="14"/>
  <c r="AE115" i="14"/>
  <c r="AE99" i="14"/>
  <c r="R99" i="14"/>
  <c r="AE111" i="14"/>
  <c r="AF99" i="14"/>
  <c r="S99" i="14"/>
  <c r="AF111" i="14"/>
  <c r="AH95" i="14"/>
  <c r="U95" i="14"/>
  <c r="AH107" i="14"/>
  <c r="T95" i="14"/>
  <c r="AG95" i="14"/>
  <c r="AG107" i="14"/>
  <c r="BL64" i="10"/>
  <c r="AO64" i="10"/>
  <c r="AF91" i="14"/>
  <c r="S91" i="14"/>
  <c r="BN61" i="10"/>
  <c r="AQ61" i="10"/>
  <c r="V87" i="14"/>
  <c r="AI87" i="14"/>
  <c r="T83" i="14"/>
  <c r="AG83" i="14"/>
  <c r="AI79" i="14"/>
  <c r="V79" i="14"/>
  <c r="S79" i="14"/>
  <c r="AF79" i="14"/>
  <c r="AU75" i="14"/>
  <c r="AM75" i="14"/>
  <c r="Z75" i="14"/>
  <c r="T47" i="19" s="1"/>
  <c r="CF48" i="10"/>
  <c r="AU71" i="14"/>
  <c r="AM71" i="14"/>
  <c r="Z71" i="14"/>
  <c r="T43" i="19" s="1"/>
  <c r="U71" i="14"/>
  <c r="AH71" i="14"/>
  <c r="AQ41" i="10"/>
  <c r="BN41" i="10"/>
  <c r="T67" i="14"/>
  <c r="AG67" i="14"/>
  <c r="AK67" i="14"/>
  <c r="X67" i="14"/>
  <c r="BL36" i="10"/>
  <c r="AO36" i="10"/>
  <c r="T63" i="14"/>
  <c r="AG63" i="14"/>
  <c r="Y59" i="14"/>
  <c r="AL59" i="14"/>
  <c r="E27" i="22"/>
  <c r="AT55" i="14"/>
  <c r="O55" i="14" a="1"/>
  <c r="O55" i="14" s="1"/>
  <c r="Q55" i="14"/>
  <c r="AD55" i="14"/>
  <c r="BL24" i="10"/>
  <c r="AO24" i="10"/>
  <c r="AL51" i="14"/>
  <c r="Y51" i="14"/>
  <c r="AQ21" i="10"/>
  <c r="BN21" i="10"/>
  <c r="T47" i="14"/>
  <c r="AG47" i="14"/>
  <c r="W47" i="14"/>
  <c r="AJ47" i="14"/>
  <c r="T43" i="14"/>
  <c r="T39" i="14"/>
  <c r="V39" i="14"/>
  <c r="S35" i="14"/>
  <c r="V35" i="14"/>
  <c r="AH101" i="5"/>
  <c r="U101" i="5"/>
  <c r="AH113" i="5"/>
  <c r="I69" i="35"/>
  <c r="AP70" i="8"/>
  <c r="BM70" i="8"/>
  <c r="BM82" i="8"/>
  <c r="AF97" i="5"/>
  <c r="S97" i="5"/>
  <c r="AF109" i="5"/>
  <c r="AO66" i="8"/>
  <c r="BL66" i="8"/>
  <c r="BL78" i="8"/>
  <c r="AF93" i="5"/>
  <c r="S93" i="5"/>
  <c r="AF105" i="5"/>
  <c r="Y89" i="5"/>
  <c r="AL89" i="5"/>
  <c r="W89" i="5"/>
  <c r="AJ89" i="5"/>
  <c r="AR59" i="8"/>
  <c r="BO59" i="8"/>
  <c r="I57" i="35"/>
  <c r="BM58" i="8"/>
  <c r="AP58" i="8"/>
  <c r="W85" i="5"/>
  <c r="AJ85" i="5"/>
  <c r="V81" i="5"/>
  <c r="AI81" i="5"/>
  <c r="AH81" i="5"/>
  <c r="U81" i="5"/>
  <c r="AT51" i="8"/>
  <c r="BQ51" i="8"/>
  <c r="AU77" i="5"/>
  <c r="Z77" i="5"/>
  <c r="O49" i="19" s="1"/>
  <c r="AM77" i="5"/>
  <c r="AQ47" i="8"/>
  <c r="BN47" i="8"/>
  <c r="AJ73" i="5"/>
  <c r="W73" i="5"/>
  <c r="Y69" i="5"/>
  <c r="AL69" i="5"/>
  <c r="V69" i="5"/>
  <c r="AI69" i="5"/>
  <c r="BN39" i="8"/>
  <c r="AQ39" i="8"/>
  <c r="I37" i="35"/>
  <c r="BM38" i="8"/>
  <c r="AP38" i="8"/>
  <c r="Y65" i="5"/>
  <c r="AL65" i="5"/>
  <c r="W61" i="5"/>
  <c r="AJ61" i="5"/>
  <c r="CF34" i="8"/>
  <c r="AO30" i="8"/>
  <c r="BL30" i="8"/>
  <c r="S57" i="5"/>
  <c r="AF57" i="5"/>
  <c r="AQ27" i="8"/>
  <c r="BN27" i="8"/>
  <c r="I25" i="35"/>
  <c r="AP26" i="8"/>
  <c r="BM26" i="8"/>
  <c r="AF53" i="5"/>
  <c r="S53" i="5"/>
  <c r="AI49" i="5"/>
  <c r="V49" i="5"/>
  <c r="D21" i="22"/>
  <c r="AT49" i="5"/>
  <c r="O49" i="5" a="1"/>
  <c r="O49" i="5" s="1"/>
  <c r="AD49" i="5"/>
  <c r="Q49" i="5"/>
  <c r="BO19" i="8"/>
  <c r="AR19" i="8"/>
  <c r="AT45" i="5"/>
  <c r="O45" i="5" a="1"/>
  <c r="O45" i="5" s="1"/>
  <c r="D17" i="22"/>
  <c r="Q45" i="5"/>
  <c r="AD45" i="5"/>
  <c r="AT15" i="8"/>
  <c r="AU41" i="5"/>
  <c r="Z41" i="5"/>
  <c r="O13" i="19" s="1"/>
  <c r="U41" i="5"/>
  <c r="X37" i="5"/>
  <c r="AR7" i="8"/>
  <c r="AO6" i="8"/>
  <c r="AU33" i="5"/>
  <c r="Z33" i="5"/>
  <c r="O5" i="19" s="1"/>
  <c r="AF94" i="14"/>
  <c r="S94" i="14"/>
  <c r="AF106" i="14"/>
  <c r="R90" i="14"/>
  <c r="AE90" i="14"/>
  <c r="AJ90" i="14"/>
  <c r="W90" i="14"/>
  <c r="BL59" i="10"/>
  <c r="AO59" i="10"/>
  <c r="AL86" i="14"/>
  <c r="Y86" i="14"/>
  <c r="AU62" i="14"/>
  <c r="Z62" i="14"/>
  <c r="T34" i="19" s="1"/>
  <c r="AM62" i="14"/>
  <c r="S58" i="14"/>
  <c r="AF58" i="14"/>
  <c r="BO24" i="10"/>
  <c r="AR24" i="10"/>
  <c r="AR62" i="8"/>
  <c r="BO62" i="8"/>
  <c r="BO54" i="8"/>
  <c r="AR54" i="8"/>
  <c r="T76" i="5"/>
  <c r="AG76" i="5"/>
  <c r="R68" i="5"/>
  <c r="AE68" i="5"/>
  <c r="CF41" i="8"/>
  <c r="AE48" i="5"/>
  <c r="R48" i="5"/>
  <c r="CF21" i="8"/>
  <c r="W44" i="5"/>
  <c r="AJ44" i="5"/>
  <c r="T40" i="5"/>
  <c r="W75" i="26"/>
  <c r="Y76" i="33" s="1"/>
  <c r="AK89" i="32"/>
  <c r="AA89" i="32"/>
  <c r="AD101" i="32"/>
  <c r="N11" i="22"/>
  <c r="G9" i="26"/>
  <c r="AA36" i="17"/>
  <c r="G9" i="23" s="1"/>
  <c r="AQ64" i="35"/>
  <c r="W72" i="22"/>
  <c r="O72" i="22"/>
  <c r="W84" i="22"/>
  <c r="W68" i="22"/>
  <c r="O68" i="22"/>
  <c r="W80" i="22"/>
  <c r="AD40" i="20"/>
  <c r="AB40" i="20"/>
  <c r="AQ56" i="16"/>
  <c r="AC28" i="19"/>
  <c r="AE28" i="19" s="1"/>
  <c r="AR28" i="19" s="1"/>
  <c r="W16" i="22"/>
  <c r="O16" i="22"/>
  <c r="G54" i="26"/>
  <c r="AA81" i="17"/>
  <c r="G54" i="23" s="1"/>
  <c r="AN81" i="17"/>
  <c r="AN54" i="23" s="1"/>
  <c r="BE89" i="17"/>
  <c r="BA89" i="17"/>
  <c r="AS40" i="32"/>
  <c r="L27" i="33" s="1"/>
  <c r="X20" i="19"/>
  <c r="Z20" i="19" s="1"/>
  <c r="AQ20" i="19" s="1"/>
  <c r="AQ48" i="15"/>
  <c r="V36" i="22"/>
  <c r="N36" i="22"/>
  <c r="G35" i="26"/>
  <c r="AA62" i="17"/>
  <c r="G35" i="23" s="1"/>
  <c r="AN62" i="17"/>
  <c r="AN35" i="23" s="1"/>
  <c r="AV77" i="16"/>
  <c r="F38" i="26"/>
  <c r="AN65" i="16"/>
  <c r="AM38" i="23" s="1"/>
  <c r="AA65" i="16"/>
  <c r="F38" i="23" s="1"/>
  <c r="AH47" i="20"/>
  <c r="AR75" i="17"/>
  <c r="AQ71" i="35"/>
  <c r="AS66" i="32"/>
  <c r="L53" i="33" s="1"/>
  <c r="AS98" i="32"/>
  <c r="L85" i="33" s="1"/>
  <c r="AS108" i="32"/>
  <c r="L95" i="33" s="1"/>
  <c r="AS114" i="32"/>
  <c r="L101" i="33" s="1"/>
  <c r="AS122" i="32"/>
  <c r="L109" i="33" s="1"/>
  <c r="AI20" i="20"/>
  <c r="AG20" i="20"/>
  <c r="AH28" i="20"/>
  <c r="AR56" i="17"/>
  <c r="AK30" i="35"/>
  <c r="N27" i="22"/>
  <c r="V27" i="22"/>
  <c r="AB38" i="20"/>
  <c r="AD38" i="20"/>
  <c r="F19" i="26"/>
  <c r="AN46" i="16"/>
  <c r="AM19" i="23" s="1"/>
  <c r="AA46" i="16"/>
  <c r="F19" i="23" s="1"/>
  <c r="AH41" i="20"/>
  <c r="AR69" i="17"/>
  <c r="I38" i="35"/>
  <c r="AP39" i="8"/>
  <c r="BM39" i="8"/>
  <c r="AU66" i="5"/>
  <c r="AM66" i="5"/>
  <c r="Z66" i="5"/>
  <c r="O38" i="19" s="1"/>
  <c r="AT36" i="8"/>
  <c r="BQ36" i="8"/>
  <c r="I34" i="35"/>
  <c r="AP35" i="8"/>
  <c r="BM35" i="8"/>
  <c r="U62" i="5"/>
  <c r="AH62" i="5"/>
  <c r="AT28" i="8"/>
  <c r="BQ28" i="8"/>
  <c r="AG54" i="5"/>
  <c r="T54" i="5"/>
  <c r="AF54" i="5"/>
  <c r="S54" i="5"/>
  <c r="AR20" i="8"/>
  <c r="BO20" i="8"/>
  <c r="S46" i="5"/>
  <c r="AF46" i="5"/>
  <c r="U42" i="5"/>
  <c r="D10" i="22"/>
  <c r="AT38" i="5"/>
  <c r="O38" i="5" a="1"/>
  <c r="O38" i="5" s="1"/>
  <c r="Q38" i="5"/>
  <c r="R34" i="5"/>
  <c r="X102" i="14"/>
  <c r="AK102" i="14"/>
  <c r="AK114" i="14"/>
  <c r="BE136" i="17"/>
  <c r="BA82" i="17"/>
  <c r="BE82" i="17"/>
  <c r="BE135" i="17"/>
  <c r="BE134" i="17"/>
  <c r="BE132" i="17"/>
  <c r="BE133" i="17"/>
  <c r="BE129" i="17"/>
  <c r="BE130" i="17"/>
  <c r="BE131" i="17"/>
  <c r="BE127" i="17"/>
  <c r="BE126" i="17"/>
  <c r="BE128" i="17"/>
  <c r="BE123" i="17"/>
  <c r="BE125" i="17"/>
  <c r="BE124" i="17"/>
  <c r="BE122" i="17"/>
  <c r="BE121" i="17"/>
  <c r="BE118" i="17"/>
  <c r="BE120" i="17"/>
  <c r="BE119" i="17"/>
  <c r="BE117" i="17"/>
  <c r="BE114" i="17"/>
  <c r="BE115" i="17"/>
  <c r="BE109" i="17"/>
  <c r="BE112" i="17"/>
  <c r="BE106" i="17"/>
  <c r="BE113" i="17"/>
  <c r="BE116" i="17"/>
  <c r="BE111" i="17"/>
  <c r="BE110" i="17"/>
  <c r="BE107" i="17"/>
  <c r="BE108" i="17"/>
  <c r="BE105" i="17"/>
  <c r="AQ93" i="16"/>
  <c r="AC65" i="19"/>
  <c r="AE65" i="19" s="1"/>
  <c r="AR65" i="19" s="1"/>
  <c r="AD35" i="20"/>
  <c r="AB35" i="20"/>
  <c r="AH72" i="20"/>
  <c r="AR100" i="17"/>
  <c r="AW101" i="15"/>
  <c r="AV101" i="15"/>
  <c r="AV50" i="15"/>
  <c r="AV75" i="15"/>
  <c r="AV83" i="15"/>
  <c r="AW83" i="15"/>
  <c r="AD64" i="20"/>
  <c r="AB64" i="20"/>
  <c r="O8" i="22"/>
  <c r="AQ57" i="15"/>
  <c r="X29" i="19"/>
  <c r="Z29" i="19" s="1"/>
  <c r="AQ29" i="19" s="1"/>
  <c r="W20" i="20"/>
  <c r="Y20" i="20"/>
  <c r="BA94" i="17"/>
  <c r="BE94" i="17"/>
  <c r="AB29" i="20"/>
  <c r="AD29" i="20"/>
  <c r="AH63" i="19"/>
  <c r="AJ63" i="19" s="1"/>
  <c r="AS63" i="19" s="1"/>
  <c r="AQ91" i="17"/>
  <c r="AQ60" i="35"/>
  <c r="AC66" i="20"/>
  <c r="AR94" i="16"/>
  <c r="AS70" i="32"/>
  <c r="L57" i="33" s="1"/>
  <c r="L76" i="35"/>
  <c r="AP77" i="10"/>
  <c r="BM77" i="10"/>
  <c r="BM89" i="10"/>
  <c r="AP78" i="10"/>
  <c r="AU104" i="14"/>
  <c r="Z104" i="14"/>
  <c r="T76" i="19" s="1"/>
  <c r="AM104" i="14"/>
  <c r="AM116" i="14"/>
  <c r="Z105" i="14"/>
  <c r="T77" i="19" s="1"/>
  <c r="AT100" i="14"/>
  <c r="O100" i="14" a="1"/>
  <c r="O100" i="14" s="1"/>
  <c r="E72" i="22"/>
  <c r="AD100" i="14"/>
  <c r="Q100" i="14"/>
  <c r="AD112" i="14"/>
  <c r="AE100" i="14"/>
  <c r="R100" i="14"/>
  <c r="AE112" i="14"/>
  <c r="S96" i="14"/>
  <c r="AF96" i="14"/>
  <c r="AF108" i="14"/>
  <c r="AH96" i="14"/>
  <c r="U96" i="14"/>
  <c r="AH108" i="14"/>
  <c r="AQ66" i="10"/>
  <c r="BN66" i="10"/>
  <c r="BN78" i="10"/>
  <c r="AU92" i="14"/>
  <c r="Z92" i="14"/>
  <c r="T64" i="19" s="1"/>
  <c r="AM92" i="14"/>
  <c r="X92" i="14"/>
  <c r="AK92" i="14"/>
  <c r="BN62" i="10"/>
  <c r="AQ62" i="10"/>
  <c r="AH88" i="14"/>
  <c r="U88" i="14"/>
  <c r="AU84" i="14"/>
  <c r="AM84" i="14"/>
  <c r="Z84" i="14"/>
  <c r="T56" i="19" s="1"/>
  <c r="AH84" i="14"/>
  <c r="U84" i="14"/>
  <c r="S80" i="14"/>
  <c r="AF80" i="14"/>
  <c r="AF76" i="14"/>
  <c r="S76" i="14"/>
  <c r="AQ46" i="10"/>
  <c r="BN46" i="10"/>
  <c r="AO45" i="10"/>
  <c r="BL45" i="10"/>
  <c r="AG72" i="14"/>
  <c r="T72" i="14"/>
  <c r="Y68" i="14"/>
  <c r="AL68" i="14"/>
  <c r="R64" i="14"/>
  <c r="AE64" i="14"/>
  <c r="BO34" i="10"/>
  <c r="AR34" i="10"/>
  <c r="Y60" i="14"/>
  <c r="AL60" i="14"/>
  <c r="AU60" i="14"/>
  <c r="Z60" i="14"/>
  <c r="T32" i="19" s="1"/>
  <c r="AM60" i="14"/>
  <c r="AE56" i="14"/>
  <c r="R56" i="14"/>
  <c r="CF29" i="10"/>
  <c r="BN26" i="10"/>
  <c r="AQ26" i="10"/>
  <c r="L24" i="35"/>
  <c r="BM25" i="10"/>
  <c r="AP25" i="10"/>
  <c r="AJ52" i="14"/>
  <c r="W52" i="14"/>
  <c r="BQ22" i="10"/>
  <c r="AT22" i="10"/>
  <c r="AO21" i="10"/>
  <c r="BL21" i="10"/>
  <c r="R48" i="14"/>
  <c r="AE48" i="14"/>
  <c r="L16" i="35"/>
  <c r="BM17" i="10"/>
  <c r="AP17" i="10"/>
  <c r="X44" i="14"/>
  <c r="AK44" i="14"/>
  <c r="U40" i="14"/>
  <c r="R36" i="14"/>
  <c r="X36" i="14"/>
  <c r="AU32" i="14"/>
  <c r="BO76" i="8"/>
  <c r="AR76" i="8"/>
  <c r="BO88" i="8"/>
  <c r="X102" i="5"/>
  <c r="AK102" i="5"/>
  <c r="AK114" i="5"/>
  <c r="Y102" i="5"/>
  <c r="AL102" i="5"/>
  <c r="AL114" i="5"/>
  <c r="CF71" i="8"/>
  <c r="R98" i="5"/>
  <c r="AE98" i="5"/>
  <c r="AE110" i="5"/>
  <c r="AF94" i="5"/>
  <c r="S94" i="5"/>
  <c r="AF106" i="5"/>
  <c r="AR64" i="8"/>
  <c r="BO64" i="8"/>
  <c r="AG90" i="5"/>
  <c r="T90" i="5"/>
  <c r="X86" i="5"/>
  <c r="AK86" i="5"/>
  <c r="AF86" i="5"/>
  <c r="S86" i="5"/>
  <c r="BQ56" i="8"/>
  <c r="AT56" i="8"/>
  <c r="AK82" i="5"/>
  <c r="X82" i="5"/>
  <c r="W78" i="5"/>
  <c r="AJ78" i="5"/>
  <c r="AU78" i="5"/>
  <c r="Z78" i="5"/>
  <c r="O50" i="19" s="1"/>
  <c r="AM78" i="5"/>
  <c r="BQ48" i="8"/>
  <c r="AT48" i="8"/>
  <c r="AL74" i="5"/>
  <c r="Y74" i="5"/>
  <c r="AT70" i="5"/>
  <c r="O70" i="5" a="1"/>
  <c r="O70" i="5" s="1"/>
  <c r="D42" i="22"/>
  <c r="Q70" i="5"/>
  <c r="AD70" i="5"/>
  <c r="T58" i="5"/>
  <c r="AG58" i="5"/>
  <c r="I22" i="35"/>
  <c r="BM23" i="8"/>
  <c r="AP23" i="8"/>
  <c r="AI50" i="5"/>
  <c r="V50" i="5"/>
  <c r="AR8" i="8"/>
  <c r="X47" i="5"/>
  <c r="AK47" i="5"/>
  <c r="AT47" i="5"/>
  <c r="O47" i="5" a="1"/>
  <c r="O47" i="5" s="1"/>
  <c r="D19" i="22"/>
  <c r="Q47" i="5"/>
  <c r="AD47" i="5"/>
  <c r="AQ13" i="8"/>
  <c r="W35" i="5"/>
  <c r="Y35" i="5"/>
  <c r="AT20" i="10"/>
  <c r="BQ20" i="10"/>
  <c r="AG88" i="5"/>
  <c r="T88" i="5"/>
  <c r="V88" i="5"/>
  <c r="AI88" i="5"/>
  <c r="AH80" i="5"/>
  <c r="U80" i="5"/>
  <c r="BO50" i="8"/>
  <c r="AR50" i="8"/>
  <c r="AR18" i="8"/>
  <c r="BO18" i="8"/>
  <c r="F62" i="26"/>
  <c r="AA89" i="16"/>
  <c r="F62" i="23" s="1"/>
  <c r="AN89" i="16"/>
  <c r="AM62" i="23" s="1"/>
  <c r="AK72" i="35"/>
  <c r="AZ50" i="17"/>
  <c r="AV50" i="17"/>
  <c r="AH46" i="20"/>
  <c r="AR74" i="17"/>
  <c r="AK44" i="32"/>
  <c r="AD44" i="32"/>
  <c r="W30" i="26"/>
  <c r="Y31" i="33" s="1"/>
  <c r="AA44" i="32"/>
  <c r="AC63" i="20"/>
  <c r="AR91" i="16"/>
  <c r="AV63" i="16"/>
  <c r="W27" i="22"/>
  <c r="O27" i="22"/>
  <c r="AS55" i="32"/>
  <c r="L42" i="33" s="1"/>
  <c r="X26" i="19"/>
  <c r="Z26" i="19" s="1"/>
  <c r="AQ26" i="19" s="1"/>
  <c r="AQ54" i="15"/>
  <c r="AK50" i="35"/>
  <c r="AG46" i="32"/>
  <c r="H33" i="33" s="1"/>
  <c r="Y82" i="20"/>
  <c r="W82" i="20"/>
  <c r="AK47" i="35"/>
  <c r="E64" i="26"/>
  <c r="AA91" i="15"/>
  <c r="E64" i="23" s="1"/>
  <c r="AN91" i="15"/>
  <c r="AL64" i="23" s="1"/>
  <c r="X71" i="20"/>
  <c r="AR99" i="15"/>
  <c r="AD28" i="20"/>
  <c r="AB28" i="20"/>
  <c r="BA73" i="17"/>
  <c r="AS35" i="32"/>
  <c r="L22" i="33" s="1"/>
  <c r="X52" i="19"/>
  <c r="Z52" i="19" s="1"/>
  <c r="AQ52" i="19" s="1"/>
  <c r="AQ80" i="15"/>
  <c r="Y76" i="20"/>
  <c r="W76" i="20"/>
  <c r="W74" i="26"/>
  <c r="Y75" i="33" s="1"/>
  <c r="AA88" i="32"/>
  <c r="AK88" i="32"/>
  <c r="AD88" i="32"/>
  <c r="AD100" i="32"/>
  <c r="AV53" i="16"/>
  <c r="AN13" i="35"/>
  <c r="BA56" i="17"/>
  <c r="AH44" i="20"/>
  <c r="AR72" i="17"/>
  <c r="E15" i="26"/>
  <c r="AA42" i="15"/>
  <c r="E15" i="23" s="1"/>
  <c r="AK51" i="35"/>
  <c r="AK59" i="35"/>
  <c r="AN70" i="35"/>
  <c r="F55" i="26"/>
  <c r="AA82" i="16"/>
  <c r="F55" i="23" s="1"/>
  <c r="AN82" i="16"/>
  <c r="AM55" i="23" s="1"/>
  <c r="AV78" i="16"/>
  <c r="AQ25" i="35"/>
  <c r="AV77" i="17"/>
  <c r="AZ77" i="17"/>
  <c r="AK60" i="32"/>
  <c r="W46" i="26"/>
  <c r="Y47" i="33" s="1"/>
  <c r="AA60" i="32"/>
  <c r="AD60" i="32"/>
  <c r="AT49" i="8"/>
  <c r="BQ49" i="8"/>
  <c r="I47" i="35"/>
  <c r="AP48" i="8"/>
  <c r="BM48" i="8"/>
  <c r="AH75" i="5"/>
  <c r="U75" i="5"/>
  <c r="V67" i="5"/>
  <c r="AI67" i="5"/>
  <c r="CF40" i="8"/>
  <c r="AQ37" i="8"/>
  <c r="BN37" i="8"/>
  <c r="BN29" i="8"/>
  <c r="AQ29" i="8"/>
  <c r="I27" i="35"/>
  <c r="AP28" i="8"/>
  <c r="BM28" i="8"/>
  <c r="AU55" i="5"/>
  <c r="Z55" i="5"/>
  <c r="O27" i="19" s="1"/>
  <c r="AM55" i="5"/>
  <c r="AE51" i="5"/>
  <c r="R51" i="5"/>
  <c r="CF24" i="8"/>
  <c r="BO21" i="8"/>
  <c r="AR21" i="8"/>
  <c r="S43" i="5"/>
  <c r="O43" i="5" a="1"/>
  <c r="O43" i="5" s="1"/>
  <c r="AT43" i="5"/>
  <c r="D15" i="22"/>
  <c r="Q43" i="5"/>
  <c r="S39" i="5"/>
  <c r="AQ64" i="10"/>
  <c r="BN64" i="10"/>
  <c r="V78" i="14"/>
  <c r="AI78" i="14"/>
  <c r="W78" i="14"/>
  <c r="AJ78" i="14"/>
  <c r="AQ44" i="10"/>
  <c r="BN44" i="10"/>
  <c r="AU42" i="14"/>
  <c r="Z42" i="14"/>
  <c r="T14" i="19" s="1"/>
  <c r="AQ38" i="8"/>
  <c r="BN38" i="8"/>
  <c r="AQ34" i="8"/>
  <c r="BN34" i="8"/>
  <c r="BQ30" i="8"/>
  <c r="AT30" i="8"/>
  <c r="AT36" i="5"/>
  <c r="O36" i="5" a="1"/>
  <c r="O36" i="5" s="1"/>
  <c r="D8" i="22"/>
  <c r="Q36" i="5"/>
  <c r="E17" i="26"/>
  <c r="AA44" i="15"/>
  <c r="E17" i="23" s="1"/>
  <c r="AN44" i="15"/>
  <c r="AL17" i="23" s="1"/>
  <c r="AW84" i="15"/>
  <c r="AV84" i="15"/>
  <c r="AH54" i="19"/>
  <c r="AJ54" i="19" s="1"/>
  <c r="AS54" i="19" s="1"/>
  <c r="AQ82" i="17"/>
  <c r="X45" i="20"/>
  <c r="AR73" i="15"/>
  <c r="AV103" i="16"/>
  <c r="AW103" i="16"/>
  <c r="AB83" i="20"/>
  <c r="AD83" i="20"/>
  <c r="AB63" i="20"/>
  <c r="AD63" i="20"/>
  <c r="AW87" i="16"/>
  <c r="AV87" i="16"/>
  <c r="BA63" i="17"/>
  <c r="P67" i="22"/>
  <c r="X67" i="22"/>
  <c r="X79" i="22"/>
  <c r="AS81" i="32"/>
  <c r="L68" i="33" s="1"/>
  <c r="BA76" i="17"/>
  <c r="AS43" i="32"/>
  <c r="L30" i="33" s="1"/>
  <c r="AD52" i="20"/>
  <c r="AB52" i="20"/>
  <c r="O32" i="22"/>
  <c r="W32" i="22"/>
  <c r="AN24" i="35"/>
  <c r="AC20" i="19"/>
  <c r="AE20" i="19" s="1"/>
  <c r="AR20" i="19" s="1"/>
  <c r="AQ48" i="16"/>
  <c r="AN8" i="35"/>
  <c r="BD89" i="17"/>
  <c r="AZ89" i="17"/>
  <c r="AV89" i="17"/>
  <c r="AW89" i="17"/>
  <c r="E10" i="26"/>
  <c r="AA37" i="15"/>
  <c r="E10" i="23" s="1"/>
  <c r="Y29" i="20"/>
  <c r="W29" i="20"/>
  <c r="AZ46" i="17"/>
  <c r="AV46" i="17"/>
  <c r="AV70" i="17"/>
  <c r="AZ70" i="17"/>
  <c r="AS27" i="32"/>
  <c r="L14" i="33" s="1"/>
  <c r="AV81" i="16"/>
  <c r="AQ57" i="16"/>
  <c r="AC29" i="19"/>
  <c r="AE29" i="19" s="1"/>
  <c r="AR29" i="19" s="1"/>
  <c r="AQ39" i="35"/>
  <c r="AQ64" i="17"/>
  <c r="AH36" i="19"/>
  <c r="AJ36" i="19" s="1"/>
  <c r="AS36" i="19" s="1"/>
  <c r="AG52" i="20"/>
  <c r="AI52" i="20"/>
  <c r="X68" i="22"/>
  <c r="P68" i="22"/>
  <c r="X80" i="22"/>
  <c r="AD64" i="32"/>
  <c r="AA52" i="32"/>
  <c r="AK52" i="32"/>
  <c r="W38" i="26"/>
  <c r="Y39" i="33" s="1"/>
  <c r="AD52" i="32"/>
  <c r="E76" i="26"/>
  <c r="AA103" i="15"/>
  <c r="E76" i="23" s="1"/>
  <c r="AN103" i="15"/>
  <c r="AL76" i="23" s="1"/>
  <c r="AN115" i="15"/>
  <c r="AL88" i="23" s="1"/>
  <c r="X25" i="22"/>
  <c r="P25" i="22"/>
  <c r="AG32" i="32"/>
  <c r="H19" i="33" s="1"/>
  <c r="V101" i="14"/>
  <c r="AI101" i="14"/>
  <c r="AI113" i="14"/>
  <c r="S101" i="14"/>
  <c r="AF101" i="14"/>
  <c r="AF113" i="14"/>
  <c r="BN71" i="10"/>
  <c r="AQ71" i="10"/>
  <c r="BN83" i="10"/>
  <c r="AU97" i="14"/>
  <c r="Z97" i="14"/>
  <c r="T69" i="19" s="1"/>
  <c r="AM97" i="14"/>
  <c r="AM109" i="14"/>
  <c r="AT67" i="10"/>
  <c r="BQ67" i="10"/>
  <c r="BQ79" i="10"/>
  <c r="V93" i="14"/>
  <c r="AI93" i="14"/>
  <c r="AI105" i="14"/>
  <c r="CF66" i="10"/>
  <c r="AR63" i="10"/>
  <c r="BO63" i="10"/>
  <c r="L61" i="35"/>
  <c r="BM62" i="10"/>
  <c r="AP62" i="10"/>
  <c r="AJ89" i="14"/>
  <c r="W89" i="14"/>
  <c r="BO59" i="10"/>
  <c r="AR59" i="10"/>
  <c r="S85" i="14"/>
  <c r="AF85" i="14"/>
  <c r="BQ55" i="10"/>
  <c r="AT55" i="10"/>
  <c r="AU81" i="14"/>
  <c r="Z81" i="14"/>
  <c r="T53" i="19" s="1"/>
  <c r="AM81" i="14"/>
  <c r="V81" i="14"/>
  <c r="AI81" i="14"/>
  <c r="L49" i="35"/>
  <c r="BM50" i="10"/>
  <c r="AP50" i="10"/>
  <c r="CF50" i="10"/>
  <c r="L45" i="35"/>
  <c r="BM46" i="10"/>
  <c r="AP46" i="10"/>
  <c r="S73" i="14"/>
  <c r="AF73" i="14"/>
  <c r="S69" i="14"/>
  <c r="AF69" i="14"/>
  <c r="AT69" i="14"/>
  <c r="O69" i="14" a="1"/>
  <c r="O69" i="14" s="1"/>
  <c r="E41" i="22"/>
  <c r="Q69" i="14"/>
  <c r="AD69" i="14"/>
  <c r="AT39" i="10"/>
  <c r="BQ39" i="10"/>
  <c r="T65" i="14"/>
  <c r="AG65" i="14"/>
  <c r="T61" i="14"/>
  <c r="AG61" i="14"/>
  <c r="E33" i="22"/>
  <c r="AT61" i="14"/>
  <c r="O61" i="14" a="1"/>
  <c r="O61" i="14" s="1"/>
  <c r="Q61" i="14"/>
  <c r="AD61" i="14"/>
  <c r="AR31" i="10"/>
  <c r="BO31" i="10"/>
  <c r="AO30" i="10"/>
  <c r="BL30" i="10"/>
  <c r="AE57" i="14"/>
  <c r="R57" i="14"/>
  <c r="W53" i="14"/>
  <c r="AJ53" i="14"/>
  <c r="CF26" i="10"/>
  <c r="BO23" i="10"/>
  <c r="AR23" i="10"/>
  <c r="R49" i="14"/>
  <c r="AE49" i="14"/>
  <c r="L17" i="35"/>
  <c r="BM18" i="10"/>
  <c r="AP18" i="10"/>
  <c r="U45" i="14"/>
  <c r="AH45" i="14"/>
  <c r="AT15" i="10"/>
  <c r="S41" i="14"/>
  <c r="T41" i="14"/>
  <c r="AT11" i="10"/>
  <c r="AO10" i="10"/>
  <c r="S37" i="14"/>
  <c r="U33" i="14"/>
  <c r="BO77" i="8"/>
  <c r="AR77" i="8"/>
  <c r="BO89" i="8"/>
  <c r="AR78" i="8"/>
  <c r="U103" i="5"/>
  <c r="AH103" i="5"/>
  <c r="AH115" i="5"/>
  <c r="T103" i="5"/>
  <c r="AG103" i="5"/>
  <c r="AG115" i="5"/>
  <c r="X99" i="5"/>
  <c r="AK99" i="5"/>
  <c r="AK111" i="5"/>
  <c r="AH99" i="5"/>
  <c r="U99" i="5"/>
  <c r="AH111" i="5"/>
  <c r="U95" i="5"/>
  <c r="AH95" i="5"/>
  <c r="AH107" i="5"/>
  <c r="AU91" i="5"/>
  <c r="Z91" i="5"/>
  <c r="O63" i="19" s="1"/>
  <c r="AM91" i="5"/>
  <c r="Y91" i="5"/>
  <c r="AL91" i="5"/>
  <c r="I59" i="35"/>
  <c r="BM60" i="8"/>
  <c r="AP60" i="8"/>
  <c r="R87" i="5"/>
  <c r="AE87" i="5"/>
  <c r="AQ57" i="8"/>
  <c r="BN57" i="8"/>
  <c r="BL56" i="8"/>
  <c r="AO56" i="8"/>
  <c r="AH83" i="5"/>
  <c r="U83" i="5"/>
  <c r="AU79" i="5"/>
  <c r="Z79" i="5"/>
  <c r="O51" i="19" s="1"/>
  <c r="AM79" i="5"/>
  <c r="D51" i="22"/>
  <c r="AT79" i="5"/>
  <c r="O79" i="5" a="1"/>
  <c r="O79" i="5" s="1"/>
  <c r="Q79" i="5"/>
  <c r="AD79" i="5"/>
  <c r="AT71" i="5"/>
  <c r="O71" i="5" a="1"/>
  <c r="O71" i="5" s="1"/>
  <c r="D43" i="22"/>
  <c r="Q71" i="5"/>
  <c r="AD71" i="5"/>
  <c r="I35" i="35"/>
  <c r="AE35" i="35" s="1"/>
  <c r="AP36" i="8"/>
  <c r="BM36" i="8"/>
  <c r="AU63" i="5"/>
  <c r="Z63" i="5"/>
  <c r="O35" i="19" s="1"/>
  <c r="AM63" i="5"/>
  <c r="W59" i="5"/>
  <c r="AJ59" i="5"/>
  <c r="AU98" i="14"/>
  <c r="Z98" i="14"/>
  <c r="T70" i="19" s="1"/>
  <c r="AM98" i="14"/>
  <c r="AM110" i="14"/>
  <c r="T82" i="14"/>
  <c r="AG82" i="14"/>
  <c r="AI66" i="14"/>
  <c r="V66" i="14"/>
  <c r="AU38" i="14"/>
  <c r="Z38" i="14"/>
  <c r="T10" i="19" s="1"/>
  <c r="W38" i="14"/>
  <c r="AQ70" i="8"/>
  <c r="BN70" i="8"/>
  <c r="BN82" i="8"/>
  <c r="S60" i="5"/>
  <c r="AF60" i="5"/>
  <c r="CF33" i="8"/>
  <c r="AT26" i="8"/>
  <c r="BQ26" i="8"/>
  <c r="W52" i="5"/>
  <c r="AJ52" i="5"/>
  <c r="AG52" i="5"/>
  <c r="T52" i="5"/>
  <c r="BW9" i="6"/>
  <c r="AC9" i="6"/>
  <c r="BZ6" i="6"/>
  <c r="AF6" i="6"/>
  <c r="CB7" i="6"/>
  <c r="AH7" i="6"/>
  <c r="BV12" i="6"/>
  <c r="AB12" i="6"/>
  <c r="U12" i="6"/>
  <c r="T12" i="6"/>
  <c r="W12" i="6"/>
  <c r="BZ14" i="6"/>
  <c r="AF14" i="6"/>
  <c r="CD16" i="6"/>
  <c r="AJ16" i="6"/>
  <c r="BC18" i="6"/>
  <c r="AF18" i="6"/>
  <c r="BZ18" i="6"/>
  <c r="AY20" i="6"/>
  <c r="T20" i="6"/>
  <c r="U20" i="6"/>
  <c r="BV20" i="6"/>
  <c r="W20" i="6"/>
  <c r="AB20" i="6"/>
  <c r="CB27" i="6"/>
  <c r="BE27" i="6"/>
  <c r="AH27" i="6"/>
  <c r="AY28" i="6"/>
  <c r="AB28" i="6"/>
  <c r="BV28" i="6"/>
  <c r="T28" i="6"/>
  <c r="W28" i="6"/>
  <c r="U28" i="6"/>
  <c r="BX33" i="6"/>
  <c r="BA33" i="6"/>
  <c r="AD33" i="6"/>
  <c r="BT35" i="6"/>
  <c r="Z35" i="6"/>
  <c r="AW35" i="6"/>
  <c r="R35" i="6"/>
  <c r="S35" i="6"/>
  <c r="BT47" i="6"/>
  <c r="AW47" i="6"/>
  <c r="R47" i="6"/>
  <c r="Z47" i="6"/>
  <c r="S47" i="6"/>
  <c r="BZ50" i="6"/>
  <c r="BC50" i="6"/>
  <c r="AF50" i="6"/>
  <c r="CD52" i="6"/>
  <c r="BG52" i="6"/>
  <c r="AJ52" i="6"/>
  <c r="BE55" i="6"/>
  <c r="CB55" i="6"/>
  <c r="AH55" i="6"/>
  <c r="CQ6" i="6"/>
  <c r="J6" i="27" s="1"/>
  <c r="BA61" i="6"/>
  <c r="BX61" i="6"/>
  <c r="AD61" i="6"/>
  <c r="BZ62" i="6"/>
  <c r="BC62" i="6"/>
  <c r="AF62" i="6"/>
  <c r="AY64" i="6"/>
  <c r="BV64" i="6"/>
  <c r="W64" i="6"/>
  <c r="U64" i="6"/>
  <c r="AB64" i="6"/>
  <c r="T64" i="6"/>
  <c r="S67" i="6"/>
  <c r="AW67" i="6"/>
  <c r="Z67" i="6"/>
  <c r="R67" i="6"/>
  <c r="AW79" i="6"/>
  <c r="AW71" i="6"/>
  <c r="S71" i="6"/>
  <c r="R71" i="6"/>
  <c r="Z71" i="6"/>
  <c r="AW83" i="6"/>
  <c r="CE6" i="6"/>
  <c r="AK6" i="6"/>
  <c r="Y8" i="6"/>
  <c r="AB35" i="4" s="1"/>
  <c r="H7" i="19" s="1"/>
  <c r="BU9" i="6"/>
  <c r="AA9" i="6"/>
  <c r="BW10" i="6"/>
  <c r="AC10" i="6"/>
  <c r="BY11" i="6"/>
  <c r="AE11" i="6"/>
  <c r="Y12" i="6"/>
  <c r="AB39" i="4" s="1"/>
  <c r="H11" i="19" s="1"/>
  <c r="CA12" i="6"/>
  <c r="AG12" i="6"/>
  <c r="CC13" i="6"/>
  <c r="AI13" i="6"/>
  <c r="BW14" i="6"/>
  <c r="AC14" i="6"/>
  <c r="CE14" i="6"/>
  <c r="AK14" i="6"/>
  <c r="Y16" i="6"/>
  <c r="AB43" i="4" s="1"/>
  <c r="H15" i="19" s="1"/>
  <c r="BU17" i="6"/>
  <c r="AX17" i="6"/>
  <c r="AA17" i="6"/>
  <c r="CC17" i="6"/>
  <c r="BF17" i="6"/>
  <c r="AI17" i="6"/>
  <c r="BW18" i="6"/>
  <c r="AZ18" i="6"/>
  <c r="AC18" i="6"/>
  <c r="CC21" i="6"/>
  <c r="BF21" i="6"/>
  <c r="AI21" i="6"/>
  <c r="BW22" i="6"/>
  <c r="AZ22" i="6"/>
  <c r="AC22" i="6"/>
  <c r="AV24" i="6"/>
  <c r="AO51" i="4" s="1"/>
  <c r="Y24" i="6"/>
  <c r="AB51" i="4" s="1"/>
  <c r="H23" i="19" s="1"/>
  <c r="CA24" i="6"/>
  <c r="BD24" i="6"/>
  <c r="AG24" i="6"/>
  <c r="BF25" i="6"/>
  <c r="CC25" i="6"/>
  <c r="AI25" i="6"/>
  <c r="BY27" i="6"/>
  <c r="BB27" i="6"/>
  <c r="AE27" i="6"/>
  <c r="CA28" i="6"/>
  <c r="BD28" i="6"/>
  <c r="AG28" i="6"/>
  <c r="BU29" i="6"/>
  <c r="AX29" i="6"/>
  <c r="AA29" i="6"/>
  <c r="BW30" i="6"/>
  <c r="AZ30" i="6"/>
  <c r="AC30" i="6"/>
  <c r="BB31" i="6"/>
  <c r="BY31" i="6"/>
  <c r="AE31" i="6"/>
  <c r="BW34" i="6"/>
  <c r="AZ34" i="6"/>
  <c r="AC34" i="6"/>
  <c r="BY35" i="6"/>
  <c r="BB35" i="6"/>
  <c r="AE35" i="6"/>
  <c r="BD36" i="6"/>
  <c r="CA36" i="6"/>
  <c r="AG36" i="6"/>
  <c r="AX37" i="6"/>
  <c r="BU37" i="6"/>
  <c r="AA37" i="6"/>
  <c r="BW38" i="6"/>
  <c r="AZ38" i="6"/>
  <c r="AC38" i="6"/>
  <c r="BY39" i="6"/>
  <c r="BB39" i="6"/>
  <c r="AE39" i="6"/>
  <c r="BU41" i="6"/>
  <c r="AX41" i="6"/>
  <c r="AA41" i="6"/>
  <c r="CE42" i="6"/>
  <c r="BH42" i="6"/>
  <c r="AK42" i="6"/>
  <c r="CA44" i="6"/>
  <c r="BD44" i="6"/>
  <c r="AG44" i="6"/>
  <c r="CC45" i="6"/>
  <c r="BF45" i="6"/>
  <c r="AI45" i="6"/>
  <c r="AZ46" i="6"/>
  <c r="BW46" i="6"/>
  <c r="AC46" i="6"/>
  <c r="CE46" i="6"/>
  <c r="BH46" i="6"/>
  <c r="AK46" i="6"/>
  <c r="BY47" i="6"/>
  <c r="BB47" i="6"/>
  <c r="AE47" i="6"/>
  <c r="CA48" i="6"/>
  <c r="BD48" i="6"/>
  <c r="AG48" i="6"/>
  <c r="BW50" i="6"/>
  <c r="AZ50" i="6"/>
  <c r="AC50" i="6"/>
  <c r="AV52" i="6"/>
  <c r="AO79" i="4" s="1"/>
  <c r="Y52" i="6"/>
  <c r="AB79" i="4" s="1"/>
  <c r="H51" i="19" s="1"/>
  <c r="U5" i="6"/>
  <c r="W5" i="6"/>
  <c r="T5" i="6"/>
  <c r="BX6" i="6"/>
  <c r="AD6" i="6"/>
  <c r="BZ7" i="6"/>
  <c r="AF7" i="6"/>
  <c r="BT8" i="6"/>
  <c r="Z8" i="6"/>
  <c r="R8" i="6"/>
  <c r="S8" i="6"/>
  <c r="CB8" i="6"/>
  <c r="AH8" i="6"/>
  <c r="BV9" i="6"/>
  <c r="AB9" i="6"/>
  <c r="T9" i="6"/>
  <c r="W9" i="6"/>
  <c r="U9" i="6"/>
  <c r="CD9" i="6"/>
  <c r="AJ9" i="6"/>
  <c r="BX10" i="6"/>
  <c r="AD10" i="6"/>
  <c r="BZ11" i="6"/>
  <c r="AF11" i="6"/>
  <c r="BT12" i="6"/>
  <c r="R12" i="6"/>
  <c r="S12" i="6"/>
  <c r="Z12" i="6"/>
  <c r="CB12" i="6"/>
  <c r="AH12" i="6"/>
  <c r="BV13" i="6"/>
  <c r="U13" i="6"/>
  <c r="T13" i="6"/>
  <c r="AB13" i="6"/>
  <c r="W13" i="6"/>
  <c r="CD13" i="6"/>
  <c r="AJ13" i="6"/>
  <c r="BX14" i="6"/>
  <c r="AD14" i="6"/>
  <c r="BZ15" i="6"/>
  <c r="AF15" i="6"/>
  <c r="BT16" i="6"/>
  <c r="S16" i="6"/>
  <c r="Z16" i="6"/>
  <c r="R16" i="6"/>
  <c r="AO16" i="6" s="1"/>
  <c r="CB16" i="6"/>
  <c r="AH16" i="6"/>
  <c r="AY17" i="6"/>
  <c r="BV17" i="6"/>
  <c r="T17" i="6"/>
  <c r="W17" i="6"/>
  <c r="U17" i="6"/>
  <c r="AB17" i="6"/>
  <c r="CD17" i="6"/>
  <c r="BG17" i="6"/>
  <c r="AJ17" i="6"/>
  <c r="BA18" i="6"/>
  <c r="BX18" i="6"/>
  <c r="AD18" i="6"/>
  <c r="BZ19" i="6"/>
  <c r="BC19" i="6"/>
  <c r="AF19" i="6"/>
  <c r="BT20" i="6"/>
  <c r="AW20" i="6"/>
  <c r="S20" i="6"/>
  <c r="Z20" i="6"/>
  <c r="R20" i="6"/>
  <c r="BE20" i="6"/>
  <c r="CB20" i="6"/>
  <c r="AH20" i="6"/>
  <c r="AY21" i="6"/>
  <c r="AB21" i="6"/>
  <c r="BV21" i="6"/>
  <c r="W21" i="6"/>
  <c r="T21" i="6"/>
  <c r="U21" i="6"/>
  <c r="CD21" i="6"/>
  <c r="BG21" i="6"/>
  <c r="AJ21" i="6"/>
  <c r="BX22" i="6"/>
  <c r="BA22" i="6"/>
  <c r="AD22" i="6"/>
  <c r="BC23" i="6"/>
  <c r="BZ23" i="6"/>
  <c r="AF23" i="6"/>
  <c r="AW24" i="6"/>
  <c r="BT24" i="6"/>
  <c r="Z24" i="6"/>
  <c r="R24" i="6"/>
  <c r="S24" i="6"/>
  <c r="CB24" i="6"/>
  <c r="BE24" i="6"/>
  <c r="AH24" i="6"/>
  <c r="BV25" i="6"/>
  <c r="AY25" i="6"/>
  <c r="W25" i="6"/>
  <c r="T25" i="6"/>
  <c r="AB25" i="6"/>
  <c r="U25" i="6"/>
  <c r="BG25" i="6"/>
  <c r="CD25" i="6"/>
  <c r="AJ25" i="6"/>
  <c r="BX26" i="6"/>
  <c r="BA26" i="6"/>
  <c r="AD26" i="6"/>
  <c r="BC27" i="6"/>
  <c r="BZ27" i="6"/>
  <c r="AF27" i="6"/>
  <c r="AW28" i="6"/>
  <c r="BT28" i="6"/>
  <c r="Z28" i="6"/>
  <c r="R28" i="6"/>
  <c r="S28" i="6"/>
  <c r="CB28" i="6"/>
  <c r="BE28" i="6"/>
  <c r="AH28" i="6"/>
  <c r="BV29" i="6"/>
  <c r="AY29" i="6"/>
  <c r="W29" i="6"/>
  <c r="AB29" i="6"/>
  <c r="T29" i="6"/>
  <c r="U29" i="6"/>
  <c r="CD29" i="6"/>
  <c r="BG29" i="6"/>
  <c r="AJ29" i="6"/>
  <c r="BX30" i="6"/>
  <c r="BA30" i="6"/>
  <c r="AD30" i="6"/>
  <c r="BZ31" i="6"/>
  <c r="BC31" i="6"/>
  <c r="AF31" i="6"/>
  <c r="BT32" i="6"/>
  <c r="AW32" i="6"/>
  <c r="Z32" i="6"/>
  <c r="R32" i="6"/>
  <c r="S32" i="6"/>
  <c r="BE32" i="6"/>
  <c r="CB32" i="6"/>
  <c r="AH32" i="6"/>
  <c r="BV33" i="6"/>
  <c r="AY33" i="6"/>
  <c r="AB33" i="6"/>
  <c r="U33" i="6"/>
  <c r="W33" i="6"/>
  <c r="T33" i="6"/>
  <c r="BG33" i="6"/>
  <c r="CD33" i="6"/>
  <c r="AJ33" i="6"/>
  <c r="BX34" i="6"/>
  <c r="BA34" i="6"/>
  <c r="AD34" i="6"/>
  <c r="BC35" i="6"/>
  <c r="BZ35" i="6"/>
  <c r="AF35" i="6"/>
  <c r="BT36" i="6"/>
  <c r="AW36" i="6"/>
  <c r="Z36" i="6"/>
  <c r="S36" i="6"/>
  <c r="R36" i="6"/>
  <c r="BE36" i="6"/>
  <c r="CB36" i="6"/>
  <c r="AH36" i="6"/>
  <c r="BV37" i="6"/>
  <c r="AY37" i="6"/>
  <c r="T37" i="6"/>
  <c r="AB37" i="6"/>
  <c r="W37" i="6"/>
  <c r="U37" i="6"/>
  <c r="CD37" i="6"/>
  <c r="BG37" i="6"/>
  <c r="AJ37" i="6"/>
  <c r="BA38" i="6"/>
  <c r="BX38" i="6"/>
  <c r="AD38" i="6"/>
  <c r="BZ39" i="6"/>
  <c r="BC39" i="6"/>
  <c r="AF39" i="6"/>
  <c r="BT40" i="6"/>
  <c r="AW40" i="6"/>
  <c r="R40" i="6"/>
  <c r="Z40" i="6"/>
  <c r="S40" i="6"/>
  <c r="CB40" i="6"/>
  <c r="BE40" i="6"/>
  <c r="AH40" i="6"/>
  <c r="BV41" i="6"/>
  <c r="AY41" i="6"/>
  <c r="AB41" i="6"/>
  <c r="W41" i="6"/>
  <c r="T41" i="6"/>
  <c r="U41" i="6"/>
  <c r="CD41" i="6"/>
  <c r="BG41" i="6"/>
  <c r="AJ41" i="6"/>
  <c r="BX42" i="6"/>
  <c r="BA42" i="6"/>
  <c r="AD42" i="6"/>
  <c r="BZ43" i="6"/>
  <c r="BC43" i="6"/>
  <c r="AF43" i="6"/>
  <c r="AW44" i="6"/>
  <c r="BT44" i="6"/>
  <c r="Z44" i="6"/>
  <c r="R44" i="6"/>
  <c r="S44" i="6"/>
  <c r="CB44" i="6"/>
  <c r="BE44" i="6"/>
  <c r="AH44" i="6"/>
  <c r="BV45" i="6"/>
  <c r="AY45" i="6"/>
  <c r="W45" i="6"/>
  <c r="T45" i="6"/>
  <c r="U45" i="6"/>
  <c r="AB45" i="6"/>
  <c r="CD45" i="6"/>
  <c r="BG45" i="6"/>
  <c r="AJ45" i="6"/>
  <c r="BA46" i="6"/>
  <c r="BX46" i="6"/>
  <c r="AD46" i="6"/>
  <c r="BC47" i="6"/>
  <c r="BZ47" i="6"/>
  <c r="AF47" i="6"/>
  <c r="BT48" i="6"/>
  <c r="Z48" i="6"/>
  <c r="S48" i="6"/>
  <c r="AW48" i="6"/>
  <c r="R48" i="6"/>
  <c r="CB48" i="6"/>
  <c r="BE48" i="6"/>
  <c r="AH48" i="6"/>
  <c r="BV49" i="6"/>
  <c r="AB49" i="6"/>
  <c r="U49" i="6"/>
  <c r="T49" i="6"/>
  <c r="AY49" i="6"/>
  <c r="W49" i="6"/>
  <c r="CD49" i="6"/>
  <c r="BG49" i="6"/>
  <c r="AJ49" i="6"/>
  <c r="BX50" i="6"/>
  <c r="BA50" i="6"/>
  <c r="AD50" i="6"/>
  <c r="BZ51" i="6"/>
  <c r="BC51" i="6"/>
  <c r="AF51" i="6"/>
  <c r="BT52" i="6"/>
  <c r="AW52" i="6"/>
  <c r="S52" i="6"/>
  <c r="Z52" i="6"/>
  <c r="R52" i="6"/>
  <c r="BE52" i="6"/>
  <c r="CB52" i="6"/>
  <c r="AH52" i="6"/>
  <c r="AY53" i="6"/>
  <c r="BV53" i="6"/>
  <c r="AB53" i="6"/>
  <c r="U53" i="6"/>
  <c r="T53" i="6"/>
  <c r="W53" i="6"/>
  <c r="BG53" i="6"/>
  <c r="CD53" i="6"/>
  <c r="AJ53" i="6"/>
  <c r="BA54" i="6"/>
  <c r="BX54" i="6"/>
  <c r="AD54" i="6"/>
  <c r="BC55" i="6"/>
  <c r="BZ55" i="6"/>
  <c r="AF55" i="6"/>
  <c r="CO6" i="6"/>
  <c r="H6" i="27" s="1"/>
  <c r="AW56" i="6"/>
  <c r="BT56" i="6"/>
  <c r="S56" i="6"/>
  <c r="Z56" i="6"/>
  <c r="R56" i="6"/>
  <c r="BE56" i="6"/>
  <c r="CB56" i="6"/>
  <c r="AH56" i="6"/>
  <c r="AY57" i="6"/>
  <c r="BV57" i="6"/>
  <c r="AB57" i="6"/>
  <c r="U57" i="6"/>
  <c r="T57" i="6"/>
  <c r="W57" i="6"/>
  <c r="CD57" i="6"/>
  <c r="BG57" i="6"/>
  <c r="AJ57" i="6"/>
  <c r="BA58" i="6"/>
  <c r="BX58" i="6"/>
  <c r="AD58" i="6"/>
  <c r="BC59" i="6"/>
  <c r="BZ59" i="6"/>
  <c r="AF59" i="6"/>
  <c r="AW60" i="6"/>
  <c r="BT60" i="6"/>
  <c r="Z60" i="6"/>
  <c r="S60" i="6"/>
  <c r="R60" i="6"/>
  <c r="CB60" i="6"/>
  <c r="BE60" i="6"/>
  <c r="AH60" i="6"/>
  <c r="BV61" i="6"/>
  <c r="AY61" i="6"/>
  <c r="AB61" i="6"/>
  <c r="U61" i="6"/>
  <c r="W61" i="6"/>
  <c r="T61" i="6"/>
  <c r="CD61" i="6"/>
  <c r="BG61" i="6"/>
  <c r="AJ61" i="6"/>
  <c r="BX62" i="6"/>
  <c r="BA62" i="6"/>
  <c r="AD62" i="6"/>
  <c r="BZ63" i="6"/>
  <c r="BC63" i="6"/>
  <c r="AF63" i="6"/>
  <c r="BT64" i="6"/>
  <c r="AW64" i="6"/>
  <c r="S64" i="6"/>
  <c r="Z64" i="6"/>
  <c r="R64" i="6"/>
  <c r="BE64" i="6"/>
  <c r="CB64" i="6"/>
  <c r="AH64" i="6"/>
  <c r="BV65" i="6"/>
  <c r="AY65" i="6"/>
  <c r="U65" i="6"/>
  <c r="AB65" i="6"/>
  <c r="T65" i="6"/>
  <c r="W65" i="6"/>
  <c r="BG65" i="6"/>
  <c r="CD65" i="6"/>
  <c r="AJ65" i="6"/>
  <c r="BX66" i="6"/>
  <c r="BA66" i="6"/>
  <c r="AD66" i="6"/>
  <c r="BA78" i="6"/>
  <c r="BC67" i="6"/>
  <c r="AF67" i="6"/>
  <c r="BC79" i="6"/>
  <c r="AW68" i="6"/>
  <c r="Z68" i="6"/>
  <c r="R68" i="6"/>
  <c r="S68" i="6"/>
  <c r="AW80" i="6"/>
  <c r="BE68" i="6"/>
  <c r="AH68" i="6"/>
  <c r="BE80" i="6"/>
  <c r="AY69" i="6"/>
  <c r="W69" i="6"/>
  <c r="T69" i="6"/>
  <c r="U69" i="6"/>
  <c r="AB69" i="6"/>
  <c r="AY81" i="6"/>
  <c r="BG69" i="6"/>
  <c r="AJ69" i="6"/>
  <c r="BG81" i="6"/>
  <c r="BA70" i="6"/>
  <c r="AD70" i="6"/>
  <c r="BA82" i="6"/>
  <c r="BC71" i="6"/>
  <c r="AF71" i="6"/>
  <c r="BC83" i="6"/>
  <c r="AW72" i="6"/>
  <c r="S72" i="6"/>
  <c r="R72" i="6"/>
  <c r="Z72" i="6"/>
  <c r="AW84" i="6"/>
  <c r="BE72" i="6"/>
  <c r="AH72" i="6"/>
  <c r="BE84" i="6"/>
  <c r="AY73" i="6"/>
  <c r="BV73" i="6"/>
  <c r="U73" i="6"/>
  <c r="W73" i="6"/>
  <c r="AB73" i="6"/>
  <c r="T73" i="6"/>
  <c r="AY85" i="6"/>
  <c r="BG73" i="6"/>
  <c r="CD73" i="6"/>
  <c r="AJ73" i="6"/>
  <c r="BG85" i="6"/>
  <c r="BA74" i="6"/>
  <c r="AD74" i="6"/>
  <c r="BA86" i="6"/>
  <c r="BC75" i="6"/>
  <c r="AF75" i="6"/>
  <c r="BC87" i="6"/>
  <c r="AW76" i="6"/>
  <c r="Z76" i="6"/>
  <c r="S76" i="6"/>
  <c r="R76" i="6"/>
  <c r="AW88" i="6"/>
  <c r="BE76" i="6"/>
  <c r="AH76" i="6"/>
  <c r="BE88" i="6"/>
  <c r="AY77" i="6"/>
  <c r="AB77" i="6"/>
  <c r="U77" i="6"/>
  <c r="T77" i="6"/>
  <c r="W77" i="6"/>
  <c r="AY89" i="6"/>
  <c r="AB78" i="6"/>
  <c r="BV78" i="6"/>
  <c r="BG77" i="6"/>
  <c r="AJ77" i="6"/>
  <c r="BG89" i="6"/>
  <c r="CD78" i="6"/>
  <c r="AJ78" i="6"/>
  <c r="P38" i="22"/>
  <c r="X38" i="22"/>
  <c r="AK62" i="32"/>
  <c r="W48" i="26"/>
  <c r="Y49" i="33" s="1"/>
  <c r="AA62" i="32"/>
  <c r="AD62" i="32"/>
  <c r="G12" i="26"/>
  <c r="AA39" i="17"/>
  <c r="G12" i="23" s="1"/>
  <c r="G36" i="26"/>
  <c r="AA63" i="17"/>
  <c r="G36" i="23" s="1"/>
  <c r="AN63" i="17"/>
  <c r="AN36" i="23" s="1"/>
  <c r="AG67" i="20"/>
  <c r="AI67" i="20"/>
  <c r="V46" i="22"/>
  <c r="N46" i="22"/>
  <c r="Y21" i="20"/>
  <c r="W21" i="20"/>
  <c r="O40" i="22"/>
  <c r="W40" i="22"/>
  <c r="X76" i="20"/>
  <c r="AR104" i="15"/>
  <c r="X74" i="22"/>
  <c r="P74" i="22"/>
  <c r="X86" i="22"/>
  <c r="AK91" i="32"/>
  <c r="AA91" i="32"/>
  <c r="AD91" i="32"/>
  <c r="W77" i="26"/>
  <c r="Y78" i="33" s="1"/>
  <c r="AD103" i="32"/>
  <c r="AA92" i="32"/>
  <c r="W21" i="22"/>
  <c r="O21" i="22"/>
  <c r="AQ43" i="17"/>
  <c r="AH15" i="19"/>
  <c r="AJ15" i="19" s="1"/>
  <c r="AS15" i="19" s="1"/>
  <c r="G72" i="26"/>
  <c r="AA99" i="17"/>
  <c r="G72" i="23" s="1"/>
  <c r="AN99" i="17"/>
  <c r="AN72" i="23" s="1"/>
  <c r="AN111" i="17"/>
  <c r="AN84" i="23" s="1"/>
  <c r="AV101" i="16"/>
  <c r="AW101" i="16"/>
  <c r="AR48" i="17"/>
  <c r="AH20" i="20"/>
  <c r="AQ82" i="15"/>
  <c r="X54" i="19"/>
  <c r="Z54" i="19" s="1"/>
  <c r="AQ54" i="19" s="1"/>
  <c r="X19" i="20"/>
  <c r="AR47" i="15"/>
  <c r="X51" i="19"/>
  <c r="Z51" i="19" s="1"/>
  <c r="AQ51" i="19" s="1"/>
  <c r="AQ79" i="15"/>
  <c r="AV98" i="16"/>
  <c r="AW98" i="16"/>
  <c r="F47" i="26"/>
  <c r="AA74" i="16"/>
  <c r="F47" i="23" s="1"/>
  <c r="AN74" i="16"/>
  <c r="AM47" i="23" s="1"/>
  <c r="F43" i="26"/>
  <c r="AA70" i="16"/>
  <c r="F43" i="23" s="1"/>
  <c r="AN70" i="16"/>
  <c r="AM43" i="23" s="1"/>
  <c r="AC30" i="19"/>
  <c r="AE30" i="19" s="1"/>
  <c r="AR30" i="19" s="1"/>
  <c r="AQ58" i="16"/>
  <c r="AJ70" i="14"/>
  <c r="W70" i="14"/>
  <c r="U50" i="14"/>
  <c r="AH50" i="14"/>
  <c r="AU34" i="14"/>
  <c r="Z34" i="14"/>
  <c r="T6" i="19" s="1"/>
  <c r="CF7" i="10"/>
  <c r="AU96" i="5"/>
  <c r="AM96" i="5"/>
  <c r="Z96" i="5"/>
  <c r="O68" i="19" s="1"/>
  <c r="AM108" i="5"/>
  <c r="AE92" i="5"/>
  <c r="R92" i="5"/>
  <c r="AQ22" i="8"/>
  <c r="BN22" i="8"/>
  <c r="AB51" i="20"/>
  <c r="AD51" i="20"/>
  <c r="G52" i="26"/>
  <c r="AA79" i="17"/>
  <c r="G52" i="23" s="1"/>
  <c r="AN79" i="17"/>
  <c r="AN52" i="23" s="1"/>
  <c r="P75" i="22"/>
  <c r="X75" i="22"/>
  <c r="X87" i="22"/>
  <c r="X34" i="19"/>
  <c r="Z34" i="19" s="1"/>
  <c r="AQ34" i="19" s="1"/>
  <c r="AQ62" i="15"/>
  <c r="X58" i="19"/>
  <c r="Z58" i="19" s="1"/>
  <c r="AQ58" i="19" s="1"/>
  <c r="AQ86" i="15"/>
  <c r="P40" i="22"/>
  <c r="X40" i="22"/>
  <c r="X21" i="20"/>
  <c r="Z21" i="20" s="1"/>
  <c r="AQ21" i="20" s="1"/>
  <c r="AR49" i="15"/>
  <c r="Y55" i="20"/>
  <c r="W55" i="20"/>
  <c r="AC76" i="19"/>
  <c r="AE76" i="19" s="1"/>
  <c r="AR76" i="19" s="1"/>
  <c r="AQ104" i="16"/>
  <c r="AQ52" i="16"/>
  <c r="AC24" i="19"/>
  <c r="AE24" i="19" s="1"/>
  <c r="AR24" i="19" s="1"/>
  <c r="AI37" i="20"/>
  <c r="AG37" i="20"/>
  <c r="AI53" i="20"/>
  <c r="AG53" i="20"/>
  <c r="W54" i="26"/>
  <c r="Y55" i="33" s="1"/>
  <c r="AA68" i="32"/>
  <c r="AK68" i="32"/>
  <c r="AD68" i="32"/>
  <c r="AH78" i="20"/>
  <c r="AR106" i="17"/>
  <c r="W39" i="26"/>
  <c r="Y40" i="33" s="1"/>
  <c r="AK53" i="32"/>
  <c r="AA53" i="32"/>
  <c r="AD53" i="32"/>
  <c r="AA21" i="32"/>
  <c r="W7" i="26"/>
  <c r="Y8" i="33" s="1"/>
  <c r="AK21" i="32"/>
  <c r="G32" i="26"/>
  <c r="AA59" i="17"/>
  <c r="G32" i="23" s="1"/>
  <c r="AN59" i="17"/>
  <c r="AN32" i="23" s="1"/>
  <c r="AG95" i="32"/>
  <c r="H82" i="33" s="1"/>
  <c r="AH76" i="19"/>
  <c r="AJ76" i="19" s="1"/>
  <c r="AS76" i="19" s="1"/>
  <c r="AQ104" i="17"/>
  <c r="AQ90" i="16"/>
  <c r="AC62" i="19"/>
  <c r="AE62" i="19" s="1"/>
  <c r="AR62" i="19" s="1"/>
  <c r="AH33" i="19"/>
  <c r="AJ33" i="19" s="1"/>
  <c r="AS33" i="19" s="1"/>
  <c r="AQ61" i="17"/>
  <c r="L46" i="35"/>
  <c r="AP47" i="10"/>
  <c r="BM47" i="10"/>
  <c r="Y74" i="14"/>
  <c r="AL74" i="14"/>
  <c r="BO40" i="10"/>
  <c r="AR40" i="10"/>
  <c r="BN36" i="10"/>
  <c r="AQ36" i="10"/>
  <c r="R54" i="14"/>
  <c r="AE54" i="14"/>
  <c r="AF54" i="14"/>
  <c r="S54" i="14"/>
  <c r="L18" i="35"/>
  <c r="BM19" i="10"/>
  <c r="AP19" i="10"/>
  <c r="V46" i="14"/>
  <c r="AI46" i="14"/>
  <c r="AL104" i="5"/>
  <c r="Y104" i="5"/>
  <c r="AL116" i="5"/>
  <c r="Y105" i="5"/>
  <c r="CF77" i="8"/>
  <c r="R100" i="5"/>
  <c r="AE100" i="5"/>
  <c r="AE112" i="5"/>
  <c r="V84" i="5"/>
  <c r="AI84" i="5"/>
  <c r="R84" i="5"/>
  <c r="AE84" i="5"/>
  <c r="S72" i="5"/>
  <c r="AF72" i="5"/>
  <c r="R72" i="5"/>
  <c r="AE72" i="5"/>
  <c r="AH64" i="5"/>
  <c r="U64" i="5"/>
  <c r="CF37" i="8"/>
  <c r="R56" i="5"/>
  <c r="AE56" i="5"/>
  <c r="S56" i="5"/>
  <c r="AF56" i="5"/>
  <c r="AQ100" i="15"/>
  <c r="X72" i="19"/>
  <c r="Z72" i="19" s="1"/>
  <c r="AQ72" i="19" s="1"/>
  <c r="AQ95" i="16"/>
  <c r="AC67" i="19"/>
  <c r="AE67" i="19" s="1"/>
  <c r="AR67" i="19" s="1"/>
  <c r="AQ83" i="16"/>
  <c r="AC55" i="19"/>
  <c r="AE55" i="19" s="1"/>
  <c r="AR55" i="19" s="1"/>
  <c r="AC51" i="20"/>
  <c r="AR79" i="16"/>
  <c r="F40" i="26"/>
  <c r="AA67" i="16"/>
  <c r="F40" i="23" s="1"/>
  <c r="AN67" i="16"/>
  <c r="AM40" i="23" s="1"/>
  <c r="AZ55" i="17"/>
  <c r="AV55" i="17"/>
  <c r="AH56" i="20"/>
  <c r="AR84" i="17"/>
  <c r="AG84" i="20"/>
  <c r="AI84" i="20"/>
  <c r="X13" i="19"/>
  <c r="Z13" i="19" s="1"/>
  <c r="AQ13" i="19" s="1"/>
  <c r="AQ41" i="15"/>
  <c r="AH69" i="19"/>
  <c r="AJ69" i="19" s="1"/>
  <c r="AS69" i="19" s="1"/>
  <c r="AQ97" i="17"/>
  <c r="E13" i="26"/>
  <c r="AA40" i="15"/>
  <c r="E13" i="23" s="1"/>
  <c r="X44" i="19"/>
  <c r="Z44" i="19" s="1"/>
  <c r="AQ44" i="19" s="1"/>
  <c r="AQ72" i="15"/>
  <c r="G11" i="26"/>
  <c r="AA38" i="17"/>
  <c r="G11" i="23" s="1"/>
  <c r="P26" i="22"/>
  <c r="X26" i="22"/>
  <c r="AI50" i="20"/>
  <c r="AG50" i="20"/>
  <c r="AB45" i="20"/>
  <c r="AD45" i="20"/>
  <c r="AV34" i="15"/>
  <c r="X35" i="20"/>
  <c r="AR63" i="15"/>
  <c r="AV95" i="15"/>
  <c r="AW95" i="15"/>
  <c r="O38" i="22"/>
  <c r="W38" i="22"/>
  <c r="O34" i="22"/>
  <c r="W34" i="22"/>
  <c r="G66" i="26"/>
  <c r="AN93" i="17"/>
  <c r="AN66" i="23" s="1"/>
  <c r="AA93" i="17"/>
  <c r="G66" i="23" s="1"/>
  <c r="AN105" i="17"/>
  <c r="AN78" i="23" s="1"/>
  <c r="AH73" i="20"/>
  <c r="AR101" i="17"/>
  <c r="AG71" i="32"/>
  <c r="H58" i="33" s="1"/>
  <c r="W53" i="26"/>
  <c r="Y54" i="33" s="1"/>
  <c r="AK67" i="32"/>
  <c r="AA67" i="32"/>
  <c r="E65" i="26"/>
  <c r="AA92" i="15"/>
  <c r="E65" i="23" s="1"/>
  <c r="AN92" i="15"/>
  <c r="AL65" i="23" s="1"/>
  <c r="Y84" i="20"/>
  <c r="W84" i="20"/>
  <c r="E26" i="26"/>
  <c r="AA53" i="15"/>
  <c r="E26" i="23" s="1"/>
  <c r="AN53" i="15"/>
  <c r="AL26" i="23" s="1"/>
  <c r="N37" i="22"/>
  <c r="V37" i="22"/>
  <c r="AH43" i="20"/>
  <c r="AR71" i="17"/>
  <c r="X50" i="19"/>
  <c r="Z50" i="19" s="1"/>
  <c r="AQ50" i="19" s="1"/>
  <c r="AQ78" i="15"/>
  <c r="AW102" i="15"/>
  <c r="AV102" i="15"/>
  <c r="AH32" i="20"/>
  <c r="AR60" i="17"/>
  <c r="W60" i="22"/>
  <c r="O60" i="22"/>
  <c r="AC56" i="20"/>
  <c r="AR84" i="16"/>
  <c r="P21" i="22"/>
  <c r="X21" i="22"/>
  <c r="AQ73" i="17"/>
  <c r="AH45" i="19"/>
  <c r="AJ45" i="19" s="1"/>
  <c r="AS45" i="19" s="1"/>
  <c r="Y38" i="20"/>
  <c r="W38" i="20"/>
  <c r="W44" i="20"/>
  <c r="Y44" i="20"/>
  <c r="X80" i="20"/>
  <c r="AR108" i="15"/>
  <c r="AV78" i="17"/>
  <c r="AZ78" i="17"/>
  <c r="BB78" i="17" s="1"/>
  <c r="P58" i="22"/>
  <c r="X58" i="22"/>
  <c r="X41" i="20"/>
  <c r="AR69" i="15"/>
  <c r="AH60" i="20"/>
  <c r="AR88" i="17"/>
  <c r="AG76" i="20"/>
  <c r="AI76" i="20"/>
  <c r="AK41" i="32"/>
  <c r="AA41" i="32"/>
  <c r="W27" i="26"/>
  <c r="Y28" i="33" s="1"/>
  <c r="AD41" i="32"/>
  <c r="AK33" i="35"/>
  <c r="W59" i="20"/>
  <c r="Y59" i="20"/>
  <c r="F11" i="26"/>
  <c r="AA38" i="16"/>
  <c r="F11" i="23" s="1"/>
  <c r="AQ45" i="17"/>
  <c r="AH17" i="19"/>
  <c r="AJ17" i="19" s="1"/>
  <c r="AS17" i="19" s="1"/>
  <c r="AH57" i="19"/>
  <c r="AJ57" i="19" s="1"/>
  <c r="AS57" i="19" s="1"/>
  <c r="AQ85" i="17"/>
  <c r="L75" i="35"/>
  <c r="AP76" i="10"/>
  <c r="BM76" i="10"/>
  <c r="BM88" i="10"/>
  <c r="AU103" i="14"/>
  <c r="Z103" i="14"/>
  <c r="T75" i="19" s="1"/>
  <c r="AM103" i="14"/>
  <c r="AM115" i="14"/>
  <c r="BL72" i="10"/>
  <c r="AO72" i="10"/>
  <c r="BL84" i="10"/>
  <c r="W99" i="14"/>
  <c r="AJ99" i="14"/>
  <c r="AJ111" i="14"/>
  <c r="Y95" i="14"/>
  <c r="AL95" i="14"/>
  <c r="AL107" i="14"/>
  <c r="AU95" i="14"/>
  <c r="AM95" i="14"/>
  <c r="Z95" i="14"/>
  <c r="T67" i="19" s="1"/>
  <c r="AM107" i="14"/>
  <c r="L63" i="35"/>
  <c r="AP64" i="10"/>
  <c r="BM64" i="10"/>
  <c r="AG91" i="14"/>
  <c r="T91" i="14"/>
  <c r="U87" i="14"/>
  <c r="AH87" i="14"/>
  <c r="O87" i="14" a="1"/>
  <c r="O87" i="14" s="1"/>
  <c r="E59" i="22"/>
  <c r="AT87" i="14"/>
  <c r="Q87" i="14"/>
  <c r="AD87" i="14"/>
  <c r="X83" i="14"/>
  <c r="AK83" i="14"/>
  <c r="CF56" i="10"/>
  <c r="AT79" i="14"/>
  <c r="O79" i="14" a="1"/>
  <c r="O79" i="14" s="1"/>
  <c r="E51" i="22"/>
  <c r="AD79" i="14"/>
  <c r="Q79" i="14"/>
  <c r="R79" i="14"/>
  <c r="AE79" i="14"/>
  <c r="AR49" i="10"/>
  <c r="BO49" i="10"/>
  <c r="S75" i="14"/>
  <c r="AF75" i="14"/>
  <c r="BL44" i="10"/>
  <c r="AO44" i="10"/>
  <c r="X71" i="14"/>
  <c r="AK71" i="14"/>
  <c r="AT41" i="10"/>
  <c r="BQ41" i="10"/>
  <c r="L39" i="35"/>
  <c r="BM40" i="10"/>
  <c r="AP40" i="10"/>
  <c r="AL67" i="14"/>
  <c r="Y67" i="14"/>
  <c r="Y63" i="14"/>
  <c r="AL63" i="14"/>
  <c r="CF36" i="10"/>
  <c r="L31" i="35"/>
  <c r="AP32" i="10"/>
  <c r="BM32" i="10"/>
  <c r="AE59" i="14"/>
  <c r="R59" i="14"/>
  <c r="BQ29" i="10"/>
  <c r="AT29" i="10"/>
  <c r="AF55" i="14"/>
  <c r="S55" i="14"/>
  <c r="AU55" i="14"/>
  <c r="Z55" i="14"/>
  <c r="T27" i="19" s="1"/>
  <c r="AM55" i="14"/>
  <c r="AE51" i="14"/>
  <c r="R51" i="14"/>
  <c r="AR21" i="10"/>
  <c r="BO21" i="10"/>
  <c r="AO20" i="10"/>
  <c r="BL20" i="10"/>
  <c r="U47" i="14"/>
  <c r="AH47" i="14"/>
  <c r="AQ17" i="10"/>
  <c r="BN17" i="10"/>
  <c r="R43" i="14"/>
  <c r="L11" i="35"/>
  <c r="AP12" i="10"/>
  <c r="Y39" i="14"/>
  <c r="X35" i="14"/>
  <c r="S101" i="5"/>
  <c r="AF101" i="5"/>
  <c r="AF113" i="5"/>
  <c r="AK97" i="5"/>
  <c r="X97" i="5"/>
  <c r="AK109" i="5"/>
  <c r="BQ67" i="8"/>
  <c r="AT67" i="8"/>
  <c r="BQ79" i="8"/>
  <c r="AE93" i="5"/>
  <c r="R93" i="5"/>
  <c r="AE105" i="5"/>
  <c r="AU89" i="5"/>
  <c r="Z89" i="5"/>
  <c r="O61" i="19" s="1"/>
  <c r="AM89" i="5"/>
  <c r="CF62" i="8"/>
  <c r="AT59" i="8"/>
  <c r="BQ59" i="8"/>
  <c r="BL58" i="8"/>
  <c r="AO58" i="8"/>
  <c r="T85" i="5"/>
  <c r="AG85" i="5"/>
  <c r="Y81" i="5"/>
  <c r="AL81" i="5"/>
  <c r="CF54" i="8"/>
  <c r="AR51" i="8"/>
  <c r="BO51" i="8"/>
  <c r="T77" i="5"/>
  <c r="AG77" i="5"/>
  <c r="I45" i="35"/>
  <c r="BM46" i="8"/>
  <c r="AP46" i="8"/>
  <c r="T73" i="5"/>
  <c r="AG73" i="5"/>
  <c r="AU69" i="5"/>
  <c r="Z69" i="5"/>
  <c r="O41" i="19" s="1"/>
  <c r="AM69" i="5"/>
  <c r="AE69" i="5"/>
  <c r="R69" i="5"/>
  <c r="S65" i="5"/>
  <c r="AF65" i="5"/>
  <c r="AQ35" i="8"/>
  <c r="BN35" i="8"/>
  <c r="V61" i="5"/>
  <c r="AI61" i="5"/>
  <c r="T57" i="5"/>
  <c r="AG57" i="5"/>
  <c r="AJ57" i="5"/>
  <c r="W57" i="5"/>
  <c r="BL26" i="8"/>
  <c r="AO26" i="8"/>
  <c r="AU53" i="5"/>
  <c r="AM53" i="5"/>
  <c r="Z53" i="5"/>
  <c r="O25" i="19" s="1"/>
  <c r="T49" i="5"/>
  <c r="AG49" i="5"/>
  <c r="CF22" i="8"/>
  <c r="BN19" i="8"/>
  <c r="AQ19" i="8"/>
  <c r="I17" i="35"/>
  <c r="AP18" i="8"/>
  <c r="BM18" i="8"/>
  <c r="X45" i="5"/>
  <c r="AK45" i="5"/>
  <c r="AR15" i="8"/>
  <c r="R41" i="5"/>
  <c r="D13" i="22"/>
  <c r="AT41" i="5"/>
  <c r="O41" i="5" a="1"/>
  <c r="O41" i="5" s="1"/>
  <c r="Q41" i="5"/>
  <c r="V37" i="5"/>
  <c r="AT7" i="8"/>
  <c r="S33" i="5"/>
  <c r="V94" i="14"/>
  <c r="AI94" i="14"/>
  <c r="AI106" i="14"/>
  <c r="O90" i="14" a="1"/>
  <c r="O90" i="14" s="1"/>
  <c r="E62" i="22"/>
  <c r="Q90" i="14"/>
  <c r="AD90" i="14"/>
  <c r="AT90" i="14"/>
  <c r="CF63" i="10"/>
  <c r="L58" i="35"/>
  <c r="AP59" i="10"/>
  <c r="BM59" i="10"/>
  <c r="S86" i="14"/>
  <c r="AF86" i="14"/>
  <c r="AO35" i="10"/>
  <c r="BL35" i="10"/>
  <c r="X62" i="14"/>
  <c r="AK62" i="14"/>
  <c r="V58" i="14"/>
  <c r="AI58" i="14"/>
  <c r="CF31" i="10"/>
  <c r="BQ62" i="8"/>
  <c r="AT62" i="8"/>
  <c r="BQ54" i="8"/>
  <c r="AT54" i="8"/>
  <c r="X76" i="5"/>
  <c r="AK76" i="5"/>
  <c r="AI76" i="5"/>
  <c r="V76" i="5"/>
  <c r="V68" i="5"/>
  <c r="AI68" i="5"/>
  <c r="D20" i="22"/>
  <c r="AT48" i="5"/>
  <c r="O48" i="5" a="1"/>
  <c r="O48" i="5" s="1"/>
  <c r="AD48" i="5"/>
  <c r="Q48" i="5"/>
  <c r="BL17" i="8"/>
  <c r="AO17" i="8"/>
  <c r="R44" i="5"/>
  <c r="AE44" i="5"/>
  <c r="I12" i="35"/>
  <c r="AP13" i="8"/>
  <c r="Y40" i="5"/>
  <c r="AU32" i="5"/>
  <c r="E12" i="26"/>
  <c r="AA39" i="15"/>
  <c r="E12" i="23" s="1"/>
  <c r="AC47" i="20"/>
  <c r="AR75" i="16"/>
  <c r="AB39" i="20"/>
  <c r="AD39" i="20"/>
  <c r="AN27" i="35"/>
  <c r="AC19" i="20"/>
  <c r="AR47" i="16"/>
  <c r="AZ36" i="17"/>
  <c r="AV36" i="17"/>
  <c r="Y23" i="20"/>
  <c r="W23" i="20"/>
  <c r="F73" i="26"/>
  <c r="AA100" i="16"/>
  <c r="F73" i="23" s="1"/>
  <c r="AN100" i="16"/>
  <c r="AM73" i="23" s="1"/>
  <c r="AN112" i="16"/>
  <c r="AM85" i="23" s="1"/>
  <c r="AN36" i="35"/>
  <c r="AC28" i="20"/>
  <c r="AR56" i="16"/>
  <c r="P53" i="22"/>
  <c r="X53" i="22"/>
  <c r="AQ69" i="35"/>
  <c r="W26" i="26"/>
  <c r="Y27" i="33" s="1"/>
  <c r="AA40" i="32"/>
  <c r="AD40" i="32"/>
  <c r="AK40" i="32"/>
  <c r="N20" i="22"/>
  <c r="V20" i="22"/>
  <c r="E37" i="26"/>
  <c r="AN64" i="15"/>
  <c r="AL37" i="23" s="1"/>
  <c r="AA64" i="15"/>
  <c r="E37" i="23" s="1"/>
  <c r="AV62" i="17"/>
  <c r="AZ62" i="17"/>
  <c r="AQ74" i="35"/>
  <c r="AV65" i="16"/>
  <c r="AQ23" i="35"/>
  <c r="AQ75" i="17"/>
  <c r="AH47" i="19"/>
  <c r="AJ47" i="19" s="1"/>
  <c r="AS47" i="19" s="1"/>
  <c r="AK66" i="32"/>
  <c r="W52" i="26"/>
  <c r="Y53" i="33" s="1"/>
  <c r="AA66" i="32"/>
  <c r="AD66" i="32"/>
  <c r="AS103" i="32"/>
  <c r="L90" i="33" s="1"/>
  <c r="AS107" i="32"/>
  <c r="L94" i="33" s="1"/>
  <c r="AS115" i="32"/>
  <c r="L102" i="33" s="1"/>
  <c r="AS123" i="32"/>
  <c r="L110" i="33" s="1"/>
  <c r="X49" i="19"/>
  <c r="Z49" i="19" s="1"/>
  <c r="AQ49" i="19" s="1"/>
  <c r="AQ77" i="15"/>
  <c r="AQ56" i="17"/>
  <c r="AH28" i="19"/>
  <c r="AJ28" i="19" s="1"/>
  <c r="AS28" i="19" s="1"/>
  <c r="AQ58" i="15"/>
  <c r="X30" i="19"/>
  <c r="Z30" i="19" s="1"/>
  <c r="AQ30" i="19" s="1"/>
  <c r="Y62" i="20"/>
  <c r="W62" i="20"/>
  <c r="E28" i="26"/>
  <c r="AN55" i="15"/>
  <c r="AL28" i="23" s="1"/>
  <c r="AA55" i="15"/>
  <c r="E28" i="23" s="1"/>
  <c r="AD22" i="20"/>
  <c r="AB22" i="20"/>
  <c r="AV46" i="16"/>
  <c r="AQ69" i="17"/>
  <c r="AH41" i="19"/>
  <c r="AJ41" i="19" s="1"/>
  <c r="AS41" i="19" s="1"/>
  <c r="AG76" i="32"/>
  <c r="H63" i="33" s="1"/>
  <c r="AT66" i="5"/>
  <c r="O66" i="5" a="1"/>
  <c r="O66" i="5" s="1"/>
  <c r="D38" i="22"/>
  <c r="Q66" i="5"/>
  <c r="AD66" i="5"/>
  <c r="AQ36" i="8"/>
  <c r="BN36" i="8"/>
  <c r="W62" i="5"/>
  <c r="AJ62" i="5"/>
  <c r="AT54" i="5"/>
  <c r="O54" i="5" a="1"/>
  <c r="O54" i="5" s="1"/>
  <c r="D26" i="22"/>
  <c r="Q54" i="5"/>
  <c r="AD54" i="5"/>
  <c r="AH54" i="5"/>
  <c r="U54" i="5"/>
  <c r="AT20" i="8"/>
  <c r="BQ20" i="8"/>
  <c r="V46" i="5"/>
  <c r="AI46" i="5"/>
  <c r="X46" i="5"/>
  <c r="AK46" i="5"/>
  <c r="T42" i="5"/>
  <c r="X42" i="5"/>
  <c r="AU38" i="5"/>
  <c r="Z38" i="5"/>
  <c r="O10" i="19" s="1"/>
  <c r="I6" i="35"/>
  <c r="AP7" i="8"/>
  <c r="S34" i="5"/>
  <c r="AG102" i="14"/>
  <c r="T102" i="14"/>
  <c r="AG114" i="14"/>
  <c r="R102" i="14"/>
  <c r="AE102" i="14"/>
  <c r="AE114" i="14"/>
  <c r="Y24" i="20"/>
  <c r="W24" i="20"/>
  <c r="W77" i="22"/>
  <c r="O65" i="22"/>
  <c r="W65" i="22"/>
  <c r="AC15" i="19"/>
  <c r="AE15" i="19" s="1"/>
  <c r="AR15" i="19" s="1"/>
  <c r="AQ43" i="16"/>
  <c r="AQ24" i="35"/>
  <c r="X84" i="22"/>
  <c r="X72" i="22"/>
  <c r="P72" i="22"/>
  <c r="V73" i="22"/>
  <c r="N73" i="22"/>
  <c r="V85" i="22"/>
  <c r="N47" i="22"/>
  <c r="V47" i="22"/>
  <c r="AD88" i="20"/>
  <c r="AB88" i="20"/>
  <c r="AD20" i="20"/>
  <c r="AB20" i="20"/>
  <c r="X29" i="20"/>
  <c r="Z29" i="20" s="1"/>
  <c r="AQ29" i="20" s="1"/>
  <c r="AR57" i="15"/>
  <c r="G64" i="26"/>
  <c r="AN91" i="17"/>
  <c r="AN64" i="23" s="1"/>
  <c r="AA91" i="17"/>
  <c r="G64" i="23" s="1"/>
  <c r="F67" i="26"/>
  <c r="AA94" i="16"/>
  <c r="F67" i="23" s="1"/>
  <c r="AN94" i="16"/>
  <c r="AM67" i="23" s="1"/>
  <c r="AN106" i="16"/>
  <c r="AM79" i="23" s="1"/>
  <c r="AG70" i="32"/>
  <c r="H57" i="33" s="1"/>
  <c r="W104" i="14"/>
  <c r="AJ104" i="14"/>
  <c r="AJ116" i="14"/>
  <c r="W105" i="14"/>
  <c r="AH104" i="14"/>
  <c r="U104" i="14"/>
  <c r="AH116" i="14"/>
  <c r="U105" i="14"/>
  <c r="AH100" i="14"/>
  <c r="U100" i="14"/>
  <c r="AH112" i="14"/>
  <c r="AU100" i="14"/>
  <c r="Z100" i="14"/>
  <c r="T72" i="19" s="1"/>
  <c r="AM100" i="14"/>
  <c r="AM112" i="14"/>
  <c r="E68" i="22"/>
  <c r="AT96" i="14"/>
  <c r="O96" i="14" a="1"/>
  <c r="O96" i="14" s="1"/>
  <c r="Q96" i="14"/>
  <c r="AD96" i="14"/>
  <c r="AD108" i="14"/>
  <c r="W92" i="14"/>
  <c r="AJ92" i="14"/>
  <c r="AT92" i="14"/>
  <c r="O92" i="14" a="1"/>
  <c r="O92" i="14" s="1"/>
  <c r="E64" i="22"/>
  <c r="AD92" i="14"/>
  <c r="Q92" i="14"/>
  <c r="BO62" i="10"/>
  <c r="AR62" i="10"/>
  <c r="AI88" i="14"/>
  <c r="V88" i="14"/>
  <c r="W84" i="14"/>
  <c r="AJ84" i="14"/>
  <c r="V84" i="14"/>
  <c r="AI84" i="14"/>
  <c r="AT54" i="10"/>
  <c r="BQ54" i="10"/>
  <c r="E52" i="22"/>
  <c r="AT80" i="14"/>
  <c r="O80" i="14" a="1"/>
  <c r="O80" i="14" s="1"/>
  <c r="Q80" i="14"/>
  <c r="AD80" i="14"/>
  <c r="T80" i="14"/>
  <c r="AG80" i="14"/>
  <c r="AT76" i="14"/>
  <c r="O76" i="14" a="1"/>
  <c r="O76" i="14" s="1"/>
  <c r="E48" i="22"/>
  <c r="AD76" i="14"/>
  <c r="Q76" i="14"/>
  <c r="CF49" i="10"/>
  <c r="AU72" i="14"/>
  <c r="Z72" i="14"/>
  <c r="T44" i="19" s="1"/>
  <c r="AM72" i="14"/>
  <c r="AQ42" i="10"/>
  <c r="BN42" i="10"/>
  <c r="BL41" i="10"/>
  <c r="AO41" i="10"/>
  <c r="X68" i="14"/>
  <c r="AK68" i="14"/>
  <c r="V64" i="14"/>
  <c r="AI64" i="14"/>
  <c r="U64" i="14"/>
  <c r="AH64" i="14"/>
  <c r="L32" i="35"/>
  <c r="AP33" i="10"/>
  <c r="BM33" i="10"/>
  <c r="T60" i="14"/>
  <c r="AG60" i="14"/>
  <c r="BN30" i="10"/>
  <c r="AQ30" i="10"/>
  <c r="AU56" i="14"/>
  <c r="Z56" i="14"/>
  <c r="T28" i="19" s="1"/>
  <c r="AM56" i="14"/>
  <c r="AU52" i="14"/>
  <c r="Z52" i="14"/>
  <c r="T24" i="19" s="1"/>
  <c r="AM52" i="14"/>
  <c r="AK52" i="14"/>
  <c r="X52" i="14"/>
  <c r="AQ22" i="10"/>
  <c r="BN22" i="10"/>
  <c r="L20" i="35"/>
  <c r="AP21" i="10"/>
  <c r="BM21" i="10"/>
  <c r="O48" i="14" a="1"/>
  <c r="O48" i="14" s="1"/>
  <c r="E20" i="22"/>
  <c r="AT48" i="14"/>
  <c r="Q48" i="14"/>
  <c r="AD48" i="14"/>
  <c r="AU44" i="14"/>
  <c r="Z44" i="14"/>
  <c r="T16" i="19" s="1"/>
  <c r="AM44" i="14"/>
  <c r="CF17" i="10"/>
  <c r="AO13" i="10"/>
  <c r="AU40" i="14"/>
  <c r="Z40" i="14"/>
  <c r="T12" i="19" s="1"/>
  <c r="AT10" i="10"/>
  <c r="Y36" i="14"/>
  <c r="AQ76" i="8"/>
  <c r="BN76" i="8"/>
  <c r="BN88" i="8"/>
  <c r="AJ102" i="5"/>
  <c r="W102" i="5"/>
  <c r="AJ114" i="5"/>
  <c r="U102" i="5"/>
  <c r="AH102" i="5"/>
  <c r="AH114" i="5"/>
  <c r="Y98" i="5"/>
  <c r="AL98" i="5"/>
  <c r="AL110" i="5"/>
  <c r="AU98" i="5"/>
  <c r="Z98" i="5"/>
  <c r="O70" i="19" s="1"/>
  <c r="AM98" i="5"/>
  <c r="AM110" i="5"/>
  <c r="AL94" i="5"/>
  <c r="Y94" i="5"/>
  <c r="AL106" i="5"/>
  <c r="U94" i="5"/>
  <c r="AH94" i="5"/>
  <c r="AH106" i="5"/>
  <c r="AJ90" i="5"/>
  <c r="W90" i="5"/>
  <c r="T86" i="5"/>
  <c r="AG86" i="5"/>
  <c r="AI86" i="5"/>
  <c r="V86" i="5"/>
  <c r="BN56" i="8"/>
  <c r="AQ56" i="8"/>
  <c r="AO55" i="8"/>
  <c r="BL55" i="8"/>
  <c r="Y82" i="5"/>
  <c r="AL82" i="5"/>
  <c r="AL78" i="5"/>
  <c r="Y78" i="5"/>
  <c r="AT78" i="5"/>
  <c r="O78" i="5" a="1"/>
  <c r="O78" i="5" s="1"/>
  <c r="D50" i="22"/>
  <c r="AD78" i="5"/>
  <c r="Q78" i="5"/>
  <c r="BN48" i="8"/>
  <c r="AQ48" i="8"/>
  <c r="AT74" i="5"/>
  <c r="O74" i="5" a="1"/>
  <c r="O74" i="5" s="1"/>
  <c r="D46" i="22"/>
  <c r="Q74" i="5"/>
  <c r="AD74" i="5"/>
  <c r="S70" i="5"/>
  <c r="AF70" i="5"/>
  <c r="AK58" i="5"/>
  <c r="X58" i="5"/>
  <c r="CF23" i="8"/>
  <c r="W47" i="5"/>
  <c r="AJ47" i="5"/>
  <c r="CF20" i="8"/>
  <c r="AT35" i="5"/>
  <c r="D7" i="22"/>
  <c r="O35" i="5" a="1"/>
  <c r="O35" i="5" s="1"/>
  <c r="Q35" i="5"/>
  <c r="CF8" i="8"/>
  <c r="W88" i="5"/>
  <c r="AJ88" i="5"/>
  <c r="CF61" i="8"/>
  <c r="X80" i="5"/>
  <c r="AK80" i="5"/>
  <c r="CF53" i="8"/>
  <c r="BQ18" i="8"/>
  <c r="AT18" i="8"/>
  <c r="AC61" i="20"/>
  <c r="AR89" i="16"/>
  <c r="P22" i="22"/>
  <c r="X22" i="22"/>
  <c r="G47" i="26"/>
  <c r="AN74" i="17"/>
  <c r="AN47" i="23" s="1"/>
  <c r="AA74" i="17"/>
  <c r="G47" i="23" s="1"/>
  <c r="W63" i="22"/>
  <c r="O63" i="22"/>
  <c r="F28" i="26"/>
  <c r="AA55" i="16"/>
  <c r="F28" i="23" s="1"/>
  <c r="AN55" i="16"/>
  <c r="AM28" i="23" s="1"/>
  <c r="AQ87" i="17"/>
  <c r="AH59" i="19"/>
  <c r="AJ59" i="19" s="1"/>
  <c r="AS59" i="19" s="1"/>
  <c r="AG55" i="32"/>
  <c r="H42" i="33" s="1"/>
  <c r="N26" i="22"/>
  <c r="V26" i="22"/>
  <c r="AK46" i="32"/>
  <c r="W32" i="26"/>
  <c r="Y33" i="33" s="1"/>
  <c r="AA46" i="32"/>
  <c r="AD46" i="32"/>
  <c r="Y70" i="20"/>
  <c r="W70" i="20"/>
  <c r="AV91" i="15"/>
  <c r="AW91" i="15"/>
  <c r="X71" i="19"/>
  <c r="Z71" i="19" s="1"/>
  <c r="AQ71" i="19" s="1"/>
  <c r="AQ99" i="15"/>
  <c r="F13" i="26"/>
  <c r="AA40" i="16"/>
  <c r="F13" i="23" s="1"/>
  <c r="E53" i="26"/>
  <c r="AA80" i="15"/>
  <c r="E53" i="23" s="1"/>
  <c r="AN80" i="15"/>
  <c r="AL53" i="23" s="1"/>
  <c r="AD85" i="20"/>
  <c r="AB85" i="20"/>
  <c r="AQ36" i="35"/>
  <c r="AV42" i="15"/>
  <c r="X59" i="20"/>
  <c r="AR87" i="15"/>
  <c r="AD82" i="20"/>
  <c r="AB82" i="20"/>
  <c r="O54" i="22"/>
  <c r="W54" i="22"/>
  <c r="O50" i="22"/>
  <c r="W50" i="22"/>
  <c r="AH49" i="20"/>
  <c r="AR77" i="17"/>
  <c r="W75" i="5"/>
  <c r="AJ75" i="5"/>
  <c r="AU67" i="5"/>
  <c r="Z67" i="5"/>
  <c r="O39" i="19" s="1"/>
  <c r="AM67" i="5"/>
  <c r="AF55" i="5"/>
  <c r="S55" i="5"/>
  <c r="BN25" i="8"/>
  <c r="AQ25" i="8"/>
  <c r="AJ51" i="5"/>
  <c r="W51" i="5"/>
  <c r="R43" i="5"/>
  <c r="CF16" i="8"/>
  <c r="T39" i="5"/>
  <c r="BN68" i="10"/>
  <c r="AQ68" i="10"/>
  <c r="BN80" i="10"/>
  <c r="BQ64" i="10"/>
  <c r="AT64" i="10"/>
  <c r="L50" i="35"/>
  <c r="BM51" i="10"/>
  <c r="AP51" i="10"/>
  <c r="U78" i="14"/>
  <c r="AH78" i="14"/>
  <c r="S42" i="14"/>
  <c r="BQ38" i="8"/>
  <c r="AT38" i="8"/>
  <c r="AR34" i="8"/>
  <c r="BO34" i="8"/>
  <c r="I8" i="35"/>
  <c r="AP9" i="8"/>
  <c r="AU36" i="5"/>
  <c r="Z36" i="5"/>
  <c r="O8" i="19" s="1"/>
  <c r="AV44" i="15"/>
  <c r="V56" i="22"/>
  <c r="N56" i="22"/>
  <c r="AZ82" i="17"/>
  <c r="BB82" i="17" s="1"/>
  <c r="BD82" i="17"/>
  <c r="AW82" i="17"/>
  <c r="AV82" i="17"/>
  <c r="BD136" i="17"/>
  <c r="AW136" i="17"/>
  <c r="AW135" i="17"/>
  <c r="BD135" i="17"/>
  <c r="BD134" i="17"/>
  <c r="BF134" i="17" s="1"/>
  <c r="AW134" i="17"/>
  <c r="BD132" i="17"/>
  <c r="AW132" i="17"/>
  <c r="BD133" i="17"/>
  <c r="AW133" i="17"/>
  <c r="BD129" i="17"/>
  <c r="AW130" i="17"/>
  <c r="BD131" i="17"/>
  <c r="BF131" i="17" s="1"/>
  <c r="BD130" i="17"/>
  <c r="AW131" i="17"/>
  <c r="AW129" i="17"/>
  <c r="BD127" i="17"/>
  <c r="BD126" i="17"/>
  <c r="AW127" i="17"/>
  <c r="AW128" i="17"/>
  <c r="BD128" i="17"/>
  <c r="BF128" i="17" s="1"/>
  <c r="AW126" i="17"/>
  <c r="BD123" i="17"/>
  <c r="AW124" i="17"/>
  <c r="BD125" i="17"/>
  <c r="AW125" i="17"/>
  <c r="BD124" i="17"/>
  <c r="AW123" i="17"/>
  <c r="AW122" i="17"/>
  <c r="BD122" i="17"/>
  <c r="AW118" i="17"/>
  <c r="BD118" i="17"/>
  <c r="BD120" i="17"/>
  <c r="BD119" i="17"/>
  <c r="BF119" i="17" s="1"/>
  <c r="AW120" i="17"/>
  <c r="BD121" i="17"/>
  <c r="BF121" i="17" s="1"/>
  <c r="AW119" i="17"/>
  <c r="AW121" i="17"/>
  <c r="BD113" i="17"/>
  <c r="AW113" i="17"/>
  <c r="AW106" i="17"/>
  <c r="AW115" i="17"/>
  <c r="BD112" i="17"/>
  <c r="BF112" i="17" s="1"/>
  <c r="BD106" i="17"/>
  <c r="BD107" i="17"/>
  <c r="BD115" i="17"/>
  <c r="AW112" i="17"/>
  <c r="BD109" i="17"/>
  <c r="AW107" i="17"/>
  <c r="BD108" i="17"/>
  <c r="BF108" i="17" s="1"/>
  <c r="AW109" i="17"/>
  <c r="BD116" i="17"/>
  <c r="BF116" i="17" s="1"/>
  <c r="AW117" i="17"/>
  <c r="AW108" i="17"/>
  <c r="AW114" i="17"/>
  <c r="BD111" i="17"/>
  <c r="AW110" i="17"/>
  <c r="AW116" i="17"/>
  <c r="BD117" i="17"/>
  <c r="BD114" i="17"/>
  <c r="AW111" i="17"/>
  <c r="BD110" i="17"/>
  <c r="AW105" i="17"/>
  <c r="BD105" i="17"/>
  <c r="X45" i="19"/>
  <c r="Z45" i="19" s="1"/>
  <c r="AQ45" i="19" s="1"/>
  <c r="AQ73" i="15"/>
  <c r="AD71" i="20"/>
  <c r="AB71" i="20"/>
  <c r="AH67" i="20"/>
  <c r="AR95" i="17"/>
  <c r="W67" i="26"/>
  <c r="Y68" i="33" s="1"/>
  <c r="AK81" i="32"/>
  <c r="AD81" i="32"/>
  <c r="AA81" i="32"/>
  <c r="AD93" i="32"/>
  <c r="X18" i="20"/>
  <c r="AR46" i="15"/>
  <c r="AI56" i="20"/>
  <c r="AG56" i="20"/>
  <c r="AA43" i="32"/>
  <c r="W29" i="26"/>
  <c r="Y30" i="33" s="1"/>
  <c r="AK43" i="32"/>
  <c r="AD43" i="32"/>
  <c r="AK17" i="35"/>
  <c r="AC44" i="19"/>
  <c r="AE44" i="19" s="1"/>
  <c r="AR44" i="19" s="1"/>
  <c r="AQ72" i="16"/>
  <c r="AC32" i="20"/>
  <c r="AR60" i="16"/>
  <c r="O20" i="22"/>
  <c r="W20" i="22"/>
  <c r="BA49" i="17"/>
  <c r="P61" i="22"/>
  <c r="X61" i="22"/>
  <c r="AV37" i="15"/>
  <c r="AH18" i="20"/>
  <c r="AR46" i="17"/>
  <c r="AH42" i="20"/>
  <c r="AR70" i="17"/>
  <c r="W13" i="26"/>
  <c r="Y14" i="33" s="1"/>
  <c r="AA27" i="32"/>
  <c r="AK27" i="32"/>
  <c r="O53" i="22"/>
  <c r="W53" i="22"/>
  <c r="AC29" i="20"/>
  <c r="AE29" i="20" s="1"/>
  <c r="AR29" i="20" s="1"/>
  <c r="AR57" i="16"/>
  <c r="AH39" i="19"/>
  <c r="AJ39" i="19" s="1"/>
  <c r="AS39" i="19" s="1"/>
  <c r="AQ67" i="17"/>
  <c r="G37" i="26"/>
  <c r="AA64" i="17"/>
  <c r="G37" i="23" s="1"/>
  <c r="AN64" i="17"/>
  <c r="AN37" i="23" s="1"/>
  <c r="G69" i="26"/>
  <c r="AA96" i="17"/>
  <c r="G69" i="23" s="1"/>
  <c r="AN96" i="17"/>
  <c r="AN69" i="23" s="1"/>
  <c r="AN108" i="17"/>
  <c r="AN81" i="23" s="1"/>
  <c r="X33" i="19"/>
  <c r="Z33" i="19" s="1"/>
  <c r="AQ33" i="19" s="1"/>
  <c r="AQ61" i="15"/>
  <c r="AV103" i="15"/>
  <c r="AW103" i="15"/>
  <c r="AD86" i="20"/>
  <c r="AB86" i="20"/>
  <c r="G26" i="26"/>
  <c r="AA53" i="17"/>
  <c r="G26" i="23" s="1"/>
  <c r="AN53" i="17"/>
  <c r="AN26" i="23" s="1"/>
  <c r="W18" i="26"/>
  <c r="Y19" i="33" s="1"/>
  <c r="AD32" i="32"/>
  <c r="AK32" i="32"/>
  <c r="BL74" i="10"/>
  <c r="AO74" i="10"/>
  <c r="BL86" i="10"/>
  <c r="W101" i="14"/>
  <c r="AJ101" i="14"/>
  <c r="AJ113" i="14"/>
  <c r="BL70" i="10"/>
  <c r="AO70" i="10"/>
  <c r="BL82" i="10"/>
  <c r="AH97" i="14"/>
  <c r="U97" i="14"/>
  <c r="AH109" i="14"/>
  <c r="BN67" i="10"/>
  <c r="AQ67" i="10"/>
  <c r="BN79" i="10"/>
  <c r="W93" i="14"/>
  <c r="AJ93" i="14"/>
  <c r="AJ105" i="14"/>
  <c r="AH89" i="14"/>
  <c r="U89" i="14"/>
  <c r="Y89" i="14"/>
  <c r="AL89" i="14"/>
  <c r="AT59" i="10"/>
  <c r="BQ59" i="10"/>
  <c r="L57" i="35"/>
  <c r="BM58" i="10"/>
  <c r="AP58" i="10"/>
  <c r="V85" i="14"/>
  <c r="AI85" i="14"/>
  <c r="W81" i="14"/>
  <c r="AJ81" i="14"/>
  <c r="BL50" i="10"/>
  <c r="AO50" i="10"/>
  <c r="X77" i="14"/>
  <c r="AK77" i="14"/>
  <c r="CF46" i="10"/>
  <c r="Y69" i="14"/>
  <c r="AL69" i="14"/>
  <c r="AR39" i="10"/>
  <c r="BO39" i="10"/>
  <c r="S65" i="14"/>
  <c r="AF65" i="14"/>
  <c r="CF34" i="10"/>
  <c r="U57" i="14"/>
  <c r="AH57" i="14"/>
  <c r="AR27" i="10"/>
  <c r="BO27" i="10"/>
  <c r="AH53" i="14"/>
  <c r="U53" i="14"/>
  <c r="AT49" i="14"/>
  <c r="E21" i="22"/>
  <c r="O49" i="14" a="1"/>
  <c r="O49" i="14" s="1"/>
  <c r="Q49" i="14"/>
  <c r="AD49" i="14"/>
  <c r="AU49" i="14"/>
  <c r="AM49" i="14"/>
  <c r="Z49" i="14"/>
  <c r="T21" i="19" s="1"/>
  <c r="AF45" i="14"/>
  <c r="S45" i="14"/>
  <c r="AR15" i="10"/>
  <c r="E13" i="22"/>
  <c r="AT41" i="14"/>
  <c r="O41" i="14" a="1"/>
  <c r="O41" i="14" s="1"/>
  <c r="Q41" i="14"/>
  <c r="Y41" i="14"/>
  <c r="T37" i="14"/>
  <c r="CF10" i="10"/>
  <c r="E5" i="22"/>
  <c r="AT33" i="14"/>
  <c r="O33" i="14" a="1"/>
  <c r="O33" i="14" s="1"/>
  <c r="Q33" i="14"/>
  <c r="BQ77" i="8"/>
  <c r="AT77" i="8"/>
  <c r="BQ89" i="8"/>
  <c r="AT78" i="8"/>
  <c r="R103" i="5"/>
  <c r="AE103" i="5"/>
  <c r="AE115" i="5"/>
  <c r="CF76" i="8"/>
  <c r="AQ73" i="8"/>
  <c r="BN73" i="8"/>
  <c r="BN85" i="8"/>
  <c r="W99" i="5"/>
  <c r="AJ99" i="5"/>
  <c r="AJ111" i="5"/>
  <c r="AI99" i="5"/>
  <c r="V99" i="5"/>
  <c r="AI111" i="5"/>
  <c r="AE95" i="5"/>
  <c r="R95" i="5"/>
  <c r="AE107" i="5"/>
  <c r="V95" i="5"/>
  <c r="AI95" i="5"/>
  <c r="AI107" i="5"/>
  <c r="AR65" i="8"/>
  <c r="BO65" i="8"/>
  <c r="S91" i="5"/>
  <c r="AF91" i="5"/>
  <c r="U87" i="5"/>
  <c r="AH87" i="5"/>
  <c r="V87" i="5"/>
  <c r="AI87" i="5"/>
  <c r="BO57" i="8"/>
  <c r="AR57" i="8"/>
  <c r="I55" i="35"/>
  <c r="BM56" i="8"/>
  <c r="AP56" i="8"/>
  <c r="V83" i="5"/>
  <c r="AI83" i="5"/>
  <c r="Y79" i="5"/>
  <c r="AL79" i="5"/>
  <c r="R79" i="5"/>
  <c r="AE79" i="5"/>
  <c r="BL44" i="8"/>
  <c r="AO44" i="8"/>
  <c r="AG71" i="5"/>
  <c r="T71" i="5"/>
  <c r="AT41" i="8"/>
  <c r="BQ41" i="8"/>
  <c r="U63" i="5"/>
  <c r="AH63" i="5"/>
  <c r="S59" i="5"/>
  <c r="AF59" i="5"/>
  <c r="CF71" i="10"/>
  <c r="V82" i="14"/>
  <c r="AI82" i="14"/>
  <c r="AH82" i="14"/>
  <c r="U82" i="14"/>
  <c r="AL66" i="14"/>
  <c r="Y66" i="14"/>
  <c r="E38" i="22"/>
  <c r="AT66" i="14"/>
  <c r="O66" i="14" a="1"/>
  <c r="O66" i="14" s="1"/>
  <c r="Q66" i="14"/>
  <c r="AD66" i="14"/>
  <c r="S38" i="14"/>
  <c r="CF11" i="10"/>
  <c r="AR70" i="8"/>
  <c r="BO70" i="8"/>
  <c r="BO82" i="8"/>
  <c r="W60" i="5"/>
  <c r="AJ60" i="5"/>
  <c r="BN26" i="8"/>
  <c r="AQ26" i="8"/>
  <c r="AE52" i="5"/>
  <c r="R52" i="5"/>
  <c r="AH52" i="5"/>
  <c r="U52" i="5"/>
  <c r="CA11" i="6"/>
  <c r="AG11" i="6"/>
  <c r="BU12" i="6"/>
  <c r="AA12" i="6"/>
  <c r="CC12" i="6"/>
  <c r="AI12" i="6"/>
  <c r="BW13" i="6"/>
  <c r="AC13" i="6"/>
  <c r="CE13" i="6"/>
  <c r="AK13" i="6"/>
  <c r="BY14" i="6"/>
  <c r="AE14" i="6"/>
  <c r="CA15" i="6"/>
  <c r="AG15" i="6"/>
  <c r="BU16" i="6"/>
  <c r="AA16" i="6"/>
  <c r="CC16" i="6"/>
  <c r="AI16" i="6"/>
  <c r="AZ17" i="6"/>
  <c r="BW17" i="6"/>
  <c r="AC17" i="6"/>
  <c r="CE17" i="6"/>
  <c r="AK17" i="6"/>
  <c r="BH17" i="6"/>
  <c r="BB18" i="6"/>
  <c r="BY18" i="6"/>
  <c r="AE18" i="6"/>
  <c r="AV19" i="6"/>
  <c r="AO46" i="4" s="1"/>
  <c r="Y19" i="6"/>
  <c r="AB46" i="4" s="1"/>
  <c r="H18" i="19" s="1"/>
  <c r="BD19" i="6"/>
  <c r="CA19" i="6"/>
  <c r="AG19" i="6"/>
  <c r="AX20" i="6"/>
  <c r="AA20" i="6"/>
  <c r="BU20" i="6"/>
  <c r="CC20" i="6"/>
  <c r="BF20" i="6"/>
  <c r="AI20" i="6"/>
  <c r="BW21" i="6"/>
  <c r="AZ21" i="6"/>
  <c r="AC21" i="6"/>
  <c r="BH21" i="6"/>
  <c r="CE21" i="6"/>
  <c r="AK21" i="6"/>
  <c r="BB22" i="6"/>
  <c r="BY22" i="6"/>
  <c r="AE22" i="6"/>
  <c r="AV23" i="6"/>
  <c r="AO50" i="4" s="1"/>
  <c r="Y23" i="6"/>
  <c r="AB50" i="4" s="1"/>
  <c r="H22" i="19" s="1"/>
  <c r="BD23" i="6"/>
  <c r="CA23" i="6"/>
  <c r="AG23" i="6"/>
  <c r="AX24" i="6"/>
  <c r="BU24" i="6"/>
  <c r="AA24" i="6"/>
  <c r="BF24" i="6"/>
  <c r="CC24" i="6"/>
  <c r="AI24" i="6"/>
  <c r="AZ25" i="6"/>
  <c r="BW25" i="6"/>
  <c r="AC25" i="6"/>
  <c r="BH25" i="6"/>
  <c r="CE25" i="6"/>
  <c r="AK25" i="6"/>
  <c r="BY26" i="6"/>
  <c r="BB26" i="6"/>
  <c r="AE26" i="6"/>
  <c r="AV27" i="6"/>
  <c r="AO54" i="4" s="1"/>
  <c r="Y27" i="6"/>
  <c r="AB54" i="4" s="1"/>
  <c r="H26" i="19" s="1"/>
  <c r="BD27" i="6"/>
  <c r="CA27" i="6"/>
  <c r="AG27" i="6"/>
  <c r="AX28" i="6"/>
  <c r="BU28" i="6"/>
  <c r="AA28" i="6"/>
  <c r="BF28" i="6"/>
  <c r="CC28" i="6"/>
  <c r="AI28" i="6"/>
  <c r="BW29" i="6"/>
  <c r="AZ29" i="6"/>
  <c r="AC29" i="6"/>
  <c r="CE29" i="6"/>
  <c r="AK29" i="6"/>
  <c r="BH29" i="6"/>
  <c r="BB30" i="6"/>
  <c r="BY30" i="6"/>
  <c r="AE30" i="6"/>
  <c r="AV31" i="6"/>
  <c r="AO58" i="4" s="1"/>
  <c r="Y31" i="6"/>
  <c r="AB58" i="4" s="1"/>
  <c r="H30" i="19" s="1"/>
  <c r="BD31" i="6"/>
  <c r="CA31" i="6"/>
  <c r="AG31" i="6"/>
  <c r="AX32" i="6"/>
  <c r="BU32" i="6"/>
  <c r="AA32" i="6"/>
  <c r="BF32" i="6"/>
  <c r="AI32" i="6"/>
  <c r="CC32" i="6"/>
  <c r="BW33" i="6"/>
  <c r="AZ33" i="6"/>
  <c r="AC33" i="6"/>
  <c r="BH33" i="6"/>
  <c r="CE33" i="6"/>
  <c r="AK33" i="6"/>
  <c r="BY34" i="6"/>
  <c r="BB34" i="6"/>
  <c r="AE34" i="6"/>
  <c r="AV35" i="6"/>
  <c r="AO62" i="4" s="1"/>
  <c r="Y35" i="6"/>
  <c r="AB62" i="4" s="1"/>
  <c r="H34" i="19" s="1"/>
  <c r="CA35" i="6"/>
  <c r="BD35" i="6"/>
  <c r="AG35" i="6"/>
  <c r="BU36" i="6"/>
  <c r="AX36" i="6"/>
  <c r="AA36" i="6"/>
  <c r="BF36" i="6"/>
  <c r="CC36" i="6"/>
  <c r="AI36" i="6"/>
  <c r="BW37" i="6"/>
  <c r="AZ37" i="6"/>
  <c r="AC37" i="6"/>
  <c r="CE37" i="6"/>
  <c r="BH37" i="6"/>
  <c r="AK37" i="6"/>
  <c r="BY38" i="6"/>
  <c r="BB38" i="6"/>
  <c r="AE38" i="6"/>
  <c r="AV39" i="6"/>
  <c r="AO66" i="4" s="1"/>
  <c r="Y39" i="6"/>
  <c r="AB66" i="4" s="1"/>
  <c r="H38" i="19" s="1"/>
  <c r="BD39" i="6"/>
  <c r="CA39" i="6"/>
  <c r="AG39" i="6"/>
  <c r="BU40" i="6"/>
  <c r="AX40" i="6"/>
  <c r="AA40" i="6"/>
  <c r="CC40" i="6"/>
  <c r="BF40" i="6"/>
  <c r="AI40" i="6"/>
  <c r="BW41" i="6"/>
  <c r="AZ41" i="6"/>
  <c r="AC41" i="6"/>
  <c r="CE41" i="6"/>
  <c r="BH41" i="6"/>
  <c r="AK41" i="6"/>
  <c r="BB42" i="6"/>
  <c r="BY42" i="6"/>
  <c r="AE42" i="6"/>
  <c r="AV43" i="6"/>
  <c r="AO70" i="4" s="1"/>
  <c r="Y43" i="6"/>
  <c r="AB70" i="4" s="1"/>
  <c r="H42" i="19" s="1"/>
  <c r="CA43" i="6"/>
  <c r="BD43" i="6"/>
  <c r="AG43" i="6"/>
  <c r="AX44" i="6"/>
  <c r="BU44" i="6"/>
  <c r="AA44" i="6"/>
  <c r="BF44" i="6"/>
  <c r="CC44" i="6"/>
  <c r="AI44" i="6"/>
  <c r="AZ45" i="6"/>
  <c r="BW45" i="6"/>
  <c r="AC45" i="6"/>
  <c r="CE45" i="6"/>
  <c r="BH45" i="6"/>
  <c r="AK45" i="6"/>
  <c r="BB46" i="6"/>
  <c r="BY46" i="6"/>
  <c r="AE46" i="6"/>
  <c r="AV47" i="6"/>
  <c r="AO74" i="4" s="1"/>
  <c r="Y47" i="6"/>
  <c r="AB74" i="4" s="1"/>
  <c r="H46" i="19" s="1"/>
  <c r="BD47" i="6"/>
  <c r="CA47" i="6"/>
  <c r="AG47" i="6"/>
  <c r="AX48" i="6"/>
  <c r="BU48" i="6"/>
  <c r="AA48" i="6"/>
  <c r="CC48" i="6"/>
  <c r="BF48" i="6"/>
  <c r="AI48" i="6"/>
  <c r="AZ49" i="6"/>
  <c r="AC49" i="6"/>
  <c r="BW49" i="6"/>
  <c r="BH49" i="6"/>
  <c r="CE49" i="6"/>
  <c r="AK49" i="6"/>
  <c r="BB50" i="6"/>
  <c r="BY50" i="6"/>
  <c r="AE50" i="6"/>
  <c r="AV51" i="6"/>
  <c r="AO78" i="4" s="1"/>
  <c r="Y51" i="6"/>
  <c r="AB78" i="4" s="1"/>
  <c r="H50" i="19" s="1"/>
  <c r="BD51" i="6"/>
  <c r="CA51" i="6"/>
  <c r="AG51" i="6"/>
  <c r="BU52" i="6"/>
  <c r="AX52" i="6"/>
  <c r="AA52" i="6"/>
  <c r="CC52" i="6"/>
  <c r="BF52" i="6"/>
  <c r="AI52" i="6"/>
  <c r="AZ53" i="6"/>
  <c r="BW53" i="6"/>
  <c r="AC53" i="6"/>
  <c r="BH53" i="6"/>
  <c r="CE53" i="6"/>
  <c r="AK53" i="6"/>
  <c r="BY54" i="6"/>
  <c r="BB54" i="6"/>
  <c r="AE54" i="6"/>
  <c r="AV55" i="6"/>
  <c r="AO82" i="4" s="1"/>
  <c r="Y55" i="6"/>
  <c r="AB82" i="4" s="1"/>
  <c r="H54" i="19" s="1"/>
  <c r="CH6" i="6"/>
  <c r="BD55" i="6"/>
  <c r="CA55" i="6"/>
  <c r="AG55" i="6"/>
  <c r="CP6" i="6"/>
  <c r="I6" i="27" s="1"/>
  <c r="AX56" i="6"/>
  <c r="BU56" i="6"/>
  <c r="AA56" i="6"/>
  <c r="BF56" i="6"/>
  <c r="AI56" i="6"/>
  <c r="CC56" i="6"/>
  <c r="AZ57" i="6"/>
  <c r="BW57" i="6"/>
  <c r="AC57" i="6"/>
  <c r="CE57" i="6"/>
  <c r="BH57" i="6"/>
  <c r="AK57" i="6"/>
  <c r="BY58" i="6"/>
  <c r="BB58" i="6"/>
  <c r="AE58" i="6"/>
  <c r="AV59" i="6"/>
  <c r="AO86" i="4" s="1"/>
  <c r="Y59" i="6"/>
  <c r="AB86" i="4" s="1"/>
  <c r="H58" i="19" s="1"/>
  <c r="CA59" i="6"/>
  <c r="BD59" i="6"/>
  <c r="AG59" i="6"/>
  <c r="BU60" i="6"/>
  <c r="AA60" i="6"/>
  <c r="AX60" i="6"/>
  <c r="CC60" i="6"/>
  <c r="BF60" i="6"/>
  <c r="AI60" i="6"/>
  <c r="BW61" i="6"/>
  <c r="AZ61" i="6"/>
  <c r="AC61" i="6"/>
  <c r="BH61" i="6"/>
  <c r="CE61" i="6"/>
  <c r="AK61" i="6"/>
  <c r="BY62" i="6"/>
  <c r="BB62" i="6"/>
  <c r="AE62" i="6"/>
  <c r="AV63" i="6"/>
  <c r="AO90" i="4" s="1"/>
  <c r="Y63" i="6"/>
  <c r="AB90" i="4" s="1"/>
  <c r="H62" i="19" s="1"/>
  <c r="BD63" i="6"/>
  <c r="CA63" i="6"/>
  <c r="AG63" i="6"/>
  <c r="AX64" i="6"/>
  <c r="BU64" i="6"/>
  <c r="AA64" i="6"/>
  <c r="BF64" i="6"/>
  <c r="CC64" i="6"/>
  <c r="AI64" i="6"/>
  <c r="AZ65" i="6"/>
  <c r="BW65" i="6"/>
  <c r="AC65" i="6"/>
  <c r="BH65" i="6"/>
  <c r="CE65" i="6"/>
  <c r="AK65" i="6"/>
  <c r="BY66" i="6"/>
  <c r="BB66" i="6"/>
  <c r="AE66" i="6"/>
  <c r="BB78" i="6"/>
  <c r="B67" i="6"/>
  <c r="CB68" i="6" s="1"/>
  <c r="BD67" i="6"/>
  <c r="AG67" i="6"/>
  <c r="BD79" i="6"/>
  <c r="AX68" i="6"/>
  <c r="AA68" i="6"/>
  <c r="AX80" i="6"/>
  <c r="BF68" i="6"/>
  <c r="AI68" i="6"/>
  <c r="BF80" i="6"/>
  <c r="AZ69" i="6"/>
  <c r="AC69" i="6"/>
  <c r="AZ81" i="6"/>
  <c r="BH69" i="6"/>
  <c r="AK69" i="6"/>
  <c r="BH81" i="6"/>
  <c r="BB70" i="6"/>
  <c r="AE70" i="6"/>
  <c r="BB82" i="6"/>
  <c r="B71" i="6"/>
  <c r="CC72" i="6" s="1"/>
  <c r="BD71" i="6"/>
  <c r="AG71" i="6"/>
  <c r="BD83" i="6"/>
  <c r="AX72" i="6"/>
  <c r="AA72" i="6"/>
  <c r="AX84" i="6"/>
  <c r="BF72" i="6"/>
  <c r="AI72" i="6"/>
  <c r="BF84" i="6"/>
  <c r="AZ73" i="6"/>
  <c r="BW73" i="6"/>
  <c r="AC73" i="6"/>
  <c r="AZ85" i="6"/>
  <c r="CE73" i="6"/>
  <c r="BH73" i="6"/>
  <c r="AK73" i="6"/>
  <c r="BH85" i="6"/>
  <c r="BB74" i="6"/>
  <c r="AE74" i="6"/>
  <c r="BB86" i="6"/>
  <c r="B75" i="6"/>
  <c r="BD75" i="6"/>
  <c r="AG75" i="6"/>
  <c r="BD87" i="6"/>
  <c r="AX76" i="6"/>
  <c r="AA76" i="6"/>
  <c r="AX88" i="6"/>
  <c r="BF76" i="6"/>
  <c r="AI76" i="6"/>
  <c r="BF88" i="6"/>
  <c r="AZ77" i="6"/>
  <c r="AC77" i="6"/>
  <c r="AZ89" i="6"/>
  <c r="BW78" i="6"/>
  <c r="AC78" i="6"/>
  <c r="BH77" i="6"/>
  <c r="AK77" i="6"/>
  <c r="BH89" i="6"/>
  <c r="CE78" i="6"/>
  <c r="AK78" i="6"/>
  <c r="X30" i="22"/>
  <c r="P30" i="22"/>
  <c r="G39" i="26"/>
  <c r="AN66" i="17"/>
  <c r="AN39" i="23" s="1"/>
  <c r="AA66" i="17"/>
  <c r="G39" i="23" s="1"/>
  <c r="AD57" i="20"/>
  <c r="AB57" i="20"/>
  <c r="W31" i="22"/>
  <c r="O31" i="22"/>
  <c r="AH11" i="19"/>
  <c r="AJ11" i="19" s="1"/>
  <c r="AS11" i="19" s="1"/>
  <c r="AQ39" i="17"/>
  <c r="P35" i="22"/>
  <c r="X35" i="22"/>
  <c r="AG59" i="20"/>
  <c r="AI59" i="20"/>
  <c r="W17" i="20"/>
  <c r="Y17" i="20"/>
  <c r="E9" i="26"/>
  <c r="AA36" i="15"/>
  <c r="E9" i="23" s="1"/>
  <c r="AC36" i="19"/>
  <c r="AE36" i="19" s="1"/>
  <c r="AR36" i="19" s="1"/>
  <c r="AQ64" i="16"/>
  <c r="AQ104" i="15"/>
  <c r="X76" i="19"/>
  <c r="Z76" i="19" s="1"/>
  <c r="AQ76" i="19" s="1"/>
  <c r="G75" i="26"/>
  <c r="AA102" i="17"/>
  <c r="G75" i="23" s="1"/>
  <c r="AN102" i="17"/>
  <c r="AN75" i="23" s="1"/>
  <c r="AN114" i="17"/>
  <c r="AN87" i="23" s="1"/>
  <c r="F22" i="26"/>
  <c r="AN49" i="16"/>
  <c r="AM22" i="23" s="1"/>
  <c r="AA49" i="16"/>
  <c r="F22" i="23" s="1"/>
  <c r="AZ43" i="17"/>
  <c r="BB43" i="17" s="1"/>
  <c r="AV43" i="17"/>
  <c r="AV99" i="17"/>
  <c r="AW99" i="17"/>
  <c r="BD99" i="17"/>
  <c r="AZ99" i="17"/>
  <c r="W8" i="26"/>
  <c r="Y9" i="33" s="1"/>
  <c r="AK22" i="32"/>
  <c r="AA22" i="32"/>
  <c r="AQ48" i="17"/>
  <c r="AH20" i="19"/>
  <c r="AJ20" i="19" s="1"/>
  <c r="AS20" i="19" s="1"/>
  <c r="AW136" i="15"/>
  <c r="AW82" i="15"/>
  <c r="AV82" i="15"/>
  <c r="AW135" i="15"/>
  <c r="AW134" i="15"/>
  <c r="AW131" i="15"/>
  <c r="AW133" i="15"/>
  <c r="AW132" i="15"/>
  <c r="AW129" i="15"/>
  <c r="AW130" i="15"/>
  <c r="AW126" i="15"/>
  <c r="AW128" i="15"/>
  <c r="AW127" i="15"/>
  <c r="AW124" i="15"/>
  <c r="AW125" i="15"/>
  <c r="AW123" i="15"/>
  <c r="AW122" i="15"/>
  <c r="AW121" i="15"/>
  <c r="AW119" i="15"/>
  <c r="AW120" i="15"/>
  <c r="AW118" i="15"/>
  <c r="AW111" i="15"/>
  <c r="AW115" i="15"/>
  <c r="AW107" i="15"/>
  <c r="AW106" i="15"/>
  <c r="AW117" i="15"/>
  <c r="AW108" i="15"/>
  <c r="AW112" i="15"/>
  <c r="AW110" i="15"/>
  <c r="AW113" i="15"/>
  <c r="AW116" i="15"/>
  <c r="AW114" i="15"/>
  <c r="AW109" i="15"/>
  <c r="AW105" i="15"/>
  <c r="AQ47" i="15"/>
  <c r="X19" i="19"/>
  <c r="Z19" i="19" s="1"/>
  <c r="AQ19" i="19" s="1"/>
  <c r="X51" i="20"/>
  <c r="AR79" i="15"/>
  <c r="AC46" i="19"/>
  <c r="AE46" i="19" s="1"/>
  <c r="AR46" i="19" s="1"/>
  <c r="AQ74" i="16"/>
  <c r="AC30" i="20"/>
  <c r="AR58" i="16"/>
  <c r="AQ73" i="35"/>
  <c r="W6" i="26"/>
  <c r="Y7" i="33" s="1"/>
  <c r="AK20" i="32"/>
  <c r="AE70" i="14"/>
  <c r="R70" i="14"/>
  <c r="AK70" i="14"/>
  <c r="X70" i="14"/>
  <c r="AU50" i="14"/>
  <c r="AM50" i="14"/>
  <c r="Z50" i="14"/>
  <c r="T22" i="19" s="1"/>
  <c r="S34" i="14"/>
  <c r="AF96" i="5"/>
  <c r="S96" i="5"/>
  <c r="AF108" i="5"/>
  <c r="BL65" i="8"/>
  <c r="AO65" i="8"/>
  <c r="AU92" i="5"/>
  <c r="Z92" i="5"/>
  <c r="O64" i="19" s="1"/>
  <c r="AM92" i="5"/>
  <c r="AR22" i="8"/>
  <c r="BO22" i="8"/>
  <c r="X81" i="20"/>
  <c r="AR109" i="15"/>
  <c r="AC23" i="20"/>
  <c r="AR51" i="16"/>
  <c r="P51" i="22"/>
  <c r="X51" i="22"/>
  <c r="AH75" i="19"/>
  <c r="AJ75" i="19" s="1"/>
  <c r="AS75" i="19" s="1"/>
  <c r="AQ103" i="17"/>
  <c r="E35" i="26"/>
  <c r="AA62" i="15"/>
  <c r="E35" i="23" s="1"/>
  <c r="AN62" i="15"/>
  <c r="AL35" i="23" s="1"/>
  <c r="V58" i="22"/>
  <c r="N58" i="22"/>
  <c r="AH40" i="20"/>
  <c r="AR68" i="17"/>
  <c r="E22" i="26"/>
  <c r="AN49" i="15"/>
  <c r="AL22" i="23" s="1"/>
  <c r="AA49" i="15"/>
  <c r="E22" i="23" s="1"/>
  <c r="F77" i="26"/>
  <c r="AA104" i="16"/>
  <c r="F77" i="23" s="1"/>
  <c r="AN104" i="16"/>
  <c r="AM77" i="23" s="1"/>
  <c r="AN116" i="16"/>
  <c r="AM89" i="23" s="1"/>
  <c r="AA105" i="16"/>
  <c r="F78" i="23" s="1"/>
  <c r="AC52" i="20"/>
  <c r="AR80" i="16"/>
  <c r="W24" i="22"/>
  <c r="O24" i="22"/>
  <c r="G67" i="26"/>
  <c r="AA94" i="17"/>
  <c r="G67" i="23" s="1"/>
  <c r="AN94" i="17"/>
  <c r="AN67" i="23" s="1"/>
  <c r="AN106" i="17"/>
  <c r="AN79" i="23" s="1"/>
  <c r="AH31" i="20"/>
  <c r="AR59" i="17"/>
  <c r="AG83" i="32"/>
  <c r="H70" i="33" s="1"/>
  <c r="X88" i="22"/>
  <c r="P76" i="22"/>
  <c r="P77" i="22"/>
  <c r="F63" i="26"/>
  <c r="AA90" i="16"/>
  <c r="F63" i="23" s="1"/>
  <c r="AN90" i="16"/>
  <c r="AM63" i="23" s="1"/>
  <c r="AH9" i="19"/>
  <c r="AJ9" i="19" s="1"/>
  <c r="AS9" i="19" s="1"/>
  <c r="AQ37" i="17"/>
  <c r="P33" i="22"/>
  <c r="X33" i="22"/>
  <c r="BE101" i="17"/>
  <c r="BA101" i="17"/>
  <c r="R74" i="14"/>
  <c r="AE74" i="14"/>
  <c r="BQ40" i="10"/>
  <c r="AT40" i="10"/>
  <c r="BQ36" i="10"/>
  <c r="AT36" i="10"/>
  <c r="AO27" i="10"/>
  <c r="BL27" i="10"/>
  <c r="W54" i="14"/>
  <c r="AJ54" i="14"/>
  <c r="S46" i="14"/>
  <c r="AF46" i="14"/>
  <c r="W46" i="14"/>
  <c r="AJ46" i="14"/>
  <c r="T104" i="5"/>
  <c r="AG104" i="5"/>
  <c r="AG116" i="5"/>
  <c r="T105" i="5"/>
  <c r="AO73" i="8"/>
  <c r="BL73" i="8"/>
  <c r="BL85" i="8"/>
  <c r="AG100" i="5"/>
  <c r="T100" i="5"/>
  <c r="AG112" i="5"/>
  <c r="BO58" i="8"/>
  <c r="AR58" i="8"/>
  <c r="AJ84" i="5"/>
  <c r="W84" i="5"/>
  <c r="AU84" i="5"/>
  <c r="AM84" i="5"/>
  <c r="Z84" i="5"/>
  <c r="O56" i="19" s="1"/>
  <c r="AL72" i="5"/>
  <c r="Y72" i="5"/>
  <c r="BN42" i="8"/>
  <c r="AQ42" i="8"/>
  <c r="T64" i="5"/>
  <c r="AG64" i="5"/>
  <c r="AU56" i="5"/>
  <c r="Z56" i="5"/>
  <c r="O28" i="19" s="1"/>
  <c r="AM56" i="5"/>
  <c r="AH56" i="5"/>
  <c r="U56" i="5"/>
  <c r="X72" i="20"/>
  <c r="AR100" i="15"/>
  <c r="AG38" i="20"/>
  <c r="AI38" i="20"/>
  <c r="O67" i="22"/>
  <c r="W67" i="22"/>
  <c r="W79" i="22"/>
  <c r="W55" i="22"/>
  <c r="O55" i="22"/>
  <c r="F52" i="26"/>
  <c r="AA79" i="16"/>
  <c r="F52" i="23" s="1"/>
  <c r="AN79" i="16"/>
  <c r="AM52" i="23" s="1"/>
  <c r="AC39" i="20"/>
  <c r="AR67" i="16"/>
  <c r="AH27" i="19"/>
  <c r="AJ27" i="19" s="1"/>
  <c r="AS27" i="19" s="1"/>
  <c r="AQ55" i="17"/>
  <c r="AI43" i="20"/>
  <c r="AG43" i="20"/>
  <c r="AI72" i="20"/>
  <c r="AG72" i="20"/>
  <c r="AI29" i="20"/>
  <c r="AG29" i="20"/>
  <c r="AI81" i="20"/>
  <c r="AG81" i="20"/>
  <c r="G70" i="26"/>
  <c r="AA97" i="17"/>
  <c r="G70" i="23" s="1"/>
  <c r="AN97" i="17"/>
  <c r="AN70" i="23" s="1"/>
  <c r="AN109" i="17"/>
  <c r="AN82" i="23" s="1"/>
  <c r="AV40" i="15"/>
  <c r="X44" i="20"/>
  <c r="AR72" i="15"/>
  <c r="AZ38" i="17"/>
  <c r="BB38" i="17" s="1"/>
  <c r="AV38" i="17"/>
  <c r="G27" i="26"/>
  <c r="AA54" i="17"/>
  <c r="G27" i="23" s="1"/>
  <c r="AN54" i="17"/>
  <c r="AN27" i="23" s="1"/>
  <c r="O41" i="22"/>
  <c r="W41" i="22"/>
  <c r="W44" i="26"/>
  <c r="Y45" i="33" s="1"/>
  <c r="AK58" i="32"/>
  <c r="AD58" i="32"/>
  <c r="AA58" i="32"/>
  <c r="X35" i="19"/>
  <c r="Z35" i="19" s="1"/>
  <c r="AQ35" i="19" s="1"/>
  <c r="AQ63" i="15"/>
  <c r="F39" i="26"/>
  <c r="AN66" i="16"/>
  <c r="AM39" i="23" s="1"/>
  <c r="AA66" i="16"/>
  <c r="F39" i="23" s="1"/>
  <c r="AC34" i="19"/>
  <c r="AE34" i="19" s="1"/>
  <c r="AR34" i="19" s="1"/>
  <c r="AQ62" i="16"/>
  <c r="BE85" i="17"/>
  <c r="BA85" i="17"/>
  <c r="AZ93" i="17"/>
  <c r="AW93" i="17"/>
  <c r="AV93" i="17"/>
  <c r="BD93" i="17"/>
  <c r="X73" i="22"/>
  <c r="P73" i="22"/>
  <c r="X85" i="22"/>
  <c r="AS71" i="32"/>
  <c r="L58" i="33" s="1"/>
  <c r="X40" i="20"/>
  <c r="AR68" i="15"/>
  <c r="AV92" i="15"/>
  <c r="AW92" i="15"/>
  <c r="Y72" i="20"/>
  <c r="W72" i="20"/>
  <c r="AV53" i="15"/>
  <c r="E38" i="26"/>
  <c r="AN65" i="15"/>
  <c r="AL38" i="23" s="1"/>
  <c r="AA65" i="15"/>
  <c r="E38" i="23" s="1"/>
  <c r="AQ76" i="35"/>
  <c r="AQ75" i="35"/>
  <c r="W66" i="26"/>
  <c r="Y67" i="33" s="1"/>
  <c r="AD80" i="32"/>
  <c r="AA80" i="32"/>
  <c r="AK80" i="32"/>
  <c r="AD92" i="32"/>
  <c r="X50" i="20"/>
  <c r="AR78" i="15"/>
  <c r="N74" i="22"/>
  <c r="V74" i="22"/>
  <c r="V86" i="22"/>
  <c r="AH32" i="19"/>
  <c r="AJ32" i="19" s="1"/>
  <c r="AS32" i="19" s="1"/>
  <c r="AQ60" i="17"/>
  <c r="Y85" i="20"/>
  <c r="W85" i="20"/>
  <c r="F61" i="26"/>
  <c r="AA88" i="16"/>
  <c r="F61" i="23" s="1"/>
  <c r="AN88" i="16"/>
  <c r="AM61" i="23" s="1"/>
  <c r="W56" i="22"/>
  <c r="O56" i="22"/>
  <c r="AN12" i="35"/>
  <c r="G22" i="26"/>
  <c r="AA49" i="17"/>
  <c r="G22" i="23" s="1"/>
  <c r="AN49" i="17"/>
  <c r="AN22" i="23" s="1"/>
  <c r="AK28" i="35"/>
  <c r="AQ96" i="15"/>
  <c r="X68" i="19"/>
  <c r="Z68" i="19" s="1"/>
  <c r="AQ68" i="19" s="1"/>
  <c r="P50" i="22"/>
  <c r="X50" i="22"/>
  <c r="X41" i="19"/>
  <c r="Z41" i="19" s="1"/>
  <c r="AQ41" i="19" s="1"/>
  <c r="AQ69" i="15"/>
  <c r="AG36" i="20"/>
  <c r="AI36" i="20"/>
  <c r="AH60" i="19"/>
  <c r="AJ60" i="19" s="1"/>
  <c r="AS60" i="19" s="1"/>
  <c r="AQ88" i="17"/>
  <c r="AC81" i="20"/>
  <c r="AR109" i="16"/>
  <c r="AC58" i="20"/>
  <c r="AR86" i="16"/>
  <c r="AH57" i="20"/>
  <c r="AR85" i="17"/>
  <c r="W103" i="14"/>
  <c r="AJ103" i="14"/>
  <c r="AJ115" i="14"/>
  <c r="S103" i="14"/>
  <c r="AF103" i="14"/>
  <c r="AF115" i="14"/>
  <c r="AG99" i="14"/>
  <c r="T99" i="14"/>
  <c r="AG111" i="14"/>
  <c r="X99" i="14"/>
  <c r="AK99" i="14"/>
  <c r="AK111" i="14"/>
  <c r="AO68" i="10"/>
  <c r="BL68" i="10"/>
  <c r="BL80" i="10"/>
  <c r="V95" i="14"/>
  <c r="AI95" i="14"/>
  <c r="AI107" i="14"/>
  <c r="AH91" i="14"/>
  <c r="U91" i="14"/>
  <c r="BQ61" i="10"/>
  <c r="AT61" i="10"/>
  <c r="R87" i="14"/>
  <c r="AE87" i="14"/>
  <c r="BO57" i="10"/>
  <c r="AR57" i="10"/>
  <c r="AT83" i="14"/>
  <c r="O83" i="14" a="1"/>
  <c r="O83" i="14" s="1"/>
  <c r="E55" i="22"/>
  <c r="Q83" i="14"/>
  <c r="AD83" i="14"/>
  <c r="BN53" i="10"/>
  <c r="AQ53" i="10"/>
  <c r="BL52" i="10"/>
  <c r="AO52" i="10"/>
  <c r="T79" i="14"/>
  <c r="AG79" i="14"/>
  <c r="AQ49" i="10"/>
  <c r="BN49" i="10"/>
  <c r="U75" i="14"/>
  <c r="AH75" i="14"/>
  <c r="L43" i="35"/>
  <c r="BM44" i="10"/>
  <c r="AP44" i="10"/>
  <c r="AI71" i="14"/>
  <c r="V71" i="14"/>
  <c r="BL40" i="10"/>
  <c r="AO40" i="10"/>
  <c r="R67" i="14"/>
  <c r="AE67" i="14"/>
  <c r="BN37" i="10"/>
  <c r="AQ37" i="10"/>
  <c r="X63" i="14"/>
  <c r="AK63" i="14"/>
  <c r="U59" i="14"/>
  <c r="AH59" i="14"/>
  <c r="T59" i="14"/>
  <c r="AG59" i="14"/>
  <c r="AQ29" i="10"/>
  <c r="BN29" i="10"/>
  <c r="X55" i="14"/>
  <c r="AK55" i="14"/>
  <c r="Y55" i="14"/>
  <c r="AL55" i="14"/>
  <c r="S51" i="14"/>
  <c r="AF51" i="14"/>
  <c r="CF24" i="10"/>
  <c r="L19" i="35"/>
  <c r="AP20" i="10"/>
  <c r="BM20" i="10"/>
  <c r="AK47" i="14"/>
  <c r="X47" i="14"/>
  <c r="BO17" i="10"/>
  <c r="AR17" i="10"/>
  <c r="Y43" i="14"/>
  <c r="U43" i="14"/>
  <c r="W39" i="14"/>
  <c r="Y35" i="14"/>
  <c r="AT101" i="5"/>
  <c r="O101" i="5" a="1"/>
  <c r="O101" i="5" s="1"/>
  <c r="D73" i="22"/>
  <c r="Q101" i="5"/>
  <c r="AD101" i="5"/>
  <c r="AD113" i="5"/>
  <c r="AU101" i="5"/>
  <c r="AM101" i="5"/>
  <c r="Z101" i="5"/>
  <c r="O73" i="19" s="1"/>
  <c r="AM113" i="5"/>
  <c r="AE97" i="5"/>
  <c r="R97" i="5"/>
  <c r="AE109" i="5"/>
  <c r="V93" i="5"/>
  <c r="AI93" i="5"/>
  <c r="AI105" i="5"/>
  <c r="BO63" i="8"/>
  <c r="AR63" i="8"/>
  <c r="AK89" i="5"/>
  <c r="X89" i="5"/>
  <c r="AU85" i="5"/>
  <c r="AM85" i="5"/>
  <c r="Z85" i="5"/>
  <c r="O57" i="19" s="1"/>
  <c r="V85" i="5"/>
  <c r="AI85" i="5"/>
  <c r="AJ81" i="5"/>
  <c r="W81" i="5"/>
  <c r="AF77" i="5"/>
  <c r="S77" i="5"/>
  <c r="X77" i="5"/>
  <c r="AK77" i="5"/>
  <c r="U73" i="5"/>
  <c r="AH73" i="5"/>
  <c r="AT69" i="5"/>
  <c r="D41" i="22"/>
  <c r="O69" i="5" a="1"/>
  <c r="O69" i="5" s="1"/>
  <c r="Q69" i="5"/>
  <c r="AD69" i="5"/>
  <c r="CF42" i="8"/>
  <c r="T65" i="5"/>
  <c r="AG65" i="5"/>
  <c r="X61" i="5"/>
  <c r="AK61" i="5"/>
  <c r="U57" i="5"/>
  <c r="AH57" i="5"/>
  <c r="AU57" i="5"/>
  <c r="Z57" i="5"/>
  <c r="O29" i="19" s="1"/>
  <c r="AM57" i="5"/>
  <c r="AR27" i="8"/>
  <c r="BO27" i="8"/>
  <c r="AT53" i="5"/>
  <c r="O53" i="5" a="1"/>
  <c r="O53" i="5" s="1"/>
  <c r="D25" i="22"/>
  <c r="Q53" i="5"/>
  <c r="AD53" i="5"/>
  <c r="S49" i="5"/>
  <c r="AF49" i="5"/>
  <c r="S45" i="5"/>
  <c r="AF45" i="5"/>
  <c r="R45" i="5"/>
  <c r="AE45" i="5"/>
  <c r="S41" i="5"/>
  <c r="CF14" i="8"/>
  <c r="I9" i="35"/>
  <c r="AP10" i="8"/>
  <c r="AU37" i="5"/>
  <c r="Z37" i="5"/>
  <c r="O9" i="19" s="1"/>
  <c r="AQ7" i="8"/>
  <c r="X33" i="5"/>
  <c r="T33" i="5"/>
  <c r="BO76" i="10"/>
  <c r="AR76" i="10"/>
  <c r="BO88" i="10"/>
  <c r="AG94" i="14"/>
  <c r="T94" i="14"/>
  <c r="AG106" i="14"/>
  <c r="Y90" i="14"/>
  <c r="AL90" i="14"/>
  <c r="R86" i="14"/>
  <c r="AE86" i="14"/>
  <c r="U86" i="14"/>
  <c r="AH86" i="14"/>
  <c r="R62" i="14"/>
  <c r="AE62" i="14"/>
  <c r="S62" i="14"/>
  <c r="AF62" i="14"/>
  <c r="T58" i="14"/>
  <c r="AG58" i="14"/>
  <c r="AQ62" i="8"/>
  <c r="BN62" i="8"/>
  <c r="AU76" i="5"/>
  <c r="Z76" i="5"/>
  <c r="O48" i="19" s="1"/>
  <c r="AM76" i="5"/>
  <c r="W76" i="5"/>
  <c r="AJ76" i="5"/>
  <c r="AO41" i="8"/>
  <c r="BL41" i="8"/>
  <c r="AG68" i="5"/>
  <c r="T68" i="5"/>
  <c r="BL21" i="8"/>
  <c r="AO21" i="8"/>
  <c r="AU48" i="5"/>
  <c r="Z48" i="5"/>
  <c r="O20" i="19" s="1"/>
  <c r="AM48" i="5"/>
  <c r="I16" i="35"/>
  <c r="BM17" i="8"/>
  <c r="AP17" i="8"/>
  <c r="T44" i="5"/>
  <c r="AG44" i="5"/>
  <c r="V40" i="5"/>
  <c r="AT32" i="5"/>
  <c r="O32" i="5" a="1"/>
  <c r="O32" i="5" s="1"/>
  <c r="C5" i="26" s="1"/>
  <c r="D4" i="22"/>
  <c r="AQ60" i="15"/>
  <c r="X32" i="19"/>
  <c r="Z32" i="19" s="1"/>
  <c r="AQ32" i="19" s="1"/>
  <c r="AD63" i="32"/>
  <c r="AK63" i="32"/>
  <c r="AA63" i="32"/>
  <c r="W49" i="26"/>
  <c r="Y50" i="33" s="1"/>
  <c r="AV39" i="15"/>
  <c r="AQ75" i="16"/>
  <c r="AC47" i="19"/>
  <c r="AE47" i="19" s="1"/>
  <c r="AR47" i="19" s="1"/>
  <c r="AD43" i="20"/>
  <c r="AB43" i="20"/>
  <c r="AB23" i="20"/>
  <c r="AD23" i="20"/>
  <c r="BD23" i="20" s="1"/>
  <c r="AC19" i="19"/>
  <c r="AE19" i="19" s="1"/>
  <c r="AR19" i="19" s="1"/>
  <c r="AQ47" i="16"/>
  <c r="AS51" i="32"/>
  <c r="L38" i="33" s="1"/>
  <c r="AQ36" i="17"/>
  <c r="AH8" i="19"/>
  <c r="AJ8" i="19" s="1"/>
  <c r="AS8" i="19" s="1"/>
  <c r="AQ52" i="17"/>
  <c r="AH24" i="19"/>
  <c r="AJ24" i="19" s="1"/>
  <c r="AS24" i="19" s="1"/>
  <c r="AK7" i="35"/>
  <c r="AV100" i="16"/>
  <c r="AW100" i="16"/>
  <c r="O28" i="22"/>
  <c r="W28" i="22"/>
  <c r="AZ81" i="17"/>
  <c r="BB81" i="17" s="1"/>
  <c r="AV81" i="17"/>
  <c r="E21" i="26"/>
  <c r="AA48" i="15"/>
  <c r="E21" i="23" s="1"/>
  <c r="AN48" i="15"/>
  <c r="AL21" i="23" s="1"/>
  <c r="AQ50" i="35"/>
  <c r="AI86" i="20"/>
  <c r="AG86" i="20"/>
  <c r="AC33" i="20"/>
  <c r="AR61" i="16"/>
  <c r="AH23" i="19"/>
  <c r="AJ23" i="19" s="1"/>
  <c r="AS23" i="19" s="1"/>
  <c r="AQ51" i="17"/>
  <c r="AG99" i="32"/>
  <c r="H86" i="33" s="1"/>
  <c r="AS92" i="32"/>
  <c r="L79" i="33" s="1"/>
  <c r="AS102" i="32"/>
  <c r="L89" i="33" s="1"/>
  <c r="AS106" i="32"/>
  <c r="L93" i="33" s="1"/>
  <c r="AS117" i="32"/>
  <c r="L104" i="33" s="1"/>
  <c r="X49" i="20"/>
  <c r="AR77" i="15"/>
  <c r="X28" i="22"/>
  <c r="P28" i="22"/>
  <c r="AD81" i="20"/>
  <c r="AB81" i="20"/>
  <c r="X30" i="20"/>
  <c r="AR58" i="15"/>
  <c r="AV55" i="15"/>
  <c r="AI25" i="20"/>
  <c r="AG25" i="20"/>
  <c r="X41" i="22"/>
  <c r="P41" i="22"/>
  <c r="AS76" i="32"/>
  <c r="L63" i="33" s="1"/>
  <c r="S66" i="5"/>
  <c r="AF66" i="5"/>
  <c r="BO36" i="8"/>
  <c r="AR36" i="8"/>
  <c r="Y62" i="5"/>
  <c r="AL62" i="5"/>
  <c r="X54" i="5"/>
  <c r="AK54" i="5"/>
  <c r="CF27" i="8"/>
  <c r="BO24" i="8"/>
  <c r="AR24" i="8"/>
  <c r="AT46" i="5"/>
  <c r="O46" i="5" a="1"/>
  <c r="O46" i="5" s="1"/>
  <c r="D18" i="22"/>
  <c r="AD46" i="5"/>
  <c r="Q46" i="5"/>
  <c r="AH46" i="5"/>
  <c r="U46" i="5"/>
  <c r="AQ16" i="8"/>
  <c r="R42" i="5"/>
  <c r="AU42" i="5"/>
  <c r="Z42" i="5"/>
  <c r="O14" i="19" s="1"/>
  <c r="I10" i="35"/>
  <c r="AP11" i="8"/>
  <c r="R38" i="5"/>
  <c r="AO7" i="8"/>
  <c r="U34" i="5"/>
  <c r="AO75" i="10"/>
  <c r="BL75" i="10"/>
  <c r="BL87" i="10"/>
  <c r="E74" i="22"/>
  <c r="AT102" i="14"/>
  <c r="O102" i="14" a="1"/>
  <c r="O102" i="14" s="1"/>
  <c r="AD102" i="14"/>
  <c r="Q102" i="14"/>
  <c r="AD114" i="14"/>
  <c r="AH82" i="20"/>
  <c r="AR110" i="17"/>
  <c r="F66" i="26"/>
  <c r="AN93" i="16"/>
  <c r="AM66" i="23" s="1"/>
  <c r="AA93" i="16"/>
  <c r="F66" i="23" s="1"/>
  <c r="AN105" i="16"/>
  <c r="AM78" i="23" s="1"/>
  <c r="F16" i="26"/>
  <c r="AA43" i="16"/>
  <c r="F16" i="23" s="1"/>
  <c r="G20" i="26"/>
  <c r="AN47" i="17"/>
  <c r="AN20" i="23" s="1"/>
  <c r="AA47" i="17"/>
  <c r="G20" i="23" s="1"/>
  <c r="Y26" i="20"/>
  <c r="W26" i="20"/>
  <c r="X78" i="20"/>
  <c r="AR106" i="15"/>
  <c r="AI16" i="20"/>
  <c r="AG16" i="20"/>
  <c r="G73" i="26"/>
  <c r="AN100" i="17"/>
  <c r="AN73" i="23" s="1"/>
  <c r="AA100" i="17"/>
  <c r="G73" i="23" s="1"/>
  <c r="AN112" i="17"/>
  <c r="AN85" i="23" s="1"/>
  <c r="AQ35" i="15"/>
  <c r="X7" i="19"/>
  <c r="Z7" i="19" s="1"/>
  <c r="AQ7" i="19" s="1"/>
  <c r="AD76" i="20"/>
  <c r="BD76" i="20" s="1"/>
  <c r="AB76" i="20"/>
  <c r="E30" i="26"/>
  <c r="AN57" i="15"/>
  <c r="AL30" i="23" s="1"/>
  <c r="AA57" i="15"/>
  <c r="E30" i="23" s="1"/>
  <c r="AS28" i="32"/>
  <c r="L15" i="33" s="1"/>
  <c r="AC17" i="20"/>
  <c r="AR45" i="16"/>
  <c r="AW91" i="17"/>
  <c r="AV91" i="17"/>
  <c r="AZ91" i="17"/>
  <c r="BD91" i="17"/>
  <c r="BA136" i="17"/>
  <c r="BA135" i="17"/>
  <c r="BA134" i="17"/>
  <c r="BA132" i="17"/>
  <c r="BA133" i="17"/>
  <c r="BA129" i="17"/>
  <c r="BA130" i="17"/>
  <c r="BA131" i="17"/>
  <c r="BA126" i="17"/>
  <c r="BA127" i="17"/>
  <c r="BA128" i="17"/>
  <c r="BA123" i="17"/>
  <c r="BA125" i="17"/>
  <c r="BA124" i="17"/>
  <c r="BA122" i="17"/>
  <c r="BA119" i="17"/>
  <c r="BA118" i="17"/>
  <c r="BA121" i="17"/>
  <c r="BA120" i="17"/>
  <c r="BA112" i="17"/>
  <c r="BA117" i="17"/>
  <c r="BA106" i="17"/>
  <c r="BA113" i="17"/>
  <c r="BA115" i="17"/>
  <c r="BA111" i="17"/>
  <c r="BA110" i="17"/>
  <c r="BA109" i="17"/>
  <c r="BA116" i="17"/>
  <c r="BA107" i="17"/>
  <c r="BA114" i="17"/>
  <c r="BA108" i="17"/>
  <c r="BA105" i="17"/>
  <c r="AK67" i="35"/>
  <c r="AC86" i="20"/>
  <c r="AR114" i="16"/>
  <c r="O66" i="22"/>
  <c r="W66" i="22"/>
  <c r="W78" i="22"/>
  <c r="AL104" i="14"/>
  <c r="Y104" i="14"/>
  <c r="AL116" i="14"/>
  <c r="Y105" i="14"/>
  <c r="CF77" i="10"/>
  <c r="BL73" i="10"/>
  <c r="AO73" i="10"/>
  <c r="BL85" i="10"/>
  <c r="AF100" i="14"/>
  <c r="S100" i="14"/>
  <c r="AF112" i="14"/>
  <c r="AI96" i="14"/>
  <c r="V96" i="14"/>
  <c r="AI108" i="14"/>
  <c r="Y96" i="14"/>
  <c r="AL96" i="14"/>
  <c r="AL108" i="14"/>
  <c r="Y92" i="14"/>
  <c r="AL92" i="14"/>
  <c r="AK88" i="14"/>
  <c r="X88" i="14"/>
  <c r="CF57" i="10"/>
  <c r="BN54" i="10"/>
  <c r="AQ54" i="10"/>
  <c r="AU80" i="14"/>
  <c r="Z80" i="14"/>
  <c r="T52" i="19" s="1"/>
  <c r="AM80" i="14"/>
  <c r="CF53" i="10"/>
  <c r="BN50" i="10"/>
  <c r="AQ50" i="10"/>
  <c r="W76" i="14"/>
  <c r="AJ76" i="14"/>
  <c r="AJ72" i="14"/>
  <c r="W72" i="14"/>
  <c r="AH72" i="14"/>
  <c r="U72" i="14"/>
  <c r="AT42" i="10"/>
  <c r="BQ42" i="10"/>
  <c r="AT68" i="14"/>
  <c r="O68" i="14" a="1"/>
  <c r="O68" i="14" s="1"/>
  <c r="Q68" i="14"/>
  <c r="AD68" i="14"/>
  <c r="E40" i="22"/>
  <c r="R68" i="14"/>
  <c r="AE68" i="14"/>
  <c r="CF37" i="10"/>
  <c r="AF60" i="14"/>
  <c r="S60" i="14"/>
  <c r="X60" i="14"/>
  <c r="AK60" i="14"/>
  <c r="AG56" i="14"/>
  <c r="T56" i="14"/>
  <c r="T52" i="14"/>
  <c r="AG52" i="14"/>
  <c r="AF48" i="14"/>
  <c r="S48" i="14"/>
  <c r="BN18" i="10"/>
  <c r="AQ18" i="10"/>
  <c r="AF44" i="14"/>
  <c r="S44" i="14"/>
  <c r="AT14" i="10"/>
  <c r="L12" i="35"/>
  <c r="AH12" i="35" s="1"/>
  <c r="AP13" i="10"/>
  <c r="W40" i="14"/>
  <c r="AR10" i="10"/>
  <c r="T36" i="14"/>
  <c r="W36" i="14"/>
  <c r="AT102" i="5"/>
  <c r="O102" i="5" a="1"/>
  <c r="O102" i="5" s="1"/>
  <c r="D74" i="22"/>
  <c r="AD102" i="5"/>
  <c r="Q102" i="5"/>
  <c r="AD114" i="5"/>
  <c r="BN72" i="8"/>
  <c r="AQ72" i="8"/>
  <c r="BN84" i="8"/>
  <c r="AF98" i="5"/>
  <c r="S98" i="5"/>
  <c r="AF110" i="5"/>
  <c r="O98" i="5" a="1"/>
  <c r="O98" i="5" s="1"/>
  <c r="D70" i="22"/>
  <c r="AT98" i="5"/>
  <c r="AD98" i="5"/>
  <c r="Q98" i="5"/>
  <c r="AD110" i="5"/>
  <c r="BO68" i="8"/>
  <c r="AR68" i="8"/>
  <c r="BO80" i="8"/>
  <c r="V94" i="5"/>
  <c r="AI94" i="5"/>
  <c r="AI106" i="5"/>
  <c r="W94" i="5"/>
  <c r="AJ94" i="5"/>
  <c r="AJ106" i="5"/>
  <c r="X90" i="5"/>
  <c r="AK90" i="5"/>
  <c r="AT86" i="5"/>
  <c r="O86" i="5" a="1"/>
  <c r="O86" i="5" s="1"/>
  <c r="D58" i="22"/>
  <c r="Q86" i="5"/>
  <c r="AD86" i="5"/>
  <c r="CF59" i="8"/>
  <c r="BO56" i="8"/>
  <c r="AR56" i="8"/>
  <c r="AT82" i="5"/>
  <c r="O82" i="5" a="1"/>
  <c r="O82" i="5" s="1"/>
  <c r="D54" i="22"/>
  <c r="Q82" i="5"/>
  <c r="AD82" i="5"/>
  <c r="AE78" i="5"/>
  <c r="R78" i="5"/>
  <c r="CF51" i="8"/>
  <c r="AR48" i="8"/>
  <c r="BO48" i="8"/>
  <c r="I46" i="35"/>
  <c r="AE46" i="35" s="1"/>
  <c r="BM47" i="8"/>
  <c r="AP47" i="8"/>
  <c r="R74" i="5"/>
  <c r="AE74" i="5"/>
  <c r="X70" i="5"/>
  <c r="AK70" i="5"/>
  <c r="AU70" i="5"/>
  <c r="AM70" i="5"/>
  <c r="Z70" i="5"/>
  <c r="O42" i="19" s="1"/>
  <c r="I30" i="35"/>
  <c r="AP31" i="8"/>
  <c r="BM31" i="8"/>
  <c r="AU58" i="5"/>
  <c r="AM58" i="5"/>
  <c r="Z58" i="5"/>
  <c r="O30" i="19" s="1"/>
  <c r="Y50" i="5"/>
  <c r="AL50" i="5"/>
  <c r="X50" i="5"/>
  <c r="AK50" i="5"/>
  <c r="Y47" i="5"/>
  <c r="AL47" i="5"/>
  <c r="AU35" i="5"/>
  <c r="Z35" i="5"/>
  <c r="O7" i="19" s="1"/>
  <c r="AQ20" i="10"/>
  <c r="BN20" i="10"/>
  <c r="AE88" i="5"/>
  <c r="R88" i="5"/>
  <c r="Y80" i="5"/>
  <c r="AL80" i="5"/>
  <c r="AJ80" i="5"/>
  <c r="W80" i="5"/>
  <c r="AW89" i="16"/>
  <c r="AV89" i="16"/>
  <c r="BA34" i="17"/>
  <c r="AQ50" i="17"/>
  <c r="AH22" i="19"/>
  <c r="AJ22" i="19" s="1"/>
  <c r="AS22" i="19" s="1"/>
  <c r="AH46" i="19"/>
  <c r="AJ46" i="19" s="1"/>
  <c r="AS46" i="19" s="1"/>
  <c r="AQ74" i="17"/>
  <c r="AG59" i="32"/>
  <c r="H46" i="33" s="1"/>
  <c r="AV91" i="16"/>
  <c r="AW91" i="16"/>
  <c r="AB31" i="20"/>
  <c r="AD31" i="20"/>
  <c r="AV55" i="16"/>
  <c r="X59" i="22"/>
  <c r="P59" i="22"/>
  <c r="E27" i="26"/>
  <c r="AA54" i="15"/>
  <c r="E27" i="23" s="1"/>
  <c r="AN54" i="15"/>
  <c r="AL27" i="23" s="1"/>
  <c r="AG69" i="32"/>
  <c r="H56" i="33" s="1"/>
  <c r="AS48" i="32"/>
  <c r="L35" i="33" s="1"/>
  <c r="E72" i="26"/>
  <c r="AA99" i="15"/>
  <c r="E72" i="23" s="1"/>
  <c r="AN99" i="15"/>
  <c r="AL72" i="23" s="1"/>
  <c r="AN111" i="15"/>
  <c r="AL84" i="23" s="1"/>
  <c r="AC12" i="19"/>
  <c r="AE12" i="19" s="1"/>
  <c r="AR12" i="19" s="1"/>
  <c r="AQ40" i="16"/>
  <c r="BA41" i="17"/>
  <c r="AG61" i="32"/>
  <c r="H48" i="33" s="1"/>
  <c r="AV80" i="15"/>
  <c r="AI26" i="20"/>
  <c r="AG26" i="20"/>
  <c r="AD21" i="20"/>
  <c r="AB21" i="20"/>
  <c r="X57" i="20"/>
  <c r="AR85" i="15"/>
  <c r="AQ87" i="15"/>
  <c r="X59" i="19"/>
  <c r="Z59" i="19" s="1"/>
  <c r="AQ59" i="19" s="1"/>
  <c r="AD70" i="20"/>
  <c r="AB70" i="20"/>
  <c r="AW136" i="16"/>
  <c r="AW82" i="16"/>
  <c r="AV82" i="16"/>
  <c r="AW135" i="16"/>
  <c r="AW134" i="16"/>
  <c r="AW133" i="16"/>
  <c r="AW132" i="16"/>
  <c r="AW131" i="16"/>
  <c r="AW130" i="16"/>
  <c r="AW129" i="16"/>
  <c r="AW128" i="16"/>
  <c r="AW126" i="16"/>
  <c r="AW127" i="16"/>
  <c r="AW124" i="16"/>
  <c r="AW123" i="16"/>
  <c r="AW125" i="16"/>
  <c r="AW122" i="16"/>
  <c r="AW118" i="16"/>
  <c r="AW121" i="16"/>
  <c r="AW119" i="16"/>
  <c r="AW120" i="16"/>
  <c r="AW109" i="16"/>
  <c r="AW113" i="16"/>
  <c r="AW115" i="16"/>
  <c r="AW110" i="16"/>
  <c r="AW108" i="16"/>
  <c r="AW116" i="16"/>
  <c r="AW112" i="16"/>
  <c r="AW107" i="16"/>
  <c r="AW117" i="16"/>
  <c r="AW114" i="16"/>
  <c r="AW106" i="16"/>
  <c r="AW111" i="16"/>
  <c r="AW105" i="16"/>
  <c r="AH49" i="19"/>
  <c r="AJ49" i="19" s="1"/>
  <c r="AS49" i="19" s="1"/>
  <c r="AQ77" i="17"/>
  <c r="Y75" i="5"/>
  <c r="AL75" i="5"/>
  <c r="I39" i="35"/>
  <c r="BM40" i="8"/>
  <c r="AP40" i="8"/>
  <c r="W67" i="5"/>
  <c r="AJ67" i="5"/>
  <c r="AT55" i="5"/>
  <c r="O55" i="5" a="1"/>
  <c r="O55" i="5" s="1"/>
  <c r="D27" i="22"/>
  <c r="Q55" i="5"/>
  <c r="AD55" i="5"/>
  <c r="BO25" i="8"/>
  <c r="AR25" i="8"/>
  <c r="T51" i="5"/>
  <c r="AG51" i="5"/>
  <c r="AU43" i="5"/>
  <c r="Z43" i="5"/>
  <c r="O15" i="19" s="1"/>
  <c r="AO12" i="8"/>
  <c r="X39" i="5"/>
  <c r="BO68" i="10"/>
  <c r="AR68" i="10"/>
  <c r="BO80" i="10"/>
  <c r="BO64" i="10"/>
  <c r="AR64" i="10"/>
  <c r="AE78" i="14"/>
  <c r="R78" i="14"/>
  <c r="X78" i="14"/>
  <c r="AK78" i="14"/>
  <c r="AR48" i="10"/>
  <c r="BO48" i="10"/>
  <c r="V42" i="14"/>
  <c r="W42" i="14"/>
  <c r="BO38" i="8"/>
  <c r="AR38" i="8"/>
  <c r="BN30" i="8"/>
  <c r="AQ30" i="8"/>
  <c r="AO9" i="8"/>
  <c r="T36" i="5"/>
  <c r="G55" i="26"/>
  <c r="AA82" i="17"/>
  <c r="G55" i="23" s="1"/>
  <c r="AN82" i="17"/>
  <c r="AN55" i="23" s="1"/>
  <c r="N45" i="22"/>
  <c r="V45" i="22"/>
  <c r="X61" i="20"/>
  <c r="AR89" i="15"/>
  <c r="G68" i="26"/>
  <c r="AN95" i="17"/>
  <c r="AN68" i="23" s="1"/>
  <c r="AA95" i="17"/>
  <c r="G68" i="23" s="1"/>
  <c r="AN107" i="17"/>
  <c r="AN80" i="23" s="1"/>
  <c r="AQ46" i="15"/>
  <c r="X18" i="19"/>
  <c r="Z18" i="19" s="1"/>
  <c r="AQ18" i="19" s="1"/>
  <c r="AQ32" i="35"/>
  <c r="X17" i="20"/>
  <c r="Z17" i="20" s="1"/>
  <c r="AQ17" i="20" s="1"/>
  <c r="AR45" i="15"/>
  <c r="F45" i="26"/>
  <c r="AA72" i="16"/>
  <c r="F45" i="23" s="1"/>
  <c r="AN72" i="16"/>
  <c r="AM45" i="23" s="1"/>
  <c r="F33" i="26"/>
  <c r="AN60" i="16"/>
  <c r="AM33" i="23" s="1"/>
  <c r="AA60" i="16"/>
  <c r="F33" i="23" s="1"/>
  <c r="BA33" i="17"/>
  <c r="N9" i="22"/>
  <c r="AK20" i="35"/>
  <c r="AQ46" i="17"/>
  <c r="AH18" i="19"/>
  <c r="AJ18" i="19" s="1"/>
  <c r="AS18" i="19" s="1"/>
  <c r="AQ70" i="17"/>
  <c r="AH42" i="19"/>
  <c r="AJ42" i="19" s="1"/>
  <c r="AS42" i="19" s="1"/>
  <c r="AI58" i="20"/>
  <c r="AG58" i="20"/>
  <c r="O29" i="22"/>
  <c r="W29" i="22"/>
  <c r="AQ33" i="16"/>
  <c r="AC5" i="19"/>
  <c r="AE5" i="19" s="1"/>
  <c r="AR5" i="19" s="1"/>
  <c r="AH39" i="20"/>
  <c r="AR67" i="17"/>
  <c r="X36" i="22"/>
  <c r="P36" i="22"/>
  <c r="BA80" i="17"/>
  <c r="AZ96" i="17"/>
  <c r="AV96" i="17"/>
  <c r="BD96" i="17"/>
  <c r="AW96" i="17"/>
  <c r="X33" i="20"/>
  <c r="AR61" i="15"/>
  <c r="AD74" i="20"/>
  <c r="AB74" i="20"/>
  <c r="AD42" i="20"/>
  <c r="AB42" i="20"/>
  <c r="AD30" i="20"/>
  <c r="BD30" i="20" s="1"/>
  <c r="AB30" i="20"/>
  <c r="F15" i="26"/>
  <c r="AA42" i="16"/>
  <c r="F15" i="23" s="1"/>
  <c r="AH25" i="20"/>
  <c r="AR53" i="17"/>
  <c r="R101" i="14"/>
  <c r="AE101" i="14"/>
  <c r="AE113" i="14"/>
  <c r="U101" i="14"/>
  <c r="AH101" i="14"/>
  <c r="AH113" i="14"/>
  <c r="AF97" i="14"/>
  <c r="S97" i="14"/>
  <c r="AF109" i="14"/>
  <c r="AR67" i="10"/>
  <c r="BO67" i="10"/>
  <c r="BO79" i="10"/>
  <c r="AE93" i="14"/>
  <c r="R93" i="14"/>
  <c r="AE105" i="14"/>
  <c r="R89" i="14"/>
  <c r="AE89" i="14"/>
  <c r="BL58" i="10"/>
  <c r="AO58" i="10"/>
  <c r="T85" i="14"/>
  <c r="AG85" i="14"/>
  <c r="L53" i="35"/>
  <c r="BM54" i="10"/>
  <c r="AP54" i="10"/>
  <c r="AK81" i="14"/>
  <c r="X81" i="14"/>
  <c r="BQ51" i="10"/>
  <c r="AT51" i="10"/>
  <c r="AU77" i="14"/>
  <c r="Z77" i="14"/>
  <c r="T49" i="19" s="1"/>
  <c r="AM77" i="14"/>
  <c r="BO47" i="10"/>
  <c r="AR47" i="10"/>
  <c r="AH73" i="14"/>
  <c r="U73" i="14"/>
  <c r="BL42" i="10"/>
  <c r="AO42" i="10"/>
  <c r="R69" i="14"/>
  <c r="AE69" i="14"/>
  <c r="W65" i="14"/>
  <c r="AJ65" i="14"/>
  <c r="V65" i="14"/>
  <c r="AI65" i="14"/>
  <c r="Y61" i="14"/>
  <c r="AL61" i="14"/>
  <c r="T57" i="14"/>
  <c r="AG57" i="14"/>
  <c r="V57" i="14"/>
  <c r="AI57" i="14"/>
  <c r="BQ27" i="10"/>
  <c r="AT27" i="10"/>
  <c r="BL26" i="10"/>
  <c r="AO26" i="10"/>
  <c r="AI53" i="14"/>
  <c r="V53" i="14"/>
  <c r="T49" i="14"/>
  <c r="AG49" i="14"/>
  <c r="S49" i="14"/>
  <c r="AF49" i="14"/>
  <c r="AR19" i="10"/>
  <c r="BO19" i="10"/>
  <c r="AI45" i="14"/>
  <c r="V45" i="14"/>
  <c r="AJ45" i="14"/>
  <c r="W45" i="14"/>
  <c r="AQ15" i="10"/>
  <c r="W41" i="14"/>
  <c r="U41" i="14"/>
  <c r="X37" i="14"/>
  <c r="AT7" i="10"/>
  <c r="AO6" i="10"/>
  <c r="W33" i="14"/>
  <c r="BN77" i="8"/>
  <c r="AQ77" i="8"/>
  <c r="BN89" i="8"/>
  <c r="AQ78" i="8"/>
  <c r="AK103" i="5"/>
  <c r="X103" i="5"/>
  <c r="AK115" i="5"/>
  <c r="BQ73" i="8"/>
  <c r="AT73" i="8"/>
  <c r="BQ85" i="8"/>
  <c r="AT99" i="5"/>
  <c r="O99" i="5" a="1"/>
  <c r="O99" i="5" s="1"/>
  <c r="D71" i="22"/>
  <c r="Q99" i="5"/>
  <c r="AD99" i="5"/>
  <c r="AD111" i="5"/>
  <c r="CF72" i="8"/>
  <c r="BO69" i="8"/>
  <c r="AR69" i="8"/>
  <c r="BO81" i="8"/>
  <c r="S95" i="5"/>
  <c r="AF95" i="5"/>
  <c r="AF107" i="5"/>
  <c r="W95" i="5"/>
  <c r="AJ95" i="5"/>
  <c r="AJ107" i="5"/>
  <c r="I63" i="35"/>
  <c r="BM64" i="8"/>
  <c r="AP64" i="8"/>
  <c r="AT91" i="5"/>
  <c r="O91" i="5" a="1"/>
  <c r="O91" i="5" s="1"/>
  <c r="D63" i="22"/>
  <c r="AD91" i="5"/>
  <c r="Q91" i="5"/>
  <c r="X87" i="5"/>
  <c r="AK87" i="5"/>
  <c r="W87" i="5"/>
  <c r="AJ87" i="5"/>
  <c r="AK83" i="5"/>
  <c r="X83" i="5"/>
  <c r="V79" i="5"/>
  <c r="AI79" i="5"/>
  <c r="CF52" i="8"/>
  <c r="AE71" i="5"/>
  <c r="R71" i="5"/>
  <c r="R63" i="5"/>
  <c r="AE63" i="5"/>
  <c r="T59" i="5"/>
  <c r="AG59" i="5"/>
  <c r="AG98" i="14"/>
  <c r="T98" i="14"/>
  <c r="AG110" i="14"/>
  <c r="CF55" i="10"/>
  <c r="S66" i="14"/>
  <c r="AF66" i="14"/>
  <c r="AJ66" i="14"/>
  <c r="W66" i="14"/>
  <c r="AT38" i="14"/>
  <c r="O38" i="14" a="1"/>
  <c r="O38" i="14" s="1"/>
  <c r="E10" i="22"/>
  <c r="Q38" i="14"/>
  <c r="BL33" i="8"/>
  <c r="AO33" i="8"/>
  <c r="AL60" i="5"/>
  <c r="Y60" i="5"/>
  <c r="AR26" i="8"/>
  <c r="BO26" i="8"/>
  <c r="AF52" i="5"/>
  <c r="S52" i="5"/>
  <c r="CF25" i="8"/>
  <c r="BY6" i="6"/>
  <c r="AE6" i="6"/>
  <c r="CC8" i="6"/>
  <c r="AI8" i="6"/>
  <c r="BT7" i="6"/>
  <c r="Z7" i="6"/>
  <c r="S7" i="6"/>
  <c r="R7" i="6"/>
  <c r="CD8" i="6"/>
  <c r="AJ8" i="6"/>
  <c r="CB11" i="6"/>
  <c r="AH11" i="6"/>
  <c r="CD12" i="6"/>
  <c r="AJ12" i="6"/>
  <c r="BZ22" i="6"/>
  <c r="BC22" i="6"/>
  <c r="AF22" i="6"/>
  <c r="BA25" i="6"/>
  <c r="BX25" i="6"/>
  <c r="AD25" i="6"/>
  <c r="BZ30" i="6"/>
  <c r="BC30" i="6"/>
  <c r="AF30" i="6"/>
  <c r="CB31" i="6"/>
  <c r="BE31" i="6"/>
  <c r="AH31" i="6"/>
  <c r="BE35" i="6"/>
  <c r="CB35" i="6"/>
  <c r="AH35" i="6"/>
  <c r="AY40" i="6"/>
  <c r="BV40" i="6"/>
  <c r="T40" i="6"/>
  <c r="U40" i="6"/>
  <c r="AB40" i="6"/>
  <c r="W40" i="6"/>
  <c r="BX41" i="6"/>
  <c r="BA41" i="6"/>
  <c r="AD41" i="6"/>
  <c r="BC42" i="6"/>
  <c r="BZ42" i="6"/>
  <c r="AF42" i="6"/>
  <c r="BV44" i="6"/>
  <c r="AY44" i="6"/>
  <c r="AB44" i="6"/>
  <c r="U44" i="6"/>
  <c r="W44" i="6"/>
  <c r="T44" i="6"/>
  <c r="AY48" i="6"/>
  <c r="BV48" i="6"/>
  <c r="U48" i="6"/>
  <c r="AB48" i="6"/>
  <c r="T48" i="6"/>
  <c r="W48" i="6"/>
  <c r="CB51" i="6"/>
  <c r="BE51" i="6"/>
  <c r="AH51" i="6"/>
  <c r="BA53" i="6"/>
  <c r="BX53" i="6"/>
  <c r="AD53" i="6"/>
  <c r="BT55" i="6"/>
  <c r="AW55" i="6"/>
  <c r="S55" i="6"/>
  <c r="Z55" i="6"/>
  <c r="R55" i="6"/>
  <c r="CI6" i="6"/>
  <c r="B6" i="27" s="1"/>
  <c r="AW59" i="6"/>
  <c r="BT59" i="6"/>
  <c r="R59" i="6"/>
  <c r="S59" i="6"/>
  <c r="Z59" i="6"/>
  <c r="BT63" i="6"/>
  <c r="AW63" i="6"/>
  <c r="S63" i="6"/>
  <c r="Z63" i="6"/>
  <c r="R63" i="6"/>
  <c r="BE67" i="6"/>
  <c r="AH67" i="6"/>
  <c r="BE79" i="6"/>
  <c r="BA69" i="6"/>
  <c r="AD69" i="6"/>
  <c r="BA81" i="6"/>
  <c r="BG72" i="6"/>
  <c r="AJ72" i="6"/>
  <c r="BG84" i="6"/>
  <c r="BA77" i="6"/>
  <c r="AD77" i="6"/>
  <c r="BA89" i="6"/>
  <c r="BX78" i="6"/>
  <c r="AD78" i="6"/>
  <c r="AH30" i="20"/>
  <c r="AR58" i="17"/>
  <c r="AV66" i="17"/>
  <c r="AZ66" i="17"/>
  <c r="BB66" i="17" s="1"/>
  <c r="F32" i="26"/>
  <c r="AA59" i="16"/>
  <c r="F32" i="23" s="1"/>
  <c r="AN59" i="16"/>
  <c r="AM32" i="23" s="1"/>
  <c r="AV39" i="17"/>
  <c r="AZ39" i="17"/>
  <c r="AZ63" i="17"/>
  <c r="AV63" i="17"/>
  <c r="BA95" i="17"/>
  <c r="BE95" i="17"/>
  <c r="W10" i="26"/>
  <c r="Y11" i="33" s="1"/>
  <c r="AK24" i="32"/>
  <c r="AA24" i="32"/>
  <c r="W86" i="20"/>
  <c r="Y86" i="20"/>
  <c r="AV36" i="15"/>
  <c r="F37" i="26"/>
  <c r="AN64" i="16"/>
  <c r="AM37" i="23" s="1"/>
  <c r="AA64" i="16"/>
  <c r="F37" i="23" s="1"/>
  <c r="E77" i="26"/>
  <c r="AA104" i="15"/>
  <c r="E77" i="23" s="1"/>
  <c r="AN104" i="15"/>
  <c r="AL77" i="23" s="1"/>
  <c r="AN116" i="15"/>
  <c r="AL89" i="23" s="1"/>
  <c r="AA105" i="15"/>
  <c r="E78" i="23" s="1"/>
  <c r="BD102" i="17"/>
  <c r="AV102" i="17"/>
  <c r="AW102" i="17"/>
  <c r="AZ102" i="17"/>
  <c r="AG53" i="32"/>
  <c r="H40" i="33" s="1"/>
  <c r="W15" i="26"/>
  <c r="Y16" i="33" s="1"/>
  <c r="AA29" i="32"/>
  <c r="AK29" i="32"/>
  <c r="AB37" i="20"/>
  <c r="AD37" i="20"/>
  <c r="AH71" i="20"/>
  <c r="AR99" i="17"/>
  <c r="G21" i="26"/>
  <c r="AN48" i="17"/>
  <c r="AN21" i="23" s="1"/>
  <c r="AA48" i="17"/>
  <c r="G21" i="23" s="1"/>
  <c r="N54" i="22"/>
  <c r="V54" i="22"/>
  <c r="N19" i="22"/>
  <c r="V19" i="22"/>
  <c r="E52" i="26"/>
  <c r="AA79" i="15"/>
  <c r="E52" i="23" s="1"/>
  <c r="AN79" i="15"/>
  <c r="AL52" i="23" s="1"/>
  <c r="F31" i="26"/>
  <c r="AA58" i="16"/>
  <c r="F31" i="23" s="1"/>
  <c r="AN58" i="16"/>
  <c r="AM31" i="23" s="1"/>
  <c r="AN6" i="35"/>
  <c r="AG49" i="20"/>
  <c r="AI49" i="20"/>
  <c r="BQ72" i="10"/>
  <c r="AT72" i="10"/>
  <c r="BQ84" i="10"/>
  <c r="AI70" i="14"/>
  <c r="V70" i="14"/>
  <c r="AU70" i="14"/>
  <c r="AM70" i="14"/>
  <c r="Z70" i="14"/>
  <c r="T42" i="19" s="1"/>
  <c r="V50" i="14"/>
  <c r="AI50" i="14"/>
  <c r="CF23" i="10"/>
  <c r="W34" i="14"/>
  <c r="T96" i="5"/>
  <c r="AG96" i="5"/>
  <c r="AG108" i="5"/>
  <c r="AH96" i="5"/>
  <c r="U96" i="5"/>
  <c r="AH108" i="5"/>
  <c r="I64" i="35"/>
  <c r="AP65" i="8"/>
  <c r="BM65" i="8"/>
  <c r="S92" i="5"/>
  <c r="AF92" i="5"/>
  <c r="AT22" i="8"/>
  <c r="BQ22" i="8"/>
  <c r="W48" i="20"/>
  <c r="Y48" i="20"/>
  <c r="G7" i="26"/>
  <c r="AA34" i="17"/>
  <c r="G7" i="23" s="1"/>
  <c r="X62" i="22"/>
  <c r="P62" i="22"/>
  <c r="AH9" i="33"/>
  <c r="AN8" i="33"/>
  <c r="W71" i="26"/>
  <c r="Y72" i="33" s="1"/>
  <c r="AD85" i="32"/>
  <c r="AK85" i="32"/>
  <c r="AA85" i="32"/>
  <c r="AD97" i="32"/>
  <c r="X69" i="19"/>
  <c r="Z69" i="19" s="1"/>
  <c r="AQ69" i="19" s="1"/>
  <c r="AQ97" i="15"/>
  <c r="AC43" i="19"/>
  <c r="AE43" i="19" s="1"/>
  <c r="AR43" i="19" s="1"/>
  <c r="AQ71" i="16"/>
  <c r="AD27" i="20"/>
  <c r="AB27" i="20"/>
  <c r="AC23" i="19"/>
  <c r="AE23" i="19" s="1"/>
  <c r="AR23" i="19" s="1"/>
  <c r="AQ51" i="16"/>
  <c r="AN7" i="35"/>
  <c r="AZ79" i="17"/>
  <c r="BB79" i="17" s="1"/>
  <c r="AV79" i="17"/>
  <c r="AH75" i="20"/>
  <c r="AR103" i="17"/>
  <c r="AV62" i="15"/>
  <c r="Y50" i="20"/>
  <c r="W50" i="20"/>
  <c r="E59" i="26"/>
  <c r="AA86" i="15"/>
  <c r="E59" i="23" s="1"/>
  <c r="AN86" i="15"/>
  <c r="AL59" i="23" s="1"/>
  <c r="G41" i="26"/>
  <c r="AA68" i="17"/>
  <c r="G41" i="23" s="1"/>
  <c r="AN68" i="17"/>
  <c r="AN41" i="23" s="1"/>
  <c r="X82" i="20"/>
  <c r="AR110" i="15"/>
  <c r="AV49" i="15"/>
  <c r="X23" i="20"/>
  <c r="AR51" i="15"/>
  <c r="AW104" i="16"/>
  <c r="AV104" i="16"/>
  <c r="AC52" i="19"/>
  <c r="AE52" i="19" s="1"/>
  <c r="AR52" i="19" s="1"/>
  <c r="AQ80" i="16"/>
  <c r="F25" i="26"/>
  <c r="AA52" i="16"/>
  <c r="F25" i="23" s="1"/>
  <c r="AN52" i="16"/>
  <c r="AM25" i="23" s="1"/>
  <c r="AV94" i="17"/>
  <c r="BD94" i="17"/>
  <c r="AW94" i="17"/>
  <c r="AZ94" i="17"/>
  <c r="AV59" i="17"/>
  <c r="AZ59" i="17"/>
  <c r="BB59" i="17" s="1"/>
  <c r="AS83" i="32"/>
  <c r="L70" i="33" s="1"/>
  <c r="P12" i="22"/>
  <c r="G77" i="26"/>
  <c r="AA104" i="17"/>
  <c r="G77" i="23" s="1"/>
  <c r="AN104" i="17"/>
  <c r="AN77" i="23" s="1"/>
  <c r="AN116" i="17"/>
  <c r="AN89" i="23" s="1"/>
  <c r="AA105" i="17"/>
  <c r="G78" i="23" s="1"/>
  <c r="X77" i="20"/>
  <c r="AR105" i="15"/>
  <c r="AW90" i="16"/>
  <c r="AV90" i="16"/>
  <c r="AH74" i="14"/>
  <c r="U74" i="14"/>
  <c r="AG74" i="14"/>
  <c r="T74" i="14"/>
  <c r="BO36" i="10"/>
  <c r="AR36" i="10"/>
  <c r="AG54" i="14"/>
  <c r="T54" i="14"/>
  <c r="AE46" i="14"/>
  <c r="R46" i="14"/>
  <c r="CF19" i="10"/>
  <c r="I76" i="35"/>
  <c r="AP77" i="8"/>
  <c r="BM77" i="8"/>
  <c r="BM89" i="8"/>
  <c r="AP78" i="8"/>
  <c r="AF104" i="5"/>
  <c r="S104" i="5"/>
  <c r="AF116" i="5"/>
  <c r="S105" i="5"/>
  <c r="AT74" i="8"/>
  <c r="BQ74" i="8"/>
  <c r="BQ86" i="8"/>
  <c r="I72" i="35"/>
  <c r="BM73" i="8"/>
  <c r="AP73" i="8"/>
  <c r="BM85" i="8"/>
  <c r="AI100" i="5"/>
  <c r="V100" i="5"/>
  <c r="AI112" i="5"/>
  <c r="AQ58" i="8"/>
  <c r="BN58" i="8"/>
  <c r="S84" i="5"/>
  <c r="AF84" i="5"/>
  <c r="CF57" i="8"/>
  <c r="BL45" i="8"/>
  <c r="AO45" i="8"/>
  <c r="V72" i="5"/>
  <c r="AI72" i="5"/>
  <c r="AR42" i="8"/>
  <c r="BO42" i="8"/>
  <c r="AO37" i="8"/>
  <c r="BL37" i="8"/>
  <c r="AE64" i="5"/>
  <c r="R64" i="5"/>
  <c r="AG56" i="5"/>
  <c r="T56" i="5"/>
  <c r="AI56" i="5"/>
  <c r="V56" i="5"/>
  <c r="Y32" i="20"/>
  <c r="W32" i="20"/>
  <c r="E73" i="26"/>
  <c r="AN100" i="15"/>
  <c r="AL73" i="23" s="1"/>
  <c r="AA100" i="15"/>
  <c r="E73" i="23" s="1"/>
  <c r="AN112" i="15"/>
  <c r="AL85" i="23" s="1"/>
  <c r="AC57" i="20"/>
  <c r="AE57" i="20" s="1"/>
  <c r="AR57" i="20" s="1"/>
  <c r="AR85" i="16"/>
  <c r="AC83" i="20"/>
  <c r="AR111" i="16"/>
  <c r="F68" i="26"/>
  <c r="AA95" i="16"/>
  <c r="F68" i="23" s="1"/>
  <c r="AN95" i="16"/>
  <c r="AM68" i="23" s="1"/>
  <c r="AN107" i="16"/>
  <c r="AM80" i="23" s="1"/>
  <c r="F56" i="26"/>
  <c r="AN83" i="16"/>
  <c r="AM56" i="23" s="1"/>
  <c r="AA83" i="16"/>
  <c r="F56" i="23" s="1"/>
  <c r="AV79" i="16"/>
  <c r="AC39" i="19"/>
  <c r="AE39" i="19" s="1"/>
  <c r="AR39" i="19" s="1"/>
  <c r="AQ67" i="16"/>
  <c r="AB19" i="20"/>
  <c r="AD19" i="20"/>
  <c r="BD19" i="20" s="1"/>
  <c r="P27" i="22"/>
  <c r="X27" i="22"/>
  <c r="G17" i="26"/>
  <c r="AN44" i="17"/>
  <c r="AN17" i="23" s="1"/>
  <c r="AA44" i="17"/>
  <c r="G17" i="23" s="1"/>
  <c r="E14" i="26"/>
  <c r="AA41" i="15"/>
  <c r="E14" i="23" s="1"/>
  <c r="AI69" i="20"/>
  <c r="AG69" i="20"/>
  <c r="BD97" i="17"/>
  <c r="AZ97" i="17"/>
  <c r="AW97" i="17"/>
  <c r="AV97" i="17"/>
  <c r="V44" i="22"/>
  <c r="N44" i="22"/>
  <c r="AZ54" i="17"/>
  <c r="AV54" i="17"/>
  <c r="AS79" i="32"/>
  <c r="L66" i="33" s="1"/>
  <c r="AG75" i="32"/>
  <c r="H62" i="33" s="1"/>
  <c r="E36" i="26"/>
  <c r="AN63" i="15"/>
  <c r="AL36" i="23" s="1"/>
  <c r="AA63" i="15"/>
  <c r="E36" i="23" s="1"/>
  <c r="X65" i="22"/>
  <c r="P65" i="22"/>
  <c r="X77" i="22"/>
  <c r="G74" i="26"/>
  <c r="AA101" i="17"/>
  <c r="G74" i="23" s="1"/>
  <c r="AN101" i="17"/>
  <c r="AN74" i="23" s="1"/>
  <c r="AN113" i="17"/>
  <c r="AN86" i="23" s="1"/>
  <c r="AQ68" i="15"/>
  <c r="X40" i="19"/>
  <c r="Z40" i="19" s="1"/>
  <c r="AQ40" i="19" s="1"/>
  <c r="N64" i="22"/>
  <c r="V64" i="22"/>
  <c r="V25" i="22"/>
  <c r="N25" i="22"/>
  <c r="AV65" i="15"/>
  <c r="AI87" i="20"/>
  <c r="AG87" i="20"/>
  <c r="E51" i="26"/>
  <c r="AA78" i="15"/>
  <c r="E51" i="23" s="1"/>
  <c r="AN78" i="15"/>
  <c r="AL51" i="23" s="1"/>
  <c r="G33" i="26"/>
  <c r="AA60" i="17"/>
  <c r="G33" i="23" s="1"/>
  <c r="AN60" i="17"/>
  <c r="AN33" i="23" s="1"/>
  <c r="AN76" i="35"/>
  <c r="AN77" i="35"/>
  <c r="AV88" i="16"/>
  <c r="AW88" i="16"/>
  <c r="AC56" i="19"/>
  <c r="AE56" i="19" s="1"/>
  <c r="AR56" i="19" s="1"/>
  <c r="AQ84" i="16"/>
  <c r="AB32" i="20"/>
  <c r="AD32" i="20"/>
  <c r="AV49" i="17"/>
  <c r="AZ49" i="17"/>
  <c r="BB49" i="17" s="1"/>
  <c r="AQ33" i="15"/>
  <c r="X5" i="19"/>
  <c r="Z5" i="19" s="1"/>
  <c r="AQ5" i="19" s="1"/>
  <c r="X28" i="20"/>
  <c r="AR56" i="15"/>
  <c r="X68" i="20"/>
  <c r="AR96" i="15"/>
  <c r="AH55" i="20"/>
  <c r="AR83" i="17"/>
  <c r="V41" i="22"/>
  <c r="N41" i="22"/>
  <c r="G61" i="26"/>
  <c r="AA88" i="17"/>
  <c r="G61" i="23" s="1"/>
  <c r="AN88" i="17"/>
  <c r="AN61" i="23" s="1"/>
  <c r="BA104" i="17"/>
  <c r="BE104" i="17"/>
  <c r="AQ97" i="16"/>
  <c r="AC69" i="19"/>
  <c r="AE69" i="19" s="1"/>
  <c r="AR69" i="19" s="1"/>
  <c r="X62" i="20"/>
  <c r="AR90" i="15"/>
  <c r="AC58" i="19"/>
  <c r="AE58" i="19" s="1"/>
  <c r="AR58" i="19" s="1"/>
  <c r="AQ86" i="16"/>
  <c r="P57" i="22"/>
  <c r="X57" i="22"/>
  <c r="AI77" i="20"/>
  <c r="AG77" i="20"/>
  <c r="BQ77" i="10"/>
  <c r="AT77" i="10"/>
  <c r="BQ89" i="10"/>
  <c r="AT78" i="10"/>
  <c r="AO76" i="10"/>
  <c r="BL76" i="10"/>
  <c r="BL88" i="10"/>
  <c r="T103" i="14"/>
  <c r="AG103" i="14"/>
  <c r="AG115" i="14"/>
  <c r="V99" i="14"/>
  <c r="AI99" i="14"/>
  <c r="AI111" i="14"/>
  <c r="AT99" i="14"/>
  <c r="O99" i="14" a="1"/>
  <c r="O99" i="14" s="1"/>
  <c r="Q99" i="14"/>
  <c r="E71" i="22"/>
  <c r="AD99" i="14"/>
  <c r="AD111" i="14"/>
  <c r="L67" i="35"/>
  <c r="BM68" i="10"/>
  <c r="AP68" i="10"/>
  <c r="BM80" i="10"/>
  <c r="AJ95" i="14"/>
  <c r="W95" i="14"/>
  <c r="AJ107" i="14"/>
  <c r="E63" i="22"/>
  <c r="AT91" i="14"/>
  <c r="O91" i="14" a="1"/>
  <c r="O91" i="14" s="1"/>
  <c r="AD91" i="14"/>
  <c r="Q91" i="14"/>
  <c r="CF64" i="10"/>
  <c r="AJ87" i="14"/>
  <c r="W87" i="14"/>
  <c r="AU87" i="14"/>
  <c r="Z87" i="14"/>
  <c r="T59" i="19" s="1"/>
  <c r="AM87" i="14"/>
  <c r="AO56" i="10"/>
  <c r="BL56" i="10"/>
  <c r="R83" i="14"/>
  <c r="AE83" i="14"/>
  <c r="L51" i="35"/>
  <c r="BM52" i="10"/>
  <c r="AP52" i="10"/>
  <c r="AU79" i="14"/>
  <c r="Z79" i="14"/>
  <c r="T51" i="19" s="1"/>
  <c r="AM79" i="14"/>
  <c r="BQ49" i="10"/>
  <c r="AT49" i="10"/>
  <c r="V75" i="14"/>
  <c r="AI75" i="14"/>
  <c r="AL71" i="14"/>
  <c r="Y71" i="14"/>
  <c r="CF44" i="10"/>
  <c r="AU67" i="14"/>
  <c r="AM67" i="14"/>
  <c r="Z67" i="14"/>
  <c r="T39" i="19" s="1"/>
  <c r="L35" i="35"/>
  <c r="BM36" i="10"/>
  <c r="AP36" i="10"/>
  <c r="AT63" i="14"/>
  <c r="O63" i="14" a="1"/>
  <c r="O63" i="14" s="1"/>
  <c r="E35" i="22"/>
  <c r="Q63" i="14"/>
  <c r="AD63" i="14"/>
  <c r="BL32" i="10"/>
  <c r="AO32" i="10"/>
  <c r="AU59" i="14"/>
  <c r="Z59" i="14"/>
  <c r="T31" i="19" s="1"/>
  <c r="AM59" i="14"/>
  <c r="BO29" i="10"/>
  <c r="AR29" i="10"/>
  <c r="BL28" i="10"/>
  <c r="AO28" i="10"/>
  <c r="AG55" i="14"/>
  <c r="T55" i="14"/>
  <c r="BN25" i="10"/>
  <c r="AQ25" i="10"/>
  <c r="T51" i="14"/>
  <c r="AG51" i="14"/>
  <c r="E19" i="22"/>
  <c r="AT47" i="14"/>
  <c r="O47" i="14" a="1"/>
  <c r="O47" i="14" s="1"/>
  <c r="AD47" i="14"/>
  <c r="Q47" i="14"/>
  <c r="BQ17" i="10"/>
  <c r="AT17" i="10"/>
  <c r="X43" i="14"/>
  <c r="AU43" i="14"/>
  <c r="Z43" i="14"/>
  <c r="T15" i="19" s="1"/>
  <c r="AU39" i="14"/>
  <c r="Z39" i="14"/>
  <c r="T11" i="19" s="1"/>
  <c r="CF12" i="10"/>
  <c r="L7" i="35"/>
  <c r="AP8" i="10"/>
  <c r="CF8" i="10"/>
  <c r="BN75" i="8"/>
  <c r="AQ75" i="8"/>
  <c r="BN87" i="8"/>
  <c r="Y101" i="5"/>
  <c r="AL101" i="5"/>
  <c r="AL113" i="5"/>
  <c r="CF74" i="8"/>
  <c r="U97" i="5"/>
  <c r="AH97" i="5"/>
  <c r="AH109" i="5"/>
  <c r="AT97" i="5"/>
  <c r="O97" i="5" a="1"/>
  <c r="O97" i="5" s="1"/>
  <c r="D69" i="22"/>
  <c r="AD97" i="5"/>
  <c r="Q97" i="5"/>
  <c r="AD109" i="5"/>
  <c r="I65" i="35"/>
  <c r="BM66" i="8"/>
  <c r="AP66" i="8"/>
  <c r="BM78" i="8"/>
  <c r="AH93" i="5"/>
  <c r="U93" i="5"/>
  <c r="AH105" i="5"/>
  <c r="BQ63" i="8"/>
  <c r="AT63" i="8"/>
  <c r="I61" i="35"/>
  <c r="BM62" i="8"/>
  <c r="AP62" i="8"/>
  <c r="AT89" i="5"/>
  <c r="D61" i="22"/>
  <c r="O89" i="5" a="1"/>
  <c r="O89" i="5" s="1"/>
  <c r="Q89" i="5"/>
  <c r="AD89" i="5"/>
  <c r="AL85" i="5"/>
  <c r="Y85" i="5"/>
  <c r="U85" i="5"/>
  <c r="AH85" i="5"/>
  <c r="BL54" i="8"/>
  <c r="AO54" i="8"/>
  <c r="X81" i="5"/>
  <c r="AK81" i="5"/>
  <c r="O77" i="5" a="1"/>
  <c r="O77" i="5" s="1"/>
  <c r="D49" i="22"/>
  <c r="AT77" i="5"/>
  <c r="AD77" i="5"/>
  <c r="Q77" i="5"/>
  <c r="AE77" i="5"/>
  <c r="R77" i="5"/>
  <c r="AT47" i="8"/>
  <c r="BQ47" i="8"/>
  <c r="BL46" i="8"/>
  <c r="AO46" i="8"/>
  <c r="Y73" i="5"/>
  <c r="AL73" i="5"/>
  <c r="BO43" i="8"/>
  <c r="AR43" i="8"/>
  <c r="U69" i="5"/>
  <c r="AH69" i="5"/>
  <c r="R65" i="5"/>
  <c r="AE65" i="5"/>
  <c r="U65" i="5"/>
  <c r="AH65" i="5"/>
  <c r="AR35" i="8"/>
  <c r="BO35" i="8"/>
  <c r="R61" i="5"/>
  <c r="AE61" i="5"/>
  <c r="AL57" i="5"/>
  <c r="Y57" i="5"/>
  <c r="CF30" i="8"/>
  <c r="AE53" i="5"/>
  <c r="R53" i="5"/>
  <c r="BN23" i="8"/>
  <c r="AQ23" i="8"/>
  <c r="BL22" i="8"/>
  <c r="AO22" i="8"/>
  <c r="X49" i="5"/>
  <c r="AK49" i="5"/>
  <c r="Y45" i="5"/>
  <c r="AL45" i="5"/>
  <c r="AG45" i="5"/>
  <c r="T45" i="5"/>
  <c r="T41" i="5"/>
  <c r="AQ11" i="8"/>
  <c r="R37" i="5"/>
  <c r="U33" i="5"/>
  <c r="V33" i="5"/>
  <c r="AT76" i="10"/>
  <c r="BQ76" i="10"/>
  <c r="BQ88" i="10"/>
  <c r="W94" i="14"/>
  <c r="AJ94" i="14"/>
  <c r="AJ106" i="14"/>
  <c r="AK94" i="14"/>
  <c r="X94" i="14"/>
  <c r="AK106" i="14"/>
  <c r="BL63" i="10"/>
  <c r="AO63" i="10"/>
  <c r="AG90" i="14"/>
  <c r="T90" i="14"/>
  <c r="V86" i="14"/>
  <c r="AI86" i="14"/>
  <c r="W62" i="14"/>
  <c r="AJ62" i="14"/>
  <c r="T62" i="14"/>
  <c r="AG62" i="14"/>
  <c r="BL31" i="10"/>
  <c r="AO31" i="10"/>
  <c r="X58" i="14"/>
  <c r="AK58" i="14"/>
  <c r="Y76" i="5"/>
  <c r="AL76" i="5"/>
  <c r="CF49" i="8"/>
  <c r="I40" i="35"/>
  <c r="BM41" i="8"/>
  <c r="AP41" i="8"/>
  <c r="AF68" i="5"/>
  <c r="S68" i="5"/>
  <c r="I20" i="35"/>
  <c r="AP21" i="8"/>
  <c r="BM21" i="8"/>
  <c r="X48" i="5"/>
  <c r="AK48" i="5"/>
  <c r="U44" i="5"/>
  <c r="AH44" i="5"/>
  <c r="W40" i="5"/>
  <c r="D12" i="22"/>
  <c r="AT40" i="5"/>
  <c r="O40" i="5" a="1"/>
  <c r="O40" i="5" s="1"/>
  <c r="Q40" i="5"/>
  <c r="X32" i="20"/>
  <c r="AR60" i="15"/>
  <c r="X48" i="19"/>
  <c r="Z48" i="19" s="1"/>
  <c r="AQ48" i="19" s="1"/>
  <c r="AQ76" i="15"/>
  <c r="F48" i="26"/>
  <c r="AN75" i="16"/>
  <c r="AM48" i="23" s="1"/>
  <c r="AA75" i="16"/>
  <c r="F48" i="23" s="1"/>
  <c r="W19" i="22"/>
  <c r="O19" i="22"/>
  <c r="AG51" i="32"/>
  <c r="H38" i="33" s="1"/>
  <c r="AK34" i="35"/>
  <c r="Y78" i="20"/>
  <c r="W78" i="20"/>
  <c r="AH24" i="20"/>
  <c r="AR52" i="17"/>
  <c r="AQ56" i="35"/>
  <c r="AS90" i="32"/>
  <c r="L77" i="33" s="1"/>
  <c r="AC80" i="20"/>
  <c r="AR108" i="16"/>
  <c r="AV48" i="15"/>
  <c r="AI74" i="20"/>
  <c r="AG74" i="20"/>
  <c r="AQ61" i="16"/>
  <c r="AC33" i="19"/>
  <c r="AE33" i="19" s="1"/>
  <c r="AR33" i="19" s="1"/>
  <c r="X23" i="22"/>
  <c r="P23" i="22"/>
  <c r="AI83" i="20"/>
  <c r="AG83" i="20"/>
  <c r="AS87" i="32"/>
  <c r="L74" i="33" s="1"/>
  <c r="AS95" i="32"/>
  <c r="L82" i="33" s="1"/>
  <c r="AS101" i="32"/>
  <c r="L88" i="33" s="1"/>
  <c r="AS110" i="32"/>
  <c r="L97" i="33" s="1"/>
  <c r="AS118" i="32"/>
  <c r="L105" i="33" s="1"/>
  <c r="E50" i="26"/>
  <c r="AN77" i="15"/>
  <c r="AL50" i="23" s="1"/>
  <c r="AA77" i="15"/>
  <c r="E50" i="23" s="1"/>
  <c r="AZ126" i="17"/>
  <c r="AZ136" i="17"/>
  <c r="AV136" i="17"/>
  <c r="AZ134" i="17"/>
  <c r="AV134" i="17"/>
  <c r="AZ135" i="17"/>
  <c r="AV135" i="17"/>
  <c r="AV132" i="17"/>
  <c r="AZ133" i="17"/>
  <c r="AV133" i="17"/>
  <c r="AZ132" i="17"/>
  <c r="AZ130" i="17"/>
  <c r="AV131" i="17"/>
  <c r="AZ129" i="17"/>
  <c r="AV129" i="17"/>
  <c r="AV130" i="17"/>
  <c r="AZ131" i="17"/>
  <c r="BB131" i="17" s="1"/>
  <c r="AZ127" i="17"/>
  <c r="AZ128" i="17"/>
  <c r="AV126" i="17"/>
  <c r="AV127" i="17"/>
  <c r="AV128" i="17"/>
  <c r="AV123" i="17"/>
  <c r="AZ123" i="17"/>
  <c r="AV125" i="17"/>
  <c r="AV124" i="17"/>
  <c r="AZ125" i="17"/>
  <c r="AZ124" i="17"/>
  <c r="AZ122" i="17"/>
  <c r="BB122" i="17" s="1"/>
  <c r="AV122" i="17"/>
  <c r="AV118" i="17"/>
  <c r="AZ119" i="17"/>
  <c r="AV121" i="17"/>
  <c r="AZ118" i="17"/>
  <c r="AV119" i="17"/>
  <c r="AV120" i="17"/>
  <c r="AZ121" i="17"/>
  <c r="AZ120" i="17"/>
  <c r="AZ113" i="17"/>
  <c r="AZ106" i="17"/>
  <c r="BB106" i="17" s="1"/>
  <c r="AZ107" i="17"/>
  <c r="AZ115" i="17"/>
  <c r="AZ111" i="17"/>
  <c r="BB111" i="17" s="1"/>
  <c r="AV112" i="17"/>
  <c r="AV109" i="17"/>
  <c r="AV107" i="17"/>
  <c r="AZ109" i="17"/>
  <c r="AV113" i="17"/>
  <c r="AV108" i="17"/>
  <c r="AZ117" i="17"/>
  <c r="AV106" i="17"/>
  <c r="AZ110" i="17"/>
  <c r="AZ112" i="17"/>
  <c r="AV117" i="17"/>
  <c r="AZ108" i="17"/>
  <c r="AZ114" i="17"/>
  <c r="BB114" i="17" s="1"/>
  <c r="AV110" i="17"/>
  <c r="AV111" i="17"/>
  <c r="AV115" i="17"/>
  <c r="AZ116" i="17"/>
  <c r="AV116" i="17"/>
  <c r="AV114" i="17"/>
  <c r="AV105" i="17"/>
  <c r="AZ105" i="17"/>
  <c r="G29" i="26"/>
  <c r="AN56" i="17"/>
  <c r="AN29" i="23" s="1"/>
  <c r="AA56" i="17"/>
  <c r="G29" i="23" s="1"/>
  <c r="AH52" i="20"/>
  <c r="AR80" i="17"/>
  <c r="AB69" i="20"/>
  <c r="AD69" i="20"/>
  <c r="V30" i="22"/>
  <c r="N30" i="22"/>
  <c r="AN74" i="35"/>
  <c r="AC26" i="20"/>
  <c r="AR54" i="16"/>
  <c r="G42" i="26"/>
  <c r="AA69" i="17"/>
  <c r="G42" i="23" s="1"/>
  <c r="AN69" i="17"/>
  <c r="AN42" i="23" s="1"/>
  <c r="V66" i="5"/>
  <c r="AI66" i="5"/>
  <c r="AE66" i="5"/>
  <c r="R66" i="5"/>
  <c r="S62" i="5"/>
  <c r="AF62" i="5"/>
  <c r="R62" i="5"/>
  <c r="AE62" i="5"/>
  <c r="Y54" i="5"/>
  <c r="AL54" i="5"/>
  <c r="AT24" i="8"/>
  <c r="BQ24" i="8"/>
  <c r="R46" i="5"/>
  <c r="AE46" i="5"/>
  <c r="CF19" i="8"/>
  <c r="AT16" i="8"/>
  <c r="V42" i="5"/>
  <c r="CF15" i="8"/>
  <c r="Y38" i="5"/>
  <c r="V34" i="5"/>
  <c r="W102" i="14"/>
  <c r="AJ102" i="14"/>
  <c r="AJ114" i="14"/>
  <c r="AU102" i="14"/>
  <c r="Z102" i="14"/>
  <c r="T74" i="19" s="1"/>
  <c r="AM102" i="14"/>
  <c r="AM114" i="14"/>
  <c r="AN61" i="35"/>
  <c r="AG30" i="20"/>
  <c r="AI30" i="20"/>
  <c r="G71" i="26"/>
  <c r="AA98" i="17"/>
  <c r="G71" i="23" s="1"/>
  <c r="AN98" i="17"/>
  <c r="AN71" i="23" s="1"/>
  <c r="AN110" i="17"/>
  <c r="AN83" i="23" s="1"/>
  <c r="AV93" i="16"/>
  <c r="AW93" i="16"/>
  <c r="AV43" i="16"/>
  <c r="AZ47" i="17"/>
  <c r="BB47" i="17" s="1"/>
  <c r="AV47" i="17"/>
  <c r="AQ94" i="15"/>
  <c r="X66" i="19"/>
  <c r="Z66" i="19" s="1"/>
  <c r="AQ66" i="19" s="1"/>
  <c r="AQ76" i="17"/>
  <c r="AH48" i="19"/>
  <c r="AJ48" i="19" s="1"/>
  <c r="AS48" i="19" s="1"/>
  <c r="AV100" i="17"/>
  <c r="AW100" i="17"/>
  <c r="BD100" i="17"/>
  <c r="AZ100" i="17"/>
  <c r="N7" i="22"/>
  <c r="W39" i="20"/>
  <c r="Y39" i="20"/>
  <c r="AN28" i="35"/>
  <c r="AK39" i="32"/>
  <c r="W25" i="26"/>
  <c r="Y26" i="33" s="1"/>
  <c r="AA39" i="32"/>
  <c r="AD39" i="32"/>
  <c r="AV57" i="15"/>
  <c r="Y36" i="20"/>
  <c r="W36" i="20"/>
  <c r="W14" i="26"/>
  <c r="Y15" i="33" s="1"/>
  <c r="AK28" i="32"/>
  <c r="AA28" i="32"/>
  <c r="AC45" i="20"/>
  <c r="AE45" i="20" s="1"/>
  <c r="AR45" i="20" s="1"/>
  <c r="AR73" i="16"/>
  <c r="AQ45" i="16"/>
  <c r="AC17" i="19"/>
  <c r="AE17" i="19" s="1"/>
  <c r="AR17" i="19" s="1"/>
  <c r="P63" i="22"/>
  <c r="X63" i="22"/>
  <c r="AG60" i="20"/>
  <c r="AI60" i="20"/>
  <c r="AK65" i="35"/>
  <c r="AC74" i="19"/>
  <c r="AE74" i="19" s="1"/>
  <c r="AR74" i="19" s="1"/>
  <c r="AQ102" i="16"/>
  <c r="AV94" i="16"/>
  <c r="AW94" i="16"/>
  <c r="AN62" i="35"/>
  <c r="AD18" i="20"/>
  <c r="AB18" i="20"/>
  <c r="CF78" i="10"/>
  <c r="X104" i="14"/>
  <c r="AK104" i="14"/>
  <c r="AK116" i="14"/>
  <c r="X105" i="14"/>
  <c r="V104" i="14"/>
  <c r="AI104" i="14"/>
  <c r="AI116" i="14"/>
  <c r="V105" i="14"/>
  <c r="BQ74" i="10"/>
  <c r="AT74" i="10"/>
  <c r="BQ86" i="10"/>
  <c r="L72" i="35"/>
  <c r="BM73" i="10"/>
  <c r="AP73" i="10"/>
  <c r="BM85" i="10"/>
  <c r="T100" i="14"/>
  <c r="AG100" i="14"/>
  <c r="AG112" i="14"/>
  <c r="R96" i="14"/>
  <c r="AE96" i="14"/>
  <c r="AE108" i="14"/>
  <c r="AE92" i="14"/>
  <c r="R92" i="14"/>
  <c r="AT62" i="10"/>
  <c r="BQ62" i="10"/>
  <c r="T88" i="14"/>
  <c r="AG88" i="14"/>
  <c r="AT88" i="14"/>
  <c r="E60" i="22"/>
  <c r="O88" i="14" a="1"/>
  <c r="O88" i="14" s="1"/>
  <c r="Q88" i="14"/>
  <c r="AD88" i="14"/>
  <c r="BN58" i="10"/>
  <c r="AQ58" i="10"/>
  <c r="AL84" i="14"/>
  <c r="Y84" i="14"/>
  <c r="BO54" i="10"/>
  <c r="AR54" i="10"/>
  <c r="AO53" i="10"/>
  <c r="BL53" i="10"/>
  <c r="W80" i="14"/>
  <c r="AJ80" i="14"/>
  <c r="BO50" i="10"/>
  <c r="AR50" i="10"/>
  <c r="X76" i="14"/>
  <c r="AK76" i="14"/>
  <c r="Y72" i="14"/>
  <c r="AL72" i="14"/>
  <c r="AI72" i="14"/>
  <c r="V72" i="14"/>
  <c r="BO42" i="10"/>
  <c r="AR42" i="10"/>
  <c r="S68" i="14"/>
  <c r="AF68" i="14"/>
  <c r="X64" i="14"/>
  <c r="AK64" i="14"/>
  <c r="CF33" i="10"/>
  <c r="U60" i="14"/>
  <c r="AH60" i="14"/>
  <c r="BO30" i="10"/>
  <c r="AR30" i="10"/>
  <c r="L28" i="35"/>
  <c r="BM29" i="10"/>
  <c r="AP29" i="10"/>
  <c r="W56" i="14"/>
  <c r="AJ56" i="14"/>
  <c r="CF25" i="10"/>
  <c r="AL48" i="14"/>
  <c r="Y48" i="14"/>
  <c r="AR18" i="10"/>
  <c r="BO18" i="10"/>
  <c r="BL17" i="10"/>
  <c r="AO17" i="10"/>
  <c r="U44" i="14"/>
  <c r="AH44" i="14"/>
  <c r="AQ14" i="10"/>
  <c r="X40" i="14"/>
  <c r="AU36" i="14"/>
  <c r="Z36" i="14"/>
  <c r="T8" i="19" s="1"/>
  <c r="CF9" i="10"/>
  <c r="BQ76" i="8"/>
  <c r="AT76" i="8"/>
  <c r="BQ88" i="8"/>
  <c r="AO75" i="8"/>
  <c r="BL75" i="8"/>
  <c r="BL87" i="8"/>
  <c r="CF75" i="8"/>
  <c r="BQ72" i="8"/>
  <c r="AT72" i="8"/>
  <c r="BQ84" i="8"/>
  <c r="AH98" i="5"/>
  <c r="U98" i="5"/>
  <c r="AH110" i="5"/>
  <c r="BN68" i="8"/>
  <c r="AQ68" i="8"/>
  <c r="BN80" i="8"/>
  <c r="AG94" i="5"/>
  <c r="T94" i="5"/>
  <c r="AG106" i="5"/>
  <c r="CF67" i="8"/>
  <c r="BN64" i="8"/>
  <c r="AQ64" i="8"/>
  <c r="BL63" i="8"/>
  <c r="AO63" i="8"/>
  <c r="AU90" i="5"/>
  <c r="Z90" i="5"/>
  <c r="O62" i="19" s="1"/>
  <c r="AM90" i="5"/>
  <c r="AT60" i="8"/>
  <c r="BQ60" i="8"/>
  <c r="U86" i="5"/>
  <c r="AH86" i="5"/>
  <c r="CF55" i="8"/>
  <c r="S78" i="5"/>
  <c r="AF78" i="5"/>
  <c r="AJ74" i="5"/>
  <c r="W74" i="5"/>
  <c r="S74" i="5"/>
  <c r="AF74" i="5"/>
  <c r="U70" i="5"/>
  <c r="AH70" i="5"/>
  <c r="AG70" i="5"/>
  <c r="T70" i="5"/>
  <c r="BN40" i="8"/>
  <c r="AQ40" i="8"/>
  <c r="AO31" i="8"/>
  <c r="BL31" i="8"/>
  <c r="U58" i="5"/>
  <c r="AH58" i="5"/>
  <c r="AU50" i="5"/>
  <c r="Z50" i="5"/>
  <c r="O22" i="19" s="1"/>
  <c r="AM50" i="5"/>
  <c r="D22" i="22"/>
  <c r="AT50" i="5"/>
  <c r="O50" i="5" a="1"/>
  <c r="O50" i="5" s="1"/>
  <c r="AD50" i="5"/>
  <c r="Q50" i="5"/>
  <c r="BL20" i="8"/>
  <c r="AO20" i="8"/>
  <c r="R47" i="5"/>
  <c r="AE47" i="5"/>
  <c r="V35" i="5"/>
  <c r="I60" i="35"/>
  <c r="AE60" i="35" s="1"/>
  <c r="AP61" i="8"/>
  <c r="BM61" i="8"/>
  <c r="AU88" i="5"/>
  <c r="AM88" i="5"/>
  <c r="Z88" i="5"/>
  <c r="O60" i="19" s="1"/>
  <c r="R80" i="5"/>
  <c r="AE80" i="5"/>
  <c r="AI80" i="5"/>
  <c r="V80" i="5"/>
  <c r="W61" i="22"/>
  <c r="O61" i="22"/>
  <c r="AH22" i="20"/>
  <c r="AR50" i="17"/>
  <c r="AV74" i="17"/>
  <c r="AZ74" i="17"/>
  <c r="W45" i="26"/>
  <c r="Y46" i="33" s="1"/>
  <c r="AA59" i="32"/>
  <c r="AK59" i="32"/>
  <c r="AD59" i="32"/>
  <c r="AQ81" i="15"/>
  <c r="X53" i="19"/>
  <c r="Z53" i="19" s="1"/>
  <c r="AQ53" i="19" s="1"/>
  <c r="AQ19" i="35"/>
  <c r="AH59" i="20"/>
  <c r="AR87" i="17"/>
  <c r="AV54" i="15"/>
  <c r="W55" i="26"/>
  <c r="Y56" i="33" s="1"/>
  <c r="AK69" i="32"/>
  <c r="AA69" i="32"/>
  <c r="AG48" i="32"/>
  <c r="H35" i="33" s="1"/>
  <c r="N71" i="22"/>
  <c r="V71" i="22"/>
  <c r="V83" i="22"/>
  <c r="F65" i="26"/>
  <c r="AN92" i="16"/>
  <c r="AM65" i="23" s="1"/>
  <c r="AA92" i="16"/>
  <c r="F65" i="23" s="1"/>
  <c r="AV40" i="16"/>
  <c r="AQ41" i="17"/>
  <c r="AH13" i="19"/>
  <c r="AJ13" i="19" s="1"/>
  <c r="AS13" i="19" s="1"/>
  <c r="AQ21" i="35"/>
  <c r="AQ45" i="35"/>
  <c r="AS61" i="32"/>
  <c r="L48" i="33" s="1"/>
  <c r="AK44" i="35"/>
  <c r="V52" i="22"/>
  <c r="N52" i="22"/>
  <c r="AD53" i="20"/>
  <c r="AB53" i="20"/>
  <c r="AB49" i="20"/>
  <c r="AD49" i="20"/>
  <c r="O13" i="22"/>
  <c r="AD73" i="20"/>
  <c r="AB73" i="20"/>
  <c r="AQ85" i="15"/>
  <c r="X57" i="19"/>
  <c r="Z57" i="19" s="1"/>
  <c r="AQ57" i="19" s="1"/>
  <c r="V59" i="22"/>
  <c r="N59" i="22"/>
  <c r="F23" i="26"/>
  <c r="AN50" i="16"/>
  <c r="AM23" i="23" s="1"/>
  <c r="AA50" i="16"/>
  <c r="F23" i="23" s="1"/>
  <c r="X49" i="22"/>
  <c r="P49" i="22"/>
  <c r="AF75" i="5"/>
  <c r="S75" i="5"/>
  <c r="AU75" i="5"/>
  <c r="AM75" i="5"/>
  <c r="Z75" i="5"/>
  <c r="O47" i="19" s="1"/>
  <c r="AO40" i="8"/>
  <c r="BL40" i="8"/>
  <c r="AF67" i="5"/>
  <c r="S67" i="5"/>
  <c r="AH55" i="5"/>
  <c r="U55" i="5"/>
  <c r="T55" i="5"/>
  <c r="AG55" i="5"/>
  <c r="AT25" i="8"/>
  <c r="BQ25" i="8"/>
  <c r="AO24" i="8"/>
  <c r="BL24" i="8"/>
  <c r="U51" i="5"/>
  <c r="AH51" i="5"/>
  <c r="T43" i="5"/>
  <c r="W39" i="5"/>
  <c r="AQ60" i="10"/>
  <c r="BN60" i="10"/>
  <c r="AQ56" i="10"/>
  <c r="BN56" i="10"/>
  <c r="T78" i="14"/>
  <c r="AG78" i="14"/>
  <c r="O78" i="14" a="1"/>
  <c r="O78" i="14" s="1"/>
  <c r="E50" i="22"/>
  <c r="AT78" i="14"/>
  <c r="AD78" i="14"/>
  <c r="Q78" i="14"/>
  <c r="Y42" i="14"/>
  <c r="T42" i="14"/>
  <c r="W36" i="5"/>
  <c r="E46" i="26"/>
  <c r="AN73" i="15"/>
  <c r="AL46" i="23" s="1"/>
  <c r="AA73" i="15"/>
  <c r="E46" i="23" s="1"/>
  <c r="X61" i="19"/>
  <c r="Z61" i="19" s="1"/>
  <c r="AQ61" i="19" s="1"/>
  <c r="AQ89" i="15"/>
  <c r="AC87" i="20"/>
  <c r="AR115" i="16"/>
  <c r="AN39" i="35"/>
  <c r="W40" i="26"/>
  <c r="Y41" i="33" s="1"/>
  <c r="AA54" i="32"/>
  <c r="AD54" i="32"/>
  <c r="AK54" i="32"/>
  <c r="E19" i="26"/>
  <c r="AA46" i="15"/>
  <c r="E19" i="23" s="1"/>
  <c r="AN46" i="15"/>
  <c r="AL19" i="23" s="1"/>
  <c r="AQ16" i="35"/>
  <c r="BE84" i="17"/>
  <c r="BA84" i="17"/>
  <c r="X17" i="19"/>
  <c r="Z17" i="19" s="1"/>
  <c r="AQ17" i="19" s="1"/>
  <c r="AQ45" i="15"/>
  <c r="X39" i="19"/>
  <c r="Z39" i="19" s="1"/>
  <c r="AQ39" i="19" s="1"/>
  <c r="AQ67" i="15"/>
  <c r="AC44" i="20"/>
  <c r="AR72" i="16"/>
  <c r="AC32" i="19"/>
  <c r="AE32" i="19" s="1"/>
  <c r="AR32" i="19" s="1"/>
  <c r="AQ60" i="16"/>
  <c r="AD38" i="32"/>
  <c r="W24" i="26"/>
  <c r="Y25" i="33" s="1"/>
  <c r="AK38" i="32"/>
  <c r="AA38" i="32"/>
  <c r="P42" i="22"/>
  <c r="X42" i="22"/>
  <c r="AQ66" i="35"/>
  <c r="F30" i="26"/>
  <c r="AA57" i="16"/>
  <c r="F30" i="23" s="1"/>
  <c r="AN57" i="16"/>
  <c r="AM30" i="23" s="1"/>
  <c r="O5" i="22"/>
  <c r="X39" i="22"/>
  <c r="P39" i="22"/>
  <c r="AV64" i="17"/>
  <c r="AZ64" i="17"/>
  <c r="BB64" i="17" s="1"/>
  <c r="AH68" i="20"/>
  <c r="AR96" i="17"/>
  <c r="AG52" i="32"/>
  <c r="H39" i="33" s="1"/>
  <c r="E34" i="26"/>
  <c r="AA61" i="15"/>
  <c r="E34" i="23" s="1"/>
  <c r="AN61" i="15"/>
  <c r="AL34" i="23" s="1"/>
  <c r="X43" i="20"/>
  <c r="AR71" i="15"/>
  <c r="AQ42" i="16"/>
  <c r="AC14" i="19"/>
  <c r="AE14" i="19" s="1"/>
  <c r="AR14" i="19" s="1"/>
  <c r="AV53" i="17"/>
  <c r="AZ53" i="17"/>
  <c r="BB53" i="17" s="1"/>
  <c r="T101" i="14"/>
  <c r="AG101" i="14"/>
  <c r="AG113" i="14"/>
  <c r="X101" i="14"/>
  <c r="AK101" i="14"/>
  <c r="AK113" i="14"/>
  <c r="W97" i="14"/>
  <c r="AJ97" i="14"/>
  <c r="AJ109" i="14"/>
  <c r="AT93" i="14"/>
  <c r="O93" i="14" a="1"/>
  <c r="O93" i="14" s="1"/>
  <c r="E65" i="22"/>
  <c r="AD93" i="14"/>
  <c r="Q93" i="14"/>
  <c r="AD105" i="14"/>
  <c r="S89" i="14"/>
  <c r="AF89" i="14"/>
  <c r="CF62" i="10"/>
  <c r="W85" i="14"/>
  <c r="AJ85" i="14"/>
  <c r="T81" i="14"/>
  <c r="AG81" i="14"/>
  <c r="CF54" i="10"/>
  <c r="BN51" i="10"/>
  <c r="AQ51" i="10"/>
  <c r="AE77" i="14"/>
  <c r="R77" i="14"/>
  <c r="AL77" i="14"/>
  <c r="Y77" i="14"/>
  <c r="AT47" i="10"/>
  <c r="BQ47" i="10"/>
  <c r="X73" i="14"/>
  <c r="AK73" i="14"/>
  <c r="AK69" i="14"/>
  <c r="X69" i="14"/>
  <c r="AU69" i="14"/>
  <c r="Z69" i="14"/>
  <c r="T41" i="19" s="1"/>
  <c r="AM69" i="14"/>
  <c r="AK65" i="14"/>
  <c r="X65" i="14"/>
  <c r="AU61" i="14"/>
  <c r="Z61" i="14"/>
  <c r="T33" i="19" s="1"/>
  <c r="AM61" i="14"/>
  <c r="O57" i="14" a="1"/>
  <c r="O57" i="14" s="1"/>
  <c r="E29" i="22"/>
  <c r="AT57" i="14"/>
  <c r="AD57" i="14"/>
  <c r="Q57" i="14"/>
  <c r="W57" i="14"/>
  <c r="AJ57" i="14"/>
  <c r="L25" i="35"/>
  <c r="BM26" i="10"/>
  <c r="AP26" i="10"/>
  <c r="Y53" i="14"/>
  <c r="AL53" i="14"/>
  <c r="W49" i="14"/>
  <c r="AJ49" i="14"/>
  <c r="CF22" i="10"/>
  <c r="AT19" i="10"/>
  <c r="BQ19" i="10"/>
  <c r="AK45" i="14"/>
  <c r="X45" i="14"/>
  <c r="AO14" i="10"/>
  <c r="V41" i="14"/>
  <c r="U37" i="14"/>
  <c r="AR7" i="10"/>
  <c r="S33" i="14"/>
  <c r="R33" i="14"/>
  <c r="BL76" i="8"/>
  <c r="AO76" i="8"/>
  <c r="BL88" i="8"/>
  <c r="Y103" i="5"/>
  <c r="AL103" i="5"/>
  <c r="AL115" i="5"/>
  <c r="BO73" i="8"/>
  <c r="AR73" i="8"/>
  <c r="BO85" i="8"/>
  <c r="AF99" i="5"/>
  <c r="S99" i="5"/>
  <c r="AF111" i="5"/>
  <c r="BN69" i="8"/>
  <c r="AQ69" i="8"/>
  <c r="BN81" i="8"/>
  <c r="X95" i="5"/>
  <c r="AK95" i="5"/>
  <c r="AK107" i="5"/>
  <c r="CF68" i="8"/>
  <c r="BL64" i="8"/>
  <c r="AO64" i="8"/>
  <c r="CF64" i="8"/>
  <c r="O87" i="5" a="1"/>
  <c r="O87" i="5" s="1"/>
  <c r="D59" i="22"/>
  <c r="AT87" i="5"/>
  <c r="Q87" i="5"/>
  <c r="AD87" i="5"/>
  <c r="CF60" i="8"/>
  <c r="AE83" i="5"/>
  <c r="R83" i="5"/>
  <c r="BQ53" i="8"/>
  <c r="AT53" i="8"/>
  <c r="AF79" i="5"/>
  <c r="S79" i="5"/>
  <c r="BO45" i="8"/>
  <c r="AR45" i="8"/>
  <c r="U71" i="5"/>
  <c r="AH71" i="5"/>
  <c r="AG63" i="5"/>
  <c r="T63" i="5"/>
  <c r="W63" i="5"/>
  <c r="AJ63" i="5"/>
  <c r="BO33" i="8"/>
  <c r="AR33" i="8"/>
  <c r="BL32" i="8"/>
  <c r="AO32" i="8"/>
  <c r="V59" i="5"/>
  <c r="AI59" i="5"/>
  <c r="BL71" i="10"/>
  <c r="AO71" i="10"/>
  <c r="BL83" i="10"/>
  <c r="U98" i="14"/>
  <c r="AH98" i="14"/>
  <c r="AH110" i="14"/>
  <c r="AT82" i="14"/>
  <c r="O82" i="14" a="1"/>
  <c r="O82" i="14" s="1"/>
  <c r="E54" i="22"/>
  <c r="Q82" i="14"/>
  <c r="AD82" i="14"/>
  <c r="BN52" i="10"/>
  <c r="AQ52" i="10"/>
  <c r="R66" i="14"/>
  <c r="AE66" i="14"/>
  <c r="CF39" i="10"/>
  <c r="T38" i="14"/>
  <c r="I32" i="35"/>
  <c r="BM33" i="8"/>
  <c r="AP33" i="8"/>
  <c r="X60" i="5"/>
  <c r="AK60" i="5"/>
  <c r="AK52" i="5"/>
  <c r="X52" i="5"/>
  <c r="BG76" i="6"/>
  <c r="AJ76" i="6"/>
  <c r="BG88" i="6"/>
  <c r="CE8" i="6"/>
  <c r="AK8" i="6"/>
  <c r="BU11" i="6"/>
  <c r="AA11" i="6"/>
  <c r="BW12" i="6"/>
  <c r="AC12" i="6"/>
  <c r="CA14" i="6"/>
  <c r="AG14" i="6"/>
  <c r="BU15" i="6"/>
  <c r="AA15" i="6"/>
  <c r="BW16" i="6"/>
  <c r="AC16" i="6"/>
  <c r="CA18" i="6"/>
  <c r="BD18" i="6"/>
  <c r="AG18" i="6"/>
  <c r="AX19" i="6"/>
  <c r="BU19" i="6"/>
  <c r="AA19" i="6"/>
  <c r="AZ20" i="6"/>
  <c r="BW20" i="6"/>
  <c r="AC20" i="6"/>
  <c r="BB21" i="6"/>
  <c r="BY21" i="6"/>
  <c r="AE21" i="6"/>
  <c r="AV22" i="6"/>
  <c r="AO49" i="4" s="1"/>
  <c r="Y22" i="6"/>
  <c r="AB49" i="4" s="1"/>
  <c r="H21" i="19" s="1"/>
  <c r="CA22" i="6"/>
  <c r="BD22" i="6"/>
  <c r="AG22" i="6"/>
  <c r="BW24" i="6"/>
  <c r="AZ24" i="6"/>
  <c r="AC24" i="6"/>
  <c r="AV26" i="6"/>
  <c r="AO53" i="4" s="1"/>
  <c r="Y26" i="6"/>
  <c r="AB53" i="4" s="1"/>
  <c r="H25" i="19" s="1"/>
  <c r="BU27" i="6"/>
  <c r="AX27" i="6"/>
  <c r="AA27" i="6"/>
  <c r="BH28" i="6"/>
  <c r="CE28" i="6"/>
  <c r="AK28" i="6"/>
  <c r="AX31" i="6"/>
  <c r="BU31" i="6"/>
  <c r="AA31" i="6"/>
  <c r="AZ32" i="6"/>
  <c r="BW32" i="6"/>
  <c r="AC32" i="6"/>
  <c r="BB33" i="6"/>
  <c r="BY33" i="6"/>
  <c r="AE33" i="6"/>
  <c r="AX35" i="6"/>
  <c r="BU35" i="6"/>
  <c r="AA35" i="6"/>
  <c r="AZ36" i="6"/>
  <c r="BW36" i="6"/>
  <c r="AC36" i="6"/>
  <c r="AV38" i="6"/>
  <c r="AO65" i="4" s="1"/>
  <c r="Y38" i="6"/>
  <c r="AB65" i="4" s="1"/>
  <c r="H37" i="19" s="1"/>
  <c r="AX39" i="6"/>
  <c r="BU39" i="6"/>
  <c r="AA39" i="6"/>
  <c r="CE40" i="6"/>
  <c r="BH40" i="6"/>
  <c r="AK40" i="6"/>
  <c r="BY41" i="6"/>
  <c r="BB41" i="6"/>
  <c r="AE41" i="6"/>
  <c r="AX43" i="6"/>
  <c r="BU43" i="6"/>
  <c r="AA43" i="6"/>
  <c r="BF43" i="6"/>
  <c r="CC43" i="6"/>
  <c r="AI43" i="6"/>
  <c r="CE44" i="6"/>
  <c r="BH44" i="6"/>
  <c r="AK44" i="6"/>
  <c r="CA46" i="6"/>
  <c r="BD46" i="6"/>
  <c r="AG46" i="6"/>
  <c r="BH48" i="6"/>
  <c r="CE48" i="6"/>
  <c r="AK48" i="6"/>
  <c r="CE52" i="6"/>
  <c r="AK52" i="6"/>
  <c r="BH52" i="6"/>
  <c r="BY53" i="6"/>
  <c r="AE53" i="6"/>
  <c r="BB53" i="6"/>
  <c r="CE56" i="6"/>
  <c r="BH56" i="6"/>
  <c r="AK56" i="6"/>
  <c r="AV58" i="6"/>
  <c r="AO85" i="4" s="1"/>
  <c r="Y58" i="6"/>
  <c r="AB85" i="4" s="1"/>
  <c r="H57" i="19" s="1"/>
  <c r="AX59" i="6"/>
  <c r="BU59" i="6"/>
  <c r="AA59" i="6"/>
  <c r="BY61" i="6"/>
  <c r="BB61" i="6"/>
  <c r="AE61" i="6"/>
  <c r="BU63" i="6"/>
  <c r="AX63" i="6"/>
  <c r="AA63" i="6"/>
  <c r="BF63" i="6"/>
  <c r="CC63" i="6"/>
  <c r="AI63" i="6"/>
  <c r="AZ64" i="6"/>
  <c r="BW64" i="6"/>
  <c r="AC64" i="6"/>
  <c r="BD66" i="6"/>
  <c r="CA66" i="6"/>
  <c r="AG66" i="6"/>
  <c r="BD78" i="6"/>
  <c r="AX67" i="6"/>
  <c r="AA67" i="6"/>
  <c r="AX79" i="6"/>
  <c r="BF67" i="6"/>
  <c r="AI67" i="6"/>
  <c r="BF79" i="6"/>
  <c r="BD74" i="6"/>
  <c r="AG74" i="6"/>
  <c r="BD86" i="6"/>
  <c r="AX75" i="6"/>
  <c r="AA75" i="6"/>
  <c r="AX87" i="6"/>
  <c r="BF75" i="6"/>
  <c r="AI75" i="6"/>
  <c r="BF87" i="6"/>
  <c r="AZ76" i="6"/>
  <c r="AC76" i="6"/>
  <c r="AZ88" i="6"/>
  <c r="BH76" i="6"/>
  <c r="AK76" i="6"/>
  <c r="BH88" i="6"/>
  <c r="BY77" i="6"/>
  <c r="BB77" i="6"/>
  <c r="AE77" i="6"/>
  <c r="BB89" i="6"/>
  <c r="BY78" i="6"/>
  <c r="AE78" i="6"/>
  <c r="AQ58" i="17"/>
  <c r="AH30" i="19"/>
  <c r="AJ30" i="19" s="1"/>
  <c r="AS30" i="19" s="1"/>
  <c r="AH38" i="19"/>
  <c r="AJ38" i="19" s="1"/>
  <c r="AS38" i="19" s="1"/>
  <c r="AQ66" i="17"/>
  <c r="AH35" i="20"/>
  <c r="AR63" i="17"/>
  <c r="BE87" i="17"/>
  <c r="BA87" i="17"/>
  <c r="X42" i="19"/>
  <c r="Z42" i="19" s="1"/>
  <c r="AQ42" i="19" s="1"/>
  <c r="AQ70" i="15"/>
  <c r="Y74" i="20"/>
  <c r="W74" i="20"/>
  <c r="AG64" i="20"/>
  <c r="AI64" i="20"/>
  <c r="AQ59" i="15"/>
  <c r="X31" i="19"/>
  <c r="Z31" i="19" s="1"/>
  <c r="AQ31" i="19" s="1"/>
  <c r="AC36" i="20"/>
  <c r="AR64" i="16"/>
  <c r="X38" i="20"/>
  <c r="Z38" i="20" s="1"/>
  <c r="AQ38" i="20" s="1"/>
  <c r="AR66" i="15"/>
  <c r="AV104" i="15"/>
  <c r="AW104" i="15"/>
  <c r="AG31" i="20"/>
  <c r="AI31" i="20"/>
  <c r="X71" i="22"/>
  <c r="P71" i="22"/>
  <c r="X83" i="22"/>
  <c r="AC85" i="20"/>
  <c r="AE85" i="20" s="1"/>
  <c r="AR85" i="20" s="1"/>
  <c r="AR113" i="16"/>
  <c r="P20" i="22"/>
  <c r="X20" i="22"/>
  <c r="Y33" i="20"/>
  <c r="BC33" i="20" s="1"/>
  <c r="W33" i="20"/>
  <c r="E55" i="26"/>
  <c r="AN82" i="15"/>
  <c r="AL55" i="23" s="1"/>
  <c r="AA82" i="15"/>
  <c r="E55" i="23" s="1"/>
  <c r="E20" i="26"/>
  <c r="AA47" i="15"/>
  <c r="E20" i="23" s="1"/>
  <c r="AN47" i="15"/>
  <c r="AL20" i="23" s="1"/>
  <c r="AC82" i="20"/>
  <c r="AE82" i="20" s="1"/>
  <c r="AR82" i="20" s="1"/>
  <c r="AR110" i="16"/>
  <c r="W46" i="22"/>
  <c r="O46" i="22"/>
  <c r="W62" i="26"/>
  <c r="Y63" i="33" s="1"/>
  <c r="AK76" i="32"/>
  <c r="AD76" i="32"/>
  <c r="AA76" i="32"/>
  <c r="BN72" i="10"/>
  <c r="AQ72" i="10"/>
  <c r="BN84" i="10"/>
  <c r="E42" i="22"/>
  <c r="AT70" i="14"/>
  <c r="O70" i="14" a="1"/>
  <c r="O70" i="14" s="1"/>
  <c r="Q70" i="14"/>
  <c r="AD70" i="14"/>
  <c r="AL70" i="14"/>
  <c r="Y70" i="14"/>
  <c r="AT32" i="10"/>
  <c r="BQ32" i="10"/>
  <c r="BN28" i="10"/>
  <c r="AQ28" i="10"/>
  <c r="AJ50" i="14"/>
  <c r="W50" i="14"/>
  <c r="L6" i="35"/>
  <c r="AP7" i="10"/>
  <c r="T34" i="14"/>
  <c r="AE96" i="5"/>
  <c r="R96" i="5"/>
  <c r="AE108" i="5"/>
  <c r="V96" i="5"/>
  <c r="AI96" i="5"/>
  <c r="AI108" i="5"/>
  <c r="U92" i="5"/>
  <c r="AH92" i="5"/>
  <c r="AH6" i="19"/>
  <c r="AJ6" i="19" s="1"/>
  <c r="AS6" i="19" s="1"/>
  <c r="AQ34" i="17"/>
  <c r="AH62" i="20"/>
  <c r="AR90" i="17"/>
  <c r="X69" i="20"/>
  <c r="Z69" i="20" s="1"/>
  <c r="AQ69" i="20" s="1"/>
  <c r="AR97" i="15"/>
  <c r="AC43" i="20"/>
  <c r="AR71" i="16"/>
  <c r="F24" i="26"/>
  <c r="AA51" i="16"/>
  <c r="F24" i="23" s="1"/>
  <c r="AN51" i="16"/>
  <c r="AM24" i="23" s="1"/>
  <c r="AI27" i="20"/>
  <c r="BE27" i="20" s="1"/>
  <c r="AG27" i="20"/>
  <c r="AH51" i="20"/>
  <c r="AR79" i="17"/>
  <c r="V34" i="22"/>
  <c r="N34" i="22"/>
  <c r="AW86" i="15"/>
  <c r="AV86" i="15"/>
  <c r="AZ68" i="17"/>
  <c r="BB68" i="17" s="1"/>
  <c r="AV68" i="17"/>
  <c r="X70" i="20"/>
  <c r="AR98" i="15"/>
  <c r="N21" i="22"/>
  <c r="V21" i="22"/>
  <c r="AQ51" i="15"/>
  <c r="X23" i="19"/>
  <c r="Z23" i="19" s="1"/>
  <c r="AQ23" i="19" s="1"/>
  <c r="W31" i="20"/>
  <c r="Y31" i="20"/>
  <c r="O76" i="22"/>
  <c r="W76" i="22"/>
  <c r="W88" i="22"/>
  <c r="O77" i="22"/>
  <c r="F53" i="26"/>
  <c r="AA80" i="16"/>
  <c r="F53" i="23" s="1"/>
  <c r="AN80" i="16"/>
  <c r="AM53" i="23" s="1"/>
  <c r="AB48" i="20"/>
  <c r="AD48" i="20"/>
  <c r="AV52" i="16"/>
  <c r="X60" i="20"/>
  <c r="AR88" i="15"/>
  <c r="AH66" i="20"/>
  <c r="AR94" i="17"/>
  <c r="AH31" i="19"/>
  <c r="AJ31" i="19" s="1"/>
  <c r="AS31" i="19" s="1"/>
  <c r="AQ59" i="17"/>
  <c r="W69" i="26"/>
  <c r="Y70" i="33" s="1"/>
  <c r="AK83" i="32"/>
  <c r="AA83" i="32"/>
  <c r="AD83" i="32"/>
  <c r="AD95" i="32"/>
  <c r="G13" i="26"/>
  <c r="AA40" i="17"/>
  <c r="G13" i="23" s="1"/>
  <c r="AZ104" i="17"/>
  <c r="BD104" i="17"/>
  <c r="AV104" i="17"/>
  <c r="AW104" i="17"/>
  <c r="X65" i="19"/>
  <c r="Z65" i="19" s="1"/>
  <c r="AQ65" i="19" s="1"/>
  <c r="AQ93" i="15"/>
  <c r="Y30" i="20"/>
  <c r="W30" i="20"/>
  <c r="W79" i="20"/>
  <c r="Y79" i="20"/>
  <c r="W62" i="22"/>
  <c r="O62" i="22"/>
  <c r="G10" i="26"/>
  <c r="AA37" i="17"/>
  <c r="G10" i="23" s="1"/>
  <c r="AK74" i="14"/>
  <c r="X74" i="14"/>
  <c r="AU74" i="14"/>
  <c r="Z74" i="14"/>
  <c r="T46" i="19" s="1"/>
  <c r="AM74" i="14"/>
  <c r="AT54" i="14"/>
  <c r="E26" i="22"/>
  <c r="O54" i="14" a="1"/>
  <c r="O54" i="14" s="1"/>
  <c r="Q54" i="14"/>
  <c r="AD54" i="14"/>
  <c r="CF27" i="10"/>
  <c r="X46" i="14"/>
  <c r="AK46" i="14"/>
  <c r="BL77" i="8"/>
  <c r="AO77" i="8"/>
  <c r="BL89" i="8"/>
  <c r="AO78" i="8"/>
  <c r="AI104" i="5"/>
  <c r="V104" i="5"/>
  <c r="AI116" i="5"/>
  <c r="V105" i="5"/>
  <c r="BN74" i="8"/>
  <c r="AQ74" i="8"/>
  <c r="BN86" i="8"/>
  <c r="AH100" i="5"/>
  <c r="U100" i="5"/>
  <c r="AH112" i="5"/>
  <c r="T84" i="5"/>
  <c r="AG84" i="5"/>
  <c r="T72" i="5"/>
  <c r="AG72" i="5"/>
  <c r="BQ42" i="8"/>
  <c r="AT42" i="8"/>
  <c r="I36" i="35"/>
  <c r="AE36" i="35" s="1"/>
  <c r="BM37" i="8"/>
  <c r="AP37" i="8"/>
  <c r="S64" i="5"/>
  <c r="AF64" i="5"/>
  <c r="CF29" i="8"/>
  <c r="AV100" i="15"/>
  <c r="AW100" i="15"/>
  <c r="O57" i="22"/>
  <c r="W57" i="22"/>
  <c r="F72" i="26"/>
  <c r="AA99" i="16"/>
  <c r="F72" i="23" s="1"/>
  <c r="AN99" i="16"/>
  <c r="AM72" i="23" s="1"/>
  <c r="AN111" i="16"/>
  <c r="AM84" i="23" s="1"/>
  <c r="AV95" i="16"/>
  <c r="AW95" i="16"/>
  <c r="AW83" i="16"/>
  <c r="AV83" i="16"/>
  <c r="O51" i="22"/>
  <c r="W51" i="22"/>
  <c r="W39" i="22"/>
  <c r="O39" i="22"/>
  <c r="AG51" i="20"/>
  <c r="AI51" i="20"/>
  <c r="AV44" i="17"/>
  <c r="AZ44" i="17"/>
  <c r="X76" i="22"/>
  <c r="X64" i="22"/>
  <c r="P64" i="22"/>
  <c r="BA100" i="17"/>
  <c r="BE100" i="17"/>
  <c r="AV41" i="15"/>
  <c r="AC48" i="20"/>
  <c r="AR76" i="16"/>
  <c r="X37" i="22"/>
  <c r="P37" i="22"/>
  <c r="AG68" i="32"/>
  <c r="H55" i="33" s="1"/>
  <c r="E45" i="26"/>
  <c r="AA72" i="15"/>
  <c r="E45" i="23" s="1"/>
  <c r="AN72" i="15"/>
  <c r="AL45" i="23" s="1"/>
  <c r="AH26" i="20"/>
  <c r="AR54" i="17"/>
  <c r="AG80" i="20"/>
  <c r="AI80" i="20"/>
  <c r="AG79" i="32"/>
  <c r="H66" i="33" s="1"/>
  <c r="N35" i="22"/>
  <c r="V35" i="22"/>
  <c r="AR107" i="15"/>
  <c r="X79" i="20"/>
  <c r="AV101" i="17"/>
  <c r="BD101" i="17"/>
  <c r="AZ101" i="17"/>
  <c r="AW101" i="17"/>
  <c r="W56" i="26"/>
  <c r="Y57" i="33" s="1"/>
  <c r="AD70" i="32"/>
  <c r="AK70" i="32"/>
  <c r="AA70" i="32"/>
  <c r="X24" i="20"/>
  <c r="AR52" i="15"/>
  <c r="V40" i="22"/>
  <c r="N40" i="22"/>
  <c r="AD77" i="20"/>
  <c r="AB77" i="20"/>
  <c r="AI75" i="20"/>
  <c r="AG75" i="20"/>
  <c r="W42" i="20"/>
  <c r="Y42" i="20"/>
  <c r="N50" i="22"/>
  <c r="V50" i="22"/>
  <c r="AZ60" i="17"/>
  <c r="BB60" i="17" s="1"/>
  <c r="AV60" i="17"/>
  <c r="Y73" i="20"/>
  <c r="W73" i="20"/>
  <c r="F57" i="26"/>
  <c r="AA84" i="16"/>
  <c r="F57" i="23" s="1"/>
  <c r="AN84" i="16"/>
  <c r="AM57" i="23" s="1"/>
  <c r="G30" i="26"/>
  <c r="AN57" i="17"/>
  <c r="AN30" i="23" s="1"/>
  <c r="AA57" i="17"/>
  <c r="G30" i="23" s="1"/>
  <c r="E6" i="26"/>
  <c r="AA33" i="15"/>
  <c r="E6" i="23" s="1"/>
  <c r="AQ56" i="15"/>
  <c r="X28" i="19"/>
  <c r="Z28" i="19" s="1"/>
  <c r="AQ28" i="19" s="1"/>
  <c r="E69" i="26"/>
  <c r="AA96" i="15"/>
  <c r="E69" i="23" s="1"/>
  <c r="AN96" i="15"/>
  <c r="AL69" i="23" s="1"/>
  <c r="AN108" i="15"/>
  <c r="AL81" i="23" s="1"/>
  <c r="AC9" i="19"/>
  <c r="AE9" i="19" s="1"/>
  <c r="AR9" i="19" s="1"/>
  <c r="AQ37" i="16"/>
  <c r="AI47" i="20"/>
  <c r="AG47" i="20"/>
  <c r="AQ83" i="17"/>
  <c r="AH55" i="19"/>
  <c r="AJ55" i="19" s="1"/>
  <c r="AS55" i="19" s="1"/>
  <c r="E42" i="26"/>
  <c r="AA69" i="15"/>
  <c r="E42" i="23" s="1"/>
  <c r="AN69" i="15"/>
  <c r="AL42" i="23" s="1"/>
  <c r="W50" i="26"/>
  <c r="Y51" i="33" s="1"/>
  <c r="AK64" i="32"/>
  <c r="AA64" i="32"/>
  <c r="F70" i="26"/>
  <c r="AA97" i="16"/>
  <c r="F70" i="23" s="1"/>
  <c r="AN97" i="16"/>
  <c r="AM70" i="23" s="1"/>
  <c r="AN109" i="16"/>
  <c r="AM82" i="23" s="1"/>
  <c r="X62" i="19"/>
  <c r="Z62" i="19" s="1"/>
  <c r="AQ62" i="19" s="1"/>
  <c r="AQ90" i="15"/>
  <c r="W58" i="22"/>
  <c r="O58" i="22"/>
  <c r="G58" i="26"/>
  <c r="AN85" i="17"/>
  <c r="AN58" i="23" s="1"/>
  <c r="AA85" i="17"/>
  <c r="G58" i="23" s="1"/>
  <c r="BN77" i="10"/>
  <c r="AQ77" i="10"/>
  <c r="BN89" i="10"/>
  <c r="AQ78" i="10"/>
  <c r="Y103" i="14"/>
  <c r="AL103" i="14"/>
  <c r="AL115" i="14"/>
  <c r="CF76" i="10"/>
  <c r="BN73" i="10"/>
  <c r="AQ73" i="10"/>
  <c r="BN85" i="10"/>
  <c r="L71" i="35"/>
  <c r="AP72" i="10"/>
  <c r="BM72" i="10"/>
  <c r="BM84" i="10"/>
  <c r="Y99" i="14"/>
  <c r="AL99" i="14"/>
  <c r="AL111" i="14"/>
  <c r="AK95" i="14"/>
  <c r="X95" i="14"/>
  <c r="AK107" i="14"/>
  <c r="BO65" i="10"/>
  <c r="AR65" i="10"/>
  <c r="W91" i="14"/>
  <c r="AJ91" i="14"/>
  <c r="AO60" i="10"/>
  <c r="BL60" i="10"/>
  <c r="S87" i="14"/>
  <c r="AF87" i="14"/>
  <c r="BN57" i="10"/>
  <c r="AQ57" i="10"/>
  <c r="L55" i="35"/>
  <c r="AP56" i="10"/>
  <c r="BM56" i="10"/>
  <c r="AU83" i="14"/>
  <c r="AM83" i="14"/>
  <c r="Z83" i="14"/>
  <c r="T55" i="19" s="1"/>
  <c r="U79" i="14"/>
  <c r="AH79" i="14"/>
  <c r="R75" i="14"/>
  <c r="AE75" i="14"/>
  <c r="AT75" i="14"/>
  <c r="E47" i="22"/>
  <c r="O75" i="14" a="1"/>
  <c r="O75" i="14" s="1"/>
  <c r="Q75" i="14"/>
  <c r="AD75" i="14"/>
  <c r="BQ45" i="10"/>
  <c r="AT45" i="10"/>
  <c r="R71" i="14"/>
  <c r="AE71" i="14"/>
  <c r="U67" i="14"/>
  <c r="AH67" i="14"/>
  <c r="BO37" i="10"/>
  <c r="AR37" i="10"/>
  <c r="R63" i="14"/>
  <c r="AE63" i="14"/>
  <c r="X59" i="14"/>
  <c r="AK59" i="14"/>
  <c r="CF32" i="10"/>
  <c r="L27" i="35"/>
  <c r="BM28" i="10"/>
  <c r="AP28" i="10"/>
  <c r="U55" i="14"/>
  <c r="AH55" i="14"/>
  <c r="BQ25" i="10"/>
  <c r="AT25" i="10"/>
  <c r="U51" i="14"/>
  <c r="AH51" i="14"/>
  <c r="AK51" i="14"/>
  <c r="X51" i="14"/>
  <c r="AL47" i="14"/>
  <c r="Y47" i="14"/>
  <c r="L15" i="35"/>
  <c r="AP16" i="10"/>
  <c r="V43" i="14"/>
  <c r="S39" i="14"/>
  <c r="AQ9" i="10"/>
  <c r="W35" i="14"/>
  <c r="T35" i="14"/>
  <c r="BQ75" i="8"/>
  <c r="AT75" i="8"/>
  <c r="BQ87" i="8"/>
  <c r="AJ101" i="5"/>
  <c r="W101" i="5"/>
  <c r="AJ113" i="5"/>
  <c r="T101" i="5"/>
  <c r="AG101" i="5"/>
  <c r="AG113" i="5"/>
  <c r="BO71" i="8"/>
  <c r="AR71" i="8"/>
  <c r="BO83" i="8"/>
  <c r="Y97" i="5"/>
  <c r="AL97" i="5"/>
  <c r="AL109" i="5"/>
  <c r="T97" i="5"/>
  <c r="AG97" i="5"/>
  <c r="AG109" i="5"/>
  <c r="W93" i="5"/>
  <c r="AJ93" i="5"/>
  <c r="AJ105" i="5"/>
  <c r="AT93" i="5"/>
  <c r="O93" i="5" a="1"/>
  <c r="O93" i="5" s="1"/>
  <c r="D65" i="22"/>
  <c r="Q93" i="5"/>
  <c r="AD93" i="5"/>
  <c r="AD105" i="5"/>
  <c r="BN63" i="8"/>
  <c r="AQ63" i="8"/>
  <c r="R89" i="5"/>
  <c r="AE89" i="5"/>
  <c r="D57" i="22"/>
  <c r="AT85" i="5"/>
  <c r="O85" i="5" a="1"/>
  <c r="O85" i="5" s="1"/>
  <c r="Q85" i="5"/>
  <c r="AD85" i="5"/>
  <c r="CF58" i="8"/>
  <c r="BO55" i="8"/>
  <c r="AR55" i="8"/>
  <c r="I53" i="35"/>
  <c r="BM54" i="8"/>
  <c r="AP54" i="8"/>
  <c r="R81" i="5"/>
  <c r="AE81" i="5"/>
  <c r="V77" i="5"/>
  <c r="AI77" i="5"/>
  <c r="CF50" i="8"/>
  <c r="BO47" i="8"/>
  <c r="AR47" i="8"/>
  <c r="AU73" i="5"/>
  <c r="Z73" i="5"/>
  <c r="O45" i="19" s="1"/>
  <c r="AM73" i="5"/>
  <c r="BQ43" i="8"/>
  <c r="AT43" i="8"/>
  <c r="I41" i="35"/>
  <c r="AE41" i="35" s="1"/>
  <c r="BM42" i="8"/>
  <c r="AP42" i="8"/>
  <c r="AF69" i="5"/>
  <c r="S69" i="5"/>
  <c r="W65" i="5"/>
  <c r="AJ65" i="5"/>
  <c r="V65" i="5"/>
  <c r="AI65" i="5"/>
  <c r="AT35" i="8"/>
  <c r="BQ35" i="8"/>
  <c r="AO34" i="8"/>
  <c r="BL34" i="8"/>
  <c r="AU61" i="5"/>
  <c r="AM61" i="5"/>
  <c r="Z61" i="5"/>
  <c r="O33" i="19" s="1"/>
  <c r="BQ31" i="8"/>
  <c r="AT31" i="8"/>
  <c r="AI57" i="5"/>
  <c r="V57" i="5"/>
  <c r="W53" i="5"/>
  <c r="AJ53" i="5"/>
  <c r="Y53" i="5"/>
  <c r="AL53" i="5"/>
  <c r="BO23" i="8"/>
  <c r="AR23" i="8"/>
  <c r="I21" i="35"/>
  <c r="AP22" i="8"/>
  <c r="BM22" i="8"/>
  <c r="R49" i="5"/>
  <c r="AE49" i="5"/>
  <c r="V45" i="5"/>
  <c r="AI45" i="5"/>
  <c r="CF18" i="8"/>
  <c r="W41" i="5"/>
  <c r="AR11" i="8"/>
  <c r="S37" i="5"/>
  <c r="D5" i="22"/>
  <c r="AT33" i="5"/>
  <c r="O33" i="5" a="1"/>
  <c r="O33" i="5" s="1"/>
  <c r="Q33" i="5"/>
  <c r="CF6" i="8"/>
  <c r="BN76" i="10"/>
  <c r="AQ76" i="10"/>
  <c r="BN88" i="10"/>
  <c r="AO67" i="10"/>
  <c r="BL67" i="10"/>
  <c r="BL79" i="10"/>
  <c r="AT94" i="14"/>
  <c r="O94" i="14" a="1"/>
  <c r="O94" i="14" s="1"/>
  <c r="E66" i="22"/>
  <c r="AD94" i="14"/>
  <c r="Q94" i="14"/>
  <c r="AD106" i="14"/>
  <c r="AU90" i="14"/>
  <c r="Z90" i="14"/>
  <c r="T62" i="19" s="1"/>
  <c r="AM90" i="14"/>
  <c r="E58" i="22"/>
  <c r="AT86" i="14"/>
  <c r="O86" i="14" a="1"/>
  <c r="O86" i="14" s="1"/>
  <c r="Q86" i="14"/>
  <c r="AD86" i="14"/>
  <c r="W86" i="14"/>
  <c r="AJ86" i="14"/>
  <c r="O62" i="14" a="1"/>
  <c r="O62" i="14" s="1"/>
  <c r="E34" i="22"/>
  <c r="Q62" i="14"/>
  <c r="AD62" i="14"/>
  <c r="AT62" i="14"/>
  <c r="Y62" i="14"/>
  <c r="AL62" i="14"/>
  <c r="L30" i="35"/>
  <c r="BM31" i="10"/>
  <c r="AP31" i="10"/>
  <c r="U58" i="14"/>
  <c r="AH58" i="14"/>
  <c r="S76" i="5"/>
  <c r="AF76" i="5"/>
  <c r="AL68" i="5"/>
  <c r="Y68" i="5"/>
  <c r="AF48" i="5"/>
  <c r="S48" i="5"/>
  <c r="D16" i="22"/>
  <c r="AT44" i="5"/>
  <c r="O44" i="5" a="1"/>
  <c r="O44" i="5" s="1"/>
  <c r="Q44" i="5"/>
  <c r="AD44" i="5"/>
  <c r="X40" i="5"/>
  <c r="S40" i="5"/>
  <c r="E33" i="26"/>
  <c r="AA60" i="15"/>
  <c r="E33" i="23" s="1"/>
  <c r="AN60" i="15"/>
  <c r="AL33" i="23" s="1"/>
  <c r="X48" i="20"/>
  <c r="Z48" i="20" s="1"/>
  <c r="AQ48" i="20" s="1"/>
  <c r="AR76" i="15"/>
  <c r="AK11" i="35"/>
  <c r="AK69" i="35"/>
  <c r="AV75" i="16"/>
  <c r="F20" i="26"/>
  <c r="AA47" i="16"/>
  <c r="F20" i="23" s="1"/>
  <c r="AN47" i="16"/>
  <c r="AM20" i="23" s="1"/>
  <c r="AQ43" i="35"/>
  <c r="W37" i="26"/>
  <c r="Y38" i="33" s="1"/>
  <c r="AD51" i="32"/>
  <c r="AK51" i="32"/>
  <c r="AA51" i="32"/>
  <c r="Y66" i="20"/>
  <c r="W66" i="20"/>
  <c r="G25" i="26"/>
  <c r="AA52" i="17"/>
  <c r="G25" i="23" s="1"/>
  <c r="AN52" i="17"/>
  <c r="AN25" i="23" s="1"/>
  <c r="W76" i="26"/>
  <c r="Y77" i="33" s="1"/>
  <c r="AK90" i="32"/>
  <c r="AA90" i="32"/>
  <c r="AD90" i="32"/>
  <c r="AD102" i="32"/>
  <c r="AK70" i="35"/>
  <c r="AC68" i="20"/>
  <c r="AR96" i="16"/>
  <c r="AC49" i="19"/>
  <c r="AE49" i="19" s="1"/>
  <c r="AR49" i="19" s="1"/>
  <c r="AQ77" i="16"/>
  <c r="O33" i="22"/>
  <c r="W33" i="22"/>
  <c r="AH23" i="20"/>
  <c r="AJ23" i="20" s="1"/>
  <c r="AS23" i="20" s="1"/>
  <c r="AR51" i="17"/>
  <c r="AI71" i="20"/>
  <c r="AG71" i="20"/>
  <c r="AG87" i="32"/>
  <c r="H74" i="33" s="1"/>
  <c r="W58" i="26"/>
  <c r="Y59" i="33" s="1"/>
  <c r="AK72" i="32"/>
  <c r="AD72" i="32"/>
  <c r="AA72" i="32"/>
  <c r="AS104" i="32"/>
  <c r="L91" i="33" s="1"/>
  <c r="AS97" i="32"/>
  <c r="L84" i="33" s="1"/>
  <c r="AS109" i="32"/>
  <c r="L96" i="33" s="1"/>
  <c r="AS116" i="32"/>
  <c r="L103" i="33" s="1"/>
  <c r="W20" i="26"/>
  <c r="Y21" i="33" s="1"/>
  <c r="AK34" i="32"/>
  <c r="AD34" i="32"/>
  <c r="AA34" i="32"/>
  <c r="N49" i="22"/>
  <c r="V49" i="22"/>
  <c r="AZ56" i="17"/>
  <c r="AV56" i="17"/>
  <c r="X52" i="22"/>
  <c r="P52" i="22"/>
  <c r="E31" i="26"/>
  <c r="AA58" i="15"/>
  <c r="E31" i="23" s="1"/>
  <c r="AN58" i="15"/>
  <c r="AL31" i="23" s="1"/>
  <c r="F27" i="26"/>
  <c r="AA54" i="16"/>
  <c r="F27" i="23" s="1"/>
  <c r="AN54" i="16"/>
  <c r="AM27" i="23" s="1"/>
  <c r="AQ44" i="8"/>
  <c r="BN44" i="8"/>
  <c r="Y66" i="5"/>
  <c r="AL66" i="5"/>
  <c r="U66" i="5"/>
  <c r="AH66" i="5"/>
  <c r="V62" i="5"/>
  <c r="AI62" i="5"/>
  <c r="AU62" i="5"/>
  <c r="Z62" i="5"/>
  <c r="O34" i="19" s="1"/>
  <c r="AM62" i="5"/>
  <c r="BL27" i="8"/>
  <c r="AO27" i="8"/>
  <c r="AU54" i="5"/>
  <c r="AM54" i="5"/>
  <c r="Z54" i="5"/>
  <c r="O26" i="19" s="1"/>
  <c r="BN24" i="8"/>
  <c r="AQ24" i="8"/>
  <c r="T46" i="5"/>
  <c r="AG46" i="5"/>
  <c r="AR16" i="8"/>
  <c r="Y42" i="5"/>
  <c r="AQ12" i="8"/>
  <c r="S38" i="5"/>
  <c r="W38" i="5"/>
  <c r="AU34" i="5"/>
  <c r="Z34" i="5"/>
  <c r="O6" i="19" s="1"/>
  <c r="X34" i="5"/>
  <c r="L74" i="35"/>
  <c r="AP75" i="10"/>
  <c r="BM75" i="10"/>
  <c r="BM87" i="10"/>
  <c r="Y102" i="14"/>
  <c r="AL102" i="14"/>
  <c r="AL114" i="14"/>
  <c r="AV98" i="17"/>
  <c r="AZ98" i="17"/>
  <c r="BD98" i="17"/>
  <c r="AW98" i="17"/>
  <c r="AH19" i="19"/>
  <c r="AJ19" i="19" s="1"/>
  <c r="AS19" i="19" s="1"/>
  <c r="AQ47" i="17"/>
  <c r="X66" i="20"/>
  <c r="AR94" i="15"/>
  <c r="AG24" i="20"/>
  <c r="AI24" i="20"/>
  <c r="AG32" i="20"/>
  <c r="AI32" i="20"/>
  <c r="X48" i="22"/>
  <c r="P48" i="22"/>
  <c r="W31" i="26"/>
  <c r="Y32" i="33" s="1"/>
  <c r="AA45" i="32"/>
  <c r="AK45" i="32"/>
  <c r="AD45" i="32"/>
  <c r="X85" i="20"/>
  <c r="Z85" i="20" s="1"/>
  <c r="AQ85" i="20" s="1"/>
  <c r="AR113" i="15"/>
  <c r="X22" i="20"/>
  <c r="AR50" i="15"/>
  <c r="E8" i="26"/>
  <c r="AA35" i="15"/>
  <c r="E8" i="23" s="1"/>
  <c r="X55" i="20"/>
  <c r="Z55" i="20" s="1"/>
  <c r="AQ55" i="20" s="1"/>
  <c r="AR83" i="15"/>
  <c r="W83" i="20"/>
  <c r="Y83" i="20"/>
  <c r="AN48" i="35"/>
  <c r="N29" i="22"/>
  <c r="V29" i="22"/>
  <c r="AN53" i="35"/>
  <c r="AC45" i="19"/>
  <c r="AE45" i="19" s="1"/>
  <c r="AR45" i="19" s="1"/>
  <c r="AQ73" i="16"/>
  <c r="AN41" i="35"/>
  <c r="O17" i="22"/>
  <c r="W17" i="22"/>
  <c r="AI55" i="20"/>
  <c r="AG55" i="20"/>
  <c r="AG84" i="32"/>
  <c r="H71" i="33" s="1"/>
  <c r="AC74" i="20"/>
  <c r="AE74" i="20" s="1"/>
  <c r="AR74" i="20" s="1"/>
  <c r="AR102" i="16"/>
  <c r="F7" i="26"/>
  <c r="AA34" i="16"/>
  <c r="F7" i="23" s="1"/>
  <c r="O104" i="14" a="1"/>
  <c r="O104" i="14" s="1"/>
  <c r="E76" i="22"/>
  <c r="AD104" i="14"/>
  <c r="AT104" i="14"/>
  <c r="Q104" i="14"/>
  <c r="AD116" i="14"/>
  <c r="Q105" i="14"/>
  <c r="X100" i="14"/>
  <c r="AK100" i="14"/>
  <c r="AK112" i="14"/>
  <c r="CF73" i="10"/>
  <c r="BO70" i="10"/>
  <c r="AR70" i="10"/>
  <c r="BO82" i="10"/>
  <c r="AO69" i="10"/>
  <c r="BL69" i="10"/>
  <c r="BL81" i="10"/>
  <c r="AU96" i="14"/>
  <c r="Z96" i="14"/>
  <c r="T68" i="19" s="1"/>
  <c r="AM96" i="14"/>
  <c r="AM108" i="14"/>
  <c r="U92" i="14"/>
  <c r="AH92" i="14"/>
  <c r="CF65" i="10"/>
  <c r="AJ88" i="14"/>
  <c r="W88" i="14"/>
  <c r="Y88" i="14"/>
  <c r="AL88" i="14"/>
  <c r="AR58" i="10"/>
  <c r="BO58" i="10"/>
  <c r="AO57" i="10"/>
  <c r="BL57" i="10"/>
  <c r="X84" i="14"/>
  <c r="AK84" i="14"/>
  <c r="L52" i="35"/>
  <c r="BM53" i="10"/>
  <c r="AP53" i="10"/>
  <c r="U80" i="14"/>
  <c r="AH80" i="14"/>
  <c r="BQ50" i="10"/>
  <c r="AT50" i="10"/>
  <c r="AG76" i="14"/>
  <c r="T76" i="14"/>
  <c r="Y76" i="14"/>
  <c r="AL76" i="14"/>
  <c r="X72" i="14"/>
  <c r="AK72" i="14"/>
  <c r="CF45" i="10"/>
  <c r="AU68" i="14"/>
  <c r="Z68" i="14"/>
  <c r="T40" i="19" s="1"/>
  <c r="AM68" i="14"/>
  <c r="T68" i="14"/>
  <c r="AG68" i="14"/>
  <c r="L36" i="35"/>
  <c r="BM37" i="10"/>
  <c r="AP37" i="10"/>
  <c r="AT64" i="14"/>
  <c r="O64" i="14" a="1"/>
  <c r="O64" i="14" s="1"/>
  <c r="E36" i="22"/>
  <c r="Q64" i="14"/>
  <c r="AD64" i="14"/>
  <c r="AT60" i="14"/>
  <c r="O60" i="14" a="1"/>
  <c r="O60" i="14" s="1"/>
  <c r="Q60" i="14"/>
  <c r="E32" i="22"/>
  <c r="AD60" i="14"/>
  <c r="BL29" i="10"/>
  <c r="AO29" i="10"/>
  <c r="V56" i="14"/>
  <c r="AI56" i="14"/>
  <c r="AT26" i="10"/>
  <c r="BQ26" i="10"/>
  <c r="Y52" i="14"/>
  <c r="AL52" i="14"/>
  <c r="V48" i="14"/>
  <c r="AI48" i="14"/>
  <c r="T48" i="14"/>
  <c r="AG48" i="14"/>
  <c r="AT18" i="10"/>
  <c r="BQ18" i="10"/>
  <c r="AT44" i="14"/>
  <c r="E16" i="22"/>
  <c r="O44" i="14" a="1"/>
  <c r="O44" i="14" s="1"/>
  <c r="AD44" i="14"/>
  <c r="Q44" i="14"/>
  <c r="V40" i="14"/>
  <c r="E12" i="22"/>
  <c r="AT40" i="14"/>
  <c r="O40" i="14" a="1"/>
  <c r="O40" i="14" s="1"/>
  <c r="Q40" i="14"/>
  <c r="S36" i="14"/>
  <c r="AR6" i="10"/>
  <c r="O32" i="14" a="1"/>
  <c r="O32" i="14" s="1"/>
  <c r="D5" i="26" s="1"/>
  <c r="E4" i="22"/>
  <c r="AT32" i="14"/>
  <c r="AV138" i="14" s="1"/>
  <c r="AF102" i="5"/>
  <c r="S102" i="5"/>
  <c r="AF114" i="5"/>
  <c r="BO72" i="8"/>
  <c r="AR72" i="8"/>
  <c r="BO84" i="8"/>
  <c r="BL71" i="8"/>
  <c r="AO71" i="8"/>
  <c r="BL83" i="8"/>
  <c r="W98" i="5"/>
  <c r="AJ98" i="5"/>
  <c r="AJ110" i="5"/>
  <c r="X94" i="5"/>
  <c r="AK94" i="5"/>
  <c r="AK106" i="5"/>
  <c r="BQ64" i="8"/>
  <c r="AT64" i="8"/>
  <c r="I62" i="35"/>
  <c r="BM63" i="8"/>
  <c r="AP63" i="8"/>
  <c r="S90" i="5"/>
  <c r="AF90" i="5"/>
  <c r="BN60" i="8"/>
  <c r="AQ60" i="8"/>
  <c r="BL59" i="8"/>
  <c r="AO59" i="8"/>
  <c r="R86" i="5"/>
  <c r="AE86" i="5"/>
  <c r="I54" i="35"/>
  <c r="AE54" i="35" s="1"/>
  <c r="BM55" i="8"/>
  <c r="AP55" i="8"/>
  <c r="AH82" i="5"/>
  <c r="U82" i="5"/>
  <c r="BO52" i="8"/>
  <c r="AR52" i="8"/>
  <c r="I50" i="35"/>
  <c r="AP51" i="8"/>
  <c r="BM51" i="8"/>
  <c r="AG78" i="5"/>
  <c r="T78" i="5"/>
  <c r="AI74" i="5"/>
  <c r="V74" i="5"/>
  <c r="AG74" i="5"/>
  <c r="T74" i="5"/>
  <c r="Y70" i="5"/>
  <c r="AL70" i="5"/>
  <c r="CF43" i="8"/>
  <c r="BO40" i="8"/>
  <c r="AR40" i="8"/>
  <c r="V58" i="5"/>
  <c r="AI58" i="5"/>
  <c r="D30" i="22"/>
  <c r="AT58" i="5"/>
  <c r="O58" i="5" a="1"/>
  <c r="O58" i="5" s="1"/>
  <c r="AD58" i="5"/>
  <c r="Q58" i="5"/>
  <c r="AF50" i="5"/>
  <c r="S50" i="5"/>
  <c r="AE50" i="5"/>
  <c r="R50" i="5"/>
  <c r="I19" i="35"/>
  <c r="AP20" i="8"/>
  <c r="BM20" i="8"/>
  <c r="AI47" i="5"/>
  <c r="V47" i="5"/>
  <c r="U35" i="5"/>
  <c r="AO61" i="8"/>
  <c r="BL61" i="8"/>
  <c r="X88" i="5"/>
  <c r="AK88" i="5"/>
  <c r="AU80" i="5"/>
  <c r="Z80" i="5"/>
  <c r="O52" i="19" s="1"/>
  <c r="AM80" i="5"/>
  <c r="BN50" i="8"/>
  <c r="AQ50" i="8"/>
  <c r="BN46" i="8"/>
  <c r="AQ46" i="8"/>
  <c r="AG22" i="20"/>
  <c r="AI22" i="20"/>
  <c r="X53" i="20"/>
  <c r="AR81" i="15"/>
  <c r="Y61" i="20"/>
  <c r="W61" i="20"/>
  <c r="W35" i="22"/>
  <c r="O35" i="22"/>
  <c r="G60" i="26"/>
  <c r="AA87" i="17"/>
  <c r="G60" i="23" s="1"/>
  <c r="AN87" i="17"/>
  <c r="AN60" i="23" s="1"/>
  <c r="Y18" i="20"/>
  <c r="W18" i="20"/>
  <c r="AK48" i="32"/>
  <c r="W34" i="26"/>
  <c r="Y35" i="33" s="1"/>
  <c r="AA48" i="32"/>
  <c r="AD48" i="32"/>
  <c r="AV99" i="15"/>
  <c r="AW99" i="15"/>
  <c r="AD80" i="20"/>
  <c r="AB80" i="20"/>
  <c r="AV92" i="16"/>
  <c r="AW92" i="16"/>
  <c r="G14" i="26"/>
  <c r="AA41" i="17"/>
  <c r="G14" i="23" s="1"/>
  <c r="AK61" i="32"/>
  <c r="W47" i="26"/>
  <c r="Y48" i="33" s="1"/>
  <c r="AA61" i="32"/>
  <c r="BA54" i="17"/>
  <c r="AC25" i="19"/>
  <c r="AE25" i="19" s="1"/>
  <c r="AR25" i="19" s="1"/>
  <c r="AQ53" i="16"/>
  <c r="AC13" i="19"/>
  <c r="AE13" i="19" s="1"/>
  <c r="AR13" i="19" s="1"/>
  <c r="AQ41" i="16"/>
  <c r="AQ35" i="17"/>
  <c r="AH7" i="19"/>
  <c r="AJ7" i="19" s="1"/>
  <c r="AS7" i="19" s="1"/>
  <c r="X44" i="22"/>
  <c r="P44" i="22"/>
  <c r="AK78" i="32"/>
  <c r="W64" i="26"/>
  <c r="Y65" i="33" s="1"/>
  <c r="AD78" i="32"/>
  <c r="AA78" i="32"/>
  <c r="E58" i="26"/>
  <c r="AN85" i="15"/>
  <c r="AL58" i="23" s="1"/>
  <c r="AA85" i="15"/>
  <c r="E58" i="23" s="1"/>
  <c r="E60" i="26"/>
  <c r="AA87" i="15"/>
  <c r="E60" i="23" s="1"/>
  <c r="AN87" i="15"/>
  <c r="AL60" i="23" s="1"/>
  <c r="AB62" i="20"/>
  <c r="AD62" i="20"/>
  <c r="AD46" i="20"/>
  <c r="AB46" i="20"/>
  <c r="AN38" i="35"/>
  <c r="AV50" i="16"/>
  <c r="AN18" i="35"/>
  <c r="AQ9" i="35"/>
  <c r="AQ41" i="35"/>
  <c r="AT75" i="5"/>
  <c r="O75" i="5" a="1"/>
  <c r="O75" i="5" s="1"/>
  <c r="D47" i="22"/>
  <c r="AD75" i="5"/>
  <c r="Q75" i="5"/>
  <c r="R75" i="5"/>
  <c r="AE75" i="5"/>
  <c r="AE67" i="5"/>
  <c r="R67" i="5"/>
  <c r="X55" i="5"/>
  <c r="AK55" i="5"/>
  <c r="R55" i="5"/>
  <c r="AE55" i="5"/>
  <c r="I23" i="35"/>
  <c r="AP24" i="8"/>
  <c r="BM24" i="8"/>
  <c r="AK51" i="5"/>
  <c r="X51" i="5"/>
  <c r="BQ17" i="8"/>
  <c r="AT17" i="8"/>
  <c r="AO16" i="8"/>
  <c r="U43" i="5"/>
  <c r="I11" i="35"/>
  <c r="AP12" i="8"/>
  <c r="Y39" i="5"/>
  <c r="BO60" i="10"/>
  <c r="AR60" i="10"/>
  <c r="BO56" i="10"/>
  <c r="AR56" i="10"/>
  <c r="Y78" i="14"/>
  <c r="AL78" i="14"/>
  <c r="BQ44" i="10"/>
  <c r="AT44" i="10"/>
  <c r="X42" i="14"/>
  <c r="BN66" i="8"/>
  <c r="AQ66" i="8"/>
  <c r="BN78" i="8"/>
  <c r="S36" i="5"/>
  <c r="X36" i="5"/>
  <c r="Y25" i="20"/>
  <c r="W25" i="20"/>
  <c r="AV73" i="15"/>
  <c r="N61" i="22"/>
  <c r="V61" i="22"/>
  <c r="AC75" i="19"/>
  <c r="AE75" i="19" s="1"/>
  <c r="AR75" i="19" s="1"/>
  <c r="AQ103" i="16"/>
  <c r="AC59" i="20"/>
  <c r="AR87" i="16"/>
  <c r="AC11" i="19"/>
  <c r="AE11" i="19" s="1"/>
  <c r="AR11" i="19" s="1"/>
  <c r="AQ39" i="16"/>
  <c r="AS77" i="32"/>
  <c r="L64" i="33" s="1"/>
  <c r="AV46" i="15"/>
  <c r="Y34" i="20"/>
  <c r="BC34" i="20" s="1"/>
  <c r="W34" i="20"/>
  <c r="AD47" i="32"/>
  <c r="W33" i="26"/>
  <c r="Y34" i="33" s="1"/>
  <c r="AA47" i="32"/>
  <c r="AK47" i="32"/>
  <c r="V17" i="22"/>
  <c r="N17" i="22"/>
  <c r="AQ43" i="15"/>
  <c r="X15" i="19"/>
  <c r="Z15" i="19" s="1"/>
  <c r="AQ15" i="19" s="1"/>
  <c r="AK23" i="35"/>
  <c r="X39" i="20"/>
  <c r="AR67" i="15"/>
  <c r="O44" i="22"/>
  <c r="W44" i="22"/>
  <c r="AV60" i="16"/>
  <c r="BE86" i="17"/>
  <c r="BA86" i="17"/>
  <c r="AV57" i="16"/>
  <c r="F6" i="26"/>
  <c r="AA33" i="16"/>
  <c r="F6" i="23" s="1"/>
  <c r="G40" i="26"/>
  <c r="AA67" i="17"/>
  <c r="G40" i="23" s="1"/>
  <c r="AN67" i="17"/>
  <c r="AN40" i="23" s="1"/>
  <c r="AI63" i="20"/>
  <c r="AG63" i="20"/>
  <c r="AQ28" i="35"/>
  <c r="AH68" i="19"/>
  <c r="AJ68" i="19" s="1"/>
  <c r="AS68" i="19" s="1"/>
  <c r="AQ96" i="17"/>
  <c r="AS52" i="32"/>
  <c r="L39" i="33" s="1"/>
  <c r="AV61" i="15"/>
  <c r="AQ71" i="15"/>
  <c r="X43" i="19"/>
  <c r="Z43" i="19" s="1"/>
  <c r="AQ43" i="19" s="1"/>
  <c r="X87" i="20"/>
  <c r="AR115" i="15"/>
  <c r="AV42" i="16"/>
  <c r="AI17" i="20"/>
  <c r="AG17" i="20"/>
  <c r="AH25" i="19"/>
  <c r="AJ25" i="19" s="1"/>
  <c r="AS25" i="19" s="1"/>
  <c r="AQ53" i="17"/>
  <c r="AK50" i="32"/>
  <c r="AA50" i="32"/>
  <c r="AD50" i="32"/>
  <c r="W36" i="26"/>
  <c r="Y37" i="33" s="1"/>
  <c r="AT101" i="14"/>
  <c r="O101" i="14" a="1"/>
  <c r="O101" i="14" s="1"/>
  <c r="E73" i="22"/>
  <c r="AD101" i="14"/>
  <c r="Q101" i="14"/>
  <c r="AD113" i="14"/>
  <c r="AI97" i="14"/>
  <c r="V97" i="14"/>
  <c r="AI109" i="14"/>
  <c r="X97" i="14"/>
  <c r="AK97" i="14"/>
  <c r="AK109" i="14"/>
  <c r="U93" i="14"/>
  <c r="AH93" i="14"/>
  <c r="AH105" i="14"/>
  <c r="AU93" i="14"/>
  <c r="Z93" i="14"/>
  <c r="T65" i="19" s="1"/>
  <c r="AM93" i="14"/>
  <c r="AM105" i="14"/>
  <c r="BN63" i="10"/>
  <c r="AQ63" i="10"/>
  <c r="AG89" i="14"/>
  <c r="T89" i="14"/>
  <c r="O85" i="14" a="1"/>
  <c r="O85" i="14" s="1"/>
  <c r="AT85" i="14"/>
  <c r="Q85" i="14"/>
  <c r="AD85" i="14"/>
  <c r="E57" i="22"/>
  <c r="U85" i="14"/>
  <c r="AH85" i="14"/>
  <c r="Y81" i="14"/>
  <c r="AL81" i="14"/>
  <c r="V77" i="14"/>
  <c r="AI77" i="14"/>
  <c r="S77" i="14"/>
  <c r="AF77" i="14"/>
  <c r="E45" i="22"/>
  <c r="AT73" i="14"/>
  <c r="O73" i="14" a="1"/>
  <c r="O73" i="14" s="1"/>
  <c r="Q73" i="14"/>
  <c r="AD73" i="14"/>
  <c r="V73" i="14"/>
  <c r="AI73" i="14"/>
  <c r="AI69" i="14"/>
  <c r="V69" i="14"/>
  <c r="CF42" i="10"/>
  <c r="BN39" i="10"/>
  <c r="AQ39" i="10"/>
  <c r="U65" i="14"/>
  <c r="AH65" i="14"/>
  <c r="O65" i="14" a="1"/>
  <c r="O65" i="14" s="1"/>
  <c r="E37" i="22"/>
  <c r="Q65" i="14"/>
  <c r="AD65" i="14"/>
  <c r="AT65" i="14"/>
  <c r="AO34" i="10"/>
  <c r="BL34" i="10"/>
  <c r="U61" i="14"/>
  <c r="AH61" i="14"/>
  <c r="X57" i="14"/>
  <c r="AK57" i="14"/>
  <c r="AK53" i="14"/>
  <c r="X53" i="14"/>
  <c r="U49" i="14"/>
  <c r="AH49" i="14"/>
  <c r="AE45" i="14"/>
  <c r="R45" i="14"/>
  <c r="O45" i="14" a="1"/>
  <c r="O45" i="14" s="1"/>
  <c r="E17" i="22"/>
  <c r="AD45" i="14"/>
  <c r="Q45" i="14"/>
  <c r="AT45" i="14"/>
  <c r="L13" i="35"/>
  <c r="AH13" i="35" s="1"/>
  <c r="AP14" i="10"/>
  <c r="CF14" i="10"/>
  <c r="Y37" i="14"/>
  <c r="AQ7" i="10"/>
  <c r="L5" i="35"/>
  <c r="AH5" i="35" s="1"/>
  <c r="AP6" i="10"/>
  <c r="Y33" i="14"/>
  <c r="I75" i="35"/>
  <c r="AP76" i="8"/>
  <c r="BM76" i="8"/>
  <c r="BM88" i="8"/>
  <c r="AI103" i="5"/>
  <c r="V103" i="5"/>
  <c r="AI115" i="5"/>
  <c r="AO72" i="8"/>
  <c r="BL72" i="8"/>
  <c r="BL84" i="8"/>
  <c r="AG99" i="5"/>
  <c r="T99" i="5"/>
  <c r="AG111" i="5"/>
  <c r="BQ69" i="8"/>
  <c r="AT69" i="8"/>
  <c r="BQ81" i="8"/>
  <c r="Y95" i="5"/>
  <c r="AL95" i="5"/>
  <c r="AL107" i="5"/>
  <c r="AQ65" i="8"/>
  <c r="BN65" i="8"/>
  <c r="R91" i="5"/>
  <c r="AE91" i="5"/>
  <c r="AR61" i="8"/>
  <c r="BO61" i="8"/>
  <c r="S87" i="5"/>
  <c r="AF87" i="5"/>
  <c r="T83" i="5"/>
  <c r="AG83" i="5"/>
  <c r="AU83" i="5"/>
  <c r="Z83" i="5"/>
  <c r="O55" i="19" s="1"/>
  <c r="AM83" i="5"/>
  <c r="BN53" i="8"/>
  <c r="AQ53" i="8"/>
  <c r="I51" i="35"/>
  <c r="BM52" i="8"/>
  <c r="AP52" i="8"/>
  <c r="X79" i="5"/>
  <c r="AK79" i="5"/>
  <c r="I43" i="35"/>
  <c r="AP44" i="8"/>
  <c r="BM44" i="8"/>
  <c r="AI71" i="5"/>
  <c r="V71" i="5"/>
  <c r="V63" i="5"/>
  <c r="AI63" i="5"/>
  <c r="S63" i="5"/>
  <c r="AF63" i="5"/>
  <c r="I31" i="35"/>
  <c r="AE31" i="35" s="1"/>
  <c r="BM32" i="8"/>
  <c r="AP32" i="8"/>
  <c r="AK59" i="5"/>
  <c r="X59" i="5"/>
  <c r="AF98" i="14"/>
  <c r="S98" i="14"/>
  <c r="AF110" i="14"/>
  <c r="AT98" i="14"/>
  <c r="O98" i="14" a="1"/>
  <c r="O98" i="14" s="1"/>
  <c r="E70" i="22"/>
  <c r="Q98" i="14"/>
  <c r="AD98" i="14"/>
  <c r="AD110" i="14"/>
  <c r="BL55" i="10"/>
  <c r="AO55" i="10"/>
  <c r="W82" i="14"/>
  <c r="AJ82" i="14"/>
  <c r="AU66" i="14"/>
  <c r="AM66" i="14"/>
  <c r="Z66" i="14"/>
  <c r="T38" i="19" s="1"/>
  <c r="X38" i="14"/>
  <c r="Y38" i="14"/>
  <c r="T60" i="5"/>
  <c r="AG60" i="5"/>
  <c r="BL25" i="8"/>
  <c r="AO25" i="8"/>
  <c r="V52" i="5"/>
  <c r="AI52" i="5"/>
  <c r="BV8" i="6"/>
  <c r="AB8" i="6"/>
  <c r="W8" i="6"/>
  <c r="T8" i="6"/>
  <c r="U8" i="6"/>
  <c r="BZ10" i="6"/>
  <c r="AF10" i="6"/>
  <c r="BX13" i="6"/>
  <c r="AD13" i="6"/>
  <c r="CB15" i="6"/>
  <c r="AH15" i="6"/>
  <c r="BA17" i="6"/>
  <c r="BX17" i="6"/>
  <c r="AD17" i="6"/>
  <c r="AW19" i="6"/>
  <c r="BT19" i="6"/>
  <c r="S19" i="6"/>
  <c r="R19" i="6"/>
  <c r="Z19" i="6"/>
  <c r="CD20" i="6"/>
  <c r="BG20" i="6"/>
  <c r="AJ20" i="6"/>
  <c r="BV24" i="6"/>
  <c r="AY24" i="6"/>
  <c r="AB24" i="6"/>
  <c r="U24" i="6"/>
  <c r="T24" i="6"/>
  <c r="W24" i="6"/>
  <c r="BC26" i="6"/>
  <c r="BZ26" i="6"/>
  <c r="AF26" i="6"/>
  <c r="CD28" i="6"/>
  <c r="BG28" i="6"/>
  <c r="AJ28" i="6"/>
  <c r="CD32" i="6"/>
  <c r="BG32" i="6"/>
  <c r="AJ32" i="6"/>
  <c r="CB43" i="6"/>
  <c r="BE43" i="6"/>
  <c r="AH43" i="6"/>
  <c r="BG44" i="6"/>
  <c r="AJ44" i="6"/>
  <c r="CD44" i="6"/>
  <c r="BE47" i="6"/>
  <c r="CB47" i="6"/>
  <c r="AH47" i="6"/>
  <c r="BG48" i="6"/>
  <c r="CD48" i="6"/>
  <c r="AJ48" i="6"/>
  <c r="BV52" i="6"/>
  <c r="AY52" i="6"/>
  <c r="U52" i="6"/>
  <c r="AB52" i="6"/>
  <c r="T52" i="6"/>
  <c r="W52" i="6"/>
  <c r="BC54" i="6"/>
  <c r="BZ54" i="6"/>
  <c r="AF54" i="6"/>
  <c r="BG56" i="6"/>
  <c r="CD56" i="6"/>
  <c r="AJ56" i="6"/>
  <c r="CB59" i="6"/>
  <c r="BE59" i="6"/>
  <c r="AH59" i="6"/>
  <c r="BG60" i="6"/>
  <c r="CD60" i="6"/>
  <c r="AJ60" i="6"/>
  <c r="CB63" i="6"/>
  <c r="BE63" i="6"/>
  <c r="AH63" i="6"/>
  <c r="AW75" i="6"/>
  <c r="Z75" i="6"/>
  <c r="R75" i="6"/>
  <c r="S75" i="6"/>
  <c r="AW87" i="6"/>
  <c r="CA6" i="6"/>
  <c r="AG6" i="6"/>
  <c r="AI7" i="6"/>
  <c r="CC7" i="6"/>
  <c r="BY17" i="6"/>
  <c r="BB17" i="6"/>
  <c r="AE17" i="6"/>
  <c r="CC27" i="6"/>
  <c r="BF27" i="6"/>
  <c r="AI27" i="6"/>
  <c r="BB29" i="6"/>
  <c r="BY29" i="6"/>
  <c r="AE29" i="6"/>
  <c r="BD30" i="6"/>
  <c r="CA30" i="6"/>
  <c r="AG30" i="6"/>
  <c r="BF31" i="6"/>
  <c r="CC31" i="6"/>
  <c r="AI31" i="6"/>
  <c r="BH32" i="6"/>
  <c r="CE32" i="6"/>
  <c r="AK32" i="6"/>
  <c r="AV34" i="6"/>
  <c r="AO61" i="4" s="1"/>
  <c r="Y34" i="6"/>
  <c r="AB61" i="4" s="1"/>
  <c r="H33" i="19" s="1"/>
  <c r="BD34" i="6"/>
  <c r="CA34" i="6"/>
  <c r="AG34" i="6"/>
  <c r="BF35" i="6"/>
  <c r="CC35" i="6"/>
  <c r="AI35" i="6"/>
  <c r="BH36" i="6"/>
  <c r="CE36" i="6"/>
  <c r="AK36" i="6"/>
  <c r="BB37" i="6"/>
  <c r="BY37" i="6"/>
  <c r="AE37" i="6"/>
  <c r="BF39" i="6"/>
  <c r="CC39" i="6"/>
  <c r="AI39" i="6"/>
  <c r="BB45" i="6"/>
  <c r="BY45" i="6"/>
  <c r="AE45" i="6"/>
  <c r="AZ48" i="6"/>
  <c r="BW48" i="6"/>
  <c r="AC48" i="6"/>
  <c r="AV50" i="6"/>
  <c r="AO77" i="4" s="1"/>
  <c r="Y50" i="6"/>
  <c r="AB77" i="4" s="1"/>
  <c r="H49" i="19" s="1"/>
  <c r="BF51" i="6"/>
  <c r="CC51" i="6"/>
  <c r="AI51" i="6"/>
  <c r="AV54" i="6"/>
  <c r="AO81" i="4" s="1"/>
  <c r="Y54" i="6"/>
  <c r="AB81" i="4" s="1"/>
  <c r="H53" i="19" s="1"/>
  <c r="AZ56" i="6"/>
  <c r="BW56" i="6"/>
  <c r="AC56" i="6"/>
  <c r="CC59" i="6"/>
  <c r="BF59" i="6"/>
  <c r="AI59" i="6"/>
  <c r="BH60" i="6"/>
  <c r="CE60" i="6"/>
  <c r="AK60" i="6"/>
  <c r="AV62" i="6"/>
  <c r="AO89" i="4" s="1"/>
  <c r="Y62" i="6"/>
  <c r="AB89" i="4" s="1"/>
  <c r="H61" i="19" s="1"/>
  <c r="CA62" i="6"/>
  <c r="BD62" i="6"/>
  <c r="AG62" i="6"/>
  <c r="CE64" i="6"/>
  <c r="BH64" i="6"/>
  <c r="AK64" i="6"/>
  <c r="BY65" i="6"/>
  <c r="BB65" i="6"/>
  <c r="AE65" i="6"/>
  <c r="B66" i="6"/>
  <c r="CD67" i="6" s="1"/>
  <c r="AZ68" i="6"/>
  <c r="AC68" i="6"/>
  <c r="BW68" i="6"/>
  <c r="AZ80" i="6"/>
  <c r="BY73" i="6"/>
  <c r="BB73" i="6"/>
  <c r="AE73" i="6"/>
  <c r="BB85" i="6"/>
  <c r="BV7" i="6"/>
  <c r="AB7" i="6"/>
  <c r="W7" i="6"/>
  <c r="T7" i="6"/>
  <c r="U7" i="6"/>
  <c r="BX8" i="6"/>
  <c r="AD8" i="6"/>
  <c r="BZ9" i="6"/>
  <c r="AF9" i="6"/>
  <c r="BV11" i="6"/>
  <c r="AB11" i="6"/>
  <c r="W11" i="6"/>
  <c r="U11" i="6"/>
  <c r="T11" i="6"/>
  <c r="BX12" i="6"/>
  <c r="AD12" i="6"/>
  <c r="BZ13" i="6"/>
  <c r="AF13" i="6"/>
  <c r="BT14" i="6"/>
  <c r="Z14" i="6"/>
  <c r="S14" i="6"/>
  <c r="R14" i="6"/>
  <c r="CD15" i="6"/>
  <c r="AJ15" i="6"/>
  <c r="CD31" i="6"/>
  <c r="BG31" i="6"/>
  <c r="AJ31" i="6"/>
  <c r="BX32" i="6"/>
  <c r="BA32" i="6"/>
  <c r="AD32" i="6"/>
  <c r="BZ33" i="6"/>
  <c r="AF33" i="6"/>
  <c r="BC33" i="6"/>
  <c r="BT34" i="6"/>
  <c r="AW34" i="6"/>
  <c r="R34" i="6"/>
  <c r="Z34" i="6"/>
  <c r="S34" i="6"/>
  <c r="CB34" i="6"/>
  <c r="BE34" i="6"/>
  <c r="AH34" i="6"/>
  <c r="BV35" i="6"/>
  <c r="AY35" i="6"/>
  <c r="W35" i="6"/>
  <c r="AB35" i="6"/>
  <c r="T35" i="6"/>
  <c r="U35" i="6"/>
  <c r="BG35" i="6"/>
  <c r="CD35" i="6"/>
  <c r="AJ35" i="6"/>
  <c r="BX36" i="6"/>
  <c r="BA36" i="6"/>
  <c r="AD36" i="6"/>
  <c r="BC37" i="6"/>
  <c r="BZ37" i="6"/>
  <c r="AF37" i="6"/>
  <c r="BT38" i="6"/>
  <c r="AW38" i="6"/>
  <c r="Z38" i="6"/>
  <c r="R38" i="6"/>
  <c r="S38" i="6"/>
  <c r="CB38" i="6"/>
  <c r="BE38" i="6"/>
  <c r="AH38" i="6"/>
  <c r="AY39" i="6"/>
  <c r="BV39" i="6"/>
  <c r="AB39" i="6"/>
  <c r="W39" i="6"/>
  <c r="T39" i="6"/>
  <c r="U39" i="6"/>
  <c r="BG39" i="6"/>
  <c r="CD39" i="6"/>
  <c r="AJ39" i="6"/>
  <c r="BA40" i="6"/>
  <c r="BX40" i="6"/>
  <c r="AD40" i="6"/>
  <c r="BZ41" i="6"/>
  <c r="BC41" i="6"/>
  <c r="AF41" i="6"/>
  <c r="BT42" i="6"/>
  <c r="AW42" i="6"/>
  <c r="Z42" i="6"/>
  <c r="S42" i="6"/>
  <c r="R42" i="6"/>
  <c r="BE42" i="6"/>
  <c r="CB42" i="6"/>
  <c r="AH42" i="6"/>
  <c r="AY43" i="6"/>
  <c r="BV43" i="6"/>
  <c r="AB43" i="6"/>
  <c r="T43" i="6"/>
  <c r="U43" i="6"/>
  <c r="W43" i="6"/>
  <c r="BG43" i="6"/>
  <c r="AJ43" i="6"/>
  <c r="CD43" i="6"/>
  <c r="BX44" i="6"/>
  <c r="BA44" i="6"/>
  <c r="AD44" i="6"/>
  <c r="BC45" i="6"/>
  <c r="BZ45" i="6"/>
  <c r="AF45" i="6"/>
  <c r="AW46" i="6"/>
  <c r="BT46" i="6"/>
  <c r="S46" i="6"/>
  <c r="Z46" i="6"/>
  <c r="R46" i="6"/>
  <c r="BE46" i="6"/>
  <c r="CB46" i="6"/>
  <c r="AH46" i="6"/>
  <c r="AY47" i="6"/>
  <c r="BV47" i="6"/>
  <c r="W47" i="6"/>
  <c r="AB47" i="6"/>
  <c r="T47" i="6"/>
  <c r="U47" i="6"/>
  <c r="CD47" i="6"/>
  <c r="BG47" i="6"/>
  <c r="AJ47" i="6"/>
  <c r="BX48" i="6"/>
  <c r="BA48" i="6"/>
  <c r="AD48" i="6"/>
  <c r="BZ49" i="6"/>
  <c r="BC49" i="6"/>
  <c r="AF49" i="6"/>
  <c r="BT50" i="6"/>
  <c r="AW50" i="6"/>
  <c r="Z50" i="6"/>
  <c r="S50" i="6"/>
  <c r="R50" i="6"/>
  <c r="BE50" i="6"/>
  <c r="CB50" i="6"/>
  <c r="AH50" i="6"/>
  <c r="AY51" i="6"/>
  <c r="BV51" i="6"/>
  <c r="AB51" i="6"/>
  <c r="U51" i="6"/>
  <c r="W51" i="6"/>
  <c r="T51" i="6"/>
  <c r="CD51" i="6"/>
  <c r="BG51" i="6"/>
  <c r="AJ51" i="6"/>
  <c r="BX52" i="6"/>
  <c r="BA52" i="6"/>
  <c r="AD52" i="6"/>
  <c r="BZ53" i="6"/>
  <c r="BC53" i="6"/>
  <c r="AF53" i="6"/>
  <c r="AW54" i="6"/>
  <c r="BT54" i="6"/>
  <c r="S54" i="6"/>
  <c r="R54" i="6"/>
  <c r="Z54" i="6"/>
  <c r="CB54" i="6"/>
  <c r="BE54" i="6"/>
  <c r="AH54" i="6"/>
  <c r="AY55" i="6"/>
  <c r="BV55" i="6"/>
  <c r="U55" i="6"/>
  <c r="AB55" i="6"/>
  <c r="W55" i="6"/>
  <c r="T55" i="6"/>
  <c r="CK6" i="6"/>
  <c r="D6" i="27" s="1"/>
  <c r="CD55" i="6"/>
  <c r="BG55" i="6"/>
  <c r="AJ55" i="6"/>
  <c r="CS6" i="6"/>
  <c r="L6" i="27" s="1"/>
  <c r="BA56" i="6"/>
  <c r="BX56" i="6"/>
  <c r="AD56" i="6"/>
  <c r="BZ57" i="6"/>
  <c r="BC57" i="6"/>
  <c r="AF57" i="6"/>
  <c r="AW58" i="6"/>
  <c r="BT58" i="6"/>
  <c r="S58" i="6"/>
  <c r="R58" i="6"/>
  <c r="Z58" i="6"/>
  <c r="BE58" i="6"/>
  <c r="CB58" i="6"/>
  <c r="AH58" i="6"/>
  <c r="AY59" i="6"/>
  <c r="BV59" i="6"/>
  <c r="AB59" i="6"/>
  <c r="U59" i="6"/>
  <c r="T59" i="6"/>
  <c r="W59" i="6"/>
  <c r="CD59" i="6"/>
  <c r="BG59" i="6"/>
  <c r="AJ59" i="6"/>
  <c r="BA60" i="6"/>
  <c r="BX60" i="6"/>
  <c r="AD60" i="6"/>
  <c r="BC61" i="6"/>
  <c r="BZ61" i="6"/>
  <c r="AF61" i="6"/>
  <c r="AW62" i="6"/>
  <c r="BT62" i="6"/>
  <c r="S62" i="6"/>
  <c r="Z62" i="6"/>
  <c r="R62" i="6"/>
  <c r="BE62" i="6"/>
  <c r="CB62" i="6"/>
  <c r="AH62" i="6"/>
  <c r="BV63" i="6"/>
  <c r="AY63" i="6"/>
  <c r="AB63" i="6"/>
  <c r="W63" i="6"/>
  <c r="U63" i="6"/>
  <c r="T63" i="6"/>
  <c r="CD63" i="6"/>
  <c r="BG63" i="6"/>
  <c r="AJ63" i="6"/>
  <c r="BA64" i="6"/>
  <c r="BX64" i="6"/>
  <c r="AD64" i="6"/>
  <c r="BC65" i="6"/>
  <c r="BZ65" i="6"/>
  <c r="AF65" i="6"/>
  <c r="AW66" i="6"/>
  <c r="BT66" i="6"/>
  <c r="Z66" i="6"/>
  <c r="S66" i="6"/>
  <c r="R66" i="6"/>
  <c r="AW78" i="6"/>
  <c r="CB66" i="6"/>
  <c r="BE66" i="6"/>
  <c r="AH66" i="6"/>
  <c r="BE78" i="6"/>
  <c r="AY67" i="6"/>
  <c r="AB67" i="6"/>
  <c r="T67" i="6"/>
  <c r="U67" i="6"/>
  <c r="W67" i="6"/>
  <c r="AY79" i="6"/>
  <c r="BG67" i="6"/>
  <c r="AJ67" i="6"/>
  <c r="BG79" i="6"/>
  <c r="BA68" i="6"/>
  <c r="BX68" i="6"/>
  <c r="AD68" i="6"/>
  <c r="BA80" i="6"/>
  <c r="BZ69" i="6"/>
  <c r="BC69" i="6"/>
  <c r="AF69" i="6"/>
  <c r="BC81" i="6"/>
  <c r="AW70" i="6"/>
  <c r="S70" i="6"/>
  <c r="Z70" i="6"/>
  <c r="R70" i="6"/>
  <c r="AW82" i="6"/>
  <c r="BE70" i="6"/>
  <c r="AH70" i="6"/>
  <c r="BE82" i="6"/>
  <c r="AY71" i="6"/>
  <c r="AB71" i="6"/>
  <c r="W71" i="6"/>
  <c r="U71" i="6"/>
  <c r="T71" i="6"/>
  <c r="AY83" i="6"/>
  <c r="BG71" i="6"/>
  <c r="AJ71" i="6"/>
  <c r="BG83" i="6"/>
  <c r="BA72" i="6"/>
  <c r="AD72" i="6"/>
  <c r="BA84" i="6"/>
  <c r="BC73" i="6"/>
  <c r="BZ73" i="6"/>
  <c r="AF73" i="6"/>
  <c r="BC85" i="6"/>
  <c r="AW74" i="6"/>
  <c r="Z74" i="6"/>
  <c r="S74" i="6"/>
  <c r="R74" i="6"/>
  <c r="AW86" i="6"/>
  <c r="BE74" i="6"/>
  <c r="AH74" i="6"/>
  <c r="BE86" i="6"/>
  <c r="AY75" i="6"/>
  <c r="AB75" i="6"/>
  <c r="W75" i="6"/>
  <c r="U75" i="6"/>
  <c r="T75" i="6"/>
  <c r="AY87" i="6"/>
  <c r="BG75" i="6"/>
  <c r="AJ75" i="6"/>
  <c r="BG87" i="6"/>
  <c r="BA76" i="6"/>
  <c r="AD76" i="6"/>
  <c r="BA88" i="6"/>
  <c r="BC77" i="6"/>
  <c r="BZ77" i="6"/>
  <c r="AF77" i="6"/>
  <c r="BC89" i="6"/>
  <c r="BZ78" i="6"/>
  <c r="AF78" i="6"/>
  <c r="Y56" i="20"/>
  <c r="W56" i="20"/>
  <c r="AK64" i="35"/>
  <c r="G31" i="26"/>
  <c r="AN58" i="17"/>
  <c r="AN31" i="23" s="1"/>
  <c r="AA58" i="17"/>
  <c r="G31" i="23" s="1"/>
  <c r="AH38" i="20"/>
  <c r="AJ38" i="20" s="1"/>
  <c r="AS38" i="20" s="1"/>
  <c r="AR66" i="17"/>
  <c r="AC31" i="19"/>
  <c r="AE31" i="19" s="1"/>
  <c r="AR31" i="19" s="1"/>
  <c r="AQ59" i="16"/>
  <c r="AQ63" i="17"/>
  <c r="AH35" i="19"/>
  <c r="AJ35" i="19" s="1"/>
  <c r="AS35" i="19" s="1"/>
  <c r="X42" i="20"/>
  <c r="AR70" i="15"/>
  <c r="BE92" i="17"/>
  <c r="BA92" i="17"/>
  <c r="X46" i="20"/>
  <c r="AR74" i="15"/>
  <c r="X31" i="20"/>
  <c r="AR59" i="15"/>
  <c r="AC40" i="20"/>
  <c r="AR68" i="16"/>
  <c r="AV64" i="16"/>
  <c r="X38" i="19"/>
  <c r="Z38" i="19" s="1"/>
  <c r="AQ38" i="19" s="1"/>
  <c r="AQ66" i="15"/>
  <c r="AV136" i="15"/>
  <c r="AV135" i="15"/>
  <c r="AV134" i="15"/>
  <c r="AV131" i="15"/>
  <c r="AV133" i="15"/>
  <c r="AV132" i="15"/>
  <c r="AV129" i="15"/>
  <c r="AV130" i="15"/>
  <c r="AV128" i="15"/>
  <c r="AV126" i="15"/>
  <c r="AV127" i="15"/>
  <c r="AV124" i="15"/>
  <c r="AV125" i="15"/>
  <c r="AV123" i="15"/>
  <c r="AV122" i="15"/>
  <c r="AV121" i="15"/>
  <c r="AV120" i="15"/>
  <c r="AV118" i="15"/>
  <c r="AV119" i="15"/>
  <c r="AV107" i="15"/>
  <c r="AV106" i="15"/>
  <c r="AV115" i="15"/>
  <c r="AV117" i="15"/>
  <c r="AV112" i="15"/>
  <c r="AV110" i="15"/>
  <c r="AV113" i="15"/>
  <c r="AV109" i="15"/>
  <c r="AV108" i="15"/>
  <c r="AV114" i="15"/>
  <c r="AV116" i="15"/>
  <c r="AV111" i="15"/>
  <c r="AV105" i="15"/>
  <c r="Y60" i="20"/>
  <c r="W60" i="20"/>
  <c r="N76" i="22"/>
  <c r="V76" i="22"/>
  <c r="V88" i="22"/>
  <c r="N77" i="22"/>
  <c r="AH71" i="19"/>
  <c r="AJ71" i="19" s="1"/>
  <c r="AS71" i="19" s="1"/>
  <c r="AQ99" i="17"/>
  <c r="W42" i="26"/>
  <c r="Y43" i="33" s="1"/>
  <c r="AK56" i="32"/>
  <c r="AD56" i="32"/>
  <c r="AA56" i="32"/>
  <c r="AC73" i="19"/>
  <c r="AE73" i="19" s="1"/>
  <c r="AR73" i="19" s="1"/>
  <c r="AQ101" i="16"/>
  <c r="AZ48" i="17"/>
  <c r="BB48" i="17" s="1"/>
  <c r="AV48" i="17"/>
  <c r="AV47" i="15"/>
  <c r="N51" i="22"/>
  <c r="V51" i="22"/>
  <c r="AC70" i="19"/>
  <c r="AE70" i="19" s="1"/>
  <c r="AR70" i="19" s="1"/>
  <c r="AQ98" i="16"/>
  <c r="O30" i="22"/>
  <c r="W30" i="22"/>
  <c r="AN26" i="35"/>
  <c r="BL43" i="10"/>
  <c r="AO43" i="10"/>
  <c r="AF70" i="14"/>
  <c r="S70" i="14"/>
  <c r="AR32" i="10"/>
  <c r="BO32" i="10"/>
  <c r="BQ28" i="10"/>
  <c r="AT28" i="10"/>
  <c r="AO23" i="10"/>
  <c r="BL23" i="10"/>
  <c r="E22" i="22"/>
  <c r="AT50" i="14"/>
  <c r="O50" i="14" a="1"/>
  <c r="O50" i="14" s="1"/>
  <c r="Q50" i="14"/>
  <c r="AD50" i="14"/>
  <c r="R34" i="14"/>
  <c r="X34" i="14"/>
  <c r="AJ96" i="5"/>
  <c r="W96" i="5"/>
  <c r="AJ108" i="5"/>
  <c r="CF69" i="8"/>
  <c r="V92" i="5"/>
  <c r="AI92" i="5"/>
  <c r="AV34" i="17"/>
  <c r="AZ34" i="17"/>
  <c r="BB34" i="17" s="1"/>
  <c r="AH62" i="19"/>
  <c r="AJ62" i="19" s="1"/>
  <c r="AS62" i="19" s="1"/>
  <c r="AQ90" i="17"/>
  <c r="Y37" i="20"/>
  <c r="W37" i="20"/>
  <c r="V81" i="22"/>
  <c r="V69" i="22"/>
  <c r="N69" i="22"/>
  <c r="W43" i="22"/>
  <c r="O43" i="22"/>
  <c r="AQ79" i="17"/>
  <c r="AH51" i="19"/>
  <c r="AJ51" i="19" s="1"/>
  <c r="AS51" i="19" s="1"/>
  <c r="AQ98" i="15"/>
  <c r="X70" i="19"/>
  <c r="Z70" i="19" s="1"/>
  <c r="AQ70" i="19" s="1"/>
  <c r="E24" i="26"/>
  <c r="AN51" i="15"/>
  <c r="AL24" i="23" s="1"/>
  <c r="AA51" i="15"/>
  <c r="E24" i="23" s="1"/>
  <c r="AD56" i="20"/>
  <c r="BD56" i="20" s="1"/>
  <c r="AB56" i="20"/>
  <c r="Y52" i="20"/>
  <c r="W52" i="20"/>
  <c r="AQ88" i="15"/>
  <c r="X60" i="19"/>
  <c r="Z60" i="19" s="1"/>
  <c r="AQ60" i="19" s="1"/>
  <c r="AQ94" i="17"/>
  <c r="AH66" i="19"/>
  <c r="AJ66" i="19" s="1"/>
  <c r="AS66" i="19" s="1"/>
  <c r="P31" i="22"/>
  <c r="X31" i="22"/>
  <c r="AZ40" i="17"/>
  <c r="AV40" i="17"/>
  <c r="X65" i="20"/>
  <c r="AR93" i="15"/>
  <c r="W67" i="20"/>
  <c r="Y67" i="20"/>
  <c r="AV37" i="17"/>
  <c r="AZ37" i="17"/>
  <c r="BB37" i="17" s="1"/>
  <c r="AF74" i="14"/>
  <c r="S74" i="14"/>
  <c r="CF47" i="10"/>
  <c r="Y54" i="14"/>
  <c r="AL54" i="14"/>
  <c r="AO19" i="10"/>
  <c r="BL19" i="10"/>
  <c r="AU46" i="14"/>
  <c r="Z46" i="14"/>
  <c r="T18" i="19" s="1"/>
  <c r="AM46" i="14"/>
  <c r="AT104" i="5"/>
  <c r="D76" i="22"/>
  <c r="O104" i="5" a="1"/>
  <c r="O104" i="5" s="1"/>
  <c r="Q104" i="5"/>
  <c r="AD104" i="5"/>
  <c r="AD116" i="5"/>
  <c r="Q105" i="5"/>
  <c r="BO74" i="8"/>
  <c r="AR74" i="8"/>
  <c r="BO86" i="8"/>
  <c r="X100" i="5"/>
  <c r="AK100" i="5"/>
  <c r="AK112" i="5"/>
  <c r="BL57" i="8"/>
  <c r="AO57" i="8"/>
  <c r="U84" i="5"/>
  <c r="AH84" i="5"/>
  <c r="U72" i="5"/>
  <c r="AH72" i="5"/>
  <c r="AJ64" i="5"/>
  <c r="W64" i="5"/>
  <c r="BL29" i="8"/>
  <c r="AO29" i="8"/>
  <c r="AJ56" i="5"/>
  <c r="W56" i="5"/>
  <c r="V72" i="22"/>
  <c r="N72" i="22"/>
  <c r="V84" i="22"/>
  <c r="AG82" i="20"/>
  <c r="AI82" i="20"/>
  <c r="AR12" i="33"/>
  <c r="AC57" i="19"/>
  <c r="AE57" i="19" s="1"/>
  <c r="AR57" i="19" s="1"/>
  <c r="AQ85" i="16"/>
  <c r="AW99" i="16"/>
  <c r="AV99" i="16"/>
  <c r="AS36" i="32"/>
  <c r="L23" i="33" s="1"/>
  <c r="AQ38" i="15"/>
  <c r="X10" i="19"/>
  <c r="Z10" i="19" s="1"/>
  <c r="AQ10" i="19" s="1"/>
  <c r="AH16" i="20"/>
  <c r="AR44" i="17"/>
  <c r="P56" i="22"/>
  <c r="X56" i="22"/>
  <c r="AH64" i="20"/>
  <c r="AR92" i="17"/>
  <c r="AS73" i="32"/>
  <c r="L60" i="33" s="1"/>
  <c r="AC48" i="19"/>
  <c r="AE48" i="19" s="1"/>
  <c r="AR48" i="19" s="1"/>
  <c r="AQ76" i="16"/>
  <c r="AH37" i="19"/>
  <c r="AJ37" i="19" s="1"/>
  <c r="AS37" i="19" s="1"/>
  <c r="AQ65" i="17"/>
  <c r="BE97" i="17"/>
  <c r="BA97" i="17"/>
  <c r="AS68" i="32"/>
  <c r="L55" i="33" s="1"/>
  <c r="AV72" i="15"/>
  <c r="AH26" i="19"/>
  <c r="AJ26" i="19" s="1"/>
  <c r="AS26" i="19" s="1"/>
  <c r="AQ54" i="17"/>
  <c r="AQ47" i="35"/>
  <c r="AA86" i="32"/>
  <c r="W72" i="26"/>
  <c r="Y73" i="33" s="1"/>
  <c r="AK86" i="32"/>
  <c r="AD86" i="32"/>
  <c r="AD98" i="32"/>
  <c r="AQ12" i="35"/>
  <c r="AG68" i="20"/>
  <c r="AI68" i="20"/>
  <c r="BE68" i="20" s="1"/>
  <c r="AD79" i="32"/>
  <c r="AK79" i="32"/>
  <c r="W65" i="26"/>
  <c r="Y66" i="33" s="1"/>
  <c r="AA79" i="32"/>
  <c r="AV63" i="15"/>
  <c r="AQ95" i="15"/>
  <c r="X67" i="19"/>
  <c r="Z67" i="19" s="1"/>
  <c r="AQ67" i="19" s="1"/>
  <c r="AQ52" i="15"/>
  <c r="X24" i="19"/>
  <c r="Z24" i="19" s="1"/>
  <c r="AQ24" i="19" s="1"/>
  <c r="E41" i="26"/>
  <c r="AA68" i="15"/>
  <c r="E41" i="23" s="1"/>
  <c r="AN68" i="15"/>
  <c r="AL41" i="23" s="1"/>
  <c r="X43" i="22"/>
  <c r="P43" i="22"/>
  <c r="AV78" i="15"/>
  <c r="X86" i="20"/>
  <c r="Z86" i="20" s="1"/>
  <c r="AQ86" i="20" s="1"/>
  <c r="AR114" i="15"/>
  <c r="X32" i="22"/>
  <c r="P32" i="22"/>
  <c r="AK15" i="35"/>
  <c r="AW84" i="16"/>
  <c r="AV84" i="16"/>
  <c r="AH5" i="19"/>
  <c r="AJ5" i="19" s="1"/>
  <c r="AS5" i="19" s="1"/>
  <c r="AQ33" i="17"/>
  <c r="AV57" i="17"/>
  <c r="AZ57" i="17"/>
  <c r="X45" i="22"/>
  <c r="P45" i="22"/>
  <c r="N5" i="22"/>
  <c r="E29" i="26"/>
  <c r="AA56" i="15"/>
  <c r="E29" i="23" s="1"/>
  <c r="AN56" i="15"/>
  <c r="AL29" i="23" s="1"/>
  <c r="V80" i="22"/>
  <c r="V68" i="22"/>
  <c r="N68" i="22"/>
  <c r="G59" i="26"/>
  <c r="AA86" i="17"/>
  <c r="G59" i="23" s="1"/>
  <c r="AN86" i="17"/>
  <c r="AN59" i="23" s="1"/>
  <c r="AN45" i="35"/>
  <c r="F10" i="26"/>
  <c r="AA37" i="16"/>
  <c r="F10" i="23" s="1"/>
  <c r="G56" i="26"/>
  <c r="AA83" i="17"/>
  <c r="G56" i="23" s="1"/>
  <c r="AN83" i="17"/>
  <c r="AN56" i="23" s="1"/>
  <c r="AV69" i="15"/>
  <c r="AW97" i="16"/>
  <c r="AV97" i="16"/>
  <c r="N62" i="22"/>
  <c r="V62" i="22"/>
  <c r="W43" i="20"/>
  <c r="Y43" i="20"/>
  <c r="F59" i="26"/>
  <c r="AA86" i="16"/>
  <c r="F59" i="23" s="1"/>
  <c r="AN86" i="16"/>
  <c r="AM59" i="23" s="1"/>
  <c r="X17" i="22"/>
  <c r="P17" i="22"/>
  <c r="AZ85" i="17"/>
  <c r="AV85" i="17"/>
  <c r="BD85" i="17"/>
  <c r="AW85" i="17"/>
  <c r="AG65" i="20"/>
  <c r="AI65" i="20"/>
  <c r="X103" i="14"/>
  <c r="AK103" i="14"/>
  <c r="AK115" i="14"/>
  <c r="BO73" i="10"/>
  <c r="AR73" i="10"/>
  <c r="BO85" i="10"/>
  <c r="CF72" i="10"/>
  <c r="BO69" i="10"/>
  <c r="AR69" i="10"/>
  <c r="BO81" i="10"/>
  <c r="E67" i="22"/>
  <c r="AT95" i="14"/>
  <c r="O95" i="14" a="1"/>
  <c r="O95" i="14" s="1"/>
  <c r="AD95" i="14"/>
  <c r="Q95" i="14"/>
  <c r="AD107" i="14"/>
  <c r="BN65" i="10"/>
  <c r="AQ65" i="10"/>
  <c r="Y91" i="14"/>
  <c r="AL91" i="14"/>
  <c r="L59" i="35"/>
  <c r="BM60" i="10"/>
  <c r="AP60" i="10"/>
  <c r="T87" i="14"/>
  <c r="AG87" i="14"/>
  <c r="AT57" i="10"/>
  <c r="BQ57" i="10"/>
  <c r="W83" i="14"/>
  <c r="AJ83" i="14"/>
  <c r="U83" i="14"/>
  <c r="AH83" i="14"/>
  <c r="W79" i="14"/>
  <c r="AJ79" i="14"/>
  <c r="CF52" i="10"/>
  <c r="AG75" i="14"/>
  <c r="T75" i="14"/>
  <c r="W75" i="14"/>
  <c r="AJ75" i="14"/>
  <c r="BN45" i="10"/>
  <c r="AQ45" i="10"/>
  <c r="S71" i="14"/>
  <c r="AF71" i="14"/>
  <c r="AI67" i="14"/>
  <c r="V67" i="14"/>
  <c r="S67" i="14"/>
  <c r="AF67" i="14"/>
  <c r="BQ37" i="10"/>
  <c r="AT37" i="10"/>
  <c r="AH63" i="14"/>
  <c r="U63" i="14"/>
  <c r="AU63" i="14"/>
  <c r="AM63" i="14"/>
  <c r="Z63" i="14"/>
  <c r="T35" i="19" s="1"/>
  <c r="BQ33" i="10"/>
  <c r="AT33" i="10"/>
  <c r="V59" i="14"/>
  <c r="AI59" i="14"/>
  <c r="V55" i="14"/>
  <c r="AI55" i="14"/>
  <c r="AU51" i="14"/>
  <c r="Z51" i="14"/>
  <c r="T23" i="19" s="1"/>
  <c r="AM51" i="14"/>
  <c r="AI51" i="14"/>
  <c r="V51" i="14"/>
  <c r="V47" i="14"/>
  <c r="AI47" i="14"/>
  <c r="CF20" i="10"/>
  <c r="W43" i="14"/>
  <c r="X39" i="14"/>
  <c r="AT9" i="10"/>
  <c r="AO8" i="10"/>
  <c r="R35" i="14"/>
  <c r="AK101" i="5"/>
  <c r="X101" i="5"/>
  <c r="AK113" i="5"/>
  <c r="BQ71" i="8"/>
  <c r="AT71" i="8"/>
  <c r="BQ83" i="8"/>
  <c r="AI97" i="5"/>
  <c r="V97" i="5"/>
  <c r="AI109" i="5"/>
  <c r="CF70" i="8"/>
  <c r="AU93" i="5"/>
  <c r="Z93" i="5"/>
  <c r="O65" i="19" s="1"/>
  <c r="AM93" i="5"/>
  <c r="AM105" i="5"/>
  <c r="X93" i="5"/>
  <c r="AK93" i="5"/>
  <c r="AK105" i="5"/>
  <c r="T89" i="5"/>
  <c r="AG89" i="5"/>
  <c r="AF85" i="5"/>
  <c r="S85" i="5"/>
  <c r="BQ55" i="8"/>
  <c r="AT55" i="8"/>
  <c r="AU81" i="5"/>
  <c r="Z81" i="5"/>
  <c r="O53" i="19" s="1"/>
  <c r="AM81" i="5"/>
  <c r="Y77" i="5"/>
  <c r="AL77" i="5"/>
  <c r="AK73" i="5"/>
  <c r="X73" i="5"/>
  <c r="AT73" i="5"/>
  <c r="O73" i="5" a="1"/>
  <c r="O73" i="5" s="1"/>
  <c r="D45" i="22"/>
  <c r="Q73" i="5"/>
  <c r="AD73" i="5"/>
  <c r="BN43" i="8"/>
  <c r="AQ43" i="8"/>
  <c r="AG69" i="5"/>
  <c r="T69" i="5"/>
  <c r="AU65" i="5"/>
  <c r="AM65" i="5"/>
  <c r="Z65" i="5"/>
  <c r="O37" i="19" s="1"/>
  <c r="CF38" i="8"/>
  <c r="I33" i="35"/>
  <c r="AP34" i="8"/>
  <c r="BM34" i="8"/>
  <c r="U61" i="5"/>
  <c r="AH61" i="5"/>
  <c r="BN31" i="8"/>
  <c r="AQ31" i="8"/>
  <c r="I29" i="35"/>
  <c r="AE29" i="35" s="1"/>
  <c r="BM30" i="8"/>
  <c r="AP30" i="8"/>
  <c r="R57" i="5"/>
  <c r="AE57" i="5"/>
  <c r="AG53" i="5"/>
  <c r="T53" i="5"/>
  <c r="AK53" i="5"/>
  <c r="X53" i="5"/>
  <c r="BQ23" i="8"/>
  <c r="AT23" i="8"/>
  <c r="AU49" i="5"/>
  <c r="AM49" i="5"/>
  <c r="Z49" i="5"/>
  <c r="O21" i="19" s="1"/>
  <c r="W45" i="5"/>
  <c r="AJ45" i="5"/>
  <c r="I13" i="35"/>
  <c r="AE13" i="35" s="1"/>
  <c r="AP14" i="8"/>
  <c r="Y41" i="5"/>
  <c r="AT11" i="8"/>
  <c r="W37" i="5"/>
  <c r="U37" i="5"/>
  <c r="R33" i="5"/>
  <c r="AU94" i="14"/>
  <c r="Z94" i="14"/>
  <c r="T66" i="19" s="1"/>
  <c r="AM94" i="14"/>
  <c r="AM106" i="14"/>
  <c r="AL94" i="14"/>
  <c r="Y94" i="14"/>
  <c r="AL106" i="14"/>
  <c r="L62" i="35"/>
  <c r="BM63" i="10"/>
  <c r="AP63" i="10"/>
  <c r="AH90" i="14"/>
  <c r="U90" i="14"/>
  <c r="T86" i="14"/>
  <c r="AG86" i="14"/>
  <c r="AK86" i="14"/>
  <c r="X86" i="14"/>
  <c r="L34" i="35"/>
  <c r="BM35" i="10"/>
  <c r="AP35" i="10"/>
  <c r="U62" i="14"/>
  <c r="AH62" i="14"/>
  <c r="O58" i="14" a="1"/>
  <c r="O58" i="14" s="1"/>
  <c r="E30" i="22"/>
  <c r="AD58" i="14"/>
  <c r="AT58" i="14"/>
  <c r="Q58" i="14"/>
  <c r="Y58" i="14"/>
  <c r="AL58" i="14"/>
  <c r="BQ24" i="10"/>
  <c r="AT24" i="10"/>
  <c r="I48" i="35"/>
  <c r="AE48" i="35" s="1"/>
  <c r="AP49" i="8"/>
  <c r="BM49" i="8"/>
  <c r="U76" i="5"/>
  <c r="AH76" i="5"/>
  <c r="AJ68" i="5"/>
  <c r="W68" i="5"/>
  <c r="T48" i="5"/>
  <c r="AG48" i="5"/>
  <c r="Y44" i="5"/>
  <c r="AL44" i="5"/>
  <c r="V44" i="5"/>
  <c r="AI44" i="5"/>
  <c r="AU40" i="5"/>
  <c r="Z40" i="5"/>
  <c r="O12" i="19" s="1"/>
  <c r="CF13" i="8"/>
  <c r="AV60" i="15"/>
  <c r="E49" i="26"/>
  <c r="AA76" i="15"/>
  <c r="E49" i="23" s="1"/>
  <c r="AN76" i="15"/>
  <c r="AL49" i="23" s="1"/>
  <c r="AQ30" i="35"/>
  <c r="AG101" i="32"/>
  <c r="H88" i="33" s="1"/>
  <c r="O47" i="22"/>
  <c r="W47" i="22"/>
  <c r="AV47" i="16"/>
  <c r="AZ52" i="17"/>
  <c r="AV52" i="17"/>
  <c r="AC84" i="20"/>
  <c r="AR112" i="16"/>
  <c r="AQ96" i="16"/>
  <c r="AC68" i="19"/>
  <c r="AE68" i="19" s="1"/>
  <c r="AR68" i="19" s="1"/>
  <c r="AQ44" i="16"/>
  <c r="AC16" i="19"/>
  <c r="AE16" i="19" s="1"/>
  <c r="AR16" i="19" s="1"/>
  <c r="AQ53" i="35"/>
  <c r="AR64" i="15"/>
  <c r="X36" i="20"/>
  <c r="P34" i="22"/>
  <c r="X34" i="22"/>
  <c r="BE102" i="17"/>
  <c r="BA102" i="17"/>
  <c r="AC49" i="20"/>
  <c r="AR77" i="16"/>
  <c r="AC37" i="20"/>
  <c r="AE37" i="20" s="1"/>
  <c r="AR37" i="20" s="1"/>
  <c r="AR65" i="16"/>
  <c r="F34" i="26"/>
  <c r="AA61" i="16"/>
  <c r="F34" i="23" s="1"/>
  <c r="AN61" i="16"/>
  <c r="AM34" i="23" s="1"/>
  <c r="G24" i="26"/>
  <c r="AA51" i="17"/>
  <c r="G24" i="23" s="1"/>
  <c r="AN51" i="17"/>
  <c r="AN24" i="23" s="1"/>
  <c r="G48" i="26"/>
  <c r="AN75" i="17"/>
  <c r="AN48" i="23" s="1"/>
  <c r="AA75" i="17"/>
  <c r="G48" i="23" s="1"/>
  <c r="W73" i="26"/>
  <c r="Y74" i="33" s="1"/>
  <c r="AA87" i="32"/>
  <c r="AK87" i="32"/>
  <c r="AD87" i="32"/>
  <c r="AD99" i="32"/>
  <c r="AS42" i="32"/>
  <c r="L29" i="33" s="1"/>
  <c r="AS99" i="32"/>
  <c r="L86" i="33" s="1"/>
  <c r="AS96" i="32"/>
  <c r="L83" i="33" s="1"/>
  <c r="AS111" i="32"/>
  <c r="L98" i="33" s="1"/>
  <c r="AS120" i="32"/>
  <c r="L107" i="33" s="1"/>
  <c r="AV77" i="15"/>
  <c r="AH52" i="19"/>
  <c r="AJ52" i="19" s="1"/>
  <c r="AS52" i="19" s="1"/>
  <c r="AQ80" i="17"/>
  <c r="AV58" i="15"/>
  <c r="AK54" i="35"/>
  <c r="AQ54" i="16"/>
  <c r="AC26" i="19"/>
  <c r="AE26" i="19" s="1"/>
  <c r="AR26" i="19" s="1"/>
  <c r="AC18" i="20"/>
  <c r="AR46" i="16"/>
  <c r="AK33" i="32"/>
  <c r="AA33" i="32"/>
  <c r="AD33" i="32"/>
  <c r="W19" i="26"/>
  <c r="Y20" i="33" s="1"/>
  <c r="BO44" i="8"/>
  <c r="AR44" i="8"/>
  <c r="W66" i="5"/>
  <c r="AJ66" i="5"/>
  <c r="CF39" i="8"/>
  <c r="AT62" i="5"/>
  <c r="O62" i="5" a="1"/>
  <c r="O62" i="5" s="1"/>
  <c r="D34" i="22"/>
  <c r="Q62" i="5"/>
  <c r="AD62" i="5"/>
  <c r="CF35" i="8"/>
  <c r="BQ32" i="8"/>
  <c r="AT32" i="8"/>
  <c r="I26" i="35"/>
  <c r="AE26" i="35" s="1"/>
  <c r="AP27" i="8"/>
  <c r="BM27" i="8"/>
  <c r="V54" i="5"/>
  <c r="AI54" i="5"/>
  <c r="I18" i="35"/>
  <c r="AE18" i="35" s="1"/>
  <c r="AP19" i="8"/>
  <c r="BM19" i="8"/>
  <c r="Y46" i="5"/>
  <c r="AL46" i="5"/>
  <c r="AT42" i="5"/>
  <c r="O42" i="5" a="1"/>
  <c r="O42" i="5" s="1"/>
  <c r="D14" i="22"/>
  <c r="Q42" i="5"/>
  <c r="AT12" i="8"/>
  <c r="X38" i="5"/>
  <c r="T38" i="5"/>
  <c r="D6" i="22"/>
  <c r="AT34" i="5"/>
  <c r="AV34" i="5" s="1"/>
  <c r="O34" i="5" a="1"/>
  <c r="O34" i="5" s="1"/>
  <c r="Q34" i="5"/>
  <c r="T34" i="5"/>
  <c r="S102" i="14"/>
  <c r="AF102" i="14"/>
  <c r="AF114" i="14"/>
  <c r="P70" i="22"/>
  <c r="X70" i="22"/>
  <c r="X82" i="22"/>
  <c r="AH19" i="20"/>
  <c r="AR47" i="17"/>
  <c r="AG92" i="32"/>
  <c r="H79" i="33" s="1"/>
  <c r="V78" i="22"/>
  <c r="V66" i="22"/>
  <c r="N66" i="22"/>
  <c r="G49" i="26"/>
  <c r="AA76" i="17"/>
  <c r="G49" i="23" s="1"/>
  <c r="AN76" i="17"/>
  <c r="AN49" i="23" s="1"/>
  <c r="AQ101" i="15"/>
  <c r="X73" i="19"/>
  <c r="Z73" i="19" s="1"/>
  <c r="AQ73" i="19" s="1"/>
  <c r="X22" i="19"/>
  <c r="Z22" i="19" s="1"/>
  <c r="AQ22" i="19" s="1"/>
  <c r="AQ50" i="15"/>
  <c r="AK46" i="35"/>
  <c r="AV35" i="15"/>
  <c r="X47" i="20"/>
  <c r="AR75" i="15"/>
  <c r="X55" i="19"/>
  <c r="Z55" i="19" s="1"/>
  <c r="AQ55" i="19" s="1"/>
  <c r="AQ83" i="15"/>
  <c r="AD84" i="20"/>
  <c r="AB84" i="20"/>
  <c r="AD16" i="20"/>
  <c r="AB16" i="20"/>
  <c r="AC8" i="19"/>
  <c r="AE8" i="19" s="1"/>
  <c r="AR8" i="19" s="1"/>
  <c r="AQ36" i="16"/>
  <c r="W68" i="26"/>
  <c r="Y69" i="33" s="1"/>
  <c r="AA82" i="32"/>
  <c r="AK82" i="32"/>
  <c r="AD82" i="32"/>
  <c r="AD94" i="32"/>
  <c r="AI78" i="20"/>
  <c r="BE78" i="20" s="1"/>
  <c r="AG78" i="20"/>
  <c r="W45" i="22"/>
  <c r="O45" i="22"/>
  <c r="AN33" i="35"/>
  <c r="F18" i="26"/>
  <c r="AA45" i="16"/>
  <c r="F18" i="23" s="1"/>
  <c r="AN45" i="16"/>
  <c r="AM18" i="23" s="1"/>
  <c r="BE88" i="17"/>
  <c r="BA88" i="17"/>
  <c r="W74" i="22"/>
  <c r="O74" i="22"/>
  <c r="W86" i="22"/>
  <c r="AC6" i="19"/>
  <c r="AE6" i="19" s="1"/>
  <c r="AR6" i="19" s="1"/>
  <c r="AQ34" i="16"/>
  <c r="BL77" i="10"/>
  <c r="AO77" i="10"/>
  <c r="BL89" i="10"/>
  <c r="AO78" i="10"/>
  <c r="AF104" i="14"/>
  <c r="S104" i="14"/>
  <c r="AF116" i="14"/>
  <c r="S105" i="14"/>
  <c r="AQ74" i="10"/>
  <c r="BN74" i="10"/>
  <c r="BN86" i="10"/>
  <c r="V100" i="14"/>
  <c r="AI100" i="14"/>
  <c r="AI112" i="14"/>
  <c r="BN70" i="10"/>
  <c r="AQ70" i="10"/>
  <c r="BN82" i="10"/>
  <c r="X96" i="14"/>
  <c r="AK96" i="14"/>
  <c r="AK108" i="14"/>
  <c r="CF69" i="10"/>
  <c r="AR66" i="10"/>
  <c r="BO66" i="10"/>
  <c r="BO78" i="10"/>
  <c r="AF92" i="14"/>
  <c r="S92" i="14"/>
  <c r="AU88" i="14"/>
  <c r="Z88" i="14"/>
  <c r="T60" i="19" s="1"/>
  <c r="AM88" i="14"/>
  <c r="S88" i="14"/>
  <c r="AF88" i="14"/>
  <c r="AT58" i="10"/>
  <c r="BQ58" i="10"/>
  <c r="AT84" i="14"/>
  <c r="O84" i="14" a="1"/>
  <c r="O84" i="14" s="1"/>
  <c r="E56" i="22"/>
  <c r="AD84" i="14"/>
  <c r="Q84" i="14"/>
  <c r="R84" i="14"/>
  <c r="AE84" i="14"/>
  <c r="X80" i="14"/>
  <c r="AK80" i="14"/>
  <c r="L48" i="35"/>
  <c r="AP49" i="10"/>
  <c r="BM49" i="10"/>
  <c r="AE76" i="14"/>
  <c r="R76" i="14"/>
  <c r="AT46" i="10"/>
  <c r="BQ46" i="10"/>
  <c r="AT72" i="14"/>
  <c r="O72" i="14" a="1"/>
  <c r="O72" i="14" s="1"/>
  <c r="E44" i="22"/>
  <c r="Q72" i="14"/>
  <c r="AD72" i="14"/>
  <c r="AH68" i="14"/>
  <c r="U68" i="14"/>
  <c r="BN38" i="10"/>
  <c r="AQ38" i="10"/>
  <c r="W64" i="14"/>
  <c r="AJ64" i="14"/>
  <c r="AU64" i="14"/>
  <c r="Z64" i="14"/>
  <c r="T36" i="19" s="1"/>
  <c r="AM64" i="14"/>
  <c r="AJ60" i="14"/>
  <c r="W60" i="14"/>
  <c r="V60" i="14"/>
  <c r="AI60" i="14"/>
  <c r="AT30" i="10"/>
  <c r="BQ30" i="10"/>
  <c r="Y56" i="14"/>
  <c r="AL56" i="14"/>
  <c r="X56" i="14"/>
  <c r="AK56" i="14"/>
  <c r="BL25" i="10"/>
  <c r="AO25" i="10"/>
  <c r="R52" i="14"/>
  <c r="AE52" i="14"/>
  <c r="AU48" i="14"/>
  <c r="AM48" i="14"/>
  <c r="Z48" i="14"/>
  <c r="T20" i="19" s="1"/>
  <c r="U48" i="14"/>
  <c r="AH48" i="14"/>
  <c r="AE44" i="14"/>
  <c r="R44" i="14"/>
  <c r="AI44" i="14"/>
  <c r="V44" i="14"/>
  <c r="AR14" i="10"/>
  <c r="T40" i="14"/>
  <c r="Y40" i="14"/>
  <c r="U36" i="14"/>
  <c r="AQ6" i="10"/>
  <c r="T102" i="5"/>
  <c r="AG102" i="5"/>
  <c r="AG114" i="5"/>
  <c r="I70" i="35"/>
  <c r="AE70" i="35" s="1"/>
  <c r="AP71" i="8"/>
  <c r="BM71" i="8"/>
  <c r="BM83" i="8"/>
  <c r="AG98" i="5"/>
  <c r="T98" i="5"/>
  <c r="AG110" i="5"/>
  <c r="BL67" i="8"/>
  <c r="AO67" i="8"/>
  <c r="BL79" i="8"/>
  <c r="R94" i="5"/>
  <c r="AE94" i="5"/>
  <c r="AE106" i="5"/>
  <c r="V90" i="5"/>
  <c r="AI90" i="5"/>
  <c r="AE90" i="5"/>
  <c r="R90" i="5"/>
  <c r="AR60" i="8"/>
  <c r="BO60" i="8"/>
  <c r="I58" i="35"/>
  <c r="AP59" i="8"/>
  <c r="BM59" i="8"/>
  <c r="AU86" i="5"/>
  <c r="Z86" i="5"/>
  <c r="O58" i="19" s="1"/>
  <c r="AM86" i="5"/>
  <c r="AJ82" i="5"/>
  <c r="W82" i="5"/>
  <c r="S82" i="5"/>
  <c r="AF82" i="5"/>
  <c r="BQ52" i="8"/>
  <c r="AT52" i="8"/>
  <c r="AO51" i="8"/>
  <c r="BL51" i="8"/>
  <c r="V78" i="5"/>
  <c r="AI78" i="5"/>
  <c r="U74" i="5"/>
  <c r="AH74" i="5"/>
  <c r="CF47" i="8"/>
  <c r="AE70" i="5"/>
  <c r="R70" i="5"/>
  <c r="BQ40" i="8"/>
  <c r="AT40" i="8"/>
  <c r="AL58" i="5"/>
  <c r="Y58" i="5"/>
  <c r="R58" i="5"/>
  <c r="AE58" i="5"/>
  <c r="T50" i="5"/>
  <c r="AG50" i="5"/>
  <c r="T47" i="5"/>
  <c r="AG47" i="5"/>
  <c r="AO8" i="8"/>
  <c r="X35" i="5"/>
  <c r="Y88" i="5"/>
  <c r="AL88" i="5"/>
  <c r="I52" i="35"/>
  <c r="BM53" i="8"/>
  <c r="AP53" i="8"/>
  <c r="AT80" i="5"/>
  <c r="D52" i="22"/>
  <c r="O80" i="5" a="1"/>
  <c r="O80" i="5" s="1"/>
  <c r="Q80" i="5"/>
  <c r="AD80" i="5"/>
  <c r="AR46" i="8"/>
  <c r="BO46" i="8"/>
  <c r="E54" i="26"/>
  <c r="AA81" i="15"/>
  <c r="E54" i="23" s="1"/>
  <c r="AN81" i="15"/>
  <c r="AL54" i="23" s="1"/>
  <c r="AC35" i="20"/>
  <c r="AE35" i="20" s="1"/>
  <c r="AR35" i="20" s="1"/>
  <c r="AR63" i="16"/>
  <c r="AV87" i="17"/>
  <c r="BD87" i="17"/>
  <c r="AW87" i="17"/>
  <c r="AZ87" i="17"/>
  <c r="BB87" i="17" s="1"/>
  <c r="AD89" i="32"/>
  <c r="W63" i="26"/>
  <c r="Y64" i="33" s="1"/>
  <c r="AD77" i="32"/>
  <c r="AK77" i="32"/>
  <c r="AA77" i="32"/>
  <c r="W46" i="20"/>
  <c r="Y46" i="20"/>
  <c r="X63" i="20"/>
  <c r="AR91" i="15"/>
  <c r="AD68" i="20"/>
  <c r="AB68" i="20"/>
  <c r="O64" i="22"/>
  <c r="W64" i="22"/>
  <c r="P13" i="22"/>
  <c r="AS65" i="32"/>
  <c r="L52" i="33" s="1"/>
  <c r="AI42" i="20"/>
  <c r="AG42" i="20"/>
  <c r="AG100" i="32"/>
  <c r="H87" i="33" s="1"/>
  <c r="W25" i="22"/>
  <c r="O25" i="22"/>
  <c r="F14" i="26"/>
  <c r="S14" i="26" s="1"/>
  <c r="V15" i="33" s="1"/>
  <c r="AA41" i="16"/>
  <c r="F14" i="23" s="1"/>
  <c r="G8" i="26"/>
  <c r="AA35" i="17"/>
  <c r="G8" i="23" s="1"/>
  <c r="G45" i="26"/>
  <c r="AA72" i="17"/>
  <c r="G45" i="23" s="1"/>
  <c r="AN72" i="17"/>
  <c r="AN45" i="23" s="1"/>
  <c r="AS26" i="32"/>
  <c r="L13" i="33" s="1"/>
  <c r="AW85" i="15"/>
  <c r="AV85" i="15"/>
  <c r="AV87" i="15"/>
  <c r="AW87" i="15"/>
  <c r="AC50" i="20"/>
  <c r="AR78" i="16"/>
  <c r="AN42" i="35"/>
  <c r="AC22" i="20"/>
  <c r="AR50" i="16"/>
  <c r="AI33" i="20"/>
  <c r="AG33" i="20"/>
  <c r="V75" i="5"/>
  <c r="AI75" i="5"/>
  <c r="CF48" i="8"/>
  <c r="AT67" i="5"/>
  <c r="O67" i="5" a="1"/>
  <c r="O67" i="5" s="1"/>
  <c r="D39" i="22"/>
  <c r="AD67" i="5"/>
  <c r="Q67" i="5"/>
  <c r="AI55" i="5"/>
  <c r="V55" i="5"/>
  <c r="CF28" i="8"/>
  <c r="AU51" i="5"/>
  <c r="AM51" i="5"/>
  <c r="Z51" i="5"/>
  <c r="O23" i="19" s="1"/>
  <c r="AT21" i="8"/>
  <c r="BQ21" i="8"/>
  <c r="BO17" i="8"/>
  <c r="AR17" i="8"/>
  <c r="V43" i="5"/>
  <c r="V39" i="5"/>
  <c r="R39" i="5"/>
  <c r="BQ60" i="10"/>
  <c r="AT60" i="10"/>
  <c r="BQ56" i="10"/>
  <c r="AT56" i="10"/>
  <c r="CF51" i="10"/>
  <c r="U42" i="14"/>
  <c r="AT66" i="8"/>
  <c r="BQ66" i="8"/>
  <c r="BQ78" i="8"/>
  <c r="AT34" i="8"/>
  <c r="BQ34" i="8"/>
  <c r="U36" i="5"/>
  <c r="CF9" i="8"/>
  <c r="X16" i="20"/>
  <c r="Z16" i="20" s="1"/>
  <c r="AQ16" i="20" s="1"/>
  <c r="AR44" i="15"/>
  <c r="X56" i="20"/>
  <c r="AR84" i="15"/>
  <c r="AQ54" i="35"/>
  <c r="E62" i="26"/>
  <c r="AN89" i="15"/>
  <c r="AL62" i="23" s="1"/>
  <c r="AA89" i="15"/>
  <c r="E62" i="23" s="1"/>
  <c r="AC75" i="20"/>
  <c r="AR103" i="16"/>
  <c r="AC59" i="19"/>
  <c r="AE59" i="19" s="1"/>
  <c r="AR59" i="19" s="1"/>
  <c r="AQ87" i="16"/>
  <c r="F12" i="26"/>
  <c r="S12" i="26" s="1"/>
  <c r="V13" i="33" s="1"/>
  <c r="AA39" i="16"/>
  <c r="F12" i="23" s="1"/>
  <c r="AH79" i="20"/>
  <c r="AR107" i="17"/>
  <c r="AG77" i="32"/>
  <c r="H64" i="33" s="1"/>
  <c r="V18" i="22"/>
  <c r="N18" i="22"/>
  <c r="BA36" i="17"/>
  <c r="E18" i="26"/>
  <c r="AA45" i="15"/>
  <c r="E18" i="23" s="1"/>
  <c r="AN45" i="15"/>
  <c r="AL18" i="23" s="1"/>
  <c r="E16" i="26"/>
  <c r="AA43" i="15"/>
  <c r="E16" i="23" s="1"/>
  <c r="E40" i="26"/>
  <c r="AA67" i="15"/>
  <c r="E40" i="23" s="1"/>
  <c r="AN67" i="15"/>
  <c r="AL40" i="23" s="1"/>
  <c r="AV72" i="16"/>
  <c r="AC20" i="20"/>
  <c r="AR48" i="16"/>
  <c r="AH61" i="20"/>
  <c r="AR89" i="17"/>
  <c r="AK12" i="35"/>
  <c r="W60" i="26"/>
  <c r="Y61" i="33" s="1"/>
  <c r="AD74" i="32"/>
  <c r="AA74" i="32"/>
  <c r="AK74" i="32"/>
  <c r="AC53" i="19"/>
  <c r="AE53" i="19" s="1"/>
  <c r="AR53" i="19" s="1"/>
  <c r="AQ81" i="16"/>
  <c r="AD33" i="20"/>
  <c r="AB33" i="20"/>
  <c r="AD25" i="20"/>
  <c r="AB25" i="20"/>
  <c r="AV33" i="16"/>
  <c r="AV67" i="17"/>
  <c r="AZ67" i="17"/>
  <c r="BB67" i="17" s="1"/>
  <c r="BE91" i="17"/>
  <c r="BA91" i="17"/>
  <c r="N33" i="22"/>
  <c r="V33" i="22"/>
  <c r="N43" i="22"/>
  <c r="V43" i="22"/>
  <c r="X75" i="19"/>
  <c r="Z75" i="19" s="1"/>
  <c r="AQ75" i="19" s="1"/>
  <c r="AQ103" i="15"/>
  <c r="AK75" i="35"/>
  <c r="O14" i="22"/>
  <c r="BA45" i="17"/>
  <c r="BQ75" i="10"/>
  <c r="AT75" i="10"/>
  <c r="BQ87" i="10"/>
  <c r="L73" i="35"/>
  <c r="BM74" i="10"/>
  <c r="AP74" i="10"/>
  <c r="BM86" i="10"/>
  <c r="Y101" i="14"/>
  <c r="AL101" i="14"/>
  <c r="AL113" i="14"/>
  <c r="R97" i="14"/>
  <c r="AE97" i="14"/>
  <c r="AE109" i="14"/>
  <c r="AT97" i="14"/>
  <c r="O97" i="14" a="1"/>
  <c r="O97" i="14" s="1"/>
  <c r="E69" i="22"/>
  <c r="Q97" i="14"/>
  <c r="AD97" i="14"/>
  <c r="AD109" i="14"/>
  <c r="X93" i="14"/>
  <c r="AK93" i="14"/>
  <c r="AK105" i="14"/>
  <c r="AL93" i="14"/>
  <c r="Y93" i="14"/>
  <c r="AL105" i="14"/>
  <c r="X89" i="14"/>
  <c r="AK89" i="14"/>
  <c r="AU85" i="14"/>
  <c r="Z85" i="14"/>
  <c r="T57" i="19" s="1"/>
  <c r="AM85" i="14"/>
  <c r="AK85" i="14"/>
  <c r="X85" i="14"/>
  <c r="BL54" i="10"/>
  <c r="AO54" i="10"/>
  <c r="R81" i="14"/>
  <c r="AE81" i="14"/>
  <c r="T77" i="14"/>
  <c r="AG77" i="14"/>
  <c r="T73" i="14"/>
  <c r="AG73" i="14"/>
  <c r="AL73" i="14"/>
  <c r="Y73" i="14"/>
  <c r="BN43" i="10"/>
  <c r="AQ43" i="10"/>
  <c r="T69" i="14"/>
  <c r="AG69" i="14"/>
  <c r="AU65" i="14"/>
  <c r="AM65" i="14"/>
  <c r="Z65" i="14"/>
  <c r="T37" i="19" s="1"/>
  <c r="AL65" i="14"/>
  <c r="Y65" i="14"/>
  <c r="BN35" i="10"/>
  <c r="AQ35" i="10"/>
  <c r="V61" i="14"/>
  <c r="AI61" i="14"/>
  <c r="S61" i="14"/>
  <c r="AF61" i="14"/>
  <c r="AU57" i="14"/>
  <c r="Z57" i="14"/>
  <c r="T29" i="19" s="1"/>
  <c r="AM57" i="14"/>
  <c r="CF30" i="10"/>
  <c r="BN27" i="10"/>
  <c r="AQ27" i="10"/>
  <c r="O53" i="14" a="1"/>
  <c r="O53" i="14" s="1"/>
  <c r="E25" i="22"/>
  <c r="Q53" i="14"/>
  <c r="AT53" i="14"/>
  <c r="AD53" i="14"/>
  <c r="R53" i="14"/>
  <c r="AE53" i="14"/>
  <c r="AK49" i="14"/>
  <c r="X49" i="14"/>
  <c r="T45" i="14"/>
  <c r="AG45" i="14"/>
  <c r="Y45" i="14"/>
  <c r="AL45" i="14"/>
  <c r="R41" i="14"/>
  <c r="W37" i="14"/>
  <c r="R37" i="14"/>
  <c r="V33" i="14"/>
  <c r="AU33" i="14"/>
  <c r="Z33" i="14"/>
  <c r="T5" i="19" s="1"/>
  <c r="W103" i="5"/>
  <c r="AJ103" i="5"/>
  <c r="AJ115" i="5"/>
  <c r="Y99" i="5"/>
  <c r="AL99" i="5"/>
  <c r="AL111" i="5"/>
  <c r="AO68" i="8"/>
  <c r="BL68" i="8"/>
  <c r="BL80" i="8"/>
  <c r="D67" i="22"/>
  <c r="AT95" i="5"/>
  <c r="O95" i="5" a="1"/>
  <c r="O95" i="5" s="1"/>
  <c r="AD95" i="5"/>
  <c r="Q95" i="5"/>
  <c r="AD107" i="5"/>
  <c r="BQ65" i="8"/>
  <c r="AT65" i="8"/>
  <c r="T91" i="5"/>
  <c r="AG91" i="5"/>
  <c r="BQ61" i="8"/>
  <c r="AT61" i="8"/>
  <c r="Y87" i="5"/>
  <c r="AL87" i="5"/>
  <c r="W83" i="5"/>
  <c r="AJ83" i="5"/>
  <c r="S83" i="5"/>
  <c r="AF83" i="5"/>
  <c r="AR53" i="8"/>
  <c r="BO53" i="8"/>
  <c r="BL52" i="8"/>
  <c r="AO52" i="8"/>
  <c r="AG79" i="5"/>
  <c r="T79" i="5"/>
  <c r="S71" i="5"/>
  <c r="AF71" i="5"/>
  <c r="AJ71" i="5"/>
  <c r="W71" i="5"/>
  <c r="BN41" i="8"/>
  <c r="AQ41" i="8"/>
  <c r="X63" i="5"/>
  <c r="AK63" i="5"/>
  <c r="CF36" i="8"/>
  <c r="BN33" i="8"/>
  <c r="AQ33" i="8"/>
  <c r="AE59" i="5"/>
  <c r="R59" i="5"/>
  <c r="D31" i="22"/>
  <c r="AT59" i="5"/>
  <c r="O59" i="5" a="1"/>
  <c r="O59" i="5" s="1"/>
  <c r="Q59" i="5"/>
  <c r="AD59" i="5"/>
  <c r="X98" i="14"/>
  <c r="AK98" i="14"/>
  <c r="AK110" i="14"/>
  <c r="W98" i="14"/>
  <c r="AJ98" i="14"/>
  <c r="AJ110" i="14"/>
  <c r="L54" i="35"/>
  <c r="BM55" i="10"/>
  <c r="AP55" i="10"/>
  <c r="Y82" i="14"/>
  <c r="AL82" i="14"/>
  <c r="BQ52" i="10"/>
  <c r="AT52" i="10"/>
  <c r="T66" i="14"/>
  <c r="AG66" i="14"/>
  <c r="U38" i="14"/>
  <c r="U60" i="5"/>
  <c r="AH60" i="5"/>
  <c r="I24" i="35"/>
  <c r="BM25" i="8"/>
  <c r="AP25" i="8"/>
  <c r="Y52" i="5"/>
  <c r="AL52" i="5"/>
  <c r="AW23" i="6"/>
  <c r="BT23" i="6"/>
  <c r="Z23" i="6"/>
  <c r="R23" i="6"/>
  <c r="S23" i="6"/>
  <c r="CB23" i="6"/>
  <c r="BE23" i="6"/>
  <c r="AH23" i="6"/>
  <c r="BT27" i="6"/>
  <c r="AW27" i="6"/>
  <c r="R27" i="6"/>
  <c r="S27" i="6"/>
  <c r="Z27" i="6"/>
  <c r="BA29" i="6"/>
  <c r="BX29" i="6"/>
  <c r="AD29" i="6"/>
  <c r="CD36" i="6"/>
  <c r="BG36" i="6"/>
  <c r="AJ36" i="6"/>
  <c r="AW39" i="6"/>
  <c r="BT39" i="6"/>
  <c r="R39" i="6"/>
  <c r="Z39" i="6"/>
  <c r="S39" i="6"/>
  <c r="BG40" i="6"/>
  <c r="CD40" i="6"/>
  <c r="AJ40" i="6"/>
  <c r="BE71" i="6"/>
  <c r="AH71" i="6"/>
  <c r="BE83" i="6"/>
  <c r="BX73" i="6"/>
  <c r="BA73" i="6"/>
  <c r="AD73" i="6"/>
  <c r="BA85" i="6"/>
  <c r="AY76" i="6"/>
  <c r="U76" i="6"/>
  <c r="AB76" i="6"/>
  <c r="W76" i="6"/>
  <c r="T76" i="6"/>
  <c r="AY88" i="6"/>
  <c r="BW8" i="6"/>
  <c r="AC8" i="6"/>
  <c r="BY9" i="6"/>
  <c r="AE9" i="6"/>
  <c r="CA10" i="6"/>
  <c r="AG10" i="6"/>
  <c r="CC11" i="6"/>
  <c r="AI11" i="6"/>
  <c r="CE12" i="6"/>
  <c r="AK12" i="6"/>
  <c r="BY13" i="6"/>
  <c r="AE13" i="6"/>
  <c r="CC15" i="6"/>
  <c r="AI15" i="6"/>
  <c r="CE16" i="6"/>
  <c r="AK16" i="6"/>
  <c r="AV18" i="6"/>
  <c r="AO45" i="4" s="1"/>
  <c r="Y18" i="6"/>
  <c r="AB45" i="4" s="1"/>
  <c r="H17" i="19" s="1"/>
  <c r="CC19" i="6"/>
  <c r="BF19" i="6"/>
  <c r="AI19" i="6"/>
  <c r="BH20" i="6"/>
  <c r="CE20" i="6"/>
  <c r="AK20" i="6"/>
  <c r="BU23" i="6"/>
  <c r="AX23" i="6"/>
  <c r="AA23" i="6"/>
  <c r="BF23" i="6"/>
  <c r="CC23" i="6"/>
  <c r="AI23" i="6"/>
  <c r="CE24" i="6"/>
  <c r="BH24" i="6"/>
  <c r="AK24" i="6"/>
  <c r="BB25" i="6"/>
  <c r="BY25" i="6"/>
  <c r="AE25" i="6"/>
  <c r="CA26" i="6"/>
  <c r="BD26" i="6"/>
  <c r="AG26" i="6"/>
  <c r="AZ28" i="6"/>
  <c r="BW28" i="6"/>
  <c r="AC28" i="6"/>
  <c r="AV30" i="6"/>
  <c r="AO57" i="4" s="1"/>
  <c r="Y30" i="6"/>
  <c r="AB57" i="4" s="1"/>
  <c r="H29" i="19" s="1"/>
  <c r="AZ40" i="6"/>
  <c r="BW40" i="6"/>
  <c r="AC40" i="6"/>
  <c r="BD42" i="6"/>
  <c r="CA42" i="6"/>
  <c r="AG42" i="6"/>
  <c r="AZ44" i="6"/>
  <c r="BW44" i="6"/>
  <c r="AC44" i="6"/>
  <c r="AV46" i="6"/>
  <c r="AO73" i="4" s="1"/>
  <c r="Y46" i="6"/>
  <c r="AB73" i="4" s="1"/>
  <c r="H45" i="19" s="1"/>
  <c r="BD50" i="6"/>
  <c r="CA50" i="6"/>
  <c r="AG50" i="6"/>
  <c r="BU55" i="6"/>
  <c r="AX55" i="6"/>
  <c r="AA55" i="6"/>
  <c r="CJ6" i="6"/>
  <c r="C6" i="27" s="1"/>
  <c r="BH68" i="6"/>
  <c r="CE68" i="6"/>
  <c r="AK68" i="6"/>
  <c r="BH80" i="6"/>
  <c r="BB69" i="6"/>
  <c r="BY69" i="6"/>
  <c r="AE69" i="6"/>
  <c r="BB81" i="6"/>
  <c r="B70" i="6"/>
  <c r="BD70" i="6"/>
  <c r="AG70" i="6"/>
  <c r="BD82" i="6"/>
  <c r="AX71" i="6"/>
  <c r="AA71" i="6"/>
  <c r="AX83" i="6"/>
  <c r="BF71" i="6"/>
  <c r="AI71" i="6"/>
  <c r="BF83" i="6"/>
  <c r="AZ72" i="6"/>
  <c r="AC72" i="6"/>
  <c r="AZ84" i="6"/>
  <c r="BH72" i="6"/>
  <c r="AK72" i="6"/>
  <c r="BH84" i="6"/>
  <c r="B74" i="6"/>
  <c r="CB75" i="6" s="1"/>
  <c r="BT6" i="6"/>
  <c r="S6" i="6"/>
  <c r="R6" i="6"/>
  <c r="Z6" i="6"/>
  <c r="CB6" i="6"/>
  <c r="AH6" i="6"/>
  <c r="CD7" i="6"/>
  <c r="AJ7" i="6"/>
  <c r="BT10" i="6"/>
  <c r="S10" i="6"/>
  <c r="Z10" i="6"/>
  <c r="R10" i="6"/>
  <c r="CB10" i="6"/>
  <c r="AH10" i="6"/>
  <c r="CD11" i="6"/>
  <c r="AJ11" i="6"/>
  <c r="CB14" i="6"/>
  <c r="AH14" i="6"/>
  <c r="BV15" i="6"/>
  <c r="AB15" i="6"/>
  <c r="T15" i="6"/>
  <c r="W15" i="6"/>
  <c r="U15" i="6"/>
  <c r="BX16" i="6"/>
  <c r="AD16" i="6"/>
  <c r="BC17" i="6"/>
  <c r="BZ17" i="6"/>
  <c r="AF17" i="6"/>
  <c r="AW18" i="6"/>
  <c r="BT18" i="6"/>
  <c r="R18" i="6"/>
  <c r="S18" i="6"/>
  <c r="Z18" i="6"/>
  <c r="BE18" i="6"/>
  <c r="CB18" i="6"/>
  <c r="AH18" i="6"/>
  <c r="BV19" i="6"/>
  <c r="AY19" i="6"/>
  <c r="U19" i="6"/>
  <c r="AB19" i="6"/>
  <c r="W19" i="6"/>
  <c r="T19" i="6"/>
  <c r="CD19" i="6"/>
  <c r="BG19" i="6"/>
  <c r="AJ19" i="6"/>
  <c r="BX20" i="6"/>
  <c r="BA20" i="6"/>
  <c r="AD20" i="6"/>
  <c r="BC21" i="6"/>
  <c r="BZ21" i="6"/>
  <c r="AF21" i="6"/>
  <c r="AW22" i="6"/>
  <c r="BT22" i="6"/>
  <c r="Z22" i="6"/>
  <c r="R22" i="6"/>
  <c r="S22" i="6"/>
  <c r="CB22" i="6"/>
  <c r="BE22" i="6"/>
  <c r="AH22" i="6"/>
  <c r="BV23" i="6"/>
  <c r="AB23" i="6"/>
  <c r="AY23" i="6"/>
  <c r="W23" i="6"/>
  <c r="U23" i="6"/>
  <c r="T23" i="6"/>
  <c r="CD23" i="6"/>
  <c r="BG23" i="6"/>
  <c r="AJ23" i="6"/>
  <c r="BA24" i="6"/>
  <c r="BX24" i="6"/>
  <c r="AD24" i="6"/>
  <c r="BC25" i="6"/>
  <c r="BZ25" i="6"/>
  <c r="AF25" i="6"/>
  <c r="AW26" i="6"/>
  <c r="R26" i="6"/>
  <c r="BT26" i="6"/>
  <c r="S26" i="6"/>
  <c r="Z26" i="6"/>
  <c r="CB26" i="6"/>
  <c r="BE26" i="6"/>
  <c r="AH26" i="6"/>
  <c r="AY27" i="6"/>
  <c r="BV27" i="6"/>
  <c r="AB27" i="6"/>
  <c r="U27" i="6"/>
  <c r="T27" i="6"/>
  <c r="W27" i="6"/>
  <c r="BG27" i="6"/>
  <c r="CD27" i="6"/>
  <c r="AJ27" i="6"/>
  <c r="BX28" i="6"/>
  <c r="BA28" i="6"/>
  <c r="AD28" i="6"/>
  <c r="BZ29" i="6"/>
  <c r="BC29" i="6"/>
  <c r="AF29" i="6"/>
  <c r="AW30" i="6"/>
  <c r="BT30" i="6"/>
  <c r="R30" i="6"/>
  <c r="S30" i="6"/>
  <c r="Z30" i="6"/>
  <c r="BE30" i="6"/>
  <c r="AH30" i="6"/>
  <c r="CB30" i="6"/>
  <c r="BV31" i="6"/>
  <c r="AY31" i="6"/>
  <c r="W31" i="6"/>
  <c r="U31" i="6"/>
  <c r="T31" i="6"/>
  <c r="AB31" i="6"/>
  <c r="BU6" i="6"/>
  <c r="AA6" i="6"/>
  <c r="CC6" i="6"/>
  <c r="AI6" i="6"/>
  <c r="BW7" i="6"/>
  <c r="AC7" i="6"/>
  <c r="CE7" i="6"/>
  <c r="AK7" i="6"/>
  <c r="BY8" i="6"/>
  <c r="AE8" i="6"/>
  <c r="Y9" i="6"/>
  <c r="AB36" i="4" s="1"/>
  <c r="H8" i="19" s="1"/>
  <c r="CA9" i="6"/>
  <c r="AG9" i="6"/>
  <c r="BU10" i="6"/>
  <c r="AA10" i="6"/>
  <c r="CC10" i="6"/>
  <c r="AI10" i="6"/>
  <c r="BW11" i="6"/>
  <c r="AC11" i="6"/>
  <c r="CE11" i="6"/>
  <c r="AK11" i="6"/>
  <c r="BY12" i="6"/>
  <c r="AE12" i="6"/>
  <c r="Y13" i="6"/>
  <c r="AB40" i="4" s="1"/>
  <c r="H12" i="19" s="1"/>
  <c r="CA13" i="6"/>
  <c r="AG13" i="6"/>
  <c r="BU14" i="6"/>
  <c r="AA14" i="6"/>
  <c r="CC14" i="6"/>
  <c r="AI14" i="6"/>
  <c r="BW15" i="6"/>
  <c r="AC15" i="6"/>
  <c r="CE15" i="6"/>
  <c r="AK15" i="6"/>
  <c r="BY16" i="6"/>
  <c r="AE16" i="6"/>
  <c r="AV17" i="6"/>
  <c r="AO44" i="4" s="1"/>
  <c r="Y17" i="6"/>
  <c r="AB44" i="4" s="1"/>
  <c r="H16" i="19" s="1"/>
  <c r="CA17" i="6"/>
  <c r="BD17" i="6"/>
  <c r="AG17" i="6"/>
  <c r="AX18" i="6"/>
  <c r="BU18" i="6"/>
  <c r="AA18" i="6"/>
  <c r="BF18" i="6"/>
  <c r="CC18" i="6"/>
  <c r="AI18" i="6"/>
  <c r="BW19" i="6"/>
  <c r="AZ19" i="6"/>
  <c r="AC19" i="6"/>
  <c r="CE19" i="6"/>
  <c r="BH19" i="6"/>
  <c r="AK19" i="6"/>
  <c r="BB20" i="6"/>
  <c r="BY20" i="6"/>
  <c r="AE20" i="6"/>
  <c r="AV21" i="6"/>
  <c r="AO48" i="4" s="1"/>
  <c r="Y21" i="6"/>
  <c r="AB48" i="4" s="1"/>
  <c r="H20" i="19" s="1"/>
  <c r="BD21" i="6"/>
  <c r="CA21" i="6"/>
  <c r="AG21" i="6"/>
  <c r="AX22" i="6"/>
  <c r="BU22" i="6"/>
  <c r="AA22" i="6"/>
  <c r="CC22" i="6"/>
  <c r="AI22" i="6"/>
  <c r="BF22" i="6"/>
  <c r="BW23" i="6"/>
  <c r="AZ23" i="6"/>
  <c r="AC23" i="6"/>
  <c r="CE23" i="6"/>
  <c r="BH23" i="6"/>
  <c r="AK23" i="6"/>
  <c r="BB24" i="6"/>
  <c r="BY24" i="6"/>
  <c r="AE24" i="6"/>
  <c r="AV25" i="6"/>
  <c r="AO52" i="4" s="1"/>
  <c r="Y25" i="6"/>
  <c r="AB52" i="4" s="1"/>
  <c r="H24" i="19" s="1"/>
  <c r="CA25" i="6"/>
  <c r="AG25" i="6"/>
  <c r="BD25" i="6"/>
  <c r="BU26" i="6"/>
  <c r="AX26" i="6"/>
  <c r="AA26" i="6"/>
  <c r="CC26" i="6"/>
  <c r="BF26" i="6"/>
  <c r="AI26" i="6"/>
  <c r="AZ27" i="6"/>
  <c r="BW27" i="6"/>
  <c r="AC27" i="6"/>
  <c r="CE27" i="6"/>
  <c r="BH27" i="6"/>
  <c r="AK27" i="6"/>
  <c r="BY28" i="6"/>
  <c r="BB28" i="6"/>
  <c r="AE28" i="6"/>
  <c r="AV29" i="6"/>
  <c r="AO56" i="4" s="1"/>
  <c r="Y29" i="6"/>
  <c r="AB56" i="4" s="1"/>
  <c r="H28" i="19" s="1"/>
  <c r="CA29" i="6"/>
  <c r="BD29" i="6"/>
  <c r="AG29" i="6"/>
  <c r="BU30" i="6"/>
  <c r="AX30" i="6"/>
  <c r="AA30" i="6"/>
  <c r="CC30" i="6"/>
  <c r="BF30" i="6"/>
  <c r="AI30" i="6"/>
  <c r="AZ31" i="6"/>
  <c r="BW31" i="6"/>
  <c r="AC31" i="6"/>
  <c r="CE31" i="6"/>
  <c r="BH31" i="6"/>
  <c r="AK31" i="6"/>
  <c r="BY32" i="6"/>
  <c r="BB32" i="6"/>
  <c r="AE32" i="6"/>
  <c r="AV33" i="6"/>
  <c r="AO60" i="4" s="1"/>
  <c r="Y33" i="6"/>
  <c r="AB60" i="4" s="1"/>
  <c r="H32" i="19" s="1"/>
  <c r="CA33" i="6"/>
  <c r="BD33" i="6"/>
  <c r="AG33" i="6"/>
  <c r="AX34" i="6"/>
  <c r="BU34" i="6"/>
  <c r="AA34" i="6"/>
  <c r="CC34" i="6"/>
  <c r="BF34" i="6"/>
  <c r="AI34" i="6"/>
  <c r="BW35" i="6"/>
  <c r="AZ35" i="6"/>
  <c r="AC35" i="6"/>
  <c r="BH35" i="6"/>
  <c r="CE35" i="6"/>
  <c r="AK35" i="6"/>
  <c r="BB36" i="6"/>
  <c r="BY36" i="6"/>
  <c r="AE36" i="6"/>
  <c r="AV37" i="6"/>
  <c r="AO64" i="4" s="1"/>
  <c r="Y37" i="6"/>
  <c r="AB64" i="4" s="1"/>
  <c r="H36" i="19" s="1"/>
  <c r="CA37" i="6"/>
  <c r="BD37" i="6"/>
  <c r="AG37" i="6"/>
  <c r="AX38" i="6"/>
  <c r="BU38" i="6"/>
  <c r="AA38" i="6"/>
  <c r="CC38" i="6"/>
  <c r="BF38" i="6"/>
  <c r="AI38" i="6"/>
  <c r="BW39" i="6"/>
  <c r="AZ39" i="6"/>
  <c r="AC39" i="6"/>
  <c r="CE39" i="6"/>
  <c r="BH39" i="6"/>
  <c r="AK39" i="6"/>
  <c r="BY40" i="6"/>
  <c r="BB40" i="6"/>
  <c r="AE40" i="6"/>
  <c r="AV41" i="6"/>
  <c r="AO68" i="4" s="1"/>
  <c r="Y41" i="6"/>
  <c r="AB68" i="4" s="1"/>
  <c r="H40" i="19" s="1"/>
  <c r="BD41" i="6"/>
  <c r="CA41" i="6"/>
  <c r="AG41" i="6"/>
  <c r="AX42" i="6"/>
  <c r="AA42" i="6"/>
  <c r="BU42" i="6"/>
  <c r="CC42" i="6"/>
  <c r="BF42" i="6"/>
  <c r="AI42" i="6"/>
  <c r="AZ43" i="6"/>
  <c r="BW43" i="6"/>
  <c r="AC43" i="6"/>
  <c r="BH43" i="6"/>
  <c r="CE43" i="6"/>
  <c r="AK43" i="6"/>
  <c r="BB44" i="6"/>
  <c r="AE44" i="6"/>
  <c r="BY44" i="6"/>
  <c r="AV45" i="6"/>
  <c r="AO72" i="4" s="1"/>
  <c r="Y45" i="6"/>
  <c r="AB72" i="4" s="1"/>
  <c r="H44" i="19" s="1"/>
  <c r="BD45" i="6"/>
  <c r="CA45" i="6"/>
  <c r="AG45" i="6"/>
  <c r="AX46" i="6"/>
  <c r="BU46" i="6"/>
  <c r="AA46" i="6"/>
  <c r="CC46" i="6"/>
  <c r="BF46" i="6"/>
  <c r="AI46" i="6"/>
  <c r="AZ47" i="6"/>
  <c r="BW47" i="6"/>
  <c r="AC47" i="6"/>
  <c r="CE47" i="6"/>
  <c r="BH47" i="6"/>
  <c r="AK47" i="6"/>
  <c r="BB48" i="6"/>
  <c r="BY48" i="6"/>
  <c r="AE48" i="6"/>
  <c r="AV49" i="6"/>
  <c r="AO76" i="4" s="1"/>
  <c r="Y49" i="6"/>
  <c r="AB76" i="4" s="1"/>
  <c r="H48" i="19" s="1"/>
  <c r="BD49" i="6"/>
  <c r="CA49" i="6"/>
  <c r="AG49" i="6"/>
  <c r="AX50" i="6"/>
  <c r="BU50" i="6"/>
  <c r="AA50" i="6"/>
  <c r="CC50" i="6"/>
  <c r="BF50" i="6"/>
  <c r="AI50" i="6"/>
  <c r="BW51" i="6"/>
  <c r="AZ51" i="6"/>
  <c r="AC51" i="6"/>
  <c r="CE51" i="6"/>
  <c r="BH51" i="6"/>
  <c r="AK51" i="6"/>
  <c r="BB52" i="6"/>
  <c r="BY52" i="6"/>
  <c r="AE52" i="6"/>
  <c r="AV53" i="6"/>
  <c r="AO80" i="4" s="1"/>
  <c r="Y53" i="6"/>
  <c r="AB80" i="4" s="1"/>
  <c r="H52" i="19" s="1"/>
  <c r="CA53" i="6"/>
  <c r="BD53" i="6"/>
  <c r="AG53" i="6"/>
  <c r="AX54" i="6"/>
  <c r="BU54" i="6"/>
  <c r="AA54" i="6"/>
  <c r="CC54" i="6"/>
  <c r="BF54" i="6"/>
  <c r="AI54" i="6"/>
  <c r="BW55" i="6"/>
  <c r="AZ55" i="6"/>
  <c r="AC55" i="6"/>
  <c r="CL6" i="6"/>
  <c r="E6" i="27" s="1"/>
  <c r="BH55" i="6"/>
  <c r="CE55" i="6"/>
  <c r="AK55" i="6"/>
  <c r="CT6" i="6"/>
  <c r="M6" i="27" s="1"/>
  <c r="BY56" i="6"/>
  <c r="BB56" i="6"/>
  <c r="AE56" i="6"/>
  <c r="AV57" i="6"/>
  <c r="AO84" i="4" s="1"/>
  <c r="Y57" i="6"/>
  <c r="AB84" i="4" s="1"/>
  <c r="H56" i="19" s="1"/>
  <c r="BD57" i="6"/>
  <c r="CA57" i="6"/>
  <c r="AG57" i="6"/>
  <c r="AX58" i="6"/>
  <c r="BU58" i="6"/>
  <c r="AA58" i="6"/>
  <c r="CC58" i="6"/>
  <c r="BF58" i="6"/>
  <c r="AI58" i="6"/>
  <c r="BW59" i="6"/>
  <c r="AC59" i="6"/>
  <c r="AZ59" i="6"/>
  <c r="CE59" i="6"/>
  <c r="BH59" i="6"/>
  <c r="AK59" i="6"/>
  <c r="BY60" i="6"/>
  <c r="BB60" i="6"/>
  <c r="AE60" i="6"/>
  <c r="AV61" i="6"/>
  <c r="AO88" i="4" s="1"/>
  <c r="Y61" i="6"/>
  <c r="AB88" i="4" s="1"/>
  <c r="H60" i="19" s="1"/>
  <c r="BD61" i="6"/>
  <c r="CA61" i="6"/>
  <c r="AG61" i="6"/>
  <c r="BU62" i="6"/>
  <c r="AX62" i="6"/>
  <c r="AA62" i="6"/>
  <c r="BF62" i="6"/>
  <c r="CC62" i="6"/>
  <c r="AI62" i="6"/>
  <c r="AZ63" i="6"/>
  <c r="BW63" i="6"/>
  <c r="AC63" i="6"/>
  <c r="CE63" i="6"/>
  <c r="BH63" i="6"/>
  <c r="AK63" i="6"/>
  <c r="BB64" i="6"/>
  <c r="BY64" i="6"/>
  <c r="AE64" i="6"/>
  <c r="AV65" i="6"/>
  <c r="AO92" i="4" s="1"/>
  <c r="Y65" i="6"/>
  <c r="AB92" i="4" s="1"/>
  <c r="H64" i="19" s="1"/>
  <c r="BD65" i="6"/>
  <c r="CA65" i="6"/>
  <c r="AG65" i="6"/>
  <c r="BU66" i="6"/>
  <c r="AX66" i="6"/>
  <c r="AA66" i="6"/>
  <c r="AX78" i="6"/>
  <c r="CC66" i="6"/>
  <c r="BF66" i="6"/>
  <c r="AI66" i="6"/>
  <c r="BF78" i="6"/>
  <c r="AZ67" i="6"/>
  <c r="AC67" i="6"/>
  <c r="AZ79" i="6"/>
  <c r="BH67" i="6"/>
  <c r="AK67" i="6"/>
  <c r="BH79" i="6"/>
  <c r="BY68" i="6"/>
  <c r="BB68" i="6"/>
  <c r="AE68" i="6"/>
  <c r="BB80" i="6"/>
  <c r="B69" i="6"/>
  <c r="CE70" i="6" s="1"/>
  <c r="CA69" i="6"/>
  <c r="BD69" i="6"/>
  <c r="AG69" i="6"/>
  <c r="BD81" i="6"/>
  <c r="AX70" i="6"/>
  <c r="AA70" i="6"/>
  <c r="AX82" i="6"/>
  <c r="BF70" i="6"/>
  <c r="AI70" i="6"/>
  <c r="BF82" i="6"/>
  <c r="AZ71" i="6"/>
  <c r="AC71" i="6"/>
  <c r="AZ83" i="6"/>
  <c r="BH71" i="6"/>
  <c r="AK71" i="6"/>
  <c r="BH83" i="6"/>
  <c r="BB72" i="6"/>
  <c r="BY72" i="6"/>
  <c r="AE72" i="6"/>
  <c r="BB84" i="6"/>
  <c r="B73" i="6"/>
  <c r="CA74" i="6" s="1"/>
  <c r="CA73" i="6"/>
  <c r="BD73" i="6"/>
  <c r="AG73" i="6"/>
  <c r="BD85" i="6"/>
  <c r="AX74" i="6"/>
  <c r="AA74" i="6"/>
  <c r="AX86" i="6"/>
  <c r="BF74" i="6"/>
  <c r="AI74" i="6"/>
  <c r="BF86" i="6"/>
  <c r="AZ75" i="6"/>
  <c r="AC75" i="6"/>
  <c r="AZ87" i="6"/>
  <c r="BH75" i="6"/>
  <c r="AK75" i="6"/>
  <c r="BH87" i="6"/>
  <c r="BB76" i="6"/>
  <c r="AE76" i="6"/>
  <c r="BB88" i="6"/>
  <c r="AV77" i="6"/>
  <c r="AO104" i="4" s="1"/>
  <c r="Y77" i="6"/>
  <c r="AB104" i="4" s="1"/>
  <c r="H76" i="19" s="1"/>
  <c r="AV89" i="6"/>
  <c r="AO116" i="4" s="1"/>
  <c r="Y78" i="6"/>
  <c r="AB105" i="4" s="1"/>
  <c r="H77" i="19" s="1"/>
  <c r="CA77" i="6"/>
  <c r="BD77" i="6"/>
  <c r="AG77" i="6"/>
  <c r="BD89" i="6"/>
  <c r="CA78" i="6"/>
  <c r="AG78" i="6"/>
  <c r="AZ58" i="17"/>
  <c r="BB58" i="17" s="1"/>
  <c r="AV58" i="17"/>
  <c r="AB87" i="20"/>
  <c r="AD87" i="20"/>
  <c r="BD87" i="20" s="1"/>
  <c r="AC31" i="20"/>
  <c r="AE31" i="20" s="1"/>
  <c r="AR31" i="20" s="1"/>
  <c r="AR59" i="16"/>
  <c r="W22" i="26"/>
  <c r="Y23" i="33" s="1"/>
  <c r="AK36" i="32"/>
  <c r="AA36" i="32"/>
  <c r="AD36" i="32"/>
  <c r="V42" i="22"/>
  <c r="N42" i="22"/>
  <c r="X46" i="19"/>
  <c r="Z46" i="19" s="1"/>
  <c r="AQ46" i="19" s="1"/>
  <c r="AQ74" i="15"/>
  <c r="V31" i="22"/>
  <c r="N31" i="22"/>
  <c r="AQ68" i="16"/>
  <c r="AC40" i="19"/>
  <c r="AE40" i="19" s="1"/>
  <c r="AR40" i="19" s="1"/>
  <c r="O36" i="22"/>
  <c r="W36" i="22"/>
  <c r="E39" i="26"/>
  <c r="AN66" i="15"/>
  <c r="AL39" i="23" s="1"/>
  <c r="AA66" i="15"/>
  <c r="E39" i="23" s="1"/>
  <c r="AH86" i="20"/>
  <c r="AJ86" i="20" s="1"/>
  <c r="AS86" i="20" s="1"/>
  <c r="AR114" i="17"/>
  <c r="W49" i="20"/>
  <c r="Y49" i="20"/>
  <c r="BC49" i="20" s="1"/>
  <c r="AC73" i="20"/>
  <c r="AR101" i="16"/>
  <c r="AC70" i="20"/>
  <c r="AR98" i="16"/>
  <c r="AC42" i="20"/>
  <c r="AE42" i="20" s="1"/>
  <c r="AR42" i="20" s="1"/>
  <c r="AR70" i="16"/>
  <c r="L42" i="35"/>
  <c r="AP43" i="10"/>
  <c r="BM43" i="10"/>
  <c r="AG70" i="14"/>
  <c r="T70" i="14"/>
  <c r="AR28" i="10"/>
  <c r="BO28" i="10"/>
  <c r="AK50" i="14"/>
  <c r="X50" i="14"/>
  <c r="AL50" i="14"/>
  <c r="Y50" i="14"/>
  <c r="U34" i="14"/>
  <c r="Y96" i="5"/>
  <c r="AL96" i="5"/>
  <c r="AL108" i="5"/>
  <c r="Y92" i="5"/>
  <c r="AL92" i="5"/>
  <c r="W92" i="5"/>
  <c r="AJ92" i="5"/>
  <c r="G63" i="26"/>
  <c r="AA90" i="17"/>
  <c r="G63" i="23" s="1"/>
  <c r="AN90" i="17"/>
  <c r="AN63" i="23" s="1"/>
  <c r="E70" i="26"/>
  <c r="AA97" i="15"/>
  <c r="E70" i="23" s="1"/>
  <c r="AN97" i="15"/>
  <c r="AL70" i="23" s="1"/>
  <c r="AN109" i="15"/>
  <c r="AL82" i="23" s="1"/>
  <c r="F44" i="26"/>
  <c r="AA71" i="16"/>
  <c r="F44" i="23" s="1"/>
  <c r="AN71" i="16"/>
  <c r="AM44" i="23" s="1"/>
  <c r="W23" i="22"/>
  <c r="O23" i="22"/>
  <c r="AC7" i="19"/>
  <c r="AE7" i="19" s="1"/>
  <c r="AR7" i="19" s="1"/>
  <c r="AQ35" i="16"/>
  <c r="AH87" i="20"/>
  <c r="AR115" i="17"/>
  <c r="N70" i="22"/>
  <c r="V70" i="22"/>
  <c r="V82" i="22"/>
  <c r="V23" i="22"/>
  <c r="N23" i="22"/>
  <c r="Y47" i="20"/>
  <c r="BC47" i="20" s="1"/>
  <c r="W47" i="20"/>
  <c r="AC77" i="19"/>
  <c r="AE77" i="19" s="1"/>
  <c r="AR77" i="19" s="1"/>
  <c r="BF88" i="19" s="1"/>
  <c r="AQ105" i="16"/>
  <c r="W52" i="22"/>
  <c r="O52" i="22"/>
  <c r="W21" i="26"/>
  <c r="Y22" i="33" s="1"/>
  <c r="AD35" i="32"/>
  <c r="AK35" i="32"/>
  <c r="AA35" i="32"/>
  <c r="N60" i="22"/>
  <c r="V60" i="22"/>
  <c r="X78" i="22"/>
  <c r="X66" i="22"/>
  <c r="P66" i="22"/>
  <c r="AH12" i="19"/>
  <c r="AJ12" i="19" s="1"/>
  <c r="AS12" i="19" s="1"/>
  <c r="AQ40" i="17"/>
  <c r="AH77" i="19"/>
  <c r="AJ77" i="19" s="1"/>
  <c r="AS77" i="19" s="1"/>
  <c r="BG88" i="19" s="1"/>
  <c r="AQ105" i="17"/>
  <c r="E66" i="26"/>
  <c r="AN93" i="15"/>
  <c r="AL66" i="23" s="1"/>
  <c r="AA93" i="15"/>
  <c r="E66" i="23" s="1"/>
  <c r="AN105" i="15"/>
  <c r="AL78" i="23" s="1"/>
  <c r="G34" i="26"/>
  <c r="AA61" i="17"/>
  <c r="G34" i="23" s="1"/>
  <c r="AN61" i="17"/>
  <c r="AN34" i="23" s="1"/>
  <c r="W57" i="26"/>
  <c r="Y58" i="33" s="1"/>
  <c r="AA71" i="32"/>
  <c r="AD71" i="32"/>
  <c r="AK71" i="32"/>
  <c r="AI74" i="14"/>
  <c r="V74" i="14"/>
  <c r="AU54" i="14"/>
  <c r="Z54" i="14"/>
  <c r="T26" i="19" s="1"/>
  <c r="AM54" i="14"/>
  <c r="Y46" i="14"/>
  <c r="AL46" i="14"/>
  <c r="AK104" i="5"/>
  <c r="X104" i="5"/>
  <c r="AK116" i="5"/>
  <c r="X105" i="5"/>
  <c r="AF100" i="5"/>
  <c r="S100" i="5"/>
  <c r="AF112" i="5"/>
  <c r="Y100" i="5"/>
  <c r="AL100" i="5"/>
  <c r="AL112" i="5"/>
  <c r="I56" i="35"/>
  <c r="BM57" i="8"/>
  <c r="AP57" i="8"/>
  <c r="O84" i="5" a="1"/>
  <c r="O84" i="5" s="1"/>
  <c r="D56" i="22"/>
  <c r="AT84" i="5"/>
  <c r="Q84" i="5"/>
  <c r="AD84" i="5"/>
  <c r="I44" i="35"/>
  <c r="AE44" i="35" s="1"/>
  <c r="BM45" i="8"/>
  <c r="AP45" i="8"/>
  <c r="CF45" i="8"/>
  <c r="X64" i="5"/>
  <c r="AK64" i="5"/>
  <c r="Y56" i="5"/>
  <c r="AL56" i="5"/>
  <c r="F58" i="26"/>
  <c r="AA85" i="16"/>
  <c r="F58" i="23" s="1"/>
  <c r="AN85" i="16"/>
  <c r="AM58" i="23" s="1"/>
  <c r="O71" i="22"/>
  <c r="W71" i="22"/>
  <c r="W83" i="22"/>
  <c r="AG36" i="32"/>
  <c r="H23" i="33" s="1"/>
  <c r="AH16" i="19"/>
  <c r="AJ16" i="19" s="1"/>
  <c r="AS16" i="19" s="1"/>
  <c r="AQ44" i="17"/>
  <c r="G57" i="26"/>
  <c r="AN84" i="17"/>
  <c r="AN57" i="23" s="1"/>
  <c r="AA84" i="17"/>
  <c r="G57" i="23" s="1"/>
  <c r="AQ92" i="17"/>
  <c r="AH64" i="19"/>
  <c r="AJ64" i="19" s="1"/>
  <c r="AS64" i="19" s="1"/>
  <c r="AG73" i="32"/>
  <c r="H60" i="33" s="1"/>
  <c r="O48" i="22"/>
  <c r="W48" i="22"/>
  <c r="G38" i="26"/>
  <c r="AA65" i="17"/>
  <c r="G38" i="23" s="1"/>
  <c r="AN65" i="17"/>
  <c r="AN38" i="23" s="1"/>
  <c r="AH81" i="20"/>
  <c r="AR109" i="17"/>
  <c r="AC41" i="20"/>
  <c r="AR69" i="16"/>
  <c r="AG39" i="20"/>
  <c r="AI39" i="20"/>
  <c r="W61" i="26"/>
  <c r="Y62" i="33" s="1"/>
  <c r="AA75" i="32"/>
  <c r="AD75" i="32"/>
  <c r="AK75" i="32"/>
  <c r="AN69" i="35"/>
  <c r="Y35" i="20"/>
  <c r="W35" i="20"/>
  <c r="X67" i="20"/>
  <c r="AR95" i="15"/>
  <c r="F35" i="26"/>
  <c r="AN62" i="16"/>
  <c r="AM35" i="23" s="1"/>
  <c r="AA62" i="16"/>
  <c r="F35" i="23" s="1"/>
  <c r="AR105" i="17"/>
  <c r="AH77" i="20"/>
  <c r="E25" i="26"/>
  <c r="AA52" i="15"/>
  <c r="E25" i="23" s="1"/>
  <c r="AN52" i="15"/>
  <c r="AL25" i="23" s="1"/>
  <c r="AV68" i="15"/>
  <c r="AQ42" i="17"/>
  <c r="AH14" i="19"/>
  <c r="AJ14" i="19" s="1"/>
  <c r="AS14" i="19" s="1"/>
  <c r="AI62" i="20"/>
  <c r="AG62" i="20"/>
  <c r="AB65" i="20"/>
  <c r="AD65" i="20"/>
  <c r="Y45" i="20"/>
  <c r="BC45" i="20" s="1"/>
  <c r="W45" i="20"/>
  <c r="G44" i="26"/>
  <c r="AA71" i="17"/>
  <c r="G44" i="23" s="1"/>
  <c r="AN71" i="17"/>
  <c r="AN44" i="23" s="1"/>
  <c r="BE103" i="17"/>
  <c r="BA103" i="17"/>
  <c r="AQ102" i="15"/>
  <c r="X74" i="19"/>
  <c r="Z74" i="19" s="1"/>
  <c r="AQ74" i="19" s="1"/>
  <c r="AK74" i="35"/>
  <c r="G6" i="26"/>
  <c r="AA33" i="17"/>
  <c r="G6" i="23" s="1"/>
  <c r="AH29" i="20"/>
  <c r="AJ29" i="20" s="1"/>
  <c r="AS29" i="20" s="1"/>
  <c r="AR57" i="17"/>
  <c r="G46" i="26"/>
  <c r="AA73" i="17"/>
  <c r="G46" i="23" s="1"/>
  <c r="AN73" i="17"/>
  <c r="AN46" i="23" s="1"/>
  <c r="AV33" i="15"/>
  <c r="AV56" i="15"/>
  <c r="AW96" i="15"/>
  <c r="AV96" i="15"/>
  <c r="AH50" i="20"/>
  <c r="AR78" i="17"/>
  <c r="AH58" i="19"/>
  <c r="AJ58" i="19" s="1"/>
  <c r="AS58" i="19" s="1"/>
  <c r="AQ86" i="17"/>
  <c r="AD69" i="32"/>
  <c r="AK57" i="32"/>
  <c r="AD57" i="32"/>
  <c r="W43" i="26"/>
  <c r="Y44" i="33" s="1"/>
  <c r="AA57" i="32"/>
  <c r="AD17" i="20"/>
  <c r="AB17" i="20"/>
  <c r="BD83" i="17"/>
  <c r="AW83" i="17"/>
  <c r="AV83" i="17"/>
  <c r="AZ83" i="17"/>
  <c r="AK57" i="35"/>
  <c r="O69" i="22"/>
  <c r="W69" i="22"/>
  <c r="W81" i="22"/>
  <c r="E63" i="26"/>
  <c r="AA90" i="15"/>
  <c r="E63" i="23" s="1"/>
  <c r="AN90" i="15"/>
  <c r="AL63" i="23" s="1"/>
  <c r="AK19" i="35"/>
  <c r="Y51" i="20"/>
  <c r="W51" i="20"/>
  <c r="AV86" i="16"/>
  <c r="AW86" i="16"/>
  <c r="G18" i="26"/>
  <c r="AN45" i="17"/>
  <c r="AN18" i="23" s="1"/>
  <c r="AA45" i="17"/>
  <c r="G18" i="23" s="1"/>
  <c r="BA93" i="17"/>
  <c r="BE93" i="17"/>
  <c r="AR77" i="10"/>
  <c r="BO77" i="10"/>
  <c r="BO89" i="10"/>
  <c r="AR78" i="10"/>
  <c r="V103" i="14"/>
  <c r="AI103" i="14"/>
  <c r="AI115" i="14"/>
  <c r="BQ73" i="10"/>
  <c r="AT73" i="10"/>
  <c r="BQ85" i="10"/>
  <c r="AU99" i="14"/>
  <c r="Z99" i="14"/>
  <c r="T71" i="19" s="1"/>
  <c r="AM99" i="14"/>
  <c r="AM111" i="14"/>
  <c r="BQ69" i="10"/>
  <c r="AT69" i="10"/>
  <c r="BQ81" i="10"/>
  <c r="AF95" i="14"/>
  <c r="S95" i="14"/>
  <c r="AF107" i="14"/>
  <c r="CF68" i="10"/>
  <c r="BQ65" i="10"/>
  <c r="AT65" i="10"/>
  <c r="AE91" i="14"/>
  <c r="R91" i="14"/>
  <c r="X91" i="14"/>
  <c r="AK91" i="14"/>
  <c r="Y87" i="14"/>
  <c r="AL87" i="14"/>
  <c r="CF60" i="10"/>
  <c r="Y83" i="14"/>
  <c r="AL83" i="14"/>
  <c r="S83" i="14"/>
  <c r="AF83" i="14"/>
  <c r="BQ53" i="10"/>
  <c r="AT53" i="10"/>
  <c r="X79" i="14"/>
  <c r="AK79" i="14"/>
  <c r="AO48" i="10"/>
  <c r="BL48" i="10"/>
  <c r="Y75" i="14"/>
  <c r="AL75" i="14"/>
  <c r="AR45" i="10"/>
  <c r="BO45" i="10"/>
  <c r="AG71" i="14"/>
  <c r="T71" i="14"/>
  <c r="E39" i="22"/>
  <c r="AT67" i="14"/>
  <c r="O67" i="14" a="1"/>
  <c r="O67" i="14" s="1"/>
  <c r="Q67" i="14"/>
  <c r="AD67" i="14"/>
  <c r="CF40" i="10"/>
  <c r="S63" i="14"/>
  <c r="AF63" i="14"/>
  <c r="AQ33" i="10"/>
  <c r="BN33" i="10"/>
  <c r="W59" i="14"/>
  <c r="AJ59" i="14"/>
  <c r="W55" i="14"/>
  <c r="AJ55" i="14"/>
  <c r="L23" i="35"/>
  <c r="AH23" i="35" s="1"/>
  <c r="BM24" i="10"/>
  <c r="AP24" i="10"/>
  <c r="AT51" i="14"/>
  <c r="O51" i="14" a="1"/>
  <c r="O51" i="14" s="1"/>
  <c r="E23" i="22"/>
  <c r="Q51" i="14"/>
  <c r="AD51" i="14"/>
  <c r="BQ21" i="10"/>
  <c r="AT21" i="10"/>
  <c r="AU47" i="14"/>
  <c r="AM47" i="14"/>
  <c r="Z47" i="14"/>
  <c r="T19" i="19" s="1"/>
  <c r="S43" i="14"/>
  <c r="CF16" i="10"/>
  <c r="R39" i="14"/>
  <c r="U39" i="14"/>
  <c r="AR9" i="10"/>
  <c r="AT35" i="14"/>
  <c r="O35" i="14" a="1"/>
  <c r="O35" i="14" s="1"/>
  <c r="E7" i="22"/>
  <c r="Q35" i="14"/>
  <c r="U35" i="14"/>
  <c r="BO75" i="8"/>
  <c r="AR75" i="8"/>
  <c r="BO87" i="8"/>
  <c r="BL74" i="8"/>
  <c r="AO74" i="8"/>
  <c r="BL86" i="8"/>
  <c r="R101" i="5"/>
  <c r="AE101" i="5"/>
  <c r="AE113" i="5"/>
  <c r="AQ71" i="8"/>
  <c r="BN71" i="8"/>
  <c r="BN83" i="8"/>
  <c r="AU97" i="5"/>
  <c r="AM97" i="5"/>
  <c r="Z97" i="5"/>
  <c r="O69" i="19" s="1"/>
  <c r="AM109" i="5"/>
  <c r="AQ67" i="8"/>
  <c r="BN67" i="8"/>
  <c r="BN79" i="8"/>
  <c r="Y93" i="5"/>
  <c r="AL93" i="5"/>
  <c r="AL105" i="5"/>
  <c r="CF66" i="8"/>
  <c r="AO62" i="8"/>
  <c r="BL62" i="8"/>
  <c r="U89" i="5"/>
  <c r="AH89" i="5"/>
  <c r="R85" i="5"/>
  <c r="AE85" i="5"/>
  <c r="BN55" i="8"/>
  <c r="AQ55" i="8"/>
  <c r="S81" i="5"/>
  <c r="AF81" i="5"/>
  <c r="AO50" i="8"/>
  <c r="BL50" i="8"/>
  <c r="U77" i="5"/>
  <c r="AH77" i="5"/>
  <c r="V73" i="5"/>
  <c r="AI73" i="5"/>
  <c r="AE73" i="5"/>
  <c r="R73" i="5"/>
  <c r="W69" i="5"/>
  <c r="AJ69" i="5"/>
  <c r="BQ39" i="8"/>
  <c r="AT39" i="8"/>
  <c r="X65" i="5"/>
  <c r="AK65" i="5"/>
  <c r="S61" i="5"/>
  <c r="AF61" i="5"/>
  <c r="T61" i="5"/>
  <c r="AG61" i="5"/>
  <c r="AK57" i="5"/>
  <c r="X57" i="5"/>
  <c r="V53" i="5"/>
  <c r="AI53" i="5"/>
  <c r="CF26" i="8"/>
  <c r="AH49" i="5"/>
  <c r="U49" i="5"/>
  <c r="U45" i="5"/>
  <c r="AH45" i="5"/>
  <c r="AQ15" i="8"/>
  <c r="V41" i="5"/>
  <c r="T37" i="5"/>
  <c r="Y37" i="5"/>
  <c r="Y33" i="5"/>
  <c r="L66" i="35"/>
  <c r="AP67" i="10"/>
  <c r="BM67" i="10"/>
  <c r="BM79" i="10"/>
  <c r="AE94" i="14"/>
  <c r="R94" i="14"/>
  <c r="AE106" i="14"/>
  <c r="AF90" i="14"/>
  <c r="S90" i="14"/>
  <c r="CF59" i="10"/>
  <c r="V62" i="14"/>
  <c r="AI62" i="14"/>
  <c r="AE58" i="14"/>
  <c r="R58" i="14"/>
  <c r="D48" i="22"/>
  <c r="AT76" i="5"/>
  <c r="O76" i="5" a="1"/>
  <c r="O76" i="5" s="1"/>
  <c r="AD76" i="5"/>
  <c r="Q76" i="5"/>
  <c r="X68" i="5"/>
  <c r="AK68" i="5"/>
  <c r="AT68" i="5"/>
  <c r="O68" i="5" a="1"/>
  <c r="O68" i="5" s="1"/>
  <c r="D40" i="22"/>
  <c r="AD68" i="5"/>
  <c r="Q68" i="5"/>
  <c r="Y48" i="5"/>
  <c r="AL48" i="5"/>
  <c r="V48" i="5"/>
  <c r="AI48" i="5"/>
  <c r="AU44" i="5"/>
  <c r="AM44" i="5"/>
  <c r="Z44" i="5"/>
  <c r="O16" i="19" s="1"/>
  <c r="AF44" i="5"/>
  <c r="S44" i="5"/>
  <c r="R40" i="5"/>
  <c r="AK16" i="35"/>
  <c r="V32" i="22"/>
  <c r="N32" i="22"/>
  <c r="AV76" i="15"/>
  <c r="AS89" i="32"/>
  <c r="L76" i="33" s="1"/>
  <c r="AN51" i="35"/>
  <c r="AD47" i="20"/>
  <c r="AB47" i="20"/>
  <c r="Y58" i="20"/>
  <c r="BC58" i="20" s="1"/>
  <c r="W58" i="20"/>
  <c r="X24" i="22"/>
  <c r="P24" i="22"/>
  <c r="AQ48" i="35"/>
  <c r="AC72" i="19"/>
  <c r="AE72" i="19" s="1"/>
  <c r="AR72" i="19" s="1"/>
  <c r="AQ100" i="16"/>
  <c r="F69" i="26"/>
  <c r="AA96" i="16"/>
  <c r="F69" i="23" s="1"/>
  <c r="AN96" i="16"/>
  <c r="AM69" i="23" s="1"/>
  <c r="AN108" i="16"/>
  <c r="AM81" i="23" s="1"/>
  <c r="F29" i="26"/>
  <c r="AN56" i="16"/>
  <c r="AM29" i="23" s="1"/>
  <c r="AA56" i="16"/>
  <c r="F29" i="23" s="1"/>
  <c r="AC16" i="20"/>
  <c r="AR44" i="16"/>
  <c r="AH53" i="20"/>
  <c r="AR81" i="17"/>
  <c r="AI61" i="20"/>
  <c r="AG61" i="20"/>
  <c r="AK38" i="35"/>
  <c r="AQ64" i="15"/>
  <c r="X36" i="19"/>
  <c r="Z36" i="19" s="1"/>
  <c r="AQ36" i="19" s="1"/>
  <c r="AH34" i="20"/>
  <c r="AJ34" i="20" s="1"/>
  <c r="AS34" i="20" s="1"/>
  <c r="AR62" i="17"/>
  <c r="W49" i="22"/>
  <c r="O49" i="22"/>
  <c r="AD41" i="20"/>
  <c r="AB41" i="20"/>
  <c r="AC37" i="19"/>
  <c r="AE37" i="19" s="1"/>
  <c r="AR37" i="19" s="1"/>
  <c r="AQ65" i="16"/>
  <c r="AV61" i="16"/>
  <c r="AZ51" i="17"/>
  <c r="BB51" i="17" s="1"/>
  <c r="AV51" i="17"/>
  <c r="AZ75" i="17"/>
  <c r="BB75" i="17" s="1"/>
  <c r="AV75" i="17"/>
  <c r="BE99" i="17"/>
  <c r="BA99" i="17"/>
  <c r="AD61" i="32"/>
  <c r="AK49" i="32"/>
  <c r="W35" i="26"/>
  <c r="Y36" i="33" s="1"/>
  <c r="AD49" i="32"/>
  <c r="AA49" i="32"/>
  <c r="AG42" i="32"/>
  <c r="H29" i="33" s="1"/>
  <c r="AS94" i="32"/>
  <c r="L81" i="33" s="1"/>
  <c r="AS100" i="32"/>
  <c r="L87" i="33" s="1"/>
  <c r="AS112" i="32"/>
  <c r="L99" i="33" s="1"/>
  <c r="AS119" i="32"/>
  <c r="L106" i="33" s="1"/>
  <c r="G53" i="26"/>
  <c r="AA80" i="17"/>
  <c r="G53" i="23" s="1"/>
  <c r="AN80" i="17"/>
  <c r="AN53" i="23" s="1"/>
  <c r="Y77" i="20"/>
  <c r="W77" i="20"/>
  <c r="X27" i="20"/>
  <c r="AR55" i="15"/>
  <c r="AV54" i="16"/>
  <c r="AC18" i="19"/>
  <c r="AE18" i="19" s="1"/>
  <c r="AR18" i="19" s="1"/>
  <c r="AQ46" i="16"/>
  <c r="AN10" i="35"/>
  <c r="AT44" i="8"/>
  <c r="BQ44" i="8"/>
  <c r="X66" i="5"/>
  <c r="AK66" i="5"/>
  <c r="X62" i="5"/>
  <c r="AK62" i="5"/>
  <c r="AR32" i="8"/>
  <c r="BO32" i="8"/>
  <c r="BO28" i="8"/>
  <c r="AR28" i="8"/>
  <c r="W54" i="5"/>
  <c r="AJ54" i="5"/>
  <c r="AO19" i="8"/>
  <c r="BL19" i="8"/>
  <c r="AU46" i="5"/>
  <c r="Z46" i="5"/>
  <c r="O18" i="19" s="1"/>
  <c r="AM46" i="5"/>
  <c r="I14" i="35"/>
  <c r="AP15" i="8"/>
  <c r="W42" i="5"/>
  <c r="AR12" i="8"/>
  <c r="U38" i="5"/>
  <c r="CF11" i="8"/>
  <c r="W34" i="5"/>
  <c r="CF7" i="8"/>
  <c r="U102" i="14"/>
  <c r="AH102" i="14"/>
  <c r="AH114" i="14"/>
  <c r="CF75" i="10"/>
  <c r="AI54" i="20"/>
  <c r="AG54" i="20"/>
  <c r="AH70" i="20"/>
  <c r="AR98" i="17"/>
  <c r="AC77" i="20"/>
  <c r="AR105" i="16"/>
  <c r="X19" i="22"/>
  <c r="P19" i="22"/>
  <c r="AS80" i="32"/>
  <c r="L67" i="33" s="1"/>
  <c r="E67" i="26"/>
  <c r="AA94" i="15"/>
  <c r="E67" i="23" s="1"/>
  <c r="AN94" i="15"/>
  <c r="AL67" i="23" s="1"/>
  <c r="AN106" i="15"/>
  <c r="AL79" i="23" s="1"/>
  <c r="AV76" i="17"/>
  <c r="AZ76" i="17"/>
  <c r="AH84" i="20"/>
  <c r="AJ84" i="20" s="1"/>
  <c r="AS84" i="20" s="1"/>
  <c r="AR112" i="17"/>
  <c r="X73" i="20"/>
  <c r="AR101" i="15"/>
  <c r="N22" i="22"/>
  <c r="V22" i="22"/>
  <c r="AQ75" i="15"/>
  <c r="X47" i="19"/>
  <c r="Z47" i="19" s="1"/>
  <c r="AQ47" i="19" s="1"/>
  <c r="N55" i="22"/>
  <c r="V55" i="22"/>
  <c r="W71" i="20"/>
  <c r="Y71" i="20"/>
  <c r="F9" i="26"/>
  <c r="AA36" i="16"/>
  <c r="F9" i="23" s="1"/>
  <c r="AG66" i="20"/>
  <c r="AI66" i="20"/>
  <c r="BE66" i="20" s="1"/>
  <c r="F46" i="26"/>
  <c r="AA73" i="16"/>
  <c r="F46" i="23" s="1"/>
  <c r="AN73" i="16"/>
  <c r="AM46" i="23" s="1"/>
  <c r="AV45" i="16"/>
  <c r="BE83" i="17"/>
  <c r="BA83" i="17"/>
  <c r="AS49" i="32"/>
  <c r="L36" i="33" s="1"/>
  <c r="W87" i="20"/>
  <c r="Y87" i="20"/>
  <c r="F75" i="26"/>
  <c r="AA102" i="16"/>
  <c r="F75" i="23" s="1"/>
  <c r="AN102" i="16"/>
  <c r="AM75" i="23" s="1"/>
  <c r="AN114" i="16"/>
  <c r="AM87" i="23" s="1"/>
  <c r="AC78" i="20"/>
  <c r="AR106" i="16"/>
  <c r="AD58" i="20"/>
  <c r="BD58" i="20" s="1"/>
  <c r="AB58" i="20"/>
  <c r="AG33" i="32"/>
  <c r="H20" i="33" s="1"/>
  <c r="R104" i="14"/>
  <c r="AE104" i="14"/>
  <c r="AE116" i="14"/>
  <c r="R105" i="14"/>
  <c r="Y100" i="14"/>
  <c r="AL100" i="14"/>
  <c r="AL112" i="14"/>
  <c r="AT70" i="10"/>
  <c r="BQ70" i="10"/>
  <c r="BQ82" i="10"/>
  <c r="AG96" i="14"/>
  <c r="T96" i="14"/>
  <c r="AG108" i="14"/>
  <c r="L64" i="35"/>
  <c r="AH64" i="35" s="1"/>
  <c r="BM65" i="10"/>
  <c r="AP65" i="10"/>
  <c r="V92" i="14"/>
  <c r="AI92" i="14"/>
  <c r="BL61" i="10"/>
  <c r="AO61" i="10"/>
  <c r="R88" i="14"/>
  <c r="AE88" i="14"/>
  <c r="L56" i="35"/>
  <c r="BM57" i="10"/>
  <c r="AP57" i="10"/>
  <c r="S84" i="14"/>
  <c r="AF84" i="14"/>
  <c r="Y80" i="14"/>
  <c r="AL80" i="14"/>
  <c r="V80" i="14"/>
  <c r="AI80" i="14"/>
  <c r="V76" i="14"/>
  <c r="AI76" i="14"/>
  <c r="AU76" i="14"/>
  <c r="Z76" i="14"/>
  <c r="T48" i="19" s="1"/>
  <c r="AM76" i="14"/>
  <c r="L44" i="35"/>
  <c r="AH44" i="35" s="1"/>
  <c r="BM45" i="10"/>
  <c r="AP45" i="10"/>
  <c r="S72" i="14"/>
  <c r="AF72" i="14"/>
  <c r="W68" i="14"/>
  <c r="AJ68" i="14"/>
  <c r="AI68" i="14"/>
  <c r="V68" i="14"/>
  <c r="AT38" i="10"/>
  <c r="BQ38" i="10"/>
  <c r="BL37" i="10"/>
  <c r="AO37" i="10"/>
  <c r="S64" i="14"/>
  <c r="AF64" i="14"/>
  <c r="BQ34" i="10"/>
  <c r="AT34" i="10"/>
  <c r="U56" i="14"/>
  <c r="AH56" i="14"/>
  <c r="AT52" i="14"/>
  <c r="O52" i="14" a="1"/>
  <c r="O52" i="14" s="1"/>
  <c r="E24" i="22"/>
  <c r="Q52" i="14"/>
  <c r="AD52" i="14"/>
  <c r="AI52" i="14"/>
  <c r="V52" i="14"/>
  <c r="W48" i="14"/>
  <c r="AJ48" i="14"/>
  <c r="CF21" i="10"/>
  <c r="Y44" i="14"/>
  <c r="AL44" i="14"/>
  <c r="S40" i="14"/>
  <c r="CF13" i="10"/>
  <c r="L8" i="35"/>
  <c r="AP9" i="10"/>
  <c r="V36" i="14"/>
  <c r="AT6" i="10"/>
  <c r="I74" i="35"/>
  <c r="BM75" i="8"/>
  <c r="AP75" i="8"/>
  <c r="BM87" i="8"/>
  <c r="AI102" i="5"/>
  <c r="V102" i="5"/>
  <c r="AI114" i="5"/>
  <c r="V98" i="5"/>
  <c r="AI98" i="5"/>
  <c r="AI110" i="5"/>
  <c r="BQ68" i="8"/>
  <c r="AT68" i="8"/>
  <c r="BQ80" i="8"/>
  <c r="I66" i="35"/>
  <c r="AE66" i="35" s="1"/>
  <c r="BM67" i="8"/>
  <c r="AP67" i="8"/>
  <c r="BM79" i="8"/>
  <c r="AU94" i="5"/>
  <c r="AM94" i="5"/>
  <c r="Z94" i="5"/>
  <c r="O66" i="19" s="1"/>
  <c r="AM106" i="5"/>
  <c r="Y90" i="5"/>
  <c r="AL90" i="5"/>
  <c r="U90" i="5"/>
  <c r="AH90" i="5"/>
  <c r="AL86" i="5"/>
  <c r="Y86" i="5"/>
  <c r="R82" i="5"/>
  <c r="AE82" i="5"/>
  <c r="V82" i="5"/>
  <c r="AI82" i="5"/>
  <c r="AQ52" i="8"/>
  <c r="BN52" i="8"/>
  <c r="AK78" i="5"/>
  <c r="X78" i="5"/>
  <c r="AU74" i="5"/>
  <c r="Z74" i="5"/>
  <c r="O46" i="19" s="1"/>
  <c r="AM74" i="5"/>
  <c r="I42" i="35"/>
  <c r="AE42" i="35" s="1"/>
  <c r="AP43" i="8"/>
  <c r="BM43" i="8"/>
  <c r="AI70" i="5"/>
  <c r="V70" i="5"/>
  <c r="S58" i="5"/>
  <c r="AF58" i="5"/>
  <c r="CF31" i="8"/>
  <c r="BL23" i="8"/>
  <c r="AO23" i="8"/>
  <c r="U50" i="5"/>
  <c r="AH50" i="5"/>
  <c r="AT8" i="8"/>
  <c r="S47" i="5"/>
  <c r="AF47" i="5"/>
  <c r="I7" i="35"/>
  <c r="AE7" i="35" s="1"/>
  <c r="AP8" i="8"/>
  <c r="R35" i="5"/>
  <c r="AR20" i="10"/>
  <c r="BO20" i="10"/>
  <c r="AT88" i="5"/>
  <c r="O88" i="5" a="1"/>
  <c r="O88" i="5" s="1"/>
  <c r="D60" i="22"/>
  <c r="Q88" i="5"/>
  <c r="AD88" i="5"/>
  <c r="BL53" i="8"/>
  <c r="AO53" i="8"/>
  <c r="AF80" i="5"/>
  <c r="S80" i="5"/>
  <c r="BQ46" i="8"/>
  <c r="AT46" i="8"/>
  <c r="AQ18" i="8"/>
  <c r="BN18" i="8"/>
  <c r="BA50" i="17"/>
  <c r="AS44" i="32"/>
  <c r="L31" i="33" s="1"/>
  <c r="AV81" i="15"/>
  <c r="AC63" i="19"/>
  <c r="AE63" i="19" s="1"/>
  <c r="AR63" i="19" s="1"/>
  <c r="AQ91" i="16"/>
  <c r="AQ63" i="16"/>
  <c r="AC35" i="19"/>
  <c r="AE35" i="19" s="1"/>
  <c r="AR35" i="19" s="1"/>
  <c r="AC27" i="20"/>
  <c r="AE27" i="20" s="1"/>
  <c r="AR27" i="20" s="1"/>
  <c r="AR55" i="16"/>
  <c r="AK26" i="35"/>
  <c r="X63" i="19"/>
  <c r="Z63" i="19" s="1"/>
  <c r="AQ63" i="19" s="1"/>
  <c r="AQ91" i="15"/>
  <c r="AC64" i="20"/>
  <c r="AR92" i="16"/>
  <c r="S5" i="26"/>
  <c r="V6" i="33" s="1"/>
  <c r="AZ41" i="17"/>
  <c r="BB41" i="17" s="1"/>
  <c r="AV41" i="17"/>
  <c r="AI45" i="20"/>
  <c r="BE45" i="20" s="1"/>
  <c r="AG45" i="20"/>
  <c r="AG65" i="32"/>
  <c r="H52" i="33" s="1"/>
  <c r="AI18" i="20"/>
  <c r="BE18" i="20" s="1"/>
  <c r="AG18" i="20"/>
  <c r="AS88" i="32"/>
  <c r="L75" i="33" s="1"/>
  <c r="AC25" i="20"/>
  <c r="AR53" i="16"/>
  <c r="AN21" i="35"/>
  <c r="AV41" i="16"/>
  <c r="AV35" i="17"/>
  <c r="AZ35" i="17"/>
  <c r="BB35" i="17" s="1"/>
  <c r="AV72" i="17"/>
  <c r="AZ72" i="17"/>
  <c r="BB72" i="17" s="1"/>
  <c r="AK26" i="32"/>
  <c r="W12" i="26"/>
  <c r="Y13" i="33" s="1"/>
  <c r="AA26" i="32"/>
  <c r="N57" i="22"/>
  <c r="V57" i="22"/>
  <c r="X14" i="19"/>
  <c r="Z14" i="19" s="1"/>
  <c r="AQ14" i="19" s="1"/>
  <c r="AQ42" i="15"/>
  <c r="AC54" i="20"/>
  <c r="AR82" i="16"/>
  <c r="AC50" i="19"/>
  <c r="AE50" i="19" s="1"/>
  <c r="AR50" i="19" s="1"/>
  <c r="AQ78" i="16"/>
  <c r="AC22" i="19"/>
  <c r="AE22" i="19" s="1"/>
  <c r="AR22" i="19" s="1"/>
  <c r="AQ50" i="16"/>
  <c r="BN49" i="8"/>
  <c r="AQ49" i="8"/>
  <c r="X75" i="5"/>
  <c r="AK75" i="5"/>
  <c r="Y67" i="5"/>
  <c r="AL67" i="5"/>
  <c r="T67" i="5"/>
  <c r="AG67" i="5"/>
  <c r="BO37" i="8"/>
  <c r="AR37" i="8"/>
  <c r="BO29" i="8"/>
  <c r="AR29" i="8"/>
  <c r="AJ55" i="5"/>
  <c r="W55" i="5"/>
  <c r="AF51" i="5"/>
  <c r="S51" i="5"/>
  <c r="AT51" i="5"/>
  <c r="AV51" i="5" s="1"/>
  <c r="D23" i="22"/>
  <c r="O51" i="5" a="1"/>
  <c r="O51" i="5" s="1"/>
  <c r="AD51" i="5"/>
  <c r="Q51" i="5"/>
  <c r="AQ21" i="8"/>
  <c r="BN21" i="8"/>
  <c r="AQ17" i="8"/>
  <c r="BN17" i="8"/>
  <c r="I15" i="35"/>
  <c r="AP16" i="8"/>
  <c r="X43" i="5"/>
  <c r="U39" i="5"/>
  <c r="AU39" i="5"/>
  <c r="Z39" i="5"/>
  <c r="O11" i="19" s="1"/>
  <c r="BQ68" i="10"/>
  <c r="AT68" i="10"/>
  <c r="BQ80" i="10"/>
  <c r="AU78" i="14"/>
  <c r="Z78" i="14"/>
  <c r="T50" i="19" s="1"/>
  <c r="AM78" i="14"/>
  <c r="AT48" i="10"/>
  <c r="BQ48" i="10"/>
  <c r="BO44" i="10"/>
  <c r="AR44" i="10"/>
  <c r="L14" i="35"/>
  <c r="AP15" i="10"/>
  <c r="E14" i="22"/>
  <c r="AT42" i="14"/>
  <c r="O42" i="14" a="1"/>
  <c r="O42" i="14" s="1"/>
  <c r="Q42" i="14"/>
  <c r="AR66" i="8"/>
  <c r="BO66" i="8"/>
  <c r="BO78" i="8"/>
  <c r="BO30" i="8"/>
  <c r="AR30" i="8"/>
  <c r="R36" i="5"/>
  <c r="Y36" i="5"/>
  <c r="X16" i="19"/>
  <c r="Z16" i="19" s="1"/>
  <c r="AQ16" i="19" s="1"/>
  <c r="AQ44" i="15"/>
  <c r="X56" i="19"/>
  <c r="Z56" i="19" s="1"/>
  <c r="AQ56" i="19" s="1"/>
  <c r="AQ84" i="15"/>
  <c r="P54" i="22"/>
  <c r="X54" i="22"/>
  <c r="AS25" i="32"/>
  <c r="L12" i="33" s="1"/>
  <c r="AV89" i="15"/>
  <c r="AW89" i="15"/>
  <c r="F76" i="26"/>
  <c r="AN103" i="16"/>
  <c r="AM76" i="23" s="1"/>
  <c r="AA103" i="16"/>
  <c r="F76" i="23" s="1"/>
  <c r="AN115" i="16"/>
  <c r="AM88" i="23" s="1"/>
  <c r="O59" i="22"/>
  <c r="W59" i="22"/>
  <c r="O11" i="22"/>
  <c r="AW95" i="17"/>
  <c r="AV95" i="17"/>
  <c r="BD95" i="17"/>
  <c r="AZ95" i="17"/>
  <c r="AG93" i="32"/>
  <c r="H80" i="33" s="1"/>
  <c r="AV45" i="15"/>
  <c r="AV43" i="15"/>
  <c r="AV67" i="15"/>
  <c r="W63" i="20"/>
  <c r="Y63" i="20"/>
  <c r="AN72" i="35"/>
  <c r="AD60" i="20"/>
  <c r="AB60" i="20"/>
  <c r="F21" i="26"/>
  <c r="S21" i="26" s="1"/>
  <c r="V22" i="33" s="1"/>
  <c r="AN48" i="16"/>
  <c r="AM21" i="23" s="1"/>
  <c r="AA48" i="16"/>
  <c r="F21" i="23" s="1"/>
  <c r="AQ13" i="35"/>
  <c r="G62" i="26"/>
  <c r="AA89" i="17"/>
  <c r="G62" i="23" s="1"/>
  <c r="AN89" i="17"/>
  <c r="AN62" i="23" s="1"/>
  <c r="G19" i="26"/>
  <c r="AN46" i="17"/>
  <c r="AN19" i="23" s="1"/>
  <c r="AA46" i="17"/>
  <c r="G19" i="23" s="1"/>
  <c r="AC53" i="20"/>
  <c r="AR81" i="16"/>
  <c r="AK62" i="35"/>
  <c r="E44" i="26"/>
  <c r="AN71" i="15"/>
  <c r="AL44" i="23" s="1"/>
  <c r="AA71" i="15"/>
  <c r="E44" i="23" s="1"/>
  <c r="X75" i="20"/>
  <c r="AR103" i="15"/>
  <c r="AQ75" i="10"/>
  <c r="BN75" i="10"/>
  <c r="BN87" i="10"/>
  <c r="CF74" i="10"/>
  <c r="BQ71" i="10"/>
  <c r="AT71" i="10"/>
  <c r="BQ83" i="10"/>
  <c r="L69" i="35"/>
  <c r="BM70" i="10"/>
  <c r="AP70" i="10"/>
  <c r="BM82" i="10"/>
  <c r="AL97" i="14"/>
  <c r="Y97" i="14"/>
  <c r="AL109" i="14"/>
  <c r="L65" i="35"/>
  <c r="AP66" i="10"/>
  <c r="BM66" i="10"/>
  <c r="BM78" i="10"/>
  <c r="AF93" i="14"/>
  <c r="S93" i="14"/>
  <c r="AF105" i="14"/>
  <c r="BQ63" i="10"/>
  <c r="AT63" i="10"/>
  <c r="BL62" i="10"/>
  <c r="AO62" i="10"/>
  <c r="AI89" i="14"/>
  <c r="V89" i="14"/>
  <c r="AL85" i="14"/>
  <c r="Y85" i="14"/>
  <c r="CF58" i="10"/>
  <c r="AQ55" i="10"/>
  <c r="BN55" i="10"/>
  <c r="AT81" i="14"/>
  <c r="O81" i="14" a="1"/>
  <c r="O81" i="14" s="1"/>
  <c r="E53" i="22"/>
  <c r="Q81" i="14"/>
  <c r="AD81" i="14"/>
  <c r="AH81" i="14"/>
  <c r="U81" i="14"/>
  <c r="AT77" i="14"/>
  <c r="O77" i="14" a="1"/>
  <c r="O77" i="14" s="1"/>
  <c r="E49" i="22"/>
  <c r="AD77" i="14"/>
  <c r="Q77" i="14"/>
  <c r="U77" i="14"/>
  <c r="AH77" i="14"/>
  <c r="AQ47" i="10"/>
  <c r="BN47" i="10"/>
  <c r="BL46" i="10"/>
  <c r="AO46" i="10"/>
  <c r="R73" i="14"/>
  <c r="AE73" i="14"/>
  <c r="BQ43" i="10"/>
  <c r="AT43" i="10"/>
  <c r="L41" i="35"/>
  <c r="AP42" i="10"/>
  <c r="BM42" i="10"/>
  <c r="AJ69" i="14"/>
  <c r="W69" i="14"/>
  <c r="L37" i="35"/>
  <c r="BM38" i="10"/>
  <c r="AP38" i="10"/>
  <c r="R65" i="14"/>
  <c r="AE65" i="14"/>
  <c r="BO35" i="10"/>
  <c r="AR35" i="10"/>
  <c r="AE61" i="14"/>
  <c r="R61" i="14"/>
  <c r="W61" i="14"/>
  <c r="AJ61" i="14"/>
  <c r="BN31" i="10"/>
  <c r="AQ31" i="10"/>
  <c r="Y57" i="14"/>
  <c r="AL57" i="14"/>
  <c r="AG53" i="14"/>
  <c r="T53" i="14"/>
  <c r="AU53" i="14"/>
  <c r="Z53" i="14"/>
  <c r="T25" i="19" s="1"/>
  <c r="AM53" i="14"/>
  <c r="BQ23" i="10"/>
  <c r="AT23" i="10"/>
  <c r="AO22" i="10"/>
  <c r="BL22" i="10"/>
  <c r="V49" i="14"/>
  <c r="AI49" i="14"/>
  <c r="BL18" i="10"/>
  <c r="AO18" i="10"/>
  <c r="CF18" i="10"/>
  <c r="X41" i="14"/>
  <c r="AR11" i="10"/>
  <c r="L9" i="35"/>
  <c r="AP10" i="10"/>
  <c r="AU37" i="14"/>
  <c r="Z37" i="14"/>
  <c r="T9" i="19" s="1"/>
  <c r="CF6" i="10"/>
  <c r="X33" i="14"/>
  <c r="D75" i="22"/>
  <c r="AT103" i="5"/>
  <c r="O103" i="5" a="1"/>
  <c r="O103" i="5" s="1"/>
  <c r="Q103" i="5"/>
  <c r="AD103" i="5"/>
  <c r="AD115" i="5"/>
  <c r="I71" i="35"/>
  <c r="BM72" i="8"/>
  <c r="AP72" i="8"/>
  <c r="BM84" i="8"/>
  <c r="AU99" i="5"/>
  <c r="AM99" i="5"/>
  <c r="Z99" i="5"/>
  <c r="O71" i="19" s="1"/>
  <c r="AM111" i="5"/>
  <c r="I67" i="35"/>
  <c r="AP68" i="8"/>
  <c r="BM68" i="8"/>
  <c r="BM80" i="8"/>
  <c r="AU95" i="5"/>
  <c r="Z95" i="5"/>
  <c r="O67" i="19" s="1"/>
  <c r="AM95" i="5"/>
  <c r="AM107" i="5"/>
  <c r="V91" i="5"/>
  <c r="AI91" i="5"/>
  <c r="U91" i="5"/>
  <c r="AH91" i="5"/>
  <c r="AU87" i="5"/>
  <c r="AM87" i="5"/>
  <c r="Z87" i="5"/>
  <c r="O59" i="19" s="1"/>
  <c r="AL83" i="5"/>
  <c r="Y83" i="5"/>
  <c r="CF56" i="8"/>
  <c r="AH79" i="5"/>
  <c r="U79" i="5"/>
  <c r="BQ45" i="8"/>
  <c r="AT45" i="8"/>
  <c r="AU71" i="5"/>
  <c r="AM71" i="5"/>
  <c r="Z71" i="5"/>
  <c r="O43" i="19" s="1"/>
  <c r="Y71" i="5"/>
  <c r="AL71" i="5"/>
  <c r="AR41" i="8"/>
  <c r="BO41" i="8"/>
  <c r="D35" i="22"/>
  <c r="AT63" i="5"/>
  <c r="O63" i="5" a="1"/>
  <c r="O63" i="5" s="1"/>
  <c r="Q63" i="5"/>
  <c r="AD63" i="5"/>
  <c r="AH59" i="5"/>
  <c r="U59" i="5"/>
  <c r="AL59" i="5"/>
  <c r="Y59" i="5"/>
  <c r="L70" i="35"/>
  <c r="AP71" i="10"/>
  <c r="BM71" i="10"/>
  <c r="BM83" i="10"/>
  <c r="Y98" i="14"/>
  <c r="AL98" i="14"/>
  <c r="AL110" i="14"/>
  <c r="AK82" i="14"/>
  <c r="X82" i="14"/>
  <c r="AU82" i="14"/>
  <c r="Z82" i="14"/>
  <c r="T54" i="19" s="1"/>
  <c r="AM82" i="14"/>
  <c r="BO52" i="10"/>
  <c r="AR52" i="10"/>
  <c r="BL39" i="10"/>
  <c r="AO39" i="10"/>
  <c r="U66" i="14"/>
  <c r="AH66" i="14"/>
  <c r="L10" i="35"/>
  <c r="AP11" i="10"/>
  <c r="V38" i="14"/>
  <c r="BQ70" i="8"/>
  <c r="AT70" i="8"/>
  <c r="BQ82" i="8"/>
  <c r="AU60" i="5"/>
  <c r="AM60" i="5"/>
  <c r="Z60" i="5"/>
  <c r="O32" i="19" s="1"/>
  <c r="AE60" i="5"/>
  <c r="R60" i="5"/>
  <c r="AT52" i="5"/>
  <c r="O52" i="5" a="1"/>
  <c r="O52" i="5" s="1"/>
  <c r="D24" i="22"/>
  <c r="AD52" i="5"/>
  <c r="Q52" i="5"/>
  <c r="CA7" i="6"/>
  <c r="AG7" i="6"/>
  <c r="CE9" i="6"/>
  <c r="AK9" i="6"/>
  <c r="BT31" i="6"/>
  <c r="AW31" i="6"/>
  <c r="Z31" i="6"/>
  <c r="R31" i="6"/>
  <c r="S31" i="6"/>
  <c r="BV32" i="6"/>
  <c r="AY32" i="6"/>
  <c r="W32" i="6"/>
  <c r="AB32" i="6"/>
  <c r="T32" i="6"/>
  <c r="U32" i="6"/>
  <c r="BA37" i="6"/>
  <c r="BX37" i="6"/>
  <c r="AD37" i="6"/>
  <c r="BE39" i="6"/>
  <c r="CB39" i="6"/>
  <c r="AH39" i="6"/>
  <c r="BX45" i="6"/>
  <c r="BA45" i="6"/>
  <c r="AD45" i="6"/>
  <c r="BZ46" i="6"/>
  <c r="BC46" i="6"/>
  <c r="AF46" i="6"/>
  <c r="BA49" i="6"/>
  <c r="BX49" i="6"/>
  <c r="AD49" i="6"/>
  <c r="AW51" i="6"/>
  <c r="BT51" i="6"/>
  <c r="Z51" i="6"/>
  <c r="S51" i="6"/>
  <c r="R51" i="6"/>
  <c r="BZ58" i="6"/>
  <c r="BC58" i="6"/>
  <c r="AF58" i="6"/>
  <c r="AY60" i="6"/>
  <c r="BV60" i="6"/>
  <c r="AB60" i="6"/>
  <c r="U60" i="6"/>
  <c r="W60" i="6"/>
  <c r="T60" i="6"/>
  <c r="CD64" i="6"/>
  <c r="BG64" i="6"/>
  <c r="AJ64" i="6"/>
  <c r="BA65" i="6"/>
  <c r="AD65" i="6"/>
  <c r="BX65" i="6"/>
  <c r="AY68" i="6"/>
  <c r="BV68" i="6"/>
  <c r="W68" i="6"/>
  <c r="U68" i="6"/>
  <c r="T68" i="6"/>
  <c r="AB68" i="6"/>
  <c r="AY80" i="6"/>
  <c r="BC70" i="6"/>
  <c r="AF70" i="6"/>
  <c r="BC82" i="6"/>
  <c r="AY72" i="6"/>
  <c r="AB72" i="6"/>
  <c r="U72" i="6"/>
  <c r="T72" i="6"/>
  <c r="W72" i="6"/>
  <c r="AY84" i="6"/>
  <c r="BC74" i="6"/>
  <c r="AF74" i="6"/>
  <c r="BC86" i="6"/>
  <c r="BU7" i="6"/>
  <c r="AA7" i="6"/>
  <c r="CA38" i="6"/>
  <c r="BD38" i="6"/>
  <c r="AG38" i="6"/>
  <c r="AV42" i="6"/>
  <c r="AO69" i="4" s="1"/>
  <c r="Y42" i="6"/>
  <c r="AB69" i="4" s="1"/>
  <c r="H41" i="19" s="1"/>
  <c r="AX47" i="6"/>
  <c r="AA47" i="6"/>
  <c r="BU47" i="6"/>
  <c r="BF47" i="6"/>
  <c r="CC47" i="6"/>
  <c r="AI47" i="6"/>
  <c r="BB49" i="6"/>
  <c r="BY49" i="6"/>
  <c r="AE49" i="6"/>
  <c r="AX51" i="6"/>
  <c r="BU51" i="6"/>
  <c r="AA51" i="6"/>
  <c r="AZ52" i="6"/>
  <c r="BW52" i="6"/>
  <c r="AC52" i="6"/>
  <c r="CA54" i="6"/>
  <c r="AG54" i="6"/>
  <c r="BD54" i="6"/>
  <c r="CC55" i="6"/>
  <c r="BF55" i="6"/>
  <c r="AI55" i="6"/>
  <c r="CR6" i="6"/>
  <c r="K6" i="27" s="1"/>
  <c r="BB57" i="6"/>
  <c r="BY57" i="6"/>
  <c r="AE57" i="6"/>
  <c r="BD58" i="6"/>
  <c r="CA58" i="6"/>
  <c r="AG58" i="6"/>
  <c r="AZ60" i="6"/>
  <c r="BW60" i="6"/>
  <c r="AC60" i="6"/>
  <c r="S5" i="6"/>
  <c r="F4" i="35" s="1"/>
  <c r="R5" i="6"/>
  <c r="BV6" i="6"/>
  <c r="T6" i="6"/>
  <c r="AQ6" i="6" s="1"/>
  <c r="AB6" i="6"/>
  <c r="U6" i="6"/>
  <c r="AR6" i="6" s="1"/>
  <c r="W6" i="6"/>
  <c r="CD6" i="6"/>
  <c r="AJ6" i="6"/>
  <c r="BX7" i="6"/>
  <c r="AD7" i="6"/>
  <c r="BZ8" i="6"/>
  <c r="AF8" i="6"/>
  <c r="BT9" i="6"/>
  <c r="Z9" i="6"/>
  <c r="S9" i="6"/>
  <c r="R9" i="6"/>
  <c r="CB9" i="6"/>
  <c r="AH9" i="6"/>
  <c r="BV10" i="6"/>
  <c r="W10" i="6"/>
  <c r="AT10" i="6" s="1"/>
  <c r="U10" i="6"/>
  <c r="AR10" i="6" s="1"/>
  <c r="AB10" i="6"/>
  <c r="T10" i="6"/>
  <c r="CD10" i="6"/>
  <c r="AJ10" i="6"/>
  <c r="BX11" i="6"/>
  <c r="AD11" i="6"/>
  <c r="BZ12" i="6"/>
  <c r="AF12" i="6"/>
  <c r="BT13" i="6"/>
  <c r="S13" i="6"/>
  <c r="R13" i="6"/>
  <c r="AO13" i="6" s="1"/>
  <c r="Z13" i="6"/>
  <c r="CB13" i="6"/>
  <c r="AH13" i="6"/>
  <c r="BV14" i="6"/>
  <c r="U14" i="6"/>
  <c r="AR14" i="6" s="1"/>
  <c r="T14" i="6"/>
  <c r="AQ14" i="6" s="1"/>
  <c r="AB14" i="6"/>
  <c r="W14" i="6"/>
  <c r="AT14" i="6" s="1"/>
  <c r="CD14" i="6"/>
  <c r="AJ14" i="6"/>
  <c r="BX15" i="6"/>
  <c r="AD15" i="6"/>
  <c r="BZ16" i="6"/>
  <c r="AF16" i="6"/>
  <c r="BT17" i="6"/>
  <c r="AW17" i="6"/>
  <c r="Z17" i="6"/>
  <c r="S17" i="6"/>
  <c r="R17" i="6"/>
  <c r="BE17" i="6"/>
  <c r="CB17" i="6"/>
  <c r="AH17" i="6"/>
  <c r="AY18" i="6"/>
  <c r="BV18" i="6"/>
  <c r="AB18" i="6"/>
  <c r="W18" i="6"/>
  <c r="U18" i="6"/>
  <c r="T18" i="6"/>
  <c r="BG18" i="6"/>
  <c r="CD18" i="6"/>
  <c r="AJ18" i="6"/>
  <c r="BX19" i="6"/>
  <c r="BA19" i="6"/>
  <c r="AD19" i="6"/>
  <c r="BZ20" i="6"/>
  <c r="BC20" i="6"/>
  <c r="AF20" i="6"/>
  <c r="AW21" i="6"/>
  <c r="BT21" i="6"/>
  <c r="S21" i="6"/>
  <c r="R21" i="6"/>
  <c r="Z21" i="6"/>
  <c r="BE21" i="6"/>
  <c r="CB21" i="6"/>
  <c r="AH21" i="6"/>
  <c r="AY22" i="6"/>
  <c r="BV22" i="6"/>
  <c r="U22" i="6"/>
  <c r="W22" i="6"/>
  <c r="T22" i="6"/>
  <c r="AB22" i="6"/>
  <c r="BG22" i="6"/>
  <c r="CD22" i="6"/>
  <c r="AJ22" i="6"/>
  <c r="BA23" i="6"/>
  <c r="BX23" i="6"/>
  <c r="AD23" i="6"/>
  <c r="BC24" i="6"/>
  <c r="BZ24" i="6"/>
  <c r="AF24" i="6"/>
  <c r="BT25" i="6"/>
  <c r="AW25" i="6"/>
  <c r="S25" i="6"/>
  <c r="Z25" i="6"/>
  <c r="R25" i="6"/>
  <c r="CB25" i="6"/>
  <c r="BE25" i="6"/>
  <c r="AH25" i="6"/>
  <c r="AY26" i="6"/>
  <c r="BV26" i="6"/>
  <c r="T26" i="6"/>
  <c r="U26" i="6"/>
  <c r="AB26" i="6"/>
  <c r="W26" i="6"/>
  <c r="BG26" i="6"/>
  <c r="CD26" i="6"/>
  <c r="AJ26" i="6"/>
  <c r="BA27" i="6"/>
  <c r="BX27" i="6"/>
  <c r="AD27" i="6"/>
  <c r="BZ28" i="6"/>
  <c r="BC28" i="6"/>
  <c r="AF28" i="6"/>
  <c r="AW29" i="6"/>
  <c r="BT29" i="6"/>
  <c r="Z29" i="6"/>
  <c r="S29" i="6"/>
  <c r="R29" i="6"/>
  <c r="BE29" i="6"/>
  <c r="CB29" i="6"/>
  <c r="AH29" i="6"/>
  <c r="AY30" i="6"/>
  <c r="BV30" i="6"/>
  <c r="U30" i="6"/>
  <c r="AB30" i="6"/>
  <c r="T30" i="6"/>
  <c r="W30" i="6"/>
  <c r="CD30" i="6"/>
  <c r="BG30" i="6"/>
  <c r="AJ30" i="6"/>
  <c r="BX31" i="6"/>
  <c r="BA31" i="6"/>
  <c r="AD31" i="6"/>
  <c r="BC32" i="6"/>
  <c r="BZ32" i="6"/>
  <c r="AF32" i="6"/>
  <c r="AW33" i="6"/>
  <c r="BT33" i="6"/>
  <c r="Z33" i="6"/>
  <c r="R33" i="6"/>
  <c r="S33" i="6"/>
  <c r="BE33" i="6"/>
  <c r="CB33" i="6"/>
  <c r="AH33" i="6"/>
  <c r="AY34" i="6"/>
  <c r="BV34" i="6"/>
  <c r="W34" i="6"/>
  <c r="U34" i="6"/>
  <c r="T34" i="6"/>
  <c r="AB34" i="6"/>
  <c r="BG34" i="6"/>
  <c r="CD34" i="6"/>
  <c r="AJ34" i="6"/>
  <c r="BX35" i="6"/>
  <c r="BA35" i="6"/>
  <c r="AD35" i="6"/>
  <c r="AF36" i="6"/>
  <c r="BZ36" i="6"/>
  <c r="BC36" i="6"/>
  <c r="AW37" i="6"/>
  <c r="BT37" i="6"/>
  <c r="S37" i="6"/>
  <c r="R37" i="6"/>
  <c r="Z37" i="6"/>
  <c r="BE37" i="6"/>
  <c r="AH37" i="6"/>
  <c r="CB37" i="6"/>
  <c r="AY38" i="6"/>
  <c r="BV38" i="6"/>
  <c r="AB38" i="6"/>
  <c r="U38" i="6"/>
  <c r="W38" i="6"/>
  <c r="T38" i="6"/>
  <c r="BG38" i="6"/>
  <c r="CD38" i="6"/>
  <c r="AJ38" i="6"/>
  <c r="BA39" i="6"/>
  <c r="BX39" i="6"/>
  <c r="AD39" i="6"/>
  <c r="BZ40" i="6"/>
  <c r="BC40" i="6"/>
  <c r="AF40" i="6"/>
  <c r="BT41" i="6"/>
  <c r="AW41" i="6"/>
  <c r="S41" i="6"/>
  <c r="Z41" i="6"/>
  <c r="R41" i="6"/>
  <c r="CB41" i="6"/>
  <c r="BE41" i="6"/>
  <c r="AH41" i="6"/>
  <c r="BV42" i="6"/>
  <c r="AY42" i="6"/>
  <c r="U42" i="6"/>
  <c r="AB42" i="6"/>
  <c r="T42" i="6"/>
  <c r="W42" i="6"/>
  <c r="CD42" i="6"/>
  <c r="BG42" i="6"/>
  <c r="AJ42" i="6"/>
  <c r="BA43" i="6"/>
  <c r="BX43" i="6"/>
  <c r="AD43" i="6"/>
  <c r="BZ44" i="6"/>
  <c r="BC44" i="6"/>
  <c r="AF44" i="6"/>
  <c r="AW45" i="6"/>
  <c r="BT45" i="6"/>
  <c r="S45" i="6"/>
  <c r="Z45" i="6"/>
  <c r="R45" i="6"/>
  <c r="CB45" i="6"/>
  <c r="BE45" i="6"/>
  <c r="AH45" i="6"/>
  <c r="AY46" i="6"/>
  <c r="BV46" i="6"/>
  <c r="T46" i="6"/>
  <c r="AB46" i="6"/>
  <c r="U46" i="6"/>
  <c r="W46" i="6"/>
  <c r="BG46" i="6"/>
  <c r="CD46" i="6"/>
  <c r="AJ46" i="6"/>
  <c r="BX47" i="6"/>
  <c r="BA47" i="6"/>
  <c r="AD47" i="6"/>
  <c r="BC48" i="6"/>
  <c r="BZ48" i="6"/>
  <c r="AF48" i="6"/>
  <c r="Z49" i="6"/>
  <c r="BT49" i="6"/>
  <c r="AW49" i="6"/>
  <c r="S49" i="6"/>
  <c r="R49" i="6"/>
  <c r="CB49" i="6"/>
  <c r="BE49" i="6"/>
  <c r="AH49" i="6"/>
  <c r="AY50" i="6"/>
  <c r="AB50" i="6"/>
  <c r="BV50" i="6"/>
  <c r="U50" i="6"/>
  <c r="W50" i="6"/>
  <c r="T50" i="6"/>
  <c r="CD50" i="6"/>
  <c r="BG50" i="6"/>
  <c r="AJ50" i="6"/>
  <c r="BX51" i="6"/>
  <c r="AD51" i="6"/>
  <c r="BA51" i="6"/>
  <c r="BC52" i="6"/>
  <c r="BZ52" i="6"/>
  <c r="AF52" i="6"/>
  <c r="BT53" i="6"/>
  <c r="AW53" i="6"/>
  <c r="Z53" i="6"/>
  <c r="S53" i="6"/>
  <c r="R53" i="6"/>
  <c r="BE53" i="6"/>
  <c r="CB53" i="6"/>
  <c r="AH53" i="6"/>
  <c r="BV54" i="6"/>
  <c r="AY54" i="6"/>
  <c r="T54" i="6"/>
  <c r="U54" i="6"/>
  <c r="AB54" i="6"/>
  <c r="W54" i="6"/>
  <c r="CD54" i="6"/>
  <c r="BG54" i="6"/>
  <c r="AJ54" i="6"/>
  <c r="BX55" i="6"/>
  <c r="BA55" i="6"/>
  <c r="AD55" i="6"/>
  <c r="CM6" i="6"/>
  <c r="F6" i="27" s="1"/>
  <c r="BC56" i="6"/>
  <c r="BZ56" i="6"/>
  <c r="AF56" i="6"/>
  <c r="AW57" i="6"/>
  <c r="BT57" i="6"/>
  <c r="R57" i="6"/>
  <c r="Z57" i="6"/>
  <c r="S57" i="6"/>
  <c r="BE57" i="6"/>
  <c r="CB57" i="6"/>
  <c r="AH57" i="6"/>
  <c r="BV58" i="6"/>
  <c r="AY58" i="6"/>
  <c r="T58" i="6"/>
  <c r="U58" i="6"/>
  <c r="AB58" i="6"/>
  <c r="W58" i="6"/>
  <c r="BG58" i="6"/>
  <c r="CD58" i="6"/>
  <c r="AJ58" i="6"/>
  <c r="BA59" i="6"/>
  <c r="BX59" i="6"/>
  <c r="AD59" i="6"/>
  <c r="BC60" i="6"/>
  <c r="BZ60" i="6"/>
  <c r="AF60" i="6"/>
  <c r="BT61" i="6"/>
  <c r="AW61" i="6"/>
  <c r="Z61" i="6"/>
  <c r="R61" i="6"/>
  <c r="S61" i="6"/>
  <c r="BE61" i="6"/>
  <c r="CB61" i="6"/>
  <c r="AH61" i="6"/>
  <c r="BV62" i="6"/>
  <c r="AY62" i="6"/>
  <c r="T62" i="6"/>
  <c r="W62" i="6"/>
  <c r="AB62" i="6"/>
  <c r="U62" i="6"/>
  <c r="BG62" i="6"/>
  <c r="CD62" i="6"/>
  <c r="AJ62" i="6"/>
  <c r="BA63" i="6"/>
  <c r="BX63" i="6"/>
  <c r="AD63" i="6"/>
  <c r="BC64" i="6"/>
  <c r="BZ64" i="6"/>
  <c r="AF64" i="6"/>
  <c r="BT65" i="6"/>
  <c r="AW65" i="6"/>
  <c r="Z65" i="6"/>
  <c r="S65" i="6"/>
  <c r="R65" i="6"/>
  <c r="CB65" i="6"/>
  <c r="BE65" i="6"/>
  <c r="AH65" i="6"/>
  <c r="BV66" i="6"/>
  <c r="AY66" i="6"/>
  <c r="AB66" i="6"/>
  <c r="U66" i="6"/>
  <c r="T66" i="6"/>
  <c r="W66" i="6"/>
  <c r="AY78" i="6"/>
  <c r="CD66" i="6"/>
  <c r="BG66" i="6"/>
  <c r="AJ66" i="6"/>
  <c r="BG78" i="6"/>
  <c r="BA67" i="6"/>
  <c r="AD67" i="6"/>
  <c r="BA79" i="6"/>
  <c r="BZ68" i="6"/>
  <c r="BC68" i="6"/>
  <c r="AF68" i="6"/>
  <c r="BC80" i="6"/>
  <c r="AW69" i="6"/>
  <c r="BT69" i="6"/>
  <c r="Z69" i="6"/>
  <c r="S69" i="6"/>
  <c r="R69" i="6"/>
  <c r="AW81" i="6"/>
  <c r="CB69" i="6"/>
  <c r="BE69" i="6"/>
  <c r="AH69" i="6"/>
  <c r="BE81" i="6"/>
  <c r="AY70" i="6"/>
  <c r="AB70" i="6"/>
  <c r="W70" i="6"/>
  <c r="U70" i="6"/>
  <c r="T70" i="6"/>
  <c r="AY82" i="6"/>
  <c r="BG70" i="6"/>
  <c r="AJ70" i="6"/>
  <c r="BG82" i="6"/>
  <c r="BA71" i="6"/>
  <c r="AD71" i="6"/>
  <c r="BA83" i="6"/>
  <c r="BC72" i="6"/>
  <c r="AF72" i="6"/>
  <c r="BC84" i="6"/>
  <c r="AW73" i="6"/>
  <c r="BT73" i="6"/>
  <c r="Z73" i="6"/>
  <c r="R73" i="6"/>
  <c r="S73" i="6"/>
  <c r="AW85" i="6"/>
  <c r="CB73" i="6"/>
  <c r="BE73" i="6"/>
  <c r="AH73" i="6"/>
  <c r="BE85" i="6"/>
  <c r="AY74" i="6"/>
  <c r="AB74" i="6"/>
  <c r="U74" i="6"/>
  <c r="W74" i="6"/>
  <c r="T74" i="6"/>
  <c r="AY86" i="6"/>
  <c r="BG74" i="6"/>
  <c r="AJ74" i="6"/>
  <c r="BG86" i="6"/>
  <c r="BA75" i="6"/>
  <c r="AD75" i="6"/>
  <c r="BA87" i="6"/>
  <c r="BC76" i="6"/>
  <c r="AF76" i="6"/>
  <c r="BC88" i="6"/>
  <c r="AW77" i="6"/>
  <c r="BT77" i="6"/>
  <c r="Z77" i="6"/>
  <c r="R77" i="6"/>
  <c r="S77" i="6"/>
  <c r="AW89" i="6"/>
  <c r="BT78" i="6"/>
  <c r="Z78" i="6"/>
  <c r="BE77" i="6"/>
  <c r="CB77" i="6"/>
  <c r="AH77" i="6"/>
  <c r="BE89" i="6"/>
  <c r="CB78" i="6"/>
  <c r="AH78" i="6"/>
  <c r="AD61" i="20"/>
  <c r="BD61" i="20" s="1"/>
  <c r="AB61" i="20"/>
  <c r="Y81" i="20"/>
  <c r="BC81" i="20" s="1"/>
  <c r="W81" i="20"/>
  <c r="AB75" i="20"/>
  <c r="AD75" i="20"/>
  <c r="AD79" i="20"/>
  <c r="AB79" i="20"/>
  <c r="AB59" i="20"/>
  <c r="AD59" i="20"/>
  <c r="BD59" i="20" s="1"/>
  <c r="AG19" i="20"/>
  <c r="AI19" i="20"/>
  <c r="E43" i="26"/>
  <c r="AA70" i="15"/>
  <c r="E43" i="23" s="1"/>
  <c r="AN70" i="15"/>
  <c r="AL43" i="23" s="1"/>
  <c r="E47" i="26"/>
  <c r="AN74" i="15"/>
  <c r="AL47" i="23" s="1"/>
  <c r="AA74" i="15"/>
  <c r="E47" i="23" s="1"/>
  <c r="E32" i="26"/>
  <c r="AA59" i="15"/>
  <c r="E32" i="23" s="1"/>
  <c r="AN59" i="15"/>
  <c r="AL32" i="23" s="1"/>
  <c r="F41" i="26"/>
  <c r="AA68" i="16"/>
  <c r="F41" i="23" s="1"/>
  <c r="AN68" i="16"/>
  <c r="AM41" i="23" s="1"/>
  <c r="AD24" i="20"/>
  <c r="AB24" i="20"/>
  <c r="N38" i="22"/>
  <c r="V38" i="22"/>
  <c r="W80" i="20"/>
  <c r="Y80" i="20"/>
  <c r="X77" i="19"/>
  <c r="Z77" i="19" s="1"/>
  <c r="AQ77" i="19" s="1"/>
  <c r="BE88" i="19" s="1"/>
  <c r="AQ105" i="15"/>
  <c r="AQ102" i="17"/>
  <c r="AH74" i="19"/>
  <c r="AJ74" i="19" s="1"/>
  <c r="AS74" i="19" s="1"/>
  <c r="AC21" i="20"/>
  <c r="AR49" i="16"/>
  <c r="W85" i="22"/>
  <c r="O73" i="22"/>
  <c r="W73" i="22"/>
  <c r="AG44" i="20"/>
  <c r="AI44" i="20"/>
  <c r="W70" i="22"/>
  <c r="O70" i="22"/>
  <c r="W82" i="22"/>
  <c r="AB54" i="20"/>
  <c r="AD54" i="20"/>
  <c r="AC42" i="19"/>
  <c r="AE42" i="19" s="1"/>
  <c r="AR42" i="19" s="1"/>
  <c r="AQ70" i="16"/>
  <c r="AH70" i="14"/>
  <c r="U70" i="14"/>
  <c r="AQ32" i="10"/>
  <c r="BN32" i="10"/>
  <c r="AF50" i="14"/>
  <c r="S50" i="14"/>
  <c r="T50" i="14"/>
  <c r="AG50" i="14"/>
  <c r="V34" i="14"/>
  <c r="E6" i="22"/>
  <c r="M6" i="22" s="1"/>
  <c r="AT34" i="14"/>
  <c r="O34" i="14" a="1"/>
  <c r="O34" i="14" s="1"/>
  <c r="Q34" i="14"/>
  <c r="AO69" i="8"/>
  <c r="BL69" i="8"/>
  <c r="BL81" i="8"/>
  <c r="X96" i="5"/>
  <c r="AK96" i="5"/>
  <c r="AK108" i="5"/>
  <c r="AT92" i="5"/>
  <c r="O92" i="5" a="1"/>
  <c r="O92" i="5" s="1"/>
  <c r="D64" i="22"/>
  <c r="AD92" i="5"/>
  <c r="Q92" i="5"/>
  <c r="X92" i="5"/>
  <c r="AK92" i="5"/>
  <c r="AZ90" i="17"/>
  <c r="AV90" i="17"/>
  <c r="BD90" i="17"/>
  <c r="AW90" i="17"/>
  <c r="AW97" i="15"/>
  <c r="AV97" i="15"/>
  <c r="G76" i="26"/>
  <c r="AA103" i="17"/>
  <c r="G76" i="23" s="1"/>
  <c r="AN103" i="17"/>
  <c r="AN76" i="23" s="1"/>
  <c r="AN115" i="17"/>
  <c r="AN88" i="23" s="1"/>
  <c r="E71" i="26"/>
  <c r="AN98" i="15"/>
  <c r="AL71" i="23" s="1"/>
  <c r="AA98" i="15"/>
  <c r="E71" i="23" s="1"/>
  <c r="AN110" i="15"/>
  <c r="AL83" i="23" s="1"/>
  <c r="AC88" i="20"/>
  <c r="AR116" i="16"/>
  <c r="Y28" i="20"/>
  <c r="W28" i="20"/>
  <c r="E61" i="26"/>
  <c r="AA88" i="15"/>
  <c r="E61" i="23" s="1"/>
  <c r="AN88" i="15"/>
  <c r="AL61" i="23" s="1"/>
  <c r="AH88" i="20"/>
  <c r="AJ88" i="20" s="1"/>
  <c r="AS88" i="20" s="1"/>
  <c r="AR116" i="17"/>
  <c r="AV93" i="15"/>
  <c r="AW93" i="15"/>
  <c r="AH33" i="20"/>
  <c r="AJ33" i="20" s="1"/>
  <c r="AS33" i="20" s="1"/>
  <c r="AR61" i="17"/>
  <c r="AI85" i="20"/>
  <c r="AG85" i="20"/>
  <c r="BL47" i="10"/>
  <c r="AO47" i="10"/>
  <c r="W74" i="14"/>
  <c r="AJ74" i="14"/>
  <c r="X54" i="14"/>
  <c r="AK54" i="14"/>
  <c r="AH54" i="14"/>
  <c r="U54" i="14"/>
  <c r="E18" i="22"/>
  <c r="AT46" i="14"/>
  <c r="O46" i="14" a="1"/>
  <c r="O46" i="14" s="1"/>
  <c r="Q46" i="14"/>
  <c r="AD46" i="14"/>
  <c r="T46" i="14"/>
  <c r="AG46" i="14"/>
  <c r="AJ104" i="5"/>
  <c r="W104" i="5"/>
  <c r="AJ116" i="5"/>
  <c r="W105" i="5"/>
  <c r="R104" i="5"/>
  <c r="AE104" i="5"/>
  <c r="AE116" i="5"/>
  <c r="R105" i="5"/>
  <c r="D72" i="22"/>
  <c r="AT100" i="5"/>
  <c r="O100" i="5" a="1"/>
  <c r="O100" i="5" s="1"/>
  <c r="Q100" i="5"/>
  <c r="AD100" i="5"/>
  <c r="AD112" i="5"/>
  <c r="AU100" i="5"/>
  <c r="Z100" i="5"/>
  <c r="O72" i="19" s="1"/>
  <c r="AM100" i="5"/>
  <c r="AM112" i="5"/>
  <c r="BQ58" i="8"/>
  <c r="AT58" i="8"/>
  <c r="AK84" i="5"/>
  <c r="X84" i="5"/>
  <c r="AK72" i="5"/>
  <c r="X72" i="5"/>
  <c r="AJ72" i="5"/>
  <c r="W72" i="5"/>
  <c r="V64" i="5"/>
  <c r="AI64" i="5"/>
  <c r="AU64" i="5"/>
  <c r="Z64" i="5"/>
  <c r="O36" i="19" s="1"/>
  <c r="AM64" i="5"/>
  <c r="AK56" i="5"/>
  <c r="X56" i="5"/>
  <c r="AG46" i="20"/>
  <c r="AI46" i="20"/>
  <c r="AG70" i="20"/>
  <c r="AI70" i="20"/>
  <c r="AV85" i="16"/>
  <c r="AW85" i="16"/>
  <c r="AC71" i="20"/>
  <c r="AE71" i="20" s="1"/>
  <c r="AR71" i="20" s="1"/>
  <c r="AR99" i="16"/>
  <c r="AC79" i="20"/>
  <c r="AR107" i="16"/>
  <c r="G28" i="26"/>
  <c r="AN55" i="17"/>
  <c r="AN28" i="23" s="1"/>
  <c r="AA55" i="17"/>
  <c r="G28" i="23" s="1"/>
  <c r="AD67" i="32"/>
  <c r="AD55" i="32"/>
  <c r="W41" i="26"/>
  <c r="Y42" i="33" s="1"/>
  <c r="AA55" i="32"/>
  <c r="AK55" i="32"/>
  <c r="E11" i="26"/>
  <c r="AA38" i="15"/>
  <c r="E11" i="23" s="1"/>
  <c r="P16" i="22"/>
  <c r="X16" i="22"/>
  <c r="AV84" i="17"/>
  <c r="AW84" i="17"/>
  <c r="BD84" i="17"/>
  <c r="AZ84" i="17"/>
  <c r="BB84" i="17" s="1"/>
  <c r="G65" i="26"/>
  <c r="AN92" i="17"/>
  <c r="AN65" i="23" s="1"/>
  <c r="AA92" i="17"/>
  <c r="G65" i="23" s="1"/>
  <c r="W59" i="26"/>
  <c r="Y60" i="33" s="1"/>
  <c r="AK73" i="32"/>
  <c r="AD73" i="32"/>
  <c r="AA73" i="32"/>
  <c r="F49" i="26"/>
  <c r="AN76" i="16"/>
  <c r="AM49" i="23" s="1"/>
  <c r="AA76" i="16"/>
  <c r="F49" i="23" s="1"/>
  <c r="AH37" i="20"/>
  <c r="AJ37" i="20" s="1"/>
  <c r="AS37" i="20" s="1"/>
  <c r="AR65" i="17"/>
  <c r="P69" i="22"/>
  <c r="X69" i="22"/>
  <c r="X81" i="22"/>
  <c r="AQ69" i="16"/>
  <c r="AC41" i="19"/>
  <c r="AE41" i="19" s="1"/>
  <c r="AR41" i="19" s="1"/>
  <c r="AA20" i="32"/>
  <c r="AK19" i="32"/>
  <c r="W5" i="26"/>
  <c r="Y6" i="33" s="1"/>
  <c r="BA96" i="17"/>
  <c r="BE96" i="17"/>
  <c r="AQ34" i="15"/>
  <c r="X6" i="19"/>
  <c r="Z6" i="19" s="1"/>
  <c r="AQ6" i="19" s="1"/>
  <c r="W19" i="20"/>
  <c r="Y19" i="20"/>
  <c r="N67" i="22"/>
  <c r="V67" i="22"/>
  <c r="V79" i="22"/>
  <c r="AC38" i="20"/>
  <c r="AR66" i="16"/>
  <c r="AR93" i="17"/>
  <c r="AH65" i="20"/>
  <c r="AH85" i="20"/>
  <c r="AR113" i="17"/>
  <c r="N24" i="22"/>
  <c r="V24" i="22"/>
  <c r="AQ92" i="15"/>
  <c r="X64" i="19"/>
  <c r="Z64" i="19" s="1"/>
  <c r="AQ64" i="19" s="1"/>
  <c r="G15" i="26"/>
  <c r="AA42" i="17"/>
  <c r="G15" i="23" s="1"/>
  <c r="X25" i="20"/>
  <c r="Z25" i="20" s="1"/>
  <c r="AQ25" i="20" s="1"/>
  <c r="AR53" i="15"/>
  <c r="X37" i="20"/>
  <c r="AR65" i="15"/>
  <c r="AV71" i="17"/>
  <c r="AZ71" i="17"/>
  <c r="BB71" i="17" s="1"/>
  <c r="X74" i="20"/>
  <c r="AR102" i="15"/>
  <c r="AC60" i="19"/>
  <c r="AE60" i="19" s="1"/>
  <c r="AR60" i="19" s="1"/>
  <c r="AQ88" i="16"/>
  <c r="AZ33" i="17"/>
  <c r="AV33" i="17"/>
  <c r="AH21" i="19"/>
  <c r="AJ21" i="19" s="1"/>
  <c r="AS21" i="19" s="1"/>
  <c r="AQ49" i="17"/>
  <c r="AH29" i="19"/>
  <c r="AJ29" i="19" s="1"/>
  <c r="AS29" i="19" s="1"/>
  <c r="AQ57" i="17"/>
  <c r="AZ73" i="17"/>
  <c r="AV73" i="17"/>
  <c r="W51" i="26"/>
  <c r="Y52" i="33" s="1"/>
  <c r="AA65" i="32"/>
  <c r="AK65" i="32"/>
  <c r="AD65" i="32"/>
  <c r="V28" i="22"/>
  <c r="N28" i="22"/>
  <c r="AQ78" i="17"/>
  <c r="AH50" i="19"/>
  <c r="AJ50" i="19" s="1"/>
  <c r="AS50" i="19" s="1"/>
  <c r="BD86" i="17"/>
  <c r="AW86" i="17"/>
  <c r="AZ86" i="17"/>
  <c r="AV86" i="17"/>
  <c r="X55" i="22"/>
  <c r="P55" i="22"/>
  <c r="AZ88" i="17"/>
  <c r="BB88" i="17" s="1"/>
  <c r="BD88" i="17"/>
  <c r="AW88" i="17"/>
  <c r="AV88" i="17"/>
  <c r="AC69" i="20"/>
  <c r="AE69" i="20" s="1"/>
  <c r="AR69" i="20" s="1"/>
  <c r="AR97" i="16"/>
  <c r="AV90" i="15"/>
  <c r="AW90" i="15"/>
  <c r="AB78" i="20"/>
  <c r="AD78" i="20"/>
  <c r="AH17" i="20"/>
  <c r="AR45" i="17"/>
  <c r="AI41" i="20"/>
  <c r="AG41" i="20"/>
  <c r="AT103" i="14"/>
  <c r="E75" i="22"/>
  <c r="O103" i="14" a="1"/>
  <c r="O103" i="14" s="1"/>
  <c r="Q103" i="14"/>
  <c r="AD103" i="14"/>
  <c r="AD115" i="14"/>
  <c r="U99" i="14"/>
  <c r="AH99" i="14"/>
  <c r="AH111" i="14"/>
  <c r="BN69" i="10"/>
  <c r="AQ69" i="10"/>
  <c r="BN81" i="10"/>
  <c r="AE95" i="14"/>
  <c r="R95" i="14"/>
  <c r="AE107" i="14"/>
  <c r="V91" i="14"/>
  <c r="AI91" i="14"/>
  <c r="AU91" i="14"/>
  <c r="Z91" i="14"/>
  <c r="T63" i="19" s="1"/>
  <c r="AM91" i="14"/>
  <c r="BO61" i="10"/>
  <c r="AR61" i="10"/>
  <c r="AK87" i="14"/>
  <c r="X87" i="14"/>
  <c r="V83" i="14"/>
  <c r="AI83" i="14"/>
  <c r="BO53" i="10"/>
  <c r="AR53" i="10"/>
  <c r="Y79" i="14"/>
  <c r="AL79" i="14"/>
  <c r="L47" i="35"/>
  <c r="AH47" i="35" s="1"/>
  <c r="AP48" i="10"/>
  <c r="BM48" i="10"/>
  <c r="X75" i="14"/>
  <c r="AK75" i="14"/>
  <c r="AT71" i="14"/>
  <c r="O71" i="14" a="1"/>
  <c r="O71" i="14" s="1"/>
  <c r="E43" i="22"/>
  <c r="AD71" i="14"/>
  <c r="Q71" i="14"/>
  <c r="AJ71" i="14"/>
  <c r="W71" i="14"/>
  <c r="AR41" i="10"/>
  <c r="BO41" i="10"/>
  <c r="W67" i="14"/>
  <c r="AJ67" i="14"/>
  <c r="W63" i="14"/>
  <c r="AJ63" i="14"/>
  <c r="V63" i="14"/>
  <c r="AI63" i="14"/>
  <c r="AR33" i="10"/>
  <c r="BO33" i="10"/>
  <c r="S59" i="14"/>
  <c r="AF59" i="14"/>
  <c r="AT59" i="14"/>
  <c r="O59" i="14" a="1"/>
  <c r="O59" i="14" s="1"/>
  <c r="E31" i="22"/>
  <c r="AD59" i="14"/>
  <c r="Q59" i="14"/>
  <c r="AE55" i="14"/>
  <c r="R55" i="14"/>
  <c r="CF28" i="10"/>
  <c r="AR25" i="10"/>
  <c r="BO25" i="10"/>
  <c r="AJ51" i="14"/>
  <c r="W51" i="14"/>
  <c r="R47" i="14"/>
  <c r="AE47" i="14"/>
  <c r="S47" i="14"/>
  <c r="AF47" i="14"/>
  <c r="O43" i="14" a="1"/>
  <c r="O43" i="14" s="1"/>
  <c r="E15" i="22"/>
  <c r="AT43" i="14"/>
  <c r="Q43" i="14"/>
  <c r="AT39" i="14"/>
  <c r="O39" i="14" a="1"/>
  <c r="O39" i="14" s="1"/>
  <c r="E11" i="22"/>
  <c r="Q39" i="14"/>
  <c r="AU35" i="14"/>
  <c r="Z35" i="14"/>
  <c r="T7" i="19" s="1"/>
  <c r="I73" i="35"/>
  <c r="BM74" i="8"/>
  <c r="AP74" i="8"/>
  <c r="BM86" i="8"/>
  <c r="AI101" i="5"/>
  <c r="V101" i="5"/>
  <c r="AI113" i="5"/>
  <c r="AO70" i="8"/>
  <c r="BL70" i="8"/>
  <c r="BL82" i="8"/>
  <c r="W97" i="5"/>
  <c r="AJ97" i="5"/>
  <c r="AJ109" i="5"/>
  <c r="AR67" i="8"/>
  <c r="BO67" i="8"/>
  <c r="BO79" i="8"/>
  <c r="T93" i="5"/>
  <c r="AG93" i="5"/>
  <c r="AG105" i="5"/>
  <c r="S89" i="5"/>
  <c r="AF89" i="5"/>
  <c r="V89" i="5"/>
  <c r="AI89" i="5"/>
  <c r="AQ59" i="8"/>
  <c r="BN59" i="8"/>
  <c r="AK85" i="5"/>
  <c r="X85" i="5"/>
  <c r="D53" i="22"/>
  <c r="AT81" i="5"/>
  <c r="O81" i="5" a="1"/>
  <c r="O81" i="5" s="1"/>
  <c r="AD81" i="5"/>
  <c r="Q81" i="5"/>
  <c r="AG81" i="5"/>
  <c r="T81" i="5"/>
  <c r="BN51" i="8"/>
  <c r="AQ51" i="8"/>
  <c r="I49" i="35"/>
  <c r="BM50" i="8"/>
  <c r="AP50" i="8"/>
  <c r="AJ77" i="5"/>
  <c r="W77" i="5"/>
  <c r="S73" i="5"/>
  <c r="AF73" i="5"/>
  <c r="CF46" i="8"/>
  <c r="BL42" i="8"/>
  <c r="AO42" i="8"/>
  <c r="X69" i="5"/>
  <c r="AK69" i="5"/>
  <c r="AR39" i="8"/>
  <c r="BO39" i="8"/>
  <c r="BL38" i="8"/>
  <c r="AO38" i="8"/>
  <c r="D37" i="22"/>
  <c r="AT65" i="5"/>
  <c r="O65" i="5" a="1"/>
  <c r="O65" i="5" s="1"/>
  <c r="AD65" i="5"/>
  <c r="Q65" i="5"/>
  <c r="O61" i="5" a="1"/>
  <c r="O61" i="5" s="1"/>
  <c r="D33" i="22"/>
  <c r="AT61" i="5"/>
  <c r="Q61" i="5"/>
  <c r="AD61" i="5"/>
  <c r="Y61" i="5"/>
  <c r="AL61" i="5"/>
  <c r="BO31" i="8"/>
  <c r="AR31" i="8"/>
  <c r="AT57" i="5"/>
  <c r="O57" i="5" a="1"/>
  <c r="O57" i="5" s="1"/>
  <c r="D29" i="22"/>
  <c r="Q57" i="5"/>
  <c r="AD57" i="5"/>
  <c r="BQ27" i="8"/>
  <c r="AT27" i="8"/>
  <c r="AH53" i="5"/>
  <c r="U53" i="5"/>
  <c r="Y49" i="5"/>
  <c r="AL49" i="5"/>
  <c r="AJ49" i="5"/>
  <c r="W49" i="5"/>
  <c r="BQ19" i="8"/>
  <c r="AT19" i="8"/>
  <c r="BL18" i="8"/>
  <c r="AO18" i="8"/>
  <c r="AU45" i="5"/>
  <c r="AM45" i="5"/>
  <c r="Z45" i="5"/>
  <c r="O17" i="19" s="1"/>
  <c r="X41" i="5"/>
  <c r="O37" i="5" a="1"/>
  <c r="O37" i="5" s="1"/>
  <c r="D9" i="22"/>
  <c r="L9" i="22" s="1"/>
  <c r="AT37" i="5"/>
  <c r="Q37" i="5"/>
  <c r="CF10" i="8"/>
  <c r="I5" i="35"/>
  <c r="AE5" i="35" s="1"/>
  <c r="AP6" i="8"/>
  <c r="W33" i="5"/>
  <c r="U94" i="14"/>
  <c r="AH94" i="14"/>
  <c r="AH106" i="14"/>
  <c r="CF67" i="10"/>
  <c r="X90" i="14"/>
  <c r="AK90" i="14"/>
  <c r="V90" i="14"/>
  <c r="AI90" i="14"/>
  <c r="AU86" i="14"/>
  <c r="Z86" i="14"/>
  <c r="T58" i="19" s="1"/>
  <c r="AM86" i="14"/>
  <c r="CF35" i="10"/>
  <c r="W58" i="14"/>
  <c r="AJ58" i="14"/>
  <c r="AU58" i="14"/>
  <c r="Z58" i="14"/>
  <c r="T30" i="19" s="1"/>
  <c r="AM58" i="14"/>
  <c r="BN24" i="10"/>
  <c r="AQ24" i="10"/>
  <c r="BN54" i="8"/>
  <c r="AQ54" i="8"/>
  <c r="BL49" i="8"/>
  <c r="AO49" i="8"/>
  <c r="AE76" i="5"/>
  <c r="R76" i="5"/>
  <c r="U68" i="5"/>
  <c r="AH68" i="5"/>
  <c r="AU68" i="5"/>
  <c r="Z68" i="5"/>
  <c r="O40" i="19" s="1"/>
  <c r="AM68" i="5"/>
  <c r="U48" i="5"/>
  <c r="AH48" i="5"/>
  <c r="AJ48" i="5"/>
  <c r="W48" i="5"/>
  <c r="X44" i="5"/>
  <c r="AK44" i="5"/>
  <c r="CF17" i="8"/>
  <c r="U40" i="5"/>
  <c r="N48" i="22"/>
  <c r="V48" i="22"/>
  <c r="Y64" i="20"/>
  <c r="BC64" i="20" s="1"/>
  <c r="W64" i="20"/>
  <c r="AG89" i="32"/>
  <c r="H76" i="33" s="1"/>
  <c r="AQ39" i="15"/>
  <c r="X11" i="19"/>
  <c r="Z11" i="19" s="1"/>
  <c r="AQ11" i="19" s="1"/>
  <c r="AC72" i="20"/>
  <c r="AR100" i="16"/>
  <c r="AW96" i="16"/>
  <c r="AV96" i="16"/>
  <c r="AV56" i="16"/>
  <c r="F17" i="26"/>
  <c r="AN44" i="16"/>
  <c r="AM17" i="23" s="1"/>
  <c r="AA44" i="16"/>
  <c r="F17" i="23" s="1"/>
  <c r="AH53" i="19"/>
  <c r="AJ53" i="19" s="1"/>
  <c r="AS53" i="19" s="1"/>
  <c r="AQ81" i="17"/>
  <c r="X20" i="20"/>
  <c r="Z20" i="20" s="1"/>
  <c r="AQ20" i="20" s="1"/>
  <c r="AR48" i="15"/>
  <c r="AV64" i="15"/>
  <c r="AH34" i="19"/>
  <c r="AJ34" i="19" s="1"/>
  <c r="AS34" i="19" s="1"/>
  <c r="AQ62" i="17"/>
  <c r="F50" i="26"/>
  <c r="AA77" i="16"/>
  <c r="F50" i="23" s="1"/>
  <c r="AN77" i="16"/>
  <c r="AM50" i="23" s="1"/>
  <c r="W37" i="22"/>
  <c r="O37" i="22"/>
  <c r="P47" i="22"/>
  <c r="X47" i="22"/>
  <c r="AG66" i="32"/>
  <c r="H53" i="33" s="1"/>
  <c r="W28" i="26"/>
  <c r="Y29" i="33" s="1"/>
  <c r="AK42" i="32"/>
  <c r="AD42" i="32"/>
  <c r="AA42" i="32"/>
  <c r="AS93" i="32"/>
  <c r="L80" i="33" s="1"/>
  <c r="AS105" i="32"/>
  <c r="L92" i="33" s="1"/>
  <c r="AS113" i="32"/>
  <c r="L100" i="33" s="1"/>
  <c r="AS121" i="32"/>
  <c r="L108" i="33" s="1"/>
  <c r="AZ80" i="17"/>
  <c r="AV80" i="17"/>
  <c r="W65" i="20"/>
  <c r="Y65" i="20"/>
  <c r="AQ55" i="15"/>
  <c r="X27" i="19"/>
  <c r="Z27" i="19" s="1"/>
  <c r="AQ27" i="19" s="1"/>
  <c r="AB50" i="20"/>
  <c r="AD50" i="20"/>
  <c r="W26" i="22"/>
  <c r="O26" i="22"/>
  <c r="O18" i="22"/>
  <c r="W18" i="22"/>
  <c r="AZ69" i="17"/>
  <c r="AV69" i="17"/>
  <c r="AO39" i="8"/>
  <c r="BL39" i="8"/>
  <c r="T66" i="5"/>
  <c r="AG66" i="5"/>
  <c r="AO35" i="8"/>
  <c r="BL35" i="8"/>
  <c r="T62" i="5"/>
  <c r="AG62" i="5"/>
  <c r="BN32" i="8"/>
  <c r="AQ32" i="8"/>
  <c r="AQ28" i="8"/>
  <c r="BN28" i="8"/>
  <c r="R54" i="5"/>
  <c r="AE54" i="5"/>
  <c r="BN20" i="8"/>
  <c r="AQ20" i="8"/>
  <c r="W46" i="5"/>
  <c r="AJ46" i="5"/>
  <c r="AO15" i="8"/>
  <c r="S42" i="5"/>
  <c r="V38" i="5"/>
  <c r="Y34" i="5"/>
  <c r="V102" i="14"/>
  <c r="AI102" i="14"/>
  <c r="AI114" i="14"/>
  <c r="AK40" i="35"/>
  <c r="AQ38" i="35"/>
  <c r="AQ98" i="17"/>
  <c r="AH70" i="19"/>
  <c r="AJ70" i="19" s="1"/>
  <c r="AS70" i="19" s="1"/>
  <c r="AC65" i="20"/>
  <c r="AR93" i="16"/>
  <c r="AG80" i="32"/>
  <c r="H67" i="33" s="1"/>
  <c r="AW94" i="15"/>
  <c r="AV94" i="15"/>
  <c r="AH48" i="20"/>
  <c r="AR76" i="17"/>
  <c r="AQ100" i="17"/>
  <c r="AH72" i="19"/>
  <c r="AJ72" i="19" s="1"/>
  <c r="AS72" i="19" s="1"/>
  <c r="E74" i="26"/>
  <c r="AA101" i="15"/>
  <c r="E74" i="23" s="1"/>
  <c r="AN101" i="15"/>
  <c r="AL74" i="23" s="1"/>
  <c r="AN113" i="15"/>
  <c r="AL86" i="23" s="1"/>
  <c r="E23" i="26"/>
  <c r="AN50" i="15"/>
  <c r="AL23" i="23" s="1"/>
  <c r="AA50" i="15"/>
  <c r="E23" i="23" s="1"/>
  <c r="E48" i="26"/>
  <c r="AA75" i="15"/>
  <c r="E48" i="23" s="1"/>
  <c r="AN75" i="15"/>
  <c r="AL48" i="23" s="1"/>
  <c r="E56" i="26"/>
  <c r="AN83" i="15"/>
  <c r="AL56" i="23" s="1"/>
  <c r="AA83" i="15"/>
  <c r="E56" i="23" s="1"/>
  <c r="AD72" i="20"/>
  <c r="BD72" i="20" s="1"/>
  <c r="AB72" i="20"/>
  <c r="AD44" i="20"/>
  <c r="AB44" i="20"/>
  <c r="AV36" i="16"/>
  <c r="AA32" i="32"/>
  <c r="AD31" i="32"/>
  <c r="AK31" i="32"/>
  <c r="W17" i="26"/>
  <c r="Y18" i="33" s="1"/>
  <c r="AA31" i="32"/>
  <c r="AV73" i="16"/>
  <c r="AH63" i="20"/>
  <c r="AJ63" i="20" s="1"/>
  <c r="AS63" i="20" s="1"/>
  <c r="AR91" i="17"/>
  <c r="AG49" i="32"/>
  <c r="H36" i="33" s="1"/>
  <c r="W27" i="20"/>
  <c r="Y27" i="20"/>
  <c r="W75" i="20"/>
  <c r="Y75" i="20"/>
  <c r="AV102" i="16"/>
  <c r="AW102" i="16"/>
  <c r="AC66" i="19"/>
  <c r="AE66" i="19" s="1"/>
  <c r="AR66" i="19" s="1"/>
  <c r="AQ94" i="16"/>
  <c r="AV34" i="16"/>
  <c r="AS33" i="32"/>
  <c r="L20" i="33" s="1"/>
  <c r="AG104" i="14"/>
  <c r="T104" i="14"/>
  <c r="AG116" i="14"/>
  <c r="T105" i="14"/>
  <c r="AR74" i="10"/>
  <c r="BO74" i="10"/>
  <c r="BO86" i="10"/>
  <c r="W100" i="14"/>
  <c r="AJ100" i="14"/>
  <c r="AJ112" i="14"/>
  <c r="L68" i="35"/>
  <c r="AP69" i="10"/>
  <c r="BM69" i="10"/>
  <c r="BM81" i="10"/>
  <c r="AJ96" i="14"/>
  <c r="W96" i="14"/>
  <c r="AJ108" i="14"/>
  <c r="AT66" i="10"/>
  <c r="BQ66" i="10"/>
  <c r="BQ78" i="10"/>
  <c r="BL65" i="10"/>
  <c r="AO65" i="10"/>
  <c r="AG92" i="14"/>
  <c r="T92" i="14"/>
  <c r="L60" i="35"/>
  <c r="AP61" i="10"/>
  <c r="BM61" i="10"/>
  <c r="CF61" i="10"/>
  <c r="T84" i="14"/>
  <c r="AG84" i="14"/>
  <c r="R80" i="14"/>
  <c r="AE80" i="14"/>
  <c r="AO49" i="10"/>
  <c r="BL49" i="10"/>
  <c r="AH76" i="14"/>
  <c r="U76" i="14"/>
  <c r="BO46" i="10"/>
  <c r="AR46" i="10"/>
  <c r="R72" i="14"/>
  <c r="AE72" i="14"/>
  <c r="L40" i="35"/>
  <c r="AH40" i="35" s="1"/>
  <c r="BM41" i="10"/>
  <c r="AP41" i="10"/>
  <c r="CF41" i="10"/>
  <c r="BO38" i="10"/>
  <c r="AR38" i="10"/>
  <c r="AL64" i="14"/>
  <c r="Y64" i="14"/>
  <c r="T64" i="14"/>
  <c r="AG64" i="14"/>
  <c r="BN34" i="10"/>
  <c r="AQ34" i="10"/>
  <c r="AO33" i="10"/>
  <c r="BL33" i="10"/>
  <c r="R60" i="14"/>
  <c r="AE60" i="14"/>
  <c r="AF56" i="14"/>
  <c r="S56" i="14"/>
  <c r="E28" i="22"/>
  <c r="AT56" i="14"/>
  <c r="O56" i="14" a="1"/>
  <c r="O56" i="14" s="1"/>
  <c r="Q56" i="14"/>
  <c r="AD56" i="14"/>
  <c r="BO26" i="10"/>
  <c r="AR26" i="10"/>
  <c r="AH52" i="14"/>
  <c r="U52" i="14"/>
  <c r="S52" i="14"/>
  <c r="AF52" i="14"/>
  <c r="BO22" i="10"/>
  <c r="AR22" i="10"/>
  <c r="X48" i="14"/>
  <c r="AK48" i="14"/>
  <c r="T44" i="14"/>
  <c r="AG44" i="14"/>
  <c r="W44" i="14"/>
  <c r="AJ44" i="14"/>
  <c r="R40" i="14"/>
  <c r="AQ10" i="10"/>
  <c r="AO9" i="10"/>
  <c r="AT36" i="14"/>
  <c r="E8" i="22"/>
  <c r="O36" i="14" a="1"/>
  <c r="O36" i="14" s="1"/>
  <c r="Q36" i="14"/>
  <c r="AU102" i="5"/>
  <c r="Z102" i="5"/>
  <c r="O74" i="19" s="1"/>
  <c r="AM102" i="5"/>
  <c r="AM114" i="5"/>
  <c r="R102" i="5"/>
  <c r="AE102" i="5"/>
  <c r="AE114" i="5"/>
  <c r="X98" i="5"/>
  <c r="AK98" i="5"/>
  <c r="AK110" i="5"/>
  <c r="AT94" i="5"/>
  <c r="O94" i="5" a="1"/>
  <c r="O94" i="5" s="1"/>
  <c r="D66" i="22"/>
  <c r="Q94" i="5"/>
  <c r="AD94" i="5"/>
  <c r="AD106" i="5"/>
  <c r="AT90" i="5"/>
  <c r="O90" i="5" a="1"/>
  <c r="O90" i="5" s="1"/>
  <c r="D62" i="22"/>
  <c r="Q90" i="5"/>
  <c r="AD90" i="5"/>
  <c r="CF63" i="8"/>
  <c r="W86" i="5"/>
  <c r="AJ86" i="5"/>
  <c r="AU82" i="5"/>
  <c r="Z82" i="5"/>
  <c r="O54" i="19" s="1"/>
  <c r="AM82" i="5"/>
  <c r="AG82" i="5"/>
  <c r="T82" i="5"/>
  <c r="U78" i="5"/>
  <c r="AH78" i="5"/>
  <c r="AO47" i="8"/>
  <c r="BL47" i="8"/>
  <c r="AK74" i="5"/>
  <c r="X74" i="5"/>
  <c r="BL43" i="8"/>
  <c r="AO43" i="8"/>
  <c r="W70" i="5"/>
  <c r="AJ70" i="5"/>
  <c r="AJ58" i="5"/>
  <c r="W58" i="5"/>
  <c r="W50" i="5"/>
  <c r="AJ50" i="5"/>
  <c r="AQ8" i="8"/>
  <c r="U47" i="5"/>
  <c r="AH47" i="5"/>
  <c r="AU47" i="5"/>
  <c r="Z47" i="5"/>
  <c r="O19" i="19" s="1"/>
  <c r="AM47" i="5"/>
  <c r="AT13" i="8"/>
  <c r="T35" i="5"/>
  <c r="S35" i="5"/>
  <c r="AF88" i="5"/>
  <c r="S88" i="5"/>
  <c r="U88" i="5"/>
  <c r="AH88" i="5"/>
  <c r="T80" i="5"/>
  <c r="AG80" i="5"/>
  <c r="BQ50" i="8"/>
  <c r="AT50" i="8"/>
  <c r="AC61" i="19"/>
  <c r="AE61" i="19" s="1"/>
  <c r="AR61" i="19" s="1"/>
  <c r="AQ89" i="16"/>
  <c r="G23" i="26"/>
  <c r="AA50" i="17"/>
  <c r="G23" i="23" s="1"/>
  <c r="AN50" i="17"/>
  <c r="AN23" i="23" s="1"/>
  <c r="X46" i="22"/>
  <c r="P46" i="22"/>
  <c r="AG44" i="32"/>
  <c r="H31" i="33" s="1"/>
  <c r="AN65" i="35"/>
  <c r="V53" i="22"/>
  <c r="N53" i="22"/>
  <c r="F64" i="26"/>
  <c r="AN91" i="16"/>
  <c r="AM64" i="23" s="1"/>
  <c r="AA91" i="16"/>
  <c r="F64" i="23" s="1"/>
  <c r="F36" i="26"/>
  <c r="AN63" i="16"/>
  <c r="AM36" i="23" s="1"/>
  <c r="AA63" i="16"/>
  <c r="F36" i="23" s="1"/>
  <c r="AQ55" i="16"/>
  <c r="AC27" i="19"/>
  <c r="AE27" i="19" s="1"/>
  <c r="AR27" i="19" s="1"/>
  <c r="X26" i="20"/>
  <c r="AR54" i="15"/>
  <c r="AS46" i="32"/>
  <c r="L33" i="33" s="1"/>
  <c r="AK31" i="35"/>
  <c r="N63" i="22"/>
  <c r="V63" i="22"/>
  <c r="X83" i="20"/>
  <c r="Z83" i="20" s="1"/>
  <c r="AQ83" i="20" s="1"/>
  <c r="AR111" i="15"/>
  <c r="AC64" i="19"/>
  <c r="AE64" i="19" s="1"/>
  <c r="AR64" i="19" s="1"/>
  <c r="AQ92" i="16"/>
  <c r="AV115" i="16"/>
  <c r="AV136" i="16"/>
  <c r="AV135" i="16"/>
  <c r="AV134" i="16"/>
  <c r="AV133" i="16"/>
  <c r="AV132" i="16"/>
  <c r="AV130" i="16"/>
  <c r="AV131" i="16"/>
  <c r="AV129" i="16"/>
  <c r="AV126" i="16"/>
  <c r="AV128" i="16"/>
  <c r="AV127" i="16"/>
  <c r="AV124" i="16"/>
  <c r="AV123" i="16"/>
  <c r="AV125" i="16"/>
  <c r="AV122" i="16"/>
  <c r="AV121" i="16"/>
  <c r="AV119" i="16"/>
  <c r="AV118" i="16"/>
  <c r="AV120" i="16"/>
  <c r="AV109" i="16"/>
  <c r="AV113" i="16"/>
  <c r="AV108" i="16"/>
  <c r="AV112" i="16"/>
  <c r="AV107" i="16"/>
  <c r="AV117" i="16"/>
  <c r="AV111" i="16"/>
  <c r="AV116" i="16"/>
  <c r="AV106" i="16"/>
  <c r="AV114" i="16"/>
  <c r="AV110" i="16"/>
  <c r="AV105" i="16"/>
  <c r="AG35" i="32"/>
  <c r="H22" i="33" s="1"/>
  <c r="X52" i="20"/>
  <c r="AR80" i="15"/>
  <c r="W88" i="20"/>
  <c r="Y88" i="20"/>
  <c r="AK76" i="35"/>
  <c r="AK77" i="35"/>
  <c r="BA46" i="17"/>
  <c r="BA70" i="17"/>
  <c r="AG88" i="32"/>
  <c r="H75" i="33" s="1"/>
  <c r="F26" i="26"/>
  <c r="AA53" i="16"/>
  <c r="F26" i="23" s="1"/>
  <c r="AN53" i="16"/>
  <c r="AM26" i="23" s="1"/>
  <c r="P7" i="22"/>
  <c r="AD84" i="32"/>
  <c r="AK84" i="32"/>
  <c r="W70" i="26"/>
  <c r="Y71" i="33" s="1"/>
  <c r="AA84" i="32"/>
  <c r="AD96" i="32"/>
  <c r="AG28" i="20"/>
  <c r="AI28" i="20"/>
  <c r="BE28" i="20" s="1"/>
  <c r="AQ72" i="17"/>
  <c r="AH44" i="19"/>
  <c r="AJ44" i="19" s="1"/>
  <c r="AS44" i="19" s="1"/>
  <c r="N14" i="22"/>
  <c r="AC54" i="19"/>
  <c r="AE54" i="19" s="1"/>
  <c r="AR54" i="19" s="1"/>
  <c r="AQ82" i="16"/>
  <c r="F51" i="26"/>
  <c r="S51" i="26" s="1"/>
  <c r="V52" i="33" s="1"/>
  <c r="AN78" i="16"/>
  <c r="AM51" i="23" s="1"/>
  <c r="AA78" i="16"/>
  <c r="F51" i="23" s="1"/>
  <c r="O22" i="22"/>
  <c r="W22" i="22"/>
  <c r="BA61" i="17"/>
  <c r="G50" i="26"/>
  <c r="AN77" i="17"/>
  <c r="AN50" i="23" s="1"/>
  <c r="AA77" i="17"/>
  <c r="G50" i="23" s="1"/>
  <c r="AR49" i="8"/>
  <c r="BO49" i="8"/>
  <c r="AO48" i="8"/>
  <c r="BL48" i="8"/>
  <c r="AG75" i="5"/>
  <c r="T75" i="5"/>
  <c r="X67" i="5"/>
  <c r="AK67" i="5"/>
  <c r="U67" i="5"/>
  <c r="AH67" i="5"/>
  <c r="BQ37" i="8"/>
  <c r="AT37" i="8"/>
  <c r="BQ29" i="8"/>
  <c r="AT29" i="8"/>
  <c r="AO28" i="8"/>
  <c r="BL28" i="8"/>
  <c r="Y55" i="5"/>
  <c r="AL55" i="5"/>
  <c r="V51" i="5"/>
  <c r="AI51" i="5"/>
  <c r="Y51" i="5"/>
  <c r="AL51" i="5"/>
  <c r="W43" i="5"/>
  <c r="Y43" i="5"/>
  <c r="O39" i="5" a="1"/>
  <c r="O39" i="5" s="1"/>
  <c r="D11" i="22"/>
  <c r="L11" i="22" s="1"/>
  <c r="AT39" i="5"/>
  <c r="Q39" i="5"/>
  <c r="CF12" i="8"/>
  <c r="BL51" i="10"/>
  <c r="AO51" i="10"/>
  <c r="AF78" i="14"/>
  <c r="S78" i="14"/>
  <c r="AQ48" i="10"/>
  <c r="BN48" i="10"/>
  <c r="R42" i="14"/>
  <c r="CF15" i="10"/>
  <c r="V36" i="5"/>
  <c r="N16" i="22"/>
  <c r="V16" i="22"/>
  <c r="E57" i="26"/>
  <c r="AN84" i="15"/>
  <c r="AL57" i="23" s="1"/>
  <c r="AA84" i="15"/>
  <c r="E57" i="23" s="1"/>
  <c r="AH54" i="20"/>
  <c r="AR82" i="17"/>
  <c r="AA25" i="32"/>
  <c r="AK25" i="32"/>
  <c r="W11" i="26"/>
  <c r="Y12" i="33" s="1"/>
  <c r="Y53" i="20"/>
  <c r="W53" i="20"/>
  <c r="W75" i="22"/>
  <c r="O75" i="22"/>
  <c r="W87" i="22"/>
  <c r="F60" i="26"/>
  <c r="AA87" i="16"/>
  <c r="F60" i="23" s="1"/>
  <c r="AN87" i="16"/>
  <c r="AM60" i="23" s="1"/>
  <c r="AV39" i="16"/>
  <c r="AI35" i="20"/>
  <c r="BE35" i="20" s="1"/>
  <c r="AG35" i="20"/>
  <c r="AH67" i="19"/>
  <c r="AJ67" i="19" s="1"/>
  <c r="AS67" i="19" s="1"/>
  <c r="AQ95" i="17"/>
  <c r="AG81" i="32"/>
  <c r="H68" i="33" s="1"/>
  <c r="AG48" i="20"/>
  <c r="AI48" i="20"/>
  <c r="BE48" i="20" s="1"/>
  <c r="AG43" i="32"/>
  <c r="H30" i="33" s="1"/>
  <c r="N15" i="22"/>
  <c r="N39" i="22"/>
  <c r="V39" i="22"/>
  <c r="AN56" i="35"/>
  <c r="AV48" i="16"/>
  <c r="AI21" i="20"/>
  <c r="AG21" i="20"/>
  <c r="AH61" i="19"/>
  <c r="AJ61" i="19" s="1"/>
  <c r="AS61" i="19" s="1"/>
  <c r="AQ89" i="17"/>
  <c r="AQ37" i="15"/>
  <c r="X9" i="19"/>
  <c r="Z9" i="19" s="1"/>
  <c r="AQ9" i="19" s="1"/>
  <c r="X18" i="22"/>
  <c r="P18" i="22"/>
  <c r="G43" i="26"/>
  <c r="AA70" i="17"/>
  <c r="G43" i="23" s="1"/>
  <c r="AN70" i="17"/>
  <c r="AN43" i="23" s="1"/>
  <c r="F54" i="26"/>
  <c r="S54" i="26" s="1"/>
  <c r="V55" i="33" s="1"/>
  <c r="AA81" i="16"/>
  <c r="F54" i="23" s="1"/>
  <c r="AN81" i="16"/>
  <c r="AM54" i="23" s="1"/>
  <c r="AN29" i="35"/>
  <c r="AH36" i="20"/>
  <c r="AR64" i="17"/>
  <c r="AH80" i="20"/>
  <c r="AJ80" i="20" s="1"/>
  <c r="AS80" i="20" s="1"/>
  <c r="AR108" i="17"/>
  <c r="W57" i="20"/>
  <c r="Y57" i="20"/>
  <c r="AV71" i="15"/>
  <c r="N75" i="22"/>
  <c r="V75" i="22"/>
  <c r="V87" i="22"/>
  <c r="AN14" i="35"/>
  <c r="AS32" i="32"/>
  <c r="L19" i="33" s="1"/>
  <c r="AR75" i="10"/>
  <c r="BO75" i="10"/>
  <c r="BO87" i="10"/>
  <c r="AU101" i="14"/>
  <c r="AM101" i="14"/>
  <c r="Z101" i="14"/>
  <c r="T73" i="19" s="1"/>
  <c r="AM113" i="14"/>
  <c r="AR71" i="10"/>
  <c r="BO71" i="10"/>
  <c r="BO83" i="10"/>
  <c r="T97" i="14"/>
  <c r="AG97" i="14"/>
  <c r="AG109" i="14"/>
  <c r="CF70" i="10"/>
  <c r="BL66" i="10"/>
  <c r="AO66" i="10"/>
  <c r="BL78" i="10"/>
  <c r="T93" i="14"/>
  <c r="AG93" i="14"/>
  <c r="AG105" i="14"/>
  <c r="AU89" i="14"/>
  <c r="Z89" i="14"/>
  <c r="T61" i="19" s="1"/>
  <c r="AM89" i="14"/>
  <c r="O89" i="14" a="1"/>
  <c r="O89" i="14" s="1"/>
  <c r="E61" i="22"/>
  <c r="Q89" i="14"/>
  <c r="AD89" i="14"/>
  <c r="AT89" i="14"/>
  <c r="AQ59" i="10"/>
  <c r="BN59" i="10"/>
  <c r="R85" i="14"/>
  <c r="AE85" i="14"/>
  <c r="AR55" i="10"/>
  <c r="BO55" i="10"/>
  <c r="S81" i="14"/>
  <c r="AF81" i="14"/>
  <c r="BO51" i="10"/>
  <c r="AR51" i="10"/>
  <c r="AJ77" i="14"/>
  <c r="W77" i="14"/>
  <c r="AJ73" i="14"/>
  <c r="W73" i="14"/>
  <c r="AU73" i="14"/>
  <c r="Z73" i="14"/>
  <c r="T45" i="19" s="1"/>
  <c r="AM73" i="14"/>
  <c r="BO43" i="10"/>
  <c r="AR43" i="10"/>
  <c r="AH69" i="14"/>
  <c r="U69" i="14"/>
  <c r="BL38" i="10"/>
  <c r="AO38" i="10"/>
  <c r="CF38" i="10"/>
  <c r="BQ35" i="10"/>
  <c r="AT35" i="10"/>
  <c r="L33" i="35"/>
  <c r="BM34" i="10"/>
  <c r="AP34" i="10"/>
  <c r="X61" i="14"/>
  <c r="AK61" i="14"/>
  <c r="AT31" i="10"/>
  <c r="BQ31" i="10"/>
  <c r="L29" i="35"/>
  <c r="BM30" i="10"/>
  <c r="AP30" i="10"/>
  <c r="AF57" i="14"/>
  <c r="S57" i="14"/>
  <c r="S53" i="14"/>
  <c r="AF53" i="14"/>
  <c r="BN23" i="10"/>
  <c r="AQ23" i="10"/>
  <c r="L21" i="35"/>
  <c r="BM22" i="10"/>
  <c r="AP22" i="10"/>
  <c r="AL49" i="14"/>
  <c r="Y49" i="14"/>
  <c r="BN19" i="10"/>
  <c r="AQ19" i="10"/>
  <c r="AU45" i="14"/>
  <c r="AM45" i="14"/>
  <c r="Z45" i="14"/>
  <c r="T17" i="19" s="1"/>
  <c r="AU41" i="14"/>
  <c r="Z41" i="14"/>
  <c r="T13" i="19" s="1"/>
  <c r="AQ11" i="10"/>
  <c r="AT37" i="14"/>
  <c r="O37" i="14" a="1"/>
  <c r="O37" i="14" s="1"/>
  <c r="E9" i="22"/>
  <c r="Q37" i="14"/>
  <c r="V37" i="14"/>
  <c r="T33" i="14"/>
  <c r="AU103" i="5"/>
  <c r="AM103" i="5"/>
  <c r="Z103" i="5"/>
  <c r="O75" i="19" s="1"/>
  <c r="AM115" i="5"/>
  <c r="AF103" i="5"/>
  <c r="S103" i="5"/>
  <c r="AF115" i="5"/>
  <c r="AE99" i="5"/>
  <c r="R99" i="5"/>
  <c r="AE111" i="5"/>
  <c r="AG95" i="5"/>
  <c r="T95" i="5"/>
  <c r="AG107" i="5"/>
  <c r="W91" i="5"/>
  <c r="AJ91" i="5"/>
  <c r="X91" i="5"/>
  <c r="AK91" i="5"/>
  <c r="AQ61" i="8"/>
  <c r="BN61" i="8"/>
  <c r="AO60" i="8"/>
  <c r="BL60" i="8"/>
  <c r="T87" i="5"/>
  <c r="AG87" i="5"/>
  <c r="AT57" i="8"/>
  <c r="BQ57" i="8"/>
  <c r="O83" i="5" a="1"/>
  <c r="O83" i="5" s="1"/>
  <c r="D55" i="22"/>
  <c r="AT83" i="5"/>
  <c r="Q83" i="5"/>
  <c r="AD83" i="5"/>
  <c r="W79" i="5"/>
  <c r="AJ79" i="5"/>
  <c r="AQ45" i="8"/>
  <c r="BN45" i="8"/>
  <c r="X71" i="5"/>
  <c r="AK71" i="5"/>
  <c r="CF44" i="8"/>
  <c r="AO36" i="8"/>
  <c r="BL36" i="8"/>
  <c r="Y63" i="5"/>
  <c r="AL63" i="5"/>
  <c r="BQ33" i="8"/>
  <c r="AT33" i="8"/>
  <c r="AU59" i="5"/>
  <c r="AM59" i="5"/>
  <c r="Z59" i="5"/>
  <c r="O31" i="19" s="1"/>
  <c r="CF32" i="8"/>
  <c r="V98" i="14"/>
  <c r="AI98" i="14"/>
  <c r="AI110" i="14"/>
  <c r="AE98" i="14"/>
  <c r="R98" i="14"/>
  <c r="AE110" i="14"/>
  <c r="R82" i="14"/>
  <c r="AE82" i="14"/>
  <c r="S82" i="14"/>
  <c r="AF82" i="14"/>
  <c r="L38" i="35"/>
  <c r="BM39" i="10"/>
  <c r="AP39" i="10"/>
  <c r="AK66" i="14"/>
  <c r="X66" i="14"/>
  <c r="R38" i="14"/>
  <c r="D32" i="22"/>
  <c r="AT60" i="5"/>
  <c r="O60" i="5" a="1"/>
  <c r="O60" i="5" s="1"/>
  <c r="Q60" i="5"/>
  <c r="AD60" i="5"/>
  <c r="V60" i="5"/>
  <c r="AI60" i="5"/>
  <c r="AU52" i="5"/>
  <c r="Z52" i="5"/>
  <c r="O24" i="19" s="1"/>
  <c r="AM52" i="5"/>
  <c r="AZ19" i="21" a="1"/>
  <c r="C21" i="21" a="1"/>
  <c r="AZ37" i="21" a="1"/>
  <c r="BN23" i="21" a="1"/>
  <c r="AE65" i="21" a="1"/>
  <c r="Q68" i="21" a="1"/>
  <c r="J18" i="21" a="1"/>
  <c r="AZ59" i="21" a="1"/>
  <c r="J15" i="21" a="1"/>
  <c r="AE59" i="21" a="1"/>
  <c r="X11" i="21" a="1"/>
  <c r="AZ31" i="21" a="1"/>
  <c r="BN47" i="21" a="1"/>
  <c r="AZ9" i="21" a="1"/>
  <c r="AL24" i="21" a="1"/>
  <c r="AZ28" i="21" a="1"/>
  <c r="AE44" i="21" a="1"/>
  <c r="AS27" i="21" a="1"/>
  <c r="C65" i="21" a="1"/>
  <c r="J72" i="21" a="1"/>
  <c r="J26" i="21" a="1"/>
  <c r="AS75" i="21" a="1"/>
  <c r="AS16" i="21" a="1"/>
  <c r="AS38" i="21" a="1"/>
  <c r="Q16" i="21" a="1"/>
  <c r="X28" i="21" a="1"/>
  <c r="BG41" i="21" a="1"/>
  <c r="BG69" i="21" a="1"/>
  <c r="AL15" i="21" a="1"/>
  <c r="AE69" i="21" a="1"/>
  <c r="AZ16" i="21" a="1"/>
  <c r="BG37" i="21" a="1"/>
  <c r="X61" i="21" a="1"/>
  <c r="J60" i="21" a="1"/>
  <c r="X15" i="21" a="1"/>
  <c r="J71" i="21" a="1"/>
  <c r="BN71" i="21" a="1"/>
  <c r="BN34" i="21" a="1"/>
  <c r="Q5" i="21" a="1"/>
  <c r="J14" i="21" a="1"/>
  <c r="AS13" i="21" a="1"/>
  <c r="AL29" i="21" a="1"/>
  <c r="BN37" i="21" a="1"/>
  <c r="AE43" i="21" a="1"/>
  <c r="AZ72" i="21" a="1"/>
  <c r="X35" i="21" a="1"/>
  <c r="X14" i="21" a="1"/>
  <c r="AL49" i="21" a="1"/>
  <c r="J37" i="21" a="1"/>
  <c r="C14" i="21" a="1"/>
  <c r="AL16" i="21" a="1"/>
  <c r="C43" i="21" a="1"/>
  <c r="AL39" i="21" a="1"/>
  <c r="AL28" i="21" a="1"/>
  <c r="C31" i="21" a="1"/>
  <c r="Q52" i="21" a="1"/>
  <c r="AE52" i="21" a="1"/>
  <c r="J42" i="21" a="1"/>
  <c r="J45" i="21" a="1"/>
  <c r="BG22" i="21" a="1"/>
  <c r="AZ49" i="21" a="1"/>
  <c r="BN35" i="21" a="1"/>
  <c r="AZ23" i="21" a="1"/>
  <c r="Q25" i="21" a="1"/>
  <c r="AL53" i="21" a="1"/>
  <c r="BN9" i="21" a="1"/>
  <c r="Q34" i="21" a="1"/>
  <c r="AE53" i="21" a="1"/>
  <c r="AL72" i="21" a="1"/>
  <c r="J41" i="21" a="1"/>
  <c r="AL14" i="21" a="1"/>
  <c r="AE57" i="21" a="1"/>
  <c r="C46" i="21" a="1"/>
  <c r="C13" i="21" a="1"/>
  <c r="BG76" i="21" a="1"/>
  <c r="C45" i="21" a="1"/>
  <c r="AL46" i="21" a="1"/>
  <c r="C68" i="21" a="1"/>
  <c r="Q35" i="21" a="1"/>
  <c r="BN42" i="21" a="1"/>
  <c r="AS44" i="21" a="1"/>
  <c r="X57" i="21" a="1"/>
  <c r="AZ70" i="21" a="1"/>
  <c r="AL8" i="21" a="1"/>
  <c r="AZ6" i="21" a="1"/>
  <c r="J56" i="21" a="1"/>
  <c r="AZ26" i="21" a="1"/>
  <c r="BG74" i="21" a="1"/>
  <c r="AE37" i="21" a="1"/>
  <c r="BN72" i="21" a="1"/>
  <c r="BN77" i="21" a="1"/>
  <c r="AL77" i="21" a="1"/>
  <c r="BN17" i="21" a="1"/>
  <c r="AS23" i="21" a="1"/>
  <c r="AL64" i="21" a="1"/>
  <c r="BG47" i="21" a="1"/>
  <c r="J5" i="21" a="1"/>
  <c r="AS7" i="21" a="1"/>
  <c r="C17" i="21" a="1"/>
  <c r="Q49" i="21" a="1"/>
  <c r="AE41" i="21" a="1"/>
  <c r="AE25" i="21" a="1"/>
  <c r="Q57" i="21" a="1"/>
  <c r="Q43" i="21" a="1"/>
  <c r="Q11" i="21" a="1"/>
  <c r="AL33" i="21" a="1"/>
  <c r="AE55" i="21" a="1"/>
  <c r="AS39" i="21" a="1"/>
  <c r="AZ8" i="21" a="1"/>
  <c r="Q32" i="21" a="1"/>
  <c r="BG62" i="21" a="1"/>
  <c r="J53" i="21" a="1"/>
  <c r="AE11" i="21" a="1"/>
  <c r="AL75" i="21" a="1"/>
  <c r="J47" i="21" a="1"/>
  <c r="X8" i="21" a="1"/>
  <c r="BG75" i="21" a="1"/>
  <c r="BN25" i="21" a="1"/>
  <c r="C36" i="21" a="1"/>
  <c r="AL36" i="21" a="1"/>
  <c r="J66" i="21" a="1"/>
  <c r="AZ60" i="21" a="1"/>
  <c r="BG11" i="21" a="1"/>
  <c r="AE51" i="21" a="1"/>
  <c r="AZ38" i="21" a="1"/>
  <c r="C54" i="21" a="1"/>
  <c r="AL21" i="21" a="1"/>
  <c r="AE21" i="21" a="1"/>
  <c r="AS24" i="21" a="1"/>
  <c r="BG36" i="21" a="1"/>
  <c r="AL58" i="21" a="1"/>
  <c r="BG43" i="21" a="1"/>
  <c r="J35" i="21" a="1"/>
  <c r="AZ18" i="21" a="1"/>
  <c r="AS48" i="21" a="1"/>
  <c r="BG13" i="21" a="1"/>
  <c r="AZ11" i="21" a="1"/>
  <c r="AS32" i="21" a="1"/>
  <c r="AL54" i="21" a="1"/>
  <c r="C53" i="21" a="1"/>
  <c r="BG39" i="21" a="1"/>
  <c r="AE72" i="21" a="1"/>
  <c r="AS14" i="21" a="1"/>
  <c r="Q42" i="21" a="1"/>
  <c r="AL17" i="21" a="1"/>
  <c r="X16" i="21" a="1"/>
  <c r="BG42" i="21" a="1"/>
  <c r="BG25" i="21" a="1"/>
  <c r="AE45" i="21" a="1"/>
  <c r="BG27" i="21" a="1"/>
  <c r="BG40" i="21" a="1"/>
  <c r="BN22" i="21" a="1"/>
  <c r="AS19" i="21" a="1"/>
  <c r="C26" i="21" a="1"/>
  <c r="AL9" i="21" a="1"/>
  <c r="BG6" i="21" a="1"/>
  <c r="BG26" i="21" a="1"/>
  <c r="AZ68" i="21" a="1"/>
  <c r="J73" i="21" a="1"/>
  <c r="AS52" i="21" a="1"/>
  <c r="AZ58" i="21" a="1"/>
  <c r="AL43" i="21" a="1"/>
  <c r="C77" i="21" a="1"/>
  <c r="BN75" i="21" a="1"/>
  <c r="AZ47" i="21" a="1"/>
  <c r="BG33" i="21" a="1"/>
  <c r="BG52" i="21" a="1"/>
  <c r="BN26" i="21" a="1"/>
  <c r="X77" i="21" a="1"/>
  <c r="X12" i="21" a="1"/>
  <c r="AZ14" i="21" a="1"/>
  <c r="BG61" i="21" a="1"/>
  <c r="AZ50" i="21" a="1"/>
  <c r="AZ63" i="21" a="1"/>
  <c r="AZ12" i="21" a="1"/>
  <c r="BN74" i="21" a="1"/>
  <c r="AS15" i="21" a="1"/>
  <c r="AE39" i="21" a="1"/>
  <c r="BG24" i="21" a="1"/>
  <c r="AE30" i="21" a="1"/>
  <c r="BG44" i="21" a="1"/>
  <c r="J13" i="21" a="1"/>
  <c r="C63" i="21" a="1"/>
  <c r="J43" i="21" a="1"/>
  <c r="Q75" i="21" a="1"/>
  <c r="Q74" i="21" a="1"/>
  <c r="C37" i="21" a="1"/>
  <c r="J6" i="21" a="1"/>
  <c r="AL19" i="21" a="1"/>
  <c r="J46" i="21" a="1"/>
  <c r="AS34" i="21" a="1"/>
  <c r="AS47" i="21" a="1"/>
  <c r="BG46" i="21" a="1"/>
  <c r="AL10" i="21" a="1"/>
  <c r="Q44" i="21" a="1"/>
  <c r="AE12" i="21" a="1"/>
  <c r="BN50" i="21" a="1"/>
  <c r="BG65" i="21" a="1"/>
  <c r="BN68" i="21" a="1"/>
  <c r="X43" i="21" a="1"/>
  <c r="C12" i="21" a="1"/>
  <c r="BN38" i="21" a="1"/>
  <c r="BG38" i="21" a="1"/>
  <c r="X21" i="21" a="1"/>
  <c r="J24" i="21" a="1"/>
  <c r="AS42" i="21" a="1"/>
  <c r="AZ33" i="21" a="1"/>
  <c r="AL30" i="21" a="1"/>
  <c r="BG20" i="21" a="1"/>
  <c r="AL66" i="21" a="1"/>
  <c r="X65" i="21" a="1"/>
  <c r="AS68" i="21" a="1"/>
  <c r="X62" i="21" a="1"/>
  <c r="X25" i="21" a="1"/>
  <c r="AL31" i="21" a="1"/>
  <c r="J57" i="21" a="1"/>
  <c r="AZ56" i="21" a="1"/>
  <c r="X6" i="21" a="1"/>
  <c r="Q77" i="21" a="1"/>
  <c r="AS31" i="21" a="1"/>
  <c r="AL67" i="21" a="1"/>
  <c r="C20" i="21" a="1"/>
  <c r="J17" i="21" a="1"/>
  <c r="BN21" i="21" a="1"/>
  <c r="BG29" i="21" a="1"/>
  <c r="AE32" i="21" a="1"/>
  <c r="AE50" i="21" a="1"/>
  <c r="BG60" i="21" a="1"/>
  <c r="C15" i="21" a="1"/>
  <c r="J55" i="21" a="1"/>
  <c r="AZ5" i="21" a="1"/>
  <c r="BG34" i="21" a="1"/>
  <c r="C66" i="21" a="1"/>
  <c r="C49" i="21" a="1"/>
  <c r="J52" i="21" a="1"/>
  <c r="C52" i="21" a="1"/>
  <c r="X49" i="21" a="1"/>
  <c r="AL60" i="21" a="1"/>
  <c r="C39" i="21" a="1"/>
  <c r="C35" i="21" a="1"/>
  <c r="AL70" i="21" a="1"/>
  <c r="J36" i="21" a="1"/>
  <c r="BG59" i="21" a="1"/>
  <c r="BN40" i="21" a="1"/>
  <c r="C64" i="21" a="1"/>
  <c r="AE28" i="21" a="1"/>
  <c r="BN39" i="21" a="1"/>
  <c r="AE77" i="21" a="1"/>
  <c r="BN44" i="21" a="1"/>
  <c r="AL40" i="21" a="1"/>
  <c r="AZ66" i="21" a="1"/>
  <c r="X41" i="21" a="1"/>
  <c r="Q66" i="21" a="1"/>
  <c r="AE56" i="21" a="1"/>
  <c r="BG23" i="21" a="1"/>
  <c r="C69" i="21" a="1"/>
  <c r="AE48" i="21" a="1"/>
  <c r="AL12" i="21" a="1"/>
  <c r="AE16" i="21" a="1"/>
  <c r="AE8" i="21" a="1"/>
  <c r="BN31" i="21" a="1"/>
  <c r="BG63" i="21" a="1"/>
  <c r="Q30" i="21" a="1"/>
  <c r="C41" i="21" a="1"/>
  <c r="X60" i="21" a="1"/>
  <c r="AE29" i="21" a="1"/>
  <c r="AZ62" i="21" a="1"/>
  <c r="J77" i="21" a="1"/>
  <c r="AL34" i="21" a="1"/>
  <c r="Q36" i="21" a="1"/>
  <c r="J11" i="21" a="1"/>
  <c r="BG72" i="21" a="1"/>
  <c r="AZ48" i="21" a="1"/>
  <c r="BN53" i="21" a="1"/>
  <c r="AS53" i="21" a="1"/>
  <c r="BN48" i="21" a="1"/>
  <c r="AS11" i="21" a="1"/>
  <c r="AE17" i="21" a="1"/>
  <c r="BG58" i="21" a="1"/>
  <c r="Q56" i="21" a="1"/>
  <c r="J59" i="21" a="1"/>
  <c r="C51" i="21" a="1"/>
  <c r="AE14" i="21" a="1"/>
  <c r="BG32" i="21" a="1"/>
  <c r="BG66" i="21" a="1"/>
  <c r="BN67" i="21" a="1"/>
  <c r="C30" i="21" a="1"/>
  <c r="BG64" i="21" a="1"/>
  <c r="X36" i="21" a="1"/>
  <c r="AZ39" i="21" a="1"/>
  <c r="Q24" i="21" a="1"/>
  <c r="AZ74" i="21" a="1"/>
  <c r="AE64" i="21" a="1"/>
  <c r="Q15" i="21" a="1"/>
  <c r="X46" i="21" a="1"/>
  <c r="BN32" i="21" a="1"/>
  <c r="AL68" i="21" a="1"/>
  <c r="X59" i="21" a="1"/>
  <c r="C38" i="21" a="1"/>
  <c r="AL65" i="21" a="1"/>
  <c r="X68" i="21" a="1"/>
  <c r="J58" i="21" a="1"/>
  <c r="AL25" i="21" a="1"/>
  <c r="BN54" i="21" a="1"/>
  <c r="C25" i="29" a="1"/>
  <c r="BG16" i="21" a="1"/>
  <c r="BG48" i="21" a="1"/>
  <c r="AE23" i="21" a="1"/>
  <c r="Q69" i="21" a="1"/>
  <c r="AE26" i="21" a="1"/>
  <c r="AE63" i="21" a="1"/>
  <c r="AL50" i="21" a="1"/>
  <c r="BN36" i="21" a="1"/>
  <c r="J32" i="21" a="1"/>
  <c r="J33" i="21" a="1"/>
  <c r="AL32" i="21" a="1"/>
  <c r="AS66" i="21" a="1"/>
  <c r="BN61" i="21" a="1"/>
  <c r="J31" i="21" a="1"/>
  <c r="AE75" i="21" a="1"/>
  <c r="BG50" i="21" a="1"/>
  <c r="Q23" i="21" a="1"/>
  <c r="BN65" i="21" a="1"/>
  <c r="J27" i="21" a="1"/>
  <c r="AE61" i="21" a="1"/>
  <c r="AZ64" i="21" a="1"/>
  <c r="J76" i="21" a="1"/>
  <c r="X48" i="21" a="1"/>
  <c r="AE31" i="21" a="1"/>
  <c r="AL61" i="21" a="1"/>
  <c r="X42" i="21" a="1"/>
  <c r="AZ42" i="21" a="1"/>
  <c r="AE38" i="21" a="1"/>
  <c r="AS64" i="21" a="1"/>
  <c r="C22" i="21" a="1"/>
  <c r="X9" i="21" a="1"/>
  <c r="BN8" i="21" a="1"/>
  <c r="AS37" i="21" a="1"/>
  <c r="X40" i="21" a="1"/>
  <c r="AZ53" i="21" a="1"/>
  <c r="AL52" i="21" a="1"/>
  <c r="AS49" i="21" a="1"/>
  <c r="X56" i="21" a="1"/>
  <c r="C27" i="21" a="1"/>
  <c r="AS6" i="21" a="1"/>
  <c r="AE9" i="21" a="1"/>
  <c r="AE34" i="21" a="1"/>
  <c r="X72" i="21" a="1"/>
  <c r="BN57" i="21" a="1"/>
  <c r="AL76" i="21" a="1"/>
  <c r="BG17" i="21" a="1"/>
  <c r="AE42" i="21" a="1"/>
  <c r="C50" i="21" a="1"/>
  <c r="AE40" i="21" a="1"/>
  <c r="J49" i="21" a="1"/>
  <c r="AS69" i="21" a="1"/>
  <c r="X58" i="21" a="1"/>
  <c r="C71" i="21" a="1"/>
  <c r="AL35" i="21" a="1"/>
  <c r="AS22" i="21" a="1"/>
  <c r="BN14" i="21" a="1"/>
  <c r="BG71" i="21" a="1"/>
  <c r="Q54" i="21" a="1"/>
  <c r="Q41" i="21" a="1"/>
  <c r="AS29" i="21" a="1"/>
  <c r="AS55" i="21" a="1"/>
  <c r="BN76" i="21" a="1"/>
  <c r="AE70" i="21" a="1"/>
  <c r="AZ45" i="21" a="1"/>
  <c r="BN66" i="21" a="1"/>
  <c r="Q55" i="21" a="1"/>
  <c r="AZ29" i="21" a="1"/>
  <c r="J40" i="21" a="1"/>
  <c r="BG9" i="21" a="1"/>
  <c r="BN59" i="21" a="1"/>
  <c r="Q60" i="21" a="1"/>
  <c r="C11" i="21" a="1"/>
  <c r="BN20" i="21" a="1"/>
  <c r="Q26" i="21" a="1"/>
  <c r="J12" i="21" a="1"/>
  <c r="J74" i="21" a="1"/>
  <c r="AL56" i="21" a="1"/>
  <c r="AS45" i="21" a="1"/>
  <c r="X34" i="21" a="1"/>
  <c r="X73" i="21" a="1"/>
  <c r="AE18" i="21" a="1"/>
  <c r="BN27" i="21" a="1"/>
  <c r="Q58" i="21" a="1"/>
  <c r="AE19" i="21" a="1"/>
  <c r="BN55" i="21" a="1"/>
  <c r="AS28" i="21" a="1"/>
  <c r="BG68" i="21" a="1"/>
  <c r="AZ69" i="21" a="1"/>
  <c r="AS41" i="21" a="1"/>
  <c r="Q20" i="21" a="1"/>
  <c r="AS46" i="21" a="1"/>
  <c r="Q72" i="21" a="1"/>
  <c r="AL71" i="21" a="1"/>
  <c r="J64" i="21" a="1"/>
  <c r="AZ13" i="21" a="1"/>
  <c r="J61" i="21" a="1"/>
  <c r="Q33" i="21" a="1"/>
  <c r="BG5" i="21" a="1"/>
  <c r="AE76" i="21" a="1"/>
  <c r="Q7" i="21" a="1"/>
  <c r="AL63" i="21" a="1"/>
  <c r="C60" i="21" a="1"/>
  <c r="BN62" i="21" a="1"/>
  <c r="Q27" i="21" a="1"/>
  <c r="J19" i="21" a="1"/>
  <c r="C62" i="21" a="1"/>
  <c r="Q10" i="21" a="1"/>
  <c r="AZ15" i="21" a="1"/>
  <c r="BG7" i="21" a="1"/>
  <c r="C67" i="21" a="1"/>
  <c r="AL62" i="21" a="1"/>
  <c r="BG45" i="21" a="1"/>
  <c r="J70" i="21" a="1"/>
  <c r="BN45" i="21" a="1"/>
  <c r="X70" i="21" a="1"/>
  <c r="AE49" i="21" a="1"/>
  <c r="AE74" i="21" a="1"/>
  <c r="X27" i="21" a="1"/>
  <c r="AL73" i="21" a="1"/>
  <c r="Q59" i="21" a="1"/>
  <c r="C8" i="21" a="1"/>
  <c r="Q38" i="21" a="1"/>
  <c r="BN33" i="21" a="1"/>
  <c r="AZ32" i="21" a="1"/>
  <c r="AE66" i="21" a="1"/>
  <c r="AS57" i="21" a="1"/>
  <c r="Q6" i="21" a="1"/>
  <c r="C10" i="21" a="1"/>
  <c r="AZ7" i="21" a="1"/>
  <c r="BG73" i="21" a="1"/>
  <c r="AE15" i="21" a="1"/>
  <c r="Q64" i="21" a="1"/>
  <c r="AZ21" i="21" a="1"/>
  <c r="X55" i="21" a="1"/>
  <c r="BN58" i="21" a="1"/>
  <c r="J16" i="21" a="1"/>
  <c r="C18" i="21" a="1"/>
  <c r="AS70" i="21" a="1"/>
  <c r="C34" i="21" a="1"/>
  <c r="X7" i="21" a="1"/>
  <c r="BG14" i="21" a="1"/>
  <c r="AL20" i="21" a="1"/>
  <c r="X45" i="21" a="1"/>
  <c r="J65" i="21" a="1"/>
  <c r="AE68" i="21" a="1"/>
  <c r="BN10" i="21" a="1"/>
  <c r="AS26" i="21" a="1"/>
  <c r="AZ43" i="21" a="1"/>
  <c r="AL38" i="21" a="1"/>
  <c r="AZ67" i="21" a="1"/>
  <c r="AL27" i="21" a="1"/>
  <c r="Q48" i="21" a="1"/>
  <c r="X51" i="21" a="1"/>
  <c r="Q31" i="21" a="1"/>
  <c r="AE10" i="21" a="1"/>
  <c r="AZ71" i="21" a="1"/>
  <c r="AL45" i="21" a="1"/>
  <c r="X23" i="21" a="1"/>
  <c r="AS5" i="21" a="1"/>
  <c r="J38" i="21" a="1"/>
  <c r="C23" i="21" a="1"/>
  <c r="BN30" i="21" a="1"/>
  <c r="C9" i="21" a="1"/>
  <c r="C76" i="21" a="1"/>
  <c r="J23" i="21" a="1"/>
  <c r="BN73" i="21" a="1"/>
  <c r="X64" i="21" a="1"/>
  <c r="C73" i="21" a="1"/>
  <c r="C7" i="21" a="1"/>
  <c r="Q37" i="21" a="1"/>
  <c r="BN52" i="21" a="1"/>
  <c r="AZ20" i="21" a="1"/>
  <c r="X38" i="21" a="1"/>
  <c r="BN6" i="21" a="1"/>
  <c r="J7" i="21" a="1"/>
  <c r="AL47" i="21" a="1"/>
  <c r="AE60" i="21" a="1"/>
  <c r="AZ25" i="21" a="1"/>
  <c r="AZ36" i="21" a="1"/>
  <c r="AL57" i="21" a="1"/>
  <c r="AS10" i="21" a="1"/>
  <c r="AL55" i="21" a="1"/>
  <c r="AE67" i="21" a="1"/>
  <c r="BN18" i="21" a="1"/>
  <c r="AE54" i="21" a="1"/>
  <c r="AS40" i="21" a="1"/>
  <c r="Q65" i="21" a="1"/>
  <c r="X50" i="21" a="1"/>
  <c r="C40" i="21" a="1"/>
  <c r="Q8" i="21" a="1"/>
  <c r="J51" i="21" a="1"/>
  <c r="AS67" i="21" a="1"/>
  <c r="J9" i="21" a="1"/>
  <c r="AL42" i="21" a="1"/>
  <c r="AE6" i="21" a="1"/>
  <c r="X5" i="21" a="1"/>
  <c r="C25" i="21" a="1"/>
  <c r="C32" i="21" a="1"/>
  <c r="X24" i="21" a="1"/>
  <c r="AZ24" i="21" a="1"/>
  <c r="Q18" i="21" a="1"/>
  <c r="Q39" i="21" a="1"/>
  <c r="AE71" i="21" a="1"/>
  <c r="AS50" i="21" a="1"/>
  <c r="Q71" i="21" a="1"/>
  <c r="J22" i="21" a="1"/>
  <c r="X63" i="21" a="1"/>
  <c r="AZ44" i="21" a="1"/>
  <c r="X53" i="21" a="1"/>
  <c r="X76" i="21" a="1"/>
  <c r="AS9" i="21" a="1"/>
  <c r="AS72" i="21" a="1"/>
  <c r="Q19" i="21" a="1"/>
  <c r="Q13" i="21" a="1"/>
  <c r="BG12" i="21" a="1"/>
  <c r="AL44" i="21" a="1"/>
  <c r="C74" i="21" a="1"/>
  <c r="AS61" i="21" a="1"/>
  <c r="AL23" i="21" a="1"/>
  <c r="BG57" i="21" a="1"/>
  <c r="AZ27" i="21" a="1"/>
  <c r="AL69" i="21" a="1"/>
  <c r="AZ10" i="21" a="1"/>
  <c r="BG67" i="21" a="1"/>
  <c r="X75" i="21" a="1"/>
  <c r="J25" i="21" a="1"/>
  <c r="BG54" i="21" a="1"/>
  <c r="AL41" i="21" a="1"/>
  <c r="J69" i="21" a="1"/>
  <c r="AS63" i="21" a="1"/>
  <c r="AE22" i="21" a="1"/>
  <c r="Q63" i="21" a="1"/>
  <c r="BG19" i="21" a="1"/>
  <c r="AS56" i="21" a="1"/>
  <c r="J29" i="21" a="1"/>
  <c r="AS76" i="21" a="1"/>
  <c r="Q45" i="21" a="1"/>
  <c r="AZ75" i="21" a="1"/>
  <c r="X47" i="21" a="1"/>
  <c r="AE27" i="21" a="1"/>
  <c r="AZ30" i="21" a="1"/>
  <c r="X31" i="21" a="1"/>
  <c r="AL59" i="21" a="1"/>
  <c r="BN13" i="21" a="1"/>
  <c r="AS12" i="21" a="1"/>
  <c r="C70" i="21" a="1"/>
  <c r="AL7" i="21" a="1"/>
  <c r="AZ77" i="21" a="1"/>
  <c r="AE7" i="21" a="1"/>
  <c r="AL26" i="21" a="1"/>
  <c r="AS77" i="21" a="1"/>
  <c r="BG30" i="21" a="1"/>
  <c r="J63" i="21" a="1"/>
  <c r="BN49" i="21" a="1"/>
  <c r="AZ54" i="21" a="1"/>
  <c r="AE13" i="21" a="1"/>
  <c r="J20" i="21" a="1"/>
  <c r="C47" i="21" a="1"/>
  <c r="Q50" i="21" a="1"/>
  <c r="C16" i="21" a="1"/>
  <c r="AL37" i="21" a="1"/>
  <c r="AL74" i="21" a="1"/>
  <c r="J8" i="21" a="1"/>
  <c r="C44" i="21" a="1"/>
  <c r="Q17" i="21" a="1"/>
  <c r="AZ40" i="21" a="1"/>
  <c r="AE35" i="21" a="1"/>
  <c r="AS58" i="21" a="1"/>
  <c r="AS25" i="21" a="1"/>
  <c r="X74" i="21" a="1"/>
  <c r="AE58" i="21" a="1"/>
  <c r="BG49" i="21" a="1"/>
  <c r="J48" i="21" a="1"/>
  <c r="X26" i="21" a="1"/>
  <c r="C72" i="21" a="1"/>
  <c r="C6" i="21" a="1"/>
  <c r="AE62" i="21" a="1"/>
  <c r="AE20" i="21" a="1"/>
  <c r="Q62" i="21" a="1"/>
  <c r="AZ34" i="21" a="1"/>
  <c r="BG31" i="21" a="1"/>
  <c r="AS60" i="21" a="1"/>
  <c r="AS17" i="21" a="1"/>
  <c r="Q53" i="21" a="1"/>
  <c r="X69" i="21" a="1"/>
  <c r="AE24" i="21" a="1"/>
  <c r="BG51" i="21" a="1"/>
  <c r="BN64" i="21" a="1"/>
  <c r="BG55" i="21" a="1"/>
  <c r="J67" i="21" a="1"/>
  <c r="AZ41" i="21" a="1"/>
  <c r="AZ51" i="21" a="1"/>
  <c r="AS65" i="21" a="1"/>
  <c r="AS54" i="21" a="1"/>
  <c r="Q70" i="21" a="1"/>
  <c r="AS20" i="21" a="1"/>
  <c r="AZ22" i="21" a="1"/>
  <c r="J50" i="21" a="1"/>
  <c r="X10" i="21" a="1"/>
  <c r="C5" i="21" a="1"/>
  <c r="Q28" i="21" a="1"/>
  <c r="X17" i="21" a="1"/>
  <c r="AL22" i="21" a="1"/>
  <c r="BN24" i="21" a="1"/>
  <c r="J75" i="21" a="1"/>
  <c r="AL51" i="21" a="1"/>
  <c r="J44" i="21" a="1"/>
  <c r="BG53" i="21" a="1"/>
  <c r="AE36" i="21" a="1"/>
  <c r="Q67" i="21" a="1"/>
  <c r="BN15" i="21" a="1"/>
  <c r="C56" i="21" a="1"/>
  <c r="BN63" i="21" a="1"/>
  <c r="BN43" i="21" a="1"/>
  <c r="Q9" i="21" a="1"/>
  <c r="C61" i="21" a="1"/>
  <c r="AS30" i="21" a="1"/>
  <c r="BN60" i="21" a="1"/>
  <c r="BG15" i="21" a="1"/>
  <c r="AS71" i="21" a="1"/>
  <c r="C28" i="21" a="1"/>
  <c r="AS62" i="21" a="1"/>
  <c r="BG56" i="21" a="1"/>
  <c r="J39" i="21" a="1"/>
  <c r="BG77" i="21" a="1"/>
  <c r="AZ73" i="21" a="1"/>
  <c r="Q76" i="21" a="1"/>
  <c r="X18" i="21" a="1"/>
  <c r="BN11" i="21" a="1"/>
  <c r="C55" i="21" a="1"/>
  <c r="C42" i="21" a="1"/>
  <c r="AE33" i="21" a="1"/>
  <c r="X66" i="21" a="1"/>
  <c r="BN56" i="21" a="1"/>
  <c r="AL11" i="21" a="1"/>
  <c r="X30" i="21" a="1"/>
  <c r="BN5" i="21" a="1"/>
  <c r="X67" i="21" a="1"/>
  <c r="C75" i="21" a="1"/>
  <c r="J34" i="21" a="1"/>
  <c r="X29" i="21" a="1"/>
  <c r="AS59" i="21" a="1"/>
  <c r="X54" i="21" a="1"/>
  <c r="AS8" i="21" a="1"/>
  <c r="J10" i="21" a="1"/>
  <c r="J68" i="21" a="1"/>
  <c r="Q51" i="21" a="1"/>
  <c r="C33" i="21" a="1"/>
  <c r="AS21" i="21" a="1"/>
  <c r="BN29" i="21" a="1"/>
  <c r="Q14" i="21" a="1"/>
  <c r="C24" i="21" a="1"/>
  <c r="J54" i="21" a="1"/>
  <c r="X44" i="21" a="1"/>
  <c r="X39" i="21" a="1"/>
  <c r="Q73" i="21" a="1"/>
  <c r="Q22" i="21" a="1"/>
  <c r="AS35" i="21" a="1"/>
  <c r="C19" i="21" a="1"/>
  <c r="BG35" i="21" a="1"/>
  <c r="X19" i="21" a="1"/>
  <c r="AS43" i="21" a="1"/>
  <c r="AS51" i="21" a="1"/>
  <c r="J21" i="21" a="1"/>
  <c r="X22" i="21" a="1"/>
  <c r="BN69" i="21" a="1"/>
  <c r="X20" i="21" a="1"/>
  <c r="BG18" i="21" a="1"/>
  <c r="AE73" i="21" a="1"/>
  <c r="AZ57" i="21" a="1"/>
  <c r="AZ46" i="21" a="1"/>
  <c r="AZ65" i="21" a="1"/>
  <c r="Q47" i="21" a="1"/>
  <c r="Q46" i="21" a="1"/>
  <c r="AS74" i="21" a="1"/>
  <c r="BN12" i="21" a="1"/>
  <c r="BG10" i="21" a="1"/>
  <c r="J28" i="21" a="1"/>
  <c r="AL6" i="21" a="1"/>
  <c r="X37" i="21" a="1"/>
  <c r="AZ52" i="21" a="1"/>
  <c r="BG21" i="21" a="1"/>
  <c r="Q29" i="21" a="1"/>
  <c r="BN19" i="21" a="1"/>
  <c r="J62" i="21" a="1"/>
  <c r="AZ76" i="21" a="1"/>
  <c r="BN51" i="21" a="1"/>
  <c r="AZ35" i="21" a="1"/>
  <c r="AS73" i="21" a="1"/>
  <c r="BN7" i="21" a="1"/>
  <c r="C29" i="21" a="1"/>
  <c r="C48" i="21" a="1"/>
  <c r="AZ17" i="21" a="1"/>
  <c r="AZ55" i="21" a="1"/>
  <c r="BN16" i="21" a="1"/>
  <c r="AL18" i="21" a="1"/>
  <c r="X71" i="21" a="1"/>
  <c r="AS33" i="21" a="1"/>
  <c r="X32" i="21" a="1"/>
  <c r="C59" i="21" a="1"/>
  <c r="Q12" i="21" a="1"/>
  <c r="X33" i="21" a="1"/>
  <c r="BN70" i="21" a="1"/>
  <c r="AL13" i="21" a="1"/>
  <c r="AE46" i="21" a="1"/>
  <c r="AS18" i="21" a="1"/>
  <c r="AL48" i="21" a="1"/>
  <c r="C57" i="21" a="1"/>
  <c r="BN41" i="21" a="1"/>
  <c r="BN46" i="21" a="1"/>
  <c r="C58" i="21" a="1"/>
  <c r="Q40" i="21" a="1"/>
  <c r="BN28" i="21" a="1"/>
  <c r="X52" i="21" a="1"/>
  <c r="BG70" i="21" a="1"/>
  <c r="AS36" i="21" a="1"/>
  <c r="Q61" i="21" a="1"/>
  <c r="AE5" i="21" a="1"/>
  <c r="AL5" i="21" a="1"/>
  <c r="J30" i="21" a="1"/>
  <c r="AE47" i="21" a="1"/>
  <c r="X13" i="21" a="1"/>
  <c r="BG28" i="21" a="1"/>
  <c r="Q21" i="21" a="1"/>
  <c r="AZ61" i="21" a="1"/>
  <c r="BG8" i="21" a="1"/>
  <c r="M66" i="26" l="1"/>
  <c r="BX69" i="6"/>
  <c r="AH46" i="35"/>
  <c r="AE39" i="35"/>
  <c r="CD69" i="6"/>
  <c r="BV69" i="6"/>
  <c r="CE69" i="6"/>
  <c r="BW69" i="6"/>
  <c r="BF137" i="17"/>
  <c r="S16" i="26"/>
  <c r="V17" i="33" s="1"/>
  <c r="S52" i="26"/>
  <c r="V53" i="33" s="1"/>
  <c r="BE24" i="20"/>
  <c r="M14" i="22"/>
  <c r="AV73" i="5"/>
  <c r="O110" i="26"/>
  <c r="O111" i="26"/>
  <c r="BC53" i="20"/>
  <c r="BB33" i="17"/>
  <c r="Z37" i="20"/>
  <c r="AQ37" i="20" s="1"/>
  <c r="AV51" i="14"/>
  <c r="BE62" i="20"/>
  <c r="BW72" i="6"/>
  <c r="Z23" i="20"/>
  <c r="AQ23" i="20" s="1"/>
  <c r="AH18" i="35"/>
  <c r="N110" i="26"/>
  <c r="N111" i="26"/>
  <c r="Z52" i="20"/>
  <c r="AQ52" i="20" s="1"/>
  <c r="BD50" i="20"/>
  <c r="BC28" i="20"/>
  <c r="L14" i="22"/>
  <c r="AH59" i="35"/>
  <c r="M110" i="26"/>
  <c r="M111" i="26"/>
  <c r="AW138" i="14"/>
  <c r="BB74" i="17"/>
  <c r="BB118" i="17"/>
  <c r="BB136" i="17"/>
  <c r="AE9" i="35"/>
  <c r="BW77" i="6"/>
  <c r="O65" i="26"/>
  <c r="O62" i="26"/>
  <c r="AE73" i="20"/>
  <c r="AR73" i="20" s="1"/>
  <c r="AE33" i="35"/>
  <c r="BB101" i="17"/>
  <c r="AW138" i="5"/>
  <c r="AV137" i="5"/>
  <c r="AV138" i="5"/>
  <c r="AH50" i="35"/>
  <c r="BF138" i="17"/>
  <c r="AE73" i="35"/>
  <c r="AV43" i="14"/>
  <c r="Z74" i="20"/>
  <c r="AQ74" i="20" s="1"/>
  <c r="AE88" i="20"/>
  <c r="AR88" i="20" s="1"/>
  <c r="BX77" i="6"/>
  <c r="CE77" i="6"/>
  <c r="Z41" i="20"/>
  <c r="AQ41" i="20" s="1"/>
  <c r="AV37" i="14"/>
  <c r="Z26" i="20"/>
  <c r="AQ26" i="20" s="1"/>
  <c r="AV81" i="14"/>
  <c r="O57" i="26"/>
  <c r="BD33" i="20"/>
  <c r="BD68" i="20"/>
  <c r="Z24" i="20"/>
  <c r="AQ24" i="20" s="1"/>
  <c r="CD77" i="6"/>
  <c r="BV77" i="6"/>
  <c r="AO12" i="6"/>
  <c r="Z73" i="20"/>
  <c r="AQ73" i="20" s="1"/>
  <c r="BD17" i="20"/>
  <c r="AH62" i="35"/>
  <c r="BX72" i="6"/>
  <c r="L5" i="22"/>
  <c r="BB138" i="17"/>
  <c r="BB39" i="17"/>
  <c r="S41" i="26"/>
  <c r="V42" i="33" s="1"/>
  <c r="AJ53" i="20"/>
  <c r="AS53" i="20" s="1"/>
  <c r="AJ79" i="20"/>
  <c r="AS79" i="20" s="1"/>
  <c r="BE42" i="20"/>
  <c r="BB112" i="17"/>
  <c r="BF109" i="17"/>
  <c r="BE22" i="20"/>
  <c r="BB116" i="17"/>
  <c r="S26" i="26"/>
  <c r="V27" i="33" s="1"/>
  <c r="BB76" i="17"/>
  <c r="BB132" i="17"/>
  <c r="BF115" i="17"/>
  <c r="BF122" i="17"/>
  <c r="BF130" i="17"/>
  <c r="BB55" i="17"/>
  <c r="BB42" i="17"/>
  <c r="BB73" i="17"/>
  <c r="BE58" i="20"/>
  <c r="BF107" i="17"/>
  <c r="BB40" i="17"/>
  <c r="BF136" i="17"/>
  <c r="S17" i="26"/>
  <c r="V18" i="33" s="1"/>
  <c r="BB62" i="17"/>
  <c r="BB123" i="17"/>
  <c r="BF124" i="17"/>
  <c r="BF129" i="17"/>
  <c r="BD32" i="20"/>
  <c r="BD54" i="20"/>
  <c r="AE39" i="20"/>
  <c r="AR39" i="20" s="1"/>
  <c r="M56" i="26"/>
  <c r="BC50" i="20"/>
  <c r="BC77" i="20"/>
  <c r="M63" i="26"/>
  <c r="M74" i="26"/>
  <c r="BC71" i="20"/>
  <c r="M67" i="26"/>
  <c r="BC88" i="20"/>
  <c r="BC80" i="20"/>
  <c r="M70" i="26"/>
  <c r="M57" i="26"/>
  <c r="M61" i="26"/>
  <c r="M71" i="26"/>
  <c r="M62" i="26"/>
  <c r="AV67" i="14"/>
  <c r="BU76" i="6"/>
  <c r="BW76" i="6"/>
  <c r="BZ76" i="6"/>
  <c r="BZ67" i="6"/>
  <c r="CE67" i="6"/>
  <c r="BX67" i="6"/>
  <c r="BW67" i="6"/>
  <c r="Z22" i="20"/>
  <c r="AQ22" i="20" s="1"/>
  <c r="AV33" i="5"/>
  <c r="BE47" i="20"/>
  <c r="AE38" i="20"/>
  <c r="AR38" i="20" s="1"/>
  <c r="S9" i="26"/>
  <c r="V10" i="33" s="1"/>
  <c r="AV58" i="5"/>
  <c r="S20" i="26"/>
  <c r="V21" i="33" s="1"/>
  <c r="AJ40" i="20"/>
  <c r="AS40" i="20" s="1"/>
  <c r="BC75" i="20"/>
  <c r="BE85" i="20"/>
  <c r="AE53" i="20"/>
  <c r="AR53" i="20" s="1"/>
  <c r="Z67" i="20"/>
  <c r="AQ67" i="20" s="1"/>
  <c r="BE39" i="20"/>
  <c r="AE43" i="20"/>
  <c r="AR43" i="20" s="1"/>
  <c r="BD81" i="20"/>
  <c r="S39" i="26"/>
  <c r="V40" i="33" s="1"/>
  <c r="M11" i="22"/>
  <c r="AE58" i="35"/>
  <c r="AV42" i="5"/>
  <c r="BB85" i="17"/>
  <c r="BE31" i="20"/>
  <c r="BU68" i="6"/>
  <c r="Z54" i="20"/>
  <c r="AQ54" i="20" s="1"/>
  <c r="AH56" i="35"/>
  <c r="AJ26" i="20"/>
  <c r="AS26" i="20" s="1"/>
  <c r="Z68" i="20"/>
  <c r="AQ68" i="20" s="1"/>
  <c r="AV57" i="5"/>
  <c r="AE15" i="35"/>
  <c r="AE16" i="20"/>
  <c r="AR16" i="20" s="1"/>
  <c r="AE70" i="20"/>
  <c r="AR70" i="20" s="1"/>
  <c r="S18" i="26"/>
  <c r="V19" i="33" s="1"/>
  <c r="BE82" i="20"/>
  <c r="AE51" i="35"/>
  <c r="S7" i="26"/>
  <c r="V8" i="33" s="1"/>
  <c r="O71" i="26"/>
  <c r="BB120" i="17"/>
  <c r="BB129" i="17"/>
  <c r="O74" i="26"/>
  <c r="BE43" i="20"/>
  <c r="BC84" i="20"/>
  <c r="AR13" i="6"/>
  <c r="Z31" i="20"/>
  <c r="AQ31" i="20" s="1"/>
  <c r="BD46" i="20"/>
  <c r="BF127" i="17"/>
  <c r="AE69" i="35"/>
  <c r="BB124" i="17"/>
  <c r="BB134" i="17"/>
  <c r="BE69" i="20"/>
  <c r="BF118" i="17"/>
  <c r="AT13" i="6"/>
  <c r="BV70" i="6"/>
  <c r="AH38" i="35"/>
  <c r="AE41" i="20"/>
  <c r="AR41" i="20" s="1"/>
  <c r="BU69" i="6"/>
  <c r="BC27" i="20"/>
  <c r="CD70" i="6"/>
  <c r="BZ70" i="6"/>
  <c r="BU77" i="6"/>
  <c r="BU70" i="6"/>
  <c r="CA76" i="6"/>
  <c r="AV56" i="14"/>
  <c r="BB69" i="17"/>
  <c r="BV72" i="6"/>
  <c r="AV77" i="14"/>
  <c r="AV42" i="14"/>
  <c r="AH54" i="35"/>
  <c r="AH73" i="35"/>
  <c r="AE20" i="20"/>
  <c r="AR20" i="20" s="1"/>
  <c r="BC46" i="20"/>
  <c r="AV137" i="14"/>
  <c r="BE75" i="20"/>
  <c r="BB105" i="17"/>
  <c r="BB119" i="17"/>
  <c r="AW137" i="5"/>
  <c r="BF113" i="17"/>
  <c r="BD34" i="20"/>
  <c r="AJ83" i="20"/>
  <c r="AS83" i="20" s="1"/>
  <c r="AJ74" i="20"/>
  <c r="AS74" i="20" s="1"/>
  <c r="AT6" i="6"/>
  <c r="AV39" i="5"/>
  <c r="BD44" i="20"/>
  <c r="BE41" i="20"/>
  <c r="CF9" i="6"/>
  <c r="AE67" i="35"/>
  <c r="AE25" i="20"/>
  <c r="AR25" i="20" s="1"/>
  <c r="AV52" i="14"/>
  <c r="AJ50" i="20"/>
  <c r="AS50" i="20" s="1"/>
  <c r="BC35" i="20"/>
  <c r="BC60" i="20"/>
  <c r="M58" i="26"/>
  <c r="AV60" i="14"/>
  <c r="AH36" i="35"/>
  <c r="BB108" i="17"/>
  <c r="BB113" i="17"/>
  <c r="AE83" i="20"/>
  <c r="AR83" i="20" s="1"/>
  <c r="AE64" i="35"/>
  <c r="AH19" i="35"/>
  <c r="BE72" i="20"/>
  <c r="BF110" i="17"/>
  <c r="AH17" i="35"/>
  <c r="AE66" i="20"/>
  <c r="AR66" i="20" s="1"/>
  <c r="AE21" i="35"/>
  <c r="AV81" i="5"/>
  <c r="BD60" i="20"/>
  <c r="AH14" i="35"/>
  <c r="AH8" i="35"/>
  <c r="Z56" i="20"/>
  <c r="AQ56" i="20" s="1"/>
  <c r="AE22" i="20"/>
  <c r="AR22" i="20" s="1"/>
  <c r="BB57" i="17"/>
  <c r="Z39" i="20"/>
  <c r="AQ39" i="20" s="1"/>
  <c r="CD76" i="6"/>
  <c r="CD72" i="6"/>
  <c r="CC76" i="6"/>
  <c r="BF114" i="17"/>
  <c r="BF135" i="17"/>
  <c r="BB77" i="17"/>
  <c r="AV36" i="14"/>
  <c r="BD47" i="20"/>
  <c r="AH21" i="35"/>
  <c r="AV71" i="14"/>
  <c r="AE64" i="20"/>
  <c r="AR64" i="20" s="1"/>
  <c r="CE72" i="6"/>
  <c r="AV72" i="14"/>
  <c r="BX76" i="6"/>
  <c r="AE11" i="35"/>
  <c r="AE36" i="20"/>
  <c r="AR36" i="20" s="1"/>
  <c r="BE60" i="20"/>
  <c r="AJ52" i="20"/>
  <c r="AS52" i="20" s="1"/>
  <c r="BB130" i="17"/>
  <c r="Z62" i="20"/>
  <c r="AQ62" i="20" s="1"/>
  <c r="AV55" i="5"/>
  <c r="Z76" i="20"/>
  <c r="AQ76" i="20" s="1"/>
  <c r="S36" i="26"/>
  <c r="V37" i="33" s="1"/>
  <c r="AV39" i="14"/>
  <c r="BE70" i="20"/>
  <c r="BB90" i="17"/>
  <c r="AV34" i="14"/>
  <c r="AE21" i="20"/>
  <c r="AR21" i="20" s="1"/>
  <c r="AQ10" i="6"/>
  <c r="AE77" i="20"/>
  <c r="AR77" i="20" s="1"/>
  <c r="S35" i="26"/>
  <c r="V36" i="33" s="1"/>
  <c r="BY76" i="6"/>
  <c r="S10" i="26"/>
  <c r="V11" i="33" s="1"/>
  <c r="AE23" i="35"/>
  <c r="AH30" i="35"/>
  <c r="BC42" i="20"/>
  <c r="Z70" i="20"/>
  <c r="AQ70" i="20" s="1"/>
  <c r="AJ51" i="20"/>
  <c r="AS51" i="20" s="1"/>
  <c r="S23" i="26"/>
  <c r="V24" i="33" s="1"/>
  <c r="AH28" i="35"/>
  <c r="BD18" i="20"/>
  <c r="AE26" i="20"/>
  <c r="AR26" i="20" s="1"/>
  <c r="O68" i="26"/>
  <c r="CC68" i="6"/>
  <c r="BF126" i="17"/>
  <c r="BD51" i="20"/>
  <c r="BD63" i="20"/>
  <c r="BB65" i="17"/>
  <c r="AE67" i="20"/>
  <c r="AR67" i="20" s="1"/>
  <c r="AH60" i="35"/>
  <c r="AE49" i="35"/>
  <c r="AV63" i="5"/>
  <c r="BB95" i="17"/>
  <c r="BZ72" i="6"/>
  <c r="AO9" i="6"/>
  <c r="S29" i="26"/>
  <c r="V30" i="33" s="1"/>
  <c r="AJ87" i="20"/>
  <c r="AS87" i="20" s="1"/>
  <c r="BV76" i="6"/>
  <c r="BB52" i="17"/>
  <c r="AJ16" i="20"/>
  <c r="AS16" i="20" s="1"/>
  <c r="AV50" i="14"/>
  <c r="AE40" i="20"/>
  <c r="AR40" i="20" s="1"/>
  <c r="M60" i="26"/>
  <c r="AH27" i="35"/>
  <c r="BB44" i="17"/>
  <c r="BB104" i="17"/>
  <c r="CE76" i="6"/>
  <c r="AW137" i="14"/>
  <c r="AH25" i="35"/>
  <c r="AV50" i="5"/>
  <c r="BB115" i="17"/>
  <c r="S32" i="26"/>
  <c r="V33" i="33" s="1"/>
  <c r="BF120" i="17"/>
  <c r="BF125" i="17"/>
  <c r="BF133" i="17"/>
  <c r="AH6" i="35"/>
  <c r="BG81" i="19"/>
  <c r="AV65" i="5"/>
  <c r="CD74" i="6"/>
  <c r="AH42" i="35"/>
  <c r="BF51" i="19"/>
  <c r="CC74" i="6"/>
  <c r="CF18" i="6"/>
  <c r="AT15" i="6"/>
  <c r="AV62" i="5"/>
  <c r="BV67" i="6"/>
  <c r="M69" i="26"/>
  <c r="BB110" i="17"/>
  <c r="AE40" i="35"/>
  <c r="AE65" i="35"/>
  <c r="BB54" i="17"/>
  <c r="Z78" i="20"/>
  <c r="AQ78" i="20" s="1"/>
  <c r="AV53" i="5"/>
  <c r="BC72" i="20"/>
  <c r="AE28" i="20"/>
  <c r="AR28" i="20" s="1"/>
  <c r="AH33" i="35"/>
  <c r="BG61" i="19"/>
  <c r="BZ74" i="6"/>
  <c r="BE54" i="20"/>
  <c r="BF29" i="19"/>
  <c r="BE86" i="19"/>
  <c r="BF86" i="19"/>
  <c r="Z43" i="20"/>
  <c r="AQ43" i="20" s="1"/>
  <c r="AJ59" i="20"/>
  <c r="AS59" i="20" s="1"/>
  <c r="BB127" i="17"/>
  <c r="Z44" i="20"/>
  <c r="AQ44" i="20" s="1"/>
  <c r="Z51" i="20"/>
  <c r="AQ51" i="20" s="1"/>
  <c r="BF117" i="17"/>
  <c r="AV66" i="5"/>
  <c r="CB72" i="6"/>
  <c r="BT72" i="6"/>
  <c r="BF17" i="19"/>
  <c r="BD49" i="20"/>
  <c r="AH29" i="35"/>
  <c r="BC87" i="20"/>
  <c r="S46" i="26"/>
  <c r="V47" i="33" s="1"/>
  <c r="BG77" i="19"/>
  <c r="CB74" i="6"/>
  <c r="BC18" i="20"/>
  <c r="BG42" i="19"/>
  <c r="BE64" i="20"/>
  <c r="AH72" i="35"/>
  <c r="BB126" i="17"/>
  <c r="AJ55" i="20"/>
  <c r="AS55" i="20" s="1"/>
  <c r="Z82" i="20"/>
  <c r="AQ82" i="20" s="1"/>
  <c r="S37" i="26"/>
  <c r="V38" i="33" s="1"/>
  <c r="AH53" i="35"/>
  <c r="Z61" i="20"/>
  <c r="AQ61" i="20" s="1"/>
  <c r="S47" i="26"/>
  <c r="V48" i="33" s="1"/>
  <c r="BC19" i="20"/>
  <c r="BE36" i="20"/>
  <c r="AV37" i="5"/>
  <c r="BF52" i="19"/>
  <c r="BG85" i="19"/>
  <c r="AH70" i="35"/>
  <c r="BE58" i="19"/>
  <c r="AV35" i="14"/>
  <c r="AV59" i="5"/>
  <c r="AJ19" i="20"/>
  <c r="AS19" i="20" s="1"/>
  <c r="BF37" i="19"/>
  <c r="BG36" i="19"/>
  <c r="BE71" i="20"/>
  <c r="BC30" i="20"/>
  <c r="S22" i="26"/>
  <c r="V23" i="33" s="1"/>
  <c r="BD52" i="20"/>
  <c r="AE55" i="20"/>
  <c r="AR55" i="20" s="1"/>
  <c r="BE22" i="19"/>
  <c r="BE21" i="20"/>
  <c r="AJ81" i="20"/>
  <c r="AS81" i="20" s="1"/>
  <c r="BB98" i="17"/>
  <c r="BE59" i="19"/>
  <c r="AV77" i="5"/>
  <c r="AH67" i="35"/>
  <c r="AJ56" i="20"/>
  <c r="AS56" i="20" s="1"/>
  <c r="BC40" i="20"/>
  <c r="AJ76" i="20"/>
  <c r="AS76" i="20" s="1"/>
  <c r="M9" i="22"/>
  <c r="BE46" i="20"/>
  <c r="AV46" i="14"/>
  <c r="BE44" i="20"/>
  <c r="BD24" i="20"/>
  <c r="BE20" i="19"/>
  <c r="M15" i="22"/>
  <c r="AE79" i="20"/>
  <c r="AR79" i="20" s="1"/>
  <c r="CF65" i="6"/>
  <c r="CF13" i="6"/>
  <c r="BC63" i="20"/>
  <c r="AE78" i="20"/>
  <c r="AR78" i="20" s="1"/>
  <c r="S44" i="26"/>
  <c r="V45" i="33" s="1"/>
  <c r="AE24" i="35"/>
  <c r="AE84" i="20"/>
  <c r="AR84" i="20" s="1"/>
  <c r="Z65" i="20"/>
  <c r="AQ65" i="20" s="1"/>
  <c r="AT11" i="6"/>
  <c r="AQ7" i="6"/>
  <c r="AE75" i="35"/>
  <c r="BE17" i="20"/>
  <c r="AV75" i="5"/>
  <c r="BB100" i="17"/>
  <c r="BB135" i="17"/>
  <c r="AE80" i="20"/>
  <c r="AR80" i="20" s="1"/>
  <c r="AV68" i="14"/>
  <c r="AV46" i="5"/>
  <c r="BE25" i="20"/>
  <c r="BD86" i="20"/>
  <c r="BC59" i="20"/>
  <c r="AJ32" i="20"/>
  <c r="AS32" i="20" s="1"/>
  <c r="AR9" i="6"/>
  <c r="BE57" i="20"/>
  <c r="M68" i="26"/>
  <c r="BF77" i="19"/>
  <c r="BE38" i="19"/>
  <c r="BC57" i="20"/>
  <c r="BF38" i="19"/>
  <c r="BG83" i="19"/>
  <c r="BB86" i="17"/>
  <c r="BF53" i="19"/>
  <c r="BV74" i="6"/>
  <c r="AE75" i="20"/>
  <c r="AR75" i="20" s="1"/>
  <c r="AE19" i="35"/>
  <c r="BC66" i="20"/>
  <c r="BB121" i="17"/>
  <c r="Z32" i="20"/>
  <c r="AQ32" i="20" s="1"/>
  <c r="AH35" i="35"/>
  <c r="AH51" i="35"/>
  <c r="S13" i="26"/>
  <c r="V14" i="33" s="1"/>
  <c r="BT68" i="6"/>
  <c r="AL77" i="21"/>
  <c r="AR77" i="21" s="1"/>
  <c r="CA77" i="21" s="1"/>
  <c r="AL73" i="21"/>
  <c r="AR73" i="21" s="1"/>
  <c r="CA73" i="21" s="1"/>
  <c r="C69" i="21"/>
  <c r="I69" i="21" s="1"/>
  <c r="BV69" i="21" s="1"/>
  <c r="X69" i="21"/>
  <c r="AD69" i="21" s="1"/>
  <c r="BY69" i="21" s="1"/>
  <c r="AZ65" i="21"/>
  <c r="BF65" i="21" s="1"/>
  <c r="CC65" i="21" s="1"/>
  <c r="BN61" i="21"/>
  <c r="BT61" i="21" s="1"/>
  <c r="CE61" i="21" s="1"/>
  <c r="Q57" i="21"/>
  <c r="W57" i="21" s="1"/>
  <c r="BX57" i="21" s="1"/>
  <c r="C57" i="21"/>
  <c r="I57" i="21" s="1"/>
  <c r="BV57" i="21" s="1"/>
  <c r="AL53" i="21"/>
  <c r="AR53" i="21" s="1"/>
  <c r="CA53" i="21" s="1"/>
  <c r="AZ49" i="21"/>
  <c r="BF49" i="21" s="1"/>
  <c r="CC49" i="21" s="1"/>
  <c r="AE45" i="21"/>
  <c r="AK45" i="21" s="1"/>
  <c r="BZ45" i="21" s="1"/>
  <c r="BG41" i="21"/>
  <c r="BM41" i="21" s="1"/>
  <c r="CD41" i="21" s="1"/>
  <c r="X37" i="21"/>
  <c r="AD37" i="21" s="1"/>
  <c r="BY37" i="21" s="1"/>
  <c r="AZ33" i="21"/>
  <c r="BF33" i="21" s="1"/>
  <c r="CC33" i="21" s="1"/>
  <c r="AL29" i="21"/>
  <c r="AR29" i="21" s="1"/>
  <c r="CA29" i="21" s="1"/>
  <c r="X29" i="21"/>
  <c r="AD29" i="21" s="1"/>
  <c r="BY29" i="21" s="1"/>
  <c r="AS25" i="21"/>
  <c r="AY25" i="21" s="1"/>
  <c r="CB25" i="21" s="1"/>
  <c r="BN25" i="21"/>
  <c r="BT25" i="21" s="1"/>
  <c r="CE25" i="21" s="1"/>
  <c r="J21" i="21"/>
  <c r="P21" i="21" s="1"/>
  <c r="BW21" i="21" s="1"/>
  <c r="Q17" i="21"/>
  <c r="W17" i="21" s="1"/>
  <c r="BX17" i="21" s="1"/>
  <c r="AL13" i="21"/>
  <c r="AR13" i="21" s="1"/>
  <c r="CA13" i="21" s="1"/>
  <c r="AZ9" i="21"/>
  <c r="BF9" i="21" s="1"/>
  <c r="CC9" i="21" s="1"/>
  <c r="J5" i="21"/>
  <c r="P5" i="21" s="1"/>
  <c r="BW5" i="21" s="1"/>
  <c r="AL51" i="21"/>
  <c r="AR51" i="21" s="1"/>
  <c r="CA51" i="21" s="1"/>
  <c r="Q31" i="21"/>
  <c r="W31" i="21" s="1"/>
  <c r="BX31" i="21" s="1"/>
  <c r="BN30" i="21"/>
  <c r="BT30" i="21" s="1"/>
  <c r="CE30" i="21" s="1"/>
  <c r="AS26" i="21"/>
  <c r="AY26" i="21" s="1"/>
  <c r="CB26" i="21" s="1"/>
  <c r="AZ22" i="21"/>
  <c r="BF22" i="21" s="1"/>
  <c r="CC22" i="21" s="1"/>
  <c r="Q18" i="21"/>
  <c r="W18" i="21" s="1"/>
  <c r="BX18" i="21" s="1"/>
  <c r="AZ10" i="21"/>
  <c r="BF10" i="21" s="1"/>
  <c r="CC10" i="21" s="1"/>
  <c r="CO10" i="18"/>
  <c r="T10" i="23" s="1"/>
  <c r="AS6" i="21"/>
  <c r="AY6" i="21" s="1"/>
  <c r="CB6" i="21" s="1"/>
  <c r="C39" i="21"/>
  <c r="I39" i="21" s="1"/>
  <c r="BV39" i="21" s="1"/>
  <c r="BG27" i="21"/>
  <c r="BM27" i="21" s="1"/>
  <c r="CD27" i="21" s="1"/>
  <c r="X27" i="21"/>
  <c r="AD27" i="21" s="1"/>
  <c r="BY27" i="21" s="1"/>
  <c r="BG23" i="21"/>
  <c r="BM23" i="21" s="1"/>
  <c r="CD23" i="21" s="1"/>
  <c r="Q74" i="21"/>
  <c r="W74" i="21" s="1"/>
  <c r="BX74" i="21" s="1"/>
  <c r="AE70" i="21"/>
  <c r="AK70" i="21" s="1"/>
  <c r="BZ70" i="21" s="1"/>
  <c r="AS66" i="21"/>
  <c r="AY66" i="21" s="1"/>
  <c r="CB66" i="21" s="1"/>
  <c r="AZ62" i="21"/>
  <c r="BF62" i="21" s="1"/>
  <c r="CC62" i="21" s="1"/>
  <c r="AL58" i="21"/>
  <c r="AR58" i="21" s="1"/>
  <c r="CA58" i="21" s="1"/>
  <c r="AE54" i="21"/>
  <c r="AK54" i="21" s="1"/>
  <c r="BZ54" i="21" s="1"/>
  <c r="AE50" i="21"/>
  <c r="AK50" i="21" s="1"/>
  <c r="BZ50" i="21" s="1"/>
  <c r="Q50" i="21"/>
  <c r="W50" i="21" s="1"/>
  <c r="BX50" i="21" s="1"/>
  <c r="BN46" i="21"/>
  <c r="BT46" i="21" s="1"/>
  <c r="CE46" i="21" s="1"/>
  <c r="J46" i="21"/>
  <c r="P46" i="21" s="1"/>
  <c r="BW46" i="21" s="1"/>
  <c r="AS42" i="21"/>
  <c r="AY42" i="21" s="1"/>
  <c r="CB42" i="21" s="1"/>
  <c r="C38" i="21"/>
  <c r="I38" i="21" s="1"/>
  <c r="BV38" i="21" s="1"/>
  <c r="J34" i="21"/>
  <c r="P34" i="21" s="1"/>
  <c r="BW34" i="21" s="1"/>
  <c r="C14" i="21"/>
  <c r="I14" i="21" s="1"/>
  <c r="BV14" i="21" s="1"/>
  <c r="BG75" i="21"/>
  <c r="BM75" i="21" s="1"/>
  <c r="CD75" i="21" s="1"/>
  <c r="Q75" i="21"/>
  <c r="W75" i="21" s="1"/>
  <c r="BX75" i="21" s="1"/>
  <c r="BG19" i="21"/>
  <c r="BM19" i="21" s="1"/>
  <c r="CD19" i="21" s="1"/>
  <c r="X63" i="21"/>
  <c r="AD63" i="21" s="1"/>
  <c r="BY63" i="21" s="1"/>
  <c r="BG63" i="21"/>
  <c r="BM63" i="21" s="1"/>
  <c r="CD63" i="21" s="1"/>
  <c r="BN59" i="21"/>
  <c r="BT59" i="21" s="1"/>
  <c r="CE59" i="21" s="1"/>
  <c r="J59" i="21"/>
  <c r="P59" i="21" s="1"/>
  <c r="BW59" i="21" s="1"/>
  <c r="AS55" i="21"/>
  <c r="AY55" i="21" s="1"/>
  <c r="CB55" i="21" s="1"/>
  <c r="C55" i="21"/>
  <c r="I55" i="21" s="1"/>
  <c r="BV55" i="21" s="1"/>
  <c r="C25" i="29"/>
  <c r="AE6" i="33" s="1"/>
  <c r="AS7" i="21"/>
  <c r="AY7" i="21" s="1"/>
  <c r="CB7" i="21" s="1"/>
  <c r="J76" i="21"/>
  <c r="P76" i="21" s="1"/>
  <c r="BW76" i="21" s="1"/>
  <c r="C72" i="21"/>
  <c r="I72" i="21" s="1"/>
  <c r="BV72" i="21" s="1"/>
  <c r="AZ68" i="21"/>
  <c r="BF68" i="21" s="1"/>
  <c r="CC68" i="21" s="1"/>
  <c r="AL64" i="21"/>
  <c r="AR64" i="21" s="1"/>
  <c r="CA64" i="21" s="1"/>
  <c r="AL60" i="21"/>
  <c r="AR60" i="21" s="1"/>
  <c r="CA60" i="21" s="1"/>
  <c r="C60" i="21"/>
  <c r="I60" i="21" s="1"/>
  <c r="BV60" i="21" s="1"/>
  <c r="J56" i="21"/>
  <c r="P56" i="21" s="1"/>
  <c r="BW56" i="21" s="1"/>
  <c r="AE56" i="21"/>
  <c r="AK56" i="21" s="1"/>
  <c r="BZ56" i="21" s="1"/>
  <c r="X52" i="21"/>
  <c r="AD52" i="21" s="1"/>
  <c r="BY52" i="21" s="1"/>
  <c r="BN48" i="21"/>
  <c r="BT48" i="21" s="1"/>
  <c r="CE48" i="21" s="1"/>
  <c r="C44" i="21"/>
  <c r="I44" i="21" s="1"/>
  <c r="BV44" i="21" s="1"/>
  <c r="Q40" i="21"/>
  <c r="W40" i="21" s="1"/>
  <c r="BX40" i="21" s="1"/>
  <c r="BG36" i="21"/>
  <c r="BM36" i="21" s="1"/>
  <c r="CD36" i="21" s="1"/>
  <c r="AE32" i="21"/>
  <c r="AK32" i="21" s="1"/>
  <c r="BZ32" i="21" s="1"/>
  <c r="C32" i="21"/>
  <c r="I32" i="21" s="1"/>
  <c r="BV32" i="21" s="1"/>
  <c r="BG28" i="21"/>
  <c r="BM28" i="21" s="1"/>
  <c r="CD28" i="21" s="1"/>
  <c r="X28" i="21"/>
  <c r="AD28" i="21" s="1"/>
  <c r="BY28" i="21" s="1"/>
  <c r="J24" i="21"/>
  <c r="P24" i="21" s="1"/>
  <c r="BW24" i="21" s="1"/>
  <c r="AS20" i="21"/>
  <c r="AY20" i="21" s="1"/>
  <c r="CB20" i="21" s="1"/>
  <c r="BN16" i="21"/>
  <c r="BT16" i="21" s="1"/>
  <c r="CE16" i="21" s="1"/>
  <c r="X12" i="21"/>
  <c r="AD12" i="21" s="1"/>
  <c r="BY12" i="21" s="1"/>
  <c r="X8" i="21"/>
  <c r="AD8" i="21" s="1"/>
  <c r="BY8" i="21" s="1"/>
  <c r="AE8" i="21"/>
  <c r="AK8" i="21" s="1"/>
  <c r="BZ8" i="21" s="1"/>
  <c r="C71" i="21"/>
  <c r="I71" i="21" s="1"/>
  <c r="BV71" i="21" s="1"/>
  <c r="AZ67" i="21"/>
  <c r="BF67" i="21" s="1"/>
  <c r="CC67" i="21" s="1"/>
  <c r="BN47" i="21"/>
  <c r="BT47" i="21" s="1"/>
  <c r="CE47" i="21" s="1"/>
  <c r="AZ35" i="21"/>
  <c r="BF35" i="21" s="1"/>
  <c r="CC35" i="21" s="1"/>
  <c r="BN43" i="21"/>
  <c r="BT43" i="21" s="1"/>
  <c r="CE43" i="21" s="1"/>
  <c r="AE15" i="21"/>
  <c r="AK15" i="21" s="1"/>
  <c r="BZ15" i="21" s="1"/>
  <c r="BN11" i="21"/>
  <c r="BT11" i="21" s="1"/>
  <c r="CE11" i="21" s="1"/>
  <c r="BN77" i="21"/>
  <c r="BT77" i="21" s="1"/>
  <c r="CE77" i="21" s="1"/>
  <c r="X73" i="21"/>
  <c r="AD73" i="21" s="1"/>
  <c r="BY73" i="21" s="1"/>
  <c r="J73" i="21"/>
  <c r="P73" i="21" s="1"/>
  <c r="BW73" i="21" s="1"/>
  <c r="AL69" i="21"/>
  <c r="AR69" i="21" s="1"/>
  <c r="CA69" i="21" s="1"/>
  <c r="AZ69" i="21"/>
  <c r="BF69" i="21" s="1"/>
  <c r="CC69" i="21" s="1"/>
  <c r="X65" i="21"/>
  <c r="AD65" i="21" s="1"/>
  <c r="BY65" i="21" s="1"/>
  <c r="J61" i="21"/>
  <c r="P61" i="21" s="1"/>
  <c r="BW61" i="21" s="1"/>
  <c r="BN57" i="21"/>
  <c r="BT57" i="21" s="1"/>
  <c r="CE57" i="21" s="1"/>
  <c r="X53" i="21"/>
  <c r="AD53" i="21" s="1"/>
  <c r="BY53" i="21" s="1"/>
  <c r="Q53" i="21"/>
  <c r="W53" i="21" s="1"/>
  <c r="BX53" i="21" s="1"/>
  <c r="Q49" i="21"/>
  <c r="W49" i="21" s="1"/>
  <c r="BX49" i="21" s="1"/>
  <c r="J45" i="21"/>
  <c r="P45" i="21" s="1"/>
  <c r="BW45" i="21" s="1"/>
  <c r="BN41" i="21"/>
  <c r="BT41" i="21" s="1"/>
  <c r="CE41" i="21" s="1"/>
  <c r="C37" i="21"/>
  <c r="I37" i="21" s="1"/>
  <c r="BV37" i="21" s="1"/>
  <c r="AL33" i="21"/>
  <c r="AR33" i="21" s="1"/>
  <c r="CA33" i="21" s="1"/>
  <c r="BG29" i="21"/>
  <c r="BM29" i="21" s="1"/>
  <c r="CD29" i="21" s="1"/>
  <c r="AZ25" i="21"/>
  <c r="BF25" i="21" s="1"/>
  <c r="CC25" i="21" s="1"/>
  <c r="BG25" i="21"/>
  <c r="BM25" i="21" s="1"/>
  <c r="CD25" i="21" s="1"/>
  <c r="BG21" i="21"/>
  <c r="BM21" i="21" s="1"/>
  <c r="CD21" i="21" s="1"/>
  <c r="X21" i="21"/>
  <c r="AD21" i="21" s="1"/>
  <c r="BY21" i="21" s="1"/>
  <c r="X17" i="21"/>
  <c r="AD17" i="21" s="1"/>
  <c r="BY17" i="21" s="1"/>
  <c r="AS13" i="21"/>
  <c r="AY13" i="21" s="1"/>
  <c r="CB13" i="21" s="1"/>
  <c r="BG9" i="21"/>
  <c r="BM9" i="21" s="1"/>
  <c r="CD9" i="21" s="1"/>
  <c r="AS9" i="21"/>
  <c r="AY9" i="21" s="1"/>
  <c r="CB9" i="21" s="1"/>
  <c r="X5" i="21"/>
  <c r="AD5" i="21" s="1"/>
  <c r="BY5" i="21" s="1"/>
  <c r="AS51" i="21"/>
  <c r="AY51" i="21" s="1"/>
  <c r="CB51" i="21" s="1"/>
  <c r="J51" i="21"/>
  <c r="P51" i="21" s="1"/>
  <c r="BW51" i="21" s="1"/>
  <c r="AZ31" i="21"/>
  <c r="BF31" i="21" s="1"/>
  <c r="CC31" i="21" s="1"/>
  <c r="C30" i="21"/>
  <c r="I30" i="21" s="1"/>
  <c r="BV30" i="21" s="1"/>
  <c r="BG30" i="21"/>
  <c r="BM30" i="21" s="1"/>
  <c r="CD30" i="21" s="1"/>
  <c r="X26" i="21"/>
  <c r="AD26" i="21" s="1"/>
  <c r="BY26" i="21" s="1"/>
  <c r="AS22" i="21"/>
  <c r="AY22" i="21" s="1"/>
  <c r="CB22" i="21" s="1"/>
  <c r="AE18" i="21"/>
  <c r="AK18" i="21" s="1"/>
  <c r="BZ18" i="21" s="1"/>
  <c r="BN10" i="21"/>
  <c r="BT10" i="21" s="1"/>
  <c r="CE10" i="21" s="1"/>
  <c r="J6" i="21"/>
  <c r="P6" i="21" s="1"/>
  <c r="BW6" i="21" s="1"/>
  <c r="Q39" i="21"/>
  <c r="W39" i="21" s="1"/>
  <c r="BX39" i="21" s="1"/>
  <c r="Q27" i="21"/>
  <c r="W27" i="21" s="1"/>
  <c r="BX27" i="21" s="1"/>
  <c r="C27" i="21"/>
  <c r="I27" i="21" s="1"/>
  <c r="BV27" i="21" s="1"/>
  <c r="C23" i="21"/>
  <c r="I23" i="21" s="1"/>
  <c r="BV23" i="21" s="1"/>
  <c r="AE74" i="21"/>
  <c r="AK74" i="21" s="1"/>
  <c r="BZ74" i="21" s="1"/>
  <c r="Q70" i="21"/>
  <c r="W70" i="21" s="1"/>
  <c r="BX70" i="21" s="1"/>
  <c r="Q66" i="21"/>
  <c r="W66" i="21" s="1"/>
  <c r="BX66" i="21" s="1"/>
  <c r="AL66" i="21"/>
  <c r="AR66" i="21" s="1"/>
  <c r="CA66" i="21" s="1"/>
  <c r="C62" i="21"/>
  <c r="I62" i="21" s="1"/>
  <c r="BV62" i="21" s="1"/>
  <c r="X58" i="21"/>
  <c r="AD58" i="21" s="1"/>
  <c r="BY58" i="21" s="1"/>
  <c r="BN54" i="21"/>
  <c r="BT54" i="21" s="1"/>
  <c r="CE54" i="21" s="1"/>
  <c r="X50" i="21"/>
  <c r="AD50" i="21" s="1"/>
  <c r="BY50" i="21" s="1"/>
  <c r="AL46" i="21"/>
  <c r="AR46" i="21" s="1"/>
  <c r="CA46" i="21" s="1"/>
  <c r="C46" i="21"/>
  <c r="I46" i="21" s="1"/>
  <c r="BV46" i="21" s="1"/>
  <c r="BG42" i="21"/>
  <c r="BM42" i="21" s="1"/>
  <c r="CD42" i="21" s="1"/>
  <c r="AL42" i="21"/>
  <c r="AR42" i="21" s="1"/>
  <c r="CA42" i="21" s="1"/>
  <c r="BG38" i="21"/>
  <c r="BM38" i="21" s="1"/>
  <c r="CD38" i="21" s="1"/>
  <c r="X34" i="21"/>
  <c r="AD34" i="21" s="1"/>
  <c r="BY34" i="21" s="1"/>
  <c r="J14" i="21"/>
  <c r="P14" i="21" s="1"/>
  <c r="BW14" i="21" s="1"/>
  <c r="C75" i="21"/>
  <c r="I75" i="21" s="1"/>
  <c r="BV75" i="21" s="1"/>
  <c r="BN75" i="21"/>
  <c r="BT75" i="21" s="1"/>
  <c r="CE75" i="21" s="1"/>
  <c r="AE19" i="21"/>
  <c r="AK19" i="21" s="1"/>
  <c r="BZ19" i="21" s="1"/>
  <c r="BN63" i="21"/>
  <c r="BT63" i="21" s="1"/>
  <c r="CE63" i="21" s="1"/>
  <c r="C63" i="21"/>
  <c r="I63" i="21" s="1"/>
  <c r="BV63" i="21" s="1"/>
  <c r="X59" i="21"/>
  <c r="AD59" i="21" s="1"/>
  <c r="BY59" i="21" s="1"/>
  <c r="BG55" i="21"/>
  <c r="BM55" i="21" s="1"/>
  <c r="CD55" i="21" s="1"/>
  <c r="BN7" i="21"/>
  <c r="BT7" i="21" s="1"/>
  <c r="CE7" i="21" s="1"/>
  <c r="C7" i="21"/>
  <c r="I7" i="21" s="1"/>
  <c r="BV7" i="21" s="1"/>
  <c r="X76" i="21"/>
  <c r="AD76" i="21" s="1"/>
  <c r="BY76" i="21" s="1"/>
  <c r="BN72" i="21"/>
  <c r="BT72" i="21" s="1"/>
  <c r="CE72" i="21" s="1"/>
  <c r="AE68" i="21"/>
  <c r="AK68" i="21" s="1"/>
  <c r="BZ68" i="21" s="1"/>
  <c r="AZ64" i="21"/>
  <c r="BF64" i="21" s="1"/>
  <c r="CC64" i="21" s="1"/>
  <c r="AE60" i="21"/>
  <c r="AK60" i="21" s="1"/>
  <c r="BZ60" i="21" s="1"/>
  <c r="C56" i="21"/>
  <c r="I56" i="21" s="1"/>
  <c r="BV56" i="21" s="1"/>
  <c r="X56" i="21"/>
  <c r="AD56" i="21" s="1"/>
  <c r="BY56" i="21" s="1"/>
  <c r="Q52" i="21"/>
  <c r="W52" i="21" s="1"/>
  <c r="BX52" i="21" s="1"/>
  <c r="AL48" i="21"/>
  <c r="AR48" i="21" s="1"/>
  <c r="CA48" i="21" s="1"/>
  <c r="BG44" i="21"/>
  <c r="BM44" i="21" s="1"/>
  <c r="CD44" i="21" s="1"/>
  <c r="J40" i="21"/>
  <c r="P40" i="21" s="1"/>
  <c r="BW40" i="21" s="1"/>
  <c r="AE36" i="21"/>
  <c r="AK36" i="21" s="1"/>
  <c r="BZ36" i="21" s="1"/>
  <c r="AL32" i="21"/>
  <c r="AR32" i="21" s="1"/>
  <c r="CA32" i="21" s="1"/>
  <c r="J28" i="21"/>
  <c r="P28" i="21" s="1"/>
  <c r="BW28" i="21" s="1"/>
  <c r="Q28" i="21"/>
  <c r="W28" i="21" s="1"/>
  <c r="BX28" i="21" s="1"/>
  <c r="AS24" i="21"/>
  <c r="AY24" i="21" s="1"/>
  <c r="CB24" i="21" s="1"/>
  <c r="Q24" i="21"/>
  <c r="W24" i="21" s="1"/>
  <c r="BX24" i="21" s="1"/>
  <c r="AE20" i="21"/>
  <c r="AK20" i="21" s="1"/>
  <c r="BZ20" i="21" s="1"/>
  <c r="X16" i="21"/>
  <c r="AD16" i="21" s="1"/>
  <c r="BY16" i="21" s="1"/>
  <c r="AE12" i="21"/>
  <c r="AK12" i="21" s="1"/>
  <c r="BZ12" i="21" s="1"/>
  <c r="J8" i="21"/>
  <c r="P8" i="21" s="1"/>
  <c r="BW8" i="21" s="1"/>
  <c r="Q8" i="21"/>
  <c r="W8" i="21" s="1"/>
  <c r="BX8" i="21" s="1"/>
  <c r="Q71" i="21"/>
  <c r="W71" i="21" s="1"/>
  <c r="BX71" i="21" s="1"/>
  <c r="X67" i="21"/>
  <c r="AD67" i="21" s="1"/>
  <c r="BY67" i="21" s="1"/>
  <c r="J47" i="21"/>
  <c r="P47" i="21" s="1"/>
  <c r="BW47" i="21" s="1"/>
  <c r="AE35" i="21"/>
  <c r="AK35" i="21" s="1"/>
  <c r="BZ35" i="21" s="1"/>
  <c r="AS43" i="21"/>
  <c r="AY43" i="21" s="1"/>
  <c r="CB43" i="21" s="1"/>
  <c r="BN15" i="21"/>
  <c r="BT15" i="21" s="1"/>
  <c r="CE15" i="21" s="1"/>
  <c r="X11" i="21"/>
  <c r="AD11" i="21" s="1"/>
  <c r="BY11" i="21" s="1"/>
  <c r="X77" i="21"/>
  <c r="AD77" i="21" s="1"/>
  <c r="BY77" i="21" s="1"/>
  <c r="AS77" i="21"/>
  <c r="AY77" i="21" s="1"/>
  <c r="CB77" i="21" s="1"/>
  <c r="BG73" i="21"/>
  <c r="BM73" i="21" s="1"/>
  <c r="CD73" i="21" s="1"/>
  <c r="AE73" i="21"/>
  <c r="AK73" i="21" s="1"/>
  <c r="BZ73" i="21" s="1"/>
  <c r="AS69" i="21"/>
  <c r="AY69" i="21" s="1"/>
  <c r="CB69" i="21" s="1"/>
  <c r="J65" i="21"/>
  <c r="P65" i="21" s="1"/>
  <c r="BW65" i="21" s="1"/>
  <c r="AE61" i="21"/>
  <c r="AK61" i="21" s="1"/>
  <c r="BZ61" i="21" s="1"/>
  <c r="AE57" i="21"/>
  <c r="AK57" i="21" s="1"/>
  <c r="BZ57" i="21" s="1"/>
  <c r="AS53" i="21"/>
  <c r="AY53" i="21" s="1"/>
  <c r="CB53" i="21" s="1"/>
  <c r="BG53" i="21"/>
  <c r="BM53" i="21" s="1"/>
  <c r="CD53" i="21" s="1"/>
  <c r="X49" i="21"/>
  <c r="AD49" i="21" s="1"/>
  <c r="BY49" i="21" s="1"/>
  <c r="AE49" i="21"/>
  <c r="AK49" i="21" s="1"/>
  <c r="BZ49" i="21" s="1"/>
  <c r="AS45" i="21"/>
  <c r="AY45" i="21" s="1"/>
  <c r="CB45" i="21" s="1"/>
  <c r="X41" i="21"/>
  <c r="AD41" i="21" s="1"/>
  <c r="BY41" i="21" s="1"/>
  <c r="J37" i="21"/>
  <c r="P37" i="21" s="1"/>
  <c r="BW37" i="21" s="1"/>
  <c r="J33" i="21"/>
  <c r="P33" i="21" s="1"/>
  <c r="BW33" i="21" s="1"/>
  <c r="AS29" i="21"/>
  <c r="AY29" i="21" s="1"/>
  <c r="CB29" i="21" s="1"/>
  <c r="AL25" i="21"/>
  <c r="AR25" i="21" s="1"/>
  <c r="CA25" i="21" s="1"/>
  <c r="AE21" i="21"/>
  <c r="AK21" i="21" s="1"/>
  <c r="BZ21" i="21" s="1"/>
  <c r="BN21" i="21"/>
  <c r="BT21" i="21" s="1"/>
  <c r="CE21" i="21" s="1"/>
  <c r="AS17" i="21"/>
  <c r="AY17" i="21" s="1"/>
  <c r="CB17" i="21" s="1"/>
  <c r="AL17" i="21"/>
  <c r="AR17" i="21" s="1"/>
  <c r="CA17" i="21" s="1"/>
  <c r="AE13" i="21"/>
  <c r="AK13" i="21" s="1"/>
  <c r="BZ13" i="21" s="1"/>
  <c r="AL9" i="21"/>
  <c r="AR9" i="21" s="1"/>
  <c r="CA9" i="21" s="1"/>
  <c r="Q9" i="21"/>
  <c r="W9" i="21" s="1"/>
  <c r="BX9" i="21" s="1"/>
  <c r="Q5" i="21"/>
  <c r="W5" i="21" s="1"/>
  <c r="BX5" i="21" s="1"/>
  <c r="BN5" i="21"/>
  <c r="BT5" i="21" s="1"/>
  <c r="CE5" i="21" s="1"/>
  <c r="BN51" i="21"/>
  <c r="BT51" i="21" s="1"/>
  <c r="CE51" i="21" s="1"/>
  <c r="X51" i="21"/>
  <c r="AD51" i="21" s="1"/>
  <c r="BY51" i="21" s="1"/>
  <c r="C31" i="21"/>
  <c r="I31" i="21" s="1"/>
  <c r="BV31" i="21" s="1"/>
  <c r="AS30" i="21"/>
  <c r="AY30" i="21" s="1"/>
  <c r="CB30" i="21" s="1"/>
  <c r="AE30" i="21"/>
  <c r="AK30" i="21" s="1"/>
  <c r="BZ30" i="21" s="1"/>
  <c r="Q26" i="21"/>
  <c r="W26" i="21" s="1"/>
  <c r="BX26" i="21" s="1"/>
  <c r="AL26" i="21"/>
  <c r="AR26" i="21" s="1"/>
  <c r="CA26" i="21" s="1"/>
  <c r="AL22" i="21"/>
  <c r="AR22" i="21" s="1"/>
  <c r="CA22" i="21" s="1"/>
  <c r="X18" i="21"/>
  <c r="AD18" i="21" s="1"/>
  <c r="BY18" i="21" s="1"/>
  <c r="BG10" i="21"/>
  <c r="BM10" i="21" s="1"/>
  <c r="CD10" i="21" s="1"/>
  <c r="AZ6" i="21"/>
  <c r="BF6" i="21" s="1"/>
  <c r="CC6" i="21" s="1"/>
  <c r="AZ39" i="21"/>
  <c r="BF39" i="21" s="1"/>
  <c r="CC39" i="21" s="1"/>
  <c r="AZ27" i="21"/>
  <c r="BF27" i="21" s="1"/>
  <c r="CC27" i="21" s="1"/>
  <c r="J23" i="21"/>
  <c r="P23" i="21" s="1"/>
  <c r="BW23" i="21" s="1"/>
  <c r="AS23" i="21"/>
  <c r="AY23" i="21" s="1"/>
  <c r="CB23" i="21" s="1"/>
  <c r="AL74" i="21"/>
  <c r="AR74" i="21" s="1"/>
  <c r="CA74" i="21" s="1"/>
  <c r="X70" i="21"/>
  <c r="AD70" i="21" s="1"/>
  <c r="BY70" i="21" s="1"/>
  <c r="BN70" i="21"/>
  <c r="BT70" i="21" s="1"/>
  <c r="CE70" i="21" s="1"/>
  <c r="AZ66" i="21"/>
  <c r="BF66" i="21" s="1"/>
  <c r="CC66" i="21" s="1"/>
  <c r="BN66" i="21"/>
  <c r="BT66" i="21" s="1"/>
  <c r="CE66" i="21" s="1"/>
  <c r="J62" i="21"/>
  <c r="P62" i="21" s="1"/>
  <c r="BW62" i="21" s="1"/>
  <c r="X62" i="21"/>
  <c r="AD62" i="21" s="1"/>
  <c r="BY62" i="21" s="1"/>
  <c r="C58" i="21"/>
  <c r="I58" i="21" s="1"/>
  <c r="BV58" i="21" s="1"/>
  <c r="AS54" i="21"/>
  <c r="AY54" i="21" s="1"/>
  <c r="CB54" i="21" s="1"/>
  <c r="AZ50" i="21"/>
  <c r="BF50" i="21" s="1"/>
  <c r="CC50" i="21" s="1"/>
  <c r="AZ46" i="21"/>
  <c r="BF46" i="21" s="1"/>
  <c r="CC46" i="21" s="1"/>
  <c r="Q42" i="21"/>
  <c r="W42" i="21" s="1"/>
  <c r="BX42" i="21" s="1"/>
  <c r="AE42" i="21"/>
  <c r="AK42" i="21" s="1"/>
  <c r="BZ42" i="21" s="1"/>
  <c r="BN38" i="21"/>
  <c r="BT38" i="21" s="1"/>
  <c r="CE38" i="21" s="1"/>
  <c r="AL38" i="21"/>
  <c r="AR38" i="21" s="1"/>
  <c r="CA38" i="21" s="1"/>
  <c r="BN34" i="21"/>
  <c r="BT34" i="21" s="1"/>
  <c r="CE34" i="21" s="1"/>
  <c r="AL14" i="21"/>
  <c r="AR14" i="21" s="1"/>
  <c r="CA14" i="21" s="1"/>
  <c r="J75" i="21"/>
  <c r="P75" i="21" s="1"/>
  <c r="BW75" i="21" s="1"/>
  <c r="AL19" i="21"/>
  <c r="AR19" i="21" s="1"/>
  <c r="CA19" i="21" s="1"/>
  <c r="X19" i="21"/>
  <c r="AD19" i="21" s="1"/>
  <c r="BY19" i="21" s="1"/>
  <c r="Q63" i="21"/>
  <c r="W63" i="21" s="1"/>
  <c r="BX63" i="21" s="1"/>
  <c r="AE59" i="21"/>
  <c r="AK59" i="21" s="1"/>
  <c r="BZ59" i="21" s="1"/>
  <c r="AZ55" i="21"/>
  <c r="BF55" i="21" s="1"/>
  <c r="CC55" i="21" s="1"/>
  <c r="AE7" i="21"/>
  <c r="AK7" i="21" s="1"/>
  <c r="BZ7" i="21" s="1"/>
  <c r="AZ7" i="21"/>
  <c r="BF7" i="21" s="1"/>
  <c r="CC7" i="21" s="1"/>
  <c r="Q76" i="21"/>
  <c r="W76" i="21" s="1"/>
  <c r="BX76" i="21" s="1"/>
  <c r="X72" i="21"/>
  <c r="AD72" i="21" s="1"/>
  <c r="BY72" i="21" s="1"/>
  <c r="AL68" i="21"/>
  <c r="AR68" i="21" s="1"/>
  <c r="CA68" i="21" s="1"/>
  <c r="BN64" i="21"/>
  <c r="BT64" i="21" s="1"/>
  <c r="CE64" i="21" s="1"/>
  <c r="AS60" i="21"/>
  <c r="AY60" i="21" s="1"/>
  <c r="CB60" i="21" s="1"/>
  <c r="Q56" i="21"/>
  <c r="W56" i="21" s="1"/>
  <c r="BX56" i="21" s="1"/>
  <c r="AS52" i="21"/>
  <c r="AY52" i="21" s="1"/>
  <c r="CB52" i="21" s="1"/>
  <c r="C52" i="21"/>
  <c r="I52" i="21" s="1"/>
  <c r="BV52" i="21" s="1"/>
  <c r="AE48" i="21"/>
  <c r="AK48" i="21" s="1"/>
  <c r="BZ48" i="21" s="1"/>
  <c r="Q44" i="21"/>
  <c r="W44" i="21" s="1"/>
  <c r="BX44" i="21" s="1"/>
  <c r="AL40" i="21"/>
  <c r="AR40" i="21" s="1"/>
  <c r="CA40" i="21" s="1"/>
  <c r="Q36" i="21"/>
  <c r="W36" i="21" s="1"/>
  <c r="BX36" i="21" s="1"/>
  <c r="J32" i="21"/>
  <c r="P32" i="21" s="1"/>
  <c r="BW32" i="21" s="1"/>
  <c r="AL28" i="21"/>
  <c r="AR28" i="21" s="1"/>
  <c r="CA28" i="21" s="1"/>
  <c r="AZ24" i="21"/>
  <c r="BF24" i="21" s="1"/>
  <c r="CC24" i="21" s="1"/>
  <c r="BG24" i="21"/>
  <c r="BM24" i="21" s="1"/>
  <c r="CD24" i="21" s="1"/>
  <c r="BN20" i="21"/>
  <c r="BT20" i="21" s="1"/>
  <c r="CE20" i="21" s="1"/>
  <c r="Q20" i="21"/>
  <c r="W20" i="21" s="1"/>
  <c r="BX20" i="21" s="1"/>
  <c r="BG16" i="21"/>
  <c r="BM16" i="21" s="1"/>
  <c r="CD16" i="21" s="1"/>
  <c r="Q16" i="21"/>
  <c r="W16" i="21" s="1"/>
  <c r="BX16" i="21" s="1"/>
  <c r="BN12" i="21"/>
  <c r="BT12" i="21" s="1"/>
  <c r="CE12" i="21" s="1"/>
  <c r="AL8" i="21"/>
  <c r="AR8" i="21" s="1"/>
  <c r="CA8" i="21" s="1"/>
  <c r="BN71" i="21"/>
  <c r="BT71" i="21" s="1"/>
  <c r="CE71" i="21" s="1"/>
  <c r="BN67" i="21"/>
  <c r="BT67" i="21" s="1"/>
  <c r="CE67" i="21" s="1"/>
  <c r="C47" i="21"/>
  <c r="I47" i="21" s="1"/>
  <c r="BV47" i="21" s="1"/>
  <c r="BN35" i="21"/>
  <c r="BT35" i="21" s="1"/>
  <c r="CE35" i="21" s="1"/>
  <c r="BG35" i="21"/>
  <c r="BM35" i="21" s="1"/>
  <c r="CD35" i="21" s="1"/>
  <c r="AE43" i="21"/>
  <c r="AK43" i="21" s="1"/>
  <c r="BZ43" i="21" s="1"/>
  <c r="J15" i="21"/>
  <c r="P15" i="21" s="1"/>
  <c r="BW15" i="21" s="1"/>
  <c r="Q11" i="21"/>
  <c r="W11" i="21" s="1"/>
  <c r="BX11" i="21" s="1"/>
  <c r="AZ77" i="21"/>
  <c r="BF77" i="21" s="1"/>
  <c r="CC77" i="21" s="1"/>
  <c r="J77" i="21"/>
  <c r="P77" i="21" s="1"/>
  <c r="BW77" i="21" s="1"/>
  <c r="AZ73" i="21"/>
  <c r="BF73" i="21" s="1"/>
  <c r="CC73" i="21" s="1"/>
  <c r="BN69" i="21"/>
  <c r="BT69" i="21" s="1"/>
  <c r="CE69" i="21" s="1"/>
  <c r="AS65" i="21"/>
  <c r="AY65" i="21" s="1"/>
  <c r="CB65" i="21" s="1"/>
  <c r="BG61" i="21"/>
  <c r="BM61" i="21" s="1"/>
  <c r="CD61" i="21" s="1"/>
  <c r="BG57" i="21"/>
  <c r="BM57" i="21" s="1"/>
  <c r="CD57" i="21" s="1"/>
  <c r="BN53" i="21"/>
  <c r="BT53" i="21" s="1"/>
  <c r="CE53" i="21" s="1"/>
  <c r="AS49" i="21"/>
  <c r="AY49" i="21" s="1"/>
  <c r="CB49" i="21" s="1"/>
  <c r="J49" i="21"/>
  <c r="P49" i="21" s="1"/>
  <c r="BW49" i="21" s="1"/>
  <c r="BN45" i="21"/>
  <c r="BT45" i="21" s="1"/>
  <c r="CE45" i="21" s="1"/>
  <c r="C45" i="21"/>
  <c r="I45" i="21" s="1"/>
  <c r="BV45" i="21" s="1"/>
  <c r="J41" i="21"/>
  <c r="P41" i="21" s="1"/>
  <c r="BW41" i="21" s="1"/>
  <c r="Q37" i="21"/>
  <c r="W37" i="21" s="1"/>
  <c r="BX37" i="21" s="1"/>
  <c r="Q33" i="21"/>
  <c r="W33" i="21" s="1"/>
  <c r="BX33" i="21" s="1"/>
  <c r="AE29" i="21"/>
  <c r="AK29" i="21" s="1"/>
  <c r="BZ29" i="21" s="1"/>
  <c r="AE25" i="21"/>
  <c r="AK25" i="21" s="1"/>
  <c r="BZ25" i="21" s="1"/>
  <c r="AL21" i="21"/>
  <c r="AR21" i="21" s="1"/>
  <c r="CA21" i="21" s="1"/>
  <c r="J17" i="21"/>
  <c r="P17" i="21" s="1"/>
  <c r="BW17" i="21" s="1"/>
  <c r="AZ17" i="21"/>
  <c r="BF17" i="21" s="1"/>
  <c r="CC17" i="21" s="1"/>
  <c r="X13" i="21"/>
  <c r="AD13" i="21" s="1"/>
  <c r="BY13" i="21" s="1"/>
  <c r="J9" i="21"/>
  <c r="P9" i="21" s="1"/>
  <c r="BW9" i="21" s="1"/>
  <c r="AL5" i="21"/>
  <c r="AR5" i="21" s="1"/>
  <c r="CA5" i="21" s="1"/>
  <c r="C5" i="21"/>
  <c r="I5" i="21" s="1"/>
  <c r="BV5" i="21" s="1"/>
  <c r="BG51" i="21"/>
  <c r="BM51" i="21" s="1"/>
  <c r="CD51" i="21" s="1"/>
  <c r="BG31" i="21"/>
  <c r="BM31" i="21" s="1"/>
  <c r="CD31" i="21" s="1"/>
  <c r="J30" i="21"/>
  <c r="P30" i="21" s="1"/>
  <c r="BW30" i="21" s="1"/>
  <c r="BG26" i="21"/>
  <c r="BM26" i="21" s="1"/>
  <c r="CD26" i="21" s="1"/>
  <c r="C26" i="21"/>
  <c r="I26" i="21" s="1"/>
  <c r="BV26" i="21" s="1"/>
  <c r="AE22" i="21"/>
  <c r="AK22" i="21" s="1"/>
  <c r="BZ22" i="21" s="1"/>
  <c r="J22" i="21"/>
  <c r="P22" i="21" s="1"/>
  <c r="BW22" i="21" s="1"/>
  <c r="BN18" i="21"/>
  <c r="BT18" i="21" s="1"/>
  <c r="CE18" i="21" s="1"/>
  <c r="AE10" i="21"/>
  <c r="AK10" i="21" s="1"/>
  <c r="BZ10" i="21" s="1"/>
  <c r="C10" i="21"/>
  <c r="I10" i="21" s="1"/>
  <c r="BV10" i="21" s="1"/>
  <c r="AL6" i="21"/>
  <c r="AR6" i="21" s="1"/>
  <c r="CA6" i="21" s="1"/>
  <c r="AL39" i="21"/>
  <c r="AR39" i="21" s="1"/>
  <c r="CA39" i="21" s="1"/>
  <c r="AE39" i="21"/>
  <c r="AK39" i="21" s="1"/>
  <c r="BZ39" i="21" s="1"/>
  <c r="J27" i="21"/>
  <c r="P27" i="21" s="1"/>
  <c r="BW27" i="21" s="1"/>
  <c r="AL23" i="21"/>
  <c r="AR23" i="21" s="1"/>
  <c r="CA23" i="21" s="1"/>
  <c r="AZ23" i="21"/>
  <c r="BF23" i="21" s="1"/>
  <c r="CC23" i="21" s="1"/>
  <c r="X74" i="21"/>
  <c r="AD74" i="21" s="1"/>
  <c r="BY74" i="21" s="1"/>
  <c r="AS74" i="21"/>
  <c r="AY74" i="21" s="1"/>
  <c r="CB74" i="21" s="1"/>
  <c r="J70" i="21"/>
  <c r="P70" i="21" s="1"/>
  <c r="BW70" i="21" s="1"/>
  <c r="AZ70" i="21"/>
  <c r="BF70" i="21" s="1"/>
  <c r="CC70" i="21" s="1"/>
  <c r="BG66" i="21"/>
  <c r="BM66" i="21" s="1"/>
  <c r="CD66" i="21" s="1"/>
  <c r="AE62" i="21"/>
  <c r="AK62" i="21" s="1"/>
  <c r="BZ62" i="21" s="1"/>
  <c r="BN62" i="21"/>
  <c r="BT62" i="21" s="1"/>
  <c r="CE62" i="21" s="1"/>
  <c r="Q58" i="21"/>
  <c r="W58" i="21" s="1"/>
  <c r="BX58" i="21" s="1"/>
  <c r="J58" i="21"/>
  <c r="P58" i="21" s="1"/>
  <c r="BW58" i="21" s="1"/>
  <c r="C54" i="21"/>
  <c r="I54" i="21" s="1"/>
  <c r="BV54" i="21" s="1"/>
  <c r="AS50" i="21"/>
  <c r="AY50" i="21" s="1"/>
  <c r="CB50" i="21" s="1"/>
  <c r="BG46" i="21"/>
  <c r="BM46" i="21" s="1"/>
  <c r="CD46" i="21" s="1"/>
  <c r="J42" i="21"/>
  <c r="P42" i="21" s="1"/>
  <c r="BW42" i="21" s="1"/>
  <c r="AS38" i="21"/>
  <c r="AY38" i="21" s="1"/>
  <c r="CB38" i="21" s="1"/>
  <c r="J38" i="21"/>
  <c r="P38" i="21" s="1"/>
  <c r="BW38" i="21" s="1"/>
  <c r="AE34" i="21"/>
  <c r="AK34" i="21" s="1"/>
  <c r="BZ34" i="21" s="1"/>
  <c r="C34" i="21"/>
  <c r="I34" i="21" s="1"/>
  <c r="BV34" i="21" s="1"/>
  <c r="AZ14" i="21"/>
  <c r="BF14" i="21" s="1"/>
  <c r="CC14" i="21" s="1"/>
  <c r="AL75" i="21"/>
  <c r="AR75" i="21" s="1"/>
  <c r="CA75" i="21" s="1"/>
  <c r="BN19" i="21"/>
  <c r="BT19" i="21" s="1"/>
  <c r="CE19" i="21" s="1"/>
  <c r="C19" i="21"/>
  <c r="I19" i="21" s="1"/>
  <c r="BV19" i="21" s="1"/>
  <c r="AS63" i="21"/>
  <c r="AY63" i="21" s="1"/>
  <c r="CB63" i="21" s="1"/>
  <c r="AZ59" i="21"/>
  <c r="BF59" i="21" s="1"/>
  <c r="CC59" i="21" s="1"/>
  <c r="AE55" i="21"/>
  <c r="AK55" i="21" s="1"/>
  <c r="BZ55" i="21" s="1"/>
  <c r="AL7" i="21"/>
  <c r="AR7" i="21" s="1"/>
  <c r="CA7" i="21" s="1"/>
  <c r="BG76" i="21"/>
  <c r="BM76" i="21" s="1"/>
  <c r="CD76" i="21" s="1"/>
  <c r="AL72" i="21"/>
  <c r="AR72" i="21" s="1"/>
  <c r="CA72" i="21" s="1"/>
  <c r="BG68" i="21"/>
  <c r="BM68" i="21" s="1"/>
  <c r="CD68" i="21" s="1"/>
  <c r="J68" i="21"/>
  <c r="P68" i="21" s="1"/>
  <c r="BW68" i="21" s="1"/>
  <c r="X64" i="21"/>
  <c r="AD64" i="21" s="1"/>
  <c r="BY64" i="21" s="1"/>
  <c r="X60" i="21"/>
  <c r="AD60" i="21" s="1"/>
  <c r="BY60" i="21" s="1"/>
  <c r="AL56" i="21"/>
  <c r="AR56" i="21" s="1"/>
  <c r="CA56" i="21" s="1"/>
  <c r="AL52" i="21"/>
  <c r="AR52" i="21" s="1"/>
  <c r="CA52" i="21" s="1"/>
  <c r="J52" i="21"/>
  <c r="P52" i="21" s="1"/>
  <c r="BW52" i="21" s="1"/>
  <c r="C48" i="21"/>
  <c r="I48" i="21" s="1"/>
  <c r="BV48" i="21" s="1"/>
  <c r="J48" i="21"/>
  <c r="P48" i="21" s="1"/>
  <c r="BW48" i="21" s="1"/>
  <c r="BN44" i="21"/>
  <c r="BT44" i="21" s="1"/>
  <c r="CE44" i="21" s="1"/>
  <c r="AZ40" i="21"/>
  <c r="BF40" i="21" s="1"/>
  <c r="CC40" i="21" s="1"/>
  <c r="BN36" i="21"/>
  <c r="BT36" i="21" s="1"/>
  <c r="CE36" i="21" s="1"/>
  <c r="BN32" i="21"/>
  <c r="BT32" i="21" s="1"/>
  <c r="CE32" i="21" s="1"/>
  <c r="AE28" i="21"/>
  <c r="AK28" i="21" s="1"/>
  <c r="BZ28" i="21" s="1"/>
  <c r="AE24" i="21"/>
  <c r="AK24" i="21" s="1"/>
  <c r="BZ24" i="21" s="1"/>
  <c r="C20" i="21"/>
  <c r="I20" i="21" s="1"/>
  <c r="BV20" i="21" s="1"/>
  <c r="AZ20" i="21"/>
  <c r="BF20" i="21" s="1"/>
  <c r="CC20" i="21" s="1"/>
  <c r="J16" i="21"/>
  <c r="P16" i="21" s="1"/>
  <c r="BW16" i="21" s="1"/>
  <c r="AS16" i="21"/>
  <c r="AY16" i="21" s="1"/>
  <c r="CB16" i="21" s="1"/>
  <c r="C12" i="21"/>
  <c r="I12" i="21" s="1"/>
  <c r="BV12" i="21" s="1"/>
  <c r="BG8" i="21"/>
  <c r="BM8" i="21" s="1"/>
  <c r="CD8" i="21" s="1"/>
  <c r="J71" i="21"/>
  <c r="P71" i="21" s="1"/>
  <c r="BW71" i="21" s="1"/>
  <c r="AE67" i="21"/>
  <c r="AK67" i="21" s="1"/>
  <c r="BZ67" i="21" s="1"/>
  <c r="AL47" i="21"/>
  <c r="AR47" i="21" s="1"/>
  <c r="CA47" i="21" s="1"/>
  <c r="BG47" i="21"/>
  <c r="BM47" i="21" s="1"/>
  <c r="CD47" i="21" s="1"/>
  <c r="AS35" i="21"/>
  <c r="AY35" i="21" s="1"/>
  <c r="CB35" i="21" s="1"/>
  <c r="X35" i="21"/>
  <c r="AD35" i="21" s="1"/>
  <c r="BY35" i="21" s="1"/>
  <c r="C43" i="21"/>
  <c r="I43" i="21" s="1"/>
  <c r="BV43" i="21" s="1"/>
  <c r="AS15" i="21"/>
  <c r="AY15" i="21" s="1"/>
  <c r="CB15" i="21" s="1"/>
  <c r="AZ11" i="21"/>
  <c r="BF11" i="21" s="1"/>
  <c r="CC11" i="21" s="1"/>
  <c r="C11" i="21"/>
  <c r="I11" i="21" s="1"/>
  <c r="BV11" i="21" s="1"/>
  <c r="BG77" i="21"/>
  <c r="BM77" i="21" s="1"/>
  <c r="CD77" i="21" s="1"/>
  <c r="C73" i="21"/>
  <c r="I73" i="21" s="1"/>
  <c r="BV73" i="21" s="1"/>
  <c r="AE69" i="21"/>
  <c r="AK69" i="21" s="1"/>
  <c r="BZ69" i="21" s="1"/>
  <c r="BN65" i="21"/>
  <c r="BT65" i="21" s="1"/>
  <c r="CE65" i="21" s="1"/>
  <c r="AS61" i="21"/>
  <c r="AY61" i="21" s="1"/>
  <c r="CB61" i="21" s="1"/>
  <c r="X57" i="21"/>
  <c r="AD57" i="21" s="1"/>
  <c r="BY57" i="21" s="1"/>
  <c r="AZ53" i="21"/>
  <c r="BF53" i="21" s="1"/>
  <c r="CC53" i="21" s="1"/>
  <c r="C49" i="21"/>
  <c r="I49" i="21" s="1"/>
  <c r="BV49" i="21" s="1"/>
  <c r="BG45" i="21"/>
  <c r="BM45" i="21" s="1"/>
  <c r="CD45" i="21" s="1"/>
  <c r="AZ45" i="21"/>
  <c r="BF45" i="21" s="1"/>
  <c r="CC45" i="21" s="1"/>
  <c r="AE41" i="21"/>
  <c r="AK41" i="21" s="1"/>
  <c r="BZ41" i="21" s="1"/>
  <c r="Q41" i="21"/>
  <c r="W41" i="21" s="1"/>
  <c r="BX41" i="21" s="1"/>
  <c r="AL37" i="21"/>
  <c r="AR37" i="21" s="1"/>
  <c r="CA37" i="21" s="1"/>
  <c r="X33" i="21"/>
  <c r="AD33" i="21" s="1"/>
  <c r="BY33" i="21" s="1"/>
  <c r="BN29" i="21"/>
  <c r="BT29" i="21" s="1"/>
  <c r="CE29" i="21" s="1"/>
  <c r="X25" i="21"/>
  <c r="AD25" i="21" s="1"/>
  <c r="BY25" i="21" s="1"/>
  <c r="Q21" i="21"/>
  <c r="W21" i="21" s="1"/>
  <c r="BX21" i="21" s="1"/>
  <c r="AE17" i="21"/>
  <c r="AK17" i="21" s="1"/>
  <c r="BZ17" i="21" s="1"/>
  <c r="BG13" i="21"/>
  <c r="BM13" i="21" s="1"/>
  <c r="CD13" i="21" s="1"/>
  <c r="C9" i="21"/>
  <c r="I9" i="21" s="1"/>
  <c r="BV9" i="21" s="1"/>
  <c r="AS5" i="21"/>
  <c r="AY5" i="21" s="1"/>
  <c r="CB5" i="21" s="1"/>
  <c r="AZ51" i="21"/>
  <c r="BF51" i="21" s="1"/>
  <c r="CC51" i="21" s="1"/>
  <c r="X31" i="21"/>
  <c r="AD31" i="21" s="1"/>
  <c r="BY31" i="21" s="1"/>
  <c r="X30" i="21"/>
  <c r="AD30" i="21" s="1"/>
  <c r="BY30" i="21" s="1"/>
  <c r="BN26" i="21"/>
  <c r="BT26" i="21" s="1"/>
  <c r="CE26" i="21" s="1"/>
  <c r="BG22" i="21"/>
  <c r="BM22" i="21" s="1"/>
  <c r="CD22" i="21" s="1"/>
  <c r="Q22" i="21"/>
  <c r="W22" i="21" s="1"/>
  <c r="BX22" i="21" s="1"/>
  <c r="BG18" i="21"/>
  <c r="BM18" i="21" s="1"/>
  <c r="CD18" i="21" s="1"/>
  <c r="J18" i="21"/>
  <c r="P18" i="21" s="1"/>
  <c r="BW18" i="21" s="1"/>
  <c r="X10" i="21"/>
  <c r="AD10" i="21" s="1"/>
  <c r="BY10" i="21" s="1"/>
  <c r="J10" i="21"/>
  <c r="P10" i="21" s="1"/>
  <c r="BW10" i="21" s="1"/>
  <c r="Q6" i="21"/>
  <c r="W6" i="21" s="1"/>
  <c r="BX6" i="21" s="1"/>
  <c r="J39" i="21"/>
  <c r="P39" i="21" s="1"/>
  <c r="BW39" i="21" s="1"/>
  <c r="AS39" i="21"/>
  <c r="AY39" i="21" s="1"/>
  <c r="CB39" i="21" s="1"/>
  <c r="AE27" i="21"/>
  <c r="AK27" i="21" s="1"/>
  <c r="BZ27" i="21" s="1"/>
  <c r="Q23" i="21"/>
  <c r="W23" i="21" s="1"/>
  <c r="BX23" i="21" s="1"/>
  <c r="C74" i="21"/>
  <c r="I74" i="21" s="1"/>
  <c r="BV74" i="21" s="1"/>
  <c r="J74" i="21"/>
  <c r="P74" i="21" s="1"/>
  <c r="BW74" i="21" s="1"/>
  <c r="AS70" i="21"/>
  <c r="AY70" i="21" s="1"/>
  <c r="CB70" i="21" s="1"/>
  <c r="C66" i="21"/>
  <c r="I66" i="21" s="1"/>
  <c r="BV66" i="21" s="1"/>
  <c r="AL62" i="21"/>
  <c r="AR62" i="21" s="1"/>
  <c r="CA62" i="21" s="1"/>
  <c r="BG58" i="21"/>
  <c r="BM58" i="21" s="1"/>
  <c r="CD58" i="21" s="1"/>
  <c r="BN58" i="21"/>
  <c r="BT58" i="21" s="1"/>
  <c r="CE58" i="21" s="1"/>
  <c r="AZ54" i="21"/>
  <c r="BF54" i="21" s="1"/>
  <c r="CC54" i="21" s="1"/>
  <c r="AL50" i="21"/>
  <c r="AR50" i="21" s="1"/>
  <c r="CA50" i="21" s="1"/>
  <c r="X46" i="21"/>
  <c r="AD46" i="21" s="1"/>
  <c r="BY46" i="21" s="1"/>
  <c r="X42" i="21"/>
  <c r="AD42" i="21" s="1"/>
  <c r="BY42" i="21" s="1"/>
  <c r="AZ38" i="21"/>
  <c r="BF38" i="21" s="1"/>
  <c r="CC38" i="21" s="1"/>
  <c r="AZ34" i="21"/>
  <c r="BF34" i="21" s="1"/>
  <c r="CC34" i="21" s="1"/>
  <c r="AS34" i="21"/>
  <c r="AY34" i="21" s="1"/>
  <c r="CB34" i="21" s="1"/>
  <c r="AS14" i="21"/>
  <c r="AY14" i="21" s="1"/>
  <c r="CB14" i="21" s="1"/>
  <c r="AS75" i="21"/>
  <c r="AY75" i="21" s="1"/>
  <c r="CB75" i="21" s="1"/>
  <c r="AS19" i="21"/>
  <c r="AY19" i="21" s="1"/>
  <c r="CB19" i="21" s="1"/>
  <c r="AL63" i="21"/>
  <c r="AR63" i="21" s="1"/>
  <c r="CA63" i="21" s="1"/>
  <c r="BG59" i="21"/>
  <c r="BM59" i="21" s="1"/>
  <c r="CD59" i="21" s="1"/>
  <c r="AL55" i="21"/>
  <c r="AR55" i="21" s="1"/>
  <c r="CA55" i="21" s="1"/>
  <c r="J7" i="21"/>
  <c r="P7" i="21" s="1"/>
  <c r="BW7" i="21" s="1"/>
  <c r="C76" i="21"/>
  <c r="I76" i="21" s="1"/>
  <c r="BV76" i="21" s="1"/>
  <c r="Q72" i="21"/>
  <c r="W72" i="21" s="1"/>
  <c r="BX72" i="21" s="1"/>
  <c r="BG72" i="21"/>
  <c r="BM72" i="21" s="1"/>
  <c r="CD72" i="21" s="1"/>
  <c r="Q68" i="21"/>
  <c r="W68" i="21" s="1"/>
  <c r="BX68" i="21" s="1"/>
  <c r="X68" i="21"/>
  <c r="AD68" i="21" s="1"/>
  <c r="BY68" i="21" s="1"/>
  <c r="C64" i="21"/>
  <c r="I64" i="21" s="1"/>
  <c r="BV64" i="21" s="1"/>
  <c r="Q60" i="21"/>
  <c r="W60" i="21" s="1"/>
  <c r="BX60" i="21" s="1"/>
  <c r="BG56" i="21"/>
  <c r="BM56" i="21" s="1"/>
  <c r="CD56" i="21" s="1"/>
  <c r="AZ52" i="21"/>
  <c r="BF52" i="21" s="1"/>
  <c r="CC52" i="21" s="1"/>
  <c r="AS48" i="21"/>
  <c r="AY48" i="21" s="1"/>
  <c r="CB48" i="21" s="1"/>
  <c r="Q48" i="21"/>
  <c r="W48" i="21" s="1"/>
  <c r="BX48" i="21" s="1"/>
  <c r="AL44" i="21"/>
  <c r="AR44" i="21" s="1"/>
  <c r="CA44" i="21" s="1"/>
  <c r="AS44" i="21"/>
  <c r="AY44" i="21" s="1"/>
  <c r="CB44" i="21" s="1"/>
  <c r="X40" i="21"/>
  <c r="AD40" i="21" s="1"/>
  <c r="BY40" i="21" s="1"/>
  <c r="X36" i="21"/>
  <c r="AD36" i="21" s="1"/>
  <c r="BY36" i="21" s="1"/>
  <c r="BG32" i="21"/>
  <c r="BM32" i="21" s="1"/>
  <c r="CD32" i="21" s="1"/>
  <c r="BN28" i="21"/>
  <c r="BT28" i="21" s="1"/>
  <c r="CE28" i="21" s="1"/>
  <c r="X24" i="21"/>
  <c r="AD24" i="21" s="1"/>
  <c r="BY24" i="21" s="1"/>
  <c r="BG20" i="21"/>
  <c r="BM20" i="21" s="1"/>
  <c r="CD20" i="21" s="1"/>
  <c r="C16" i="21"/>
  <c r="I16" i="21" s="1"/>
  <c r="BV16" i="21" s="1"/>
  <c r="Q12" i="21"/>
  <c r="W12" i="21" s="1"/>
  <c r="BX12" i="21" s="1"/>
  <c r="AS8" i="21"/>
  <c r="AY8" i="21" s="1"/>
  <c r="CB8" i="21" s="1"/>
  <c r="AE71" i="21"/>
  <c r="AK71" i="21" s="1"/>
  <c r="BZ71" i="21" s="1"/>
  <c r="AL67" i="21"/>
  <c r="AR67" i="21" s="1"/>
  <c r="CA67" i="21" s="1"/>
  <c r="AS47" i="21"/>
  <c r="AY47" i="21" s="1"/>
  <c r="CB47" i="21" s="1"/>
  <c r="X47" i="21"/>
  <c r="AD47" i="21" s="1"/>
  <c r="BY47" i="21" s="1"/>
  <c r="AL35" i="21"/>
  <c r="AR35" i="21" s="1"/>
  <c r="CA35" i="21" s="1"/>
  <c r="X43" i="21"/>
  <c r="AD43" i="21" s="1"/>
  <c r="BY43" i="21" s="1"/>
  <c r="AZ43" i="21"/>
  <c r="BF43" i="21" s="1"/>
  <c r="CC43" i="21" s="1"/>
  <c r="X15" i="21"/>
  <c r="AD15" i="21" s="1"/>
  <c r="BY15" i="21" s="1"/>
  <c r="AL11" i="21"/>
  <c r="AR11" i="21" s="1"/>
  <c r="CA11" i="21" s="1"/>
  <c r="AE11" i="21"/>
  <c r="AK11" i="21" s="1"/>
  <c r="BZ11" i="21" s="1"/>
  <c r="C77" i="21"/>
  <c r="I77" i="21" s="1"/>
  <c r="BV77" i="21" s="1"/>
  <c r="Q73" i="21"/>
  <c r="W73" i="21" s="1"/>
  <c r="BX73" i="21" s="1"/>
  <c r="J69" i="21"/>
  <c r="P69" i="21" s="1"/>
  <c r="BW69" i="21" s="1"/>
  <c r="AE65" i="21"/>
  <c r="AK65" i="21" s="1"/>
  <c r="BZ65" i="21" s="1"/>
  <c r="Q65" i="21"/>
  <c r="W65" i="21" s="1"/>
  <c r="BX65" i="21" s="1"/>
  <c r="AL61" i="21"/>
  <c r="AR61" i="21" s="1"/>
  <c r="CA61" i="21" s="1"/>
  <c r="AS57" i="21"/>
  <c r="AY57" i="21" s="1"/>
  <c r="CB57" i="21" s="1"/>
  <c r="AE53" i="21"/>
  <c r="AK53" i="21" s="1"/>
  <c r="BZ53" i="21" s="1"/>
  <c r="BG49" i="21"/>
  <c r="BM49" i="21" s="1"/>
  <c r="CD49" i="21" s="1"/>
  <c r="X45" i="21"/>
  <c r="AD45" i="21" s="1"/>
  <c r="BY45" i="21" s="1"/>
  <c r="AS41" i="21"/>
  <c r="AY41" i="21" s="1"/>
  <c r="CB41" i="21" s="1"/>
  <c r="C41" i="21"/>
  <c r="I41" i="21" s="1"/>
  <c r="BV41" i="21" s="1"/>
  <c r="AE37" i="21"/>
  <c r="AK37" i="21" s="1"/>
  <c r="BZ37" i="21" s="1"/>
  <c r="AS37" i="21"/>
  <c r="AY37" i="21" s="1"/>
  <c r="CB37" i="21" s="1"/>
  <c r="AS33" i="21"/>
  <c r="AY33" i="21" s="1"/>
  <c r="CB33" i="21" s="1"/>
  <c r="C29" i="21"/>
  <c r="I29" i="21" s="1"/>
  <c r="BV29" i="21" s="1"/>
  <c r="Q25" i="21"/>
  <c r="W25" i="21" s="1"/>
  <c r="BX25" i="21" s="1"/>
  <c r="AS21" i="21"/>
  <c r="AY21" i="21" s="1"/>
  <c r="CB21" i="21" s="1"/>
  <c r="BG17" i="21"/>
  <c r="BM17" i="21" s="1"/>
  <c r="CD17" i="21" s="1"/>
  <c r="AZ13" i="21"/>
  <c r="BF13" i="21" s="1"/>
  <c r="CC13" i="21" s="1"/>
  <c r="AE9" i="21"/>
  <c r="AK9" i="21" s="1"/>
  <c r="BZ9" i="21" s="1"/>
  <c r="AE5" i="21"/>
  <c r="AK5" i="21" s="1"/>
  <c r="BZ5" i="21" s="1"/>
  <c r="AE51" i="21"/>
  <c r="AK51" i="21" s="1"/>
  <c r="BZ51" i="21" s="1"/>
  <c r="AS31" i="21"/>
  <c r="AY31" i="21" s="1"/>
  <c r="CB31" i="21" s="1"/>
  <c r="BN31" i="21"/>
  <c r="BT31" i="21" s="1"/>
  <c r="CE31" i="21" s="1"/>
  <c r="AZ30" i="21"/>
  <c r="BF30" i="21" s="1"/>
  <c r="CC30" i="21" s="1"/>
  <c r="J26" i="21"/>
  <c r="P26" i="21" s="1"/>
  <c r="BW26" i="21" s="1"/>
  <c r="BN22" i="21"/>
  <c r="BT22" i="21" s="1"/>
  <c r="CE22" i="21" s="1"/>
  <c r="AS18" i="21"/>
  <c r="AY18" i="21" s="1"/>
  <c r="CB18" i="21" s="1"/>
  <c r="AZ18" i="21"/>
  <c r="BF18" i="21" s="1"/>
  <c r="CC18" i="21" s="1"/>
  <c r="AS10" i="21"/>
  <c r="AY10" i="21" s="1"/>
  <c r="CB10" i="21" s="1"/>
  <c r="BN6" i="21"/>
  <c r="BT6" i="21" s="1"/>
  <c r="CE6" i="21" s="1"/>
  <c r="AE6" i="21"/>
  <c r="AK6" i="21" s="1"/>
  <c r="BZ6" i="21" s="1"/>
  <c r="X39" i="21"/>
  <c r="AD39" i="21" s="1"/>
  <c r="BY39" i="21" s="1"/>
  <c r="BN27" i="21"/>
  <c r="BT27" i="21" s="1"/>
  <c r="CE27" i="21" s="1"/>
  <c r="BN23" i="21"/>
  <c r="BT23" i="21" s="1"/>
  <c r="CE23" i="21" s="1"/>
  <c r="BN74" i="21"/>
  <c r="BT74" i="21" s="1"/>
  <c r="CE74" i="21" s="1"/>
  <c r="C70" i="21"/>
  <c r="I70" i="21" s="1"/>
  <c r="BV70" i="21" s="1"/>
  <c r="AE66" i="21"/>
  <c r="AK66" i="21" s="1"/>
  <c r="BZ66" i="21" s="1"/>
  <c r="AS62" i="21"/>
  <c r="AY62" i="21" s="1"/>
  <c r="CB62" i="21" s="1"/>
  <c r="AS58" i="21"/>
  <c r="AY58" i="21" s="1"/>
  <c r="CB58" i="21" s="1"/>
  <c r="X54" i="21"/>
  <c r="AD54" i="21" s="1"/>
  <c r="BY54" i="21" s="1"/>
  <c r="BG50" i="21"/>
  <c r="BM50" i="21" s="1"/>
  <c r="CD50" i="21" s="1"/>
  <c r="Q46" i="21"/>
  <c r="W46" i="21" s="1"/>
  <c r="BX46" i="21" s="1"/>
  <c r="BN42" i="21"/>
  <c r="BT42" i="21" s="1"/>
  <c r="CE42" i="21" s="1"/>
  <c r="AE38" i="21"/>
  <c r="AK38" i="21" s="1"/>
  <c r="BZ38" i="21" s="1"/>
  <c r="BG34" i="21"/>
  <c r="BM34" i="21" s="1"/>
  <c r="CD34" i="21" s="1"/>
  <c r="AE14" i="21"/>
  <c r="AK14" i="21" s="1"/>
  <c r="BZ14" i="21" s="1"/>
  <c r="BN14" i="21"/>
  <c r="BT14" i="21" s="1"/>
  <c r="CE14" i="21" s="1"/>
  <c r="AZ75" i="21"/>
  <c r="BF75" i="21" s="1"/>
  <c r="CC75" i="21" s="1"/>
  <c r="J19" i="21"/>
  <c r="P19" i="21" s="1"/>
  <c r="BW19" i="21" s="1"/>
  <c r="AE63" i="21"/>
  <c r="AK63" i="21" s="1"/>
  <c r="BZ63" i="21" s="1"/>
  <c r="C59" i="21"/>
  <c r="I59" i="21" s="1"/>
  <c r="BV59" i="21" s="1"/>
  <c r="X55" i="21"/>
  <c r="AD55" i="21" s="1"/>
  <c r="BY55" i="21" s="1"/>
  <c r="Q7" i="21"/>
  <c r="W7" i="21" s="1"/>
  <c r="BX7" i="21" s="1"/>
  <c r="AE76" i="21"/>
  <c r="AK76" i="21" s="1"/>
  <c r="BZ76" i="21" s="1"/>
  <c r="AZ76" i="21"/>
  <c r="BF76" i="21" s="1"/>
  <c r="CC76" i="21" s="1"/>
  <c r="AE72" i="21"/>
  <c r="AK72" i="21" s="1"/>
  <c r="BZ72" i="21" s="1"/>
  <c r="J72" i="21"/>
  <c r="P72" i="21" s="1"/>
  <c r="BW72" i="21" s="1"/>
  <c r="BN68" i="21"/>
  <c r="BT68" i="21" s="1"/>
  <c r="CE68" i="21" s="1"/>
  <c r="J64" i="21"/>
  <c r="P64" i="21" s="1"/>
  <c r="BW64" i="21" s="1"/>
  <c r="J60" i="21"/>
  <c r="P60" i="21" s="1"/>
  <c r="BW60" i="21" s="1"/>
  <c r="BN56" i="21"/>
  <c r="BT56" i="21" s="1"/>
  <c r="CE56" i="21" s="1"/>
  <c r="BG52" i="21"/>
  <c r="BM52" i="21" s="1"/>
  <c r="CD52" i="21" s="1"/>
  <c r="AZ48" i="21"/>
  <c r="BF48" i="21" s="1"/>
  <c r="CC48" i="21" s="1"/>
  <c r="X44" i="21"/>
  <c r="AD44" i="21" s="1"/>
  <c r="BY44" i="21" s="1"/>
  <c r="AZ44" i="21"/>
  <c r="BF44" i="21" s="1"/>
  <c r="CC44" i="21" s="1"/>
  <c r="AE40" i="21"/>
  <c r="AK40" i="21" s="1"/>
  <c r="BZ40" i="21" s="1"/>
  <c r="AS40" i="21"/>
  <c r="AY40" i="21" s="1"/>
  <c r="CB40" i="21" s="1"/>
  <c r="AS36" i="21"/>
  <c r="AY36" i="21" s="1"/>
  <c r="CB36" i="21" s="1"/>
  <c r="AZ32" i="21"/>
  <c r="BF32" i="21" s="1"/>
  <c r="CC32" i="21" s="1"/>
  <c r="C28" i="21"/>
  <c r="I28" i="21" s="1"/>
  <c r="BV28" i="21" s="1"/>
  <c r="BN24" i="21"/>
  <c r="BT24" i="21" s="1"/>
  <c r="CE24" i="21" s="1"/>
  <c r="AL20" i="21"/>
  <c r="AR20" i="21" s="1"/>
  <c r="CA20" i="21" s="1"/>
  <c r="AE16" i="21"/>
  <c r="AK16" i="21" s="1"/>
  <c r="BZ16" i="21" s="1"/>
  <c r="BG12" i="21"/>
  <c r="BM12" i="21" s="1"/>
  <c r="CD12" i="21" s="1"/>
  <c r="J12" i="21"/>
  <c r="P12" i="21" s="1"/>
  <c r="BW12" i="21" s="1"/>
  <c r="BN8" i="21"/>
  <c r="BT8" i="21" s="1"/>
  <c r="CE8" i="21" s="1"/>
  <c r="X71" i="21"/>
  <c r="AD71" i="21" s="1"/>
  <c r="BY71" i="21" s="1"/>
  <c r="C67" i="21"/>
  <c r="I67" i="21" s="1"/>
  <c r="BV67" i="21" s="1"/>
  <c r="AE47" i="21"/>
  <c r="AK47" i="21" s="1"/>
  <c r="BZ47" i="21" s="1"/>
  <c r="J35" i="21"/>
  <c r="P35" i="21" s="1"/>
  <c r="BW35" i="21" s="1"/>
  <c r="J43" i="21"/>
  <c r="P43" i="21" s="1"/>
  <c r="BW43" i="21" s="1"/>
  <c r="Q43" i="21"/>
  <c r="W43" i="21" s="1"/>
  <c r="BX43" i="21" s="1"/>
  <c r="Q15" i="21"/>
  <c r="W15" i="21" s="1"/>
  <c r="BX15" i="21" s="1"/>
  <c r="AL15" i="21"/>
  <c r="AR15" i="21" s="1"/>
  <c r="CA15" i="21" s="1"/>
  <c r="BG11" i="21"/>
  <c r="BM11" i="21" s="1"/>
  <c r="CD11" i="21" s="1"/>
  <c r="Q77" i="21"/>
  <c r="W77" i="21" s="1"/>
  <c r="BX77" i="21" s="1"/>
  <c r="AS73" i="21"/>
  <c r="AY73" i="21" s="1"/>
  <c r="CB73" i="21" s="1"/>
  <c r="BG69" i="21"/>
  <c r="BM69" i="21" s="1"/>
  <c r="CD69" i="21" s="1"/>
  <c r="C65" i="21"/>
  <c r="I65" i="21" s="1"/>
  <c r="BV65" i="21" s="1"/>
  <c r="BG65" i="21"/>
  <c r="BM65" i="21" s="1"/>
  <c r="CD65" i="21" s="1"/>
  <c r="C61" i="21"/>
  <c r="I61" i="21" s="1"/>
  <c r="BV61" i="21" s="1"/>
  <c r="X61" i="21"/>
  <c r="AD61" i="21" s="1"/>
  <c r="BY61" i="21" s="1"/>
  <c r="AL57" i="21"/>
  <c r="AR57" i="21" s="1"/>
  <c r="CA57" i="21" s="1"/>
  <c r="J53" i="21"/>
  <c r="P53" i="21" s="1"/>
  <c r="BW53" i="21" s="1"/>
  <c r="AL49" i="21"/>
  <c r="AR49" i="21" s="1"/>
  <c r="CA49" i="21" s="1"/>
  <c r="Q45" i="21"/>
  <c r="W45" i="21" s="1"/>
  <c r="BX45" i="21" s="1"/>
  <c r="AL41" i="21"/>
  <c r="AR41" i="21" s="1"/>
  <c r="CA41" i="21" s="1"/>
  <c r="AZ37" i="21"/>
  <c r="BF37" i="21" s="1"/>
  <c r="CC37" i="21" s="1"/>
  <c r="BN37" i="21"/>
  <c r="BT37" i="21" s="1"/>
  <c r="CE37" i="21" s="1"/>
  <c r="C33" i="21"/>
  <c r="I33" i="21" s="1"/>
  <c r="BV33" i="21" s="1"/>
  <c r="BN33" i="21"/>
  <c r="BT33" i="21" s="1"/>
  <c r="CE33" i="21" s="1"/>
  <c r="AZ29" i="21"/>
  <c r="BF29" i="21" s="1"/>
  <c r="CC29" i="21" s="1"/>
  <c r="C25" i="21"/>
  <c r="I25" i="21" s="1"/>
  <c r="BV25" i="21" s="1"/>
  <c r="AZ21" i="21"/>
  <c r="BF21" i="21" s="1"/>
  <c r="CC21" i="21" s="1"/>
  <c r="BN17" i="21"/>
  <c r="BT17" i="21" s="1"/>
  <c r="CE17" i="21" s="1"/>
  <c r="Q13" i="21"/>
  <c r="W13" i="21" s="1"/>
  <c r="BX13" i="21" s="1"/>
  <c r="J13" i="21"/>
  <c r="P13" i="21" s="1"/>
  <c r="BW13" i="21" s="1"/>
  <c r="X9" i="21"/>
  <c r="AD9" i="21" s="1"/>
  <c r="BY9" i="21" s="1"/>
  <c r="AZ5" i="21"/>
  <c r="BF5" i="21" s="1"/>
  <c r="CC5" i="21" s="1"/>
  <c r="C51" i="21"/>
  <c r="I51" i="21" s="1"/>
  <c r="BV51" i="21" s="1"/>
  <c r="AL31" i="21"/>
  <c r="AR31" i="21" s="1"/>
  <c r="CA31" i="21" s="1"/>
  <c r="AE31" i="21"/>
  <c r="AK31" i="21" s="1"/>
  <c r="BZ31" i="21" s="1"/>
  <c r="AL30" i="21"/>
  <c r="AR30" i="21" s="1"/>
  <c r="CA30" i="21" s="1"/>
  <c r="AE26" i="21"/>
  <c r="AK26" i="21" s="1"/>
  <c r="BZ26" i="21" s="1"/>
  <c r="X22" i="21"/>
  <c r="AD22" i="21" s="1"/>
  <c r="BY22" i="21" s="1"/>
  <c r="C18" i="21"/>
  <c r="I18" i="21" s="1"/>
  <c r="BV18" i="21" s="1"/>
  <c r="AL10" i="21"/>
  <c r="AR10" i="21" s="1"/>
  <c r="CA10" i="21" s="1"/>
  <c r="X6" i="21"/>
  <c r="AD6" i="21" s="1"/>
  <c r="BY6" i="21" s="1"/>
  <c r="C6" i="21"/>
  <c r="I6" i="21" s="1"/>
  <c r="BV6" i="21" s="1"/>
  <c r="BG39" i="21"/>
  <c r="BM39" i="21" s="1"/>
  <c r="CD39" i="21" s="1"/>
  <c r="AS27" i="21"/>
  <c r="AY27" i="21" s="1"/>
  <c r="CB27" i="21" s="1"/>
  <c r="X23" i="21"/>
  <c r="AD23" i="21" s="1"/>
  <c r="BY23" i="21" s="1"/>
  <c r="BG74" i="21"/>
  <c r="BM74" i="21" s="1"/>
  <c r="CD74" i="21" s="1"/>
  <c r="BG70" i="21"/>
  <c r="BM70" i="21" s="1"/>
  <c r="CD70" i="21" s="1"/>
  <c r="X66" i="21"/>
  <c r="AD66" i="21" s="1"/>
  <c r="BY66" i="21" s="1"/>
  <c r="BG62" i="21"/>
  <c r="BM62" i="21" s="1"/>
  <c r="CD62" i="21" s="1"/>
  <c r="AZ58" i="21"/>
  <c r="BF58" i="21" s="1"/>
  <c r="CC58" i="21" s="1"/>
  <c r="J54" i="21"/>
  <c r="P54" i="21" s="1"/>
  <c r="BW54" i="21" s="1"/>
  <c r="BG54" i="21"/>
  <c r="BM54" i="21" s="1"/>
  <c r="CD54" i="21" s="1"/>
  <c r="C50" i="21"/>
  <c r="I50" i="21" s="1"/>
  <c r="BV50" i="21" s="1"/>
  <c r="AE46" i="21"/>
  <c r="AK46" i="21" s="1"/>
  <c r="BZ46" i="21" s="1"/>
  <c r="AZ42" i="21"/>
  <c r="BF42" i="21" s="1"/>
  <c r="CC42" i="21" s="1"/>
  <c r="Q38" i="21"/>
  <c r="W38" i="21" s="1"/>
  <c r="BX38" i="21" s="1"/>
  <c r="Q34" i="21"/>
  <c r="W34" i="21" s="1"/>
  <c r="BX34" i="21" s="1"/>
  <c r="X14" i="21"/>
  <c r="AD14" i="21" s="1"/>
  <c r="BY14" i="21" s="1"/>
  <c r="BG14" i="21"/>
  <c r="BM14" i="21" s="1"/>
  <c r="CD14" i="21" s="1"/>
  <c r="AE75" i="21"/>
  <c r="AK75" i="21" s="1"/>
  <c r="BZ75" i="21" s="1"/>
  <c r="Q19" i="21"/>
  <c r="W19" i="21" s="1"/>
  <c r="BX19" i="21" s="1"/>
  <c r="J63" i="21"/>
  <c r="P63" i="21" s="1"/>
  <c r="BW63" i="21" s="1"/>
  <c r="AS59" i="21"/>
  <c r="AY59" i="21" s="1"/>
  <c r="CB59" i="21" s="1"/>
  <c r="J55" i="21"/>
  <c r="P55" i="21" s="1"/>
  <c r="BW55" i="21" s="1"/>
  <c r="BG7" i="21"/>
  <c r="BM7" i="21" s="1"/>
  <c r="CD7" i="21" s="1"/>
  <c r="BN76" i="21"/>
  <c r="BT76" i="21" s="1"/>
  <c r="CE76" i="21" s="1"/>
  <c r="AS76" i="21"/>
  <c r="AY76" i="21" s="1"/>
  <c r="CB76" i="21" s="1"/>
  <c r="AZ72" i="21"/>
  <c r="BF72" i="21" s="1"/>
  <c r="CC72" i="21" s="1"/>
  <c r="AS68" i="21"/>
  <c r="AY68" i="21" s="1"/>
  <c r="CB68" i="21" s="1"/>
  <c r="AE64" i="21"/>
  <c r="AK64" i="21" s="1"/>
  <c r="BZ64" i="21" s="1"/>
  <c r="Q64" i="21"/>
  <c r="W64" i="21" s="1"/>
  <c r="BX64" i="21" s="1"/>
  <c r="AZ60" i="21"/>
  <c r="BF60" i="21" s="1"/>
  <c r="CC60" i="21" s="1"/>
  <c r="AZ56" i="21"/>
  <c r="BF56" i="21" s="1"/>
  <c r="CC56" i="21" s="1"/>
  <c r="BN52" i="21"/>
  <c r="BT52" i="21" s="1"/>
  <c r="CE52" i="21" s="1"/>
  <c r="X48" i="21"/>
  <c r="AD48" i="21" s="1"/>
  <c r="BY48" i="21" s="1"/>
  <c r="AE44" i="21"/>
  <c r="AK44" i="21" s="1"/>
  <c r="BZ44" i="21" s="1"/>
  <c r="BG40" i="21"/>
  <c r="BM40" i="21" s="1"/>
  <c r="CD40" i="21" s="1"/>
  <c r="C40" i="21"/>
  <c r="I40" i="21" s="1"/>
  <c r="BV40" i="21" s="1"/>
  <c r="J36" i="21"/>
  <c r="P36" i="21" s="1"/>
  <c r="BW36" i="21" s="1"/>
  <c r="AZ36" i="21"/>
  <c r="BF36" i="21" s="1"/>
  <c r="CC36" i="21" s="1"/>
  <c r="Q32" i="21"/>
  <c r="W32" i="21" s="1"/>
  <c r="BX32" i="21" s="1"/>
  <c r="AS28" i="21"/>
  <c r="AY28" i="21" s="1"/>
  <c r="CB28" i="21" s="1"/>
  <c r="C24" i="21"/>
  <c r="I24" i="21" s="1"/>
  <c r="BV24" i="21" s="1"/>
  <c r="X20" i="21"/>
  <c r="AD20" i="21" s="1"/>
  <c r="BY20" i="21" s="1"/>
  <c r="AL16" i="21"/>
  <c r="AR16" i="21" s="1"/>
  <c r="CA16" i="21" s="1"/>
  <c r="AZ12" i="21"/>
  <c r="BF12" i="21" s="1"/>
  <c r="CC12" i="21" s="1"/>
  <c r="AS12" i="21"/>
  <c r="AY12" i="21" s="1"/>
  <c r="CB12" i="21" s="1"/>
  <c r="C8" i="21"/>
  <c r="I8" i="21" s="1"/>
  <c r="BV8" i="21" s="1"/>
  <c r="AS71" i="21"/>
  <c r="AY71" i="21" s="1"/>
  <c r="CB71" i="21" s="1"/>
  <c r="BG71" i="21"/>
  <c r="BM71" i="21" s="1"/>
  <c r="CD71" i="21" s="1"/>
  <c r="Q67" i="21"/>
  <c r="W67" i="21" s="1"/>
  <c r="BX67" i="21" s="1"/>
  <c r="AS67" i="21"/>
  <c r="AY67" i="21" s="1"/>
  <c r="CB67" i="21" s="1"/>
  <c r="Q47" i="21"/>
  <c r="W47" i="21" s="1"/>
  <c r="BX47" i="21" s="1"/>
  <c r="Q35" i="21"/>
  <c r="W35" i="21" s="1"/>
  <c r="BX35" i="21" s="1"/>
  <c r="BG43" i="21"/>
  <c r="BM43" i="21" s="1"/>
  <c r="CD43" i="21" s="1"/>
  <c r="C15" i="21"/>
  <c r="I15" i="21" s="1"/>
  <c r="BV15" i="21" s="1"/>
  <c r="AZ15" i="21"/>
  <c r="BF15" i="21" s="1"/>
  <c r="CC15" i="21" s="1"/>
  <c r="AS11" i="21"/>
  <c r="AY11" i="21" s="1"/>
  <c r="CB11" i="21" s="1"/>
  <c r="AE77" i="21"/>
  <c r="AK77" i="21" s="1"/>
  <c r="BZ77" i="21" s="1"/>
  <c r="BN73" i="21"/>
  <c r="BT73" i="21" s="1"/>
  <c r="CE73" i="21" s="1"/>
  <c r="Q69" i="21"/>
  <c r="W69" i="21" s="1"/>
  <c r="BX69" i="21" s="1"/>
  <c r="AL65" i="21"/>
  <c r="AR65" i="21" s="1"/>
  <c r="CA65" i="21" s="1"/>
  <c r="Q61" i="21"/>
  <c r="W61" i="21" s="1"/>
  <c r="BX61" i="21" s="1"/>
  <c r="AZ61" i="21"/>
  <c r="BF61" i="21" s="1"/>
  <c r="CC61" i="21" s="1"/>
  <c r="J57" i="21"/>
  <c r="P57" i="21" s="1"/>
  <c r="BW57" i="21" s="1"/>
  <c r="AZ57" i="21"/>
  <c r="BF57" i="21" s="1"/>
  <c r="CC57" i="21" s="1"/>
  <c r="C53" i="21"/>
  <c r="I53" i="21" s="1"/>
  <c r="BV53" i="21" s="1"/>
  <c r="BN49" i="21"/>
  <c r="BT49" i="21" s="1"/>
  <c r="CE49" i="21" s="1"/>
  <c r="AL45" i="21"/>
  <c r="AR45" i="21" s="1"/>
  <c r="CA45" i="21" s="1"/>
  <c r="AZ41" i="21"/>
  <c r="BF41" i="21" s="1"/>
  <c r="CC41" i="21" s="1"/>
  <c r="BG37" i="21"/>
  <c r="BM37" i="21" s="1"/>
  <c r="CD37" i="21" s="1"/>
  <c r="AE33" i="21"/>
  <c r="AK33" i="21" s="1"/>
  <c r="BZ33" i="21" s="1"/>
  <c r="BG33" i="21"/>
  <c r="BM33" i="21" s="1"/>
  <c r="CD33" i="21" s="1"/>
  <c r="Q29" i="21"/>
  <c r="W29" i="21" s="1"/>
  <c r="BX29" i="21" s="1"/>
  <c r="J29" i="21"/>
  <c r="P29" i="21" s="1"/>
  <c r="BW29" i="21" s="1"/>
  <c r="J25" i="21"/>
  <c r="P25" i="21" s="1"/>
  <c r="BW25" i="21" s="1"/>
  <c r="C21" i="21"/>
  <c r="I21" i="21" s="1"/>
  <c r="BV21" i="21" s="1"/>
  <c r="C17" i="21"/>
  <c r="I17" i="21" s="1"/>
  <c r="BV17" i="21" s="1"/>
  <c r="BN13" i="21"/>
  <c r="BT13" i="21" s="1"/>
  <c r="CE13" i="21" s="1"/>
  <c r="C13" i="21"/>
  <c r="I13" i="21" s="1"/>
  <c r="BV13" i="21" s="1"/>
  <c r="BN9" i="21"/>
  <c r="BT9" i="21" s="1"/>
  <c r="CE9" i="21" s="1"/>
  <c r="BG5" i="21"/>
  <c r="BM5" i="21" s="1"/>
  <c r="CD5" i="21" s="1"/>
  <c r="Q51" i="21"/>
  <c r="W51" i="21" s="1"/>
  <c r="BX51" i="21" s="1"/>
  <c r="J31" i="21"/>
  <c r="P31" i="21" s="1"/>
  <c r="BW31" i="21" s="1"/>
  <c r="Q30" i="21"/>
  <c r="W30" i="21" s="1"/>
  <c r="BX30" i="21" s="1"/>
  <c r="AZ26" i="21"/>
  <c r="BF26" i="21" s="1"/>
  <c r="CC26" i="21" s="1"/>
  <c r="C22" i="21"/>
  <c r="I22" i="21" s="1"/>
  <c r="BV22" i="21" s="1"/>
  <c r="AL18" i="21"/>
  <c r="AR18" i="21" s="1"/>
  <c r="CA18" i="21" s="1"/>
  <c r="Q10" i="21"/>
  <c r="W10" i="21" s="1"/>
  <c r="BX10" i="21" s="1"/>
  <c r="BG6" i="21"/>
  <c r="BM6" i="21" s="1"/>
  <c r="CD6" i="21" s="1"/>
  <c r="BN39" i="21"/>
  <c r="BT39" i="21" s="1"/>
  <c r="CE39" i="21" s="1"/>
  <c r="AL27" i="21"/>
  <c r="AR27" i="21" s="1"/>
  <c r="CA27" i="21" s="1"/>
  <c r="AE23" i="21"/>
  <c r="AK23" i="21" s="1"/>
  <c r="BZ23" i="21" s="1"/>
  <c r="AZ74" i="21"/>
  <c r="BF74" i="21" s="1"/>
  <c r="CC74" i="21" s="1"/>
  <c r="AL70" i="21"/>
  <c r="AR70" i="21" s="1"/>
  <c r="CA70" i="21" s="1"/>
  <c r="J66" i="21"/>
  <c r="P66" i="21" s="1"/>
  <c r="BW66" i="21" s="1"/>
  <c r="Q62" i="21"/>
  <c r="W62" i="21" s="1"/>
  <c r="BX62" i="21" s="1"/>
  <c r="AE58" i="21"/>
  <c r="AK58" i="21" s="1"/>
  <c r="BZ58" i="21" s="1"/>
  <c r="AL54" i="21"/>
  <c r="AR54" i="21" s="1"/>
  <c r="CA54" i="21" s="1"/>
  <c r="Q54" i="21"/>
  <c r="W54" i="21" s="1"/>
  <c r="BX54" i="21" s="1"/>
  <c r="BN50" i="21"/>
  <c r="BT50" i="21" s="1"/>
  <c r="CE50" i="21" s="1"/>
  <c r="J50" i="21"/>
  <c r="P50" i="21" s="1"/>
  <c r="BW50" i="21" s="1"/>
  <c r="AS46" i="21"/>
  <c r="AY46" i="21" s="1"/>
  <c r="CB46" i="21" s="1"/>
  <c r="C42" i="21"/>
  <c r="I42" i="21" s="1"/>
  <c r="BV42" i="21" s="1"/>
  <c r="X38" i="21"/>
  <c r="AD38" i="21" s="1"/>
  <c r="BY38" i="21" s="1"/>
  <c r="AL34" i="21"/>
  <c r="AR34" i="21" s="1"/>
  <c r="CA34" i="21" s="1"/>
  <c r="Q14" i="21"/>
  <c r="W14" i="21" s="1"/>
  <c r="BX14" i="21" s="1"/>
  <c r="X75" i="21"/>
  <c r="AD75" i="21" s="1"/>
  <c r="BY75" i="21" s="1"/>
  <c r="AZ19" i="21"/>
  <c r="BF19" i="21" s="1"/>
  <c r="CC19" i="21" s="1"/>
  <c r="AZ63" i="21"/>
  <c r="BF63" i="21" s="1"/>
  <c r="CC63" i="21" s="1"/>
  <c r="AL59" i="21"/>
  <c r="AR59" i="21" s="1"/>
  <c r="CA59" i="21" s="1"/>
  <c r="Q59" i="21"/>
  <c r="W59" i="21" s="1"/>
  <c r="BX59" i="21" s="1"/>
  <c r="Q55" i="21"/>
  <c r="W55" i="21" s="1"/>
  <c r="BX55" i="21" s="1"/>
  <c r="BN55" i="21"/>
  <c r="BT55" i="21" s="1"/>
  <c r="CE55" i="21" s="1"/>
  <c r="X7" i="21"/>
  <c r="AD7" i="21" s="1"/>
  <c r="BY7" i="21" s="1"/>
  <c r="AL76" i="21"/>
  <c r="AR76" i="21" s="1"/>
  <c r="CA76" i="21" s="1"/>
  <c r="AS72" i="21"/>
  <c r="AY72" i="21" s="1"/>
  <c r="CB72" i="21" s="1"/>
  <c r="C68" i="21"/>
  <c r="I68" i="21" s="1"/>
  <c r="BV68" i="21" s="1"/>
  <c r="AS64" i="21"/>
  <c r="AY64" i="21" s="1"/>
  <c r="CB64" i="21" s="1"/>
  <c r="BG64" i="21"/>
  <c r="BM64" i="21" s="1"/>
  <c r="CD64" i="21" s="1"/>
  <c r="BG60" i="21"/>
  <c r="BM60" i="21" s="1"/>
  <c r="CD60" i="21" s="1"/>
  <c r="BN60" i="21"/>
  <c r="BT60" i="21" s="1"/>
  <c r="CE60" i="21" s="1"/>
  <c r="AS56" i="21"/>
  <c r="AY56" i="21" s="1"/>
  <c r="CB56" i="21" s="1"/>
  <c r="AE52" i="21"/>
  <c r="AK52" i="21" s="1"/>
  <c r="BZ52" i="21" s="1"/>
  <c r="BG48" i="21"/>
  <c r="BM48" i="21" s="1"/>
  <c r="CD48" i="21" s="1"/>
  <c r="J44" i="21"/>
  <c r="P44" i="21" s="1"/>
  <c r="BW44" i="21" s="1"/>
  <c r="BN40" i="21"/>
  <c r="BT40" i="21" s="1"/>
  <c r="CE40" i="21" s="1"/>
  <c r="AL36" i="21"/>
  <c r="AR36" i="21" s="1"/>
  <c r="CA36" i="21" s="1"/>
  <c r="C36" i="21"/>
  <c r="I36" i="21" s="1"/>
  <c r="BV36" i="21" s="1"/>
  <c r="X32" i="21"/>
  <c r="AD32" i="21" s="1"/>
  <c r="BY32" i="21" s="1"/>
  <c r="AS32" i="21"/>
  <c r="AY32" i="21" s="1"/>
  <c r="CB32" i="21" s="1"/>
  <c r="AZ28" i="21"/>
  <c r="BF28" i="21" s="1"/>
  <c r="CC28" i="21" s="1"/>
  <c r="AL24" i="21"/>
  <c r="AR24" i="21" s="1"/>
  <c r="CA24" i="21" s="1"/>
  <c r="J20" i="21"/>
  <c r="P20" i="21" s="1"/>
  <c r="BW20" i="21" s="1"/>
  <c r="AZ16" i="21"/>
  <c r="BF16" i="21" s="1"/>
  <c r="CC16" i="21" s="1"/>
  <c r="AL12" i="21"/>
  <c r="AR12" i="21" s="1"/>
  <c r="CA12" i="21" s="1"/>
  <c r="AZ8" i="21"/>
  <c r="BF8" i="21" s="1"/>
  <c r="CC8" i="21" s="1"/>
  <c r="AZ71" i="21"/>
  <c r="BF71" i="21" s="1"/>
  <c r="CC71" i="21" s="1"/>
  <c r="AL71" i="21"/>
  <c r="AR71" i="21" s="1"/>
  <c r="CA71" i="21" s="1"/>
  <c r="J67" i="21"/>
  <c r="P67" i="21" s="1"/>
  <c r="BW67" i="21" s="1"/>
  <c r="BG67" i="21"/>
  <c r="BM67" i="21" s="1"/>
  <c r="CD67" i="21" s="1"/>
  <c r="AZ47" i="21"/>
  <c r="BF47" i="21" s="1"/>
  <c r="CC47" i="21" s="1"/>
  <c r="C35" i="21"/>
  <c r="I35" i="21" s="1"/>
  <c r="BV35" i="21" s="1"/>
  <c r="AL43" i="21"/>
  <c r="AR43" i="21" s="1"/>
  <c r="CA43" i="21" s="1"/>
  <c r="BG15" i="21"/>
  <c r="BM15" i="21" s="1"/>
  <c r="CD15" i="21" s="1"/>
  <c r="J11" i="21"/>
  <c r="P11" i="21" s="1"/>
  <c r="BW11" i="21" s="1"/>
  <c r="N32" i="20"/>
  <c r="AR60" i="5"/>
  <c r="AV83" i="5"/>
  <c r="AW83" i="5"/>
  <c r="O87" i="20"/>
  <c r="M87" i="20"/>
  <c r="D10" i="26"/>
  <c r="AA37" i="14"/>
  <c r="D10" i="23" s="1"/>
  <c r="T45" i="20"/>
  <c r="R45" i="20"/>
  <c r="T73" i="20"/>
  <c r="R73" i="20"/>
  <c r="N60" i="26"/>
  <c r="S60" i="26"/>
  <c r="V61" i="33" s="1"/>
  <c r="BF65" i="19"/>
  <c r="AQ90" i="5"/>
  <c r="N62" i="19"/>
  <c r="P62" i="19" s="1"/>
  <c r="AO62" i="19" s="1"/>
  <c r="C67" i="26"/>
  <c r="AA94" i="5"/>
  <c r="C67" i="23" s="1"/>
  <c r="AN94" i="5"/>
  <c r="AJ67" i="23" s="1"/>
  <c r="AN106" i="5"/>
  <c r="AJ79" i="23" s="1"/>
  <c r="M86" i="20"/>
  <c r="O86" i="20"/>
  <c r="BB80" i="17"/>
  <c r="S50" i="26"/>
  <c r="V51" i="33" s="1"/>
  <c r="C30" i="26"/>
  <c r="AA57" i="5"/>
  <c r="C30" i="23" s="1"/>
  <c r="AN57" i="5"/>
  <c r="AJ30" i="23" s="1"/>
  <c r="AV61" i="5"/>
  <c r="T53" i="22"/>
  <c r="L53" i="22"/>
  <c r="D12" i="26"/>
  <c r="AA39" i="14"/>
  <c r="D12" i="23" s="1"/>
  <c r="T63" i="20"/>
  <c r="R63" i="20"/>
  <c r="AQ103" i="14"/>
  <c r="S75" i="19"/>
  <c r="U75" i="19" s="1"/>
  <c r="AP75" i="19" s="1"/>
  <c r="BD78" i="20"/>
  <c r="M36" i="20"/>
  <c r="O36" i="20"/>
  <c r="O76" i="26"/>
  <c r="CF78" i="6"/>
  <c r="AI104" i="4"/>
  <c r="V104" i="4"/>
  <c r="AI116" i="4"/>
  <c r="V105" i="4"/>
  <c r="BX75" i="6"/>
  <c r="AR74" i="6"/>
  <c r="BO74" i="6"/>
  <c r="BO86" i="6"/>
  <c r="AI100" i="4"/>
  <c r="V100" i="4"/>
  <c r="AI112" i="4"/>
  <c r="AT96" i="4"/>
  <c r="AD96" i="4"/>
  <c r="C68" i="22"/>
  <c r="AD108" i="4"/>
  <c r="T96" i="4"/>
  <c r="AG96" i="4"/>
  <c r="AG108" i="4"/>
  <c r="X92" i="4"/>
  <c r="AK92" i="4"/>
  <c r="F64" i="35"/>
  <c r="BM65" i="6"/>
  <c r="AP65" i="6"/>
  <c r="BN62" i="6"/>
  <c r="AQ62" i="6"/>
  <c r="AM88" i="4"/>
  <c r="Z88" i="4"/>
  <c r="J60" i="19" s="1"/>
  <c r="AU88" i="4"/>
  <c r="F60" i="35"/>
  <c r="AP61" i="6"/>
  <c r="BM61" i="6"/>
  <c r="AR58" i="6"/>
  <c r="BO58" i="6"/>
  <c r="AF84" i="4"/>
  <c r="S84" i="4"/>
  <c r="AT84" i="4"/>
  <c r="AD84" i="4"/>
  <c r="C56" i="22"/>
  <c r="AT54" i="6"/>
  <c r="BQ54" i="6"/>
  <c r="V80" i="4"/>
  <c r="AI80" i="4"/>
  <c r="X76" i="4"/>
  <c r="AK76" i="4"/>
  <c r="U72" i="4"/>
  <c r="AH72" i="4"/>
  <c r="CF45" i="6"/>
  <c r="AL68" i="4"/>
  <c r="Y68" i="4"/>
  <c r="F40" i="35"/>
  <c r="AP41" i="6"/>
  <c r="BM41" i="6"/>
  <c r="AG64" i="4"/>
  <c r="T64" i="4"/>
  <c r="BL37" i="6"/>
  <c r="AO37" i="6"/>
  <c r="AT34" i="6"/>
  <c r="BQ34" i="6"/>
  <c r="X60" i="4"/>
  <c r="AK60" i="4"/>
  <c r="F32" i="35"/>
  <c r="BM33" i="6"/>
  <c r="AP33" i="6"/>
  <c r="V56" i="4"/>
  <c r="AI56" i="4"/>
  <c r="T56" i="4"/>
  <c r="AG56" i="4"/>
  <c r="W52" i="4"/>
  <c r="AJ52" i="4"/>
  <c r="AU52" i="4"/>
  <c r="AM52" i="4"/>
  <c r="Z52" i="4"/>
  <c r="J24" i="19" s="1"/>
  <c r="AE48" i="4"/>
  <c r="R48" i="4"/>
  <c r="S44" i="4"/>
  <c r="AF44" i="4"/>
  <c r="CF17" i="6"/>
  <c r="V40" i="4"/>
  <c r="X36" i="4"/>
  <c r="BN60" i="6"/>
  <c r="AQ60" i="6"/>
  <c r="V78" i="4"/>
  <c r="AI78" i="4"/>
  <c r="AQ32" i="6"/>
  <c r="BN32" i="6"/>
  <c r="AF58" i="4"/>
  <c r="S58" i="4"/>
  <c r="AO31" i="6"/>
  <c r="BL31" i="6"/>
  <c r="AQ52" i="5"/>
  <c r="N24" i="19"/>
  <c r="P24" i="19" s="1"/>
  <c r="AO24" i="19" s="1"/>
  <c r="M32" i="20"/>
  <c r="O32" i="20"/>
  <c r="C36" i="26"/>
  <c r="AA63" i="5"/>
  <c r="C36" i="23" s="1"/>
  <c r="AN63" i="5"/>
  <c r="AJ36" i="23" s="1"/>
  <c r="M43" i="20"/>
  <c r="O43" i="20"/>
  <c r="O79" i="20"/>
  <c r="M79" i="20"/>
  <c r="O83" i="20"/>
  <c r="M83" i="20"/>
  <c r="N87" i="20"/>
  <c r="P87" i="20" s="1"/>
  <c r="AO87" i="20" s="1"/>
  <c r="AR115" i="5"/>
  <c r="C24" i="26"/>
  <c r="AN51" i="5"/>
  <c r="AJ24" i="23" s="1"/>
  <c r="AA51" i="5"/>
  <c r="C24" i="23" s="1"/>
  <c r="AE54" i="20"/>
  <c r="AR54" i="20" s="1"/>
  <c r="BF46" i="19"/>
  <c r="N60" i="19"/>
  <c r="P60" i="19" s="1"/>
  <c r="AO60" i="19" s="1"/>
  <c r="AQ88" i="5"/>
  <c r="M46" i="20"/>
  <c r="O46" i="20"/>
  <c r="AV68" i="5"/>
  <c r="S7" i="19"/>
  <c r="U7" i="19" s="1"/>
  <c r="AP7" i="19" s="1"/>
  <c r="AQ35" i="14"/>
  <c r="U23" i="22"/>
  <c r="M23" i="22"/>
  <c r="AQ67" i="14"/>
  <c r="S39" i="19"/>
  <c r="U39" i="19" s="1"/>
  <c r="AP39" i="19" s="1"/>
  <c r="BE85" i="19"/>
  <c r="O63" i="26"/>
  <c r="BU74" i="6"/>
  <c r="AU57" i="4"/>
  <c r="AM57" i="4"/>
  <c r="Z57" i="4"/>
  <c r="J29" i="19" s="1"/>
  <c r="AJ53" i="4"/>
  <c r="W53" i="4"/>
  <c r="AK49" i="4"/>
  <c r="X49" i="4"/>
  <c r="CF22" i="6"/>
  <c r="S45" i="4"/>
  <c r="AF45" i="4"/>
  <c r="AO18" i="6"/>
  <c r="BL18" i="6"/>
  <c r="AR15" i="6"/>
  <c r="X37" i="4"/>
  <c r="CF10" i="6"/>
  <c r="W33" i="4"/>
  <c r="AO6" i="6"/>
  <c r="CA70" i="6"/>
  <c r="AT66" i="4"/>
  <c r="AD66" i="4"/>
  <c r="C38" i="22"/>
  <c r="CF39" i="6"/>
  <c r="Y54" i="4"/>
  <c r="AL54" i="4"/>
  <c r="T54" i="4"/>
  <c r="AG54" i="4"/>
  <c r="Y50" i="4"/>
  <c r="AL50" i="4"/>
  <c r="N31" i="20"/>
  <c r="AR59" i="5"/>
  <c r="AW95" i="5"/>
  <c r="AV95" i="5"/>
  <c r="BF64" i="19"/>
  <c r="AV67" i="5"/>
  <c r="C53" i="26"/>
  <c r="AA80" i="5"/>
  <c r="C53" i="23" s="1"/>
  <c r="AN80" i="5"/>
  <c r="AJ53" i="23" s="1"/>
  <c r="AW84" i="14"/>
  <c r="AV84" i="14"/>
  <c r="BF19" i="19"/>
  <c r="Z47" i="20"/>
  <c r="AQ47" i="20" s="1"/>
  <c r="AQ42" i="5"/>
  <c r="N14" i="19"/>
  <c r="P14" i="19" s="1"/>
  <c r="AO14" i="19" s="1"/>
  <c r="AE18" i="20"/>
  <c r="AR18" i="20" s="1"/>
  <c r="BG63" i="19"/>
  <c r="R66" i="20"/>
  <c r="T66" i="20"/>
  <c r="T35" i="20"/>
  <c r="R35" i="20"/>
  <c r="AW95" i="14"/>
  <c r="AV95" i="14"/>
  <c r="O56" i="26"/>
  <c r="L77" i="22"/>
  <c r="T76" i="22"/>
  <c r="L76" i="22"/>
  <c r="T88" i="22"/>
  <c r="BC67" i="20"/>
  <c r="BC52" i="20"/>
  <c r="BG62" i="19"/>
  <c r="BC37" i="20"/>
  <c r="BF81" i="19"/>
  <c r="Z46" i="20"/>
  <c r="AQ46" i="20" s="1"/>
  <c r="BF42" i="19"/>
  <c r="BC56" i="20"/>
  <c r="BN75" i="6"/>
  <c r="AQ75" i="6"/>
  <c r="BN87" i="6"/>
  <c r="S101" i="4"/>
  <c r="AF101" i="4"/>
  <c r="AF113" i="4"/>
  <c r="BT74" i="6"/>
  <c r="BO71" i="6"/>
  <c r="AR71" i="6"/>
  <c r="BO83" i="6"/>
  <c r="CB70" i="6"/>
  <c r="U97" i="4"/>
  <c r="AH97" i="4"/>
  <c r="AH109" i="4"/>
  <c r="BT70" i="6"/>
  <c r="BN67" i="6"/>
  <c r="AQ67" i="6"/>
  <c r="BN79" i="6"/>
  <c r="AJ93" i="4"/>
  <c r="W93" i="4"/>
  <c r="AJ105" i="4"/>
  <c r="AK89" i="4"/>
  <c r="X89" i="4"/>
  <c r="AI85" i="4"/>
  <c r="V85" i="4"/>
  <c r="CF58" i="6"/>
  <c r="AR55" i="6"/>
  <c r="BO55" i="6"/>
  <c r="U81" i="4"/>
  <c r="AH81" i="4"/>
  <c r="AR51" i="6"/>
  <c r="BO51" i="6"/>
  <c r="U77" i="4"/>
  <c r="AH77" i="4"/>
  <c r="S77" i="4"/>
  <c r="AF77" i="4"/>
  <c r="BN47" i="6"/>
  <c r="AQ47" i="6"/>
  <c r="AU73" i="4"/>
  <c r="AM73" i="4"/>
  <c r="Z73" i="4"/>
  <c r="J45" i="19" s="1"/>
  <c r="AE73" i="4"/>
  <c r="R73" i="4"/>
  <c r="AT43" i="6"/>
  <c r="BQ43" i="6"/>
  <c r="AJ69" i="4"/>
  <c r="W69" i="4"/>
  <c r="C37" i="22"/>
  <c r="AT65" i="4"/>
  <c r="AD65" i="4"/>
  <c r="CF38" i="6"/>
  <c r="AE61" i="4"/>
  <c r="R61" i="4"/>
  <c r="AT41" i="4"/>
  <c r="C13" i="22"/>
  <c r="F13" i="35"/>
  <c r="AP14" i="6"/>
  <c r="AR11" i="6"/>
  <c r="AR7" i="6"/>
  <c r="AL102" i="4"/>
  <c r="Y102" i="4"/>
  <c r="AL114" i="4"/>
  <c r="AF102" i="4"/>
  <c r="S102" i="4"/>
  <c r="AF114" i="4"/>
  <c r="Y46" i="4"/>
  <c r="AL46" i="4"/>
  <c r="R38" i="20"/>
  <c r="T38" i="20"/>
  <c r="AQ98" i="14"/>
  <c r="S70" i="19"/>
  <c r="U70" i="19" s="1"/>
  <c r="AP70" i="19" s="1"/>
  <c r="D18" i="26"/>
  <c r="AN45" i="14"/>
  <c r="AK18" i="23" s="1"/>
  <c r="AA45" i="14"/>
  <c r="D18" i="23" s="1"/>
  <c r="M37" i="22"/>
  <c r="U37" i="22"/>
  <c r="M57" i="22"/>
  <c r="U57" i="22"/>
  <c r="S73" i="20"/>
  <c r="AR101" i="14"/>
  <c r="BE63" i="20"/>
  <c r="BE26" i="19"/>
  <c r="O60" i="26"/>
  <c r="AQ58" i="5"/>
  <c r="N30" i="19"/>
  <c r="P30" i="19" s="1"/>
  <c r="AO30" i="19" s="1"/>
  <c r="AV136" i="14"/>
  <c r="AV134" i="14"/>
  <c r="AV135" i="14"/>
  <c r="AV131" i="14"/>
  <c r="AV133" i="14"/>
  <c r="AV132" i="14"/>
  <c r="AV129" i="14"/>
  <c r="AV130" i="14"/>
  <c r="AV127" i="14"/>
  <c r="AV128" i="14"/>
  <c r="AV126" i="14"/>
  <c r="AV125" i="14"/>
  <c r="AV123" i="14"/>
  <c r="AV124" i="14"/>
  <c r="AV122" i="14"/>
  <c r="AV117" i="14"/>
  <c r="AV119" i="14"/>
  <c r="AV120" i="14"/>
  <c r="AV121" i="14"/>
  <c r="AV118" i="14"/>
  <c r="AV106" i="14"/>
  <c r="AV110" i="14"/>
  <c r="AV108" i="14"/>
  <c r="AV109" i="14"/>
  <c r="AV116" i="14"/>
  <c r="AV113" i="14"/>
  <c r="AV114" i="14"/>
  <c r="AV115" i="14"/>
  <c r="AV107" i="14"/>
  <c r="AV111" i="14"/>
  <c r="AV112" i="14"/>
  <c r="AV105" i="14"/>
  <c r="M12" i="22"/>
  <c r="D33" i="26"/>
  <c r="AN60" i="14"/>
  <c r="AK33" i="23" s="1"/>
  <c r="AA60" i="14"/>
  <c r="D33" i="23" s="1"/>
  <c r="AQ105" i="14"/>
  <c r="S77" i="19"/>
  <c r="U77" i="19" s="1"/>
  <c r="AP77" i="19" s="1"/>
  <c r="BD88" i="19" s="1"/>
  <c r="S27" i="26"/>
  <c r="V28" i="33" s="1"/>
  <c r="BB56" i="17"/>
  <c r="D35" i="26"/>
  <c r="AN62" i="14"/>
  <c r="AK35" i="23" s="1"/>
  <c r="AA62" i="14"/>
  <c r="D35" i="23" s="1"/>
  <c r="T62" i="20"/>
  <c r="R62" i="20"/>
  <c r="AV94" i="14"/>
  <c r="AW94" i="14"/>
  <c r="N5" i="19"/>
  <c r="P5" i="19" s="1"/>
  <c r="AO5" i="19" s="1"/>
  <c r="AQ33" i="5"/>
  <c r="C66" i="26"/>
  <c r="AA93" i="5"/>
  <c r="C66" i="23" s="1"/>
  <c r="AN93" i="5"/>
  <c r="AJ66" i="23" s="1"/>
  <c r="AN105" i="5"/>
  <c r="AJ78" i="23" s="1"/>
  <c r="S47" i="20"/>
  <c r="AR75" i="14"/>
  <c r="O58" i="26"/>
  <c r="BF20" i="19"/>
  <c r="BD77" i="20"/>
  <c r="BE51" i="20"/>
  <c r="BE53" i="19"/>
  <c r="BG49" i="19"/>
  <c r="CC67" i="6"/>
  <c r="D55" i="26"/>
  <c r="AN82" i="14"/>
  <c r="AK55" i="23" s="1"/>
  <c r="AA82" i="14"/>
  <c r="D55" i="23" s="1"/>
  <c r="L59" i="22"/>
  <c r="T59" i="22"/>
  <c r="D30" i="26"/>
  <c r="AN57" i="14"/>
  <c r="AK30" i="23" s="1"/>
  <c r="AA57" i="14"/>
  <c r="D30" i="23" s="1"/>
  <c r="U65" i="22"/>
  <c r="M65" i="22"/>
  <c r="U77" i="22"/>
  <c r="BF43" i="19"/>
  <c r="U50" i="22"/>
  <c r="M50" i="22"/>
  <c r="S65" i="26"/>
  <c r="V66" i="33" s="1"/>
  <c r="N65" i="26"/>
  <c r="N22" i="20"/>
  <c r="AR50" i="5"/>
  <c r="S60" i="19"/>
  <c r="U60" i="19" s="1"/>
  <c r="AP60" i="19" s="1"/>
  <c r="AQ88" i="14"/>
  <c r="BD69" i="20"/>
  <c r="BB109" i="17"/>
  <c r="BE83" i="20"/>
  <c r="N49" i="20"/>
  <c r="AR77" i="5"/>
  <c r="AV89" i="5"/>
  <c r="AW89" i="5"/>
  <c r="T69" i="22"/>
  <c r="L69" i="22"/>
  <c r="T81" i="22"/>
  <c r="S19" i="19"/>
  <c r="U19" i="19" s="1"/>
  <c r="AP19" i="19" s="1"/>
  <c r="AQ47" i="14"/>
  <c r="AV63" i="14"/>
  <c r="T59" i="20"/>
  <c r="R59" i="20"/>
  <c r="D64" i="26"/>
  <c r="AA91" i="14"/>
  <c r="D64" i="23" s="1"/>
  <c r="AN91" i="14"/>
  <c r="AK64" i="23" s="1"/>
  <c r="BB97" i="17"/>
  <c r="S68" i="26"/>
  <c r="V69" i="33" s="1"/>
  <c r="N68" i="26"/>
  <c r="M73" i="26"/>
  <c r="O77" i="26"/>
  <c r="BF54" i="19"/>
  <c r="AG90" i="4"/>
  <c r="T90" i="4"/>
  <c r="Y90" i="4"/>
  <c r="AL90" i="4"/>
  <c r="AU86" i="4"/>
  <c r="Z86" i="4"/>
  <c r="J58" i="19" s="1"/>
  <c r="AM86" i="4"/>
  <c r="AE86" i="4"/>
  <c r="R86" i="4"/>
  <c r="AJ82" i="4"/>
  <c r="W82" i="4"/>
  <c r="AT82" i="4"/>
  <c r="C54" i="22"/>
  <c r="AD82" i="4"/>
  <c r="BO40" i="6"/>
  <c r="AR40" i="6"/>
  <c r="W34" i="4"/>
  <c r="N63" i="20"/>
  <c r="AR91" i="5"/>
  <c r="BD42" i="20"/>
  <c r="BB96" i="17"/>
  <c r="S45" i="26"/>
  <c r="V46" i="33" s="1"/>
  <c r="C28" i="26"/>
  <c r="AN55" i="5"/>
  <c r="AJ28" i="23" s="1"/>
  <c r="AA55" i="5"/>
  <c r="C28" i="23" s="1"/>
  <c r="M72" i="26"/>
  <c r="BG57" i="19"/>
  <c r="C71" i="26"/>
  <c r="AA98" i="5"/>
  <c r="C71" i="23" s="1"/>
  <c r="AN98" i="5"/>
  <c r="AJ71" i="23" s="1"/>
  <c r="AN110" i="5"/>
  <c r="AJ83" i="23" s="1"/>
  <c r="N74" i="19"/>
  <c r="P74" i="19" s="1"/>
  <c r="AO74" i="19" s="1"/>
  <c r="AQ102" i="5"/>
  <c r="D41" i="26"/>
  <c r="AA68" i="14"/>
  <c r="D41" i="23" s="1"/>
  <c r="AN68" i="14"/>
  <c r="AK41" i="23" s="1"/>
  <c r="C19" i="26"/>
  <c r="AA46" i="5"/>
  <c r="C19" i="23" s="1"/>
  <c r="AN46" i="5"/>
  <c r="AJ19" i="23" s="1"/>
  <c r="BE86" i="20"/>
  <c r="BF58" i="19"/>
  <c r="C26" i="26"/>
  <c r="AA53" i="5"/>
  <c r="C26" i="23" s="1"/>
  <c r="AN53" i="5"/>
  <c r="AJ26" i="23" s="1"/>
  <c r="C42" i="26"/>
  <c r="AA69" i="5"/>
  <c r="C42" i="23" s="1"/>
  <c r="AN69" i="5"/>
  <c r="AJ42" i="23" s="1"/>
  <c r="AQ101" i="5"/>
  <c r="N73" i="19"/>
  <c r="P73" i="19" s="1"/>
  <c r="AO73" i="19" s="1"/>
  <c r="AH43" i="35"/>
  <c r="BE79" i="19"/>
  <c r="BE46" i="19"/>
  <c r="BG86" i="19"/>
  <c r="BE87" i="19"/>
  <c r="BC17" i="20"/>
  <c r="BG22" i="19"/>
  <c r="BY70" i="6"/>
  <c r="AV49" i="14"/>
  <c r="Z18" i="20"/>
  <c r="AQ18" i="20" s="1"/>
  <c r="AQ35" i="5"/>
  <c r="N7" i="19"/>
  <c r="P7" i="19" s="1"/>
  <c r="AO7" i="19" s="1"/>
  <c r="AV74" i="5"/>
  <c r="M20" i="22"/>
  <c r="U20" i="22"/>
  <c r="T44" i="20"/>
  <c r="R44" i="20"/>
  <c r="AV76" i="14"/>
  <c r="T72" i="20"/>
  <c r="R72" i="20"/>
  <c r="BF26" i="19"/>
  <c r="AV54" i="5"/>
  <c r="C39" i="26"/>
  <c r="AN66" i="5"/>
  <c r="AJ39" i="23" s="1"/>
  <c r="AA66" i="5"/>
  <c r="C39" i="23" s="1"/>
  <c r="BC23" i="20"/>
  <c r="L20" i="22"/>
  <c r="T20" i="22"/>
  <c r="AV90" i="14"/>
  <c r="AW90" i="14"/>
  <c r="T27" i="20"/>
  <c r="R27" i="20"/>
  <c r="AQ79" i="14"/>
  <c r="S51" i="19"/>
  <c r="U51" i="19" s="1"/>
  <c r="AP51" i="19" s="1"/>
  <c r="S59" i="20"/>
  <c r="U59" i="20" s="1"/>
  <c r="AP59" i="20" s="1"/>
  <c r="AR87" i="14"/>
  <c r="AH75" i="35"/>
  <c r="BE76" i="20"/>
  <c r="BG56" i="19"/>
  <c r="BE53" i="20"/>
  <c r="BC55" i="20"/>
  <c r="BE45" i="19"/>
  <c r="BE65" i="19"/>
  <c r="BC21" i="20"/>
  <c r="R103" i="4"/>
  <c r="AE103" i="4"/>
  <c r="AE115" i="4"/>
  <c r="F75" i="35"/>
  <c r="BM76" i="6"/>
  <c r="AP76" i="6"/>
  <c r="BM88" i="6"/>
  <c r="AT99" i="4"/>
  <c r="C71" i="22"/>
  <c r="AD99" i="4"/>
  <c r="AD111" i="4"/>
  <c r="F71" i="35"/>
  <c r="AP72" i="6"/>
  <c r="BM72" i="6"/>
  <c r="BM84" i="6"/>
  <c r="AK95" i="4"/>
  <c r="X95" i="4"/>
  <c r="AK107" i="4"/>
  <c r="BO65" i="6"/>
  <c r="AR65" i="6"/>
  <c r="V91" i="4"/>
  <c r="AI91" i="4"/>
  <c r="AO64" i="6"/>
  <c r="BL64" i="6"/>
  <c r="BO61" i="6"/>
  <c r="AR61" i="6"/>
  <c r="AI87" i="4"/>
  <c r="V87" i="4"/>
  <c r="AT87" i="4"/>
  <c r="AD87" i="4"/>
  <c r="C59" i="22"/>
  <c r="BN57" i="6"/>
  <c r="AQ57" i="6"/>
  <c r="R83" i="4"/>
  <c r="AE83" i="4"/>
  <c r="AH83" i="4"/>
  <c r="U83" i="4"/>
  <c r="T79" i="4"/>
  <c r="AG79" i="4"/>
  <c r="CF52" i="6"/>
  <c r="AU75" i="4"/>
  <c r="Z75" i="4"/>
  <c r="J47" i="19" s="1"/>
  <c r="AM75" i="4"/>
  <c r="AT71" i="4"/>
  <c r="AD71" i="4"/>
  <c r="C43" i="22"/>
  <c r="S67" i="4"/>
  <c r="AF67" i="4"/>
  <c r="BN37" i="6"/>
  <c r="AQ37" i="6"/>
  <c r="Y63" i="4"/>
  <c r="AL63" i="4"/>
  <c r="AO36" i="6"/>
  <c r="BL36" i="6"/>
  <c r="AR33" i="6"/>
  <c r="BO33" i="6"/>
  <c r="AH59" i="4"/>
  <c r="U59" i="4"/>
  <c r="AT59" i="4"/>
  <c r="AD59" i="4"/>
  <c r="C31" i="22"/>
  <c r="BN29" i="6"/>
  <c r="AQ29" i="6"/>
  <c r="Y55" i="4"/>
  <c r="AL55" i="4"/>
  <c r="T55" i="4"/>
  <c r="AG55" i="4"/>
  <c r="BO25" i="6"/>
  <c r="AR25" i="6"/>
  <c r="R51" i="4"/>
  <c r="AE51" i="4"/>
  <c r="AJ47" i="4"/>
  <c r="W47" i="4"/>
  <c r="CF20" i="6"/>
  <c r="AU43" i="4"/>
  <c r="Z43" i="4"/>
  <c r="J15" i="19" s="1"/>
  <c r="AQ13" i="6"/>
  <c r="T39" i="4"/>
  <c r="F11" i="35"/>
  <c r="AP12" i="6"/>
  <c r="T35" i="4"/>
  <c r="U35" i="4"/>
  <c r="AT98" i="4"/>
  <c r="AD98" i="4"/>
  <c r="C70" i="22"/>
  <c r="AD110" i="4"/>
  <c r="AK94" i="4"/>
  <c r="X94" i="4"/>
  <c r="AK106" i="4"/>
  <c r="AO67" i="6"/>
  <c r="BL67" i="6"/>
  <c r="BL79" i="6"/>
  <c r="BQ64" i="6"/>
  <c r="AT64" i="6"/>
  <c r="AU74" i="4"/>
  <c r="Z74" i="4"/>
  <c r="J46" i="19" s="1"/>
  <c r="AM74" i="4"/>
  <c r="AK62" i="4"/>
  <c r="X62" i="4"/>
  <c r="CF35" i="6"/>
  <c r="BO20" i="6"/>
  <c r="AR20" i="6"/>
  <c r="T82" i="20"/>
  <c r="R82" i="20"/>
  <c r="AV71" i="5"/>
  <c r="AV61" i="14"/>
  <c r="S41" i="20"/>
  <c r="AR69" i="14"/>
  <c r="BB89" i="17"/>
  <c r="AQ43" i="5"/>
  <c r="N15" i="19"/>
  <c r="P15" i="19" s="1"/>
  <c r="AO15" i="19" s="1"/>
  <c r="AJ44" i="20"/>
  <c r="AS44" i="20" s="1"/>
  <c r="BD28" i="20"/>
  <c r="BC82" i="20"/>
  <c r="AQ47" i="5"/>
  <c r="N19" i="19"/>
  <c r="P19" i="19" s="1"/>
  <c r="AO19" i="19" s="1"/>
  <c r="L42" i="22"/>
  <c r="T42" i="22"/>
  <c r="AH16" i="35"/>
  <c r="S84" i="20"/>
  <c r="AR112" i="14"/>
  <c r="T76" i="20"/>
  <c r="R76" i="20"/>
  <c r="BD64" i="20"/>
  <c r="AJ72" i="20"/>
  <c r="AS72" i="20" s="1"/>
  <c r="AJ41" i="20"/>
  <c r="AS41" i="20" s="1"/>
  <c r="BF39" i="19"/>
  <c r="C18" i="26"/>
  <c r="AA45" i="5"/>
  <c r="C18" i="23" s="1"/>
  <c r="AN45" i="5"/>
  <c r="AJ18" i="23" s="1"/>
  <c r="L21" i="22"/>
  <c r="T21" i="22"/>
  <c r="O49" i="20"/>
  <c r="M49" i="20"/>
  <c r="BB45" i="17"/>
  <c r="AJ45" i="20"/>
  <c r="AS45" i="20" s="1"/>
  <c r="Z64" i="20"/>
  <c r="AQ64" i="20" s="1"/>
  <c r="S42" i="26"/>
  <c r="V43" i="33" s="1"/>
  <c r="BE23" i="19"/>
  <c r="AJ69" i="20"/>
  <c r="AS69" i="20" s="1"/>
  <c r="BG67" i="19"/>
  <c r="Z84" i="20"/>
  <c r="AQ84" i="20" s="1"/>
  <c r="C37" i="26"/>
  <c r="AA64" i="5"/>
  <c r="C37" i="23" s="1"/>
  <c r="AN64" i="5"/>
  <c r="AJ37" i="23" s="1"/>
  <c r="BE73" i="20"/>
  <c r="AH22" i="35"/>
  <c r="BE19" i="19"/>
  <c r="BW74" i="6"/>
  <c r="BQ56" i="6"/>
  <c r="AT56" i="6"/>
  <c r="AU70" i="4"/>
  <c r="Z70" i="4"/>
  <c r="J42" i="19" s="1"/>
  <c r="AM70" i="4"/>
  <c r="AO43" i="6"/>
  <c r="BL43" i="6"/>
  <c r="BN36" i="6"/>
  <c r="AQ36" i="6"/>
  <c r="AQ16" i="6"/>
  <c r="U42" i="4"/>
  <c r="AO15" i="6"/>
  <c r="AU38" i="4"/>
  <c r="Z38" i="4"/>
  <c r="J10" i="19" s="1"/>
  <c r="CF11" i="6"/>
  <c r="AQ60" i="5"/>
  <c r="N32" i="19"/>
  <c r="P32" i="19" s="1"/>
  <c r="AO32" i="19" s="1"/>
  <c r="T55" i="22"/>
  <c r="L55" i="22"/>
  <c r="AV89" i="14"/>
  <c r="AW89" i="14"/>
  <c r="O54" i="20"/>
  <c r="M54" i="20"/>
  <c r="L62" i="22"/>
  <c r="T62" i="22"/>
  <c r="AV94" i="5"/>
  <c r="AW94" i="5"/>
  <c r="M74" i="20"/>
  <c r="O74" i="20"/>
  <c r="S28" i="20"/>
  <c r="AR56" i="14"/>
  <c r="N9" i="19"/>
  <c r="P9" i="19" s="1"/>
  <c r="AO9" i="19" s="1"/>
  <c r="AQ37" i="5"/>
  <c r="T33" i="22"/>
  <c r="L33" i="22"/>
  <c r="AQ59" i="14"/>
  <c r="S31" i="19"/>
  <c r="U31" i="19" s="1"/>
  <c r="AP31" i="19" s="1"/>
  <c r="D76" i="26"/>
  <c r="AA103" i="14"/>
  <c r="D76" i="23" s="1"/>
  <c r="AN103" i="14"/>
  <c r="AK76" i="23" s="1"/>
  <c r="AN115" i="14"/>
  <c r="AK88" i="23" s="1"/>
  <c r="N84" i="20"/>
  <c r="AR112" i="5"/>
  <c r="S18" i="20"/>
  <c r="AR46" i="14"/>
  <c r="Z104" i="4"/>
  <c r="J76" i="19" s="1"/>
  <c r="AU104" i="4"/>
  <c r="AM104" i="4"/>
  <c r="AM116" i="4"/>
  <c r="Z105" i="4"/>
  <c r="J77" i="19" s="1"/>
  <c r="AG100" i="4"/>
  <c r="T100" i="4"/>
  <c r="AG112" i="4"/>
  <c r="R100" i="4"/>
  <c r="AE100" i="4"/>
  <c r="AE112" i="4"/>
  <c r="AI96" i="4"/>
  <c r="V96" i="4"/>
  <c r="AI108" i="4"/>
  <c r="X96" i="4"/>
  <c r="AK96" i="4"/>
  <c r="AK108" i="4"/>
  <c r="T92" i="4"/>
  <c r="AG92" i="4"/>
  <c r="R88" i="4"/>
  <c r="AE88" i="4"/>
  <c r="BL61" i="6"/>
  <c r="AO61" i="6"/>
  <c r="BN58" i="6"/>
  <c r="AQ58" i="6"/>
  <c r="AU84" i="4"/>
  <c r="Z84" i="4"/>
  <c r="J56" i="19" s="1"/>
  <c r="AM84" i="4"/>
  <c r="F56" i="35"/>
  <c r="BM57" i="6"/>
  <c r="AP57" i="6"/>
  <c r="AG80" i="4"/>
  <c r="T80" i="4"/>
  <c r="S80" i="4"/>
  <c r="AF80" i="4"/>
  <c r="BN50" i="6"/>
  <c r="AQ50" i="6"/>
  <c r="AF76" i="4"/>
  <c r="S76" i="4"/>
  <c r="R72" i="4"/>
  <c r="AE72" i="4"/>
  <c r="AU68" i="4"/>
  <c r="Z68" i="4"/>
  <c r="J40" i="19" s="1"/>
  <c r="AM68" i="4"/>
  <c r="AT64" i="4"/>
  <c r="AD64" i="4"/>
  <c r="C36" i="22"/>
  <c r="F36" i="35"/>
  <c r="BM37" i="6"/>
  <c r="AP37" i="6"/>
  <c r="V60" i="4"/>
  <c r="AI60" i="4"/>
  <c r="BL33" i="6"/>
  <c r="AO33" i="6"/>
  <c r="AR30" i="6"/>
  <c r="BO30" i="6"/>
  <c r="Y56" i="4"/>
  <c r="AL56" i="4"/>
  <c r="BL29" i="6"/>
  <c r="AO29" i="6"/>
  <c r="BO26" i="6"/>
  <c r="AR26" i="6"/>
  <c r="AK52" i="4"/>
  <c r="X52" i="4"/>
  <c r="AL52" i="4"/>
  <c r="Y52" i="4"/>
  <c r="BN22" i="6"/>
  <c r="AQ22" i="6"/>
  <c r="AL48" i="4"/>
  <c r="Y48" i="4"/>
  <c r="AG48" i="4"/>
  <c r="T48" i="4"/>
  <c r="BN18" i="6"/>
  <c r="AQ18" i="6"/>
  <c r="AG44" i="4"/>
  <c r="T44" i="4"/>
  <c r="W40" i="4"/>
  <c r="Y36" i="4"/>
  <c r="W36" i="4"/>
  <c r="BQ72" i="6"/>
  <c r="AT72" i="6"/>
  <c r="BQ84" i="6"/>
  <c r="AT60" i="6"/>
  <c r="BQ60" i="6"/>
  <c r="AJ78" i="4"/>
  <c r="W78" i="4"/>
  <c r="AE78" i="4"/>
  <c r="R78" i="4"/>
  <c r="AK58" i="4"/>
  <c r="X58" i="4"/>
  <c r="N24" i="20"/>
  <c r="AR52" i="5"/>
  <c r="O67" i="20"/>
  <c r="M67" i="20"/>
  <c r="N75" i="20"/>
  <c r="AR103" i="5"/>
  <c r="S53" i="20"/>
  <c r="AR81" i="14"/>
  <c r="L23" i="22"/>
  <c r="T23" i="22"/>
  <c r="T60" i="22"/>
  <c r="L60" i="22"/>
  <c r="M78" i="20"/>
  <c r="O78" i="20"/>
  <c r="O69" i="20"/>
  <c r="M69" i="20"/>
  <c r="M7" i="22"/>
  <c r="D24" i="26"/>
  <c r="AA51" i="14"/>
  <c r="D24" i="23" s="1"/>
  <c r="AN51" i="14"/>
  <c r="AK24" i="23" s="1"/>
  <c r="D40" i="26"/>
  <c r="AA67" i="14"/>
  <c r="D40" i="23" s="1"/>
  <c r="AN67" i="14"/>
  <c r="AK40" i="23" s="1"/>
  <c r="AQ31" i="6"/>
  <c r="BN31" i="6"/>
  <c r="AT57" i="4"/>
  <c r="AD57" i="4"/>
  <c r="C29" i="22"/>
  <c r="Y57" i="4"/>
  <c r="AL57" i="4"/>
  <c r="BQ27" i="6"/>
  <c r="AT27" i="6"/>
  <c r="T53" i="4"/>
  <c r="AG53" i="4"/>
  <c r="W49" i="4"/>
  <c r="AJ49" i="4"/>
  <c r="U45" i="4"/>
  <c r="AH45" i="4"/>
  <c r="AU37" i="4"/>
  <c r="Z37" i="4"/>
  <c r="J9" i="19" s="1"/>
  <c r="R33" i="4"/>
  <c r="F5" i="35"/>
  <c r="AP6" i="6"/>
  <c r="AV70" i="6"/>
  <c r="AO97" i="4" s="1"/>
  <c r="Y70" i="6"/>
  <c r="AB97" i="4" s="1"/>
  <c r="H69" i="19" s="1"/>
  <c r="AV82" i="6"/>
  <c r="AO109" i="4" s="1"/>
  <c r="AF66" i="4"/>
  <c r="S66" i="4"/>
  <c r="S54" i="4"/>
  <c r="AF54" i="4"/>
  <c r="AT54" i="4"/>
  <c r="AD54" i="4"/>
  <c r="C26" i="22"/>
  <c r="AT50" i="4"/>
  <c r="AD50" i="4"/>
  <c r="C22" i="22"/>
  <c r="N31" i="19"/>
  <c r="P31" i="19" s="1"/>
  <c r="AO31" i="19" s="1"/>
  <c r="AQ59" i="5"/>
  <c r="L67" i="22"/>
  <c r="T67" i="22"/>
  <c r="T79" i="22"/>
  <c r="S25" i="20"/>
  <c r="AR53" i="14"/>
  <c r="T29" i="20"/>
  <c r="R29" i="20"/>
  <c r="T52" i="22"/>
  <c r="L52" i="22"/>
  <c r="N6" i="19"/>
  <c r="P6" i="19" s="1"/>
  <c r="AO6" i="19" s="1"/>
  <c r="AQ34" i="5"/>
  <c r="N34" i="20"/>
  <c r="AR62" i="5"/>
  <c r="S30" i="19"/>
  <c r="U30" i="19" s="1"/>
  <c r="AP30" i="19" s="1"/>
  <c r="AQ58" i="14"/>
  <c r="N45" i="20"/>
  <c r="AR73" i="5"/>
  <c r="U79" i="22"/>
  <c r="U67" i="22"/>
  <c r="M67" i="22"/>
  <c r="BE35" i="19"/>
  <c r="AW104" i="5"/>
  <c r="AV104" i="5"/>
  <c r="U22" i="22"/>
  <c r="M22" i="22"/>
  <c r="BE49" i="19"/>
  <c r="BO75" i="6"/>
  <c r="AR75" i="6"/>
  <c r="BO87" i="6"/>
  <c r="AH101" i="4"/>
  <c r="U101" i="4"/>
  <c r="AH113" i="4"/>
  <c r="AT71" i="6"/>
  <c r="BQ71" i="6"/>
  <c r="BQ83" i="6"/>
  <c r="AF97" i="4"/>
  <c r="S97" i="4"/>
  <c r="AF109" i="4"/>
  <c r="S93" i="4"/>
  <c r="AF93" i="4"/>
  <c r="AF105" i="4"/>
  <c r="AI93" i="4"/>
  <c r="V93" i="4"/>
  <c r="AI105" i="4"/>
  <c r="BN63" i="6"/>
  <c r="AQ63" i="6"/>
  <c r="AT89" i="4"/>
  <c r="C61" i="22"/>
  <c r="AD89" i="4"/>
  <c r="T85" i="4"/>
  <c r="AG85" i="4"/>
  <c r="AU81" i="4"/>
  <c r="AM81" i="4"/>
  <c r="Z81" i="4"/>
  <c r="J53" i="19" s="1"/>
  <c r="AO54" i="6"/>
  <c r="BL54" i="6"/>
  <c r="T77" i="4"/>
  <c r="AG77" i="4"/>
  <c r="BL50" i="6"/>
  <c r="AO50" i="6"/>
  <c r="AI73" i="4"/>
  <c r="V73" i="4"/>
  <c r="AT73" i="4"/>
  <c r="C45" i="22"/>
  <c r="AD73" i="4"/>
  <c r="AR43" i="6"/>
  <c r="BO43" i="6"/>
  <c r="Y69" i="4"/>
  <c r="AL69" i="4"/>
  <c r="AI69" i="4"/>
  <c r="V69" i="4"/>
  <c r="BO39" i="6"/>
  <c r="AR39" i="6"/>
  <c r="AL65" i="4"/>
  <c r="Y65" i="4"/>
  <c r="AG61" i="4"/>
  <c r="T61" i="4"/>
  <c r="CF34" i="6"/>
  <c r="R41" i="4"/>
  <c r="AT102" i="4"/>
  <c r="AD102" i="4"/>
  <c r="C74" i="22"/>
  <c r="AD114" i="4"/>
  <c r="AU102" i="4"/>
  <c r="Z102" i="4"/>
  <c r="J74" i="19" s="1"/>
  <c r="AM102" i="4"/>
  <c r="AM114" i="4"/>
  <c r="BO52" i="6"/>
  <c r="AR52" i="6"/>
  <c r="AT24" i="6"/>
  <c r="BQ24" i="6"/>
  <c r="AH46" i="4"/>
  <c r="U46" i="4"/>
  <c r="M70" i="22"/>
  <c r="U70" i="22"/>
  <c r="U82" i="22"/>
  <c r="D38" i="26"/>
  <c r="AN65" i="14"/>
  <c r="AK38" i="23" s="1"/>
  <c r="AA65" i="14"/>
  <c r="D38" i="23" s="1"/>
  <c r="S57" i="20"/>
  <c r="AR85" i="14"/>
  <c r="R77" i="20"/>
  <c r="T77" i="20"/>
  <c r="U85" i="22"/>
  <c r="U73" i="22"/>
  <c r="M73" i="22"/>
  <c r="N47" i="19"/>
  <c r="P47" i="19" s="1"/>
  <c r="AO47" i="19" s="1"/>
  <c r="AQ75" i="5"/>
  <c r="BF36" i="19"/>
  <c r="N30" i="20"/>
  <c r="AR58" i="5"/>
  <c r="S88" i="20"/>
  <c r="AR116" i="14"/>
  <c r="AH74" i="35"/>
  <c r="C6" i="26"/>
  <c r="AA33" i="5"/>
  <c r="C6" i="23" s="1"/>
  <c r="AV93" i="5"/>
  <c r="AW93" i="5"/>
  <c r="S47" i="19"/>
  <c r="U47" i="19" s="1"/>
  <c r="AP47" i="19" s="1"/>
  <c r="AQ75" i="14"/>
  <c r="S26" i="20"/>
  <c r="AR54" i="14"/>
  <c r="BE42" i="19"/>
  <c r="BG41" i="19"/>
  <c r="AV82" i="14"/>
  <c r="AW82" i="14"/>
  <c r="AW136" i="14"/>
  <c r="AW134" i="14"/>
  <c r="AW135" i="14"/>
  <c r="AW131" i="14"/>
  <c r="AW133" i="14"/>
  <c r="AW132" i="14"/>
  <c r="AW130" i="14"/>
  <c r="AW129" i="14"/>
  <c r="AW127" i="14"/>
  <c r="AW128" i="14"/>
  <c r="AW126" i="14"/>
  <c r="AW125" i="14"/>
  <c r="AW123" i="14"/>
  <c r="AW124" i="14"/>
  <c r="AW122" i="14"/>
  <c r="AW119" i="14"/>
  <c r="AW117" i="14"/>
  <c r="AW120" i="14"/>
  <c r="AW121" i="14"/>
  <c r="AW118" i="14"/>
  <c r="AW110" i="14"/>
  <c r="AW106" i="14"/>
  <c r="AW116" i="14"/>
  <c r="AW108" i="14"/>
  <c r="AW109" i="14"/>
  <c r="AW111" i="14"/>
  <c r="AW113" i="14"/>
  <c r="AW114" i="14"/>
  <c r="AW112" i="14"/>
  <c r="AW115" i="14"/>
  <c r="AW107" i="14"/>
  <c r="AW105" i="14"/>
  <c r="C60" i="26"/>
  <c r="AN87" i="5"/>
  <c r="AJ60" i="23" s="1"/>
  <c r="AA87" i="5"/>
  <c r="C60" i="23" s="1"/>
  <c r="T33" i="20"/>
  <c r="R33" i="20"/>
  <c r="D66" i="26"/>
  <c r="AA93" i="14"/>
  <c r="D66" i="23" s="1"/>
  <c r="AN93" i="14"/>
  <c r="AK66" i="23" s="1"/>
  <c r="AN105" i="14"/>
  <c r="AK78" i="23" s="1"/>
  <c r="D51" i="26"/>
  <c r="AA78" i="14"/>
  <c r="D51" i="23" s="1"/>
  <c r="AN78" i="14"/>
  <c r="AK51" i="23" s="1"/>
  <c r="O47" i="20"/>
  <c r="M47" i="20"/>
  <c r="C23" i="26"/>
  <c r="AA50" i="5"/>
  <c r="C23" i="23" s="1"/>
  <c r="AN50" i="5"/>
  <c r="AJ23" i="23" s="1"/>
  <c r="D61" i="26"/>
  <c r="AA88" i="14"/>
  <c r="D61" i="23" s="1"/>
  <c r="AN88" i="14"/>
  <c r="AK61" i="23" s="1"/>
  <c r="C70" i="26"/>
  <c r="AA97" i="5"/>
  <c r="C70" i="23" s="1"/>
  <c r="AN97" i="5"/>
  <c r="AJ70" i="23" s="1"/>
  <c r="AN109" i="5"/>
  <c r="AJ82" i="23" s="1"/>
  <c r="S19" i="20"/>
  <c r="AR47" i="14"/>
  <c r="AW91" i="14"/>
  <c r="AV91" i="14"/>
  <c r="AN9" i="33"/>
  <c r="AH10" i="33"/>
  <c r="AU90" i="4"/>
  <c r="Z90" i="4"/>
  <c r="J62" i="19" s="1"/>
  <c r="AM90" i="4"/>
  <c r="AT90" i="4"/>
  <c r="AD90" i="4"/>
  <c r="C62" i="22"/>
  <c r="T86" i="4"/>
  <c r="AG86" i="4"/>
  <c r="AL82" i="4"/>
  <c r="Y82" i="4"/>
  <c r="BL55" i="6"/>
  <c r="AO55" i="6"/>
  <c r="AQ40" i="6"/>
  <c r="BN40" i="6"/>
  <c r="AU34" i="4"/>
  <c r="Z34" i="4"/>
  <c r="J6" i="19" s="1"/>
  <c r="AT34" i="4"/>
  <c r="C6" i="22"/>
  <c r="L63" i="22"/>
  <c r="T63" i="22"/>
  <c r="N83" i="20"/>
  <c r="AR111" i="5"/>
  <c r="O109" i="26"/>
  <c r="O55" i="26"/>
  <c r="O107" i="26"/>
  <c r="O108" i="26"/>
  <c r="O106" i="26"/>
  <c r="O105" i="26"/>
  <c r="O103" i="26"/>
  <c r="O104" i="26"/>
  <c r="O102" i="26"/>
  <c r="O101" i="26"/>
  <c r="O99" i="26"/>
  <c r="O100" i="26"/>
  <c r="O98" i="26"/>
  <c r="O97" i="26"/>
  <c r="O96" i="26"/>
  <c r="O95" i="26"/>
  <c r="O92" i="26"/>
  <c r="O93" i="26"/>
  <c r="O94" i="26"/>
  <c r="O91" i="26"/>
  <c r="O86" i="26"/>
  <c r="O89" i="26"/>
  <c r="O87" i="26"/>
  <c r="O90" i="26"/>
  <c r="O82" i="26"/>
  <c r="O81" i="26"/>
  <c r="O83" i="26"/>
  <c r="O79" i="26"/>
  <c r="O80" i="26"/>
  <c r="O85" i="26"/>
  <c r="O88" i="26"/>
  <c r="O84" i="26"/>
  <c r="O78" i="26"/>
  <c r="BG33" i="19"/>
  <c r="N74" i="20"/>
  <c r="AR102" i="5"/>
  <c r="BE16" i="20"/>
  <c r="S86" i="20"/>
  <c r="AR114" i="14"/>
  <c r="BE43" i="19"/>
  <c r="L41" i="22"/>
  <c r="T41" i="22"/>
  <c r="T85" i="22"/>
  <c r="L73" i="22"/>
  <c r="T73" i="22"/>
  <c r="BG71" i="19"/>
  <c r="BG43" i="19"/>
  <c r="O64" i="20"/>
  <c r="M64" i="20"/>
  <c r="CA75" i="6"/>
  <c r="AE55" i="35"/>
  <c r="AH57" i="35"/>
  <c r="O69" i="26"/>
  <c r="AJ42" i="20"/>
  <c r="AS42" i="20" s="1"/>
  <c r="BD71" i="20"/>
  <c r="C8" i="26"/>
  <c r="AA35" i="5"/>
  <c r="C8" i="23" s="1"/>
  <c r="D21" i="26"/>
  <c r="AN48" i="14"/>
  <c r="AK21" i="23" s="1"/>
  <c r="AA48" i="14"/>
  <c r="D21" i="23" s="1"/>
  <c r="R24" i="20"/>
  <c r="T24" i="20"/>
  <c r="S80" i="20"/>
  <c r="AR108" i="14"/>
  <c r="BD20" i="20"/>
  <c r="BG39" i="19"/>
  <c r="AE47" i="20"/>
  <c r="AR47" i="20" s="1"/>
  <c r="S62" i="20"/>
  <c r="AR90" i="14"/>
  <c r="S51" i="20"/>
  <c r="AR79" i="14"/>
  <c r="S59" i="19"/>
  <c r="U59" i="19" s="1"/>
  <c r="AP59" i="19" s="1"/>
  <c r="AQ87" i="14"/>
  <c r="T87" i="20"/>
  <c r="R87" i="20"/>
  <c r="BE24" i="19"/>
  <c r="BE83" i="19"/>
  <c r="O68" i="20"/>
  <c r="M68" i="20"/>
  <c r="O72" i="26"/>
  <c r="AG103" i="4"/>
  <c r="T103" i="4"/>
  <c r="AG115" i="4"/>
  <c r="BN73" i="6"/>
  <c r="AQ73" i="6"/>
  <c r="BN85" i="6"/>
  <c r="AU99" i="4"/>
  <c r="AM99" i="4"/>
  <c r="Z99" i="4"/>
  <c r="J71" i="19" s="1"/>
  <c r="AM111" i="4"/>
  <c r="BO69" i="6"/>
  <c r="AR69" i="6"/>
  <c r="BO81" i="6"/>
  <c r="AH95" i="4"/>
  <c r="U95" i="4"/>
  <c r="AH107" i="4"/>
  <c r="AK103" i="4"/>
  <c r="AK91" i="4"/>
  <c r="X91" i="4"/>
  <c r="U87" i="4"/>
  <c r="AH87" i="4"/>
  <c r="AO60" i="6"/>
  <c r="BL60" i="6"/>
  <c r="AR57" i="6"/>
  <c r="BO57" i="6"/>
  <c r="AT83" i="4"/>
  <c r="AD83" i="4"/>
  <c r="C55" i="22"/>
  <c r="AG83" i="4"/>
  <c r="T83" i="4"/>
  <c r="BQ53" i="6"/>
  <c r="AT53" i="6"/>
  <c r="S79" i="4"/>
  <c r="AF79" i="4"/>
  <c r="AI75" i="4"/>
  <c r="V75" i="4"/>
  <c r="CF48" i="6"/>
  <c r="AL71" i="4"/>
  <c r="Y71" i="4"/>
  <c r="CF44" i="6"/>
  <c r="AE67" i="4"/>
  <c r="R67" i="4"/>
  <c r="BL40" i="6"/>
  <c r="AO40" i="6"/>
  <c r="AH63" i="4"/>
  <c r="U63" i="4"/>
  <c r="F35" i="35"/>
  <c r="BM36" i="6"/>
  <c r="AP36" i="6"/>
  <c r="AI59" i="4"/>
  <c r="V59" i="4"/>
  <c r="F31" i="35"/>
  <c r="AP32" i="6"/>
  <c r="BM32" i="6"/>
  <c r="AE55" i="4"/>
  <c r="R55" i="4"/>
  <c r="AF55" i="4"/>
  <c r="S55" i="4"/>
  <c r="AJ51" i="4"/>
  <c r="W51" i="4"/>
  <c r="S51" i="4"/>
  <c r="AF51" i="4"/>
  <c r="AR21" i="6"/>
  <c r="BO21" i="6"/>
  <c r="AH47" i="4"/>
  <c r="U47" i="4"/>
  <c r="T43" i="4"/>
  <c r="U39" i="4"/>
  <c r="R35" i="4"/>
  <c r="S35" i="4"/>
  <c r="S98" i="4"/>
  <c r="AF98" i="4"/>
  <c r="AF110" i="4"/>
  <c r="BL71" i="6"/>
  <c r="AO71" i="6"/>
  <c r="BL83" i="6"/>
  <c r="AG94" i="4"/>
  <c r="T94" i="4"/>
  <c r="AG106" i="4"/>
  <c r="AE74" i="4"/>
  <c r="R74" i="4"/>
  <c r="CF47" i="6"/>
  <c r="AH62" i="4"/>
  <c r="U62" i="4"/>
  <c r="AQ20" i="6"/>
  <c r="BN20" i="6"/>
  <c r="R70" i="20"/>
  <c r="T70" i="20"/>
  <c r="N51" i="20"/>
  <c r="AR79" i="5"/>
  <c r="U33" i="22"/>
  <c r="M33" i="22"/>
  <c r="AQ69" i="14"/>
  <c r="S41" i="19"/>
  <c r="U41" i="19" s="1"/>
  <c r="AP41" i="19" s="1"/>
  <c r="T81" i="20"/>
  <c r="R81" i="20"/>
  <c r="BB46" i="17"/>
  <c r="L15" i="22"/>
  <c r="N109" i="26"/>
  <c r="S10" i="33" s="1" a="1"/>
  <c r="S10" i="33" s="1"/>
  <c r="S55" i="26"/>
  <c r="V56" i="33" s="1"/>
  <c r="N55" i="26"/>
  <c r="N108" i="26"/>
  <c r="N107" i="26"/>
  <c r="N105" i="26"/>
  <c r="N106" i="26"/>
  <c r="N104" i="26"/>
  <c r="N102" i="26"/>
  <c r="N103" i="26"/>
  <c r="N99" i="26"/>
  <c r="N101" i="26"/>
  <c r="N100" i="26"/>
  <c r="N97" i="26"/>
  <c r="N98" i="26"/>
  <c r="N96" i="26"/>
  <c r="N95" i="26"/>
  <c r="N91" i="26"/>
  <c r="N93" i="26"/>
  <c r="N92" i="26"/>
  <c r="N94" i="26"/>
  <c r="N79" i="26"/>
  <c r="N89" i="26"/>
  <c r="N90" i="26"/>
  <c r="N82" i="26"/>
  <c r="N84" i="26"/>
  <c r="N87" i="26"/>
  <c r="N85" i="26"/>
  <c r="N88" i="26"/>
  <c r="N80" i="26"/>
  <c r="N81" i="26"/>
  <c r="N86" i="26"/>
  <c r="N83" i="26"/>
  <c r="N78" i="26"/>
  <c r="AJ46" i="20"/>
  <c r="AS46" i="20" s="1"/>
  <c r="T19" i="22"/>
  <c r="L19" i="22"/>
  <c r="C43" i="26"/>
  <c r="AA70" i="5"/>
  <c r="C43" i="23" s="1"/>
  <c r="AN70" i="5"/>
  <c r="AJ43" i="23" s="1"/>
  <c r="T32" i="20"/>
  <c r="R32" i="20"/>
  <c r="T56" i="20"/>
  <c r="R56" i="20"/>
  <c r="T64" i="20"/>
  <c r="R64" i="20"/>
  <c r="AQ100" i="14"/>
  <c r="S72" i="19"/>
  <c r="U72" i="19" s="1"/>
  <c r="AP72" i="19" s="1"/>
  <c r="AV45" i="5"/>
  <c r="BF21" i="19"/>
  <c r="AV64" i="5"/>
  <c r="O88" i="20"/>
  <c r="M88" i="20"/>
  <c r="AE76" i="20"/>
  <c r="AR76" i="20" s="1"/>
  <c r="Z58" i="20"/>
  <c r="AQ58" i="20" s="1"/>
  <c r="S8" i="26"/>
  <c r="V9" i="33" s="1"/>
  <c r="N80" i="20"/>
  <c r="AR108" i="5"/>
  <c r="BW70" i="6"/>
  <c r="BN56" i="6"/>
  <c r="AQ56" i="6"/>
  <c r="AJ70" i="4"/>
  <c r="W70" i="4"/>
  <c r="AT36" i="6"/>
  <c r="BQ36" i="6"/>
  <c r="AU42" i="4"/>
  <c r="Z42" i="4"/>
  <c r="J14" i="19" s="1"/>
  <c r="T38" i="4"/>
  <c r="C33" i="26"/>
  <c r="AN60" i="5"/>
  <c r="AJ33" i="23" s="1"/>
  <c r="AA60" i="5"/>
  <c r="C33" i="23" s="1"/>
  <c r="C56" i="26"/>
  <c r="AA83" i="5"/>
  <c r="C56" i="23" s="1"/>
  <c r="AN83" i="5"/>
  <c r="AJ56" i="23" s="1"/>
  <c r="O75" i="20"/>
  <c r="BA75" i="20" s="1"/>
  <c r="M75" i="20"/>
  <c r="S61" i="20"/>
  <c r="AR89" i="14"/>
  <c r="BG78" i="19"/>
  <c r="AJ54" i="20"/>
  <c r="AS54" i="20" s="1"/>
  <c r="N11" i="19"/>
  <c r="P11" i="19" s="1"/>
  <c r="AO11" i="19" s="1"/>
  <c r="AQ39" i="5"/>
  <c r="BG55" i="19"/>
  <c r="C63" i="26"/>
  <c r="AA90" i="5"/>
  <c r="C63" i="23" s="1"/>
  <c r="AN90" i="5"/>
  <c r="AJ63" i="23" s="1"/>
  <c r="S28" i="19"/>
  <c r="U28" i="19" s="1"/>
  <c r="AP28" i="19" s="1"/>
  <c r="AQ56" i="14"/>
  <c r="BG45" i="19"/>
  <c r="T58" i="20"/>
  <c r="R58" i="20"/>
  <c r="C34" i="26"/>
  <c r="AN61" i="5"/>
  <c r="AJ34" i="23" s="1"/>
  <c r="AA61" i="5"/>
  <c r="C34" i="23" s="1"/>
  <c r="AQ43" i="14"/>
  <c r="S15" i="19"/>
  <c r="U15" i="19" s="1"/>
  <c r="AP15" i="19" s="1"/>
  <c r="S31" i="20"/>
  <c r="AR59" i="14"/>
  <c r="U75" i="22"/>
  <c r="M75" i="22"/>
  <c r="U87" i="22"/>
  <c r="BF71" i="19"/>
  <c r="AJ85" i="20"/>
  <c r="AS85" i="20" s="1"/>
  <c r="N72" i="20"/>
  <c r="AR100" i="5"/>
  <c r="S18" i="19"/>
  <c r="U18" i="19" s="1"/>
  <c r="AP18" i="19" s="1"/>
  <c r="AQ46" i="14"/>
  <c r="BD79" i="20"/>
  <c r="T104" i="4"/>
  <c r="AG104" i="4"/>
  <c r="AG116" i="4"/>
  <c r="T105" i="4"/>
  <c r="W104" i="4"/>
  <c r="AJ104" i="4"/>
  <c r="AJ116" i="4"/>
  <c r="W105" i="4"/>
  <c r="AL100" i="4"/>
  <c r="Y100" i="4"/>
  <c r="AL112" i="4"/>
  <c r="AH100" i="4"/>
  <c r="U100" i="4"/>
  <c r="AH112" i="4"/>
  <c r="W96" i="4"/>
  <c r="AJ96" i="4"/>
  <c r="AJ108" i="4"/>
  <c r="BL69" i="6"/>
  <c r="AO69" i="6"/>
  <c r="BL81" i="6"/>
  <c r="AE92" i="4"/>
  <c r="R92" i="4"/>
  <c r="U88" i="4"/>
  <c r="AH88" i="4"/>
  <c r="U84" i="4"/>
  <c r="AH84" i="4"/>
  <c r="AR54" i="6"/>
  <c r="BO54" i="6"/>
  <c r="W80" i="4"/>
  <c r="AJ80" i="4"/>
  <c r="AL80" i="4"/>
  <c r="Y80" i="4"/>
  <c r="BQ50" i="6"/>
  <c r="AT50" i="6"/>
  <c r="AG76" i="4"/>
  <c r="T76" i="4"/>
  <c r="AH76" i="4"/>
  <c r="U76" i="4"/>
  <c r="AT46" i="6"/>
  <c r="BQ46" i="6"/>
  <c r="W72" i="4"/>
  <c r="AJ72" i="4"/>
  <c r="AG68" i="4"/>
  <c r="T68" i="4"/>
  <c r="CF41" i="6"/>
  <c r="R65" i="4"/>
  <c r="AE64" i="4"/>
  <c r="R64" i="4"/>
  <c r="CF37" i="6"/>
  <c r="AE60" i="4"/>
  <c r="R60" i="4"/>
  <c r="W56" i="4"/>
  <c r="AJ56" i="4"/>
  <c r="F28" i="35"/>
  <c r="BM29" i="6"/>
  <c r="AP29" i="6"/>
  <c r="AQ26" i="6"/>
  <c r="BN26" i="6"/>
  <c r="V52" i="4"/>
  <c r="AI52" i="4"/>
  <c r="BL25" i="6"/>
  <c r="AO25" i="6"/>
  <c r="AT22" i="6"/>
  <c r="BQ22" i="6"/>
  <c r="U48" i="4"/>
  <c r="AH48" i="4"/>
  <c r="Z48" i="4"/>
  <c r="J20" i="19" s="1"/>
  <c r="AM48" i="4"/>
  <c r="AU48" i="4"/>
  <c r="BO18" i="6"/>
  <c r="AR18" i="6"/>
  <c r="AJ44" i="4"/>
  <c r="W44" i="4"/>
  <c r="AI44" i="4"/>
  <c r="V44" i="4"/>
  <c r="U40" i="4"/>
  <c r="F12" i="35"/>
  <c r="AP13" i="6"/>
  <c r="V36" i="4"/>
  <c r="S36" i="4"/>
  <c r="AU32" i="4"/>
  <c r="BN72" i="6"/>
  <c r="AQ72" i="6"/>
  <c r="BN84" i="6"/>
  <c r="BO60" i="6"/>
  <c r="AR60" i="6"/>
  <c r="AU78" i="4"/>
  <c r="AM78" i="4"/>
  <c r="Z78" i="4"/>
  <c r="J50" i="19" s="1"/>
  <c r="AG78" i="4"/>
  <c r="T78" i="4"/>
  <c r="AT32" i="6"/>
  <c r="BQ32" i="6"/>
  <c r="AT58" i="4"/>
  <c r="AD58" i="4"/>
  <c r="C30" i="22"/>
  <c r="T24" i="22"/>
  <c r="L24" i="22"/>
  <c r="L35" i="22"/>
  <c r="T35" i="22"/>
  <c r="O59" i="20"/>
  <c r="M59" i="20"/>
  <c r="M71" i="20"/>
  <c r="O71" i="20"/>
  <c r="AQ103" i="5"/>
  <c r="N75" i="19"/>
  <c r="P75" i="19" s="1"/>
  <c r="AO75" i="19" s="1"/>
  <c r="AH37" i="35"/>
  <c r="S49" i="19"/>
  <c r="U49" i="19" s="1"/>
  <c r="AP49" i="19" s="1"/>
  <c r="AQ77" i="14"/>
  <c r="S53" i="19"/>
  <c r="U53" i="19" s="1"/>
  <c r="AP53" i="19" s="1"/>
  <c r="AQ81" i="14"/>
  <c r="BE67" i="19"/>
  <c r="BE25" i="19"/>
  <c r="C61" i="26"/>
  <c r="AN88" i="5"/>
  <c r="AJ61" i="23" s="1"/>
  <c r="AA88" i="5"/>
  <c r="C61" i="23" s="1"/>
  <c r="N69" i="26"/>
  <c r="S69" i="26"/>
  <c r="V70" i="33" s="1"/>
  <c r="D8" i="26"/>
  <c r="AA35" i="14"/>
  <c r="D8" i="23" s="1"/>
  <c r="T19" i="20"/>
  <c r="R19" i="20"/>
  <c r="BC51" i="20"/>
  <c r="S58" i="26"/>
  <c r="V59" i="33" s="1"/>
  <c r="N58" i="26"/>
  <c r="AE56" i="35"/>
  <c r="BG23" i="19"/>
  <c r="BF18" i="19"/>
  <c r="BW71" i="6"/>
  <c r="BO31" i="6"/>
  <c r="AR31" i="6"/>
  <c r="W57" i="4"/>
  <c r="AJ57" i="4"/>
  <c r="AH57" i="4"/>
  <c r="U57" i="4"/>
  <c r="AQ27" i="6"/>
  <c r="BN27" i="6"/>
  <c r="AF53" i="4"/>
  <c r="S53" i="4"/>
  <c r="V53" i="4"/>
  <c r="AI53" i="4"/>
  <c r="BN23" i="6"/>
  <c r="AQ23" i="6"/>
  <c r="V49" i="4"/>
  <c r="AI49" i="4"/>
  <c r="AG45" i="4"/>
  <c r="T45" i="4"/>
  <c r="AQ15" i="6"/>
  <c r="Y37" i="4"/>
  <c r="X33" i="4"/>
  <c r="CF6" i="6"/>
  <c r="BN76" i="6"/>
  <c r="AQ76" i="6"/>
  <c r="BN88" i="6"/>
  <c r="AK66" i="4"/>
  <c r="AK54" i="4"/>
  <c r="X54" i="4"/>
  <c r="R50" i="4"/>
  <c r="AE50" i="4"/>
  <c r="AJ50" i="4"/>
  <c r="W50" i="4"/>
  <c r="C32" i="26"/>
  <c r="AN59" i="5"/>
  <c r="AJ32" i="23" s="1"/>
  <c r="AA59" i="5"/>
  <c r="C32" i="23" s="1"/>
  <c r="AV53" i="14"/>
  <c r="S81" i="20"/>
  <c r="AR109" i="14"/>
  <c r="AE50" i="20"/>
  <c r="AR50" i="20" s="1"/>
  <c r="AV80" i="5"/>
  <c r="BD16" i="20"/>
  <c r="C7" i="26"/>
  <c r="AA34" i="5"/>
  <c r="C7" i="23" s="1"/>
  <c r="C15" i="26"/>
  <c r="AA42" i="5"/>
  <c r="C15" i="23" s="1"/>
  <c r="N34" i="19"/>
  <c r="P34" i="19" s="1"/>
  <c r="AO34" i="19" s="1"/>
  <c r="AQ62" i="5"/>
  <c r="AE49" i="20"/>
  <c r="AR49" i="20" s="1"/>
  <c r="BF27" i="19"/>
  <c r="AV58" i="14"/>
  <c r="AH34" i="35"/>
  <c r="AQ73" i="5"/>
  <c r="N45" i="19"/>
  <c r="P45" i="19" s="1"/>
  <c r="AO45" i="19" s="1"/>
  <c r="O53" i="20"/>
  <c r="M53" i="20"/>
  <c r="BG48" i="19"/>
  <c r="BF68" i="19"/>
  <c r="R18" i="20"/>
  <c r="T18" i="20"/>
  <c r="BG73" i="19"/>
  <c r="BQ75" i="6"/>
  <c r="AT75" i="6"/>
  <c r="BQ87" i="6"/>
  <c r="AI101" i="4"/>
  <c r="V101" i="4"/>
  <c r="AI113" i="4"/>
  <c r="AG97" i="4"/>
  <c r="T97" i="4"/>
  <c r="AG109" i="4"/>
  <c r="Z97" i="4"/>
  <c r="J69" i="19" s="1"/>
  <c r="AU97" i="4"/>
  <c r="AM97" i="4"/>
  <c r="AM109" i="4"/>
  <c r="AK93" i="4"/>
  <c r="X93" i="4"/>
  <c r="AK105" i="4"/>
  <c r="AU93" i="4"/>
  <c r="AM93" i="4"/>
  <c r="Z93" i="4"/>
  <c r="J65" i="19" s="1"/>
  <c r="AM105" i="4"/>
  <c r="BO63" i="6"/>
  <c r="AR63" i="6"/>
  <c r="R89" i="4"/>
  <c r="AE89" i="4"/>
  <c r="AG89" i="4"/>
  <c r="T89" i="4"/>
  <c r="BQ59" i="6"/>
  <c r="AT59" i="6"/>
  <c r="AT85" i="4"/>
  <c r="C57" i="22"/>
  <c r="AD85" i="4"/>
  <c r="AJ81" i="4"/>
  <c r="W81" i="4"/>
  <c r="F53" i="35"/>
  <c r="BM54" i="6"/>
  <c r="AP54" i="6"/>
  <c r="X77" i="4"/>
  <c r="AK77" i="4"/>
  <c r="F49" i="35"/>
  <c r="AP50" i="6"/>
  <c r="BM50" i="6"/>
  <c r="BQ47" i="6"/>
  <c r="AT47" i="6"/>
  <c r="AK73" i="4"/>
  <c r="X73" i="4"/>
  <c r="AO46" i="6"/>
  <c r="BL46" i="6"/>
  <c r="BN43" i="6"/>
  <c r="AQ43" i="6"/>
  <c r="AF69" i="4"/>
  <c r="S69" i="4"/>
  <c r="AH69" i="4"/>
  <c r="U69" i="4"/>
  <c r="AQ39" i="6"/>
  <c r="BN39" i="6"/>
  <c r="AU65" i="4"/>
  <c r="Z65" i="4"/>
  <c r="J37" i="19" s="1"/>
  <c r="AM65" i="4"/>
  <c r="AI65" i="4"/>
  <c r="V65" i="4"/>
  <c r="BO35" i="6"/>
  <c r="AR35" i="6"/>
  <c r="AU61" i="4"/>
  <c r="Z61" i="4"/>
  <c r="J33" i="19" s="1"/>
  <c r="AM61" i="4"/>
  <c r="V41" i="4"/>
  <c r="CF14" i="6"/>
  <c r="AT7" i="6"/>
  <c r="AE102" i="4"/>
  <c r="R102" i="4"/>
  <c r="AE114" i="4"/>
  <c r="F74" i="35"/>
  <c r="BM75" i="6"/>
  <c r="AP75" i="6"/>
  <c r="BM87" i="6"/>
  <c r="AQ24" i="6"/>
  <c r="BN24" i="6"/>
  <c r="AI46" i="4"/>
  <c r="V46" i="4"/>
  <c r="T46" i="4"/>
  <c r="AG46" i="4"/>
  <c r="AR8" i="6"/>
  <c r="D71" i="26"/>
  <c r="AA98" i="14"/>
  <c r="D71" i="23" s="1"/>
  <c r="AN98" i="14"/>
  <c r="AK71" i="23" s="1"/>
  <c r="AN110" i="14"/>
  <c r="AK83" i="23" s="1"/>
  <c r="S57" i="19"/>
  <c r="U57" i="19" s="1"/>
  <c r="AP57" i="19" s="1"/>
  <c r="AQ85" i="14"/>
  <c r="T65" i="20"/>
  <c r="R65" i="20"/>
  <c r="D74" i="26"/>
  <c r="AA101" i="14"/>
  <c r="D74" i="23" s="1"/>
  <c r="AN101" i="14"/>
  <c r="AK74" i="23" s="1"/>
  <c r="AN113" i="14"/>
  <c r="AK86" i="23" s="1"/>
  <c r="N47" i="20"/>
  <c r="AR75" i="5"/>
  <c r="C31" i="26"/>
  <c r="AN58" i="5"/>
  <c r="AJ31" i="23" s="1"/>
  <c r="AA58" i="5"/>
  <c r="C31" i="23" s="1"/>
  <c r="S16" i="19"/>
  <c r="U16" i="19" s="1"/>
  <c r="AP16" i="19" s="1"/>
  <c r="AQ44" i="14"/>
  <c r="S36" i="20"/>
  <c r="AR64" i="14"/>
  <c r="T80" i="20"/>
  <c r="R80" i="20"/>
  <c r="S76" i="19"/>
  <c r="U76" i="19" s="1"/>
  <c r="AP76" i="19" s="1"/>
  <c r="AQ104" i="14"/>
  <c r="BF56" i="19"/>
  <c r="AE68" i="20"/>
  <c r="AR68" i="20" s="1"/>
  <c r="N16" i="20"/>
  <c r="AR44" i="5"/>
  <c r="O33" i="20"/>
  <c r="M33" i="20"/>
  <c r="D48" i="26"/>
  <c r="AN75" i="14"/>
  <c r="AK48" i="23" s="1"/>
  <c r="AA75" i="14"/>
  <c r="D48" i="23" s="1"/>
  <c r="T55" i="20"/>
  <c r="R55" i="20"/>
  <c r="AH71" i="35"/>
  <c r="N70" i="26"/>
  <c r="S70" i="26"/>
  <c r="V71" i="33" s="1"/>
  <c r="S57" i="26"/>
  <c r="V58" i="33" s="1"/>
  <c r="N57" i="26"/>
  <c r="BE80" i="20"/>
  <c r="AQ54" i="14"/>
  <c r="S26" i="19"/>
  <c r="U26" i="19" s="1"/>
  <c r="AP26" i="19" s="1"/>
  <c r="BC31" i="20"/>
  <c r="S42" i="20"/>
  <c r="AR70" i="14"/>
  <c r="AV93" i="14"/>
  <c r="AW93" i="14"/>
  <c r="AE44" i="20"/>
  <c r="AR44" i="20" s="1"/>
  <c r="M60" i="22"/>
  <c r="U60" i="22"/>
  <c r="T49" i="22"/>
  <c r="L49" i="22"/>
  <c r="AV97" i="5"/>
  <c r="AW97" i="5"/>
  <c r="D20" i="26"/>
  <c r="AN47" i="14"/>
  <c r="AK20" i="23" s="1"/>
  <c r="AA47" i="14"/>
  <c r="D20" i="23" s="1"/>
  <c r="U63" i="22"/>
  <c r="M63" i="22"/>
  <c r="S83" i="20"/>
  <c r="AR111" i="14"/>
  <c r="BF69" i="19"/>
  <c r="BE51" i="19"/>
  <c r="N56" i="26"/>
  <c r="S56" i="26"/>
  <c r="V57" i="33" s="1"/>
  <c r="AE76" i="35"/>
  <c r="AE77" i="35"/>
  <c r="M59" i="26"/>
  <c r="BE80" i="19"/>
  <c r="T42" i="20"/>
  <c r="R42" i="20"/>
  <c r="BC86" i="20"/>
  <c r="S90" i="4"/>
  <c r="AF90" i="4"/>
  <c r="AO63" i="6"/>
  <c r="BL63" i="6"/>
  <c r="U86" i="4"/>
  <c r="AH86" i="4"/>
  <c r="F58" i="35"/>
  <c r="BM59" i="6"/>
  <c r="AP59" i="6"/>
  <c r="AK82" i="4"/>
  <c r="X82" i="4"/>
  <c r="BN44" i="6"/>
  <c r="AQ44" i="6"/>
  <c r="U34" i="4"/>
  <c r="X34" i="4"/>
  <c r="C64" i="26"/>
  <c r="AN91" i="5"/>
  <c r="AJ64" i="23" s="1"/>
  <c r="AA91" i="5"/>
  <c r="C64" i="23" s="1"/>
  <c r="N71" i="20"/>
  <c r="AR99" i="5"/>
  <c r="T49" i="20"/>
  <c r="R49" i="20"/>
  <c r="AJ25" i="20"/>
  <c r="AS25" i="20" s="1"/>
  <c r="BD74" i="20"/>
  <c r="BG60" i="19"/>
  <c r="Z57" i="20"/>
  <c r="AQ57" i="20" s="1"/>
  <c r="BD31" i="20"/>
  <c r="L74" i="22"/>
  <c r="T74" i="22"/>
  <c r="T86" i="22"/>
  <c r="BE18" i="19"/>
  <c r="AQ102" i="14"/>
  <c r="S74" i="19"/>
  <c r="U74" i="19" s="1"/>
  <c r="AP74" i="19" s="1"/>
  <c r="BG34" i="19"/>
  <c r="AV69" i="5"/>
  <c r="O85" i="20"/>
  <c r="M85" i="20"/>
  <c r="C74" i="26"/>
  <c r="AA101" i="5"/>
  <c r="C74" i="23" s="1"/>
  <c r="AN101" i="5"/>
  <c r="AJ74" i="23" s="1"/>
  <c r="AN113" i="5"/>
  <c r="AJ86" i="23" s="1"/>
  <c r="O70" i="26"/>
  <c r="Z72" i="20"/>
  <c r="AQ72" i="20" s="1"/>
  <c r="BG20" i="19"/>
  <c r="BE30" i="19"/>
  <c r="AV75" i="6"/>
  <c r="AO102" i="4" s="1"/>
  <c r="Y75" i="6"/>
  <c r="AB102" i="4" s="1"/>
  <c r="H74" i="19" s="1"/>
  <c r="AV87" i="6"/>
  <c r="AO114" i="4" s="1"/>
  <c r="CA71" i="6"/>
  <c r="S13" i="19"/>
  <c r="U13" i="19" s="1"/>
  <c r="AP13" i="19" s="1"/>
  <c r="AQ41" i="14"/>
  <c r="T21" i="20"/>
  <c r="R21" i="20"/>
  <c r="L7" i="22"/>
  <c r="T16" i="20"/>
  <c r="R16" i="20"/>
  <c r="AQ92" i="14"/>
  <c r="S64" i="19"/>
  <c r="U64" i="19" s="1"/>
  <c r="AP64" i="19" s="1"/>
  <c r="S68" i="20"/>
  <c r="AR96" i="14"/>
  <c r="N67" i="26"/>
  <c r="S67" i="26"/>
  <c r="V68" i="33" s="1"/>
  <c r="BB36" i="17"/>
  <c r="S62" i="19"/>
  <c r="U62" i="19" s="1"/>
  <c r="AP62" i="19" s="1"/>
  <c r="AQ90" i="14"/>
  <c r="M61" i="20"/>
  <c r="O61" i="20"/>
  <c r="M51" i="22"/>
  <c r="U51" i="22"/>
  <c r="AW87" i="14"/>
  <c r="AV87" i="14"/>
  <c r="T75" i="20"/>
  <c r="R75" i="20"/>
  <c r="BG68" i="19"/>
  <c r="M65" i="26"/>
  <c r="BD45" i="20"/>
  <c r="BE84" i="20"/>
  <c r="S40" i="26"/>
  <c r="V41" i="33" s="1"/>
  <c r="AJ78" i="20"/>
  <c r="AS78" i="20" s="1"/>
  <c r="BE37" i="20"/>
  <c r="BE20" i="20"/>
  <c r="AJ20" i="20"/>
  <c r="AS20" i="20" s="1"/>
  <c r="BG26" i="19"/>
  <c r="AT77" i="6"/>
  <c r="BQ77" i="6"/>
  <c r="BQ89" i="6"/>
  <c r="AT78" i="6"/>
  <c r="AF103" i="4"/>
  <c r="S103" i="4"/>
  <c r="AF115" i="4"/>
  <c r="BT76" i="6"/>
  <c r="BX74" i="6"/>
  <c r="T99" i="4"/>
  <c r="AG99" i="4"/>
  <c r="AG111" i="4"/>
  <c r="BX70" i="6"/>
  <c r="AQ69" i="6"/>
  <c r="BN69" i="6"/>
  <c r="BN81" i="6"/>
  <c r="AI95" i="4"/>
  <c r="V95" i="4"/>
  <c r="AI107" i="4"/>
  <c r="AU91" i="4"/>
  <c r="AM91" i="4"/>
  <c r="Z91" i="4"/>
  <c r="J63" i="19" s="1"/>
  <c r="F63" i="35"/>
  <c r="AP64" i="6"/>
  <c r="BM64" i="6"/>
  <c r="W87" i="4"/>
  <c r="AJ87" i="4"/>
  <c r="F59" i="35"/>
  <c r="AP60" i="6"/>
  <c r="BM60" i="6"/>
  <c r="S83" i="4"/>
  <c r="AF83" i="4"/>
  <c r="AO56" i="6"/>
  <c r="BL56" i="6"/>
  <c r="BN53" i="6"/>
  <c r="AQ53" i="6"/>
  <c r="W79" i="4"/>
  <c r="AJ79" i="4"/>
  <c r="AT79" i="4"/>
  <c r="AD79" i="4"/>
  <c r="C51" i="22"/>
  <c r="AT49" i="6"/>
  <c r="BQ49" i="6"/>
  <c r="AH75" i="4"/>
  <c r="U75" i="4"/>
  <c r="AF71" i="4"/>
  <c r="S71" i="4"/>
  <c r="V67" i="4"/>
  <c r="AI67" i="4"/>
  <c r="AF63" i="4"/>
  <c r="S63" i="4"/>
  <c r="AE59" i="4"/>
  <c r="R59" i="4"/>
  <c r="BL32" i="6"/>
  <c r="AO32" i="6"/>
  <c r="BQ29" i="6"/>
  <c r="AT29" i="6"/>
  <c r="V55" i="4"/>
  <c r="AI55" i="4"/>
  <c r="F27" i="35"/>
  <c r="BM28" i="6"/>
  <c r="AP28" i="6"/>
  <c r="AQ25" i="6"/>
  <c r="BN25" i="6"/>
  <c r="X51" i="4"/>
  <c r="AK51" i="4"/>
  <c r="AL51" i="4"/>
  <c r="Y51" i="4"/>
  <c r="AQ21" i="6"/>
  <c r="BN21" i="6"/>
  <c r="AU47" i="4"/>
  <c r="Z47" i="4"/>
  <c r="J19" i="19" s="1"/>
  <c r="AM47" i="4"/>
  <c r="AF47" i="4"/>
  <c r="S47" i="4"/>
  <c r="Y43" i="4"/>
  <c r="S43" i="4"/>
  <c r="AU39" i="4"/>
  <c r="Z39" i="4"/>
  <c r="J11" i="19" s="1"/>
  <c r="CF12" i="6"/>
  <c r="AT9" i="6"/>
  <c r="V35" i="4"/>
  <c r="F7" i="35"/>
  <c r="AP8" i="6"/>
  <c r="AU98" i="4"/>
  <c r="AM98" i="4"/>
  <c r="Z98" i="4"/>
  <c r="J70" i="19" s="1"/>
  <c r="AM110" i="4"/>
  <c r="F70" i="35"/>
  <c r="AP71" i="6"/>
  <c r="BM71" i="6"/>
  <c r="BM83" i="6"/>
  <c r="AU94" i="4"/>
  <c r="Z94" i="4"/>
  <c r="J66" i="19" s="1"/>
  <c r="AM94" i="4"/>
  <c r="AM106" i="4"/>
  <c r="BT67" i="6"/>
  <c r="AT74" i="4"/>
  <c r="AD74" i="4"/>
  <c r="C46" i="22"/>
  <c r="AU62" i="4"/>
  <c r="AM62" i="4"/>
  <c r="Z62" i="4"/>
  <c r="J34" i="19" s="1"/>
  <c r="AL62" i="4"/>
  <c r="Y62" i="4"/>
  <c r="AT12" i="6"/>
  <c r="AQ79" i="5"/>
  <c r="N51" i="19"/>
  <c r="P51" i="19" s="1"/>
  <c r="AO51" i="19" s="1"/>
  <c r="M41" i="22"/>
  <c r="U41" i="22"/>
  <c r="T53" i="20"/>
  <c r="BB53" i="20" s="1"/>
  <c r="R53" i="20"/>
  <c r="T69" i="20"/>
  <c r="R69" i="20"/>
  <c r="BF40" i="19"/>
  <c r="AV43" i="5"/>
  <c r="M27" i="20"/>
  <c r="O27" i="20"/>
  <c r="BC76" i="20"/>
  <c r="Z71" i="20"/>
  <c r="AQ71" i="20" s="1"/>
  <c r="AE63" i="20"/>
  <c r="AR63" i="20" s="1"/>
  <c r="C20" i="26"/>
  <c r="AA47" i="5"/>
  <c r="C20" i="23" s="1"/>
  <c r="AN47" i="5"/>
  <c r="AJ20" i="23" s="1"/>
  <c r="AV70" i="5"/>
  <c r="S72" i="20"/>
  <c r="AR100" i="14"/>
  <c r="BC20" i="20"/>
  <c r="BD35" i="20"/>
  <c r="M38" i="20"/>
  <c r="O38" i="20"/>
  <c r="AJ28" i="20"/>
  <c r="AS28" i="20" s="1"/>
  <c r="BE88" i="20"/>
  <c r="AJ58" i="20"/>
  <c r="AS58" i="20" s="1"/>
  <c r="BE36" i="19"/>
  <c r="BC16" i="20"/>
  <c r="AE28" i="35"/>
  <c r="N44" i="19"/>
  <c r="P44" i="19" s="1"/>
  <c r="AO44" i="19" s="1"/>
  <c r="AQ72" i="5"/>
  <c r="O76" i="20"/>
  <c r="M76" i="20"/>
  <c r="S46" i="20"/>
  <c r="AR74" i="14"/>
  <c r="BB61" i="17"/>
  <c r="BE32" i="19"/>
  <c r="N68" i="19"/>
  <c r="P68" i="19" s="1"/>
  <c r="AO68" i="19" s="1"/>
  <c r="AQ96" i="5"/>
  <c r="AE68" i="35"/>
  <c r="AE46" i="20"/>
  <c r="AR46" i="20" s="1"/>
  <c r="BC69" i="20"/>
  <c r="BY71" i="6"/>
  <c r="U70" i="4"/>
  <c r="AH70" i="4"/>
  <c r="CF43" i="6"/>
  <c r="AR16" i="6"/>
  <c r="R42" i="4"/>
  <c r="CF15" i="6"/>
  <c r="S38" i="4"/>
  <c r="O24" i="20"/>
  <c r="BA24" i="20" s="1"/>
  <c r="M24" i="20"/>
  <c r="AV60" i="5"/>
  <c r="S61" i="19"/>
  <c r="U61" i="19" s="1"/>
  <c r="AP61" i="19" s="1"/>
  <c r="AQ89" i="14"/>
  <c r="O19" i="20"/>
  <c r="M19" i="20"/>
  <c r="AV90" i="5"/>
  <c r="AW90" i="5"/>
  <c r="D29" i="26"/>
  <c r="AN56" i="14"/>
  <c r="AK29" i="23" s="1"/>
  <c r="AA56" i="14"/>
  <c r="D29" i="23" s="1"/>
  <c r="AQ65" i="5"/>
  <c r="N37" i="19"/>
  <c r="P37" i="19" s="1"/>
  <c r="AO37" i="19" s="1"/>
  <c r="M31" i="22"/>
  <c r="U31" i="22"/>
  <c r="AV103" i="14"/>
  <c r="AW103" i="14"/>
  <c r="BE65" i="20"/>
  <c r="AJ65" i="20"/>
  <c r="AS65" i="20" s="1"/>
  <c r="AQ100" i="5"/>
  <c r="N72" i="19"/>
  <c r="P72" i="19" s="1"/>
  <c r="AO72" i="19" s="1"/>
  <c r="D19" i="26"/>
  <c r="AN46" i="14"/>
  <c r="AK19" i="23" s="1"/>
  <c r="AA46" i="14"/>
  <c r="D19" i="23" s="1"/>
  <c r="AQ92" i="5"/>
  <c r="N64" i="19"/>
  <c r="P64" i="19" s="1"/>
  <c r="AO64" i="19" s="1"/>
  <c r="BD75" i="20"/>
  <c r="AK104" i="4"/>
  <c r="X104" i="4"/>
  <c r="AK116" i="4"/>
  <c r="X105" i="4"/>
  <c r="R104" i="4"/>
  <c r="AE104" i="4"/>
  <c r="AE116" i="4"/>
  <c r="R105" i="4"/>
  <c r="X100" i="4"/>
  <c r="AK100" i="4"/>
  <c r="AK112" i="4"/>
  <c r="F72" i="35"/>
  <c r="AP73" i="6"/>
  <c r="BM73" i="6"/>
  <c r="BM85" i="6"/>
  <c r="AU96" i="4"/>
  <c r="AM96" i="4"/>
  <c r="Z96" i="4"/>
  <c r="J68" i="19" s="1"/>
  <c r="AM108" i="4"/>
  <c r="F68" i="35"/>
  <c r="BM69" i="6"/>
  <c r="AP69" i="6"/>
  <c r="BM81" i="6"/>
  <c r="W92" i="4"/>
  <c r="AJ92" i="4"/>
  <c r="Y88" i="4"/>
  <c r="AL88" i="4"/>
  <c r="Y84" i="4"/>
  <c r="AL84" i="4"/>
  <c r="AO57" i="6"/>
  <c r="BL57" i="6"/>
  <c r="BN54" i="6"/>
  <c r="AQ54" i="6"/>
  <c r="AU80" i="4"/>
  <c r="Z80" i="4"/>
  <c r="J52" i="19" s="1"/>
  <c r="AM80" i="4"/>
  <c r="BL53" i="6"/>
  <c r="AO53" i="6"/>
  <c r="AR50" i="6"/>
  <c r="BO50" i="6"/>
  <c r="W76" i="4"/>
  <c r="AJ76" i="4"/>
  <c r="AE76" i="4"/>
  <c r="R76" i="4"/>
  <c r="BO46" i="6"/>
  <c r="AR46" i="6"/>
  <c r="AU72" i="4"/>
  <c r="AM72" i="4"/>
  <c r="Z72" i="4"/>
  <c r="J44" i="19" s="1"/>
  <c r="AT72" i="4"/>
  <c r="AD72" i="4"/>
  <c r="C44" i="22"/>
  <c r="BQ42" i="6"/>
  <c r="AT42" i="6"/>
  <c r="AE68" i="4"/>
  <c r="R68" i="4"/>
  <c r="S64" i="4"/>
  <c r="AF64" i="4"/>
  <c r="AF60" i="4"/>
  <c r="S60" i="4"/>
  <c r="CF33" i="6"/>
  <c r="U56" i="4"/>
  <c r="AH56" i="4"/>
  <c r="U52" i="4"/>
  <c r="AH52" i="4"/>
  <c r="BO22" i="6"/>
  <c r="AR22" i="6"/>
  <c r="V48" i="4"/>
  <c r="AI48" i="4"/>
  <c r="AT18" i="6"/>
  <c r="BQ18" i="6"/>
  <c r="AE44" i="4"/>
  <c r="R44" i="4"/>
  <c r="AK44" i="4"/>
  <c r="X44" i="4"/>
  <c r="T40" i="4"/>
  <c r="R36" i="4"/>
  <c r="AT32" i="4"/>
  <c r="C4" i="22"/>
  <c r="I4" i="22" s="1"/>
  <c r="B5" i="26"/>
  <c r="AR72" i="6"/>
  <c r="BO72" i="6"/>
  <c r="BO84" i="6"/>
  <c r="Y78" i="4"/>
  <c r="AL78" i="4"/>
  <c r="BL51" i="6"/>
  <c r="AO51" i="6"/>
  <c r="AL58" i="4"/>
  <c r="Y58" i="4"/>
  <c r="CF31" i="6"/>
  <c r="C25" i="26"/>
  <c r="AN52" i="5"/>
  <c r="AJ25" i="23" s="1"/>
  <c r="AA52" i="5"/>
  <c r="C25" i="23" s="1"/>
  <c r="C76" i="26"/>
  <c r="AA103" i="5"/>
  <c r="C76" i="23" s="1"/>
  <c r="AN103" i="5"/>
  <c r="AJ76" i="23" s="1"/>
  <c r="AN115" i="5"/>
  <c r="AJ88" i="23" s="1"/>
  <c r="AH9" i="35"/>
  <c r="S49" i="20"/>
  <c r="AR77" i="14"/>
  <c r="U53" i="22"/>
  <c r="M53" i="22"/>
  <c r="N76" i="26"/>
  <c r="S76" i="26"/>
  <c r="V77" i="33" s="1"/>
  <c r="BF74" i="19"/>
  <c r="AV88" i="5"/>
  <c r="AW88" i="5"/>
  <c r="M66" i="20"/>
  <c r="O66" i="20"/>
  <c r="S24" i="20"/>
  <c r="U24" i="20" s="1"/>
  <c r="AP24" i="20" s="1"/>
  <c r="AR52" i="14"/>
  <c r="T48" i="20"/>
  <c r="R48" i="20"/>
  <c r="BE47" i="19"/>
  <c r="N48" i="19"/>
  <c r="P48" i="19" s="1"/>
  <c r="AO48" i="19" s="1"/>
  <c r="AQ76" i="5"/>
  <c r="M39" i="22"/>
  <c r="U39" i="22"/>
  <c r="BB83" i="17"/>
  <c r="BE77" i="20"/>
  <c r="AJ77" i="20"/>
  <c r="AS77" i="20" s="1"/>
  <c r="BG27" i="19"/>
  <c r="N56" i="20"/>
  <c r="AR84" i="5"/>
  <c r="AT31" i="6"/>
  <c r="BQ31" i="6"/>
  <c r="AE57" i="4"/>
  <c r="R57" i="4"/>
  <c r="AR27" i="6"/>
  <c r="BO27" i="6"/>
  <c r="AL53" i="4"/>
  <c r="Y53" i="4"/>
  <c r="AT53" i="4"/>
  <c r="AD53" i="4"/>
  <c r="C25" i="22"/>
  <c r="BO23" i="6"/>
  <c r="AR23" i="6"/>
  <c r="U49" i="4"/>
  <c r="AH49" i="4"/>
  <c r="AE49" i="4"/>
  <c r="R49" i="4"/>
  <c r="AQ19" i="6"/>
  <c r="BN19" i="6"/>
  <c r="AU45" i="4"/>
  <c r="AM45" i="4"/>
  <c r="Z45" i="4"/>
  <c r="J17" i="19" s="1"/>
  <c r="U37" i="4"/>
  <c r="C9" i="22"/>
  <c r="AT37" i="4"/>
  <c r="V33" i="4"/>
  <c r="AV74" i="6"/>
  <c r="AO101" i="4" s="1"/>
  <c r="Y74" i="6"/>
  <c r="AB101" i="4" s="1"/>
  <c r="H73" i="19" s="1"/>
  <c r="AV86" i="6"/>
  <c r="AO113" i="4" s="1"/>
  <c r="AT76" i="6"/>
  <c r="BQ76" i="6"/>
  <c r="BQ88" i="6"/>
  <c r="AI66" i="4"/>
  <c r="V66" i="4"/>
  <c r="U66" i="4"/>
  <c r="AH66" i="4"/>
  <c r="R54" i="4"/>
  <c r="AE54" i="4"/>
  <c r="F26" i="35"/>
  <c r="AP27" i="6"/>
  <c r="BM27" i="6"/>
  <c r="AI50" i="4"/>
  <c r="V50" i="4"/>
  <c r="X50" i="4"/>
  <c r="AK50" i="4"/>
  <c r="S25" i="19"/>
  <c r="U25" i="19" s="1"/>
  <c r="AP25" i="19" s="1"/>
  <c r="AQ53" i="14"/>
  <c r="S69" i="20"/>
  <c r="AR97" i="14"/>
  <c r="Z63" i="20"/>
  <c r="AQ63" i="20" s="1"/>
  <c r="M58" i="20"/>
  <c r="O58" i="20"/>
  <c r="R20" i="20"/>
  <c r="T20" i="20"/>
  <c r="R36" i="20"/>
  <c r="T36" i="20"/>
  <c r="T34" i="22"/>
  <c r="L34" i="22"/>
  <c r="S30" i="20"/>
  <c r="AR58" i="14"/>
  <c r="M37" i="20"/>
  <c r="O37" i="20"/>
  <c r="L45" i="22"/>
  <c r="T45" i="22"/>
  <c r="H5" i="29"/>
  <c r="BG16" i="19"/>
  <c r="BE78" i="19"/>
  <c r="N77" i="19"/>
  <c r="P77" i="19" s="1"/>
  <c r="AO77" i="19" s="1"/>
  <c r="BC88" i="19" s="1"/>
  <c r="AQ105" i="5"/>
  <c r="T101" i="4"/>
  <c r="AG101" i="4"/>
  <c r="AG113" i="4"/>
  <c r="AJ101" i="4"/>
  <c r="W101" i="4"/>
  <c r="AJ113" i="4"/>
  <c r="AE97" i="4"/>
  <c r="R97" i="4"/>
  <c r="AE109" i="4"/>
  <c r="AK97" i="4"/>
  <c r="X97" i="4"/>
  <c r="AK109" i="4"/>
  <c r="AL93" i="4"/>
  <c r="Y93" i="4"/>
  <c r="AL105" i="4"/>
  <c r="BL66" i="6"/>
  <c r="AO66" i="6"/>
  <c r="BL78" i="6"/>
  <c r="BQ63" i="6"/>
  <c r="AT63" i="6"/>
  <c r="AH89" i="4"/>
  <c r="U89" i="4"/>
  <c r="AU89" i="4"/>
  <c r="Z89" i="4"/>
  <c r="J61" i="19" s="1"/>
  <c r="AM89" i="4"/>
  <c r="AQ59" i="6"/>
  <c r="BN59" i="6"/>
  <c r="S85" i="4"/>
  <c r="AF85" i="4"/>
  <c r="AE85" i="4"/>
  <c r="R85" i="4"/>
  <c r="AT81" i="4"/>
  <c r="C53" i="22"/>
  <c r="AD81" i="4"/>
  <c r="CF54" i="6"/>
  <c r="W77" i="4"/>
  <c r="AJ77" i="4"/>
  <c r="AL73" i="4"/>
  <c r="Y73" i="4"/>
  <c r="R69" i="4"/>
  <c r="AE69" i="4"/>
  <c r="BL42" i="6"/>
  <c r="AO42" i="6"/>
  <c r="BQ39" i="6"/>
  <c r="AT39" i="6"/>
  <c r="AJ65" i="4"/>
  <c r="W65" i="4"/>
  <c r="AE65" i="4"/>
  <c r="AQ35" i="6"/>
  <c r="BN35" i="6"/>
  <c r="AH61" i="4"/>
  <c r="U61" i="4"/>
  <c r="AT61" i="4"/>
  <c r="AD61" i="4"/>
  <c r="C33" i="22"/>
  <c r="X41" i="4"/>
  <c r="V102" i="4"/>
  <c r="AI102" i="4"/>
  <c r="AI114" i="4"/>
  <c r="BL75" i="6"/>
  <c r="AO75" i="6"/>
  <c r="BL87" i="6"/>
  <c r="BO24" i="6"/>
  <c r="AR24" i="6"/>
  <c r="AU46" i="4"/>
  <c r="Z46" i="4"/>
  <c r="J18" i="19" s="1"/>
  <c r="AM46" i="4"/>
  <c r="AT46" i="4"/>
  <c r="C18" i="22"/>
  <c r="AD46" i="4"/>
  <c r="AQ8" i="6"/>
  <c r="AV98" i="14"/>
  <c r="AW98" i="14"/>
  <c r="S45" i="20"/>
  <c r="U45" i="20" s="1"/>
  <c r="AP45" i="20" s="1"/>
  <c r="AR73" i="14"/>
  <c r="AV85" i="14"/>
  <c r="AW85" i="14"/>
  <c r="AV101" i="14"/>
  <c r="AW101" i="14"/>
  <c r="T47" i="22"/>
  <c r="L47" i="22"/>
  <c r="BD80" i="20"/>
  <c r="S16" i="20"/>
  <c r="AR44" i="14"/>
  <c r="AQ64" i="14"/>
  <c r="S36" i="19"/>
  <c r="U36" i="19" s="1"/>
  <c r="AP36" i="19" s="1"/>
  <c r="T68" i="20"/>
  <c r="R68" i="20"/>
  <c r="AV104" i="14"/>
  <c r="AW104" i="14"/>
  <c r="M34" i="20"/>
  <c r="O34" i="20"/>
  <c r="AQ44" i="5"/>
  <c r="N16" i="19"/>
  <c r="P16" i="19" s="1"/>
  <c r="AO16" i="19" s="1"/>
  <c r="S58" i="20"/>
  <c r="AR86" i="14"/>
  <c r="S78" i="20"/>
  <c r="AR106" i="14"/>
  <c r="O45" i="20"/>
  <c r="M45" i="20"/>
  <c r="N57" i="20"/>
  <c r="AR85" i="5"/>
  <c r="U47" i="22"/>
  <c r="M47" i="22"/>
  <c r="BG66" i="19"/>
  <c r="D27" i="26"/>
  <c r="AA54" i="14"/>
  <c r="D27" i="23" s="1"/>
  <c r="AN54" i="14"/>
  <c r="AK27" i="23" s="1"/>
  <c r="AJ66" i="20"/>
  <c r="AS66" i="20" s="1"/>
  <c r="AQ70" i="14"/>
  <c r="S42" i="19"/>
  <c r="U42" i="19" s="1"/>
  <c r="AP42" i="19" s="1"/>
  <c r="CC75" i="6"/>
  <c r="BG24" i="19"/>
  <c r="T22" i="22"/>
  <c r="L22" i="22"/>
  <c r="AW88" i="14"/>
  <c r="AV88" i="14"/>
  <c r="BF44" i="19"/>
  <c r="C50" i="26"/>
  <c r="AA77" i="5"/>
  <c r="C50" i="23" s="1"/>
  <c r="AN77" i="5"/>
  <c r="AJ50" i="23" s="1"/>
  <c r="AE61" i="35"/>
  <c r="AV47" i="14"/>
  <c r="S71" i="20"/>
  <c r="AR99" i="14"/>
  <c r="Z77" i="20"/>
  <c r="AQ77" i="20" s="1"/>
  <c r="S25" i="26"/>
  <c r="V26" i="33" s="1"/>
  <c r="AJ90" i="4"/>
  <c r="W90" i="4"/>
  <c r="X86" i="4"/>
  <c r="AK86" i="4"/>
  <c r="BL59" i="6"/>
  <c r="AO59" i="6"/>
  <c r="U82" i="4"/>
  <c r="AH82" i="4"/>
  <c r="F54" i="35"/>
  <c r="AB54" i="35" s="1"/>
  <c r="AP55" i="6"/>
  <c r="BM55" i="6"/>
  <c r="BQ44" i="6"/>
  <c r="AT44" i="6"/>
  <c r="V34" i="4"/>
  <c r="AO7" i="6"/>
  <c r="AV91" i="5"/>
  <c r="AW91" i="5"/>
  <c r="N71" i="19"/>
  <c r="P71" i="19" s="1"/>
  <c r="AO71" i="19" s="1"/>
  <c r="AQ99" i="5"/>
  <c r="AE30" i="35"/>
  <c r="N54" i="20"/>
  <c r="AR82" i="5"/>
  <c r="N58" i="20"/>
  <c r="AR86" i="5"/>
  <c r="N82" i="20"/>
  <c r="AR110" i="5"/>
  <c r="C75" i="26"/>
  <c r="AN102" i="5"/>
  <c r="AJ75" i="23" s="1"/>
  <c r="AA102" i="5"/>
  <c r="C75" i="23" s="1"/>
  <c r="AN114" i="5"/>
  <c r="AJ87" i="23" s="1"/>
  <c r="AE17" i="20"/>
  <c r="AR17" i="20" s="1"/>
  <c r="S74" i="20"/>
  <c r="AR102" i="14"/>
  <c r="Z49" i="20"/>
  <c r="AQ49" i="20" s="1"/>
  <c r="BF30" i="19"/>
  <c r="AE16" i="35"/>
  <c r="AV101" i="5"/>
  <c r="AW101" i="5"/>
  <c r="S55" i="20"/>
  <c r="AR83" i="14"/>
  <c r="AJ57" i="20"/>
  <c r="AS57" i="20" s="1"/>
  <c r="BF45" i="19"/>
  <c r="O67" i="26"/>
  <c r="T22" i="20"/>
  <c r="R22" i="20"/>
  <c r="BB99" i="17"/>
  <c r="BF47" i="19"/>
  <c r="BE59" i="20"/>
  <c r="S38" i="20"/>
  <c r="U38" i="20" s="1"/>
  <c r="AP38" i="20" s="1"/>
  <c r="AR66" i="14"/>
  <c r="AQ33" i="14"/>
  <c r="S5" i="19"/>
  <c r="U5" i="19" s="1"/>
  <c r="AP5" i="19" s="1"/>
  <c r="D14" i="26"/>
  <c r="AA41" i="14"/>
  <c r="D14" i="23" s="1"/>
  <c r="AJ18" i="20"/>
  <c r="AS18" i="20" s="1"/>
  <c r="AE32" i="20"/>
  <c r="AR32" i="20" s="1"/>
  <c r="BE56" i="19"/>
  <c r="BD85" i="20"/>
  <c r="BE82" i="19"/>
  <c r="AV35" i="5"/>
  <c r="N50" i="19"/>
  <c r="P50" i="19" s="1"/>
  <c r="AO50" i="19" s="1"/>
  <c r="AQ78" i="5"/>
  <c r="S52" i="20"/>
  <c r="AR80" i="14"/>
  <c r="S64" i="20"/>
  <c r="AR92" i="14"/>
  <c r="S68" i="19"/>
  <c r="U68" i="19" s="1"/>
  <c r="AP68" i="19" s="1"/>
  <c r="AQ96" i="14"/>
  <c r="BD88" i="20"/>
  <c r="BG52" i="19"/>
  <c r="U62" i="22"/>
  <c r="M62" i="22"/>
  <c r="AQ41" i="5"/>
  <c r="N13" i="19"/>
  <c r="P13" i="19" s="1"/>
  <c r="AO13" i="19" s="1"/>
  <c r="AE45" i="35"/>
  <c r="AH31" i="35"/>
  <c r="AH39" i="35"/>
  <c r="D52" i="26"/>
  <c r="AA79" i="14"/>
  <c r="D52" i="23" s="1"/>
  <c r="AN79" i="14"/>
  <c r="AK52" i="23" s="1"/>
  <c r="U59" i="22"/>
  <c r="M59" i="22"/>
  <c r="AH63" i="35"/>
  <c r="BG28" i="19"/>
  <c r="AJ60" i="20"/>
  <c r="AS60" i="20" s="1"/>
  <c r="Z80" i="20"/>
  <c r="AQ80" i="20" s="1"/>
  <c r="BE55" i="19"/>
  <c r="BG87" i="19"/>
  <c r="BF35" i="19"/>
  <c r="BF41" i="19"/>
  <c r="AQ77" i="6"/>
  <c r="BN77" i="6"/>
  <c r="BN89" i="6"/>
  <c r="AQ78" i="6"/>
  <c r="CB76" i="6"/>
  <c r="AL103" i="4"/>
  <c r="Y103" i="4"/>
  <c r="AL115" i="4"/>
  <c r="BQ73" i="6"/>
  <c r="AT73" i="6"/>
  <c r="BQ85" i="6"/>
  <c r="V99" i="4"/>
  <c r="AI99" i="4"/>
  <c r="AI111" i="4"/>
  <c r="AT69" i="6"/>
  <c r="BQ69" i="6"/>
  <c r="BQ81" i="6"/>
  <c r="AL95" i="4"/>
  <c r="Y95" i="4"/>
  <c r="AL107" i="4"/>
  <c r="R95" i="4"/>
  <c r="AE95" i="4"/>
  <c r="AE107" i="4"/>
  <c r="AG91" i="4"/>
  <c r="T91" i="4"/>
  <c r="AG87" i="4"/>
  <c r="T87" i="4"/>
  <c r="V83" i="4"/>
  <c r="AI83" i="4"/>
  <c r="BO53" i="6"/>
  <c r="AR53" i="6"/>
  <c r="V79" i="4"/>
  <c r="AI79" i="4"/>
  <c r="R79" i="4"/>
  <c r="AE79" i="4"/>
  <c r="AT75" i="4"/>
  <c r="AD75" i="4"/>
  <c r="C47" i="22"/>
  <c r="R75" i="4"/>
  <c r="AE75" i="4"/>
  <c r="AU71" i="4"/>
  <c r="Z71" i="4"/>
  <c r="J43" i="19" s="1"/>
  <c r="AM71" i="4"/>
  <c r="X67" i="4"/>
  <c r="AK67" i="4"/>
  <c r="CF40" i="6"/>
  <c r="AU63" i="4"/>
  <c r="Z63" i="4"/>
  <c r="J35" i="19" s="1"/>
  <c r="AM63" i="4"/>
  <c r="AU59" i="4"/>
  <c r="Z59" i="4"/>
  <c r="J31" i="19" s="1"/>
  <c r="AM59" i="4"/>
  <c r="U55" i="4"/>
  <c r="AH55" i="4"/>
  <c r="BL28" i="6"/>
  <c r="AO28" i="6"/>
  <c r="BQ25" i="6"/>
  <c r="AT25" i="6"/>
  <c r="AH51" i="4"/>
  <c r="U51" i="4"/>
  <c r="F23" i="35"/>
  <c r="AP24" i="6"/>
  <c r="BM24" i="6"/>
  <c r="AT21" i="6"/>
  <c r="BQ21" i="6"/>
  <c r="AT47" i="4"/>
  <c r="C19" i="22"/>
  <c r="AD47" i="4"/>
  <c r="AK47" i="4"/>
  <c r="X47" i="4"/>
  <c r="BO17" i="6"/>
  <c r="AR17" i="6"/>
  <c r="R43" i="4"/>
  <c r="W43" i="4"/>
  <c r="AT39" i="4"/>
  <c r="C11" i="22"/>
  <c r="AQ9" i="6"/>
  <c r="Y35" i="4"/>
  <c r="AO8" i="6"/>
  <c r="R98" i="4"/>
  <c r="AE98" i="4"/>
  <c r="AE110" i="4"/>
  <c r="BT71" i="6"/>
  <c r="AH94" i="4"/>
  <c r="U94" i="4"/>
  <c r="AH106" i="4"/>
  <c r="V74" i="4"/>
  <c r="AI74" i="4"/>
  <c r="Y74" i="4"/>
  <c r="AL74" i="4"/>
  <c r="W62" i="4"/>
  <c r="AJ62" i="4"/>
  <c r="T62" i="4"/>
  <c r="AG62" i="4"/>
  <c r="AQ12" i="6"/>
  <c r="C52" i="26"/>
  <c r="AA79" i="5"/>
  <c r="C52" i="23" s="1"/>
  <c r="AN79" i="5"/>
  <c r="AJ52" i="23" s="1"/>
  <c r="AE59" i="35"/>
  <c r="D42" i="26"/>
  <c r="AA69" i="14"/>
  <c r="D42" i="23" s="1"/>
  <c r="AN69" i="14"/>
  <c r="AK42" i="23" s="1"/>
  <c r="AH45" i="35"/>
  <c r="BC29" i="20"/>
  <c r="Z45" i="20"/>
  <c r="AQ45" i="20" s="1"/>
  <c r="N8" i="19"/>
  <c r="P8" i="19" s="1"/>
  <c r="AO8" i="19" s="1"/>
  <c r="AQ36" i="5"/>
  <c r="C16" i="26"/>
  <c r="AA43" i="5"/>
  <c r="C16" i="23" s="1"/>
  <c r="AE47" i="35"/>
  <c r="BB50" i="17"/>
  <c r="AV47" i="5"/>
  <c r="AE22" i="35"/>
  <c r="AH24" i="35"/>
  <c r="U84" i="22"/>
  <c r="U72" i="22"/>
  <c r="M72" i="22"/>
  <c r="BF76" i="19"/>
  <c r="AQ38" i="5"/>
  <c r="N10" i="19"/>
  <c r="P10" i="19" s="1"/>
  <c r="AO10" i="19" s="1"/>
  <c r="S19" i="26"/>
  <c r="V20" i="33" s="1"/>
  <c r="BD40" i="20"/>
  <c r="S27" i="20"/>
  <c r="AR55" i="14"/>
  <c r="T47" i="20"/>
  <c r="BB47" i="20" s="1"/>
  <c r="R47" i="20"/>
  <c r="AE34" i="20"/>
  <c r="AR34" i="20" s="1"/>
  <c r="AQ56" i="5"/>
  <c r="N28" i="19"/>
  <c r="P28" i="19" s="1"/>
  <c r="AO28" i="19" s="1"/>
  <c r="N44" i="20"/>
  <c r="AR72" i="5"/>
  <c r="S46" i="19"/>
  <c r="U46" i="19" s="1"/>
  <c r="AP46" i="19" s="1"/>
  <c r="AQ74" i="14"/>
  <c r="Z34" i="20"/>
  <c r="AQ34" i="20" s="1"/>
  <c r="N68" i="20"/>
  <c r="AR96" i="5"/>
  <c r="BE23" i="20"/>
  <c r="Z88" i="20"/>
  <c r="AQ88" i="20" s="1"/>
  <c r="AV76" i="6"/>
  <c r="AO103" i="4" s="1"/>
  <c r="Y76" i="6"/>
  <c r="AB103" i="4" s="1"/>
  <c r="H75" i="19" s="1"/>
  <c r="AV88" i="6"/>
  <c r="AO115" i="4" s="1"/>
  <c r="CE74" i="6"/>
  <c r="BY67" i="6"/>
  <c r="AT70" i="4"/>
  <c r="AD70" i="4"/>
  <c r="C42" i="22"/>
  <c r="AT16" i="6"/>
  <c r="W42" i="4"/>
  <c r="X38" i="4"/>
  <c r="AT38" i="4"/>
  <c r="C10" i="22"/>
  <c r="L32" i="22"/>
  <c r="T32" i="22"/>
  <c r="M61" i="22"/>
  <c r="U61" i="22"/>
  <c r="BF75" i="19"/>
  <c r="S64" i="26"/>
  <c r="V65" i="33" s="1"/>
  <c r="N64" i="26"/>
  <c r="N78" i="20"/>
  <c r="AR106" i="5"/>
  <c r="AQ36" i="14"/>
  <c r="S8" i="19"/>
  <c r="U8" i="19" s="1"/>
  <c r="AP8" i="19" s="1"/>
  <c r="R30" i="20"/>
  <c r="T30" i="20"/>
  <c r="C10" i="26"/>
  <c r="AA37" i="5"/>
  <c r="C10" i="23" s="1"/>
  <c r="N37" i="20"/>
  <c r="AR65" i="5"/>
  <c r="N53" i="19"/>
  <c r="P53" i="19" s="1"/>
  <c r="AO53" i="19" s="1"/>
  <c r="AQ81" i="5"/>
  <c r="D32" i="26"/>
  <c r="AA59" i="14"/>
  <c r="D32" i="23" s="1"/>
  <c r="AN59" i="14"/>
  <c r="AK32" i="23" s="1"/>
  <c r="AQ71" i="14"/>
  <c r="S43" i="19"/>
  <c r="U43" i="19" s="1"/>
  <c r="AP43" i="19" s="1"/>
  <c r="BG40" i="19"/>
  <c r="BE17" i="19"/>
  <c r="S49" i="26"/>
  <c r="V50" i="33" s="1"/>
  <c r="C73" i="26"/>
  <c r="AA100" i="5"/>
  <c r="C73" i="23" s="1"/>
  <c r="AN100" i="5"/>
  <c r="AJ73" i="23" s="1"/>
  <c r="AN112" i="5"/>
  <c r="AJ85" i="23" s="1"/>
  <c r="N64" i="20"/>
  <c r="AR92" i="5"/>
  <c r="Y104" i="4"/>
  <c r="AL104" i="4"/>
  <c r="AL116" i="4"/>
  <c r="Y105" i="4"/>
  <c r="F76" i="35"/>
  <c r="BM77" i="6"/>
  <c r="AP77" i="6"/>
  <c r="BM89" i="6"/>
  <c r="AP78" i="6"/>
  <c r="AT100" i="4"/>
  <c r="C72" i="22"/>
  <c r="AD100" i="4"/>
  <c r="AD112" i="4"/>
  <c r="AO73" i="6"/>
  <c r="BL73" i="6"/>
  <c r="BL85" i="6"/>
  <c r="AH96" i="4"/>
  <c r="U96" i="4"/>
  <c r="AH108" i="4"/>
  <c r="BQ66" i="6"/>
  <c r="AT66" i="6"/>
  <c r="BQ78" i="6"/>
  <c r="Z92" i="4"/>
  <c r="J64" i="19" s="1"/>
  <c r="AM92" i="4"/>
  <c r="AU92" i="4"/>
  <c r="AJ88" i="4"/>
  <c r="W88" i="4"/>
  <c r="CF61" i="6"/>
  <c r="T84" i="4"/>
  <c r="AG84" i="4"/>
  <c r="CF57" i="6"/>
  <c r="X80" i="4"/>
  <c r="AK80" i="4"/>
  <c r="F52" i="35"/>
  <c r="AP53" i="6"/>
  <c r="BM53" i="6"/>
  <c r="AT76" i="4"/>
  <c r="AD76" i="4"/>
  <c r="C48" i="22"/>
  <c r="BL49" i="6"/>
  <c r="AO49" i="6"/>
  <c r="Y72" i="4"/>
  <c r="AL72" i="4"/>
  <c r="AK72" i="4"/>
  <c r="X72" i="4"/>
  <c r="AQ42" i="6"/>
  <c r="BN42" i="6"/>
  <c r="U68" i="4"/>
  <c r="AH68" i="4"/>
  <c r="S68" i="4"/>
  <c r="AF68" i="4"/>
  <c r="BN38" i="6"/>
  <c r="AQ38" i="6"/>
  <c r="AI64" i="4"/>
  <c r="V64" i="4"/>
  <c r="AG60" i="4"/>
  <c r="T60" i="4"/>
  <c r="Z56" i="4"/>
  <c r="J28" i="19" s="1"/>
  <c r="AM56" i="4"/>
  <c r="AU56" i="4"/>
  <c r="CF29" i="6"/>
  <c r="T52" i="4"/>
  <c r="AG52" i="4"/>
  <c r="F24" i="35"/>
  <c r="AP25" i="6"/>
  <c r="BM25" i="6"/>
  <c r="S48" i="4"/>
  <c r="AF48" i="4"/>
  <c r="BL21" i="6"/>
  <c r="AO21" i="6"/>
  <c r="AH44" i="4"/>
  <c r="U44" i="4"/>
  <c r="BL17" i="6"/>
  <c r="AO17" i="6"/>
  <c r="Y40" i="4"/>
  <c r="AT36" i="4"/>
  <c r="C8" i="22"/>
  <c r="F8" i="35"/>
  <c r="AB8" i="35" s="1"/>
  <c r="AP9" i="6"/>
  <c r="X78" i="4"/>
  <c r="AK78" i="4"/>
  <c r="F50" i="35"/>
  <c r="AP51" i="6"/>
  <c r="BM51" i="6"/>
  <c r="AG58" i="4"/>
  <c r="T58" i="4"/>
  <c r="AV52" i="5"/>
  <c r="AW103" i="5"/>
  <c r="AV103" i="5"/>
  <c r="U49" i="22"/>
  <c r="M49" i="22"/>
  <c r="D54" i="26"/>
  <c r="AN81" i="14"/>
  <c r="AK54" i="23" s="1"/>
  <c r="AA81" i="14"/>
  <c r="D54" i="23" s="1"/>
  <c r="BE27" i="19"/>
  <c r="S14" i="19"/>
  <c r="U14" i="19" s="1"/>
  <c r="AP14" i="19" s="1"/>
  <c r="AQ42" i="14"/>
  <c r="BF33" i="19"/>
  <c r="BE74" i="19"/>
  <c r="AQ52" i="14"/>
  <c r="S24" i="19"/>
  <c r="U24" i="19" s="1"/>
  <c r="AP24" i="19" s="1"/>
  <c r="Z27" i="20"/>
  <c r="AQ27" i="20" s="1"/>
  <c r="BF48" i="19"/>
  <c r="BF83" i="19"/>
  <c r="N40" i="19"/>
  <c r="P40" i="19" s="1"/>
  <c r="AO40" i="19" s="1"/>
  <c r="AQ68" i="5"/>
  <c r="N48" i="20"/>
  <c r="AR76" i="5"/>
  <c r="T83" i="20"/>
  <c r="BB83" i="20" s="1"/>
  <c r="R83" i="20"/>
  <c r="N56" i="19"/>
  <c r="P56" i="19" s="1"/>
  <c r="AO56" i="19" s="1"/>
  <c r="AQ84" i="5"/>
  <c r="CE75" i="6"/>
  <c r="CC70" i="6"/>
  <c r="T57" i="4"/>
  <c r="AG57" i="4"/>
  <c r="F29" i="35"/>
  <c r="BM30" i="6"/>
  <c r="AP30" i="6"/>
  <c r="AU53" i="4"/>
  <c r="Z53" i="4"/>
  <c r="J25" i="19" s="1"/>
  <c r="AM53" i="4"/>
  <c r="BQ23" i="6"/>
  <c r="AT23" i="6"/>
  <c r="AL49" i="4"/>
  <c r="Y49" i="4"/>
  <c r="S49" i="4"/>
  <c r="AF49" i="4"/>
  <c r="BQ19" i="6"/>
  <c r="AT19" i="6"/>
  <c r="Y45" i="4"/>
  <c r="AL45" i="4"/>
  <c r="R45" i="4"/>
  <c r="AE45" i="4"/>
  <c r="T37" i="4"/>
  <c r="R37" i="4"/>
  <c r="S33" i="4"/>
  <c r="BU71" i="6"/>
  <c r="R66" i="4"/>
  <c r="AE66" i="4"/>
  <c r="W66" i="4"/>
  <c r="AJ66" i="4"/>
  <c r="U54" i="4"/>
  <c r="AH54" i="4"/>
  <c r="AO27" i="6"/>
  <c r="BL27" i="6"/>
  <c r="AF50" i="4"/>
  <c r="S50" i="4"/>
  <c r="F22" i="35"/>
  <c r="AP23" i="6"/>
  <c r="BM23" i="6"/>
  <c r="L31" i="22"/>
  <c r="T31" i="22"/>
  <c r="N79" i="20"/>
  <c r="P79" i="20" s="1"/>
  <c r="AO79" i="20" s="1"/>
  <c r="AR107" i="5"/>
  <c r="M25" i="22"/>
  <c r="U25" i="22"/>
  <c r="AQ97" i="14"/>
  <c r="S69" i="19"/>
  <c r="U69" i="19" s="1"/>
  <c r="AP69" i="19" s="1"/>
  <c r="BD25" i="20"/>
  <c r="AQ67" i="5"/>
  <c r="N39" i="19"/>
  <c r="P39" i="19" s="1"/>
  <c r="AO39" i="19" s="1"/>
  <c r="S44" i="20"/>
  <c r="U44" i="20" s="1"/>
  <c r="AP44" i="20" s="1"/>
  <c r="AR72" i="14"/>
  <c r="S56" i="19"/>
  <c r="U56" i="19" s="1"/>
  <c r="AP56" i="19" s="1"/>
  <c r="AQ84" i="14"/>
  <c r="BD84" i="20"/>
  <c r="L6" i="22"/>
  <c r="C35" i="26"/>
  <c r="AN62" i="5"/>
  <c r="AJ35" i="23" s="1"/>
  <c r="AA62" i="5"/>
  <c r="C35" i="23" s="1"/>
  <c r="BF79" i="19"/>
  <c r="U30" i="22"/>
  <c r="M30" i="22"/>
  <c r="C46" i="26"/>
  <c r="AA73" i="5"/>
  <c r="C46" i="23" s="1"/>
  <c r="AN73" i="5"/>
  <c r="AJ46" i="23" s="1"/>
  <c r="S79" i="20"/>
  <c r="AR107" i="14"/>
  <c r="BG37" i="19"/>
  <c r="BF59" i="19"/>
  <c r="BE21" i="19"/>
  <c r="N88" i="20"/>
  <c r="AR116" i="5"/>
  <c r="Z42" i="20"/>
  <c r="AQ42" i="20" s="1"/>
  <c r="BV75" i="6"/>
  <c r="C73" i="22"/>
  <c r="AT101" i="4"/>
  <c r="AD101" i="4"/>
  <c r="AD113" i="4"/>
  <c r="AE101" i="4"/>
  <c r="R101" i="4"/>
  <c r="AE113" i="4"/>
  <c r="BV71" i="6"/>
  <c r="W97" i="4"/>
  <c r="AJ97" i="4"/>
  <c r="AJ109" i="4"/>
  <c r="BL70" i="6"/>
  <c r="AO70" i="6"/>
  <c r="BL82" i="6"/>
  <c r="AT93" i="4"/>
  <c r="AD93" i="4"/>
  <c r="C65" i="22"/>
  <c r="AD105" i="4"/>
  <c r="F65" i="35"/>
  <c r="AB65" i="35" s="1"/>
  <c r="AP66" i="6"/>
  <c r="BM66" i="6"/>
  <c r="BM78" i="6"/>
  <c r="AI89" i="4"/>
  <c r="V89" i="4"/>
  <c r="BL62" i="6"/>
  <c r="AO62" i="6"/>
  <c r="AR59" i="6"/>
  <c r="BO59" i="6"/>
  <c r="AL85" i="4"/>
  <c r="Y85" i="4"/>
  <c r="AU85" i="4"/>
  <c r="AM85" i="4"/>
  <c r="Z85" i="4"/>
  <c r="J57" i="19" s="1"/>
  <c r="AK81" i="4"/>
  <c r="X81" i="4"/>
  <c r="AI77" i="4"/>
  <c r="V77" i="4"/>
  <c r="T73" i="4"/>
  <c r="AG73" i="4"/>
  <c r="F45" i="35"/>
  <c r="AP46" i="6"/>
  <c r="BM46" i="6"/>
  <c r="AG69" i="4"/>
  <c r="T69" i="4"/>
  <c r="F41" i="35"/>
  <c r="AB41" i="35" s="1"/>
  <c r="BM42" i="6"/>
  <c r="AP42" i="6"/>
  <c r="X66" i="4"/>
  <c r="AK65" i="4"/>
  <c r="X65" i="4"/>
  <c r="F37" i="35"/>
  <c r="BM38" i="6"/>
  <c r="AP38" i="6"/>
  <c r="X61" i="4"/>
  <c r="AK61" i="4"/>
  <c r="AJ61" i="4"/>
  <c r="W61" i="4"/>
  <c r="W41" i="4"/>
  <c r="W102" i="4"/>
  <c r="AJ102" i="4"/>
  <c r="AJ114" i="4"/>
  <c r="W46" i="4"/>
  <c r="AJ46" i="4"/>
  <c r="AT8" i="6"/>
  <c r="AE43" i="35"/>
  <c r="M55" i="20"/>
  <c r="O55" i="20"/>
  <c r="AV45" i="14"/>
  <c r="S45" i="19"/>
  <c r="U45" i="19" s="1"/>
  <c r="AP45" i="19" s="1"/>
  <c r="AQ73" i="14"/>
  <c r="D58" i="26"/>
  <c r="AA85" i="14"/>
  <c r="D58" i="23" s="1"/>
  <c r="AN85" i="14"/>
  <c r="AK58" i="23" s="1"/>
  <c r="BG79" i="19"/>
  <c r="C48" i="26"/>
  <c r="AA75" i="5"/>
  <c r="C48" i="23" s="1"/>
  <c r="AN75" i="5"/>
  <c r="AJ48" i="23" s="1"/>
  <c r="BG18" i="19"/>
  <c r="BC61" i="20"/>
  <c r="T30" i="22"/>
  <c r="L30" i="22"/>
  <c r="AE50" i="35"/>
  <c r="D17" i="26"/>
  <c r="AA44" i="14"/>
  <c r="D17" i="23" s="1"/>
  <c r="AN44" i="14"/>
  <c r="AK17" i="23" s="1"/>
  <c r="M36" i="22"/>
  <c r="U36" i="22"/>
  <c r="R40" i="20"/>
  <c r="T40" i="20"/>
  <c r="AH52" i="35"/>
  <c r="S76" i="20"/>
  <c r="AR104" i="14"/>
  <c r="Z66" i="20"/>
  <c r="AQ66" i="20" s="1"/>
  <c r="C17" i="26"/>
  <c r="AN44" i="5"/>
  <c r="AJ17" i="23" s="1"/>
  <c r="AA44" i="5"/>
  <c r="C17" i="23" s="1"/>
  <c r="AV62" i="14"/>
  <c r="S58" i="19"/>
  <c r="U58" i="19" s="1"/>
  <c r="AP58" i="19" s="1"/>
  <c r="AQ86" i="14"/>
  <c r="S66" i="19"/>
  <c r="U66" i="19" s="1"/>
  <c r="AP66" i="19" s="1"/>
  <c r="AQ94" i="14"/>
  <c r="N57" i="19"/>
  <c r="P57" i="19" s="1"/>
  <c r="AO57" i="19" s="1"/>
  <c r="AQ85" i="5"/>
  <c r="N77" i="20"/>
  <c r="AR105" i="5"/>
  <c r="AV75" i="14"/>
  <c r="M26" i="22"/>
  <c r="U26" i="22"/>
  <c r="BE76" i="19"/>
  <c r="BE34" i="19"/>
  <c r="AJ62" i="20"/>
  <c r="AS62" i="20" s="1"/>
  <c r="D43" i="26"/>
  <c r="AA70" i="14"/>
  <c r="D43" i="23" s="1"/>
  <c r="AN70" i="14"/>
  <c r="AK43" i="23" s="1"/>
  <c r="AJ35" i="20"/>
  <c r="AS35" i="20" s="1"/>
  <c r="BU67" i="6"/>
  <c r="S29" i="19"/>
  <c r="U29" i="19" s="1"/>
  <c r="AP29" i="19" s="1"/>
  <c r="AQ57" i="14"/>
  <c r="BE50" i="19"/>
  <c r="AE87" i="20"/>
  <c r="AR87" i="20" s="1"/>
  <c r="BE68" i="19"/>
  <c r="BD53" i="20"/>
  <c r="BE64" i="19"/>
  <c r="M22" i="20"/>
  <c r="O22" i="20"/>
  <c r="M62" i="20"/>
  <c r="O62" i="20"/>
  <c r="BB125" i="17"/>
  <c r="BB128" i="17"/>
  <c r="N12" i="19"/>
  <c r="P12" i="19" s="1"/>
  <c r="AO12" i="19" s="1"/>
  <c r="AQ40" i="5"/>
  <c r="N61" i="20"/>
  <c r="AR89" i="5"/>
  <c r="U19" i="22"/>
  <c r="M19" i="22"/>
  <c r="S35" i="20"/>
  <c r="U35" i="20" s="1"/>
  <c r="AP35" i="20" s="1"/>
  <c r="AR63" i="14"/>
  <c r="M71" i="22"/>
  <c r="U71" i="22"/>
  <c r="U83" i="22"/>
  <c r="BE87" i="20"/>
  <c r="BC32" i="20"/>
  <c r="BF34" i="19"/>
  <c r="BB63" i="17"/>
  <c r="V90" i="4"/>
  <c r="AI90" i="4"/>
  <c r="F62" i="35"/>
  <c r="AP63" i="6"/>
  <c r="BM63" i="6"/>
  <c r="Y86" i="4"/>
  <c r="AL86" i="4"/>
  <c r="CF59" i="6"/>
  <c r="V82" i="4"/>
  <c r="AI82" i="4"/>
  <c r="BQ48" i="6"/>
  <c r="AT48" i="6"/>
  <c r="BO44" i="6"/>
  <c r="AR44" i="6"/>
  <c r="R34" i="4"/>
  <c r="F6" i="35"/>
  <c r="AB6" i="35" s="1"/>
  <c r="AP7" i="6"/>
  <c r="AQ38" i="14"/>
  <c r="S10" i="19"/>
  <c r="U10" i="19" s="1"/>
  <c r="AP10" i="19" s="1"/>
  <c r="T71" i="22"/>
  <c r="L71" i="22"/>
  <c r="T83" i="22"/>
  <c r="S15" i="26"/>
  <c r="V16" i="33" s="1"/>
  <c r="Z33" i="20"/>
  <c r="AQ33" i="20" s="1"/>
  <c r="BG53" i="19"/>
  <c r="BE29" i="19"/>
  <c r="BF23" i="19"/>
  <c r="AQ82" i="5"/>
  <c r="N54" i="19"/>
  <c r="P54" i="19" s="1"/>
  <c r="AO54" i="19" s="1"/>
  <c r="N58" i="19"/>
  <c r="P58" i="19" s="1"/>
  <c r="AO58" i="19" s="1"/>
  <c r="AQ86" i="5"/>
  <c r="N70" i="19"/>
  <c r="P70" i="19" s="1"/>
  <c r="AO70" i="19" s="1"/>
  <c r="AQ98" i="5"/>
  <c r="AV102" i="5"/>
  <c r="AW102" i="5"/>
  <c r="AE86" i="20"/>
  <c r="AR86" i="20" s="1"/>
  <c r="D75" i="26"/>
  <c r="AA102" i="14"/>
  <c r="D75" i="23" s="1"/>
  <c r="AN102" i="14"/>
  <c r="AK75" i="23" s="1"/>
  <c r="AN114" i="14"/>
  <c r="AK87" i="23" s="1"/>
  <c r="Z30" i="20"/>
  <c r="AQ30" i="20" s="1"/>
  <c r="O20" i="20"/>
  <c r="M20" i="20"/>
  <c r="M29" i="20"/>
  <c r="O29" i="20"/>
  <c r="O73" i="20"/>
  <c r="M73" i="20"/>
  <c r="AQ83" i="14"/>
  <c r="S55" i="19"/>
  <c r="U55" i="19" s="1"/>
  <c r="AP55" i="19" s="1"/>
  <c r="BE81" i="20"/>
  <c r="BG38" i="19"/>
  <c r="S77" i="26"/>
  <c r="V78" i="33" s="1"/>
  <c r="N77" i="26"/>
  <c r="AE23" i="20"/>
  <c r="AR23" i="20" s="1"/>
  <c r="BD57" i="20"/>
  <c r="AV71" i="6"/>
  <c r="AO98" i="4" s="1"/>
  <c r="Y71" i="6"/>
  <c r="AB98" i="4" s="1"/>
  <c r="H70" i="19" s="1"/>
  <c r="AV83" i="6"/>
  <c r="AO110" i="4" s="1"/>
  <c r="CA67" i="6"/>
  <c r="AQ66" i="14"/>
  <c r="S38" i="19"/>
  <c r="U38" i="19" s="1"/>
  <c r="AP38" i="19" s="1"/>
  <c r="D6" i="26"/>
  <c r="AA33" i="14"/>
  <c r="D6" i="23" s="1"/>
  <c r="AV41" i="14"/>
  <c r="S21" i="20"/>
  <c r="U21" i="20" s="1"/>
  <c r="AP21" i="20" s="1"/>
  <c r="AR49" i="14"/>
  <c r="BE56" i="20"/>
  <c r="BF111" i="17"/>
  <c r="N46" i="20"/>
  <c r="AR74" i="5"/>
  <c r="N50" i="20"/>
  <c r="AR78" i="5"/>
  <c r="M82" i="20"/>
  <c r="O82" i="20"/>
  <c r="AH20" i="35"/>
  <c r="T28" i="20"/>
  <c r="BB28" i="20" s="1"/>
  <c r="R28" i="20"/>
  <c r="AQ76" i="14"/>
  <c r="S48" i="19"/>
  <c r="U48" i="19" s="1"/>
  <c r="AP48" i="19" s="1"/>
  <c r="AQ80" i="14"/>
  <c r="S52" i="19"/>
  <c r="U52" i="19" s="1"/>
  <c r="AP52" i="19" s="1"/>
  <c r="U64" i="22"/>
  <c r="M64" i="22"/>
  <c r="D69" i="26"/>
  <c r="AN96" i="14"/>
  <c r="AK69" i="23" s="1"/>
  <c r="AA96" i="14"/>
  <c r="D69" i="23" s="1"/>
  <c r="AN108" i="14"/>
  <c r="AK81" i="23" s="1"/>
  <c r="N26" i="20"/>
  <c r="AR54" i="5"/>
  <c r="BE60" i="19"/>
  <c r="AE19" i="20"/>
  <c r="AR19" i="20" s="1"/>
  <c r="N20" i="19"/>
  <c r="P20" i="19" s="1"/>
  <c r="AO20" i="19" s="1"/>
  <c r="AQ48" i="5"/>
  <c r="D63" i="26"/>
  <c r="AA90" i="14"/>
  <c r="D63" i="23" s="1"/>
  <c r="AN90" i="14"/>
  <c r="AK63" i="23" s="1"/>
  <c r="C14" i="26"/>
  <c r="AA41" i="5"/>
  <c r="C14" i="23" s="1"/>
  <c r="O25" i="20"/>
  <c r="M25" i="20"/>
  <c r="O41" i="20"/>
  <c r="M41" i="20"/>
  <c r="AH11" i="35"/>
  <c r="AV79" i="14"/>
  <c r="D60" i="26"/>
  <c r="AA87" i="14"/>
  <c r="D60" i="23" s="1"/>
  <c r="AN87" i="14"/>
  <c r="AK60" i="23" s="1"/>
  <c r="T79" i="20"/>
  <c r="R79" i="20"/>
  <c r="BC44" i="20"/>
  <c r="O66" i="26"/>
  <c r="AE51" i="20"/>
  <c r="AR51" i="20" s="1"/>
  <c r="BO77" i="6"/>
  <c r="AR77" i="6"/>
  <c r="BO89" i="6"/>
  <c r="AR78" i="6"/>
  <c r="AT103" i="4"/>
  <c r="C75" i="22"/>
  <c r="AD103" i="4"/>
  <c r="AD115" i="4"/>
  <c r="BO73" i="6"/>
  <c r="AR73" i="6"/>
  <c r="BO85" i="6"/>
  <c r="S99" i="4"/>
  <c r="AF99" i="4"/>
  <c r="AF111" i="4"/>
  <c r="AL99" i="4"/>
  <c r="Y99" i="4"/>
  <c r="AL111" i="4"/>
  <c r="S95" i="4"/>
  <c r="AF95" i="4"/>
  <c r="AF107" i="4"/>
  <c r="AG95" i="4"/>
  <c r="T95" i="4"/>
  <c r="AG107" i="4"/>
  <c r="AT91" i="4"/>
  <c r="AD91" i="4"/>
  <c r="C63" i="22"/>
  <c r="CF64" i="6"/>
  <c r="AF87" i="4"/>
  <c r="S87" i="4"/>
  <c r="CF60" i="6"/>
  <c r="Y83" i="4"/>
  <c r="AL83" i="4"/>
  <c r="F55" i="35"/>
  <c r="BM56" i="6"/>
  <c r="AP56" i="6"/>
  <c r="AK79" i="4"/>
  <c r="X79" i="4"/>
  <c r="AO52" i="6"/>
  <c r="BL52" i="6"/>
  <c r="BN49" i="6"/>
  <c r="AQ49" i="6"/>
  <c r="W75" i="4"/>
  <c r="AJ75" i="4"/>
  <c r="AF75" i="4"/>
  <c r="S75" i="4"/>
  <c r="AR45" i="6"/>
  <c r="BO45" i="6"/>
  <c r="AI71" i="4"/>
  <c r="V71" i="4"/>
  <c r="AJ71" i="4"/>
  <c r="W71" i="4"/>
  <c r="BO41" i="6"/>
  <c r="AR41" i="6"/>
  <c r="AG67" i="4"/>
  <c r="T67" i="4"/>
  <c r="T63" i="4"/>
  <c r="AG63" i="4"/>
  <c r="CF36" i="6"/>
  <c r="AL59" i="4"/>
  <c r="Y59" i="4"/>
  <c r="AU55" i="4"/>
  <c r="AM55" i="4"/>
  <c r="Z55" i="4"/>
  <c r="J27" i="19" s="1"/>
  <c r="T51" i="4"/>
  <c r="AG51" i="4"/>
  <c r="AO24" i="6"/>
  <c r="BL24" i="6"/>
  <c r="AL47" i="4"/>
  <c r="Y47" i="4"/>
  <c r="BL20" i="6"/>
  <c r="AO20" i="6"/>
  <c r="BQ17" i="6"/>
  <c r="AT17" i="6"/>
  <c r="AT43" i="4"/>
  <c r="C15" i="22"/>
  <c r="S39" i="4"/>
  <c r="W35" i="4"/>
  <c r="U98" i="4"/>
  <c r="AH98" i="4"/>
  <c r="AH110" i="4"/>
  <c r="V94" i="4"/>
  <c r="AI94" i="4"/>
  <c r="AI106" i="4"/>
  <c r="F66" i="35"/>
  <c r="BM67" i="6"/>
  <c r="AP67" i="6"/>
  <c r="BM79" i="6"/>
  <c r="W74" i="4"/>
  <c r="AJ74" i="4"/>
  <c r="AG74" i="4"/>
  <c r="T74" i="4"/>
  <c r="V62" i="4"/>
  <c r="AI62" i="4"/>
  <c r="F34" i="35"/>
  <c r="AP35" i="6"/>
  <c r="BM35" i="6"/>
  <c r="BO28" i="6"/>
  <c r="AR28" i="6"/>
  <c r="AR12" i="6"/>
  <c r="N43" i="20"/>
  <c r="AR71" i="5"/>
  <c r="AV79" i="5"/>
  <c r="AV69" i="14"/>
  <c r="M76" i="26"/>
  <c r="BF31" i="19"/>
  <c r="L8" i="22"/>
  <c r="BE63" i="19"/>
  <c r="BE37" i="19"/>
  <c r="D73" i="26"/>
  <c r="AA100" i="14"/>
  <c r="D73" i="23" s="1"/>
  <c r="AN100" i="14"/>
  <c r="AK73" i="23" s="1"/>
  <c r="AN112" i="14"/>
  <c r="AK85" i="23" s="1"/>
  <c r="BE40" i="19"/>
  <c r="C11" i="26"/>
  <c r="AA38" i="5"/>
  <c r="C11" i="23" s="1"/>
  <c r="BD38" i="20"/>
  <c r="AJ47" i="20"/>
  <c r="AS47" i="20" s="1"/>
  <c r="AQ49" i="5"/>
  <c r="N21" i="19"/>
  <c r="P21" i="19" s="1"/>
  <c r="AO21" i="19" s="1"/>
  <c r="S27" i="19"/>
  <c r="U27" i="19" s="1"/>
  <c r="AP27" i="19" s="1"/>
  <c r="AQ55" i="14"/>
  <c r="AJ21" i="20"/>
  <c r="AS21" i="20" s="1"/>
  <c r="M75" i="26"/>
  <c r="BG84" i="19"/>
  <c r="AJ27" i="20"/>
  <c r="AS27" i="20" s="1"/>
  <c r="BF82" i="19"/>
  <c r="N28" i="20"/>
  <c r="AR56" i="5"/>
  <c r="T44" i="22"/>
  <c r="L44" i="22"/>
  <c r="AV74" i="14"/>
  <c r="BD62" i="20"/>
  <c r="AE62" i="20"/>
  <c r="AR62" i="20" s="1"/>
  <c r="BD55" i="20"/>
  <c r="AW96" i="5"/>
  <c r="AV96" i="5"/>
  <c r="BC68" i="20"/>
  <c r="BC22" i="20"/>
  <c r="CA72" i="6"/>
  <c r="T70" i="4"/>
  <c r="AG70" i="4"/>
  <c r="X70" i="4"/>
  <c r="AK70" i="4"/>
  <c r="T42" i="4"/>
  <c r="V38" i="4"/>
  <c r="U38" i="4"/>
  <c r="D62" i="26"/>
  <c r="AA89" i="14"/>
  <c r="D62" i="23" s="1"/>
  <c r="AN89" i="14"/>
  <c r="AK62" i="23" s="1"/>
  <c r="BG72" i="19"/>
  <c r="C12" i="26"/>
  <c r="AA39" i="5"/>
  <c r="C12" i="23" s="1"/>
  <c r="N66" i="20"/>
  <c r="P66" i="20" s="1"/>
  <c r="AO66" i="20" s="1"/>
  <c r="AR94" i="5"/>
  <c r="D9" i="26"/>
  <c r="AA36" i="14"/>
  <c r="D9" i="23" s="1"/>
  <c r="U28" i="22"/>
  <c r="M28" i="22"/>
  <c r="AH68" i="35"/>
  <c r="BD65" i="20"/>
  <c r="AE65" i="20"/>
  <c r="AR65" i="20" s="1"/>
  <c r="BC65" i="20"/>
  <c r="N29" i="20"/>
  <c r="AR57" i="5"/>
  <c r="C38" i="26"/>
  <c r="AN65" i="5"/>
  <c r="AJ38" i="23" s="1"/>
  <c r="AA65" i="5"/>
  <c r="C38" i="23" s="1"/>
  <c r="N53" i="20"/>
  <c r="AR81" i="5"/>
  <c r="D16" i="26"/>
  <c r="AA43" i="14"/>
  <c r="D16" i="23" s="1"/>
  <c r="AV59" i="14"/>
  <c r="S43" i="20"/>
  <c r="AR71" i="14"/>
  <c r="BE75" i="19"/>
  <c r="O84" i="20"/>
  <c r="BA84" i="20" s="1"/>
  <c r="M84" i="20"/>
  <c r="AV100" i="5"/>
  <c r="AW100" i="5"/>
  <c r="U18" i="22"/>
  <c r="M18" i="22"/>
  <c r="T64" i="22"/>
  <c r="L64" i="22"/>
  <c r="BE19" i="20"/>
  <c r="C76" i="22"/>
  <c r="AT104" i="4"/>
  <c r="AD104" i="4"/>
  <c r="AD116" i="4"/>
  <c r="BL77" i="6"/>
  <c r="AO77" i="6"/>
  <c r="BL89" i="6"/>
  <c r="AO78" i="6"/>
  <c r="AF100" i="4"/>
  <c r="S100" i="4"/>
  <c r="AF112" i="4"/>
  <c r="BN70" i="6"/>
  <c r="AQ70" i="6"/>
  <c r="BN82" i="6"/>
  <c r="AE96" i="4"/>
  <c r="R96" i="4"/>
  <c r="AE108" i="4"/>
  <c r="AQ66" i="6"/>
  <c r="BN66" i="6"/>
  <c r="BN78" i="6"/>
  <c r="U92" i="4"/>
  <c r="AH92" i="4"/>
  <c r="AF92" i="4"/>
  <c r="S92" i="4"/>
  <c r="AR62" i="6"/>
  <c r="BO62" i="6"/>
  <c r="V88" i="4"/>
  <c r="AI88" i="4"/>
  <c r="W84" i="4"/>
  <c r="AJ84" i="4"/>
  <c r="U80" i="4"/>
  <c r="AH80" i="4"/>
  <c r="Y76" i="4"/>
  <c r="AL76" i="4"/>
  <c r="F48" i="35"/>
  <c r="BM49" i="6"/>
  <c r="AP49" i="6"/>
  <c r="BN46" i="6"/>
  <c r="AQ46" i="6"/>
  <c r="T72" i="4"/>
  <c r="AG72" i="4"/>
  <c r="AO45" i="6"/>
  <c r="BL45" i="6"/>
  <c r="AJ68" i="4"/>
  <c r="W68" i="4"/>
  <c r="C40" i="22"/>
  <c r="AT68" i="4"/>
  <c r="AD68" i="4"/>
  <c r="BQ38" i="6"/>
  <c r="AT38" i="6"/>
  <c r="AH64" i="4"/>
  <c r="U64" i="4"/>
  <c r="AJ64" i="4"/>
  <c r="W64" i="4"/>
  <c r="W60" i="4"/>
  <c r="AJ60" i="4"/>
  <c r="AT56" i="4"/>
  <c r="C28" i="22"/>
  <c r="AD56" i="4"/>
  <c r="S52" i="4"/>
  <c r="AF52" i="4"/>
  <c r="W48" i="4"/>
  <c r="AJ48" i="4"/>
  <c r="F20" i="35"/>
  <c r="BM21" i="6"/>
  <c r="AP21" i="6"/>
  <c r="Y44" i="4"/>
  <c r="AL44" i="4"/>
  <c r="F16" i="35"/>
  <c r="AP17" i="6"/>
  <c r="BM17" i="6"/>
  <c r="U36" i="4"/>
  <c r="AB5" i="35"/>
  <c r="BN68" i="6"/>
  <c r="AQ68" i="6"/>
  <c r="BN80" i="6"/>
  <c r="AH78" i="4"/>
  <c r="U78" i="4"/>
  <c r="W58" i="4"/>
  <c r="AJ58" i="4"/>
  <c r="AU58" i="4"/>
  <c r="AM58" i="4"/>
  <c r="Z58" i="4"/>
  <c r="J30" i="19" s="1"/>
  <c r="T75" i="22"/>
  <c r="L75" i="22"/>
  <c r="T87" i="22"/>
  <c r="D50" i="26"/>
  <c r="AN77" i="14"/>
  <c r="AK50" i="23" s="1"/>
  <c r="AA77" i="14"/>
  <c r="D50" i="23" s="1"/>
  <c r="D15" i="26"/>
  <c r="AA42" i="14"/>
  <c r="D15" i="23" s="1"/>
  <c r="AE74" i="35"/>
  <c r="U24" i="22"/>
  <c r="M24" i="22"/>
  <c r="AE14" i="35"/>
  <c r="N40" i="20"/>
  <c r="AR68" i="5"/>
  <c r="C49" i="26"/>
  <c r="AA76" i="5"/>
  <c r="C49" i="23" s="1"/>
  <c r="AN76" i="5"/>
  <c r="AJ49" i="23" s="1"/>
  <c r="AH66" i="35"/>
  <c r="T71" i="20"/>
  <c r="R71" i="20"/>
  <c r="BG25" i="19"/>
  <c r="BG75" i="19"/>
  <c r="AW84" i="5"/>
  <c r="AV84" i="5"/>
  <c r="AV73" i="6"/>
  <c r="AO100" i="4" s="1"/>
  <c r="Y73" i="6"/>
  <c r="AB100" i="4" s="1"/>
  <c r="H72" i="19" s="1"/>
  <c r="AV85" i="6"/>
  <c r="AO112" i="4" s="1"/>
  <c r="CE71" i="6"/>
  <c r="AK57" i="4"/>
  <c r="X57" i="4"/>
  <c r="BL30" i="6"/>
  <c r="AO30" i="6"/>
  <c r="AE53" i="4"/>
  <c r="R53" i="4"/>
  <c r="F25" i="35"/>
  <c r="AP26" i="6"/>
  <c r="BM26" i="6"/>
  <c r="AU49" i="4"/>
  <c r="Z49" i="4"/>
  <c r="J21" i="19" s="1"/>
  <c r="AM49" i="4"/>
  <c r="F21" i="35"/>
  <c r="BM22" i="6"/>
  <c r="AP22" i="6"/>
  <c r="AJ45" i="4"/>
  <c r="W45" i="4"/>
  <c r="AK45" i="4"/>
  <c r="X45" i="4"/>
  <c r="W37" i="4"/>
  <c r="AO10" i="6"/>
  <c r="AU33" i="4"/>
  <c r="Z33" i="4"/>
  <c r="J5" i="19" s="1"/>
  <c r="U33" i="4"/>
  <c r="BO76" i="6"/>
  <c r="AR76" i="6"/>
  <c r="BO88" i="6"/>
  <c r="AG66" i="4"/>
  <c r="T66" i="4"/>
  <c r="F38" i="35"/>
  <c r="BM39" i="6"/>
  <c r="AP39" i="6"/>
  <c r="AU54" i="4"/>
  <c r="AM54" i="4"/>
  <c r="Z54" i="4"/>
  <c r="J26" i="19" s="1"/>
  <c r="AU50" i="4"/>
  <c r="Z50" i="4"/>
  <c r="J22" i="19" s="1"/>
  <c r="AM50" i="4"/>
  <c r="BL23" i="6"/>
  <c r="AO23" i="6"/>
  <c r="N67" i="19"/>
  <c r="P67" i="19" s="1"/>
  <c r="AO67" i="19" s="1"/>
  <c r="AQ95" i="5"/>
  <c r="D26" i="26"/>
  <c r="AA53" i="14"/>
  <c r="D26" i="23" s="1"/>
  <c r="AN53" i="14"/>
  <c r="AK26" i="23" s="1"/>
  <c r="T37" i="20"/>
  <c r="R37" i="20"/>
  <c r="U81" i="22"/>
  <c r="U69" i="22"/>
  <c r="M69" i="22"/>
  <c r="N39" i="20"/>
  <c r="AR67" i="5"/>
  <c r="BE33" i="20"/>
  <c r="AE52" i="35"/>
  <c r="AQ72" i="14"/>
  <c r="S44" i="19"/>
  <c r="U44" i="19" s="1"/>
  <c r="AP44" i="19" s="1"/>
  <c r="S56" i="20"/>
  <c r="U56" i="20" s="1"/>
  <c r="AP56" i="20" s="1"/>
  <c r="AR84" i="14"/>
  <c r="R60" i="20"/>
  <c r="T60" i="20"/>
  <c r="D31" i="26"/>
  <c r="AA58" i="14"/>
  <c r="D31" i="23" s="1"/>
  <c r="AN58" i="14"/>
  <c r="AK31" i="23" s="1"/>
  <c r="O21" i="20"/>
  <c r="M21" i="20"/>
  <c r="S67" i="19"/>
  <c r="U67" i="19" s="1"/>
  <c r="AP67" i="19" s="1"/>
  <c r="AQ95" i="14"/>
  <c r="N76" i="20"/>
  <c r="AR104" i="5"/>
  <c r="BE71" i="19"/>
  <c r="S22" i="20"/>
  <c r="AR50" i="14"/>
  <c r="BG82" i="19"/>
  <c r="BG46" i="19"/>
  <c r="CD75" i="6"/>
  <c r="AM101" i="4"/>
  <c r="Z101" i="4"/>
  <c r="J73" i="19" s="1"/>
  <c r="AU101" i="4"/>
  <c r="AM113" i="4"/>
  <c r="BL74" i="6"/>
  <c r="AO74" i="6"/>
  <c r="BL86" i="6"/>
  <c r="CD71" i="6"/>
  <c r="AT97" i="4"/>
  <c r="C69" i="22"/>
  <c r="AD97" i="4"/>
  <c r="AD109" i="4"/>
  <c r="U93" i="4"/>
  <c r="AH93" i="4"/>
  <c r="AH105" i="4"/>
  <c r="AJ89" i="4"/>
  <c r="W89" i="4"/>
  <c r="W85" i="4"/>
  <c r="AJ85" i="4"/>
  <c r="AQ55" i="6"/>
  <c r="BN55" i="6"/>
  <c r="T81" i="4"/>
  <c r="AG81" i="4"/>
  <c r="AL77" i="4"/>
  <c r="Y77" i="4"/>
  <c r="CF50" i="6"/>
  <c r="AF73" i="4"/>
  <c r="S73" i="4"/>
  <c r="CF46" i="6"/>
  <c r="AU69" i="4"/>
  <c r="AM69" i="4"/>
  <c r="Z69" i="4"/>
  <c r="J41" i="19" s="1"/>
  <c r="AH65" i="4"/>
  <c r="U65" i="4"/>
  <c r="AO38" i="6"/>
  <c r="BL38" i="6"/>
  <c r="AT35" i="6"/>
  <c r="BQ35" i="6"/>
  <c r="Y61" i="4"/>
  <c r="AL61" i="4"/>
  <c r="F33" i="35"/>
  <c r="BM34" i="6"/>
  <c r="AP34" i="6"/>
  <c r="U41" i="4"/>
  <c r="AU41" i="4"/>
  <c r="Z41" i="4"/>
  <c r="J13" i="19" s="1"/>
  <c r="AV66" i="6"/>
  <c r="AO93" i="4" s="1"/>
  <c r="Y66" i="6"/>
  <c r="AB93" i="4" s="1"/>
  <c r="H65" i="19" s="1"/>
  <c r="AV78" i="6"/>
  <c r="AO105" i="4" s="1"/>
  <c r="AK102" i="4"/>
  <c r="X102" i="4"/>
  <c r="AK114" i="4"/>
  <c r="BT75" i="6"/>
  <c r="R46" i="4"/>
  <c r="AE46" i="4"/>
  <c r="BL19" i="6"/>
  <c r="AO19" i="6"/>
  <c r="AQ45" i="14"/>
  <c r="S17" i="19"/>
  <c r="U17" i="19" s="1"/>
  <c r="AP17" i="19" s="1"/>
  <c r="AV65" i="14"/>
  <c r="D46" i="26"/>
  <c r="AN73" i="14"/>
  <c r="AK46" i="23" s="1"/>
  <c r="AA73" i="14"/>
  <c r="D46" i="23" s="1"/>
  <c r="S6" i="26"/>
  <c r="V7" i="33" s="1"/>
  <c r="BF22" i="19"/>
  <c r="AQ40" i="14"/>
  <c r="S12" i="19"/>
  <c r="U12" i="19" s="1"/>
  <c r="AP12" i="19" s="1"/>
  <c r="M16" i="22"/>
  <c r="U16" i="22"/>
  <c r="S32" i="20"/>
  <c r="U32" i="20" s="1"/>
  <c r="AP32" i="20" s="1"/>
  <c r="AR60" i="14"/>
  <c r="D37" i="26"/>
  <c r="AN64" i="14"/>
  <c r="AK37" i="23" s="1"/>
  <c r="AA64" i="14"/>
  <c r="D37" i="23" s="1"/>
  <c r="U88" i="22"/>
  <c r="U76" i="22"/>
  <c r="M76" i="22"/>
  <c r="M77" i="22"/>
  <c r="BE55" i="20"/>
  <c r="AV44" i="5"/>
  <c r="S34" i="20"/>
  <c r="AR62" i="14"/>
  <c r="D59" i="26"/>
  <c r="AA86" i="14"/>
  <c r="D59" i="23" s="1"/>
  <c r="AN86" i="14"/>
  <c r="AK59" i="23" s="1"/>
  <c r="S66" i="20"/>
  <c r="U66" i="20" s="1"/>
  <c r="AP66" i="20" s="1"/>
  <c r="AR94" i="14"/>
  <c r="C58" i="26"/>
  <c r="AN85" i="5"/>
  <c r="AJ58" i="23" s="1"/>
  <c r="AA85" i="5"/>
  <c r="C58" i="23" s="1"/>
  <c r="N65" i="20"/>
  <c r="AR93" i="5"/>
  <c r="AH15" i="35"/>
  <c r="BC79" i="20"/>
  <c r="Z79" i="20"/>
  <c r="AQ79" i="20" s="1"/>
  <c r="AV54" i="14"/>
  <c r="S53" i="26"/>
  <c r="V54" i="33" s="1"/>
  <c r="AV70" i="14"/>
  <c r="S54" i="20"/>
  <c r="AR82" i="14"/>
  <c r="N59" i="20"/>
  <c r="AR87" i="5"/>
  <c r="S29" i="20"/>
  <c r="U29" i="20" s="1"/>
  <c r="AP29" i="20" s="1"/>
  <c r="AR57" i="14"/>
  <c r="S77" i="20"/>
  <c r="U77" i="20" s="1"/>
  <c r="AP77" i="20" s="1"/>
  <c r="AR105" i="14"/>
  <c r="AQ78" i="14"/>
  <c r="S50" i="19"/>
  <c r="U50" i="19" s="1"/>
  <c r="AP50" i="19" s="1"/>
  <c r="AJ22" i="20"/>
  <c r="AS22" i="20" s="1"/>
  <c r="O60" i="20"/>
  <c r="M60" i="20"/>
  <c r="BF28" i="19"/>
  <c r="BG59" i="19"/>
  <c r="R86" i="20"/>
  <c r="T86" i="20"/>
  <c r="BB86" i="20" s="1"/>
  <c r="BB117" i="17"/>
  <c r="AJ24" i="20"/>
  <c r="AS24" i="20" s="1"/>
  <c r="C13" i="26"/>
  <c r="AA40" i="5"/>
  <c r="C13" i="23" s="1"/>
  <c r="AQ89" i="5"/>
  <c r="N61" i="19"/>
  <c r="P61" i="19" s="1"/>
  <c r="AO61" i="19" s="1"/>
  <c r="N81" i="20"/>
  <c r="AR109" i="5"/>
  <c r="S35" i="19"/>
  <c r="U35" i="19" s="1"/>
  <c r="AP35" i="19" s="1"/>
  <c r="AQ63" i="14"/>
  <c r="T39" i="20"/>
  <c r="R39" i="20"/>
  <c r="S71" i="19"/>
  <c r="U71" i="19" s="1"/>
  <c r="AP71" i="19" s="1"/>
  <c r="AQ99" i="14"/>
  <c r="O61" i="26"/>
  <c r="Z28" i="20"/>
  <c r="AQ28" i="20" s="1"/>
  <c r="BB94" i="17"/>
  <c r="BF63" i="19"/>
  <c r="BB102" i="17"/>
  <c r="M77" i="26"/>
  <c r="BE30" i="20"/>
  <c r="AJ30" i="20"/>
  <c r="AS30" i="20" s="1"/>
  <c r="U90" i="4"/>
  <c r="AH90" i="4"/>
  <c r="AT86" i="4"/>
  <c r="AD86" i="4"/>
  <c r="C58" i="22"/>
  <c r="T82" i="4"/>
  <c r="AG82" i="4"/>
  <c r="CF55" i="6"/>
  <c r="BN48" i="6"/>
  <c r="AQ48" i="6"/>
  <c r="S34" i="4"/>
  <c r="M10" i="22"/>
  <c r="C72" i="26"/>
  <c r="AA99" i="5"/>
  <c r="C72" i="23" s="1"/>
  <c r="AN99" i="5"/>
  <c r="AJ72" i="23" s="1"/>
  <c r="AN111" i="5"/>
  <c r="AJ84" i="23" s="1"/>
  <c r="AJ39" i="20"/>
  <c r="AS39" i="20" s="1"/>
  <c r="S33" i="26"/>
  <c r="V34" i="33" s="1"/>
  <c r="N27" i="20"/>
  <c r="AR55" i="5"/>
  <c r="BD21" i="20"/>
  <c r="M42" i="20"/>
  <c r="O42" i="20"/>
  <c r="L54" i="22"/>
  <c r="T54" i="22"/>
  <c r="L58" i="22"/>
  <c r="T58" i="22"/>
  <c r="N70" i="20"/>
  <c r="AR98" i="5"/>
  <c r="U40" i="22"/>
  <c r="M40" i="22"/>
  <c r="T52" i="20"/>
  <c r="BB52" i="20" s="1"/>
  <c r="R52" i="20"/>
  <c r="BC26" i="20"/>
  <c r="AW102" i="14"/>
  <c r="AV102" i="14"/>
  <c r="AQ46" i="5"/>
  <c r="N18" i="19"/>
  <c r="P18" i="19" s="1"/>
  <c r="AO18" i="19" s="1"/>
  <c r="BG35" i="19"/>
  <c r="AV123" i="5"/>
  <c r="AV136" i="5"/>
  <c r="AV134" i="5"/>
  <c r="AV135" i="5"/>
  <c r="AV133" i="5"/>
  <c r="AV132" i="5"/>
  <c r="AV129" i="5"/>
  <c r="AV130" i="5"/>
  <c r="AV131" i="5"/>
  <c r="AV127" i="5"/>
  <c r="AV126" i="5"/>
  <c r="AV128" i="5"/>
  <c r="AV125" i="5"/>
  <c r="AV124" i="5"/>
  <c r="AV122" i="5"/>
  <c r="AV121" i="5"/>
  <c r="AV119" i="5"/>
  <c r="AV120" i="5"/>
  <c r="AV118" i="5"/>
  <c r="AV111" i="5"/>
  <c r="AV112" i="5"/>
  <c r="AV107" i="5"/>
  <c r="AV113" i="5"/>
  <c r="AV114" i="5"/>
  <c r="AV116" i="5"/>
  <c r="AV115" i="5"/>
  <c r="AV117" i="5"/>
  <c r="AV106" i="5"/>
  <c r="AV110" i="5"/>
  <c r="AV109" i="5"/>
  <c r="AV108" i="5"/>
  <c r="AV105" i="5"/>
  <c r="N25" i="20"/>
  <c r="P25" i="20" s="1"/>
  <c r="AO25" i="20" s="1"/>
  <c r="AR53" i="5"/>
  <c r="U55" i="22"/>
  <c r="M55" i="22"/>
  <c r="AE58" i="20"/>
  <c r="AR58" i="20" s="1"/>
  <c r="BE52" i="19"/>
  <c r="S61" i="26"/>
  <c r="V62" i="33" s="1"/>
  <c r="N61" i="26"/>
  <c r="O28" i="20"/>
  <c r="M28" i="20"/>
  <c r="AE30" i="20"/>
  <c r="AR30" i="20" s="1"/>
  <c r="D39" i="26"/>
  <c r="AA66" i="14"/>
  <c r="D39" i="23" s="1"/>
  <c r="AN66" i="14"/>
  <c r="AK39" i="23" s="1"/>
  <c r="AV33" i="14"/>
  <c r="M13" i="22"/>
  <c r="AQ49" i="14"/>
  <c r="S21" i="19"/>
  <c r="U21" i="19" s="1"/>
  <c r="AP21" i="19" s="1"/>
  <c r="BE44" i="19"/>
  <c r="BF55" i="19"/>
  <c r="BF123" i="17"/>
  <c r="BF132" i="17"/>
  <c r="BE49" i="20"/>
  <c r="AJ49" i="20"/>
  <c r="AS49" i="20" s="1"/>
  <c r="BD82" i="20"/>
  <c r="S28" i="26"/>
  <c r="V29" i="33" s="1"/>
  <c r="AQ74" i="5"/>
  <c r="N46" i="19"/>
  <c r="P46" i="19" s="1"/>
  <c r="AO46" i="19" s="1"/>
  <c r="T50" i="22"/>
  <c r="L50" i="22"/>
  <c r="M70" i="20"/>
  <c r="O70" i="20"/>
  <c r="S20" i="20"/>
  <c r="AR48" i="14"/>
  <c r="AH32" i="35"/>
  <c r="S48" i="20"/>
  <c r="U48" i="20" s="1"/>
  <c r="AP48" i="20" s="1"/>
  <c r="AR76" i="14"/>
  <c r="D53" i="26"/>
  <c r="AA80" i="14"/>
  <c r="D53" i="23" s="1"/>
  <c r="AN80" i="14"/>
  <c r="AK53" i="23" s="1"/>
  <c r="D65" i="26"/>
  <c r="AA92" i="14"/>
  <c r="D65" i="23" s="1"/>
  <c r="AN92" i="14"/>
  <c r="AK65" i="23" s="1"/>
  <c r="AV96" i="14"/>
  <c r="AW96" i="14"/>
  <c r="O64" i="26"/>
  <c r="N26" i="19"/>
  <c r="P26" i="19" s="1"/>
  <c r="AO26" i="19" s="1"/>
  <c r="AQ54" i="5"/>
  <c r="N38" i="20"/>
  <c r="AR66" i="5"/>
  <c r="BG58" i="19"/>
  <c r="N20" i="20"/>
  <c r="AR48" i="5"/>
  <c r="AV41" i="5"/>
  <c r="AE17" i="35"/>
  <c r="AE56" i="20"/>
  <c r="AR56" i="20" s="1"/>
  <c r="BE61" i="19"/>
  <c r="BE50" i="20"/>
  <c r="BF66" i="19"/>
  <c r="BG44" i="19"/>
  <c r="BE62" i="19"/>
  <c r="AH103" i="4"/>
  <c r="U103" i="4"/>
  <c r="AH115" i="4"/>
  <c r="X103" i="4"/>
  <c r="AK115" i="4"/>
  <c r="AH99" i="4"/>
  <c r="U99" i="4"/>
  <c r="AH111" i="4"/>
  <c r="R99" i="4"/>
  <c r="AE99" i="4"/>
  <c r="AE111" i="4"/>
  <c r="BZ71" i="6"/>
  <c r="AU95" i="4"/>
  <c r="Z95" i="4"/>
  <c r="J67" i="19" s="1"/>
  <c r="AM95" i="4"/>
  <c r="AM107" i="4"/>
  <c r="F67" i="35"/>
  <c r="AP68" i="6"/>
  <c r="BM68" i="6"/>
  <c r="BM80" i="6"/>
  <c r="AT65" i="6"/>
  <c r="BQ65" i="6"/>
  <c r="R91" i="4"/>
  <c r="AE91" i="4"/>
  <c r="AE87" i="4"/>
  <c r="R87" i="4"/>
  <c r="AU83" i="4"/>
  <c r="Z83" i="4"/>
  <c r="J55" i="19" s="1"/>
  <c r="AM83" i="4"/>
  <c r="CF56" i="6"/>
  <c r="AL79" i="4"/>
  <c r="Y79" i="4"/>
  <c r="BO49" i="6"/>
  <c r="AR49" i="6"/>
  <c r="AK75" i="4"/>
  <c r="X75" i="4"/>
  <c r="BL48" i="6"/>
  <c r="AO48" i="6"/>
  <c r="AQ45" i="6"/>
  <c r="BN45" i="6"/>
  <c r="T71" i="4"/>
  <c r="AG71" i="4"/>
  <c r="AK71" i="4"/>
  <c r="X71" i="4"/>
  <c r="BN41" i="6"/>
  <c r="AQ41" i="6"/>
  <c r="AH67" i="4"/>
  <c r="U67" i="4"/>
  <c r="AJ67" i="4"/>
  <c r="W67" i="4"/>
  <c r="BO37" i="6"/>
  <c r="AR37" i="6"/>
  <c r="W63" i="4"/>
  <c r="AJ63" i="4"/>
  <c r="AK59" i="4"/>
  <c r="X59" i="4"/>
  <c r="CF32" i="6"/>
  <c r="AT55" i="4"/>
  <c r="C27" i="22"/>
  <c r="AD55" i="4"/>
  <c r="CF28" i="6"/>
  <c r="AU51" i="4"/>
  <c r="Z51" i="4"/>
  <c r="J23" i="19" s="1"/>
  <c r="AM51" i="4"/>
  <c r="AI47" i="4"/>
  <c r="V47" i="4"/>
  <c r="AQ17" i="6"/>
  <c r="BN17" i="6"/>
  <c r="U43" i="4"/>
  <c r="Y39" i="4"/>
  <c r="R39" i="4"/>
  <c r="AU35" i="4"/>
  <c r="Z35" i="4"/>
  <c r="J7" i="19" s="1"/>
  <c r="CF8" i="6"/>
  <c r="AG98" i="4"/>
  <c r="T98" i="4"/>
  <c r="AG110" i="4"/>
  <c r="AT94" i="4"/>
  <c r="AD94" i="4"/>
  <c r="C66" i="22"/>
  <c r="AD106" i="4"/>
  <c r="AQ64" i="6"/>
  <c r="BN64" i="6"/>
  <c r="U74" i="4"/>
  <c r="AH74" i="4"/>
  <c r="F46" i="35"/>
  <c r="AP47" i="6"/>
  <c r="BM47" i="6"/>
  <c r="AE62" i="4"/>
  <c r="R62" i="4"/>
  <c r="AO35" i="6"/>
  <c r="BL35" i="6"/>
  <c r="BQ28" i="6"/>
  <c r="AT28" i="6"/>
  <c r="AQ71" i="5"/>
  <c r="N43" i="19"/>
  <c r="P43" i="19" s="1"/>
  <c r="AO43" i="19" s="1"/>
  <c r="T51" i="22"/>
  <c r="L51" i="22"/>
  <c r="S33" i="20"/>
  <c r="AR61" i="14"/>
  <c r="BE52" i="20"/>
  <c r="BG65" i="19"/>
  <c r="C9" i="26"/>
  <c r="AA36" i="5"/>
  <c r="C9" i="23" s="1"/>
  <c r="M64" i="26"/>
  <c r="AV100" i="14"/>
  <c r="AW100" i="14"/>
  <c r="BG74" i="19"/>
  <c r="AV38" i="5"/>
  <c r="N17" i="20"/>
  <c r="AR45" i="5"/>
  <c r="N21" i="20"/>
  <c r="P21" i="20" s="1"/>
  <c r="AO21" i="20" s="1"/>
  <c r="AR49" i="5"/>
  <c r="AE37" i="35"/>
  <c r="AE57" i="35"/>
  <c r="D28" i="26"/>
  <c r="AA55" i="14"/>
  <c r="D28" i="23" s="1"/>
  <c r="AN55" i="14"/>
  <c r="AK28" i="23" s="1"/>
  <c r="BF49" i="19"/>
  <c r="BC41" i="20"/>
  <c r="BE34" i="20"/>
  <c r="C29" i="26"/>
  <c r="AA56" i="5"/>
  <c r="C29" i="23" s="1"/>
  <c r="AN56" i="5"/>
  <c r="AJ29" i="23" s="1"/>
  <c r="N36" i="19"/>
  <c r="P36" i="19" s="1"/>
  <c r="AO36" i="19" s="1"/>
  <c r="AQ64" i="5"/>
  <c r="C45" i="26"/>
  <c r="AA72" i="5"/>
  <c r="C45" i="23" s="1"/>
  <c r="AN72" i="5"/>
  <c r="AJ45" i="23" s="1"/>
  <c r="U46" i="22"/>
  <c r="M46" i="22"/>
  <c r="AE24" i="20"/>
  <c r="AR24" i="20" s="1"/>
  <c r="T80" i="22"/>
  <c r="T68" i="22"/>
  <c r="L68" i="22"/>
  <c r="AV72" i="6"/>
  <c r="AO99" i="4" s="1"/>
  <c r="Y72" i="6"/>
  <c r="AB99" i="4" s="1"/>
  <c r="H71" i="19" s="1"/>
  <c r="AV84" i="6"/>
  <c r="AO111" i="4" s="1"/>
  <c r="AE70" i="4"/>
  <c r="R70" i="4"/>
  <c r="AF70" i="4"/>
  <c r="S70" i="4"/>
  <c r="S42" i="4"/>
  <c r="V42" i="4"/>
  <c r="Y38" i="4"/>
  <c r="F10" i="35"/>
  <c r="AP11" i="6"/>
  <c r="N55" i="20"/>
  <c r="P55" i="20" s="1"/>
  <c r="AO55" i="20" s="1"/>
  <c r="AR83" i="5"/>
  <c r="S9" i="19"/>
  <c r="U9" i="19" s="1"/>
  <c r="AP9" i="19" s="1"/>
  <c r="AQ37" i="14"/>
  <c r="T17" i="20"/>
  <c r="R17" i="20"/>
  <c r="R61" i="20"/>
  <c r="T61" i="20"/>
  <c r="BB61" i="20" s="1"/>
  <c r="T85" i="20"/>
  <c r="R85" i="20"/>
  <c r="N66" i="19"/>
  <c r="P66" i="19" s="1"/>
  <c r="AO66" i="19" s="1"/>
  <c r="AQ94" i="5"/>
  <c r="M8" i="22"/>
  <c r="N29" i="19"/>
  <c r="P29" i="19" s="1"/>
  <c r="AO29" i="19" s="1"/>
  <c r="AQ57" i="5"/>
  <c r="N33" i="20"/>
  <c r="AR61" i="5"/>
  <c r="C54" i="26"/>
  <c r="AA81" i="5"/>
  <c r="C54" i="23" s="1"/>
  <c r="AN81" i="5"/>
  <c r="AJ54" i="23" s="1"/>
  <c r="AQ39" i="14"/>
  <c r="S11" i="19"/>
  <c r="U11" i="19" s="1"/>
  <c r="AP11" i="19" s="1"/>
  <c r="M43" i="22"/>
  <c r="U43" i="22"/>
  <c r="S87" i="20"/>
  <c r="AR115" i="14"/>
  <c r="BG32" i="19"/>
  <c r="O72" i="20"/>
  <c r="M72" i="20"/>
  <c r="T72" i="22"/>
  <c r="L72" i="22"/>
  <c r="T84" i="22"/>
  <c r="C65" i="26"/>
  <c r="AA92" i="5"/>
  <c r="C65" i="23" s="1"/>
  <c r="AN92" i="5"/>
  <c r="AJ65" i="23" s="1"/>
  <c r="AQ34" i="14"/>
  <c r="S6" i="19"/>
  <c r="U6" i="19" s="1"/>
  <c r="AP6" i="19" s="1"/>
  <c r="AF104" i="4"/>
  <c r="S104" i="4"/>
  <c r="AF116" i="4"/>
  <c r="S105" i="4"/>
  <c r="BN74" i="6"/>
  <c r="AQ74" i="6"/>
  <c r="BN86" i="6"/>
  <c r="W100" i="4"/>
  <c r="AJ100" i="4"/>
  <c r="AJ112" i="4"/>
  <c r="BX71" i="6"/>
  <c r="AR70" i="6"/>
  <c r="BO70" i="6"/>
  <c r="BO82" i="6"/>
  <c r="Y96" i="4"/>
  <c r="AL96" i="4"/>
  <c r="AL108" i="4"/>
  <c r="AR66" i="6"/>
  <c r="BO66" i="6"/>
  <c r="BO78" i="6"/>
  <c r="AT92" i="4"/>
  <c r="C64" i="22"/>
  <c r="AD92" i="4"/>
  <c r="AL92" i="4"/>
  <c r="Y92" i="4"/>
  <c r="AT88" i="4"/>
  <c r="C60" i="22"/>
  <c r="AD88" i="4"/>
  <c r="T88" i="4"/>
  <c r="AG88" i="4"/>
  <c r="BQ58" i="6"/>
  <c r="AT58" i="6"/>
  <c r="AI84" i="4"/>
  <c r="V84" i="4"/>
  <c r="AE80" i="4"/>
  <c r="R80" i="4"/>
  <c r="AI76" i="4"/>
  <c r="V76" i="4"/>
  <c r="AF72" i="4"/>
  <c r="S72" i="4"/>
  <c r="AR42" i="6"/>
  <c r="BO42" i="6"/>
  <c r="AI68" i="4"/>
  <c r="V68" i="4"/>
  <c r="AO41" i="6"/>
  <c r="BL41" i="6"/>
  <c r="AR38" i="6"/>
  <c r="BO38" i="6"/>
  <c r="X64" i="4"/>
  <c r="AK64" i="4"/>
  <c r="AU64" i="4"/>
  <c r="Z64" i="4"/>
  <c r="J36" i="19" s="1"/>
  <c r="AM64" i="4"/>
  <c r="BN34" i="6"/>
  <c r="AQ34" i="6"/>
  <c r="AT60" i="4"/>
  <c r="AD60" i="4"/>
  <c r="C32" i="22"/>
  <c r="AU60" i="4"/>
  <c r="AM60" i="4"/>
  <c r="Z60" i="4"/>
  <c r="J32" i="19" s="1"/>
  <c r="AT30" i="6"/>
  <c r="BQ30" i="6"/>
  <c r="X56" i="4"/>
  <c r="AK56" i="4"/>
  <c r="AT52" i="4"/>
  <c r="AD52" i="4"/>
  <c r="C24" i="22"/>
  <c r="CF25" i="6"/>
  <c r="X48" i="4"/>
  <c r="AK48" i="4"/>
  <c r="CF21" i="6"/>
  <c r="AU44" i="4"/>
  <c r="Z44" i="4"/>
  <c r="J16" i="19" s="1"/>
  <c r="AM44" i="4"/>
  <c r="S40" i="4"/>
  <c r="R40" i="4"/>
  <c r="T36" i="4"/>
  <c r="BO68" i="6"/>
  <c r="AR68" i="6"/>
  <c r="BO80" i="6"/>
  <c r="AT78" i="4"/>
  <c r="AD78" i="4"/>
  <c r="C50" i="22"/>
  <c r="CF51" i="6"/>
  <c r="AI58" i="4"/>
  <c r="V58" i="4"/>
  <c r="U58" i="4"/>
  <c r="AH58" i="4"/>
  <c r="T54" i="20"/>
  <c r="R54" i="20"/>
  <c r="N35" i="20"/>
  <c r="AR63" i="5"/>
  <c r="AH69" i="35"/>
  <c r="R50" i="20"/>
  <c r="T50" i="20"/>
  <c r="AQ51" i="5"/>
  <c r="N23" i="19"/>
  <c r="P23" i="19" s="1"/>
  <c r="AO23" i="19" s="1"/>
  <c r="BF61" i="19"/>
  <c r="D25" i="26"/>
  <c r="AA52" i="14"/>
  <c r="D25" i="23" s="1"/>
  <c r="AN52" i="14"/>
  <c r="AK25" i="23" s="1"/>
  <c r="O18" i="20"/>
  <c r="M18" i="20"/>
  <c r="BD41" i="20"/>
  <c r="O16" i="20"/>
  <c r="M16" i="20"/>
  <c r="L40" i="22"/>
  <c r="T40" i="22"/>
  <c r="AV76" i="5"/>
  <c r="S23" i="20"/>
  <c r="AR51" i="14"/>
  <c r="T56" i="22"/>
  <c r="L56" i="22"/>
  <c r="BE57" i="19"/>
  <c r="V57" i="4"/>
  <c r="AI57" i="4"/>
  <c r="CF30" i="6"/>
  <c r="U53" i="4"/>
  <c r="AH53" i="4"/>
  <c r="CF26" i="6"/>
  <c r="AG49" i="4"/>
  <c r="T49" i="4"/>
  <c r="BL22" i="6"/>
  <c r="AO22" i="6"/>
  <c r="BO19" i="6"/>
  <c r="AR19" i="6"/>
  <c r="AT45" i="4"/>
  <c r="AD45" i="4"/>
  <c r="C17" i="22"/>
  <c r="V37" i="4"/>
  <c r="T33" i="4"/>
  <c r="AT33" i="4"/>
  <c r="C5" i="22"/>
  <c r="Y66" i="4"/>
  <c r="AL66" i="4"/>
  <c r="AJ54" i="4"/>
  <c r="W54" i="4"/>
  <c r="CF27" i="6"/>
  <c r="T50" i="4"/>
  <c r="AG50" i="4"/>
  <c r="N67" i="20"/>
  <c r="AR95" i="5"/>
  <c r="D70" i="26"/>
  <c r="AA97" i="14"/>
  <c r="D70" i="23" s="1"/>
  <c r="AN97" i="14"/>
  <c r="AK70" i="23" s="1"/>
  <c r="AN109" i="14"/>
  <c r="AK82" i="23" s="1"/>
  <c r="L39" i="22"/>
  <c r="T39" i="22"/>
  <c r="N52" i="20"/>
  <c r="AR80" i="5"/>
  <c r="M44" i="22"/>
  <c r="U44" i="22"/>
  <c r="M56" i="22"/>
  <c r="U56" i="22"/>
  <c r="BE66" i="19"/>
  <c r="BE33" i="19"/>
  <c r="S34" i="26"/>
  <c r="V35" i="33" s="1"/>
  <c r="O77" i="20"/>
  <c r="M77" i="20"/>
  <c r="T23" i="20"/>
  <c r="R23" i="20"/>
  <c r="S67" i="20"/>
  <c r="AR95" i="14"/>
  <c r="S59" i="26"/>
  <c r="V60" i="33" s="1"/>
  <c r="N59" i="26"/>
  <c r="O59" i="26"/>
  <c r="N76" i="19"/>
  <c r="P76" i="19" s="1"/>
  <c r="AO76" i="19" s="1"/>
  <c r="BC87" i="19" s="1"/>
  <c r="AQ104" i="5"/>
  <c r="BE81" i="19"/>
  <c r="S22" i="19"/>
  <c r="U22" i="19" s="1"/>
  <c r="AP22" i="19" s="1"/>
  <c r="AQ50" i="14"/>
  <c r="Y101" i="4"/>
  <c r="AL101" i="4"/>
  <c r="AL113" i="4"/>
  <c r="F73" i="35"/>
  <c r="BM74" i="6"/>
  <c r="AP74" i="6"/>
  <c r="BM86" i="6"/>
  <c r="AL97" i="4"/>
  <c r="Y97" i="4"/>
  <c r="AL109" i="4"/>
  <c r="F69" i="35"/>
  <c r="AB69" i="35" s="1"/>
  <c r="BM70" i="6"/>
  <c r="AP70" i="6"/>
  <c r="BM82" i="6"/>
  <c r="BQ67" i="6"/>
  <c r="AT67" i="6"/>
  <c r="BQ79" i="6"/>
  <c r="T93" i="4"/>
  <c r="AG93" i="4"/>
  <c r="AG105" i="4"/>
  <c r="CF66" i="6"/>
  <c r="Y89" i="4"/>
  <c r="AL89" i="4"/>
  <c r="F61" i="35"/>
  <c r="AB61" i="35" s="1"/>
  <c r="BM62" i="6"/>
  <c r="AP62" i="6"/>
  <c r="X85" i="4"/>
  <c r="AK85" i="4"/>
  <c r="BL58" i="6"/>
  <c r="AO58" i="6"/>
  <c r="BQ55" i="6"/>
  <c r="AT55" i="6"/>
  <c r="R81" i="4"/>
  <c r="AE81" i="4"/>
  <c r="AL81" i="4"/>
  <c r="Y81" i="4"/>
  <c r="BN51" i="6"/>
  <c r="AQ51" i="6"/>
  <c r="AT77" i="4"/>
  <c r="C49" i="22"/>
  <c r="AD77" i="4"/>
  <c r="U73" i="4"/>
  <c r="AH73" i="4"/>
  <c r="X69" i="4"/>
  <c r="AK69" i="4"/>
  <c r="S65" i="4"/>
  <c r="AF65" i="4"/>
  <c r="S61" i="4"/>
  <c r="AF61" i="4"/>
  <c r="T41" i="4"/>
  <c r="Y41" i="4"/>
  <c r="U102" i="4"/>
  <c r="AH102" i="4"/>
  <c r="AH114" i="4"/>
  <c r="BQ52" i="6"/>
  <c r="AT52" i="6"/>
  <c r="S46" i="4"/>
  <c r="AF46" i="4"/>
  <c r="F18" i="35"/>
  <c r="AP19" i="6"/>
  <c r="BM19" i="6"/>
  <c r="S82" i="20"/>
  <c r="AR110" i="14"/>
  <c r="S17" i="20"/>
  <c r="AR45" i="14"/>
  <c r="S37" i="20"/>
  <c r="U37" i="20" s="1"/>
  <c r="AP37" i="20" s="1"/>
  <c r="AR65" i="14"/>
  <c r="AV73" i="14"/>
  <c r="S85" i="20"/>
  <c r="AR113" i="14"/>
  <c r="Z87" i="20"/>
  <c r="AQ87" i="20" s="1"/>
  <c r="BC25" i="20"/>
  <c r="Z53" i="20"/>
  <c r="AQ53" i="20" s="1"/>
  <c r="AE62" i="35"/>
  <c r="D13" i="26"/>
  <c r="AA40" i="14"/>
  <c r="D13" i="23" s="1"/>
  <c r="AV44" i="14"/>
  <c r="M32" i="22"/>
  <c r="U32" i="22"/>
  <c r="AV64" i="14"/>
  <c r="D77" i="26"/>
  <c r="AA104" i="14"/>
  <c r="D77" i="23" s="1"/>
  <c r="AN104" i="14"/>
  <c r="AK77" i="23" s="1"/>
  <c r="AN116" i="14"/>
  <c r="AK89" i="23" s="1"/>
  <c r="AA105" i="14"/>
  <c r="D78" i="23" s="1"/>
  <c r="BG30" i="19"/>
  <c r="T16" i="22"/>
  <c r="L16" i="22"/>
  <c r="S34" i="19"/>
  <c r="U34" i="19" s="1"/>
  <c r="AP34" i="19" s="1"/>
  <c r="AQ62" i="14"/>
  <c r="AV86" i="14"/>
  <c r="AW86" i="14"/>
  <c r="U78" i="22"/>
  <c r="U66" i="22"/>
  <c r="M66" i="22"/>
  <c r="AV85" i="5"/>
  <c r="AW85" i="5"/>
  <c r="AQ93" i="5"/>
  <c r="N65" i="19"/>
  <c r="P65" i="19" s="1"/>
  <c r="AO65" i="19" s="1"/>
  <c r="AH55" i="35"/>
  <c r="BE73" i="19"/>
  <c r="BC73" i="20"/>
  <c r="T46" i="20"/>
  <c r="R46" i="20"/>
  <c r="S24" i="26"/>
  <c r="V25" i="33" s="1"/>
  <c r="BG17" i="19"/>
  <c r="U42" i="22"/>
  <c r="M42" i="22"/>
  <c r="BC74" i="20"/>
  <c r="AE32" i="35"/>
  <c r="S54" i="19"/>
  <c r="U54" i="19" s="1"/>
  <c r="AP54" i="19" s="1"/>
  <c r="AQ82" i="14"/>
  <c r="N59" i="19"/>
  <c r="P59" i="19" s="1"/>
  <c r="AO59" i="19" s="1"/>
  <c r="AQ87" i="5"/>
  <c r="AV57" i="14"/>
  <c r="R41" i="20"/>
  <c r="T41" i="20"/>
  <c r="BB41" i="20" s="1"/>
  <c r="AQ93" i="14"/>
  <c r="S65" i="19"/>
  <c r="U65" i="19" s="1"/>
  <c r="AP65" i="19" s="1"/>
  <c r="BF25" i="19"/>
  <c r="BE28" i="19"/>
  <c r="BE72" i="19"/>
  <c r="S50" i="20"/>
  <c r="AR78" i="14"/>
  <c r="BF85" i="19"/>
  <c r="BC39" i="20"/>
  <c r="R74" i="20"/>
  <c r="T74" i="20"/>
  <c r="BB74" i="20" s="1"/>
  <c r="BB107" i="17"/>
  <c r="BB133" i="17"/>
  <c r="BE74" i="20"/>
  <c r="S48" i="26"/>
  <c r="V49" i="33" s="1"/>
  <c r="AV40" i="5"/>
  <c r="C62" i="26"/>
  <c r="AA89" i="5"/>
  <c r="C62" i="23" s="1"/>
  <c r="AN89" i="5"/>
  <c r="AJ62" i="23" s="1"/>
  <c r="N69" i="19"/>
  <c r="P69" i="19" s="1"/>
  <c r="AO69" i="19" s="1"/>
  <c r="AQ97" i="5"/>
  <c r="U35" i="22"/>
  <c r="M35" i="22"/>
  <c r="T51" i="20"/>
  <c r="R51" i="20"/>
  <c r="AQ91" i="14"/>
  <c r="S63" i="19"/>
  <c r="U63" i="19" s="1"/>
  <c r="AP63" i="19" s="1"/>
  <c r="D72" i="26"/>
  <c r="AA99" i="14"/>
  <c r="D72" i="23" s="1"/>
  <c r="AN99" i="14"/>
  <c r="AK72" i="23" s="1"/>
  <c r="AN111" i="14"/>
  <c r="AK84" i="23" s="1"/>
  <c r="F5" i="29"/>
  <c r="BE16" i="19"/>
  <c r="BF50" i="19"/>
  <c r="AE72" i="35"/>
  <c r="BD27" i="20"/>
  <c r="BC48" i="20"/>
  <c r="S31" i="26"/>
  <c r="V32" i="33" s="1"/>
  <c r="CB67" i="6"/>
  <c r="R90" i="4"/>
  <c r="AE90" i="4"/>
  <c r="CF63" i="6"/>
  <c r="W86" i="4"/>
  <c r="AJ86" i="4"/>
  <c r="R82" i="4"/>
  <c r="AE82" i="4"/>
  <c r="BQ40" i="6"/>
  <c r="AT40" i="6"/>
  <c r="Y34" i="4"/>
  <c r="CF7" i="6"/>
  <c r="D11" i="26"/>
  <c r="AA38" i="14"/>
  <c r="D11" i="23" s="1"/>
  <c r="AE63" i="35"/>
  <c r="AW99" i="5"/>
  <c r="AV99" i="5"/>
  <c r="G5" i="29"/>
  <c r="BF16" i="19"/>
  <c r="BG29" i="19"/>
  <c r="N27" i="19"/>
  <c r="P27" i="19" s="1"/>
  <c r="AO27" i="19" s="1"/>
  <c r="AQ55" i="5"/>
  <c r="BD70" i="20"/>
  <c r="C55" i="26"/>
  <c r="AA82" i="5"/>
  <c r="C55" i="23" s="1"/>
  <c r="AN82" i="5"/>
  <c r="AJ55" i="23" s="1"/>
  <c r="C59" i="26"/>
  <c r="AN86" i="5"/>
  <c r="AJ59" i="23" s="1"/>
  <c r="AA86" i="5"/>
  <c r="C59" i="23" s="1"/>
  <c r="AW98" i="5"/>
  <c r="AV98" i="5"/>
  <c r="S40" i="20"/>
  <c r="AR68" i="14"/>
  <c r="N66" i="26"/>
  <c r="S66" i="26"/>
  <c r="V67" i="33" s="1"/>
  <c r="U74" i="22"/>
  <c r="M74" i="22"/>
  <c r="U86" i="22"/>
  <c r="AE10" i="35"/>
  <c r="N18" i="20"/>
  <c r="AR46" i="5"/>
  <c r="AE33" i="20"/>
  <c r="AR33" i="20" s="1"/>
  <c r="N25" i="19"/>
  <c r="P25" i="19" s="1"/>
  <c r="AO25" i="19" s="1"/>
  <c r="AQ53" i="5"/>
  <c r="N41" i="20"/>
  <c r="AR69" i="5"/>
  <c r="M57" i="20"/>
  <c r="O57" i="20"/>
  <c r="N85" i="20"/>
  <c r="AR113" i="5"/>
  <c r="D56" i="26"/>
  <c r="AN83" i="14"/>
  <c r="AK56" i="23" s="1"/>
  <c r="AA83" i="14"/>
  <c r="D56" i="23" s="1"/>
  <c r="Z50" i="20"/>
  <c r="AQ50" i="20" s="1"/>
  <c r="BE29" i="20"/>
  <c r="Z81" i="20"/>
  <c r="AQ81" i="20" s="1"/>
  <c r="BG31" i="19"/>
  <c r="BY74" i="6"/>
  <c r="BU72" i="6"/>
  <c r="AV67" i="6"/>
  <c r="AO94" i="4" s="1"/>
  <c r="Y67" i="6"/>
  <c r="AB94" i="4" s="1"/>
  <c r="H66" i="19" s="1"/>
  <c r="AV79" i="6"/>
  <c r="AO106" i="4" s="1"/>
  <c r="AV66" i="14"/>
  <c r="M5" i="22"/>
  <c r="D22" i="26"/>
  <c r="AA49" i="14"/>
  <c r="D22" i="23" s="1"/>
  <c r="AN49" i="14"/>
  <c r="AK22" i="23" s="1"/>
  <c r="BG50" i="19"/>
  <c r="AE8" i="35"/>
  <c r="AE61" i="20"/>
  <c r="AR61" i="20" s="1"/>
  <c r="L46" i="22"/>
  <c r="T46" i="22"/>
  <c r="C51" i="26"/>
  <c r="AA78" i="5"/>
  <c r="C51" i="23" s="1"/>
  <c r="AN78" i="5"/>
  <c r="AJ51" i="23" s="1"/>
  <c r="AQ48" i="14"/>
  <c r="S20" i="19"/>
  <c r="U20" i="19" s="1"/>
  <c r="AP20" i="19" s="1"/>
  <c r="M48" i="22"/>
  <c r="U48" i="22"/>
  <c r="AV80" i="14"/>
  <c r="AW92" i="14"/>
  <c r="AV92" i="14"/>
  <c r="U68" i="22"/>
  <c r="M68" i="22"/>
  <c r="U80" i="22"/>
  <c r="BC24" i="20"/>
  <c r="L26" i="22"/>
  <c r="T26" i="22"/>
  <c r="AQ66" i="5"/>
  <c r="N38" i="19"/>
  <c r="P38" i="19" s="1"/>
  <c r="AO38" i="19" s="1"/>
  <c r="BC62" i="20"/>
  <c r="S73" i="26"/>
  <c r="V74" i="33" s="1"/>
  <c r="N73" i="26"/>
  <c r="BD39" i="20"/>
  <c r="C21" i="26"/>
  <c r="AN48" i="5"/>
  <c r="AJ21" i="23" s="1"/>
  <c r="AA48" i="5"/>
  <c r="C21" i="23" s="1"/>
  <c r="AH58" i="35"/>
  <c r="L13" i="22"/>
  <c r="R67" i="20"/>
  <c r="T67" i="20"/>
  <c r="S11" i="26"/>
  <c r="V12" i="33" s="1"/>
  <c r="Z35" i="20"/>
  <c r="AQ35" i="20" s="1"/>
  <c r="BF73" i="19"/>
  <c r="BF87" i="19"/>
  <c r="BE69" i="19"/>
  <c r="S43" i="26"/>
  <c r="V44" i="33" s="1"/>
  <c r="AU103" i="4"/>
  <c r="Z103" i="4"/>
  <c r="J75" i="19" s="1"/>
  <c r="AM103" i="4"/>
  <c r="AM115" i="4"/>
  <c r="AJ103" i="4"/>
  <c r="W103" i="4"/>
  <c r="AJ115" i="4"/>
  <c r="BZ75" i="6"/>
  <c r="X99" i="4"/>
  <c r="AK99" i="4"/>
  <c r="AK111" i="4"/>
  <c r="W95" i="4"/>
  <c r="AJ95" i="4"/>
  <c r="AJ107" i="4"/>
  <c r="AO68" i="6"/>
  <c r="BL68" i="6"/>
  <c r="BL80" i="6"/>
  <c r="AQ65" i="6"/>
  <c r="BN65" i="6"/>
  <c r="U91" i="4"/>
  <c r="AH91" i="4"/>
  <c r="AF91" i="4"/>
  <c r="S91" i="4"/>
  <c r="AQ61" i="6"/>
  <c r="BN61" i="6"/>
  <c r="X87" i="4"/>
  <c r="AK87" i="4"/>
  <c r="X83" i="4"/>
  <c r="AK83" i="4"/>
  <c r="Z79" i="4"/>
  <c r="J51" i="19" s="1"/>
  <c r="AM79" i="4"/>
  <c r="AU79" i="4"/>
  <c r="F51" i="35"/>
  <c r="BM52" i="6"/>
  <c r="AP52" i="6"/>
  <c r="T75" i="4"/>
  <c r="AG75" i="4"/>
  <c r="BQ45" i="6"/>
  <c r="AT45" i="6"/>
  <c r="U71" i="4"/>
  <c r="AH71" i="4"/>
  <c r="F43" i="35"/>
  <c r="BM44" i="6"/>
  <c r="AP44" i="6"/>
  <c r="BQ41" i="6"/>
  <c r="AT41" i="6"/>
  <c r="AL67" i="4"/>
  <c r="Y67" i="4"/>
  <c r="AT67" i="4"/>
  <c r="AD67" i="4"/>
  <c r="C39" i="22"/>
  <c r="BQ37" i="6"/>
  <c r="AT37" i="6"/>
  <c r="AE63" i="4"/>
  <c r="R63" i="4"/>
  <c r="X63" i="4"/>
  <c r="AK63" i="4"/>
  <c r="AQ33" i="6"/>
  <c r="BN33" i="6"/>
  <c r="AF59" i="4"/>
  <c r="S59" i="4"/>
  <c r="AJ55" i="4"/>
  <c r="W55" i="4"/>
  <c r="AT51" i="4"/>
  <c r="C23" i="22"/>
  <c r="AD51" i="4"/>
  <c r="CF24" i="6"/>
  <c r="T47" i="4"/>
  <c r="AG47" i="4"/>
  <c r="F19" i="35"/>
  <c r="AB19" i="35" s="1"/>
  <c r="AP20" i="6"/>
  <c r="BM20" i="6"/>
  <c r="V43" i="4"/>
  <c r="F15" i="35"/>
  <c r="AP16" i="6"/>
  <c r="X40" i="4"/>
  <c r="X39" i="4"/>
  <c r="W39" i="4"/>
  <c r="AT35" i="4"/>
  <c r="C7" i="22"/>
  <c r="AJ98" i="4"/>
  <c r="W98" i="4"/>
  <c r="AJ110" i="4"/>
  <c r="AL98" i="4"/>
  <c r="Y98" i="4"/>
  <c r="AL110" i="4"/>
  <c r="AF94" i="4"/>
  <c r="S94" i="4"/>
  <c r="AF106" i="4"/>
  <c r="AJ94" i="4"/>
  <c r="W94" i="4"/>
  <c r="AJ106" i="4"/>
  <c r="S74" i="4"/>
  <c r="AF74" i="4"/>
  <c r="S62" i="4"/>
  <c r="AF62" i="4"/>
  <c r="AQ28" i="6"/>
  <c r="BN28" i="6"/>
  <c r="BQ20" i="6"/>
  <c r="AT20" i="6"/>
  <c r="O35" i="20"/>
  <c r="M35" i="20"/>
  <c r="T43" i="22"/>
  <c r="L43" i="22"/>
  <c r="O51" i="20"/>
  <c r="M51" i="20"/>
  <c r="M63" i="20"/>
  <c r="O63" i="20"/>
  <c r="BA63" i="20" s="1"/>
  <c r="S33" i="19"/>
  <c r="U33" i="19" s="1"/>
  <c r="AP33" i="19" s="1"/>
  <c r="AQ61" i="14"/>
  <c r="BB70" i="17"/>
  <c r="BD83" i="20"/>
  <c r="AV36" i="5"/>
  <c r="N42" i="20"/>
  <c r="P42" i="20" s="1"/>
  <c r="AO42" i="20" s="1"/>
  <c r="AR70" i="5"/>
  <c r="BD29" i="20"/>
  <c r="L10" i="22"/>
  <c r="AE34" i="35"/>
  <c r="AE38" i="35"/>
  <c r="R34" i="20"/>
  <c r="T34" i="20"/>
  <c r="N17" i="19"/>
  <c r="P17" i="19" s="1"/>
  <c r="AO17" i="19" s="1"/>
  <c r="AQ45" i="5"/>
  <c r="C22" i="26"/>
  <c r="AA49" i="5"/>
  <c r="C22" i="23" s="1"/>
  <c r="AN49" i="5"/>
  <c r="AJ22" i="23" s="1"/>
  <c r="AV55" i="14"/>
  <c r="BD66" i="20"/>
  <c r="AE60" i="20"/>
  <c r="AR60" i="20" s="1"/>
  <c r="BG54" i="19"/>
  <c r="BG21" i="19"/>
  <c r="BB92" i="17"/>
  <c r="BF62" i="19"/>
  <c r="L28" i="22"/>
  <c r="T28" i="22"/>
  <c r="N36" i="20"/>
  <c r="AR64" i="5"/>
  <c r="AV72" i="5"/>
  <c r="D47" i="26"/>
  <c r="AN74" i="14"/>
  <c r="AK47" i="23" s="1"/>
  <c r="AA74" i="14"/>
  <c r="D47" i="23" s="1"/>
  <c r="BG51" i="19"/>
  <c r="BB103" i="17"/>
  <c r="C69" i="26"/>
  <c r="AN96" i="5"/>
  <c r="AJ69" i="23" s="1"/>
  <c r="AA96" i="5"/>
  <c r="C69" i="23" s="1"/>
  <c r="AN108" i="5"/>
  <c r="AJ81" i="23" s="1"/>
  <c r="BD26" i="20"/>
  <c r="N71" i="26"/>
  <c r="S71" i="26"/>
  <c r="V72" i="33" s="1"/>
  <c r="BF32" i="19"/>
  <c r="BE79" i="20"/>
  <c r="CA68" i="6"/>
  <c r="CD68" i="6"/>
  <c r="BO56" i="6"/>
  <c r="AR56" i="6"/>
  <c r="AL70" i="4"/>
  <c r="Y70" i="4"/>
  <c r="AR36" i="6"/>
  <c r="BO36" i="6"/>
  <c r="AT42" i="4"/>
  <c r="C14" i="22"/>
  <c r="X42" i="4"/>
  <c r="W38" i="4"/>
  <c r="O31" i="20"/>
  <c r="M31" i="20"/>
  <c r="AQ83" i="5"/>
  <c r="N55" i="19"/>
  <c r="P55" i="19" s="1"/>
  <c r="AO55" i="19" s="1"/>
  <c r="BF72" i="19"/>
  <c r="N62" i="20"/>
  <c r="AR90" i="5"/>
  <c r="L66" i="22"/>
  <c r="T66" i="22"/>
  <c r="T78" i="22"/>
  <c r="BG64" i="19"/>
  <c r="AE72" i="20"/>
  <c r="AR72" i="20" s="1"/>
  <c r="M40" i="20"/>
  <c r="O40" i="20"/>
  <c r="O17" i="20"/>
  <c r="M17" i="20"/>
  <c r="L29" i="22"/>
  <c r="T29" i="22"/>
  <c r="N33" i="19"/>
  <c r="P33" i="19" s="1"/>
  <c r="AO33" i="19" s="1"/>
  <c r="AQ61" i="5"/>
  <c r="L37" i="22"/>
  <c r="T37" i="22"/>
  <c r="D44" i="26"/>
  <c r="AN71" i="14"/>
  <c r="AK44" i="23" s="1"/>
  <c r="AA71" i="14"/>
  <c r="D44" i="23" s="1"/>
  <c r="S75" i="20"/>
  <c r="U75" i="20" s="1"/>
  <c r="AP75" i="20" s="1"/>
  <c r="AR103" i="14"/>
  <c r="AJ17" i="20"/>
  <c r="AS17" i="20" s="1"/>
  <c r="AV92" i="5"/>
  <c r="AW92" i="5"/>
  <c r="D7" i="26"/>
  <c r="AA34" i="14"/>
  <c r="D7" i="23" s="1"/>
  <c r="U104" i="4"/>
  <c r="AH104" i="4"/>
  <c r="AH116" i="4"/>
  <c r="U105" i="4"/>
  <c r="BQ74" i="6"/>
  <c r="AT74" i="6"/>
  <c r="BQ86" i="6"/>
  <c r="AU100" i="4"/>
  <c r="AM100" i="4"/>
  <c r="Z100" i="4"/>
  <c r="J72" i="19" s="1"/>
  <c r="AM112" i="4"/>
  <c r="BQ70" i="6"/>
  <c r="AT70" i="6"/>
  <c r="BQ82" i="6"/>
  <c r="S96" i="4"/>
  <c r="AF96" i="4"/>
  <c r="AF108" i="4"/>
  <c r="V92" i="4"/>
  <c r="AI92" i="4"/>
  <c r="AO65" i="6"/>
  <c r="BL65" i="6"/>
  <c r="AT62" i="6"/>
  <c r="BQ62" i="6"/>
  <c r="AF88" i="4"/>
  <c r="S88" i="4"/>
  <c r="AK88" i="4"/>
  <c r="X88" i="4"/>
  <c r="R84" i="4"/>
  <c r="AE84" i="4"/>
  <c r="X84" i="4"/>
  <c r="AK84" i="4"/>
  <c r="AT80" i="4"/>
  <c r="AD80" i="4"/>
  <c r="C52" i="22"/>
  <c r="CF53" i="6"/>
  <c r="AU76" i="4"/>
  <c r="AM76" i="4"/>
  <c r="Z76" i="4"/>
  <c r="J48" i="19" s="1"/>
  <c r="CF49" i="6"/>
  <c r="AI72" i="4"/>
  <c r="V72" i="4"/>
  <c r="F44" i="35"/>
  <c r="BM45" i="6"/>
  <c r="AP45" i="6"/>
  <c r="AK68" i="4"/>
  <c r="X68" i="4"/>
  <c r="AL64" i="4"/>
  <c r="Y64" i="4"/>
  <c r="BO34" i="6"/>
  <c r="AR34" i="6"/>
  <c r="U60" i="4"/>
  <c r="AH60" i="4"/>
  <c r="AL60" i="4"/>
  <c r="Y60" i="4"/>
  <c r="BN30" i="6"/>
  <c r="AQ30" i="6"/>
  <c r="S56" i="4"/>
  <c r="AF56" i="4"/>
  <c r="AE56" i="4"/>
  <c r="R56" i="4"/>
  <c r="BQ26" i="6"/>
  <c r="AT26" i="6"/>
  <c r="R52" i="4"/>
  <c r="AE52" i="4"/>
  <c r="AT48" i="4"/>
  <c r="AD48" i="4"/>
  <c r="C20" i="22"/>
  <c r="AT44" i="4"/>
  <c r="AD44" i="4"/>
  <c r="C16" i="22"/>
  <c r="AU40" i="4"/>
  <c r="Z40" i="4"/>
  <c r="J12" i="19" s="1"/>
  <c r="AT40" i="4"/>
  <c r="C12" i="22"/>
  <c r="Z36" i="4"/>
  <c r="J8" i="19" s="1"/>
  <c r="AU36" i="4"/>
  <c r="AT68" i="6"/>
  <c r="BQ68" i="6"/>
  <c r="BQ80" i="6"/>
  <c r="AF78" i="4"/>
  <c r="S78" i="4"/>
  <c r="AR32" i="6"/>
  <c r="BO32" i="6"/>
  <c r="R58" i="4"/>
  <c r="AE58" i="4"/>
  <c r="F30" i="35"/>
  <c r="AB30" i="35" s="1"/>
  <c r="BM31" i="6"/>
  <c r="AP31" i="6"/>
  <c r="AH10" i="35"/>
  <c r="AQ63" i="5"/>
  <c r="N35" i="19"/>
  <c r="P35" i="19" s="1"/>
  <c r="AO35" i="19" s="1"/>
  <c r="AE71" i="35"/>
  <c r="R25" i="20"/>
  <c r="T25" i="20"/>
  <c r="BB25" i="20" s="1"/>
  <c r="AH41" i="35"/>
  <c r="AH65" i="35"/>
  <c r="Z75" i="20"/>
  <c r="AQ75" i="20" s="1"/>
  <c r="N23" i="20"/>
  <c r="AR51" i="5"/>
  <c r="N60" i="20"/>
  <c r="AR88" i="5"/>
  <c r="S75" i="26"/>
  <c r="V76" i="33" s="1"/>
  <c r="N75" i="26"/>
  <c r="AJ70" i="20"/>
  <c r="AS70" i="20" s="1"/>
  <c r="BE61" i="20"/>
  <c r="C41" i="26"/>
  <c r="AA68" i="5"/>
  <c r="C41" i="23" s="1"/>
  <c r="AN68" i="5"/>
  <c r="AJ41" i="23" s="1"/>
  <c r="L48" i="22"/>
  <c r="T48" i="22"/>
  <c r="O81" i="20"/>
  <c r="BA81" i="20" s="1"/>
  <c r="M81" i="20"/>
  <c r="S23" i="19"/>
  <c r="U23" i="19" s="1"/>
  <c r="AP23" i="19" s="1"/>
  <c r="AQ51" i="14"/>
  <c r="S39" i="20"/>
  <c r="AR67" i="14"/>
  <c r="BG69" i="19"/>
  <c r="C57" i="26"/>
  <c r="AA84" i="5"/>
  <c r="C57" i="23" s="1"/>
  <c r="AN84" i="5"/>
  <c r="AJ57" i="23" s="1"/>
  <c r="T26" i="20"/>
  <c r="R26" i="20"/>
  <c r="BW75" i="6"/>
  <c r="AV69" i="6"/>
  <c r="AO96" i="4" s="1"/>
  <c r="Y69" i="6"/>
  <c r="AB96" i="4" s="1"/>
  <c r="H68" i="19" s="1"/>
  <c r="AV81" i="6"/>
  <c r="AO108" i="4" s="1"/>
  <c r="AF57" i="4"/>
  <c r="S57" i="4"/>
  <c r="X53" i="4"/>
  <c r="AK53" i="4"/>
  <c r="BL26" i="6"/>
  <c r="AO26" i="6"/>
  <c r="AT49" i="4"/>
  <c r="C21" i="22"/>
  <c r="AD49" i="4"/>
  <c r="V45" i="4"/>
  <c r="AI45" i="4"/>
  <c r="F17" i="35"/>
  <c r="BM18" i="6"/>
  <c r="AP18" i="6"/>
  <c r="S37" i="4"/>
  <c r="F9" i="35"/>
  <c r="AP10" i="6"/>
  <c r="Y33" i="4"/>
  <c r="CC71" i="6"/>
  <c r="CB71" i="6"/>
  <c r="AU66" i="4"/>
  <c r="Z66" i="4"/>
  <c r="J38" i="19" s="1"/>
  <c r="AM66" i="4"/>
  <c r="AO39" i="6"/>
  <c r="BL39" i="6"/>
  <c r="AI54" i="4"/>
  <c r="V54" i="4"/>
  <c r="AH50" i="4"/>
  <c r="U50" i="4"/>
  <c r="CF23" i="6"/>
  <c r="C68" i="26"/>
  <c r="AA95" i="5"/>
  <c r="C68" i="23" s="1"/>
  <c r="AN95" i="5"/>
  <c r="AJ68" i="23" s="1"/>
  <c r="AN107" i="5"/>
  <c r="AJ80" i="23" s="1"/>
  <c r="T57" i="20"/>
  <c r="R57" i="20"/>
  <c r="AV97" i="14"/>
  <c r="AW97" i="14"/>
  <c r="BF70" i="19"/>
  <c r="M23" i="20"/>
  <c r="O23" i="20"/>
  <c r="C40" i="26"/>
  <c r="AA67" i="5"/>
  <c r="C40" i="23" s="1"/>
  <c r="AN67" i="5"/>
  <c r="AJ40" i="23" s="1"/>
  <c r="AQ80" i="5"/>
  <c r="N52" i="19"/>
  <c r="P52" i="19" s="1"/>
  <c r="AO52" i="19" s="1"/>
  <c r="D45" i="26"/>
  <c r="AA72" i="14"/>
  <c r="D45" i="23" s="1"/>
  <c r="AN72" i="14"/>
  <c r="AK45" i="23" s="1"/>
  <c r="AH48" i="35"/>
  <c r="D57" i="26"/>
  <c r="AN84" i="14"/>
  <c r="AK57" i="23" s="1"/>
  <c r="AA84" i="14"/>
  <c r="D57" i="23" s="1"/>
  <c r="BE84" i="19"/>
  <c r="BC36" i="20"/>
  <c r="Z36" i="20"/>
  <c r="AQ36" i="20" s="1"/>
  <c r="T78" i="20"/>
  <c r="R78" i="20"/>
  <c r="O65" i="20"/>
  <c r="M65" i="20"/>
  <c r="D68" i="26"/>
  <c r="AA95" i="14"/>
  <c r="D68" i="23" s="1"/>
  <c r="AN95" i="14"/>
  <c r="AK68" i="23" s="1"/>
  <c r="AN107" i="14"/>
  <c r="AK80" i="23" s="1"/>
  <c r="BC43" i="20"/>
  <c r="AJ64" i="20"/>
  <c r="AS64" i="20" s="1"/>
  <c r="C77" i="26"/>
  <c r="AA104" i="5"/>
  <c r="C77" i="23" s="1"/>
  <c r="AN104" i="5"/>
  <c r="AJ77" i="23" s="1"/>
  <c r="AN116" i="5"/>
  <c r="AJ89" i="23" s="1"/>
  <c r="AA105" i="5"/>
  <c r="C78" i="23" s="1"/>
  <c r="D23" i="26"/>
  <c r="AA50" i="14"/>
  <c r="D23" i="23" s="1"/>
  <c r="AN50" i="14"/>
  <c r="AK23" i="23" s="1"/>
  <c r="BF84" i="19"/>
  <c r="X101" i="4"/>
  <c r="AK101" i="4"/>
  <c r="AK113" i="4"/>
  <c r="BN71" i="6"/>
  <c r="AQ71" i="6"/>
  <c r="BN83" i="6"/>
  <c r="AI97" i="4"/>
  <c r="V97" i="4"/>
  <c r="AI109" i="4"/>
  <c r="BO67" i="6"/>
  <c r="AR67" i="6"/>
  <c r="BO79" i="6"/>
  <c r="R93" i="4"/>
  <c r="AE93" i="4"/>
  <c r="AE105" i="4"/>
  <c r="S89" i="4"/>
  <c r="AF89" i="4"/>
  <c r="CF62" i="6"/>
  <c r="AH85" i="4"/>
  <c r="U85" i="4"/>
  <c r="F57" i="35"/>
  <c r="AB57" i="35" s="1"/>
  <c r="BM58" i="6"/>
  <c r="AP58" i="6"/>
  <c r="V81" i="4"/>
  <c r="AI81" i="4"/>
  <c r="S81" i="4"/>
  <c r="AF81" i="4"/>
  <c r="BQ51" i="6"/>
  <c r="AT51" i="6"/>
  <c r="Z77" i="4"/>
  <c r="J49" i="19" s="1"/>
  <c r="AU77" i="4"/>
  <c r="AM77" i="4"/>
  <c r="R77" i="4"/>
  <c r="AE77" i="4"/>
  <c r="BO47" i="6"/>
  <c r="AR47" i="6"/>
  <c r="AJ73" i="4"/>
  <c r="W73" i="4"/>
  <c r="AT69" i="4"/>
  <c r="AD69" i="4"/>
  <c r="C41" i="22"/>
  <c r="CF42" i="6"/>
  <c r="T65" i="4"/>
  <c r="AG65" i="4"/>
  <c r="V61" i="4"/>
  <c r="AI61" i="4"/>
  <c r="BL34" i="6"/>
  <c r="AO34" i="6"/>
  <c r="S41" i="4"/>
  <c r="AO14" i="6"/>
  <c r="AQ11" i="6"/>
  <c r="T102" i="4"/>
  <c r="AG102" i="4"/>
  <c r="AG114" i="4"/>
  <c r="AQ52" i="6"/>
  <c r="BN52" i="6"/>
  <c r="X46" i="4"/>
  <c r="AK46" i="4"/>
  <c r="CF19" i="6"/>
  <c r="S70" i="20"/>
  <c r="AR98" i="14"/>
  <c r="M17" i="22"/>
  <c r="U17" i="22"/>
  <c r="S37" i="19"/>
  <c r="U37" i="19" s="1"/>
  <c r="AP37" i="19" s="1"/>
  <c r="AQ65" i="14"/>
  <c r="U45" i="22"/>
  <c r="M45" i="22"/>
  <c r="AQ101" i="14"/>
  <c r="S73" i="19"/>
  <c r="U73" i="19" s="1"/>
  <c r="AP73" i="19" s="1"/>
  <c r="BE54" i="19"/>
  <c r="AE59" i="20"/>
  <c r="AR59" i="20" s="1"/>
  <c r="BF24" i="19"/>
  <c r="M52" i="20"/>
  <c r="O52" i="20"/>
  <c r="AV40" i="14"/>
  <c r="S32" i="19"/>
  <c r="U32" i="19" s="1"/>
  <c r="AP32" i="19" s="1"/>
  <c r="AQ60" i="14"/>
  <c r="BC83" i="20"/>
  <c r="BE32" i="20"/>
  <c r="M26" i="20"/>
  <c r="O26" i="20"/>
  <c r="BA26" i="20" s="1"/>
  <c r="BF60" i="19"/>
  <c r="U34" i="22"/>
  <c r="M34" i="22"/>
  <c r="U58" i="22"/>
  <c r="M58" i="22"/>
  <c r="D67" i="26"/>
  <c r="AA94" i="14"/>
  <c r="D67" i="23" s="1"/>
  <c r="AN94" i="14"/>
  <c r="AK67" i="23" s="1"/>
  <c r="AN106" i="14"/>
  <c r="AK79" i="23" s="1"/>
  <c r="AE53" i="35"/>
  <c r="T57" i="22"/>
  <c r="L57" i="22"/>
  <c r="T77" i="22"/>
  <c r="L65" i="22"/>
  <c r="T65" i="22"/>
  <c r="BE39" i="19"/>
  <c r="BD48" i="20"/>
  <c r="AE48" i="20"/>
  <c r="AR48" i="20" s="1"/>
  <c r="N72" i="26"/>
  <c r="S72" i="26"/>
  <c r="V73" i="33" s="1"/>
  <c r="Z60" i="20"/>
  <c r="AQ60" i="20" s="1"/>
  <c r="M109" i="26"/>
  <c r="M55" i="26"/>
  <c r="M108" i="26"/>
  <c r="M107" i="26"/>
  <c r="M105" i="26"/>
  <c r="M104" i="26"/>
  <c r="M106" i="26"/>
  <c r="M102" i="26"/>
  <c r="M103" i="26"/>
  <c r="M100" i="26"/>
  <c r="M99" i="26"/>
  <c r="M101" i="26"/>
  <c r="M96" i="26"/>
  <c r="M97" i="26"/>
  <c r="M98" i="26"/>
  <c r="M95" i="26"/>
  <c r="M93" i="26"/>
  <c r="M94" i="26"/>
  <c r="M92" i="26"/>
  <c r="M91" i="26"/>
  <c r="M81" i="26"/>
  <c r="M82" i="26"/>
  <c r="M86" i="26"/>
  <c r="M90" i="26"/>
  <c r="M87" i="26"/>
  <c r="M89" i="26"/>
  <c r="M80" i="26"/>
  <c r="M83" i="26"/>
  <c r="M88" i="26"/>
  <c r="M85" i="26"/>
  <c r="M79" i="26"/>
  <c r="M84" i="26"/>
  <c r="M78" i="26"/>
  <c r="BU75" i="6"/>
  <c r="M54" i="22"/>
  <c r="U54" i="22"/>
  <c r="AV87" i="5"/>
  <c r="AW87" i="5"/>
  <c r="M29" i="22"/>
  <c r="U29" i="22"/>
  <c r="S65" i="20"/>
  <c r="AR93" i="14"/>
  <c r="AJ68" i="20"/>
  <c r="AS68" i="20" s="1"/>
  <c r="S30" i="26"/>
  <c r="V31" i="33" s="1"/>
  <c r="AV78" i="14"/>
  <c r="BD73" i="20"/>
  <c r="N22" i="19"/>
  <c r="P22" i="19" s="1"/>
  <c r="AO22" i="19" s="1"/>
  <c r="AQ50" i="5"/>
  <c r="S60" i="20"/>
  <c r="AR88" i="14"/>
  <c r="BE77" i="19"/>
  <c r="BC78" i="20"/>
  <c r="L12" i="22"/>
  <c r="AE20" i="35"/>
  <c r="N49" i="19"/>
  <c r="P49" i="19" s="1"/>
  <c r="AO49" i="19" s="1"/>
  <c r="AQ77" i="5"/>
  <c r="L61" i="22"/>
  <c r="T61" i="22"/>
  <c r="N69" i="20"/>
  <c r="AR97" i="5"/>
  <c r="AH7" i="35"/>
  <c r="T31" i="20"/>
  <c r="BB31" i="20" s="1"/>
  <c r="R31" i="20"/>
  <c r="D36" i="26"/>
  <c r="AN63" i="14"/>
  <c r="AK36" i="23" s="1"/>
  <c r="AA63" i="14"/>
  <c r="D36" i="23" s="1"/>
  <c r="S63" i="20"/>
  <c r="U63" i="20" s="1"/>
  <c r="AP63" i="20" s="1"/>
  <c r="AR91" i="14"/>
  <c r="AV99" i="14"/>
  <c r="AW99" i="14"/>
  <c r="BF80" i="19"/>
  <c r="BF67" i="19"/>
  <c r="AJ75" i="20"/>
  <c r="AS75" i="20" s="1"/>
  <c r="BD37" i="20"/>
  <c r="X90" i="4"/>
  <c r="AK90" i="4"/>
  <c r="AI86" i="4"/>
  <c r="V86" i="4"/>
  <c r="S86" i="4"/>
  <c r="AF86" i="4"/>
  <c r="S82" i="4"/>
  <c r="AF82" i="4"/>
  <c r="AU82" i="4"/>
  <c r="Z82" i="4"/>
  <c r="J54" i="19" s="1"/>
  <c r="AM82" i="4"/>
  <c r="BO48" i="6"/>
  <c r="AR48" i="6"/>
  <c r="T34" i="4"/>
  <c r="AV38" i="14"/>
  <c r="N63" i="19"/>
  <c r="P63" i="19" s="1"/>
  <c r="AO63" i="19" s="1"/>
  <c r="AQ91" i="5"/>
  <c r="L27" i="22"/>
  <c r="T27" i="22"/>
  <c r="BE70" i="19"/>
  <c r="BE26" i="20"/>
  <c r="O30" i="20"/>
  <c r="BA30" i="20" s="1"/>
  <c r="M30" i="20"/>
  <c r="AV82" i="5"/>
  <c r="AW82" i="5"/>
  <c r="AW136" i="5"/>
  <c r="AW135" i="5"/>
  <c r="AW134" i="5"/>
  <c r="AW133" i="5"/>
  <c r="AW132" i="5"/>
  <c r="AW130" i="5"/>
  <c r="AW131" i="5"/>
  <c r="AW129" i="5"/>
  <c r="AW127" i="5"/>
  <c r="AW128" i="5"/>
  <c r="AW126" i="5"/>
  <c r="AW125" i="5"/>
  <c r="AW123" i="5"/>
  <c r="AW124" i="5"/>
  <c r="AW122" i="5"/>
  <c r="AW121" i="5"/>
  <c r="AW120" i="5"/>
  <c r="AW119" i="5"/>
  <c r="AW118" i="5"/>
  <c r="AW112" i="5"/>
  <c r="AW115" i="5"/>
  <c r="AW113" i="5"/>
  <c r="AW116" i="5"/>
  <c r="AW117" i="5"/>
  <c r="AW108" i="5"/>
  <c r="AW107" i="5"/>
  <c r="AW106" i="5"/>
  <c r="AW114" i="5"/>
  <c r="AW111" i="5"/>
  <c r="AW110" i="5"/>
  <c r="AW109" i="5"/>
  <c r="AW105" i="5"/>
  <c r="AW86" i="5"/>
  <c r="AV86" i="5"/>
  <c r="L70" i="22"/>
  <c r="T70" i="22"/>
  <c r="T82" i="22"/>
  <c r="N86" i="20"/>
  <c r="AR114" i="5"/>
  <c r="AQ68" i="14"/>
  <c r="S40" i="19"/>
  <c r="U40" i="19" s="1"/>
  <c r="AP40" i="19" s="1"/>
  <c r="BB91" i="17"/>
  <c r="O73" i="26"/>
  <c r="T18" i="22"/>
  <c r="L18" i="22"/>
  <c r="BG19" i="19"/>
  <c r="BD43" i="20"/>
  <c r="O48" i="20"/>
  <c r="M48" i="20"/>
  <c r="T25" i="22"/>
  <c r="L25" i="22"/>
  <c r="N41" i="19"/>
  <c r="P41" i="19" s="1"/>
  <c r="AO41" i="19" s="1"/>
  <c r="AQ69" i="5"/>
  <c r="N73" i="20"/>
  <c r="AR101" i="5"/>
  <c r="AV83" i="14"/>
  <c r="AW83" i="14"/>
  <c r="AE81" i="20"/>
  <c r="AR81" i="20" s="1"/>
  <c r="BC85" i="20"/>
  <c r="Z40" i="20"/>
  <c r="AQ40" i="20" s="1"/>
  <c r="BB93" i="17"/>
  <c r="BE38" i="20"/>
  <c r="O56" i="20"/>
  <c r="M56" i="20"/>
  <c r="N63" i="26"/>
  <c r="S63" i="26"/>
  <c r="V64" i="33" s="1"/>
  <c r="AJ31" i="20"/>
  <c r="AS31" i="20" s="1"/>
  <c r="AE52" i="20"/>
  <c r="AR52" i="20" s="1"/>
  <c r="BF57" i="19"/>
  <c r="O75" i="26"/>
  <c r="U38" i="22"/>
  <c r="M38" i="22"/>
  <c r="U21" i="22"/>
  <c r="M21" i="22"/>
  <c r="BE67" i="20"/>
  <c r="AJ67" i="20"/>
  <c r="AS67" i="20" s="1"/>
  <c r="O39" i="20"/>
  <c r="BA39" i="20" s="1"/>
  <c r="M39" i="20"/>
  <c r="Z59" i="20"/>
  <c r="AQ59" i="20" s="1"/>
  <c r="BC70" i="20"/>
  <c r="BG70" i="19"/>
  <c r="C47" i="26"/>
  <c r="AA74" i="5"/>
  <c r="C47" i="23" s="1"/>
  <c r="AN74" i="5"/>
  <c r="AJ47" i="23" s="1"/>
  <c r="AV78" i="5"/>
  <c r="AV48" i="14"/>
  <c r="D49" i="26"/>
  <c r="AA76" i="14"/>
  <c r="D49" i="23" s="1"/>
  <c r="AN76" i="14"/>
  <c r="AK49" i="23" s="1"/>
  <c r="U52" i="22"/>
  <c r="M52" i="22"/>
  <c r="T84" i="20"/>
  <c r="BB84" i="20" s="1"/>
  <c r="R84" i="20"/>
  <c r="AE6" i="35"/>
  <c r="C27" i="26"/>
  <c r="AA54" i="5"/>
  <c r="C27" i="23" s="1"/>
  <c r="AN54" i="5"/>
  <c r="AJ27" i="23" s="1"/>
  <c r="T38" i="22"/>
  <c r="L38" i="22"/>
  <c r="BD22" i="20"/>
  <c r="BE41" i="19"/>
  <c r="AE12" i="35"/>
  <c r="AV48" i="5"/>
  <c r="BC38" i="20"/>
  <c r="AJ43" i="20"/>
  <c r="AS43" i="20" s="1"/>
  <c r="BG80" i="19"/>
  <c r="BF78" i="19"/>
  <c r="O80" i="20"/>
  <c r="BA80" i="20" s="1"/>
  <c r="M80" i="20"/>
  <c r="Z19" i="20"/>
  <c r="AQ19" i="20" s="1"/>
  <c r="V103" i="4"/>
  <c r="AI103" i="4"/>
  <c r="AI115" i="4"/>
  <c r="BL76" i="6"/>
  <c r="AO76" i="6"/>
  <c r="BL88" i="6"/>
  <c r="AJ99" i="4"/>
  <c r="W99" i="4"/>
  <c r="AJ111" i="4"/>
  <c r="BL72" i="6"/>
  <c r="AO72" i="6"/>
  <c r="BL84" i="6"/>
  <c r="AT95" i="4"/>
  <c r="C67" i="22"/>
  <c r="AD95" i="4"/>
  <c r="AD107" i="4"/>
  <c r="AJ91" i="4"/>
  <c r="W91" i="4"/>
  <c r="Y91" i="4"/>
  <c r="AL91" i="4"/>
  <c r="BQ61" i="6"/>
  <c r="AT61" i="6"/>
  <c r="Y87" i="4"/>
  <c r="AL87" i="4"/>
  <c r="AU87" i="4"/>
  <c r="AM87" i="4"/>
  <c r="Z87" i="4"/>
  <c r="J59" i="19" s="1"/>
  <c r="AT57" i="6"/>
  <c r="BQ57" i="6"/>
  <c r="AJ83" i="4"/>
  <c r="W83" i="4"/>
  <c r="AH79" i="4"/>
  <c r="U79" i="4"/>
  <c r="AL75" i="4"/>
  <c r="Y75" i="4"/>
  <c r="F47" i="35"/>
  <c r="AP48" i="6"/>
  <c r="BM48" i="6"/>
  <c r="R71" i="4"/>
  <c r="AE71" i="4"/>
  <c r="BL44" i="6"/>
  <c r="AO44" i="6"/>
  <c r="AU67" i="4"/>
  <c r="Z67" i="4"/>
  <c r="J39" i="19" s="1"/>
  <c r="AM67" i="4"/>
  <c r="F39" i="35"/>
  <c r="BM40" i="6"/>
  <c r="AP40" i="6"/>
  <c r="V63" i="4"/>
  <c r="AI63" i="4"/>
  <c r="AT63" i="4"/>
  <c r="C35" i="22"/>
  <c r="AD63" i="4"/>
  <c r="BQ33" i="6"/>
  <c r="AT33" i="6"/>
  <c r="T59" i="4"/>
  <c r="AG59" i="4"/>
  <c r="AJ59" i="4"/>
  <c r="W59" i="4"/>
  <c r="AR29" i="6"/>
  <c r="BO29" i="6"/>
  <c r="AK55" i="4"/>
  <c r="X55" i="4"/>
  <c r="V51" i="4"/>
  <c r="AI51" i="4"/>
  <c r="AE47" i="4"/>
  <c r="R47" i="4"/>
  <c r="X43" i="4"/>
  <c r="CF16" i="6"/>
  <c r="V39" i="4"/>
  <c r="X35" i="4"/>
  <c r="X98" i="4"/>
  <c r="AK98" i="4"/>
  <c r="AK110" i="4"/>
  <c r="V98" i="4"/>
  <c r="AI98" i="4"/>
  <c r="AI110" i="4"/>
  <c r="R94" i="4"/>
  <c r="AE94" i="4"/>
  <c r="AE106" i="4"/>
  <c r="AL94" i="4"/>
  <c r="Y94" i="4"/>
  <c r="AL106" i="4"/>
  <c r="AR64" i="6"/>
  <c r="BO64" i="6"/>
  <c r="AK74" i="4"/>
  <c r="X74" i="4"/>
  <c r="BL47" i="6"/>
  <c r="AO47" i="6"/>
  <c r="AT62" i="4"/>
  <c r="AD62" i="4"/>
  <c r="C34" i="22"/>
  <c r="C44" i="26"/>
  <c r="AA71" i="5"/>
  <c r="C44" i="23" s="1"/>
  <c r="AN71" i="5"/>
  <c r="AJ44" i="23" s="1"/>
  <c r="D34" i="26"/>
  <c r="AA61" i="14"/>
  <c r="D34" i="23" s="1"/>
  <c r="AN61" i="14"/>
  <c r="AK34" i="23" s="1"/>
  <c r="AH49" i="35"/>
  <c r="AH61" i="35"/>
  <c r="BG47" i="19"/>
  <c r="AE27" i="35"/>
  <c r="N62" i="26"/>
  <c r="S62" i="26"/>
  <c r="V63" i="33" s="1"/>
  <c r="N19" i="20"/>
  <c r="P19" i="20" s="1"/>
  <c r="AO19" i="20" s="1"/>
  <c r="AR47" i="5"/>
  <c r="AQ70" i="5"/>
  <c r="N42" i="19"/>
  <c r="P42" i="19" s="1"/>
  <c r="AO42" i="19" s="1"/>
  <c r="M50" i="20"/>
  <c r="O50" i="20"/>
  <c r="T88" i="20"/>
  <c r="R88" i="20"/>
  <c r="AH76" i="35"/>
  <c r="AH77" i="35"/>
  <c r="S38" i="26"/>
  <c r="V39" i="33" s="1"/>
  <c r="BE31" i="19"/>
  <c r="L17" i="22"/>
  <c r="T17" i="22"/>
  <c r="AV49" i="5"/>
  <c r="AE25" i="35"/>
  <c r="U27" i="22"/>
  <c r="M27" i="22"/>
  <c r="T43" i="20"/>
  <c r="BB43" i="20" s="1"/>
  <c r="R43" i="20"/>
  <c r="BC54" i="20"/>
  <c r="BE40" i="20"/>
  <c r="BE48" i="19"/>
  <c r="BG76" i="19"/>
  <c r="AV56" i="5"/>
  <c r="T36" i="22"/>
  <c r="L36" i="22"/>
  <c r="M44" i="20"/>
  <c r="O44" i="20"/>
  <c r="AH26" i="35"/>
  <c r="BD36" i="20"/>
  <c r="N74" i="26"/>
  <c r="S74" i="26"/>
  <c r="V75" i="33" s="1"/>
  <c r="BD67" i="20"/>
  <c r="BY75" i="6"/>
  <c r="BU73" i="6"/>
  <c r="CF73" i="6" s="1"/>
  <c r="AV68" i="6"/>
  <c r="AO95" i="4" s="1"/>
  <c r="Y68" i="6"/>
  <c r="AB95" i="4" s="1"/>
  <c r="H67" i="19" s="1"/>
  <c r="AV80" i="6"/>
  <c r="AO107" i="4" s="1"/>
  <c r="AI70" i="4"/>
  <c r="V70" i="4"/>
  <c r="F42" i="35"/>
  <c r="BM43" i="6"/>
  <c r="AP43" i="6"/>
  <c r="Y42" i="4"/>
  <c r="F14" i="35"/>
  <c r="AP15" i="6"/>
  <c r="R38" i="4"/>
  <c r="AO11" i="6"/>
  <c r="V108" i="35"/>
  <c r="AR109" i="35" s="1"/>
  <c r="S108" i="35"/>
  <c r="P108" i="35"/>
  <c r="AL109" i="35" s="1"/>
  <c r="M108" i="35"/>
  <c r="AI109" i="35" s="1"/>
  <c r="J108" i="35"/>
  <c r="AF109" i="35" s="1"/>
  <c r="V107" i="35"/>
  <c r="S107" i="35"/>
  <c r="P107" i="35"/>
  <c r="M107" i="35"/>
  <c r="J107" i="35"/>
  <c r="S106" i="35"/>
  <c r="V106" i="35"/>
  <c r="P106" i="35"/>
  <c r="M106" i="35"/>
  <c r="J106" i="35"/>
  <c r="S11" i="33" l="1" a="1"/>
  <c r="S11" i="33" s="1"/>
  <c r="CF77" i="6"/>
  <c r="AB72" i="35"/>
  <c r="S9" i="33" a="1"/>
  <c r="S9" i="33" s="1"/>
  <c r="CF69" i="6"/>
  <c r="U87" i="20"/>
  <c r="AP87" i="20" s="1"/>
  <c r="U20" i="20"/>
  <c r="AP20" i="20" s="1"/>
  <c r="U76" i="20"/>
  <c r="AP76" i="20" s="1"/>
  <c r="U82" i="20"/>
  <c r="AP82" i="20" s="1"/>
  <c r="L72" i="26"/>
  <c r="L77" i="26"/>
  <c r="L62" i="26"/>
  <c r="L60" i="26"/>
  <c r="L61" i="26"/>
  <c r="BB79" i="20"/>
  <c r="P85" i="20"/>
  <c r="AO85" i="20" s="1"/>
  <c r="P33" i="20"/>
  <c r="AO33" i="20" s="1"/>
  <c r="P73" i="20"/>
  <c r="AO73" i="20" s="1"/>
  <c r="P54" i="20"/>
  <c r="AO54" i="20" s="1"/>
  <c r="AV62" i="4"/>
  <c r="CN8" i="21"/>
  <c r="CJ12" i="21"/>
  <c r="DB58" i="21"/>
  <c r="CL13" i="21"/>
  <c r="CN14" i="21"/>
  <c r="AV137" i="4"/>
  <c r="AV138" i="4"/>
  <c r="K110" i="26"/>
  <c r="K111" i="26"/>
  <c r="P76" i="20"/>
  <c r="AO76" i="20" s="1"/>
  <c r="L110" i="26"/>
  <c r="L111" i="26"/>
  <c r="AW138" i="4"/>
  <c r="AM124" i="32"/>
  <c r="AM125" i="32"/>
  <c r="AN124" i="32"/>
  <c r="AN125" i="32"/>
  <c r="CO6" i="18"/>
  <c r="T6" i="23" s="1"/>
  <c r="BA32" i="20"/>
  <c r="K77" i="26"/>
  <c r="P46" i="20"/>
  <c r="AO46" i="20" s="1"/>
  <c r="BA34" i="20"/>
  <c r="U72" i="20"/>
  <c r="AP72" i="20" s="1"/>
  <c r="L69" i="26"/>
  <c r="BB88" i="20"/>
  <c r="U70" i="20"/>
  <c r="AP70" i="20" s="1"/>
  <c r="BB26" i="20"/>
  <c r="L73" i="26"/>
  <c r="AB37" i="35"/>
  <c r="P78" i="20"/>
  <c r="AO78" i="20" s="1"/>
  <c r="AB12" i="35"/>
  <c r="P69" i="20"/>
  <c r="AO69" i="20" s="1"/>
  <c r="AV52" i="4"/>
  <c r="L65" i="26"/>
  <c r="L59" i="26"/>
  <c r="AB9" i="35"/>
  <c r="AB73" i="35"/>
  <c r="L70" i="26"/>
  <c r="AB33" i="35"/>
  <c r="BA82" i="20"/>
  <c r="L74" i="26"/>
  <c r="L71" i="26"/>
  <c r="BA56" i="20"/>
  <c r="L68" i="26"/>
  <c r="BB46" i="20"/>
  <c r="P27" i="20"/>
  <c r="AO27" i="20" s="1"/>
  <c r="L58" i="26"/>
  <c r="U42" i="20"/>
  <c r="AP42" i="20" s="1"/>
  <c r="L76" i="26"/>
  <c r="U65" i="20"/>
  <c r="AP65" i="20" s="1"/>
  <c r="L56" i="26"/>
  <c r="L63" i="26"/>
  <c r="L67" i="26"/>
  <c r="BA65" i="20"/>
  <c r="L57" i="26"/>
  <c r="BB57" i="20"/>
  <c r="AV42" i="4"/>
  <c r="BA51" i="20"/>
  <c r="BB51" i="20"/>
  <c r="AB55" i="35"/>
  <c r="BA29" i="20"/>
  <c r="L75" i="26"/>
  <c r="BA22" i="20"/>
  <c r="P83" i="20"/>
  <c r="AO83" i="20" s="1"/>
  <c r="L66" i="26"/>
  <c r="CL14" i="18"/>
  <c r="Q14" i="23" s="1"/>
  <c r="CI7" i="18"/>
  <c r="N7" i="23" s="1"/>
  <c r="CM18" i="18"/>
  <c r="R18" i="23" s="1"/>
  <c r="CI11" i="21"/>
  <c r="CO12" i="21"/>
  <c r="CK14" i="21"/>
  <c r="CI15" i="18"/>
  <c r="N15" i="23" s="1"/>
  <c r="CQ8" i="21"/>
  <c r="CM65" i="21"/>
  <c r="CO12" i="18"/>
  <c r="T12" i="23" s="1"/>
  <c r="CK14" i="18"/>
  <c r="P14" i="23" s="1"/>
  <c r="CO8" i="18"/>
  <c r="T8" i="23" s="1"/>
  <c r="CW30" i="21"/>
  <c r="CI7" i="21"/>
  <c r="F5" i="37"/>
  <c r="CP14" i="21"/>
  <c r="AB46" i="35"/>
  <c r="AB38" i="35"/>
  <c r="AB66" i="35"/>
  <c r="K68" i="26"/>
  <c r="BA77" i="20"/>
  <c r="U60" i="20"/>
  <c r="AP60" i="20" s="1"/>
  <c r="U69" i="20"/>
  <c r="AP69" i="20" s="1"/>
  <c r="P47" i="20"/>
  <c r="AO47" i="20" s="1"/>
  <c r="U39" i="20"/>
  <c r="AP39" i="20" s="1"/>
  <c r="AV37" i="4"/>
  <c r="AV69" i="4"/>
  <c r="BB18" i="20"/>
  <c r="CL9" i="21"/>
  <c r="AV63" i="4"/>
  <c r="BA31" i="20"/>
  <c r="U40" i="20"/>
  <c r="AP40" i="20" s="1"/>
  <c r="U22" i="20"/>
  <c r="AP22" i="20" s="1"/>
  <c r="AB25" i="35"/>
  <c r="U27" i="20"/>
  <c r="AP27" i="20" s="1"/>
  <c r="CJ10" i="21"/>
  <c r="CK6" i="21"/>
  <c r="AZ109" i="35"/>
  <c r="BA109" i="35"/>
  <c r="AB14" i="35"/>
  <c r="BA50" i="20"/>
  <c r="AV44" i="4"/>
  <c r="AV80" i="4"/>
  <c r="AV100" i="4"/>
  <c r="BD20" i="19"/>
  <c r="AV55" i="4"/>
  <c r="AV68" i="4"/>
  <c r="P43" i="20"/>
  <c r="AO43" i="20" s="1"/>
  <c r="AV61" i="4"/>
  <c r="U62" i="20"/>
  <c r="AP62" i="20" s="1"/>
  <c r="CK6" i="18"/>
  <c r="P6" i="23" s="1"/>
  <c r="U64" i="20"/>
  <c r="AP64" i="20" s="1"/>
  <c r="BD87" i="19"/>
  <c r="BA49" i="20"/>
  <c r="P38" i="20"/>
  <c r="AO38" i="20" s="1"/>
  <c r="BC109" i="35"/>
  <c r="BD109" i="35"/>
  <c r="BD51" i="19"/>
  <c r="AV40" i="4"/>
  <c r="BG109" i="35"/>
  <c r="BF109" i="35"/>
  <c r="BC53" i="19"/>
  <c r="BA48" i="20"/>
  <c r="BA40" i="20"/>
  <c r="P62" i="20"/>
  <c r="AO62" i="20" s="1"/>
  <c r="AV51" i="4"/>
  <c r="BB67" i="20"/>
  <c r="P41" i="20"/>
  <c r="AO41" i="20" s="1"/>
  <c r="U17" i="20"/>
  <c r="AP17" i="20" s="1"/>
  <c r="P67" i="20"/>
  <c r="AO67" i="20" s="1"/>
  <c r="BA16" i="20"/>
  <c r="AB24" i="35"/>
  <c r="AV38" i="4"/>
  <c r="AV70" i="4"/>
  <c r="U58" i="20"/>
  <c r="AP58" i="20" s="1"/>
  <c r="CP11" i="21"/>
  <c r="AV49" i="4"/>
  <c r="AB51" i="35"/>
  <c r="AB29" i="35"/>
  <c r="P68" i="20"/>
  <c r="AO68" i="20" s="1"/>
  <c r="U55" i="20"/>
  <c r="AP55" i="20" s="1"/>
  <c r="BB80" i="20"/>
  <c r="AW137" i="4"/>
  <c r="P36" i="20"/>
  <c r="AO36" i="20" s="1"/>
  <c r="AF107" i="35"/>
  <c r="AO108" i="35"/>
  <c r="AO109" i="35"/>
  <c r="BL109" i="35"/>
  <c r="BM109" i="35"/>
  <c r="AB42" i="35"/>
  <c r="P86" i="20"/>
  <c r="AO86" i="20" s="1"/>
  <c r="P60" i="20"/>
  <c r="AO60" i="20" s="1"/>
  <c r="AV36" i="4"/>
  <c r="AV79" i="4"/>
  <c r="CF72" i="6"/>
  <c r="AV45" i="4"/>
  <c r="AV78" i="4"/>
  <c r="P59" i="20"/>
  <c r="AO59" i="20" s="1"/>
  <c r="P53" i="20"/>
  <c r="AO53" i="20" s="1"/>
  <c r="AV43" i="4"/>
  <c r="AV47" i="4"/>
  <c r="AV75" i="4"/>
  <c r="BB36" i="20"/>
  <c r="AV72" i="4"/>
  <c r="U81" i="20"/>
  <c r="AP81" i="20" s="1"/>
  <c r="CK54" i="18"/>
  <c r="P54" i="23" s="1"/>
  <c r="CO11" i="18"/>
  <c r="T11" i="23" s="1"/>
  <c r="DA17" i="21"/>
  <c r="CO15" i="18"/>
  <c r="T15" i="23" s="1"/>
  <c r="CL16" i="21"/>
  <c r="CM15" i="18"/>
  <c r="R15" i="23" s="1"/>
  <c r="CP42" i="21"/>
  <c r="CP10" i="21"/>
  <c r="CL11" i="21"/>
  <c r="CO6" i="21"/>
  <c r="DC34" i="21"/>
  <c r="CJ6" i="21"/>
  <c r="CI6" i="18"/>
  <c r="N6" i="23" s="1"/>
  <c r="DD49" i="21"/>
  <c r="CI6" i="21"/>
  <c r="CM12" i="21"/>
  <c r="CO15" i="21"/>
  <c r="CL26" i="21"/>
  <c r="CI15" i="21"/>
  <c r="CV33" i="21"/>
  <c r="CM15" i="21"/>
  <c r="CK13" i="21"/>
  <c r="CM12" i="18"/>
  <c r="R12" i="23" s="1"/>
  <c r="CI13" i="18"/>
  <c r="N13" i="23" s="1"/>
  <c r="CN11" i="21"/>
  <c r="CM16" i="21"/>
  <c r="CQ6" i="21"/>
  <c r="CZ50" i="21"/>
  <c r="CJ9" i="21"/>
  <c r="CI10" i="21"/>
  <c r="C5" i="37"/>
  <c r="CM6" i="21"/>
  <c r="CJ7" i="21"/>
  <c r="CN12" i="21"/>
  <c r="CI10" i="18"/>
  <c r="N10" i="23" s="1"/>
  <c r="CK13" i="18"/>
  <c r="P13" i="23" s="1"/>
  <c r="CQ9" i="21"/>
  <c r="CQ12" i="21"/>
  <c r="CY44" i="21"/>
  <c r="CM10" i="18"/>
  <c r="R10" i="23" s="1"/>
  <c r="CI9" i="18"/>
  <c r="N9" i="23" s="1"/>
  <c r="D5" i="37"/>
  <c r="CO11" i="21"/>
  <c r="CI16" i="21"/>
  <c r="CM7" i="18"/>
  <c r="R7" i="23" s="1"/>
  <c r="CO16" i="21"/>
  <c r="CK7" i="21"/>
  <c r="CJ14" i="21"/>
  <c r="CK9" i="21"/>
  <c r="CP6" i="21"/>
  <c r="DD37" i="21"/>
  <c r="AB47" i="35"/>
  <c r="BC60" i="19"/>
  <c r="BB78" i="20"/>
  <c r="BA23" i="20"/>
  <c r="BD34" i="19"/>
  <c r="BA57" i="20"/>
  <c r="P18" i="20"/>
  <c r="AO18" i="20" s="1"/>
  <c r="U50" i="20"/>
  <c r="AP50" i="20" s="1"/>
  <c r="BC76" i="19"/>
  <c r="BB23" i="20"/>
  <c r="BA72" i="20"/>
  <c r="BA70" i="20"/>
  <c r="BB71" i="20"/>
  <c r="G9" i="29"/>
  <c r="AB10" i="33" s="1"/>
  <c r="P64" i="20"/>
  <c r="AO64" i="20" s="1"/>
  <c r="P37" i="20"/>
  <c r="AO37" i="20" s="1"/>
  <c r="L64" i="26"/>
  <c r="U73" i="20"/>
  <c r="AP73" i="20" s="1"/>
  <c r="CP15" i="21"/>
  <c r="CJ13" i="21"/>
  <c r="BA44" i="20"/>
  <c r="BA52" i="20"/>
  <c r="BA17" i="20"/>
  <c r="BA35" i="20"/>
  <c r="AV35" i="4"/>
  <c r="BC80" i="19"/>
  <c r="AB67" i="35"/>
  <c r="AB21" i="35"/>
  <c r="P88" i="20"/>
  <c r="AO88" i="20" s="1"/>
  <c r="P74" i="20"/>
  <c r="AO74" i="20" s="1"/>
  <c r="CM10" i="21"/>
  <c r="CN10" i="21"/>
  <c r="CI9" i="21"/>
  <c r="CW36" i="21"/>
  <c r="CO7" i="18"/>
  <c r="T7" i="23" s="1"/>
  <c r="CM14" i="21"/>
  <c r="AB59" i="35"/>
  <c r="BB68" i="20"/>
  <c r="BB49" i="20"/>
  <c r="BA71" i="20"/>
  <c r="BC63" i="19"/>
  <c r="BC74" i="19"/>
  <c r="BD76" i="19"/>
  <c r="U33" i="20"/>
  <c r="AP33" i="20" s="1"/>
  <c r="P20" i="20"/>
  <c r="AO20" i="20" s="1"/>
  <c r="P58" i="20"/>
  <c r="AO58" i="20" s="1"/>
  <c r="U19" i="20"/>
  <c r="AP19" i="20" s="1"/>
  <c r="CK7" i="18"/>
  <c r="P7" i="23" s="1"/>
  <c r="CK9" i="18"/>
  <c r="P9" i="23" s="1"/>
  <c r="AB17" i="35"/>
  <c r="CQ13" i="21"/>
  <c r="CU36" i="18"/>
  <c r="AU36" i="23" s="1"/>
  <c r="CI16" i="18"/>
  <c r="N16" i="23" s="1"/>
  <c r="CM7" i="21"/>
  <c r="AB39" i="35"/>
  <c r="F9" i="29"/>
  <c r="AB9" i="33" s="1"/>
  <c r="CF68" i="6"/>
  <c r="BB34" i="20"/>
  <c r="U85" i="20"/>
  <c r="AP85" i="20" s="1"/>
  <c r="AV33" i="4"/>
  <c r="F13" i="29"/>
  <c r="AC9" i="33" s="1"/>
  <c r="AL107" i="35"/>
  <c r="BD84" i="19"/>
  <c r="AV77" i="4"/>
  <c r="BD17" i="19"/>
  <c r="BA28" i="20"/>
  <c r="U54" i="20"/>
  <c r="AP54" i="20" s="1"/>
  <c r="P61" i="20"/>
  <c r="AO61" i="20" s="1"/>
  <c r="AB50" i="35"/>
  <c r="BA45" i="20"/>
  <c r="U16" i="20"/>
  <c r="AP16" i="20" s="1"/>
  <c r="B35" i="26"/>
  <c r="AN62" i="4"/>
  <c r="AI35" i="23" s="1"/>
  <c r="AA62" i="4"/>
  <c r="B35" i="23" s="1"/>
  <c r="K35" i="22"/>
  <c r="S35" i="22"/>
  <c r="I35" i="22"/>
  <c r="H39" i="20"/>
  <c r="J39" i="20"/>
  <c r="B68" i="26"/>
  <c r="AA95" i="4"/>
  <c r="B68" i="23" s="1"/>
  <c r="AN95" i="4"/>
  <c r="AI68" i="23" s="1"/>
  <c r="AN107" i="4"/>
  <c r="AI80" i="23" s="1"/>
  <c r="BD43" i="19"/>
  <c r="I16" i="19"/>
  <c r="AQ44" i="4"/>
  <c r="I52" i="22"/>
  <c r="S52" i="22"/>
  <c r="K52" i="22"/>
  <c r="H84" i="20"/>
  <c r="J84" i="20"/>
  <c r="I14" i="19"/>
  <c r="AQ42" i="4"/>
  <c r="I7" i="22"/>
  <c r="K7" i="22"/>
  <c r="I23" i="20"/>
  <c r="AR51" i="4"/>
  <c r="B40" i="26"/>
  <c r="AN67" i="4"/>
  <c r="AI40" i="23" s="1"/>
  <c r="AA67" i="4"/>
  <c r="B40" i="23" s="1"/>
  <c r="BC49" i="19"/>
  <c r="BC70" i="19"/>
  <c r="I49" i="20"/>
  <c r="AR77" i="4"/>
  <c r="U67" i="20"/>
  <c r="AP67" i="20" s="1"/>
  <c r="U23" i="20"/>
  <c r="AP23" i="20" s="1"/>
  <c r="BA18" i="20"/>
  <c r="B25" i="26"/>
  <c r="AN52" i="4"/>
  <c r="AI25" i="23" s="1"/>
  <c r="AA52" i="4"/>
  <c r="B25" i="23" s="1"/>
  <c r="J36" i="20"/>
  <c r="H36" i="20"/>
  <c r="B65" i="26"/>
  <c r="AA92" i="4"/>
  <c r="B65" i="23" s="1"/>
  <c r="AN92" i="4"/>
  <c r="AI65" i="23" s="1"/>
  <c r="BB85" i="20"/>
  <c r="BB17" i="20"/>
  <c r="AV94" i="4"/>
  <c r="AW94" i="4"/>
  <c r="J79" i="20"/>
  <c r="H79" i="20"/>
  <c r="P70" i="20"/>
  <c r="AO70" i="20" s="1"/>
  <c r="BC72" i="19"/>
  <c r="J41" i="20"/>
  <c r="H41" i="20"/>
  <c r="AW97" i="4"/>
  <c r="J73" i="20"/>
  <c r="H73" i="20"/>
  <c r="BD55" i="19"/>
  <c r="J22" i="20"/>
  <c r="H22" i="20"/>
  <c r="AB48" i="35"/>
  <c r="I88" i="20"/>
  <c r="AR116" i="4"/>
  <c r="AB34" i="35"/>
  <c r="I63" i="19"/>
  <c r="K63" i="19" s="1"/>
  <c r="AN63" i="19" s="1"/>
  <c r="AQ91" i="4"/>
  <c r="BC31" i="19"/>
  <c r="BA73" i="20"/>
  <c r="P77" i="20"/>
  <c r="AO77" i="20" s="1"/>
  <c r="AB45" i="35"/>
  <c r="H57" i="20"/>
  <c r="J57" i="20"/>
  <c r="B66" i="26"/>
  <c r="AN93" i="4"/>
  <c r="AI66" i="23" s="1"/>
  <c r="AA93" i="4"/>
  <c r="B66" i="23" s="1"/>
  <c r="AN105" i="4"/>
  <c r="AI78" i="23" s="1"/>
  <c r="I73" i="19"/>
  <c r="K73" i="19" s="1"/>
  <c r="AN73" i="19" s="1"/>
  <c r="AQ101" i="4"/>
  <c r="U79" i="20"/>
  <c r="AP79" i="20" s="1"/>
  <c r="AB52" i="35"/>
  <c r="B73" i="26"/>
  <c r="AA100" i="4"/>
  <c r="B73" i="23" s="1"/>
  <c r="AN100" i="4"/>
  <c r="AI73" i="23" s="1"/>
  <c r="AN112" i="4"/>
  <c r="AI85" i="23" s="1"/>
  <c r="B11" i="26"/>
  <c r="AA38" i="4"/>
  <c r="B11" i="23" s="1"/>
  <c r="AR70" i="4"/>
  <c r="I42" i="20"/>
  <c r="P44" i="20"/>
  <c r="AO44" i="20" s="1"/>
  <c r="B20" i="26"/>
  <c r="AN47" i="4"/>
  <c r="AI20" i="23" s="1"/>
  <c r="AA47" i="4"/>
  <c r="B20" i="23" s="1"/>
  <c r="H31" i="20"/>
  <c r="J31" i="20"/>
  <c r="I47" i="20"/>
  <c r="AR75" i="4"/>
  <c r="E5" i="29"/>
  <c r="BD16" i="19"/>
  <c r="BC82" i="19"/>
  <c r="BD53" i="19"/>
  <c r="B10" i="26"/>
  <c r="AA37" i="4"/>
  <c r="B10" i="23" s="1"/>
  <c r="I25" i="22"/>
  <c r="K25" i="22"/>
  <c r="S25" i="22"/>
  <c r="P56" i="20"/>
  <c r="AO56" i="20" s="1"/>
  <c r="BC83" i="19"/>
  <c r="U46" i="20"/>
  <c r="AP46" i="20" s="1"/>
  <c r="I46" i="19"/>
  <c r="K46" i="19" s="1"/>
  <c r="AN46" i="19" s="1"/>
  <c r="AQ74" i="4"/>
  <c r="AB27" i="35"/>
  <c r="U68" i="20"/>
  <c r="AP68" i="20" s="1"/>
  <c r="AB58" i="35"/>
  <c r="S57" i="22"/>
  <c r="K57" i="22"/>
  <c r="I57" i="22"/>
  <c r="BC56" i="19"/>
  <c r="BD64" i="19"/>
  <c r="I30" i="19"/>
  <c r="K30" i="19" s="1"/>
  <c r="AN30" i="19" s="1"/>
  <c r="AQ58" i="4"/>
  <c r="J50" i="20"/>
  <c r="H50" i="20"/>
  <c r="K63" i="26"/>
  <c r="K55" i="22"/>
  <c r="I55" i="22"/>
  <c r="S55" i="22"/>
  <c r="AV99" i="4"/>
  <c r="I62" i="19"/>
  <c r="AQ90" i="4"/>
  <c r="BA47" i="20"/>
  <c r="BB77" i="20"/>
  <c r="B75" i="26"/>
  <c r="AA102" i="4"/>
  <c r="B75" i="23" s="1"/>
  <c r="AN102" i="4"/>
  <c r="AI75" i="23" s="1"/>
  <c r="AN114" i="4"/>
  <c r="AI87" i="23" s="1"/>
  <c r="H53" i="20"/>
  <c r="J53" i="20"/>
  <c r="AV89" i="4"/>
  <c r="AW89" i="4"/>
  <c r="AV50" i="4"/>
  <c r="AV57" i="4"/>
  <c r="AB36" i="35"/>
  <c r="U84" i="20"/>
  <c r="AP84" i="20" s="1"/>
  <c r="B32" i="26"/>
  <c r="AA59" i="4"/>
  <c r="B32" i="23" s="1"/>
  <c r="AN59" i="4"/>
  <c r="AI32" i="23" s="1"/>
  <c r="K43" i="22"/>
  <c r="I43" i="22"/>
  <c r="S43" i="22"/>
  <c r="I59" i="22"/>
  <c r="K59" i="22"/>
  <c r="S59" i="22"/>
  <c r="B72" i="26"/>
  <c r="AN99" i="4"/>
  <c r="AI72" i="23" s="1"/>
  <c r="AA99" i="4"/>
  <c r="B72" i="23" s="1"/>
  <c r="AN111" i="4"/>
  <c r="AI84" i="23" s="1"/>
  <c r="BC84" i="19"/>
  <c r="K54" i="22"/>
  <c r="I54" i="22"/>
  <c r="S54" i="22"/>
  <c r="BD71" i="19"/>
  <c r="AB13" i="35"/>
  <c r="I37" i="19"/>
  <c r="K37" i="19" s="1"/>
  <c r="AN37" i="19" s="1"/>
  <c r="AQ65" i="4"/>
  <c r="BD18" i="19"/>
  <c r="I68" i="19"/>
  <c r="K68" i="19" s="1"/>
  <c r="AN68" i="19" s="1"/>
  <c r="AQ96" i="4"/>
  <c r="BC73" i="19"/>
  <c r="BB45" i="20"/>
  <c r="P32" i="20"/>
  <c r="AO32" i="20" s="1"/>
  <c r="CM43" i="18"/>
  <c r="R43" i="23" s="1"/>
  <c r="CY43" i="18"/>
  <c r="AY43" i="23" s="1"/>
  <c r="CI67" i="18"/>
  <c r="N67" i="23" s="1"/>
  <c r="CU67" i="18"/>
  <c r="AU67" i="23" s="1"/>
  <c r="CU79" i="18"/>
  <c r="AU79" i="23" s="1"/>
  <c r="DB28" i="21"/>
  <c r="CO28" i="21"/>
  <c r="CZ36" i="21"/>
  <c r="CM36" i="21"/>
  <c r="D52" i="37"/>
  <c r="CX52" i="18"/>
  <c r="AX52" i="23" s="1"/>
  <c r="CL52" i="18"/>
  <c r="Q52" i="23" s="1"/>
  <c r="CP64" i="18"/>
  <c r="U64" i="23" s="1"/>
  <c r="F64" i="37"/>
  <c r="CM76" i="18"/>
  <c r="R76" i="23" s="1"/>
  <c r="CY76" i="18"/>
  <c r="AY76" i="23" s="1"/>
  <c r="CY88" i="18"/>
  <c r="AY88" i="23" s="1"/>
  <c r="CW59" i="21"/>
  <c r="CJ59" i="21"/>
  <c r="CX75" i="21"/>
  <c r="CK75" i="21"/>
  <c r="CX87" i="21"/>
  <c r="CH42" i="21"/>
  <c r="CU42" i="21"/>
  <c r="CF42" i="21" a="1"/>
  <c r="CF42" i="21" s="1"/>
  <c r="C54" i="37"/>
  <c r="CV54" i="18"/>
  <c r="AV54" i="23" s="1"/>
  <c r="CJ54" i="18"/>
  <c r="O54" i="23" s="1"/>
  <c r="CV66" i="21"/>
  <c r="CI66" i="21"/>
  <c r="CV78" i="21"/>
  <c r="CM27" i="18"/>
  <c r="R27" i="23" s="1"/>
  <c r="CY27" i="18"/>
  <c r="AY27" i="23" s="1"/>
  <c r="CV31" i="21"/>
  <c r="CI31" i="21"/>
  <c r="AM27" i="32"/>
  <c r="CH13" i="18"/>
  <c r="B13" i="37"/>
  <c r="CV25" i="21"/>
  <c r="CI25" i="21"/>
  <c r="CY33" i="21"/>
  <c r="CL33" i="21"/>
  <c r="AN63" i="32"/>
  <c r="DC49" i="18"/>
  <c r="CQ49" i="18"/>
  <c r="DA61" i="18"/>
  <c r="BA61" i="23" s="1"/>
  <c r="CO61" i="18"/>
  <c r="T61" i="23" s="1"/>
  <c r="DC73" i="18"/>
  <c r="AN87" i="32"/>
  <c r="CQ73" i="18"/>
  <c r="DC85" i="18"/>
  <c r="CH16" i="21"/>
  <c r="CH15" i="21"/>
  <c r="CF15" i="21" a="1"/>
  <c r="CF15" i="21" s="1"/>
  <c r="E67" i="37"/>
  <c r="CN67" i="18"/>
  <c r="S67" i="23" s="1"/>
  <c r="CZ67" i="18"/>
  <c r="AZ67" i="23" s="1"/>
  <c r="CZ79" i="18"/>
  <c r="AZ79" i="23" s="1"/>
  <c r="CF8" i="21" a="1"/>
  <c r="CF8" i="21" s="1"/>
  <c r="CH8" i="21"/>
  <c r="CK20" i="18"/>
  <c r="P20" i="23" s="1"/>
  <c r="CW20" i="18"/>
  <c r="AW20" i="23" s="1"/>
  <c r="DA36" i="18"/>
  <c r="BA36" i="23" s="1"/>
  <c r="CO36" i="18"/>
  <c r="T36" i="23" s="1"/>
  <c r="CO60" i="21"/>
  <c r="DB60" i="21"/>
  <c r="CO72" i="18"/>
  <c r="T72" i="23" s="1"/>
  <c r="DA72" i="18"/>
  <c r="BA72" i="23" s="1"/>
  <c r="DA84" i="18"/>
  <c r="BA84" i="23" s="1"/>
  <c r="CV55" i="21"/>
  <c r="CI55" i="21"/>
  <c r="CY75" i="21"/>
  <c r="CL75" i="21"/>
  <c r="CY87" i="21"/>
  <c r="CJ38" i="21"/>
  <c r="CW38" i="21"/>
  <c r="DC54" i="21"/>
  <c r="CP54" i="21"/>
  <c r="CX66" i="21"/>
  <c r="CK66" i="21"/>
  <c r="CX78" i="21"/>
  <c r="DA27" i="21"/>
  <c r="CN27" i="21"/>
  <c r="CZ30" i="21"/>
  <c r="CM30" i="21"/>
  <c r="AN31" i="32"/>
  <c r="DC17" i="18"/>
  <c r="CQ17" i="18"/>
  <c r="CQ33" i="21"/>
  <c r="DD33" i="21"/>
  <c r="CM41" i="21"/>
  <c r="CZ41" i="21"/>
  <c r="CY57" i="18"/>
  <c r="AY57" i="23" s="1"/>
  <c r="CM57" i="18"/>
  <c r="R57" i="23" s="1"/>
  <c r="CH65" i="21"/>
  <c r="CU65" i="21"/>
  <c r="CF65" i="21" a="1"/>
  <c r="CF65" i="21" s="1"/>
  <c r="CU43" i="18"/>
  <c r="AU43" i="23" s="1"/>
  <c r="CI43" i="18"/>
  <c r="N43" i="23" s="1"/>
  <c r="CK71" i="18"/>
  <c r="P71" i="23" s="1"/>
  <c r="CW71" i="18"/>
  <c r="AW71" i="23" s="1"/>
  <c r="CW83" i="18"/>
  <c r="AW83" i="23" s="1"/>
  <c r="D16" i="37"/>
  <c r="CL16" i="18"/>
  <c r="Q16" i="23" s="1"/>
  <c r="CO32" i="21"/>
  <c r="DB32" i="21"/>
  <c r="CO44" i="18"/>
  <c r="T44" i="23" s="1"/>
  <c r="DA44" i="18"/>
  <c r="BA44" i="23" s="1"/>
  <c r="CQ56" i="21"/>
  <c r="DD56" i="21"/>
  <c r="CI72" i="21"/>
  <c r="CV72" i="21"/>
  <c r="CV84" i="21"/>
  <c r="CJ7" i="18"/>
  <c r="O7" i="23" s="1"/>
  <c r="C7" i="37"/>
  <c r="CU19" i="18"/>
  <c r="AU19" i="23" s="1"/>
  <c r="CI19" i="18"/>
  <c r="N19" i="23" s="1"/>
  <c r="DC50" i="21"/>
  <c r="CP50" i="21"/>
  <c r="CY66" i="21"/>
  <c r="CL66" i="21"/>
  <c r="CY78" i="21"/>
  <c r="DC27" i="18"/>
  <c r="CQ27" i="18"/>
  <c r="AN41" i="32"/>
  <c r="CN10" i="18"/>
  <c r="S10" i="23" s="1"/>
  <c r="E10" i="37"/>
  <c r="CV26" i="21"/>
  <c r="CI26" i="21"/>
  <c r="CY51" i="21"/>
  <c r="CL51" i="21"/>
  <c r="DB17" i="18"/>
  <c r="BB17" i="23" s="1"/>
  <c r="CP17" i="18"/>
  <c r="U17" i="23" s="1"/>
  <c r="F17" i="37"/>
  <c r="CN33" i="18"/>
  <c r="S33" i="23" s="1"/>
  <c r="E33" i="37"/>
  <c r="CZ33" i="18"/>
  <c r="AZ33" i="23" s="1"/>
  <c r="CZ41" i="18"/>
  <c r="AZ41" i="23" s="1"/>
  <c r="E41" i="37"/>
  <c r="CN41" i="18"/>
  <c r="S41" i="23" s="1"/>
  <c r="CN57" i="21"/>
  <c r="DA57" i="21"/>
  <c r="CV69" i="21"/>
  <c r="CI69" i="21"/>
  <c r="CV81" i="21"/>
  <c r="CM11" i="21"/>
  <c r="CY35" i="18"/>
  <c r="AY35" i="23" s="1"/>
  <c r="CM35" i="18"/>
  <c r="R35" i="23" s="1"/>
  <c r="D71" i="37"/>
  <c r="CX71" i="18"/>
  <c r="AX71" i="23" s="1"/>
  <c r="CL71" i="18"/>
  <c r="Q71" i="23" s="1"/>
  <c r="CX83" i="18"/>
  <c r="AX83" i="23" s="1"/>
  <c r="CP20" i="21"/>
  <c r="DC20" i="21"/>
  <c r="CW36" i="18"/>
  <c r="AW36" i="23" s="1"/>
  <c r="CK36" i="18"/>
  <c r="P36" i="23" s="1"/>
  <c r="CJ48" i="18"/>
  <c r="O48" i="23" s="1"/>
  <c r="CV48" i="18"/>
  <c r="AV48" i="23" s="1"/>
  <c r="C60" i="37"/>
  <c r="CJ60" i="18"/>
  <c r="O60" i="23" s="1"/>
  <c r="CV60" i="18"/>
  <c r="AV60" i="23" s="1"/>
  <c r="CP72" i="18"/>
  <c r="U72" i="23" s="1"/>
  <c r="F72" i="37"/>
  <c r="DB72" i="18"/>
  <c r="BB72" i="23" s="1"/>
  <c r="DB84" i="18"/>
  <c r="BB84" i="23" s="1"/>
  <c r="CM55" i="18"/>
  <c r="R55" i="23" s="1"/>
  <c r="CY55" i="18"/>
  <c r="AY55" i="23" s="1"/>
  <c r="CN75" i="21"/>
  <c r="DA75" i="21"/>
  <c r="DA87" i="21"/>
  <c r="CO38" i="21"/>
  <c r="DB38" i="21"/>
  <c r="CO54" i="18"/>
  <c r="T54" i="23" s="1"/>
  <c r="DA54" i="18"/>
  <c r="BA54" i="23" s="1"/>
  <c r="CH66" i="21"/>
  <c r="CU66" i="21"/>
  <c r="CF66" i="21" a="1"/>
  <c r="CF66" i="21" s="1"/>
  <c r="CU78" i="21"/>
  <c r="CJ23" i="21"/>
  <c r="CW23" i="21"/>
  <c r="F18" i="37"/>
  <c r="CP18" i="18"/>
  <c r="U18" i="23" s="1"/>
  <c r="DB18" i="18"/>
  <c r="BB18" i="23" s="1"/>
  <c r="CX30" i="21"/>
  <c r="CK30" i="21"/>
  <c r="CH9" i="18"/>
  <c r="AM23" i="32"/>
  <c r="B9" i="37"/>
  <c r="CK25" i="18"/>
  <c r="P25" i="23" s="1"/>
  <c r="CW25" i="18"/>
  <c r="AW25" i="23" s="1"/>
  <c r="CJ41" i="18"/>
  <c r="O41" i="23" s="1"/>
  <c r="CV41" i="18"/>
  <c r="AV41" i="23" s="1"/>
  <c r="C41" i="37"/>
  <c r="CH49" i="21"/>
  <c r="CF49" i="21" a="1"/>
  <c r="CF49" i="21" s="1"/>
  <c r="CU49" i="21"/>
  <c r="DD65" i="21"/>
  <c r="CQ65" i="21"/>
  <c r="CH11" i="18"/>
  <c r="AM25" i="32"/>
  <c r="CW35" i="18"/>
  <c r="AW35" i="23" s="1"/>
  <c r="CK35" i="18"/>
  <c r="P35" i="23" s="1"/>
  <c r="D67" i="37"/>
  <c r="CX67" i="18"/>
  <c r="AX67" i="23" s="1"/>
  <c r="CL67" i="18"/>
  <c r="Q67" i="23" s="1"/>
  <c r="CX79" i="18"/>
  <c r="AX79" i="23" s="1"/>
  <c r="CN16" i="21"/>
  <c r="D24" i="37"/>
  <c r="CX24" i="18"/>
  <c r="AX24" i="23" s="1"/>
  <c r="CL24" i="18"/>
  <c r="Q24" i="23" s="1"/>
  <c r="DA40" i="18"/>
  <c r="BA40" i="23" s="1"/>
  <c r="CO40" i="18"/>
  <c r="T40" i="23" s="1"/>
  <c r="CI52" i="21"/>
  <c r="CV52" i="21"/>
  <c r="CK64" i="18"/>
  <c r="P64" i="23" s="1"/>
  <c r="CW64" i="18"/>
  <c r="AW64" i="23" s="1"/>
  <c r="F76" i="37"/>
  <c r="CP76" i="18"/>
  <c r="U76" i="23" s="1"/>
  <c r="DB76" i="18"/>
  <c r="BB76" i="23" s="1"/>
  <c r="DB88" i="18"/>
  <c r="BB88" i="23" s="1"/>
  <c r="DA63" i="21"/>
  <c r="CN63" i="21"/>
  <c r="CO14" i="18"/>
  <c r="T14" i="23" s="1"/>
  <c r="CN38" i="21"/>
  <c r="DA38" i="21"/>
  <c r="CF54" i="21" a="1"/>
  <c r="CF54" i="21" s="1"/>
  <c r="CH54" i="21"/>
  <c r="CU54" i="21"/>
  <c r="CX62" i="18"/>
  <c r="AX62" i="23" s="1"/>
  <c r="CL62" i="18"/>
  <c r="Q62" i="23" s="1"/>
  <c r="D62" i="37"/>
  <c r="E74" i="37"/>
  <c r="CN74" i="18"/>
  <c r="S74" i="23" s="1"/>
  <c r="CZ74" i="18"/>
  <c r="AZ74" i="23" s="1"/>
  <c r="CZ86" i="18"/>
  <c r="AZ86" i="23" s="1"/>
  <c r="CV27" i="21"/>
  <c r="CI27" i="21"/>
  <c r="CF10" i="21" a="1"/>
  <c r="CF10" i="21" s="1"/>
  <c r="CH10" i="21"/>
  <c r="CY22" i="21"/>
  <c r="CL22" i="21"/>
  <c r="CP32" i="18"/>
  <c r="U32" i="23" s="1"/>
  <c r="CP31" i="18"/>
  <c r="U31" i="23" s="1"/>
  <c r="F31" i="37"/>
  <c r="DB31" i="18"/>
  <c r="BB31" i="23" s="1"/>
  <c r="CM21" i="21"/>
  <c r="CZ21" i="21"/>
  <c r="CJ37" i="18"/>
  <c r="O37" i="23" s="1"/>
  <c r="CV37" i="18"/>
  <c r="AV37" i="23" s="1"/>
  <c r="C37" i="37"/>
  <c r="CU49" i="18"/>
  <c r="AU49" i="23" s="1"/>
  <c r="CI49" i="18"/>
  <c r="N49" i="23" s="1"/>
  <c r="DB61" i="18"/>
  <c r="BB61" i="23" s="1"/>
  <c r="F61" i="37"/>
  <c r="CP61" i="18"/>
  <c r="U61" i="23" s="1"/>
  <c r="CU77" i="18"/>
  <c r="AU77" i="23" s="1"/>
  <c r="CU89" i="18"/>
  <c r="AU89" i="23" s="1"/>
  <c r="CI78" i="18"/>
  <c r="N78" i="23" s="1"/>
  <c r="D43" i="37"/>
  <c r="CL43" i="18"/>
  <c r="Q43" i="23" s="1"/>
  <c r="CX43" i="18"/>
  <c r="AX43" i="23" s="1"/>
  <c r="CQ67" i="18"/>
  <c r="DC67" i="18"/>
  <c r="AN81" i="32"/>
  <c r="DC79" i="18"/>
  <c r="CJ16" i="21"/>
  <c r="CP24" i="18"/>
  <c r="U24" i="23" s="1"/>
  <c r="DB24" i="18"/>
  <c r="BB24" i="23" s="1"/>
  <c r="F24" i="37"/>
  <c r="C36" i="37"/>
  <c r="CJ36" i="18"/>
  <c r="O36" i="23" s="1"/>
  <c r="CV36" i="18"/>
  <c r="AV36" i="23" s="1"/>
  <c r="CH52" i="21"/>
  <c r="CF52" i="21" a="1"/>
  <c r="CF52" i="21" s="1"/>
  <c r="CU52" i="21"/>
  <c r="CQ64" i="18"/>
  <c r="AN78" i="32"/>
  <c r="DC64" i="18"/>
  <c r="CO7" i="21"/>
  <c r="CW63" i="21"/>
  <c r="CJ63" i="21"/>
  <c r="D14" i="37"/>
  <c r="CM14" i="18"/>
  <c r="R14" i="23" s="1"/>
  <c r="D42" i="37"/>
  <c r="CL42" i="18"/>
  <c r="Q42" i="23" s="1"/>
  <c r="CX42" i="18"/>
  <c r="AX42" i="23" s="1"/>
  <c r="E54" i="37"/>
  <c r="CZ54" i="18"/>
  <c r="AZ54" i="23" s="1"/>
  <c r="CN54" i="18"/>
  <c r="S54" i="23" s="1"/>
  <c r="DC66" i="18"/>
  <c r="CQ66" i="18"/>
  <c r="AN80" i="32"/>
  <c r="DC78" i="18"/>
  <c r="CY74" i="18"/>
  <c r="AY74" i="23" s="1"/>
  <c r="CM74" i="18"/>
  <c r="R74" i="23" s="1"/>
  <c r="CY86" i="18"/>
  <c r="AY86" i="23" s="1"/>
  <c r="CO39" i="18"/>
  <c r="T39" i="23" s="1"/>
  <c r="DA39" i="18"/>
  <c r="BA39" i="23" s="1"/>
  <c r="CY22" i="18"/>
  <c r="AY22" i="23" s="1"/>
  <c r="CM22" i="18"/>
  <c r="R22" i="23" s="1"/>
  <c r="CZ30" i="18"/>
  <c r="AZ30" i="23" s="1"/>
  <c r="CN30" i="18"/>
  <c r="S30" i="23" s="1"/>
  <c r="D13" i="37"/>
  <c r="CL13" i="18"/>
  <c r="Q13" i="23" s="1"/>
  <c r="CL21" i="21"/>
  <c r="CY21" i="21"/>
  <c r="CI37" i="18"/>
  <c r="N37" i="23" s="1"/>
  <c r="CU37" i="18"/>
  <c r="AU37" i="23" s="1"/>
  <c r="CK49" i="21"/>
  <c r="CX49" i="21"/>
  <c r="CY61" i="21"/>
  <c r="CL61" i="21"/>
  <c r="DC73" i="21"/>
  <c r="DC85" i="21"/>
  <c r="CQ15" i="18"/>
  <c r="AN29" i="32"/>
  <c r="CX67" i="21"/>
  <c r="CK67" i="21"/>
  <c r="CX79" i="21"/>
  <c r="D12" i="37"/>
  <c r="DA24" i="21"/>
  <c r="CN24" i="21"/>
  <c r="CL36" i="18"/>
  <c r="Q36" i="23" s="1"/>
  <c r="CX36" i="18"/>
  <c r="AX36" i="23" s="1"/>
  <c r="CV52" i="18"/>
  <c r="AV52" i="23" s="1"/>
  <c r="C52" i="37"/>
  <c r="CJ52" i="18"/>
  <c r="O52" i="23" s="1"/>
  <c r="CO64" i="21"/>
  <c r="DB64" i="21"/>
  <c r="CT19" i="18"/>
  <c r="B7" i="37"/>
  <c r="CH7" i="18"/>
  <c r="AM21" i="32"/>
  <c r="AM77" i="32"/>
  <c r="CT63" i="18"/>
  <c r="CH63" i="18"/>
  <c r="CU75" i="21"/>
  <c r="CF75" i="21" a="1"/>
  <c r="CF75" i="21" s="1"/>
  <c r="CH75" i="21"/>
  <c r="CU87" i="21"/>
  <c r="CM42" i="18"/>
  <c r="R42" i="23" s="1"/>
  <c r="CY42" i="18"/>
  <c r="AY42" i="23" s="1"/>
  <c r="CK50" i="18"/>
  <c r="P50" i="23" s="1"/>
  <c r="CZ66" i="21"/>
  <c r="CM66" i="21"/>
  <c r="CZ78" i="21"/>
  <c r="B23" i="37"/>
  <c r="CT23" i="18"/>
  <c r="AM37" i="32"/>
  <c r="CH23" i="18"/>
  <c r="CW26" i="18"/>
  <c r="AW26" i="23" s="1"/>
  <c r="CK26" i="18"/>
  <c r="P26" i="23" s="1"/>
  <c r="CU51" i="18"/>
  <c r="AU51" i="23" s="1"/>
  <c r="CI51" i="18"/>
  <c r="N51" i="23" s="1"/>
  <c r="F9" i="37"/>
  <c r="CP9" i="18"/>
  <c r="U9" i="23" s="1"/>
  <c r="CP21" i="18"/>
  <c r="U21" i="23" s="1"/>
  <c r="F21" i="37"/>
  <c r="DB21" i="18"/>
  <c r="BB21" i="23" s="1"/>
  <c r="CY33" i="18"/>
  <c r="AY33" i="23" s="1"/>
  <c r="CM33" i="18"/>
  <c r="R33" i="23" s="1"/>
  <c r="CW49" i="21"/>
  <c r="CJ49" i="21"/>
  <c r="CU61" i="18"/>
  <c r="AU61" i="23" s="1"/>
  <c r="CI61" i="18"/>
  <c r="N61" i="23" s="1"/>
  <c r="B73" i="37"/>
  <c r="CI73" i="18"/>
  <c r="N73" i="23" s="1"/>
  <c r="CU73" i="18"/>
  <c r="AU73" i="23" s="1"/>
  <c r="CU85" i="18"/>
  <c r="AU85" i="23" s="1"/>
  <c r="CL15" i="21"/>
  <c r="CO67" i="18"/>
  <c r="T67" i="23" s="1"/>
  <c r="DA79" i="18"/>
  <c r="BA79" i="23" s="1"/>
  <c r="CK12" i="18"/>
  <c r="P12" i="23" s="1"/>
  <c r="CK28" i="21"/>
  <c r="CX28" i="21"/>
  <c r="CP36" i="21"/>
  <c r="DC36" i="21"/>
  <c r="CK52" i="21"/>
  <c r="CX52" i="21"/>
  <c r="CZ60" i="21"/>
  <c r="CM60" i="21"/>
  <c r="CI76" i="21"/>
  <c r="CV76" i="21"/>
  <c r="CV88" i="21"/>
  <c r="B59" i="37"/>
  <c r="CU59" i="18"/>
  <c r="AU59" i="23" s="1"/>
  <c r="CI59" i="18"/>
  <c r="N59" i="23" s="1"/>
  <c r="DC19" i="21"/>
  <c r="CP19" i="21"/>
  <c r="CI34" i="21"/>
  <c r="CV34" i="21"/>
  <c r="DC46" i="18"/>
  <c r="CQ46" i="18"/>
  <c r="AN60" i="32"/>
  <c r="CM58" i="21"/>
  <c r="CZ58" i="21"/>
  <c r="CW74" i="21"/>
  <c r="CJ74" i="21"/>
  <c r="CW86" i="21"/>
  <c r="CU39" i="21"/>
  <c r="CF39" i="21" a="1"/>
  <c r="CF39" i="21" s="1"/>
  <c r="CH39" i="21"/>
  <c r="DA22" i="18"/>
  <c r="BA22" i="23" s="1"/>
  <c r="CO22" i="18"/>
  <c r="T22" i="23" s="1"/>
  <c r="CY51" i="18"/>
  <c r="AY51" i="23" s="1"/>
  <c r="CM51" i="18"/>
  <c r="R51" i="23" s="1"/>
  <c r="C17" i="37"/>
  <c r="CV17" i="18"/>
  <c r="AV17" i="23" s="1"/>
  <c r="CJ17" i="18"/>
  <c r="O17" i="23" s="1"/>
  <c r="CX29" i="21"/>
  <c r="CK29" i="21"/>
  <c r="DC41" i="21"/>
  <c r="CP41" i="21"/>
  <c r="B57" i="37"/>
  <c r="AM71" i="32"/>
  <c r="CH57" i="18"/>
  <c r="CT57" i="18"/>
  <c r="CK69" i="18"/>
  <c r="P69" i="23" s="1"/>
  <c r="CW69" i="18"/>
  <c r="AW69" i="23" s="1"/>
  <c r="CW81" i="18"/>
  <c r="AW81" i="23" s="1"/>
  <c r="AZ107" i="35"/>
  <c r="BA107" i="35"/>
  <c r="AL108" i="35"/>
  <c r="B36" i="26"/>
  <c r="AN63" i="4"/>
  <c r="AI36" i="23" s="1"/>
  <c r="AA63" i="4"/>
  <c r="B36" i="23" s="1"/>
  <c r="I67" i="22"/>
  <c r="S67" i="22"/>
  <c r="K67" i="22"/>
  <c r="S79" i="22"/>
  <c r="I41" i="22"/>
  <c r="S41" i="22"/>
  <c r="K41" i="22"/>
  <c r="I12" i="22"/>
  <c r="K12" i="22"/>
  <c r="I16" i="20"/>
  <c r="AR44" i="4"/>
  <c r="I52" i="19"/>
  <c r="AQ80" i="4"/>
  <c r="BC66" i="19"/>
  <c r="I14" i="22"/>
  <c r="K14" i="22"/>
  <c r="B8" i="26"/>
  <c r="AA35" i="4"/>
  <c r="B8" i="23" s="1"/>
  <c r="I23" i="22"/>
  <c r="K23" i="22"/>
  <c r="S23" i="22"/>
  <c r="I39" i="22"/>
  <c r="S39" i="22"/>
  <c r="K39" i="22"/>
  <c r="J87" i="20"/>
  <c r="H87" i="20"/>
  <c r="BD74" i="19"/>
  <c r="I49" i="19"/>
  <c r="K49" i="19" s="1"/>
  <c r="AN49" i="19" s="1"/>
  <c r="AQ77" i="4"/>
  <c r="I32" i="19"/>
  <c r="K32" i="19" s="1"/>
  <c r="AN32" i="19" s="1"/>
  <c r="AQ60" i="4"/>
  <c r="I60" i="19"/>
  <c r="K60" i="19" s="1"/>
  <c r="AN60" i="19" s="1"/>
  <c r="AQ88" i="4"/>
  <c r="I64" i="20"/>
  <c r="AR92" i="4"/>
  <c r="BD22" i="19"/>
  <c r="BC40" i="19"/>
  <c r="J67" i="20"/>
  <c r="H67" i="20"/>
  <c r="K72" i="26"/>
  <c r="K58" i="22"/>
  <c r="S58" i="22"/>
  <c r="I58" i="22"/>
  <c r="BD82" i="19"/>
  <c r="BD61" i="19"/>
  <c r="AR68" i="4"/>
  <c r="I40" i="20"/>
  <c r="I76" i="19"/>
  <c r="K76" i="19" s="1"/>
  <c r="AN76" i="19" s="1"/>
  <c r="AQ104" i="4"/>
  <c r="B64" i="26"/>
  <c r="AN91" i="4"/>
  <c r="AI64" i="23" s="1"/>
  <c r="AA91" i="4"/>
  <c r="B64" i="23" s="1"/>
  <c r="BA25" i="20"/>
  <c r="BA62" i="20"/>
  <c r="I65" i="19"/>
  <c r="K65" i="19" s="1"/>
  <c r="AN65" i="19" s="1"/>
  <c r="AQ93" i="4"/>
  <c r="AJ73" i="20"/>
  <c r="AS73" i="20" s="1"/>
  <c r="AR101" i="4"/>
  <c r="I73" i="20"/>
  <c r="BD80" i="19"/>
  <c r="BC67" i="19"/>
  <c r="BC51" i="19"/>
  <c r="K8" i="22"/>
  <c r="I8" i="22"/>
  <c r="B49" i="26"/>
  <c r="AA76" i="4"/>
  <c r="B49" i="23" s="1"/>
  <c r="AN76" i="4"/>
  <c r="AI49" i="23" s="1"/>
  <c r="AV92" i="4"/>
  <c r="K72" i="22"/>
  <c r="I72" i="22"/>
  <c r="S72" i="22"/>
  <c r="S84" i="22"/>
  <c r="K73" i="26"/>
  <c r="I10" i="19"/>
  <c r="K10" i="19" s="1"/>
  <c r="AN10" i="19" s="1"/>
  <c r="AQ38" i="4"/>
  <c r="I42" i="19"/>
  <c r="AQ70" i="4"/>
  <c r="BC39" i="19"/>
  <c r="K19" i="22"/>
  <c r="S19" i="22"/>
  <c r="I19" i="22"/>
  <c r="H43" i="20"/>
  <c r="J43" i="20"/>
  <c r="I47" i="19"/>
  <c r="AQ75" i="4"/>
  <c r="BD79" i="19"/>
  <c r="U71" i="20"/>
  <c r="AP71" i="20" s="1"/>
  <c r="BC27" i="19"/>
  <c r="I18" i="20"/>
  <c r="AR46" i="4"/>
  <c r="B54" i="26"/>
  <c r="AA81" i="4"/>
  <c r="B54" i="23" s="1"/>
  <c r="AN81" i="4"/>
  <c r="AI54" i="23" s="1"/>
  <c r="BB20" i="20"/>
  <c r="I9" i="19"/>
  <c r="K9" i="19" s="1"/>
  <c r="AN9" i="19" s="1"/>
  <c r="AQ37" i="4"/>
  <c r="B26" i="26"/>
  <c r="AA53" i="4"/>
  <c r="B26" i="23" s="1"/>
  <c r="AN53" i="4"/>
  <c r="AI26" i="23" s="1"/>
  <c r="BA66" i="20"/>
  <c r="T5" i="26"/>
  <c r="W6" i="33" s="1"/>
  <c r="AJ19" i="32"/>
  <c r="H68" i="20"/>
  <c r="J68" i="20"/>
  <c r="BB69" i="20"/>
  <c r="I46" i="20"/>
  <c r="AR74" i="4"/>
  <c r="AB7" i="35"/>
  <c r="H63" i="20"/>
  <c r="J63" i="20"/>
  <c r="BB75" i="20"/>
  <c r="BD73" i="19"/>
  <c r="BD75" i="19"/>
  <c r="BD24" i="19"/>
  <c r="BA85" i="20"/>
  <c r="BB42" i="20"/>
  <c r="BD37" i="19"/>
  <c r="BA33" i="20"/>
  <c r="BD27" i="19"/>
  <c r="B58" i="26"/>
  <c r="AN85" i="4"/>
  <c r="AI58" i="23" s="1"/>
  <c r="AA85" i="4"/>
  <c r="B58" i="23" s="1"/>
  <c r="BB19" i="20"/>
  <c r="BA59" i="20"/>
  <c r="I30" i="20"/>
  <c r="AR58" i="4"/>
  <c r="I55" i="20"/>
  <c r="AR83" i="4"/>
  <c r="BA68" i="20"/>
  <c r="U51" i="20"/>
  <c r="AP51" i="20" s="1"/>
  <c r="I6" i="19"/>
  <c r="K6" i="19" s="1"/>
  <c r="AN6" i="19" s="1"/>
  <c r="AQ34" i="4"/>
  <c r="B63" i="26"/>
  <c r="AA90" i="4"/>
  <c r="B63" i="23" s="1"/>
  <c r="AN90" i="4"/>
  <c r="AI63" i="23" s="1"/>
  <c r="BB33" i="20"/>
  <c r="P30" i="20"/>
  <c r="AO30" i="20" s="1"/>
  <c r="I74" i="20"/>
  <c r="AR102" i="4"/>
  <c r="P34" i="20"/>
  <c r="AO34" i="20" s="1"/>
  <c r="BC42" i="19"/>
  <c r="B27" i="26"/>
  <c r="AA54" i="4"/>
  <c r="B27" i="23" s="1"/>
  <c r="AN54" i="4"/>
  <c r="AI27" i="23" s="1"/>
  <c r="BA67" i="20"/>
  <c r="I36" i="22"/>
  <c r="K36" i="22"/>
  <c r="S36" i="22"/>
  <c r="BC26" i="19"/>
  <c r="BB82" i="20"/>
  <c r="AV59" i="4"/>
  <c r="I43" i="20"/>
  <c r="AR71" i="4"/>
  <c r="I59" i="19"/>
  <c r="K59" i="19" s="1"/>
  <c r="AN59" i="19" s="1"/>
  <c r="AQ87" i="4"/>
  <c r="I71" i="19"/>
  <c r="K71" i="19" s="1"/>
  <c r="AN71" i="19" s="1"/>
  <c r="AQ99" i="4"/>
  <c r="BC85" i="19"/>
  <c r="P63" i="20"/>
  <c r="AO63" i="20" s="1"/>
  <c r="AW82" i="4"/>
  <c r="AV82" i="4"/>
  <c r="AW136" i="4"/>
  <c r="AW134" i="4"/>
  <c r="AW135" i="4"/>
  <c r="AW133" i="4"/>
  <c r="AW132" i="4"/>
  <c r="AW130" i="4"/>
  <c r="AW129" i="4"/>
  <c r="AW131" i="4"/>
  <c r="AW126" i="4"/>
  <c r="AW127" i="4"/>
  <c r="AW128" i="4"/>
  <c r="AW123" i="4"/>
  <c r="AW125" i="4"/>
  <c r="AW124" i="4"/>
  <c r="AW122" i="4"/>
  <c r="AW121" i="4"/>
  <c r="AW119" i="4"/>
  <c r="AW120" i="4"/>
  <c r="AW118" i="4"/>
  <c r="AW107" i="4"/>
  <c r="AW111" i="4"/>
  <c r="AW115" i="4"/>
  <c r="AW110" i="4"/>
  <c r="AW116" i="4"/>
  <c r="AW114" i="4"/>
  <c r="AW106" i="4"/>
  <c r="AW113" i="4"/>
  <c r="AW108" i="4"/>
  <c r="AW109" i="4"/>
  <c r="AW117" i="4"/>
  <c r="AW112" i="4"/>
  <c r="AW105" i="4"/>
  <c r="P49" i="20"/>
  <c r="AO49" i="20" s="1"/>
  <c r="K66" i="26"/>
  <c r="BB62" i="20"/>
  <c r="BD81" i="19"/>
  <c r="I13" i="22"/>
  <c r="K13" i="22"/>
  <c r="I37" i="20"/>
  <c r="AR65" i="4"/>
  <c r="P31" i="20"/>
  <c r="AO31" i="20" s="1"/>
  <c r="K38" i="22"/>
  <c r="I38" i="22"/>
  <c r="S38" i="22"/>
  <c r="J60" i="20"/>
  <c r="H60" i="20"/>
  <c r="AV96" i="4"/>
  <c r="AW96" i="4"/>
  <c r="CU35" i="21"/>
  <c r="CH35" i="21"/>
  <c r="CF35" i="21" a="1"/>
  <c r="CF35" i="21" s="1"/>
  <c r="CM72" i="21"/>
  <c r="CM71" i="21"/>
  <c r="CZ71" i="21"/>
  <c r="CZ83" i="21"/>
  <c r="CO17" i="18"/>
  <c r="T17" i="23" s="1"/>
  <c r="CO16" i="18"/>
  <c r="T16" i="23" s="1"/>
  <c r="E32" i="37"/>
  <c r="CN32" i="18"/>
  <c r="S32" i="23" s="1"/>
  <c r="CZ32" i="18"/>
  <c r="AZ32" i="23" s="1"/>
  <c r="CQ40" i="21"/>
  <c r="DD40" i="21"/>
  <c r="DA56" i="21"/>
  <c r="CN56" i="21"/>
  <c r="CN64" i="18"/>
  <c r="S64" i="23" s="1"/>
  <c r="E64" i="37"/>
  <c r="CZ64" i="18"/>
  <c r="AZ64" i="23" s="1"/>
  <c r="D59" i="37"/>
  <c r="CM59" i="18"/>
  <c r="R59" i="23" s="1"/>
  <c r="CY59" i="18"/>
  <c r="AY59" i="23" s="1"/>
  <c r="C14" i="37"/>
  <c r="CJ14" i="18"/>
  <c r="O14" i="23" s="1"/>
  <c r="CN46" i="21"/>
  <c r="DA46" i="21"/>
  <c r="CM54" i="18"/>
  <c r="R54" i="23" s="1"/>
  <c r="CY54" i="18"/>
  <c r="AY54" i="23" s="1"/>
  <c r="CZ70" i="21"/>
  <c r="CM70" i="21"/>
  <c r="CZ82" i="21"/>
  <c r="CQ39" i="18"/>
  <c r="AN53" i="32"/>
  <c r="DC39" i="18"/>
  <c r="B22" i="37"/>
  <c r="CT22" i="18"/>
  <c r="CH22" i="18"/>
  <c r="AM36" i="32"/>
  <c r="CW51" i="21"/>
  <c r="CJ51" i="21"/>
  <c r="CQ13" i="18"/>
  <c r="AN27" i="32"/>
  <c r="CV29" i="21"/>
  <c r="CI29" i="21"/>
  <c r="F37" i="37"/>
  <c r="CP37" i="18"/>
  <c r="U37" i="23" s="1"/>
  <c r="DB37" i="18"/>
  <c r="BB37" i="23" s="1"/>
  <c r="CH53" i="18"/>
  <c r="CT53" i="18"/>
  <c r="B53" i="37"/>
  <c r="AM67" i="32"/>
  <c r="C61" i="37"/>
  <c r="CV61" i="18"/>
  <c r="AV61" i="23" s="1"/>
  <c r="CJ61" i="18"/>
  <c r="O61" i="23" s="1"/>
  <c r="D77" i="37"/>
  <c r="CX77" i="18"/>
  <c r="AX77" i="23" s="1"/>
  <c r="CL77" i="18"/>
  <c r="Q77" i="23" s="1"/>
  <c r="CX89" i="18"/>
  <c r="AX89" i="23" s="1"/>
  <c r="CL78" i="18"/>
  <c r="Q78" i="23" s="1"/>
  <c r="DC43" i="21"/>
  <c r="CP43" i="21"/>
  <c r="CW67" i="21"/>
  <c r="CJ67" i="21"/>
  <c r="CW79" i="21"/>
  <c r="E12" i="37"/>
  <c r="CN12" i="18"/>
  <c r="S12" i="23" s="1"/>
  <c r="AM38" i="32"/>
  <c r="CT24" i="18"/>
  <c r="B24" i="37"/>
  <c r="CH24" i="18"/>
  <c r="CV36" i="21"/>
  <c r="CI36" i="21"/>
  <c r="CK48" i="21"/>
  <c r="CX48" i="21"/>
  <c r="CJ64" i="21"/>
  <c r="CW64" i="21"/>
  <c r="CN77" i="21"/>
  <c r="DA76" i="21"/>
  <c r="CN76" i="21"/>
  <c r="DA88" i="21"/>
  <c r="DA59" i="21"/>
  <c r="CN59" i="21"/>
  <c r="F14" i="37"/>
  <c r="CP14" i="18"/>
  <c r="U14" i="23" s="1"/>
  <c r="CO42" i="21"/>
  <c r="DB42" i="21"/>
  <c r="CI54" i="18"/>
  <c r="N54" i="23" s="1"/>
  <c r="CU54" i="18"/>
  <c r="AU54" i="23" s="1"/>
  <c r="CP70" i="21"/>
  <c r="DC70" i="21"/>
  <c r="DC82" i="21"/>
  <c r="F39" i="37"/>
  <c r="CP39" i="18"/>
  <c r="U39" i="23" s="1"/>
  <c r="DB39" i="18"/>
  <c r="BB39" i="23" s="1"/>
  <c r="CF18" i="21" a="1"/>
  <c r="CF18" i="21" s="1"/>
  <c r="CH18" i="21"/>
  <c r="CU18" i="21"/>
  <c r="CY31" i="21"/>
  <c r="CL31" i="21"/>
  <c r="DB21" i="21"/>
  <c r="CO21" i="21"/>
  <c r="CH33" i="21"/>
  <c r="CU33" i="21"/>
  <c r="CF33" i="21" a="1"/>
  <c r="CF33" i="21" s="1"/>
  <c r="CJ45" i="21"/>
  <c r="CW45" i="21"/>
  <c r="CK61" i="18"/>
  <c r="P61" i="23" s="1"/>
  <c r="CW61" i="18"/>
  <c r="AW61" i="23" s="1"/>
  <c r="CP69" i="21"/>
  <c r="DC69" i="21"/>
  <c r="DC81" i="21"/>
  <c r="CI35" i="21"/>
  <c r="CV35" i="21"/>
  <c r="AN22" i="32"/>
  <c r="CQ8" i="18"/>
  <c r="CY20" i="18"/>
  <c r="AY20" i="23" s="1"/>
  <c r="CM20" i="18"/>
  <c r="R20" i="23" s="1"/>
  <c r="DA36" i="21"/>
  <c r="CN36" i="21"/>
  <c r="CK44" i="18"/>
  <c r="P44" i="23" s="1"/>
  <c r="CW44" i="18"/>
  <c r="AW44" i="23" s="1"/>
  <c r="CU60" i="18"/>
  <c r="AU60" i="23" s="1"/>
  <c r="CI60" i="18"/>
  <c r="N60" i="23" s="1"/>
  <c r="D72" i="37"/>
  <c r="CL72" i="18"/>
  <c r="Q72" i="23" s="1"/>
  <c r="CX72" i="18"/>
  <c r="AX72" i="23" s="1"/>
  <c r="CX84" i="18"/>
  <c r="AX84" i="23" s="1"/>
  <c r="CK56" i="21"/>
  <c r="CK55" i="21"/>
  <c r="CX55" i="21"/>
  <c r="DB75" i="21"/>
  <c r="CO75" i="21"/>
  <c r="DB87" i="21"/>
  <c r="CL38" i="21"/>
  <c r="CY38" i="21"/>
  <c r="CK54" i="21"/>
  <c r="CX54" i="21"/>
  <c r="B70" i="37"/>
  <c r="CH70" i="18"/>
  <c r="AM84" i="32"/>
  <c r="CT70" i="18"/>
  <c r="CT82" i="18"/>
  <c r="CW39" i="18"/>
  <c r="AW39" i="23" s="1"/>
  <c r="CK39" i="18"/>
  <c r="P39" i="23" s="1"/>
  <c r="CO18" i="21"/>
  <c r="DB18" i="21"/>
  <c r="DB30" i="21"/>
  <c r="CO30" i="21"/>
  <c r="DA21" i="21"/>
  <c r="CN21" i="21"/>
  <c r="CZ37" i="18"/>
  <c r="AZ37" i="23" s="1"/>
  <c r="CN37" i="18"/>
  <c r="S37" i="23" s="1"/>
  <c r="E37" i="37"/>
  <c r="CK45" i="18"/>
  <c r="P45" i="23" s="1"/>
  <c r="CW45" i="18"/>
  <c r="AW45" i="23" s="1"/>
  <c r="CM61" i="21"/>
  <c r="CZ61" i="21"/>
  <c r="CV73" i="18"/>
  <c r="AV73" i="23" s="1"/>
  <c r="C73" i="37"/>
  <c r="CJ73" i="18"/>
  <c r="O73" i="23" s="1"/>
  <c r="CV85" i="18"/>
  <c r="AV85" i="23" s="1"/>
  <c r="CK15" i="18"/>
  <c r="P15" i="23" s="1"/>
  <c r="CX47" i="21"/>
  <c r="CK47" i="21"/>
  <c r="CX24" i="21"/>
  <c r="CK24" i="21"/>
  <c r="CW40" i="18"/>
  <c r="AW40" i="23" s="1"/>
  <c r="CK40" i="18"/>
  <c r="P40" i="23" s="1"/>
  <c r="CN48" i="21"/>
  <c r="DA48" i="21"/>
  <c r="CU64" i="21"/>
  <c r="CH64" i="21"/>
  <c r="CF64" i="21" a="1"/>
  <c r="CF64" i="21" s="1"/>
  <c r="CW72" i="21"/>
  <c r="CJ72" i="21"/>
  <c r="CW84" i="21"/>
  <c r="CP59" i="21"/>
  <c r="DC59" i="21"/>
  <c r="CN14" i="18"/>
  <c r="S14" i="23" s="1"/>
  <c r="E14" i="37"/>
  <c r="CK42" i="21"/>
  <c r="CX42" i="21"/>
  <c r="DD58" i="21"/>
  <c r="CQ58" i="21"/>
  <c r="CN70" i="21"/>
  <c r="DA70" i="21"/>
  <c r="DA82" i="21"/>
  <c r="CL27" i="21"/>
  <c r="CY27" i="21"/>
  <c r="CJ22" i="18"/>
  <c r="O22" i="23" s="1"/>
  <c r="CV22" i="18"/>
  <c r="AV22" i="23" s="1"/>
  <c r="C22" i="37"/>
  <c r="CK31" i="21"/>
  <c r="CX31" i="21"/>
  <c r="CP13" i="21"/>
  <c r="CQ29" i="21"/>
  <c r="DD29" i="21"/>
  <c r="CY41" i="21"/>
  <c r="CL41" i="21"/>
  <c r="CO53" i="18"/>
  <c r="T53" i="23" s="1"/>
  <c r="DA53" i="18"/>
  <c r="BA53" i="23" s="1"/>
  <c r="CY69" i="21"/>
  <c r="CL69" i="21"/>
  <c r="CY81" i="21"/>
  <c r="E35" i="37"/>
  <c r="CN35" i="18"/>
  <c r="S35" i="23" s="1"/>
  <c r="CZ35" i="18"/>
  <c r="AZ35" i="23" s="1"/>
  <c r="CU71" i="18"/>
  <c r="AU71" i="23" s="1"/>
  <c r="CI71" i="18"/>
  <c r="N71" i="23" s="1"/>
  <c r="CU83" i="18"/>
  <c r="AU83" i="23" s="1"/>
  <c r="CL28" i="21"/>
  <c r="CY28" i="21"/>
  <c r="AN58" i="32"/>
  <c r="CQ44" i="18"/>
  <c r="DC44" i="18"/>
  <c r="CY52" i="18"/>
  <c r="AY52" i="23" s="1"/>
  <c r="CM52" i="18"/>
  <c r="R52" i="23" s="1"/>
  <c r="CV68" i="21"/>
  <c r="CI68" i="21"/>
  <c r="CV80" i="21"/>
  <c r="AM33" i="32"/>
  <c r="B19" i="37"/>
  <c r="CH19" i="18"/>
  <c r="CH34" i="21"/>
  <c r="CF34" i="21" a="1"/>
  <c r="CF34" i="21" s="1"/>
  <c r="CU34" i="21"/>
  <c r="CI42" i="21"/>
  <c r="CV42" i="21"/>
  <c r="CV58" i="21"/>
  <c r="CI58" i="21"/>
  <c r="DC66" i="21"/>
  <c r="CP66" i="21"/>
  <c r="DC78" i="21"/>
  <c r="CK74" i="21"/>
  <c r="CX74" i="21"/>
  <c r="CX86" i="21"/>
  <c r="CY39" i="21"/>
  <c r="CL39" i="21"/>
  <c r="CL10" i="21"/>
  <c r="CH26" i="21"/>
  <c r="CF26" i="21" a="1"/>
  <c r="CF26" i="21" s="1"/>
  <c r="CU26" i="21"/>
  <c r="CP51" i="21"/>
  <c r="DC51" i="21"/>
  <c r="D25" i="37"/>
  <c r="CX25" i="18"/>
  <c r="AX25" i="23" s="1"/>
  <c r="CL25" i="18"/>
  <c r="Q25" i="23" s="1"/>
  <c r="CI41" i="21"/>
  <c r="CV41" i="21"/>
  <c r="E49" i="37"/>
  <c r="CZ49" i="18"/>
  <c r="AZ49" i="23" s="1"/>
  <c r="CN49" i="18"/>
  <c r="S49" i="23" s="1"/>
  <c r="DA65" i="21"/>
  <c r="CN65" i="21"/>
  <c r="CO77" i="18"/>
  <c r="T77" i="23" s="1"/>
  <c r="DA89" i="18"/>
  <c r="BA89" i="23" s="1"/>
  <c r="CO78" i="18"/>
  <c r="T78" i="23" s="1"/>
  <c r="CP35" i="18"/>
  <c r="U35" i="23" s="1"/>
  <c r="F35" i="37"/>
  <c r="DB35" i="18"/>
  <c r="BB35" i="23" s="1"/>
  <c r="AN85" i="32"/>
  <c r="DC71" i="18"/>
  <c r="CQ71" i="18"/>
  <c r="DC83" i="18"/>
  <c r="CP16" i="21"/>
  <c r="CO24" i="21"/>
  <c r="DB24" i="21"/>
  <c r="CM40" i="18"/>
  <c r="R40" i="23" s="1"/>
  <c r="CY40" i="18"/>
  <c r="AY40" i="23" s="1"/>
  <c r="DA52" i="21"/>
  <c r="CN52" i="21"/>
  <c r="CZ68" i="21"/>
  <c r="CM68" i="21"/>
  <c r="CZ80" i="21"/>
  <c r="CL7" i="18"/>
  <c r="Q7" i="23" s="1"/>
  <c r="D7" i="37"/>
  <c r="CW19" i="18"/>
  <c r="AW19" i="23" s="1"/>
  <c r="CK19" i="18"/>
  <c r="P19" i="23" s="1"/>
  <c r="DC34" i="18"/>
  <c r="CQ34" i="18"/>
  <c r="AN48" i="32"/>
  <c r="CV42" i="18"/>
  <c r="AV42" i="23" s="1"/>
  <c r="CJ42" i="18"/>
  <c r="O42" i="23" s="1"/>
  <c r="C42" i="37"/>
  <c r="CF58" i="21" a="1"/>
  <c r="CF58" i="21" s="1"/>
  <c r="CU58" i="21"/>
  <c r="CH58" i="21"/>
  <c r="CO66" i="18"/>
  <c r="T66" i="23" s="1"/>
  <c r="DA66" i="18"/>
  <c r="BA66" i="23" s="1"/>
  <c r="DA78" i="18"/>
  <c r="BA78" i="23" s="1"/>
  <c r="CN23" i="21"/>
  <c r="DA23" i="21"/>
  <c r="CY26" i="18"/>
  <c r="AY26" i="23" s="1"/>
  <c r="CM26" i="18"/>
  <c r="R26" i="23" s="1"/>
  <c r="CH31" i="21"/>
  <c r="CU31" i="21"/>
  <c r="CY17" i="18"/>
  <c r="AY17" i="23" s="1"/>
  <c r="CM17" i="18"/>
  <c r="R17" i="23" s="1"/>
  <c r="CZ25" i="21"/>
  <c r="CM25" i="21"/>
  <c r="CK41" i="18"/>
  <c r="P41" i="23" s="1"/>
  <c r="CW41" i="18"/>
  <c r="AW41" i="23" s="1"/>
  <c r="DC53" i="21"/>
  <c r="CP53" i="21"/>
  <c r="CU65" i="18"/>
  <c r="AU65" i="23" s="1"/>
  <c r="CI65" i="18"/>
  <c r="N65" i="23" s="1"/>
  <c r="E77" i="37"/>
  <c r="CZ77" i="18"/>
  <c r="AZ77" i="23" s="1"/>
  <c r="CN77" i="18"/>
  <c r="S77" i="23" s="1"/>
  <c r="CZ89" i="18"/>
  <c r="AZ89" i="23" s="1"/>
  <c r="CN78" i="18"/>
  <c r="S78" i="23" s="1"/>
  <c r="E43" i="37"/>
  <c r="CZ43" i="18"/>
  <c r="AZ43" i="23" s="1"/>
  <c r="CN43" i="18"/>
  <c r="S43" i="23" s="1"/>
  <c r="CW71" i="21"/>
  <c r="CJ71" i="21"/>
  <c r="CW83" i="21"/>
  <c r="CK16" i="18"/>
  <c r="P16" i="23" s="1"/>
  <c r="CW28" i="21"/>
  <c r="CJ28" i="21"/>
  <c r="CI40" i="21"/>
  <c r="CV40" i="21"/>
  <c r="CK56" i="18"/>
  <c r="P56" i="23" s="1"/>
  <c r="CW56" i="18"/>
  <c r="AW56" i="23" s="1"/>
  <c r="CX68" i="18"/>
  <c r="AX68" i="23" s="1"/>
  <c r="D68" i="37"/>
  <c r="CL68" i="18"/>
  <c r="Q68" i="23" s="1"/>
  <c r="CX80" i="18"/>
  <c r="AX80" i="23" s="1"/>
  <c r="CQ7" i="21"/>
  <c r="DD63" i="21"/>
  <c r="CQ63" i="21"/>
  <c r="CI14" i="18"/>
  <c r="N14" i="23" s="1"/>
  <c r="F42" i="37"/>
  <c r="DB42" i="18"/>
  <c r="BB42" i="23" s="1"/>
  <c r="CP42" i="18"/>
  <c r="U42" i="23" s="1"/>
  <c r="DD54" i="21"/>
  <c r="CQ54" i="21"/>
  <c r="CV66" i="18"/>
  <c r="AV66" i="23" s="1"/>
  <c r="C66" i="37"/>
  <c r="CJ66" i="18"/>
  <c r="O66" i="23" s="1"/>
  <c r="CV78" i="18"/>
  <c r="AV78" i="23" s="1"/>
  <c r="CT39" i="18"/>
  <c r="B27" i="37"/>
  <c r="CT27" i="18"/>
  <c r="CH27" i="18"/>
  <c r="AM41" i="32"/>
  <c r="AN24" i="32"/>
  <c r="CQ10" i="18"/>
  <c r="DB30" i="18"/>
  <c r="BB30" i="23" s="1"/>
  <c r="F30" i="37"/>
  <c r="CP30" i="18"/>
  <c r="U30" i="23" s="1"/>
  <c r="CN51" i="18"/>
  <c r="S51" i="23" s="1"/>
  <c r="E51" i="37"/>
  <c r="CZ51" i="18"/>
  <c r="AZ51" i="23" s="1"/>
  <c r="E13" i="37"/>
  <c r="CN13" i="18"/>
  <c r="S13" i="23" s="1"/>
  <c r="CP25" i="18"/>
  <c r="U25" i="23" s="1"/>
  <c r="DB25" i="18"/>
  <c r="BB25" i="23" s="1"/>
  <c r="CT37" i="18"/>
  <c r="AM51" i="32"/>
  <c r="CH37" i="18"/>
  <c r="B37" i="37"/>
  <c r="CJ53" i="21"/>
  <c r="CW53" i="21"/>
  <c r="CX65" i="21"/>
  <c r="CK73" i="21"/>
  <c r="CX73" i="21"/>
  <c r="CX85" i="21"/>
  <c r="CQ43" i="21"/>
  <c r="DD43" i="21"/>
  <c r="CH71" i="21"/>
  <c r="CF71" i="21" a="1"/>
  <c r="CF71" i="21" s="1"/>
  <c r="CU71" i="21"/>
  <c r="CU83" i="21"/>
  <c r="CQ16" i="21"/>
  <c r="CP28" i="21"/>
  <c r="DC28" i="21"/>
  <c r="CJ40" i="21"/>
  <c r="CW40" i="21"/>
  <c r="D56" i="37"/>
  <c r="CL56" i="18"/>
  <c r="Q56" i="23" s="1"/>
  <c r="CX56" i="18"/>
  <c r="AX56" i="23" s="1"/>
  <c r="CM64" i="21"/>
  <c r="CZ64" i="21"/>
  <c r="CN7" i="21"/>
  <c r="CI59" i="21"/>
  <c r="CV59" i="21"/>
  <c r="F19" i="37"/>
  <c r="DB19" i="18"/>
  <c r="BB19" i="23" s="1"/>
  <c r="CP19" i="18"/>
  <c r="U19" i="23" s="1"/>
  <c r="CU34" i="18"/>
  <c r="AU34" i="23" s="1"/>
  <c r="CI34" i="18"/>
  <c r="N34" i="23" s="1"/>
  <c r="CQ46" i="21"/>
  <c r="DD46" i="21"/>
  <c r="CY58" i="18"/>
  <c r="AY58" i="23" s="1"/>
  <c r="CM58" i="18"/>
  <c r="R58" i="23" s="1"/>
  <c r="C74" i="37"/>
  <c r="CJ74" i="18"/>
  <c r="O74" i="23" s="1"/>
  <c r="CV86" i="18"/>
  <c r="AV86" i="23" s="1"/>
  <c r="AM53" i="32"/>
  <c r="B39" i="37"/>
  <c r="CO22" i="21"/>
  <c r="CZ51" i="21"/>
  <c r="CM51" i="21"/>
  <c r="CW17" i="21"/>
  <c r="CJ17" i="21"/>
  <c r="CK29" i="18"/>
  <c r="P29" i="23" s="1"/>
  <c r="CW29" i="18"/>
  <c r="AW29" i="23" s="1"/>
  <c r="F41" i="37"/>
  <c r="CP41" i="18"/>
  <c r="U41" i="23" s="1"/>
  <c r="DB41" i="18"/>
  <c r="BB41" i="23" s="1"/>
  <c r="CU57" i="21"/>
  <c r="CH57" i="21"/>
  <c r="CF57" i="21" a="1"/>
  <c r="CF57" i="21" s="1"/>
  <c r="CK69" i="21"/>
  <c r="CX69" i="21"/>
  <c r="CX81" i="21"/>
  <c r="AI107" i="35"/>
  <c r="BJ108" i="35"/>
  <c r="BI108" i="35"/>
  <c r="AV95" i="4"/>
  <c r="AW95" i="4"/>
  <c r="BD48" i="19"/>
  <c r="B42" i="26"/>
  <c r="AA69" i="4"/>
  <c r="B42" i="23" s="1"/>
  <c r="AN69" i="4"/>
  <c r="AI42" i="23" s="1"/>
  <c r="I21" i="19"/>
  <c r="K21" i="19" s="1"/>
  <c r="AN21" i="19" s="1"/>
  <c r="AQ49" i="4"/>
  <c r="B13" i="26"/>
  <c r="AA40" i="4"/>
  <c r="B13" i="23" s="1"/>
  <c r="B17" i="26"/>
  <c r="AA44" i="4"/>
  <c r="B17" i="23" s="1"/>
  <c r="AN44" i="4"/>
  <c r="AI17" i="23" s="1"/>
  <c r="I52" i="20"/>
  <c r="AR80" i="4"/>
  <c r="J72" i="20"/>
  <c r="H72" i="20"/>
  <c r="BC44" i="19"/>
  <c r="BD44" i="19"/>
  <c r="B24" i="26"/>
  <c r="AN51" i="4"/>
  <c r="AI24" i="23" s="1"/>
  <c r="AA51" i="4"/>
  <c r="B24" i="23" s="1"/>
  <c r="I39" i="20"/>
  <c r="AR67" i="4"/>
  <c r="J75" i="20"/>
  <c r="H75" i="20"/>
  <c r="K109" i="26"/>
  <c r="S7" i="33" s="1" a="1"/>
  <c r="S7" i="33" s="1"/>
  <c r="K55" i="26"/>
  <c r="K107" i="26"/>
  <c r="K108" i="26"/>
  <c r="K106" i="26"/>
  <c r="K105" i="26"/>
  <c r="K102" i="26"/>
  <c r="K103" i="26"/>
  <c r="K104" i="26"/>
  <c r="K100" i="26"/>
  <c r="K99" i="26"/>
  <c r="K101" i="26"/>
  <c r="K97" i="26"/>
  <c r="K96" i="26"/>
  <c r="K98" i="26"/>
  <c r="K95" i="26"/>
  <c r="K94" i="26"/>
  <c r="K93" i="26"/>
  <c r="K92" i="26"/>
  <c r="K91" i="26"/>
  <c r="K82" i="26"/>
  <c r="K88" i="26"/>
  <c r="K84" i="26"/>
  <c r="K83" i="26"/>
  <c r="K85" i="26"/>
  <c r="K90" i="26"/>
  <c r="K87" i="26"/>
  <c r="K86" i="26"/>
  <c r="K79" i="26"/>
  <c r="K89" i="26"/>
  <c r="K81" i="26"/>
  <c r="K80" i="26"/>
  <c r="K78" i="26"/>
  <c r="BD65" i="19"/>
  <c r="BD45" i="19"/>
  <c r="B50" i="26"/>
  <c r="AN77" i="4"/>
  <c r="AI50" i="23" s="1"/>
  <c r="AA77" i="4"/>
  <c r="B50" i="23" s="1"/>
  <c r="K32" i="22"/>
  <c r="S32" i="22"/>
  <c r="I32" i="22"/>
  <c r="I60" i="20"/>
  <c r="AR88" i="4"/>
  <c r="I64" i="22"/>
  <c r="S64" i="22"/>
  <c r="K64" i="22"/>
  <c r="P17" i="20"/>
  <c r="AO17" i="20" s="1"/>
  <c r="I27" i="19"/>
  <c r="K27" i="19" s="1"/>
  <c r="AN27" i="19" s="1"/>
  <c r="AQ55" i="4"/>
  <c r="BC37" i="19"/>
  <c r="B59" i="26"/>
  <c r="AA86" i="4"/>
  <c r="B59" i="23" s="1"/>
  <c r="AN86" i="4"/>
  <c r="AI59" i="23" s="1"/>
  <c r="P65" i="20"/>
  <c r="AO65" i="20" s="1"/>
  <c r="BD23" i="19"/>
  <c r="CF75" i="6"/>
  <c r="BD78" i="19"/>
  <c r="H21" i="20"/>
  <c r="J21" i="20"/>
  <c r="AB16" i="35"/>
  <c r="I76" i="20"/>
  <c r="AR104" i="4"/>
  <c r="BD38" i="19"/>
  <c r="J27" i="20"/>
  <c r="H27" i="20"/>
  <c r="AV91" i="4"/>
  <c r="AW91" i="4"/>
  <c r="I87" i="20"/>
  <c r="AR115" i="4"/>
  <c r="BC81" i="19"/>
  <c r="BC68" i="19"/>
  <c r="I65" i="20"/>
  <c r="AR93" i="4"/>
  <c r="AV101" i="4"/>
  <c r="AW101" i="4"/>
  <c r="B9" i="26"/>
  <c r="AA36" i="4"/>
  <c r="B9" i="23" s="1"/>
  <c r="I48" i="22"/>
  <c r="K48" i="22"/>
  <c r="S48" i="22"/>
  <c r="H64" i="20"/>
  <c r="J64" i="20"/>
  <c r="AW100" i="4"/>
  <c r="BD19" i="19"/>
  <c r="BC21" i="19"/>
  <c r="BC24" i="19"/>
  <c r="BB22" i="20"/>
  <c r="P57" i="20"/>
  <c r="AO57" i="20" s="1"/>
  <c r="I18" i="19"/>
  <c r="K18" i="19" s="1"/>
  <c r="AN18" i="19" s="1"/>
  <c r="AQ46" i="4"/>
  <c r="B34" i="26"/>
  <c r="AA61" i="4"/>
  <c r="B34" i="23" s="1"/>
  <c r="AN61" i="4"/>
  <c r="AI34" i="23" s="1"/>
  <c r="I53" i="20"/>
  <c r="AR81" i="4"/>
  <c r="AB26" i="35"/>
  <c r="I25" i="19"/>
  <c r="K25" i="19" s="1"/>
  <c r="AN25" i="19" s="1"/>
  <c r="AQ53" i="4"/>
  <c r="BC59" i="19"/>
  <c r="K76" i="26"/>
  <c r="AV136" i="4"/>
  <c r="AV134" i="4"/>
  <c r="AV135" i="4"/>
  <c r="AV132" i="4"/>
  <c r="AV133" i="4"/>
  <c r="AV129" i="4"/>
  <c r="AV131" i="4"/>
  <c r="AV130" i="4"/>
  <c r="AV127" i="4"/>
  <c r="AV128" i="4"/>
  <c r="AV126" i="4"/>
  <c r="AV123" i="4"/>
  <c r="AV125" i="4"/>
  <c r="AV124" i="4"/>
  <c r="AV122" i="4"/>
  <c r="AV121" i="4"/>
  <c r="AV119" i="4"/>
  <c r="AV120" i="4"/>
  <c r="AV118" i="4"/>
  <c r="AV107" i="4"/>
  <c r="AV114" i="4"/>
  <c r="AV110" i="4"/>
  <c r="AV116" i="4"/>
  <c r="AV106" i="4"/>
  <c r="AV111" i="4"/>
  <c r="AV108" i="4"/>
  <c r="AV113" i="4"/>
  <c r="AV109" i="4"/>
  <c r="AV117" i="4"/>
  <c r="AV112" i="4"/>
  <c r="AV115" i="4"/>
  <c r="AV105" i="4"/>
  <c r="J44" i="20"/>
  <c r="H44" i="20"/>
  <c r="BC48" i="19"/>
  <c r="BA19" i="20"/>
  <c r="BA76" i="20"/>
  <c r="BA27" i="20"/>
  <c r="AV74" i="4"/>
  <c r="BB55" i="20"/>
  <c r="AV85" i="4"/>
  <c r="AW85" i="4"/>
  <c r="H81" i="20"/>
  <c r="J81" i="20"/>
  <c r="K61" i="26"/>
  <c r="BD60" i="19"/>
  <c r="AV58" i="4"/>
  <c r="AB28" i="35"/>
  <c r="BD29" i="19"/>
  <c r="BB58" i="20"/>
  <c r="BB64" i="20"/>
  <c r="P51" i="20"/>
  <c r="AO51" i="20" s="1"/>
  <c r="I55" i="19"/>
  <c r="K55" i="19" s="1"/>
  <c r="AN55" i="19" s="1"/>
  <c r="AQ83" i="4"/>
  <c r="U80" i="20"/>
  <c r="AP80" i="20" s="1"/>
  <c r="I6" i="22"/>
  <c r="K6" i="22"/>
  <c r="I62" i="20"/>
  <c r="AR90" i="4"/>
  <c r="K70" i="26"/>
  <c r="BD58" i="19"/>
  <c r="H86" i="20"/>
  <c r="J86" i="20"/>
  <c r="I74" i="19"/>
  <c r="K74" i="19" s="1"/>
  <c r="AN74" i="19" s="1"/>
  <c r="AQ102" i="4"/>
  <c r="I45" i="19"/>
  <c r="K45" i="19" s="1"/>
  <c r="AN45" i="19" s="1"/>
  <c r="AQ73" i="4"/>
  <c r="BB29" i="20"/>
  <c r="I26" i="22"/>
  <c r="S26" i="22"/>
  <c r="K26" i="22"/>
  <c r="BA78" i="20"/>
  <c r="AJ36" i="20"/>
  <c r="AS36" i="20" s="1"/>
  <c r="AR64" i="4"/>
  <c r="I36" i="20"/>
  <c r="BD42" i="19"/>
  <c r="J42" i="20"/>
  <c r="H42" i="20"/>
  <c r="AJ82" i="20"/>
  <c r="AS82" i="20" s="1"/>
  <c r="I82" i="20"/>
  <c r="AR110" i="4"/>
  <c r="AV71" i="4"/>
  <c r="AR87" i="4"/>
  <c r="I59" i="20"/>
  <c r="AW99" i="4"/>
  <c r="BC18" i="19"/>
  <c r="BD30" i="19"/>
  <c r="P22" i="20"/>
  <c r="AO22" i="20" s="1"/>
  <c r="B14" i="26"/>
  <c r="AA41" i="4"/>
  <c r="B14" i="23" s="1"/>
  <c r="AV65" i="4"/>
  <c r="B39" i="26"/>
  <c r="AN66" i="4"/>
  <c r="AI39" i="23" s="1"/>
  <c r="AA66" i="4"/>
  <c r="B39" i="23" s="1"/>
  <c r="H24" i="20"/>
  <c r="J24" i="20"/>
  <c r="BD86" i="19"/>
  <c r="BA86" i="20"/>
  <c r="B35" i="37"/>
  <c r="CT35" i="18"/>
  <c r="CH35" i="18"/>
  <c r="AM49" i="32"/>
  <c r="CM71" i="18"/>
  <c r="R71" i="23" s="1"/>
  <c r="CY71" i="18"/>
  <c r="AY71" i="23" s="1"/>
  <c r="CY83" i="18"/>
  <c r="AY83" i="23" s="1"/>
  <c r="CN32" i="21"/>
  <c r="DA32" i="21"/>
  <c r="CQ40" i="18"/>
  <c r="AN54" i="32"/>
  <c r="DC40" i="18"/>
  <c r="CZ56" i="18"/>
  <c r="AZ56" i="23" s="1"/>
  <c r="E56" i="37"/>
  <c r="CN64" i="21"/>
  <c r="DA64" i="21"/>
  <c r="CM59" i="21"/>
  <c r="CZ59" i="21"/>
  <c r="CZ58" i="18"/>
  <c r="AZ58" i="23" s="1"/>
  <c r="CN46" i="18"/>
  <c r="S46" i="23" s="1"/>
  <c r="CZ46" i="18"/>
  <c r="AZ46" i="23" s="1"/>
  <c r="E46" i="37"/>
  <c r="CZ54" i="21"/>
  <c r="CM54" i="21"/>
  <c r="CY70" i="18"/>
  <c r="AY70" i="23" s="1"/>
  <c r="CM70" i="18"/>
  <c r="R70" i="23" s="1"/>
  <c r="CY82" i="18"/>
  <c r="AY82" i="23" s="1"/>
  <c r="CQ39" i="21"/>
  <c r="DD39" i="21"/>
  <c r="CU22" i="21"/>
  <c r="CF22" i="21" a="1"/>
  <c r="CF22" i="21" s="1"/>
  <c r="CH22" i="21"/>
  <c r="CV51" i="18"/>
  <c r="AV51" i="23" s="1"/>
  <c r="CJ51" i="18"/>
  <c r="O51" i="23" s="1"/>
  <c r="CU29" i="18"/>
  <c r="AU29" i="23" s="1"/>
  <c r="CI29" i="18"/>
  <c r="N29" i="23" s="1"/>
  <c r="CP37" i="21"/>
  <c r="DC37" i="21"/>
  <c r="CU53" i="21"/>
  <c r="CH53" i="21"/>
  <c r="CF53" i="21" a="1"/>
  <c r="CF53" i="21" s="1"/>
  <c r="CW61" i="21"/>
  <c r="CJ61" i="21"/>
  <c r="CY77" i="21"/>
  <c r="CL77" i="21"/>
  <c r="CY89" i="21"/>
  <c r="CL78" i="21"/>
  <c r="F43" i="37"/>
  <c r="CP43" i="18"/>
  <c r="U43" i="23" s="1"/>
  <c r="DB43" i="18"/>
  <c r="BB43" i="23" s="1"/>
  <c r="C67" i="37"/>
  <c r="CJ67" i="18"/>
  <c r="O67" i="23" s="1"/>
  <c r="CV67" i="18"/>
  <c r="AV67" i="23" s="1"/>
  <c r="CV79" i="18"/>
  <c r="AV79" i="23" s="1"/>
  <c r="CH24" i="21"/>
  <c r="CU24" i="21"/>
  <c r="CF24" i="21" a="1"/>
  <c r="CF24" i="21" s="1"/>
  <c r="C48" i="37"/>
  <c r="CW48" i="18"/>
  <c r="AW48" i="23" s="1"/>
  <c r="CK48" i="18"/>
  <c r="P48" i="23" s="1"/>
  <c r="CV64" i="18"/>
  <c r="AV64" i="23" s="1"/>
  <c r="C64" i="37"/>
  <c r="CJ64" i="18"/>
  <c r="O64" i="23" s="1"/>
  <c r="E76" i="37"/>
  <c r="CZ76" i="18"/>
  <c r="AZ76" i="23" s="1"/>
  <c r="CN76" i="18"/>
  <c r="S76" i="23" s="1"/>
  <c r="CZ88" i="18"/>
  <c r="AZ88" i="23" s="1"/>
  <c r="E59" i="37"/>
  <c r="CN59" i="18"/>
  <c r="S59" i="23" s="1"/>
  <c r="CZ59" i="18"/>
  <c r="AZ59" i="23" s="1"/>
  <c r="CO42" i="18"/>
  <c r="T42" i="23" s="1"/>
  <c r="DA42" i="18"/>
  <c r="BA42" i="23" s="1"/>
  <c r="CI54" i="21"/>
  <c r="CV54" i="21"/>
  <c r="CP70" i="18"/>
  <c r="U70" i="23" s="1"/>
  <c r="DB70" i="18"/>
  <c r="BB70" i="23" s="1"/>
  <c r="F70" i="37"/>
  <c r="DB82" i="18"/>
  <c r="BB82" i="23" s="1"/>
  <c r="DC39" i="21"/>
  <c r="CP39" i="21"/>
  <c r="AM32" i="32"/>
  <c r="CH18" i="18"/>
  <c r="CT18" i="18"/>
  <c r="D31" i="37"/>
  <c r="CX31" i="18"/>
  <c r="AX31" i="23" s="1"/>
  <c r="CL31" i="18"/>
  <c r="Q31" i="23" s="1"/>
  <c r="DA21" i="18"/>
  <c r="BA21" i="23" s="1"/>
  <c r="CO21" i="18"/>
  <c r="T21" i="23" s="1"/>
  <c r="B33" i="37"/>
  <c r="CT33" i="18"/>
  <c r="CH33" i="18"/>
  <c r="AM47" i="32"/>
  <c r="C45" i="37"/>
  <c r="CV45" i="18"/>
  <c r="AV45" i="23" s="1"/>
  <c r="CJ45" i="18"/>
  <c r="O45" i="23" s="1"/>
  <c r="CX61" i="21"/>
  <c r="CK61" i="21"/>
  <c r="F69" i="37"/>
  <c r="CP69" i="18"/>
  <c r="U69" i="23" s="1"/>
  <c r="DB69" i="18"/>
  <c r="BB69" i="23" s="1"/>
  <c r="DB81" i="18"/>
  <c r="BB81" i="23" s="1"/>
  <c r="CI36" i="18"/>
  <c r="N36" i="23" s="1"/>
  <c r="CU35" i="18"/>
  <c r="AU35" i="23" s="1"/>
  <c r="CI35" i="18"/>
  <c r="N35" i="23" s="1"/>
  <c r="CM20" i="21"/>
  <c r="CZ20" i="21"/>
  <c r="CN36" i="18"/>
  <c r="S36" i="23" s="1"/>
  <c r="E36" i="37"/>
  <c r="CZ36" i="18"/>
  <c r="AZ36" i="23" s="1"/>
  <c r="CK44" i="21"/>
  <c r="CX44" i="21"/>
  <c r="CI60" i="21"/>
  <c r="CV60" i="21"/>
  <c r="CY72" i="21"/>
  <c r="CL72" i="21"/>
  <c r="CY84" i="21"/>
  <c r="CK55" i="18"/>
  <c r="P55" i="23" s="1"/>
  <c r="CW55" i="18"/>
  <c r="AW55" i="23" s="1"/>
  <c r="CO75" i="18"/>
  <c r="T75" i="23" s="1"/>
  <c r="DA75" i="18"/>
  <c r="BA75" i="23" s="1"/>
  <c r="DA87" i="18"/>
  <c r="BA87" i="23" s="1"/>
  <c r="CX38" i="18"/>
  <c r="AX38" i="23" s="1"/>
  <c r="CL38" i="18"/>
  <c r="Q38" i="23" s="1"/>
  <c r="D38" i="37"/>
  <c r="CH70" i="21"/>
  <c r="CU70" i="21"/>
  <c r="CF70" i="21" a="1"/>
  <c r="CF70" i="21" s="1"/>
  <c r="CU82" i="21"/>
  <c r="CK39" i="21"/>
  <c r="CX39" i="21"/>
  <c r="DA18" i="18"/>
  <c r="BA18" i="23" s="1"/>
  <c r="CO18" i="18"/>
  <c r="T18" i="23" s="1"/>
  <c r="E30" i="37"/>
  <c r="CO30" i="18"/>
  <c r="T30" i="23" s="1"/>
  <c r="DA30" i="18"/>
  <c r="BA30" i="23" s="1"/>
  <c r="E21" i="37"/>
  <c r="CZ21" i="18"/>
  <c r="AZ21" i="23" s="1"/>
  <c r="CN21" i="18"/>
  <c r="S21" i="23" s="1"/>
  <c r="CN37" i="21"/>
  <c r="DA37" i="21"/>
  <c r="CX45" i="21"/>
  <c r="CK45" i="21"/>
  <c r="CM61" i="18"/>
  <c r="R61" i="23" s="1"/>
  <c r="CY61" i="18"/>
  <c r="AY61" i="23" s="1"/>
  <c r="CJ73" i="21"/>
  <c r="CW73" i="21"/>
  <c r="CW85" i="21"/>
  <c r="CK15" i="21"/>
  <c r="CK47" i="18"/>
  <c r="P47" i="23" s="1"/>
  <c r="CW47" i="18"/>
  <c r="AW47" i="23" s="1"/>
  <c r="CN8" i="18"/>
  <c r="S8" i="23" s="1"/>
  <c r="E8" i="37"/>
  <c r="CK24" i="18"/>
  <c r="P24" i="23" s="1"/>
  <c r="CW24" i="18"/>
  <c r="AW24" i="23" s="1"/>
  <c r="CK40" i="21"/>
  <c r="CX40" i="21"/>
  <c r="CN48" i="18"/>
  <c r="S48" i="23" s="1"/>
  <c r="CZ48" i="18"/>
  <c r="AZ48" i="23" s="1"/>
  <c r="E48" i="37"/>
  <c r="AM78" i="32"/>
  <c r="B64" i="37"/>
  <c r="CT64" i="18"/>
  <c r="CH64" i="18"/>
  <c r="CV72" i="18"/>
  <c r="AV72" i="23" s="1"/>
  <c r="C72" i="37"/>
  <c r="CJ72" i="18"/>
  <c r="O72" i="23" s="1"/>
  <c r="CV84" i="18"/>
  <c r="AV84" i="23" s="1"/>
  <c r="F59" i="37"/>
  <c r="CP59" i="18"/>
  <c r="U59" i="23" s="1"/>
  <c r="DB59" i="18"/>
  <c r="BB59" i="23" s="1"/>
  <c r="CW54" i="18"/>
  <c r="AW54" i="23" s="1"/>
  <c r="CK42" i="18"/>
  <c r="P42" i="23" s="1"/>
  <c r="CW42" i="18"/>
  <c r="AW42" i="23" s="1"/>
  <c r="CQ58" i="18"/>
  <c r="DC58" i="18"/>
  <c r="AN72" i="32"/>
  <c r="E70" i="37"/>
  <c r="CZ70" i="18"/>
  <c r="AZ70" i="23" s="1"/>
  <c r="CN70" i="18"/>
  <c r="S70" i="23" s="1"/>
  <c r="CZ82" i="18"/>
  <c r="AZ82" i="23" s="1"/>
  <c r="D27" i="37"/>
  <c r="CX27" i="18"/>
  <c r="AX27" i="23" s="1"/>
  <c r="CL27" i="18"/>
  <c r="Q27" i="23" s="1"/>
  <c r="CW22" i="21"/>
  <c r="CJ22" i="21"/>
  <c r="CK31" i="18"/>
  <c r="P31" i="23" s="1"/>
  <c r="CW31" i="18"/>
  <c r="AW31" i="23" s="1"/>
  <c r="CP13" i="18"/>
  <c r="U13" i="23" s="1"/>
  <c r="F13" i="37"/>
  <c r="DC29" i="18"/>
  <c r="CQ29" i="18"/>
  <c r="AN43" i="32"/>
  <c r="D41" i="37"/>
  <c r="CX41" i="18"/>
  <c r="AX41" i="23" s="1"/>
  <c r="CL41" i="18"/>
  <c r="Q41" i="23" s="1"/>
  <c r="DB53" i="21"/>
  <c r="CO53" i="21"/>
  <c r="D69" i="37"/>
  <c r="CL69" i="18"/>
  <c r="Q69" i="23" s="1"/>
  <c r="CX69" i="18"/>
  <c r="AX69" i="23" s="1"/>
  <c r="CX81" i="18"/>
  <c r="AX81" i="23" s="1"/>
  <c r="DA35" i="21"/>
  <c r="CN35" i="21"/>
  <c r="CV71" i="21"/>
  <c r="CI71" i="21"/>
  <c r="CV83" i="21"/>
  <c r="CL28" i="18"/>
  <c r="Q28" i="23" s="1"/>
  <c r="CX28" i="18"/>
  <c r="AX28" i="23" s="1"/>
  <c r="CQ44" i="21"/>
  <c r="DD44" i="21"/>
  <c r="CZ52" i="21"/>
  <c r="CM52" i="21"/>
  <c r="CI68" i="18"/>
  <c r="N68" i="23" s="1"/>
  <c r="CU68" i="18"/>
  <c r="AU68" i="23" s="1"/>
  <c r="CU80" i="18"/>
  <c r="AU80" i="23" s="1"/>
  <c r="CU19" i="21"/>
  <c r="CH19" i="21"/>
  <c r="CF19" i="21" a="1"/>
  <c r="CF19" i="21" s="1"/>
  <c r="AM48" i="32"/>
  <c r="B34" i="37"/>
  <c r="CT34" i="18"/>
  <c r="CH34" i="18"/>
  <c r="CU42" i="18"/>
  <c r="AU42" i="23" s="1"/>
  <c r="CI42" i="18"/>
  <c r="N42" i="23" s="1"/>
  <c r="B58" i="37"/>
  <c r="CU58" i="18"/>
  <c r="AU58" i="23" s="1"/>
  <c r="CI58" i="18"/>
  <c r="N58" i="23" s="1"/>
  <c r="DB66" i="18"/>
  <c r="BB66" i="23" s="1"/>
  <c r="CP66" i="18"/>
  <c r="U66" i="23" s="1"/>
  <c r="F66" i="37"/>
  <c r="DB78" i="18"/>
  <c r="BB78" i="23" s="1"/>
  <c r="CK74" i="18"/>
  <c r="P74" i="23" s="1"/>
  <c r="CW74" i="18"/>
  <c r="AW74" i="23" s="1"/>
  <c r="CW86" i="18"/>
  <c r="AW86" i="23" s="1"/>
  <c r="D39" i="37"/>
  <c r="CX39" i="18"/>
  <c r="AX39" i="23" s="1"/>
  <c r="CL39" i="18"/>
  <c r="Q39" i="23" s="1"/>
  <c r="D10" i="37"/>
  <c r="CL10" i="18"/>
  <c r="Q10" i="23" s="1"/>
  <c r="CH26" i="18"/>
  <c r="AM40" i="32"/>
  <c r="CT26" i="18"/>
  <c r="B26" i="37"/>
  <c r="CP51" i="18"/>
  <c r="U51" i="23" s="1"/>
  <c r="F51" i="37"/>
  <c r="DB51" i="18"/>
  <c r="BB51" i="23" s="1"/>
  <c r="CY25" i="21"/>
  <c r="CL25" i="21"/>
  <c r="CU41" i="18"/>
  <c r="AU41" i="23" s="1"/>
  <c r="CI41" i="18"/>
  <c r="N41" i="23" s="1"/>
  <c r="DA49" i="21"/>
  <c r="CN49" i="21"/>
  <c r="E65" i="37"/>
  <c r="CN65" i="18"/>
  <c r="S65" i="23" s="1"/>
  <c r="CZ65" i="18"/>
  <c r="AZ65" i="23" s="1"/>
  <c r="CO77" i="21"/>
  <c r="DB77" i="21"/>
  <c r="DB89" i="21"/>
  <c r="CO78" i="21"/>
  <c r="DC35" i="21"/>
  <c r="CP35" i="21"/>
  <c r="CQ71" i="21"/>
  <c r="DD71" i="21"/>
  <c r="DD83" i="21"/>
  <c r="CP16" i="18"/>
  <c r="U16" i="23" s="1"/>
  <c r="F16" i="37"/>
  <c r="CO24" i="18"/>
  <c r="T24" i="23" s="1"/>
  <c r="DA24" i="18"/>
  <c r="BA24" i="23" s="1"/>
  <c r="CZ40" i="21"/>
  <c r="CM40" i="21"/>
  <c r="CZ52" i="18"/>
  <c r="AZ52" i="23" s="1"/>
  <c r="E52" i="37"/>
  <c r="CN52" i="18"/>
  <c r="S52" i="23" s="1"/>
  <c r="CY68" i="18"/>
  <c r="AY68" i="23" s="1"/>
  <c r="CM68" i="18"/>
  <c r="R68" i="23" s="1"/>
  <c r="CY80" i="18"/>
  <c r="AY80" i="23" s="1"/>
  <c r="CL7" i="21"/>
  <c r="CK19" i="21"/>
  <c r="CX19" i="21"/>
  <c r="DD34" i="21"/>
  <c r="CQ34" i="21"/>
  <c r="CW42" i="21"/>
  <c r="CJ42" i="21"/>
  <c r="AM72" i="32"/>
  <c r="CH58" i="18"/>
  <c r="CT58" i="18"/>
  <c r="CO66" i="21"/>
  <c r="DB66" i="21"/>
  <c r="DB78" i="21"/>
  <c r="E23" i="37"/>
  <c r="CZ23" i="18"/>
  <c r="AZ23" i="23" s="1"/>
  <c r="CN23" i="18"/>
  <c r="S23" i="23" s="1"/>
  <c r="CM26" i="21"/>
  <c r="CZ26" i="21"/>
  <c r="AM45" i="32"/>
  <c r="CT31" i="18"/>
  <c r="B31" i="37"/>
  <c r="CH31" i="18"/>
  <c r="CZ17" i="21"/>
  <c r="CM17" i="21"/>
  <c r="CM25" i="18"/>
  <c r="R25" i="23" s="1"/>
  <c r="CY25" i="18"/>
  <c r="AY25" i="23" s="1"/>
  <c r="CK41" i="21"/>
  <c r="CX41" i="21"/>
  <c r="DB53" i="18"/>
  <c r="BB53" i="23" s="1"/>
  <c r="CP53" i="18"/>
  <c r="U53" i="23" s="1"/>
  <c r="F53" i="37"/>
  <c r="CI65" i="21"/>
  <c r="CV65" i="21"/>
  <c r="DA77" i="21"/>
  <c r="CN78" i="21"/>
  <c r="DA89" i="21"/>
  <c r="CN43" i="21"/>
  <c r="DA43" i="21"/>
  <c r="C71" i="37"/>
  <c r="CJ71" i="18"/>
  <c r="O71" i="23" s="1"/>
  <c r="CV83" i="18"/>
  <c r="AV83" i="23" s="1"/>
  <c r="CK16" i="21"/>
  <c r="CJ28" i="18"/>
  <c r="O28" i="23" s="1"/>
  <c r="C28" i="37"/>
  <c r="CV28" i="18"/>
  <c r="AV28" i="23" s="1"/>
  <c r="B40" i="37"/>
  <c r="CU40" i="18"/>
  <c r="AU40" i="23" s="1"/>
  <c r="CI40" i="18"/>
  <c r="N40" i="23" s="1"/>
  <c r="CX56" i="21"/>
  <c r="CL68" i="21"/>
  <c r="CY68" i="21"/>
  <c r="CY80" i="21"/>
  <c r="CQ7" i="18"/>
  <c r="AN21" i="32"/>
  <c r="F63" i="37"/>
  <c r="AN77" i="32"/>
  <c r="DC63" i="18"/>
  <c r="CQ63" i="18"/>
  <c r="CI14" i="21"/>
  <c r="DC54" i="18"/>
  <c r="CQ54" i="18"/>
  <c r="AN68" i="32"/>
  <c r="CW66" i="21"/>
  <c r="CJ66" i="21"/>
  <c r="CW78" i="21"/>
  <c r="CU27" i="21"/>
  <c r="CH27" i="21"/>
  <c r="CF27" i="21" a="1"/>
  <c r="CF27" i="21" s="1"/>
  <c r="CQ10" i="21"/>
  <c r="DC42" i="21"/>
  <c r="DC30" i="21"/>
  <c r="CP30" i="21"/>
  <c r="CN51" i="21"/>
  <c r="DA51" i="21"/>
  <c r="CN13" i="21"/>
  <c r="CP25" i="21"/>
  <c r="DC25" i="21"/>
  <c r="CF37" i="21" a="1"/>
  <c r="CF37" i="21" s="1"/>
  <c r="CH37" i="21"/>
  <c r="CU37" i="21"/>
  <c r="C53" i="37"/>
  <c r="CV53" i="18"/>
  <c r="AV53" i="23" s="1"/>
  <c r="CJ53" i="18"/>
  <c r="O53" i="23" s="1"/>
  <c r="CW65" i="18"/>
  <c r="AW65" i="23" s="1"/>
  <c r="CK65" i="18"/>
  <c r="P65" i="23" s="1"/>
  <c r="CK73" i="18"/>
  <c r="P73" i="23" s="1"/>
  <c r="CW73" i="18"/>
  <c r="AW73" i="23" s="1"/>
  <c r="CW85" i="18"/>
  <c r="AW85" i="23" s="1"/>
  <c r="CQ43" i="18"/>
  <c r="DC43" i="18"/>
  <c r="AN57" i="32"/>
  <c r="CH72" i="18"/>
  <c r="AM85" i="32"/>
  <c r="CH71" i="18"/>
  <c r="CT71" i="18"/>
  <c r="B71" i="37"/>
  <c r="CT83" i="18"/>
  <c r="CQ16" i="18"/>
  <c r="AN30" i="32"/>
  <c r="CP28" i="18"/>
  <c r="U28" i="23" s="1"/>
  <c r="DB28" i="18"/>
  <c r="BB28" i="23" s="1"/>
  <c r="F28" i="37"/>
  <c r="C40" i="37"/>
  <c r="CJ40" i="18"/>
  <c r="O40" i="23" s="1"/>
  <c r="CV40" i="18"/>
  <c r="AV40" i="23" s="1"/>
  <c r="CL56" i="21"/>
  <c r="CY56" i="21"/>
  <c r="CY64" i="18"/>
  <c r="AY64" i="23" s="1"/>
  <c r="CM64" i="18"/>
  <c r="R64" i="23" s="1"/>
  <c r="E7" i="37"/>
  <c r="CN7" i="18"/>
  <c r="S7" i="23" s="1"/>
  <c r="CQ59" i="18"/>
  <c r="DC59" i="18"/>
  <c r="AN73" i="32"/>
  <c r="C75" i="37"/>
  <c r="CJ75" i="18"/>
  <c r="O75" i="23" s="1"/>
  <c r="CV75" i="18"/>
  <c r="AV75" i="23" s="1"/>
  <c r="CV87" i="18"/>
  <c r="AV87" i="23" s="1"/>
  <c r="CH39" i="18"/>
  <c r="CT38" i="18"/>
  <c r="B38" i="37"/>
  <c r="AM52" i="32"/>
  <c r="CH38" i="18"/>
  <c r="CV50" i="18"/>
  <c r="AV50" i="23" s="1"/>
  <c r="C50" i="37"/>
  <c r="CJ50" i="18"/>
  <c r="O50" i="23" s="1"/>
  <c r="DA62" i="18"/>
  <c r="BA62" i="23" s="1"/>
  <c r="CO62" i="18"/>
  <c r="T62" i="23" s="1"/>
  <c r="DC23" i="21"/>
  <c r="CP23" i="21"/>
  <c r="CN6" i="21"/>
  <c r="CN26" i="21"/>
  <c r="DA26" i="21"/>
  <c r="CI21" i="21"/>
  <c r="CV21" i="21"/>
  <c r="CM29" i="21"/>
  <c r="CZ29" i="21"/>
  <c r="CY45" i="21"/>
  <c r="CL45" i="21"/>
  <c r="CW57" i="21"/>
  <c r="CJ57" i="21"/>
  <c r="CH69" i="21"/>
  <c r="CU69" i="21"/>
  <c r="CF69" i="21" a="1"/>
  <c r="CF69" i="21" s="1"/>
  <c r="CU81" i="21"/>
  <c r="BG107" i="35"/>
  <c r="BF107" i="35"/>
  <c r="AO107" i="35"/>
  <c r="H59" i="20"/>
  <c r="J59" i="20"/>
  <c r="BC52" i="19"/>
  <c r="I41" i="20"/>
  <c r="K41" i="20" s="1"/>
  <c r="AN41" i="20" s="1"/>
  <c r="AR69" i="4"/>
  <c r="B22" i="26"/>
  <c r="AN49" i="4"/>
  <c r="AI22" i="23" s="1"/>
  <c r="AA49" i="4"/>
  <c r="B22" i="23" s="1"/>
  <c r="I12" i="19"/>
  <c r="K12" i="19" s="1"/>
  <c r="AN12" i="19" s="1"/>
  <c r="AQ40" i="4"/>
  <c r="K69" i="26"/>
  <c r="BC28" i="19"/>
  <c r="I39" i="19"/>
  <c r="K39" i="19" s="1"/>
  <c r="AN39" i="19" s="1"/>
  <c r="AQ67" i="4"/>
  <c r="AB43" i="35"/>
  <c r="K62" i="26"/>
  <c r="K49" i="22"/>
  <c r="I49" i="22"/>
  <c r="S49" i="22"/>
  <c r="B18" i="26"/>
  <c r="AN45" i="4"/>
  <c r="AI18" i="23" s="1"/>
  <c r="AA45" i="4"/>
  <c r="B18" i="23" s="1"/>
  <c r="P35" i="20"/>
  <c r="AO35" i="20" s="1"/>
  <c r="B51" i="26"/>
  <c r="AA78" i="4"/>
  <c r="B51" i="23" s="1"/>
  <c r="AN78" i="4"/>
  <c r="AI51" i="23" s="1"/>
  <c r="B33" i="26"/>
  <c r="AA60" i="4"/>
  <c r="B33" i="23" s="1"/>
  <c r="AN60" i="4"/>
  <c r="AI33" i="23" s="1"/>
  <c r="I60" i="22"/>
  <c r="K60" i="22"/>
  <c r="S60" i="22"/>
  <c r="I64" i="19"/>
  <c r="K64" i="19" s="1"/>
  <c r="AN64" i="19" s="1"/>
  <c r="AQ92" i="4"/>
  <c r="BC46" i="19"/>
  <c r="BC47" i="19"/>
  <c r="I78" i="20"/>
  <c r="AR106" i="4"/>
  <c r="I27" i="20"/>
  <c r="AR55" i="4"/>
  <c r="H55" i="20"/>
  <c r="J55" i="20"/>
  <c r="AR86" i="4"/>
  <c r="I58" i="20"/>
  <c r="BB39" i="20"/>
  <c r="I81" i="20"/>
  <c r="AR109" i="4"/>
  <c r="BC78" i="19"/>
  <c r="I40" i="19"/>
  <c r="K40" i="19" s="1"/>
  <c r="AN40" i="19" s="1"/>
  <c r="AQ68" i="4"/>
  <c r="AW104" i="4"/>
  <c r="AV104" i="4"/>
  <c r="U43" i="20"/>
  <c r="AP43" i="20" s="1"/>
  <c r="P28" i="20"/>
  <c r="AO28" i="20" s="1"/>
  <c r="BC32" i="19"/>
  <c r="I15" i="19"/>
  <c r="K15" i="19" s="1"/>
  <c r="AN15" i="19" s="1"/>
  <c r="AQ43" i="4"/>
  <c r="I75" i="20"/>
  <c r="AR103" i="4"/>
  <c r="BD63" i="19"/>
  <c r="BD40" i="19"/>
  <c r="BD56" i="19"/>
  <c r="AV93" i="4"/>
  <c r="AW93" i="4"/>
  <c r="I73" i="22"/>
  <c r="S73" i="22"/>
  <c r="K73" i="22"/>
  <c r="S85" i="22"/>
  <c r="BD67" i="19"/>
  <c r="AB22" i="35"/>
  <c r="I8" i="19"/>
  <c r="K8" i="19" s="1"/>
  <c r="AN8" i="19" s="1"/>
  <c r="AQ36" i="4"/>
  <c r="AJ48" i="20"/>
  <c r="AS48" i="20" s="1"/>
  <c r="AR76" i="4"/>
  <c r="I48" i="20"/>
  <c r="BC64" i="19"/>
  <c r="J35" i="20"/>
  <c r="H35" i="20"/>
  <c r="K75" i="26"/>
  <c r="B19" i="26"/>
  <c r="AN46" i="4"/>
  <c r="AI19" i="23" s="1"/>
  <c r="AA46" i="4"/>
  <c r="B19" i="23" s="1"/>
  <c r="I33" i="22"/>
  <c r="S33" i="22"/>
  <c r="K33" i="22"/>
  <c r="K53" i="22"/>
  <c r="I53" i="22"/>
  <c r="S53" i="22"/>
  <c r="BD36" i="19"/>
  <c r="I9" i="22"/>
  <c r="K9" i="22"/>
  <c r="I25" i="20"/>
  <c r="AR53" i="4"/>
  <c r="BC75" i="19"/>
  <c r="CF67" i="6"/>
  <c r="AB70" i="35"/>
  <c r="H19" i="20"/>
  <c r="J19" i="20"/>
  <c r="I51" i="19"/>
  <c r="K51" i="19" s="1"/>
  <c r="AN51" i="19" s="1"/>
  <c r="AQ79" i="4"/>
  <c r="P16" i="20"/>
  <c r="AO16" i="20" s="1"/>
  <c r="J37" i="20"/>
  <c r="H37" i="20"/>
  <c r="AB53" i="35"/>
  <c r="H77" i="20"/>
  <c r="J77" i="20"/>
  <c r="J69" i="20"/>
  <c r="H69" i="20"/>
  <c r="AV48" i="4"/>
  <c r="U31" i="20"/>
  <c r="AP31" i="20" s="1"/>
  <c r="BC22" i="19"/>
  <c r="K14" i="19"/>
  <c r="AN14" i="19" s="1"/>
  <c r="BA88" i="20"/>
  <c r="BB70" i="20"/>
  <c r="AV83" i="4"/>
  <c r="AW83" i="4"/>
  <c r="BB24" i="20"/>
  <c r="BA64" i="20"/>
  <c r="B7" i="26"/>
  <c r="AA34" i="4"/>
  <c r="B7" i="23" s="1"/>
  <c r="AV90" i="4"/>
  <c r="AW90" i="4"/>
  <c r="U57" i="20"/>
  <c r="AP57" i="20" s="1"/>
  <c r="H74" i="20"/>
  <c r="J74" i="20"/>
  <c r="K74" i="20" s="1"/>
  <c r="AN74" i="20" s="1"/>
  <c r="AV102" i="4"/>
  <c r="AW102" i="4"/>
  <c r="I45" i="20"/>
  <c r="AR73" i="4"/>
  <c r="BC17" i="19"/>
  <c r="I26" i="19"/>
  <c r="K26" i="19" s="1"/>
  <c r="AN26" i="19" s="1"/>
  <c r="AQ54" i="4"/>
  <c r="BA69" i="20"/>
  <c r="B37" i="26"/>
  <c r="AN64" i="4"/>
  <c r="AI37" i="23" s="1"/>
  <c r="AA64" i="4"/>
  <c r="B37" i="23" s="1"/>
  <c r="U18" i="20"/>
  <c r="AP18" i="20" s="1"/>
  <c r="U28" i="20"/>
  <c r="AP28" i="20" s="1"/>
  <c r="BA54" i="20"/>
  <c r="K42" i="19"/>
  <c r="AN42" i="19" s="1"/>
  <c r="I70" i="22"/>
  <c r="K70" i="22"/>
  <c r="S70" i="22"/>
  <c r="S82" i="22"/>
  <c r="AB11" i="35"/>
  <c r="J47" i="20"/>
  <c r="AZ47" i="20" s="1"/>
  <c r="H47" i="20"/>
  <c r="AV87" i="4"/>
  <c r="AW87" i="4"/>
  <c r="BB72" i="20"/>
  <c r="BB38" i="20"/>
  <c r="I13" i="19"/>
  <c r="K13" i="19" s="1"/>
  <c r="AN13" i="19" s="1"/>
  <c r="AQ41" i="4"/>
  <c r="B38" i="26"/>
  <c r="AA65" i="4"/>
  <c r="B38" i="23" s="1"/>
  <c r="AN65" i="4"/>
  <c r="AI38" i="23" s="1"/>
  <c r="I38" i="19"/>
  <c r="K38" i="19" s="1"/>
  <c r="AN38" i="19" s="1"/>
  <c r="AQ66" i="4"/>
  <c r="BD50" i="19"/>
  <c r="BC71" i="19"/>
  <c r="B57" i="26"/>
  <c r="AA84" i="4"/>
  <c r="B57" i="23" s="1"/>
  <c r="AN84" i="4"/>
  <c r="AI57" i="23" s="1"/>
  <c r="CO47" i="21"/>
  <c r="DB47" i="21"/>
  <c r="DA71" i="18"/>
  <c r="BA71" i="23" s="1"/>
  <c r="CO71" i="18"/>
  <c r="T71" i="23" s="1"/>
  <c r="DA83" i="18"/>
  <c r="BA83" i="23" s="1"/>
  <c r="CV20" i="21"/>
  <c r="CI20" i="21"/>
  <c r="CW32" i="18"/>
  <c r="AW32" i="23" s="1"/>
  <c r="CK32" i="18"/>
  <c r="P32" i="23" s="1"/>
  <c r="CU44" i="18"/>
  <c r="AU44" i="23" s="1"/>
  <c r="CI44" i="18"/>
  <c r="N44" i="23" s="1"/>
  <c r="CQ60" i="21"/>
  <c r="DD60" i="21"/>
  <c r="CH68" i="21"/>
  <c r="CF68" i="21" a="1"/>
  <c r="CF68" i="21" s="1"/>
  <c r="CU68" i="21"/>
  <c r="CU80" i="21"/>
  <c r="CQ55" i="21"/>
  <c r="DD55" i="21"/>
  <c r="CO63" i="21"/>
  <c r="DB63" i="21"/>
  <c r="CM34" i="18"/>
  <c r="R34" i="23" s="1"/>
  <c r="CY34" i="18"/>
  <c r="AY34" i="23" s="1"/>
  <c r="CU50" i="18"/>
  <c r="AU50" i="23" s="1"/>
  <c r="CI50" i="18"/>
  <c r="N50" i="23" s="1"/>
  <c r="CY58" i="21"/>
  <c r="CL58" i="21"/>
  <c r="CO74" i="21"/>
  <c r="DB74" i="21"/>
  <c r="DB86" i="21"/>
  <c r="CO27" i="18"/>
  <c r="T27" i="23" s="1"/>
  <c r="CO26" i="18"/>
  <c r="T26" i="23" s="1"/>
  <c r="DA26" i="18"/>
  <c r="BA26" i="23" s="1"/>
  <c r="CT17" i="18"/>
  <c r="AM31" i="32"/>
  <c r="CH17" i="18"/>
  <c r="B17" i="37"/>
  <c r="CJ30" i="21"/>
  <c r="CW29" i="21"/>
  <c r="CJ29" i="21"/>
  <c r="DB41" i="21"/>
  <c r="CO41" i="21"/>
  <c r="CO58" i="21"/>
  <c r="CO57" i="21"/>
  <c r="DB57" i="21"/>
  <c r="CM65" i="18"/>
  <c r="R65" i="23" s="1"/>
  <c r="CY65" i="18"/>
  <c r="AY65" i="23" s="1"/>
  <c r="CN11" i="18"/>
  <c r="S11" i="23" s="1"/>
  <c r="E11" i="37"/>
  <c r="CJ36" i="21"/>
  <c r="CJ35" i="21"/>
  <c r="CW35" i="21"/>
  <c r="F71" i="37"/>
  <c r="CP71" i="18"/>
  <c r="U71" i="23" s="1"/>
  <c r="DB71" i="18"/>
  <c r="BB71" i="23" s="1"/>
  <c r="DB83" i="18"/>
  <c r="BB83" i="23" s="1"/>
  <c r="E28" i="37"/>
  <c r="CZ28" i="18"/>
  <c r="AZ28" i="23" s="1"/>
  <c r="CN28" i="18"/>
  <c r="S28" i="23" s="1"/>
  <c r="CH40" i="18"/>
  <c r="AM54" i="32"/>
  <c r="CT40" i="18"/>
  <c r="AN66" i="32"/>
  <c r="CQ52" i="18"/>
  <c r="DC52" i="18"/>
  <c r="CL64" i="21"/>
  <c r="CY64" i="21"/>
  <c r="CQ76" i="18"/>
  <c r="AN90" i="32"/>
  <c r="DC76" i="18"/>
  <c r="DC88" i="18"/>
  <c r="B63" i="37"/>
  <c r="CU63" i="18"/>
  <c r="AU63" i="23" s="1"/>
  <c r="CI63" i="18"/>
  <c r="N63" i="23" s="1"/>
  <c r="D46" i="37"/>
  <c r="CX46" i="18"/>
  <c r="AX46" i="23" s="1"/>
  <c r="CL46" i="18"/>
  <c r="Q46" i="23" s="1"/>
  <c r="CP74" i="18"/>
  <c r="U74" i="23" s="1"/>
  <c r="DB74" i="18"/>
  <c r="BB74" i="23" s="1"/>
  <c r="F74" i="37"/>
  <c r="DB86" i="18"/>
  <c r="BB86" i="23" s="1"/>
  <c r="AM20" i="32"/>
  <c r="B6" i="37"/>
  <c r="CH6" i="18"/>
  <c r="CW22" i="18"/>
  <c r="AW22" i="23" s="1"/>
  <c r="CK22" i="18"/>
  <c r="P22" i="23" s="1"/>
  <c r="CM31" i="21"/>
  <c r="CZ31" i="21"/>
  <c r="AM39" i="32"/>
  <c r="B25" i="37"/>
  <c r="CT25" i="18"/>
  <c r="CH25" i="18"/>
  <c r="DC37" i="18"/>
  <c r="AN51" i="32"/>
  <c r="CQ37" i="18"/>
  <c r="CY49" i="18"/>
  <c r="AY49" i="23" s="1"/>
  <c r="CM49" i="18"/>
  <c r="R49" i="23" s="1"/>
  <c r="AM75" i="32"/>
  <c r="B61" i="37"/>
  <c r="CT61" i="18"/>
  <c r="CH61" i="18"/>
  <c r="CN73" i="18"/>
  <c r="S73" i="23" s="1"/>
  <c r="E73" i="37"/>
  <c r="CZ73" i="18"/>
  <c r="AZ73" i="23" s="1"/>
  <c r="CZ85" i="18"/>
  <c r="AZ85" i="23" s="1"/>
  <c r="CJ15" i="21"/>
  <c r="CL47" i="21"/>
  <c r="CY47" i="21"/>
  <c r="CI12" i="21"/>
  <c r="DC24" i="18"/>
  <c r="AN38" i="32"/>
  <c r="CQ24" i="18"/>
  <c r="CN40" i="21"/>
  <c r="DA40" i="21"/>
  <c r="CO48" i="21"/>
  <c r="DB48" i="21"/>
  <c r="CI64" i="18"/>
  <c r="N64" i="23" s="1"/>
  <c r="CU64" i="18"/>
  <c r="AU64" i="23" s="1"/>
  <c r="DA88" i="18"/>
  <c r="BA88" i="23" s="1"/>
  <c r="CO76" i="18"/>
  <c r="T76" i="23" s="1"/>
  <c r="DA76" i="18"/>
  <c r="BA76" i="23" s="1"/>
  <c r="CF59" i="21" a="1"/>
  <c r="CF59" i="21" s="1"/>
  <c r="CU59" i="21"/>
  <c r="CH59" i="21"/>
  <c r="CQ14" i="21"/>
  <c r="DD42" i="21"/>
  <c r="CQ42" i="21"/>
  <c r="E58" i="37"/>
  <c r="CN58" i="18"/>
  <c r="S58" i="23" s="1"/>
  <c r="CQ74" i="21"/>
  <c r="DD74" i="21"/>
  <c r="DD86" i="21"/>
  <c r="CL6" i="21"/>
  <c r="CN18" i="18"/>
  <c r="S18" i="23" s="1"/>
  <c r="E18" i="37"/>
  <c r="CZ18" i="18"/>
  <c r="AZ18" i="23" s="1"/>
  <c r="CQ31" i="21"/>
  <c r="DD31" i="21"/>
  <c r="D9" i="37"/>
  <c r="CL9" i="18"/>
  <c r="Q9" i="23" s="1"/>
  <c r="C25" i="37"/>
  <c r="CJ25" i="18"/>
  <c r="O25" i="23" s="1"/>
  <c r="CV25" i="18"/>
  <c r="AV25" i="23" s="1"/>
  <c r="CX37" i="18"/>
  <c r="AX37" i="23" s="1"/>
  <c r="CL37" i="18"/>
  <c r="Q37" i="23" s="1"/>
  <c r="CP49" i="21"/>
  <c r="DC49" i="21"/>
  <c r="CW65" i="21"/>
  <c r="CJ65" i="21"/>
  <c r="B77" i="37"/>
  <c r="AM91" i="32"/>
  <c r="CH77" i="18"/>
  <c r="CT77" i="18"/>
  <c r="CT89" i="18"/>
  <c r="CH78" i="18"/>
  <c r="DA43" i="18"/>
  <c r="BA43" i="23" s="1"/>
  <c r="CO43" i="18"/>
  <c r="T43" i="23" s="1"/>
  <c r="E47" i="37"/>
  <c r="CN47" i="18"/>
  <c r="S47" i="23" s="1"/>
  <c r="CZ47" i="18"/>
  <c r="AZ47" i="23" s="1"/>
  <c r="CQ28" i="18"/>
  <c r="AN42" i="32"/>
  <c r="DC28" i="18"/>
  <c r="DA44" i="21"/>
  <c r="CN44" i="21"/>
  <c r="DA52" i="18"/>
  <c r="BA52" i="23" s="1"/>
  <c r="CO52" i="18"/>
  <c r="T52" i="23" s="1"/>
  <c r="CW68" i="18"/>
  <c r="AW68" i="23" s="1"/>
  <c r="CK68" i="18"/>
  <c r="P68" i="23" s="1"/>
  <c r="CW80" i="18"/>
  <c r="AW80" i="23" s="1"/>
  <c r="CH76" i="21"/>
  <c r="CF76" i="21" a="1"/>
  <c r="CF76" i="21" s="1"/>
  <c r="CU76" i="21"/>
  <c r="CU88" i="21"/>
  <c r="CZ63" i="21"/>
  <c r="CM63" i="21"/>
  <c r="DA34" i="21"/>
  <c r="CN34" i="21"/>
  <c r="CX46" i="21"/>
  <c r="CK46" i="21"/>
  <c r="F58" i="37"/>
  <c r="DB58" i="18"/>
  <c r="BB58" i="23" s="1"/>
  <c r="CP58" i="18"/>
  <c r="U58" i="23" s="1"/>
  <c r="CV74" i="21"/>
  <c r="CI74" i="21"/>
  <c r="CV86" i="21"/>
  <c r="E39" i="37"/>
  <c r="CZ39" i="18"/>
  <c r="AZ39" i="23" s="1"/>
  <c r="CN39" i="18"/>
  <c r="S39" i="23" s="1"/>
  <c r="CK10" i="18"/>
  <c r="P10" i="23" s="1"/>
  <c r="F22" i="37"/>
  <c r="CP22" i="18"/>
  <c r="U22" i="23" s="1"/>
  <c r="DB22" i="18"/>
  <c r="BB22" i="23" s="1"/>
  <c r="CO51" i="21"/>
  <c r="DB51" i="21"/>
  <c r="CX17" i="18"/>
  <c r="AX17" i="23" s="1"/>
  <c r="D17" i="37"/>
  <c r="CL17" i="18"/>
  <c r="Q17" i="23" s="1"/>
  <c r="CX33" i="21"/>
  <c r="CK33" i="21"/>
  <c r="CO45" i="18"/>
  <c r="T45" i="23" s="1"/>
  <c r="DA45" i="18"/>
  <c r="BA45" i="23" s="1"/>
  <c r="CX57" i="21"/>
  <c r="CK57" i="21"/>
  <c r="CU73" i="21"/>
  <c r="CF73" i="21" a="1"/>
  <c r="CF73" i="21" s="1"/>
  <c r="CH73" i="21"/>
  <c r="CU85" i="21"/>
  <c r="CN15" i="21"/>
  <c r="DC47" i="21"/>
  <c r="CP47" i="21"/>
  <c r="CP8" i="21"/>
  <c r="E20" i="37"/>
  <c r="DA20" i="18"/>
  <c r="BA20" i="23" s="1"/>
  <c r="CO20" i="18"/>
  <c r="T20" i="23" s="1"/>
  <c r="DD32" i="21"/>
  <c r="CQ32" i="21"/>
  <c r="CI48" i="21"/>
  <c r="CV48" i="21"/>
  <c r="CM57" i="21"/>
  <c r="CM56" i="21"/>
  <c r="CZ56" i="21"/>
  <c r="CP68" i="18"/>
  <c r="U68" i="23" s="1"/>
  <c r="F68" i="37"/>
  <c r="DB80" i="18"/>
  <c r="BB80" i="23" s="1"/>
  <c r="CX55" i="18"/>
  <c r="AX55" i="23" s="1"/>
  <c r="CL55" i="18"/>
  <c r="Q55" i="23" s="1"/>
  <c r="D55" i="37"/>
  <c r="DD19" i="21"/>
  <c r="CQ19" i="21"/>
  <c r="CL34" i="18"/>
  <c r="Q34" i="23" s="1"/>
  <c r="CX34" i="18"/>
  <c r="AX34" i="23" s="1"/>
  <c r="D34" i="37"/>
  <c r="F46" i="37"/>
  <c r="DB46" i="18"/>
  <c r="BB46" i="23" s="1"/>
  <c r="CP46" i="18"/>
  <c r="U46" i="23" s="1"/>
  <c r="C58" i="37"/>
  <c r="CJ58" i="18"/>
  <c r="O58" i="23" s="1"/>
  <c r="CV58" i="18"/>
  <c r="AV58" i="23" s="1"/>
  <c r="CO70" i="18"/>
  <c r="T70" i="23" s="1"/>
  <c r="DA70" i="18"/>
  <c r="BA70" i="23" s="1"/>
  <c r="DA82" i="18"/>
  <c r="BA82" i="23" s="1"/>
  <c r="DB23" i="21"/>
  <c r="CO23" i="21"/>
  <c r="CY39" i="18"/>
  <c r="AY39" i="23" s="1"/>
  <c r="CM39" i="18"/>
  <c r="R39" i="23" s="1"/>
  <c r="AN32" i="32"/>
  <c r="CQ18" i="18"/>
  <c r="DC18" i="18"/>
  <c r="DB26" i="18"/>
  <c r="BB26" i="23" s="1"/>
  <c r="F26" i="37"/>
  <c r="CP26" i="18"/>
  <c r="U26" i="23" s="1"/>
  <c r="AM74" i="32"/>
  <c r="B5" i="37"/>
  <c r="AM123" i="32"/>
  <c r="AM122" i="32"/>
  <c r="AM121" i="32"/>
  <c r="AM120" i="32"/>
  <c r="AM119" i="32"/>
  <c r="AM117" i="32"/>
  <c r="AM116" i="32"/>
  <c r="AM118" i="32"/>
  <c r="AM113" i="32"/>
  <c r="AM114" i="32"/>
  <c r="AM115" i="32"/>
  <c r="AM111" i="32"/>
  <c r="AM110" i="32"/>
  <c r="AM112" i="32"/>
  <c r="AM109" i="32"/>
  <c r="AM108" i="32"/>
  <c r="AM107" i="32"/>
  <c r="AM106" i="32"/>
  <c r="AM105" i="32"/>
  <c r="AM93" i="32"/>
  <c r="AM100" i="32"/>
  <c r="AM101" i="32"/>
  <c r="AM92" i="32"/>
  <c r="AM98" i="32"/>
  <c r="AM104" i="32"/>
  <c r="AM97" i="32"/>
  <c r="AM102" i="32"/>
  <c r="AM103" i="32"/>
  <c r="AM94" i="32"/>
  <c r="AM96" i="32"/>
  <c r="AM99" i="32"/>
  <c r="AM95" i="32"/>
  <c r="DA17" i="18"/>
  <c r="BA17" i="23" s="1"/>
  <c r="CL29" i="21"/>
  <c r="CY29" i="21"/>
  <c r="CU45" i="21"/>
  <c r="CF45" i="21" a="1"/>
  <c r="CF45" i="21" s="1"/>
  <c r="CH45" i="21"/>
  <c r="CQ53" i="21"/>
  <c r="DD53" i="21"/>
  <c r="DD69" i="21"/>
  <c r="CQ69" i="21"/>
  <c r="DD81" i="21"/>
  <c r="CJ11" i="21"/>
  <c r="DD35" i="21"/>
  <c r="CQ35" i="21"/>
  <c r="CM8" i="21"/>
  <c r="CW20" i="21"/>
  <c r="CJ20" i="21"/>
  <c r="CZ28" i="21"/>
  <c r="CM28" i="21"/>
  <c r="C44" i="37"/>
  <c r="CJ44" i="18"/>
  <c r="O44" i="23" s="1"/>
  <c r="CV44" i="18"/>
  <c r="AV44" i="23" s="1"/>
  <c r="C56" i="37"/>
  <c r="CV56" i="18"/>
  <c r="AV56" i="23" s="1"/>
  <c r="CJ56" i="18"/>
  <c r="O56" i="23" s="1"/>
  <c r="CX72" i="21"/>
  <c r="CK72" i="21"/>
  <c r="CX84" i="21"/>
  <c r="DB55" i="21"/>
  <c r="CO55" i="21"/>
  <c r="CM19" i="21"/>
  <c r="CZ19" i="21"/>
  <c r="CY38" i="18"/>
  <c r="AY38" i="23" s="1"/>
  <c r="CM38" i="18"/>
  <c r="R38" i="23" s="1"/>
  <c r="DB46" i="21"/>
  <c r="CO46" i="21"/>
  <c r="CK62" i="18"/>
  <c r="P62" i="23" s="1"/>
  <c r="CW62" i="18"/>
  <c r="AW62" i="23" s="1"/>
  <c r="DC70" i="18"/>
  <c r="AN84" i="32"/>
  <c r="DC82" i="18"/>
  <c r="CV23" i="21"/>
  <c r="CI23" i="21"/>
  <c r="CP10" i="18"/>
  <c r="U10" i="23" s="1"/>
  <c r="F10" i="37"/>
  <c r="CV26" i="18"/>
  <c r="AV26" i="23" s="1"/>
  <c r="C26" i="37"/>
  <c r="CJ26" i="18"/>
  <c r="O26" i="23" s="1"/>
  <c r="CX51" i="21"/>
  <c r="CK51" i="21"/>
  <c r="E17" i="37"/>
  <c r="CZ17" i="18"/>
  <c r="AZ17" i="23" s="1"/>
  <c r="CN17" i="18"/>
  <c r="S17" i="23" s="1"/>
  <c r="E29" i="37"/>
  <c r="CZ29" i="18"/>
  <c r="AZ29" i="23" s="1"/>
  <c r="CN29" i="18"/>
  <c r="S29" i="23" s="1"/>
  <c r="CZ45" i="18"/>
  <c r="AZ45" i="23" s="1"/>
  <c r="E45" i="37"/>
  <c r="DA53" i="21"/>
  <c r="CN53" i="21"/>
  <c r="CN69" i="18"/>
  <c r="S69" i="23" s="1"/>
  <c r="E69" i="37"/>
  <c r="CZ81" i="18"/>
  <c r="AZ81" i="23" s="1"/>
  <c r="CX77" i="21"/>
  <c r="CK77" i="21"/>
  <c r="CK78" i="21"/>
  <c r="CX89" i="21"/>
  <c r="CL35" i="18"/>
  <c r="Q35" i="23" s="1"/>
  <c r="D35" i="37"/>
  <c r="CJ8" i="18"/>
  <c r="O8" i="23" s="1"/>
  <c r="CL20" i="21"/>
  <c r="CY20" i="21"/>
  <c r="CV28" i="21"/>
  <c r="CI28" i="21"/>
  <c r="DB44" i="18"/>
  <c r="BB44" i="23" s="1"/>
  <c r="CP44" i="18"/>
  <c r="U44" i="23" s="1"/>
  <c r="F44" i="37"/>
  <c r="B56" i="37"/>
  <c r="CT56" i="18"/>
  <c r="CH56" i="18"/>
  <c r="AM70" i="32"/>
  <c r="DD72" i="21"/>
  <c r="CQ72" i="21"/>
  <c r="DD84" i="21"/>
  <c r="F55" i="37"/>
  <c r="CP55" i="18"/>
  <c r="U55" i="23" s="1"/>
  <c r="DB55" i="18"/>
  <c r="BB55" i="23" s="1"/>
  <c r="CY19" i="21"/>
  <c r="CL19" i="21"/>
  <c r="CX34" i="21"/>
  <c r="CK34" i="21"/>
  <c r="CH46" i="18"/>
  <c r="AM60" i="32"/>
  <c r="B46" i="37"/>
  <c r="CT46" i="18"/>
  <c r="CX58" i="21"/>
  <c r="CK58" i="21"/>
  <c r="CJ70" i="18"/>
  <c r="O70" i="23" s="1"/>
  <c r="CV70" i="18"/>
  <c r="AV70" i="23" s="1"/>
  <c r="CV82" i="18"/>
  <c r="AV82" i="23" s="1"/>
  <c r="CJ27" i="18"/>
  <c r="O27" i="23" s="1"/>
  <c r="CV27" i="18"/>
  <c r="AV27" i="23" s="1"/>
  <c r="CL18" i="21"/>
  <c r="CY18" i="21"/>
  <c r="CH30" i="21"/>
  <c r="CF30" i="21" a="1"/>
  <c r="CF30" i="21" s="1"/>
  <c r="CU30" i="21"/>
  <c r="CK17" i="18"/>
  <c r="P17" i="23" s="1"/>
  <c r="CW17" i="18"/>
  <c r="AW17" i="23" s="1"/>
  <c r="CO25" i="18"/>
  <c r="T25" i="23" s="1"/>
  <c r="DA25" i="18"/>
  <c r="BA25" i="23" s="1"/>
  <c r="CQ41" i="18"/>
  <c r="DC41" i="18"/>
  <c r="AN55" i="32"/>
  <c r="CK53" i="21"/>
  <c r="CX53" i="21"/>
  <c r="DA69" i="18"/>
  <c r="BA69" i="23" s="1"/>
  <c r="CO69" i="18"/>
  <c r="T69" i="23" s="1"/>
  <c r="DA81" i="18"/>
  <c r="BA81" i="23" s="1"/>
  <c r="DD77" i="21"/>
  <c r="CQ77" i="21"/>
  <c r="DD89" i="21"/>
  <c r="CQ78" i="21"/>
  <c r="CO35" i="18"/>
  <c r="T35" i="23" s="1"/>
  <c r="CL8" i="21"/>
  <c r="CN20" i="21"/>
  <c r="DA20" i="21"/>
  <c r="CH32" i="21"/>
  <c r="CF32" i="21" a="1"/>
  <c r="CF32" i="21" s="1"/>
  <c r="CH44" i="21"/>
  <c r="CU44" i="21"/>
  <c r="CF44" i="21" a="1"/>
  <c r="CF44" i="21" s="1"/>
  <c r="CU56" i="18"/>
  <c r="AU56" i="23" s="1"/>
  <c r="CI56" i="18"/>
  <c r="N56" i="23" s="1"/>
  <c r="CO68" i="21"/>
  <c r="DB68" i="21"/>
  <c r="DB80" i="21"/>
  <c r="CQ59" i="21"/>
  <c r="DD59" i="21"/>
  <c r="CW75" i="21"/>
  <c r="CJ75" i="21"/>
  <c r="CW87" i="21"/>
  <c r="CH38" i="21"/>
  <c r="CF38" i="21" a="1"/>
  <c r="CF38" i="21" s="1"/>
  <c r="CU38" i="21"/>
  <c r="CJ50" i="21"/>
  <c r="CW50" i="21"/>
  <c r="CO62" i="21"/>
  <c r="DB62" i="21"/>
  <c r="F23" i="37"/>
  <c r="DB23" i="18"/>
  <c r="BB23" i="23" s="1"/>
  <c r="CP23" i="18"/>
  <c r="U23" i="23" s="1"/>
  <c r="E6" i="37"/>
  <c r="CN6" i="18"/>
  <c r="S6" i="23" s="1"/>
  <c r="CN26" i="18"/>
  <c r="S26" i="23" s="1"/>
  <c r="CZ26" i="18"/>
  <c r="AZ26" i="23" s="1"/>
  <c r="E26" i="37"/>
  <c r="CI21" i="18"/>
  <c r="N21" i="23" s="1"/>
  <c r="CU21" i="18"/>
  <c r="AU21" i="23" s="1"/>
  <c r="CY29" i="18"/>
  <c r="AY29" i="23" s="1"/>
  <c r="CM29" i="18"/>
  <c r="R29" i="23" s="1"/>
  <c r="D45" i="37"/>
  <c r="CL45" i="18"/>
  <c r="Q45" i="23" s="1"/>
  <c r="CX45" i="18"/>
  <c r="AX45" i="23" s="1"/>
  <c r="C57" i="37"/>
  <c r="CJ57" i="18"/>
  <c r="O57" i="23" s="1"/>
  <c r="CV57" i="18"/>
  <c r="AV57" i="23" s="1"/>
  <c r="B69" i="37"/>
  <c r="AM83" i="32"/>
  <c r="CT69" i="18"/>
  <c r="CH69" i="18"/>
  <c r="CT81" i="18"/>
  <c r="I41" i="19"/>
  <c r="K41" i="19" s="1"/>
  <c r="AN41" i="19" s="1"/>
  <c r="AQ69" i="4"/>
  <c r="H49" i="20"/>
  <c r="J49" i="20"/>
  <c r="J38" i="20"/>
  <c r="H38" i="20"/>
  <c r="I21" i="20"/>
  <c r="AZ21" i="20" s="1"/>
  <c r="AR49" i="4"/>
  <c r="I20" i="22"/>
  <c r="S20" i="22"/>
  <c r="K20" i="22"/>
  <c r="J48" i="20"/>
  <c r="H48" i="20"/>
  <c r="AV67" i="4"/>
  <c r="I17" i="19"/>
  <c r="K17" i="19" s="1"/>
  <c r="AN17" i="19" s="1"/>
  <c r="AQ45" i="4"/>
  <c r="I50" i="22"/>
  <c r="S50" i="22"/>
  <c r="K50" i="22"/>
  <c r="I32" i="20"/>
  <c r="AR60" i="4"/>
  <c r="B61" i="26"/>
  <c r="AN88" i="4"/>
  <c r="AI61" i="23" s="1"/>
  <c r="AA88" i="4"/>
  <c r="B61" i="23" s="1"/>
  <c r="AW92" i="4"/>
  <c r="BC77" i="19"/>
  <c r="BC54" i="19"/>
  <c r="S66" i="22"/>
  <c r="K66" i="22"/>
  <c r="I66" i="22"/>
  <c r="S78" i="22"/>
  <c r="I27" i="22"/>
  <c r="K27" i="22"/>
  <c r="S27" i="22"/>
  <c r="BC29" i="19"/>
  <c r="I58" i="19"/>
  <c r="K58" i="19" s="1"/>
  <c r="AN58" i="19" s="1"/>
  <c r="AQ86" i="4"/>
  <c r="U34" i="20"/>
  <c r="AP34" i="20" s="1"/>
  <c r="BD28" i="19"/>
  <c r="I69" i="20"/>
  <c r="AR97" i="4"/>
  <c r="BA21" i="20"/>
  <c r="BB60" i="20"/>
  <c r="J26" i="20"/>
  <c r="H26" i="20"/>
  <c r="I28" i="19"/>
  <c r="K28" i="19" s="1"/>
  <c r="AN28" i="19" s="1"/>
  <c r="AQ56" i="4"/>
  <c r="I40" i="22"/>
  <c r="K40" i="22"/>
  <c r="S40" i="22"/>
  <c r="B77" i="26"/>
  <c r="AN104" i="4"/>
  <c r="AI77" i="23" s="1"/>
  <c r="AA104" i="4"/>
  <c r="B77" i="23" s="1"/>
  <c r="AN116" i="4"/>
  <c r="AI89" i="23" s="1"/>
  <c r="AA105" i="4"/>
  <c r="B78" i="23" s="1"/>
  <c r="I15" i="22"/>
  <c r="K15" i="22"/>
  <c r="I75" i="19"/>
  <c r="K75" i="19" s="1"/>
  <c r="AN75" i="19" s="1"/>
  <c r="AQ103" i="4"/>
  <c r="P26" i="20"/>
  <c r="AO26" i="20" s="1"/>
  <c r="BC69" i="19"/>
  <c r="BC23" i="19"/>
  <c r="BD77" i="19"/>
  <c r="BD25" i="19"/>
  <c r="AV56" i="4"/>
  <c r="I48" i="19"/>
  <c r="K48" i="19" s="1"/>
  <c r="AN48" i="19" s="1"/>
  <c r="AQ76" i="4"/>
  <c r="BC19" i="19"/>
  <c r="I11" i="22"/>
  <c r="K11" i="22"/>
  <c r="I18" i="22"/>
  <c r="K18" i="22"/>
  <c r="S18" i="22"/>
  <c r="I33" i="20"/>
  <c r="AR61" i="4"/>
  <c r="I53" i="19"/>
  <c r="AQ81" i="4"/>
  <c r="H61" i="20"/>
  <c r="J61" i="20"/>
  <c r="BB30" i="20"/>
  <c r="U30" i="20"/>
  <c r="AP30" i="20" s="1"/>
  <c r="AV53" i="4"/>
  <c r="I44" i="19"/>
  <c r="K44" i="19" s="1"/>
  <c r="AN44" i="19" s="1"/>
  <c r="AQ72" i="4"/>
  <c r="BD72" i="19"/>
  <c r="BC79" i="19"/>
  <c r="BC55" i="19"/>
  <c r="J34" i="20"/>
  <c r="H34" i="20"/>
  <c r="J78" i="20"/>
  <c r="H78" i="20"/>
  <c r="J82" i="20"/>
  <c r="H82" i="20"/>
  <c r="I51" i="22"/>
  <c r="S51" i="22"/>
  <c r="K51" i="22"/>
  <c r="BB16" i="20"/>
  <c r="BD85" i="19"/>
  <c r="P71" i="20"/>
  <c r="AO71" i="20" s="1"/>
  <c r="BB65" i="20"/>
  <c r="J33" i="20"/>
  <c r="H33" i="20"/>
  <c r="AV97" i="4"/>
  <c r="BC86" i="19"/>
  <c r="J20" i="20"/>
  <c r="H20" i="20"/>
  <c r="P72" i="20"/>
  <c r="AO72" i="20" s="1"/>
  <c r="BD26" i="19"/>
  <c r="K56" i="26"/>
  <c r="BB56" i="20"/>
  <c r="BB81" i="20"/>
  <c r="AB35" i="35"/>
  <c r="AV34" i="4"/>
  <c r="J62" i="20"/>
  <c r="H62" i="20"/>
  <c r="BC58" i="19"/>
  <c r="S45" i="22"/>
  <c r="I45" i="22"/>
  <c r="K45" i="22"/>
  <c r="AJ61" i="20"/>
  <c r="AS61" i="20" s="1"/>
  <c r="I61" i="20"/>
  <c r="AR89" i="4"/>
  <c r="U25" i="20"/>
  <c r="AP25" i="20" s="1"/>
  <c r="B23" i="26"/>
  <c r="AN50" i="4"/>
  <c r="AI23" i="23" s="1"/>
  <c r="AA50" i="4"/>
  <c r="B23" i="23" s="1"/>
  <c r="I26" i="20"/>
  <c r="AR54" i="4"/>
  <c r="I29" i="19"/>
  <c r="K29" i="19" s="1"/>
  <c r="AN29" i="19" s="1"/>
  <c r="AQ57" i="4"/>
  <c r="I36" i="19"/>
  <c r="K36" i="19" s="1"/>
  <c r="AN36" i="19" s="1"/>
  <c r="AQ64" i="4"/>
  <c r="BA74" i="20"/>
  <c r="BC30" i="19"/>
  <c r="B71" i="26"/>
  <c r="AN98" i="4"/>
  <c r="AI71" i="23" s="1"/>
  <c r="AA98" i="4"/>
  <c r="B71" i="23" s="1"/>
  <c r="AN110" i="4"/>
  <c r="AI83" i="23" s="1"/>
  <c r="K47" i="19"/>
  <c r="AN47" i="19" s="1"/>
  <c r="AB71" i="35"/>
  <c r="BD62" i="19"/>
  <c r="L109" i="26"/>
  <c r="L55" i="26"/>
  <c r="L108" i="26"/>
  <c r="L107" i="26"/>
  <c r="L104" i="26"/>
  <c r="L106" i="26"/>
  <c r="L105" i="26"/>
  <c r="L103" i="26"/>
  <c r="L102" i="26"/>
  <c r="L100" i="26"/>
  <c r="L101" i="26"/>
  <c r="L99" i="26"/>
  <c r="L98" i="26"/>
  <c r="L97" i="26"/>
  <c r="L96" i="26"/>
  <c r="L95" i="26"/>
  <c r="L90" i="26"/>
  <c r="L93" i="26"/>
  <c r="L91" i="26"/>
  <c r="L94" i="26"/>
  <c r="L92" i="26"/>
  <c r="L85" i="26"/>
  <c r="L82" i="26"/>
  <c r="L79" i="26"/>
  <c r="L84" i="26"/>
  <c r="L89" i="26"/>
  <c r="L81" i="26"/>
  <c r="L80" i="26"/>
  <c r="L88" i="26"/>
  <c r="L87" i="26"/>
  <c r="L86" i="26"/>
  <c r="L83" i="26"/>
  <c r="L78" i="26"/>
  <c r="AV41" i="4"/>
  <c r="I37" i="22"/>
  <c r="K37" i="22"/>
  <c r="S37" i="22"/>
  <c r="H45" i="20"/>
  <c r="J45" i="20"/>
  <c r="BB35" i="20"/>
  <c r="I38" i="20"/>
  <c r="AR66" i="4"/>
  <c r="BA83" i="20"/>
  <c r="AB32" i="35"/>
  <c r="S56" i="22"/>
  <c r="I56" i="22"/>
  <c r="K56" i="22"/>
  <c r="I80" i="20"/>
  <c r="AR108" i="4"/>
  <c r="BA87" i="20"/>
  <c r="B11" i="37"/>
  <c r="CI11" i="18"/>
  <c r="N11" i="23" s="1"/>
  <c r="CO47" i="18"/>
  <c r="T47" i="23" s="1"/>
  <c r="DA47" i="18"/>
  <c r="BA47" i="23" s="1"/>
  <c r="DB71" i="21"/>
  <c r="CO71" i="21"/>
  <c r="DB83" i="21"/>
  <c r="CI20" i="18"/>
  <c r="N20" i="23" s="1"/>
  <c r="CU20" i="18"/>
  <c r="AU20" i="23" s="1"/>
  <c r="CX32" i="21"/>
  <c r="CK32" i="21"/>
  <c r="CI44" i="21"/>
  <c r="CV44" i="21"/>
  <c r="CQ60" i="18"/>
  <c r="AN74" i="32"/>
  <c r="DC60" i="18"/>
  <c r="B68" i="37"/>
  <c r="CH68" i="18"/>
  <c r="CT68" i="18"/>
  <c r="AM82" i="32"/>
  <c r="CT80" i="18"/>
  <c r="CQ55" i="18"/>
  <c r="AN69" i="32"/>
  <c r="DC55" i="18"/>
  <c r="CO63" i="18"/>
  <c r="T63" i="23" s="1"/>
  <c r="DA63" i="18"/>
  <c r="BA63" i="23" s="1"/>
  <c r="CM34" i="21"/>
  <c r="CZ34" i="21"/>
  <c r="CV50" i="21"/>
  <c r="CI50" i="21"/>
  <c r="CX58" i="18"/>
  <c r="AX58" i="23" s="1"/>
  <c r="D58" i="37"/>
  <c r="CL58" i="18"/>
  <c r="Q58" i="23" s="1"/>
  <c r="CO74" i="18"/>
  <c r="T74" i="23" s="1"/>
  <c r="DA74" i="18"/>
  <c r="BA74" i="23" s="1"/>
  <c r="DA86" i="18"/>
  <c r="BA86" i="23" s="1"/>
  <c r="F6" i="37"/>
  <c r="CP6" i="18"/>
  <c r="U6" i="23" s="1"/>
  <c r="CO26" i="21"/>
  <c r="DB26" i="21"/>
  <c r="CH17" i="21"/>
  <c r="CU17" i="21"/>
  <c r="CF17" i="21" a="1"/>
  <c r="CF17" i="21" s="1"/>
  <c r="C29" i="37"/>
  <c r="CV29" i="18"/>
  <c r="AV29" i="23" s="1"/>
  <c r="CJ29" i="18"/>
  <c r="O29" i="23" s="1"/>
  <c r="CO41" i="18"/>
  <c r="T41" i="23" s="1"/>
  <c r="DA41" i="18"/>
  <c r="BA41" i="23" s="1"/>
  <c r="CO57" i="18"/>
  <c r="T57" i="23" s="1"/>
  <c r="DA57" i="18"/>
  <c r="BA57" i="23" s="1"/>
  <c r="CJ35" i="18"/>
  <c r="O35" i="23" s="1"/>
  <c r="C35" i="37"/>
  <c r="CV35" i="18"/>
  <c r="AV35" i="23" s="1"/>
  <c r="DC71" i="21"/>
  <c r="CP71" i="21"/>
  <c r="DC83" i="21"/>
  <c r="CN28" i="21"/>
  <c r="DA28" i="21"/>
  <c r="CH40" i="21"/>
  <c r="CU40" i="21"/>
  <c r="CF40" i="21" a="1"/>
  <c r="CF40" i="21" s="1"/>
  <c r="CQ52" i="21"/>
  <c r="DD52" i="21"/>
  <c r="CL64" i="18"/>
  <c r="Q64" i="23" s="1"/>
  <c r="CX64" i="18"/>
  <c r="AX64" i="23" s="1"/>
  <c r="D64" i="37"/>
  <c r="DD76" i="21"/>
  <c r="CQ76" i="21"/>
  <c r="DD88" i="21"/>
  <c r="CI63" i="21"/>
  <c r="CV63" i="21"/>
  <c r="CY46" i="21"/>
  <c r="CL46" i="21"/>
  <c r="DA58" i="18"/>
  <c r="BA58" i="23" s="1"/>
  <c r="CO58" i="18"/>
  <c r="T58" i="23" s="1"/>
  <c r="DC74" i="21"/>
  <c r="CP74" i="21"/>
  <c r="DC86" i="21"/>
  <c r="CH6" i="21"/>
  <c r="CF6" i="21" a="1"/>
  <c r="CF6" i="21" s="1"/>
  <c r="CK22" i="21"/>
  <c r="CX22" i="21"/>
  <c r="CY31" i="18"/>
  <c r="AY31" i="23" s="1"/>
  <c r="CM31" i="18"/>
  <c r="R31" i="23" s="1"/>
  <c r="CI13" i="21"/>
  <c r="CF25" i="21" a="1"/>
  <c r="CF25" i="21" s="1"/>
  <c r="CH25" i="21"/>
  <c r="CU25" i="21"/>
  <c r="CM50" i="21"/>
  <c r="CM49" i="21"/>
  <c r="CZ49" i="21"/>
  <c r="CF61" i="21" a="1"/>
  <c r="CF61" i="21" s="1"/>
  <c r="CH61" i="21"/>
  <c r="CU61" i="21"/>
  <c r="DA73" i="21"/>
  <c r="CN73" i="21"/>
  <c r="DA85" i="21"/>
  <c r="C15" i="37"/>
  <c r="CJ15" i="18"/>
  <c r="O15" i="23" s="1"/>
  <c r="CL47" i="18"/>
  <c r="Q47" i="23" s="1"/>
  <c r="CX47" i="18"/>
  <c r="AX47" i="23" s="1"/>
  <c r="D47" i="37"/>
  <c r="CI12" i="18"/>
  <c r="N12" i="23" s="1"/>
  <c r="CQ24" i="21"/>
  <c r="DD24" i="21"/>
  <c r="E40" i="37"/>
  <c r="CZ40" i="18"/>
  <c r="AZ40" i="23" s="1"/>
  <c r="CN40" i="18"/>
  <c r="S40" i="23" s="1"/>
  <c r="CO48" i="18"/>
  <c r="T48" i="23" s="1"/>
  <c r="DA48" i="18"/>
  <c r="BA48" i="23" s="1"/>
  <c r="CI64" i="21"/>
  <c r="CV64" i="21"/>
  <c r="CO76" i="21"/>
  <c r="DB76" i="21"/>
  <c r="DB88" i="21"/>
  <c r="AM73" i="32"/>
  <c r="CT59" i="18"/>
  <c r="CH59" i="18"/>
  <c r="AN28" i="32"/>
  <c r="CQ14" i="18"/>
  <c r="DC42" i="18"/>
  <c r="CQ42" i="18"/>
  <c r="AN56" i="32"/>
  <c r="CN58" i="21"/>
  <c r="DA58" i="21"/>
  <c r="AN88" i="32"/>
  <c r="DC74" i="18"/>
  <c r="CQ74" i="18"/>
  <c r="DC86" i="18"/>
  <c r="CL6" i="18"/>
  <c r="Q6" i="23" s="1"/>
  <c r="D6" i="37"/>
  <c r="CN18" i="21"/>
  <c r="DA18" i="21"/>
  <c r="CQ31" i="18"/>
  <c r="AN45" i="32"/>
  <c r="DC31" i="18"/>
  <c r="CW25" i="21"/>
  <c r="CJ25" i="21"/>
  <c r="CL37" i="21"/>
  <c r="CY37" i="21"/>
  <c r="F49" i="37"/>
  <c r="DB49" i="18"/>
  <c r="BB49" i="23" s="1"/>
  <c r="CP49" i="18"/>
  <c r="U49" i="23" s="1"/>
  <c r="C65" i="37"/>
  <c r="CJ65" i="18"/>
  <c r="O65" i="23" s="1"/>
  <c r="CV65" i="18"/>
  <c r="AV65" i="23" s="1"/>
  <c r="CH77" i="21"/>
  <c r="CU77" i="21"/>
  <c r="CF77" i="21" a="1"/>
  <c r="CF77" i="21" s="1"/>
  <c r="CU89" i="21"/>
  <c r="CH78" i="21"/>
  <c r="CO43" i="21"/>
  <c r="DB43" i="21"/>
  <c r="CN47" i="21"/>
  <c r="DA47" i="21"/>
  <c r="C12" i="37"/>
  <c r="CJ12" i="18"/>
  <c r="O12" i="23" s="1"/>
  <c r="DD28" i="21"/>
  <c r="CQ28" i="21"/>
  <c r="CN45" i="18"/>
  <c r="S45" i="23" s="1"/>
  <c r="E44" i="37"/>
  <c r="CN44" i="18"/>
  <c r="S44" i="23" s="1"/>
  <c r="CZ44" i="18"/>
  <c r="AZ44" i="23" s="1"/>
  <c r="CO52" i="21"/>
  <c r="DB52" i="21"/>
  <c r="CX68" i="21"/>
  <c r="CK68" i="21"/>
  <c r="CX80" i="21"/>
  <c r="CH76" i="18"/>
  <c r="AM90" i="32"/>
  <c r="AR90" i="32" s="1"/>
  <c r="K77" i="33" s="1"/>
  <c r="CT76" i="18"/>
  <c r="B76" i="37"/>
  <c r="CT88" i="18"/>
  <c r="CM63" i="18"/>
  <c r="R63" i="23" s="1"/>
  <c r="CY63" i="18"/>
  <c r="AY63" i="23" s="1"/>
  <c r="E34" i="37"/>
  <c r="CN34" i="18"/>
  <c r="S34" i="23" s="1"/>
  <c r="CZ34" i="18"/>
  <c r="AZ34" i="23" s="1"/>
  <c r="CW58" i="18"/>
  <c r="AW58" i="23" s="1"/>
  <c r="CW46" i="18"/>
  <c r="AW46" i="23" s="1"/>
  <c r="CK46" i="18"/>
  <c r="P46" i="23" s="1"/>
  <c r="CP58" i="21"/>
  <c r="DC58" i="21"/>
  <c r="B74" i="37"/>
  <c r="CU74" i="18"/>
  <c r="AU74" i="23" s="1"/>
  <c r="CI74" i="18"/>
  <c r="N74" i="23" s="1"/>
  <c r="CU86" i="18"/>
  <c r="AU86" i="23" s="1"/>
  <c r="DA39" i="21"/>
  <c r="CN39" i="21"/>
  <c r="CK10" i="21"/>
  <c r="CP22" i="21"/>
  <c r="DC22" i="21"/>
  <c r="CO51" i="18"/>
  <c r="T51" i="23" s="1"/>
  <c r="DA51" i="18"/>
  <c r="BA51" i="23" s="1"/>
  <c r="CY17" i="21"/>
  <c r="CL17" i="21"/>
  <c r="CW33" i="18"/>
  <c r="AW33" i="23" s="1"/>
  <c r="CK33" i="18"/>
  <c r="P33" i="23" s="1"/>
  <c r="CO45" i="21"/>
  <c r="DB45" i="21"/>
  <c r="CK58" i="18"/>
  <c r="P58" i="23" s="1"/>
  <c r="CW57" i="18"/>
  <c r="AW57" i="23" s="1"/>
  <c r="CK57" i="18"/>
  <c r="P57" i="23" s="1"/>
  <c r="CH73" i="18"/>
  <c r="AM87" i="32"/>
  <c r="CT73" i="18"/>
  <c r="CT85" i="18"/>
  <c r="E15" i="37"/>
  <c r="CN15" i="18"/>
  <c r="S15" i="23" s="1"/>
  <c r="CP47" i="18"/>
  <c r="U47" i="23" s="1"/>
  <c r="F47" i="37"/>
  <c r="DB47" i="18"/>
  <c r="BB47" i="23" s="1"/>
  <c r="CP8" i="18"/>
  <c r="U8" i="23" s="1"/>
  <c r="F8" i="37"/>
  <c r="DB20" i="21"/>
  <c r="CO20" i="21"/>
  <c r="AN46" i="32"/>
  <c r="CQ32" i="18"/>
  <c r="DC32" i="18"/>
  <c r="CU48" i="18"/>
  <c r="AU48" i="23" s="1"/>
  <c r="CI48" i="18"/>
  <c r="N48" i="23" s="1"/>
  <c r="CM56" i="18"/>
  <c r="R56" i="23" s="1"/>
  <c r="CY56" i="18"/>
  <c r="AY56" i="23" s="1"/>
  <c r="DC68" i="21"/>
  <c r="CP68" i="21"/>
  <c r="DC80" i="21"/>
  <c r="CY55" i="21"/>
  <c r="CL55" i="21"/>
  <c r="DC19" i="18"/>
  <c r="AN33" i="32"/>
  <c r="CQ19" i="18"/>
  <c r="CY34" i="21"/>
  <c r="CL34" i="21"/>
  <c r="DC46" i="21"/>
  <c r="CP46" i="21"/>
  <c r="CJ58" i="21"/>
  <c r="CW58" i="21"/>
  <c r="CO70" i="21"/>
  <c r="DB70" i="21"/>
  <c r="DB82" i="21"/>
  <c r="DA35" i="18"/>
  <c r="BA35" i="23" s="1"/>
  <c r="DA23" i="18"/>
  <c r="BA23" i="23" s="1"/>
  <c r="CO23" i="18"/>
  <c r="T23" i="23" s="1"/>
  <c r="CM39" i="21"/>
  <c r="CZ39" i="21"/>
  <c r="DD18" i="21"/>
  <c r="CQ18" i="21"/>
  <c r="DC26" i="21"/>
  <c r="CP26" i="21"/>
  <c r="CF5" i="21" a="1"/>
  <c r="CF5" i="21" s="1"/>
  <c r="DB17" i="21"/>
  <c r="CO17" i="21"/>
  <c r="D29" i="37"/>
  <c r="CL29" i="18"/>
  <c r="Q29" i="23" s="1"/>
  <c r="CX29" i="18"/>
  <c r="AX29" i="23" s="1"/>
  <c r="CH45" i="18"/>
  <c r="AM59" i="32"/>
  <c r="CT45" i="18"/>
  <c r="B45" i="37"/>
  <c r="CQ53" i="18"/>
  <c r="AN67" i="32"/>
  <c r="DC53" i="18"/>
  <c r="CQ70" i="18"/>
  <c r="DC69" i="18"/>
  <c r="AN83" i="32"/>
  <c r="CQ69" i="18"/>
  <c r="DC81" i="18"/>
  <c r="CJ11" i="18"/>
  <c r="O11" i="23" s="1"/>
  <c r="C11" i="37"/>
  <c r="AN49" i="32"/>
  <c r="CQ35" i="18"/>
  <c r="DC35" i="18"/>
  <c r="CM8" i="18"/>
  <c r="R8" i="23" s="1"/>
  <c r="CV20" i="18"/>
  <c r="AV20" i="23" s="1"/>
  <c r="C20" i="37"/>
  <c r="CJ20" i="18"/>
  <c r="O20" i="23" s="1"/>
  <c r="D28" i="37"/>
  <c r="CM28" i="18"/>
  <c r="R28" i="23" s="1"/>
  <c r="CY28" i="18"/>
  <c r="AY28" i="23" s="1"/>
  <c r="CJ44" i="21"/>
  <c r="CW44" i="21"/>
  <c r="CW56" i="21"/>
  <c r="CJ56" i="21"/>
  <c r="CK72" i="18"/>
  <c r="P72" i="23" s="1"/>
  <c r="CW72" i="18"/>
  <c r="AW72" i="23" s="1"/>
  <c r="CW84" i="18"/>
  <c r="AW84" i="23" s="1"/>
  <c r="DA67" i="18"/>
  <c r="BA67" i="23" s="1"/>
  <c r="DA55" i="18"/>
  <c r="BA55" i="23" s="1"/>
  <c r="CO55" i="18"/>
  <c r="T55" i="23" s="1"/>
  <c r="CM19" i="18"/>
  <c r="R19" i="23" s="1"/>
  <c r="CY19" i="18"/>
  <c r="AY19" i="23" s="1"/>
  <c r="CZ38" i="21"/>
  <c r="CM38" i="21"/>
  <c r="CO46" i="18"/>
  <c r="T46" i="23" s="1"/>
  <c r="DA46" i="18"/>
  <c r="BA46" i="23" s="1"/>
  <c r="CK62" i="21"/>
  <c r="CX62" i="21"/>
  <c r="CQ70" i="21"/>
  <c r="DD70" i="21"/>
  <c r="DD82" i="21"/>
  <c r="CI23" i="18"/>
  <c r="N23" i="23" s="1"/>
  <c r="CU23" i="18"/>
  <c r="AU23" i="23" s="1"/>
  <c r="CJ26" i="21"/>
  <c r="CW26" i="21"/>
  <c r="C51" i="37"/>
  <c r="CW51" i="18"/>
  <c r="AW51" i="23" s="1"/>
  <c r="CK51" i="18"/>
  <c r="P51" i="23" s="1"/>
  <c r="CJ9" i="18"/>
  <c r="O9" i="23" s="1"/>
  <c r="C9" i="37"/>
  <c r="CN17" i="21"/>
  <c r="CN29" i="21"/>
  <c r="DA29" i="21"/>
  <c r="CN45" i="21"/>
  <c r="DA45" i="21"/>
  <c r="CZ53" i="18"/>
  <c r="AZ53" i="23" s="1"/>
  <c r="E53" i="37"/>
  <c r="CN53" i="18"/>
  <c r="S53" i="23" s="1"/>
  <c r="CN69" i="21"/>
  <c r="DA69" i="21"/>
  <c r="DA81" i="21"/>
  <c r="CW77" i="18"/>
  <c r="AW77" i="23" s="1"/>
  <c r="CK77" i="18"/>
  <c r="P77" i="23" s="1"/>
  <c r="CW89" i="18"/>
  <c r="AW89" i="23" s="1"/>
  <c r="CK78" i="18"/>
  <c r="P78" i="23" s="1"/>
  <c r="CY35" i="21"/>
  <c r="CL35" i="21"/>
  <c r="CJ8" i="21"/>
  <c r="CL20" i="18"/>
  <c r="Q20" i="23" s="1"/>
  <c r="D20" i="37"/>
  <c r="CX20" i="18"/>
  <c r="AX20" i="23" s="1"/>
  <c r="CI28" i="18"/>
  <c r="N28" i="23" s="1"/>
  <c r="CU28" i="18"/>
  <c r="AU28" i="23" s="1"/>
  <c r="CP44" i="21"/>
  <c r="DC44" i="21"/>
  <c r="CH56" i="21"/>
  <c r="CF56" i="21" a="1"/>
  <c r="CF56" i="21" s="1"/>
  <c r="CU56" i="21"/>
  <c r="CQ72" i="18"/>
  <c r="AN86" i="32"/>
  <c r="DC72" i="18"/>
  <c r="DC84" i="18"/>
  <c r="CP55" i="21"/>
  <c r="DC55" i="21"/>
  <c r="D19" i="37"/>
  <c r="CX19" i="18"/>
  <c r="AX19" i="23" s="1"/>
  <c r="CL19" i="18"/>
  <c r="Q19" i="23" s="1"/>
  <c r="CK34" i="18"/>
  <c r="P34" i="23" s="1"/>
  <c r="CW34" i="18"/>
  <c r="AW34" i="23" s="1"/>
  <c r="CH46" i="21"/>
  <c r="CF46" i="21" a="1"/>
  <c r="CF46" i="21" s="1"/>
  <c r="CU46" i="21"/>
  <c r="CW70" i="21"/>
  <c r="CJ70" i="21"/>
  <c r="CW82" i="21"/>
  <c r="CW39" i="21"/>
  <c r="CW27" i="21"/>
  <c r="CJ27" i="21"/>
  <c r="CL18" i="18"/>
  <c r="Q18" i="23" s="1"/>
  <c r="CX18" i="18"/>
  <c r="AX18" i="23" s="1"/>
  <c r="D18" i="37"/>
  <c r="AM44" i="32"/>
  <c r="CT30" i="18"/>
  <c r="B30" i="37"/>
  <c r="CX17" i="21"/>
  <c r="CK17" i="21"/>
  <c r="DB25" i="21"/>
  <c r="CO25" i="21"/>
  <c r="DD41" i="21"/>
  <c r="CQ41" i="21"/>
  <c r="CK53" i="18"/>
  <c r="P53" i="23" s="1"/>
  <c r="CW53" i="18"/>
  <c r="AW53" i="23" s="1"/>
  <c r="DB69" i="21"/>
  <c r="CO69" i="21"/>
  <c r="DB81" i="21"/>
  <c r="DC77" i="18"/>
  <c r="CQ77" i="18"/>
  <c r="AN91" i="32"/>
  <c r="CQ78" i="18"/>
  <c r="DC89" i="18"/>
  <c r="CO35" i="21"/>
  <c r="DB35" i="21"/>
  <c r="D8" i="37"/>
  <c r="CL8" i="18"/>
  <c r="Q8" i="23" s="1"/>
  <c r="CZ20" i="18"/>
  <c r="AZ20" i="23" s="1"/>
  <c r="CN20" i="18"/>
  <c r="S20" i="23" s="1"/>
  <c r="AM46" i="32"/>
  <c r="B32" i="37"/>
  <c r="CH32" i="18"/>
  <c r="CT32" i="18"/>
  <c r="AM58" i="32"/>
  <c r="B44" i="37"/>
  <c r="CH44" i="18"/>
  <c r="CT44" i="18"/>
  <c r="CI56" i="21"/>
  <c r="CV56" i="21"/>
  <c r="DA68" i="18"/>
  <c r="BA68" i="23" s="1"/>
  <c r="CO68" i="18"/>
  <c r="T68" i="23" s="1"/>
  <c r="DA80" i="18"/>
  <c r="BA80" i="23" s="1"/>
  <c r="CH55" i="18"/>
  <c r="AM69" i="32"/>
  <c r="B55" i="37"/>
  <c r="CT55" i="18"/>
  <c r="CP63" i="21"/>
  <c r="DC63" i="21"/>
  <c r="F75" i="37"/>
  <c r="DB75" i="18"/>
  <c r="BB75" i="23" s="1"/>
  <c r="CP75" i="18"/>
  <c r="U75" i="23" s="1"/>
  <c r="DB87" i="18"/>
  <c r="BB87" i="23" s="1"/>
  <c r="E42" i="37"/>
  <c r="CN42" i="18"/>
  <c r="S42" i="23" s="1"/>
  <c r="CZ42" i="18"/>
  <c r="AZ42" i="23" s="1"/>
  <c r="D50" i="37"/>
  <c r="CX50" i="18"/>
  <c r="AX50" i="23" s="1"/>
  <c r="CL50" i="18"/>
  <c r="Q50" i="23" s="1"/>
  <c r="E66" i="37"/>
  <c r="CZ66" i="18"/>
  <c r="AZ66" i="23" s="1"/>
  <c r="CN66" i="18"/>
  <c r="S66" i="23" s="1"/>
  <c r="CZ78" i="18"/>
  <c r="AZ78" i="23" s="1"/>
  <c r="C27" i="37"/>
  <c r="CK27" i="18"/>
  <c r="P27" i="23" s="1"/>
  <c r="CW27" i="18"/>
  <c r="AW27" i="23" s="1"/>
  <c r="DD30" i="21"/>
  <c r="CQ30" i="21"/>
  <c r="CO9" i="18"/>
  <c r="T9" i="23" s="1"/>
  <c r="F25" i="37"/>
  <c r="CQ25" i="18"/>
  <c r="AN39" i="32"/>
  <c r="DC25" i="18"/>
  <c r="DA33" i="18"/>
  <c r="BA33" i="23" s="1"/>
  <c r="CO33" i="18"/>
  <c r="T33" i="23" s="1"/>
  <c r="DB49" i="21"/>
  <c r="CO49" i="21"/>
  <c r="DC61" i="18"/>
  <c r="CQ61" i="18"/>
  <c r="AN75" i="32"/>
  <c r="CM73" i="18"/>
  <c r="R73" i="23" s="1"/>
  <c r="CY73" i="18"/>
  <c r="AY73" i="23" s="1"/>
  <c r="CY85" i="18"/>
  <c r="AY85" i="23" s="1"/>
  <c r="AR107" i="35"/>
  <c r="AR108" i="35"/>
  <c r="K34" i="22"/>
  <c r="I34" i="22"/>
  <c r="S34" i="22"/>
  <c r="I79" i="20"/>
  <c r="AR107" i="4"/>
  <c r="H54" i="20"/>
  <c r="J54" i="20"/>
  <c r="BC33" i="19"/>
  <c r="I21" i="22"/>
  <c r="K21" i="22"/>
  <c r="S21" i="22"/>
  <c r="K57" i="26"/>
  <c r="B21" i="26"/>
  <c r="AA48" i="4"/>
  <c r="B21" i="23" s="1"/>
  <c r="AN48" i="4"/>
  <c r="AI21" i="23" s="1"/>
  <c r="P52" i="20"/>
  <c r="AO52" i="20" s="1"/>
  <c r="B6" i="26"/>
  <c r="AA33" i="4"/>
  <c r="B6" i="23" s="1"/>
  <c r="I17" i="22"/>
  <c r="S17" i="22"/>
  <c r="K17" i="22"/>
  <c r="BC34" i="19"/>
  <c r="BB54" i="20"/>
  <c r="I50" i="20"/>
  <c r="AZ50" i="20" s="1"/>
  <c r="AR78" i="4"/>
  <c r="I24" i="22"/>
  <c r="S24" i="22"/>
  <c r="K24" i="22"/>
  <c r="AV60" i="4"/>
  <c r="AW88" i="4"/>
  <c r="I66" i="20"/>
  <c r="AR94" i="4"/>
  <c r="B28" i="26"/>
  <c r="AA55" i="4"/>
  <c r="B28" i="23" s="1"/>
  <c r="AN55" i="4"/>
  <c r="AI28" i="23" s="1"/>
  <c r="BC57" i="19"/>
  <c r="AV86" i="4"/>
  <c r="AW86" i="4"/>
  <c r="BD46" i="19"/>
  <c r="K58" i="26"/>
  <c r="B70" i="26"/>
  <c r="AN97" i="4"/>
  <c r="AI70" i="23" s="1"/>
  <c r="AA97" i="4"/>
  <c r="B70" i="23" s="1"/>
  <c r="AN109" i="4"/>
  <c r="AI82" i="23" s="1"/>
  <c r="H85" i="20"/>
  <c r="J85" i="20"/>
  <c r="P39" i="20"/>
  <c r="AO39" i="20" s="1"/>
  <c r="J30" i="20"/>
  <c r="H30" i="20"/>
  <c r="I28" i="20"/>
  <c r="AR56" i="4"/>
  <c r="B41" i="26"/>
  <c r="AN68" i="4"/>
  <c r="AI41" i="23" s="1"/>
  <c r="AA68" i="4"/>
  <c r="B41" i="23" s="1"/>
  <c r="I76" i="22"/>
  <c r="S76" i="22"/>
  <c r="K76" i="22"/>
  <c r="S88" i="22"/>
  <c r="K77" i="22"/>
  <c r="P29" i="20"/>
  <c r="AO29" i="20" s="1"/>
  <c r="B16" i="26"/>
  <c r="AA43" i="4"/>
  <c r="B16" i="23" s="1"/>
  <c r="B76" i="26"/>
  <c r="AN103" i="4"/>
  <c r="AI76" i="23" s="1"/>
  <c r="AA103" i="4"/>
  <c r="B76" i="23" s="1"/>
  <c r="AN115" i="4"/>
  <c r="AI88" i="23" s="1"/>
  <c r="BD59" i="19"/>
  <c r="P50" i="20"/>
  <c r="AO50" i="20" s="1"/>
  <c r="BD66" i="19"/>
  <c r="BC65" i="19"/>
  <c r="BA55" i="20"/>
  <c r="J28" i="20"/>
  <c r="H28" i="20"/>
  <c r="AV76" i="4"/>
  <c r="I84" i="20"/>
  <c r="K84" i="20" s="1"/>
  <c r="AN84" i="20" s="1"/>
  <c r="AR112" i="4"/>
  <c r="BD54" i="19"/>
  <c r="CF71" i="6"/>
  <c r="I11" i="19"/>
  <c r="AQ39" i="4"/>
  <c r="U52" i="20"/>
  <c r="AP52" i="20" s="1"/>
  <c r="P82" i="20"/>
  <c r="AO82" i="20" s="1"/>
  <c r="BD47" i="19"/>
  <c r="AV46" i="4"/>
  <c r="I33" i="19"/>
  <c r="K33" i="19" s="1"/>
  <c r="AN33" i="19" s="1"/>
  <c r="AQ61" i="4"/>
  <c r="AV81" i="4"/>
  <c r="BA58" i="20"/>
  <c r="U49" i="20"/>
  <c r="AP49" i="20" s="1"/>
  <c r="I44" i="22"/>
  <c r="S44" i="22"/>
  <c r="K44" i="22"/>
  <c r="J66" i="20"/>
  <c r="H66" i="20"/>
  <c r="K11" i="19"/>
  <c r="AN11" i="19" s="1"/>
  <c r="I51" i="20"/>
  <c r="AR79" i="4"/>
  <c r="AB74" i="35"/>
  <c r="H65" i="20"/>
  <c r="J65" i="20"/>
  <c r="BD39" i="19"/>
  <c r="BD52" i="19"/>
  <c r="J83" i="20"/>
  <c r="H83" i="20"/>
  <c r="BB87" i="20"/>
  <c r="K62" i="19"/>
  <c r="AN62" i="19" s="1"/>
  <c r="U88" i="20"/>
  <c r="AP88" i="20" s="1"/>
  <c r="B46" i="26"/>
  <c r="AN73" i="4"/>
  <c r="AI46" i="23" s="1"/>
  <c r="AA73" i="4"/>
  <c r="B46" i="23" s="1"/>
  <c r="AQ89" i="4"/>
  <c r="I61" i="19"/>
  <c r="K61" i="19" s="1"/>
  <c r="AN61" i="19" s="1"/>
  <c r="BD41" i="19"/>
  <c r="I22" i="19"/>
  <c r="K22" i="19" s="1"/>
  <c r="AN22" i="19" s="1"/>
  <c r="AQ50" i="4"/>
  <c r="AV54" i="4"/>
  <c r="I29" i="22"/>
  <c r="S29" i="22"/>
  <c r="K29" i="22"/>
  <c r="U53" i="20"/>
  <c r="AP53" i="20" s="1"/>
  <c r="P24" i="20"/>
  <c r="AO24" i="20" s="1"/>
  <c r="AV64" i="4"/>
  <c r="AB56" i="35"/>
  <c r="P84" i="20"/>
  <c r="AO84" i="20" s="1"/>
  <c r="U41" i="20"/>
  <c r="AP41" i="20" s="1"/>
  <c r="I70" i="19"/>
  <c r="K70" i="19" s="1"/>
  <c r="AN70" i="19" s="1"/>
  <c r="AQ98" i="4"/>
  <c r="I31" i="19"/>
  <c r="K31" i="19" s="1"/>
  <c r="AN31" i="19" s="1"/>
  <c r="AQ59" i="4"/>
  <c r="I83" i="20"/>
  <c r="AR111" i="4"/>
  <c r="K71" i="26"/>
  <c r="I54" i="20"/>
  <c r="AR82" i="4"/>
  <c r="U47" i="20"/>
  <c r="AP47" i="20" s="1"/>
  <c r="BC16" i="19"/>
  <c r="D5" i="29"/>
  <c r="CF70" i="6"/>
  <c r="CF74" i="6"/>
  <c r="AV66" i="4"/>
  <c r="G13" i="29"/>
  <c r="AC10" i="33" s="1"/>
  <c r="I56" i="19"/>
  <c r="K56" i="19" s="1"/>
  <c r="AN56" i="19" s="1"/>
  <c r="AQ84" i="4"/>
  <c r="K68" i="22"/>
  <c r="S68" i="22"/>
  <c r="I68" i="22"/>
  <c r="S80" i="22"/>
  <c r="BB63" i="20"/>
  <c r="DB67" i="18"/>
  <c r="BB67" i="23" s="1"/>
  <c r="CP67" i="18"/>
  <c r="U67" i="23" s="1"/>
  <c r="F67" i="37"/>
  <c r="DB79" i="18"/>
  <c r="BB79" i="23" s="1"/>
  <c r="CO9" i="21"/>
  <c r="CO8" i="21"/>
  <c r="CM24" i="18"/>
  <c r="R24" i="23" s="1"/>
  <c r="CY24" i="18"/>
  <c r="AY24" i="23" s="1"/>
  <c r="B36" i="37"/>
  <c r="CH36" i="18"/>
  <c r="AM50" i="32"/>
  <c r="CT36" i="18"/>
  <c r="CP48" i="21"/>
  <c r="DC48" i="21"/>
  <c r="DB60" i="18"/>
  <c r="BB60" i="23" s="1"/>
  <c r="F60" i="37"/>
  <c r="CP60" i="18"/>
  <c r="U60" i="23" s="1"/>
  <c r="CN72" i="21"/>
  <c r="DA72" i="21"/>
  <c r="DA84" i="21"/>
  <c r="C55" i="37"/>
  <c r="CJ55" i="18"/>
  <c r="O55" i="23" s="1"/>
  <c r="CV55" i="18"/>
  <c r="AV55" i="23" s="1"/>
  <c r="DB19" i="21"/>
  <c r="CO19" i="21"/>
  <c r="CW50" i="18"/>
  <c r="AW50" i="23" s="1"/>
  <c r="CW38" i="18"/>
  <c r="AW38" i="23" s="1"/>
  <c r="CK38" i="18"/>
  <c r="P38" i="23" s="1"/>
  <c r="DD50" i="21"/>
  <c r="CQ50" i="21"/>
  <c r="CV74" i="18"/>
  <c r="AV74" i="23" s="1"/>
  <c r="C62" i="37"/>
  <c r="CV62" i="18"/>
  <c r="AV62" i="23" s="1"/>
  <c r="CJ62" i="18"/>
  <c r="O62" i="23" s="1"/>
  <c r="CL23" i="21"/>
  <c r="CY23" i="21"/>
  <c r="CV30" i="18"/>
  <c r="AV30" i="23" s="1"/>
  <c r="C30" i="37"/>
  <c r="CJ30" i="18"/>
  <c r="O30" i="23" s="1"/>
  <c r="CQ9" i="18"/>
  <c r="AN23" i="32"/>
  <c r="CU21" i="21"/>
  <c r="CF21" i="21" a="1"/>
  <c r="CF21" i="21" s="1"/>
  <c r="CH21" i="21"/>
  <c r="CP33" i="18"/>
  <c r="U33" i="23" s="1"/>
  <c r="DB33" i="18"/>
  <c r="BB33" i="23" s="1"/>
  <c r="F33" i="37"/>
  <c r="CM45" i="18"/>
  <c r="R45" i="23" s="1"/>
  <c r="CY45" i="18"/>
  <c r="AY45" i="23" s="1"/>
  <c r="CI57" i="21"/>
  <c r="CV57" i="21"/>
  <c r="CW69" i="21"/>
  <c r="CW81" i="21"/>
  <c r="CJ47" i="18"/>
  <c r="O47" i="23" s="1"/>
  <c r="C47" i="37"/>
  <c r="CV47" i="18"/>
  <c r="AV47" i="23" s="1"/>
  <c r="CN71" i="21"/>
  <c r="DA71" i="21"/>
  <c r="DA83" i="21"/>
  <c r="CM16" i="18"/>
  <c r="R16" i="23" s="1"/>
  <c r="CW32" i="21"/>
  <c r="CJ32" i="21"/>
  <c r="CP40" i="18"/>
  <c r="U40" i="23" s="1"/>
  <c r="F40" i="37"/>
  <c r="DB40" i="18"/>
  <c r="BB40" i="23" s="1"/>
  <c r="DB56" i="21"/>
  <c r="CO56" i="21"/>
  <c r="E68" i="37"/>
  <c r="CZ68" i="18"/>
  <c r="AZ68" i="23" s="1"/>
  <c r="CN68" i="18"/>
  <c r="S68" i="23" s="1"/>
  <c r="CZ80" i="18"/>
  <c r="AZ80" i="23" s="1"/>
  <c r="CP7" i="21"/>
  <c r="CW19" i="21"/>
  <c r="CJ19" i="21"/>
  <c r="C34" i="37"/>
  <c r="CJ34" i="18"/>
  <c r="O34" i="23" s="1"/>
  <c r="CV34" i="18"/>
  <c r="AV34" i="23" s="1"/>
  <c r="AM64" i="32"/>
  <c r="B50" i="37"/>
  <c r="CH50" i="18"/>
  <c r="CT50" i="18"/>
  <c r="CP62" i="21"/>
  <c r="DC62" i="21"/>
  <c r="CK23" i="18"/>
  <c r="P23" i="23" s="1"/>
  <c r="CW23" i="18"/>
  <c r="AW23" i="23" s="1"/>
  <c r="B51" i="37"/>
  <c r="CT51" i="18"/>
  <c r="CH51" i="18"/>
  <c r="AM65" i="32"/>
  <c r="CO29" i="18"/>
  <c r="T29" i="23" s="1"/>
  <c r="DA29" i="18"/>
  <c r="BA29" i="23" s="1"/>
  <c r="CO37" i="21"/>
  <c r="DB37" i="21"/>
  <c r="CV53" i="21"/>
  <c r="CI53" i="21"/>
  <c r="CP65" i="21"/>
  <c r="DC65" i="21"/>
  <c r="CW77" i="21"/>
  <c r="CJ77" i="21"/>
  <c r="CW89" i="21"/>
  <c r="CJ78" i="21"/>
  <c r="C43" i="37"/>
  <c r="CV43" i="18"/>
  <c r="AV43" i="23" s="1"/>
  <c r="CJ43" i="18"/>
  <c r="O43" i="23" s="1"/>
  <c r="CU67" i="21"/>
  <c r="CH67" i="21"/>
  <c r="CF67" i="21" a="1"/>
  <c r="CF67" i="21" s="1"/>
  <c r="CU79" i="21"/>
  <c r="CP12" i="21"/>
  <c r="CU28" i="21"/>
  <c r="CH28" i="21"/>
  <c r="CF28" i="21" a="1"/>
  <c r="CF28" i="21" s="1"/>
  <c r="CL40" i="18"/>
  <c r="Q40" i="23" s="1"/>
  <c r="CX40" i="18"/>
  <c r="AX40" i="23" s="1"/>
  <c r="D40" i="37"/>
  <c r="DB64" i="18"/>
  <c r="BB64" i="23" s="1"/>
  <c r="CP52" i="18"/>
  <c r="U52" i="23" s="1"/>
  <c r="F52" i="37"/>
  <c r="DB52" i="18"/>
  <c r="BB52" i="23" s="1"/>
  <c r="DD68" i="21"/>
  <c r="CQ68" i="21"/>
  <c r="DD80" i="21"/>
  <c r="D76" i="37"/>
  <c r="CX76" i="18"/>
  <c r="AX76" i="23" s="1"/>
  <c r="CL76" i="18"/>
  <c r="Q76" i="23" s="1"/>
  <c r="CX88" i="18"/>
  <c r="AX88" i="23" s="1"/>
  <c r="CY63" i="21"/>
  <c r="CL63" i="21"/>
  <c r="C46" i="37"/>
  <c r="CJ46" i="18"/>
  <c r="O46" i="23" s="1"/>
  <c r="CV46" i="18"/>
  <c r="AV46" i="23" s="1"/>
  <c r="CN62" i="21"/>
  <c r="DA62" i="21"/>
  <c r="DD23" i="21"/>
  <c r="CQ23" i="21"/>
  <c r="AN20" i="32"/>
  <c r="CQ6" i="18"/>
  <c r="CQ22" i="18"/>
  <c r="AN36" i="32"/>
  <c r="DC22" i="18"/>
  <c r="CN31" i="21"/>
  <c r="DA31" i="21"/>
  <c r="CO13" i="18"/>
  <c r="T13" i="23" s="1"/>
  <c r="CH30" i="18"/>
  <c r="CH29" i="18"/>
  <c r="CT29" i="18"/>
  <c r="AM43" i="32"/>
  <c r="B29" i="37"/>
  <c r="B41" i="37"/>
  <c r="AM55" i="32"/>
  <c r="CT41" i="18"/>
  <c r="CH41" i="18"/>
  <c r="CX53" i="18"/>
  <c r="AX53" i="23" s="1"/>
  <c r="CL53" i="18"/>
  <c r="Q53" i="23" s="1"/>
  <c r="D53" i="37"/>
  <c r="CY65" i="21"/>
  <c r="CL65" i="21"/>
  <c r="CK43" i="21"/>
  <c r="CX43" i="21"/>
  <c r="CZ67" i="21"/>
  <c r="CM67" i="21"/>
  <c r="CZ79" i="21"/>
  <c r="AM30" i="32"/>
  <c r="B16" i="37"/>
  <c r="CH16" i="18"/>
  <c r="F32" i="37"/>
  <c r="DB32" i="18"/>
  <c r="BB32" i="23" s="1"/>
  <c r="CZ44" i="21"/>
  <c r="CM44" i="21"/>
  <c r="DC56" i="21"/>
  <c r="CP56" i="21"/>
  <c r="CJ69" i="21"/>
  <c r="CW68" i="21"/>
  <c r="CJ68" i="21"/>
  <c r="CW80" i="21"/>
  <c r="E19" i="37"/>
  <c r="CZ19" i="18"/>
  <c r="AZ19" i="23" s="1"/>
  <c r="CN19" i="18"/>
  <c r="S19" i="23" s="1"/>
  <c r="DA34" i="18"/>
  <c r="BA34" i="23" s="1"/>
  <c r="CO34" i="18"/>
  <c r="T34" i="23" s="1"/>
  <c r="CZ62" i="21"/>
  <c r="CM62" i="21"/>
  <c r="CF74" i="21" a="1"/>
  <c r="CF74" i="21" s="1"/>
  <c r="CH74" i="21"/>
  <c r="CU74" i="21"/>
  <c r="CU86" i="21"/>
  <c r="CV39" i="21"/>
  <c r="CI39" i="21"/>
  <c r="CI18" i="21"/>
  <c r="CV18" i="21"/>
  <c r="CQ26" i="18"/>
  <c r="AN40" i="32"/>
  <c r="DC26" i="18"/>
  <c r="E5" i="37"/>
  <c r="CV21" i="18"/>
  <c r="AV21" i="23" s="1"/>
  <c r="C21" i="37"/>
  <c r="CJ21" i="18"/>
  <c r="O21" i="23" s="1"/>
  <c r="D37" i="37"/>
  <c r="CM37" i="18"/>
  <c r="R37" i="23" s="1"/>
  <c r="CY37" i="18"/>
  <c r="AY37" i="23" s="1"/>
  <c r="CP45" i="21"/>
  <c r="DC45" i="21"/>
  <c r="DA61" i="21"/>
  <c r="CN61" i="21"/>
  <c r="DC77" i="21"/>
  <c r="CP77" i="21"/>
  <c r="DC89" i="21"/>
  <c r="CP78" i="21"/>
  <c r="B43" i="37"/>
  <c r="CH43" i="18"/>
  <c r="CT43" i="18"/>
  <c r="AM57" i="32"/>
  <c r="CM47" i="18"/>
  <c r="R47" i="23" s="1"/>
  <c r="CY47" i="18"/>
  <c r="AY47" i="23" s="1"/>
  <c r="CH12" i="21"/>
  <c r="CF12" i="21" a="1"/>
  <c r="CF12" i="21" s="1"/>
  <c r="CU32" i="21"/>
  <c r="CF20" i="21" a="1"/>
  <c r="CF20" i="21" s="1"/>
  <c r="CU20" i="21"/>
  <c r="CH20" i="21"/>
  <c r="CQ37" i="21"/>
  <c r="CQ36" i="21"/>
  <c r="DD36" i="21"/>
  <c r="CT48" i="18"/>
  <c r="B48" i="37"/>
  <c r="AM62" i="32"/>
  <c r="CH48" i="18"/>
  <c r="CW60" i="18"/>
  <c r="AW60" i="23" s="1"/>
  <c r="CK60" i="18"/>
  <c r="P60" i="23" s="1"/>
  <c r="CM72" i="18"/>
  <c r="R72" i="23" s="1"/>
  <c r="CY72" i="18"/>
  <c r="AY72" i="23" s="1"/>
  <c r="CY84" i="18"/>
  <c r="AY84" i="23" s="1"/>
  <c r="DB59" i="21"/>
  <c r="CO59" i="21"/>
  <c r="CM75" i="21"/>
  <c r="CZ75" i="21"/>
  <c r="CZ87" i="21"/>
  <c r="CI38" i="18"/>
  <c r="N38" i="23" s="1"/>
  <c r="CU38" i="18"/>
  <c r="AU38" i="23" s="1"/>
  <c r="E50" i="37"/>
  <c r="CN50" i="18"/>
  <c r="S50" i="23" s="1"/>
  <c r="CZ50" i="18"/>
  <c r="AZ50" i="23" s="1"/>
  <c r="CQ62" i="18"/>
  <c r="DC62" i="18"/>
  <c r="AN76" i="32"/>
  <c r="CI70" i="21"/>
  <c r="CV70" i="21"/>
  <c r="CV82" i="21"/>
  <c r="CM23" i="21"/>
  <c r="CZ23" i="21"/>
  <c r="CY18" i="18"/>
  <c r="AY18" i="23" s="1"/>
  <c r="CM6" i="18"/>
  <c r="R6" i="23" s="1"/>
  <c r="CI22" i="18"/>
  <c r="N22" i="23" s="1"/>
  <c r="CU22" i="18"/>
  <c r="AU22" i="23" s="1"/>
  <c r="CI30" i="18"/>
  <c r="N30" i="23" s="1"/>
  <c r="CU30" i="18"/>
  <c r="AU30" i="23" s="1"/>
  <c r="CV17" i="21"/>
  <c r="CI17" i="21"/>
  <c r="CJ33" i="18"/>
  <c r="O33" i="23" s="1"/>
  <c r="C33" i="37"/>
  <c r="CV33" i="18"/>
  <c r="AV33" i="23" s="1"/>
  <c r="CQ45" i="21"/>
  <c r="DD45" i="21"/>
  <c r="CP57" i="21"/>
  <c r="DC57" i="21"/>
  <c r="CO73" i="21"/>
  <c r="DB73" i="21"/>
  <c r="DB85" i="21"/>
  <c r="CT47" i="18"/>
  <c r="CH47" i="18"/>
  <c r="B47" i="37"/>
  <c r="AM61" i="32"/>
  <c r="CQ12" i="18"/>
  <c r="AN26" i="32"/>
  <c r="DC20" i="18"/>
  <c r="CQ20" i="18"/>
  <c r="AN34" i="32"/>
  <c r="CI33" i="21"/>
  <c r="CI32" i="21"/>
  <c r="CV32" i="21"/>
  <c r="CX48" i="18"/>
  <c r="AX48" i="23" s="1"/>
  <c r="CL48" i="18"/>
  <c r="Q48" i="23" s="1"/>
  <c r="D48" i="37"/>
  <c r="CZ60" i="18"/>
  <c r="AZ60" i="23" s="1"/>
  <c r="CN60" i="18"/>
  <c r="S60" i="23" s="1"/>
  <c r="CJ76" i="21"/>
  <c r="CW76" i="21"/>
  <c r="CW88" i="21"/>
  <c r="CY59" i="21"/>
  <c r="CL59" i="21"/>
  <c r="CI75" i="18"/>
  <c r="N75" i="23" s="1"/>
  <c r="CU75" i="18"/>
  <c r="AU75" i="23" s="1"/>
  <c r="CU87" i="18"/>
  <c r="AU87" i="23" s="1"/>
  <c r="CQ38" i="21"/>
  <c r="DD38" i="21"/>
  <c r="CO50" i="18"/>
  <c r="T50" i="23" s="1"/>
  <c r="DA50" i="18"/>
  <c r="BA50" i="23" s="1"/>
  <c r="CI62" i="18"/>
  <c r="N62" i="23" s="1"/>
  <c r="CU62" i="18"/>
  <c r="AU62" i="23" s="1"/>
  <c r="CK70" i="21"/>
  <c r="CX70" i="21"/>
  <c r="CX82" i="21"/>
  <c r="DB27" i="21"/>
  <c r="CO27" i="21"/>
  <c r="CK18" i="21"/>
  <c r="CX18" i="21"/>
  <c r="D30" i="37"/>
  <c r="CL30" i="18"/>
  <c r="Q30" i="23" s="1"/>
  <c r="CX30" i="18"/>
  <c r="AX30" i="23" s="1"/>
  <c r="AN65" i="32"/>
  <c r="CQ51" i="18"/>
  <c r="DC51" i="18"/>
  <c r="CM9" i="18"/>
  <c r="R9" i="23" s="1"/>
  <c r="DD21" i="21"/>
  <c r="CQ21" i="21"/>
  <c r="CL49" i="21"/>
  <c r="CY49" i="21"/>
  <c r="D57" i="37"/>
  <c r="CL57" i="18"/>
  <c r="Q57" i="23" s="1"/>
  <c r="CX57" i="18"/>
  <c r="AX57" i="23" s="1"/>
  <c r="D73" i="37"/>
  <c r="CL73" i="18"/>
  <c r="Q73" i="23" s="1"/>
  <c r="CX73" i="18"/>
  <c r="AX73" i="23" s="1"/>
  <c r="CX85" i="18"/>
  <c r="AX85" i="23" s="1"/>
  <c r="CK11" i="21"/>
  <c r="CI47" i="21"/>
  <c r="CV47" i="21"/>
  <c r="CI8" i="18"/>
  <c r="N8" i="23" s="1"/>
  <c r="C24" i="37"/>
  <c r="CJ24" i="18"/>
  <c r="O24" i="23" s="1"/>
  <c r="CV24" i="18"/>
  <c r="AV24" i="23" s="1"/>
  <c r="CZ32" i="21"/>
  <c r="CM32" i="21"/>
  <c r="CY48" i="18"/>
  <c r="AY48" i="23" s="1"/>
  <c r="CM48" i="18"/>
  <c r="R48" i="23" s="1"/>
  <c r="D60" i="37"/>
  <c r="CL60" i="18"/>
  <c r="Q60" i="23" s="1"/>
  <c r="CX60" i="18"/>
  <c r="AX60" i="23" s="1"/>
  <c r="CK76" i="18"/>
  <c r="P76" i="23" s="1"/>
  <c r="CW76" i="18"/>
  <c r="AW76" i="23" s="1"/>
  <c r="CW88" i="18"/>
  <c r="AW88" i="23" s="1"/>
  <c r="CK59" i="18"/>
  <c r="P59" i="23" s="1"/>
  <c r="CW59" i="18"/>
  <c r="AW59" i="23" s="1"/>
  <c r="CQ75" i="18"/>
  <c r="DC75" i="18"/>
  <c r="AN89" i="32"/>
  <c r="DC87" i="18"/>
  <c r="DC38" i="21"/>
  <c r="CP38" i="21"/>
  <c r="CY46" i="18"/>
  <c r="AY46" i="23" s="1"/>
  <c r="CM46" i="18"/>
  <c r="R46" i="23" s="1"/>
  <c r="AM76" i="32"/>
  <c r="B62" i="37"/>
  <c r="CT62" i="18"/>
  <c r="CH62" i="18"/>
  <c r="CL74" i="21"/>
  <c r="CY74" i="21"/>
  <c r="CY86" i="21"/>
  <c r="C39" i="37"/>
  <c r="CV39" i="18"/>
  <c r="AV39" i="23" s="1"/>
  <c r="CJ39" i="18"/>
  <c r="O39" i="23" s="1"/>
  <c r="E22" i="37"/>
  <c r="CN22" i="18"/>
  <c r="S22" i="23" s="1"/>
  <c r="CZ22" i="18"/>
  <c r="AZ22" i="23" s="1"/>
  <c r="CO31" i="21"/>
  <c r="DB31" i="21"/>
  <c r="E9" i="37"/>
  <c r="CN9" i="18"/>
  <c r="S9" i="23" s="1"/>
  <c r="CX21" i="21"/>
  <c r="CK21" i="21"/>
  <c r="DC29" i="21"/>
  <c r="CP29" i="21"/>
  <c r="CI45" i="18"/>
  <c r="N45" i="23" s="1"/>
  <c r="CU45" i="18"/>
  <c r="AU45" i="23" s="1"/>
  <c r="CQ57" i="18"/>
  <c r="AN71" i="32"/>
  <c r="DC57" i="18"/>
  <c r="CZ69" i="21"/>
  <c r="CM69" i="21"/>
  <c r="CZ81" i="21"/>
  <c r="CQ11" i="21"/>
  <c r="CQ47" i="21"/>
  <c r="DD47" i="21"/>
  <c r="CK8" i="21"/>
  <c r="CV24" i="21"/>
  <c r="CI24" i="21"/>
  <c r="CL32" i="21"/>
  <c r="CY32" i="21"/>
  <c r="F48" i="37"/>
  <c r="DC48" i="18"/>
  <c r="AN62" i="32"/>
  <c r="CQ48" i="18"/>
  <c r="B60" i="37"/>
  <c r="CT60" i="18"/>
  <c r="CH60" i="18"/>
  <c r="AM86" i="32"/>
  <c r="B72" i="37"/>
  <c r="CT72" i="18"/>
  <c r="CT84" i="18"/>
  <c r="CU55" i="21"/>
  <c r="CF55" i="21" a="1"/>
  <c r="CF55" i="21" s="1"/>
  <c r="CH55" i="21"/>
  <c r="DB63" i="18"/>
  <c r="BB63" i="23" s="1"/>
  <c r="CP63" i="18"/>
  <c r="U63" i="23" s="1"/>
  <c r="DC75" i="21"/>
  <c r="CP75" i="21"/>
  <c r="DC87" i="21"/>
  <c r="CN42" i="21"/>
  <c r="DA42" i="21"/>
  <c r="CY50" i="21"/>
  <c r="CL50" i="21"/>
  <c r="DA66" i="21"/>
  <c r="CN66" i="21"/>
  <c r="DA78" i="21"/>
  <c r="CK27" i="21"/>
  <c r="CX27" i="21"/>
  <c r="DB22" i="21"/>
  <c r="CO10" i="21"/>
  <c r="CQ30" i="18"/>
  <c r="DC30" i="18"/>
  <c r="AN44" i="32"/>
  <c r="DD25" i="21"/>
  <c r="CQ25" i="21"/>
  <c r="DB33" i="21"/>
  <c r="CO33" i="21"/>
  <c r="DA49" i="18"/>
  <c r="BA49" i="23" s="1"/>
  <c r="CO49" i="18"/>
  <c r="T49" i="23" s="1"/>
  <c r="CQ61" i="21"/>
  <c r="DD61" i="21"/>
  <c r="CM73" i="21"/>
  <c r="CZ73" i="21"/>
  <c r="CZ85" i="21"/>
  <c r="I34" i="20"/>
  <c r="AR62" i="4"/>
  <c r="I35" i="19"/>
  <c r="K35" i="19" s="1"/>
  <c r="AN35" i="19" s="1"/>
  <c r="AQ63" i="4"/>
  <c r="I67" i="19"/>
  <c r="K67" i="19" s="1"/>
  <c r="AN67" i="19" s="1"/>
  <c r="AQ95" i="4"/>
  <c r="I20" i="19"/>
  <c r="K20" i="19" s="1"/>
  <c r="AN20" i="19" s="1"/>
  <c r="AQ48" i="4"/>
  <c r="J51" i="20"/>
  <c r="H51" i="20"/>
  <c r="AB18" i="35"/>
  <c r="BD33" i="19"/>
  <c r="I5" i="22"/>
  <c r="K5" i="22"/>
  <c r="I17" i="20"/>
  <c r="AR45" i="4"/>
  <c r="I50" i="19"/>
  <c r="K50" i="19" s="1"/>
  <c r="AN50" i="19" s="1"/>
  <c r="AQ78" i="4"/>
  <c r="H16" i="20"/>
  <c r="J16" i="20"/>
  <c r="K16" i="20" s="1"/>
  <c r="AN16" i="20" s="1"/>
  <c r="I24" i="19"/>
  <c r="K24" i="19" s="1"/>
  <c r="AN24" i="19" s="1"/>
  <c r="AQ52" i="4"/>
  <c r="K65" i="26"/>
  <c r="AB10" i="35"/>
  <c r="I66" i="19"/>
  <c r="K66" i="19" s="1"/>
  <c r="AN66" i="19" s="1"/>
  <c r="AQ94" i="4"/>
  <c r="J23" i="20"/>
  <c r="H23" i="20"/>
  <c r="I69" i="19"/>
  <c r="K69" i="19" s="1"/>
  <c r="AN69" i="19" s="1"/>
  <c r="AQ97" i="4"/>
  <c r="BB37" i="20"/>
  <c r="K28" i="22"/>
  <c r="I28" i="22"/>
  <c r="S28" i="22"/>
  <c r="I63" i="22"/>
  <c r="S63" i="22"/>
  <c r="K63" i="22"/>
  <c r="I75" i="22"/>
  <c r="K75" i="22"/>
  <c r="S75" i="22"/>
  <c r="S87" i="22"/>
  <c r="BA20" i="20"/>
  <c r="BD69" i="19"/>
  <c r="I77" i="20"/>
  <c r="AR105" i="4"/>
  <c r="I85" i="20"/>
  <c r="AR113" i="4"/>
  <c r="BC50" i="19"/>
  <c r="H25" i="20"/>
  <c r="J25" i="20"/>
  <c r="AZ25" i="20" s="1"/>
  <c r="I72" i="19"/>
  <c r="K72" i="19" s="1"/>
  <c r="AN72" i="19" s="1"/>
  <c r="AQ100" i="4"/>
  <c r="B43" i="26"/>
  <c r="AA70" i="4"/>
  <c r="B43" i="23" s="1"/>
  <c r="AN70" i="4"/>
  <c r="AI43" i="23" s="1"/>
  <c r="BD57" i="19"/>
  <c r="B12" i="26"/>
  <c r="AA39" i="4"/>
  <c r="B12" i="23" s="1"/>
  <c r="AR47" i="4"/>
  <c r="I19" i="20"/>
  <c r="I47" i="22"/>
  <c r="K47" i="22"/>
  <c r="S47" i="22"/>
  <c r="U74" i="20"/>
  <c r="AP74" i="20" s="1"/>
  <c r="U78" i="20"/>
  <c r="AP78" i="20" s="1"/>
  <c r="J18" i="20"/>
  <c r="H18" i="20"/>
  <c r="J17" i="20"/>
  <c r="H17" i="20"/>
  <c r="BB48" i="20"/>
  <c r="I44" i="20"/>
  <c r="AR72" i="4"/>
  <c r="J52" i="20"/>
  <c r="AZ52" i="20" s="1"/>
  <c r="H52" i="20"/>
  <c r="AB68" i="35"/>
  <c r="BC62" i="19"/>
  <c r="S46" i="22"/>
  <c r="I46" i="22"/>
  <c r="K46" i="22"/>
  <c r="J70" i="20"/>
  <c r="H70" i="20"/>
  <c r="B52" i="26"/>
  <c r="AA79" i="4"/>
  <c r="B52" i="23" s="1"/>
  <c r="AN79" i="4"/>
  <c r="AI52" i="23" s="1"/>
  <c r="CF76" i="6"/>
  <c r="BA61" i="20"/>
  <c r="BD68" i="19"/>
  <c r="AB49" i="35"/>
  <c r="AR85" i="4"/>
  <c r="I57" i="20"/>
  <c r="I30" i="22"/>
  <c r="S30" i="22"/>
  <c r="K30" i="22"/>
  <c r="P80" i="20"/>
  <c r="AO80" i="20" s="1"/>
  <c r="BB32" i="20"/>
  <c r="K60" i="26"/>
  <c r="U26" i="20"/>
  <c r="AP26" i="20" s="1"/>
  <c r="I86" i="20"/>
  <c r="K86" i="20" s="1"/>
  <c r="AN86" i="20" s="1"/>
  <c r="AR114" i="4"/>
  <c r="AV73" i="4"/>
  <c r="S61" i="22"/>
  <c r="K61" i="22"/>
  <c r="I61" i="22"/>
  <c r="K22" i="22"/>
  <c r="S22" i="22"/>
  <c r="I22" i="22"/>
  <c r="I29" i="20"/>
  <c r="AR57" i="4"/>
  <c r="J40" i="20"/>
  <c r="H40" i="20"/>
  <c r="J56" i="20"/>
  <c r="H56" i="20"/>
  <c r="J88" i="20"/>
  <c r="H88" i="20"/>
  <c r="BC43" i="19"/>
  <c r="BB76" i="20"/>
  <c r="AR98" i="4"/>
  <c r="I70" i="20"/>
  <c r="I31" i="22"/>
  <c r="S31" i="22"/>
  <c r="K31" i="22"/>
  <c r="B44" i="26"/>
  <c r="AA71" i="4"/>
  <c r="B44" i="23" s="1"/>
  <c r="AN71" i="4"/>
  <c r="AI44" i="23" s="1"/>
  <c r="AJ71" i="20"/>
  <c r="AS71" i="20" s="1"/>
  <c r="AR99" i="4"/>
  <c r="I71" i="20"/>
  <c r="AB75" i="35"/>
  <c r="BB44" i="20"/>
  <c r="I54" i="19"/>
  <c r="K54" i="19" s="1"/>
  <c r="AN54" i="19" s="1"/>
  <c r="AQ82" i="4"/>
  <c r="J58" i="20"/>
  <c r="H58" i="20"/>
  <c r="H29" i="20"/>
  <c r="J29" i="20"/>
  <c r="BA46" i="20"/>
  <c r="BA79" i="20"/>
  <c r="BC35" i="19"/>
  <c r="I56" i="20"/>
  <c r="AR84" i="4"/>
  <c r="AB60" i="35"/>
  <c r="AB64" i="35"/>
  <c r="I68" i="20"/>
  <c r="AR96" i="4"/>
  <c r="BB73" i="20"/>
  <c r="CP15" i="18"/>
  <c r="U15" i="23" s="1"/>
  <c r="F15" i="37"/>
  <c r="DC67" i="21"/>
  <c r="CP67" i="21"/>
  <c r="DC79" i="21"/>
  <c r="CM24" i="21"/>
  <c r="CZ24" i="21"/>
  <c r="CH36" i="21"/>
  <c r="CF36" i="21" a="1"/>
  <c r="CF36" i="21" s="1"/>
  <c r="CU36" i="21"/>
  <c r="CP48" i="18"/>
  <c r="U48" i="23" s="1"/>
  <c r="DB48" i="18"/>
  <c r="BB48" i="23" s="1"/>
  <c r="DC60" i="21"/>
  <c r="CP60" i="21"/>
  <c r="CZ72" i="18"/>
  <c r="AZ72" i="23" s="1"/>
  <c r="E72" i="37"/>
  <c r="CN72" i="18"/>
  <c r="S72" i="23" s="1"/>
  <c r="CZ84" i="18"/>
  <c r="AZ84" i="23" s="1"/>
  <c r="CW55" i="21"/>
  <c r="CJ55" i="21"/>
  <c r="DA19" i="18"/>
  <c r="BA19" i="23" s="1"/>
  <c r="CO19" i="18"/>
  <c r="T19" i="23" s="1"/>
  <c r="CK38" i="21"/>
  <c r="CX38" i="21"/>
  <c r="CQ50" i="18"/>
  <c r="AN64" i="32"/>
  <c r="DC50" i="18"/>
  <c r="CJ62" i="21"/>
  <c r="CW62" i="21"/>
  <c r="CX35" i="18"/>
  <c r="AX35" i="23" s="1"/>
  <c r="D23" i="37"/>
  <c r="CL23" i="18"/>
  <c r="Q23" i="23" s="1"/>
  <c r="CX23" i="18"/>
  <c r="AX23" i="23" s="1"/>
  <c r="CJ10" i="18"/>
  <c r="O10" i="23" s="1"/>
  <c r="C10" i="37"/>
  <c r="B21" i="37"/>
  <c r="CT21" i="18"/>
  <c r="AM35" i="32"/>
  <c r="CH21" i="18"/>
  <c r="CP34" i="21"/>
  <c r="CP33" i="21"/>
  <c r="DC33" i="21"/>
  <c r="CM45" i="21"/>
  <c r="CZ45" i="21"/>
  <c r="CI57" i="18"/>
  <c r="N57" i="23" s="1"/>
  <c r="CU57" i="18"/>
  <c r="AU57" i="23" s="1"/>
  <c r="CJ69" i="18"/>
  <c r="O69" i="23" s="1"/>
  <c r="C69" i="37"/>
  <c r="CV69" i="18"/>
  <c r="AV69" i="23" s="1"/>
  <c r="CV81" i="18"/>
  <c r="AV81" i="23" s="1"/>
  <c r="CW47" i="21"/>
  <c r="CJ47" i="21"/>
  <c r="CZ71" i="18"/>
  <c r="AZ71" i="23" s="1"/>
  <c r="E71" i="37"/>
  <c r="CN71" i="18"/>
  <c r="S71" i="23" s="1"/>
  <c r="CZ83" i="18"/>
  <c r="AZ83" i="23" s="1"/>
  <c r="CJ32" i="18"/>
  <c r="O32" i="23" s="1"/>
  <c r="C32" i="37"/>
  <c r="CV32" i="18"/>
  <c r="AV32" i="23" s="1"/>
  <c r="CP40" i="21"/>
  <c r="DC40" i="21"/>
  <c r="DA56" i="18"/>
  <c r="BA56" i="23" s="1"/>
  <c r="CO56" i="18"/>
  <c r="T56" i="23" s="1"/>
  <c r="CN68" i="21"/>
  <c r="DA68" i="21"/>
  <c r="DA80" i="21"/>
  <c r="CP7" i="18"/>
  <c r="U7" i="23" s="1"/>
  <c r="F7" i="37"/>
  <c r="CV19" i="18"/>
  <c r="AV19" i="23" s="1"/>
  <c r="CJ19" i="18"/>
  <c r="O19" i="23" s="1"/>
  <c r="C19" i="37"/>
  <c r="CW34" i="21"/>
  <c r="CJ34" i="21"/>
  <c r="CH50" i="21"/>
  <c r="CU50" i="21"/>
  <c r="CF50" i="21" a="1"/>
  <c r="CF50" i="21" s="1"/>
  <c r="F62" i="37"/>
  <c r="CP62" i="18"/>
  <c r="U62" i="23" s="1"/>
  <c r="DB62" i="18"/>
  <c r="BB62" i="23" s="1"/>
  <c r="CX23" i="21"/>
  <c r="CK23" i="21"/>
  <c r="D26" i="37"/>
  <c r="CX26" i="18"/>
  <c r="AX26" i="23" s="1"/>
  <c r="CL26" i="18"/>
  <c r="Q26" i="23" s="1"/>
  <c r="CU51" i="21"/>
  <c r="CH51" i="21"/>
  <c r="CF51" i="21" a="1"/>
  <c r="CF51" i="21" s="1"/>
  <c r="CJ13" i="18"/>
  <c r="O13" i="23" s="1"/>
  <c r="C13" i="37"/>
  <c r="DB29" i="21"/>
  <c r="CO29" i="21"/>
  <c r="DA37" i="18"/>
  <c r="BA37" i="23" s="1"/>
  <c r="CO37" i="18"/>
  <c r="T37" i="23" s="1"/>
  <c r="CI53" i="18"/>
  <c r="N53" i="23" s="1"/>
  <c r="CU53" i="18"/>
  <c r="AU53" i="23" s="1"/>
  <c r="F65" i="37"/>
  <c r="DB65" i="18"/>
  <c r="BB65" i="23" s="1"/>
  <c r="CP65" i="18"/>
  <c r="U65" i="23" s="1"/>
  <c r="C77" i="37"/>
  <c r="CJ77" i="18"/>
  <c r="O77" i="23" s="1"/>
  <c r="CV77" i="18"/>
  <c r="AV77" i="23" s="1"/>
  <c r="CV89" i="18"/>
  <c r="AV89" i="23" s="1"/>
  <c r="CJ78" i="18"/>
  <c r="O78" i="23" s="1"/>
  <c r="CW43" i="21"/>
  <c r="CJ43" i="21"/>
  <c r="CT67" i="18"/>
  <c r="CH67" i="18"/>
  <c r="AM81" i="32"/>
  <c r="B67" i="37"/>
  <c r="CT79" i="18"/>
  <c r="F12" i="37"/>
  <c r="CP12" i="18"/>
  <c r="U12" i="23" s="1"/>
  <c r="B28" i="37"/>
  <c r="AM42" i="32"/>
  <c r="CH28" i="18"/>
  <c r="CT28" i="18"/>
  <c r="CL40" i="21"/>
  <c r="CY40" i="21"/>
  <c r="CP52" i="21"/>
  <c r="DC52" i="21"/>
  <c r="AN82" i="32"/>
  <c r="CQ68" i="18"/>
  <c r="DC68" i="18"/>
  <c r="DC80" i="18"/>
  <c r="CY76" i="21"/>
  <c r="CL76" i="21"/>
  <c r="CY88" i="21"/>
  <c r="D63" i="37"/>
  <c r="CX63" i="18"/>
  <c r="AX63" i="23" s="1"/>
  <c r="CL63" i="18"/>
  <c r="Q63" i="23" s="1"/>
  <c r="CY26" i="21"/>
  <c r="CL14" i="21"/>
  <c r="CW46" i="21"/>
  <c r="CJ46" i="21"/>
  <c r="CZ62" i="18"/>
  <c r="AZ62" i="23" s="1"/>
  <c r="CN62" i="18"/>
  <c r="S62" i="23" s="1"/>
  <c r="E62" i="37"/>
  <c r="AN37" i="32"/>
  <c r="DC23" i="18"/>
  <c r="CQ23" i="18"/>
  <c r="DD22" i="21"/>
  <c r="CQ22" i="21"/>
  <c r="E31" i="37"/>
  <c r="CN31" i="18"/>
  <c r="S31" i="23" s="1"/>
  <c r="CZ31" i="18"/>
  <c r="AZ31" i="23" s="1"/>
  <c r="CO13" i="21"/>
  <c r="CU29" i="21"/>
  <c r="CH29" i="21"/>
  <c r="CF29" i="21" a="1"/>
  <c r="CF29" i="21" s="1"/>
  <c r="CF41" i="21" a="1"/>
  <c r="CF41" i="21" s="1"/>
  <c r="CU41" i="21"/>
  <c r="CH41" i="21"/>
  <c r="CL53" i="21"/>
  <c r="CY53" i="21"/>
  <c r="CX65" i="18"/>
  <c r="AX65" i="23" s="1"/>
  <c r="D65" i="37"/>
  <c r="CL65" i="18"/>
  <c r="Q65" i="23" s="1"/>
  <c r="CL12" i="18"/>
  <c r="Q12" i="23" s="1"/>
  <c r="CL11" i="18"/>
  <c r="Q11" i="23" s="1"/>
  <c r="D11" i="37"/>
  <c r="CW43" i="18"/>
  <c r="AW43" i="23" s="1"/>
  <c r="CK43" i="18"/>
  <c r="P43" i="23" s="1"/>
  <c r="CY67" i="18"/>
  <c r="AY67" i="23" s="1"/>
  <c r="CM67" i="18"/>
  <c r="R67" i="23" s="1"/>
  <c r="CY79" i="18"/>
  <c r="AY79" i="23" s="1"/>
  <c r="CF16" i="21" a="1"/>
  <c r="CF16" i="21" s="1"/>
  <c r="CP32" i="21"/>
  <c r="DC32" i="21"/>
  <c r="CM44" i="18"/>
  <c r="R44" i="23" s="1"/>
  <c r="CY44" i="18"/>
  <c r="AY44" i="23" s="1"/>
  <c r="DB68" i="18"/>
  <c r="BB68" i="23" s="1"/>
  <c r="F56" i="37"/>
  <c r="CP56" i="18"/>
  <c r="U56" i="23" s="1"/>
  <c r="DB56" i="18"/>
  <c r="BB56" i="23" s="1"/>
  <c r="C68" i="37"/>
  <c r="CV68" i="18"/>
  <c r="AV68" i="23" s="1"/>
  <c r="CJ68" i="18"/>
  <c r="O68" i="23" s="1"/>
  <c r="CV80" i="18"/>
  <c r="AV80" i="23" s="1"/>
  <c r="DA19" i="21"/>
  <c r="CN19" i="21"/>
  <c r="DB34" i="21"/>
  <c r="CO34" i="21"/>
  <c r="CM50" i="18"/>
  <c r="R50" i="23" s="1"/>
  <c r="CY50" i="18"/>
  <c r="AY50" i="23" s="1"/>
  <c r="CM62" i="18"/>
  <c r="R62" i="23" s="1"/>
  <c r="CY62" i="18"/>
  <c r="AY62" i="23" s="1"/>
  <c r="AM88" i="32"/>
  <c r="CT74" i="18"/>
  <c r="CH74" i="18"/>
  <c r="CT86" i="18"/>
  <c r="CI39" i="18"/>
  <c r="N39" i="23" s="1"/>
  <c r="CU39" i="18"/>
  <c r="AU39" i="23" s="1"/>
  <c r="B18" i="37"/>
  <c r="CI18" i="18"/>
  <c r="N18" i="23" s="1"/>
  <c r="CU18" i="18"/>
  <c r="AU18" i="23" s="1"/>
  <c r="DD26" i="21"/>
  <c r="CQ26" i="21"/>
  <c r="CW21" i="21"/>
  <c r="CJ21" i="21"/>
  <c r="CZ37" i="21"/>
  <c r="CM37" i="21"/>
  <c r="CP45" i="18"/>
  <c r="U45" i="23" s="1"/>
  <c r="DB45" i="18"/>
  <c r="BB45" i="23" s="1"/>
  <c r="F45" i="37"/>
  <c r="CZ61" i="18"/>
  <c r="AZ61" i="23" s="1"/>
  <c r="CN61" i="18"/>
  <c r="S61" i="23" s="1"/>
  <c r="E61" i="37"/>
  <c r="CP77" i="18"/>
  <c r="U77" i="23" s="1"/>
  <c r="F77" i="37"/>
  <c r="DB77" i="18"/>
  <c r="BB77" i="23" s="1"/>
  <c r="DB89" i="18"/>
  <c r="BB89" i="23" s="1"/>
  <c r="CP78" i="18"/>
  <c r="U78" i="23" s="1"/>
  <c r="CU43" i="21"/>
  <c r="CH43" i="21"/>
  <c r="CF43" i="21" a="1"/>
  <c r="CF43" i="21" s="1"/>
  <c r="CM47" i="21"/>
  <c r="CZ47" i="21"/>
  <c r="AM26" i="32"/>
  <c r="B12" i="37"/>
  <c r="CH12" i="18"/>
  <c r="CT20" i="18"/>
  <c r="CH20" i="18"/>
  <c r="AM34" i="32"/>
  <c r="B20" i="37"/>
  <c r="AN50" i="32"/>
  <c r="CQ36" i="18"/>
  <c r="DC36" i="18"/>
  <c r="CU48" i="21"/>
  <c r="CH48" i="21"/>
  <c r="CF48" i="21" a="1"/>
  <c r="CF48" i="21" s="1"/>
  <c r="CK60" i="21"/>
  <c r="CX60" i="21"/>
  <c r="CZ72" i="21"/>
  <c r="CZ84" i="21"/>
  <c r="DA59" i="18"/>
  <c r="BA59" i="23" s="1"/>
  <c r="CO59" i="18"/>
  <c r="T59" i="23" s="1"/>
  <c r="CY75" i="18"/>
  <c r="AY75" i="23" s="1"/>
  <c r="CM75" i="18"/>
  <c r="R75" i="23" s="1"/>
  <c r="CY87" i="18"/>
  <c r="AY87" i="23" s="1"/>
  <c r="CV38" i="21"/>
  <c r="CI38" i="21"/>
  <c r="DA50" i="21"/>
  <c r="CN50" i="21"/>
  <c r="CQ62" i="21"/>
  <c r="DD62" i="21"/>
  <c r="CU70" i="18"/>
  <c r="AU70" i="23" s="1"/>
  <c r="CI70" i="18"/>
  <c r="N70" i="23" s="1"/>
  <c r="CU82" i="18"/>
  <c r="AU82" i="23" s="1"/>
  <c r="CM23" i="18"/>
  <c r="R23" i="23" s="1"/>
  <c r="CY23" i="18"/>
  <c r="AY23" i="23" s="1"/>
  <c r="CI22" i="21"/>
  <c r="CV22" i="21"/>
  <c r="CI30" i="21"/>
  <c r="CV30" i="21"/>
  <c r="CU17" i="18"/>
  <c r="AU17" i="23" s="1"/>
  <c r="CI17" i="18"/>
  <c r="N17" i="23" s="1"/>
  <c r="CW33" i="21"/>
  <c r="CJ33" i="21"/>
  <c r="DC45" i="18"/>
  <c r="AN59" i="32"/>
  <c r="CQ45" i="18"/>
  <c r="CP57" i="18"/>
  <c r="U57" i="23" s="1"/>
  <c r="F57" i="37"/>
  <c r="DB57" i="18"/>
  <c r="BB57" i="23" s="1"/>
  <c r="CO73" i="18"/>
  <c r="T73" i="23" s="1"/>
  <c r="DA73" i="18"/>
  <c r="BA73" i="23" s="1"/>
  <c r="DA85" i="18"/>
  <c r="BA85" i="23" s="1"/>
  <c r="CU47" i="21"/>
  <c r="CH47" i="21"/>
  <c r="CF47" i="21" a="1"/>
  <c r="CF47" i="21" s="1"/>
  <c r="CQ20" i="21"/>
  <c r="DD20" i="21"/>
  <c r="CU32" i="18"/>
  <c r="AU32" i="23" s="1"/>
  <c r="CI32" i="18"/>
  <c r="N32" i="23" s="1"/>
  <c r="CY48" i="21"/>
  <c r="CL48" i="21"/>
  <c r="CN60" i="21"/>
  <c r="DA60" i="21"/>
  <c r="C76" i="37"/>
  <c r="CJ76" i="18"/>
  <c r="O76" i="23" s="1"/>
  <c r="CV76" i="18"/>
  <c r="AV76" i="23" s="1"/>
  <c r="CV88" i="18"/>
  <c r="AV88" i="23" s="1"/>
  <c r="CL59" i="18"/>
  <c r="Q59" i="23" s="1"/>
  <c r="CX59" i="18"/>
  <c r="AX59" i="23" s="1"/>
  <c r="CI75" i="21"/>
  <c r="CV75" i="21"/>
  <c r="CV87" i="21"/>
  <c r="DC38" i="18"/>
  <c r="AN52" i="32"/>
  <c r="CQ38" i="18"/>
  <c r="CO50" i="21"/>
  <c r="DB50" i="21"/>
  <c r="CV62" i="21"/>
  <c r="C70" i="37"/>
  <c r="CW70" i="18"/>
  <c r="AW70" i="23" s="1"/>
  <c r="CK70" i="18"/>
  <c r="P70" i="23" s="1"/>
  <c r="CW82" i="18"/>
  <c r="AW82" i="23" s="1"/>
  <c r="DA27" i="18"/>
  <c r="BA27" i="23" s="1"/>
  <c r="CK18" i="18"/>
  <c r="P18" i="23" s="1"/>
  <c r="CW18" i="18"/>
  <c r="AW18" i="23" s="1"/>
  <c r="CL30" i="21"/>
  <c r="CY30" i="21"/>
  <c r="DD51" i="21"/>
  <c r="CQ51" i="21"/>
  <c r="CM9" i="21"/>
  <c r="AN35" i="32"/>
  <c r="DC21" i="18"/>
  <c r="CQ21" i="18"/>
  <c r="CU33" i="18"/>
  <c r="AU33" i="23" s="1"/>
  <c r="CI33" i="18"/>
  <c r="N33" i="23" s="1"/>
  <c r="D49" i="37"/>
  <c r="CL49" i="18"/>
  <c r="Q49" i="23" s="1"/>
  <c r="CX49" i="18"/>
  <c r="AX49" i="23" s="1"/>
  <c r="CL57" i="21"/>
  <c r="CY57" i="21"/>
  <c r="CY73" i="21"/>
  <c r="CL73" i="21"/>
  <c r="CY85" i="21"/>
  <c r="CK11" i="18"/>
  <c r="P11" i="23" s="1"/>
  <c r="CI47" i="18"/>
  <c r="N47" i="23" s="1"/>
  <c r="CU47" i="18"/>
  <c r="AU47" i="23" s="1"/>
  <c r="CI8" i="21"/>
  <c r="CJ24" i="21"/>
  <c r="CW24" i="21"/>
  <c r="CM32" i="18"/>
  <c r="R32" i="23" s="1"/>
  <c r="CY32" i="18"/>
  <c r="AY32" i="23" s="1"/>
  <c r="CM48" i="21"/>
  <c r="CZ48" i="21"/>
  <c r="CL60" i="21"/>
  <c r="CY60" i="21"/>
  <c r="CK76" i="21"/>
  <c r="CX76" i="21"/>
  <c r="CX88" i="21"/>
  <c r="CX59" i="21"/>
  <c r="CK59" i="21"/>
  <c r="CQ75" i="21"/>
  <c r="DD75" i="21"/>
  <c r="DD87" i="21"/>
  <c r="F38" i="37"/>
  <c r="CP38" i="18"/>
  <c r="U38" i="23" s="1"/>
  <c r="DB38" i="18"/>
  <c r="BB38" i="23" s="1"/>
  <c r="CM46" i="21"/>
  <c r="CZ46" i="21"/>
  <c r="CF62" i="21" a="1"/>
  <c r="CF62" i="21" s="1"/>
  <c r="CU62" i="21"/>
  <c r="CH62" i="21"/>
  <c r="D74" i="37"/>
  <c r="CX74" i="18"/>
  <c r="AX74" i="23" s="1"/>
  <c r="CL74" i="18"/>
  <c r="Q74" i="23" s="1"/>
  <c r="CX86" i="18"/>
  <c r="AX86" i="23" s="1"/>
  <c r="CJ39" i="21"/>
  <c r="DA22" i="21"/>
  <c r="CN22" i="21"/>
  <c r="DA31" i="18"/>
  <c r="BA31" i="23" s="1"/>
  <c r="CO31" i="18"/>
  <c r="T31" i="23" s="1"/>
  <c r="CN9" i="21"/>
  <c r="CK21" i="18"/>
  <c r="P21" i="23" s="1"/>
  <c r="CW21" i="18"/>
  <c r="AW21" i="23" s="1"/>
  <c r="CP29" i="18"/>
  <c r="U29" i="23" s="1"/>
  <c r="F29" i="37"/>
  <c r="DB29" i="18"/>
  <c r="BB29" i="23" s="1"/>
  <c r="CI45" i="21"/>
  <c r="CV45" i="21"/>
  <c r="CQ57" i="21"/>
  <c r="DD57" i="21"/>
  <c r="CM69" i="18"/>
  <c r="R69" i="23" s="1"/>
  <c r="CY69" i="18"/>
  <c r="AY69" i="23" s="1"/>
  <c r="CY81" i="18"/>
  <c r="AY81" i="23" s="1"/>
  <c r="AN25" i="32"/>
  <c r="CQ11" i="18"/>
  <c r="CQ47" i="18"/>
  <c r="AN61" i="32"/>
  <c r="DC47" i="18"/>
  <c r="C8" i="37"/>
  <c r="CK8" i="18"/>
  <c r="P8" i="23" s="1"/>
  <c r="CU24" i="18"/>
  <c r="AU24" i="23" s="1"/>
  <c r="CI24" i="18"/>
  <c r="N24" i="23" s="1"/>
  <c r="D32" i="37"/>
  <c r="CL32" i="18"/>
  <c r="Q32" i="23" s="1"/>
  <c r="CX32" i="18"/>
  <c r="AX32" i="23" s="1"/>
  <c r="CQ49" i="21"/>
  <c r="DD48" i="21"/>
  <c r="CQ48" i="21"/>
  <c r="CF60" i="21" a="1"/>
  <c r="CF60" i="21" s="1"/>
  <c r="CH60" i="21"/>
  <c r="CU60" i="21"/>
  <c r="CU72" i="21"/>
  <c r="CF72" i="21" a="1"/>
  <c r="CF72" i="21" s="1"/>
  <c r="CH72" i="21"/>
  <c r="CU84" i="21"/>
  <c r="CN56" i="18"/>
  <c r="S56" i="23" s="1"/>
  <c r="E55" i="37"/>
  <c r="CZ55" i="18"/>
  <c r="AZ55" i="23" s="1"/>
  <c r="CN55" i="18"/>
  <c r="S55" i="23" s="1"/>
  <c r="CX63" i="21"/>
  <c r="CK63" i="21"/>
  <c r="B14" i="37"/>
  <c r="AM28" i="32"/>
  <c r="CH14" i="18"/>
  <c r="CI46" i="18"/>
  <c r="N46" i="23" s="1"/>
  <c r="CU46" i="18"/>
  <c r="AU46" i="23" s="1"/>
  <c r="CY54" i="21"/>
  <c r="CL54" i="21"/>
  <c r="CL70" i="18"/>
  <c r="Q70" i="23" s="1"/>
  <c r="D70" i="37"/>
  <c r="CX70" i="18"/>
  <c r="AX70" i="23" s="1"/>
  <c r="CX82" i="18"/>
  <c r="AX82" i="23" s="1"/>
  <c r="CP27" i="21"/>
  <c r="DC27" i="21"/>
  <c r="CV18" i="18"/>
  <c r="AV18" i="23" s="1"/>
  <c r="C18" i="37"/>
  <c r="CJ18" i="18"/>
  <c r="O18" i="23" s="1"/>
  <c r="CJ31" i="21"/>
  <c r="CW31" i="21"/>
  <c r="CM13" i="21"/>
  <c r="DA25" i="21"/>
  <c r="CN25" i="21"/>
  <c r="CW37" i="18"/>
  <c r="AW37" i="23" s="1"/>
  <c r="CK37" i="18"/>
  <c r="P37" i="23" s="1"/>
  <c r="CZ65" i="21"/>
  <c r="CZ53" i="21"/>
  <c r="CM53" i="21"/>
  <c r="DA77" i="18"/>
  <c r="BA77" i="23" s="1"/>
  <c r="CO65" i="18"/>
  <c r="T65" i="23" s="1"/>
  <c r="DA65" i="18"/>
  <c r="BA65" i="23" s="1"/>
  <c r="CZ77" i="21"/>
  <c r="CM77" i="21"/>
  <c r="CZ89" i="21"/>
  <c r="CM78" i="21"/>
  <c r="AF108" i="35"/>
  <c r="AI108" i="35"/>
  <c r="I34" i="19"/>
  <c r="K34" i="19" s="1"/>
  <c r="AN34" i="19" s="1"/>
  <c r="AQ62" i="4"/>
  <c r="I35" i="20"/>
  <c r="AR63" i="4"/>
  <c r="I67" i="20"/>
  <c r="AR95" i="4"/>
  <c r="P23" i="20"/>
  <c r="AO23" i="20" s="1"/>
  <c r="I16" i="22"/>
  <c r="K16" i="22"/>
  <c r="S16" i="22"/>
  <c r="I20" i="20"/>
  <c r="AR48" i="4"/>
  <c r="AB44" i="35"/>
  <c r="B53" i="26"/>
  <c r="AN80" i="4"/>
  <c r="AI53" i="23" s="1"/>
  <c r="AA80" i="4"/>
  <c r="B53" i="23" s="1"/>
  <c r="B15" i="26"/>
  <c r="AA42" i="4"/>
  <c r="B15" i="23" s="1"/>
  <c r="I7" i="19"/>
  <c r="K7" i="19" s="1"/>
  <c r="AN7" i="19" s="1"/>
  <c r="AQ35" i="4"/>
  <c r="AB15" i="35"/>
  <c r="I23" i="19"/>
  <c r="K23" i="19" s="1"/>
  <c r="AN23" i="19" s="1"/>
  <c r="AQ51" i="4"/>
  <c r="BD31" i="19"/>
  <c r="BC36" i="19"/>
  <c r="K59" i="26"/>
  <c r="BC38" i="19"/>
  <c r="I5" i="19"/>
  <c r="K5" i="19" s="1"/>
  <c r="AN5" i="19" s="1"/>
  <c r="AQ33" i="4"/>
  <c r="BB50" i="20"/>
  <c r="K16" i="19"/>
  <c r="AN16" i="19" s="1"/>
  <c r="I24" i="20"/>
  <c r="AR52" i="4"/>
  <c r="J32" i="20"/>
  <c r="K32" i="20" s="1"/>
  <c r="AN32" i="20" s="1"/>
  <c r="H32" i="20"/>
  <c r="B67" i="26"/>
  <c r="AA94" i="4"/>
  <c r="B67" i="23" s="1"/>
  <c r="AN94" i="4"/>
  <c r="AI67" i="23" s="1"/>
  <c r="AN106" i="4"/>
  <c r="AI79" i="23" s="1"/>
  <c r="BD32" i="19"/>
  <c r="BA42" i="20"/>
  <c r="P81" i="20"/>
  <c r="AO81" i="20" s="1"/>
  <c r="BA60" i="20"/>
  <c r="I69" i="22"/>
  <c r="K69" i="22"/>
  <c r="S69" i="22"/>
  <c r="S81" i="22"/>
  <c r="P40" i="20"/>
  <c r="AO40" i="20" s="1"/>
  <c r="AB20" i="35"/>
  <c r="B29" i="26"/>
  <c r="AA56" i="4"/>
  <c r="B29" i="23" s="1"/>
  <c r="AN56" i="4"/>
  <c r="AI29" i="23" s="1"/>
  <c r="AQ105" i="4"/>
  <c r="I77" i="19"/>
  <c r="K77" i="19" s="1"/>
  <c r="AN77" i="19" s="1"/>
  <c r="I63" i="20"/>
  <c r="AR91" i="4"/>
  <c r="AV103" i="4"/>
  <c r="AW103" i="4"/>
  <c r="BA41" i="20"/>
  <c r="BD49" i="19"/>
  <c r="BD21" i="19"/>
  <c r="AB62" i="35"/>
  <c r="BB40" i="20"/>
  <c r="I65" i="22"/>
  <c r="S65" i="22"/>
  <c r="K65" i="22"/>
  <c r="S77" i="22"/>
  <c r="B74" i="26"/>
  <c r="AA101" i="4"/>
  <c r="B74" i="23" s="1"/>
  <c r="AN101" i="4"/>
  <c r="AI74" i="23" s="1"/>
  <c r="AN113" i="4"/>
  <c r="AI86" i="23" s="1"/>
  <c r="P48" i="20"/>
  <c r="AO48" i="20" s="1"/>
  <c r="BD35" i="19"/>
  <c r="AR100" i="4"/>
  <c r="I72" i="20"/>
  <c r="AB76" i="35"/>
  <c r="AB77" i="35"/>
  <c r="I10" i="22"/>
  <c r="K10" i="22"/>
  <c r="I42" i="22"/>
  <c r="S42" i="22"/>
  <c r="K42" i="22"/>
  <c r="AV39" i="4"/>
  <c r="I19" i="19"/>
  <c r="K19" i="19" s="1"/>
  <c r="AN19" i="19" s="1"/>
  <c r="AQ47" i="4"/>
  <c r="AB23" i="35"/>
  <c r="B48" i="26"/>
  <c r="AA75" i="4"/>
  <c r="B48" i="23" s="1"/>
  <c r="AN75" i="4"/>
  <c r="AI48" i="23" s="1"/>
  <c r="BC61" i="19"/>
  <c r="BA37" i="20"/>
  <c r="B45" i="26"/>
  <c r="AA72" i="4"/>
  <c r="B45" i="23" s="1"/>
  <c r="AN72" i="4"/>
  <c r="AI45" i="23" s="1"/>
  <c r="K52" i="19"/>
  <c r="AN52" i="19" s="1"/>
  <c r="J80" i="20"/>
  <c r="AZ80" i="20" s="1"/>
  <c r="H80" i="20"/>
  <c r="BA38" i="20"/>
  <c r="B47" i="26"/>
  <c r="AN74" i="4"/>
  <c r="AI47" i="23" s="1"/>
  <c r="AA74" i="4"/>
  <c r="B47" i="23" s="1"/>
  <c r="AB63" i="35"/>
  <c r="BB21" i="20"/>
  <c r="K74" i="26"/>
  <c r="K64" i="26"/>
  <c r="U83" i="20"/>
  <c r="AP83" i="20" s="1"/>
  <c r="U36" i="20"/>
  <c r="AP36" i="20" s="1"/>
  <c r="AQ85" i="4"/>
  <c r="I57" i="19"/>
  <c r="K57" i="19" s="1"/>
  <c r="AN57" i="19" s="1"/>
  <c r="BA53" i="20"/>
  <c r="BC45" i="19"/>
  <c r="B31" i="26"/>
  <c r="AA58" i="4"/>
  <c r="B31" i="23" s="1"/>
  <c r="AN58" i="4"/>
  <c r="AI31" i="23" s="1"/>
  <c r="U61" i="20"/>
  <c r="AP61" i="20" s="1"/>
  <c r="BD83" i="19"/>
  <c r="AB31" i="35"/>
  <c r="B56" i="26"/>
  <c r="AN83" i="4"/>
  <c r="AI56" i="23" s="1"/>
  <c r="AA83" i="4"/>
  <c r="B56" i="23" s="1"/>
  <c r="J71" i="20"/>
  <c r="H71" i="20"/>
  <c r="BD70" i="19"/>
  <c r="U86" i="20"/>
  <c r="AP86" i="20" s="1"/>
  <c r="I62" i="22"/>
  <c r="K62" i="22"/>
  <c r="S62" i="22"/>
  <c r="AH11" i="33"/>
  <c r="AH12" i="33" s="1"/>
  <c r="AH13" i="33" s="1"/>
  <c r="AH14" i="33" s="1"/>
  <c r="AH15" i="33" s="1"/>
  <c r="AN10" i="33"/>
  <c r="K74" i="22"/>
  <c r="I74" i="22"/>
  <c r="S74" i="22"/>
  <c r="S86" i="22"/>
  <c r="K53" i="19"/>
  <c r="AN53" i="19" s="1"/>
  <c r="B62" i="26"/>
  <c r="AN89" i="4"/>
  <c r="AI62" i="23" s="1"/>
  <c r="AA89" i="4"/>
  <c r="B62" i="23" s="1"/>
  <c r="P45" i="20"/>
  <c r="AO45" i="20" s="1"/>
  <c r="I22" i="20"/>
  <c r="AZ22" i="20" s="1"/>
  <c r="AR50" i="4"/>
  <c r="B30" i="26"/>
  <c r="AA57" i="4"/>
  <c r="B30" i="23" s="1"/>
  <c r="AN57" i="4"/>
  <c r="AI30" i="23" s="1"/>
  <c r="P75" i="20"/>
  <c r="AO75" i="20" s="1"/>
  <c r="J76" i="20"/>
  <c r="H76" i="20"/>
  <c r="BC20" i="19"/>
  <c r="J46" i="20"/>
  <c r="AZ46" i="20" s="1"/>
  <c r="H46" i="20"/>
  <c r="AV98" i="4"/>
  <c r="AW98" i="4"/>
  <c r="I31" i="20"/>
  <c r="AR59" i="4"/>
  <c r="I43" i="19"/>
  <c r="K43" i="19" s="1"/>
  <c r="AN43" i="19" s="1"/>
  <c r="AQ71" i="4"/>
  <c r="B60" i="26"/>
  <c r="AN87" i="4"/>
  <c r="AI60" i="23" s="1"/>
  <c r="AA87" i="4"/>
  <c r="B60" i="23" s="1"/>
  <c r="I71" i="22"/>
  <c r="K71" i="22"/>
  <c r="S71" i="22"/>
  <c r="S83" i="22"/>
  <c r="BB27" i="20"/>
  <c r="B55" i="26"/>
  <c r="AN82" i="4"/>
  <c r="AI55" i="23" s="1"/>
  <c r="AA82" i="4"/>
  <c r="B55" i="23" s="1"/>
  <c r="BB59" i="20"/>
  <c r="BC41" i="19"/>
  <c r="BB66" i="20"/>
  <c r="BC25" i="19"/>
  <c r="BA43" i="20"/>
  <c r="AB40" i="35"/>
  <c r="AV84" i="4"/>
  <c r="AW84" i="4"/>
  <c r="AV88" i="4"/>
  <c r="B69" i="26"/>
  <c r="AA96" i="4"/>
  <c r="B69" i="23" s="1"/>
  <c r="AN96" i="4"/>
  <c r="AI69" i="23" s="1"/>
  <c r="AN108" i="4"/>
  <c r="AI81" i="23" s="1"/>
  <c r="BA36" i="20"/>
  <c r="K67" i="26"/>
  <c r="CM43" i="21"/>
  <c r="CZ43" i="21"/>
  <c r="CI67" i="21"/>
  <c r="CV67" i="21"/>
  <c r="CV79" i="21"/>
  <c r="DA28" i="18"/>
  <c r="BA28" i="23" s="1"/>
  <c r="CO28" i="18"/>
  <c r="T28" i="23" s="1"/>
  <c r="D36" i="37"/>
  <c r="CY36" i="18"/>
  <c r="AY36" i="23" s="1"/>
  <c r="CM36" i="18"/>
  <c r="R36" i="23" s="1"/>
  <c r="CL52" i="21"/>
  <c r="CY52" i="21"/>
  <c r="CP64" i="21"/>
  <c r="DC64" i="21"/>
  <c r="CM76" i="21"/>
  <c r="CZ76" i="21"/>
  <c r="CZ88" i="21"/>
  <c r="CV71" i="18"/>
  <c r="AV71" i="23" s="1"/>
  <c r="CJ59" i="18"/>
  <c r="O59" i="23" s="1"/>
  <c r="CV59" i="18"/>
  <c r="AV59" i="23" s="1"/>
  <c r="C59" i="37"/>
  <c r="CK75" i="18"/>
  <c r="P75" i="23" s="1"/>
  <c r="CW75" i="18"/>
  <c r="AW75" i="23" s="1"/>
  <c r="CW87" i="18"/>
  <c r="AW87" i="23" s="1"/>
  <c r="B42" i="37"/>
  <c r="CH42" i="18"/>
  <c r="AM56" i="32"/>
  <c r="CT42" i="18"/>
  <c r="CJ54" i="21"/>
  <c r="CW54" i="21"/>
  <c r="CI66" i="18"/>
  <c r="N66" i="23" s="1"/>
  <c r="CU66" i="18"/>
  <c r="AU66" i="23" s="1"/>
  <c r="CU78" i="18"/>
  <c r="AU78" i="23" s="1"/>
  <c r="CZ27" i="21"/>
  <c r="CM27" i="21"/>
  <c r="CZ18" i="21"/>
  <c r="CM18" i="21"/>
  <c r="CI31" i="18"/>
  <c r="N31" i="23" s="1"/>
  <c r="CU31" i="18"/>
  <c r="AU31" i="23" s="1"/>
  <c r="CH13" i="21"/>
  <c r="CF13" i="21" a="1"/>
  <c r="CF13" i="21" s="1"/>
  <c r="CI25" i="18"/>
  <c r="N25" i="23" s="1"/>
  <c r="CU25" i="18"/>
  <c r="AU25" i="23" s="1"/>
  <c r="D33" i="37"/>
  <c r="CX33" i="18"/>
  <c r="AX33" i="23" s="1"/>
  <c r="CL33" i="18"/>
  <c r="Q33" i="23" s="1"/>
  <c r="DB61" i="21"/>
  <c r="CO61" i="21"/>
  <c r="DD73" i="21"/>
  <c r="CQ73" i="21"/>
  <c r="DD85" i="21"/>
  <c r="AM29" i="32"/>
  <c r="B15" i="37"/>
  <c r="CH15" i="18"/>
  <c r="DA67" i="21"/>
  <c r="CN67" i="21"/>
  <c r="DA79" i="21"/>
  <c r="AM22" i="32"/>
  <c r="B8" i="37"/>
  <c r="CH8" i="18"/>
  <c r="CK20" i="21"/>
  <c r="CX20" i="21"/>
  <c r="CO36" i="21"/>
  <c r="DB36" i="21"/>
  <c r="D44" i="37"/>
  <c r="CX44" i="18"/>
  <c r="AX44" i="23" s="1"/>
  <c r="CL44" i="18"/>
  <c r="Q44" i="23" s="1"/>
  <c r="E60" i="37"/>
  <c r="CO60" i="18"/>
  <c r="T60" i="23" s="1"/>
  <c r="DA60" i="18"/>
  <c r="BA60" i="23" s="1"/>
  <c r="DB72" i="21"/>
  <c r="CO72" i="21"/>
  <c r="DB84" i="21"/>
  <c r="CI55" i="18"/>
  <c r="N55" i="23" s="1"/>
  <c r="CU55" i="18"/>
  <c r="AU55" i="23" s="1"/>
  <c r="D75" i="37"/>
  <c r="CX75" i="18"/>
  <c r="AX75" i="23" s="1"/>
  <c r="CL75" i="18"/>
  <c r="Q75" i="23" s="1"/>
  <c r="CX87" i="18"/>
  <c r="AX87" i="23" s="1"/>
  <c r="CJ38" i="18"/>
  <c r="O38" i="23" s="1"/>
  <c r="CV38" i="18"/>
  <c r="AV38" i="23" s="1"/>
  <c r="C38" i="37"/>
  <c r="F54" i="37"/>
  <c r="CP54" i="18"/>
  <c r="U54" i="23" s="1"/>
  <c r="DB54" i="18"/>
  <c r="BB54" i="23" s="1"/>
  <c r="CK66" i="18"/>
  <c r="P66" i="23" s="1"/>
  <c r="CW66" i="18"/>
  <c r="AW66" i="23" s="1"/>
  <c r="CW78" i="18"/>
  <c r="AW78" i="23" s="1"/>
  <c r="CN27" i="18"/>
  <c r="S27" i="23" s="1"/>
  <c r="E27" i="37"/>
  <c r="CZ27" i="18"/>
  <c r="AZ27" i="23" s="1"/>
  <c r="CY30" i="18"/>
  <c r="AY30" i="23" s="1"/>
  <c r="CM30" i="18"/>
  <c r="R30" i="23" s="1"/>
  <c r="CQ17" i="21"/>
  <c r="DD17" i="21"/>
  <c r="DC33" i="18"/>
  <c r="CQ33" i="18"/>
  <c r="AN47" i="32"/>
  <c r="CM41" i="18"/>
  <c r="R41" i="23" s="1"/>
  <c r="CY41" i="18"/>
  <c r="AY41" i="23" s="1"/>
  <c r="CZ57" i="21"/>
  <c r="AM79" i="32"/>
  <c r="CH65" i="18"/>
  <c r="CT65" i="18"/>
  <c r="B65" i="37"/>
  <c r="CP11" i="18"/>
  <c r="U11" i="23" s="1"/>
  <c r="F11" i="37"/>
  <c r="CV43" i="21"/>
  <c r="CI43" i="21"/>
  <c r="CK71" i="21"/>
  <c r="CX71" i="21"/>
  <c r="CX83" i="21"/>
  <c r="CO32" i="18"/>
  <c r="T32" i="23" s="1"/>
  <c r="DA32" i="18"/>
  <c r="BA32" i="23" s="1"/>
  <c r="CO44" i="21"/>
  <c r="DB44" i="21"/>
  <c r="AN70" i="32"/>
  <c r="CQ56" i="18"/>
  <c r="DC56" i="18"/>
  <c r="CU72" i="18"/>
  <c r="AU72" i="23" s="1"/>
  <c r="CI72" i="18"/>
  <c r="N72" i="23" s="1"/>
  <c r="CU84" i="18"/>
  <c r="AU84" i="23" s="1"/>
  <c r="CI19" i="21"/>
  <c r="CV19" i="21"/>
  <c r="DB34" i="18"/>
  <c r="BB34" i="23" s="1"/>
  <c r="F34" i="37"/>
  <c r="CP34" i="18"/>
  <c r="U34" i="23" s="1"/>
  <c r="CP50" i="18"/>
  <c r="U50" i="23" s="1"/>
  <c r="DB50" i="18"/>
  <c r="BB50" i="23" s="1"/>
  <c r="F50" i="37"/>
  <c r="D66" i="37"/>
  <c r="CL66" i="18"/>
  <c r="Q66" i="23" s="1"/>
  <c r="CX66" i="18"/>
  <c r="AX66" i="23" s="1"/>
  <c r="CX78" i="18"/>
  <c r="AX78" i="23" s="1"/>
  <c r="CQ27" i="21"/>
  <c r="DD27" i="21"/>
  <c r="CU26" i="18"/>
  <c r="AU26" i="23" s="1"/>
  <c r="CI26" i="18"/>
  <c r="N26" i="23" s="1"/>
  <c r="D51" i="37"/>
  <c r="CL51" i="18"/>
  <c r="Q51" i="23" s="1"/>
  <c r="CX51" i="18"/>
  <c r="AX51" i="23" s="1"/>
  <c r="DC17" i="21"/>
  <c r="CP17" i="21"/>
  <c r="DA33" i="21"/>
  <c r="CN33" i="21"/>
  <c r="CN41" i="21"/>
  <c r="DA41" i="21"/>
  <c r="CZ69" i="18"/>
  <c r="AZ69" i="23" s="1"/>
  <c r="CZ57" i="18"/>
  <c r="AZ57" i="23" s="1"/>
  <c r="E57" i="37"/>
  <c r="CN57" i="18"/>
  <c r="S57" i="23" s="1"/>
  <c r="CU69" i="18"/>
  <c r="AU69" i="23" s="1"/>
  <c r="CI69" i="18"/>
  <c r="N69" i="23" s="1"/>
  <c r="CU81" i="18"/>
  <c r="AU81" i="23" s="1"/>
  <c r="CM11" i="18"/>
  <c r="R11" i="23" s="1"/>
  <c r="CZ35" i="21"/>
  <c r="CM35" i="21"/>
  <c r="CL71" i="21"/>
  <c r="CY71" i="21"/>
  <c r="CY83" i="21"/>
  <c r="F20" i="37"/>
  <c r="DB20" i="18"/>
  <c r="BB20" i="23" s="1"/>
  <c r="CP20" i="18"/>
  <c r="U20" i="23" s="1"/>
  <c r="CK36" i="21"/>
  <c r="CX36" i="21"/>
  <c r="CW60" i="21"/>
  <c r="CJ48" i="21"/>
  <c r="CW48" i="21"/>
  <c r="CJ60" i="21"/>
  <c r="CP73" i="21"/>
  <c r="DC72" i="21"/>
  <c r="CP72" i="21"/>
  <c r="DC84" i="21"/>
  <c r="CM55" i="21"/>
  <c r="CZ55" i="21"/>
  <c r="CZ75" i="18"/>
  <c r="AZ75" i="23" s="1"/>
  <c r="E75" i="37"/>
  <c r="CN75" i="18"/>
  <c r="S75" i="23" s="1"/>
  <c r="CZ87" i="18"/>
  <c r="AZ87" i="23" s="1"/>
  <c r="DA38" i="18"/>
  <c r="BA38" i="23" s="1"/>
  <c r="CO38" i="18"/>
  <c r="T38" i="23" s="1"/>
  <c r="DB54" i="21"/>
  <c r="CO54" i="21"/>
  <c r="AM80" i="32"/>
  <c r="B66" i="37"/>
  <c r="CH66" i="18"/>
  <c r="CT66" i="18"/>
  <c r="CT78" i="18"/>
  <c r="C23" i="37"/>
  <c r="CJ23" i="18"/>
  <c r="O23" i="23" s="1"/>
  <c r="CV23" i="18"/>
  <c r="AV23" i="23" s="1"/>
  <c r="C6" i="37"/>
  <c r="CJ6" i="18"/>
  <c r="O6" i="23" s="1"/>
  <c r="DC18" i="21"/>
  <c r="CP18" i="21"/>
  <c r="CW30" i="18"/>
  <c r="AW30" i="23" s="1"/>
  <c r="CK30" i="18"/>
  <c r="P30" i="23" s="1"/>
  <c r="CF9" i="21" a="1"/>
  <c r="CF9" i="21" s="1"/>
  <c r="CH9" i="21"/>
  <c r="CX25" i="21"/>
  <c r="CK25" i="21"/>
  <c r="CW41" i="21"/>
  <c r="CJ41" i="21"/>
  <c r="AM63" i="32"/>
  <c r="CT49" i="18"/>
  <c r="CH49" i="18"/>
  <c r="B49" i="37"/>
  <c r="DC65" i="18"/>
  <c r="AN79" i="32"/>
  <c r="CQ65" i="18"/>
  <c r="CH11" i="21"/>
  <c r="CF11" i="21" a="1"/>
  <c r="CF11" i="21" s="1"/>
  <c r="CX35" i="21"/>
  <c r="CK35" i="21"/>
  <c r="CY67" i="21"/>
  <c r="CL67" i="21"/>
  <c r="CY79" i="21"/>
  <c r="CN16" i="18"/>
  <c r="S16" i="23" s="1"/>
  <c r="E16" i="37"/>
  <c r="CY24" i="21"/>
  <c r="CL24" i="21"/>
  <c r="CO40" i="21"/>
  <c r="DB40" i="21"/>
  <c r="CU52" i="18"/>
  <c r="AU52" i="23" s="1"/>
  <c r="CI52" i="18"/>
  <c r="N52" i="23" s="1"/>
  <c r="CK65" i="21"/>
  <c r="CX64" i="21"/>
  <c r="CK64" i="21"/>
  <c r="DC76" i="21"/>
  <c r="CP76" i="21"/>
  <c r="DC88" i="21"/>
  <c r="E63" i="37"/>
  <c r="CN63" i="18"/>
  <c r="S63" i="23" s="1"/>
  <c r="CZ63" i="18"/>
  <c r="AZ63" i="23" s="1"/>
  <c r="CO14" i="21"/>
  <c r="E38" i="37"/>
  <c r="CN38" i="18"/>
  <c r="S38" i="23" s="1"/>
  <c r="CZ38" i="18"/>
  <c r="AZ38" i="23" s="1"/>
  <c r="CH54" i="18"/>
  <c r="CT54" i="18"/>
  <c r="B54" i="37"/>
  <c r="AM68" i="32"/>
  <c r="CL62" i="21"/>
  <c r="CY62" i="21"/>
  <c r="DA74" i="21"/>
  <c r="CN74" i="21"/>
  <c r="DA86" i="21"/>
  <c r="CI27" i="18"/>
  <c r="N27" i="23" s="1"/>
  <c r="CU27" i="18"/>
  <c r="AU27" i="23" s="1"/>
  <c r="AM24" i="32"/>
  <c r="B10" i="37"/>
  <c r="CH10" i="18"/>
  <c r="CX22" i="18"/>
  <c r="AX22" i="23" s="1"/>
  <c r="D22" i="37"/>
  <c r="CL22" i="18"/>
  <c r="Q22" i="23" s="1"/>
  <c r="CF31" i="21" a="1"/>
  <c r="CF31" i="21" s="1"/>
  <c r="DC31" i="21"/>
  <c r="CP31" i="21"/>
  <c r="CM21" i="18"/>
  <c r="R21" i="23" s="1"/>
  <c r="CY21" i="18"/>
  <c r="AY21" i="23" s="1"/>
  <c r="CW37" i="21"/>
  <c r="CJ37" i="21"/>
  <c r="CI49" i="21"/>
  <c r="CV49" i="21"/>
  <c r="CP61" i="21"/>
  <c r="DC61" i="21"/>
  <c r="CV77" i="21"/>
  <c r="CI77" i="21"/>
  <c r="CV89" i="21"/>
  <c r="CI78" i="21"/>
  <c r="CL44" i="21"/>
  <c r="CL43" i="21"/>
  <c r="CY43" i="21"/>
  <c r="CQ67" i="21"/>
  <c r="DD67" i="21"/>
  <c r="DD79" i="21"/>
  <c r="CJ16" i="18"/>
  <c r="O16" i="23" s="1"/>
  <c r="C16" i="37"/>
  <c r="CP24" i="21"/>
  <c r="DC24" i="21"/>
  <c r="CH52" i="18"/>
  <c r="B52" i="37"/>
  <c r="CT52" i="18"/>
  <c r="AM66" i="32"/>
  <c r="DD64" i="21"/>
  <c r="CQ64" i="21"/>
  <c r="C63" i="37"/>
  <c r="CJ63" i="18"/>
  <c r="O63" i="23" s="1"/>
  <c r="CV63" i="18"/>
  <c r="AV63" i="23" s="1"/>
  <c r="CY42" i="21"/>
  <c r="CL42" i="21"/>
  <c r="CN54" i="21"/>
  <c r="DA54" i="21"/>
  <c r="DD66" i="21"/>
  <c r="CQ66" i="21"/>
  <c r="DD78" i="21"/>
  <c r="CZ74" i="21"/>
  <c r="CM74" i="21"/>
  <c r="CZ86" i="21"/>
  <c r="DB39" i="21"/>
  <c r="CO39" i="21"/>
  <c r="CZ22" i="21"/>
  <c r="CM22" i="21"/>
  <c r="DA30" i="21"/>
  <c r="CN30" i="21"/>
  <c r="AN123" i="32"/>
  <c r="AN121" i="32"/>
  <c r="AN122" i="32"/>
  <c r="AN120" i="32"/>
  <c r="AN119" i="32"/>
  <c r="AN117" i="32"/>
  <c r="AN116" i="32"/>
  <c r="AN118" i="32"/>
  <c r="AN113" i="32"/>
  <c r="AN114" i="32"/>
  <c r="AN115" i="32"/>
  <c r="AN111" i="32"/>
  <c r="AN112" i="32"/>
  <c r="AN110" i="32"/>
  <c r="AN109" i="32"/>
  <c r="AN105" i="32"/>
  <c r="AN107" i="32"/>
  <c r="AN106" i="32"/>
  <c r="AN108" i="32"/>
  <c r="AN95" i="32"/>
  <c r="AN93" i="32"/>
  <c r="AN98" i="32"/>
  <c r="AN92" i="32"/>
  <c r="AN94" i="32"/>
  <c r="AN96" i="32"/>
  <c r="AN101" i="32"/>
  <c r="AN100" i="32"/>
  <c r="AN99" i="32"/>
  <c r="AN104" i="32"/>
  <c r="AN103" i="32"/>
  <c r="AN102" i="32"/>
  <c r="AN97" i="32"/>
  <c r="CL21" i="18"/>
  <c r="Q21" i="23" s="1"/>
  <c r="D21" i="37"/>
  <c r="CX21" i="18"/>
  <c r="AX21" i="23" s="1"/>
  <c r="CI37" i="21"/>
  <c r="CV37" i="21"/>
  <c r="C49" i="37"/>
  <c r="CW49" i="18"/>
  <c r="AW49" i="23" s="1"/>
  <c r="CK49" i="18"/>
  <c r="P49" i="23" s="1"/>
  <c r="D61" i="37"/>
  <c r="CX61" i="18"/>
  <c r="AX61" i="23" s="1"/>
  <c r="CL61" i="18"/>
  <c r="Q61" i="23" s="1"/>
  <c r="F73" i="37"/>
  <c r="CP73" i="18"/>
  <c r="U73" i="23" s="1"/>
  <c r="DB73" i="18"/>
  <c r="BB73" i="23" s="1"/>
  <c r="DB85" i="18"/>
  <c r="BB85" i="23" s="1"/>
  <c r="CQ15" i="21"/>
  <c r="CK67" i="18"/>
  <c r="P67" i="23" s="1"/>
  <c r="CW67" i="18"/>
  <c r="AW67" i="23" s="1"/>
  <c r="CW79" i="18"/>
  <c r="AW79" i="23" s="1"/>
  <c r="CL12" i="21"/>
  <c r="E24" i="37"/>
  <c r="CN24" i="18"/>
  <c r="S24" i="23" s="1"/>
  <c r="CZ24" i="18"/>
  <c r="AZ24" i="23" s="1"/>
  <c r="CL36" i="21"/>
  <c r="CY36" i="21"/>
  <c r="CJ52" i="21"/>
  <c r="CW52" i="21"/>
  <c r="DA64" i="18"/>
  <c r="BA64" i="23" s="1"/>
  <c r="CO64" i="18"/>
  <c r="T64" i="23" s="1"/>
  <c r="CH7" i="21"/>
  <c r="CF7" i="21" a="1"/>
  <c r="CF7" i="21" s="1"/>
  <c r="CU63" i="21"/>
  <c r="CH63" i="21"/>
  <c r="CF63" i="21" a="1"/>
  <c r="CF63" i="21" s="1"/>
  <c r="CH75" i="18"/>
  <c r="CT75" i="18"/>
  <c r="AM89" i="32"/>
  <c r="B75" i="37"/>
  <c r="CT87" i="18"/>
  <c r="CM42" i="21"/>
  <c r="CZ42" i="21"/>
  <c r="CX50" i="21"/>
  <c r="CK50" i="21"/>
  <c r="CY66" i="18"/>
  <c r="AY66" i="23" s="1"/>
  <c r="CM66" i="18"/>
  <c r="R66" i="23" s="1"/>
  <c r="CY78" i="18"/>
  <c r="AY78" i="23" s="1"/>
  <c r="CU23" i="21"/>
  <c r="CH23" i="21"/>
  <c r="CF23" i="21" a="1"/>
  <c r="CF23" i="21" s="1"/>
  <c r="CX26" i="21"/>
  <c r="CK26" i="21"/>
  <c r="CV51" i="21"/>
  <c r="CI51" i="21"/>
  <c r="CP9" i="21"/>
  <c r="DC21" i="21"/>
  <c r="CP21" i="21"/>
  <c r="CM33" i="21"/>
  <c r="CZ33" i="21"/>
  <c r="CJ49" i="18"/>
  <c r="O49" i="23" s="1"/>
  <c r="CV49" i="18"/>
  <c r="AV49" i="23" s="1"/>
  <c r="CI62" i="21"/>
  <c r="CV61" i="21"/>
  <c r="CI61" i="21"/>
  <c r="CV73" i="21"/>
  <c r="CI73" i="21"/>
  <c r="CV85" i="21"/>
  <c r="CL15" i="18"/>
  <c r="Q15" i="23" s="1"/>
  <c r="D15" i="37"/>
  <c r="CO67" i="21"/>
  <c r="DB67" i="21"/>
  <c r="DB79" i="21"/>
  <c r="CK12" i="21"/>
  <c r="CK28" i="18"/>
  <c r="P28" i="23" s="1"/>
  <c r="CW28" i="18"/>
  <c r="AW28" i="23" s="1"/>
  <c r="F36" i="37"/>
  <c r="DB36" i="18"/>
  <c r="BB36" i="23" s="1"/>
  <c r="CP36" i="18"/>
  <c r="U36" i="23" s="1"/>
  <c r="CW52" i="18"/>
  <c r="AW52" i="23" s="1"/>
  <c r="CK52" i="18"/>
  <c r="P52" i="23" s="1"/>
  <c r="CM60" i="18"/>
  <c r="R60" i="23" s="1"/>
  <c r="CY60" i="18"/>
  <c r="AY60" i="23" s="1"/>
  <c r="CI77" i="18"/>
  <c r="N77" i="23" s="1"/>
  <c r="CI76" i="18"/>
  <c r="N76" i="23" s="1"/>
  <c r="CU76" i="18"/>
  <c r="AU76" i="23" s="1"/>
  <c r="CU88" i="18"/>
  <c r="AU88" i="23" s="1"/>
  <c r="CN55" i="21"/>
  <c r="DA55" i="21"/>
  <c r="CK63" i="18"/>
  <c r="P63" i="23" s="1"/>
  <c r="CW63" i="18"/>
  <c r="AW63" i="23" s="1"/>
  <c r="CH14" i="21"/>
  <c r="CF14" i="21" a="1"/>
  <c r="CF14" i="21" s="1"/>
  <c r="CI46" i="21"/>
  <c r="CV46" i="21"/>
  <c r="D54" i="37"/>
  <c r="CL54" i="18"/>
  <c r="Q54" i="23" s="1"/>
  <c r="CX54" i="18"/>
  <c r="AX54" i="23" s="1"/>
  <c r="CY70" i="21"/>
  <c r="CL70" i="21"/>
  <c r="CY82" i="21"/>
  <c r="CP27" i="18"/>
  <c r="U27" i="23" s="1"/>
  <c r="F27" i="37"/>
  <c r="DB27" i="18"/>
  <c r="BB27" i="23" s="1"/>
  <c r="CW18" i="21"/>
  <c r="CJ18" i="21"/>
  <c r="C31" i="37"/>
  <c r="CV31" i="18"/>
  <c r="AV31" i="23" s="1"/>
  <c r="CJ31" i="18"/>
  <c r="O31" i="23" s="1"/>
  <c r="CM13" i="18"/>
  <c r="R13" i="23" s="1"/>
  <c r="E25" i="37"/>
  <c r="CN25" i="18"/>
  <c r="S25" i="23" s="1"/>
  <c r="CZ25" i="18"/>
  <c r="AZ25" i="23" s="1"/>
  <c r="CX37" i="21"/>
  <c r="CK37" i="21"/>
  <c r="CY53" i="18"/>
  <c r="AY53" i="23" s="1"/>
  <c r="CM53" i="18"/>
  <c r="R53" i="23" s="1"/>
  <c r="CO65" i="21"/>
  <c r="DB65" i="21"/>
  <c r="CM77" i="18"/>
  <c r="R77" i="23" s="1"/>
  <c r="CY77" i="18"/>
  <c r="AY77" i="23" s="1"/>
  <c r="CY89" i="18"/>
  <c r="AY89" i="23" s="1"/>
  <c r="CM78" i="18"/>
  <c r="R78" i="23" s="1"/>
  <c r="V104" i="35"/>
  <c r="V99" i="35"/>
  <c r="V102" i="35"/>
  <c r="V100" i="35"/>
  <c r="V103" i="35"/>
  <c r="V101" i="35"/>
  <c r="S99" i="35"/>
  <c r="S100" i="35"/>
  <c r="S103" i="35"/>
  <c r="S101" i="35"/>
  <c r="S104" i="35"/>
  <c r="S102" i="35"/>
  <c r="P101" i="35"/>
  <c r="P102" i="35"/>
  <c r="P104" i="35"/>
  <c r="P100" i="35"/>
  <c r="P103" i="35"/>
  <c r="P99" i="35"/>
  <c r="M104" i="35"/>
  <c r="M99" i="35"/>
  <c r="M102" i="35"/>
  <c r="M100" i="35"/>
  <c r="M103" i="35"/>
  <c r="M101" i="35"/>
  <c r="J99" i="35"/>
  <c r="J100" i="35"/>
  <c r="J101" i="35"/>
  <c r="J103" i="35"/>
  <c r="J102" i="35"/>
  <c r="J104" i="35"/>
  <c r="G99" i="35"/>
  <c r="R18" i="37" l="1"/>
  <c r="AR77" i="32"/>
  <c r="K64" i="33" s="1"/>
  <c r="S8" i="33" a="1"/>
  <c r="S8" i="33" s="1"/>
  <c r="AR62" i="32"/>
  <c r="K49" i="33" s="1"/>
  <c r="K38" i="20"/>
  <c r="AN38" i="20" s="1"/>
  <c r="AZ18" i="20"/>
  <c r="K35" i="20"/>
  <c r="AN35" i="20" s="1"/>
  <c r="K44" i="20"/>
  <c r="AN44" i="20" s="1"/>
  <c r="K63" i="20"/>
  <c r="AN63" i="20" s="1"/>
  <c r="K53" i="20"/>
  <c r="AN53" i="20" s="1"/>
  <c r="J110" i="26"/>
  <c r="J111" i="26"/>
  <c r="K67" i="20"/>
  <c r="AN67" i="20" s="1"/>
  <c r="AV67" i="20" s="1"/>
  <c r="K23" i="20"/>
  <c r="AN23" i="20" s="1"/>
  <c r="AU23" i="20" s="1"/>
  <c r="K79" i="20"/>
  <c r="AN79" i="20" s="1"/>
  <c r="BB109" i="35"/>
  <c r="AR124" i="32"/>
  <c r="K111" i="33" s="1"/>
  <c r="AR125" i="32"/>
  <c r="K112" i="33" s="1"/>
  <c r="AZ62" i="20"/>
  <c r="K64" i="20"/>
  <c r="AN64" i="20" s="1"/>
  <c r="DG81" i="21"/>
  <c r="AR49" i="32"/>
  <c r="K36" i="33" s="1"/>
  <c r="AZ27" i="20"/>
  <c r="AZ66" i="20"/>
  <c r="BH66" i="20" s="1"/>
  <c r="K81" i="20"/>
  <c r="AN81" i="20" s="1"/>
  <c r="AZ65" i="20"/>
  <c r="BH65" i="20" s="1"/>
  <c r="AZ78" i="20"/>
  <c r="BN109" i="35"/>
  <c r="BE109" i="35"/>
  <c r="J62" i="26"/>
  <c r="AZ24" i="20"/>
  <c r="AZ55" i="20"/>
  <c r="BH55" i="20" s="1"/>
  <c r="K43" i="20"/>
  <c r="AN43" i="20" s="1"/>
  <c r="M6" i="37"/>
  <c r="DG58" i="21"/>
  <c r="AR119" i="32"/>
  <c r="K106" i="33" s="1"/>
  <c r="M11" i="37"/>
  <c r="AR82" i="32"/>
  <c r="K69" i="33" s="1"/>
  <c r="CR9" i="21"/>
  <c r="AR121" i="32"/>
  <c r="K108" i="33" s="1"/>
  <c r="AR61" i="32"/>
  <c r="K48" i="33" s="1"/>
  <c r="CR16" i="21"/>
  <c r="AR111" i="32"/>
  <c r="K98" i="33" s="1"/>
  <c r="AR120" i="32"/>
  <c r="K107" i="33" s="1"/>
  <c r="AR66" i="32"/>
  <c r="K53" i="33" s="1"/>
  <c r="CR10" i="18"/>
  <c r="C9" i="19" s="1"/>
  <c r="DG75" i="21"/>
  <c r="AR37" i="32"/>
  <c r="K24" i="33" s="1"/>
  <c r="DG49" i="21"/>
  <c r="L15" i="37"/>
  <c r="DG33" i="21"/>
  <c r="K26" i="20"/>
  <c r="AN26" i="20" s="1"/>
  <c r="AI103" i="35"/>
  <c r="AL104" i="35"/>
  <c r="BF104" i="35" s="1"/>
  <c r="K83" i="20"/>
  <c r="AN83" i="20" s="1"/>
  <c r="AL102" i="35"/>
  <c r="BG102" i="35" s="1"/>
  <c r="J74" i="26"/>
  <c r="K28" i="20"/>
  <c r="AN28" i="20" s="1"/>
  <c r="AV28" i="20" s="1"/>
  <c r="K33" i="20"/>
  <c r="AN33" i="20" s="1"/>
  <c r="K75" i="20"/>
  <c r="AN75" i="20" s="1"/>
  <c r="AV75" i="20" s="1"/>
  <c r="K60" i="20"/>
  <c r="AN60" i="20" s="1"/>
  <c r="AV60" i="20" s="1"/>
  <c r="AZ54" i="20"/>
  <c r="BG54" i="20" s="1"/>
  <c r="BI109" i="35"/>
  <c r="BJ109" i="35"/>
  <c r="AZ37" i="20"/>
  <c r="K68" i="20"/>
  <c r="AN68" i="20" s="1"/>
  <c r="AV68" i="20" s="1"/>
  <c r="AZ34" i="20"/>
  <c r="BH109" i="35"/>
  <c r="AZ49" i="20"/>
  <c r="BH49" i="20" s="1"/>
  <c r="K39" i="20"/>
  <c r="AN39" i="20" s="1"/>
  <c r="AV39" i="20" s="1"/>
  <c r="J6" i="37"/>
  <c r="DG29" i="21"/>
  <c r="Q17" i="37"/>
  <c r="AR118" i="32"/>
  <c r="K105" i="33" s="1"/>
  <c r="K63" i="37"/>
  <c r="CR12" i="18"/>
  <c r="C11" i="19" s="1"/>
  <c r="K15" i="37"/>
  <c r="AR87" i="32"/>
  <c r="K74" i="33" s="1"/>
  <c r="CR14" i="18"/>
  <c r="C13" i="19" s="1"/>
  <c r="AR95" i="32"/>
  <c r="K82" i="33" s="1"/>
  <c r="AR108" i="32"/>
  <c r="K95" i="33" s="1"/>
  <c r="DG60" i="21"/>
  <c r="DG56" i="21"/>
  <c r="AR29" i="32"/>
  <c r="K16" i="33" s="1"/>
  <c r="AR94" i="32"/>
  <c r="K81" i="33" s="1"/>
  <c r="AR67" i="32"/>
  <c r="K54" i="33" s="1"/>
  <c r="AR110" i="32"/>
  <c r="K97" i="33" s="1"/>
  <c r="AR31" i="32"/>
  <c r="K18" i="33" s="1"/>
  <c r="DG35" i="21"/>
  <c r="AR58" i="32"/>
  <c r="K45" i="33" s="1"/>
  <c r="K8" i="37"/>
  <c r="DG46" i="21"/>
  <c r="AR33" i="32"/>
  <c r="K20" i="33" s="1"/>
  <c r="AR36" i="32"/>
  <c r="K23" i="33" s="1"/>
  <c r="L11" i="37"/>
  <c r="AR101" i="32"/>
  <c r="K88" i="33" s="1"/>
  <c r="DG40" i="21"/>
  <c r="T36" i="37"/>
  <c r="CR8" i="18"/>
  <c r="C7" i="19" s="1"/>
  <c r="AR96" i="32"/>
  <c r="K83" i="33" s="1"/>
  <c r="DG23" i="21"/>
  <c r="M15" i="37"/>
  <c r="AR32" i="32"/>
  <c r="K19" i="33" s="1"/>
  <c r="AR38" i="32"/>
  <c r="K25" i="33" s="1"/>
  <c r="AR104" i="32"/>
  <c r="K91" i="33" s="1"/>
  <c r="AR113" i="32"/>
  <c r="K100" i="33" s="1"/>
  <c r="AR123" i="32"/>
  <c r="K110" i="33" s="1"/>
  <c r="AR23" i="32"/>
  <c r="K10" i="33" s="1"/>
  <c r="L16" i="37"/>
  <c r="AR40" i="32"/>
  <c r="K27" i="33" s="1"/>
  <c r="DG44" i="21"/>
  <c r="AR122" i="32"/>
  <c r="K109" i="33" s="1"/>
  <c r="AR47" i="32"/>
  <c r="K34" i="33" s="1"/>
  <c r="AR106" i="32"/>
  <c r="K93" i="33" s="1"/>
  <c r="AR114" i="32"/>
  <c r="K101" i="33" s="1"/>
  <c r="K6" i="37"/>
  <c r="AR27" i="32"/>
  <c r="K14" i="33" s="1"/>
  <c r="DG67" i="21"/>
  <c r="AR105" i="32"/>
  <c r="K92" i="33" s="1"/>
  <c r="AR71" i="32"/>
  <c r="K58" i="33" s="1"/>
  <c r="AR102" i="32"/>
  <c r="K89" i="33" s="1"/>
  <c r="AR59" i="32"/>
  <c r="K46" i="33" s="1"/>
  <c r="DG37" i="21"/>
  <c r="DG72" i="21"/>
  <c r="AR115" i="32"/>
  <c r="K102" i="33" s="1"/>
  <c r="AR34" i="32"/>
  <c r="K21" i="33" s="1"/>
  <c r="DG51" i="21"/>
  <c r="AR83" i="32"/>
  <c r="K70" i="33" s="1"/>
  <c r="AR75" i="32"/>
  <c r="K62" i="33" s="1"/>
  <c r="DG74" i="21"/>
  <c r="CR7" i="21"/>
  <c r="AR92" i="32"/>
  <c r="K79" i="33" s="1"/>
  <c r="AR109" i="32"/>
  <c r="K96" i="33" s="1"/>
  <c r="AR116" i="32"/>
  <c r="K103" i="33" s="1"/>
  <c r="L9" i="37"/>
  <c r="AR35" i="32"/>
  <c r="K22" i="33" s="1"/>
  <c r="AR21" i="32"/>
  <c r="K8" i="33" s="1"/>
  <c r="M10" i="37"/>
  <c r="AR91" i="32"/>
  <c r="K78" i="33" s="1"/>
  <c r="AR76" i="32"/>
  <c r="K63" i="33" s="1"/>
  <c r="AR99" i="32"/>
  <c r="K86" i="33" s="1"/>
  <c r="K14" i="37"/>
  <c r="AR20" i="32"/>
  <c r="K7" i="33" s="1"/>
  <c r="AR39" i="32"/>
  <c r="K26" i="33" s="1"/>
  <c r="S45" i="37"/>
  <c r="DG63" i="21"/>
  <c r="CR11" i="21"/>
  <c r="G14" i="37" a="1"/>
  <c r="G14" i="37" s="1"/>
  <c r="K11" i="37"/>
  <c r="J15" i="37"/>
  <c r="M19" i="37"/>
  <c r="DG57" i="21"/>
  <c r="AR55" i="32"/>
  <c r="K42" i="33" s="1"/>
  <c r="DG41" i="21"/>
  <c r="L31" i="37"/>
  <c r="J13" i="37"/>
  <c r="AR64" i="32"/>
  <c r="K51" i="33" s="1"/>
  <c r="AR54" i="32"/>
  <c r="K41" i="33" s="1"/>
  <c r="AR103" i="32"/>
  <c r="K90" i="33" s="1"/>
  <c r="DG86" i="21"/>
  <c r="AR30" i="32"/>
  <c r="K17" i="33" s="1"/>
  <c r="DG45" i="21"/>
  <c r="DG89" i="21"/>
  <c r="M8" i="37"/>
  <c r="E9" i="29"/>
  <c r="AB8" i="33" s="1"/>
  <c r="AR45" i="32"/>
  <c r="K32" i="33" s="1"/>
  <c r="H13" i="29"/>
  <c r="AC11" i="33" s="1"/>
  <c r="L26" i="37"/>
  <c r="DG88" i="21"/>
  <c r="K45" i="20"/>
  <c r="AN45" i="20" s="1"/>
  <c r="AU45" i="20" s="1"/>
  <c r="L13" i="37"/>
  <c r="DG50" i="21"/>
  <c r="AZ87" i="20"/>
  <c r="BG87" i="20" s="1"/>
  <c r="AF103" i="35"/>
  <c r="BA103" i="35" s="1"/>
  <c r="J10" i="37"/>
  <c r="AZ85" i="20"/>
  <c r="BG85" i="20" s="1"/>
  <c r="AI104" i="35"/>
  <c r="AR79" i="32"/>
  <c r="K66" i="33" s="1"/>
  <c r="CR15" i="18"/>
  <c r="C14" i="19" s="1"/>
  <c r="J60" i="26"/>
  <c r="DG48" i="21"/>
  <c r="DG36" i="21"/>
  <c r="K56" i="20"/>
  <c r="AN56" i="20" s="1"/>
  <c r="DG77" i="21"/>
  <c r="D13" i="29"/>
  <c r="AC7" i="33" s="1"/>
  <c r="K29" i="20"/>
  <c r="AN29" i="20" s="1"/>
  <c r="AU29" i="20" s="1"/>
  <c r="AZ17" i="20"/>
  <c r="BG17" i="20" s="1"/>
  <c r="K51" i="20"/>
  <c r="AN51" i="20" s="1"/>
  <c r="AV51" i="20" s="1"/>
  <c r="BH107" i="35"/>
  <c r="E13" i="29"/>
  <c r="AC8" i="33" s="1"/>
  <c r="CR14" i="21"/>
  <c r="AO103" i="35"/>
  <c r="BI103" i="35" s="1"/>
  <c r="AI101" i="35"/>
  <c r="AR50" i="32"/>
  <c r="K37" i="33" s="1"/>
  <c r="M56" i="37"/>
  <c r="AR65" i="32"/>
  <c r="K52" i="33" s="1"/>
  <c r="CR12" i="21"/>
  <c r="DG17" i="21"/>
  <c r="H9" i="29"/>
  <c r="AB11" i="33" s="1"/>
  <c r="AU13" i="19"/>
  <c r="AV13" i="19"/>
  <c r="BB24" i="19"/>
  <c r="AV68" i="19"/>
  <c r="AU68" i="19"/>
  <c r="BB79" i="19"/>
  <c r="AV10" i="19"/>
  <c r="AU10" i="19"/>
  <c r="BB21" i="19"/>
  <c r="AU20" i="19"/>
  <c r="AV20" i="19"/>
  <c r="BB31" i="19"/>
  <c r="AV28" i="19"/>
  <c r="AU28" i="19"/>
  <c r="BB39" i="19"/>
  <c r="AV8" i="19"/>
  <c r="AU8" i="19"/>
  <c r="BB19" i="19"/>
  <c r="AU54" i="19"/>
  <c r="AV54" i="19"/>
  <c r="BB65" i="19"/>
  <c r="AU67" i="19"/>
  <c r="AV67" i="19"/>
  <c r="BB78" i="19"/>
  <c r="BB54" i="19"/>
  <c r="AV43" i="19"/>
  <c r="AU43" i="19"/>
  <c r="AV44" i="19"/>
  <c r="BB55" i="19"/>
  <c r="AU44" i="19"/>
  <c r="AV39" i="19"/>
  <c r="BB50" i="19"/>
  <c r="AU39" i="19"/>
  <c r="AV34" i="19"/>
  <c r="AU34" i="19"/>
  <c r="BB45" i="19"/>
  <c r="AU35" i="19"/>
  <c r="AV35" i="19"/>
  <c r="BB46" i="19"/>
  <c r="J105" i="35"/>
  <c r="BD103" i="35"/>
  <c r="BC103" i="35"/>
  <c r="AL101" i="35"/>
  <c r="AL100" i="35"/>
  <c r="AO104" i="35"/>
  <c r="S105" i="35"/>
  <c r="AR103" i="35"/>
  <c r="R54" i="37"/>
  <c r="K54" i="37"/>
  <c r="I75" i="37"/>
  <c r="P75" i="37"/>
  <c r="G75" i="37" a="1"/>
  <c r="G75" i="37" s="1"/>
  <c r="P87" i="37"/>
  <c r="D51" i="19"/>
  <c r="M52" i="23"/>
  <c r="AT78" i="23"/>
  <c r="D77" i="20"/>
  <c r="DD42" i="18"/>
  <c r="C41" i="20" s="1"/>
  <c r="CR42" i="18"/>
  <c r="C41" i="19" s="1"/>
  <c r="I55" i="23"/>
  <c r="H55" i="23"/>
  <c r="AZ31" i="20"/>
  <c r="K31" i="20"/>
  <c r="AN31" i="20" s="1"/>
  <c r="AU56" i="19"/>
  <c r="AV56" i="19"/>
  <c r="BB67" i="19"/>
  <c r="AU57" i="19"/>
  <c r="AV57" i="19"/>
  <c r="BB68" i="19"/>
  <c r="AV52" i="19"/>
  <c r="AU52" i="19"/>
  <c r="BB63" i="19"/>
  <c r="AV19" i="19"/>
  <c r="AU19" i="19"/>
  <c r="BB30" i="19"/>
  <c r="T11" i="26"/>
  <c r="W12" i="33" s="1"/>
  <c r="AJ25" i="32"/>
  <c r="Q10" i="22"/>
  <c r="AB25" i="32" s="1"/>
  <c r="AP86" i="23"/>
  <c r="AO86" i="23"/>
  <c r="I29" i="23"/>
  <c r="H29" i="23"/>
  <c r="BB16" i="19"/>
  <c r="AU5" i="19"/>
  <c r="AV5" i="19"/>
  <c r="C5" i="29"/>
  <c r="AU51" i="19"/>
  <c r="AV51" i="19"/>
  <c r="BB62" i="19"/>
  <c r="H15" i="23"/>
  <c r="I15" i="23"/>
  <c r="BC108" i="35"/>
  <c r="BD108" i="35"/>
  <c r="D13" i="19"/>
  <c r="M14" i="23"/>
  <c r="L55" i="37"/>
  <c r="S55" i="37"/>
  <c r="CR60" i="21"/>
  <c r="DE60" i="21"/>
  <c r="T29" i="37"/>
  <c r="M29" i="37"/>
  <c r="DE62" i="21"/>
  <c r="CR62" i="21"/>
  <c r="BC38" i="23"/>
  <c r="E37" i="20"/>
  <c r="G20" i="37" a="1"/>
  <c r="G20" i="37" s="1"/>
  <c r="I20" i="37"/>
  <c r="P20" i="37"/>
  <c r="E22" i="20"/>
  <c r="BC23" i="23"/>
  <c r="BC68" i="23"/>
  <c r="E67" i="20"/>
  <c r="DD28" i="18"/>
  <c r="C27" i="20" s="1"/>
  <c r="CR28" i="18"/>
  <c r="C27" i="19" s="1"/>
  <c r="CR67" i="18"/>
  <c r="C66" i="19" s="1"/>
  <c r="DD67" i="18"/>
  <c r="C66" i="20" s="1"/>
  <c r="DD79" i="18"/>
  <c r="C78" i="20" s="1"/>
  <c r="M62" i="37"/>
  <c r="T62" i="37"/>
  <c r="AT21" i="23"/>
  <c r="D20" i="20"/>
  <c r="AZ29" i="20"/>
  <c r="AZ71" i="20"/>
  <c r="K71" i="20"/>
  <c r="AN71" i="20" s="1"/>
  <c r="T32" i="26"/>
  <c r="W33" i="33" s="1"/>
  <c r="AJ46" i="32"/>
  <c r="Y31" i="22"/>
  <c r="AE46" i="32" s="1"/>
  <c r="Q31" i="22"/>
  <c r="AB46" i="32" s="1"/>
  <c r="AP43" i="23"/>
  <c r="AO43" i="23"/>
  <c r="AZ51" i="20"/>
  <c r="AT72" i="23"/>
  <c r="D71" i="20"/>
  <c r="V48" i="23"/>
  <c r="E47" i="19"/>
  <c r="I62" i="37"/>
  <c r="P62" i="37"/>
  <c r="G62" i="37" a="1"/>
  <c r="G62" i="37" s="1"/>
  <c r="BC75" i="23"/>
  <c r="E74" i="20"/>
  <c r="Q36" i="37"/>
  <c r="J24" i="37"/>
  <c r="Q24" i="37"/>
  <c r="R73" i="37"/>
  <c r="K73" i="37"/>
  <c r="R85" i="37"/>
  <c r="V12" i="23"/>
  <c r="E11" i="19"/>
  <c r="D47" i="19"/>
  <c r="M48" i="23"/>
  <c r="DG20" i="21"/>
  <c r="J21" i="37"/>
  <c r="Q21" i="37"/>
  <c r="I16" i="37"/>
  <c r="G16" i="37" a="1"/>
  <c r="G16" i="37" s="1"/>
  <c r="CR51" i="18"/>
  <c r="C50" i="19" s="1"/>
  <c r="DD51" i="18"/>
  <c r="C50" i="20" s="1"/>
  <c r="M50" i="23"/>
  <c r="D49" i="19"/>
  <c r="M36" i="23"/>
  <c r="D35" i="19"/>
  <c r="AV70" i="19"/>
  <c r="AU70" i="19"/>
  <c r="BB81" i="19"/>
  <c r="H46" i="23"/>
  <c r="I46" i="23"/>
  <c r="AZ83" i="20"/>
  <c r="H70" i="23"/>
  <c r="I70" i="23"/>
  <c r="AO28" i="23"/>
  <c r="AP28" i="23"/>
  <c r="T35" i="26"/>
  <c r="W36" i="33" s="1"/>
  <c r="Q34" i="22"/>
  <c r="AB49" i="32" s="1"/>
  <c r="AJ49" i="32"/>
  <c r="Y34" i="22"/>
  <c r="AE49" i="32" s="1"/>
  <c r="T75" i="37"/>
  <c r="M75" i="37"/>
  <c r="T87" i="37"/>
  <c r="I44" i="37"/>
  <c r="P44" i="37"/>
  <c r="G44" i="37" a="1"/>
  <c r="G44" i="37" s="1"/>
  <c r="V77" i="23"/>
  <c r="E76" i="19"/>
  <c r="DD30" i="18"/>
  <c r="C29" i="20" s="1"/>
  <c r="CR30" i="18"/>
  <c r="C29" i="19" s="1"/>
  <c r="R20" i="37"/>
  <c r="K20" i="37"/>
  <c r="J51" i="37"/>
  <c r="Q51" i="37"/>
  <c r="DD45" i="18"/>
  <c r="C44" i="20" s="1"/>
  <c r="CR45" i="18"/>
  <c r="C44" i="19" s="1"/>
  <c r="E31" i="19"/>
  <c r="V32" i="23"/>
  <c r="AT76" i="23"/>
  <c r="D75" i="20"/>
  <c r="J12" i="37"/>
  <c r="AT59" i="23"/>
  <c r="D58" i="20"/>
  <c r="DE40" i="21"/>
  <c r="CR40" i="21"/>
  <c r="AT80" i="23"/>
  <c r="D79" i="20"/>
  <c r="V60" i="23"/>
  <c r="E59" i="19"/>
  <c r="K80" i="20"/>
  <c r="AN80" i="20" s="1"/>
  <c r="AO23" i="23"/>
  <c r="AP23" i="23"/>
  <c r="T52" i="26"/>
  <c r="W53" i="33" s="1"/>
  <c r="Y51" i="22"/>
  <c r="AE66" i="32" s="1"/>
  <c r="Q51" i="22"/>
  <c r="AB66" i="32" s="1"/>
  <c r="AJ66" i="32"/>
  <c r="AZ38" i="20"/>
  <c r="P69" i="37"/>
  <c r="I69" i="37"/>
  <c r="G69" i="37" a="1"/>
  <c r="G69" i="37" s="1"/>
  <c r="P81" i="37"/>
  <c r="CR38" i="21"/>
  <c r="DE38" i="21"/>
  <c r="V41" i="23"/>
  <c r="E40" i="19"/>
  <c r="CR56" i="18"/>
  <c r="C55" i="19" s="1"/>
  <c r="DD56" i="18"/>
  <c r="C55" i="20" s="1"/>
  <c r="AR97" i="32"/>
  <c r="K84" i="33" s="1"/>
  <c r="BC18" i="23"/>
  <c r="E17" i="20"/>
  <c r="K34" i="37"/>
  <c r="R34" i="37"/>
  <c r="V28" i="23"/>
  <c r="E27" i="19"/>
  <c r="AT77" i="23"/>
  <c r="D76" i="20"/>
  <c r="CR59" i="21"/>
  <c r="DE59" i="21"/>
  <c r="P73" i="37"/>
  <c r="G61" i="37" a="1"/>
  <c r="G61" i="37" s="1"/>
  <c r="P61" i="37"/>
  <c r="I61" i="37"/>
  <c r="M25" i="23"/>
  <c r="D24" i="19"/>
  <c r="D5" i="19"/>
  <c r="M6" i="23"/>
  <c r="D39" i="20"/>
  <c r="AT40" i="23"/>
  <c r="CR68" i="21"/>
  <c r="DE68" i="21"/>
  <c r="DE80" i="21"/>
  <c r="H57" i="23"/>
  <c r="I57" i="23"/>
  <c r="I38" i="23"/>
  <c r="H38" i="23"/>
  <c r="T10" i="26"/>
  <c r="W11" i="33" s="1"/>
  <c r="AJ24" i="32"/>
  <c r="Q9" i="22"/>
  <c r="AB24" i="32" s="1"/>
  <c r="H19" i="23"/>
  <c r="I19" i="23"/>
  <c r="T74" i="26"/>
  <c r="W75" i="33" s="1"/>
  <c r="AJ88" i="32"/>
  <c r="Y73" i="22"/>
  <c r="AE88" i="32" s="1"/>
  <c r="Q73" i="22"/>
  <c r="AB88" i="32" s="1"/>
  <c r="Y85" i="22"/>
  <c r="AE100" i="32" s="1"/>
  <c r="K58" i="20"/>
  <c r="AN58" i="20" s="1"/>
  <c r="AZ58" i="20"/>
  <c r="H33" i="23"/>
  <c r="I33" i="23"/>
  <c r="AP22" i="23"/>
  <c r="AO22" i="23"/>
  <c r="M38" i="23"/>
  <c r="D37" i="19"/>
  <c r="J75" i="37"/>
  <c r="Q75" i="37"/>
  <c r="Q87" i="37"/>
  <c r="D71" i="19"/>
  <c r="M72" i="23"/>
  <c r="DE27" i="21"/>
  <c r="CR27" i="21"/>
  <c r="BC54" i="23"/>
  <c r="E53" i="20"/>
  <c r="J28" i="37"/>
  <c r="Q28" i="37"/>
  <c r="P43" i="37"/>
  <c r="G31" i="37" a="1"/>
  <c r="G31" i="37" s="1"/>
  <c r="P31" i="37"/>
  <c r="I31" i="37"/>
  <c r="M16" i="37"/>
  <c r="P26" i="37"/>
  <c r="I26" i="37"/>
  <c r="G26" i="37" a="1"/>
  <c r="G26" i="37" s="1"/>
  <c r="R39" i="37"/>
  <c r="K39" i="37"/>
  <c r="I35" i="37"/>
  <c r="P34" i="37"/>
  <c r="I34" i="37"/>
  <c r="G34" i="37" a="1"/>
  <c r="G34" i="37" s="1"/>
  <c r="L30" i="37"/>
  <c r="S30" i="37"/>
  <c r="Q45" i="37"/>
  <c r="J45" i="37"/>
  <c r="DG53" i="21"/>
  <c r="CR22" i="21"/>
  <c r="DE22" i="21"/>
  <c r="I14" i="23"/>
  <c r="H14" i="23"/>
  <c r="K62" i="20"/>
  <c r="AN62" i="20" s="1"/>
  <c r="AZ81" i="20"/>
  <c r="H34" i="23"/>
  <c r="I34" i="23"/>
  <c r="I59" i="23"/>
  <c r="H59" i="23"/>
  <c r="AO50" i="23"/>
  <c r="AP50" i="23"/>
  <c r="D36" i="19"/>
  <c r="M37" i="23"/>
  <c r="S51" i="37"/>
  <c r="L51" i="37"/>
  <c r="D26" i="19"/>
  <c r="M27" i="23"/>
  <c r="M36" i="37"/>
  <c r="M35" i="37"/>
  <c r="T35" i="37"/>
  <c r="S26" i="37"/>
  <c r="L14" i="37"/>
  <c r="AR84" i="32"/>
  <c r="K71" i="33" s="1"/>
  <c r="G24" i="37" a="1"/>
  <c r="G24" i="37" s="1"/>
  <c r="I24" i="37"/>
  <c r="P24" i="37"/>
  <c r="V39" i="23"/>
  <c r="E38" i="19"/>
  <c r="AP27" i="23"/>
  <c r="AO27" i="23"/>
  <c r="J58" i="26"/>
  <c r="AZ68" i="20"/>
  <c r="K18" i="20"/>
  <c r="AN18" i="20" s="1"/>
  <c r="T9" i="26"/>
  <c r="W10" i="33" s="1"/>
  <c r="Q8" i="22"/>
  <c r="AB23" i="32" s="1"/>
  <c r="AJ23" i="32"/>
  <c r="J64" i="26"/>
  <c r="T24" i="26"/>
  <c r="W25" i="33" s="1"/>
  <c r="AJ38" i="32"/>
  <c r="Y23" i="22"/>
  <c r="AE38" i="32" s="1"/>
  <c r="Q23" i="22"/>
  <c r="AB38" i="32" s="1"/>
  <c r="T42" i="26"/>
  <c r="W43" i="33" s="1"/>
  <c r="AJ56" i="32"/>
  <c r="Q41" i="22"/>
  <c r="AB56" i="32" s="1"/>
  <c r="Y41" i="22"/>
  <c r="AE56" i="32" s="1"/>
  <c r="T68" i="26"/>
  <c r="W69" i="33" s="1"/>
  <c r="AJ82" i="32"/>
  <c r="Y67" i="22"/>
  <c r="AE82" i="32" s="1"/>
  <c r="Q67" i="22"/>
  <c r="AB82" i="32" s="1"/>
  <c r="Y79" i="22"/>
  <c r="AE94" i="32" s="1"/>
  <c r="M9" i="37"/>
  <c r="D22" i="20"/>
  <c r="AT23" i="23"/>
  <c r="DG87" i="21"/>
  <c r="J52" i="37"/>
  <c r="Q52" i="37"/>
  <c r="BC64" i="23"/>
  <c r="E63" i="20"/>
  <c r="J36" i="37"/>
  <c r="E66" i="19"/>
  <c r="V67" i="23"/>
  <c r="M61" i="37"/>
  <c r="T61" i="37"/>
  <c r="CR10" i="21"/>
  <c r="D10" i="19"/>
  <c r="M11" i="23"/>
  <c r="DG66" i="21"/>
  <c r="S33" i="37"/>
  <c r="L33" i="37"/>
  <c r="DG65" i="21"/>
  <c r="V17" i="23"/>
  <c r="E16" i="19"/>
  <c r="BC73" i="23"/>
  <c r="E72" i="20"/>
  <c r="DE42" i="21"/>
  <c r="CR42" i="21"/>
  <c r="AV37" i="19"/>
  <c r="AU37" i="19"/>
  <c r="BB48" i="19"/>
  <c r="H72" i="23"/>
  <c r="I72" i="23"/>
  <c r="J75" i="26"/>
  <c r="K47" i="20"/>
  <c r="AN47" i="20" s="1"/>
  <c r="J73" i="26"/>
  <c r="AV73" i="19"/>
  <c r="AU73" i="19"/>
  <c r="BB84" i="19"/>
  <c r="AZ79" i="20"/>
  <c r="H40" i="23"/>
  <c r="I40" i="23"/>
  <c r="T36" i="26"/>
  <c r="W37" i="33" s="1"/>
  <c r="Q35" i="22"/>
  <c r="AB50" i="32" s="1"/>
  <c r="Y35" i="22"/>
  <c r="AE50" i="32" s="1"/>
  <c r="AJ50" i="32"/>
  <c r="AF102" i="35"/>
  <c r="L25" i="37"/>
  <c r="S25" i="37"/>
  <c r="T27" i="37"/>
  <c r="M27" i="37"/>
  <c r="J49" i="37"/>
  <c r="Q49" i="37"/>
  <c r="Q63" i="37"/>
  <c r="J63" i="37"/>
  <c r="CR31" i="21"/>
  <c r="DE31" i="21"/>
  <c r="I54" i="37"/>
  <c r="G54" i="37" a="1"/>
  <c r="G54" i="37" s="1"/>
  <c r="P54" i="37"/>
  <c r="V65" i="23"/>
  <c r="E64" i="19"/>
  <c r="DD66" i="18"/>
  <c r="C65" i="20" s="1"/>
  <c r="CR66" i="18"/>
  <c r="C65" i="19" s="1"/>
  <c r="DD78" i="18"/>
  <c r="C77" i="20" s="1"/>
  <c r="D14" i="19"/>
  <c r="M15" i="23"/>
  <c r="R36" i="37"/>
  <c r="K36" i="37"/>
  <c r="AO55" i="23"/>
  <c r="AP55" i="23"/>
  <c r="T72" i="26"/>
  <c r="W73" i="33" s="1"/>
  <c r="AJ86" i="32"/>
  <c r="Q71" i="22"/>
  <c r="AB86" i="32" s="1"/>
  <c r="Y71" i="22"/>
  <c r="AE86" i="32" s="1"/>
  <c r="Y83" i="22"/>
  <c r="AE98" i="32" s="1"/>
  <c r="AU40" i="19"/>
  <c r="BB51" i="19"/>
  <c r="AV40" i="19"/>
  <c r="I62" i="23"/>
  <c r="H62" i="23"/>
  <c r="AP45" i="23"/>
  <c r="AO45" i="23"/>
  <c r="AO74" i="23"/>
  <c r="AP74" i="23"/>
  <c r="AV32" i="20"/>
  <c r="AU32" i="20"/>
  <c r="AV35" i="20"/>
  <c r="AU35" i="20"/>
  <c r="AZ108" i="35"/>
  <c r="BA108" i="35"/>
  <c r="K49" i="37"/>
  <c r="R49" i="37"/>
  <c r="J76" i="37"/>
  <c r="Q88" i="37"/>
  <c r="T57" i="37"/>
  <c r="M57" i="37"/>
  <c r="T77" i="37"/>
  <c r="M77" i="37"/>
  <c r="T89" i="37"/>
  <c r="M78" i="37"/>
  <c r="I18" i="37"/>
  <c r="G18" i="37" a="1"/>
  <c r="G18" i="37" s="1"/>
  <c r="P18" i="37"/>
  <c r="E67" i="19"/>
  <c r="V68" i="23"/>
  <c r="M28" i="23"/>
  <c r="D27" i="19"/>
  <c r="CR50" i="21"/>
  <c r="DE50" i="21"/>
  <c r="T19" i="37"/>
  <c r="M7" i="37"/>
  <c r="CR21" i="18"/>
  <c r="C20" i="19" s="1"/>
  <c r="DD21" i="18"/>
  <c r="C20" i="20" s="1"/>
  <c r="AV15" i="19"/>
  <c r="AU15" i="19"/>
  <c r="BB26" i="19"/>
  <c r="AZ56" i="20"/>
  <c r="T62" i="26"/>
  <c r="W63" i="33" s="1"/>
  <c r="Y61" i="22"/>
  <c r="AE76" i="32" s="1"/>
  <c r="AJ76" i="32"/>
  <c r="Q61" i="22"/>
  <c r="AB76" i="32" s="1"/>
  <c r="H43" i="23"/>
  <c r="I43" i="23"/>
  <c r="T64" i="26"/>
  <c r="W65" i="33" s="1"/>
  <c r="Q63" i="22"/>
  <c r="AB78" i="32" s="1"/>
  <c r="AJ78" i="32"/>
  <c r="Y63" i="22"/>
  <c r="AE78" i="32" s="1"/>
  <c r="CR72" i="18"/>
  <c r="C71" i="19" s="1"/>
  <c r="DD72" i="18"/>
  <c r="C71" i="20" s="1"/>
  <c r="DD84" i="18"/>
  <c r="C83" i="20" s="1"/>
  <c r="DG47" i="21"/>
  <c r="E56" i="19"/>
  <c r="V57" i="23"/>
  <c r="Q39" i="37"/>
  <c r="J39" i="37"/>
  <c r="E74" i="19"/>
  <c r="V75" i="23"/>
  <c r="R72" i="37"/>
  <c r="R60" i="37"/>
  <c r="K60" i="37"/>
  <c r="BC51" i="23"/>
  <c r="E50" i="20"/>
  <c r="DE20" i="21"/>
  <c r="CR20" i="21"/>
  <c r="AT43" i="23"/>
  <c r="D42" i="20"/>
  <c r="CR16" i="18"/>
  <c r="C15" i="19" s="1"/>
  <c r="I41" i="37"/>
  <c r="P41" i="37"/>
  <c r="G41" i="37" a="1"/>
  <c r="G41" i="37" s="1"/>
  <c r="T52" i="37"/>
  <c r="M52" i="37"/>
  <c r="DG28" i="21"/>
  <c r="Q43" i="37"/>
  <c r="J43" i="37"/>
  <c r="D50" i="20"/>
  <c r="AT51" i="23"/>
  <c r="CR50" i="18"/>
  <c r="C49" i="19" s="1"/>
  <c r="DD50" i="18"/>
  <c r="C49" i="20" s="1"/>
  <c r="M40" i="37"/>
  <c r="T40" i="37"/>
  <c r="E8" i="19"/>
  <c r="V9" i="23"/>
  <c r="Q62" i="37"/>
  <c r="J62" i="37"/>
  <c r="T60" i="37"/>
  <c r="M60" i="37"/>
  <c r="I36" i="37"/>
  <c r="P36" i="37"/>
  <c r="K54" i="20"/>
  <c r="AN54" i="20" s="1"/>
  <c r="T30" i="26"/>
  <c r="W31" i="33" s="1"/>
  <c r="AJ44" i="32"/>
  <c r="Y29" i="22"/>
  <c r="AE44" i="32" s="1"/>
  <c r="Q29" i="22"/>
  <c r="AB44" i="32" s="1"/>
  <c r="AP46" i="23"/>
  <c r="AO46" i="23"/>
  <c r="AO88" i="23"/>
  <c r="AP88" i="23"/>
  <c r="AZ28" i="20"/>
  <c r="AP70" i="23"/>
  <c r="AO70" i="23"/>
  <c r="I28" i="23"/>
  <c r="H28" i="23"/>
  <c r="E24" i="20"/>
  <c r="BC25" i="23"/>
  <c r="K50" i="37"/>
  <c r="R50" i="37"/>
  <c r="BC77" i="23"/>
  <c r="E76" i="20"/>
  <c r="K19" i="37"/>
  <c r="R19" i="37"/>
  <c r="DE56" i="21"/>
  <c r="CR56" i="21"/>
  <c r="E34" i="20"/>
  <c r="BC35" i="23"/>
  <c r="BC69" i="23"/>
  <c r="E68" i="20"/>
  <c r="AR46" i="32"/>
  <c r="K33" i="33" s="1"/>
  <c r="CR76" i="18"/>
  <c r="C75" i="19" s="1"/>
  <c r="DD76" i="18"/>
  <c r="C75" i="20" s="1"/>
  <c r="DD88" i="18"/>
  <c r="C87" i="20" s="1"/>
  <c r="AR56" i="32"/>
  <c r="K43" i="33" s="1"/>
  <c r="CR61" i="21"/>
  <c r="DE61" i="21"/>
  <c r="Q35" i="37"/>
  <c r="J35" i="37"/>
  <c r="J29" i="37"/>
  <c r="Q29" i="37"/>
  <c r="CR68" i="18"/>
  <c r="C67" i="19" s="1"/>
  <c r="DD68" i="18"/>
  <c r="C67" i="20" s="1"/>
  <c r="DD80" i="18"/>
  <c r="C79" i="20" s="1"/>
  <c r="AZ45" i="20"/>
  <c r="AZ33" i="20"/>
  <c r="T16" i="26"/>
  <c r="W17" i="33" s="1"/>
  <c r="AJ30" i="32"/>
  <c r="Q15" i="22"/>
  <c r="AB30" i="32" s="1"/>
  <c r="T41" i="26"/>
  <c r="W42" i="33" s="1"/>
  <c r="AJ55" i="32"/>
  <c r="Q40" i="22"/>
  <c r="AB55" i="32" s="1"/>
  <c r="Y40" i="22"/>
  <c r="AE55" i="32" s="1"/>
  <c r="AT46" i="23"/>
  <c r="D45" i="20"/>
  <c r="AR70" i="32"/>
  <c r="K57" i="33" s="1"/>
  <c r="E81" i="20"/>
  <c r="BC82" i="23"/>
  <c r="AR107" i="32"/>
  <c r="K94" i="33" s="1"/>
  <c r="V18" i="23"/>
  <c r="E17" i="19"/>
  <c r="G68" i="37" a="1"/>
  <c r="G68" i="37" s="1"/>
  <c r="M68" i="37"/>
  <c r="T68" i="37"/>
  <c r="T80" i="37"/>
  <c r="DG32" i="21"/>
  <c r="DG85" i="21"/>
  <c r="M77" i="23"/>
  <c r="D76" i="19"/>
  <c r="D24" i="20"/>
  <c r="AT25" i="23"/>
  <c r="I6" i="37"/>
  <c r="G6" i="37" a="1"/>
  <c r="G6" i="37" s="1"/>
  <c r="E75" i="19"/>
  <c r="V76" i="23"/>
  <c r="T71" i="37"/>
  <c r="M71" i="37"/>
  <c r="T83" i="37"/>
  <c r="DD17" i="18"/>
  <c r="C16" i="20" s="1"/>
  <c r="CR17" i="18"/>
  <c r="C16" i="19" s="1"/>
  <c r="J57" i="26"/>
  <c r="BG47" i="20"/>
  <c r="BH47" i="20"/>
  <c r="AP19" i="23"/>
  <c r="AO19" i="23"/>
  <c r="AR52" i="32"/>
  <c r="K39" i="33" s="1"/>
  <c r="AR73" i="32"/>
  <c r="K60" i="33" s="1"/>
  <c r="V16" i="23"/>
  <c r="E15" i="19"/>
  <c r="AR57" i="32"/>
  <c r="K44" i="33" s="1"/>
  <c r="D30" i="20"/>
  <c r="AT31" i="23"/>
  <c r="AT26" i="23"/>
  <c r="D25" i="20"/>
  <c r="DD64" i="18"/>
  <c r="C63" i="20" s="1"/>
  <c r="CR64" i="18"/>
  <c r="C63" i="19" s="1"/>
  <c r="K38" i="37"/>
  <c r="R38" i="37"/>
  <c r="G36" i="37" a="1"/>
  <c r="G36" i="37" s="1"/>
  <c r="S36" i="37"/>
  <c r="L36" i="37"/>
  <c r="CR33" i="18"/>
  <c r="C32" i="19" s="1"/>
  <c r="DD33" i="18"/>
  <c r="C32" i="20" s="1"/>
  <c r="Q76" i="37"/>
  <c r="J64" i="37"/>
  <c r="Q64" i="37"/>
  <c r="DG22" i="21"/>
  <c r="L46" i="37"/>
  <c r="S46" i="37"/>
  <c r="S56" i="37"/>
  <c r="L56" i="37"/>
  <c r="AV64" i="20"/>
  <c r="AU64" i="20"/>
  <c r="K87" i="20"/>
  <c r="AN87" i="20" s="1"/>
  <c r="J59" i="26"/>
  <c r="T65" i="26"/>
  <c r="W66" i="33" s="1"/>
  <c r="Y64" i="22"/>
  <c r="AE79" i="32" s="1"/>
  <c r="AJ79" i="32"/>
  <c r="Q64" i="22"/>
  <c r="AB79" i="32" s="1"/>
  <c r="I24" i="23"/>
  <c r="H24" i="23"/>
  <c r="K52" i="20"/>
  <c r="AN52" i="20" s="1"/>
  <c r="DE57" i="21"/>
  <c r="CR57" i="21"/>
  <c r="AR51" i="32"/>
  <c r="K38" i="33" s="1"/>
  <c r="CR27" i="18"/>
  <c r="C26" i="19" s="1"/>
  <c r="DD27" i="18"/>
  <c r="C26" i="20" s="1"/>
  <c r="S49" i="37"/>
  <c r="L49" i="37"/>
  <c r="DG26" i="21"/>
  <c r="DG34" i="21"/>
  <c r="DG64" i="21"/>
  <c r="M70" i="23"/>
  <c r="D69" i="19"/>
  <c r="K72" i="37"/>
  <c r="R84" i="37"/>
  <c r="M39" i="37"/>
  <c r="T39" i="37"/>
  <c r="AT24" i="23"/>
  <c r="D23" i="20"/>
  <c r="DD22" i="18"/>
  <c r="C21" i="20" s="1"/>
  <c r="CR22" i="18"/>
  <c r="C21" i="19" s="1"/>
  <c r="J14" i="37"/>
  <c r="K37" i="20"/>
  <c r="AN37" i="20" s="1"/>
  <c r="BB70" i="19"/>
  <c r="AV59" i="19"/>
  <c r="AU59" i="19"/>
  <c r="H27" i="23"/>
  <c r="I27" i="23"/>
  <c r="AO63" i="23"/>
  <c r="AP63" i="23"/>
  <c r="K55" i="20"/>
  <c r="AN55" i="20" s="1"/>
  <c r="BB76" i="19"/>
  <c r="AU65" i="19"/>
  <c r="AV65" i="19"/>
  <c r="AZ67" i="20"/>
  <c r="H8" i="23"/>
  <c r="I8" i="23"/>
  <c r="AZ16" i="20"/>
  <c r="D56" i="20"/>
  <c r="AT57" i="23"/>
  <c r="AR60" i="32"/>
  <c r="K47" i="33" s="1"/>
  <c r="G23" i="37" a="1"/>
  <c r="G23" i="37" s="1"/>
  <c r="I23" i="37"/>
  <c r="P23" i="37"/>
  <c r="CR7" i="18"/>
  <c r="C6" i="19" s="1"/>
  <c r="BC78" i="23"/>
  <c r="E77" i="20"/>
  <c r="AR78" i="32"/>
  <c r="K65" i="33" s="1"/>
  <c r="M24" i="37"/>
  <c r="T24" i="37"/>
  <c r="Q60" i="37"/>
  <c r="J60" i="37"/>
  <c r="L10" i="37"/>
  <c r="K16" i="37"/>
  <c r="BC17" i="23"/>
  <c r="E16" i="20"/>
  <c r="L67" i="37"/>
  <c r="S67" i="37"/>
  <c r="S79" i="37"/>
  <c r="DG42" i="21"/>
  <c r="AO72" i="23"/>
  <c r="AP72" i="23"/>
  <c r="AP32" i="23"/>
  <c r="AO32" i="23"/>
  <c r="T56" i="26"/>
  <c r="W57" i="33" s="1"/>
  <c r="Y55" i="22"/>
  <c r="AE70" i="32" s="1"/>
  <c r="Q55" i="22"/>
  <c r="AB70" i="32" s="1"/>
  <c r="AJ70" i="32"/>
  <c r="AZ42" i="20"/>
  <c r="K42" i="20"/>
  <c r="AN42" i="20" s="1"/>
  <c r="AO78" i="23"/>
  <c r="AP78" i="23"/>
  <c r="AO40" i="23"/>
  <c r="AP40" i="23"/>
  <c r="AZ84" i="20"/>
  <c r="AT75" i="23"/>
  <c r="D74" i="20"/>
  <c r="S24" i="37"/>
  <c r="L24" i="37"/>
  <c r="AT54" i="23"/>
  <c r="D53" i="20"/>
  <c r="AT66" i="23"/>
  <c r="D65" i="20"/>
  <c r="R63" i="37"/>
  <c r="K51" i="37"/>
  <c r="R51" i="37"/>
  <c r="R66" i="37"/>
  <c r="K66" i="37"/>
  <c r="R78" i="37"/>
  <c r="K75" i="37"/>
  <c r="R75" i="37"/>
  <c r="R87" i="37"/>
  <c r="L60" i="37"/>
  <c r="S60" i="37"/>
  <c r="M8" i="23"/>
  <c r="D7" i="19"/>
  <c r="J55" i="26"/>
  <c r="J109" i="26"/>
  <c r="J108" i="26"/>
  <c r="J107" i="26"/>
  <c r="J105" i="26"/>
  <c r="J106" i="26"/>
  <c r="J102" i="26"/>
  <c r="J103" i="26"/>
  <c r="J104" i="26"/>
  <c r="J100" i="26"/>
  <c r="J101" i="26"/>
  <c r="J99" i="26"/>
  <c r="J98" i="26"/>
  <c r="J96" i="26"/>
  <c r="J97" i="26"/>
  <c r="J95" i="26"/>
  <c r="J94" i="26"/>
  <c r="J93" i="26"/>
  <c r="J92" i="26"/>
  <c r="J91" i="26"/>
  <c r="J80" i="26"/>
  <c r="J87" i="26"/>
  <c r="J82" i="26"/>
  <c r="J84" i="26"/>
  <c r="J90" i="26"/>
  <c r="J83" i="26"/>
  <c r="J85" i="26"/>
  <c r="J88" i="26"/>
  <c r="J79" i="26"/>
  <c r="J89" i="26"/>
  <c r="J81" i="26"/>
  <c r="J86" i="26"/>
  <c r="J78" i="26"/>
  <c r="H60" i="23"/>
  <c r="I60" i="23"/>
  <c r="AO62" i="23"/>
  <c r="AP62" i="23"/>
  <c r="AV50" i="19"/>
  <c r="AU50" i="19"/>
  <c r="BB61" i="19"/>
  <c r="H47" i="23"/>
  <c r="I47" i="23"/>
  <c r="H45" i="23"/>
  <c r="I45" i="23"/>
  <c r="H74" i="23"/>
  <c r="I74" i="23"/>
  <c r="AU63" i="20"/>
  <c r="AV63" i="20"/>
  <c r="AU23" i="19"/>
  <c r="AV23" i="19"/>
  <c r="BB34" i="19"/>
  <c r="H53" i="23"/>
  <c r="I53" i="23"/>
  <c r="T17" i="26"/>
  <c r="W18" i="33" s="1"/>
  <c r="Q16" i="22"/>
  <c r="AB31" i="32" s="1"/>
  <c r="Y16" i="22"/>
  <c r="AE31" i="32" s="1"/>
  <c r="AJ31" i="32"/>
  <c r="K70" i="37"/>
  <c r="R70" i="37"/>
  <c r="R82" i="37"/>
  <c r="J70" i="37"/>
  <c r="Q70" i="37"/>
  <c r="Q82" i="37"/>
  <c r="DE47" i="21"/>
  <c r="CR47" i="21"/>
  <c r="CR48" i="21"/>
  <c r="DE48" i="21"/>
  <c r="M20" i="23"/>
  <c r="D19" i="19"/>
  <c r="S62" i="37"/>
  <c r="L62" i="37"/>
  <c r="M67" i="23"/>
  <c r="D66" i="19"/>
  <c r="J77" i="37"/>
  <c r="Q77" i="37"/>
  <c r="Q89" i="37"/>
  <c r="J78" i="37"/>
  <c r="I21" i="37"/>
  <c r="G21" i="37" a="1"/>
  <c r="G21" i="37" s="1"/>
  <c r="K70" i="20"/>
  <c r="AN70" i="20" s="1"/>
  <c r="AZ70" i="20"/>
  <c r="T48" i="26"/>
  <c r="W49" i="33" s="1"/>
  <c r="AJ62" i="32"/>
  <c r="Q47" i="22"/>
  <c r="AB62" i="32" s="1"/>
  <c r="Y47" i="22"/>
  <c r="AE62" i="32" s="1"/>
  <c r="BH85" i="20"/>
  <c r="AU32" i="19"/>
  <c r="AV32" i="19"/>
  <c r="BB43" i="19"/>
  <c r="K17" i="20"/>
  <c r="AN17" i="20" s="1"/>
  <c r="BC30" i="23"/>
  <c r="E29" i="20"/>
  <c r="I73" i="37"/>
  <c r="P72" i="37"/>
  <c r="G72" i="37" a="1"/>
  <c r="G72" i="37" s="1"/>
  <c r="I72" i="37"/>
  <c r="P84" i="37"/>
  <c r="E47" i="20"/>
  <c r="BC48" i="23"/>
  <c r="E50" i="19"/>
  <c r="V51" i="23"/>
  <c r="P47" i="37"/>
  <c r="G47" i="37" a="1"/>
  <c r="G47" i="37" s="1"/>
  <c r="I47" i="37"/>
  <c r="S50" i="37"/>
  <c r="L50" i="37"/>
  <c r="P48" i="37"/>
  <c r="G48" i="37" a="1"/>
  <c r="G48" i="37" s="1"/>
  <c r="I48" i="37"/>
  <c r="M43" i="23"/>
  <c r="D42" i="19"/>
  <c r="R53" i="37"/>
  <c r="K53" i="37"/>
  <c r="G29" i="37" a="1"/>
  <c r="G29" i="37" s="1"/>
  <c r="I29" i="37"/>
  <c r="P29" i="37"/>
  <c r="P51" i="37"/>
  <c r="I51" i="37"/>
  <c r="G51" i="37" a="1"/>
  <c r="G51" i="37" s="1"/>
  <c r="I50" i="37"/>
  <c r="P50" i="37"/>
  <c r="G50" i="37" a="1"/>
  <c r="G50" i="37" s="1"/>
  <c r="J47" i="37"/>
  <c r="Q47" i="37"/>
  <c r="M33" i="37"/>
  <c r="T33" i="37"/>
  <c r="T45" i="26"/>
  <c r="W46" i="33" s="1"/>
  <c r="AJ59" i="32"/>
  <c r="Y44" i="22"/>
  <c r="AE59" i="32" s="1"/>
  <c r="Q44" i="22"/>
  <c r="AB59" i="32" s="1"/>
  <c r="AV84" i="20"/>
  <c r="AU84" i="20"/>
  <c r="H76" i="23"/>
  <c r="I76" i="23"/>
  <c r="J70" i="26"/>
  <c r="J27" i="37"/>
  <c r="Q27" i="37"/>
  <c r="D31" i="20"/>
  <c r="AT32" i="23"/>
  <c r="V35" i="23"/>
  <c r="E34" i="19"/>
  <c r="V70" i="23"/>
  <c r="E69" i="19"/>
  <c r="M45" i="23"/>
  <c r="D44" i="19"/>
  <c r="V42" i="23"/>
  <c r="E41" i="19"/>
  <c r="DE17" i="21"/>
  <c r="CR17" i="21"/>
  <c r="T57" i="26"/>
  <c r="W58" i="33" s="1"/>
  <c r="Y56" i="22"/>
  <c r="AE71" i="32" s="1"/>
  <c r="AJ71" i="32"/>
  <c r="Q56" i="22"/>
  <c r="AB71" i="32" s="1"/>
  <c r="AU47" i="19"/>
  <c r="AV47" i="19"/>
  <c r="BB58" i="19"/>
  <c r="BB47" i="19"/>
  <c r="AU36" i="19"/>
  <c r="AV36" i="19"/>
  <c r="T12" i="26"/>
  <c r="W13" i="33" s="1"/>
  <c r="Q11" i="22"/>
  <c r="AB26" i="32" s="1"/>
  <c r="AJ26" i="32"/>
  <c r="H78" i="23"/>
  <c r="I78" i="23"/>
  <c r="T51" i="26"/>
  <c r="W52" i="33" s="1"/>
  <c r="AJ65" i="32"/>
  <c r="Q50" i="22"/>
  <c r="AB65" i="32" s="1"/>
  <c r="Y50" i="22"/>
  <c r="AE65" i="32" s="1"/>
  <c r="T23" i="37"/>
  <c r="DD46" i="18"/>
  <c r="C45" i="20" s="1"/>
  <c r="CR46" i="18"/>
  <c r="C45" i="19" s="1"/>
  <c r="M56" i="23"/>
  <c r="D55" i="19"/>
  <c r="AR98" i="32"/>
  <c r="K85" i="33" s="1"/>
  <c r="M23" i="37"/>
  <c r="M22" i="37"/>
  <c r="T22" i="37"/>
  <c r="DD77" i="18"/>
  <c r="C76" i="20" s="1"/>
  <c r="CR77" i="18"/>
  <c r="C76" i="19" s="1"/>
  <c r="DD89" i="18"/>
  <c r="C88" i="20" s="1"/>
  <c r="CR78" i="18"/>
  <c r="C77" i="19" s="1"/>
  <c r="S70" i="37"/>
  <c r="S58" i="37"/>
  <c r="L58" i="37"/>
  <c r="V24" i="23"/>
  <c r="E23" i="19"/>
  <c r="I25" i="37"/>
  <c r="G25" i="37" a="1"/>
  <c r="G25" i="37" s="1"/>
  <c r="P25" i="37"/>
  <c r="CR6" i="18"/>
  <c r="C5" i="19" s="1"/>
  <c r="R46" i="37"/>
  <c r="K46" i="37"/>
  <c r="D39" i="19"/>
  <c r="M40" i="23"/>
  <c r="P17" i="37"/>
  <c r="I17" i="37"/>
  <c r="G17" i="37" a="1"/>
  <c r="G17" i="37" s="1"/>
  <c r="AP51" i="23"/>
  <c r="AO51" i="23"/>
  <c r="CR69" i="21"/>
  <c r="DE69" i="21"/>
  <c r="DE81" i="21"/>
  <c r="P38" i="37"/>
  <c r="G38" i="37" a="1"/>
  <c r="G38" i="37" s="1"/>
  <c r="I38" i="37"/>
  <c r="BC59" i="23"/>
  <c r="E58" i="20"/>
  <c r="AT83" i="23"/>
  <c r="D82" i="20"/>
  <c r="E42" i="20"/>
  <c r="BC43" i="23"/>
  <c r="DG27" i="21"/>
  <c r="E62" i="19"/>
  <c r="V63" i="23"/>
  <c r="L52" i="37"/>
  <c r="S52" i="37"/>
  <c r="I58" i="37"/>
  <c r="G58" i="37" a="1"/>
  <c r="G58" i="37" s="1"/>
  <c r="P58" i="37"/>
  <c r="CR19" i="21"/>
  <c r="DE19" i="21"/>
  <c r="D63" i="19"/>
  <c r="M64" i="23"/>
  <c r="K31" i="37"/>
  <c r="R31" i="37"/>
  <c r="M70" i="37"/>
  <c r="T70" i="37"/>
  <c r="T82" i="37"/>
  <c r="K24" i="20"/>
  <c r="AN24" i="20" s="1"/>
  <c r="K82" i="20"/>
  <c r="AN82" i="20" s="1"/>
  <c r="AZ82" i="20"/>
  <c r="AV74" i="19"/>
  <c r="AU74" i="19"/>
  <c r="BB85" i="19"/>
  <c r="T7" i="26"/>
  <c r="W8" i="33" s="1"/>
  <c r="Q6" i="22"/>
  <c r="AB21" i="32" s="1"/>
  <c r="AJ21" i="32"/>
  <c r="K76" i="20"/>
  <c r="AN76" i="20" s="1"/>
  <c r="AZ76" i="20"/>
  <c r="AP24" i="23"/>
  <c r="AO24" i="23"/>
  <c r="AO17" i="23"/>
  <c r="AP17" i="23"/>
  <c r="DG83" i="21"/>
  <c r="AT37" i="23"/>
  <c r="D36" i="20"/>
  <c r="AT27" i="23"/>
  <c r="D26" i="20"/>
  <c r="L43" i="37"/>
  <c r="S43" i="37"/>
  <c r="AR48" i="32"/>
  <c r="K35" i="33" s="1"/>
  <c r="CR26" i="21"/>
  <c r="DE26" i="21"/>
  <c r="CR34" i="21"/>
  <c r="DE34" i="21"/>
  <c r="DD70" i="18"/>
  <c r="C69" i="20" s="1"/>
  <c r="CR70" i="18"/>
  <c r="C69" i="19" s="1"/>
  <c r="DD82" i="18"/>
  <c r="C81" i="20" s="1"/>
  <c r="V8" i="23"/>
  <c r="E7" i="19"/>
  <c r="M14" i="37"/>
  <c r="Q61" i="37"/>
  <c r="J61" i="37"/>
  <c r="M37" i="37"/>
  <c r="T37" i="37"/>
  <c r="H63" i="23"/>
  <c r="I63" i="23"/>
  <c r="AZ63" i="20"/>
  <c r="AV9" i="19"/>
  <c r="AU9" i="19"/>
  <c r="BB20" i="19"/>
  <c r="T73" i="26"/>
  <c r="W74" i="33" s="1"/>
  <c r="Q72" i="22"/>
  <c r="AB87" i="32" s="1"/>
  <c r="Y72" i="22"/>
  <c r="AE87" i="32" s="1"/>
  <c r="AJ87" i="32"/>
  <c r="Y84" i="22"/>
  <c r="AE99" i="32" s="1"/>
  <c r="M57" i="23"/>
  <c r="D56" i="19"/>
  <c r="DE39" i="21"/>
  <c r="CR39" i="21"/>
  <c r="E45" i="19"/>
  <c r="V46" i="23"/>
  <c r="I59" i="37"/>
  <c r="P59" i="37"/>
  <c r="G59" i="37" a="1"/>
  <c r="G59" i="37" s="1"/>
  <c r="DE75" i="21"/>
  <c r="CR75" i="21"/>
  <c r="DE87" i="21"/>
  <c r="M7" i="23"/>
  <c r="D6" i="19"/>
  <c r="AR80" i="32"/>
  <c r="K67" i="33" s="1"/>
  <c r="K42" i="37"/>
  <c r="R42" i="37"/>
  <c r="V64" i="23"/>
  <c r="E63" i="19"/>
  <c r="T31" i="37"/>
  <c r="M31" i="37"/>
  <c r="DG54" i="21"/>
  <c r="M17" i="37"/>
  <c r="T17" i="37"/>
  <c r="CR15" i="21"/>
  <c r="I14" i="37"/>
  <c r="G13" i="37" a="1"/>
  <c r="G13" i="37" s="1"/>
  <c r="I13" i="37"/>
  <c r="J72" i="26"/>
  <c r="I32" i="23"/>
  <c r="H32" i="23"/>
  <c r="I66" i="23"/>
  <c r="H66" i="23"/>
  <c r="AZ41" i="20"/>
  <c r="H25" i="23"/>
  <c r="I25" i="23"/>
  <c r="AO80" i="23"/>
  <c r="AP80" i="23"/>
  <c r="V105" i="35"/>
  <c r="AR101" i="35"/>
  <c r="AR100" i="35"/>
  <c r="DD75" i="18"/>
  <c r="C74" i="20" s="1"/>
  <c r="CR75" i="18"/>
  <c r="C74" i="19" s="1"/>
  <c r="DD87" i="18"/>
  <c r="C86" i="20" s="1"/>
  <c r="M73" i="37"/>
  <c r="T73" i="37"/>
  <c r="T85" i="37"/>
  <c r="J17" i="37"/>
  <c r="J16" i="37"/>
  <c r="R22" i="37"/>
  <c r="K22" i="37"/>
  <c r="D53" i="19"/>
  <c r="M54" i="23"/>
  <c r="G63" i="37" a="1"/>
  <c r="G63" i="37" s="1"/>
  <c r="S63" i="37"/>
  <c r="L63" i="37"/>
  <c r="BC65" i="23"/>
  <c r="E64" i="20"/>
  <c r="M66" i="23"/>
  <c r="D65" i="19"/>
  <c r="M50" i="37"/>
  <c r="T50" i="37"/>
  <c r="T54" i="37"/>
  <c r="M54" i="37"/>
  <c r="G15" i="37" a="1"/>
  <c r="G15" i="37" s="1"/>
  <c r="I15" i="37"/>
  <c r="AP81" i="23"/>
  <c r="AO81" i="23"/>
  <c r="AP60" i="23"/>
  <c r="AO60" i="23"/>
  <c r="AP30" i="23"/>
  <c r="AO30" i="23"/>
  <c r="AO31" i="23"/>
  <c r="AP31" i="23"/>
  <c r="AO47" i="23"/>
  <c r="AP47" i="23"/>
  <c r="AP48" i="23"/>
  <c r="AO48" i="23"/>
  <c r="K72" i="20"/>
  <c r="AN72" i="20" s="1"/>
  <c r="AZ72" i="20"/>
  <c r="BH24" i="20"/>
  <c r="BG24" i="20"/>
  <c r="AO53" i="23"/>
  <c r="AP53" i="23"/>
  <c r="BC47" i="23"/>
  <c r="E46" i="20"/>
  <c r="E44" i="19"/>
  <c r="V45" i="23"/>
  <c r="CR20" i="18"/>
  <c r="C19" i="19" s="1"/>
  <c r="DD20" i="18"/>
  <c r="C19" i="20" s="1"/>
  <c r="DE43" i="21"/>
  <c r="CR43" i="21"/>
  <c r="L61" i="37"/>
  <c r="S61" i="37"/>
  <c r="I28" i="37"/>
  <c r="P28" i="37"/>
  <c r="G28" i="37" a="1"/>
  <c r="G28" i="37" s="1"/>
  <c r="AT67" i="23"/>
  <c r="D66" i="20"/>
  <c r="K26" i="37"/>
  <c r="R26" i="37"/>
  <c r="Q32" i="37"/>
  <c r="J32" i="37"/>
  <c r="E49" i="20"/>
  <c r="BC50" i="23"/>
  <c r="AO44" i="23"/>
  <c r="AP44" i="23"/>
  <c r="AV66" i="19"/>
  <c r="AU66" i="19"/>
  <c r="BB77" i="19"/>
  <c r="BH17" i="20"/>
  <c r="K19" i="20"/>
  <c r="AN19" i="20" s="1"/>
  <c r="AZ19" i="20"/>
  <c r="T29" i="26"/>
  <c r="W30" i="33" s="1"/>
  <c r="AJ43" i="32"/>
  <c r="Q28" i="22"/>
  <c r="AB43" i="32" s="1"/>
  <c r="Y28" i="22"/>
  <c r="AE43" i="32" s="1"/>
  <c r="BH34" i="20"/>
  <c r="BG34" i="20"/>
  <c r="E29" i="19"/>
  <c r="V30" i="23"/>
  <c r="T48" i="37"/>
  <c r="M48" i="37"/>
  <c r="K57" i="37"/>
  <c r="R57" i="37"/>
  <c r="CR47" i="18"/>
  <c r="C46" i="19" s="1"/>
  <c r="DD47" i="18"/>
  <c r="C46" i="20" s="1"/>
  <c r="D47" i="20"/>
  <c r="AT48" i="23"/>
  <c r="G43" i="37" a="1"/>
  <c r="G43" i="37" s="1"/>
  <c r="I43" i="37"/>
  <c r="E25" i="20"/>
  <c r="BC26" i="23"/>
  <c r="E21" i="20"/>
  <c r="BC22" i="23"/>
  <c r="Q30" i="37"/>
  <c r="J30" i="37"/>
  <c r="AU11" i="19"/>
  <c r="AV11" i="19"/>
  <c r="BB22" i="19"/>
  <c r="AO76" i="23"/>
  <c r="AP76" i="23"/>
  <c r="AU7" i="19"/>
  <c r="BB18" i="19"/>
  <c r="AV7" i="19"/>
  <c r="T18" i="26"/>
  <c r="W19" i="33" s="1"/>
  <c r="AJ32" i="32"/>
  <c r="Q17" i="22"/>
  <c r="AB32" i="32" s="1"/>
  <c r="Y17" i="22"/>
  <c r="AE32" i="32" s="1"/>
  <c r="AO21" i="23"/>
  <c r="AP21" i="23"/>
  <c r="E60" i="19"/>
  <c r="V61" i="23"/>
  <c r="E24" i="19"/>
  <c r="V25" i="23"/>
  <c r="DD55" i="18"/>
  <c r="C54" i="20" s="1"/>
  <c r="CR55" i="18"/>
  <c r="C54" i="19" s="1"/>
  <c r="M32" i="23"/>
  <c r="D31" i="19"/>
  <c r="DE46" i="21"/>
  <c r="CR46" i="21"/>
  <c r="BC53" i="23"/>
  <c r="E52" i="20"/>
  <c r="E18" i="19"/>
  <c r="V19" i="23"/>
  <c r="D84" i="20"/>
  <c r="AT85" i="23"/>
  <c r="P74" i="37"/>
  <c r="I74" i="37"/>
  <c r="G74" i="37" a="1"/>
  <c r="G74" i="37" s="1"/>
  <c r="P86" i="37"/>
  <c r="L34" i="37"/>
  <c r="S34" i="37"/>
  <c r="M76" i="23"/>
  <c r="D75" i="19"/>
  <c r="L45" i="37"/>
  <c r="S44" i="37"/>
  <c r="L44" i="37"/>
  <c r="E85" i="20"/>
  <c r="BC86" i="23"/>
  <c r="BC42" i="23"/>
  <c r="E41" i="20"/>
  <c r="L40" i="37"/>
  <c r="S40" i="37"/>
  <c r="K64" i="37"/>
  <c r="R64" i="37"/>
  <c r="D67" i="20"/>
  <c r="AT68" i="23"/>
  <c r="AP83" i="23"/>
  <c r="AO83" i="23"/>
  <c r="BH62" i="20"/>
  <c r="BG62" i="20"/>
  <c r="AP89" i="23"/>
  <c r="AO89" i="23"/>
  <c r="K69" i="20"/>
  <c r="AN69" i="20" s="1"/>
  <c r="AZ69" i="20"/>
  <c r="T28" i="26"/>
  <c r="W29" i="33" s="1"/>
  <c r="Q27" i="22"/>
  <c r="AB42" i="32" s="1"/>
  <c r="AJ42" i="32"/>
  <c r="Y27" i="22"/>
  <c r="AE42" i="32" s="1"/>
  <c r="I61" i="23"/>
  <c r="H61" i="23"/>
  <c r="AT81" i="23"/>
  <c r="D80" i="20"/>
  <c r="Q57" i="37"/>
  <c r="J57" i="37"/>
  <c r="P46" i="37"/>
  <c r="G46" i="37" a="1"/>
  <c r="G46" i="37" s="1"/>
  <c r="I46" i="37"/>
  <c r="AT56" i="23"/>
  <c r="D55" i="20"/>
  <c r="Q26" i="37"/>
  <c r="J26" i="37"/>
  <c r="BC70" i="23"/>
  <c r="E69" i="20"/>
  <c r="Q56" i="37"/>
  <c r="J56" i="37"/>
  <c r="G5" i="37" a="1"/>
  <c r="G5" i="37" s="1"/>
  <c r="DE73" i="21"/>
  <c r="CR73" i="21"/>
  <c r="DE85" i="21"/>
  <c r="S47" i="37"/>
  <c r="L47" i="37"/>
  <c r="L18" i="37"/>
  <c r="S18" i="37"/>
  <c r="S73" i="37"/>
  <c r="L73" i="37"/>
  <c r="S85" i="37"/>
  <c r="M17" i="23"/>
  <c r="D16" i="19"/>
  <c r="H37" i="23"/>
  <c r="I37" i="23"/>
  <c r="BG37" i="20"/>
  <c r="BH37" i="20"/>
  <c r="T54" i="26"/>
  <c r="W55" i="33" s="1"/>
  <c r="Q53" i="22"/>
  <c r="AB68" i="32" s="1"/>
  <c r="AJ68" i="32"/>
  <c r="Y53" i="22"/>
  <c r="AE68" i="32" s="1"/>
  <c r="AU64" i="19"/>
  <c r="AV64" i="19"/>
  <c r="BB75" i="19"/>
  <c r="AU26" i="19"/>
  <c r="AV26" i="19"/>
  <c r="BB37" i="19"/>
  <c r="H51" i="23"/>
  <c r="I51" i="23"/>
  <c r="DG69" i="21"/>
  <c r="D37" i="20"/>
  <c r="AT38" i="23"/>
  <c r="V59" i="23"/>
  <c r="E58" i="19"/>
  <c r="I71" i="37"/>
  <c r="P71" i="37"/>
  <c r="G71" i="37" a="1"/>
  <c r="G71" i="37" s="1"/>
  <c r="P83" i="37"/>
  <c r="E42" i="19"/>
  <c r="V43" i="23"/>
  <c r="Q53" i="37"/>
  <c r="J53" i="37"/>
  <c r="BC63" i="23"/>
  <c r="E62" i="20"/>
  <c r="D57" i="20"/>
  <c r="AT58" i="23"/>
  <c r="M26" i="23"/>
  <c r="D25" i="19"/>
  <c r="R41" i="37"/>
  <c r="K41" i="37"/>
  <c r="L70" i="37"/>
  <c r="S82" i="37"/>
  <c r="D63" i="20"/>
  <c r="AT64" i="23"/>
  <c r="M69" i="37"/>
  <c r="T69" i="37"/>
  <c r="T81" i="37"/>
  <c r="D32" i="19"/>
  <c r="M33" i="23"/>
  <c r="DD18" i="18"/>
  <c r="C17" i="20" s="1"/>
  <c r="CR18" i="18"/>
  <c r="C17" i="19" s="1"/>
  <c r="S59" i="37"/>
  <c r="L59" i="37"/>
  <c r="BC40" i="23"/>
  <c r="E39" i="20"/>
  <c r="AZ86" i="20"/>
  <c r="K65" i="20"/>
  <c r="AN65" i="20" s="1"/>
  <c r="I17" i="23"/>
  <c r="H17" i="23"/>
  <c r="BK108" i="35"/>
  <c r="Q74" i="37"/>
  <c r="J74" i="37"/>
  <c r="Q86" i="37"/>
  <c r="DG71" i="21"/>
  <c r="T30" i="37"/>
  <c r="M30" i="37"/>
  <c r="I27" i="37"/>
  <c r="G27" i="37" a="1"/>
  <c r="G27" i="37" s="1"/>
  <c r="P27" i="37"/>
  <c r="DG31" i="21"/>
  <c r="E33" i="19"/>
  <c r="V34" i="23"/>
  <c r="BC83" i="23"/>
  <c r="E82" i="20"/>
  <c r="L37" i="37"/>
  <c r="S37" i="37"/>
  <c r="P70" i="37"/>
  <c r="I70" i="37"/>
  <c r="G70" i="37" a="1"/>
  <c r="G70" i="37" s="1"/>
  <c r="P82" i="37"/>
  <c r="AR22" i="32"/>
  <c r="K9" i="33" s="1"/>
  <c r="CR24" i="18"/>
  <c r="C23" i="19" s="1"/>
  <c r="DD24" i="18"/>
  <c r="C23" i="20" s="1"/>
  <c r="D21" i="19"/>
  <c r="M22" i="23"/>
  <c r="AZ60" i="20"/>
  <c r="T14" i="26"/>
  <c r="W15" i="33" s="1"/>
  <c r="Q13" i="22"/>
  <c r="AB28" i="32" s="1"/>
  <c r="AJ28" i="32"/>
  <c r="AV43" i="20"/>
  <c r="AU43" i="20"/>
  <c r="J63" i="26"/>
  <c r="AZ30" i="20"/>
  <c r="K30" i="20"/>
  <c r="AN30" i="20" s="1"/>
  <c r="T13" i="26"/>
  <c r="W14" i="33" s="1"/>
  <c r="AJ27" i="32"/>
  <c r="Q12" i="22"/>
  <c r="AB27" i="32" s="1"/>
  <c r="BG108" i="35"/>
  <c r="BF108" i="35"/>
  <c r="CR57" i="18"/>
  <c r="C56" i="19" s="1"/>
  <c r="DD57" i="18"/>
  <c r="C56" i="20" s="1"/>
  <c r="DG39" i="21"/>
  <c r="BC46" i="23"/>
  <c r="E45" i="20"/>
  <c r="G7" i="37" a="1"/>
  <c r="G7" i="37" s="1"/>
  <c r="I7" i="37"/>
  <c r="V15" i="23"/>
  <c r="E14" i="19"/>
  <c r="V66" i="23"/>
  <c r="E65" i="19"/>
  <c r="DG52" i="21"/>
  <c r="R43" i="37"/>
  <c r="K43" i="37"/>
  <c r="R67" i="37"/>
  <c r="K67" i="37"/>
  <c r="R79" i="37"/>
  <c r="CR9" i="18"/>
  <c r="C8" i="19" s="1"/>
  <c r="T18" i="37"/>
  <c r="M18" i="37"/>
  <c r="R71" i="37"/>
  <c r="K71" i="37"/>
  <c r="R83" i="37"/>
  <c r="AR41" i="32"/>
  <c r="K28" i="33" s="1"/>
  <c r="V49" i="23"/>
  <c r="E48" i="19"/>
  <c r="M13" i="23"/>
  <c r="D12" i="19"/>
  <c r="M64" i="37"/>
  <c r="T64" i="37"/>
  <c r="AZ53" i="20"/>
  <c r="AU63" i="19"/>
  <c r="BB74" i="19"/>
  <c r="AV63" i="19"/>
  <c r="I20" i="23"/>
  <c r="H20" i="23"/>
  <c r="I11" i="23"/>
  <c r="H11" i="23"/>
  <c r="AP66" i="23"/>
  <c r="AO66" i="23"/>
  <c r="AP25" i="23"/>
  <c r="AO25" i="23"/>
  <c r="K49" i="20"/>
  <c r="AN49" i="20" s="1"/>
  <c r="AP68" i="23"/>
  <c r="AO68" i="23"/>
  <c r="H35" i="23"/>
  <c r="I35" i="23"/>
  <c r="M105" i="35"/>
  <c r="BC104" i="35"/>
  <c r="BD104" i="35"/>
  <c r="BF102" i="35"/>
  <c r="P105" i="35"/>
  <c r="AR102" i="35"/>
  <c r="D108" i="35"/>
  <c r="Z109" i="35" s="1"/>
  <c r="G108" i="35"/>
  <c r="AC109" i="35" s="1"/>
  <c r="M75" i="23"/>
  <c r="D74" i="19"/>
  <c r="DD54" i="18"/>
  <c r="C53" i="20" s="1"/>
  <c r="CR54" i="18"/>
  <c r="C53" i="19" s="1"/>
  <c r="G49" i="37" a="1"/>
  <c r="G49" i="37" s="1"/>
  <c r="P49" i="37"/>
  <c r="I49" i="37"/>
  <c r="P66" i="37"/>
  <c r="G66" i="37" a="1"/>
  <c r="G66" i="37" s="1"/>
  <c r="I66" i="37"/>
  <c r="P78" i="37"/>
  <c r="S87" i="37"/>
  <c r="L75" i="37"/>
  <c r="S75" i="37"/>
  <c r="M20" i="37"/>
  <c r="T20" i="37"/>
  <c r="P65" i="37"/>
  <c r="I65" i="37"/>
  <c r="G65" i="37" a="1"/>
  <c r="G65" i="37" s="1"/>
  <c r="L27" i="37"/>
  <c r="S27" i="37"/>
  <c r="Q38" i="37"/>
  <c r="J38" i="37"/>
  <c r="G8" i="37" a="1"/>
  <c r="G8" i="37" s="1"/>
  <c r="I8" i="37"/>
  <c r="K33" i="37"/>
  <c r="R33" i="37"/>
  <c r="D41" i="20"/>
  <c r="AT42" i="23"/>
  <c r="Q59" i="37"/>
  <c r="J59" i="37"/>
  <c r="AO69" i="23"/>
  <c r="AP69" i="23"/>
  <c r="BH46" i="20"/>
  <c r="BG46" i="20"/>
  <c r="H30" i="23"/>
  <c r="I30" i="23"/>
  <c r="AV53" i="19"/>
  <c r="AU53" i="19"/>
  <c r="BB64" i="19"/>
  <c r="I56" i="23"/>
  <c r="H56" i="23"/>
  <c r="H31" i="23"/>
  <c r="I31" i="23"/>
  <c r="H48" i="23"/>
  <c r="I48" i="23"/>
  <c r="T70" i="26"/>
  <c r="W71" i="33" s="1"/>
  <c r="Q69" i="22"/>
  <c r="AB84" i="32" s="1"/>
  <c r="Y69" i="22"/>
  <c r="AE84" i="32" s="1"/>
  <c r="AJ84" i="32"/>
  <c r="Y81" i="22"/>
  <c r="AE96" i="32" s="1"/>
  <c r="AO79" i="23"/>
  <c r="AP79" i="23"/>
  <c r="AV16" i="19"/>
  <c r="AU16" i="19"/>
  <c r="BB27" i="19"/>
  <c r="Q18" i="37"/>
  <c r="J18" i="37"/>
  <c r="CR72" i="21"/>
  <c r="DE72" i="21"/>
  <c r="DE84" i="21"/>
  <c r="V21" i="23"/>
  <c r="E20" i="19"/>
  <c r="AT20" i="23"/>
  <c r="D19" i="20"/>
  <c r="D85" i="20"/>
  <c r="AT86" i="23"/>
  <c r="J68" i="37"/>
  <c r="Q68" i="37"/>
  <c r="Q80" i="37"/>
  <c r="AV56" i="20"/>
  <c r="AU56" i="20"/>
  <c r="H44" i="23"/>
  <c r="I44" i="23"/>
  <c r="BH52" i="20"/>
  <c r="BG52" i="20"/>
  <c r="AV72" i="19"/>
  <c r="AU72" i="19"/>
  <c r="BB83" i="19"/>
  <c r="AZ77" i="20"/>
  <c r="K77" i="20"/>
  <c r="AN77" i="20" s="1"/>
  <c r="AU24" i="19"/>
  <c r="AV24" i="19"/>
  <c r="BB35" i="19"/>
  <c r="T6" i="26"/>
  <c r="W7" i="33" s="1"/>
  <c r="AJ20" i="32"/>
  <c r="Q5" i="22"/>
  <c r="AB20" i="32" s="1"/>
  <c r="CR60" i="18"/>
  <c r="C59" i="19" s="1"/>
  <c r="DD60" i="18"/>
  <c r="C59" i="20" s="1"/>
  <c r="D46" i="19"/>
  <c r="M47" i="23"/>
  <c r="S31" i="37"/>
  <c r="L19" i="37"/>
  <c r="S19" i="37"/>
  <c r="DD29" i="18"/>
  <c r="C28" i="20" s="1"/>
  <c r="CR29" i="18"/>
  <c r="C28" i="19" s="1"/>
  <c r="K76" i="37"/>
  <c r="R76" i="37"/>
  <c r="R88" i="37"/>
  <c r="K40" i="37"/>
  <c r="R40" i="37"/>
  <c r="DE67" i="21"/>
  <c r="CR67" i="21"/>
  <c r="DE79" i="21"/>
  <c r="J55" i="37"/>
  <c r="Q55" i="37"/>
  <c r="T69" i="26"/>
  <c r="W70" i="33" s="1"/>
  <c r="AJ83" i="32"/>
  <c r="Q68" i="22"/>
  <c r="AB83" i="32" s="1"/>
  <c r="Y68" i="22"/>
  <c r="AE83" i="32" s="1"/>
  <c r="Y80" i="22"/>
  <c r="AE95" i="32" s="1"/>
  <c r="AV83" i="20"/>
  <c r="AU83" i="20"/>
  <c r="AV22" i="19"/>
  <c r="AU22" i="19"/>
  <c r="BB33" i="19"/>
  <c r="AV62" i="19"/>
  <c r="AU62" i="19"/>
  <c r="BB73" i="19"/>
  <c r="AU69" i="19"/>
  <c r="AV69" i="19"/>
  <c r="BB80" i="19"/>
  <c r="AU17" i="19"/>
  <c r="AV17" i="19"/>
  <c r="BB28" i="19"/>
  <c r="J76" i="26"/>
  <c r="T77" i="26"/>
  <c r="W78" i="33" s="1"/>
  <c r="AJ91" i="32"/>
  <c r="Q76" i="22"/>
  <c r="AB91" i="32" s="1"/>
  <c r="Y76" i="22"/>
  <c r="AE91" i="32" s="1"/>
  <c r="Y88" i="22"/>
  <c r="AE103" i="32" s="1"/>
  <c r="Q77" i="22"/>
  <c r="AB92" i="32" s="1"/>
  <c r="T25" i="26"/>
  <c r="W26" i="33" s="1"/>
  <c r="Y24" i="22"/>
  <c r="AE39" i="32" s="1"/>
  <c r="Q24" i="22"/>
  <c r="AB39" i="32" s="1"/>
  <c r="AJ39" i="32"/>
  <c r="I6" i="23"/>
  <c r="H6" i="23"/>
  <c r="H21" i="23"/>
  <c r="I21" i="23"/>
  <c r="BM108" i="35"/>
  <c r="BL108" i="35"/>
  <c r="E60" i="20"/>
  <c r="BC61" i="23"/>
  <c r="T25" i="37"/>
  <c r="M25" i="37"/>
  <c r="S42" i="37"/>
  <c r="L42" i="37"/>
  <c r="AT55" i="23"/>
  <c r="D54" i="20"/>
  <c r="DD32" i="18"/>
  <c r="C31" i="20" s="1"/>
  <c r="CR32" i="18"/>
  <c r="C31" i="19" s="1"/>
  <c r="BC84" i="23"/>
  <c r="E83" i="20"/>
  <c r="J9" i="37"/>
  <c r="K28" i="37"/>
  <c r="R28" i="37"/>
  <c r="J11" i="37"/>
  <c r="DD73" i="18"/>
  <c r="C72" i="20" s="1"/>
  <c r="CR73" i="18"/>
  <c r="C72" i="19" s="1"/>
  <c r="DD85" i="18"/>
  <c r="C84" i="20" s="1"/>
  <c r="J65" i="37"/>
  <c r="Q65" i="37"/>
  <c r="E30" i="20"/>
  <c r="BC31" i="23"/>
  <c r="V74" i="23"/>
  <c r="E73" i="19"/>
  <c r="E13" i="19"/>
  <c r="V14" i="23"/>
  <c r="D67" i="19"/>
  <c r="M68" i="23"/>
  <c r="I71" i="23"/>
  <c r="H71" i="23"/>
  <c r="AV29" i="19"/>
  <c r="AU29" i="19"/>
  <c r="BB40" i="19"/>
  <c r="AZ61" i="20"/>
  <c r="K61" i="20"/>
  <c r="AN61" i="20" s="1"/>
  <c r="BH78" i="20"/>
  <c r="BG78" i="20"/>
  <c r="AV33" i="20"/>
  <c r="AU33" i="20"/>
  <c r="I77" i="23"/>
  <c r="H77" i="23"/>
  <c r="AP61" i="23"/>
  <c r="AO61" i="23"/>
  <c r="T21" i="26"/>
  <c r="W22" i="33" s="1"/>
  <c r="AJ35" i="32"/>
  <c r="Q20" i="22"/>
  <c r="AB35" i="32" s="1"/>
  <c r="Y20" i="22"/>
  <c r="AE35" i="32" s="1"/>
  <c r="M69" i="23"/>
  <c r="D68" i="19"/>
  <c r="DE44" i="21"/>
  <c r="CR44" i="21"/>
  <c r="M55" i="37"/>
  <c r="G56" i="37" a="1"/>
  <c r="G56" i="37" s="1"/>
  <c r="I56" i="37"/>
  <c r="P56" i="37"/>
  <c r="L69" i="37"/>
  <c r="S69" i="37"/>
  <c r="S81" i="37"/>
  <c r="S29" i="37"/>
  <c r="L29" i="37"/>
  <c r="AR112" i="32"/>
  <c r="K99" i="33" s="1"/>
  <c r="AR117" i="32"/>
  <c r="K104" i="33" s="1"/>
  <c r="Q58" i="37"/>
  <c r="J58" i="37"/>
  <c r="L20" i="37"/>
  <c r="S20" i="37"/>
  <c r="DG73" i="21"/>
  <c r="K18" i="37"/>
  <c r="R17" i="37"/>
  <c r="K17" i="37"/>
  <c r="M58" i="37"/>
  <c r="DG76" i="21"/>
  <c r="I77" i="37"/>
  <c r="G77" i="37" a="1"/>
  <c r="G77" i="37" s="1"/>
  <c r="P77" i="37"/>
  <c r="I78" i="37"/>
  <c r="P89" i="37"/>
  <c r="E23" i="20"/>
  <c r="BC24" i="23"/>
  <c r="V37" i="23"/>
  <c r="E36" i="19"/>
  <c r="BC52" i="23"/>
  <c r="E51" i="20"/>
  <c r="DG55" i="21"/>
  <c r="AP37" i="23"/>
  <c r="AO37" i="23"/>
  <c r="D9" i="29"/>
  <c r="AB7" i="33" s="1"/>
  <c r="K48" i="20"/>
  <c r="AN48" i="20" s="1"/>
  <c r="AZ48" i="20"/>
  <c r="T50" i="26"/>
  <c r="W51" i="33" s="1"/>
  <c r="AJ64" i="32"/>
  <c r="Q49" i="22"/>
  <c r="AB64" i="32" s="1"/>
  <c r="Y49" i="22"/>
  <c r="AE64" i="32" s="1"/>
  <c r="AU48" i="19"/>
  <c r="AV48" i="19"/>
  <c r="BB59" i="19"/>
  <c r="M39" i="23"/>
  <c r="D38" i="19"/>
  <c r="J40" i="37"/>
  <c r="Q40" i="37"/>
  <c r="AT71" i="23"/>
  <c r="D70" i="20"/>
  <c r="DD58" i="18"/>
  <c r="C57" i="20" s="1"/>
  <c r="CR58" i="18"/>
  <c r="C57" i="19" s="1"/>
  <c r="DG19" i="21"/>
  <c r="AR43" i="32"/>
  <c r="K30" i="33" s="1"/>
  <c r="M59" i="37"/>
  <c r="I64" i="37"/>
  <c r="G64" i="37" a="1"/>
  <c r="G64" i="37" s="1"/>
  <c r="P64" i="37"/>
  <c r="D32" i="20"/>
  <c r="AT33" i="23"/>
  <c r="D17" i="20"/>
  <c r="AT18" i="23"/>
  <c r="Q67" i="37"/>
  <c r="J67" i="37"/>
  <c r="Q79" i="37"/>
  <c r="M35" i="23"/>
  <c r="D34" i="19"/>
  <c r="I39" i="23"/>
  <c r="H39" i="23"/>
  <c r="T33" i="26"/>
  <c r="W34" i="33" s="1"/>
  <c r="Y32" i="22"/>
  <c r="AE47" i="32" s="1"/>
  <c r="Q32" i="22"/>
  <c r="AB47" i="32" s="1"/>
  <c r="AJ47" i="32"/>
  <c r="AV21" i="19"/>
  <c r="AU21" i="19"/>
  <c r="BB32" i="19"/>
  <c r="R56" i="37"/>
  <c r="K56" i="37"/>
  <c r="DE71" i="21"/>
  <c r="CR71" i="21"/>
  <c r="DE83" i="21"/>
  <c r="D38" i="20"/>
  <c r="AT39" i="23"/>
  <c r="K68" i="37"/>
  <c r="R68" i="37"/>
  <c r="R80" i="37"/>
  <c r="BC34" i="23"/>
  <c r="E33" i="20"/>
  <c r="V71" i="23"/>
  <c r="E70" i="19"/>
  <c r="DD19" i="18"/>
  <c r="C18" i="20" s="1"/>
  <c r="CR19" i="18"/>
  <c r="C18" i="19" s="1"/>
  <c r="Q22" i="37"/>
  <c r="J22" i="37"/>
  <c r="DG18" i="21"/>
  <c r="CR53" i="18"/>
  <c r="C52" i="19" s="1"/>
  <c r="DD53" i="18"/>
  <c r="C52" i="20" s="1"/>
  <c r="D21" i="20"/>
  <c r="AT22" i="23"/>
  <c r="AO54" i="23"/>
  <c r="AP54" i="23"/>
  <c r="AV76" i="19"/>
  <c r="AU76" i="19"/>
  <c r="BB87" i="19"/>
  <c r="T59" i="26"/>
  <c r="W60" i="33" s="1"/>
  <c r="Y58" i="22"/>
  <c r="AE73" i="32" s="1"/>
  <c r="Q58" i="22"/>
  <c r="AB73" i="32" s="1"/>
  <c r="AJ73" i="32"/>
  <c r="T15" i="26"/>
  <c r="W16" i="33" s="1"/>
  <c r="Q14" i="22"/>
  <c r="AB29" i="32" s="1"/>
  <c r="AJ29" i="32"/>
  <c r="I36" i="23"/>
  <c r="H36" i="23"/>
  <c r="DD63" i="18"/>
  <c r="C62" i="20" s="1"/>
  <c r="CR63" i="18"/>
  <c r="C62" i="19" s="1"/>
  <c r="D18" i="20"/>
  <c r="AT19" i="23"/>
  <c r="E65" i="20"/>
  <c r="BC66" i="23"/>
  <c r="DE52" i="21"/>
  <c r="CR52" i="21"/>
  <c r="J37" i="37"/>
  <c r="Q37" i="37"/>
  <c r="CR54" i="21"/>
  <c r="DE54" i="21"/>
  <c r="CR49" i="21"/>
  <c r="DE49" i="21"/>
  <c r="P21" i="37"/>
  <c r="I9" i="37"/>
  <c r="G9" i="37" a="1"/>
  <c r="G9" i="37" s="1"/>
  <c r="V27" i="23"/>
  <c r="E26" i="19"/>
  <c r="BC49" i="23"/>
  <c r="E48" i="20"/>
  <c r="CR13" i="18"/>
  <c r="C12" i="19" s="1"/>
  <c r="T55" i="26"/>
  <c r="W56" i="33" s="1"/>
  <c r="Q54" i="22"/>
  <c r="AB69" i="32" s="1"/>
  <c r="AJ69" i="32"/>
  <c r="Y54" i="22"/>
  <c r="AE69" i="32" s="1"/>
  <c r="AU46" i="19"/>
  <c r="AV46" i="19"/>
  <c r="BB57" i="19"/>
  <c r="T58" i="26"/>
  <c r="W59" i="33" s="1"/>
  <c r="Y57" i="22"/>
  <c r="AE72" i="32" s="1"/>
  <c r="Q57" i="22"/>
  <c r="AB72" i="32" s="1"/>
  <c r="AJ72" i="32"/>
  <c r="AP20" i="23"/>
  <c r="AO20" i="23"/>
  <c r="J66" i="26"/>
  <c r="K22" i="20"/>
  <c r="AN22" i="20" s="1"/>
  <c r="AZ23" i="20"/>
  <c r="H68" i="23"/>
  <c r="I68" i="23"/>
  <c r="AP35" i="23"/>
  <c r="AO35" i="23"/>
  <c r="AF101" i="35"/>
  <c r="AF100" i="35"/>
  <c r="BD101" i="35"/>
  <c r="BC101" i="35"/>
  <c r="AO102" i="35"/>
  <c r="J31" i="37"/>
  <c r="Q31" i="37"/>
  <c r="DE23" i="21"/>
  <c r="CR23" i="21"/>
  <c r="DE63" i="21"/>
  <c r="CR63" i="21"/>
  <c r="R21" i="37"/>
  <c r="K21" i="37"/>
  <c r="DD52" i="18"/>
  <c r="C51" i="20" s="1"/>
  <c r="CR52" i="18"/>
  <c r="C51" i="19" s="1"/>
  <c r="DG79" i="21"/>
  <c r="M10" i="23"/>
  <c r="D9" i="19"/>
  <c r="M49" i="23"/>
  <c r="D48" i="19"/>
  <c r="CR65" i="18"/>
  <c r="C64" i="19" s="1"/>
  <c r="DD65" i="18"/>
  <c r="C64" i="20" s="1"/>
  <c r="V33" i="23"/>
  <c r="E32" i="19"/>
  <c r="R44" i="37"/>
  <c r="K44" i="37"/>
  <c r="H69" i="23"/>
  <c r="I69" i="23"/>
  <c r="T63" i="26"/>
  <c r="W64" i="33" s="1"/>
  <c r="AJ77" i="32"/>
  <c r="Y62" i="22"/>
  <c r="AE77" i="32" s="1"/>
  <c r="Q62" i="22"/>
  <c r="AB77" i="32" s="1"/>
  <c r="AP56" i="23"/>
  <c r="AO56" i="23"/>
  <c r="AU18" i="19"/>
  <c r="AV18" i="19"/>
  <c r="BB29" i="19"/>
  <c r="AV77" i="19"/>
  <c r="BB88" i="19"/>
  <c r="AU77" i="19"/>
  <c r="AV41" i="19"/>
  <c r="BB52" i="19"/>
  <c r="AU41" i="19"/>
  <c r="AP67" i="23"/>
  <c r="AO67" i="23"/>
  <c r="E46" i="19"/>
  <c r="V47" i="23"/>
  <c r="K74" i="37"/>
  <c r="R74" i="37"/>
  <c r="R86" i="37"/>
  <c r="M38" i="37"/>
  <c r="T38" i="37"/>
  <c r="BC21" i="23"/>
  <c r="E20" i="20"/>
  <c r="BC45" i="23"/>
  <c r="E44" i="20"/>
  <c r="E35" i="20"/>
  <c r="BC36" i="23"/>
  <c r="D73" i="19"/>
  <c r="M74" i="23"/>
  <c r="CR41" i="21"/>
  <c r="DE41" i="21"/>
  <c r="M12" i="37"/>
  <c r="T65" i="37"/>
  <c r="M65" i="37"/>
  <c r="J69" i="37"/>
  <c r="Q69" i="37"/>
  <c r="Q81" i="37"/>
  <c r="E49" i="19"/>
  <c r="V50" i="23"/>
  <c r="DE36" i="21"/>
  <c r="CR36" i="21"/>
  <c r="T31" i="26"/>
  <c r="W32" i="33" s="1"/>
  <c r="AJ45" i="32"/>
  <c r="Y30" i="22"/>
  <c r="AE45" i="32" s="1"/>
  <c r="Q30" i="22"/>
  <c r="AB45" i="32" s="1"/>
  <c r="T47" i="26"/>
  <c r="W48" i="33" s="1"/>
  <c r="Q46" i="22"/>
  <c r="AB61" i="32" s="1"/>
  <c r="AJ61" i="32"/>
  <c r="Y46" i="22"/>
  <c r="AE61" i="32" s="1"/>
  <c r="BG18" i="20"/>
  <c r="BH18" i="20"/>
  <c r="H12" i="23"/>
  <c r="I12" i="23"/>
  <c r="AU16" i="20"/>
  <c r="AV16" i="20"/>
  <c r="DE55" i="21"/>
  <c r="CR55" i="21"/>
  <c r="M60" i="23"/>
  <c r="D59" i="19"/>
  <c r="D61" i="19"/>
  <c r="M62" i="23"/>
  <c r="E19" i="19"/>
  <c r="V20" i="23"/>
  <c r="AT47" i="23"/>
  <c r="D46" i="20"/>
  <c r="V26" i="23"/>
  <c r="E25" i="19"/>
  <c r="CR74" i="21"/>
  <c r="DE74" i="21"/>
  <c r="DE86" i="21"/>
  <c r="CR41" i="18"/>
  <c r="C40" i="19" s="1"/>
  <c r="DD41" i="18"/>
  <c r="C40" i="20" s="1"/>
  <c r="AT29" i="23"/>
  <c r="D28" i="20"/>
  <c r="V22" i="23"/>
  <c r="E21" i="19"/>
  <c r="S68" i="37"/>
  <c r="L68" i="37"/>
  <c r="S80" i="37"/>
  <c r="AT36" i="23"/>
  <c r="D35" i="20"/>
  <c r="AU6" i="19"/>
  <c r="BB17" i="19"/>
  <c r="AV6" i="19"/>
  <c r="BG66" i="20"/>
  <c r="AU28" i="20"/>
  <c r="H16" i="23"/>
  <c r="I16" i="23"/>
  <c r="H41" i="23"/>
  <c r="I41" i="23"/>
  <c r="K85" i="20"/>
  <c r="AN85" i="20" s="1"/>
  <c r="K66" i="20"/>
  <c r="AN66" i="20" s="1"/>
  <c r="BL107" i="35"/>
  <c r="BM107" i="35"/>
  <c r="P55" i="37"/>
  <c r="I55" i="37"/>
  <c r="G55" i="37" a="1"/>
  <c r="G55" i="37" s="1"/>
  <c r="D43" i="20"/>
  <c r="AT44" i="23"/>
  <c r="G32" i="37" a="1"/>
  <c r="G32" i="37" s="1"/>
  <c r="I32" i="37"/>
  <c r="P32" i="37"/>
  <c r="E88" i="20"/>
  <c r="BC89" i="23"/>
  <c r="P30" i="37"/>
  <c r="I30" i="37"/>
  <c r="G30" i="37" a="1"/>
  <c r="G30" i="37" s="1"/>
  <c r="BC72" i="23"/>
  <c r="E71" i="20"/>
  <c r="S53" i="37"/>
  <c r="L53" i="37"/>
  <c r="V53" i="23"/>
  <c r="E52" i="19"/>
  <c r="K29" i="37"/>
  <c r="R29" i="37"/>
  <c r="E18" i="20"/>
  <c r="BC19" i="23"/>
  <c r="D72" i="20"/>
  <c r="AT73" i="23"/>
  <c r="BC74" i="23"/>
  <c r="E73" i="20"/>
  <c r="AR28" i="32"/>
  <c r="K15" i="33" s="1"/>
  <c r="DG25" i="21"/>
  <c r="CR6" i="21"/>
  <c r="K59" i="37"/>
  <c r="R58" i="37"/>
  <c r="K58" i="37"/>
  <c r="E54" i="20"/>
  <c r="BC55" i="23"/>
  <c r="P68" i="37"/>
  <c r="I68" i="37"/>
  <c r="P80" i="37"/>
  <c r="I11" i="37"/>
  <c r="G11" i="37" a="1"/>
  <c r="G11" i="37" s="1"/>
  <c r="T38" i="26"/>
  <c r="W39" i="33" s="1"/>
  <c r="Y37" i="22"/>
  <c r="AE52" i="32" s="1"/>
  <c r="Q37" i="22"/>
  <c r="AB52" i="32" s="1"/>
  <c r="AJ52" i="32"/>
  <c r="AO71" i="23"/>
  <c r="AP71" i="23"/>
  <c r="AO77" i="23"/>
  <c r="AP77" i="23"/>
  <c r="T67" i="26"/>
  <c r="W68" i="33" s="1"/>
  <c r="Y66" i="22"/>
  <c r="AE81" i="32" s="1"/>
  <c r="Q66" i="22"/>
  <c r="AB81" i="32" s="1"/>
  <c r="AJ81" i="32"/>
  <c r="Y78" i="22"/>
  <c r="AE93" i="32" s="1"/>
  <c r="J61" i="26"/>
  <c r="DD69" i="18"/>
  <c r="C68" i="20" s="1"/>
  <c r="CR69" i="18"/>
  <c r="C68" i="19" s="1"/>
  <c r="DD81" i="18"/>
  <c r="C80" i="20" s="1"/>
  <c r="DG30" i="21"/>
  <c r="D45" i="19"/>
  <c r="M46" i="23"/>
  <c r="DG84" i="21"/>
  <c r="T56" i="37"/>
  <c r="T44" i="37"/>
  <c r="M44" i="37"/>
  <c r="R35" i="37"/>
  <c r="K35" i="37"/>
  <c r="CR45" i="21"/>
  <c r="DE45" i="21"/>
  <c r="AR100" i="32"/>
  <c r="K87" i="33" s="1"/>
  <c r="K55" i="37"/>
  <c r="R55" i="37"/>
  <c r="DE76" i="21"/>
  <c r="CR76" i="21"/>
  <c r="DE88" i="21"/>
  <c r="J25" i="37"/>
  <c r="Q25" i="37"/>
  <c r="D60" i="19"/>
  <c r="M61" i="23"/>
  <c r="T74" i="37"/>
  <c r="M74" i="37"/>
  <c r="T86" i="37"/>
  <c r="P63" i="37"/>
  <c r="I63" i="37"/>
  <c r="V52" i="23"/>
  <c r="E51" i="19"/>
  <c r="S28" i="37"/>
  <c r="L28" i="37"/>
  <c r="D16" i="20"/>
  <c r="AT17" i="23"/>
  <c r="H7" i="23"/>
  <c r="I7" i="23"/>
  <c r="AU14" i="19"/>
  <c r="AV14" i="19"/>
  <c r="BB25" i="19"/>
  <c r="AZ35" i="20"/>
  <c r="BG27" i="20"/>
  <c r="BH27" i="20"/>
  <c r="AU41" i="20"/>
  <c r="AV41" i="20"/>
  <c r="BI107" i="35"/>
  <c r="BJ107" i="35"/>
  <c r="J50" i="37"/>
  <c r="Q50" i="37"/>
  <c r="L7" i="37"/>
  <c r="M28" i="37"/>
  <c r="T28" i="37"/>
  <c r="D70" i="19"/>
  <c r="M71" i="23"/>
  <c r="M63" i="37"/>
  <c r="J71" i="37"/>
  <c r="Q71" i="37"/>
  <c r="Q83" i="37"/>
  <c r="M53" i="37"/>
  <c r="T53" i="37"/>
  <c r="M58" i="23"/>
  <c r="D57" i="19"/>
  <c r="S65" i="37"/>
  <c r="L65" i="37"/>
  <c r="T63" i="37"/>
  <c r="T51" i="37"/>
  <c r="M51" i="37"/>
  <c r="K10" i="37"/>
  <c r="T66" i="37"/>
  <c r="M66" i="37"/>
  <c r="T78" i="37"/>
  <c r="M34" i="23"/>
  <c r="D33" i="19"/>
  <c r="V29" i="23"/>
  <c r="E28" i="19"/>
  <c r="BC58" i="23"/>
  <c r="E57" i="20"/>
  <c r="L8" i="37"/>
  <c r="S21" i="37"/>
  <c r="L21" i="37"/>
  <c r="DG82" i="21"/>
  <c r="P33" i="37"/>
  <c r="I33" i="37"/>
  <c r="G33" i="37" a="1"/>
  <c r="G33" i="37" s="1"/>
  <c r="M18" i="23"/>
  <c r="D17" i="19"/>
  <c r="J48" i="37"/>
  <c r="Q48" i="37"/>
  <c r="E39" i="19"/>
  <c r="V40" i="23"/>
  <c r="CR35" i="18"/>
  <c r="C34" i="19" s="1"/>
  <c r="DD35" i="18"/>
  <c r="C34" i="20" s="1"/>
  <c r="AP39" i="23"/>
  <c r="AO39" i="23"/>
  <c r="T27" i="26"/>
  <c r="W28" i="33" s="1"/>
  <c r="Y26" i="22"/>
  <c r="AE41" i="32" s="1"/>
  <c r="Q26" i="22"/>
  <c r="AB41" i="32" s="1"/>
  <c r="AJ41" i="32"/>
  <c r="AV55" i="19"/>
  <c r="AU55" i="19"/>
  <c r="BB66" i="19"/>
  <c r="T49" i="26"/>
  <c r="W50" i="33" s="1"/>
  <c r="Q48" i="22"/>
  <c r="AB63" i="32" s="1"/>
  <c r="Y48" i="22"/>
  <c r="AE63" i="32" s="1"/>
  <c r="AJ63" i="32"/>
  <c r="K27" i="20"/>
  <c r="AN27" i="20" s="1"/>
  <c r="AV27" i="19"/>
  <c r="AU27" i="19"/>
  <c r="BB38" i="19"/>
  <c r="I13" i="23"/>
  <c r="H13" i="23"/>
  <c r="AO42" i="23"/>
  <c r="AP42" i="23"/>
  <c r="BC107" i="35"/>
  <c r="BD107" i="35"/>
  <c r="V10" i="23"/>
  <c r="E9" i="19"/>
  <c r="T42" i="37"/>
  <c r="BC71" i="23"/>
  <c r="E70" i="20"/>
  <c r="M19" i="23"/>
  <c r="D18" i="19"/>
  <c r="E43" i="20"/>
  <c r="BC44" i="23"/>
  <c r="Q73" i="37"/>
  <c r="J73" i="37"/>
  <c r="Q85" i="37"/>
  <c r="DE33" i="21"/>
  <c r="CR33" i="21"/>
  <c r="L12" i="37"/>
  <c r="P53" i="37"/>
  <c r="G53" i="37" a="1"/>
  <c r="G53" i="37" s="1"/>
  <c r="I53" i="37"/>
  <c r="I22" i="37"/>
  <c r="G22" i="37" a="1"/>
  <c r="G22" i="37" s="1"/>
  <c r="CR35" i="21"/>
  <c r="DE35" i="21"/>
  <c r="T39" i="26"/>
  <c r="W40" i="33" s="1"/>
  <c r="Q38" i="22"/>
  <c r="AB53" i="32" s="1"/>
  <c r="Y38" i="22"/>
  <c r="AE53" i="32" s="1"/>
  <c r="AJ53" i="32"/>
  <c r="I54" i="23"/>
  <c r="H54" i="23"/>
  <c r="AZ43" i="20"/>
  <c r="AO49" i="23"/>
  <c r="AP49" i="23"/>
  <c r="K73" i="20"/>
  <c r="AN73" i="20" s="1"/>
  <c r="AZ73" i="20"/>
  <c r="AZ40" i="20"/>
  <c r="K40" i="20"/>
  <c r="AN40" i="20" s="1"/>
  <c r="AZ64" i="20"/>
  <c r="AV49" i="19"/>
  <c r="AU49" i="19"/>
  <c r="BB60" i="19"/>
  <c r="T40" i="26"/>
  <c r="W41" i="33" s="1"/>
  <c r="Y39" i="22"/>
  <c r="AE54" i="32" s="1"/>
  <c r="AJ54" i="32"/>
  <c r="Q39" i="22"/>
  <c r="AB54" i="32" s="1"/>
  <c r="AO36" i="23"/>
  <c r="AP36" i="23"/>
  <c r="BB107" i="35"/>
  <c r="I57" i="37"/>
  <c r="G57" i="37" a="1"/>
  <c r="G57" i="37" s="1"/>
  <c r="P57" i="37"/>
  <c r="G73" i="37" a="1"/>
  <c r="G73" i="37" s="1"/>
  <c r="P85" i="37"/>
  <c r="T21" i="37"/>
  <c r="M21" i="37"/>
  <c r="D22" i="19"/>
  <c r="M23" i="23"/>
  <c r="D62" i="19"/>
  <c r="M63" i="23"/>
  <c r="E78" i="20"/>
  <c r="BC79" i="23"/>
  <c r="T76" i="37"/>
  <c r="M76" i="37"/>
  <c r="T88" i="37"/>
  <c r="M72" i="37"/>
  <c r="T72" i="37"/>
  <c r="T84" i="37"/>
  <c r="L41" i="37"/>
  <c r="S41" i="37"/>
  <c r="E26" i="20"/>
  <c r="BC27" i="23"/>
  <c r="J8" i="37"/>
  <c r="J7" i="37"/>
  <c r="CR8" i="21"/>
  <c r="BC85" i="23"/>
  <c r="E84" i="20"/>
  <c r="AR63" i="32"/>
  <c r="K50" i="33" s="1"/>
  <c r="T60" i="26"/>
  <c r="W61" i="33" s="1"/>
  <c r="Y59" i="22"/>
  <c r="AE74" i="32" s="1"/>
  <c r="AJ74" i="32"/>
  <c r="Q59" i="22"/>
  <c r="AB74" i="32" s="1"/>
  <c r="AO87" i="23"/>
  <c r="AP87" i="23"/>
  <c r="K50" i="20"/>
  <c r="AN50" i="20" s="1"/>
  <c r="T26" i="26"/>
  <c r="W27" i="33" s="1"/>
  <c r="Y25" i="22"/>
  <c r="AE40" i="32" s="1"/>
  <c r="AJ40" i="32"/>
  <c r="Q25" i="22"/>
  <c r="AB40" i="32" s="1"/>
  <c r="AP85" i="23"/>
  <c r="AO85" i="23"/>
  <c r="AO65" i="23"/>
  <c r="AP65" i="23"/>
  <c r="T53" i="26"/>
  <c r="W54" i="33" s="1"/>
  <c r="Y52" i="22"/>
  <c r="AE67" i="32" s="1"/>
  <c r="AJ67" i="32"/>
  <c r="Q52" i="22"/>
  <c r="AB67" i="32" s="1"/>
  <c r="J68" i="26"/>
  <c r="AI100" i="35"/>
  <c r="AI102" i="35"/>
  <c r="AL103" i="35"/>
  <c r="AO101" i="35"/>
  <c r="AO100" i="35"/>
  <c r="AR104" i="35"/>
  <c r="R61" i="37"/>
  <c r="K61" i="37"/>
  <c r="D51" i="20"/>
  <c r="AT52" i="23"/>
  <c r="DD49" i="18"/>
  <c r="C48" i="20" s="1"/>
  <c r="CR49" i="18"/>
  <c r="C48" i="19" s="1"/>
  <c r="E55" i="20"/>
  <c r="BC56" i="23"/>
  <c r="D64" i="20"/>
  <c r="AT65" i="23"/>
  <c r="BC33" i="23"/>
  <c r="E32" i="20"/>
  <c r="D41" i="19"/>
  <c r="M42" i="23"/>
  <c r="J69" i="26"/>
  <c r="J56" i="26"/>
  <c r="T43" i="26"/>
  <c r="W44" i="33" s="1"/>
  <c r="AJ57" i="32"/>
  <c r="Q42" i="22"/>
  <c r="AB57" i="32" s="1"/>
  <c r="Y42" i="22"/>
  <c r="AE57" i="32" s="1"/>
  <c r="H67" i="23"/>
  <c r="I67" i="23"/>
  <c r="K32" i="37"/>
  <c r="R32" i="37"/>
  <c r="E10" i="19"/>
  <c r="V11" i="23"/>
  <c r="E37" i="19"/>
  <c r="V38" i="23"/>
  <c r="E35" i="19"/>
  <c r="V36" i="23"/>
  <c r="M12" i="23"/>
  <c r="D11" i="19"/>
  <c r="T45" i="37"/>
  <c r="M45" i="37"/>
  <c r="D73" i="20"/>
  <c r="AT74" i="23"/>
  <c r="CR29" i="21"/>
  <c r="DE29" i="21"/>
  <c r="AT79" i="23"/>
  <c r="D78" i="20"/>
  <c r="CR51" i="21"/>
  <c r="DE51" i="21"/>
  <c r="Q19" i="37"/>
  <c r="J19" i="37"/>
  <c r="D20" i="19"/>
  <c r="M21" i="23"/>
  <c r="S72" i="37"/>
  <c r="L72" i="37"/>
  <c r="S84" i="37"/>
  <c r="T23" i="26"/>
  <c r="W24" i="33" s="1"/>
  <c r="AJ37" i="32"/>
  <c r="Y22" i="22"/>
  <c r="AE37" i="32" s="1"/>
  <c r="Q22" i="22"/>
  <c r="AB37" i="32" s="1"/>
  <c r="AU86" i="20"/>
  <c r="AV86" i="20"/>
  <c r="AZ57" i="20"/>
  <c r="K57" i="20"/>
  <c r="AN57" i="20" s="1"/>
  <c r="AO52" i="23"/>
  <c r="AP52" i="23"/>
  <c r="AU44" i="20"/>
  <c r="AV44" i="20"/>
  <c r="BH25" i="20"/>
  <c r="BG25" i="20"/>
  <c r="T76" i="26"/>
  <c r="W77" i="33" s="1"/>
  <c r="AJ90" i="32"/>
  <c r="Q75" i="22"/>
  <c r="AB90" i="32" s="1"/>
  <c r="Y75" i="22"/>
  <c r="AE90" i="32" s="1"/>
  <c r="Y87" i="22"/>
  <c r="AE102" i="32" s="1"/>
  <c r="D59" i="20"/>
  <c r="AT60" i="23"/>
  <c r="L22" i="37"/>
  <c r="S22" i="37"/>
  <c r="CR62" i="18"/>
  <c r="C61" i="19" s="1"/>
  <c r="DD62" i="18"/>
  <c r="C61" i="20" s="1"/>
  <c r="BC87" i="23"/>
  <c r="E86" i="20"/>
  <c r="K30" i="37"/>
  <c r="R30" i="37"/>
  <c r="R48" i="37"/>
  <c r="K48" i="37"/>
  <c r="BC20" i="23"/>
  <c r="E19" i="20"/>
  <c r="J33" i="37"/>
  <c r="Q33" i="37"/>
  <c r="E61" i="20"/>
  <c r="BC62" i="23"/>
  <c r="K37" i="37"/>
  <c r="R37" i="37"/>
  <c r="M32" i="37"/>
  <c r="T32" i="37"/>
  <c r="M41" i="23"/>
  <c r="D40" i="19"/>
  <c r="M29" i="23"/>
  <c r="D28" i="19"/>
  <c r="E5" i="19"/>
  <c r="V6" i="23"/>
  <c r="J46" i="37"/>
  <c r="Q46" i="37"/>
  <c r="Q34" i="37"/>
  <c r="J34" i="37"/>
  <c r="CR21" i="21"/>
  <c r="DE21" i="21"/>
  <c r="BB42" i="19"/>
  <c r="AU31" i="19"/>
  <c r="AV31" i="19"/>
  <c r="BB72" i="19"/>
  <c r="AV61" i="19"/>
  <c r="AU61" i="19"/>
  <c r="AO41" i="23"/>
  <c r="AP41" i="23"/>
  <c r="BH50" i="20"/>
  <c r="BG50" i="20"/>
  <c r="AU12" i="19"/>
  <c r="AV12" i="19"/>
  <c r="BB23" i="19"/>
  <c r="T22" i="26"/>
  <c r="W23" i="33" s="1"/>
  <c r="AJ36" i="32"/>
  <c r="Y21" i="22"/>
  <c r="AE36" i="32" s="1"/>
  <c r="Q21" i="22"/>
  <c r="AB36" i="32" s="1"/>
  <c r="AU79" i="20"/>
  <c r="AV79" i="20"/>
  <c r="S66" i="37"/>
  <c r="L66" i="37"/>
  <c r="S78" i="37"/>
  <c r="CR44" i="18"/>
  <c r="C43" i="19" s="1"/>
  <c r="DD44" i="18"/>
  <c r="C43" i="20" s="1"/>
  <c r="E77" i="19"/>
  <c r="V78" i="23"/>
  <c r="AT30" i="23"/>
  <c r="D29" i="20"/>
  <c r="AR86" i="32"/>
  <c r="K73" i="33" s="1"/>
  <c r="Q20" i="37"/>
  <c r="J20" i="37"/>
  <c r="BC81" i="23"/>
  <c r="E80" i="20"/>
  <c r="I45" i="37"/>
  <c r="P45" i="37"/>
  <c r="G45" i="37" a="1"/>
  <c r="G45" i="37" s="1"/>
  <c r="AT88" i="23"/>
  <c r="D87" i="20"/>
  <c r="E30" i="19"/>
  <c r="V31" i="23"/>
  <c r="AR88" i="32"/>
  <c r="K75" i="33" s="1"/>
  <c r="M59" i="23"/>
  <c r="D58" i="19"/>
  <c r="AR69" i="32"/>
  <c r="K56" i="33" s="1"/>
  <c r="BC60" i="23"/>
  <c r="E59" i="20"/>
  <c r="J71" i="26"/>
  <c r="AV26" i="20"/>
  <c r="AU26" i="20"/>
  <c r="K34" i="20"/>
  <c r="AN34" i="20" s="1"/>
  <c r="J77" i="26"/>
  <c r="BH21" i="20"/>
  <c r="BG21" i="20"/>
  <c r="AT69" i="23"/>
  <c r="D68" i="20"/>
  <c r="K45" i="37"/>
  <c r="R45" i="37"/>
  <c r="DE30" i="21"/>
  <c r="CR30" i="21"/>
  <c r="Q44" i="37"/>
  <c r="J44" i="37"/>
  <c r="AR93" i="32"/>
  <c r="K80" i="33" s="1"/>
  <c r="T26" i="37"/>
  <c r="M26" i="37"/>
  <c r="S39" i="37"/>
  <c r="L39" i="37"/>
  <c r="BC28" i="23"/>
  <c r="E27" i="20"/>
  <c r="D77" i="19"/>
  <c r="M78" i="23"/>
  <c r="D60" i="20"/>
  <c r="AT61" i="23"/>
  <c r="BC37" i="23"/>
  <c r="E36" i="20"/>
  <c r="E87" i="20"/>
  <c r="BC88" i="23"/>
  <c r="DG80" i="21"/>
  <c r="AV45" i="19"/>
  <c r="AU45" i="19"/>
  <c r="BB56" i="19"/>
  <c r="T71" i="26"/>
  <c r="W72" i="33" s="1"/>
  <c r="AJ85" i="32"/>
  <c r="Y70" i="22"/>
  <c r="AE85" i="32" s="1"/>
  <c r="Q70" i="22"/>
  <c r="AB85" i="32" s="1"/>
  <c r="Y82" i="22"/>
  <c r="AE97" i="32" s="1"/>
  <c r="AV74" i="20"/>
  <c r="AU74" i="20"/>
  <c r="K25" i="20"/>
  <c r="AN25" i="20" s="1"/>
  <c r="AV81" i="20"/>
  <c r="AU81" i="20"/>
  <c r="T61" i="26"/>
  <c r="W62" i="33" s="1"/>
  <c r="AJ75" i="32"/>
  <c r="Y60" i="22"/>
  <c r="AE75" i="32" s="1"/>
  <c r="Q60" i="22"/>
  <c r="AB75" i="32" s="1"/>
  <c r="H18" i="23"/>
  <c r="I18" i="23"/>
  <c r="DD71" i="18"/>
  <c r="C70" i="20" s="1"/>
  <c r="CR71" i="18"/>
  <c r="C70" i="19" s="1"/>
  <c r="DD83" i="18"/>
  <c r="C82" i="20" s="1"/>
  <c r="DE37" i="21"/>
  <c r="CR37" i="21"/>
  <c r="AR68" i="32"/>
  <c r="K55" i="33" s="1"/>
  <c r="P40" i="37"/>
  <c r="I40" i="37"/>
  <c r="G40" i="37" a="1"/>
  <c r="G40" i="37" s="1"/>
  <c r="D30" i="19"/>
  <c r="M31" i="23"/>
  <c r="AR72" i="32"/>
  <c r="K59" i="33" s="1"/>
  <c r="DD34" i="18"/>
  <c r="C33" i="20" s="1"/>
  <c r="CR34" i="18"/>
  <c r="C33" i="19" s="1"/>
  <c r="K69" i="37"/>
  <c r="R69" i="37"/>
  <c r="R81" i="37"/>
  <c r="BC29" i="23"/>
  <c r="E28" i="20"/>
  <c r="V58" i="23"/>
  <c r="E57" i="19"/>
  <c r="L48" i="37"/>
  <c r="S48" i="37"/>
  <c r="CR70" i="21"/>
  <c r="DE70" i="21"/>
  <c r="DE82" i="21"/>
  <c r="CR24" i="21"/>
  <c r="DE24" i="21"/>
  <c r="DE53" i="21"/>
  <c r="CR53" i="21"/>
  <c r="AT35" i="23"/>
  <c r="D34" i="20"/>
  <c r="K59" i="20"/>
  <c r="AN59" i="20" s="1"/>
  <c r="AZ59" i="20"/>
  <c r="AU53" i="20"/>
  <c r="AV53" i="20"/>
  <c r="H9" i="23"/>
  <c r="I9" i="23"/>
  <c r="K21" i="20"/>
  <c r="AN21" i="20" s="1"/>
  <c r="AZ75" i="20"/>
  <c r="I42" i="23"/>
  <c r="H42" i="23"/>
  <c r="M42" i="37"/>
  <c r="M41" i="37"/>
  <c r="T41" i="37"/>
  <c r="DD39" i="18"/>
  <c r="C38" i="20" s="1"/>
  <c r="CR39" i="18"/>
  <c r="C38" i="19" s="1"/>
  <c r="DG43" i="21"/>
  <c r="DD37" i="18"/>
  <c r="C36" i="20" s="1"/>
  <c r="CR37" i="18"/>
  <c r="C36" i="19" s="1"/>
  <c r="AR24" i="32"/>
  <c r="K11" i="33" s="1"/>
  <c r="CR58" i="21"/>
  <c r="DE58" i="21"/>
  <c r="AR85" i="32"/>
  <c r="K72" i="33" s="1"/>
  <c r="K25" i="37"/>
  <c r="R25" i="37"/>
  <c r="P19" i="37"/>
  <c r="I19" i="37"/>
  <c r="G19" i="37" a="1"/>
  <c r="G19" i="37" s="1"/>
  <c r="V44" i="23"/>
  <c r="E43" i="19"/>
  <c r="AT82" i="23"/>
  <c r="D81" i="20"/>
  <c r="DE18" i="21"/>
  <c r="CR18" i="21"/>
  <c r="AT53" i="23"/>
  <c r="D52" i="20"/>
  <c r="V13" i="23"/>
  <c r="E12" i="19"/>
  <c r="E38" i="20"/>
  <c r="BC39" i="23"/>
  <c r="L64" i="37"/>
  <c r="S64" i="37"/>
  <c r="S32" i="37"/>
  <c r="L32" i="37"/>
  <c r="T37" i="26"/>
  <c r="W38" i="33" s="1"/>
  <c r="AJ51" i="32"/>
  <c r="Q36" i="22"/>
  <c r="AB51" i="32" s="1"/>
  <c r="Y36" i="22"/>
  <c r="AE51" i="32" s="1"/>
  <c r="AZ74" i="20"/>
  <c r="H58" i="23"/>
  <c r="I58" i="23"/>
  <c r="K46" i="20"/>
  <c r="AN46" i="20" s="1"/>
  <c r="AO26" i="23"/>
  <c r="AP26" i="23"/>
  <c r="H49" i="23"/>
  <c r="I49" i="23"/>
  <c r="H64" i="23"/>
  <c r="I64" i="23"/>
  <c r="CR23" i="18"/>
  <c r="C22" i="19" s="1"/>
  <c r="DD23" i="18"/>
  <c r="C22" i="20" s="1"/>
  <c r="AT63" i="23"/>
  <c r="D62" i="20"/>
  <c r="K12" i="37"/>
  <c r="AR81" i="32"/>
  <c r="K68" i="33" s="1"/>
  <c r="S74" i="37"/>
  <c r="L74" i="37"/>
  <c r="S86" i="37"/>
  <c r="K24" i="37"/>
  <c r="R24" i="37"/>
  <c r="AR25" i="32"/>
  <c r="K12" i="33" s="1"/>
  <c r="J41" i="37"/>
  <c r="Q41" i="37"/>
  <c r="M9" i="23"/>
  <c r="D8" i="19"/>
  <c r="DG78" i="21"/>
  <c r="V73" i="23"/>
  <c r="E72" i="19"/>
  <c r="AP75" i="23"/>
  <c r="AO75" i="23"/>
  <c r="I10" i="23"/>
  <c r="H10" i="23"/>
  <c r="AP73" i="23"/>
  <c r="AO73" i="23"/>
  <c r="I65" i="23"/>
  <c r="H65" i="23"/>
  <c r="T8" i="26"/>
  <c r="W9" i="33" s="1"/>
  <c r="AJ22" i="32"/>
  <c r="Q7" i="22"/>
  <c r="AB22" i="32" s="1"/>
  <c r="AZ39" i="20"/>
  <c r="AF104" i="35"/>
  <c r="D86" i="20"/>
  <c r="AT87" i="23"/>
  <c r="P52" i="37"/>
  <c r="I52" i="37"/>
  <c r="G52" i="37" a="1"/>
  <c r="G52" i="37" s="1"/>
  <c r="P22" i="37"/>
  <c r="I10" i="37"/>
  <c r="G10" i="37" a="1"/>
  <c r="G10" i="37" s="1"/>
  <c r="L38" i="37"/>
  <c r="S38" i="37"/>
  <c r="D48" i="20"/>
  <c r="AT49" i="23"/>
  <c r="J23" i="37"/>
  <c r="Q23" i="37"/>
  <c r="L57" i="37"/>
  <c r="S57" i="37"/>
  <c r="M34" i="37"/>
  <c r="T34" i="37"/>
  <c r="V56" i="23"/>
  <c r="E55" i="19"/>
  <c r="M65" i="23"/>
  <c r="D64" i="19"/>
  <c r="CR13" i="21"/>
  <c r="P42" i="37"/>
  <c r="I42" i="37"/>
  <c r="G42" i="37" a="1"/>
  <c r="G42" i="37" s="1"/>
  <c r="BH22" i="20"/>
  <c r="BG22" i="20"/>
  <c r="T75" i="26"/>
  <c r="W76" i="33" s="1"/>
  <c r="Y74" i="22"/>
  <c r="AE89" i="32" s="1"/>
  <c r="AJ89" i="32"/>
  <c r="Q74" i="22"/>
  <c r="AB89" i="32" s="1"/>
  <c r="Y86" i="22"/>
  <c r="AE101" i="32" s="1"/>
  <c r="BH80" i="20"/>
  <c r="BG80" i="20"/>
  <c r="AV25" i="19"/>
  <c r="AU25" i="19"/>
  <c r="BB36" i="19"/>
  <c r="T66" i="26"/>
  <c r="W67" i="33" s="1"/>
  <c r="AJ80" i="32"/>
  <c r="Y65" i="22"/>
  <c r="AE80" i="32" s="1"/>
  <c r="Q65" i="22"/>
  <c r="AB80" i="32" s="1"/>
  <c r="Y77" i="22"/>
  <c r="AE92" i="32" s="1"/>
  <c r="AO29" i="23"/>
  <c r="AP29" i="23"/>
  <c r="J67" i="26"/>
  <c r="AZ20" i="20"/>
  <c r="K20" i="20"/>
  <c r="AN20" i="20" s="1"/>
  <c r="DG62" i="21"/>
  <c r="I12" i="37"/>
  <c r="G12" i="37" a="1"/>
  <c r="G12" i="37" s="1"/>
  <c r="DD74" i="18"/>
  <c r="C73" i="20" s="1"/>
  <c r="CR74" i="18"/>
  <c r="C73" i="19" s="1"/>
  <c r="DD86" i="18"/>
  <c r="C85" i="20" s="1"/>
  <c r="R77" i="37"/>
  <c r="K65" i="37"/>
  <c r="R65" i="37"/>
  <c r="E22" i="19"/>
  <c r="V23" i="23"/>
  <c r="BC80" i="23"/>
  <c r="E79" i="20"/>
  <c r="D27" i="20"/>
  <c r="AT28" i="23"/>
  <c r="I67" i="37"/>
  <c r="P67" i="37"/>
  <c r="G67" i="37" a="1"/>
  <c r="G67" i="37" s="1"/>
  <c r="P79" i="37"/>
  <c r="S71" i="37"/>
  <c r="L71" i="37"/>
  <c r="S83" i="37"/>
  <c r="R23" i="37"/>
  <c r="K23" i="37"/>
  <c r="H52" i="23"/>
  <c r="I52" i="23"/>
  <c r="AT84" i="23"/>
  <c r="D83" i="20"/>
  <c r="G60" i="37" a="1"/>
  <c r="G60" i="37" s="1"/>
  <c r="I60" i="37"/>
  <c r="P60" i="37"/>
  <c r="E56" i="20"/>
  <c r="BC57" i="23"/>
  <c r="D61" i="20"/>
  <c r="AT62" i="23"/>
  <c r="AR89" i="32"/>
  <c r="K76" i="33" s="1"/>
  <c r="AR26" i="32"/>
  <c r="K13" i="33" s="1"/>
  <c r="E61" i="19"/>
  <c r="V62" i="23"/>
  <c r="CR48" i="18"/>
  <c r="C47" i="19" s="1"/>
  <c r="DD48" i="18"/>
  <c r="C47" i="20" s="1"/>
  <c r="DD43" i="18"/>
  <c r="C42" i="20" s="1"/>
  <c r="CR43" i="18"/>
  <c r="C42" i="19" s="1"/>
  <c r="M16" i="23"/>
  <c r="D15" i="19"/>
  <c r="D40" i="20"/>
  <c r="AT41" i="23"/>
  <c r="M30" i="23"/>
  <c r="D29" i="19"/>
  <c r="CR28" i="21"/>
  <c r="DE28" i="21"/>
  <c r="M51" i="23"/>
  <c r="D50" i="19"/>
  <c r="AT50" i="23"/>
  <c r="D49" i="20"/>
  <c r="DG21" i="21"/>
  <c r="DD36" i="18"/>
  <c r="C35" i="20" s="1"/>
  <c r="CR36" i="18"/>
  <c r="C35" i="19" s="1"/>
  <c r="T67" i="37"/>
  <c r="M67" i="37"/>
  <c r="T79" i="37"/>
  <c r="AU33" i="19"/>
  <c r="AV33" i="19"/>
  <c r="BB44" i="19"/>
  <c r="AO82" i="23"/>
  <c r="AP82" i="23"/>
  <c r="BB49" i="19"/>
  <c r="AU38" i="19"/>
  <c r="AV38" i="19"/>
  <c r="M55" i="23"/>
  <c r="D54" i="19"/>
  <c r="D43" i="19"/>
  <c r="M44" i="23"/>
  <c r="AR44" i="32"/>
  <c r="K31" i="33" s="1"/>
  <c r="V72" i="23"/>
  <c r="E71" i="19"/>
  <c r="V69" i="23"/>
  <c r="E68" i="19"/>
  <c r="D44" i="20"/>
  <c r="AT45" i="23"/>
  <c r="BC32" i="23"/>
  <c r="E31" i="20"/>
  <c r="T59" i="37"/>
  <c r="M47" i="37"/>
  <c r="T47" i="37"/>
  <c r="M73" i="23"/>
  <c r="D72" i="19"/>
  <c r="P76" i="37"/>
  <c r="G76" i="37" a="1"/>
  <c r="G76" i="37" s="1"/>
  <c r="I76" i="37"/>
  <c r="P88" i="37"/>
  <c r="CR77" i="21"/>
  <c r="DE77" i="21"/>
  <c r="DE89" i="21"/>
  <c r="CR78" i="21"/>
  <c r="M49" i="37"/>
  <c r="T49" i="37"/>
  <c r="CR59" i="18"/>
  <c r="C58" i="19" s="1"/>
  <c r="DD59" i="18"/>
  <c r="C58" i="20" s="1"/>
  <c r="R59" i="37"/>
  <c r="R47" i="37"/>
  <c r="K47" i="37"/>
  <c r="DG61" i="21"/>
  <c r="CR25" i="21"/>
  <c r="DE25" i="21"/>
  <c r="E54" i="19"/>
  <c r="V55" i="23"/>
  <c r="AR74" i="32"/>
  <c r="K61" i="33" s="1"/>
  <c r="AV38" i="20"/>
  <c r="AU38" i="20"/>
  <c r="I23" i="23"/>
  <c r="H23" i="23"/>
  <c r="T46" i="26"/>
  <c r="W47" i="33" s="1"/>
  <c r="Q45" i="22"/>
  <c r="AB60" i="32" s="1"/>
  <c r="Y45" i="22"/>
  <c r="AE60" i="32" s="1"/>
  <c r="AJ60" i="32"/>
  <c r="T19" i="26"/>
  <c r="W20" i="33" s="1"/>
  <c r="AJ33" i="32"/>
  <c r="Y18" i="22"/>
  <c r="AE33" i="32" s="1"/>
  <c r="Q18" i="22"/>
  <c r="AB33" i="32" s="1"/>
  <c r="AV75" i="19"/>
  <c r="AU75" i="19"/>
  <c r="BB86" i="19"/>
  <c r="AZ26" i="20"/>
  <c r="AU58" i="19"/>
  <c r="AV58" i="19"/>
  <c r="BB69" i="19"/>
  <c r="AZ32" i="20"/>
  <c r="L6" i="37"/>
  <c r="DG38" i="21"/>
  <c r="CR32" i="21"/>
  <c r="DE32" i="21"/>
  <c r="E40" i="20"/>
  <c r="BC41" i="23"/>
  <c r="L17" i="37"/>
  <c r="S17" i="37"/>
  <c r="T58" i="37"/>
  <c r="T46" i="37"/>
  <c r="M46" i="37"/>
  <c r="AR42" i="32"/>
  <c r="K29" i="33" s="1"/>
  <c r="AT89" i="23"/>
  <c r="D88" i="20"/>
  <c r="K9" i="37"/>
  <c r="DG59" i="21"/>
  <c r="DD61" i="18"/>
  <c r="C60" i="20" s="1"/>
  <c r="CR61" i="18"/>
  <c r="C60" i="19" s="1"/>
  <c r="CR25" i="18"/>
  <c r="C24" i="19" s="1"/>
  <c r="DD25" i="18"/>
  <c r="C24" i="20" s="1"/>
  <c r="E75" i="20"/>
  <c r="BC76" i="23"/>
  <c r="DD40" i="18"/>
  <c r="C39" i="20" s="1"/>
  <c r="CR40" i="18"/>
  <c r="C39" i="19" s="1"/>
  <c r="DG68" i="21"/>
  <c r="AP57" i="23"/>
  <c r="AO57" i="23"/>
  <c r="AP38" i="23"/>
  <c r="AO38" i="23"/>
  <c r="AU42" i="19"/>
  <c r="AV42" i="19"/>
  <c r="BB53" i="19"/>
  <c r="T34" i="26"/>
  <c r="W35" i="33" s="1"/>
  <c r="AJ48" i="32"/>
  <c r="Y33" i="22"/>
  <c r="AE48" i="32" s="1"/>
  <c r="Q33" i="22"/>
  <c r="AB48" i="32" s="1"/>
  <c r="K78" i="20"/>
  <c r="AN78" i="20" s="1"/>
  <c r="AO33" i="23"/>
  <c r="AP33" i="23"/>
  <c r="AO18" i="23"/>
  <c r="AP18" i="23"/>
  <c r="I22" i="23"/>
  <c r="H22" i="23"/>
  <c r="CR38" i="18"/>
  <c r="C37" i="19" s="1"/>
  <c r="DD38" i="18"/>
  <c r="C37" i="20" s="1"/>
  <c r="E53" i="19"/>
  <c r="V54" i="23"/>
  <c r="V7" i="23"/>
  <c r="E6" i="19"/>
  <c r="DD31" i="18"/>
  <c r="C30" i="20" s="1"/>
  <c r="CR31" i="18"/>
  <c r="C30" i="19" s="1"/>
  <c r="S23" i="37"/>
  <c r="L23" i="37"/>
  <c r="CR26" i="18"/>
  <c r="C25" i="19" s="1"/>
  <c r="DD26" i="18"/>
  <c r="C25" i="20" s="1"/>
  <c r="AT34" i="23"/>
  <c r="D33" i="20"/>
  <c r="M13" i="37"/>
  <c r="R27" i="37"/>
  <c r="K27" i="37"/>
  <c r="J72" i="37"/>
  <c r="Q72" i="37"/>
  <c r="Q84" i="37"/>
  <c r="DG70" i="21"/>
  <c r="S76" i="37"/>
  <c r="L76" i="37"/>
  <c r="S88" i="37"/>
  <c r="DG24" i="21"/>
  <c r="T55" i="37"/>
  <c r="M43" i="37"/>
  <c r="T43" i="37"/>
  <c r="P35" i="37"/>
  <c r="G35" i="37" a="1"/>
  <c r="G35" i="37" s="1"/>
  <c r="AZ36" i="20"/>
  <c r="K36" i="20"/>
  <c r="AN36" i="20" s="1"/>
  <c r="AZ44" i="20"/>
  <c r="AO34" i="23"/>
  <c r="AP34" i="23"/>
  <c r="AP59" i="23"/>
  <c r="AO59" i="23"/>
  <c r="H50" i="23"/>
  <c r="I50" i="23"/>
  <c r="G39" i="37" a="1"/>
  <c r="G39" i="37" s="1"/>
  <c r="P39" i="37"/>
  <c r="I39" i="37"/>
  <c r="P37" i="37"/>
  <c r="I37" i="37"/>
  <c r="G37" i="37" a="1"/>
  <c r="G37" i="37" s="1"/>
  <c r="Q66" i="37"/>
  <c r="J66" i="37"/>
  <c r="Q78" i="37"/>
  <c r="S77" i="37"/>
  <c r="L77" i="37"/>
  <c r="S89" i="37"/>
  <c r="L78" i="37"/>
  <c r="Q54" i="37"/>
  <c r="J42" i="37"/>
  <c r="Q42" i="37"/>
  <c r="K7" i="37"/>
  <c r="S35" i="37"/>
  <c r="L35" i="37"/>
  <c r="CR64" i="21"/>
  <c r="DE64" i="21"/>
  <c r="AT70" i="23"/>
  <c r="D69" i="20"/>
  <c r="D23" i="19"/>
  <c r="M24" i="23"/>
  <c r="K77" i="37"/>
  <c r="K78" i="37"/>
  <c r="R89" i="37"/>
  <c r="D52" i="19"/>
  <c r="M53" i="23"/>
  <c r="AR53" i="32"/>
  <c r="K40" i="33" s="1"/>
  <c r="AU71" i="19"/>
  <c r="AV71" i="19"/>
  <c r="BB82" i="19"/>
  <c r="AO58" i="23"/>
  <c r="AP58" i="23"/>
  <c r="H26" i="23"/>
  <c r="I26" i="23"/>
  <c r="T20" i="26"/>
  <c r="W21" i="33" s="1"/>
  <c r="Y19" i="22"/>
  <c r="AE34" i="32" s="1"/>
  <c r="AJ34" i="32"/>
  <c r="Q19" i="22"/>
  <c r="AB34" i="32" s="1"/>
  <c r="AO64" i="23"/>
  <c r="AP64" i="23"/>
  <c r="AV60" i="19"/>
  <c r="AU60" i="19"/>
  <c r="BB71" i="19"/>
  <c r="K13" i="37"/>
  <c r="L54" i="37"/>
  <c r="S54" i="37"/>
  <c r="E66" i="20"/>
  <c r="BC67" i="23"/>
  <c r="R62" i="37"/>
  <c r="K62" i="37"/>
  <c r="CR11" i="18"/>
  <c r="C10" i="19" s="1"/>
  <c r="DE66" i="21"/>
  <c r="CR66" i="21"/>
  <c r="DE78" i="21"/>
  <c r="CR65" i="21"/>
  <c r="DE65" i="21"/>
  <c r="J54" i="37"/>
  <c r="K52" i="37"/>
  <c r="R52" i="37"/>
  <c r="AO84" i="23"/>
  <c r="AP84" i="23"/>
  <c r="T44" i="26"/>
  <c r="W45" i="33" s="1"/>
  <c r="Y43" i="22"/>
  <c r="AE58" i="32" s="1"/>
  <c r="Q43" i="22"/>
  <c r="AB58" i="32" s="1"/>
  <c r="AJ58" i="32"/>
  <c r="I75" i="23"/>
  <c r="H75" i="23"/>
  <c r="AU30" i="19"/>
  <c r="AV30" i="19"/>
  <c r="BB41" i="19"/>
  <c r="H73" i="23"/>
  <c r="I73" i="23"/>
  <c r="AZ88" i="20"/>
  <c r="K88" i="20"/>
  <c r="AN88" i="20" s="1"/>
  <c r="J65" i="26"/>
  <c r="G107" i="35"/>
  <c r="G106" i="35"/>
  <c r="D99" i="35"/>
  <c r="G105" i="35"/>
  <c r="F48" i="19" l="1"/>
  <c r="AM48" i="19" s="1"/>
  <c r="BH87" i="20"/>
  <c r="AU60" i="20"/>
  <c r="BG49" i="20"/>
  <c r="AU67" i="20"/>
  <c r="AU68" i="20"/>
  <c r="BK109" i="35"/>
  <c r="BJ103" i="35"/>
  <c r="BK103" i="35" s="1"/>
  <c r="AV23" i="20"/>
  <c r="AZ103" i="35"/>
  <c r="BH54" i="20"/>
  <c r="BG55" i="20"/>
  <c r="F23" i="19"/>
  <c r="AM23" i="19" s="1"/>
  <c r="J75" i="23"/>
  <c r="J18" i="23"/>
  <c r="AQ41" i="23"/>
  <c r="AV29" i="20"/>
  <c r="AV45" i="20"/>
  <c r="BG65" i="20"/>
  <c r="AY73" i="20"/>
  <c r="F44" i="19"/>
  <c r="AM44" i="19" s="1"/>
  <c r="BE108" i="35"/>
  <c r="BG104" i="35"/>
  <c r="BH104" i="35" s="1"/>
  <c r="AU75" i="20"/>
  <c r="AU39" i="20"/>
  <c r="AQ66" i="23"/>
  <c r="J17" i="23"/>
  <c r="AU51" i="20"/>
  <c r="AQ19" i="23"/>
  <c r="F50" i="19"/>
  <c r="AM50" i="19" s="1"/>
  <c r="W69" i="23"/>
  <c r="F8" i="19"/>
  <c r="AM8" i="19" s="1"/>
  <c r="X6" i="23"/>
  <c r="N15" i="37"/>
  <c r="N14" i="37"/>
  <c r="F67" i="19"/>
  <c r="AM67" i="19" s="1"/>
  <c r="BD40" i="23"/>
  <c r="F64" i="19"/>
  <c r="AM64" i="19" s="1"/>
  <c r="AQ43" i="23"/>
  <c r="J60" i="23"/>
  <c r="J43" i="23"/>
  <c r="AQ45" i="23"/>
  <c r="J40" i="23"/>
  <c r="AQ31" i="23"/>
  <c r="J25" i="23"/>
  <c r="AQ24" i="23"/>
  <c r="J78" i="23"/>
  <c r="K89" i="23" s="1"/>
  <c r="AC89" i="23" s="1"/>
  <c r="C90" i="33" s="1"/>
  <c r="AQ32" i="23"/>
  <c r="J24" i="23"/>
  <c r="AT109" i="35"/>
  <c r="AU109" i="35"/>
  <c r="AQ47" i="23"/>
  <c r="J76" i="23"/>
  <c r="J9" i="23"/>
  <c r="AQ35" i="23"/>
  <c r="BN108" i="35"/>
  <c r="J35" i="23"/>
  <c r="BK107" i="35"/>
  <c r="BE107" i="35"/>
  <c r="J31" i="23"/>
  <c r="BH102" i="35"/>
  <c r="AQ28" i="23"/>
  <c r="AQ61" i="23"/>
  <c r="J6" i="23"/>
  <c r="J56" i="23"/>
  <c r="AQ21" i="23"/>
  <c r="AX109" i="35"/>
  <c r="AW109" i="35"/>
  <c r="F71" i="19"/>
  <c r="AM71" i="19" s="1"/>
  <c r="F5" i="19"/>
  <c r="AM5" i="19" s="1"/>
  <c r="X39" i="23"/>
  <c r="F74" i="19"/>
  <c r="AM74" i="19" s="1"/>
  <c r="F31" i="19"/>
  <c r="AM31" i="19" s="1"/>
  <c r="BD56" i="23"/>
  <c r="X46" i="23"/>
  <c r="F59" i="19"/>
  <c r="AM59" i="19" s="1"/>
  <c r="F56" i="19"/>
  <c r="AM56" i="19" s="1"/>
  <c r="X17" i="23"/>
  <c r="F11" i="19"/>
  <c r="AM11" i="19" s="1"/>
  <c r="X30" i="23"/>
  <c r="F41" i="19"/>
  <c r="AM41" i="19" s="1"/>
  <c r="F51" i="19"/>
  <c r="AM51" i="19" s="1"/>
  <c r="F15" i="19"/>
  <c r="AM15" i="19" s="1"/>
  <c r="F40" i="19"/>
  <c r="AM40" i="19" s="1"/>
  <c r="X26" i="23"/>
  <c r="F18" i="19"/>
  <c r="AM18" i="19" s="1"/>
  <c r="F66" i="19"/>
  <c r="AM66" i="19" s="1"/>
  <c r="BE31" i="23"/>
  <c r="F73" i="19"/>
  <c r="AM73" i="19" s="1"/>
  <c r="F20" i="19"/>
  <c r="AM20" i="19" s="1"/>
  <c r="F34" i="19"/>
  <c r="AM34" i="19" s="1"/>
  <c r="X77" i="23"/>
  <c r="W53" i="23"/>
  <c r="F72" i="19"/>
  <c r="AM72" i="19" s="1"/>
  <c r="X58" i="23"/>
  <c r="F70" i="19"/>
  <c r="AM70" i="19" s="1"/>
  <c r="F47" i="19"/>
  <c r="AM47" i="19" s="1"/>
  <c r="F62" i="19"/>
  <c r="AM62" i="19" s="1"/>
  <c r="F25" i="19"/>
  <c r="AM25" i="19" s="1"/>
  <c r="F58" i="19"/>
  <c r="AM58" i="19" s="1"/>
  <c r="U56" i="37"/>
  <c r="F16" i="19"/>
  <c r="AM16" i="19" s="1"/>
  <c r="N10" i="37"/>
  <c r="F39" i="19"/>
  <c r="AM39" i="19" s="1"/>
  <c r="AY35" i="20"/>
  <c r="F27" i="19"/>
  <c r="AM27" i="19" s="1"/>
  <c r="W43" i="23"/>
  <c r="F60" i="19"/>
  <c r="AM60" i="19" s="1"/>
  <c r="W52" i="23"/>
  <c r="X8" i="23"/>
  <c r="J58" i="23"/>
  <c r="J26" i="23"/>
  <c r="F54" i="19"/>
  <c r="AM54" i="19" s="1"/>
  <c r="AQ42" i="23"/>
  <c r="BE36" i="23"/>
  <c r="BE101" i="35"/>
  <c r="AQ76" i="23"/>
  <c r="J45" i="23"/>
  <c r="AQ63" i="23"/>
  <c r="AQ74" i="23"/>
  <c r="J34" i="23"/>
  <c r="J52" i="23"/>
  <c r="J67" i="23"/>
  <c r="AQ56" i="23"/>
  <c r="F9" i="19"/>
  <c r="AM9" i="19" s="1"/>
  <c r="BE19" i="23"/>
  <c r="J39" i="23"/>
  <c r="J77" i="23"/>
  <c r="N8" i="37"/>
  <c r="J73" i="23"/>
  <c r="AQ64" i="23"/>
  <c r="AQ58" i="23"/>
  <c r="AQ34" i="23"/>
  <c r="AQ38" i="23"/>
  <c r="N60" i="37"/>
  <c r="AQ39" i="23"/>
  <c r="F7" i="19"/>
  <c r="AM7" i="19" s="1"/>
  <c r="J28" i="23"/>
  <c r="J33" i="23"/>
  <c r="J57" i="23"/>
  <c r="F76" i="19"/>
  <c r="AM76" i="19" s="1"/>
  <c r="J50" i="23"/>
  <c r="W74" i="23"/>
  <c r="J14" i="23"/>
  <c r="AQ86" i="23"/>
  <c r="AQ82" i="23"/>
  <c r="F77" i="19"/>
  <c r="AM77" i="19" s="1"/>
  <c r="BA88" i="19" s="1"/>
  <c r="AC106" i="35"/>
  <c r="AW106" i="35" s="1"/>
  <c r="J22" i="23"/>
  <c r="AQ57" i="23"/>
  <c r="N12" i="37"/>
  <c r="AQ65" i="23"/>
  <c r="J7" i="23"/>
  <c r="N9" i="37"/>
  <c r="J51" i="23"/>
  <c r="J37" i="23"/>
  <c r="J63" i="23"/>
  <c r="AQ17" i="23"/>
  <c r="J36" i="23"/>
  <c r="J20" i="23"/>
  <c r="AQ83" i="23"/>
  <c r="N11" i="37"/>
  <c r="AQ30" i="23"/>
  <c r="J74" i="23"/>
  <c r="AQ78" i="23"/>
  <c r="D102" i="35"/>
  <c r="G102" i="35"/>
  <c r="AC107" i="35"/>
  <c r="X24" i="23"/>
  <c r="W24" i="23"/>
  <c r="U51" i="37"/>
  <c r="N39" i="37"/>
  <c r="AV36" i="20"/>
  <c r="AU36" i="20"/>
  <c r="BD62" i="23"/>
  <c r="BE62" i="23"/>
  <c r="BD84" i="23"/>
  <c r="BE84" i="23"/>
  <c r="BA104" i="35"/>
  <c r="AZ104" i="35"/>
  <c r="AV46" i="20"/>
  <c r="AU46" i="20"/>
  <c r="F52" i="20"/>
  <c r="AM52" i="20" s="1"/>
  <c r="AH67" i="32" s="1"/>
  <c r="G54" i="33" s="1"/>
  <c r="AY52" i="20"/>
  <c r="U19" i="37"/>
  <c r="N19" i="37"/>
  <c r="X31" i="23"/>
  <c r="W31" i="23"/>
  <c r="BD30" i="23"/>
  <c r="BE30" i="23"/>
  <c r="BI101" i="35"/>
  <c r="BJ101" i="35"/>
  <c r="X23" i="23"/>
  <c r="W23" i="23"/>
  <c r="AV27" i="20"/>
  <c r="AU27" i="20"/>
  <c r="F43" i="20"/>
  <c r="AM43" i="20" s="1"/>
  <c r="AH58" i="32" s="1"/>
  <c r="G45" i="33" s="1"/>
  <c r="AY43" i="20"/>
  <c r="AU61" i="20"/>
  <c r="AV61" i="20"/>
  <c r="AQ79" i="23"/>
  <c r="J30" i="23"/>
  <c r="F41" i="20"/>
  <c r="AM41" i="20" s="1"/>
  <c r="AH56" i="32" s="1"/>
  <c r="G43" i="33" s="1"/>
  <c r="AY41" i="20"/>
  <c r="J11" i="23"/>
  <c r="W26" i="23"/>
  <c r="F37" i="20"/>
  <c r="AM37" i="20" s="1"/>
  <c r="AH52" i="32" s="1"/>
  <c r="G39" i="33" s="1"/>
  <c r="AY37" i="20"/>
  <c r="F80" i="20"/>
  <c r="AM80" i="20" s="1"/>
  <c r="AH95" i="32" s="1"/>
  <c r="G82" i="33" s="1"/>
  <c r="AY80" i="20"/>
  <c r="BH69" i="20"/>
  <c r="BG69" i="20"/>
  <c r="BD68" i="23"/>
  <c r="BE68" i="23"/>
  <c r="F47" i="20"/>
  <c r="AM47" i="20" s="1"/>
  <c r="AH62" i="32" s="1"/>
  <c r="G49" i="33" s="1"/>
  <c r="AY47" i="20"/>
  <c r="F29" i="19"/>
  <c r="AM29" i="19" s="1"/>
  <c r="AV19" i="20"/>
  <c r="AU19" i="20"/>
  <c r="U28" i="37"/>
  <c r="N28" i="37"/>
  <c r="AQ48" i="23"/>
  <c r="AQ60" i="23"/>
  <c r="J66" i="23"/>
  <c r="N59" i="37"/>
  <c r="U59" i="37"/>
  <c r="W57" i="23"/>
  <c r="X57" i="23"/>
  <c r="BD27" i="23"/>
  <c r="BE27" i="23"/>
  <c r="BH76" i="20"/>
  <c r="BG76" i="20"/>
  <c r="F82" i="20"/>
  <c r="AM82" i="20" s="1"/>
  <c r="AH97" i="32" s="1"/>
  <c r="G84" i="33" s="1"/>
  <c r="AY82" i="20"/>
  <c r="U17" i="37"/>
  <c r="N17" i="37"/>
  <c r="F55" i="19"/>
  <c r="AM55" i="19" s="1"/>
  <c r="U63" i="37"/>
  <c r="N51" i="37"/>
  <c r="F42" i="19"/>
  <c r="AM42" i="19" s="1"/>
  <c r="N47" i="37"/>
  <c r="U47" i="37"/>
  <c r="N72" i="37"/>
  <c r="U72" i="37"/>
  <c r="U84" i="37"/>
  <c r="X20" i="23"/>
  <c r="W20" i="23"/>
  <c r="J53" i="23"/>
  <c r="S6" i="33" a="1"/>
  <c r="S6" i="33" s="1"/>
  <c r="BD66" i="23"/>
  <c r="BE66" i="23"/>
  <c r="BG67" i="20"/>
  <c r="BH67" i="20"/>
  <c r="J27" i="23"/>
  <c r="F23" i="20"/>
  <c r="AM23" i="20" s="1"/>
  <c r="AH38" i="32" s="1"/>
  <c r="G25" i="33" s="1"/>
  <c r="AY23" i="20"/>
  <c r="BD31" i="23"/>
  <c r="F75" i="19"/>
  <c r="AM75" i="19" s="1"/>
  <c r="AQ70" i="23"/>
  <c r="BD51" i="23"/>
  <c r="BE51" i="23"/>
  <c r="BB108" i="35"/>
  <c r="AQ55" i="23"/>
  <c r="J72" i="23"/>
  <c r="BG68" i="20"/>
  <c r="BH68" i="20"/>
  <c r="U36" i="37"/>
  <c r="N24" i="37"/>
  <c r="U24" i="37"/>
  <c r="F26" i="19"/>
  <c r="AM26" i="19" s="1"/>
  <c r="AQ50" i="23"/>
  <c r="N34" i="37"/>
  <c r="U34" i="37"/>
  <c r="AU58" i="20"/>
  <c r="AV58" i="20"/>
  <c r="AV80" i="20"/>
  <c r="AU80" i="20"/>
  <c r="BD59" i="23"/>
  <c r="BE59" i="23"/>
  <c r="U44" i="37"/>
  <c r="N44" i="37"/>
  <c r="BH83" i="20"/>
  <c r="BG83" i="20"/>
  <c r="F49" i="19"/>
  <c r="AM49" i="19" s="1"/>
  <c r="BH71" i="20"/>
  <c r="BG71" i="20"/>
  <c r="J55" i="23"/>
  <c r="D103" i="35"/>
  <c r="Z103" i="35" s="1"/>
  <c r="G103" i="35"/>
  <c r="AV88" i="20"/>
  <c r="AU88" i="20"/>
  <c r="AQ84" i="23"/>
  <c r="BG36" i="20"/>
  <c r="BH36" i="20"/>
  <c r="F61" i="20"/>
  <c r="AM61" i="20" s="1"/>
  <c r="AH76" i="32" s="1"/>
  <c r="G63" i="33" s="1"/>
  <c r="AY61" i="20"/>
  <c r="AQ29" i="23"/>
  <c r="BG39" i="20"/>
  <c r="BH39" i="20"/>
  <c r="J10" i="23"/>
  <c r="BD53" i="23"/>
  <c r="BE53" i="23"/>
  <c r="J42" i="23"/>
  <c r="BG59" i="20"/>
  <c r="BH59" i="20"/>
  <c r="F30" i="19"/>
  <c r="AM30" i="19" s="1"/>
  <c r="AV34" i="20"/>
  <c r="AU34" i="20"/>
  <c r="W59" i="23"/>
  <c r="X59" i="23"/>
  <c r="AQ52" i="23"/>
  <c r="BE52" i="23"/>
  <c r="BD52" i="23"/>
  <c r="BF103" i="35"/>
  <c r="BG103" i="35"/>
  <c r="F22" i="19"/>
  <c r="AM22" i="19" s="1"/>
  <c r="AQ49" i="23"/>
  <c r="W19" i="23"/>
  <c r="X19" i="23"/>
  <c r="F33" i="19"/>
  <c r="AM33" i="19" s="1"/>
  <c r="BE17" i="23"/>
  <c r="BD17" i="23"/>
  <c r="F73" i="20"/>
  <c r="AM73" i="20" s="1"/>
  <c r="AH88" i="32" s="1"/>
  <c r="G75" i="33" s="1"/>
  <c r="F52" i="19"/>
  <c r="AM52" i="19" s="1"/>
  <c r="N56" i="37"/>
  <c r="U55" i="37"/>
  <c r="N55" i="37"/>
  <c r="J41" i="23"/>
  <c r="W62" i="23"/>
  <c r="X62" i="23"/>
  <c r="J69" i="23"/>
  <c r="W49" i="23"/>
  <c r="X49" i="23"/>
  <c r="J68" i="23"/>
  <c r="BD18" i="23"/>
  <c r="BE18" i="23"/>
  <c r="N77" i="37"/>
  <c r="U77" i="37"/>
  <c r="U89" i="37"/>
  <c r="N78" i="37"/>
  <c r="BH61" i="20"/>
  <c r="BG61" i="20"/>
  <c r="W68" i="23"/>
  <c r="X68" i="23"/>
  <c r="J21" i="23"/>
  <c r="W47" i="23"/>
  <c r="X47" i="23"/>
  <c r="BE86" i="23"/>
  <c r="BD86" i="23"/>
  <c r="N66" i="37"/>
  <c r="U65" i="37"/>
  <c r="N65" i="37"/>
  <c r="AQ68" i="23"/>
  <c r="BD64" i="23"/>
  <c r="BE64" i="23"/>
  <c r="BE58" i="23"/>
  <c r="BD58" i="23"/>
  <c r="F55" i="20"/>
  <c r="AM55" i="20" s="1"/>
  <c r="AH70" i="32" s="1"/>
  <c r="G57" i="33" s="1"/>
  <c r="AY55" i="20"/>
  <c r="BD81" i="23"/>
  <c r="BE81" i="23"/>
  <c r="AU69" i="20"/>
  <c r="AV69" i="20"/>
  <c r="AY67" i="20"/>
  <c r="F67" i="20"/>
  <c r="AM67" i="20" s="1"/>
  <c r="AH82" i="32" s="1"/>
  <c r="G69" i="33" s="1"/>
  <c r="W54" i="23"/>
  <c r="X54" i="23"/>
  <c r="F36" i="20"/>
  <c r="AM36" i="20" s="1"/>
  <c r="AH51" i="32" s="1"/>
  <c r="G38" i="33" s="1"/>
  <c r="AY36" i="20"/>
  <c r="AV76" i="20"/>
  <c r="AU76" i="20"/>
  <c r="BE83" i="23"/>
  <c r="BD83" i="23"/>
  <c r="N25" i="37"/>
  <c r="U25" i="37"/>
  <c r="W56" i="23"/>
  <c r="X56" i="23"/>
  <c r="X43" i="23"/>
  <c r="BH70" i="20"/>
  <c r="BG70" i="20"/>
  <c r="F53" i="20"/>
  <c r="AM53" i="20" s="1"/>
  <c r="AH68" i="32" s="1"/>
  <c r="G55" i="33" s="1"/>
  <c r="AY53" i="20"/>
  <c r="AU42" i="20"/>
  <c r="AV42" i="20"/>
  <c r="U23" i="37"/>
  <c r="N23" i="37"/>
  <c r="BD24" i="23"/>
  <c r="BE24" i="23"/>
  <c r="N36" i="37"/>
  <c r="AY30" i="20"/>
  <c r="F30" i="20"/>
  <c r="AM30" i="20" s="1"/>
  <c r="AH45" i="32" s="1"/>
  <c r="G32" i="33" s="1"/>
  <c r="N7" i="37"/>
  <c r="N6" i="37"/>
  <c r="BH45" i="20"/>
  <c r="BG45" i="20"/>
  <c r="F50" i="20"/>
  <c r="AM50" i="20" s="1"/>
  <c r="AH65" i="32" s="1"/>
  <c r="G52" i="33" s="1"/>
  <c r="AY50" i="20"/>
  <c r="W17" i="23"/>
  <c r="J59" i="23"/>
  <c r="F37" i="19"/>
  <c r="AM37" i="19" s="1"/>
  <c r="BH38" i="20"/>
  <c r="BG38" i="20"/>
  <c r="X50" i="23"/>
  <c r="W50" i="23"/>
  <c r="W48" i="23"/>
  <c r="X48" i="23"/>
  <c r="BH29" i="20"/>
  <c r="BG29" i="20"/>
  <c r="U75" i="37"/>
  <c r="N75" i="37"/>
  <c r="U87" i="37"/>
  <c r="BI104" i="35"/>
  <c r="BJ104" i="35"/>
  <c r="BG88" i="20"/>
  <c r="BH88" i="20"/>
  <c r="AY69" i="20"/>
  <c r="F69" i="20"/>
  <c r="AM69" i="20" s="1"/>
  <c r="AH84" i="32" s="1"/>
  <c r="G71" i="33" s="1"/>
  <c r="U35" i="37"/>
  <c r="N35" i="37"/>
  <c r="AY33" i="20"/>
  <c r="F33" i="20"/>
  <c r="AM33" i="20" s="1"/>
  <c r="AH48" i="32" s="1"/>
  <c r="G35" i="33" s="1"/>
  <c r="N76" i="37"/>
  <c r="U76" i="37"/>
  <c r="U88" i="37"/>
  <c r="W44" i="23"/>
  <c r="X44" i="23"/>
  <c r="W65" i="23"/>
  <c r="X65" i="23"/>
  <c r="N52" i="37"/>
  <c r="U52" i="37"/>
  <c r="AV59" i="20"/>
  <c r="AU59" i="20"/>
  <c r="U40" i="37"/>
  <c r="N40" i="37"/>
  <c r="AV57" i="20"/>
  <c r="AU57" i="20"/>
  <c r="AY51" i="20"/>
  <c r="F51" i="20"/>
  <c r="AM51" i="20" s="1"/>
  <c r="AH66" i="32" s="1"/>
  <c r="G53" i="33" s="1"/>
  <c r="BC102" i="35"/>
  <c r="BD102" i="35"/>
  <c r="BG43" i="20"/>
  <c r="BH43" i="20"/>
  <c r="W34" i="23"/>
  <c r="X34" i="23"/>
  <c r="AY16" i="20"/>
  <c r="F16" i="20"/>
  <c r="AM16" i="20" s="1"/>
  <c r="AH31" i="32" s="1"/>
  <c r="G18" i="33" s="1"/>
  <c r="X53" i="23"/>
  <c r="F61" i="19"/>
  <c r="AM61" i="19" s="1"/>
  <c r="BG23" i="20"/>
  <c r="BH23" i="20"/>
  <c r="BE22" i="23"/>
  <c r="BD22" i="23"/>
  <c r="BE39" i="23"/>
  <c r="BD39" i="23"/>
  <c r="F17" i="20"/>
  <c r="AM17" i="20" s="1"/>
  <c r="AH32" i="32" s="1"/>
  <c r="G19" i="33" s="1"/>
  <c r="AY17" i="20"/>
  <c r="BH48" i="20"/>
  <c r="BG48" i="20"/>
  <c r="F68" i="19"/>
  <c r="AM68" i="19" s="1"/>
  <c r="F46" i="19"/>
  <c r="AM46" i="19" s="1"/>
  <c r="AY85" i="20"/>
  <c r="F85" i="20"/>
  <c r="AM85" i="20" s="1"/>
  <c r="AH100" i="32" s="1"/>
  <c r="G87" i="33" s="1"/>
  <c r="F12" i="19"/>
  <c r="AM12" i="19" s="1"/>
  <c r="N70" i="37"/>
  <c r="U70" i="37"/>
  <c r="U82" i="37"/>
  <c r="AY63" i="20"/>
  <c r="F63" i="20"/>
  <c r="AM63" i="20" s="1"/>
  <c r="AH78" i="32" s="1"/>
  <c r="G65" i="33" s="1"/>
  <c r="AY57" i="20"/>
  <c r="F57" i="20"/>
  <c r="AM57" i="20" s="1"/>
  <c r="AH72" i="32" s="1"/>
  <c r="G59" i="33" s="1"/>
  <c r="U71" i="37"/>
  <c r="N71" i="37"/>
  <c r="U83" i="37"/>
  <c r="BE56" i="23"/>
  <c r="J61" i="23"/>
  <c r="AQ89" i="23"/>
  <c r="AR101" i="23" s="1"/>
  <c r="BJ101" i="23" s="1"/>
  <c r="N74" i="37"/>
  <c r="U74" i="37"/>
  <c r="U86" i="37"/>
  <c r="AQ81" i="23"/>
  <c r="F65" i="19"/>
  <c r="AM65" i="19" s="1"/>
  <c r="F53" i="19"/>
  <c r="AM53" i="19" s="1"/>
  <c r="J32" i="23"/>
  <c r="BD37" i="23"/>
  <c r="BE37" i="23"/>
  <c r="BH82" i="20"/>
  <c r="BG82" i="20"/>
  <c r="W64" i="23"/>
  <c r="X64" i="23"/>
  <c r="AQ51" i="23"/>
  <c r="BE32" i="23"/>
  <c r="BD32" i="23"/>
  <c r="AU70" i="20"/>
  <c r="AV70" i="20"/>
  <c r="BD54" i="23"/>
  <c r="BE54" i="23"/>
  <c r="BH84" i="20"/>
  <c r="BG84" i="20"/>
  <c r="BG42" i="20"/>
  <c r="BH42" i="20"/>
  <c r="AV52" i="20"/>
  <c r="AU52" i="20"/>
  <c r="AU87" i="20"/>
  <c r="AV87" i="20"/>
  <c r="BG28" i="20"/>
  <c r="BH28" i="20"/>
  <c r="BH56" i="20"/>
  <c r="BG56" i="20"/>
  <c r="AQ27" i="23"/>
  <c r="X38" i="23"/>
  <c r="W38" i="23"/>
  <c r="BE40" i="23"/>
  <c r="N61" i="37"/>
  <c r="U61" i="37"/>
  <c r="AY75" i="20"/>
  <c r="F75" i="20"/>
  <c r="AM75" i="20" s="1"/>
  <c r="AH90" i="32" s="1"/>
  <c r="G77" i="33" s="1"/>
  <c r="J46" i="23"/>
  <c r="AY71" i="20"/>
  <c r="F71" i="20"/>
  <c r="AM71" i="20" s="1"/>
  <c r="AH86" i="32" s="1"/>
  <c r="G73" i="33" s="1"/>
  <c r="BG100" i="35"/>
  <c r="BF100" i="35"/>
  <c r="D101" i="35"/>
  <c r="G101" i="35"/>
  <c r="BD70" i="23"/>
  <c r="BE70" i="23"/>
  <c r="N37" i="37"/>
  <c r="U37" i="37"/>
  <c r="AQ59" i="23"/>
  <c r="BD34" i="23"/>
  <c r="BE34" i="23"/>
  <c r="AQ18" i="23"/>
  <c r="BH32" i="20"/>
  <c r="BG32" i="20"/>
  <c r="J23" i="23"/>
  <c r="BE45" i="23"/>
  <c r="BD45" i="23"/>
  <c r="F43" i="19"/>
  <c r="AM43" i="19" s="1"/>
  <c r="N67" i="37"/>
  <c r="U67" i="37"/>
  <c r="U79" i="37"/>
  <c r="BD49" i="23"/>
  <c r="BE49" i="23"/>
  <c r="AQ75" i="23"/>
  <c r="X9" i="23"/>
  <c r="W9" i="23"/>
  <c r="J64" i="23"/>
  <c r="BH74" i="20"/>
  <c r="BG74" i="20"/>
  <c r="BH75" i="20"/>
  <c r="BG75" i="20"/>
  <c r="AY34" i="20"/>
  <c r="F34" i="20"/>
  <c r="AM34" i="20" s="1"/>
  <c r="AH49" i="32" s="1"/>
  <c r="G36" i="33" s="1"/>
  <c r="AV25" i="20"/>
  <c r="AU25" i="20"/>
  <c r="BE61" i="23"/>
  <c r="BD61" i="23"/>
  <c r="BE60" i="23"/>
  <c r="BD60" i="23"/>
  <c r="BH57" i="20"/>
  <c r="BG57" i="20"/>
  <c r="AY78" i="20"/>
  <c r="F78" i="20"/>
  <c r="AM78" i="20" s="1"/>
  <c r="AH93" i="32" s="1"/>
  <c r="G80" i="33" s="1"/>
  <c r="BE65" i="23"/>
  <c r="BD65" i="23"/>
  <c r="BC100" i="35"/>
  <c r="BD100" i="35"/>
  <c r="AQ36" i="23"/>
  <c r="BH64" i="20"/>
  <c r="BG64" i="20"/>
  <c r="J54" i="23"/>
  <c r="U22" i="37"/>
  <c r="N22" i="37"/>
  <c r="J13" i="23"/>
  <c r="BH35" i="20"/>
  <c r="BG35" i="20"/>
  <c r="AQ77" i="23"/>
  <c r="BD73" i="23"/>
  <c r="BE73" i="23"/>
  <c r="J16" i="23"/>
  <c r="J12" i="23"/>
  <c r="X10" i="23"/>
  <c r="W10" i="23"/>
  <c r="AU22" i="20"/>
  <c r="AV22" i="20"/>
  <c r="F21" i="20"/>
  <c r="AM21" i="20" s="1"/>
  <c r="AH36" i="32" s="1"/>
  <c r="G23" i="33" s="1"/>
  <c r="AY21" i="20"/>
  <c r="AY38" i="20"/>
  <c r="F38" i="20"/>
  <c r="AM38" i="20" s="1"/>
  <c r="AH53" i="32" s="1"/>
  <c r="G40" i="33" s="1"/>
  <c r="BE33" i="23"/>
  <c r="BD33" i="23"/>
  <c r="AV48" i="20"/>
  <c r="AU48" i="20"/>
  <c r="X69" i="23"/>
  <c r="AU77" i="20"/>
  <c r="AV77" i="20"/>
  <c r="J44" i="23"/>
  <c r="AY19" i="20"/>
  <c r="F19" i="20"/>
  <c r="AM19" i="20" s="1"/>
  <c r="AH34" i="32" s="1"/>
  <c r="G21" i="33" s="1"/>
  <c r="U66" i="37"/>
  <c r="U78" i="37"/>
  <c r="W75" i="23"/>
  <c r="X75" i="23"/>
  <c r="AV49" i="20"/>
  <c r="AU49" i="20"/>
  <c r="X13" i="23"/>
  <c r="W13" i="23"/>
  <c r="AV30" i="20"/>
  <c r="AU30" i="20"/>
  <c r="BG60" i="20"/>
  <c r="BH60" i="20"/>
  <c r="W66" i="23"/>
  <c r="X66" i="23"/>
  <c r="F6" i="19"/>
  <c r="AM6" i="19" s="1"/>
  <c r="W46" i="23"/>
  <c r="BH63" i="20"/>
  <c r="BG63" i="20"/>
  <c r="AV82" i="20"/>
  <c r="AU82" i="20"/>
  <c r="F63" i="19"/>
  <c r="AM63" i="19" s="1"/>
  <c r="W40" i="23"/>
  <c r="X40" i="23"/>
  <c r="F31" i="20"/>
  <c r="AM31" i="20" s="1"/>
  <c r="AH46" i="32" s="1"/>
  <c r="G33" i="33" s="1"/>
  <c r="AY31" i="20"/>
  <c r="U60" i="37"/>
  <c r="N48" i="37"/>
  <c r="U48" i="37"/>
  <c r="W8" i="23"/>
  <c r="BD57" i="23"/>
  <c r="BE57" i="23"/>
  <c r="BE25" i="23"/>
  <c r="BD25" i="23"/>
  <c r="AY45" i="20"/>
  <c r="F45" i="20"/>
  <c r="AM45" i="20" s="1"/>
  <c r="AH60" i="32" s="1"/>
  <c r="G47" i="33" s="1"/>
  <c r="AV54" i="20"/>
  <c r="AU54" i="20"/>
  <c r="C13" i="29"/>
  <c r="AC6" i="33" s="1"/>
  <c r="F42" i="20"/>
  <c r="AM42" i="20" s="1"/>
  <c r="AH57" i="32" s="1"/>
  <c r="G44" i="33" s="1"/>
  <c r="AY42" i="20"/>
  <c r="U18" i="37"/>
  <c r="N18" i="37"/>
  <c r="W15" i="23"/>
  <c r="X15" i="23"/>
  <c r="U54" i="37"/>
  <c r="N54" i="37"/>
  <c r="BE23" i="23"/>
  <c r="BD23" i="23"/>
  <c r="X37" i="23"/>
  <c r="W37" i="23"/>
  <c r="AQ22" i="23"/>
  <c r="J38" i="23"/>
  <c r="AY39" i="20"/>
  <c r="F39" i="20"/>
  <c r="AM39" i="20" s="1"/>
  <c r="AH54" i="32" s="1"/>
  <c r="G41" i="33" s="1"/>
  <c r="AY79" i="20"/>
  <c r="F79" i="20"/>
  <c r="AM79" i="20" s="1"/>
  <c r="AH94" i="32" s="1"/>
  <c r="G81" i="33" s="1"/>
  <c r="BE76" i="23"/>
  <c r="BD76" i="23"/>
  <c r="BD72" i="23"/>
  <c r="BE72" i="23"/>
  <c r="U20" i="37"/>
  <c r="N20" i="37"/>
  <c r="J15" i="23"/>
  <c r="J29" i="23"/>
  <c r="BF101" i="35"/>
  <c r="BG101" i="35"/>
  <c r="F44" i="20"/>
  <c r="AM44" i="20" s="1"/>
  <c r="AH59" i="32" s="1"/>
  <c r="G46" i="33" s="1"/>
  <c r="AY44" i="20"/>
  <c r="AY49" i="20"/>
  <c r="F49" i="20"/>
  <c r="AM49" i="20" s="1"/>
  <c r="AH64" i="32" s="1"/>
  <c r="G51" i="33" s="1"/>
  <c r="BD41" i="23"/>
  <c r="BE41" i="23"/>
  <c r="AY48" i="20"/>
  <c r="F48" i="20"/>
  <c r="AM48" i="20" s="1"/>
  <c r="AH63" i="32" s="1"/>
  <c r="G50" i="33" s="1"/>
  <c r="F81" i="20"/>
  <c r="AM81" i="20" s="1"/>
  <c r="AH96" i="32" s="1"/>
  <c r="G83" i="33" s="1"/>
  <c r="AY81" i="20"/>
  <c r="AV21" i="20"/>
  <c r="AU21" i="20"/>
  <c r="BD35" i="23"/>
  <c r="BE35" i="23"/>
  <c r="AY60" i="20"/>
  <c r="F60" i="20"/>
  <c r="AM60" i="20" s="1"/>
  <c r="AH75" i="32" s="1"/>
  <c r="G62" i="33" s="1"/>
  <c r="AY68" i="20"/>
  <c r="F68" i="20"/>
  <c r="AM68" i="20" s="1"/>
  <c r="AH83" i="32" s="1"/>
  <c r="G70" i="33" s="1"/>
  <c r="X29" i="23"/>
  <c r="W29" i="23"/>
  <c r="AY59" i="20"/>
  <c r="F59" i="20"/>
  <c r="AM59" i="20" s="1"/>
  <c r="AH74" i="32" s="1"/>
  <c r="G61" i="33" s="1"/>
  <c r="BD79" i="23"/>
  <c r="BE79" i="23"/>
  <c r="X12" i="23"/>
  <c r="W12" i="23"/>
  <c r="AY64" i="20"/>
  <c r="F64" i="20"/>
  <c r="AM64" i="20" s="1"/>
  <c r="AH79" i="32" s="1"/>
  <c r="G66" i="33" s="1"/>
  <c r="AV40" i="20"/>
  <c r="AU40" i="20"/>
  <c r="F57" i="19"/>
  <c r="AM57" i="19" s="1"/>
  <c r="W71" i="23"/>
  <c r="X71" i="23"/>
  <c r="X61" i="23"/>
  <c r="W61" i="23"/>
  <c r="F72" i="20"/>
  <c r="AM72" i="20" s="1"/>
  <c r="AH87" i="32" s="1"/>
  <c r="G74" i="33" s="1"/>
  <c r="AY72" i="20"/>
  <c r="AY28" i="20"/>
  <c r="F28" i="20"/>
  <c r="AM28" i="20" s="1"/>
  <c r="AH43" i="32" s="1"/>
  <c r="G30" i="33" s="1"/>
  <c r="X60" i="23"/>
  <c r="W60" i="23"/>
  <c r="X74" i="23"/>
  <c r="BA100" i="35"/>
  <c r="AZ100" i="35"/>
  <c r="F32" i="20"/>
  <c r="AM32" i="20" s="1"/>
  <c r="AH47" i="32" s="1"/>
  <c r="G34" i="33" s="1"/>
  <c r="AY32" i="20"/>
  <c r="BH77" i="20"/>
  <c r="BG77" i="20"/>
  <c r="BD20" i="23"/>
  <c r="BE20" i="23"/>
  <c r="AQ69" i="23"/>
  <c r="AC108" i="35"/>
  <c r="BE104" i="35"/>
  <c r="AQ25" i="23"/>
  <c r="BH30" i="20"/>
  <c r="BG30" i="20"/>
  <c r="X22" i="23"/>
  <c r="W22" i="23"/>
  <c r="AV65" i="20"/>
  <c r="AU65" i="20"/>
  <c r="X33" i="23"/>
  <c r="W33" i="23"/>
  <c r="U46" i="37"/>
  <c r="N46" i="37"/>
  <c r="AQ80" i="23"/>
  <c r="W7" i="23"/>
  <c r="X7" i="23"/>
  <c r="F45" i="19"/>
  <c r="AM45" i="19" s="1"/>
  <c r="AV24" i="20"/>
  <c r="AU24" i="20"/>
  <c r="W67" i="23"/>
  <c r="X67" i="23"/>
  <c r="AQ62" i="23"/>
  <c r="AQ40" i="23"/>
  <c r="AQ72" i="23"/>
  <c r="AY56" i="20"/>
  <c r="F56" i="20"/>
  <c r="AM56" i="20" s="1"/>
  <c r="AH71" i="32" s="1"/>
  <c r="G58" i="33" s="1"/>
  <c r="AU55" i="20"/>
  <c r="AV55" i="20"/>
  <c r="AV37" i="20"/>
  <c r="AU37" i="20"/>
  <c r="F24" i="20"/>
  <c r="AM24" i="20" s="1"/>
  <c r="AH39" i="32" s="1"/>
  <c r="G26" i="33" s="1"/>
  <c r="AY24" i="20"/>
  <c r="U68" i="37"/>
  <c r="N68" i="37"/>
  <c r="U80" i="37"/>
  <c r="BE46" i="23"/>
  <c r="BD46" i="23"/>
  <c r="AQ88" i="23"/>
  <c r="BD43" i="23"/>
  <c r="BE43" i="23"/>
  <c r="F14" i="19"/>
  <c r="AM14" i="19" s="1"/>
  <c r="F22" i="20"/>
  <c r="AM22" i="20" s="1"/>
  <c r="AH37" i="32" s="1"/>
  <c r="G24" i="33" s="1"/>
  <c r="AY22" i="20"/>
  <c r="F38" i="19"/>
  <c r="AM38" i="19" s="1"/>
  <c r="F36" i="19"/>
  <c r="AM36" i="19" s="1"/>
  <c r="U31" i="37"/>
  <c r="N31" i="37"/>
  <c r="X72" i="23"/>
  <c r="W72" i="23"/>
  <c r="W6" i="23"/>
  <c r="BE80" i="23"/>
  <c r="BD80" i="23"/>
  <c r="N16" i="37"/>
  <c r="BH51" i="20"/>
  <c r="BG51" i="20"/>
  <c r="AY20" i="20"/>
  <c r="F20" i="20"/>
  <c r="AM20" i="20" s="1"/>
  <c r="AH35" i="32" s="1"/>
  <c r="G22" i="33" s="1"/>
  <c r="AY77" i="20"/>
  <c r="F77" i="20"/>
  <c r="AM77" i="20" s="1"/>
  <c r="AH92" i="32" s="1"/>
  <c r="G79" i="33" s="1"/>
  <c r="BE103" i="35"/>
  <c r="AQ33" i="23"/>
  <c r="F88" i="20"/>
  <c r="AM88" i="20" s="1"/>
  <c r="AH103" i="32" s="1"/>
  <c r="G90" i="33" s="1"/>
  <c r="AY88" i="20"/>
  <c r="W73" i="23"/>
  <c r="X73" i="23"/>
  <c r="W55" i="23"/>
  <c r="X55" i="23"/>
  <c r="BD50" i="23"/>
  <c r="BE50" i="23"/>
  <c r="AY40" i="20"/>
  <c r="F40" i="20"/>
  <c r="AM40" i="20" s="1"/>
  <c r="AH55" i="32" s="1"/>
  <c r="G42" i="33" s="1"/>
  <c r="AU20" i="20"/>
  <c r="AV20" i="20"/>
  <c r="U42" i="37"/>
  <c r="N42" i="37"/>
  <c r="BE87" i="23"/>
  <c r="BD87" i="23"/>
  <c r="J65" i="23"/>
  <c r="J49" i="23"/>
  <c r="BE82" i="23"/>
  <c r="BD82" i="23"/>
  <c r="W78" i="23"/>
  <c r="X78" i="23"/>
  <c r="BE69" i="23"/>
  <c r="BD69" i="23"/>
  <c r="AY87" i="20"/>
  <c r="F87" i="20"/>
  <c r="AM87" i="20" s="1"/>
  <c r="AH102" i="32" s="1"/>
  <c r="G89" i="33" s="1"/>
  <c r="W21" i="23"/>
  <c r="X21" i="23"/>
  <c r="BL104" i="35"/>
  <c r="BM104" i="35"/>
  <c r="BB103" i="35"/>
  <c r="AV50" i="20"/>
  <c r="AU50" i="20"/>
  <c r="N73" i="37"/>
  <c r="U73" i="37"/>
  <c r="U85" i="37"/>
  <c r="BG40" i="20"/>
  <c r="BH40" i="20"/>
  <c r="W18" i="23"/>
  <c r="X18" i="23"/>
  <c r="BD19" i="23"/>
  <c r="BN107" i="35"/>
  <c r="BE29" i="23"/>
  <c r="BD29" i="23"/>
  <c r="F46" i="20"/>
  <c r="AM46" i="20" s="1"/>
  <c r="AH61" i="32" s="1"/>
  <c r="G48" i="33" s="1"/>
  <c r="AY46" i="20"/>
  <c r="AZ101" i="35"/>
  <c r="BA101" i="35"/>
  <c r="AQ20" i="23"/>
  <c r="W35" i="23"/>
  <c r="X35" i="23"/>
  <c r="F70" i="20"/>
  <c r="AM70" i="20" s="1"/>
  <c r="AH85" i="32" s="1"/>
  <c r="G72" i="33" s="1"/>
  <c r="AY70" i="20"/>
  <c r="AQ37" i="23"/>
  <c r="J71" i="23"/>
  <c r="AI105" i="35"/>
  <c r="AI106" i="35"/>
  <c r="F21" i="19"/>
  <c r="AM21" i="19" s="1"/>
  <c r="U39" i="37"/>
  <c r="U27" i="37"/>
  <c r="N27" i="37"/>
  <c r="BH86" i="20"/>
  <c r="BG86" i="20"/>
  <c r="F32" i="19"/>
  <c r="AM32" i="19" s="1"/>
  <c r="BD85" i="23"/>
  <c r="BE85" i="23"/>
  <c r="BM100" i="35"/>
  <c r="BL100" i="35"/>
  <c r="N38" i="37"/>
  <c r="U38" i="37"/>
  <c r="W45" i="23"/>
  <c r="X45" i="23"/>
  <c r="N50" i="37"/>
  <c r="U50" i="37"/>
  <c r="N29" i="37"/>
  <c r="U29" i="37"/>
  <c r="AU17" i="20"/>
  <c r="AV17" i="20"/>
  <c r="N21" i="37"/>
  <c r="U21" i="37"/>
  <c r="AY74" i="20"/>
  <c r="F74" i="20"/>
  <c r="AM74" i="20" s="1"/>
  <c r="AH89" i="32" s="1"/>
  <c r="G76" i="33" s="1"/>
  <c r="BH16" i="20"/>
  <c r="BG16" i="20"/>
  <c r="F17" i="19"/>
  <c r="AM17" i="19" s="1"/>
  <c r="AQ46" i="23"/>
  <c r="J62" i="23"/>
  <c r="AU47" i="20"/>
  <c r="AV47" i="20"/>
  <c r="W39" i="23"/>
  <c r="BH81" i="20"/>
  <c r="BG81" i="20"/>
  <c r="J70" i="23"/>
  <c r="N63" i="37"/>
  <c r="U62" i="37"/>
  <c r="N62" i="37"/>
  <c r="BD21" i="23"/>
  <c r="BE21" i="23"/>
  <c r="BD78" i="23"/>
  <c r="BE78" i="23"/>
  <c r="AV78" i="20"/>
  <c r="AU78" i="20"/>
  <c r="BD89" i="23"/>
  <c r="BE89" i="23"/>
  <c r="BE28" i="23"/>
  <c r="BD28" i="23"/>
  <c r="BG20" i="20"/>
  <c r="BH20" i="20"/>
  <c r="AY86" i="20"/>
  <c r="F86" i="20"/>
  <c r="AM86" i="20" s="1"/>
  <c r="AH101" i="32" s="1"/>
  <c r="G88" i="33" s="1"/>
  <c r="AY62" i="20"/>
  <c r="F62" i="20"/>
  <c r="AM62" i="20" s="1"/>
  <c r="AH77" i="32" s="1"/>
  <c r="G64" i="33" s="1"/>
  <c r="W41" i="23"/>
  <c r="X41" i="23"/>
  <c r="X63" i="23"/>
  <c r="W63" i="23"/>
  <c r="BH73" i="20"/>
  <c r="BG73" i="20"/>
  <c r="U53" i="37"/>
  <c r="N53" i="37"/>
  <c r="N33" i="37"/>
  <c r="U33" i="37"/>
  <c r="N32" i="37"/>
  <c r="U32" i="37"/>
  <c r="AU66" i="20"/>
  <c r="AV66" i="20"/>
  <c r="BD47" i="23"/>
  <c r="BE47" i="23"/>
  <c r="BD36" i="23"/>
  <c r="U64" i="37"/>
  <c r="N64" i="37"/>
  <c r="BD71" i="23"/>
  <c r="BE71" i="23"/>
  <c r="F54" i="20"/>
  <c r="AM54" i="20" s="1"/>
  <c r="AH69" i="32" s="1"/>
  <c r="G56" i="33" s="1"/>
  <c r="AY54" i="20"/>
  <c r="BM102" i="35"/>
  <c r="BL102" i="35"/>
  <c r="W76" i="23"/>
  <c r="X76" i="23"/>
  <c r="F84" i="20"/>
  <c r="AM84" i="20" s="1"/>
  <c r="AH99" i="32" s="1"/>
  <c r="G86" i="33" s="1"/>
  <c r="AY84" i="20"/>
  <c r="W32" i="23"/>
  <c r="X32" i="23"/>
  <c r="U43" i="37"/>
  <c r="N43" i="37"/>
  <c r="F66" i="20"/>
  <c r="AM66" i="20" s="1"/>
  <c r="AH81" i="32" s="1"/>
  <c r="G68" i="33" s="1"/>
  <c r="AY66" i="20"/>
  <c r="BH72" i="20"/>
  <c r="BG72" i="20"/>
  <c r="BM101" i="35"/>
  <c r="BL101" i="35"/>
  <c r="N13" i="37"/>
  <c r="BE75" i="23"/>
  <c r="BD75" i="23"/>
  <c r="F69" i="19"/>
  <c r="AM69" i="19" s="1"/>
  <c r="AY25" i="20"/>
  <c r="F25" i="20"/>
  <c r="AM25" i="20" s="1"/>
  <c r="AH40" i="32" s="1"/>
  <c r="G27" i="33" s="1"/>
  <c r="BH33" i="20"/>
  <c r="BG33" i="20"/>
  <c r="BH79" i="20"/>
  <c r="BG79" i="20"/>
  <c r="W11" i="23"/>
  <c r="X11" i="23"/>
  <c r="AU62" i="20"/>
  <c r="AV62" i="20"/>
  <c r="N26" i="37"/>
  <c r="U26" i="37"/>
  <c r="F24" i="19"/>
  <c r="AM24" i="19" s="1"/>
  <c r="AY76" i="20"/>
  <c r="F76" i="20"/>
  <c r="AM76" i="20" s="1"/>
  <c r="AH91" i="32" s="1"/>
  <c r="G78" i="33" s="1"/>
  <c r="N69" i="37"/>
  <c r="U69" i="37"/>
  <c r="U81" i="37"/>
  <c r="F35" i="19"/>
  <c r="AM35" i="19" s="1"/>
  <c r="X14" i="23"/>
  <c r="W14" i="23"/>
  <c r="AV31" i="20"/>
  <c r="AU31" i="20"/>
  <c r="X52" i="23"/>
  <c r="BL103" i="35"/>
  <c r="BM103" i="35"/>
  <c r="AF105" i="35"/>
  <c r="AF106" i="35"/>
  <c r="BE88" i="23"/>
  <c r="BD88" i="23"/>
  <c r="D104" i="35"/>
  <c r="G104" i="35"/>
  <c r="BG44" i="20"/>
  <c r="BH44" i="20"/>
  <c r="BH26" i="20"/>
  <c r="BG26" i="20"/>
  <c r="W51" i="23"/>
  <c r="X51" i="23"/>
  <c r="W16" i="23"/>
  <c r="X16" i="23"/>
  <c r="AY83" i="20"/>
  <c r="F83" i="20"/>
  <c r="AM83" i="20" s="1"/>
  <c r="AH98" i="32" s="1"/>
  <c r="G85" i="33" s="1"/>
  <c r="AY27" i="20"/>
  <c r="F27" i="20"/>
  <c r="AM27" i="20" s="1"/>
  <c r="AH42" i="32" s="1"/>
  <c r="G29" i="33" s="1"/>
  <c r="AQ73" i="23"/>
  <c r="BD63" i="23"/>
  <c r="BE63" i="23"/>
  <c r="AQ26" i="23"/>
  <c r="W58" i="23"/>
  <c r="U45" i="37"/>
  <c r="N45" i="37"/>
  <c r="F29" i="20"/>
  <c r="AM29" i="20" s="1"/>
  <c r="AH44" i="32" s="1"/>
  <c r="G31" i="33" s="1"/>
  <c r="AY29" i="20"/>
  <c r="BD74" i="23"/>
  <c r="BE74" i="23"/>
  <c r="W42" i="23"/>
  <c r="X42" i="23"/>
  <c r="BJ100" i="35"/>
  <c r="BI100" i="35"/>
  <c r="AQ85" i="23"/>
  <c r="AQ87" i="23"/>
  <c r="N57" i="37"/>
  <c r="U57" i="37"/>
  <c r="AV73" i="20"/>
  <c r="AU73" i="20"/>
  <c r="F28" i="19"/>
  <c r="AM28" i="19" s="1"/>
  <c r="AQ71" i="23"/>
  <c r="U30" i="37"/>
  <c r="N30" i="37"/>
  <c r="BD44" i="23"/>
  <c r="BE44" i="23"/>
  <c r="AV85" i="20"/>
  <c r="AU85" i="20"/>
  <c r="C9" i="29"/>
  <c r="AB6" i="33" s="1"/>
  <c r="F35" i="20"/>
  <c r="AM35" i="20" s="1"/>
  <c r="AH50" i="32" s="1"/>
  <c r="G37" i="33" s="1"/>
  <c r="AQ67" i="23"/>
  <c r="BJ102" i="35"/>
  <c r="BI102" i="35"/>
  <c r="AY18" i="20"/>
  <c r="F18" i="20"/>
  <c r="AM18" i="20" s="1"/>
  <c r="AH33" i="32" s="1"/>
  <c r="G20" i="33" s="1"/>
  <c r="AQ54" i="23"/>
  <c r="BE55" i="23"/>
  <c r="BD55" i="23"/>
  <c r="J48" i="23"/>
  <c r="BE42" i="23"/>
  <c r="BD42" i="23"/>
  <c r="N49" i="37"/>
  <c r="U49" i="37"/>
  <c r="AL105" i="35"/>
  <c r="AL106" i="35"/>
  <c r="BH53" i="20"/>
  <c r="BG53" i="20"/>
  <c r="BH108" i="35"/>
  <c r="BE38" i="23"/>
  <c r="BD38" i="23"/>
  <c r="BD48" i="23"/>
  <c r="BE48" i="23"/>
  <c r="W30" i="23"/>
  <c r="BH19" i="20"/>
  <c r="BG19" i="20"/>
  <c r="AQ44" i="23"/>
  <c r="BD67" i="23"/>
  <c r="BE67" i="23"/>
  <c r="AQ53" i="23"/>
  <c r="AV72" i="20"/>
  <c r="AU72" i="20"/>
  <c r="AR105" i="35"/>
  <c r="AR106" i="35"/>
  <c r="BH41" i="20"/>
  <c r="BG41" i="20"/>
  <c r="AY26" i="20"/>
  <c r="F26" i="20"/>
  <c r="AM26" i="20" s="1"/>
  <c r="AH41" i="32" s="1"/>
  <c r="G28" i="33" s="1"/>
  <c r="N58" i="37"/>
  <c r="U58" i="37"/>
  <c r="F19" i="19"/>
  <c r="AM19" i="19" s="1"/>
  <c r="J47" i="23"/>
  <c r="F65" i="20"/>
  <c r="AM65" i="20" s="1"/>
  <c r="AH80" i="32" s="1"/>
  <c r="G67" i="33" s="1"/>
  <c r="AY65" i="20"/>
  <c r="J8" i="23"/>
  <c r="W70" i="23"/>
  <c r="X70" i="23"/>
  <c r="BD26" i="23"/>
  <c r="BE26" i="23"/>
  <c r="U41" i="37"/>
  <c r="N41" i="37"/>
  <c r="X28" i="23"/>
  <c r="W28" i="23"/>
  <c r="AZ102" i="35"/>
  <c r="BA102" i="35"/>
  <c r="F10" i="19"/>
  <c r="AM10" i="19" s="1"/>
  <c r="AV18" i="20"/>
  <c r="AU18" i="20"/>
  <c r="X27" i="23"/>
  <c r="W27" i="23"/>
  <c r="BH58" i="20"/>
  <c r="BG58" i="20"/>
  <c r="J19" i="23"/>
  <c r="W25" i="23"/>
  <c r="X25" i="23"/>
  <c r="BE77" i="23"/>
  <c r="BD77" i="23"/>
  <c r="AQ23" i="23"/>
  <c r="F58" i="20"/>
  <c r="AM58" i="20" s="1"/>
  <c r="AH73" i="32" s="1"/>
  <c r="G60" i="33" s="1"/>
  <c r="AY58" i="20"/>
  <c r="W77" i="23"/>
  <c r="X36" i="23"/>
  <c r="W36" i="23"/>
  <c r="AU71" i="20"/>
  <c r="AV71" i="20"/>
  <c r="F13" i="19"/>
  <c r="AM13" i="19" s="1"/>
  <c r="BH31" i="20"/>
  <c r="BG31" i="20"/>
  <c r="AO105" i="35"/>
  <c r="AO106" i="35"/>
  <c r="D107" i="35"/>
  <c r="D106" i="35"/>
  <c r="D105" i="35"/>
  <c r="Y69" i="23" l="1"/>
  <c r="BN100" i="35"/>
  <c r="Y6" i="23"/>
  <c r="K88" i="23"/>
  <c r="AC88" i="23" s="1"/>
  <c r="C89" i="33" s="1"/>
  <c r="AY109" i="35"/>
  <c r="K87" i="23"/>
  <c r="AC87" i="23" s="1"/>
  <c r="C88" i="33" s="1"/>
  <c r="Z104" i="35"/>
  <c r="AU104" i="35" s="1"/>
  <c r="Z107" i="35"/>
  <c r="AT107" i="35" s="1"/>
  <c r="BN104" i="35"/>
  <c r="Y58" i="23"/>
  <c r="BF40" i="23"/>
  <c r="BF19" i="23"/>
  <c r="Y30" i="23"/>
  <c r="Y52" i="23"/>
  <c r="Y8" i="23"/>
  <c r="Y39" i="23"/>
  <c r="Y74" i="23"/>
  <c r="BB104" i="35"/>
  <c r="K85" i="23"/>
  <c r="AC85" i="23" s="1"/>
  <c r="C86" i="33" s="1"/>
  <c r="K59" i="23"/>
  <c r="AC59" i="23" s="1"/>
  <c r="C60" i="33" s="1"/>
  <c r="BN101" i="35"/>
  <c r="K86" i="23"/>
  <c r="AC86" i="23" s="1"/>
  <c r="C87" i="33" s="1"/>
  <c r="BK100" i="35"/>
  <c r="K36" i="23"/>
  <c r="AC36" i="23" s="1"/>
  <c r="C37" i="33" s="1"/>
  <c r="K78" i="23"/>
  <c r="AC78" i="23" s="1"/>
  <c r="C79" i="33" s="1"/>
  <c r="K20" i="23"/>
  <c r="AC20" i="23" s="1"/>
  <c r="C21" i="33" s="1"/>
  <c r="BB102" i="35"/>
  <c r="AC104" i="35"/>
  <c r="AW104" i="35" s="1"/>
  <c r="AR99" i="23"/>
  <c r="BJ99" i="23" s="1"/>
  <c r="AR70" i="23"/>
  <c r="BJ70" i="23" s="1"/>
  <c r="AR31" i="23"/>
  <c r="BJ31" i="23" s="1"/>
  <c r="AR100" i="23"/>
  <c r="BJ100" i="23" s="1"/>
  <c r="AR42" i="23"/>
  <c r="BJ42" i="23" s="1"/>
  <c r="K73" i="23"/>
  <c r="AC73" i="23" s="1"/>
  <c r="C74" i="33" s="1"/>
  <c r="AR49" i="23"/>
  <c r="BJ49" i="23" s="1"/>
  <c r="AR36" i="23"/>
  <c r="BJ36" i="23" s="1"/>
  <c r="AV109" i="35"/>
  <c r="Y26" i="23"/>
  <c r="Y46" i="23"/>
  <c r="BF36" i="23"/>
  <c r="BF56" i="23"/>
  <c r="Y17" i="23"/>
  <c r="BA73" i="19"/>
  <c r="BF31" i="23"/>
  <c r="Y77" i="23"/>
  <c r="BA87" i="19"/>
  <c r="BF60" i="23"/>
  <c r="BA51" i="19"/>
  <c r="BA86" i="19"/>
  <c r="BA62" i="19"/>
  <c r="Y53" i="23"/>
  <c r="Y59" i="23"/>
  <c r="BF53" i="23"/>
  <c r="BF70" i="23"/>
  <c r="BF38" i="23"/>
  <c r="BF77" i="23"/>
  <c r="BA84" i="19"/>
  <c r="BA85" i="19"/>
  <c r="BF35" i="23"/>
  <c r="BF41" i="23"/>
  <c r="BF58" i="23"/>
  <c r="BF85" i="23"/>
  <c r="Y22" i="23"/>
  <c r="BF27" i="23"/>
  <c r="BF68" i="23"/>
  <c r="Y70" i="23"/>
  <c r="BA39" i="19"/>
  <c r="BF29" i="23"/>
  <c r="BF23" i="23"/>
  <c r="BA16" i="19"/>
  <c r="BA61" i="19"/>
  <c r="Y61" i="23"/>
  <c r="BA70" i="19"/>
  <c r="BF22" i="23"/>
  <c r="BA67" i="19"/>
  <c r="BF74" i="23"/>
  <c r="BF63" i="23"/>
  <c r="BA50" i="19"/>
  <c r="BA71" i="19"/>
  <c r="Y43" i="23"/>
  <c r="BF66" i="23"/>
  <c r="Y31" i="23"/>
  <c r="BF69" i="23"/>
  <c r="BF87" i="23"/>
  <c r="BA47" i="19"/>
  <c r="BF46" i="23"/>
  <c r="Y67" i="23"/>
  <c r="Y25" i="23"/>
  <c r="AR88" i="23"/>
  <c r="BJ88" i="23" s="1"/>
  <c r="K30" i="23"/>
  <c r="AC30" i="23" s="1"/>
  <c r="C31" i="33" s="1"/>
  <c r="AR83" i="23"/>
  <c r="BJ83" i="23" s="1"/>
  <c r="AR97" i="23"/>
  <c r="BJ97" i="23" s="1"/>
  <c r="BA82" i="19"/>
  <c r="Y11" i="23"/>
  <c r="BA80" i="19"/>
  <c r="AR57" i="23"/>
  <c r="BJ57" i="23" s="1"/>
  <c r="K82" i="23"/>
  <c r="AC82" i="23" s="1"/>
  <c r="C83" i="33" s="1"/>
  <c r="BF82" i="23"/>
  <c r="Y72" i="23"/>
  <c r="BA56" i="19"/>
  <c r="BB100" i="35"/>
  <c r="K35" i="23"/>
  <c r="AC35" i="23" s="1"/>
  <c r="C36" i="33" s="1"/>
  <c r="Y13" i="23"/>
  <c r="Y38" i="23"/>
  <c r="BF54" i="23"/>
  <c r="AR50" i="23"/>
  <c r="BJ50" i="23" s="1"/>
  <c r="BF57" i="23"/>
  <c r="BE100" i="35"/>
  <c r="BF39" i="23"/>
  <c r="BF52" i="23"/>
  <c r="AC103" i="35"/>
  <c r="AW103" i="35" s="1"/>
  <c r="BA81" i="19"/>
  <c r="BA22" i="19"/>
  <c r="AR35" i="23"/>
  <c r="BJ35" i="23" s="1"/>
  <c r="Y27" i="23"/>
  <c r="BA45" i="19"/>
  <c r="K39" i="23"/>
  <c r="AC39" i="23" s="1"/>
  <c r="C40" i="33" s="1"/>
  <c r="K76" i="23"/>
  <c r="AC76" i="23" s="1"/>
  <c r="C77" i="33" s="1"/>
  <c r="Y60" i="23"/>
  <c r="K45" i="23"/>
  <c r="AC45" i="23" s="1"/>
  <c r="C46" i="33" s="1"/>
  <c r="BF65" i="23"/>
  <c r="AX106" i="35"/>
  <c r="AY106" i="35" s="1"/>
  <c r="K50" i="23"/>
  <c r="AC50" i="23" s="1"/>
  <c r="C51" i="33" s="1"/>
  <c r="K83" i="23"/>
  <c r="AC83" i="23" s="1"/>
  <c r="C84" i="33" s="1"/>
  <c r="Y23" i="23"/>
  <c r="Y24" i="23"/>
  <c r="K84" i="23"/>
  <c r="AC84" i="23" s="1"/>
  <c r="C85" i="33" s="1"/>
  <c r="BA83" i="19"/>
  <c r="AR33" i="23"/>
  <c r="BJ33" i="23" s="1"/>
  <c r="K67" i="23"/>
  <c r="AC67" i="23" s="1"/>
  <c r="C68" i="33" s="1"/>
  <c r="AR65" i="23"/>
  <c r="BJ65" i="23" s="1"/>
  <c r="AR66" i="23"/>
  <c r="BJ66" i="23" s="1"/>
  <c r="BF71" i="23"/>
  <c r="AR38" i="23"/>
  <c r="BJ38" i="23" s="1"/>
  <c r="AR43" i="23"/>
  <c r="BJ43" i="23" s="1"/>
  <c r="AR44" i="23"/>
  <c r="BJ44" i="23" s="1"/>
  <c r="BN103" i="35"/>
  <c r="BN102" i="35"/>
  <c r="BF80" i="23"/>
  <c r="BA49" i="19"/>
  <c r="BA68" i="19"/>
  <c r="BF76" i="23"/>
  <c r="Y37" i="23"/>
  <c r="K61" i="23"/>
  <c r="AC61" i="23" s="1"/>
  <c r="C62" i="33" s="1"/>
  <c r="K74" i="23"/>
  <c r="AC74" i="23" s="1"/>
  <c r="C75" i="33" s="1"/>
  <c r="AR59" i="23"/>
  <c r="BJ59" i="23" s="1"/>
  <c r="BA78" i="19"/>
  <c r="Y65" i="23"/>
  <c r="Y48" i="23"/>
  <c r="Y54" i="23"/>
  <c r="BK101" i="35"/>
  <c r="AR47" i="23"/>
  <c r="BJ47" i="23" s="1"/>
  <c r="K51" i="23"/>
  <c r="AC51" i="23" s="1"/>
  <c r="C52" i="33" s="1"/>
  <c r="Y33" i="23"/>
  <c r="Y9" i="23"/>
  <c r="BH100" i="35"/>
  <c r="Y50" i="23"/>
  <c r="BA30" i="19"/>
  <c r="BA20" i="19"/>
  <c r="AR77" i="23"/>
  <c r="BJ77" i="23" s="1"/>
  <c r="BF86" i="23"/>
  <c r="BA59" i="19"/>
  <c r="K25" i="23"/>
  <c r="AC25" i="23" s="1"/>
  <c r="C26" i="33" s="1"/>
  <c r="Y28" i="23"/>
  <c r="K19" i="23"/>
  <c r="AC19" i="23" s="1"/>
  <c r="C20" i="33" s="1"/>
  <c r="BF48" i="23"/>
  <c r="BF105" i="35"/>
  <c r="BG105" i="35"/>
  <c r="BF88" i="23"/>
  <c r="Y14" i="23"/>
  <c r="K71" i="23"/>
  <c r="AC71" i="23" s="1"/>
  <c r="C72" i="33" s="1"/>
  <c r="Y63" i="23"/>
  <c r="BF89" i="23"/>
  <c r="BG101" i="23" s="1"/>
  <c r="BK101" i="23" s="1"/>
  <c r="BL101" i="23" s="1"/>
  <c r="AR98" i="23"/>
  <c r="BJ98" i="23" s="1"/>
  <c r="BA28" i="19"/>
  <c r="K60" i="23"/>
  <c r="AC60" i="23" s="1"/>
  <c r="C61" i="33" s="1"/>
  <c r="BA25" i="19"/>
  <c r="AX108" i="35"/>
  <c r="AW108" i="35"/>
  <c r="BF79" i="23"/>
  <c r="K40" i="23"/>
  <c r="AC40" i="23" s="1"/>
  <c r="C41" i="33" s="1"/>
  <c r="BF25" i="23"/>
  <c r="K55" i="23"/>
  <c r="AC55" i="23" s="1"/>
  <c r="C56" i="33" s="1"/>
  <c r="K23" i="23"/>
  <c r="AC23" i="23" s="1"/>
  <c r="C24" i="33" s="1"/>
  <c r="AR87" i="23"/>
  <c r="BJ87" i="23" s="1"/>
  <c r="BF45" i="23"/>
  <c r="AR71" i="23"/>
  <c r="BJ71" i="23" s="1"/>
  <c r="K43" i="23"/>
  <c r="AC43" i="23" s="1"/>
  <c r="C44" i="33" s="1"/>
  <c r="K47" i="23"/>
  <c r="AC47" i="23" s="1"/>
  <c r="C48" i="33" s="1"/>
  <c r="AR94" i="23"/>
  <c r="BJ94" i="23" s="1"/>
  <c r="BA63" i="19"/>
  <c r="AR61" i="23"/>
  <c r="BJ61" i="23" s="1"/>
  <c r="Y57" i="23"/>
  <c r="K46" i="23"/>
  <c r="AC46" i="23" s="1"/>
  <c r="C47" i="33" s="1"/>
  <c r="G100" i="35"/>
  <c r="AC100" i="35" s="1"/>
  <c r="BA106" i="35"/>
  <c r="AZ106" i="35"/>
  <c r="BA35" i="19"/>
  <c r="BA32" i="19"/>
  <c r="AR84" i="23"/>
  <c r="BJ84" i="23" s="1"/>
  <c r="AR81" i="23"/>
  <c r="BJ81" i="23" s="1"/>
  <c r="K26" i="23"/>
  <c r="AC26" i="23" s="1"/>
  <c r="C27" i="33" s="1"/>
  <c r="BA18" i="19"/>
  <c r="K62" i="23"/>
  <c r="AC62" i="23" s="1"/>
  <c r="C63" i="33" s="1"/>
  <c r="K24" i="23"/>
  <c r="AC24" i="23" s="1"/>
  <c r="C25" i="33" s="1"/>
  <c r="AR63" i="23"/>
  <c r="BJ63" i="23" s="1"/>
  <c r="BA64" i="19"/>
  <c r="K72" i="23"/>
  <c r="AC72" i="23" s="1"/>
  <c r="C73" i="33" s="1"/>
  <c r="K69" i="23"/>
  <c r="AC69" i="23" s="1"/>
  <c r="C70" i="33" s="1"/>
  <c r="BF64" i="23"/>
  <c r="K80" i="23"/>
  <c r="AC80" i="23" s="1"/>
  <c r="C81" i="33" s="1"/>
  <c r="BA33" i="19"/>
  <c r="K21" i="23"/>
  <c r="AC21" i="23" s="1"/>
  <c r="C22" i="33" s="1"/>
  <c r="Z105" i="35"/>
  <c r="AR55" i="23"/>
  <c r="BJ55" i="23" s="1"/>
  <c r="BF67" i="23"/>
  <c r="Y42" i="23"/>
  <c r="BA105" i="35"/>
  <c r="AZ105" i="35"/>
  <c r="BA46" i="19"/>
  <c r="K68" i="23"/>
  <c r="AC68" i="23" s="1"/>
  <c r="C69" i="33" s="1"/>
  <c r="Y76" i="23"/>
  <c r="BF21" i="23"/>
  <c r="AR29" i="23"/>
  <c r="BJ29" i="23" s="1"/>
  <c r="K48" i="23"/>
  <c r="AC48" i="23" s="1"/>
  <c r="C49" i="33" s="1"/>
  <c r="BC106" i="35"/>
  <c r="BD106" i="35"/>
  <c r="Y35" i="23"/>
  <c r="Y18" i="23"/>
  <c r="AR45" i="23"/>
  <c r="BJ45" i="23" s="1"/>
  <c r="BF43" i="23"/>
  <c r="AR52" i="23"/>
  <c r="BJ52" i="23" s="1"/>
  <c r="Y7" i="23"/>
  <c r="K29" i="23"/>
  <c r="AC29" i="23" s="1"/>
  <c r="C30" i="33" s="1"/>
  <c r="BA36" i="19"/>
  <c r="BF49" i="23"/>
  <c r="K34" i="23"/>
  <c r="AC34" i="23" s="1"/>
  <c r="C35" i="33" s="1"/>
  <c r="BA76" i="19"/>
  <c r="Y34" i="23"/>
  <c r="BA19" i="19"/>
  <c r="Y44" i="23"/>
  <c r="BK104" i="35"/>
  <c r="Y56" i="23"/>
  <c r="AR80" i="23"/>
  <c r="BJ80" i="23" s="1"/>
  <c r="Y47" i="23"/>
  <c r="BA34" i="19"/>
  <c r="K66" i="23"/>
  <c r="AC66" i="23" s="1"/>
  <c r="C67" i="33" s="1"/>
  <c r="AR62" i="23"/>
  <c r="BJ62" i="23" s="1"/>
  <c r="AR67" i="23"/>
  <c r="BJ67" i="23" s="1"/>
  <c r="K64" i="23"/>
  <c r="AC64" i="23" s="1"/>
  <c r="C65" i="33" s="1"/>
  <c r="BA53" i="19"/>
  <c r="BA40" i="19"/>
  <c r="BF84" i="23"/>
  <c r="Z106" i="35"/>
  <c r="BJ106" i="35"/>
  <c r="BI106" i="35"/>
  <c r="BK106" i="35" s="1"/>
  <c r="Y36" i="23"/>
  <c r="K58" i="23"/>
  <c r="AC58" i="23" s="1"/>
  <c r="C59" i="33" s="1"/>
  <c r="AR56" i="23"/>
  <c r="BJ56" i="23" s="1"/>
  <c r="BF42" i="23"/>
  <c r="BK102" i="35"/>
  <c r="BF44" i="23"/>
  <c r="Y16" i="23"/>
  <c r="AX104" i="35"/>
  <c r="K44" i="23"/>
  <c r="AC44" i="23" s="1"/>
  <c r="C45" i="33" s="1"/>
  <c r="AR95" i="23"/>
  <c r="BJ95" i="23" s="1"/>
  <c r="BF47" i="23"/>
  <c r="Y41" i="23"/>
  <c r="BF28" i="23"/>
  <c r="AR46" i="23"/>
  <c r="BJ46" i="23" s="1"/>
  <c r="BA43" i="19"/>
  <c r="BD105" i="35"/>
  <c r="BC105" i="35"/>
  <c r="AR32" i="23"/>
  <c r="BJ32" i="23" s="1"/>
  <c r="BF50" i="23"/>
  <c r="AC105" i="35"/>
  <c r="AR74" i="23"/>
  <c r="BJ74" i="23" s="1"/>
  <c r="AR92" i="23"/>
  <c r="BJ92" i="23" s="1"/>
  <c r="BF20" i="23"/>
  <c r="Y29" i="23"/>
  <c r="K37" i="23"/>
  <c r="AC37" i="23" s="1"/>
  <c r="C38" i="33" s="1"/>
  <c r="Y75" i="23"/>
  <c r="K27" i="23"/>
  <c r="AC27" i="23" s="1"/>
  <c r="C28" i="33" s="1"/>
  <c r="BF61" i="23"/>
  <c r="Y64" i="23"/>
  <c r="AR93" i="23"/>
  <c r="BJ93" i="23" s="1"/>
  <c r="BA57" i="19"/>
  <c r="AR54" i="23"/>
  <c r="BJ54" i="23" s="1"/>
  <c r="BF81" i="23"/>
  <c r="K32" i="23"/>
  <c r="AC32" i="23" s="1"/>
  <c r="C33" i="33" s="1"/>
  <c r="Y62" i="23"/>
  <c r="BF17" i="23"/>
  <c r="BH103" i="35"/>
  <c r="BA41" i="19"/>
  <c r="AR96" i="23"/>
  <c r="BJ96" i="23" s="1"/>
  <c r="BF59" i="23"/>
  <c r="BA37" i="19"/>
  <c r="K38" i="23"/>
  <c r="AC38" i="23" s="1"/>
  <c r="C39" i="33" s="1"/>
  <c r="Y20" i="23"/>
  <c r="K77" i="23"/>
  <c r="AC77" i="23" s="1"/>
  <c r="C78" i="33" s="1"/>
  <c r="K41" i="23"/>
  <c r="AC41" i="23" s="1"/>
  <c r="C42" i="33" s="1"/>
  <c r="K18" i="23"/>
  <c r="AC18" i="23" s="1"/>
  <c r="C19" i="33" s="1"/>
  <c r="BA52" i="19"/>
  <c r="BJ105" i="35"/>
  <c r="BI105" i="35"/>
  <c r="BM106" i="35"/>
  <c r="BL106" i="35"/>
  <c r="AT104" i="35"/>
  <c r="AR86" i="23"/>
  <c r="BJ86" i="23" s="1"/>
  <c r="AR75" i="23"/>
  <c r="BJ75" i="23" s="1"/>
  <c r="BA27" i="19"/>
  <c r="Z108" i="35"/>
  <c r="K65" i="23"/>
  <c r="AC65" i="23" s="1"/>
  <c r="C66" i="33" s="1"/>
  <c r="BA55" i="19"/>
  <c r="K17" i="23"/>
  <c r="AC17" i="23" s="1"/>
  <c r="C18" i="33" s="1"/>
  <c r="AR68" i="23"/>
  <c r="BJ68" i="23" s="1"/>
  <c r="K52" i="23"/>
  <c r="AC52" i="23" s="1"/>
  <c r="C53" i="33" s="1"/>
  <c r="BA44" i="19"/>
  <c r="BA75" i="19"/>
  <c r="AR72" i="23"/>
  <c r="BJ72" i="23" s="1"/>
  <c r="AR91" i="23"/>
  <c r="BJ91" i="23" s="1"/>
  <c r="BF62" i="23"/>
  <c r="BA21" i="19"/>
  <c r="BF26" i="23"/>
  <c r="BL105" i="35"/>
  <c r="BM105" i="35"/>
  <c r="AR79" i="23"/>
  <c r="BJ79" i="23" s="1"/>
  <c r="AR85" i="23"/>
  <c r="BJ85" i="23" s="1"/>
  <c r="Y51" i="23"/>
  <c r="BA38" i="19"/>
  <c r="AR90" i="23"/>
  <c r="BJ90" i="23" s="1"/>
  <c r="K28" i="23"/>
  <c r="AC28" i="23" s="1"/>
  <c r="C29" i="33" s="1"/>
  <c r="BA26" i="19"/>
  <c r="AR76" i="23"/>
  <c r="BJ76" i="23" s="1"/>
  <c r="K56" i="23"/>
  <c r="AC56" i="23" s="1"/>
  <c r="C57" i="33" s="1"/>
  <c r="BB101" i="35"/>
  <c r="Y78" i="23"/>
  <c r="Z89" i="23" s="1"/>
  <c r="AD89" i="23" s="1"/>
  <c r="D90" i="33" s="1"/>
  <c r="Y55" i="23"/>
  <c r="Y71" i="23"/>
  <c r="AR53" i="23"/>
  <c r="BJ53" i="23" s="1"/>
  <c r="BF72" i="23"/>
  <c r="K49" i="23"/>
  <c r="AC49" i="23" s="1"/>
  <c r="C50" i="33" s="1"/>
  <c r="Y40" i="23"/>
  <c r="BA17" i="19"/>
  <c r="BF73" i="23"/>
  <c r="K75" i="23"/>
  <c r="AC75" i="23" s="1"/>
  <c r="C76" i="33" s="1"/>
  <c r="AR30" i="23"/>
  <c r="BJ30" i="23" s="1"/>
  <c r="BA58" i="19"/>
  <c r="BA23" i="19"/>
  <c r="BA72" i="19"/>
  <c r="BF24" i="23"/>
  <c r="BF83" i="23"/>
  <c r="Y68" i="23"/>
  <c r="BF18" i="23"/>
  <c r="AR41" i="23"/>
  <c r="BJ41" i="23" s="1"/>
  <c r="BA60" i="19"/>
  <c r="BF51" i="23"/>
  <c r="AR60" i="23"/>
  <c r="BJ60" i="23" s="1"/>
  <c r="BF30" i="23"/>
  <c r="AR69" i="23"/>
  <c r="BJ69" i="23" s="1"/>
  <c r="AX107" i="35"/>
  <c r="AW107" i="35"/>
  <c r="BF55" i="23"/>
  <c r="BA31" i="19"/>
  <c r="BF75" i="23"/>
  <c r="Y32" i="23"/>
  <c r="AR78" i="23"/>
  <c r="BJ78" i="23" s="1"/>
  <c r="K81" i="23"/>
  <c r="AC81" i="23" s="1"/>
  <c r="C82" i="33" s="1"/>
  <c r="K54" i="23"/>
  <c r="AC54" i="23" s="1"/>
  <c r="C55" i="33" s="1"/>
  <c r="Y21" i="23"/>
  <c r="AR37" i="23"/>
  <c r="BJ37" i="23" s="1"/>
  <c r="Y12" i="23"/>
  <c r="AR40" i="23"/>
  <c r="BJ40" i="23" s="1"/>
  <c r="AR34" i="23"/>
  <c r="BJ34" i="23" s="1"/>
  <c r="Y15" i="23"/>
  <c r="BA77" i="19"/>
  <c r="BA74" i="19"/>
  <c r="BF33" i="23"/>
  <c r="Y10" i="23"/>
  <c r="AR89" i="23"/>
  <c r="BJ89" i="23" s="1"/>
  <c r="K57" i="23"/>
  <c r="AC57" i="23" s="1"/>
  <c r="C58" i="33" s="1"/>
  <c r="AR39" i="23"/>
  <c r="BJ39" i="23" s="1"/>
  <c r="K31" i="23"/>
  <c r="AC31" i="23" s="1"/>
  <c r="C32" i="33" s="1"/>
  <c r="BA79" i="19"/>
  <c r="BA48" i="19"/>
  <c r="K42" i="23"/>
  <c r="AC42" i="23" s="1"/>
  <c r="C43" i="33" s="1"/>
  <c r="K79" i="23"/>
  <c r="AC79" i="23" s="1"/>
  <c r="C80" i="33" s="1"/>
  <c r="AR64" i="23"/>
  <c r="BJ64" i="23" s="1"/>
  <c r="K53" i="23"/>
  <c r="AC53" i="23" s="1"/>
  <c r="C54" i="33" s="1"/>
  <c r="AX103" i="35"/>
  <c r="AR82" i="23"/>
  <c r="BJ82" i="23" s="1"/>
  <c r="BA66" i="19"/>
  <c r="BA29" i="19"/>
  <c r="BA69" i="19"/>
  <c r="K33" i="23"/>
  <c r="AC33" i="23" s="1"/>
  <c r="C34" i="33" s="1"/>
  <c r="AC102" i="35"/>
  <c r="BA24" i="19"/>
  <c r="BF106" i="35"/>
  <c r="BG106" i="35"/>
  <c r="BF78" i="23"/>
  <c r="AR58" i="23"/>
  <c r="BJ58" i="23" s="1"/>
  <c r="Y45" i="23"/>
  <c r="BA42" i="19"/>
  <c r="Y73" i="23"/>
  <c r="AR51" i="23"/>
  <c r="BJ51" i="23" s="1"/>
  <c r="BA65" i="19"/>
  <c r="BH101" i="35"/>
  <c r="Y66" i="23"/>
  <c r="AR48" i="23"/>
  <c r="BJ48" i="23" s="1"/>
  <c r="BA54" i="19"/>
  <c r="BF34" i="23"/>
  <c r="BF32" i="23"/>
  <c r="BF37" i="23"/>
  <c r="BE102" i="35"/>
  <c r="K63" i="23"/>
  <c r="AC63" i="23" s="1"/>
  <c r="C64" i="33" s="1"/>
  <c r="K70" i="23"/>
  <c r="AC70" i="23" s="1"/>
  <c r="C71" i="33" s="1"/>
  <c r="Y49" i="23"/>
  <c r="Y19" i="23"/>
  <c r="AU103" i="35"/>
  <c r="AT103" i="35"/>
  <c r="K22" i="23"/>
  <c r="AC22" i="23" s="1"/>
  <c r="C23" i="33" s="1"/>
  <c r="AR73" i="23"/>
  <c r="BJ73" i="23" s="1"/>
  <c r="Z102" i="35"/>
  <c r="D100" i="35"/>
  <c r="AU107" i="35" l="1"/>
  <c r="AV103" i="35"/>
  <c r="BN105" i="35"/>
  <c r="AV104" i="35"/>
  <c r="BK105" i="35"/>
  <c r="BE105" i="35"/>
  <c r="BH105" i="35"/>
  <c r="AC101" i="35"/>
  <c r="AX101" i="35" s="1"/>
  <c r="BG99" i="23"/>
  <c r="BK99" i="23" s="1"/>
  <c r="BL99" i="23" s="1"/>
  <c r="BG97" i="23"/>
  <c r="BK97" i="23" s="1"/>
  <c r="BL97" i="23" s="1"/>
  <c r="BG96" i="23"/>
  <c r="BK96" i="23" s="1"/>
  <c r="BL96" i="23" s="1"/>
  <c r="Z48" i="23"/>
  <c r="AD48" i="23" s="1"/>
  <c r="D49" i="33" s="1"/>
  <c r="Z79" i="23"/>
  <c r="AD79" i="23" s="1"/>
  <c r="D80" i="33" s="1"/>
  <c r="Z64" i="23"/>
  <c r="AD64" i="23" s="1"/>
  <c r="D65" i="33" s="1"/>
  <c r="BG66" i="23"/>
  <c r="BK66" i="23" s="1"/>
  <c r="BL66" i="23" s="1"/>
  <c r="Z44" i="23"/>
  <c r="AD44" i="23" s="1"/>
  <c r="D45" i="33" s="1"/>
  <c r="BG43" i="23"/>
  <c r="BK43" i="23" s="1"/>
  <c r="BL43" i="23" s="1"/>
  <c r="Z83" i="23"/>
  <c r="AD83" i="23" s="1"/>
  <c r="D84" i="33" s="1"/>
  <c r="Z30" i="23"/>
  <c r="AD30" i="23" s="1"/>
  <c r="D31" i="33" s="1"/>
  <c r="BG75" i="23"/>
  <c r="BK75" i="23" s="1"/>
  <c r="BL75" i="23" s="1"/>
  <c r="BG82" i="23"/>
  <c r="BK82" i="23" s="1"/>
  <c r="BL82" i="23" s="1"/>
  <c r="Z57" i="23"/>
  <c r="AD57" i="23" s="1"/>
  <c r="D58" i="33" s="1"/>
  <c r="Z19" i="23"/>
  <c r="AD19" i="23" s="1"/>
  <c r="D20" i="33" s="1"/>
  <c r="BG31" i="23"/>
  <c r="BK31" i="23" s="1"/>
  <c r="BL31" i="23" s="1"/>
  <c r="BG72" i="23"/>
  <c r="BK72" i="23" s="1"/>
  <c r="BL72" i="23" s="1"/>
  <c r="BG94" i="23"/>
  <c r="BK94" i="23" s="1"/>
  <c r="BL94" i="23" s="1"/>
  <c r="BG65" i="23"/>
  <c r="BK65" i="23" s="1"/>
  <c r="BL65" i="23" s="1"/>
  <c r="BG64" i="23"/>
  <c r="BK64" i="23" s="1"/>
  <c r="BL64" i="23" s="1"/>
  <c r="Z70" i="23"/>
  <c r="AD70" i="23" s="1"/>
  <c r="D71" i="33" s="1"/>
  <c r="BG58" i="23"/>
  <c r="BK58" i="23" s="1"/>
  <c r="BL58" i="23" s="1"/>
  <c r="Z28" i="23"/>
  <c r="AD28" i="23" s="1"/>
  <c r="D29" i="33" s="1"/>
  <c r="Z84" i="23"/>
  <c r="AD84" i="23" s="1"/>
  <c r="D85" i="33" s="1"/>
  <c r="Z80" i="23"/>
  <c r="AD80" i="23" s="1"/>
  <c r="D81" i="33" s="1"/>
  <c r="Z77" i="23"/>
  <c r="AD77" i="23" s="1"/>
  <c r="D78" i="33" s="1"/>
  <c r="BG95" i="23"/>
  <c r="BK95" i="23" s="1"/>
  <c r="BL95" i="23" s="1"/>
  <c r="AV107" i="35"/>
  <c r="Z65" i="23"/>
  <c r="AD65" i="23" s="1"/>
  <c r="D66" i="33" s="1"/>
  <c r="BG68" i="23"/>
  <c r="BK68" i="23" s="1"/>
  <c r="BL68" i="23" s="1"/>
  <c r="Z35" i="23"/>
  <c r="AD35" i="23" s="1"/>
  <c r="D36" i="33" s="1"/>
  <c r="BE106" i="35"/>
  <c r="BB105" i="35"/>
  <c r="AY108" i="35"/>
  <c r="BG90" i="23"/>
  <c r="BK90" i="23" s="1"/>
  <c r="BL90" i="23" s="1"/>
  <c r="BG77" i="23"/>
  <c r="BK77" i="23" s="1"/>
  <c r="BL77" i="23" s="1"/>
  <c r="Z49" i="23"/>
  <c r="AD49" i="23" s="1"/>
  <c r="D50" i="33" s="1"/>
  <c r="Z43" i="23"/>
  <c r="AD43" i="23" s="1"/>
  <c r="D44" i="33" s="1"/>
  <c r="BG78" i="23"/>
  <c r="BK78" i="23" s="1"/>
  <c r="BL78" i="23" s="1"/>
  <c r="BG49" i="23"/>
  <c r="BK49" i="23" s="1"/>
  <c r="BL49" i="23" s="1"/>
  <c r="BG70" i="23"/>
  <c r="BK70" i="23" s="1"/>
  <c r="BL70" i="23" s="1"/>
  <c r="BG63" i="23"/>
  <c r="BK63" i="23" s="1"/>
  <c r="BL63" i="23" s="1"/>
  <c r="Z56" i="23"/>
  <c r="AD56" i="23" s="1"/>
  <c r="D57" i="33" s="1"/>
  <c r="AW102" i="35"/>
  <c r="AX102" i="35"/>
  <c r="AY103" i="35"/>
  <c r="Z76" i="23"/>
  <c r="AD76" i="23" s="1"/>
  <c r="D77" i="33" s="1"/>
  <c r="Z63" i="23"/>
  <c r="AD63" i="23" s="1"/>
  <c r="D64" i="33" s="1"/>
  <c r="Z88" i="23"/>
  <c r="AD88" i="23" s="1"/>
  <c r="D89" i="33" s="1"/>
  <c r="BG93" i="23"/>
  <c r="BK93" i="23" s="1"/>
  <c r="BL93" i="23" s="1"/>
  <c r="AX105" i="35"/>
  <c r="AW105" i="35"/>
  <c r="Z52" i="23"/>
  <c r="AD52" i="23" s="1"/>
  <c r="D53" i="33" s="1"/>
  <c r="Z58" i="23"/>
  <c r="AD58" i="23" s="1"/>
  <c r="D59" i="33" s="1"/>
  <c r="Z33" i="23"/>
  <c r="AD33" i="23" s="1"/>
  <c r="D34" i="33" s="1"/>
  <c r="Z46" i="23"/>
  <c r="AD46" i="23" s="1"/>
  <c r="D47" i="33" s="1"/>
  <c r="BB106" i="35"/>
  <c r="Z68" i="23"/>
  <c r="AD68" i="23" s="1"/>
  <c r="D69" i="33" s="1"/>
  <c r="BG37" i="23"/>
  <c r="BK37" i="23" s="1"/>
  <c r="BL37" i="23" s="1"/>
  <c r="BG60" i="23"/>
  <c r="BK60" i="23" s="1"/>
  <c r="BL60" i="23" s="1"/>
  <c r="BG80" i="23"/>
  <c r="BK80" i="23" s="1"/>
  <c r="BL80" i="23" s="1"/>
  <c r="BG88" i="23"/>
  <c r="BK88" i="23" s="1"/>
  <c r="BL88" i="23" s="1"/>
  <c r="BG34" i="23"/>
  <c r="BK34" i="23" s="1"/>
  <c r="BL34" i="23" s="1"/>
  <c r="Z21" i="23"/>
  <c r="AD21" i="23" s="1"/>
  <c r="D22" i="33" s="1"/>
  <c r="Z23" i="23"/>
  <c r="AD23" i="23" s="1"/>
  <c r="D24" i="33" s="1"/>
  <c r="BG42" i="23"/>
  <c r="BK42" i="23" s="1"/>
  <c r="BL42" i="23" s="1"/>
  <c r="BG36" i="23"/>
  <c r="BK36" i="23" s="1"/>
  <c r="BL36" i="23" s="1"/>
  <c r="Z51" i="23"/>
  <c r="AD51" i="23" s="1"/>
  <c r="D52" i="33" s="1"/>
  <c r="Z62" i="23"/>
  <c r="AD62" i="23" s="1"/>
  <c r="D63" i="33" s="1"/>
  <c r="BG92" i="23"/>
  <c r="BK92" i="23" s="1"/>
  <c r="BL92" i="23" s="1"/>
  <c r="BG71" i="23"/>
  <c r="BK71" i="23" s="1"/>
  <c r="BL71" i="23" s="1"/>
  <c r="Z86" i="23"/>
  <c r="AD86" i="23" s="1"/>
  <c r="D87" i="33" s="1"/>
  <c r="BG62" i="23"/>
  <c r="BK62" i="23" s="1"/>
  <c r="BL62" i="23" s="1"/>
  <c r="BG59" i="23"/>
  <c r="BK59" i="23" s="1"/>
  <c r="BL59" i="23" s="1"/>
  <c r="BG54" i="23"/>
  <c r="BK54" i="23" s="1"/>
  <c r="BL54" i="23" s="1"/>
  <c r="Z18" i="23"/>
  <c r="AD18" i="23" s="1"/>
  <c r="D19" i="33" s="1"/>
  <c r="BG41" i="23"/>
  <c r="BK41" i="23" s="1"/>
  <c r="BL41" i="23" s="1"/>
  <c r="Z101" i="35"/>
  <c r="Z100" i="35"/>
  <c r="BG45" i="23"/>
  <c r="BK45" i="23" s="1"/>
  <c r="BL45" i="23" s="1"/>
  <c r="AU108" i="35"/>
  <c r="AT108" i="35"/>
  <c r="Z67" i="23"/>
  <c r="AD67" i="23" s="1"/>
  <c r="D68" i="33" s="1"/>
  <c r="BG91" i="23"/>
  <c r="BK91" i="23" s="1"/>
  <c r="BL91" i="23" s="1"/>
  <c r="Z74" i="23"/>
  <c r="AD74" i="23" s="1"/>
  <c r="D75" i="33" s="1"/>
  <c r="Z39" i="23"/>
  <c r="AD39" i="23" s="1"/>
  <c r="D40" i="33" s="1"/>
  <c r="BG44" i="23"/>
  <c r="BK44" i="23" s="1"/>
  <c r="BL44" i="23" s="1"/>
  <c r="Z24" i="23"/>
  <c r="AD24" i="23" s="1"/>
  <c r="D25" i="33" s="1"/>
  <c r="BG87" i="23"/>
  <c r="BK87" i="23" s="1"/>
  <c r="BL87" i="23" s="1"/>
  <c r="BG74" i="23"/>
  <c r="BK74" i="23" s="1"/>
  <c r="BL74" i="23" s="1"/>
  <c r="BG69" i="23"/>
  <c r="BK69" i="23" s="1"/>
  <c r="BL69" i="23" s="1"/>
  <c r="BG48" i="23"/>
  <c r="BK48" i="23" s="1"/>
  <c r="BL48" i="23" s="1"/>
  <c r="BG86" i="23"/>
  <c r="BK86" i="23" s="1"/>
  <c r="BL86" i="23" s="1"/>
  <c r="Z40" i="23"/>
  <c r="AD40" i="23" s="1"/>
  <c r="D41" i="33" s="1"/>
  <c r="Z61" i="23"/>
  <c r="AD61" i="23" s="1"/>
  <c r="D62" i="33" s="1"/>
  <c r="BG61" i="23"/>
  <c r="BK61" i="23" s="1"/>
  <c r="BL61" i="23" s="1"/>
  <c r="BG55" i="23"/>
  <c r="BK55" i="23" s="1"/>
  <c r="BL55" i="23" s="1"/>
  <c r="Z53" i="23"/>
  <c r="AD53" i="23" s="1"/>
  <c r="D54" i="33" s="1"/>
  <c r="BG76" i="23"/>
  <c r="BK76" i="23" s="1"/>
  <c r="BL76" i="23" s="1"/>
  <c r="Z38" i="23"/>
  <c r="AD38" i="23" s="1"/>
  <c r="D39" i="33" s="1"/>
  <c r="AT102" i="35"/>
  <c r="AU102" i="35"/>
  <c r="BG46" i="23"/>
  <c r="BK46" i="23" s="1"/>
  <c r="BL46" i="23" s="1"/>
  <c r="BH106" i="35"/>
  <c r="Z37" i="23"/>
  <c r="AD37" i="23" s="1"/>
  <c r="D38" i="33" s="1"/>
  <c r="Z17" i="23"/>
  <c r="AD17" i="23" s="1"/>
  <c r="D18" i="33" s="1"/>
  <c r="BG84" i="23"/>
  <c r="BK84" i="23" s="1"/>
  <c r="BL84" i="23" s="1"/>
  <c r="BG51" i="23"/>
  <c r="BK51" i="23" s="1"/>
  <c r="BL51" i="23" s="1"/>
  <c r="BG53" i="23"/>
  <c r="BK53" i="23" s="1"/>
  <c r="BL53" i="23" s="1"/>
  <c r="BG83" i="23"/>
  <c r="BK83" i="23" s="1"/>
  <c r="BL83" i="23" s="1"/>
  <c r="BN106" i="35"/>
  <c r="Z75" i="23"/>
  <c r="AD75" i="23" s="1"/>
  <c r="D76" i="33" s="1"/>
  <c r="Z85" i="23"/>
  <c r="AD85" i="23" s="1"/>
  <c r="D86" i="33" s="1"/>
  <c r="AY104" i="35"/>
  <c r="Z47" i="23"/>
  <c r="AD47" i="23" s="1"/>
  <c r="D48" i="33" s="1"/>
  <c r="BG50" i="23"/>
  <c r="BK50" i="23" s="1"/>
  <c r="BL50" i="23" s="1"/>
  <c r="Z59" i="23"/>
  <c r="AD59" i="23" s="1"/>
  <c r="D60" i="33" s="1"/>
  <c r="Z50" i="23"/>
  <c r="AD50" i="23" s="1"/>
  <c r="D51" i="33" s="1"/>
  <c r="BG89" i="23"/>
  <c r="BK89" i="23" s="1"/>
  <c r="BL89" i="23" s="1"/>
  <c r="BG57" i="23"/>
  <c r="BK57" i="23" s="1"/>
  <c r="BL57" i="23" s="1"/>
  <c r="Z25" i="23"/>
  <c r="AD25" i="23" s="1"/>
  <c r="D26" i="33" s="1"/>
  <c r="Z42" i="23"/>
  <c r="AD42" i="23" s="1"/>
  <c r="D43" i="33" s="1"/>
  <c r="BG39" i="23"/>
  <c r="BK39" i="23" s="1"/>
  <c r="BL39" i="23" s="1"/>
  <c r="BG67" i="23"/>
  <c r="BK67" i="23" s="1"/>
  <c r="BL67" i="23" s="1"/>
  <c r="BG47" i="23"/>
  <c r="BK47" i="23" s="1"/>
  <c r="BL47" i="23" s="1"/>
  <c r="BG29" i="23"/>
  <c r="BK29" i="23" s="1"/>
  <c r="BL29" i="23" s="1"/>
  <c r="BG52" i="23"/>
  <c r="BK52" i="23" s="1"/>
  <c r="BL52" i="23" s="1"/>
  <c r="BG32" i="23"/>
  <c r="BK32" i="23" s="1"/>
  <c r="BL32" i="23" s="1"/>
  <c r="Z55" i="23"/>
  <c r="AD55" i="23" s="1"/>
  <c r="D56" i="33" s="1"/>
  <c r="BG33" i="23"/>
  <c r="BK33" i="23" s="1"/>
  <c r="BL33" i="23" s="1"/>
  <c r="BG79" i="23"/>
  <c r="BK79" i="23" s="1"/>
  <c r="BL79" i="23" s="1"/>
  <c r="BG35" i="23"/>
  <c r="BK35" i="23" s="1"/>
  <c r="BL35" i="23" s="1"/>
  <c r="AX100" i="35"/>
  <c r="AW100" i="35"/>
  <c r="BG100" i="23"/>
  <c r="BK100" i="23" s="1"/>
  <c r="BL100" i="23" s="1"/>
  <c r="Z34" i="23"/>
  <c r="AD34" i="23" s="1"/>
  <c r="D35" i="33" s="1"/>
  <c r="Z60" i="23"/>
  <c r="AD60" i="23" s="1"/>
  <c r="D61" i="33" s="1"/>
  <c r="Z81" i="23"/>
  <c r="AD81" i="23" s="1"/>
  <c r="D82" i="33" s="1"/>
  <c r="Z26" i="23"/>
  <c r="AD26" i="23" s="1"/>
  <c r="D27" i="33" s="1"/>
  <c r="Z32" i="23"/>
  <c r="AD32" i="23" s="1"/>
  <c r="D33" i="33" s="1"/>
  <c r="AY107" i="35"/>
  <c r="BG30" i="23"/>
  <c r="BK30" i="23" s="1"/>
  <c r="BL30" i="23" s="1"/>
  <c r="Z82" i="23"/>
  <c r="AD82" i="23" s="1"/>
  <c r="D83" i="33" s="1"/>
  <c r="BG38" i="23"/>
  <c r="BK38" i="23" s="1"/>
  <c r="BL38" i="23" s="1"/>
  <c r="Z71" i="23"/>
  <c r="AD71" i="23" s="1"/>
  <c r="D72" i="33" s="1"/>
  <c r="Z36" i="23"/>
  <c r="AD36" i="23" s="1"/>
  <c r="D37" i="33" s="1"/>
  <c r="Z31" i="23"/>
  <c r="AD31" i="23" s="1"/>
  <c r="D32" i="33" s="1"/>
  <c r="Z73" i="23"/>
  <c r="AD73" i="23" s="1"/>
  <c r="D74" i="33" s="1"/>
  <c r="BG73" i="23"/>
  <c r="BK73" i="23" s="1"/>
  <c r="BL73" i="23" s="1"/>
  <c r="Z27" i="23"/>
  <c r="AD27" i="23" s="1"/>
  <c r="D28" i="33" s="1"/>
  <c r="BG81" i="23"/>
  <c r="BK81" i="23" s="1"/>
  <c r="BL81" i="23" s="1"/>
  <c r="Z87" i="23"/>
  <c r="AD87" i="23" s="1"/>
  <c r="D88" i="33" s="1"/>
  <c r="Z22" i="23"/>
  <c r="AD22" i="23" s="1"/>
  <c r="D23" i="33" s="1"/>
  <c r="BG98" i="23"/>
  <c r="BK98" i="23" s="1"/>
  <c r="BL98" i="23" s="1"/>
  <c r="Z41" i="23"/>
  <c r="AD41" i="23" s="1"/>
  <c r="D42" i="33" s="1"/>
  <c r="Z20" i="23"/>
  <c r="AD20" i="23" s="1"/>
  <c r="D21" i="33" s="1"/>
  <c r="BG85" i="23"/>
  <c r="BK85" i="23" s="1"/>
  <c r="BL85" i="23" s="1"/>
  <c r="Z66" i="23"/>
  <c r="AD66" i="23" s="1"/>
  <c r="D67" i="33" s="1"/>
  <c r="Z78" i="23"/>
  <c r="AD78" i="23" s="1"/>
  <c r="D79" i="33" s="1"/>
  <c r="BG40" i="23"/>
  <c r="BK40" i="23" s="1"/>
  <c r="BL40" i="23" s="1"/>
  <c r="BG56" i="23"/>
  <c r="BK56" i="23" s="1"/>
  <c r="BL56" i="23" s="1"/>
  <c r="AT106" i="35"/>
  <c r="AU106" i="35"/>
  <c r="Z45" i="23"/>
  <c r="AD45" i="23" s="1"/>
  <c r="D46" i="33" s="1"/>
  <c r="Z72" i="23"/>
  <c r="AD72" i="23" s="1"/>
  <c r="D73" i="33" s="1"/>
  <c r="Z29" i="23"/>
  <c r="AD29" i="23" s="1"/>
  <c r="D30" i="33" s="1"/>
  <c r="AT105" i="35"/>
  <c r="AU105" i="35"/>
  <c r="Z54" i="23"/>
  <c r="AD54" i="23" s="1"/>
  <c r="D55" i="33" s="1"/>
  <c r="Z69" i="23"/>
  <c r="AD69" i="23" s="1"/>
  <c r="D70" i="33" s="1"/>
  <c r="AW101" i="35" l="1"/>
  <c r="AY101" i="35" s="1"/>
  <c r="AY105" i="35"/>
  <c r="AT100" i="35"/>
  <c r="AU100" i="35"/>
  <c r="AY100" i="35"/>
  <c r="AV102" i="35"/>
  <c r="AU101" i="35"/>
  <c r="AT101" i="35"/>
  <c r="AV106" i="35"/>
  <c r="AV108" i="35"/>
  <c r="AY102" i="35"/>
  <c r="AV105" i="35"/>
  <c r="AV101" i="35" l="1"/>
  <c r="AV100" i="35"/>
  <c r="V92" i="35" l="1"/>
  <c r="V97" i="35"/>
  <c r="V82" i="35"/>
  <c r="M78" i="35"/>
  <c r="M84" i="35"/>
  <c r="J88" i="35"/>
  <c r="M82" i="35"/>
  <c r="M88" i="35"/>
  <c r="M81" i="35"/>
  <c r="M86" i="35"/>
  <c r="M83" i="35"/>
  <c r="J89" i="35"/>
  <c r="J85" i="35"/>
  <c r="J94" i="35"/>
  <c r="J82" i="35"/>
  <c r="M95" i="35"/>
  <c r="M96" i="35"/>
  <c r="M89" i="35"/>
  <c r="M93" i="35"/>
  <c r="J83" i="35"/>
  <c r="J92" i="35"/>
  <c r="J96" i="35"/>
  <c r="M80" i="35"/>
  <c r="M79" i="35"/>
  <c r="AI79" i="35" s="1"/>
  <c r="M90" i="35"/>
  <c r="M91" i="35"/>
  <c r="J77" i="35"/>
  <c r="J93" i="35"/>
  <c r="J97" i="35"/>
  <c r="J84" i="35"/>
  <c r="J87" i="35"/>
  <c r="J78" i="35"/>
  <c r="M94" i="35"/>
  <c r="J91" i="35"/>
  <c r="J95" i="35"/>
  <c r="M77" i="35"/>
  <c r="J86" i="35"/>
  <c r="AF86" i="35" s="1"/>
  <c r="J81" i="35"/>
  <c r="J80" i="35"/>
  <c r="M85" i="35"/>
  <c r="AI85" i="35" s="1"/>
  <c r="M87" i="35"/>
  <c r="M92" i="35"/>
  <c r="M97" i="35"/>
  <c r="J79" i="35"/>
  <c r="J90" i="35"/>
  <c r="AI95" i="35" l="1"/>
  <c r="BC95" i="35" s="1"/>
  <c r="AF94" i="35"/>
  <c r="AZ94" i="35" s="1"/>
  <c r="AI87" i="35"/>
  <c r="BC87" i="35" s="1"/>
  <c r="AI82" i="35"/>
  <c r="AI91" i="35"/>
  <c r="AF79" i="35"/>
  <c r="AZ79" i="35" s="1"/>
  <c r="AF93" i="35"/>
  <c r="BA93" i="35" s="1"/>
  <c r="AF83" i="35"/>
  <c r="BA83" i="35" s="1"/>
  <c r="AF89" i="35"/>
  <c r="AZ89" i="35" s="1"/>
  <c r="AI93" i="35"/>
  <c r="BC93" i="35" s="1"/>
  <c r="AI80" i="35"/>
  <c r="BC80" i="35" s="1"/>
  <c r="AF81" i="35"/>
  <c r="BA81" i="35" s="1"/>
  <c r="AF90" i="35"/>
  <c r="AZ90" i="35" s="1"/>
  <c r="AI89" i="35"/>
  <c r="BC89" i="35" s="1"/>
  <c r="AI92" i="35"/>
  <c r="AF91" i="35"/>
  <c r="AF84" i="35"/>
  <c r="AI86" i="35"/>
  <c r="AI88" i="35"/>
  <c r="AF80" i="35"/>
  <c r="AF92" i="35"/>
  <c r="BA94" i="35"/>
  <c r="AI90" i="35"/>
  <c r="J98" i="35"/>
  <c r="AF99" i="35" s="1"/>
  <c r="BC82" i="35"/>
  <c r="BD82" i="35"/>
  <c r="AI84" i="35"/>
  <c r="M98" i="35"/>
  <c r="AI99" i="35" s="1"/>
  <c r="BD95" i="35"/>
  <c r="BA79" i="35"/>
  <c r="BD87" i="35"/>
  <c r="BA86" i="35"/>
  <c r="AZ86" i="35"/>
  <c r="AF95" i="35"/>
  <c r="AI94" i="35"/>
  <c r="AF87" i="35"/>
  <c r="AF85" i="35"/>
  <c r="AI81" i="35"/>
  <c r="BD91" i="35"/>
  <c r="BC91" i="35"/>
  <c r="AI97" i="35"/>
  <c r="AI96" i="35"/>
  <c r="AF82" i="35"/>
  <c r="AI83" i="35"/>
  <c r="BD79" i="35"/>
  <c r="BC79" i="35"/>
  <c r="AF88" i="35"/>
  <c r="AI78" i="35"/>
  <c r="BC85" i="35"/>
  <c r="BD85" i="35"/>
  <c r="AF78" i="35"/>
  <c r="AF97" i="35"/>
  <c r="AF96" i="35"/>
  <c r="V86" i="35"/>
  <c r="V79" i="35"/>
  <c r="V78" i="35"/>
  <c r="V84" i="35"/>
  <c r="V89" i="35"/>
  <c r="V90" i="35"/>
  <c r="V88" i="35"/>
  <c r="V80" i="35"/>
  <c r="V85" i="35"/>
  <c r="V77" i="35"/>
  <c r="V87" i="35"/>
  <c r="V95" i="35"/>
  <c r="V94" i="35"/>
  <c r="V83" i="35"/>
  <c r="AR83" i="35" s="1"/>
  <c r="BE85" i="35" l="1"/>
  <c r="AZ83" i="35"/>
  <c r="BD89" i="35"/>
  <c r="AZ93" i="35"/>
  <c r="BB93" i="35" s="1"/>
  <c r="AR90" i="35"/>
  <c r="BM90" i="35" s="1"/>
  <c r="AF98" i="35"/>
  <c r="BA98" i="35" s="1"/>
  <c r="BA89" i="35"/>
  <c r="BB89" i="35" s="1"/>
  <c r="BB79" i="35"/>
  <c r="BE87" i="35"/>
  <c r="BD80" i="35"/>
  <c r="BE80" i="35" s="1"/>
  <c r="AR85" i="35"/>
  <c r="AR80" i="35"/>
  <c r="BL80" i="35" s="1"/>
  <c r="AZ81" i="35"/>
  <c r="BB81" i="35" s="1"/>
  <c r="BD93" i="35"/>
  <c r="BE93" i="35" s="1"/>
  <c r="BA90" i="35"/>
  <c r="BB90" i="35" s="1"/>
  <c r="AR87" i="35"/>
  <c r="BM87" i="35" s="1"/>
  <c r="BE79" i="35"/>
  <c r="BE91" i="35"/>
  <c r="BE95" i="35"/>
  <c r="V98" i="35"/>
  <c r="AR89" i="35"/>
  <c r="BD97" i="35"/>
  <c r="BC97" i="35"/>
  <c r="BE97" i="35" s="1"/>
  <c r="BC81" i="35"/>
  <c r="BD81" i="35"/>
  <c r="AR95" i="35"/>
  <c r="V93" i="35"/>
  <c r="AR93" i="35" s="1"/>
  <c r="AR78" i="35"/>
  <c r="AR79" i="35"/>
  <c r="BC78" i="35"/>
  <c r="BD78" i="35"/>
  <c r="BA85" i="35"/>
  <c r="AZ85" i="35"/>
  <c r="BD84" i="35"/>
  <c r="BC84" i="35"/>
  <c r="AZ88" i="35"/>
  <c r="BA88" i="35"/>
  <c r="BB83" i="35"/>
  <c r="AZ98" i="35"/>
  <c r="AZ84" i="35"/>
  <c r="BA84" i="35"/>
  <c r="AR84" i="35"/>
  <c r="V81" i="35"/>
  <c r="AZ87" i="35"/>
  <c r="BA87" i="35"/>
  <c r="BE82" i="35"/>
  <c r="AZ92" i="35"/>
  <c r="BA92" i="35"/>
  <c r="AZ91" i="35"/>
  <c r="BA91" i="35"/>
  <c r="AR88" i="35"/>
  <c r="AR86" i="35"/>
  <c r="AZ96" i="35"/>
  <c r="BA96" i="35"/>
  <c r="BD94" i="35"/>
  <c r="BC94" i="35"/>
  <c r="AZ99" i="35"/>
  <c r="BA99" i="35"/>
  <c r="BC88" i="35"/>
  <c r="BD88" i="35"/>
  <c r="BM83" i="35"/>
  <c r="BL83" i="35"/>
  <c r="V91" i="35"/>
  <c r="BA97" i="35"/>
  <c r="AZ97" i="35"/>
  <c r="BD83" i="35"/>
  <c r="BC83" i="35"/>
  <c r="BA95" i="35"/>
  <c r="AZ95" i="35"/>
  <c r="AZ80" i="35"/>
  <c r="BA80" i="35"/>
  <c r="BC86" i="35"/>
  <c r="BD86" i="35"/>
  <c r="BC92" i="35"/>
  <c r="BD92" i="35"/>
  <c r="BL85" i="35"/>
  <c r="BM85" i="35"/>
  <c r="BA78" i="35"/>
  <c r="AZ78" i="35"/>
  <c r="BA82" i="35"/>
  <c r="AZ82" i="35"/>
  <c r="BD99" i="35"/>
  <c r="BC99" i="35"/>
  <c r="BC90" i="35"/>
  <c r="BD90" i="35"/>
  <c r="V96" i="35"/>
  <c r="BD96" i="35"/>
  <c r="BC96" i="35"/>
  <c r="AI98" i="35"/>
  <c r="BB86" i="35"/>
  <c r="BB94" i="35"/>
  <c r="BE89" i="35"/>
  <c r="S91" i="35"/>
  <c r="S96" i="35"/>
  <c r="S79" i="35"/>
  <c r="S95" i="35"/>
  <c r="S88" i="35"/>
  <c r="S90" i="35"/>
  <c r="S92" i="35"/>
  <c r="S83" i="35"/>
  <c r="S89" i="35"/>
  <c r="S94" i="35"/>
  <c r="S97" i="35"/>
  <c r="S84" i="35"/>
  <c r="S81" i="35"/>
  <c r="S93" i="35"/>
  <c r="S80" i="35"/>
  <c r="S78" i="35"/>
  <c r="S82" i="35"/>
  <c r="S85" i="35"/>
  <c r="S87" i="35"/>
  <c r="S86" i="35"/>
  <c r="S77" i="35"/>
  <c r="BL87" i="35" l="1"/>
  <c r="BE99" i="35"/>
  <c r="BM80" i="35"/>
  <c r="BN80" i="35" s="1"/>
  <c r="BL90" i="35"/>
  <c r="BN90" i="35" s="1"/>
  <c r="BN85" i="35"/>
  <c r="BE83" i="35"/>
  <c r="AO79" i="35"/>
  <c r="BI79" i="35" s="1"/>
  <c r="AO85" i="35"/>
  <c r="BJ85" i="35" s="1"/>
  <c r="AO92" i="35"/>
  <c r="AO90" i="35"/>
  <c r="AO86" i="35"/>
  <c r="BJ86" i="35" s="1"/>
  <c r="AO84" i="35"/>
  <c r="BJ84" i="35" s="1"/>
  <c r="BE94" i="35"/>
  <c r="AO81" i="35"/>
  <c r="BI81" i="35" s="1"/>
  <c r="BB84" i="35"/>
  <c r="BB96" i="35"/>
  <c r="BB92" i="35"/>
  <c r="AR94" i="35"/>
  <c r="BM94" i="35" s="1"/>
  <c r="AO91" i="35"/>
  <c r="BJ91" i="35" s="1"/>
  <c r="BE96" i="35"/>
  <c r="BB87" i="35"/>
  <c r="AO94" i="35"/>
  <c r="BJ94" i="35" s="1"/>
  <c r="BE86" i="35"/>
  <c r="AO87" i="35"/>
  <c r="AO82" i="35"/>
  <c r="S98" i="35"/>
  <c r="AO99" i="35" s="1"/>
  <c r="BB97" i="35"/>
  <c r="BB99" i="35"/>
  <c r="BN87" i="35"/>
  <c r="AR81" i="35"/>
  <c r="AR82" i="35"/>
  <c r="BB98" i="35"/>
  <c r="BE81" i="35"/>
  <c r="AO97" i="35"/>
  <c r="AO96" i="35"/>
  <c r="BE90" i="35"/>
  <c r="AR91" i="35"/>
  <c r="AR92" i="35"/>
  <c r="BE78" i="35"/>
  <c r="AO93" i="35"/>
  <c r="AO95" i="35"/>
  <c r="BB80" i="35"/>
  <c r="BB91" i="35"/>
  <c r="BL84" i="35"/>
  <c r="BM84" i="35"/>
  <c r="BL79" i="35"/>
  <c r="BM79" i="35"/>
  <c r="AO78" i="35"/>
  <c r="AO83" i="35"/>
  <c r="BI90" i="35"/>
  <c r="BJ90" i="35"/>
  <c r="BD98" i="35"/>
  <c r="BC98" i="35"/>
  <c r="BE98" i="35" s="1"/>
  <c r="BB95" i="35"/>
  <c r="BN83" i="35"/>
  <c r="BB88" i="35"/>
  <c r="BM78" i="35"/>
  <c r="BL78" i="35"/>
  <c r="BL89" i="35"/>
  <c r="BM89" i="35"/>
  <c r="AO89" i="35"/>
  <c r="BB82" i="35"/>
  <c r="BE84" i="35"/>
  <c r="BL93" i="35"/>
  <c r="BM93" i="35"/>
  <c r="BL86" i="35"/>
  <c r="BM86" i="35"/>
  <c r="AO80" i="35"/>
  <c r="AO88" i="35"/>
  <c r="AR97" i="35"/>
  <c r="AR96" i="35"/>
  <c r="BB78" i="35"/>
  <c r="BE92" i="35"/>
  <c r="BE88" i="35"/>
  <c r="BL88" i="35"/>
  <c r="BM88" i="35"/>
  <c r="BB85" i="35"/>
  <c r="BL95" i="35"/>
  <c r="BM95" i="35"/>
  <c r="AR99" i="35"/>
  <c r="AR98" i="35"/>
  <c r="BJ92" i="35"/>
  <c r="BI92" i="35"/>
  <c r="S11" i="35"/>
  <c r="V47" i="35"/>
  <c r="V67" i="35"/>
  <c r="V74" i="35"/>
  <c r="V53" i="35"/>
  <c r="V14" i="35"/>
  <c r="V44" i="35"/>
  <c r="V27" i="35"/>
  <c r="V52" i="35"/>
  <c r="V33" i="35"/>
  <c r="V12" i="35"/>
  <c r="V22" i="35"/>
  <c r="V38" i="35"/>
  <c r="V63" i="35"/>
  <c r="V30" i="35"/>
  <c r="V20" i="35"/>
  <c r="V28" i="35"/>
  <c r="V40" i="35"/>
  <c r="V15" i="35"/>
  <c r="V62" i="35"/>
  <c r="V73" i="35"/>
  <c r="V65" i="35"/>
  <c r="V39" i="35"/>
  <c r="V16" i="35"/>
  <c r="V61" i="35"/>
  <c r="S54" i="35"/>
  <c r="V68" i="35"/>
  <c r="AR68" i="35" s="1"/>
  <c r="V70" i="35"/>
  <c r="V75" i="35"/>
  <c r="V19" i="35"/>
  <c r="V31" i="35"/>
  <c r="V59" i="35"/>
  <c r="V50" i="35"/>
  <c r="V5" i="35"/>
  <c r="V45" i="35"/>
  <c r="V71" i="35"/>
  <c r="V25" i="35"/>
  <c r="V48" i="35"/>
  <c r="V18" i="35"/>
  <c r="V29" i="35"/>
  <c r="V13" i="35"/>
  <c r="V55" i="35"/>
  <c r="V17" i="35"/>
  <c r="V4" i="35"/>
  <c r="V11" i="35"/>
  <c r="V8" i="35"/>
  <c r="V35" i="35"/>
  <c r="V23" i="35"/>
  <c r="V10" i="35"/>
  <c r="V60" i="35"/>
  <c r="V36" i="35"/>
  <c r="V41" i="35"/>
  <c r="V69" i="35"/>
  <c r="S50" i="35"/>
  <c r="V9" i="35"/>
  <c r="AR9" i="35" s="1"/>
  <c r="M20" i="35"/>
  <c r="P6" i="35"/>
  <c r="BI85" i="35" l="1"/>
  <c r="BJ79" i="35"/>
  <c r="BK79" i="35" s="1"/>
  <c r="AR75" i="35"/>
  <c r="BL75" i="35" s="1"/>
  <c r="AR60" i="35"/>
  <c r="BL94" i="35"/>
  <c r="BN94" i="35" s="1"/>
  <c r="AR48" i="35"/>
  <c r="BM48" i="35" s="1"/>
  <c r="BI91" i="35"/>
  <c r="BK91" i="35" s="1"/>
  <c r="AR13" i="35"/>
  <c r="BM13" i="35" s="1"/>
  <c r="AR69" i="35"/>
  <c r="AR31" i="35"/>
  <c r="AR41" i="35"/>
  <c r="BM41" i="35" s="1"/>
  <c r="AR17" i="35"/>
  <c r="BL17" i="35" s="1"/>
  <c r="BI86" i="35"/>
  <c r="BK86" i="35" s="1"/>
  <c r="BI84" i="35"/>
  <c r="BK84" i="35" s="1"/>
  <c r="BJ81" i="35"/>
  <c r="BK81" i="35" s="1"/>
  <c r="AR23" i="35"/>
  <c r="BM23" i="35" s="1"/>
  <c r="BI94" i="35"/>
  <c r="BK94" i="35" s="1"/>
  <c r="AR62" i="35"/>
  <c r="BL62" i="35" s="1"/>
  <c r="AR12" i="35"/>
  <c r="BM12" i="35" s="1"/>
  <c r="BN95" i="35"/>
  <c r="AR45" i="35"/>
  <c r="BM45" i="35" s="1"/>
  <c r="AR40" i="35"/>
  <c r="BM40" i="35" s="1"/>
  <c r="AR29" i="35"/>
  <c r="BM29" i="35" s="1"/>
  <c r="BN88" i="35"/>
  <c r="BK85" i="35"/>
  <c r="AO98" i="35"/>
  <c r="BJ98" i="35" s="1"/>
  <c r="BM9" i="35"/>
  <c r="BL9" i="35"/>
  <c r="AR36" i="35"/>
  <c r="BL68" i="35"/>
  <c r="BM68" i="35"/>
  <c r="V76" i="35"/>
  <c r="BK92" i="35"/>
  <c r="BN86" i="35"/>
  <c r="BI97" i="35"/>
  <c r="BJ97" i="35"/>
  <c r="BJ99" i="35"/>
  <c r="BI99" i="35"/>
  <c r="AR10" i="35"/>
  <c r="AR14" i="35"/>
  <c r="BJ89" i="35"/>
  <c r="BI89" i="35"/>
  <c r="BJ93" i="35"/>
  <c r="BI93" i="35"/>
  <c r="AR39" i="35"/>
  <c r="AR53" i="35"/>
  <c r="BL98" i="35"/>
  <c r="BM98" i="35"/>
  <c r="BN79" i="35"/>
  <c r="BM60" i="35"/>
  <c r="BL60" i="35"/>
  <c r="AR11" i="35"/>
  <c r="AR71" i="35"/>
  <c r="AR20" i="35"/>
  <c r="AR74" i="35"/>
  <c r="BL99" i="35"/>
  <c r="BM99" i="35"/>
  <c r="BN89" i="35"/>
  <c r="BM82" i="35"/>
  <c r="BL82" i="35"/>
  <c r="BL31" i="35"/>
  <c r="BM31" i="35"/>
  <c r="AR61" i="35"/>
  <c r="BL96" i="35"/>
  <c r="BM96" i="35"/>
  <c r="BN93" i="35"/>
  <c r="BN78" i="35"/>
  <c r="BK90" i="35"/>
  <c r="BN84" i="35"/>
  <c r="BM92" i="35"/>
  <c r="BL92" i="35"/>
  <c r="BM81" i="35"/>
  <c r="BL81" i="35"/>
  <c r="BN81" i="35" s="1"/>
  <c r="AR18" i="35"/>
  <c r="AR5" i="35"/>
  <c r="AR19" i="35"/>
  <c r="AR16" i="35"/>
  <c r="AR30" i="35"/>
  <c r="BL97" i="35"/>
  <c r="BM97" i="35"/>
  <c r="BJ83" i="35"/>
  <c r="BI83" i="35"/>
  <c r="BM91" i="35"/>
  <c r="BL91" i="35"/>
  <c r="BL41" i="35"/>
  <c r="BL13" i="35"/>
  <c r="BM75" i="35"/>
  <c r="AR70" i="35"/>
  <c r="AR15" i="35"/>
  <c r="AR28" i="35"/>
  <c r="AR63" i="35"/>
  <c r="BI88" i="35"/>
  <c r="BJ88" i="35"/>
  <c r="BJ78" i="35"/>
  <c r="BI78" i="35"/>
  <c r="BJ82" i="35"/>
  <c r="BI82" i="35"/>
  <c r="BM69" i="35"/>
  <c r="BL69" i="35"/>
  <c r="BJ80" i="35"/>
  <c r="BI80" i="35"/>
  <c r="BI95" i="35"/>
  <c r="BJ95" i="35"/>
  <c r="BI96" i="35"/>
  <c r="BJ96" i="35"/>
  <c r="BI87" i="35"/>
  <c r="BJ87" i="35"/>
  <c r="G65" i="35"/>
  <c r="G81" i="35"/>
  <c r="G4" i="35"/>
  <c r="M5" i="35"/>
  <c r="S67" i="35"/>
  <c r="P14" i="35"/>
  <c r="M17" i="35"/>
  <c r="S17" i="35"/>
  <c r="S26" i="35"/>
  <c r="P19" i="35"/>
  <c r="P10" i="35"/>
  <c r="S30" i="35"/>
  <c r="M8" i="35"/>
  <c r="P13" i="35"/>
  <c r="S48" i="35"/>
  <c r="S59" i="35"/>
  <c r="S22" i="35"/>
  <c r="S8" i="35"/>
  <c r="P11" i="35"/>
  <c r="P8" i="35"/>
  <c r="S24" i="35"/>
  <c r="P15" i="35"/>
  <c r="S62" i="35"/>
  <c r="S36" i="35"/>
  <c r="S46" i="35"/>
  <c r="S16" i="35"/>
  <c r="P16" i="35"/>
  <c r="M27" i="35"/>
  <c r="S31" i="35"/>
  <c r="AO31" i="35" s="1"/>
  <c r="S38" i="35"/>
  <c r="V34" i="35"/>
  <c r="AR34" i="35" s="1"/>
  <c r="V7" i="35"/>
  <c r="V37" i="35"/>
  <c r="AR37" i="35" s="1"/>
  <c r="V24" i="35"/>
  <c r="AR24" i="35" s="1"/>
  <c r="V72" i="35"/>
  <c r="AR72" i="35" s="1"/>
  <c r="V26" i="35"/>
  <c r="AR26" i="35" s="1"/>
  <c r="V64" i="35"/>
  <c r="AR64" i="35" s="1"/>
  <c r="V43" i="35"/>
  <c r="AR44" i="35" s="1"/>
  <c r="V32" i="35"/>
  <c r="AR32" i="35" s="1"/>
  <c r="V21" i="35"/>
  <c r="AR21" i="35" s="1"/>
  <c r="V49" i="35"/>
  <c r="AR49" i="35" s="1"/>
  <c r="V54" i="35"/>
  <c r="AR54" i="35" s="1"/>
  <c r="S73" i="35"/>
  <c r="V58" i="35"/>
  <c r="V51" i="35"/>
  <c r="AR51" i="35" s="1"/>
  <c r="V57" i="35"/>
  <c r="V46" i="35"/>
  <c r="AR46" i="35" s="1"/>
  <c r="P12" i="35"/>
  <c r="S6" i="35"/>
  <c r="S34" i="35"/>
  <c r="S68" i="35"/>
  <c r="S37" i="35"/>
  <c r="AO37" i="35" s="1"/>
  <c r="S18" i="35"/>
  <c r="AO18" i="35" s="1"/>
  <c r="S65" i="35"/>
  <c r="S45" i="35"/>
  <c r="S32" i="35"/>
  <c r="S5" i="35"/>
  <c r="S4" i="35"/>
  <c r="S27" i="35"/>
  <c r="S19" i="35"/>
  <c r="S21" i="35"/>
  <c r="S64" i="35"/>
  <c r="P9" i="35"/>
  <c r="S33" i="35"/>
  <c r="AO33" i="35" s="1"/>
  <c r="S20" i="35"/>
  <c r="S40" i="35"/>
  <c r="P4" i="35"/>
  <c r="S72" i="35"/>
  <c r="S29" i="35"/>
  <c r="S43" i="35"/>
  <c r="S42" i="35"/>
  <c r="S66" i="35"/>
  <c r="S14" i="35"/>
  <c r="S41" i="35"/>
  <c r="AO41" i="35" s="1"/>
  <c r="S52" i="35"/>
  <c r="S47" i="35"/>
  <c r="S35" i="35"/>
  <c r="S60" i="35"/>
  <c r="AO60" i="35" s="1"/>
  <c r="S56" i="35"/>
  <c r="S69" i="35"/>
  <c r="S44" i="35"/>
  <c r="S63" i="35"/>
  <c r="S15" i="35"/>
  <c r="S58" i="35"/>
  <c r="S10" i="35"/>
  <c r="S74" i="35"/>
  <c r="S57" i="35"/>
  <c r="AO57" i="35" s="1"/>
  <c r="S75" i="35"/>
  <c r="S13" i="35"/>
  <c r="S7" i="35"/>
  <c r="S23" i="35"/>
  <c r="S70" i="35"/>
  <c r="S61" i="35"/>
  <c r="S39" i="35"/>
  <c r="AO39" i="35" s="1"/>
  <c r="S71" i="35"/>
  <c r="S28" i="35"/>
  <c r="S25" i="35"/>
  <c r="S9" i="35"/>
  <c r="AO9" i="35" s="1"/>
  <c r="P18" i="35"/>
  <c r="P17" i="35"/>
  <c r="M36" i="35"/>
  <c r="M23" i="35"/>
  <c r="J16" i="35"/>
  <c r="J25" i="35"/>
  <c r="J32" i="35"/>
  <c r="J20" i="35"/>
  <c r="J17" i="35"/>
  <c r="M35" i="35"/>
  <c r="G16" i="35"/>
  <c r="J29" i="35"/>
  <c r="J22" i="35"/>
  <c r="M38" i="35"/>
  <c r="M33" i="35"/>
  <c r="G5" i="35"/>
  <c r="J28" i="35"/>
  <c r="J12" i="35"/>
  <c r="M31" i="35"/>
  <c r="J33" i="35"/>
  <c r="J11" i="35"/>
  <c r="J23" i="35"/>
  <c r="M11" i="35"/>
  <c r="M26" i="35"/>
  <c r="J6" i="35"/>
  <c r="J10" i="35"/>
  <c r="M29" i="35"/>
  <c r="J24" i="35"/>
  <c r="M15" i="35"/>
  <c r="J13" i="35"/>
  <c r="M12" i="35"/>
  <c r="AI12" i="35" s="1"/>
  <c r="M6" i="35"/>
  <c r="J15" i="35"/>
  <c r="M34" i="35"/>
  <c r="M25" i="35"/>
  <c r="M10" i="35"/>
  <c r="J7" i="35"/>
  <c r="J34" i="35"/>
  <c r="J31" i="35"/>
  <c r="M37" i="35"/>
  <c r="J26" i="35"/>
  <c r="AF26" i="35" s="1"/>
  <c r="J37" i="35"/>
  <c r="M14" i="35"/>
  <c r="M9" i="35"/>
  <c r="J5" i="35"/>
  <c r="M32" i="35"/>
  <c r="G12" i="35"/>
  <c r="M13" i="35"/>
  <c r="J30" i="35"/>
  <c r="G6" i="35"/>
  <c r="J18" i="35"/>
  <c r="J8" i="35"/>
  <c r="G31" i="35"/>
  <c r="G27" i="35"/>
  <c r="J14" i="35"/>
  <c r="AF14" i="35" s="1"/>
  <c r="M22" i="35"/>
  <c r="G9" i="35"/>
  <c r="G24" i="35"/>
  <c r="G7" i="35"/>
  <c r="AC7" i="35" s="1"/>
  <c r="J35" i="35"/>
  <c r="M18" i="35"/>
  <c r="AI18" i="35" s="1"/>
  <c r="G62" i="35"/>
  <c r="G18" i="35"/>
  <c r="G58" i="35"/>
  <c r="G22" i="35"/>
  <c r="G29" i="35"/>
  <c r="G15" i="35"/>
  <c r="G30" i="35"/>
  <c r="M7" i="35"/>
  <c r="G28" i="35"/>
  <c r="AC28" i="35" s="1"/>
  <c r="G17" i="35"/>
  <c r="G26" i="35"/>
  <c r="M16" i="35"/>
  <c r="M28" i="35"/>
  <c r="AI28" i="35" s="1"/>
  <c r="J21" i="35"/>
  <c r="G61" i="35"/>
  <c r="M30" i="35"/>
  <c r="G13" i="35"/>
  <c r="G60" i="35"/>
  <c r="J9" i="35"/>
  <c r="J19" i="35"/>
  <c r="G14" i="35"/>
  <c r="AC14" i="35" s="1"/>
  <c r="G11" i="35"/>
  <c r="G23" i="35"/>
  <c r="G21" i="35"/>
  <c r="G10" i="35"/>
  <c r="J27" i="35"/>
  <c r="G25" i="35"/>
  <c r="M24" i="35"/>
  <c r="M4" i="35"/>
  <c r="AI5" i="35" s="1"/>
  <c r="J4" i="35"/>
  <c r="BL23" i="35" l="1"/>
  <c r="AC11" i="35"/>
  <c r="AO23" i="35"/>
  <c r="BL45" i="35"/>
  <c r="BN45" i="35" s="1"/>
  <c r="BL48" i="35"/>
  <c r="BN48" i="35" s="1"/>
  <c r="BN13" i="35"/>
  <c r="AO47" i="35"/>
  <c r="AO15" i="35"/>
  <c r="BI15" i="35" s="1"/>
  <c r="AO27" i="35"/>
  <c r="AO7" i="35"/>
  <c r="BK99" i="35"/>
  <c r="BM17" i="35"/>
  <c r="BN17" i="35" s="1"/>
  <c r="BK87" i="35"/>
  <c r="AF21" i="35"/>
  <c r="BA21" i="35" s="1"/>
  <c r="AC6" i="35"/>
  <c r="AW6" i="35" s="1"/>
  <c r="BN23" i="35"/>
  <c r="AI24" i="35"/>
  <c r="BC24" i="35" s="1"/>
  <c r="AF6" i="35"/>
  <c r="AL10" i="35"/>
  <c r="BF10" i="35" s="1"/>
  <c r="BL40" i="35"/>
  <c r="BN40" i="35" s="1"/>
  <c r="AF5" i="35"/>
  <c r="BA5" i="35" s="1"/>
  <c r="AO63" i="35"/>
  <c r="BI63" i="35" s="1"/>
  <c r="AO43" i="35"/>
  <c r="BJ43" i="35" s="1"/>
  <c r="BK95" i="35"/>
  <c r="AC17" i="35"/>
  <c r="AX17" i="35" s="1"/>
  <c r="AO25" i="35"/>
  <c r="AO20" i="35"/>
  <c r="BJ20" i="35" s="1"/>
  <c r="BN31" i="35"/>
  <c r="BN98" i="35"/>
  <c r="BL12" i="35"/>
  <c r="BN12" i="35" s="1"/>
  <c r="AO19" i="35"/>
  <c r="BI19" i="35" s="1"/>
  <c r="BN68" i="35"/>
  <c r="AO32" i="35"/>
  <c r="BI32" i="35" s="1"/>
  <c r="AI6" i="35"/>
  <c r="AI30" i="35"/>
  <c r="BC30" i="35" s="1"/>
  <c r="AI7" i="35"/>
  <c r="BD7" i="35" s="1"/>
  <c r="AI15" i="35"/>
  <c r="BC15" i="35" s="1"/>
  <c r="AF11" i="35"/>
  <c r="BA11" i="35" s="1"/>
  <c r="AO71" i="35"/>
  <c r="BJ71" i="35" s="1"/>
  <c r="AL9" i="35"/>
  <c r="BG9" i="35" s="1"/>
  <c r="BM62" i="35"/>
  <c r="BN62" i="35" s="1"/>
  <c r="BI98" i="35"/>
  <c r="BK98" i="35" s="1"/>
  <c r="AC25" i="35"/>
  <c r="AX25" i="35" s="1"/>
  <c r="AC30" i="35"/>
  <c r="AX30" i="35" s="1"/>
  <c r="AI9" i="35"/>
  <c r="BD9" i="35" s="1"/>
  <c r="AI23" i="35"/>
  <c r="BD23" i="35" s="1"/>
  <c r="AO74" i="35"/>
  <c r="BJ74" i="35" s="1"/>
  <c r="AO38" i="35"/>
  <c r="BJ38" i="35" s="1"/>
  <c r="BN82" i="35"/>
  <c r="BN9" i="35"/>
  <c r="AL16" i="35"/>
  <c r="BG16" i="35" s="1"/>
  <c r="AF9" i="35"/>
  <c r="AZ9" i="35" s="1"/>
  <c r="BN97" i="35"/>
  <c r="AF27" i="35"/>
  <c r="AZ27" i="35" s="1"/>
  <c r="AF31" i="35"/>
  <c r="AZ31" i="35" s="1"/>
  <c r="AI11" i="35"/>
  <c r="BC11" i="35" s="1"/>
  <c r="AI33" i="35"/>
  <c r="BD33" i="35" s="1"/>
  <c r="AF32" i="35"/>
  <c r="BA32" i="35" s="1"/>
  <c r="AO6" i="35"/>
  <c r="BI6" i="35" s="1"/>
  <c r="BK82" i="35"/>
  <c r="BN92" i="35"/>
  <c r="AF34" i="35"/>
  <c r="BA34" i="35" s="1"/>
  <c r="AI38" i="35"/>
  <c r="BD38" i="35" s="1"/>
  <c r="AF25" i="35"/>
  <c r="BA25" i="35" s="1"/>
  <c r="AO28" i="35"/>
  <c r="BJ28" i="35" s="1"/>
  <c r="AO75" i="35"/>
  <c r="BI75" i="35" s="1"/>
  <c r="AO69" i="35"/>
  <c r="BJ69" i="35" s="1"/>
  <c r="AO66" i="35"/>
  <c r="BI66" i="35" s="1"/>
  <c r="AL12" i="35"/>
  <c r="BG12" i="35" s="1"/>
  <c r="AF30" i="35"/>
  <c r="BA30" i="35" s="1"/>
  <c r="AC31" i="35"/>
  <c r="AX31" i="35" s="1"/>
  <c r="AF7" i="35"/>
  <c r="BA7" i="35" s="1"/>
  <c r="AF22" i="35"/>
  <c r="AZ22" i="35" s="1"/>
  <c r="AF16" i="35"/>
  <c r="BA16" i="35" s="1"/>
  <c r="AL14" i="35"/>
  <c r="BG14" i="35" s="1"/>
  <c r="AC15" i="35"/>
  <c r="AX15" i="35" s="1"/>
  <c r="AF18" i="35"/>
  <c r="BA18" i="35" s="1"/>
  <c r="AI29" i="35"/>
  <c r="BD29" i="35" s="1"/>
  <c r="AO61" i="35"/>
  <c r="BI61" i="35" s="1"/>
  <c r="AO35" i="35"/>
  <c r="BJ35" i="35" s="1"/>
  <c r="AO21" i="35"/>
  <c r="BI21" i="35" s="1"/>
  <c r="BL29" i="35"/>
  <c r="BN29" i="35" s="1"/>
  <c r="BK83" i="35"/>
  <c r="AF10" i="35"/>
  <c r="AZ10" i="35" s="1"/>
  <c r="AL17" i="35"/>
  <c r="BG17" i="35" s="1"/>
  <c r="AO58" i="35"/>
  <c r="BJ58" i="35" s="1"/>
  <c r="AR58" i="35"/>
  <c r="BL58" i="35" s="1"/>
  <c r="BL44" i="35"/>
  <c r="BM44" i="35"/>
  <c r="BC12" i="35"/>
  <c r="BD12" i="35"/>
  <c r="AW7" i="35"/>
  <c r="AX7" i="35"/>
  <c r="M19" i="35"/>
  <c r="AF28" i="35"/>
  <c r="AO10" i="35"/>
  <c r="AO44" i="35"/>
  <c r="BI47" i="35"/>
  <c r="BJ47" i="35"/>
  <c r="S49" i="35"/>
  <c r="AO68" i="35"/>
  <c r="BM46" i="35"/>
  <c r="BL46" i="35"/>
  <c r="BM32" i="35"/>
  <c r="BL32" i="35"/>
  <c r="BM64" i="35"/>
  <c r="BL64" i="35"/>
  <c r="BL26" i="35"/>
  <c r="BM26" i="35"/>
  <c r="S12" i="35"/>
  <c r="AO12" i="35" s="1"/>
  <c r="AO46" i="35"/>
  <c r="AO36" i="35"/>
  <c r="AL15" i="35"/>
  <c r="AL13" i="35"/>
  <c r="BK80" i="35"/>
  <c r="BN69" i="35"/>
  <c r="AR47" i="35"/>
  <c r="AR25" i="35"/>
  <c r="AR65" i="35"/>
  <c r="AR55" i="35"/>
  <c r="AR52" i="35"/>
  <c r="AX11" i="35"/>
  <c r="AW11" i="35"/>
  <c r="AZ21" i="35"/>
  <c r="AC18" i="35"/>
  <c r="AC12" i="35"/>
  <c r="AF15" i="35"/>
  <c r="AZ6" i="35"/>
  <c r="BA6" i="35"/>
  <c r="AF17" i="35"/>
  <c r="AL18" i="35"/>
  <c r="BC5" i="35"/>
  <c r="BD5" i="35"/>
  <c r="AC10" i="35"/>
  <c r="AX14" i="35"/>
  <c r="AW14" i="35"/>
  <c r="AC13" i="35"/>
  <c r="BC28" i="35"/>
  <c r="BD28" i="35"/>
  <c r="AX28" i="35"/>
  <c r="AW28" i="35"/>
  <c r="AC29" i="35"/>
  <c r="AC62" i="35"/>
  <c r="AC24" i="35"/>
  <c r="AC27" i="35"/>
  <c r="AI32" i="35"/>
  <c r="AI37" i="35"/>
  <c r="BD6" i="35"/>
  <c r="BC6" i="35"/>
  <c r="AI26" i="35"/>
  <c r="AF20" i="35"/>
  <c r="AO70" i="35"/>
  <c r="BJ60" i="35"/>
  <c r="BI60" i="35"/>
  <c r="AO14" i="35"/>
  <c r="AO45" i="35"/>
  <c r="BJ18" i="35"/>
  <c r="BI18" i="35"/>
  <c r="V42" i="35"/>
  <c r="AR42" i="35" s="1"/>
  <c r="P5" i="35"/>
  <c r="AI8" i="35"/>
  <c r="BM63" i="35"/>
  <c r="BL63" i="35"/>
  <c r="BN91" i="35"/>
  <c r="BM16" i="35"/>
  <c r="BL16" i="35"/>
  <c r="BN96" i="35"/>
  <c r="BM20" i="35"/>
  <c r="BL20" i="35"/>
  <c r="BM53" i="35"/>
  <c r="BL53" i="35"/>
  <c r="BK89" i="35"/>
  <c r="BI9" i="35"/>
  <c r="BJ9" i="35"/>
  <c r="AO29" i="35"/>
  <c r="AO64" i="35"/>
  <c r="BJ27" i="35"/>
  <c r="BI27" i="35"/>
  <c r="AO65" i="35"/>
  <c r="AO73" i="35"/>
  <c r="BM49" i="35"/>
  <c r="BL49" i="35"/>
  <c r="AO59" i="35"/>
  <c r="AO17" i="35"/>
  <c r="AC5" i="35"/>
  <c r="AO11" i="35"/>
  <c r="BM28" i="35"/>
  <c r="BL28" i="35"/>
  <c r="BM19" i="35"/>
  <c r="BL19" i="35"/>
  <c r="AR27" i="35"/>
  <c r="BM71" i="35"/>
  <c r="BL71" i="35"/>
  <c r="AR33" i="35"/>
  <c r="AR22" i="35"/>
  <c r="AF19" i="35"/>
  <c r="AI16" i="35"/>
  <c r="AC22" i="35"/>
  <c r="BD18" i="35"/>
  <c r="BC18" i="35"/>
  <c r="AF13" i="35"/>
  <c r="AF23" i="35"/>
  <c r="AZ25" i="35"/>
  <c r="BJ61" i="35"/>
  <c r="AO40" i="35"/>
  <c r="BJ33" i="35"/>
  <c r="BI33" i="35"/>
  <c r="AO34" i="35"/>
  <c r="BM34" i="35"/>
  <c r="BL34" i="35"/>
  <c r="BJ31" i="35"/>
  <c r="BI31" i="35"/>
  <c r="AO16" i="35"/>
  <c r="V66" i="35"/>
  <c r="AO48" i="35"/>
  <c r="AO30" i="35"/>
  <c r="AI17" i="35"/>
  <c r="AR38" i="35"/>
  <c r="BL15" i="35"/>
  <c r="BM15" i="35"/>
  <c r="AR50" i="35"/>
  <c r="BL61" i="35"/>
  <c r="BM61" i="35"/>
  <c r="BM11" i="35"/>
  <c r="BL11" i="35"/>
  <c r="BM39" i="35"/>
  <c r="BL39" i="35"/>
  <c r="BM14" i="35"/>
  <c r="BL14" i="35"/>
  <c r="BK97" i="35"/>
  <c r="BJ23" i="35"/>
  <c r="BI23" i="35"/>
  <c r="BI74" i="35"/>
  <c r="S55" i="35"/>
  <c r="AO55" i="35" s="1"/>
  <c r="BM24" i="35"/>
  <c r="BL24" i="35"/>
  <c r="V6" i="35"/>
  <c r="AR6" i="35" s="1"/>
  <c r="AI27" i="35"/>
  <c r="AO8" i="35"/>
  <c r="BG10" i="35"/>
  <c r="BK96" i="35"/>
  <c r="BK78" i="35"/>
  <c r="AR73" i="35"/>
  <c r="BM5" i="35"/>
  <c r="BL5" i="35"/>
  <c r="BN60" i="35"/>
  <c r="BA31" i="35"/>
  <c r="AC23" i="35"/>
  <c r="AC61" i="35"/>
  <c r="AC26" i="35"/>
  <c r="AF35" i="35"/>
  <c r="AF8" i="35"/>
  <c r="AI13" i="35"/>
  <c r="AI14" i="35"/>
  <c r="AI10" i="35"/>
  <c r="AF24" i="35"/>
  <c r="AF33" i="35"/>
  <c r="AF29" i="35"/>
  <c r="M21" i="35"/>
  <c r="AI21" i="35" s="1"/>
  <c r="AO42" i="35"/>
  <c r="BI20" i="35"/>
  <c r="AO5" i="35"/>
  <c r="BJ37" i="35"/>
  <c r="BI37" i="35"/>
  <c r="BM21" i="35"/>
  <c r="BL21" i="35"/>
  <c r="V56" i="35"/>
  <c r="AR56" i="35" s="1"/>
  <c r="BL72" i="35"/>
  <c r="BM72" i="35"/>
  <c r="P7" i="35"/>
  <c r="AL7" i="35" s="1"/>
  <c r="AO24" i="35"/>
  <c r="S53" i="35"/>
  <c r="S76" i="35"/>
  <c r="BM70" i="35"/>
  <c r="BL70" i="35"/>
  <c r="BN41" i="35"/>
  <c r="BL18" i="35"/>
  <c r="BM18" i="35"/>
  <c r="BN99" i="35"/>
  <c r="AR59" i="35"/>
  <c r="AR76" i="35"/>
  <c r="AR77" i="35"/>
  <c r="BM36" i="35"/>
  <c r="BL36" i="35"/>
  <c r="AI25" i="35"/>
  <c r="AI31" i="35"/>
  <c r="AC16" i="35"/>
  <c r="BJ25" i="35"/>
  <c r="BI25" i="35"/>
  <c r="BI39" i="35"/>
  <c r="BJ39" i="35"/>
  <c r="BJ57" i="35"/>
  <c r="BI57" i="35"/>
  <c r="AO72" i="35"/>
  <c r="AO62" i="35"/>
  <c r="AL11" i="35"/>
  <c r="AL19" i="35"/>
  <c r="AO67" i="35"/>
  <c r="AR8" i="35"/>
  <c r="AR35" i="35"/>
  <c r="BA14" i="35"/>
  <c r="AZ14" i="35"/>
  <c r="BA26" i="35"/>
  <c r="AZ26" i="35"/>
  <c r="AI34" i="35"/>
  <c r="AF12" i="35"/>
  <c r="AI35" i="35"/>
  <c r="AI36" i="35"/>
  <c r="BJ7" i="35"/>
  <c r="BI7" i="35"/>
  <c r="BJ15" i="35"/>
  <c r="BJ41" i="35"/>
  <c r="BI41" i="35"/>
  <c r="S51" i="35"/>
  <c r="AO51" i="35" s="1"/>
  <c r="BL51" i="35"/>
  <c r="BM51" i="35"/>
  <c r="BL54" i="35"/>
  <c r="BM54" i="35"/>
  <c r="BN54" i="35" s="1"/>
  <c r="BM37" i="35"/>
  <c r="BL37" i="35"/>
  <c r="AO22" i="35"/>
  <c r="AO26" i="35"/>
  <c r="BK88" i="35"/>
  <c r="BN75" i="35"/>
  <c r="BM30" i="35"/>
  <c r="BL30" i="35"/>
  <c r="BN30" i="35" s="1"/>
  <c r="BM74" i="35"/>
  <c r="BL74" i="35"/>
  <c r="BK93" i="35"/>
  <c r="BL10" i="35"/>
  <c r="BM10" i="35"/>
  <c r="G34" i="35"/>
  <c r="G78" i="35"/>
  <c r="G72" i="35"/>
  <c r="G45" i="35"/>
  <c r="G43" i="35"/>
  <c r="G67" i="35"/>
  <c r="G52" i="35"/>
  <c r="G54" i="35"/>
  <c r="G39" i="35"/>
  <c r="G79" i="35"/>
  <c r="AC79" i="35" s="1"/>
  <c r="G74" i="35"/>
  <c r="G42" i="35"/>
  <c r="G35" i="35"/>
  <c r="G71" i="35"/>
  <c r="G36" i="35"/>
  <c r="G75" i="35"/>
  <c r="G41" i="35"/>
  <c r="G49" i="35"/>
  <c r="G46" i="35"/>
  <c r="G55" i="35"/>
  <c r="G70" i="35"/>
  <c r="G50" i="35"/>
  <c r="G53" i="35"/>
  <c r="AC53" i="35" s="1"/>
  <c r="G66" i="35"/>
  <c r="AC66" i="35" s="1"/>
  <c r="G64" i="35"/>
  <c r="G73" i="35"/>
  <c r="G37" i="35"/>
  <c r="AC37" i="35" s="1"/>
  <c r="G69" i="35"/>
  <c r="G80" i="35"/>
  <c r="G47" i="35"/>
  <c r="G38" i="35"/>
  <c r="G44" i="35"/>
  <c r="G94" i="35"/>
  <c r="G88" i="35"/>
  <c r="G87" i="35"/>
  <c r="G84" i="35"/>
  <c r="G96" i="35"/>
  <c r="G92" i="35"/>
  <c r="G89" i="35"/>
  <c r="G91" i="35"/>
  <c r="G93" i="35"/>
  <c r="G97" i="35"/>
  <c r="G85" i="35"/>
  <c r="G95" i="35"/>
  <c r="G86" i="35"/>
  <c r="G83" i="35"/>
  <c r="G90" i="35"/>
  <c r="G68" i="35"/>
  <c r="G76" i="35"/>
  <c r="AC76" i="35" s="1"/>
  <c r="G33" i="35"/>
  <c r="G56" i="35"/>
  <c r="G48" i="35"/>
  <c r="G40" i="35"/>
  <c r="G51" i="35"/>
  <c r="AC51" i="35" s="1"/>
  <c r="D10" i="35"/>
  <c r="D16" i="35"/>
  <c r="D12" i="35"/>
  <c r="D5" i="35"/>
  <c r="D17" i="35"/>
  <c r="D15" i="35"/>
  <c r="D6" i="35"/>
  <c r="D11" i="35"/>
  <c r="Z11" i="35" s="1"/>
  <c r="D7" i="35"/>
  <c r="D13" i="35"/>
  <c r="D14" i="35"/>
  <c r="Z14" i="35" s="1"/>
  <c r="D18" i="35"/>
  <c r="D9" i="35"/>
  <c r="D4" i="35"/>
  <c r="AZ34" i="35" l="1"/>
  <c r="BK60" i="35"/>
  <c r="AZ7" i="35"/>
  <c r="AZ30" i="35"/>
  <c r="BD11" i="35"/>
  <c r="BA9" i="35"/>
  <c r="BM58" i="35"/>
  <c r="BN26" i="35"/>
  <c r="BA27" i="35"/>
  <c r="BK74" i="35"/>
  <c r="AC74" i="35"/>
  <c r="AW74" i="35" s="1"/>
  <c r="BB26" i="35"/>
  <c r="BN70" i="35"/>
  <c r="BJ75" i="35"/>
  <c r="BC29" i="35"/>
  <c r="BE29" i="35" s="1"/>
  <c r="BN61" i="35"/>
  <c r="BD24" i="35"/>
  <c r="AW17" i="35"/>
  <c r="AZ11" i="35"/>
  <c r="BB11" i="35" s="1"/>
  <c r="BI71" i="35"/>
  <c r="BK71" i="35" s="1"/>
  <c r="AX6" i="35"/>
  <c r="AY6" i="35" s="1"/>
  <c r="BF17" i="35"/>
  <c r="BH17" i="35" s="1"/>
  <c r="AZ18" i="35"/>
  <c r="BC23" i="35"/>
  <c r="BE23" i="35" s="1"/>
  <c r="AW31" i="35"/>
  <c r="AY31" i="35" s="1"/>
  <c r="BJ63" i="35"/>
  <c r="BK63" i="35" s="1"/>
  <c r="BC38" i="35"/>
  <c r="BE38" i="35" s="1"/>
  <c r="BE18" i="35"/>
  <c r="BE24" i="35"/>
  <c r="BI43" i="35"/>
  <c r="BK43" i="35" s="1"/>
  <c r="BB9" i="35"/>
  <c r="BN58" i="35"/>
  <c r="BN63" i="35"/>
  <c r="AY17" i="35"/>
  <c r="BK41" i="35"/>
  <c r="BK20" i="35"/>
  <c r="AC44" i="35"/>
  <c r="BI58" i="35"/>
  <c r="BA22" i="35"/>
  <c r="BB22" i="35" s="1"/>
  <c r="BI38" i="35"/>
  <c r="BK38" i="35" s="1"/>
  <c r="BJ32" i="35"/>
  <c r="BK32" i="35" s="1"/>
  <c r="BF9" i="35"/>
  <c r="BK7" i="35"/>
  <c r="BB14" i="35"/>
  <c r="BN11" i="35"/>
  <c r="BN10" i="35"/>
  <c r="BN51" i="35"/>
  <c r="AW15" i="35"/>
  <c r="AY15" i="35" s="1"/>
  <c r="BK39" i="35"/>
  <c r="BN21" i="35"/>
  <c r="BH10" i="35"/>
  <c r="BJ19" i="35"/>
  <c r="BK19" i="35" s="1"/>
  <c r="BF12" i="35"/>
  <c r="BH12" i="35" s="1"/>
  <c r="BA10" i="35"/>
  <c r="BB10" i="35" s="1"/>
  <c r="BB30" i="35"/>
  <c r="BE5" i="35"/>
  <c r="AZ5" i="35"/>
  <c r="BB5" i="35" s="1"/>
  <c r="BK37" i="35"/>
  <c r="BN72" i="35"/>
  <c r="Z5" i="35"/>
  <c r="Z15" i="35"/>
  <c r="AT15" i="35" s="1"/>
  <c r="AC95" i="35"/>
  <c r="AW95" i="35" s="1"/>
  <c r="AC55" i="35"/>
  <c r="AW55" i="35" s="1"/>
  <c r="BN5" i="35"/>
  <c r="BK31" i="35"/>
  <c r="BB34" i="35"/>
  <c r="AC46" i="35"/>
  <c r="AW46" i="35" s="1"/>
  <c r="BF16" i="35"/>
  <c r="BH16" i="35" s="1"/>
  <c r="BJ6" i="35"/>
  <c r="BK6" i="35" s="1"/>
  <c r="BN18" i="35"/>
  <c r="AW30" i="35"/>
  <c r="AY30" i="35" s="1"/>
  <c r="AW25" i="35"/>
  <c r="AY25" i="35" s="1"/>
  <c r="BJ21" i="35"/>
  <c r="BK21" i="35" s="1"/>
  <c r="BC7" i="35"/>
  <c r="BE7" i="35" s="1"/>
  <c r="AR43" i="35"/>
  <c r="BL43" i="35" s="1"/>
  <c r="AC89" i="35"/>
  <c r="BC9" i="35"/>
  <c r="BE9" i="35" s="1"/>
  <c r="AZ32" i="35"/>
  <c r="BB32" i="35" s="1"/>
  <c r="BI69" i="35"/>
  <c r="BK69" i="35" s="1"/>
  <c r="BE6" i="35"/>
  <c r="BD15" i="35"/>
  <c r="BE15" i="35" s="1"/>
  <c r="AC50" i="35"/>
  <c r="AX50" i="35" s="1"/>
  <c r="AC67" i="35"/>
  <c r="AW67" i="35" s="1"/>
  <c r="BF14" i="35"/>
  <c r="BH14" i="35" s="1"/>
  <c r="BJ66" i="35"/>
  <c r="BK66" i="35" s="1"/>
  <c r="BI28" i="35"/>
  <c r="BK28" i="35" s="1"/>
  <c r="BI35" i="35"/>
  <c r="BK35" i="35" s="1"/>
  <c r="BC33" i="35"/>
  <c r="BE33" i="35" s="1"/>
  <c r="BD30" i="35"/>
  <c r="BE30" i="35" s="1"/>
  <c r="AZ16" i="35"/>
  <c r="BB16" i="35" s="1"/>
  <c r="AC56" i="35"/>
  <c r="AC40" i="35"/>
  <c r="AX40" i="35" s="1"/>
  <c r="AC80" i="35"/>
  <c r="AX80" i="35" s="1"/>
  <c r="BK58" i="35"/>
  <c r="Z13" i="35"/>
  <c r="AU13" i="35" s="1"/>
  <c r="Z16" i="35"/>
  <c r="AU16" i="35" s="1"/>
  <c r="BN39" i="35"/>
  <c r="Z10" i="35"/>
  <c r="AU10" i="35" s="1"/>
  <c r="BK15" i="35"/>
  <c r="BK23" i="35"/>
  <c r="BN19" i="35"/>
  <c r="AY14" i="35"/>
  <c r="AY11" i="35"/>
  <c r="Z6" i="35"/>
  <c r="AU6" i="35" s="1"/>
  <c r="AC86" i="35"/>
  <c r="AX86" i="35" s="1"/>
  <c r="AC35" i="35"/>
  <c r="AW35" i="35" s="1"/>
  <c r="BN28" i="35"/>
  <c r="BN20" i="35"/>
  <c r="AC48" i="35"/>
  <c r="AC84" i="35"/>
  <c r="AW84" i="35" s="1"/>
  <c r="BN37" i="35"/>
  <c r="BK25" i="35"/>
  <c r="BB31" i="35"/>
  <c r="BN24" i="35"/>
  <c r="BH9" i="35"/>
  <c r="Z18" i="35"/>
  <c r="AT18" i="35" s="1"/>
  <c r="AC88" i="35"/>
  <c r="AX88" i="35" s="1"/>
  <c r="AC73" i="35"/>
  <c r="AW73" i="35" s="1"/>
  <c r="AL8" i="35"/>
  <c r="BF8" i="35" s="1"/>
  <c r="BE11" i="35"/>
  <c r="BE12" i="35"/>
  <c r="AC93" i="35"/>
  <c r="AX93" i="35" s="1"/>
  <c r="BK9" i="35"/>
  <c r="BN32" i="35"/>
  <c r="G98" i="35"/>
  <c r="AC99" i="35" s="1"/>
  <c r="BJ24" i="35"/>
  <c r="BI24" i="35"/>
  <c r="BA23" i="35"/>
  <c r="AZ23" i="35"/>
  <c r="BA20" i="35"/>
  <c r="AZ20" i="35"/>
  <c r="AX13" i="35"/>
  <c r="AW13" i="35"/>
  <c r="BA28" i="35"/>
  <c r="AZ28" i="35"/>
  <c r="G20" i="35"/>
  <c r="J36" i="35"/>
  <c r="AX95" i="35"/>
  <c r="AX44" i="35"/>
  <c r="AW44" i="35"/>
  <c r="AX74" i="35"/>
  <c r="BD34" i="35"/>
  <c r="BC34" i="35"/>
  <c r="BG19" i="35"/>
  <c r="BF19" i="35"/>
  <c r="BC25" i="35"/>
  <c r="BD25" i="35"/>
  <c r="BM77" i="35"/>
  <c r="BL77" i="35"/>
  <c r="BD14" i="35"/>
  <c r="BC14" i="35"/>
  <c r="AX26" i="35"/>
  <c r="AW26" i="35"/>
  <c r="BM6" i="35"/>
  <c r="BL6" i="35"/>
  <c r="BJ55" i="35"/>
  <c r="BI55" i="35"/>
  <c r="BK75" i="35"/>
  <c r="BN15" i="35"/>
  <c r="BJ16" i="35"/>
  <c r="BI16" i="35"/>
  <c r="BJ40" i="35"/>
  <c r="BI40" i="35"/>
  <c r="BA13" i="35"/>
  <c r="AZ13" i="35"/>
  <c r="BA19" i="35"/>
  <c r="AZ19" i="35"/>
  <c r="BL22" i="35"/>
  <c r="BM22" i="35"/>
  <c r="BJ73" i="35"/>
  <c r="BI73" i="35"/>
  <c r="BJ45" i="35"/>
  <c r="BI45" i="35"/>
  <c r="BD26" i="35"/>
  <c r="BC26" i="35"/>
  <c r="AW24" i="35"/>
  <c r="AX24" i="35"/>
  <c r="BB6" i="35"/>
  <c r="BL65" i="35"/>
  <c r="BM65" i="35"/>
  <c r="BI46" i="35"/>
  <c r="BJ46" i="35"/>
  <c r="AI19" i="35"/>
  <c r="AI20" i="35"/>
  <c r="BB27" i="35"/>
  <c r="BI51" i="35"/>
  <c r="BJ51" i="35"/>
  <c r="BC10" i="35"/>
  <c r="BD10" i="35"/>
  <c r="BL73" i="35"/>
  <c r="BM73" i="35"/>
  <c r="AW27" i="35"/>
  <c r="AX27" i="35"/>
  <c r="BJ36" i="35"/>
  <c r="BI36" i="35"/>
  <c r="G32" i="35"/>
  <c r="AC32" i="35" s="1"/>
  <c r="AW56" i="35"/>
  <c r="AX56" i="35"/>
  <c r="AC68" i="35"/>
  <c r="AC90" i="35"/>
  <c r="G59" i="35"/>
  <c r="D19" i="35"/>
  <c r="Z19" i="35" s="1"/>
  <c r="G19" i="35"/>
  <c r="AC19" i="35" s="1"/>
  <c r="BG11" i="35"/>
  <c r="BF11" i="35"/>
  <c r="BM76" i="35"/>
  <c r="BL76" i="35"/>
  <c r="AC81" i="35"/>
  <c r="BJ42" i="35"/>
  <c r="BI42" i="35"/>
  <c r="BD13" i="35"/>
  <c r="BC13" i="35"/>
  <c r="AW61" i="35"/>
  <c r="AX61" i="35"/>
  <c r="BM38" i="35"/>
  <c r="BL38" i="35"/>
  <c r="BM33" i="35"/>
  <c r="BL33" i="35"/>
  <c r="BI11" i="35"/>
  <c r="BJ11" i="35"/>
  <c r="AR57" i="35"/>
  <c r="BD8" i="35"/>
  <c r="BC8" i="35"/>
  <c r="AW62" i="35"/>
  <c r="AX62" i="35"/>
  <c r="BA15" i="35"/>
  <c r="AZ15" i="35"/>
  <c r="BM25" i="35"/>
  <c r="BL25" i="35"/>
  <c r="AR7" i="35"/>
  <c r="M39" i="35"/>
  <c r="AI39" i="35" s="1"/>
  <c r="J38" i="35"/>
  <c r="AF38" i="35" s="1"/>
  <c r="G77" i="35"/>
  <c r="AC77" i="35" s="1"/>
  <c r="AC69" i="35"/>
  <c r="AX53" i="35"/>
  <c r="AW53" i="35"/>
  <c r="AC75" i="35"/>
  <c r="AC71" i="35"/>
  <c r="AC54" i="35"/>
  <c r="AC52" i="35"/>
  <c r="AC34" i="35"/>
  <c r="BJ62" i="35"/>
  <c r="BI62" i="35"/>
  <c r="BK57" i="35"/>
  <c r="BL59" i="35"/>
  <c r="BM59" i="35"/>
  <c r="AO76" i="35"/>
  <c r="AO77" i="35"/>
  <c r="BF7" i="35"/>
  <c r="BG7" i="35"/>
  <c r="BD21" i="35"/>
  <c r="BC21" i="35"/>
  <c r="BA8" i="35"/>
  <c r="AZ8" i="35"/>
  <c r="AO52" i="35"/>
  <c r="AC65" i="35"/>
  <c r="BK61" i="35"/>
  <c r="AW22" i="35"/>
  <c r="AX22" i="35"/>
  <c r="BN71" i="35"/>
  <c r="AX5" i="35"/>
  <c r="AW5" i="35"/>
  <c r="BJ65" i="35"/>
  <c r="BI65" i="35"/>
  <c r="AL6" i="35"/>
  <c r="AL5" i="35"/>
  <c r="AW29" i="35"/>
  <c r="AX29" i="35"/>
  <c r="AX10" i="35"/>
  <c r="AW10" i="35"/>
  <c r="AX12" i="35"/>
  <c r="AW12" i="35"/>
  <c r="BM47" i="35"/>
  <c r="BL47" i="35"/>
  <c r="BJ12" i="35"/>
  <c r="BI12" i="35"/>
  <c r="BN46" i="35"/>
  <c r="BK47" i="35"/>
  <c r="BB18" i="35"/>
  <c r="AW89" i="35"/>
  <c r="AX89" i="35"/>
  <c r="Z17" i="35"/>
  <c r="G82" i="35"/>
  <c r="AC82" i="35" s="1"/>
  <c r="AC85" i="35"/>
  <c r="AC47" i="35"/>
  <c r="AX66" i="35"/>
  <c r="AW66" i="35"/>
  <c r="AX79" i="35"/>
  <c r="AW79" i="35"/>
  <c r="AC39" i="35"/>
  <c r="AC43" i="35"/>
  <c r="AC45" i="35"/>
  <c r="BD36" i="35"/>
  <c r="BC36" i="35"/>
  <c r="BL35" i="35"/>
  <c r="BM35" i="35"/>
  <c r="AI22" i="35"/>
  <c r="BD17" i="35"/>
  <c r="BC17" i="35"/>
  <c r="BN34" i="35"/>
  <c r="BB25" i="35"/>
  <c r="BI17" i="35"/>
  <c r="BJ17" i="35"/>
  <c r="BK27" i="35"/>
  <c r="BN16" i="35"/>
  <c r="BI14" i="35"/>
  <c r="BJ14" i="35"/>
  <c r="BC37" i="35"/>
  <c r="BD37" i="35"/>
  <c r="AY28" i="35"/>
  <c r="AX18" i="35"/>
  <c r="AW18" i="35"/>
  <c r="AO56" i="35"/>
  <c r="AO49" i="35"/>
  <c r="AO50" i="35"/>
  <c r="AT14" i="35"/>
  <c r="AU14" i="35"/>
  <c r="AW51" i="35"/>
  <c r="AX51" i="35"/>
  <c r="G8" i="35"/>
  <c r="AX76" i="35"/>
  <c r="AW76" i="35"/>
  <c r="AC91" i="35"/>
  <c r="AC92" i="35"/>
  <c r="AC94" i="35"/>
  <c r="AW80" i="35"/>
  <c r="BD35" i="35"/>
  <c r="BC35" i="35"/>
  <c r="BL8" i="35"/>
  <c r="BM8" i="35"/>
  <c r="AX16" i="35"/>
  <c r="AW16" i="35"/>
  <c r="BB7" i="35"/>
  <c r="AO53" i="35"/>
  <c r="AO54" i="35"/>
  <c r="BI5" i="35"/>
  <c r="BJ5" i="35"/>
  <c r="AZ29" i="35"/>
  <c r="BA29" i="35"/>
  <c r="BA35" i="35"/>
  <c r="AZ35" i="35"/>
  <c r="AW23" i="35"/>
  <c r="AX23" i="35"/>
  <c r="BJ8" i="35"/>
  <c r="BI8" i="35"/>
  <c r="BI30" i="35"/>
  <c r="BJ30" i="35"/>
  <c r="BM27" i="35"/>
  <c r="BL27" i="35"/>
  <c r="BI59" i="35"/>
  <c r="BJ59" i="35"/>
  <c r="BM42" i="35"/>
  <c r="BL42" i="35"/>
  <c r="BD32" i="35"/>
  <c r="BC32" i="35"/>
  <c r="BI68" i="35"/>
  <c r="BJ68" i="35"/>
  <c r="BJ44" i="35"/>
  <c r="BI44" i="35"/>
  <c r="BM55" i="35"/>
  <c r="BL55" i="35"/>
  <c r="AU5" i="35"/>
  <c r="AT5" i="35"/>
  <c r="Z12" i="35"/>
  <c r="AC97" i="35"/>
  <c r="AC96" i="35"/>
  <c r="AC87" i="35"/>
  <c r="AW37" i="35"/>
  <c r="AX37" i="35"/>
  <c r="AC70" i="35"/>
  <c r="G63" i="35"/>
  <c r="AC63" i="35" s="1"/>
  <c r="AC49" i="35"/>
  <c r="BJ26" i="35"/>
  <c r="BI26" i="35"/>
  <c r="BA12" i="35"/>
  <c r="AZ12" i="35"/>
  <c r="BJ67" i="35"/>
  <c r="BI67" i="35"/>
  <c r="BI72" i="35"/>
  <c r="BJ72" i="35"/>
  <c r="BC31" i="35"/>
  <c r="BD31" i="35"/>
  <c r="BA33" i="35"/>
  <c r="AZ33" i="35"/>
  <c r="BD27" i="35"/>
  <c r="BC27" i="35"/>
  <c r="BI48" i="35"/>
  <c r="BJ48" i="35"/>
  <c r="BI34" i="35"/>
  <c r="BJ34" i="35"/>
  <c r="BC16" i="35"/>
  <c r="BD16" i="35"/>
  <c r="BJ64" i="35"/>
  <c r="BI64" i="35"/>
  <c r="BF18" i="35"/>
  <c r="BG18" i="35"/>
  <c r="BG13" i="35"/>
  <c r="BF13" i="35"/>
  <c r="BJ10" i="35"/>
  <c r="BI10" i="35"/>
  <c r="AY7" i="35"/>
  <c r="AT11" i="35"/>
  <c r="AU11" i="35"/>
  <c r="AW48" i="35"/>
  <c r="AX48" i="35"/>
  <c r="Z7" i="35"/>
  <c r="AC38" i="35"/>
  <c r="AC41" i="35"/>
  <c r="AC36" i="35"/>
  <c r="AC42" i="35"/>
  <c r="AC72" i="35"/>
  <c r="G57" i="35"/>
  <c r="BN74" i="35"/>
  <c r="BJ22" i="35"/>
  <c r="BI22" i="35"/>
  <c r="BN36" i="35"/>
  <c r="BL56" i="35"/>
  <c r="BM56" i="35"/>
  <c r="AZ24" i="35"/>
  <c r="BA24" i="35"/>
  <c r="BN14" i="35"/>
  <c r="BM50" i="35"/>
  <c r="BL50" i="35"/>
  <c r="AR66" i="35"/>
  <c r="AR67" i="35"/>
  <c r="BK33" i="35"/>
  <c r="BN49" i="35"/>
  <c r="BJ29" i="35"/>
  <c r="BI29" i="35"/>
  <c r="BN53" i="35"/>
  <c r="BK18" i="35"/>
  <c r="BJ70" i="35"/>
  <c r="BI70" i="35"/>
  <c r="BE28" i="35"/>
  <c r="BA17" i="35"/>
  <c r="AZ17" i="35"/>
  <c r="BB21" i="35"/>
  <c r="BM52" i="35"/>
  <c r="BL52" i="35"/>
  <c r="BF15" i="35"/>
  <c r="BG15" i="35"/>
  <c r="BN64" i="35"/>
  <c r="AO13" i="35"/>
  <c r="BN44" i="35"/>
  <c r="D8" i="35"/>
  <c r="Z8" i="35" s="1"/>
  <c r="AW50" i="35" l="1"/>
  <c r="AX55" i="35"/>
  <c r="AY55" i="35" s="1"/>
  <c r="BK73" i="35"/>
  <c r="BK40" i="35"/>
  <c r="BN6" i="35"/>
  <c r="AY26" i="35"/>
  <c r="BH19" i="35"/>
  <c r="BK12" i="35"/>
  <c r="BE31" i="35"/>
  <c r="BK26" i="35"/>
  <c r="AY18" i="35"/>
  <c r="BN52" i="35"/>
  <c r="BE36" i="35"/>
  <c r="AU15" i="35"/>
  <c r="AV15" i="35" s="1"/>
  <c r="AX35" i="35"/>
  <c r="BE35" i="35"/>
  <c r="AY5" i="35"/>
  <c r="BB8" i="35"/>
  <c r="AT6" i="35"/>
  <c r="AY44" i="35"/>
  <c r="AY62" i="35"/>
  <c r="BK51" i="35"/>
  <c r="BG8" i="35"/>
  <c r="BH8" i="35" s="1"/>
  <c r="AX67" i="35"/>
  <c r="AY67" i="35" s="1"/>
  <c r="BK48" i="35"/>
  <c r="BK72" i="35"/>
  <c r="AT13" i="35"/>
  <c r="AV13" i="35" s="1"/>
  <c r="AY29" i="35"/>
  <c r="BM43" i="35"/>
  <c r="BN43" i="35" s="1"/>
  <c r="BH15" i="35"/>
  <c r="AY50" i="35"/>
  <c r="AT16" i="35"/>
  <c r="AV16" i="35" s="1"/>
  <c r="AX46" i="35"/>
  <c r="AY46" i="35" s="1"/>
  <c r="BE32" i="35"/>
  <c r="BB15" i="35"/>
  <c r="BK5" i="35"/>
  <c r="BH13" i="35"/>
  <c r="BB33" i="35"/>
  <c r="BB12" i="35"/>
  <c r="AY12" i="35"/>
  <c r="BN77" i="35"/>
  <c r="AY74" i="35"/>
  <c r="BN22" i="35"/>
  <c r="AY48" i="35"/>
  <c r="AU18" i="35"/>
  <c r="AV18" i="35" s="1"/>
  <c r="AX84" i="35"/>
  <c r="AY84" i="35" s="1"/>
  <c r="AV11" i="35"/>
  <c r="AW40" i="35"/>
  <c r="AY40" i="35" s="1"/>
  <c r="BN8" i="35"/>
  <c r="BE37" i="35"/>
  <c r="AV14" i="35"/>
  <c r="AC33" i="35"/>
  <c r="AX33" i="35" s="1"/>
  <c r="AX73" i="35"/>
  <c r="AY73" i="35" s="1"/>
  <c r="AW88" i="35"/>
  <c r="AY88" i="35" s="1"/>
  <c r="AW93" i="35"/>
  <c r="AY93" i="35" s="1"/>
  <c r="AC78" i="35"/>
  <c r="AX78" i="35" s="1"/>
  <c r="BN73" i="35"/>
  <c r="BK17" i="35"/>
  <c r="AY89" i="35"/>
  <c r="BK62" i="35"/>
  <c r="AY53" i="35"/>
  <c r="AW86" i="35"/>
  <c r="AY86" i="35" s="1"/>
  <c r="AT10" i="35"/>
  <c r="AV10" i="35" s="1"/>
  <c r="AY24" i="35"/>
  <c r="BE10" i="35"/>
  <c r="AY79" i="35"/>
  <c r="AY80" i="35"/>
  <c r="BH7" i="35"/>
  <c r="BB17" i="35"/>
  <c r="BN56" i="35"/>
  <c r="AC98" i="35"/>
  <c r="AW98" i="35" s="1"/>
  <c r="AV5" i="35"/>
  <c r="BK68" i="35"/>
  <c r="AY16" i="35"/>
  <c r="BE25" i="35"/>
  <c r="AY23" i="35"/>
  <c r="AY51" i="35"/>
  <c r="BK11" i="35"/>
  <c r="AY56" i="35"/>
  <c r="BK59" i="35"/>
  <c r="BK64" i="35"/>
  <c r="BE14" i="35"/>
  <c r="BE34" i="35"/>
  <c r="BB28" i="35"/>
  <c r="BK24" i="35"/>
  <c r="BK14" i="35"/>
  <c r="BE17" i="35"/>
  <c r="AV6" i="35"/>
  <c r="BN38" i="35"/>
  <c r="BN65" i="35"/>
  <c r="BK70" i="35"/>
  <c r="BH18" i="35"/>
  <c r="BK34" i="35"/>
  <c r="AW96" i="35"/>
  <c r="AX96" i="35"/>
  <c r="BN27" i="35"/>
  <c r="BB35" i="35"/>
  <c r="AY76" i="35"/>
  <c r="BK65" i="35"/>
  <c r="AX65" i="35"/>
  <c r="AW65" i="35"/>
  <c r="BJ77" i="35"/>
  <c r="BI77" i="35"/>
  <c r="Z9" i="35"/>
  <c r="BN25" i="35"/>
  <c r="BM57" i="35"/>
  <c r="BL57" i="35"/>
  <c r="AY61" i="35"/>
  <c r="BH11" i="35"/>
  <c r="AW90" i="35"/>
  <c r="AX90" i="35"/>
  <c r="BK36" i="35"/>
  <c r="BK46" i="35"/>
  <c r="BK45" i="35"/>
  <c r="BB13" i="35"/>
  <c r="BK55" i="35"/>
  <c r="AC20" i="35"/>
  <c r="AC21" i="35"/>
  <c r="BB23" i="35"/>
  <c r="BL67" i="35"/>
  <c r="BM67" i="35"/>
  <c r="AX72" i="35"/>
  <c r="AW72" i="35"/>
  <c r="AU7" i="35"/>
  <c r="AT7" i="35"/>
  <c r="AX49" i="35"/>
  <c r="AW49" i="35"/>
  <c r="AW97" i="35"/>
  <c r="AX97" i="35"/>
  <c r="AY66" i="35"/>
  <c r="AU17" i="35"/>
  <c r="AT17" i="35"/>
  <c r="AY10" i="35"/>
  <c r="BI52" i="35"/>
  <c r="BJ52" i="35"/>
  <c r="BJ76" i="35"/>
  <c r="BI76" i="35"/>
  <c r="AX34" i="35"/>
  <c r="AW34" i="35"/>
  <c r="AC64" i="35"/>
  <c r="BD39" i="35"/>
  <c r="BC39" i="35"/>
  <c r="BE13" i="35"/>
  <c r="BM66" i="35"/>
  <c r="BL66" i="35"/>
  <c r="AX42" i="35"/>
  <c r="AW42" i="35"/>
  <c r="AW63" i="35"/>
  <c r="AX63" i="35"/>
  <c r="AC83" i="35"/>
  <c r="AX94" i="35"/>
  <c r="AW94" i="35"/>
  <c r="AC8" i="35"/>
  <c r="AC9" i="35"/>
  <c r="BI50" i="35"/>
  <c r="BJ50" i="35"/>
  <c r="AX45" i="35"/>
  <c r="AW45" i="35"/>
  <c r="AX69" i="35"/>
  <c r="AW69" i="35"/>
  <c r="AX19" i="35"/>
  <c r="AW19" i="35"/>
  <c r="BN50" i="35"/>
  <c r="BB24" i="35"/>
  <c r="AX36" i="35"/>
  <c r="AW36" i="35"/>
  <c r="BK10" i="35"/>
  <c r="BE27" i="35"/>
  <c r="BK67" i="35"/>
  <c r="BN55" i="35"/>
  <c r="BK30" i="35"/>
  <c r="BB29" i="35"/>
  <c r="AX92" i="35"/>
  <c r="AW92" i="35"/>
  <c r="BJ49" i="35"/>
  <c r="BI49" i="35"/>
  <c r="AW43" i="35"/>
  <c r="AX43" i="35"/>
  <c r="BN59" i="35"/>
  <c r="AW52" i="35"/>
  <c r="AX52" i="35"/>
  <c r="AW77" i="35"/>
  <c r="AX77" i="35"/>
  <c r="BN33" i="35"/>
  <c r="BK42" i="35"/>
  <c r="AU19" i="35"/>
  <c r="AT19" i="35"/>
  <c r="AW68" i="35"/>
  <c r="AX68" i="35"/>
  <c r="AY27" i="35"/>
  <c r="AY35" i="35"/>
  <c r="AY95" i="35"/>
  <c r="BK29" i="35"/>
  <c r="BK22" i="35"/>
  <c r="AX41" i="35"/>
  <c r="AW41" i="35"/>
  <c r="AX70" i="35"/>
  <c r="AW70" i="35"/>
  <c r="BN42" i="35"/>
  <c r="BK8" i="35"/>
  <c r="AW91" i="35"/>
  <c r="AX91" i="35"/>
  <c r="BJ56" i="35"/>
  <c r="BI56" i="35"/>
  <c r="BC22" i="35"/>
  <c r="BE22" i="35" s="1"/>
  <c r="BD22" i="35"/>
  <c r="AX39" i="35"/>
  <c r="AW39" i="35"/>
  <c r="BN47" i="35"/>
  <c r="BE21" i="35"/>
  <c r="AX54" i="35"/>
  <c r="AW54" i="35"/>
  <c r="BK16" i="35"/>
  <c r="AY13" i="35"/>
  <c r="AW99" i="35"/>
  <c r="AX99" i="35"/>
  <c r="AX38" i="35"/>
  <c r="AW38" i="35"/>
  <c r="AX47" i="35"/>
  <c r="AW47" i="35"/>
  <c r="AW71" i="35"/>
  <c r="AX71" i="35"/>
  <c r="BA38" i="35"/>
  <c r="AZ38" i="35"/>
  <c r="AX81" i="35"/>
  <c r="AW81" i="35"/>
  <c r="BD20" i="35"/>
  <c r="BC20" i="35"/>
  <c r="AF36" i="35"/>
  <c r="AF37" i="35"/>
  <c r="BJ13" i="35"/>
  <c r="BI13" i="35"/>
  <c r="BE16" i="35"/>
  <c r="AY37" i="35"/>
  <c r="AU12" i="35"/>
  <c r="AT12" i="35"/>
  <c r="AV12" i="35" s="1"/>
  <c r="BK44" i="35"/>
  <c r="BI54" i="35"/>
  <c r="BJ54" i="35"/>
  <c r="BN35" i="35"/>
  <c r="AX85" i="35"/>
  <c r="AW85" i="35"/>
  <c r="BG5" i="35"/>
  <c r="BF5" i="35"/>
  <c r="BH5" i="35" s="1"/>
  <c r="AY22" i="35"/>
  <c r="AX75" i="35"/>
  <c r="AW75" i="35"/>
  <c r="BE8" i="35"/>
  <c r="BN76" i="35"/>
  <c r="AC59" i="35"/>
  <c r="AC60" i="35"/>
  <c r="AW32" i="35"/>
  <c r="AX32" i="35"/>
  <c r="BD19" i="35"/>
  <c r="BC19" i="35"/>
  <c r="BE26" i="35"/>
  <c r="BB19" i="35"/>
  <c r="BB20" i="35"/>
  <c r="M40" i="35"/>
  <c r="AI40" i="35" s="1"/>
  <c r="AT8" i="35"/>
  <c r="AU8" i="35"/>
  <c r="P20" i="35"/>
  <c r="AL20" i="35" s="1"/>
  <c r="AC57" i="35"/>
  <c r="AC58" i="35"/>
  <c r="AX87" i="35"/>
  <c r="AW87" i="35"/>
  <c r="BI53" i="35"/>
  <c r="BJ53" i="35"/>
  <c r="AX82" i="35"/>
  <c r="AW82" i="35"/>
  <c r="BF6" i="35"/>
  <c r="BG6" i="35"/>
  <c r="BM7" i="35"/>
  <c r="BL7" i="35"/>
  <c r="D20" i="35"/>
  <c r="Z20" i="35" s="1"/>
  <c r="AY96" i="35" l="1"/>
  <c r="AV7" i="35"/>
  <c r="AY65" i="35"/>
  <c r="AW78" i="35"/>
  <c r="AY78" i="35" s="1"/>
  <c r="AY39" i="35"/>
  <c r="AY77" i="35"/>
  <c r="AW33" i="35"/>
  <c r="AY33" i="35" s="1"/>
  <c r="AX98" i="35"/>
  <c r="AY98" i="35" s="1"/>
  <c r="AY70" i="35"/>
  <c r="AY19" i="35"/>
  <c r="AV17" i="35"/>
  <c r="AY82" i="35"/>
  <c r="BE19" i="35"/>
  <c r="AY81" i="35"/>
  <c r="AY54" i="35"/>
  <c r="BK56" i="35"/>
  <c r="AY92" i="35"/>
  <c r="BN66" i="35"/>
  <c r="BK76" i="35"/>
  <c r="BK54" i="35"/>
  <c r="AY94" i="35"/>
  <c r="BK53" i="35"/>
  <c r="AY32" i="35"/>
  <c r="AY91" i="35"/>
  <c r="AY45" i="35"/>
  <c r="BE39" i="35"/>
  <c r="BK52" i="35"/>
  <c r="BK77" i="35"/>
  <c r="AX21" i="35"/>
  <c r="AW21" i="35"/>
  <c r="BN7" i="35"/>
  <c r="AY87" i="35"/>
  <c r="BC40" i="35"/>
  <c r="BD40" i="35"/>
  <c r="BK13" i="35"/>
  <c r="BB38" i="35"/>
  <c r="AY38" i="35"/>
  <c r="AV19" i="35"/>
  <c r="AY49" i="35"/>
  <c r="AU9" i="35"/>
  <c r="AT9" i="35"/>
  <c r="P21" i="35"/>
  <c r="AL21" i="35" s="1"/>
  <c r="J39" i="35"/>
  <c r="AF39" i="35" s="1"/>
  <c r="AX58" i="35"/>
  <c r="AW58" i="35"/>
  <c r="AW60" i="35"/>
  <c r="AX60" i="35"/>
  <c r="AZ37" i="35"/>
  <c r="BA37" i="35"/>
  <c r="AW20" i="35"/>
  <c r="AX20" i="35"/>
  <c r="AY90" i="35"/>
  <c r="AX83" i="35"/>
  <c r="AW83" i="35"/>
  <c r="BH6" i="35"/>
  <c r="AX57" i="35"/>
  <c r="AW57" i="35"/>
  <c r="AW59" i="35"/>
  <c r="AX59" i="35"/>
  <c r="BA36" i="35"/>
  <c r="AZ36" i="35"/>
  <c r="AY71" i="35"/>
  <c r="AY99" i="35"/>
  <c r="AY43" i="35"/>
  <c r="AY63" i="35"/>
  <c r="AX64" i="35"/>
  <c r="AW64" i="35"/>
  <c r="BF20" i="35"/>
  <c r="BG20" i="35"/>
  <c r="AY85" i="35"/>
  <c r="BE20" i="35"/>
  <c r="AY47" i="35"/>
  <c r="BK49" i="35"/>
  <c r="BK50" i="35"/>
  <c r="AY42" i="35"/>
  <c r="AY34" i="35"/>
  <c r="AY72" i="35"/>
  <c r="M41" i="35"/>
  <c r="AI41" i="35" s="1"/>
  <c r="AY69" i="35"/>
  <c r="AW9" i="35"/>
  <c r="AX9" i="35"/>
  <c r="BN57" i="35"/>
  <c r="AT20" i="35"/>
  <c r="AU20" i="35"/>
  <c r="AW8" i="35"/>
  <c r="AX8" i="35"/>
  <c r="AV8" i="35"/>
  <c r="AY75" i="35"/>
  <c r="AY41" i="35"/>
  <c r="AY68" i="35"/>
  <c r="AY52" i="35"/>
  <c r="AY36" i="35"/>
  <c r="AY97" i="35"/>
  <c r="BN67" i="35"/>
  <c r="D21" i="35"/>
  <c r="Z21" i="35" s="1"/>
  <c r="AY57" i="35" l="1"/>
  <c r="AV9" i="35"/>
  <c r="AY83" i="35"/>
  <c r="AY21" i="35"/>
  <c r="BB36" i="35"/>
  <c r="AY20" i="35"/>
  <c r="AY60" i="35"/>
  <c r="AY59" i="35"/>
  <c r="AY9" i="35"/>
  <c r="AY8" i="35"/>
  <c r="BE40" i="35"/>
  <c r="AU21" i="35"/>
  <c r="AT21" i="35"/>
  <c r="AV21" i="35" s="1"/>
  <c r="M42" i="35"/>
  <c r="AI42" i="35" s="1"/>
  <c r="BB37" i="35"/>
  <c r="BC41" i="35"/>
  <c r="BD41" i="35"/>
  <c r="J40" i="35"/>
  <c r="AF40" i="35" s="1"/>
  <c r="AY58" i="35"/>
  <c r="BG21" i="35"/>
  <c r="BF21" i="35"/>
  <c r="BH21" i="35" s="1"/>
  <c r="P22" i="35"/>
  <c r="AL22" i="35" s="1"/>
  <c r="AV20" i="35"/>
  <c r="BH20" i="35"/>
  <c r="AY64" i="35"/>
  <c r="AZ39" i="35"/>
  <c r="BA39" i="35"/>
  <c r="D22" i="35"/>
  <c r="Z22" i="35" s="1"/>
  <c r="AT22" i="35" l="1"/>
  <c r="AU22" i="35"/>
  <c r="BD42" i="35"/>
  <c r="BC42" i="35"/>
  <c r="BE41" i="35"/>
  <c r="BG22" i="35"/>
  <c r="BF22" i="35"/>
  <c r="BH22" i="35" s="1"/>
  <c r="BB39" i="35"/>
  <c r="M43" i="35"/>
  <c r="AI43" i="35" s="1"/>
  <c r="J41" i="35"/>
  <c r="AF41" i="35" s="1"/>
  <c r="D23" i="35"/>
  <c r="Z23" i="35" s="1"/>
  <c r="P23" i="35"/>
  <c r="AL23" i="35" s="1"/>
  <c r="BA40" i="35"/>
  <c r="AZ40" i="35"/>
  <c r="BE42" i="35" l="1"/>
  <c r="AV22" i="35"/>
  <c r="BB40" i="35"/>
  <c r="BG23" i="35"/>
  <c r="BF23" i="35"/>
  <c r="J42" i="35"/>
  <c r="AF42" i="35" s="1"/>
  <c r="D24" i="35"/>
  <c r="Z24" i="35" s="1"/>
  <c r="P24" i="35"/>
  <c r="AL24" i="35" s="1"/>
  <c r="AT23" i="35"/>
  <c r="AU23" i="35"/>
  <c r="BA41" i="35"/>
  <c r="AZ41" i="35"/>
  <c r="BD43" i="35"/>
  <c r="BC43" i="35"/>
  <c r="M44" i="35"/>
  <c r="AI44" i="35" s="1"/>
  <c r="AV23" i="35" l="1"/>
  <c r="BH23" i="35"/>
  <c r="BB41" i="35"/>
  <c r="BD44" i="35"/>
  <c r="BC44" i="35"/>
  <c r="BE44" i="35" s="1"/>
  <c r="AU24" i="35"/>
  <c r="AT24" i="35"/>
  <c r="BE43" i="35"/>
  <c r="BA42" i="35"/>
  <c r="AZ42" i="35"/>
  <c r="P25" i="35"/>
  <c r="AL25" i="35" s="1"/>
  <c r="BF24" i="35"/>
  <c r="BG24" i="35"/>
  <c r="M45" i="35"/>
  <c r="AI45" i="35" s="1"/>
  <c r="J43" i="35"/>
  <c r="AF43" i="35" s="1"/>
  <c r="D25" i="35"/>
  <c r="Z25" i="35" s="1"/>
  <c r="BB42" i="35" l="1"/>
  <c r="J44" i="35"/>
  <c r="AF44" i="35" s="1"/>
  <c r="AU25" i="35"/>
  <c r="AT25" i="35"/>
  <c r="AV25" i="35" s="1"/>
  <c r="BD45" i="35"/>
  <c r="BC45" i="35"/>
  <c r="BE45" i="35" s="1"/>
  <c r="AV24" i="35"/>
  <c r="BA43" i="35"/>
  <c r="AZ43" i="35"/>
  <c r="M46" i="35"/>
  <c r="AI46" i="35" s="1"/>
  <c r="D26" i="35"/>
  <c r="Z26" i="35" s="1"/>
  <c r="P26" i="35"/>
  <c r="AL26" i="35" s="1"/>
  <c r="BH24" i="35"/>
  <c r="BG25" i="35"/>
  <c r="BF25" i="35"/>
  <c r="BH25" i="35" l="1"/>
  <c r="BF26" i="35"/>
  <c r="BG26" i="35"/>
  <c r="AT26" i="35"/>
  <c r="AU26" i="35"/>
  <c r="D27" i="35"/>
  <c r="Z27" i="35" s="1"/>
  <c r="P27" i="35"/>
  <c r="AL27" i="35" s="1"/>
  <c r="BD46" i="35"/>
  <c r="BC46" i="35"/>
  <c r="M47" i="35"/>
  <c r="AI47" i="35" s="1"/>
  <c r="BA44" i="35"/>
  <c r="AZ44" i="35"/>
  <c r="J45" i="35"/>
  <c r="AF45" i="35" s="1"/>
  <c r="BB43" i="35"/>
  <c r="AV26" i="35" l="1"/>
  <c r="P28" i="35"/>
  <c r="AL28" i="35" s="1"/>
  <c r="AZ45" i="35"/>
  <c r="BA45" i="35"/>
  <c r="BF27" i="35"/>
  <c r="BG27" i="35"/>
  <c r="AU27" i="35"/>
  <c r="AT27" i="35"/>
  <c r="J46" i="35"/>
  <c r="AF46" i="35" s="1"/>
  <c r="BB44" i="35"/>
  <c r="M48" i="35"/>
  <c r="AI48" i="35" s="1"/>
  <c r="BD47" i="35"/>
  <c r="BC47" i="35"/>
  <c r="BE47" i="35" s="1"/>
  <c r="BH26" i="35"/>
  <c r="BE46" i="35"/>
  <c r="D28" i="35"/>
  <c r="Z28" i="35" s="1"/>
  <c r="AV27" i="35" l="1"/>
  <c r="D29" i="35"/>
  <c r="Z29" i="35" s="1"/>
  <c r="P29" i="35"/>
  <c r="AL29" i="35" s="1"/>
  <c r="BD48" i="35"/>
  <c r="BC48" i="35"/>
  <c r="BH27" i="35"/>
  <c r="M49" i="35"/>
  <c r="AI49" i="35" s="1"/>
  <c r="J47" i="35"/>
  <c r="AF47" i="35" s="1"/>
  <c r="AU28" i="35"/>
  <c r="AT28" i="35"/>
  <c r="BB45" i="35"/>
  <c r="BA46" i="35"/>
  <c r="AZ46" i="35"/>
  <c r="BG28" i="35"/>
  <c r="BF28" i="35"/>
  <c r="AV28" i="35" l="1"/>
  <c r="BB46" i="35"/>
  <c r="BE48" i="35"/>
  <c r="BC49" i="35"/>
  <c r="BD49" i="35"/>
  <c r="BG29" i="35"/>
  <c r="BF29" i="35"/>
  <c r="BH29" i="35" s="1"/>
  <c r="J48" i="35"/>
  <c r="AF48" i="35" s="1"/>
  <c r="BA47" i="35"/>
  <c r="AZ47" i="35"/>
  <c r="AU29" i="35"/>
  <c r="AT29" i="35"/>
  <c r="AV29" i="35" s="1"/>
  <c r="M50" i="35"/>
  <c r="AI50" i="35" s="1"/>
  <c r="D30" i="35"/>
  <c r="Z30" i="35" s="1"/>
  <c r="P30" i="35"/>
  <c r="AL30" i="35" s="1"/>
  <c r="BH28" i="35"/>
  <c r="J50" i="35"/>
  <c r="BB47" i="35" l="1"/>
  <c r="D31" i="35"/>
  <c r="Z31" i="35" s="1"/>
  <c r="P31" i="35"/>
  <c r="AL31" i="35" s="1"/>
  <c r="BG30" i="35"/>
  <c r="BF30" i="35"/>
  <c r="BH30" i="35" s="1"/>
  <c r="BA48" i="35"/>
  <c r="AZ48" i="35"/>
  <c r="AT30" i="35"/>
  <c r="AV30" i="35" s="1"/>
  <c r="AU30" i="35"/>
  <c r="M51" i="35"/>
  <c r="AI51" i="35" s="1"/>
  <c r="BD50" i="35"/>
  <c r="BC50" i="35"/>
  <c r="J49" i="35"/>
  <c r="AF49" i="35" s="1"/>
  <c r="BE49" i="35"/>
  <c r="P86" i="35"/>
  <c r="P78" i="35"/>
  <c r="P81" i="35"/>
  <c r="P97" i="35"/>
  <c r="P96" i="35"/>
  <c r="P93" i="35"/>
  <c r="P98" i="35"/>
  <c r="AL99" i="35" s="1"/>
  <c r="P83" i="35"/>
  <c r="P79" i="35"/>
  <c r="P88" i="35"/>
  <c r="P84" i="35"/>
  <c r="P89" i="35"/>
  <c r="P91" i="35"/>
  <c r="BE50" i="35" l="1"/>
  <c r="AL79" i="35"/>
  <c r="BF79" i="35" s="1"/>
  <c r="AL98" i="35"/>
  <c r="AL84" i="35"/>
  <c r="BG84" i="35" s="1"/>
  <c r="BA49" i="35"/>
  <c r="AZ49" i="35"/>
  <c r="AF50" i="35"/>
  <c r="D94" i="35"/>
  <c r="P94" i="35"/>
  <c r="AL94" i="35" s="1"/>
  <c r="M52" i="35"/>
  <c r="AI52" i="35" s="1"/>
  <c r="D32" i="35"/>
  <c r="Z32" i="35" s="1"/>
  <c r="P32" i="35"/>
  <c r="AL32" i="35" s="1"/>
  <c r="AL89" i="35"/>
  <c r="BG99" i="35"/>
  <c r="BF99" i="35"/>
  <c r="D77" i="35"/>
  <c r="P77" i="35"/>
  <c r="AL78" i="35" s="1"/>
  <c r="AL97" i="35"/>
  <c r="BB48" i="35"/>
  <c r="D92" i="35"/>
  <c r="P92" i="35"/>
  <c r="AL92" i="35" s="1"/>
  <c r="D87" i="35"/>
  <c r="P87" i="35"/>
  <c r="AL87" i="35" s="1"/>
  <c r="D80" i="35"/>
  <c r="P80" i="35"/>
  <c r="AL80" i="35" s="1"/>
  <c r="D95" i="35"/>
  <c r="P95" i="35"/>
  <c r="D82" i="35"/>
  <c r="P82" i="35"/>
  <c r="AL82" i="35" s="1"/>
  <c r="D85" i="35"/>
  <c r="P85" i="35"/>
  <c r="AL85" i="35" s="1"/>
  <c r="D90" i="35"/>
  <c r="P90" i="35"/>
  <c r="AL90" i="35" s="1"/>
  <c r="BC51" i="35"/>
  <c r="BD51" i="35"/>
  <c r="BF98" i="35"/>
  <c r="BG98" i="35"/>
  <c r="BF31" i="35"/>
  <c r="BG31" i="35"/>
  <c r="AU31" i="35"/>
  <c r="AT31" i="35"/>
  <c r="D98" i="35"/>
  <c r="Z99" i="35" s="1"/>
  <c r="D81" i="35"/>
  <c r="D91" i="35"/>
  <c r="D83" i="35"/>
  <c r="Z83" i="35" s="1"/>
  <c r="D93" i="35"/>
  <c r="Z93" i="35" s="1"/>
  <c r="D89" i="35"/>
  <c r="Z89" i="35" s="1"/>
  <c r="D78" i="35"/>
  <c r="D84" i="35"/>
  <c r="D96" i="35"/>
  <c r="D86" i="35"/>
  <c r="D88" i="35"/>
  <c r="D79" i="35"/>
  <c r="D97" i="35"/>
  <c r="Z98" i="35" s="1"/>
  <c r="BH99" i="35" l="1"/>
  <c r="AL83" i="35"/>
  <c r="Z88" i="35"/>
  <c r="AT88" i="35" s="1"/>
  <c r="Z91" i="35"/>
  <c r="AU91" i="35" s="1"/>
  <c r="Z86" i="35"/>
  <c r="AT86" i="35" s="1"/>
  <c r="AL91" i="35"/>
  <c r="BF91" i="35" s="1"/>
  <c r="Z84" i="35"/>
  <c r="AT84" i="35" s="1"/>
  <c r="AV31" i="35"/>
  <c r="Z81" i="35"/>
  <c r="AU81" i="35" s="1"/>
  <c r="Z95" i="35"/>
  <c r="AU95" i="35" s="1"/>
  <c r="AL81" i="35"/>
  <c r="BF81" i="35" s="1"/>
  <c r="BF84" i="35"/>
  <c r="BH84" i="35" s="1"/>
  <c r="AL88" i="35"/>
  <c r="BG88" i="35" s="1"/>
  <c r="BG79" i="35"/>
  <c r="BH79" i="35" s="1"/>
  <c r="BB49" i="35"/>
  <c r="AU88" i="35"/>
  <c r="Z78" i="35"/>
  <c r="BG81" i="35"/>
  <c r="Z82" i="35"/>
  <c r="Z87" i="35"/>
  <c r="J51" i="35"/>
  <c r="AF51" i="35" s="1"/>
  <c r="AT89" i="35"/>
  <c r="AU89" i="35"/>
  <c r="AT81" i="35"/>
  <c r="D33" i="35"/>
  <c r="Z33" i="35" s="1"/>
  <c r="P33" i="35"/>
  <c r="AL33" i="35" s="1"/>
  <c r="BH31" i="35"/>
  <c r="BE51" i="35"/>
  <c r="Z92" i="35"/>
  <c r="Z94" i="35"/>
  <c r="BF92" i="35"/>
  <c r="BG92" i="35"/>
  <c r="AT98" i="35"/>
  <c r="AU98" i="35"/>
  <c r="BG78" i="35"/>
  <c r="BF78" i="35"/>
  <c r="BG90" i="35"/>
  <c r="BF90" i="35"/>
  <c r="AL95" i="35"/>
  <c r="Z97" i="35"/>
  <c r="Z96" i="35"/>
  <c r="AT93" i="35"/>
  <c r="AU93" i="35"/>
  <c r="Z90" i="35"/>
  <c r="AT95" i="35"/>
  <c r="BF89" i="35"/>
  <c r="BG89" i="35"/>
  <c r="BA50" i="35"/>
  <c r="AZ50" i="35"/>
  <c r="BG94" i="35"/>
  <c r="BF94" i="35"/>
  <c r="BH94" i="35" s="1"/>
  <c r="Z79" i="35"/>
  <c r="AU99" i="35"/>
  <c r="AT99" i="35"/>
  <c r="BH98" i="35"/>
  <c r="BF85" i="35"/>
  <c r="BG85" i="35"/>
  <c r="BG80" i="35"/>
  <c r="BF80" i="35"/>
  <c r="BH80" i="35" s="1"/>
  <c r="BG32" i="35"/>
  <c r="BF32" i="35"/>
  <c r="AU83" i="35"/>
  <c r="AT83" i="35"/>
  <c r="AL93" i="35"/>
  <c r="Z85" i="35"/>
  <c r="Z80" i="35"/>
  <c r="AL96" i="35"/>
  <c r="AU32" i="35"/>
  <c r="AT32" i="35"/>
  <c r="M53" i="35"/>
  <c r="AI53" i="35" s="1"/>
  <c r="BG83" i="35"/>
  <c r="BF83" i="35"/>
  <c r="BG82" i="35"/>
  <c r="BF82" i="35"/>
  <c r="BG87" i="35"/>
  <c r="BF87" i="35"/>
  <c r="BF97" i="35"/>
  <c r="BG97" i="35"/>
  <c r="BC52" i="35"/>
  <c r="BD52" i="35"/>
  <c r="AL86" i="35"/>
  <c r="BG91" i="35" l="1"/>
  <c r="AT91" i="35"/>
  <c r="AU84" i="35"/>
  <c r="AV32" i="35"/>
  <c r="BF88" i="35"/>
  <c r="BH88" i="35" s="1"/>
  <c r="BH32" i="35"/>
  <c r="AU86" i="35"/>
  <c r="AV86" i="35" s="1"/>
  <c r="AV98" i="35"/>
  <c r="AV93" i="35"/>
  <c r="BH85" i="35"/>
  <c r="AV88" i="35"/>
  <c r="AV99" i="35"/>
  <c r="AV95" i="35"/>
  <c r="BH83" i="35"/>
  <c r="BH97" i="35"/>
  <c r="AV84" i="35"/>
  <c r="AV83" i="35"/>
  <c r="AV91" i="35"/>
  <c r="BH87" i="35"/>
  <c r="BF93" i="35"/>
  <c r="BG93" i="35"/>
  <c r="AT96" i="35"/>
  <c r="AU96" i="35"/>
  <c r="BH78" i="35"/>
  <c r="BH82" i="35"/>
  <c r="BH89" i="35"/>
  <c r="BG33" i="35"/>
  <c r="BF33" i="35"/>
  <c r="AZ51" i="35"/>
  <c r="BA51" i="35"/>
  <c r="BH81" i="35"/>
  <c r="BG86" i="35"/>
  <c r="BF86" i="35"/>
  <c r="AU33" i="35"/>
  <c r="AT33" i="35"/>
  <c r="AU97" i="35"/>
  <c r="AT97" i="35"/>
  <c r="D34" i="35"/>
  <c r="Z34" i="35" s="1"/>
  <c r="P34" i="35"/>
  <c r="AL34" i="35" s="1"/>
  <c r="AU79" i="35"/>
  <c r="AT79" i="35"/>
  <c r="BE52" i="35"/>
  <c r="BG96" i="35"/>
  <c r="BF96" i="35"/>
  <c r="AU90" i="35"/>
  <c r="AT90" i="35"/>
  <c r="BG95" i="35"/>
  <c r="BF95" i="35"/>
  <c r="BH92" i="35"/>
  <c r="AV81" i="35"/>
  <c r="AU87" i="35"/>
  <c r="AT87" i="35"/>
  <c r="AV87" i="35" s="1"/>
  <c r="AT78" i="35"/>
  <c r="AU78" i="35"/>
  <c r="AT80" i="35"/>
  <c r="AU80" i="35"/>
  <c r="BH90" i="35"/>
  <c r="AT94" i="35"/>
  <c r="AU94" i="35"/>
  <c r="AV89" i="35"/>
  <c r="AU82" i="35"/>
  <c r="AT82" i="35"/>
  <c r="M54" i="35"/>
  <c r="AI54" i="35" s="1"/>
  <c r="J52" i="35"/>
  <c r="AF52" i="35" s="1"/>
  <c r="BD53" i="35"/>
  <c r="BC53" i="35"/>
  <c r="AU85" i="35"/>
  <c r="AT85" i="35"/>
  <c r="AV85" i="35" s="1"/>
  <c r="BB50" i="35"/>
  <c r="AU92" i="35"/>
  <c r="AT92" i="35"/>
  <c r="BH91" i="35"/>
  <c r="BH33" i="35" l="1"/>
  <c r="AV79" i="35"/>
  <c r="BH86" i="35"/>
  <c r="AV82" i="35"/>
  <c r="AV80" i="35"/>
  <c r="AV92" i="35"/>
  <c r="BE53" i="35"/>
  <c r="AV94" i="35"/>
  <c r="AV90" i="35"/>
  <c r="D35" i="35"/>
  <c r="Z35" i="35" s="1"/>
  <c r="P35" i="35"/>
  <c r="AL35" i="35" s="1"/>
  <c r="J53" i="35"/>
  <c r="AF53" i="35" s="1"/>
  <c r="BD54" i="35"/>
  <c r="BC54" i="35"/>
  <c r="BH95" i="35"/>
  <c r="BG34" i="35"/>
  <c r="BF34" i="35"/>
  <c r="BA52" i="35"/>
  <c r="AZ52" i="35"/>
  <c r="BB52" i="35" s="1"/>
  <c r="AT34" i="35"/>
  <c r="AU34" i="35"/>
  <c r="AV96" i="35"/>
  <c r="AV78" i="35"/>
  <c r="BB51" i="35"/>
  <c r="M55" i="35"/>
  <c r="AI55" i="35" s="1"/>
  <c r="AV97" i="35"/>
  <c r="BH93" i="35"/>
  <c r="BH96" i="35"/>
  <c r="AV33" i="35"/>
  <c r="AV34" i="35" l="1"/>
  <c r="M56" i="35"/>
  <c r="AI56" i="35" s="1"/>
  <c r="D36" i="35"/>
  <c r="Z36" i="35" s="1"/>
  <c r="P36" i="35"/>
  <c r="AL36" i="35" s="1"/>
  <c r="BE54" i="35"/>
  <c r="J54" i="35"/>
  <c r="AF54" i="35" s="1"/>
  <c r="BA53" i="35"/>
  <c r="AZ53" i="35"/>
  <c r="BB53" i="35" s="1"/>
  <c r="BC55" i="35"/>
  <c r="BD55" i="35"/>
  <c r="BG35" i="35"/>
  <c r="BF35" i="35"/>
  <c r="BH34" i="35"/>
  <c r="AU35" i="35"/>
  <c r="AT35" i="35"/>
  <c r="AV35" i="35" s="1"/>
  <c r="J56" i="35"/>
  <c r="J55" i="35"/>
  <c r="AF55" i="35" l="1"/>
  <c r="AZ55" i="35" s="1"/>
  <c r="BH35" i="35"/>
  <c r="AF56" i="35"/>
  <c r="BE55" i="35"/>
  <c r="BF36" i="35"/>
  <c r="BG36" i="35"/>
  <c r="AU36" i="35"/>
  <c r="AT36" i="35"/>
  <c r="BC56" i="35"/>
  <c r="BD56" i="35"/>
  <c r="M57" i="35"/>
  <c r="AI57" i="35" s="1"/>
  <c r="D37" i="35"/>
  <c r="Z37" i="35" s="1"/>
  <c r="P37" i="35"/>
  <c r="AL37" i="35" s="1"/>
  <c r="BA54" i="35"/>
  <c r="AZ54" i="35"/>
  <c r="BA55" i="35" l="1"/>
  <c r="BB55" i="35" s="1"/>
  <c r="BE56" i="35"/>
  <c r="BH36" i="35"/>
  <c r="D38" i="35"/>
  <c r="Z38" i="35" s="1"/>
  <c r="P38" i="35"/>
  <c r="AL38" i="35" s="1"/>
  <c r="BG37" i="35"/>
  <c r="BF37" i="35"/>
  <c r="AT37" i="35"/>
  <c r="AV37" i="35" s="1"/>
  <c r="AU37" i="35"/>
  <c r="M58" i="35"/>
  <c r="AI58" i="35" s="1"/>
  <c r="BC57" i="35"/>
  <c r="BD57" i="35"/>
  <c r="BA56" i="35"/>
  <c r="AZ56" i="35"/>
  <c r="BB56" i="35" s="1"/>
  <c r="BB54" i="35"/>
  <c r="AV36" i="35"/>
  <c r="BE57" i="35" l="1"/>
  <c r="BH37" i="35"/>
  <c r="M59" i="35"/>
  <c r="AI59" i="35" s="1"/>
  <c r="BD58" i="35"/>
  <c r="BC58" i="35"/>
  <c r="D39" i="35"/>
  <c r="Z39" i="35" s="1"/>
  <c r="P39" i="35"/>
  <c r="AL39" i="35" s="1"/>
  <c r="J57" i="35"/>
  <c r="AF57" i="35" s="1"/>
  <c r="BG38" i="35"/>
  <c r="BF38" i="35"/>
  <c r="AU38" i="35"/>
  <c r="AT38" i="35"/>
  <c r="BH38" i="35" l="1"/>
  <c r="D40" i="35"/>
  <c r="Z40" i="35" s="1"/>
  <c r="P40" i="35"/>
  <c r="AL40" i="35" s="1"/>
  <c r="BA57" i="35"/>
  <c r="AZ57" i="35"/>
  <c r="BB57" i="35" s="1"/>
  <c r="BF39" i="35"/>
  <c r="BG39" i="35"/>
  <c r="J58" i="35"/>
  <c r="AF58" i="35" s="1"/>
  <c r="AU39" i="35"/>
  <c r="AT39" i="35"/>
  <c r="AV38" i="35"/>
  <c r="BE58" i="35"/>
  <c r="M60" i="35"/>
  <c r="AI60" i="35" s="1"/>
  <c r="BD59" i="35"/>
  <c r="BC59" i="35"/>
  <c r="J60" i="35"/>
  <c r="BH39" i="35" l="1"/>
  <c r="BE59" i="35"/>
  <c r="BA58" i="35"/>
  <c r="AZ58" i="35"/>
  <c r="M61" i="35"/>
  <c r="AI61" i="35" s="1"/>
  <c r="BC60" i="35"/>
  <c r="BD60" i="35"/>
  <c r="D41" i="35"/>
  <c r="Z41" i="35" s="1"/>
  <c r="P41" i="35"/>
  <c r="AL41" i="35" s="1"/>
  <c r="J59" i="35"/>
  <c r="AF59" i="35" s="1"/>
  <c r="AV39" i="35"/>
  <c r="BG40" i="35"/>
  <c r="BF40" i="35"/>
  <c r="AU40" i="35"/>
  <c r="AT40" i="35"/>
  <c r="BB58" i="35" l="1"/>
  <c r="D42" i="35"/>
  <c r="Z42" i="35" s="1"/>
  <c r="P42" i="35"/>
  <c r="AL42" i="35" s="1"/>
  <c r="BH40" i="35"/>
  <c r="BE60" i="35"/>
  <c r="BC61" i="35"/>
  <c r="BD61" i="35"/>
  <c r="M62" i="35"/>
  <c r="AI62" i="35" s="1"/>
  <c r="AZ59" i="35"/>
  <c r="BA59" i="35"/>
  <c r="BG41" i="35"/>
  <c r="BF41" i="35"/>
  <c r="AV40" i="35"/>
  <c r="AU41" i="35"/>
  <c r="AT41" i="35"/>
  <c r="AV41" i="35" s="1"/>
  <c r="AF60" i="35"/>
  <c r="J62" i="35"/>
  <c r="BH41" i="35" l="1"/>
  <c r="BB59" i="35"/>
  <c r="BC62" i="35"/>
  <c r="BD62" i="35"/>
  <c r="M63" i="35"/>
  <c r="AI63" i="35" s="1"/>
  <c r="D43" i="35"/>
  <c r="Z43" i="35" s="1"/>
  <c r="P43" i="35"/>
  <c r="AL43" i="35" s="1"/>
  <c r="BE61" i="35"/>
  <c r="J61" i="35"/>
  <c r="AF61" i="35" s="1"/>
  <c r="BG42" i="35"/>
  <c r="BF42" i="35"/>
  <c r="BA60" i="35"/>
  <c r="AZ60" i="35"/>
  <c r="AT42" i="35"/>
  <c r="AU42" i="35"/>
  <c r="AF62" i="35" l="1"/>
  <c r="BA62" i="35" s="1"/>
  <c r="BH42" i="35"/>
  <c r="P44" i="35"/>
  <c r="AL44" i="35" s="1"/>
  <c r="AV42" i="35"/>
  <c r="BG43" i="35"/>
  <c r="BF43" i="35"/>
  <c r="BH43" i="35" s="1"/>
  <c r="M64" i="35"/>
  <c r="AI64" i="35" s="1"/>
  <c r="BB60" i="35"/>
  <c r="AU43" i="35"/>
  <c r="AT43" i="35"/>
  <c r="BC63" i="35"/>
  <c r="BD63" i="35"/>
  <c r="BA61" i="35"/>
  <c r="AZ61" i="35"/>
  <c r="BB61" i="35" s="1"/>
  <c r="BE62" i="35"/>
  <c r="D44" i="35"/>
  <c r="Z44" i="35" s="1"/>
  <c r="AZ62" i="35" l="1"/>
  <c r="BB62" i="35" s="1"/>
  <c r="AV43" i="35"/>
  <c r="AU44" i="35"/>
  <c r="AT44" i="35"/>
  <c r="BC64" i="35"/>
  <c r="BD64" i="35"/>
  <c r="P45" i="35"/>
  <c r="AL45" i="35" s="1"/>
  <c r="J63" i="35"/>
  <c r="AF63" i="35" s="1"/>
  <c r="BE63" i="35"/>
  <c r="M65" i="35"/>
  <c r="AI65" i="35" s="1"/>
  <c r="BG44" i="35"/>
  <c r="BF44" i="35"/>
  <c r="D45" i="35"/>
  <c r="Z45" i="35" s="1"/>
  <c r="AV44" i="35" l="1"/>
  <c r="BG45" i="35"/>
  <c r="BF45" i="35"/>
  <c r="M66" i="35"/>
  <c r="AI66" i="35" s="1"/>
  <c r="D46" i="35"/>
  <c r="Z46" i="35" s="1"/>
  <c r="P46" i="35"/>
  <c r="AL46" i="35" s="1"/>
  <c r="BH44" i="35"/>
  <c r="BD65" i="35"/>
  <c r="BC65" i="35"/>
  <c r="AU45" i="35"/>
  <c r="AT45" i="35"/>
  <c r="BE64" i="35"/>
  <c r="J64" i="35"/>
  <c r="AF64" i="35" s="1"/>
  <c r="AZ63" i="35"/>
  <c r="BA63" i="35"/>
  <c r="AV45" i="35" l="1"/>
  <c r="BH45" i="35"/>
  <c r="BB63" i="35"/>
  <c r="D47" i="35"/>
  <c r="Z47" i="35" s="1"/>
  <c r="P47" i="35"/>
  <c r="AL47" i="35" s="1"/>
  <c r="BA64" i="35"/>
  <c r="AZ64" i="35"/>
  <c r="BB64" i="35" s="1"/>
  <c r="BG46" i="35"/>
  <c r="BF46" i="35"/>
  <c r="AU46" i="35"/>
  <c r="AT46" i="35"/>
  <c r="BC66" i="35"/>
  <c r="BD66" i="35"/>
  <c r="M67" i="35"/>
  <c r="AI67" i="35" s="1"/>
  <c r="J65" i="35"/>
  <c r="AF65" i="35" s="1"/>
  <c r="BE65" i="35"/>
  <c r="BE66" i="35" l="1"/>
  <c r="BH46" i="35"/>
  <c r="J66" i="35"/>
  <c r="AF66" i="35" s="1"/>
  <c r="BA65" i="35"/>
  <c r="AZ65" i="35"/>
  <c r="D48" i="35"/>
  <c r="Z48" i="35" s="1"/>
  <c r="P48" i="35"/>
  <c r="AL48" i="35" s="1"/>
  <c r="M68" i="35"/>
  <c r="AI68" i="35" s="1"/>
  <c r="BC67" i="35"/>
  <c r="BD67" i="35"/>
  <c r="BG47" i="35"/>
  <c r="BF47" i="35"/>
  <c r="BH47" i="35" s="1"/>
  <c r="AU47" i="35"/>
  <c r="AT47" i="35"/>
  <c r="AV46" i="35"/>
  <c r="J68" i="35"/>
  <c r="BE67" i="35" l="1"/>
  <c r="BB65" i="35"/>
  <c r="BD68" i="35"/>
  <c r="BC68" i="35"/>
  <c r="J67" i="35"/>
  <c r="AF67" i="35" s="1"/>
  <c r="AV47" i="35"/>
  <c r="BG48" i="35"/>
  <c r="BF48" i="35"/>
  <c r="AU48" i="35"/>
  <c r="AT48" i="35"/>
  <c r="P49" i="35"/>
  <c r="AL49" i="35" s="1"/>
  <c r="M69" i="35"/>
  <c r="AI69" i="35" s="1"/>
  <c r="BA66" i="35"/>
  <c r="AZ66" i="35"/>
  <c r="D49" i="35"/>
  <c r="Z49" i="35" s="1"/>
  <c r="BH48" i="35" l="1"/>
  <c r="BB66" i="35"/>
  <c r="BC69" i="35"/>
  <c r="BD69" i="35"/>
  <c r="BE69" i="35" s="1"/>
  <c r="AU49" i="35"/>
  <c r="AT49" i="35"/>
  <c r="BG49" i="35"/>
  <c r="BF49" i="35"/>
  <c r="BA67" i="35"/>
  <c r="AZ67" i="35"/>
  <c r="D50" i="35"/>
  <c r="Z50" i="35" s="1"/>
  <c r="P50" i="35"/>
  <c r="AL50" i="35" s="1"/>
  <c r="M70" i="35"/>
  <c r="AI70" i="35" s="1"/>
  <c r="AF68" i="35"/>
  <c r="BE68" i="35"/>
  <c r="AV48" i="35"/>
  <c r="AV49" i="35" l="1"/>
  <c r="BB67" i="35"/>
  <c r="BH49" i="35"/>
  <c r="M71" i="35"/>
  <c r="AI71" i="35" s="1"/>
  <c r="AZ68" i="35"/>
  <c r="BA68" i="35"/>
  <c r="BC70" i="35"/>
  <c r="BD70" i="35"/>
  <c r="D51" i="35"/>
  <c r="Z51" i="35" s="1"/>
  <c r="P51" i="35"/>
  <c r="AL51" i="35" s="1"/>
  <c r="BG50" i="35"/>
  <c r="BF50" i="35"/>
  <c r="J69" i="35"/>
  <c r="AF69" i="35" s="1"/>
  <c r="AT50" i="35"/>
  <c r="AU50" i="35"/>
  <c r="AV50" i="35" l="1"/>
  <c r="BE70" i="35"/>
  <c r="BB68" i="35"/>
  <c r="BA69" i="35"/>
  <c r="AZ69" i="35"/>
  <c r="BB69" i="35" s="1"/>
  <c r="BH50" i="35"/>
  <c r="BD71" i="35"/>
  <c r="BC71" i="35"/>
  <c r="BG51" i="35"/>
  <c r="BF51" i="35"/>
  <c r="BH51" i="35" s="1"/>
  <c r="M72" i="35"/>
  <c r="AI72" i="35" s="1"/>
  <c r="AU51" i="35"/>
  <c r="AT51" i="35"/>
  <c r="J70" i="35"/>
  <c r="AF70" i="35" s="1"/>
  <c r="P52" i="35"/>
  <c r="AL52" i="35" s="1"/>
  <c r="D52" i="35"/>
  <c r="Z52" i="35" s="1"/>
  <c r="BA70" i="35" l="1"/>
  <c r="AZ70" i="35"/>
  <c r="M73" i="35"/>
  <c r="AI73" i="35" s="1"/>
  <c r="BE71" i="35"/>
  <c r="AV51" i="35"/>
  <c r="J71" i="35"/>
  <c r="AF71" i="35" s="1"/>
  <c r="AU52" i="35"/>
  <c r="AT52" i="35"/>
  <c r="BF52" i="35"/>
  <c r="BG52" i="35"/>
  <c r="D53" i="35"/>
  <c r="Z53" i="35" s="1"/>
  <c r="P53" i="35"/>
  <c r="AL53" i="35" s="1"/>
  <c r="BD72" i="35"/>
  <c r="BC72" i="35"/>
  <c r="BH52" i="35" l="1"/>
  <c r="BE72" i="35"/>
  <c r="BB70" i="35"/>
  <c r="BC73" i="35"/>
  <c r="BD73" i="35"/>
  <c r="M74" i="35"/>
  <c r="AI74" i="35" s="1"/>
  <c r="D54" i="35"/>
  <c r="Z54" i="35" s="1"/>
  <c r="P54" i="35"/>
  <c r="AL54" i="35" s="1"/>
  <c r="AZ71" i="35"/>
  <c r="BA71" i="35"/>
  <c r="J72" i="35"/>
  <c r="AF72" i="35" s="1"/>
  <c r="AT53" i="35"/>
  <c r="AU53" i="35"/>
  <c r="AV52" i="35"/>
  <c r="BG53" i="35"/>
  <c r="BF53" i="35"/>
  <c r="AV53" i="35" l="1"/>
  <c r="BE73" i="35"/>
  <c r="BG54" i="35"/>
  <c r="BF54" i="35"/>
  <c r="BB71" i="35"/>
  <c r="AT54" i="35"/>
  <c r="AU54" i="35"/>
  <c r="D55" i="35"/>
  <c r="Z55" i="35" s="1"/>
  <c r="P55" i="35"/>
  <c r="AL55" i="35" s="1"/>
  <c r="BD74" i="35"/>
  <c r="BC74" i="35"/>
  <c r="M75" i="35"/>
  <c r="AI75" i="35" s="1"/>
  <c r="J73" i="35"/>
  <c r="AF73" i="35" s="1"/>
  <c r="AZ72" i="35"/>
  <c r="BA72" i="35"/>
  <c r="BH53" i="35"/>
  <c r="M76" i="35"/>
  <c r="AV54" i="35" l="1"/>
  <c r="BG55" i="35"/>
  <c r="BF55" i="35"/>
  <c r="BB72" i="35"/>
  <c r="AU55" i="35"/>
  <c r="AT55" i="35"/>
  <c r="AV55" i="35" s="1"/>
  <c r="BA73" i="35"/>
  <c r="AZ73" i="35"/>
  <c r="BB73" i="35" s="1"/>
  <c r="AI76" i="35"/>
  <c r="AI77" i="35"/>
  <c r="J74" i="35"/>
  <c r="AF74" i="35" s="1"/>
  <c r="BD75" i="35"/>
  <c r="BC75" i="35"/>
  <c r="BH54" i="35"/>
  <c r="D56" i="35"/>
  <c r="Z56" i="35" s="1"/>
  <c r="P56" i="35"/>
  <c r="AL56" i="35" s="1"/>
  <c r="BE74" i="35"/>
  <c r="BE75" i="35" l="1"/>
  <c r="AU56" i="35"/>
  <c r="AT56" i="35"/>
  <c r="BF56" i="35"/>
  <c r="BG56" i="35"/>
  <c r="J76" i="35"/>
  <c r="BA74" i="35"/>
  <c r="AZ74" i="35"/>
  <c r="BD76" i="35"/>
  <c r="BC76" i="35"/>
  <c r="J75" i="35"/>
  <c r="AF75" i="35" s="1"/>
  <c r="BH55" i="35"/>
  <c r="D57" i="35"/>
  <c r="Z57" i="35" s="1"/>
  <c r="P57" i="35"/>
  <c r="AL57" i="35" s="1"/>
  <c r="BD77" i="35"/>
  <c r="BC77" i="35"/>
  <c r="BB74" i="35" l="1"/>
  <c r="BH56" i="35"/>
  <c r="BF57" i="35"/>
  <c r="BG57" i="35"/>
  <c r="AT57" i="35"/>
  <c r="AU57" i="35"/>
  <c r="AF76" i="35"/>
  <c r="AF77" i="35"/>
  <c r="P58" i="35"/>
  <c r="AL58" i="35" s="1"/>
  <c r="BA75" i="35"/>
  <c r="AZ75" i="35"/>
  <c r="BE76" i="35"/>
  <c r="AV56" i="35"/>
  <c r="BE77" i="35"/>
  <c r="D58" i="35"/>
  <c r="Z58" i="35" s="1"/>
  <c r="BH57" i="35" l="1"/>
  <c r="BG58" i="35"/>
  <c r="BF58" i="35"/>
  <c r="BA77" i="35"/>
  <c r="AZ77" i="35"/>
  <c r="BA76" i="35"/>
  <c r="AZ76" i="35"/>
  <c r="P59" i="35"/>
  <c r="AL59" i="35" s="1"/>
  <c r="AU58" i="35"/>
  <c r="AT58" i="35"/>
  <c r="AV57" i="35"/>
  <c r="BB75" i="35"/>
  <c r="D59" i="35"/>
  <c r="Z59" i="35" s="1"/>
  <c r="BH58" i="35" l="1"/>
  <c r="AV58" i="35"/>
  <c r="D60" i="35"/>
  <c r="Z60" i="35" s="1"/>
  <c r="P60" i="35"/>
  <c r="AL60" i="35" s="1"/>
  <c r="BG59" i="35"/>
  <c r="BF59" i="35"/>
  <c r="BB76" i="35"/>
  <c r="AU59" i="35"/>
  <c r="AT59" i="35"/>
  <c r="BB77" i="35"/>
  <c r="AV59" i="35" l="1"/>
  <c r="D61" i="35"/>
  <c r="Z61" i="35" s="1"/>
  <c r="P61" i="35"/>
  <c r="AL61" i="35" s="1"/>
  <c r="BH59" i="35"/>
  <c r="BG60" i="35"/>
  <c r="BF60" i="35"/>
  <c r="AU60" i="35"/>
  <c r="AT60" i="35"/>
  <c r="AV60" i="35" s="1"/>
  <c r="D62" i="35" l="1"/>
  <c r="Z62" i="35" s="1"/>
  <c r="P62" i="35"/>
  <c r="AL62" i="35" s="1"/>
  <c r="BH60" i="35"/>
  <c r="BF61" i="35"/>
  <c r="BG61" i="35"/>
  <c r="AU61" i="35"/>
  <c r="AT61" i="35"/>
  <c r="AV61" i="35" l="1"/>
  <c r="BH61" i="35"/>
  <c r="P63" i="35"/>
  <c r="AL63" i="35" s="1"/>
  <c r="BG62" i="35"/>
  <c r="BF62" i="35"/>
  <c r="BH62" i="35" s="1"/>
  <c r="AU62" i="35"/>
  <c r="AT62" i="35"/>
  <c r="D63" i="35"/>
  <c r="Z63" i="35" s="1"/>
  <c r="P64" i="35" l="1"/>
  <c r="AL64" i="35" s="1"/>
  <c r="BG63" i="35"/>
  <c r="BF63" i="35"/>
  <c r="AU63" i="35"/>
  <c r="AT63" i="35"/>
  <c r="AV62" i="35"/>
  <c r="D64" i="35"/>
  <c r="Z64" i="35" s="1"/>
  <c r="AV63" i="35" l="1"/>
  <c r="D65" i="35"/>
  <c r="Z65" i="35" s="1"/>
  <c r="P65" i="35"/>
  <c r="AL65" i="35" s="1"/>
  <c r="BH63" i="35"/>
  <c r="AT64" i="35"/>
  <c r="AU64" i="35"/>
  <c r="BG64" i="35"/>
  <c r="BF64" i="35"/>
  <c r="BH64" i="35" s="1"/>
  <c r="AV64" i="35" l="1"/>
  <c r="P66" i="35"/>
  <c r="AL66" i="35" s="1"/>
  <c r="BG65" i="35"/>
  <c r="BF65" i="35"/>
  <c r="AU65" i="35"/>
  <c r="AT65" i="35"/>
  <c r="D66" i="35"/>
  <c r="Z66" i="35" s="1"/>
  <c r="AV65" i="35" l="1"/>
  <c r="BH65" i="35"/>
  <c r="AT66" i="35"/>
  <c r="AU66" i="35"/>
  <c r="BF66" i="35"/>
  <c r="BG66" i="35"/>
  <c r="D67" i="35"/>
  <c r="Z67" i="35" s="1"/>
  <c r="P67" i="35"/>
  <c r="AL67" i="35" s="1"/>
  <c r="AV66" i="35" l="1"/>
  <c r="BH66" i="35"/>
  <c r="AU67" i="35"/>
  <c r="AT67" i="35"/>
  <c r="D68" i="35"/>
  <c r="Z68" i="35" s="1"/>
  <c r="P68" i="35"/>
  <c r="AL68" i="35" s="1"/>
  <c r="BG67" i="35"/>
  <c r="BF67" i="35"/>
  <c r="BH67" i="35" l="1"/>
  <c r="P69" i="35"/>
  <c r="AL69" i="35" s="1"/>
  <c r="AU68" i="35"/>
  <c r="AT68" i="35"/>
  <c r="AV68" i="35" s="1"/>
  <c r="AV67" i="35"/>
  <c r="BF68" i="35"/>
  <c r="BG68" i="35"/>
  <c r="D69" i="35"/>
  <c r="Z69" i="35" s="1"/>
  <c r="BH68" i="35" l="1"/>
  <c r="AT69" i="35"/>
  <c r="AU69" i="35"/>
  <c r="P70" i="35"/>
  <c r="AL70" i="35" s="1"/>
  <c r="BG69" i="35"/>
  <c r="BF69" i="35"/>
  <c r="D70" i="35"/>
  <c r="Z70" i="35" s="1"/>
  <c r="BH69" i="35" l="1"/>
  <c r="AV69" i="35"/>
  <c r="AU70" i="35"/>
  <c r="AT70" i="35"/>
  <c r="P71" i="35"/>
  <c r="AL71" i="35" s="1"/>
  <c r="BG70" i="35"/>
  <c r="BF70" i="35"/>
  <c r="D71" i="35"/>
  <c r="Z71" i="35" s="1"/>
  <c r="BH70" i="35" l="1"/>
  <c r="D72" i="35"/>
  <c r="Z72" i="35" s="1"/>
  <c r="P72" i="35"/>
  <c r="AL72" i="35" s="1"/>
  <c r="AU71" i="35"/>
  <c r="AT71" i="35"/>
  <c r="AV71" i="35" s="1"/>
  <c r="BF71" i="35"/>
  <c r="BG71" i="35"/>
  <c r="AV70" i="35"/>
  <c r="D73" i="35" l="1"/>
  <c r="Z73" i="35" s="1"/>
  <c r="P73" i="35"/>
  <c r="AL73" i="35" s="1"/>
  <c r="BH71" i="35"/>
  <c r="BG72" i="35"/>
  <c r="BF72" i="35"/>
  <c r="AU72" i="35"/>
  <c r="AT72" i="35"/>
  <c r="BH72" i="35" l="1"/>
  <c r="AV72" i="35"/>
  <c r="D74" i="35"/>
  <c r="Z74" i="35" s="1"/>
  <c r="P74" i="35"/>
  <c r="AL74" i="35" s="1"/>
  <c r="BF73" i="35"/>
  <c r="BG73" i="35"/>
  <c r="AU73" i="35"/>
  <c r="AT73" i="35"/>
  <c r="AV73" i="35" s="1"/>
  <c r="BH73" i="35" l="1"/>
  <c r="D75" i="35"/>
  <c r="Z75" i="35" s="1"/>
  <c r="P75" i="35"/>
  <c r="AL75" i="35" s="1"/>
  <c r="BG74" i="35"/>
  <c r="BF74" i="35"/>
  <c r="AU74" i="35"/>
  <c r="AT74" i="35"/>
  <c r="AV74" i="35" s="1"/>
  <c r="P76" i="35" l="1"/>
  <c r="BH74" i="35"/>
  <c r="BG75" i="35"/>
  <c r="BF75" i="35"/>
  <c r="BH75" i="35" s="1"/>
  <c r="AT75" i="35"/>
  <c r="AU75" i="35"/>
  <c r="D76" i="35"/>
  <c r="AV75" i="35" l="1"/>
  <c r="Z76" i="35"/>
  <c r="Z77" i="35"/>
  <c r="AL76" i="35"/>
  <c r="AL77" i="35"/>
  <c r="BG77" i="35" l="1"/>
  <c r="BF77" i="35"/>
  <c r="BG76" i="35"/>
  <c r="BF76" i="35"/>
  <c r="BH76" i="35" s="1"/>
  <c r="AU77" i="35"/>
  <c r="AT77" i="35"/>
  <c r="AU76" i="35"/>
  <c r="AT76" i="35"/>
  <c r="AV76" i="35" s="1"/>
  <c r="AV77" i="35" l="1"/>
  <c r="BH77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tc={77866EE3-0F25-413C-8851-875238B11575}</author>
    <author>tc={B7C2C3AF-BC01-4950-BA85-48F6BEAA5EBA}</author>
    <author>tc={EC942676-B80A-4473-B2C4-699763FB5776}</author>
  </authors>
  <commentList>
    <comment ref="V3" authorId="0" shapeId="0" xr:uid="{77866EE3-0F25-413C-8851-875238B1157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B7C2C3AF-BC01-4950-BA85-48F6BEAA5E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EC942676-B80A-4473-B2C4-699763FB577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tc={387A2506-2D38-4CE4-8C2A-F42436AA88C6}</author>
    <author>tc={106F65EC-74A1-4F8E-9E12-B5AFB9C03FE0}</author>
    <author>tc={B23EC975-894E-4D9A-9663-61A9EDF3F9D4}</author>
  </authors>
  <commentList>
    <comment ref="V3" authorId="0" shapeId="0" xr:uid="{387A2506-2D38-4CE4-8C2A-F42436AA88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106F65EC-74A1-4F8E-9E12-B5AFB9C03FE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B23EC975-894E-4D9A-9663-61A9EDF3F9D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tc={3602F04C-DF94-458C-8AAD-F705E4185081}</author>
    <author>tc={1A6D8080-2443-41CB-938B-81FF58A4C199}</author>
    <author>tc={6C1E8B53-BF56-441B-AB18-08C9A69E3C25}</author>
  </authors>
  <commentList>
    <comment ref="V3" authorId="0" shapeId="0" xr:uid="{3602F04C-DF94-458C-8AAD-F705E418508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1A6D8080-2443-41CB-938B-81FF58A4C19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6C1E8B53-BF56-441B-AB18-08C9A69E3C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tc={B9926CF0-8C98-4023-9C2F-75F9C9DA428D}</author>
    <author>tc={2F27420E-732A-47B3-90B1-6A8D4590541D}</author>
    <author>tc={57C9E20B-884C-44A9-9CDB-E8AD18957483}</author>
  </authors>
  <commentList>
    <comment ref="V3" authorId="0" shapeId="0" xr:uid="{B9926CF0-8C98-4023-9C2F-75F9C9DA42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2F27420E-732A-47B3-90B1-6A8D4590541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57C9E20B-884C-44A9-9CDB-E8AD189574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tc={7292C18B-4D5F-4C8F-BC33-466016C1A688}</author>
    <author>tc={04A9C600-5EDB-4B13-9333-7DD4CBE3F026}</author>
    <author>tc={5705D883-4705-4B4A-BB85-8D5BC954B748}</author>
  </authors>
  <commentList>
    <comment ref="V3" authorId="0" shapeId="0" xr:uid="{7292C18B-4D5F-4C8F-BC33-466016C1A68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04A9C600-5EDB-4B13-9333-7DD4CBE3F02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5705D883-4705-4B4A-BB85-8D5BC954B74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tc={130FC608-3D68-49CA-A20F-361E77835775}</author>
    <author>tc={962269BA-F7F9-46AA-9450-D1D8913893CB}</author>
    <author>tc={C233D1B9-982B-47A1-879F-F067FAA0FB04}</author>
  </authors>
  <commentList>
    <comment ref="V3" authorId="0" shapeId="0" xr:uid="{130FC608-3D68-49CA-A20F-361E7783577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962269BA-F7F9-46AA-9450-D1D8913893C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C233D1B9-982B-47A1-879F-F067FAA0FB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tc={3D42CB28-8920-44E2-9086-1995D84CC43B}</author>
    <author>tc={62938753-515A-4A19-A8EB-AA5FA01DA43E}</author>
    <author>tc={FC3E2450-FB25-4203-8DD7-91259BBD987E}</author>
  </authors>
  <commentList>
    <comment ref="V3" authorId="0" shapeId="0" xr:uid="{3D42CB28-8920-44E2-9086-1995D84CC4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62938753-515A-4A19-A8EB-AA5FA01DA4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FC3E2450-FB25-4203-8DD7-91259BBD98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<sst xmlns="http://schemas.openxmlformats.org/spreadsheetml/2006/main" count="1703" uniqueCount="277">
  <si>
    <t>Índices</t>
  </si>
  <si>
    <t>Tasas de inflación mensual</t>
  </si>
  <si>
    <t>Tasas de inflación interanual</t>
  </si>
  <si>
    <t>headline</t>
  </si>
  <si>
    <t>no food &amp; energy</t>
  </si>
  <si>
    <t>no food &amp; energy &amp; shelter</t>
  </si>
  <si>
    <t>Fecha</t>
  </si>
  <si>
    <t>Nivel general</t>
  </si>
  <si>
    <t>Alimentos y bebidas no alcohólicas</t>
  </si>
  <si>
    <t>Bebidas alcohólicas y tabaco</t>
  </si>
  <si>
    <t>Prendas de vestir y calzado</t>
  </si>
  <si>
    <t>Vivienda, agua, electricidad, gas y otros combustibles</t>
  </si>
  <si>
    <t>Equipamiento y mantenimiento del hogar</t>
  </si>
  <si>
    <t>Salud</t>
  </si>
  <si>
    <t>Transporte</t>
  </si>
  <si>
    <t>Comunicación</t>
  </si>
  <si>
    <t>Recreación y cultura</t>
  </si>
  <si>
    <t>Educación</t>
  </si>
  <si>
    <t>Restaurantes y hoteles</t>
  </si>
  <si>
    <t>Bienes y servicios varios</t>
  </si>
  <si>
    <t>Estacional</t>
  </si>
  <si>
    <t>Núcleo</t>
  </si>
  <si>
    <t>Regulados</t>
  </si>
  <si>
    <t>Nivel General</t>
  </si>
  <si>
    <t>Subyacente</t>
  </si>
  <si>
    <t>Subyacente-AyB</t>
  </si>
  <si>
    <t>Subyacente-Food</t>
  </si>
  <si>
    <t>Core</t>
  </si>
  <si>
    <t>Supercore</t>
  </si>
  <si>
    <t>Incidencia mensual</t>
  </si>
  <si>
    <t>Incidencia Feb 21 - Jun 24</t>
  </si>
  <si>
    <t>EquiNOAiento y mantenimiento del hogar</t>
  </si>
  <si>
    <t>EquiNEAiento y mantenimiento del hogar</t>
  </si>
  <si>
    <t>EquiCUYiento y mantenimiento del hogar</t>
  </si>
  <si>
    <t>EquiPATiento y mantenimiento del hogar</t>
  </si>
  <si>
    <t>Tasa de inflación mensual</t>
  </si>
  <si>
    <t>Rango de la tasa de inflación por mes</t>
  </si>
  <si>
    <t>Nacional</t>
  </si>
  <si>
    <t>GBA</t>
  </si>
  <si>
    <t>Pampeana</t>
  </si>
  <si>
    <t>NOA</t>
  </si>
  <si>
    <t>NEA</t>
  </si>
  <si>
    <t>Cuyo</t>
  </si>
  <si>
    <t>Patagonia</t>
  </si>
  <si>
    <t>Núcleo INDEC</t>
  </si>
  <si>
    <t>Subyacente CE</t>
  </si>
  <si>
    <t>Subyacente SE</t>
  </si>
  <si>
    <t>Max</t>
  </si>
  <si>
    <t>Min</t>
  </si>
  <si>
    <t>Dif</t>
  </si>
  <si>
    <t>Budget shares por decil para GBA</t>
  </si>
  <si>
    <t>region</t>
  </si>
  <si>
    <t>decil</t>
  </si>
  <si>
    <t>total</t>
  </si>
  <si>
    <t>participacion_1</t>
  </si>
  <si>
    <t>participacion_2</t>
  </si>
  <si>
    <t>participacion_3</t>
  </si>
  <si>
    <t>participacion_4</t>
  </si>
  <si>
    <t>participacion_5</t>
  </si>
  <si>
    <t>participacion_6</t>
  </si>
  <si>
    <t>participacion_7</t>
  </si>
  <si>
    <t>participacion_8</t>
  </si>
  <si>
    <t>participacion_9</t>
  </si>
  <si>
    <t>participacion_10</t>
  </si>
  <si>
    <t>participacion_11</t>
  </si>
  <si>
    <t>participacion_12</t>
  </si>
  <si>
    <t>Metropolitana</t>
  </si>
  <si>
    <t>Pond GBA</t>
  </si>
  <si>
    <t>Ajustados para que sumen como INDEC</t>
  </si>
  <si>
    <t>Inflación por deciles GBA</t>
  </si>
  <si>
    <t>Deciles - Índices</t>
  </si>
  <si>
    <t>Deciles - Tasa de inflación mensual</t>
  </si>
  <si>
    <t>Deciles - Tasa de inflación interanual</t>
  </si>
  <si>
    <t>Mensual</t>
  </si>
  <si>
    <t>Interanual</t>
  </si>
  <si>
    <t>decil 1 GBA</t>
  </si>
  <si>
    <t>decil 10 GBA</t>
  </si>
  <si>
    <t>Acum dic16</t>
  </si>
  <si>
    <t>Acum dic21</t>
  </si>
  <si>
    <t>Total</t>
  </si>
  <si>
    <t>GBA INDEC</t>
  </si>
  <si>
    <t>d1-d10</t>
  </si>
  <si>
    <t>.</t>
  </si>
  <si>
    <t>Budget shares por decil para PAM</t>
  </si>
  <si>
    <t>Pond PAM</t>
  </si>
  <si>
    <t>Inflación por deciles PAM</t>
  </si>
  <si>
    <t>PAM INDEC</t>
  </si>
  <si>
    <t>Budget shares por decil para NOA</t>
  </si>
  <si>
    <t>Pond NOA</t>
  </si>
  <si>
    <t>Noroeste</t>
  </si>
  <si>
    <t>Inflación por deciles NOA</t>
  </si>
  <si>
    <t>NOA INDEC</t>
  </si>
  <si>
    <t>Budget shares por decil para NEA</t>
  </si>
  <si>
    <t>Pond NEA</t>
  </si>
  <si>
    <t>Noreste</t>
  </si>
  <si>
    <t>Inflación por deciles NEA</t>
  </si>
  <si>
    <t>NEA INDEC</t>
  </si>
  <si>
    <t>Budget shares por decil para CUY</t>
  </si>
  <si>
    <t>Pond CUY</t>
  </si>
  <si>
    <t>Inflación por deciles CUY</t>
  </si>
  <si>
    <t>CUY INDEC</t>
  </si>
  <si>
    <t>Budget shares por decil para PAT</t>
  </si>
  <si>
    <t>Pond PAT</t>
  </si>
  <si>
    <t>Inflación por deciles PAT</t>
  </si>
  <si>
    <t>PAT INDEC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</si>
  <si>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</si>
  <si>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</si>
  <si>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</si>
  <si>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</si>
  <si>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</si>
  <si>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</si>
  <si>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</si>
  <si>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</si>
  <si>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</si>
  <si>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</si>
  <si>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Nacional por deciles</t>
  </si>
  <si>
    <t>Nacional por deciles - mensual</t>
  </si>
  <si>
    <t>Nacional por deciles - interanual</t>
  </si>
  <si>
    <t>Decil 1</t>
  </si>
  <si>
    <t>Decil 2</t>
  </si>
  <si>
    <t>Decil 3</t>
  </si>
  <si>
    <t>Decil 4</t>
  </si>
  <si>
    <t>Decil 5</t>
  </si>
  <si>
    <t>Decil 6</t>
  </si>
  <si>
    <t>Decil 7</t>
  </si>
  <si>
    <t>Decil 8</t>
  </si>
  <si>
    <t>Decil 9</t>
  </si>
  <si>
    <t>Decil 10</t>
  </si>
  <si>
    <t>PAM</t>
  </si>
  <si>
    <t>CUY</t>
  </si>
  <si>
    <t>PAT</t>
  </si>
  <si>
    <t>NAC</t>
  </si>
  <si>
    <t>Budget shares por decil para Total País</t>
  </si>
  <si>
    <t>d1-d10 - 12m rolling average</t>
  </si>
  <si>
    <t>NG</t>
  </si>
  <si>
    <t>d1</t>
  </si>
  <si>
    <t>d10</t>
  </si>
  <si>
    <t>d1 - d10</t>
  </si>
  <si>
    <t>NOTA IMPORTANTE: NO ESCRIBIR NADA ABAJO, LA HOJA F19data TOMA TODA LA COLUMNA!!!!</t>
  </si>
  <si>
    <t>ponderando D1/D10</t>
  </si>
  <si>
    <t>D1/D10</t>
  </si>
  <si>
    <t>D1/D10 indice</t>
  </si>
  <si>
    <t>D1/D10 mensual</t>
  </si>
  <si>
    <t>D1/D10 interanual</t>
  </si>
  <si>
    <t>nac</t>
  </si>
  <si>
    <t xml:space="preserve">Ponderadores por decil y region </t>
  </si>
  <si>
    <t>Nucleo</t>
  </si>
  <si>
    <t>mensual</t>
  </si>
  <si>
    <t>interanual</t>
  </si>
  <si>
    <t>price level</t>
  </si>
  <si>
    <t>acumulada</t>
  </si>
  <si>
    <t>acum d1-d10</t>
  </si>
  <si>
    <t>Agregado</t>
  </si>
  <si>
    <t>D1/D10 Nucleo</t>
  </si>
  <si>
    <t>D1/D10 NG</t>
  </si>
  <si>
    <t>d1-d10 nucleo</t>
  </si>
  <si>
    <t>d1-d10 ng</t>
  </si>
  <si>
    <t>NGd1</t>
  </si>
  <si>
    <t>NGd10</t>
  </si>
  <si>
    <t>Nucleod1</t>
  </si>
  <si>
    <t>Nucleod10</t>
  </si>
  <si>
    <t>Figure 10 + 17</t>
  </si>
  <si>
    <t>Figure 12</t>
  </si>
  <si>
    <t>Nivel de precios acumulado desde diciembre de 2016</t>
  </si>
  <si>
    <t>Nivel de precios acumulado desde febrero de 2021</t>
  </si>
  <si>
    <t>Regiones</t>
  </si>
  <si>
    <t>CUY/PAT</t>
  </si>
  <si>
    <t>Geographic</t>
  </si>
  <si>
    <t>Income</t>
  </si>
  <si>
    <t xml:space="preserve">No tocar lo gris, se actualiza solo </t>
  </si>
  <si>
    <t>Max fila</t>
  </si>
  <si>
    <t>Definición</t>
  </si>
  <si>
    <t>Promedio</t>
  </si>
  <si>
    <t>para cada región, promedio desde enero-17 hasta actualidad de (tasa de inflación mensual de esa región para el decil 1 - tasa de inflación mensual de esa región para el decil 10)</t>
  </si>
  <si>
    <t>dic16-jun24</t>
  </si>
  <si>
    <t>Mapa</t>
  </si>
  <si>
    <t>f19yoyprom16</t>
  </si>
  <si>
    <t>19a</t>
  </si>
  <si>
    <t>para cada región, promedio desde enero-17 hasta actualidad de (tasa de inflación interanual de esa región para el decil 1 - tasa de inflación interanual de esa región para el decil 10)</t>
  </si>
  <si>
    <t>FEB21-jun24</t>
  </si>
  <si>
    <t>f19yoyprom21</t>
  </si>
  <si>
    <t>19b</t>
  </si>
  <si>
    <t>para cada región, promedio desde febrero-21 hasta actualidad de (tasa de inflación interanual de esa región para el decil 1 - tasa de inflación interanual de esa región para el decil 10)</t>
  </si>
  <si>
    <t>Sin promediar</t>
  </si>
  <si>
    <t>Último dato</t>
  </si>
  <si>
    <t>d1d10yoyxregion</t>
  </si>
  <si>
    <t>19e</t>
  </si>
  <si>
    <t>Acumulado dic16-hoy</t>
  </si>
  <si>
    <t>Acumulado</t>
  </si>
  <si>
    <t>f19acum16</t>
  </si>
  <si>
    <t>19c</t>
  </si>
  <si>
    <t xml:space="preserve">para cada región, diferencia de (tasa de inflación acumulada desde diciembre-16 hasta hoy para el decil 1 - tasa de inflación acumulada desde diciembre-16 hasta hoy para el decil 10) </t>
  </si>
  <si>
    <t>Acumulado feb21-hoy</t>
  </si>
  <si>
    <t>f19acum21</t>
  </si>
  <si>
    <t>19d</t>
  </si>
  <si>
    <t xml:space="preserve">para cada región, diferencia de (tasa de inflación acumulada desde febrero-21 hasta hoy para el decil 1 - tasa de inflación acumulada desde febrero-21 hasta hoy para el decil 10) </t>
  </si>
  <si>
    <t>Deciles</t>
  </si>
  <si>
    <t>12 rolling av</t>
  </si>
  <si>
    <t>Desigualdad geográfica de la inflación</t>
  </si>
  <si>
    <t>Desigualdad por ingresos de la inflación</t>
  </si>
  <si>
    <t>Geo &gt; Ingesos?</t>
  </si>
  <si>
    <t>Incidencia acumulada Feb21 - Jun24</t>
  </si>
  <si>
    <t>National Inflation Inequality Indices</t>
  </si>
  <si>
    <t>Between regions</t>
  </si>
  <si>
    <t>Within regions (dos mapas side by side)</t>
  </si>
  <si>
    <t>Desigualdad geografica y de ingresos</t>
  </si>
  <si>
    <t>NG y Núcleo d1-d0 yoy</t>
  </si>
  <si>
    <t>NG y Núcleo d1-d0 acumulado dic16</t>
  </si>
  <si>
    <t>Mes</t>
  </si>
  <si>
    <t>Pacum dic16</t>
  </si>
  <si>
    <t>Pacum feb21</t>
  </si>
  <si>
    <t>Brecha de inflación acumulada por tipo de desigualdad</t>
  </si>
  <si>
    <t>dataf9</t>
  </si>
  <si>
    <t>dataf4</t>
  </si>
  <si>
    <t>dataf5</t>
  </si>
  <si>
    <t>dataf10</t>
  </si>
  <si>
    <t>dataf12</t>
  </si>
  <si>
    <t>dataf17</t>
  </si>
  <si>
    <t>dataf19</t>
  </si>
  <si>
    <t>cuadro1deciles</t>
  </si>
  <si>
    <t>GeoInfIneq</t>
  </si>
  <si>
    <t>IncInfIneq</t>
  </si>
  <si>
    <t>NivelGeneral</t>
  </si>
  <si>
    <t>codregion</t>
  </si>
  <si>
    <t>f10value</t>
  </si>
  <si>
    <t>f12value</t>
  </si>
  <si>
    <t>GeoInfIneqNG</t>
  </si>
  <si>
    <t>IncInfIneqNG</t>
  </si>
  <si>
    <t>GeoInfIneqNUC</t>
  </si>
  <si>
    <t>IncInfIneqNUC</t>
  </si>
  <si>
    <t>Quintil</t>
  </si>
  <si>
    <t>10% con menores ingresos</t>
  </si>
  <si>
    <t>10% con mayores ingresos</t>
  </si>
  <si>
    <t>Diferencia entre decil 1 y decil 10</t>
  </si>
  <si>
    <t>Nacional por quintiles (agregación de deciles)</t>
  </si>
  <si>
    <t>quintil 1</t>
  </si>
  <si>
    <t>quintil 2</t>
  </si>
  <si>
    <t>quintil 3</t>
  </si>
  <si>
    <t>quintil 4</t>
  </si>
  <si>
    <t>quintil 5</t>
  </si>
  <si>
    <t>Variación mensual</t>
  </si>
  <si>
    <t>Variación interanual</t>
  </si>
  <si>
    <t>cuadro1quintiles</t>
  </si>
  <si>
    <t>20% con mayores ingresos</t>
  </si>
  <si>
    <t>20 % con menores ingresos</t>
  </si>
  <si>
    <t>Diferencia entre quintil 1 y quintil 5</t>
  </si>
  <si>
    <t>Q1</t>
  </si>
  <si>
    <t>Q2</t>
  </si>
  <si>
    <t>Q3</t>
  </si>
  <si>
    <t>Q4</t>
  </si>
  <si>
    <t>Q5</t>
  </si>
  <si>
    <t>Año</t>
  </si>
  <si>
    <t xml:space="preserve">SOLO CAMBIAR LA CELDA AD1 Y AF1 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</si>
  <si>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</si>
  <si>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</si>
  <si>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</si>
  <si>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</si>
  <si>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</si>
  <si>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</si>
  <si>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</si>
  <si>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</si>
  <si>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</si>
  <si>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</si>
  <si>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participa~11</t>
  </si>
  <si>
    <t>participa~12</t>
  </si>
  <si>
    <t>participac~1</t>
  </si>
  <si>
    <t>participac~2</t>
  </si>
  <si>
    <t>participac~3</t>
  </si>
  <si>
    <t>participac~4</t>
  </si>
  <si>
    <t>participac~5</t>
  </si>
  <si>
    <t>participac~6</t>
  </si>
  <si>
    <t>participac~7</t>
  </si>
  <si>
    <t>participac~8</t>
  </si>
  <si>
    <t>participac~9</t>
  </si>
  <si>
    <t>participa~10</t>
  </si>
  <si>
    <t>Tot</t>
  </si>
  <si>
    <t>Reescalado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</si>
</sst>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0.0"/>
    <numFmt numFmtId="165" formatCode="0.0%"/>
    <numFmt numFmtId="166" formatCode="0.0000"/>
    <numFmt numFmtId="167" formatCode="0.000"/>
    <numFmt numFmtId="168" formatCode="0.000%"/>
    <numFmt numFmtId="169" formatCode="0.0000000"/>
    <numFmt numFmtId="170" formatCode="0.00000%"/>
    <numFmt numFmtId="176" formatCode="0.000000000000000000"/>
    <numFmt numFmtId="177" formatCode="0.00000000000000"/>
    <numFmt numFmtId="178" formatCode="0.0000000000000"/>
  </numFmts>
  <fonts count="1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theme="3" tint="0.59999389629810485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b/>
      <sz val="11"/>
      <color theme="0" tint="-0.1499984740745262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b/>
      <sz val="8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Arial Nova"/>
      <family val="2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499984740745262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9" fontId="17" fillId="0" borderId="0" applyFont="0" applyFill="0" applyBorder="0" applyAlignment="0" applyProtection="0"/>
  </cellStyleXfs>
  <cellXfs count="261">
    <xf numFmtId="0" fontId="0" fillId="0" borderId="0" xfId="0"/>
    <xf numFmtId="0" fontId="3" fillId="0" borderId="0" xfId="0" applyFont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3" fillId="0" borderId="7" xfId="0" applyFont="1" applyBorder="1" applyAlignment="1">
      <alignment horizontal="center" vertical="center" wrapText="1"/>
    </xf>
    <xf numFmtId="0" fontId="0" fillId="0" borderId="8" xfId="0" applyBorder="1"/>
    <xf numFmtId="0" fontId="3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164" fontId="0" fillId="0" borderId="8" xfId="0" applyNumberFormat="1" applyBorder="1"/>
    <xf numFmtId="164" fontId="0" fillId="0" borderId="5" xfId="0" applyNumberFormat="1" applyBorder="1"/>
    <xf numFmtId="164" fontId="0" fillId="0" borderId="0" xfId="0" applyNumberFormat="1"/>
    <xf numFmtId="164" fontId="0" fillId="0" borderId="6" xfId="0" applyNumberFormat="1" applyBorder="1"/>
    <xf numFmtId="0" fontId="0" fillId="3" borderId="0" xfId="0" applyFill="1"/>
    <xf numFmtId="0" fontId="3" fillId="3" borderId="0" xfId="0" applyFont="1" applyFill="1" applyAlignment="1">
      <alignment horizontal="center" vertical="center" wrapText="1"/>
    </xf>
    <xf numFmtId="0" fontId="3" fillId="3" borderId="1" xfId="0" applyFont="1" applyFill="1" applyBorder="1"/>
    <xf numFmtId="165" fontId="0" fillId="0" borderId="0" xfId="0" applyNumberFormat="1"/>
    <xf numFmtId="0" fontId="0" fillId="2" borderId="0" xfId="0" applyFill="1"/>
    <xf numFmtId="0" fontId="1" fillId="2" borderId="5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3" fillId="2" borderId="0" xfId="0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17" fontId="0" fillId="2" borderId="0" xfId="0" applyNumberFormat="1" applyFill="1"/>
    <xf numFmtId="10" fontId="3" fillId="2" borderId="3" xfId="0" applyNumberFormat="1" applyFont="1" applyFill="1" applyBorder="1" applyAlignment="1">
      <alignment horizontal="center" vertical="center" wrapText="1"/>
    </xf>
    <xf numFmtId="0" fontId="6" fillId="0" borderId="0" xfId="0" applyFont="1"/>
    <xf numFmtId="2" fontId="0" fillId="0" borderId="0" xfId="0" applyNumberFormat="1"/>
    <xf numFmtId="17" fontId="0" fillId="0" borderId="0" xfId="0" applyNumberFormat="1"/>
    <xf numFmtId="0" fontId="0" fillId="0" borderId="0" xfId="0" applyAlignment="1">
      <alignment horizontal="center"/>
    </xf>
    <xf numFmtId="17" fontId="6" fillId="0" borderId="0" xfId="0" applyNumberFormat="1" applyFont="1"/>
    <xf numFmtId="167" fontId="0" fillId="0" borderId="0" xfId="0" applyNumberFormat="1"/>
    <xf numFmtId="0" fontId="4" fillId="0" borderId="7" xfId="0" applyFont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165" fontId="6" fillId="0" borderId="0" xfId="0" applyNumberFormat="1" applyFont="1"/>
    <xf numFmtId="164" fontId="6" fillId="0" borderId="0" xfId="0" applyNumberFormat="1" applyFont="1"/>
    <xf numFmtId="0" fontId="0" fillId="4" borderId="0" xfId="0" applyFill="1"/>
    <xf numFmtId="2" fontId="0" fillId="4" borderId="0" xfId="0" applyNumberFormat="1" applyFill="1"/>
    <xf numFmtId="164" fontId="0" fillId="4" borderId="0" xfId="0" applyNumberFormat="1" applyFill="1"/>
    <xf numFmtId="0" fontId="6" fillId="4" borderId="1" xfId="0" applyFont="1" applyFill="1" applyBorder="1"/>
    <xf numFmtId="0" fontId="0" fillId="4" borderId="1" xfId="0" applyFill="1" applyBorder="1"/>
    <xf numFmtId="10" fontId="0" fillId="0" borderId="0" xfId="0" applyNumberFormat="1"/>
    <xf numFmtId="0" fontId="9" fillId="4" borderId="0" xfId="0" applyFont="1" applyFill="1"/>
    <xf numFmtId="0" fontId="9" fillId="0" borderId="0" xfId="0" applyFont="1"/>
    <xf numFmtId="167" fontId="6" fillId="0" borderId="0" xfId="0" applyNumberFormat="1" applyFont="1"/>
    <xf numFmtId="168" fontId="0" fillId="0" borderId="0" xfId="0" applyNumberFormat="1"/>
    <xf numFmtId="0" fontId="0" fillId="0" borderId="1" xfId="0" applyBorder="1"/>
    <xf numFmtId="0" fontId="6" fillId="0" borderId="1" xfId="0" applyFont="1" applyBorder="1"/>
    <xf numFmtId="10" fontId="6" fillId="0" borderId="1" xfId="0" applyNumberFormat="1" applyFont="1" applyBorder="1"/>
    <xf numFmtId="9" fontId="0" fillId="0" borderId="0" xfId="0" applyNumberFormat="1"/>
    <xf numFmtId="17" fontId="6" fillId="0" borderId="1" xfId="0" applyNumberFormat="1" applyFont="1" applyBorder="1"/>
    <xf numFmtId="17" fontId="6" fillId="0" borderId="1" xfId="0" applyNumberFormat="1" applyFont="1" applyBorder="1" applyAlignment="1">
      <alignment horizontal="right"/>
    </xf>
    <xf numFmtId="0" fontId="0" fillId="0" borderId="0" xfId="0" applyAlignment="1">
      <alignment horizontal="right"/>
    </xf>
    <xf numFmtId="17" fontId="0" fillId="0" borderId="0" xfId="0" applyNumberFormat="1" applyAlignment="1">
      <alignment horizontal="right"/>
    </xf>
    <xf numFmtId="17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9" fontId="0" fillId="0" borderId="0" xfId="0" applyNumberFormat="1"/>
    <xf numFmtId="0" fontId="0" fillId="0" borderId="16" xfId="0" applyBorder="1"/>
    <xf numFmtId="0" fontId="0" fillId="0" borderId="17" xfId="0" applyBorder="1"/>
    <xf numFmtId="0" fontId="0" fillId="0" borderId="18" xfId="0" applyBorder="1"/>
    <xf numFmtId="17" fontId="6" fillId="0" borderId="19" xfId="0" applyNumberFormat="1" applyFont="1" applyBorder="1"/>
    <xf numFmtId="0" fontId="0" fillId="0" borderId="22" xfId="0" applyBorder="1"/>
    <xf numFmtId="0" fontId="0" fillId="0" borderId="0" xfId="0" applyAlignment="1">
      <alignment horizontal="left"/>
    </xf>
    <xf numFmtId="17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6" fillId="4" borderId="0" xfId="0" applyFont="1" applyFill="1"/>
    <xf numFmtId="0" fontId="0" fillId="5" borderId="0" xfId="0" applyFill="1"/>
    <xf numFmtId="17" fontId="0" fillId="5" borderId="0" xfId="0" applyNumberFormat="1" applyFill="1"/>
    <xf numFmtId="165" fontId="0" fillId="5" borderId="0" xfId="0" applyNumberFormat="1" applyFill="1"/>
    <xf numFmtId="170" fontId="0" fillId="0" borderId="0" xfId="0" applyNumberFormat="1"/>
    <xf numFmtId="0" fontId="6" fillId="2" borderId="24" xfId="0" applyFont="1" applyFill="1" applyBorder="1" applyAlignment="1">
      <alignment horizontal="center"/>
    </xf>
    <xf numFmtId="17" fontId="6" fillId="2" borderId="25" xfId="0" applyNumberFormat="1" applyFont="1" applyFill="1" applyBorder="1" applyAlignment="1">
      <alignment horizontal="center"/>
    </xf>
    <xf numFmtId="17" fontId="0" fillId="6" borderId="0" xfId="0" applyNumberFormat="1" applyFill="1"/>
    <xf numFmtId="165" fontId="0" fillId="6" borderId="0" xfId="0" applyNumberFormat="1" applyFill="1"/>
    <xf numFmtId="0" fontId="0" fillId="6" borderId="0" xfId="0" applyFill="1"/>
    <xf numFmtId="0" fontId="0" fillId="7" borderId="0" xfId="0" applyFill="1"/>
    <xf numFmtId="0" fontId="6" fillId="7" borderId="0" xfId="0" applyFont="1" applyFill="1"/>
    <xf numFmtId="2" fontId="6" fillId="7" borderId="0" xfId="0" applyNumberFormat="1" applyFont="1" applyFill="1"/>
    <xf numFmtId="2" fontId="0" fillId="7" borderId="0" xfId="0" applyNumberFormat="1" applyFill="1"/>
    <xf numFmtId="165" fontId="0" fillId="7" borderId="0" xfId="0" applyNumberFormat="1" applyFill="1"/>
    <xf numFmtId="166" fontId="6" fillId="7" borderId="0" xfId="0" applyNumberFormat="1" applyFont="1" applyFill="1"/>
    <xf numFmtId="0" fontId="0" fillId="8" borderId="0" xfId="0" applyFill="1"/>
    <xf numFmtId="0" fontId="6" fillId="8" borderId="0" xfId="0" applyFont="1" applyFill="1"/>
    <xf numFmtId="0" fontId="6" fillId="2" borderId="0" xfId="0" applyFont="1" applyFill="1"/>
    <xf numFmtId="2" fontId="6" fillId="2" borderId="0" xfId="0" applyNumberFormat="1" applyFont="1" applyFill="1"/>
    <xf numFmtId="2" fontId="0" fillId="2" borderId="0" xfId="0" applyNumberFormat="1" applyFill="1"/>
    <xf numFmtId="166" fontId="6" fillId="2" borderId="0" xfId="0" applyNumberFormat="1" applyFont="1" applyFill="1"/>
    <xf numFmtId="0" fontId="0" fillId="7" borderId="1" xfId="0" applyFill="1" applyBorder="1"/>
    <xf numFmtId="2" fontId="0" fillId="7" borderId="1" xfId="0" applyNumberFormat="1" applyFill="1" applyBorder="1"/>
    <xf numFmtId="0" fontId="1" fillId="8" borderId="1" xfId="0" applyFont="1" applyFill="1" applyBorder="1" applyAlignment="1">
      <alignment horizontal="center"/>
    </xf>
    <xf numFmtId="0" fontId="0" fillId="2" borderId="1" xfId="0" applyFill="1" applyBorder="1"/>
    <xf numFmtId="0" fontId="6" fillId="2" borderId="1" xfId="0" applyFont="1" applyFill="1" applyBorder="1"/>
    <xf numFmtId="0" fontId="10" fillId="8" borderId="1" xfId="0" applyFont="1" applyFill="1" applyBorder="1"/>
    <xf numFmtId="0" fontId="1" fillId="8" borderId="1" xfId="0" applyFont="1" applyFill="1" applyBorder="1"/>
    <xf numFmtId="0" fontId="0" fillId="8" borderId="1" xfId="0" applyFill="1" applyBorder="1"/>
    <xf numFmtId="0" fontId="6" fillId="8" borderId="1" xfId="0" applyFont="1" applyFill="1" applyBorder="1"/>
    <xf numFmtId="2" fontId="0" fillId="2" borderId="1" xfId="0" applyNumberFormat="1" applyFill="1" applyBorder="1"/>
    <xf numFmtId="0" fontId="6" fillId="2" borderId="0" xfId="0" applyFont="1" applyFill="1" applyAlignment="1">
      <alignment horizontal="center"/>
    </xf>
    <xf numFmtId="0" fontId="0" fillId="9" borderId="0" xfId="0" applyFill="1"/>
    <xf numFmtId="2" fontId="6" fillId="9" borderId="0" xfId="0" applyNumberFormat="1" applyFont="1" applyFill="1" applyAlignment="1">
      <alignment horizontal="center"/>
    </xf>
    <xf numFmtId="0" fontId="6" fillId="9" borderId="0" xfId="0" applyFont="1" applyFill="1"/>
    <xf numFmtId="0" fontId="6" fillId="9" borderId="1" xfId="0" applyFont="1" applyFill="1" applyBorder="1"/>
    <xf numFmtId="0" fontId="0" fillId="9" borderId="1" xfId="0" applyFill="1" applyBorder="1"/>
    <xf numFmtId="0" fontId="11" fillId="0" borderId="0" xfId="0" applyFont="1"/>
    <xf numFmtId="0" fontId="12" fillId="0" borderId="0" xfId="0" applyFont="1"/>
    <xf numFmtId="0" fontId="0" fillId="10" borderId="0" xfId="0" applyFill="1"/>
    <xf numFmtId="0" fontId="12" fillId="10" borderId="0" xfId="0" applyFont="1" applyFill="1"/>
    <xf numFmtId="0" fontId="11" fillId="10" borderId="0" xfId="0" applyFont="1" applyFill="1"/>
    <xf numFmtId="0" fontId="11" fillId="10" borderId="1" xfId="0" applyFont="1" applyFill="1" applyBorder="1"/>
    <xf numFmtId="0" fontId="0" fillId="11" borderId="0" xfId="0" applyFill="1"/>
    <xf numFmtId="165" fontId="0" fillId="11" borderId="0" xfId="0" applyNumberFormat="1" applyFill="1"/>
    <xf numFmtId="0" fontId="0" fillId="12" borderId="0" xfId="0" applyFill="1"/>
    <xf numFmtId="10" fontId="0" fillId="12" borderId="0" xfId="0" applyNumberFormat="1" applyFill="1"/>
    <xf numFmtId="0" fontId="0" fillId="13" borderId="0" xfId="0" applyFill="1"/>
    <xf numFmtId="10" fontId="0" fillId="13" borderId="0" xfId="0" applyNumberFormat="1" applyFill="1"/>
    <xf numFmtId="0" fontId="0" fillId="14" borderId="1" xfId="0" applyFill="1" applyBorder="1"/>
    <xf numFmtId="10" fontId="6" fillId="14" borderId="1" xfId="0" applyNumberFormat="1" applyFont="1" applyFill="1" applyBorder="1"/>
    <xf numFmtId="0" fontId="0" fillId="14" borderId="1" xfId="0" applyFill="1" applyBorder="1" applyAlignment="1">
      <alignment horizontal="center"/>
    </xf>
    <xf numFmtId="10" fontId="6" fillId="14" borderId="1" xfId="0" applyNumberFormat="1" applyFont="1" applyFill="1" applyBorder="1" applyAlignment="1">
      <alignment horizontal="center"/>
    </xf>
    <xf numFmtId="10" fontId="0" fillId="14" borderId="1" xfId="0" applyNumberFormat="1" applyFill="1" applyBorder="1" applyAlignment="1">
      <alignment horizontal="center"/>
    </xf>
    <xf numFmtId="0" fontId="6" fillId="14" borderId="1" xfId="0" applyFont="1" applyFill="1" applyBorder="1"/>
    <xf numFmtId="0" fontId="0" fillId="15" borderId="0" xfId="0" applyFill="1"/>
    <xf numFmtId="0" fontId="0" fillId="2" borderId="0" xfId="0" applyFill="1" applyAlignment="1">
      <alignment horizontal="left"/>
    </xf>
    <xf numFmtId="0" fontId="0" fillId="2" borderId="1" xfId="0" applyFill="1" applyBorder="1" applyAlignment="1">
      <alignment horizontal="center"/>
    </xf>
    <xf numFmtId="0" fontId="0" fillId="2" borderId="0" xfId="0" applyFill="1" applyAlignment="1">
      <alignment horizontal="center"/>
    </xf>
    <xf numFmtId="2" fontId="0" fillId="2" borderId="0" xfId="0" applyNumberFormat="1" applyFill="1" applyAlignment="1">
      <alignment horizontal="center"/>
    </xf>
    <xf numFmtId="2" fontId="0" fillId="2" borderId="1" xfId="0" applyNumberFormat="1" applyFill="1" applyBorder="1" applyAlignment="1">
      <alignment horizontal="center"/>
    </xf>
    <xf numFmtId="2" fontId="6" fillId="2" borderId="0" xfId="0" applyNumberFormat="1" applyFont="1" applyFill="1" applyAlignment="1">
      <alignment horizontal="right"/>
    </xf>
    <xf numFmtId="0" fontId="0" fillId="16" borderId="1" xfId="0" applyFill="1" applyBorder="1" applyAlignment="1">
      <alignment horizontal="left"/>
    </xf>
    <xf numFmtId="0" fontId="0" fillId="16" borderId="1" xfId="0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0" fillId="16" borderId="1" xfId="0" applyFill="1" applyBorder="1"/>
    <xf numFmtId="0" fontId="6" fillId="17" borderId="1" xfId="0" applyFont="1" applyFill="1" applyBorder="1" applyAlignment="1">
      <alignment horizontal="center"/>
    </xf>
    <xf numFmtId="0" fontId="6" fillId="17" borderId="1" xfId="0" applyFont="1" applyFill="1" applyBorder="1"/>
    <xf numFmtId="0" fontId="0" fillId="18" borderId="0" xfId="0" applyFill="1" applyAlignment="1">
      <alignment horizontal="left"/>
    </xf>
    <xf numFmtId="0" fontId="0" fillId="18" borderId="0" xfId="0" applyFill="1" applyAlignment="1">
      <alignment horizontal="center"/>
    </xf>
    <xf numFmtId="0" fontId="6" fillId="18" borderId="0" xfId="0" applyFont="1" applyFill="1"/>
    <xf numFmtId="0" fontId="0" fillId="18" borderId="0" xfId="0" applyFill="1"/>
    <xf numFmtId="2" fontId="0" fillId="18" borderId="0" xfId="0" applyNumberFormat="1" applyFill="1" applyAlignment="1">
      <alignment horizontal="center"/>
    </xf>
    <xf numFmtId="0" fontId="0" fillId="19" borderId="0" xfId="0" applyFill="1"/>
    <xf numFmtId="0" fontId="0" fillId="2" borderId="1" xfId="0" applyFill="1" applyBorder="1" applyAlignment="1">
      <alignment horizontal="left"/>
    </xf>
    <xf numFmtId="165" fontId="0" fillId="2" borderId="1" xfId="0" applyNumberFormat="1" applyFill="1" applyBorder="1"/>
    <xf numFmtId="0" fontId="13" fillId="2" borderId="1" xfId="0" applyFont="1" applyFill="1" applyBorder="1"/>
    <xf numFmtId="0" fontId="13" fillId="2" borderId="1" xfId="0" applyFont="1" applyFill="1" applyBorder="1" applyAlignment="1">
      <alignment horizontal="center"/>
    </xf>
    <xf numFmtId="0" fontId="13" fillId="2" borderId="0" xfId="0" applyFont="1" applyFill="1" applyAlignment="1">
      <alignment horizontal="center"/>
    </xf>
    <xf numFmtId="2" fontId="13" fillId="2" borderId="0" xfId="0" applyNumberFormat="1" applyFont="1" applyFill="1" applyAlignment="1">
      <alignment horizontal="center"/>
    </xf>
    <xf numFmtId="2" fontId="13" fillId="2" borderId="1" xfId="0" applyNumberFormat="1" applyFont="1" applyFill="1" applyBorder="1" applyAlignment="1">
      <alignment horizontal="center"/>
    </xf>
    <xf numFmtId="17" fontId="6" fillId="0" borderId="0" xfId="0" applyNumberFormat="1" applyFont="1" applyAlignment="1">
      <alignment horizontal="right"/>
    </xf>
    <xf numFmtId="17" fontId="6" fillId="2" borderId="0" xfId="0" applyNumberFormat="1" applyFont="1" applyFill="1"/>
    <xf numFmtId="0" fontId="0" fillId="20" borderId="0" xfId="0" applyFill="1"/>
    <xf numFmtId="10" fontId="6" fillId="11" borderId="1" xfId="0" applyNumberFormat="1" applyFont="1" applyFill="1" applyBorder="1"/>
    <xf numFmtId="17" fontId="0" fillId="11" borderId="1" xfId="0" applyNumberFormat="1" applyFill="1" applyBorder="1"/>
    <xf numFmtId="0" fontId="0" fillId="11" borderId="1" xfId="0" applyFill="1" applyBorder="1"/>
    <xf numFmtId="0" fontId="6" fillId="11" borderId="1" xfId="0" applyFont="1" applyFill="1" applyBorder="1"/>
    <xf numFmtId="0" fontId="6" fillId="11" borderId="1" xfId="0" applyFont="1" applyFill="1" applyBorder="1" applyAlignment="1">
      <alignment horizontal="center" wrapText="1"/>
    </xf>
    <xf numFmtId="0" fontId="0" fillId="10" borderId="0" xfId="0" applyFill="1" applyAlignment="1">
      <alignment horizontal="center"/>
    </xf>
    <xf numFmtId="0" fontId="0" fillId="20" borderId="0" xfId="0" applyFill="1" applyAlignment="1">
      <alignment horizontal="center"/>
    </xf>
    <xf numFmtId="165" fontId="0" fillId="0" borderId="0" xfId="0" applyNumberFormat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12" borderId="0" xfId="0" applyFill="1" applyAlignment="1">
      <alignment vertical="center"/>
    </xf>
    <xf numFmtId="0" fontId="0" fillId="15" borderId="0" xfId="0" applyFill="1" applyAlignment="1">
      <alignment vertical="center"/>
    </xf>
    <xf numFmtId="0" fontId="0" fillId="14" borderId="1" xfId="0" applyFill="1" applyBorder="1" applyAlignment="1">
      <alignment vertical="center"/>
    </xf>
    <xf numFmtId="0" fontId="6" fillId="14" borderId="1" xfId="0" applyFont="1" applyFill="1" applyBorder="1" applyAlignment="1">
      <alignment vertical="center"/>
    </xf>
    <xf numFmtId="10" fontId="6" fillId="0" borderId="0" xfId="0" applyNumberFormat="1" applyFont="1"/>
    <xf numFmtId="17" fontId="6" fillId="0" borderId="22" xfId="0" applyNumberFormat="1" applyFont="1" applyBorder="1"/>
    <xf numFmtId="0" fontId="0" fillId="0" borderId="26" xfId="0" applyBorder="1"/>
    <xf numFmtId="17" fontId="6" fillId="0" borderId="27" xfId="0" applyNumberFormat="1" applyFont="1" applyBorder="1"/>
    <xf numFmtId="17" fontId="6" fillId="0" borderId="29" xfId="0" applyNumberFormat="1" applyFont="1" applyBorder="1"/>
    <xf numFmtId="0" fontId="0" fillId="0" borderId="9" xfId="0" applyBorder="1"/>
    <xf numFmtId="10" fontId="6" fillId="0" borderId="20" xfId="0" applyNumberFormat="1" applyFont="1" applyBorder="1"/>
    <xf numFmtId="0" fontId="2" fillId="0" borderId="1" xfId="0" applyFont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164" fontId="0" fillId="0" borderId="6" xfId="0" applyNumberFormat="1" applyBorder="1" applyAlignment="1">
      <alignment horizontal="center"/>
    </xf>
    <xf numFmtId="0" fontId="6" fillId="0" borderId="31" xfId="0" applyFont="1" applyBorder="1" applyAlignment="1">
      <alignment horizontal="center"/>
    </xf>
    <xf numFmtId="165" fontId="0" fillId="0" borderId="6" xfId="0" applyNumberFormat="1" applyBorder="1" applyAlignment="1">
      <alignment horizontal="center"/>
    </xf>
    <xf numFmtId="164" fontId="0" fillId="6" borderId="0" xfId="0" applyNumberFormat="1" applyFill="1" applyAlignment="1">
      <alignment horizontal="center"/>
    </xf>
    <xf numFmtId="164" fontId="0" fillId="6" borderId="6" xfId="0" applyNumberFormat="1" applyFill="1" applyBorder="1" applyAlignment="1">
      <alignment horizontal="center"/>
    </xf>
    <xf numFmtId="165" fontId="0" fillId="6" borderId="6" xfId="0" applyNumberFormat="1" applyFill="1" applyBorder="1" applyAlignment="1">
      <alignment horizontal="center"/>
    </xf>
    <xf numFmtId="165" fontId="0" fillId="2" borderId="0" xfId="0" applyNumberFormat="1" applyFill="1" applyAlignment="1">
      <alignment horizontal="center"/>
    </xf>
    <xf numFmtId="2" fontId="6" fillId="2" borderId="0" xfId="0" applyNumberFormat="1" applyFont="1" applyFill="1" applyAlignment="1">
      <alignment horizontal="center"/>
    </xf>
    <xf numFmtId="2" fontId="6" fillId="2" borderId="1" xfId="0" applyNumberFormat="1" applyFont="1" applyFill="1" applyBorder="1" applyAlignment="1">
      <alignment horizontal="center"/>
    </xf>
    <xf numFmtId="2" fontId="14" fillId="2" borderId="0" xfId="0" applyNumberFormat="1" applyFont="1" applyFill="1" applyAlignment="1">
      <alignment horizontal="center"/>
    </xf>
    <xf numFmtId="2" fontId="14" fillId="2" borderId="1" xfId="0" applyNumberFormat="1" applyFont="1" applyFill="1" applyBorder="1" applyAlignment="1">
      <alignment horizontal="center"/>
    </xf>
    <xf numFmtId="165" fontId="13" fillId="2" borderId="0" xfId="0" applyNumberFormat="1" applyFont="1" applyFill="1" applyAlignment="1">
      <alignment horizontal="center"/>
    </xf>
    <xf numFmtId="0" fontId="6" fillId="0" borderId="17" xfId="0" applyFont="1" applyBorder="1"/>
    <xf numFmtId="0" fontId="16" fillId="0" borderId="0" xfId="0" applyFont="1"/>
    <xf numFmtId="165" fontId="0" fillId="16" borderId="0" xfId="0" applyNumberFormat="1" applyFill="1"/>
    <xf numFmtId="17" fontId="0" fillId="0" borderId="0" xfId="0" applyNumberFormat="1" applyAlignment="1">
      <alignment vertical="center" wrapText="1"/>
    </xf>
    <xf numFmtId="168" fontId="0" fillId="0" borderId="1" xfId="0" applyNumberFormat="1" applyBorder="1"/>
    <xf numFmtId="168" fontId="0" fillId="0" borderId="20" xfId="0" applyNumberFormat="1" applyBorder="1"/>
    <xf numFmtId="168" fontId="0" fillId="0" borderId="17" xfId="0" applyNumberFormat="1" applyBorder="1"/>
    <xf numFmtId="168" fontId="0" fillId="0" borderId="18" xfId="0" applyNumberFormat="1" applyBorder="1"/>
    <xf numFmtId="168" fontId="6" fillId="0" borderId="0" xfId="0" applyNumberFormat="1" applyFont="1"/>
    <xf numFmtId="168" fontId="6" fillId="0" borderId="21" xfId="0" applyNumberFormat="1" applyFont="1" applyBorder="1"/>
    <xf numFmtId="168" fontId="0" fillId="0" borderId="26" xfId="0" applyNumberFormat="1" applyBorder="1"/>
    <xf numFmtId="168" fontId="0" fillId="0" borderId="28" xfId="0" applyNumberFormat="1" applyBorder="1"/>
    <xf numFmtId="168" fontId="0" fillId="0" borderId="21" xfId="0" applyNumberFormat="1" applyBorder="1"/>
    <xf numFmtId="168" fontId="0" fillId="0" borderId="9" xfId="0" applyNumberFormat="1" applyBorder="1"/>
    <xf numFmtId="168" fontId="0" fillId="0" borderId="30" xfId="0" applyNumberFormat="1" applyBorder="1"/>
    <xf numFmtId="10" fontId="6" fillId="21" borderId="1" xfId="0" applyNumberFormat="1" applyFont="1" applyFill="1" applyBorder="1" applyAlignment="1">
      <alignment horizontal="center"/>
    </xf>
    <xf numFmtId="0" fontId="0" fillId="21" borderId="0" xfId="0" applyFill="1"/>
    <xf numFmtId="0" fontId="6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13" borderId="0" xfId="0" applyFont="1" applyFill="1" applyAlignment="1">
      <alignment horizontal="center"/>
    </xf>
    <xf numFmtId="0" fontId="6" fillId="15" borderId="0" xfId="0" applyFont="1" applyFill="1" applyAlignment="1">
      <alignment horizontal="center" vertical="center"/>
    </xf>
    <xf numFmtId="0" fontId="14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4" borderId="6" xfId="0" applyFont="1" applyFill="1" applyBorder="1"/>
    <xf numFmtId="2" fontId="0" fillId="0" borderId="6" xfId="0" applyNumberFormat="1" applyBorder="1"/>
    <xf numFmtId="0" fontId="6" fillId="4" borderId="0" xfId="0" applyFont="1" applyFill="1" applyAlignment="1">
      <alignment horizontal="center"/>
    </xf>
    <xf numFmtId="0" fontId="6" fillId="4" borderId="5" xfId="0" applyFont="1" applyFill="1" applyBorder="1"/>
    <xf numFmtId="10" fontId="0" fillId="0" borderId="5" xfId="1" applyNumberFormat="1" applyFont="1" applyBorder="1"/>
    <xf numFmtId="10" fontId="0" fillId="0" borderId="0" xfId="1" applyNumberFormat="1" applyFont="1" applyBorder="1"/>
    <xf numFmtId="10" fontId="0" fillId="0" borderId="6" xfId="1" applyNumberFormat="1" applyFont="1" applyBorder="1"/>
    <xf numFmtId="165" fontId="0" fillId="0" borderId="0" xfId="1" applyNumberFormat="1" applyFont="1" applyFill="1" applyBorder="1"/>
    <xf numFmtId="17" fontId="0" fillId="0" borderId="8" xfId="0" applyNumberFormat="1" applyBorder="1"/>
    <xf numFmtId="0" fontId="18" fillId="0" borderId="0" xfId="0" applyFont="1" applyAlignment="1">
      <alignment horizontal="center" vertical="center" wrapText="1"/>
    </xf>
    <xf numFmtId="9" fontId="0" fillId="0" borderId="0" xfId="1" applyFont="1"/>
    <xf numFmtId="0" fontId="1" fillId="3" borderId="13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8" borderId="0" xfId="0" applyFont="1" applyFill="1" applyAlignment="1">
      <alignment horizontal="center"/>
    </xf>
    <xf numFmtId="0" fontId="8" fillId="7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12" fillId="10" borderId="0" xfId="0" applyFont="1" applyFill="1" applyAlignment="1">
      <alignment horizontal="center"/>
    </xf>
    <xf numFmtId="0" fontId="12" fillId="10" borderId="1" xfId="0" applyFont="1" applyFill="1" applyBorder="1" applyAlignment="1">
      <alignment horizontal="center"/>
    </xf>
    <xf numFmtId="0" fontId="6" fillId="4" borderId="0" xfId="0" applyFont="1" applyFill="1" applyAlignment="1">
      <alignment horizontal="center"/>
    </xf>
    <xf numFmtId="0" fontId="6" fillId="4" borderId="6" xfId="0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10" fontId="6" fillId="13" borderId="0" xfId="0" applyNumberFormat="1" applyFont="1" applyFill="1" applyAlignment="1">
      <alignment horizontal="center"/>
    </xf>
    <xf numFmtId="0" fontId="6" fillId="13" borderId="0" xfId="0" applyFont="1" applyFill="1" applyAlignment="1">
      <alignment horizontal="center"/>
    </xf>
    <xf numFmtId="0" fontId="15" fillId="12" borderId="0" xfId="0" applyFont="1" applyFill="1" applyAlignment="1">
      <alignment horizontal="center" vertical="center" wrapText="1"/>
    </xf>
    <xf numFmtId="0" fontId="15" fillId="12" borderId="1" xfId="0" applyFont="1" applyFill="1" applyBorder="1" applyAlignment="1">
      <alignment horizontal="center" vertical="center" wrapText="1"/>
    </xf>
    <xf numFmtId="0" fontId="6" fillId="15" borderId="0" xfId="0" applyFont="1" applyFill="1" applyAlignment="1">
      <alignment horizontal="center" vertical="center"/>
    </xf>
    <xf numFmtId="10" fontId="6" fillId="12" borderId="0" xfId="0" applyNumberFormat="1" applyFont="1" applyFill="1" applyAlignment="1">
      <alignment horizontal="center"/>
    </xf>
    <xf numFmtId="0" fontId="14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0" fillId="19" borderId="0" xfId="0" applyFill="1" applyAlignment="1">
      <alignment horizontal="center"/>
    </xf>
    <xf numFmtId="0" fontId="6" fillId="18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0" fontId="6" fillId="20" borderId="1" xfId="0" applyFont="1" applyFill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7" xfId="0" applyBorder="1" applyAlignment="1">
      <alignment horizontal="center"/>
    </xf>
    <xf numFmtId="1" fontId="0" fillId="0" borderId="0" xfId="0" applyNumberFormat="1"/>
    <xf numFmtId="176" fontId="0" fillId="4" borderId="0" xfId="0" applyNumberFormat="1" applyFill="1"/>
    <xf numFmtId="177" fontId="0" fillId="4" borderId="0" xfId="0" applyNumberFormat="1" applyFill="1"/>
    <xf numFmtId="178" fontId="0" fillId="4" borderId="0" xfId="0" applyNumberFormat="1" applyFill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1.xml"/><Relationship Id="rId18" Type="http://schemas.openxmlformats.org/officeDocument/2006/relationships/worksheet" Target="worksheets/sheet16.xml"/><Relationship Id="rId26" Type="http://schemas.openxmlformats.org/officeDocument/2006/relationships/worksheet" Target="worksheets/sheet23.xml"/><Relationship Id="rId39" Type="http://schemas.openxmlformats.org/officeDocument/2006/relationships/sheetMetadata" Target="metadata.xml"/><Relationship Id="rId21" Type="http://schemas.openxmlformats.org/officeDocument/2006/relationships/worksheet" Target="worksheets/sheet19.xml"/><Relationship Id="rId34" Type="http://schemas.openxmlformats.org/officeDocument/2006/relationships/worksheet" Target="worksheets/sheet28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worksheet" Target="worksheets/sheet18.xml"/><Relationship Id="rId29" Type="http://schemas.openxmlformats.org/officeDocument/2006/relationships/worksheet" Target="worksheets/sheet26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9.xml"/><Relationship Id="rId24" Type="http://schemas.openxmlformats.org/officeDocument/2006/relationships/chartsheet" Target="chartsheets/sheet3.xml"/><Relationship Id="rId32" Type="http://schemas.openxmlformats.org/officeDocument/2006/relationships/worksheet" Target="worksheets/sheet27.xml"/><Relationship Id="rId37" Type="http://schemas.openxmlformats.org/officeDocument/2006/relationships/styles" Target="styles.xml"/><Relationship Id="rId40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3.xml"/><Relationship Id="rId23" Type="http://schemas.openxmlformats.org/officeDocument/2006/relationships/worksheet" Target="worksheets/sheet21.xml"/><Relationship Id="rId28" Type="http://schemas.openxmlformats.org/officeDocument/2006/relationships/worksheet" Target="worksheets/sheet25.xml"/><Relationship Id="rId36" Type="http://schemas.openxmlformats.org/officeDocument/2006/relationships/theme" Target="theme/theme1.xml"/><Relationship Id="rId10" Type="http://schemas.openxmlformats.org/officeDocument/2006/relationships/chartsheet" Target="chartsheets/sheet2.xml"/><Relationship Id="rId19" Type="http://schemas.openxmlformats.org/officeDocument/2006/relationships/worksheet" Target="worksheets/sheet17.xml"/><Relationship Id="rId31" Type="http://schemas.openxmlformats.org/officeDocument/2006/relationships/chartsheet" Target="chartsheets/sheet5.xml"/><Relationship Id="rId4" Type="http://schemas.openxmlformats.org/officeDocument/2006/relationships/worksheet" Target="worksheets/sheet4.xml"/><Relationship Id="rId9" Type="http://schemas.openxmlformats.org/officeDocument/2006/relationships/chartsheet" Target="chartsheets/sheet1.xml"/><Relationship Id="rId14" Type="http://schemas.openxmlformats.org/officeDocument/2006/relationships/worksheet" Target="worksheets/sheet12.xml"/><Relationship Id="rId22" Type="http://schemas.openxmlformats.org/officeDocument/2006/relationships/worksheet" Target="worksheets/sheet20.xml"/><Relationship Id="rId27" Type="http://schemas.openxmlformats.org/officeDocument/2006/relationships/worksheet" Target="worksheets/sheet24.xml"/><Relationship Id="rId30" Type="http://schemas.openxmlformats.org/officeDocument/2006/relationships/chartsheet" Target="chartsheets/sheet4.xml"/><Relationship Id="rId35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0.xml"/><Relationship Id="rId17" Type="http://schemas.openxmlformats.org/officeDocument/2006/relationships/worksheet" Target="worksheets/sheet15.xml"/><Relationship Id="rId25" Type="http://schemas.openxmlformats.org/officeDocument/2006/relationships/worksheet" Target="worksheets/sheet22.xml"/><Relationship Id="rId33" Type="http://schemas.openxmlformats.org/officeDocument/2006/relationships/chartsheet" Target="chartsheets/sheet6.xml"/><Relationship Id="rId38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0.xml"/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Núcleo por regiones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'Nucleo&amp;Subyacente'!$X$2:$X$3</c:f>
              <c:strCache>
                <c:ptCount val="2"/>
                <c:pt idx="0">
                  <c:v>Nacional</c:v>
                </c:pt>
                <c:pt idx="1">
                  <c:v>Núcleo INDEC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'Nucleo&amp;Subyacente'!$X$4:$X$96</c:f>
              <c:numCache>
                <c:formatCode>0.0%</c:formatCode>
                <c:ptCount val="93"/>
                <c:pt idx="1">
                  <c:v>1.5039000000000025E-2</c:v>
                </c:pt>
                <c:pt idx="2">
                  <c:v>1.6813147081047974E-2</c:v>
                </c:pt>
                <c:pt idx="3">
                  <c:v>1.9331366479185652E-2</c:v>
                </c:pt>
                <c:pt idx="4">
                  <c:v>2.1113875008673677E-2</c:v>
                </c:pt>
                <c:pt idx="5">
                  <c:v>1.6568460442905497E-2</c:v>
                </c:pt>
                <c:pt idx="6">
                  <c:v>1.3354467529066438E-2</c:v>
                </c:pt>
                <c:pt idx="7">
                  <c:v>1.7647808301247014E-2</c:v>
                </c:pt>
                <c:pt idx="8">
                  <c:v>1.4320052780054215E-2</c:v>
                </c:pt>
                <c:pt idx="9">
                  <c:v>1.6342323887561294E-2</c:v>
                </c:pt>
                <c:pt idx="10">
                  <c:v>1.3150119985047004E-2</c:v>
                </c:pt>
                <c:pt idx="11">
                  <c:v>1.2848513702502506E-2</c:v>
                </c:pt>
                <c:pt idx="12">
                  <c:v>1.6707824180473008E-2</c:v>
                </c:pt>
                <c:pt idx="13">
                  <c:v>1.4988487223666525E-2</c:v>
                </c:pt>
                <c:pt idx="14">
                  <c:v>2.0908267163812333E-2</c:v>
                </c:pt>
                <c:pt idx="15">
                  <c:v>2.5764008786389958E-2</c:v>
                </c:pt>
                <c:pt idx="16">
                  <c:v>2.1300855948922726E-2</c:v>
                </c:pt>
                <c:pt idx="17">
                  <c:v>2.6549870558923772E-2</c:v>
                </c:pt>
                <c:pt idx="18">
                  <c:v>4.0739549886871673E-2</c:v>
                </c:pt>
                <c:pt idx="19">
                  <c:v>3.1930887595530644E-2</c:v>
                </c:pt>
                <c:pt idx="20">
                  <c:v>3.3522805662095312E-2</c:v>
                </c:pt>
                <c:pt idx="21">
                  <c:v>7.6412527799358587E-2</c:v>
                </c:pt>
                <c:pt idx="22">
                  <c:v>4.5397217123865241E-2</c:v>
                </c:pt>
                <c:pt idx="23">
                  <c:v>3.2986482855487109E-2</c:v>
                </c:pt>
                <c:pt idx="24">
                  <c:v>2.7435393610045544E-2</c:v>
                </c:pt>
                <c:pt idx="25">
                  <c:v>3.0028066433953393E-2</c:v>
                </c:pt>
                <c:pt idx="26">
                  <c:v>3.8554986934743019E-2</c:v>
                </c:pt>
                <c:pt idx="27">
                  <c:v>4.5794531676518924E-2</c:v>
                </c:pt>
                <c:pt idx="28">
                  <c:v>3.7670642645937003E-2</c:v>
                </c:pt>
                <c:pt idx="29">
                  <c:v>3.1775306798306868E-2</c:v>
                </c:pt>
                <c:pt idx="30">
                  <c:v>2.7315925572350075E-2</c:v>
                </c:pt>
                <c:pt idx="31">
                  <c:v>2.1476796602663883E-2</c:v>
                </c:pt>
                <c:pt idx="32">
                  <c:v>4.6378608197114257E-2</c:v>
                </c:pt>
                <c:pt idx="33">
                  <c:v>6.4377642281086667E-2</c:v>
                </c:pt>
                <c:pt idx="34">
                  <c:v>3.8046676445154803E-2</c:v>
                </c:pt>
                <c:pt idx="35">
                  <c:v>3.9781271465371804E-2</c:v>
                </c:pt>
                <c:pt idx="36">
                  <c:v>3.6823011487841617E-2</c:v>
                </c:pt>
                <c:pt idx="37">
                  <c:v>2.440934291841157E-2</c:v>
                </c:pt>
                <c:pt idx="38">
                  <c:v>2.3817624687057171E-2</c:v>
                </c:pt>
                <c:pt idx="39">
                  <c:v>3.120592995324345E-2</c:v>
                </c:pt>
                <c:pt idx="40">
                  <c:v>1.7157568530824063E-2</c:v>
                </c:pt>
                <c:pt idx="41">
                  <c:v>1.6056784083697373E-2</c:v>
                </c:pt>
                <c:pt idx="42">
                  <c:v>2.3151447643699141E-2</c:v>
                </c:pt>
                <c:pt idx="43">
                  <c:v>2.5332739813328065E-2</c:v>
                </c:pt>
                <c:pt idx="44">
                  <c:v>3.0332743829144526E-2</c:v>
                </c:pt>
                <c:pt idx="45">
                  <c:v>2.3168947439132337E-2</c:v>
                </c:pt>
                <c:pt idx="46">
                  <c:v>3.4596015710900874E-2</c:v>
                </c:pt>
                <c:pt idx="47">
                  <c:v>3.9376689858741543E-2</c:v>
                </c:pt>
                <c:pt idx="48">
                  <c:v>4.8710010375309087E-2</c:v>
                </c:pt>
                <c:pt idx="49">
                  <c:v>3.9158779370236152E-2</c:v>
                </c:pt>
                <c:pt idx="50">
                  <c:v>4.0697184753073046E-2</c:v>
                </c:pt>
                <c:pt idx="51">
                  <c:v>4.5260548442331849E-2</c:v>
                </c:pt>
                <c:pt idx="52">
                  <c:v>4.5589513719098029E-2</c:v>
                </c:pt>
                <c:pt idx="53">
                  <c:v>3.4797506938282874E-2</c:v>
                </c:pt>
                <c:pt idx="54">
                  <c:v>3.6096552356174927E-2</c:v>
                </c:pt>
                <c:pt idx="55">
                  <c:v>3.1335013123486855E-2</c:v>
                </c:pt>
                <c:pt idx="56">
                  <c:v>3.1321874754012713E-2</c:v>
                </c:pt>
                <c:pt idx="57">
                  <c:v>3.2621255553990425E-2</c:v>
                </c:pt>
                <c:pt idx="58">
                  <c:v>3.2010124388921923E-2</c:v>
                </c:pt>
                <c:pt idx="59">
                  <c:v>3.2527366256280388E-2</c:v>
                </c:pt>
                <c:pt idx="60">
                  <c:v>4.4232387884627355E-2</c:v>
                </c:pt>
                <c:pt idx="61">
                  <c:v>3.3020977867757262E-2</c:v>
                </c:pt>
                <c:pt idx="62">
                  <c:v>4.450768875905875E-2</c:v>
                </c:pt>
                <c:pt idx="63">
                  <c:v>6.3964374001315161E-2</c:v>
                </c:pt>
                <c:pt idx="64">
                  <c:v>6.7089743598970353E-2</c:v>
                </c:pt>
                <c:pt idx="65">
                  <c:v>5.2018433095186056E-2</c:v>
                </c:pt>
                <c:pt idx="66">
                  <c:v>5.0833879645356461E-2</c:v>
                </c:pt>
                <c:pt idx="67">
                  <c:v>7.3288005686861002E-2</c:v>
                </c:pt>
                <c:pt idx="68">
                  <c:v>6.8015910630540022E-2</c:v>
                </c:pt>
                <c:pt idx="69">
                  <c:v>5.5127813335147158E-2</c:v>
                </c:pt>
                <c:pt idx="70">
                  <c:v>5.5491579643453415E-2</c:v>
                </c:pt>
                <c:pt idx="71">
                  <c:v>4.7558696888455376E-2</c:v>
                </c:pt>
                <c:pt idx="72">
                  <c:v>5.2510802683153113E-2</c:v>
                </c:pt>
                <c:pt idx="73">
                  <c:v>5.3521433461187762E-2</c:v>
                </c:pt>
                <c:pt idx="74">
                  <c:v>7.6902164387894656E-2</c:v>
                </c:pt>
                <c:pt idx="75">
                  <c:v>7.2101259586417443E-2</c:v>
                </c:pt>
                <c:pt idx="76">
                  <c:v>8.4006310402771511E-2</c:v>
                </c:pt>
                <c:pt idx="77">
                  <c:v>7.8417897296695571E-2</c:v>
                </c:pt>
                <c:pt idx="78">
                  <c:v>6.4922130899684349E-2</c:v>
                </c:pt>
                <c:pt idx="79">
                  <c:v>6.4975294003420059E-2</c:v>
                </c:pt>
                <c:pt idx="80">
                  <c:v>0.13786681908815779</c:v>
                </c:pt>
                <c:pt idx="81">
                  <c:v>0.13428211442914151</c:v>
                </c:pt>
                <c:pt idx="82">
                  <c:v>8.8110343354632192E-2</c:v>
                </c:pt>
                <c:pt idx="83">
                  <c:v>0.134036155012214</c:v>
                </c:pt>
                <c:pt idx="84">
                  <c:v>0.28258759870910533</c:v>
                </c:pt>
                <c:pt idx="85">
                  <c:v>0.2021648871207129</c:v>
                </c:pt>
                <c:pt idx="86">
                  <c:v>0.12290140839705677</c:v>
                </c:pt>
                <c:pt idx="87">
                  <c:v>9.4120479753699193E-2</c:v>
                </c:pt>
                <c:pt idx="88">
                  <c:v>6.2984383986520287E-2</c:v>
                </c:pt>
                <c:pt idx="89">
                  <c:v>3.7342274649731388E-2</c:v>
                </c:pt>
                <c:pt idx="90">
                  <c:v>3.6515891953954771E-2</c:v>
                </c:pt>
                <c:pt idx="91">
                  <c:v>3.7855879288956507E-2</c:v>
                </c:pt>
                <c:pt idx="92">
                  <c:v>4.1202855730913646E-2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32-455A-A315-18EE87D9D1BA}"/>
            </c:ext>
          </c:extLst>
        </c:ser>
        <c:ser>
          <c:idx val="1"/>
          <c:order val="1"/>
          <c:tx>
            <c:strRef>
              <c:f>'Nucleo&amp;Subyacente'!$AA$2:$AA$3</c:f>
              <c:strCache>
                <c:ptCount val="2"/>
                <c:pt idx="0">
                  <c:v>GBA</c:v>
                </c:pt>
                <c:pt idx="1">
                  <c:v>Núcleo INDEC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'Nucleo&amp;Subyacente'!$AA$4:$AA$96</c:f>
              <c:numCache>
                <c:formatCode>0.0%</c:formatCode>
                <c:ptCount val="93"/>
                <c:pt idx="1">
                  <c:v>1.3388999999999873E-2</c:v>
                </c:pt>
                <c:pt idx="2">
                  <c:v>1.8460827974252858E-2</c:v>
                </c:pt>
                <c:pt idx="3">
                  <c:v>1.8209528755533722E-2</c:v>
                </c:pt>
                <c:pt idx="4">
                  <c:v>2.2915792408537028E-2</c:v>
                </c:pt>
                <c:pt idx="5">
                  <c:v>1.6024588524548911E-2</c:v>
                </c:pt>
                <c:pt idx="6">
                  <c:v>1.52261629977688E-2</c:v>
                </c:pt>
                <c:pt idx="7">
                  <c:v>1.7638427566378567E-2</c:v>
                </c:pt>
                <c:pt idx="8">
                  <c:v>1.5037394085539724E-2</c:v>
                </c:pt>
                <c:pt idx="9">
                  <c:v>1.7577956179525067E-2</c:v>
                </c:pt>
                <c:pt idx="10">
                  <c:v>1.1379782546023565E-2</c:v>
                </c:pt>
                <c:pt idx="11">
                  <c:v>1.3053647462441198E-2</c:v>
                </c:pt>
                <c:pt idx="12">
                  <c:v>1.9737249798599477E-2</c:v>
                </c:pt>
                <c:pt idx="13">
                  <c:v>1.4526482971683574E-2</c:v>
                </c:pt>
                <c:pt idx="14">
                  <c:v>2.177925134936487E-2</c:v>
                </c:pt>
                <c:pt idx="15">
                  <c:v>2.4654955787125399E-2</c:v>
                </c:pt>
                <c:pt idx="16">
                  <c:v>2.0976879971301043E-2</c:v>
                </c:pt>
                <c:pt idx="17">
                  <c:v>2.5668733472870464E-2</c:v>
                </c:pt>
                <c:pt idx="18">
                  <c:v>4.1844198359042295E-2</c:v>
                </c:pt>
                <c:pt idx="19">
                  <c:v>2.9012230632351699E-2</c:v>
                </c:pt>
                <c:pt idx="20">
                  <c:v>3.2115553737460001E-2</c:v>
                </c:pt>
                <c:pt idx="21">
                  <c:v>7.8133559484434345E-2</c:v>
                </c:pt>
                <c:pt idx="22">
                  <c:v>4.2589995556386429E-2</c:v>
                </c:pt>
                <c:pt idx="23">
                  <c:v>3.1737740106219769E-2</c:v>
                </c:pt>
                <c:pt idx="24">
                  <c:v>2.9441022734791433E-2</c:v>
                </c:pt>
                <c:pt idx="25">
                  <c:v>2.8822035527616086E-2</c:v>
                </c:pt>
                <c:pt idx="26">
                  <c:v>3.7170813536966385E-2</c:v>
                </c:pt>
                <c:pt idx="27">
                  <c:v>4.2874404674922317E-2</c:v>
                </c:pt>
                <c:pt idx="28">
                  <c:v>3.7077829491002356E-2</c:v>
                </c:pt>
                <c:pt idx="29">
                  <c:v>3.2639284045260508E-2</c:v>
                </c:pt>
                <c:pt idx="30">
                  <c:v>2.6002036267318562E-2</c:v>
                </c:pt>
                <c:pt idx="31">
                  <c:v>2.1152054733158288E-2</c:v>
                </c:pt>
                <c:pt idx="32">
                  <c:v>4.749258522846822E-2</c:v>
                </c:pt>
                <c:pt idx="33">
                  <c:v>6.2777892917349476E-2</c:v>
                </c:pt>
                <c:pt idx="34">
                  <c:v>3.8087464541537885E-2</c:v>
                </c:pt>
                <c:pt idx="35">
                  <c:v>3.6704365303000808E-2</c:v>
                </c:pt>
                <c:pt idx="36">
                  <c:v>3.9021443243812737E-2</c:v>
                </c:pt>
                <c:pt idx="37">
                  <c:v>2.0649428963785521E-2</c:v>
                </c:pt>
                <c:pt idx="38">
                  <c:v>2.13326202613211E-2</c:v>
                </c:pt>
                <c:pt idx="39">
                  <c:v>3.2593945306166772E-2</c:v>
                </c:pt>
                <c:pt idx="40">
                  <c:v>1.632457124073361E-2</c:v>
                </c:pt>
                <c:pt idx="41">
                  <c:v>1.3704299007668563E-2</c:v>
                </c:pt>
                <c:pt idx="42">
                  <c:v>2.321707717484589E-2</c:v>
                </c:pt>
                <c:pt idx="43">
                  <c:v>2.2797702515349627E-2</c:v>
                </c:pt>
                <c:pt idx="44">
                  <c:v>3.1957518451985134E-2</c:v>
                </c:pt>
                <c:pt idx="45">
                  <c:v>2.1865001196441192E-2</c:v>
                </c:pt>
                <c:pt idx="46">
                  <c:v>3.4418606291043652E-2</c:v>
                </c:pt>
                <c:pt idx="47">
                  <c:v>4.0936102721006895E-2</c:v>
                </c:pt>
                <c:pt idx="48">
                  <c:v>4.4510144468805191E-2</c:v>
                </c:pt>
                <c:pt idx="49">
                  <c:v>3.1723706257644535E-2</c:v>
                </c:pt>
                <c:pt idx="50">
                  <c:v>4.2636506858576118E-2</c:v>
                </c:pt>
                <c:pt idx="51">
                  <c:v>4.3474237987793707E-2</c:v>
                </c:pt>
                <c:pt idx="52">
                  <c:v>4.8042189880060926E-2</c:v>
                </c:pt>
                <c:pt idx="53">
                  <c:v>3.5589207741799189E-2</c:v>
                </c:pt>
                <c:pt idx="54">
                  <c:v>3.5113014897106387E-2</c:v>
                </c:pt>
                <c:pt idx="55">
                  <c:v>3.3872403155118525E-2</c:v>
                </c:pt>
                <c:pt idx="56">
                  <c:v>3.0708037108124531E-2</c:v>
                </c:pt>
                <c:pt idx="57">
                  <c:v>3.3543560146564122E-2</c:v>
                </c:pt>
                <c:pt idx="58">
                  <c:v>3.3256748076512466E-2</c:v>
                </c:pt>
                <c:pt idx="59">
                  <c:v>3.3467162419845931E-2</c:v>
                </c:pt>
                <c:pt idx="60">
                  <c:v>4.6120858434597123E-2</c:v>
                </c:pt>
                <c:pt idx="61">
                  <c:v>3.3325941525241376E-2</c:v>
                </c:pt>
                <c:pt idx="62">
                  <c:v>4.5055752632016333E-2</c:v>
                </c:pt>
                <c:pt idx="63">
                  <c:v>6.1371801752384103E-2</c:v>
                </c:pt>
                <c:pt idx="64">
                  <c:v>7.0400077096675506E-2</c:v>
                </c:pt>
                <c:pt idx="65">
                  <c:v>4.956387740531687E-2</c:v>
                </c:pt>
                <c:pt idx="66">
                  <c:v>5.2865886644448246E-2</c:v>
                </c:pt>
                <c:pt idx="67">
                  <c:v>7.4439790478378676E-2</c:v>
                </c:pt>
                <c:pt idx="68">
                  <c:v>6.9117123490354926E-2</c:v>
                </c:pt>
                <c:pt idx="69">
                  <c:v>5.4931384288529284E-2</c:v>
                </c:pt>
                <c:pt idx="70">
                  <c:v>5.7968333409517792E-2</c:v>
                </c:pt>
                <c:pt idx="71">
                  <c:v>4.8718287281936723E-2</c:v>
                </c:pt>
                <c:pt idx="72">
                  <c:v>5.6103745090080537E-2</c:v>
                </c:pt>
                <c:pt idx="73">
                  <c:v>5.5308339879507118E-2</c:v>
                </c:pt>
                <c:pt idx="74">
                  <c:v>7.5009235222463166E-2</c:v>
                </c:pt>
                <c:pt idx="75">
                  <c:v>6.8364663555540606E-2</c:v>
                </c:pt>
                <c:pt idx="76">
                  <c:v>8.4159340067341049E-2</c:v>
                </c:pt>
                <c:pt idx="77">
                  <c:v>7.9014950224384206E-2</c:v>
                </c:pt>
                <c:pt idx="78">
                  <c:v>6.5238797619025402E-2</c:v>
                </c:pt>
                <c:pt idx="79">
                  <c:v>6.3994676303772202E-2</c:v>
                </c:pt>
                <c:pt idx="80">
                  <c:v>0.13512674726903873</c:v>
                </c:pt>
                <c:pt idx="81">
                  <c:v>0.12698869433861515</c:v>
                </c:pt>
                <c:pt idx="82">
                  <c:v>9.1858032604187123E-2</c:v>
                </c:pt>
                <c:pt idx="83">
                  <c:v>0.13828668676605593</c:v>
                </c:pt>
                <c:pt idx="84">
                  <c:v>0.28498686499043679</c:v>
                </c:pt>
                <c:pt idx="85">
                  <c:v>0.18999510264087371</c:v>
                </c:pt>
                <c:pt idx="86">
                  <c:v>0.12883836080780187</c:v>
                </c:pt>
                <c:pt idx="87">
                  <c:v>9.6840961180812757E-2</c:v>
                </c:pt>
                <c:pt idx="88">
                  <c:v>6.3955110835908657E-2</c:v>
                </c:pt>
                <c:pt idx="89">
                  <c:v>3.9091774962724202E-2</c:v>
                </c:pt>
                <c:pt idx="90">
                  <c:v>3.8575669208773311E-2</c:v>
                </c:pt>
                <c:pt idx="91">
                  <c:v>3.8944694972016691E-2</c:v>
                </c:pt>
                <c:pt idx="92">
                  <c:v>4.2929681235247097E-2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32-455A-A315-18EE87D9D1BA}"/>
            </c:ext>
          </c:extLst>
        </c:ser>
        <c:ser>
          <c:idx val="2"/>
          <c:order val="2"/>
          <c:tx>
            <c:strRef>
              <c:f>'Nucleo&amp;Subyacente'!$AD$2:$AD$3</c:f>
              <c:strCache>
                <c:ptCount val="2"/>
                <c:pt idx="0">
                  <c:v>Pampeana</c:v>
                </c:pt>
                <c:pt idx="1">
                  <c:v>Núcleo INDEC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'Nucleo&amp;Subyacente'!$AD$4:$AD$96</c:f>
              <c:numCache>
                <c:formatCode>0.0%</c:formatCode>
                <c:ptCount val="93"/>
                <c:pt idx="1">
                  <c:v>1.6093000000000135E-2</c:v>
                </c:pt>
                <c:pt idx="2">
                  <c:v>1.5612744109053001E-2</c:v>
                </c:pt>
                <c:pt idx="3">
                  <c:v>2.0510544528502539E-2</c:v>
                </c:pt>
                <c:pt idx="4">
                  <c:v>1.9123122370321433E-2</c:v>
                </c:pt>
                <c:pt idx="5">
                  <c:v>1.6338042341944581E-2</c:v>
                </c:pt>
                <c:pt idx="6">
                  <c:v>1.1316496103307871E-2</c:v>
                </c:pt>
                <c:pt idx="7">
                  <c:v>1.9310314819229735E-2</c:v>
                </c:pt>
                <c:pt idx="8">
                  <c:v>1.3858417011800572E-2</c:v>
                </c:pt>
                <c:pt idx="9">
                  <c:v>1.5419823758405338E-2</c:v>
                </c:pt>
                <c:pt idx="10">
                  <c:v>1.4798657573179108E-2</c:v>
                </c:pt>
                <c:pt idx="11">
                  <c:v>1.3092303291973639E-2</c:v>
                </c:pt>
                <c:pt idx="12">
                  <c:v>1.4801078214224495E-2</c:v>
                </c:pt>
                <c:pt idx="13">
                  <c:v>1.5635104174687831E-2</c:v>
                </c:pt>
                <c:pt idx="14">
                  <c:v>2.0536207804574325E-2</c:v>
                </c:pt>
                <c:pt idx="15">
                  <c:v>2.5615831232365327E-2</c:v>
                </c:pt>
                <c:pt idx="16">
                  <c:v>2.1392352808306203E-2</c:v>
                </c:pt>
                <c:pt idx="17">
                  <c:v>2.8507589593810945E-2</c:v>
                </c:pt>
                <c:pt idx="18">
                  <c:v>4.0493268422309159E-2</c:v>
                </c:pt>
                <c:pt idx="19">
                  <c:v>3.4044687928444617E-2</c:v>
                </c:pt>
                <c:pt idx="20">
                  <c:v>3.5956662081664259E-2</c:v>
                </c:pt>
                <c:pt idx="21">
                  <c:v>7.3954705860831416E-2</c:v>
                </c:pt>
                <c:pt idx="22">
                  <c:v>4.6195012573863714E-2</c:v>
                </c:pt>
                <c:pt idx="23">
                  <c:v>3.2183962487567053E-2</c:v>
                </c:pt>
                <c:pt idx="24">
                  <c:v>2.551336468968679E-2</c:v>
                </c:pt>
                <c:pt idx="25">
                  <c:v>2.9536098619594053E-2</c:v>
                </c:pt>
                <c:pt idx="26">
                  <c:v>4.0920591061924139E-2</c:v>
                </c:pt>
                <c:pt idx="27">
                  <c:v>4.7486207006334435E-2</c:v>
                </c:pt>
                <c:pt idx="28">
                  <c:v>3.8539247521042652E-2</c:v>
                </c:pt>
                <c:pt idx="29">
                  <c:v>3.1857551139664819E-2</c:v>
                </c:pt>
                <c:pt idx="30">
                  <c:v>2.8227454419240239E-2</c:v>
                </c:pt>
                <c:pt idx="31">
                  <c:v>2.1083423432467274E-2</c:v>
                </c:pt>
                <c:pt idx="32">
                  <c:v>4.4069779697601286E-2</c:v>
                </c:pt>
                <c:pt idx="33">
                  <c:v>6.6502205005024351E-2</c:v>
                </c:pt>
                <c:pt idx="34">
                  <c:v>3.8539184274746452E-2</c:v>
                </c:pt>
                <c:pt idx="35">
                  <c:v>4.2074034246832648E-2</c:v>
                </c:pt>
                <c:pt idx="36">
                  <c:v>3.4893032161093851E-2</c:v>
                </c:pt>
                <c:pt idx="37">
                  <c:v>2.6042099446964562E-2</c:v>
                </c:pt>
                <c:pt idx="38">
                  <c:v>2.6228347380504946E-2</c:v>
                </c:pt>
                <c:pt idx="39">
                  <c:v>2.9659222127494278E-2</c:v>
                </c:pt>
                <c:pt idx="40">
                  <c:v>1.7333505395390247E-2</c:v>
                </c:pt>
                <c:pt idx="41">
                  <c:v>1.830021338766108E-2</c:v>
                </c:pt>
                <c:pt idx="42">
                  <c:v>2.5150762300477414E-2</c:v>
                </c:pt>
                <c:pt idx="43">
                  <c:v>2.7652941764256811E-2</c:v>
                </c:pt>
                <c:pt idx="44">
                  <c:v>2.9142833134262025E-2</c:v>
                </c:pt>
                <c:pt idx="45">
                  <c:v>2.4234467731701015E-2</c:v>
                </c:pt>
                <c:pt idx="46">
                  <c:v>3.5621124749954047E-2</c:v>
                </c:pt>
                <c:pt idx="47">
                  <c:v>3.8825908571566758E-2</c:v>
                </c:pt>
                <c:pt idx="48">
                  <c:v>5.1213434475808617E-2</c:v>
                </c:pt>
                <c:pt idx="49">
                  <c:v>4.5532770624759467E-2</c:v>
                </c:pt>
                <c:pt idx="50">
                  <c:v>3.8476967225785641E-2</c:v>
                </c:pt>
                <c:pt idx="51">
                  <c:v>4.9496624065589412E-2</c:v>
                </c:pt>
                <c:pt idx="52">
                  <c:v>4.189907415528582E-2</c:v>
                </c:pt>
                <c:pt idx="53">
                  <c:v>3.3948451686735659E-2</c:v>
                </c:pt>
                <c:pt idx="54">
                  <c:v>3.7112210896240061E-2</c:v>
                </c:pt>
                <c:pt idx="55">
                  <c:v>2.7471061783441053E-2</c:v>
                </c:pt>
                <c:pt idx="56">
                  <c:v>3.2048175612347185E-2</c:v>
                </c:pt>
                <c:pt idx="57">
                  <c:v>3.23070605716127E-2</c:v>
                </c:pt>
                <c:pt idx="58">
                  <c:v>3.1091310152772111E-2</c:v>
                </c:pt>
                <c:pt idx="59">
                  <c:v>3.2774555425462371E-2</c:v>
                </c:pt>
                <c:pt idx="60">
                  <c:v>4.0576113843960648E-2</c:v>
                </c:pt>
                <c:pt idx="61">
                  <c:v>3.145037446161969E-2</c:v>
                </c:pt>
                <c:pt idx="62">
                  <c:v>4.1737862176451257E-2</c:v>
                </c:pt>
                <c:pt idx="63">
                  <c:v>6.4985884837203578E-2</c:v>
                </c:pt>
                <c:pt idx="64">
                  <c:v>6.5108619311714522E-2</c:v>
                </c:pt>
                <c:pt idx="65">
                  <c:v>5.359835580775929E-2</c:v>
                </c:pt>
                <c:pt idx="66">
                  <c:v>4.9082253067259884E-2</c:v>
                </c:pt>
                <c:pt idx="67">
                  <c:v>7.2744957621488693E-2</c:v>
                </c:pt>
                <c:pt idx="68">
                  <c:v>6.6944071818515249E-2</c:v>
                </c:pt>
                <c:pt idx="69">
                  <c:v>5.5720945201296779E-2</c:v>
                </c:pt>
                <c:pt idx="70">
                  <c:v>5.4246419335542972E-2</c:v>
                </c:pt>
                <c:pt idx="71">
                  <c:v>4.7438322780496422E-2</c:v>
                </c:pt>
                <c:pt idx="72">
                  <c:v>5.1133003469707727E-2</c:v>
                </c:pt>
                <c:pt idx="73">
                  <c:v>5.1232576203804614E-2</c:v>
                </c:pt>
                <c:pt idx="74">
                  <c:v>7.5158535169098206E-2</c:v>
                </c:pt>
                <c:pt idx="75">
                  <c:v>7.5376612066975435E-2</c:v>
                </c:pt>
                <c:pt idx="76">
                  <c:v>8.5296686069846084E-2</c:v>
                </c:pt>
                <c:pt idx="77">
                  <c:v>8.0336770469257246E-2</c:v>
                </c:pt>
                <c:pt idx="78">
                  <c:v>6.5988378094498312E-2</c:v>
                </c:pt>
                <c:pt idx="79">
                  <c:v>6.5518011831975143E-2</c:v>
                </c:pt>
                <c:pt idx="80">
                  <c:v>0.13600198030008648</c:v>
                </c:pt>
                <c:pt idx="81">
                  <c:v>0.13768440174776098</c:v>
                </c:pt>
                <c:pt idx="82">
                  <c:v>8.699141312977865E-2</c:v>
                </c:pt>
                <c:pt idx="83">
                  <c:v>0.13377176232999033</c:v>
                </c:pt>
                <c:pt idx="84">
                  <c:v>0.28040909055770413</c:v>
                </c:pt>
                <c:pt idx="85">
                  <c:v>0.20715253530185085</c:v>
                </c:pt>
                <c:pt idx="86">
                  <c:v>0.12136137456370877</c:v>
                </c:pt>
                <c:pt idx="87">
                  <c:v>9.6640507336703596E-2</c:v>
                </c:pt>
                <c:pt idx="88">
                  <c:v>6.4245199874211512E-2</c:v>
                </c:pt>
                <c:pt idx="89">
                  <c:v>3.7580908193411089E-2</c:v>
                </c:pt>
                <c:pt idx="90">
                  <c:v>3.6949725972526215E-2</c:v>
                </c:pt>
                <c:pt idx="91">
                  <c:v>3.7066617199836838E-2</c:v>
                </c:pt>
                <c:pt idx="92">
                  <c:v>4.0318095897562856E-2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32-455A-A315-18EE87D9D1BA}"/>
            </c:ext>
          </c:extLst>
        </c:ser>
        <c:ser>
          <c:idx val="3"/>
          <c:order val="3"/>
          <c:tx>
            <c:strRef>
              <c:f>'Nucleo&amp;Subyacente'!$AG$2:$AG$3</c:f>
              <c:strCache>
                <c:ptCount val="2"/>
                <c:pt idx="0">
                  <c:v>NOA</c:v>
                </c:pt>
                <c:pt idx="1">
                  <c:v>Núcleo INDEC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'Nucleo&amp;Subyacente'!$AG$4:$AG$96</c:f>
              <c:numCache>
                <c:formatCode>0.0%</c:formatCode>
                <c:ptCount val="93"/>
                <c:pt idx="1">
                  <c:v>1.433899999999988E-2</c:v>
                </c:pt>
                <c:pt idx="2">
                  <c:v>1.5148781620345941E-2</c:v>
                </c:pt>
                <c:pt idx="3">
                  <c:v>2.2273369557300304E-2</c:v>
                </c:pt>
                <c:pt idx="4">
                  <c:v>2.0801033591731244E-2</c:v>
                </c:pt>
                <c:pt idx="5">
                  <c:v>1.5240066410059816E-2</c:v>
                </c:pt>
                <c:pt idx="6">
                  <c:v>9.810140506292031E-3</c:v>
                </c:pt>
                <c:pt idx="7">
                  <c:v>1.5912107144607779E-2</c:v>
                </c:pt>
                <c:pt idx="8">
                  <c:v>1.2409495480023569E-2</c:v>
                </c:pt>
                <c:pt idx="9">
                  <c:v>1.7466424131378666E-2</c:v>
                </c:pt>
                <c:pt idx="10">
                  <c:v>1.5598258532764309E-2</c:v>
                </c:pt>
                <c:pt idx="11">
                  <c:v>1.1966146311548576E-2</c:v>
                </c:pt>
                <c:pt idx="12">
                  <c:v>1.2667821841927829E-2</c:v>
                </c:pt>
                <c:pt idx="13">
                  <c:v>1.6318253874324729E-2</c:v>
                </c:pt>
                <c:pt idx="14">
                  <c:v>1.704443411150236E-2</c:v>
                </c:pt>
                <c:pt idx="15">
                  <c:v>3.070670907969375E-2</c:v>
                </c:pt>
                <c:pt idx="16">
                  <c:v>2.0369766253842014E-2</c:v>
                </c:pt>
                <c:pt idx="17">
                  <c:v>2.4072590383384274E-2</c:v>
                </c:pt>
                <c:pt idx="18">
                  <c:v>3.830567124577855E-2</c:v>
                </c:pt>
                <c:pt idx="19">
                  <c:v>3.4644248767726982E-2</c:v>
                </c:pt>
                <c:pt idx="20">
                  <c:v>3.1720345804455263E-2</c:v>
                </c:pt>
                <c:pt idx="21">
                  <c:v>7.5970443742396476E-2</c:v>
                </c:pt>
                <c:pt idx="22">
                  <c:v>4.9547994224370617E-2</c:v>
                </c:pt>
                <c:pt idx="23">
                  <c:v>3.7267656602814281E-2</c:v>
                </c:pt>
                <c:pt idx="24">
                  <c:v>2.2778569080749378E-2</c:v>
                </c:pt>
                <c:pt idx="25">
                  <c:v>3.3332186909227568E-2</c:v>
                </c:pt>
                <c:pt idx="26">
                  <c:v>4.2235984176783647E-2</c:v>
                </c:pt>
                <c:pt idx="27">
                  <c:v>5.0582203147592875E-2</c:v>
                </c:pt>
                <c:pt idx="28">
                  <c:v>3.8319136446582691E-2</c:v>
                </c:pt>
                <c:pt idx="29">
                  <c:v>2.8565861487102495E-2</c:v>
                </c:pt>
                <c:pt idx="30">
                  <c:v>3.0036888798888439E-2</c:v>
                </c:pt>
                <c:pt idx="31">
                  <c:v>2.1981606044285007E-2</c:v>
                </c:pt>
                <c:pt idx="32">
                  <c:v>4.3945766564321698E-2</c:v>
                </c:pt>
                <c:pt idx="33">
                  <c:v>6.7880411591999978E-2</c:v>
                </c:pt>
                <c:pt idx="34">
                  <c:v>3.3985257164668159E-2</c:v>
                </c:pt>
                <c:pt idx="35">
                  <c:v>3.905410949870336E-2</c:v>
                </c:pt>
                <c:pt idx="36">
                  <c:v>3.463746238658616E-2</c:v>
                </c:pt>
                <c:pt idx="37">
                  <c:v>2.5569461151309092E-2</c:v>
                </c:pt>
                <c:pt idx="38">
                  <c:v>2.6045577580972257E-2</c:v>
                </c:pt>
                <c:pt idx="39">
                  <c:v>3.550773949819197E-2</c:v>
                </c:pt>
                <c:pt idx="40">
                  <c:v>2.8123515657748843E-2</c:v>
                </c:pt>
                <c:pt idx="41">
                  <c:v>1.8481139238162081E-2</c:v>
                </c:pt>
                <c:pt idx="42">
                  <c:v>1.9462736313074158E-2</c:v>
                </c:pt>
                <c:pt idx="43">
                  <c:v>2.5236260338552086E-2</c:v>
                </c:pt>
                <c:pt idx="44">
                  <c:v>2.5933566400007768E-2</c:v>
                </c:pt>
                <c:pt idx="45">
                  <c:v>1.7960504139525435E-2</c:v>
                </c:pt>
                <c:pt idx="46">
                  <c:v>3.308619538908153E-2</c:v>
                </c:pt>
                <c:pt idx="47">
                  <c:v>3.9989413994543588E-2</c:v>
                </c:pt>
                <c:pt idx="48">
                  <c:v>5.3476401824941178E-2</c:v>
                </c:pt>
                <c:pt idx="49">
                  <c:v>5.0413969668443581E-2</c:v>
                </c:pt>
                <c:pt idx="50">
                  <c:v>3.9656775440921388E-2</c:v>
                </c:pt>
                <c:pt idx="51">
                  <c:v>4.2155982572361195E-2</c:v>
                </c:pt>
                <c:pt idx="52">
                  <c:v>4.4124879665296879E-2</c:v>
                </c:pt>
                <c:pt idx="53">
                  <c:v>3.5146831609344176E-2</c:v>
                </c:pt>
                <c:pt idx="54">
                  <c:v>3.737019196654745E-2</c:v>
                </c:pt>
                <c:pt idx="55">
                  <c:v>2.8503731088052486E-2</c:v>
                </c:pt>
                <c:pt idx="56">
                  <c:v>2.8468553743645986E-2</c:v>
                </c:pt>
                <c:pt idx="57">
                  <c:v>3.1760837461388691E-2</c:v>
                </c:pt>
                <c:pt idx="58">
                  <c:v>3.0917233988515092E-2</c:v>
                </c:pt>
                <c:pt idx="59">
                  <c:v>2.9549790857685165E-2</c:v>
                </c:pt>
                <c:pt idx="60">
                  <c:v>4.7818309375370571E-2</c:v>
                </c:pt>
                <c:pt idx="61">
                  <c:v>3.4967208208096956E-2</c:v>
                </c:pt>
                <c:pt idx="62">
                  <c:v>4.6406502000850613E-2</c:v>
                </c:pt>
                <c:pt idx="63">
                  <c:v>7.0773328065137697E-2</c:v>
                </c:pt>
                <c:pt idx="64">
                  <c:v>6.5451050157778301E-2</c:v>
                </c:pt>
                <c:pt idx="65">
                  <c:v>5.6877672153123005E-2</c:v>
                </c:pt>
                <c:pt idx="66">
                  <c:v>4.9891285406576058E-2</c:v>
                </c:pt>
                <c:pt idx="67">
                  <c:v>6.6343886657518114E-2</c:v>
                </c:pt>
                <c:pt idx="68">
                  <c:v>7.1122566185740199E-2</c:v>
                </c:pt>
                <c:pt idx="69">
                  <c:v>5.2774252675387157E-2</c:v>
                </c:pt>
                <c:pt idx="70">
                  <c:v>5.0846036055920196E-2</c:v>
                </c:pt>
                <c:pt idx="71">
                  <c:v>4.4886645510162859E-2</c:v>
                </c:pt>
                <c:pt idx="72">
                  <c:v>4.7972967408172362E-2</c:v>
                </c:pt>
                <c:pt idx="73">
                  <c:v>5.4158462690523157E-2</c:v>
                </c:pt>
                <c:pt idx="74">
                  <c:v>9.166322105768332E-2</c:v>
                </c:pt>
                <c:pt idx="75">
                  <c:v>7.923742560260294E-2</c:v>
                </c:pt>
                <c:pt idx="76">
                  <c:v>8.0566713728474681E-2</c:v>
                </c:pt>
                <c:pt idx="77">
                  <c:v>7.8389482439361169E-2</c:v>
                </c:pt>
                <c:pt idx="78">
                  <c:v>6.1779130004303573E-2</c:v>
                </c:pt>
                <c:pt idx="79">
                  <c:v>6.2588478507165979E-2</c:v>
                </c:pt>
                <c:pt idx="80">
                  <c:v>0.15282096768307296</c:v>
                </c:pt>
                <c:pt idx="81">
                  <c:v>0.14205598626584193</c:v>
                </c:pt>
                <c:pt idx="82">
                  <c:v>8.2300439535002656E-2</c:v>
                </c:pt>
                <c:pt idx="83">
                  <c:v>0.12368339646982518</c:v>
                </c:pt>
                <c:pt idx="84">
                  <c:v>0.28032354219823441</c:v>
                </c:pt>
                <c:pt idx="85">
                  <c:v>0.220301102857696</c:v>
                </c:pt>
                <c:pt idx="86">
                  <c:v>0.10773718841861668</c:v>
                </c:pt>
                <c:pt idx="87">
                  <c:v>7.9119254327425059E-2</c:v>
                </c:pt>
                <c:pt idx="88">
                  <c:v>6.6674814357776446E-2</c:v>
                </c:pt>
                <c:pt idx="89">
                  <c:v>3.4474103810659518E-2</c:v>
                </c:pt>
                <c:pt idx="90">
                  <c:v>3.0432961687898219E-2</c:v>
                </c:pt>
                <c:pt idx="91">
                  <c:v>3.507954188797946E-2</c:v>
                </c:pt>
                <c:pt idx="92">
                  <c:v>3.5966827803431745E-2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32-455A-A315-18EE87D9D1BA}"/>
            </c:ext>
          </c:extLst>
        </c:ser>
        <c:ser>
          <c:idx val="4"/>
          <c:order val="4"/>
          <c:tx>
            <c:strRef>
              <c:f>'Nucleo&amp;Subyacente'!$AJ$2:$AJ$3</c:f>
              <c:strCache>
                <c:ptCount val="2"/>
                <c:pt idx="0">
                  <c:v>NEA</c:v>
                </c:pt>
                <c:pt idx="1">
                  <c:v>Núcleo INDEC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'Nucleo&amp;Subyacente'!$AJ$4:$AJ$96</c:f>
              <c:numCache>
                <c:formatCode>0.0%</c:formatCode>
                <c:ptCount val="93"/>
                <c:pt idx="1">
                  <c:v>1.8639000000000072E-2</c:v>
                </c:pt>
                <c:pt idx="2">
                  <c:v>1.553739843065105E-2</c:v>
                </c:pt>
                <c:pt idx="3">
                  <c:v>1.8956640430908278E-2</c:v>
                </c:pt>
                <c:pt idx="4">
                  <c:v>2.0719568607956207E-2</c:v>
                </c:pt>
                <c:pt idx="5">
                  <c:v>2.0909624914956293E-2</c:v>
                </c:pt>
                <c:pt idx="6">
                  <c:v>1.5504186494515348E-2</c:v>
                </c:pt>
                <c:pt idx="7">
                  <c:v>1.4698196142698405E-2</c:v>
                </c:pt>
                <c:pt idx="8">
                  <c:v>1.0914989600985248E-2</c:v>
                </c:pt>
                <c:pt idx="9">
                  <c:v>1.3198833762165796E-2</c:v>
                </c:pt>
                <c:pt idx="10">
                  <c:v>1.231007837528697E-2</c:v>
                </c:pt>
                <c:pt idx="11">
                  <c:v>1.140627063690558E-2</c:v>
                </c:pt>
                <c:pt idx="12">
                  <c:v>1.4971974411749134E-2</c:v>
                </c:pt>
                <c:pt idx="13">
                  <c:v>1.2588796419422899E-2</c:v>
                </c:pt>
                <c:pt idx="14">
                  <c:v>1.7081896042915323E-2</c:v>
                </c:pt>
                <c:pt idx="15">
                  <c:v>2.5088536872766465E-2</c:v>
                </c:pt>
                <c:pt idx="16">
                  <c:v>2.0480338152020661E-2</c:v>
                </c:pt>
                <c:pt idx="17">
                  <c:v>3.0826672583908588E-2</c:v>
                </c:pt>
                <c:pt idx="18">
                  <c:v>3.5106195325253164E-2</c:v>
                </c:pt>
                <c:pt idx="19">
                  <c:v>3.3908328585632974E-2</c:v>
                </c:pt>
                <c:pt idx="20">
                  <c:v>3.5665996200692662E-2</c:v>
                </c:pt>
                <c:pt idx="21">
                  <c:v>7.9456041777372644E-2</c:v>
                </c:pt>
                <c:pt idx="22">
                  <c:v>5.2509036479515103E-2</c:v>
                </c:pt>
                <c:pt idx="23">
                  <c:v>3.3038597757461208E-2</c:v>
                </c:pt>
                <c:pt idx="24">
                  <c:v>2.5836996179149141E-2</c:v>
                </c:pt>
                <c:pt idx="25">
                  <c:v>3.2976591476057582E-2</c:v>
                </c:pt>
                <c:pt idx="26">
                  <c:v>4.1077484892601435E-2</c:v>
                </c:pt>
                <c:pt idx="27">
                  <c:v>4.9855368651090082E-2</c:v>
                </c:pt>
                <c:pt idx="28">
                  <c:v>3.8821716071057333E-2</c:v>
                </c:pt>
                <c:pt idx="29">
                  <c:v>2.7962760889860938E-2</c:v>
                </c:pt>
                <c:pt idx="30">
                  <c:v>2.9297729711649678E-2</c:v>
                </c:pt>
                <c:pt idx="31">
                  <c:v>2.0227417974631567E-2</c:v>
                </c:pt>
                <c:pt idx="32">
                  <c:v>5.1191056031193449E-2</c:v>
                </c:pt>
                <c:pt idx="33">
                  <c:v>6.6115952897686237E-2</c:v>
                </c:pt>
                <c:pt idx="34">
                  <c:v>3.5640172692223082E-2</c:v>
                </c:pt>
                <c:pt idx="35">
                  <c:v>4.4962989502893125E-2</c:v>
                </c:pt>
                <c:pt idx="36">
                  <c:v>3.5702144485005416E-2</c:v>
                </c:pt>
                <c:pt idx="37">
                  <c:v>3.468063758024087E-2</c:v>
                </c:pt>
                <c:pt idx="38">
                  <c:v>2.5400831070943264E-2</c:v>
                </c:pt>
                <c:pt idx="39">
                  <c:v>2.768478626373061E-2</c:v>
                </c:pt>
                <c:pt idx="40">
                  <c:v>2.1724707534621412E-2</c:v>
                </c:pt>
                <c:pt idx="41">
                  <c:v>1.9588199217243307E-2</c:v>
                </c:pt>
                <c:pt idx="42">
                  <c:v>2.4433350355844929E-2</c:v>
                </c:pt>
                <c:pt idx="43">
                  <c:v>2.6828255459690364E-2</c:v>
                </c:pt>
                <c:pt idx="44">
                  <c:v>2.5738515896893688E-2</c:v>
                </c:pt>
                <c:pt idx="45">
                  <c:v>3.2018726969531563E-2</c:v>
                </c:pt>
                <c:pt idx="46">
                  <c:v>3.3688142225024142E-2</c:v>
                </c:pt>
                <c:pt idx="47">
                  <c:v>4.0622437577916504E-2</c:v>
                </c:pt>
                <c:pt idx="48">
                  <c:v>6.5939083810949262E-2</c:v>
                </c:pt>
                <c:pt idx="49">
                  <c:v>4.377658098017867E-2</c:v>
                </c:pt>
                <c:pt idx="50">
                  <c:v>4.1228857547952469E-2</c:v>
                </c:pt>
                <c:pt idx="51">
                  <c:v>3.3213997147014673E-2</c:v>
                </c:pt>
                <c:pt idx="52">
                  <c:v>4.54907108741327E-2</c:v>
                </c:pt>
                <c:pt idx="53">
                  <c:v>3.0440175231088107E-2</c:v>
                </c:pt>
                <c:pt idx="54">
                  <c:v>3.4181150542441419E-2</c:v>
                </c:pt>
                <c:pt idx="55">
                  <c:v>3.1240761600324296E-2</c:v>
                </c:pt>
                <c:pt idx="56">
                  <c:v>3.0129831017331021E-2</c:v>
                </c:pt>
                <c:pt idx="57">
                  <c:v>3.0233091437660509E-2</c:v>
                </c:pt>
                <c:pt idx="58">
                  <c:v>3.3854580971987014E-2</c:v>
                </c:pt>
                <c:pt idx="59">
                  <c:v>3.4606993005073639E-2</c:v>
                </c:pt>
                <c:pt idx="60">
                  <c:v>5.1384316764135463E-2</c:v>
                </c:pt>
                <c:pt idx="61">
                  <c:v>2.984702945953277E-2</c:v>
                </c:pt>
                <c:pt idx="62">
                  <c:v>4.7264534531586522E-2</c:v>
                </c:pt>
                <c:pt idx="63">
                  <c:v>6.069268140889994E-2</c:v>
                </c:pt>
                <c:pt idx="64">
                  <c:v>6.4583334482182453E-2</c:v>
                </c:pt>
                <c:pt idx="65">
                  <c:v>5.4410717291928368E-2</c:v>
                </c:pt>
                <c:pt idx="66">
                  <c:v>4.9707421706367994E-2</c:v>
                </c:pt>
                <c:pt idx="67">
                  <c:v>7.6279899978893173E-2</c:v>
                </c:pt>
                <c:pt idx="68">
                  <c:v>6.939306182438032E-2</c:v>
                </c:pt>
                <c:pt idx="69">
                  <c:v>5.6318885743492419E-2</c:v>
                </c:pt>
                <c:pt idx="70">
                  <c:v>4.9130861978206708E-2</c:v>
                </c:pt>
                <c:pt idx="71">
                  <c:v>4.3046029280311204E-2</c:v>
                </c:pt>
                <c:pt idx="72">
                  <c:v>4.7903346953477755E-2</c:v>
                </c:pt>
                <c:pt idx="73">
                  <c:v>4.8968421338849044E-2</c:v>
                </c:pt>
                <c:pt idx="74">
                  <c:v>8.8970526820404627E-2</c:v>
                </c:pt>
                <c:pt idx="75">
                  <c:v>6.6585171487011818E-2</c:v>
                </c:pt>
                <c:pt idx="76">
                  <c:v>8.9665147355042718E-2</c:v>
                </c:pt>
                <c:pt idx="77">
                  <c:v>7.2711482085143553E-2</c:v>
                </c:pt>
                <c:pt idx="78">
                  <c:v>6.546499934736838E-2</c:v>
                </c:pt>
                <c:pt idx="79">
                  <c:v>6.3259733594090539E-2</c:v>
                </c:pt>
                <c:pt idx="80">
                  <c:v>0.15750196143360906</c:v>
                </c:pt>
                <c:pt idx="81">
                  <c:v>0.13930960726887753</c:v>
                </c:pt>
                <c:pt idx="82">
                  <c:v>7.8210845833999842E-2</c:v>
                </c:pt>
                <c:pt idx="83">
                  <c:v>0.13395793348934992</c:v>
                </c:pt>
                <c:pt idx="84">
                  <c:v>0.29580667744193767</c:v>
                </c:pt>
                <c:pt idx="85">
                  <c:v>0.19748192438428624</c:v>
                </c:pt>
                <c:pt idx="86">
                  <c:v>0.10256593162711991</c:v>
                </c:pt>
                <c:pt idx="87">
                  <c:v>8.1897928595635383E-2</c:v>
                </c:pt>
                <c:pt idx="88">
                  <c:v>4.8405213480244624E-2</c:v>
                </c:pt>
                <c:pt idx="89">
                  <c:v>2.8824135135800066E-2</c:v>
                </c:pt>
                <c:pt idx="90">
                  <c:v>3.0956302675237524E-2</c:v>
                </c:pt>
                <c:pt idx="91">
                  <c:v>3.2799161595759241E-2</c:v>
                </c:pt>
                <c:pt idx="92">
                  <c:v>3.9633983940529971E-2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32-455A-A315-18EE87D9D1BA}"/>
            </c:ext>
          </c:extLst>
        </c:ser>
        <c:ser>
          <c:idx val="5"/>
          <c:order val="5"/>
          <c:tx>
            <c:strRef>
              <c:f>'Nucleo&amp;Subyacente'!$AM$2:$AM$3</c:f>
              <c:strCache>
                <c:ptCount val="2"/>
                <c:pt idx="0">
                  <c:v>Cuyo</c:v>
                </c:pt>
                <c:pt idx="1">
                  <c:v>Núcleo INDEC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'Nucleo&amp;Subyacente'!$AM$4:$AM$96</c:f>
              <c:numCache>
                <c:formatCode>0.0%</c:formatCode>
                <c:ptCount val="93"/>
                <c:pt idx="1">
                  <c:v>1.7235000000000111E-2</c:v>
                </c:pt>
                <c:pt idx="2">
                  <c:v>1.4011511597614934E-2</c:v>
                </c:pt>
                <c:pt idx="3">
                  <c:v>2.0008957932617699E-2</c:v>
                </c:pt>
                <c:pt idx="4">
                  <c:v>2.3215828507394898E-2</c:v>
                </c:pt>
                <c:pt idx="5">
                  <c:v>1.7556033005342142E-2</c:v>
                </c:pt>
                <c:pt idx="6">
                  <c:v>1.3779687490015569E-2</c:v>
                </c:pt>
                <c:pt idx="7">
                  <c:v>1.5405907714029388E-2</c:v>
                </c:pt>
                <c:pt idx="8">
                  <c:v>1.4520372772926615E-2</c:v>
                </c:pt>
                <c:pt idx="9">
                  <c:v>1.4920924345581676E-2</c:v>
                </c:pt>
                <c:pt idx="10">
                  <c:v>1.612951844843824E-2</c:v>
                </c:pt>
                <c:pt idx="11">
                  <c:v>1.2094973085082561E-2</c:v>
                </c:pt>
                <c:pt idx="12">
                  <c:v>1.3006459263427805E-2</c:v>
                </c:pt>
                <c:pt idx="13">
                  <c:v>1.2140075890974877E-2</c:v>
                </c:pt>
                <c:pt idx="14">
                  <c:v>2.5909998652307697E-2</c:v>
                </c:pt>
                <c:pt idx="15">
                  <c:v>2.4708667021751785E-2</c:v>
                </c:pt>
                <c:pt idx="16">
                  <c:v>2.432342557370526E-2</c:v>
                </c:pt>
                <c:pt idx="17">
                  <c:v>2.3403758254461282E-2</c:v>
                </c:pt>
                <c:pt idx="18">
                  <c:v>4.1715552465734218E-2</c:v>
                </c:pt>
                <c:pt idx="19">
                  <c:v>3.6166762835312394E-2</c:v>
                </c:pt>
                <c:pt idx="20">
                  <c:v>3.0056648470491387E-2</c:v>
                </c:pt>
                <c:pt idx="21">
                  <c:v>8.3617810006246129E-2</c:v>
                </c:pt>
                <c:pt idx="22">
                  <c:v>4.8333497379364543E-2</c:v>
                </c:pt>
                <c:pt idx="23">
                  <c:v>3.6711422668119553E-2</c:v>
                </c:pt>
                <c:pt idx="24">
                  <c:v>2.8341701147343246E-2</c:v>
                </c:pt>
                <c:pt idx="25">
                  <c:v>3.528752543675262E-2</c:v>
                </c:pt>
                <c:pt idx="26">
                  <c:v>3.5450615938368957E-2</c:v>
                </c:pt>
                <c:pt idx="27">
                  <c:v>5.0343303476987566E-2</c:v>
                </c:pt>
                <c:pt idx="28">
                  <c:v>3.4222333464020593E-2</c:v>
                </c:pt>
                <c:pt idx="29">
                  <c:v>3.1408598699470103E-2</c:v>
                </c:pt>
                <c:pt idx="30">
                  <c:v>2.6965963611232935E-2</c:v>
                </c:pt>
                <c:pt idx="31">
                  <c:v>2.5093623599216075E-2</c:v>
                </c:pt>
                <c:pt idx="32">
                  <c:v>4.6762903113463983E-2</c:v>
                </c:pt>
                <c:pt idx="33">
                  <c:v>6.4301695958478566E-2</c:v>
                </c:pt>
                <c:pt idx="34">
                  <c:v>4.2535507800227856E-2</c:v>
                </c:pt>
                <c:pt idx="35">
                  <c:v>4.7217946252845255E-2</c:v>
                </c:pt>
                <c:pt idx="36">
                  <c:v>3.2503349154201944E-2</c:v>
                </c:pt>
                <c:pt idx="37">
                  <c:v>3.073728084725369E-2</c:v>
                </c:pt>
                <c:pt idx="38">
                  <c:v>2.6204029360942682E-2</c:v>
                </c:pt>
                <c:pt idx="39">
                  <c:v>2.8795392003188036E-2</c:v>
                </c:pt>
                <c:pt idx="40">
                  <c:v>1.3944063834212983E-2</c:v>
                </c:pt>
                <c:pt idx="41">
                  <c:v>1.3626320321731278E-2</c:v>
                </c:pt>
                <c:pt idx="42">
                  <c:v>1.9919700074758184E-2</c:v>
                </c:pt>
                <c:pt idx="43">
                  <c:v>2.522280396745602E-2</c:v>
                </c:pt>
                <c:pt idx="44">
                  <c:v>3.0615000327536279E-2</c:v>
                </c:pt>
                <c:pt idx="45">
                  <c:v>2.9222671082020479E-2</c:v>
                </c:pt>
                <c:pt idx="46">
                  <c:v>3.4260669922348663E-2</c:v>
                </c:pt>
                <c:pt idx="47">
                  <c:v>3.707883565404213E-2</c:v>
                </c:pt>
                <c:pt idx="48">
                  <c:v>5.6147569705421674E-2</c:v>
                </c:pt>
                <c:pt idx="49">
                  <c:v>4.0782748549551995E-2</c:v>
                </c:pt>
                <c:pt idx="50">
                  <c:v>4.0450791017361043E-2</c:v>
                </c:pt>
                <c:pt idx="51">
                  <c:v>4.9456687385333931E-2</c:v>
                </c:pt>
                <c:pt idx="52">
                  <c:v>4.6859660002435355E-2</c:v>
                </c:pt>
                <c:pt idx="53">
                  <c:v>3.9046494061581338E-2</c:v>
                </c:pt>
                <c:pt idx="54">
                  <c:v>3.7961500508357782E-2</c:v>
                </c:pt>
                <c:pt idx="55">
                  <c:v>3.4303770723232319E-2</c:v>
                </c:pt>
                <c:pt idx="56">
                  <c:v>2.9862828279861642E-2</c:v>
                </c:pt>
                <c:pt idx="57">
                  <c:v>2.4989540764666751E-2</c:v>
                </c:pt>
                <c:pt idx="58">
                  <c:v>2.8170559185098032E-2</c:v>
                </c:pt>
                <c:pt idx="59">
                  <c:v>3.2130529311979128E-2</c:v>
                </c:pt>
                <c:pt idx="60">
                  <c:v>4.8727102572675651E-2</c:v>
                </c:pt>
                <c:pt idx="61">
                  <c:v>3.6884693424198645E-2</c:v>
                </c:pt>
                <c:pt idx="62">
                  <c:v>5.1807119526779077E-2</c:v>
                </c:pt>
                <c:pt idx="63">
                  <c:v>6.7064544849574803E-2</c:v>
                </c:pt>
                <c:pt idx="64">
                  <c:v>6.2407021133173535E-2</c:v>
                </c:pt>
                <c:pt idx="65">
                  <c:v>5.6768720454353438E-2</c:v>
                </c:pt>
                <c:pt idx="66">
                  <c:v>4.8042930661396976E-2</c:v>
                </c:pt>
                <c:pt idx="67">
                  <c:v>6.8956193817581113E-2</c:v>
                </c:pt>
                <c:pt idx="68">
                  <c:v>6.1983457227753336E-2</c:v>
                </c:pt>
                <c:pt idx="69">
                  <c:v>5.4108423264667804E-2</c:v>
                </c:pt>
                <c:pt idx="70">
                  <c:v>4.7148417033930246E-2</c:v>
                </c:pt>
                <c:pt idx="71">
                  <c:v>4.889584698451821E-2</c:v>
                </c:pt>
                <c:pt idx="72">
                  <c:v>4.9390155024352955E-2</c:v>
                </c:pt>
                <c:pt idx="73">
                  <c:v>5.5355499660541652E-2</c:v>
                </c:pt>
                <c:pt idx="74">
                  <c:v>8.2703892478335206E-2</c:v>
                </c:pt>
                <c:pt idx="75">
                  <c:v>8.2739851370453366E-2</c:v>
                </c:pt>
                <c:pt idx="76">
                  <c:v>7.4708189281105897E-2</c:v>
                </c:pt>
                <c:pt idx="77">
                  <c:v>7.1226024060007997E-2</c:v>
                </c:pt>
                <c:pt idx="78">
                  <c:v>5.9035790959621082E-2</c:v>
                </c:pt>
                <c:pt idx="79">
                  <c:v>6.3652899771104998E-2</c:v>
                </c:pt>
                <c:pt idx="80">
                  <c:v>0.13695810410583542</c:v>
                </c:pt>
                <c:pt idx="81">
                  <c:v>0.14680743997840007</c:v>
                </c:pt>
                <c:pt idx="82">
                  <c:v>8.1393408898338793E-2</c:v>
                </c:pt>
                <c:pt idx="83">
                  <c:v>0.12454476823147176</c:v>
                </c:pt>
                <c:pt idx="84">
                  <c:v>0.28263720471264375</c:v>
                </c:pt>
                <c:pt idx="85">
                  <c:v>0.21731159266763456</c:v>
                </c:pt>
                <c:pt idx="86">
                  <c:v>0.12943290503023297</c:v>
                </c:pt>
                <c:pt idx="87">
                  <c:v>8.7571190977608904E-2</c:v>
                </c:pt>
                <c:pt idx="88">
                  <c:v>5.8643675453506017E-2</c:v>
                </c:pt>
                <c:pt idx="89">
                  <c:v>3.1202494560762517E-2</c:v>
                </c:pt>
                <c:pt idx="90">
                  <c:v>3.1412300670831339E-2</c:v>
                </c:pt>
                <c:pt idx="91">
                  <c:v>4.2569128564883041E-2</c:v>
                </c:pt>
                <c:pt idx="92">
                  <c:v>3.9106434275551605E-2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32-455A-A315-18EE87D9D1BA}"/>
            </c:ext>
          </c:extLst>
        </c:ser>
        <c:ser>
          <c:idx val="6"/>
          <c:order val="6"/>
          <c:tx>
            <c:strRef>
              <c:f>'Nucleo&amp;Subyacente'!$AP$2:$AP$3</c:f>
              <c:strCache>
                <c:ptCount val="2"/>
                <c:pt idx="0">
                  <c:v>Patagonia</c:v>
                </c:pt>
                <c:pt idx="1">
                  <c:v>Núcleo INDEC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'Nucleo&amp;Subyacente'!$AP$4:$AP$96</c:f>
              <c:numCache>
                <c:formatCode>0.0%</c:formatCode>
                <c:ptCount val="93"/>
                <c:pt idx="1">
                  <c:v>1.8374000000000112E-2</c:v>
                </c:pt>
                <c:pt idx="2">
                  <c:v>1.6561695408563004E-2</c:v>
                </c:pt>
                <c:pt idx="3">
                  <c:v>1.6779683938024093E-2</c:v>
                </c:pt>
                <c:pt idx="4">
                  <c:v>1.6726026993827636E-2</c:v>
                </c:pt>
                <c:pt idx="5">
                  <c:v>2.0174413226476506E-2</c:v>
                </c:pt>
                <c:pt idx="6">
                  <c:v>1.2999538380374487E-2</c:v>
                </c:pt>
                <c:pt idx="7">
                  <c:v>1.3276660690180186E-2</c:v>
                </c:pt>
                <c:pt idx="8">
                  <c:v>1.6764746561255039E-2</c:v>
                </c:pt>
                <c:pt idx="9">
                  <c:v>1.4106521172506881E-2</c:v>
                </c:pt>
                <c:pt idx="10">
                  <c:v>1.2189897944436812E-2</c:v>
                </c:pt>
                <c:pt idx="11">
                  <c:v>1.2633022495090351E-2</c:v>
                </c:pt>
                <c:pt idx="12">
                  <c:v>1.2971870358972293E-2</c:v>
                </c:pt>
                <c:pt idx="13">
                  <c:v>1.8453490785340199E-2</c:v>
                </c:pt>
                <c:pt idx="14">
                  <c:v>1.8986621797132841E-2</c:v>
                </c:pt>
                <c:pt idx="15">
                  <c:v>3.2451673060999164E-2</c:v>
                </c:pt>
                <c:pt idx="16">
                  <c:v>2.2616546313201313E-2</c:v>
                </c:pt>
                <c:pt idx="17">
                  <c:v>2.3712282052315681E-2</c:v>
                </c:pt>
                <c:pt idx="18">
                  <c:v>3.9783320267654299E-2</c:v>
                </c:pt>
                <c:pt idx="19">
                  <c:v>3.4261318484046566E-2</c:v>
                </c:pt>
                <c:pt idx="20">
                  <c:v>3.3719215668932545E-2</c:v>
                </c:pt>
                <c:pt idx="21">
                  <c:v>6.7263306074813123E-2</c:v>
                </c:pt>
                <c:pt idx="22">
                  <c:v>5.0566959462633454E-2</c:v>
                </c:pt>
                <c:pt idx="23">
                  <c:v>4.0629206624005709E-2</c:v>
                </c:pt>
                <c:pt idx="24">
                  <c:v>2.9625347881432118E-2</c:v>
                </c:pt>
                <c:pt idx="25">
                  <c:v>3.1618908360916631E-2</c:v>
                </c:pt>
                <c:pt idx="26">
                  <c:v>3.0102361945669731E-2</c:v>
                </c:pt>
                <c:pt idx="27">
                  <c:v>4.5293520147440702E-2</c:v>
                </c:pt>
                <c:pt idx="28">
                  <c:v>3.882586240318342E-2</c:v>
                </c:pt>
                <c:pt idx="29">
                  <c:v>3.1849523129888091E-2</c:v>
                </c:pt>
                <c:pt idx="30">
                  <c:v>2.7670171037862845E-2</c:v>
                </c:pt>
                <c:pt idx="31">
                  <c:v>2.3945438539692443E-2</c:v>
                </c:pt>
                <c:pt idx="32">
                  <c:v>5.1150399956658266E-2</c:v>
                </c:pt>
                <c:pt idx="33">
                  <c:v>5.7206999589785257E-2</c:v>
                </c:pt>
                <c:pt idx="34">
                  <c:v>3.7349173714717354E-2</c:v>
                </c:pt>
                <c:pt idx="35">
                  <c:v>3.985739214847861E-2</c:v>
                </c:pt>
                <c:pt idx="36">
                  <c:v>3.9402133143068507E-2</c:v>
                </c:pt>
                <c:pt idx="37">
                  <c:v>2.9306152096455929E-2</c:v>
                </c:pt>
                <c:pt idx="38">
                  <c:v>2.2115765836733914E-2</c:v>
                </c:pt>
                <c:pt idx="39">
                  <c:v>2.936221460742483E-2</c:v>
                </c:pt>
                <c:pt idx="40">
                  <c:v>6.3998093813846246E-3</c:v>
                </c:pt>
                <c:pt idx="41">
                  <c:v>1.7556068168009364E-2</c:v>
                </c:pt>
                <c:pt idx="42">
                  <c:v>1.5467949583180651E-2</c:v>
                </c:pt>
                <c:pt idx="43">
                  <c:v>3.1224849997990356E-2</c:v>
                </c:pt>
                <c:pt idx="44">
                  <c:v>3.4852713939581559E-2</c:v>
                </c:pt>
                <c:pt idx="45">
                  <c:v>1.9423366580457513E-2</c:v>
                </c:pt>
                <c:pt idx="46">
                  <c:v>3.2154604617227855E-2</c:v>
                </c:pt>
                <c:pt idx="47">
                  <c:v>2.8778914834603597E-2</c:v>
                </c:pt>
                <c:pt idx="48">
                  <c:v>3.6253773124341526E-2</c:v>
                </c:pt>
                <c:pt idx="49">
                  <c:v>3.8595211091106529E-2</c:v>
                </c:pt>
                <c:pt idx="50">
                  <c:v>4.0381817274688814E-2</c:v>
                </c:pt>
                <c:pt idx="51">
                  <c:v>4.2708609862947222E-2</c:v>
                </c:pt>
                <c:pt idx="52">
                  <c:v>5.1385959025452399E-2</c:v>
                </c:pt>
                <c:pt idx="53">
                  <c:v>3.2617516169492822E-2</c:v>
                </c:pt>
                <c:pt idx="54">
                  <c:v>3.5646173344560772E-2</c:v>
                </c:pt>
                <c:pt idx="55">
                  <c:v>3.7542969813028071E-2</c:v>
                </c:pt>
                <c:pt idx="56">
                  <c:v>3.9302184876113033E-2</c:v>
                </c:pt>
                <c:pt idx="57">
                  <c:v>3.920474206836122E-2</c:v>
                </c:pt>
                <c:pt idx="58">
                  <c:v>3.1257076877234669E-2</c:v>
                </c:pt>
                <c:pt idx="59">
                  <c:v>2.4265553853605182E-2</c:v>
                </c:pt>
                <c:pt idx="60">
                  <c:v>3.5316258116681265E-2</c:v>
                </c:pt>
                <c:pt idx="61">
                  <c:v>3.793761497137127E-2</c:v>
                </c:pt>
                <c:pt idx="62">
                  <c:v>4.5695343376285225E-2</c:v>
                </c:pt>
                <c:pt idx="63">
                  <c:v>7.0896740136655589E-2</c:v>
                </c:pt>
                <c:pt idx="64">
                  <c:v>6.0723059334538698E-2</c:v>
                </c:pt>
                <c:pt idx="65">
                  <c:v>4.8144128644022288E-2</c:v>
                </c:pt>
                <c:pt idx="66">
                  <c:v>5.0391341980388527E-2</c:v>
                </c:pt>
                <c:pt idx="67">
                  <c:v>7.9138913737057281E-2</c:v>
                </c:pt>
                <c:pt idx="68">
                  <c:v>6.6369645838586955E-2</c:v>
                </c:pt>
                <c:pt idx="69">
                  <c:v>5.6163400851913625E-2</c:v>
                </c:pt>
                <c:pt idx="70">
                  <c:v>6.4798253655739879E-2</c:v>
                </c:pt>
                <c:pt idx="71">
                  <c:v>4.4370105144212024E-2</c:v>
                </c:pt>
                <c:pt idx="72">
                  <c:v>4.3084787861634721E-2</c:v>
                </c:pt>
                <c:pt idx="73">
                  <c:v>5.4906039398248563E-2</c:v>
                </c:pt>
                <c:pt idx="74">
                  <c:v>6.6510595263563843E-2</c:v>
                </c:pt>
                <c:pt idx="75">
                  <c:v>6.6132822501692834E-2</c:v>
                </c:pt>
                <c:pt idx="76">
                  <c:v>8.3332987102094913E-2</c:v>
                </c:pt>
                <c:pt idx="77">
                  <c:v>7.2488699750693053E-2</c:v>
                </c:pt>
                <c:pt idx="78">
                  <c:v>6.5023363478899476E-2</c:v>
                </c:pt>
                <c:pt idx="79">
                  <c:v>7.8077038449553937E-2</c:v>
                </c:pt>
                <c:pt idx="80">
                  <c:v>0.13622949936206252</c:v>
                </c:pt>
                <c:pt idx="81">
                  <c:v>0.14802222819707045</c:v>
                </c:pt>
                <c:pt idx="82">
                  <c:v>8.7932503670771878E-2</c:v>
                </c:pt>
                <c:pt idx="83">
                  <c:v>0.12186499914957261</c:v>
                </c:pt>
                <c:pt idx="84">
                  <c:v>0.26450447873584704</c:v>
                </c:pt>
                <c:pt idx="85">
                  <c:v>0.24477317126502229</c:v>
                </c:pt>
                <c:pt idx="86">
                  <c:v>0.11472711248596545</c:v>
                </c:pt>
                <c:pt idx="87">
                  <c:v>9.230716210553358E-2</c:v>
                </c:pt>
                <c:pt idx="88">
                  <c:v>5.8442793965530093E-2</c:v>
                </c:pt>
                <c:pt idx="89">
                  <c:v>3.8803421567528806E-2</c:v>
                </c:pt>
                <c:pt idx="90">
                  <c:v>3.3898500639989226E-2</c:v>
                </c:pt>
                <c:pt idx="91">
                  <c:v>3.6974899834536723E-2</c:v>
                </c:pt>
                <c:pt idx="92">
                  <c:v>4.298529822144781E-2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32-455A-A315-18EE87D9D1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0375327"/>
        <c:axId val="2110352287"/>
      </c:lineChart>
      <c:dateAx>
        <c:axId val="2110375327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110352287"/>
        <c:crosses val="autoZero"/>
        <c:auto val="1"/>
        <c:lblOffset val="100"/>
        <c:baseTimeUnit val="months"/>
      </c:dateAx>
      <c:valAx>
        <c:axId val="2110352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1103753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'Nucleo&amp;Subyacente'!$Z$2:$Z$3</c:f>
              <c:strCache>
                <c:ptCount val="2"/>
                <c:pt idx="0">
                  <c:v>Nacional</c:v>
                </c:pt>
                <c:pt idx="1">
                  <c:v>Subyacente 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'Nucleo&amp;Subyacente'!$Z$4:$Z$96</c:f>
              <c:numCache>
                <c:formatCode>0.0%</c:formatCode>
                <c:ptCount val="93"/>
                <c:pt idx="1">
                  <c:v>1.6071125160454836E-2</c:v>
                </c:pt>
                <c:pt idx="2">
                  <c:v>1.6587129602355866E-2</c:v>
                </c:pt>
                <c:pt idx="3">
                  <c:v>1.5406712121765809E-2</c:v>
                </c:pt>
                <c:pt idx="4">
                  <c:v>2.351668627254111E-2</c:v>
                </c:pt>
                <c:pt idx="5">
                  <c:v>1.8992711336613954E-2</c:v>
                </c:pt>
                <c:pt idx="6">
                  <c:v>1.2845299863458726E-2</c:v>
                </c:pt>
                <c:pt idx="7">
                  <c:v>1.8970622739784115E-2</c:v>
                </c:pt>
                <c:pt idx="8">
                  <c:v>1.1850518767444029E-2</c:v>
                </c:pt>
                <c:pt idx="9">
                  <c:v>8.3930691524045642E-3</c:v>
                </c:pt>
                <c:pt idx="10">
                  <c:v>1.1242575548358724E-2</c:v>
                </c:pt>
                <c:pt idx="11">
                  <c:v>1.5331481069844166E-2</c:v>
                </c:pt>
                <c:pt idx="12">
                  <c:v>1.6092283157157272E-2</c:v>
                </c:pt>
                <c:pt idx="13">
                  <c:v>2.0897458996679052E-2</c:v>
                </c:pt>
                <c:pt idx="14">
                  <c:v>1.7983795914283451E-2</c:v>
                </c:pt>
                <c:pt idx="15">
                  <c:v>1.8067303571129179E-2</c:v>
                </c:pt>
                <c:pt idx="16">
                  <c:v>1.8004298052539669E-2</c:v>
                </c:pt>
                <c:pt idx="17">
                  <c:v>3.0171770889211968E-2</c:v>
                </c:pt>
                <c:pt idx="18">
                  <c:v>3.8776893420350511E-2</c:v>
                </c:pt>
                <c:pt idx="19">
                  <c:v>3.7290015095868378E-2</c:v>
                </c:pt>
                <c:pt idx="20">
                  <c:v>3.0456734450290845E-2</c:v>
                </c:pt>
                <c:pt idx="21">
                  <c:v>6.2069660973153695E-2</c:v>
                </c:pt>
                <c:pt idx="22">
                  <c:v>4.2497681417742239E-2</c:v>
                </c:pt>
                <c:pt idx="23">
                  <c:v>3.6130883505072209E-2</c:v>
                </c:pt>
                <c:pt idx="24">
                  <c:v>2.4229847096925106E-2</c:v>
                </c:pt>
                <c:pt idx="25">
                  <c:v>3.0380644237767873E-2</c:v>
                </c:pt>
                <c:pt idx="26">
                  <c:v>4.0687265727846977E-2</c:v>
                </c:pt>
                <c:pt idx="27">
                  <c:v>4.1975317069248064E-2</c:v>
                </c:pt>
                <c:pt idx="28">
                  <c:v>3.386524285582726E-2</c:v>
                </c:pt>
                <c:pt idx="29">
                  <c:v>3.0463301848959512E-2</c:v>
                </c:pt>
                <c:pt idx="30">
                  <c:v>2.8068531320868395E-2</c:v>
                </c:pt>
                <c:pt idx="31">
                  <c:v>2.6156401341216995E-2</c:v>
                </c:pt>
                <c:pt idx="32">
                  <c:v>4.2592033185862688E-2</c:v>
                </c:pt>
                <c:pt idx="33">
                  <c:v>5.604927736662213E-2</c:v>
                </c:pt>
                <c:pt idx="34">
                  <c:v>3.0692155635380525E-2</c:v>
                </c:pt>
                <c:pt idx="35">
                  <c:v>4.6287648521011526E-2</c:v>
                </c:pt>
                <c:pt idx="36">
                  <c:v>3.6471646760306786E-2</c:v>
                </c:pt>
                <c:pt idx="37">
                  <c:v>3.3772338148724934E-2</c:v>
                </c:pt>
                <c:pt idx="38">
                  <c:v>2.1797390859657817E-2</c:v>
                </c:pt>
                <c:pt idx="39">
                  <c:v>2.3694156701155711E-2</c:v>
                </c:pt>
                <c:pt idx="40">
                  <c:v>2.1497693082160207E-2</c:v>
                </c:pt>
                <c:pt idx="41">
                  <c:v>2.7135406393712369E-2</c:v>
                </c:pt>
                <c:pt idx="42">
                  <c:v>3.561099493001163E-2</c:v>
                </c:pt>
                <c:pt idx="43">
                  <c:v>3.1979402266962165E-2</c:v>
                </c:pt>
                <c:pt idx="44">
                  <c:v>3.0295862742130808E-2</c:v>
                </c:pt>
                <c:pt idx="45">
                  <c:v>2.4451591470647349E-2</c:v>
                </c:pt>
                <c:pt idx="46">
                  <c:v>4.1740149164515294E-2</c:v>
                </c:pt>
                <c:pt idx="47">
                  <c:v>3.5782238715110992E-2</c:v>
                </c:pt>
                <c:pt idx="48">
                  <c:v>3.6787738890391664E-2</c:v>
                </c:pt>
                <c:pt idx="49">
                  <c:v>3.7155225335523623E-2</c:v>
                </c:pt>
                <c:pt idx="50">
                  <c:v>3.4280083643994264E-2</c:v>
                </c:pt>
                <c:pt idx="51">
                  <c:v>4.0498407140524773E-2</c:v>
                </c:pt>
                <c:pt idx="52">
                  <c:v>4.0016616543918193E-2</c:v>
                </c:pt>
                <c:pt idx="53">
                  <c:v>3.6198206941464139E-2</c:v>
                </c:pt>
                <c:pt idx="54">
                  <c:v>4.0862521511678906E-2</c:v>
                </c:pt>
                <c:pt idx="55">
                  <c:v>4.2256054968720091E-2</c:v>
                </c:pt>
                <c:pt idx="56">
                  <c:v>2.5105681871242513E-2</c:v>
                </c:pt>
                <c:pt idx="57">
                  <c:v>3.1560657724889696E-2</c:v>
                </c:pt>
                <c:pt idx="58">
                  <c:v>3.6219422644943933E-2</c:v>
                </c:pt>
                <c:pt idx="59">
                  <c:v>3.0251845894731844E-2</c:v>
                </c:pt>
                <c:pt idx="60">
                  <c:v>4.0164355554098252E-2</c:v>
                </c:pt>
                <c:pt idx="61">
                  <c:v>3.8627171304637775E-2</c:v>
                </c:pt>
                <c:pt idx="62">
                  <c:v>4.8651007478828001E-2</c:v>
                </c:pt>
                <c:pt idx="63">
                  <c:v>5.5947313244389063E-2</c:v>
                </c:pt>
                <c:pt idx="64">
                  <c:v>6.2613449235856544E-2</c:v>
                </c:pt>
                <c:pt idx="65">
                  <c:v>5.7533547872710589E-2</c:v>
                </c:pt>
                <c:pt idx="66">
                  <c:v>6.2455362653187185E-2</c:v>
                </c:pt>
                <c:pt idx="67">
                  <c:v>9.3823325006933356E-2</c:v>
                </c:pt>
                <c:pt idx="68">
                  <c:v>7.542114939821043E-2</c:v>
                </c:pt>
                <c:pt idx="69">
                  <c:v>6.2729495122220813E-2</c:v>
                </c:pt>
                <c:pt idx="70">
                  <c:v>6.1763462274250447E-2</c:v>
                </c:pt>
                <c:pt idx="71">
                  <c:v>4.7291502765606674E-2</c:v>
                </c:pt>
                <c:pt idx="72">
                  <c:v>4.6736064349449213E-2</c:v>
                </c:pt>
                <c:pt idx="73">
                  <c:v>5.6157218718123181E-2</c:v>
                </c:pt>
                <c:pt idx="74">
                  <c:v>6.9964237055256895E-2</c:v>
                </c:pt>
                <c:pt idx="75">
                  <c:v>6.9037968136240524E-2</c:v>
                </c:pt>
                <c:pt idx="76">
                  <c:v>9.1040627739611857E-2</c:v>
                </c:pt>
                <c:pt idx="77">
                  <c:v>8.0435243520341038E-2</c:v>
                </c:pt>
                <c:pt idx="78">
                  <c:v>6.3171038385779532E-2</c:v>
                </c:pt>
                <c:pt idx="79">
                  <c:v>7.4741361288749308E-2</c:v>
                </c:pt>
                <c:pt idx="80">
                  <c:v>0.13183339412833184</c:v>
                </c:pt>
                <c:pt idx="81">
                  <c:v>0.13377390809564194</c:v>
                </c:pt>
                <c:pt idx="82">
                  <c:v>8.7852510363928715E-2</c:v>
                </c:pt>
                <c:pt idx="83">
                  <c:v>0.13712839167417923</c:v>
                </c:pt>
                <c:pt idx="84">
                  <c:v>0.24908113985315938</c:v>
                </c:pt>
                <c:pt idx="85">
                  <c:v>0.19935142433196962</c:v>
                </c:pt>
                <c:pt idx="86">
                  <c:v>0.1063046970404502</c:v>
                </c:pt>
                <c:pt idx="87">
                  <c:v>8.3788847202678873E-2</c:v>
                </c:pt>
                <c:pt idx="88">
                  <c:v>6.6303218486925886E-2</c:v>
                </c:pt>
                <c:pt idx="89">
                  <c:v>5.3617697928067365E-2</c:v>
                </c:pt>
                <c:pt idx="90">
                  <c:v>4.7661916441427143E-2</c:v>
                </c:pt>
                <c:pt idx="91">
                  <c:v>5.0087676828602046E-2</c:v>
                </c:pt>
                <c:pt idx="92">
                  <c:v>3.7467025420923727E-2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FB-4916-8912-E6316386F7D4}"/>
            </c:ext>
          </c:extLst>
        </c:ser>
        <c:ser>
          <c:idx val="1"/>
          <c:order val="1"/>
          <c:tx>
            <c:strRef>
              <c:f>'Nucleo&amp;Subyacente'!$AC$2:$AC$3</c:f>
              <c:strCache>
                <c:ptCount val="2"/>
                <c:pt idx="0">
                  <c:v>GBA</c:v>
                </c:pt>
                <c:pt idx="1">
                  <c:v>Subyacente 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'Nucleo&amp;Subyacente'!$AC$4:$AC$96</c:f>
              <c:numCache>
                <c:formatCode>0.0%</c:formatCode>
                <c:ptCount val="93"/>
                <c:pt idx="1">
                  <c:v>1.5752078134238845E-2</c:v>
                </c:pt>
                <c:pt idx="2">
                  <c:v>1.7720793753650321E-2</c:v>
                </c:pt>
                <c:pt idx="3">
                  <c:v>1.7919902439352153E-2</c:v>
                </c:pt>
                <c:pt idx="4">
                  <c:v>2.6050993446173898E-2</c:v>
                </c:pt>
                <c:pt idx="5">
                  <c:v>1.7607492455163909E-2</c:v>
                </c:pt>
                <c:pt idx="6">
                  <c:v>1.4254427966520655E-2</c:v>
                </c:pt>
                <c:pt idx="7">
                  <c:v>1.7913485220969694E-2</c:v>
                </c:pt>
                <c:pt idx="8">
                  <c:v>1.1184097626744105E-2</c:v>
                </c:pt>
                <c:pt idx="9">
                  <c:v>7.6000495278543134E-3</c:v>
                </c:pt>
                <c:pt idx="10">
                  <c:v>1.0134763583951045E-2</c:v>
                </c:pt>
                <c:pt idx="11">
                  <c:v>1.5020312950672077E-2</c:v>
                </c:pt>
                <c:pt idx="12">
                  <c:v>1.7783102022765229E-2</c:v>
                </c:pt>
                <c:pt idx="13">
                  <c:v>2.3696114983695393E-2</c:v>
                </c:pt>
                <c:pt idx="14">
                  <c:v>1.9520173998515578E-2</c:v>
                </c:pt>
                <c:pt idx="15">
                  <c:v>1.8811418523138057E-2</c:v>
                </c:pt>
                <c:pt idx="16">
                  <c:v>1.6340085485004652E-2</c:v>
                </c:pt>
                <c:pt idx="17">
                  <c:v>3.09055546219692E-2</c:v>
                </c:pt>
                <c:pt idx="18">
                  <c:v>3.6652875167142218E-2</c:v>
                </c:pt>
                <c:pt idx="19">
                  <c:v>3.5780398737125241E-2</c:v>
                </c:pt>
                <c:pt idx="20">
                  <c:v>2.6578859471299454E-2</c:v>
                </c:pt>
                <c:pt idx="21">
                  <c:v>6.4867451123655551E-2</c:v>
                </c:pt>
                <c:pt idx="22">
                  <c:v>3.9902302053838934E-2</c:v>
                </c:pt>
                <c:pt idx="23">
                  <c:v>3.7532158535649174E-2</c:v>
                </c:pt>
                <c:pt idx="24">
                  <c:v>2.4396119515270431E-2</c:v>
                </c:pt>
                <c:pt idx="25">
                  <c:v>3.1734746373670353E-2</c:v>
                </c:pt>
                <c:pt idx="26">
                  <c:v>4.0365208563313715E-2</c:v>
                </c:pt>
                <c:pt idx="27">
                  <c:v>4.1045719805675729E-2</c:v>
                </c:pt>
                <c:pt idx="28">
                  <c:v>3.2643089202905706E-2</c:v>
                </c:pt>
                <c:pt idx="29">
                  <c:v>3.1027468821396065E-2</c:v>
                </c:pt>
                <c:pt idx="30">
                  <c:v>2.5024898433851916E-2</c:v>
                </c:pt>
                <c:pt idx="31">
                  <c:v>2.6647787514238797E-2</c:v>
                </c:pt>
                <c:pt idx="32">
                  <c:v>4.1918534952689157E-2</c:v>
                </c:pt>
                <c:pt idx="33">
                  <c:v>5.5070702345129341E-2</c:v>
                </c:pt>
                <c:pt idx="34">
                  <c:v>3.1222664743632889E-2</c:v>
                </c:pt>
                <c:pt idx="35">
                  <c:v>4.6745935317008103E-2</c:v>
                </c:pt>
                <c:pt idx="36">
                  <c:v>3.7473812548385332E-2</c:v>
                </c:pt>
                <c:pt idx="37">
                  <c:v>3.5799573714933031E-2</c:v>
                </c:pt>
                <c:pt idx="38">
                  <c:v>1.8964052596897929E-2</c:v>
                </c:pt>
                <c:pt idx="39">
                  <c:v>2.1303027547959319E-2</c:v>
                </c:pt>
                <c:pt idx="40">
                  <c:v>1.9596336329272157E-2</c:v>
                </c:pt>
                <c:pt idx="41">
                  <c:v>2.9317719190336655E-2</c:v>
                </c:pt>
                <c:pt idx="42">
                  <c:v>3.5629204113483137E-2</c:v>
                </c:pt>
                <c:pt idx="43">
                  <c:v>2.8502232199347111E-2</c:v>
                </c:pt>
                <c:pt idx="44">
                  <c:v>3.2395317927002676E-2</c:v>
                </c:pt>
                <c:pt idx="45">
                  <c:v>2.4537932210286773E-2</c:v>
                </c:pt>
                <c:pt idx="46">
                  <c:v>4.0198286936513394E-2</c:v>
                </c:pt>
                <c:pt idx="47">
                  <c:v>3.5277136244143081E-2</c:v>
                </c:pt>
                <c:pt idx="48">
                  <c:v>3.2207427286761181E-2</c:v>
                </c:pt>
                <c:pt idx="49">
                  <c:v>3.3759795034011608E-2</c:v>
                </c:pt>
                <c:pt idx="50">
                  <c:v>3.5641538759835445E-2</c:v>
                </c:pt>
                <c:pt idx="51">
                  <c:v>4.2500959234683444E-2</c:v>
                </c:pt>
                <c:pt idx="52">
                  <c:v>4.0219470108372901E-2</c:v>
                </c:pt>
                <c:pt idx="53">
                  <c:v>3.4545274840860563E-2</c:v>
                </c:pt>
                <c:pt idx="54">
                  <c:v>4.1698514724235913E-2</c:v>
                </c:pt>
                <c:pt idx="55">
                  <c:v>4.4510505978762271E-2</c:v>
                </c:pt>
                <c:pt idx="56">
                  <c:v>2.5201297803561173E-2</c:v>
                </c:pt>
                <c:pt idx="57">
                  <c:v>3.2785154438590869E-2</c:v>
                </c:pt>
                <c:pt idx="58">
                  <c:v>3.8091053300821409E-2</c:v>
                </c:pt>
                <c:pt idx="59">
                  <c:v>3.1182332266332935E-2</c:v>
                </c:pt>
                <c:pt idx="60">
                  <c:v>4.2356043120029385E-2</c:v>
                </c:pt>
                <c:pt idx="61">
                  <c:v>4.3328862236751142E-2</c:v>
                </c:pt>
                <c:pt idx="62">
                  <c:v>4.9374108511101911E-2</c:v>
                </c:pt>
                <c:pt idx="63">
                  <c:v>5.0489612482454538E-2</c:v>
                </c:pt>
                <c:pt idx="64">
                  <c:v>6.3272798298311006E-2</c:v>
                </c:pt>
                <c:pt idx="65">
                  <c:v>5.5847876944467911E-2</c:v>
                </c:pt>
                <c:pt idx="66">
                  <c:v>6.643777706069609E-2</c:v>
                </c:pt>
                <c:pt idx="67">
                  <c:v>9.5829456741291397E-2</c:v>
                </c:pt>
                <c:pt idx="68">
                  <c:v>7.3715569837978112E-2</c:v>
                </c:pt>
                <c:pt idx="69">
                  <c:v>6.0185105258060645E-2</c:v>
                </c:pt>
                <c:pt idx="70">
                  <c:v>6.3137070839752729E-2</c:v>
                </c:pt>
                <c:pt idx="71">
                  <c:v>4.793024102093546E-2</c:v>
                </c:pt>
                <c:pt idx="72">
                  <c:v>5.2395979057688891E-2</c:v>
                </c:pt>
                <c:pt idx="73">
                  <c:v>5.6892147513856406E-2</c:v>
                </c:pt>
                <c:pt idx="74">
                  <c:v>7.133980906699211E-2</c:v>
                </c:pt>
                <c:pt idx="75">
                  <c:v>6.6752530574126556E-2</c:v>
                </c:pt>
                <c:pt idx="76">
                  <c:v>9.0213958796300453E-2</c:v>
                </c:pt>
                <c:pt idx="77">
                  <c:v>8.266245719434373E-2</c:v>
                </c:pt>
                <c:pt idx="78">
                  <c:v>6.1854537350216843E-2</c:v>
                </c:pt>
                <c:pt idx="79">
                  <c:v>7.5972871113920926E-2</c:v>
                </c:pt>
                <c:pt idx="80">
                  <c:v>0.12820081180642262</c:v>
                </c:pt>
                <c:pt idx="81">
                  <c:v>0.12922780912845222</c:v>
                </c:pt>
                <c:pt idx="82">
                  <c:v>9.2402368532446211E-2</c:v>
                </c:pt>
                <c:pt idx="83">
                  <c:v>0.14133694945908926</c:v>
                </c:pt>
                <c:pt idx="84">
                  <c:v>0.25180188752264976</c:v>
                </c:pt>
                <c:pt idx="85">
                  <c:v>0.19512002638843162</c:v>
                </c:pt>
                <c:pt idx="86">
                  <c:v>0.1083260263821213</c:v>
                </c:pt>
                <c:pt idx="87">
                  <c:v>8.4881229155191917E-2</c:v>
                </c:pt>
                <c:pt idx="88">
                  <c:v>6.5349084157521053E-2</c:v>
                </c:pt>
                <c:pt idx="89">
                  <c:v>5.6477511397549307E-2</c:v>
                </c:pt>
                <c:pt idx="90">
                  <c:v>4.6134939381627937E-2</c:v>
                </c:pt>
                <c:pt idx="91">
                  <c:v>5.2797459393566726E-2</c:v>
                </c:pt>
                <c:pt idx="92">
                  <c:v>3.4579780819370409E-2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FB-4916-8912-E6316386F7D4}"/>
            </c:ext>
          </c:extLst>
        </c:ser>
        <c:ser>
          <c:idx val="2"/>
          <c:order val="2"/>
          <c:tx>
            <c:strRef>
              <c:f>'Nucleo&amp;Subyacente'!$AF$2:$AF$3</c:f>
              <c:strCache>
                <c:ptCount val="2"/>
                <c:pt idx="0">
                  <c:v>Pampeana</c:v>
                </c:pt>
                <c:pt idx="1">
                  <c:v>Subyacente SE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'Nucleo&amp;Subyacente'!$AF$4:$AF$96</c:f>
              <c:numCache>
                <c:formatCode>0.0%</c:formatCode>
                <c:ptCount val="93"/>
                <c:pt idx="1">
                  <c:v>1.6465510133685468E-2</c:v>
                </c:pt>
                <c:pt idx="2">
                  <c:v>1.5619923374860845E-2</c:v>
                </c:pt>
                <c:pt idx="3">
                  <c:v>1.3092652790207993E-2</c:v>
                </c:pt>
                <c:pt idx="4">
                  <c:v>2.1250308909550153E-2</c:v>
                </c:pt>
                <c:pt idx="5">
                  <c:v>1.9217795669792981E-2</c:v>
                </c:pt>
                <c:pt idx="6">
                  <c:v>1.1921781613532412E-2</c:v>
                </c:pt>
                <c:pt idx="7">
                  <c:v>2.2935091903863336E-2</c:v>
                </c:pt>
                <c:pt idx="8">
                  <c:v>1.3294246520265895E-2</c:v>
                </c:pt>
                <c:pt idx="9">
                  <c:v>9.3774722547101952E-3</c:v>
                </c:pt>
                <c:pt idx="10">
                  <c:v>1.2064112392827564E-2</c:v>
                </c:pt>
                <c:pt idx="11">
                  <c:v>1.6075355198562402E-2</c:v>
                </c:pt>
                <c:pt idx="12">
                  <c:v>1.4340938441829376E-2</c:v>
                </c:pt>
                <c:pt idx="13">
                  <c:v>2.0004553038685202E-2</c:v>
                </c:pt>
                <c:pt idx="14">
                  <c:v>1.5877859459490384E-2</c:v>
                </c:pt>
                <c:pt idx="15">
                  <c:v>1.5779250503589415E-2</c:v>
                </c:pt>
                <c:pt idx="16">
                  <c:v>1.9339828430016803E-2</c:v>
                </c:pt>
                <c:pt idx="17">
                  <c:v>3.0581053162248573E-2</c:v>
                </c:pt>
                <c:pt idx="18">
                  <c:v>4.1997530265068139E-2</c:v>
                </c:pt>
                <c:pt idx="19">
                  <c:v>3.8503045847190664E-2</c:v>
                </c:pt>
                <c:pt idx="20">
                  <c:v>3.5114507068457756E-2</c:v>
                </c:pt>
                <c:pt idx="21">
                  <c:v>5.8374804415290305E-2</c:v>
                </c:pt>
                <c:pt idx="22">
                  <c:v>4.3984865760862801E-2</c:v>
                </c:pt>
                <c:pt idx="23">
                  <c:v>3.3497029599466321E-2</c:v>
                </c:pt>
                <c:pt idx="24">
                  <c:v>2.395243946482184E-2</c:v>
                </c:pt>
                <c:pt idx="25">
                  <c:v>2.7414663175359122E-2</c:v>
                </c:pt>
                <c:pt idx="26">
                  <c:v>4.0966592076937092E-2</c:v>
                </c:pt>
                <c:pt idx="27">
                  <c:v>4.205224190794965E-2</c:v>
                </c:pt>
                <c:pt idx="28">
                  <c:v>3.4443219306688366E-2</c:v>
                </c:pt>
                <c:pt idx="29">
                  <c:v>2.8864547381577621E-2</c:v>
                </c:pt>
                <c:pt idx="30">
                  <c:v>3.1021305920714282E-2</c:v>
                </c:pt>
                <c:pt idx="31">
                  <c:v>2.6343039682809044E-2</c:v>
                </c:pt>
                <c:pt idx="32">
                  <c:v>4.1868997284462361E-2</c:v>
                </c:pt>
                <c:pt idx="33">
                  <c:v>5.7489040468668762E-2</c:v>
                </c:pt>
                <c:pt idx="34">
                  <c:v>2.9840088121903419E-2</c:v>
                </c:pt>
                <c:pt idx="35">
                  <c:v>4.5872572197277917E-2</c:v>
                </c:pt>
                <c:pt idx="36">
                  <c:v>3.5217614955975751E-2</c:v>
                </c:pt>
                <c:pt idx="37">
                  <c:v>3.2198329160666228E-2</c:v>
                </c:pt>
                <c:pt idx="38">
                  <c:v>2.4847006696874674E-2</c:v>
                </c:pt>
                <c:pt idx="39">
                  <c:v>2.3872254939442561E-2</c:v>
                </c:pt>
                <c:pt idx="40">
                  <c:v>2.2242192427018193E-2</c:v>
                </c:pt>
                <c:pt idx="41">
                  <c:v>2.5030043357301857E-2</c:v>
                </c:pt>
                <c:pt idx="42">
                  <c:v>3.6224654755485863E-2</c:v>
                </c:pt>
                <c:pt idx="43">
                  <c:v>3.4678187944358063E-2</c:v>
                </c:pt>
                <c:pt idx="44">
                  <c:v>3.0181099169197978E-2</c:v>
                </c:pt>
                <c:pt idx="45">
                  <c:v>2.3849885621482159E-2</c:v>
                </c:pt>
                <c:pt idx="46">
                  <c:v>4.3213293501628502E-2</c:v>
                </c:pt>
                <c:pt idx="47">
                  <c:v>3.6430412424583114E-2</c:v>
                </c:pt>
                <c:pt idx="48">
                  <c:v>4.0615572584886461E-2</c:v>
                </c:pt>
                <c:pt idx="49">
                  <c:v>4.1134667032948657E-2</c:v>
                </c:pt>
                <c:pt idx="50">
                  <c:v>3.2915478069958537E-2</c:v>
                </c:pt>
                <c:pt idx="51">
                  <c:v>4.1986927720325973E-2</c:v>
                </c:pt>
                <c:pt idx="52">
                  <c:v>3.8425016536145495E-2</c:v>
                </c:pt>
                <c:pt idx="53">
                  <c:v>3.6495499374733287E-2</c:v>
                </c:pt>
                <c:pt idx="54">
                  <c:v>3.9835955090104402E-2</c:v>
                </c:pt>
                <c:pt idx="55">
                  <c:v>3.9387239999011836E-2</c:v>
                </c:pt>
                <c:pt idx="56">
                  <c:v>2.53404528001E-2</c:v>
                </c:pt>
                <c:pt idx="57">
                  <c:v>3.128537688123334E-2</c:v>
                </c:pt>
                <c:pt idx="58">
                  <c:v>3.5327719958794468E-2</c:v>
                </c:pt>
                <c:pt idx="59">
                  <c:v>3.0113849929813696E-2</c:v>
                </c:pt>
                <c:pt idx="60">
                  <c:v>3.8122653084733615E-2</c:v>
                </c:pt>
                <c:pt idx="61">
                  <c:v>3.5201312957797715E-2</c:v>
                </c:pt>
                <c:pt idx="62">
                  <c:v>4.7285693473405388E-2</c:v>
                </c:pt>
                <c:pt idx="63">
                  <c:v>5.7975299745600894E-2</c:v>
                </c:pt>
                <c:pt idx="64">
                  <c:v>6.0828947082208984E-2</c:v>
                </c:pt>
                <c:pt idx="65">
                  <c:v>5.8113637707806642E-2</c:v>
                </c:pt>
                <c:pt idx="66">
                  <c:v>5.9237385901111939E-2</c:v>
                </c:pt>
                <c:pt idx="67">
                  <c:v>9.387903112907825E-2</c:v>
                </c:pt>
                <c:pt idx="68">
                  <c:v>7.7272293065835829E-2</c:v>
                </c:pt>
                <c:pt idx="69">
                  <c:v>6.5428778846988944E-2</c:v>
                </c:pt>
                <c:pt idx="70">
                  <c:v>5.9558582329463761E-2</c:v>
                </c:pt>
                <c:pt idx="71">
                  <c:v>4.6745097455023643E-2</c:v>
                </c:pt>
                <c:pt idx="72">
                  <c:v>4.4848881129879281E-2</c:v>
                </c:pt>
                <c:pt idx="73">
                  <c:v>5.4840598520718542E-2</c:v>
                </c:pt>
                <c:pt idx="74">
                  <c:v>6.6510639657559656E-2</c:v>
                </c:pt>
                <c:pt idx="75">
                  <c:v>7.1975084084578533E-2</c:v>
                </c:pt>
                <c:pt idx="76">
                  <c:v>9.5805409449361223E-2</c:v>
                </c:pt>
                <c:pt idx="77">
                  <c:v>7.6825188061198313E-2</c:v>
                </c:pt>
                <c:pt idx="78">
                  <c:v>6.4271470375207196E-2</c:v>
                </c:pt>
                <c:pt idx="79">
                  <c:v>7.4816750560362522E-2</c:v>
                </c:pt>
                <c:pt idx="80">
                  <c:v>0.13113539588798728</c:v>
                </c:pt>
                <c:pt idx="81">
                  <c:v>0.13643673428102332</c:v>
                </c:pt>
                <c:pt idx="82">
                  <c:v>8.5100793144899933E-2</c:v>
                </c:pt>
                <c:pt idx="83">
                  <c:v>0.13671053634552455</c:v>
                </c:pt>
                <c:pt idx="84">
                  <c:v>0.24643912893192921</c:v>
                </c:pt>
                <c:pt idx="85">
                  <c:v>0.20120210185733911</c:v>
                </c:pt>
                <c:pt idx="86">
                  <c:v>0.106974123706012</c:v>
                </c:pt>
                <c:pt idx="87">
                  <c:v>8.6523940838730606E-2</c:v>
                </c:pt>
                <c:pt idx="88">
                  <c:v>6.7372528302210632E-2</c:v>
                </c:pt>
                <c:pt idx="89">
                  <c:v>5.2255974773000924E-2</c:v>
                </c:pt>
                <c:pt idx="90">
                  <c:v>5.1297616382416589E-2</c:v>
                </c:pt>
                <c:pt idx="91">
                  <c:v>4.8863373411086375E-2</c:v>
                </c:pt>
                <c:pt idx="92">
                  <c:v>3.8270704346955231E-2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FB-4916-8912-E6316386F7D4}"/>
            </c:ext>
          </c:extLst>
        </c:ser>
        <c:ser>
          <c:idx val="3"/>
          <c:order val="3"/>
          <c:tx>
            <c:strRef>
              <c:f>'Nucleo&amp;Subyacente'!$AI$2:$AI$3</c:f>
              <c:strCache>
                <c:ptCount val="2"/>
                <c:pt idx="0">
                  <c:v>NOA</c:v>
                </c:pt>
                <c:pt idx="1">
                  <c:v>Subyacente SE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'Nucleo&amp;Subyacente'!$AI$4:$AI$96</c:f>
              <c:numCache>
                <c:formatCode>0.0%</c:formatCode>
                <c:ptCount val="93"/>
                <c:pt idx="1">
                  <c:v>1.4759993153831807E-2</c:v>
                </c:pt>
                <c:pt idx="2">
                  <c:v>1.713779585464037E-2</c:v>
                </c:pt>
                <c:pt idx="3">
                  <c:v>1.3913613735945241E-2</c:v>
                </c:pt>
                <c:pt idx="4">
                  <c:v>2.0532958475331542E-2</c:v>
                </c:pt>
                <c:pt idx="5">
                  <c:v>1.9090969754881337E-2</c:v>
                </c:pt>
                <c:pt idx="6">
                  <c:v>1.1059024236682813E-2</c:v>
                </c:pt>
                <c:pt idx="7">
                  <c:v>1.6528899416164755E-2</c:v>
                </c:pt>
                <c:pt idx="8">
                  <c:v>1.1254781486809806E-2</c:v>
                </c:pt>
                <c:pt idx="9">
                  <c:v>1.3092655645892126E-2</c:v>
                </c:pt>
                <c:pt idx="10">
                  <c:v>1.5430720589675317E-2</c:v>
                </c:pt>
                <c:pt idx="11">
                  <c:v>1.4789050208618315E-2</c:v>
                </c:pt>
                <c:pt idx="12">
                  <c:v>1.4493755485779802E-2</c:v>
                </c:pt>
                <c:pt idx="13">
                  <c:v>1.7251459604530561E-2</c:v>
                </c:pt>
                <c:pt idx="14">
                  <c:v>1.4577622260667278E-2</c:v>
                </c:pt>
                <c:pt idx="15">
                  <c:v>2.2066845405877E-2</c:v>
                </c:pt>
                <c:pt idx="16">
                  <c:v>1.653910985131013E-2</c:v>
                </c:pt>
                <c:pt idx="17">
                  <c:v>2.7965470639265799E-2</c:v>
                </c:pt>
                <c:pt idx="18">
                  <c:v>3.8889111034674517E-2</c:v>
                </c:pt>
                <c:pt idx="19">
                  <c:v>4.2117507744589222E-2</c:v>
                </c:pt>
                <c:pt idx="20">
                  <c:v>3.423114658896842E-2</c:v>
                </c:pt>
                <c:pt idx="21">
                  <c:v>5.9649808435667584E-2</c:v>
                </c:pt>
                <c:pt idx="22">
                  <c:v>4.6209243852560755E-2</c:v>
                </c:pt>
                <c:pt idx="23">
                  <c:v>3.3984224352942682E-2</c:v>
                </c:pt>
                <c:pt idx="24">
                  <c:v>2.2806993929737729E-2</c:v>
                </c:pt>
                <c:pt idx="25">
                  <c:v>3.158539356062251E-2</c:v>
                </c:pt>
                <c:pt idx="26">
                  <c:v>4.611636325302948E-2</c:v>
                </c:pt>
                <c:pt idx="27">
                  <c:v>4.1118079432284738E-2</c:v>
                </c:pt>
                <c:pt idx="28">
                  <c:v>3.2656951702319414E-2</c:v>
                </c:pt>
                <c:pt idx="29">
                  <c:v>3.1688212842466479E-2</c:v>
                </c:pt>
                <c:pt idx="30">
                  <c:v>3.0580753203446109E-2</c:v>
                </c:pt>
                <c:pt idx="31">
                  <c:v>2.3679733014412951E-2</c:v>
                </c:pt>
                <c:pt idx="32">
                  <c:v>4.6215508280336826E-2</c:v>
                </c:pt>
                <c:pt idx="33">
                  <c:v>5.8089147733389579E-2</c:v>
                </c:pt>
                <c:pt idx="34">
                  <c:v>2.7392873984215527E-2</c:v>
                </c:pt>
                <c:pt idx="35">
                  <c:v>4.0479586910818099E-2</c:v>
                </c:pt>
                <c:pt idx="36">
                  <c:v>3.6523075474169886E-2</c:v>
                </c:pt>
                <c:pt idx="37">
                  <c:v>2.9508150635659147E-2</c:v>
                </c:pt>
                <c:pt idx="38">
                  <c:v>2.433407063729609E-2</c:v>
                </c:pt>
                <c:pt idx="39">
                  <c:v>3.4961959808676557E-2</c:v>
                </c:pt>
                <c:pt idx="40">
                  <c:v>3.1286093153809702E-2</c:v>
                </c:pt>
                <c:pt idx="41">
                  <c:v>2.6611517139513152E-2</c:v>
                </c:pt>
                <c:pt idx="42">
                  <c:v>3.3716890923929155E-2</c:v>
                </c:pt>
                <c:pt idx="43">
                  <c:v>3.3444049875506865E-2</c:v>
                </c:pt>
                <c:pt idx="44">
                  <c:v>2.3636943031590807E-2</c:v>
                </c:pt>
                <c:pt idx="45">
                  <c:v>2.1408246261086505E-2</c:v>
                </c:pt>
                <c:pt idx="46">
                  <c:v>4.7910764560359365E-2</c:v>
                </c:pt>
                <c:pt idx="47">
                  <c:v>3.5816865279084675E-2</c:v>
                </c:pt>
                <c:pt idx="48">
                  <c:v>4.1692479359421775E-2</c:v>
                </c:pt>
                <c:pt idx="49">
                  <c:v>4.3721651981617926E-2</c:v>
                </c:pt>
                <c:pt idx="50">
                  <c:v>3.1846225520474114E-2</c:v>
                </c:pt>
                <c:pt idx="51">
                  <c:v>3.3796754506851157E-2</c:v>
                </c:pt>
                <c:pt idx="52">
                  <c:v>3.7002344331009018E-2</c:v>
                </c:pt>
                <c:pt idx="53">
                  <c:v>3.8475732522602613E-2</c:v>
                </c:pt>
                <c:pt idx="54">
                  <c:v>3.8578930027568736E-2</c:v>
                </c:pt>
                <c:pt idx="55">
                  <c:v>4.247341066816479E-2</c:v>
                </c:pt>
                <c:pt idx="56">
                  <c:v>2.2337709933405447E-2</c:v>
                </c:pt>
                <c:pt idx="57">
                  <c:v>3.1160515684501178E-2</c:v>
                </c:pt>
                <c:pt idx="58">
                  <c:v>3.6516794243907968E-2</c:v>
                </c:pt>
                <c:pt idx="59">
                  <c:v>3.0936643271157749E-2</c:v>
                </c:pt>
                <c:pt idx="60">
                  <c:v>4.0874080968850368E-2</c:v>
                </c:pt>
                <c:pt idx="61">
                  <c:v>3.8703522754321096E-2</c:v>
                </c:pt>
                <c:pt idx="62">
                  <c:v>4.857358206400697E-2</c:v>
                </c:pt>
                <c:pt idx="63">
                  <c:v>6.2773214495797314E-2</c:v>
                </c:pt>
                <c:pt idx="64">
                  <c:v>6.4591949542647464E-2</c:v>
                </c:pt>
                <c:pt idx="65">
                  <c:v>6.0189915583721332E-2</c:v>
                </c:pt>
                <c:pt idx="66">
                  <c:v>5.8942530738958832E-2</c:v>
                </c:pt>
                <c:pt idx="67">
                  <c:v>8.6814637034246189E-2</c:v>
                </c:pt>
                <c:pt idx="68">
                  <c:v>7.8645126390654241E-2</c:v>
                </c:pt>
                <c:pt idx="69">
                  <c:v>5.9961280177679654E-2</c:v>
                </c:pt>
                <c:pt idx="70">
                  <c:v>6.2350917677932216E-2</c:v>
                </c:pt>
                <c:pt idx="71">
                  <c:v>4.6969870702024519E-2</c:v>
                </c:pt>
                <c:pt idx="72">
                  <c:v>3.8243895244584492E-2</c:v>
                </c:pt>
                <c:pt idx="73">
                  <c:v>6.11212219843833E-2</c:v>
                </c:pt>
                <c:pt idx="74">
                  <c:v>7.7362063739737419E-2</c:v>
                </c:pt>
                <c:pt idx="75">
                  <c:v>6.7764844413564784E-2</c:v>
                </c:pt>
                <c:pt idx="76">
                  <c:v>7.982800095005893E-2</c:v>
                </c:pt>
                <c:pt idx="77">
                  <c:v>8.6959755706520037E-2</c:v>
                </c:pt>
                <c:pt idx="78">
                  <c:v>6.3947851133949074E-2</c:v>
                </c:pt>
                <c:pt idx="79">
                  <c:v>7.1202714718993754E-2</c:v>
                </c:pt>
                <c:pt idx="80">
                  <c:v>0.14718158091584033</c:v>
                </c:pt>
                <c:pt idx="81">
                  <c:v>0.13104007130145789</c:v>
                </c:pt>
                <c:pt idx="82">
                  <c:v>8.3927537298471799E-2</c:v>
                </c:pt>
                <c:pt idx="83">
                  <c:v>0.12435688001219192</c:v>
                </c:pt>
                <c:pt idx="84">
                  <c:v>0.24226991518743191</c:v>
                </c:pt>
                <c:pt idx="85">
                  <c:v>0.20492334432062953</c:v>
                </c:pt>
                <c:pt idx="86">
                  <c:v>9.4372521513458762E-2</c:v>
                </c:pt>
                <c:pt idx="87">
                  <c:v>6.9636552001201668E-2</c:v>
                </c:pt>
                <c:pt idx="88">
                  <c:v>7.3626176407894706E-2</c:v>
                </c:pt>
                <c:pt idx="89">
                  <c:v>5.1862799487165434E-2</c:v>
                </c:pt>
                <c:pt idx="90">
                  <c:v>4.3820656447983941E-2</c:v>
                </c:pt>
                <c:pt idx="91">
                  <c:v>4.6105910356759594E-2</c:v>
                </c:pt>
                <c:pt idx="92">
                  <c:v>4.0198506109166976E-2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FB-4916-8912-E6316386F7D4}"/>
            </c:ext>
          </c:extLst>
        </c:ser>
        <c:ser>
          <c:idx val="4"/>
          <c:order val="4"/>
          <c:tx>
            <c:strRef>
              <c:f>'Nucleo&amp;Subyacente'!$AL$2:$AL$3</c:f>
              <c:strCache>
                <c:ptCount val="2"/>
                <c:pt idx="0">
                  <c:v>NEA</c:v>
                </c:pt>
                <c:pt idx="1">
                  <c:v>Subyacente SE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'Nucleo&amp;Subyacente'!$AL$4:$AL$96</c:f>
              <c:numCache>
                <c:formatCode>0.0%</c:formatCode>
                <c:ptCount val="93"/>
                <c:pt idx="1">
                  <c:v>1.9940542009798223E-2</c:v>
                </c:pt>
                <c:pt idx="2">
                  <c:v>1.7324142204822923E-2</c:v>
                </c:pt>
                <c:pt idx="3">
                  <c:v>1.390622498138061E-2</c:v>
                </c:pt>
                <c:pt idx="4">
                  <c:v>2.4188446820845533E-2</c:v>
                </c:pt>
                <c:pt idx="5">
                  <c:v>2.4296813915484883E-2</c:v>
                </c:pt>
                <c:pt idx="6">
                  <c:v>1.5966907466034908E-2</c:v>
                </c:pt>
                <c:pt idx="7">
                  <c:v>1.3831913362981174E-2</c:v>
                </c:pt>
                <c:pt idx="8">
                  <c:v>7.2114665658267185E-3</c:v>
                </c:pt>
                <c:pt idx="9">
                  <c:v>4.3396947814371423E-3</c:v>
                </c:pt>
                <c:pt idx="10">
                  <c:v>8.2862169530382168E-3</c:v>
                </c:pt>
                <c:pt idx="11">
                  <c:v>1.5965162935852151E-2</c:v>
                </c:pt>
                <c:pt idx="12">
                  <c:v>1.1953526222145738E-2</c:v>
                </c:pt>
                <c:pt idx="13">
                  <c:v>1.6248880441385616E-2</c:v>
                </c:pt>
                <c:pt idx="14">
                  <c:v>1.6183252789733427E-2</c:v>
                </c:pt>
                <c:pt idx="15">
                  <c:v>1.8301809875977071E-2</c:v>
                </c:pt>
                <c:pt idx="16">
                  <c:v>1.9540137997918983E-2</c:v>
                </c:pt>
                <c:pt idx="17">
                  <c:v>3.2700827184312109E-2</c:v>
                </c:pt>
                <c:pt idx="18">
                  <c:v>3.4681306237091647E-2</c:v>
                </c:pt>
                <c:pt idx="19">
                  <c:v>3.7035351973873532E-2</c:v>
                </c:pt>
                <c:pt idx="20">
                  <c:v>3.2541945822727181E-2</c:v>
                </c:pt>
                <c:pt idx="21">
                  <c:v>6.4618293362431745E-2</c:v>
                </c:pt>
                <c:pt idx="22">
                  <c:v>4.6676180049255667E-2</c:v>
                </c:pt>
                <c:pt idx="23">
                  <c:v>3.3123978596133252E-2</c:v>
                </c:pt>
                <c:pt idx="24">
                  <c:v>2.1650572537403434E-2</c:v>
                </c:pt>
                <c:pt idx="25">
                  <c:v>3.3713960276177346E-2</c:v>
                </c:pt>
                <c:pt idx="26">
                  <c:v>4.415380129857982E-2</c:v>
                </c:pt>
                <c:pt idx="27">
                  <c:v>4.7947968742906077E-2</c:v>
                </c:pt>
                <c:pt idx="28">
                  <c:v>3.9983596521039111E-2</c:v>
                </c:pt>
                <c:pt idx="29">
                  <c:v>2.6833857179838994E-2</c:v>
                </c:pt>
                <c:pt idx="30">
                  <c:v>3.2391690166457821E-2</c:v>
                </c:pt>
                <c:pt idx="31">
                  <c:v>2.3056842049571369E-2</c:v>
                </c:pt>
                <c:pt idx="32">
                  <c:v>4.724894558664805E-2</c:v>
                </c:pt>
                <c:pt idx="33">
                  <c:v>5.6939017856248775E-2</c:v>
                </c:pt>
                <c:pt idx="34">
                  <c:v>2.9446393466641574E-2</c:v>
                </c:pt>
                <c:pt idx="35">
                  <c:v>4.5043782522955489E-2</c:v>
                </c:pt>
                <c:pt idx="36">
                  <c:v>3.6411465278986865E-2</c:v>
                </c:pt>
                <c:pt idx="37">
                  <c:v>3.8500565395089836E-2</c:v>
                </c:pt>
                <c:pt idx="38">
                  <c:v>2.3950523165338078E-2</c:v>
                </c:pt>
                <c:pt idx="39">
                  <c:v>2.9161517095890543E-2</c:v>
                </c:pt>
                <c:pt idx="40">
                  <c:v>2.9491435009758815E-2</c:v>
                </c:pt>
                <c:pt idx="41">
                  <c:v>2.5230419709075802E-2</c:v>
                </c:pt>
                <c:pt idx="42">
                  <c:v>3.9130143402007045E-2</c:v>
                </c:pt>
                <c:pt idx="43">
                  <c:v>3.405044151492076E-2</c:v>
                </c:pt>
                <c:pt idx="44">
                  <c:v>2.0788422977032761E-2</c:v>
                </c:pt>
                <c:pt idx="45">
                  <c:v>3.274205441849154E-2</c:v>
                </c:pt>
                <c:pt idx="46">
                  <c:v>4.0702692421438202E-2</c:v>
                </c:pt>
                <c:pt idx="47">
                  <c:v>4.0263000277270367E-2</c:v>
                </c:pt>
                <c:pt idx="48">
                  <c:v>5.2327616894978668E-2</c:v>
                </c:pt>
                <c:pt idx="49">
                  <c:v>3.7071895879208228E-2</c:v>
                </c:pt>
                <c:pt idx="50">
                  <c:v>3.600026572986903E-2</c:v>
                </c:pt>
                <c:pt idx="51">
                  <c:v>2.8567627971497922E-2</c:v>
                </c:pt>
                <c:pt idx="52">
                  <c:v>3.9619803081434979E-2</c:v>
                </c:pt>
                <c:pt idx="53">
                  <c:v>3.8608801121637226E-2</c:v>
                </c:pt>
                <c:pt idx="54">
                  <c:v>3.8824125227373996E-2</c:v>
                </c:pt>
                <c:pt idx="55">
                  <c:v>4.0960115959756127E-2</c:v>
                </c:pt>
                <c:pt idx="56">
                  <c:v>2.5960545315752093E-2</c:v>
                </c:pt>
                <c:pt idx="57">
                  <c:v>2.336882682407837E-2</c:v>
                </c:pt>
                <c:pt idx="58">
                  <c:v>3.6442230150473653E-2</c:v>
                </c:pt>
                <c:pt idx="59">
                  <c:v>3.0937595877808644E-2</c:v>
                </c:pt>
                <c:pt idx="60">
                  <c:v>3.9144049081445864E-2</c:v>
                </c:pt>
                <c:pt idx="61">
                  <c:v>3.0064505482752413E-2</c:v>
                </c:pt>
                <c:pt idx="62">
                  <c:v>5.0342778884823858E-2</c:v>
                </c:pt>
                <c:pt idx="63">
                  <c:v>6.1583470228706361E-2</c:v>
                </c:pt>
                <c:pt idx="64">
                  <c:v>6.3612969792650631E-2</c:v>
                </c:pt>
                <c:pt idx="65">
                  <c:v>6.1970218186795156E-2</c:v>
                </c:pt>
                <c:pt idx="66">
                  <c:v>5.9796914896177666E-2</c:v>
                </c:pt>
                <c:pt idx="67">
                  <c:v>9.1304998177446528E-2</c:v>
                </c:pt>
                <c:pt idx="68">
                  <c:v>7.7482061177268191E-2</c:v>
                </c:pt>
                <c:pt idx="69">
                  <c:v>6.5471824096033693E-2</c:v>
                </c:pt>
                <c:pt idx="70">
                  <c:v>5.8862334267796967E-2</c:v>
                </c:pt>
                <c:pt idx="71">
                  <c:v>4.3802897541387997E-2</c:v>
                </c:pt>
                <c:pt idx="72">
                  <c:v>3.2810795973185147E-2</c:v>
                </c:pt>
                <c:pt idx="73">
                  <c:v>5.6173089502612239E-2</c:v>
                </c:pt>
                <c:pt idx="74">
                  <c:v>8.1623067185075726E-2</c:v>
                </c:pt>
                <c:pt idx="75">
                  <c:v>6.201769232451082E-2</c:v>
                </c:pt>
                <c:pt idx="76">
                  <c:v>9.1781658138084365E-2</c:v>
                </c:pt>
                <c:pt idx="77">
                  <c:v>7.8698876771106319E-2</c:v>
                </c:pt>
                <c:pt idx="78">
                  <c:v>6.8928820007830405E-2</c:v>
                </c:pt>
                <c:pt idx="79">
                  <c:v>6.872002565650015E-2</c:v>
                </c:pt>
                <c:pt idx="80">
                  <c:v>0.15218910409625952</c:v>
                </c:pt>
                <c:pt idx="81">
                  <c:v>0.13420181181594648</c:v>
                </c:pt>
                <c:pt idx="82">
                  <c:v>7.5482427738229774E-2</c:v>
                </c:pt>
                <c:pt idx="83">
                  <c:v>0.13555754633717787</c:v>
                </c:pt>
                <c:pt idx="84">
                  <c:v>0.26599493674507424</c:v>
                </c:pt>
                <c:pt idx="85">
                  <c:v>0.18153009435995848</c:v>
                </c:pt>
                <c:pt idx="86">
                  <c:v>9.6773738384779096E-2</c:v>
                </c:pt>
                <c:pt idx="87">
                  <c:v>7.3579183692957351E-2</c:v>
                </c:pt>
                <c:pt idx="88">
                  <c:v>5.4733584232405041E-2</c:v>
                </c:pt>
                <c:pt idx="89">
                  <c:v>4.4395744774015089E-2</c:v>
                </c:pt>
                <c:pt idx="90">
                  <c:v>4.5697042002283528E-2</c:v>
                </c:pt>
                <c:pt idx="91">
                  <c:v>4.0390416684337183E-2</c:v>
                </c:pt>
                <c:pt idx="92">
                  <c:v>4.358391373521231E-2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FB-4916-8912-E6316386F7D4}"/>
            </c:ext>
          </c:extLst>
        </c:ser>
        <c:ser>
          <c:idx val="5"/>
          <c:order val="5"/>
          <c:tx>
            <c:strRef>
              <c:f>'Nucleo&amp;Subyacente'!$AO$2:$AO$3</c:f>
              <c:strCache>
                <c:ptCount val="2"/>
                <c:pt idx="0">
                  <c:v>Cuyo</c:v>
                </c:pt>
                <c:pt idx="1">
                  <c:v>Subyacente SE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'Nucleo&amp;Subyacente'!$AO$4:$AO$96</c:f>
              <c:numCache>
                <c:formatCode>0.0%</c:formatCode>
                <c:ptCount val="93"/>
                <c:pt idx="1">
                  <c:v>1.4547698853610402E-2</c:v>
                </c:pt>
                <c:pt idx="2">
                  <c:v>7.8207615131782315E-3</c:v>
                </c:pt>
                <c:pt idx="3">
                  <c:v>1.4947940979530117E-2</c:v>
                </c:pt>
                <c:pt idx="4">
                  <c:v>2.5257094523194024E-2</c:v>
                </c:pt>
                <c:pt idx="5">
                  <c:v>2.3762086857384013E-2</c:v>
                </c:pt>
                <c:pt idx="6">
                  <c:v>7.5271706828772267E-3</c:v>
                </c:pt>
                <c:pt idx="7">
                  <c:v>1.5767848800747331E-2</c:v>
                </c:pt>
                <c:pt idx="8">
                  <c:v>1.3099267926549363E-2</c:v>
                </c:pt>
                <c:pt idx="9">
                  <c:v>1.0834001866673271E-2</c:v>
                </c:pt>
                <c:pt idx="10">
                  <c:v>1.4177070600530417E-2</c:v>
                </c:pt>
                <c:pt idx="11">
                  <c:v>1.507124869376586E-2</c:v>
                </c:pt>
                <c:pt idx="12">
                  <c:v>1.5699775963216034E-2</c:v>
                </c:pt>
                <c:pt idx="13">
                  <c:v>1.1955714398912187E-2</c:v>
                </c:pt>
                <c:pt idx="14">
                  <c:v>2.1432619285238985E-2</c:v>
                </c:pt>
                <c:pt idx="15">
                  <c:v>1.7178236515743794E-2</c:v>
                </c:pt>
                <c:pt idx="16">
                  <c:v>1.8939598759926568E-2</c:v>
                </c:pt>
                <c:pt idx="17">
                  <c:v>2.7345479188475075E-2</c:v>
                </c:pt>
                <c:pt idx="18">
                  <c:v>4.1951109672430986E-2</c:v>
                </c:pt>
                <c:pt idx="19">
                  <c:v>4.1505559300635264E-2</c:v>
                </c:pt>
                <c:pt idx="20">
                  <c:v>2.7048271999745355E-2</c:v>
                </c:pt>
                <c:pt idx="21">
                  <c:v>7.1714794542439675E-2</c:v>
                </c:pt>
                <c:pt idx="22">
                  <c:v>4.4744172902945634E-2</c:v>
                </c:pt>
                <c:pt idx="23">
                  <c:v>3.8155851024324949E-2</c:v>
                </c:pt>
                <c:pt idx="24">
                  <c:v>2.368415009233571E-2</c:v>
                </c:pt>
                <c:pt idx="25">
                  <c:v>3.1103286272313291E-2</c:v>
                </c:pt>
                <c:pt idx="26">
                  <c:v>3.9265949289519764E-2</c:v>
                </c:pt>
                <c:pt idx="27">
                  <c:v>4.5336183021519982E-2</c:v>
                </c:pt>
                <c:pt idx="28">
                  <c:v>3.2155509605436228E-2</c:v>
                </c:pt>
                <c:pt idx="29">
                  <c:v>3.2459323397116657E-2</c:v>
                </c:pt>
                <c:pt idx="30">
                  <c:v>2.6941856894911576E-2</c:v>
                </c:pt>
                <c:pt idx="31">
                  <c:v>2.6415878393011738E-2</c:v>
                </c:pt>
                <c:pt idx="32">
                  <c:v>4.6979919985069563E-2</c:v>
                </c:pt>
                <c:pt idx="33">
                  <c:v>5.5964343685183326E-2</c:v>
                </c:pt>
                <c:pt idx="34">
                  <c:v>3.684278318555978E-2</c:v>
                </c:pt>
                <c:pt idx="35">
                  <c:v>5.250298847678958E-2</c:v>
                </c:pt>
                <c:pt idx="36">
                  <c:v>3.1123801905483139E-2</c:v>
                </c:pt>
                <c:pt idx="37">
                  <c:v>3.0136336075571091E-2</c:v>
                </c:pt>
                <c:pt idx="38">
                  <c:v>2.4366646045798968E-2</c:v>
                </c:pt>
                <c:pt idx="39">
                  <c:v>2.5645068670578919E-2</c:v>
                </c:pt>
                <c:pt idx="40">
                  <c:v>2.2946809717859784E-2</c:v>
                </c:pt>
                <c:pt idx="41">
                  <c:v>2.3973092094545345E-2</c:v>
                </c:pt>
                <c:pt idx="42">
                  <c:v>3.7824363107682002E-2</c:v>
                </c:pt>
                <c:pt idx="43">
                  <c:v>3.2351858835895975E-2</c:v>
                </c:pt>
                <c:pt idx="44">
                  <c:v>2.8133440898571394E-2</c:v>
                </c:pt>
                <c:pt idx="45">
                  <c:v>3.0362428829775023E-2</c:v>
                </c:pt>
                <c:pt idx="46">
                  <c:v>4.0062941189493051E-2</c:v>
                </c:pt>
                <c:pt idx="47">
                  <c:v>3.5223576656418842E-2</c:v>
                </c:pt>
                <c:pt idx="48">
                  <c:v>4.0421319764147423E-2</c:v>
                </c:pt>
                <c:pt idx="49">
                  <c:v>3.882629269911364E-2</c:v>
                </c:pt>
                <c:pt idx="50">
                  <c:v>3.1284993855173582E-2</c:v>
                </c:pt>
                <c:pt idx="51">
                  <c:v>3.6107894559732179E-2</c:v>
                </c:pt>
                <c:pt idx="52">
                  <c:v>4.2897248880766403E-2</c:v>
                </c:pt>
                <c:pt idx="53">
                  <c:v>4.1065657173443793E-2</c:v>
                </c:pt>
                <c:pt idx="54">
                  <c:v>4.6637585397012016E-2</c:v>
                </c:pt>
                <c:pt idx="55">
                  <c:v>4.2371724244715692E-2</c:v>
                </c:pt>
                <c:pt idx="56">
                  <c:v>1.9160611636937386E-2</c:v>
                </c:pt>
                <c:pt idx="57">
                  <c:v>2.55029548851049E-2</c:v>
                </c:pt>
                <c:pt idx="58">
                  <c:v>3.046718439341034E-2</c:v>
                </c:pt>
                <c:pt idx="59">
                  <c:v>3.0203026994483073E-2</c:v>
                </c:pt>
                <c:pt idx="60">
                  <c:v>4.2249039321949233E-2</c:v>
                </c:pt>
                <c:pt idx="61">
                  <c:v>3.648876582691174E-2</c:v>
                </c:pt>
                <c:pt idx="62">
                  <c:v>5.0516034792617681E-2</c:v>
                </c:pt>
                <c:pt idx="63">
                  <c:v>6.2746183754852414E-2</c:v>
                </c:pt>
                <c:pt idx="64">
                  <c:v>6.0916412036708278E-2</c:v>
                </c:pt>
                <c:pt idx="65">
                  <c:v>6.206190312824944E-2</c:v>
                </c:pt>
                <c:pt idx="66">
                  <c:v>5.8642927107302789E-2</c:v>
                </c:pt>
                <c:pt idx="67">
                  <c:v>8.6758852283187693E-2</c:v>
                </c:pt>
                <c:pt idx="68">
                  <c:v>7.5361177641781962E-2</c:v>
                </c:pt>
                <c:pt idx="69">
                  <c:v>6.4784745249028441E-2</c:v>
                </c:pt>
                <c:pt idx="70">
                  <c:v>6.0023577689446883E-2</c:v>
                </c:pt>
                <c:pt idx="71">
                  <c:v>4.9779662826603843E-2</c:v>
                </c:pt>
                <c:pt idx="72">
                  <c:v>3.8842505290989982E-2</c:v>
                </c:pt>
                <c:pt idx="73">
                  <c:v>5.5554776099260073E-2</c:v>
                </c:pt>
                <c:pt idx="74">
                  <c:v>6.9490001627825926E-2</c:v>
                </c:pt>
                <c:pt idx="75">
                  <c:v>7.739297423094893E-2</c:v>
                </c:pt>
                <c:pt idx="76">
                  <c:v>8.0809028026691765E-2</c:v>
                </c:pt>
                <c:pt idx="77">
                  <c:v>7.8809674976906274E-2</c:v>
                </c:pt>
                <c:pt idx="78">
                  <c:v>5.7100807987577218E-2</c:v>
                </c:pt>
                <c:pt idx="79">
                  <c:v>6.9457181252723599E-2</c:v>
                </c:pt>
                <c:pt idx="80">
                  <c:v>0.13331039664740629</c:v>
                </c:pt>
                <c:pt idx="81">
                  <c:v>0.14200039941945053</c:v>
                </c:pt>
                <c:pt idx="82">
                  <c:v>8.5485242510631165E-2</c:v>
                </c:pt>
                <c:pt idx="83">
                  <c:v>0.13221021356824325</c:v>
                </c:pt>
                <c:pt idx="84">
                  <c:v>0.24425246828552227</c:v>
                </c:pt>
                <c:pt idx="85">
                  <c:v>0.20524908881353343</c:v>
                </c:pt>
                <c:pt idx="86">
                  <c:v>0.1131010657869409</c:v>
                </c:pt>
                <c:pt idx="87">
                  <c:v>7.8121082781958062E-2</c:v>
                </c:pt>
                <c:pt idx="88">
                  <c:v>6.6704652392912456E-2</c:v>
                </c:pt>
                <c:pt idx="89">
                  <c:v>4.9200378300301439E-2</c:v>
                </c:pt>
                <c:pt idx="90">
                  <c:v>4.5111861458388969E-2</c:v>
                </c:pt>
                <c:pt idx="91">
                  <c:v>5.1379335683493288E-2</c:v>
                </c:pt>
                <c:pt idx="92">
                  <c:v>4.3799876623710876E-2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FB-4916-8912-E6316386F7D4}"/>
            </c:ext>
          </c:extLst>
        </c:ser>
        <c:ser>
          <c:idx val="6"/>
          <c:order val="6"/>
          <c:tx>
            <c:strRef>
              <c:f>'Nucleo&amp;Subyacente'!$AR$2:$AR$3</c:f>
              <c:strCache>
                <c:ptCount val="2"/>
                <c:pt idx="0">
                  <c:v>Patagonia</c:v>
                </c:pt>
                <c:pt idx="1">
                  <c:v>Subyacente SE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'Nucleo&amp;Subyacente'!$AR$4:$AR$96</c:f>
              <c:numCache>
                <c:formatCode>0.0%</c:formatCode>
                <c:ptCount val="93"/>
                <c:pt idx="1">
                  <c:v>1.6142491522888269E-2</c:v>
                </c:pt>
                <c:pt idx="2">
                  <c:v>2.1159198024046644E-2</c:v>
                </c:pt>
                <c:pt idx="3">
                  <c:v>1.2388546871789918E-2</c:v>
                </c:pt>
                <c:pt idx="4">
                  <c:v>1.7444195452048561E-2</c:v>
                </c:pt>
                <c:pt idx="5">
                  <c:v>2.0194624590311072E-2</c:v>
                </c:pt>
                <c:pt idx="6">
                  <c:v>1.1486348077613062E-2</c:v>
                </c:pt>
                <c:pt idx="7">
                  <c:v>1.216410164234194E-2</c:v>
                </c:pt>
                <c:pt idx="8">
                  <c:v>1.1678750557367223E-2</c:v>
                </c:pt>
                <c:pt idx="9">
                  <c:v>2.9690654023051266E-3</c:v>
                </c:pt>
                <c:pt idx="10">
                  <c:v>9.2299319453887918E-3</c:v>
                </c:pt>
                <c:pt idx="11">
                  <c:v>1.3248148846001451E-2</c:v>
                </c:pt>
                <c:pt idx="12">
                  <c:v>1.965503038264127E-2</c:v>
                </c:pt>
                <c:pt idx="13">
                  <c:v>2.0215986061772329E-2</c:v>
                </c:pt>
                <c:pt idx="14">
                  <c:v>2.1693622229653986E-2</c:v>
                </c:pt>
                <c:pt idx="15">
                  <c:v>2.2711194546810809E-2</c:v>
                </c:pt>
                <c:pt idx="16">
                  <c:v>2.4194097366401879E-2</c:v>
                </c:pt>
                <c:pt idx="17">
                  <c:v>2.387294086329117E-2</c:v>
                </c:pt>
                <c:pt idx="18">
                  <c:v>3.5880022772886155E-2</c:v>
                </c:pt>
                <c:pt idx="19">
                  <c:v>3.1262160381745341E-2</c:v>
                </c:pt>
                <c:pt idx="20">
                  <c:v>2.9752582584434029E-2</c:v>
                </c:pt>
                <c:pt idx="21">
                  <c:v>5.2659795820500177E-2</c:v>
                </c:pt>
                <c:pt idx="22">
                  <c:v>4.4665966118623057E-2</c:v>
                </c:pt>
                <c:pt idx="23">
                  <c:v>4.6380365736106599E-2</c:v>
                </c:pt>
                <c:pt idx="24">
                  <c:v>3.0062221617726204E-2</c:v>
                </c:pt>
                <c:pt idx="25">
                  <c:v>3.351870268353685E-2</c:v>
                </c:pt>
                <c:pt idx="26">
                  <c:v>3.1748927227325696E-2</c:v>
                </c:pt>
                <c:pt idx="27">
                  <c:v>4.2152220427397857E-2</c:v>
                </c:pt>
                <c:pt idx="28">
                  <c:v>3.9379196312316678E-2</c:v>
                </c:pt>
                <c:pt idx="29">
                  <c:v>3.6449030123856696E-2</c:v>
                </c:pt>
                <c:pt idx="30">
                  <c:v>2.9054593233461379E-2</c:v>
                </c:pt>
                <c:pt idx="31">
                  <c:v>2.6483926898498655E-2</c:v>
                </c:pt>
                <c:pt idx="32">
                  <c:v>3.949653767314687E-2</c:v>
                </c:pt>
                <c:pt idx="33">
                  <c:v>5.0899577119026151E-2</c:v>
                </c:pt>
                <c:pt idx="34">
                  <c:v>3.1112316847148103E-2</c:v>
                </c:pt>
                <c:pt idx="35">
                  <c:v>4.7806234953053695E-2</c:v>
                </c:pt>
                <c:pt idx="36">
                  <c:v>4.2330813383072652E-2</c:v>
                </c:pt>
                <c:pt idx="37">
                  <c:v>3.1654274950610128E-2</c:v>
                </c:pt>
                <c:pt idx="38">
                  <c:v>1.7833944919122935E-2</c:v>
                </c:pt>
                <c:pt idx="39">
                  <c:v>2.1047717183852122E-2</c:v>
                </c:pt>
                <c:pt idx="40">
                  <c:v>9.7167147255223796E-3</c:v>
                </c:pt>
                <c:pt idx="41">
                  <c:v>2.8109246394288689E-2</c:v>
                </c:pt>
                <c:pt idx="42">
                  <c:v>2.7443196077624021E-2</c:v>
                </c:pt>
                <c:pt idx="43">
                  <c:v>4.1193586263886139E-2</c:v>
                </c:pt>
                <c:pt idx="44">
                  <c:v>3.31730318853527E-2</c:v>
                </c:pt>
                <c:pt idx="45">
                  <c:v>1.7475116959098758E-2</c:v>
                </c:pt>
                <c:pt idx="46">
                  <c:v>3.9252575117770583E-2</c:v>
                </c:pt>
                <c:pt idx="47">
                  <c:v>3.1763446194631229E-2</c:v>
                </c:pt>
                <c:pt idx="48">
                  <c:v>2.4615860622974495E-2</c:v>
                </c:pt>
                <c:pt idx="49">
                  <c:v>2.7602170879710286E-2</c:v>
                </c:pt>
                <c:pt idx="50">
                  <c:v>3.7115164375649545E-2</c:v>
                </c:pt>
                <c:pt idx="51">
                  <c:v>3.7485438871398102E-2</c:v>
                </c:pt>
                <c:pt idx="52">
                  <c:v>5.2481581963875756E-2</c:v>
                </c:pt>
                <c:pt idx="53">
                  <c:v>3.8464159849409985E-2</c:v>
                </c:pt>
                <c:pt idx="54">
                  <c:v>3.9351581558400239E-2</c:v>
                </c:pt>
                <c:pt idx="55">
                  <c:v>4.3038212474365345E-2</c:v>
                </c:pt>
                <c:pt idx="56">
                  <c:v>3.3051195188076088E-2</c:v>
                </c:pt>
                <c:pt idx="57">
                  <c:v>3.8006430430520322E-2</c:v>
                </c:pt>
                <c:pt idx="58">
                  <c:v>3.0604359112220925E-2</c:v>
                </c:pt>
                <c:pt idx="59">
                  <c:v>2.0235063467772818E-2</c:v>
                </c:pt>
                <c:pt idx="60">
                  <c:v>3.1403649028087566E-2</c:v>
                </c:pt>
                <c:pt idx="61">
                  <c:v>2.9078078240080574E-2</c:v>
                </c:pt>
                <c:pt idx="62">
                  <c:v>4.8037977121835329E-2</c:v>
                </c:pt>
                <c:pt idx="63">
                  <c:v>7.1261800788060103E-2</c:v>
                </c:pt>
                <c:pt idx="64">
                  <c:v>6.7722260346084751E-2</c:v>
                </c:pt>
                <c:pt idx="65">
                  <c:v>5.5744365023392861E-2</c:v>
                </c:pt>
                <c:pt idx="66">
                  <c:v>6.0220493871952385E-2</c:v>
                </c:pt>
                <c:pt idx="67">
                  <c:v>9.5371116773280695E-2</c:v>
                </c:pt>
                <c:pt idx="68">
                  <c:v>7.1181339776350327E-2</c:v>
                </c:pt>
                <c:pt idx="69">
                  <c:v>6.6703991776163596E-2</c:v>
                </c:pt>
                <c:pt idx="70">
                  <c:v>6.9285321874243966E-2</c:v>
                </c:pt>
                <c:pt idx="71">
                  <c:v>4.6262652419224004E-2</c:v>
                </c:pt>
                <c:pt idx="72">
                  <c:v>4.1471324699415835E-2</c:v>
                </c:pt>
                <c:pt idx="73">
                  <c:v>5.1727311365041828E-2</c:v>
                </c:pt>
                <c:pt idx="74">
                  <c:v>5.9357707816122707E-2</c:v>
                </c:pt>
                <c:pt idx="75">
                  <c:v>6.9177849123212898E-2</c:v>
                </c:pt>
                <c:pt idx="76">
                  <c:v>9.1926838524351018E-2</c:v>
                </c:pt>
                <c:pt idx="77">
                  <c:v>7.9234472408575174E-2</c:v>
                </c:pt>
                <c:pt idx="78">
                  <c:v>6.8183855335664623E-2</c:v>
                </c:pt>
                <c:pt idx="79">
                  <c:v>7.9783860054197131E-2</c:v>
                </c:pt>
                <c:pt idx="80">
                  <c:v>0.12721675600337345</c:v>
                </c:pt>
                <c:pt idx="81">
                  <c:v>0.15400101902386787</c:v>
                </c:pt>
                <c:pt idx="82">
                  <c:v>8.5230157662347095E-2</c:v>
                </c:pt>
                <c:pt idx="83">
                  <c:v>0.12526334821714702</c:v>
                </c:pt>
                <c:pt idx="84">
                  <c:v>0.24038484302115282</c:v>
                </c:pt>
                <c:pt idx="85">
                  <c:v>0.23219107232207703</c:v>
                </c:pt>
                <c:pt idx="86">
                  <c:v>0.10122538170667217</c:v>
                </c:pt>
                <c:pt idx="87">
                  <c:v>9.0644236681717283E-2</c:v>
                </c:pt>
                <c:pt idx="88">
                  <c:v>6.7875486383707662E-2</c:v>
                </c:pt>
                <c:pt idx="89">
                  <c:v>5.2214934350105269E-2</c:v>
                </c:pt>
                <c:pt idx="90">
                  <c:v>4.5996423481809323E-2</c:v>
                </c:pt>
                <c:pt idx="91">
                  <c:v>4.6230343363872661E-2</c:v>
                </c:pt>
                <c:pt idx="92">
                  <c:v>4.315829870228316E-2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FB-4916-8912-E6316386F7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0408447"/>
        <c:axId val="2110383487"/>
      </c:lineChart>
      <c:dateAx>
        <c:axId val="2110408447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110383487"/>
        <c:crosses val="autoZero"/>
        <c:auto val="1"/>
        <c:lblOffset val="100"/>
        <c:baseTimeUnit val="months"/>
      </c:dateAx>
      <c:valAx>
        <c:axId val="2110383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1104084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Tasa de inflación mensual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NAC!$AM$4</c:f>
              <c:strCache>
                <c:ptCount val="1"/>
                <c:pt idx="0">
                  <c:v>Núcleo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</c:numCache>
            </c:numRef>
          </c:cat>
          <c:val>
            <c:numRef>
              <c:f>NAC!$AM$5:$AM$1000</c:f>
              <c:numCache>
                <c:formatCode>0.0%</c:formatCode>
                <c:ptCount val="996"/>
                <c:pt idx="1">
                  <c:v>1.5039000000000025E-2</c:v>
                </c:pt>
                <c:pt idx="2">
                  <c:v>1.6813147081047974E-2</c:v>
                </c:pt>
                <c:pt idx="3">
                  <c:v>1.9331366479185652E-2</c:v>
                </c:pt>
                <c:pt idx="4">
                  <c:v>2.1113875008673677E-2</c:v>
                </c:pt>
                <c:pt idx="5">
                  <c:v>1.6568460442905497E-2</c:v>
                </c:pt>
                <c:pt idx="6">
                  <c:v>1.3354467529066438E-2</c:v>
                </c:pt>
                <c:pt idx="7">
                  <c:v>1.7647808301247014E-2</c:v>
                </c:pt>
                <c:pt idx="8">
                  <c:v>1.4320052780054215E-2</c:v>
                </c:pt>
                <c:pt idx="9">
                  <c:v>1.6342323887561294E-2</c:v>
                </c:pt>
                <c:pt idx="10">
                  <c:v>1.3150119985047004E-2</c:v>
                </c:pt>
                <c:pt idx="11">
                  <c:v>1.2848513702502506E-2</c:v>
                </c:pt>
                <c:pt idx="12">
                  <c:v>1.6707824180473008E-2</c:v>
                </c:pt>
                <c:pt idx="13">
                  <c:v>1.4988487223666525E-2</c:v>
                </c:pt>
                <c:pt idx="14">
                  <c:v>2.0908267163812333E-2</c:v>
                </c:pt>
                <c:pt idx="15">
                  <c:v>2.5764008786389958E-2</c:v>
                </c:pt>
                <c:pt idx="16">
                  <c:v>2.1300855948922726E-2</c:v>
                </c:pt>
                <c:pt idx="17">
                  <c:v>2.6549870558923772E-2</c:v>
                </c:pt>
                <c:pt idx="18">
                  <c:v>4.0739549886871673E-2</c:v>
                </c:pt>
                <c:pt idx="19">
                  <c:v>3.1930887595530644E-2</c:v>
                </c:pt>
                <c:pt idx="20">
                  <c:v>3.3522805662095312E-2</c:v>
                </c:pt>
                <c:pt idx="21">
                  <c:v>7.6412527799358587E-2</c:v>
                </c:pt>
                <c:pt idx="22">
                  <c:v>4.5397217123865241E-2</c:v>
                </c:pt>
                <c:pt idx="23">
                  <c:v>3.2986482855487109E-2</c:v>
                </c:pt>
                <c:pt idx="24">
                  <c:v>2.7435393610045544E-2</c:v>
                </c:pt>
                <c:pt idx="25">
                  <c:v>3.0028066433953393E-2</c:v>
                </c:pt>
                <c:pt idx="26">
                  <c:v>3.8554986934743019E-2</c:v>
                </c:pt>
                <c:pt idx="27">
                  <c:v>4.5794531676518924E-2</c:v>
                </c:pt>
                <c:pt idx="28">
                  <c:v>3.7670642645937003E-2</c:v>
                </c:pt>
                <c:pt idx="29">
                  <c:v>3.1775306798306868E-2</c:v>
                </c:pt>
                <c:pt idx="30">
                  <c:v>2.7315925572350075E-2</c:v>
                </c:pt>
                <c:pt idx="31">
                  <c:v>2.1476796602663883E-2</c:v>
                </c:pt>
                <c:pt idx="32">
                  <c:v>4.6378608197114257E-2</c:v>
                </c:pt>
                <c:pt idx="33">
                  <c:v>6.4377642281086667E-2</c:v>
                </c:pt>
                <c:pt idx="34">
                  <c:v>3.8046676445154803E-2</c:v>
                </c:pt>
                <c:pt idx="35">
                  <c:v>3.9781271465371804E-2</c:v>
                </c:pt>
                <c:pt idx="36">
                  <c:v>3.6823011487841617E-2</c:v>
                </c:pt>
                <c:pt idx="37">
                  <c:v>2.440934291841157E-2</c:v>
                </c:pt>
                <c:pt idx="38">
                  <c:v>2.3817624687057171E-2</c:v>
                </c:pt>
                <c:pt idx="39">
                  <c:v>3.120592995324345E-2</c:v>
                </c:pt>
                <c:pt idx="40">
                  <c:v>1.7157568530824063E-2</c:v>
                </c:pt>
                <c:pt idx="41">
                  <c:v>1.6056784083697373E-2</c:v>
                </c:pt>
                <c:pt idx="42">
                  <c:v>2.3151447643699141E-2</c:v>
                </c:pt>
                <c:pt idx="43">
                  <c:v>2.5332739813328065E-2</c:v>
                </c:pt>
                <c:pt idx="44">
                  <c:v>3.0332743829144526E-2</c:v>
                </c:pt>
                <c:pt idx="45">
                  <c:v>2.3168947439132337E-2</c:v>
                </c:pt>
                <c:pt idx="46">
                  <c:v>3.4596015710900874E-2</c:v>
                </c:pt>
                <c:pt idx="47">
                  <c:v>3.9376689858741543E-2</c:v>
                </c:pt>
                <c:pt idx="48">
                  <c:v>4.8710010375309087E-2</c:v>
                </c:pt>
                <c:pt idx="49">
                  <c:v>3.9158779370236152E-2</c:v>
                </c:pt>
                <c:pt idx="50">
                  <c:v>4.0697184753073046E-2</c:v>
                </c:pt>
                <c:pt idx="51">
                  <c:v>4.5260548442331849E-2</c:v>
                </c:pt>
                <c:pt idx="52">
                  <c:v>4.5589513719098029E-2</c:v>
                </c:pt>
                <c:pt idx="53">
                  <c:v>3.4797506938282874E-2</c:v>
                </c:pt>
                <c:pt idx="54">
                  <c:v>3.6096552356174927E-2</c:v>
                </c:pt>
                <c:pt idx="55">
                  <c:v>3.1335013123486855E-2</c:v>
                </c:pt>
                <c:pt idx="56">
                  <c:v>3.1321874754012713E-2</c:v>
                </c:pt>
                <c:pt idx="57">
                  <c:v>3.2621255553990425E-2</c:v>
                </c:pt>
                <c:pt idx="58">
                  <c:v>3.2010124388921923E-2</c:v>
                </c:pt>
                <c:pt idx="59">
                  <c:v>3.2527366256280388E-2</c:v>
                </c:pt>
                <c:pt idx="60">
                  <c:v>4.4232387884627355E-2</c:v>
                </c:pt>
                <c:pt idx="61">
                  <c:v>3.3020977867757262E-2</c:v>
                </c:pt>
                <c:pt idx="62">
                  <c:v>4.450768875905875E-2</c:v>
                </c:pt>
                <c:pt idx="63">
                  <c:v>6.3964374001315161E-2</c:v>
                </c:pt>
                <c:pt idx="64">
                  <c:v>6.7089743598970353E-2</c:v>
                </c:pt>
                <c:pt idx="65">
                  <c:v>5.2018433095186056E-2</c:v>
                </c:pt>
                <c:pt idx="66">
                  <c:v>5.0833879645356461E-2</c:v>
                </c:pt>
                <c:pt idx="67">
                  <c:v>7.3288005686861002E-2</c:v>
                </c:pt>
                <c:pt idx="68">
                  <c:v>6.8015910630540022E-2</c:v>
                </c:pt>
                <c:pt idx="69">
                  <c:v>5.5127813335147158E-2</c:v>
                </c:pt>
                <c:pt idx="70">
                  <c:v>5.5491579643453415E-2</c:v>
                </c:pt>
                <c:pt idx="71">
                  <c:v>4.7558696888455376E-2</c:v>
                </c:pt>
                <c:pt idx="72">
                  <c:v>5.2510802683153113E-2</c:v>
                </c:pt>
                <c:pt idx="73">
                  <c:v>5.3521433461187762E-2</c:v>
                </c:pt>
                <c:pt idx="74">
                  <c:v>7.6902164387894656E-2</c:v>
                </c:pt>
                <c:pt idx="75">
                  <c:v>7.2101259586417443E-2</c:v>
                </c:pt>
                <c:pt idx="76">
                  <c:v>8.4006310402771511E-2</c:v>
                </c:pt>
                <c:pt idx="77">
                  <c:v>7.8417897296695571E-2</c:v>
                </c:pt>
                <c:pt idx="78">
                  <c:v>6.4922130899684349E-2</c:v>
                </c:pt>
                <c:pt idx="79">
                  <c:v>6.4975294003420059E-2</c:v>
                </c:pt>
                <c:pt idx="80">
                  <c:v>0.13786681908815779</c:v>
                </c:pt>
                <c:pt idx="81">
                  <c:v>0.13428211442914151</c:v>
                </c:pt>
                <c:pt idx="82">
                  <c:v>8.8110343354632192E-2</c:v>
                </c:pt>
                <c:pt idx="83">
                  <c:v>0.134036155012214</c:v>
                </c:pt>
                <c:pt idx="84">
                  <c:v>0.28258759870910533</c:v>
                </c:pt>
                <c:pt idx="85">
                  <c:v>0.2021648871207129</c:v>
                </c:pt>
                <c:pt idx="86">
                  <c:v>0.12290140839705677</c:v>
                </c:pt>
                <c:pt idx="87">
                  <c:v>9.4120479753699193E-2</c:v>
                </c:pt>
                <c:pt idx="88">
                  <c:v>6.2984383986520287E-2</c:v>
                </c:pt>
                <c:pt idx="89">
                  <c:v>3.7342274649731388E-2</c:v>
                </c:pt>
                <c:pt idx="90">
                  <c:v>3.6515891953954771E-2</c:v>
                </c:pt>
                <c:pt idx="91">
                  <c:v>3.7855879288956507E-2</c:v>
                </c:pt>
                <c:pt idx="92">
                  <c:v>4.1202855730913646E-2</c:v>
                </c:pt>
                <c:pt idx="93">
                  <c:v>3.262205751650904E-2</c:v>
                </c:pt>
                <c:pt idx="94">
                  <c:v>2.9178168076062105E-2</c:v>
                </c:pt>
                <c:pt idx="95">
                  <c:v>2.7148338562957175E-2</c:v>
                </c:pt>
                <c:pt idx="96">
                  <c:v>3.1972815061501292E-2</c:v>
                </c:pt>
                <c:pt idx="97">
                  <c:v>2.3976894312394359E-2</c:v>
                </c:pt>
                <c:pt idx="98">
                  <c:v>2.9203528091388264E-2</c:v>
                </c:pt>
                <c:pt idx="99">
                  <c:v>3.1927902426889476E-2</c:v>
                </c:pt>
                <c:pt idx="100">
                  <c:v>3.2147159664202674E-2</c:v>
                </c:pt>
                <c:pt idx="101">
                  <c:v>2.1972650333935473E-2</c:v>
                </c:pt>
                <c:pt idx="102">
                  <c:v>1.7137349662716073E-2</c:v>
                </c:pt>
                <c:pt idx="103">
                  <c:v>1.4791483194941168E-2</c:v>
                </c:pt>
                <c:pt idx="104">
                  <c:v>2.0449004208132004E-2</c:v>
                </c:pt>
                <c:pt idx="105">
                  <c:v>1.895876192364887E-2</c:v>
                </c:pt>
                <c:pt idx="106">
                  <c:v>2.2167187118103504E-2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FA-4D46-85E0-BD58E2A70FAE}"/>
            </c:ext>
          </c:extLst>
        </c:ser>
        <c:ser>
          <c:idx val="1"/>
          <c:order val="1"/>
          <c:tx>
            <c:strRef>
              <c:f>NAC!$AO$4</c:f>
              <c:strCache>
                <c:ptCount val="1"/>
                <c:pt idx="0">
                  <c:v>Nivel General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</c:numCache>
            </c:numRef>
          </c:cat>
          <c:val>
            <c:numRef>
              <c:f>NAC!$AO$5:$AO$1000</c:f>
              <c:numCache>
                <c:formatCode>0.0%</c:formatCode>
                <c:ptCount val="996"/>
                <c:pt idx="1">
                  <c:v>1.5773205158000181E-2</c:v>
                </c:pt>
                <c:pt idx="2">
                  <c:v>2.0444683450613121E-2</c:v>
                </c:pt>
                <c:pt idx="3">
                  <c:v>2.4480380528399515E-2</c:v>
                </c:pt>
                <c:pt idx="4">
                  <c:v>2.6659370250050385E-2</c:v>
                </c:pt>
                <c:pt idx="5">
                  <c:v>1.4278524617887589E-2</c:v>
                </c:pt>
                <c:pt idx="6">
                  <c:v>1.1847748155942472E-2</c:v>
                </c:pt>
                <c:pt idx="7">
                  <c:v>1.7192048520818126E-2</c:v>
                </c:pt>
                <c:pt idx="8">
                  <c:v>1.4063261818943795E-2</c:v>
                </c:pt>
                <c:pt idx="9">
                  <c:v>1.9137584473317926E-2</c:v>
                </c:pt>
                <c:pt idx="10">
                  <c:v>1.5094811717630607E-2</c:v>
                </c:pt>
                <c:pt idx="11">
                  <c:v>1.3742884236531694E-2</c:v>
                </c:pt>
                <c:pt idx="12">
                  <c:v>3.1264346678821164E-2</c:v>
                </c:pt>
                <c:pt idx="13">
                  <c:v>1.7680273225480603E-2</c:v>
                </c:pt>
                <c:pt idx="14">
                  <c:v>2.4301853441867749E-2</c:v>
                </c:pt>
                <c:pt idx="15">
                  <c:v>2.3675263679263203E-2</c:v>
                </c:pt>
                <c:pt idx="16">
                  <c:v>2.7388708343269341E-2</c:v>
                </c:pt>
                <c:pt idx="17">
                  <c:v>2.0952763402106056E-2</c:v>
                </c:pt>
                <c:pt idx="18">
                  <c:v>3.7131831353322653E-2</c:v>
                </c:pt>
                <c:pt idx="19">
                  <c:v>3.0945142585926622E-2</c:v>
                </c:pt>
                <c:pt idx="20">
                  <c:v>3.8617478707752229E-2</c:v>
                </c:pt>
                <c:pt idx="21">
                  <c:v>6.5717413940491687E-2</c:v>
                </c:pt>
                <c:pt idx="22">
                  <c:v>5.4034905650825804E-2</c:v>
                </c:pt>
                <c:pt idx="23">
                  <c:v>3.1616396320933493E-2</c:v>
                </c:pt>
                <c:pt idx="24">
                  <c:v>2.5388972307632596E-2</c:v>
                </c:pt>
                <c:pt idx="25">
                  <c:v>2.9362545517698013E-2</c:v>
                </c:pt>
                <c:pt idx="26">
                  <c:v>3.7495120507033075E-2</c:v>
                </c:pt>
                <c:pt idx="27">
                  <c:v>4.6983036092574038E-2</c:v>
                </c:pt>
                <c:pt idx="28">
                  <c:v>3.4434963327649726E-2</c:v>
                </c:pt>
                <c:pt idx="29">
                  <c:v>3.0656010029662228E-2</c:v>
                </c:pt>
                <c:pt idx="30">
                  <c:v>2.7275165831051273E-2</c:v>
                </c:pt>
                <c:pt idx="31">
                  <c:v>2.2015160634027753E-2</c:v>
                </c:pt>
                <c:pt idx="32">
                  <c:v>3.9500220876642178E-2</c:v>
                </c:pt>
                <c:pt idx="33">
                  <c:v>5.9062275467364644E-2</c:v>
                </c:pt>
                <c:pt idx="34">
                  <c:v>3.3022917007008212E-2</c:v>
                </c:pt>
                <c:pt idx="35">
                  <c:v>4.2582854464265241E-2</c:v>
                </c:pt>
                <c:pt idx="36">
                  <c:v>3.7055465345279925E-2</c:v>
                </c:pt>
                <c:pt idx="37">
                  <c:v>2.2473406926382555E-2</c:v>
                </c:pt>
                <c:pt idx="38">
                  <c:v>1.9915954200334429E-2</c:v>
                </c:pt>
                <c:pt idx="39">
                  <c:v>3.3200702371088076E-2</c:v>
                </c:pt>
                <c:pt idx="40">
                  <c:v>1.4979180303079431E-2</c:v>
                </c:pt>
                <c:pt idx="41">
                  <c:v>1.5801085317134422E-2</c:v>
                </c:pt>
                <c:pt idx="42">
                  <c:v>2.2362803790897168E-2</c:v>
                </c:pt>
                <c:pt idx="43">
                  <c:v>1.9362500732193366E-2</c:v>
                </c:pt>
                <c:pt idx="44">
                  <c:v>2.7129661454095455E-2</c:v>
                </c:pt>
                <c:pt idx="45">
                  <c:v>2.8580004620077482E-2</c:v>
                </c:pt>
                <c:pt idx="46">
                  <c:v>3.7623895107373073E-2</c:v>
                </c:pt>
                <c:pt idx="47">
                  <c:v>3.1328993490713275E-2</c:v>
                </c:pt>
                <c:pt idx="48">
                  <c:v>3.9212466541358459E-2</c:v>
                </c:pt>
                <c:pt idx="49">
                  <c:v>4.0237038663685443E-2</c:v>
                </c:pt>
                <c:pt idx="50">
                  <c:v>3.5707041366430436E-2</c:v>
                </c:pt>
                <c:pt idx="51">
                  <c:v>4.8808753438509767E-2</c:v>
                </c:pt>
                <c:pt idx="52">
                  <c:v>4.0881071730040075E-2</c:v>
                </c:pt>
                <c:pt idx="53">
                  <c:v>3.2730749850307994E-2</c:v>
                </c:pt>
                <c:pt idx="54">
                  <c:v>3.200337885421134E-2</c:v>
                </c:pt>
                <c:pt idx="55">
                  <c:v>2.9775563778329239E-2</c:v>
                </c:pt>
                <c:pt idx="56">
                  <c:v>2.46572266643863E-2</c:v>
                </c:pt>
                <c:pt idx="57">
                  <c:v>3.5496953153825839E-2</c:v>
                </c:pt>
                <c:pt idx="58">
                  <c:v>3.516645969131349E-2</c:v>
                </c:pt>
                <c:pt idx="59">
                  <c:v>2.5088300014406872E-2</c:v>
                </c:pt>
                <c:pt idx="60">
                  <c:v>3.8170680147101566E-2</c:v>
                </c:pt>
                <c:pt idx="61">
                  <c:v>3.8677926903469384E-2</c:v>
                </c:pt>
                <c:pt idx="62">
                  <c:v>4.735911134987103E-2</c:v>
                </c:pt>
                <c:pt idx="63">
                  <c:v>6.7264576525291941E-2</c:v>
                </c:pt>
                <c:pt idx="64">
                  <c:v>6.0592641295506899E-2</c:v>
                </c:pt>
                <c:pt idx="65">
                  <c:v>5.0601898716172045E-2</c:v>
                </c:pt>
                <c:pt idx="66">
                  <c:v>5.2946467562125177E-2</c:v>
                </c:pt>
                <c:pt idx="67">
                  <c:v>7.3437844146262865E-2</c:v>
                </c:pt>
                <c:pt idx="68">
                  <c:v>6.9836854052698794E-2</c:v>
                </c:pt>
                <c:pt idx="69">
                  <c:v>6.2216073838354813E-2</c:v>
                </c:pt>
                <c:pt idx="70">
                  <c:v>6.3339584565172302E-2</c:v>
                </c:pt>
                <c:pt idx="71">
                  <c:v>4.8968404358110451E-2</c:v>
                </c:pt>
                <c:pt idx="72">
                  <c:v>5.1413534009757011E-2</c:v>
                </c:pt>
                <c:pt idx="73">
                  <c:v>6.0122279768626719E-2</c:v>
                </c:pt>
                <c:pt idx="74">
                  <c:v>6.6362865800557946E-2</c:v>
                </c:pt>
                <c:pt idx="75">
                  <c:v>7.7286695006892669E-2</c:v>
                </c:pt>
                <c:pt idx="76">
                  <c:v>8.4344068768026359E-2</c:v>
                </c:pt>
                <c:pt idx="77">
                  <c:v>7.7617560079335401E-2</c:v>
                </c:pt>
                <c:pt idx="78">
                  <c:v>5.9205471585058955E-2</c:v>
                </c:pt>
                <c:pt idx="79">
                  <c:v>6.3430777576463759E-2</c:v>
                </c:pt>
                <c:pt idx="80">
                  <c:v>0.1237748374278318</c:v>
                </c:pt>
                <c:pt idx="81">
                  <c:v>0.12753748637249829</c:v>
                </c:pt>
                <c:pt idx="82">
                  <c:v>8.3345319403587581E-2</c:v>
                </c:pt>
                <c:pt idx="83">
                  <c:v>0.12805825385848957</c:v>
                </c:pt>
                <c:pt idx="84">
                  <c:v>0.25488051939796019</c:v>
                </c:pt>
                <c:pt idx="85">
                  <c:v>0.20632799821447789</c:v>
                </c:pt>
                <c:pt idx="86">
                  <c:v>0.13274268400769862</c:v>
                </c:pt>
                <c:pt idx="87">
                  <c:v>0.11065227406762657</c:v>
                </c:pt>
                <c:pt idx="88">
                  <c:v>8.8123371688753505E-2</c:v>
                </c:pt>
                <c:pt idx="89">
                  <c:v>4.167896311984487E-2</c:v>
                </c:pt>
                <c:pt idx="90">
                  <c:v>4.5422492749952692E-2</c:v>
                </c:pt>
                <c:pt idx="91">
                  <c:v>4.0416797102416968E-2</c:v>
                </c:pt>
                <c:pt idx="92">
                  <c:v>4.1542727455157635E-2</c:v>
                </c:pt>
                <c:pt idx="93">
                  <c:v>3.4828511997854861E-2</c:v>
                </c:pt>
                <c:pt idx="94">
                  <c:v>2.7060563944908411E-2</c:v>
                </c:pt>
                <c:pt idx="95">
                  <c:v>2.4346911314303776E-2</c:v>
                </c:pt>
                <c:pt idx="96">
                  <c:v>2.6912015231938646E-2</c:v>
                </c:pt>
                <c:pt idx="97">
                  <c:v>2.2081990133063112E-2</c:v>
                </c:pt>
                <c:pt idx="98">
                  <c:v>2.410876454665023E-2</c:v>
                </c:pt>
                <c:pt idx="99">
                  <c:v>3.7643960178410873E-2</c:v>
                </c:pt>
                <c:pt idx="100">
                  <c:v>2.78381662146725E-2</c:v>
                </c:pt>
                <c:pt idx="101">
                  <c:v>1.4839377480579286E-2</c:v>
                </c:pt>
                <c:pt idx="102">
                  <c:v>1.6128769303261015E-2</c:v>
                </c:pt>
                <c:pt idx="103">
                  <c:v>1.8977522659239909E-2</c:v>
                </c:pt>
                <c:pt idx="104">
                  <c:v>1.8998790140844823E-2</c:v>
                </c:pt>
                <c:pt idx="105">
                  <c:v>2.0924351405048336E-2</c:v>
                </c:pt>
                <c:pt idx="106">
                  <c:v>2.3434813655581754E-2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FA-4D46-85E0-BD58E2A70FAE}"/>
            </c:ext>
          </c:extLst>
        </c:ser>
        <c:ser>
          <c:idx val="2"/>
          <c:order val="2"/>
          <c:tx>
            <c:strRef>
              <c:f>NAC!$AT$4</c:f>
              <c:strCache>
                <c:ptCount val="1"/>
                <c:pt idx="0">
                  <c:v>Supercore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</c:numCache>
            </c:numRef>
          </c:cat>
          <c:val>
            <c:numRef>
              <c:f>NAC!$AT$5:$AT$1000</c:f>
              <c:numCache>
                <c:formatCode>0.0%</c:formatCode>
                <c:ptCount val="996"/>
                <c:pt idx="1">
                  <c:v>1.5202651276246648E-2</c:v>
                </c:pt>
                <c:pt idx="2">
                  <c:v>1.4325796474716102E-2</c:v>
                </c:pt>
                <c:pt idx="3">
                  <c:v>2.3487437782162335E-2</c:v>
                </c:pt>
                <c:pt idx="4">
                  <c:v>2.4324627632601015E-2</c:v>
                </c:pt>
                <c:pt idx="5">
                  <c:v>1.3947666485020882E-2</c:v>
                </c:pt>
                <c:pt idx="6">
                  <c:v>1.2402506745986974E-2</c:v>
                </c:pt>
                <c:pt idx="7">
                  <c:v>1.7328808380458582E-2</c:v>
                </c:pt>
                <c:pt idx="8">
                  <c:v>1.0255314329874921E-2</c:v>
                </c:pt>
                <c:pt idx="9">
                  <c:v>2.1351104813896127E-2</c:v>
                </c:pt>
                <c:pt idx="10">
                  <c:v>1.5513649685722219E-2</c:v>
                </c:pt>
                <c:pt idx="11">
                  <c:v>1.4395321228751756E-2</c:v>
                </c:pt>
                <c:pt idx="12">
                  <c:v>1.8488680755820885E-2</c:v>
                </c:pt>
                <c:pt idx="13">
                  <c:v>1.5338633631148957E-2</c:v>
                </c:pt>
                <c:pt idx="14">
                  <c:v>2.3495218232256754E-2</c:v>
                </c:pt>
                <c:pt idx="15">
                  <c:v>3.0434436625145667E-2</c:v>
                </c:pt>
                <c:pt idx="16">
                  <c:v>2.5160800006274187E-2</c:v>
                </c:pt>
                <c:pt idx="17">
                  <c:v>2.1641565352815695E-2</c:v>
                </c:pt>
                <c:pt idx="18">
                  <c:v>3.5770975404513239E-2</c:v>
                </c:pt>
                <c:pt idx="19">
                  <c:v>3.1875104236002372E-2</c:v>
                </c:pt>
                <c:pt idx="20">
                  <c:v>3.6620862464570303E-2</c:v>
                </c:pt>
                <c:pt idx="21">
                  <c:v>7.6184296875086766E-2</c:v>
                </c:pt>
                <c:pt idx="22">
                  <c:v>4.9698547598123977E-2</c:v>
                </c:pt>
                <c:pt idx="23">
                  <c:v>3.2776031300629782E-2</c:v>
                </c:pt>
                <c:pt idx="24">
                  <c:v>2.9329473635761216E-2</c:v>
                </c:pt>
                <c:pt idx="25">
                  <c:v>2.520281317332751E-2</c:v>
                </c:pt>
                <c:pt idx="26">
                  <c:v>2.1972160372397243E-2</c:v>
                </c:pt>
                <c:pt idx="27">
                  <c:v>4.5579906514400248E-2</c:v>
                </c:pt>
                <c:pt idx="28">
                  <c:v>4.0977241598007419E-2</c:v>
                </c:pt>
                <c:pt idx="29">
                  <c:v>3.3913347244880709E-2</c:v>
                </c:pt>
                <c:pt idx="30">
                  <c:v>2.8610537082921939E-2</c:v>
                </c:pt>
                <c:pt idx="31">
                  <c:v>2.1271719729709204E-2</c:v>
                </c:pt>
                <c:pt idx="32">
                  <c:v>4.1051479306398964E-2</c:v>
                </c:pt>
                <c:pt idx="33">
                  <c:v>7.0299390180332377E-2</c:v>
                </c:pt>
                <c:pt idx="34">
                  <c:v>4.0329297229123817E-2</c:v>
                </c:pt>
                <c:pt idx="35">
                  <c:v>4.3602316934813201E-2</c:v>
                </c:pt>
                <c:pt idx="36">
                  <c:v>4.4432951888683458E-2</c:v>
                </c:pt>
                <c:pt idx="37">
                  <c:v>8.7289864015773766E-3</c:v>
                </c:pt>
                <c:pt idx="38">
                  <c:v>1.7700541217853916E-2</c:v>
                </c:pt>
                <c:pt idx="39">
                  <c:v>3.5898323284551115E-2</c:v>
                </c:pt>
                <c:pt idx="40">
                  <c:v>8.7043743559511721E-3</c:v>
                </c:pt>
                <c:pt idx="41">
                  <c:v>2.4723803210620066E-2</c:v>
                </c:pt>
                <c:pt idx="42">
                  <c:v>3.0619279432907653E-2</c:v>
                </c:pt>
                <c:pt idx="43">
                  <c:v>2.4936802122238477E-2</c:v>
                </c:pt>
                <c:pt idx="44">
                  <c:v>2.5911179947258667E-2</c:v>
                </c:pt>
                <c:pt idx="45">
                  <c:v>3.1455312585355832E-2</c:v>
                </c:pt>
                <c:pt idx="46">
                  <c:v>3.6386767220851768E-2</c:v>
                </c:pt>
                <c:pt idx="47">
                  <c:v>3.4623918663812425E-2</c:v>
                </c:pt>
                <c:pt idx="48">
                  <c:v>3.7829770914323602E-2</c:v>
                </c:pt>
                <c:pt idx="49">
                  <c:v>3.8538179309028475E-2</c:v>
                </c:pt>
                <c:pt idx="50">
                  <c:v>3.4045389566839557E-2</c:v>
                </c:pt>
                <c:pt idx="51">
                  <c:v>5.834845240278419E-2</c:v>
                </c:pt>
                <c:pt idx="52">
                  <c:v>4.1247333137939268E-2</c:v>
                </c:pt>
                <c:pt idx="53">
                  <c:v>3.5868160803214977E-2</c:v>
                </c:pt>
                <c:pt idx="54">
                  <c:v>3.1778804658582516E-2</c:v>
                </c:pt>
                <c:pt idx="55">
                  <c:v>2.4715682325322064E-2</c:v>
                </c:pt>
                <c:pt idx="56">
                  <c:v>3.1628367706559191E-2</c:v>
                </c:pt>
                <c:pt idx="57">
                  <c:v>3.915672418985916E-2</c:v>
                </c:pt>
                <c:pt idx="58">
                  <c:v>3.7014486913371725E-2</c:v>
                </c:pt>
                <c:pt idx="59">
                  <c:v>2.4488976058279821E-2</c:v>
                </c:pt>
                <c:pt idx="60">
                  <c:v>3.4132738988168709E-2</c:v>
                </c:pt>
                <c:pt idx="61">
                  <c:v>3.4150412623390469E-2</c:v>
                </c:pt>
                <c:pt idx="62">
                  <c:v>3.7017838525988944E-2</c:v>
                </c:pt>
                <c:pt idx="63">
                  <c:v>6.5756467984202871E-2</c:v>
                </c:pt>
                <c:pt idx="64">
                  <c:v>6.3159566871370476E-2</c:v>
                </c:pt>
                <c:pt idx="65">
                  <c:v>5.5050989839947384E-2</c:v>
                </c:pt>
                <c:pt idx="66">
                  <c:v>5.2285208993683163E-2</c:v>
                </c:pt>
                <c:pt idx="67">
                  <c:v>8.1093315882744488E-2</c:v>
                </c:pt>
                <c:pt idx="68">
                  <c:v>7.1763694286729685E-2</c:v>
                </c:pt>
                <c:pt idx="69">
                  <c:v>6.4323733560432972E-2</c:v>
                </c:pt>
                <c:pt idx="70">
                  <c:v>6.1366843437855367E-2</c:v>
                </c:pt>
                <c:pt idx="71">
                  <c:v>4.9714841715484903E-2</c:v>
                </c:pt>
                <c:pt idx="72">
                  <c:v>5.0655082138084229E-2</c:v>
                </c:pt>
                <c:pt idx="73">
                  <c:v>5.2170844627424717E-2</c:v>
                </c:pt>
                <c:pt idx="74">
                  <c:v>5.0827493867543261E-2</c:v>
                </c:pt>
                <c:pt idx="75">
                  <c:v>6.9125504372946178E-2</c:v>
                </c:pt>
                <c:pt idx="76">
                  <c:v>7.8184106816608701E-2</c:v>
                </c:pt>
                <c:pt idx="77">
                  <c:v>8.0347649041186742E-2</c:v>
                </c:pt>
                <c:pt idx="78">
                  <c:v>6.6582237492861074E-2</c:v>
                </c:pt>
                <c:pt idx="79">
                  <c:v>6.6525083727210887E-2</c:v>
                </c:pt>
                <c:pt idx="80">
                  <c:v>0.11211058488195702</c:v>
                </c:pt>
                <c:pt idx="81">
                  <c:v>0.1237250119037181</c:v>
                </c:pt>
                <c:pt idx="82">
                  <c:v>8.6109021363764082E-2</c:v>
                </c:pt>
                <c:pt idx="83">
                  <c:v>0.12067789742531354</c:v>
                </c:pt>
                <c:pt idx="84">
                  <c:v>0.25437590923109288</c:v>
                </c:pt>
                <c:pt idx="85">
                  <c:v>0.21745454870722369</c:v>
                </c:pt>
                <c:pt idx="86">
                  <c:v>0.13567743530453025</c:v>
                </c:pt>
                <c:pt idx="87">
                  <c:v>0.11578617167992378</c:v>
                </c:pt>
                <c:pt idx="88">
                  <c:v>7.9057084769303287E-2</c:v>
                </c:pt>
                <c:pt idx="89">
                  <c:v>3.6149116675018078E-2</c:v>
                </c:pt>
                <c:pt idx="90">
                  <c:v>3.9122394264013316E-2</c:v>
                </c:pt>
                <c:pt idx="91">
                  <c:v>3.6768006097735784E-2</c:v>
                </c:pt>
                <c:pt idx="92">
                  <c:v>3.9375528656488301E-2</c:v>
                </c:pt>
                <c:pt idx="93">
                  <c:v>3.5953377871973169E-2</c:v>
                </c:pt>
                <c:pt idx="94">
                  <c:v>2.8235498484050936E-2</c:v>
                </c:pt>
                <c:pt idx="95">
                  <c:v>2.6553237214373082E-2</c:v>
                </c:pt>
                <c:pt idx="96">
                  <c:v>2.1421672898688682E-2</c:v>
                </c:pt>
                <c:pt idx="97">
                  <c:v>1.4350745031331158E-2</c:v>
                </c:pt>
                <c:pt idx="98">
                  <c:v>1.7713509647258263E-2</c:v>
                </c:pt>
                <c:pt idx="99">
                  <c:v>2.8231373399579596E-2</c:v>
                </c:pt>
                <c:pt idx="100">
                  <c:v>2.5710988373653487E-2</c:v>
                </c:pt>
                <c:pt idx="101">
                  <c:v>1.6095939226943745E-2</c:v>
                </c:pt>
                <c:pt idx="102">
                  <c:v>1.7177796082389341E-2</c:v>
                </c:pt>
                <c:pt idx="103">
                  <c:v>1.8588587652893063E-2</c:v>
                </c:pt>
                <c:pt idx="104">
                  <c:v>1.6364732169813268E-2</c:v>
                </c:pt>
                <c:pt idx="105">
                  <c:v>2.2821764407046974E-2</c:v>
                </c:pt>
                <c:pt idx="106">
                  <c:v>2.3113116761529051E-2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1FA-4D46-85E0-BD58E2A70FAE}"/>
            </c:ext>
          </c:extLst>
        </c:ser>
        <c:ser>
          <c:idx val="3"/>
          <c:order val="3"/>
          <c:tx>
            <c:strRef>
              <c:f>NAC!$AP$4</c:f>
              <c:strCache>
                <c:ptCount val="1"/>
                <c:pt idx="0">
                  <c:v>Subyacente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</c:numCache>
            </c:numRef>
          </c:cat>
          <c:val>
            <c:numRef>
              <c:f>NAC!$AP$5:$AP$1000</c:f>
              <c:numCache>
                <c:formatCode>0.0%</c:formatCode>
                <c:ptCount val="996"/>
                <c:pt idx="1">
                  <c:v>1.3804449689418075E-2</c:v>
                </c:pt>
                <c:pt idx="2">
                  <c:v>1.3870218318391636E-2</c:v>
                </c:pt>
                <c:pt idx="3">
                  <c:v>2.2225412738072547E-2</c:v>
                </c:pt>
                <c:pt idx="4">
                  <c:v>2.4312931595273257E-2</c:v>
                </c:pt>
                <c:pt idx="5">
                  <c:v>1.4792162091655792E-2</c:v>
                </c:pt>
                <c:pt idx="6">
                  <c:v>1.1455840389562821E-2</c:v>
                </c:pt>
                <c:pt idx="7">
                  <c:v>1.4780599852860954E-2</c:v>
                </c:pt>
                <c:pt idx="8">
                  <c:v>1.1766228461568939E-2</c:v>
                </c:pt>
                <c:pt idx="9">
                  <c:v>1.9897922135522883E-2</c:v>
                </c:pt>
                <c:pt idx="10">
                  <c:v>1.5532617296067475E-2</c:v>
                </c:pt>
                <c:pt idx="11">
                  <c:v>1.2119743534524829E-2</c:v>
                </c:pt>
                <c:pt idx="12">
                  <c:v>1.0703750612536256E-2</c:v>
                </c:pt>
                <c:pt idx="13">
                  <c:v>1.8737093613815814E-2</c:v>
                </c:pt>
                <c:pt idx="14">
                  <c:v>1.5533260151273209E-2</c:v>
                </c:pt>
                <c:pt idx="15">
                  <c:v>2.4924180054811451E-2</c:v>
                </c:pt>
                <c:pt idx="16">
                  <c:v>1.8458078735626327E-2</c:v>
                </c:pt>
                <c:pt idx="17">
                  <c:v>2.6184705002594733E-2</c:v>
                </c:pt>
                <c:pt idx="18">
                  <c:v>3.724260761695497E-2</c:v>
                </c:pt>
                <c:pt idx="19">
                  <c:v>3.3234793349713687E-2</c:v>
                </c:pt>
                <c:pt idx="20">
                  <c:v>3.0484389374460852E-2</c:v>
                </c:pt>
                <c:pt idx="21">
                  <c:v>7.3609224884623403E-2</c:v>
                </c:pt>
                <c:pt idx="22">
                  <c:v>4.7352956661399048E-2</c:v>
                </c:pt>
                <c:pt idx="23">
                  <c:v>3.2112047823609657E-2</c:v>
                </c:pt>
                <c:pt idx="24">
                  <c:v>1.9397853217051786E-2</c:v>
                </c:pt>
                <c:pt idx="25">
                  <c:v>2.8545002299660061E-2</c:v>
                </c:pt>
                <c:pt idx="26">
                  <c:v>3.8460336684094543E-2</c:v>
                </c:pt>
                <c:pt idx="27">
                  <c:v>4.925625134936884E-2</c:v>
                </c:pt>
                <c:pt idx="28">
                  <c:v>3.4256953784773669E-2</c:v>
                </c:pt>
                <c:pt idx="29">
                  <c:v>2.6043283384242333E-2</c:v>
                </c:pt>
                <c:pt idx="30">
                  <c:v>2.6543112758762089E-2</c:v>
                </c:pt>
                <c:pt idx="31">
                  <c:v>2.2583019714832453E-2</c:v>
                </c:pt>
                <c:pt idx="32">
                  <c:v>4.3197305268563913E-2</c:v>
                </c:pt>
                <c:pt idx="33">
                  <c:v>6.6454587959771771E-2</c:v>
                </c:pt>
                <c:pt idx="34">
                  <c:v>3.523997150626168E-2</c:v>
                </c:pt>
                <c:pt idx="35">
                  <c:v>4.2213889788204728E-2</c:v>
                </c:pt>
                <c:pt idx="36">
                  <c:v>3.2298251453055649E-2</c:v>
                </c:pt>
                <c:pt idx="37">
                  <c:v>3.4545551144651743E-2</c:v>
                </c:pt>
                <c:pt idx="38">
                  <c:v>2.4987366612627016E-2</c:v>
                </c:pt>
                <c:pt idx="39">
                  <c:v>3.3234241405470044E-2</c:v>
                </c:pt>
                <c:pt idx="40">
                  <c:v>2.2137947256879675E-2</c:v>
                </c:pt>
                <c:pt idx="41">
                  <c:v>2.1000529761293407E-2</c:v>
                </c:pt>
                <c:pt idx="42">
                  <c:v>2.659640176810929E-2</c:v>
                </c:pt>
                <c:pt idx="43">
                  <c:v>2.1767046156847103E-2</c:v>
                </c:pt>
                <c:pt idx="44">
                  <c:v>2.967202725301088E-2</c:v>
                </c:pt>
                <c:pt idx="45">
                  <c:v>3.0497583905824799E-2</c:v>
                </c:pt>
                <c:pt idx="46">
                  <c:v>4.2775578402319159E-2</c:v>
                </c:pt>
                <c:pt idx="47">
                  <c:v>3.3068851927852805E-2</c:v>
                </c:pt>
                <c:pt idx="48">
                  <c:v>3.9908438173098748E-2</c:v>
                </c:pt>
                <c:pt idx="49">
                  <c:v>4.0476512790178498E-2</c:v>
                </c:pt>
                <c:pt idx="50">
                  <c:v>3.735556145094443E-2</c:v>
                </c:pt>
                <c:pt idx="51">
                  <c:v>5.1933520614978024E-2</c:v>
                </c:pt>
                <c:pt idx="52">
                  <c:v>4.1392481246489421E-2</c:v>
                </c:pt>
                <c:pt idx="53">
                  <c:v>2.8820723874573462E-2</c:v>
                </c:pt>
                <c:pt idx="54">
                  <c:v>3.1889474381529226E-2</c:v>
                </c:pt>
                <c:pt idx="55">
                  <c:v>3.1245184748183608E-2</c:v>
                </c:pt>
                <c:pt idx="56">
                  <c:v>2.4714352585702315E-2</c:v>
                </c:pt>
                <c:pt idx="57">
                  <c:v>3.7820068726047706E-2</c:v>
                </c:pt>
                <c:pt idx="58">
                  <c:v>3.7048858224215442E-2</c:v>
                </c:pt>
                <c:pt idx="59">
                  <c:v>2.7263060285256824E-2</c:v>
                </c:pt>
                <c:pt idx="60">
                  <c:v>4.4273418471631354E-2</c:v>
                </c:pt>
                <c:pt idx="61">
                  <c:v>4.2356466242150503E-2</c:v>
                </c:pt>
                <c:pt idx="62">
                  <c:v>5.2365797049921836E-2</c:v>
                </c:pt>
                <c:pt idx="63">
                  <c:v>6.7427903058997263E-2</c:v>
                </c:pt>
                <c:pt idx="64">
                  <c:v>6.4628611378213519E-2</c:v>
                </c:pt>
                <c:pt idx="65">
                  <c:v>5.0164136168485474E-2</c:v>
                </c:pt>
                <c:pt idx="66">
                  <c:v>5.2145149065560004E-2</c:v>
                </c:pt>
                <c:pt idx="67">
                  <c:v>8.1261907616276163E-2</c:v>
                </c:pt>
                <c:pt idx="68">
                  <c:v>7.4711286306812008E-2</c:v>
                </c:pt>
                <c:pt idx="69">
                  <c:v>7.0379769210257237E-2</c:v>
                </c:pt>
                <c:pt idx="70">
                  <c:v>6.2478396812383874E-2</c:v>
                </c:pt>
                <c:pt idx="71">
                  <c:v>4.409834893018183E-2</c:v>
                </c:pt>
                <c:pt idx="72">
                  <c:v>5.1526394220669403E-2</c:v>
                </c:pt>
                <c:pt idx="73">
                  <c:v>6.0263060568407134E-2</c:v>
                </c:pt>
                <c:pt idx="74">
                  <c:v>7.3417856454684571E-2</c:v>
                </c:pt>
                <c:pt idx="75">
                  <c:v>8.1613912460305471E-2</c:v>
                </c:pt>
                <c:pt idx="76">
                  <c:v>9.4191846966215298E-2</c:v>
                </c:pt>
                <c:pt idx="77">
                  <c:v>7.2600641138994115E-2</c:v>
                </c:pt>
                <c:pt idx="78">
                  <c:v>5.1446617734555389E-2</c:v>
                </c:pt>
                <c:pt idx="79">
                  <c:v>6.2631959343621313E-2</c:v>
                </c:pt>
                <c:pt idx="80">
                  <c:v>0.12998604595468533</c:v>
                </c:pt>
                <c:pt idx="81">
                  <c:v>0.14097161769571809</c:v>
                </c:pt>
                <c:pt idx="82">
                  <c:v>8.8902078532239415E-2</c:v>
                </c:pt>
                <c:pt idx="83">
                  <c:v>0.13374371914370564</c:v>
                </c:pt>
                <c:pt idx="84">
                  <c:v>0.25518771551305086</c:v>
                </c:pt>
                <c:pt idx="85">
                  <c:v>0.20611105794683526</c:v>
                </c:pt>
                <c:pt idx="86">
                  <c:v>0.11140499498428214</c:v>
                </c:pt>
                <c:pt idx="87">
                  <c:v>9.5798540734777671E-2</c:v>
                </c:pt>
                <c:pt idx="88">
                  <c:v>6.7740822828161518E-2</c:v>
                </c:pt>
                <c:pt idx="89">
                  <c:v>4.6302738757263429E-2</c:v>
                </c:pt>
                <c:pt idx="90">
                  <c:v>3.5389321576794863E-2</c:v>
                </c:pt>
                <c:pt idx="91">
                  <c:v>3.8383244461459798E-2</c:v>
                </c:pt>
                <c:pt idx="92">
                  <c:v>3.5634590142584965E-2</c:v>
                </c:pt>
                <c:pt idx="93">
                  <c:v>3.0432367928817428E-2</c:v>
                </c:pt>
                <c:pt idx="94">
                  <c:v>2.5126575975043197E-2</c:v>
                </c:pt>
                <c:pt idx="95">
                  <c:v>1.8945754661226832E-2</c:v>
                </c:pt>
                <c:pt idx="96">
                  <c:v>2.4270684145170085E-2</c:v>
                </c:pt>
                <c:pt idx="97">
                  <c:v>2.1431371125947285E-2</c:v>
                </c:pt>
                <c:pt idx="98">
                  <c:v>2.397612940563687E-2</c:v>
                </c:pt>
                <c:pt idx="99">
                  <c:v>4.1021858857551941E-2</c:v>
                </c:pt>
                <c:pt idx="100">
                  <c:v>3.1481143554687563E-2</c:v>
                </c:pt>
                <c:pt idx="101">
                  <c:v>1.2561928110761622E-2</c:v>
                </c:pt>
                <c:pt idx="102">
                  <c:v>1.2094984710710799E-2</c:v>
                </c:pt>
                <c:pt idx="103">
                  <c:v>1.9001401440741139E-2</c:v>
                </c:pt>
                <c:pt idx="104">
                  <c:v>1.5138474679875502E-2</c:v>
                </c:pt>
                <c:pt idx="105">
                  <c:v>1.7326018860972292E-2</c:v>
                </c:pt>
                <c:pt idx="106">
                  <c:v>2.1799642012584775E-2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1FA-4D46-85E0-BD58E2A70FAE}"/>
            </c:ext>
          </c:extLst>
        </c:ser>
        <c:ser>
          <c:idx val="4"/>
          <c:order val="4"/>
          <c:tx>
            <c:strRef>
              <c:f>NAC!$AQ$4</c:f>
              <c:strCache>
                <c:ptCount val="1"/>
                <c:pt idx="0">
                  <c:v>Subyacente-AyB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</c:numCache>
            </c:numRef>
          </c:cat>
          <c:val>
            <c:numRef>
              <c:f>NAC!$AQ$5:$AQ$91000</c:f>
              <c:numCache>
                <c:formatCode>0.0%</c:formatCode>
                <c:ptCount val="90996"/>
                <c:pt idx="1">
                  <c:v>1.4832500455618458E-2</c:v>
                </c:pt>
                <c:pt idx="2">
                  <c:v>7.7305529051108213E-3</c:v>
                </c:pt>
                <c:pt idx="3">
                  <c:v>1.8384670124292901E-2</c:v>
                </c:pt>
                <c:pt idx="4">
                  <c:v>2.6104250561300724E-2</c:v>
                </c:pt>
                <c:pt idx="5">
                  <c:v>1.5897653661735456E-2</c:v>
                </c:pt>
                <c:pt idx="6">
                  <c:v>1.3820849606220209E-2</c:v>
                </c:pt>
                <c:pt idx="7">
                  <c:v>1.584881932256299E-2</c:v>
                </c:pt>
                <c:pt idx="8">
                  <c:v>4.7949052430362737E-3</c:v>
                </c:pt>
                <c:pt idx="9">
                  <c:v>2.266433292811576E-2</c:v>
                </c:pt>
                <c:pt idx="10">
                  <c:v>1.4391355911938852E-2</c:v>
                </c:pt>
                <c:pt idx="11">
                  <c:v>1.2402214115656784E-2</c:v>
                </c:pt>
                <c:pt idx="12">
                  <c:v>1.4342148453357462E-2</c:v>
                </c:pt>
                <c:pt idx="13">
                  <c:v>1.6683623518795265E-2</c:v>
                </c:pt>
                <c:pt idx="14">
                  <c:v>1.0597561985061565E-2</c:v>
                </c:pt>
                <c:pt idx="15">
                  <c:v>2.8085770270987798E-2</c:v>
                </c:pt>
                <c:pt idx="16">
                  <c:v>2.4266011487100947E-2</c:v>
                </c:pt>
                <c:pt idx="17">
                  <c:v>2.2288205775711001E-2</c:v>
                </c:pt>
                <c:pt idx="18">
                  <c:v>2.8947388341341584E-2</c:v>
                </c:pt>
                <c:pt idx="19">
                  <c:v>2.8734971510382179E-2</c:v>
                </c:pt>
                <c:pt idx="20">
                  <c:v>2.4534193916044167E-2</c:v>
                </c:pt>
                <c:pt idx="21">
                  <c:v>7.9116451027143597E-2</c:v>
                </c:pt>
                <c:pt idx="22">
                  <c:v>4.050125732748544E-2</c:v>
                </c:pt>
                <c:pt idx="23">
                  <c:v>2.9239151422889798E-2</c:v>
                </c:pt>
                <c:pt idx="24">
                  <c:v>2.1862533735105716E-2</c:v>
                </c:pt>
                <c:pt idx="25">
                  <c:v>2.3991595869331306E-2</c:v>
                </c:pt>
                <c:pt idx="26">
                  <c:v>2.4645399383876887E-2</c:v>
                </c:pt>
                <c:pt idx="27">
                  <c:v>4.1391502453197004E-2</c:v>
                </c:pt>
                <c:pt idx="28">
                  <c:v>4.3922687628920709E-2</c:v>
                </c:pt>
                <c:pt idx="29">
                  <c:v>2.7847893479121533E-2</c:v>
                </c:pt>
                <c:pt idx="30">
                  <c:v>2.7349404224678908E-2</c:v>
                </c:pt>
                <c:pt idx="31">
                  <c:v>2.3813446303257768E-2</c:v>
                </c:pt>
                <c:pt idx="32">
                  <c:v>4.1515568110179313E-2</c:v>
                </c:pt>
                <c:pt idx="33">
                  <c:v>7.5035613117350852E-2</c:v>
                </c:pt>
                <c:pt idx="34">
                  <c:v>4.1781748215741432E-2</c:v>
                </c:pt>
                <c:pt idx="35">
                  <c:v>3.2142021916899299E-2</c:v>
                </c:pt>
                <c:pt idx="36">
                  <c:v>3.3222894391417679E-2</c:v>
                </c:pt>
                <c:pt idx="37">
                  <c:v>2.3663958370802929E-2</c:v>
                </c:pt>
                <c:pt idx="38">
                  <c:v>2.4648215868227963E-2</c:v>
                </c:pt>
                <c:pt idx="39">
                  <c:v>2.8503293091842963E-2</c:v>
                </c:pt>
                <c:pt idx="40">
                  <c:v>1.4723383965175252E-2</c:v>
                </c:pt>
                <c:pt idx="41">
                  <c:v>3.5117402295780087E-2</c:v>
                </c:pt>
                <c:pt idx="42">
                  <c:v>3.9250184574826985E-2</c:v>
                </c:pt>
                <c:pt idx="43">
                  <c:v>2.9759353370146124E-2</c:v>
                </c:pt>
                <c:pt idx="44">
                  <c:v>2.7070407346426961E-2</c:v>
                </c:pt>
                <c:pt idx="45">
                  <c:v>3.0230727371650445E-2</c:v>
                </c:pt>
                <c:pt idx="46">
                  <c:v>4.0787402712077814E-2</c:v>
                </c:pt>
                <c:pt idx="47">
                  <c:v>3.8106011511534144E-2</c:v>
                </c:pt>
                <c:pt idx="48">
                  <c:v>3.7488144961118408E-2</c:v>
                </c:pt>
                <c:pt idx="49">
                  <c:v>3.3794966883351707E-2</c:v>
                </c:pt>
                <c:pt idx="50">
                  <c:v>3.6771573139593228E-2</c:v>
                </c:pt>
                <c:pt idx="51">
                  <c:v>5.587416723831562E-2</c:v>
                </c:pt>
                <c:pt idx="52">
                  <c:v>4.0403866761010931E-2</c:v>
                </c:pt>
                <c:pt idx="53">
                  <c:v>2.8060591368670007E-2</c:v>
                </c:pt>
                <c:pt idx="54">
                  <c:v>2.9562423769208479E-2</c:v>
                </c:pt>
                <c:pt idx="55">
                  <c:v>2.8937341294529739E-2</c:v>
                </c:pt>
                <c:pt idx="56">
                  <c:v>3.3250220335634628E-2</c:v>
                </c:pt>
                <c:pt idx="57">
                  <c:v>4.2853897846336197E-2</c:v>
                </c:pt>
                <c:pt idx="58">
                  <c:v>4.0668801990437764E-2</c:v>
                </c:pt>
                <c:pt idx="59">
                  <c:v>3.3444668132762034E-2</c:v>
                </c:pt>
                <c:pt idx="60">
                  <c:v>4.4872528540593759E-2</c:v>
                </c:pt>
                <c:pt idx="61">
                  <c:v>3.8854330071545595E-2</c:v>
                </c:pt>
                <c:pt idx="62">
                  <c:v>3.6694035586388507E-2</c:v>
                </c:pt>
                <c:pt idx="63">
                  <c:v>6.4090239340902411E-2</c:v>
                </c:pt>
                <c:pt idx="64">
                  <c:v>7.2093132403342475E-2</c:v>
                </c:pt>
                <c:pt idx="65">
                  <c:v>5.4627676053730534E-2</c:v>
                </c:pt>
                <c:pt idx="66">
                  <c:v>5.5837400581310259E-2</c:v>
                </c:pt>
                <c:pt idx="67">
                  <c:v>9.9526102654595938E-2</c:v>
                </c:pt>
                <c:pt idx="68">
                  <c:v>7.7950479552185481E-2</c:v>
                </c:pt>
                <c:pt idx="69">
                  <c:v>7.0890396281700019E-2</c:v>
                </c:pt>
                <c:pt idx="70">
                  <c:v>6.3702512526741417E-2</c:v>
                </c:pt>
                <c:pt idx="71">
                  <c:v>4.9534716591281391E-2</c:v>
                </c:pt>
                <c:pt idx="72">
                  <c:v>5.3710824673875779E-2</c:v>
                </c:pt>
                <c:pt idx="73">
                  <c:v>5.37048994853766E-2</c:v>
                </c:pt>
                <c:pt idx="74">
                  <c:v>5.6522484111962035E-2</c:v>
                </c:pt>
                <c:pt idx="75">
                  <c:v>7.2148364079309024E-2</c:v>
                </c:pt>
                <c:pt idx="76">
                  <c:v>9.2794507178413088E-2</c:v>
                </c:pt>
                <c:pt idx="77">
                  <c:v>8.3530618404731527E-2</c:v>
                </c:pt>
                <c:pt idx="78">
                  <c:v>5.9833026145463597E-2</c:v>
                </c:pt>
                <c:pt idx="79">
                  <c:v>6.4472661824987121E-2</c:v>
                </c:pt>
                <c:pt idx="80">
                  <c:v>0.11334786849309708</c:v>
                </c:pt>
                <c:pt idx="81">
                  <c:v>0.14085527565170386</c:v>
                </c:pt>
                <c:pt idx="82">
                  <c:v>9.7763974723403146E-2</c:v>
                </c:pt>
                <c:pt idx="83">
                  <c:v>0.11677905217043238</c:v>
                </c:pt>
                <c:pt idx="84">
                  <c:v>0.22491428517976741</c:v>
                </c:pt>
                <c:pt idx="85">
                  <c:v>0.20768002752339676</c:v>
                </c:pt>
                <c:pt idx="86">
                  <c:v>0.10016778914929536</c:v>
                </c:pt>
                <c:pt idx="87">
                  <c:v>8.5172044879447961E-2</c:v>
                </c:pt>
                <c:pt idx="88">
                  <c:v>7.5544898449011688E-2</c:v>
                </c:pt>
                <c:pt idx="89">
                  <c:v>4.2784350034431817E-2</c:v>
                </c:pt>
                <c:pt idx="90">
                  <c:v>4.1301578765011948E-2</c:v>
                </c:pt>
                <c:pt idx="91">
                  <c:v>4.2159953376419201E-2</c:v>
                </c:pt>
                <c:pt idx="92">
                  <c:v>3.5501768801605049E-2</c:v>
                </c:pt>
                <c:pt idx="93">
                  <c:v>3.7539759308072851E-2</c:v>
                </c:pt>
                <c:pt idx="94">
                  <c:v>3.6021017221887996E-2</c:v>
                </c:pt>
                <c:pt idx="95">
                  <c:v>2.5603372302966054E-2</c:v>
                </c:pt>
                <c:pt idx="96">
                  <c:v>2.6005642103470228E-2</c:v>
                </c:pt>
                <c:pt idx="97">
                  <c:v>2.362275901538835E-2</c:v>
                </c:pt>
                <c:pt idx="98">
                  <c:v>1.7908244106421334E-2</c:v>
                </c:pt>
                <c:pt idx="99">
                  <c:v>2.8656685591922804E-2</c:v>
                </c:pt>
                <c:pt idx="100">
                  <c:v>3.3414001200305465E-2</c:v>
                </c:pt>
                <c:pt idx="101">
                  <c:v>1.946243784418944E-2</c:v>
                </c:pt>
                <c:pt idx="102">
                  <c:v>1.6323215334587582E-2</c:v>
                </c:pt>
                <c:pt idx="103">
                  <c:v>1.9989230515676804E-2</c:v>
                </c:pt>
                <c:pt idx="104">
                  <c:v>1.4807289504665588E-2</c:v>
                </c:pt>
                <c:pt idx="105">
                  <c:v>1.6374460968566984E-2</c:v>
                </c:pt>
                <c:pt idx="106">
                  <c:v>2.0767506693428528E-2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1FA-4D46-85E0-BD58E2A70FAE}"/>
            </c:ext>
          </c:extLst>
        </c:ser>
        <c:ser>
          <c:idx val="5"/>
          <c:order val="5"/>
          <c:tx>
            <c:strRef>
              <c:f>NAC!$AR$4</c:f>
              <c:strCache>
                <c:ptCount val="1"/>
                <c:pt idx="0">
                  <c:v>Subyacente-Food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</c:numCache>
            </c:numRef>
          </c:cat>
          <c:val>
            <c:numRef>
              <c:f>NAC!$AR$5:$AR$1000</c:f>
              <c:numCache>
                <c:formatCode>0.0%</c:formatCode>
                <c:ptCount val="996"/>
                <c:pt idx="1">
                  <c:v>9.5177585346730709E-3</c:v>
                </c:pt>
                <c:pt idx="2">
                  <c:v>4.5027194922224734E-3</c:v>
                </c:pt>
                <c:pt idx="3">
                  <c:v>2.1172981826767412E-2</c:v>
                </c:pt>
                <c:pt idx="4">
                  <c:v>2.84629917979069E-2</c:v>
                </c:pt>
                <c:pt idx="5">
                  <c:v>1.6335966475259367E-2</c:v>
                </c:pt>
                <c:pt idx="6">
                  <c:v>1.4187467033009105E-2</c:v>
                </c:pt>
                <c:pt idx="7">
                  <c:v>1.2641720504670273E-2</c:v>
                </c:pt>
                <c:pt idx="8">
                  <c:v>3.9958312499777104E-3</c:v>
                </c:pt>
                <c:pt idx="9">
                  <c:v>2.5538294552072571E-2</c:v>
                </c:pt>
                <c:pt idx="10">
                  <c:v>1.4542344937388263E-2</c:v>
                </c:pt>
                <c:pt idx="11">
                  <c:v>1.0437269725547038E-2</c:v>
                </c:pt>
                <c:pt idx="12">
                  <c:v>1.3150224383421394E-2</c:v>
                </c:pt>
                <c:pt idx="13">
                  <c:v>1.2452925276218219E-2</c:v>
                </c:pt>
                <c:pt idx="14">
                  <c:v>7.0294872415308518E-3</c:v>
                </c:pt>
                <c:pt idx="15">
                  <c:v>3.1752739525773732E-2</c:v>
                </c:pt>
                <c:pt idx="16">
                  <c:v>2.4742323042729275E-2</c:v>
                </c:pt>
                <c:pt idx="17">
                  <c:v>2.1701909180439571E-2</c:v>
                </c:pt>
                <c:pt idx="18">
                  <c:v>2.9763970952556784E-2</c:v>
                </c:pt>
                <c:pt idx="19">
                  <c:v>2.8788729274007441E-2</c:v>
                </c:pt>
                <c:pt idx="20">
                  <c:v>2.4622158184667953E-2</c:v>
                </c:pt>
                <c:pt idx="21">
                  <c:v>8.6569419803378622E-2</c:v>
                </c:pt>
                <c:pt idx="22">
                  <c:v>4.3699054485281996E-2</c:v>
                </c:pt>
                <c:pt idx="23">
                  <c:v>3.0392476832857396E-2</c:v>
                </c:pt>
                <c:pt idx="24">
                  <c:v>2.0337201519570414E-2</c:v>
                </c:pt>
                <c:pt idx="25">
                  <c:v>1.959831324940331E-2</c:v>
                </c:pt>
                <c:pt idx="26">
                  <c:v>2.0718248024051977E-2</c:v>
                </c:pt>
                <c:pt idx="27">
                  <c:v>4.0745689112477557E-2</c:v>
                </c:pt>
                <c:pt idx="28">
                  <c:v>4.4984712587466058E-2</c:v>
                </c:pt>
                <c:pt idx="29">
                  <c:v>2.977669654585835E-2</c:v>
                </c:pt>
                <c:pt idx="30">
                  <c:v>2.8031138501356523E-2</c:v>
                </c:pt>
                <c:pt idx="31">
                  <c:v>2.1880431528908062E-2</c:v>
                </c:pt>
                <c:pt idx="32">
                  <c:v>4.3392144427384371E-2</c:v>
                </c:pt>
                <c:pt idx="33">
                  <c:v>8.2622044127802274E-2</c:v>
                </c:pt>
                <c:pt idx="34">
                  <c:v>4.7136916967733589E-2</c:v>
                </c:pt>
                <c:pt idx="35">
                  <c:v>3.1886784628269105E-2</c:v>
                </c:pt>
                <c:pt idx="36">
                  <c:v>3.334019297281543E-2</c:v>
                </c:pt>
                <c:pt idx="37">
                  <c:v>1.7872025202487984E-2</c:v>
                </c:pt>
                <c:pt idx="38">
                  <c:v>2.2671249327379739E-2</c:v>
                </c:pt>
                <c:pt idx="39">
                  <c:v>3.0798592461540375E-2</c:v>
                </c:pt>
                <c:pt idx="40">
                  <c:v>1.4622112149112132E-2</c:v>
                </c:pt>
                <c:pt idx="41">
                  <c:v>4.1567998164632858E-2</c:v>
                </c:pt>
                <c:pt idx="42">
                  <c:v>4.4604940275071447E-2</c:v>
                </c:pt>
                <c:pt idx="43">
                  <c:v>3.3003112615385577E-2</c:v>
                </c:pt>
                <c:pt idx="44">
                  <c:v>2.9658369539170337E-2</c:v>
                </c:pt>
                <c:pt idx="45">
                  <c:v>3.4142777593210161E-2</c:v>
                </c:pt>
                <c:pt idx="46">
                  <c:v>4.2880746763872102E-2</c:v>
                </c:pt>
                <c:pt idx="47">
                  <c:v>3.9868480021330255E-2</c:v>
                </c:pt>
                <c:pt idx="48">
                  <c:v>3.4994433420320492E-2</c:v>
                </c:pt>
                <c:pt idx="49">
                  <c:v>2.7802288568598676E-2</c:v>
                </c:pt>
                <c:pt idx="50">
                  <c:v>3.1499205585250545E-2</c:v>
                </c:pt>
                <c:pt idx="51">
                  <c:v>6.3511836349219308E-2</c:v>
                </c:pt>
                <c:pt idx="52">
                  <c:v>4.0904284678823899E-2</c:v>
                </c:pt>
                <c:pt idx="53">
                  <c:v>2.5257399582842899E-2</c:v>
                </c:pt>
                <c:pt idx="54">
                  <c:v>2.9055487968019378E-2</c:v>
                </c:pt>
                <c:pt idx="55">
                  <c:v>2.3200231552286343E-2</c:v>
                </c:pt>
                <c:pt idx="56">
                  <c:v>3.4439462018120759E-2</c:v>
                </c:pt>
                <c:pt idx="57">
                  <c:v>4.3520388149808076E-2</c:v>
                </c:pt>
                <c:pt idx="58">
                  <c:v>4.0473621339220056E-2</c:v>
                </c:pt>
                <c:pt idx="59">
                  <c:v>2.8337823638372228E-2</c:v>
                </c:pt>
                <c:pt idx="60">
                  <c:v>4.0421043220060904E-2</c:v>
                </c:pt>
                <c:pt idx="61">
                  <c:v>3.3037209330913253E-2</c:v>
                </c:pt>
                <c:pt idx="62">
                  <c:v>3.4545450950489442E-2</c:v>
                </c:pt>
                <c:pt idx="63">
                  <c:v>6.7361230206351319E-2</c:v>
                </c:pt>
                <c:pt idx="64">
                  <c:v>7.1641101627050618E-2</c:v>
                </c:pt>
                <c:pt idx="65">
                  <c:v>5.3895348376793439E-2</c:v>
                </c:pt>
                <c:pt idx="66">
                  <c:v>5.3752079100651828E-2</c:v>
                </c:pt>
                <c:pt idx="67">
                  <c:v>0.10017241985439052</c:v>
                </c:pt>
                <c:pt idx="68">
                  <c:v>8.1755230617308161E-2</c:v>
                </c:pt>
                <c:pt idx="69">
                  <c:v>7.8265192630692981E-2</c:v>
                </c:pt>
                <c:pt idx="70">
                  <c:v>6.0354243985794698E-2</c:v>
                </c:pt>
                <c:pt idx="71">
                  <c:v>4.7698169472784935E-2</c:v>
                </c:pt>
                <c:pt idx="72">
                  <c:v>4.7863512207714898E-2</c:v>
                </c:pt>
                <c:pt idx="73">
                  <c:v>5.0838086132222404E-2</c:v>
                </c:pt>
                <c:pt idx="74">
                  <c:v>5.0117658899278883E-2</c:v>
                </c:pt>
                <c:pt idx="75">
                  <c:v>6.9861031643456695E-2</c:v>
                </c:pt>
                <c:pt idx="76">
                  <c:v>9.0670997323893276E-2</c:v>
                </c:pt>
                <c:pt idx="77">
                  <c:v>8.0083547861901083E-2</c:v>
                </c:pt>
                <c:pt idx="78">
                  <c:v>5.8725363120754936E-2</c:v>
                </c:pt>
                <c:pt idx="79">
                  <c:v>6.0887255063153622E-2</c:v>
                </c:pt>
                <c:pt idx="80">
                  <c:v>0.1093309734871466</c:v>
                </c:pt>
                <c:pt idx="81">
                  <c:v>0.14394681184217606</c:v>
                </c:pt>
                <c:pt idx="82">
                  <c:v>0.1013604728617723</c:v>
                </c:pt>
                <c:pt idx="83">
                  <c:v>0.1155188240456646</c:v>
                </c:pt>
                <c:pt idx="84">
                  <c:v>0.22817382199562175</c:v>
                </c:pt>
                <c:pt idx="85">
                  <c:v>0.21238167480835402</c:v>
                </c:pt>
                <c:pt idx="86">
                  <c:v>9.615078906740715E-2</c:v>
                </c:pt>
                <c:pt idx="87">
                  <c:v>8.5899128516855106E-2</c:v>
                </c:pt>
                <c:pt idx="88">
                  <c:v>7.6493777269784902E-2</c:v>
                </c:pt>
                <c:pt idx="89">
                  <c:v>3.8292077583637507E-2</c:v>
                </c:pt>
                <c:pt idx="90">
                  <c:v>3.357928281530409E-2</c:v>
                </c:pt>
                <c:pt idx="91">
                  <c:v>3.3832929903470088E-2</c:v>
                </c:pt>
                <c:pt idx="92">
                  <c:v>3.0576909898703208E-2</c:v>
                </c:pt>
                <c:pt idx="93">
                  <c:v>3.7918368298525129E-2</c:v>
                </c:pt>
                <c:pt idx="94">
                  <c:v>3.3471859218128674E-2</c:v>
                </c:pt>
                <c:pt idx="95">
                  <c:v>2.1480997019715842E-2</c:v>
                </c:pt>
                <c:pt idx="96">
                  <c:v>1.8152319783075743E-2</c:v>
                </c:pt>
                <c:pt idx="97">
                  <c:v>1.1513859919510372E-2</c:v>
                </c:pt>
                <c:pt idx="98">
                  <c:v>1.5924376866622847E-2</c:v>
                </c:pt>
                <c:pt idx="99">
                  <c:v>2.4282612706777895E-2</c:v>
                </c:pt>
                <c:pt idx="100">
                  <c:v>3.0050376099897136E-2</c:v>
                </c:pt>
                <c:pt idx="101">
                  <c:v>1.4803250091610209E-2</c:v>
                </c:pt>
                <c:pt idx="102">
                  <c:v>1.425185341703572E-2</c:v>
                </c:pt>
                <c:pt idx="103">
                  <c:v>1.6610594553298608E-2</c:v>
                </c:pt>
                <c:pt idx="104">
                  <c:v>6.0361507836212969E-3</c:v>
                </c:pt>
                <c:pt idx="105">
                  <c:v>1.8995911928574971E-2</c:v>
                </c:pt>
                <c:pt idx="106">
                  <c:v>2.0104370886163681E-2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1FA-4D46-85E0-BD58E2A70F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1055615"/>
        <c:axId val="501061855"/>
      </c:lineChart>
      <c:dateAx>
        <c:axId val="50105561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501061855"/>
        <c:crosses val="autoZero"/>
        <c:auto val="1"/>
        <c:lblOffset val="100"/>
        <c:baseTimeUnit val="months"/>
      </c:dateAx>
      <c:valAx>
        <c:axId val="50106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501055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NAC!$BJ$4</c:f>
              <c:strCache>
                <c:ptCount val="1"/>
                <c:pt idx="0">
                  <c:v>Núcleo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</c:numCache>
            </c:numRef>
          </c:cat>
          <c:val>
            <c:numRef>
              <c:f>NAC!$BJ$5:$BJ$1000</c:f>
              <c:numCache>
                <c:formatCode>General</c:formatCode>
                <c:ptCount val="996"/>
                <c:pt idx="12" formatCode="0.0%">
                  <c:v>0.21126299999999998</c:v>
                </c:pt>
                <c:pt idx="13" formatCode="0.0%">
                  <c:v>0.21120272225993286</c:v>
                </c:pt>
                <c:pt idx="14" formatCode="0.0%">
                  <c:v>0.21608072822048152</c:v>
                </c:pt>
                <c:pt idx="15" formatCode="0.0%">
                  <c:v>0.22375498665946814</c:v>
                </c:pt>
                <c:pt idx="16" formatCode="0.0%">
                  <c:v>0.22397907416198914</c:v>
                </c:pt>
                <c:pt idx="17" formatCode="0.0%">
                  <c:v>0.235996992864004</c:v>
                </c:pt>
                <c:pt idx="18" formatCode="0.0%">
                  <c:v>0.26939880884071155</c:v>
                </c:pt>
                <c:pt idx="19" formatCode="0.0%">
                  <c:v>0.28721531047795956</c:v>
                </c:pt>
                <c:pt idx="20" formatCode="0.0%">
                  <c:v>0.31158442104157369</c:v>
                </c:pt>
                <c:pt idx="21" formatCode="0.0%">
                  <c:v>0.38910470310376244</c:v>
                </c:pt>
                <c:pt idx="22" formatCode="0.0%">
                  <c:v>0.43331788870515919</c:v>
                </c:pt>
                <c:pt idx="23" formatCode="0.0%">
                  <c:v>0.46181584376820384</c:v>
                </c:pt>
                <c:pt idx="24" formatCode="0.0%">
                  <c:v>0.47723987276091151</c:v>
                </c:pt>
                <c:pt idx="25" formatCode="0.0%">
                  <c:v>0.49912885609288304</c:v>
                </c:pt>
                <c:pt idx="26" formatCode="0.0%">
                  <c:v>0.52504176881468978</c:v>
                </c:pt>
                <c:pt idx="27" formatCode="0.0%">
                  <c:v>0.55482189737933596</c:v>
                </c:pt>
                <c:pt idx="28" formatCode="0.0%">
                  <c:v>0.57974315605026727</c:v>
                </c:pt>
                <c:pt idx="29" formatCode="0.0%">
                  <c:v>0.58778450637652857</c:v>
                </c:pt>
                <c:pt idx="30" formatCode="0.0%">
                  <c:v>0.56730500916866955</c:v>
                </c:pt>
                <c:pt idx="31" formatCode="0.0%">
                  <c:v>0.55142725090367284</c:v>
                </c:pt>
                <c:pt idx="32" formatCode="0.0%">
                  <c:v>0.57072517280321677</c:v>
                </c:pt>
                <c:pt idx="33" formatCode="0.0%">
                  <c:v>0.55316359938489024</c:v>
                </c:pt>
                <c:pt idx="34" formatCode="0.0%">
                  <c:v>0.54224278188990893</c:v>
                </c:pt>
                <c:pt idx="35" formatCode="0.0%">
                  <c:v>0.55238736157414148</c:v>
                </c:pt>
                <c:pt idx="36" formatCode="0.0%">
                  <c:v>0.56657143527786435</c:v>
                </c:pt>
                <c:pt idx="37" formatCode="0.0%">
                  <c:v>0.55802590914220729</c:v>
                </c:pt>
                <c:pt idx="38" formatCode="0.0%">
                  <c:v>0.53591712096713118</c:v>
                </c:pt>
                <c:pt idx="39" formatCode="0.0%">
                  <c:v>0.51449141784949415</c:v>
                </c:pt>
                <c:pt idx="40" formatCode="0.0%">
                  <c:v>0.48455236645469668</c:v>
                </c:pt>
                <c:pt idx="41" formatCode="0.0%">
                  <c:v>0.46193603716343268</c:v>
                </c:pt>
                <c:pt idx="42" formatCode="0.0%">
                  <c:v>0.45600971965163684</c:v>
                </c:pt>
                <c:pt idx="43" formatCode="0.0%">
                  <c:v>0.46150596862354143</c:v>
                </c:pt>
                <c:pt idx="44" formatCode="0.0%">
                  <c:v>0.43909426566841603</c:v>
                </c:pt>
                <c:pt idx="45" formatCode="0.0%">
                  <c:v>0.38337795400703767</c:v>
                </c:pt>
                <c:pt idx="46" formatCode="0.0%">
                  <c:v>0.3787793477065271</c:v>
                </c:pt>
                <c:pt idx="47" formatCode="0.0%">
                  <c:v>0.37824286106362237</c:v>
                </c:pt>
                <c:pt idx="48" formatCode="0.0%">
                  <c:v>0.39404418026140275</c:v>
                </c:pt>
                <c:pt idx="49" formatCode="0.0%">
                  <c:v>0.41411561575731959</c:v>
                </c:pt>
                <c:pt idx="50" formatCode="0.0%">
                  <c:v>0.43742997263192684</c:v>
                </c:pt>
                <c:pt idx="51" formatCode="0.0%">
                  <c:v>0.45702114184779674</c:v>
                </c:pt>
                <c:pt idx="52" formatCode="0.0%">
                  <c:v>0.49774830794754688</c:v>
                </c:pt>
                <c:pt idx="53" formatCode="0.0%">
                  <c:v>0.52537362021833944</c:v>
                </c:pt>
                <c:pt idx="54" formatCode="0.0%">
                  <c:v>0.54467293439597109</c:v>
                </c:pt>
                <c:pt idx="55" formatCode="0.0%">
                  <c:v>0.55371541277107639</c:v>
                </c:pt>
                <c:pt idx="56" formatCode="0.0%">
                  <c:v>0.5552069968951574</c:v>
                </c:pt>
                <c:pt idx="57" formatCode="0.0%">
                  <c:v>0.56957441466504677</c:v>
                </c:pt>
                <c:pt idx="58" formatCode="0.0%">
                  <c:v>0.56565138693591543</c:v>
                </c:pt>
                <c:pt idx="59" formatCode="0.0%">
                  <c:v>0.55533399854112298</c:v>
                </c:pt>
                <c:pt idx="60" formatCode="0.0%">
                  <c:v>0.54869327000464474</c:v>
                </c:pt>
                <c:pt idx="61" formatCode="0.0%">
                  <c:v>0.5395458980454968</c:v>
                </c:pt>
                <c:pt idx="62" formatCode="0.0%">
                  <c:v>0.54518293242768689</c:v>
                </c:pt>
                <c:pt idx="63" formatCode="0.0%">
                  <c:v>0.57283233722720261</c:v>
                </c:pt>
                <c:pt idx="64" formatCode="0.0%">
                  <c:v>0.60517414667458258</c:v>
                </c:pt>
                <c:pt idx="65" formatCode="0.0%">
                  <c:v>0.63188718498740282</c:v>
                </c:pt>
                <c:pt idx="66" formatCode="0.0%">
                  <c:v>0.65509897494026936</c:v>
                </c:pt>
                <c:pt idx="67" formatCode="0.0%">
                  <c:v>0.72242564775148632</c:v>
                </c:pt>
                <c:pt idx="68" formatCode="0.0%">
                  <c:v>0.7837088902196232</c:v>
                </c:pt>
                <c:pt idx="69" formatCode="0.0%">
                  <c:v>0.82258582306074834</c:v>
                </c:pt>
                <c:pt idx="70" formatCode="0.0%">
                  <c:v>0.86405534592718891</c:v>
                </c:pt>
                <c:pt idx="71" formatCode="0.0%">
                  <c:v>0.89119189759351092</c:v>
                </c:pt>
                <c:pt idx="72" formatCode="0.0%">
                  <c:v>0.90618479684997388</c:v>
                </c:pt>
                <c:pt idx="73" formatCode="0.0%">
                  <c:v>0.94401331884316209</c:v>
                </c:pt>
                <c:pt idx="74" formatCode="0.0%">
                  <c:v>1.0043051604036735</c:v>
                </c:pt>
                <c:pt idx="75" formatCode="0.0%">
                  <c:v>1.0196334948539154</c:v>
                </c:pt>
                <c:pt idx="76" formatCode="0.0%">
                  <c:v>1.0516507315857213</c:v>
                </c:pt>
                <c:pt idx="77" formatCode="0.0%">
                  <c:v>1.1031350766681021</c:v>
                </c:pt>
                <c:pt idx="78" formatCode="0.0%">
                  <c:v>1.1313312511118592</c:v>
                </c:pt>
                <c:pt idx="79" formatCode="0.0%">
                  <c:v>1.1148238997778974</c:v>
                </c:pt>
                <c:pt idx="80" formatCode="0.0%">
                  <c:v>1.2531386656507726</c:v>
                </c:pt>
                <c:pt idx="81" formatCode="0.0%">
                  <c:v>1.4221661655360331</c:v>
                </c:pt>
                <c:pt idx="82" formatCode="0.0%">
                  <c:v>1.4970204489302419</c:v>
                </c:pt>
                <c:pt idx="83" formatCode="0.0%">
                  <c:v>1.7031530331452598</c:v>
                </c:pt>
                <c:pt idx="84" formatCode="0.0%">
                  <c:v>2.2940569815402889</c:v>
                </c:pt>
                <c:pt idx="85" formatCode="0.0%">
                  <c:v>2.7588220928477827</c:v>
                </c:pt>
                <c:pt idx="86" formatCode="0.0%">
                  <c:v>2.9193779728094613</c:v>
                </c:pt>
                <c:pt idx="87" formatCode="0.0%">
                  <c:v>2.9998756363747283</c:v>
                </c:pt>
                <c:pt idx="88" formatCode="0.0%">
                  <c:v>2.9223068155153893</c:v>
                </c:pt>
                <c:pt idx="89" formatCode="0.0%">
                  <c:v>2.7729109319125778</c:v>
                </c:pt>
                <c:pt idx="90" formatCode="0.0%">
                  <c:v>2.6722705129156328</c:v>
                </c:pt>
                <c:pt idx="91" formatCode="0.0%">
                  <c:v>2.578756768940333</c:v>
                </c:pt>
                <c:pt idx="92" formatCode="0.0%">
                  <c:v>2.2747345341988732</c:v>
                </c:pt>
                <c:pt idx="93" formatCode="0.0%">
                  <c:v>1.9812363868812932</c:v>
                </c:pt>
                <c:pt idx="94" formatCode="0.0%">
                  <c:v>1.8197722979021491</c:v>
                </c:pt>
                <c:pt idx="95" formatCode="0.0%">
                  <c:v>1.5539965530330466</c:v>
                </c:pt>
                <c:pt idx="96" formatCode="0.0%">
                  <c:v>1.0549512681579096</c:v>
                </c:pt>
                <c:pt idx="97" formatCode="0.0%">
                  <c:v>0.75036106949641868</c:v>
                </c:pt>
                <c:pt idx="98" formatCode="0.0%">
                  <c:v>0.60430628609785231</c:v>
                </c:pt>
                <c:pt idx="99" formatCode="0.0%">
                  <c:v>0.51311345624013094</c:v>
                </c:pt>
                <c:pt idx="100" formatCode="0.0%">
                  <c:v>0.46921796748402733</c:v>
                </c:pt>
                <c:pt idx="101" formatCode="0.0%">
                  <c:v>0.44744952253573733</c:v>
                </c:pt>
                <c:pt idx="102" formatCode="0.0%">
                  <c:v>0.42038822805426479</c:v>
                </c:pt>
                <c:pt idx="103" formatCode="0.0%">
                  <c:v>0.38882276954227502</c:v>
                </c:pt>
                <c:pt idx="104" formatCode="0.0%">
                  <c:v>0.36113995884703831</c:v>
                </c:pt>
                <c:pt idx="105" formatCode="0.0%">
                  <c:v>0.34312982874609066</c:v>
                </c:pt>
                <c:pt idx="106" formatCode="0.0%">
                  <c:v>0.33398014218500793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3-4D70-94A7-9FDDB1618526}"/>
            </c:ext>
          </c:extLst>
        </c:ser>
        <c:ser>
          <c:idx val="1"/>
          <c:order val="1"/>
          <c:tx>
            <c:strRef>
              <c:f>NAC!$BL$4</c:f>
              <c:strCache>
                <c:ptCount val="1"/>
                <c:pt idx="0">
                  <c:v>Nivel General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</c:numCache>
            </c:numRef>
          </c:cat>
          <c:val>
            <c:numRef>
              <c:f>NAC!$BL$5:$BL$1000</c:f>
              <c:numCache>
                <c:formatCode>General</c:formatCode>
                <c:ptCount val="996"/>
                <c:pt idx="12" formatCode="0.0%">
                  <c:v>0.24822792612189004</c:v>
                </c:pt>
                <c:pt idx="13" formatCode="0.0%">
                  <c:v>0.25057141737245336</c:v>
                </c:pt>
                <c:pt idx="14" formatCode="0.0%">
                  <c:v>0.25529844140544533</c:v>
                </c:pt>
                <c:pt idx="15" formatCode="0.0%">
                  <c:v>0.25431192966243987</c:v>
                </c:pt>
                <c:pt idx="16" formatCode="0.0%">
                  <c:v>0.25520299197345642</c:v>
                </c:pt>
                <c:pt idx="17" formatCode="0.0%">
                  <c:v>0.2634625817091778</c:v>
                </c:pt>
                <c:pt idx="18" formatCode="0.0%">
                  <c:v>0.29503402424184255</c:v>
                </c:pt>
                <c:pt idx="19" formatCode="0.0%">
                  <c:v>0.31254372143109443</c:v>
                </c:pt>
                <c:pt idx="20" formatCode="0.0%">
                  <c:v>0.34432525264863778</c:v>
                </c:pt>
                <c:pt idx="21" formatCode="0.0%">
                  <c:v>0.405767831129491</c:v>
                </c:pt>
                <c:pt idx="22" formatCode="0.0%">
                  <c:v>0.45969454887107841</c:v>
                </c:pt>
                <c:pt idx="23" formatCode="0.0%">
                  <c:v>0.48543072770347684</c:v>
                </c:pt>
                <c:pt idx="24" formatCode="0.0%">
                  <c:v>0.47696785234486283</c:v>
                </c:pt>
                <c:pt idx="25" formatCode="0.0%">
                  <c:v>0.49392243137316383</c:v>
                </c:pt>
                <c:pt idx="26" formatCode="0.0%">
                  <c:v>0.51316453031647691</c:v>
                </c:pt>
                <c:pt idx="27" formatCode="0.0%">
                  <c:v>0.54761734533297912</c:v>
                </c:pt>
                <c:pt idx="28" formatCode="0.0%">
                  <c:v>0.5582315426128488</c:v>
                </c:pt>
                <c:pt idx="29" formatCode="0.0%">
                  <c:v>0.5730411454689357</c:v>
                </c:pt>
                <c:pt idx="30" formatCode="0.0%">
                  <c:v>0.55809131946328105</c:v>
                </c:pt>
                <c:pt idx="31" formatCode="0.0%">
                  <c:v>0.54459523049843317</c:v>
                </c:pt>
                <c:pt idx="32" formatCode="0.0%">
                  <c:v>0.54590801347366646</c:v>
                </c:pt>
                <c:pt idx="33" formatCode="0.0%">
                  <c:v>0.53625420491071618</c:v>
                </c:pt>
                <c:pt idx="34" formatCode="0.0%">
                  <c:v>0.50562926475499181</c:v>
                </c:pt>
                <c:pt idx="35" formatCode="0.0%">
                  <c:v>0.52163465238763873</c:v>
                </c:pt>
                <c:pt idx="36" formatCode="0.0%">
                  <c:v>0.53894724356752288</c:v>
                </c:pt>
                <c:pt idx="37" formatCode="0.0%">
                  <c:v>0.52864764514923412</c:v>
                </c:pt>
                <c:pt idx="38" formatCode="0.0%">
                  <c:v>0.50274646195592032</c:v>
                </c:pt>
                <c:pt idx="39" formatCode="0.0%">
                  <c:v>0.4829645242133993</c:v>
                </c:pt>
                <c:pt idx="40" formatCode="0.0%">
                  <c:v>0.45507274073827686</c:v>
                </c:pt>
                <c:pt idx="41" formatCode="0.0%">
                  <c:v>0.43410066489087895</c:v>
                </c:pt>
                <c:pt idx="42" formatCode="0.0%">
                  <c:v>0.42724289016576855</c:v>
                </c:pt>
                <c:pt idx="43" formatCode="0.0%">
                  <c:v>0.4235384539394289</c:v>
                </c:pt>
                <c:pt idx="44" formatCode="0.0%">
                  <c:v>0.40659765231084743</c:v>
                </c:pt>
                <c:pt idx="45" formatCode="0.0%">
                  <c:v>0.36611250653226102</c:v>
                </c:pt>
                <c:pt idx="46" formatCode="0.0%">
                  <c:v>0.3721970314945926</c:v>
                </c:pt>
                <c:pt idx="47" formatCode="0.0%">
                  <c:v>0.35738524502156821</c:v>
                </c:pt>
                <c:pt idx="48" formatCode="0.0%">
                  <c:v>0.36020850924888337</c:v>
                </c:pt>
                <c:pt idx="49" formatCode="0.0%">
                  <c:v>0.38383967939038954</c:v>
                </c:pt>
                <c:pt idx="50" formatCode="0.0%">
                  <c:v>0.40526530069885269</c:v>
                </c:pt>
                <c:pt idx="51" formatCode="0.0%">
                  <c:v>0.42649394729795831</c:v>
                </c:pt>
                <c:pt idx="52" formatCode="0.0%">
                  <c:v>0.46289754262401717</c:v>
                </c:pt>
                <c:pt idx="53" formatCode="0.0%">
                  <c:v>0.48727865916446356</c:v>
                </c:pt>
                <c:pt idx="54" formatCode="0.0%">
                  <c:v>0.50130325151130406</c:v>
                </c:pt>
                <c:pt idx="55" formatCode="0.0%">
                  <c:v>0.51663946939074035</c:v>
                </c:pt>
                <c:pt idx="56" formatCode="0.0%">
                  <c:v>0.51298872077711422</c:v>
                </c:pt>
                <c:pt idx="57" formatCode="0.0%">
                  <c:v>0.5231631992491339</c:v>
                </c:pt>
                <c:pt idx="58" formatCode="0.0%">
                  <c:v>0.51955584671232069</c:v>
                </c:pt>
                <c:pt idx="59" formatCode="0.0%">
                  <c:v>0.51036083491752593</c:v>
                </c:pt>
                <c:pt idx="60" formatCode="0.0%">
                  <c:v>0.50884673321176765</c:v>
                </c:pt>
                <c:pt idx="61" formatCode="0.0%">
                  <c:v>0.50658526722019337</c:v>
                </c:pt>
                <c:pt idx="62" formatCode="0.0%">
                  <c:v>0.52353488353882893</c:v>
                </c:pt>
                <c:pt idx="63" formatCode="0.0%">
                  <c:v>0.55034443312062731</c:v>
                </c:pt>
                <c:pt idx="64" formatCode="0.0%">
                  <c:v>0.5797039084477158</c:v>
                </c:pt>
                <c:pt idx="65" formatCode="0.0%">
                  <c:v>0.60704029183317054</c:v>
                </c:pt>
                <c:pt idx="66" formatCode="0.0%">
                  <c:v>0.63965296353432466</c:v>
                </c:pt>
                <c:pt idx="67" formatCode="0.0%">
                  <c:v>0.70917392510897659</c:v>
                </c:pt>
                <c:pt idx="68" formatCode="0.0%">
                  <c:v>0.78453555733951363</c:v>
                </c:pt>
                <c:pt idx="69" formatCode="0.0%">
                  <c:v>0.83058226059360263</c:v>
                </c:pt>
                <c:pt idx="70" formatCode="0.0%">
                  <c:v>0.88040344841971652</c:v>
                </c:pt>
                <c:pt idx="71" formatCode="0.0%">
                  <c:v>0.92420868017964564</c:v>
                </c:pt>
                <c:pt idx="72" formatCode="0.0%">
                  <c:v>0.94875379095975521</c:v>
                </c:pt>
                <c:pt idx="73" formatCode="0.0%">
                  <c:v>0.98898740222483594</c:v>
                </c:pt>
                <c:pt idx="74" formatCode="0.0%">
                  <c:v>1.0250764835989163</c:v>
                </c:pt>
                <c:pt idx="75" formatCode="0.0%">
                  <c:v>1.0440929082974746</c:v>
                </c:pt>
                <c:pt idx="76" formatCode="0.0%">
                  <c:v>1.0898693191155009</c:v>
                </c:pt>
                <c:pt idx="77" formatCode="0.0%">
                  <c:v>1.143609181843221</c:v>
                </c:pt>
                <c:pt idx="78" formatCode="0.0%">
                  <c:v>1.1563513856551757</c:v>
                </c:pt>
                <c:pt idx="79" formatCode="0.0%">
                  <c:v>1.1362489158365419</c:v>
                </c:pt>
                <c:pt idx="80" formatCode="0.0%">
                  <c:v>1.2439522147751121</c:v>
                </c:pt>
                <c:pt idx="81" formatCode="0.0%">
                  <c:v>1.3819449753238815</c:v>
                </c:pt>
                <c:pt idx="82" formatCode="0.0%">
                  <c:v>1.4267590312169594</c:v>
                </c:pt>
                <c:pt idx="83" formatCode="0.0%">
                  <c:v>1.6097311834335768</c:v>
                </c:pt>
                <c:pt idx="84" formatCode="0.0%">
                  <c:v>2.1147600035798946</c:v>
                </c:pt>
                <c:pt idx="85" formatCode="0.0%">
                  <c:v>2.5443290568868311</c:v>
                </c:pt>
                <c:pt idx="86" formatCode="0.0%">
                  <c:v>2.7649593188810044</c:v>
                </c:pt>
                <c:pt idx="87" formatCode="0.0%">
                  <c:v>2.8815671340492472</c:v>
                </c:pt>
                <c:pt idx="88" formatCode="0.0%">
                  <c:v>2.8950956979333826</c:v>
                </c:pt>
                <c:pt idx="89" formatCode="0.0%">
                  <c:v>2.7651940708697262</c:v>
                </c:pt>
                <c:pt idx="90" formatCode="0.0%">
                  <c:v>2.7161992425941461</c:v>
                </c:pt>
                <c:pt idx="91" formatCode="0.0%">
                  <c:v>2.6357760137295103</c:v>
                </c:pt>
                <c:pt idx="92" formatCode="0.0%">
                  <c:v>2.3697284719627492</c:v>
                </c:pt>
                <c:pt idx="93" formatCode="0.0%">
                  <c:v>2.0926609027400493</c:v>
                </c:pt>
                <c:pt idx="94" formatCode="0.0%">
                  <c:v>1.9319829919117897</c:v>
                </c:pt>
                <c:pt idx="95" formatCode="0.0%">
                  <c:v>1.6624225402526722</c:v>
                </c:pt>
                <c:pt idx="96" formatCode="0.0%">
                  <c:v>1.1787522030555579</c:v>
                </c:pt>
                <c:pt idx="97" formatCode="0.0%">
                  <c:v>0.84598499827730667</c:v>
                </c:pt>
                <c:pt idx="98" formatCode="0.0%">
                  <c:v>0.66894868768322513</c:v>
                </c:pt>
                <c:pt idx="99" formatCode="0.0%">
                  <c:v>0.55924096682373259</c:v>
                </c:pt>
                <c:pt idx="100" formatCode="0.0%">
                  <c:v>0.47285447378968626</c:v>
                </c:pt>
                <c:pt idx="101" formatCode="0.0%">
                  <c:v>0.43490535013160803</c:v>
                </c:pt>
                <c:pt idx="102" formatCode="0.0%">
                  <c:v>0.3946979499747918</c:v>
                </c:pt>
                <c:pt idx="103" formatCode="0.0%">
                  <c:v>0.3659582062508131</c:v>
                </c:pt>
                <c:pt idx="104" formatCode="0.0%">
                  <c:v>0.33639237533101052</c:v>
                </c:pt>
                <c:pt idx="105" formatCode="0.0%">
                  <c:v>0.31843634301631241</c:v>
                </c:pt>
                <c:pt idx="106" formatCode="0.0%">
                  <c:v>0.31378197196949809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83-4D70-94A7-9FDDB1618526}"/>
            </c:ext>
          </c:extLst>
        </c:ser>
        <c:ser>
          <c:idx val="2"/>
          <c:order val="2"/>
          <c:tx>
            <c:strRef>
              <c:f>NAC!$BQ$4</c:f>
              <c:strCache>
                <c:ptCount val="1"/>
                <c:pt idx="0">
                  <c:v>Supercore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</c:numCache>
            </c:numRef>
          </c:cat>
          <c:val>
            <c:numRef>
              <c:f>NAC!$BQ$5:$BQ$1000</c:f>
              <c:numCache>
                <c:formatCode>General</c:formatCode>
                <c:ptCount val="996"/>
                <c:pt idx="12" formatCode="0.0%">
                  <c:v>0.22049458175560965</c:v>
                </c:pt>
                <c:pt idx="13" formatCode="0.0%">
                  <c:v>0.22065806214759265</c:v>
                </c:pt>
                <c:pt idx="14" formatCode="0.0%">
                  <c:v>0.23169271061307972</c:v>
                </c:pt>
                <c:pt idx="15" formatCode="0.0%">
                  <c:v>0.24005291858405564</c:v>
                </c:pt>
                <c:pt idx="16" formatCode="0.0%">
                  <c:v>0.24106519336925669</c:v>
                </c:pt>
                <c:pt idx="17" formatCode="0.0%">
                  <c:v>0.25048247436091242</c:v>
                </c:pt>
                <c:pt idx="18" formatCode="0.0%">
                  <c:v>0.27934635045310308</c:v>
                </c:pt>
                <c:pt idx="19" formatCode="0.0%">
                  <c:v>0.29763910925645121</c:v>
                </c:pt>
                <c:pt idx="20" formatCode="0.0%">
                  <c:v>0.33150477263012879</c:v>
                </c:pt>
                <c:pt idx="21" formatCode="0.0%">
                  <c:v>0.40298915893362564</c:v>
                </c:pt>
                <c:pt idx="22" formatCode="0.0%">
                  <c:v>0.45021751591848269</c:v>
                </c:pt>
                <c:pt idx="23" formatCode="0.0%">
                  <c:v>0.47649526695243671</c:v>
                </c:pt>
                <c:pt idx="24" formatCode="0.0%">
                  <c:v>0.4922110816489389</c:v>
                </c:pt>
                <c:pt idx="25" formatCode="0.0%">
                  <c:v>0.50670815438571881</c:v>
                </c:pt>
                <c:pt idx="26" formatCode="0.0%">
                  <c:v>0.5044660298929291</c:v>
                </c:pt>
                <c:pt idx="27" formatCode="0.0%">
                  <c:v>0.52657888263276731</c:v>
                </c:pt>
                <c:pt idx="28" formatCode="0.0%">
                  <c:v>0.55013132994853153</c:v>
                </c:pt>
                <c:pt idx="29" formatCode="0.0%">
                  <c:v>0.56875123954335693</c:v>
                </c:pt>
                <c:pt idx="30" formatCode="0.0%">
                  <c:v>0.55790622963343606</c:v>
                </c:pt>
                <c:pt idx="31" formatCode="0.0%">
                  <c:v>0.54189743291982273</c:v>
                </c:pt>
                <c:pt idx="32" formatCode="0.0%">
                  <c:v>0.54848765021337109</c:v>
                </c:pt>
                <c:pt idx="33" formatCode="0.0%">
                  <c:v>0.54002004353490007</c:v>
                </c:pt>
                <c:pt idx="34" formatCode="0.0%">
                  <c:v>0.52627435112237597</c:v>
                </c:pt>
                <c:pt idx="35" formatCode="0.0%">
                  <c:v>0.54227383366320292</c:v>
                </c:pt>
                <c:pt idx="36" formatCode="0.0%">
                  <c:v>0.56490380774186777</c:v>
                </c:pt>
                <c:pt idx="37" formatCode="0.0%">
                  <c:v>0.53975760846116727</c:v>
                </c:pt>
                <c:pt idx="38" formatCode="0.0%">
                  <c:v>0.53332175986499797</c:v>
                </c:pt>
                <c:pt idx="39" formatCode="0.0%">
                  <c:v>0.51912391411090364</c:v>
                </c:pt>
                <c:pt idx="40" formatCode="0.0%">
                  <c:v>0.47202731829188882</c:v>
                </c:pt>
                <c:pt idx="41" formatCode="0.0%">
                  <c:v>0.45894376549984406</c:v>
                </c:pt>
                <c:pt idx="42" formatCode="0.0%">
                  <c:v>0.46179289257209666</c:v>
                </c:pt>
                <c:pt idx="43" formatCode="0.0%">
                  <c:v>0.46703889252351849</c:v>
                </c:pt>
                <c:pt idx="44" formatCode="0.0%">
                  <c:v>0.44570334049192617</c:v>
                </c:pt>
                <c:pt idx="45" formatCode="0.0%">
                  <c:v>0.39323483191142206</c:v>
                </c:pt>
                <c:pt idx="46" formatCode="0.0%">
                  <c:v>0.38795489780977688</c:v>
                </c:pt>
                <c:pt idx="47" formatCode="0.0%">
                  <c:v>0.37601393940780259</c:v>
                </c:pt>
                <c:pt idx="48" formatCode="0.0%">
                  <c:v>0.36731441585416436</c:v>
                </c:pt>
                <c:pt idx="49" formatCode="0.0%">
                  <c:v>0.40772025303817605</c:v>
                </c:pt>
                <c:pt idx="50" formatCode="0.0%">
                  <c:v>0.43032903933809319</c:v>
                </c:pt>
                <c:pt idx="51" formatCode="0.0%">
                  <c:v>0.46132732449110248</c:v>
                </c:pt>
                <c:pt idx="52" formatCode="0.0%">
                  <c:v>0.50847286692842064</c:v>
                </c:pt>
                <c:pt idx="53" formatCode="0.0%">
                  <c:v>0.5248782251284605</c:v>
                </c:pt>
                <c:pt idx="54" formatCode="0.0%">
                  <c:v>0.52659382933207266</c:v>
                </c:pt>
                <c:pt idx="55" formatCode="0.0%">
                  <c:v>0.52626448208176702</c:v>
                </c:pt>
                <c:pt idx="56" formatCode="0.0%">
                  <c:v>0.53477003381467791</c:v>
                </c:pt>
                <c:pt idx="57" formatCode="0.0%">
                  <c:v>0.54622946943388784</c:v>
                </c:pt>
                <c:pt idx="58" formatCode="0.0%">
                  <c:v>0.54716599112426123</c:v>
                </c:pt>
                <c:pt idx="59" formatCode="0.0%">
                  <c:v>0.53201030195217336</c:v>
                </c:pt>
                <c:pt idx="60" formatCode="0.0%">
                  <c:v>0.52655286456094741</c:v>
                </c:pt>
                <c:pt idx="61" formatCode="0.0%">
                  <c:v>0.52010326267202855</c:v>
                </c:pt>
                <c:pt idx="62" formatCode="0.0%">
                  <c:v>0.52447292517090771</c:v>
                </c:pt>
                <c:pt idx="63" formatCode="0.0%">
                  <c:v>0.53514362550356043</c:v>
                </c:pt>
                <c:pt idx="64" formatCode="0.0%">
                  <c:v>0.56744951946925948</c:v>
                </c:pt>
                <c:pt idx="65" formatCode="0.0%">
                  <c:v>0.59647649152366844</c:v>
                </c:pt>
                <c:pt idx="66" formatCode="0.0%">
                  <c:v>0.62820615324849949</c:v>
                </c:pt>
                <c:pt idx="67" formatCode="0.0%">
                  <c:v>0.71778652314728064</c:v>
                </c:pt>
                <c:pt idx="68" formatCode="0.0%">
                  <c:v>0.78461671632508456</c:v>
                </c:pt>
                <c:pt idx="69" formatCode="0.0%">
                  <c:v>0.82783778642656647</c:v>
                </c:pt>
                <c:pt idx="70" formatCode="0.0%">
                  <c:v>0.87076115732032444</c:v>
                </c:pt>
                <c:pt idx="71" formatCode="0.0%">
                  <c:v>0.91682467848465121</c:v>
                </c:pt>
                <c:pt idx="72" formatCode="0.0%">
                  <c:v>0.94744979448971778</c:v>
                </c:pt>
                <c:pt idx="73" formatCode="0.0%">
                  <c:v>0.98138478709282251</c:v>
                </c:pt>
                <c:pt idx="74" formatCode="0.0%">
                  <c:v>1.0077702936793278</c:v>
                </c:pt>
                <c:pt idx="75" formatCode="0.0%">
                  <c:v>1.0141171950426733</c:v>
                </c:pt>
                <c:pt idx="76" formatCode="0.0%">
                  <c:v>1.0425806404127425</c:v>
                </c:pt>
                <c:pt idx="77" formatCode="0.0%">
                  <c:v>1.0915550187595264</c:v>
                </c:pt>
                <c:pt idx="78" formatCode="0.0%">
                  <c:v>1.1199722401128516</c:v>
                </c:pt>
                <c:pt idx="79" formatCode="0.0%">
                  <c:v>1.0914046342424624</c:v>
                </c:pt>
                <c:pt idx="80" formatCode="0.0%">
                  <c:v>1.1701362375034674</c:v>
                </c:pt>
                <c:pt idx="81" formatCode="0.0%">
                  <c:v>1.291254335899676</c:v>
                </c:pt>
                <c:pt idx="82" formatCode="0.0%">
                  <c:v>1.3446671806694583</c:v>
                </c:pt>
                <c:pt idx="83" formatCode="0.0%">
                  <c:v>1.5031718918069528</c:v>
                </c:pt>
                <c:pt idx="84" formatCode="0.0%">
                  <c:v>1.9885340785268211</c:v>
                </c:pt>
                <c:pt idx="85" formatCode="0.0%">
                  <c:v>2.4579977448029307</c:v>
                </c:pt>
                <c:pt idx="86" formatCode="0.0%">
                  <c:v>2.7372166535658433</c:v>
                </c:pt>
                <c:pt idx="87" formatCode="0.0%">
                  <c:v>2.9003228765610647</c:v>
                </c:pt>
                <c:pt idx="88" formatCode="0.0%">
                  <c:v>2.9034808677224087</c:v>
                </c:pt>
                <c:pt idx="89" formatCode="0.0%">
                  <c:v>2.7437840093769781</c:v>
                </c:pt>
                <c:pt idx="90" formatCode="0.0%">
                  <c:v>2.6473978908327456</c:v>
                </c:pt>
                <c:pt idx="91" formatCode="0.0%">
                  <c:v>2.545631974738404</c:v>
                </c:pt>
                <c:pt idx="92" formatCode="0.0%">
                  <c:v>2.3137380025532632</c:v>
                </c:pt>
                <c:pt idx="93" formatCode="0.0%">
                  <c:v>2.0549093779732575</c:v>
                </c:pt>
                <c:pt idx="94" formatCode="0.0%">
                  <c:v>1.8921279588855215</c:v>
                </c:pt>
                <c:pt idx="95" formatCode="0.0%">
                  <c:v>1.6492209094629624</c:v>
                </c:pt>
                <c:pt idx="96" formatCode="0.0%">
                  <c:v>1.1572254643191853</c:v>
                </c:pt>
                <c:pt idx="97" formatCode="0.0%">
                  <c:v>0.79734287350298794</c:v>
                </c:pt>
                <c:pt idx="98" formatCode="0.0%">
                  <c:v>0.61065111181127052</c:v>
                </c:pt>
                <c:pt idx="99" formatCode="0.0%">
                  <c:v>0.48426467973860166</c:v>
                </c:pt>
                <c:pt idx="100" formatCode="0.0%">
                  <c:v>0.41088605334375994</c:v>
                </c:pt>
                <c:pt idx="101" formatCode="0.0%">
                  <c:v>0.38358038089623969</c:v>
                </c:pt>
                <c:pt idx="102" formatCode="0.0%">
                  <c:v>0.3543613825584635</c:v>
                </c:pt>
                <c:pt idx="103" formatCode="0.0%">
                  <c:v>0.33061305877314706</c:v>
                </c:pt>
                <c:pt idx="104" formatCode="0.0%">
                  <c:v>0.30115453733045072</c:v>
                </c:pt>
                <c:pt idx="105" formatCode="0.0%">
                  <c:v>0.28466126764542254</c:v>
                </c:pt>
                <c:pt idx="106" formatCode="0.0%">
                  <c:v>0.27826144444663159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583-4D70-94A7-9FDDB1618526}"/>
            </c:ext>
          </c:extLst>
        </c:ser>
        <c:ser>
          <c:idx val="3"/>
          <c:order val="3"/>
          <c:tx>
            <c:strRef>
              <c:f>NAC!$BM$4</c:f>
              <c:strCache>
                <c:ptCount val="1"/>
                <c:pt idx="0">
                  <c:v>Subyacente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</c:numCache>
            </c:numRef>
          </c:cat>
          <c:val>
            <c:numRef>
              <c:f>NAC!$BM$5:$BM$1000</c:f>
              <c:numCache>
                <c:formatCode>General</c:formatCode>
                <c:ptCount val="996"/>
                <c:pt idx="12" formatCode="0.0%">
                  <c:v>0.20170705772784236</c:v>
                </c:pt>
                <c:pt idx="13" formatCode="0.0%">
                  <c:v>0.20755393778348141</c:v>
                </c:pt>
                <c:pt idx="14" formatCode="0.0%">
                  <c:v>0.20953467720920971</c:v>
                </c:pt>
                <c:pt idx="15" formatCode="0.0%">
                  <c:v>0.21272795788354859</c:v>
                </c:pt>
                <c:pt idx="16" formatCode="0.0%">
                  <c:v>0.20579614678053915</c:v>
                </c:pt>
                <c:pt idx="17" formatCode="0.0%">
                  <c:v>0.2193329919171112</c:v>
                </c:pt>
                <c:pt idx="18" formatCode="0.0%">
                  <c:v>0.25041952558440017</c:v>
                </c:pt>
                <c:pt idx="19" formatCode="0.0%">
                  <c:v>0.27315890775304164</c:v>
                </c:pt>
                <c:pt idx="20" formatCode="0.0%">
                  <c:v>0.29671295871127468</c:v>
                </c:pt>
                <c:pt idx="21" formatCode="0.0%">
                  <c:v>0.36500228531191126</c:v>
                </c:pt>
                <c:pt idx="22" formatCode="0.0%">
                  <c:v>0.40777278348529977</c:v>
                </c:pt>
                <c:pt idx="23" formatCode="0.0%">
                  <c:v>0.43558038435181712</c:v>
                </c:pt>
                <c:pt idx="24" formatCode="0.0%">
                  <c:v>0.44792928792620312</c:v>
                </c:pt>
                <c:pt idx="25" formatCode="0.0%">
                  <c:v>0.46186925175844484</c:v>
                </c:pt>
                <c:pt idx="26" formatCode="0.0%">
                  <c:v>0.49487298440926053</c:v>
                </c:pt>
                <c:pt idx="27" formatCode="0.0%">
                  <c:v>0.53036181054955955</c:v>
                </c:pt>
                <c:pt idx="28" formatCode="0.0%">
                  <c:v>0.55410161440567451</c:v>
                </c:pt>
                <c:pt idx="29" formatCode="0.0%">
                  <c:v>0.55388743896111592</c:v>
                </c:pt>
                <c:pt idx="30" formatCode="0.0%">
                  <c:v>0.53785858463013891</c:v>
                </c:pt>
                <c:pt idx="31" formatCode="0.0%">
                  <c:v>0.52200456806839224</c:v>
                </c:pt>
                <c:pt idx="32" formatCode="0.0%">
                  <c:v>0.54078128731208674</c:v>
                </c:pt>
                <c:pt idx="33" formatCode="0.0%">
                  <c:v>0.53051337005149457</c:v>
                </c:pt>
                <c:pt idx="34" formatCode="0.0%">
                  <c:v>0.51281247408012209</c:v>
                </c:pt>
                <c:pt idx="35" formatCode="0.0%">
                  <c:v>0.52761919256330492</c:v>
                </c:pt>
                <c:pt idx="36" formatCode="0.0%">
                  <c:v>0.54695109116877827</c:v>
                </c:pt>
                <c:pt idx="37" formatCode="0.0%">
                  <c:v>0.55597602985655303</c:v>
                </c:pt>
                <c:pt idx="38" formatCode="0.0%">
                  <c:v>0.53578881832653247</c:v>
                </c:pt>
                <c:pt idx="39" formatCode="0.0%">
                  <c:v>0.51233751776262193</c:v>
                </c:pt>
                <c:pt idx="40" formatCode="0.0%">
                  <c:v>0.49461655569118101</c:v>
                </c:pt>
                <c:pt idx="41" formatCode="0.0%">
                  <c:v>0.48727087820058657</c:v>
                </c:pt>
                <c:pt idx="42" formatCode="0.0%">
                  <c:v>0.48734808410723107</c:v>
                </c:pt>
                <c:pt idx="43" formatCode="0.0%">
                  <c:v>0.48616124970381014</c:v>
                </c:pt>
                <c:pt idx="44" formatCode="0.0%">
                  <c:v>0.46689284862889502</c:v>
                </c:pt>
                <c:pt idx="45" formatCode="0.0%">
                  <c:v>0.41743451003638055</c:v>
                </c:pt>
                <c:pt idx="46" formatCode="0.0%">
                  <c:v>0.42775214610388956</c:v>
                </c:pt>
                <c:pt idx="47" formatCode="0.0%">
                  <c:v>0.41522415395251611</c:v>
                </c:pt>
                <c:pt idx="48" formatCode="0.0%">
                  <c:v>0.42565730158899995</c:v>
                </c:pt>
                <c:pt idx="49" formatCode="0.0%">
                  <c:v>0.43383047363157834</c:v>
                </c:pt>
                <c:pt idx="50" formatCode="0.0%">
                  <c:v>0.45113204752472713</c:v>
                </c:pt>
                <c:pt idx="51" formatCode="0.0%">
                  <c:v>0.47739436272792712</c:v>
                </c:pt>
                <c:pt idx="52" formatCode="0.0%">
                  <c:v>0.50522479407972742</c:v>
                </c:pt>
                <c:pt idx="53" formatCode="0.0%">
                  <c:v>0.51675382832672967</c:v>
                </c:pt>
                <c:pt idx="54" formatCode="0.0%">
                  <c:v>0.52457412473161558</c:v>
                </c:pt>
                <c:pt idx="55" formatCode="0.0%">
                  <c:v>0.53871641372138379</c:v>
                </c:pt>
                <c:pt idx="56" formatCode="0.0%">
                  <c:v>0.53130778730193073</c:v>
                </c:pt>
                <c:pt idx="57" formatCode="0.0%">
                  <c:v>0.54218891715874018</c:v>
                </c:pt>
                <c:pt idx="58" formatCode="0.0%">
                  <c:v>0.53371951628931047</c:v>
                </c:pt>
                <c:pt idx="59" formatCode="0.0%">
                  <c:v>0.52510009471528685</c:v>
                </c:pt>
                <c:pt idx="60" formatCode="0.0%">
                  <c:v>0.53150165048919451</c:v>
                </c:pt>
                <c:pt idx="61" formatCode="0.0%">
                  <c:v>0.53426879782903902</c:v>
                </c:pt>
                <c:pt idx="62" formatCode="0.0%">
                  <c:v>0.55646922455192893</c:v>
                </c:pt>
                <c:pt idx="63" formatCode="0.0%">
                  <c:v>0.57939513094709238</c:v>
                </c:pt>
                <c:pt idx="64" formatCode="0.0%">
                  <c:v>0.61463547640087501</c:v>
                </c:pt>
                <c:pt idx="65" formatCode="0.0%">
                  <c:v>0.64813191545725046</c:v>
                </c:pt>
                <c:pt idx="66" formatCode="0.0%">
                  <c:v>0.68048424072530289</c:v>
                </c:pt>
                <c:pt idx="67" formatCode="0.0%">
                  <c:v>0.76198989602014788</c:v>
                </c:pt>
                <c:pt idx="68" formatCode="0.0%">
                  <c:v>0.84795930966824673</c:v>
                </c:pt>
                <c:pt idx="69" formatCode="0.0%">
                  <c:v>0.90593564240930058</c:v>
                </c:pt>
                <c:pt idx="70" formatCode="0.0%">
                  <c:v>0.95267120706553587</c:v>
                </c:pt>
                <c:pt idx="71" formatCode="0.0%">
                  <c:v>0.98467253629707052</c:v>
                </c:pt>
                <c:pt idx="72" formatCode="0.0%">
                  <c:v>0.99845703135451669</c:v>
                </c:pt>
                <c:pt idx="73" formatCode="0.0%">
                  <c:v>1.0327884338045181</c:v>
                </c:pt>
                <c:pt idx="74" formatCode="0.0%">
                  <c:v>1.0734533651294735</c:v>
                </c:pt>
                <c:pt idx="75" formatCode="0.0%">
                  <c:v>1.1010093516711472</c:v>
                </c:pt>
                <c:pt idx="76" formatCode="0.0%">
                  <c:v>1.1593514192919314</c:v>
                </c:pt>
                <c:pt idx="77" formatCode="0.0%">
                  <c:v>1.2054854446156122</c:v>
                </c:pt>
                <c:pt idx="78" formatCode="0.0%">
                  <c:v>1.2040211973256763</c:v>
                </c:pt>
                <c:pt idx="79" formatCode="0.0%">
                  <c:v>1.1660463083475436</c:v>
                </c:pt>
                <c:pt idx="80" formatCode="0.0%">
                  <c:v>1.2774508228488397</c:v>
                </c:pt>
                <c:pt idx="81" formatCode="0.0%">
                  <c:v>1.4276493486844419</c:v>
                </c:pt>
                <c:pt idx="82" formatCode="0.0%">
                  <c:v>1.4880246315226677</c:v>
                </c:pt>
                <c:pt idx="83" formatCode="0.0%">
                  <c:v>1.7016442483161915</c:v>
                </c:pt>
                <c:pt idx="84" formatCode="0.0%">
                  <c:v>2.2249030464767738</c:v>
                </c:pt>
                <c:pt idx="85" formatCode="0.0%">
                  <c:v>2.6685152674062449</c:v>
                </c:pt>
                <c:pt idx="86" formatCode="0.0%">
                  <c:v>2.7983401970204911</c:v>
                </c:pt>
                <c:pt idx="87" formatCode="0.0%">
                  <c:v>2.8481528363865722</c:v>
                </c:pt>
                <c:pt idx="88" formatCode="0.0%">
                  <c:v>2.7551274827025725</c:v>
                </c:pt>
                <c:pt idx="89" formatCode="0.0%">
                  <c:v>2.6630596876785066</c:v>
                </c:pt>
                <c:pt idx="90" formatCode="0.0%">
                  <c:v>2.6071188217738364</c:v>
                </c:pt>
                <c:pt idx="91" formatCode="0.0%">
                  <c:v>2.5248062251253223</c:v>
                </c:pt>
                <c:pt idx="92" formatCode="0.0%">
                  <c:v>2.2304923263061993</c:v>
                </c:pt>
                <c:pt idx="93" formatCode="0.0%">
                  <c:v>1.9175167951104273</c:v>
                </c:pt>
                <c:pt idx="94" formatCode="0.0%">
                  <c:v>1.7466418344546155</c:v>
                </c:pt>
                <c:pt idx="95" formatCode="0.0%">
                  <c:v>1.4685288125840659</c:v>
                </c:pt>
                <c:pt idx="96" formatCode="0.0%">
                  <c:v>1.0143932771554089</c:v>
                </c:pt>
                <c:pt idx="97" formatCode="0.0%">
                  <c:v>0.70594944264447324</c:v>
                </c:pt>
                <c:pt idx="98" formatCode="0.0%">
                  <c:v>0.57175063556871608</c:v>
                </c:pt>
                <c:pt idx="99" formatCode="0.0%">
                  <c:v>0.49318210188811396</c:v>
                </c:pt>
                <c:pt idx="100" formatCode="0.0%">
                  <c:v>0.44247475516707535</c:v>
                </c:pt>
                <c:pt idx="101" formatCode="0.0%">
                  <c:v>0.39595832567339095</c:v>
                </c:pt>
                <c:pt idx="102" formatCode="0.0%">
                  <c:v>0.36455185584450644</c:v>
                </c:pt>
                <c:pt idx="103" formatCode="0.0%">
                  <c:v>0.33908194383978696</c:v>
                </c:pt>
                <c:pt idx="104" formatCode="0.0%">
                  <c:v>0.31258033951311925</c:v>
                </c:pt>
                <c:pt idx="105" formatCode="0.0%">
                  <c:v>0.2958852737866533</c:v>
                </c:pt>
                <c:pt idx="106" formatCode="0.0%">
                  <c:v>0.29167962267014613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583-4D70-94A7-9FDDB1618526}"/>
            </c:ext>
          </c:extLst>
        </c:ser>
        <c:ser>
          <c:idx val="4"/>
          <c:order val="4"/>
          <c:tx>
            <c:strRef>
              <c:f>NAC!$BN$4</c:f>
              <c:strCache>
                <c:ptCount val="1"/>
                <c:pt idx="0">
                  <c:v>Subyacente-AyB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</c:numCache>
            </c:numRef>
          </c:cat>
          <c:val>
            <c:numRef>
              <c:f>NAC!$BN$5:$BN$1000</c:f>
              <c:numCache>
                <c:formatCode>General</c:formatCode>
                <c:ptCount val="996"/>
                <c:pt idx="12" formatCode="0.0%">
                  <c:v>0.19683979367644544</c:v>
                </c:pt>
                <c:pt idx="13" formatCode="0.0%">
                  <c:v>0.19902291034250386</c:v>
                </c:pt>
                <c:pt idx="14" formatCode="0.0%">
                  <c:v>0.20243414915144031</c:v>
                </c:pt>
                <c:pt idx="15" formatCode="0.0%">
                  <c:v>0.21388849881216365</c:v>
                </c:pt>
                <c:pt idx="16" formatCode="0.0%">
                  <c:v>0.21171384914180358</c:v>
                </c:pt>
                <c:pt idx="17" formatCode="0.0%">
                  <c:v>0.21933619227081436</c:v>
                </c:pt>
                <c:pt idx="18" formatCode="0.0%">
                  <c:v>0.23752908715030285</c:v>
                </c:pt>
                <c:pt idx="19" formatCode="0.0%">
                  <c:v>0.25322727752129359</c:v>
                </c:pt>
                <c:pt idx="20" formatCode="0.0%">
                  <c:v>0.27784704308220376</c:v>
                </c:pt>
                <c:pt idx="21" formatCode="0.0%">
                  <c:v>0.34838550801724821</c:v>
                </c:pt>
                <c:pt idx="22" formatCode="0.0%">
                  <c:v>0.38309224371575112</c:v>
                </c:pt>
                <c:pt idx="23" formatCode="0.0%">
                  <c:v>0.406094008303854</c:v>
                </c:pt>
                <c:pt idx="24" formatCode="0.0%">
                  <c:v>0.41651886218666512</c:v>
                </c:pt>
                <c:pt idx="25" formatCode="0.0%">
                  <c:v>0.42670087007919344</c:v>
                </c:pt>
                <c:pt idx="26" formatCode="0.0%">
                  <c:v>0.44653276221264893</c:v>
                </c:pt>
                <c:pt idx="27" formatCode="0.0%">
                  <c:v>0.46525413554876605</c:v>
                </c:pt>
                <c:pt idx="28" formatCode="0.0%">
                  <c:v>0.49337380923209695</c:v>
                </c:pt>
                <c:pt idx="29" formatCode="0.0%">
                  <c:v>0.50149548368444252</c:v>
                </c:pt>
                <c:pt idx="30" formatCode="0.0%">
                  <c:v>0.49916361913883533</c:v>
                </c:pt>
                <c:pt idx="31" formatCode="0.0%">
                  <c:v>0.4919915371687209</c:v>
                </c:pt>
                <c:pt idx="32" formatCode="0.0%">
                  <c:v>0.51672088904159841</c:v>
                </c:pt>
                <c:pt idx="33" formatCode="0.0%">
                  <c:v>0.51098518545123572</c:v>
                </c:pt>
                <c:pt idx="34" formatCode="0.0%">
                  <c:v>0.51284467648849774</c:v>
                </c:pt>
                <c:pt idx="35" formatCode="0.0%">
                  <c:v>0.51711151006874645</c:v>
                </c:pt>
                <c:pt idx="36" formatCode="0.0%">
                  <c:v>0.53397770619713003</c:v>
                </c:pt>
                <c:pt idx="37" formatCode="0.0%">
                  <c:v>0.53348689297123619</c:v>
                </c:pt>
                <c:pt idx="38" formatCode="0.0%">
                  <c:v>0.53349110812883072</c:v>
                </c:pt>
                <c:pt idx="39" formatCode="0.0%">
                  <c:v>0.51451269855972859</c:v>
                </c:pt>
                <c:pt idx="40" formatCode="0.0%">
                  <c:v>0.47215063792831558</c:v>
                </c:pt>
                <c:pt idx="41" formatCode="0.0%">
                  <c:v>0.48256250150245328</c:v>
                </c:pt>
                <c:pt idx="42" formatCode="0.0%">
                  <c:v>0.49973645479740081</c:v>
                </c:pt>
                <c:pt idx="43" formatCode="0.0%">
                  <c:v>0.50844633609193557</c:v>
                </c:pt>
                <c:pt idx="44" formatCode="0.0%">
                  <c:v>0.48752514154092319</c:v>
                </c:pt>
                <c:pt idx="45" formatCode="0.0%">
                  <c:v>0.42552868933285826</c:v>
                </c:pt>
                <c:pt idx="46" formatCode="0.0%">
                  <c:v>0.42416807033083659</c:v>
                </c:pt>
                <c:pt idx="47" formatCode="0.0%">
                  <c:v>0.43239729012046357</c:v>
                </c:pt>
                <c:pt idx="48" formatCode="0.0%">
                  <c:v>0.4383103737260321</c:v>
                </c:pt>
                <c:pt idx="49" formatCode="0.0%">
                  <c:v>0.45254505935772782</c:v>
                </c:pt>
                <c:pt idx="50" formatCode="0.0%">
                  <c:v>0.46973117497734918</c:v>
                </c:pt>
                <c:pt idx="51" formatCode="0.0%">
                  <c:v>0.50884415331164434</c:v>
                </c:pt>
                <c:pt idx="52" formatCode="0.0%">
                  <c:v>0.54702977801786146</c:v>
                </c:pt>
                <c:pt idx="53" formatCode="0.0%">
                  <c:v>0.53648305489460246</c:v>
                </c:pt>
                <c:pt idx="54" formatCode="0.0%">
                  <c:v>0.52216015119091486</c:v>
                </c:pt>
                <c:pt idx="55" formatCode="0.0%">
                  <c:v>0.52094507698818404</c:v>
                </c:pt>
                <c:pt idx="56" formatCode="0.0%">
                  <c:v>0.53009650037202682</c:v>
                </c:pt>
                <c:pt idx="57" formatCode="0.0%">
                  <c:v>0.54884440649999866</c:v>
                </c:pt>
                <c:pt idx="58" formatCode="0.0%">
                  <c:v>0.54866791121975167</c:v>
                </c:pt>
                <c:pt idx="59" formatCode="0.0%">
                  <c:v>0.54171402324122986</c:v>
                </c:pt>
                <c:pt idx="60" formatCode="0.0%">
                  <c:v>0.55268726449970806</c:v>
                </c:pt>
                <c:pt idx="61" formatCode="0.0%">
                  <c:v>0.56028607184587864</c:v>
                </c:pt>
                <c:pt idx="62" formatCode="0.0%">
                  <c:v>0.56016938195251664</c:v>
                </c:pt>
                <c:pt idx="63" formatCode="0.0%">
                  <c:v>0.57230952566670323</c:v>
                </c:pt>
                <c:pt idx="64" formatCode="0.0%">
                  <c:v>0.62019990345426068</c:v>
                </c:pt>
                <c:pt idx="65" formatCode="0.0%">
                  <c:v>0.66206901934410434</c:v>
                </c:pt>
                <c:pt idx="66" formatCode="0.0%">
                  <c:v>0.70448589853002197</c:v>
                </c:pt>
                <c:pt idx="67" formatCode="0.0%">
                  <c:v>0.82141969372260348</c:v>
                </c:pt>
                <c:pt idx="68" formatCode="0.0%">
                  <c:v>0.90021757912260236</c:v>
                </c:pt>
                <c:pt idx="69" formatCode="0.0%">
                  <c:v>0.95130378333006083</c:v>
                </c:pt>
                <c:pt idx="70" formatCode="0.0%">
                  <c:v>0.99449309238559658</c:v>
                </c:pt>
                <c:pt idx="71" formatCode="0.0%">
                  <c:v>1.0255460277736614</c:v>
                </c:pt>
                <c:pt idx="72" formatCode="0.0%">
                  <c:v>1.0426795776910485</c:v>
                </c:pt>
                <c:pt idx="73" formatCode="0.0%">
                  <c:v>1.0718799708362807</c:v>
                </c:pt>
                <c:pt idx="74" formatCode="0.0%">
                  <c:v>1.1115080230316967</c:v>
                </c:pt>
                <c:pt idx="75" formatCode="0.0%">
                  <c:v>1.1274980156156666</c:v>
                </c:pt>
                <c:pt idx="76" formatCode="0.0%">
                  <c:v>1.168578526649021</c:v>
                </c:pt>
                <c:pt idx="77" formatCode="0.0%">
                  <c:v>1.2280102119371303</c:v>
                </c:pt>
                <c:pt idx="78" formatCode="0.0%">
                  <c:v>1.2364417133739134</c:v>
                </c:pt>
                <c:pt idx="79" formatCode="0.0%">
                  <c:v>1.1651428355397702</c:v>
                </c:pt>
                <c:pt idx="80" formatCode="0.0%">
                  <c:v>1.236241095168606</c:v>
                </c:pt>
                <c:pt idx="81" formatCode="0.0%">
                  <c:v>1.3823422638866791</c:v>
                </c:pt>
                <c:pt idx="82" formatCode="0.0%">
                  <c:v>1.4586286879622694</c:v>
                </c:pt>
                <c:pt idx="83" formatCode="0.0%">
                  <c:v>1.6161545419853014</c:v>
                </c:pt>
                <c:pt idx="84" formatCode="0.0%">
                  <c:v>2.0412187060027045</c:v>
                </c:pt>
                <c:pt idx="85" formatCode="0.0%">
                  <c:v>2.4856240038020125</c:v>
                </c:pt>
                <c:pt idx="86" formatCode="0.0%">
                  <c:v>2.6296163231129084</c:v>
                </c:pt>
                <c:pt idx="87" formatCode="0.0%">
                  <c:v>2.6737062699924059</c:v>
                </c:pt>
                <c:pt idx="88" formatCode="0.0%">
                  <c:v>2.6157173294113094</c:v>
                </c:pt>
                <c:pt idx="89" formatCode="0.0%">
                  <c:v>2.4797479473256936</c:v>
                </c:pt>
                <c:pt idx="90" formatCode="0.0%">
                  <c:v>2.4189036780943152</c:v>
                </c:pt>
                <c:pt idx="91" formatCode="0.0%">
                  <c:v>2.3472390842359179</c:v>
                </c:pt>
                <c:pt idx="92" formatCode="0.0%">
                  <c:v>2.1131976720083405</c:v>
                </c:pt>
                <c:pt idx="93" formatCode="0.0%">
                  <c:v>1.8312674115906931</c:v>
                </c:pt>
                <c:pt idx="94" formatCode="0.0%">
                  <c:v>1.6720247806660304</c:v>
                </c:pt>
                <c:pt idx="95" formatCode="0.0%">
                  <c:v>1.4538762798265257</c:v>
                </c:pt>
                <c:pt idx="96" formatCode="0.0%">
                  <c:v>1.0554017032762375</c:v>
                </c:pt>
                <c:pt idx="97" formatCode="0.0%">
                  <c:v>0.74214685549379933</c:v>
                </c:pt>
                <c:pt idx="98" formatCode="0.0%">
                  <c:v>0.61188653598234866</c:v>
                </c:pt>
                <c:pt idx="99" formatCode="0.0%">
                  <c:v>0.52794008054091046</c:v>
                </c:pt>
                <c:pt idx="100" formatCode="0.0%">
                  <c:v>0.46808810539019508</c:v>
                </c:pt>
                <c:pt idx="101" formatCode="0.0%">
                  <c:v>0.43525425831498832</c:v>
                </c:pt>
                <c:pt idx="102" formatCode="0.0%">
                  <c:v>0.40082590133335905</c:v>
                </c:pt>
                <c:pt idx="103" formatCode="0.0%">
                  <c:v>0.37102498379283078</c:v>
                </c:pt>
                <c:pt idx="104" formatCode="0.0%">
                  <c:v>0.34362508067579078</c:v>
                </c:pt>
                <c:pt idx="105" formatCode="0.0%">
                  <c:v>0.31621579304722713</c:v>
                </c:pt>
                <c:pt idx="106" formatCode="0.0%">
                  <c:v>0.2968369280211034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583-4D70-94A7-9FDDB1618526}"/>
            </c:ext>
          </c:extLst>
        </c:ser>
        <c:ser>
          <c:idx val="5"/>
          <c:order val="5"/>
          <c:tx>
            <c:strRef>
              <c:f>NAC!$BO$4</c:f>
              <c:strCache>
                <c:ptCount val="1"/>
                <c:pt idx="0">
                  <c:v>Subyacente-Food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</c:numCache>
            </c:numRef>
          </c:cat>
          <c:val>
            <c:numRef>
              <c:f>NAC!$BO$5:$BO$1000</c:f>
              <c:numCache>
                <c:formatCode>General</c:formatCode>
                <c:ptCount val="996"/>
                <c:pt idx="12" formatCode="0.0%">
                  <c:v>0.18878026356542743</c:v>
                </c:pt>
                <c:pt idx="13" formatCode="0.0%">
                  <c:v>0.19223663494980747</c:v>
                </c:pt>
                <c:pt idx="14" formatCode="0.0%">
                  <c:v>0.19523563636640673</c:v>
                </c:pt>
                <c:pt idx="15" formatCode="0.0%">
                  <c:v>0.20761875230368254</c:v>
                </c:pt>
                <c:pt idx="16" formatCode="0.0%">
                  <c:v>0.20324995206906427</c:v>
                </c:pt>
                <c:pt idx="17" formatCode="0.0%">
                  <c:v>0.20960274338590135</c:v>
                </c:pt>
                <c:pt idx="18" formatCode="0.0%">
                  <c:v>0.22818055319513353</c:v>
                </c:pt>
                <c:pt idx="19" formatCode="0.0%">
                  <c:v>0.24776442156754075</c:v>
                </c:pt>
                <c:pt idx="20" formatCode="0.0%">
                  <c:v>0.27339878786235317</c:v>
                </c:pt>
                <c:pt idx="21" formatCode="0.0%">
                  <c:v>0.34918041525719667</c:v>
                </c:pt>
                <c:pt idx="22" formatCode="0.0%">
                  <c:v>0.3879542147852868</c:v>
                </c:pt>
                <c:pt idx="23" formatCode="0.0%">
                  <c:v>0.41536503447825757</c:v>
                </c:pt>
                <c:pt idx="24" formatCode="0.0%">
                  <c:v>0.42540520018842209</c:v>
                </c:pt>
                <c:pt idx="25" formatCode="0.0%">
                  <c:v>0.43546499943445904</c:v>
                </c:pt>
                <c:pt idx="26" formatCode="0.0%">
                  <c:v>0.45497757303621622</c:v>
                </c:pt>
                <c:pt idx="27" formatCode="0.0%">
                  <c:v>0.46765942932100169</c:v>
                </c:pt>
                <c:pt idx="28" formatCode="0.0%">
                  <c:v>0.49665104332900745</c:v>
                </c:pt>
                <c:pt idx="29" formatCode="0.0%">
                  <c:v>0.50847948255039244</c:v>
                </c:pt>
                <c:pt idx="30" formatCode="0.0%">
                  <c:v>0.50594109290668121</c:v>
                </c:pt>
                <c:pt idx="31" formatCode="0.0%">
                  <c:v>0.49582872565347325</c:v>
                </c:pt>
                <c:pt idx="32" formatCode="0.0%">
                  <c:v>0.52323071415987044</c:v>
                </c:pt>
                <c:pt idx="33" formatCode="0.0%">
                  <c:v>0.51769700065774216</c:v>
                </c:pt>
                <c:pt idx="34" formatCode="0.0%">
                  <c:v>0.52269617504222388</c:v>
                </c:pt>
                <c:pt idx="35" formatCode="0.0%">
                  <c:v>0.52490443724868241</c:v>
                </c:pt>
                <c:pt idx="36" formatCode="0.0%">
                  <c:v>0.54433754165282444</c:v>
                </c:pt>
                <c:pt idx="37" formatCode="0.0%">
                  <c:v>0.54172281445691417</c:v>
                </c:pt>
                <c:pt idx="38" formatCode="0.0%">
                  <c:v>0.54467268497390853</c:v>
                </c:pt>
                <c:pt idx="39" formatCode="0.0%">
                  <c:v>0.52990922387843065</c:v>
                </c:pt>
                <c:pt idx="40" formatCode="0.0%">
                  <c:v>0.48545687743543464</c:v>
                </c:pt>
                <c:pt idx="41" formatCode="0.0%">
                  <c:v>0.50246587573795565</c:v>
                </c:pt>
                <c:pt idx="42" formatCode="0.0%">
                  <c:v>0.52668846070026798</c:v>
                </c:pt>
                <c:pt idx="43" formatCode="0.0%">
                  <c:v>0.54330573640381385</c:v>
                </c:pt>
                <c:pt idx="44" formatCode="0.0%">
                  <c:v>0.52299178859362461</c:v>
                </c:pt>
                <c:pt idx="45" formatCode="0.0%">
                  <c:v>0.45479298805219615</c:v>
                </c:pt>
                <c:pt idx="46" formatCode="0.0%">
                  <c:v>0.44887986774462041</c:v>
                </c:pt>
                <c:pt idx="47" formatCode="0.0%">
                  <c:v>0.46008702529111645</c:v>
                </c:pt>
                <c:pt idx="48" formatCode="0.0%">
                  <c:v>0.46242443075597639</c:v>
                </c:pt>
                <c:pt idx="49" formatCode="0.0%">
                  <c:v>0.47669170541415573</c:v>
                </c:pt>
                <c:pt idx="50" formatCode="0.0%">
                  <c:v>0.48943888080442011</c:v>
                </c:pt>
                <c:pt idx="51" formatCode="0.0%">
                  <c:v>0.53670745268633646</c:v>
                </c:pt>
                <c:pt idx="52" formatCode="0.0%">
                  <c:v>0.57651341582826787</c:v>
                </c:pt>
                <c:pt idx="53" formatCode="0.0%">
                  <c:v>0.55182575498452824</c:v>
                </c:pt>
                <c:pt idx="54" formatCode="0.0%">
                  <c:v>0.52872607429602514</c:v>
                </c:pt>
                <c:pt idx="55" formatCode="0.0%">
                  <c:v>0.51421893515833106</c:v>
                </c:pt>
                <c:pt idx="56" formatCode="0.0%">
                  <c:v>0.52125002525242703</c:v>
                </c:pt>
                <c:pt idx="57" formatCode="0.0%">
                  <c:v>0.53504472614395482</c:v>
                </c:pt>
                <c:pt idx="58" formatCode="0.0%">
                  <c:v>0.53150161232222093</c:v>
                </c:pt>
                <c:pt idx="59" formatCode="0.0%">
                  <c:v>0.51451944661481175</c:v>
                </c:pt>
                <c:pt idx="60" formatCode="0.0%">
                  <c:v>0.52246026813569402</c:v>
                </c:pt>
                <c:pt idx="61" formatCode="0.0%">
                  <c:v>0.53021463778062072</c:v>
                </c:pt>
                <c:pt idx="62" formatCode="0.0%">
                  <c:v>0.53473370015402799</c:v>
                </c:pt>
                <c:pt idx="63" formatCode="0.0%">
                  <c:v>0.54028868720333656</c:v>
                </c:pt>
                <c:pt idx="64" formatCode="0.0%">
                  <c:v>0.58577180426111797</c:v>
                </c:pt>
                <c:pt idx="65" formatCode="0.0%">
                  <c:v>0.63006629240409362</c:v>
                </c:pt>
                <c:pt idx="66" formatCode="0.0%">
                  <c:v>0.66918671031477595</c:v>
                </c:pt>
                <c:pt idx="67" formatCode="0.0%">
                  <c:v>0.79475446315118936</c:v>
                </c:pt>
                <c:pt idx="68" formatCode="0.0%">
                  <c:v>0.87684741299394475</c:v>
                </c:pt>
                <c:pt idx="69" formatCode="0.0%">
                  <c:v>0.9393384741609907</c:v>
                </c:pt>
                <c:pt idx="70" formatCode="0.0%">
                  <c:v>0.97639396081441787</c:v>
                </c:pt>
                <c:pt idx="71" formatCode="0.0%">
                  <c:v>1.0136032024729915</c:v>
                </c:pt>
                <c:pt idx="72" formatCode="0.0%">
                  <c:v>1.0280071589149573</c:v>
                </c:pt>
                <c:pt idx="73" formatCode="0.0%">
                  <c:v>1.062952952988919</c:v>
                </c:pt>
                <c:pt idx="74" formatCode="0.0%">
                  <c:v>1.094004979115947</c:v>
                </c:pt>
                <c:pt idx="75" formatCode="0.0%">
                  <c:v>1.0989092200682702</c:v>
                </c:pt>
                <c:pt idx="76" formatCode="0.0%">
                  <c:v>1.136181048737773</c:v>
                </c:pt>
                <c:pt idx="77" formatCode="0.0%">
                  <c:v>1.1892629183245531</c:v>
                </c:pt>
                <c:pt idx="78" formatCode="0.0%">
                  <c:v>1.1995953546759957</c:v>
                </c:pt>
                <c:pt idx="79" formatCode="0.0%">
                  <c:v>1.1210517878467874</c:v>
                </c:pt>
                <c:pt idx="80" formatCode="0.0%">
                  <c:v>1.1751209312720485</c:v>
                </c:pt>
                <c:pt idx="81" formatCode="0.0%">
                  <c:v>1.3076165972020428</c:v>
                </c:pt>
                <c:pt idx="82" formatCode="0.0%">
                  <c:v>1.3968572022918821</c:v>
                </c:pt>
                <c:pt idx="83" formatCode="0.0%">
                  <c:v>1.552012980085173</c:v>
                </c:pt>
                <c:pt idx="84" formatCode="0.0%">
                  <c:v>1.991148655353062</c:v>
                </c:pt>
                <c:pt idx="85" formatCode="0.0%">
                  <c:v>2.450972956000574</c:v>
                </c:pt>
                <c:pt idx="86" formatCode="0.0%">
                  <c:v>2.6022503732918696</c:v>
                </c:pt>
                <c:pt idx="87" formatCode="0.0%">
                  <c:v>2.6562510694012915</c:v>
                </c:pt>
                <c:pt idx="88" formatCode="0.0%">
                  <c:v>2.6087248437006392</c:v>
                </c:pt>
                <c:pt idx="89" formatCode="0.0%">
                  <c:v>2.4690931297036132</c:v>
                </c:pt>
                <c:pt idx="90" formatCode="0.0%">
                  <c:v>2.3866977347642879</c:v>
                </c:pt>
                <c:pt idx="91" formatCode="0.0%">
                  <c:v>2.3003315150773314</c:v>
                </c:pt>
                <c:pt idx="92" formatCode="0.0%">
                  <c:v>2.0660330737525467</c:v>
                </c:pt>
                <c:pt idx="93" formatCode="0.0%">
                  <c:v>1.7818531527124866</c:v>
                </c:pt>
                <c:pt idx="94" formatCode="0.0%">
                  <c:v>1.6103778196572458</c:v>
                </c:pt>
                <c:pt idx="95" formatCode="0.0%">
                  <c:v>1.3903239285117448</c:v>
                </c:pt>
                <c:pt idx="96" formatCode="0.0%">
                  <c:v>0.98157118256499021</c:v>
                </c:pt>
                <c:pt idx="97" formatCode="0.0%">
                  <c:v>0.6532637841943818</c:v>
                </c:pt>
                <c:pt idx="98" formatCode="0.0%">
                  <c:v>0.53226271102975686</c:v>
                </c:pt>
                <c:pt idx="99" formatCode="0.0%">
                  <c:v>0.44531845711152429</c:v>
                </c:pt>
                <c:pt idx="100" formatCode="0.0%">
                  <c:v>0.38296277393041178</c:v>
                </c:pt>
                <c:pt idx="101" formatCode="0.0%">
                  <c:v>0.35167661204391654</c:v>
                </c:pt>
                <c:pt idx="102" formatCode="0.0%">
                  <c:v>0.32640091745238919</c:v>
                </c:pt>
                <c:pt idx="103" formatCode="0.0%">
                  <c:v>0.30430477333820138</c:v>
                </c:pt>
                <c:pt idx="104" formatCode="0.0%">
                  <c:v>0.27324583057740304</c:v>
                </c:pt>
                <c:pt idx="105" formatCode="0.0%">
                  <c:v>0.25003308146995828</c:v>
                </c:pt>
                <c:pt idx="106" formatCode="0.0%">
                  <c:v>0.23386447225038864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583-4D70-94A7-9FDDB1618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2745055"/>
        <c:axId val="732749375"/>
      </c:lineChart>
      <c:dateAx>
        <c:axId val="73274505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32749375"/>
        <c:crosses val="autoZero"/>
        <c:auto val="1"/>
        <c:lblOffset val="100"/>
        <c:baseTimeUnit val="months"/>
      </c:dateAx>
      <c:valAx>
        <c:axId val="732749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32745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GBA_d!$AV$30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GBA_d!$AV$32:$AV$129</c:f>
              <c:numCache>
                <c:formatCode>0.000%</c:formatCode>
                <c:ptCount val="98"/>
                <c:pt idx="1">
                  <c:v>-2.7110290527343484E-3</c:v>
                </c:pt>
                <c:pt idx="2">
                  <c:v>-2.3590850830079724E-3</c:v>
                </c:pt>
                <c:pt idx="3">
                  <c:v>3.084259033202974E-3</c:v>
                </c:pt>
                <c:pt idx="4">
                  <c:v>5.8383941650390625E-3</c:v>
                </c:pt>
                <c:pt idx="5">
                  <c:v>4.4506835937501155E-3</c:v>
                </c:pt>
                <c:pt idx="6">
                  <c:v>4.1349792480469549E-3</c:v>
                </c:pt>
                <c:pt idx="7">
                  <c:v>-2.1774291992171513E-4</c:v>
                </c:pt>
                <c:pt idx="8">
                  <c:v>1.5912628173828658E-3</c:v>
                </c:pt>
                <c:pt idx="9">
                  <c:v>2.1325683593751421E-3</c:v>
                </c:pt>
                <c:pt idx="10">
                  <c:v>4.2079162597656872E-3</c:v>
                </c:pt>
                <c:pt idx="11">
                  <c:v>3.4832000732420987E-3</c:v>
                </c:pt>
                <c:pt idx="12">
                  <c:v>7.8315734863299014E-4</c:v>
                </c:pt>
                <c:pt idx="13">
                  <c:v>1.0070800781081246E-5</c:v>
                </c:pt>
                <c:pt idx="14">
                  <c:v>8.8912963867193717E-4</c:v>
                </c:pt>
                <c:pt idx="15">
                  <c:v>-5.3512573242175954E-4</c:v>
                </c:pt>
                <c:pt idx="16">
                  <c:v>-3.6585998535156872E-3</c:v>
                </c:pt>
                <c:pt idx="17">
                  <c:v>8.8424682617205264E-4</c:v>
                </c:pt>
                <c:pt idx="18">
                  <c:v>1.7723083496095082E-3</c:v>
                </c:pt>
                <c:pt idx="19">
                  <c:v>1.2898254394531072E-3</c:v>
                </c:pt>
                <c:pt idx="20">
                  <c:v>2.9464721679688388E-3</c:v>
                </c:pt>
                <c:pt idx="21">
                  <c:v>3.76129150390625E-3</c:v>
                </c:pt>
                <c:pt idx="22">
                  <c:v>1.046249389648457E-2</c:v>
                </c:pt>
                <c:pt idx="23">
                  <c:v>9.822845458984375E-3</c:v>
                </c:pt>
                <c:pt idx="24">
                  <c:v>2.4739074707031961E-3</c:v>
                </c:pt>
                <c:pt idx="25">
                  <c:v>6.2196350097656339E-3</c:v>
                </c:pt>
                <c:pt idx="26">
                  <c:v>1.7578582763671857E-2</c:v>
                </c:pt>
                <c:pt idx="27">
                  <c:v>2.7575988769531268E-2</c:v>
                </c:pt>
                <c:pt idx="28">
                  <c:v>2.1752929687500089E-2</c:v>
                </c:pt>
                <c:pt idx="29">
                  <c:v>1.6903381347656232E-2</c:v>
                </c:pt>
                <c:pt idx="30">
                  <c:v>1.8391571044922284E-2</c:v>
                </c:pt>
                <c:pt idx="31">
                  <c:v>1.6092834472655859E-2</c:v>
                </c:pt>
                <c:pt idx="32">
                  <c:v>1.332855224609375E-2</c:v>
                </c:pt>
                <c:pt idx="33">
                  <c:v>1.1481323242187536E-2</c:v>
                </c:pt>
                <c:pt idx="34">
                  <c:v>1.5573120117187145E-3</c:v>
                </c:pt>
                <c:pt idx="35">
                  <c:v>1.4701232910156126E-2</c:v>
                </c:pt>
                <c:pt idx="36">
                  <c:v>1.2429809570315697E-3</c:v>
                </c:pt>
                <c:pt idx="37">
                  <c:v>2.7114257812499876E-2</c:v>
                </c:pt>
                <c:pt idx="38">
                  <c:v>3.4118347167968466E-2</c:v>
                </c:pt>
                <c:pt idx="39">
                  <c:v>3.8316650390624929E-2</c:v>
                </c:pt>
                <c:pt idx="40">
                  <c:v>5.443542480468766E-2</c:v>
                </c:pt>
                <c:pt idx="41">
                  <c:v>5.0652770996093555E-2</c:v>
                </c:pt>
                <c:pt idx="42">
                  <c:v>4.3774719238281357E-2</c:v>
                </c:pt>
                <c:pt idx="43">
                  <c:v>3.7083740234375107E-2</c:v>
                </c:pt>
                <c:pt idx="44">
                  <c:v>4.6145324707031143E-2</c:v>
                </c:pt>
                <c:pt idx="45">
                  <c:v>5.3420410156249876E-2</c:v>
                </c:pt>
                <c:pt idx="46">
                  <c:v>7.0349731445312536E-2</c:v>
                </c:pt>
                <c:pt idx="47">
                  <c:v>5.6607055664062322E-2</c:v>
                </c:pt>
                <c:pt idx="48">
                  <c:v>4.3560791015625266E-2</c:v>
                </c:pt>
                <c:pt idx="49">
                  <c:v>4.6899414062500089E-2</c:v>
                </c:pt>
                <c:pt idx="50">
                  <c:v>4.5479125976561896E-2</c:v>
                </c:pt>
                <c:pt idx="51">
                  <c:v>5.9123229980468928E-2</c:v>
                </c:pt>
                <c:pt idx="52">
                  <c:v>7.1115722656250213E-2</c:v>
                </c:pt>
                <c:pt idx="53">
                  <c:v>5.3966674804686754E-2</c:v>
                </c:pt>
                <c:pt idx="54">
                  <c:v>6.8990478515624787E-2</c:v>
                </c:pt>
                <c:pt idx="55">
                  <c:v>6.9108276367187749E-2</c:v>
                </c:pt>
                <c:pt idx="56">
                  <c:v>4.7349853515624929E-2</c:v>
                </c:pt>
                <c:pt idx="57">
                  <c:v>4.1882324218749822E-2</c:v>
                </c:pt>
                <c:pt idx="58">
                  <c:v>3.7222900390625036E-2</c:v>
                </c:pt>
                <c:pt idx="59">
                  <c:v>2.458251953124968E-2</c:v>
                </c:pt>
                <c:pt idx="60">
                  <c:v>2.882446289062468E-2</c:v>
                </c:pt>
                <c:pt idx="61">
                  <c:v>3.7733154296875071E-2</c:v>
                </c:pt>
                <c:pt idx="62">
                  <c:v>0.11067382812499993</c:v>
                </c:pt>
                <c:pt idx="63">
                  <c:v>0.13396667480468771</c:v>
                </c:pt>
                <c:pt idx="64">
                  <c:v>0.1475982666015625</c:v>
                </c:pt>
                <c:pt idx="65">
                  <c:v>0.134735107421875</c:v>
                </c:pt>
                <c:pt idx="66">
                  <c:v>0.12182739257812525</c:v>
                </c:pt>
                <c:pt idx="67">
                  <c:v>6.3905029296874361E-2</c:v>
                </c:pt>
                <c:pt idx="68">
                  <c:v>7.6051635742187429E-2</c:v>
                </c:pt>
                <c:pt idx="69">
                  <c:v>0.14623718261718643</c:v>
                </c:pt>
                <c:pt idx="70">
                  <c:v>0.16969970703125092</c:v>
                </c:pt>
                <c:pt idx="71">
                  <c:v>0.13348022460937514</c:v>
                </c:pt>
                <c:pt idx="72">
                  <c:v>0.12121215820312514</c:v>
                </c:pt>
                <c:pt idx="73">
                  <c:v>0.14043334960937415</c:v>
                </c:pt>
                <c:pt idx="74">
                  <c:v>0.27421752929687493</c:v>
                </c:pt>
                <c:pt idx="75">
                  <c:v>0.39638427734375092</c:v>
                </c:pt>
                <c:pt idx="76">
                  <c:v>0.52912963867187557</c:v>
                </c:pt>
                <c:pt idx="77">
                  <c:v>0.4590173339843755</c:v>
                </c:pt>
                <c:pt idx="78">
                  <c:v>0.31871093750000057</c:v>
                </c:pt>
                <c:pt idx="79">
                  <c:v>0.26580200195312287</c:v>
                </c:pt>
                <c:pt idx="80">
                  <c:v>0.36637207031250085</c:v>
                </c:pt>
                <c:pt idx="81">
                  <c:v>0.5241308593750027</c:v>
                </c:pt>
                <c:pt idx="82">
                  <c:v>0.63753417968749915</c:v>
                </c:pt>
                <c:pt idx="83">
                  <c:v>0.90010498046875043</c:v>
                </c:pt>
                <c:pt idx="84">
                  <c:v>1.2780029296875028</c:v>
                </c:pt>
                <c:pt idx="85">
                  <c:v>1.2774169921874972</c:v>
                </c:pt>
                <c:pt idx="86">
                  <c:v>1.3306933593749974</c:v>
                </c:pt>
                <c:pt idx="87">
                  <c:v>1.6432568359374997</c:v>
                </c:pt>
                <c:pt idx="88">
                  <c:v>1.6679150390625068</c:v>
                </c:pt>
                <c:pt idx="89">
                  <c:v>2.0139794921874952</c:v>
                </c:pt>
                <c:pt idx="90">
                  <c:v>1.6533593749999937</c:v>
                </c:pt>
                <c:pt idx="91">
                  <c:v>1.482441406250004</c:v>
                </c:pt>
                <c:pt idx="92">
                  <c:v>1.2060302734374915</c:v>
                </c:pt>
                <c:pt idx="93">
                  <c:v>1.0973876953125057</c:v>
                </c:pt>
                <c:pt idx="94">
                  <c:v>0.78172363281250057</c:v>
                </c:pt>
                <c:pt idx="95">
                  <c:v>0.4111328125</c:v>
                </c:pt>
                <c:pt idx="96">
                  <c:v>0.31479492187500568</c:v>
                </c:pt>
                <c:pt idx="97">
                  <c:v>5.9340820312499432E-2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1C-4FC5-8AF2-0ED462ECBF64}"/>
            </c:ext>
          </c:extLst>
        </c:ser>
        <c:ser>
          <c:idx val="1"/>
          <c:order val="1"/>
          <c:tx>
            <c:strRef>
              <c:f>GBA_d!$AW$30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GBA_d!$AW$32:$AW$129</c:f>
              <c:numCache>
                <c:formatCode>0.000%</c:formatCode>
                <c:ptCount val="98"/>
                <c:pt idx="50">
                  <c:v>0</c:v>
                </c:pt>
                <c:pt idx="51">
                  <c:v>2.784622158590544E-3</c:v>
                </c:pt>
                <c:pt idx="52">
                  <c:v>5.2561882031754159E-3</c:v>
                </c:pt>
                <c:pt idx="53">
                  <c:v>6.1602792032555698E-4</c:v>
                </c:pt>
                <c:pt idx="54">
                  <c:v>3.9351120509167892E-3</c:v>
                </c:pt>
                <c:pt idx="55">
                  <c:v>3.5575958280662512E-3</c:v>
                </c:pt>
                <c:pt idx="56">
                  <c:v>-2.1635469745311386E-3</c:v>
                </c:pt>
                <c:pt idx="57">
                  <c:v>-4.0429143129752099E-3</c:v>
                </c:pt>
                <c:pt idx="58">
                  <c:v>-5.7367461800632569E-3</c:v>
                </c:pt>
                <c:pt idx="59">
                  <c:v>-9.1949641849569108E-3</c:v>
                </c:pt>
                <c:pt idx="60">
                  <c:v>-8.7601830994954444E-3</c:v>
                </c:pt>
                <c:pt idx="61">
                  <c:v>-7.1908222052452508E-3</c:v>
                </c:pt>
                <c:pt idx="62">
                  <c:v>1.004036029276234E-2</c:v>
                </c:pt>
                <c:pt idx="63">
                  <c:v>1.463914207993966E-2</c:v>
                </c:pt>
                <c:pt idx="64">
                  <c:v>1.6863346284527125E-2</c:v>
                </c:pt>
                <c:pt idx="65">
                  <c:v>1.2755787590164269E-2</c:v>
                </c:pt>
                <c:pt idx="66">
                  <c:v>8.4409200405697327E-3</c:v>
                </c:pt>
                <c:pt idx="67">
                  <c:v>-7.4518359290016711E-3</c:v>
                </c:pt>
                <c:pt idx="68">
                  <c:v>-6.0742576152592598E-3</c:v>
                </c:pt>
                <c:pt idx="69">
                  <c:v>9.735508056212705E-3</c:v>
                </c:pt>
                <c:pt idx="70">
                  <c:v>1.3801940149738456E-2</c:v>
                </c:pt>
                <c:pt idx="71">
                  <c:v>3.4794580645245432E-3</c:v>
                </c:pt>
                <c:pt idx="72">
                  <c:v>-1.1281759556811544E-3</c:v>
                </c:pt>
                <c:pt idx="73">
                  <c:v>1.7687372314059147E-3</c:v>
                </c:pt>
                <c:pt idx="74">
                  <c:v>3.2558213107574563E-2</c:v>
                </c:pt>
                <c:pt idx="75">
                  <c:v>5.9947338849238641E-2</c:v>
                </c:pt>
                <c:pt idx="76">
                  <c:v>8.9434513509912161E-2</c:v>
                </c:pt>
                <c:pt idx="77">
                  <c:v>6.8886742535470447E-2</c:v>
                </c:pt>
                <c:pt idx="78">
                  <c:v>3.1694516590279775E-2</c:v>
                </c:pt>
                <c:pt idx="79">
                  <c:v>1.5734488936899105E-2</c:v>
                </c:pt>
                <c:pt idx="80">
                  <c:v>3.4376442125744866E-2</c:v>
                </c:pt>
                <c:pt idx="81">
                  <c:v>6.6461001444510615E-2</c:v>
                </c:pt>
                <c:pt idx="82">
                  <c:v>8.9013212780177042E-2</c:v>
                </c:pt>
                <c:pt idx="83">
                  <c:v>0.14491388098579172</c:v>
                </c:pt>
                <c:pt idx="84">
                  <c:v>0.21863888272488907</c:v>
                </c:pt>
                <c:pt idx="85">
                  <c:v>0.19951462308103807</c:v>
                </c:pt>
                <c:pt idx="86">
                  <c:v>0.19565909019608085</c:v>
                </c:pt>
                <c:pt idx="87">
                  <c:v>0.25769137527203334</c:v>
                </c:pt>
                <c:pt idx="88">
                  <c:v>0.2503083208244874</c:v>
                </c:pt>
                <c:pt idx="89">
                  <c:v>0.32880071268564315</c:v>
                </c:pt>
                <c:pt idx="90">
                  <c:v>0.23264773544264017</c:v>
                </c:pt>
                <c:pt idx="91">
                  <c:v>0.18339235534346443</c:v>
                </c:pt>
                <c:pt idx="92">
                  <c:v>0.10776167604059594</c:v>
                </c:pt>
                <c:pt idx="93">
                  <c:v>7.39867174468678E-2</c:v>
                </c:pt>
                <c:pt idx="94">
                  <c:v>-9.4239614042095354E-3</c:v>
                </c:pt>
                <c:pt idx="95">
                  <c:v>-0.10600017240377468</c:v>
                </c:pt>
                <c:pt idx="96">
                  <c:v>-0.13561935423725657</c:v>
                </c:pt>
                <c:pt idx="97">
                  <c:v>-0.20297124608706696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1C-4FC5-8AF2-0ED462ECBF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3510016"/>
        <c:axId val="1783510496"/>
      </c:lineChart>
      <c:catAx>
        <c:axId val="178351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3510496"/>
        <c:crosses val="autoZero"/>
        <c:auto val="1"/>
        <c:lblAlgn val="ctr"/>
        <c:lblOffset val="100"/>
        <c:noMultiLvlLbl val="0"/>
      </c:catAx>
      <c:valAx>
        <c:axId val="178351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351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GBA_d!$AV$30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GBA_d!$AV$31:$AV$129</c:f>
              <c:numCache>
                <c:formatCode>General</c:formatCode>
                <c:ptCount val="99"/>
                <c:pt idx="2" formatCode="0.000%">
                  <c:v>-2.7110290527343484E-3</c:v>
                </c:pt>
                <c:pt idx="3" formatCode="0.000%">
                  <c:v>-2.3590850830079724E-3</c:v>
                </c:pt>
                <c:pt idx="4" formatCode="0.000%">
                  <c:v>3.084259033202974E-3</c:v>
                </c:pt>
                <c:pt idx="5" formatCode="0.000%">
                  <c:v>5.8383941650390625E-3</c:v>
                </c:pt>
                <c:pt idx="6" formatCode="0.000%">
                  <c:v>4.4506835937501155E-3</c:v>
                </c:pt>
                <c:pt idx="7" formatCode="0.000%">
                  <c:v>4.1349792480469549E-3</c:v>
                </c:pt>
                <c:pt idx="8" formatCode="0.000%">
                  <c:v>-2.1774291992171513E-4</c:v>
                </c:pt>
                <c:pt idx="9" formatCode="0.000%">
                  <c:v>1.5912628173828658E-3</c:v>
                </c:pt>
                <c:pt idx="10" formatCode="0.000%">
                  <c:v>2.1325683593751421E-3</c:v>
                </c:pt>
                <c:pt idx="11" formatCode="0.000%">
                  <c:v>4.2079162597656872E-3</c:v>
                </c:pt>
                <c:pt idx="12" formatCode="0.000%">
                  <c:v>3.4832000732420987E-3</c:v>
                </c:pt>
                <c:pt idx="13" formatCode="0.000%">
                  <c:v>7.8315734863299014E-4</c:v>
                </c:pt>
                <c:pt idx="14" formatCode="0.000%">
                  <c:v>1.0070800781081246E-5</c:v>
                </c:pt>
                <c:pt idx="15" formatCode="0.000%">
                  <c:v>8.8912963867193717E-4</c:v>
                </c:pt>
                <c:pt idx="16" formatCode="0.000%">
                  <c:v>-5.3512573242175954E-4</c:v>
                </c:pt>
                <c:pt idx="17" formatCode="0.000%">
                  <c:v>-3.6585998535156872E-3</c:v>
                </c:pt>
                <c:pt idx="18" formatCode="0.000%">
                  <c:v>8.8424682617205264E-4</c:v>
                </c:pt>
                <c:pt idx="19" formatCode="0.000%">
                  <c:v>1.7723083496095082E-3</c:v>
                </c:pt>
                <c:pt idx="20" formatCode="0.000%">
                  <c:v>1.2898254394531072E-3</c:v>
                </c:pt>
                <c:pt idx="21" formatCode="0.000%">
                  <c:v>2.9464721679688388E-3</c:v>
                </c:pt>
                <c:pt idx="22" formatCode="0.000%">
                  <c:v>3.76129150390625E-3</c:v>
                </c:pt>
                <c:pt idx="23" formatCode="0.000%">
                  <c:v>1.046249389648457E-2</c:v>
                </c:pt>
                <c:pt idx="24" formatCode="0.000%">
                  <c:v>9.822845458984375E-3</c:v>
                </c:pt>
                <c:pt idx="25" formatCode="0.000%">
                  <c:v>2.4739074707031961E-3</c:v>
                </c:pt>
                <c:pt idx="26" formatCode="0.000%">
                  <c:v>6.2196350097656339E-3</c:v>
                </c:pt>
                <c:pt idx="27" formatCode="0.000%">
                  <c:v>1.7578582763671857E-2</c:v>
                </c:pt>
                <c:pt idx="28" formatCode="0.000%">
                  <c:v>2.7575988769531268E-2</c:v>
                </c:pt>
                <c:pt idx="29" formatCode="0.000%">
                  <c:v>2.1752929687500089E-2</c:v>
                </c:pt>
                <c:pt idx="30" formatCode="0.000%">
                  <c:v>1.6903381347656232E-2</c:v>
                </c:pt>
                <c:pt idx="31" formatCode="0.000%">
                  <c:v>1.8391571044922284E-2</c:v>
                </c:pt>
                <c:pt idx="32" formatCode="0.000%">
                  <c:v>1.6092834472655859E-2</c:v>
                </c:pt>
                <c:pt idx="33" formatCode="0.000%">
                  <c:v>1.332855224609375E-2</c:v>
                </c:pt>
                <c:pt idx="34" formatCode="0.000%">
                  <c:v>1.1481323242187536E-2</c:v>
                </c:pt>
                <c:pt idx="35" formatCode="0.000%">
                  <c:v>1.5573120117187145E-3</c:v>
                </c:pt>
                <c:pt idx="36" formatCode="0.000%">
                  <c:v>1.4701232910156126E-2</c:v>
                </c:pt>
                <c:pt idx="37" formatCode="0.000%">
                  <c:v>1.2429809570315697E-3</c:v>
                </c:pt>
                <c:pt idx="38" formatCode="0.000%">
                  <c:v>2.7114257812499876E-2</c:v>
                </c:pt>
                <c:pt idx="39" formatCode="0.000%">
                  <c:v>3.4118347167968466E-2</c:v>
                </c:pt>
                <c:pt idx="40" formatCode="0.000%">
                  <c:v>3.8316650390624929E-2</c:v>
                </c:pt>
                <c:pt idx="41" formatCode="0.000%">
                  <c:v>5.443542480468766E-2</c:v>
                </c:pt>
                <c:pt idx="42" formatCode="0.000%">
                  <c:v>5.0652770996093555E-2</c:v>
                </c:pt>
                <c:pt idx="43" formatCode="0.000%">
                  <c:v>4.3774719238281357E-2</c:v>
                </c:pt>
                <c:pt idx="44" formatCode="0.000%">
                  <c:v>3.7083740234375107E-2</c:v>
                </c:pt>
                <c:pt idx="45" formatCode="0.000%">
                  <c:v>4.6145324707031143E-2</c:v>
                </c:pt>
                <c:pt idx="46" formatCode="0.000%">
                  <c:v>5.3420410156249876E-2</c:v>
                </c:pt>
                <c:pt idx="47" formatCode="0.000%">
                  <c:v>7.0349731445312536E-2</c:v>
                </c:pt>
                <c:pt idx="48" formatCode="0.000%">
                  <c:v>5.6607055664062322E-2</c:v>
                </c:pt>
                <c:pt idx="49" formatCode="0.000%">
                  <c:v>4.3560791015625266E-2</c:v>
                </c:pt>
                <c:pt idx="50" formatCode="0.000%">
                  <c:v>4.6899414062500089E-2</c:v>
                </c:pt>
                <c:pt idx="51" formatCode="0.000%">
                  <c:v>4.5479125976561896E-2</c:v>
                </c:pt>
                <c:pt idx="52" formatCode="0.000%">
                  <c:v>5.9123229980468928E-2</c:v>
                </c:pt>
                <c:pt idx="53" formatCode="0.000%">
                  <c:v>7.1115722656250213E-2</c:v>
                </c:pt>
                <c:pt idx="54" formatCode="0.000%">
                  <c:v>5.3966674804686754E-2</c:v>
                </c:pt>
                <c:pt idx="55" formatCode="0.000%">
                  <c:v>6.8990478515624787E-2</c:v>
                </c:pt>
                <c:pt idx="56" formatCode="0.000%">
                  <c:v>6.9108276367187749E-2</c:v>
                </c:pt>
                <c:pt idx="57" formatCode="0.000%">
                  <c:v>4.7349853515624929E-2</c:v>
                </c:pt>
                <c:pt idx="58" formatCode="0.000%">
                  <c:v>4.1882324218749822E-2</c:v>
                </c:pt>
                <c:pt idx="59" formatCode="0.000%">
                  <c:v>3.7222900390625036E-2</c:v>
                </c:pt>
                <c:pt idx="60" formatCode="0.000%">
                  <c:v>2.458251953124968E-2</c:v>
                </c:pt>
                <c:pt idx="61" formatCode="0.000%">
                  <c:v>2.882446289062468E-2</c:v>
                </c:pt>
                <c:pt idx="62" formatCode="0.000%">
                  <c:v>3.7733154296875071E-2</c:v>
                </c:pt>
                <c:pt idx="63" formatCode="0.000%">
                  <c:v>0.11067382812499993</c:v>
                </c:pt>
                <c:pt idx="64" formatCode="0.000%">
                  <c:v>0.13396667480468771</c:v>
                </c:pt>
                <c:pt idx="65" formatCode="0.000%">
                  <c:v>0.1475982666015625</c:v>
                </c:pt>
                <c:pt idx="66" formatCode="0.000%">
                  <c:v>0.134735107421875</c:v>
                </c:pt>
                <c:pt idx="67" formatCode="0.000%">
                  <c:v>0.12182739257812525</c:v>
                </c:pt>
                <c:pt idx="68" formatCode="0.000%">
                  <c:v>6.3905029296874361E-2</c:v>
                </c:pt>
                <c:pt idx="69" formatCode="0.000%">
                  <c:v>7.6051635742187429E-2</c:v>
                </c:pt>
                <c:pt idx="70" formatCode="0.000%">
                  <c:v>0.14623718261718643</c:v>
                </c:pt>
                <c:pt idx="71" formatCode="0.000%">
                  <c:v>0.16969970703125092</c:v>
                </c:pt>
                <c:pt idx="72" formatCode="0.000%">
                  <c:v>0.13348022460937514</c:v>
                </c:pt>
                <c:pt idx="73" formatCode="0.000%">
                  <c:v>0.12121215820312514</c:v>
                </c:pt>
                <c:pt idx="74" formatCode="0.000%">
                  <c:v>0.14043334960937415</c:v>
                </c:pt>
                <c:pt idx="75" formatCode="0.000%">
                  <c:v>0.27421752929687493</c:v>
                </c:pt>
                <c:pt idx="76" formatCode="0.000%">
                  <c:v>0.39638427734375092</c:v>
                </c:pt>
                <c:pt idx="77" formatCode="0.000%">
                  <c:v>0.52912963867187557</c:v>
                </c:pt>
                <c:pt idx="78" formatCode="0.000%">
                  <c:v>0.4590173339843755</c:v>
                </c:pt>
                <c:pt idx="79" formatCode="0.000%">
                  <c:v>0.31871093750000057</c:v>
                </c:pt>
                <c:pt idx="80" formatCode="0.000%">
                  <c:v>0.26580200195312287</c:v>
                </c:pt>
                <c:pt idx="81" formatCode="0.000%">
                  <c:v>0.36637207031250085</c:v>
                </c:pt>
                <c:pt idx="82" formatCode="0.000%">
                  <c:v>0.5241308593750027</c:v>
                </c:pt>
                <c:pt idx="83" formatCode="0.000%">
                  <c:v>0.63753417968749915</c:v>
                </c:pt>
                <c:pt idx="84" formatCode="0.000%">
                  <c:v>0.90010498046875043</c:v>
                </c:pt>
                <c:pt idx="85" formatCode="0.000%">
                  <c:v>1.2780029296875028</c:v>
                </c:pt>
                <c:pt idx="86" formatCode="0.000%">
                  <c:v>1.2774169921874972</c:v>
                </c:pt>
                <c:pt idx="87" formatCode="0.000%">
                  <c:v>1.3306933593749974</c:v>
                </c:pt>
                <c:pt idx="88" formatCode="0.000%">
                  <c:v>1.6432568359374997</c:v>
                </c:pt>
                <c:pt idx="89" formatCode="0.000%">
                  <c:v>1.6679150390625068</c:v>
                </c:pt>
                <c:pt idx="90" formatCode="0.000%">
                  <c:v>2.0139794921874952</c:v>
                </c:pt>
                <c:pt idx="91" formatCode="0.000%">
                  <c:v>1.6533593749999937</c:v>
                </c:pt>
                <c:pt idx="92" formatCode="0.000%">
                  <c:v>1.482441406250004</c:v>
                </c:pt>
                <c:pt idx="93" formatCode="0.000%">
                  <c:v>1.2060302734374915</c:v>
                </c:pt>
                <c:pt idx="94" formatCode="0.000%">
                  <c:v>1.0973876953125057</c:v>
                </c:pt>
                <c:pt idx="95" formatCode="0.000%">
                  <c:v>0.78172363281250057</c:v>
                </c:pt>
                <c:pt idx="96" formatCode="0.000%">
                  <c:v>0.4111328125</c:v>
                </c:pt>
                <c:pt idx="97" formatCode="0.000%">
                  <c:v>0.31479492187500568</c:v>
                </c:pt>
                <c:pt idx="98" formatCode="0.000%">
                  <c:v>5.9340820312499432E-2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5C-425A-B27D-2348BD8D74E2}"/>
            </c:ext>
          </c:extLst>
        </c:ser>
        <c:ser>
          <c:idx val="1"/>
          <c:order val="1"/>
          <c:tx>
            <c:strRef>
              <c:f>GBA_d!$AW$30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GBA_d!$AW$31:$AW$129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2.784622158590544E-3</c:v>
                </c:pt>
                <c:pt idx="53" formatCode="0.000%">
                  <c:v>5.2561882031754159E-3</c:v>
                </c:pt>
                <c:pt idx="54" formatCode="0.000%">
                  <c:v>6.1602792032555698E-4</c:v>
                </c:pt>
                <c:pt idx="55" formatCode="0.000%">
                  <c:v>3.9351120509167892E-3</c:v>
                </c:pt>
                <c:pt idx="56" formatCode="0.000%">
                  <c:v>3.5575958280662512E-3</c:v>
                </c:pt>
                <c:pt idx="57" formatCode="0.000%">
                  <c:v>-2.1635469745311386E-3</c:v>
                </c:pt>
                <c:pt idx="58" formatCode="0.000%">
                  <c:v>-4.0429143129752099E-3</c:v>
                </c:pt>
                <c:pt idx="59" formatCode="0.000%">
                  <c:v>-5.7367461800632569E-3</c:v>
                </c:pt>
                <c:pt idx="60" formatCode="0.000%">
                  <c:v>-9.1949641849569108E-3</c:v>
                </c:pt>
                <c:pt idx="61" formatCode="0.000%">
                  <c:v>-8.7601830994954444E-3</c:v>
                </c:pt>
                <c:pt idx="62" formatCode="0.000%">
                  <c:v>-7.1908222052452508E-3</c:v>
                </c:pt>
                <c:pt idx="63" formatCode="0.000%">
                  <c:v>1.004036029276234E-2</c:v>
                </c:pt>
                <c:pt idx="64" formatCode="0.000%">
                  <c:v>1.463914207993966E-2</c:v>
                </c:pt>
                <c:pt idx="65" formatCode="0.000%">
                  <c:v>1.6863346284527125E-2</c:v>
                </c:pt>
                <c:pt idx="66" formatCode="0.000%">
                  <c:v>1.2755787590164269E-2</c:v>
                </c:pt>
                <c:pt idx="67" formatCode="0.000%">
                  <c:v>8.4409200405697327E-3</c:v>
                </c:pt>
                <c:pt idx="68" formatCode="0.000%">
                  <c:v>-7.4518359290016711E-3</c:v>
                </c:pt>
                <c:pt idx="69" formatCode="0.000%">
                  <c:v>-6.0742576152592598E-3</c:v>
                </c:pt>
                <c:pt idx="70" formatCode="0.000%">
                  <c:v>9.735508056212705E-3</c:v>
                </c:pt>
                <c:pt idx="71" formatCode="0.000%">
                  <c:v>1.3801940149738456E-2</c:v>
                </c:pt>
                <c:pt idx="72" formatCode="0.000%">
                  <c:v>3.4794580645245432E-3</c:v>
                </c:pt>
                <c:pt idx="73" formatCode="0.000%">
                  <c:v>-1.1281759556811544E-3</c:v>
                </c:pt>
                <c:pt idx="74" formatCode="0.000%">
                  <c:v>1.7687372314059147E-3</c:v>
                </c:pt>
                <c:pt idx="75" formatCode="0.000%">
                  <c:v>3.2558213107574563E-2</c:v>
                </c:pt>
                <c:pt idx="76" formatCode="0.000%">
                  <c:v>5.9947338849238641E-2</c:v>
                </c:pt>
                <c:pt idx="77" formatCode="0.000%">
                  <c:v>8.9434513509912161E-2</c:v>
                </c:pt>
                <c:pt idx="78" formatCode="0.000%">
                  <c:v>6.8886742535470447E-2</c:v>
                </c:pt>
                <c:pt idx="79" formatCode="0.000%">
                  <c:v>3.1694516590279775E-2</c:v>
                </c:pt>
                <c:pt idx="80" formatCode="0.000%">
                  <c:v>1.5734488936899105E-2</c:v>
                </c:pt>
                <c:pt idx="81" formatCode="0.000%">
                  <c:v>3.4376442125744866E-2</c:v>
                </c:pt>
                <c:pt idx="82" formatCode="0.000%">
                  <c:v>6.6461001444510615E-2</c:v>
                </c:pt>
                <c:pt idx="83" formatCode="0.000%">
                  <c:v>8.9013212780177042E-2</c:v>
                </c:pt>
                <c:pt idx="84" formatCode="0.000%">
                  <c:v>0.14491388098579172</c:v>
                </c:pt>
                <c:pt idx="85" formatCode="0.000%">
                  <c:v>0.21863888272488907</c:v>
                </c:pt>
                <c:pt idx="86" formatCode="0.000%">
                  <c:v>0.19951462308103807</c:v>
                </c:pt>
                <c:pt idx="87" formatCode="0.000%">
                  <c:v>0.19565909019608085</c:v>
                </c:pt>
                <c:pt idx="88" formatCode="0.000%">
                  <c:v>0.25769137527203334</c:v>
                </c:pt>
                <c:pt idx="89" formatCode="0.000%">
                  <c:v>0.2503083208244874</c:v>
                </c:pt>
                <c:pt idx="90" formatCode="0.000%">
                  <c:v>0.32880071268564315</c:v>
                </c:pt>
                <c:pt idx="91" formatCode="0.000%">
                  <c:v>0.23264773544264017</c:v>
                </c:pt>
                <c:pt idx="92" formatCode="0.000%">
                  <c:v>0.18339235534346443</c:v>
                </c:pt>
                <c:pt idx="93" formatCode="0.000%">
                  <c:v>0.10776167604059594</c:v>
                </c:pt>
                <c:pt idx="94" formatCode="0.000%">
                  <c:v>7.39867174468678E-2</c:v>
                </c:pt>
                <c:pt idx="95" formatCode="0.000%">
                  <c:v>-9.4239614042095354E-3</c:v>
                </c:pt>
                <c:pt idx="96" formatCode="0.000%">
                  <c:v>-0.10600017240377468</c:v>
                </c:pt>
                <c:pt idx="97" formatCode="0.000%">
                  <c:v>-0.13561935423725657</c:v>
                </c:pt>
                <c:pt idx="98" formatCode="0.000%">
                  <c:v>-0.20297124608706696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5C-425A-B27D-2348BD8D74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0509168"/>
        <c:axId val="1783502768"/>
      </c:lineChart>
      <c:catAx>
        <c:axId val="17805091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3502768"/>
        <c:crosses val="autoZero"/>
        <c:auto val="1"/>
        <c:lblAlgn val="ctr"/>
        <c:lblOffset val="100"/>
        <c:noMultiLvlLbl val="0"/>
      </c:catAx>
      <c:valAx>
        <c:axId val="178350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0509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PAM_d!$AV$30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PAM_d!$AV$31:$AV$129</c:f>
              <c:numCache>
                <c:formatCode>General</c:formatCode>
                <c:ptCount val="99"/>
                <c:pt idx="2" formatCode="0.000%">
                  <c:v>-2.9521179199218928E-3</c:v>
                </c:pt>
                <c:pt idx="3" formatCode="0.000%">
                  <c:v>-2.3469543457030895E-3</c:v>
                </c:pt>
                <c:pt idx="4" formatCode="0.000%">
                  <c:v>-1.7646789550784803E-4</c:v>
                </c:pt>
                <c:pt idx="5" formatCode="0.000%">
                  <c:v>1.8299102783203569E-3</c:v>
                </c:pt>
                <c:pt idx="6" formatCode="0.000%">
                  <c:v>2.0847320556640625E-3</c:v>
                </c:pt>
                <c:pt idx="7" formatCode="0.000%">
                  <c:v>2.2232055664073158E-4</c:v>
                </c:pt>
                <c:pt idx="8" formatCode="0.000%">
                  <c:v>-5.199432373046875E-3</c:v>
                </c:pt>
                <c:pt idx="9" formatCode="0.000%">
                  <c:v>-3.0800628662108753E-3</c:v>
                </c:pt>
                <c:pt idx="10" formatCode="0.000%">
                  <c:v>-3.3361053466796076E-3</c:v>
                </c:pt>
                <c:pt idx="11" formatCode="0.000%">
                  <c:v>-2.8443908691404562E-3</c:v>
                </c:pt>
                <c:pt idx="12" formatCode="0.000%">
                  <c:v>-4.544296264648473E-3</c:v>
                </c:pt>
                <c:pt idx="13" formatCode="0.000%">
                  <c:v>-9.8895263671874289E-3</c:v>
                </c:pt>
                <c:pt idx="14" formatCode="0.000%">
                  <c:v>-1.0222473144531286E-2</c:v>
                </c:pt>
                <c:pt idx="15" formatCode="0.000%">
                  <c:v>-1.3178100585937491E-2</c:v>
                </c:pt>
                <c:pt idx="16" formatCode="0.000%">
                  <c:v>-1.2541961669921831E-2</c:v>
                </c:pt>
                <c:pt idx="17" formatCode="0.000%">
                  <c:v>-1.5088195800781135E-2</c:v>
                </c:pt>
                <c:pt idx="18" formatCode="0.000%">
                  <c:v>-1.3737792968749885E-2</c:v>
                </c:pt>
                <c:pt idx="19" formatCode="0.000%">
                  <c:v>-9.8078918457031872E-3</c:v>
                </c:pt>
                <c:pt idx="20" formatCode="0.000%">
                  <c:v>-1.2087707519531143E-2</c:v>
                </c:pt>
                <c:pt idx="21" formatCode="0.000%">
                  <c:v>-1.2363891601562704E-2</c:v>
                </c:pt>
                <c:pt idx="22" formatCode="0.000%">
                  <c:v>-1.6094512939453187E-2</c:v>
                </c:pt>
                <c:pt idx="23" formatCode="0.000%">
                  <c:v>-1.6142883300781286E-2</c:v>
                </c:pt>
                <c:pt idx="24" formatCode="0.000%">
                  <c:v>-1.538848876953125E-2</c:v>
                </c:pt>
                <c:pt idx="25" formatCode="0.000%">
                  <c:v>-1.9574279785156357E-2</c:v>
                </c:pt>
                <c:pt idx="26" formatCode="0.000%">
                  <c:v>-2.0479583740234286E-2</c:v>
                </c:pt>
                <c:pt idx="27" formatCode="0.000%">
                  <c:v>-7.5216674804687855E-3</c:v>
                </c:pt>
                <c:pt idx="28" formatCode="0.000%">
                  <c:v>1.3551330566405895E-3</c:v>
                </c:pt>
                <c:pt idx="29" formatCode="0.000%">
                  <c:v>-4.6960449218751421E-3</c:v>
                </c:pt>
                <c:pt idx="30" formatCode="0.000%">
                  <c:v>-1.1190490722656321E-2</c:v>
                </c:pt>
                <c:pt idx="31" formatCode="0.000%">
                  <c:v>-1.4308166503905984E-2</c:v>
                </c:pt>
                <c:pt idx="32" formatCode="0.000%">
                  <c:v>-1.9660034179687536E-2</c:v>
                </c:pt>
                <c:pt idx="33" formatCode="0.000%">
                  <c:v>-2.0518035888671626E-2</c:v>
                </c:pt>
                <c:pt idx="34" formatCode="0.000%">
                  <c:v>-2.6339569091796911E-2</c:v>
                </c:pt>
                <c:pt idx="35" formatCode="0.000%">
                  <c:v>-3.8560791015624929E-2</c:v>
                </c:pt>
                <c:pt idx="36" formatCode="0.000%">
                  <c:v>-3.3953552246093643E-2</c:v>
                </c:pt>
                <c:pt idx="37" formatCode="0.000%">
                  <c:v>-4.2702026367187784E-2</c:v>
                </c:pt>
                <c:pt idx="38" formatCode="0.000%">
                  <c:v>-1.8798828125E-2</c:v>
                </c:pt>
                <c:pt idx="39" formatCode="0.000%">
                  <c:v>-1.6756286621093519E-2</c:v>
                </c:pt>
                <c:pt idx="40" formatCode="0.000%">
                  <c:v>-2.3394775390626066E-3</c:v>
                </c:pt>
                <c:pt idx="41" formatCode="0.000%">
                  <c:v>1.0690612792968679E-2</c:v>
                </c:pt>
                <c:pt idx="42" formatCode="0.000%">
                  <c:v>8.0102539062503197E-3</c:v>
                </c:pt>
                <c:pt idx="43" formatCode="0.000%">
                  <c:v>-5.4272460937498934E-3</c:v>
                </c:pt>
                <c:pt idx="44" formatCode="0.000%">
                  <c:v>-1.435821533203141E-2</c:v>
                </c:pt>
                <c:pt idx="45" formatCode="0.000%">
                  <c:v>-1.0617980957031481E-2</c:v>
                </c:pt>
                <c:pt idx="46" formatCode="0.000%">
                  <c:v>-9.6990966796872691E-3</c:v>
                </c:pt>
                <c:pt idx="47" formatCode="0.000%">
                  <c:v>-2.0733642578125711E-3</c:v>
                </c:pt>
                <c:pt idx="48" formatCode="0.000%">
                  <c:v>-2.4493408203123401E-3</c:v>
                </c:pt>
                <c:pt idx="49" formatCode="0.000%">
                  <c:v>4.2144775390622335E-3</c:v>
                </c:pt>
                <c:pt idx="50" formatCode="0.000%">
                  <c:v>1.7554016113281001E-2</c:v>
                </c:pt>
                <c:pt idx="51" formatCode="0.000%">
                  <c:v>1.3033447265624609E-2</c:v>
                </c:pt>
                <c:pt idx="52" formatCode="0.000%">
                  <c:v>1.7551574707031392E-2</c:v>
                </c:pt>
                <c:pt idx="53" formatCode="0.000%">
                  <c:v>1.8136901855468679E-2</c:v>
                </c:pt>
                <c:pt idx="54" formatCode="0.000%">
                  <c:v>1.052154541015593E-2</c:v>
                </c:pt>
                <c:pt idx="55" formatCode="0.000%">
                  <c:v>7.6498413085941408E-3</c:v>
                </c:pt>
                <c:pt idx="56" formatCode="0.000%">
                  <c:v>6.7697143554692474E-3</c:v>
                </c:pt>
                <c:pt idx="57" formatCode="0.000%">
                  <c:v>-1.855407714843782E-2</c:v>
                </c:pt>
                <c:pt idx="58" formatCode="0.000%">
                  <c:v>-2.61077880859375E-2</c:v>
                </c:pt>
                <c:pt idx="59" formatCode="0.000%">
                  <c:v>-2.6644897460936789E-2</c:v>
                </c:pt>
                <c:pt idx="60" formatCode="0.000%">
                  <c:v>-3.0665283203124893E-2</c:v>
                </c:pt>
                <c:pt idx="61" formatCode="0.000%">
                  <c:v>-7.8015136718754263E-3</c:v>
                </c:pt>
                <c:pt idx="62" formatCode="0.000%">
                  <c:v>9.2797851562504974E-3</c:v>
                </c:pt>
                <c:pt idx="63" formatCode="0.000%">
                  <c:v>4.4381713867188033E-2</c:v>
                </c:pt>
                <c:pt idx="64" formatCode="0.000%">
                  <c:v>9.2853393554687358E-2</c:v>
                </c:pt>
                <c:pt idx="65" formatCode="0.000%">
                  <c:v>9.2113647460937642E-2</c:v>
                </c:pt>
                <c:pt idx="66" formatCode="0.000%">
                  <c:v>6.7019653320312678E-2</c:v>
                </c:pt>
                <c:pt idx="67" formatCode="0.000%">
                  <c:v>4.5887451171874538E-2</c:v>
                </c:pt>
                <c:pt idx="68" formatCode="0.000%">
                  <c:v>1.3409423828125711E-3</c:v>
                </c:pt>
                <c:pt idx="69" formatCode="0.000%">
                  <c:v>2.6091918945311932E-2</c:v>
                </c:pt>
                <c:pt idx="70" formatCode="0.000%">
                  <c:v>6.5479125976562358E-2</c:v>
                </c:pt>
                <c:pt idx="71" formatCode="0.000%">
                  <c:v>5.9150390624999716E-2</c:v>
                </c:pt>
                <c:pt idx="72" formatCode="0.000%">
                  <c:v>3.5173339843749929E-2</c:v>
                </c:pt>
                <c:pt idx="73" formatCode="0.000%">
                  <c:v>2.0080566406264211E-3</c:v>
                </c:pt>
                <c:pt idx="74" formatCode="0.000%">
                  <c:v>2.7072753906249858E-2</c:v>
                </c:pt>
                <c:pt idx="75" formatCode="0.000%">
                  <c:v>0.13033569335937401</c:v>
                </c:pt>
                <c:pt idx="76" formatCode="0.000%">
                  <c:v>0.25316894531249901</c:v>
                </c:pt>
                <c:pt idx="77" formatCode="0.000%">
                  <c:v>0.37524047851562514</c:v>
                </c:pt>
                <c:pt idx="78" formatCode="0.000%">
                  <c:v>0.27038208007812514</c:v>
                </c:pt>
                <c:pt idx="79" formatCode="0.000%">
                  <c:v>0.15409667968750185</c:v>
                </c:pt>
                <c:pt idx="80" formatCode="0.000%">
                  <c:v>6.9050292968750426E-2</c:v>
                </c:pt>
                <c:pt idx="81" formatCode="0.000%">
                  <c:v>0.2084875488281277</c:v>
                </c:pt>
                <c:pt idx="82" formatCode="0.000%">
                  <c:v>0.39144531250000014</c:v>
                </c:pt>
                <c:pt idx="83" formatCode="0.000%">
                  <c:v>0.37681640625000057</c:v>
                </c:pt>
                <c:pt idx="84" formatCode="0.000%">
                  <c:v>0.59224853515624787</c:v>
                </c:pt>
                <c:pt idx="85" formatCode="0.000%">
                  <c:v>0.79617675781250341</c:v>
                </c:pt>
                <c:pt idx="86" formatCode="0.000%">
                  <c:v>0.70820312499999716</c:v>
                </c:pt>
                <c:pt idx="87" formatCode="0.000%">
                  <c:v>0.68362304687499886</c:v>
                </c:pt>
                <c:pt idx="88" formatCode="0.000%">
                  <c:v>0.68719726562500227</c:v>
                </c:pt>
                <c:pt idx="89" formatCode="0.000%">
                  <c:v>0.52807128906250256</c:v>
                </c:pt>
                <c:pt idx="90" formatCode="0.000%">
                  <c:v>0.79194824218750171</c:v>
                </c:pt>
                <c:pt idx="91" formatCode="0.000%">
                  <c:v>0.69982421875000256</c:v>
                </c:pt>
                <c:pt idx="92" formatCode="0.000%">
                  <c:v>0.45035644531250796</c:v>
                </c:pt>
                <c:pt idx="93" formatCode="0.000%">
                  <c:v>0.38299316406251194</c:v>
                </c:pt>
                <c:pt idx="94" formatCode="0.000%">
                  <c:v>0.32737792968750057</c:v>
                </c:pt>
                <c:pt idx="95" formatCode="0.000%">
                  <c:v>0.17366210937500171</c:v>
                </c:pt>
                <c:pt idx="96" formatCode="0.000%">
                  <c:v>-0.14564941406248977</c:v>
                </c:pt>
                <c:pt idx="97" formatCode="0.000%">
                  <c:v>-0.1770898437500108</c:v>
                </c:pt>
                <c:pt idx="98" formatCode="0.000%">
                  <c:v>-0.28016113281250909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B9-4115-9707-26F6D899FC42}"/>
            </c:ext>
          </c:extLst>
        </c:ser>
        <c:ser>
          <c:idx val="1"/>
          <c:order val="1"/>
          <c:tx>
            <c:strRef>
              <c:f>PAM_d!$AW$30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PAM_d!$AW$31:$AW$129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9.1940871530815649E-4</c:v>
                </c:pt>
                <c:pt idx="53" formatCode="0.000%">
                  <c:v>9.3170779290718819E-4</c:v>
                </c:pt>
                <c:pt idx="54" formatCode="0.000%">
                  <c:v>-9.7456823114594471E-4</c:v>
                </c:pt>
                <c:pt idx="55" formatCode="0.000%">
                  <c:v>-1.7648109100769638E-3</c:v>
                </c:pt>
                <c:pt idx="56" formatCode="0.000%">
                  <c:v>-2.0742156959296931E-3</c:v>
                </c:pt>
                <c:pt idx="57" formatCode="0.000%">
                  <c:v>-8.1415241689646312E-3</c:v>
                </c:pt>
                <c:pt idx="58" formatCode="0.000%">
                  <c:v>-1.0055968085397993E-2</c:v>
                </c:pt>
                <c:pt idx="59" formatCode="0.000%">
                  <c:v>-1.0315207802638726E-2</c:v>
                </c:pt>
                <c:pt idx="60" formatCode="0.000%">
                  <c:v>-1.1378664840615116E-2</c:v>
                </c:pt>
                <c:pt idx="61" formatCode="0.000%">
                  <c:v>-6.1247641588051405E-3</c:v>
                </c:pt>
                <c:pt idx="62" formatCode="0.000%">
                  <c:v>-2.252605338965985E-3</c:v>
                </c:pt>
                <c:pt idx="63" formatCode="0.000%">
                  <c:v>5.8356679729862915E-3</c:v>
                </c:pt>
                <c:pt idx="64" formatCode="0.000%">
                  <c:v>1.69844519470983E-2</c:v>
                </c:pt>
                <c:pt idx="65" formatCode="0.000%">
                  <c:v>1.6518930375964747E-2</c:v>
                </c:pt>
                <c:pt idx="66" formatCode="0.000%">
                  <c:v>1.0313167150294067E-2</c:v>
                </c:pt>
                <c:pt idx="67" formatCode="0.000%">
                  <c:v>5.0350209760918752E-3</c:v>
                </c:pt>
                <c:pt idx="68" formatCode="0.000%">
                  <c:v>-5.9359620764678489E-3</c:v>
                </c:pt>
                <c:pt idx="69" formatCode="0.000%">
                  <c:v>-5.2248543651201018E-4</c:v>
                </c:pt>
                <c:pt idx="70" formatCode="0.000%">
                  <c:v>8.3603489044619117E-3</c:v>
                </c:pt>
                <c:pt idx="71" formatCode="0.000%">
                  <c:v>6.429091099038331E-3</c:v>
                </c:pt>
                <c:pt idx="72" formatCode="0.000%">
                  <c:v>3.9112064525914647E-4</c:v>
                </c:pt>
                <c:pt idx="73" formatCode="0.000%">
                  <c:v>-7.8479976972944954E-3</c:v>
                </c:pt>
                <c:pt idx="74" formatCode="0.000%">
                  <c:v>-2.434773169443627E-3</c:v>
                </c:pt>
                <c:pt idx="75" formatCode="0.000%">
                  <c:v>2.1404314929930557E-2</c:v>
                </c:pt>
                <c:pt idx="76" formatCode="0.000%">
                  <c:v>4.9700528075983907E-2</c:v>
                </c:pt>
                <c:pt idx="77" formatCode="0.000%">
                  <c:v>7.767458598480248E-2</c:v>
                </c:pt>
                <c:pt idx="78" formatCode="0.000%">
                  <c:v>5.2051832237486551E-2</c:v>
                </c:pt>
                <c:pt idx="79" formatCode="0.000%">
                  <c:v>2.388264436097387E-2</c:v>
                </c:pt>
                <c:pt idx="80" formatCode="0.000%">
                  <c:v>2.9787670336531846E-3</c:v>
                </c:pt>
                <c:pt idx="81" formatCode="0.000%">
                  <c:v>3.4297681668589597E-2</c:v>
                </c:pt>
                <c:pt idx="82" formatCode="0.000%">
                  <c:v>7.5555584663745456E-2</c:v>
                </c:pt>
                <c:pt idx="83" formatCode="0.000%">
                  <c:v>7.0681211999296778E-2</c:v>
                </c:pt>
                <c:pt idx="84" formatCode="0.000%">
                  <c:v>0.11919694571401429</c:v>
                </c:pt>
                <c:pt idx="85" formatCode="0.000%">
                  <c:v>0.16209881525274383</c:v>
                </c:pt>
                <c:pt idx="86" formatCode="0.000%">
                  <c:v>0.13577710405812482</c:v>
                </c:pt>
                <c:pt idx="87" formatCode="0.000%">
                  <c:v>0.12624414094691438</c:v>
                </c:pt>
                <c:pt idx="88" formatCode="0.000%">
                  <c:v>0.12319386916889918</c:v>
                </c:pt>
                <c:pt idx="89" formatCode="0.000%">
                  <c:v>8.2184472256248142E-2</c:v>
                </c:pt>
                <c:pt idx="90" formatCode="0.000%">
                  <c:v>0.14280346112846587</c:v>
                </c:pt>
                <c:pt idx="91" formatCode="0.000%">
                  <c:v>0.11893428762976654</c:v>
                </c:pt>
                <c:pt idx="92" formatCode="0.000%">
                  <c:v>5.815691509421228E-2</c:v>
                </c:pt>
                <c:pt idx="93" formatCode="0.000%">
                  <c:v>4.0359190427142977E-2</c:v>
                </c:pt>
                <c:pt idx="94" formatCode="0.000%">
                  <c:v>2.5612244700695896E-2</c:v>
                </c:pt>
                <c:pt idx="95" formatCode="0.000%">
                  <c:v>-1.2046919477672446E-2</c:v>
                </c:pt>
                <c:pt idx="96" formatCode="0.000%">
                  <c:v>-8.8725464888966599E-2</c:v>
                </c:pt>
                <c:pt idx="97" formatCode="0.000%">
                  <c:v>-9.7516040491392175E-2</c:v>
                </c:pt>
                <c:pt idx="98" formatCode="0.000%">
                  <c:v>-0.1231927841068412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B9-4115-9707-26F6D899FC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0068512"/>
        <c:axId val="416894880"/>
      </c:lineChart>
      <c:catAx>
        <c:axId val="11800685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4880"/>
        <c:crosses val="autoZero"/>
        <c:auto val="1"/>
        <c:lblAlgn val="ctr"/>
        <c:lblOffset val="100"/>
        <c:noMultiLvlLbl val="0"/>
      </c:catAx>
      <c:valAx>
        <c:axId val="41689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80068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NOA_d!$AV$30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NOA_d!$AV$31:$AV$129</c:f>
              <c:numCache>
                <c:formatCode>General</c:formatCode>
                <c:ptCount val="99"/>
                <c:pt idx="2" formatCode="0.000%">
                  <c:v>-3.3192443847656072E-3</c:v>
                </c:pt>
                <c:pt idx="3" formatCode="0.000%">
                  <c:v>-3.54766845703125E-4</c:v>
                </c:pt>
                <c:pt idx="4" formatCode="0.000%">
                  <c:v>-3.3184051513670543E-3</c:v>
                </c:pt>
                <c:pt idx="5" formatCode="0.000%">
                  <c:v>-2.0034790039062944E-3</c:v>
                </c:pt>
                <c:pt idx="6" formatCode="0.000%">
                  <c:v>-3.8771057128907938E-3</c:v>
                </c:pt>
                <c:pt idx="7" formatCode="0.000%">
                  <c:v>-4.3547821044922497E-3</c:v>
                </c:pt>
                <c:pt idx="8" formatCode="0.000%">
                  <c:v>-9.1027832031249645E-3</c:v>
                </c:pt>
                <c:pt idx="9" formatCode="0.000%">
                  <c:v>-9.5722961425779296E-3</c:v>
                </c:pt>
                <c:pt idx="10" formatCode="0.000%">
                  <c:v>-4.8892211914062234E-3</c:v>
                </c:pt>
                <c:pt idx="11" formatCode="0.000%">
                  <c:v>-3.0242156982422941E-3</c:v>
                </c:pt>
                <c:pt idx="12" formatCode="0.000%">
                  <c:v>-5.5326080322266602E-3</c:v>
                </c:pt>
                <c:pt idx="13" formatCode="0.000%">
                  <c:v>-1.1438217163086017E-2</c:v>
                </c:pt>
                <c:pt idx="14" formatCode="0.000%">
                  <c:v>-1.4250564575195357E-2</c:v>
                </c:pt>
                <c:pt idx="15" formatCode="0.000%">
                  <c:v>-1.8181304931640829E-2</c:v>
                </c:pt>
                <c:pt idx="16" formatCode="0.000%">
                  <c:v>-2.1786956787109402E-2</c:v>
                </c:pt>
                <c:pt idx="17" formatCode="0.000%">
                  <c:v>-2.8529815673828285E-2</c:v>
                </c:pt>
                <c:pt idx="18" formatCode="0.000%">
                  <c:v>-2.5344238281249876E-2</c:v>
                </c:pt>
                <c:pt idx="19" formatCode="0.000%">
                  <c:v>-1.8228454589843679E-2</c:v>
                </c:pt>
                <c:pt idx="20" formatCode="0.000%">
                  <c:v>-1.8137969970703161E-2</c:v>
                </c:pt>
                <c:pt idx="21" formatCode="0.000%">
                  <c:v>-1.2900695800781126E-2</c:v>
                </c:pt>
                <c:pt idx="22" formatCode="0.000%">
                  <c:v>-1.664077758789051E-2</c:v>
                </c:pt>
                <c:pt idx="23" formatCode="0.000%">
                  <c:v>-1.8887786865234402E-2</c:v>
                </c:pt>
                <c:pt idx="24" formatCode="0.000%">
                  <c:v>-2.2182769775390465E-2</c:v>
                </c:pt>
                <c:pt idx="25" formatCode="0.000%">
                  <c:v>-2.5838928222656321E-2</c:v>
                </c:pt>
                <c:pt idx="26" formatCode="0.000%">
                  <c:v>-2.4646911621093892E-2</c:v>
                </c:pt>
                <c:pt idx="27" formatCode="0.000%">
                  <c:v>-2.2813415527345171E-3</c:v>
                </c:pt>
                <c:pt idx="28" formatCode="0.000%">
                  <c:v>6.5385437011720171E-3</c:v>
                </c:pt>
                <c:pt idx="29" formatCode="0.000%">
                  <c:v>-4.981842041015927E-3</c:v>
                </c:pt>
                <c:pt idx="30" formatCode="0.000%">
                  <c:v>-1.9208374023437447E-2</c:v>
                </c:pt>
                <c:pt idx="31" formatCode="0.000%">
                  <c:v>-2.2315063476562536E-2</c:v>
                </c:pt>
                <c:pt idx="32" formatCode="0.000%">
                  <c:v>-3.1689453124999822E-2</c:v>
                </c:pt>
                <c:pt idx="33" formatCode="0.000%">
                  <c:v>-2.4046325683594105E-2</c:v>
                </c:pt>
                <c:pt idx="34" formatCode="0.000%">
                  <c:v>-2.3846130371093732E-2</c:v>
                </c:pt>
                <c:pt idx="35" formatCode="0.000%">
                  <c:v>-4.0118408203124734E-2</c:v>
                </c:pt>
                <c:pt idx="36" formatCode="0.000%">
                  <c:v>-4.1327209472656445E-2</c:v>
                </c:pt>
                <c:pt idx="37" formatCode="0.000%">
                  <c:v>-5.0142517089843963E-2</c:v>
                </c:pt>
                <c:pt idx="38" formatCode="0.000%">
                  <c:v>-2.1981506347656499E-2</c:v>
                </c:pt>
                <c:pt idx="39" formatCode="0.000%">
                  <c:v>-5.6945800781260658E-4</c:v>
                </c:pt>
                <c:pt idx="40" formatCode="0.000%">
                  <c:v>2.2059631347655984E-2</c:v>
                </c:pt>
                <c:pt idx="41" formatCode="0.000%">
                  <c:v>4.8611450195312322E-2</c:v>
                </c:pt>
                <c:pt idx="42" formatCode="0.000%">
                  <c:v>4.134368896484375E-2</c:v>
                </c:pt>
                <c:pt idx="43" formatCode="0.000%">
                  <c:v>3.5466308593749662E-2</c:v>
                </c:pt>
                <c:pt idx="44" formatCode="0.000%">
                  <c:v>1.6598510742187322E-2</c:v>
                </c:pt>
                <c:pt idx="45" formatCode="0.000%">
                  <c:v>1.95159912109375E-2</c:v>
                </c:pt>
                <c:pt idx="46" formatCode="0.000%">
                  <c:v>3.1918945312499947E-2</c:v>
                </c:pt>
                <c:pt idx="47" formatCode="0.000%">
                  <c:v>5.5589904785156463E-2</c:v>
                </c:pt>
                <c:pt idx="48" formatCode="0.000%">
                  <c:v>4.0412292480468626E-2</c:v>
                </c:pt>
                <c:pt idx="49" formatCode="0.000%">
                  <c:v>7.4174804687499929E-2</c:v>
                </c:pt>
                <c:pt idx="50" formatCode="0.000%">
                  <c:v>7.5853576660156463E-2</c:v>
                </c:pt>
                <c:pt idx="51" formatCode="0.000%">
                  <c:v>8.1811523437500533E-2</c:v>
                </c:pt>
                <c:pt idx="52" formatCode="0.000%">
                  <c:v>7.1083984374999964E-2</c:v>
                </c:pt>
                <c:pt idx="53" formatCode="0.000%">
                  <c:v>7.2845153808593466E-2</c:v>
                </c:pt>
                <c:pt idx="54" formatCode="0.000%">
                  <c:v>6.7194824218749893E-2</c:v>
                </c:pt>
                <c:pt idx="55" formatCode="0.000%">
                  <c:v>7.1158752441405682E-2</c:v>
                </c:pt>
                <c:pt idx="56" formatCode="0.000%">
                  <c:v>6.9706115722656392E-2</c:v>
                </c:pt>
                <c:pt idx="57" formatCode="0.000%">
                  <c:v>5.0958251953125533E-2</c:v>
                </c:pt>
                <c:pt idx="58" formatCode="0.000%">
                  <c:v>4.7844848632812464E-2</c:v>
                </c:pt>
                <c:pt idx="59" formatCode="0.000%">
                  <c:v>6.1879272460937607E-2</c:v>
                </c:pt>
                <c:pt idx="60" formatCode="0.000%">
                  <c:v>6.2107543945312038E-2</c:v>
                </c:pt>
                <c:pt idx="61" formatCode="0.000%">
                  <c:v>8.3842163085937393E-2</c:v>
                </c:pt>
                <c:pt idx="62" formatCode="0.000%">
                  <c:v>0.11555725097656211</c:v>
                </c:pt>
                <c:pt idx="63" formatCode="0.000%">
                  <c:v>0.14609436035156254</c:v>
                </c:pt>
                <c:pt idx="64" formatCode="0.000%">
                  <c:v>0.21406311035156289</c:v>
                </c:pt>
                <c:pt idx="65" formatCode="0.000%">
                  <c:v>0.24556823730468746</c:v>
                </c:pt>
                <c:pt idx="66" formatCode="0.000%">
                  <c:v>0.22775024414062539</c:v>
                </c:pt>
                <c:pt idx="67" formatCode="0.000%">
                  <c:v>0.20490539550781151</c:v>
                </c:pt>
                <c:pt idx="68" formatCode="0.000%">
                  <c:v>0.18484802246093857</c:v>
                </c:pt>
                <c:pt idx="69" formatCode="0.000%">
                  <c:v>0.20627624511718778</c:v>
                </c:pt>
                <c:pt idx="70" formatCode="0.000%">
                  <c:v>0.20974304199218885</c:v>
                </c:pt>
                <c:pt idx="71" formatCode="0.000%">
                  <c:v>0.20787353515624929</c:v>
                </c:pt>
                <c:pt idx="72" formatCode="0.000%">
                  <c:v>0.18925903320312365</c:v>
                </c:pt>
                <c:pt idx="73" formatCode="0.000%">
                  <c:v>0.11559082031249979</c:v>
                </c:pt>
                <c:pt idx="74" formatCode="0.000%">
                  <c:v>0.18584106445312365</c:v>
                </c:pt>
                <c:pt idx="75" formatCode="0.000%">
                  <c:v>0.3616052246093755</c:v>
                </c:pt>
                <c:pt idx="76" formatCode="0.000%">
                  <c:v>0.44084228515624879</c:v>
                </c:pt>
                <c:pt idx="77" formatCode="0.000%">
                  <c:v>0.54417358398437443</c:v>
                </c:pt>
                <c:pt idx="78" formatCode="0.000%">
                  <c:v>0.58158325195312344</c:v>
                </c:pt>
                <c:pt idx="79" formatCode="0.000%">
                  <c:v>0.52254272460937656</c:v>
                </c:pt>
                <c:pt idx="80" formatCode="0.000%">
                  <c:v>0.45346801757812472</c:v>
                </c:pt>
                <c:pt idx="81" formatCode="0.000%">
                  <c:v>0.79342041015625142</c:v>
                </c:pt>
                <c:pt idx="82" formatCode="0.000%">
                  <c:v>1.014760742187498</c:v>
                </c:pt>
                <c:pt idx="83" formatCode="0.000%">
                  <c:v>1.0299340820312501</c:v>
                </c:pt>
                <c:pt idx="84" formatCode="0.000%">
                  <c:v>1.2864575195312504</c:v>
                </c:pt>
                <c:pt idx="85" formatCode="0.000%">
                  <c:v>1.7969799804687483</c:v>
                </c:pt>
                <c:pt idx="86" formatCode="0.000%">
                  <c:v>1.8918652343749969</c:v>
                </c:pt>
                <c:pt idx="87" formatCode="0.000%">
                  <c:v>1.4904882812499949</c:v>
                </c:pt>
                <c:pt idx="88" formatCode="0.000%">
                  <c:v>1.4354638671875009</c:v>
                </c:pt>
                <c:pt idx="89" formatCode="0.000%">
                  <c:v>1.4493066406250037</c:v>
                </c:pt>
                <c:pt idx="90" formatCode="0.000%">
                  <c:v>1.6114990234374957</c:v>
                </c:pt>
                <c:pt idx="91" formatCode="0.000%">
                  <c:v>1.2708349609374991</c:v>
                </c:pt>
                <c:pt idx="92" formatCode="0.000%">
                  <c:v>0.78395507812500398</c:v>
                </c:pt>
                <c:pt idx="93" formatCode="0.000%">
                  <c:v>0.78266113281250682</c:v>
                </c:pt>
                <c:pt idx="94" formatCode="0.000%">
                  <c:v>0.50925781249999602</c:v>
                </c:pt>
                <c:pt idx="95" formatCode="0.000%">
                  <c:v>1.7416992187492042E-2</c:v>
                </c:pt>
                <c:pt idx="96" formatCode="0.000%">
                  <c:v>-0.60367675781249375</c:v>
                </c:pt>
                <c:pt idx="97" formatCode="0.000%">
                  <c:v>-0.63390624999999545</c:v>
                </c:pt>
                <c:pt idx="98" formatCode="0.000%">
                  <c:v>-0.87315917968750512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A4-489D-92F4-CCB555880C0D}"/>
            </c:ext>
          </c:extLst>
        </c:ser>
        <c:ser>
          <c:idx val="1"/>
          <c:order val="1"/>
          <c:tx>
            <c:strRef>
              <c:f>NOA_d!$AW$30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NOA_d!$AW$31:$AW$129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-3.2702790422691752E-3</c:v>
                </c:pt>
                <c:pt idx="53" formatCode="0.000%">
                  <c:v>-3.660151215822971E-3</c:v>
                </c:pt>
                <c:pt idx="54" formatCode="0.000%">
                  <c:v>-5.6538017298648491E-3</c:v>
                </c:pt>
                <c:pt idx="55" formatCode="0.000%">
                  <c:v>-5.4330507718336474E-3</c:v>
                </c:pt>
                <c:pt idx="56" formatCode="0.000%">
                  <c:v>-6.3764660945633267E-3</c:v>
                </c:pt>
                <c:pt idx="57" formatCode="0.000%">
                  <c:v>-1.1268093608971741E-2</c:v>
                </c:pt>
                <c:pt idx="58" formatCode="0.000%">
                  <c:v>-1.2733186388889983E-2</c:v>
                </c:pt>
                <c:pt idx="59" formatCode="0.000%">
                  <c:v>-1.0227669008336049E-2</c:v>
                </c:pt>
                <c:pt idx="60" formatCode="0.000%">
                  <c:v>-1.0826489602374867E-2</c:v>
                </c:pt>
                <c:pt idx="61" formatCode="0.000%">
                  <c:v>-6.7944838358877657E-3</c:v>
                </c:pt>
                <c:pt idx="62" formatCode="0.000%">
                  <c:v>-4.72896950353352E-4</c:v>
                </c:pt>
                <c:pt idx="63" formatCode="0.000%">
                  <c:v>5.2939472502138152E-3</c:v>
                </c:pt>
                <c:pt idx="64" formatCode="0.000%">
                  <c:v>1.9189097445156289E-2</c:v>
                </c:pt>
                <c:pt idx="65" formatCode="0.000%">
                  <c:v>2.4584308203020377E-2</c:v>
                </c:pt>
                <c:pt idx="66" formatCode="0.000%">
                  <c:v>1.8605709113126423E-2</c:v>
                </c:pt>
                <c:pt idx="67" formatCode="0.000%">
                  <c:v>1.1480786126281561E-2</c:v>
                </c:pt>
                <c:pt idx="68" formatCode="0.000%">
                  <c:v>4.3784662831019006E-3</c:v>
                </c:pt>
                <c:pt idx="69" formatCode="0.000%">
                  <c:v>6.432406576136529E-3</c:v>
                </c:pt>
                <c:pt idx="70" formatCode="0.000%">
                  <c:v>4.7199855653441425E-3</c:v>
                </c:pt>
                <c:pt idx="71" formatCode="0.000%">
                  <c:v>1.5228679787830934E-3</c:v>
                </c:pt>
                <c:pt idx="72" formatCode="0.000%">
                  <c:v>-4.9431277870550794E-3</c:v>
                </c:pt>
                <c:pt idx="73" formatCode="0.000%">
                  <c:v>-2.43863351577982E-2</c:v>
                </c:pt>
                <c:pt idx="74" formatCode="0.000%">
                  <c:v>-1.1317923722206302E-2</c:v>
                </c:pt>
                <c:pt idx="75" formatCode="0.000%">
                  <c:v>2.5577488815177851E-2</c:v>
                </c:pt>
                <c:pt idx="76" formatCode="0.000%">
                  <c:v>3.9820384539109632E-2</c:v>
                </c:pt>
                <c:pt idx="77" formatCode="0.000%">
                  <c:v>5.9041045314716101E-2</c:v>
                </c:pt>
                <c:pt idx="78" formatCode="0.000%">
                  <c:v>6.2372563845023432E-2</c:v>
                </c:pt>
                <c:pt idx="79" formatCode="0.000%">
                  <c:v>4.3776379264694576E-2</c:v>
                </c:pt>
                <c:pt idx="80" formatCode="0.000%">
                  <c:v>2.2987087280956331E-2</c:v>
                </c:pt>
                <c:pt idx="81" formatCode="0.000%">
                  <c:v>9.0761435493600828E-2</c:v>
                </c:pt>
                <c:pt idx="82" formatCode="0.000%">
                  <c:v>0.12988236355662153</c:v>
                </c:pt>
                <c:pt idx="83" formatCode="0.000%">
                  <c:v>0.12521500544059716</c:v>
                </c:pt>
                <c:pt idx="84" formatCode="0.000%">
                  <c:v>0.17140556595168288</c:v>
                </c:pt>
                <c:pt idx="85" formatCode="0.000%">
                  <c:v>0.25768157770556854</c:v>
                </c:pt>
                <c:pt idx="86" formatCode="0.000%">
                  <c:v>0.24465605446692251</c:v>
                </c:pt>
                <c:pt idx="87" formatCode="0.000%">
                  <c:v>0.12812134720290658</c:v>
                </c:pt>
                <c:pt idx="88" formatCode="0.000%">
                  <c:v>9.6620182824976197E-2</c:v>
                </c:pt>
                <c:pt idx="89" formatCode="0.000%">
                  <c:v>7.8031221720284094E-2</c:v>
                </c:pt>
                <c:pt idx="90" formatCode="0.000%">
                  <c:v>0.10491335766665522</c:v>
                </c:pt>
                <c:pt idx="91" formatCode="0.000%">
                  <c:v>1.2545829144196219E-2</c:v>
                </c:pt>
                <c:pt idx="92" formatCode="0.000%">
                  <c:v>-0.11088571764783595</c:v>
                </c:pt>
                <c:pt idx="93" formatCode="0.000%">
                  <c:v>-0.12617433737974437</c:v>
                </c:pt>
                <c:pt idx="94" formatCode="0.000%">
                  <c:v>-0.20039830288189009</c:v>
                </c:pt>
                <c:pt idx="95" formatCode="0.000%">
                  <c:v>-0.3229262632668437</c:v>
                </c:pt>
                <c:pt idx="96" formatCode="0.000%">
                  <c:v>-0.4737544078757594</c:v>
                </c:pt>
                <c:pt idx="97" formatCode="0.000%">
                  <c:v>-0.48986304742518172</c:v>
                </c:pt>
                <c:pt idx="98" formatCode="0.000%">
                  <c:v>-0.55453622824398252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A4-489D-92F4-CCB555880C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900160"/>
        <c:axId val="416891520"/>
      </c:lineChart>
      <c:catAx>
        <c:axId val="4169001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1520"/>
        <c:crosses val="autoZero"/>
        <c:auto val="1"/>
        <c:lblAlgn val="ctr"/>
        <c:lblOffset val="100"/>
        <c:noMultiLvlLbl val="0"/>
      </c:catAx>
      <c:valAx>
        <c:axId val="416891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900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NEA_d!$AV$30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NEA_d!$AV$31:$AV$129</c:f>
              <c:numCache>
                <c:formatCode>General</c:formatCode>
                <c:ptCount val="99"/>
                <c:pt idx="2" formatCode="0.000%">
                  <c:v>7.9345703124955591E-5</c:v>
                </c:pt>
                <c:pt idx="3" formatCode="0.000%">
                  <c:v>5.0598144531255329E-4</c:v>
                </c:pt>
                <c:pt idx="4" formatCode="0.000%">
                  <c:v>1.1344146728515803E-3</c:v>
                </c:pt>
                <c:pt idx="5" formatCode="0.000%">
                  <c:v>6.6007232666016602E-3</c:v>
                </c:pt>
                <c:pt idx="6" formatCode="0.000%">
                  <c:v>4.9980163574219194E-3</c:v>
                </c:pt>
                <c:pt idx="7" formatCode="0.000%">
                  <c:v>5.9673309326171431E-3</c:v>
                </c:pt>
                <c:pt idx="8" formatCode="0.000%">
                  <c:v>2.8706359863281961E-3</c:v>
                </c:pt>
                <c:pt idx="9" formatCode="0.000%">
                  <c:v>5.7084655761718839E-3</c:v>
                </c:pt>
                <c:pt idx="10" formatCode="0.000%">
                  <c:v>7.8032684326170276E-3</c:v>
                </c:pt>
                <c:pt idx="11" formatCode="0.000%">
                  <c:v>8.8337707519530184E-3</c:v>
                </c:pt>
                <c:pt idx="12" formatCode="0.000%">
                  <c:v>7.2933959960939099E-3</c:v>
                </c:pt>
                <c:pt idx="13" formatCode="0.000%">
                  <c:v>4.7222137451172763E-3</c:v>
                </c:pt>
                <c:pt idx="14" formatCode="0.000%">
                  <c:v>3.7495422363280628E-3</c:v>
                </c:pt>
                <c:pt idx="15" formatCode="0.000%">
                  <c:v>4.4008636474608398E-3</c:v>
                </c:pt>
                <c:pt idx="16" formatCode="0.000%">
                  <c:v>3.2637023925781161E-3</c:v>
                </c:pt>
                <c:pt idx="17" formatCode="0.000%">
                  <c:v>3.4725952148437766E-3</c:v>
                </c:pt>
                <c:pt idx="18" formatCode="0.000%">
                  <c:v>7.6622009277345082E-3</c:v>
                </c:pt>
                <c:pt idx="19" formatCode="0.000%">
                  <c:v>9.4551086425782582E-3</c:v>
                </c:pt>
                <c:pt idx="20" formatCode="0.000%">
                  <c:v>6.059570312500151E-3</c:v>
                </c:pt>
                <c:pt idx="21" formatCode="0.000%">
                  <c:v>9.6324157714844372E-3</c:v>
                </c:pt>
                <c:pt idx="22" formatCode="0.000%">
                  <c:v>2.5265502929687766E-3</c:v>
                </c:pt>
                <c:pt idx="23" formatCode="0.000%">
                  <c:v>2.8640747070312056E-3</c:v>
                </c:pt>
                <c:pt idx="24" formatCode="0.000%">
                  <c:v>3.9947509765625444E-3</c:v>
                </c:pt>
                <c:pt idx="25" formatCode="0.000%">
                  <c:v>3.2247924804686967E-3</c:v>
                </c:pt>
                <c:pt idx="26" formatCode="0.000%">
                  <c:v>8.0764770507812944E-3</c:v>
                </c:pt>
                <c:pt idx="27" formatCode="0.000%">
                  <c:v>1.6375732421874956E-2</c:v>
                </c:pt>
                <c:pt idx="28" formatCode="0.000%">
                  <c:v>2.6223297119140732E-2</c:v>
                </c:pt>
                <c:pt idx="29" formatCode="0.000%">
                  <c:v>2.3797149658203232E-2</c:v>
                </c:pt>
                <c:pt idx="30" formatCode="0.000%">
                  <c:v>2.3706054687500089E-2</c:v>
                </c:pt>
                <c:pt idx="31" formatCode="0.000%">
                  <c:v>2.5372314453124822E-2</c:v>
                </c:pt>
                <c:pt idx="32" formatCode="0.000%">
                  <c:v>2.5425415039062482E-2</c:v>
                </c:pt>
                <c:pt idx="33" formatCode="0.000%">
                  <c:v>3.2484283447265838E-2</c:v>
                </c:pt>
                <c:pt idx="34" formatCode="0.000%">
                  <c:v>2.9150390624999911E-2</c:v>
                </c:pt>
                <c:pt idx="35" formatCode="0.000%">
                  <c:v>1.7655639648437749E-2</c:v>
                </c:pt>
                <c:pt idx="36" formatCode="0.000%">
                  <c:v>2.0345153808593697E-2</c:v>
                </c:pt>
                <c:pt idx="37" formatCode="0.000%">
                  <c:v>1.3843078613281268E-2</c:v>
                </c:pt>
                <c:pt idx="38" formatCode="0.000%">
                  <c:v>3.9626770019530966E-2</c:v>
                </c:pt>
                <c:pt idx="39" formatCode="0.000%">
                  <c:v>5.0426635742187642E-2</c:v>
                </c:pt>
                <c:pt idx="40" formatCode="0.000%">
                  <c:v>5.0263366699218714E-2</c:v>
                </c:pt>
                <c:pt idx="41" formatCode="0.000%">
                  <c:v>6.7989501953124698E-2</c:v>
                </c:pt>
                <c:pt idx="42" formatCode="0.000%">
                  <c:v>5.1565246582031321E-2</c:v>
                </c:pt>
                <c:pt idx="43" formatCode="0.000%">
                  <c:v>4.70428466796875E-2</c:v>
                </c:pt>
                <c:pt idx="44" formatCode="0.000%">
                  <c:v>3.7125854492187749E-2</c:v>
                </c:pt>
                <c:pt idx="45" formatCode="0.000%">
                  <c:v>4.0580444335937216E-2</c:v>
                </c:pt>
                <c:pt idx="46" formatCode="0.000%">
                  <c:v>4.3786010742187464E-2</c:v>
                </c:pt>
                <c:pt idx="47" formatCode="0.000%">
                  <c:v>5.2073059082031303E-2</c:v>
                </c:pt>
                <c:pt idx="48" formatCode="0.000%">
                  <c:v>4.7558288574218732E-2</c:v>
                </c:pt>
                <c:pt idx="49" formatCode="0.000%">
                  <c:v>9.7088623046874378E-2</c:v>
                </c:pt>
                <c:pt idx="50" formatCode="0.000%">
                  <c:v>0.11215698242187511</c:v>
                </c:pt>
                <c:pt idx="51" formatCode="0.000%">
                  <c:v>0.104986877441406</c:v>
                </c:pt>
                <c:pt idx="52" formatCode="0.000%">
                  <c:v>0.10392852783203121</c:v>
                </c:pt>
                <c:pt idx="53" formatCode="0.000%">
                  <c:v>9.1445007324218786E-2</c:v>
                </c:pt>
                <c:pt idx="54" formatCode="0.000%">
                  <c:v>8.0851440429687393E-2</c:v>
                </c:pt>
                <c:pt idx="55" formatCode="0.000%">
                  <c:v>8.3713684082031392E-2</c:v>
                </c:pt>
                <c:pt idx="56" formatCode="0.000%">
                  <c:v>8.1629028320312713E-2</c:v>
                </c:pt>
                <c:pt idx="57" formatCode="0.000%">
                  <c:v>6.7776489257812322E-2</c:v>
                </c:pt>
                <c:pt idx="58" formatCode="0.000%">
                  <c:v>6.4820556640625249E-2</c:v>
                </c:pt>
                <c:pt idx="59" formatCode="0.000%">
                  <c:v>4.96826171875E-2</c:v>
                </c:pt>
                <c:pt idx="60" formatCode="0.000%">
                  <c:v>3.3363647460937784E-2</c:v>
                </c:pt>
                <c:pt idx="61" formatCode="0.000%">
                  <c:v>5.1599121093749645E-2</c:v>
                </c:pt>
                <c:pt idx="62" formatCode="0.000%">
                  <c:v>5.714355468750032E-2</c:v>
                </c:pt>
                <c:pt idx="63" formatCode="0.000%">
                  <c:v>8.3021850585937251E-2</c:v>
                </c:pt>
                <c:pt idx="64" formatCode="0.000%">
                  <c:v>0.11573852539062468</c:v>
                </c:pt>
                <c:pt idx="65" formatCode="0.000%">
                  <c:v>0.1326672363281256</c:v>
                </c:pt>
                <c:pt idx="66" formatCode="0.000%">
                  <c:v>0.12695373535156218</c:v>
                </c:pt>
                <c:pt idx="67" formatCode="0.000%">
                  <c:v>0.10098205566406193</c:v>
                </c:pt>
                <c:pt idx="68" formatCode="0.000%">
                  <c:v>8.2244262695311932E-2</c:v>
                </c:pt>
                <c:pt idx="69" formatCode="0.000%">
                  <c:v>7.5567626953125355E-2</c:v>
                </c:pt>
                <c:pt idx="70" formatCode="0.000%">
                  <c:v>0.10888000488281335</c:v>
                </c:pt>
                <c:pt idx="71" formatCode="0.000%">
                  <c:v>9.8674316406249574E-2</c:v>
                </c:pt>
                <c:pt idx="72" formatCode="0.000%">
                  <c:v>7.4338378906249503E-2</c:v>
                </c:pt>
                <c:pt idx="73" formatCode="0.000%">
                  <c:v>-1.3244628906257105E-3</c:v>
                </c:pt>
                <c:pt idx="74" formatCode="0.000%">
                  <c:v>4.4625244140625853E-2</c:v>
                </c:pt>
                <c:pt idx="75" formatCode="0.000%">
                  <c:v>0.12631103515625064</c:v>
                </c:pt>
                <c:pt idx="76" formatCode="0.000%">
                  <c:v>0.17532958984375036</c:v>
                </c:pt>
                <c:pt idx="77" formatCode="0.000%">
                  <c:v>0.23130371093749957</c:v>
                </c:pt>
                <c:pt idx="78" formatCode="0.000%">
                  <c:v>0.20751464843749901</c:v>
                </c:pt>
                <c:pt idx="79" formatCode="0.000%">
                  <c:v>0.25972167968750171</c:v>
                </c:pt>
                <c:pt idx="80" formatCode="0.000%">
                  <c:v>0.231109619140625</c:v>
                </c:pt>
                <c:pt idx="81" formatCode="0.000%">
                  <c:v>0.50967041015625014</c:v>
                </c:pt>
                <c:pt idx="82" formatCode="0.000%">
                  <c:v>0.70943847656250014</c:v>
                </c:pt>
                <c:pt idx="83" formatCode="0.000%">
                  <c:v>0.57095947265625213</c:v>
                </c:pt>
                <c:pt idx="84" formatCode="0.000%">
                  <c:v>0.85263183593750114</c:v>
                </c:pt>
                <c:pt idx="85" formatCode="0.000%">
                  <c:v>1.1656787109374989</c:v>
                </c:pt>
                <c:pt idx="86" formatCode="0.000%">
                  <c:v>1.1682812499999997</c:v>
                </c:pt>
                <c:pt idx="87" formatCode="0.000%">
                  <c:v>0.96083984374999432</c:v>
                </c:pt>
                <c:pt idx="88" formatCode="0.000%">
                  <c:v>0.21833984375000171</c:v>
                </c:pt>
                <c:pt idx="89" formatCode="0.000%">
                  <c:v>0.22735839843750227</c:v>
                </c:pt>
                <c:pt idx="90" formatCode="0.000%">
                  <c:v>0.17527832031250057</c:v>
                </c:pt>
                <c:pt idx="91" formatCode="0.000%">
                  <c:v>0.29044921874999829</c:v>
                </c:pt>
                <c:pt idx="92" formatCode="0.000%">
                  <c:v>0.21760742187500171</c:v>
                </c:pt>
                <c:pt idx="93" formatCode="0.000%">
                  <c:v>0.42073730468750625</c:v>
                </c:pt>
                <c:pt idx="94" formatCode="0.000%">
                  <c:v>0.36532226562499659</c:v>
                </c:pt>
                <c:pt idx="95" formatCode="0.000%">
                  <c:v>0.12638183593750796</c:v>
                </c:pt>
                <c:pt idx="96" formatCode="0.000%">
                  <c:v>-0.39409179687500284</c:v>
                </c:pt>
                <c:pt idx="97" formatCode="0.000%">
                  <c:v>-0.80134277343749716</c:v>
                </c:pt>
                <c:pt idx="98" formatCode="0.000%">
                  <c:v>-1.1183349609374886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F0-43A3-B0C1-65A1BE3463AB}"/>
            </c:ext>
          </c:extLst>
        </c:ser>
        <c:ser>
          <c:idx val="1"/>
          <c:order val="1"/>
          <c:tx>
            <c:strRef>
              <c:f>NEA_d!$AW$30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NEA_d!$AW$31:$AW$129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-1.0161744459906696E-3</c:v>
                </c:pt>
                <c:pt idx="53" formatCode="0.000%">
                  <c:v>-4.9054659737766126E-3</c:v>
                </c:pt>
                <c:pt idx="54" formatCode="0.000%">
                  <c:v>-8.1606824760673824E-3</c:v>
                </c:pt>
                <c:pt idx="55" formatCode="0.000%">
                  <c:v>-8.2516838642709978E-3</c:v>
                </c:pt>
                <c:pt idx="56" formatCode="0.000%">
                  <c:v>-9.5535891673188544E-3</c:v>
                </c:pt>
                <c:pt idx="57" formatCode="0.000%">
                  <c:v>-1.3492810766162044E-2</c:v>
                </c:pt>
                <c:pt idx="58" formatCode="0.000%">
                  <c:v>-1.4986174242952677E-2</c:v>
                </c:pt>
                <c:pt idx="59" formatCode="0.000%">
                  <c:v>-1.9524862278718746E-2</c:v>
                </c:pt>
                <c:pt idx="60" formatCode="0.000%">
                  <c:v>-2.4204600841535306E-2</c:v>
                </c:pt>
                <c:pt idx="61" formatCode="0.000%">
                  <c:v>-2.1482172913502406E-2</c:v>
                </c:pt>
                <c:pt idx="62" formatCode="0.000%">
                  <c:v>-2.137159620416984E-2</c:v>
                </c:pt>
                <c:pt idx="63" formatCode="0.000%">
                  <c:v>-1.7159453019006232E-2</c:v>
                </c:pt>
                <c:pt idx="64" formatCode="0.000%">
                  <c:v>-1.2282318334476017E-2</c:v>
                </c:pt>
                <c:pt idx="65" formatCode="0.000%">
                  <c:v>-1.0764183234142077E-2</c:v>
                </c:pt>
                <c:pt idx="66" formatCode="0.000%">
                  <c:v>-1.4247424491902194E-2</c:v>
                </c:pt>
                <c:pt idx="67" formatCode="0.000%">
                  <c:v>-2.2337782886832303E-2</c:v>
                </c:pt>
                <c:pt idx="68" formatCode="0.000%">
                  <c:v>-2.9996070831839194E-2</c:v>
                </c:pt>
                <c:pt idx="69" formatCode="0.000%">
                  <c:v>-3.52743303497558E-2</c:v>
                </c:pt>
                <c:pt idx="70" formatCode="0.000%">
                  <c:v>-3.1250734958764959E-2</c:v>
                </c:pt>
                <c:pt idx="71" formatCode="0.000%">
                  <c:v>-3.7130839018121531E-2</c:v>
                </c:pt>
                <c:pt idx="72" formatCode="0.000%">
                  <c:v>-4.5406119374073128E-2</c:v>
                </c:pt>
                <c:pt idx="73" formatCode="0.000%">
                  <c:v>-6.574410077606041E-2</c:v>
                </c:pt>
                <c:pt idx="74" formatCode="0.000%">
                  <c:v>-5.8912192805636199E-2</c:v>
                </c:pt>
                <c:pt idx="75" formatCode="0.000%">
                  <c:v>-4.5602477146967413E-2</c:v>
                </c:pt>
                <c:pt idx="76" formatCode="0.000%">
                  <c:v>-3.8972826526297855E-2</c:v>
                </c:pt>
                <c:pt idx="77" formatCode="0.000%">
                  <c:v>-3.2867709238326714E-2</c:v>
                </c:pt>
                <c:pt idx="78" formatCode="0.000%">
                  <c:v>-4.4507021452481421E-2</c:v>
                </c:pt>
                <c:pt idx="79" formatCode="0.000%">
                  <c:v>-3.8515157319157112E-2</c:v>
                </c:pt>
                <c:pt idx="80" formatCode="0.000%">
                  <c:v>-5.1113945723411547E-2</c:v>
                </c:pt>
                <c:pt idx="81" formatCode="0.000%">
                  <c:v>-2.0336620872409839E-3</c:v>
                </c:pt>
                <c:pt idx="82" formatCode="0.000%">
                  <c:v>2.8204313762079103E-2</c:v>
                </c:pt>
                <c:pt idx="83" formatCode="0.000%">
                  <c:v>-1.3498185718900935E-2</c:v>
                </c:pt>
                <c:pt idx="84" formatCode="0.000%">
                  <c:v>3.2536341571045568E-2</c:v>
                </c:pt>
                <c:pt idx="85" formatCode="0.000%">
                  <c:v>5.7908038320876543E-2</c:v>
                </c:pt>
                <c:pt idx="86" formatCode="0.000%">
                  <c:v>1.7836431696519384E-2</c:v>
                </c:pt>
                <c:pt idx="87" formatCode="0.000%">
                  <c:v>-5.6627414708311008E-2</c:v>
                </c:pt>
                <c:pt idx="88" formatCode="0.000%">
                  <c:v>-0.25569708167964933</c:v>
                </c:pt>
                <c:pt idx="89" formatCode="0.000%">
                  <c:v>-0.27254183273276844</c:v>
                </c:pt>
                <c:pt idx="90" formatCode="0.000%">
                  <c:v>-0.29657947826946085</c:v>
                </c:pt>
                <c:pt idx="91" formatCode="0.000%">
                  <c:v>-0.28495349418735927</c:v>
                </c:pt>
                <c:pt idx="92" formatCode="0.000%">
                  <c:v>-0.31752589696149158</c:v>
                </c:pt>
                <c:pt idx="93" formatCode="0.000%">
                  <c:v>-0.28720786056717529</c:v>
                </c:pt>
                <c:pt idx="94" formatCode="0.000%">
                  <c:v>-0.31240446781700371</c:v>
                </c:pt>
                <c:pt idx="95" formatCode="0.000%">
                  <c:v>-0.37733855915663383</c:v>
                </c:pt>
                <c:pt idx="96" formatCode="0.000%">
                  <c:v>-0.50381221762634709</c:v>
                </c:pt>
                <c:pt idx="97" formatCode="0.000%">
                  <c:v>-0.60966268633865184</c:v>
                </c:pt>
                <c:pt idx="98" formatCode="0.000%">
                  <c:v>-0.69316439323795009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F0-43A3-B0C1-65A1BE3463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898240"/>
        <c:axId val="416895840"/>
      </c:lineChart>
      <c:catAx>
        <c:axId val="416898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5840"/>
        <c:crosses val="autoZero"/>
        <c:auto val="1"/>
        <c:lblAlgn val="ctr"/>
        <c:lblOffset val="100"/>
        <c:noMultiLvlLbl val="0"/>
      </c:catAx>
      <c:valAx>
        <c:axId val="41689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8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CUY_d!$AV$30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CUY_d!$AV$31:$AV$129</c:f>
              <c:numCache>
                <c:formatCode>General</c:formatCode>
                <c:ptCount val="99"/>
                <c:pt idx="2" formatCode="0.000%">
                  <c:v>-2.5862884521485885E-3</c:v>
                </c:pt>
                <c:pt idx="3" formatCode="0.000%">
                  <c:v>-4.9974060058595171E-3</c:v>
                </c:pt>
                <c:pt idx="4" formatCode="0.000%">
                  <c:v>-5.8748626708984286E-3</c:v>
                </c:pt>
                <c:pt idx="5" formatCode="0.000%">
                  <c:v>-4.220046997070348E-3</c:v>
                </c:pt>
                <c:pt idx="6" formatCode="0.000%">
                  <c:v>-2.8738403320311967E-3</c:v>
                </c:pt>
                <c:pt idx="7" formatCode="0.000%">
                  <c:v>-6.8100738525389559E-3</c:v>
                </c:pt>
                <c:pt idx="8" formatCode="0.000%">
                  <c:v>-9.2922973632814099E-3</c:v>
                </c:pt>
                <c:pt idx="9" formatCode="0.000%">
                  <c:v>-6.9052886962890359E-3</c:v>
                </c:pt>
                <c:pt idx="10" formatCode="0.000%">
                  <c:v>-5.6380462646483664E-3</c:v>
                </c:pt>
                <c:pt idx="11" formatCode="0.000%">
                  <c:v>-4.176101684570499E-3</c:v>
                </c:pt>
                <c:pt idx="12" formatCode="0.000%">
                  <c:v>-7.57598876953125E-3</c:v>
                </c:pt>
                <c:pt idx="13" formatCode="0.000%">
                  <c:v>-1.6096801757812473E-2</c:v>
                </c:pt>
                <c:pt idx="14" formatCode="0.000%">
                  <c:v>-2.3785934448242285E-2</c:v>
                </c:pt>
                <c:pt idx="15" formatCode="0.000%">
                  <c:v>-2.8499450683593608E-2</c:v>
                </c:pt>
                <c:pt idx="16" formatCode="0.000%">
                  <c:v>-2.9058532714843821E-2</c:v>
                </c:pt>
                <c:pt idx="17" formatCode="0.000%">
                  <c:v>-3.3151092529296822E-2</c:v>
                </c:pt>
                <c:pt idx="18" formatCode="0.000%">
                  <c:v>-3.1546020507812633E-2</c:v>
                </c:pt>
                <c:pt idx="19" formatCode="0.000%">
                  <c:v>-2.6321258544921733E-2</c:v>
                </c:pt>
                <c:pt idx="20" formatCode="0.000%">
                  <c:v>-2.7626190185547017E-2</c:v>
                </c:pt>
                <c:pt idx="21" formatCode="0.000%">
                  <c:v>-2.5316009521484384E-2</c:v>
                </c:pt>
                <c:pt idx="22" formatCode="0.000%">
                  <c:v>-2.124130249023426E-2</c:v>
                </c:pt>
                <c:pt idx="23" formatCode="0.000%">
                  <c:v>-2.252563476562508E-2</c:v>
                </c:pt>
                <c:pt idx="24" formatCode="0.000%">
                  <c:v>-2.4121704101562447E-2</c:v>
                </c:pt>
                <c:pt idx="25" formatCode="0.000%">
                  <c:v>-3.6676483154296946E-2</c:v>
                </c:pt>
                <c:pt idx="26" formatCode="0.000%">
                  <c:v>-4.2799377441406161E-2</c:v>
                </c:pt>
                <c:pt idx="27" formatCode="0.000%">
                  <c:v>-2.7281951904297053E-2</c:v>
                </c:pt>
                <c:pt idx="28" formatCode="0.000%">
                  <c:v>-1.8885498046875338E-2</c:v>
                </c:pt>
                <c:pt idx="29" formatCode="0.000%">
                  <c:v>-2.3457336425781516E-2</c:v>
                </c:pt>
                <c:pt idx="30" formatCode="0.000%">
                  <c:v>-2.8228607177734677E-2</c:v>
                </c:pt>
                <c:pt idx="31" formatCode="0.000%">
                  <c:v>-2.7841949462890536E-2</c:v>
                </c:pt>
                <c:pt idx="32" formatCode="0.000%">
                  <c:v>-4.171524047851527E-2</c:v>
                </c:pt>
                <c:pt idx="33" formatCode="0.000%">
                  <c:v>-3.4448242187500089E-2</c:v>
                </c:pt>
                <c:pt idx="34" formatCode="0.000%">
                  <c:v>-3.9307250976562624E-2</c:v>
                </c:pt>
                <c:pt idx="35" formatCode="0.000%">
                  <c:v>-5.3436889648437624E-2</c:v>
                </c:pt>
                <c:pt idx="36" formatCode="0.000%">
                  <c:v>-4.383880615234359E-2</c:v>
                </c:pt>
                <c:pt idx="37" formatCode="0.000%">
                  <c:v>-5.9292907714843857E-2</c:v>
                </c:pt>
                <c:pt idx="38" formatCode="0.000%">
                  <c:v>-4.0865478515625053E-2</c:v>
                </c:pt>
                <c:pt idx="39" formatCode="0.000%">
                  <c:v>-2.2580566406249947E-2</c:v>
                </c:pt>
                <c:pt idx="40" formatCode="0.000%">
                  <c:v>-1.5127868652343501E-2</c:v>
                </c:pt>
                <c:pt idx="41" formatCode="0.000%">
                  <c:v>7.9504394531246803E-3</c:v>
                </c:pt>
                <c:pt idx="42" formatCode="0.000%">
                  <c:v>9.6649169921869671E-4</c:v>
                </c:pt>
                <c:pt idx="43" formatCode="0.000%">
                  <c:v>6.9616699218748579E-3</c:v>
                </c:pt>
                <c:pt idx="44" formatCode="0.000%">
                  <c:v>1.4007568359364342E-4</c:v>
                </c:pt>
                <c:pt idx="45" formatCode="0.000%">
                  <c:v>5.716247558594123E-3</c:v>
                </c:pt>
                <c:pt idx="46" formatCode="0.000%">
                  <c:v>1.675445556640609E-2</c:v>
                </c:pt>
                <c:pt idx="47" formatCode="0.000%">
                  <c:v>2.2083740234374982E-2</c:v>
                </c:pt>
                <c:pt idx="48" formatCode="0.000%">
                  <c:v>2.0465087890624734E-2</c:v>
                </c:pt>
                <c:pt idx="49" formatCode="0.000%">
                  <c:v>3.406463623046907E-2</c:v>
                </c:pt>
                <c:pt idx="50" formatCode="0.000%">
                  <c:v>4.1385498046875746E-2</c:v>
                </c:pt>
                <c:pt idx="51" formatCode="0.000%">
                  <c:v>3.5430908203125E-2</c:v>
                </c:pt>
                <c:pt idx="52" formatCode="0.000%">
                  <c:v>3.0772094726562393E-2</c:v>
                </c:pt>
                <c:pt idx="53" formatCode="0.000%">
                  <c:v>3.7633361816405753E-2</c:v>
                </c:pt>
                <c:pt idx="54" formatCode="0.000%">
                  <c:v>9.7131347656249645E-3</c:v>
                </c:pt>
                <c:pt idx="55" formatCode="0.000%">
                  <c:v>2.5262756347656179E-2</c:v>
                </c:pt>
                <c:pt idx="56" formatCode="0.000%">
                  <c:v>2.5338134765624964E-2</c:v>
                </c:pt>
                <c:pt idx="57" formatCode="0.000%">
                  <c:v>1.4746093750002132E-3</c:v>
                </c:pt>
                <c:pt idx="58" formatCode="0.000%">
                  <c:v>1.0575561523437749E-2</c:v>
                </c:pt>
                <c:pt idx="59" formatCode="0.000%">
                  <c:v>-3.1542968750004619E-3</c:v>
                </c:pt>
                <c:pt idx="60" formatCode="0.000%">
                  <c:v>-9.4732666015620026E-3</c:v>
                </c:pt>
                <c:pt idx="61" formatCode="0.000%">
                  <c:v>1.4995727539062642E-2</c:v>
                </c:pt>
                <c:pt idx="62" formatCode="0.000%">
                  <c:v>1.2041625976562997E-2</c:v>
                </c:pt>
                <c:pt idx="63" formatCode="0.000%">
                  <c:v>4.8016357421874822E-2</c:v>
                </c:pt>
                <c:pt idx="64" formatCode="0.000%">
                  <c:v>0.11151733398437447</c:v>
                </c:pt>
                <c:pt idx="65" formatCode="0.000%">
                  <c:v>0.1265637207031256</c:v>
                </c:pt>
                <c:pt idx="66" formatCode="0.000%">
                  <c:v>0.10957214355468814</c:v>
                </c:pt>
                <c:pt idx="67" formatCode="0.000%">
                  <c:v>7.9663696289063779E-2</c:v>
                </c:pt>
                <c:pt idx="68" formatCode="0.000%">
                  <c:v>4.8442993164062642E-2</c:v>
                </c:pt>
                <c:pt idx="69" formatCode="0.000%">
                  <c:v>0.11490539550781342</c:v>
                </c:pt>
                <c:pt idx="70" formatCode="0.000%">
                  <c:v>0.19508728027343736</c:v>
                </c:pt>
                <c:pt idx="71" formatCode="0.000%">
                  <c:v>0.21389282226562578</c:v>
                </c:pt>
                <c:pt idx="72" formatCode="0.000%">
                  <c:v>0.16400268554687436</c:v>
                </c:pt>
                <c:pt idx="73" formatCode="0.000%">
                  <c:v>4.2468261718749289E-2</c:v>
                </c:pt>
                <c:pt idx="74" formatCode="0.000%">
                  <c:v>5.9508056640625639E-2</c:v>
                </c:pt>
                <c:pt idx="75" formatCode="0.000%">
                  <c:v>0.20026489257812408</c:v>
                </c:pt>
                <c:pt idx="76" formatCode="0.000%">
                  <c:v>0.298858642578125</c:v>
                </c:pt>
                <c:pt idx="77" formatCode="0.000%">
                  <c:v>0.40882202148437585</c:v>
                </c:pt>
                <c:pt idx="78" formatCode="0.000%">
                  <c:v>0.40972167968750028</c:v>
                </c:pt>
                <c:pt idx="79" formatCode="0.000%">
                  <c:v>0.31633178710937315</c:v>
                </c:pt>
                <c:pt idx="80" formatCode="0.000%">
                  <c:v>0.25716796875000014</c:v>
                </c:pt>
                <c:pt idx="81" formatCode="0.000%">
                  <c:v>0.45091552734374929</c:v>
                </c:pt>
                <c:pt idx="82" formatCode="0.000%">
                  <c:v>0.76684326171875128</c:v>
                </c:pt>
                <c:pt idx="83" formatCode="0.000%">
                  <c:v>0.86564453125000185</c:v>
                </c:pt>
                <c:pt idx="84" formatCode="0.000%">
                  <c:v>1.193227539062498</c:v>
                </c:pt>
                <c:pt idx="85" formatCode="0.000%">
                  <c:v>1.4184277343750011</c:v>
                </c:pt>
                <c:pt idx="86" formatCode="0.000%">
                  <c:v>0.99646484375000455</c:v>
                </c:pt>
                <c:pt idx="87" formatCode="0.000%">
                  <c:v>0.84151367187500625</c:v>
                </c:pt>
                <c:pt idx="88" formatCode="0.000%">
                  <c:v>0.94762695312500256</c:v>
                </c:pt>
                <c:pt idx="89" formatCode="0.000%">
                  <c:v>0.86325195312500114</c:v>
                </c:pt>
                <c:pt idx="90" formatCode="0.000%">
                  <c:v>0.70393554687500171</c:v>
                </c:pt>
                <c:pt idx="91" formatCode="0.000%">
                  <c:v>0.76217285156249659</c:v>
                </c:pt>
                <c:pt idx="92" formatCode="0.000%">
                  <c:v>0.21036132812500341</c:v>
                </c:pt>
                <c:pt idx="93" formatCode="0.000%">
                  <c:v>0.37247558593749375</c:v>
                </c:pt>
                <c:pt idx="94" formatCode="0.000%">
                  <c:v>0.29947265625000341</c:v>
                </c:pt>
                <c:pt idx="95" formatCode="0.000%">
                  <c:v>-0.26269042968749545</c:v>
                </c:pt>
                <c:pt idx="96" formatCode="0.000%">
                  <c:v>-0.79867675781250114</c:v>
                </c:pt>
                <c:pt idx="97" formatCode="0.000%">
                  <c:v>-0.87467285156250796</c:v>
                </c:pt>
                <c:pt idx="98" formatCode="0.000%">
                  <c:v>-1.1733300781250051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F2-493B-853C-82BB9235009F}"/>
            </c:ext>
          </c:extLst>
        </c:ser>
        <c:ser>
          <c:idx val="1"/>
          <c:order val="1"/>
          <c:tx>
            <c:strRef>
              <c:f>CUY_d!$AW$30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CUY_d!$AW$31:$AW$129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-1.4227108410256317E-3</c:v>
                </c:pt>
                <c:pt idx="53" formatCode="0.000%">
                  <c:v>-2.0132199474587331E-4</c:v>
                </c:pt>
                <c:pt idx="54" formatCode="0.000%">
                  <c:v>-6.941385057717353E-3</c:v>
                </c:pt>
                <c:pt idx="55" formatCode="0.000%">
                  <c:v>-3.6924271529781283E-3</c:v>
                </c:pt>
                <c:pt idx="56" formatCode="0.000%">
                  <c:v>-3.974025821065208E-3</c:v>
                </c:pt>
                <c:pt idx="57" formatCode="0.000%">
                  <c:v>-9.6319383731195973E-3</c:v>
                </c:pt>
                <c:pt idx="58" formatCode="0.000%">
                  <c:v>-7.8234862764385849E-3</c:v>
                </c:pt>
                <c:pt idx="59" formatCode="0.000%">
                  <c:v>-1.1295745997144113E-2</c:v>
                </c:pt>
                <c:pt idx="60" formatCode="0.000%">
                  <c:v>-1.3027664403743477E-2</c:v>
                </c:pt>
                <c:pt idx="61" formatCode="0.000%">
                  <c:v>-7.8336430208199026E-3</c:v>
                </c:pt>
                <c:pt idx="62" formatCode="0.000%">
                  <c:v>-8.9685962594405755E-3</c:v>
                </c:pt>
                <c:pt idx="63" formatCode="0.000%">
                  <c:v>-1.3403039755865986E-3</c:v>
                </c:pt>
                <c:pt idx="64" formatCode="0.000%">
                  <c:v>1.2414434960528409E-2</c:v>
                </c:pt>
                <c:pt idx="65" formatCode="0.000%">
                  <c:v>1.5111258580694287E-2</c:v>
                </c:pt>
                <c:pt idx="66" formatCode="0.000%">
                  <c:v>1.048257356039306E-2</c:v>
                </c:pt>
                <c:pt idx="67" formatCode="0.000%">
                  <c:v>2.8325977299139549E-3</c:v>
                </c:pt>
                <c:pt idx="68" formatCode="0.000%">
                  <c:v>-5.4765175781135156E-3</c:v>
                </c:pt>
                <c:pt idx="69" formatCode="0.000%">
                  <c:v>8.7299155847349041E-3</c:v>
                </c:pt>
                <c:pt idx="70" formatCode="0.000%">
                  <c:v>2.6086048627582681E-2</c:v>
                </c:pt>
                <c:pt idx="71" formatCode="0.000%">
                  <c:v>2.9289113708017567E-2</c:v>
                </c:pt>
                <c:pt idx="72" formatCode="0.000%">
                  <c:v>1.6839900056133228E-2</c:v>
                </c:pt>
                <c:pt idx="73" formatCode="0.000%">
                  <c:v>-1.2140799132534408E-2</c:v>
                </c:pt>
                <c:pt idx="74" formatCode="0.000%">
                  <c:v>-9.6344158033567773E-3</c:v>
                </c:pt>
                <c:pt idx="75" formatCode="0.000%">
                  <c:v>2.1128601564974314E-2</c:v>
                </c:pt>
                <c:pt idx="76" formatCode="0.000%">
                  <c:v>4.185221682248752E-2</c:v>
                </c:pt>
                <c:pt idx="77" formatCode="0.000%">
                  <c:v>6.519185084158563E-2</c:v>
                </c:pt>
                <c:pt idx="78" formatCode="0.000%">
                  <c:v>6.3270925024089486E-2</c:v>
                </c:pt>
                <c:pt idx="79" formatCode="0.000%">
                  <c:v>4.0181151543686511E-2</c:v>
                </c:pt>
                <c:pt idx="80" formatCode="0.000%">
                  <c:v>2.4526329268669045E-2</c:v>
                </c:pt>
                <c:pt idx="81" formatCode="0.000%">
                  <c:v>6.4770006908369204E-2</c:v>
                </c:pt>
                <c:pt idx="82" formatCode="0.000%">
                  <c:v>0.13204612020119733</c:v>
                </c:pt>
                <c:pt idx="83" formatCode="0.000%">
                  <c:v>0.15147104399612488</c:v>
                </c:pt>
                <c:pt idx="84" formatCode="0.000%">
                  <c:v>0.22071358521124917</c:v>
                </c:pt>
                <c:pt idx="85" formatCode="0.000%">
                  <c:v>0.25855218360236876</c:v>
                </c:pt>
                <c:pt idx="86" formatCode="0.000%">
                  <c:v>0.14636093148658347</c:v>
                </c:pt>
                <c:pt idx="87" formatCode="0.000%">
                  <c:v>9.9539423462379872E-2</c:v>
                </c:pt>
                <c:pt idx="88" formatCode="0.000%">
                  <c:v>0.11525051516088602</c:v>
                </c:pt>
                <c:pt idx="89" formatCode="0.000%">
                  <c:v>8.7675196900336871E-2</c:v>
                </c:pt>
                <c:pt idx="90" formatCode="0.000%">
                  <c:v>4.6289397836876134E-2</c:v>
                </c:pt>
                <c:pt idx="91" formatCode="0.000%">
                  <c:v>5.3924289988465546E-2</c:v>
                </c:pt>
                <c:pt idx="92" formatCode="0.000%">
                  <c:v>-7.841916954257222E-2</c:v>
                </c:pt>
                <c:pt idx="93" formatCode="0.000%">
                  <c:v>-4.6851988181863646E-2</c:v>
                </c:pt>
                <c:pt idx="94" formatCode="0.000%">
                  <c:v>-6.7521664373369816E-2</c:v>
                </c:pt>
                <c:pt idx="95" formatCode="0.000%">
                  <c:v>-0.1996625777399359</c:v>
                </c:pt>
                <c:pt idx="96" formatCode="0.000%">
                  <c:v>-0.3258099234940417</c:v>
                </c:pt>
                <c:pt idx="97" formatCode="0.000%">
                  <c:v>-0.34653534518118079</c:v>
                </c:pt>
                <c:pt idx="98" formatCode="0.000%">
                  <c:v>-0.41801520789205426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F2-493B-853C-82BB923500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901120"/>
        <c:axId val="416888640"/>
      </c:lineChart>
      <c:catAx>
        <c:axId val="4169011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88640"/>
        <c:crosses val="autoZero"/>
        <c:auto val="1"/>
        <c:lblAlgn val="ctr"/>
        <c:lblOffset val="100"/>
        <c:noMultiLvlLbl val="0"/>
      </c:catAx>
      <c:valAx>
        <c:axId val="416888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90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PAT_d!$AV$30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PAT_d!$AV$31:$AV$129</c:f>
              <c:numCache>
                <c:formatCode>General</c:formatCode>
                <c:ptCount val="99"/>
                <c:pt idx="2" formatCode="0.000%">
                  <c:v>-2.6251983642577859E-3</c:v>
                </c:pt>
                <c:pt idx="3" formatCode="0.000%">
                  <c:v>-3.0788421630860707E-3</c:v>
                </c:pt>
                <c:pt idx="4" formatCode="0.000%">
                  <c:v>-4.7299194335936878E-3</c:v>
                </c:pt>
                <c:pt idx="5" formatCode="0.000%">
                  <c:v>-5.2994537353514559E-3</c:v>
                </c:pt>
                <c:pt idx="6" formatCode="0.000%">
                  <c:v>-3.6260223388671076E-3</c:v>
                </c:pt>
                <c:pt idx="7" formatCode="0.000%">
                  <c:v>-6.0452270507811434E-3</c:v>
                </c:pt>
                <c:pt idx="8" formatCode="0.000%">
                  <c:v>-1.0290679931640678E-2</c:v>
                </c:pt>
                <c:pt idx="9" formatCode="0.000%">
                  <c:v>-9.4525146484374378E-3</c:v>
                </c:pt>
                <c:pt idx="10" formatCode="0.000%">
                  <c:v>-1.0204391479492259E-2</c:v>
                </c:pt>
                <c:pt idx="11" formatCode="0.000%">
                  <c:v>-8.7026977539061967E-3</c:v>
                </c:pt>
                <c:pt idx="12" formatCode="0.000%">
                  <c:v>-9.8778533935546253E-3</c:v>
                </c:pt>
                <c:pt idx="13" formatCode="0.000%">
                  <c:v>-1.2826766967773517E-2</c:v>
                </c:pt>
                <c:pt idx="14" formatCode="0.000%">
                  <c:v>-1.3888168334960982E-2</c:v>
                </c:pt>
                <c:pt idx="15" formatCode="0.000%">
                  <c:v>-1.6117095947265625E-2</c:v>
                </c:pt>
                <c:pt idx="16" formatCode="0.000%">
                  <c:v>-2.1003417968749938E-2</c:v>
                </c:pt>
                <c:pt idx="17" formatCode="0.000%">
                  <c:v>-1.8862152099609286E-2</c:v>
                </c:pt>
                <c:pt idx="18" formatCode="0.000%">
                  <c:v>-2.0083923339843768E-2</c:v>
                </c:pt>
                <c:pt idx="19" formatCode="0.000%">
                  <c:v>-2.2478485107422008E-2</c:v>
                </c:pt>
                <c:pt idx="20" formatCode="0.000%">
                  <c:v>-2.5809936523437438E-2</c:v>
                </c:pt>
                <c:pt idx="21" formatCode="0.000%">
                  <c:v>-2.5417938232421999E-2</c:v>
                </c:pt>
                <c:pt idx="22" formatCode="0.000%">
                  <c:v>-3.0414886474609437E-2</c:v>
                </c:pt>
                <c:pt idx="23" formatCode="0.000%">
                  <c:v>-3.0367736816406143E-2</c:v>
                </c:pt>
                <c:pt idx="24" formatCode="0.000%">
                  <c:v>-2.5662078857421777E-2</c:v>
                </c:pt>
                <c:pt idx="25" formatCode="0.000%">
                  <c:v>-3.1062622070312518E-2</c:v>
                </c:pt>
                <c:pt idx="26" formatCode="0.000%">
                  <c:v>-3.1109313964843732E-2</c:v>
                </c:pt>
                <c:pt idx="27" formatCode="0.000%">
                  <c:v>-2.6615447998046937E-2</c:v>
                </c:pt>
                <c:pt idx="28" formatCode="0.000%">
                  <c:v>-2.1216278076172213E-2</c:v>
                </c:pt>
                <c:pt idx="29" formatCode="0.000%">
                  <c:v>-2.4353637695312624E-2</c:v>
                </c:pt>
                <c:pt idx="30" formatCode="0.000%">
                  <c:v>-2.5307769775390732E-2</c:v>
                </c:pt>
                <c:pt idx="31" formatCode="0.000%">
                  <c:v>-2.5377960205077876E-2</c:v>
                </c:pt>
                <c:pt idx="32" formatCode="0.000%">
                  <c:v>-2.9115142822265572E-2</c:v>
                </c:pt>
                <c:pt idx="33" formatCode="0.000%">
                  <c:v>-3.9113922119140554E-2</c:v>
                </c:pt>
                <c:pt idx="34" formatCode="0.000%">
                  <c:v>-4.2727661132812678E-2</c:v>
                </c:pt>
                <c:pt idx="35" formatCode="0.000%">
                  <c:v>-4.7040100097655912E-2</c:v>
                </c:pt>
                <c:pt idx="36" formatCode="0.000%">
                  <c:v>-4.1049804687499858E-2</c:v>
                </c:pt>
                <c:pt idx="37" formatCode="0.000%">
                  <c:v>-5.1172485351562713E-2</c:v>
                </c:pt>
                <c:pt idx="38" formatCode="0.000%">
                  <c:v>-3.9846496582031321E-2</c:v>
                </c:pt>
                <c:pt idx="39" formatCode="0.000%">
                  <c:v>-3.4766540527343626E-2</c:v>
                </c:pt>
                <c:pt idx="40" formatCode="0.000%">
                  <c:v>-3.4733276367187482E-2</c:v>
                </c:pt>
                <c:pt idx="41" formatCode="0.000%">
                  <c:v>-4.1261291503905895E-2</c:v>
                </c:pt>
                <c:pt idx="42" formatCode="0.000%">
                  <c:v>-4.6099548339844088E-2</c:v>
                </c:pt>
                <c:pt idx="43" formatCode="0.000%">
                  <c:v>-4.3474121093749929E-2</c:v>
                </c:pt>
                <c:pt idx="44" formatCode="0.000%">
                  <c:v>-5.1373596191405912E-2</c:v>
                </c:pt>
                <c:pt idx="45" formatCode="0.000%">
                  <c:v>-5.467987060546875E-2</c:v>
                </c:pt>
                <c:pt idx="46" formatCode="0.000%">
                  <c:v>-5.112487792968734E-2</c:v>
                </c:pt>
                <c:pt idx="47" formatCode="0.000%">
                  <c:v>-4.2170410156249893E-2</c:v>
                </c:pt>
                <c:pt idx="48" formatCode="0.000%">
                  <c:v>-3.7937316894531392E-2</c:v>
                </c:pt>
                <c:pt idx="49" formatCode="0.000%">
                  <c:v>-4.464691162109391E-2</c:v>
                </c:pt>
                <c:pt idx="50" formatCode="0.000%">
                  <c:v>-6.1999511718749734E-2</c:v>
                </c:pt>
                <c:pt idx="51" formatCode="0.000%">
                  <c:v>-6.5155029296875E-2</c:v>
                </c:pt>
                <c:pt idx="52" formatCode="0.000%">
                  <c:v>-7.0242919921875036E-2</c:v>
                </c:pt>
                <c:pt idx="53" formatCode="0.000%">
                  <c:v>-6.8637390136719212E-2</c:v>
                </c:pt>
                <c:pt idx="54" formatCode="0.000%">
                  <c:v>-7.9526062011718857E-2</c:v>
                </c:pt>
                <c:pt idx="55" formatCode="0.000%">
                  <c:v>-8.6278381347656641E-2</c:v>
                </c:pt>
                <c:pt idx="56" formatCode="0.000%">
                  <c:v>-8.1651000976562749E-2</c:v>
                </c:pt>
                <c:pt idx="57" formatCode="0.000%">
                  <c:v>-9.023284912109375E-2</c:v>
                </c:pt>
                <c:pt idx="58" formatCode="0.000%">
                  <c:v>-9.3832397460937855E-2</c:v>
                </c:pt>
                <c:pt idx="59" formatCode="0.000%">
                  <c:v>-9.7434692382812216E-2</c:v>
                </c:pt>
                <c:pt idx="60" formatCode="0.000%">
                  <c:v>-0.1099621582031256</c:v>
                </c:pt>
                <c:pt idx="61" formatCode="0.000%">
                  <c:v>-0.11182373046874972</c:v>
                </c:pt>
                <c:pt idx="62" formatCode="0.000%">
                  <c:v>-0.11372863769531261</c:v>
                </c:pt>
                <c:pt idx="63" formatCode="0.000%">
                  <c:v>-0.10971435546874986</c:v>
                </c:pt>
                <c:pt idx="64" formatCode="0.000%">
                  <c:v>-7.6251220703125178E-2</c:v>
                </c:pt>
                <c:pt idx="65" formatCode="0.000%">
                  <c:v>-5.1843872070311825E-2</c:v>
                </c:pt>
                <c:pt idx="66" formatCode="0.000%">
                  <c:v>-6.1056518554686967E-2</c:v>
                </c:pt>
                <c:pt idx="67" formatCode="0.000%">
                  <c:v>-6.5958251953124325E-2</c:v>
                </c:pt>
                <c:pt idx="68" formatCode="0.000%">
                  <c:v>-8.4451293945313921E-2</c:v>
                </c:pt>
                <c:pt idx="69" formatCode="0.000%">
                  <c:v>-8.3884277343749147E-2</c:v>
                </c:pt>
                <c:pt idx="70" formatCode="0.000%">
                  <c:v>-6.6956176757811292E-2</c:v>
                </c:pt>
                <c:pt idx="71" formatCode="0.000%">
                  <c:v>-5.2457275390626279E-2</c:v>
                </c:pt>
                <c:pt idx="72" formatCode="0.000%">
                  <c:v>-7.0819091796874289E-2</c:v>
                </c:pt>
                <c:pt idx="73" formatCode="0.000%">
                  <c:v>-0.11893676757812521</c:v>
                </c:pt>
                <c:pt idx="74" formatCode="0.000%">
                  <c:v>-0.13831665039062457</c:v>
                </c:pt>
                <c:pt idx="75" formatCode="0.000%">
                  <c:v>-7.7579345703124858E-2</c:v>
                </c:pt>
                <c:pt idx="76" formatCode="0.000%">
                  <c:v>-4.4145507812499929E-2</c:v>
                </c:pt>
                <c:pt idx="77" formatCode="0.000%">
                  <c:v>2.3211669921874289E-2</c:v>
                </c:pt>
                <c:pt idx="78" formatCode="0.000%">
                  <c:v>-1.6164550781249787E-2</c:v>
                </c:pt>
                <c:pt idx="79" formatCode="0.000%">
                  <c:v>-5.4290771484375E-2</c:v>
                </c:pt>
                <c:pt idx="80" formatCode="0.000%">
                  <c:v>-0.13082641601562628</c:v>
                </c:pt>
                <c:pt idx="81" formatCode="0.000%">
                  <c:v>-0.18362915039062599</c:v>
                </c:pt>
                <c:pt idx="82" formatCode="0.000%">
                  <c:v>9.458007812501279E-3</c:v>
                </c:pt>
                <c:pt idx="83" formatCode="0.000%">
                  <c:v>-6.6406250000028422E-3</c:v>
                </c:pt>
                <c:pt idx="84" formatCode="0.000%">
                  <c:v>4.5761718750000568E-2</c:v>
                </c:pt>
                <c:pt idx="85" formatCode="0.000%">
                  <c:v>5.8837890624943157E-3</c:v>
                </c:pt>
                <c:pt idx="86" formatCode="0.000%">
                  <c:v>0.13777343750000171</c:v>
                </c:pt>
                <c:pt idx="87" formatCode="0.000%">
                  <c:v>8.3647460937498863E-2</c:v>
                </c:pt>
                <c:pt idx="88" formatCode="0.000%">
                  <c:v>0.13559570312499858</c:v>
                </c:pt>
                <c:pt idx="89" formatCode="0.000%">
                  <c:v>0.19164550781250256</c:v>
                </c:pt>
                <c:pt idx="90" formatCode="0.000%">
                  <c:v>0.11341796874999943</c:v>
                </c:pt>
                <c:pt idx="91" formatCode="0.000%">
                  <c:v>0.18173339843750114</c:v>
                </c:pt>
                <c:pt idx="92" formatCode="0.000%">
                  <c:v>0.14333007812500398</c:v>
                </c:pt>
                <c:pt idx="93" formatCode="0.000%">
                  <c:v>0.21012207031249375</c:v>
                </c:pt>
                <c:pt idx="94" formatCode="0.000%">
                  <c:v>0.15155273437500227</c:v>
                </c:pt>
                <c:pt idx="95" formatCode="0.000%">
                  <c:v>-2.2065429687486926E-2</c:v>
                </c:pt>
                <c:pt idx="96" formatCode="0.000%">
                  <c:v>1.2597656250079581E-3</c:v>
                </c:pt>
                <c:pt idx="97" formatCode="0.000%">
                  <c:v>-5.7705078124996589E-2</c:v>
                </c:pt>
                <c:pt idx="98" formatCode="0.000%">
                  <c:v>-0.18343749999999659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EB-49D5-935B-548EE767824C}"/>
            </c:ext>
          </c:extLst>
        </c:ser>
        <c:ser>
          <c:idx val="1"/>
          <c:order val="1"/>
          <c:tx>
            <c:strRef>
              <c:f>PAT_d!$AW$30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PAT_d!$AW$31:$AW$129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-6.3165595953407205E-4</c:v>
                </c:pt>
                <c:pt idx="53" formatCode="0.000%">
                  <c:v>5.3788717082059456E-4</c:v>
                </c:pt>
                <c:pt idx="54" formatCode="0.000%">
                  <c:v>-1.5551974058061191E-3</c:v>
                </c:pt>
                <c:pt idx="55" formatCode="0.000%">
                  <c:v>-2.6069602739700048E-3</c:v>
                </c:pt>
                <c:pt idx="56" formatCode="0.000%">
                  <c:v>-8.4370202290195984E-4</c:v>
                </c:pt>
                <c:pt idx="57" formatCode="0.000%">
                  <c:v>-2.2949943314392041E-3</c:v>
                </c:pt>
                <c:pt idx="58" formatCode="0.000%">
                  <c:v>-2.4276271615699674E-3</c:v>
                </c:pt>
                <c:pt idx="59" formatCode="0.000%">
                  <c:v>-2.728829278158651E-3</c:v>
                </c:pt>
                <c:pt idx="60" formatCode="0.000%">
                  <c:v>-5.3501893005021284E-3</c:v>
                </c:pt>
                <c:pt idx="61" formatCode="0.000%">
                  <c:v>-5.1397575112441807E-3</c:v>
                </c:pt>
                <c:pt idx="62" formatCode="0.000%">
                  <c:v>-4.7973860403227597E-3</c:v>
                </c:pt>
                <c:pt idx="63" formatCode="0.000%">
                  <c:v>-2.7045414450648231E-3</c:v>
                </c:pt>
                <c:pt idx="64" formatCode="0.000%">
                  <c:v>7.2685807505947775E-3</c:v>
                </c:pt>
                <c:pt idx="65" formatCode="0.000%">
                  <c:v>1.4778010740208902E-2</c:v>
                </c:pt>
                <c:pt idx="66" formatCode="0.000%">
                  <c:v>1.3829480117436788E-2</c:v>
                </c:pt>
                <c:pt idx="67" formatCode="0.000%">
                  <c:v>1.4099720034073115E-2</c:v>
                </c:pt>
                <c:pt idx="68" formatCode="0.000%">
                  <c:v>1.1989611649363408E-2</c:v>
                </c:pt>
                <c:pt idx="69" formatCode="0.000%">
                  <c:v>1.4226023101695517E-2</c:v>
                </c:pt>
                <c:pt idx="70" formatCode="0.000%">
                  <c:v>2.0509231127662009E-2</c:v>
                </c:pt>
                <c:pt idx="71" formatCode="0.000%">
                  <c:v>2.6542200986166886E-2</c:v>
                </c:pt>
                <c:pt idx="72" formatCode="0.000%">
                  <c:v>2.3981996925110938E-2</c:v>
                </c:pt>
                <c:pt idx="73" formatCode="0.000%">
                  <c:v>1.4075844725237374E-2</c:v>
                </c:pt>
                <c:pt idx="74" formatCode="0.000%">
                  <c:v>1.1943617562726327E-2</c:v>
                </c:pt>
                <c:pt idx="75" formatCode="0.000%">
                  <c:v>2.9494664078020261E-2</c:v>
                </c:pt>
                <c:pt idx="76" formatCode="0.000%">
                  <c:v>4.0975444712874065E-2</c:v>
                </c:pt>
                <c:pt idx="77" formatCode="0.000%">
                  <c:v>6.1690551901649737E-2</c:v>
                </c:pt>
                <c:pt idx="78" formatCode="0.000%">
                  <c:v>5.6162387141434511E-2</c:v>
                </c:pt>
                <c:pt idx="79" formatCode="0.000%">
                  <c:v>5.0993962861060727E-2</c:v>
                </c:pt>
                <c:pt idx="80" formatCode="0.000%">
                  <c:v>3.7231443859981006E-2</c:v>
                </c:pt>
                <c:pt idx="81" formatCode="0.000%">
                  <c:v>3.2670301224007048E-2</c:v>
                </c:pt>
                <c:pt idx="82" formatCode="0.000%">
                  <c:v>9.1073130015463022E-2</c:v>
                </c:pt>
                <c:pt idx="83" formatCode="0.000%">
                  <c:v>9.4348585157220555E-2</c:v>
                </c:pt>
                <c:pt idx="84" formatCode="0.000%">
                  <c:v>0.11871630883996964</c:v>
                </c:pt>
                <c:pt idx="85" formatCode="0.000%">
                  <c:v>0.13487730688502708</c:v>
                </c:pt>
                <c:pt idx="86" formatCode="0.000%">
                  <c:v>0.19973757264194525</c:v>
                </c:pt>
                <c:pt idx="87" formatCode="0.000%">
                  <c:v>0.20551573455288086</c:v>
                </c:pt>
                <c:pt idx="88" formatCode="0.000%">
                  <c:v>0.23700538940034477</c:v>
                </c:pt>
                <c:pt idx="89" formatCode="0.000%">
                  <c:v>0.26909958330577233</c:v>
                </c:pt>
                <c:pt idx="90" formatCode="0.000%">
                  <c:v>0.25982487936104981</c:v>
                </c:pt>
                <c:pt idx="91" formatCode="0.000%">
                  <c:v>0.28853128190118049</c:v>
                </c:pt>
                <c:pt idx="92" formatCode="0.000%">
                  <c:v>0.28965739787766864</c:v>
                </c:pt>
                <c:pt idx="93" formatCode="0.000%">
                  <c:v>0.31800822166463405</c:v>
                </c:pt>
                <c:pt idx="94" formatCode="0.000%">
                  <c:v>0.3135240638539436</c:v>
                </c:pt>
                <c:pt idx="95" formatCode="0.000%">
                  <c:v>0.28024883273470991</c:v>
                </c:pt>
                <c:pt idx="96" formatCode="0.000%">
                  <c:v>0.29568670572417943</c:v>
                </c:pt>
                <c:pt idx="97" formatCode="0.000%">
                  <c:v>0.28936213690903045</c:v>
                </c:pt>
                <c:pt idx="98" formatCode="0.000%">
                  <c:v>0.26650185580503205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EB-49D5-935B-548EE76782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5708416"/>
        <c:axId val="1195710816"/>
      </c:lineChart>
      <c:catAx>
        <c:axId val="119570841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95710816"/>
        <c:crosses val="autoZero"/>
        <c:auto val="1"/>
        <c:lblAlgn val="ctr"/>
        <c:lblOffset val="100"/>
        <c:noMultiLvlLbl val="0"/>
      </c:catAx>
      <c:valAx>
        <c:axId val="119571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95708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d1d10_m!$AN$3</c:f>
              <c:strCache>
                <c:ptCount val="1"/>
                <c:pt idx="0">
                  <c:v>GBA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d1d10_m!$AN$4:$AN$94</c:f>
              <c:numCache>
                <c:formatCode>0.00%</c:formatCode>
                <c:ptCount val="91"/>
                <c:pt idx="1">
                  <c:v>-2.7110290527343484E-3</c:v>
                </c:pt>
                <c:pt idx="2">
                  <c:v>4.1257564440311256E-4</c:v>
                </c:pt>
                <c:pt idx="3">
                  <c:v>5.3037535252873358E-3</c:v>
                </c:pt>
                <c:pt idx="4">
                  <c:v>2.5154324055809418E-3</c:v>
                </c:pt>
                <c:pt idx="5">
                  <c:v>-1.341327654977853E-3</c:v>
                </c:pt>
                <c:pt idx="6">
                  <c:v>-3.4158400848749437E-4</c:v>
                </c:pt>
                <c:pt idx="7">
                  <c:v>-3.948580719442818E-3</c:v>
                </c:pt>
                <c:pt idx="8">
                  <c:v>1.5916027220439499E-3</c:v>
                </c:pt>
                <c:pt idx="9">
                  <c:v>4.4003551311977418E-4</c:v>
                </c:pt>
                <c:pt idx="10">
                  <c:v>1.7355759875741228E-3</c:v>
                </c:pt>
                <c:pt idx="11">
                  <c:v>-6.4659100152320015E-4</c:v>
                </c:pt>
                <c:pt idx="12">
                  <c:v>-2.3293296938122765E-3</c:v>
                </c:pt>
                <c:pt idx="13">
                  <c:v>-6.2898162968383353E-4</c:v>
                </c:pt>
                <c:pt idx="14">
                  <c:v>6.9268132491773216E-4</c:v>
                </c:pt>
                <c:pt idx="15">
                  <c:v>-1.1117407872280882E-3</c:v>
                </c:pt>
                <c:pt idx="16">
                  <c:v>-2.3332815364673909E-3</c:v>
                </c:pt>
                <c:pt idx="17">
                  <c:v>3.379719944968107E-3</c:v>
                </c:pt>
                <c:pt idx="18">
                  <c:v>6.1243610183869812E-4</c:v>
                </c:pt>
                <c:pt idx="19">
                  <c:v>-3.6779080520865648E-4</c:v>
                </c:pt>
                <c:pt idx="20">
                  <c:v>1.0776375823198237E-3</c:v>
                </c:pt>
                <c:pt idx="21">
                  <c:v>3.9877502098617512E-4</c:v>
                </c:pt>
                <c:pt idx="22">
                  <c:v>3.938280882063605E-3</c:v>
                </c:pt>
                <c:pt idx="23">
                  <c:v>-5.4263289606559795E-4</c:v>
                </c:pt>
                <c:pt idx="24">
                  <c:v>-4.2617149515704611E-3</c:v>
                </c:pt>
                <c:pt idx="25">
                  <c:v>2.0013253499464589E-3</c:v>
                </c:pt>
                <c:pt idx="26">
                  <c:v>5.8851441630505263E-3</c:v>
                </c:pt>
                <c:pt idx="27">
                  <c:v>4.6589880370140335E-3</c:v>
                </c:pt>
                <c:pt idx="28">
                  <c:v>-3.2568027787007736E-3</c:v>
                </c:pt>
                <c:pt idx="29">
                  <c:v>-2.5916804699379625E-3</c:v>
                </c:pt>
                <c:pt idx="30">
                  <c:v>4.7818649486375264E-4</c:v>
                </c:pt>
                <c:pt idx="31">
                  <c:v>-1.2022897136045874E-3</c:v>
                </c:pt>
                <c:pt idx="32">
                  <c:v>-1.4791594043990219E-3</c:v>
                </c:pt>
                <c:pt idx="33">
                  <c:v>-1.1027781423162963E-3</c:v>
                </c:pt>
                <c:pt idx="34">
                  <c:v>-4.0809631560345672E-3</c:v>
                </c:pt>
                <c:pt idx="35">
                  <c:v>5.0228948684452046E-3</c:v>
                </c:pt>
                <c:pt idx="36">
                  <c:v>-5.1670892966058091E-3</c:v>
                </c:pt>
                <c:pt idx="37">
                  <c:v>9.1875875539755292E-3</c:v>
                </c:pt>
                <c:pt idx="38">
                  <c:v>2.2639520729557105E-3</c:v>
                </c:pt>
                <c:pt idx="39">
                  <c:v>1.0178623674497178E-3</c:v>
                </c:pt>
                <c:pt idx="40">
                  <c:v>5.1342259067781448E-3</c:v>
                </c:pt>
                <c:pt idx="41">
                  <c:v>-1.4994556852787611E-3</c:v>
                </c:pt>
                <c:pt idx="42">
                  <c:v>-2.5332165409310825E-3</c:v>
                </c:pt>
                <c:pt idx="43">
                  <c:v>-2.3283470356194602E-3</c:v>
                </c:pt>
                <c:pt idx="44">
                  <c:v>2.4719220798621322E-3</c:v>
                </c:pt>
                <c:pt idx="45">
                  <c:v>1.7950816337362063E-3</c:v>
                </c:pt>
                <c:pt idx="46">
                  <c:v>4.3766462784184945E-3</c:v>
                </c:pt>
                <c:pt idx="47">
                  <c:v>-4.4534211413329583E-3</c:v>
                </c:pt>
                <c:pt idx="48">
                  <c:v>-4.1353723791093255E-3</c:v>
                </c:pt>
                <c:pt idx="49">
                  <c:v>5.0732360634286877E-4</c:v>
                </c:pt>
                <c:pt idx="50">
                  <c:v>-7.9705521825501613E-4</c:v>
                </c:pt>
                <c:pt idx="51">
                  <c:v>2.784622158590544E-3</c:v>
                </c:pt>
                <c:pt idx="52">
                  <c:v>2.2389337155037659E-3</c:v>
                </c:pt>
                <c:pt idx="53">
                  <c:v>-4.3909042541194765E-3</c:v>
                </c:pt>
                <c:pt idx="54">
                  <c:v>2.9157428038513178E-3</c:v>
                </c:pt>
                <c:pt idx="55">
                  <c:v>-4.2815338890078714E-4</c:v>
                </c:pt>
                <c:pt idx="56">
                  <c:v>-4.831377511369972E-3</c:v>
                </c:pt>
                <c:pt idx="57">
                  <c:v>-1.4565416055085656E-3</c:v>
                </c:pt>
                <c:pt idx="58">
                  <c:v>-1.2035680401427662E-3</c:v>
                </c:pt>
                <c:pt idx="59">
                  <c:v>-2.5053210784287128E-3</c:v>
                </c:pt>
                <c:pt idx="60">
                  <c:v>5.9179760178396101E-4</c:v>
                </c:pt>
                <c:pt idx="61">
                  <c:v>1.3569346841346697E-3</c:v>
                </c:pt>
                <c:pt idx="62">
                  <c:v>1.1959490026151043E-2</c:v>
                </c:pt>
                <c:pt idx="63">
                  <c:v>2.5505656952642397E-3</c:v>
                </c:pt>
                <c:pt idx="64">
                  <c:v>8.0172900444441808E-4</c:v>
                </c:pt>
                <c:pt idx="65">
                  <c:v>-2.8125224370079138E-3</c:v>
                </c:pt>
                <c:pt idx="66">
                  <c:v>-2.7438574090108414E-3</c:v>
                </c:pt>
                <c:pt idx="67">
                  <c:v>-8.5646492852080591E-3</c:v>
                </c:pt>
                <c:pt idx="68">
                  <c:v>9.1773572915232471E-4</c:v>
                </c:pt>
                <c:pt idx="69">
                  <c:v>7.3138276496167443E-3</c:v>
                </c:pt>
                <c:pt idx="70">
                  <c:v>1.459344023112541E-3</c:v>
                </c:pt>
                <c:pt idx="71">
                  <c:v>-4.3931102633110175E-3</c:v>
                </c:pt>
                <c:pt idx="72">
                  <c:v>-1.8258884359869665E-3</c:v>
                </c:pt>
                <c:pt idx="73">
                  <c:v>1.0717848655446005E-3</c:v>
                </c:pt>
                <c:pt idx="74">
                  <c:v>1.0465169558846465E-2</c:v>
                </c:pt>
                <c:pt idx="75">
                  <c:v>7.9190808634403975E-3</c:v>
                </c:pt>
                <c:pt idx="76">
                  <c:v>7.1766528835937038E-3</c:v>
                </c:pt>
                <c:pt idx="77">
                  <c:v>-7.4909122212540868E-3</c:v>
                </c:pt>
                <c:pt idx="78">
                  <c:v>-1.0372599642596292E-2</c:v>
                </c:pt>
                <c:pt idx="79">
                  <c:v>-4.276061221006433E-3</c:v>
                </c:pt>
                <c:pt idx="80">
                  <c:v>3.7546106546064717E-3</c:v>
                </c:pt>
                <c:pt idx="81">
                  <c:v>5.5765151576872007E-3</c:v>
                </c:pt>
                <c:pt idx="82">
                  <c:v>2.9925543991387027E-3</c:v>
                </c:pt>
                <c:pt idx="83">
                  <c:v>7.2565790952348053E-3</c:v>
                </c:pt>
                <c:pt idx="84">
                  <c:v>5.3638531368045417E-3</c:v>
                </c:pt>
                <c:pt idx="85">
                  <c:v>-7.1561921010911966E-3</c:v>
                </c:pt>
                <c:pt idx="86">
                  <c:v>-3.203670298528527E-3</c:v>
                </c:pt>
                <c:pt idx="87">
                  <c:v>3.3510831784486772E-3</c:v>
                </c:pt>
                <c:pt idx="88">
                  <c:v>-2.3332188018936328E-3</c:v>
                </c:pt>
                <c:pt idx="89">
                  <c:v>4.6981218312718287E-3</c:v>
                </c:pt>
                <c:pt idx="90">
                  <c:v>-7.315383960178945E-3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AE-41F4-920C-977AC4A49485}"/>
            </c:ext>
          </c:extLst>
        </c:ser>
        <c:ser>
          <c:idx val="1"/>
          <c:order val="1"/>
          <c:tx>
            <c:strRef>
              <c:f>d1d10_m!$AO$3</c:f>
              <c:strCache>
                <c:ptCount val="1"/>
                <c:pt idx="0">
                  <c:v>PAM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d1d10_m!$AO$4:$AO$94</c:f>
              <c:numCache>
                <c:formatCode>0.00%</c:formatCode>
                <c:ptCount val="91"/>
                <c:pt idx="1">
                  <c:v>-2.9521179199218928E-3</c:v>
                </c:pt>
                <c:pt idx="2">
                  <c:v>6.4343519487630729E-4</c:v>
                </c:pt>
                <c:pt idx="3">
                  <c:v>2.1458899193869119E-3</c:v>
                </c:pt>
                <c:pt idx="4">
                  <c:v>1.9025829705305863E-3</c:v>
                </c:pt>
                <c:pt idx="5">
                  <c:v>2.0972956089804207E-4</c:v>
                </c:pt>
                <c:pt idx="6">
                  <c:v>-1.7090701100677119E-3</c:v>
                </c:pt>
                <c:pt idx="7">
                  <c:v>-4.8753682621287542E-3</c:v>
                </c:pt>
                <c:pt idx="8">
                  <c:v>1.9268031689032572E-3</c:v>
                </c:pt>
                <c:pt idx="9">
                  <c:v>-1.7146775896326183E-4</c:v>
                </c:pt>
                <c:pt idx="10">
                  <c:v>4.6780422388881249E-4</c:v>
                </c:pt>
                <c:pt idx="11">
                  <c:v>-1.3888175281302484E-3</c:v>
                </c:pt>
                <c:pt idx="12">
                  <c:v>-4.300291274009993E-3</c:v>
                </c:pt>
                <c:pt idx="13">
                  <c:v>-1.1687760401324354E-4</c:v>
                </c:pt>
                <c:pt idx="14">
                  <c:v>-2.1441109124133995E-3</c:v>
                </c:pt>
                <c:pt idx="15">
                  <c:v>6.79798496743933E-4</c:v>
                </c:pt>
                <c:pt idx="16">
                  <c:v>-1.6501309105960704E-3</c:v>
                </c:pt>
                <c:pt idx="17">
                  <c:v>1.2376845966222128E-3</c:v>
                </c:pt>
                <c:pt idx="18">
                  <c:v>3.1851022406703677E-3</c:v>
                </c:pt>
                <c:pt idx="19">
                  <c:v>-1.3535575875069927E-3</c:v>
                </c:pt>
                <c:pt idx="20">
                  <c:v>1.1481614165087528E-4</c:v>
                </c:pt>
                <c:pt idx="21">
                  <c:v>-1.9034520574527924E-3</c:v>
                </c:pt>
                <c:pt idx="22">
                  <c:v>5.3243037682326744E-4</c:v>
                </c:pt>
                <c:pt idx="23">
                  <c:v>7.3440731849805374E-4</c:v>
                </c:pt>
                <c:pt idx="24">
                  <c:v>-2.1361291193695564E-3</c:v>
                </c:pt>
                <c:pt idx="25">
                  <c:v>-1.8657691714318858E-4</c:v>
                </c:pt>
                <c:pt idx="26">
                  <c:v>7.2484579103704316E-3</c:v>
                </c:pt>
                <c:pt idx="27">
                  <c:v>4.7044132845814879E-3</c:v>
                </c:pt>
                <c:pt idx="28">
                  <c:v>-2.9821088834829368E-3</c:v>
                </c:pt>
                <c:pt idx="29">
                  <c:v>-2.9986653217948245E-3</c:v>
                </c:pt>
                <c:pt idx="30">
                  <c:v>-1.2844794350859168E-3</c:v>
                </c:pt>
                <c:pt idx="31">
                  <c:v>-2.2449371444146493E-3</c:v>
                </c:pt>
                <c:pt idx="32">
                  <c:v>-4.372903433780273E-5</c:v>
                </c:pt>
                <c:pt idx="33">
                  <c:v>-1.922120711912223E-3</c:v>
                </c:pt>
                <c:pt idx="34">
                  <c:v>-4.4802346591452658E-3</c:v>
                </c:pt>
                <c:pt idx="35">
                  <c:v>2.4157822383585881E-3</c:v>
                </c:pt>
                <c:pt idx="36">
                  <c:v>-2.765657738555527E-3</c:v>
                </c:pt>
                <c:pt idx="37">
                  <c:v>8.8620008907602799E-3</c:v>
                </c:pt>
                <c:pt idx="38">
                  <c:v>8.526916454680844E-4</c:v>
                </c:pt>
                <c:pt idx="39">
                  <c:v>5.0292207181090731E-3</c:v>
                </c:pt>
                <c:pt idx="40">
                  <c:v>4.2789946942720647E-3</c:v>
                </c:pt>
                <c:pt idx="41">
                  <c:v>-9.1842041885126235E-4</c:v>
                </c:pt>
                <c:pt idx="42">
                  <c:v>-4.3321137254657138E-3</c:v>
                </c:pt>
                <c:pt idx="43">
                  <c:v>-2.7272078978408665E-3</c:v>
                </c:pt>
                <c:pt idx="44">
                  <c:v>1.2484763009736888E-3</c:v>
                </c:pt>
                <c:pt idx="45">
                  <c:v>3.6113928605963075E-4</c:v>
                </c:pt>
                <c:pt idx="46">
                  <c:v>2.2992026718029468E-3</c:v>
                </c:pt>
                <c:pt idx="47">
                  <c:v>-8.4034147960654337E-5</c:v>
                </c:pt>
                <c:pt idx="48">
                  <c:v>1.8033648539739211E-3</c:v>
                </c:pt>
                <c:pt idx="49">
                  <c:v>3.36093592906761E-3</c:v>
                </c:pt>
                <c:pt idx="50">
                  <c:v>-1.2518262618488318E-3</c:v>
                </c:pt>
                <c:pt idx="51">
                  <c:v>9.1940871530815649E-4</c:v>
                </c:pt>
                <c:pt idx="52">
                  <c:v>-2.2508429322831702E-5</c:v>
                </c:pt>
                <c:pt idx="53">
                  <c:v>-1.7776086564025295E-3</c:v>
                </c:pt>
                <c:pt idx="54">
                  <c:v>-6.752764509569964E-4</c:v>
                </c:pt>
                <c:pt idx="55">
                  <c:v>-2.2354740933305806E-4</c:v>
                </c:pt>
                <c:pt idx="56">
                  <c:v>-5.0469773713999189E-3</c:v>
                </c:pt>
                <c:pt idx="57">
                  <c:v>-1.339492584454538E-3</c:v>
                </c:pt>
                <c:pt idx="58">
                  <c:v>6.5870659778921592E-5</c:v>
                </c:pt>
                <c:pt idx="59">
                  <c:v>-5.9194486700375748E-4</c:v>
                </c:pt>
                <c:pt idx="60">
                  <c:v>4.221903609685107E-3</c:v>
                </c:pt>
                <c:pt idx="61">
                  <c:v>2.9547710178565723E-3</c:v>
                </c:pt>
                <c:pt idx="62">
                  <c:v>5.6762365103100176E-3</c:v>
                </c:pt>
                <c:pt idx="63">
                  <c:v>7.1273142095555908E-3</c:v>
                </c:pt>
                <c:pt idx="64">
                  <c:v>-9.0796749672050758E-4</c:v>
                </c:pt>
                <c:pt idx="65">
                  <c:v>-4.1513316363468444E-3</c:v>
                </c:pt>
                <c:pt idx="66">
                  <c:v>-3.2388200412380996E-3</c:v>
                </c:pt>
                <c:pt idx="67">
                  <c:v>-6.0213953122110198E-3</c:v>
                </c:pt>
                <c:pt idx="68">
                  <c:v>2.8700804780330547E-3</c:v>
                </c:pt>
                <c:pt idx="69">
                  <c:v>4.1058053204479084E-3</c:v>
                </c:pt>
                <c:pt idx="70">
                  <c:v>-1.0579958595156036E-3</c:v>
                </c:pt>
                <c:pt idx="71">
                  <c:v>-2.5928060025606214E-3</c:v>
                </c:pt>
                <c:pt idx="72">
                  <c:v>-3.2114702578891485E-3</c:v>
                </c:pt>
                <c:pt idx="73">
                  <c:v>2.1811804054547856E-3</c:v>
                </c:pt>
                <c:pt idx="74">
                  <c:v>8.3670538596909427E-3</c:v>
                </c:pt>
                <c:pt idx="75">
                  <c:v>8.7306751230398216E-3</c:v>
                </c:pt>
                <c:pt idx="76">
                  <c:v>7.20666444425766E-3</c:v>
                </c:pt>
                <c:pt idx="77">
                  <c:v>-8.8453149382952123E-3</c:v>
                </c:pt>
                <c:pt idx="78">
                  <c:v>-8.1155537742632067E-3</c:v>
                </c:pt>
                <c:pt idx="79">
                  <c:v>-5.5153903282774142E-3</c:v>
                </c:pt>
                <c:pt idx="80">
                  <c:v>7.1475930317685954E-3</c:v>
                </c:pt>
                <c:pt idx="81">
                  <c:v>7.5568389261577718E-3</c:v>
                </c:pt>
                <c:pt idx="82">
                  <c:v>-2.0345404670769618E-3</c:v>
                </c:pt>
                <c:pt idx="83">
                  <c:v>6.5924931134562215E-3</c:v>
                </c:pt>
                <c:pt idx="84">
                  <c:v>1.8599671916816884E-3</c:v>
                </c:pt>
                <c:pt idx="85">
                  <c:v>-7.185408246884295E-3</c:v>
                </c:pt>
                <c:pt idx="86">
                  <c:v>-2.4918743168294011E-3</c:v>
                </c:pt>
                <c:pt idx="87">
                  <c:v>-1.4813585408732788E-3</c:v>
                </c:pt>
                <c:pt idx="88">
                  <c:v>-4.0636929621575835E-3</c:v>
                </c:pt>
                <c:pt idx="89">
                  <c:v>4.140041653962756E-3</c:v>
                </c:pt>
                <c:pt idx="90">
                  <c:v>-2.1276510037364638E-3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AE-41F4-920C-977AC4A49485}"/>
            </c:ext>
          </c:extLst>
        </c:ser>
        <c:ser>
          <c:idx val="2"/>
          <c:order val="2"/>
          <c:tx>
            <c:strRef>
              <c:f>d1d10_m!$AP$3</c:f>
              <c:strCache>
                <c:ptCount val="1"/>
                <c:pt idx="0">
                  <c:v>NOA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d1d10_m!$AP$4:$AP$94</c:f>
              <c:numCache>
                <c:formatCode>0.00%</c:formatCode>
                <c:ptCount val="91"/>
                <c:pt idx="1">
                  <c:v>-3.3192443847656072E-3</c:v>
                </c:pt>
                <c:pt idx="2">
                  <c:v>2.9839125612800554E-3</c:v>
                </c:pt>
                <c:pt idx="3">
                  <c:v>-2.8455983389985562E-3</c:v>
                </c:pt>
                <c:pt idx="4">
                  <c:v>1.3125731737246848E-3</c:v>
                </c:pt>
                <c:pt idx="5">
                  <c:v>-1.6770154872369769E-3</c:v>
                </c:pt>
                <c:pt idx="6">
                  <c:v>-3.9579657750321573E-4</c:v>
                </c:pt>
                <c:pt idx="7">
                  <c:v>-4.1577602708553485E-3</c:v>
                </c:pt>
                <c:pt idx="8">
                  <c:v>-3.1006836574398733E-4</c:v>
                </c:pt>
                <c:pt idx="9">
                  <c:v>4.1868601945016515E-3</c:v>
                </c:pt>
                <c:pt idx="10">
                  <c:v>1.659872569027776E-3</c:v>
                </c:pt>
                <c:pt idx="11">
                  <c:v>-2.0589703652948987E-3</c:v>
                </c:pt>
                <c:pt idx="12">
                  <c:v>-4.7471381596855267E-3</c:v>
                </c:pt>
                <c:pt idx="13">
                  <c:v>-2.0793972238428715E-3</c:v>
                </c:pt>
                <c:pt idx="14">
                  <c:v>-2.8563118142950206E-3</c:v>
                </c:pt>
                <c:pt idx="15">
                  <c:v>-2.3461575717085292E-3</c:v>
                </c:pt>
                <c:pt idx="16">
                  <c:v>-4.5655880742798693E-3</c:v>
                </c:pt>
                <c:pt idx="17">
                  <c:v>2.7847462493340025E-3</c:v>
                </c:pt>
                <c:pt idx="18">
                  <c:v>5.6751811975679356E-3</c:v>
                </c:pt>
                <c:pt idx="19">
                  <c:v>4.9948788295162139E-4</c:v>
                </c:pt>
                <c:pt idx="20">
                  <c:v>3.9619444388689917E-3</c:v>
                </c:pt>
                <c:pt idx="21">
                  <c:v>-1.884667544394647E-3</c:v>
                </c:pt>
                <c:pt idx="22">
                  <c:v>-8.0514963299194164E-4</c:v>
                </c:pt>
                <c:pt idx="23">
                  <c:v>-1.5355253867401775E-3</c:v>
                </c:pt>
                <c:pt idx="24">
                  <c:v>-1.7413196339914894E-3</c:v>
                </c:pt>
                <c:pt idx="25">
                  <c:v>1.0871080039243086E-3</c:v>
                </c:pt>
                <c:pt idx="26">
                  <c:v>1.2246434309870491E-2</c:v>
                </c:pt>
                <c:pt idx="27">
                  <c:v>4.4903247088310394E-3</c:v>
                </c:pt>
                <c:pt idx="28">
                  <c:v>-5.6515575507858351E-3</c:v>
                </c:pt>
                <c:pt idx="29">
                  <c:v>-6.4952404425628885E-3</c:v>
                </c:pt>
                <c:pt idx="30">
                  <c:v>-1.1451713934929053E-3</c:v>
                </c:pt>
                <c:pt idx="31">
                  <c:v>-3.863296916982506E-3</c:v>
                </c:pt>
                <c:pt idx="32">
                  <c:v>3.794890532100359E-3</c:v>
                </c:pt>
                <c:pt idx="33">
                  <c:v>6.4025580711346564E-4</c:v>
                </c:pt>
                <c:pt idx="34">
                  <c:v>-6.0103298405758121E-3</c:v>
                </c:pt>
                <c:pt idx="35">
                  <c:v>1.1323881132740965E-4</c:v>
                </c:pt>
                <c:pt idx="36">
                  <c:v>-2.6224503400629207E-3</c:v>
                </c:pt>
                <c:pt idx="37">
                  <c:v>1.0214232864449668E-2</c:v>
                </c:pt>
                <c:pt idx="38">
                  <c:v>7.4128118076737248E-3</c:v>
                </c:pt>
                <c:pt idx="39">
                  <c:v>7.5745597969134604E-3</c:v>
                </c:pt>
                <c:pt idx="40">
                  <c:v>8.3940002020692628E-3</c:v>
                </c:pt>
                <c:pt idx="41">
                  <c:v>-2.5419840098344082E-3</c:v>
                </c:pt>
                <c:pt idx="42">
                  <c:v>-2.095483964669409E-3</c:v>
                </c:pt>
                <c:pt idx="43">
                  <c:v>-5.9334411519909036E-3</c:v>
                </c:pt>
                <c:pt idx="44">
                  <c:v>7.409075549269506E-4</c:v>
                </c:pt>
                <c:pt idx="45">
                  <c:v>3.4687344686987753E-3</c:v>
                </c:pt>
                <c:pt idx="46">
                  <c:v>6.3478120473507982E-3</c:v>
                </c:pt>
                <c:pt idx="47">
                  <c:v>-4.61466797194654E-3</c:v>
                </c:pt>
                <c:pt idx="48">
                  <c:v>8.46687240600974E-3</c:v>
                </c:pt>
                <c:pt idx="49">
                  <c:v>-6.2241075081104213E-4</c:v>
                </c:pt>
                <c:pt idx="50">
                  <c:v>8.2198244919484686E-4</c:v>
                </c:pt>
                <c:pt idx="51">
                  <c:v>-3.2702790422691752E-3</c:v>
                </c:pt>
                <c:pt idx="52">
                  <c:v>-2.4765652782843262E-4</c:v>
                </c:pt>
                <c:pt idx="53">
                  <c:v>-1.7290717352740348E-3</c:v>
                </c:pt>
                <c:pt idx="54">
                  <c:v>3.6369307503480997E-4</c:v>
                </c:pt>
                <c:pt idx="55">
                  <c:v>-6.8665256017297338E-4</c:v>
                </c:pt>
                <c:pt idx="56">
                  <c:v>-3.9915929107456893E-3</c:v>
                </c:pt>
                <c:pt idx="57">
                  <c:v>-9.0755602937120372E-4</c:v>
                </c:pt>
                <c:pt idx="58">
                  <c:v>2.3180336477430785E-3</c:v>
                </c:pt>
                <c:pt idx="59">
                  <c:v>-2.5326070993925143E-4</c:v>
                </c:pt>
                <c:pt idx="60">
                  <c:v>3.3625525649643162E-3</c:v>
                </c:pt>
                <c:pt idx="61">
                  <c:v>4.7689489999471757E-3</c:v>
                </c:pt>
                <c:pt idx="62">
                  <c:v>4.0280849690936815E-3</c:v>
                </c:pt>
                <c:pt idx="63">
                  <c:v>8.9868792818250665E-3</c:v>
                </c:pt>
                <c:pt idx="64">
                  <c:v>2.6053941337098596E-3</c:v>
                </c:pt>
                <c:pt idx="65">
                  <c:v>-4.3157557090252041E-3</c:v>
                </c:pt>
                <c:pt idx="66">
                  <c:v>-4.4939479900938384E-3</c:v>
                </c:pt>
                <c:pt idx="67">
                  <c:v>-4.1455685283686705E-3</c:v>
                </c:pt>
                <c:pt idx="68">
                  <c:v>8.4864199966316889E-4</c:v>
                </c:pt>
                <c:pt idx="69">
                  <c:v>-9.6329533119243749E-4</c:v>
                </c:pt>
                <c:pt idx="70">
                  <c:v>-1.5087977071137626E-3</c:v>
                </c:pt>
                <c:pt idx="71">
                  <c:v>-2.6559843416578133E-3</c:v>
                </c:pt>
                <c:pt idx="72">
                  <c:v>-7.4638716904662505E-3</c:v>
                </c:pt>
                <c:pt idx="73">
                  <c:v>5.4214619272943132E-3</c:v>
                </c:pt>
                <c:pt idx="74">
                  <c:v>1.3153903186734484E-2</c:v>
                </c:pt>
                <c:pt idx="75">
                  <c:v>4.0400386986374492E-3</c:v>
                </c:pt>
                <c:pt idx="76">
                  <c:v>4.9121794910982342E-3</c:v>
                </c:pt>
                <c:pt idx="77">
                  <c:v>-3.8496423915579392E-4</c:v>
                </c:pt>
                <c:pt idx="78">
                  <c:v>-5.9530696823244522E-3</c:v>
                </c:pt>
                <c:pt idx="79">
                  <c:v>-5.7457591585265977E-3</c:v>
                </c:pt>
                <c:pt idx="80">
                  <c:v>1.4918819485542079E-2</c:v>
                </c:pt>
                <c:pt idx="81">
                  <c:v>5.5238151012972914E-3</c:v>
                </c:pt>
                <c:pt idx="82">
                  <c:v>-2.6429710349695767E-3</c:v>
                </c:pt>
                <c:pt idx="83">
                  <c:v>5.2457793556146548E-3</c:v>
                </c:pt>
                <c:pt idx="84">
                  <c:v>6.3840375091153145E-3</c:v>
                </c:pt>
                <c:pt idx="85">
                  <c:v>-8.2788076581628012E-3</c:v>
                </c:pt>
                <c:pt idx="86">
                  <c:v>-1.4221591297887803E-2</c:v>
                </c:pt>
                <c:pt idx="87">
                  <c:v>-3.702636996947728E-3</c:v>
                </c:pt>
                <c:pt idx="88">
                  <c:v>-2.2053938120949468E-3</c:v>
                </c:pt>
                <c:pt idx="89">
                  <c:v>1.7359243844006222E-3</c:v>
                </c:pt>
                <c:pt idx="90">
                  <c:v>-6.8783647603014586E-3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AE-41F4-920C-977AC4A49485}"/>
            </c:ext>
          </c:extLst>
        </c:ser>
        <c:ser>
          <c:idx val="3"/>
          <c:order val="3"/>
          <c:tx>
            <c:strRef>
              <c:f>d1d10_m!$AQ$3</c:f>
              <c:strCache>
                <c:ptCount val="1"/>
                <c:pt idx="0">
                  <c:v>NEA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d1d10_m!$AQ$4:$AQ$94</c:f>
              <c:numCache>
                <c:formatCode>0.00%</c:formatCode>
                <c:ptCount val="91"/>
                <c:pt idx="1">
                  <c:v>7.9345703124955591E-5</c:v>
                </c:pt>
                <c:pt idx="2">
                  <c:v>4.1826326634009092E-4</c:v>
                </c:pt>
                <c:pt idx="3">
                  <c:v>5.9619559889045881E-4</c:v>
                </c:pt>
                <c:pt idx="4">
                  <c:v>5.1420594927202856E-3</c:v>
                </c:pt>
                <c:pt idx="5">
                  <c:v>-1.6046652844616816E-3</c:v>
                </c:pt>
                <c:pt idx="6">
                  <c:v>8.1877070130875751E-4</c:v>
                </c:pt>
                <c:pt idx="7">
                  <c:v>-2.8421144969876799E-3</c:v>
                </c:pt>
                <c:pt idx="8">
                  <c:v>2.4812442647845767E-3</c:v>
                </c:pt>
                <c:pt idx="9">
                  <c:v>1.7693667090639131E-3</c:v>
                </c:pt>
                <c:pt idx="10">
                  <c:v>7.9151591282933254E-4</c:v>
                </c:pt>
                <c:pt idx="11">
                  <c:v>-1.4319999775940229E-3</c:v>
                </c:pt>
                <c:pt idx="12">
                  <c:v>-2.2924029741751006E-3</c:v>
                </c:pt>
                <c:pt idx="13">
                  <c:v>-8.7554407127266032E-4</c:v>
                </c:pt>
                <c:pt idx="14">
                  <c:v>4.6038836733575117E-4</c:v>
                </c:pt>
                <c:pt idx="15">
                  <c:v>-9.7479241885367607E-4</c:v>
                </c:pt>
                <c:pt idx="16">
                  <c:v>9.2901252461530248E-5</c:v>
                </c:pt>
                <c:pt idx="17">
                  <c:v>3.0701841915885542E-3</c:v>
                </c:pt>
                <c:pt idx="18">
                  <c:v>1.134569131683083E-3</c:v>
                </c:pt>
                <c:pt idx="19">
                  <c:v>-2.6399888814474526E-3</c:v>
                </c:pt>
                <c:pt idx="20">
                  <c:v>2.2763737167614817E-3</c:v>
                </c:pt>
                <c:pt idx="21">
                  <c:v>-5.1463661839703523E-3</c:v>
                </c:pt>
                <c:pt idx="22">
                  <c:v>1.3043815469315767E-4</c:v>
                </c:pt>
                <c:pt idx="23">
                  <c:v>6.0991772671892264E-4</c:v>
                </c:pt>
                <c:pt idx="24">
                  <c:v>-4.9146367211450048E-4</c:v>
                </c:pt>
                <c:pt idx="25">
                  <c:v>2.6213825053187367E-3</c:v>
                </c:pt>
                <c:pt idx="26">
                  <c:v>4.2406612399914501E-3</c:v>
                </c:pt>
                <c:pt idx="27">
                  <c:v>4.6161403909166232E-3</c:v>
                </c:pt>
                <c:pt idx="28">
                  <c:v>-1.6349393346257735E-3</c:v>
                </c:pt>
                <c:pt idx="29">
                  <c:v>-3.5254641886894866E-4</c:v>
                </c:pt>
                <c:pt idx="30">
                  <c:v>4.4992785509956335E-4</c:v>
                </c:pt>
                <c:pt idx="31">
                  <c:v>-1.8201163460229708E-4</c:v>
                </c:pt>
                <c:pt idx="32">
                  <c:v>2.5984604320818949E-3</c:v>
                </c:pt>
                <c:pt idx="33">
                  <c:v>-2.2408340540283067E-3</c:v>
                </c:pt>
                <c:pt idx="34">
                  <c:v>-4.9063916492622095E-3</c:v>
                </c:pt>
                <c:pt idx="35">
                  <c:v>7.3570278197498951E-4</c:v>
                </c:pt>
                <c:pt idx="36">
                  <c:v>-2.6812754238993985E-3</c:v>
                </c:pt>
                <c:pt idx="37">
                  <c:v>8.9094174613948418E-3</c:v>
                </c:pt>
                <c:pt idx="38">
                  <c:v>3.394321677457901E-3</c:v>
                </c:pt>
                <c:pt idx="39">
                  <c:v>-6.2583806360927419E-4</c:v>
                </c:pt>
                <c:pt idx="40">
                  <c:v>5.3828445889423371E-3</c:v>
                </c:pt>
                <c:pt idx="41">
                  <c:v>-5.5597424036932797E-3</c:v>
                </c:pt>
                <c:pt idx="42">
                  <c:v>-1.7659147810162867E-3</c:v>
                </c:pt>
                <c:pt idx="43">
                  <c:v>-3.3402074300576956E-3</c:v>
                </c:pt>
                <c:pt idx="44">
                  <c:v>7.6921552478403932E-4</c:v>
                </c:pt>
                <c:pt idx="45">
                  <c:v>5.3077995604500217E-4</c:v>
                </c:pt>
                <c:pt idx="46">
                  <c:v>1.8660717324958664E-3</c:v>
                </c:pt>
                <c:pt idx="47">
                  <c:v>-1.7473969684349555E-3</c:v>
                </c:pt>
                <c:pt idx="48">
                  <c:v>1.224561286283854E-2</c:v>
                </c:pt>
                <c:pt idx="49">
                  <c:v>2.6802868769795207E-3</c:v>
                </c:pt>
                <c:pt idx="50">
                  <c:v>-2.727220947587039E-3</c:v>
                </c:pt>
                <c:pt idx="51">
                  <c:v>-1.0161744459906696E-3</c:v>
                </c:pt>
                <c:pt idx="52">
                  <c:v>-3.7261209634165127E-3</c:v>
                </c:pt>
                <c:pt idx="53">
                  <c:v>-2.8779562907792489E-3</c:v>
                </c:pt>
                <c:pt idx="54">
                  <c:v>1.2354622737853482E-4</c:v>
                </c:pt>
                <c:pt idx="55">
                  <c:v>-9.2207678611111454E-4</c:v>
                </c:pt>
                <c:pt idx="56">
                  <c:v>-3.1251029681274023E-3</c:v>
                </c:pt>
                <c:pt idx="57">
                  <c:v>-9.2003116695171805E-4</c:v>
                </c:pt>
                <c:pt idx="58">
                  <c:v>-3.2133448846258794E-3</c:v>
                </c:pt>
                <c:pt idx="59">
                  <c:v>-3.1643879520859564E-3</c:v>
                </c:pt>
                <c:pt idx="60">
                  <c:v>2.8751811950551431E-3</c:v>
                </c:pt>
                <c:pt idx="61">
                  <c:v>6.1714865340212199E-4</c:v>
                </c:pt>
                <c:pt idx="62">
                  <c:v>3.6658055123048872E-3</c:v>
                </c:pt>
                <c:pt idx="63">
                  <c:v>4.0536018880910074E-3</c:v>
                </c:pt>
                <c:pt idx="64">
                  <c:v>1.4010560798529692E-3</c:v>
                </c:pt>
                <c:pt idx="65">
                  <c:v>-1.6999462409514887E-3</c:v>
                </c:pt>
                <c:pt idx="66">
                  <c:v>-4.0900739430000943E-3</c:v>
                </c:pt>
                <c:pt idx="67">
                  <c:v>-3.1647769005942461E-3</c:v>
                </c:pt>
                <c:pt idx="68">
                  <c:v>-1.4589503989004271E-3</c:v>
                </c:pt>
                <c:pt idx="69">
                  <c:v>2.9327991414278554E-3</c:v>
                </c:pt>
                <c:pt idx="70">
                  <c:v>-1.6668238653589906E-3</c:v>
                </c:pt>
                <c:pt idx="71">
                  <c:v>-2.6440581659308293E-3</c:v>
                </c:pt>
                <c:pt idx="72">
                  <c:v>-6.9558513757310703E-3</c:v>
                </c:pt>
                <c:pt idx="73">
                  <c:v>3.8470208889507251E-3</c:v>
                </c:pt>
                <c:pt idx="74">
                  <c:v>6.1936867247696092E-3</c:v>
                </c:pt>
                <c:pt idx="75">
                  <c:v>3.0336515592448432E-3</c:v>
                </c:pt>
                <c:pt idx="76">
                  <c:v>2.8505677910370952E-3</c:v>
                </c:pt>
                <c:pt idx="77">
                  <c:v>-2.5895041120966855E-3</c:v>
                </c:pt>
                <c:pt idx="78">
                  <c:v>2.3114945787885421E-3</c:v>
                </c:pt>
                <c:pt idx="79">
                  <c:v>-2.5015340161222976E-3</c:v>
                </c:pt>
                <c:pt idx="80">
                  <c:v>1.2970215907668781E-2</c:v>
                </c:pt>
                <c:pt idx="81">
                  <c:v>6.1751155852509676E-3</c:v>
                </c:pt>
                <c:pt idx="82">
                  <c:v>-7.854664746827611E-3</c:v>
                </c:pt>
                <c:pt idx="83">
                  <c:v>7.9557606111937407E-3</c:v>
                </c:pt>
                <c:pt idx="84">
                  <c:v>2.3835537154774933E-3</c:v>
                </c:pt>
                <c:pt idx="85">
                  <c:v>-5.9155504313856966E-3</c:v>
                </c:pt>
                <c:pt idx="86">
                  <c:v>-7.3585475227171404E-3</c:v>
                </c:pt>
                <c:pt idx="87">
                  <c:v>-1.6760237437713377E-2</c:v>
                </c:pt>
                <c:pt idx="88">
                  <c:v>-8.0385236125968262E-5</c:v>
                </c:pt>
                <c:pt idx="89">
                  <c:v>-1.0216181492210819E-3</c:v>
                </c:pt>
                <c:pt idx="90">
                  <c:v>1.7476003086980274E-3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AE-41F4-920C-977AC4A49485}"/>
            </c:ext>
          </c:extLst>
        </c:ser>
        <c:ser>
          <c:idx val="4"/>
          <c:order val="4"/>
          <c:tx>
            <c:strRef>
              <c:f>d1d10_m!$AR$3</c:f>
              <c:strCache>
                <c:ptCount val="1"/>
                <c:pt idx="0">
                  <c:v>CUY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d1d10_m!$AR$4:$AR$94</c:f>
              <c:numCache>
                <c:formatCode>0.00%</c:formatCode>
                <c:ptCount val="91"/>
                <c:pt idx="1">
                  <c:v>-2.5862884521485885E-3</c:v>
                </c:pt>
                <c:pt idx="2">
                  <c:v>-2.3301809742699575E-3</c:v>
                </c:pt>
                <c:pt idx="3">
                  <c:v>-7.263158117527535E-4</c:v>
                </c:pt>
                <c:pt idx="4">
                  <c:v>1.7391956900818517E-3</c:v>
                </c:pt>
                <c:pt idx="5">
                  <c:v>1.296105240195855E-3</c:v>
                </c:pt>
                <c:pt idx="6">
                  <c:v>-3.5133374085347668E-3</c:v>
                </c:pt>
                <c:pt idx="7">
                  <c:v>-2.1228649365594432E-3</c:v>
                </c:pt>
                <c:pt idx="8">
                  <c:v>2.2061650014328915E-3</c:v>
                </c:pt>
                <c:pt idx="9">
                  <c:v>1.1995284704788833E-3</c:v>
                </c:pt>
                <c:pt idx="10">
                  <c:v>1.3273625057932392E-3</c:v>
                </c:pt>
                <c:pt idx="11">
                  <c:v>-2.7895143297751446E-3</c:v>
                </c:pt>
                <c:pt idx="12">
                  <c:v>-6.8119663466086333E-3</c:v>
                </c:pt>
                <c:pt idx="13">
                  <c:v>-5.9295577661255816E-3</c:v>
                </c:pt>
                <c:pt idx="14">
                  <c:v>-3.2010022169774999E-3</c:v>
                </c:pt>
                <c:pt idx="15">
                  <c:v>1.4492830989976113E-5</c:v>
                </c:pt>
                <c:pt idx="16">
                  <c:v>-2.3535501291309657E-3</c:v>
                </c:pt>
                <c:pt idx="17">
                  <c:v>1.6125161141591349E-3</c:v>
                </c:pt>
                <c:pt idx="18">
                  <c:v>4.553239661185815E-3</c:v>
                </c:pt>
                <c:pt idx="19">
                  <c:v>-2.2339175546237655E-4</c:v>
                </c:pt>
                <c:pt idx="20">
                  <c:v>2.1542350394707643E-3</c:v>
                </c:pt>
                <c:pt idx="21">
                  <c:v>3.7345322165880379E-3</c:v>
                </c:pt>
                <c:pt idx="22">
                  <c:v>-1.5926687734424405E-5</c:v>
                </c:pt>
                <c:pt idx="23">
                  <c:v>-4.4055939009002287E-4</c:v>
                </c:pt>
                <c:pt idx="24">
                  <c:v>-6.5195455021234139E-3</c:v>
                </c:pt>
                <c:pt idx="25">
                  <c:v>-2.6825209692560303E-3</c:v>
                </c:pt>
                <c:pt idx="26">
                  <c:v>8.858422857769277E-3</c:v>
                </c:pt>
                <c:pt idx="27">
                  <c:v>4.774016065801634E-3</c:v>
                </c:pt>
                <c:pt idx="28">
                  <c:v>-1.8831903968274943E-3</c:v>
                </c:pt>
                <c:pt idx="29">
                  <c:v>-1.8899709347328653E-3</c:v>
                </c:pt>
                <c:pt idx="30">
                  <c:v>5.0144450582823019E-4</c:v>
                </c:pt>
                <c:pt idx="31">
                  <c:v>-5.7275802310101653E-3</c:v>
                </c:pt>
                <c:pt idx="32">
                  <c:v>3.8700340263058131E-3</c:v>
                </c:pt>
                <c:pt idx="33">
                  <c:v>-1.1588015643233529E-3</c:v>
                </c:pt>
                <c:pt idx="34">
                  <c:v>-4.8763503373006056E-3</c:v>
                </c:pt>
                <c:pt idx="35">
                  <c:v>4.4606784959115853E-3</c:v>
                </c:pt>
                <c:pt idx="36">
                  <c:v>-4.9740003836209468E-3</c:v>
                </c:pt>
                <c:pt idx="37">
                  <c:v>6.8664424118822787E-3</c:v>
                </c:pt>
                <c:pt idx="38">
                  <c:v>6.4430174111245186E-3</c:v>
                </c:pt>
                <c:pt idx="39">
                  <c:v>2.6640790982146445E-3</c:v>
                </c:pt>
                <c:pt idx="40">
                  <c:v>7.4024354994626229E-3</c:v>
                </c:pt>
                <c:pt idx="41">
                  <c:v>-2.2284002327443986E-3</c:v>
                </c:pt>
                <c:pt idx="42">
                  <c:v>1.8510551020076704E-3</c:v>
                </c:pt>
                <c:pt idx="43">
                  <c:v>-2.1137469364902461E-3</c:v>
                </c:pt>
                <c:pt idx="44">
                  <c:v>1.6513203935117904E-3</c:v>
                </c:pt>
                <c:pt idx="45">
                  <c:v>3.1266460394097084E-3</c:v>
                </c:pt>
                <c:pt idx="46">
                  <c:v>1.3132011475642802E-3</c:v>
                </c:pt>
                <c:pt idx="47">
                  <c:v>-6.225379947362164E-4</c:v>
                </c:pt>
                <c:pt idx="48">
                  <c:v>3.3137034341388372E-3</c:v>
                </c:pt>
                <c:pt idx="49">
                  <c:v>1.4481313173555499E-3</c:v>
                </c:pt>
                <c:pt idx="50">
                  <c:v>-1.8285543805638405E-3</c:v>
                </c:pt>
                <c:pt idx="51">
                  <c:v>-1.4227108410256317E-3</c:v>
                </c:pt>
                <c:pt idx="52">
                  <c:v>1.2276382900209271E-3</c:v>
                </c:pt>
                <c:pt idx="53">
                  <c:v>-6.1943510829516324E-3</c:v>
                </c:pt>
                <c:pt idx="54">
                  <c:v>3.0995967034646021E-3</c:v>
                </c:pt>
                <c:pt idx="55">
                  <c:v>-1.4173501010028566E-4</c:v>
                </c:pt>
                <c:pt idx="56">
                  <c:v>-4.6420562741364968E-3</c:v>
                </c:pt>
                <c:pt idx="57">
                  <c:v>1.6986405458121467E-3</c:v>
                </c:pt>
                <c:pt idx="58">
                  <c:v>-2.5634458691394801E-3</c:v>
                </c:pt>
                <c:pt idx="59">
                  <c:v>-1.1027303512261E-3</c:v>
                </c:pt>
                <c:pt idx="60">
                  <c:v>4.2797788759612043E-3</c:v>
                </c:pt>
                <c:pt idx="61">
                  <c:v>-5.9026890441282731E-4</c:v>
                </c:pt>
                <c:pt idx="62">
                  <c:v>5.6275220233557022E-3</c:v>
                </c:pt>
                <c:pt idx="63">
                  <c:v>9.1091038442252525E-3</c:v>
                </c:pt>
                <c:pt idx="64">
                  <c:v>1.2223168836307252E-3</c:v>
                </c:pt>
                <c:pt idx="65">
                  <c:v>-3.1561997344935477E-3</c:v>
                </c:pt>
                <c:pt idx="66">
                  <c:v>-4.5477042054749006E-3</c:v>
                </c:pt>
                <c:pt idx="67">
                  <c:v>-4.4819645031861644E-3</c:v>
                </c:pt>
                <c:pt idx="68">
                  <c:v>7.1348669497093287E-3</c:v>
                </c:pt>
                <c:pt idx="69">
                  <c:v>7.7547784220477478E-3</c:v>
                </c:pt>
                <c:pt idx="70">
                  <c:v>7.1605015866493815E-4</c:v>
                </c:pt>
                <c:pt idx="71">
                  <c:v>-5.7050188625051845E-3</c:v>
                </c:pt>
                <c:pt idx="72">
                  <c:v>-1.1657942740519234E-2</c:v>
                </c:pt>
                <c:pt idx="73">
                  <c:v>1.221758504686532E-3</c:v>
                </c:pt>
                <c:pt idx="74">
                  <c:v>1.0970461759253869E-2</c:v>
                </c:pt>
                <c:pt idx="75">
                  <c:v>6.246170042542909E-3</c:v>
                </c:pt>
                <c:pt idx="76">
                  <c:v>6.1782175160587371E-3</c:v>
                </c:pt>
                <c:pt idx="77">
                  <c:v>-1.913416679413027E-3</c:v>
                </c:pt>
                <c:pt idx="78">
                  <c:v>-6.9792936183579179E-3</c:v>
                </c:pt>
                <c:pt idx="79">
                  <c:v>-4.5624598191149612E-3</c:v>
                </c:pt>
                <c:pt idx="80">
                  <c:v>8.7681668069545804E-3</c:v>
                </c:pt>
                <c:pt idx="81">
                  <c:v>1.2256365312337314E-2</c:v>
                </c:pt>
                <c:pt idx="82">
                  <c:v>1.7779979987180283E-3</c:v>
                </c:pt>
                <c:pt idx="83">
                  <c:v>8.5985617737454056E-3</c:v>
                </c:pt>
                <c:pt idx="84">
                  <c:v>-2.9893884523608527E-3</c:v>
                </c:pt>
                <c:pt idx="85">
                  <c:v>-2.0676608849472755E-2</c:v>
                </c:pt>
                <c:pt idx="86">
                  <c:v>-6.5809919773409664E-3</c:v>
                </c:pt>
                <c:pt idx="87">
                  <c:v>5.6538881780210382E-4</c:v>
                </c:pt>
                <c:pt idx="88">
                  <c:v>-2.9238028141986838E-3</c:v>
                </c:pt>
                <c:pt idx="89">
                  <c:v>-3.3242706844964776E-3</c:v>
                </c:pt>
                <c:pt idx="90">
                  <c:v>3.759882956522187E-4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CAE-41F4-920C-977AC4A49485}"/>
            </c:ext>
          </c:extLst>
        </c:ser>
        <c:ser>
          <c:idx val="5"/>
          <c:order val="5"/>
          <c:tx>
            <c:strRef>
              <c:f>d1d10_m!$AS$3</c:f>
              <c:strCache>
                <c:ptCount val="1"/>
                <c:pt idx="0">
                  <c:v>PAT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d1d10_m!$AS$4:$AS$94</c:f>
              <c:numCache>
                <c:formatCode>0.00%</c:formatCode>
                <c:ptCount val="91"/>
                <c:pt idx="1">
                  <c:v>-2.6251983642577859E-3</c:v>
                </c:pt>
                <c:pt idx="2">
                  <c:v>-3.978987727666361E-4</c:v>
                </c:pt>
                <c:pt idx="3">
                  <c:v>-1.5220382896250495E-3</c:v>
                </c:pt>
                <c:pt idx="4">
                  <c:v>-4.411995208351005E-4</c:v>
                </c:pt>
                <c:pt idx="5">
                  <c:v>1.6256527743963023E-3</c:v>
                </c:pt>
                <c:pt idx="6">
                  <c:v>-2.1494427596193688E-3</c:v>
                </c:pt>
                <c:pt idx="7">
                  <c:v>-3.7082281683675777E-3</c:v>
                </c:pt>
                <c:pt idx="8">
                  <c:v>8.9256942036564091E-4</c:v>
                </c:pt>
                <c:pt idx="9">
                  <c:v>-5.4435539890174134E-4</c:v>
                </c:pt>
                <c:pt idx="10">
                  <c:v>1.4281128306070645E-3</c:v>
                </c:pt>
                <c:pt idx="11">
                  <c:v>-8.8567037185471875E-4</c:v>
                </c:pt>
                <c:pt idx="12">
                  <c:v>-2.2288701690031942E-3</c:v>
                </c:pt>
                <c:pt idx="13">
                  <c:v>-5.6245528607945516E-4</c:v>
                </c:pt>
                <c:pt idx="14">
                  <c:v>-1.5379644948430027E-3</c:v>
                </c:pt>
                <c:pt idx="15">
                  <c:v>-3.3851680128673678E-3</c:v>
                </c:pt>
                <c:pt idx="16">
                  <c:v>2.0374096008035636E-3</c:v>
                </c:pt>
                <c:pt idx="17">
                  <c:v>-6.2291215963372615E-4</c:v>
                </c:pt>
                <c:pt idx="18">
                  <c:v>-1.2528127552815516E-3</c:v>
                </c:pt>
                <c:pt idx="19">
                  <c:v>-1.8073103226010634E-3</c:v>
                </c:pt>
                <c:pt idx="20">
                  <c:v>8.8491908644638961E-4</c:v>
                </c:pt>
                <c:pt idx="21">
                  <c:v>-2.1684969315158842E-3</c:v>
                </c:pt>
                <c:pt idx="22">
                  <c:v>1.1130726035117888E-3</c:v>
                </c:pt>
                <c:pt idx="23">
                  <c:v>3.4485255049130359E-3</c:v>
                </c:pt>
                <c:pt idx="24">
                  <c:v>-2.5999938372995857E-3</c:v>
                </c:pt>
                <c:pt idx="25">
                  <c:v>5.0394218842519933E-4</c:v>
                </c:pt>
                <c:pt idx="26">
                  <c:v>2.8428354485208196E-3</c:v>
                </c:pt>
                <c:pt idx="27">
                  <c:v>3.260740704001952E-3</c:v>
                </c:pt>
                <c:pt idx="28">
                  <c:v>-1.1644340494227912E-3</c:v>
                </c:pt>
                <c:pt idx="29">
                  <c:v>-5.2068720667541868E-5</c:v>
                </c:pt>
                <c:pt idx="30">
                  <c:v>2.924988172490206E-4</c:v>
                </c:pt>
                <c:pt idx="31">
                  <c:v>-1.3610661109764166E-3</c:v>
                </c:pt>
                <c:pt idx="32">
                  <c:v>-3.7704712603889856E-3</c:v>
                </c:pt>
                <c:pt idx="33">
                  <c:v>-6.4768407627213698E-4</c:v>
                </c:pt>
                <c:pt idx="34">
                  <c:v>-1.1468640893059767E-3</c:v>
                </c:pt>
                <c:pt idx="35">
                  <c:v>3.0778594401539294E-3</c:v>
                </c:pt>
                <c:pt idx="36">
                  <c:v>-3.0796165819608756E-3</c:v>
                </c:pt>
                <c:pt idx="37">
                  <c:v>4.4123885374556249E-3</c:v>
                </c:pt>
                <c:pt idx="38">
                  <c:v>1.9607293674486215E-3</c:v>
                </c:pt>
                <c:pt idx="39">
                  <c:v>3.0342117513271205E-4</c:v>
                </c:pt>
                <c:pt idx="40">
                  <c:v>-2.0607892128481353E-3</c:v>
                </c:pt>
                <c:pt idx="41">
                  <c:v>-1.3575732313695354E-3</c:v>
                </c:pt>
                <c:pt idx="42">
                  <c:v>1.1133962373435224E-3</c:v>
                </c:pt>
                <c:pt idx="43">
                  <c:v>-2.1041883353698498E-3</c:v>
                </c:pt>
                <c:pt idx="44">
                  <c:v>-5.5532615480835545E-4</c:v>
                </c:pt>
                <c:pt idx="45">
                  <c:v>1.4088445834310459E-3</c:v>
                </c:pt>
                <c:pt idx="46">
                  <c:v>3.1051733291003192E-3</c:v>
                </c:pt>
                <c:pt idx="47">
                  <c:v>1.5285313255908317E-3</c:v>
                </c:pt>
                <c:pt idx="48">
                  <c:v>-1.5217667731288742E-3</c:v>
                </c:pt>
                <c:pt idx="49">
                  <c:v>-4.1250635672032132E-3</c:v>
                </c:pt>
                <c:pt idx="50">
                  <c:v>-1.985308281067244E-4</c:v>
                </c:pt>
                <c:pt idx="51">
                  <c:v>-6.3165595953407205E-4</c:v>
                </c:pt>
                <c:pt idx="52">
                  <c:v>1.1545633828438095E-3</c:v>
                </c:pt>
                <c:pt idx="53">
                  <c:v>-1.9417983895830826E-3</c:v>
                </c:pt>
                <c:pt idx="54">
                  <c:v>-8.8977224460284887E-4</c:v>
                </c:pt>
                <c:pt idx="55">
                  <c:v>1.5947768244726213E-3</c:v>
                </c:pt>
                <c:pt idx="56">
                  <c:v>-1.1850968828910347E-3</c:v>
                </c:pt>
                <c:pt idx="57">
                  <c:v>-3.6926792688518617E-5</c:v>
                </c:pt>
                <c:pt idx="58">
                  <c:v>-1.80514006610899E-4</c:v>
                </c:pt>
                <c:pt idx="59">
                  <c:v>-1.9350702784735052E-3</c:v>
                </c:pt>
                <c:pt idx="60">
                  <c:v>2.7757519638549333E-4</c:v>
                </c:pt>
                <c:pt idx="61">
                  <c:v>3.7939779109308347E-4</c:v>
                </c:pt>
                <c:pt idx="62">
                  <c:v>1.6074387416937785E-3</c:v>
                </c:pt>
                <c:pt idx="63">
                  <c:v>6.7149666225740923E-3</c:v>
                </c:pt>
                <c:pt idx="64">
                  <c:v>4.358011855897681E-3</c:v>
                </c:pt>
                <c:pt idx="65">
                  <c:v>-9.6073508288241349E-4</c:v>
                </c:pt>
                <c:pt idx="66">
                  <c:v>-2.4224116372129068E-4</c:v>
                </c:pt>
                <c:pt idx="67">
                  <c:v>-1.7096420459776773E-3</c:v>
                </c:pt>
                <c:pt idx="68">
                  <c:v>7.1699550998549633E-4</c:v>
                </c:pt>
                <c:pt idx="69">
                  <c:v>2.4848306369240625E-3</c:v>
                </c:pt>
                <c:pt idx="70">
                  <c:v>2.0149237287310218E-3</c:v>
                </c:pt>
                <c:pt idx="71">
                  <c:v>-1.5685854083555828E-3</c:v>
                </c:pt>
                <c:pt idx="72">
                  <c:v>-4.2522221804537352E-3</c:v>
                </c:pt>
                <c:pt idx="73">
                  <c:v>-1.1029782151752432E-3</c:v>
                </c:pt>
                <c:pt idx="74">
                  <c:v>5.8734054417097781E-3</c:v>
                </c:pt>
                <c:pt idx="75">
                  <c:v>3.1236891791457388E-3</c:v>
                </c:pt>
                <c:pt idx="76">
                  <c:v>5.3653519647665071E-3</c:v>
                </c:pt>
                <c:pt idx="77">
                  <c:v>-2.8748939108982352E-3</c:v>
                </c:pt>
                <c:pt idx="78">
                  <c:v>-2.4112762144663513E-3</c:v>
                </c:pt>
                <c:pt idx="79">
                  <c:v>-4.4056941363150859E-3</c:v>
                </c:pt>
                <c:pt idx="80">
                  <c:v>-2.0899188524157175E-3</c:v>
                </c:pt>
                <c:pt idx="81">
                  <c:v>1.1053684157678711E-2</c:v>
                </c:pt>
                <c:pt idx="82">
                  <c:v>-7.4468775731517667E-4</c:v>
                </c:pt>
                <c:pt idx="83">
                  <c:v>2.1718222522413289E-3</c:v>
                </c:pt>
                <c:pt idx="84">
                  <c:v>-1.8561014395133135E-3</c:v>
                </c:pt>
                <c:pt idx="85">
                  <c:v>3.8307398572390294E-3</c:v>
                </c:pt>
                <c:pt idx="86">
                  <c:v>-1.6514018061246638E-3</c:v>
                </c:pt>
                <c:pt idx="87">
                  <c:v>9.2067156038044828E-4</c:v>
                </c:pt>
                <c:pt idx="88">
                  <c:v>8.4303109845618174E-4</c:v>
                </c:pt>
                <c:pt idx="89">
                  <c:v>-1.5309023372520603E-3</c:v>
                </c:pt>
                <c:pt idx="90">
                  <c:v>1.0550330350524995E-3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CAE-41F4-920C-977AC4A494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4818496"/>
        <c:axId val="984820416"/>
      </c:lineChart>
      <c:catAx>
        <c:axId val="9848184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84820416"/>
        <c:crosses val="autoZero"/>
        <c:auto val="1"/>
        <c:lblAlgn val="ctr"/>
        <c:lblOffset val="100"/>
        <c:noMultiLvlLbl val="0"/>
      </c:catAx>
      <c:valAx>
        <c:axId val="984820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84818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d1d10index!$S$16:$S$94</c:f>
              <c:numCache>
                <c:formatCode>0.0%</c:formatCode>
                <c:ptCount val="79"/>
                <c:pt idx="0">
                  <c:v>6.2728770573539094E-4</c:v>
                </c:pt>
                <c:pt idx="1">
                  <c:v>2.6888392068682432E-3</c:v>
                </c:pt>
                <c:pt idx="2">
                  <c:v>2.9623679955248505E-3</c:v>
                </c:pt>
                <c:pt idx="3">
                  <c:v>-3.2987276403420029E-3</c:v>
                </c:pt>
                <c:pt idx="4">
                  <c:v>-7.9999254718848833E-3</c:v>
                </c:pt>
                <c:pt idx="5">
                  <c:v>-3.3887829661448654E-3</c:v>
                </c:pt>
                <c:pt idx="6">
                  <c:v>-2.4653171614785752E-3</c:v>
                </c:pt>
                <c:pt idx="7">
                  <c:v>1.0580268455990804E-3</c:v>
                </c:pt>
                <c:pt idx="8">
                  <c:v>5.2553963847423724E-4</c:v>
                </c:pt>
                <c:pt idx="9">
                  <c:v>4.681047026158236E-4</c:v>
                </c:pt>
                <c:pt idx="10">
                  <c:v>2.5046978742861992E-3</c:v>
                </c:pt>
                <c:pt idx="11">
                  <c:v>2.6169186429727542E-3</c:v>
                </c:pt>
                <c:pt idx="12">
                  <c:v>7.2022106648450546E-4</c:v>
                </c:pt>
                <c:pt idx="13">
                  <c:v>3.2906000622616727E-3</c:v>
                </c:pt>
                <c:pt idx="14">
                  <c:v>8.3070756208774021E-3</c:v>
                </c:pt>
                <c:pt idx="15">
                  <c:v>1.3896731769465376E-2</c:v>
                </c:pt>
                <c:pt idx="16">
                  <c:v>1.3005920296194518E-2</c:v>
                </c:pt>
                <c:pt idx="17">
                  <c:v>7.1179960704594869E-3</c:v>
                </c:pt>
                <c:pt idx="18">
                  <c:v>6.9938659093291555E-3</c:v>
                </c:pt>
                <c:pt idx="19">
                  <c:v>6.1694589585530313E-3</c:v>
                </c:pt>
                <c:pt idx="20">
                  <c:v>3.6978998362584559E-3</c:v>
                </c:pt>
                <c:pt idx="21">
                  <c:v>2.2781384315733177E-3</c:v>
                </c:pt>
                <c:pt idx="22">
                  <c:v>-5.4097452278741853E-3</c:v>
                </c:pt>
                <c:pt idx="23">
                  <c:v>-7.3116104012727057E-5</c:v>
                </c:pt>
                <c:pt idx="24">
                  <c:v>-9.0480057765962574E-4</c:v>
                </c:pt>
                <c:pt idx="25">
                  <c:v>6.1743103142959388E-3</c:v>
                </c:pt>
                <c:pt idx="26">
                  <c:v>2.7182814121724519E-3</c:v>
                </c:pt>
                <c:pt idx="27">
                  <c:v>-7.4584318049908394E-4</c:v>
                </c:pt>
                <c:pt idx="28">
                  <c:v>7.4967917318473631E-3</c:v>
                </c:pt>
                <c:pt idx="29">
                  <c:v>8.5440932912956846E-3</c:v>
                </c:pt>
                <c:pt idx="30">
                  <c:v>5.5743363311160365E-3</c:v>
                </c:pt>
                <c:pt idx="31">
                  <c:v>4.4547991461796332E-3</c:v>
                </c:pt>
                <c:pt idx="32">
                  <c:v>8.3057975538618489E-3</c:v>
                </c:pt>
                <c:pt idx="33">
                  <c:v>1.1120510101749748E-2</c:v>
                </c:pt>
                <c:pt idx="34">
                  <c:v>1.9421049338118612E-2</c:v>
                </c:pt>
                <c:pt idx="35">
                  <c:v>1.0134876827757378E-2</c:v>
                </c:pt>
                <c:pt idx="36">
                  <c:v>1.1134768796604577E-2</c:v>
                </c:pt>
                <c:pt idx="37">
                  <c:v>2.5612016182710029E-3</c:v>
                </c:pt>
                <c:pt idx="38">
                  <c:v>-4.3364342511342802E-4</c:v>
                </c:pt>
                <c:pt idx="39">
                  <c:v>1.2308500991327076E-3</c:v>
                </c:pt>
                <c:pt idx="40">
                  <c:v>-1.6777251195191356E-3</c:v>
                </c:pt>
                <c:pt idx="41">
                  <c:v>-4.4439443581276716E-3</c:v>
                </c:pt>
                <c:pt idx="42">
                  <c:v>8.5781246113447729E-4</c:v>
                </c:pt>
                <c:pt idx="43">
                  <c:v>2.7365559187517707E-3</c:v>
                </c:pt>
                <c:pt idx="44">
                  <c:v>-4.371703497854651E-3</c:v>
                </c:pt>
                <c:pt idx="45">
                  <c:v>-7.5019439205520344E-3</c:v>
                </c:pt>
                <c:pt idx="46">
                  <c:v>-1.2829438871278409E-2</c:v>
                </c:pt>
                <c:pt idx="47">
                  <c:v>-1.0975082662393332E-2</c:v>
                </c:pt>
                <c:pt idx="48">
                  <c:v>-6.4551018225869061E-3</c:v>
                </c:pt>
                <c:pt idx="49">
                  <c:v>-5.6463216818370965E-3</c:v>
                </c:pt>
                <c:pt idx="50">
                  <c:v>6.541043669250568E-3</c:v>
                </c:pt>
                <c:pt idx="51">
                  <c:v>6.2837342259116635E-3</c:v>
                </c:pt>
                <c:pt idx="52">
                  <c:v>4.8813279650505859E-3</c:v>
                </c:pt>
                <c:pt idx="53">
                  <c:v>6.4567508898782933E-3</c:v>
                </c:pt>
                <c:pt idx="54">
                  <c:v>1.0068989385338956E-3</c:v>
                </c:pt>
                <c:pt idx="55">
                  <c:v>-6.5387687013853668E-3</c:v>
                </c:pt>
                <c:pt idx="56">
                  <c:v>-9.9083030571744946E-4</c:v>
                </c:pt>
                <c:pt idx="57">
                  <c:v>7.3278878242446499E-3</c:v>
                </c:pt>
                <c:pt idx="58">
                  <c:v>9.8790410334212986E-3</c:v>
                </c:pt>
                <c:pt idx="59">
                  <c:v>8.1251726361446508E-3</c:v>
                </c:pt>
                <c:pt idx="60">
                  <c:v>5.8069254631578637E-3</c:v>
                </c:pt>
                <c:pt idx="61">
                  <c:v>5.5117443122589815E-3</c:v>
                </c:pt>
                <c:pt idx="62">
                  <c:v>3.8828425391363997E-3</c:v>
                </c:pt>
                <c:pt idx="63">
                  <c:v>8.8600079891529848E-3</c:v>
                </c:pt>
                <c:pt idx="64">
                  <c:v>1.4775594326039032E-2</c:v>
                </c:pt>
                <c:pt idx="65">
                  <c:v>1.0458836897057733E-2</c:v>
                </c:pt>
                <c:pt idx="66">
                  <c:v>3.1953051992312798E-3</c:v>
                </c:pt>
                <c:pt idx="67">
                  <c:v>7.1688765768453955E-3</c:v>
                </c:pt>
                <c:pt idx="68">
                  <c:v>9.6715211749345276E-3</c:v>
                </c:pt>
                <c:pt idx="69">
                  <c:v>7.7320505741036438E-3</c:v>
                </c:pt>
                <c:pt idx="70">
                  <c:v>9.1279179215570938E-3</c:v>
                </c:pt>
                <c:pt idx="71">
                  <c:v>1.9886426855819428E-2</c:v>
                </c:pt>
                <c:pt idx="72">
                  <c:v>2.6036762108208045E-2</c:v>
                </c:pt>
                <c:pt idx="73">
                  <c:v>1.8881908290646621E-2</c:v>
                </c:pt>
                <c:pt idx="74">
                  <c:v>6.1390466982449432E-3</c:v>
                </c:pt>
                <c:pt idx="75">
                  <c:v>1.7932144646108927E-3</c:v>
                </c:pt>
                <c:pt idx="76">
                  <c:v>-6.9246419133316417E-3</c:v>
                </c:pt>
                <c:pt idx="77">
                  <c:v>4.5126579208525364E-3</c:v>
                </c:pt>
                <c:pt idx="78">
                  <c:v>7.3229058352219933E-3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27-41A6-8321-DACEC1BA6886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d1d10index!$T$16:$T$94</c:f>
              <c:numCache>
                <c:formatCode>0.0%</c:formatCode>
                <c:ptCount val="79"/>
                <c:pt idx="0">
                  <c:v>-7.8945906730499837E-3</c:v>
                </c:pt>
                <c:pt idx="1">
                  <c:v>-5.1268517751600351E-3</c:v>
                </c:pt>
                <c:pt idx="2">
                  <c:v>-7.8389285492750371E-3</c:v>
                </c:pt>
                <c:pt idx="3">
                  <c:v>-9.2602734366317163E-3</c:v>
                </c:pt>
                <c:pt idx="4">
                  <c:v>-1.2678490826019462E-2</c:v>
                </c:pt>
                <c:pt idx="5">
                  <c:v>-1.1686662224196787E-2</c:v>
                </c:pt>
                <c:pt idx="6">
                  <c:v>-6.9670759895094081E-3</c:v>
                </c:pt>
                <c:pt idx="7">
                  <c:v>-3.513728738937183E-3</c:v>
                </c:pt>
                <c:pt idx="8">
                  <c:v>-5.297366168750095E-3</c:v>
                </c:pt>
                <c:pt idx="9">
                  <c:v>-6.90895877894393E-3</c:v>
                </c:pt>
                <c:pt idx="10">
                  <c:v>-6.8657932763496188E-3</c:v>
                </c:pt>
                <c:pt idx="11">
                  <c:v>-4.7996580350401219E-3</c:v>
                </c:pt>
                <c:pt idx="12">
                  <c:v>-2.7252165124904693E-3</c:v>
                </c:pt>
                <c:pt idx="13">
                  <c:v>-2.791690092281085E-3</c:v>
                </c:pt>
                <c:pt idx="14">
                  <c:v>6.3165710161372512E-3</c:v>
                </c:pt>
                <c:pt idx="15">
                  <c:v>1.0184282597806016E-2</c:v>
                </c:pt>
                <c:pt idx="16">
                  <c:v>8.898975748535598E-3</c:v>
                </c:pt>
                <c:pt idx="17">
                  <c:v>4.7459227119595049E-3</c:v>
                </c:pt>
                <c:pt idx="18">
                  <c:v>4.1358526161672238E-4</c:v>
                </c:pt>
                <c:pt idx="19">
                  <c:v>-4.7272085273242226E-4</c:v>
                </c:pt>
                <c:pt idx="20">
                  <c:v>-6.2546049144995841E-4</c:v>
                </c:pt>
                <c:pt idx="21">
                  <c:v>-6.4790525591129633E-4</c:v>
                </c:pt>
                <c:pt idx="22">
                  <c:v>-5.4679167387684524E-3</c:v>
                </c:pt>
                <c:pt idx="23">
                  <c:v>-3.8731938784883901E-3</c:v>
                </c:pt>
                <c:pt idx="24">
                  <c:v>-4.4528729281783086E-3</c:v>
                </c:pt>
                <c:pt idx="25">
                  <c:v>4.3617672836988586E-3</c:v>
                </c:pt>
                <c:pt idx="26">
                  <c:v>-1.8077491023863468E-3</c:v>
                </c:pt>
                <c:pt idx="27">
                  <c:v>-1.4275286693186118E-3</c:v>
                </c:pt>
                <c:pt idx="28">
                  <c:v>5.6781828461502926E-3</c:v>
                </c:pt>
                <c:pt idx="29">
                  <c:v>7.7015799526116702E-3</c:v>
                </c:pt>
                <c:pt idx="30">
                  <c:v>4.7096579646415115E-3</c:v>
                </c:pt>
                <c:pt idx="31">
                  <c:v>4.2351285940542827E-3</c:v>
                </c:pt>
                <c:pt idx="32">
                  <c:v>5.4994712424263348E-3</c:v>
                </c:pt>
                <c:pt idx="33">
                  <c:v>7.6769637892928344E-3</c:v>
                </c:pt>
                <c:pt idx="34">
                  <c:v>1.4289944347753991E-2</c:v>
                </c:pt>
                <c:pt idx="35">
                  <c:v>1.1863835142542856E-2</c:v>
                </c:pt>
                <c:pt idx="36">
                  <c:v>1.6327080169872943E-2</c:v>
                </c:pt>
                <c:pt idx="37">
                  <c:v>1.0832470995578269E-2</c:v>
                </c:pt>
                <c:pt idx="38">
                  <c:v>8.7684408348822629E-3</c:v>
                </c:pt>
                <c:pt idx="39">
                  <c:v>4.7344077671678253E-3</c:v>
                </c:pt>
                <c:pt idx="40">
                  <c:v>4.8815783580336003E-4</c:v>
                </c:pt>
                <c:pt idx="41">
                  <c:v>-3.3047746956027524E-4</c:v>
                </c:pt>
                <c:pt idx="42">
                  <c:v>3.2433108704936764E-3</c:v>
                </c:pt>
                <c:pt idx="43">
                  <c:v>5.705778046369403E-3</c:v>
                </c:pt>
                <c:pt idx="44">
                  <c:v>-4.6184952715577765E-4</c:v>
                </c:pt>
                <c:pt idx="45">
                  <c:v>-2.1056671542302174E-3</c:v>
                </c:pt>
                <c:pt idx="46">
                  <c:v>-4.2450119481355353E-3</c:v>
                </c:pt>
                <c:pt idx="47">
                  <c:v>-4.7372428190446403E-3</c:v>
                </c:pt>
                <c:pt idx="48">
                  <c:v>-2.4009470863739502E-3</c:v>
                </c:pt>
                <c:pt idx="49">
                  <c:v>-2.767169197900099E-3</c:v>
                </c:pt>
                <c:pt idx="50">
                  <c:v>3.8709557395910643E-3</c:v>
                </c:pt>
                <c:pt idx="51">
                  <c:v>9.7214232656823718E-3</c:v>
                </c:pt>
                <c:pt idx="52">
                  <c:v>8.877639539084603E-3</c:v>
                </c:pt>
                <c:pt idx="53">
                  <c:v>6.6391942319823372E-3</c:v>
                </c:pt>
                <c:pt idx="54">
                  <c:v>4.2000033776123935E-3</c:v>
                </c:pt>
                <c:pt idx="55">
                  <c:v>-1.1843004155567272E-3</c:v>
                </c:pt>
                <c:pt idx="56">
                  <c:v>6.4543800624916603E-3</c:v>
                </c:pt>
                <c:pt idx="57">
                  <c:v>1.1656591521084891E-2</c:v>
                </c:pt>
                <c:pt idx="58">
                  <c:v>1.0584169270129173E-2</c:v>
                </c:pt>
                <c:pt idx="59">
                  <c:v>8.6705862211529094E-3</c:v>
                </c:pt>
                <c:pt idx="60">
                  <c:v>1.5030137572689117E-3</c:v>
                </c:pt>
                <c:pt idx="61">
                  <c:v>7.1186577347193136E-4</c:v>
                </c:pt>
                <c:pt idx="62">
                  <c:v>3.1582733490853609E-3</c:v>
                </c:pt>
                <c:pt idx="63">
                  <c:v>4.5766350746772044E-3</c:v>
                </c:pt>
                <c:pt idx="64">
                  <c:v>1.2131982950321918E-2</c:v>
                </c:pt>
                <c:pt idx="65">
                  <c:v>7.8186752309956642E-3</c:v>
                </c:pt>
                <c:pt idx="66">
                  <c:v>3.2050054026533381E-3</c:v>
                </c:pt>
                <c:pt idx="67">
                  <c:v>3.6181841125646486E-3</c:v>
                </c:pt>
                <c:pt idx="68">
                  <c:v>7.3238097911756395E-3</c:v>
                </c:pt>
                <c:pt idx="69">
                  <c:v>1.0163273465357614E-2</c:v>
                </c:pt>
                <c:pt idx="70">
                  <c:v>9.2741503934952174E-3</c:v>
                </c:pt>
                <c:pt idx="71">
                  <c:v>1.7689725503438725E-2</c:v>
                </c:pt>
                <c:pt idx="72">
                  <c:v>2.2319240221431391E-2</c:v>
                </c:pt>
                <c:pt idx="73">
                  <c:v>1.4191999363384111E-2</c:v>
                </c:pt>
                <c:pt idx="74">
                  <c:v>4.0054665449738014E-3</c:v>
                </c:pt>
                <c:pt idx="75">
                  <c:v>-5.4230024903695329E-3</c:v>
                </c:pt>
                <c:pt idx="76">
                  <c:v>-1.5687263884217484E-2</c:v>
                </c:pt>
                <c:pt idx="77">
                  <c:v>-3.6124956791449003E-3</c:v>
                </c:pt>
                <c:pt idx="78">
                  <c:v>2.0201522384759585E-3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27-41A6-8321-DACEC1BA6886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d1d10index!$U$16:$U$94</c:f>
              <c:numCache>
                <c:formatCode>0.0%</c:formatCode>
                <c:ptCount val="79"/>
                <c:pt idx="0">
                  <c:v>-9.1432558890092164E-3</c:v>
                </c:pt>
                <c:pt idx="1">
                  <c:v>-7.9281312727482733E-3</c:v>
                </c:pt>
                <c:pt idx="2">
                  <c:v>-1.3586470757406377E-2</c:v>
                </c:pt>
                <c:pt idx="3">
                  <c:v>-1.3108721218834773E-2</c:v>
                </c:pt>
                <c:pt idx="4">
                  <c:v>-1.873137900993338E-2</c:v>
                </c:pt>
                <c:pt idx="5">
                  <c:v>-1.4429568893861711E-2</c:v>
                </c:pt>
                <c:pt idx="6">
                  <c:v>-8.6185276831485247E-3</c:v>
                </c:pt>
                <c:pt idx="7">
                  <c:v>-4.0691095388284415E-3</c:v>
                </c:pt>
                <c:pt idx="8">
                  <c:v>3.7203231202598275E-5</c:v>
                </c:pt>
                <c:pt idx="9">
                  <c:v>-5.8385440048667192E-3</c:v>
                </c:pt>
                <c:pt idx="10">
                  <c:v>-8.2152984868506529E-3</c:v>
                </c:pt>
                <c:pt idx="11">
                  <c:v>-7.6755269288216743E-3</c:v>
                </c:pt>
                <c:pt idx="12">
                  <c:v>-4.7656261842338177E-3</c:v>
                </c:pt>
                <c:pt idx="13">
                  <c:v>-1.6822766917894416E-3</c:v>
                </c:pt>
                <c:pt idx="14">
                  <c:v>1.2957242291529614E-2</c:v>
                </c:pt>
                <c:pt idx="15">
                  <c:v>1.9628461006315989E-2</c:v>
                </c:pt>
                <c:pt idx="16">
                  <c:v>1.8596137368699805E-2</c:v>
                </c:pt>
                <c:pt idx="17">
                  <c:v>9.5051983874634427E-3</c:v>
                </c:pt>
                <c:pt idx="18">
                  <c:v>2.8635312070526275E-3</c:v>
                </c:pt>
                <c:pt idx="19">
                  <c:v>-1.4086123229153369E-3</c:v>
                </c:pt>
                <c:pt idx="20">
                  <c:v>-1.5712331301095395E-3</c:v>
                </c:pt>
                <c:pt idx="21">
                  <c:v>8.099727282744329E-4</c:v>
                </c:pt>
                <c:pt idx="22">
                  <c:v>-4.258815936019511E-3</c:v>
                </c:pt>
                <c:pt idx="23">
                  <c:v>-2.6671584638627843E-3</c:v>
                </c:pt>
                <c:pt idx="24">
                  <c:v>-3.4893670911027019E-3</c:v>
                </c:pt>
                <c:pt idx="25">
                  <c:v>5.4456471327846145E-3</c:v>
                </c:pt>
                <c:pt idx="26">
                  <c:v>9.5751958863865561E-4</c:v>
                </c:pt>
                <c:pt idx="27">
                  <c:v>3.9916784935611904E-3</c:v>
                </c:pt>
                <c:pt idx="28">
                  <c:v>1.7773521584365737E-2</c:v>
                </c:pt>
                <c:pt idx="29">
                  <c:v>2.1588500341138239E-2</c:v>
                </c:pt>
                <c:pt idx="30">
                  <c:v>2.0631408637765913E-2</c:v>
                </c:pt>
                <c:pt idx="31">
                  <c:v>1.8558310366842967E-2</c:v>
                </c:pt>
                <c:pt idx="32">
                  <c:v>1.5585175174821053E-2</c:v>
                </c:pt>
                <c:pt idx="33">
                  <c:v>1.8418401512619642E-2</c:v>
                </c:pt>
                <c:pt idx="34">
                  <c:v>3.0653962707779314E-2</c:v>
                </c:pt>
                <c:pt idx="35">
                  <c:v>2.5941397647210707E-2</c:v>
                </c:pt>
                <c:pt idx="36">
                  <c:v>3.6923647767113987E-2</c:v>
                </c:pt>
                <c:pt idx="37">
                  <c:v>2.6021529518046149E-2</c:v>
                </c:pt>
                <c:pt idx="38">
                  <c:v>1.9382246157324534E-2</c:v>
                </c:pt>
                <c:pt idx="39">
                  <c:v>8.7781294947397726E-3</c:v>
                </c:pt>
                <c:pt idx="40">
                  <c:v>3.1657708707144572E-4</c:v>
                </c:pt>
                <c:pt idx="41">
                  <c:v>1.1441353003061039E-3</c:v>
                </c:pt>
                <c:pt idx="42">
                  <c:v>3.5533969749577121E-3</c:v>
                </c:pt>
                <c:pt idx="43">
                  <c:v>8.7364916271830406E-3</c:v>
                </c:pt>
                <c:pt idx="44">
                  <c:v>4.085576397031776E-3</c:v>
                </c:pt>
                <c:pt idx="45">
                  <c:v>-1.9366106188589693E-4</c:v>
                </c:pt>
                <c:pt idx="46">
                  <c:v>-4.0402393401326453E-3</c:v>
                </c:pt>
                <c:pt idx="47">
                  <c:v>1.7862809024360438E-4</c:v>
                </c:pt>
                <c:pt idx="48">
                  <c:v>-4.698365660384618E-3</c:v>
                </c:pt>
                <c:pt idx="49">
                  <c:v>4.665155673744259E-4</c:v>
                </c:pt>
                <c:pt idx="50">
                  <c:v>3.5186200115617794E-3</c:v>
                </c:pt>
                <c:pt idx="51">
                  <c:v>1.5197852187471383E-2</c:v>
                </c:pt>
                <c:pt idx="52">
                  <c:v>1.7931455830944687E-2</c:v>
                </c:pt>
                <c:pt idx="53">
                  <c:v>1.5480583181275653E-2</c:v>
                </c:pt>
                <c:pt idx="54">
                  <c:v>1.0800035110077877E-2</c:v>
                </c:pt>
                <c:pt idx="55">
                  <c:v>7.5557935029773038E-3</c:v>
                </c:pt>
                <c:pt idx="56">
                  <c:v>1.229010849569856E-2</c:v>
                </c:pt>
                <c:pt idx="57">
                  <c:v>1.2260902333897095E-2</c:v>
                </c:pt>
                <c:pt idx="58">
                  <c:v>8.55617468410097E-3</c:v>
                </c:pt>
                <c:pt idx="59">
                  <c:v>6.2462414277912881E-3</c:v>
                </c:pt>
                <c:pt idx="60">
                  <c:v>-4.1216490435070918E-3</c:v>
                </c:pt>
                <c:pt idx="61">
                  <c:v>-3.6120143138828054E-3</c:v>
                </c:pt>
                <c:pt idx="62">
                  <c:v>4.8192114668159647E-3</c:v>
                </c:pt>
                <c:pt idx="63">
                  <c:v>1.4947885547811346E-4</c:v>
                </c:pt>
                <c:pt idx="64">
                  <c:v>2.2644457482827729E-3</c:v>
                </c:pt>
                <c:pt idx="65">
                  <c:v>6.0075601121800659E-3</c:v>
                </c:pt>
                <c:pt idx="66">
                  <c:v>4.6896587106071141E-3</c:v>
                </c:pt>
                <c:pt idx="67">
                  <c:v>3.1517712460202851E-3</c:v>
                </c:pt>
                <c:pt idx="68">
                  <c:v>1.5611802742243164E-2</c:v>
                </c:pt>
                <c:pt idx="69">
                  <c:v>2.1509595310468033E-2</c:v>
                </c:pt>
                <c:pt idx="70">
                  <c:v>2.0454486333910005E-2</c:v>
                </c:pt>
                <c:pt idx="71">
                  <c:v>2.7863168715296593E-2</c:v>
                </c:pt>
                <c:pt idx="72">
                  <c:v>4.04979167121442E-2</c:v>
                </c:pt>
                <c:pt idx="73">
                  <c:v>2.8203387512611755E-2</c:v>
                </c:pt>
                <c:pt idx="74">
                  <c:v>2.8470182169348934E-3</c:v>
                </c:pt>
                <c:pt idx="75">
                  <c:v>-4.3288780852926978E-3</c:v>
                </c:pt>
                <c:pt idx="76">
                  <c:v>-1.0861766235693793E-2</c:v>
                </c:pt>
                <c:pt idx="77">
                  <c:v>-8.8587436768140515E-3</c:v>
                </c:pt>
                <c:pt idx="78">
                  <c:v>-9.8274270469106417E-3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B27-41A6-8321-DACEC1BA6886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d1d10index!$V$16:$V$94</c:f>
              <c:numCache>
                <c:formatCode>0.0%</c:formatCode>
                <c:ptCount val="79"/>
                <c:pt idx="0">
                  <c:v>3.8763335915259489E-3</c:v>
                </c:pt>
                <c:pt idx="1">
                  <c:v>2.9370083222108878E-3</c:v>
                </c:pt>
                <c:pt idx="2">
                  <c:v>2.9768968401180373E-3</c:v>
                </c:pt>
                <c:pt idx="3">
                  <c:v>1.4382971638933206E-3</c:v>
                </c:pt>
                <c:pt idx="4">
                  <c:v>-3.5024870291707755E-3</c:v>
                </c:pt>
                <c:pt idx="5">
                  <c:v>1.0593652332111514E-3</c:v>
                </c:pt>
                <c:pt idx="6">
                  <c:v>1.3520472286527863E-3</c:v>
                </c:pt>
                <c:pt idx="7">
                  <c:v>1.6079655615401922E-3</c:v>
                </c:pt>
                <c:pt idx="8">
                  <c:v>1.3406077718245424E-3</c:v>
                </c:pt>
                <c:pt idx="9">
                  <c:v>-5.1813808647938053E-3</c:v>
                </c:pt>
                <c:pt idx="10">
                  <c:v>-5.8335532554288916E-3</c:v>
                </c:pt>
                <c:pt idx="11">
                  <c:v>-3.8413668947074875E-3</c:v>
                </c:pt>
                <c:pt idx="12">
                  <c:v>-2.0845822601150976E-3</c:v>
                </c:pt>
                <c:pt idx="13">
                  <c:v>1.3085414401872164E-3</c:v>
                </c:pt>
                <c:pt idx="14">
                  <c:v>4.9245262229671294E-3</c:v>
                </c:pt>
                <c:pt idx="15">
                  <c:v>1.0313815052304554E-2</c:v>
                </c:pt>
                <c:pt idx="16">
                  <c:v>8.6286735230736156E-3</c:v>
                </c:pt>
                <c:pt idx="17">
                  <c:v>5.2683492878482507E-3</c:v>
                </c:pt>
                <c:pt idx="18">
                  <c:v>4.6021203169581693E-3</c:v>
                </c:pt>
                <c:pt idx="19">
                  <c:v>6.98716206873784E-3</c:v>
                </c:pt>
                <c:pt idx="20">
                  <c:v>7.2908064587631216E-3</c:v>
                </c:pt>
                <c:pt idx="21">
                  <c:v>9.9914100134579353E-3</c:v>
                </c:pt>
                <c:pt idx="22">
                  <c:v>5.0798367621855967E-3</c:v>
                </c:pt>
                <c:pt idx="23">
                  <c:v>5.1932108241918851E-3</c:v>
                </c:pt>
                <c:pt idx="24">
                  <c:v>3.0878632728950084E-3</c:v>
                </c:pt>
                <c:pt idx="25">
                  <c:v>9.2280933144428534E-3</c:v>
                </c:pt>
                <c:pt idx="26">
                  <c:v>8.4897593537887062E-3</c:v>
                </c:pt>
                <c:pt idx="27">
                  <c:v>3.4587499660945209E-3</c:v>
                </c:pt>
                <c:pt idx="28">
                  <c:v>1.0357838944316855E-2</c:v>
                </c:pt>
                <c:pt idx="29">
                  <c:v>5.194690578086858E-3</c:v>
                </c:pt>
                <c:pt idx="30">
                  <c:v>3.0213609892437709E-3</c:v>
                </c:pt>
                <c:pt idx="31">
                  <c:v>-7.0378685370520166E-5</c:v>
                </c:pt>
                <c:pt idx="32">
                  <c:v>-1.8068102361189498E-3</c:v>
                </c:pt>
                <c:pt idx="33">
                  <c:v>8.1488369095938928E-4</c:v>
                </c:pt>
                <c:pt idx="34">
                  <c:v>7.3907650415412363E-3</c:v>
                </c:pt>
                <c:pt idx="35">
                  <c:v>4.9860084721002895E-3</c:v>
                </c:pt>
                <c:pt idx="36">
                  <c:v>1.934076806871543E-2</c:v>
                </c:pt>
                <c:pt idx="37">
                  <c:v>1.3171355141953223E-2</c:v>
                </c:pt>
                <c:pt idx="38">
                  <c:v>7.1612194119790029E-3</c:v>
                </c:pt>
                <c:pt idx="39">
                  <c:v>6.7795093718372446E-3</c:v>
                </c:pt>
                <c:pt idx="40">
                  <c:v>-2.0898882618954895E-3</c:v>
                </c:pt>
                <c:pt idx="41">
                  <c:v>5.8704259435593542E-4</c:v>
                </c:pt>
                <c:pt idx="42">
                  <c:v>2.4371321101051002E-3</c:v>
                </c:pt>
                <c:pt idx="43">
                  <c:v>4.8166190257237229E-3</c:v>
                </c:pt>
                <c:pt idx="44">
                  <c:v>1.0126705998256824E-3</c:v>
                </c:pt>
                <c:pt idx="45">
                  <c:v>-3.9584922294377822E-4</c:v>
                </c:pt>
                <c:pt idx="46">
                  <c:v>-5.2810154077655991E-3</c:v>
                </c:pt>
                <c:pt idx="47">
                  <c:v>-6.6575261022037147E-3</c:v>
                </c:pt>
                <c:pt idx="48">
                  <c:v>-1.5415186377182533E-2</c:v>
                </c:pt>
                <c:pt idx="49">
                  <c:v>-1.7354708808215769E-2</c:v>
                </c:pt>
                <c:pt idx="50">
                  <c:v>-1.132297911110125E-2</c:v>
                </c:pt>
                <c:pt idx="51">
                  <c:v>-6.5991038348107711E-3</c:v>
                </c:pt>
                <c:pt idx="52">
                  <c:v>-1.7227118052403068E-3</c:v>
                </c:pt>
                <c:pt idx="53">
                  <c:v>-5.5086568431017557E-4</c:v>
                </c:pt>
                <c:pt idx="54">
                  <c:v>-4.5560265127196908E-3</c:v>
                </c:pt>
                <c:pt idx="55">
                  <c:v>-6.5949055879437335E-3</c:v>
                </c:pt>
                <c:pt idx="56">
                  <c:v>-4.9180494768009675E-3</c:v>
                </c:pt>
                <c:pt idx="57">
                  <c:v>-1.2889760154651819E-3</c:v>
                </c:pt>
                <c:pt idx="58">
                  <c:v>2.4317248511840361E-4</c:v>
                </c:pt>
                <c:pt idx="59">
                  <c:v>7.8415224016659124E-4</c:v>
                </c:pt>
                <c:pt idx="60">
                  <c:v>-8.5599267213423147E-3</c:v>
                </c:pt>
                <c:pt idx="61">
                  <c:v>-5.5344332341197289E-3</c:v>
                </c:pt>
                <c:pt idx="62">
                  <c:v>-3.2885004445522004E-3</c:v>
                </c:pt>
                <c:pt idx="63">
                  <c:v>-4.208729745105444E-3</c:v>
                </c:pt>
                <c:pt idx="64">
                  <c:v>-2.9057941249477359E-3</c:v>
                </c:pt>
                <c:pt idx="65">
                  <c:v>-3.7033964011069509E-3</c:v>
                </c:pt>
                <c:pt idx="66">
                  <c:v>2.3592010811028796E-3</c:v>
                </c:pt>
                <c:pt idx="67">
                  <c:v>2.9507356129228057E-3</c:v>
                </c:pt>
                <c:pt idx="68">
                  <c:v>1.5805755950828448E-2</c:v>
                </c:pt>
                <c:pt idx="69">
                  <c:v>1.8572789173672444E-2</c:v>
                </c:pt>
                <c:pt idx="70">
                  <c:v>1.2747344050753284E-2</c:v>
                </c:pt>
                <c:pt idx="71">
                  <c:v>2.2504657458867205E-2</c:v>
                </c:pt>
                <c:pt idx="72">
                  <c:v>3.1218376647086821E-2</c:v>
                </c:pt>
                <c:pt idx="73">
                  <c:v>2.2395988280974999E-2</c:v>
                </c:pt>
                <c:pt idx="74">
                  <c:v>9.81165921645899E-3</c:v>
                </c:pt>
                <c:pt idx="75">
                  <c:v>-8.1980970103797679E-3</c:v>
                </c:pt>
                <c:pt idx="76">
                  <c:v>-1.0876573881082097E-2</c:v>
                </c:pt>
                <c:pt idx="77">
                  <c:v>-9.4613627750498308E-3</c:v>
                </c:pt>
                <c:pt idx="78">
                  <c:v>-9.9533585995466023E-3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B27-41A6-8321-DACEC1BA6886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d1d10index!$W$16:$W$94</c:f>
              <c:numCache>
                <c:formatCode>0.0%</c:formatCode>
                <c:ptCount val="79"/>
                <c:pt idx="0">
                  <c:v>-1.2752026502050318E-2</c:v>
                </c:pt>
                <c:pt idx="1">
                  <c:v>-1.6000538971477241E-2</c:v>
                </c:pt>
                <c:pt idx="2">
                  <c:v>-1.6810531173737542E-2</c:v>
                </c:pt>
                <c:pt idx="3">
                  <c:v>-1.609989597909367E-2</c:v>
                </c:pt>
                <c:pt idx="4">
                  <c:v>-1.999255047397952E-2</c:v>
                </c:pt>
                <c:pt idx="5">
                  <c:v>-1.9690295760750764E-2</c:v>
                </c:pt>
                <c:pt idx="6">
                  <c:v>-1.1947048356465539E-2</c:v>
                </c:pt>
                <c:pt idx="7">
                  <c:v>-1.0090151715716922E-2</c:v>
                </c:pt>
                <c:pt idx="8">
                  <c:v>-1.0182493386690972E-2</c:v>
                </c:pt>
                <c:pt idx="9">
                  <c:v>-7.8905204480100855E-3</c:v>
                </c:pt>
                <c:pt idx="10">
                  <c:v>-9.1990786152071902E-3</c:v>
                </c:pt>
                <c:pt idx="11">
                  <c:v>-6.8967768559511367E-3</c:v>
                </c:pt>
                <c:pt idx="12">
                  <c:v>-6.6645833110856589E-3</c:v>
                </c:pt>
                <c:pt idx="13">
                  <c:v>-3.4483618294680607E-3</c:v>
                </c:pt>
                <c:pt idx="14">
                  <c:v>8.2328212653897115E-3</c:v>
                </c:pt>
                <c:pt idx="15">
                  <c:v>1.2841639709626707E-2</c:v>
                </c:pt>
                <c:pt idx="16">
                  <c:v>1.3303843284775629E-2</c:v>
                </c:pt>
                <c:pt idx="17">
                  <c:v>9.8445652817442664E-3</c:v>
                </c:pt>
                <c:pt idx="18">
                  <c:v>5.9118754889968539E-3</c:v>
                </c:pt>
                <c:pt idx="19">
                  <c:v>5.3992111001144316E-4</c:v>
                </c:pt>
                <c:pt idx="20">
                  <c:v>2.166779384547235E-3</c:v>
                </c:pt>
                <c:pt idx="21">
                  <c:v>-2.4195251907996873E-3</c:v>
                </c:pt>
                <c:pt idx="22">
                  <c:v>-7.0825703354449043E-3</c:v>
                </c:pt>
                <c:pt idx="23">
                  <c:v>-2.4118667922489179E-3</c:v>
                </c:pt>
                <c:pt idx="24">
                  <c:v>-8.6877970977905505E-4</c:v>
                </c:pt>
                <c:pt idx="25">
                  <c:v>8.4646677136590576E-3</c:v>
                </c:pt>
                <c:pt idx="26">
                  <c:v>6.2110070043117638E-3</c:v>
                </c:pt>
                <c:pt idx="27">
                  <c:v>4.2121231994012298E-3</c:v>
                </c:pt>
                <c:pt idx="28">
                  <c:v>1.3425500061056805E-2</c:v>
                </c:pt>
                <c:pt idx="29">
                  <c:v>1.3059179947628952E-2</c:v>
                </c:pt>
                <c:pt idx="30">
                  <c:v>1.4398081503323557E-2</c:v>
                </c:pt>
                <c:pt idx="31">
                  <c:v>1.7957229057988355E-2</c:v>
                </c:pt>
                <c:pt idx="32">
                  <c:v>1.582169051791138E-2</c:v>
                </c:pt>
                <c:pt idx="33">
                  <c:v>2.0010352049022018E-2</c:v>
                </c:pt>
                <c:pt idx="34">
                  <c:v>2.6114823015908506E-2</c:v>
                </c:pt>
                <c:pt idx="35">
                  <c:v>2.1128434839769783E-2</c:v>
                </c:pt>
                <c:pt idx="36">
                  <c:v>2.9321019879121391E-2</c:v>
                </c:pt>
                <c:pt idx="37">
                  <c:v>2.3873429680731473E-2</c:v>
                </c:pt>
                <c:pt idx="38">
                  <c:v>1.5659045322394594E-2</c:v>
                </c:pt>
                <c:pt idx="39">
                  <c:v>1.165501110466205E-2</c:v>
                </c:pt>
                <c:pt idx="40">
                  <c:v>5.4707112425895765E-3</c:v>
                </c:pt>
                <c:pt idx="41">
                  <c:v>1.6816074942622716E-3</c:v>
                </c:pt>
                <c:pt idx="42">
                  <c:v>2.8689168534956622E-3</c:v>
                </c:pt>
                <c:pt idx="43">
                  <c:v>4.806493800557865E-3</c:v>
                </c:pt>
                <c:pt idx="44">
                  <c:v>-1.371815593914083E-3</c:v>
                </c:pt>
                <c:pt idx="45">
                  <c:v>-2.7373582337664182E-3</c:v>
                </c:pt>
                <c:pt idx="46">
                  <c:v>-6.472839485798576E-3</c:v>
                </c:pt>
                <c:pt idx="47">
                  <c:v>-6.9404390568339469E-3</c:v>
                </c:pt>
                <c:pt idx="48">
                  <c:v>-6.0054405230310914E-3</c:v>
                </c:pt>
                <c:pt idx="49">
                  <c:v>-7.9452598335292279E-3</c:v>
                </c:pt>
                <c:pt idx="50">
                  <c:v>-8.8145184433874313E-4</c:v>
                </c:pt>
                <c:pt idx="51">
                  <c:v>9.0577634746322744E-3</c:v>
                </c:pt>
                <c:pt idx="52">
                  <c:v>9.0349758519654433E-3</c:v>
                </c:pt>
                <c:pt idx="53">
                  <c:v>1.2039862584142469E-2</c:v>
                </c:pt>
                <c:pt idx="54">
                  <c:v>4.6662371256473989E-3</c:v>
                </c:pt>
                <c:pt idx="55">
                  <c:v>6.1807320780582486E-4</c:v>
                </c:pt>
                <c:pt idx="56">
                  <c:v>1.1955338990777831E-2</c:v>
                </c:pt>
                <c:pt idx="57">
                  <c:v>1.7702432282684422E-2</c:v>
                </c:pt>
                <c:pt idx="58">
                  <c:v>2.0925496372649288E-2</c:v>
                </c:pt>
                <c:pt idx="59">
                  <c:v>1.648412600947502E-2</c:v>
                </c:pt>
                <c:pt idx="60">
                  <c:v>1.1409239571613661E-3</c:v>
                </c:pt>
                <c:pt idx="61">
                  <c:v>2.8596191539005389E-3</c:v>
                </c:pt>
                <c:pt idx="62">
                  <c:v>7.825690196237689E-3</c:v>
                </c:pt>
                <c:pt idx="63">
                  <c:v>5.0706413707033438E-3</c:v>
                </c:pt>
                <c:pt idx="64">
                  <c:v>9.7142256447597664E-3</c:v>
                </c:pt>
                <c:pt idx="65">
                  <c:v>1.0945643142744377E-2</c:v>
                </c:pt>
                <c:pt idx="66">
                  <c:v>8.6141698535326938E-3</c:v>
                </c:pt>
                <c:pt idx="67">
                  <c:v>8.4983329807937213E-3</c:v>
                </c:pt>
                <c:pt idx="68">
                  <c:v>9.607223715947022E-3</c:v>
                </c:pt>
                <c:pt idx="69">
                  <c:v>1.3117131144082972E-2</c:v>
                </c:pt>
                <c:pt idx="70">
                  <c:v>1.4109982689001876E-2</c:v>
                </c:pt>
                <c:pt idx="71">
                  <c:v>2.7446941707735872E-2</c:v>
                </c:pt>
                <c:pt idx="72">
                  <c:v>3.644503875960714E-2</c:v>
                </c:pt>
                <c:pt idx="73">
                  <c:v>1.795716917576784E-2</c:v>
                </c:pt>
                <c:pt idx="74">
                  <c:v>1.728396934438825E-3</c:v>
                </c:pt>
                <c:pt idx="75">
                  <c:v>-3.547012681728412E-3</c:v>
                </c:pt>
                <c:pt idx="76">
                  <c:v>-1.1953858091851677E-2</c:v>
                </c:pt>
                <c:pt idx="77">
                  <c:v>-1.3340958906102096E-2</c:v>
                </c:pt>
                <c:pt idx="78">
                  <c:v>-6.4245719580925398E-3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B27-41A6-8321-DACEC1BA6886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d1d10index!$X$16:$X$94</c:f>
              <c:numCache>
                <c:formatCode>0.0%</c:formatCode>
                <c:ptCount val="79"/>
                <c:pt idx="0">
                  <c:v>-1.0299855723724716E-2</c:v>
                </c:pt>
                <c:pt idx="1">
                  <c:v>-8.3086754568723054E-3</c:v>
                </c:pt>
                <c:pt idx="2">
                  <c:v>-9.4162971378429772E-3</c:v>
                </c:pt>
                <c:pt idx="3">
                  <c:v>-1.1190965895282345E-2</c:v>
                </c:pt>
                <c:pt idx="4">
                  <c:v>-8.8008328662848578E-3</c:v>
                </c:pt>
                <c:pt idx="5">
                  <c:v>-1.0987176645264385E-2</c:v>
                </c:pt>
                <c:pt idx="6">
                  <c:v>-1.0084775979655514E-2</c:v>
                </c:pt>
                <c:pt idx="7">
                  <c:v>-8.20290953710201E-3</c:v>
                </c:pt>
                <c:pt idx="8">
                  <c:v>-8.2260629141823749E-3</c:v>
                </c:pt>
                <c:pt idx="9">
                  <c:v>-9.7120504671635022E-3</c:v>
                </c:pt>
                <c:pt idx="10">
                  <c:v>-1.0061778288765089E-2</c:v>
                </c:pt>
                <c:pt idx="11">
                  <c:v>-5.9152659197034829E-3</c:v>
                </c:pt>
                <c:pt idx="12">
                  <c:v>-6.2744138133893346E-3</c:v>
                </c:pt>
                <c:pt idx="13">
                  <c:v>-5.2450437658212445E-3</c:v>
                </c:pt>
                <c:pt idx="14">
                  <c:v>-9.9356880988676899E-4</c:v>
                </c:pt>
                <c:pt idx="15">
                  <c:v>5.4401050052852451E-3</c:v>
                </c:pt>
                <c:pt idx="16">
                  <c:v>2.3202643531696765E-3</c:v>
                </c:pt>
                <c:pt idx="17">
                  <c:v>2.8824866892804835E-3</c:v>
                </c:pt>
                <c:pt idx="18">
                  <c:v>4.3866234731646525E-3</c:v>
                </c:pt>
                <c:pt idx="19">
                  <c:v>4.8125655876922746E-3</c:v>
                </c:pt>
                <c:pt idx="20">
                  <c:v>3.2662702739427729E-4</c:v>
                </c:pt>
                <c:pt idx="21">
                  <c:v>1.7493702200248595E-3</c:v>
                </c:pt>
                <c:pt idx="22">
                  <c:v>-4.1434606968726584E-4</c:v>
                </c:pt>
                <c:pt idx="23">
                  <c:v>-7.7580121851283934E-4</c:v>
                </c:pt>
                <c:pt idx="24">
                  <c:v>-1.2036733317153381E-3</c:v>
                </c:pt>
                <c:pt idx="25">
                  <c:v>2.6118184029675362E-3</c:v>
                </c:pt>
                <c:pt idx="26">
                  <c:v>1.7814735251842073E-3</c:v>
                </c:pt>
                <c:pt idx="27">
                  <c:v>-1.0576067464371786E-3</c:v>
                </c:pt>
                <c:pt idx="28">
                  <c:v>-1.9790607655968406E-3</c:v>
                </c:pt>
                <c:pt idx="29">
                  <c:v>-3.2618720907848786E-3</c:v>
                </c:pt>
                <c:pt idx="30">
                  <c:v>-2.4556971032791974E-3</c:v>
                </c:pt>
                <c:pt idx="31">
                  <c:v>-3.1746623355355386E-3</c:v>
                </c:pt>
                <c:pt idx="32">
                  <c:v>-9.9151349850501447E-5</c:v>
                </c:pt>
                <c:pt idx="33">
                  <c:v>1.8968378725741086E-3</c:v>
                </c:pt>
                <c:pt idx="34">
                  <c:v>6.0263753895388739E-3</c:v>
                </c:pt>
                <c:pt idx="35">
                  <c:v>4.5596434749666237E-3</c:v>
                </c:pt>
                <c:pt idx="36">
                  <c:v>6.0514726448390732E-3</c:v>
                </c:pt>
                <c:pt idx="37">
                  <c:v>-2.2333336855057118E-3</c:v>
                </c:pt>
                <c:pt idx="38">
                  <c:v>-4.3451229688393767E-3</c:v>
                </c:pt>
                <c:pt idx="39">
                  <c:v>-5.2449719581051379E-3</c:v>
                </c:pt>
                <c:pt idx="40">
                  <c:v>-2.1050864407179404E-3</c:v>
                </c:pt>
                <c:pt idx="41">
                  <c:v>-2.6466505136855112E-3</c:v>
                </c:pt>
                <c:pt idx="42">
                  <c:v>-4.5933035314528192E-3</c:v>
                </c:pt>
                <c:pt idx="43">
                  <c:v>-1.0123915460944488E-3</c:v>
                </c:pt>
                <c:pt idx="44">
                  <c:v>-1.6179396596082141E-3</c:v>
                </c:pt>
                <c:pt idx="45">
                  <c:v>-3.0288686570001389E-3</c:v>
                </c:pt>
                <c:pt idx="46">
                  <c:v>-6.1920855710229095E-3</c:v>
                </c:pt>
                <c:pt idx="47">
                  <c:v>-9.5458559512080488E-3</c:v>
                </c:pt>
                <c:pt idx="48">
                  <c:v>-7.8138750409871838E-3</c:v>
                </c:pt>
                <c:pt idx="49">
                  <c:v>-3.5044779002499915E-3</c:v>
                </c:pt>
                <c:pt idx="50">
                  <c:v>-1.7840273862113065E-3</c:v>
                </c:pt>
                <c:pt idx="51">
                  <c:v>5.0934654363736787E-3</c:v>
                </c:pt>
                <c:pt idx="52">
                  <c:v>8.1267943356628791E-3</c:v>
                </c:pt>
                <c:pt idx="53">
                  <c:v>9.0974286994045528E-3</c:v>
                </c:pt>
                <c:pt idx="54">
                  <c:v>9.7337023550150281E-3</c:v>
                </c:pt>
                <c:pt idx="55">
                  <c:v>6.5828357000243809E-3</c:v>
                </c:pt>
                <c:pt idx="56">
                  <c:v>8.4163289507848127E-3</c:v>
                </c:pt>
                <c:pt idx="57">
                  <c:v>1.0816141810946478E-2</c:v>
                </c:pt>
                <c:pt idx="58">
                  <c:v>1.2904415243525813E-2</c:v>
                </c:pt>
                <c:pt idx="59">
                  <c:v>1.330949639586243E-2</c:v>
                </c:pt>
                <c:pt idx="60">
                  <c:v>8.926024785344433E-3</c:v>
                </c:pt>
                <c:pt idx="61">
                  <c:v>7.5084107664011857E-3</c:v>
                </c:pt>
                <c:pt idx="62">
                  <c:v>1.1564718094957183E-2</c:v>
                </c:pt>
                <c:pt idx="63">
                  <c:v>8.1996334769462997E-3</c:v>
                </c:pt>
                <c:pt idx="64">
                  <c:v>9.0537749623824659E-3</c:v>
                </c:pt>
                <c:pt idx="65">
                  <c:v>7.2789122301937237E-3</c:v>
                </c:pt>
                <c:pt idx="66">
                  <c:v>5.2422112546615107E-3</c:v>
                </c:pt>
                <c:pt idx="67">
                  <c:v>2.7276105289004704E-3</c:v>
                </c:pt>
                <c:pt idx="68">
                  <c:v>1.8581574450982075E-4</c:v>
                </c:pt>
                <c:pt idx="69">
                  <c:v>7.5499951887991745E-3</c:v>
                </c:pt>
                <c:pt idx="70">
                  <c:v>4.9569926110220042E-3</c:v>
                </c:pt>
                <c:pt idx="71">
                  <c:v>8.4139726054106578E-3</c:v>
                </c:pt>
                <c:pt idx="72">
                  <c:v>1.1009687856258221E-2</c:v>
                </c:pt>
                <c:pt idx="73">
                  <c:v>1.5183755364952756E-2</c:v>
                </c:pt>
                <c:pt idx="74">
                  <c:v>8.0688750117250407E-3</c:v>
                </c:pt>
                <c:pt idx="75">
                  <c:v>5.9643676428211556E-3</c:v>
                </c:pt>
                <c:pt idx="76">
                  <c:v>1.7583400310823283E-3</c:v>
                </c:pt>
                <c:pt idx="77">
                  <c:v>2.9731956681293692E-3</c:v>
                </c:pt>
                <c:pt idx="78">
                  <c:v>6.2460431183870568E-3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B27-41A6-8321-DACEC1BA6886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d1d10index!$Y$16:$Y$94</c:f>
              <c:numCache>
                <c:formatCode>0.0%</c:formatCode>
                <c:ptCount val="79"/>
                <c:pt idx="0">
                  <c:v>-4.3038551734185804E-3</c:v>
                </c:pt>
                <c:pt idx="1">
                  <c:v>-2.9770693141427662E-3</c:v>
                </c:pt>
                <c:pt idx="2">
                  <c:v>-4.6980257063267139E-3</c:v>
                </c:pt>
                <c:pt idx="3">
                  <c:v>-7.1310439644787227E-3</c:v>
                </c:pt>
                <c:pt idx="4">
                  <c:v>-1.1343113207474387E-2</c:v>
                </c:pt>
                <c:pt idx="5">
                  <c:v>-8.3721404216945405E-3</c:v>
                </c:pt>
                <c:pt idx="6">
                  <c:v>-5.1579844610666337E-3</c:v>
                </c:pt>
                <c:pt idx="7">
                  <c:v>-2.1229478311139971E-3</c:v>
                </c:pt>
                <c:pt idx="8">
                  <c:v>-2.171014298088636E-3</c:v>
                </c:pt>
                <c:pt idx="9">
                  <c:v>-4.427979160664175E-3</c:v>
                </c:pt>
                <c:pt idx="10">
                  <c:v>-4.3865460842942294E-3</c:v>
                </c:pt>
                <c:pt idx="11">
                  <c:v>-3.0812707075710266E-3</c:v>
                </c:pt>
                <c:pt idx="12">
                  <c:v>-2.3245248281917874E-3</c:v>
                </c:pt>
                <c:pt idx="13">
                  <c:v>-3.1717509163553537E-4</c:v>
                </c:pt>
                <c:pt idx="14">
                  <c:v>7.6902525722164494E-3</c:v>
                </c:pt>
                <c:pt idx="15">
                  <c:v>1.28912459577184E-2</c:v>
                </c:pt>
                <c:pt idx="16">
                  <c:v>1.1764091822997536E-2</c:v>
                </c:pt>
                <c:pt idx="17">
                  <c:v>6.6063058163023936E-3</c:v>
                </c:pt>
                <c:pt idx="18">
                  <c:v>3.9210592885294826E-3</c:v>
                </c:pt>
                <c:pt idx="19">
                  <c:v>2.6968361836263721E-3</c:v>
                </c:pt>
                <c:pt idx="20">
                  <c:v>1.8830990831377736E-3</c:v>
                </c:pt>
                <c:pt idx="21">
                  <c:v>1.9437892173319593E-3</c:v>
                </c:pt>
                <c:pt idx="22">
                  <c:v>-3.7000059612538605E-3</c:v>
                </c:pt>
                <c:pt idx="23">
                  <c:v>-1.0285394892188826E-3</c:v>
                </c:pt>
                <c:pt idx="24">
                  <c:v>-1.7862375274503295E-3</c:v>
                </c:pt>
                <c:pt idx="25">
                  <c:v>6.0087597157181261E-3</c:v>
                </c:pt>
                <c:pt idx="26">
                  <c:v>2.1621606173169994E-3</c:v>
                </c:pt>
                <c:pt idx="27">
                  <c:v>7.6890691697428792E-4</c:v>
                </c:pt>
                <c:pt idx="28">
                  <c:v>9.1581960821116581E-3</c:v>
                </c:pt>
                <c:pt idx="29">
                  <c:v>9.8687127365135741E-3</c:v>
                </c:pt>
                <c:pt idx="30">
                  <c:v>7.7626987231136368E-3</c:v>
                </c:pt>
                <c:pt idx="31">
                  <c:v>6.7242376148037852E-3</c:v>
                </c:pt>
                <c:pt idx="32">
                  <c:v>7.4842180541772052E-3</c:v>
                </c:pt>
                <c:pt idx="33">
                  <c:v>1.0164336839961541E-2</c:v>
                </c:pt>
                <c:pt idx="34">
                  <c:v>1.8079501745636328E-2</c:v>
                </c:pt>
                <c:pt idx="35">
                  <c:v>1.3051390668412211E-2</c:v>
                </c:pt>
                <c:pt idx="36">
                  <c:v>1.9100573043184133E-2</c:v>
                </c:pt>
                <c:pt idx="37">
                  <c:v>1.1604332767395809E-2</c:v>
                </c:pt>
                <c:pt idx="38">
                  <c:v>7.5271221807664546E-3</c:v>
                </c:pt>
                <c:pt idx="39">
                  <c:v>4.7794096454516488E-3</c:v>
                </c:pt>
                <c:pt idx="40">
                  <c:v>-2.9946662210955655E-4</c:v>
                </c:pt>
                <c:pt idx="41">
                  <c:v>-1.1390239469383223E-3</c:v>
                </c:pt>
                <c:pt idx="42">
                  <c:v>2.1677803807345075E-3</c:v>
                </c:pt>
                <c:pt idx="43">
                  <c:v>4.8890666551590911E-3</c:v>
                </c:pt>
                <c:pt idx="44">
                  <c:v>-7.9378470653168609E-4</c:v>
                </c:pt>
                <c:pt idx="45">
                  <c:v>-3.2614582405743331E-3</c:v>
                </c:pt>
                <c:pt idx="46">
                  <c:v>-7.1877401065342239E-3</c:v>
                </c:pt>
                <c:pt idx="47">
                  <c:v>-6.4068828018414292E-3</c:v>
                </c:pt>
                <c:pt idx="48">
                  <c:v>-6.2992947208327932E-3</c:v>
                </c:pt>
                <c:pt idx="49">
                  <c:v>-5.5762307146389745E-3</c:v>
                </c:pt>
                <c:pt idx="50">
                  <c:v>1.9210743771427286E-3</c:v>
                </c:pt>
                <c:pt idx="51">
                  <c:v>7.0601358620598909E-3</c:v>
                </c:pt>
                <c:pt idx="52">
                  <c:v>7.6451744069874206E-3</c:v>
                </c:pt>
                <c:pt idx="53">
                  <c:v>7.4875836951346919E-3</c:v>
                </c:pt>
                <c:pt idx="54">
                  <c:v>3.299632302637967E-3</c:v>
                </c:pt>
                <c:pt idx="55">
                  <c:v>-1.7400110066349006E-3</c:v>
                </c:pt>
                <c:pt idx="56">
                  <c:v>4.0065390310357607E-3</c:v>
                </c:pt>
                <c:pt idx="57">
                  <c:v>9.0083659084330137E-3</c:v>
                </c:pt>
                <c:pt idx="58">
                  <c:v>9.3775252888961269E-3</c:v>
                </c:pt>
                <c:pt idx="59">
                  <c:v>7.6952892795625338E-3</c:v>
                </c:pt>
                <c:pt idx="60">
                  <c:v>6.6294705790426178E-4</c:v>
                </c:pt>
                <c:pt idx="61">
                  <c:v>9.3189587121722539E-4</c:v>
                </c:pt>
                <c:pt idx="62">
                  <c:v>3.353673739747709E-3</c:v>
                </c:pt>
                <c:pt idx="63">
                  <c:v>4.0496714023157132E-3</c:v>
                </c:pt>
                <c:pt idx="64">
                  <c:v>8.8908680527688411E-3</c:v>
                </c:pt>
                <c:pt idx="65">
                  <c:v>6.8916090592316959E-3</c:v>
                </c:pt>
                <c:pt idx="66">
                  <c:v>3.7810899564640899E-3</c:v>
                </c:pt>
                <c:pt idx="67">
                  <c:v>4.8302637950961014E-3</c:v>
                </c:pt>
                <c:pt idx="68">
                  <c:v>1.0528364639538657E-2</c:v>
                </c:pt>
                <c:pt idx="69">
                  <c:v>1.2618070147059957E-2</c:v>
                </c:pt>
                <c:pt idx="70">
                  <c:v>1.1770417296992575E-2</c:v>
                </c:pt>
                <c:pt idx="71">
                  <c:v>2.109885889649199E-2</c:v>
                </c:pt>
                <c:pt idx="72">
                  <c:v>2.8317031244421642E-2</c:v>
                </c:pt>
                <c:pt idx="73">
                  <c:v>1.9385096461265627E-2</c:v>
                </c:pt>
                <c:pt idx="74">
                  <c:v>5.2461441101228079E-3</c:v>
                </c:pt>
                <c:pt idx="75">
                  <c:v>-2.9290414780412943E-3</c:v>
                </c:pt>
                <c:pt idx="76">
                  <c:v>-1.0713242583188287E-2</c:v>
                </c:pt>
                <c:pt idx="77">
                  <c:v>-3.3140963706518312E-3</c:v>
                </c:pt>
                <c:pt idx="78">
                  <c:v>-4.9824456800462436E-4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B27-41A6-8321-DACEC1BA68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390192"/>
        <c:axId val="873391152"/>
      </c:lineChart>
      <c:catAx>
        <c:axId val="873390192"/>
        <c:scaling>
          <c:orientation val="minMax"/>
        </c:scaling>
        <c:delete val="0"/>
        <c:axPos val="b"/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73391152"/>
        <c:crosses val="autoZero"/>
        <c:auto val="1"/>
        <c:lblAlgn val="ctr"/>
        <c:lblOffset val="100"/>
        <c:noMultiLvlLbl val="0"/>
      </c:catAx>
      <c:valAx>
        <c:axId val="873391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73390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D1 / D10</a:t>
            </a:r>
          </a:p>
          <a:p>
            <a:pPr>
              <a:defRPr/>
            </a:pPr>
            <a:r>
              <a:rPr lang="es-AR" baseline="0"/>
              <a:t>variación interanual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W_nucleo!$AD$18</c:f>
              <c:strCache>
                <c:ptCount val="1"/>
                <c:pt idx="0">
                  <c:v>D1/D10 Nucleo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W_nucleo!$AD$19:$AD$109</c:f>
              <c:numCache>
                <c:formatCode>General</c:formatCode>
                <c:ptCount val="91"/>
                <c:pt idx="12" formatCode="0.0%">
                  <c:v>-2.98860543378765E-3</c:v>
                </c:pt>
                <c:pt idx="13" formatCode="0.0%">
                  <c:v>-4.009340324142685E-3</c:v>
                </c:pt>
                <c:pt idx="14" formatCode="0.0%">
                  <c:v>-4.0836595613409354E-3</c:v>
                </c:pt>
                <c:pt idx="15" formatCode="0.0%">
                  <c:v>-4.3203517446017692E-3</c:v>
                </c:pt>
                <c:pt idx="16" formatCode="0.0%">
                  <c:v>-4.0517135072444255E-3</c:v>
                </c:pt>
                <c:pt idx="17" formatCode="0.0%">
                  <c:v>-3.9596640295953556E-3</c:v>
                </c:pt>
                <c:pt idx="18" formatCode="0.0%">
                  <c:v>-4.5481202555099909E-3</c:v>
                </c:pt>
                <c:pt idx="19" formatCode="0.0%">
                  <c:v>-2.6963444844247952E-3</c:v>
                </c:pt>
                <c:pt idx="20" formatCode="0.0%">
                  <c:v>-1.3790036855468868E-3</c:v>
                </c:pt>
                <c:pt idx="21" formatCode="0.0%">
                  <c:v>-4.0124310365308169E-4</c:v>
                </c:pt>
                <c:pt idx="22" formatCode="0.0%">
                  <c:v>8.0362082714025007E-4</c:v>
                </c:pt>
                <c:pt idx="23" formatCode="0.0%">
                  <c:v>1.796734834676128E-3</c:v>
                </c:pt>
                <c:pt idx="24" formatCode="0.0%">
                  <c:v>1.9376207003520829E-3</c:v>
                </c:pt>
                <c:pt idx="25" formatCode="0.0%">
                  <c:v>3.3517030996996766E-3</c:v>
                </c:pt>
                <c:pt idx="26" formatCode="0.0%">
                  <c:v>5.6933293845786714E-3</c:v>
                </c:pt>
                <c:pt idx="27" formatCode="0.0%">
                  <c:v>7.205583465406562E-3</c:v>
                </c:pt>
                <c:pt idx="28" formatCode="0.0%">
                  <c:v>7.5409800845802621E-3</c:v>
                </c:pt>
                <c:pt idx="29" formatCode="0.0%">
                  <c:v>5.8829828975004439E-3</c:v>
                </c:pt>
                <c:pt idx="30" formatCode="0.0%">
                  <c:v>8.0266085593008185E-3</c:v>
                </c:pt>
                <c:pt idx="31" formatCode="0.0%">
                  <c:v>6.6115192929807609E-3</c:v>
                </c:pt>
                <c:pt idx="32" formatCode="0.0%">
                  <c:v>6.1040509140677379E-3</c:v>
                </c:pt>
                <c:pt idx="33" formatCode="0.0%">
                  <c:v>7.0199361519511783E-3</c:v>
                </c:pt>
                <c:pt idx="34" formatCode="0.0%">
                  <c:v>4.3764324010933109E-3</c:v>
                </c:pt>
                <c:pt idx="35" formatCode="0.0%">
                  <c:v>5.3767687678085707E-3</c:v>
                </c:pt>
                <c:pt idx="36" formatCode="0.0%">
                  <c:v>5.5167134238909288E-3</c:v>
                </c:pt>
                <c:pt idx="37" formatCode="0.0%">
                  <c:v>6.8561939634004254E-3</c:v>
                </c:pt>
                <c:pt idx="38" formatCode="0.0%">
                  <c:v>6.7765287015535414E-3</c:v>
                </c:pt>
                <c:pt idx="39" formatCode="0.0%">
                  <c:v>4.4227654973292285E-3</c:v>
                </c:pt>
                <c:pt idx="40" formatCode="0.0%">
                  <c:v>6.6348656474664036E-3</c:v>
                </c:pt>
                <c:pt idx="41" formatCode="0.0%">
                  <c:v>9.0403552541993282E-3</c:v>
                </c:pt>
                <c:pt idx="42" formatCode="0.0%">
                  <c:v>8.0664725253216663E-3</c:v>
                </c:pt>
                <c:pt idx="43" formatCode="0.0%">
                  <c:v>8.7352852138606885E-3</c:v>
                </c:pt>
                <c:pt idx="44" formatCode="0.0%">
                  <c:v>7.141437344981405E-3</c:v>
                </c:pt>
                <c:pt idx="45" formatCode="0.0%">
                  <c:v>7.0823145704668189E-3</c:v>
                </c:pt>
                <c:pt idx="46" formatCode="0.0%">
                  <c:v>7.5589461023721771E-3</c:v>
                </c:pt>
                <c:pt idx="47" formatCode="0.0%">
                  <c:v>6.0810979648324714E-3</c:v>
                </c:pt>
                <c:pt idx="48" formatCode="0.0%">
                  <c:v>1.193483490932068E-2</c:v>
                </c:pt>
                <c:pt idx="49" formatCode="0.0%">
                  <c:v>1.342602404256521E-2</c:v>
                </c:pt>
                <c:pt idx="50" formatCode="0.0%">
                  <c:v>1.154984333970499E-2</c:v>
                </c:pt>
                <c:pt idx="51" formatCode="0.0%">
                  <c:v>1.063218461779214E-2</c:v>
                </c:pt>
                <c:pt idx="52" formatCode="0.0%">
                  <c:v>7.1362514034074565E-3</c:v>
                </c:pt>
                <c:pt idx="53" formatCode="0.0%">
                  <c:v>5.2959551663998017E-3</c:v>
                </c:pt>
                <c:pt idx="54" formatCode="0.0%">
                  <c:v>5.5854898675178344E-3</c:v>
                </c:pt>
                <c:pt idx="55" formatCode="0.0%">
                  <c:v>3.7418402577831245E-3</c:v>
                </c:pt>
                <c:pt idx="56" formatCode="0.0%">
                  <c:v>4.80437499509212E-3</c:v>
                </c:pt>
                <c:pt idx="57" formatCode="0.0%">
                  <c:v>2.4063373290945655E-3</c:v>
                </c:pt>
                <c:pt idx="58" formatCode="0.0%">
                  <c:v>2.2606415980468419E-3</c:v>
                </c:pt>
                <c:pt idx="59" formatCode="0.0%">
                  <c:v>2.0945093131927717E-3</c:v>
                </c:pt>
                <c:pt idx="60" formatCode="0.0%">
                  <c:v>-1.195958354492932E-3</c:v>
                </c:pt>
                <c:pt idx="61" formatCode="0.0%">
                  <c:v>-5.5177230092515739E-3</c:v>
                </c:pt>
                <c:pt idx="62" formatCode="0.0%">
                  <c:v>-4.3737096809461917E-3</c:v>
                </c:pt>
                <c:pt idx="63" formatCode="0.0%">
                  <c:v>-2.2802737646676619E-3</c:v>
                </c:pt>
                <c:pt idx="64" formatCode="0.0%">
                  <c:v>-2.5245507124329603E-3</c:v>
                </c:pt>
                <c:pt idx="65" formatCode="0.0%">
                  <c:v>-1.7987096604865638E-4</c:v>
                </c:pt>
                <c:pt idx="66" formatCode="0.0%">
                  <c:v>-1.2691072637730505E-3</c:v>
                </c:pt>
                <c:pt idx="67" formatCode="0.0%">
                  <c:v>-1.1121801598853454E-3</c:v>
                </c:pt>
                <c:pt idx="68" formatCode="0.0%">
                  <c:v>-3.1976996890414888E-4</c:v>
                </c:pt>
                <c:pt idx="69" formatCode="0.0%">
                  <c:v>6.9636616388124573E-4</c:v>
                </c:pt>
                <c:pt idx="70" formatCode="0.0%">
                  <c:v>-1.6014067170886381E-3</c:v>
                </c:pt>
                <c:pt idx="71" formatCode="0.0%">
                  <c:v>-2.6368763511708249E-3</c:v>
                </c:pt>
                <c:pt idx="72" formatCode="0.0%">
                  <c:v>-5.7158691477545709E-3</c:v>
                </c:pt>
                <c:pt idx="73" formatCode="0.0%">
                  <c:v>-6.3479487398291345E-3</c:v>
                </c:pt>
                <c:pt idx="74" formatCode="0.0%">
                  <c:v>-2.7875493540796548E-3</c:v>
                </c:pt>
                <c:pt idx="75" formatCode="0.0%">
                  <c:v>-2.0430431048092945E-3</c:v>
                </c:pt>
                <c:pt idx="76" formatCode="0.0%">
                  <c:v>-7.1417744695179142E-4</c:v>
                </c:pt>
                <c:pt idx="77" formatCode="0.0%">
                  <c:v>-3.3656456343428287E-3</c:v>
                </c:pt>
                <c:pt idx="78" formatCode="0.0%">
                  <c:v>-3.0349961888674892E-3</c:v>
                </c:pt>
                <c:pt idx="79" formatCode="0.0%">
                  <c:v>-2.750890223337632E-3</c:v>
                </c:pt>
                <c:pt idx="80" formatCode="0.0%">
                  <c:v>1.7330587610218107E-3</c:v>
                </c:pt>
                <c:pt idx="81" formatCode="0.0%">
                  <c:v>4.9546973317353693E-3</c:v>
                </c:pt>
                <c:pt idx="82" formatCode="0.0%">
                  <c:v>4.5073636214789659E-3</c:v>
                </c:pt>
                <c:pt idx="83" formatCode="0.0%">
                  <c:v>3.5753306684316311E-3</c:v>
                </c:pt>
                <c:pt idx="84" formatCode="0.0%">
                  <c:v>6.622856763792484E-3</c:v>
                </c:pt>
                <c:pt idx="85" formatCode="0.0%">
                  <c:v>1.0754602330637075E-2</c:v>
                </c:pt>
                <c:pt idx="86" formatCode="0.0%">
                  <c:v>1.387377260664735E-3</c:v>
                </c:pt>
                <c:pt idx="87" formatCode="0.0%">
                  <c:v>-4.1525591714364207E-3</c:v>
                </c:pt>
                <c:pt idx="88" formatCode="0.0%">
                  <c:v>-5.8501380626911903E-3</c:v>
                </c:pt>
                <c:pt idx="89" formatCode="0.0%">
                  <c:v>-7.1056187894850131E-3</c:v>
                </c:pt>
                <c:pt idx="90" formatCode="0.0%">
                  <c:v>-8.567371006089064E-3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47-4FBD-AFBC-356179089B13}"/>
            </c:ext>
          </c:extLst>
        </c:ser>
        <c:ser>
          <c:idx val="1"/>
          <c:order val="1"/>
          <c:tx>
            <c:strRef>
              <c:f>W_nucleo!$AE$18</c:f>
              <c:strCache>
                <c:ptCount val="1"/>
                <c:pt idx="0">
                  <c:v>D1/D10 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W_nucleo!$AE$19:$AE$109</c:f>
              <c:numCache>
                <c:formatCode>General</c:formatCode>
                <c:ptCount val="91"/>
                <c:pt idx="12" formatCode="0.0%">
                  <c:v>-4.3038551734185804E-3</c:v>
                </c:pt>
                <c:pt idx="13" formatCode="0.0%">
                  <c:v>-2.9770693141427662E-3</c:v>
                </c:pt>
                <c:pt idx="14" formatCode="0.0%">
                  <c:v>-4.6980257063267139E-3</c:v>
                </c:pt>
                <c:pt idx="15" formatCode="0.0%">
                  <c:v>-7.1310439644787227E-3</c:v>
                </c:pt>
                <c:pt idx="16" formatCode="0.0%">
                  <c:v>-1.1343113207474387E-2</c:v>
                </c:pt>
                <c:pt idx="17" formatCode="0.0%">
                  <c:v>-8.3721404216945405E-3</c:v>
                </c:pt>
                <c:pt idx="18" formatCode="0.0%">
                  <c:v>-5.1579844610666337E-3</c:v>
                </c:pt>
                <c:pt idx="19" formatCode="0.0%">
                  <c:v>-2.1229478311139971E-3</c:v>
                </c:pt>
                <c:pt idx="20" formatCode="0.0%">
                  <c:v>-2.171014298088636E-3</c:v>
                </c:pt>
                <c:pt idx="21" formatCode="0.0%">
                  <c:v>-4.427979160664175E-3</c:v>
                </c:pt>
                <c:pt idx="22" formatCode="0.0%">
                  <c:v>-4.3865460842942294E-3</c:v>
                </c:pt>
                <c:pt idx="23" formatCode="0.0%">
                  <c:v>-3.0812707075710266E-3</c:v>
                </c:pt>
                <c:pt idx="24" formatCode="0.0%">
                  <c:v>-2.3245248281917874E-3</c:v>
                </c:pt>
                <c:pt idx="25" formatCode="0.0%">
                  <c:v>-3.1717509163553537E-4</c:v>
                </c:pt>
                <c:pt idx="26" formatCode="0.0%">
                  <c:v>7.6902525722164494E-3</c:v>
                </c:pt>
                <c:pt idx="27" formatCode="0.0%">
                  <c:v>1.28912459577184E-2</c:v>
                </c:pt>
                <c:pt idx="28" formatCode="0.0%">
                  <c:v>1.1764091822997536E-2</c:v>
                </c:pt>
                <c:pt idx="29" formatCode="0.0%">
                  <c:v>6.6063058163023936E-3</c:v>
                </c:pt>
                <c:pt idx="30" formatCode="0.0%">
                  <c:v>3.9210592885294826E-3</c:v>
                </c:pt>
                <c:pt idx="31" formatCode="0.0%">
                  <c:v>2.6968361836263721E-3</c:v>
                </c:pt>
                <c:pt idx="32" formatCode="0.0%">
                  <c:v>1.8830990831377736E-3</c:v>
                </c:pt>
                <c:pt idx="33" formatCode="0.0%">
                  <c:v>1.9437892173319593E-3</c:v>
                </c:pt>
                <c:pt idx="34" formatCode="0.0%">
                  <c:v>-3.7000059612538605E-3</c:v>
                </c:pt>
                <c:pt idx="35" formatCode="0.0%">
                  <c:v>-1.0285394892188826E-3</c:v>
                </c:pt>
                <c:pt idx="36" formatCode="0.0%">
                  <c:v>-1.7862375274503295E-3</c:v>
                </c:pt>
                <c:pt idx="37" formatCode="0.0%">
                  <c:v>6.0087597157181261E-3</c:v>
                </c:pt>
                <c:pt idx="38" formatCode="0.0%">
                  <c:v>2.1621606173169994E-3</c:v>
                </c:pt>
                <c:pt idx="39" formatCode="0.0%">
                  <c:v>7.6890691697428792E-4</c:v>
                </c:pt>
                <c:pt idx="40" formatCode="0.0%">
                  <c:v>9.1581960821116581E-3</c:v>
                </c:pt>
                <c:pt idx="41" formatCode="0.0%">
                  <c:v>9.8687127365135741E-3</c:v>
                </c:pt>
                <c:pt idx="42" formatCode="0.0%">
                  <c:v>7.7626987231136368E-3</c:v>
                </c:pt>
                <c:pt idx="43" formatCode="0.0%">
                  <c:v>6.7242376148037852E-3</c:v>
                </c:pt>
                <c:pt idx="44" formatCode="0.0%">
                  <c:v>7.4842180541772052E-3</c:v>
                </c:pt>
                <c:pt idx="45" formatCode="0.0%">
                  <c:v>1.0164336839961541E-2</c:v>
                </c:pt>
                <c:pt idx="46" formatCode="0.0%">
                  <c:v>1.8079501745636328E-2</c:v>
                </c:pt>
                <c:pt idx="47" formatCode="0.0%">
                  <c:v>1.3051390668412211E-2</c:v>
                </c:pt>
                <c:pt idx="48" formatCode="0.0%">
                  <c:v>1.9100573043184133E-2</c:v>
                </c:pt>
                <c:pt idx="49" formatCode="0.0%">
                  <c:v>1.1604332767395809E-2</c:v>
                </c:pt>
                <c:pt idx="50" formatCode="0.0%">
                  <c:v>7.5271221807664546E-3</c:v>
                </c:pt>
                <c:pt idx="51" formatCode="0.0%">
                  <c:v>4.7794096454516488E-3</c:v>
                </c:pt>
                <c:pt idx="52" formatCode="0.0%">
                  <c:v>-2.9946662210955655E-4</c:v>
                </c:pt>
                <c:pt idx="53" formatCode="0.0%">
                  <c:v>-1.1390239469383223E-3</c:v>
                </c:pt>
                <c:pt idx="54" formatCode="0.0%">
                  <c:v>2.1677803807345075E-3</c:v>
                </c:pt>
                <c:pt idx="55" formatCode="0.0%">
                  <c:v>4.8890666551590911E-3</c:v>
                </c:pt>
                <c:pt idx="56" formatCode="0.0%">
                  <c:v>-7.9378470653168609E-4</c:v>
                </c:pt>
                <c:pt idx="57" formatCode="0.0%">
                  <c:v>-3.2614582405743331E-3</c:v>
                </c:pt>
                <c:pt idx="58" formatCode="0.0%">
                  <c:v>-7.1877401065342239E-3</c:v>
                </c:pt>
                <c:pt idx="59" formatCode="0.0%">
                  <c:v>-6.4068828018414292E-3</c:v>
                </c:pt>
                <c:pt idx="60" formatCode="0.0%">
                  <c:v>-6.2992947208327932E-3</c:v>
                </c:pt>
                <c:pt idx="61" formatCode="0.0%">
                  <c:v>-5.5762307146389745E-3</c:v>
                </c:pt>
                <c:pt idx="62" formatCode="0.0%">
                  <c:v>1.9210743771427286E-3</c:v>
                </c:pt>
                <c:pt idx="63" formatCode="0.0%">
                  <c:v>7.0601358620598909E-3</c:v>
                </c:pt>
                <c:pt idx="64" formatCode="0.0%">
                  <c:v>7.6451744069874206E-3</c:v>
                </c:pt>
                <c:pt idx="65" formatCode="0.0%">
                  <c:v>7.4875836951346919E-3</c:v>
                </c:pt>
                <c:pt idx="66" formatCode="0.0%">
                  <c:v>3.299632302637967E-3</c:v>
                </c:pt>
                <c:pt idx="67" formatCode="0.0%">
                  <c:v>-1.7400110066349006E-3</c:v>
                </c:pt>
                <c:pt idx="68" formatCode="0.0%">
                  <c:v>4.0065390310357607E-3</c:v>
                </c:pt>
                <c:pt idx="69" formatCode="0.0%">
                  <c:v>9.0083659084330137E-3</c:v>
                </c:pt>
                <c:pt idx="70" formatCode="0.0%">
                  <c:v>9.3775252888961269E-3</c:v>
                </c:pt>
                <c:pt idx="71" formatCode="0.0%">
                  <c:v>7.6952892795625338E-3</c:v>
                </c:pt>
                <c:pt idx="72" formatCode="0.0%">
                  <c:v>6.6294705790426178E-4</c:v>
                </c:pt>
                <c:pt idx="73" formatCode="0.0%">
                  <c:v>9.3189587121722539E-4</c:v>
                </c:pt>
                <c:pt idx="74" formatCode="0.0%">
                  <c:v>3.353673739747709E-3</c:v>
                </c:pt>
                <c:pt idx="75" formatCode="0.0%">
                  <c:v>4.0496714023157132E-3</c:v>
                </c:pt>
                <c:pt idx="76" formatCode="0.0%">
                  <c:v>8.8908680527688411E-3</c:v>
                </c:pt>
                <c:pt idx="77" formatCode="0.0%">
                  <c:v>6.8916090592316959E-3</c:v>
                </c:pt>
                <c:pt idx="78" formatCode="0.0%">
                  <c:v>3.7810899564640899E-3</c:v>
                </c:pt>
                <c:pt idx="79" formatCode="0.0%">
                  <c:v>4.8302637950961014E-3</c:v>
                </c:pt>
                <c:pt idx="80" formatCode="0.0%">
                  <c:v>1.0528364639538657E-2</c:v>
                </c:pt>
                <c:pt idx="81" formatCode="0.0%">
                  <c:v>1.2618070147059957E-2</c:v>
                </c:pt>
                <c:pt idx="82" formatCode="0.0%">
                  <c:v>1.1770417296992575E-2</c:v>
                </c:pt>
                <c:pt idx="83" formatCode="0.0%">
                  <c:v>2.109885889649199E-2</c:v>
                </c:pt>
                <c:pt idx="84" formatCode="0.0%">
                  <c:v>2.8317031244421642E-2</c:v>
                </c:pt>
                <c:pt idx="85" formatCode="0.0%">
                  <c:v>1.9385096461265627E-2</c:v>
                </c:pt>
                <c:pt idx="86" formatCode="0.0%">
                  <c:v>5.2461441101228079E-3</c:v>
                </c:pt>
                <c:pt idx="87" formatCode="0.0%">
                  <c:v>-2.9290414780412943E-3</c:v>
                </c:pt>
                <c:pt idx="88" formatCode="0.0%">
                  <c:v>-1.0713242583188287E-2</c:v>
                </c:pt>
                <c:pt idx="89" formatCode="0.0%">
                  <c:v>-3.3140963706518312E-3</c:v>
                </c:pt>
                <c:pt idx="90" formatCode="0.0%">
                  <c:v>-4.9824456800462436E-4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47-4FBD-AFBC-356179089B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5969232"/>
        <c:axId val="995964432"/>
      </c:lineChart>
      <c:dateAx>
        <c:axId val="99596923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95964432"/>
        <c:crosses val="autoZero"/>
        <c:auto val="1"/>
        <c:lblOffset val="100"/>
        <c:baseTimeUnit val="months"/>
      </c:dateAx>
      <c:valAx>
        <c:axId val="995964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95969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Inflación D1 - D10</a:t>
            </a:r>
          </a:p>
          <a:p>
            <a:pPr>
              <a:defRPr/>
            </a:pPr>
            <a:r>
              <a:rPr lang="es-A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variación interanual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W_nucleo!$AG$18</c:f>
              <c:strCache>
                <c:ptCount val="1"/>
                <c:pt idx="0">
                  <c:v>d1-d10 nucleo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W_nucleo!$AC$19:$AC$111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W_nucleo!$AG$19:$AG$109</c:f>
              <c:numCache>
                <c:formatCode>General</c:formatCode>
                <c:ptCount val="91"/>
                <c:pt idx="12" formatCode="0.0%">
                  <c:v>-3.6244261867055538E-3</c:v>
                </c:pt>
                <c:pt idx="13" formatCode="0.0%">
                  <c:v>-4.8640417305072514E-3</c:v>
                </c:pt>
                <c:pt idx="14" formatCode="0.0%">
                  <c:v>-4.9733454218305884E-3</c:v>
                </c:pt>
                <c:pt idx="15" formatCode="0.0%">
                  <c:v>-5.2959931165630358E-3</c:v>
                </c:pt>
                <c:pt idx="16" formatCode="0.0%">
                  <c:v>-4.9664079873978917E-3</c:v>
                </c:pt>
                <c:pt idx="17" formatCode="0.0%">
                  <c:v>-4.9005057745221681E-3</c:v>
                </c:pt>
                <c:pt idx="18" formatCode="0.0%">
                  <c:v>-5.7808356597950361E-3</c:v>
                </c:pt>
                <c:pt idx="19" formatCode="0.0%">
                  <c:v>-3.4728019465510851E-3</c:v>
                </c:pt>
                <c:pt idx="20" formatCode="0.0%">
                  <c:v>-1.8086910813941426E-3</c:v>
                </c:pt>
                <c:pt idx="21" formatCode="0.0%">
                  <c:v>-5.5719300655754367E-4</c:v>
                </c:pt>
                <c:pt idx="22" formatCode="0.0%">
                  <c:v>1.1511604480820559E-3</c:v>
                </c:pt>
                <c:pt idx="23" formatCode="0.0%">
                  <c:v>2.6241215504601012E-3</c:v>
                </c:pt>
                <c:pt idx="24" formatCode="0.0%">
                  <c:v>2.8594817358928992E-3</c:v>
                </c:pt>
                <c:pt idx="25" formatCode="0.0%">
                  <c:v>5.0171648473467112E-3</c:v>
                </c:pt>
                <c:pt idx="26" formatCode="0.0%">
                  <c:v>8.6620154156813456E-3</c:v>
                </c:pt>
                <c:pt idx="27" formatCode="0.0%">
                  <c:v>1.1168877939310207E-2</c:v>
                </c:pt>
                <c:pt idx="28" formatCode="0.0%">
                  <c:v>1.1875268350981072E-2</c:v>
                </c:pt>
                <c:pt idx="29" formatCode="0.0%">
                  <c:v>9.3172073290914703E-3</c:v>
                </c:pt>
                <c:pt idx="30" formatCode="0.0%">
                  <c:v>1.2538759410315015E-2</c:v>
                </c:pt>
                <c:pt idx="31" formatCode="0.0%">
                  <c:v>1.0230240040307814E-2</c:v>
                </c:pt>
                <c:pt idx="32" formatCode="0.0%">
                  <c:v>9.5672329798932587E-3</c:v>
                </c:pt>
                <c:pt idx="33" formatCode="0.0%">
                  <c:v>1.0873737440834086E-2</c:v>
                </c:pt>
                <c:pt idx="34" formatCode="0.0%">
                  <c:v>6.7370193618374596E-3</c:v>
                </c:pt>
                <c:pt idx="35" formatCode="0.0%">
                  <c:v>8.3264537388891835E-3</c:v>
                </c:pt>
                <c:pt idx="36" formatCode="0.0%">
                  <c:v>8.6214547200507141E-3</c:v>
                </c:pt>
                <c:pt idx="37" formatCode="0.0%">
                  <c:v>1.06503625389478E-2</c:v>
                </c:pt>
                <c:pt idx="38" formatCode="0.0%">
                  <c:v>1.0376797558959927E-2</c:v>
                </c:pt>
                <c:pt idx="39" formatCode="0.0%">
                  <c:v>6.6852594389710251E-3</c:v>
                </c:pt>
                <c:pt idx="40" formatCode="0.0%">
                  <c:v>9.8232348262836666E-3</c:v>
                </c:pt>
                <c:pt idx="41" formatCode="0.0%">
                  <c:v>1.316872668188207E-2</c:v>
                </c:pt>
                <c:pt idx="42" formatCode="0.0%">
                  <c:v>1.1705826154330135E-2</c:v>
                </c:pt>
                <c:pt idx="43" formatCode="0.0%">
                  <c:v>1.2719892850326708E-2</c:v>
                </c:pt>
                <c:pt idx="44" formatCode="0.0%">
                  <c:v>1.0243737513125906E-2</c:v>
                </c:pt>
                <c:pt idx="45" formatCode="0.0%">
                  <c:v>9.7665275611864555E-3</c:v>
                </c:pt>
                <c:pt idx="46" formatCode="0.0%">
                  <c:v>1.0387732475385381E-2</c:v>
                </c:pt>
                <c:pt idx="47" formatCode="0.0%">
                  <c:v>8.3601300913036525E-3</c:v>
                </c:pt>
                <c:pt idx="48" formatCode="0.0%">
                  <c:v>1.6555479811815488E-2</c:v>
                </c:pt>
                <c:pt idx="49" formatCode="0.0%">
                  <c:v>1.8875356461847348E-2</c:v>
                </c:pt>
                <c:pt idx="50" formatCode="0.0%">
                  <c:v>1.6522351249991019E-2</c:v>
                </c:pt>
                <c:pt idx="51" formatCode="0.0%">
                  <c:v>1.5413192486157801E-2</c:v>
                </c:pt>
                <c:pt idx="52" formatCode="0.0%">
                  <c:v>1.0650126563471307E-2</c:v>
                </c:pt>
                <c:pt idx="53" formatCode="0.0%">
                  <c:v>8.0550859118506679E-3</c:v>
                </c:pt>
                <c:pt idx="54" formatCode="0.0%">
                  <c:v>8.6019126722562955E-3</c:v>
                </c:pt>
                <c:pt idx="55" formatCode="0.0%">
                  <c:v>5.8023993938256524E-3</c:v>
                </c:pt>
                <c:pt idx="56" formatCode="0.0%">
                  <c:v>7.4538475803840321E-3</c:v>
                </c:pt>
                <c:pt idx="57" formatCode="0.0%">
                  <c:v>3.7718637813388689E-3</c:v>
                </c:pt>
                <c:pt idx="58" formatCode="0.0%">
                  <c:v>3.5355832047414548E-3</c:v>
                </c:pt>
                <c:pt idx="59" formatCode="0.0%">
                  <c:v>3.2541637646474886E-3</c:v>
                </c:pt>
                <c:pt idx="60" formatCode="0.0%">
                  <c:v>-1.8530863608774428E-3</c:v>
                </c:pt>
                <c:pt idx="61" formatCode="0.0%">
                  <c:v>-8.5163672331081131E-3</c:v>
                </c:pt>
                <c:pt idx="62" formatCode="0.0%">
                  <c:v>-6.7722223932038528E-3</c:v>
                </c:pt>
                <c:pt idx="63" formatCode="0.0%">
                  <c:v>-3.5924434938798822E-3</c:v>
                </c:pt>
                <c:pt idx="64" formatCode="0.0%">
                  <c:v>-4.0590183904951616E-3</c:v>
                </c:pt>
                <c:pt idx="65" formatCode="0.0%">
                  <c:v>-2.9372837905428106E-4</c:v>
                </c:pt>
                <c:pt idx="66" formatCode="0.0%">
                  <c:v>-2.1033129710530396E-3</c:v>
                </c:pt>
                <c:pt idx="67" formatCode="0.0%">
                  <c:v>-1.9179046348685169E-3</c:v>
                </c:pt>
                <c:pt idx="68" formatCode="0.0%">
                  <c:v>-5.7098398222965585E-4</c:v>
                </c:pt>
                <c:pt idx="69" formatCode="0.0%">
                  <c:v>1.2699015177244366E-3</c:v>
                </c:pt>
                <c:pt idx="70" formatCode="0.0%">
                  <c:v>-2.9893705256556213E-3</c:v>
                </c:pt>
                <c:pt idx="71" formatCode="0.0%">
                  <c:v>-4.9955873398515038E-3</c:v>
                </c:pt>
                <c:pt idx="72" formatCode="0.0%">
                  <c:v>-1.0925020693653975E-2</c:v>
                </c:pt>
                <c:pt idx="73" formatCode="0.0%">
                  <c:v>-1.2377417616272535E-2</c:v>
                </c:pt>
                <c:pt idx="74" formatCode="0.0%">
                  <c:v>-5.5965239071826822E-3</c:v>
                </c:pt>
                <c:pt idx="75" formatCode="0.0%">
                  <c:v>-4.1307838794009122E-3</c:v>
                </c:pt>
                <c:pt idx="76" formatCode="0.0%">
                  <c:v>-1.4660719921431031E-3</c:v>
                </c:pt>
                <c:pt idx="77" formatCode="0.0%">
                  <c:v>-7.0896745652668791E-3</c:v>
                </c:pt>
                <c:pt idx="78" formatCode="0.0%">
                  <c:v>-6.4772448623915402E-3</c:v>
                </c:pt>
                <c:pt idx="79" formatCode="0.0%">
                  <c:v>-5.8239987058659182E-3</c:v>
                </c:pt>
                <c:pt idx="80" formatCode="0.0%">
                  <c:v>3.9032385571866612E-3</c:v>
                </c:pt>
                <c:pt idx="81" formatCode="0.0%">
                  <c:v>1.1978841945574636E-2</c:v>
                </c:pt>
                <c:pt idx="82" formatCode="0.0%">
                  <c:v>1.1234893608594199E-2</c:v>
                </c:pt>
                <c:pt idx="83" formatCode="0.0%">
                  <c:v>9.6523374457575528E-3</c:v>
                </c:pt>
                <c:pt idx="84" formatCode="0.0%">
                  <c:v>2.1766968691040667E-2</c:v>
                </c:pt>
                <c:pt idx="85" formatCode="0.0%">
                  <c:v>4.0253072970165782E-2</c:v>
                </c:pt>
                <c:pt idx="86" formatCode="0.0%">
                  <c:v>5.4312915022332042E-3</c:v>
                </c:pt>
                <c:pt idx="87" formatCode="0.0%">
                  <c:v>-1.6627772298034582E-2</c:v>
                </c:pt>
                <c:pt idx="88" formatCode="0.0%">
                  <c:v>-2.2978766466449141E-2</c:v>
                </c:pt>
                <c:pt idx="89" formatCode="0.0%">
                  <c:v>-2.686186379948996E-2</c:v>
                </c:pt>
                <c:pt idx="90" formatCode="0.0%">
                  <c:v>-3.1539624741347527E-2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94-422B-8146-34A44AB6BC98}"/>
            </c:ext>
          </c:extLst>
        </c:ser>
        <c:ser>
          <c:idx val="1"/>
          <c:order val="1"/>
          <c:tx>
            <c:strRef>
              <c:f>W_nucleo!$AH$18</c:f>
              <c:strCache>
                <c:ptCount val="1"/>
                <c:pt idx="0">
                  <c:v>d1-d10 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W_nucleo!$AC$19:$AC$111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W_nucleo!$AH$19:$AH$111</c:f>
              <c:numCache>
                <c:formatCode>General</c:formatCode>
                <c:ptCount val="93"/>
                <c:pt idx="12" formatCode="0.0%">
                  <c:v>-8.3242114636870035E-3</c:v>
                </c:pt>
                <c:pt idx="13" formatCode="0.0%">
                  <c:v>-6.4341580612867766E-3</c:v>
                </c:pt>
                <c:pt idx="14" formatCode="0.0%">
                  <c:v>-7.3116433705975314E-3</c:v>
                </c:pt>
                <c:pt idx="15" formatCode="0.0%">
                  <c:v>-1.242386712123289E-2</c:v>
                </c:pt>
                <c:pt idx="16" formatCode="0.0%">
                  <c:v>-1.5944352250315097E-2</c:v>
                </c:pt>
                <c:pt idx="17" formatCode="0.0%">
                  <c:v>-1.2505169228419488E-2</c:v>
                </c:pt>
                <c:pt idx="18" formatCode="0.0%">
                  <c:v>-1.0096717123007304E-2</c:v>
                </c:pt>
                <c:pt idx="19" formatCode="0.0%">
                  <c:v>-2.6618794247601496E-3</c:v>
                </c:pt>
                <c:pt idx="20" formatCode="0.0%">
                  <c:v>-1.8134331898860268E-3</c:v>
                </c:pt>
                <c:pt idx="21" formatCode="0.0%">
                  <c:v>-1.7642330616816082E-3</c:v>
                </c:pt>
                <c:pt idx="22" formatCode="0.0%">
                  <c:v>-2.1231589087769009E-3</c:v>
                </c:pt>
                <c:pt idx="23" formatCode="0.0%">
                  <c:v>-1.6883760552852678E-3</c:v>
                </c:pt>
                <c:pt idx="24" formatCode="0.0%">
                  <c:v>7.3528007079604052E-5</c:v>
                </c:pt>
                <c:pt idx="25" formatCode="0.0%">
                  <c:v>3.6297842829204896E-3</c:v>
                </c:pt>
                <c:pt idx="26" formatCode="0.0%">
                  <c:v>1.7997574250600668E-2</c:v>
                </c:pt>
                <c:pt idx="27" formatCode="0.0%">
                  <c:v>2.651291830434066E-2</c:v>
                </c:pt>
                <c:pt idx="28" formatCode="0.0%">
                  <c:v>2.5029774405154193E-2</c:v>
                </c:pt>
                <c:pt idx="29" formatCode="0.0%">
                  <c:v>1.7050169404585924E-2</c:v>
                </c:pt>
                <c:pt idx="30" formatCode="0.0%">
                  <c:v>1.6486960401218553E-2</c:v>
                </c:pt>
                <c:pt idx="31" formatCode="0.0%">
                  <c:v>1.0737726413745818E-2</c:v>
                </c:pt>
                <c:pt idx="32" formatCode="0.0%">
                  <c:v>1.0194948638374557E-2</c:v>
                </c:pt>
                <c:pt idx="33" formatCode="0.0%">
                  <c:v>9.8933204768012484E-3</c:v>
                </c:pt>
                <c:pt idx="34" formatCode="0.0%">
                  <c:v>2.7210792261245231E-4</c:v>
                </c:pt>
                <c:pt idx="35" formatCode="0.0%">
                  <c:v>4.6400721996255889E-3</c:v>
                </c:pt>
                <c:pt idx="36" formatCode="0.0%">
                  <c:v>5.4177098741570173E-3</c:v>
                </c:pt>
                <c:pt idx="37" formatCode="0.0%">
                  <c:v>1.8397079542838535E-2</c:v>
                </c:pt>
                <c:pt idx="38" formatCode="0.0%">
                  <c:v>1.0778938236129409E-2</c:v>
                </c:pt>
                <c:pt idx="39" formatCode="0.0%">
                  <c:v>7.7638191148936553E-3</c:v>
                </c:pt>
                <c:pt idx="40" formatCode="0.0%">
                  <c:v>2.1155115188920215E-2</c:v>
                </c:pt>
                <c:pt idx="41" formatCode="0.0%">
                  <c:v>2.1517918176270578E-2</c:v>
                </c:pt>
                <c:pt idx="42" formatCode="0.0%">
                  <c:v>1.8515270158073527E-2</c:v>
                </c:pt>
                <c:pt idx="43" formatCode="0.0%">
                  <c:v>1.9354970179818354E-2</c:v>
                </c:pt>
                <c:pt idx="44" formatCode="0.0%">
                  <c:v>1.8578915948595842E-2</c:v>
                </c:pt>
                <c:pt idx="45" formatCode="0.0%">
                  <c:v>2.1655522552521456E-2</c:v>
                </c:pt>
                <c:pt idx="46" formatCode="0.0%">
                  <c:v>3.3509577065594875E-2</c:v>
                </c:pt>
                <c:pt idx="47" formatCode="0.0%">
                  <c:v>2.7937494806326235E-2</c:v>
                </c:pt>
                <c:pt idx="48" formatCode="0.0%">
                  <c:v>3.9124012972197697E-2</c:v>
                </c:pt>
                <c:pt idx="49" formatCode="0.0%">
                  <c:v>3.3216452838141342E-2</c:v>
                </c:pt>
                <c:pt idx="50" formatCode="0.0%">
                  <c:v>2.822531160792785E-2</c:v>
                </c:pt>
                <c:pt idx="51" formatCode="0.0%">
                  <c:v>2.0804689517436303E-2</c:v>
                </c:pt>
                <c:pt idx="52" formatCode="0.0%">
                  <c:v>1.1018139604473731E-2</c:v>
                </c:pt>
                <c:pt idx="53" formatCode="0.0%">
                  <c:v>8.8502178961455957E-3</c:v>
                </c:pt>
                <c:pt idx="54" formatCode="0.0%">
                  <c:v>1.3179741637882714E-2</c:v>
                </c:pt>
                <c:pt idx="55" formatCode="0.0%">
                  <c:v>1.4655180731891093E-2</c:v>
                </c:pt>
                <c:pt idx="56" formatCode="0.0%">
                  <c:v>6.4198881686290399E-3</c:v>
                </c:pt>
                <c:pt idx="57" formatCode="0.0%">
                  <c:v>-1.9287407771664267E-3</c:v>
                </c:pt>
                <c:pt idx="58" formatCode="0.0%">
                  <c:v>-1.0384797254434419E-2</c:v>
                </c:pt>
                <c:pt idx="59" formatCode="0.0%">
                  <c:v>-8.5658183738375193E-3</c:v>
                </c:pt>
                <c:pt idx="60" formatCode="0.0%">
                  <c:v>-1.0389866822245519E-2</c:v>
                </c:pt>
                <c:pt idx="61" formatCode="0.0%">
                  <c:v>-1.6840605125844954E-2</c:v>
                </c:pt>
                <c:pt idx="62" formatCode="0.0%">
                  <c:v>-3.7013055280947782E-3</c:v>
                </c:pt>
                <c:pt idx="63" formatCode="0.0%">
                  <c:v>8.5637887390903611E-3</c:v>
                </c:pt>
                <c:pt idx="64" formatCode="0.0%">
                  <c:v>9.2226303551126154E-3</c:v>
                </c:pt>
                <c:pt idx="65" formatCode="0.0%">
                  <c:v>1.2715226970755555E-2</c:v>
                </c:pt>
                <c:pt idx="66" formatCode="0.0%">
                  <c:v>5.1300216916050356E-3</c:v>
                </c:pt>
                <c:pt idx="67" formatCode="0.0%">
                  <c:v>-4.4223362065927141E-3</c:v>
                </c:pt>
                <c:pt idx="68" formatCode="0.0%">
                  <c:v>1.013397408787764E-2</c:v>
                </c:pt>
                <c:pt idx="69" formatCode="0.0%">
                  <c:v>2.6566858620307165E-2</c:v>
                </c:pt>
                <c:pt idx="70" formatCode="0.0%">
                  <c:v>2.8443934061027853E-2</c:v>
                </c:pt>
                <c:pt idx="71" formatCode="0.0%">
                  <c:v>2.0684597025458995E-2</c:v>
                </c:pt>
                <c:pt idx="72" formatCode="0.0%">
                  <c:v>5.3927775241122688E-3</c:v>
                </c:pt>
                <c:pt idx="73" formatCode="0.0%">
                  <c:v>6.6122860939159533E-3</c:v>
                </c:pt>
                <c:pt idx="74" formatCode="0.0%">
                  <c:v>1.2858666103020333E-2</c:v>
                </c:pt>
                <c:pt idx="75" formatCode="0.0%">
                  <c:v>9.9893087715638984E-3</c:v>
                </c:pt>
                <c:pt idx="76" formatCode="0.0%">
                  <c:v>1.730830856551302E-2</c:v>
                </c:pt>
                <c:pt idx="77" formatCode="0.0%">
                  <c:v>6.3666410267106954E-3</c:v>
                </c:pt>
                <c:pt idx="78" formatCode="0.0%">
                  <c:v>2.2138827762288038E-3</c:v>
                </c:pt>
                <c:pt idx="79" formatCode="0.0%">
                  <c:v>5.7937440851394406E-3</c:v>
                </c:pt>
                <c:pt idx="80" formatCode="0.0%">
                  <c:v>1.9306971185925725E-2</c:v>
                </c:pt>
                <c:pt idx="81" formatCode="0.0%">
                  <c:v>2.5717181338587025E-2</c:v>
                </c:pt>
                <c:pt idx="82" formatCode="0.0%">
                  <c:v>2.099434806225231E-2</c:v>
                </c:pt>
                <c:pt idx="83" formatCode="0.0%">
                  <c:v>4.4306817758621442E-2</c:v>
                </c:pt>
                <c:pt idx="84" formatCode="0.0%">
                  <c:v>8.862268798607742E-2</c:v>
                </c:pt>
                <c:pt idx="85" formatCode="0.0%">
                  <c:v>7.8251854119547826E-2</c:v>
                </c:pt>
                <c:pt idx="86" formatCode="0.0%">
                  <c:v>1.148886808192362E-3</c:v>
                </c:pt>
                <c:pt idx="87" formatCode="0.0%">
                  <c:v>-3.2120728448460589E-2</c:v>
                </c:pt>
                <c:pt idx="88" formatCode="0.0%">
                  <c:v>-7.1510814325530081E-2</c:v>
                </c:pt>
                <c:pt idx="89" formatCode="0.0%">
                  <c:v>-3.875344651874757E-2</c:v>
                </c:pt>
                <c:pt idx="90" formatCode="0.0%">
                  <c:v>-2.8525456678433869E-2</c:v>
                </c:pt>
                <c:pt idx="91" formatCode="0.0%">
                  <c:v>-2.3680523905551976E-2</c:v>
                </c:pt>
                <c:pt idx="92" formatCode="0.0%">
                  <c:v>-5.4001715911697445E-2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94-422B-8146-34A44AB6BC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2365984"/>
        <c:axId val="852374624"/>
      </c:lineChart>
      <c:dateAx>
        <c:axId val="85236598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52374624"/>
        <c:crosses val="autoZero"/>
        <c:auto val="1"/>
        <c:lblOffset val="100"/>
        <c:baseTimeUnit val="months"/>
      </c:dateAx>
      <c:valAx>
        <c:axId val="85237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52365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W_nucleo!$AJ$19:$AJ$109</c:f>
              <c:numCache>
                <c:formatCode>General</c:formatCode>
                <c:ptCount val="91"/>
                <c:pt idx="0">
                  <c:v>100.00000000000003</c:v>
                </c:pt>
                <c:pt idx="1">
                  <c:v>99.756719257096407</c:v>
                </c:pt>
                <c:pt idx="2">
                  <c:v>99.823268675245515</c:v>
                </c:pt>
                <c:pt idx="3">
                  <c:v>99.992397470591825</c:v>
                </c:pt>
                <c:pt idx="4">
                  <c:v>100.22254285807193</c:v>
                </c:pt>
                <c:pt idx="5">
                  <c:v>100.15356237549948</c:v>
                </c:pt>
                <c:pt idx="6">
                  <c:v>100.06773101205007</c:v>
                </c:pt>
                <c:pt idx="7">
                  <c:v>99.679205178912341</c:v>
                </c:pt>
                <c:pt idx="8">
                  <c:v>99.829127663974944</c:v>
                </c:pt>
                <c:pt idx="9">
                  <c:v>99.935849460935643</c:v>
                </c:pt>
                <c:pt idx="10">
                  <c:v>100.05255948283141</c:v>
                </c:pt>
                <c:pt idx="11">
                  <c:v>99.918288401327771</c:v>
                </c:pt>
                <c:pt idx="12">
                  <c:v>99.569614482658167</c:v>
                </c:pt>
                <c:pt idx="13">
                  <c:v>99.459736589316549</c:v>
                </c:pt>
                <c:pt idx="14">
                  <c:v>99.35429639291965</c:v>
                </c:pt>
                <c:pt idx="15">
                  <c:v>99.279347288115403</c:v>
                </c:pt>
                <c:pt idx="16">
                  <c:v>99.085707208491868</c:v>
                </c:pt>
                <c:pt idx="17">
                  <c:v>99.31506268755885</c:v>
                </c:pt>
                <c:pt idx="18">
                  <c:v>99.551583210435723</c:v>
                </c:pt>
                <c:pt idx="19">
                  <c:v>99.467591426470605</c:v>
                </c:pt>
                <c:pt idx="20">
                  <c:v>99.612397200450744</c:v>
                </c:pt>
                <c:pt idx="21">
                  <c:v>99.493335602119345</c:v>
                </c:pt>
                <c:pt idx="22">
                  <c:v>99.613674319808382</c:v>
                </c:pt>
                <c:pt idx="23">
                  <c:v>99.610413106126131</c:v>
                </c:pt>
                <c:pt idx="24">
                  <c:v>99.338162441659748</c:v>
                </c:pt>
                <c:pt idx="25">
                  <c:v>99.428190438249786</c:v>
                </c:pt>
                <c:pt idx="26">
                  <c:v>100.11835602631606</c:v>
                </c:pt>
                <c:pt idx="27">
                  <c:v>100.55918177252825</c:v>
                </c:pt>
                <c:pt idx="28">
                  <c:v>100.25136056643922</c:v>
                </c:pt>
                <c:pt idx="29">
                  <c:v>99.971168363838103</c:v>
                </c:pt>
                <c:pt idx="30">
                  <c:v>99.941930870470827</c:v>
                </c:pt>
                <c:pt idx="31">
                  <c:v>99.735839226127666</c:v>
                </c:pt>
                <c:pt idx="32">
                  <c:v>99.799977214288063</c:v>
                </c:pt>
                <c:pt idx="33">
                  <c:v>99.686729675059127</c:v>
                </c:pt>
                <c:pt idx="34">
                  <c:v>99.245103131002693</c:v>
                </c:pt>
                <c:pt idx="35">
                  <c:v>99.507959862709072</c:v>
                </c:pt>
                <c:pt idx="36">
                  <c:v>99.160720887998494</c:v>
                </c:pt>
                <c:pt idx="37">
                  <c:v>100.02563054356189</c:v>
                </c:pt>
                <c:pt idx="38">
                  <c:v>100.33482799278669</c:v>
                </c:pt>
                <c:pt idx="39">
                  <c:v>100.63650242295843</c:v>
                </c:pt>
                <c:pt idx="40">
                  <c:v>101.16948218400515</c:v>
                </c:pt>
                <c:pt idx="41">
                  <c:v>100.95775510635445</c:v>
                </c:pt>
                <c:pt idx="42">
                  <c:v>100.71774996962455</c:v>
                </c:pt>
                <c:pt idx="43">
                  <c:v>100.40648670779601</c:v>
                </c:pt>
                <c:pt idx="44">
                  <c:v>100.54690200556171</c:v>
                </c:pt>
                <c:pt idx="45">
                  <c:v>100.69997917395061</c:v>
                </c:pt>
                <c:pt idx="46">
                  <c:v>101.03940514630551</c:v>
                </c:pt>
                <c:pt idx="47">
                  <c:v>100.80667712149396</c:v>
                </c:pt>
                <c:pt idx="48">
                  <c:v>101.0547474803345</c:v>
                </c:pt>
                <c:pt idx="49">
                  <c:v>101.18636124565796</c:v>
                </c:pt>
                <c:pt idx="50">
                  <c:v>101.09006050207458</c:v>
                </c:pt>
                <c:pt idx="51">
                  <c:v>101.11748549332323</c:v>
                </c:pt>
                <c:pt idx="52">
                  <c:v>101.13918530091493</c:v>
                </c:pt>
                <c:pt idx="53">
                  <c:v>100.84276180565918</c:v>
                </c:pt>
                <c:pt idx="54">
                  <c:v>100.93608393200041</c:v>
                </c:pt>
                <c:pt idx="55">
                  <c:v>100.89738071392077</c:v>
                </c:pt>
                <c:pt idx="56">
                  <c:v>100.46708941246055</c:v>
                </c:pt>
                <c:pt idx="57">
                  <c:v>100.37155039704807</c:v>
                </c:pt>
                <c:pt idx="58">
                  <c:v>100.31316016159505</c:v>
                </c:pt>
                <c:pt idx="59">
                  <c:v>100.16082055553348</c:v>
                </c:pt>
                <c:pt idx="60">
                  <c:v>100.41817384301653</c:v>
                </c:pt>
                <c:pt idx="61">
                  <c:v>100.62212275017737</c:v>
                </c:pt>
                <c:pt idx="62">
                  <c:v>101.28426202708891</c:v>
                </c:pt>
                <c:pt idx="63">
                  <c:v>101.83138867893597</c:v>
                </c:pt>
                <c:pt idx="64">
                  <c:v>101.91241201192105</c:v>
                </c:pt>
                <c:pt idx="65">
                  <c:v>101.59783042472758</c:v>
                </c:pt>
                <c:pt idx="66">
                  <c:v>101.26913589504422</c:v>
                </c:pt>
                <c:pt idx="67">
                  <c:v>100.72181816093791</c:v>
                </c:pt>
                <c:pt idx="68">
                  <c:v>100.86961472752613</c:v>
                </c:pt>
                <c:pt idx="69">
                  <c:v>101.27573404982139</c:v>
                </c:pt>
                <c:pt idx="70">
                  <c:v>101.2538493578195</c:v>
                </c:pt>
                <c:pt idx="71">
                  <c:v>100.93158704418666</c:v>
                </c:pt>
                <c:pt idx="72">
                  <c:v>100.48474577592587</c:v>
                </c:pt>
                <c:pt idx="73">
                  <c:v>100.71589209092137</c:v>
                </c:pt>
                <c:pt idx="74">
                  <c:v>101.6239363968989</c:v>
                </c:pt>
                <c:pt idx="75">
                  <c:v>102.24377234152715</c:v>
                </c:pt>
                <c:pt idx="76">
                  <c:v>102.81850182005846</c:v>
                </c:pt>
                <c:pt idx="77">
                  <c:v>102.29800295328091</c:v>
                </c:pt>
                <c:pt idx="78">
                  <c:v>101.65204360767676</c:v>
                </c:pt>
                <c:pt idx="79">
                  <c:v>101.20833111257696</c:v>
                </c:pt>
                <c:pt idx="80">
                  <c:v>101.9316068124273</c:v>
                </c:pt>
                <c:pt idx="81">
                  <c:v>102.55363836625702</c:v>
                </c:pt>
                <c:pt idx="82">
                  <c:v>102.44564941768786</c:v>
                </c:pt>
                <c:pt idx="83">
                  <c:v>103.06112835743095</c:v>
                </c:pt>
                <c:pt idx="84">
                  <c:v>103.33017546165054</c:v>
                </c:pt>
                <c:pt idx="85">
                  <c:v>102.6682793742863</c:v>
                </c:pt>
                <c:pt idx="86">
                  <c:v>102.15707021227499</c:v>
                </c:pt>
                <c:pt idx="87">
                  <c:v>101.94429609146741</c:v>
                </c:pt>
                <c:pt idx="88">
                  <c:v>101.71698226802019</c:v>
                </c:pt>
                <c:pt idx="89">
                  <c:v>101.95897751296852</c:v>
                </c:pt>
                <c:pt idx="90">
                  <c:v>101.60139602912267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32-42BC-8775-93D85FCB8DF2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W_nucleo!$AK$19:$AK$109</c:f>
              <c:numCache>
                <c:formatCode>0.0</c:formatCode>
                <c:ptCount val="91"/>
                <c:pt idx="0">
                  <c:v>100</c:v>
                </c:pt>
                <c:pt idx="1">
                  <c:v>100.07799993119933</c:v>
                </c:pt>
                <c:pt idx="2">
                  <c:v>99.989064108823598</c:v>
                </c:pt>
                <c:pt idx="3">
                  <c:v>100.06169621445673</c:v>
                </c:pt>
                <c:pt idx="4">
                  <c:v>100.02574922622769</c:v>
                </c:pt>
                <c:pt idx="5">
                  <c:v>100.07046271077957</c:v>
                </c:pt>
                <c:pt idx="6">
                  <c:v>100.00733225966579</c:v>
                </c:pt>
                <c:pt idx="7">
                  <c:v>99.960715854606548</c:v>
                </c:pt>
                <c:pt idx="8">
                  <c:v>99.864715888719473</c:v>
                </c:pt>
                <c:pt idx="9">
                  <c:v>99.806826476800367</c:v>
                </c:pt>
                <c:pt idx="10">
                  <c:v>99.886337666987487</c:v>
                </c:pt>
                <c:pt idx="11">
                  <c:v>99.850456764944312</c:v>
                </c:pt>
                <c:pt idx="12">
                  <c:v>99.701139456621235</c:v>
                </c:pt>
                <c:pt idx="13">
                  <c:v>99.676753170515624</c:v>
                </c:pt>
                <c:pt idx="14">
                  <c:v>99.580742811146067</c:v>
                </c:pt>
                <c:pt idx="15">
                  <c:v>99.629394490648792</c:v>
                </c:pt>
                <c:pt idx="16">
                  <c:v>99.620473547015536</c:v>
                </c:pt>
                <c:pt idx="17">
                  <c:v>99.674217299158727</c:v>
                </c:pt>
                <c:pt idx="18">
                  <c:v>99.552486886116085</c:v>
                </c:pt>
                <c:pt idx="19">
                  <c:v>99.691187329752822</c:v>
                </c:pt>
                <c:pt idx="20">
                  <c:v>99.727002077452838</c:v>
                </c:pt>
                <c:pt idx="21">
                  <c:v>99.766779675979052</c:v>
                </c:pt>
                <c:pt idx="22">
                  <c:v>99.966608408283435</c:v>
                </c:pt>
                <c:pt idx="23">
                  <c:v>100.02986155887221</c:v>
                </c:pt>
                <c:pt idx="24">
                  <c:v>99.894322448281073</c:v>
                </c:pt>
                <c:pt idx="25">
                  <c:v>100.01084005308523</c:v>
                </c:pt>
                <c:pt idx="26">
                  <c:v>100.14768878033094</c:v>
                </c:pt>
                <c:pt idx="27">
                  <c:v>100.34728240825908</c:v>
                </c:pt>
                <c:pt idx="28">
                  <c:v>100.37170955405004</c:v>
                </c:pt>
                <c:pt idx="29">
                  <c:v>100.26059901485142</c:v>
                </c:pt>
                <c:pt idx="30">
                  <c:v>100.35155572945587</c:v>
                </c:pt>
                <c:pt idx="31">
                  <c:v>100.35029753812364</c:v>
                </c:pt>
                <c:pt idx="32">
                  <c:v>100.33574077564094</c:v>
                </c:pt>
                <c:pt idx="33">
                  <c:v>100.4671360993902</c:v>
                </c:pt>
                <c:pt idx="34">
                  <c:v>100.40410551234886</c:v>
                </c:pt>
                <c:pt idx="35">
                  <c:v>100.56769899435018</c:v>
                </c:pt>
                <c:pt idx="36">
                  <c:v>100.44541079790199</c:v>
                </c:pt>
                <c:pt idx="37">
                  <c:v>100.69653377093179</c:v>
                </c:pt>
                <c:pt idx="38">
                  <c:v>100.82634246774511</c:v>
                </c:pt>
                <c:pt idx="39">
                  <c:v>100.79109490664509</c:v>
                </c:pt>
                <c:pt idx="40">
                  <c:v>101.03766236174769</c:v>
                </c:pt>
                <c:pt idx="41">
                  <c:v>101.1669904479445</c:v>
                </c:pt>
                <c:pt idx="42">
                  <c:v>101.16103879662082</c:v>
                </c:pt>
                <c:pt idx="43">
                  <c:v>101.22688600841492</c:v>
                </c:pt>
                <c:pt idx="44">
                  <c:v>101.05228218185248</c:v>
                </c:pt>
                <c:pt idx="45">
                  <c:v>101.17867596123999</c:v>
                </c:pt>
                <c:pt idx="46">
                  <c:v>101.16305473437359</c:v>
                </c:pt>
                <c:pt idx="47">
                  <c:v>101.17926102403261</c:v>
                </c:pt>
                <c:pt idx="48">
                  <c:v>101.64421019317385</c:v>
                </c:pt>
                <c:pt idx="49">
                  <c:v>102.04848785434331</c:v>
                </c:pt>
                <c:pt idx="50">
                  <c:v>101.990870927763</c:v>
                </c:pt>
                <c:pt idx="51">
                  <c:v>101.86272443552194</c:v>
                </c:pt>
                <c:pt idx="52">
                  <c:v>101.75869252157372</c:v>
                </c:pt>
                <c:pt idx="53">
                  <c:v>101.7027662936764</c:v>
                </c:pt>
                <c:pt idx="54">
                  <c:v>101.72607275380692</c:v>
                </c:pt>
                <c:pt idx="55">
                  <c:v>101.60566084565123</c:v>
                </c:pt>
                <c:pt idx="56">
                  <c:v>101.53777523956397</c:v>
                </c:pt>
                <c:pt idx="57">
                  <c:v>101.42214598611388</c:v>
                </c:pt>
                <c:pt idx="58">
                  <c:v>101.39174814409159</c:v>
                </c:pt>
                <c:pt idx="59">
                  <c:v>101.39118192854941</c:v>
                </c:pt>
                <c:pt idx="60">
                  <c:v>101.52264795080748</c:v>
                </c:pt>
                <c:pt idx="61">
                  <c:v>101.48541256485007</c:v>
                </c:pt>
                <c:pt idx="62">
                  <c:v>101.54479246821811</c:v>
                </c:pt>
                <c:pt idx="63">
                  <c:v>101.63044953739404</c:v>
                </c:pt>
                <c:pt idx="64">
                  <c:v>101.50179754187214</c:v>
                </c:pt>
                <c:pt idx="65">
                  <c:v>101.68447291885334</c:v>
                </c:pt>
                <c:pt idx="66">
                  <c:v>101.59697145595996</c:v>
                </c:pt>
                <c:pt idx="67">
                  <c:v>101.49265704552666</c:v>
                </c:pt>
                <c:pt idx="68">
                  <c:v>101.50530650833302</c:v>
                </c:pt>
                <c:pt idx="69">
                  <c:v>101.49277293684682</c:v>
                </c:pt>
                <c:pt idx="70">
                  <c:v>101.22937871755629</c:v>
                </c:pt>
                <c:pt idx="71">
                  <c:v>101.12382591870477</c:v>
                </c:pt>
                <c:pt idx="72">
                  <c:v>100.94235777958711</c:v>
                </c:pt>
                <c:pt idx="73">
                  <c:v>100.84118836804798</c:v>
                </c:pt>
                <c:pt idx="74">
                  <c:v>101.26173134756317</c:v>
                </c:pt>
                <c:pt idx="75">
                  <c:v>101.422814148228</c:v>
                </c:pt>
                <c:pt idx="76">
                  <c:v>101.42930724724266</c:v>
                </c:pt>
                <c:pt idx="77">
                  <c:v>101.34223901649355</c:v>
                </c:pt>
                <c:pt idx="78">
                  <c:v>101.28862503479064</c:v>
                </c:pt>
                <c:pt idx="79">
                  <c:v>101.21346188751956</c:v>
                </c:pt>
                <c:pt idx="80">
                  <c:v>101.68122116906748</c:v>
                </c:pt>
                <c:pt idx="81">
                  <c:v>101.99563890810744</c:v>
                </c:pt>
                <c:pt idx="82">
                  <c:v>101.68565633661272</c:v>
                </c:pt>
                <c:pt idx="83">
                  <c:v>101.48537703482106</c:v>
                </c:pt>
                <c:pt idx="84">
                  <c:v>101.6108845565608</c:v>
                </c:pt>
                <c:pt idx="85">
                  <c:v>101.9256952474952</c:v>
                </c:pt>
                <c:pt idx="86">
                  <c:v>101.40221957101032</c:v>
                </c:pt>
                <c:pt idx="87">
                  <c:v>101.00164991114389</c:v>
                </c:pt>
                <c:pt idx="88">
                  <c:v>100.83593179624317</c:v>
                </c:pt>
                <c:pt idx="89">
                  <c:v>100.62213969876947</c:v>
                </c:pt>
                <c:pt idx="90">
                  <c:v>100.42084780542095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32-42BC-8775-93D85FCB8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8044784"/>
        <c:axId val="938036624"/>
      </c:lineChart>
      <c:catAx>
        <c:axId val="9380447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38036624"/>
        <c:crosses val="autoZero"/>
        <c:auto val="1"/>
        <c:lblAlgn val="ctr"/>
        <c:lblOffset val="100"/>
        <c:noMultiLvlLbl val="0"/>
      </c:catAx>
      <c:valAx>
        <c:axId val="93803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38044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W_nucleo!$AR$18</c:f>
              <c:strCache>
                <c:ptCount val="1"/>
                <c:pt idx="0">
                  <c:v>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W_nucleo!$AR$19:$AR$109</c:f>
              <c:numCache>
                <c:formatCode>0.0%</c:formatCode>
                <c:ptCount val="91"/>
                <c:pt idx="1">
                  <c:v>-2.0289421047612333E-3</c:v>
                </c:pt>
                <c:pt idx="2">
                  <c:v>-2.9985706082702457E-3</c:v>
                </c:pt>
                <c:pt idx="3">
                  <c:v>5.5588326160038726E-4</c:v>
                </c:pt>
                <c:pt idx="4">
                  <c:v>2.7453395401944025E-3</c:v>
                </c:pt>
                <c:pt idx="5">
                  <c:v>3.371075178411953E-3</c:v>
                </c:pt>
                <c:pt idx="6">
                  <c:v>1.6396665291082968E-3</c:v>
                </c:pt>
                <c:pt idx="7">
                  <c:v>-3.6258953160492879E-3</c:v>
                </c:pt>
                <c:pt idx="8">
                  <c:v>-3.1549382494175937E-3</c:v>
                </c:pt>
                <c:pt idx="9">
                  <c:v>-3.8155524367671223E-3</c:v>
                </c:pt>
                <c:pt idx="10">
                  <c:v>-1.3578084696741488E-3</c:v>
                </c:pt>
                <c:pt idx="11">
                  <c:v>-1.6815426829337454E-3</c:v>
                </c:pt>
                <c:pt idx="12">
                  <c:v>-8.3242114636870035E-3</c:v>
                </c:pt>
                <c:pt idx="13">
                  <c:v>-9.0688842783390733E-3</c:v>
                </c:pt>
                <c:pt idx="14">
                  <c:v>-1.1333253694100209E-2</c:v>
                </c:pt>
                <c:pt idx="15">
                  <c:v>-1.2487679198748047E-2</c:v>
                </c:pt>
                <c:pt idx="16">
                  <c:v>-1.3925744348118441E-2</c:v>
                </c:pt>
                <c:pt idx="17">
                  <c:v>-9.5693302681461034E-3</c:v>
                </c:pt>
                <c:pt idx="18">
                  <c:v>-9.1723103764529412E-3</c:v>
                </c:pt>
                <c:pt idx="19">
                  <c:v>-7.7792145221753373E-3</c:v>
                </c:pt>
                <c:pt idx="20">
                  <c:v>-6.3278554953900557E-3</c:v>
                </c:pt>
                <c:pt idx="21">
                  <c:v>-7.432895352365021E-3</c:v>
                </c:pt>
                <c:pt idx="22">
                  <c:v>-4.5119229459558152E-3</c:v>
                </c:pt>
                <c:pt idx="23">
                  <c:v>-4.5360916332590762E-3</c:v>
                </c:pt>
                <c:pt idx="24">
                  <c:v>-1.2200671095615734E-2</c:v>
                </c:pt>
                <c:pt idx="25">
                  <c:v>-8.9391727794352338E-3</c:v>
                </c:pt>
                <c:pt idx="26">
                  <c:v>6.1771221898963002E-3</c:v>
                </c:pt>
                <c:pt idx="27">
                  <c:v>1.5864952010724576E-2</c:v>
                </c:pt>
                <c:pt idx="28">
                  <c:v>1.2414589484277538E-2</c:v>
                </c:pt>
                <c:pt idx="29">
                  <c:v>8.6808034627150477E-3</c:v>
                </c:pt>
                <c:pt idx="30">
                  <c:v>9.5160890302103951E-3</c:v>
                </c:pt>
                <c:pt idx="31">
                  <c:v>3.9831971438677449E-3</c:v>
                </c:pt>
                <c:pt idx="32">
                  <c:v>5.9966992287465715E-3</c:v>
                </c:pt>
                <c:pt idx="33">
                  <c:v>4.9016626435114397E-3</c:v>
                </c:pt>
                <c:pt idx="34">
                  <c:v>-6.3243076804924137E-3</c:v>
                </c:pt>
                <c:pt idx="35">
                  <c:v>1.4188670487333965E-3</c:v>
                </c:pt>
                <c:pt idx="36">
                  <c:v>-8.8205907561569319E-3</c:v>
                </c:pt>
                <c:pt idx="37">
                  <c:v>2.1142813612026856E-2</c:v>
                </c:pt>
                <c:pt idx="38">
                  <c:v>3.0488498965151489E-2</c:v>
                </c:pt>
                <c:pt idx="39">
                  <c:v>3.953460358684513E-2</c:v>
                </c:pt>
                <c:pt idx="40">
                  <c:v>6.3143414578808343E-2</c:v>
                </c:pt>
                <c:pt idx="41">
                  <c:v>5.9688814018327374E-2</c:v>
                </c:pt>
                <c:pt idx="42">
                  <c:v>5.5337685836862605E-2</c:v>
                </c:pt>
                <c:pt idx="43">
                  <c:v>5.0259529836630623E-2</c:v>
                </c:pt>
                <c:pt idx="44">
                  <c:v>5.2959911131060355E-2</c:v>
                </c:pt>
                <c:pt idx="45">
                  <c:v>6.164360445918815E-2</c:v>
                </c:pt>
                <c:pt idx="46">
                  <c:v>7.9092438689438715E-2</c:v>
                </c:pt>
                <c:pt idx="47">
                  <c:v>7.8199628527783283E-2</c:v>
                </c:pt>
                <c:pt idx="48">
                  <c:v>9.8729733441885514E-2</c:v>
                </c:pt>
                <c:pt idx="49">
                  <c:v>0.12566996148354725</c:v>
                </c:pt>
                <c:pt idx="50">
                  <c:v>0.12649221658877607</c:v>
                </c:pt>
                <c:pt idx="51">
                  <c:v>0.12007280866888781</c:v>
                </c:pt>
                <c:pt idx="52">
                  <c:v>0.12663278313919868</c:v>
                </c:pt>
                <c:pt idx="53">
                  <c:v>0.11676872742287969</c:v>
                </c:pt>
                <c:pt idx="54">
                  <c:v>0.12561684669522588</c:v>
                </c:pt>
                <c:pt idx="55">
                  <c:v>0.12443986147418684</c:v>
                </c:pt>
                <c:pt idx="56">
                  <c:v>0.10185808401312979</c:v>
                </c:pt>
                <c:pt idx="57">
                  <c:v>8.7264667816218555E-2</c:v>
                </c:pt>
                <c:pt idx="58">
                  <c:v>8.2804003747600774E-2</c:v>
                </c:pt>
                <c:pt idx="59">
                  <c:v>8.6298654274400199E-2</c:v>
                </c:pt>
                <c:pt idx="60">
                  <c:v>0.10865728775488837</c:v>
                </c:pt>
                <c:pt idx="61">
                  <c:v>0.12130676491647208</c:v>
                </c:pt>
                <c:pt idx="62">
                  <c:v>0.17707548118699012</c:v>
                </c:pt>
                <c:pt idx="63">
                  <c:v>0.22377611275164178</c:v>
                </c:pt>
                <c:pt idx="64">
                  <c:v>0.24222220011481443</c:v>
                </c:pt>
                <c:pt idx="65">
                  <c:v>0.24754471114959475</c:v>
                </c:pt>
                <c:pt idx="66">
                  <c:v>0.23110615371846777</c:v>
                </c:pt>
                <c:pt idx="67">
                  <c:v>0.19105892439571903</c:v>
                </c:pt>
                <c:pt idx="68">
                  <c:v>0.23398120471200556</c:v>
                </c:pt>
                <c:pt idx="69">
                  <c:v>0.30070932419328322</c:v>
                </c:pt>
                <c:pt idx="70">
                  <c:v>0.31189460760936605</c:v>
                </c:pt>
                <c:pt idx="71">
                  <c:v>0.2825402674646238</c:v>
                </c:pt>
                <c:pt idx="72">
                  <c:v>0.24332223225830418</c:v>
                </c:pt>
                <c:pt idx="73">
                  <c:v>0.28157350770690748</c:v>
                </c:pt>
                <c:pt idx="74">
                  <c:v>0.44093997030470966</c:v>
                </c:pt>
                <c:pt idx="75">
                  <c:v>0.52522681366140134</c:v>
                </c:pt>
                <c:pt idx="76">
                  <c:v>0.63066091186636797</c:v>
                </c:pt>
                <c:pt idx="77">
                  <c:v>0.57865846773399454</c:v>
                </c:pt>
                <c:pt idx="78">
                  <c:v>0.51624333143255541</c:v>
                </c:pt>
                <c:pt idx="79">
                  <c:v>0.45751259926347743</c:v>
                </c:pt>
                <c:pt idx="80">
                  <c:v>0.70253358842809632</c:v>
                </c:pt>
                <c:pt idx="81">
                  <c:v>0.9681506294478055</c:v>
                </c:pt>
                <c:pt idx="82">
                  <c:v>0.97529405839816974</c:v>
                </c:pt>
                <c:pt idx="83">
                  <c:v>1.2190824257551967</c:v>
                </c:pt>
                <c:pt idx="84">
                  <c:v>1.769304941149322</c:v>
                </c:pt>
                <c:pt idx="85">
                  <c:v>1.9463738738810932</c:v>
                </c:pt>
                <c:pt idx="86">
                  <c:v>1.6750874864837613</c:v>
                </c:pt>
                <c:pt idx="87">
                  <c:v>1.589823216612956</c:v>
                </c:pt>
                <c:pt idx="88">
                  <c:v>1.3754131807968406</c:v>
                </c:pt>
                <c:pt idx="89">
                  <c:v>1.5463834125188498</c:v>
                </c:pt>
                <c:pt idx="90">
                  <c:v>1.4235899602142297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36-497A-9978-50A448377AD7}"/>
            </c:ext>
          </c:extLst>
        </c:ser>
        <c:ser>
          <c:idx val="1"/>
          <c:order val="1"/>
          <c:tx>
            <c:strRef>
              <c:f>W_nucleo!$AS$18</c:f>
              <c:strCache>
                <c:ptCount val="1"/>
                <c:pt idx="0">
                  <c:v>Nucleo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W_nucleo!$AS$19:$AS$109</c:f>
              <c:numCache>
                <c:formatCode>0.0%</c:formatCode>
                <c:ptCount val="91"/>
                <c:pt idx="1">
                  <c:v>7.9146303820643027E-4</c:v>
                </c:pt>
                <c:pt idx="2">
                  <c:v>-1.128802990073563E-4</c:v>
                </c:pt>
                <c:pt idx="3">
                  <c:v>6.4890185994914695E-4</c:v>
                </c:pt>
                <c:pt idx="4">
                  <c:v>2.766021381439554E-4</c:v>
                </c:pt>
                <c:pt idx="5">
                  <c:v>7.6938317448993487E-4</c:v>
                </c:pt>
                <c:pt idx="6">
                  <c:v>8.1162488536845601E-5</c:v>
                </c:pt>
                <c:pt idx="7">
                  <c:v>-4.4253297856866602E-4</c:v>
                </c:pt>
                <c:pt idx="8">
                  <c:v>-1.5463289356854037E-3</c:v>
                </c:pt>
                <c:pt idx="9">
                  <c:v>-2.2446695143250039E-3</c:v>
                </c:pt>
                <c:pt idx="10">
                  <c:v>-1.3375130354464915E-3</c:v>
                </c:pt>
                <c:pt idx="11">
                  <c:v>-1.7825415280168233E-3</c:v>
                </c:pt>
                <c:pt idx="12">
                  <c:v>-3.6244261867055538E-3</c:v>
                </c:pt>
                <c:pt idx="13">
                  <c:v>-3.9791935357811337E-3</c:v>
                </c:pt>
                <c:pt idx="14">
                  <c:v>-5.2704000768954984E-3</c:v>
                </c:pt>
                <c:pt idx="15">
                  <c:v>-4.7781598860383578E-3</c:v>
                </c:pt>
                <c:pt idx="16">
                  <c:v>-4.9973189184402411E-3</c:v>
                </c:pt>
                <c:pt idx="17">
                  <c:v>-4.4024448470769695E-3</c:v>
                </c:pt>
                <c:pt idx="18">
                  <c:v>-6.2962500626084772E-3</c:v>
                </c:pt>
                <c:pt idx="19">
                  <c:v>-4.4805165027006488E-3</c:v>
                </c:pt>
                <c:pt idx="20">
                  <c:v>-4.0927328949162955E-3</c:v>
                </c:pt>
                <c:pt idx="21">
                  <c:v>-3.7633037889190923E-3</c:v>
                </c:pt>
                <c:pt idx="22">
                  <c:v>-5.6286371760250198E-4</c:v>
                </c:pt>
                <c:pt idx="23">
                  <c:v>5.198587049433101E-4</c:v>
                </c:pt>
                <c:pt idx="24">
                  <c:v>-1.8913503425357359E-3</c:v>
                </c:pt>
                <c:pt idx="25">
                  <c:v>1.9974919017462511E-4</c:v>
                </c:pt>
                <c:pt idx="26">
                  <c:v>2.8246406940439783E-3</c:v>
                </c:pt>
                <c:pt idx="27">
                  <c:v>6.9401999497771261E-3</c:v>
                </c:pt>
                <c:pt idx="28">
                  <c:v>7.707514970275664E-3</c:v>
                </c:pt>
                <c:pt idx="29">
                  <c:v>5.5773365016911214E-3</c:v>
                </c:pt>
                <c:pt idx="30">
                  <c:v>7.7266789535608282E-3</c:v>
                </c:pt>
                <c:pt idx="31">
                  <c:v>7.8642010930742856E-3</c:v>
                </c:pt>
                <c:pt idx="32">
                  <c:v>7.8890798510333759E-3</c:v>
                </c:pt>
                <c:pt idx="33">
                  <c:v>1.1675943734052563E-2</c:v>
                </c:pt>
                <c:pt idx="34">
                  <c:v>1.0485966807285418E-2</c:v>
                </c:pt>
                <c:pt idx="35">
                  <c:v>1.5304871360565908E-2</c:v>
                </c:pt>
                <c:pt idx="36">
                  <c:v>1.2458051096145173E-2</c:v>
                </c:pt>
                <c:pt idx="37">
                  <c:v>1.9937793427783124E-2</c:v>
                </c:pt>
                <c:pt idx="38">
                  <c:v>2.4200918132473603E-2</c:v>
                </c:pt>
                <c:pt idx="39">
                  <c:v>2.3896931552151557E-2</c:v>
                </c:pt>
                <c:pt idx="40">
                  <c:v>3.1855843583776355E-2</c:v>
                </c:pt>
                <c:pt idx="41">
                  <c:v>3.6381421715623752E-2</c:v>
                </c:pt>
                <c:pt idx="42">
                  <c:v>3.7030862759749539E-2</c:v>
                </c:pt>
                <c:pt idx="43">
                  <c:v>4.0107731795242518E-2</c:v>
                </c:pt>
                <c:pt idx="44">
                  <c:v>3.5467231554389134E-2</c:v>
                </c:pt>
                <c:pt idx="45">
                  <c:v>4.0626364164925377E-2</c:v>
                </c:pt>
                <c:pt idx="46">
                  <c:v>4.1473755698285597E-2</c:v>
                </c:pt>
                <c:pt idx="47">
                  <c:v>4.3707155109302231E-2</c:v>
                </c:pt>
                <c:pt idx="48">
                  <c:v>6.3792857906357803E-2</c:v>
                </c:pt>
                <c:pt idx="49">
                  <c:v>8.2435836484570757E-2</c:v>
                </c:pt>
                <c:pt idx="50">
                  <c:v>8.3408561560620598E-2</c:v>
                </c:pt>
                <c:pt idx="51">
                  <c:v>8.1570336891109818E-2</c:v>
                </c:pt>
                <c:pt idx="52">
                  <c:v>8.0576349957135029E-2</c:v>
                </c:pt>
                <c:pt idx="53">
                  <c:v>8.0740844357406694E-2</c:v>
                </c:pt>
                <c:pt idx="54">
                  <c:v>8.4783229733393028E-2</c:v>
                </c:pt>
                <c:pt idx="55">
                  <c:v>8.1395441170941218E-2</c:v>
                </c:pt>
                <c:pt idx="56">
                  <c:v>8.0413978124890484E-2</c:v>
                </c:pt>
                <c:pt idx="57">
                  <c:v>7.683466507072545E-2</c:v>
                </c:pt>
                <c:pt idx="58">
                  <c:v>7.7618136166216267E-2</c:v>
                </c:pt>
                <c:pt idx="59">
                  <c:v>8.0109428051152953E-2</c:v>
                </c:pt>
                <c:pt idx="60">
                  <c:v>9.1536399863723084E-2</c:v>
                </c:pt>
                <c:pt idx="61">
                  <c:v>9.2262290952451309E-2</c:v>
                </c:pt>
                <c:pt idx="62">
                  <c:v>0.10021181538465118</c:v>
                </c:pt>
                <c:pt idx="63">
                  <c:v>0.1124848312978548</c:v>
                </c:pt>
                <c:pt idx="64">
                  <c:v>0.11062823473157923</c:v>
                </c:pt>
                <c:pt idx="65">
                  <c:v>0.13043288992352942</c:v>
                </c:pt>
                <c:pt idx="66">
                  <c:v>0.13000306254822114</c:v>
                </c:pt>
                <c:pt idx="67">
                  <c:v>0.13048427135391627</c:v>
                </c:pt>
                <c:pt idx="68">
                  <c:v>0.14055615667516186</c:v>
                </c:pt>
                <c:pt idx="69">
                  <c:v>0.14707510158241988</c:v>
                </c:pt>
                <c:pt idx="70">
                  <c:v>0.12798714515912835</c:v>
                </c:pt>
                <c:pt idx="71">
                  <c:v>0.12260143079018881</c:v>
                </c:pt>
                <c:pt idx="72">
                  <c:v>0.10828047086829606</c:v>
                </c:pt>
                <c:pt idx="73">
                  <c:v>0.10187486188323902</c:v>
                </c:pt>
                <c:pt idx="74">
                  <c:v>0.16432796513479531</c:v>
                </c:pt>
                <c:pt idx="75">
                  <c:v>0.19846764589907906</c:v>
                </c:pt>
                <c:pt idx="76">
                  <c:v>0.21613711726408802</c:v>
                </c:pt>
                <c:pt idx="77">
                  <c:v>0.21893281196236103</c:v>
                </c:pt>
                <c:pt idx="78">
                  <c:v>0.22387992829725789</c:v>
                </c:pt>
                <c:pt idx="79">
                  <c:v>0.22458062183719463</c:v>
                </c:pt>
                <c:pt idx="80">
                  <c:v>0.35355875092521671</c:v>
                </c:pt>
                <c:pt idx="81">
                  <c:v>0.47536266749713363</c:v>
                </c:pt>
                <c:pt idx="82">
                  <c:v>0.43741741304758008</c:v>
                </c:pt>
                <c:pt idx="83">
                  <c:v>0.43747121455128735</c:v>
                </c:pt>
                <c:pt idx="84">
                  <c:v>0.60834693403097617</c:v>
                </c:pt>
                <c:pt idx="85">
                  <c:v>0.87290306256901573</c:v>
                </c:pt>
                <c:pt idx="86">
                  <c:v>0.71493926402695251</c:v>
                </c:pt>
                <c:pt idx="87">
                  <c:v>0.55946862865732072</c:v>
                </c:pt>
                <c:pt idx="88">
                  <c:v>0.49651823124828809</c:v>
                </c:pt>
                <c:pt idx="89">
                  <c:v>0.38362168571937616</c:v>
                </c:pt>
                <c:pt idx="90">
                  <c:v>0.26916749275448382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36-497A-9978-50A448377A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3726848"/>
        <c:axId val="813730208"/>
      </c:lineChart>
      <c:dateAx>
        <c:axId val="8137268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13730208"/>
        <c:crosses val="autoZero"/>
        <c:auto val="1"/>
        <c:lblOffset val="100"/>
        <c:baseTimeUnit val="months"/>
      </c:dateAx>
      <c:valAx>
        <c:axId val="813730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1372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Nivel General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5.1966514837254382E-2"/>
          <c:y val="0.11936262628540674"/>
          <c:w val="0.91961342322043738"/>
          <c:h val="0.7716208446402838"/>
        </c:manualLayout>
      </c:layout>
      <c:lineChart>
        <c:grouping val="standard"/>
        <c:varyColors val="0"/>
        <c:ser>
          <c:idx val="0"/>
          <c:order val="0"/>
          <c:tx>
            <c:strRef>
              <c:f>'F10.12.17data'!$S$4</c:f>
              <c:strCache>
                <c:ptCount val="1"/>
                <c:pt idx="0">
                  <c:v>Geographic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'F10.12.17data'!$S$5:$S$95</c:f>
              <c:numCache>
                <c:formatCode>General</c:formatCode>
                <c:ptCount val="91"/>
                <c:pt idx="0">
                  <c:v>1.021793163971942</c:v>
                </c:pt>
                <c:pt idx="1">
                  <c:v>1.0126794964339894</c:v>
                </c:pt>
                <c:pt idx="2">
                  <c:v>1.0112470313579915</c:v>
                </c:pt>
                <c:pt idx="3">
                  <c:v>1.016129638646651</c:v>
                </c:pt>
                <c:pt idx="4">
                  <c:v>1.0279719228269972</c:v>
                </c:pt>
                <c:pt idx="5">
                  <c:v>1.0275525623059494</c:v>
                </c:pt>
                <c:pt idx="6">
                  <c:v>1.0269048628350848</c:v>
                </c:pt>
                <c:pt idx="7">
                  <c:v>1.025239792252951</c:v>
                </c:pt>
                <c:pt idx="8">
                  <c:v>1.0219004156220368</c:v>
                </c:pt>
                <c:pt idx="9">
                  <c:v>1.0260957965999815</c:v>
                </c:pt>
                <c:pt idx="10">
                  <c:v>1.0267652828892437</c:v>
                </c:pt>
                <c:pt idx="11">
                  <c:v>1.0284270890562028</c:v>
                </c:pt>
                <c:pt idx="12">
                  <c:v>1.0360097924445324</c:v>
                </c:pt>
                <c:pt idx="13">
                  <c:v>1.0242653914997959</c:v>
                </c:pt>
                <c:pt idx="14">
                  <c:v>1.0309454534220679</c:v>
                </c:pt>
                <c:pt idx="15">
                  <c:v>1.0210416237752138</c:v>
                </c:pt>
                <c:pt idx="16">
                  <c:v>1.026932357275689</c:v>
                </c:pt>
                <c:pt idx="17">
                  <c:v>1.0255354351573855</c:v>
                </c:pt>
                <c:pt idx="18">
                  <c:v>1.029992702561908</c:v>
                </c:pt>
                <c:pt idx="19">
                  <c:v>1.034647093485503</c:v>
                </c:pt>
                <c:pt idx="20">
                  <c:v>1.0327878918270181</c:v>
                </c:pt>
                <c:pt idx="21">
                  <c:v>1.0360887072822542</c:v>
                </c:pt>
                <c:pt idx="22">
                  <c:v>1.0371664682616806</c:v>
                </c:pt>
                <c:pt idx="23">
                  <c:v>1.031648815671822</c:v>
                </c:pt>
                <c:pt idx="24">
                  <c:v>1.0301792727104904</c:v>
                </c:pt>
                <c:pt idx="25">
                  <c:v>1.0288044671578807</c:v>
                </c:pt>
                <c:pt idx="26">
                  <c:v>1.0359825604820072</c:v>
                </c:pt>
                <c:pt idx="27">
                  <c:v>1.0390930843669508</c:v>
                </c:pt>
                <c:pt idx="28">
                  <c:v>1.0375483275135442</c:v>
                </c:pt>
                <c:pt idx="29">
                  <c:v>1.0320857876966354</c:v>
                </c:pt>
                <c:pt idx="30">
                  <c:v>1.0301684124205215</c:v>
                </c:pt>
                <c:pt idx="31">
                  <c:v>1.0331479941797919</c:v>
                </c:pt>
                <c:pt idx="32">
                  <c:v>1.0345221395846782</c:v>
                </c:pt>
                <c:pt idx="33">
                  <c:v>1.0402200229351004</c:v>
                </c:pt>
                <c:pt idx="34">
                  <c:v>1.0449502741654162</c:v>
                </c:pt>
                <c:pt idx="35">
                  <c:v>1.0448415167960596</c:v>
                </c:pt>
                <c:pt idx="36">
                  <c:v>1.0371218960216355</c:v>
                </c:pt>
                <c:pt idx="37">
                  <c:v>1.0371200161400496</c:v>
                </c:pt>
                <c:pt idx="38">
                  <c:v>1.0427001023513369</c:v>
                </c:pt>
                <c:pt idx="39">
                  <c:v>1.0481493727762767</c:v>
                </c:pt>
                <c:pt idx="40">
                  <c:v>1.054637249599174</c:v>
                </c:pt>
                <c:pt idx="41">
                  <c:v>1.0520990706551718</c:v>
                </c:pt>
                <c:pt idx="42">
                  <c:v>1.0560748633499411</c:v>
                </c:pt>
                <c:pt idx="43">
                  <c:v>1.0510644383839851</c:v>
                </c:pt>
                <c:pt idx="44">
                  <c:v>1.0490345889516657</c:v>
                </c:pt>
                <c:pt idx="45">
                  <c:v>1.0622213638461535</c:v>
                </c:pt>
                <c:pt idx="46">
                  <c:v>1.0652540635975771</c:v>
                </c:pt>
                <c:pt idx="47">
                  <c:v>1.0682020186379841</c:v>
                </c:pt>
                <c:pt idx="48">
                  <c:v>1.0815738129521584</c:v>
                </c:pt>
                <c:pt idx="49">
                  <c:v>1.0854847711474149</c:v>
                </c:pt>
                <c:pt idx="50">
                  <c:v>1.0878179847856499</c:v>
                </c:pt>
                <c:pt idx="51">
                  <c:v>1.0919508905862512</c:v>
                </c:pt>
                <c:pt idx="52">
                  <c:v>1.0865865123341401</c:v>
                </c:pt>
                <c:pt idx="53">
                  <c:v>1.0894785760665988</c:v>
                </c:pt>
                <c:pt idx="54">
                  <c:v>1.0905957507598032</c:v>
                </c:pt>
                <c:pt idx="55">
                  <c:v>1.0886852529968591</c:v>
                </c:pt>
                <c:pt idx="56">
                  <c:v>1.0718736876238415</c:v>
                </c:pt>
                <c:pt idx="57">
                  <c:v>1.0620467252927086</c:v>
                </c:pt>
                <c:pt idx="58">
                  <c:v>1.0649280195457742</c:v>
                </c:pt>
                <c:pt idx="59">
                  <c:v>1.0700345778346207</c:v>
                </c:pt>
                <c:pt idx="60">
                  <c:v>1.0783046215516208</c:v>
                </c:pt>
                <c:pt idx="61">
                  <c:v>1.0830554611680443</c:v>
                </c:pt>
                <c:pt idx="62">
                  <c:v>1.0893461819427783</c:v>
                </c:pt>
                <c:pt idx="63">
                  <c:v>1.083851571986362</c:v>
                </c:pt>
                <c:pt idx="64">
                  <c:v>1.0835699588898944</c:v>
                </c:pt>
                <c:pt idx="65">
                  <c:v>1.0874562069271387</c:v>
                </c:pt>
                <c:pt idx="66">
                  <c:v>1.0896862939724994</c:v>
                </c:pt>
                <c:pt idx="67">
                  <c:v>1.0829800062243704</c:v>
                </c:pt>
                <c:pt idx="68">
                  <c:v>1.0825092876761251</c:v>
                </c:pt>
                <c:pt idx="69">
                  <c:v>1.0811782379146393</c:v>
                </c:pt>
                <c:pt idx="70">
                  <c:v>1.0743639132444021</c:v>
                </c:pt>
                <c:pt idx="71">
                  <c:v>1.0747167648225848</c:v>
                </c:pt>
                <c:pt idx="72">
                  <c:v>1.0793669021281371</c:v>
                </c:pt>
                <c:pt idx="73">
                  <c:v>1.0832320637622554</c:v>
                </c:pt>
                <c:pt idx="74">
                  <c:v>1.0937498027716006</c:v>
                </c:pt>
                <c:pt idx="75">
                  <c:v>1.1038219836691723</c:v>
                </c:pt>
                <c:pt idx="76">
                  <c:v>1.0953382933407381</c:v>
                </c:pt>
                <c:pt idx="77">
                  <c:v>1.0961741178858948</c:v>
                </c:pt>
                <c:pt idx="78">
                  <c:v>1.080359326913503</c:v>
                </c:pt>
                <c:pt idx="79">
                  <c:v>1.0655898165570339</c:v>
                </c:pt>
                <c:pt idx="80">
                  <c:v>1.0676440092619177</c:v>
                </c:pt>
                <c:pt idx="81">
                  <c:v>1.0641137995026948</c:v>
                </c:pt>
                <c:pt idx="82">
                  <c:v>1.0562658185201466</c:v>
                </c:pt>
                <c:pt idx="83">
                  <c:v>1.0635935839714008</c:v>
                </c:pt>
                <c:pt idx="84">
                  <c:v>1.0793212786641733</c:v>
                </c:pt>
                <c:pt idx="85">
                  <c:v>1.0638069738336446</c:v>
                </c:pt>
                <c:pt idx="86">
                  <c:v>1.0838942282982136</c:v>
                </c:pt>
                <c:pt idx="87">
                  <c:v>1.0744349525313128</c:v>
                </c:pt>
                <c:pt idx="88">
                  <c:v>1.0678297755555357</c:v>
                </c:pt>
                <c:pt idx="89">
                  <c:v>1.0654038126891814</c:v>
                </c:pt>
                <c:pt idx="90">
                  <c:v>1.0650918181201605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0-4A71-B92D-39920F843D76}"/>
            </c:ext>
          </c:extLst>
        </c:ser>
        <c:ser>
          <c:idx val="1"/>
          <c:order val="1"/>
          <c:tx>
            <c:strRef>
              <c:f>'F10.12.17data'!$T$4</c:f>
              <c:strCache>
                <c:ptCount val="1"/>
                <c:pt idx="0">
                  <c:v>Income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'F10.12.17data'!$T$5:$T$95</c:f>
              <c:numCache>
                <c:formatCode>General</c:formatCode>
                <c:ptCount val="91"/>
                <c:pt idx="0">
                  <c:v>1.0000000000000002</c:v>
                </c:pt>
                <c:pt idx="1">
                  <c:v>0.99756719257096405</c:v>
                </c:pt>
                <c:pt idx="2">
                  <c:v>0.99823268675245513</c:v>
                </c:pt>
                <c:pt idx="3">
                  <c:v>0.99992397470591821</c:v>
                </c:pt>
                <c:pt idx="4">
                  <c:v>1.0022254285807193</c:v>
                </c:pt>
                <c:pt idx="5">
                  <c:v>1.0015356237549948</c:v>
                </c:pt>
                <c:pt idx="6">
                  <c:v>1.0006773101205007</c:v>
                </c:pt>
                <c:pt idx="7">
                  <c:v>0.99679205178912345</c:v>
                </c:pt>
                <c:pt idx="8">
                  <c:v>0.99829127663974948</c:v>
                </c:pt>
                <c:pt idx="9">
                  <c:v>0.99935849460935644</c:v>
                </c:pt>
                <c:pt idx="10">
                  <c:v>1.000525594828314</c:v>
                </c:pt>
                <c:pt idx="11">
                  <c:v>0.99918288401327771</c:v>
                </c:pt>
                <c:pt idx="12">
                  <c:v>0.99569614482658164</c:v>
                </c:pt>
                <c:pt idx="13">
                  <c:v>0.9945973658931655</c:v>
                </c:pt>
                <c:pt idx="14">
                  <c:v>0.9935429639291965</c:v>
                </c:pt>
                <c:pt idx="15">
                  <c:v>0.99279347288115405</c:v>
                </c:pt>
                <c:pt idx="16">
                  <c:v>0.99085707208491869</c:v>
                </c:pt>
                <c:pt idx="17">
                  <c:v>0.99315062687558853</c:v>
                </c:pt>
                <c:pt idx="18">
                  <c:v>0.99551583210435723</c:v>
                </c:pt>
                <c:pt idx="19">
                  <c:v>0.99467591426470603</c:v>
                </c:pt>
                <c:pt idx="20">
                  <c:v>0.99612397200450742</c:v>
                </c:pt>
                <c:pt idx="21">
                  <c:v>0.99493335602119348</c:v>
                </c:pt>
                <c:pt idx="22">
                  <c:v>0.99613674319808387</c:v>
                </c:pt>
                <c:pt idx="23">
                  <c:v>0.99610413106126128</c:v>
                </c:pt>
                <c:pt idx="24">
                  <c:v>0.9933816244165975</c:v>
                </c:pt>
                <c:pt idx="25">
                  <c:v>0.99428190438249786</c:v>
                </c:pt>
                <c:pt idx="26">
                  <c:v>1.0011835602631607</c:v>
                </c:pt>
                <c:pt idx="27">
                  <c:v>1.0055918177252825</c:v>
                </c:pt>
                <c:pt idx="28">
                  <c:v>1.0025136056643922</c:v>
                </c:pt>
                <c:pt idx="29">
                  <c:v>0.99971168363838103</c:v>
                </c:pt>
                <c:pt idx="30">
                  <c:v>0.9994193087047083</c:v>
                </c:pt>
                <c:pt idx="31">
                  <c:v>0.99735839226127665</c:v>
                </c:pt>
                <c:pt idx="32">
                  <c:v>0.9979997721428806</c:v>
                </c:pt>
                <c:pt idx="33">
                  <c:v>0.99686729675059127</c:v>
                </c:pt>
                <c:pt idx="34">
                  <c:v>0.99245103131002699</c:v>
                </c:pt>
                <c:pt idx="35">
                  <c:v>0.99507959862709072</c:v>
                </c:pt>
                <c:pt idx="36">
                  <c:v>0.99160720887998499</c:v>
                </c:pt>
                <c:pt idx="37">
                  <c:v>1.0002563054356188</c:v>
                </c:pt>
                <c:pt idx="38">
                  <c:v>1.0033482799278668</c:v>
                </c:pt>
                <c:pt idx="39">
                  <c:v>1.0063650242295843</c:v>
                </c:pt>
                <c:pt idx="40">
                  <c:v>1.0116948218400514</c:v>
                </c:pt>
                <c:pt idx="41">
                  <c:v>1.0095775510635445</c:v>
                </c:pt>
                <c:pt idx="42">
                  <c:v>1.0071774996962455</c:v>
                </c:pt>
                <c:pt idx="43">
                  <c:v>1.0040648670779602</c:v>
                </c:pt>
                <c:pt idx="44">
                  <c:v>1.0054690200556171</c:v>
                </c:pt>
                <c:pt idx="45">
                  <c:v>1.0069997917395062</c:v>
                </c:pt>
                <c:pt idx="46">
                  <c:v>1.0103940514630552</c:v>
                </c:pt>
                <c:pt idx="47">
                  <c:v>1.0080667712149396</c:v>
                </c:pt>
                <c:pt idx="48">
                  <c:v>1.0105474748033449</c:v>
                </c:pt>
                <c:pt idx="49">
                  <c:v>1.0118636124565796</c:v>
                </c:pt>
                <c:pt idx="50">
                  <c:v>1.0109006050207459</c:v>
                </c:pt>
                <c:pt idx="51">
                  <c:v>1.0111748549332322</c:v>
                </c:pt>
                <c:pt idx="52">
                  <c:v>1.0113918530091492</c:v>
                </c:pt>
                <c:pt idx="53">
                  <c:v>1.0084276180565919</c:v>
                </c:pt>
                <c:pt idx="54">
                  <c:v>1.0093608393200042</c:v>
                </c:pt>
                <c:pt idx="55">
                  <c:v>1.0089738071392076</c:v>
                </c:pt>
                <c:pt idx="56">
                  <c:v>1.0046708941246054</c:v>
                </c:pt>
                <c:pt idx="57">
                  <c:v>1.0037155039704806</c:v>
                </c:pt>
                <c:pt idx="58">
                  <c:v>1.0031316016159506</c:v>
                </c:pt>
                <c:pt idx="59">
                  <c:v>1.0016082055553348</c:v>
                </c:pt>
                <c:pt idx="60">
                  <c:v>1.0041817384301652</c:v>
                </c:pt>
                <c:pt idx="61">
                  <c:v>1.0062212275017737</c:v>
                </c:pt>
                <c:pt idx="62">
                  <c:v>1.0128426202708891</c:v>
                </c:pt>
                <c:pt idx="63">
                  <c:v>1.0183138867893597</c:v>
                </c:pt>
                <c:pt idx="64">
                  <c:v>1.0191241201192105</c:v>
                </c:pt>
                <c:pt idx="65">
                  <c:v>1.0159783042472759</c:v>
                </c:pt>
                <c:pt idx="66">
                  <c:v>1.012691358950442</c:v>
                </c:pt>
                <c:pt idx="67">
                  <c:v>1.007218181609379</c:v>
                </c:pt>
                <c:pt idx="68">
                  <c:v>1.0086961472752614</c:v>
                </c:pt>
                <c:pt idx="69">
                  <c:v>1.012757340498214</c:v>
                </c:pt>
                <c:pt idx="70">
                  <c:v>1.0125384935781951</c:v>
                </c:pt>
                <c:pt idx="71">
                  <c:v>1.0093158704418665</c:v>
                </c:pt>
                <c:pt idx="72">
                  <c:v>1.0048474577592588</c:v>
                </c:pt>
                <c:pt idx="73">
                  <c:v>1.0071589209092138</c:v>
                </c:pt>
                <c:pt idx="74">
                  <c:v>1.0162393639689891</c:v>
                </c:pt>
                <c:pt idx="75">
                  <c:v>1.0224377234152715</c:v>
                </c:pt>
                <c:pt idx="76">
                  <c:v>1.0281850182005845</c:v>
                </c:pt>
                <c:pt idx="77">
                  <c:v>1.0229800295328091</c:v>
                </c:pt>
                <c:pt idx="78">
                  <c:v>1.0165204360767677</c:v>
                </c:pt>
                <c:pt idx="79">
                  <c:v>1.0120833111257697</c:v>
                </c:pt>
                <c:pt idx="80">
                  <c:v>1.019316068124273</c:v>
                </c:pt>
                <c:pt idx="81">
                  <c:v>1.0255363836625702</c:v>
                </c:pt>
                <c:pt idx="82">
                  <c:v>1.0244564941768786</c:v>
                </c:pt>
                <c:pt idx="83">
                  <c:v>1.0306112835743095</c:v>
                </c:pt>
                <c:pt idx="84">
                  <c:v>1.0333017546165053</c:v>
                </c:pt>
                <c:pt idx="85">
                  <c:v>1.0266827937428631</c:v>
                </c:pt>
                <c:pt idx="86">
                  <c:v>1.0215707021227498</c:v>
                </c:pt>
                <c:pt idx="87">
                  <c:v>1.019442960914674</c:v>
                </c:pt>
                <c:pt idx="88">
                  <c:v>1.017169822680202</c:v>
                </c:pt>
                <c:pt idx="89">
                  <c:v>1.0195897751296852</c:v>
                </c:pt>
                <c:pt idx="90">
                  <c:v>1.0160139602912266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20-4A71-B92D-39920F843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7471312"/>
        <c:axId val="1077474192"/>
      </c:lineChart>
      <c:dateAx>
        <c:axId val="107747131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77474192"/>
        <c:crosses val="autoZero"/>
        <c:auto val="1"/>
        <c:lblOffset val="100"/>
        <c:baseTimeUnit val="months"/>
      </c:dateAx>
      <c:valAx>
        <c:axId val="1077474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77471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Núcleo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'F10.12.17data'!$V$4</c:f>
              <c:strCache>
                <c:ptCount val="1"/>
                <c:pt idx="0">
                  <c:v>Geographic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'F10.12.17data'!$U$5:$U$95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'F10.12.17data'!$V$5:$V$95</c:f>
              <c:numCache>
                <c:formatCode>General</c:formatCode>
                <c:ptCount val="91"/>
                <c:pt idx="0">
                  <c:v>1</c:v>
                </c:pt>
                <c:pt idx="1">
                  <c:v>0.99888155039307758</c:v>
                </c:pt>
                <c:pt idx="2">
                  <c:v>0.99637571963989024</c:v>
                </c:pt>
                <c:pt idx="3">
                  <c:v>0.99954019101073421</c:v>
                </c:pt>
                <c:pt idx="4">
                  <c:v>1.0059202946692121</c:v>
                </c:pt>
                <c:pt idx="5">
                  <c:v>1.0033384990767606</c:v>
                </c:pt>
                <c:pt idx="6">
                  <c:v>1.0041112078560508</c:v>
                </c:pt>
                <c:pt idx="7">
                  <c:v>1.0062211950726565</c:v>
                </c:pt>
                <c:pt idx="8">
                  <c:v>1.0040000947806573</c:v>
                </c:pt>
                <c:pt idx="9">
                  <c:v>1.0048063817395572</c:v>
                </c:pt>
                <c:pt idx="10">
                  <c:v>1.0087172643042732</c:v>
                </c:pt>
                <c:pt idx="11">
                  <c:v>1.0081812954815439</c:v>
                </c:pt>
                <c:pt idx="12">
                  <c:v>1.008215720807186</c:v>
                </c:pt>
                <c:pt idx="13">
                  <c:v>1.0019657700670996</c:v>
                </c:pt>
                <c:pt idx="14">
                  <c:v>1.0087735008790366</c:v>
                </c:pt>
                <c:pt idx="15">
                  <c:v>1.0012080723816608</c:v>
                </c:pt>
                <c:pt idx="16">
                  <c:v>1.0028792181306303</c:v>
                </c:pt>
                <c:pt idx="17">
                  <c:v>1.0025769729484717</c:v>
                </c:pt>
                <c:pt idx="18">
                  <c:v>1.0044400644892033</c:v>
                </c:pt>
                <c:pt idx="19">
                  <c:v>1.0062905684313515</c:v>
                </c:pt>
                <c:pt idx="20">
                  <c:v>1.0027251835839273</c:v>
                </c:pt>
                <c:pt idx="21">
                  <c:v>1.0180907197770368</c:v>
                </c:pt>
                <c:pt idx="22">
                  <c:v>1.0159263008416528</c:v>
                </c:pt>
                <c:pt idx="23">
                  <c:v>1.0121015189342597</c:v>
                </c:pt>
                <c:pt idx="24">
                  <c:v>1.0108397193757896</c:v>
                </c:pt>
                <c:pt idx="25">
                  <c:v>1.0144344420251905</c:v>
                </c:pt>
                <c:pt idx="26">
                  <c:v>1.0197013487475914</c:v>
                </c:pt>
                <c:pt idx="27">
                  <c:v>1.0246274970234324</c:v>
                </c:pt>
                <c:pt idx="28">
                  <c:v>1.0200868877595302</c:v>
                </c:pt>
                <c:pt idx="29">
                  <c:v>1.019650989675672</c:v>
                </c:pt>
                <c:pt idx="30">
                  <c:v>1.0189522773653059</c:v>
                </c:pt>
                <c:pt idx="31">
                  <c:v>1.0200948634223392</c:v>
                </c:pt>
                <c:pt idx="32">
                  <c:v>1.0158369922430972</c:v>
                </c:pt>
                <c:pt idx="33">
                  <c:v>1.0226540630937895</c:v>
                </c:pt>
                <c:pt idx="34">
                  <c:v>1.0277669274595231</c:v>
                </c:pt>
                <c:pt idx="35">
                  <c:v>1.0350419000984294</c:v>
                </c:pt>
                <c:pt idx="36">
                  <c:v>1.0281720561174357</c:v>
                </c:pt>
                <c:pt idx="37">
                  <c:v>1.0296016080415931</c:v>
                </c:pt>
                <c:pt idx="38">
                  <c:v>1.0337198134732228</c:v>
                </c:pt>
                <c:pt idx="39">
                  <c:v>1.0331505913389643</c:v>
                </c:pt>
                <c:pt idx="40">
                  <c:v>1.0408953771353189</c:v>
                </c:pt>
                <c:pt idx="41">
                  <c:v>1.0368754941092535</c:v>
                </c:pt>
                <c:pt idx="42">
                  <c:v>1.0414210939900772</c:v>
                </c:pt>
                <c:pt idx="43">
                  <c:v>1.0353597026811787</c:v>
                </c:pt>
                <c:pt idx="44">
                  <c:v>1.031119912954279</c:v>
                </c:pt>
                <c:pt idx="45">
                  <c:v>1.0410316516252864</c:v>
                </c:pt>
                <c:pt idx="46">
                  <c:v>1.0431558301477799</c:v>
                </c:pt>
                <c:pt idx="47">
                  <c:v>1.0515717401822058</c:v>
                </c:pt>
                <c:pt idx="48">
                  <c:v>1.0717596080888514</c:v>
                </c:pt>
                <c:pt idx="49">
                  <c:v>1.0740169979401681</c:v>
                </c:pt>
                <c:pt idx="50">
                  <c:v>1.074088201579843</c:v>
                </c:pt>
                <c:pt idx="51">
                  <c:v>1.0810393578104358</c:v>
                </c:pt>
                <c:pt idx="52">
                  <c:v>1.0763853985796736</c:v>
                </c:pt>
                <c:pt idx="53">
                  <c:v>1.0830868711215162</c:v>
                </c:pt>
                <c:pt idx="54">
                  <c:v>1.0855082583848525</c:v>
                </c:pt>
                <c:pt idx="55">
                  <c:v>1.0821193121292969</c:v>
                </c:pt>
                <c:pt idx="56">
                  <c:v>1.0722910733210658</c:v>
                </c:pt>
                <c:pt idx="57">
                  <c:v>1.0576232866507747</c:v>
                </c:pt>
                <c:pt idx="58">
                  <c:v>1.0544578557809587</c:v>
                </c:pt>
                <c:pt idx="59">
                  <c:v>1.062554667322072</c:v>
                </c:pt>
                <c:pt idx="60">
                  <c:v>1.0763183412311137</c:v>
                </c:pt>
                <c:pt idx="61">
                  <c:v>1.0752264848837254</c:v>
                </c:pt>
                <c:pt idx="62">
                  <c:v>1.0815108617132845</c:v>
                </c:pt>
                <c:pt idx="63">
                  <c:v>1.0776406838783466</c:v>
                </c:pt>
                <c:pt idx="64">
                  <c:v>1.0793515034257639</c:v>
                </c:pt>
                <c:pt idx="65">
                  <c:v>1.0882328832689707</c:v>
                </c:pt>
                <c:pt idx="66">
                  <c:v>1.0857998677645306</c:v>
                </c:pt>
                <c:pt idx="67">
                  <c:v>1.0755542952980885</c:v>
                </c:pt>
                <c:pt idx="68">
                  <c:v>1.0711303284130789</c:v>
                </c:pt>
                <c:pt idx="69">
                  <c:v>1.069046229668384</c:v>
                </c:pt>
                <c:pt idx="70">
                  <c:v>1.0513259796303811</c:v>
                </c:pt>
                <c:pt idx="71">
                  <c:v>1.0558818645129315</c:v>
                </c:pt>
                <c:pt idx="72">
                  <c:v>1.0622645890178668</c:v>
                </c:pt>
                <c:pt idx="73">
                  <c:v>1.0627171845126058</c:v>
                </c:pt>
                <c:pt idx="74">
                  <c:v>1.0788528847114442</c:v>
                </c:pt>
                <c:pt idx="75">
                  <c:v>1.0956580525323798</c:v>
                </c:pt>
                <c:pt idx="76">
                  <c:v>1.0869351304977535</c:v>
                </c:pt>
                <c:pt idx="77">
                  <c:v>1.0856554465561419</c:v>
                </c:pt>
                <c:pt idx="78">
                  <c:v>1.0795518802494173</c:v>
                </c:pt>
                <c:pt idx="79">
                  <c:v>1.0651080089156095</c:v>
                </c:pt>
                <c:pt idx="80">
                  <c:v>1.0657910071552803</c:v>
                </c:pt>
                <c:pt idx="81">
                  <c:v>1.0646632325118484</c:v>
                </c:pt>
                <c:pt idx="82">
                  <c:v>1.0582639993290637</c:v>
                </c:pt>
                <c:pt idx="83">
                  <c:v>1.0607918463944761</c:v>
                </c:pt>
                <c:pt idx="84">
                  <c:v>1.0760033764384984</c:v>
                </c:pt>
                <c:pt idx="85">
                  <c:v>1.0522651147413162</c:v>
                </c:pt>
                <c:pt idx="86">
                  <c:v>1.0661468911022105</c:v>
                </c:pt>
                <c:pt idx="87">
                  <c:v>1.0615243443776667</c:v>
                </c:pt>
                <c:pt idx="88">
                  <c:v>1.0617258107120187</c:v>
                </c:pt>
                <c:pt idx="89">
                  <c:v>1.0539571605315596</c:v>
                </c:pt>
                <c:pt idx="90">
                  <c:v>1.0514227258086297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4D-42AB-95DB-86C2EE67A929}"/>
            </c:ext>
          </c:extLst>
        </c:ser>
        <c:ser>
          <c:idx val="1"/>
          <c:order val="1"/>
          <c:tx>
            <c:strRef>
              <c:f>'F10.12.17data'!$W$4</c:f>
              <c:strCache>
                <c:ptCount val="1"/>
                <c:pt idx="0">
                  <c:v>Income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'F10.12.17data'!$U$5:$U$95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'F10.12.17data'!$W$5:$W$95</c:f>
              <c:numCache>
                <c:formatCode>General</c:formatCode>
                <c:ptCount val="91"/>
                <c:pt idx="0">
                  <c:v>1</c:v>
                </c:pt>
                <c:pt idx="1">
                  <c:v>1.0007799993119932</c:v>
                </c:pt>
                <c:pt idx="2">
                  <c:v>0.999890641088236</c:v>
                </c:pt>
                <c:pt idx="3">
                  <c:v>1.0006169621445673</c:v>
                </c:pt>
                <c:pt idx="4">
                  <c:v>1.0002574922622769</c:v>
                </c:pt>
                <c:pt idx="5">
                  <c:v>1.0007046271077957</c:v>
                </c:pt>
                <c:pt idx="6">
                  <c:v>1.0000733225966578</c:v>
                </c:pt>
                <c:pt idx="7">
                  <c:v>0.99960715854606552</c:v>
                </c:pt>
                <c:pt idx="8">
                  <c:v>0.99864715888719469</c:v>
                </c:pt>
                <c:pt idx="9">
                  <c:v>0.9980682647680037</c:v>
                </c:pt>
                <c:pt idx="10">
                  <c:v>0.9988633766698749</c:v>
                </c:pt>
                <c:pt idx="11">
                  <c:v>0.99850456764944306</c:v>
                </c:pt>
                <c:pt idx="12">
                  <c:v>0.99701139456621235</c:v>
                </c:pt>
                <c:pt idx="13">
                  <c:v>0.9967675317051562</c:v>
                </c:pt>
                <c:pt idx="14">
                  <c:v>0.99580742811146061</c:v>
                </c:pt>
                <c:pt idx="15">
                  <c:v>0.99629394490648793</c:v>
                </c:pt>
                <c:pt idx="16">
                  <c:v>0.99620473547015531</c:v>
                </c:pt>
                <c:pt idx="17">
                  <c:v>0.99674217299158729</c:v>
                </c:pt>
                <c:pt idx="18">
                  <c:v>0.99552486886116087</c:v>
                </c:pt>
                <c:pt idx="19">
                  <c:v>0.99691187329752817</c:v>
                </c:pt>
                <c:pt idx="20">
                  <c:v>0.99727002077452842</c:v>
                </c:pt>
                <c:pt idx="21">
                  <c:v>0.99766779675979056</c:v>
                </c:pt>
                <c:pt idx="22">
                  <c:v>0.99966608408283431</c:v>
                </c:pt>
                <c:pt idx="23">
                  <c:v>1.0002986155887221</c:v>
                </c:pt>
                <c:pt idx="24">
                  <c:v>0.9989432244828107</c:v>
                </c:pt>
                <c:pt idx="25">
                  <c:v>1.0001084005308523</c:v>
                </c:pt>
                <c:pt idx="26">
                  <c:v>1.0014768878033093</c:v>
                </c:pt>
                <c:pt idx="27">
                  <c:v>1.0034728240825908</c:v>
                </c:pt>
                <c:pt idx="28">
                  <c:v>1.0037170955405004</c:v>
                </c:pt>
                <c:pt idx="29">
                  <c:v>1.0026059901485143</c:v>
                </c:pt>
                <c:pt idx="30">
                  <c:v>1.0035155572945587</c:v>
                </c:pt>
                <c:pt idx="31">
                  <c:v>1.0035029753812363</c:v>
                </c:pt>
                <c:pt idx="32">
                  <c:v>1.0033574077564094</c:v>
                </c:pt>
                <c:pt idx="33">
                  <c:v>1.004671360993902</c:v>
                </c:pt>
                <c:pt idx="34">
                  <c:v>1.0040410551234886</c:v>
                </c:pt>
                <c:pt idx="35">
                  <c:v>1.0056769899435019</c:v>
                </c:pt>
                <c:pt idx="36">
                  <c:v>1.0044541079790199</c:v>
                </c:pt>
                <c:pt idx="37">
                  <c:v>1.006965337709318</c:v>
                </c:pt>
                <c:pt idx="38">
                  <c:v>1.0082634246774511</c:v>
                </c:pt>
                <c:pt idx="39">
                  <c:v>1.0079109490664508</c:v>
                </c:pt>
                <c:pt idx="40">
                  <c:v>1.0103766236174769</c:v>
                </c:pt>
                <c:pt idx="41">
                  <c:v>1.011669904479445</c:v>
                </c:pt>
                <c:pt idx="42">
                  <c:v>1.0116103879662082</c:v>
                </c:pt>
                <c:pt idx="43">
                  <c:v>1.0122688600841492</c:v>
                </c:pt>
                <c:pt idx="44">
                  <c:v>1.0105228218185247</c:v>
                </c:pt>
                <c:pt idx="45">
                  <c:v>1.0117867596123999</c:v>
                </c:pt>
                <c:pt idx="46">
                  <c:v>1.0116305473437359</c:v>
                </c:pt>
                <c:pt idx="47">
                  <c:v>1.0117926102403261</c:v>
                </c:pt>
                <c:pt idx="48">
                  <c:v>1.0164421019317385</c:v>
                </c:pt>
                <c:pt idx="49">
                  <c:v>1.0204848785434331</c:v>
                </c:pt>
                <c:pt idx="50">
                  <c:v>1.01990870927763</c:v>
                </c:pt>
                <c:pt idx="51">
                  <c:v>1.0186272443552193</c:v>
                </c:pt>
                <c:pt idx="52">
                  <c:v>1.0175869252157372</c:v>
                </c:pt>
                <c:pt idx="53">
                  <c:v>1.0170276629367641</c:v>
                </c:pt>
                <c:pt idx="54">
                  <c:v>1.0172607275380692</c:v>
                </c:pt>
                <c:pt idx="55">
                  <c:v>1.0160566084565124</c:v>
                </c:pt>
                <c:pt idx="56">
                  <c:v>1.0153777523956398</c:v>
                </c:pt>
                <c:pt idx="57">
                  <c:v>1.0142214598611388</c:v>
                </c:pt>
                <c:pt idx="58">
                  <c:v>1.013917481440916</c:v>
                </c:pt>
                <c:pt idx="59">
                  <c:v>1.0139118192854941</c:v>
                </c:pt>
                <c:pt idx="60">
                  <c:v>1.0152264795080748</c:v>
                </c:pt>
                <c:pt idx="61">
                  <c:v>1.0148541256485006</c:v>
                </c:pt>
                <c:pt idx="62">
                  <c:v>1.015447924682181</c:v>
                </c:pt>
                <c:pt idx="63">
                  <c:v>1.0163044953739404</c:v>
                </c:pt>
                <c:pt idx="64">
                  <c:v>1.0150179754187214</c:v>
                </c:pt>
                <c:pt idx="65">
                  <c:v>1.0168447291885334</c:v>
                </c:pt>
                <c:pt idx="66">
                  <c:v>1.0159697145595996</c:v>
                </c:pt>
                <c:pt idx="67">
                  <c:v>1.0149265704552666</c:v>
                </c:pt>
                <c:pt idx="68">
                  <c:v>1.0150530650833303</c:v>
                </c:pt>
                <c:pt idx="69">
                  <c:v>1.0149277293684682</c:v>
                </c:pt>
                <c:pt idx="70">
                  <c:v>1.0122937871755628</c:v>
                </c:pt>
                <c:pt idx="71">
                  <c:v>1.0112382591870477</c:v>
                </c:pt>
                <c:pt idx="72">
                  <c:v>1.0094235777958711</c:v>
                </c:pt>
                <c:pt idx="73">
                  <c:v>1.0084118836804798</c:v>
                </c:pt>
                <c:pt idx="74">
                  <c:v>1.0126173134756318</c:v>
                </c:pt>
                <c:pt idx="75">
                  <c:v>1.01422814148228</c:v>
                </c:pt>
                <c:pt idx="76">
                  <c:v>1.0142930724724266</c:v>
                </c:pt>
                <c:pt idx="77">
                  <c:v>1.0134223901649355</c:v>
                </c:pt>
                <c:pt idx="78">
                  <c:v>1.0128862503479064</c:v>
                </c:pt>
                <c:pt idx="79">
                  <c:v>1.0121346188751956</c:v>
                </c:pt>
                <c:pt idx="80">
                  <c:v>1.0168122116906748</c:v>
                </c:pt>
                <c:pt idx="81">
                  <c:v>1.0199563890810743</c:v>
                </c:pt>
                <c:pt idx="82">
                  <c:v>1.0168565633661273</c:v>
                </c:pt>
                <c:pt idx="83">
                  <c:v>1.0148537703482106</c:v>
                </c:pt>
                <c:pt idx="84">
                  <c:v>1.016108845565608</c:v>
                </c:pt>
                <c:pt idx="85">
                  <c:v>1.019256952474952</c:v>
                </c:pt>
                <c:pt idx="86">
                  <c:v>1.0140221957101032</c:v>
                </c:pt>
                <c:pt idx="87">
                  <c:v>1.0100164991114389</c:v>
                </c:pt>
                <c:pt idx="88">
                  <c:v>1.0083593179624317</c:v>
                </c:pt>
                <c:pt idx="89">
                  <c:v>1.0062213969876947</c:v>
                </c:pt>
                <c:pt idx="90">
                  <c:v>1.0042084780542095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54D-42AB-95DB-86C2EE67A9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0564160"/>
        <c:axId val="950552160"/>
      </c:lineChart>
      <c:dateAx>
        <c:axId val="95056416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50552160"/>
        <c:crosses val="autoZero"/>
        <c:auto val="1"/>
        <c:lblOffset val="100"/>
        <c:baseTimeUnit val="months"/>
      </c:dateAx>
      <c:valAx>
        <c:axId val="95055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50564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brechas de inflación, mensual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F9data!$J$4</c:f>
              <c:strCache>
                <c:ptCount val="1"/>
                <c:pt idx="0">
                  <c:v>Dif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F9data!$J$5:$J$105</c:f>
              <c:numCache>
                <c:formatCode>0.0%</c:formatCode>
                <c:ptCount val="101"/>
                <c:pt idx="1">
                  <c:v>1.3723846384610994E-2</c:v>
                </c:pt>
                <c:pt idx="2">
                  <c:v>8.4771394894249674E-3</c:v>
                </c:pt>
                <c:pt idx="3">
                  <c:v>1.1304131685881735E-2</c:v>
                </c:pt>
                <c:pt idx="4">
                  <c:v>1.189772054363325E-2</c:v>
                </c:pt>
                <c:pt idx="5">
                  <c:v>6.1559875416887788E-3</c:v>
                </c:pt>
                <c:pt idx="6">
                  <c:v>4.5283543956937677E-3</c:v>
                </c:pt>
                <c:pt idx="7">
                  <c:v>6.5841989845882853E-3</c:v>
                </c:pt>
                <c:pt idx="8">
                  <c:v>5.3728644376591639E-3</c:v>
                </c:pt>
                <c:pt idx="9">
                  <c:v>8.0063986299658829E-3</c:v>
                </c:pt>
                <c:pt idx="10">
                  <c:v>5.3820073024224424E-3</c:v>
                </c:pt>
                <c:pt idx="11">
                  <c:v>4.7436680776411499E-3</c:v>
                </c:pt>
                <c:pt idx="12">
                  <c:v>1.068000690459181E-2</c:v>
                </c:pt>
                <c:pt idx="13">
                  <c:v>1.1645166798305961E-2</c:v>
                </c:pt>
                <c:pt idx="14">
                  <c:v>6.6532452458936131E-3</c:v>
                </c:pt>
                <c:pt idx="15">
                  <c:v>1.231883144162782E-2</c:v>
                </c:pt>
                <c:pt idx="16">
                  <c:v>8.208130077193232E-3</c:v>
                </c:pt>
                <c:pt idx="17">
                  <c:v>7.145588141473036E-3</c:v>
                </c:pt>
                <c:pt idx="18">
                  <c:v>8.0150673370951164E-3</c:v>
                </c:pt>
                <c:pt idx="19">
                  <c:v>8.6014064458026507E-3</c:v>
                </c:pt>
                <c:pt idx="20">
                  <c:v>6.725498402073038E-3</c:v>
                </c:pt>
                <c:pt idx="21">
                  <c:v>1.304468342850762E-2</c:v>
                </c:pt>
                <c:pt idx="22">
                  <c:v>1.0664272925021478E-2</c:v>
                </c:pt>
                <c:pt idx="23">
                  <c:v>1.3182206993418877E-2</c:v>
                </c:pt>
                <c:pt idx="24">
                  <c:v>4.9350391306994812E-3</c:v>
                </c:pt>
                <c:pt idx="25">
                  <c:v>6.2886250123532772E-3</c:v>
                </c:pt>
                <c:pt idx="26">
                  <c:v>1.5740641641561082E-2</c:v>
                </c:pt>
                <c:pt idx="27">
                  <c:v>1.0403650661293229E-2</c:v>
                </c:pt>
                <c:pt idx="28">
                  <c:v>4.8453717590772882E-3</c:v>
                </c:pt>
                <c:pt idx="29">
                  <c:v>1.2605778288884872E-2</c:v>
                </c:pt>
                <c:pt idx="30">
                  <c:v>2.8663935241755034E-3</c:v>
                </c:pt>
                <c:pt idx="31">
                  <c:v>1.0246691346509129E-2</c:v>
                </c:pt>
                <c:pt idx="32">
                  <c:v>5.4044401279582654E-3</c:v>
                </c:pt>
                <c:pt idx="33">
                  <c:v>8.5443228292934048E-3</c:v>
                </c:pt>
                <c:pt idx="34">
                  <c:v>9.3750465579434117E-3</c:v>
                </c:pt>
                <c:pt idx="35">
                  <c:v>6.6953393921473925E-3</c:v>
                </c:pt>
                <c:pt idx="36">
                  <c:v>7.6913090914716431E-3</c:v>
                </c:pt>
                <c:pt idx="37">
                  <c:v>1.2590354039008655E-2</c:v>
                </c:pt>
                <c:pt idx="38">
                  <c:v>5.4725581873593665E-3</c:v>
                </c:pt>
                <c:pt idx="39">
                  <c:v>1.1120804233494486E-2</c:v>
                </c:pt>
                <c:pt idx="40">
                  <c:v>1.9245345942902059E-2</c:v>
                </c:pt>
                <c:pt idx="41">
                  <c:v>2.4451511099734535E-3</c:v>
                </c:pt>
                <c:pt idx="42">
                  <c:v>7.3092533426004636E-3</c:v>
                </c:pt>
                <c:pt idx="43">
                  <c:v>1.0820176828303607E-2</c:v>
                </c:pt>
                <c:pt idx="44">
                  <c:v>5.1847917716449921E-3</c:v>
                </c:pt>
                <c:pt idx="45">
                  <c:v>1.2847929127062896E-2</c:v>
                </c:pt>
                <c:pt idx="46">
                  <c:v>6.5438947924303381E-3</c:v>
                </c:pt>
                <c:pt idx="47">
                  <c:v>7.8567187366913593E-3</c:v>
                </c:pt>
                <c:pt idx="48">
                  <c:v>2.5653583995588258E-2</c:v>
                </c:pt>
                <c:pt idx="49">
                  <c:v>2.3709497642119937E-2</c:v>
                </c:pt>
                <c:pt idx="50">
                  <c:v>7.5621884334715617E-3</c:v>
                </c:pt>
                <c:pt idx="51">
                  <c:v>1.9937856113177777E-2</c:v>
                </c:pt>
                <c:pt idx="52">
                  <c:v>7.0712315140852855E-3</c:v>
                </c:pt>
                <c:pt idx="53">
                  <c:v>5.5930233940715279E-3</c:v>
                </c:pt>
                <c:pt idx="54">
                  <c:v>6.8148713450517651E-3</c:v>
                </c:pt>
                <c:pt idx="55">
                  <c:v>5.833814034282625E-3</c:v>
                </c:pt>
                <c:pt idx="56">
                  <c:v>1.5969019703121257E-2</c:v>
                </c:pt>
                <c:pt idx="57">
                  <c:v>1.0261063092597889E-2</c:v>
                </c:pt>
                <c:pt idx="58">
                  <c:v>9.2774058531925885E-3</c:v>
                </c:pt>
                <c:pt idx="59">
                  <c:v>8.3705388937820313E-3</c:v>
                </c:pt>
                <c:pt idx="60">
                  <c:v>1.3892780343659483E-2</c:v>
                </c:pt>
                <c:pt idx="61">
                  <c:v>6.0319331571494494E-3</c:v>
                </c:pt>
                <c:pt idx="62">
                  <c:v>7.9125994794049248E-3</c:v>
                </c:pt>
                <c:pt idx="63">
                  <c:v>7.3265287603094809E-3</c:v>
                </c:pt>
                <c:pt idx="64">
                  <c:v>4.962639949870562E-3</c:v>
                </c:pt>
                <c:pt idx="65">
                  <c:v>8.5971270478077955E-3</c:v>
                </c:pt>
                <c:pt idx="66">
                  <c:v>5.5058905821567805E-3</c:v>
                </c:pt>
                <c:pt idx="67">
                  <c:v>1.3647673785452952E-2</c:v>
                </c:pt>
                <c:pt idx="68">
                  <c:v>1.2082083962543289E-2</c:v>
                </c:pt>
                <c:pt idx="69">
                  <c:v>8.236268127308044E-3</c:v>
                </c:pt>
                <c:pt idx="70">
                  <c:v>6.7218783965414808E-3</c:v>
                </c:pt>
                <c:pt idx="71">
                  <c:v>4.1735438964343174E-3</c:v>
                </c:pt>
                <c:pt idx="72">
                  <c:v>7.1034247761145863E-3</c:v>
                </c:pt>
                <c:pt idx="73">
                  <c:v>7.4062000948713624E-3</c:v>
                </c:pt>
                <c:pt idx="74">
                  <c:v>2.1324712391839418E-2</c:v>
                </c:pt>
                <c:pt idx="75">
                  <c:v>1.7031801164505644E-2</c:v>
                </c:pt>
                <c:pt idx="76">
                  <c:v>1.4560794980690295E-2</c:v>
                </c:pt>
                <c:pt idx="77">
                  <c:v>7.0335505098877427E-3</c:v>
                </c:pt>
                <c:pt idx="78">
                  <c:v>1.542374045310213E-2</c:v>
                </c:pt>
                <c:pt idx="79">
                  <c:v>1.747676265831033E-2</c:v>
                </c:pt>
                <c:pt idx="80">
                  <c:v>1.9411793119068044E-2</c:v>
                </c:pt>
                <c:pt idx="81">
                  <c:v>1.7459170689767101E-2</c:v>
                </c:pt>
                <c:pt idx="82">
                  <c:v>1.2713611400130276E-2</c:v>
                </c:pt>
                <c:pt idx="83">
                  <c:v>1.2524056471479472E-2</c:v>
                </c:pt>
                <c:pt idx="84">
                  <c:v>4.209234817710894E-2</c:v>
                </c:pt>
                <c:pt idx="85">
                  <c:v>4.7010150763844516E-2</c:v>
                </c:pt>
                <c:pt idx="86">
                  <c:v>3.8910293334103674E-2</c:v>
                </c:pt>
                <c:pt idx="87">
                  <c:v>2.7632869370918911E-2</c:v>
                </c:pt>
                <c:pt idx="88">
                  <c:v>2.953961073529765E-2</c:v>
                </c:pt>
                <c:pt idx="89">
                  <c:v>7.4406998456850726E-3</c:v>
                </c:pt>
                <c:pt idx="90">
                  <c:v>8.1496203654660704E-3</c:v>
                </c:pt>
                <c:pt idx="91">
                  <c:v>1.0669931790610487E-2</c:v>
                </c:pt>
                <c:pt idx="92">
                  <c:v>1.2277318724509101E-2</c:v>
                </c:pt>
                <c:pt idx="93">
                  <c:v>7.4597972831647041E-3</c:v>
                </c:pt>
                <c:pt idx="94">
                  <c:v>1.1125903699543471E-2</c:v>
                </c:pt>
                <c:pt idx="95">
                  <c:v>1.5739006452322624E-2</c:v>
                </c:pt>
                <c:pt idx="96">
                  <c:v>7.4353785292458063E-3</c:v>
                </c:pt>
                <c:pt idx="97">
                  <c:v>6.7764413678073065E-3</c:v>
                </c:pt>
                <c:pt idx="98">
                  <c:v>1.3519810962421053E-2</c:v>
                </c:pt>
                <c:pt idx="99">
                  <c:v>1.1297218289528788E-2</c:v>
                </c:pt>
                <c:pt idx="100">
                  <c:v>1.5281132544215925E-3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EE-480A-A580-4BCC2E5C70FF}"/>
            </c:ext>
          </c:extLst>
        </c:ser>
        <c:ser>
          <c:idx val="1"/>
          <c:order val="1"/>
          <c:tx>
            <c:strRef>
              <c:f>F9data!$Y$4</c:f>
              <c:strCache>
                <c:ptCount val="1"/>
                <c:pt idx="0">
                  <c:v>Dif</c:v>
                </c:pt>
              </c:strCache>
            </c:strRef>
          </c:tx>
          <c:spPr>
            <a:ln w="28575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F9data!$Y$5:$Y$105</c:f>
              <c:numCache>
                <c:formatCode>0.0%</c:formatCode>
                <c:ptCount val="101"/>
                <c:pt idx="1">
                  <c:v>2.0289421047612333E-3</c:v>
                </c:pt>
                <c:pt idx="2">
                  <c:v>1.3070356251887461E-3</c:v>
                </c:pt>
                <c:pt idx="3">
                  <c:v>3.6287884643904089E-3</c:v>
                </c:pt>
                <c:pt idx="4">
                  <c:v>2.7606517000893227E-3</c:v>
                </c:pt>
                <c:pt idx="5">
                  <c:v>7.6747932456600054E-4</c:v>
                </c:pt>
                <c:pt idx="6">
                  <c:v>1.6032408362818273E-3</c:v>
                </c:pt>
                <c:pt idx="7">
                  <c:v>4.733487228961053E-3</c:v>
                </c:pt>
                <c:pt idx="8">
                  <c:v>5.4464600064862978E-4</c:v>
                </c:pt>
                <c:pt idx="9">
                  <c:v>7.960312089734245E-4</c:v>
                </c:pt>
                <c:pt idx="10">
                  <c:v>2.1416186528511183E-3</c:v>
                </c:pt>
                <c:pt idx="11">
                  <c:v>7.0044255704737601E-4</c:v>
                </c:pt>
                <c:pt idx="12">
                  <c:v>5.4534146404698891E-3</c:v>
                </c:pt>
                <c:pt idx="13">
                  <c:v>8.2430178352499439E-4</c:v>
                </c:pt>
                <c:pt idx="14">
                  <c:v>1.9840342254995313E-3</c:v>
                </c:pt>
                <c:pt idx="15">
                  <c:v>1.4411244520833311E-3</c:v>
                </c:pt>
                <c:pt idx="16">
                  <c:v>1.260220345315588E-3</c:v>
                </c:pt>
                <c:pt idx="17">
                  <c:v>3.409966716978019E-3</c:v>
                </c:pt>
                <c:pt idx="18">
                  <c:v>8.4997341050763175E-4</c:v>
                </c:pt>
                <c:pt idx="19">
                  <c:v>1.3310590183543969E-3</c:v>
                </c:pt>
                <c:pt idx="20">
                  <c:v>1.322795050692438E-3</c:v>
                </c:pt>
                <c:pt idx="21">
                  <c:v>1.6449863693261957E-3</c:v>
                </c:pt>
                <c:pt idx="22">
                  <c:v>2.5430893298890034E-3</c:v>
                </c:pt>
                <c:pt idx="23">
                  <c:v>7.798192165242579E-4</c:v>
                </c:pt>
                <c:pt idx="24">
                  <c:v>4.2089969676766259E-3</c:v>
                </c:pt>
                <c:pt idx="25">
                  <c:v>1.9685923850758513E-3</c:v>
                </c:pt>
                <c:pt idx="26">
                  <c:v>8.1670376392557475E-3</c:v>
                </c:pt>
                <c:pt idx="27">
                  <c:v>4.7796525334296014E-3</c:v>
                </c:pt>
                <c:pt idx="28">
                  <c:v>1.9396587519553421E-3</c:v>
                </c:pt>
                <c:pt idx="29">
                  <c:v>1.9334470613914245E-3</c:v>
                </c:pt>
                <c:pt idx="30">
                  <c:v>4.6454746654900347E-4</c:v>
                </c:pt>
                <c:pt idx="31">
                  <c:v>2.5474659828021995E-3</c:v>
                </c:pt>
                <c:pt idx="32">
                  <c:v>1.5793931447654064E-3</c:v>
                </c:pt>
                <c:pt idx="33">
                  <c:v>1.1843821147348166E-3</c:v>
                </c:pt>
                <c:pt idx="34">
                  <c:v>4.488427795705352E-3</c:v>
                </c:pt>
                <c:pt idx="35">
                  <c:v>3.4547814131822285E-3</c:v>
                </c:pt>
                <c:pt idx="36">
                  <c:v>3.7701586487124406E-3</c:v>
                </c:pt>
                <c:pt idx="37">
                  <c:v>1.065586175553368E-2</c:v>
                </c:pt>
                <c:pt idx="38">
                  <c:v>3.0756674232017556E-3</c:v>
                </c:pt>
                <c:pt idx="39">
                  <c:v>2.7165980226147024E-3</c:v>
                </c:pt>
                <c:pt idx="40">
                  <c:v>7.5163055478379981E-3</c:v>
                </c:pt>
                <c:pt idx="41">
                  <c:v>1.4251652010954796E-3</c:v>
                </c:pt>
                <c:pt idx="42">
                  <c:v>1.8002933170251367E-3</c:v>
                </c:pt>
                <c:pt idx="43">
                  <c:v>1.9116653554169805E-3</c:v>
                </c:pt>
                <c:pt idx="44">
                  <c:v>6.3935490045574639E-4</c:v>
                </c:pt>
                <c:pt idx="45">
                  <c:v>2.1885208255132405E-3</c:v>
                </c:pt>
                <c:pt idx="46">
                  <c:v>4.3527897229653778E-3</c:v>
                </c:pt>
                <c:pt idx="47">
                  <c:v>1.4000434744685375E-3</c:v>
                </c:pt>
                <c:pt idx="48">
                  <c:v>4.8688358224620032E-3</c:v>
                </c:pt>
                <c:pt idx="49">
                  <c:v>5.9201208273691464E-3</c:v>
                </c:pt>
                <c:pt idx="50">
                  <c:v>1.1987267516146982E-3</c:v>
                </c:pt>
                <c:pt idx="51">
                  <c:v>4.2965530811189812E-3</c:v>
                </c:pt>
                <c:pt idx="52">
                  <c:v>7.0218526847920515E-4</c:v>
                </c:pt>
                <c:pt idx="53">
                  <c:v>3.0851248107894857E-3</c:v>
                </c:pt>
                <c:pt idx="54">
                  <c:v>1.6097871734679359E-3</c:v>
                </c:pt>
                <c:pt idx="55">
                  <c:v>1.021317280168077E-3</c:v>
                </c:pt>
                <c:pt idx="56">
                  <c:v>5.1461663678682434E-3</c:v>
                </c:pt>
                <c:pt idx="57">
                  <c:v>3.5562250040817034E-3</c:v>
                </c:pt>
                <c:pt idx="58">
                  <c:v>1.5550867325442308E-3</c:v>
                </c:pt>
                <c:pt idx="59">
                  <c:v>4.7840375210772557E-4</c:v>
                </c:pt>
                <c:pt idx="60">
                  <c:v>3.9846564319057087E-3</c:v>
                </c:pt>
                <c:pt idx="61">
                  <c:v>1.4432851086361165E-3</c:v>
                </c:pt>
                <c:pt idx="62">
                  <c:v>8.2486327028397088E-3</c:v>
                </c:pt>
                <c:pt idx="63">
                  <c:v>5.4726003380254351E-3</c:v>
                </c:pt>
                <c:pt idx="64">
                  <c:v>9.8560875627051736E-4</c:v>
                </c:pt>
                <c:pt idx="65">
                  <c:v>9.6002194498234772E-4</c:v>
                </c:pt>
                <c:pt idx="66">
                  <c:v>3.9087621735629519E-3</c:v>
                </c:pt>
                <c:pt idx="67">
                  <c:v>7.1956231188103903E-3</c:v>
                </c:pt>
                <c:pt idx="68">
                  <c:v>3.5590093650144095E-3</c:v>
                </c:pt>
                <c:pt idx="69">
                  <c:v>5.7095323001157272E-3</c:v>
                </c:pt>
                <c:pt idx="70">
                  <c:v>1.1734909695400031E-3</c:v>
                </c:pt>
                <c:pt idx="71">
                  <c:v>4.3092263695343469E-3</c:v>
                </c:pt>
                <c:pt idx="72">
                  <c:v>4.9465777530846022E-3</c:v>
                </c:pt>
                <c:pt idx="73">
                  <c:v>2.0929480019755697E-3</c:v>
                </c:pt>
                <c:pt idx="74">
                  <c:v>1.162712373441388E-2</c:v>
                </c:pt>
                <c:pt idx="75">
                  <c:v>4.8666529131098368E-3</c:v>
                </c:pt>
                <c:pt idx="76">
                  <c:v>4.417962721393387E-3</c:v>
                </c:pt>
                <c:pt idx="77">
                  <c:v>6.7070027555260481E-3</c:v>
                </c:pt>
                <c:pt idx="78">
                  <c:v>5.9955573961214537E-3</c:v>
                </c:pt>
                <c:pt idx="79">
                  <c:v>5.3284418279890833E-3</c:v>
                </c:pt>
                <c:pt idx="80">
                  <c:v>1.0254424914920346E-2</c:v>
                </c:pt>
                <c:pt idx="81">
                  <c:v>8.5240209479615636E-3</c:v>
                </c:pt>
                <c:pt idx="82">
                  <c:v>3.1340555742436216E-3</c:v>
                </c:pt>
                <c:pt idx="83">
                  <c:v>4.7265056116994053E-3</c:v>
                </c:pt>
                <c:pt idx="84">
                  <c:v>8.4080664338952449E-3</c:v>
                </c:pt>
                <c:pt idx="85">
                  <c:v>5.3107059019072977E-3</c:v>
                </c:pt>
                <c:pt idx="86">
                  <c:v>1.2193645129250585E-2</c:v>
                </c:pt>
                <c:pt idx="87">
                  <c:v>8.7219952476507157E-3</c:v>
                </c:pt>
                <c:pt idx="88">
                  <c:v>6.5686806116842522E-3</c:v>
                </c:pt>
                <c:pt idx="89">
                  <c:v>2.297182885814264E-3</c:v>
                </c:pt>
                <c:pt idx="90">
                  <c:v>3.1767165791798391E-3</c:v>
                </c:pt>
                <c:pt idx="91">
                  <c:v>4.0002505553347056E-3</c:v>
                </c:pt>
                <c:pt idx="92">
                  <c:v>1.5027693727407421E-3</c:v>
                </c:pt>
                <c:pt idx="93">
                  <c:v>2.8933743892136654E-3</c:v>
                </c:pt>
                <c:pt idx="94">
                  <c:v>5.1563604002193841E-3</c:v>
                </c:pt>
                <c:pt idx="95">
                  <c:v>7.2818863687200697E-3</c:v>
                </c:pt>
                <c:pt idx="96">
                  <c:v>1.2624863867496394E-3</c:v>
                </c:pt>
                <c:pt idx="97">
                  <c:v>1.5275705219601754E-3</c:v>
                </c:pt>
                <c:pt idx="98">
                  <c:v>2.4198816815301782E-3</c:v>
                </c:pt>
                <c:pt idx="99">
                  <c:v>7.1532030396490587E-3</c:v>
                </c:pt>
                <c:pt idx="100">
                  <c:v>1.2470952433756288E-3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EE-480A-A580-4BCC2E5C70FF}"/>
            </c:ext>
          </c:extLst>
        </c:ser>
        <c:ser>
          <c:idx val="2"/>
          <c:order val="2"/>
          <c:tx>
            <c:strRef>
              <c:f>F9data!$K$4</c:f>
              <c:strCache>
                <c:ptCount val="1"/>
                <c:pt idx="0">
                  <c:v>12 rolling av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F9data!$K$5:$K$105</c:f>
              <c:numCache>
                <c:formatCode>General</c:formatCode>
                <c:ptCount val="101"/>
                <c:pt idx="12" formatCode="0.0%">
                  <c:v>8.0713603648168517E-3</c:v>
                </c:pt>
                <c:pt idx="13" formatCode="0.0%">
                  <c:v>7.8981370659580996E-3</c:v>
                </c:pt>
                <c:pt idx="14" formatCode="0.0%">
                  <c:v>7.7461458789971531E-3</c:v>
                </c:pt>
                <c:pt idx="15" formatCode="0.0%">
                  <c:v>7.8307041919759932E-3</c:v>
                </c:pt>
                <c:pt idx="16" formatCode="0.0%">
                  <c:v>7.5232383197726587E-3</c:v>
                </c:pt>
                <c:pt idx="17" formatCode="0.0%">
                  <c:v>7.6057050364213468E-3</c:v>
                </c:pt>
                <c:pt idx="18" formatCode="0.0%">
                  <c:v>7.8962644482047928E-3</c:v>
                </c:pt>
                <c:pt idx="19" formatCode="0.0%">
                  <c:v>8.0643650699726566E-3</c:v>
                </c:pt>
                <c:pt idx="20" formatCode="0.0%">
                  <c:v>8.1770845670071455E-3</c:v>
                </c:pt>
                <c:pt idx="21" formatCode="0.0%">
                  <c:v>8.5969416335522908E-3</c:v>
                </c:pt>
                <c:pt idx="22" formatCode="0.0%">
                  <c:v>9.0371304354355444E-3</c:v>
                </c:pt>
                <c:pt idx="23" formatCode="0.0%">
                  <c:v>9.740342011750355E-3</c:v>
                </c:pt>
                <c:pt idx="24" formatCode="0.0%">
                  <c:v>9.2615946972593264E-3</c:v>
                </c:pt>
                <c:pt idx="25" formatCode="0.0%">
                  <c:v>8.8152162150966027E-3</c:v>
                </c:pt>
                <c:pt idx="26" formatCode="0.0%">
                  <c:v>9.5724992480688918E-3</c:v>
                </c:pt>
                <c:pt idx="27" formatCode="0.0%">
                  <c:v>9.4129008497076758E-3</c:v>
                </c:pt>
                <c:pt idx="28" formatCode="0.0%">
                  <c:v>9.1326709898646805E-3</c:v>
                </c:pt>
                <c:pt idx="29" formatCode="0.0%">
                  <c:v>9.5876868354823341E-3</c:v>
                </c:pt>
                <c:pt idx="30" formatCode="0.0%">
                  <c:v>9.1586306844056997E-3</c:v>
                </c:pt>
                <c:pt idx="31" formatCode="0.0%">
                  <c:v>9.2957377594645729E-3</c:v>
                </c:pt>
                <c:pt idx="32" formatCode="0.0%">
                  <c:v>9.1856495699550091E-3</c:v>
                </c:pt>
                <c:pt idx="33" formatCode="0.0%">
                  <c:v>8.8106195200204906E-3</c:v>
                </c:pt>
                <c:pt idx="34" formatCode="0.0%">
                  <c:v>8.7031839894306517E-3</c:v>
                </c:pt>
                <c:pt idx="35" formatCode="0.0%">
                  <c:v>8.1626116893246947E-3</c:v>
                </c:pt>
                <c:pt idx="36" formatCode="0.0%">
                  <c:v>8.3923008527223755E-3</c:v>
                </c:pt>
                <c:pt idx="37" formatCode="0.0%">
                  <c:v>8.9174449382769892E-3</c:v>
                </c:pt>
                <c:pt idx="38" formatCode="0.0%">
                  <c:v>8.0617713170935135E-3</c:v>
                </c:pt>
                <c:pt idx="39" formatCode="0.0%">
                  <c:v>8.1215341147769515E-3</c:v>
                </c:pt>
                <c:pt idx="40" formatCode="0.0%">
                  <c:v>9.3215319634290163E-3</c:v>
                </c:pt>
                <c:pt idx="41" formatCode="0.0%">
                  <c:v>8.4748130318530648E-3</c:v>
                </c:pt>
                <c:pt idx="42" formatCode="0.0%">
                  <c:v>8.8450513500551442E-3</c:v>
                </c:pt>
                <c:pt idx="43" formatCode="0.0%">
                  <c:v>8.8928418068713513E-3</c:v>
                </c:pt>
                <c:pt idx="44" formatCode="0.0%">
                  <c:v>8.8745377771785785E-3</c:v>
                </c:pt>
                <c:pt idx="45" formatCode="0.0%">
                  <c:v>9.2331716353260349E-3</c:v>
                </c:pt>
                <c:pt idx="46" formatCode="0.0%">
                  <c:v>8.9972423215332799E-3</c:v>
                </c:pt>
                <c:pt idx="47" formatCode="0.0%">
                  <c:v>9.0940239335786099E-3</c:v>
                </c:pt>
                <c:pt idx="48" formatCode="0.0%">
                  <c:v>1.0590880175588327E-2</c:v>
                </c:pt>
                <c:pt idx="49" formatCode="0.0%">
                  <c:v>1.1517475475847602E-2</c:v>
                </c:pt>
                <c:pt idx="50" formatCode="0.0%">
                  <c:v>1.1691611329690285E-2</c:v>
                </c:pt>
                <c:pt idx="51" formatCode="0.0%">
                  <c:v>1.2426365652997226E-2</c:v>
                </c:pt>
                <c:pt idx="52" formatCode="0.0%">
                  <c:v>1.1411856117262495E-2</c:v>
                </c:pt>
                <c:pt idx="53" formatCode="0.0%">
                  <c:v>1.1674178807604E-2</c:v>
                </c:pt>
                <c:pt idx="54" formatCode="0.0%">
                  <c:v>1.1632980307808275E-2</c:v>
                </c:pt>
                <c:pt idx="55" formatCode="0.0%">
                  <c:v>1.1217450074973193E-2</c:v>
                </c:pt>
                <c:pt idx="56" formatCode="0.0%">
                  <c:v>1.2116135735929548E-2</c:v>
                </c:pt>
                <c:pt idx="57" formatCode="0.0%">
                  <c:v>1.1900563566390798E-2</c:v>
                </c:pt>
                <c:pt idx="58" formatCode="0.0%">
                  <c:v>1.2128356154787653E-2</c:v>
                </c:pt>
                <c:pt idx="59" formatCode="0.0%">
                  <c:v>1.2171174501211876E-2</c:v>
                </c:pt>
                <c:pt idx="60" formatCode="0.0%">
                  <c:v>1.1191107530217811E-2</c:v>
                </c:pt>
                <c:pt idx="61" formatCode="0.0%">
                  <c:v>9.7179771564702699E-3</c:v>
                </c:pt>
                <c:pt idx="62" formatCode="0.0%">
                  <c:v>9.7471780769647163E-3</c:v>
                </c:pt>
                <c:pt idx="63" formatCode="0.0%">
                  <c:v>8.6962341308923583E-3</c:v>
                </c:pt>
                <c:pt idx="64" formatCode="0.0%">
                  <c:v>8.5205181672077992E-3</c:v>
                </c:pt>
                <c:pt idx="65" formatCode="0.0%">
                  <c:v>8.7708601383524876E-3</c:v>
                </c:pt>
                <c:pt idx="66" formatCode="0.0%">
                  <c:v>8.6617784081112394E-3</c:v>
                </c:pt>
                <c:pt idx="67" formatCode="0.0%">
                  <c:v>9.3129333873754327E-3</c:v>
                </c:pt>
                <c:pt idx="68" formatCode="0.0%">
                  <c:v>8.9890220756606021E-3</c:v>
                </c:pt>
                <c:pt idx="69" formatCode="0.0%">
                  <c:v>8.8202891618864489E-3</c:v>
                </c:pt>
                <c:pt idx="70" formatCode="0.0%">
                  <c:v>8.6073285404988566E-3</c:v>
                </c:pt>
                <c:pt idx="71" formatCode="0.0%">
                  <c:v>8.2575789573865466E-3</c:v>
                </c:pt>
                <c:pt idx="72" formatCode="0.0%">
                  <c:v>7.6917993267578049E-3</c:v>
                </c:pt>
                <c:pt idx="73" formatCode="0.0%">
                  <c:v>7.8063215715679646E-3</c:v>
                </c:pt>
                <c:pt idx="74" formatCode="0.0%">
                  <c:v>8.9239976476041729E-3</c:v>
                </c:pt>
                <c:pt idx="75" formatCode="0.0%">
                  <c:v>9.7327703479538532E-3</c:v>
                </c:pt>
                <c:pt idx="76" formatCode="0.0%">
                  <c:v>1.0532616600522163E-2</c:v>
                </c:pt>
                <c:pt idx="77" formatCode="0.0%">
                  <c:v>1.0402318555695492E-2</c:v>
                </c:pt>
                <c:pt idx="78" formatCode="0.0%">
                  <c:v>1.1228806044940939E-2</c:v>
                </c:pt>
                <c:pt idx="79" formatCode="0.0%">
                  <c:v>1.1547896784345721E-2</c:v>
                </c:pt>
                <c:pt idx="80" formatCode="0.0%">
                  <c:v>1.2158705880722783E-2</c:v>
                </c:pt>
                <c:pt idx="81" formatCode="0.0%">
                  <c:v>1.2927281094261037E-2</c:v>
                </c:pt>
                <c:pt idx="82" formatCode="0.0%">
                  <c:v>1.3426592177893437E-2</c:v>
                </c:pt>
                <c:pt idx="83" formatCode="0.0%">
                  <c:v>1.4122468225813867E-2</c:v>
                </c:pt>
                <c:pt idx="84" formatCode="0.0%">
                  <c:v>1.7038211842563395E-2</c:v>
                </c:pt>
                <c:pt idx="85" formatCode="0.0%">
                  <c:v>2.0338541064977827E-2</c:v>
                </c:pt>
                <c:pt idx="86" formatCode="0.0%">
                  <c:v>2.1804006143499848E-2</c:v>
                </c:pt>
                <c:pt idx="87" formatCode="0.0%">
                  <c:v>2.2687428494034285E-2</c:v>
                </c:pt>
                <c:pt idx="88" formatCode="0.0%">
                  <c:v>2.3935663140251567E-2</c:v>
                </c:pt>
                <c:pt idx="89" formatCode="0.0%">
                  <c:v>2.3969592251568011E-2</c:v>
                </c:pt>
                <c:pt idx="90" formatCode="0.0%">
                  <c:v>2.3363415577598339E-2</c:v>
                </c:pt>
                <c:pt idx="91" formatCode="0.0%">
                  <c:v>2.2796179671956684E-2</c:v>
                </c:pt>
                <c:pt idx="92" formatCode="0.0%">
                  <c:v>2.2201640139076773E-2</c:v>
                </c:pt>
                <c:pt idx="93" formatCode="0.0%">
                  <c:v>2.1368359021859906E-2</c:v>
                </c:pt>
                <c:pt idx="94" formatCode="0.0%">
                  <c:v>2.1236050046811006E-2</c:v>
                </c:pt>
                <c:pt idx="95" formatCode="0.0%">
                  <c:v>2.1503962545214601E-2</c:v>
                </c:pt>
                <c:pt idx="96" formatCode="0.0%">
                  <c:v>1.8615881741226008E-2</c:v>
                </c:pt>
                <c:pt idx="97" formatCode="0.0%">
                  <c:v>1.5263072624889573E-2</c:v>
                </c:pt>
                <c:pt idx="98" formatCode="0.0%">
                  <c:v>1.3147199093916021E-2</c:v>
                </c:pt>
                <c:pt idx="99" formatCode="0.0%">
                  <c:v>1.1785894837133512E-2</c:v>
                </c:pt>
                <c:pt idx="100" formatCode="0.0%">
                  <c:v>9.4516033803938391E-3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EE-480A-A580-4BCC2E5C70FF}"/>
            </c:ext>
          </c:extLst>
        </c:ser>
        <c:ser>
          <c:idx val="3"/>
          <c:order val="3"/>
          <c:tx>
            <c:strRef>
              <c:f>F9data!$Z$4</c:f>
              <c:strCache>
                <c:ptCount val="1"/>
                <c:pt idx="0">
                  <c:v>12 rolling av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F9data!$Z$5:$Z$105</c:f>
              <c:numCache>
                <c:formatCode>General</c:formatCode>
                <c:ptCount val="101"/>
                <c:pt idx="12" formatCode="0.0%">
                  <c:v>2.2054815286857523E-3</c:v>
                </c:pt>
                <c:pt idx="13" formatCode="0.0%">
                  <c:v>2.1050948352493992E-3</c:v>
                </c:pt>
                <c:pt idx="14" formatCode="0.0%">
                  <c:v>2.1615113852752979E-3</c:v>
                </c:pt>
                <c:pt idx="15" formatCode="0.0%">
                  <c:v>1.9792060509163747E-3</c:v>
                </c:pt>
                <c:pt idx="16" formatCode="0.0%">
                  <c:v>1.8541701046852304E-3</c:v>
                </c:pt>
                <c:pt idx="17" formatCode="0.0%">
                  <c:v>2.0743773873862317E-3</c:v>
                </c:pt>
                <c:pt idx="18" formatCode="0.0%">
                  <c:v>2.0116051019050487E-3</c:v>
                </c:pt>
                <c:pt idx="19" formatCode="0.0%">
                  <c:v>1.7280694176878275E-3</c:v>
                </c:pt>
                <c:pt idx="20" formatCode="0.0%">
                  <c:v>1.7929151718581449E-3</c:v>
                </c:pt>
                <c:pt idx="21" formatCode="0.0%">
                  <c:v>1.8636614352208758E-3</c:v>
                </c:pt>
                <c:pt idx="22" formatCode="0.0%">
                  <c:v>1.897117324974033E-3</c:v>
                </c:pt>
                <c:pt idx="23" formatCode="0.0%">
                  <c:v>1.9037320465971064E-3</c:v>
                </c:pt>
                <c:pt idx="24" formatCode="0.0%">
                  <c:v>1.8000305738643345E-3</c:v>
                </c:pt>
                <c:pt idx="25" formatCode="0.0%">
                  <c:v>1.8953881239935726E-3</c:v>
                </c:pt>
                <c:pt idx="26" formatCode="0.0%">
                  <c:v>2.4106384084732571E-3</c:v>
                </c:pt>
                <c:pt idx="27" formatCode="0.0%">
                  <c:v>2.6888490819187796E-3</c:v>
                </c:pt>
                <c:pt idx="28" formatCode="0.0%">
                  <c:v>2.7454689491387594E-3</c:v>
                </c:pt>
                <c:pt idx="29" formatCode="0.0%">
                  <c:v>2.622425644506543E-3</c:v>
                </c:pt>
                <c:pt idx="30" formatCode="0.0%">
                  <c:v>2.590306815843324E-3</c:v>
                </c:pt>
                <c:pt idx="31" formatCode="0.0%">
                  <c:v>2.691674062880641E-3</c:v>
                </c:pt>
                <c:pt idx="32" formatCode="0.0%">
                  <c:v>2.7130572373867214E-3</c:v>
                </c:pt>
                <c:pt idx="33" formatCode="0.0%">
                  <c:v>2.6746735495041065E-3</c:v>
                </c:pt>
                <c:pt idx="34" formatCode="0.0%">
                  <c:v>2.8367850883221357E-3</c:v>
                </c:pt>
                <c:pt idx="35" formatCode="0.0%">
                  <c:v>3.0596986047103001E-3</c:v>
                </c:pt>
                <c:pt idx="36" formatCode="0.0%">
                  <c:v>3.023128744796618E-3</c:v>
                </c:pt>
                <c:pt idx="37" formatCode="0.0%">
                  <c:v>3.747067859001437E-3</c:v>
                </c:pt>
                <c:pt idx="38" formatCode="0.0%">
                  <c:v>3.3227870076636043E-3</c:v>
                </c:pt>
                <c:pt idx="39" formatCode="0.0%">
                  <c:v>3.1508657984290291E-3</c:v>
                </c:pt>
                <c:pt idx="40" formatCode="0.0%">
                  <c:v>3.6155863647525841E-3</c:v>
                </c:pt>
                <c:pt idx="41" formatCode="0.0%">
                  <c:v>3.5732295430612551E-3</c:v>
                </c:pt>
                <c:pt idx="42" formatCode="0.0%">
                  <c:v>3.6845416972675995E-3</c:v>
                </c:pt>
                <c:pt idx="43" formatCode="0.0%">
                  <c:v>3.6315583116521646E-3</c:v>
                </c:pt>
                <c:pt idx="44" formatCode="0.0%">
                  <c:v>3.5532217912930264E-3</c:v>
                </c:pt>
                <c:pt idx="45" formatCode="0.0%">
                  <c:v>3.6369000171912282E-3</c:v>
                </c:pt>
                <c:pt idx="46" formatCode="0.0%">
                  <c:v>3.6255968444628972E-3</c:v>
                </c:pt>
                <c:pt idx="47" formatCode="0.0%">
                  <c:v>3.4543686829034228E-3</c:v>
                </c:pt>
                <c:pt idx="48" formatCode="0.0%">
                  <c:v>3.5459251140492198E-3</c:v>
                </c:pt>
                <c:pt idx="49" formatCode="0.0%">
                  <c:v>3.1512800367021754E-3</c:v>
                </c:pt>
                <c:pt idx="50" formatCode="0.0%">
                  <c:v>2.9948683140699206E-3</c:v>
                </c:pt>
                <c:pt idx="51" formatCode="0.0%">
                  <c:v>3.1265312356119437E-3</c:v>
                </c:pt>
                <c:pt idx="52" formatCode="0.0%">
                  <c:v>2.5586878789987111E-3</c:v>
                </c:pt>
                <c:pt idx="53" formatCode="0.0%">
                  <c:v>2.6970178464732117E-3</c:v>
                </c:pt>
                <c:pt idx="54" formatCode="0.0%">
                  <c:v>2.6811423345101115E-3</c:v>
                </c:pt>
                <c:pt idx="55" formatCode="0.0%">
                  <c:v>2.606946661572703E-3</c:v>
                </c:pt>
                <c:pt idx="56" formatCode="0.0%">
                  <c:v>2.9825142838570775E-3</c:v>
                </c:pt>
                <c:pt idx="57" formatCode="0.0%">
                  <c:v>3.0964896320711164E-3</c:v>
                </c:pt>
                <c:pt idx="58" formatCode="0.0%">
                  <c:v>2.8633477162026875E-3</c:v>
                </c:pt>
                <c:pt idx="59" formatCode="0.0%">
                  <c:v>2.786544406005953E-3</c:v>
                </c:pt>
                <c:pt idx="60" formatCode="0.0%">
                  <c:v>2.7128627901262616E-3</c:v>
                </c:pt>
                <c:pt idx="61" formatCode="0.0%">
                  <c:v>2.3397931468985091E-3</c:v>
                </c:pt>
                <c:pt idx="62" formatCode="0.0%">
                  <c:v>2.9272853095005935E-3</c:v>
                </c:pt>
                <c:pt idx="63" formatCode="0.0%">
                  <c:v>3.0252892475761315E-3</c:v>
                </c:pt>
                <c:pt idx="64" formatCode="0.0%">
                  <c:v>3.0489078715587405E-3</c:v>
                </c:pt>
                <c:pt idx="65" formatCode="0.0%">
                  <c:v>2.8718159660748124E-3</c:v>
                </c:pt>
                <c:pt idx="66" formatCode="0.0%">
                  <c:v>3.0633972160827305E-3</c:v>
                </c:pt>
                <c:pt idx="67" formatCode="0.0%">
                  <c:v>3.5779227026362568E-3</c:v>
                </c:pt>
                <c:pt idx="68" formatCode="0.0%">
                  <c:v>3.4456596190651037E-3</c:v>
                </c:pt>
                <c:pt idx="69" formatCode="0.0%">
                  <c:v>3.6251018937346058E-3</c:v>
                </c:pt>
                <c:pt idx="70" formatCode="0.0%">
                  <c:v>3.5933022468175868E-3</c:v>
                </c:pt>
                <c:pt idx="71" formatCode="0.0%">
                  <c:v>3.9125374649364719E-3</c:v>
                </c:pt>
                <c:pt idx="72" formatCode="0.0%">
                  <c:v>3.9926975750347133E-3</c:v>
                </c:pt>
                <c:pt idx="73" formatCode="0.0%">
                  <c:v>4.0468361494796672E-3</c:v>
                </c:pt>
                <c:pt idx="74" formatCode="0.0%">
                  <c:v>4.3283770687775154E-3</c:v>
                </c:pt>
                <c:pt idx="75" formatCode="0.0%">
                  <c:v>4.2778814500345486E-3</c:v>
                </c:pt>
                <c:pt idx="76" formatCode="0.0%">
                  <c:v>4.5639109471281207E-3</c:v>
                </c:pt>
                <c:pt idx="77" formatCode="0.0%">
                  <c:v>5.0428260146734294E-3</c:v>
                </c:pt>
                <c:pt idx="78" formatCode="0.0%">
                  <c:v>5.2167256165533043E-3</c:v>
                </c:pt>
                <c:pt idx="79" formatCode="0.0%">
                  <c:v>5.0611271756515292E-3</c:v>
                </c:pt>
                <c:pt idx="80" formatCode="0.0%">
                  <c:v>5.6190784714770237E-3</c:v>
                </c:pt>
                <c:pt idx="81" formatCode="0.0%">
                  <c:v>5.8536191921308434E-3</c:v>
                </c:pt>
                <c:pt idx="82" formatCode="0.0%">
                  <c:v>6.0169995758561452E-3</c:v>
                </c:pt>
                <c:pt idx="83" formatCode="0.0%">
                  <c:v>6.0517728460365667E-3</c:v>
                </c:pt>
                <c:pt idx="84" formatCode="0.0%">
                  <c:v>6.3402302361041203E-3</c:v>
                </c:pt>
                <c:pt idx="85" formatCode="0.0%">
                  <c:v>6.6083767277650973E-3</c:v>
                </c:pt>
                <c:pt idx="86" formatCode="0.0%">
                  <c:v>6.6555868440014892E-3</c:v>
                </c:pt>
                <c:pt idx="87" formatCode="0.0%">
                  <c:v>6.9768653718798963E-3</c:v>
                </c:pt>
                <c:pt idx="88" formatCode="0.0%">
                  <c:v>7.1560918627374681E-3</c:v>
                </c:pt>
                <c:pt idx="89" formatCode="0.0%">
                  <c:v>6.7886068735948197E-3</c:v>
                </c:pt>
                <c:pt idx="90" formatCode="0.0%">
                  <c:v>6.5537034721830185E-3</c:v>
                </c:pt>
                <c:pt idx="91" formatCode="0.0%">
                  <c:v>6.4430208661284865E-3</c:v>
                </c:pt>
                <c:pt idx="92" formatCode="0.0%">
                  <c:v>5.7137162376135198E-3</c:v>
                </c:pt>
                <c:pt idx="93" formatCode="0.0%">
                  <c:v>5.2444956910511946E-3</c:v>
                </c:pt>
                <c:pt idx="94" formatCode="0.0%">
                  <c:v>5.4130210932158418E-3</c:v>
                </c:pt>
                <c:pt idx="95" formatCode="0.0%">
                  <c:v>5.6259694896342305E-3</c:v>
                </c:pt>
                <c:pt idx="96" formatCode="0.0%">
                  <c:v>5.0305044857054297E-3</c:v>
                </c:pt>
                <c:pt idx="97" formatCode="0.0%">
                  <c:v>4.7152432040431696E-3</c:v>
                </c:pt>
                <c:pt idx="98" formatCode="0.0%">
                  <c:v>3.9007629167331359E-3</c:v>
                </c:pt>
                <c:pt idx="99" formatCode="0.0%">
                  <c:v>3.770030232732998E-3</c:v>
                </c:pt>
                <c:pt idx="100" formatCode="0.0%">
                  <c:v>3.3265647853739457E-3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EE-480A-A580-4BCC2E5C70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3356271"/>
        <c:axId val="833357231"/>
      </c:lineChart>
      <c:catAx>
        <c:axId val="8333562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3357231"/>
        <c:crosses val="autoZero"/>
        <c:auto val="1"/>
        <c:lblAlgn val="ctr"/>
        <c:lblOffset val="100"/>
        <c:noMultiLvlLbl val="0"/>
      </c:catAx>
      <c:valAx>
        <c:axId val="833357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3356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brechas de inflación, interanual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F9data!$AQ$17:$AQ$96</c:f>
              <c:numCache>
                <c:formatCode>0.0%</c:formatCode>
                <c:ptCount val="80"/>
                <c:pt idx="0">
                  <c:v>3.0634900491168349E-2</c:v>
                </c:pt>
                <c:pt idx="1">
                  <c:v>2.3801311164648453E-2</c:v>
                </c:pt>
                <c:pt idx="2">
                  <c:v>3.2768493442457913E-2</c:v>
                </c:pt>
                <c:pt idx="3">
                  <c:v>2.7497680325809126E-2</c:v>
                </c:pt>
                <c:pt idx="4">
                  <c:v>2.3114209235922889E-2</c:v>
                </c:pt>
                <c:pt idx="5">
                  <c:v>1.9348230621507367E-2</c:v>
                </c:pt>
                <c:pt idx="6">
                  <c:v>3.1181853356282652E-2</c:v>
                </c:pt>
                <c:pt idx="7">
                  <c:v>2.8783098916718597E-2</c:v>
                </c:pt>
                <c:pt idx="8">
                  <c:v>2.1547516054812421E-2</c:v>
                </c:pt>
                <c:pt idx="9">
                  <c:v>1.9328857129307098E-2</c:v>
                </c:pt>
                <c:pt idx="10">
                  <c:v>2.5941421088620187E-2</c:v>
                </c:pt>
                <c:pt idx="11">
                  <c:v>3.1031930693204757E-2</c:v>
                </c:pt>
                <c:pt idx="12">
                  <c:v>3.5174299327615177E-2</c:v>
                </c:pt>
                <c:pt idx="13">
                  <c:v>3.0269755459662262E-2</c:v>
                </c:pt>
                <c:pt idx="14">
                  <c:v>3.3776204435958412E-2</c:v>
                </c:pt>
                <c:pt idx="15">
                  <c:v>3.8841156303018654E-2</c:v>
                </c:pt>
                <c:pt idx="16">
                  <c:v>3.9456210116970425E-2</c:v>
                </c:pt>
                <c:pt idx="17">
                  <c:v>3.107348940492205E-2</c:v>
                </c:pt>
                <c:pt idx="18">
                  <c:v>4.3234304164708304E-2</c:v>
                </c:pt>
                <c:pt idx="19">
                  <c:v>2.8769334812744241E-2</c:v>
                </c:pt>
                <c:pt idx="20">
                  <c:v>3.4605164417658596E-2</c:v>
                </c:pt>
                <c:pt idx="21">
                  <c:v>3.4488959638906413E-2</c:v>
                </c:pt>
                <c:pt idx="22">
                  <c:v>3.0599614734758696E-2</c:v>
                </c:pt>
                <c:pt idx="23">
                  <c:v>3.2759045463505387E-2</c:v>
                </c:pt>
                <c:pt idx="24">
                  <c:v>4.0985390333353244E-2</c:v>
                </c:pt>
                <c:pt idx="25">
                  <c:v>5.0288153763015764E-2</c:v>
                </c:pt>
                <c:pt idx="26">
                  <c:v>4.2972581486366845E-2</c:v>
                </c:pt>
                <c:pt idx="27">
                  <c:v>3.5544761367432898E-2</c:v>
                </c:pt>
                <c:pt idx="28">
                  <c:v>4.0899776298973345E-2</c:v>
                </c:pt>
                <c:pt idx="29">
                  <c:v>4.9217715982670551E-2</c:v>
                </c:pt>
                <c:pt idx="30">
                  <c:v>5.214960473408059E-2</c:v>
                </c:pt>
                <c:pt idx="31">
                  <c:v>5.462898396028093E-2</c:v>
                </c:pt>
                <c:pt idx="32">
                  <c:v>4.4216835985231073E-2</c:v>
                </c:pt>
                <c:pt idx="33">
                  <c:v>4.699362515571992E-2</c:v>
                </c:pt>
                <c:pt idx="34">
                  <c:v>5.2357843743274124E-2</c:v>
                </c:pt>
                <c:pt idx="35">
                  <c:v>6.4872900697127367E-2</c:v>
                </c:pt>
                <c:pt idx="36">
                  <c:v>9.9779832297332449E-2</c:v>
                </c:pt>
                <c:pt idx="37">
                  <c:v>9.6488728580534033E-2</c:v>
                </c:pt>
                <c:pt idx="38">
                  <c:v>9.1238215079237017E-2</c:v>
                </c:pt>
                <c:pt idx="39">
                  <c:v>7.0342141907549394E-2</c:v>
                </c:pt>
                <c:pt idx="40">
                  <c:v>4.4962942839781972E-2</c:v>
                </c:pt>
                <c:pt idx="41">
                  <c:v>5.2093824061246963E-2</c:v>
                </c:pt>
                <c:pt idx="42">
                  <c:v>5.3912969226455276E-2</c:v>
                </c:pt>
                <c:pt idx="43">
                  <c:v>5.3605694015486982E-2</c:v>
                </c:pt>
                <c:pt idx="44">
                  <c:v>3.7115852919220371E-2</c:v>
                </c:pt>
                <c:pt idx="45">
                  <c:v>1.6013769534759525E-2</c:v>
                </c:pt>
                <c:pt idx="46">
                  <c:v>4.102550722699716E-3</c:v>
                </c:pt>
                <c:pt idx="47">
                  <c:v>6.1570612773265143E-3</c:v>
                </c:pt>
                <c:pt idx="48">
                  <c:v>1.6471534963651946E-2</c:v>
                </c:pt>
                <c:pt idx="49">
                  <c:v>4.0032630449940543E-2</c:v>
                </c:pt>
                <c:pt idx="50">
                  <c:v>3.8870226277190723E-2</c:v>
                </c:pt>
                <c:pt idx="51">
                  <c:v>3.0116619666978206E-2</c:v>
                </c:pt>
                <c:pt idx="52">
                  <c:v>2.6506483792373858E-2</c:v>
                </c:pt>
                <c:pt idx="53">
                  <c:v>2.3489784413059045E-2</c:v>
                </c:pt>
                <c:pt idx="54">
                  <c:v>2.593715401260277E-2</c:v>
                </c:pt>
                <c:pt idx="55">
                  <c:v>2.6138266097716745E-2</c:v>
                </c:pt>
                <c:pt idx="56">
                  <c:v>4.991537334622298E-2</c:v>
                </c:pt>
                <c:pt idx="57">
                  <c:v>8.0543179486230354E-2</c:v>
                </c:pt>
                <c:pt idx="58">
                  <c:v>6.4019597341408607E-2</c:v>
                </c:pt>
                <c:pt idx="59">
                  <c:v>4.2545870926800511E-2</c:v>
                </c:pt>
                <c:pt idx="60">
                  <c:v>2.0206762659563005E-2</c:v>
                </c:pt>
                <c:pt idx="61">
                  <c:v>1.667822950207043E-2</c:v>
                </c:pt>
                <c:pt idx="62">
                  <c:v>5.3826990698831789E-2</c:v>
                </c:pt>
                <c:pt idx="63">
                  <c:v>6.1762550972517927E-2</c:v>
                </c:pt>
                <c:pt idx="64">
                  <c:v>6.7886944370182167E-2</c:v>
                </c:pt>
                <c:pt idx="65">
                  <c:v>8.0551039024602034E-2</c:v>
                </c:pt>
                <c:pt idx="66">
                  <c:v>6.9220905924971543E-2</c:v>
                </c:pt>
                <c:pt idx="67">
                  <c:v>6.4662242389432301E-2</c:v>
                </c:pt>
                <c:pt idx="68">
                  <c:v>6.062608172009698E-2</c:v>
                </c:pt>
                <c:pt idx="69">
                  <c:v>5.0688056328878073E-2</c:v>
                </c:pt>
                <c:pt idx="70">
                  <c:v>5.1138340860186204E-2</c:v>
                </c:pt>
                <c:pt idx="71">
                  <c:v>5.3834936496119035E-2</c:v>
                </c:pt>
                <c:pt idx="72">
                  <c:v>0.1161316664024814</c:v>
                </c:pt>
                <c:pt idx="73">
                  <c:v>0.10135627043131068</c:v>
                </c:pt>
                <c:pt idx="74">
                  <c:v>8.5998053145511122E-2</c:v>
                </c:pt>
                <c:pt idx="75">
                  <c:v>0.13971569423494712</c:v>
                </c:pt>
                <c:pt idx="76">
                  <c:v>0.15549027624782186</c:v>
                </c:pt>
                <c:pt idx="77">
                  <c:v>0.17276059432989799</c:v>
                </c:pt>
                <c:pt idx="78">
                  <c:v>0.18099885425678597</c:v>
                </c:pt>
                <c:pt idx="79">
                  <c:v>0.12052237720364634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1D-423A-9C90-84034F1E567F}"/>
            </c:ext>
          </c:extLst>
        </c:ser>
        <c:ser>
          <c:idx val="1"/>
          <c:order val="1"/>
          <c:spPr>
            <a:ln w="28575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F9data!$BF$17:$BF$96</c:f>
              <c:numCache>
                <c:formatCode>0.0%</c:formatCode>
                <c:ptCount val="80"/>
                <c:pt idx="0">
                  <c:v>1.1333515798716221E-2</c:v>
                </c:pt>
                <c:pt idx="1">
                  <c:v>9.5401182288028519E-3</c:v>
                </c:pt>
                <c:pt idx="2">
                  <c:v>1.0664702943256721E-2</c:v>
                </c:pt>
                <c:pt idx="3">
                  <c:v>1.3653327986998587E-2</c:v>
                </c:pt>
                <c:pt idx="4">
                  <c:v>1.6086524561149229E-2</c:v>
                </c:pt>
                <c:pt idx="5">
                  <c:v>1.3418154722734998E-2</c:v>
                </c:pt>
                <c:pt idx="6">
                  <c:v>1.1334352729997832E-2</c:v>
                </c:pt>
                <c:pt idx="7">
                  <c:v>5.7007889357789665E-3</c:v>
                </c:pt>
                <c:pt idx="8">
                  <c:v>5.4326900621060048E-3</c:v>
                </c:pt>
                <c:pt idx="9">
                  <c:v>5.0922144476106546E-3</c:v>
                </c:pt>
                <c:pt idx="10">
                  <c:v>6.5071535227374522E-3</c:v>
                </c:pt>
                <c:pt idx="11">
                  <c:v>6.3372208593426294E-3</c:v>
                </c:pt>
                <c:pt idx="12">
                  <c:v>5.9622046727705325E-3</c:v>
                </c:pt>
                <c:pt idx="13">
                  <c:v>6.796400054675189E-3</c:v>
                </c:pt>
                <c:pt idx="14">
                  <c:v>1.7997574250600668E-2</c:v>
                </c:pt>
                <c:pt idx="15">
                  <c:v>2.651291830434066E-2</c:v>
                </c:pt>
                <c:pt idx="16">
                  <c:v>2.5029774405154193E-2</c:v>
                </c:pt>
                <c:pt idx="17">
                  <c:v>1.7050169404585924E-2</c:v>
                </c:pt>
                <c:pt idx="18">
                  <c:v>1.6486960401218553E-2</c:v>
                </c:pt>
                <c:pt idx="19">
                  <c:v>1.0737726413745818E-2</c:v>
                </c:pt>
                <c:pt idx="20">
                  <c:v>1.0194948638374557E-2</c:v>
                </c:pt>
                <c:pt idx="21">
                  <c:v>1.0086537548586794E-2</c:v>
                </c:pt>
                <c:pt idx="22">
                  <c:v>4.2127971875214332E-3</c:v>
                </c:pt>
                <c:pt idx="23">
                  <c:v>5.1732561874522354E-3</c:v>
                </c:pt>
                <c:pt idx="24">
                  <c:v>5.9675338791094212E-3</c:v>
                </c:pt>
                <c:pt idx="25">
                  <c:v>1.8397079542838535E-2</c:v>
                </c:pt>
                <c:pt idx="26">
                  <c:v>1.0797131977023255E-2</c:v>
                </c:pt>
                <c:pt idx="27">
                  <c:v>8.407272079060224E-3</c:v>
                </c:pt>
                <c:pt idx="28">
                  <c:v>2.1155115188920215E-2</c:v>
                </c:pt>
                <c:pt idx="29">
                  <c:v>2.1517918176270578E-2</c:v>
                </c:pt>
                <c:pt idx="30">
                  <c:v>1.8515270158073527E-2</c:v>
                </c:pt>
                <c:pt idx="31">
                  <c:v>1.9354970179818354E-2</c:v>
                </c:pt>
                <c:pt idx="32">
                  <c:v>1.8578915948595842E-2</c:v>
                </c:pt>
                <c:pt idx="33">
                  <c:v>2.1655522552521456E-2</c:v>
                </c:pt>
                <c:pt idx="34">
                  <c:v>3.3509577065594875E-2</c:v>
                </c:pt>
                <c:pt idx="35">
                  <c:v>2.7937494806326235E-2</c:v>
                </c:pt>
                <c:pt idx="36">
                  <c:v>3.9124012972197697E-2</c:v>
                </c:pt>
                <c:pt idx="37">
                  <c:v>3.3216452838141342E-2</c:v>
                </c:pt>
                <c:pt idx="38">
                  <c:v>2.822531160792785E-2</c:v>
                </c:pt>
                <c:pt idx="39">
                  <c:v>2.0929753756394831E-2</c:v>
                </c:pt>
                <c:pt idx="40">
                  <c:v>1.3126533147204134E-2</c:v>
                </c:pt>
                <c:pt idx="41">
                  <c:v>1.0542796285976319E-2</c:v>
                </c:pt>
                <c:pt idx="42">
                  <c:v>1.4013779463278864E-2</c:v>
                </c:pt>
                <c:pt idx="43">
                  <c:v>1.4981134773917049E-2</c:v>
                </c:pt>
                <c:pt idx="44">
                  <c:v>7.086915140425587E-3</c:v>
                </c:pt>
                <c:pt idx="45">
                  <c:v>6.0360348231593974E-3</c:v>
                </c:pt>
                <c:pt idx="46">
                  <c:v>1.077692498073346E-2</c:v>
                </c:pt>
                <c:pt idx="47">
                  <c:v>8.881062288568442E-3</c:v>
                </c:pt>
                <c:pt idx="48">
                  <c:v>1.0389866822245519E-2</c:v>
                </c:pt>
                <c:pt idx="49">
                  <c:v>1.6840605125844954E-2</c:v>
                </c:pt>
                <c:pt idx="50">
                  <c:v>5.4901611668223271E-3</c:v>
                </c:pt>
                <c:pt idx="51">
                  <c:v>8.5637887390903611E-3</c:v>
                </c:pt>
                <c:pt idx="52">
                  <c:v>9.2226303551126154E-3</c:v>
                </c:pt>
                <c:pt idx="53">
                  <c:v>1.2715226970755555E-2</c:v>
                </c:pt>
                <c:pt idx="54">
                  <c:v>6.7060660661584226E-3</c:v>
                </c:pt>
                <c:pt idx="55">
                  <c:v>9.2784873970652715E-3</c:v>
                </c:pt>
                <c:pt idx="56">
                  <c:v>1.2753036617093372E-2</c:v>
                </c:pt>
                <c:pt idx="57">
                  <c:v>2.6566858620307165E-2</c:v>
                </c:pt>
                <c:pt idx="58">
                  <c:v>2.8443934061027853E-2</c:v>
                </c:pt>
                <c:pt idx="59">
                  <c:v>2.0684597025458995E-2</c:v>
                </c:pt>
                <c:pt idx="60">
                  <c:v>6.3884599664265629E-3</c:v>
                </c:pt>
                <c:pt idx="61">
                  <c:v>7.7695817935601319E-3</c:v>
                </c:pt>
                <c:pt idx="62">
                  <c:v>1.4143140028456624E-2</c:v>
                </c:pt>
                <c:pt idx="63">
                  <c:v>1.0109663278852654E-2</c:v>
                </c:pt>
                <c:pt idx="64">
                  <c:v>1.730830856551302E-2</c:v>
                </c:pt>
                <c:pt idx="65">
                  <c:v>9.8354751257017092E-3</c:v>
                </c:pt>
                <c:pt idx="66">
                  <c:v>8.2082365981572813E-3</c:v>
                </c:pt>
                <c:pt idx="67">
                  <c:v>7.2101634854262464E-3</c:v>
                </c:pt>
                <c:pt idx="68">
                  <c:v>1.9306971185925725E-2</c:v>
                </c:pt>
                <c:pt idx="69">
                  <c:v>2.5717181338587025E-2</c:v>
                </c:pt>
                <c:pt idx="70">
                  <c:v>2.1324550365091621E-2</c:v>
                </c:pt>
                <c:pt idx="71">
                  <c:v>4.4306817758621442E-2</c:v>
                </c:pt>
                <c:pt idx="72">
                  <c:v>8.862268798607742E-2</c:v>
                </c:pt>
                <c:pt idx="73">
                  <c:v>7.8251854119547826E-2</c:v>
                </c:pt>
                <c:pt idx="74">
                  <c:v>1.5865036000676014E-2</c:v>
                </c:pt>
                <c:pt idx="75">
                  <c:v>3.2120728448460589E-2</c:v>
                </c:pt>
                <c:pt idx="76">
                  <c:v>7.1510814325530081E-2</c:v>
                </c:pt>
                <c:pt idx="77">
                  <c:v>3.875344651874757E-2</c:v>
                </c:pt>
                <c:pt idx="78">
                  <c:v>3.4606201591317554E-2</c:v>
                </c:pt>
                <c:pt idx="79">
                  <c:v>3.0550447079329413E-2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1D-423A-9C90-84034F1E567F}"/>
            </c:ext>
          </c:extLst>
        </c:ser>
        <c:ser>
          <c:idx val="2"/>
          <c:order val="2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F9data!$AR$17:$AR$96</c:f>
              <c:numCache>
                <c:formatCode>0.0%</c:formatCode>
                <c:ptCount val="80"/>
                <c:pt idx="12">
                  <c:v>2.6934907834467305E-2</c:v>
                </c:pt>
                <c:pt idx="13">
                  <c:v>2.6906819755120683E-2</c:v>
                </c:pt>
                <c:pt idx="14">
                  <c:v>2.7674119237529143E-2</c:v>
                </c:pt>
                <c:pt idx="15">
                  <c:v>2.8141247149879971E-2</c:v>
                </c:pt>
                <c:pt idx="16">
                  <c:v>2.9061134056892375E-2</c:v>
                </c:pt>
                <c:pt idx="17">
                  <c:v>2.9673386377584619E-2</c:v>
                </c:pt>
                <c:pt idx="18">
                  <c:v>3.1510776650138538E-2</c:v>
                </c:pt>
                <c:pt idx="19">
                  <c:v>3.1325198300635584E-2</c:v>
                </c:pt>
                <c:pt idx="20">
                  <c:v>3.1773049493015584E-2</c:v>
                </c:pt>
                <c:pt idx="21">
                  <c:v>3.2768545153330504E-2</c:v>
                </c:pt>
                <c:pt idx="22">
                  <c:v>3.3635526507596013E-2</c:v>
                </c:pt>
                <c:pt idx="23">
                  <c:v>3.4159959151817951E-2</c:v>
                </c:pt>
                <c:pt idx="24">
                  <c:v>3.4925609893367834E-2</c:v>
                </c:pt>
                <c:pt idx="25">
                  <c:v>3.6088214080706345E-2</c:v>
                </c:pt>
                <c:pt idx="26">
                  <c:v>3.7065354544299003E-2</c:v>
                </c:pt>
                <c:pt idx="27">
                  <c:v>3.7201397385181655E-2</c:v>
                </c:pt>
                <c:pt idx="28">
                  <c:v>3.735975276948586E-2</c:v>
                </c:pt>
                <c:pt idx="29">
                  <c:v>3.8110637836078182E-2</c:v>
                </c:pt>
                <c:pt idx="30">
                  <c:v>3.9731877476782682E-2</c:v>
                </c:pt>
                <c:pt idx="31">
                  <c:v>4.0608391307211347E-2</c:v>
                </c:pt>
                <c:pt idx="32">
                  <c:v>4.1796660628171875E-2</c:v>
                </c:pt>
                <c:pt idx="33">
                  <c:v>4.2749619146484279E-2</c:v>
                </c:pt>
                <c:pt idx="34">
                  <c:v>4.4124148692974104E-2</c:v>
                </c:pt>
                <c:pt idx="35">
                  <c:v>4.6760555305464004E-2</c:v>
                </c:pt>
                <c:pt idx="36">
                  <c:v>5.1916000446527624E-2</c:v>
                </c:pt>
                <c:pt idx="37">
                  <c:v>5.6185488004003067E-2</c:v>
                </c:pt>
                <c:pt idx="38">
                  <c:v>5.9335492720635472E-2</c:v>
                </c:pt>
                <c:pt idx="39">
                  <c:v>6.14408435222649E-2</c:v>
                </c:pt>
                <c:pt idx="40">
                  <c:v>6.2165319020137902E-2</c:v>
                </c:pt>
                <c:pt idx="41">
                  <c:v>6.302639961723587E-2</c:v>
                </c:pt>
                <c:pt idx="42">
                  <c:v>6.3387572943680859E-2</c:v>
                </c:pt>
                <c:pt idx="43">
                  <c:v>6.3499579811481341E-2</c:v>
                </c:pt>
                <c:pt idx="44">
                  <c:v>6.2152415885245921E-2</c:v>
                </c:pt>
                <c:pt idx="45">
                  <c:v>5.9982949235209644E-2</c:v>
                </c:pt>
                <c:pt idx="46">
                  <c:v>5.6683635817285014E-2</c:v>
                </c:pt>
                <c:pt idx="47">
                  <c:v>5.3129729473750581E-2</c:v>
                </c:pt>
                <c:pt idx="48">
                  <c:v>4.9406547494252474E-2</c:v>
                </c:pt>
                <c:pt idx="49">
                  <c:v>4.4810608890606944E-2</c:v>
                </c:pt>
                <c:pt idx="50">
                  <c:v>4.0378416405734377E-2</c:v>
                </c:pt>
                <c:pt idx="51">
                  <c:v>3.5676755220176007E-2</c:v>
                </c:pt>
                <c:pt idx="52">
                  <c:v>3.230478151900866E-2</c:v>
                </c:pt>
                <c:pt idx="53">
                  <c:v>3.0653000101568437E-2</c:v>
                </c:pt>
                <c:pt idx="54">
                  <c:v>2.8640948559365036E-2</c:v>
                </c:pt>
                <c:pt idx="55">
                  <c:v>2.6504432934077456E-2</c:v>
                </c:pt>
                <c:pt idx="56">
                  <c:v>2.6220562113364841E-2</c:v>
                </c:pt>
                <c:pt idx="57">
                  <c:v>2.9561125695442534E-2</c:v>
                </c:pt>
                <c:pt idx="58">
                  <c:v>3.3253881680569385E-2</c:v>
                </c:pt>
                <c:pt idx="59">
                  <c:v>3.6211060157807909E-2</c:v>
                </c:pt>
                <c:pt idx="60">
                  <c:v>3.7291806417979946E-2</c:v>
                </c:pt>
                <c:pt idx="61">
                  <c:v>3.7307705997858293E-2</c:v>
                </c:pt>
                <c:pt idx="62">
                  <c:v>3.8368810632388388E-2</c:v>
                </c:pt>
                <c:pt idx="63">
                  <c:v>4.0129758685875094E-2</c:v>
                </c:pt>
                <c:pt idx="64">
                  <c:v>4.3035168278429244E-2</c:v>
                </c:pt>
                <c:pt idx="65">
                  <c:v>4.719244175783141E-2</c:v>
                </c:pt>
                <c:pt idx="66">
                  <c:v>5.0710220335670839E-2</c:v>
                </c:pt>
                <c:pt idx="67">
                  <c:v>5.3689073287734645E-2</c:v>
                </c:pt>
                <c:pt idx="68">
                  <c:v>5.6341982181763894E-2</c:v>
                </c:pt>
                <c:pt idx="69">
                  <c:v>5.6401419334275824E-2</c:v>
                </c:pt>
                <c:pt idx="70">
                  <c:v>5.4139508670733964E-2</c:v>
                </c:pt>
                <c:pt idx="71">
                  <c:v>5.3356073221096305E-2</c:v>
                </c:pt>
                <c:pt idx="72">
                  <c:v>5.9016519026917916E-2</c:v>
                </c:pt>
                <c:pt idx="73">
                  <c:v>6.5258788855513894E-2</c:v>
                </c:pt>
                <c:pt idx="74">
                  <c:v>7.059108298193241E-2</c:v>
                </c:pt>
                <c:pt idx="75">
                  <c:v>7.7197906330864347E-2</c:v>
                </c:pt>
                <c:pt idx="76">
                  <c:v>8.4407731352041576E-2</c:v>
                </c:pt>
                <c:pt idx="77">
                  <c:v>9.2474935195096641E-2</c:v>
                </c:pt>
                <c:pt idx="78">
                  <c:v>0.10020169021295694</c:v>
                </c:pt>
                <c:pt idx="79">
                  <c:v>0.10414795723439346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21D-423A-9C90-84034F1E567F}"/>
            </c:ext>
          </c:extLst>
        </c:ser>
        <c:ser>
          <c:idx val="3"/>
          <c:order val="3"/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F9data!$BG$17:$BG$96</c:f>
              <c:numCache>
                <c:formatCode>0.0%</c:formatCode>
                <c:ptCount val="80"/>
                <c:pt idx="12">
                  <c:v>9.3125361132309747E-3</c:v>
                </c:pt>
                <c:pt idx="13">
                  <c:v>8.9635272098432042E-3</c:v>
                </c:pt>
                <c:pt idx="14">
                  <c:v>9.6141007499814975E-3</c:v>
                </c:pt>
                <c:pt idx="15">
                  <c:v>1.0833194239295647E-2</c:v>
                </c:pt>
                <c:pt idx="16">
                  <c:v>1.1708305502230693E-2</c:v>
                </c:pt>
                <c:pt idx="17">
                  <c:v>1.17824320286489E-2</c:v>
                </c:pt>
                <c:pt idx="18">
                  <c:v>1.2018494003916866E-2</c:v>
                </c:pt>
                <c:pt idx="19">
                  <c:v>1.1972599671897481E-2</c:v>
                </c:pt>
                <c:pt idx="20">
                  <c:v>1.2318304264404834E-2</c:v>
                </c:pt>
                <c:pt idx="21">
                  <c:v>1.2676292532595664E-2</c:v>
                </c:pt>
                <c:pt idx="22">
                  <c:v>1.2608645051050339E-2</c:v>
                </c:pt>
                <c:pt idx="23">
                  <c:v>1.2506037563720707E-2</c:v>
                </c:pt>
                <c:pt idx="24">
                  <c:v>1.2477600103702767E-2</c:v>
                </c:pt>
                <c:pt idx="25">
                  <c:v>1.3434128939861845E-2</c:v>
                </c:pt>
                <c:pt idx="26">
                  <c:v>1.3741877549273234E-2</c:v>
                </c:pt>
                <c:pt idx="27">
                  <c:v>1.3004161997616278E-2</c:v>
                </c:pt>
                <c:pt idx="28">
                  <c:v>1.259202329643009E-2</c:v>
                </c:pt>
                <c:pt idx="29">
                  <c:v>1.2321880509592887E-2</c:v>
                </c:pt>
                <c:pt idx="30">
                  <c:v>1.2434580567553474E-2</c:v>
                </c:pt>
                <c:pt idx="31">
                  <c:v>1.2655196704368842E-2</c:v>
                </c:pt>
                <c:pt idx="32">
                  <c:v>1.3258365130126536E-2</c:v>
                </c:pt>
                <c:pt idx="33">
                  <c:v>1.4139947738907067E-2</c:v>
                </c:pt>
                <c:pt idx="34">
                  <c:v>1.5941720009446152E-2</c:v>
                </c:pt>
                <c:pt idx="35">
                  <c:v>1.7766696749354213E-2</c:v>
                </c:pt>
                <c:pt idx="36">
                  <c:v>2.0378293425103864E-2</c:v>
                </c:pt>
                <c:pt idx="37">
                  <c:v>2.2474364114260164E-2</c:v>
                </c:pt>
                <c:pt idx="38">
                  <c:v>2.323038196542088E-2</c:v>
                </c:pt>
                <c:pt idx="39">
                  <c:v>2.4009814409987926E-2</c:v>
                </c:pt>
                <c:pt idx="40">
                  <c:v>2.4372834492152842E-2</c:v>
                </c:pt>
                <c:pt idx="41">
                  <c:v>2.3556502268849464E-2</c:v>
                </c:pt>
                <c:pt idx="42">
                  <c:v>2.2979260829388563E-2</c:v>
                </c:pt>
                <c:pt idx="43">
                  <c:v>2.2707404261376525E-2</c:v>
                </c:pt>
                <c:pt idx="44">
                  <c:v>2.1763707719884777E-2</c:v>
                </c:pt>
                <c:pt idx="45">
                  <c:v>2.0798870710235819E-2</c:v>
                </c:pt>
                <c:pt idx="46">
                  <c:v>1.9962055512405971E-2</c:v>
                </c:pt>
                <c:pt idx="47">
                  <c:v>1.8067554375711632E-2</c:v>
                </c:pt>
                <c:pt idx="48">
                  <c:v>1.6717736838474655E-2</c:v>
                </c:pt>
                <c:pt idx="49">
                  <c:v>1.5003628542601365E-2</c:v>
                </c:pt>
                <c:pt idx="50">
                  <c:v>1.2870836875576826E-2</c:v>
                </c:pt>
                <c:pt idx="51">
                  <c:v>1.1358412039512404E-2</c:v>
                </c:pt>
                <c:pt idx="52">
                  <c:v>1.0457864085567618E-2</c:v>
                </c:pt>
                <c:pt idx="53">
                  <c:v>1.0426225148917726E-2</c:v>
                </c:pt>
                <c:pt idx="54">
                  <c:v>1.0131092055085581E-2</c:v>
                </c:pt>
                <c:pt idx="55">
                  <c:v>9.7668388192229966E-3</c:v>
                </c:pt>
                <c:pt idx="56">
                  <c:v>9.5954466533134837E-3</c:v>
                </c:pt>
                <c:pt idx="57">
                  <c:v>1.1093903844073605E-2</c:v>
                </c:pt>
                <c:pt idx="58">
                  <c:v>1.2817588400832717E-2</c:v>
                </c:pt>
                <c:pt idx="59">
                  <c:v>1.3579717019657758E-2</c:v>
                </c:pt>
                <c:pt idx="60">
                  <c:v>1.3387978379492998E-2</c:v>
                </c:pt>
                <c:pt idx="61">
                  <c:v>1.3186417992671045E-2</c:v>
                </c:pt>
                <c:pt idx="62">
                  <c:v>1.2978920677487328E-2</c:v>
                </c:pt>
                <c:pt idx="63">
                  <c:v>1.3334266993797353E-2</c:v>
                </c:pt>
                <c:pt idx="64">
                  <c:v>1.4006922365060634E-2</c:v>
                </c:pt>
                <c:pt idx="65">
                  <c:v>1.4054064270490564E-2</c:v>
                </c:pt>
                <c:pt idx="66">
                  <c:v>1.370737270336762E-2</c:v>
                </c:pt>
                <c:pt idx="67">
                  <c:v>1.3746149427926683E-2</c:v>
                </c:pt>
                <c:pt idx="68">
                  <c:v>1.4517571257839026E-2</c:v>
                </c:pt>
                <c:pt idx="69">
                  <c:v>1.5514813159492383E-2</c:v>
                </c:pt>
                <c:pt idx="70">
                  <c:v>1.5111558678321958E-2</c:v>
                </c:pt>
                <c:pt idx="71">
                  <c:v>1.6331780501213772E-2</c:v>
                </c:pt>
                <c:pt idx="72">
                  <c:v>2.1557787498184419E-2</c:v>
                </c:pt>
                <c:pt idx="73">
                  <c:v>2.7085740894578363E-2</c:v>
                </c:pt>
                <c:pt idx="74">
                  <c:v>2.7708468141279585E-2</c:v>
                </c:pt>
                <c:pt idx="75">
                  <c:v>2.9091359558202967E-2</c:v>
                </c:pt>
                <c:pt idx="76">
                  <c:v>3.3814525023332001E-2</c:v>
                </c:pt>
                <c:pt idx="77">
                  <c:v>3.5464151019734658E-2</c:v>
                </c:pt>
                <c:pt idx="78">
                  <c:v>3.7369591517089726E-2</c:v>
                </c:pt>
                <c:pt idx="79">
                  <c:v>3.9088223092564503E-2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21D-423A-9C90-84034F1E56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7806927"/>
        <c:axId val="1027827567"/>
      </c:lineChart>
      <c:dateAx>
        <c:axId val="1027806927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27827567"/>
        <c:crosses val="autoZero"/>
        <c:auto val="1"/>
        <c:lblOffset val="100"/>
        <c:baseTimeUnit val="months"/>
      </c:dateAx>
      <c:valAx>
        <c:axId val="1027827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27806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(F9) Desigualdad</a:t>
            </a:r>
            <a:r>
              <a:rPr lang="es-AR" baseline="0"/>
              <a:t> de la inflación</a:t>
            </a:r>
          </a:p>
          <a:p>
            <a:pPr>
              <a:defRPr/>
            </a:pPr>
            <a:r>
              <a:rPr lang="es-AR" sz="1400" baseline="0"/>
              <a:t>inflación mensual, media móvil 12m</a:t>
            </a:r>
            <a:endParaRPr lang="es-AR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F9data!$AC$4</c:f>
              <c:strCache>
                <c:ptCount val="1"/>
                <c:pt idx="0">
                  <c:v>Desigualdad geográfica de la inflación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F9data!$AB$5:$AB$1000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</c:numCache>
            </c:numRef>
          </c:cat>
          <c:val>
            <c:numRef>
              <c:f>F9data!$AC$5:$AC$1000</c:f>
              <c:numCache>
                <c:formatCode>General</c:formatCode>
                <c:ptCount val="996"/>
                <c:pt idx="12" formatCode="0.0%">
                  <c:v>8.0713603648168517E-3</c:v>
                </c:pt>
                <c:pt idx="13" formatCode="0.0%">
                  <c:v>7.8981370659580996E-3</c:v>
                </c:pt>
                <c:pt idx="14" formatCode="0.0%">
                  <c:v>7.7461458789971531E-3</c:v>
                </c:pt>
                <c:pt idx="15" formatCode="0.0%">
                  <c:v>7.8307041919759932E-3</c:v>
                </c:pt>
                <c:pt idx="16" formatCode="0.0%">
                  <c:v>7.5232383197726587E-3</c:v>
                </c:pt>
                <c:pt idx="17" formatCode="0.0%">
                  <c:v>7.6057050364213468E-3</c:v>
                </c:pt>
                <c:pt idx="18" formatCode="0.0%">
                  <c:v>7.8962644482047928E-3</c:v>
                </c:pt>
                <c:pt idx="19" formatCode="0.0%">
                  <c:v>8.0643650699726566E-3</c:v>
                </c:pt>
                <c:pt idx="20" formatCode="0.0%">
                  <c:v>8.1770845670071455E-3</c:v>
                </c:pt>
                <c:pt idx="21" formatCode="0.0%">
                  <c:v>8.5969416335522908E-3</c:v>
                </c:pt>
                <c:pt idx="22" formatCode="0.0%">
                  <c:v>9.0371304354355444E-3</c:v>
                </c:pt>
                <c:pt idx="23" formatCode="0.0%">
                  <c:v>9.740342011750355E-3</c:v>
                </c:pt>
                <c:pt idx="24" formatCode="0.0%">
                  <c:v>9.2615946972593264E-3</c:v>
                </c:pt>
                <c:pt idx="25" formatCode="0.0%">
                  <c:v>8.8152162150966027E-3</c:v>
                </c:pt>
                <c:pt idx="26" formatCode="0.0%">
                  <c:v>9.5724992480688918E-3</c:v>
                </c:pt>
                <c:pt idx="27" formatCode="0.0%">
                  <c:v>9.4129008497076758E-3</c:v>
                </c:pt>
                <c:pt idx="28" formatCode="0.0%">
                  <c:v>9.1326709898646805E-3</c:v>
                </c:pt>
                <c:pt idx="29" formatCode="0.0%">
                  <c:v>9.5876868354823341E-3</c:v>
                </c:pt>
                <c:pt idx="30" formatCode="0.0%">
                  <c:v>9.1586306844056997E-3</c:v>
                </c:pt>
                <c:pt idx="31" formatCode="0.0%">
                  <c:v>9.2957377594645729E-3</c:v>
                </c:pt>
                <c:pt idx="32" formatCode="0.0%">
                  <c:v>9.1856495699550091E-3</c:v>
                </c:pt>
                <c:pt idx="33" formatCode="0.0%">
                  <c:v>8.8106195200204906E-3</c:v>
                </c:pt>
                <c:pt idx="34" formatCode="0.0%">
                  <c:v>8.7031839894306517E-3</c:v>
                </c:pt>
                <c:pt idx="35" formatCode="0.0%">
                  <c:v>8.1626116893246947E-3</c:v>
                </c:pt>
                <c:pt idx="36" formatCode="0.0%">
                  <c:v>8.3923008527223755E-3</c:v>
                </c:pt>
                <c:pt idx="37" formatCode="0.0%">
                  <c:v>8.9174449382769892E-3</c:v>
                </c:pt>
                <c:pt idx="38" formatCode="0.0%">
                  <c:v>8.0617713170935135E-3</c:v>
                </c:pt>
                <c:pt idx="39" formatCode="0.0%">
                  <c:v>8.1215341147769515E-3</c:v>
                </c:pt>
                <c:pt idx="40" formatCode="0.0%">
                  <c:v>9.3215319634290163E-3</c:v>
                </c:pt>
                <c:pt idx="41" formatCode="0.0%">
                  <c:v>8.4748130318530648E-3</c:v>
                </c:pt>
                <c:pt idx="42" formatCode="0.0%">
                  <c:v>8.8450513500551442E-3</c:v>
                </c:pt>
                <c:pt idx="43" formatCode="0.0%">
                  <c:v>8.8928418068713513E-3</c:v>
                </c:pt>
                <c:pt idx="44" formatCode="0.0%">
                  <c:v>8.8745377771785785E-3</c:v>
                </c:pt>
                <c:pt idx="45" formatCode="0.0%">
                  <c:v>9.2331716353260349E-3</c:v>
                </c:pt>
                <c:pt idx="46" formatCode="0.0%">
                  <c:v>8.9972423215332799E-3</c:v>
                </c:pt>
                <c:pt idx="47" formatCode="0.0%">
                  <c:v>9.0940239335786099E-3</c:v>
                </c:pt>
                <c:pt idx="48" formatCode="0.0%">
                  <c:v>1.0590880175588327E-2</c:v>
                </c:pt>
                <c:pt idx="49" formatCode="0.0%">
                  <c:v>1.1517475475847602E-2</c:v>
                </c:pt>
                <c:pt idx="50" formatCode="0.0%">
                  <c:v>1.1691611329690285E-2</c:v>
                </c:pt>
                <c:pt idx="51" formatCode="0.0%">
                  <c:v>1.2426365652997226E-2</c:v>
                </c:pt>
                <c:pt idx="52" formatCode="0.0%">
                  <c:v>1.1411856117262495E-2</c:v>
                </c:pt>
                <c:pt idx="53" formatCode="0.0%">
                  <c:v>1.1674178807604E-2</c:v>
                </c:pt>
                <c:pt idx="54" formatCode="0.0%">
                  <c:v>1.1632980307808275E-2</c:v>
                </c:pt>
                <c:pt idx="55" formatCode="0.0%">
                  <c:v>1.1217450074973193E-2</c:v>
                </c:pt>
                <c:pt idx="56" formatCode="0.0%">
                  <c:v>1.2116135735929548E-2</c:v>
                </c:pt>
                <c:pt idx="57" formatCode="0.0%">
                  <c:v>1.1900563566390798E-2</c:v>
                </c:pt>
                <c:pt idx="58" formatCode="0.0%">
                  <c:v>1.2128356154787653E-2</c:v>
                </c:pt>
                <c:pt idx="59" formatCode="0.0%">
                  <c:v>1.2171174501211876E-2</c:v>
                </c:pt>
                <c:pt idx="60" formatCode="0.0%">
                  <c:v>1.1191107530217811E-2</c:v>
                </c:pt>
                <c:pt idx="61" formatCode="0.0%">
                  <c:v>9.7179771564702699E-3</c:v>
                </c:pt>
                <c:pt idx="62" formatCode="0.0%">
                  <c:v>9.7471780769647163E-3</c:v>
                </c:pt>
                <c:pt idx="63" formatCode="0.0%">
                  <c:v>8.6962341308923583E-3</c:v>
                </c:pt>
                <c:pt idx="64" formatCode="0.0%">
                  <c:v>8.5205181672077992E-3</c:v>
                </c:pt>
                <c:pt idx="65" formatCode="0.0%">
                  <c:v>8.7708601383524876E-3</c:v>
                </c:pt>
                <c:pt idx="66" formatCode="0.0%">
                  <c:v>8.6617784081112394E-3</c:v>
                </c:pt>
                <c:pt idx="67" formatCode="0.0%">
                  <c:v>9.3129333873754327E-3</c:v>
                </c:pt>
                <c:pt idx="68" formatCode="0.0%">
                  <c:v>8.9890220756606021E-3</c:v>
                </c:pt>
                <c:pt idx="69" formatCode="0.0%">
                  <c:v>8.8202891618864489E-3</c:v>
                </c:pt>
                <c:pt idx="70" formatCode="0.0%">
                  <c:v>8.6073285404988566E-3</c:v>
                </c:pt>
                <c:pt idx="71" formatCode="0.0%">
                  <c:v>8.2575789573865466E-3</c:v>
                </c:pt>
                <c:pt idx="72" formatCode="0.0%">
                  <c:v>7.6917993267578049E-3</c:v>
                </c:pt>
                <c:pt idx="73" formatCode="0.0%">
                  <c:v>7.8063215715679646E-3</c:v>
                </c:pt>
                <c:pt idx="74" formatCode="0.0%">
                  <c:v>8.9239976476041729E-3</c:v>
                </c:pt>
                <c:pt idx="75" formatCode="0.0%">
                  <c:v>9.7327703479538532E-3</c:v>
                </c:pt>
                <c:pt idx="76" formatCode="0.0%">
                  <c:v>1.0532616600522163E-2</c:v>
                </c:pt>
                <c:pt idx="77" formatCode="0.0%">
                  <c:v>1.0402318555695492E-2</c:v>
                </c:pt>
                <c:pt idx="78" formatCode="0.0%">
                  <c:v>1.1228806044940939E-2</c:v>
                </c:pt>
                <c:pt idx="79" formatCode="0.0%">
                  <c:v>1.1547896784345721E-2</c:v>
                </c:pt>
                <c:pt idx="80" formatCode="0.0%">
                  <c:v>1.2158705880722783E-2</c:v>
                </c:pt>
                <c:pt idx="81" formatCode="0.0%">
                  <c:v>1.2927281094261037E-2</c:v>
                </c:pt>
                <c:pt idx="82" formatCode="0.0%">
                  <c:v>1.3426592177893437E-2</c:v>
                </c:pt>
                <c:pt idx="83" formatCode="0.0%">
                  <c:v>1.4122468225813867E-2</c:v>
                </c:pt>
                <c:pt idx="84" formatCode="0.0%">
                  <c:v>1.7038211842563395E-2</c:v>
                </c:pt>
                <c:pt idx="85" formatCode="0.0%">
                  <c:v>2.0338541064977827E-2</c:v>
                </c:pt>
                <c:pt idx="86" formatCode="0.0%">
                  <c:v>2.1804006143499848E-2</c:v>
                </c:pt>
                <c:pt idx="87" formatCode="0.0%">
                  <c:v>2.2687428494034285E-2</c:v>
                </c:pt>
                <c:pt idx="88" formatCode="0.0%">
                  <c:v>2.3935663140251567E-2</c:v>
                </c:pt>
                <c:pt idx="89" formatCode="0.0%">
                  <c:v>2.3969592251568011E-2</c:v>
                </c:pt>
                <c:pt idx="90" formatCode="0.0%">
                  <c:v>2.3363415577598339E-2</c:v>
                </c:pt>
                <c:pt idx="91" formatCode="0.0%">
                  <c:v>2.2796179671956684E-2</c:v>
                </c:pt>
                <c:pt idx="92" formatCode="0.0%">
                  <c:v>2.2201640139076773E-2</c:v>
                </c:pt>
                <c:pt idx="93" formatCode="0.0%">
                  <c:v>2.1368359021859906E-2</c:v>
                </c:pt>
                <c:pt idx="94" formatCode="0.0%">
                  <c:v>2.1236050046811006E-2</c:v>
                </c:pt>
                <c:pt idx="95" formatCode="0.0%">
                  <c:v>2.1503962545214601E-2</c:v>
                </c:pt>
                <c:pt idx="96" formatCode="0.0%">
                  <c:v>1.8615881741226008E-2</c:v>
                </c:pt>
                <c:pt idx="97" formatCode="0.0%">
                  <c:v>1.5263072624889573E-2</c:v>
                </c:pt>
                <c:pt idx="98" formatCode="0.0%">
                  <c:v>1.3147199093916021E-2</c:v>
                </c:pt>
                <c:pt idx="99" formatCode="0.0%">
                  <c:v>1.1785894837133512E-2</c:v>
                </c:pt>
                <c:pt idx="100" formatCode="0.0%">
                  <c:v>9.4516033803938391E-3</c:v>
                </c:pt>
                <c:pt idx="101" formatCode="0.0%">
                  <c:v>9.2321515332018933E-3</c:v>
                </c:pt>
                <c:pt idx="102" formatCode="0.0%">
                  <c:v>9.3522879221750368E-3</c:v>
                </c:pt>
                <c:pt idx="103" formatCode="0.0%">
                  <c:v>8.7892221231073622E-3</c:v>
                </c:pt>
                <c:pt idx="104" formatCode="0.0%">
                  <c:v>8.0885977660019037E-3</c:v>
                </c:pt>
                <c:pt idx="105" formatCode="0.0%">
                  <c:v>7.9635292010916126E-3</c:v>
                </c:pt>
                <c:pt idx="106" formatCode="0.0%">
                  <c:v>7.2759707471353003E-3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A2-4F51-BD92-6033CB5365EC}"/>
            </c:ext>
          </c:extLst>
        </c:ser>
        <c:ser>
          <c:idx val="1"/>
          <c:order val="1"/>
          <c:tx>
            <c:strRef>
              <c:f>F9data!$AD$4</c:f>
              <c:strCache>
                <c:ptCount val="1"/>
                <c:pt idx="0">
                  <c:v>Desigualdad por ingresos de la inflación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F9data!$AB$5:$AB$1000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</c:numCache>
            </c:numRef>
          </c:cat>
          <c:val>
            <c:numRef>
              <c:f>F9data!$AD$5:$AD$1000</c:f>
              <c:numCache>
                <c:formatCode>General</c:formatCode>
                <c:ptCount val="996"/>
                <c:pt idx="12" formatCode="0.0%">
                  <c:v>2.2054815286857523E-3</c:v>
                </c:pt>
                <c:pt idx="13" formatCode="0.0%">
                  <c:v>2.1050948352493992E-3</c:v>
                </c:pt>
                <c:pt idx="14" formatCode="0.0%">
                  <c:v>2.1615113852752979E-3</c:v>
                </c:pt>
                <c:pt idx="15" formatCode="0.0%">
                  <c:v>1.9792060509163747E-3</c:v>
                </c:pt>
                <c:pt idx="16" formatCode="0.0%">
                  <c:v>1.8541701046852304E-3</c:v>
                </c:pt>
                <c:pt idx="17" formatCode="0.0%">
                  <c:v>2.0743773873862317E-3</c:v>
                </c:pt>
                <c:pt idx="18" formatCode="0.0%">
                  <c:v>2.0116051019050487E-3</c:v>
                </c:pt>
                <c:pt idx="19" formatCode="0.0%">
                  <c:v>1.7280694176878275E-3</c:v>
                </c:pt>
                <c:pt idx="20" formatCode="0.0%">
                  <c:v>1.7929151718581449E-3</c:v>
                </c:pt>
                <c:pt idx="21" formatCode="0.0%">
                  <c:v>1.8636614352208758E-3</c:v>
                </c:pt>
                <c:pt idx="22" formatCode="0.0%">
                  <c:v>1.897117324974033E-3</c:v>
                </c:pt>
                <c:pt idx="23" formatCode="0.0%">
                  <c:v>1.9037320465971064E-3</c:v>
                </c:pt>
                <c:pt idx="24" formatCode="0.0%">
                  <c:v>1.8000305738643345E-3</c:v>
                </c:pt>
                <c:pt idx="25" formatCode="0.0%">
                  <c:v>1.8953881239935726E-3</c:v>
                </c:pt>
                <c:pt idx="26" formatCode="0.0%">
                  <c:v>2.4106384084732571E-3</c:v>
                </c:pt>
                <c:pt idx="27" formatCode="0.0%">
                  <c:v>2.6888490819187796E-3</c:v>
                </c:pt>
                <c:pt idx="28" formatCode="0.0%">
                  <c:v>2.7454689491387594E-3</c:v>
                </c:pt>
                <c:pt idx="29" formatCode="0.0%">
                  <c:v>2.622425644506543E-3</c:v>
                </c:pt>
                <c:pt idx="30" formatCode="0.0%">
                  <c:v>2.590306815843324E-3</c:v>
                </c:pt>
                <c:pt idx="31" formatCode="0.0%">
                  <c:v>2.691674062880641E-3</c:v>
                </c:pt>
                <c:pt idx="32" formatCode="0.0%">
                  <c:v>2.7130572373867214E-3</c:v>
                </c:pt>
                <c:pt idx="33" formatCode="0.0%">
                  <c:v>2.6746735495041065E-3</c:v>
                </c:pt>
                <c:pt idx="34" formatCode="0.0%">
                  <c:v>2.8367850883221357E-3</c:v>
                </c:pt>
                <c:pt idx="35" formatCode="0.0%">
                  <c:v>3.0596986047103001E-3</c:v>
                </c:pt>
                <c:pt idx="36" formatCode="0.0%">
                  <c:v>3.023128744796618E-3</c:v>
                </c:pt>
                <c:pt idx="37" formatCode="0.0%">
                  <c:v>3.747067859001437E-3</c:v>
                </c:pt>
                <c:pt idx="38" formatCode="0.0%">
                  <c:v>3.3227870076636043E-3</c:v>
                </c:pt>
                <c:pt idx="39" formatCode="0.0%">
                  <c:v>3.1508657984290291E-3</c:v>
                </c:pt>
                <c:pt idx="40" formatCode="0.0%">
                  <c:v>3.6155863647525841E-3</c:v>
                </c:pt>
                <c:pt idx="41" formatCode="0.0%">
                  <c:v>3.5732295430612551E-3</c:v>
                </c:pt>
                <c:pt idx="42" formatCode="0.0%">
                  <c:v>3.6845416972675995E-3</c:v>
                </c:pt>
                <c:pt idx="43" formatCode="0.0%">
                  <c:v>3.6315583116521646E-3</c:v>
                </c:pt>
                <c:pt idx="44" formatCode="0.0%">
                  <c:v>3.5532217912930264E-3</c:v>
                </c:pt>
                <c:pt idx="45" formatCode="0.0%">
                  <c:v>3.6369000171912282E-3</c:v>
                </c:pt>
                <c:pt idx="46" formatCode="0.0%">
                  <c:v>3.6255968444628972E-3</c:v>
                </c:pt>
                <c:pt idx="47" formatCode="0.0%">
                  <c:v>3.4543686829034228E-3</c:v>
                </c:pt>
                <c:pt idx="48" formatCode="0.0%">
                  <c:v>3.5459251140492198E-3</c:v>
                </c:pt>
                <c:pt idx="49" formatCode="0.0%">
                  <c:v>3.1512800367021754E-3</c:v>
                </c:pt>
                <c:pt idx="50" formatCode="0.0%">
                  <c:v>2.9948683140699206E-3</c:v>
                </c:pt>
                <c:pt idx="51" formatCode="0.0%">
                  <c:v>3.1265312356119437E-3</c:v>
                </c:pt>
                <c:pt idx="52" formatCode="0.0%">
                  <c:v>2.5586878789987111E-3</c:v>
                </c:pt>
                <c:pt idx="53" formatCode="0.0%">
                  <c:v>2.6970178464732117E-3</c:v>
                </c:pt>
                <c:pt idx="54" formatCode="0.0%">
                  <c:v>2.6811423345101115E-3</c:v>
                </c:pt>
                <c:pt idx="55" formatCode="0.0%">
                  <c:v>2.606946661572703E-3</c:v>
                </c:pt>
                <c:pt idx="56" formatCode="0.0%">
                  <c:v>2.9825142838570775E-3</c:v>
                </c:pt>
                <c:pt idx="57" formatCode="0.0%">
                  <c:v>3.0964896320711164E-3</c:v>
                </c:pt>
                <c:pt idx="58" formatCode="0.0%">
                  <c:v>2.8633477162026875E-3</c:v>
                </c:pt>
                <c:pt idx="59" formatCode="0.0%">
                  <c:v>2.786544406005953E-3</c:v>
                </c:pt>
                <c:pt idx="60" formatCode="0.0%">
                  <c:v>2.7128627901262616E-3</c:v>
                </c:pt>
                <c:pt idx="61" formatCode="0.0%">
                  <c:v>2.3397931468985091E-3</c:v>
                </c:pt>
                <c:pt idx="62" formatCode="0.0%">
                  <c:v>2.9272853095005935E-3</c:v>
                </c:pt>
                <c:pt idx="63" formatCode="0.0%">
                  <c:v>3.0252892475761315E-3</c:v>
                </c:pt>
                <c:pt idx="64" formatCode="0.0%">
                  <c:v>3.0489078715587405E-3</c:v>
                </c:pt>
                <c:pt idx="65" formatCode="0.0%">
                  <c:v>2.8718159660748124E-3</c:v>
                </c:pt>
                <c:pt idx="66" formatCode="0.0%">
                  <c:v>3.0633972160827305E-3</c:v>
                </c:pt>
                <c:pt idx="67" formatCode="0.0%">
                  <c:v>3.5779227026362568E-3</c:v>
                </c:pt>
                <c:pt idx="68" formatCode="0.0%">
                  <c:v>3.4456596190651037E-3</c:v>
                </c:pt>
                <c:pt idx="69" formatCode="0.0%">
                  <c:v>3.6251018937346058E-3</c:v>
                </c:pt>
                <c:pt idx="70" formatCode="0.0%">
                  <c:v>3.5933022468175868E-3</c:v>
                </c:pt>
                <c:pt idx="71" formatCode="0.0%">
                  <c:v>3.9125374649364719E-3</c:v>
                </c:pt>
                <c:pt idx="72" formatCode="0.0%">
                  <c:v>3.9926975750347133E-3</c:v>
                </c:pt>
                <c:pt idx="73" formatCode="0.0%">
                  <c:v>4.0468361494796672E-3</c:v>
                </c:pt>
                <c:pt idx="74" formatCode="0.0%">
                  <c:v>4.3283770687775154E-3</c:v>
                </c:pt>
                <c:pt idx="75" formatCode="0.0%">
                  <c:v>4.2778814500345486E-3</c:v>
                </c:pt>
                <c:pt idx="76" formatCode="0.0%">
                  <c:v>4.5639109471281207E-3</c:v>
                </c:pt>
                <c:pt idx="77" formatCode="0.0%">
                  <c:v>5.0428260146734294E-3</c:v>
                </c:pt>
                <c:pt idx="78" formatCode="0.0%">
                  <c:v>5.2167256165533043E-3</c:v>
                </c:pt>
                <c:pt idx="79" formatCode="0.0%">
                  <c:v>5.0611271756515292E-3</c:v>
                </c:pt>
                <c:pt idx="80" formatCode="0.0%">
                  <c:v>5.6190784714770237E-3</c:v>
                </c:pt>
                <c:pt idx="81" formatCode="0.0%">
                  <c:v>5.8536191921308434E-3</c:v>
                </c:pt>
                <c:pt idx="82" formatCode="0.0%">
                  <c:v>6.0169995758561452E-3</c:v>
                </c:pt>
                <c:pt idx="83" formatCode="0.0%">
                  <c:v>6.0517728460365667E-3</c:v>
                </c:pt>
                <c:pt idx="84" formatCode="0.0%">
                  <c:v>6.3402302361041203E-3</c:v>
                </c:pt>
                <c:pt idx="85" formatCode="0.0%">
                  <c:v>6.6083767277650973E-3</c:v>
                </c:pt>
                <c:pt idx="86" formatCode="0.0%">
                  <c:v>6.6555868440014892E-3</c:v>
                </c:pt>
                <c:pt idx="87" formatCode="0.0%">
                  <c:v>6.9768653718798963E-3</c:v>
                </c:pt>
                <c:pt idx="88" formatCode="0.0%">
                  <c:v>7.1560918627374681E-3</c:v>
                </c:pt>
                <c:pt idx="89" formatCode="0.0%">
                  <c:v>6.7886068735948197E-3</c:v>
                </c:pt>
                <c:pt idx="90" formatCode="0.0%">
                  <c:v>6.5537034721830185E-3</c:v>
                </c:pt>
                <c:pt idx="91" formatCode="0.0%">
                  <c:v>6.4430208661284865E-3</c:v>
                </c:pt>
                <c:pt idx="92" formatCode="0.0%">
                  <c:v>5.7137162376135198E-3</c:v>
                </c:pt>
                <c:pt idx="93" formatCode="0.0%">
                  <c:v>5.2444956910511946E-3</c:v>
                </c:pt>
                <c:pt idx="94" formatCode="0.0%">
                  <c:v>5.4130210932158418E-3</c:v>
                </c:pt>
                <c:pt idx="95" formatCode="0.0%">
                  <c:v>5.6259694896342305E-3</c:v>
                </c:pt>
                <c:pt idx="96" formatCode="0.0%">
                  <c:v>5.0305044857054297E-3</c:v>
                </c:pt>
                <c:pt idx="97" formatCode="0.0%">
                  <c:v>4.7152432040431696E-3</c:v>
                </c:pt>
                <c:pt idx="98" formatCode="0.0%">
                  <c:v>3.9007629167331359E-3</c:v>
                </c:pt>
                <c:pt idx="99" formatCode="0.0%">
                  <c:v>3.770030232732998E-3</c:v>
                </c:pt>
                <c:pt idx="100" formatCode="0.0%">
                  <c:v>3.3265647853739457E-3</c:v>
                </c:pt>
                <c:pt idx="101" formatCode="0.0%">
                  <c:v>3.473624109032273E-3</c:v>
                </c:pt>
                <c:pt idx="102" formatCode="0.0%">
                  <c:v>3.7191042396410765E-3</c:v>
                </c:pt>
                <c:pt idx="103" formatCode="0.0%">
                  <c:v>3.5613514259259516E-3</c:v>
                </c:pt>
                <c:pt idx="104" formatCode="0.0%">
                  <c:v>3.6305755684577314E-3</c:v>
                </c:pt>
                <c:pt idx="105" formatCode="0.0%">
                  <c:v>3.4713625536657764E-3</c:v>
                </c:pt>
                <c:pt idx="106" formatCode="0.0%">
                  <c:v>3.0914755135714178E-3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A2-4F51-BD92-6033CB5365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2976592"/>
        <c:axId val="43389088"/>
      </c:lineChart>
      <c:dateAx>
        <c:axId val="130297659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3389088"/>
        <c:crosses val="autoZero"/>
        <c:auto val="1"/>
        <c:lblOffset val="100"/>
        <c:baseTimeUnit val="months"/>
      </c:dateAx>
      <c:valAx>
        <c:axId val="43389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02976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600"/>
      </a:pPr>
      <a:endParaRPr lang="es-AR"/>
    </a:p>
  </c:tx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Desigualdad de la inflación</a:t>
            </a:r>
          </a:p>
          <a:p>
            <a:pPr>
              <a:defRPr/>
            </a:pPr>
            <a:r>
              <a:rPr lang="es-AR" sz="1400"/>
              <a:t>tasa de inflación interanual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d1d10index!$B$16:$B$94</c:f>
              <c:numCache>
                <c:formatCode>mmm\-yy</c:formatCode>
                <c:ptCount val="79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</c:numCache>
            </c:numRef>
          </c:cat>
          <c:val>
            <c:numRef>
              <c:f>F9data!$AQ$17:$AQ$95</c:f>
              <c:numCache>
                <c:formatCode>0.0%</c:formatCode>
                <c:ptCount val="79"/>
                <c:pt idx="0">
                  <c:v>3.0634900491168349E-2</c:v>
                </c:pt>
                <c:pt idx="1">
                  <c:v>2.3801311164648453E-2</c:v>
                </c:pt>
                <c:pt idx="2">
                  <c:v>3.2768493442457913E-2</c:v>
                </c:pt>
                <c:pt idx="3">
                  <c:v>2.7497680325809126E-2</c:v>
                </c:pt>
                <c:pt idx="4">
                  <c:v>2.3114209235922889E-2</c:v>
                </c:pt>
                <c:pt idx="5">
                  <c:v>1.9348230621507367E-2</c:v>
                </c:pt>
                <c:pt idx="6">
                  <c:v>3.1181853356282652E-2</c:v>
                </c:pt>
                <c:pt idx="7">
                  <c:v>2.8783098916718597E-2</c:v>
                </c:pt>
                <c:pt idx="8">
                  <c:v>2.1547516054812421E-2</c:v>
                </c:pt>
                <c:pt idx="9">
                  <c:v>1.9328857129307098E-2</c:v>
                </c:pt>
                <c:pt idx="10">
                  <c:v>2.5941421088620187E-2</c:v>
                </c:pt>
                <c:pt idx="11">
                  <c:v>3.1031930693204757E-2</c:v>
                </c:pt>
                <c:pt idx="12">
                  <c:v>3.5174299327615177E-2</c:v>
                </c:pt>
                <c:pt idx="13">
                  <c:v>3.0269755459662262E-2</c:v>
                </c:pt>
                <c:pt idx="14">
                  <c:v>3.3776204435958412E-2</c:v>
                </c:pt>
                <c:pt idx="15">
                  <c:v>3.8841156303018654E-2</c:v>
                </c:pt>
                <c:pt idx="16">
                  <c:v>3.9456210116970425E-2</c:v>
                </c:pt>
                <c:pt idx="17">
                  <c:v>3.107348940492205E-2</c:v>
                </c:pt>
                <c:pt idx="18">
                  <c:v>4.3234304164708304E-2</c:v>
                </c:pt>
                <c:pt idx="19">
                  <c:v>2.8769334812744241E-2</c:v>
                </c:pt>
                <c:pt idx="20">
                  <c:v>3.4605164417658596E-2</c:v>
                </c:pt>
                <c:pt idx="21">
                  <c:v>3.4488959638906413E-2</c:v>
                </c:pt>
                <c:pt idx="22">
                  <c:v>3.0599614734758696E-2</c:v>
                </c:pt>
                <c:pt idx="23">
                  <c:v>3.2759045463505387E-2</c:v>
                </c:pt>
                <c:pt idx="24">
                  <c:v>4.0985390333353244E-2</c:v>
                </c:pt>
                <c:pt idx="25">
                  <c:v>5.0288153763015764E-2</c:v>
                </c:pt>
                <c:pt idx="26">
                  <c:v>4.2972581486366845E-2</c:v>
                </c:pt>
                <c:pt idx="27">
                  <c:v>3.5544761367432898E-2</c:v>
                </c:pt>
                <c:pt idx="28">
                  <c:v>4.0899776298973345E-2</c:v>
                </c:pt>
                <c:pt idx="29">
                  <c:v>4.9217715982670551E-2</c:v>
                </c:pt>
                <c:pt idx="30">
                  <c:v>5.214960473408059E-2</c:v>
                </c:pt>
                <c:pt idx="31">
                  <c:v>5.462898396028093E-2</c:v>
                </c:pt>
                <c:pt idx="32">
                  <c:v>4.4216835985231073E-2</c:v>
                </c:pt>
                <c:pt idx="33">
                  <c:v>4.699362515571992E-2</c:v>
                </c:pt>
                <c:pt idx="34">
                  <c:v>5.2357843743274124E-2</c:v>
                </c:pt>
                <c:pt idx="35">
                  <c:v>6.4872900697127367E-2</c:v>
                </c:pt>
                <c:pt idx="36">
                  <c:v>9.9779832297332449E-2</c:v>
                </c:pt>
                <c:pt idx="37">
                  <c:v>9.6488728580534033E-2</c:v>
                </c:pt>
                <c:pt idx="38">
                  <c:v>9.1238215079237017E-2</c:v>
                </c:pt>
                <c:pt idx="39">
                  <c:v>7.0342141907549394E-2</c:v>
                </c:pt>
                <c:pt idx="40">
                  <c:v>4.4962942839781972E-2</c:v>
                </c:pt>
                <c:pt idx="41">
                  <c:v>5.2093824061246963E-2</c:v>
                </c:pt>
                <c:pt idx="42">
                  <c:v>5.3912969226455276E-2</c:v>
                </c:pt>
                <c:pt idx="43">
                  <c:v>5.3605694015486982E-2</c:v>
                </c:pt>
                <c:pt idx="44">
                  <c:v>3.7115852919220371E-2</c:v>
                </c:pt>
                <c:pt idx="45">
                  <c:v>1.6013769534759525E-2</c:v>
                </c:pt>
                <c:pt idx="46">
                  <c:v>4.102550722699716E-3</c:v>
                </c:pt>
                <c:pt idx="47">
                  <c:v>6.1570612773265143E-3</c:v>
                </c:pt>
                <c:pt idx="48">
                  <c:v>1.6471534963651946E-2</c:v>
                </c:pt>
                <c:pt idx="49">
                  <c:v>4.0032630449940543E-2</c:v>
                </c:pt>
                <c:pt idx="50">
                  <c:v>3.8870226277190723E-2</c:v>
                </c:pt>
                <c:pt idx="51">
                  <c:v>3.0116619666978206E-2</c:v>
                </c:pt>
                <c:pt idx="52">
                  <c:v>2.6506483792373858E-2</c:v>
                </c:pt>
                <c:pt idx="53">
                  <c:v>2.3489784413059045E-2</c:v>
                </c:pt>
                <c:pt idx="54">
                  <c:v>2.593715401260277E-2</c:v>
                </c:pt>
                <c:pt idx="55">
                  <c:v>2.6138266097716745E-2</c:v>
                </c:pt>
                <c:pt idx="56">
                  <c:v>4.991537334622298E-2</c:v>
                </c:pt>
                <c:pt idx="57">
                  <c:v>8.0543179486230354E-2</c:v>
                </c:pt>
                <c:pt idx="58">
                  <c:v>6.4019597341408607E-2</c:v>
                </c:pt>
                <c:pt idx="59">
                  <c:v>4.2545870926800511E-2</c:v>
                </c:pt>
                <c:pt idx="60">
                  <c:v>2.0206762659563005E-2</c:v>
                </c:pt>
                <c:pt idx="61">
                  <c:v>1.667822950207043E-2</c:v>
                </c:pt>
                <c:pt idx="62">
                  <c:v>5.3826990698831789E-2</c:v>
                </c:pt>
                <c:pt idx="63">
                  <c:v>6.1762550972517927E-2</c:v>
                </c:pt>
                <c:pt idx="64">
                  <c:v>6.7886944370182167E-2</c:v>
                </c:pt>
                <c:pt idx="65">
                  <c:v>8.0551039024602034E-2</c:v>
                </c:pt>
                <c:pt idx="66">
                  <c:v>6.9220905924971543E-2</c:v>
                </c:pt>
                <c:pt idx="67">
                  <c:v>6.4662242389432301E-2</c:v>
                </c:pt>
                <c:pt idx="68">
                  <c:v>6.062608172009698E-2</c:v>
                </c:pt>
                <c:pt idx="69">
                  <c:v>5.0688056328878073E-2</c:v>
                </c:pt>
                <c:pt idx="70">
                  <c:v>5.1138340860186204E-2</c:v>
                </c:pt>
                <c:pt idx="71">
                  <c:v>5.3834936496119035E-2</c:v>
                </c:pt>
                <c:pt idx="72">
                  <c:v>0.1161316664024814</c:v>
                </c:pt>
                <c:pt idx="73">
                  <c:v>0.10135627043131068</c:v>
                </c:pt>
                <c:pt idx="74">
                  <c:v>8.5998053145511122E-2</c:v>
                </c:pt>
                <c:pt idx="75">
                  <c:v>0.13971569423494712</c:v>
                </c:pt>
                <c:pt idx="76">
                  <c:v>0.15549027624782186</c:v>
                </c:pt>
                <c:pt idx="77">
                  <c:v>0.17276059432989799</c:v>
                </c:pt>
                <c:pt idx="78">
                  <c:v>0.18099885425678597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35-40D2-82CA-4D2FC99C9295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d1d10index!$B$16:$B$94</c:f>
              <c:numCache>
                <c:formatCode>mmm\-yy</c:formatCode>
                <c:ptCount val="79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</c:numCache>
            </c:numRef>
          </c:cat>
          <c:val>
            <c:numRef>
              <c:f>F9data!$BF$17:$BF$95</c:f>
              <c:numCache>
                <c:formatCode>0.0%</c:formatCode>
                <c:ptCount val="79"/>
                <c:pt idx="0">
                  <c:v>1.1333515798716221E-2</c:v>
                </c:pt>
                <c:pt idx="1">
                  <c:v>9.5401182288028519E-3</c:v>
                </c:pt>
                <c:pt idx="2">
                  <c:v>1.0664702943256721E-2</c:v>
                </c:pt>
                <c:pt idx="3">
                  <c:v>1.3653327986998587E-2</c:v>
                </c:pt>
                <c:pt idx="4">
                  <c:v>1.6086524561149229E-2</c:v>
                </c:pt>
                <c:pt idx="5">
                  <c:v>1.3418154722734998E-2</c:v>
                </c:pt>
                <c:pt idx="6">
                  <c:v>1.1334352729997832E-2</c:v>
                </c:pt>
                <c:pt idx="7">
                  <c:v>5.7007889357789665E-3</c:v>
                </c:pt>
                <c:pt idx="8">
                  <c:v>5.4326900621060048E-3</c:v>
                </c:pt>
                <c:pt idx="9">
                  <c:v>5.0922144476106546E-3</c:v>
                </c:pt>
                <c:pt idx="10">
                  <c:v>6.5071535227374522E-3</c:v>
                </c:pt>
                <c:pt idx="11">
                  <c:v>6.3372208593426294E-3</c:v>
                </c:pt>
                <c:pt idx="12">
                  <c:v>5.9622046727705325E-3</c:v>
                </c:pt>
                <c:pt idx="13">
                  <c:v>6.796400054675189E-3</c:v>
                </c:pt>
                <c:pt idx="14">
                  <c:v>1.7997574250600668E-2</c:v>
                </c:pt>
                <c:pt idx="15">
                  <c:v>2.651291830434066E-2</c:v>
                </c:pt>
                <c:pt idx="16">
                  <c:v>2.5029774405154193E-2</c:v>
                </c:pt>
                <c:pt idx="17">
                  <c:v>1.7050169404585924E-2</c:v>
                </c:pt>
                <c:pt idx="18">
                  <c:v>1.6486960401218553E-2</c:v>
                </c:pt>
                <c:pt idx="19">
                  <c:v>1.0737726413745818E-2</c:v>
                </c:pt>
                <c:pt idx="20">
                  <c:v>1.0194948638374557E-2</c:v>
                </c:pt>
                <c:pt idx="21">
                  <c:v>1.0086537548586794E-2</c:v>
                </c:pt>
                <c:pt idx="22">
                  <c:v>4.2127971875214332E-3</c:v>
                </c:pt>
                <c:pt idx="23">
                  <c:v>5.1732561874522354E-3</c:v>
                </c:pt>
                <c:pt idx="24">
                  <c:v>5.9675338791094212E-3</c:v>
                </c:pt>
                <c:pt idx="25">
                  <c:v>1.8397079542838535E-2</c:v>
                </c:pt>
                <c:pt idx="26">
                  <c:v>1.0797131977023255E-2</c:v>
                </c:pt>
                <c:pt idx="27">
                  <c:v>8.407272079060224E-3</c:v>
                </c:pt>
                <c:pt idx="28">
                  <c:v>2.1155115188920215E-2</c:v>
                </c:pt>
                <c:pt idx="29">
                  <c:v>2.1517918176270578E-2</c:v>
                </c:pt>
                <c:pt idx="30">
                  <c:v>1.8515270158073527E-2</c:v>
                </c:pt>
                <c:pt idx="31">
                  <c:v>1.9354970179818354E-2</c:v>
                </c:pt>
                <c:pt idx="32">
                  <c:v>1.8578915948595842E-2</c:v>
                </c:pt>
                <c:pt idx="33">
                  <c:v>2.1655522552521456E-2</c:v>
                </c:pt>
                <c:pt idx="34">
                  <c:v>3.3509577065594875E-2</c:v>
                </c:pt>
                <c:pt idx="35">
                  <c:v>2.7937494806326235E-2</c:v>
                </c:pt>
                <c:pt idx="36">
                  <c:v>3.9124012972197697E-2</c:v>
                </c:pt>
                <c:pt idx="37">
                  <c:v>3.3216452838141342E-2</c:v>
                </c:pt>
                <c:pt idx="38">
                  <c:v>2.822531160792785E-2</c:v>
                </c:pt>
                <c:pt idx="39">
                  <c:v>2.0929753756394831E-2</c:v>
                </c:pt>
                <c:pt idx="40">
                  <c:v>1.3126533147204134E-2</c:v>
                </c:pt>
                <c:pt idx="41">
                  <c:v>1.0542796285976319E-2</c:v>
                </c:pt>
                <c:pt idx="42">
                  <c:v>1.4013779463278864E-2</c:v>
                </c:pt>
                <c:pt idx="43">
                  <c:v>1.4981134773917049E-2</c:v>
                </c:pt>
                <c:pt idx="44">
                  <c:v>7.086915140425587E-3</c:v>
                </c:pt>
                <c:pt idx="45">
                  <c:v>6.0360348231593974E-3</c:v>
                </c:pt>
                <c:pt idx="46">
                  <c:v>1.077692498073346E-2</c:v>
                </c:pt>
                <c:pt idx="47">
                  <c:v>8.881062288568442E-3</c:v>
                </c:pt>
                <c:pt idx="48">
                  <c:v>1.0389866822245519E-2</c:v>
                </c:pt>
                <c:pt idx="49">
                  <c:v>1.6840605125844954E-2</c:v>
                </c:pt>
                <c:pt idx="50">
                  <c:v>5.4901611668223271E-3</c:v>
                </c:pt>
                <c:pt idx="51">
                  <c:v>8.5637887390903611E-3</c:v>
                </c:pt>
                <c:pt idx="52">
                  <c:v>9.2226303551126154E-3</c:v>
                </c:pt>
                <c:pt idx="53">
                  <c:v>1.2715226970755555E-2</c:v>
                </c:pt>
                <c:pt idx="54">
                  <c:v>6.7060660661584226E-3</c:v>
                </c:pt>
                <c:pt idx="55">
                  <c:v>9.2784873970652715E-3</c:v>
                </c:pt>
                <c:pt idx="56">
                  <c:v>1.2753036617093372E-2</c:v>
                </c:pt>
                <c:pt idx="57">
                  <c:v>2.6566858620307165E-2</c:v>
                </c:pt>
                <c:pt idx="58">
                  <c:v>2.8443934061027853E-2</c:v>
                </c:pt>
                <c:pt idx="59">
                  <c:v>2.0684597025458995E-2</c:v>
                </c:pt>
                <c:pt idx="60">
                  <c:v>6.3884599664265629E-3</c:v>
                </c:pt>
                <c:pt idx="61">
                  <c:v>7.7695817935601319E-3</c:v>
                </c:pt>
                <c:pt idx="62">
                  <c:v>1.4143140028456624E-2</c:v>
                </c:pt>
                <c:pt idx="63">
                  <c:v>1.0109663278852654E-2</c:v>
                </c:pt>
                <c:pt idx="64">
                  <c:v>1.730830856551302E-2</c:v>
                </c:pt>
                <c:pt idx="65">
                  <c:v>9.8354751257017092E-3</c:v>
                </c:pt>
                <c:pt idx="66">
                  <c:v>8.2082365981572813E-3</c:v>
                </c:pt>
                <c:pt idx="67">
                  <c:v>7.2101634854262464E-3</c:v>
                </c:pt>
                <c:pt idx="68">
                  <c:v>1.9306971185925725E-2</c:v>
                </c:pt>
                <c:pt idx="69">
                  <c:v>2.5717181338587025E-2</c:v>
                </c:pt>
                <c:pt idx="70">
                  <c:v>2.1324550365091621E-2</c:v>
                </c:pt>
                <c:pt idx="71">
                  <c:v>4.4306817758621442E-2</c:v>
                </c:pt>
                <c:pt idx="72">
                  <c:v>8.862268798607742E-2</c:v>
                </c:pt>
                <c:pt idx="73">
                  <c:v>7.8251854119547826E-2</c:v>
                </c:pt>
                <c:pt idx="74">
                  <c:v>1.5865036000676014E-2</c:v>
                </c:pt>
                <c:pt idx="75">
                  <c:v>3.2120728448460589E-2</c:v>
                </c:pt>
                <c:pt idx="76">
                  <c:v>7.1510814325530081E-2</c:v>
                </c:pt>
                <c:pt idx="77">
                  <c:v>3.875344651874757E-2</c:v>
                </c:pt>
                <c:pt idx="78">
                  <c:v>3.4606201591317554E-2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35-40D2-82CA-4D2FC99C92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3928800"/>
        <c:axId val="1303925440"/>
      </c:lineChart>
      <c:dateAx>
        <c:axId val="130392880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03925440"/>
        <c:crosses val="autoZero"/>
        <c:auto val="1"/>
        <c:lblOffset val="100"/>
        <c:baseTimeUnit val="months"/>
      </c:dateAx>
      <c:valAx>
        <c:axId val="1303925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03928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/>
      </a:pPr>
      <a:endParaRPr lang="es-AR"/>
    </a:p>
  </c:tx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acumulada desde</a:t>
            </a:r>
            <a:r>
              <a:rPr lang="es-AR" baseline="0"/>
              <a:t> febrero 2021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F14incidenciageo!$B$5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F14incidenciageo!$B$6:$B$11</c:f>
              <c:numCache>
                <c:formatCode>0%</c:formatCode>
                <c:ptCount val="6"/>
                <c:pt idx="0">
                  <c:v>3.9149772945439905</c:v>
                </c:pt>
                <c:pt idx="1">
                  <c:v>4.31092439273207</c:v>
                </c:pt>
                <c:pt idx="2">
                  <c:v>5.2388855408773107</c:v>
                </c:pt>
                <c:pt idx="3">
                  <c:v>5.0928751422594383</c:v>
                </c:pt>
                <c:pt idx="4">
                  <c:v>4.4164761717253329</c:v>
                </c:pt>
                <c:pt idx="5">
                  <c:v>4.31092439273207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11-449D-B4E0-C2181007DD76}"/>
            </c:ext>
          </c:extLst>
        </c:ser>
        <c:ser>
          <c:idx val="1"/>
          <c:order val="1"/>
          <c:tx>
            <c:strRef>
              <c:f>F14incidenciageo!$C$5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F14incidenciageo!$C$6:$C$11</c:f>
              <c:numCache>
                <c:formatCode>0%</c:formatCode>
                <c:ptCount val="6"/>
                <c:pt idx="0">
                  <c:v>0.36351253653787718</c:v>
                </c:pt>
                <c:pt idx="1">
                  <c:v>0.38551020246251527</c:v>
                </c:pt>
                <c:pt idx="2">
                  <c:v>0.32338208135873286</c:v>
                </c:pt>
                <c:pt idx="3">
                  <c:v>0.40114607208449954</c:v>
                </c:pt>
                <c:pt idx="4">
                  <c:v>0.36179485934147515</c:v>
                </c:pt>
                <c:pt idx="5">
                  <c:v>0.38551020246251527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11-449D-B4E0-C2181007DD76}"/>
            </c:ext>
          </c:extLst>
        </c:ser>
        <c:ser>
          <c:idx val="2"/>
          <c:order val="2"/>
          <c:tx>
            <c:strRef>
              <c:f>F14incidenciageo!$D$5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F14incidenciageo!$D$6:$D$11</c:f>
              <c:numCache>
                <c:formatCode>0%</c:formatCode>
                <c:ptCount val="6"/>
                <c:pt idx="0">
                  <c:v>1.1726447874446013</c:v>
                </c:pt>
                <c:pt idx="1">
                  <c:v>1.587013865916491</c:v>
                </c:pt>
                <c:pt idx="2">
                  <c:v>1.3709939420801447</c:v>
                </c:pt>
                <c:pt idx="3">
                  <c:v>1.2346948672142644</c:v>
                </c:pt>
                <c:pt idx="4">
                  <c:v>1.2457900639080075</c:v>
                </c:pt>
                <c:pt idx="5">
                  <c:v>1.587013865916491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11-449D-B4E0-C2181007DD76}"/>
            </c:ext>
          </c:extLst>
        </c:ser>
        <c:ser>
          <c:idx val="3"/>
          <c:order val="3"/>
          <c:tx>
            <c:strRef>
              <c:f>F14incidenciageo!$E$5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F14incidenciageo!$E$6:$E$11</c:f>
              <c:numCache>
                <c:formatCode>0%</c:formatCode>
                <c:ptCount val="6"/>
                <c:pt idx="0">
                  <c:v>1.2681809797330956</c:v>
                </c:pt>
                <c:pt idx="1">
                  <c:v>1.2501371118784941</c:v>
                </c:pt>
                <c:pt idx="2">
                  <c:v>0.96137170280299844</c:v>
                </c:pt>
                <c:pt idx="3">
                  <c:v>1.0586890423352506</c:v>
                </c:pt>
                <c:pt idx="4">
                  <c:v>1.1246412025416104</c:v>
                </c:pt>
                <c:pt idx="5">
                  <c:v>1.2501371118784941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11-449D-B4E0-C2181007DD76}"/>
            </c:ext>
          </c:extLst>
        </c:ser>
        <c:ser>
          <c:idx val="4"/>
          <c:order val="4"/>
          <c:tx>
            <c:strRef>
              <c:f>F14incidenciageo!$F$5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F14incidenciageo!$F$6:$F$11</c:f>
              <c:numCache>
                <c:formatCode>0%</c:formatCode>
                <c:ptCount val="6"/>
                <c:pt idx="0">
                  <c:v>0.87028890532346392</c:v>
                </c:pt>
                <c:pt idx="1">
                  <c:v>0.94600737538881119</c:v>
                </c:pt>
                <c:pt idx="2">
                  <c:v>0.79134274436392782</c:v>
                </c:pt>
                <c:pt idx="3">
                  <c:v>1.0209472001276843</c:v>
                </c:pt>
                <c:pt idx="4">
                  <c:v>0.81427479840994199</c:v>
                </c:pt>
                <c:pt idx="5">
                  <c:v>0.94600737538881119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611-449D-B4E0-C2181007DD76}"/>
            </c:ext>
          </c:extLst>
        </c:ser>
        <c:ser>
          <c:idx val="5"/>
          <c:order val="5"/>
          <c:tx>
            <c:strRef>
              <c:f>F14incidenciageo!$G$5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F14incidenciageo!$G$6:$G$11</c:f>
              <c:numCache>
                <c:formatCode>0%</c:formatCode>
                <c:ptCount val="6"/>
                <c:pt idx="0">
                  <c:v>1.3691145007973025</c:v>
                </c:pt>
                <c:pt idx="1">
                  <c:v>0.80058271381499446</c:v>
                </c:pt>
                <c:pt idx="2">
                  <c:v>1.0321984421920263</c:v>
                </c:pt>
                <c:pt idx="3">
                  <c:v>0.85171644139928049</c:v>
                </c:pt>
                <c:pt idx="4">
                  <c:v>1.2730334066151281</c:v>
                </c:pt>
                <c:pt idx="5">
                  <c:v>0.80058271381499446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611-449D-B4E0-C2181007DD76}"/>
            </c:ext>
          </c:extLst>
        </c:ser>
        <c:ser>
          <c:idx val="6"/>
          <c:order val="6"/>
          <c:tx>
            <c:strRef>
              <c:f>F14incidenciageo!$H$5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F14incidenciageo!$H$6:$H$11</c:f>
              <c:numCache>
                <c:formatCode>0%</c:formatCode>
                <c:ptCount val="6"/>
                <c:pt idx="0">
                  <c:v>1.6955333530779551</c:v>
                </c:pt>
                <c:pt idx="1">
                  <c:v>2.2403613150079265</c:v>
                </c:pt>
                <c:pt idx="2">
                  <c:v>1.2381191944421053</c:v>
                </c:pt>
                <c:pt idx="3">
                  <c:v>1.5667429070015335</c:v>
                </c:pt>
                <c:pt idx="4">
                  <c:v>1.8856689659452259</c:v>
                </c:pt>
                <c:pt idx="5">
                  <c:v>2.2403613150079265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611-449D-B4E0-C2181007DD76}"/>
            </c:ext>
          </c:extLst>
        </c:ser>
        <c:ser>
          <c:idx val="7"/>
          <c:order val="7"/>
          <c:tx>
            <c:strRef>
              <c:f>F14incidenciageo!$I$5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F14incidenciageo!$I$6:$I$11</c:f>
              <c:numCache>
                <c:formatCode>0%</c:formatCode>
                <c:ptCount val="6"/>
                <c:pt idx="0">
                  <c:v>0.36784905124200279</c:v>
                </c:pt>
                <c:pt idx="1">
                  <c:v>0.32845383355197721</c:v>
                </c:pt>
                <c:pt idx="2">
                  <c:v>0.32515057704000433</c:v>
                </c:pt>
                <c:pt idx="3">
                  <c:v>0.34713892816060832</c:v>
                </c:pt>
                <c:pt idx="4">
                  <c:v>0.2743528654024503</c:v>
                </c:pt>
                <c:pt idx="5">
                  <c:v>0.32845383355197721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611-449D-B4E0-C2181007DD76}"/>
            </c:ext>
          </c:extLst>
        </c:ser>
        <c:ser>
          <c:idx val="8"/>
          <c:order val="8"/>
          <c:tx>
            <c:strRef>
              <c:f>F14incidenciageo!$J$5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F14incidenciageo!$J$6:$J$11</c:f>
              <c:numCache>
                <c:formatCode>0%</c:formatCode>
                <c:ptCount val="6"/>
                <c:pt idx="0">
                  <c:v>1.0285413704684232</c:v>
                </c:pt>
                <c:pt idx="1">
                  <c:v>0.95955301145232164</c:v>
                </c:pt>
                <c:pt idx="2">
                  <c:v>0.6949578996655642</c:v>
                </c:pt>
                <c:pt idx="3">
                  <c:v>0.73397471353736188</c:v>
                </c:pt>
                <c:pt idx="4">
                  <c:v>0.79534765629650728</c:v>
                </c:pt>
                <c:pt idx="5">
                  <c:v>0.95955301145232164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11-449D-B4E0-C2181007DD76}"/>
            </c:ext>
          </c:extLst>
        </c:ser>
        <c:ser>
          <c:idx val="9"/>
          <c:order val="9"/>
          <c:tx>
            <c:strRef>
              <c:f>F14incidenciageo!$K$5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F14incidenciageo!$K$6:$K$11</c:f>
              <c:numCache>
                <c:formatCode>0%</c:formatCode>
                <c:ptCount val="6"/>
                <c:pt idx="0">
                  <c:v>0.37172765428439292</c:v>
                </c:pt>
                <c:pt idx="1">
                  <c:v>0.16298878822749974</c:v>
                </c:pt>
                <c:pt idx="2">
                  <c:v>0.19730294786310512</c:v>
                </c:pt>
                <c:pt idx="3">
                  <c:v>0.10521209250255081</c:v>
                </c:pt>
                <c:pt idx="4">
                  <c:v>0.16875848933008639</c:v>
                </c:pt>
                <c:pt idx="5">
                  <c:v>0.16298878822749974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611-449D-B4E0-C2181007DD76}"/>
            </c:ext>
          </c:extLst>
        </c:ser>
        <c:ser>
          <c:idx val="10"/>
          <c:order val="10"/>
          <c:tx>
            <c:strRef>
              <c:f>F14incidenciageo!$L$5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F14incidenciageo!$L$6:$L$11</c:f>
              <c:numCache>
                <c:formatCode>0%</c:formatCode>
                <c:ptCount val="6"/>
                <c:pt idx="0">
                  <c:v>1.6761203587539968</c:v>
                </c:pt>
                <c:pt idx="1">
                  <c:v>0.75164889399681956</c:v>
                </c:pt>
                <c:pt idx="2">
                  <c:v>1.1917838706293431</c:v>
                </c:pt>
                <c:pt idx="3">
                  <c:v>0.67315520443702159</c:v>
                </c:pt>
                <c:pt idx="4">
                  <c:v>1.0098367855455972</c:v>
                </c:pt>
                <c:pt idx="5">
                  <c:v>0.75164889399681956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611-449D-B4E0-C2181007DD76}"/>
            </c:ext>
          </c:extLst>
        </c:ser>
        <c:ser>
          <c:idx val="11"/>
          <c:order val="11"/>
          <c:tx>
            <c:strRef>
              <c:f>F14incidenciageo!$M$5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F14incidenciageo!$M$6:$M$11</c:f>
              <c:numCache>
                <c:formatCode>0%</c:formatCode>
                <c:ptCount val="6"/>
                <c:pt idx="0">
                  <c:v>0.50827233971786823</c:v>
                </c:pt>
                <c:pt idx="1">
                  <c:v>0.50434131448064201</c:v>
                </c:pt>
                <c:pt idx="2">
                  <c:v>0.48341895411731817</c:v>
                </c:pt>
                <c:pt idx="3">
                  <c:v>0.47759621462324653</c:v>
                </c:pt>
                <c:pt idx="4">
                  <c:v>0.50659128237777773</c:v>
                </c:pt>
                <c:pt idx="5">
                  <c:v>0.50434131448064201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611-449D-B4E0-C2181007D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43765200"/>
        <c:axId val="1243758480"/>
      </c:barChart>
      <c:catAx>
        <c:axId val="1243765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43758480"/>
        <c:crosses val="autoZero"/>
        <c:auto val="1"/>
        <c:lblAlgn val="ctr"/>
        <c:lblOffset val="100"/>
        <c:noMultiLvlLbl val="0"/>
      </c:catAx>
      <c:valAx>
        <c:axId val="124375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43765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1137442932163747E-2"/>
          <c:y val="0.76674783682765635"/>
          <c:w val="0.91672072021765683"/>
          <c:h val="0.22001808657135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'F10.12.17data'!$S$4</c:f>
              <c:strCache>
                <c:ptCount val="1"/>
                <c:pt idx="0">
                  <c:v>Geographic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'F10.12.17data'!$R$5:$R$98</c:f>
              <c:numCache>
                <c:formatCode>mmm\-yy</c:formatCode>
                <c:ptCount val="94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</c:numCache>
            </c:numRef>
          </c:cat>
          <c:val>
            <c:numRef>
              <c:f>'F10.12.17data'!$S$5:$S$98</c:f>
              <c:numCache>
                <c:formatCode>General</c:formatCode>
                <c:ptCount val="94"/>
                <c:pt idx="0">
                  <c:v>1.021793163971942</c:v>
                </c:pt>
                <c:pt idx="1">
                  <c:v>1.0126794964339894</c:v>
                </c:pt>
                <c:pt idx="2">
                  <c:v>1.0112470313579915</c:v>
                </c:pt>
                <c:pt idx="3">
                  <c:v>1.016129638646651</c:v>
                </c:pt>
                <c:pt idx="4">
                  <c:v>1.0279719228269972</c:v>
                </c:pt>
                <c:pt idx="5">
                  <c:v>1.0275525623059494</c:v>
                </c:pt>
                <c:pt idx="6">
                  <c:v>1.0269048628350848</c:v>
                </c:pt>
                <c:pt idx="7">
                  <c:v>1.025239792252951</c:v>
                </c:pt>
                <c:pt idx="8">
                  <c:v>1.0219004156220368</c:v>
                </c:pt>
                <c:pt idx="9">
                  <c:v>1.0260957965999815</c:v>
                </c:pt>
                <c:pt idx="10">
                  <c:v>1.0267652828892437</c:v>
                </c:pt>
                <c:pt idx="11">
                  <c:v>1.0284270890562028</c:v>
                </c:pt>
                <c:pt idx="12">
                  <c:v>1.0360097924445324</c:v>
                </c:pt>
                <c:pt idx="13">
                  <c:v>1.0242653914997959</c:v>
                </c:pt>
                <c:pt idx="14">
                  <c:v>1.0309454534220679</c:v>
                </c:pt>
                <c:pt idx="15">
                  <c:v>1.0210416237752138</c:v>
                </c:pt>
                <c:pt idx="16">
                  <c:v>1.026932357275689</c:v>
                </c:pt>
                <c:pt idx="17">
                  <c:v>1.0255354351573855</c:v>
                </c:pt>
                <c:pt idx="18">
                  <c:v>1.029992702561908</c:v>
                </c:pt>
                <c:pt idx="19">
                  <c:v>1.034647093485503</c:v>
                </c:pt>
                <c:pt idx="20">
                  <c:v>1.0327878918270181</c:v>
                </c:pt>
                <c:pt idx="21">
                  <c:v>1.0360887072822542</c:v>
                </c:pt>
                <c:pt idx="22">
                  <c:v>1.0371664682616806</c:v>
                </c:pt>
                <c:pt idx="23">
                  <c:v>1.031648815671822</c:v>
                </c:pt>
                <c:pt idx="24">
                  <c:v>1.0301792727104904</c:v>
                </c:pt>
                <c:pt idx="25">
                  <c:v>1.0288044671578807</c:v>
                </c:pt>
                <c:pt idx="26">
                  <c:v>1.0359825604820072</c:v>
                </c:pt>
                <c:pt idx="27">
                  <c:v>1.0390930843669508</c:v>
                </c:pt>
                <c:pt idx="28">
                  <c:v>1.0375483275135442</c:v>
                </c:pt>
                <c:pt idx="29">
                  <c:v>1.0320857876966354</c:v>
                </c:pt>
                <c:pt idx="30">
                  <c:v>1.0301684124205215</c:v>
                </c:pt>
                <c:pt idx="31">
                  <c:v>1.0331479941797919</c:v>
                </c:pt>
                <c:pt idx="32">
                  <c:v>1.0345221395846782</c:v>
                </c:pt>
                <c:pt idx="33">
                  <c:v>1.0402200229351004</c:v>
                </c:pt>
                <c:pt idx="34">
                  <c:v>1.0449502741654162</c:v>
                </c:pt>
                <c:pt idx="35">
                  <c:v>1.0448415167960596</c:v>
                </c:pt>
                <c:pt idx="36">
                  <c:v>1.0371218960216355</c:v>
                </c:pt>
                <c:pt idx="37">
                  <c:v>1.0371200161400496</c:v>
                </c:pt>
                <c:pt idx="38">
                  <c:v>1.0427001023513369</c:v>
                </c:pt>
                <c:pt idx="39">
                  <c:v>1.0481493727762767</c:v>
                </c:pt>
                <c:pt idx="40">
                  <c:v>1.054637249599174</c:v>
                </c:pt>
                <c:pt idx="41">
                  <c:v>1.0520990706551718</c:v>
                </c:pt>
                <c:pt idx="42">
                  <c:v>1.0560748633499411</c:v>
                </c:pt>
                <c:pt idx="43">
                  <c:v>1.0510644383839851</c:v>
                </c:pt>
                <c:pt idx="44">
                  <c:v>1.0490345889516657</c:v>
                </c:pt>
                <c:pt idx="45">
                  <c:v>1.0622213638461535</c:v>
                </c:pt>
                <c:pt idx="46">
                  <c:v>1.0652540635975771</c:v>
                </c:pt>
                <c:pt idx="47">
                  <c:v>1.0682020186379841</c:v>
                </c:pt>
                <c:pt idx="48">
                  <c:v>1.0815738129521584</c:v>
                </c:pt>
                <c:pt idx="49">
                  <c:v>1.0854847711474149</c:v>
                </c:pt>
                <c:pt idx="50">
                  <c:v>1.0878179847856499</c:v>
                </c:pt>
                <c:pt idx="51">
                  <c:v>1.0919508905862512</c:v>
                </c:pt>
                <c:pt idx="52">
                  <c:v>1.0865865123341401</c:v>
                </c:pt>
                <c:pt idx="53">
                  <c:v>1.0894785760665988</c:v>
                </c:pt>
                <c:pt idx="54">
                  <c:v>1.0905957507598032</c:v>
                </c:pt>
                <c:pt idx="55">
                  <c:v>1.0886852529968591</c:v>
                </c:pt>
                <c:pt idx="56">
                  <c:v>1.0718736876238415</c:v>
                </c:pt>
                <c:pt idx="57">
                  <c:v>1.0620467252927086</c:v>
                </c:pt>
                <c:pt idx="58">
                  <c:v>1.0649280195457742</c:v>
                </c:pt>
                <c:pt idx="59">
                  <c:v>1.0700345778346207</c:v>
                </c:pt>
                <c:pt idx="60">
                  <c:v>1.0783046215516208</c:v>
                </c:pt>
                <c:pt idx="61">
                  <c:v>1.0830554611680443</c:v>
                </c:pt>
                <c:pt idx="62">
                  <c:v>1.0893461819427783</c:v>
                </c:pt>
                <c:pt idx="63">
                  <c:v>1.083851571986362</c:v>
                </c:pt>
                <c:pt idx="64">
                  <c:v>1.0835699588898944</c:v>
                </c:pt>
                <c:pt idx="65">
                  <c:v>1.0874562069271387</c:v>
                </c:pt>
                <c:pt idx="66">
                  <c:v>1.0896862939724994</c:v>
                </c:pt>
                <c:pt idx="67">
                  <c:v>1.0829800062243704</c:v>
                </c:pt>
                <c:pt idx="68">
                  <c:v>1.0825092876761251</c:v>
                </c:pt>
                <c:pt idx="69">
                  <c:v>1.0811782379146393</c:v>
                </c:pt>
                <c:pt idx="70">
                  <c:v>1.0743639132444021</c:v>
                </c:pt>
                <c:pt idx="71">
                  <c:v>1.0747167648225848</c:v>
                </c:pt>
                <c:pt idx="72">
                  <c:v>1.0793669021281371</c:v>
                </c:pt>
                <c:pt idx="73">
                  <c:v>1.0832320637622554</c:v>
                </c:pt>
                <c:pt idx="74">
                  <c:v>1.0937498027716006</c:v>
                </c:pt>
                <c:pt idx="75">
                  <c:v>1.1038219836691723</c:v>
                </c:pt>
                <c:pt idx="76">
                  <c:v>1.0953382933407381</c:v>
                </c:pt>
                <c:pt idx="77">
                  <c:v>1.0961741178858948</c:v>
                </c:pt>
                <c:pt idx="78">
                  <c:v>1.080359326913503</c:v>
                </c:pt>
                <c:pt idx="79">
                  <c:v>1.0655898165570339</c:v>
                </c:pt>
                <c:pt idx="80">
                  <c:v>1.0676440092619177</c:v>
                </c:pt>
                <c:pt idx="81">
                  <c:v>1.0641137995026948</c:v>
                </c:pt>
                <c:pt idx="82">
                  <c:v>1.0562658185201466</c:v>
                </c:pt>
                <c:pt idx="83">
                  <c:v>1.0635935839714008</c:v>
                </c:pt>
                <c:pt idx="84">
                  <c:v>1.0793212786641733</c:v>
                </c:pt>
                <c:pt idx="85">
                  <c:v>1.0638069738336446</c:v>
                </c:pt>
                <c:pt idx="86">
                  <c:v>1.0838942282982136</c:v>
                </c:pt>
                <c:pt idx="87">
                  <c:v>1.0744349525313128</c:v>
                </c:pt>
                <c:pt idx="88">
                  <c:v>1.0678297755555357</c:v>
                </c:pt>
                <c:pt idx="89">
                  <c:v>1.0654038126891814</c:v>
                </c:pt>
                <c:pt idx="90">
                  <c:v>1.0650918181201605</c:v>
                </c:pt>
                <c:pt idx="91">
                  <c:v>1.0688445577472416</c:v>
                </c:pt>
                <c:pt idx="92">
                  <c:v>1.0675063822771591</c:v>
                </c:pt>
                <c:pt idx="93">
                  <c:v>1.0598290533464452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36-4485-B93D-C891B1DB2332}"/>
            </c:ext>
          </c:extLst>
        </c:ser>
        <c:ser>
          <c:idx val="1"/>
          <c:order val="1"/>
          <c:tx>
            <c:strRef>
              <c:f>'F10.12.17data'!$T$4</c:f>
              <c:strCache>
                <c:ptCount val="1"/>
                <c:pt idx="0">
                  <c:v>Income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'F10.12.17data'!$R$5:$R$98</c:f>
              <c:numCache>
                <c:formatCode>mmm\-yy</c:formatCode>
                <c:ptCount val="94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</c:numCache>
            </c:numRef>
          </c:cat>
          <c:val>
            <c:numRef>
              <c:f>'F10.12.17data'!$T$5:$T$98</c:f>
              <c:numCache>
                <c:formatCode>General</c:formatCode>
                <c:ptCount val="94"/>
                <c:pt idx="0">
                  <c:v>1.0000000000000002</c:v>
                </c:pt>
                <c:pt idx="1">
                  <c:v>0.99756719257096405</c:v>
                </c:pt>
                <c:pt idx="2">
                  <c:v>0.99823268675245513</c:v>
                </c:pt>
                <c:pt idx="3">
                  <c:v>0.99992397470591821</c:v>
                </c:pt>
                <c:pt idx="4">
                  <c:v>1.0022254285807193</c:v>
                </c:pt>
                <c:pt idx="5">
                  <c:v>1.0015356237549948</c:v>
                </c:pt>
                <c:pt idx="6">
                  <c:v>1.0006773101205007</c:v>
                </c:pt>
                <c:pt idx="7">
                  <c:v>0.99679205178912345</c:v>
                </c:pt>
                <c:pt idx="8">
                  <c:v>0.99829127663974948</c:v>
                </c:pt>
                <c:pt idx="9">
                  <c:v>0.99935849460935644</c:v>
                </c:pt>
                <c:pt idx="10">
                  <c:v>1.000525594828314</c:v>
                </c:pt>
                <c:pt idx="11">
                  <c:v>0.99918288401327771</c:v>
                </c:pt>
                <c:pt idx="12">
                  <c:v>0.99569614482658164</c:v>
                </c:pt>
                <c:pt idx="13">
                  <c:v>0.9945973658931655</c:v>
                </c:pt>
                <c:pt idx="14">
                  <c:v>0.9935429639291965</c:v>
                </c:pt>
                <c:pt idx="15">
                  <c:v>0.99279347288115405</c:v>
                </c:pt>
                <c:pt idx="16">
                  <c:v>0.99085707208491869</c:v>
                </c:pt>
                <c:pt idx="17">
                  <c:v>0.99315062687558853</c:v>
                </c:pt>
                <c:pt idx="18">
                  <c:v>0.99551583210435723</c:v>
                </c:pt>
                <c:pt idx="19">
                  <c:v>0.99467591426470603</c:v>
                </c:pt>
                <c:pt idx="20">
                  <c:v>0.99612397200450742</c:v>
                </c:pt>
                <c:pt idx="21">
                  <c:v>0.99493335602119348</c:v>
                </c:pt>
                <c:pt idx="22">
                  <c:v>0.99613674319808387</c:v>
                </c:pt>
                <c:pt idx="23">
                  <c:v>0.99610413106126128</c:v>
                </c:pt>
                <c:pt idx="24">
                  <c:v>0.9933816244165975</c:v>
                </c:pt>
                <c:pt idx="25">
                  <c:v>0.99428190438249786</c:v>
                </c:pt>
                <c:pt idx="26">
                  <c:v>1.0011835602631607</c:v>
                </c:pt>
                <c:pt idx="27">
                  <c:v>1.0055918177252825</c:v>
                </c:pt>
                <c:pt idx="28">
                  <c:v>1.0025136056643922</c:v>
                </c:pt>
                <c:pt idx="29">
                  <c:v>0.99971168363838103</c:v>
                </c:pt>
                <c:pt idx="30">
                  <c:v>0.9994193087047083</c:v>
                </c:pt>
                <c:pt idx="31">
                  <c:v>0.99735839226127665</c:v>
                </c:pt>
                <c:pt idx="32">
                  <c:v>0.9979997721428806</c:v>
                </c:pt>
                <c:pt idx="33">
                  <c:v>0.99686729675059127</c:v>
                </c:pt>
                <c:pt idx="34">
                  <c:v>0.99245103131002699</c:v>
                </c:pt>
                <c:pt idx="35">
                  <c:v>0.99507959862709072</c:v>
                </c:pt>
                <c:pt idx="36">
                  <c:v>0.99160720887998499</c:v>
                </c:pt>
                <c:pt idx="37">
                  <c:v>1.0002563054356188</c:v>
                </c:pt>
                <c:pt idx="38">
                  <c:v>1.0033482799278668</c:v>
                </c:pt>
                <c:pt idx="39">
                  <c:v>1.0063650242295843</c:v>
                </c:pt>
                <c:pt idx="40">
                  <c:v>1.0116948218400514</c:v>
                </c:pt>
                <c:pt idx="41">
                  <c:v>1.0095775510635445</c:v>
                </c:pt>
                <c:pt idx="42">
                  <c:v>1.0071774996962455</c:v>
                </c:pt>
                <c:pt idx="43">
                  <c:v>1.0040648670779602</c:v>
                </c:pt>
                <c:pt idx="44">
                  <c:v>1.0054690200556171</c:v>
                </c:pt>
                <c:pt idx="45">
                  <c:v>1.0069997917395062</c:v>
                </c:pt>
                <c:pt idx="46">
                  <c:v>1.0103940514630552</c:v>
                </c:pt>
                <c:pt idx="47">
                  <c:v>1.0080667712149396</c:v>
                </c:pt>
                <c:pt idx="48">
                  <c:v>1.0105474748033449</c:v>
                </c:pt>
                <c:pt idx="49">
                  <c:v>1.0118636124565796</c:v>
                </c:pt>
                <c:pt idx="50">
                  <c:v>1.0109006050207459</c:v>
                </c:pt>
                <c:pt idx="51">
                  <c:v>1.0111748549332322</c:v>
                </c:pt>
                <c:pt idx="52">
                  <c:v>1.0113918530091492</c:v>
                </c:pt>
                <c:pt idx="53">
                  <c:v>1.0084276180565919</c:v>
                </c:pt>
                <c:pt idx="54">
                  <c:v>1.0093608393200042</c:v>
                </c:pt>
                <c:pt idx="55">
                  <c:v>1.0089738071392076</c:v>
                </c:pt>
                <c:pt idx="56">
                  <c:v>1.0046708941246054</c:v>
                </c:pt>
                <c:pt idx="57">
                  <c:v>1.0037155039704806</c:v>
                </c:pt>
                <c:pt idx="58">
                  <c:v>1.0031316016159506</c:v>
                </c:pt>
                <c:pt idx="59">
                  <c:v>1.0016082055553348</c:v>
                </c:pt>
                <c:pt idx="60">
                  <c:v>1.0041817384301652</c:v>
                </c:pt>
                <c:pt idx="61">
                  <c:v>1.0062212275017737</c:v>
                </c:pt>
                <c:pt idx="62">
                  <c:v>1.0128426202708891</c:v>
                </c:pt>
                <c:pt idx="63">
                  <c:v>1.0183138867893597</c:v>
                </c:pt>
                <c:pt idx="64">
                  <c:v>1.0191241201192105</c:v>
                </c:pt>
                <c:pt idx="65">
                  <c:v>1.0159783042472759</c:v>
                </c:pt>
                <c:pt idx="66">
                  <c:v>1.012691358950442</c:v>
                </c:pt>
                <c:pt idx="67">
                  <c:v>1.007218181609379</c:v>
                </c:pt>
                <c:pt idx="68">
                  <c:v>1.0086961472752614</c:v>
                </c:pt>
                <c:pt idx="69">
                  <c:v>1.012757340498214</c:v>
                </c:pt>
                <c:pt idx="70">
                  <c:v>1.0125384935781951</c:v>
                </c:pt>
                <c:pt idx="71">
                  <c:v>1.0093158704418665</c:v>
                </c:pt>
                <c:pt idx="72">
                  <c:v>1.0048474577592588</c:v>
                </c:pt>
                <c:pt idx="73">
                  <c:v>1.0071589209092138</c:v>
                </c:pt>
                <c:pt idx="74">
                  <c:v>1.0162393639689891</c:v>
                </c:pt>
                <c:pt idx="75">
                  <c:v>1.0224377234152715</c:v>
                </c:pt>
                <c:pt idx="76">
                  <c:v>1.0281850182005845</c:v>
                </c:pt>
                <c:pt idx="77">
                  <c:v>1.0229800295328091</c:v>
                </c:pt>
                <c:pt idx="78">
                  <c:v>1.0165204360767677</c:v>
                </c:pt>
                <c:pt idx="79">
                  <c:v>1.0120833111257697</c:v>
                </c:pt>
                <c:pt idx="80">
                  <c:v>1.019316068124273</c:v>
                </c:pt>
                <c:pt idx="81">
                  <c:v>1.0255363836625702</c:v>
                </c:pt>
                <c:pt idx="82">
                  <c:v>1.0244564941768786</c:v>
                </c:pt>
                <c:pt idx="83">
                  <c:v>1.0306112835743095</c:v>
                </c:pt>
                <c:pt idx="84">
                  <c:v>1.0333017546165053</c:v>
                </c:pt>
                <c:pt idx="85">
                  <c:v>1.0266827937428631</c:v>
                </c:pt>
                <c:pt idx="86">
                  <c:v>1.0215707021227498</c:v>
                </c:pt>
                <c:pt idx="87">
                  <c:v>1.019442960914674</c:v>
                </c:pt>
                <c:pt idx="88">
                  <c:v>1.017169822680202</c:v>
                </c:pt>
                <c:pt idx="89">
                  <c:v>1.0195897751296852</c:v>
                </c:pt>
                <c:pt idx="90">
                  <c:v>1.0160139602912266</c:v>
                </c:pt>
                <c:pt idx="91">
                  <c:v>1.0115220058017114</c:v>
                </c:pt>
                <c:pt idx="92">
                  <c:v>1.0101361255581325</c:v>
                </c:pt>
                <c:pt idx="93">
                  <c:v>1.0082607191883373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36-4485-B93D-C891B1DB2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7403728"/>
        <c:axId val="837405648"/>
      </c:lineChart>
      <c:dateAx>
        <c:axId val="837403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7405648"/>
        <c:crosses val="autoZero"/>
        <c:auto val="1"/>
        <c:lblOffset val="100"/>
        <c:baseTimeUnit val="months"/>
      </c:dateAx>
      <c:valAx>
        <c:axId val="83740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7403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593734E-D814-42AF-BE47-12ACF955797D}">
  <sheetPr codeName="Gráfico7">
    <tabColor theme="0" tint="-0.14999847407452621"/>
  </sheetPr>
  <sheetViews>
    <sheetView zoomScale="67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B81E99D-7667-4BC7-8445-F1CD38BDAEFC}">
  <sheetPr codeName="Gráfico8">
    <tabColor theme="0" tint="-0.14999847407452621"/>
  </sheetPr>
  <sheetViews>
    <sheetView zoomScale="67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16C03910-E4CC-4B04-95A5-2791389E8418}">
  <sheetPr/>
  <sheetViews>
    <sheetView zoomScale="85" workbookViewId="0" zoomToFit="1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08AEC71-979A-41F3-9A19-F6E64F59291E}">
  <sheetPr>
    <tabColor theme="0" tint="-0.14999847407452621"/>
  </sheetPr>
  <sheetViews>
    <sheetView zoomScale="85"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8077DE9-DD27-4B84-8D83-9D293963598F}">
  <sheetPr>
    <tabColor theme="0" tint="-0.14999847407452621"/>
  </sheetPr>
  <sheetViews>
    <sheetView zoomScale="85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439A3BC-98F4-44C9-9EA6-85155F49E706}">
  <sheetPr>
    <tabColor theme="4"/>
  </sheetPr>
  <sheetViews>
    <sheetView zoomScale="7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4" Type="http://schemas.openxmlformats.org/officeDocument/2006/relationships/chart" Target="../charts/chart17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436747</xdr:colOff>
      <xdr:row>76</xdr:row>
      <xdr:rowOff>56187</xdr:rowOff>
    </xdr:from>
    <xdr:to>
      <xdr:col>51</xdr:col>
      <xdr:colOff>274340</xdr:colOff>
      <xdr:row>135</xdr:row>
      <xdr:rowOff>165042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749E2E7-290B-8FAB-9BF7-A3097D8261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118293</xdr:colOff>
      <xdr:row>76</xdr:row>
      <xdr:rowOff>92188</xdr:rowOff>
    </xdr:from>
    <xdr:to>
      <xdr:col>70</xdr:col>
      <xdr:colOff>215080</xdr:colOff>
      <xdr:row>134</xdr:row>
      <xdr:rowOff>107541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30E2249-F095-EE26-EAD4-00E867A7E6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9BED0DB-DBB4-8230-C4A2-87973F9245D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0.14032</cdr:x>
      <cdr:y>0.15089</cdr:y>
    </cdr:from>
    <cdr:to>
      <cdr:x>0.34498</cdr:x>
      <cdr:y>0.30459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015CFC38-8AFD-5DCB-900E-734AE073B0A5}"/>
            </a:ext>
          </a:extLst>
        </cdr:cNvPr>
        <cdr:cNvSpPr txBox="1"/>
      </cdr:nvSpPr>
      <cdr:spPr>
        <a:xfrm xmlns:a="http://schemas.openxmlformats.org/drawingml/2006/main">
          <a:off x="1306123" y="918278"/>
          <a:ext cx="1905000" cy="93539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AR" sz="1100"/>
            <a:t>Nota:</a:t>
          </a:r>
        </a:p>
        <a:p xmlns:a="http://schemas.openxmlformats.org/drawingml/2006/main">
          <a:r>
            <a:rPr lang="es-AR" sz="1100"/>
            <a:t>Núcleo no tiene regulados</a:t>
          </a:r>
          <a:r>
            <a:rPr lang="es-AR" sz="1100" baseline="0"/>
            <a:t> y "supercore" sí al incluir salud y transporte </a:t>
          </a:r>
          <a:endParaRPr lang="es-AR" sz="11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7C79875-63FA-2396-3B93-CD793F64E31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40</xdr:col>
      <xdr:colOff>46223</xdr:colOff>
      <xdr:row>139</xdr:row>
      <xdr:rowOff>106175</xdr:rowOff>
    </xdr:from>
    <xdr:to>
      <xdr:col>46</xdr:col>
      <xdr:colOff>79841</xdr:colOff>
      <xdr:row>153</xdr:row>
      <xdr:rowOff>103933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4C2D6EA5-C18D-E323-8FF1-50EE3806D1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50</xdr:col>
      <xdr:colOff>256333</xdr:colOff>
      <xdr:row>95</xdr:row>
      <xdr:rowOff>113180</xdr:rowOff>
    </xdr:from>
    <xdr:to>
      <xdr:col>56</xdr:col>
      <xdr:colOff>289951</xdr:colOff>
      <xdr:row>109</xdr:row>
      <xdr:rowOff>110939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03485CA-6EF6-6D83-2078-CE7FAFA595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56</xdr:col>
      <xdr:colOff>198532</xdr:colOff>
      <xdr:row>102</xdr:row>
      <xdr:rowOff>91577</xdr:rowOff>
    </xdr:from>
    <xdr:to>
      <xdr:col>62</xdr:col>
      <xdr:colOff>226074</xdr:colOff>
      <xdr:row>116</xdr:row>
      <xdr:rowOff>103512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FF0390A-10CA-3F99-1E19-B1E6C3ABF3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714375</xdr:colOff>
      <xdr:row>107</xdr:row>
      <xdr:rowOff>133350</xdr:rowOff>
    </xdr:from>
    <xdr:to>
      <xdr:col>40</xdr:col>
      <xdr:colOff>714375</xdr:colOff>
      <xdr:row>122</xdr:row>
      <xdr:rowOff>19050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D511796-EBBB-7A25-D66D-4FF9AFF9FA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55</xdr:col>
      <xdr:colOff>714375</xdr:colOff>
      <xdr:row>107</xdr:row>
      <xdr:rowOff>138112</xdr:rowOff>
    </xdr:from>
    <xdr:to>
      <xdr:col>61</xdr:col>
      <xdr:colOff>714375</xdr:colOff>
      <xdr:row>122</xdr:row>
      <xdr:rowOff>23812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1C1324B-FC70-C3CB-FD67-22E2006F0D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55</xdr:col>
      <xdr:colOff>647165</xdr:colOff>
      <xdr:row>108</xdr:row>
      <xdr:rowOff>66051</xdr:rowOff>
    </xdr:from>
    <xdr:to>
      <xdr:col>61</xdr:col>
      <xdr:colOff>625801</xdr:colOff>
      <xdr:row>123</xdr:row>
      <xdr:rowOff>5162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B9619C9-950B-8985-77F0-729DC6D6D6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60</xdr:col>
      <xdr:colOff>146048</xdr:colOff>
      <xdr:row>86</xdr:row>
      <xdr:rowOff>177800</xdr:rowOff>
    </xdr:from>
    <xdr:to>
      <xdr:col>69</xdr:col>
      <xdr:colOff>241299</xdr:colOff>
      <xdr:row>113</xdr:row>
      <xdr:rowOff>107949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307BECC-E19C-EDF0-3BA6-1E57EFB280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38107</xdr:colOff>
      <xdr:row>21</xdr:row>
      <xdr:rowOff>50808</xdr:rowOff>
    </xdr:from>
    <xdr:to>
      <xdr:col>14</xdr:col>
      <xdr:colOff>697189</xdr:colOff>
      <xdr:row>45</xdr:row>
      <xdr:rowOff>88376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8921C16-B99A-393B-3D8D-02EF0B86A8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absoluteAnchor>
    <xdr:pos x="0" y="0"/>
    <xdr:ext cx="9287435" cy="6069106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81AF784-F62F-8415-4E3D-E470D271304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50457</xdr:colOff>
      <xdr:row>127</xdr:row>
      <xdr:rowOff>142485</xdr:rowOff>
    </xdr:from>
    <xdr:to>
      <xdr:col>24</xdr:col>
      <xdr:colOff>8987</xdr:colOff>
      <xdr:row>146</xdr:row>
      <xdr:rowOff>109807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4E4383E-9B97-82D2-8A24-35678D704B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661322</xdr:colOff>
      <xdr:row>121</xdr:row>
      <xdr:rowOff>73929</xdr:rowOff>
    </xdr:from>
    <xdr:to>
      <xdr:col>28</xdr:col>
      <xdr:colOff>653104</xdr:colOff>
      <xdr:row>144</xdr:row>
      <xdr:rowOff>38287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14C528CF-E2AD-1993-71CC-B1E59E51E2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919368</xdr:colOff>
      <xdr:row>121</xdr:row>
      <xdr:rowOff>81997</xdr:rowOff>
    </xdr:from>
    <xdr:to>
      <xdr:col>38</xdr:col>
      <xdr:colOff>298173</xdr:colOff>
      <xdr:row>140</xdr:row>
      <xdr:rowOff>8281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FBAB5862-3E93-FA8F-0F1B-32CC7901A2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39</xdr:col>
      <xdr:colOff>252926</xdr:colOff>
      <xdr:row>112</xdr:row>
      <xdr:rowOff>170570</xdr:rowOff>
    </xdr:from>
    <xdr:to>
      <xdr:col>49</xdr:col>
      <xdr:colOff>787498</xdr:colOff>
      <xdr:row>149</xdr:row>
      <xdr:rowOff>95543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94593574-EE92-1FB1-FFEB-27644C196D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74263</xdr:colOff>
      <xdr:row>6</xdr:row>
      <xdr:rowOff>19828</xdr:rowOff>
    </xdr:from>
    <xdr:to>
      <xdr:col>32</xdr:col>
      <xdr:colOff>757845</xdr:colOff>
      <xdr:row>27</xdr:row>
      <xdr:rowOff>29324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67D1074-BB6E-3356-C5E1-0F6462A60E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113109</xdr:colOff>
      <xdr:row>27</xdr:row>
      <xdr:rowOff>174069</xdr:rowOff>
    </xdr:from>
    <xdr:to>
      <xdr:col>32</xdr:col>
      <xdr:colOff>575309</xdr:colOff>
      <xdr:row>44</xdr:row>
      <xdr:rowOff>174783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F82C8F5-DCEB-F21F-002A-EA4DF37724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213471</xdr:colOff>
      <xdr:row>67</xdr:row>
      <xdr:rowOff>77601</xdr:rowOff>
    </xdr:from>
    <xdr:to>
      <xdr:col>22</xdr:col>
      <xdr:colOff>22971</xdr:colOff>
      <xdr:row>88</xdr:row>
      <xdr:rowOff>185457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40EDCE4-F8C1-A066-D554-58C995EF72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47</xdr:col>
      <xdr:colOff>297872</xdr:colOff>
      <xdr:row>62</xdr:row>
      <xdr:rowOff>83126</xdr:rowOff>
    </xdr:from>
    <xdr:to>
      <xdr:col>54</xdr:col>
      <xdr:colOff>429491</xdr:colOff>
      <xdr:row>81</xdr:row>
      <xdr:rowOff>41563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F8B32FC-D8B5-3F54-055D-5410327BC6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0" y="0"/>
    <xdr:ext cx="8673353" cy="6297706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EACDA2A-B4F4-F444-09AC-3BD82ECB604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7.xml><?xml version="1.0" encoding="utf-8"?>
<xdr:wsDr xmlns:xdr="http://schemas.openxmlformats.org/drawingml/2006/spreadsheetDrawing" xmlns:a="http://schemas.openxmlformats.org/drawingml/2006/main">
  <xdr:absoluteAnchor>
    <xdr:pos x="0" y="0"/>
    <xdr:ext cx="11613173" cy="758336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D43971B-83F4-9F7E-65DC-95DFC0A1E6C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488632</xdr:colOff>
      <xdr:row>3</xdr:row>
      <xdr:rowOff>88581</xdr:rowOff>
    </xdr:from>
    <xdr:to>
      <xdr:col>23</xdr:col>
      <xdr:colOff>598170</xdr:colOff>
      <xdr:row>33</xdr:row>
      <xdr:rowOff>83819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F0D7EB1-AA6E-0E66-8AF8-8A2624C676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absoluteAnchor>
    <xdr:pos x="0" y="0"/>
    <xdr:ext cx="8654143" cy="627289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66B5618-A16C-41C3-1017-CDAA1D661EB4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0.xml><?xml version="1.0" encoding="utf-8"?>
<c:userShapes xmlns:c="http://schemas.openxmlformats.org/drawingml/2006/chart">
  <cdr:relSizeAnchor xmlns:cdr="http://schemas.openxmlformats.org/drawingml/2006/chartDrawing">
    <cdr:from>
      <cdr:x>0.10023</cdr:x>
      <cdr:y>0.1159</cdr:y>
    </cdr:from>
    <cdr:to>
      <cdr:x>0.39293</cdr:x>
      <cdr:y>0.30744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9BD60E6-B86F-3225-7215-352A19809975}"/>
            </a:ext>
          </a:extLst>
        </cdr:cNvPr>
        <cdr:cNvSpPr txBox="1"/>
      </cdr:nvSpPr>
      <cdr:spPr>
        <a:xfrm xmlns:a="http://schemas.openxmlformats.org/drawingml/2006/main">
          <a:off x="648819" y="576304"/>
          <a:ext cx="1894647" cy="952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AR" sz="1100"/>
            <a:t>geographic</a:t>
          </a:r>
          <a:r>
            <a:rPr lang="es-AR" sz="1100" baseline="0"/>
            <a:t> = CUY/PAT</a:t>
          </a:r>
          <a:endParaRPr lang="es-AR" sz="11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iaral\Dropbox\Inflation%20Inequality\Excels\IPCse.xlsx" TargetMode="External"/><Relationship Id="rId1" Type="http://schemas.openxmlformats.org/officeDocument/2006/relationships/externalLinkPath" Target="IPC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EC"/>
      <sheetName val="GBA"/>
      <sheetName val="PAM"/>
      <sheetName val="NOA"/>
      <sheetName val="NEA"/>
      <sheetName val="CUY"/>
      <sheetName val="PAT"/>
      <sheetName val="NAC"/>
      <sheetName val="GBADiv"/>
      <sheetName val="PAMDiv"/>
      <sheetName val="NOADiv"/>
      <sheetName val="NEADiv"/>
      <sheetName val="CUYDiv"/>
      <sheetName val="PATDiv"/>
      <sheetName val="GBASub"/>
      <sheetName val="PAMSub"/>
      <sheetName val="NOASub"/>
      <sheetName val="NEASub"/>
      <sheetName val="CUYSub"/>
      <sheetName val="PATSub"/>
      <sheetName val="IPCse"/>
      <sheetName val="SubVSNucleo"/>
      <sheetName val="INC_NAC"/>
      <sheetName val="Para Stata"/>
      <sheetName val="Gráfico1"/>
      <sheetName val="LinePlot"/>
      <sheetName val="Subyacente1y"/>
      <sheetName val="Cuadro1"/>
      <sheetName val="Figura1"/>
      <sheetName val="Cuadro2"/>
      <sheetName val="Revisión SA (2025)"/>
      <sheetName val="Revisión SA"/>
      <sheetName val="Gráfico2"/>
      <sheetName val="Gráfico3"/>
      <sheetName val="Gráfico4"/>
      <sheetName val="Gráfico5"/>
      <sheetName val="Gráfico6"/>
      <sheetName val="Gráfico7"/>
      <sheetName val="Gráfico8"/>
      <sheetName val="Gráfico9"/>
      <sheetName val="Gráfico10"/>
      <sheetName val="Gráfico11"/>
      <sheetName val="Gráfico12"/>
      <sheetName val="Gráfico13"/>
      <sheetName val="Gráfico14"/>
      <sheetName val="Gráfico15"/>
      <sheetName val="Gráfico16"/>
      <sheetName val="Gráfico17"/>
      <sheetName val="Gráfico18"/>
      <sheetName val="Gráfico19"/>
      <sheetName val="Promedios anuales"/>
      <sheetName val="Comparacion"/>
    </sheetNames>
    <sheetDataSet>
      <sheetData sheetId="0"/>
      <sheetData sheetId="1">
        <row r="3">
          <cell r="C3">
            <v>0.2344</v>
          </cell>
          <cell r="D3">
            <v>3.27E-2</v>
          </cell>
          <cell r="E3">
            <v>8.4900000000000003E-2</v>
          </cell>
          <cell r="F3">
            <v>0.1046</v>
          </cell>
          <cell r="G3">
            <v>6.2700000000000006E-2</v>
          </cell>
          <cell r="H3">
            <v>8.7999999999999995E-2</v>
          </cell>
          <cell r="I3">
            <v>0.1159</v>
          </cell>
          <cell r="J3">
            <v>2.81E-2</v>
          </cell>
          <cell r="K3">
            <v>7.46E-2</v>
          </cell>
          <cell r="L3">
            <v>3.0200000000000001E-2</v>
          </cell>
          <cell r="M3">
            <v>0.1084</v>
          </cell>
          <cell r="N3">
            <v>3.5499999999999997E-2</v>
          </cell>
        </row>
        <row r="6"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B7">
            <v>101.313</v>
          </cell>
          <cell r="C7">
            <v>101.3069</v>
          </cell>
          <cell r="D7">
            <v>100.5008</v>
          </cell>
          <cell r="E7">
            <v>97.871899999999997</v>
          </cell>
          <cell r="F7">
            <v>99.981200000000001</v>
          </cell>
          <cell r="G7">
            <v>100.8651</v>
          </cell>
          <cell r="H7">
            <v>101.35590000000001</v>
          </cell>
          <cell r="I7">
            <v>101.75830000000001</v>
          </cell>
          <cell r="J7">
            <v>103.81740000000001</v>
          </cell>
          <cell r="K7">
            <v>103.24299999999999</v>
          </cell>
          <cell r="L7">
            <v>100.48690000000001</v>
          </cell>
          <cell r="M7">
            <v>103.2868</v>
          </cell>
          <cell r="N7">
            <v>102.117</v>
          </cell>
          <cell r="R7">
            <v>101.5562</v>
          </cell>
          <cell r="S7">
            <v>101.3389</v>
          </cell>
          <cell r="T7">
            <v>101.12739999999999</v>
          </cell>
        </row>
        <row r="8">
          <cell r="B8">
            <v>103.8085</v>
          </cell>
          <cell r="C8">
            <v>103.16459999999999</v>
          </cell>
          <cell r="D8">
            <v>105.4806</v>
          </cell>
          <cell r="E8">
            <v>97.425299999999993</v>
          </cell>
          <cell r="F8">
            <v>108.4042</v>
          </cell>
          <cell r="G8">
            <v>101.2178</v>
          </cell>
          <cell r="H8">
            <v>104.6961</v>
          </cell>
          <cell r="I8">
            <v>103.5441</v>
          </cell>
          <cell r="J8">
            <v>108.0484</v>
          </cell>
          <cell r="K8">
            <v>103.3096</v>
          </cell>
          <cell r="L8">
            <v>104.93600000000001</v>
          </cell>
          <cell r="M8">
            <v>105.1373</v>
          </cell>
          <cell r="N8">
            <v>104.1416</v>
          </cell>
          <cell r="R8">
            <v>102.0783</v>
          </cell>
          <cell r="S8">
            <v>103.2097</v>
          </cell>
          <cell r="T8">
            <v>106.3489</v>
          </cell>
        </row>
        <row r="9">
          <cell r="B9">
            <v>106.2627</v>
          </cell>
          <cell r="C9">
            <v>106.7878</v>
          </cell>
          <cell r="D9">
            <v>107.1121</v>
          </cell>
          <cell r="E9">
            <v>102.0665</v>
          </cell>
          <cell r="F9">
            <v>110.7756</v>
          </cell>
          <cell r="G9">
            <v>102.1399</v>
          </cell>
          <cell r="H9">
            <v>106.6572</v>
          </cell>
          <cell r="I9">
            <v>104.5685</v>
          </cell>
          <cell r="J9">
            <v>110.6652</v>
          </cell>
          <cell r="K9">
            <v>104.8017</v>
          </cell>
          <cell r="L9">
            <v>111.93380000000001</v>
          </cell>
          <cell r="M9">
            <v>106.18129999999999</v>
          </cell>
          <cell r="N9">
            <v>105.5869</v>
          </cell>
          <cell r="R9">
            <v>105.879</v>
          </cell>
          <cell r="S9">
            <v>105.0891</v>
          </cell>
          <cell r="T9">
            <v>109.8871</v>
          </cell>
        </row>
        <row r="10">
          <cell r="B10">
            <v>109.0613</v>
          </cell>
          <cell r="C10">
            <v>109.2144</v>
          </cell>
          <cell r="D10">
            <v>109.5812</v>
          </cell>
          <cell r="E10">
            <v>107.2381</v>
          </cell>
          <cell r="F10">
            <v>115.889</v>
          </cell>
          <cell r="G10">
            <v>103.1802</v>
          </cell>
          <cell r="H10">
            <v>108.1913</v>
          </cell>
          <cell r="I10">
            <v>105.08759999999999</v>
          </cell>
          <cell r="J10">
            <v>118.23860000000001</v>
          </cell>
          <cell r="K10">
            <v>108.3531</v>
          </cell>
          <cell r="L10">
            <v>116.2786</v>
          </cell>
          <cell r="M10">
            <v>108.3494</v>
          </cell>
          <cell r="N10">
            <v>107.5817</v>
          </cell>
          <cell r="R10">
            <v>108.5334</v>
          </cell>
          <cell r="S10">
            <v>107.4973</v>
          </cell>
          <cell r="T10">
            <v>113.8991</v>
          </cell>
        </row>
        <row r="11">
          <cell r="B11">
            <v>110.4607</v>
          </cell>
          <cell r="C11">
            <v>110.36150000000001</v>
          </cell>
          <cell r="D11">
            <v>111.639</v>
          </cell>
          <cell r="E11">
            <v>107.9072</v>
          </cell>
          <cell r="F11">
            <v>118.0458</v>
          </cell>
          <cell r="G11">
            <v>106.2886</v>
          </cell>
          <cell r="H11">
            <v>109.78789999999999</v>
          </cell>
          <cell r="I11">
            <v>106.2149</v>
          </cell>
          <cell r="J11">
            <v>118.18210000000001</v>
          </cell>
          <cell r="K11">
            <v>109.31910000000001</v>
          </cell>
          <cell r="L11">
            <v>118.53619999999999</v>
          </cell>
          <cell r="M11">
            <v>109.4833</v>
          </cell>
          <cell r="N11">
            <v>109.0808</v>
          </cell>
          <cell r="R11">
            <v>108.0039</v>
          </cell>
          <cell r="S11">
            <v>109.2199</v>
          </cell>
          <cell r="T11">
            <v>115.2166</v>
          </cell>
        </row>
        <row r="12">
          <cell r="B12">
            <v>111.9943</v>
          </cell>
          <cell r="C12">
            <v>111.7923</v>
          </cell>
          <cell r="D12">
            <v>112.1628</v>
          </cell>
          <cell r="E12">
            <v>108.5621</v>
          </cell>
          <cell r="F12">
            <v>120.9192</v>
          </cell>
          <cell r="G12">
            <v>107.74850000000001</v>
          </cell>
          <cell r="H12">
            <v>111.1892</v>
          </cell>
          <cell r="I12">
            <v>106.5466</v>
          </cell>
          <cell r="J12">
            <v>120.4465</v>
          </cell>
          <cell r="K12">
            <v>112.5701</v>
          </cell>
          <cell r="L12">
            <v>119.4016</v>
          </cell>
          <cell r="M12">
            <v>111.3293</v>
          </cell>
          <cell r="N12">
            <v>110.1832</v>
          </cell>
          <cell r="R12">
            <v>109.5654</v>
          </cell>
          <cell r="S12">
            <v>110.88290000000001</v>
          </cell>
          <cell r="T12">
            <v>116.3567</v>
          </cell>
        </row>
        <row r="13">
          <cell r="B13">
            <v>113.9199</v>
          </cell>
          <cell r="C13">
            <v>113.1579</v>
          </cell>
          <cell r="D13">
            <v>115.9318</v>
          </cell>
          <cell r="E13">
            <v>106.5553</v>
          </cell>
          <cell r="F13">
            <v>123.9173</v>
          </cell>
          <cell r="G13">
            <v>110.4314</v>
          </cell>
          <cell r="H13">
            <v>114.98950000000001</v>
          </cell>
          <cell r="I13">
            <v>108.06829999999999</v>
          </cell>
          <cell r="J13">
            <v>121.0689</v>
          </cell>
          <cell r="K13">
            <v>116.10420000000001</v>
          </cell>
          <cell r="L13">
            <v>120.24039999999999</v>
          </cell>
          <cell r="M13">
            <v>114.0646</v>
          </cell>
          <cell r="N13">
            <v>111.78189999999999</v>
          </cell>
          <cell r="R13">
            <v>110.12479999999999</v>
          </cell>
          <cell r="S13">
            <v>112.8387</v>
          </cell>
          <cell r="T13">
            <v>118.809</v>
          </cell>
        </row>
        <row r="14">
          <cell r="B14">
            <v>115.6031</v>
          </cell>
          <cell r="C14">
            <v>115.6549</v>
          </cell>
          <cell r="D14">
            <v>117.4477</v>
          </cell>
          <cell r="E14">
            <v>105.6182</v>
          </cell>
          <cell r="F14">
            <v>127.1644</v>
          </cell>
          <cell r="G14">
            <v>111.5098</v>
          </cell>
          <cell r="H14">
            <v>118.31910000000001</v>
          </cell>
          <cell r="I14">
            <v>109.2582</v>
          </cell>
          <cell r="J14">
            <v>123.38330000000001</v>
          </cell>
          <cell r="K14">
            <v>116.1082</v>
          </cell>
          <cell r="L14">
            <v>121.9879</v>
          </cell>
          <cell r="M14">
            <v>115.0985</v>
          </cell>
          <cell r="N14">
            <v>113.45180000000001</v>
          </cell>
          <cell r="R14">
            <v>111.48820000000001</v>
          </cell>
          <cell r="S14">
            <v>114.5355</v>
          </cell>
          <cell r="T14">
            <v>120.5959</v>
          </cell>
        </row>
        <row r="15">
          <cell r="B15">
            <v>117.96559999999999</v>
          </cell>
          <cell r="C15">
            <v>117.8695</v>
          </cell>
          <cell r="D15">
            <v>118.2786</v>
          </cell>
          <cell r="E15">
            <v>111.8326</v>
          </cell>
          <cell r="F15">
            <v>128.2415</v>
          </cell>
          <cell r="G15">
            <v>112.5568</v>
          </cell>
          <cell r="H15">
            <v>121.1943</v>
          </cell>
          <cell r="I15">
            <v>110.258</v>
          </cell>
          <cell r="J15">
            <v>124.5391</v>
          </cell>
          <cell r="K15">
            <v>120.017</v>
          </cell>
          <cell r="L15">
            <v>128.29490000000001</v>
          </cell>
          <cell r="M15">
            <v>116.4971</v>
          </cell>
          <cell r="N15">
            <v>115.5821</v>
          </cell>
          <cell r="R15">
            <v>117.1944</v>
          </cell>
          <cell r="S15">
            <v>116.5488</v>
          </cell>
          <cell r="T15">
            <v>122.4798</v>
          </cell>
        </row>
        <row r="16">
          <cell r="B16">
            <v>119.49850000000001</v>
          </cell>
          <cell r="C16">
            <v>119.69499999999999</v>
          </cell>
          <cell r="D16">
            <v>122.1014</v>
          </cell>
          <cell r="E16">
            <v>113.6026</v>
          </cell>
          <cell r="F16">
            <v>128.9128</v>
          </cell>
          <cell r="G16">
            <v>113.4367</v>
          </cell>
          <cell r="H16">
            <v>122.14870000000001</v>
          </cell>
          <cell r="I16">
            <v>111.16500000000001</v>
          </cell>
          <cell r="J16">
            <v>130.4597</v>
          </cell>
          <cell r="K16">
            <v>120.605</v>
          </cell>
          <cell r="L16">
            <v>129.2551</v>
          </cell>
          <cell r="M16">
            <v>118.4669</v>
          </cell>
          <cell r="N16">
            <v>117.3347</v>
          </cell>
          <cell r="R16">
            <v>119.84439999999999</v>
          </cell>
          <cell r="S16">
            <v>117.8751</v>
          </cell>
          <cell r="T16">
            <v>124.1174</v>
          </cell>
        </row>
        <row r="17">
          <cell r="B17">
            <v>120.89409999999999</v>
          </cell>
          <cell r="C17">
            <v>120.90900000000001</v>
          </cell>
          <cell r="D17">
            <v>123.4181</v>
          </cell>
          <cell r="E17">
            <v>114.8528</v>
          </cell>
          <cell r="F17">
            <v>130.16079999999999</v>
          </cell>
          <cell r="G17">
            <v>114.2362</v>
          </cell>
          <cell r="H17">
            <v>123.5655</v>
          </cell>
          <cell r="I17">
            <v>114.133</v>
          </cell>
          <cell r="J17">
            <v>131.18530000000001</v>
          </cell>
          <cell r="K17">
            <v>120.7139</v>
          </cell>
          <cell r="L17">
            <v>129.78229999999999</v>
          </cell>
          <cell r="M17">
            <v>120.49160000000001</v>
          </cell>
          <cell r="N17">
            <v>118.7033</v>
          </cell>
          <cell r="R17">
            <v>121.0014</v>
          </cell>
          <cell r="S17">
            <v>119.41379999999999</v>
          </cell>
          <cell r="T17">
            <v>125.1994</v>
          </cell>
        </row>
        <row r="18">
          <cell r="B18">
            <v>125.03919999999999</v>
          </cell>
          <cell r="C18">
            <v>121.5528</v>
          </cell>
          <cell r="D18">
            <v>124.10720000000001</v>
          </cell>
          <cell r="E18">
            <v>115.6853</v>
          </cell>
          <cell r="F18">
            <v>154.71449999999999</v>
          </cell>
          <cell r="G18">
            <v>117.67149999999999</v>
          </cell>
          <cell r="H18">
            <v>127.1571</v>
          </cell>
          <cell r="I18">
            <v>117.4772</v>
          </cell>
          <cell r="J18">
            <v>134.18889999999999</v>
          </cell>
          <cell r="K18">
            <v>121.4988</v>
          </cell>
          <cell r="L18">
            <v>129.74799999999999</v>
          </cell>
          <cell r="M18">
            <v>122.6855</v>
          </cell>
          <cell r="N18">
            <v>119.6537</v>
          </cell>
          <cell r="R18">
            <v>121.1666</v>
          </cell>
          <cell r="S18">
            <v>121.77070000000001</v>
          </cell>
          <cell r="T18">
            <v>136.39590000000001</v>
          </cell>
        </row>
        <row r="19">
          <cell r="B19">
            <v>127.0147</v>
          </cell>
          <cell r="C19">
            <v>124.7282</v>
          </cell>
          <cell r="D19">
            <v>126.72</v>
          </cell>
          <cell r="E19">
            <v>113.6271</v>
          </cell>
          <cell r="F19">
            <v>152.2688</v>
          </cell>
          <cell r="G19">
            <v>119.0239</v>
          </cell>
          <cell r="H19">
            <v>129.5154</v>
          </cell>
          <cell r="I19">
            <v>119.9686</v>
          </cell>
          <cell r="J19">
            <v>136.67359999999999</v>
          </cell>
          <cell r="K19">
            <v>126.2139</v>
          </cell>
          <cell r="L19">
            <v>129.89150000000001</v>
          </cell>
          <cell r="M19">
            <v>126.6387</v>
          </cell>
          <cell r="N19">
            <v>123.61020000000001</v>
          </cell>
          <cell r="R19">
            <v>125.17700000000001</v>
          </cell>
          <cell r="S19">
            <v>123.53959999999999</v>
          </cell>
          <cell r="T19">
            <v>138.06309999999999</v>
          </cell>
        </row>
        <row r="20">
          <cell r="B20">
            <v>130.29130000000001</v>
          </cell>
          <cell r="C20">
            <v>127.78019999999999</v>
          </cell>
          <cell r="D20">
            <v>128.89670000000001</v>
          </cell>
          <cell r="E20">
            <v>112.9568</v>
          </cell>
          <cell r="F20">
            <v>159.7757</v>
          </cell>
          <cell r="G20">
            <v>121.13500000000001</v>
          </cell>
          <cell r="H20">
            <v>133.0564</v>
          </cell>
          <cell r="I20">
            <v>125.3874</v>
          </cell>
          <cell r="J20">
            <v>147.17619999999999</v>
          </cell>
          <cell r="K20">
            <v>126.56059999999999</v>
          </cell>
          <cell r="L20">
            <v>131.83090000000001</v>
          </cell>
          <cell r="M20">
            <v>128.916</v>
          </cell>
          <cell r="N20">
            <v>125.3827</v>
          </cell>
          <cell r="R20">
            <v>124.01730000000001</v>
          </cell>
          <cell r="S20">
            <v>126.2302</v>
          </cell>
          <cell r="T20">
            <v>145.0608</v>
          </cell>
        </row>
        <row r="21">
          <cell r="B21">
            <v>133.50280000000001</v>
          </cell>
          <cell r="C21">
            <v>130.28989999999999</v>
          </cell>
          <cell r="D21">
            <v>129.74449999999999</v>
          </cell>
          <cell r="E21">
            <v>120.66500000000001</v>
          </cell>
          <cell r="F21">
            <v>161.36859999999999</v>
          </cell>
          <cell r="G21">
            <v>126.9603</v>
          </cell>
          <cell r="H21">
            <v>134.39510000000001</v>
          </cell>
          <cell r="I21">
            <v>127.0591</v>
          </cell>
          <cell r="J21">
            <v>150.54859999999999</v>
          </cell>
          <cell r="K21">
            <v>128.1069</v>
          </cell>
          <cell r="L21">
            <v>151.1936</v>
          </cell>
          <cell r="M21">
            <v>130.73439999999999</v>
          </cell>
          <cell r="N21">
            <v>128.3929</v>
          </cell>
          <cell r="R21">
            <v>127.2642</v>
          </cell>
          <cell r="S21">
            <v>129.3424</v>
          </cell>
          <cell r="T21">
            <v>148.54830000000001</v>
          </cell>
        </row>
        <row r="22">
          <cell r="B22">
            <v>136.93799999999999</v>
          </cell>
          <cell r="C22">
            <v>131.33519999999999</v>
          </cell>
          <cell r="D22">
            <v>131.1986</v>
          </cell>
          <cell r="E22">
            <v>124.60299999999999</v>
          </cell>
          <cell r="F22">
            <v>172.21090000000001</v>
          </cell>
          <cell r="G22">
            <v>128.37799999999999</v>
          </cell>
          <cell r="H22">
            <v>136.37360000000001</v>
          </cell>
          <cell r="I22">
            <v>133.76329999999999</v>
          </cell>
          <cell r="J22">
            <v>151.57640000000001</v>
          </cell>
          <cell r="K22">
            <v>130.85249999999999</v>
          </cell>
          <cell r="L22">
            <v>152.07239999999999</v>
          </cell>
          <cell r="M22">
            <v>133.59639999999999</v>
          </cell>
          <cell r="N22">
            <v>130.19220000000001</v>
          </cell>
          <cell r="R22">
            <v>126.84010000000001</v>
          </cell>
          <cell r="S22">
            <v>132.0556</v>
          </cell>
          <cell r="T22">
            <v>155.8449</v>
          </cell>
        </row>
        <row r="23">
          <cell r="B23">
            <v>139.58000000000001</v>
          </cell>
          <cell r="C23">
            <v>136.16900000000001</v>
          </cell>
          <cell r="D23">
            <v>133.02629999999999</v>
          </cell>
          <cell r="E23">
            <v>126.7286</v>
          </cell>
          <cell r="F23">
            <v>170.0052</v>
          </cell>
          <cell r="G23">
            <v>131.3665</v>
          </cell>
          <cell r="H23">
            <v>139.46979999999999</v>
          </cell>
          <cell r="I23">
            <v>136.43709999999999</v>
          </cell>
          <cell r="J23">
            <v>157.00280000000001</v>
          </cell>
          <cell r="K23">
            <v>133.42449999999999</v>
          </cell>
          <cell r="L23">
            <v>152.54949999999999</v>
          </cell>
          <cell r="M23">
            <v>136.35900000000001</v>
          </cell>
          <cell r="N23">
            <v>132.20339999999999</v>
          </cell>
          <cell r="R23">
            <v>130.80099999999999</v>
          </cell>
          <cell r="S23">
            <v>135.4453</v>
          </cell>
          <cell r="T23">
            <v>155.6943</v>
          </cell>
        </row>
        <row r="24">
          <cell r="B24">
            <v>145.0582</v>
          </cell>
          <cell r="C24">
            <v>142.63210000000001</v>
          </cell>
          <cell r="D24">
            <v>134.47409999999999</v>
          </cell>
          <cell r="E24">
            <v>129.43440000000001</v>
          </cell>
          <cell r="F24">
            <v>176.56909999999999</v>
          </cell>
          <cell r="G24">
            <v>136.51730000000001</v>
          </cell>
          <cell r="H24">
            <v>146.1936</v>
          </cell>
          <cell r="I24">
            <v>145.3092</v>
          </cell>
          <cell r="J24">
            <v>157.35769999999999</v>
          </cell>
          <cell r="K24">
            <v>138.59180000000001</v>
          </cell>
          <cell r="L24">
            <v>154.77799999999999</v>
          </cell>
          <cell r="M24">
            <v>140.6163</v>
          </cell>
          <cell r="N24">
            <v>135.93770000000001</v>
          </cell>
          <cell r="R24">
            <v>134.96299999999999</v>
          </cell>
          <cell r="S24">
            <v>141.1129</v>
          </cell>
          <cell r="T24">
            <v>161.208</v>
          </cell>
        </row>
        <row r="25">
          <cell r="B25">
            <v>149.11779999999999</v>
          </cell>
          <cell r="C25">
            <v>148.27019999999999</v>
          </cell>
          <cell r="D25">
            <v>138.00290000000001</v>
          </cell>
          <cell r="E25">
            <v>128.5779</v>
          </cell>
          <cell r="F25">
            <v>176.57740000000001</v>
          </cell>
          <cell r="G25">
            <v>142.42080000000001</v>
          </cell>
          <cell r="H25">
            <v>149.76939999999999</v>
          </cell>
          <cell r="I25">
            <v>151.5932</v>
          </cell>
          <cell r="J25">
            <v>158.0181</v>
          </cell>
          <cell r="K25">
            <v>145.24760000000001</v>
          </cell>
          <cell r="L25">
            <v>158.24870000000001</v>
          </cell>
          <cell r="M25">
            <v>144.80459999999999</v>
          </cell>
          <cell r="N25">
            <v>141.7807</v>
          </cell>
          <cell r="R25">
            <v>140.4659</v>
          </cell>
          <cell r="S25">
            <v>145.20689999999999</v>
          </cell>
          <cell r="T25">
            <v>164.5163</v>
          </cell>
        </row>
        <row r="26">
          <cell r="B26">
            <v>155.1747</v>
          </cell>
          <cell r="C26">
            <v>153.43819999999999</v>
          </cell>
          <cell r="D26">
            <v>139.49019999999999</v>
          </cell>
          <cell r="E26">
            <v>129.5497</v>
          </cell>
          <cell r="F26">
            <v>191.83500000000001</v>
          </cell>
          <cell r="G26">
            <v>146.88999999999999</v>
          </cell>
          <cell r="H26">
            <v>157.345</v>
          </cell>
          <cell r="I26">
            <v>156.60310000000001</v>
          </cell>
          <cell r="J26">
            <v>182.2124</v>
          </cell>
          <cell r="K26">
            <v>147.2747</v>
          </cell>
          <cell r="L26">
            <v>161.3912</v>
          </cell>
          <cell r="M26">
            <v>148.3622</v>
          </cell>
          <cell r="N26">
            <v>149.62569999999999</v>
          </cell>
          <cell r="R26">
            <v>142.57650000000001</v>
          </cell>
          <cell r="S26">
            <v>149.87029999999999</v>
          </cell>
          <cell r="T26">
            <v>176.44890000000001</v>
          </cell>
        </row>
        <row r="27">
          <cell r="B27">
            <v>165.49029999999999</v>
          </cell>
          <cell r="C27">
            <v>164.56450000000001</v>
          </cell>
          <cell r="D27">
            <v>145.55959999999999</v>
          </cell>
          <cell r="E27">
            <v>146.56569999999999</v>
          </cell>
          <cell r="F27">
            <v>193.24</v>
          </cell>
          <cell r="G27">
            <v>161.5882</v>
          </cell>
          <cell r="H27">
            <v>164.1223</v>
          </cell>
          <cell r="I27">
            <v>173.2611</v>
          </cell>
          <cell r="J27">
            <v>184.71199999999999</v>
          </cell>
          <cell r="K27">
            <v>159.14519999999999</v>
          </cell>
          <cell r="L27">
            <v>165.0215</v>
          </cell>
          <cell r="M27">
            <v>157.65110000000001</v>
          </cell>
          <cell r="N27">
            <v>160.82220000000001</v>
          </cell>
          <cell r="R27">
            <v>150.7758</v>
          </cell>
          <cell r="S27">
            <v>161.58019999999999</v>
          </cell>
          <cell r="T27">
            <v>183.61689999999999</v>
          </cell>
        </row>
        <row r="28">
          <cell r="B28">
            <v>173.85489999999999</v>
          </cell>
          <cell r="C28">
            <v>174.56</v>
          </cell>
          <cell r="D28">
            <v>149.22380000000001</v>
          </cell>
          <cell r="E28">
            <v>153.68090000000001</v>
          </cell>
          <cell r="F28">
            <v>206.9187</v>
          </cell>
          <cell r="G28">
            <v>167.88659999999999</v>
          </cell>
          <cell r="H28">
            <v>173.69149999999999</v>
          </cell>
          <cell r="I28">
            <v>185.61490000000001</v>
          </cell>
          <cell r="J28">
            <v>185.1122</v>
          </cell>
          <cell r="K28">
            <v>162.62649999999999</v>
          </cell>
          <cell r="L28">
            <v>169.7671</v>
          </cell>
          <cell r="M28">
            <v>161.73509999999999</v>
          </cell>
          <cell r="N28">
            <v>170.43860000000001</v>
          </cell>
          <cell r="R28">
            <v>160.1883</v>
          </cell>
          <cell r="S28">
            <v>168.46190000000001</v>
          </cell>
          <cell r="T28">
            <v>195.87100000000001</v>
          </cell>
        </row>
        <row r="29">
          <cell r="B29">
            <v>178.87700000000001</v>
          </cell>
          <cell r="C29">
            <v>180.05670000000001</v>
          </cell>
          <cell r="D29">
            <v>156.56319999999999</v>
          </cell>
          <cell r="E29">
            <v>156.28909999999999</v>
          </cell>
          <cell r="F29">
            <v>208.9736</v>
          </cell>
          <cell r="G29">
            <v>173.9992</v>
          </cell>
          <cell r="H29">
            <v>179.6549</v>
          </cell>
          <cell r="I29">
            <v>191.1071</v>
          </cell>
          <cell r="J29">
            <v>193.57089999999999</v>
          </cell>
          <cell r="K29">
            <v>169.47739999999999</v>
          </cell>
          <cell r="L29">
            <v>171.61600000000001</v>
          </cell>
          <cell r="M29">
            <v>166.29580000000001</v>
          </cell>
          <cell r="N29">
            <v>176.4477</v>
          </cell>
          <cell r="R29">
            <v>162.6491</v>
          </cell>
          <cell r="S29">
            <v>173.80850000000001</v>
          </cell>
          <cell r="T29">
            <v>201.09229999999999</v>
          </cell>
        </row>
        <row r="30">
          <cell r="B30">
            <v>183.93809999999999</v>
          </cell>
          <cell r="C30">
            <v>182.97649999999999</v>
          </cell>
          <cell r="D30">
            <v>158.6651</v>
          </cell>
          <cell r="E30">
            <v>156.86189999999999</v>
          </cell>
          <cell r="F30">
            <v>218.83760000000001</v>
          </cell>
          <cell r="G30">
            <v>176.63800000000001</v>
          </cell>
          <cell r="H30">
            <v>190.51320000000001</v>
          </cell>
          <cell r="I30">
            <v>197.0384</v>
          </cell>
          <cell r="J30">
            <v>206.58529999999999</v>
          </cell>
          <cell r="K30">
            <v>173.7047</v>
          </cell>
          <cell r="L30">
            <v>175.19030000000001</v>
          </cell>
          <cell r="M30">
            <v>170.12620000000001</v>
          </cell>
          <cell r="N30">
            <v>182.4813</v>
          </cell>
          <cell r="R30">
            <v>165.97819999999999</v>
          </cell>
          <cell r="S30">
            <v>178.9256</v>
          </cell>
          <cell r="T30">
            <v>206.76849999999999</v>
          </cell>
        </row>
        <row r="31">
          <cell r="B31">
            <v>189.12360000000001</v>
          </cell>
          <cell r="C31">
            <v>189.91540000000001</v>
          </cell>
          <cell r="D31">
            <v>164.64500000000001</v>
          </cell>
          <cell r="E31">
            <v>155.51310000000001</v>
          </cell>
          <cell r="F31">
            <v>221.858</v>
          </cell>
          <cell r="G31">
            <v>181.31319999999999</v>
          </cell>
          <cell r="H31">
            <v>194.64619999999999</v>
          </cell>
          <cell r="I31">
            <v>203.45320000000001</v>
          </cell>
          <cell r="J31">
            <v>223.52789999999999</v>
          </cell>
          <cell r="K31">
            <v>179.1848</v>
          </cell>
          <cell r="L31">
            <v>175.77770000000001</v>
          </cell>
          <cell r="M31">
            <v>175.7302</v>
          </cell>
          <cell r="N31">
            <v>189.548</v>
          </cell>
          <cell r="R31">
            <v>168.3449</v>
          </cell>
          <cell r="S31">
            <v>184.08260000000001</v>
          </cell>
          <cell r="T31">
            <v>213.3075</v>
          </cell>
        </row>
        <row r="32">
          <cell r="B32">
            <v>196.3597</v>
          </cell>
          <cell r="C32">
            <v>200.33670000000001</v>
          </cell>
          <cell r="D32">
            <v>168.45509999999999</v>
          </cell>
          <cell r="E32">
            <v>157.07320000000001</v>
          </cell>
          <cell r="F32">
            <v>237.6627</v>
          </cell>
          <cell r="G32">
            <v>185.71250000000001</v>
          </cell>
          <cell r="H32">
            <v>201.72450000000001</v>
          </cell>
          <cell r="I32">
            <v>208.74170000000001</v>
          </cell>
          <cell r="J32">
            <v>226.78620000000001</v>
          </cell>
          <cell r="K32">
            <v>183.64840000000001</v>
          </cell>
          <cell r="L32">
            <v>179.23089999999999</v>
          </cell>
          <cell r="M32">
            <v>182.04859999999999</v>
          </cell>
          <cell r="N32">
            <v>193.9828</v>
          </cell>
          <cell r="R32">
            <v>171.1095</v>
          </cell>
          <cell r="S32">
            <v>190.92509999999999</v>
          </cell>
          <cell r="T32">
            <v>223.7149</v>
          </cell>
        </row>
        <row r="33">
          <cell r="B33">
            <v>205.7679</v>
          </cell>
          <cell r="C33">
            <v>212.03190000000001</v>
          </cell>
          <cell r="D33">
            <v>175.4443</v>
          </cell>
          <cell r="E33">
            <v>170.2354</v>
          </cell>
          <cell r="F33">
            <v>246.30539999999999</v>
          </cell>
          <cell r="G33">
            <v>193.48869999999999</v>
          </cell>
          <cell r="H33">
            <v>207.44069999999999</v>
          </cell>
          <cell r="I33">
            <v>217.70079999999999</v>
          </cell>
          <cell r="J33">
            <v>236.20249999999999</v>
          </cell>
          <cell r="K33">
            <v>185.2328</v>
          </cell>
          <cell r="L33">
            <v>210.87</v>
          </cell>
          <cell r="M33">
            <v>189.63480000000001</v>
          </cell>
          <cell r="N33">
            <v>200.42240000000001</v>
          </cell>
          <cell r="R33">
            <v>181.01179999999999</v>
          </cell>
          <cell r="S33">
            <v>199.11089999999999</v>
          </cell>
          <cell r="T33">
            <v>236.4956</v>
          </cell>
        </row>
        <row r="34">
          <cell r="B34">
            <v>212.4469</v>
          </cell>
          <cell r="C34">
            <v>216.29419999999999</v>
          </cell>
          <cell r="D34">
            <v>177.39080000000001</v>
          </cell>
          <cell r="E34">
            <v>180.81280000000001</v>
          </cell>
          <cell r="F34">
            <v>254.74369999999999</v>
          </cell>
          <cell r="G34">
            <v>202.1052</v>
          </cell>
          <cell r="H34">
            <v>213.8031</v>
          </cell>
          <cell r="I34">
            <v>226.13829999999999</v>
          </cell>
          <cell r="J34">
            <v>243.88300000000001</v>
          </cell>
          <cell r="K34">
            <v>191.4187</v>
          </cell>
          <cell r="L34">
            <v>213.02</v>
          </cell>
          <cell r="M34">
            <v>197.2612</v>
          </cell>
          <cell r="N34">
            <v>205.74549999999999</v>
          </cell>
          <cell r="R34">
            <v>181.6677</v>
          </cell>
          <cell r="S34">
            <v>206.49350000000001</v>
          </cell>
          <cell r="T34">
            <v>243.81790000000001</v>
          </cell>
        </row>
        <row r="35">
          <cell r="B35">
            <v>218.8793</v>
          </cell>
          <cell r="C35">
            <v>221.99770000000001</v>
          </cell>
          <cell r="D35">
            <v>181.17230000000001</v>
          </cell>
          <cell r="E35">
            <v>185.3862</v>
          </cell>
          <cell r="F35">
            <v>263.59519999999998</v>
          </cell>
          <cell r="G35">
            <v>208.77359999999999</v>
          </cell>
          <cell r="H35">
            <v>225.65270000000001</v>
          </cell>
          <cell r="I35">
            <v>232.71789999999999</v>
          </cell>
          <cell r="J35">
            <v>246.7191</v>
          </cell>
          <cell r="K35">
            <v>196.6069</v>
          </cell>
          <cell r="L35">
            <v>224.273</v>
          </cell>
          <cell r="M35">
            <v>201.35769999999999</v>
          </cell>
          <cell r="N35">
            <v>210.92429999999999</v>
          </cell>
          <cell r="R35">
            <v>182.09219999999999</v>
          </cell>
          <cell r="S35">
            <v>213.23330000000001</v>
          </cell>
          <cell r="T35">
            <v>252.0521</v>
          </cell>
        </row>
        <row r="36">
          <cell r="B36">
            <v>224.6105</v>
          </cell>
          <cell r="C36">
            <v>227.9555</v>
          </cell>
          <cell r="D36">
            <v>186.20689999999999</v>
          </cell>
          <cell r="E36">
            <v>187.71459999999999</v>
          </cell>
          <cell r="F36">
            <v>270.55349999999999</v>
          </cell>
          <cell r="G36">
            <v>215.67449999999999</v>
          </cell>
          <cell r="H36">
            <v>231.8228</v>
          </cell>
          <cell r="I36">
            <v>237.3329</v>
          </cell>
          <cell r="J36">
            <v>266.27080000000001</v>
          </cell>
          <cell r="K36">
            <v>202.81219999999999</v>
          </cell>
          <cell r="L36">
            <v>228.94370000000001</v>
          </cell>
          <cell r="M36">
            <v>205.68199999999999</v>
          </cell>
          <cell r="N36">
            <v>214.06280000000001</v>
          </cell>
          <cell r="R36">
            <v>186.93090000000001</v>
          </cell>
          <cell r="S36">
            <v>218.77780000000001</v>
          </cell>
          <cell r="T36">
            <v>258.73419999999999</v>
          </cell>
        </row>
        <row r="37">
          <cell r="B37">
            <v>229.42859999999999</v>
          </cell>
          <cell r="C37">
            <v>233.6669</v>
          </cell>
          <cell r="D37">
            <v>188.35570000000001</v>
          </cell>
          <cell r="E37">
            <v>187.69640000000001</v>
          </cell>
          <cell r="F37">
            <v>276.91969999999998</v>
          </cell>
          <cell r="G37">
            <v>220.6806</v>
          </cell>
          <cell r="H37">
            <v>240.79589999999999</v>
          </cell>
          <cell r="I37">
            <v>237.32990000000001</v>
          </cell>
          <cell r="J37">
            <v>266.71069999999997</v>
          </cell>
          <cell r="K37">
            <v>211.161</v>
          </cell>
          <cell r="L37">
            <v>234.0668</v>
          </cell>
          <cell r="M37">
            <v>211.42599999999999</v>
          </cell>
          <cell r="N37">
            <v>220.5043</v>
          </cell>
          <cell r="R37">
            <v>194.69970000000001</v>
          </cell>
          <cell r="S37">
            <v>223.40539999999999</v>
          </cell>
          <cell r="T37">
            <v>262.78379999999999</v>
          </cell>
        </row>
        <row r="38">
          <cell r="B38">
            <v>238.30690000000001</v>
          </cell>
          <cell r="C38">
            <v>243.78569999999999</v>
          </cell>
          <cell r="D38">
            <v>196.64959999999999</v>
          </cell>
          <cell r="E38">
            <v>193.47640000000001</v>
          </cell>
          <cell r="F38">
            <v>281.36470000000003</v>
          </cell>
          <cell r="G38">
            <v>234.53880000000001</v>
          </cell>
          <cell r="H38">
            <v>253.76820000000001</v>
          </cell>
          <cell r="I38">
            <v>247.21469999999999</v>
          </cell>
          <cell r="J38">
            <v>270.31279999999998</v>
          </cell>
          <cell r="K38">
            <v>222.39019999999999</v>
          </cell>
          <cell r="L38">
            <v>238.49950000000001</v>
          </cell>
          <cell r="M38">
            <v>218.14930000000001</v>
          </cell>
          <cell r="N38">
            <v>229.56739999999999</v>
          </cell>
          <cell r="R38">
            <v>200.57429999999999</v>
          </cell>
          <cell r="S38">
            <v>234.0155</v>
          </cell>
          <cell r="T38">
            <v>267.92140000000001</v>
          </cell>
        </row>
        <row r="39">
          <cell r="B39">
            <v>252.1482</v>
          </cell>
          <cell r="C39">
            <v>257.577</v>
          </cell>
          <cell r="D39">
            <v>208.22460000000001</v>
          </cell>
          <cell r="E39">
            <v>216.02330000000001</v>
          </cell>
          <cell r="F39">
            <v>285.79050000000001</v>
          </cell>
          <cell r="G39">
            <v>252.4058</v>
          </cell>
          <cell r="H39">
            <v>272.95359999999999</v>
          </cell>
          <cell r="I39">
            <v>258.26519999999999</v>
          </cell>
          <cell r="J39">
            <v>288.495</v>
          </cell>
          <cell r="K39">
            <v>239.5231</v>
          </cell>
          <cell r="L39">
            <v>240.667</v>
          </cell>
          <cell r="M39">
            <v>229.7003</v>
          </cell>
          <cell r="N39">
            <v>248.06399999999999</v>
          </cell>
          <cell r="R39">
            <v>221.47550000000001</v>
          </cell>
          <cell r="S39">
            <v>248.70650000000001</v>
          </cell>
          <cell r="T39">
            <v>276.08429999999998</v>
          </cell>
        </row>
        <row r="40">
          <cell r="B40">
            <v>260.21010000000001</v>
          </cell>
          <cell r="C40">
            <v>263.9796</v>
          </cell>
          <cell r="D40">
            <v>221.63659999999999</v>
          </cell>
          <cell r="E40">
            <v>225.88749999999999</v>
          </cell>
          <cell r="F40">
            <v>291.39240000000001</v>
          </cell>
          <cell r="G40">
            <v>274.34820000000002</v>
          </cell>
          <cell r="H40">
            <v>285.37889999999999</v>
          </cell>
          <cell r="I40">
            <v>264.6173</v>
          </cell>
          <cell r="J40">
            <v>288.72680000000003</v>
          </cell>
          <cell r="K40">
            <v>244.99170000000001</v>
          </cell>
          <cell r="L40">
            <v>243.77189999999999</v>
          </cell>
          <cell r="M40">
            <v>235.77930000000001</v>
          </cell>
          <cell r="N40">
            <v>257.26190000000003</v>
          </cell>
          <cell r="R40">
            <v>227.39060000000001</v>
          </cell>
          <cell r="S40">
            <v>258.17910000000001</v>
          </cell>
          <cell r="T40">
            <v>280.964</v>
          </cell>
        </row>
        <row r="41">
          <cell r="B41">
            <v>270.80189999999999</v>
          </cell>
          <cell r="C41">
            <v>278.92930000000001</v>
          </cell>
          <cell r="D41">
            <v>233.7037</v>
          </cell>
          <cell r="E41">
            <v>235.2338</v>
          </cell>
          <cell r="F41">
            <v>296.22309999999999</v>
          </cell>
          <cell r="G41">
            <v>274.41910000000001</v>
          </cell>
          <cell r="H41">
            <v>302.00450000000001</v>
          </cell>
          <cell r="I41">
            <v>274.29680000000002</v>
          </cell>
          <cell r="J41">
            <v>308.4409</v>
          </cell>
          <cell r="K41">
            <v>251.88640000000001</v>
          </cell>
          <cell r="L41">
            <v>262.17619999999999</v>
          </cell>
          <cell r="M41">
            <v>243.07140000000001</v>
          </cell>
          <cell r="N41">
            <v>268.23790000000002</v>
          </cell>
          <cell r="R41">
            <v>246.56809999999999</v>
          </cell>
          <cell r="S41">
            <v>267.65539999999999</v>
          </cell>
          <cell r="T41">
            <v>290.97000000000003</v>
          </cell>
        </row>
        <row r="42">
          <cell r="B42">
            <v>281.17750000000001</v>
          </cell>
          <cell r="C42">
            <v>286.76240000000001</v>
          </cell>
          <cell r="D42">
            <v>240.84100000000001</v>
          </cell>
          <cell r="E42">
            <v>239.85470000000001</v>
          </cell>
          <cell r="F42">
            <v>304.29730000000001</v>
          </cell>
          <cell r="G42">
            <v>289.60300000000001</v>
          </cell>
          <cell r="H42">
            <v>321.226</v>
          </cell>
          <cell r="I42">
            <v>286.46769999999998</v>
          </cell>
          <cell r="J42">
            <v>339.70929999999998</v>
          </cell>
          <cell r="K42">
            <v>259.08670000000001</v>
          </cell>
          <cell r="L42">
            <v>271.99059999999997</v>
          </cell>
          <cell r="M42">
            <v>251.95</v>
          </cell>
          <cell r="N42">
            <v>277.80799999999999</v>
          </cell>
          <cell r="R42">
            <v>250.1103</v>
          </cell>
          <cell r="S42">
            <v>278.09969999999998</v>
          </cell>
          <cell r="T42">
            <v>304.22109999999998</v>
          </cell>
        </row>
        <row r="43">
          <cell r="B43">
            <v>286.49130000000002</v>
          </cell>
          <cell r="C43">
            <v>300.07870000000003</v>
          </cell>
          <cell r="D43">
            <v>251.67660000000001</v>
          </cell>
          <cell r="E43">
            <v>241.2054</v>
          </cell>
          <cell r="F43">
            <v>302.4597</v>
          </cell>
          <cell r="G43">
            <v>284.22340000000003</v>
          </cell>
          <cell r="H43">
            <v>313.71269999999998</v>
          </cell>
          <cell r="I43">
            <v>288.75290000000001</v>
          </cell>
          <cell r="J43">
            <v>340.00700000000001</v>
          </cell>
          <cell r="K43">
            <v>273.41520000000003</v>
          </cell>
          <cell r="L43">
            <v>275.07819999999998</v>
          </cell>
          <cell r="M43">
            <v>262.57279999999997</v>
          </cell>
          <cell r="N43">
            <v>287.01170000000002</v>
          </cell>
          <cell r="R43">
            <v>258.98880000000003</v>
          </cell>
          <cell r="S43">
            <v>283.84230000000002</v>
          </cell>
          <cell r="T43">
            <v>306.66809999999998</v>
          </cell>
        </row>
        <row r="44">
          <cell r="B44">
            <v>291.73700000000002</v>
          </cell>
          <cell r="C44">
            <v>307.38200000000001</v>
          </cell>
          <cell r="D44">
            <v>254.7114</v>
          </cell>
          <cell r="E44">
            <v>246.8443</v>
          </cell>
          <cell r="F44">
            <v>305.98700000000002</v>
          </cell>
          <cell r="G44">
            <v>289.63990000000001</v>
          </cell>
          <cell r="H44">
            <v>314.54390000000001</v>
          </cell>
          <cell r="I44">
            <v>292.73090000000002</v>
          </cell>
          <cell r="J44">
            <v>348.33769999999998</v>
          </cell>
          <cell r="K44">
            <v>276.15039999999999</v>
          </cell>
          <cell r="L44">
            <v>277.20679999999999</v>
          </cell>
          <cell r="M44">
            <v>271.22640000000001</v>
          </cell>
          <cell r="N44">
            <v>294.68889999999999</v>
          </cell>
          <cell r="R44">
            <v>265.60649999999998</v>
          </cell>
          <cell r="S44">
            <v>289.8974</v>
          </cell>
          <cell r="T44">
            <v>308.91539999999998</v>
          </cell>
        </row>
        <row r="45">
          <cell r="B45">
            <v>302.22739999999999</v>
          </cell>
          <cell r="C45">
            <v>319.0265</v>
          </cell>
          <cell r="D45">
            <v>262.85939999999999</v>
          </cell>
          <cell r="E45">
            <v>256.9769</v>
          </cell>
          <cell r="F45">
            <v>312.08909999999997</v>
          </cell>
          <cell r="G45">
            <v>298.1909</v>
          </cell>
          <cell r="H45">
            <v>322.79289999999997</v>
          </cell>
          <cell r="I45">
            <v>299.26769999999999</v>
          </cell>
          <cell r="J45">
            <v>377.40359999999998</v>
          </cell>
          <cell r="K45">
            <v>285.3886</v>
          </cell>
          <cell r="L45">
            <v>332.72219999999999</v>
          </cell>
          <cell r="M45">
            <v>276.41269999999997</v>
          </cell>
          <cell r="N45">
            <v>301.26229999999998</v>
          </cell>
          <cell r="R45">
            <v>277.99509999999998</v>
          </cell>
          <cell r="S45">
            <v>299.34629999999999</v>
          </cell>
          <cell r="T45">
            <v>321.61410000000001</v>
          </cell>
        </row>
        <row r="46">
          <cell r="B46">
            <v>306.44830000000002</v>
          </cell>
          <cell r="C46">
            <v>329.25409999999999</v>
          </cell>
          <cell r="D46">
            <v>265.51139999999998</v>
          </cell>
          <cell r="E46">
            <v>260.5659</v>
          </cell>
          <cell r="F46">
            <v>312.75189999999998</v>
          </cell>
          <cell r="G46">
            <v>301.065</v>
          </cell>
          <cell r="H46">
            <v>325.54469999999998</v>
          </cell>
          <cell r="I46">
            <v>304.83069999999998</v>
          </cell>
          <cell r="J46">
            <v>366.56630000000001</v>
          </cell>
          <cell r="K46">
            <v>291.29649999999998</v>
          </cell>
          <cell r="L46">
            <v>325.48320000000001</v>
          </cell>
          <cell r="M46">
            <v>280.2731</v>
          </cell>
          <cell r="N46">
            <v>300.13139999999999</v>
          </cell>
          <cell r="R46">
            <v>291.16750000000002</v>
          </cell>
          <cell r="S46">
            <v>304.233</v>
          </cell>
          <cell r="T46">
            <v>319.8458</v>
          </cell>
        </row>
        <row r="47">
          <cell r="B47">
            <v>311.09219999999999</v>
          </cell>
          <cell r="C47">
            <v>330.08890000000002</v>
          </cell>
          <cell r="D47">
            <v>265.39510000000001</v>
          </cell>
          <cell r="E47">
            <v>286.92660000000001</v>
          </cell>
          <cell r="F47">
            <v>313.53879999999998</v>
          </cell>
          <cell r="G47">
            <v>309.66759999999999</v>
          </cell>
          <cell r="H47">
            <v>328.2396</v>
          </cell>
          <cell r="I47">
            <v>305.57510000000002</v>
          </cell>
          <cell r="J47">
            <v>368.3501</v>
          </cell>
          <cell r="K47">
            <v>300.62419999999997</v>
          </cell>
          <cell r="L47">
            <v>319.09769999999997</v>
          </cell>
          <cell r="M47">
            <v>284.5204</v>
          </cell>
          <cell r="N47">
            <v>307.34840000000003</v>
          </cell>
          <cell r="R47">
            <v>309.80619999999999</v>
          </cell>
          <cell r="S47">
            <v>308.40230000000003</v>
          </cell>
          <cell r="T47">
            <v>319.58280000000002</v>
          </cell>
        </row>
        <row r="48">
          <cell r="B48">
            <v>317.46609999999998</v>
          </cell>
          <cell r="C48">
            <v>333.92809999999997</v>
          </cell>
          <cell r="D48">
            <v>275.08240000000001</v>
          </cell>
          <cell r="E48">
            <v>301.88749999999999</v>
          </cell>
          <cell r="F48">
            <v>315.65879999999999</v>
          </cell>
          <cell r="G48">
            <v>323.58479999999997</v>
          </cell>
          <cell r="H48">
            <v>333.07249999999999</v>
          </cell>
          <cell r="I48">
            <v>311.29910000000001</v>
          </cell>
          <cell r="J48">
            <v>369.71199999999999</v>
          </cell>
          <cell r="K48">
            <v>315.8605</v>
          </cell>
          <cell r="L48">
            <v>317.4008</v>
          </cell>
          <cell r="M48">
            <v>290.34980000000002</v>
          </cell>
          <cell r="N48">
            <v>305.9117</v>
          </cell>
          <cell r="R48">
            <v>320.82249999999999</v>
          </cell>
          <cell r="S48">
            <v>315.5625</v>
          </cell>
          <cell r="T48">
            <v>321.5532</v>
          </cell>
        </row>
        <row r="49">
          <cell r="B49">
            <v>322.67910000000001</v>
          </cell>
          <cell r="C49">
            <v>338.36540000000002</v>
          </cell>
          <cell r="D49">
            <v>279.39429999999999</v>
          </cell>
          <cell r="E49">
            <v>306.02519999999998</v>
          </cell>
          <cell r="F49">
            <v>317.17309999999998</v>
          </cell>
          <cell r="G49">
            <v>337.73719999999997</v>
          </cell>
          <cell r="H49">
            <v>338.69189999999998</v>
          </cell>
          <cell r="I49">
            <v>316.75080000000003</v>
          </cell>
          <cell r="J49">
            <v>376.63220000000001</v>
          </cell>
          <cell r="K49">
            <v>322.84339999999997</v>
          </cell>
          <cell r="L49">
            <v>315.72140000000002</v>
          </cell>
          <cell r="M49">
            <v>295.11750000000001</v>
          </cell>
          <cell r="N49">
            <v>315.11770000000001</v>
          </cell>
          <cell r="R49">
            <v>320.93389999999999</v>
          </cell>
          <cell r="S49">
            <v>322.75659999999999</v>
          </cell>
          <cell r="T49">
            <v>323.23700000000002</v>
          </cell>
        </row>
        <row r="50">
          <cell r="B50">
            <v>331.69569999999999</v>
          </cell>
          <cell r="C50">
            <v>350.89159999999998</v>
          </cell>
          <cell r="D50">
            <v>283.57389999999998</v>
          </cell>
          <cell r="E50">
            <v>313.90100000000001</v>
          </cell>
          <cell r="F50">
            <v>325.16269999999997</v>
          </cell>
          <cell r="G50">
            <v>349.43579999999997</v>
          </cell>
          <cell r="H50">
            <v>346.60539999999997</v>
          </cell>
          <cell r="I50">
            <v>325.64229999999998</v>
          </cell>
          <cell r="J50">
            <v>377.59219999999999</v>
          </cell>
          <cell r="K50">
            <v>333.55959999999999</v>
          </cell>
          <cell r="L50">
            <v>319.06049999999999</v>
          </cell>
          <cell r="M50">
            <v>299.70299999999997</v>
          </cell>
          <cell r="N50">
            <v>330.74619999999999</v>
          </cell>
          <cell r="R50">
            <v>335.65140000000002</v>
          </cell>
          <cell r="S50">
            <v>333.0711</v>
          </cell>
          <cell r="T50">
            <v>325.86900000000003</v>
          </cell>
        </row>
        <row r="51">
          <cell r="B51">
            <v>340.90199999999999</v>
          </cell>
          <cell r="C51">
            <v>360.80549999999999</v>
          </cell>
          <cell r="D51">
            <v>296.19779999999997</v>
          </cell>
          <cell r="E51">
            <v>337.44209999999998</v>
          </cell>
          <cell r="F51">
            <v>328.73680000000002</v>
          </cell>
          <cell r="G51">
            <v>359.6755</v>
          </cell>
          <cell r="H51">
            <v>356.52010000000001</v>
          </cell>
          <cell r="I51">
            <v>336.76130000000001</v>
          </cell>
          <cell r="J51">
            <v>374.47500000000002</v>
          </cell>
          <cell r="K51">
            <v>341.80110000000002</v>
          </cell>
          <cell r="L51">
            <v>319.85809999999998</v>
          </cell>
          <cell r="M51">
            <v>303.55290000000002</v>
          </cell>
          <cell r="N51">
            <v>339.9264</v>
          </cell>
          <cell r="R51">
            <v>366.82499999999999</v>
          </cell>
          <cell r="S51">
            <v>340.3537</v>
          </cell>
          <cell r="T51">
            <v>330.83969999999999</v>
          </cell>
        </row>
        <row r="52">
          <cell r="B52">
            <v>353.0444</v>
          </cell>
          <cell r="C52">
            <v>378.08359999999999</v>
          </cell>
          <cell r="D52">
            <v>302.29570000000001</v>
          </cell>
          <cell r="E52">
            <v>358.41219999999998</v>
          </cell>
          <cell r="F52">
            <v>335.96120000000002</v>
          </cell>
          <cell r="G52">
            <v>376.6123</v>
          </cell>
          <cell r="H52">
            <v>365.4615</v>
          </cell>
          <cell r="I52">
            <v>350.68169999999998</v>
          </cell>
          <cell r="J52">
            <v>372.48540000000003</v>
          </cell>
          <cell r="K52">
            <v>350.2174</v>
          </cell>
          <cell r="L52">
            <v>319.9665</v>
          </cell>
          <cell r="M52">
            <v>313.62119999999999</v>
          </cell>
          <cell r="N52">
            <v>346.38639999999998</v>
          </cell>
          <cell r="R52">
            <v>400.00670000000002</v>
          </cell>
          <cell r="S52">
            <v>352.06819999999999</v>
          </cell>
          <cell r="T52">
            <v>334.76530000000002</v>
          </cell>
        </row>
        <row r="53">
          <cell r="B53">
            <v>363.53809999999999</v>
          </cell>
          <cell r="C53">
            <v>386.15469999999999</v>
          </cell>
          <cell r="D53">
            <v>309.56049999999999</v>
          </cell>
          <cell r="E53">
            <v>369.1583</v>
          </cell>
          <cell r="F53">
            <v>344.24299999999999</v>
          </cell>
          <cell r="G53">
            <v>391.35520000000002</v>
          </cell>
          <cell r="H53">
            <v>378.01420000000002</v>
          </cell>
          <cell r="I53">
            <v>365.08859999999999</v>
          </cell>
          <cell r="J53">
            <v>365.82170000000002</v>
          </cell>
          <cell r="K53">
            <v>369.5455</v>
          </cell>
          <cell r="L53">
            <v>321.49360000000001</v>
          </cell>
          <cell r="M53">
            <v>324.48050000000001</v>
          </cell>
          <cell r="N53">
            <v>357.91699999999997</v>
          </cell>
          <cell r="R53">
            <v>402.74979999999999</v>
          </cell>
          <cell r="S53">
            <v>366.48050000000001</v>
          </cell>
          <cell r="T53">
            <v>337.22469999999998</v>
          </cell>
        </row>
        <row r="54">
          <cell r="B54">
            <v>377.05070000000001</v>
          </cell>
          <cell r="C54">
            <v>396.89299999999997</v>
          </cell>
          <cell r="D54">
            <v>318.33550000000002</v>
          </cell>
          <cell r="E54">
            <v>383.92380000000003</v>
          </cell>
          <cell r="F54">
            <v>358.44959999999998</v>
          </cell>
          <cell r="G54">
            <v>398.9083</v>
          </cell>
          <cell r="H54">
            <v>399.82369999999997</v>
          </cell>
          <cell r="I54">
            <v>383.36689999999999</v>
          </cell>
          <cell r="J54">
            <v>365.61219999999997</v>
          </cell>
          <cell r="K54">
            <v>387.54599999999999</v>
          </cell>
          <cell r="L54">
            <v>321.44740000000002</v>
          </cell>
          <cell r="M54">
            <v>342.51740000000001</v>
          </cell>
          <cell r="N54">
            <v>362.61759999999998</v>
          </cell>
          <cell r="R54">
            <v>409.34589999999997</v>
          </cell>
          <cell r="S54">
            <v>382.79259999999999</v>
          </cell>
          <cell r="T54">
            <v>345.6189</v>
          </cell>
        </row>
        <row r="55">
          <cell r="B55">
            <v>389.44540000000001</v>
          </cell>
          <cell r="C55">
            <v>412.73509999999999</v>
          </cell>
          <cell r="D55">
            <v>331.37349999999998</v>
          </cell>
          <cell r="E55">
            <v>384.25459999999998</v>
          </cell>
          <cell r="F55">
            <v>355.00139999999999</v>
          </cell>
          <cell r="G55">
            <v>409.69799999999998</v>
          </cell>
          <cell r="H55">
            <v>412.6576</v>
          </cell>
          <cell r="I55">
            <v>394.42340000000002</v>
          </cell>
          <cell r="J55">
            <v>426.72949999999997</v>
          </cell>
          <cell r="K55">
            <v>404.77499999999998</v>
          </cell>
          <cell r="L55">
            <v>323.75689999999997</v>
          </cell>
          <cell r="M55">
            <v>362.41219999999998</v>
          </cell>
          <cell r="N55">
            <v>370.19549999999998</v>
          </cell>
          <cell r="R55">
            <v>417.58229999999998</v>
          </cell>
          <cell r="S55">
            <v>394.93619999999999</v>
          </cell>
          <cell r="T55">
            <v>360.62490000000003</v>
          </cell>
        </row>
        <row r="56">
          <cell r="B56">
            <v>403.48540000000003</v>
          </cell>
          <cell r="C56">
            <v>429.20240000000001</v>
          </cell>
          <cell r="D56">
            <v>343.42009999999999</v>
          </cell>
          <cell r="E56">
            <v>393.1268</v>
          </cell>
          <cell r="F56">
            <v>362.9717</v>
          </cell>
          <cell r="G56">
            <v>430.1651</v>
          </cell>
          <cell r="H56">
            <v>424.77910000000003</v>
          </cell>
          <cell r="I56">
            <v>413.51010000000002</v>
          </cell>
          <cell r="J56">
            <v>430.81959999999998</v>
          </cell>
          <cell r="K56">
            <v>415.6103</v>
          </cell>
          <cell r="L56">
            <v>323.75689999999997</v>
          </cell>
          <cell r="M56">
            <v>383.44409999999999</v>
          </cell>
          <cell r="N56">
            <v>382.41930000000002</v>
          </cell>
          <cell r="R56">
            <v>432.20069999999998</v>
          </cell>
          <cell r="S56">
            <v>411.7749</v>
          </cell>
          <cell r="T56">
            <v>366.17309999999998</v>
          </cell>
        </row>
        <row r="57">
          <cell r="B57">
            <v>424.45389999999998</v>
          </cell>
          <cell r="C57">
            <v>450.19900000000001</v>
          </cell>
          <cell r="D57">
            <v>364.9237</v>
          </cell>
          <cell r="E57">
            <v>456.928</v>
          </cell>
          <cell r="F57">
            <v>366.42750000000001</v>
          </cell>
          <cell r="G57">
            <v>443.51909999999998</v>
          </cell>
          <cell r="H57">
            <v>441.87189999999998</v>
          </cell>
          <cell r="I57">
            <v>428.98950000000002</v>
          </cell>
          <cell r="J57">
            <v>431.22609999999997</v>
          </cell>
          <cell r="K57">
            <v>430.11470000000003</v>
          </cell>
          <cell r="L57">
            <v>421.30599999999998</v>
          </cell>
          <cell r="M57">
            <v>393.63139999999999</v>
          </cell>
          <cell r="N57">
            <v>390.65559999999999</v>
          </cell>
          <cell r="R57">
            <v>478.42649999999998</v>
          </cell>
          <cell r="S57">
            <v>429.67649999999998</v>
          </cell>
          <cell r="T57">
            <v>384.78680000000003</v>
          </cell>
        </row>
        <row r="58">
          <cell r="B58">
            <v>441.89550000000003</v>
          </cell>
          <cell r="C58">
            <v>471.38729999999998</v>
          </cell>
          <cell r="D58">
            <v>378.94549999999998</v>
          </cell>
          <cell r="E58">
            <v>479.45499999999998</v>
          </cell>
          <cell r="F58">
            <v>381.59339999999997</v>
          </cell>
          <cell r="G58">
            <v>464.21039999999999</v>
          </cell>
          <cell r="H58">
            <v>458.53190000000001</v>
          </cell>
          <cell r="I58">
            <v>450.67399999999998</v>
          </cell>
          <cell r="J58">
            <v>433.33539999999999</v>
          </cell>
          <cell r="K58">
            <v>441.90460000000002</v>
          </cell>
          <cell r="L58">
            <v>434.3193</v>
          </cell>
          <cell r="M58">
            <v>406.20580000000001</v>
          </cell>
          <cell r="N58">
            <v>406.06659999999999</v>
          </cell>
          <cell r="R58">
            <v>483.95209999999997</v>
          </cell>
          <cell r="S58">
            <v>450.31909999999999</v>
          </cell>
          <cell r="T58">
            <v>398.18060000000003</v>
          </cell>
        </row>
        <row r="59">
          <cell r="B59">
            <v>456.78559999999999</v>
          </cell>
          <cell r="C59">
            <v>485.77269999999999</v>
          </cell>
          <cell r="D59">
            <v>383.27589999999998</v>
          </cell>
          <cell r="E59">
            <v>480.41309999999999</v>
          </cell>
          <cell r="F59">
            <v>391.89</v>
          </cell>
          <cell r="G59">
            <v>474.37709999999998</v>
          </cell>
          <cell r="H59">
            <v>482.71010000000001</v>
          </cell>
          <cell r="I59">
            <v>479.06330000000003</v>
          </cell>
          <cell r="J59">
            <v>440.3408</v>
          </cell>
          <cell r="K59">
            <v>458.71879999999999</v>
          </cell>
          <cell r="L59">
            <v>445.9948</v>
          </cell>
          <cell r="M59">
            <v>424.62150000000003</v>
          </cell>
          <cell r="N59">
            <v>416.28140000000002</v>
          </cell>
          <cell r="R59">
            <v>484.24639999999999</v>
          </cell>
          <cell r="S59">
            <v>466.34559999999999</v>
          </cell>
          <cell r="T59">
            <v>416.30189999999999</v>
          </cell>
        </row>
        <row r="60">
          <cell r="B60">
            <v>470.78399999999999</v>
          </cell>
          <cell r="C60">
            <v>502.45209999999997</v>
          </cell>
          <cell r="D60">
            <v>405.26440000000002</v>
          </cell>
          <cell r="E60">
            <v>499.33</v>
          </cell>
          <cell r="F60">
            <v>400.32659999999998</v>
          </cell>
          <cell r="G60">
            <v>489.81099999999998</v>
          </cell>
          <cell r="H60">
            <v>493.1037</v>
          </cell>
          <cell r="I60">
            <v>494.89909999999998</v>
          </cell>
          <cell r="J60">
            <v>471.07990000000001</v>
          </cell>
          <cell r="K60">
            <v>467.09660000000002</v>
          </cell>
          <cell r="L60">
            <v>450.48610000000002</v>
          </cell>
          <cell r="M60">
            <v>436.57220000000001</v>
          </cell>
          <cell r="N60">
            <v>423.13170000000002</v>
          </cell>
          <cell r="R60">
            <v>487.8827</v>
          </cell>
          <cell r="S60">
            <v>482.72039999999998</v>
          </cell>
          <cell r="T60">
            <v>427.97809999999998</v>
          </cell>
        </row>
        <row r="61">
          <cell r="B61">
            <v>485.30360000000002</v>
          </cell>
          <cell r="C61">
            <v>520.39210000000003</v>
          </cell>
          <cell r="D61">
            <v>419.59609999999998</v>
          </cell>
          <cell r="E61">
            <v>502.5215</v>
          </cell>
          <cell r="F61">
            <v>414.81979999999999</v>
          </cell>
          <cell r="G61">
            <v>502.9341</v>
          </cell>
          <cell r="H61">
            <v>507.3922</v>
          </cell>
          <cell r="I61">
            <v>502.5147</v>
          </cell>
          <cell r="J61">
            <v>471.77870000000001</v>
          </cell>
          <cell r="K61">
            <v>485.36739999999998</v>
          </cell>
          <cell r="L61">
            <v>468.17899999999997</v>
          </cell>
          <cell r="M61">
            <v>460.74450000000002</v>
          </cell>
          <cell r="N61">
            <v>438.8603</v>
          </cell>
          <cell r="R61">
            <v>510.91140000000001</v>
          </cell>
          <cell r="S61">
            <v>499.07130000000001</v>
          </cell>
          <cell r="T61">
            <v>433.27929999999998</v>
          </cell>
        </row>
        <row r="62">
          <cell r="B62">
            <v>497.93709999999999</v>
          </cell>
          <cell r="C62">
            <v>527.85599999999999</v>
          </cell>
          <cell r="D62">
            <v>427.22989999999999</v>
          </cell>
          <cell r="E62">
            <v>522.09370000000001</v>
          </cell>
          <cell r="F62">
            <v>426.66390000000001</v>
          </cell>
          <cell r="G62">
            <v>518.05319999999995</v>
          </cell>
          <cell r="H62">
            <v>531.3048</v>
          </cell>
          <cell r="I62">
            <v>514.26020000000005</v>
          </cell>
          <cell r="J62">
            <v>465.93900000000002</v>
          </cell>
          <cell r="K62">
            <v>503.5727</v>
          </cell>
          <cell r="L62">
            <v>488.72609999999997</v>
          </cell>
          <cell r="M62">
            <v>470.13499999999999</v>
          </cell>
          <cell r="N62">
            <v>452.62670000000003</v>
          </cell>
          <cell r="R62">
            <v>515.55309999999997</v>
          </cell>
          <cell r="S62">
            <v>514.39679999999998</v>
          </cell>
          <cell r="T62">
            <v>441.59500000000003</v>
          </cell>
        </row>
        <row r="63">
          <cell r="B63">
            <v>517.04250000000002</v>
          </cell>
          <cell r="C63">
            <v>545.09169999999995</v>
          </cell>
          <cell r="D63">
            <v>453.63909999999998</v>
          </cell>
          <cell r="E63">
            <v>557.31089999999995</v>
          </cell>
          <cell r="F63">
            <v>432.50790000000001</v>
          </cell>
          <cell r="G63">
            <v>538.15179999999998</v>
          </cell>
          <cell r="H63">
            <v>556.54079999999999</v>
          </cell>
          <cell r="I63">
            <v>533.35569999999996</v>
          </cell>
          <cell r="J63">
            <v>483.94349999999997</v>
          </cell>
          <cell r="K63">
            <v>520.47770000000003</v>
          </cell>
          <cell r="L63">
            <v>506.64580000000001</v>
          </cell>
          <cell r="M63">
            <v>491.37439999999998</v>
          </cell>
          <cell r="N63">
            <v>460.97359999999998</v>
          </cell>
          <cell r="R63">
            <v>554.49900000000002</v>
          </cell>
          <cell r="S63">
            <v>531.65150000000006</v>
          </cell>
          <cell r="T63">
            <v>457.20780000000002</v>
          </cell>
        </row>
        <row r="64">
          <cell r="B64">
            <v>536.54229999999995</v>
          </cell>
          <cell r="C64">
            <v>564.47670000000005</v>
          </cell>
          <cell r="D64">
            <v>460.15210000000002</v>
          </cell>
          <cell r="E64">
            <v>589.80820000000006</v>
          </cell>
          <cell r="F64">
            <v>445.23149999999998</v>
          </cell>
          <cell r="G64">
            <v>553.17240000000004</v>
          </cell>
          <cell r="H64">
            <v>588.5367</v>
          </cell>
          <cell r="I64">
            <v>550.25130000000001</v>
          </cell>
          <cell r="J64">
            <v>488.77980000000002</v>
          </cell>
          <cell r="K64">
            <v>545.24189999999999</v>
          </cell>
          <cell r="L64">
            <v>511.52100000000002</v>
          </cell>
          <cell r="M64">
            <v>511.34300000000002</v>
          </cell>
          <cell r="N64">
            <v>479.07350000000002</v>
          </cell>
          <cell r="R64">
            <v>608.31569999999999</v>
          </cell>
          <cell r="S64">
            <v>549.33249999999998</v>
          </cell>
          <cell r="T64">
            <v>466.60160000000002</v>
          </cell>
        </row>
        <row r="65">
          <cell r="B65">
            <v>548.70730000000003</v>
          </cell>
          <cell r="C65">
            <v>574.65920000000006</v>
          </cell>
          <cell r="D65">
            <v>464.41180000000003</v>
          </cell>
          <cell r="E65">
            <v>609.36009999999999</v>
          </cell>
          <cell r="F65">
            <v>453.15190000000001</v>
          </cell>
          <cell r="G65">
            <v>568.44889999999998</v>
          </cell>
          <cell r="H65">
            <v>600.76319999999998</v>
          </cell>
          <cell r="I65">
            <v>559.35599999999999</v>
          </cell>
          <cell r="J65">
            <v>488.25060000000002</v>
          </cell>
          <cell r="K65">
            <v>550.16139999999996</v>
          </cell>
          <cell r="L65">
            <v>513.52760000000001</v>
          </cell>
          <cell r="M65">
            <v>541.94370000000004</v>
          </cell>
          <cell r="N65">
            <v>488.4307</v>
          </cell>
          <cell r="R65">
            <v>598.96550000000002</v>
          </cell>
          <cell r="S65">
            <v>567.71709999999996</v>
          </cell>
          <cell r="T65">
            <v>470.16430000000003</v>
          </cell>
        </row>
        <row r="66">
          <cell r="B66">
            <v>570.99810000000002</v>
          </cell>
          <cell r="C66">
            <v>596.93219999999997</v>
          </cell>
          <cell r="D66">
            <v>488.44830000000002</v>
          </cell>
          <cell r="E66">
            <v>642.09810000000004</v>
          </cell>
          <cell r="F66">
            <v>464.44510000000002</v>
          </cell>
          <cell r="G66">
            <v>588.3098</v>
          </cell>
          <cell r="H66">
            <v>603.15020000000004</v>
          </cell>
          <cell r="I66">
            <v>597.08360000000005</v>
          </cell>
          <cell r="J66">
            <v>495.75110000000001</v>
          </cell>
          <cell r="K66">
            <v>575.09760000000006</v>
          </cell>
          <cell r="L66">
            <v>521.81269999999995</v>
          </cell>
          <cell r="M66">
            <v>575.90629999999999</v>
          </cell>
          <cell r="N66">
            <v>502.35160000000002</v>
          </cell>
          <cell r="R66">
            <v>629.14290000000005</v>
          </cell>
          <cell r="S66">
            <v>593.90070000000003</v>
          </cell>
          <cell r="T66">
            <v>477.4545</v>
          </cell>
        </row>
        <row r="67">
          <cell r="B67">
            <v>593.42190000000005</v>
          </cell>
          <cell r="C67">
            <v>627.76549999999997</v>
          </cell>
          <cell r="D67">
            <v>496.23090000000002</v>
          </cell>
          <cell r="E67">
            <v>654.92639999999994</v>
          </cell>
          <cell r="F67">
            <v>469.01760000000002</v>
          </cell>
          <cell r="G67">
            <v>609.41980000000001</v>
          </cell>
          <cell r="H67">
            <v>632.43340000000001</v>
          </cell>
          <cell r="I67">
            <v>608.89940000000001</v>
          </cell>
          <cell r="J67">
            <v>539.1585</v>
          </cell>
          <cell r="K67">
            <v>604.47829999999999</v>
          </cell>
          <cell r="L67">
            <v>525.6626</v>
          </cell>
          <cell r="M67">
            <v>610.07339999999999</v>
          </cell>
          <cell r="N67">
            <v>526.89390000000003</v>
          </cell>
          <cell r="R67">
            <v>686.98710000000005</v>
          </cell>
          <cell r="S67">
            <v>613.69299999999998</v>
          </cell>
          <cell r="T67">
            <v>491.66550000000001</v>
          </cell>
        </row>
        <row r="68">
          <cell r="B68">
            <v>620.50070000000005</v>
          </cell>
          <cell r="C68">
            <v>681.46540000000005</v>
          </cell>
          <cell r="D68">
            <v>509.69690000000003</v>
          </cell>
          <cell r="E68">
            <v>673.75729999999999</v>
          </cell>
          <cell r="F68">
            <v>480.79910000000001</v>
          </cell>
          <cell r="G68">
            <v>635.60419999999999</v>
          </cell>
          <cell r="H68">
            <v>652.19069999999999</v>
          </cell>
          <cell r="I68">
            <v>633.82060000000001</v>
          </cell>
          <cell r="J68">
            <v>547.94539999999995</v>
          </cell>
          <cell r="K68">
            <v>612.94749999999999</v>
          </cell>
          <cell r="L68">
            <v>536.26499999999999</v>
          </cell>
          <cell r="M68">
            <v>637.10429999999997</v>
          </cell>
          <cell r="N68">
            <v>550.06389999999999</v>
          </cell>
          <cell r="R68">
            <v>744.09109999999998</v>
          </cell>
          <cell r="S68">
            <v>641.34339999999997</v>
          </cell>
          <cell r="T68">
            <v>503.54050000000001</v>
          </cell>
        </row>
        <row r="69">
          <cell r="B69">
            <v>661.86879999999996</v>
          </cell>
          <cell r="C69">
            <v>722.84559999999999</v>
          </cell>
          <cell r="D69">
            <v>540.39350000000002</v>
          </cell>
          <cell r="E69">
            <v>765.58519999999999</v>
          </cell>
          <cell r="F69">
            <v>521.06349999999998</v>
          </cell>
          <cell r="G69">
            <v>662.79359999999997</v>
          </cell>
          <cell r="H69">
            <v>688.11419999999998</v>
          </cell>
          <cell r="I69">
            <v>665.74189999999999</v>
          </cell>
          <cell r="J69">
            <v>558.43330000000003</v>
          </cell>
          <cell r="K69">
            <v>627.62760000000003</v>
          </cell>
          <cell r="L69">
            <v>655.03710000000001</v>
          </cell>
          <cell r="M69">
            <v>673.75149999999996</v>
          </cell>
          <cell r="N69">
            <v>582.41970000000003</v>
          </cell>
          <cell r="R69">
            <v>789.16139999999996</v>
          </cell>
          <cell r="S69">
            <v>680.7038</v>
          </cell>
          <cell r="T69">
            <v>549.14639999999997</v>
          </cell>
        </row>
        <row r="70">
          <cell r="B70">
            <v>702.82899999999995</v>
          </cell>
          <cell r="C70">
            <v>765.71180000000004</v>
          </cell>
          <cell r="D70">
            <v>558.92169999999999</v>
          </cell>
          <cell r="E70">
            <v>847.17129999999997</v>
          </cell>
          <cell r="F70">
            <v>546.07039999999995</v>
          </cell>
          <cell r="G70">
            <v>699.3546</v>
          </cell>
          <cell r="H70">
            <v>731.02629999999999</v>
          </cell>
          <cell r="I70">
            <v>705.5607</v>
          </cell>
          <cell r="J70">
            <v>583.01940000000002</v>
          </cell>
          <cell r="K70">
            <v>664.30889999999999</v>
          </cell>
          <cell r="L70">
            <v>677.90869999999995</v>
          </cell>
          <cell r="M70">
            <v>719.4846</v>
          </cell>
          <cell r="N70">
            <v>610.80240000000003</v>
          </cell>
          <cell r="R70">
            <v>835.38130000000001</v>
          </cell>
          <cell r="S70">
            <v>728.62540000000001</v>
          </cell>
          <cell r="T70">
            <v>567.26379999999995</v>
          </cell>
        </row>
        <row r="71">
          <cell r="B71">
            <v>736.36369999999999</v>
          </cell>
          <cell r="C71">
            <v>799.12929999999994</v>
          </cell>
          <cell r="D71">
            <v>589.58410000000003</v>
          </cell>
          <cell r="E71">
            <v>889.32</v>
          </cell>
          <cell r="F71">
            <v>561.59370000000001</v>
          </cell>
          <cell r="G71">
            <v>736.6078</v>
          </cell>
          <cell r="H71">
            <v>775.64689999999996</v>
          </cell>
          <cell r="I71">
            <v>743.726</v>
          </cell>
          <cell r="J71">
            <v>600.96</v>
          </cell>
          <cell r="K71">
            <v>698.74490000000003</v>
          </cell>
          <cell r="L71">
            <v>700.9896</v>
          </cell>
          <cell r="M71">
            <v>757.17849999999999</v>
          </cell>
          <cell r="N71">
            <v>637.71579999999994</v>
          </cell>
          <cell r="R71">
            <v>859.35850000000005</v>
          </cell>
          <cell r="S71">
            <v>764.73889999999994</v>
          </cell>
          <cell r="T71">
            <v>597.51819999999998</v>
          </cell>
        </row>
        <row r="72">
          <cell r="B72">
            <v>776.67010000000005</v>
          </cell>
          <cell r="C72">
            <v>838.78210000000001</v>
          </cell>
          <cell r="D72">
            <v>630.69000000000005</v>
          </cell>
          <cell r="E72">
            <v>938.55870000000004</v>
          </cell>
          <cell r="F72">
            <v>603.73950000000002</v>
          </cell>
          <cell r="G72">
            <v>782.70680000000004</v>
          </cell>
          <cell r="H72">
            <v>836.83489999999995</v>
          </cell>
          <cell r="I72">
            <v>769.29589999999996</v>
          </cell>
          <cell r="J72">
            <v>602.45299999999997</v>
          </cell>
          <cell r="K72">
            <v>735.303</v>
          </cell>
          <cell r="L72">
            <v>716.11969999999997</v>
          </cell>
          <cell r="M72">
            <v>807.13030000000003</v>
          </cell>
          <cell r="N72">
            <v>671.47910000000002</v>
          </cell>
          <cell r="R72">
            <v>920.51189999999997</v>
          </cell>
          <cell r="S72">
            <v>805.16750000000002</v>
          </cell>
          <cell r="T72">
            <v>628.07690000000002</v>
          </cell>
        </row>
        <row r="73">
          <cell r="B73">
            <v>833.88940000000002</v>
          </cell>
          <cell r="C73">
            <v>888.21220000000005</v>
          </cell>
          <cell r="D73">
            <v>671.59760000000006</v>
          </cell>
          <cell r="E73">
            <v>1007.6592000000001</v>
          </cell>
          <cell r="F73">
            <v>632.22280000000001</v>
          </cell>
          <cell r="G73">
            <v>864.60760000000005</v>
          </cell>
          <cell r="H73">
            <v>895.2133</v>
          </cell>
          <cell r="I73">
            <v>799.73860000000002</v>
          </cell>
          <cell r="J73">
            <v>630.5231</v>
          </cell>
          <cell r="K73">
            <v>833.64390000000003</v>
          </cell>
          <cell r="L73">
            <v>772.99069999999995</v>
          </cell>
          <cell r="M73">
            <v>898.03470000000004</v>
          </cell>
          <cell r="N73">
            <v>726.51909999999998</v>
          </cell>
          <cell r="R73">
            <v>1021.8762</v>
          </cell>
          <cell r="S73">
            <v>865.10400000000004</v>
          </cell>
          <cell r="T73">
            <v>657.42330000000004</v>
          </cell>
        </row>
        <row r="74">
          <cell r="B74">
            <v>891.851</v>
          </cell>
          <cell r="C74">
            <v>949.15340000000003</v>
          </cell>
          <cell r="D74">
            <v>720.77599999999995</v>
          </cell>
          <cell r="E74">
            <v>1105.1036999999999</v>
          </cell>
          <cell r="F74">
            <v>666.64880000000005</v>
          </cell>
          <cell r="G74">
            <v>938.91330000000005</v>
          </cell>
          <cell r="H74">
            <v>951.63379999999995</v>
          </cell>
          <cell r="I74">
            <v>865.98410000000001</v>
          </cell>
          <cell r="J74">
            <v>655.88810000000001</v>
          </cell>
          <cell r="K74">
            <v>875.92830000000004</v>
          </cell>
          <cell r="L74">
            <v>802.64390000000003</v>
          </cell>
          <cell r="M74">
            <v>953.65989999999999</v>
          </cell>
          <cell r="N74">
            <v>785.76440000000002</v>
          </cell>
          <cell r="R74">
            <v>1097.1542999999999</v>
          </cell>
          <cell r="S74">
            <v>924.89750000000004</v>
          </cell>
          <cell r="T74">
            <v>702.19830000000002</v>
          </cell>
        </row>
        <row r="75">
          <cell r="B75">
            <v>945.68359999999996</v>
          </cell>
          <cell r="C75">
            <v>1016.1594</v>
          </cell>
          <cell r="D75">
            <v>792.09760000000006</v>
          </cell>
          <cell r="E75">
            <v>1228.9766</v>
          </cell>
          <cell r="F75">
            <v>682.25540000000001</v>
          </cell>
          <cell r="G75">
            <v>995.74379999999996</v>
          </cell>
          <cell r="H75">
            <v>988.60469999999998</v>
          </cell>
          <cell r="I75">
            <v>922.67340000000002</v>
          </cell>
          <cell r="J75">
            <v>670.17960000000005</v>
          </cell>
          <cell r="K75">
            <v>918.55690000000004</v>
          </cell>
          <cell r="L75">
            <v>829.86599999999999</v>
          </cell>
          <cell r="M75">
            <v>989.71109999999999</v>
          </cell>
          <cell r="N75">
            <v>840.67570000000001</v>
          </cell>
          <cell r="R75">
            <v>1224.7239999999999</v>
          </cell>
          <cell r="S75">
            <v>975.70339999999999</v>
          </cell>
          <cell r="T75">
            <v>731.72389999999996</v>
          </cell>
        </row>
        <row r="76">
          <cell r="B76">
            <v>1007.6275000000001</v>
          </cell>
          <cell r="C76">
            <v>1084.2719</v>
          </cell>
          <cell r="D76">
            <v>834.25549999999998</v>
          </cell>
          <cell r="E76">
            <v>1311.454</v>
          </cell>
          <cell r="F76">
            <v>737.50660000000005</v>
          </cell>
          <cell r="G76">
            <v>1037.6003000000001</v>
          </cell>
          <cell r="H76">
            <v>1061.7218</v>
          </cell>
          <cell r="I76">
            <v>954.71720000000005</v>
          </cell>
          <cell r="J76">
            <v>761.09799999999996</v>
          </cell>
          <cell r="K76">
            <v>966.86800000000005</v>
          </cell>
          <cell r="L76">
            <v>912.45330000000001</v>
          </cell>
          <cell r="M76">
            <v>1068.9781</v>
          </cell>
          <cell r="N76">
            <v>891.38459999999998</v>
          </cell>
          <cell r="R76">
            <v>1331.2452000000001</v>
          </cell>
          <cell r="S76">
            <v>1032.2633000000001</v>
          </cell>
          <cell r="T76">
            <v>789.42660000000001</v>
          </cell>
        </row>
        <row r="77">
          <cell r="B77">
            <v>1058.0026</v>
          </cell>
          <cell r="C77">
            <v>1117.6376</v>
          </cell>
          <cell r="D77">
            <v>881.89160000000004</v>
          </cell>
          <cell r="E77">
            <v>1365.8336999999999</v>
          </cell>
          <cell r="F77">
            <v>816.53470000000004</v>
          </cell>
          <cell r="G77">
            <v>1095.6400000000001</v>
          </cell>
          <cell r="H77">
            <v>1095.4888000000001</v>
          </cell>
          <cell r="I77">
            <v>1023.5071</v>
          </cell>
          <cell r="J77">
            <v>804.65840000000003</v>
          </cell>
          <cell r="K77">
            <v>1008.0804000000001</v>
          </cell>
          <cell r="L77">
            <v>945.03409999999997</v>
          </cell>
          <cell r="M77">
            <v>1127.9205999999999</v>
          </cell>
          <cell r="N77">
            <v>943.75639999999999</v>
          </cell>
          <cell r="R77">
            <v>1380.2361000000001</v>
          </cell>
          <cell r="S77">
            <v>1082.5534</v>
          </cell>
          <cell r="T77">
            <v>840.67520000000002</v>
          </cell>
        </row>
        <row r="78">
          <cell r="B78">
            <v>1114.5359000000001</v>
          </cell>
          <cell r="C78">
            <v>1178.7917</v>
          </cell>
          <cell r="D78">
            <v>941.13779999999997</v>
          </cell>
          <cell r="E78">
            <v>1421.1654000000001</v>
          </cell>
          <cell r="F78">
            <v>850.82460000000003</v>
          </cell>
          <cell r="G78">
            <v>1164.6745000000001</v>
          </cell>
          <cell r="H78">
            <v>1156.2369000000001</v>
          </cell>
          <cell r="I78">
            <v>1076.0345</v>
          </cell>
          <cell r="J78">
            <v>825.68899999999996</v>
          </cell>
          <cell r="K78">
            <v>1047.7140999999999</v>
          </cell>
          <cell r="L78">
            <v>997.10289999999998</v>
          </cell>
          <cell r="M78">
            <v>1211.6701</v>
          </cell>
          <cell r="N78">
            <v>1000.5614</v>
          </cell>
          <cell r="R78">
            <v>1458.6084000000001</v>
          </cell>
          <cell r="S78">
            <v>1143.2887000000001</v>
          </cell>
          <cell r="T78">
            <v>875.0145</v>
          </cell>
        </row>
        <row r="79">
          <cell r="B79">
            <v>1180.9670000000001</v>
          </cell>
          <cell r="C79">
            <v>1257.1455000000001</v>
          </cell>
          <cell r="D79">
            <v>1012.1953999999999</v>
          </cell>
          <cell r="E79">
            <v>1441.6596999999999</v>
          </cell>
          <cell r="F79">
            <v>917.57799999999997</v>
          </cell>
          <cell r="G79">
            <v>1222.4079999999999</v>
          </cell>
          <cell r="H79">
            <v>1219.4517000000001</v>
          </cell>
          <cell r="I79">
            <v>1143.5941</v>
          </cell>
          <cell r="J79">
            <v>892.96489999999994</v>
          </cell>
          <cell r="K79">
            <v>1157.8351</v>
          </cell>
          <cell r="L79">
            <v>1004.4879</v>
          </cell>
          <cell r="M79">
            <v>1277.9054000000001</v>
          </cell>
          <cell r="N79">
            <v>1070.7782</v>
          </cell>
          <cell r="R79">
            <v>1548.1442999999999</v>
          </cell>
          <cell r="S79">
            <v>1206.5220999999999</v>
          </cell>
          <cell r="T79">
            <v>940.44460000000004</v>
          </cell>
        </row>
        <row r="80">
          <cell r="B80">
            <v>1259.9952000000001</v>
          </cell>
          <cell r="C80">
            <v>1385.6735000000001</v>
          </cell>
          <cell r="D80">
            <v>1066.1418000000001</v>
          </cell>
          <cell r="E80">
            <v>1507.7109</v>
          </cell>
          <cell r="F80">
            <v>960.15650000000005</v>
          </cell>
          <cell r="G80">
            <v>1284.3587</v>
          </cell>
          <cell r="H80">
            <v>1285.6180999999999</v>
          </cell>
          <cell r="I80">
            <v>1195.5036</v>
          </cell>
          <cell r="J80">
            <v>962.197</v>
          </cell>
          <cell r="K80">
            <v>1220.6316999999999</v>
          </cell>
          <cell r="L80">
            <v>1046.7559000000001</v>
          </cell>
          <cell r="M80">
            <v>1377.2121</v>
          </cell>
          <cell r="N80">
            <v>1146.2512999999999</v>
          </cell>
          <cell r="R80">
            <v>1614.4139</v>
          </cell>
          <cell r="S80">
            <v>1297.0224000000001</v>
          </cell>
          <cell r="T80">
            <v>991.47860000000003</v>
          </cell>
        </row>
        <row r="81">
          <cell r="B81">
            <v>1358.4994999999999</v>
          </cell>
          <cell r="C81">
            <v>1519.6853000000001</v>
          </cell>
          <cell r="D81">
            <v>1153.9078999999999</v>
          </cell>
          <cell r="E81">
            <v>1669.1856</v>
          </cell>
          <cell r="F81">
            <v>1020.4746</v>
          </cell>
          <cell r="G81">
            <v>1360.2311</v>
          </cell>
          <cell r="H81">
            <v>1357.3400999999999</v>
          </cell>
          <cell r="I81">
            <v>1264.6741</v>
          </cell>
          <cell r="J81">
            <v>978.59349999999995</v>
          </cell>
          <cell r="K81">
            <v>1263.1586</v>
          </cell>
          <cell r="L81">
            <v>1304.6416999999999</v>
          </cell>
          <cell r="M81">
            <v>1480.5161000000001</v>
          </cell>
          <cell r="N81">
            <v>1216.9855</v>
          </cell>
          <cell r="R81">
            <v>1796.6041</v>
          </cell>
          <cell r="S81">
            <v>1385.6929</v>
          </cell>
          <cell r="T81">
            <v>1081.2155</v>
          </cell>
        </row>
        <row r="82">
          <cell r="B82">
            <v>1475.1378</v>
          </cell>
          <cell r="C82">
            <v>1673.9213999999999</v>
          </cell>
          <cell r="D82">
            <v>1194.8185000000001</v>
          </cell>
          <cell r="E82">
            <v>1873.6613</v>
          </cell>
          <cell r="F82">
            <v>1093.6605999999999</v>
          </cell>
          <cell r="G82">
            <v>1480.2565999999999</v>
          </cell>
          <cell r="H82">
            <v>1449.7507000000001</v>
          </cell>
          <cell r="I82">
            <v>1357.2902999999999</v>
          </cell>
          <cell r="J82">
            <v>1044.5793000000001</v>
          </cell>
          <cell r="K82">
            <v>1354.7739999999999</v>
          </cell>
          <cell r="L82">
            <v>1376.2207000000001</v>
          </cell>
          <cell r="M82">
            <v>1608.8219999999999</v>
          </cell>
          <cell r="N82">
            <v>1301.2085</v>
          </cell>
          <cell r="R82">
            <v>2037.5064</v>
          </cell>
          <cell r="S82">
            <v>1502.3118999999999</v>
          </cell>
          <cell r="T82">
            <v>1141.9467</v>
          </cell>
        </row>
        <row r="83">
          <cell r="B83">
            <v>1592.4495999999999</v>
          </cell>
          <cell r="C83">
            <v>1769.0365999999999</v>
          </cell>
          <cell r="D83">
            <v>1290.3738000000001</v>
          </cell>
          <cell r="E83">
            <v>2020.3142</v>
          </cell>
          <cell r="F83">
            <v>1223.1349</v>
          </cell>
          <cell r="G83">
            <v>1606.675</v>
          </cell>
          <cell r="H83">
            <v>1567.7876000000001</v>
          </cell>
          <cell r="I83">
            <v>1479.7090000000001</v>
          </cell>
          <cell r="J83">
            <v>1111.5159000000001</v>
          </cell>
          <cell r="K83">
            <v>1490.0619999999999</v>
          </cell>
          <cell r="L83">
            <v>1444.3366000000001</v>
          </cell>
          <cell r="M83">
            <v>1757.1008999999999</v>
          </cell>
          <cell r="N83">
            <v>1394.021</v>
          </cell>
          <cell r="R83">
            <v>2160.8528000000001</v>
          </cell>
          <cell r="S83">
            <v>1621.0170000000001</v>
          </cell>
          <cell r="T83">
            <v>1252.443</v>
          </cell>
        </row>
        <row r="84">
          <cell r="B84">
            <v>1685.1612</v>
          </cell>
          <cell r="C84">
            <v>1832.4661000000001</v>
          </cell>
          <cell r="D84">
            <v>1348.6302000000001</v>
          </cell>
          <cell r="E84">
            <v>2092.3393999999998</v>
          </cell>
          <cell r="F84">
            <v>1312.2864</v>
          </cell>
          <cell r="G84">
            <v>1742.6687999999999</v>
          </cell>
          <cell r="H84">
            <v>1701.0304000000001</v>
          </cell>
          <cell r="I84">
            <v>1575.9159</v>
          </cell>
          <cell r="J84">
            <v>1234.0205000000001</v>
          </cell>
          <cell r="K84">
            <v>1580.3923</v>
          </cell>
          <cell r="L84">
            <v>1542.7581</v>
          </cell>
          <cell r="M84">
            <v>1874.8076000000001</v>
          </cell>
          <cell r="N84">
            <v>1483.6935000000001</v>
          </cell>
          <cell r="R84">
            <v>2170.5830999999998</v>
          </cell>
          <cell r="S84">
            <v>1726.7701999999999</v>
          </cell>
          <cell r="T84">
            <v>1344.1706999999999</v>
          </cell>
        </row>
        <row r="85">
          <cell r="B85">
            <v>1789.4275</v>
          </cell>
          <cell r="C85">
            <v>1941.6682000000001</v>
          </cell>
          <cell r="D85">
            <v>1465.7752</v>
          </cell>
          <cell r="E85">
            <v>2146.4783000000002</v>
          </cell>
          <cell r="F85">
            <v>1359.47</v>
          </cell>
          <cell r="G85">
            <v>1845.9603</v>
          </cell>
          <cell r="H85">
            <v>1841.4954</v>
          </cell>
          <cell r="I85">
            <v>1636.9606000000001</v>
          </cell>
          <cell r="J85">
            <v>1389.7398000000001</v>
          </cell>
          <cell r="K85">
            <v>1774.182</v>
          </cell>
          <cell r="L85">
            <v>1653.5364</v>
          </cell>
          <cell r="M85">
            <v>2002.0742</v>
          </cell>
          <cell r="N85">
            <v>1579.8798999999999</v>
          </cell>
          <cell r="R85">
            <v>2269.8240000000001</v>
          </cell>
          <cell r="S85">
            <v>1837.2743</v>
          </cell>
          <cell r="T85">
            <v>1432.3543</v>
          </cell>
        </row>
        <row r="86">
          <cell r="B86">
            <v>2008.8079</v>
          </cell>
          <cell r="C86">
            <v>2236.1003000000001</v>
          </cell>
          <cell r="D86">
            <v>1574.3594000000001</v>
          </cell>
          <cell r="E86">
            <v>2324.1482000000001</v>
          </cell>
          <cell r="F86">
            <v>1520.058</v>
          </cell>
          <cell r="G86">
            <v>2111.1010000000001</v>
          </cell>
          <cell r="H86">
            <v>2137.6410999999998</v>
          </cell>
          <cell r="I86">
            <v>1788.5897</v>
          </cell>
          <cell r="J86">
            <v>1459.8776</v>
          </cell>
          <cell r="K86">
            <v>1978.2928999999999</v>
          </cell>
          <cell r="L86">
            <v>1810.2864</v>
          </cell>
          <cell r="M86">
            <v>2256.3582000000001</v>
          </cell>
          <cell r="N86">
            <v>1725.8297</v>
          </cell>
          <cell r="R86">
            <v>2503.4050999999999</v>
          </cell>
          <cell r="S86">
            <v>2085.5392000000002</v>
          </cell>
          <cell r="T86">
            <v>1560.3887</v>
          </cell>
        </row>
        <row r="87">
          <cell r="B87">
            <v>2253.4785000000002</v>
          </cell>
          <cell r="C87">
            <v>2530.5562</v>
          </cell>
          <cell r="D87">
            <v>1752.8624</v>
          </cell>
          <cell r="E87">
            <v>2732.4364999999998</v>
          </cell>
          <cell r="F87">
            <v>1626.3733</v>
          </cell>
          <cell r="G87">
            <v>2361.4146999999998</v>
          </cell>
          <cell r="H87">
            <v>2308.6914000000002</v>
          </cell>
          <cell r="I87">
            <v>1969.5310999999999</v>
          </cell>
          <cell r="J87">
            <v>1588.0853999999999</v>
          </cell>
          <cell r="K87">
            <v>2270.7096000000001</v>
          </cell>
          <cell r="L87">
            <v>1994.2591</v>
          </cell>
          <cell r="M87">
            <v>2566.4686999999999</v>
          </cell>
          <cell r="N87">
            <v>1943.7140999999999</v>
          </cell>
          <cell r="R87">
            <v>2902.3424</v>
          </cell>
          <cell r="S87">
            <v>2350.3791000000001</v>
          </cell>
          <cell r="T87">
            <v>1676.2644</v>
          </cell>
        </row>
        <row r="88">
          <cell r="B88">
            <v>2447.5650000000001</v>
          </cell>
          <cell r="C88">
            <v>2750.7102</v>
          </cell>
          <cell r="D88">
            <v>1932.4716000000001</v>
          </cell>
          <cell r="E88">
            <v>3025.3688999999999</v>
          </cell>
          <cell r="F88">
            <v>1771.8731</v>
          </cell>
          <cell r="G88">
            <v>2630.6120999999998</v>
          </cell>
          <cell r="H88">
            <v>2430.3649</v>
          </cell>
          <cell r="I88">
            <v>2086.3757999999998</v>
          </cell>
          <cell r="J88">
            <v>1798.6922</v>
          </cell>
          <cell r="K88">
            <v>2494.3485000000001</v>
          </cell>
          <cell r="L88">
            <v>2125.6536999999998</v>
          </cell>
          <cell r="M88">
            <v>2792.1903000000002</v>
          </cell>
          <cell r="N88">
            <v>2066.5706</v>
          </cell>
          <cell r="R88">
            <v>3136.14</v>
          </cell>
          <cell r="S88">
            <v>2566.2802999999999</v>
          </cell>
          <cell r="T88">
            <v>1788.3083999999999</v>
          </cell>
        </row>
        <row r="89">
          <cell r="B89">
            <v>2763.4349999999999</v>
          </cell>
          <cell r="C89">
            <v>3211.5925999999999</v>
          </cell>
          <cell r="D89">
            <v>2157.0974000000001</v>
          </cell>
          <cell r="E89">
            <v>3293.4886999999999</v>
          </cell>
          <cell r="F89">
            <v>1872.1497999999999</v>
          </cell>
          <cell r="G89">
            <v>2951.1770000000001</v>
          </cell>
          <cell r="H89">
            <v>2858.4288999999999</v>
          </cell>
          <cell r="I89">
            <v>2289.8688000000002</v>
          </cell>
          <cell r="J89">
            <v>2076.7950999999998</v>
          </cell>
          <cell r="K89">
            <v>2827.4038999999998</v>
          </cell>
          <cell r="L89">
            <v>2342.4504000000002</v>
          </cell>
          <cell r="M89">
            <v>3144.9902000000002</v>
          </cell>
          <cell r="N89">
            <v>2304.0306999999998</v>
          </cell>
          <cell r="R89">
            <v>3517.4297999999999</v>
          </cell>
          <cell r="S89">
            <v>2921.1626999999999</v>
          </cell>
          <cell r="T89">
            <v>1959.9784999999999</v>
          </cell>
        </row>
        <row r="90">
          <cell r="B90">
            <v>3456.6426000000001</v>
          </cell>
          <cell r="C90">
            <v>4160.2902000000004</v>
          </cell>
          <cell r="D90">
            <v>2599.1671999999999</v>
          </cell>
          <cell r="E90">
            <v>3903.2478000000001</v>
          </cell>
          <cell r="F90">
            <v>2144.0192000000002</v>
          </cell>
          <cell r="G90">
            <v>3861.1660999999999</v>
          </cell>
          <cell r="H90">
            <v>3734.1484</v>
          </cell>
          <cell r="I90">
            <v>2992.9425999999999</v>
          </cell>
          <cell r="J90">
            <v>2407.9195</v>
          </cell>
          <cell r="K90">
            <v>3420.4326999999998</v>
          </cell>
          <cell r="L90">
            <v>2505.3618999999999</v>
          </cell>
          <cell r="M90">
            <v>3851.6554000000001</v>
          </cell>
          <cell r="N90">
            <v>3022.1365000000001</v>
          </cell>
          <cell r="R90">
            <v>4083.1795999999999</v>
          </cell>
          <cell r="S90">
            <v>3753.6556999999998</v>
          </cell>
          <cell r="T90">
            <v>2300.9443000000001</v>
          </cell>
        </row>
        <row r="91">
          <cell r="B91">
            <v>4132.4790000000003</v>
          </cell>
          <cell r="C91">
            <v>4976.384</v>
          </cell>
          <cell r="D91">
            <v>3133.3525</v>
          </cell>
          <cell r="E91">
            <v>4336.4071999999996</v>
          </cell>
          <cell r="F91">
            <v>2343.5657999999999</v>
          </cell>
          <cell r="G91">
            <v>4665.1943000000001</v>
          </cell>
          <cell r="H91">
            <v>4501.8783999999996</v>
          </cell>
          <cell r="I91">
            <v>3744.2226000000001</v>
          </cell>
          <cell r="J91">
            <v>3008.3053</v>
          </cell>
          <cell r="K91">
            <v>4241.7008999999998</v>
          </cell>
          <cell r="L91">
            <v>2526.5470999999998</v>
          </cell>
          <cell r="M91">
            <v>4576.0835999999999</v>
          </cell>
          <cell r="N91">
            <v>4346.9142000000002</v>
          </cell>
          <cell r="R91">
            <v>4758.7129000000004</v>
          </cell>
          <cell r="S91">
            <v>4466.8319000000001</v>
          </cell>
          <cell r="T91">
            <v>2867.0994999999998</v>
          </cell>
        </row>
        <row r="92">
          <cell r="B92">
            <v>4751.2725</v>
          </cell>
          <cell r="C92">
            <v>5642.3450999999995</v>
          </cell>
          <cell r="D92">
            <v>3715.4594000000002</v>
          </cell>
          <cell r="E92">
            <v>4626.5888999999997</v>
          </cell>
          <cell r="F92">
            <v>2881.4007999999999</v>
          </cell>
          <cell r="G92">
            <v>5130.0468000000001</v>
          </cell>
          <cell r="H92">
            <v>5174.9526999999998</v>
          </cell>
          <cell r="I92">
            <v>4971.5340999999999</v>
          </cell>
          <cell r="J92">
            <v>3761.7429999999999</v>
          </cell>
          <cell r="K92">
            <v>4611.1338999999998</v>
          </cell>
          <cell r="L92">
            <v>2903.5475999999999</v>
          </cell>
          <cell r="M92">
            <v>5029.3190999999997</v>
          </cell>
          <cell r="N92">
            <v>4991.3922000000002</v>
          </cell>
          <cell r="R92">
            <v>5204.0041000000001</v>
          </cell>
          <cell r="S92">
            <v>5042.3311999999996</v>
          </cell>
          <cell r="T92">
            <v>3691.3624</v>
          </cell>
        </row>
        <row r="93">
          <cell r="B93">
            <v>5296.8225000000002</v>
          </cell>
          <cell r="C93">
            <v>6293.3226000000004</v>
          </cell>
          <cell r="D93">
            <v>4178.8128999999999</v>
          </cell>
          <cell r="E93">
            <v>5192.7168000000001</v>
          </cell>
          <cell r="F93">
            <v>3281.3524000000002</v>
          </cell>
          <cell r="G93">
            <v>5378.6423999999997</v>
          </cell>
          <cell r="H93">
            <v>5826.7575999999999</v>
          </cell>
          <cell r="I93">
            <v>5575.7173000000003</v>
          </cell>
          <cell r="J93">
            <v>4353.0271000000002</v>
          </cell>
          <cell r="K93">
            <v>5006.3648999999996</v>
          </cell>
          <cell r="L93">
            <v>4267.3401000000003</v>
          </cell>
          <cell r="M93">
            <v>5412.4058000000005</v>
          </cell>
          <cell r="N93">
            <v>5446.5568000000003</v>
          </cell>
          <cell r="R93">
            <v>5842.3567000000003</v>
          </cell>
          <cell r="S93">
            <v>5530.6354000000001</v>
          </cell>
          <cell r="T93">
            <v>4363.4796999999999</v>
          </cell>
        </row>
        <row r="94">
          <cell r="B94">
            <v>5785.5699000000004</v>
          </cell>
          <cell r="C94">
            <v>6653.7983000000004</v>
          </cell>
          <cell r="D94">
            <v>4406.2161999999998</v>
          </cell>
          <cell r="E94">
            <v>5722.2933999999996</v>
          </cell>
          <cell r="F94">
            <v>4607.8824999999997</v>
          </cell>
          <cell r="G94">
            <v>5721.9053000000004</v>
          </cell>
          <cell r="H94">
            <v>6382.8552</v>
          </cell>
          <cell r="I94">
            <v>5852.5933999999997</v>
          </cell>
          <cell r="J94">
            <v>4983.8865999999998</v>
          </cell>
          <cell r="K94">
            <v>5353.7737999999999</v>
          </cell>
          <cell r="L94">
            <v>4626.4997999999996</v>
          </cell>
          <cell r="M94">
            <v>5836.3244999999997</v>
          </cell>
          <cell r="N94">
            <v>5731.0835999999999</v>
          </cell>
          <cell r="R94">
            <v>6360.8620000000001</v>
          </cell>
          <cell r="S94">
            <v>5884.3477999999996</v>
          </cell>
          <cell r="T94">
            <v>5235.9684999999999</v>
          </cell>
        </row>
        <row r="95">
          <cell r="B95">
            <v>6034.3831</v>
          </cell>
          <cell r="C95">
            <v>7015.6737999999996</v>
          </cell>
          <cell r="D95">
            <v>4725.0281999999997</v>
          </cell>
          <cell r="E95">
            <v>5861.2154</v>
          </cell>
          <cell r="F95">
            <v>4703.3330999999998</v>
          </cell>
          <cell r="G95">
            <v>5899.4931999999999</v>
          </cell>
          <cell r="H95">
            <v>6389.1055999999999</v>
          </cell>
          <cell r="I95">
            <v>6087.5690999999997</v>
          </cell>
          <cell r="J95">
            <v>5421.6220999999996</v>
          </cell>
          <cell r="K95">
            <v>5649.4642000000003</v>
          </cell>
          <cell r="L95">
            <v>5036.7632000000003</v>
          </cell>
          <cell r="M95">
            <v>6173.1674000000003</v>
          </cell>
          <cell r="N95">
            <v>6001.6670999999997</v>
          </cell>
          <cell r="R95">
            <v>6894.7831999999999</v>
          </cell>
          <cell r="S95">
            <v>6114.3774000000003</v>
          </cell>
          <cell r="T95">
            <v>5411.6225000000004</v>
          </cell>
        </row>
        <row r="96">
          <cell r="B96">
            <v>6297.0959999999995</v>
          </cell>
          <cell r="C96">
            <v>7168.2646000000004</v>
          </cell>
          <cell r="D96">
            <v>4828.8023999999996</v>
          </cell>
          <cell r="E96">
            <v>5966.0955999999996</v>
          </cell>
          <cell r="F96">
            <v>5254.8694999999998</v>
          </cell>
          <cell r="G96">
            <v>6030.6255000000001</v>
          </cell>
          <cell r="H96">
            <v>6702.2530999999999</v>
          </cell>
          <cell r="I96">
            <v>6316.2102999999997</v>
          </cell>
          <cell r="J96">
            <v>5712.7313999999997</v>
          </cell>
          <cell r="K96">
            <v>5978.6320999999998</v>
          </cell>
          <cell r="L96">
            <v>5290.2033000000001</v>
          </cell>
          <cell r="M96">
            <v>6622.2825999999995</v>
          </cell>
          <cell r="N96">
            <v>6159.3338999999996</v>
          </cell>
          <cell r="R96">
            <v>7053.8581999999997</v>
          </cell>
          <cell r="S96">
            <v>6350.2435999999998</v>
          </cell>
          <cell r="T96">
            <v>5799.9677000000001</v>
          </cell>
        </row>
        <row r="97">
          <cell r="B97">
            <v>6551.3220000000001</v>
          </cell>
          <cell r="C97">
            <v>7429.5407999999998</v>
          </cell>
          <cell r="D97">
            <v>5137.9975000000004</v>
          </cell>
          <cell r="E97">
            <v>6014.3987999999999</v>
          </cell>
          <cell r="F97">
            <v>5514.9953999999998</v>
          </cell>
          <cell r="G97">
            <v>6222.2560999999996</v>
          </cell>
          <cell r="H97">
            <v>7093.6656000000003</v>
          </cell>
          <cell r="I97">
            <v>6423.7254000000003</v>
          </cell>
          <cell r="J97">
            <v>5930.2983000000004</v>
          </cell>
          <cell r="K97">
            <v>6302.1849000000002</v>
          </cell>
          <cell r="L97">
            <v>5450.2375000000002</v>
          </cell>
          <cell r="M97">
            <v>7082.7804999999998</v>
          </cell>
          <cell r="N97">
            <v>6373.7302</v>
          </cell>
          <cell r="R97">
            <v>7463.0861999999997</v>
          </cell>
          <cell r="S97">
            <v>6597.5519000000004</v>
          </cell>
          <cell r="T97">
            <v>6004.7313000000004</v>
          </cell>
        </row>
        <row r="98">
          <cell r="B98">
            <v>6822.4011</v>
          </cell>
          <cell r="C98">
            <v>7642.3734000000004</v>
          </cell>
          <cell r="D98">
            <v>5298.9102999999996</v>
          </cell>
          <cell r="E98">
            <v>6139.8903</v>
          </cell>
          <cell r="F98">
            <v>5852.2071999999998</v>
          </cell>
          <cell r="G98">
            <v>6485.4665999999997</v>
          </cell>
          <cell r="H98">
            <v>7408.4618</v>
          </cell>
          <cell r="I98">
            <v>6867.0366999999997</v>
          </cell>
          <cell r="J98">
            <v>6202.5992999999999</v>
          </cell>
          <cell r="K98">
            <v>6500.2097999999996</v>
          </cell>
          <cell r="L98">
            <v>5813.6611000000003</v>
          </cell>
          <cell r="M98">
            <v>7408.7635</v>
          </cell>
          <cell r="N98">
            <v>6534.0289000000002</v>
          </cell>
          <cell r="R98">
            <v>7376.7821000000004</v>
          </cell>
          <cell r="S98">
            <v>6880.7826999999997</v>
          </cell>
          <cell r="T98">
            <v>6401.0248000000001</v>
          </cell>
        </row>
        <row r="99">
          <cell r="B99">
            <v>7076.0410000000002</v>
          </cell>
          <cell r="C99">
            <v>7810.7110000000002</v>
          </cell>
          <cell r="D99">
            <v>5438.7329</v>
          </cell>
          <cell r="E99">
            <v>6590.5496999999996</v>
          </cell>
          <cell r="F99">
            <v>6254.0780000000004</v>
          </cell>
          <cell r="G99">
            <v>6666.3154000000004</v>
          </cell>
          <cell r="H99">
            <v>7651.0169999999998</v>
          </cell>
          <cell r="I99">
            <v>7171.5043999999998</v>
          </cell>
          <cell r="J99">
            <v>6392.9931999999999</v>
          </cell>
          <cell r="K99">
            <v>6617.3455000000004</v>
          </cell>
          <cell r="L99">
            <v>6031.7588999999998</v>
          </cell>
          <cell r="M99">
            <v>7709.6544999999996</v>
          </cell>
          <cell r="N99">
            <v>6761.1369000000004</v>
          </cell>
          <cell r="R99">
            <v>7648.8315000000002</v>
          </cell>
          <cell r="S99">
            <v>7117.1826000000001</v>
          </cell>
          <cell r="T99">
            <v>6697.0771000000004</v>
          </cell>
        </row>
        <row r="100">
          <cell r="B100">
            <v>7275.6041999999998</v>
          </cell>
          <cell r="C100">
            <v>7904.0442000000003</v>
          </cell>
          <cell r="D100">
            <v>5634.0618000000004</v>
          </cell>
          <cell r="E100">
            <v>6884.6687000000002</v>
          </cell>
          <cell r="F100">
            <v>6546.2992000000004</v>
          </cell>
          <cell r="G100">
            <v>6840.2644</v>
          </cell>
          <cell r="H100">
            <v>7946.7150000000001</v>
          </cell>
          <cell r="I100">
            <v>7275.5056000000004</v>
          </cell>
          <cell r="J100">
            <v>6532.7465000000002</v>
          </cell>
          <cell r="K100">
            <v>6840.3157000000001</v>
          </cell>
          <cell r="L100">
            <v>6195.5641999999998</v>
          </cell>
          <cell r="M100">
            <v>8017.9795999999997</v>
          </cell>
          <cell r="N100">
            <v>6982.0895</v>
          </cell>
          <cell r="R100">
            <v>7740.4696999999996</v>
          </cell>
          <cell r="S100">
            <v>7336.5033000000003</v>
          </cell>
          <cell r="T100">
            <v>6887.1385</v>
          </cell>
        </row>
        <row r="101">
          <cell r="B101">
            <v>7464.8666999999996</v>
          </cell>
          <cell r="C101">
            <v>7979.6192000000001</v>
          </cell>
          <cell r="D101">
            <v>5858.2430000000004</v>
          </cell>
          <cell r="E101">
            <v>7011.9666999999999</v>
          </cell>
          <cell r="F101">
            <v>6841.4128000000001</v>
          </cell>
          <cell r="G101">
            <v>6926.5582999999997</v>
          </cell>
          <cell r="H101">
            <v>8198.7775999999994</v>
          </cell>
          <cell r="I101">
            <v>7599.3388999999997</v>
          </cell>
          <cell r="J101">
            <v>6624.5025999999998</v>
          </cell>
          <cell r="K101">
            <v>7008.6745000000001</v>
          </cell>
          <cell r="L101">
            <v>6456.3485000000001</v>
          </cell>
          <cell r="M101">
            <v>8276.5421999999999</v>
          </cell>
          <cell r="N101">
            <v>7161.5998</v>
          </cell>
          <cell r="R101">
            <v>7646.2381999999998</v>
          </cell>
          <cell r="S101">
            <v>7543.8585000000003</v>
          </cell>
          <cell r="T101">
            <v>7150.8652000000002</v>
          </cell>
        </row>
        <row r="102">
          <cell r="B102">
            <v>7678.7745000000004</v>
          </cell>
          <cell r="C102">
            <v>8155.8024999999998</v>
          </cell>
          <cell r="D102">
            <v>6021.7889999999998</v>
          </cell>
          <cell r="E102">
            <v>7109.0513000000001</v>
          </cell>
          <cell r="F102">
            <v>7218.6886000000004</v>
          </cell>
          <cell r="G102">
            <v>6960.5953</v>
          </cell>
          <cell r="H102">
            <v>8401.7446999999993</v>
          </cell>
          <cell r="I102">
            <v>7731.2981</v>
          </cell>
          <cell r="J102">
            <v>6957.1093000000001</v>
          </cell>
          <cell r="K102">
            <v>7314.9804999999997</v>
          </cell>
          <cell r="L102">
            <v>6602.9556000000002</v>
          </cell>
          <cell r="M102">
            <v>8668.9585000000006</v>
          </cell>
          <cell r="N102">
            <v>7304.9327999999996</v>
          </cell>
          <cell r="R102">
            <v>7560.2289000000001</v>
          </cell>
          <cell r="S102">
            <v>7806.1018000000004</v>
          </cell>
          <cell r="T102">
            <v>7357.6882999999998</v>
          </cell>
        </row>
        <row r="103">
          <cell r="B103">
            <v>7834.1477000000004</v>
          </cell>
          <cell r="C103">
            <v>8310.2299000000003</v>
          </cell>
          <cell r="D103">
            <v>6175.0016999999998</v>
          </cell>
          <cell r="E103">
            <v>6942.0425999999998</v>
          </cell>
          <cell r="F103">
            <v>7377.9452000000001</v>
          </cell>
          <cell r="G103">
            <v>7070.7555000000002</v>
          </cell>
          <cell r="H103">
            <v>8617.1057999999994</v>
          </cell>
          <cell r="I103">
            <v>7794.9589999999998</v>
          </cell>
          <cell r="J103">
            <v>7139.335</v>
          </cell>
          <cell r="K103">
            <v>7515.8356999999996</v>
          </cell>
          <cell r="L103">
            <v>6626.9195</v>
          </cell>
          <cell r="M103">
            <v>9121.8225000000002</v>
          </cell>
          <cell r="N103">
            <v>7544.2858999999999</v>
          </cell>
          <cell r="R103">
            <v>7594.8510999999999</v>
          </cell>
          <cell r="S103">
            <v>7982.0484999999999</v>
          </cell>
          <cell r="T103">
            <v>7506.9362000000001</v>
          </cell>
        </row>
        <row r="104">
          <cell r="B104">
            <v>8009.2272000000003</v>
          </cell>
          <cell r="C104">
            <v>8572.4670000000006</v>
          </cell>
          <cell r="D104">
            <v>6229.3108000000002</v>
          </cell>
          <cell r="E104">
            <v>6979.683</v>
          </cell>
          <cell r="F104">
            <v>7610.2254000000003</v>
          </cell>
          <cell r="G104">
            <v>7158.8752000000004</v>
          </cell>
          <cell r="H104">
            <v>8781.5570000000007</v>
          </cell>
          <cell r="I104">
            <v>7917.3984</v>
          </cell>
          <cell r="J104">
            <v>7316.7367000000004</v>
          </cell>
          <cell r="K104">
            <v>7717.3701000000001</v>
          </cell>
          <cell r="L104">
            <v>6733.1940000000004</v>
          </cell>
          <cell r="M104">
            <v>9292.2507000000005</v>
          </cell>
          <cell r="N104">
            <v>7782.0959000000003</v>
          </cell>
          <cell r="R104">
            <v>7516.7019</v>
          </cell>
          <cell r="S104">
            <v>8201.6452000000008</v>
          </cell>
          <cell r="T104">
            <v>7665.1337999999996</v>
          </cell>
        </row>
        <row r="105">
          <cell r="B105">
            <v>8317.9249999999993</v>
          </cell>
          <cell r="C105">
            <v>9112.2795000000006</v>
          </cell>
          <cell r="D105">
            <v>6292.5738000000001</v>
          </cell>
          <cell r="E105">
            <v>7368.1022000000003</v>
          </cell>
          <cell r="F105">
            <v>7841.6485000000002</v>
          </cell>
          <cell r="G105">
            <v>7255.9002</v>
          </cell>
          <cell r="H105">
            <v>8949.6746999999996</v>
          </cell>
          <cell r="I105">
            <v>8049.5986000000003</v>
          </cell>
          <cell r="J105">
            <v>7540.6162000000004</v>
          </cell>
          <cell r="K105">
            <v>7695.7515000000003</v>
          </cell>
          <cell r="L105">
            <v>7808.1908000000003</v>
          </cell>
          <cell r="M105">
            <v>9641.3091000000004</v>
          </cell>
          <cell r="N105">
            <v>8113.7809999999999</v>
          </cell>
          <cell r="R105">
            <v>8249.0773000000008</v>
          </cell>
          <cell r="S105">
            <v>8462.357</v>
          </cell>
          <cell r="T105">
            <v>7924.1512000000002</v>
          </cell>
        </row>
        <row r="106">
          <cell r="B106">
            <v>8547.3129000000008</v>
          </cell>
          <cell r="C106">
            <v>9367.4843999999994</v>
          </cell>
          <cell r="D106">
            <v>6489.2192999999997</v>
          </cell>
          <cell r="E106">
            <v>7716.8271000000004</v>
          </cell>
          <cell r="F106">
            <v>7977.6053000000002</v>
          </cell>
          <cell r="G106">
            <v>7340.1742999999997</v>
          </cell>
          <cell r="H106">
            <v>9211.0810999999994</v>
          </cell>
          <cell r="I106">
            <v>8185.7785000000003</v>
          </cell>
          <cell r="J106">
            <v>7709.5627999999997</v>
          </cell>
          <cell r="K106">
            <v>7900.3181999999997</v>
          </cell>
          <cell r="L106">
            <v>7943.8635000000004</v>
          </cell>
          <cell r="M106">
            <v>10044.8128</v>
          </cell>
          <cell r="N106">
            <v>8321.8701000000001</v>
          </cell>
          <cell r="R106">
            <v>8388.3907999999992</v>
          </cell>
          <cell r="S106">
            <v>8736.6695999999993</v>
          </cell>
          <cell r="T106">
            <v>8061.9800999999998</v>
          </cell>
        </row>
        <row r="107">
          <cell r="B107">
            <v>8675.5948000000008</v>
          </cell>
          <cell r="C107">
            <v>9405.6623999999993</v>
          </cell>
          <cell r="D107">
            <v>6521.0607</v>
          </cell>
          <cell r="E107">
            <v>7730.1206000000002</v>
          </cell>
          <cell r="F107">
            <v>8208.9236000000001</v>
          </cell>
          <cell r="G107">
            <v>7444.9951000000001</v>
          </cell>
          <cell r="H107">
            <v>9435.4639999999999</v>
          </cell>
          <cell r="I107">
            <v>8229.3297000000002</v>
          </cell>
          <cell r="J107">
            <v>8052.2581</v>
          </cell>
          <cell r="K107">
            <v>7981.1535000000003</v>
          </cell>
          <cell r="L107">
            <v>8077.8854000000001</v>
          </cell>
          <cell r="M107">
            <v>10350.079599999999</v>
          </cell>
          <cell r="N107">
            <v>8569.2983999999997</v>
          </cell>
          <cell r="R107">
            <v>8142.7354999999998</v>
          </cell>
          <cell r="S107">
            <v>8922.0337</v>
          </cell>
          <cell r="T107">
            <v>8190.7888999999996</v>
          </cell>
        </row>
        <row r="108">
          <cell r="B108">
            <v>8851.2214000000004</v>
          </cell>
          <cell r="C108">
            <v>9489.1664999999994</v>
          </cell>
          <cell r="D108">
            <v>6719.8251</v>
          </cell>
          <cell r="E108">
            <v>7721.6468999999997</v>
          </cell>
          <cell r="F108">
            <v>8559.0478999999996</v>
          </cell>
          <cell r="G108">
            <v>7600.2287999999999</v>
          </cell>
          <cell r="H108">
            <v>9643.9151000000002</v>
          </cell>
          <cell r="I108">
            <v>8407.8438999999998</v>
          </cell>
          <cell r="J108">
            <v>8212.5650000000005</v>
          </cell>
          <cell r="K108">
            <v>8305.4709000000003</v>
          </cell>
          <cell r="L108">
            <v>8379.9439000000002</v>
          </cell>
          <cell r="M108">
            <v>10577.448700000001</v>
          </cell>
          <cell r="N108">
            <v>8637.2837</v>
          </cell>
          <cell r="R108">
            <v>8156.9863999999998</v>
          </cell>
          <cell r="S108">
            <v>9107.9966000000004</v>
          </cell>
          <cell r="T108">
            <v>8408.6939000000002</v>
          </cell>
        </row>
        <row r="109">
          <cell r="B109">
            <v>9016.5562000000009</v>
          </cell>
          <cell r="C109">
            <v>9682.9722000000002</v>
          </cell>
          <cell r="D109">
            <v>6742.1472999999996</v>
          </cell>
          <cell r="E109">
            <v>7597.0147999999999</v>
          </cell>
          <cell r="F109">
            <v>8591.0827000000008</v>
          </cell>
          <cell r="G109">
            <v>7721.9853000000003</v>
          </cell>
          <cell r="H109">
            <v>9764.0951999999997</v>
          </cell>
          <cell r="I109">
            <v>8669.3981999999996</v>
          </cell>
          <cell r="J109">
            <v>8416.6376999999993</v>
          </cell>
          <cell r="K109">
            <v>8673.0120000000006</v>
          </cell>
          <cell r="L109">
            <v>8517.6311000000005</v>
          </cell>
          <cell r="M109">
            <v>10876.967000000001</v>
          </cell>
          <cell r="N109">
            <v>8865.3991999999998</v>
          </cell>
          <cell r="R109">
            <v>8480.6034</v>
          </cell>
          <cell r="S109">
            <v>9240.3480999999992</v>
          </cell>
          <cell r="T109">
            <v>8599.7495999999992</v>
          </cell>
        </row>
        <row r="110">
          <cell r="B110">
            <v>9185.3068000000003</v>
          </cell>
          <cell r="C110">
            <v>9828.0344000000005</v>
          </cell>
          <cell r="D110">
            <v>6976.3822</v>
          </cell>
          <cell r="E110">
            <v>7607.3734999999997</v>
          </cell>
          <cell r="F110">
            <v>8784.9537</v>
          </cell>
          <cell r="G110">
            <v>7786.5254999999997</v>
          </cell>
          <cell r="H110">
            <v>9927.9375999999993</v>
          </cell>
          <cell r="I110">
            <v>9016.2096000000001</v>
          </cell>
          <cell r="J110">
            <v>8584.0406000000003</v>
          </cell>
          <cell r="K110">
            <v>8656.5589999999993</v>
          </cell>
          <cell r="L110">
            <v>8633.8382999999994</v>
          </cell>
          <cell r="M110">
            <v>11185.916499999999</v>
          </cell>
          <cell r="N110">
            <v>9056.3955999999998</v>
          </cell>
          <cell r="R110">
            <v>8439.1301000000003</v>
          </cell>
          <cell r="S110">
            <v>9428.4120999999996</v>
          </cell>
          <cell r="T110">
            <v>8806.3758999999991</v>
          </cell>
        </row>
        <row r="111">
          <cell r="B111">
            <v>9377.7680999999993</v>
          </cell>
          <cell r="C111">
            <v>10022.190699999999</v>
          </cell>
          <cell r="D111">
            <v>7105.7318999999998</v>
          </cell>
          <cell r="E111">
            <v>7801.9502000000002</v>
          </cell>
          <cell r="F111">
            <v>9033.5040000000008</v>
          </cell>
          <cell r="G111">
            <v>7987.2451000000001</v>
          </cell>
          <cell r="H111">
            <v>10125.9997</v>
          </cell>
          <cell r="I111">
            <v>9276.6358999999993</v>
          </cell>
          <cell r="J111">
            <v>8763.1823000000004</v>
          </cell>
          <cell r="K111">
            <v>8834.8546000000006</v>
          </cell>
          <cell r="L111">
            <v>8923.9745999999996</v>
          </cell>
          <cell r="M111">
            <v>11238.563700000001</v>
          </cell>
          <cell r="N111">
            <v>9259.5673000000006</v>
          </cell>
          <cell r="R111">
            <v>8637.9230000000007</v>
          </cell>
          <cell r="S111">
            <v>9608.7909999999993</v>
          </cell>
          <cell r="T111">
            <v>9031.5203999999994</v>
          </cell>
        </row>
        <row r="112">
          <cell r="B112">
            <v>9602.5136999999995</v>
          </cell>
          <cell r="C112">
            <v>10266.408299999999</v>
          </cell>
          <cell r="D112">
            <v>7264.3209999999999</v>
          </cell>
          <cell r="E112">
            <v>8053.0168999999996</v>
          </cell>
          <cell r="F112">
            <v>9238.2438000000002</v>
          </cell>
          <cell r="G112">
            <v>8147.5824000000002</v>
          </cell>
          <cell r="H112">
            <v>10275.5213</v>
          </cell>
          <cell r="I112">
            <v>9591.3011999999999</v>
          </cell>
          <cell r="J112">
            <v>8966.7850999999991</v>
          </cell>
          <cell r="K112">
            <v>8965.7522000000008</v>
          </cell>
          <cell r="L112">
            <v>9063.6684999999998</v>
          </cell>
          <cell r="M112">
            <v>11538.484399999999</v>
          </cell>
          <cell r="N112">
            <v>9476.2150000000001</v>
          </cell>
          <cell r="R112">
            <v>8894.8978999999999</v>
          </cell>
          <cell r="S112">
            <v>9836.1396000000004</v>
          </cell>
          <cell r="T112">
            <v>9234.0956999999999</v>
          </cell>
        </row>
      </sheetData>
      <sheetData sheetId="2">
        <row r="3">
          <cell r="C3">
            <v>0.28649999999999998</v>
          </cell>
          <cell r="D3">
            <v>3.7999999999999999E-2</v>
          </cell>
          <cell r="E3">
            <v>0.1043</v>
          </cell>
          <cell r="F3">
            <v>8.6699999999999999E-2</v>
          </cell>
          <cell r="G3">
            <v>6.3399999999999998E-2</v>
          </cell>
          <cell r="H3">
            <v>8.1600000000000006E-2</v>
          </cell>
          <cell r="I3">
            <v>0.1041</v>
          </cell>
          <cell r="J3">
            <v>2.86E-2</v>
          </cell>
          <cell r="K3">
            <v>7.3899999999999993E-2</v>
          </cell>
          <cell r="L3">
            <v>1.61E-2</v>
          </cell>
          <cell r="M3">
            <v>8.1000000000000003E-2</v>
          </cell>
          <cell r="N3">
            <v>3.5799999999999998E-2</v>
          </cell>
        </row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A7">
            <v>42736</v>
          </cell>
          <cell r="B7">
            <v>101.78740000000001</v>
          </cell>
          <cell r="C7">
            <v>101.3185</v>
          </cell>
          <cell r="D7">
            <v>101.31229999999999</v>
          </cell>
          <cell r="E7">
            <v>99.648099999999999</v>
          </cell>
          <cell r="F7">
            <v>102.22499999999999</v>
          </cell>
          <cell r="G7">
            <v>100.8374</v>
          </cell>
          <cell r="H7">
            <v>103.1538</v>
          </cell>
          <cell r="I7">
            <v>102.43389999999999</v>
          </cell>
          <cell r="J7">
            <v>102.0782</v>
          </cell>
          <cell r="K7">
            <v>103.5814</v>
          </cell>
          <cell r="L7">
            <v>100.3682</v>
          </cell>
          <cell r="M7">
            <v>103.1259</v>
          </cell>
          <cell r="N7">
            <v>101.5745</v>
          </cell>
          <cell r="R7">
            <v>102.0904</v>
          </cell>
          <cell r="S7">
            <v>101.6093</v>
          </cell>
          <cell r="T7">
            <v>102.23309999999999</v>
          </cell>
        </row>
        <row r="8">
          <cell r="A8">
            <v>42767</v>
          </cell>
          <cell r="B8">
            <v>103.5312</v>
          </cell>
          <cell r="C8">
            <v>103.09050000000001</v>
          </cell>
          <cell r="D8">
            <v>105.2329</v>
          </cell>
          <cell r="E8">
            <v>99.931899999999999</v>
          </cell>
          <cell r="F8">
            <v>104.5783</v>
          </cell>
          <cell r="G8">
            <v>101.54040000000001</v>
          </cell>
          <cell r="H8">
            <v>105.4773</v>
          </cell>
          <cell r="I8">
            <v>104.4485</v>
          </cell>
          <cell r="J8">
            <v>106.7706</v>
          </cell>
          <cell r="K8">
            <v>104.51730000000001</v>
          </cell>
          <cell r="L8">
            <v>102.01779999999999</v>
          </cell>
          <cell r="M8">
            <v>104.4851</v>
          </cell>
          <cell r="N8">
            <v>103.518</v>
          </cell>
          <cell r="R8">
            <v>102.6254</v>
          </cell>
          <cell r="S8">
            <v>103.1957</v>
          </cell>
          <cell r="T8">
            <v>105.2868</v>
          </cell>
        </row>
        <row r="9">
          <cell r="A9">
            <v>42795</v>
          </cell>
          <cell r="B9">
            <v>105.8173</v>
          </cell>
          <cell r="C9">
            <v>105.4796</v>
          </cell>
          <cell r="D9">
            <v>107.7278</v>
          </cell>
          <cell r="E9">
            <v>102.39700000000001</v>
          </cell>
          <cell r="F9">
            <v>107.74769999999999</v>
          </cell>
          <cell r="G9">
            <v>102.0686</v>
          </cell>
          <cell r="H9">
            <v>107.4786</v>
          </cell>
          <cell r="I9">
            <v>105.71040000000001</v>
          </cell>
          <cell r="J9">
            <v>110.9914</v>
          </cell>
          <cell r="K9">
            <v>106.50449999999999</v>
          </cell>
          <cell r="L9">
            <v>114.7719</v>
          </cell>
          <cell r="M9">
            <v>105.6069</v>
          </cell>
          <cell r="N9">
            <v>105.8309</v>
          </cell>
          <cell r="R9">
            <v>104.1769</v>
          </cell>
          <cell r="S9">
            <v>105.31229999999999</v>
          </cell>
          <cell r="T9">
            <v>108.6317</v>
          </cell>
        </row>
        <row r="10">
          <cell r="A10">
            <v>42826</v>
          </cell>
          <cell r="B10">
            <v>108.69119999999999</v>
          </cell>
          <cell r="C10">
            <v>107.6223</v>
          </cell>
          <cell r="D10">
            <v>110.2615</v>
          </cell>
          <cell r="E10">
            <v>107.7653</v>
          </cell>
          <cell r="F10">
            <v>115.7988</v>
          </cell>
          <cell r="G10">
            <v>103.23399999999999</v>
          </cell>
          <cell r="H10">
            <v>109.65560000000001</v>
          </cell>
          <cell r="I10">
            <v>106.4751</v>
          </cell>
          <cell r="J10">
            <v>118.1294</v>
          </cell>
          <cell r="K10">
            <v>108.16030000000001</v>
          </cell>
          <cell r="L10">
            <v>116.85850000000001</v>
          </cell>
          <cell r="M10">
            <v>107.51430000000001</v>
          </cell>
          <cell r="N10">
            <v>107.5104</v>
          </cell>
          <cell r="R10">
            <v>108.5973</v>
          </cell>
          <cell r="S10">
            <v>107.3262</v>
          </cell>
          <cell r="T10">
            <v>113.6053</v>
          </cell>
        </row>
        <row r="11">
          <cell r="A11">
            <v>42856</v>
          </cell>
          <cell r="B11">
            <v>110.3005</v>
          </cell>
          <cell r="C11">
            <v>109.1784</v>
          </cell>
          <cell r="D11">
            <v>111.93219999999999</v>
          </cell>
          <cell r="E11">
            <v>110.8815</v>
          </cell>
          <cell r="F11">
            <v>117.1786</v>
          </cell>
          <cell r="G11">
            <v>105.9881</v>
          </cell>
          <cell r="H11">
            <v>111.3292</v>
          </cell>
          <cell r="I11">
            <v>107.2349</v>
          </cell>
          <cell r="J11">
            <v>119.2354</v>
          </cell>
          <cell r="K11">
            <v>107.97320000000001</v>
          </cell>
          <cell r="L11">
            <v>119.0889</v>
          </cell>
          <cell r="M11">
            <v>109.64879999999999</v>
          </cell>
          <cell r="N11">
            <v>108.5852</v>
          </cell>
          <cell r="R11">
            <v>110.4495</v>
          </cell>
          <cell r="S11">
            <v>109.0797</v>
          </cell>
          <cell r="T11">
            <v>114.551</v>
          </cell>
        </row>
        <row r="12">
          <cell r="A12">
            <v>42887</v>
          </cell>
          <cell r="B12">
            <v>111.4058</v>
          </cell>
          <cell r="C12">
            <v>109.72969999999999</v>
          </cell>
          <cell r="D12">
            <v>112.7727</v>
          </cell>
          <cell r="E12">
            <v>112.00579999999999</v>
          </cell>
          <cell r="F12">
            <v>118.5639</v>
          </cell>
          <cell r="G12">
            <v>107.33240000000001</v>
          </cell>
          <cell r="H12">
            <v>113.0929</v>
          </cell>
          <cell r="I12">
            <v>108.0181</v>
          </cell>
          <cell r="J12">
            <v>120.18170000000001</v>
          </cell>
          <cell r="K12">
            <v>109.8691</v>
          </cell>
          <cell r="L12">
            <v>121.30800000000001</v>
          </cell>
          <cell r="M12">
            <v>110.8486</v>
          </cell>
          <cell r="N12">
            <v>110.4629</v>
          </cell>
          <cell r="R12">
            <v>111.2188</v>
          </cell>
          <cell r="S12">
            <v>110.3141</v>
          </cell>
          <cell r="T12">
            <v>115.4054</v>
          </cell>
        </row>
        <row r="13">
          <cell r="A13">
            <v>42917</v>
          </cell>
          <cell r="B13">
            <v>113.5783</v>
          </cell>
          <cell r="C13">
            <v>111.0117</v>
          </cell>
          <cell r="D13">
            <v>115.9517</v>
          </cell>
          <cell r="E13">
            <v>110.8592</v>
          </cell>
          <cell r="F13">
            <v>120.4739</v>
          </cell>
          <cell r="G13">
            <v>110.0163</v>
          </cell>
          <cell r="H13">
            <v>117.2026</v>
          </cell>
          <cell r="I13">
            <v>111.0984</v>
          </cell>
          <cell r="J13">
            <v>122.0774</v>
          </cell>
          <cell r="K13">
            <v>115.29819999999999</v>
          </cell>
          <cell r="L13">
            <v>122.31659999999999</v>
          </cell>
          <cell r="M13">
            <v>114.3545</v>
          </cell>
          <cell r="N13">
            <v>112.0335</v>
          </cell>
          <cell r="R13">
            <v>112.33159999999999</v>
          </cell>
          <cell r="S13">
            <v>112.4443</v>
          </cell>
          <cell r="T13">
            <v>118.3858</v>
          </cell>
        </row>
        <row r="14">
          <cell r="A14">
            <v>42948</v>
          </cell>
          <cell r="B14">
            <v>115.09050000000001</v>
          </cell>
          <cell r="C14">
            <v>113.46769999999999</v>
          </cell>
          <cell r="D14">
            <v>117.2003</v>
          </cell>
          <cell r="E14">
            <v>110.16</v>
          </cell>
          <cell r="F14">
            <v>122.5117</v>
          </cell>
          <cell r="G14">
            <v>111.202</v>
          </cell>
          <cell r="H14">
            <v>119.85899999999999</v>
          </cell>
          <cell r="I14">
            <v>112.3391</v>
          </cell>
          <cell r="J14">
            <v>123.14960000000001</v>
          </cell>
          <cell r="K14">
            <v>116.041</v>
          </cell>
          <cell r="L14">
            <v>126.2009</v>
          </cell>
          <cell r="M14">
            <v>114.7535</v>
          </cell>
          <cell r="N14">
            <v>113.5919</v>
          </cell>
          <cell r="R14">
            <v>113.33750000000001</v>
          </cell>
          <cell r="S14">
            <v>114.0026</v>
          </cell>
          <cell r="T14">
            <v>120.0483</v>
          </cell>
        </row>
        <row r="15">
          <cell r="A15">
            <v>42979</v>
          </cell>
          <cell r="B15">
            <v>117.29470000000001</v>
          </cell>
          <cell r="C15">
            <v>115.16719999999999</v>
          </cell>
          <cell r="D15">
            <v>118.0307</v>
          </cell>
          <cell r="E15">
            <v>112.9665</v>
          </cell>
          <cell r="F15">
            <v>127.7062</v>
          </cell>
          <cell r="G15">
            <v>112.4815</v>
          </cell>
          <cell r="H15">
            <v>122.7381</v>
          </cell>
          <cell r="I15">
            <v>112.9931</v>
          </cell>
          <cell r="J15">
            <v>124.87009999999999</v>
          </cell>
          <cell r="K15">
            <v>118.8879</v>
          </cell>
          <cell r="L15">
            <v>130.43719999999999</v>
          </cell>
          <cell r="M15">
            <v>116.7469</v>
          </cell>
          <cell r="N15">
            <v>115.5247</v>
          </cell>
          <cell r="R15">
            <v>116.7187</v>
          </cell>
          <cell r="S15">
            <v>115.76049999999999</v>
          </cell>
          <cell r="T15">
            <v>123.1099</v>
          </cell>
        </row>
        <row r="16">
          <cell r="A16">
            <v>43009</v>
          </cell>
          <cell r="B16">
            <v>119.27200000000001</v>
          </cell>
          <cell r="C16">
            <v>116.7037</v>
          </cell>
          <cell r="D16">
            <v>121.4659</v>
          </cell>
          <cell r="E16">
            <v>116.26260000000001</v>
          </cell>
          <cell r="F16">
            <v>129.1378</v>
          </cell>
          <cell r="G16">
            <v>113.18129999999999</v>
          </cell>
          <cell r="H16">
            <v>124.26519999999999</v>
          </cell>
          <cell r="I16">
            <v>114.89400000000001</v>
          </cell>
          <cell r="J16">
            <v>132.3484</v>
          </cell>
          <cell r="K16">
            <v>121.2011</v>
          </cell>
          <cell r="L16">
            <v>131.52420000000001</v>
          </cell>
          <cell r="M16">
            <v>118.1844</v>
          </cell>
          <cell r="N16">
            <v>117.00749999999999</v>
          </cell>
          <cell r="R16">
            <v>119.65730000000001</v>
          </cell>
          <cell r="S16">
            <v>117.4736</v>
          </cell>
          <cell r="T16">
            <v>125.4312</v>
          </cell>
        </row>
        <row r="17">
          <cell r="A17">
            <v>43040</v>
          </cell>
          <cell r="B17">
            <v>121.2004</v>
          </cell>
          <cell r="C17">
            <v>118.319</v>
          </cell>
          <cell r="D17">
            <v>122.9479</v>
          </cell>
          <cell r="E17">
            <v>118.2047</v>
          </cell>
          <cell r="F17">
            <v>130.8879</v>
          </cell>
          <cell r="G17">
            <v>114.50490000000001</v>
          </cell>
          <cell r="H17">
            <v>126.1285</v>
          </cell>
          <cell r="I17">
            <v>118.8746</v>
          </cell>
          <cell r="J17">
            <v>133.33260000000001</v>
          </cell>
          <cell r="K17">
            <v>122.7223</v>
          </cell>
          <cell r="L17">
            <v>131.9256</v>
          </cell>
          <cell r="M17">
            <v>120.6172</v>
          </cell>
          <cell r="N17">
            <v>118.7008</v>
          </cell>
          <cell r="R17">
            <v>122.82559999999999</v>
          </cell>
          <cell r="S17">
            <v>119.0116</v>
          </cell>
          <cell r="T17">
            <v>127.9791</v>
          </cell>
        </row>
        <row r="18">
          <cell r="A18">
            <v>43070</v>
          </cell>
          <cell r="B18">
            <v>124.97029999999999</v>
          </cell>
          <cell r="C18">
            <v>119.059</v>
          </cell>
          <cell r="D18">
            <v>123.6549</v>
          </cell>
          <cell r="E18">
            <v>119.14619999999999</v>
          </cell>
          <cell r="F18">
            <v>156.3938</v>
          </cell>
          <cell r="G18">
            <v>117.9903</v>
          </cell>
          <cell r="H18">
            <v>128.96449999999999</v>
          </cell>
          <cell r="I18">
            <v>122.863</v>
          </cell>
          <cell r="J18">
            <v>135.3074</v>
          </cell>
          <cell r="K18">
            <v>123.56229999999999</v>
          </cell>
          <cell r="L18">
            <v>131.93340000000001</v>
          </cell>
          <cell r="M18">
            <v>122.86060000000001</v>
          </cell>
          <cell r="N18">
            <v>120.20359999999999</v>
          </cell>
          <cell r="R18">
            <v>123.1002</v>
          </cell>
          <cell r="S18">
            <v>120.7731</v>
          </cell>
          <cell r="T18">
            <v>141.0616</v>
          </cell>
        </row>
        <row r="19">
          <cell r="A19">
            <v>43101</v>
          </cell>
          <cell r="B19">
            <v>127.3092</v>
          </cell>
          <cell r="C19">
            <v>121.3325</v>
          </cell>
          <cell r="D19">
            <v>126.8616</v>
          </cell>
          <cell r="E19">
            <v>119.3271</v>
          </cell>
          <cell r="F19">
            <v>160.0429</v>
          </cell>
          <cell r="G19">
            <v>119.0718</v>
          </cell>
          <cell r="H19">
            <v>131.1694</v>
          </cell>
          <cell r="I19">
            <v>125.0926</v>
          </cell>
          <cell r="J19">
            <v>137.99529999999999</v>
          </cell>
          <cell r="K19">
            <v>127.6349</v>
          </cell>
          <cell r="L19">
            <v>133.45150000000001</v>
          </cell>
          <cell r="M19">
            <v>126.16370000000001</v>
          </cell>
          <cell r="N19">
            <v>122.4357</v>
          </cell>
          <cell r="R19">
            <v>126.4568</v>
          </cell>
          <cell r="S19">
            <v>122.6614</v>
          </cell>
          <cell r="T19">
            <v>144.3725</v>
          </cell>
        </row>
        <row r="20">
          <cell r="A20">
            <v>43132</v>
          </cell>
          <cell r="B20">
            <v>130.29400000000001</v>
          </cell>
          <cell r="C20">
            <v>123.6952</v>
          </cell>
          <cell r="D20">
            <v>128.9811</v>
          </cell>
          <cell r="E20">
            <v>118.033</v>
          </cell>
          <cell r="F20">
            <v>165.27680000000001</v>
          </cell>
          <cell r="G20">
            <v>121.16500000000001</v>
          </cell>
          <cell r="H20">
            <v>134.02699999999999</v>
          </cell>
          <cell r="I20">
            <v>130.86949999999999</v>
          </cell>
          <cell r="J20">
            <v>152.91149999999999</v>
          </cell>
          <cell r="K20">
            <v>129.78440000000001</v>
          </cell>
          <cell r="L20">
            <v>137.47659999999999</v>
          </cell>
          <cell r="M20">
            <v>128.54900000000001</v>
          </cell>
          <cell r="N20">
            <v>125.1645</v>
          </cell>
          <cell r="R20">
            <v>125.3417</v>
          </cell>
          <cell r="S20">
            <v>125.18040000000001</v>
          </cell>
          <cell r="T20">
            <v>151.5573</v>
          </cell>
        </row>
        <row r="21">
          <cell r="A21">
            <v>43160</v>
          </cell>
          <cell r="B21">
            <v>132.8261</v>
          </cell>
          <cell r="C21">
            <v>126.88500000000001</v>
          </cell>
          <cell r="D21">
            <v>129.90270000000001</v>
          </cell>
          <cell r="E21">
            <v>121.4585</v>
          </cell>
          <cell r="F21">
            <v>163.51689999999999</v>
          </cell>
          <cell r="G21">
            <v>126.56959999999999</v>
          </cell>
          <cell r="H21">
            <v>135.8143</v>
          </cell>
          <cell r="I21">
            <v>133.3014</v>
          </cell>
          <cell r="J21">
            <v>157.74180000000001</v>
          </cell>
          <cell r="K21">
            <v>130.47649999999999</v>
          </cell>
          <cell r="L21">
            <v>151.88</v>
          </cell>
          <cell r="M21">
            <v>130.4066</v>
          </cell>
          <cell r="N21">
            <v>126.97620000000001</v>
          </cell>
          <cell r="R21">
            <v>126.3991</v>
          </cell>
          <cell r="S21">
            <v>128.387</v>
          </cell>
          <cell r="T21">
            <v>152.6046</v>
          </cell>
        </row>
        <row r="22">
          <cell r="A22">
            <v>43191</v>
          </cell>
          <cell r="B22">
            <v>136.62950000000001</v>
          </cell>
          <cell r="C22">
            <v>128.52879999999999</v>
          </cell>
          <cell r="D22">
            <v>131.7559</v>
          </cell>
          <cell r="E22">
            <v>127.8707</v>
          </cell>
          <cell r="F22">
            <v>177.59870000000001</v>
          </cell>
          <cell r="G22">
            <v>128.1799</v>
          </cell>
          <cell r="H22">
            <v>138.5342</v>
          </cell>
          <cell r="I22">
            <v>137.48070000000001</v>
          </cell>
          <cell r="J22">
            <v>159.73169999999999</v>
          </cell>
          <cell r="K22">
            <v>132.59520000000001</v>
          </cell>
          <cell r="L22">
            <v>152.3955</v>
          </cell>
          <cell r="M22">
            <v>134.0968</v>
          </cell>
          <cell r="N22">
            <v>129.5735</v>
          </cell>
          <cell r="R22">
            <v>129.1695</v>
          </cell>
          <cell r="S22">
            <v>131.1335</v>
          </cell>
          <cell r="T22">
            <v>160.80879999999999</v>
          </cell>
        </row>
        <row r="23">
          <cell r="A23">
            <v>43221</v>
          </cell>
          <cell r="B23">
            <v>139.65549999999999</v>
          </cell>
          <cell r="C23">
            <v>132.2808</v>
          </cell>
          <cell r="D23">
            <v>133.91579999999999</v>
          </cell>
          <cell r="E23">
            <v>130.90790000000001</v>
          </cell>
          <cell r="F23">
            <v>175.95140000000001</v>
          </cell>
          <cell r="G23">
            <v>130.80600000000001</v>
          </cell>
          <cell r="H23">
            <v>141.2139</v>
          </cell>
          <cell r="I23">
            <v>139.66249999999999</v>
          </cell>
          <cell r="J23">
            <v>167.5772</v>
          </cell>
          <cell r="K23">
            <v>137.27930000000001</v>
          </cell>
          <cell r="L23">
            <v>155.44380000000001</v>
          </cell>
          <cell r="M23">
            <v>138.4391</v>
          </cell>
          <cell r="N23">
            <v>132.67910000000001</v>
          </cell>
          <cell r="R23">
            <v>132.0247</v>
          </cell>
          <cell r="S23">
            <v>134.87180000000001</v>
          </cell>
          <cell r="T23">
            <v>161.4068</v>
          </cell>
        </row>
        <row r="24">
          <cell r="A24">
            <v>43252</v>
          </cell>
          <cell r="B24">
            <v>144.8408</v>
          </cell>
          <cell r="C24">
            <v>140.00399999999999</v>
          </cell>
          <cell r="D24">
            <v>134.84059999999999</v>
          </cell>
          <cell r="E24">
            <v>133.5153</v>
          </cell>
          <cell r="F24">
            <v>178.95179999999999</v>
          </cell>
          <cell r="G24">
            <v>136.3065</v>
          </cell>
          <cell r="H24">
            <v>146.64420000000001</v>
          </cell>
          <cell r="I24">
            <v>147.89519999999999</v>
          </cell>
          <cell r="J24">
            <v>168.24959999999999</v>
          </cell>
          <cell r="K24">
            <v>141.45590000000001</v>
          </cell>
          <cell r="L24">
            <v>157.65520000000001</v>
          </cell>
          <cell r="M24">
            <v>141.33709999999999</v>
          </cell>
          <cell r="N24">
            <v>137.1062</v>
          </cell>
          <cell r="R24">
            <v>136.84540000000001</v>
          </cell>
          <cell r="S24">
            <v>140.33320000000001</v>
          </cell>
          <cell r="T24">
            <v>165.83600000000001</v>
          </cell>
        </row>
        <row r="25">
          <cell r="A25">
            <v>43282</v>
          </cell>
          <cell r="B25">
            <v>149.62469999999999</v>
          </cell>
          <cell r="C25">
            <v>145.55520000000001</v>
          </cell>
          <cell r="D25">
            <v>138.13399999999999</v>
          </cell>
          <cell r="E25">
            <v>133.03139999999999</v>
          </cell>
          <cell r="F25">
            <v>182.821</v>
          </cell>
          <cell r="G25">
            <v>141.9281</v>
          </cell>
          <cell r="H25">
            <v>151.36699999999999</v>
          </cell>
          <cell r="I25">
            <v>156.52699999999999</v>
          </cell>
          <cell r="J25">
            <v>169.17850000000001</v>
          </cell>
          <cell r="K25">
            <v>149.83000000000001</v>
          </cell>
          <cell r="L25">
            <v>159.9452</v>
          </cell>
          <cell r="M25">
            <v>144.73429999999999</v>
          </cell>
          <cell r="N25">
            <v>142.2893</v>
          </cell>
          <cell r="R25">
            <v>141.1157</v>
          </cell>
          <cell r="S25">
            <v>145.11080000000001</v>
          </cell>
          <cell r="T25">
            <v>170.96109999999999</v>
          </cell>
        </row>
        <row r="26">
          <cell r="A26">
            <v>43313</v>
          </cell>
          <cell r="B26">
            <v>155.2167</v>
          </cell>
          <cell r="C26">
            <v>151.7748</v>
          </cell>
          <cell r="D26">
            <v>140.40190000000001</v>
          </cell>
          <cell r="E26">
            <v>132.72280000000001</v>
          </cell>
          <cell r="F26">
            <v>188.67910000000001</v>
          </cell>
          <cell r="G26">
            <v>146.0566</v>
          </cell>
          <cell r="H26">
            <v>156.55330000000001</v>
          </cell>
          <cell r="I26">
            <v>163.96940000000001</v>
          </cell>
          <cell r="J26">
            <v>187.5521</v>
          </cell>
          <cell r="K26">
            <v>159.1987</v>
          </cell>
          <cell r="L26">
            <v>163.43989999999999</v>
          </cell>
          <cell r="M26">
            <v>148.16200000000001</v>
          </cell>
          <cell r="N26">
            <v>148.89779999999999</v>
          </cell>
          <cell r="R26">
            <v>143.44409999999999</v>
          </cell>
          <cell r="S26">
            <v>150.32849999999999</v>
          </cell>
          <cell r="T26">
            <v>179.90889999999999</v>
          </cell>
        </row>
        <row r="27">
          <cell r="A27">
            <v>43344</v>
          </cell>
          <cell r="B27">
            <v>165.0633</v>
          </cell>
          <cell r="C27">
            <v>161.94800000000001</v>
          </cell>
          <cell r="D27">
            <v>146.71170000000001</v>
          </cell>
          <cell r="E27">
            <v>142.28059999999999</v>
          </cell>
          <cell r="F27">
            <v>195.15549999999999</v>
          </cell>
          <cell r="G27">
            <v>160.17400000000001</v>
          </cell>
          <cell r="H27">
            <v>163.73949999999999</v>
          </cell>
          <cell r="I27">
            <v>181.3792</v>
          </cell>
          <cell r="J27">
            <v>193.4102</v>
          </cell>
          <cell r="K27">
            <v>167.697</v>
          </cell>
          <cell r="L27">
            <v>165.7987</v>
          </cell>
          <cell r="M27">
            <v>155.0753</v>
          </cell>
          <cell r="N27">
            <v>161.39009999999999</v>
          </cell>
          <cell r="R27">
            <v>147.10409999999999</v>
          </cell>
          <cell r="S27">
            <v>161.446</v>
          </cell>
          <cell r="T27">
            <v>189.0718</v>
          </cell>
        </row>
        <row r="28">
          <cell r="A28">
            <v>43374</v>
          </cell>
          <cell r="B28">
            <v>174.61709999999999</v>
          </cell>
          <cell r="C28">
            <v>171.25049999999999</v>
          </cell>
          <cell r="D28">
            <v>150.00309999999999</v>
          </cell>
          <cell r="E28">
            <v>149.8879</v>
          </cell>
          <cell r="F28">
            <v>218.03870000000001</v>
          </cell>
          <cell r="G28">
            <v>167.01179999999999</v>
          </cell>
          <cell r="H28">
            <v>172.67400000000001</v>
          </cell>
          <cell r="I28">
            <v>196.12360000000001</v>
          </cell>
          <cell r="J28">
            <v>195.69380000000001</v>
          </cell>
          <cell r="K28">
            <v>172.05629999999999</v>
          </cell>
          <cell r="L28">
            <v>168.1978</v>
          </cell>
          <cell r="M28">
            <v>161.05430000000001</v>
          </cell>
          <cell r="N28">
            <v>171.98330000000001</v>
          </cell>
          <cell r="R28">
            <v>156.7182</v>
          </cell>
          <cell r="S28">
            <v>168.904</v>
          </cell>
          <cell r="T28">
            <v>206.04409999999999</v>
          </cell>
        </row>
        <row r="29">
          <cell r="A29">
            <v>43405</v>
          </cell>
          <cell r="B29">
            <v>180.3503</v>
          </cell>
          <cell r="C29">
            <v>177.61789999999999</v>
          </cell>
          <cell r="D29">
            <v>156.322</v>
          </cell>
          <cell r="E29">
            <v>153.90649999999999</v>
          </cell>
          <cell r="F29">
            <v>224.92439999999999</v>
          </cell>
          <cell r="G29">
            <v>172.44919999999999</v>
          </cell>
          <cell r="H29">
            <v>184.59280000000001</v>
          </cell>
          <cell r="I29">
            <v>200.7638</v>
          </cell>
          <cell r="J29">
            <v>198.44370000000001</v>
          </cell>
          <cell r="K29">
            <v>173.78309999999999</v>
          </cell>
          <cell r="L29">
            <v>169.9212</v>
          </cell>
          <cell r="M29">
            <v>165.15600000000001</v>
          </cell>
          <cell r="N29">
            <v>179.9777</v>
          </cell>
          <cell r="R29">
            <v>164.1653</v>
          </cell>
          <cell r="S29">
            <v>174.34</v>
          </cell>
          <cell r="T29">
            <v>211.77160000000001</v>
          </cell>
        </row>
        <row r="30">
          <cell r="A30">
            <v>43435</v>
          </cell>
          <cell r="B30">
            <v>184.50800000000001</v>
          </cell>
          <cell r="C30">
            <v>180.69759999999999</v>
          </cell>
          <cell r="D30">
            <v>158.43770000000001</v>
          </cell>
          <cell r="E30">
            <v>156.5489</v>
          </cell>
          <cell r="F30">
            <v>228.7319</v>
          </cell>
          <cell r="G30">
            <v>176.2287</v>
          </cell>
          <cell r="H30">
            <v>193.375</v>
          </cell>
          <cell r="I30">
            <v>202.7961</v>
          </cell>
          <cell r="J30">
            <v>215.77860000000001</v>
          </cell>
          <cell r="K30">
            <v>178.15539999999999</v>
          </cell>
          <cell r="L30">
            <v>169.9419</v>
          </cell>
          <cell r="M30">
            <v>170.08240000000001</v>
          </cell>
          <cell r="N30">
            <v>185.6412</v>
          </cell>
          <cell r="R30">
            <v>165.3655</v>
          </cell>
          <cell r="S30">
            <v>178.78800000000001</v>
          </cell>
          <cell r="T30">
            <v>216.7304</v>
          </cell>
        </row>
        <row r="31">
          <cell r="A31">
            <v>43466</v>
          </cell>
          <cell r="B31">
            <v>189.80500000000001</v>
          </cell>
          <cell r="C31">
            <v>186.1421</v>
          </cell>
          <cell r="D31">
            <v>163.53749999999999</v>
          </cell>
          <cell r="E31">
            <v>154.98849999999999</v>
          </cell>
          <cell r="F31">
            <v>238.34020000000001</v>
          </cell>
          <cell r="G31">
            <v>180.96270000000001</v>
          </cell>
          <cell r="H31">
            <v>199.48150000000001</v>
          </cell>
          <cell r="I31">
            <v>207.2756</v>
          </cell>
          <cell r="J31">
            <v>229.86709999999999</v>
          </cell>
          <cell r="K31">
            <v>184.94069999999999</v>
          </cell>
          <cell r="L31">
            <v>170.13929999999999</v>
          </cell>
          <cell r="M31">
            <v>176.22239999999999</v>
          </cell>
          <cell r="N31">
            <v>191.32050000000001</v>
          </cell>
          <cell r="R31">
            <v>166.8588</v>
          </cell>
          <cell r="S31">
            <v>184.06870000000001</v>
          </cell>
          <cell r="T31">
            <v>224.4453</v>
          </cell>
        </row>
        <row r="32">
          <cell r="A32">
            <v>43497</v>
          </cell>
          <cell r="B32">
            <v>196.6309</v>
          </cell>
          <cell r="C32">
            <v>197.40469999999999</v>
          </cell>
          <cell r="D32">
            <v>167.3245</v>
          </cell>
          <cell r="E32">
            <v>155.98740000000001</v>
          </cell>
          <cell r="F32">
            <v>249.88</v>
          </cell>
          <cell r="G32">
            <v>186.43629999999999</v>
          </cell>
          <cell r="H32">
            <v>205.45740000000001</v>
          </cell>
          <cell r="I32">
            <v>210.72559999999999</v>
          </cell>
          <cell r="J32">
            <v>231.429</v>
          </cell>
          <cell r="K32">
            <v>188.1233</v>
          </cell>
          <cell r="L32">
            <v>173.29929999999999</v>
          </cell>
          <cell r="M32">
            <v>183.19990000000001</v>
          </cell>
          <cell r="N32">
            <v>198.61150000000001</v>
          </cell>
          <cell r="R32">
            <v>169.42230000000001</v>
          </cell>
          <cell r="S32">
            <v>191.6009</v>
          </cell>
          <cell r="T32">
            <v>231.4024</v>
          </cell>
        </row>
        <row r="33">
          <cell r="A33">
            <v>43525</v>
          </cell>
          <cell r="B33">
            <v>205.51310000000001</v>
          </cell>
          <cell r="C33">
            <v>208.99610000000001</v>
          </cell>
          <cell r="D33">
            <v>174.02119999999999</v>
          </cell>
          <cell r="E33">
            <v>164.94880000000001</v>
          </cell>
          <cell r="F33">
            <v>255.32759999999999</v>
          </cell>
          <cell r="G33">
            <v>193.2714</v>
          </cell>
          <cell r="H33">
            <v>212.0874</v>
          </cell>
          <cell r="I33">
            <v>219.1139</v>
          </cell>
          <cell r="J33">
            <v>241.8571</v>
          </cell>
          <cell r="K33">
            <v>194.71180000000001</v>
          </cell>
          <cell r="L33">
            <v>200.87479999999999</v>
          </cell>
          <cell r="M33">
            <v>190.97190000000001</v>
          </cell>
          <cell r="N33">
            <v>204.0069</v>
          </cell>
          <cell r="R33">
            <v>176.5273</v>
          </cell>
          <cell r="S33">
            <v>200.69929999999999</v>
          </cell>
          <cell r="T33">
            <v>240.61799999999999</v>
          </cell>
        </row>
        <row r="34">
          <cell r="A34">
            <v>43556</v>
          </cell>
          <cell r="B34">
            <v>213.0489</v>
          </cell>
          <cell r="C34">
            <v>215.04300000000001</v>
          </cell>
          <cell r="D34">
            <v>175.81270000000001</v>
          </cell>
          <cell r="E34">
            <v>176.4177</v>
          </cell>
          <cell r="F34">
            <v>262.92989999999998</v>
          </cell>
          <cell r="G34">
            <v>202.1858</v>
          </cell>
          <cell r="H34">
            <v>220.21700000000001</v>
          </cell>
          <cell r="I34">
            <v>230.09530000000001</v>
          </cell>
          <cell r="J34">
            <v>249.57560000000001</v>
          </cell>
          <cell r="K34">
            <v>199.39789999999999</v>
          </cell>
          <cell r="L34">
            <v>203.60210000000001</v>
          </cell>
          <cell r="M34">
            <v>199.0967</v>
          </cell>
          <cell r="N34">
            <v>210.6962</v>
          </cell>
          <cell r="R34">
            <v>181.3588</v>
          </cell>
          <cell r="S34">
            <v>208.4341</v>
          </cell>
          <cell r="T34">
            <v>249.1233</v>
          </cell>
        </row>
        <row r="35">
          <cell r="A35">
            <v>43586</v>
          </cell>
          <cell r="B35">
            <v>219.33779999999999</v>
          </cell>
          <cell r="C35">
            <v>219.69880000000001</v>
          </cell>
          <cell r="D35">
            <v>179.91390000000001</v>
          </cell>
          <cell r="E35">
            <v>183.9485</v>
          </cell>
          <cell r="F35">
            <v>270.32819999999998</v>
          </cell>
          <cell r="G35">
            <v>208.36170000000001</v>
          </cell>
          <cell r="H35">
            <v>231.0471</v>
          </cell>
          <cell r="I35">
            <v>239.59370000000001</v>
          </cell>
          <cell r="J35">
            <v>255.5985</v>
          </cell>
          <cell r="K35">
            <v>203.06559999999999</v>
          </cell>
          <cell r="L35">
            <v>208.9931</v>
          </cell>
          <cell r="M35">
            <v>203.5625</v>
          </cell>
          <cell r="N35">
            <v>216.74119999999999</v>
          </cell>
          <cell r="R35">
            <v>182.22790000000001</v>
          </cell>
          <cell r="S35">
            <v>215.07429999999999</v>
          </cell>
          <cell r="T35">
            <v>257.52420000000001</v>
          </cell>
        </row>
        <row r="36">
          <cell r="A36">
            <v>43617</v>
          </cell>
          <cell r="B36">
            <v>225.50129999999999</v>
          </cell>
          <cell r="C36">
            <v>225.04069999999999</v>
          </cell>
          <cell r="D36">
            <v>184.60140000000001</v>
          </cell>
          <cell r="E36">
            <v>188.17310000000001</v>
          </cell>
          <cell r="F36">
            <v>277.35520000000002</v>
          </cell>
          <cell r="G36">
            <v>215.99950000000001</v>
          </cell>
          <cell r="H36">
            <v>240.04300000000001</v>
          </cell>
          <cell r="I36">
            <v>242.6841</v>
          </cell>
          <cell r="J36">
            <v>272.48399999999998</v>
          </cell>
          <cell r="K36">
            <v>211.93039999999999</v>
          </cell>
          <cell r="L36">
            <v>213.39599999999999</v>
          </cell>
          <cell r="M36">
            <v>209.18899999999999</v>
          </cell>
          <cell r="N36">
            <v>222.32570000000001</v>
          </cell>
          <cell r="R36">
            <v>186.554</v>
          </cell>
          <cell r="S36">
            <v>221.14529999999999</v>
          </cell>
          <cell r="T36">
            <v>265.15629999999999</v>
          </cell>
        </row>
        <row r="37">
          <cell r="A37">
            <v>43647</v>
          </cell>
          <cell r="B37">
            <v>230.50380000000001</v>
          </cell>
          <cell r="C37">
            <v>230.0146</v>
          </cell>
          <cell r="D37">
            <v>185.6962</v>
          </cell>
          <cell r="E37">
            <v>188.3922</v>
          </cell>
          <cell r="F37">
            <v>283.01659999999998</v>
          </cell>
          <cell r="G37">
            <v>221.95249999999999</v>
          </cell>
          <cell r="H37">
            <v>251.07759999999999</v>
          </cell>
          <cell r="I37">
            <v>247.18870000000001</v>
          </cell>
          <cell r="J37">
            <v>272.64589999999998</v>
          </cell>
          <cell r="K37">
            <v>220.01410000000001</v>
          </cell>
          <cell r="L37">
            <v>217.21250000000001</v>
          </cell>
          <cell r="M37">
            <v>214.5196</v>
          </cell>
          <cell r="N37">
            <v>227.3458</v>
          </cell>
          <cell r="R37">
            <v>193.62289999999999</v>
          </cell>
          <cell r="S37">
            <v>225.80779999999999</v>
          </cell>
          <cell r="T37">
            <v>270.08690000000001</v>
          </cell>
        </row>
        <row r="38">
          <cell r="A38">
            <v>43678</v>
          </cell>
          <cell r="B38">
            <v>239.3972</v>
          </cell>
          <cell r="C38">
            <v>240.16659999999999</v>
          </cell>
          <cell r="D38">
            <v>193.63990000000001</v>
          </cell>
          <cell r="E38">
            <v>194.23159999999999</v>
          </cell>
          <cell r="F38">
            <v>290.03489999999999</v>
          </cell>
          <cell r="G38">
            <v>234.4091</v>
          </cell>
          <cell r="H38">
            <v>263.64280000000002</v>
          </cell>
          <cell r="I38">
            <v>256.88959999999997</v>
          </cell>
          <cell r="J38">
            <v>275.0489</v>
          </cell>
          <cell r="K38">
            <v>225.81950000000001</v>
          </cell>
          <cell r="L38">
            <v>223.6489</v>
          </cell>
          <cell r="M38">
            <v>222.85650000000001</v>
          </cell>
          <cell r="N38">
            <v>237.5067</v>
          </cell>
          <cell r="R38">
            <v>200.90309999999999</v>
          </cell>
          <cell r="S38">
            <v>235.75909999999999</v>
          </cell>
          <cell r="T38">
            <v>276.21719999999999</v>
          </cell>
        </row>
        <row r="39">
          <cell r="A39">
            <v>43709</v>
          </cell>
          <cell r="B39">
            <v>253.88900000000001</v>
          </cell>
          <cell r="C39">
            <v>254.4057</v>
          </cell>
          <cell r="D39">
            <v>204.0461</v>
          </cell>
          <cell r="E39">
            <v>209.15389999999999</v>
          </cell>
          <cell r="F39">
            <v>296.96379999999999</v>
          </cell>
          <cell r="G39">
            <v>251.88460000000001</v>
          </cell>
          <cell r="H39">
            <v>287.863</v>
          </cell>
          <cell r="I39">
            <v>269.54230000000001</v>
          </cell>
          <cell r="J39">
            <v>293.67329999999998</v>
          </cell>
          <cell r="K39">
            <v>243.11529999999999</v>
          </cell>
          <cell r="L39">
            <v>226.36240000000001</v>
          </cell>
          <cell r="M39">
            <v>234.221</v>
          </cell>
          <cell r="N39">
            <v>256.59089999999998</v>
          </cell>
          <cell r="R39">
            <v>214.8382</v>
          </cell>
          <cell r="S39">
            <v>251.4376</v>
          </cell>
          <cell r="T39">
            <v>286.83269999999999</v>
          </cell>
        </row>
        <row r="40">
          <cell r="A40">
            <v>43739</v>
          </cell>
          <cell r="B40">
            <v>262.64670000000001</v>
          </cell>
          <cell r="C40">
            <v>260.90440000000001</v>
          </cell>
          <cell r="D40">
            <v>216.08879999999999</v>
          </cell>
          <cell r="E40">
            <v>218.9974</v>
          </cell>
          <cell r="F40">
            <v>303.59870000000001</v>
          </cell>
          <cell r="G40">
            <v>271.45440000000002</v>
          </cell>
          <cell r="H40">
            <v>301.87560000000002</v>
          </cell>
          <cell r="I40">
            <v>282.47000000000003</v>
          </cell>
          <cell r="J40">
            <v>295.39249999999998</v>
          </cell>
          <cell r="K40">
            <v>245.90029999999999</v>
          </cell>
          <cell r="L40">
            <v>230.7576</v>
          </cell>
          <cell r="M40">
            <v>239.62110000000001</v>
          </cell>
          <cell r="N40">
            <v>266.18009999999998</v>
          </cell>
          <cell r="R40">
            <v>220.95490000000001</v>
          </cell>
          <cell r="S40">
            <v>261.12779999999998</v>
          </cell>
          <cell r="T40">
            <v>293.91109999999998</v>
          </cell>
        </row>
        <row r="41">
          <cell r="A41">
            <v>43770</v>
          </cell>
          <cell r="B41">
            <v>274.44830000000002</v>
          </cell>
          <cell r="C41">
            <v>274.46370000000002</v>
          </cell>
          <cell r="D41">
            <v>228.25020000000001</v>
          </cell>
          <cell r="E41">
            <v>229.517</v>
          </cell>
          <cell r="F41">
            <v>308.08170000000001</v>
          </cell>
          <cell r="G41">
            <v>273.745</v>
          </cell>
          <cell r="H41">
            <v>321.88380000000001</v>
          </cell>
          <cell r="I41">
            <v>297.79140000000001</v>
          </cell>
          <cell r="J41">
            <v>318.68329999999997</v>
          </cell>
          <cell r="K41">
            <v>255.07900000000001</v>
          </cell>
          <cell r="L41">
            <v>236.38640000000001</v>
          </cell>
          <cell r="M41">
            <v>248.0136</v>
          </cell>
          <cell r="N41">
            <v>279.62329999999997</v>
          </cell>
          <cell r="R41">
            <v>237.1687</v>
          </cell>
          <cell r="S41">
            <v>272.11450000000002</v>
          </cell>
          <cell r="T41">
            <v>305.87490000000003</v>
          </cell>
        </row>
        <row r="42">
          <cell r="A42">
            <v>43800</v>
          </cell>
          <cell r="B42">
            <v>284.39909999999998</v>
          </cell>
          <cell r="C42">
            <v>283.68279999999999</v>
          </cell>
          <cell r="D42">
            <v>235.45400000000001</v>
          </cell>
          <cell r="E42">
            <v>235.61420000000001</v>
          </cell>
          <cell r="F42">
            <v>312.9196</v>
          </cell>
          <cell r="G42">
            <v>288.22129999999999</v>
          </cell>
          <cell r="H42">
            <v>338.34660000000002</v>
          </cell>
          <cell r="I42">
            <v>312.69799999999998</v>
          </cell>
          <cell r="J42">
            <v>348.45620000000002</v>
          </cell>
          <cell r="K42">
            <v>258.95339999999999</v>
          </cell>
          <cell r="L42">
            <v>237.3579</v>
          </cell>
          <cell r="M42">
            <v>255.8099</v>
          </cell>
          <cell r="N42">
            <v>290.30450000000002</v>
          </cell>
          <cell r="R42">
            <v>242.29589999999999</v>
          </cell>
          <cell r="S42">
            <v>281.60939999999999</v>
          </cell>
          <cell r="T42">
            <v>320.43979999999999</v>
          </cell>
        </row>
        <row r="43">
          <cell r="A43">
            <v>43831</v>
          </cell>
          <cell r="B43">
            <v>291.529</v>
          </cell>
          <cell r="C43">
            <v>297.05990000000003</v>
          </cell>
          <cell r="D43">
            <v>245.46190000000001</v>
          </cell>
          <cell r="E43">
            <v>238.95930000000001</v>
          </cell>
          <cell r="F43">
            <v>318.7405</v>
          </cell>
          <cell r="G43">
            <v>285.32569999999998</v>
          </cell>
          <cell r="H43">
            <v>332.02010000000001</v>
          </cell>
          <cell r="I43">
            <v>318.67399999999998</v>
          </cell>
          <cell r="J43">
            <v>348.66919999999999</v>
          </cell>
          <cell r="K43">
            <v>273.10989999999998</v>
          </cell>
          <cell r="L43">
            <v>237.09729999999999</v>
          </cell>
          <cell r="M43">
            <v>265.5847</v>
          </cell>
          <cell r="N43">
            <v>298.74509999999998</v>
          </cell>
          <cell r="R43">
            <v>252.17179999999999</v>
          </cell>
          <cell r="S43">
            <v>288.94310000000002</v>
          </cell>
          <cell r="T43">
            <v>325.1413</v>
          </cell>
        </row>
        <row r="44">
          <cell r="A44">
            <v>43862</v>
          </cell>
          <cell r="B44">
            <v>298.08960000000002</v>
          </cell>
          <cell r="C44">
            <v>304.81959999999998</v>
          </cell>
          <cell r="D44">
            <v>248.63939999999999</v>
          </cell>
          <cell r="E44">
            <v>245.12119999999999</v>
          </cell>
          <cell r="F44">
            <v>321.41840000000002</v>
          </cell>
          <cell r="G44">
            <v>292.05669999999998</v>
          </cell>
          <cell r="H44">
            <v>334.13400000000001</v>
          </cell>
          <cell r="I44">
            <v>325.62150000000003</v>
          </cell>
          <cell r="J44">
            <v>358.04610000000002</v>
          </cell>
          <cell r="K44">
            <v>281.25139999999999</v>
          </cell>
          <cell r="L44">
            <v>240.8005</v>
          </cell>
          <cell r="M44">
            <v>276.05810000000002</v>
          </cell>
          <cell r="N44">
            <v>305.49299999999999</v>
          </cell>
          <cell r="R44">
            <v>257.83519999999999</v>
          </cell>
          <cell r="S44">
            <v>296.52159999999998</v>
          </cell>
          <cell r="T44">
            <v>328.63709999999998</v>
          </cell>
        </row>
        <row r="45">
          <cell r="A45">
            <v>43891</v>
          </cell>
          <cell r="B45">
            <v>307.15120000000002</v>
          </cell>
          <cell r="C45">
            <v>317.5421</v>
          </cell>
          <cell r="D45">
            <v>254.71170000000001</v>
          </cell>
          <cell r="E45">
            <v>256.25360000000001</v>
          </cell>
          <cell r="F45">
            <v>324.00459999999998</v>
          </cell>
          <cell r="G45">
            <v>300.35930000000002</v>
          </cell>
          <cell r="H45">
            <v>342.96660000000003</v>
          </cell>
          <cell r="I45">
            <v>328.62419999999997</v>
          </cell>
          <cell r="J45">
            <v>386.01850000000002</v>
          </cell>
          <cell r="K45">
            <v>284.88139999999999</v>
          </cell>
          <cell r="L45">
            <v>275.25240000000002</v>
          </cell>
          <cell r="M45">
            <v>281.33890000000002</v>
          </cell>
          <cell r="N45">
            <v>310.78379999999999</v>
          </cell>
          <cell r="R45">
            <v>271.34859999999998</v>
          </cell>
          <cell r="S45">
            <v>305.31619999999998</v>
          </cell>
          <cell r="T45">
            <v>335.88740000000001</v>
          </cell>
        </row>
        <row r="46">
          <cell r="A46">
            <v>43922</v>
          </cell>
          <cell r="B46">
            <v>311.65969999999999</v>
          </cell>
          <cell r="C46">
            <v>327.39019999999999</v>
          </cell>
          <cell r="D46">
            <v>259.16469999999998</v>
          </cell>
          <cell r="E46">
            <v>260.01499999999999</v>
          </cell>
          <cell r="F46">
            <v>322.92140000000001</v>
          </cell>
          <cell r="G46">
            <v>304.9205</v>
          </cell>
          <cell r="H46">
            <v>346.3546</v>
          </cell>
          <cell r="I46">
            <v>332.15910000000002</v>
          </cell>
          <cell r="J46">
            <v>364.76710000000003</v>
          </cell>
          <cell r="K46">
            <v>292.42110000000002</v>
          </cell>
          <cell r="L46">
            <v>269.9939</v>
          </cell>
          <cell r="M46">
            <v>285.46850000000001</v>
          </cell>
          <cell r="N46">
            <v>313.2099</v>
          </cell>
          <cell r="R46">
            <v>283.77330000000001</v>
          </cell>
          <cell r="S46">
            <v>310.60840000000002</v>
          </cell>
          <cell r="T46">
            <v>332.69760000000002</v>
          </cell>
        </row>
        <row r="47">
          <cell r="A47">
            <v>43952</v>
          </cell>
          <cell r="B47">
            <v>316.5258</v>
          </cell>
          <cell r="C47">
            <v>331.20209999999997</v>
          </cell>
          <cell r="D47">
            <v>259.78550000000001</v>
          </cell>
          <cell r="E47">
            <v>275.26150000000001</v>
          </cell>
          <cell r="F47">
            <v>322.42840000000001</v>
          </cell>
          <cell r="G47">
            <v>313.6318</v>
          </cell>
          <cell r="H47">
            <v>349.89420000000001</v>
          </cell>
          <cell r="I47">
            <v>338.66059999999999</v>
          </cell>
          <cell r="J47">
            <v>365.35789999999997</v>
          </cell>
          <cell r="K47">
            <v>293.39080000000001</v>
          </cell>
          <cell r="L47">
            <v>274.35579999999999</v>
          </cell>
          <cell r="M47">
            <v>289.92559999999997</v>
          </cell>
          <cell r="N47">
            <v>317.8372</v>
          </cell>
          <cell r="R47">
            <v>293.0881</v>
          </cell>
          <cell r="S47">
            <v>316.29259999999999</v>
          </cell>
          <cell r="T47">
            <v>331.89350000000002</v>
          </cell>
        </row>
        <row r="48">
          <cell r="A48">
            <v>43983</v>
          </cell>
          <cell r="B48">
            <v>324.52359999999999</v>
          </cell>
          <cell r="C48">
            <v>333.71589999999998</v>
          </cell>
          <cell r="D48">
            <v>269.28480000000002</v>
          </cell>
          <cell r="E48">
            <v>298.13040000000001</v>
          </cell>
          <cell r="F48">
            <v>326.2482</v>
          </cell>
          <cell r="G48">
            <v>324.80380000000002</v>
          </cell>
          <cell r="H48">
            <v>360.78429999999997</v>
          </cell>
          <cell r="I48">
            <v>346.12119999999999</v>
          </cell>
          <cell r="J48">
            <v>367.53440000000001</v>
          </cell>
          <cell r="K48">
            <v>306.71510000000001</v>
          </cell>
          <cell r="L48">
            <v>277.73050000000001</v>
          </cell>
          <cell r="M48">
            <v>297.25130000000001</v>
          </cell>
          <cell r="N48">
            <v>321.5265</v>
          </cell>
          <cell r="R48">
            <v>309.67950000000002</v>
          </cell>
          <cell r="S48">
            <v>324.24759999999998</v>
          </cell>
          <cell r="T48">
            <v>334.71319999999997</v>
          </cell>
        </row>
        <row r="49">
          <cell r="A49">
            <v>44013</v>
          </cell>
          <cell r="B49">
            <v>331.44290000000001</v>
          </cell>
          <cell r="C49">
            <v>337.97390000000001</v>
          </cell>
          <cell r="D49">
            <v>272.44209999999998</v>
          </cell>
          <cell r="E49">
            <v>311.96789999999999</v>
          </cell>
          <cell r="F49">
            <v>331.80489999999998</v>
          </cell>
          <cell r="G49">
            <v>335.08190000000002</v>
          </cell>
          <cell r="H49">
            <v>369.6979</v>
          </cell>
          <cell r="I49">
            <v>352.3623</v>
          </cell>
          <cell r="J49">
            <v>364.81270000000001</v>
          </cell>
          <cell r="K49">
            <v>319.91989999999998</v>
          </cell>
          <cell r="L49">
            <v>279.61349999999999</v>
          </cell>
          <cell r="M49">
            <v>303.58909999999997</v>
          </cell>
          <cell r="N49">
            <v>326.6678</v>
          </cell>
          <cell r="R49">
            <v>313.30930000000001</v>
          </cell>
          <cell r="S49">
            <v>333.214</v>
          </cell>
          <cell r="T49">
            <v>336.39060000000001</v>
          </cell>
        </row>
        <row r="50">
          <cell r="A50">
            <v>44044</v>
          </cell>
          <cell r="B50">
            <v>340.15899999999999</v>
          </cell>
          <cell r="C50">
            <v>349.48559999999998</v>
          </cell>
          <cell r="D50">
            <v>275.4803</v>
          </cell>
          <cell r="E50">
            <v>317.90519999999998</v>
          </cell>
          <cell r="F50">
            <v>338.77</v>
          </cell>
          <cell r="G50">
            <v>346.3082</v>
          </cell>
          <cell r="H50">
            <v>378.238</v>
          </cell>
          <cell r="I50">
            <v>361.8261</v>
          </cell>
          <cell r="J50">
            <v>364.79239999999999</v>
          </cell>
          <cell r="K50">
            <v>331.19299999999998</v>
          </cell>
          <cell r="L50">
            <v>280.9819</v>
          </cell>
          <cell r="M50">
            <v>310.81610000000001</v>
          </cell>
          <cell r="N50">
            <v>333.5342</v>
          </cell>
          <cell r="R50">
            <v>324.66669999999999</v>
          </cell>
          <cell r="S50">
            <v>342.9248</v>
          </cell>
          <cell r="T50">
            <v>339.9298</v>
          </cell>
        </row>
        <row r="51">
          <cell r="A51">
            <v>44075</v>
          </cell>
          <cell r="B51">
            <v>350.03699999999998</v>
          </cell>
          <cell r="C51">
            <v>360.0591</v>
          </cell>
          <cell r="D51">
            <v>286.75439999999998</v>
          </cell>
          <cell r="E51">
            <v>330.97359999999998</v>
          </cell>
          <cell r="F51">
            <v>345.71480000000003</v>
          </cell>
          <cell r="G51">
            <v>354.23899999999998</v>
          </cell>
          <cell r="H51">
            <v>393.2183</v>
          </cell>
          <cell r="I51">
            <v>376.4649</v>
          </cell>
          <cell r="J51">
            <v>370.19529999999997</v>
          </cell>
          <cell r="K51">
            <v>334.29739999999998</v>
          </cell>
          <cell r="L51">
            <v>282.17140000000001</v>
          </cell>
          <cell r="M51">
            <v>319.02850000000001</v>
          </cell>
          <cell r="N51">
            <v>337.3861</v>
          </cell>
          <cell r="R51">
            <v>345.8734</v>
          </cell>
          <cell r="S51">
            <v>351.23540000000003</v>
          </cell>
          <cell r="T51">
            <v>348.35629999999998</v>
          </cell>
        </row>
        <row r="52">
          <cell r="A52">
            <v>44105</v>
          </cell>
          <cell r="B52">
            <v>364.09</v>
          </cell>
          <cell r="C52">
            <v>376.87700000000001</v>
          </cell>
          <cell r="D52">
            <v>292.6825</v>
          </cell>
          <cell r="E52">
            <v>354.77420000000001</v>
          </cell>
          <cell r="F52">
            <v>354.56220000000002</v>
          </cell>
          <cell r="G52">
            <v>369.47179999999997</v>
          </cell>
          <cell r="H52">
            <v>406.94819999999999</v>
          </cell>
          <cell r="I52">
            <v>392.84050000000002</v>
          </cell>
          <cell r="J52">
            <v>371.88299999999998</v>
          </cell>
          <cell r="K52">
            <v>344.25409999999999</v>
          </cell>
          <cell r="L52">
            <v>282.85270000000003</v>
          </cell>
          <cell r="M52">
            <v>330.42570000000001</v>
          </cell>
          <cell r="N52">
            <v>344.41390000000001</v>
          </cell>
          <cell r="R52">
            <v>381.03980000000001</v>
          </cell>
          <cell r="S52">
            <v>363.74680000000001</v>
          </cell>
          <cell r="T52">
            <v>354.79719999999998</v>
          </cell>
        </row>
        <row r="53">
          <cell r="A53">
            <v>44136</v>
          </cell>
          <cell r="B53">
            <v>376.38170000000002</v>
          </cell>
          <cell r="C53">
            <v>389.90469999999999</v>
          </cell>
          <cell r="D53">
            <v>302.7303</v>
          </cell>
          <cell r="E53">
            <v>368.39069999999998</v>
          </cell>
          <cell r="F53">
            <v>365.19369999999998</v>
          </cell>
          <cell r="G53">
            <v>383.12479999999999</v>
          </cell>
          <cell r="H53">
            <v>422.07339999999999</v>
          </cell>
          <cell r="I53">
            <v>404.91579999999999</v>
          </cell>
          <cell r="J53">
            <v>372.6465</v>
          </cell>
          <cell r="K53">
            <v>362.49149999999997</v>
          </cell>
          <cell r="L53">
            <v>283.80290000000002</v>
          </cell>
          <cell r="M53">
            <v>340.56529999999998</v>
          </cell>
          <cell r="N53">
            <v>352.02589999999998</v>
          </cell>
          <cell r="R53">
            <v>394.48660000000001</v>
          </cell>
          <cell r="S53">
            <v>377.86959999999999</v>
          </cell>
          <cell r="T53">
            <v>359.85829999999999</v>
          </cell>
        </row>
        <row r="54">
          <cell r="A54">
            <v>44166</v>
          </cell>
          <cell r="B54">
            <v>392.15910000000002</v>
          </cell>
          <cell r="C54">
            <v>410.40089999999998</v>
          </cell>
          <cell r="D54">
            <v>313.58870000000002</v>
          </cell>
          <cell r="E54">
            <v>379.67809999999997</v>
          </cell>
          <cell r="F54">
            <v>373.22770000000003</v>
          </cell>
          <cell r="G54">
            <v>394.07479999999998</v>
          </cell>
          <cell r="H54">
            <v>443.71319999999997</v>
          </cell>
          <cell r="I54">
            <v>424.4015</v>
          </cell>
          <cell r="J54">
            <v>372.37290000000002</v>
          </cell>
          <cell r="K54">
            <v>388.05029999999999</v>
          </cell>
          <cell r="L54">
            <v>284.1361</v>
          </cell>
          <cell r="M54">
            <v>352.80939999999998</v>
          </cell>
          <cell r="N54">
            <v>359.0625</v>
          </cell>
          <cell r="R54">
            <v>397.61290000000002</v>
          </cell>
          <cell r="S54">
            <v>397.22160000000002</v>
          </cell>
          <cell r="T54">
            <v>370.76650000000001</v>
          </cell>
        </row>
        <row r="55">
          <cell r="A55">
            <v>44197</v>
          </cell>
          <cell r="B55">
            <v>410.28859999999997</v>
          </cell>
          <cell r="C55">
            <v>434.10329999999999</v>
          </cell>
          <cell r="D55">
            <v>329.26459999999997</v>
          </cell>
          <cell r="E55">
            <v>388.20650000000001</v>
          </cell>
          <cell r="F55">
            <v>382.8587</v>
          </cell>
          <cell r="G55">
            <v>405.68610000000001</v>
          </cell>
          <cell r="H55">
            <v>458.16550000000001</v>
          </cell>
          <cell r="I55">
            <v>448.09100000000001</v>
          </cell>
          <cell r="J55">
            <v>421.97649999999999</v>
          </cell>
          <cell r="K55">
            <v>410.11270000000002</v>
          </cell>
          <cell r="L55">
            <v>284.1361</v>
          </cell>
          <cell r="M55">
            <v>368.9803</v>
          </cell>
          <cell r="N55">
            <v>366.82380000000001</v>
          </cell>
          <cell r="R55">
            <v>412.40600000000001</v>
          </cell>
          <cell r="S55">
            <v>415.3082</v>
          </cell>
          <cell r="T55">
            <v>391.11810000000003</v>
          </cell>
        </row>
        <row r="56">
          <cell r="A56">
            <v>44228</v>
          </cell>
          <cell r="B56">
            <v>424.43729999999999</v>
          </cell>
          <cell r="C56">
            <v>449.57549999999998</v>
          </cell>
          <cell r="D56">
            <v>340.51429999999999</v>
          </cell>
          <cell r="E56">
            <v>400.15789999999998</v>
          </cell>
          <cell r="F56">
            <v>388.97949999999997</v>
          </cell>
          <cell r="G56">
            <v>422.11810000000003</v>
          </cell>
          <cell r="H56">
            <v>474.84980000000002</v>
          </cell>
          <cell r="I56">
            <v>469.87779999999998</v>
          </cell>
          <cell r="J56">
            <v>434.01609999999999</v>
          </cell>
          <cell r="K56">
            <v>416.85</v>
          </cell>
          <cell r="L56">
            <v>284.37270000000001</v>
          </cell>
          <cell r="M56">
            <v>388.2627</v>
          </cell>
          <cell r="N56">
            <v>378.89659999999998</v>
          </cell>
          <cell r="R56">
            <v>423.25959999999998</v>
          </cell>
          <cell r="S56">
            <v>431.28800000000001</v>
          </cell>
          <cell r="T56">
            <v>400.79649999999998</v>
          </cell>
        </row>
        <row r="57">
          <cell r="A57">
            <v>44256</v>
          </cell>
          <cell r="B57">
            <v>444.91300000000001</v>
          </cell>
          <cell r="C57">
            <v>470.97219999999999</v>
          </cell>
          <cell r="D57">
            <v>363.65780000000001</v>
          </cell>
          <cell r="E57">
            <v>428.60250000000002</v>
          </cell>
          <cell r="F57">
            <v>394.39260000000002</v>
          </cell>
          <cell r="G57">
            <v>436.49259999999998</v>
          </cell>
          <cell r="H57">
            <v>495.1857</v>
          </cell>
          <cell r="I57">
            <v>490.92669999999998</v>
          </cell>
          <cell r="J57">
            <v>431.7056</v>
          </cell>
          <cell r="K57">
            <v>453.57780000000002</v>
          </cell>
          <cell r="L57">
            <v>368.87380000000002</v>
          </cell>
          <cell r="M57">
            <v>400.2079</v>
          </cell>
          <cell r="N57">
            <v>386.99439999999998</v>
          </cell>
          <cell r="R57">
            <v>446.92680000000001</v>
          </cell>
          <cell r="S57">
            <v>452.63529999999997</v>
          </cell>
          <cell r="T57">
            <v>416.1918</v>
          </cell>
        </row>
        <row r="58">
          <cell r="A58">
            <v>44287</v>
          </cell>
          <cell r="B58">
            <v>462.50529999999998</v>
          </cell>
          <cell r="C58">
            <v>489.75940000000003</v>
          </cell>
          <cell r="D58">
            <v>375.6388</v>
          </cell>
          <cell r="E58">
            <v>459.54</v>
          </cell>
          <cell r="F58">
            <v>403.19279999999998</v>
          </cell>
          <cell r="G58">
            <v>454.99250000000001</v>
          </cell>
          <cell r="H58">
            <v>513.66700000000003</v>
          </cell>
          <cell r="I58">
            <v>521.90129999999999</v>
          </cell>
          <cell r="J58">
            <v>434.07440000000003</v>
          </cell>
          <cell r="K58">
            <v>450.42880000000002</v>
          </cell>
          <cell r="L58">
            <v>375.77760000000001</v>
          </cell>
          <cell r="M58">
            <v>418.21120000000002</v>
          </cell>
          <cell r="N58">
            <v>399.73680000000002</v>
          </cell>
          <cell r="R58">
            <v>461.58730000000003</v>
          </cell>
          <cell r="S58">
            <v>471.6003</v>
          </cell>
          <cell r="T58">
            <v>430.71960000000001</v>
          </cell>
        </row>
        <row r="59">
          <cell r="A59">
            <v>44317</v>
          </cell>
          <cell r="B59">
            <v>477.44490000000002</v>
          </cell>
          <cell r="C59">
            <v>505.18270000000001</v>
          </cell>
          <cell r="D59">
            <v>383.62150000000003</v>
          </cell>
          <cell r="E59">
            <v>475.62880000000001</v>
          </cell>
          <cell r="F59">
            <v>409.62139999999999</v>
          </cell>
          <cell r="G59">
            <v>467.01179999999999</v>
          </cell>
          <cell r="H59">
            <v>535.75160000000005</v>
          </cell>
          <cell r="I59">
            <v>551.25480000000005</v>
          </cell>
          <cell r="J59">
            <v>435.08780000000002</v>
          </cell>
          <cell r="K59">
            <v>461.18450000000001</v>
          </cell>
          <cell r="L59">
            <v>383.0926</v>
          </cell>
          <cell r="M59">
            <v>429.33600000000001</v>
          </cell>
          <cell r="N59">
            <v>414.26209999999998</v>
          </cell>
          <cell r="R59">
            <v>472.60910000000001</v>
          </cell>
          <cell r="S59">
            <v>487.61040000000003</v>
          </cell>
          <cell r="T59">
            <v>444.2808</v>
          </cell>
        </row>
        <row r="60">
          <cell r="A60">
            <v>44348</v>
          </cell>
          <cell r="B60">
            <v>492.92899999999997</v>
          </cell>
          <cell r="C60">
            <v>520.16089999999997</v>
          </cell>
          <cell r="D60">
            <v>402.97579999999999</v>
          </cell>
          <cell r="E60">
            <v>490.78919999999999</v>
          </cell>
          <cell r="F60">
            <v>420.25229999999999</v>
          </cell>
          <cell r="G60">
            <v>481.57060000000001</v>
          </cell>
          <cell r="H60">
            <v>556.97739999999999</v>
          </cell>
          <cell r="I60">
            <v>569.03510000000006</v>
          </cell>
          <cell r="J60">
            <v>465.93380000000002</v>
          </cell>
          <cell r="K60">
            <v>473.14830000000001</v>
          </cell>
          <cell r="L60">
            <v>389.05340000000001</v>
          </cell>
          <cell r="M60">
            <v>444.55500000000001</v>
          </cell>
          <cell r="N60">
            <v>424.1241</v>
          </cell>
          <cell r="R60">
            <v>472.69560000000001</v>
          </cell>
          <cell r="S60">
            <v>505.70670000000001</v>
          </cell>
          <cell r="T60">
            <v>460.02300000000002</v>
          </cell>
        </row>
        <row r="61">
          <cell r="A61">
            <v>44378</v>
          </cell>
          <cell r="B61">
            <v>507.05470000000003</v>
          </cell>
          <cell r="C61">
            <v>537.35649999999998</v>
          </cell>
          <cell r="D61">
            <v>414.45859999999999</v>
          </cell>
          <cell r="E61">
            <v>496.32659999999998</v>
          </cell>
          <cell r="F61">
            <v>430.6721</v>
          </cell>
          <cell r="G61">
            <v>494.78609999999998</v>
          </cell>
          <cell r="H61">
            <v>582.35440000000006</v>
          </cell>
          <cell r="I61">
            <v>585.8075</v>
          </cell>
          <cell r="J61">
            <v>467.43790000000001</v>
          </cell>
          <cell r="K61">
            <v>481.90219999999999</v>
          </cell>
          <cell r="L61">
            <v>394.0675</v>
          </cell>
          <cell r="M61">
            <v>461.93110000000001</v>
          </cell>
          <cell r="N61">
            <v>436.65699999999998</v>
          </cell>
          <cell r="R61">
            <v>497.64920000000001</v>
          </cell>
          <cell r="S61">
            <v>519.59900000000005</v>
          </cell>
          <cell r="T61">
            <v>468.2627</v>
          </cell>
        </row>
        <row r="62">
          <cell r="A62">
            <v>44409</v>
          </cell>
          <cell r="B62">
            <v>518.53200000000004</v>
          </cell>
          <cell r="C62">
            <v>544.38199999999995</v>
          </cell>
          <cell r="D62">
            <v>423.32130000000001</v>
          </cell>
          <cell r="E62">
            <v>510.35890000000001</v>
          </cell>
          <cell r="F62">
            <v>426.03210000000001</v>
          </cell>
          <cell r="G62">
            <v>511.85759999999999</v>
          </cell>
          <cell r="H62">
            <v>605.23749999999995</v>
          </cell>
          <cell r="I62">
            <v>599.51779999999997</v>
          </cell>
          <cell r="J62">
            <v>466.00479999999999</v>
          </cell>
          <cell r="K62">
            <v>499.79669999999999</v>
          </cell>
          <cell r="L62">
            <v>412.01600000000002</v>
          </cell>
          <cell r="M62">
            <v>481.18509999999998</v>
          </cell>
          <cell r="N62">
            <v>452.25580000000002</v>
          </cell>
          <cell r="R62">
            <v>496.91750000000002</v>
          </cell>
          <cell r="S62">
            <v>536.25120000000004</v>
          </cell>
          <cell r="T62">
            <v>468.90359999999998</v>
          </cell>
        </row>
        <row r="63">
          <cell r="A63">
            <v>44440</v>
          </cell>
          <cell r="B63">
            <v>536.21400000000006</v>
          </cell>
          <cell r="C63">
            <v>559.16459999999995</v>
          </cell>
          <cell r="D63">
            <v>447.19049999999999</v>
          </cell>
          <cell r="E63">
            <v>538.22680000000003</v>
          </cell>
          <cell r="F63">
            <v>436.28089999999997</v>
          </cell>
          <cell r="G63">
            <v>528.22090000000003</v>
          </cell>
          <cell r="H63">
            <v>630.88649999999996</v>
          </cell>
          <cell r="I63">
            <v>615.97149999999999</v>
          </cell>
          <cell r="J63">
            <v>473.77679999999998</v>
          </cell>
          <cell r="K63">
            <v>521.68769999999995</v>
          </cell>
          <cell r="L63">
            <v>423.84249999999997</v>
          </cell>
          <cell r="M63">
            <v>500.18819999999999</v>
          </cell>
          <cell r="N63">
            <v>461.5052</v>
          </cell>
          <cell r="R63">
            <v>524.06399999999996</v>
          </cell>
          <cell r="S63">
            <v>553.57590000000005</v>
          </cell>
          <cell r="T63">
            <v>481.98610000000002</v>
          </cell>
        </row>
        <row r="64">
          <cell r="A64">
            <v>44470</v>
          </cell>
          <cell r="B64">
            <v>554.44759999999997</v>
          </cell>
          <cell r="C64">
            <v>578.37540000000001</v>
          </cell>
          <cell r="D64">
            <v>460.30509999999998</v>
          </cell>
          <cell r="E64">
            <v>563.15930000000003</v>
          </cell>
          <cell r="F64">
            <v>444.87529999999998</v>
          </cell>
          <cell r="G64">
            <v>542.29600000000005</v>
          </cell>
          <cell r="H64">
            <v>657.78710000000001</v>
          </cell>
          <cell r="I64">
            <v>634.13710000000003</v>
          </cell>
          <cell r="J64">
            <v>480.7987</v>
          </cell>
          <cell r="K64">
            <v>538.5068</v>
          </cell>
          <cell r="L64">
            <v>432.37110000000001</v>
          </cell>
          <cell r="M64">
            <v>523.00630000000001</v>
          </cell>
          <cell r="N64">
            <v>474.84690000000001</v>
          </cell>
          <cell r="R64">
            <v>562.79380000000003</v>
          </cell>
          <cell r="S64">
            <v>570.78729999999996</v>
          </cell>
          <cell r="T64">
            <v>491.14240000000001</v>
          </cell>
        </row>
        <row r="65">
          <cell r="A65">
            <v>44501</v>
          </cell>
          <cell r="B65">
            <v>570.02070000000003</v>
          </cell>
          <cell r="C65">
            <v>591.90800000000002</v>
          </cell>
          <cell r="D65">
            <v>465.1798</v>
          </cell>
          <cell r="E65">
            <v>595.13599999999997</v>
          </cell>
          <cell r="F65">
            <v>456.86559999999997</v>
          </cell>
          <cell r="G65">
            <v>556.55240000000003</v>
          </cell>
          <cell r="H65">
            <v>674.04870000000005</v>
          </cell>
          <cell r="I65">
            <v>648.85799999999995</v>
          </cell>
          <cell r="J65">
            <v>490.86750000000001</v>
          </cell>
          <cell r="K65">
            <v>548.93920000000003</v>
          </cell>
          <cell r="L65">
            <v>439.52510000000001</v>
          </cell>
          <cell r="M65">
            <v>546.15430000000003</v>
          </cell>
          <cell r="N65">
            <v>483.89449999999999</v>
          </cell>
          <cell r="R65">
            <v>575.92269999999996</v>
          </cell>
          <cell r="S65">
            <v>589.49459999999999</v>
          </cell>
          <cell r="T65">
            <v>497.08159999999998</v>
          </cell>
        </row>
        <row r="66">
          <cell r="A66">
            <v>44531</v>
          </cell>
          <cell r="B66">
            <v>590.09580000000005</v>
          </cell>
          <cell r="C66">
            <v>618.92660000000001</v>
          </cell>
          <cell r="D66">
            <v>491.47469999999998</v>
          </cell>
          <cell r="E66">
            <v>617.21619999999996</v>
          </cell>
          <cell r="F66">
            <v>465.59399999999999</v>
          </cell>
          <cell r="G66">
            <v>575.22170000000006</v>
          </cell>
          <cell r="H66">
            <v>676.97929999999997</v>
          </cell>
          <cell r="I66">
            <v>672.18349999999998</v>
          </cell>
          <cell r="J66">
            <v>500.90879999999999</v>
          </cell>
          <cell r="K66">
            <v>568.38250000000005</v>
          </cell>
          <cell r="L66">
            <v>441.50790000000001</v>
          </cell>
          <cell r="M66">
            <v>571.51499999999999</v>
          </cell>
          <cell r="N66">
            <v>501.08460000000002</v>
          </cell>
          <cell r="R66">
            <v>590.73249999999996</v>
          </cell>
          <cell r="S66">
            <v>613.41399999999999</v>
          </cell>
          <cell r="T66">
            <v>506.74650000000003</v>
          </cell>
        </row>
        <row r="67">
          <cell r="A67">
            <v>44562</v>
          </cell>
          <cell r="B67">
            <v>612.8039</v>
          </cell>
          <cell r="C67">
            <v>650.12350000000004</v>
          </cell>
          <cell r="D67">
            <v>501.8449</v>
          </cell>
          <cell r="E67">
            <v>633.25570000000005</v>
          </cell>
          <cell r="F67">
            <v>475.30900000000003</v>
          </cell>
          <cell r="G67">
            <v>592.6635</v>
          </cell>
          <cell r="H67">
            <v>701.89269999999999</v>
          </cell>
          <cell r="I67">
            <v>695.72619999999995</v>
          </cell>
          <cell r="J67">
            <v>532.00549999999998</v>
          </cell>
          <cell r="K67">
            <v>586.99180000000001</v>
          </cell>
          <cell r="L67">
            <v>444.71390000000002</v>
          </cell>
          <cell r="M67">
            <v>599.49180000000001</v>
          </cell>
          <cell r="N67">
            <v>520.33050000000003</v>
          </cell>
          <cell r="R67">
            <v>648.27959999999996</v>
          </cell>
          <cell r="S67">
            <v>632.70609999999999</v>
          </cell>
          <cell r="T67">
            <v>519.99680000000001</v>
          </cell>
        </row>
        <row r="68">
          <cell r="A68">
            <v>44593</v>
          </cell>
          <cell r="B68">
            <v>641.39559999999994</v>
          </cell>
          <cell r="C68">
            <v>693.62779999999998</v>
          </cell>
          <cell r="D68">
            <v>513.73630000000003</v>
          </cell>
          <cell r="E68">
            <v>657.81420000000003</v>
          </cell>
          <cell r="F68">
            <v>493.02120000000002</v>
          </cell>
          <cell r="G68">
            <v>620.63980000000004</v>
          </cell>
          <cell r="H68">
            <v>728.42430000000002</v>
          </cell>
          <cell r="I68">
            <v>733.73310000000004</v>
          </cell>
          <cell r="J68">
            <v>537.81100000000004</v>
          </cell>
          <cell r="K68">
            <v>601.32280000000003</v>
          </cell>
          <cell r="L68">
            <v>456.78870000000001</v>
          </cell>
          <cell r="M68">
            <v>617.70780000000002</v>
          </cell>
          <cell r="N68">
            <v>542.39779999999996</v>
          </cell>
          <cell r="R68">
            <v>704.84649999999999</v>
          </cell>
          <cell r="S68">
            <v>659.11389999999994</v>
          </cell>
          <cell r="T68">
            <v>539.00469999999996</v>
          </cell>
        </row>
        <row r="69">
          <cell r="A69">
            <v>44621</v>
          </cell>
          <cell r="B69">
            <v>683.90589999999997</v>
          </cell>
          <cell r="C69">
            <v>748.26390000000004</v>
          </cell>
          <cell r="D69">
            <v>542.44029999999998</v>
          </cell>
          <cell r="E69">
            <v>717.77430000000004</v>
          </cell>
          <cell r="F69">
            <v>522.81949999999995</v>
          </cell>
          <cell r="G69">
            <v>648.97460000000001</v>
          </cell>
          <cell r="H69">
            <v>760.45439999999996</v>
          </cell>
          <cell r="I69">
            <v>773.8048</v>
          </cell>
          <cell r="J69">
            <v>567.63059999999996</v>
          </cell>
          <cell r="K69">
            <v>628.41679999999997</v>
          </cell>
          <cell r="L69">
            <v>574.51599999999996</v>
          </cell>
          <cell r="M69">
            <v>649.96860000000004</v>
          </cell>
          <cell r="N69">
            <v>569.86450000000002</v>
          </cell>
          <cell r="R69">
            <v>750.16790000000003</v>
          </cell>
          <cell r="S69">
            <v>701.947</v>
          </cell>
          <cell r="T69">
            <v>578.62310000000002</v>
          </cell>
        </row>
        <row r="70">
          <cell r="A70">
            <v>44652</v>
          </cell>
          <cell r="B70">
            <v>723.95090000000005</v>
          </cell>
          <cell r="C70">
            <v>789.69079999999997</v>
          </cell>
          <cell r="D70">
            <v>561.24369999999999</v>
          </cell>
          <cell r="E70">
            <v>781.67510000000004</v>
          </cell>
          <cell r="F70">
            <v>543.81709999999998</v>
          </cell>
          <cell r="G70">
            <v>684.93079999999998</v>
          </cell>
          <cell r="H70">
            <v>812.16759999999999</v>
          </cell>
          <cell r="I70">
            <v>811.43910000000005</v>
          </cell>
          <cell r="J70">
            <v>583.81510000000003</v>
          </cell>
          <cell r="K70">
            <v>658.55989999999997</v>
          </cell>
          <cell r="L70">
            <v>597.88170000000002</v>
          </cell>
          <cell r="M70">
            <v>703.83029999999997</v>
          </cell>
          <cell r="N70">
            <v>601.42039999999997</v>
          </cell>
          <cell r="R70">
            <v>781.27869999999996</v>
          </cell>
          <cell r="S70">
            <v>747.64980000000003</v>
          </cell>
          <cell r="T70">
            <v>604.08240000000001</v>
          </cell>
        </row>
        <row r="71">
          <cell r="A71">
            <v>44682</v>
          </cell>
          <cell r="B71">
            <v>762.15629999999999</v>
          </cell>
          <cell r="C71">
            <v>824.13379999999995</v>
          </cell>
          <cell r="D71">
            <v>591.07100000000003</v>
          </cell>
          <cell r="E71">
            <v>833.68539999999996</v>
          </cell>
          <cell r="F71">
            <v>561.7817</v>
          </cell>
          <cell r="G71">
            <v>723.01580000000001</v>
          </cell>
          <cell r="H71">
            <v>863.59029999999996</v>
          </cell>
          <cell r="I71">
            <v>869.27560000000005</v>
          </cell>
          <cell r="J71">
            <v>599.95360000000005</v>
          </cell>
          <cell r="K71">
            <v>690.62620000000004</v>
          </cell>
          <cell r="L71">
            <v>620.32039999999995</v>
          </cell>
          <cell r="M71">
            <v>746.25080000000003</v>
          </cell>
          <cell r="N71">
            <v>628.28459999999995</v>
          </cell>
          <cell r="R71">
            <v>811.13170000000002</v>
          </cell>
          <cell r="S71">
            <v>787.72260000000006</v>
          </cell>
          <cell r="T71">
            <v>640.82550000000003</v>
          </cell>
        </row>
        <row r="72">
          <cell r="A72">
            <v>44713</v>
          </cell>
          <cell r="B72">
            <v>801.44709999999998</v>
          </cell>
          <cell r="C72">
            <v>859.59609999999998</v>
          </cell>
          <cell r="D72">
            <v>631.57899999999995</v>
          </cell>
          <cell r="E72">
            <v>884.44179999999994</v>
          </cell>
          <cell r="F72">
            <v>595.5444</v>
          </cell>
          <cell r="G72">
            <v>765.2133</v>
          </cell>
          <cell r="H72">
            <v>924.4932</v>
          </cell>
          <cell r="I72">
            <v>919.697</v>
          </cell>
          <cell r="J72">
            <v>601.28020000000004</v>
          </cell>
          <cell r="K72">
            <v>715.92409999999995</v>
          </cell>
          <cell r="L72">
            <v>633.02980000000002</v>
          </cell>
          <cell r="M72">
            <v>787.29740000000004</v>
          </cell>
          <cell r="N72">
            <v>657.33090000000004</v>
          </cell>
          <cell r="R72">
            <v>862.43949999999995</v>
          </cell>
          <cell r="S72">
            <v>826.38580000000002</v>
          </cell>
          <cell r="T72">
            <v>674.89449999999999</v>
          </cell>
        </row>
        <row r="73">
          <cell r="A73">
            <v>44743</v>
          </cell>
          <cell r="B73">
            <v>861.702</v>
          </cell>
          <cell r="C73">
            <v>911.61620000000005</v>
          </cell>
          <cell r="D73">
            <v>674.17809999999997</v>
          </cell>
          <cell r="E73">
            <v>964.71389999999997</v>
          </cell>
          <cell r="F73">
            <v>619.23850000000004</v>
          </cell>
          <cell r="G73">
            <v>843.24120000000005</v>
          </cell>
          <cell r="H73">
            <v>989.22389999999996</v>
          </cell>
          <cell r="I73">
            <v>982.80960000000005</v>
          </cell>
          <cell r="J73">
            <v>637.84469999999999</v>
          </cell>
          <cell r="K73">
            <v>818.33010000000002</v>
          </cell>
          <cell r="L73">
            <v>657.27689999999996</v>
          </cell>
          <cell r="M73">
            <v>856.39940000000001</v>
          </cell>
          <cell r="N73">
            <v>710.53210000000001</v>
          </cell>
          <cell r="R73">
            <v>966.41700000000003</v>
          </cell>
          <cell r="S73">
            <v>886.50120000000004</v>
          </cell>
          <cell r="T73">
            <v>708.52539999999999</v>
          </cell>
        </row>
        <row r="74">
          <cell r="A74">
            <v>44774</v>
          </cell>
          <cell r="B74">
            <v>921.38019999999995</v>
          </cell>
          <cell r="C74">
            <v>978.44949999999994</v>
          </cell>
          <cell r="D74">
            <v>720.16809999999998</v>
          </cell>
          <cell r="E74">
            <v>1062.1811</v>
          </cell>
          <cell r="F74">
            <v>649.78459999999995</v>
          </cell>
          <cell r="G74">
            <v>914.05060000000003</v>
          </cell>
          <cell r="H74">
            <v>1042.1079999999999</v>
          </cell>
          <cell r="I74">
            <v>1040.6887999999999</v>
          </cell>
          <cell r="J74">
            <v>662.36490000000003</v>
          </cell>
          <cell r="K74">
            <v>851.01469999999995</v>
          </cell>
          <cell r="L74">
            <v>700.02790000000005</v>
          </cell>
          <cell r="M74">
            <v>917.23339999999996</v>
          </cell>
          <cell r="N74">
            <v>777.82929999999999</v>
          </cell>
          <cell r="R74">
            <v>1056.1436000000001</v>
          </cell>
          <cell r="S74">
            <v>945.84720000000004</v>
          </cell>
          <cell r="T74">
            <v>750.74630000000002</v>
          </cell>
        </row>
        <row r="75">
          <cell r="A75">
            <v>44805</v>
          </cell>
          <cell r="B75">
            <v>979.09519999999998</v>
          </cell>
          <cell r="C75">
            <v>1043.7363</v>
          </cell>
          <cell r="D75">
            <v>782.69060000000002</v>
          </cell>
          <cell r="E75">
            <v>1168.8358000000001</v>
          </cell>
          <cell r="F75">
            <v>671.20119999999997</v>
          </cell>
          <cell r="G75">
            <v>969.20230000000004</v>
          </cell>
          <cell r="H75">
            <v>1086.393</v>
          </cell>
          <cell r="I75">
            <v>1096.4184</v>
          </cell>
          <cell r="J75">
            <v>678.27120000000002</v>
          </cell>
          <cell r="K75">
            <v>900.5616</v>
          </cell>
          <cell r="L75">
            <v>730.75580000000002</v>
          </cell>
          <cell r="M75">
            <v>970.00019999999995</v>
          </cell>
          <cell r="N75">
            <v>829.78009999999995</v>
          </cell>
          <cell r="R75">
            <v>1180.1107999999999</v>
          </cell>
          <cell r="S75">
            <v>998.55070000000001</v>
          </cell>
          <cell r="T75">
            <v>785.19399999999996</v>
          </cell>
        </row>
        <row r="76">
          <cell r="A76">
            <v>44835</v>
          </cell>
          <cell r="B76">
            <v>1039.2079000000001</v>
          </cell>
          <cell r="C76">
            <v>1101.8146999999999</v>
          </cell>
          <cell r="D76">
            <v>828.46349999999995</v>
          </cell>
          <cell r="E76">
            <v>1249.3424</v>
          </cell>
          <cell r="F76">
            <v>716.25699999999995</v>
          </cell>
          <cell r="G76">
            <v>1022.4126</v>
          </cell>
          <cell r="H76">
            <v>1165.6206999999999</v>
          </cell>
          <cell r="I76">
            <v>1149.3269</v>
          </cell>
          <cell r="J76">
            <v>752.5915</v>
          </cell>
          <cell r="K76">
            <v>954.48479999999995</v>
          </cell>
          <cell r="L76">
            <v>771.07349999999997</v>
          </cell>
          <cell r="M76">
            <v>1039.6890000000001</v>
          </cell>
          <cell r="N76">
            <v>876.68050000000005</v>
          </cell>
          <cell r="R76">
            <v>1283.4398000000001</v>
          </cell>
          <cell r="S76">
            <v>1052.7184999999999</v>
          </cell>
          <cell r="T76">
            <v>839.649</v>
          </cell>
        </row>
        <row r="77">
          <cell r="A77">
            <v>44866</v>
          </cell>
          <cell r="B77">
            <v>1090.4933000000001</v>
          </cell>
          <cell r="C77">
            <v>1144.7059999999999</v>
          </cell>
          <cell r="D77">
            <v>887.20090000000005</v>
          </cell>
          <cell r="E77">
            <v>1310.7929999999999</v>
          </cell>
          <cell r="F77">
            <v>771.25409999999999</v>
          </cell>
          <cell r="G77">
            <v>1078.1928</v>
          </cell>
          <cell r="H77">
            <v>1218.6491000000001</v>
          </cell>
          <cell r="I77">
            <v>1209.5364</v>
          </cell>
          <cell r="J77">
            <v>809.83249999999998</v>
          </cell>
          <cell r="K77">
            <v>987.27520000000004</v>
          </cell>
          <cell r="L77">
            <v>809.27160000000003</v>
          </cell>
          <cell r="M77">
            <v>1101.3733</v>
          </cell>
          <cell r="N77">
            <v>926.54</v>
          </cell>
          <cell r="R77">
            <v>1342.2271000000001</v>
          </cell>
          <cell r="S77">
            <v>1102.6577</v>
          </cell>
          <cell r="T77">
            <v>891.07050000000004</v>
          </cell>
        </row>
        <row r="78">
          <cell r="A78">
            <v>44896</v>
          </cell>
          <cell r="B78">
            <v>1145.8755000000001</v>
          </cell>
          <cell r="C78">
            <v>1196.5014000000001</v>
          </cell>
          <cell r="D78">
            <v>953.68269999999995</v>
          </cell>
          <cell r="E78">
            <v>1360.9686999999999</v>
          </cell>
          <cell r="F78">
            <v>805.41160000000002</v>
          </cell>
          <cell r="G78">
            <v>1137.8426999999999</v>
          </cell>
          <cell r="H78">
            <v>1291.3530000000001</v>
          </cell>
          <cell r="I78">
            <v>1283.7352000000001</v>
          </cell>
          <cell r="J78">
            <v>838.17819999999995</v>
          </cell>
          <cell r="K78">
            <v>1033.3182999999999</v>
          </cell>
          <cell r="L78">
            <v>832.92859999999996</v>
          </cell>
          <cell r="M78">
            <v>1175.0926999999999</v>
          </cell>
          <cell r="N78">
            <v>977.29359999999997</v>
          </cell>
          <cell r="R78">
            <v>1395.6314</v>
          </cell>
          <cell r="S78">
            <v>1159.0399</v>
          </cell>
          <cell r="T78">
            <v>944.12199999999996</v>
          </cell>
        </row>
        <row r="79">
          <cell r="A79">
            <v>44927</v>
          </cell>
          <cell r="B79">
            <v>1215.4751000000001</v>
          </cell>
          <cell r="C79">
            <v>1278.5706</v>
          </cell>
          <cell r="D79">
            <v>1020.4934</v>
          </cell>
          <cell r="E79">
            <v>1402.0838000000001</v>
          </cell>
          <cell r="F79">
            <v>875.80679999999995</v>
          </cell>
          <cell r="G79">
            <v>1201.931</v>
          </cell>
          <cell r="H79">
            <v>1350.9194</v>
          </cell>
          <cell r="I79">
            <v>1358.9829999999999</v>
          </cell>
          <cell r="J79">
            <v>899.97879999999998</v>
          </cell>
          <cell r="K79">
            <v>1114.8544999999999</v>
          </cell>
          <cell r="L79">
            <v>849.31899999999996</v>
          </cell>
          <cell r="M79">
            <v>1249.6818000000001</v>
          </cell>
          <cell r="N79">
            <v>1041.5759</v>
          </cell>
          <cell r="R79">
            <v>1526.9209000000001</v>
          </cell>
          <cell r="S79">
            <v>1218.4204999999999</v>
          </cell>
          <cell r="T79">
            <v>1011.8095</v>
          </cell>
        </row>
        <row r="80">
          <cell r="A80">
            <v>44958</v>
          </cell>
          <cell r="B80">
            <v>1292.6661999999999</v>
          </cell>
          <cell r="C80">
            <v>1395.4491</v>
          </cell>
          <cell r="D80">
            <v>1072.2820999999999</v>
          </cell>
          <cell r="E80">
            <v>1444.5440000000001</v>
          </cell>
          <cell r="F80">
            <v>925.27829999999994</v>
          </cell>
          <cell r="G80">
            <v>1257.4591</v>
          </cell>
          <cell r="H80">
            <v>1423.6166000000001</v>
          </cell>
          <cell r="I80">
            <v>1424.3795</v>
          </cell>
          <cell r="J80">
            <v>981.3107</v>
          </cell>
          <cell r="K80">
            <v>1185.2597000000001</v>
          </cell>
          <cell r="L80">
            <v>856.25009999999997</v>
          </cell>
          <cell r="M80">
            <v>1333.5694000000001</v>
          </cell>
          <cell r="N80">
            <v>1106.5046</v>
          </cell>
          <cell r="R80">
            <v>1563.7811999999999</v>
          </cell>
          <cell r="S80">
            <v>1309.9952000000001</v>
          </cell>
          <cell r="T80">
            <v>1062.848</v>
          </cell>
        </row>
        <row r="81">
          <cell r="A81">
            <v>44986</v>
          </cell>
          <cell r="B81">
            <v>1393.7727</v>
          </cell>
          <cell r="C81">
            <v>1529.3406</v>
          </cell>
          <cell r="D81">
            <v>1159.1043999999999</v>
          </cell>
          <cell r="E81">
            <v>1578.2150999999999</v>
          </cell>
          <cell r="F81">
            <v>995.54359999999997</v>
          </cell>
          <cell r="G81">
            <v>1329.9359999999999</v>
          </cell>
          <cell r="H81">
            <v>1507.2679000000001</v>
          </cell>
          <cell r="I81">
            <v>1495.6575</v>
          </cell>
          <cell r="J81">
            <v>1000.5747</v>
          </cell>
          <cell r="K81">
            <v>1238.7964999999999</v>
          </cell>
          <cell r="L81">
            <v>1127.0903000000001</v>
          </cell>
          <cell r="M81">
            <v>1444.6695</v>
          </cell>
          <cell r="N81">
            <v>1182.0061000000001</v>
          </cell>
          <cell r="R81">
            <v>1707.0622000000001</v>
          </cell>
          <cell r="S81">
            <v>1408.7382</v>
          </cell>
          <cell r="T81">
            <v>1146.2019</v>
          </cell>
        </row>
        <row r="82">
          <cell r="A82">
            <v>45017</v>
          </cell>
          <cell r="B82">
            <v>1512.8030000000001</v>
          </cell>
          <cell r="C82">
            <v>1694.7150999999999</v>
          </cell>
          <cell r="D82">
            <v>1206.3108999999999</v>
          </cell>
          <cell r="E82">
            <v>1728.85</v>
          </cell>
          <cell r="F82">
            <v>1035.4757999999999</v>
          </cell>
          <cell r="G82">
            <v>1442.9646</v>
          </cell>
          <cell r="H82">
            <v>1605.6421</v>
          </cell>
          <cell r="I82">
            <v>1582.2275999999999</v>
          </cell>
          <cell r="J82">
            <v>1058.3235999999999</v>
          </cell>
          <cell r="K82">
            <v>1350.9799</v>
          </cell>
          <cell r="L82">
            <v>1192.5355999999999</v>
          </cell>
          <cell r="M82">
            <v>1601.1621</v>
          </cell>
          <cell r="N82">
            <v>1260.3993</v>
          </cell>
          <cell r="R82">
            <v>1932.0678</v>
          </cell>
          <cell r="S82">
            <v>1528.8988999999999</v>
          </cell>
          <cell r="T82">
            <v>1195.4755</v>
          </cell>
        </row>
        <row r="83">
          <cell r="A83">
            <v>45047</v>
          </cell>
          <cell r="B83">
            <v>1628.9716000000001</v>
          </cell>
          <cell r="C83">
            <v>1784.4199000000001</v>
          </cell>
          <cell r="D83">
            <v>1313.4963</v>
          </cell>
          <cell r="E83">
            <v>1862.1864</v>
          </cell>
          <cell r="F83">
            <v>1163.72</v>
          </cell>
          <cell r="G83">
            <v>1572.6388999999999</v>
          </cell>
          <cell r="H83">
            <v>1753.6673000000001</v>
          </cell>
          <cell r="I83">
            <v>1717.8072999999999</v>
          </cell>
          <cell r="J83">
            <v>1135.0014000000001</v>
          </cell>
          <cell r="K83">
            <v>1448.3376000000001</v>
          </cell>
          <cell r="L83">
            <v>1253.2796000000001</v>
          </cell>
          <cell r="M83">
            <v>1768.1877999999999</v>
          </cell>
          <cell r="N83">
            <v>1345.8189</v>
          </cell>
          <cell r="R83">
            <v>2028.4989</v>
          </cell>
          <cell r="S83">
            <v>1651.7257</v>
          </cell>
          <cell r="T83">
            <v>1300.2003999999999</v>
          </cell>
        </row>
        <row r="84">
          <cell r="A84">
            <v>45078</v>
          </cell>
          <cell r="B84">
            <v>1724.8611000000001</v>
          </cell>
          <cell r="C84">
            <v>1859.8761</v>
          </cell>
          <cell r="D84">
            <v>1371.8692000000001</v>
          </cell>
          <cell r="E84">
            <v>1951.2893999999999</v>
          </cell>
          <cell r="F84">
            <v>1227.7257999999999</v>
          </cell>
          <cell r="G84">
            <v>1694.0840000000001</v>
          </cell>
          <cell r="H84">
            <v>1902.4856</v>
          </cell>
          <cell r="I84">
            <v>1835.3534</v>
          </cell>
          <cell r="J84">
            <v>1259.8487</v>
          </cell>
          <cell r="K84">
            <v>1546.3218999999999</v>
          </cell>
          <cell r="L84">
            <v>1328.5257999999999</v>
          </cell>
          <cell r="M84">
            <v>1891.1036999999999</v>
          </cell>
          <cell r="N84">
            <v>1433.71</v>
          </cell>
          <cell r="R84">
            <v>2076.2759000000001</v>
          </cell>
          <cell r="S84">
            <v>1760.7203999999999</v>
          </cell>
          <cell r="T84">
            <v>1379.3122000000001</v>
          </cell>
        </row>
        <row r="85">
          <cell r="A85">
            <v>45108</v>
          </cell>
          <cell r="B85">
            <v>1835.8968</v>
          </cell>
          <cell r="C85">
            <v>1962.4652000000001</v>
          </cell>
          <cell r="D85">
            <v>1501.4989</v>
          </cell>
          <cell r="E85">
            <v>2011.0222000000001</v>
          </cell>
          <cell r="F85">
            <v>1273.0572</v>
          </cell>
          <cell r="G85">
            <v>1794.6132</v>
          </cell>
          <cell r="H85">
            <v>2083.3742000000002</v>
          </cell>
          <cell r="I85">
            <v>1944.6304</v>
          </cell>
          <cell r="J85">
            <v>1412.8756000000001</v>
          </cell>
          <cell r="K85">
            <v>1715.2483</v>
          </cell>
          <cell r="L85">
            <v>1391.1409000000001</v>
          </cell>
          <cell r="M85">
            <v>2052.8604999999998</v>
          </cell>
          <cell r="N85">
            <v>1519.3797</v>
          </cell>
          <cell r="R85">
            <v>2189.0601999999999</v>
          </cell>
          <cell r="S85">
            <v>1876.0793000000001</v>
          </cell>
          <cell r="T85">
            <v>1473.8833</v>
          </cell>
        </row>
        <row r="86">
          <cell r="A86">
            <v>45139</v>
          </cell>
          <cell r="B86">
            <v>2060.6329000000001</v>
          </cell>
          <cell r="C86">
            <v>2268.5309000000002</v>
          </cell>
          <cell r="D86">
            <v>1637.173</v>
          </cell>
          <cell r="E86">
            <v>2210.3040999999998</v>
          </cell>
          <cell r="F86">
            <v>1363.0549000000001</v>
          </cell>
          <cell r="G86">
            <v>2035.8291999999999</v>
          </cell>
          <cell r="H86">
            <v>2386.1039999999998</v>
          </cell>
          <cell r="I86">
            <v>2163.1233000000002</v>
          </cell>
          <cell r="J86">
            <v>1464.4824000000001</v>
          </cell>
          <cell r="K86">
            <v>1899.9518</v>
          </cell>
          <cell r="L86">
            <v>1489.0287000000001</v>
          </cell>
          <cell r="M86">
            <v>2286.5587</v>
          </cell>
          <cell r="N86">
            <v>1657.0518</v>
          </cell>
          <cell r="R86">
            <v>2420.2181999999998</v>
          </cell>
          <cell r="S86">
            <v>2131.2298000000001</v>
          </cell>
          <cell r="T86">
            <v>1586.4371000000001</v>
          </cell>
        </row>
        <row r="87">
          <cell r="A87">
            <v>45170</v>
          </cell>
          <cell r="B87">
            <v>2330.0572999999999</v>
          </cell>
          <cell r="C87">
            <v>2613.5810999999999</v>
          </cell>
          <cell r="D87">
            <v>1825.2112</v>
          </cell>
          <cell r="E87">
            <v>2514.7961</v>
          </cell>
          <cell r="F87">
            <v>1485.8992000000001</v>
          </cell>
          <cell r="G87">
            <v>2303.127</v>
          </cell>
          <cell r="H87">
            <v>2632.2471999999998</v>
          </cell>
          <cell r="I87">
            <v>2406.9739</v>
          </cell>
          <cell r="J87">
            <v>1619.0211999999999</v>
          </cell>
          <cell r="K87">
            <v>2199.5888</v>
          </cell>
          <cell r="L87">
            <v>1583.8839</v>
          </cell>
          <cell r="M87">
            <v>2585.6390999999999</v>
          </cell>
          <cell r="N87">
            <v>1832.499</v>
          </cell>
          <cell r="R87">
            <v>2762.9893999999999</v>
          </cell>
          <cell r="S87">
            <v>2424.6669000000002</v>
          </cell>
          <cell r="T87">
            <v>1724.9404999999999</v>
          </cell>
        </row>
        <row r="88">
          <cell r="A88">
            <v>45200</v>
          </cell>
          <cell r="B88">
            <v>2523.5826000000002</v>
          </cell>
          <cell r="C88">
            <v>2797.7784000000001</v>
          </cell>
          <cell r="D88">
            <v>2003.5676000000001</v>
          </cell>
          <cell r="E88">
            <v>2816.4027000000001</v>
          </cell>
          <cell r="F88">
            <v>1600.4757999999999</v>
          </cell>
          <cell r="G88">
            <v>2535.0738999999999</v>
          </cell>
          <cell r="H88">
            <v>2774.4634000000001</v>
          </cell>
          <cell r="I88">
            <v>2612.259</v>
          </cell>
          <cell r="J88">
            <v>1820.6018999999999</v>
          </cell>
          <cell r="K88">
            <v>2374.1024000000002</v>
          </cell>
          <cell r="L88">
            <v>1709.6310000000001</v>
          </cell>
          <cell r="M88">
            <v>2810.9917</v>
          </cell>
          <cell r="N88">
            <v>1999.2001</v>
          </cell>
          <cell r="R88">
            <v>2967.027</v>
          </cell>
          <cell r="S88">
            <v>2635.5920999999998</v>
          </cell>
          <cell r="T88">
            <v>1850.0447999999999</v>
          </cell>
        </row>
        <row r="89">
          <cell r="A89">
            <v>45231</v>
          </cell>
          <cell r="B89">
            <v>2851.9486999999999</v>
          </cell>
          <cell r="C89">
            <v>3226.0954999999999</v>
          </cell>
          <cell r="D89">
            <v>2246.6133</v>
          </cell>
          <cell r="E89">
            <v>3134.2350999999999</v>
          </cell>
          <cell r="F89">
            <v>1726.1294</v>
          </cell>
          <cell r="G89">
            <v>2848.2746000000002</v>
          </cell>
          <cell r="H89">
            <v>3169.1974</v>
          </cell>
          <cell r="I89">
            <v>2901.6306</v>
          </cell>
          <cell r="J89">
            <v>2101.7948000000001</v>
          </cell>
          <cell r="K89">
            <v>2707.0311000000002</v>
          </cell>
          <cell r="L89">
            <v>1820.9295999999999</v>
          </cell>
          <cell r="M89">
            <v>3152.5038</v>
          </cell>
          <cell r="N89">
            <v>2224.8517000000002</v>
          </cell>
          <cell r="R89">
            <v>3380.7633000000001</v>
          </cell>
          <cell r="S89">
            <v>2988.1599000000001</v>
          </cell>
          <cell r="T89">
            <v>2039.3589999999999</v>
          </cell>
        </row>
        <row r="90">
          <cell r="A90">
            <v>45261</v>
          </cell>
          <cell r="B90">
            <v>3584.8438999999998</v>
          </cell>
          <cell r="C90">
            <v>4192.8014999999996</v>
          </cell>
          <cell r="D90">
            <v>2700.7406000000001</v>
          </cell>
          <cell r="E90">
            <v>3635.7266</v>
          </cell>
          <cell r="F90">
            <v>1962.5994000000001</v>
          </cell>
          <cell r="G90">
            <v>3746.6994</v>
          </cell>
          <cell r="H90">
            <v>4246.2746999999999</v>
          </cell>
          <cell r="I90">
            <v>3815.7957000000001</v>
          </cell>
          <cell r="J90">
            <v>2412.3398999999999</v>
          </cell>
          <cell r="K90">
            <v>3200.7963</v>
          </cell>
          <cell r="L90">
            <v>1916.9936</v>
          </cell>
          <cell r="M90">
            <v>3787.8710999999998</v>
          </cell>
          <cell r="N90">
            <v>2992.4623999999999</v>
          </cell>
          <cell r="R90">
            <v>3917.6709000000001</v>
          </cell>
          <cell r="S90">
            <v>3826.0671000000002</v>
          </cell>
          <cell r="T90">
            <v>2520.2449000000001</v>
          </cell>
        </row>
        <row r="91">
          <cell r="A91">
            <v>45292</v>
          </cell>
          <cell r="B91">
            <v>4344.9628000000002</v>
          </cell>
          <cell r="C91">
            <v>5060.9238999999998</v>
          </cell>
          <cell r="D91">
            <v>3291.1788999999999</v>
          </cell>
          <cell r="E91">
            <v>4091.5612999999998</v>
          </cell>
          <cell r="F91">
            <v>2300.2745</v>
          </cell>
          <cell r="G91">
            <v>4601.1211999999996</v>
          </cell>
          <cell r="H91">
            <v>5111.0886</v>
          </cell>
          <cell r="I91">
            <v>4803.8797000000004</v>
          </cell>
          <cell r="J91">
            <v>3010.3074000000001</v>
          </cell>
          <cell r="K91">
            <v>4021.0016000000001</v>
          </cell>
          <cell r="L91">
            <v>1927.6886</v>
          </cell>
          <cell r="M91">
            <v>4541.1567999999997</v>
          </cell>
          <cell r="N91">
            <v>4268.2353000000003</v>
          </cell>
          <cell r="R91">
            <v>4576.9582</v>
          </cell>
          <cell r="S91">
            <v>4618.6466</v>
          </cell>
          <cell r="T91">
            <v>3227.4303</v>
          </cell>
        </row>
        <row r="92">
          <cell r="A92">
            <v>45323</v>
          </cell>
          <cell r="B92">
            <v>4861.5492999999997</v>
          </cell>
          <cell r="C92">
            <v>5628.0232999999998</v>
          </cell>
          <cell r="D92">
            <v>3858.7296000000001</v>
          </cell>
          <cell r="E92">
            <v>4388.3534</v>
          </cell>
          <cell r="F92">
            <v>2645.587</v>
          </cell>
          <cell r="G92">
            <v>5103.1849000000002</v>
          </cell>
          <cell r="H92">
            <v>5767.9195</v>
          </cell>
          <cell r="I92">
            <v>5469.5218000000004</v>
          </cell>
          <cell r="J92">
            <v>3784.0306</v>
          </cell>
          <cell r="K92">
            <v>4344.3017</v>
          </cell>
          <cell r="L92">
            <v>1971.9055000000001</v>
          </cell>
          <cell r="M92">
            <v>5081.1623</v>
          </cell>
          <cell r="N92">
            <v>5007.6291000000001</v>
          </cell>
          <cell r="R92">
            <v>4926.3977000000004</v>
          </cell>
          <cell r="S92">
            <v>5179.1719000000003</v>
          </cell>
          <cell r="T92">
            <v>3691.3847999999998</v>
          </cell>
        </row>
        <row r="93">
          <cell r="A93">
            <v>45352</v>
          </cell>
          <cell r="B93">
            <v>5409.8995000000004</v>
          </cell>
          <cell r="C93">
            <v>6197.6368000000002</v>
          </cell>
          <cell r="D93">
            <v>4328.2021999999997</v>
          </cell>
          <cell r="E93">
            <v>4872.1019999999999</v>
          </cell>
          <cell r="F93">
            <v>3067.2615999999998</v>
          </cell>
          <cell r="G93">
            <v>5398.2626</v>
          </cell>
          <cell r="H93">
            <v>6490.3874999999998</v>
          </cell>
          <cell r="I93">
            <v>6209.1849000000002</v>
          </cell>
          <cell r="J93">
            <v>4440.9143000000004</v>
          </cell>
          <cell r="K93">
            <v>4754.0658999999996</v>
          </cell>
          <cell r="L93">
            <v>3195.6287000000002</v>
          </cell>
          <cell r="M93">
            <v>5543.6466</v>
          </cell>
          <cell r="N93">
            <v>5549.3392000000003</v>
          </cell>
          <cell r="R93">
            <v>5483.4629000000004</v>
          </cell>
          <cell r="S93">
            <v>5679.6896999999999</v>
          </cell>
          <cell r="T93">
            <v>4404.4926999999998</v>
          </cell>
        </row>
        <row r="94">
          <cell r="A94">
            <v>45383</v>
          </cell>
          <cell r="B94">
            <v>5884.0006999999996</v>
          </cell>
          <cell r="C94">
            <v>6592.8978999999999</v>
          </cell>
          <cell r="D94">
            <v>4559.2714999999998</v>
          </cell>
          <cell r="E94">
            <v>5320.5360000000001</v>
          </cell>
          <cell r="F94">
            <v>4107.4026000000003</v>
          </cell>
          <cell r="G94">
            <v>5758.3734000000004</v>
          </cell>
          <cell r="H94">
            <v>7077.5950000000003</v>
          </cell>
          <cell r="I94">
            <v>6750.3963000000003</v>
          </cell>
          <cell r="J94">
            <v>5046.5226000000002</v>
          </cell>
          <cell r="K94">
            <v>5050.9679999999998</v>
          </cell>
          <cell r="L94">
            <v>3462.0027</v>
          </cell>
          <cell r="M94">
            <v>5943.9913999999999</v>
          </cell>
          <cell r="N94">
            <v>5886.5032000000001</v>
          </cell>
          <cell r="R94">
            <v>6073.0295999999998</v>
          </cell>
          <cell r="S94">
            <v>6044.5825000000004</v>
          </cell>
          <cell r="T94">
            <v>5195.4790999999996</v>
          </cell>
        </row>
        <row r="95">
          <cell r="A95">
            <v>45413</v>
          </cell>
          <cell r="B95">
            <v>6120.2950000000001</v>
          </cell>
          <cell r="C95">
            <v>6892.8837999999996</v>
          </cell>
          <cell r="D95">
            <v>4853.8110999999999</v>
          </cell>
          <cell r="E95">
            <v>5574.6666999999998</v>
          </cell>
          <cell r="F95">
            <v>4247.3498</v>
          </cell>
          <cell r="G95">
            <v>5955.5541999999996</v>
          </cell>
          <cell r="H95">
            <v>7135.1193999999996</v>
          </cell>
          <cell r="I95">
            <v>6938.7856000000002</v>
          </cell>
          <cell r="J95">
            <v>5425.8454000000002</v>
          </cell>
          <cell r="K95">
            <v>5230.0985000000001</v>
          </cell>
          <cell r="L95">
            <v>3657.7615999999998</v>
          </cell>
          <cell r="M95">
            <v>6283.5744999999997</v>
          </cell>
          <cell r="N95">
            <v>6137.1220999999996</v>
          </cell>
          <cell r="R95">
            <v>6425.6617999999999</v>
          </cell>
          <cell r="S95">
            <v>6271.7434000000003</v>
          </cell>
          <cell r="T95">
            <v>5392.1022000000003</v>
          </cell>
        </row>
        <row r="96">
          <cell r="A96">
            <v>45444</v>
          </cell>
          <cell r="B96">
            <v>6410.2557999999999</v>
          </cell>
          <cell r="C96">
            <v>7146.5493999999999</v>
          </cell>
          <cell r="D96">
            <v>4949.0753000000004</v>
          </cell>
          <cell r="E96">
            <v>5774.1277</v>
          </cell>
          <cell r="F96">
            <v>4872.2358000000004</v>
          </cell>
          <cell r="G96">
            <v>6092.5487000000003</v>
          </cell>
          <cell r="H96">
            <v>7449.8456999999999</v>
          </cell>
          <cell r="I96">
            <v>7239.1189000000004</v>
          </cell>
          <cell r="J96">
            <v>5704.0375000000004</v>
          </cell>
          <cell r="K96">
            <v>5563.7098999999998</v>
          </cell>
          <cell r="L96">
            <v>3871.0751</v>
          </cell>
          <cell r="M96">
            <v>6645.8182999999999</v>
          </cell>
          <cell r="N96">
            <v>6351.1633000000002</v>
          </cell>
          <cell r="R96">
            <v>6826.7147000000004</v>
          </cell>
          <cell r="S96">
            <v>6503.4826000000003</v>
          </cell>
          <cell r="T96">
            <v>5820.2762000000002</v>
          </cell>
        </row>
        <row r="97">
          <cell r="A97">
            <v>45474</v>
          </cell>
          <cell r="B97">
            <v>6662.3272999999999</v>
          </cell>
          <cell r="C97">
            <v>7362.1289999999999</v>
          </cell>
          <cell r="D97">
            <v>5243.0785999999998</v>
          </cell>
          <cell r="E97">
            <v>5885.5653000000002</v>
          </cell>
          <cell r="F97">
            <v>5109.8065999999999</v>
          </cell>
          <cell r="G97">
            <v>6320.7986000000001</v>
          </cell>
          <cell r="H97">
            <v>7922.2417999999998</v>
          </cell>
          <cell r="I97">
            <v>7480.9992000000002</v>
          </cell>
          <cell r="J97">
            <v>5848.9656000000004</v>
          </cell>
          <cell r="K97">
            <v>5895.0487000000003</v>
          </cell>
          <cell r="L97">
            <v>4043.6262000000002</v>
          </cell>
          <cell r="M97">
            <v>7018.6466</v>
          </cell>
          <cell r="N97">
            <v>6549.0828000000001</v>
          </cell>
          <cell r="R97">
            <v>7165.5192999999999</v>
          </cell>
          <cell r="S97">
            <v>6744.5447000000004</v>
          </cell>
          <cell r="T97">
            <v>6057.7137000000002</v>
          </cell>
        </row>
        <row r="98">
          <cell r="A98">
            <v>45505</v>
          </cell>
          <cell r="B98">
            <v>6922.6205</v>
          </cell>
          <cell r="C98">
            <v>7642.3905999999997</v>
          </cell>
          <cell r="D98">
            <v>5400.7969000000003</v>
          </cell>
          <cell r="E98">
            <v>5975.5604000000003</v>
          </cell>
          <cell r="F98">
            <v>5428.1850000000004</v>
          </cell>
          <cell r="G98">
            <v>6594.6517999999996</v>
          </cell>
          <cell r="H98">
            <v>8239.2304999999997</v>
          </cell>
          <cell r="I98">
            <v>7773.1298999999999</v>
          </cell>
          <cell r="J98">
            <v>6145.2587999999996</v>
          </cell>
          <cell r="K98">
            <v>6165.424</v>
          </cell>
          <cell r="L98">
            <v>4266.4916999999996</v>
          </cell>
          <cell r="M98">
            <v>7336.7413999999999</v>
          </cell>
          <cell r="N98">
            <v>6704.1913000000004</v>
          </cell>
          <cell r="R98">
            <v>7322.7752</v>
          </cell>
          <cell r="S98">
            <v>7016.4718999999996</v>
          </cell>
          <cell r="T98">
            <v>6340.5319</v>
          </cell>
        </row>
        <row r="99">
          <cell r="A99">
            <v>45536</v>
          </cell>
          <cell r="B99">
            <v>7145.0798000000004</v>
          </cell>
          <cell r="C99">
            <v>7829.2466000000004</v>
          </cell>
          <cell r="D99">
            <v>5508.7037</v>
          </cell>
          <cell r="E99">
            <v>6269.5326999999997</v>
          </cell>
          <cell r="F99">
            <v>5819.9402</v>
          </cell>
          <cell r="G99">
            <v>6762.0992999999999</v>
          </cell>
          <cell r="H99">
            <v>8503.7914000000001</v>
          </cell>
          <cell r="I99">
            <v>7972.1369000000004</v>
          </cell>
          <cell r="J99">
            <v>6328.45</v>
          </cell>
          <cell r="K99">
            <v>6287.2129000000004</v>
          </cell>
          <cell r="L99">
            <v>4493.6381000000001</v>
          </cell>
          <cell r="M99">
            <v>7607.3294999999998</v>
          </cell>
          <cell r="N99">
            <v>6912.7278999999999</v>
          </cell>
          <cell r="R99">
            <v>7489.8352999999997</v>
          </cell>
          <cell r="S99">
            <v>7238.5775999999996</v>
          </cell>
          <cell r="T99">
            <v>6598.6130999999996</v>
          </cell>
        </row>
        <row r="100">
          <cell r="A100">
            <v>45566</v>
          </cell>
          <cell r="B100">
            <v>7328.3831</v>
          </cell>
          <cell r="C100">
            <v>7944.0281999999997</v>
          </cell>
          <cell r="D100">
            <v>5653.7555000000002</v>
          </cell>
          <cell r="E100">
            <v>6539.4998999999998</v>
          </cell>
          <cell r="F100">
            <v>6154.4485999999997</v>
          </cell>
          <cell r="G100">
            <v>6946.8049000000001</v>
          </cell>
          <cell r="H100">
            <v>8776.3346999999994</v>
          </cell>
          <cell r="I100">
            <v>8039.4890999999998</v>
          </cell>
          <cell r="J100">
            <v>6459.4472999999998</v>
          </cell>
          <cell r="K100">
            <v>6415.6890999999996</v>
          </cell>
          <cell r="L100">
            <v>4667.3715000000002</v>
          </cell>
          <cell r="M100">
            <v>7910.5333000000001</v>
          </cell>
          <cell r="N100">
            <v>7085.3967000000002</v>
          </cell>
          <cell r="R100">
            <v>7636.6659</v>
          </cell>
          <cell r="S100">
            <v>7440.4641000000001</v>
          </cell>
          <cell r="T100">
            <v>6738.4305999999997</v>
          </cell>
        </row>
        <row r="101">
          <cell r="A101">
            <v>45597</v>
          </cell>
          <cell r="B101">
            <v>7497.9411</v>
          </cell>
          <cell r="C101">
            <v>8016.8550999999998</v>
          </cell>
          <cell r="D101">
            <v>5869.1872999999996</v>
          </cell>
          <cell r="E101">
            <v>6666.2658000000001</v>
          </cell>
          <cell r="F101">
            <v>6447.5083999999997</v>
          </cell>
          <cell r="G101">
            <v>7080.2348000000002</v>
          </cell>
          <cell r="H101">
            <v>9026.8017</v>
          </cell>
          <cell r="I101">
            <v>8242.2139000000006</v>
          </cell>
          <cell r="J101">
            <v>6550.3626000000004</v>
          </cell>
          <cell r="K101">
            <v>6612.4357</v>
          </cell>
          <cell r="L101">
            <v>4998.8662000000004</v>
          </cell>
          <cell r="M101">
            <v>8205.6879000000008</v>
          </cell>
          <cell r="N101">
            <v>7238.3522999999996</v>
          </cell>
          <cell r="R101">
            <v>7557.0549000000001</v>
          </cell>
          <cell r="S101">
            <v>7635.6219000000001</v>
          </cell>
          <cell r="T101">
            <v>6971.4748</v>
          </cell>
        </row>
        <row r="102">
          <cell r="A102">
            <v>45627</v>
          </cell>
          <cell r="B102">
            <v>7687.2759999999998</v>
          </cell>
          <cell r="C102">
            <v>8191.2124999999996</v>
          </cell>
          <cell r="D102">
            <v>6005.2424000000001</v>
          </cell>
          <cell r="E102">
            <v>6759.2601000000004</v>
          </cell>
          <cell r="F102">
            <v>6832.4048000000003</v>
          </cell>
          <cell r="G102">
            <v>7175.2317000000003</v>
          </cell>
          <cell r="H102">
            <v>9205.7630000000008</v>
          </cell>
          <cell r="I102">
            <v>8428.0935000000009</v>
          </cell>
          <cell r="J102">
            <v>6879.2740000000003</v>
          </cell>
          <cell r="K102">
            <v>6670.6466</v>
          </cell>
          <cell r="L102">
            <v>5117.2359999999999</v>
          </cell>
          <cell r="M102">
            <v>8568.0465000000004</v>
          </cell>
          <cell r="N102">
            <v>7411.4483</v>
          </cell>
          <cell r="R102">
            <v>7447.2066000000004</v>
          </cell>
          <cell r="S102">
            <v>7860.3392000000003</v>
          </cell>
          <cell r="T102">
            <v>7220.5186000000003</v>
          </cell>
        </row>
        <row r="103">
          <cell r="A103">
            <v>45658</v>
          </cell>
          <cell r="B103">
            <v>7867.7709000000004</v>
          </cell>
          <cell r="C103">
            <v>8340.1715999999997</v>
          </cell>
          <cell r="D103">
            <v>6147.0526</v>
          </cell>
          <cell r="E103">
            <v>6812.53</v>
          </cell>
          <cell r="F103">
            <v>7269.1576999999997</v>
          </cell>
          <cell r="G103">
            <v>7283.3157000000001</v>
          </cell>
          <cell r="H103">
            <v>9399.42</v>
          </cell>
          <cell r="I103">
            <v>8528.2455000000009</v>
          </cell>
          <cell r="J103">
            <v>7022.0703999999996</v>
          </cell>
          <cell r="K103">
            <v>6803.4807000000001</v>
          </cell>
          <cell r="L103">
            <v>5138.4840999999997</v>
          </cell>
          <cell r="M103">
            <v>9022.2062999999998</v>
          </cell>
          <cell r="N103">
            <v>7547.9175999999998</v>
          </cell>
          <cell r="R103">
            <v>7503.9557000000004</v>
          </cell>
          <cell r="S103">
            <v>8047.6306000000004</v>
          </cell>
          <cell r="T103">
            <v>7453.5936000000002</v>
          </cell>
        </row>
        <row r="104">
          <cell r="A104">
            <v>45689</v>
          </cell>
          <cell r="B104">
            <v>8064.8530000000001</v>
          </cell>
          <cell r="C104">
            <v>8598.0810999999994</v>
          </cell>
          <cell r="D104">
            <v>6257.0897000000004</v>
          </cell>
          <cell r="E104">
            <v>6845.6788999999999</v>
          </cell>
          <cell r="F104">
            <v>7573.7843999999996</v>
          </cell>
          <cell r="G104">
            <v>7326.7267000000002</v>
          </cell>
          <cell r="H104">
            <v>9611.2821000000004</v>
          </cell>
          <cell r="I104">
            <v>8691.8948999999993</v>
          </cell>
          <cell r="J104">
            <v>7156.4114</v>
          </cell>
          <cell r="K104">
            <v>7093.415</v>
          </cell>
          <cell r="L104">
            <v>5231.2137000000002</v>
          </cell>
          <cell r="M104">
            <v>9244.3852999999999</v>
          </cell>
          <cell r="N104">
            <v>7751.9741000000004</v>
          </cell>
          <cell r="R104">
            <v>7464.5219999999999</v>
          </cell>
          <cell r="S104">
            <v>8295.8935000000001</v>
          </cell>
          <cell r="T104">
            <v>7615.3091999999997</v>
          </cell>
        </row>
        <row r="105">
          <cell r="A105">
            <v>45717</v>
          </cell>
          <cell r="B105">
            <v>8356.1088</v>
          </cell>
          <cell r="C105">
            <v>9097.3724999999995</v>
          </cell>
          <cell r="D105">
            <v>6300.4062000000004</v>
          </cell>
          <cell r="E105">
            <v>7123.6941999999999</v>
          </cell>
          <cell r="F105">
            <v>7768.9606999999996</v>
          </cell>
          <cell r="G105">
            <v>7452.8347999999996</v>
          </cell>
          <cell r="H105">
            <v>9759.2963999999993</v>
          </cell>
          <cell r="I105">
            <v>8868.0190999999995</v>
          </cell>
          <cell r="J105">
            <v>7307.2821999999996</v>
          </cell>
          <cell r="K105">
            <v>7104.5996999999998</v>
          </cell>
          <cell r="L105">
            <v>6622.3191999999999</v>
          </cell>
          <cell r="M105">
            <v>9596.1911</v>
          </cell>
          <cell r="N105">
            <v>7924.6193000000003</v>
          </cell>
          <cell r="R105">
            <v>8016.7165999999997</v>
          </cell>
          <cell r="S105">
            <v>8559.9624000000003</v>
          </cell>
          <cell r="T105">
            <v>7841.4238999999998</v>
          </cell>
        </row>
        <row r="106">
          <cell r="A106">
            <v>45748</v>
          </cell>
          <cell r="B106">
            <v>8591.2047000000002</v>
          </cell>
          <cell r="C106">
            <v>9365.1085000000003</v>
          </cell>
          <cell r="D106">
            <v>6465.7727999999997</v>
          </cell>
          <cell r="E106">
            <v>7324.2443000000003</v>
          </cell>
          <cell r="F106">
            <v>7934.6976000000004</v>
          </cell>
          <cell r="G106">
            <v>7507.7361000000001</v>
          </cell>
          <cell r="H106">
            <v>9968.3449000000001</v>
          </cell>
          <cell r="I106">
            <v>9012.3104999999996</v>
          </cell>
          <cell r="J106">
            <v>7532.3126000000002</v>
          </cell>
          <cell r="K106">
            <v>7566.9997999999996</v>
          </cell>
          <cell r="L106">
            <v>6842.1963999999998</v>
          </cell>
          <cell r="M106">
            <v>9971.7782000000007</v>
          </cell>
          <cell r="N106">
            <v>8111.0928999999996</v>
          </cell>
          <cell r="R106">
            <v>8158.6628000000001</v>
          </cell>
          <cell r="S106">
            <v>8838.5210000000006</v>
          </cell>
          <cell r="T106">
            <v>7979.6814999999997</v>
          </cell>
        </row>
        <row r="107">
          <cell r="A107">
            <v>45778</v>
          </cell>
          <cell r="B107">
            <v>8725.94</v>
          </cell>
          <cell r="C107">
            <v>9412.2633000000005</v>
          </cell>
          <cell r="D107">
            <v>6506.5391</v>
          </cell>
          <cell r="E107">
            <v>7435.9111999999996</v>
          </cell>
          <cell r="F107">
            <v>8097.1598000000004</v>
          </cell>
          <cell r="G107">
            <v>7622.8662000000004</v>
          </cell>
          <cell r="H107">
            <v>10271.442800000001</v>
          </cell>
          <cell r="I107">
            <v>9037.2340000000004</v>
          </cell>
          <cell r="J107">
            <v>7827.6369999999997</v>
          </cell>
          <cell r="K107">
            <v>7763.6677</v>
          </cell>
          <cell r="L107">
            <v>6936.1001999999999</v>
          </cell>
          <cell r="M107">
            <v>10324.9771</v>
          </cell>
          <cell r="N107">
            <v>8284.1244000000006</v>
          </cell>
          <cell r="R107">
            <v>7911.5735000000004</v>
          </cell>
          <cell r="S107">
            <v>9054.6661999999997</v>
          </cell>
          <cell r="T107">
            <v>8061.6444000000001</v>
          </cell>
        </row>
        <row r="108">
          <cell r="A108">
            <v>45809</v>
          </cell>
          <cell r="B108">
            <v>8840.1404999999995</v>
          </cell>
          <cell r="C108">
            <v>9442.57</v>
          </cell>
          <cell r="D108">
            <v>6675.8054000000002</v>
          </cell>
          <cell r="E108">
            <v>7509.2642999999998</v>
          </cell>
          <cell r="F108">
            <v>8360.0269000000008</v>
          </cell>
          <cell r="G108">
            <v>7743.9323999999997</v>
          </cell>
          <cell r="H108">
            <v>10491.2019</v>
          </cell>
          <cell r="I108">
            <v>9147.8922000000002</v>
          </cell>
          <cell r="J108">
            <v>7976.9449999999997</v>
          </cell>
          <cell r="K108">
            <v>7805.1629999999996</v>
          </cell>
          <cell r="L108">
            <v>7227.915</v>
          </cell>
          <cell r="M108">
            <v>10508.2467</v>
          </cell>
          <cell r="N108">
            <v>8413.3119999999999</v>
          </cell>
          <cell r="R108">
            <v>7904.2893000000004</v>
          </cell>
          <cell r="S108">
            <v>9176.0722999999998</v>
          </cell>
          <cell r="T108">
            <v>8225.5673000000006</v>
          </cell>
        </row>
        <row r="109">
          <cell r="A109">
            <v>45839</v>
          </cell>
          <cell r="B109">
            <v>9016.3238000000001</v>
          </cell>
          <cell r="C109">
            <v>9621.9117000000006</v>
          </cell>
          <cell r="D109">
            <v>6744.7629999999999</v>
          </cell>
          <cell r="E109">
            <v>7464.5289000000002</v>
          </cell>
          <cell r="F109">
            <v>8560.0439000000006</v>
          </cell>
          <cell r="G109">
            <v>7869.2578999999996</v>
          </cell>
          <cell r="H109">
            <v>10608.1674</v>
          </cell>
          <cell r="I109">
            <v>9349.6463999999996</v>
          </cell>
          <cell r="J109">
            <v>8141.3278</v>
          </cell>
          <cell r="K109">
            <v>8301.6470000000008</v>
          </cell>
          <cell r="L109">
            <v>7381.3818000000001</v>
          </cell>
          <cell r="M109">
            <v>10772.749100000001</v>
          </cell>
          <cell r="N109">
            <v>8572.8369000000002</v>
          </cell>
          <cell r="R109">
            <v>8291.1362000000008</v>
          </cell>
          <cell r="S109">
            <v>9309.9392000000007</v>
          </cell>
          <cell r="T109">
            <v>8421.6182000000008</v>
          </cell>
        </row>
        <row r="110">
          <cell r="A110">
            <v>45870</v>
          </cell>
          <cell r="B110">
            <v>9182.3487000000005</v>
          </cell>
          <cell r="C110">
            <v>9749.4799000000003</v>
          </cell>
          <cell r="D110">
            <v>6980.0945000000002</v>
          </cell>
          <cell r="E110">
            <v>7405.7812999999996</v>
          </cell>
          <cell r="F110">
            <v>8814.3415000000005</v>
          </cell>
          <cell r="G110">
            <v>7956.6035000000002</v>
          </cell>
          <cell r="H110">
            <v>10788.416499999999</v>
          </cell>
          <cell r="I110">
            <v>9648.6234000000004</v>
          </cell>
          <cell r="J110">
            <v>8296.4531999999999</v>
          </cell>
          <cell r="K110">
            <v>8388.2587999999996</v>
          </cell>
          <cell r="L110">
            <v>7522.7290999999996</v>
          </cell>
          <cell r="M110">
            <v>11174.3892</v>
          </cell>
          <cell r="N110">
            <v>8784.8158000000003</v>
          </cell>
          <cell r="R110">
            <v>8149.3939</v>
          </cell>
          <cell r="S110">
            <v>9508.4922000000006</v>
          </cell>
          <cell r="T110">
            <v>8662.8297000000002</v>
          </cell>
        </row>
        <row r="111">
          <cell r="A111">
            <v>45901</v>
          </cell>
          <cell r="B111">
            <v>9366.7610000000004</v>
          </cell>
          <cell r="C111">
            <v>9918.3047999999999</v>
          </cell>
          <cell r="D111">
            <v>7073.7187000000004</v>
          </cell>
          <cell r="E111">
            <v>7508.4177</v>
          </cell>
          <cell r="F111">
            <v>9143.7142999999996</v>
          </cell>
          <cell r="G111">
            <v>8116.5078999999996</v>
          </cell>
          <cell r="H111">
            <v>11065.0533</v>
          </cell>
          <cell r="I111">
            <v>9920.2880999999998</v>
          </cell>
          <cell r="J111">
            <v>8476.1088</v>
          </cell>
          <cell r="K111">
            <v>8408.7468000000008</v>
          </cell>
          <cell r="L111">
            <v>7732.8253999999997</v>
          </cell>
          <cell r="M111">
            <v>11365.970799999999</v>
          </cell>
          <cell r="N111">
            <v>8971.4094999999998</v>
          </cell>
          <cell r="R111">
            <v>8264.9812999999995</v>
          </cell>
          <cell r="S111">
            <v>9689.4722000000002</v>
          </cell>
          <cell r="T111">
            <v>8902.1443999999992</v>
          </cell>
        </row>
        <row r="112">
          <cell r="A112">
            <v>45931</v>
          </cell>
          <cell r="B112">
            <v>9584.1450000000004</v>
          </cell>
          <cell r="C112">
            <v>10132.2569</v>
          </cell>
          <cell r="D112">
            <v>7241.1962000000003</v>
          </cell>
          <cell r="E112">
            <v>7617.2626</v>
          </cell>
          <cell r="F112">
            <v>9439.7255000000005</v>
          </cell>
          <cell r="G112">
            <v>8228.1319000000003</v>
          </cell>
          <cell r="H112">
            <v>11317.6435</v>
          </cell>
          <cell r="I112">
            <v>10298.729499999999</v>
          </cell>
          <cell r="J112">
            <v>8642.9079000000002</v>
          </cell>
          <cell r="K112">
            <v>8558.7170000000006</v>
          </cell>
          <cell r="L112">
            <v>7886.6605</v>
          </cell>
          <cell r="M112">
            <v>11600.612999999999</v>
          </cell>
          <cell r="N112">
            <v>9202.9794999999995</v>
          </cell>
          <cell r="R112">
            <v>8458.8881000000001</v>
          </cell>
          <cell r="S112">
            <v>9898.7806999999993</v>
          </cell>
          <cell r="T112">
            <v>9162.8192999999992</v>
          </cell>
        </row>
      </sheetData>
      <sheetData sheetId="3">
        <row r="3">
          <cell r="C3">
            <v>0.34670000000000001</v>
          </cell>
          <cell r="D3">
            <v>3.1300000000000001E-2</v>
          </cell>
          <cell r="E3">
            <v>0.1237</v>
          </cell>
          <cell r="F3">
            <v>7.0000000000000007E-2</v>
          </cell>
          <cell r="G3">
            <v>6.1199999999999997E-2</v>
          </cell>
          <cell r="H3">
            <v>6.3299999999999995E-2</v>
          </cell>
          <cell r="I3">
            <v>8.4099999999999994E-2</v>
          </cell>
          <cell r="J3">
            <v>2.5899999999999999E-2</v>
          </cell>
          <cell r="K3">
            <v>5.9499999999999997E-2</v>
          </cell>
          <cell r="L3">
            <v>2.0400000000000001E-2</v>
          </cell>
          <cell r="M3">
            <v>7.9899999999999999E-2</v>
          </cell>
          <cell r="N3">
            <v>3.4000000000000002E-2</v>
          </cell>
        </row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A7">
            <v>42736</v>
          </cell>
          <cell r="B7">
            <v>101.6014</v>
          </cell>
          <cell r="C7">
            <v>101.0322</v>
          </cell>
          <cell r="D7">
            <v>101.34439999999999</v>
          </cell>
          <cell r="E7">
            <v>100.483</v>
          </cell>
          <cell r="F7">
            <v>101.5904</v>
          </cell>
          <cell r="G7">
            <v>100.4121</v>
          </cell>
          <cell r="H7">
            <v>102.7132</v>
          </cell>
          <cell r="I7">
            <v>102.928</v>
          </cell>
          <cell r="J7">
            <v>104.10980000000001</v>
          </cell>
          <cell r="K7">
            <v>103.41119999999999</v>
          </cell>
          <cell r="L7">
            <v>100.5123</v>
          </cell>
          <cell r="M7">
            <v>102.48</v>
          </cell>
          <cell r="N7">
            <v>102.0385</v>
          </cell>
          <cell r="R7">
            <v>101.5611</v>
          </cell>
          <cell r="S7">
            <v>101.43389999999999</v>
          </cell>
          <cell r="T7">
            <v>102.2777</v>
          </cell>
        </row>
        <row r="8">
          <cell r="A8">
            <v>42767</v>
          </cell>
          <cell r="B8">
            <v>103.7115</v>
          </cell>
          <cell r="C8">
            <v>103.8789</v>
          </cell>
          <cell r="D8">
            <v>105.45910000000001</v>
          </cell>
          <cell r="E8">
            <v>100.4131</v>
          </cell>
          <cell r="F8">
            <v>107.6923</v>
          </cell>
          <cell r="G8">
            <v>100.6545</v>
          </cell>
          <cell r="H8">
            <v>104.0851</v>
          </cell>
          <cell r="I8">
            <v>105.5673</v>
          </cell>
          <cell r="J8">
            <v>107.0784</v>
          </cell>
          <cell r="K8">
            <v>103.4842</v>
          </cell>
          <cell r="L8">
            <v>102.8592</v>
          </cell>
          <cell r="M8">
            <v>103.3877</v>
          </cell>
          <cell r="N8">
            <v>103.52589999999999</v>
          </cell>
          <cell r="R8">
            <v>103.5611</v>
          </cell>
          <cell r="S8">
            <v>102.9705</v>
          </cell>
          <cell r="T8">
            <v>106.6823</v>
          </cell>
        </row>
        <row r="9">
          <cell r="A9">
            <v>42795</v>
          </cell>
          <cell r="B9">
            <v>107.05500000000001</v>
          </cell>
          <cell r="C9">
            <v>105.9988</v>
          </cell>
          <cell r="D9">
            <v>107.1161</v>
          </cell>
          <cell r="E9">
            <v>102.2209</v>
          </cell>
          <cell r="F9">
            <v>121.37269999999999</v>
          </cell>
          <cell r="G9">
            <v>102.0194</v>
          </cell>
          <cell r="H9">
            <v>107.044</v>
          </cell>
          <cell r="I9">
            <v>106.4422</v>
          </cell>
          <cell r="J9">
            <v>113.163</v>
          </cell>
          <cell r="K9">
            <v>105.1461</v>
          </cell>
          <cell r="L9">
            <v>130.75299999999999</v>
          </cell>
          <cell r="M9">
            <v>105.0341</v>
          </cell>
          <cell r="N9">
            <v>105.685</v>
          </cell>
          <cell r="R9">
            <v>104.2786</v>
          </cell>
          <cell r="S9">
            <v>105.264</v>
          </cell>
          <cell r="T9">
            <v>115.9572</v>
          </cell>
        </row>
        <row r="10">
          <cell r="A10">
            <v>42826</v>
          </cell>
          <cell r="B10">
            <v>109.96259999999999</v>
          </cell>
          <cell r="C10">
            <v>108.3813</v>
          </cell>
          <cell r="D10">
            <v>109.2687</v>
          </cell>
          <cell r="E10">
            <v>105.8574</v>
          </cell>
          <cell r="F10">
            <v>131.83949999999999</v>
          </cell>
          <cell r="G10">
            <v>103.1266</v>
          </cell>
          <cell r="H10">
            <v>109.21429999999999</v>
          </cell>
          <cell r="I10">
            <v>106.98909999999999</v>
          </cell>
          <cell r="J10">
            <v>120.6617</v>
          </cell>
          <cell r="K10">
            <v>107.70950000000001</v>
          </cell>
          <cell r="L10">
            <v>131.78829999999999</v>
          </cell>
          <cell r="M10">
            <v>107.1572</v>
          </cell>
          <cell r="N10">
            <v>106.9473</v>
          </cell>
          <cell r="R10">
            <v>107.76990000000001</v>
          </cell>
          <cell r="S10">
            <v>107.45359999999999</v>
          </cell>
          <cell r="T10">
            <v>121.2229</v>
          </cell>
        </row>
        <row r="11">
          <cell r="A11">
            <v>42856</v>
          </cell>
          <cell r="B11">
            <v>111.636</v>
          </cell>
          <cell r="C11">
            <v>109.5925</v>
          </cell>
          <cell r="D11">
            <v>111.2548</v>
          </cell>
          <cell r="E11">
            <v>107.8263</v>
          </cell>
          <cell r="F11">
            <v>135.64250000000001</v>
          </cell>
          <cell r="G11">
            <v>106.0504</v>
          </cell>
          <cell r="H11">
            <v>110.9083</v>
          </cell>
          <cell r="I11">
            <v>108.233</v>
          </cell>
          <cell r="J11">
            <v>120.8609</v>
          </cell>
          <cell r="K11">
            <v>108.8826</v>
          </cell>
          <cell r="L11">
            <v>133.0204</v>
          </cell>
          <cell r="M11">
            <v>109.0168</v>
          </cell>
          <cell r="N11">
            <v>108.18389999999999</v>
          </cell>
          <cell r="R11">
            <v>109.1944</v>
          </cell>
          <cell r="S11">
            <v>109.0912</v>
          </cell>
          <cell r="T11">
            <v>123.2123</v>
          </cell>
        </row>
        <row r="12">
          <cell r="A12">
            <v>42887</v>
          </cell>
          <cell r="B12">
            <v>112.69240000000001</v>
          </cell>
          <cell r="C12">
            <v>110.239</v>
          </cell>
          <cell r="D12">
            <v>111.59990000000001</v>
          </cell>
          <cell r="E12">
            <v>110.9264</v>
          </cell>
          <cell r="F12">
            <v>136.40260000000001</v>
          </cell>
          <cell r="G12">
            <v>106.5386</v>
          </cell>
          <cell r="H12">
            <v>112.6816</v>
          </cell>
          <cell r="I12">
            <v>109.1964</v>
          </cell>
          <cell r="J12">
            <v>121.8266</v>
          </cell>
          <cell r="K12">
            <v>110.3471</v>
          </cell>
          <cell r="L12">
            <v>133.4391</v>
          </cell>
          <cell r="M12">
            <v>109.398</v>
          </cell>
          <cell r="N12">
            <v>108.4948</v>
          </cell>
          <cell r="R12">
            <v>110.7449</v>
          </cell>
          <cell r="S12">
            <v>110.1614</v>
          </cell>
          <cell r="T12">
            <v>123.8629</v>
          </cell>
        </row>
        <row r="13">
          <cell r="A13">
            <v>42917</v>
          </cell>
          <cell r="B13">
            <v>114.28570000000001</v>
          </cell>
          <cell r="C13">
            <v>111.3233</v>
          </cell>
          <cell r="D13">
            <v>113.8749</v>
          </cell>
          <cell r="E13">
            <v>110.601</v>
          </cell>
          <cell r="F13">
            <v>138.6344</v>
          </cell>
          <cell r="G13">
            <v>109.3629</v>
          </cell>
          <cell r="H13">
            <v>116.0536</v>
          </cell>
          <cell r="I13">
            <v>112.37779999999999</v>
          </cell>
          <cell r="J13">
            <v>121.67740000000001</v>
          </cell>
          <cell r="K13">
            <v>113.0802</v>
          </cell>
          <cell r="L13">
            <v>135.33799999999999</v>
          </cell>
          <cell r="M13">
            <v>111.2471</v>
          </cell>
          <cell r="N13">
            <v>109.41540000000001</v>
          </cell>
          <cell r="R13">
            <v>110.0316</v>
          </cell>
          <cell r="S13">
            <v>111.9143</v>
          </cell>
          <cell r="T13">
            <v>126.4854</v>
          </cell>
        </row>
        <row r="14">
          <cell r="A14">
            <v>42948</v>
          </cell>
          <cell r="B14">
            <v>115.7385</v>
          </cell>
          <cell r="C14">
            <v>112.78740000000001</v>
          </cell>
          <cell r="D14">
            <v>116.0454</v>
          </cell>
          <cell r="E14">
            <v>110.3081</v>
          </cell>
          <cell r="F14">
            <v>139.6986</v>
          </cell>
          <cell r="G14">
            <v>110.1396</v>
          </cell>
          <cell r="H14">
            <v>118.4669</v>
          </cell>
          <cell r="I14">
            <v>113.7116</v>
          </cell>
          <cell r="J14">
            <v>124.5091</v>
          </cell>
          <cell r="K14">
            <v>116.6181</v>
          </cell>
          <cell r="L14">
            <v>137.38399999999999</v>
          </cell>
          <cell r="M14">
            <v>112.9072</v>
          </cell>
          <cell r="N14">
            <v>111.4284</v>
          </cell>
          <cell r="R14">
            <v>111.4599</v>
          </cell>
          <cell r="S14">
            <v>113.3031</v>
          </cell>
          <cell r="T14">
            <v>128.20320000000001</v>
          </cell>
        </row>
        <row r="15">
          <cell r="A15">
            <v>42979</v>
          </cell>
          <cell r="B15">
            <v>117.77809999999999</v>
          </cell>
          <cell r="C15">
            <v>115.8514</v>
          </cell>
          <cell r="D15">
            <v>116.804</v>
          </cell>
          <cell r="E15">
            <v>111.70699999999999</v>
          </cell>
          <cell r="F15">
            <v>141.22229999999999</v>
          </cell>
          <cell r="G15">
            <v>111.3973</v>
          </cell>
          <cell r="H15">
            <v>120.7606</v>
          </cell>
          <cell r="I15">
            <v>114.5102</v>
          </cell>
          <cell r="J15">
            <v>125.999</v>
          </cell>
          <cell r="K15">
            <v>118.2457</v>
          </cell>
          <cell r="L15">
            <v>139.22</v>
          </cell>
          <cell r="M15">
            <v>114.7894</v>
          </cell>
          <cell r="N15">
            <v>113.22920000000001</v>
          </cell>
          <cell r="R15">
            <v>115.3391</v>
          </cell>
          <cell r="S15">
            <v>115.2821</v>
          </cell>
          <cell r="T15">
            <v>129.16390000000001</v>
          </cell>
        </row>
        <row r="16">
          <cell r="A16">
            <v>43009</v>
          </cell>
          <cell r="B16">
            <v>119.9939</v>
          </cell>
          <cell r="C16">
            <v>118.05119999999999</v>
          </cell>
          <cell r="D16">
            <v>120.004</v>
          </cell>
          <cell r="E16">
            <v>115.1964</v>
          </cell>
          <cell r="F16">
            <v>142.48050000000001</v>
          </cell>
          <cell r="G16">
            <v>112.4689</v>
          </cell>
          <cell r="H16">
            <v>122.39319999999999</v>
          </cell>
          <cell r="I16">
            <v>115.9691</v>
          </cell>
          <cell r="J16">
            <v>132.59520000000001</v>
          </cell>
          <cell r="K16">
            <v>120.16079999999999</v>
          </cell>
          <cell r="L16">
            <v>139.6695</v>
          </cell>
          <cell r="M16">
            <v>117.2603</v>
          </cell>
          <cell r="N16">
            <v>114.7045</v>
          </cell>
          <cell r="R16">
            <v>119.6955</v>
          </cell>
          <cell r="S16">
            <v>117.08029999999999</v>
          </cell>
          <cell r="T16">
            <v>131.46559999999999</v>
          </cell>
        </row>
        <row r="17">
          <cell r="A17">
            <v>43040</v>
          </cell>
          <cell r="B17">
            <v>121.506</v>
          </cell>
          <cell r="C17">
            <v>119.1339</v>
          </cell>
          <cell r="D17">
            <v>120.8879</v>
          </cell>
          <cell r="E17">
            <v>116.9432</v>
          </cell>
          <cell r="F17">
            <v>144.0943</v>
          </cell>
          <cell r="G17">
            <v>113.6152</v>
          </cell>
          <cell r="H17">
            <v>123.92310000000001</v>
          </cell>
          <cell r="I17">
            <v>119.1704</v>
          </cell>
          <cell r="J17">
            <v>134.37129999999999</v>
          </cell>
          <cell r="K17">
            <v>123.0569</v>
          </cell>
          <cell r="L17">
            <v>139.79150000000001</v>
          </cell>
          <cell r="M17">
            <v>118.16330000000001</v>
          </cell>
          <cell r="N17">
            <v>116.2012</v>
          </cell>
          <cell r="R17">
            <v>121.3064</v>
          </cell>
          <cell r="S17">
            <v>118.4813</v>
          </cell>
          <cell r="T17">
            <v>133.33619999999999</v>
          </cell>
        </row>
        <row r="18">
          <cell r="A18">
            <v>43070</v>
          </cell>
          <cell r="B18">
            <v>124.313</v>
          </cell>
          <cell r="C18">
            <v>120.5958</v>
          </cell>
          <cell r="D18">
            <v>121.4554</v>
          </cell>
          <cell r="E18">
            <v>117.80759999999999</v>
          </cell>
          <cell r="F18">
            <v>163.72989999999999</v>
          </cell>
          <cell r="G18">
            <v>116.48569999999999</v>
          </cell>
          <cell r="H18">
            <v>125.59990000000001</v>
          </cell>
          <cell r="I18">
            <v>122.96120000000001</v>
          </cell>
          <cell r="J18">
            <v>135.2912</v>
          </cell>
          <cell r="K18">
            <v>124.73309999999999</v>
          </cell>
          <cell r="L18">
            <v>139.73060000000001</v>
          </cell>
          <cell r="M18">
            <v>118.61320000000001</v>
          </cell>
          <cell r="N18">
            <v>117.4346</v>
          </cell>
          <cell r="R18">
            <v>122.2081</v>
          </cell>
          <cell r="S18">
            <v>119.98220000000001</v>
          </cell>
          <cell r="T18">
            <v>142.55000000000001</v>
          </cell>
        </row>
        <row r="19">
          <cell r="A19">
            <v>43101</v>
          </cell>
          <cell r="B19">
            <v>126.64790000000001</v>
          </cell>
          <cell r="C19">
            <v>122.4465</v>
          </cell>
          <cell r="D19">
            <v>124.366</v>
          </cell>
          <cell r="E19">
            <v>117.4853</v>
          </cell>
          <cell r="F19">
            <v>170.93170000000001</v>
          </cell>
          <cell r="G19">
            <v>118.1949</v>
          </cell>
          <cell r="H19">
            <v>127.55670000000001</v>
          </cell>
          <cell r="I19">
            <v>125.4409</v>
          </cell>
          <cell r="J19">
            <v>139.21899999999999</v>
          </cell>
          <cell r="K19">
            <v>128.46459999999999</v>
          </cell>
          <cell r="L19">
            <v>140.56030000000001</v>
          </cell>
          <cell r="M19">
            <v>122.26439999999999</v>
          </cell>
          <cell r="N19">
            <v>119.4494</v>
          </cell>
          <cell r="R19">
            <v>123.83</v>
          </cell>
          <cell r="S19">
            <v>121.9401</v>
          </cell>
          <cell r="T19">
            <v>146.85079999999999</v>
          </cell>
        </row>
        <row r="20">
          <cell r="A20">
            <v>43132</v>
          </cell>
          <cell r="B20">
            <v>129.23599999999999</v>
          </cell>
          <cell r="C20">
            <v>124.6618</v>
          </cell>
          <cell r="D20">
            <v>126.9426</v>
          </cell>
          <cell r="E20">
            <v>116.7573</v>
          </cell>
          <cell r="F20">
            <v>174.9795</v>
          </cell>
          <cell r="G20">
            <v>120.04689999999999</v>
          </cell>
          <cell r="H20">
            <v>129.6688</v>
          </cell>
          <cell r="I20">
            <v>131.4907</v>
          </cell>
          <cell r="J20">
            <v>154.76499999999999</v>
          </cell>
          <cell r="K20">
            <v>129.85059999999999</v>
          </cell>
          <cell r="L20">
            <v>140.95240000000001</v>
          </cell>
          <cell r="M20">
            <v>125.1444</v>
          </cell>
          <cell r="N20">
            <v>121.4153</v>
          </cell>
          <cell r="R20">
            <v>123.7252</v>
          </cell>
          <cell r="S20">
            <v>124.0185</v>
          </cell>
          <cell r="T20">
            <v>153.3304</v>
          </cell>
        </row>
        <row r="21">
          <cell r="A21">
            <v>43160</v>
          </cell>
          <cell r="B21">
            <v>133.24799999999999</v>
          </cell>
          <cell r="C21">
            <v>128.4881</v>
          </cell>
          <cell r="D21">
            <v>127.52249999999999</v>
          </cell>
          <cell r="E21">
            <v>118.1545</v>
          </cell>
          <cell r="F21">
            <v>178.91249999999999</v>
          </cell>
          <cell r="G21">
            <v>124.67610000000001</v>
          </cell>
          <cell r="H21">
            <v>131.92619999999999</v>
          </cell>
          <cell r="I21">
            <v>136.62039999999999</v>
          </cell>
          <cell r="J21">
            <v>159.8844</v>
          </cell>
          <cell r="K21">
            <v>135.5034</v>
          </cell>
          <cell r="L21">
            <v>169.12880000000001</v>
          </cell>
          <cell r="M21">
            <v>128.42429999999999</v>
          </cell>
          <cell r="N21">
            <v>123.0472</v>
          </cell>
          <cell r="R21">
            <v>124.50839999999999</v>
          </cell>
          <cell r="S21">
            <v>127.8267</v>
          </cell>
          <cell r="T21">
            <v>160.43430000000001</v>
          </cell>
        </row>
        <row r="22">
          <cell r="A22">
            <v>43191</v>
          </cell>
          <cell r="B22">
            <v>137.0205</v>
          </cell>
          <cell r="C22">
            <v>129.87960000000001</v>
          </cell>
          <cell r="D22">
            <v>129.07749999999999</v>
          </cell>
          <cell r="E22">
            <v>123.2706</v>
          </cell>
          <cell r="F22">
            <v>199.30670000000001</v>
          </cell>
          <cell r="G22">
            <v>126.09099999999999</v>
          </cell>
          <cell r="H22">
            <v>134.30240000000001</v>
          </cell>
          <cell r="I22">
            <v>140.0829</v>
          </cell>
          <cell r="J22">
            <v>164.0095</v>
          </cell>
          <cell r="K22">
            <v>139.49619999999999</v>
          </cell>
          <cell r="L22">
            <v>171.58430000000001</v>
          </cell>
          <cell r="M22">
            <v>130.62610000000001</v>
          </cell>
          <cell r="N22">
            <v>125.4644</v>
          </cell>
          <cell r="R22">
            <v>126.1915</v>
          </cell>
          <cell r="S22">
            <v>130.43049999999999</v>
          </cell>
          <cell r="T22">
            <v>170.21449999999999</v>
          </cell>
        </row>
        <row r="23">
          <cell r="A23">
            <v>43221</v>
          </cell>
          <cell r="B23">
            <v>140.178</v>
          </cell>
          <cell r="C23">
            <v>133.62020000000001</v>
          </cell>
          <cell r="D23">
            <v>131.35040000000001</v>
          </cell>
          <cell r="E23">
            <v>126.7907</v>
          </cell>
          <cell r="F23">
            <v>202.74610000000001</v>
          </cell>
          <cell r="G23">
            <v>128.58750000000001</v>
          </cell>
          <cell r="H23">
            <v>138.27529999999999</v>
          </cell>
          <cell r="I23">
            <v>143.11189999999999</v>
          </cell>
          <cell r="J23">
            <v>169.83189999999999</v>
          </cell>
          <cell r="K23">
            <v>140.453</v>
          </cell>
          <cell r="L23">
            <v>172.20760000000001</v>
          </cell>
          <cell r="M23">
            <v>132.4006</v>
          </cell>
          <cell r="N23">
            <v>128.16810000000001</v>
          </cell>
          <cell r="R23">
            <v>128.91300000000001</v>
          </cell>
          <cell r="S23">
            <v>133.5703</v>
          </cell>
          <cell r="T23">
            <v>173.75129999999999</v>
          </cell>
        </row>
        <row r="24">
          <cell r="A24">
            <v>43252</v>
          </cell>
          <cell r="B24">
            <v>144.9444</v>
          </cell>
          <cell r="C24">
            <v>140.86080000000001</v>
          </cell>
          <cell r="D24">
            <v>132.5093</v>
          </cell>
          <cell r="E24">
            <v>128.80260000000001</v>
          </cell>
          <cell r="F24">
            <v>206.59790000000001</v>
          </cell>
          <cell r="G24">
            <v>132.97800000000001</v>
          </cell>
          <cell r="H24">
            <v>142.52600000000001</v>
          </cell>
          <cell r="I24">
            <v>149.8176</v>
          </cell>
          <cell r="J24">
            <v>170.7499</v>
          </cell>
          <cell r="K24">
            <v>142.8296</v>
          </cell>
          <cell r="L24">
            <v>173.21600000000001</v>
          </cell>
          <cell r="M24">
            <v>135.75909999999999</v>
          </cell>
          <cell r="N24">
            <v>132.44730000000001</v>
          </cell>
          <cell r="R24">
            <v>133.45339999999999</v>
          </cell>
          <cell r="S24">
            <v>138.68680000000001</v>
          </cell>
          <cell r="T24">
            <v>177.32579999999999</v>
          </cell>
        </row>
        <row r="25">
          <cell r="A25">
            <v>43282</v>
          </cell>
          <cell r="B25">
            <v>149.9066</v>
          </cell>
          <cell r="C25">
            <v>146.88120000000001</v>
          </cell>
          <cell r="D25">
            <v>136.26</v>
          </cell>
          <cell r="E25">
            <v>130.78710000000001</v>
          </cell>
          <cell r="F25">
            <v>208.68860000000001</v>
          </cell>
          <cell r="G25">
            <v>138.62190000000001</v>
          </cell>
          <cell r="H25">
            <v>147.51259999999999</v>
          </cell>
          <cell r="I25">
            <v>157.565</v>
          </cell>
          <cell r="J25">
            <v>172.46520000000001</v>
          </cell>
          <cell r="K25">
            <v>148.01499999999999</v>
          </cell>
          <cell r="L25">
            <v>176.4408</v>
          </cell>
          <cell r="M25">
            <v>141.6122</v>
          </cell>
          <cell r="N25">
            <v>137.35839999999999</v>
          </cell>
          <cell r="R25">
            <v>140.22499999999999</v>
          </cell>
          <cell r="S25">
            <v>143.4915</v>
          </cell>
          <cell r="T25">
            <v>181.60570000000001</v>
          </cell>
        </row>
        <row r="26">
          <cell r="A26">
            <v>43313</v>
          </cell>
          <cell r="B26">
            <v>155.86590000000001</v>
          </cell>
          <cell r="C26">
            <v>154.62880000000001</v>
          </cell>
          <cell r="D26">
            <v>138.154</v>
          </cell>
          <cell r="E26">
            <v>130.58619999999999</v>
          </cell>
          <cell r="F26">
            <v>221.84719999999999</v>
          </cell>
          <cell r="G26">
            <v>143.0701</v>
          </cell>
          <cell r="H26">
            <v>151.89230000000001</v>
          </cell>
          <cell r="I26">
            <v>164.72579999999999</v>
          </cell>
          <cell r="J26">
            <v>187.40430000000001</v>
          </cell>
          <cell r="K26">
            <v>152.72399999999999</v>
          </cell>
          <cell r="L26">
            <v>179.74610000000001</v>
          </cell>
          <cell r="M26">
            <v>145.09229999999999</v>
          </cell>
          <cell r="N26">
            <v>141.85900000000001</v>
          </cell>
          <cell r="R26">
            <v>147.1876</v>
          </cell>
          <cell r="S26">
            <v>148.04310000000001</v>
          </cell>
          <cell r="T26">
            <v>192.2885</v>
          </cell>
        </row>
        <row r="27">
          <cell r="A27">
            <v>43344</v>
          </cell>
          <cell r="B27">
            <v>165.17760000000001</v>
          </cell>
          <cell r="C27">
            <v>164.26759999999999</v>
          </cell>
          <cell r="D27">
            <v>144.30080000000001</v>
          </cell>
          <cell r="E27">
            <v>138.298</v>
          </cell>
          <cell r="F27">
            <v>227.87090000000001</v>
          </cell>
          <cell r="G27">
            <v>156.70150000000001</v>
          </cell>
          <cell r="H27">
            <v>158.6412</v>
          </cell>
          <cell r="I27">
            <v>177.63329999999999</v>
          </cell>
          <cell r="J27">
            <v>193.1104</v>
          </cell>
          <cell r="K27">
            <v>163.06620000000001</v>
          </cell>
          <cell r="L27">
            <v>181.37430000000001</v>
          </cell>
          <cell r="M27">
            <v>155.56039999999999</v>
          </cell>
          <cell r="N27">
            <v>154.27170000000001</v>
          </cell>
          <cell r="R27">
            <v>147.7903</v>
          </cell>
          <cell r="S27">
            <v>159.29</v>
          </cell>
          <cell r="T27">
            <v>200.3383</v>
          </cell>
        </row>
        <row r="28">
          <cell r="A28">
            <v>43374</v>
          </cell>
          <cell r="B28">
            <v>173.95820000000001</v>
          </cell>
          <cell r="C28">
            <v>173.28</v>
          </cell>
          <cell r="D28">
            <v>147.86539999999999</v>
          </cell>
          <cell r="E28">
            <v>146.3604</v>
          </cell>
          <cell r="F28">
            <v>244.41929999999999</v>
          </cell>
          <cell r="G28">
            <v>164.1919</v>
          </cell>
          <cell r="H28">
            <v>165.78290000000001</v>
          </cell>
          <cell r="I28">
            <v>192.02529999999999</v>
          </cell>
          <cell r="J28">
            <v>195.95349999999999</v>
          </cell>
          <cell r="K28">
            <v>170.2379</v>
          </cell>
          <cell r="L28">
            <v>181.67259999999999</v>
          </cell>
          <cell r="M28">
            <v>161.16130000000001</v>
          </cell>
          <cell r="N28">
            <v>163.50880000000001</v>
          </cell>
          <cell r="R28">
            <v>156.97470000000001</v>
          </cell>
          <cell r="S28">
            <v>167.1825</v>
          </cell>
          <cell r="T28">
            <v>212.26240000000001</v>
          </cell>
        </row>
        <row r="29">
          <cell r="A29">
            <v>43405</v>
          </cell>
          <cell r="B29">
            <v>179.64789999999999</v>
          </cell>
          <cell r="C29">
            <v>178.29570000000001</v>
          </cell>
          <cell r="D29">
            <v>155.40649999999999</v>
          </cell>
          <cell r="E29">
            <v>150.47370000000001</v>
          </cell>
          <cell r="F29">
            <v>250.56659999999999</v>
          </cell>
          <cell r="G29">
            <v>169.2621</v>
          </cell>
          <cell r="H29">
            <v>180.59649999999999</v>
          </cell>
          <cell r="I29">
            <v>197.2996</v>
          </cell>
          <cell r="J29">
            <v>200.22829999999999</v>
          </cell>
          <cell r="K29">
            <v>174.47319999999999</v>
          </cell>
          <cell r="L29">
            <v>187.18260000000001</v>
          </cell>
          <cell r="M29">
            <v>165.04040000000001</v>
          </cell>
          <cell r="N29">
            <v>172.30959999999999</v>
          </cell>
          <cell r="R29">
            <v>159.32079999999999</v>
          </cell>
          <cell r="S29">
            <v>173.41300000000001</v>
          </cell>
          <cell r="T29">
            <v>218.24860000000001</v>
          </cell>
        </row>
        <row r="30">
          <cell r="A30">
            <v>43435</v>
          </cell>
          <cell r="B30">
            <v>183.71799999999999</v>
          </cell>
          <cell r="C30">
            <v>181.8631</v>
          </cell>
          <cell r="D30">
            <v>157.4922</v>
          </cell>
          <cell r="E30">
            <v>151.87880000000001</v>
          </cell>
          <cell r="F30">
            <v>253.9186</v>
          </cell>
          <cell r="G30">
            <v>172.38810000000001</v>
          </cell>
          <cell r="H30">
            <v>187.59829999999999</v>
          </cell>
          <cell r="I30">
            <v>203.07429999999999</v>
          </cell>
          <cell r="J30">
            <v>215.1189</v>
          </cell>
          <cell r="K30">
            <v>179.67009999999999</v>
          </cell>
          <cell r="L30">
            <v>187.59549999999999</v>
          </cell>
          <cell r="M30">
            <v>169.47389999999999</v>
          </cell>
          <cell r="N30">
            <v>177.65639999999999</v>
          </cell>
          <cell r="R30">
            <v>162.16829999999999</v>
          </cell>
          <cell r="S30">
            <v>177.3631</v>
          </cell>
          <cell r="T30">
            <v>223.65539999999999</v>
          </cell>
        </row>
        <row r="31">
          <cell r="A31">
            <v>43466</v>
          </cell>
          <cell r="B31">
            <v>189.62309999999999</v>
          </cell>
          <cell r="C31">
            <v>187.73609999999999</v>
          </cell>
          <cell r="D31">
            <v>162.9281</v>
          </cell>
          <cell r="E31">
            <v>152.41220000000001</v>
          </cell>
          <cell r="F31">
            <v>268.71100000000001</v>
          </cell>
          <cell r="G31">
            <v>177.44739999999999</v>
          </cell>
          <cell r="H31">
            <v>196.08940000000001</v>
          </cell>
          <cell r="I31">
            <v>204.49930000000001</v>
          </cell>
          <cell r="J31">
            <v>228.66390000000001</v>
          </cell>
          <cell r="K31">
            <v>185.4879</v>
          </cell>
          <cell r="L31">
            <v>187.59549999999999</v>
          </cell>
          <cell r="M31">
            <v>177.72110000000001</v>
          </cell>
          <cell r="N31">
            <v>185.71860000000001</v>
          </cell>
          <cell r="R31">
            <v>164.62129999999999</v>
          </cell>
          <cell r="S31">
            <v>183.27500000000001</v>
          </cell>
          <cell r="T31">
            <v>231.9982</v>
          </cell>
        </row>
        <row r="32">
          <cell r="A32">
            <v>43497</v>
          </cell>
          <cell r="B32">
            <v>197.61699999999999</v>
          </cell>
          <cell r="C32">
            <v>200.6078</v>
          </cell>
          <cell r="D32">
            <v>166.94290000000001</v>
          </cell>
          <cell r="E32">
            <v>154.45400000000001</v>
          </cell>
          <cell r="F32">
            <v>288.50779999999997</v>
          </cell>
          <cell r="G32">
            <v>182.39490000000001</v>
          </cell>
          <cell r="H32">
            <v>200.7878</v>
          </cell>
          <cell r="I32">
            <v>206.5831</v>
          </cell>
          <cell r="J32">
            <v>230.3913</v>
          </cell>
          <cell r="K32">
            <v>190.36060000000001</v>
          </cell>
          <cell r="L32">
            <v>190.88990000000001</v>
          </cell>
          <cell r="M32">
            <v>182.19579999999999</v>
          </cell>
          <cell r="N32">
            <v>192.54159999999999</v>
          </cell>
          <cell r="R32">
            <v>172.6677</v>
          </cell>
          <cell r="S32">
            <v>191.01580000000001</v>
          </cell>
          <cell r="T32">
            <v>240.93260000000001</v>
          </cell>
        </row>
        <row r="33">
          <cell r="A33">
            <v>43525</v>
          </cell>
          <cell r="B33">
            <v>207.2604</v>
          </cell>
          <cell r="C33">
            <v>213.03389999999999</v>
          </cell>
          <cell r="D33">
            <v>173.9572</v>
          </cell>
          <cell r="E33">
            <v>159.0908</v>
          </cell>
          <cell r="F33">
            <v>295.416</v>
          </cell>
          <cell r="G33">
            <v>188.81110000000001</v>
          </cell>
          <cell r="H33">
            <v>211.14580000000001</v>
          </cell>
          <cell r="I33">
            <v>216.2516</v>
          </cell>
          <cell r="J33">
            <v>239.90430000000001</v>
          </cell>
          <cell r="K33">
            <v>193.25559999999999</v>
          </cell>
          <cell r="L33">
            <v>239.1842</v>
          </cell>
          <cell r="M33">
            <v>189.4298</v>
          </cell>
          <cell r="N33">
            <v>198.86680000000001</v>
          </cell>
          <cell r="R33">
            <v>177.072</v>
          </cell>
          <cell r="S33">
            <v>200.67779999999999</v>
          </cell>
          <cell r="T33">
            <v>254.2432</v>
          </cell>
        </row>
        <row r="34">
          <cell r="A34">
            <v>43556</v>
          </cell>
          <cell r="B34">
            <v>214.7732</v>
          </cell>
          <cell r="C34">
            <v>218.34620000000001</v>
          </cell>
          <cell r="D34">
            <v>175.08850000000001</v>
          </cell>
          <cell r="E34">
            <v>167.47640000000001</v>
          </cell>
          <cell r="F34">
            <v>304.54669999999999</v>
          </cell>
          <cell r="G34">
            <v>198.6893</v>
          </cell>
          <cell r="H34">
            <v>219.6788</v>
          </cell>
          <cell r="I34">
            <v>227.0772</v>
          </cell>
          <cell r="J34">
            <v>254.65690000000001</v>
          </cell>
          <cell r="K34">
            <v>202.1036</v>
          </cell>
          <cell r="L34">
            <v>242.67140000000001</v>
          </cell>
          <cell r="M34">
            <v>197.8794</v>
          </cell>
          <cell r="N34">
            <v>206.1925</v>
          </cell>
          <cell r="R34">
            <v>180.47970000000001</v>
          </cell>
          <cell r="S34">
            <v>208.36760000000001</v>
          </cell>
          <cell r="T34">
            <v>264.00209999999998</v>
          </cell>
        </row>
        <row r="35">
          <cell r="A35">
            <v>43586</v>
          </cell>
          <cell r="B35">
            <v>223.0958</v>
          </cell>
          <cell r="C35">
            <v>223.1516</v>
          </cell>
          <cell r="D35">
            <v>178.76230000000001</v>
          </cell>
          <cell r="E35">
            <v>174.13560000000001</v>
          </cell>
          <cell r="F35">
            <v>342.548</v>
          </cell>
          <cell r="G35">
            <v>205.1609</v>
          </cell>
          <cell r="H35">
            <v>227.85910000000001</v>
          </cell>
          <cell r="I35">
            <v>237.69370000000001</v>
          </cell>
          <cell r="J35">
            <v>261.87290000000002</v>
          </cell>
          <cell r="K35">
            <v>207.06960000000001</v>
          </cell>
          <cell r="L35">
            <v>243.1671</v>
          </cell>
          <cell r="M35">
            <v>204.83109999999999</v>
          </cell>
          <cell r="N35">
            <v>212.15940000000001</v>
          </cell>
          <cell r="R35">
            <v>184.8278</v>
          </cell>
          <cell r="S35">
            <v>214.31979999999999</v>
          </cell>
          <cell r="T35">
            <v>284.32130000000001</v>
          </cell>
        </row>
        <row r="36">
          <cell r="A36">
            <v>43617</v>
          </cell>
          <cell r="B36">
            <v>229.39580000000001</v>
          </cell>
          <cell r="C36">
            <v>227.94309999999999</v>
          </cell>
          <cell r="D36">
            <v>183.68129999999999</v>
          </cell>
          <cell r="E36">
            <v>179.7817</v>
          </cell>
          <cell r="F36">
            <v>353.21839999999997</v>
          </cell>
          <cell r="G36">
            <v>212.15710000000001</v>
          </cell>
          <cell r="H36">
            <v>239.2954</v>
          </cell>
          <cell r="I36">
            <v>238.6925</v>
          </cell>
          <cell r="J36">
            <v>277.90780000000001</v>
          </cell>
          <cell r="K36">
            <v>216.23269999999999</v>
          </cell>
          <cell r="L36">
            <v>244.38499999999999</v>
          </cell>
          <cell r="M36">
            <v>213.19290000000001</v>
          </cell>
          <cell r="N36">
            <v>216.56829999999999</v>
          </cell>
          <cell r="R36">
            <v>188.82149999999999</v>
          </cell>
          <cell r="S36">
            <v>220.75729999999999</v>
          </cell>
          <cell r="T36">
            <v>291.73610000000002</v>
          </cell>
        </row>
        <row r="37">
          <cell r="A37">
            <v>43647</v>
          </cell>
          <cell r="B37">
            <v>233.93199999999999</v>
          </cell>
          <cell r="C37">
            <v>231.19929999999999</v>
          </cell>
          <cell r="D37">
            <v>184.15799999999999</v>
          </cell>
          <cell r="E37">
            <v>182.08260000000001</v>
          </cell>
          <cell r="F37">
            <v>357.45339999999999</v>
          </cell>
          <cell r="G37">
            <v>216.43430000000001</v>
          </cell>
          <cell r="H37">
            <v>247.54560000000001</v>
          </cell>
          <cell r="I37">
            <v>245.63050000000001</v>
          </cell>
          <cell r="J37">
            <v>277.97030000000001</v>
          </cell>
          <cell r="K37">
            <v>224.02359999999999</v>
          </cell>
          <cell r="L37">
            <v>251.77629999999999</v>
          </cell>
          <cell r="M37">
            <v>220.9991</v>
          </cell>
          <cell r="N37">
            <v>222.5813</v>
          </cell>
          <cell r="R37">
            <v>191.0737</v>
          </cell>
          <cell r="S37">
            <v>225.60990000000001</v>
          </cell>
          <cell r="T37">
            <v>296.67959999999999</v>
          </cell>
        </row>
        <row r="38">
          <cell r="A38">
            <v>43678</v>
          </cell>
          <cell r="B38">
            <v>243.63480000000001</v>
          </cell>
          <cell r="C38">
            <v>243.39750000000001</v>
          </cell>
          <cell r="D38">
            <v>192.5762</v>
          </cell>
          <cell r="E38">
            <v>186.81</v>
          </cell>
          <cell r="F38">
            <v>365.07940000000002</v>
          </cell>
          <cell r="G38">
            <v>231.14099999999999</v>
          </cell>
          <cell r="H38">
            <v>259.21100000000001</v>
          </cell>
          <cell r="I38">
            <v>251.6284</v>
          </cell>
          <cell r="J38">
            <v>281.81119999999999</v>
          </cell>
          <cell r="K38">
            <v>233.29650000000001</v>
          </cell>
          <cell r="L38">
            <v>259.22649999999999</v>
          </cell>
          <cell r="M38">
            <v>230.00550000000001</v>
          </cell>
          <cell r="N38">
            <v>235.10249999999999</v>
          </cell>
          <cell r="R38">
            <v>203.5009</v>
          </cell>
          <cell r="S38">
            <v>235.52449999999999</v>
          </cell>
          <cell r="T38">
            <v>303.61950000000002</v>
          </cell>
        </row>
        <row r="39">
          <cell r="A39">
            <v>43709</v>
          </cell>
          <cell r="B39">
            <v>257.83530000000002</v>
          </cell>
          <cell r="C39">
            <v>257.15629999999999</v>
          </cell>
          <cell r="D39">
            <v>203.7149</v>
          </cell>
          <cell r="E39">
            <v>204.18520000000001</v>
          </cell>
          <cell r="F39">
            <v>368.99020000000002</v>
          </cell>
          <cell r="G39">
            <v>247.72839999999999</v>
          </cell>
          <cell r="H39">
            <v>284.43380000000002</v>
          </cell>
          <cell r="I39">
            <v>263.1232</v>
          </cell>
          <cell r="J39">
            <v>302.40570000000002</v>
          </cell>
          <cell r="K39">
            <v>246.59350000000001</v>
          </cell>
          <cell r="L39">
            <v>260.51119999999997</v>
          </cell>
          <cell r="M39">
            <v>242.45050000000001</v>
          </cell>
          <cell r="N39">
            <v>256.72089999999997</v>
          </cell>
          <cell r="R39">
            <v>216.5496</v>
          </cell>
          <cell r="S39">
            <v>251.512</v>
          </cell>
          <cell r="T39">
            <v>311.7371</v>
          </cell>
        </row>
        <row r="40">
          <cell r="A40">
            <v>43739</v>
          </cell>
          <cell r="B40">
            <v>265.20240000000001</v>
          </cell>
          <cell r="C40">
            <v>261.45569999999998</v>
          </cell>
          <cell r="D40">
            <v>216.5239</v>
          </cell>
          <cell r="E40">
            <v>213.24160000000001</v>
          </cell>
          <cell r="F40">
            <v>371.52969999999999</v>
          </cell>
          <cell r="G40">
            <v>268.24970000000002</v>
          </cell>
          <cell r="H40">
            <v>297.18950000000001</v>
          </cell>
          <cell r="I40">
            <v>270.30849999999998</v>
          </cell>
          <cell r="J40">
            <v>305.39940000000001</v>
          </cell>
          <cell r="K40">
            <v>254.3766</v>
          </cell>
          <cell r="L40">
            <v>263.7081</v>
          </cell>
          <cell r="M40">
            <v>249.14959999999999</v>
          </cell>
          <cell r="N40">
            <v>267.57080000000002</v>
          </cell>
          <cell r="R40">
            <v>221.29429999999999</v>
          </cell>
          <cell r="S40">
            <v>260.05970000000002</v>
          </cell>
          <cell r="T40">
            <v>316.41410000000002</v>
          </cell>
        </row>
        <row r="41">
          <cell r="A41">
            <v>43770</v>
          </cell>
          <cell r="B41">
            <v>275.4348</v>
          </cell>
          <cell r="C41">
            <v>271.62540000000001</v>
          </cell>
          <cell r="D41">
            <v>228.87100000000001</v>
          </cell>
          <cell r="E41">
            <v>221.79679999999999</v>
          </cell>
          <cell r="F41">
            <v>373.08620000000002</v>
          </cell>
          <cell r="G41">
            <v>269.78620000000001</v>
          </cell>
          <cell r="H41">
            <v>319.34690000000001</v>
          </cell>
          <cell r="I41">
            <v>286.02050000000003</v>
          </cell>
          <cell r="J41">
            <v>329.16980000000001</v>
          </cell>
          <cell r="K41">
            <v>261.31639999999999</v>
          </cell>
          <cell r="L41">
            <v>267.27440000000001</v>
          </cell>
          <cell r="M41">
            <v>257.92579999999998</v>
          </cell>
          <cell r="N41">
            <v>283.24299999999999</v>
          </cell>
          <cell r="R41">
            <v>230.81039999999999</v>
          </cell>
          <cell r="S41">
            <v>270.21609999999998</v>
          </cell>
          <cell r="T41">
            <v>327.45100000000002</v>
          </cell>
        </row>
        <row r="42">
          <cell r="A42">
            <v>43800</v>
          </cell>
          <cell r="B42">
            <v>285.5958</v>
          </cell>
          <cell r="C42">
            <v>280.72289999999998</v>
          </cell>
          <cell r="D42">
            <v>235.7834</v>
          </cell>
          <cell r="E42">
            <v>228.3314</v>
          </cell>
          <cell r="F42">
            <v>381.94760000000002</v>
          </cell>
          <cell r="G42">
            <v>284.49849999999998</v>
          </cell>
          <cell r="H42">
            <v>332.56180000000001</v>
          </cell>
          <cell r="I42">
            <v>301.01850000000002</v>
          </cell>
          <cell r="J42">
            <v>363.3252</v>
          </cell>
          <cell r="K42">
            <v>273.40249999999997</v>
          </cell>
          <cell r="L42">
            <v>267.89389999999997</v>
          </cell>
          <cell r="M42">
            <v>263.96679999999998</v>
          </cell>
          <cell r="N42">
            <v>291.01690000000002</v>
          </cell>
          <cell r="R42">
            <v>238.8579</v>
          </cell>
          <cell r="S42">
            <v>279.57569999999998</v>
          </cell>
          <cell r="T42">
            <v>342.21769999999998</v>
          </cell>
        </row>
        <row r="43">
          <cell r="A43">
            <v>43831</v>
          </cell>
          <cell r="B43">
            <v>292.54649999999998</v>
          </cell>
          <cell r="C43">
            <v>293.8845</v>
          </cell>
          <cell r="D43">
            <v>245.83430000000001</v>
          </cell>
          <cell r="E43">
            <v>231.55439999999999</v>
          </cell>
          <cell r="F43">
            <v>385.62200000000001</v>
          </cell>
          <cell r="G43">
            <v>281.68509999999998</v>
          </cell>
          <cell r="H43">
            <v>329.03859999999997</v>
          </cell>
          <cell r="I43">
            <v>306.1909</v>
          </cell>
          <cell r="J43">
            <v>363.60079999999999</v>
          </cell>
          <cell r="K43">
            <v>281.09699999999998</v>
          </cell>
          <cell r="L43">
            <v>267.89389999999997</v>
          </cell>
          <cell r="M43">
            <v>272.55650000000003</v>
          </cell>
          <cell r="N43">
            <v>297.66649999999998</v>
          </cell>
          <cell r="R43">
            <v>248.71459999999999</v>
          </cell>
          <cell r="S43">
            <v>286.72430000000003</v>
          </cell>
          <cell r="T43">
            <v>346.32920000000001</v>
          </cell>
        </row>
        <row r="44">
          <cell r="A44">
            <v>43862</v>
          </cell>
          <cell r="B44">
            <v>297.89729999999997</v>
          </cell>
          <cell r="C44">
            <v>304.64949999999999</v>
          </cell>
          <cell r="D44">
            <v>249.58860000000001</v>
          </cell>
          <cell r="E44">
            <v>235.07320000000001</v>
          </cell>
          <cell r="F44">
            <v>371.28100000000001</v>
          </cell>
          <cell r="G44">
            <v>286.79300000000001</v>
          </cell>
          <cell r="H44">
            <v>329.58879999999999</v>
          </cell>
          <cell r="I44">
            <v>309.27359999999999</v>
          </cell>
          <cell r="J44">
            <v>367.73419999999999</v>
          </cell>
          <cell r="K44">
            <v>288.31540000000001</v>
          </cell>
          <cell r="L44">
            <v>272.94819999999999</v>
          </cell>
          <cell r="M44">
            <v>279.1275</v>
          </cell>
          <cell r="N44">
            <v>306.4341</v>
          </cell>
          <cell r="R44">
            <v>256.983</v>
          </cell>
          <cell r="S44">
            <v>294.19220000000001</v>
          </cell>
          <cell r="T44">
            <v>341.4169</v>
          </cell>
        </row>
        <row r="45">
          <cell r="A45">
            <v>43891</v>
          </cell>
          <cell r="B45">
            <v>309.18079999999998</v>
          </cell>
          <cell r="C45">
            <v>319.8956</v>
          </cell>
          <cell r="D45">
            <v>256.78730000000002</v>
          </cell>
          <cell r="E45">
            <v>243.7132</v>
          </cell>
          <cell r="F45">
            <v>373.51679999999999</v>
          </cell>
          <cell r="G45">
            <v>294.68709999999999</v>
          </cell>
          <cell r="H45">
            <v>338.05200000000002</v>
          </cell>
          <cell r="I45">
            <v>310.95359999999999</v>
          </cell>
          <cell r="J45">
            <v>401.91660000000002</v>
          </cell>
          <cell r="K45">
            <v>297.92349999999999</v>
          </cell>
          <cell r="L45">
            <v>319.92309999999998</v>
          </cell>
          <cell r="M45">
            <v>288.1968</v>
          </cell>
          <cell r="N45">
            <v>313.66649999999998</v>
          </cell>
          <cell r="R45">
            <v>273.11130000000003</v>
          </cell>
          <cell r="S45">
            <v>304.63830000000002</v>
          </cell>
          <cell r="T45">
            <v>352.4778</v>
          </cell>
        </row>
        <row r="46">
          <cell r="A46">
            <v>43922</v>
          </cell>
          <cell r="B46">
            <v>317.1934</v>
          </cell>
          <cell r="C46">
            <v>334.79969999999997</v>
          </cell>
          <cell r="D46">
            <v>260.5487</v>
          </cell>
          <cell r="E46">
            <v>250.0292</v>
          </cell>
          <cell r="F46">
            <v>374.09289999999999</v>
          </cell>
          <cell r="G46">
            <v>299.4366</v>
          </cell>
          <cell r="H46">
            <v>345.58210000000003</v>
          </cell>
          <cell r="I46">
            <v>316.51100000000002</v>
          </cell>
          <cell r="J46">
            <v>384.57920000000001</v>
          </cell>
          <cell r="K46">
            <v>305.8159</v>
          </cell>
          <cell r="L46">
            <v>322.13580000000002</v>
          </cell>
          <cell r="M46">
            <v>295.66570000000002</v>
          </cell>
          <cell r="N46">
            <v>313.95740000000001</v>
          </cell>
          <cell r="R46">
            <v>291.82220000000001</v>
          </cell>
          <cell r="S46">
            <v>313.20580000000001</v>
          </cell>
          <cell r="T46">
            <v>350.71069999999997</v>
          </cell>
        </row>
        <row r="47">
          <cell r="A47">
            <v>43952</v>
          </cell>
          <cell r="B47">
            <v>322.50450000000001</v>
          </cell>
          <cell r="C47">
            <v>336.89010000000002</v>
          </cell>
          <cell r="D47">
            <v>261.95389999999998</v>
          </cell>
          <cell r="E47">
            <v>267.01119999999997</v>
          </cell>
          <cell r="F47">
            <v>374.58260000000001</v>
          </cell>
          <cell r="G47">
            <v>307.32839999999999</v>
          </cell>
          <cell r="H47">
            <v>350.77600000000001</v>
          </cell>
          <cell r="I47">
            <v>319.63740000000001</v>
          </cell>
          <cell r="J47">
            <v>386.88049999999998</v>
          </cell>
          <cell r="K47">
            <v>315.33109999999999</v>
          </cell>
          <cell r="L47">
            <v>320.88869999999997</v>
          </cell>
          <cell r="M47">
            <v>300.61630000000002</v>
          </cell>
          <cell r="N47">
            <v>323.8596</v>
          </cell>
          <cell r="R47">
            <v>300.79660000000001</v>
          </cell>
          <cell r="S47">
            <v>318.99419999999998</v>
          </cell>
          <cell r="T47">
            <v>351.56270000000001</v>
          </cell>
        </row>
        <row r="48">
          <cell r="A48">
            <v>43983</v>
          </cell>
          <cell r="B48">
            <v>329.63260000000002</v>
          </cell>
          <cell r="C48">
            <v>340.66390000000001</v>
          </cell>
          <cell r="D48">
            <v>272.4196</v>
          </cell>
          <cell r="E48">
            <v>289.36680000000001</v>
          </cell>
          <cell r="F48">
            <v>377.18130000000002</v>
          </cell>
          <cell r="G48">
            <v>319.87630000000001</v>
          </cell>
          <cell r="H48">
            <v>362.51119999999997</v>
          </cell>
          <cell r="I48">
            <v>320.96050000000002</v>
          </cell>
          <cell r="J48">
            <v>384.29129999999998</v>
          </cell>
          <cell r="K48">
            <v>319.7724</v>
          </cell>
          <cell r="L48">
            <v>334.25880000000001</v>
          </cell>
          <cell r="M48">
            <v>307.26060000000001</v>
          </cell>
          <cell r="N48">
            <v>321.57979999999998</v>
          </cell>
          <cell r="R48">
            <v>318.03100000000001</v>
          </cell>
          <cell r="S48">
            <v>325.20269999999999</v>
          </cell>
          <cell r="T48">
            <v>355.03089999999997</v>
          </cell>
        </row>
        <row r="49">
          <cell r="A49">
            <v>44013</v>
          </cell>
          <cell r="B49">
            <v>335.87529999999998</v>
          </cell>
          <cell r="C49">
            <v>342.41019999999997</v>
          </cell>
          <cell r="D49">
            <v>275.97579999999999</v>
          </cell>
          <cell r="E49">
            <v>301.55669999999998</v>
          </cell>
          <cell r="F49">
            <v>381.3605</v>
          </cell>
          <cell r="G49">
            <v>331.80329999999998</v>
          </cell>
          <cell r="H49">
            <v>371.63659999999999</v>
          </cell>
          <cell r="I49">
            <v>328.02210000000002</v>
          </cell>
          <cell r="J49">
            <v>383.00779999999997</v>
          </cell>
          <cell r="K49">
            <v>336.07209999999998</v>
          </cell>
          <cell r="L49">
            <v>339.46929999999998</v>
          </cell>
          <cell r="M49">
            <v>313.07960000000003</v>
          </cell>
          <cell r="N49">
            <v>330.89109999999999</v>
          </cell>
          <cell r="R49">
            <v>320.00069999999999</v>
          </cell>
          <cell r="S49">
            <v>333.40960000000001</v>
          </cell>
          <cell r="T49">
            <v>356.73360000000002</v>
          </cell>
        </row>
        <row r="50">
          <cell r="A50">
            <v>44044</v>
          </cell>
          <cell r="B50">
            <v>344.45499999999998</v>
          </cell>
          <cell r="C50">
            <v>351.8039</v>
          </cell>
          <cell r="D50">
            <v>278.86660000000001</v>
          </cell>
          <cell r="E50">
            <v>310.44420000000002</v>
          </cell>
          <cell r="F50">
            <v>391.89049999999997</v>
          </cell>
          <cell r="G50">
            <v>341.46839999999997</v>
          </cell>
          <cell r="H50">
            <v>382.13369999999998</v>
          </cell>
          <cell r="I50">
            <v>336.50560000000002</v>
          </cell>
          <cell r="J50">
            <v>391.62909999999999</v>
          </cell>
          <cell r="K50">
            <v>343.99220000000003</v>
          </cell>
          <cell r="L50">
            <v>342.2903</v>
          </cell>
          <cell r="M50">
            <v>318.93380000000002</v>
          </cell>
          <cell r="N50">
            <v>336.9701</v>
          </cell>
          <cell r="R50">
            <v>331.32650000000001</v>
          </cell>
          <cell r="S50">
            <v>342.05610000000001</v>
          </cell>
          <cell r="T50">
            <v>363.09539999999998</v>
          </cell>
        </row>
        <row r="51">
          <cell r="A51">
            <v>44075</v>
          </cell>
          <cell r="B51">
            <v>352.4418</v>
          </cell>
          <cell r="C51">
            <v>362.66609999999997</v>
          </cell>
          <cell r="D51">
            <v>290.45999999999998</v>
          </cell>
          <cell r="E51">
            <v>319.23039999999997</v>
          </cell>
          <cell r="F51">
            <v>394.89019999999999</v>
          </cell>
          <cell r="G51">
            <v>346.99310000000003</v>
          </cell>
          <cell r="H51">
            <v>396.36770000000001</v>
          </cell>
          <cell r="I51">
            <v>344.52050000000003</v>
          </cell>
          <cell r="J51">
            <v>387.62889999999999</v>
          </cell>
          <cell r="K51">
            <v>353.14960000000002</v>
          </cell>
          <cell r="L51">
            <v>343.2758</v>
          </cell>
          <cell r="M51">
            <v>319.4196</v>
          </cell>
          <cell r="N51">
            <v>341.34620000000001</v>
          </cell>
          <cell r="R51">
            <v>355.06079999999997</v>
          </cell>
          <cell r="S51">
            <v>348.19959999999998</v>
          </cell>
          <cell r="T51">
            <v>366.96480000000003</v>
          </cell>
        </row>
        <row r="52">
          <cell r="A52">
            <v>44105</v>
          </cell>
          <cell r="B52">
            <v>366.78120000000001</v>
          </cell>
          <cell r="C52">
            <v>382.69009999999997</v>
          </cell>
          <cell r="D52">
            <v>295.01940000000002</v>
          </cell>
          <cell r="E52">
            <v>340.01889999999997</v>
          </cell>
          <cell r="F52">
            <v>400.38760000000002</v>
          </cell>
          <cell r="G52">
            <v>363.02120000000002</v>
          </cell>
          <cell r="H52">
            <v>410.61509999999998</v>
          </cell>
          <cell r="I52">
            <v>357.30759999999998</v>
          </cell>
          <cell r="J52">
            <v>382.93869999999998</v>
          </cell>
          <cell r="K52">
            <v>354.8039</v>
          </cell>
          <cell r="L52">
            <v>343.87860000000001</v>
          </cell>
          <cell r="M52">
            <v>332.91109999999998</v>
          </cell>
          <cell r="N52">
            <v>349.37349999999998</v>
          </cell>
          <cell r="R52">
            <v>399.87380000000002</v>
          </cell>
          <cell r="S52">
            <v>359.72019999999998</v>
          </cell>
          <cell r="T52">
            <v>370.4461</v>
          </cell>
        </row>
        <row r="53">
          <cell r="A53">
            <v>44136</v>
          </cell>
          <cell r="B53">
            <v>378.17</v>
          </cell>
          <cell r="C53">
            <v>390.71960000000001</v>
          </cell>
          <cell r="D53">
            <v>306.85169999999999</v>
          </cell>
          <cell r="E53">
            <v>358.8571</v>
          </cell>
          <cell r="F53">
            <v>403.4443</v>
          </cell>
          <cell r="G53">
            <v>382.27960000000002</v>
          </cell>
          <cell r="H53">
            <v>429.67410000000001</v>
          </cell>
          <cell r="I53">
            <v>370.3972</v>
          </cell>
          <cell r="J53">
            <v>390.56950000000001</v>
          </cell>
          <cell r="K53">
            <v>367.35109999999997</v>
          </cell>
          <cell r="L53">
            <v>343.96539999999999</v>
          </cell>
          <cell r="M53">
            <v>344.73579999999998</v>
          </cell>
          <cell r="N53">
            <v>358.61770000000001</v>
          </cell>
          <cell r="R53">
            <v>403.60329999999999</v>
          </cell>
          <cell r="S53">
            <v>374.10520000000002</v>
          </cell>
          <cell r="T53">
            <v>375.72379999999998</v>
          </cell>
        </row>
        <row r="54">
          <cell r="A54">
            <v>44166</v>
          </cell>
          <cell r="B54">
            <v>394.47019999999998</v>
          </cell>
          <cell r="C54">
            <v>415.69779999999997</v>
          </cell>
          <cell r="D54">
            <v>318.35070000000002</v>
          </cell>
          <cell r="E54">
            <v>372.17959999999999</v>
          </cell>
          <cell r="F54">
            <v>409.24990000000003</v>
          </cell>
          <cell r="G54">
            <v>389.95589999999999</v>
          </cell>
          <cell r="H54">
            <v>448.27679999999998</v>
          </cell>
          <cell r="I54">
            <v>387.49849999999998</v>
          </cell>
          <cell r="J54">
            <v>389.42009999999999</v>
          </cell>
          <cell r="K54">
            <v>383.37439999999998</v>
          </cell>
          <cell r="L54">
            <v>345.05489999999998</v>
          </cell>
          <cell r="M54">
            <v>356.63249999999999</v>
          </cell>
          <cell r="N54">
            <v>365.83269999999999</v>
          </cell>
          <cell r="R54">
            <v>411.52190000000002</v>
          </cell>
          <cell r="S54">
            <v>394.11099999999999</v>
          </cell>
          <cell r="T54">
            <v>383.68770000000001</v>
          </cell>
        </row>
        <row r="55">
          <cell r="A55">
            <v>44197</v>
          </cell>
          <cell r="B55">
            <v>416.2149</v>
          </cell>
          <cell r="C55">
            <v>438.27460000000002</v>
          </cell>
          <cell r="D55">
            <v>334.00659999999999</v>
          </cell>
          <cell r="E55">
            <v>386.60050000000001</v>
          </cell>
          <cell r="F55">
            <v>437.85969999999998</v>
          </cell>
          <cell r="G55">
            <v>401.79719999999998</v>
          </cell>
          <cell r="H55">
            <v>471.44650000000001</v>
          </cell>
          <cell r="I55">
            <v>414.80950000000001</v>
          </cell>
          <cell r="J55">
            <v>450.67590000000001</v>
          </cell>
          <cell r="K55">
            <v>403.11619999999999</v>
          </cell>
          <cell r="L55">
            <v>352.69720000000001</v>
          </cell>
          <cell r="M55">
            <v>381.36669999999998</v>
          </cell>
          <cell r="N55">
            <v>373.45909999999998</v>
          </cell>
          <cell r="R55">
            <v>431.3526</v>
          </cell>
          <cell r="S55">
            <v>413.97969999999998</v>
          </cell>
          <cell r="T55">
            <v>414.0478</v>
          </cell>
        </row>
        <row r="56">
          <cell r="A56">
            <v>44228</v>
          </cell>
          <cell r="B56">
            <v>429.91820000000001</v>
          </cell>
          <cell r="C56">
            <v>455.41860000000003</v>
          </cell>
          <cell r="D56">
            <v>347.52510000000001</v>
          </cell>
          <cell r="E56">
            <v>395.89909999999998</v>
          </cell>
          <cell r="F56">
            <v>441.49279999999999</v>
          </cell>
          <cell r="G56">
            <v>421.51069999999999</v>
          </cell>
          <cell r="H56">
            <v>486.37549999999999</v>
          </cell>
          <cell r="I56">
            <v>431.97239999999999</v>
          </cell>
          <cell r="J56">
            <v>457.6558</v>
          </cell>
          <cell r="K56">
            <v>413.76170000000002</v>
          </cell>
          <cell r="L56">
            <v>352.95269999999999</v>
          </cell>
          <cell r="M56">
            <v>396.33679999999998</v>
          </cell>
          <cell r="N56">
            <v>382.92500000000001</v>
          </cell>
          <cell r="R56">
            <v>438.47730000000001</v>
          </cell>
          <cell r="S56">
            <v>430.39679999999998</v>
          </cell>
          <cell r="T56">
            <v>421.96</v>
          </cell>
        </row>
        <row r="57">
          <cell r="A57">
            <v>44256</v>
          </cell>
          <cell r="B57">
            <v>447.91050000000001</v>
          </cell>
          <cell r="C57">
            <v>471.39400000000001</v>
          </cell>
          <cell r="D57">
            <v>369.9409</v>
          </cell>
          <cell r="E57">
            <v>419.57830000000001</v>
          </cell>
          <cell r="F57">
            <v>448.19600000000003</v>
          </cell>
          <cell r="G57">
            <v>434.33670000000001</v>
          </cell>
          <cell r="H57">
            <v>503.95299999999997</v>
          </cell>
          <cell r="I57">
            <v>456.10149999999999</v>
          </cell>
          <cell r="J57">
            <v>460.4092</v>
          </cell>
          <cell r="K57">
            <v>424.97269999999997</v>
          </cell>
          <cell r="L57">
            <v>447.73009999999999</v>
          </cell>
          <cell r="M57">
            <v>413.46800000000002</v>
          </cell>
          <cell r="N57">
            <v>394.30180000000001</v>
          </cell>
          <cell r="R57">
            <v>449.99650000000003</v>
          </cell>
          <cell r="S57">
            <v>448.54059999999998</v>
          </cell>
          <cell r="T57">
            <v>443.98700000000002</v>
          </cell>
        </row>
        <row r="58">
          <cell r="A58">
            <v>44287</v>
          </cell>
          <cell r="B58">
            <v>465.79899999999998</v>
          </cell>
          <cell r="C58">
            <v>489.8741</v>
          </cell>
          <cell r="D58">
            <v>381.7518</v>
          </cell>
          <cell r="E58">
            <v>444.70909999999998</v>
          </cell>
          <cell r="F58">
            <v>467.1902</v>
          </cell>
          <cell r="G58">
            <v>447.15159999999997</v>
          </cell>
          <cell r="H58">
            <v>521.36580000000004</v>
          </cell>
          <cell r="I58">
            <v>480.65969999999999</v>
          </cell>
          <cell r="J58">
            <v>462.50779999999997</v>
          </cell>
          <cell r="K58">
            <v>437.57429999999999</v>
          </cell>
          <cell r="L58">
            <v>454.99860000000001</v>
          </cell>
          <cell r="M58">
            <v>430.43529999999998</v>
          </cell>
          <cell r="N58">
            <v>406.48770000000002</v>
          </cell>
          <cell r="R58">
            <v>460.58679999999998</v>
          </cell>
          <cell r="S58">
            <v>468.33240000000001</v>
          </cell>
          <cell r="T58">
            <v>459.72980000000001</v>
          </cell>
        </row>
        <row r="59">
          <cell r="A59">
            <v>44317</v>
          </cell>
          <cell r="B59">
            <v>480.91570000000002</v>
          </cell>
          <cell r="C59">
            <v>505.79509999999999</v>
          </cell>
          <cell r="D59">
            <v>389.36380000000003</v>
          </cell>
          <cell r="E59">
            <v>459.19330000000002</v>
          </cell>
          <cell r="F59">
            <v>474.8725</v>
          </cell>
          <cell r="G59">
            <v>458.4332</v>
          </cell>
          <cell r="H59">
            <v>546.21190000000001</v>
          </cell>
          <cell r="I59">
            <v>505.68830000000003</v>
          </cell>
          <cell r="J59">
            <v>464.69659999999999</v>
          </cell>
          <cell r="K59">
            <v>447.89530000000002</v>
          </cell>
          <cell r="L59">
            <v>456.44639999999998</v>
          </cell>
          <cell r="M59">
            <v>449.42290000000003</v>
          </cell>
          <cell r="N59">
            <v>419.57470000000001</v>
          </cell>
          <cell r="R59">
            <v>472.1703</v>
          </cell>
          <cell r="S59">
            <v>484.7928</v>
          </cell>
          <cell r="T59">
            <v>472.17630000000003</v>
          </cell>
        </row>
        <row r="60">
          <cell r="A60">
            <v>44348</v>
          </cell>
          <cell r="B60">
            <v>496.72019999999998</v>
          </cell>
          <cell r="C60">
            <v>522.86220000000003</v>
          </cell>
          <cell r="D60">
            <v>409.65469999999999</v>
          </cell>
          <cell r="E60">
            <v>470.27780000000001</v>
          </cell>
          <cell r="F60">
            <v>496.32819999999998</v>
          </cell>
          <cell r="G60">
            <v>473.37490000000003</v>
          </cell>
          <cell r="H60">
            <v>571.26729999999998</v>
          </cell>
          <cell r="I60">
            <v>522.28470000000004</v>
          </cell>
          <cell r="J60">
            <v>495.89960000000002</v>
          </cell>
          <cell r="K60">
            <v>455.39499999999998</v>
          </cell>
          <cell r="L60">
            <v>458.19220000000001</v>
          </cell>
          <cell r="M60">
            <v>462.52429999999998</v>
          </cell>
          <cell r="N60">
            <v>423.8888</v>
          </cell>
          <cell r="R60">
            <v>472.33010000000002</v>
          </cell>
          <cell r="S60">
            <v>502.90960000000001</v>
          </cell>
          <cell r="T60">
            <v>490.2122</v>
          </cell>
        </row>
        <row r="61">
          <cell r="A61">
            <v>44378</v>
          </cell>
          <cell r="B61">
            <v>510.39460000000003</v>
          </cell>
          <cell r="C61">
            <v>537.43010000000004</v>
          </cell>
          <cell r="D61">
            <v>423.35449999999997</v>
          </cell>
          <cell r="E61">
            <v>478.3125</v>
          </cell>
          <cell r="F61">
            <v>502.39879999999999</v>
          </cell>
          <cell r="G61">
            <v>484.22050000000002</v>
          </cell>
          <cell r="H61">
            <v>595.45770000000005</v>
          </cell>
          <cell r="I61">
            <v>536.60609999999997</v>
          </cell>
          <cell r="J61">
            <v>506.10410000000002</v>
          </cell>
          <cell r="K61">
            <v>471.99619999999999</v>
          </cell>
          <cell r="L61">
            <v>462.51400000000001</v>
          </cell>
          <cell r="M61">
            <v>483.50220000000002</v>
          </cell>
          <cell r="N61">
            <v>434.51909999999998</v>
          </cell>
          <cell r="R61">
            <v>490.62430000000001</v>
          </cell>
          <cell r="S61">
            <v>517.24440000000004</v>
          </cell>
          <cell r="T61">
            <v>498.03680000000003</v>
          </cell>
        </row>
        <row r="62">
          <cell r="A62">
            <v>44409</v>
          </cell>
          <cell r="B62">
            <v>522.5566</v>
          </cell>
          <cell r="C62">
            <v>545.25540000000001</v>
          </cell>
          <cell r="D62">
            <v>432.18509999999998</v>
          </cell>
          <cell r="E62">
            <v>495.14850000000001</v>
          </cell>
          <cell r="F62">
            <v>505.82990000000001</v>
          </cell>
          <cell r="G62">
            <v>500.28620000000001</v>
          </cell>
          <cell r="H62">
            <v>615.22220000000004</v>
          </cell>
          <cell r="I62">
            <v>546.80150000000003</v>
          </cell>
          <cell r="J62">
            <v>508.44439999999997</v>
          </cell>
          <cell r="K62">
            <v>494.5034</v>
          </cell>
          <cell r="L62">
            <v>492.6841</v>
          </cell>
          <cell r="M62">
            <v>499.7627</v>
          </cell>
          <cell r="N62">
            <v>447.58699999999999</v>
          </cell>
          <cell r="R62">
            <v>495.91160000000002</v>
          </cell>
          <cell r="S62">
            <v>531.96960000000001</v>
          </cell>
          <cell r="T62">
            <v>505.20170000000002</v>
          </cell>
        </row>
        <row r="63">
          <cell r="A63">
            <v>44440</v>
          </cell>
          <cell r="B63">
            <v>539.59619999999995</v>
          </cell>
          <cell r="C63">
            <v>559.69970000000001</v>
          </cell>
          <cell r="D63">
            <v>456.9606</v>
          </cell>
          <cell r="E63">
            <v>524.9846</v>
          </cell>
          <cell r="F63">
            <v>514.94539999999995</v>
          </cell>
          <cell r="G63">
            <v>519.50990000000002</v>
          </cell>
          <cell r="H63">
            <v>637.16430000000003</v>
          </cell>
          <cell r="I63">
            <v>558.90060000000005</v>
          </cell>
          <cell r="J63">
            <v>513.59339999999997</v>
          </cell>
          <cell r="K63">
            <v>512.59889999999996</v>
          </cell>
          <cell r="L63">
            <v>504.25670000000002</v>
          </cell>
          <cell r="M63">
            <v>517.70029999999997</v>
          </cell>
          <cell r="N63">
            <v>461.2903</v>
          </cell>
          <cell r="R63">
            <v>523.23379999999997</v>
          </cell>
          <cell r="S63">
            <v>548.86540000000002</v>
          </cell>
          <cell r="T63">
            <v>515.45740000000001</v>
          </cell>
        </row>
        <row r="64">
          <cell r="A64">
            <v>44470</v>
          </cell>
          <cell r="B64">
            <v>556.8596</v>
          </cell>
          <cell r="C64">
            <v>579.63070000000005</v>
          </cell>
          <cell r="D64">
            <v>469.2724</v>
          </cell>
          <cell r="E64">
            <v>546.49919999999997</v>
          </cell>
          <cell r="F64">
            <v>522.09</v>
          </cell>
          <cell r="G64">
            <v>533.45129999999995</v>
          </cell>
          <cell r="H64">
            <v>657.37469999999996</v>
          </cell>
          <cell r="I64">
            <v>572.61869999999999</v>
          </cell>
          <cell r="J64">
            <v>518.36900000000003</v>
          </cell>
          <cell r="K64">
            <v>537.23760000000004</v>
          </cell>
          <cell r="L64">
            <v>509.0213</v>
          </cell>
          <cell r="M64">
            <v>534.29700000000003</v>
          </cell>
          <cell r="N64">
            <v>476.23700000000002</v>
          </cell>
          <cell r="R64">
            <v>558.346</v>
          </cell>
          <cell r="S64">
            <v>565.83479999999997</v>
          </cell>
          <cell r="T64">
            <v>521.11770000000001</v>
          </cell>
        </row>
        <row r="65">
          <cell r="A65">
            <v>44501</v>
          </cell>
          <cell r="B65">
            <v>571.64520000000005</v>
          </cell>
          <cell r="C65">
            <v>593.66449999999998</v>
          </cell>
          <cell r="D65">
            <v>476.27839999999998</v>
          </cell>
          <cell r="E65">
            <v>569.33780000000002</v>
          </cell>
          <cell r="F65">
            <v>535.85699999999997</v>
          </cell>
          <cell r="G65">
            <v>546.89099999999996</v>
          </cell>
          <cell r="H65">
            <v>675.80380000000002</v>
          </cell>
          <cell r="I65">
            <v>586.23479999999995</v>
          </cell>
          <cell r="J65">
            <v>527.32230000000004</v>
          </cell>
          <cell r="K65">
            <v>546.66219999999998</v>
          </cell>
          <cell r="L65">
            <v>512.02700000000004</v>
          </cell>
          <cell r="M65">
            <v>552.56960000000004</v>
          </cell>
          <cell r="N65">
            <v>489.88330000000002</v>
          </cell>
          <cell r="R65">
            <v>571.88139999999999</v>
          </cell>
          <cell r="S65">
            <v>582.55510000000004</v>
          </cell>
          <cell r="T65">
            <v>529.31939999999997</v>
          </cell>
        </row>
        <row r="66">
          <cell r="A66">
            <v>44531</v>
          </cell>
          <cell r="B66">
            <v>594.74749999999995</v>
          </cell>
          <cell r="C66">
            <v>621.3492</v>
          </cell>
          <cell r="D66">
            <v>501.36939999999998</v>
          </cell>
          <cell r="E66">
            <v>597.02260000000001</v>
          </cell>
          <cell r="F66">
            <v>544.37890000000004</v>
          </cell>
          <cell r="G66">
            <v>562.36339999999996</v>
          </cell>
          <cell r="H66">
            <v>681.79269999999997</v>
          </cell>
          <cell r="I66">
            <v>607.16219999999998</v>
          </cell>
          <cell r="J66">
            <v>538.96559999999999</v>
          </cell>
          <cell r="K66">
            <v>566.29020000000003</v>
          </cell>
          <cell r="L66">
            <v>512.09550000000002</v>
          </cell>
          <cell r="M66">
            <v>596.82119999999998</v>
          </cell>
          <cell r="N66">
            <v>507.6875</v>
          </cell>
          <cell r="R66">
            <v>586.44000000000005</v>
          </cell>
          <cell r="S66">
            <v>610.41189999999995</v>
          </cell>
          <cell r="T66">
            <v>540.14750000000004</v>
          </cell>
        </row>
        <row r="67">
          <cell r="A67">
            <v>44562</v>
          </cell>
          <cell r="B67">
            <v>618.75620000000004</v>
          </cell>
          <cell r="C67">
            <v>652.69550000000004</v>
          </cell>
          <cell r="D67">
            <v>509.51060000000001</v>
          </cell>
          <cell r="E67">
            <v>616.96</v>
          </cell>
          <cell r="F67">
            <v>555.84130000000005</v>
          </cell>
          <cell r="G67">
            <v>583.42949999999996</v>
          </cell>
          <cell r="H67">
            <v>702.85720000000003</v>
          </cell>
          <cell r="I67">
            <v>623.34259999999995</v>
          </cell>
          <cell r="J67">
            <v>574.31079999999997</v>
          </cell>
          <cell r="K67">
            <v>585.73919999999998</v>
          </cell>
          <cell r="L67">
            <v>518.88499999999999</v>
          </cell>
          <cell r="M67">
            <v>629.08150000000001</v>
          </cell>
          <cell r="N67">
            <v>532.52890000000002</v>
          </cell>
          <cell r="R67">
            <v>643.36599999999999</v>
          </cell>
          <cell r="S67">
            <v>631.75630000000001</v>
          </cell>
          <cell r="T67">
            <v>550.95699999999999</v>
          </cell>
        </row>
        <row r="68">
          <cell r="A68">
            <v>44593</v>
          </cell>
          <cell r="B68">
            <v>648.78049999999996</v>
          </cell>
          <cell r="C68">
            <v>693.56119999999999</v>
          </cell>
          <cell r="D68">
            <v>523.90949999999998</v>
          </cell>
          <cell r="E68">
            <v>637.59370000000001</v>
          </cell>
          <cell r="F68">
            <v>557.95939999999996</v>
          </cell>
          <cell r="G68">
            <v>608.13310000000001</v>
          </cell>
          <cell r="H68">
            <v>733.07979999999998</v>
          </cell>
          <cell r="I68">
            <v>659.16570000000002</v>
          </cell>
          <cell r="J68">
            <v>585.15110000000004</v>
          </cell>
          <cell r="K68">
            <v>610.40350000000001</v>
          </cell>
          <cell r="L68">
            <v>541.83360000000005</v>
          </cell>
          <cell r="M68">
            <v>669.86019999999996</v>
          </cell>
          <cell r="N68">
            <v>555.87530000000004</v>
          </cell>
          <cell r="R68">
            <v>697.58789999999999</v>
          </cell>
          <cell r="S68">
            <v>661.07389999999998</v>
          </cell>
          <cell r="T68">
            <v>566.44129999999996</v>
          </cell>
        </row>
        <row r="69">
          <cell r="A69">
            <v>44621</v>
          </cell>
          <cell r="B69">
            <v>692.68269999999995</v>
          </cell>
          <cell r="C69">
            <v>753.55679999999995</v>
          </cell>
          <cell r="D69">
            <v>551.3098</v>
          </cell>
          <cell r="E69">
            <v>678.62080000000003</v>
          </cell>
          <cell r="F69">
            <v>589.39570000000003</v>
          </cell>
          <cell r="G69">
            <v>634.84490000000005</v>
          </cell>
          <cell r="H69">
            <v>771.45960000000002</v>
          </cell>
          <cell r="I69">
            <v>699.36339999999996</v>
          </cell>
          <cell r="J69">
            <v>608.72299999999996</v>
          </cell>
          <cell r="K69">
            <v>630.69529999999997</v>
          </cell>
          <cell r="L69">
            <v>644.58709999999996</v>
          </cell>
          <cell r="M69">
            <v>703.73379999999997</v>
          </cell>
          <cell r="N69">
            <v>582.43510000000003</v>
          </cell>
          <cell r="R69">
            <v>729.19</v>
          </cell>
          <cell r="S69">
            <v>707.86030000000005</v>
          </cell>
          <cell r="T69">
            <v>607.97739999999999</v>
          </cell>
        </row>
        <row r="70">
          <cell r="A70">
            <v>44652</v>
          </cell>
          <cell r="B70">
            <v>736.77269999999999</v>
          </cell>
          <cell r="C70">
            <v>801.13890000000004</v>
          </cell>
          <cell r="D70">
            <v>568.81200000000001</v>
          </cell>
          <cell r="E70">
            <v>752.29100000000005</v>
          </cell>
          <cell r="F70">
            <v>617.86509999999998</v>
          </cell>
          <cell r="G70">
            <v>670.89170000000001</v>
          </cell>
          <cell r="H70">
            <v>813.1644</v>
          </cell>
          <cell r="I70">
            <v>734.71400000000006</v>
          </cell>
          <cell r="J70">
            <v>628.00229999999999</v>
          </cell>
          <cell r="K70">
            <v>668.92020000000002</v>
          </cell>
          <cell r="L70">
            <v>672.43939999999998</v>
          </cell>
          <cell r="M70">
            <v>748.577</v>
          </cell>
          <cell r="N70">
            <v>617.61699999999996</v>
          </cell>
          <cell r="R70">
            <v>785.15449999999998</v>
          </cell>
          <cell r="S70">
            <v>754.19050000000004</v>
          </cell>
          <cell r="T70">
            <v>634.9357</v>
          </cell>
        </row>
        <row r="71">
          <cell r="A71">
            <v>44682</v>
          </cell>
          <cell r="B71">
            <v>777.66740000000004</v>
          </cell>
          <cell r="C71">
            <v>838.64469999999994</v>
          </cell>
          <cell r="D71">
            <v>605.94529999999997</v>
          </cell>
          <cell r="E71">
            <v>790.79669999999999</v>
          </cell>
          <cell r="F71">
            <v>679.6345</v>
          </cell>
          <cell r="G71">
            <v>709.16079999999999</v>
          </cell>
          <cell r="H71">
            <v>861.22439999999995</v>
          </cell>
          <cell r="I71">
            <v>778.54510000000005</v>
          </cell>
          <cell r="J71">
            <v>652.17899999999997</v>
          </cell>
          <cell r="K71">
            <v>720.11440000000005</v>
          </cell>
          <cell r="L71">
            <v>674.81309999999996</v>
          </cell>
          <cell r="M71">
            <v>796.26890000000003</v>
          </cell>
          <cell r="N71">
            <v>648.2704</v>
          </cell>
          <cell r="R71">
            <v>807.34490000000005</v>
          </cell>
          <cell r="S71">
            <v>797.08709999999996</v>
          </cell>
          <cell r="T71">
            <v>681.44489999999996</v>
          </cell>
        </row>
        <row r="72">
          <cell r="A72">
            <v>44713</v>
          </cell>
          <cell r="B72">
            <v>818.41099999999994</v>
          </cell>
          <cell r="C72">
            <v>874.85810000000004</v>
          </cell>
          <cell r="D72">
            <v>639.87149999999997</v>
          </cell>
          <cell r="E72">
            <v>834.87699999999995</v>
          </cell>
          <cell r="F72">
            <v>741.14660000000003</v>
          </cell>
          <cell r="G72">
            <v>749.93880000000001</v>
          </cell>
          <cell r="H72">
            <v>926.93510000000003</v>
          </cell>
          <cell r="I72">
            <v>817.90740000000005</v>
          </cell>
          <cell r="J72">
            <v>657.96360000000004</v>
          </cell>
          <cell r="K72">
            <v>737.47749999999996</v>
          </cell>
          <cell r="L72">
            <v>683.17269999999996</v>
          </cell>
          <cell r="M72">
            <v>857.52409999999998</v>
          </cell>
          <cell r="N72">
            <v>682.28859999999997</v>
          </cell>
          <cell r="R72">
            <v>851.34739999999999</v>
          </cell>
          <cell r="S72">
            <v>836.85479999999995</v>
          </cell>
          <cell r="T72">
            <v>723.63369999999998</v>
          </cell>
        </row>
        <row r="73">
          <cell r="A73">
            <v>44743</v>
          </cell>
          <cell r="B73">
            <v>873.56240000000003</v>
          </cell>
          <cell r="C73">
            <v>922.745</v>
          </cell>
          <cell r="D73">
            <v>678.64239999999995</v>
          </cell>
          <cell r="E73">
            <v>919.25779999999997</v>
          </cell>
          <cell r="F73">
            <v>775.47619999999995</v>
          </cell>
          <cell r="G73">
            <v>824.73889999999994</v>
          </cell>
          <cell r="H73">
            <v>983.2876</v>
          </cell>
          <cell r="I73">
            <v>863.17229999999995</v>
          </cell>
          <cell r="J73">
            <v>697.68309999999997</v>
          </cell>
          <cell r="K73">
            <v>813.55499999999995</v>
          </cell>
          <cell r="L73">
            <v>713.27729999999997</v>
          </cell>
          <cell r="M73">
            <v>915.54499999999996</v>
          </cell>
          <cell r="N73">
            <v>733.40250000000003</v>
          </cell>
          <cell r="R73">
            <v>938.32439999999997</v>
          </cell>
          <cell r="S73">
            <v>892.375</v>
          </cell>
          <cell r="T73">
            <v>754.64459999999997</v>
          </cell>
        </row>
        <row r="74">
          <cell r="A74">
            <v>44774</v>
          </cell>
          <cell r="B74">
            <v>940.04340000000002</v>
          </cell>
          <cell r="C74">
            <v>988.42129999999997</v>
          </cell>
          <cell r="D74">
            <v>725.29219999999998</v>
          </cell>
          <cell r="E74">
            <v>1026.5281</v>
          </cell>
          <cell r="F74">
            <v>841.67600000000004</v>
          </cell>
          <cell r="G74">
            <v>895.01130000000001</v>
          </cell>
          <cell r="H74">
            <v>1033.6036999999999</v>
          </cell>
          <cell r="I74">
            <v>915.91920000000005</v>
          </cell>
          <cell r="J74">
            <v>728.6123</v>
          </cell>
          <cell r="K74">
            <v>875.47580000000005</v>
          </cell>
          <cell r="L74">
            <v>748.49310000000003</v>
          </cell>
          <cell r="M74">
            <v>981.0104</v>
          </cell>
          <cell r="N74">
            <v>791.95839999999998</v>
          </cell>
          <cell r="R74">
            <v>1048.0606</v>
          </cell>
          <cell r="S74">
            <v>955.84299999999996</v>
          </cell>
          <cell r="T74">
            <v>801.89499999999998</v>
          </cell>
        </row>
        <row r="75">
          <cell r="A75">
            <v>44805</v>
          </cell>
          <cell r="B75">
            <v>997.77850000000001</v>
          </cell>
          <cell r="C75">
            <v>1041.0436999999999</v>
          </cell>
          <cell r="D75">
            <v>794.31719999999996</v>
          </cell>
          <cell r="E75">
            <v>1140.7017000000001</v>
          </cell>
          <cell r="F75">
            <v>860.55780000000004</v>
          </cell>
          <cell r="G75">
            <v>945.18939999999998</v>
          </cell>
          <cell r="H75">
            <v>1092.7001</v>
          </cell>
          <cell r="I75">
            <v>977.06870000000004</v>
          </cell>
          <cell r="J75">
            <v>750.99459999999999</v>
          </cell>
          <cell r="K75">
            <v>913.06290000000001</v>
          </cell>
          <cell r="L75">
            <v>778.22349999999994</v>
          </cell>
          <cell r="M75">
            <v>1040.6318000000001</v>
          </cell>
          <cell r="N75">
            <v>843.3279</v>
          </cell>
          <cell r="R75">
            <v>1175.4957999999999</v>
          </cell>
          <cell r="S75">
            <v>1006.2868999999999</v>
          </cell>
          <cell r="T75">
            <v>838.05529999999999</v>
          </cell>
        </row>
        <row r="76">
          <cell r="A76">
            <v>44835</v>
          </cell>
          <cell r="B76">
            <v>1060.4603999999999</v>
          </cell>
          <cell r="C76">
            <v>1098.8796</v>
          </cell>
          <cell r="D76">
            <v>835.67700000000002</v>
          </cell>
          <cell r="E76">
            <v>1223.7727</v>
          </cell>
          <cell r="F76">
            <v>929.04269999999997</v>
          </cell>
          <cell r="G76">
            <v>997.10519999999997</v>
          </cell>
          <cell r="H76">
            <v>1157.9342999999999</v>
          </cell>
          <cell r="I76">
            <v>1031.6123</v>
          </cell>
          <cell r="J76">
            <v>834.27530000000002</v>
          </cell>
          <cell r="K76">
            <v>978.8845</v>
          </cell>
          <cell r="L76">
            <v>806.42089999999996</v>
          </cell>
          <cell r="M76">
            <v>1113.0381</v>
          </cell>
          <cell r="N76">
            <v>900.33040000000005</v>
          </cell>
          <cell r="R76">
            <v>1301.3792000000001</v>
          </cell>
          <cell r="S76">
            <v>1057.4526000000001</v>
          </cell>
          <cell r="T76">
            <v>900.1277</v>
          </cell>
        </row>
        <row r="77">
          <cell r="A77">
            <v>44866</v>
          </cell>
          <cell r="B77">
            <v>1108.8388</v>
          </cell>
          <cell r="C77">
            <v>1142.1966</v>
          </cell>
          <cell r="D77">
            <v>887.07730000000004</v>
          </cell>
          <cell r="E77">
            <v>1281.8228999999999</v>
          </cell>
          <cell r="F77">
            <v>983.69949999999994</v>
          </cell>
          <cell r="G77">
            <v>1042.9712999999999</v>
          </cell>
          <cell r="H77">
            <v>1223.8496</v>
          </cell>
          <cell r="I77">
            <v>1084.4384</v>
          </cell>
          <cell r="J77">
            <v>870.75739999999996</v>
          </cell>
          <cell r="K77">
            <v>1013.6889</v>
          </cell>
          <cell r="L77">
            <v>818.54150000000004</v>
          </cell>
          <cell r="M77">
            <v>1164.4648</v>
          </cell>
          <cell r="N77">
            <v>957.72929999999997</v>
          </cell>
          <cell r="R77">
            <v>1355.7615000000001</v>
          </cell>
          <cell r="S77">
            <v>1104.9181000000001</v>
          </cell>
          <cell r="T77">
            <v>947.74839999999995</v>
          </cell>
        </row>
        <row r="78">
          <cell r="A78">
            <v>44896</v>
          </cell>
          <cell r="B78">
            <v>1160.5028</v>
          </cell>
          <cell r="C78">
            <v>1179.9822999999999</v>
          </cell>
          <cell r="D78">
            <v>952.84370000000001</v>
          </cell>
          <cell r="E78">
            <v>1336.1892</v>
          </cell>
          <cell r="F78">
            <v>1017.7917</v>
          </cell>
          <cell r="G78">
            <v>1110.2260000000001</v>
          </cell>
          <cell r="H78">
            <v>1291.0668000000001</v>
          </cell>
          <cell r="I78">
            <v>1151.4947</v>
          </cell>
          <cell r="J78">
            <v>918.56330000000003</v>
          </cell>
          <cell r="K78">
            <v>1078.2791999999999</v>
          </cell>
          <cell r="L78">
            <v>824.93679999999995</v>
          </cell>
          <cell r="M78">
            <v>1239.7318</v>
          </cell>
          <cell r="N78">
            <v>1021.2511</v>
          </cell>
          <cell r="R78">
            <v>1407.5344</v>
          </cell>
          <cell r="S78">
            <v>1157.9242999999999</v>
          </cell>
          <cell r="T78">
            <v>994.14779999999996</v>
          </cell>
        </row>
        <row r="79">
          <cell r="A79">
            <v>44927</v>
          </cell>
          <cell r="B79">
            <v>1233.9903999999999</v>
          </cell>
          <cell r="C79">
            <v>1272.7179000000001</v>
          </cell>
          <cell r="D79">
            <v>1022.842</v>
          </cell>
          <cell r="E79">
            <v>1369.8489999999999</v>
          </cell>
          <cell r="F79">
            <v>1091.6903</v>
          </cell>
          <cell r="G79">
            <v>1173.2438999999999</v>
          </cell>
          <cell r="H79">
            <v>1346.3378</v>
          </cell>
          <cell r="I79">
            <v>1207.701</v>
          </cell>
          <cell r="J79">
            <v>1004.3818</v>
          </cell>
          <cell r="K79">
            <v>1156.7891999999999</v>
          </cell>
          <cell r="L79">
            <v>824.93679999999995</v>
          </cell>
          <cell r="M79">
            <v>1350.1977999999999</v>
          </cell>
          <cell r="N79">
            <v>1080.2559000000001</v>
          </cell>
          <cell r="R79">
            <v>1566.211</v>
          </cell>
          <cell r="S79">
            <v>1220.6357</v>
          </cell>
          <cell r="T79">
            <v>1048.4727</v>
          </cell>
        </row>
        <row r="80">
          <cell r="A80">
            <v>44958</v>
          </cell>
          <cell r="B80">
            <v>1323.9654</v>
          </cell>
          <cell r="C80">
            <v>1407.5310999999999</v>
          </cell>
          <cell r="D80">
            <v>1072.6902</v>
          </cell>
          <cell r="E80">
            <v>1419.1828</v>
          </cell>
          <cell r="F80">
            <v>1123.4573</v>
          </cell>
          <cell r="G80">
            <v>1236.7800999999999</v>
          </cell>
          <cell r="H80">
            <v>1415.28</v>
          </cell>
          <cell r="I80">
            <v>1273.1359</v>
          </cell>
          <cell r="J80">
            <v>1066.8407999999999</v>
          </cell>
          <cell r="K80">
            <v>1282.6683</v>
          </cell>
          <cell r="L80">
            <v>842.04560000000004</v>
          </cell>
          <cell r="M80">
            <v>1451.4363000000001</v>
          </cell>
          <cell r="N80">
            <v>1140.5523000000001</v>
          </cell>
          <cell r="R80">
            <v>1601.3803</v>
          </cell>
          <cell r="S80">
            <v>1332.5231000000001</v>
          </cell>
          <cell r="T80">
            <v>1092.8925999999999</v>
          </cell>
        </row>
        <row r="81">
          <cell r="A81">
            <v>44986</v>
          </cell>
          <cell r="B81">
            <v>1421.13</v>
          </cell>
          <cell r="C81">
            <v>1524.2950000000001</v>
          </cell>
          <cell r="D81">
            <v>1166.7916</v>
          </cell>
          <cell r="E81">
            <v>1500.2306000000001</v>
          </cell>
          <cell r="F81">
            <v>1182.3430000000001</v>
          </cell>
          <cell r="G81">
            <v>1316.3036</v>
          </cell>
          <cell r="H81">
            <v>1494.3576</v>
          </cell>
          <cell r="I81">
            <v>1341.2973</v>
          </cell>
          <cell r="J81">
            <v>1097.9241999999999</v>
          </cell>
          <cell r="K81">
            <v>1339.7923000000001</v>
          </cell>
          <cell r="L81">
            <v>1227.1312</v>
          </cell>
          <cell r="M81">
            <v>1570.3315</v>
          </cell>
          <cell r="N81">
            <v>1211.8616</v>
          </cell>
          <cell r="R81">
            <v>1657.2927999999999</v>
          </cell>
          <cell r="S81">
            <v>1438.1088</v>
          </cell>
          <cell r="T81">
            <v>1186.961</v>
          </cell>
        </row>
        <row r="82">
          <cell r="A82">
            <v>45017</v>
          </cell>
          <cell r="B82">
            <v>1530.4512</v>
          </cell>
          <cell r="C82">
            <v>1652.9989</v>
          </cell>
          <cell r="D82">
            <v>1216.539</v>
          </cell>
          <cell r="E82">
            <v>1658.0142000000001</v>
          </cell>
          <cell r="F82">
            <v>1230.9614999999999</v>
          </cell>
          <cell r="G82">
            <v>1429.7199000000001</v>
          </cell>
          <cell r="H82">
            <v>1586.6638</v>
          </cell>
          <cell r="I82">
            <v>1414.3273999999999</v>
          </cell>
          <cell r="J82">
            <v>1168.8492000000001</v>
          </cell>
          <cell r="K82">
            <v>1397.3359</v>
          </cell>
          <cell r="L82">
            <v>1256.7741000000001</v>
          </cell>
          <cell r="M82">
            <v>1738.5677000000001</v>
          </cell>
          <cell r="N82">
            <v>1270.3368</v>
          </cell>
          <cell r="R82">
            <v>1822.5518</v>
          </cell>
          <cell r="S82">
            <v>1553.9725000000001</v>
          </cell>
          <cell r="T82">
            <v>1231.0758000000001</v>
          </cell>
        </row>
        <row r="83">
          <cell r="A83">
            <v>45047</v>
          </cell>
          <cell r="B83">
            <v>1652.2346</v>
          </cell>
          <cell r="C83">
            <v>1783.5959</v>
          </cell>
          <cell r="D83">
            <v>1320.4931999999999</v>
          </cell>
          <cell r="E83">
            <v>1781.3771999999999</v>
          </cell>
          <cell r="F83">
            <v>1350.9875999999999</v>
          </cell>
          <cell r="G83">
            <v>1566.0825</v>
          </cell>
          <cell r="H83">
            <v>1751.2184</v>
          </cell>
          <cell r="I83">
            <v>1504.3751999999999</v>
          </cell>
          <cell r="J83">
            <v>1238.7999</v>
          </cell>
          <cell r="K83">
            <v>1473.3356000000001</v>
          </cell>
          <cell r="L83">
            <v>1298.0071</v>
          </cell>
          <cell r="M83">
            <v>1895.9688000000001</v>
          </cell>
          <cell r="N83">
            <v>1373.4546</v>
          </cell>
          <cell r="R83">
            <v>1979.3557000000001</v>
          </cell>
          <cell r="S83">
            <v>1675.7876000000001</v>
          </cell>
          <cell r="T83">
            <v>1327.7408</v>
          </cell>
        </row>
        <row r="84">
          <cell r="A84">
            <v>45078</v>
          </cell>
          <cell r="B84">
            <v>1761.6307999999999</v>
          </cell>
          <cell r="C84">
            <v>1875.15</v>
          </cell>
          <cell r="D84">
            <v>1387.0482999999999</v>
          </cell>
          <cell r="E84">
            <v>1881.0060000000001</v>
          </cell>
          <cell r="F84">
            <v>1616.9427000000001</v>
          </cell>
          <cell r="G84">
            <v>1687.2463</v>
          </cell>
          <cell r="H84">
            <v>1915.6464000000001</v>
          </cell>
          <cell r="I84">
            <v>1592.9015999999999</v>
          </cell>
          <cell r="J84">
            <v>1371.8606</v>
          </cell>
          <cell r="K84">
            <v>1560.7822000000001</v>
          </cell>
          <cell r="L84">
            <v>1372.1087</v>
          </cell>
          <cell r="M84">
            <v>1969.3008</v>
          </cell>
          <cell r="N84">
            <v>1471.6691000000001</v>
          </cell>
          <cell r="R84">
            <v>2070.9980999999998</v>
          </cell>
          <cell r="S84">
            <v>1779.3163</v>
          </cell>
          <cell r="T84">
            <v>1472.4815000000001</v>
          </cell>
        </row>
        <row r="85">
          <cell r="A85">
            <v>45108</v>
          </cell>
          <cell r="B85">
            <v>1868.6533999999999</v>
          </cell>
          <cell r="C85">
            <v>1973.5213000000001</v>
          </cell>
          <cell r="D85">
            <v>1507.7398000000001</v>
          </cell>
          <cell r="E85">
            <v>1946.0835999999999</v>
          </cell>
          <cell r="F85">
            <v>1680.0205000000001</v>
          </cell>
          <cell r="G85">
            <v>1791.3086000000001</v>
          </cell>
          <cell r="H85">
            <v>2107.1864999999998</v>
          </cell>
          <cell r="I85">
            <v>1703.1215</v>
          </cell>
          <cell r="J85">
            <v>1523.5114000000001</v>
          </cell>
          <cell r="K85">
            <v>1706.0368000000001</v>
          </cell>
          <cell r="L85">
            <v>1467.3545999999999</v>
          </cell>
          <cell r="M85">
            <v>2113.0704000000001</v>
          </cell>
          <cell r="N85">
            <v>1557.4840999999999</v>
          </cell>
          <cell r="R85">
            <v>2176.1361000000002</v>
          </cell>
          <cell r="S85">
            <v>1890.681</v>
          </cell>
          <cell r="T85">
            <v>1564.0706</v>
          </cell>
        </row>
        <row r="86">
          <cell r="A86">
            <v>45139</v>
          </cell>
          <cell r="B86">
            <v>2124.297</v>
          </cell>
          <cell r="C86">
            <v>2326.1869000000002</v>
          </cell>
          <cell r="D86">
            <v>1662.7599</v>
          </cell>
          <cell r="E86">
            <v>2139.2420999999999</v>
          </cell>
          <cell r="F86">
            <v>1764.8856000000001</v>
          </cell>
          <cell r="G86">
            <v>2070.4814000000001</v>
          </cell>
          <cell r="H86">
            <v>2408.4443999999999</v>
          </cell>
          <cell r="I86">
            <v>1895.7266</v>
          </cell>
          <cell r="J86">
            <v>1590.48</v>
          </cell>
          <cell r="K86">
            <v>1890.5587</v>
          </cell>
          <cell r="L86">
            <v>1625.3846000000001</v>
          </cell>
          <cell r="M86">
            <v>2431.8489</v>
          </cell>
          <cell r="N86">
            <v>1702.6509000000001</v>
          </cell>
          <cell r="R86">
            <v>2444.2714999999998</v>
          </cell>
          <cell r="S86">
            <v>2179.6167</v>
          </cell>
          <cell r="T86">
            <v>1682.1537000000001</v>
          </cell>
        </row>
        <row r="87">
          <cell r="A87">
            <v>45170</v>
          </cell>
          <cell r="B87">
            <v>2404.2327</v>
          </cell>
          <cell r="C87">
            <v>2651.1747999999998</v>
          </cell>
          <cell r="D87">
            <v>1866.1147000000001</v>
          </cell>
          <cell r="E87">
            <v>2459.4641000000001</v>
          </cell>
          <cell r="F87">
            <v>1981.2706000000001</v>
          </cell>
          <cell r="G87">
            <v>2318.0663</v>
          </cell>
          <cell r="H87">
            <v>2692.1149999999998</v>
          </cell>
          <cell r="I87">
            <v>2129.0275999999999</v>
          </cell>
          <cell r="J87">
            <v>1758.7003999999999</v>
          </cell>
          <cell r="K87">
            <v>2187.3364999999999</v>
          </cell>
          <cell r="L87">
            <v>1728.2738999999999</v>
          </cell>
          <cell r="M87">
            <v>2711.8530000000001</v>
          </cell>
          <cell r="N87">
            <v>1906.4668999999999</v>
          </cell>
          <cell r="R87">
            <v>2719.2799</v>
          </cell>
          <cell r="S87">
            <v>2489.2442999999998</v>
          </cell>
          <cell r="T87">
            <v>1850.8729000000001</v>
          </cell>
        </row>
        <row r="88">
          <cell r="A88">
            <v>45200</v>
          </cell>
          <cell r="B88">
            <v>2589.8146999999999</v>
          </cell>
          <cell r="C88">
            <v>2834.4787999999999</v>
          </cell>
          <cell r="D88">
            <v>2031.3694</v>
          </cell>
          <cell r="E88">
            <v>2702.4259999999999</v>
          </cell>
          <cell r="F88">
            <v>2057.0898999999999</v>
          </cell>
          <cell r="G88">
            <v>2559.3398999999999</v>
          </cell>
          <cell r="H88">
            <v>2801.0569</v>
          </cell>
          <cell r="I88">
            <v>2277.0306999999998</v>
          </cell>
          <cell r="J88">
            <v>1963.8300999999999</v>
          </cell>
          <cell r="K88">
            <v>2421.0311000000002</v>
          </cell>
          <cell r="L88">
            <v>1832.4507000000001</v>
          </cell>
          <cell r="M88">
            <v>2959.7175999999999</v>
          </cell>
          <cell r="N88">
            <v>2089.8874999999998</v>
          </cell>
          <cell r="R88">
            <v>2918.2777000000001</v>
          </cell>
          <cell r="S88">
            <v>2694.1102000000001</v>
          </cell>
          <cell r="T88">
            <v>1952.3639000000001</v>
          </cell>
        </row>
        <row r="89">
          <cell r="A89">
            <v>45231</v>
          </cell>
          <cell r="B89">
            <v>2895.7168999999999</v>
          </cell>
          <cell r="C89">
            <v>3208.6768000000002</v>
          </cell>
          <cell r="D89">
            <v>2262.2024000000001</v>
          </cell>
          <cell r="E89">
            <v>2974.3584000000001</v>
          </cell>
          <cell r="F89">
            <v>2208.5462000000002</v>
          </cell>
          <cell r="G89">
            <v>2902.6958</v>
          </cell>
          <cell r="H89">
            <v>3218.4153999999999</v>
          </cell>
          <cell r="I89">
            <v>2525.6145999999999</v>
          </cell>
          <cell r="J89">
            <v>2243.7939999999999</v>
          </cell>
          <cell r="K89">
            <v>2671.6444999999999</v>
          </cell>
          <cell r="L89">
            <v>1918.4467999999999</v>
          </cell>
          <cell r="M89">
            <v>3258.8042</v>
          </cell>
          <cell r="N89">
            <v>2341.5407</v>
          </cell>
          <cell r="R89">
            <v>3251.4875999999999</v>
          </cell>
          <cell r="S89">
            <v>3027.3269</v>
          </cell>
          <cell r="T89">
            <v>2133.2287999999999</v>
          </cell>
        </row>
        <row r="90">
          <cell r="A90">
            <v>45261</v>
          </cell>
          <cell r="B90">
            <v>3626.27</v>
          </cell>
          <cell r="C90">
            <v>4149.6255000000001</v>
          </cell>
          <cell r="D90">
            <v>2723.7811999999999</v>
          </cell>
          <cell r="E90">
            <v>3442.7901000000002</v>
          </cell>
          <cell r="F90">
            <v>2427.8501000000001</v>
          </cell>
          <cell r="G90">
            <v>3728.2973999999999</v>
          </cell>
          <cell r="H90">
            <v>4336.5448999999999</v>
          </cell>
          <cell r="I90">
            <v>3378.2354999999998</v>
          </cell>
          <cell r="J90">
            <v>2609.498</v>
          </cell>
          <cell r="K90">
            <v>3215.6727000000001</v>
          </cell>
          <cell r="L90">
            <v>2062.0196000000001</v>
          </cell>
          <cell r="M90">
            <v>3917.9459999999999</v>
          </cell>
          <cell r="N90">
            <v>3111.0625</v>
          </cell>
          <cell r="R90">
            <v>3772.5146</v>
          </cell>
          <cell r="S90">
            <v>3875.9578999999999</v>
          </cell>
          <cell r="T90">
            <v>2557.0630000000001</v>
          </cell>
        </row>
        <row r="91">
          <cell r="A91">
            <v>45292</v>
          </cell>
          <cell r="B91">
            <v>4413.6008000000002</v>
          </cell>
          <cell r="C91">
            <v>5053.2181</v>
          </cell>
          <cell r="D91">
            <v>3247.6498999999999</v>
          </cell>
          <cell r="E91">
            <v>3842.4027000000001</v>
          </cell>
          <cell r="F91">
            <v>2954.9949000000001</v>
          </cell>
          <cell r="G91">
            <v>4643.4915000000001</v>
          </cell>
          <cell r="H91">
            <v>5211.3847999999998</v>
          </cell>
          <cell r="I91">
            <v>4376.8348999999998</v>
          </cell>
          <cell r="J91">
            <v>3285.6161000000002</v>
          </cell>
          <cell r="K91">
            <v>3924.3407000000002</v>
          </cell>
          <cell r="L91">
            <v>2094.4014000000002</v>
          </cell>
          <cell r="M91">
            <v>4703.97</v>
          </cell>
          <cell r="N91">
            <v>4663.8040000000001</v>
          </cell>
          <cell r="R91">
            <v>4305.0276999999996</v>
          </cell>
          <cell r="S91">
            <v>4729.8356999999996</v>
          </cell>
          <cell r="T91">
            <v>3269.1237000000001</v>
          </cell>
        </row>
        <row r="92">
          <cell r="A92">
            <v>45323</v>
          </cell>
          <cell r="B92">
            <v>4929.6046999999999</v>
          </cell>
          <cell r="C92">
            <v>5528.6818000000003</v>
          </cell>
          <cell r="D92">
            <v>3745.1495</v>
          </cell>
          <cell r="E92">
            <v>4096.4126999999999</v>
          </cell>
          <cell r="F92">
            <v>3765.4070000000002</v>
          </cell>
          <cell r="G92">
            <v>5136.4609</v>
          </cell>
          <cell r="H92">
            <v>5813.6212999999998</v>
          </cell>
          <cell r="I92">
            <v>5133.2819</v>
          </cell>
          <cell r="J92">
            <v>3965.8234000000002</v>
          </cell>
          <cell r="K92">
            <v>4252.9299000000001</v>
          </cell>
          <cell r="L92">
            <v>2138.8359</v>
          </cell>
          <cell r="M92">
            <v>5310.2717000000002</v>
          </cell>
          <cell r="N92">
            <v>5516.8092999999999</v>
          </cell>
          <cell r="R92">
            <v>4673.7412999999997</v>
          </cell>
          <cell r="S92">
            <v>5239.4148999999998</v>
          </cell>
          <cell r="T92">
            <v>3915.0819000000001</v>
          </cell>
        </row>
        <row r="93">
          <cell r="A93">
            <v>45352</v>
          </cell>
          <cell r="B93">
            <v>5361.7677000000003</v>
          </cell>
          <cell r="C93">
            <v>5980.7633999999998</v>
          </cell>
          <cell r="D93">
            <v>4216.8222999999998</v>
          </cell>
          <cell r="E93">
            <v>4372.1611999999996</v>
          </cell>
          <cell r="F93">
            <v>3989.2275</v>
          </cell>
          <cell r="G93">
            <v>5332.5880999999999</v>
          </cell>
          <cell r="H93">
            <v>6446.3477000000003</v>
          </cell>
          <cell r="I93">
            <v>5720.4260000000004</v>
          </cell>
          <cell r="J93">
            <v>4506.7968000000001</v>
          </cell>
          <cell r="K93">
            <v>4511.1751000000004</v>
          </cell>
          <cell r="L93">
            <v>3754.2163</v>
          </cell>
          <cell r="M93">
            <v>5727.8389999999999</v>
          </cell>
          <cell r="N93">
            <v>5921.8051999999998</v>
          </cell>
          <cell r="R93">
            <v>4968.9858999999997</v>
          </cell>
          <cell r="S93">
            <v>5653.9534999999996</v>
          </cell>
          <cell r="T93">
            <v>4513.0729000000001</v>
          </cell>
        </row>
        <row r="94">
          <cell r="A94">
            <v>45383</v>
          </cell>
          <cell r="B94">
            <v>5849.8004000000001</v>
          </cell>
          <cell r="C94">
            <v>6439.7599</v>
          </cell>
          <cell r="D94">
            <v>4442.2887000000001</v>
          </cell>
          <cell r="E94">
            <v>4813.3351000000002</v>
          </cell>
          <cell r="F94">
            <v>5243.6387999999997</v>
          </cell>
          <cell r="G94">
            <v>5665.5223999999998</v>
          </cell>
          <cell r="H94">
            <v>6982.4027999999998</v>
          </cell>
          <cell r="I94">
            <v>6119.6170000000002</v>
          </cell>
          <cell r="J94">
            <v>5157.51</v>
          </cell>
          <cell r="K94">
            <v>5049.2407999999996</v>
          </cell>
          <cell r="L94">
            <v>4002.5432999999998</v>
          </cell>
          <cell r="M94">
            <v>6089.8710000000001</v>
          </cell>
          <cell r="N94">
            <v>6178.1337999999996</v>
          </cell>
          <cell r="R94">
            <v>5626.3001999999997</v>
          </cell>
          <cell r="S94">
            <v>6030.9297999999999</v>
          </cell>
          <cell r="T94">
            <v>5309.4165000000003</v>
          </cell>
        </row>
        <row r="95">
          <cell r="A95">
            <v>45413</v>
          </cell>
          <cell r="B95">
            <v>6093.7424000000001</v>
          </cell>
          <cell r="C95">
            <v>6739.4067999999997</v>
          </cell>
          <cell r="D95">
            <v>4716.4627</v>
          </cell>
          <cell r="E95">
            <v>5010.2826999999997</v>
          </cell>
          <cell r="F95">
            <v>5277.7383</v>
          </cell>
          <cell r="G95">
            <v>5840.0906000000004</v>
          </cell>
          <cell r="H95">
            <v>7115.8539000000001</v>
          </cell>
          <cell r="I95">
            <v>6457.8757999999998</v>
          </cell>
          <cell r="J95">
            <v>5551.8575000000001</v>
          </cell>
          <cell r="K95">
            <v>5209.5974999999999</v>
          </cell>
          <cell r="L95">
            <v>4116.0601999999999</v>
          </cell>
          <cell r="M95">
            <v>6442.54</v>
          </cell>
          <cell r="N95">
            <v>6380.9883</v>
          </cell>
          <cell r="R95">
            <v>6085.1005999999998</v>
          </cell>
          <cell r="S95">
            <v>6238.8406999999997</v>
          </cell>
          <cell r="T95">
            <v>5539.2325000000001</v>
          </cell>
        </row>
        <row r="96">
          <cell r="A96">
            <v>45444</v>
          </cell>
          <cell r="B96">
            <v>6383.7683999999999</v>
          </cell>
          <cell r="C96">
            <v>6951.7907999999998</v>
          </cell>
          <cell r="D96">
            <v>4789.3091999999997</v>
          </cell>
          <cell r="E96">
            <v>5160.7758000000003</v>
          </cell>
          <cell r="F96">
            <v>6345.9384</v>
          </cell>
          <cell r="G96">
            <v>5980.5409</v>
          </cell>
          <cell r="H96">
            <v>7496.8162000000002</v>
          </cell>
          <cell r="I96">
            <v>6761.223</v>
          </cell>
          <cell r="J96">
            <v>5854.8816999999999</v>
          </cell>
          <cell r="K96">
            <v>5435.1911</v>
          </cell>
          <cell r="L96">
            <v>4510.9982</v>
          </cell>
          <cell r="M96">
            <v>6808.9723000000004</v>
          </cell>
          <cell r="N96">
            <v>6495.5898999999999</v>
          </cell>
          <cell r="R96">
            <v>6436.5223999999998</v>
          </cell>
          <cell r="S96">
            <v>6428.7070999999996</v>
          </cell>
          <cell r="T96">
            <v>6172.4666999999999</v>
          </cell>
        </row>
        <row r="97">
          <cell r="A97">
            <v>45474</v>
          </cell>
          <cell r="B97">
            <v>6612.6868000000004</v>
          </cell>
          <cell r="C97">
            <v>7071.0450000000001</v>
          </cell>
          <cell r="D97">
            <v>5081.9849000000004</v>
          </cell>
          <cell r="E97">
            <v>5301.8389999999999</v>
          </cell>
          <cell r="F97">
            <v>6789.4228000000003</v>
          </cell>
          <cell r="G97">
            <v>6220.9309000000003</v>
          </cell>
          <cell r="H97">
            <v>7847.4866000000002</v>
          </cell>
          <cell r="I97">
            <v>6947.1817000000001</v>
          </cell>
          <cell r="J97">
            <v>6062.4521000000004</v>
          </cell>
          <cell r="K97">
            <v>5843.1957000000002</v>
          </cell>
          <cell r="L97">
            <v>4791.8198000000002</v>
          </cell>
          <cell r="M97">
            <v>7230.2052999999996</v>
          </cell>
          <cell r="N97">
            <v>6740.9808999999996</v>
          </cell>
          <cell r="R97">
            <v>6578.0432000000001</v>
          </cell>
          <cell r="S97">
            <v>6654.2232000000004</v>
          </cell>
          <cell r="T97">
            <v>6476.9116000000004</v>
          </cell>
        </row>
        <row r="98">
          <cell r="A98">
            <v>45505</v>
          </cell>
          <cell r="B98">
            <v>6946.3271999999997</v>
          </cell>
          <cell r="C98">
            <v>7390.5934999999999</v>
          </cell>
          <cell r="D98">
            <v>5240.7880999999998</v>
          </cell>
          <cell r="E98">
            <v>5501.3189000000002</v>
          </cell>
          <cell r="F98">
            <v>7941.6464999999998</v>
          </cell>
          <cell r="G98">
            <v>6479.4862999999996</v>
          </cell>
          <cell r="H98">
            <v>8177.5823</v>
          </cell>
          <cell r="I98">
            <v>7151.0351000000001</v>
          </cell>
          <cell r="J98">
            <v>6370.5430999999999</v>
          </cell>
          <cell r="K98">
            <v>6022.5227000000004</v>
          </cell>
          <cell r="L98">
            <v>5168.3653999999997</v>
          </cell>
          <cell r="M98">
            <v>7609.5906000000004</v>
          </cell>
          <cell r="N98">
            <v>6800.8944000000001</v>
          </cell>
          <cell r="R98">
            <v>7051.4674999999997</v>
          </cell>
          <cell r="S98">
            <v>6893.5545000000002</v>
          </cell>
          <cell r="T98">
            <v>7075.2034999999996</v>
          </cell>
        </row>
        <row r="99">
          <cell r="A99">
            <v>45536</v>
          </cell>
          <cell r="B99">
            <v>7183.8906999999999</v>
          </cell>
          <cell r="C99">
            <v>7545.4507000000003</v>
          </cell>
          <cell r="D99">
            <v>5317.8782000000001</v>
          </cell>
          <cell r="E99">
            <v>5783.3909999999996</v>
          </cell>
          <cell r="F99">
            <v>8717.1749999999993</v>
          </cell>
          <cell r="G99">
            <v>6638.5389999999998</v>
          </cell>
          <cell r="H99">
            <v>8439.2314000000006</v>
          </cell>
          <cell r="I99">
            <v>7390.3829999999998</v>
          </cell>
          <cell r="J99">
            <v>6504.0446000000002</v>
          </cell>
          <cell r="K99">
            <v>6175.8513000000003</v>
          </cell>
          <cell r="L99">
            <v>5360.5433000000003</v>
          </cell>
          <cell r="M99">
            <v>7849.4926999999998</v>
          </cell>
          <cell r="N99">
            <v>7100.2798000000003</v>
          </cell>
          <cell r="R99">
            <v>7211.7471999999998</v>
          </cell>
          <cell r="S99">
            <v>7102.4164000000001</v>
          </cell>
          <cell r="T99">
            <v>7478.8346000000001</v>
          </cell>
        </row>
        <row r="100">
          <cell r="A100">
            <v>45566</v>
          </cell>
          <cell r="B100">
            <v>7367.1800999999996</v>
          </cell>
          <cell r="C100">
            <v>7605.8082000000004</v>
          </cell>
          <cell r="D100">
            <v>5448.5496999999996</v>
          </cell>
          <cell r="E100">
            <v>6012.0113000000001</v>
          </cell>
          <cell r="F100">
            <v>9150.1108000000004</v>
          </cell>
          <cell r="G100">
            <v>6813.8680000000004</v>
          </cell>
          <cell r="H100">
            <v>8692.8060000000005</v>
          </cell>
          <cell r="I100">
            <v>7529.7538000000004</v>
          </cell>
          <cell r="J100">
            <v>6586.0261</v>
          </cell>
          <cell r="K100">
            <v>6363.3374000000003</v>
          </cell>
          <cell r="L100">
            <v>5757.4423999999999</v>
          </cell>
          <cell r="M100">
            <v>8285.2828000000009</v>
          </cell>
          <cell r="N100">
            <v>7247.192</v>
          </cell>
          <cell r="R100">
            <v>7296.6279999999997</v>
          </cell>
          <cell r="S100">
            <v>7285.5011000000004</v>
          </cell>
          <cell r="T100">
            <v>7733.1541999999999</v>
          </cell>
        </row>
        <row r="101">
          <cell r="A101">
            <v>45597</v>
          </cell>
          <cell r="B101">
            <v>7509.1194999999998</v>
          </cell>
          <cell r="C101">
            <v>7612.2295000000004</v>
          </cell>
          <cell r="D101">
            <v>5677.7295000000004</v>
          </cell>
          <cell r="E101">
            <v>6114.6705000000002</v>
          </cell>
          <cell r="F101">
            <v>9365.4892</v>
          </cell>
          <cell r="G101">
            <v>6899.5383000000002</v>
          </cell>
          <cell r="H101">
            <v>8899.1466999999993</v>
          </cell>
          <cell r="I101">
            <v>7732.9762000000001</v>
          </cell>
          <cell r="J101">
            <v>6747.9115000000002</v>
          </cell>
          <cell r="K101">
            <v>6729.9946</v>
          </cell>
          <cell r="L101">
            <v>6051.6607000000004</v>
          </cell>
          <cell r="M101">
            <v>8684.5022000000008</v>
          </cell>
          <cell r="N101">
            <v>7408.2700999999997</v>
          </cell>
          <cell r="R101">
            <v>7013.7457000000004</v>
          </cell>
          <cell r="S101">
            <v>7488.3968999999997</v>
          </cell>
          <cell r="T101">
            <v>7942.7668999999996</v>
          </cell>
        </row>
        <row r="102">
          <cell r="A102">
            <v>45627</v>
          </cell>
          <cell r="B102">
            <v>7713.1412</v>
          </cell>
          <cell r="C102">
            <v>7797.5668999999998</v>
          </cell>
          <cell r="D102">
            <v>5770.3107</v>
          </cell>
          <cell r="E102">
            <v>6268.3189000000002</v>
          </cell>
          <cell r="F102">
            <v>9845.9634999999998</v>
          </cell>
          <cell r="G102">
            <v>6962.7347</v>
          </cell>
          <cell r="H102">
            <v>9053.0331999999999</v>
          </cell>
          <cell r="I102">
            <v>7914.3028000000004</v>
          </cell>
          <cell r="J102">
            <v>7139.4844000000003</v>
          </cell>
          <cell r="K102">
            <v>6903.7031999999999</v>
          </cell>
          <cell r="L102">
            <v>6238.1698999999999</v>
          </cell>
          <cell r="M102">
            <v>9008.2551000000003</v>
          </cell>
          <cell r="N102">
            <v>7561.6021000000001</v>
          </cell>
          <cell r="R102">
            <v>6912.3348999999998</v>
          </cell>
          <cell r="S102">
            <v>7718.4291000000003</v>
          </cell>
          <cell r="T102">
            <v>8264.2821999999996</v>
          </cell>
        </row>
        <row r="103">
          <cell r="A103">
            <v>45658</v>
          </cell>
          <cell r="B103">
            <v>7912.5281000000004</v>
          </cell>
          <cell r="C103">
            <v>7956.7415000000001</v>
          </cell>
          <cell r="D103">
            <v>5884.6813000000002</v>
          </cell>
          <cell r="E103">
            <v>6303.4461000000001</v>
          </cell>
          <cell r="F103">
            <v>10391.144700000001</v>
          </cell>
          <cell r="G103">
            <v>7088.7055</v>
          </cell>
          <cell r="H103">
            <v>9316.7664999999997</v>
          </cell>
          <cell r="I103">
            <v>8083.1172999999999</v>
          </cell>
          <cell r="J103">
            <v>7305.4584999999997</v>
          </cell>
          <cell r="K103">
            <v>7050.2712000000001</v>
          </cell>
          <cell r="L103">
            <v>6294.4453000000003</v>
          </cell>
          <cell r="M103">
            <v>9513.8891999999996</v>
          </cell>
          <cell r="N103">
            <v>7707.2012999999997</v>
          </cell>
          <cell r="R103">
            <v>6892.5915000000005</v>
          </cell>
          <cell r="S103">
            <v>7934.7160000000003</v>
          </cell>
          <cell r="T103">
            <v>8554.7695999999996</v>
          </cell>
        </row>
        <row r="104">
          <cell r="A104">
            <v>45689</v>
          </cell>
          <cell r="B104">
            <v>8116.2880999999998</v>
          </cell>
          <cell r="C104">
            <v>8243.3024999999998</v>
          </cell>
          <cell r="D104">
            <v>5980.5523000000003</v>
          </cell>
          <cell r="E104">
            <v>6345.9669000000004</v>
          </cell>
          <cell r="F104">
            <v>10671.8094</v>
          </cell>
          <cell r="G104">
            <v>7162.3867</v>
          </cell>
          <cell r="H104">
            <v>9487.4086000000007</v>
          </cell>
          <cell r="I104">
            <v>8284.8901000000005</v>
          </cell>
          <cell r="J104">
            <v>7478.5532000000003</v>
          </cell>
          <cell r="K104">
            <v>7137.0021999999999</v>
          </cell>
          <cell r="L104">
            <v>6443.7442000000001</v>
          </cell>
          <cell r="M104">
            <v>9823.1358</v>
          </cell>
          <cell r="N104">
            <v>7907.8624</v>
          </cell>
          <cell r="R104">
            <v>6900.9466000000002</v>
          </cell>
          <cell r="S104">
            <v>8168.4840000000004</v>
          </cell>
          <cell r="T104">
            <v>8782.0450000000001</v>
          </cell>
        </row>
        <row r="105">
          <cell r="A105">
            <v>45717</v>
          </cell>
          <cell r="B105">
            <v>8467.6618999999992</v>
          </cell>
          <cell r="C105">
            <v>8745.6666999999998</v>
          </cell>
          <cell r="D105">
            <v>6007.7509</v>
          </cell>
          <cell r="E105">
            <v>6535.8329999999996</v>
          </cell>
          <cell r="F105">
            <v>10929.782800000001</v>
          </cell>
          <cell r="G105">
            <v>7280.7484999999997</v>
          </cell>
          <cell r="H105">
            <v>9715.6165999999994</v>
          </cell>
          <cell r="I105">
            <v>8444.4814999999999</v>
          </cell>
          <cell r="J105">
            <v>7588.3224</v>
          </cell>
          <cell r="K105">
            <v>7198.2691999999997</v>
          </cell>
          <cell r="L105">
            <v>8495.5202000000008</v>
          </cell>
          <cell r="M105">
            <v>10397.4303</v>
          </cell>
          <cell r="N105">
            <v>8068.2615999999998</v>
          </cell>
          <cell r="R105">
            <v>7466.8753999999999</v>
          </cell>
          <cell r="S105">
            <v>8484.7245000000003</v>
          </cell>
          <cell r="T105">
            <v>9116.0396000000001</v>
          </cell>
        </row>
        <row r="106">
          <cell r="A106">
            <v>45748</v>
          </cell>
          <cell r="B106">
            <v>8710.4114000000009</v>
          </cell>
          <cell r="C106">
            <v>9036.3153000000002</v>
          </cell>
          <cell r="D106">
            <v>6148.6075000000001</v>
          </cell>
          <cell r="E106">
            <v>6792.6229999999996</v>
          </cell>
          <cell r="F106">
            <v>11089.5242</v>
          </cell>
          <cell r="G106">
            <v>7327.8789999999999</v>
          </cell>
          <cell r="H106">
            <v>9935.6288999999997</v>
          </cell>
          <cell r="I106">
            <v>8552.1743000000006</v>
          </cell>
          <cell r="J106">
            <v>7933.3500999999997</v>
          </cell>
          <cell r="K106">
            <v>7517.9168</v>
          </cell>
          <cell r="L106">
            <v>8638.3202999999994</v>
          </cell>
          <cell r="M106">
            <v>10786.8194</v>
          </cell>
          <cell r="N106">
            <v>8267.6762999999992</v>
          </cell>
          <cell r="R106">
            <v>7610.1080000000002</v>
          </cell>
          <cell r="S106">
            <v>8764.9608000000007</v>
          </cell>
          <cell r="T106">
            <v>9284.9655999999995</v>
          </cell>
        </row>
        <row r="107">
          <cell r="A107">
            <v>45778</v>
          </cell>
          <cell r="B107">
            <v>8816.9663999999993</v>
          </cell>
          <cell r="C107">
            <v>9101.6252000000004</v>
          </cell>
          <cell r="D107">
            <v>6179.3513000000003</v>
          </cell>
          <cell r="E107">
            <v>6863.1188000000002</v>
          </cell>
          <cell r="F107">
            <v>11374.756299999999</v>
          </cell>
          <cell r="G107">
            <v>7414.7593999999999</v>
          </cell>
          <cell r="H107">
            <v>10284.910400000001</v>
          </cell>
          <cell r="I107">
            <v>8527.4573</v>
          </cell>
          <cell r="J107">
            <v>8285.9845999999998</v>
          </cell>
          <cell r="K107">
            <v>7635.5093999999999</v>
          </cell>
          <cell r="L107">
            <v>8871.9174999999996</v>
          </cell>
          <cell r="M107">
            <v>10785.502500000001</v>
          </cell>
          <cell r="N107">
            <v>8506.3580000000002</v>
          </cell>
          <cell r="R107">
            <v>7400.6997000000001</v>
          </cell>
          <cell r="S107">
            <v>8924.2690000000002</v>
          </cell>
          <cell r="T107">
            <v>9413.1934999999994</v>
          </cell>
        </row>
        <row r="108">
          <cell r="A108">
            <v>45809</v>
          </cell>
          <cell r="B108">
            <v>8924.3327000000008</v>
          </cell>
          <cell r="C108">
            <v>9118.4547999999995</v>
          </cell>
          <cell r="D108">
            <v>6342.7083000000002</v>
          </cell>
          <cell r="E108">
            <v>6992.1386000000002</v>
          </cell>
          <cell r="F108">
            <v>11582.002</v>
          </cell>
          <cell r="G108">
            <v>7567.0155000000004</v>
          </cell>
          <cell r="H108">
            <v>10482.7929</v>
          </cell>
          <cell r="I108">
            <v>8645.4915999999994</v>
          </cell>
          <cell r="J108">
            <v>8331.0527000000002</v>
          </cell>
          <cell r="K108">
            <v>7783.7568000000001</v>
          </cell>
          <cell r="L108">
            <v>9308.6939000000002</v>
          </cell>
          <cell r="M108">
            <v>10963.372499999999</v>
          </cell>
          <cell r="N108">
            <v>8538.1095999999998</v>
          </cell>
          <cell r="R108">
            <v>7316.7642999999998</v>
          </cell>
          <cell r="S108">
            <v>9047.7939000000006</v>
          </cell>
          <cell r="T108">
            <v>9594.6628000000001</v>
          </cell>
        </row>
        <row r="109">
          <cell r="A109">
            <v>45839</v>
          </cell>
          <cell r="B109">
            <v>9073.9428000000007</v>
          </cell>
          <cell r="C109">
            <v>9261.4110000000001</v>
          </cell>
          <cell r="D109">
            <v>6393.1004000000003</v>
          </cell>
          <cell r="E109">
            <v>6971.9453999999996</v>
          </cell>
          <cell r="F109">
            <v>11851.175800000001</v>
          </cell>
          <cell r="G109">
            <v>7662.0901999999996</v>
          </cell>
          <cell r="H109">
            <v>10547.000899999999</v>
          </cell>
          <cell r="I109">
            <v>8902.3675000000003</v>
          </cell>
          <cell r="J109">
            <v>8501.5185999999994</v>
          </cell>
          <cell r="K109">
            <v>7995.2070999999996</v>
          </cell>
          <cell r="L109">
            <v>9457.1162999999997</v>
          </cell>
          <cell r="M109">
            <v>11318.6165</v>
          </cell>
          <cell r="N109">
            <v>8603.9074000000001</v>
          </cell>
          <cell r="R109">
            <v>7476.2527</v>
          </cell>
          <cell r="S109">
            <v>9174.1101999999992</v>
          </cell>
          <cell r="T109">
            <v>9827.2322999999997</v>
          </cell>
        </row>
        <row r="110">
          <cell r="A110">
            <v>45870</v>
          </cell>
          <cell r="B110">
            <v>9252.4989000000005</v>
          </cell>
          <cell r="C110">
            <v>9343.0282000000007</v>
          </cell>
          <cell r="D110">
            <v>6606.5518000000002</v>
          </cell>
          <cell r="E110">
            <v>6951.3996999999999</v>
          </cell>
          <cell r="F110">
            <v>12243.1327</v>
          </cell>
          <cell r="G110">
            <v>7704.0944</v>
          </cell>
          <cell r="H110">
            <v>10703.2798</v>
          </cell>
          <cell r="I110">
            <v>9214.3701000000001</v>
          </cell>
          <cell r="J110">
            <v>8579.5026999999991</v>
          </cell>
          <cell r="K110">
            <v>8177.1701999999996</v>
          </cell>
          <cell r="L110">
            <v>10120.233899999999</v>
          </cell>
          <cell r="M110">
            <v>11914.3253</v>
          </cell>
          <cell r="N110">
            <v>8781.0043000000005</v>
          </cell>
          <cell r="R110">
            <v>7429.4903000000004</v>
          </cell>
          <cell r="S110">
            <v>9362.1129999999994</v>
          </cell>
          <cell r="T110">
            <v>10130.106299999999</v>
          </cell>
        </row>
        <row r="111">
          <cell r="A111">
            <v>45901</v>
          </cell>
          <cell r="B111">
            <v>9455.5666000000001</v>
          </cell>
          <cell r="C111">
            <v>9506.1281999999992</v>
          </cell>
          <cell r="D111">
            <v>6697.8624</v>
          </cell>
          <cell r="E111">
            <v>7102.3473999999997</v>
          </cell>
          <cell r="F111">
            <v>12489.055700000001</v>
          </cell>
          <cell r="G111">
            <v>7881.8379999999997</v>
          </cell>
          <cell r="H111">
            <v>11022.9049</v>
          </cell>
          <cell r="I111">
            <v>9542.6607000000004</v>
          </cell>
          <cell r="J111">
            <v>8809.9233999999997</v>
          </cell>
          <cell r="K111">
            <v>8382.4079999999994</v>
          </cell>
          <cell r="L111">
            <v>10582.952300000001</v>
          </cell>
          <cell r="M111">
            <v>12117.0509</v>
          </cell>
          <cell r="N111">
            <v>8935.3649000000005</v>
          </cell>
          <cell r="R111">
            <v>7733.7358999999997</v>
          </cell>
          <cell r="S111">
            <v>9529.2733000000007</v>
          </cell>
          <cell r="T111">
            <v>10399.7088</v>
          </cell>
        </row>
        <row r="112">
          <cell r="A112">
            <v>45931</v>
          </cell>
          <cell r="B112">
            <v>9657.7445000000007</v>
          </cell>
          <cell r="C112">
            <v>9719.8248999999996</v>
          </cell>
          <cell r="D112">
            <v>6904.1035000000002</v>
          </cell>
          <cell r="E112">
            <v>7263.1203999999998</v>
          </cell>
          <cell r="F112">
            <v>12776.9169</v>
          </cell>
          <cell r="G112">
            <v>7997.9402</v>
          </cell>
          <cell r="H112">
            <v>11183.433300000001</v>
          </cell>
          <cell r="I112">
            <v>9770.0300000000007</v>
          </cell>
          <cell r="J112">
            <v>9019.0010999999995</v>
          </cell>
          <cell r="K112">
            <v>8531.8400999999994</v>
          </cell>
          <cell r="L112">
            <v>10751.647800000001</v>
          </cell>
          <cell r="M112">
            <v>12372.261399999999</v>
          </cell>
          <cell r="N112">
            <v>9143.2410999999993</v>
          </cell>
          <cell r="R112">
            <v>8044.17</v>
          </cell>
          <cell r="S112">
            <v>9706.2981</v>
          </cell>
          <cell r="T112">
            <v>10621.813599999999</v>
          </cell>
        </row>
      </sheetData>
      <sheetData sheetId="4">
        <row r="3">
          <cell r="C3">
            <v>0.35310000000000002</v>
          </cell>
          <cell r="D3">
            <v>3.6400000000000002E-2</v>
          </cell>
          <cell r="E3">
            <v>0.11600000000000001</v>
          </cell>
          <cell r="F3">
            <v>8.1100000000000005E-2</v>
          </cell>
          <cell r="G3">
            <v>7.7800000000000008E-2</v>
          </cell>
          <cell r="H3">
            <v>5.2599999999999994E-2</v>
          </cell>
          <cell r="I3">
            <v>9.6299999999999997E-2</v>
          </cell>
          <cell r="J3">
            <v>2.8199999999999999E-2</v>
          </cell>
          <cell r="K3">
            <v>6.2400000000000004E-2</v>
          </cell>
          <cell r="L3">
            <v>1.3599999999999998E-2</v>
          </cell>
          <cell r="M3">
            <v>4.9499999999999995E-2</v>
          </cell>
          <cell r="N3">
            <v>3.3000000000000002E-2</v>
          </cell>
        </row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A7">
            <v>42736</v>
          </cell>
          <cell r="B7">
            <v>101.67270000000001</v>
          </cell>
          <cell r="C7">
            <v>101.73260000000001</v>
          </cell>
          <cell r="D7">
            <v>100.7754</v>
          </cell>
          <cell r="E7">
            <v>100.2847</v>
          </cell>
          <cell r="F7">
            <v>101.39400000000001</v>
          </cell>
          <cell r="G7">
            <v>101.4132</v>
          </cell>
          <cell r="H7">
            <v>102.5966</v>
          </cell>
          <cell r="I7">
            <v>100.3463</v>
          </cell>
          <cell r="J7">
            <v>102.7252</v>
          </cell>
          <cell r="K7">
            <v>103.633</v>
          </cell>
          <cell r="L7">
            <v>101.6601</v>
          </cell>
          <cell r="M7">
            <v>104.29389999999999</v>
          </cell>
          <cell r="N7">
            <v>102.0562</v>
          </cell>
          <cell r="R7">
            <v>102.47709999999999</v>
          </cell>
          <cell r="S7">
            <v>101.8639</v>
          </cell>
          <cell r="T7">
            <v>100.3476</v>
          </cell>
        </row>
        <row r="8">
          <cell r="A8">
            <v>42767</v>
          </cell>
          <cell r="B8">
            <v>103.46169999999999</v>
          </cell>
          <cell r="C8">
            <v>103.3712</v>
          </cell>
          <cell r="D8">
            <v>104.2784</v>
          </cell>
          <cell r="E8">
            <v>100.42910000000001</v>
          </cell>
          <cell r="F8">
            <v>103.9854</v>
          </cell>
          <cell r="G8">
            <v>101.7747</v>
          </cell>
          <cell r="H8">
            <v>105.2343</v>
          </cell>
          <cell r="I8">
            <v>101.2812</v>
          </cell>
          <cell r="J8">
            <v>107.0976</v>
          </cell>
          <cell r="K8">
            <v>105.6846</v>
          </cell>
          <cell r="L8">
            <v>109.7825</v>
          </cell>
          <cell r="M8">
            <v>108.3164</v>
          </cell>
          <cell r="N8">
            <v>103.2166</v>
          </cell>
          <cell r="R8">
            <v>104.07129999999999</v>
          </cell>
          <cell r="S8">
            <v>103.4466</v>
          </cell>
          <cell r="T8">
            <v>103.0912</v>
          </cell>
        </row>
        <row r="9">
          <cell r="A9">
            <v>42795</v>
          </cell>
          <cell r="B9">
            <v>105.988</v>
          </cell>
          <cell r="C9">
            <v>105.02979999999999</v>
          </cell>
          <cell r="D9">
            <v>106.3092</v>
          </cell>
          <cell r="E9">
            <v>103.2313</v>
          </cell>
          <cell r="F9">
            <v>113.2471</v>
          </cell>
          <cell r="G9">
            <v>103.1742</v>
          </cell>
          <cell r="H9">
            <v>107.6407</v>
          </cell>
          <cell r="I9">
            <v>102.3716</v>
          </cell>
          <cell r="J9">
            <v>110.7662</v>
          </cell>
          <cell r="K9">
            <v>105.7406</v>
          </cell>
          <cell r="L9">
            <v>123.958</v>
          </cell>
          <cell r="M9">
            <v>110.4746</v>
          </cell>
          <cell r="N9">
            <v>104.53749999999999</v>
          </cell>
          <cell r="R9">
            <v>104.9091</v>
          </cell>
          <cell r="S9">
            <v>105.4076</v>
          </cell>
          <cell r="T9">
            <v>109.04689999999999</v>
          </cell>
        </row>
        <row r="10">
          <cell r="A10">
            <v>42826</v>
          </cell>
          <cell r="B10">
            <v>108.3473</v>
          </cell>
          <cell r="C10">
            <v>107.93519999999999</v>
          </cell>
          <cell r="D10">
            <v>109.41679999999999</v>
          </cell>
          <cell r="E10">
            <v>103.2573</v>
          </cell>
          <cell r="F10">
            <v>116.5835</v>
          </cell>
          <cell r="G10">
            <v>104.9504</v>
          </cell>
          <cell r="H10">
            <v>110.3274</v>
          </cell>
          <cell r="I10">
            <v>102.8986</v>
          </cell>
          <cell r="J10">
            <v>120.0581</v>
          </cell>
          <cell r="K10">
            <v>109.1455</v>
          </cell>
          <cell r="L10">
            <v>125.2085</v>
          </cell>
          <cell r="M10">
            <v>110.876</v>
          </cell>
          <cell r="N10">
            <v>107.72620000000001</v>
          </cell>
          <cell r="R10">
            <v>107.1165</v>
          </cell>
          <cell r="S10">
            <v>107.5916</v>
          </cell>
          <cell r="T10">
            <v>112.2076</v>
          </cell>
        </row>
        <row r="11">
          <cell r="A11">
            <v>42856</v>
          </cell>
          <cell r="B11">
            <v>110.4331</v>
          </cell>
          <cell r="C11">
            <v>109.8801</v>
          </cell>
          <cell r="D11">
            <v>111.5329</v>
          </cell>
          <cell r="E11">
            <v>107.36239999999999</v>
          </cell>
          <cell r="F11">
            <v>117.776</v>
          </cell>
          <cell r="G11">
            <v>106.84569999999999</v>
          </cell>
          <cell r="H11">
            <v>112.6649</v>
          </cell>
          <cell r="I11">
            <v>104.89149999999999</v>
          </cell>
          <cell r="J11">
            <v>120.4868</v>
          </cell>
          <cell r="K11">
            <v>109.7089</v>
          </cell>
          <cell r="L11">
            <v>125.2085</v>
          </cell>
          <cell r="M11">
            <v>114.1092</v>
          </cell>
          <cell r="N11">
            <v>110.1254</v>
          </cell>
          <cell r="R11">
            <v>109.2521</v>
          </cell>
          <cell r="S11">
            <v>109.8413</v>
          </cell>
          <cell r="T11">
            <v>113.6091</v>
          </cell>
        </row>
        <row r="12">
          <cell r="A12">
            <v>42887</v>
          </cell>
          <cell r="B12">
            <v>111.94029999999999</v>
          </cell>
          <cell r="C12">
            <v>111.3432</v>
          </cell>
          <cell r="D12">
            <v>114.2932</v>
          </cell>
          <cell r="E12">
            <v>107.6865</v>
          </cell>
          <cell r="F12">
            <v>120.8334</v>
          </cell>
          <cell r="G12">
            <v>107.4653</v>
          </cell>
          <cell r="H12">
            <v>114.50409999999999</v>
          </cell>
          <cell r="I12">
            <v>106.5643</v>
          </cell>
          <cell r="J12">
            <v>120.80670000000001</v>
          </cell>
          <cell r="K12">
            <v>112.3574</v>
          </cell>
          <cell r="L12">
            <v>125.4614</v>
          </cell>
          <cell r="M12">
            <v>114.7012</v>
          </cell>
          <cell r="N12">
            <v>112.9007</v>
          </cell>
          <cell r="R12">
            <v>108.84</v>
          </cell>
          <cell r="S12">
            <v>111.54430000000001</v>
          </cell>
          <cell r="T12">
            <v>115.6964</v>
          </cell>
        </row>
        <row r="13">
          <cell r="A13">
            <v>42917</v>
          </cell>
          <cell r="B13">
            <v>113.3741</v>
          </cell>
          <cell r="C13">
            <v>112.1396</v>
          </cell>
          <cell r="D13">
            <v>117.5087</v>
          </cell>
          <cell r="E13">
            <v>107.3429</v>
          </cell>
          <cell r="F13">
            <v>122.6814</v>
          </cell>
          <cell r="G13">
            <v>109.8963</v>
          </cell>
          <cell r="H13">
            <v>116.3472</v>
          </cell>
          <cell r="I13">
            <v>110.6746</v>
          </cell>
          <cell r="J13">
            <v>121.6829</v>
          </cell>
          <cell r="K13">
            <v>114.8339</v>
          </cell>
          <cell r="L13">
            <v>126.8147</v>
          </cell>
          <cell r="M13">
            <v>114.911</v>
          </cell>
          <cell r="N13">
            <v>113.985</v>
          </cell>
          <cell r="R13">
            <v>107.55800000000001</v>
          </cell>
          <cell r="S13">
            <v>113.18380000000001</v>
          </cell>
          <cell r="T13">
            <v>118.2337</v>
          </cell>
        </row>
        <row r="14">
          <cell r="A14">
            <v>42948</v>
          </cell>
          <cell r="B14">
            <v>114.68089999999999</v>
          </cell>
          <cell r="C14">
            <v>113.6752</v>
          </cell>
          <cell r="D14">
            <v>119.621</v>
          </cell>
          <cell r="E14">
            <v>106.0912</v>
          </cell>
          <cell r="F14">
            <v>125.24</v>
          </cell>
          <cell r="G14">
            <v>110.20269999999999</v>
          </cell>
          <cell r="H14">
            <v>119.303</v>
          </cell>
          <cell r="I14">
            <v>111.5878</v>
          </cell>
          <cell r="J14">
            <v>122.6999</v>
          </cell>
          <cell r="K14">
            <v>118.114</v>
          </cell>
          <cell r="L14">
            <v>128.41909999999999</v>
          </cell>
          <cell r="M14">
            <v>114.8047</v>
          </cell>
          <cell r="N14">
            <v>117.2701</v>
          </cell>
          <cell r="R14">
            <v>108.6521</v>
          </cell>
          <cell r="S14">
            <v>114.4192</v>
          </cell>
          <cell r="T14">
            <v>119.9735</v>
          </cell>
        </row>
        <row r="15">
          <cell r="A15">
            <v>42979</v>
          </cell>
          <cell r="B15">
            <v>116.17019999999999</v>
          </cell>
          <cell r="C15">
            <v>115.5282</v>
          </cell>
          <cell r="D15">
            <v>120.8207</v>
          </cell>
          <cell r="E15">
            <v>108.3729</v>
          </cell>
          <cell r="F15">
            <v>126.0757</v>
          </cell>
          <cell r="G15">
            <v>111.002</v>
          </cell>
          <cell r="H15">
            <v>121.3068</v>
          </cell>
          <cell r="I15">
            <v>112.42189999999999</v>
          </cell>
          <cell r="J15">
            <v>123.532</v>
          </cell>
          <cell r="K15">
            <v>119.73909999999999</v>
          </cell>
          <cell r="L15">
            <v>130.8278</v>
          </cell>
          <cell r="M15">
            <v>115.1332</v>
          </cell>
          <cell r="N15">
            <v>118.3978</v>
          </cell>
          <cell r="R15">
            <v>111.5347</v>
          </cell>
          <cell r="S15">
            <v>115.9294</v>
          </cell>
          <cell r="T15">
            <v>120.3964</v>
          </cell>
        </row>
        <row r="16">
          <cell r="A16">
            <v>43009</v>
          </cell>
          <cell r="B16">
            <v>117.90260000000001</v>
          </cell>
          <cell r="C16">
            <v>117.3227</v>
          </cell>
          <cell r="D16">
            <v>124.096</v>
          </cell>
          <cell r="E16">
            <v>109.2453</v>
          </cell>
          <cell r="F16">
            <v>127.26730000000001</v>
          </cell>
          <cell r="G16">
            <v>112.0223</v>
          </cell>
          <cell r="H16">
            <v>122.9813</v>
          </cell>
          <cell r="I16">
            <v>114.7539</v>
          </cell>
          <cell r="J16">
            <v>129.69280000000001</v>
          </cell>
          <cell r="K16">
            <v>121.6468</v>
          </cell>
          <cell r="L16">
            <v>133.22489999999999</v>
          </cell>
          <cell r="M16">
            <v>115.64919999999999</v>
          </cell>
          <cell r="N16">
            <v>119.5804</v>
          </cell>
          <cell r="R16">
            <v>113.67570000000001</v>
          </cell>
          <cell r="S16">
            <v>117.3565</v>
          </cell>
          <cell r="T16">
            <v>123.0485</v>
          </cell>
        </row>
        <row r="17">
          <cell r="A17">
            <v>43040</v>
          </cell>
          <cell r="B17">
            <v>119.696</v>
          </cell>
          <cell r="C17">
            <v>119.117</v>
          </cell>
          <cell r="D17">
            <v>125.5617</v>
          </cell>
          <cell r="E17">
            <v>111.6844</v>
          </cell>
          <cell r="F17">
            <v>129.54740000000001</v>
          </cell>
          <cell r="G17">
            <v>112.81440000000001</v>
          </cell>
          <cell r="H17">
            <v>124.4777</v>
          </cell>
          <cell r="I17">
            <v>118.3001</v>
          </cell>
          <cell r="J17">
            <v>130.2373</v>
          </cell>
          <cell r="K17">
            <v>121.8421</v>
          </cell>
          <cell r="L17">
            <v>133.22489999999999</v>
          </cell>
          <cell r="M17">
            <v>117.60720000000001</v>
          </cell>
          <cell r="N17">
            <v>120.5569</v>
          </cell>
          <cell r="R17">
            <v>116.875</v>
          </cell>
          <cell r="S17">
            <v>118.6951</v>
          </cell>
          <cell r="T17">
            <v>125.64879999999999</v>
          </cell>
        </row>
        <row r="18">
          <cell r="A18">
            <v>43070</v>
          </cell>
          <cell r="B18">
            <v>122.2757</v>
          </cell>
          <cell r="C18">
            <v>120.45440000000001</v>
          </cell>
          <cell r="D18">
            <v>126.12569999999999</v>
          </cell>
          <cell r="E18">
            <v>113.23480000000001</v>
          </cell>
          <cell r="F18">
            <v>142.96350000000001</v>
          </cell>
          <cell r="G18">
            <v>115.08159999999999</v>
          </cell>
          <cell r="H18">
            <v>125.73860000000001</v>
          </cell>
          <cell r="I18">
            <v>121.8522</v>
          </cell>
          <cell r="J18">
            <v>130.99610000000001</v>
          </cell>
          <cell r="K18">
            <v>123.0341</v>
          </cell>
          <cell r="L18">
            <v>133.36000000000001</v>
          </cell>
          <cell r="M18">
            <v>119.8308</v>
          </cell>
          <cell r="N18">
            <v>121.3574</v>
          </cell>
          <cell r="R18">
            <v>117.52719999999999</v>
          </cell>
          <cell r="S18">
            <v>120.4722</v>
          </cell>
          <cell r="T18">
            <v>132.76650000000001</v>
          </cell>
        </row>
        <row r="19">
          <cell r="A19">
            <v>43101</v>
          </cell>
          <cell r="B19">
            <v>124.71720000000001</v>
          </cell>
          <cell r="C19">
            <v>122.23909999999999</v>
          </cell>
          <cell r="D19">
            <v>128.64769999999999</v>
          </cell>
          <cell r="E19">
            <v>114.03959999999999</v>
          </cell>
          <cell r="F19">
            <v>150.86529999999999</v>
          </cell>
          <cell r="G19">
            <v>115.7603</v>
          </cell>
          <cell r="H19">
            <v>127.99160000000001</v>
          </cell>
          <cell r="I19">
            <v>125.8222</v>
          </cell>
          <cell r="J19">
            <v>134.34569999999999</v>
          </cell>
          <cell r="K19">
            <v>126.12009999999999</v>
          </cell>
          <cell r="L19">
            <v>135.16290000000001</v>
          </cell>
          <cell r="M19">
            <v>121.1752</v>
          </cell>
          <cell r="N19">
            <v>122.9868</v>
          </cell>
          <cell r="R19">
            <v>120.04430000000001</v>
          </cell>
          <cell r="S19">
            <v>121.9888</v>
          </cell>
          <cell r="T19">
            <v>138.81530000000001</v>
          </cell>
        </row>
        <row r="20">
          <cell r="A20">
            <v>43132</v>
          </cell>
          <cell r="B20">
            <v>127.29340000000001</v>
          </cell>
          <cell r="C20">
            <v>124.745</v>
          </cell>
          <cell r="D20">
            <v>130.93700000000001</v>
          </cell>
          <cell r="E20">
            <v>112.5759</v>
          </cell>
          <cell r="F20">
            <v>156.38030000000001</v>
          </cell>
          <cell r="G20">
            <v>117.5562</v>
          </cell>
          <cell r="H20">
            <v>130.8022</v>
          </cell>
          <cell r="I20">
            <v>129.3279</v>
          </cell>
          <cell r="J20">
            <v>146.66409999999999</v>
          </cell>
          <cell r="K20">
            <v>127.2774</v>
          </cell>
          <cell r="L20">
            <v>138.14019999999999</v>
          </cell>
          <cell r="M20">
            <v>124.5937</v>
          </cell>
          <cell r="N20">
            <v>125.2907</v>
          </cell>
          <cell r="R20">
            <v>120.3421</v>
          </cell>
          <cell r="S20">
            <v>124.07259999999999</v>
          </cell>
          <cell r="T20">
            <v>144.94929999999999</v>
          </cell>
        </row>
        <row r="21">
          <cell r="A21">
            <v>43160</v>
          </cell>
          <cell r="B21">
            <v>130.3843</v>
          </cell>
          <cell r="C21">
            <v>127.8202</v>
          </cell>
          <cell r="D21">
            <v>131.82069999999999</v>
          </cell>
          <cell r="E21">
            <v>113.4136</v>
          </cell>
          <cell r="F21">
            <v>158.1823</v>
          </cell>
          <cell r="G21">
            <v>121.65170000000001</v>
          </cell>
          <cell r="H21">
            <v>133.29519999999999</v>
          </cell>
          <cell r="I21">
            <v>134.3939</v>
          </cell>
          <cell r="J21">
            <v>150.5669</v>
          </cell>
          <cell r="K21">
            <v>129.85169999999999</v>
          </cell>
          <cell r="L21">
            <v>164.06899999999999</v>
          </cell>
          <cell r="M21">
            <v>127.4808</v>
          </cell>
          <cell r="N21">
            <v>126.0938</v>
          </cell>
          <cell r="R21">
            <v>120.9623</v>
          </cell>
          <cell r="S21">
            <v>127.1854</v>
          </cell>
          <cell r="T21">
            <v>149.69759999999999</v>
          </cell>
        </row>
        <row r="22">
          <cell r="A22">
            <v>43191</v>
          </cell>
          <cell r="B22">
            <v>133.8357</v>
          </cell>
          <cell r="C22">
            <v>130.15600000000001</v>
          </cell>
          <cell r="D22">
            <v>133.97730000000001</v>
          </cell>
          <cell r="E22">
            <v>115.7987</v>
          </cell>
          <cell r="F22">
            <v>174.41489999999999</v>
          </cell>
          <cell r="G22">
            <v>123.24590000000001</v>
          </cell>
          <cell r="H22">
            <v>135.81290000000001</v>
          </cell>
          <cell r="I22">
            <v>138.0523</v>
          </cell>
          <cell r="J22">
            <v>154.3117</v>
          </cell>
          <cell r="K22">
            <v>131.2139</v>
          </cell>
          <cell r="L22">
            <v>164.9556</v>
          </cell>
          <cell r="M22">
            <v>129.04310000000001</v>
          </cell>
          <cell r="N22">
            <v>128.09690000000001</v>
          </cell>
          <cell r="R22">
            <v>121.6058</v>
          </cell>
          <cell r="S22">
            <v>129.7902</v>
          </cell>
          <cell r="T22">
            <v>158.48240000000001</v>
          </cell>
        </row>
        <row r="23">
          <cell r="A23">
            <v>43221</v>
          </cell>
          <cell r="B23">
            <v>137.25360000000001</v>
          </cell>
          <cell r="C23">
            <v>134.67230000000001</v>
          </cell>
          <cell r="D23">
            <v>137.35470000000001</v>
          </cell>
          <cell r="E23">
            <v>118.89790000000001</v>
          </cell>
          <cell r="F23">
            <v>176.35499999999999</v>
          </cell>
          <cell r="G23">
            <v>125.3505</v>
          </cell>
          <cell r="H23">
            <v>139.2183</v>
          </cell>
          <cell r="I23">
            <v>140.32480000000001</v>
          </cell>
          <cell r="J23">
            <v>158.7191</v>
          </cell>
          <cell r="K23">
            <v>134.91059999999999</v>
          </cell>
          <cell r="L23">
            <v>165.36490000000001</v>
          </cell>
          <cell r="M23">
            <v>132.6337</v>
          </cell>
          <cell r="N23">
            <v>130.6259</v>
          </cell>
          <cell r="R23">
            <v>124.4665</v>
          </cell>
          <cell r="S23">
            <v>133.7912</v>
          </cell>
          <cell r="T23">
            <v>159.9853</v>
          </cell>
        </row>
        <row r="24">
          <cell r="A24">
            <v>43252</v>
          </cell>
          <cell r="B24">
            <v>141.50550000000001</v>
          </cell>
          <cell r="C24">
            <v>140.0188</v>
          </cell>
          <cell r="D24">
            <v>138.77590000000001</v>
          </cell>
          <cell r="E24">
            <v>120.5296</v>
          </cell>
          <cell r="F24">
            <v>179.7354</v>
          </cell>
          <cell r="G24">
            <v>129.73159999999999</v>
          </cell>
          <cell r="H24">
            <v>146.74789999999999</v>
          </cell>
          <cell r="I24">
            <v>146.6386</v>
          </cell>
          <cell r="J24">
            <v>159.8092</v>
          </cell>
          <cell r="K24">
            <v>137.14510000000001</v>
          </cell>
          <cell r="L24">
            <v>166.13560000000001</v>
          </cell>
          <cell r="M24">
            <v>136.1575</v>
          </cell>
          <cell r="N24">
            <v>135.1353</v>
          </cell>
          <cell r="R24">
            <v>126.77460000000001</v>
          </cell>
          <cell r="S24">
            <v>138.4881</v>
          </cell>
          <cell r="T24">
            <v>163.84899999999999</v>
          </cell>
        </row>
        <row r="25">
          <cell r="A25">
            <v>43282</v>
          </cell>
          <cell r="B25">
            <v>146.3416</v>
          </cell>
          <cell r="C25">
            <v>145.34610000000001</v>
          </cell>
          <cell r="D25">
            <v>142.7192</v>
          </cell>
          <cell r="E25">
            <v>122.1503</v>
          </cell>
          <cell r="F25">
            <v>182.48480000000001</v>
          </cell>
          <cell r="G25">
            <v>134.44200000000001</v>
          </cell>
          <cell r="H25">
            <v>150.92400000000001</v>
          </cell>
          <cell r="I25">
            <v>158.08920000000001</v>
          </cell>
          <cell r="J25">
            <v>161.52879999999999</v>
          </cell>
          <cell r="K25">
            <v>141.88339999999999</v>
          </cell>
          <cell r="L25">
            <v>167.53649999999999</v>
          </cell>
          <cell r="M25">
            <v>139.46260000000001</v>
          </cell>
          <cell r="N25">
            <v>140.74719999999999</v>
          </cell>
          <cell r="R25">
            <v>129.7672</v>
          </cell>
          <cell r="S25">
            <v>143.184</v>
          </cell>
          <cell r="T25">
            <v>170.541</v>
          </cell>
        </row>
        <row r="26">
          <cell r="A26">
            <v>43313</v>
          </cell>
          <cell r="B26">
            <v>152.1739</v>
          </cell>
          <cell r="C26">
            <v>152.08840000000001</v>
          </cell>
          <cell r="D26">
            <v>145.30449999999999</v>
          </cell>
          <cell r="E26">
            <v>123.1921</v>
          </cell>
          <cell r="F26">
            <v>192.8235</v>
          </cell>
          <cell r="G26">
            <v>138.67679999999999</v>
          </cell>
          <cell r="H26">
            <v>155.43270000000001</v>
          </cell>
          <cell r="I26">
            <v>165.69579999999999</v>
          </cell>
          <cell r="J26">
            <v>175.6737</v>
          </cell>
          <cell r="K26">
            <v>144.7698</v>
          </cell>
          <cell r="L26">
            <v>169.9057</v>
          </cell>
          <cell r="M26">
            <v>144.8913</v>
          </cell>
          <cell r="N26">
            <v>147.3871</v>
          </cell>
          <cell r="R26">
            <v>134.24629999999999</v>
          </cell>
          <cell r="S26">
            <v>148.29079999999999</v>
          </cell>
          <cell r="T26">
            <v>180.2003</v>
          </cell>
        </row>
        <row r="27">
          <cell r="A27">
            <v>43344</v>
          </cell>
          <cell r="B27">
            <v>163.30000000000001</v>
          </cell>
          <cell r="C27">
            <v>162.90899999999999</v>
          </cell>
          <cell r="D27">
            <v>152.21889999999999</v>
          </cell>
          <cell r="E27">
            <v>134.42089999999999</v>
          </cell>
          <cell r="F27">
            <v>204.48849999999999</v>
          </cell>
          <cell r="G27">
            <v>151.63460000000001</v>
          </cell>
          <cell r="H27">
            <v>165.3278</v>
          </cell>
          <cell r="I27">
            <v>183.31630000000001</v>
          </cell>
          <cell r="J27">
            <v>179.73849999999999</v>
          </cell>
          <cell r="K27">
            <v>154.86959999999999</v>
          </cell>
          <cell r="L27">
            <v>170.52</v>
          </cell>
          <cell r="M27">
            <v>154.3553</v>
          </cell>
          <cell r="N27">
            <v>158.2312</v>
          </cell>
          <cell r="R27">
            <v>139.92910000000001</v>
          </cell>
          <cell r="S27">
            <v>160.07339999999999</v>
          </cell>
          <cell r="T27">
            <v>192.57140000000001</v>
          </cell>
        </row>
        <row r="28">
          <cell r="A28">
            <v>43374</v>
          </cell>
          <cell r="B28">
            <v>171.25</v>
          </cell>
          <cell r="C28">
            <v>172.29490000000001</v>
          </cell>
          <cell r="D28">
            <v>155.2388</v>
          </cell>
          <cell r="E28">
            <v>140.3176</v>
          </cell>
          <cell r="F28">
            <v>209.12219999999999</v>
          </cell>
          <cell r="G28">
            <v>161.96960000000001</v>
          </cell>
          <cell r="H28">
            <v>172.83199999999999</v>
          </cell>
          <cell r="I28">
            <v>196.3142</v>
          </cell>
          <cell r="J28">
            <v>181.40119999999999</v>
          </cell>
          <cell r="K28">
            <v>162.86410000000001</v>
          </cell>
          <cell r="L28">
            <v>170.8742</v>
          </cell>
          <cell r="M28">
            <v>158.19669999999999</v>
          </cell>
          <cell r="N28">
            <v>166.5727</v>
          </cell>
          <cell r="R28">
            <v>147.5889</v>
          </cell>
          <cell r="S28">
            <v>168.4787</v>
          </cell>
          <cell r="T28">
            <v>198.92420000000001</v>
          </cell>
        </row>
        <row r="29">
          <cell r="A29">
            <v>43405</v>
          </cell>
          <cell r="B29">
            <v>176.42830000000001</v>
          </cell>
          <cell r="C29">
            <v>177.67080000000001</v>
          </cell>
          <cell r="D29">
            <v>161.3845</v>
          </cell>
          <cell r="E29">
            <v>141.99289999999999</v>
          </cell>
          <cell r="F29">
            <v>211.49440000000001</v>
          </cell>
          <cell r="G29">
            <v>168.50749999999999</v>
          </cell>
          <cell r="H29">
            <v>186.2175</v>
          </cell>
          <cell r="I29">
            <v>201.8416</v>
          </cell>
          <cell r="J29">
            <v>184.9453</v>
          </cell>
          <cell r="K29">
            <v>168.06319999999999</v>
          </cell>
          <cell r="L29">
            <v>170.9691</v>
          </cell>
          <cell r="M29">
            <v>161.97290000000001</v>
          </cell>
          <cell r="N29">
            <v>176.01159999999999</v>
          </cell>
          <cell r="R29">
            <v>152.02459999999999</v>
          </cell>
          <cell r="S29">
            <v>174.04499999999999</v>
          </cell>
          <cell r="T29">
            <v>203.09100000000001</v>
          </cell>
        </row>
        <row r="30">
          <cell r="A30">
            <v>43435</v>
          </cell>
          <cell r="B30">
            <v>180.77180000000001</v>
          </cell>
          <cell r="C30">
            <v>181.74019999999999</v>
          </cell>
          <cell r="D30">
            <v>163.7105</v>
          </cell>
          <cell r="E30">
            <v>145.41630000000001</v>
          </cell>
          <cell r="F30">
            <v>213.6807</v>
          </cell>
          <cell r="G30">
            <v>170.31379999999999</v>
          </cell>
          <cell r="H30">
            <v>193.114</v>
          </cell>
          <cell r="I30">
            <v>208.2355</v>
          </cell>
          <cell r="J30">
            <v>198.6506</v>
          </cell>
          <cell r="K30">
            <v>173.68899999999999</v>
          </cell>
          <cell r="L30">
            <v>172.97210000000001</v>
          </cell>
          <cell r="M30">
            <v>164.0146</v>
          </cell>
          <cell r="N30">
            <v>183.97380000000001</v>
          </cell>
          <cell r="R30">
            <v>155.64859999999999</v>
          </cell>
          <cell r="S30">
            <v>178.54179999999999</v>
          </cell>
          <cell r="T30">
            <v>207.33580000000001</v>
          </cell>
        </row>
        <row r="31">
          <cell r="A31">
            <v>43466</v>
          </cell>
          <cell r="B31">
            <v>186.97370000000001</v>
          </cell>
          <cell r="C31">
            <v>187.5026</v>
          </cell>
          <cell r="D31">
            <v>167.48589999999999</v>
          </cell>
          <cell r="E31">
            <v>148.25909999999999</v>
          </cell>
          <cell r="F31">
            <v>227.9795</v>
          </cell>
          <cell r="G31">
            <v>174.67509999999999</v>
          </cell>
          <cell r="H31">
            <v>201.60239999999999</v>
          </cell>
          <cell r="I31">
            <v>210.22130000000001</v>
          </cell>
          <cell r="J31">
            <v>215.2833</v>
          </cell>
          <cell r="K31">
            <v>179.9331</v>
          </cell>
          <cell r="L31">
            <v>181.13740000000001</v>
          </cell>
          <cell r="M31">
            <v>170.82380000000001</v>
          </cell>
          <cell r="N31">
            <v>191.73429999999999</v>
          </cell>
          <cell r="R31">
            <v>158.74969999999999</v>
          </cell>
          <cell r="S31">
            <v>184.42949999999999</v>
          </cell>
          <cell r="T31">
            <v>216.97059999999999</v>
          </cell>
        </row>
        <row r="32">
          <cell r="A32">
            <v>43497</v>
          </cell>
          <cell r="B32">
            <v>195.4282</v>
          </cell>
          <cell r="C32">
            <v>197.35120000000001</v>
          </cell>
          <cell r="D32">
            <v>171.95769999999999</v>
          </cell>
          <cell r="E32">
            <v>151.93029999999999</v>
          </cell>
          <cell r="F32">
            <v>251.08420000000001</v>
          </cell>
          <cell r="G32">
            <v>181.01329999999999</v>
          </cell>
          <cell r="H32">
            <v>205.93</v>
          </cell>
          <cell r="I32">
            <v>218.01220000000001</v>
          </cell>
          <cell r="J32">
            <v>218.13200000000001</v>
          </cell>
          <cell r="K32">
            <v>184.6412</v>
          </cell>
          <cell r="L32">
            <v>181.13740000000001</v>
          </cell>
          <cell r="M32">
            <v>178.21449999999999</v>
          </cell>
          <cell r="N32">
            <v>200.92509999999999</v>
          </cell>
          <cell r="R32">
            <v>163.934</v>
          </cell>
          <cell r="S32">
            <v>192.00540000000001</v>
          </cell>
          <cell r="T32">
            <v>231.21109999999999</v>
          </cell>
        </row>
        <row r="33">
          <cell r="A33">
            <v>43525</v>
          </cell>
          <cell r="B33">
            <v>205.48599999999999</v>
          </cell>
          <cell r="C33">
            <v>209.72409999999999</v>
          </cell>
          <cell r="D33">
            <v>177.25749999999999</v>
          </cell>
          <cell r="E33">
            <v>159.4717</v>
          </cell>
          <cell r="F33">
            <v>263.59899999999999</v>
          </cell>
          <cell r="G33">
            <v>186.57079999999999</v>
          </cell>
          <cell r="H33">
            <v>213.5318</v>
          </cell>
          <cell r="I33">
            <v>228.1952</v>
          </cell>
          <cell r="J33">
            <v>228.76599999999999</v>
          </cell>
          <cell r="K33">
            <v>189.1737</v>
          </cell>
          <cell r="L33">
            <v>221.70910000000001</v>
          </cell>
          <cell r="M33">
            <v>187.0104</v>
          </cell>
          <cell r="N33">
            <v>207.73779999999999</v>
          </cell>
          <cell r="R33">
            <v>172.0753</v>
          </cell>
          <cell r="S33">
            <v>201.5779</v>
          </cell>
          <cell r="T33">
            <v>244.5429</v>
          </cell>
        </row>
        <row r="34">
          <cell r="A34">
            <v>43556</v>
          </cell>
          <cell r="B34">
            <v>212.69730000000001</v>
          </cell>
          <cell r="C34">
            <v>217.32419999999999</v>
          </cell>
          <cell r="D34">
            <v>178.77979999999999</v>
          </cell>
          <cell r="E34">
            <v>166.10579999999999</v>
          </cell>
          <cell r="F34">
            <v>267.79680000000002</v>
          </cell>
          <cell r="G34">
            <v>196.1482</v>
          </cell>
          <cell r="H34">
            <v>222.6283</v>
          </cell>
          <cell r="I34">
            <v>235.31319999999999</v>
          </cell>
          <cell r="J34">
            <v>236.423</v>
          </cell>
          <cell r="K34">
            <v>195.3075</v>
          </cell>
          <cell r="L34">
            <v>232.62459999999999</v>
          </cell>
          <cell r="M34">
            <v>198.3279</v>
          </cell>
          <cell r="N34">
            <v>212.14940000000001</v>
          </cell>
          <cell r="R34">
            <v>176.27199999999999</v>
          </cell>
          <cell r="S34">
            <v>209.40350000000001</v>
          </cell>
          <cell r="T34">
            <v>251.4512</v>
          </cell>
        </row>
        <row r="35">
          <cell r="A35">
            <v>43586</v>
          </cell>
          <cell r="B35">
            <v>218.6002</v>
          </cell>
          <cell r="C35">
            <v>222.4479</v>
          </cell>
          <cell r="D35">
            <v>181.0498</v>
          </cell>
          <cell r="E35">
            <v>171.0145</v>
          </cell>
          <cell r="F35">
            <v>280.61540000000002</v>
          </cell>
          <cell r="G35">
            <v>201.66849999999999</v>
          </cell>
          <cell r="H35">
            <v>233.6713</v>
          </cell>
          <cell r="I35">
            <v>242.29329999999999</v>
          </cell>
          <cell r="J35">
            <v>243.73570000000001</v>
          </cell>
          <cell r="K35">
            <v>197.86189999999999</v>
          </cell>
          <cell r="L35">
            <v>235.33459999999999</v>
          </cell>
          <cell r="M35">
            <v>200.76259999999999</v>
          </cell>
          <cell r="N35">
            <v>218.09299999999999</v>
          </cell>
          <cell r="R35">
            <v>177.25020000000001</v>
          </cell>
          <cell r="S35">
            <v>215.25899999999999</v>
          </cell>
          <cell r="T35">
            <v>261.01909999999998</v>
          </cell>
        </row>
        <row r="36">
          <cell r="A36">
            <v>43617</v>
          </cell>
          <cell r="B36">
            <v>224.98060000000001</v>
          </cell>
          <cell r="C36">
            <v>228.06309999999999</v>
          </cell>
          <cell r="D36">
            <v>185.7216</v>
          </cell>
          <cell r="E36">
            <v>175.1748</v>
          </cell>
          <cell r="F36">
            <v>291.18470000000002</v>
          </cell>
          <cell r="G36">
            <v>208.93360000000001</v>
          </cell>
          <cell r="H36">
            <v>243.7698</v>
          </cell>
          <cell r="I36">
            <v>246.21809999999999</v>
          </cell>
          <cell r="J36">
            <v>258.10969999999998</v>
          </cell>
          <cell r="K36">
            <v>206.45</v>
          </cell>
          <cell r="L36">
            <v>235.8091</v>
          </cell>
          <cell r="M36">
            <v>205.71510000000001</v>
          </cell>
          <cell r="N36">
            <v>224.76599999999999</v>
          </cell>
          <cell r="R36">
            <v>181.4751</v>
          </cell>
          <cell r="S36">
            <v>221.56559999999999</v>
          </cell>
          <cell r="T36">
            <v>269.2133</v>
          </cell>
        </row>
        <row r="37">
          <cell r="A37">
            <v>43647</v>
          </cell>
          <cell r="B37">
            <v>229.1739</v>
          </cell>
          <cell r="C37">
            <v>232.15299999999999</v>
          </cell>
          <cell r="D37">
            <v>188.21379999999999</v>
          </cell>
          <cell r="E37">
            <v>177.1789</v>
          </cell>
          <cell r="F37">
            <v>294.4477</v>
          </cell>
          <cell r="G37">
            <v>214.52940000000001</v>
          </cell>
          <cell r="H37">
            <v>254.29339999999999</v>
          </cell>
          <cell r="I37">
            <v>248.69649999999999</v>
          </cell>
          <cell r="J37">
            <v>259.69139999999999</v>
          </cell>
          <cell r="K37">
            <v>211.3623</v>
          </cell>
          <cell r="L37">
            <v>240.47069999999999</v>
          </cell>
          <cell r="M37">
            <v>211.5652</v>
          </cell>
          <cell r="N37">
            <v>231.7055</v>
          </cell>
          <cell r="R37">
            <v>185.49379999999999</v>
          </cell>
          <cell r="S37">
            <v>226.04730000000001</v>
          </cell>
          <cell r="T37">
            <v>272.38819999999998</v>
          </cell>
        </row>
        <row r="38">
          <cell r="A38">
            <v>43678</v>
          </cell>
          <cell r="B38">
            <v>239.39930000000001</v>
          </cell>
          <cell r="C38">
            <v>244.49969999999999</v>
          </cell>
          <cell r="D38">
            <v>196.99279999999999</v>
          </cell>
          <cell r="E38">
            <v>184.25370000000001</v>
          </cell>
          <cell r="F38">
            <v>299.41500000000002</v>
          </cell>
          <cell r="G38">
            <v>229.5438</v>
          </cell>
          <cell r="H38">
            <v>267.02820000000003</v>
          </cell>
          <cell r="I38">
            <v>258.45179999999999</v>
          </cell>
          <cell r="J38">
            <v>263.42230000000001</v>
          </cell>
          <cell r="K38">
            <v>220.57660000000001</v>
          </cell>
          <cell r="L38">
            <v>251.5583</v>
          </cell>
          <cell r="M38">
            <v>218.119</v>
          </cell>
          <cell r="N38">
            <v>243.52879999999999</v>
          </cell>
          <cell r="R38">
            <v>197.05600000000001</v>
          </cell>
          <cell r="S38">
            <v>237.6189</v>
          </cell>
          <cell r="T38">
            <v>276.34210000000002</v>
          </cell>
        </row>
        <row r="39">
          <cell r="A39">
            <v>43709</v>
          </cell>
          <cell r="B39">
            <v>254.215</v>
          </cell>
          <cell r="C39">
            <v>258.63319999999999</v>
          </cell>
          <cell r="D39">
            <v>207.18799999999999</v>
          </cell>
          <cell r="E39">
            <v>200.06039999999999</v>
          </cell>
          <cell r="F39">
            <v>309.67509999999999</v>
          </cell>
          <cell r="G39">
            <v>244.66579999999999</v>
          </cell>
          <cell r="H39">
            <v>289.32470000000001</v>
          </cell>
          <cell r="I39">
            <v>272.14640000000003</v>
          </cell>
          <cell r="J39">
            <v>281.79649999999998</v>
          </cell>
          <cell r="K39">
            <v>238.43350000000001</v>
          </cell>
          <cell r="L39">
            <v>255.1061</v>
          </cell>
          <cell r="M39">
            <v>233.8715</v>
          </cell>
          <cell r="N39">
            <v>263.49430000000001</v>
          </cell>
          <cell r="R39">
            <v>212.4134</v>
          </cell>
          <cell r="S39">
            <v>253.32929999999999</v>
          </cell>
          <cell r="T39">
            <v>287.23379999999997</v>
          </cell>
        </row>
        <row r="40">
          <cell r="A40">
            <v>43739</v>
          </cell>
          <cell r="B40">
            <v>262.608</v>
          </cell>
          <cell r="C40">
            <v>264.33010000000002</v>
          </cell>
          <cell r="D40">
            <v>217.76660000000001</v>
          </cell>
          <cell r="E40">
            <v>211.46019999999999</v>
          </cell>
          <cell r="F40">
            <v>311.92899999999997</v>
          </cell>
          <cell r="G40">
            <v>262.53199999999998</v>
          </cell>
          <cell r="H40">
            <v>305.41120000000001</v>
          </cell>
          <cell r="I40">
            <v>283.14659999999998</v>
          </cell>
          <cell r="J40">
            <v>285.11059999999998</v>
          </cell>
          <cell r="K40">
            <v>245.83869999999999</v>
          </cell>
          <cell r="L40">
            <v>261.01670000000001</v>
          </cell>
          <cell r="M40">
            <v>238.02670000000001</v>
          </cell>
          <cell r="N40">
            <v>274.2045</v>
          </cell>
          <cell r="R40">
            <v>221.46530000000001</v>
          </cell>
          <cell r="S40">
            <v>262.358</v>
          </cell>
          <cell r="T40">
            <v>292.64589999999998</v>
          </cell>
        </row>
        <row r="41">
          <cell r="A41">
            <v>43770</v>
          </cell>
          <cell r="B41">
            <v>273.89150000000001</v>
          </cell>
          <cell r="C41">
            <v>276.74430000000001</v>
          </cell>
          <cell r="D41">
            <v>230.1284</v>
          </cell>
          <cell r="E41">
            <v>220.63079999999999</v>
          </cell>
          <cell r="F41">
            <v>316.96179999999998</v>
          </cell>
          <cell r="G41">
            <v>265.10910000000001</v>
          </cell>
          <cell r="H41">
            <v>324.1266</v>
          </cell>
          <cell r="I41">
            <v>299.5421</v>
          </cell>
          <cell r="J41">
            <v>305.5822</v>
          </cell>
          <cell r="K41">
            <v>257.34879999999998</v>
          </cell>
          <cell r="L41">
            <v>261.02809999999999</v>
          </cell>
          <cell r="M41">
            <v>245.61750000000001</v>
          </cell>
          <cell r="N41">
            <v>290.65989999999999</v>
          </cell>
          <cell r="R41">
            <v>229.75360000000001</v>
          </cell>
          <cell r="S41">
            <v>274.15440000000001</v>
          </cell>
          <cell r="T41">
            <v>304.01389999999998</v>
          </cell>
        </row>
        <row r="42">
          <cell r="A42">
            <v>43800</v>
          </cell>
          <cell r="B42">
            <v>284.81119999999999</v>
          </cell>
          <cell r="C42">
            <v>287.53559999999999</v>
          </cell>
          <cell r="D42">
            <v>237.696</v>
          </cell>
          <cell r="E42">
            <v>228.9624</v>
          </cell>
          <cell r="F42">
            <v>323.39019999999999</v>
          </cell>
          <cell r="G42">
            <v>278.97280000000001</v>
          </cell>
          <cell r="H42">
            <v>338.13670000000002</v>
          </cell>
          <cell r="I42">
            <v>318.22309999999999</v>
          </cell>
          <cell r="J42">
            <v>328.27080000000001</v>
          </cell>
          <cell r="K42">
            <v>261.18459999999999</v>
          </cell>
          <cell r="L42">
            <v>261.91750000000002</v>
          </cell>
          <cell r="M42">
            <v>254.49369999999999</v>
          </cell>
          <cell r="N42">
            <v>302.7928</v>
          </cell>
          <cell r="R42">
            <v>242.34889999999999</v>
          </cell>
          <cell r="S42">
            <v>283.94229999999999</v>
          </cell>
          <cell r="T42">
            <v>318.23009999999999</v>
          </cell>
        </row>
        <row r="43">
          <cell r="A43">
            <v>43831</v>
          </cell>
          <cell r="B43">
            <v>293.6216</v>
          </cell>
          <cell r="C43">
            <v>304.75869999999998</v>
          </cell>
          <cell r="D43">
            <v>246.51339999999999</v>
          </cell>
          <cell r="E43">
            <v>231.57919999999999</v>
          </cell>
          <cell r="F43">
            <v>327.33229999999998</v>
          </cell>
          <cell r="G43">
            <v>277.56060000000002</v>
          </cell>
          <cell r="H43">
            <v>332.39819999999997</v>
          </cell>
          <cell r="I43">
            <v>323.2063</v>
          </cell>
          <cell r="J43">
            <v>330.49799999999999</v>
          </cell>
          <cell r="K43">
            <v>269.7509</v>
          </cell>
          <cell r="L43">
            <v>261.07760000000002</v>
          </cell>
          <cell r="M43">
            <v>270.9855</v>
          </cell>
          <cell r="N43">
            <v>312.34859999999998</v>
          </cell>
          <cell r="R43">
            <v>252.94640000000001</v>
          </cell>
          <cell r="S43">
            <v>293.78960000000001</v>
          </cell>
          <cell r="T43">
            <v>321.67469999999997</v>
          </cell>
        </row>
        <row r="44">
          <cell r="A44">
            <v>43862</v>
          </cell>
          <cell r="B44">
            <v>300.14749999999998</v>
          </cell>
          <cell r="C44">
            <v>313.62400000000002</v>
          </cell>
          <cell r="D44">
            <v>250.44669999999999</v>
          </cell>
          <cell r="E44">
            <v>236.37889999999999</v>
          </cell>
          <cell r="F44">
            <v>329.34829999999999</v>
          </cell>
          <cell r="G44">
            <v>285.46769999999998</v>
          </cell>
          <cell r="H44">
            <v>335.1721</v>
          </cell>
          <cell r="I44">
            <v>329.04419999999999</v>
          </cell>
          <cell r="J44">
            <v>338.06389999999999</v>
          </cell>
          <cell r="K44">
            <v>281.24860000000001</v>
          </cell>
          <cell r="L44">
            <v>276.29379999999998</v>
          </cell>
          <cell r="M44">
            <v>269.68970000000002</v>
          </cell>
          <cell r="N44">
            <v>316.49369999999999</v>
          </cell>
          <cell r="R44">
            <v>257.7944</v>
          </cell>
          <cell r="S44">
            <v>301.25209999999998</v>
          </cell>
          <cell r="T44">
            <v>325.67829999999998</v>
          </cell>
        </row>
        <row r="45">
          <cell r="A45">
            <v>43891</v>
          </cell>
          <cell r="B45">
            <v>310.58</v>
          </cell>
          <cell r="C45">
            <v>323.65100000000001</v>
          </cell>
          <cell r="D45">
            <v>256.0086</v>
          </cell>
          <cell r="E45">
            <v>246.0669</v>
          </cell>
          <cell r="F45">
            <v>336.29500000000002</v>
          </cell>
          <cell r="G45">
            <v>292.9796</v>
          </cell>
          <cell r="H45">
            <v>345.45420000000001</v>
          </cell>
          <cell r="I45">
            <v>340.93680000000001</v>
          </cell>
          <cell r="J45">
            <v>364.76499999999999</v>
          </cell>
          <cell r="K45">
            <v>292.0684</v>
          </cell>
          <cell r="L45">
            <v>322.64479999999998</v>
          </cell>
          <cell r="M45">
            <v>278.57560000000001</v>
          </cell>
          <cell r="N45">
            <v>323.61219999999997</v>
          </cell>
          <cell r="R45">
            <v>272.01080000000002</v>
          </cell>
          <cell r="S45">
            <v>309.59219999999999</v>
          </cell>
          <cell r="T45">
            <v>341.72050000000002</v>
          </cell>
        </row>
        <row r="46">
          <cell r="A46">
            <v>43922</v>
          </cell>
          <cell r="B46">
            <v>317.23180000000002</v>
          </cell>
          <cell r="C46">
            <v>335.20589999999999</v>
          </cell>
          <cell r="D46">
            <v>261.6035</v>
          </cell>
          <cell r="E46">
            <v>251.33699999999999</v>
          </cell>
          <cell r="F46">
            <v>340.91730000000001</v>
          </cell>
          <cell r="G46">
            <v>299.3064</v>
          </cell>
          <cell r="H46">
            <v>353.69139999999999</v>
          </cell>
          <cell r="I46">
            <v>342.47710000000001</v>
          </cell>
          <cell r="J46">
            <v>347.61590000000001</v>
          </cell>
          <cell r="K46">
            <v>298.47800000000001</v>
          </cell>
          <cell r="L46">
            <v>320.98439999999999</v>
          </cell>
          <cell r="M46">
            <v>284.54199999999997</v>
          </cell>
          <cell r="N46">
            <v>327.22340000000003</v>
          </cell>
          <cell r="R46">
            <v>288.26330000000002</v>
          </cell>
          <cell r="S46">
            <v>316.31799999999998</v>
          </cell>
          <cell r="T46">
            <v>341.30160000000001</v>
          </cell>
        </row>
        <row r="47">
          <cell r="A47">
            <v>43952</v>
          </cell>
          <cell r="B47">
            <v>322.45710000000003</v>
          </cell>
          <cell r="C47">
            <v>336.4375</v>
          </cell>
          <cell r="D47">
            <v>259.24599999999998</v>
          </cell>
          <cell r="E47">
            <v>264.20530000000002</v>
          </cell>
          <cell r="F47">
            <v>343.35430000000002</v>
          </cell>
          <cell r="G47">
            <v>309.83760000000001</v>
          </cell>
          <cell r="H47">
            <v>362.303</v>
          </cell>
          <cell r="I47">
            <v>347.57299999999998</v>
          </cell>
          <cell r="J47">
            <v>348.80180000000001</v>
          </cell>
          <cell r="K47">
            <v>314.98289999999997</v>
          </cell>
          <cell r="L47">
            <v>322.113</v>
          </cell>
          <cell r="M47">
            <v>289.22879999999998</v>
          </cell>
          <cell r="N47">
            <v>330.60930000000002</v>
          </cell>
          <cell r="R47">
            <v>293.72579999999999</v>
          </cell>
          <cell r="S47">
            <v>322.51409999999998</v>
          </cell>
          <cell r="T47">
            <v>342.51659999999998</v>
          </cell>
        </row>
        <row r="48">
          <cell r="A48">
            <v>43983</v>
          </cell>
          <cell r="B48">
            <v>329.89420000000001</v>
          </cell>
          <cell r="C48">
            <v>341.7851</v>
          </cell>
          <cell r="D48">
            <v>274.45839999999998</v>
          </cell>
          <cell r="E48">
            <v>272.02420000000001</v>
          </cell>
          <cell r="F48">
            <v>347.0378</v>
          </cell>
          <cell r="G48">
            <v>332.99630000000002</v>
          </cell>
          <cell r="H48">
            <v>370.90109999999999</v>
          </cell>
          <cell r="I48">
            <v>349.30720000000002</v>
          </cell>
          <cell r="J48">
            <v>352.03280000000001</v>
          </cell>
          <cell r="K48">
            <v>326.57249999999999</v>
          </cell>
          <cell r="L48">
            <v>322.29669999999999</v>
          </cell>
          <cell r="M48">
            <v>295.89949999999999</v>
          </cell>
          <cell r="N48">
            <v>337.29599999999999</v>
          </cell>
          <cell r="R48">
            <v>305.4384</v>
          </cell>
          <cell r="S48">
            <v>330.39420000000001</v>
          </cell>
          <cell r="T48">
            <v>345.1816</v>
          </cell>
        </row>
        <row r="49">
          <cell r="A49">
            <v>44013</v>
          </cell>
          <cell r="B49">
            <v>337.1583</v>
          </cell>
          <cell r="C49">
            <v>347.39449999999999</v>
          </cell>
          <cell r="D49">
            <v>276.94970000000001</v>
          </cell>
          <cell r="E49">
            <v>288.10860000000002</v>
          </cell>
          <cell r="F49">
            <v>349.80720000000002</v>
          </cell>
          <cell r="G49">
            <v>342.79489999999998</v>
          </cell>
          <cell r="H49">
            <v>380.71710000000002</v>
          </cell>
          <cell r="I49">
            <v>357.89769999999999</v>
          </cell>
          <cell r="J49">
            <v>354.59539999999998</v>
          </cell>
          <cell r="K49">
            <v>334.0557</v>
          </cell>
          <cell r="L49">
            <v>322.66039999999998</v>
          </cell>
          <cell r="M49">
            <v>302.4151</v>
          </cell>
          <cell r="N49">
            <v>341.21370000000002</v>
          </cell>
          <cell r="R49">
            <v>312.29169999999999</v>
          </cell>
          <cell r="S49">
            <v>339.25810000000001</v>
          </cell>
          <cell r="T49">
            <v>346.4042</v>
          </cell>
        </row>
        <row r="50">
          <cell r="A50">
            <v>44044</v>
          </cell>
          <cell r="B50">
            <v>345.05610000000001</v>
          </cell>
          <cell r="C50">
            <v>357.6112</v>
          </cell>
          <cell r="D50">
            <v>281.71440000000001</v>
          </cell>
          <cell r="E50">
            <v>286.666</v>
          </cell>
          <cell r="F50">
            <v>354.45549999999997</v>
          </cell>
          <cell r="G50">
            <v>354.24639999999999</v>
          </cell>
          <cell r="H50">
            <v>391.60520000000002</v>
          </cell>
          <cell r="I50">
            <v>371.91039999999998</v>
          </cell>
          <cell r="J50">
            <v>357.13839999999999</v>
          </cell>
          <cell r="K50">
            <v>340.0498</v>
          </cell>
          <cell r="L50">
            <v>327.06599999999997</v>
          </cell>
          <cell r="M50">
            <v>307.15039999999999</v>
          </cell>
          <cell r="N50">
            <v>351.95150000000001</v>
          </cell>
          <cell r="R50">
            <v>320.57279999999997</v>
          </cell>
          <cell r="S50">
            <v>347.99009999999998</v>
          </cell>
          <cell r="T50">
            <v>350.72969999999998</v>
          </cell>
        </row>
        <row r="51">
          <cell r="A51">
            <v>44075</v>
          </cell>
          <cell r="B51">
            <v>356.7869</v>
          </cell>
          <cell r="C51">
            <v>370.58960000000002</v>
          </cell>
          <cell r="D51">
            <v>292.98880000000003</v>
          </cell>
          <cell r="E51">
            <v>302.79820000000001</v>
          </cell>
          <cell r="F51">
            <v>358.66739999999999</v>
          </cell>
          <cell r="G51">
            <v>368.45859999999999</v>
          </cell>
          <cell r="H51">
            <v>409.64769999999999</v>
          </cell>
          <cell r="I51">
            <v>381.4486</v>
          </cell>
          <cell r="J51">
            <v>362.01850000000002</v>
          </cell>
          <cell r="K51">
            <v>352.70170000000002</v>
          </cell>
          <cell r="L51">
            <v>327.06599999999997</v>
          </cell>
          <cell r="M51">
            <v>316.91980000000001</v>
          </cell>
          <cell r="N51">
            <v>356.21550000000002</v>
          </cell>
          <cell r="R51">
            <v>343.76560000000001</v>
          </cell>
          <cell r="S51">
            <v>359.13229999999999</v>
          </cell>
          <cell r="T51">
            <v>356.69760000000002</v>
          </cell>
        </row>
        <row r="52">
          <cell r="A52">
            <v>44105</v>
          </cell>
          <cell r="B52">
            <v>370.15219999999999</v>
          </cell>
          <cell r="C52">
            <v>387.19119999999998</v>
          </cell>
          <cell r="D52">
            <v>297.0951</v>
          </cell>
          <cell r="E52">
            <v>318.51010000000002</v>
          </cell>
          <cell r="F52">
            <v>368.42430000000002</v>
          </cell>
          <cell r="G52">
            <v>386.82260000000002</v>
          </cell>
          <cell r="H52">
            <v>421.69490000000002</v>
          </cell>
          <cell r="I52">
            <v>396.34280000000001</v>
          </cell>
          <cell r="J52">
            <v>362.27659999999997</v>
          </cell>
          <cell r="K52">
            <v>362.9391</v>
          </cell>
          <cell r="L52">
            <v>327.7792</v>
          </cell>
          <cell r="M52">
            <v>322.26220000000001</v>
          </cell>
          <cell r="N52">
            <v>366.01350000000002</v>
          </cell>
          <cell r="R52">
            <v>375.97579999999999</v>
          </cell>
          <cell r="S52">
            <v>371.23079999999999</v>
          </cell>
          <cell r="T52">
            <v>361.77159999999998</v>
          </cell>
        </row>
        <row r="53">
          <cell r="A53">
            <v>44136</v>
          </cell>
          <cell r="B53">
            <v>383.76679999999999</v>
          </cell>
          <cell r="C53">
            <v>400.6413</v>
          </cell>
          <cell r="D53">
            <v>305.9135</v>
          </cell>
          <cell r="E53">
            <v>334.1207</v>
          </cell>
          <cell r="F53">
            <v>378.81659999999999</v>
          </cell>
          <cell r="G53">
            <v>403.61009999999999</v>
          </cell>
          <cell r="H53">
            <v>439.51319999999998</v>
          </cell>
          <cell r="I53">
            <v>412.0487</v>
          </cell>
          <cell r="J53">
            <v>362.15719999999999</v>
          </cell>
          <cell r="K53">
            <v>384.97539999999998</v>
          </cell>
          <cell r="L53">
            <v>328.75529999999998</v>
          </cell>
          <cell r="M53">
            <v>333.32810000000001</v>
          </cell>
          <cell r="N53">
            <v>372.14909999999998</v>
          </cell>
          <cell r="R53">
            <v>389.52480000000003</v>
          </cell>
          <cell r="S53">
            <v>386.31110000000001</v>
          </cell>
          <cell r="T53">
            <v>369.63099999999997</v>
          </cell>
        </row>
        <row r="54">
          <cell r="A54">
            <v>44166</v>
          </cell>
          <cell r="B54">
            <v>405.06189999999998</v>
          </cell>
          <cell r="C54">
            <v>437.01229999999998</v>
          </cell>
          <cell r="D54">
            <v>323.36259999999999</v>
          </cell>
          <cell r="E54">
            <v>354.5455</v>
          </cell>
          <cell r="F54">
            <v>385.26639999999998</v>
          </cell>
          <cell r="G54">
            <v>411.69709999999998</v>
          </cell>
          <cell r="H54">
            <v>459.72859999999997</v>
          </cell>
          <cell r="I54">
            <v>426.78930000000003</v>
          </cell>
          <cell r="J54">
            <v>364.92809999999997</v>
          </cell>
          <cell r="K54">
            <v>393.46910000000003</v>
          </cell>
          <cell r="L54">
            <v>328.75529999999998</v>
          </cell>
          <cell r="M54">
            <v>353.94760000000002</v>
          </cell>
          <cell r="N54">
            <v>377.76920000000001</v>
          </cell>
          <cell r="R54">
            <v>405.42079999999999</v>
          </cell>
          <cell r="S54">
            <v>411.78410000000002</v>
          </cell>
          <cell r="T54">
            <v>378.20260000000002</v>
          </cell>
        </row>
        <row r="55">
          <cell r="A55">
            <v>44197</v>
          </cell>
          <cell r="B55">
            <v>422.54</v>
          </cell>
          <cell r="C55">
            <v>461.12079999999997</v>
          </cell>
          <cell r="D55">
            <v>337.91699999999997</v>
          </cell>
          <cell r="E55">
            <v>357.5874</v>
          </cell>
          <cell r="F55">
            <v>388.82639999999998</v>
          </cell>
          <cell r="G55">
            <v>423.2817</v>
          </cell>
          <cell r="H55">
            <v>477.0172</v>
          </cell>
          <cell r="I55">
            <v>453.68040000000002</v>
          </cell>
          <cell r="J55">
            <v>412.5874</v>
          </cell>
          <cell r="K55">
            <v>409.42579999999998</v>
          </cell>
          <cell r="L55">
            <v>328.99430000000001</v>
          </cell>
          <cell r="M55">
            <v>370.23579999999998</v>
          </cell>
          <cell r="N55">
            <v>385.22910000000002</v>
          </cell>
          <cell r="R55">
            <v>417.36669999999998</v>
          </cell>
          <cell r="S55">
            <v>429.81060000000002</v>
          </cell>
          <cell r="T55">
            <v>397.41609999999997</v>
          </cell>
        </row>
        <row r="56">
          <cell r="A56">
            <v>44228</v>
          </cell>
          <cell r="B56">
            <v>438.58249999999998</v>
          </cell>
          <cell r="C56">
            <v>478.19920000000002</v>
          </cell>
          <cell r="D56">
            <v>348.20780000000002</v>
          </cell>
          <cell r="E56">
            <v>370.70639999999997</v>
          </cell>
          <cell r="F56">
            <v>394.06830000000002</v>
          </cell>
          <cell r="G56">
            <v>441.12189999999998</v>
          </cell>
          <cell r="H56">
            <v>507.11520000000002</v>
          </cell>
          <cell r="I56">
            <v>475.61090000000002</v>
          </cell>
          <cell r="J56">
            <v>426.3605</v>
          </cell>
          <cell r="K56">
            <v>420.9735</v>
          </cell>
          <cell r="L56">
            <v>334.6893</v>
          </cell>
          <cell r="M56">
            <v>391.64440000000002</v>
          </cell>
          <cell r="N56">
            <v>396.15159999999997</v>
          </cell>
          <cell r="R56">
            <v>430.65019999999998</v>
          </cell>
          <cell r="S56">
            <v>447.53120000000001</v>
          </cell>
          <cell r="T56">
            <v>408.76490000000001</v>
          </cell>
        </row>
        <row r="57">
          <cell r="A57">
            <v>44256</v>
          </cell>
          <cell r="B57">
            <v>453.17649999999998</v>
          </cell>
          <cell r="C57">
            <v>493.31119999999999</v>
          </cell>
          <cell r="D57">
            <v>367.70060000000001</v>
          </cell>
          <cell r="E57">
            <v>383.3997</v>
          </cell>
          <cell r="F57">
            <v>402.16590000000002</v>
          </cell>
          <cell r="G57">
            <v>453.83730000000003</v>
          </cell>
          <cell r="H57">
            <v>521.62009999999998</v>
          </cell>
          <cell r="I57">
            <v>495.17349999999999</v>
          </cell>
          <cell r="J57">
            <v>433.28019999999998</v>
          </cell>
          <cell r="K57">
            <v>428.2826</v>
          </cell>
          <cell r="L57">
            <v>412.90170000000001</v>
          </cell>
          <cell r="M57">
            <v>406.99450000000002</v>
          </cell>
          <cell r="N57">
            <v>405.5625</v>
          </cell>
          <cell r="R57">
            <v>441.113</v>
          </cell>
          <cell r="S57">
            <v>462.39550000000003</v>
          </cell>
          <cell r="T57">
            <v>425.20580000000001</v>
          </cell>
        </row>
        <row r="58">
          <cell r="A58">
            <v>44287</v>
          </cell>
          <cell r="B58">
            <v>471.91019999999997</v>
          </cell>
          <cell r="C58">
            <v>510.59070000000003</v>
          </cell>
          <cell r="D58">
            <v>383.697</v>
          </cell>
          <cell r="E58">
            <v>406.84730000000002</v>
          </cell>
          <cell r="F58">
            <v>422.60559999999998</v>
          </cell>
          <cell r="G58">
            <v>473.09500000000003</v>
          </cell>
          <cell r="H58">
            <v>537.56129999999996</v>
          </cell>
          <cell r="I58">
            <v>525.08889999999997</v>
          </cell>
          <cell r="J58">
            <v>437.1961</v>
          </cell>
          <cell r="K58">
            <v>440.25720000000001</v>
          </cell>
          <cell r="L58">
            <v>438.12459999999999</v>
          </cell>
          <cell r="M58">
            <v>420.1841</v>
          </cell>
          <cell r="N58">
            <v>423.80070000000001</v>
          </cell>
          <cell r="R58">
            <v>446.62349999999998</v>
          </cell>
          <cell r="S58">
            <v>483.43020000000001</v>
          </cell>
          <cell r="T58">
            <v>444.16860000000003</v>
          </cell>
        </row>
        <row r="59">
          <cell r="A59">
            <v>44317</v>
          </cell>
          <cell r="B59">
            <v>486.75510000000003</v>
          </cell>
          <cell r="C59">
            <v>524.54470000000003</v>
          </cell>
          <cell r="D59">
            <v>388.33269999999999</v>
          </cell>
          <cell r="E59">
            <v>432.58690000000001</v>
          </cell>
          <cell r="F59">
            <v>434.43979999999999</v>
          </cell>
          <cell r="G59">
            <v>478.58069999999998</v>
          </cell>
          <cell r="H59">
            <v>558.33860000000004</v>
          </cell>
          <cell r="I59">
            <v>548.78790000000004</v>
          </cell>
          <cell r="J59">
            <v>443.72190000000001</v>
          </cell>
          <cell r="K59">
            <v>455.10070000000002</v>
          </cell>
          <cell r="L59">
            <v>438.12459999999999</v>
          </cell>
          <cell r="M59">
            <v>430.19690000000003</v>
          </cell>
          <cell r="N59">
            <v>435.79169999999999</v>
          </cell>
          <cell r="R59">
            <v>463.85120000000001</v>
          </cell>
          <cell r="S59">
            <v>498.14589999999998</v>
          </cell>
          <cell r="T59">
            <v>457.84210000000002</v>
          </cell>
        </row>
        <row r="60">
          <cell r="A60">
            <v>44348</v>
          </cell>
          <cell r="B60">
            <v>500.64460000000003</v>
          </cell>
          <cell r="C60">
            <v>538.07759999999996</v>
          </cell>
          <cell r="D60">
            <v>416.2269</v>
          </cell>
          <cell r="E60">
            <v>439.58819999999997</v>
          </cell>
          <cell r="F60">
            <v>443.16550000000001</v>
          </cell>
          <cell r="G60">
            <v>494.77460000000002</v>
          </cell>
          <cell r="H60">
            <v>583.28930000000003</v>
          </cell>
          <cell r="I60">
            <v>563.83339999999998</v>
          </cell>
          <cell r="J60">
            <v>470.68889999999999</v>
          </cell>
          <cell r="K60">
            <v>469.46469999999999</v>
          </cell>
          <cell r="L60">
            <v>441.88440000000003</v>
          </cell>
          <cell r="M60">
            <v>439.86369999999999</v>
          </cell>
          <cell r="N60">
            <v>446.95089999999999</v>
          </cell>
          <cell r="R60">
            <v>462.25240000000002</v>
          </cell>
          <cell r="S60">
            <v>515.17309999999998</v>
          </cell>
          <cell r="T60">
            <v>470.24829999999997</v>
          </cell>
        </row>
        <row r="61">
          <cell r="A61">
            <v>44378</v>
          </cell>
          <cell r="B61">
            <v>515.54729999999995</v>
          </cell>
          <cell r="C61">
            <v>554.42610000000002</v>
          </cell>
          <cell r="D61">
            <v>424.93189999999998</v>
          </cell>
          <cell r="E61">
            <v>453.64210000000003</v>
          </cell>
          <cell r="F61">
            <v>450.98050000000001</v>
          </cell>
          <cell r="G61">
            <v>509.346</v>
          </cell>
          <cell r="H61">
            <v>609.23249999999996</v>
          </cell>
          <cell r="I61">
            <v>580.18119999999999</v>
          </cell>
          <cell r="J61">
            <v>476.75040000000001</v>
          </cell>
          <cell r="K61">
            <v>484.03609999999998</v>
          </cell>
          <cell r="L61">
            <v>442.57889999999998</v>
          </cell>
          <cell r="M61">
            <v>459.7998</v>
          </cell>
          <cell r="N61">
            <v>459.04559999999998</v>
          </cell>
          <cell r="R61">
            <v>482.31209999999999</v>
          </cell>
          <cell r="S61">
            <v>531.26750000000004</v>
          </cell>
          <cell r="T61">
            <v>476.79340000000002</v>
          </cell>
        </row>
        <row r="62">
          <cell r="A62">
            <v>44409</v>
          </cell>
          <cell r="B62">
            <v>529.66039999999998</v>
          </cell>
          <cell r="C62">
            <v>565.28340000000003</v>
          </cell>
          <cell r="D62">
            <v>442.02859999999998</v>
          </cell>
          <cell r="E62">
            <v>476.1927</v>
          </cell>
          <cell r="F62">
            <v>462.98910000000001</v>
          </cell>
          <cell r="G62">
            <v>528.06910000000005</v>
          </cell>
          <cell r="H62">
            <v>630.19190000000003</v>
          </cell>
          <cell r="I62">
            <v>597.78809999999999</v>
          </cell>
          <cell r="J62">
            <v>472.31950000000001</v>
          </cell>
          <cell r="K62">
            <v>498.36290000000002</v>
          </cell>
          <cell r="L62">
            <v>448.0532</v>
          </cell>
          <cell r="M62">
            <v>468.96199999999999</v>
          </cell>
          <cell r="N62">
            <v>474.65039999999999</v>
          </cell>
          <cell r="R62">
            <v>494.416</v>
          </cell>
          <cell r="S62">
            <v>547.27449999999999</v>
          </cell>
          <cell r="T62">
            <v>484.82920000000001</v>
          </cell>
        </row>
        <row r="63">
          <cell r="A63">
            <v>44440</v>
          </cell>
          <cell r="B63">
            <v>544.65250000000003</v>
          </cell>
          <cell r="C63">
            <v>578.88440000000003</v>
          </cell>
          <cell r="D63">
            <v>464.8236</v>
          </cell>
          <cell r="E63">
            <v>495.23230000000001</v>
          </cell>
          <cell r="F63">
            <v>475.22519999999997</v>
          </cell>
          <cell r="G63">
            <v>539.12850000000003</v>
          </cell>
          <cell r="H63">
            <v>651.92759999999998</v>
          </cell>
          <cell r="I63">
            <v>611.0326</v>
          </cell>
          <cell r="J63">
            <v>487.14319999999998</v>
          </cell>
          <cell r="K63">
            <v>514.37440000000004</v>
          </cell>
          <cell r="L63">
            <v>457.60550000000001</v>
          </cell>
          <cell r="M63">
            <v>485.35039999999998</v>
          </cell>
          <cell r="N63">
            <v>490.43779999999998</v>
          </cell>
          <cell r="R63">
            <v>508.3546</v>
          </cell>
          <cell r="S63">
            <v>563.82029999999997</v>
          </cell>
          <cell r="T63">
            <v>494.41590000000002</v>
          </cell>
        </row>
        <row r="64">
          <cell r="A64">
            <v>44470</v>
          </cell>
          <cell r="B64">
            <v>563.83199999999999</v>
          </cell>
          <cell r="C64">
            <v>597.22630000000004</v>
          </cell>
          <cell r="D64">
            <v>478.49130000000002</v>
          </cell>
          <cell r="E64">
            <v>529.61279999999999</v>
          </cell>
          <cell r="F64">
            <v>483.61380000000003</v>
          </cell>
          <cell r="G64">
            <v>552.78890000000001</v>
          </cell>
          <cell r="H64">
            <v>674.99900000000002</v>
          </cell>
          <cell r="I64">
            <v>635.28020000000004</v>
          </cell>
          <cell r="J64">
            <v>492.87700000000001</v>
          </cell>
          <cell r="K64">
            <v>533.89509999999996</v>
          </cell>
          <cell r="L64">
            <v>458.41430000000003</v>
          </cell>
          <cell r="M64">
            <v>508.89490000000001</v>
          </cell>
          <cell r="N64">
            <v>501.61290000000002</v>
          </cell>
          <cell r="R64">
            <v>542.80899999999997</v>
          </cell>
          <cell r="S64">
            <v>582.90819999999997</v>
          </cell>
          <cell r="T64">
            <v>503.17270000000002</v>
          </cell>
        </row>
        <row r="65">
          <cell r="A65">
            <v>44501</v>
          </cell>
          <cell r="B65">
            <v>580.5865</v>
          </cell>
          <cell r="C65">
            <v>613.43449999999996</v>
          </cell>
          <cell r="D65">
            <v>492.12849999999997</v>
          </cell>
          <cell r="E65">
            <v>547.75580000000002</v>
          </cell>
          <cell r="F65">
            <v>498.10250000000002</v>
          </cell>
          <cell r="G65">
            <v>567.47320000000002</v>
          </cell>
          <cell r="H65">
            <v>697.69079999999997</v>
          </cell>
          <cell r="I65">
            <v>659.13499999999999</v>
          </cell>
          <cell r="J65">
            <v>494.84390000000002</v>
          </cell>
          <cell r="K65">
            <v>545.58680000000004</v>
          </cell>
          <cell r="L65">
            <v>458.49259999999998</v>
          </cell>
          <cell r="M65">
            <v>538.49720000000002</v>
          </cell>
          <cell r="N65">
            <v>512.80190000000005</v>
          </cell>
          <cell r="R65">
            <v>554.10450000000003</v>
          </cell>
          <cell r="S65">
            <v>603.08090000000004</v>
          </cell>
          <cell r="T65">
            <v>510.2527</v>
          </cell>
        </row>
        <row r="66">
          <cell r="A66">
            <v>44531</v>
          </cell>
          <cell r="B66">
            <v>606.20780000000002</v>
          </cell>
          <cell r="C66">
            <v>649.25189999999998</v>
          </cell>
          <cell r="D66">
            <v>522.34540000000004</v>
          </cell>
          <cell r="E66">
            <v>576.80949999999996</v>
          </cell>
          <cell r="F66">
            <v>506.54219999999998</v>
          </cell>
          <cell r="G66">
            <v>583.79870000000005</v>
          </cell>
          <cell r="H66">
            <v>703.93089999999995</v>
          </cell>
          <cell r="I66">
            <v>680.11699999999996</v>
          </cell>
          <cell r="J66">
            <v>504.99979999999999</v>
          </cell>
          <cell r="K66">
            <v>559.74829999999997</v>
          </cell>
          <cell r="L66">
            <v>461.76299999999998</v>
          </cell>
          <cell r="M66">
            <v>588.62310000000002</v>
          </cell>
          <cell r="N66">
            <v>528.09439999999995</v>
          </cell>
          <cell r="R66">
            <v>575.57650000000001</v>
          </cell>
          <cell r="S66">
            <v>634.06979999999999</v>
          </cell>
          <cell r="T66">
            <v>517.55899999999997</v>
          </cell>
        </row>
        <row r="67">
          <cell r="A67">
            <v>44562</v>
          </cell>
          <cell r="B67">
            <v>626.96400000000006</v>
          </cell>
          <cell r="C67">
            <v>674.04740000000004</v>
          </cell>
          <cell r="D67">
            <v>532.73929999999996</v>
          </cell>
          <cell r="E67">
            <v>590.67179999999996</v>
          </cell>
          <cell r="F67">
            <v>519.39869999999996</v>
          </cell>
          <cell r="G67">
            <v>601.77080000000001</v>
          </cell>
          <cell r="H67">
            <v>728.18709999999999</v>
          </cell>
          <cell r="I67">
            <v>700.91849999999999</v>
          </cell>
          <cell r="J67">
            <v>542.0942</v>
          </cell>
          <cell r="K67">
            <v>577.15290000000005</v>
          </cell>
          <cell r="L67">
            <v>464.26319999999998</v>
          </cell>
          <cell r="M67">
            <v>621.00819999999999</v>
          </cell>
          <cell r="N67">
            <v>543.98599999999999</v>
          </cell>
          <cell r="R67">
            <v>613.19839999999999</v>
          </cell>
          <cell r="S67">
            <v>652.99490000000003</v>
          </cell>
          <cell r="T67">
            <v>533.65509999999995</v>
          </cell>
        </row>
        <row r="68">
          <cell r="A68">
            <v>44593</v>
          </cell>
          <cell r="B68">
            <v>658.08259999999996</v>
          </cell>
          <cell r="C68">
            <v>716.47090000000003</v>
          </cell>
          <cell r="D68">
            <v>554.02919999999995</v>
          </cell>
          <cell r="E68">
            <v>608.92539999999997</v>
          </cell>
          <cell r="F68">
            <v>532.3501</v>
          </cell>
          <cell r="G68">
            <v>630.60559999999998</v>
          </cell>
          <cell r="H68">
            <v>762.85</v>
          </cell>
          <cell r="I68">
            <v>741.56230000000005</v>
          </cell>
          <cell r="J68">
            <v>551.02610000000004</v>
          </cell>
          <cell r="K68">
            <v>600.54049999999995</v>
          </cell>
          <cell r="L68">
            <v>497.35919999999999</v>
          </cell>
          <cell r="M68">
            <v>647.85929999999996</v>
          </cell>
          <cell r="N68">
            <v>566.01739999999995</v>
          </cell>
          <cell r="R68">
            <v>664.75260000000003</v>
          </cell>
          <cell r="S68">
            <v>683.85839999999996</v>
          </cell>
          <cell r="T68">
            <v>551.35500000000002</v>
          </cell>
        </row>
        <row r="69">
          <cell r="A69">
            <v>44621</v>
          </cell>
          <cell r="B69">
            <v>705.78380000000004</v>
          </cell>
          <cell r="C69">
            <v>771.91899999999998</v>
          </cell>
          <cell r="D69">
            <v>575.09590000000003</v>
          </cell>
          <cell r="E69">
            <v>654.52760000000001</v>
          </cell>
          <cell r="F69">
            <v>614.45500000000004</v>
          </cell>
          <cell r="G69">
            <v>654.16840000000002</v>
          </cell>
          <cell r="H69">
            <v>797.47389999999996</v>
          </cell>
          <cell r="I69">
            <v>801.06920000000002</v>
          </cell>
          <cell r="J69">
            <v>576.13599999999997</v>
          </cell>
          <cell r="K69">
            <v>618.53800000000001</v>
          </cell>
          <cell r="L69">
            <v>624.71199999999999</v>
          </cell>
          <cell r="M69">
            <v>677.59400000000005</v>
          </cell>
          <cell r="N69">
            <v>596.06830000000002</v>
          </cell>
          <cell r="R69">
            <v>710.94910000000004</v>
          </cell>
          <cell r="S69">
            <v>725.36360000000002</v>
          </cell>
          <cell r="T69">
            <v>624.64170000000001</v>
          </cell>
        </row>
        <row r="70">
          <cell r="A70">
            <v>44652</v>
          </cell>
          <cell r="B70">
            <v>748.30560000000003</v>
          </cell>
          <cell r="C70">
            <v>821.46759999999995</v>
          </cell>
          <cell r="D70">
            <v>593.69989999999996</v>
          </cell>
          <cell r="E70">
            <v>712.37139999999999</v>
          </cell>
          <cell r="F70">
            <v>649.88639999999998</v>
          </cell>
          <cell r="G70">
            <v>690.26009999999997</v>
          </cell>
          <cell r="H70">
            <v>847.66250000000002</v>
          </cell>
          <cell r="I70">
            <v>834.0788</v>
          </cell>
          <cell r="J70">
            <v>595.97040000000004</v>
          </cell>
          <cell r="K70">
            <v>646.02589999999998</v>
          </cell>
          <cell r="L70">
            <v>642.89469999999994</v>
          </cell>
          <cell r="M70">
            <v>728.49369999999999</v>
          </cell>
          <cell r="N70">
            <v>629.26059999999995</v>
          </cell>
          <cell r="R70">
            <v>752.35640000000001</v>
          </cell>
          <cell r="S70">
            <v>772.21</v>
          </cell>
          <cell r="T70">
            <v>650.8338</v>
          </cell>
        </row>
        <row r="71">
          <cell r="A71">
            <v>44682</v>
          </cell>
          <cell r="B71">
            <v>787.69799999999998</v>
          </cell>
          <cell r="C71">
            <v>863.0607</v>
          </cell>
          <cell r="D71">
            <v>640.19830000000002</v>
          </cell>
          <cell r="E71">
            <v>745.95510000000002</v>
          </cell>
          <cell r="F71">
            <v>683.82129999999995</v>
          </cell>
          <cell r="G71">
            <v>724.94410000000005</v>
          </cell>
          <cell r="H71">
            <v>898.99990000000003</v>
          </cell>
          <cell r="I71">
            <v>881.53510000000006</v>
          </cell>
          <cell r="J71">
            <v>611.96770000000004</v>
          </cell>
          <cell r="K71">
            <v>678.73509999999999</v>
          </cell>
          <cell r="L71">
            <v>665.6087</v>
          </cell>
          <cell r="M71">
            <v>779.62660000000005</v>
          </cell>
          <cell r="N71">
            <v>661.49030000000005</v>
          </cell>
          <cell r="R71">
            <v>777.33929999999998</v>
          </cell>
          <cell r="S71">
            <v>814.22649999999999</v>
          </cell>
          <cell r="T71">
            <v>690.01379999999995</v>
          </cell>
        </row>
        <row r="72">
          <cell r="A72">
            <v>44713</v>
          </cell>
          <cell r="B72">
            <v>826.48220000000003</v>
          </cell>
          <cell r="C72">
            <v>900.13440000000003</v>
          </cell>
          <cell r="D72">
            <v>678.74149999999997</v>
          </cell>
          <cell r="E72">
            <v>790.39179999999999</v>
          </cell>
          <cell r="F72">
            <v>711.6069</v>
          </cell>
          <cell r="G72">
            <v>764.26279999999997</v>
          </cell>
          <cell r="H72">
            <v>959.80219999999997</v>
          </cell>
          <cell r="I72">
            <v>940.27970000000005</v>
          </cell>
          <cell r="J72">
            <v>623.60950000000003</v>
          </cell>
          <cell r="K72">
            <v>704.30150000000003</v>
          </cell>
          <cell r="L72">
            <v>669.23800000000006</v>
          </cell>
          <cell r="M72">
            <v>816.69380000000001</v>
          </cell>
          <cell r="N72">
            <v>696.59569999999997</v>
          </cell>
          <cell r="R72">
            <v>817.55169999999998</v>
          </cell>
          <cell r="S72">
            <v>854.69960000000003</v>
          </cell>
          <cell r="T72">
            <v>721.10530000000006</v>
          </cell>
        </row>
        <row r="73">
          <cell r="A73">
            <v>44743</v>
          </cell>
          <cell r="B73">
            <v>887.95740000000001</v>
          </cell>
          <cell r="C73">
            <v>959.17089999999996</v>
          </cell>
          <cell r="D73">
            <v>721.14250000000004</v>
          </cell>
          <cell r="E73">
            <v>867.83240000000001</v>
          </cell>
          <cell r="F73">
            <v>750.77719999999999</v>
          </cell>
          <cell r="G73">
            <v>850.14930000000004</v>
          </cell>
          <cell r="H73">
            <v>1023.7507000000001</v>
          </cell>
          <cell r="I73">
            <v>988.6105</v>
          </cell>
          <cell r="J73">
            <v>665.15189999999996</v>
          </cell>
          <cell r="K73">
            <v>784.64760000000001</v>
          </cell>
          <cell r="L73">
            <v>693.55510000000004</v>
          </cell>
          <cell r="M73">
            <v>887.13620000000003</v>
          </cell>
          <cell r="N73">
            <v>763.88800000000003</v>
          </cell>
          <cell r="R73">
            <v>895.27850000000001</v>
          </cell>
          <cell r="S73">
            <v>919.89599999999996</v>
          </cell>
          <cell r="T73">
            <v>756.37829999999997</v>
          </cell>
        </row>
        <row r="74">
          <cell r="A74">
            <v>44774</v>
          </cell>
          <cell r="B74">
            <v>955.64210000000003</v>
          </cell>
          <cell r="C74">
            <v>1031.0056</v>
          </cell>
          <cell r="D74">
            <v>768.26440000000002</v>
          </cell>
          <cell r="E74">
            <v>959.78470000000004</v>
          </cell>
          <cell r="F74">
            <v>809.7423</v>
          </cell>
          <cell r="G74">
            <v>922.90980000000002</v>
          </cell>
          <cell r="H74">
            <v>1077.5753</v>
          </cell>
          <cell r="I74">
            <v>1066.0541000000001</v>
          </cell>
          <cell r="J74">
            <v>688.1739</v>
          </cell>
          <cell r="K74">
            <v>827.1721</v>
          </cell>
          <cell r="L74">
            <v>724.26790000000005</v>
          </cell>
          <cell r="M74">
            <v>949.72490000000005</v>
          </cell>
          <cell r="N74">
            <v>836.19359999999995</v>
          </cell>
          <cell r="R74">
            <v>999.51589999999999</v>
          </cell>
          <cell r="S74">
            <v>983.73040000000003</v>
          </cell>
          <cell r="T74">
            <v>813.49469999999997</v>
          </cell>
        </row>
        <row r="75">
          <cell r="A75">
            <v>44805</v>
          </cell>
          <cell r="B75">
            <v>1021.0723</v>
          </cell>
          <cell r="C75">
            <v>1101.2800999999999</v>
          </cell>
          <cell r="D75">
            <v>850.06610000000001</v>
          </cell>
          <cell r="E75">
            <v>1060.2226000000001</v>
          </cell>
          <cell r="F75">
            <v>893.95360000000005</v>
          </cell>
          <cell r="G75">
            <v>973.07690000000002</v>
          </cell>
          <cell r="H75">
            <v>1134.345</v>
          </cell>
          <cell r="I75">
            <v>1118.115</v>
          </cell>
          <cell r="J75">
            <v>705.60249999999996</v>
          </cell>
          <cell r="K75">
            <v>862.44529999999997</v>
          </cell>
          <cell r="L75">
            <v>737.71569999999997</v>
          </cell>
          <cell r="M75">
            <v>997.45330000000001</v>
          </cell>
          <cell r="N75">
            <v>897.30169999999998</v>
          </cell>
          <cell r="R75">
            <v>1125.6894</v>
          </cell>
          <cell r="S75">
            <v>1039.133</v>
          </cell>
          <cell r="T75">
            <v>875.72640000000001</v>
          </cell>
        </row>
        <row r="76">
          <cell r="A76">
            <v>44835</v>
          </cell>
          <cell r="B76">
            <v>1084.624</v>
          </cell>
          <cell r="C76">
            <v>1165.5308</v>
          </cell>
          <cell r="D76">
            <v>896.97280000000001</v>
          </cell>
          <cell r="E76">
            <v>1145.8843999999999</v>
          </cell>
          <cell r="F76">
            <v>960.59289999999999</v>
          </cell>
          <cell r="G76">
            <v>1019.3931</v>
          </cell>
          <cell r="H76">
            <v>1198.4779000000001</v>
          </cell>
          <cell r="I76">
            <v>1188.1101000000001</v>
          </cell>
          <cell r="J76">
            <v>786.61400000000003</v>
          </cell>
          <cell r="K76">
            <v>900.85050000000001</v>
          </cell>
          <cell r="L76">
            <v>742.83929999999998</v>
          </cell>
          <cell r="M76">
            <v>1068.5793000000001</v>
          </cell>
          <cell r="N76">
            <v>952.58389999999997</v>
          </cell>
          <cell r="R76">
            <v>1250.9559999999999</v>
          </cell>
          <cell r="S76">
            <v>1090.1865</v>
          </cell>
          <cell r="T76">
            <v>945.17200000000003</v>
          </cell>
        </row>
        <row r="77">
          <cell r="A77">
            <v>44866</v>
          </cell>
          <cell r="B77">
            <v>1133.7592</v>
          </cell>
          <cell r="C77">
            <v>1207.7786000000001</v>
          </cell>
          <cell r="D77">
            <v>956.30190000000005</v>
          </cell>
          <cell r="E77">
            <v>1189.8228999999999</v>
          </cell>
          <cell r="F77">
            <v>1028.0217</v>
          </cell>
          <cell r="G77">
            <v>1069.7639999999999</v>
          </cell>
          <cell r="H77">
            <v>1259.8725999999999</v>
          </cell>
          <cell r="I77">
            <v>1242.9649999999999</v>
          </cell>
          <cell r="J77">
            <v>829.98140000000001</v>
          </cell>
          <cell r="K77">
            <v>958.4443</v>
          </cell>
          <cell r="L77">
            <v>748.04010000000005</v>
          </cell>
          <cell r="M77">
            <v>1122.7119</v>
          </cell>
          <cell r="N77">
            <v>997.81510000000003</v>
          </cell>
          <cell r="R77">
            <v>1301.7642000000001</v>
          </cell>
          <cell r="S77">
            <v>1137.1147000000001</v>
          </cell>
          <cell r="T77">
            <v>1001.8613</v>
          </cell>
        </row>
        <row r="78">
          <cell r="A78">
            <v>44896</v>
          </cell>
          <cell r="B78">
            <v>1188.0618999999999</v>
          </cell>
          <cell r="C78">
            <v>1250.7602999999999</v>
          </cell>
          <cell r="D78">
            <v>1022.9953</v>
          </cell>
          <cell r="E78">
            <v>1242.8506</v>
          </cell>
          <cell r="F78">
            <v>1072.7994000000001</v>
          </cell>
          <cell r="G78">
            <v>1140.1874</v>
          </cell>
          <cell r="H78">
            <v>1324.9135000000001</v>
          </cell>
          <cell r="I78">
            <v>1320.8494000000001</v>
          </cell>
          <cell r="J78">
            <v>860.45240000000001</v>
          </cell>
          <cell r="K78">
            <v>1021.1976</v>
          </cell>
          <cell r="L78">
            <v>756.30650000000003</v>
          </cell>
          <cell r="M78">
            <v>1206.3206</v>
          </cell>
          <cell r="N78">
            <v>1042.8313000000001</v>
          </cell>
          <cell r="R78">
            <v>1354.2639999999999</v>
          </cell>
          <cell r="S78">
            <v>1191.5862999999999</v>
          </cell>
          <cell r="T78">
            <v>1056.7683</v>
          </cell>
        </row>
        <row r="79">
          <cell r="A79">
            <v>44927</v>
          </cell>
          <cell r="B79">
            <v>1255.1401000000001</v>
          </cell>
          <cell r="C79">
            <v>1333.8569</v>
          </cell>
          <cell r="D79">
            <v>1094.2367999999999</v>
          </cell>
          <cell r="E79">
            <v>1285.1650999999999</v>
          </cell>
          <cell r="F79">
            <v>1106.8607999999999</v>
          </cell>
          <cell r="G79">
            <v>1214.0663999999999</v>
          </cell>
          <cell r="H79">
            <v>1380.1413</v>
          </cell>
          <cell r="I79">
            <v>1390.3132000000001</v>
          </cell>
          <cell r="J79">
            <v>920.85599999999999</v>
          </cell>
          <cell r="K79">
            <v>1098.7965999999999</v>
          </cell>
          <cell r="L79">
            <v>757.15509999999995</v>
          </cell>
          <cell r="M79">
            <v>1264.9845</v>
          </cell>
          <cell r="N79">
            <v>1123.7778000000001</v>
          </cell>
          <cell r="R79">
            <v>1499.0170000000001</v>
          </cell>
          <cell r="S79">
            <v>1249.9364</v>
          </cell>
          <cell r="T79">
            <v>1103.5505000000001</v>
          </cell>
        </row>
        <row r="80">
          <cell r="A80">
            <v>44958</v>
          </cell>
          <cell r="B80">
            <v>1352.5571</v>
          </cell>
          <cell r="C80">
            <v>1464.6519000000001</v>
          </cell>
          <cell r="D80">
            <v>1164.3136999999999</v>
          </cell>
          <cell r="E80">
            <v>1343.7585999999999</v>
          </cell>
          <cell r="F80">
            <v>1162.9031</v>
          </cell>
          <cell r="G80">
            <v>1304.6880000000001</v>
          </cell>
          <cell r="H80">
            <v>1443.2473</v>
          </cell>
          <cell r="I80">
            <v>1489.3810000000001</v>
          </cell>
          <cell r="J80">
            <v>1003.6746000000001</v>
          </cell>
          <cell r="K80">
            <v>1177.7956999999999</v>
          </cell>
          <cell r="L80">
            <v>870.1635</v>
          </cell>
          <cell r="M80">
            <v>1389.5864999999999</v>
          </cell>
          <cell r="N80">
            <v>1198.4830999999999</v>
          </cell>
          <cell r="R80">
            <v>1550.7363</v>
          </cell>
          <cell r="S80">
            <v>1361.1439</v>
          </cell>
          <cell r="T80">
            <v>1178.6501000000001</v>
          </cell>
        </row>
        <row r="81">
          <cell r="A81">
            <v>44986</v>
          </cell>
          <cell r="B81">
            <v>1437.0682999999999</v>
          </cell>
          <cell r="C81">
            <v>1565.5211999999999</v>
          </cell>
          <cell r="D81">
            <v>1260.5052000000001</v>
          </cell>
          <cell r="E81">
            <v>1419.2901999999999</v>
          </cell>
          <cell r="F81">
            <v>1225.9077</v>
          </cell>
          <cell r="G81">
            <v>1377.8498</v>
          </cell>
          <cell r="H81">
            <v>1525.1347000000001</v>
          </cell>
          <cell r="I81">
            <v>1565.3430000000001</v>
          </cell>
          <cell r="J81">
            <v>1018.6818</v>
          </cell>
          <cell r="K81">
            <v>1240.1518000000001</v>
          </cell>
          <cell r="L81">
            <v>1068.5110999999999</v>
          </cell>
          <cell r="M81">
            <v>1491.4927</v>
          </cell>
          <cell r="N81">
            <v>1263.7900999999999</v>
          </cell>
          <cell r="R81">
            <v>1621.5037</v>
          </cell>
          <cell r="S81">
            <v>1451.7759000000001</v>
          </cell>
          <cell r="T81">
            <v>1248.6395</v>
          </cell>
        </row>
        <row r="82">
          <cell r="A82">
            <v>45017</v>
          </cell>
          <cell r="B82">
            <v>1556.9070999999999</v>
          </cell>
          <cell r="C82">
            <v>1718.9866999999999</v>
          </cell>
          <cell r="D82">
            <v>1328.5187000000001</v>
          </cell>
          <cell r="E82">
            <v>1552.6465000000001</v>
          </cell>
          <cell r="F82">
            <v>1282.1463000000001</v>
          </cell>
          <cell r="G82">
            <v>1492.1755000000001</v>
          </cell>
          <cell r="H82">
            <v>1631.2057</v>
          </cell>
          <cell r="I82">
            <v>1648.7021</v>
          </cell>
          <cell r="J82">
            <v>1078.6663000000001</v>
          </cell>
          <cell r="K82">
            <v>1322.0314000000001</v>
          </cell>
          <cell r="L82">
            <v>1105.8432</v>
          </cell>
          <cell r="M82">
            <v>1704.9675</v>
          </cell>
          <cell r="N82">
            <v>1347.4223999999999</v>
          </cell>
          <cell r="R82">
            <v>1767.5971999999999</v>
          </cell>
          <cell r="S82">
            <v>1581.9495999999999</v>
          </cell>
          <cell r="T82">
            <v>1309.0373</v>
          </cell>
        </row>
        <row r="83">
          <cell r="A83">
            <v>45047</v>
          </cell>
          <cell r="B83">
            <v>1670.3598</v>
          </cell>
          <cell r="C83">
            <v>1818.8897999999999</v>
          </cell>
          <cell r="D83">
            <v>1445.5184999999999</v>
          </cell>
          <cell r="E83">
            <v>1681.9269999999999</v>
          </cell>
          <cell r="F83">
            <v>1442.5259000000001</v>
          </cell>
          <cell r="G83">
            <v>1619.2837</v>
          </cell>
          <cell r="H83">
            <v>1810.9196999999999</v>
          </cell>
          <cell r="I83">
            <v>1742.9239</v>
          </cell>
          <cell r="J83">
            <v>1156.2231999999999</v>
          </cell>
          <cell r="K83">
            <v>1409.7677000000001</v>
          </cell>
          <cell r="L83">
            <v>1141.8189</v>
          </cell>
          <cell r="M83">
            <v>1819.5398</v>
          </cell>
          <cell r="N83">
            <v>1458.5242000000001</v>
          </cell>
          <cell r="R83">
            <v>1884.9422999999999</v>
          </cell>
          <cell r="S83">
            <v>1696.9755</v>
          </cell>
          <cell r="T83">
            <v>1413.5147999999999</v>
          </cell>
        </row>
        <row r="84">
          <cell r="A84">
            <v>45078</v>
          </cell>
          <cell r="B84">
            <v>1780.7632000000001</v>
          </cell>
          <cell r="C84">
            <v>1927.3097</v>
          </cell>
          <cell r="D84">
            <v>1519.1686999999999</v>
          </cell>
          <cell r="E84">
            <v>1742.2814000000001</v>
          </cell>
          <cell r="F84">
            <v>1659.4426000000001</v>
          </cell>
          <cell r="G84">
            <v>1742.0851</v>
          </cell>
          <cell r="H84">
            <v>1965.5635</v>
          </cell>
          <cell r="I84">
            <v>1842.2573</v>
          </cell>
          <cell r="J84">
            <v>1255.6029000000001</v>
          </cell>
          <cell r="K84">
            <v>1503.82</v>
          </cell>
          <cell r="L84">
            <v>1287.5186000000001</v>
          </cell>
          <cell r="M84">
            <v>1884.9912999999999</v>
          </cell>
          <cell r="N84">
            <v>1570.5906</v>
          </cell>
          <cell r="R84">
            <v>1954.3027</v>
          </cell>
          <cell r="S84">
            <v>1808.068</v>
          </cell>
          <cell r="T84">
            <v>1550.1685</v>
          </cell>
        </row>
        <row r="85">
          <cell r="A85">
            <v>45108</v>
          </cell>
          <cell r="B85">
            <v>1892.223</v>
          </cell>
          <cell r="C85">
            <v>2028.6119000000001</v>
          </cell>
          <cell r="D85">
            <v>1654.1398999999999</v>
          </cell>
          <cell r="E85">
            <v>1813.3806999999999</v>
          </cell>
          <cell r="F85">
            <v>1765.9550999999999</v>
          </cell>
          <cell r="G85">
            <v>1865.9938</v>
          </cell>
          <cell r="H85">
            <v>2153.4906000000001</v>
          </cell>
          <cell r="I85">
            <v>1947.9602</v>
          </cell>
          <cell r="J85">
            <v>1392.5418</v>
          </cell>
          <cell r="K85">
            <v>1654.9487999999999</v>
          </cell>
          <cell r="L85">
            <v>1370.6412</v>
          </cell>
          <cell r="M85">
            <v>2019.5811000000001</v>
          </cell>
          <cell r="N85">
            <v>1664.4857999999999</v>
          </cell>
          <cell r="R85">
            <v>2049.4204</v>
          </cell>
          <cell r="S85">
            <v>1922.4458999999999</v>
          </cell>
          <cell r="T85">
            <v>1661.6167</v>
          </cell>
        </row>
        <row r="86">
          <cell r="A86">
            <v>45139</v>
          </cell>
          <cell r="B86">
            <v>2160.5495999999998</v>
          </cell>
          <cell r="C86">
            <v>2385.2926000000002</v>
          </cell>
          <cell r="D86">
            <v>1848.9467</v>
          </cell>
          <cell r="E86">
            <v>2025.0259000000001</v>
          </cell>
          <cell r="F86">
            <v>1890.7175</v>
          </cell>
          <cell r="G86">
            <v>2168.1808999999998</v>
          </cell>
          <cell r="H86">
            <v>2537.9852999999998</v>
          </cell>
          <cell r="I86">
            <v>2163.0362</v>
          </cell>
          <cell r="J86">
            <v>1480.7353000000001</v>
          </cell>
          <cell r="K86">
            <v>1868.9124999999999</v>
          </cell>
          <cell r="L86">
            <v>1444.0436999999999</v>
          </cell>
          <cell r="M86">
            <v>2269.1273999999999</v>
          </cell>
          <cell r="N86">
            <v>1876.1070999999999</v>
          </cell>
          <cell r="R86">
            <v>2321.0266000000001</v>
          </cell>
          <cell r="S86">
            <v>2225.2348999999999</v>
          </cell>
          <cell r="T86">
            <v>1791.2288000000001</v>
          </cell>
        </row>
        <row r="87">
          <cell r="A87">
            <v>45170</v>
          </cell>
          <cell r="B87">
            <v>2440.4173000000001</v>
          </cell>
          <cell r="C87">
            <v>2744.8274000000001</v>
          </cell>
          <cell r="D87">
            <v>2053.2449999999999</v>
          </cell>
          <cell r="E87">
            <v>2275.2229000000002</v>
          </cell>
          <cell r="F87">
            <v>2057.3391000000001</v>
          </cell>
          <cell r="G87">
            <v>2471.8090000000002</v>
          </cell>
          <cell r="H87">
            <v>2751.5808000000002</v>
          </cell>
          <cell r="I87">
            <v>2429.2094999999999</v>
          </cell>
          <cell r="J87">
            <v>1613.788</v>
          </cell>
          <cell r="K87">
            <v>2122.0697</v>
          </cell>
          <cell r="L87">
            <v>1531.0840000000001</v>
          </cell>
          <cell r="M87">
            <v>2560.9306000000001</v>
          </cell>
          <cell r="N87">
            <v>2096.7640999999999</v>
          </cell>
          <cell r="R87">
            <v>2590.6541000000002</v>
          </cell>
          <cell r="S87">
            <v>2535.2314999999999</v>
          </cell>
          <cell r="T87">
            <v>1959.0789</v>
          </cell>
        </row>
        <row r="88">
          <cell r="A88">
            <v>45200</v>
          </cell>
          <cell r="B88">
            <v>2620.9032000000002</v>
          </cell>
          <cell r="C88">
            <v>2902.8526999999999</v>
          </cell>
          <cell r="D88">
            <v>2237.4292</v>
          </cell>
          <cell r="E88">
            <v>2507.8449999999998</v>
          </cell>
          <cell r="F88">
            <v>2185.8832000000002</v>
          </cell>
          <cell r="G88">
            <v>2711.0718999999999</v>
          </cell>
          <cell r="H88">
            <v>2858.1722</v>
          </cell>
          <cell r="I88">
            <v>2603.7545</v>
          </cell>
          <cell r="J88">
            <v>1812.0535</v>
          </cell>
          <cell r="K88">
            <v>2384.4771000000001</v>
          </cell>
          <cell r="L88">
            <v>1573.8791000000001</v>
          </cell>
          <cell r="M88">
            <v>2808.2503000000002</v>
          </cell>
          <cell r="N88">
            <v>2240.7129</v>
          </cell>
          <cell r="R88">
            <v>2752.4672999999998</v>
          </cell>
          <cell r="S88">
            <v>2733.5140999999999</v>
          </cell>
          <cell r="T88">
            <v>2082.3103000000001</v>
          </cell>
        </row>
        <row r="89">
          <cell r="A89">
            <v>45231</v>
          </cell>
          <cell r="B89">
            <v>2957.0558999999998</v>
          </cell>
          <cell r="C89">
            <v>3326.7536</v>
          </cell>
          <cell r="D89">
            <v>2498.9639999999999</v>
          </cell>
          <cell r="E89">
            <v>2816.7896999999998</v>
          </cell>
          <cell r="F89">
            <v>2332.7474000000002</v>
          </cell>
          <cell r="G89">
            <v>3041.0985000000001</v>
          </cell>
          <cell r="H89">
            <v>3342.6671999999999</v>
          </cell>
          <cell r="I89">
            <v>2875.0639000000001</v>
          </cell>
          <cell r="J89">
            <v>2102.7417</v>
          </cell>
          <cell r="K89">
            <v>2685.9618999999998</v>
          </cell>
          <cell r="L89">
            <v>1597.5636</v>
          </cell>
          <cell r="M89">
            <v>3130.6143999999999</v>
          </cell>
          <cell r="N89">
            <v>2502.0055000000002</v>
          </cell>
          <cell r="R89">
            <v>3112.5864999999999</v>
          </cell>
          <cell r="S89">
            <v>3099.69</v>
          </cell>
          <cell r="T89">
            <v>2282.7127999999998</v>
          </cell>
        </row>
        <row r="90">
          <cell r="A90">
            <v>45261</v>
          </cell>
          <cell r="B90">
            <v>3795.5250000000001</v>
          </cell>
          <cell r="C90">
            <v>4361.8208999999997</v>
          </cell>
          <cell r="D90">
            <v>2995.9295999999999</v>
          </cell>
          <cell r="E90">
            <v>3351.52</v>
          </cell>
          <cell r="F90">
            <v>2784.2035999999998</v>
          </cell>
          <cell r="G90">
            <v>4024.0063</v>
          </cell>
          <cell r="H90">
            <v>4404.9066999999995</v>
          </cell>
          <cell r="I90">
            <v>3939.5902999999998</v>
          </cell>
          <cell r="J90">
            <v>2491.6977999999999</v>
          </cell>
          <cell r="K90">
            <v>3300.32</v>
          </cell>
          <cell r="L90">
            <v>1666.3031000000001</v>
          </cell>
          <cell r="M90">
            <v>3912.1541000000002</v>
          </cell>
          <cell r="N90">
            <v>3485.3935999999999</v>
          </cell>
          <cell r="R90">
            <v>3801.4861000000001</v>
          </cell>
          <cell r="S90">
            <v>4016.5990000000002</v>
          </cell>
          <cell r="T90">
            <v>2916.3249000000001</v>
          </cell>
        </row>
        <row r="91">
          <cell r="A91">
            <v>45292</v>
          </cell>
          <cell r="B91">
            <v>4535.8005000000003</v>
          </cell>
          <cell r="C91">
            <v>5164.8729000000003</v>
          </cell>
          <cell r="D91">
            <v>3588.8771999999999</v>
          </cell>
          <cell r="E91">
            <v>3713.7529</v>
          </cell>
          <cell r="F91">
            <v>3320.4169999999999</v>
          </cell>
          <cell r="G91">
            <v>4808.9090999999999</v>
          </cell>
          <cell r="H91">
            <v>5347.2013999999999</v>
          </cell>
          <cell r="I91">
            <v>4862.2214000000004</v>
          </cell>
          <cell r="J91">
            <v>3144.8398000000002</v>
          </cell>
          <cell r="K91">
            <v>4020.2417</v>
          </cell>
          <cell r="L91">
            <v>1731.924</v>
          </cell>
          <cell r="M91">
            <v>4702.9301999999998</v>
          </cell>
          <cell r="N91">
            <v>4901.3258999999998</v>
          </cell>
          <cell r="R91">
            <v>4270.9620000000004</v>
          </cell>
          <cell r="S91">
            <v>4809.8046999999997</v>
          </cell>
          <cell r="T91">
            <v>3638.3002000000001</v>
          </cell>
        </row>
        <row r="92">
          <cell r="A92">
            <v>45323</v>
          </cell>
          <cell r="B92">
            <v>5030.0151999999998</v>
          </cell>
          <cell r="C92">
            <v>5614.4766</v>
          </cell>
          <cell r="D92">
            <v>4172.4666999999999</v>
          </cell>
          <cell r="E92">
            <v>4113.3240999999998</v>
          </cell>
          <cell r="F92">
            <v>3757.9068000000002</v>
          </cell>
          <cell r="G92">
            <v>5240.9094999999998</v>
          </cell>
          <cell r="H92">
            <v>6043.2228999999998</v>
          </cell>
          <cell r="I92">
            <v>5506.0509000000002</v>
          </cell>
          <cell r="J92">
            <v>3874.7808</v>
          </cell>
          <cell r="K92">
            <v>4439.0955000000004</v>
          </cell>
          <cell r="L92">
            <v>2153.348</v>
          </cell>
          <cell r="M92">
            <v>5198.5934999999999</v>
          </cell>
          <cell r="N92">
            <v>5603.1544000000004</v>
          </cell>
          <cell r="R92">
            <v>4762.3963999999996</v>
          </cell>
          <cell r="S92">
            <v>5303.1268</v>
          </cell>
          <cell r="T92">
            <v>4138.0108</v>
          </cell>
        </row>
        <row r="93">
          <cell r="A93">
            <v>45352</v>
          </cell>
          <cell r="B93">
            <v>5550.3829999999998</v>
          </cell>
          <cell r="C93">
            <v>6073.9264000000003</v>
          </cell>
          <cell r="D93">
            <v>4577.9759999999997</v>
          </cell>
          <cell r="E93">
            <v>4350.3892999999998</v>
          </cell>
          <cell r="F93">
            <v>4303.8472000000002</v>
          </cell>
          <cell r="G93">
            <v>5492.5124999999998</v>
          </cell>
          <cell r="H93">
            <v>6682.5127000000002</v>
          </cell>
          <cell r="I93">
            <v>6878.1840000000002</v>
          </cell>
          <cell r="J93">
            <v>4433.5904</v>
          </cell>
          <cell r="K93">
            <v>4811.2094999999999</v>
          </cell>
          <cell r="L93">
            <v>2812.8492999999999</v>
          </cell>
          <cell r="M93">
            <v>5637.2186000000002</v>
          </cell>
          <cell r="N93">
            <v>6107.3989000000001</v>
          </cell>
          <cell r="R93">
            <v>5084.3960999999999</v>
          </cell>
          <cell r="S93">
            <v>5737.4418999999998</v>
          </cell>
          <cell r="T93">
            <v>5139.0223999999998</v>
          </cell>
        </row>
        <row r="94">
          <cell r="A94">
            <v>45383</v>
          </cell>
          <cell r="B94">
            <v>5899.3334999999997</v>
          </cell>
          <cell r="C94">
            <v>6372.5847000000003</v>
          </cell>
          <cell r="D94">
            <v>4834.1197000000002</v>
          </cell>
          <cell r="E94">
            <v>4698.6671999999999</v>
          </cell>
          <cell r="F94">
            <v>4858.9993999999997</v>
          </cell>
          <cell r="G94">
            <v>5800.5306</v>
          </cell>
          <cell r="H94">
            <v>7208.42</v>
          </cell>
          <cell r="I94">
            <v>7140.0715</v>
          </cell>
          <cell r="J94">
            <v>5147.9739</v>
          </cell>
          <cell r="K94">
            <v>5139.0812999999998</v>
          </cell>
          <cell r="L94">
            <v>3204.0354000000002</v>
          </cell>
          <cell r="M94">
            <v>5939.0902999999998</v>
          </cell>
          <cell r="N94">
            <v>6441.2623000000003</v>
          </cell>
          <cell r="R94">
            <v>5606.6527999999998</v>
          </cell>
          <cell r="S94">
            <v>6015.1639999999998</v>
          </cell>
          <cell r="T94">
            <v>5647.5289000000002</v>
          </cell>
        </row>
        <row r="95">
          <cell r="A95">
            <v>45413</v>
          </cell>
          <cell r="B95">
            <v>6119.4233999999997</v>
          </cell>
          <cell r="C95">
            <v>6588.5012999999999</v>
          </cell>
          <cell r="D95">
            <v>5088.2376999999997</v>
          </cell>
          <cell r="E95">
            <v>4839.9922999999999</v>
          </cell>
          <cell r="F95">
            <v>5125.5649000000003</v>
          </cell>
          <cell r="G95">
            <v>6010.5622000000003</v>
          </cell>
          <cell r="H95">
            <v>7286.415</v>
          </cell>
          <cell r="I95">
            <v>7495.8725000000004</v>
          </cell>
          <cell r="J95">
            <v>5547.0666000000001</v>
          </cell>
          <cell r="K95">
            <v>5331.0231999999996</v>
          </cell>
          <cell r="L95">
            <v>3520.8328999999999</v>
          </cell>
          <cell r="M95">
            <v>6095.9449999999997</v>
          </cell>
          <cell r="N95">
            <v>6641.1736000000001</v>
          </cell>
          <cell r="R95">
            <v>5864.1535999999996</v>
          </cell>
          <cell r="S95">
            <v>6188.5459000000001</v>
          </cell>
          <cell r="T95">
            <v>6026.0713999999998</v>
          </cell>
        </row>
        <row r="96">
          <cell r="A96">
            <v>45444</v>
          </cell>
          <cell r="B96">
            <v>6387.5649999999996</v>
          </cell>
          <cell r="C96">
            <v>6804.0159999999996</v>
          </cell>
          <cell r="D96">
            <v>5181.6046999999999</v>
          </cell>
          <cell r="E96">
            <v>5038.9440000000004</v>
          </cell>
          <cell r="F96">
            <v>6119.3764000000001</v>
          </cell>
          <cell r="G96">
            <v>6196.5149000000001</v>
          </cell>
          <cell r="H96">
            <v>7608.7867999999999</v>
          </cell>
          <cell r="I96">
            <v>7611.0835999999999</v>
          </cell>
          <cell r="J96">
            <v>5825.2632999999996</v>
          </cell>
          <cell r="K96">
            <v>5579.7629999999999</v>
          </cell>
          <cell r="L96">
            <v>3727.6439</v>
          </cell>
          <cell r="M96">
            <v>6355.9695000000002</v>
          </cell>
          <cell r="N96">
            <v>6743.5861999999997</v>
          </cell>
          <cell r="R96">
            <v>6164.1391000000003</v>
          </cell>
          <cell r="S96">
            <v>6380.1203999999998</v>
          </cell>
          <cell r="T96">
            <v>6574.7761</v>
          </cell>
        </row>
        <row r="97">
          <cell r="A97">
            <v>45474</v>
          </cell>
          <cell r="B97">
            <v>6681.8247000000001</v>
          </cell>
          <cell r="C97">
            <v>6966.6063000000004</v>
          </cell>
          <cell r="D97">
            <v>5463.4231</v>
          </cell>
          <cell r="E97">
            <v>5239.6139000000003</v>
          </cell>
          <cell r="F97">
            <v>7318.8768</v>
          </cell>
          <cell r="G97">
            <v>6372.8963999999996</v>
          </cell>
          <cell r="H97">
            <v>8052.4781999999996</v>
          </cell>
          <cell r="I97">
            <v>7803.4481999999998</v>
          </cell>
          <cell r="J97">
            <v>6065.0798000000004</v>
          </cell>
          <cell r="K97">
            <v>5816.2004999999999</v>
          </cell>
          <cell r="L97">
            <v>4242.6689999999999</v>
          </cell>
          <cell r="M97">
            <v>6611.5740999999998</v>
          </cell>
          <cell r="N97">
            <v>7023.8486999999996</v>
          </cell>
          <cell r="R97">
            <v>6417.9633999999996</v>
          </cell>
          <cell r="S97">
            <v>6589.3829999999998</v>
          </cell>
          <cell r="T97">
            <v>7233.9958999999999</v>
          </cell>
        </row>
        <row r="98">
          <cell r="A98">
            <v>45505</v>
          </cell>
          <cell r="B98">
            <v>6973.5357999999997</v>
          </cell>
          <cell r="C98">
            <v>7330.3049000000001</v>
          </cell>
          <cell r="D98">
            <v>5657.9444999999996</v>
          </cell>
          <cell r="E98">
            <v>5350.7565999999997</v>
          </cell>
          <cell r="F98">
            <v>7660.6037999999999</v>
          </cell>
          <cell r="G98">
            <v>6625.2066999999997</v>
          </cell>
          <cell r="H98">
            <v>8358.1023000000005</v>
          </cell>
          <cell r="I98">
            <v>8078.9877999999999</v>
          </cell>
          <cell r="J98">
            <v>6350.4875000000002</v>
          </cell>
          <cell r="K98">
            <v>6093.7035999999998</v>
          </cell>
          <cell r="L98">
            <v>4429.4070000000002</v>
          </cell>
          <cell r="M98">
            <v>7024.0596999999998</v>
          </cell>
          <cell r="N98">
            <v>7176.5758999999998</v>
          </cell>
          <cell r="R98">
            <v>6863.3762999999999</v>
          </cell>
          <cell r="S98">
            <v>6850.5465000000004</v>
          </cell>
          <cell r="T98">
            <v>7538.0928000000004</v>
          </cell>
        </row>
        <row r="99">
          <cell r="A99">
            <v>45536</v>
          </cell>
          <cell r="B99">
            <v>7201.2696999999998</v>
          </cell>
          <cell r="C99">
            <v>7505.1256000000003</v>
          </cell>
          <cell r="D99">
            <v>5751.7709999999997</v>
          </cell>
          <cell r="E99">
            <v>5596.4363000000003</v>
          </cell>
          <cell r="F99">
            <v>8257.9243999999999</v>
          </cell>
          <cell r="G99">
            <v>6766.7849999999999</v>
          </cell>
          <cell r="H99">
            <v>8688.4616999999998</v>
          </cell>
          <cell r="I99">
            <v>8264.2831000000006</v>
          </cell>
          <cell r="J99">
            <v>6462.1480000000001</v>
          </cell>
          <cell r="K99">
            <v>6393.723</v>
          </cell>
          <cell r="L99">
            <v>4561.4816000000001</v>
          </cell>
          <cell r="M99">
            <v>7226.1073999999999</v>
          </cell>
          <cell r="N99">
            <v>7350.2979999999998</v>
          </cell>
          <cell r="R99">
            <v>7048.4090999999999</v>
          </cell>
          <cell r="S99">
            <v>7062.5909000000001</v>
          </cell>
          <cell r="T99">
            <v>7858.0729000000001</v>
          </cell>
        </row>
        <row r="100">
          <cell r="A100">
            <v>45566</v>
          </cell>
          <cell r="B100">
            <v>7385.7947999999997</v>
          </cell>
          <cell r="C100">
            <v>7589.9058999999997</v>
          </cell>
          <cell r="D100">
            <v>5869.7199000000001</v>
          </cell>
          <cell r="E100">
            <v>5873.8558000000003</v>
          </cell>
          <cell r="F100">
            <v>8851.0910999999996</v>
          </cell>
          <cell r="G100">
            <v>6924.1296000000002</v>
          </cell>
          <cell r="H100">
            <v>8953.8716999999997</v>
          </cell>
          <cell r="I100">
            <v>8315.1111999999994</v>
          </cell>
          <cell r="J100">
            <v>6562.0272999999997</v>
          </cell>
          <cell r="K100">
            <v>6559.9483</v>
          </cell>
          <cell r="L100">
            <v>4625.3239000000003</v>
          </cell>
          <cell r="M100">
            <v>7592.3514999999998</v>
          </cell>
          <cell r="N100">
            <v>7552.7272000000003</v>
          </cell>
          <cell r="R100">
            <v>7161.7591000000002</v>
          </cell>
          <cell r="S100">
            <v>7240.3346000000001</v>
          </cell>
          <cell r="T100">
            <v>8119.6904000000004</v>
          </cell>
        </row>
        <row r="101">
          <cell r="A101">
            <v>45597</v>
          </cell>
          <cell r="B101">
            <v>7516.9946</v>
          </cell>
          <cell r="C101">
            <v>7602.3046999999997</v>
          </cell>
          <cell r="D101">
            <v>6104.7704000000003</v>
          </cell>
          <cell r="E101">
            <v>6080.2407999999996</v>
          </cell>
          <cell r="F101">
            <v>9043.3544999999995</v>
          </cell>
          <cell r="G101">
            <v>7068.2667000000001</v>
          </cell>
          <cell r="H101">
            <v>9199.8160000000007</v>
          </cell>
          <cell r="I101">
            <v>8511.4971000000005</v>
          </cell>
          <cell r="J101">
            <v>6674.3166000000001</v>
          </cell>
          <cell r="K101">
            <v>6735.1589999999997</v>
          </cell>
          <cell r="L101">
            <v>4676.7161999999998</v>
          </cell>
          <cell r="M101">
            <v>7933.2927</v>
          </cell>
          <cell r="N101">
            <v>7672.8687</v>
          </cell>
          <cell r="R101">
            <v>7052.6521000000002</v>
          </cell>
          <cell r="S101">
            <v>7407.2565999999997</v>
          </cell>
          <cell r="T101">
            <v>8279.1692000000003</v>
          </cell>
        </row>
        <row r="102">
          <cell r="A102">
            <v>45627</v>
          </cell>
          <cell r="B102">
            <v>7737.2547000000004</v>
          </cell>
          <cell r="C102">
            <v>7793.4165000000003</v>
          </cell>
          <cell r="D102">
            <v>6271.1021000000001</v>
          </cell>
          <cell r="E102">
            <v>6186.0362999999998</v>
          </cell>
          <cell r="F102">
            <v>9274.4130000000005</v>
          </cell>
          <cell r="G102">
            <v>7159.424</v>
          </cell>
          <cell r="H102">
            <v>9348.7551000000003</v>
          </cell>
          <cell r="I102">
            <v>9129.2301000000007</v>
          </cell>
          <cell r="J102">
            <v>7019.9250000000002</v>
          </cell>
          <cell r="K102">
            <v>6935.8842999999997</v>
          </cell>
          <cell r="L102">
            <v>4724.8948</v>
          </cell>
          <cell r="M102">
            <v>8205.4948999999997</v>
          </cell>
          <cell r="N102">
            <v>7821.7668999999996</v>
          </cell>
          <cell r="R102">
            <v>6999.0700999999999</v>
          </cell>
          <cell r="S102">
            <v>7608.2974000000004</v>
          </cell>
          <cell r="T102">
            <v>8768.8395</v>
          </cell>
        </row>
        <row r="103">
          <cell r="A103">
            <v>45658</v>
          </cell>
          <cell r="B103">
            <v>7929.1117000000004</v>
          </cell>
          <cell r="C103">
            <v>7936.7151000000003</v>
          </cell>
          <cell r="D103">
            <v>6437.9832999999999</v>
          </cell>
          <cell r="E103">
            <v>6251.6767</v>
          </cell>
          <cell r="F103">
            <v>9747.8107999999993</v>
          </cell>
          <cell r="G103">
            <v>7263.1431000000002</v>
          </cell>
          <cell r="H103">
            <v>9523.0728999999992</v>
          </cell>
          <cell r="I103">
            <v>9470.4325000000008</v>
          </cell>
          <cell r="J103">
            <v>7143.6068999999998</v>
          </cell>
          <cell r="K103">
            <v>7059.4593999999997</v>
          </cell>
          <cell r="L103">
            <v>4920.4267</v>
          </cell>
          <cell r="M103">
            <v>8645.5727000000006</v>
          </cell>
          <cell r="N103">
            <v>7925.4838</v>
          </cell>
          <cell r="R103">
            <v>6884.7795999999998</v>
          </cell>
          <cell r="S103">
            <v>7815.1526000000003</v>
          </cell>
          <cell r="T103">
            <v>9117.4845999999998</v>
          </cell>
        </row>
        <row r="104">
          <cell r="A104">
            <v>45689</v>
          </cell>
          <cell r="B104">
            <v>8080.6559999999999</v>
          </cell>
          <cell r="C104">
            <v>8150.2254000000003</v>
          </cell>
          <cell r="D104">
            <v>6479.1189999999997</v>
          </cell>
          <cell r="E104">
            <v>6237.2078000000001</v>
          </cell>
          <cell r="F104">
            <v>10009.837600000001</v>
          </cell>
          <cell r="G104">
            <v>7340.6478999999999</v>
          </cell>
          <cell r="H104">
            <v>9720.6983</v>
          </cell>
          <cell r="I104">
            <v>9630.6205000000009</v>
          </cell>
          <cell r="J104">
            <v>7304.4102000000003</v>
          </cell>
          <cell r="K104">
            <v>7176.9593000000004</v>
          </cell>
          <cell r="L104">
            <v>5475.2245999999996</v>
          </cell>
          <cell r="M104">
            <v>8591.6648000000005</v>
          </cell>
          <cell r="N104">
            <v>8123.0213999999996</v>
          </cell>
          <cell r="R104">
            <v>6819.9367000000002</v>
          </cell>
          <cell r="S104">
            <v>7988.4576999999999</v>
          </cell>
          <cell r="T104">
            <v>9335.6779000000006</v>
          </cell>
        </row>
        <row r="105">
          <cell r="A105">
            <v>45717</v>
          </cell>
          <cell r="B105">
            <v>8333.4503000000004</v>
          </cell>
          <cell r="C105">
            <v>8613.1000999999997</v>
          </cell>
          <cell r="D105">
            <v>6462.5578999999998</v>
          </cell>
          <cell r="E105">
            <v>6296.2115000000003</v>
          </cell>
          <cell r="F105">
            <v>10195.882100000001</v>
          </cell>
          <cell r="G105">
            <v>7379.5920999999998</v>
          </cell>
          <cell r="H105">
            <v>9927.2011999999995</v>
          </cell>
          <cell r="I105">
            <v>9681.8137999999999</v>
          </cell>
          <cell r="J105">
            <v>7441.317</v>
          </cell>
          <cell r="K105">
            <v>7252.4480999999996</v>
          </cell>
          <cell r="L105">
            <v>6816.0995999999996</v>
          </cell>
          <cell r="M105">
            <v>8886.7098999999998</v>
          </cell>
          <cell r="N105">
            <v>8360.3065999999999</v>
          </cell>
          <cell r="R105">
            <v>7228.5173999999997</v>
          </cell>
          <cell r="S105">
            <v>8231.1486999999997</v>
          </cell>
          <cell r="T105">
            <v>9518.4699000000001</v>
          </cell>
        </row>
        <row r="106">
          <cell r="A106">
            <v>45748</v>
          </cell>
          <cell r="B106">
            <v>8555.3174999999992</v>
          </cell>
          <cell r="C106">
            <v>8885.5589999999993</v>
          </cell>
          <cell r="D106">
            <v>6621.1853000000001</v>
          </cell>
          <cell r="E106">
            <v>6485.2208000000001</v>
          </cell>
          <cell r="F106">
            <v>10376.468800000001</v>
          </cell>
          <cell r="G106">
            <v>7421.3841000000002</v>
          </cell>
          <cell r="H106">
            <v>10137.091200000001</v>
          </cell>
          <cell r="I106">
            <v>9823.6983</v>
          </cell>
          <cell r="J106">
            <v>7669.4456</v>
          </cell>
          <cell r="K106">
            <v>7481.0087999999996</v>
          </cell>
          <cell r="L106">
            <v>7100.4336000000003</v>
          </cell>
          <cell r="M106">
            <v>9366.3392000000003</v>
          </cell>
          <cell r="N106">
            <v>8573.9509999999991</v>
          </cell>
          <cell r="R106">
            <v>7361.4138000000003</v>
          </cell>
          <cell r="S106">
            <v>8477.8382999999994</v>
          </cell>
          <cell r="T106">
            <v>9704.9087999999992</v>
          </cell>
        </row>
        <row r="107">
          <cell r="A107">
            <v>45778</v>
          </cell>
          <cell r="B107">
            <v>8664.0131000000001</v>
          </cell>
          <cell r="C107">
            <v>8946.9346999999998</v>
          </cell>
          <cell r="D107">
            <v>6686.0146999999997</v>
          </cell>
          <cell r="E107">
            <v>6641.6801999999998</v>
          </cell>
          <cell r="F107">
            <v>10508.3588</v>
          </cell>
          <cell r="G107">
            <v>7512.3917000000001</v>
          </cell>
          <cell r="H107">
            <v>10389.2369</v>
          </cell>
          <cell r="I107">
            <v>9790.0298000000003</v>
          </cell>
          <cell r="J107">
            <v>7966.8208000000004</v>
          </cell>
          <cell r="K107">
            <v>7617.9605000000001</v>
          </cell>
          <cell r="L107">
            <v>7191.2975999999999</v>
          </cell>
          <cell r="M107">
            <v>9679.5270999999993</v>
          </cell>
          <cell r="N107">
            <v>8725.8453000000009</v>
          </cell>
          <cell r="R107">
            <v>7156.4773999999998</v>
          </cell>
          <cell r="S107">
            <v>8661.4961999999996</v>
          </cell>
          <cell r="T107">
            <v>9738.3444999999992</v>
          </cell>
        </row>
        <row r="108">
          <cell r="A108">
            <v>45809</v>
          </cell>
          <cell r="B108">
            <v>8755.8305</v>
          </cell>
          <cell r="C108">
            <v>8951.1178999999993</v>
          </cell>
          <cell r="D108">
            <v>6816.4717000000001</v>
          </cell>
          <cell r="E108">
            <v>6703.5045</v>
          </cell>
          <cell r="F108">
            <v>10827.413500000001</v>
          </cell>
          <cell r="G108">
            <v>7579.1543000000001</v>
          </cell>
          <cell r="H108">
            <v>10643.947</v>
          </cell>
          <cell r="I108">
            <v>9847.2536999999993</v>
          </cell>
          <cell r="J108">
            <v>8043.7290999999996</v>
          </cell>
          <cell r="K108">
            <v>7707.2624999999998</v>
          </cell>
          <cell r="L108">
            <v>7313.9650000000001</v>
          </cell>
          <cell r="M108">
            <v>9975.1533999999992</v>
          </cell>
          <cell r="N108">
            <v>8858.0738000000001</v>
          </cell>
          <cell r="R108">
            <v>6992.0433999999996</v>
          </cell>
          <cell r="S108">
            <v>8779.7885000000006</v>
          </cell>
          <cell r="T108">
            <v>9906.2986000000001</v>
          </cell>
        </row>
        <row r="109">
          <cell r="A109">
            <v>45839</v>
          </cell>
          <cell r="B109">
            <v>8905.1319999999996</v>
          </cell>
          <cell r="C109">
            <v>9057.6348999999991</v>
          </cell>
          <cell r="D109">
            <v>6867.5212000000001</v>
          </cell>
          <cell r="E109">
            <v>6743.5257000000001</v>
          </cell>
          <cell r="F109">
            <v>11110.0077</v>
          </cell>
          <cell r="G109">
            <v>7678.9839000000002</v>
          </cell>
          <cell r="H109">
            <v>10700.1253</v>
          </cell>
          <cell r="I109">
            <v>10078.8266</v>
          </cell>
          <cell r="J109">
            <v>8217.8891000000003</v>
          </cell>
          <cell r="K109">
            <v>7936.7762000000002</v>
          </cell>
          <cell r="L109">
            <v>7671.4598999999998</v>
          </cell>
          <cell r="M109">
            <v>10378.2281</v>
          </cell>
          <cell r="N109">
            <v>9015.5432999999994</v>
          </cell>
          <cell r="R109">
            <v>7135.5784999999996</v>
          </cell>
          <cell r="S109">
            <v>8912.6926999999996</v>
          </cell>
          <cell r="T109">
            <v>10124.570599999999</v>
          </cell>
        </row>
        <row r="110">
          <cell r="A110">
            <v>45870</v>
          </cell>
          <cell r="B110">
            <v>9055.1527000000006</v>
          </cell>
          <cell r="C110">
            <v>9184.9274000000005</v>
          </cell>
          <cell r="D110">
            <v>7008.4080000000004</v>
          </cell>
          <cell r="E110">
            <v>6709.7412999999997</v>
          </cell>
          <cell r="F110">
            <v>11437.702300000001</v>
          </cell>
          <cell r="G110">
            <v>7721.7076999999999</v>
          </cell>
          <cell r="H110">
            <v>10951.804</v>
          </cell>
          <cell r="I110">
            <v>10340.953600000001</v>
          </cell>
          <cell r="J110">
            <v>8352.4136999999992</v>
          </cell>
          <cell r="K110">
            <v>7997.5686999999998</v>
          </cell>
          <cell r="L110">
            <v>7867.8442999999997</v>
          </cell>
          <cell r="M110">
            <v>10774.047500000001</v>
          </cell>
          <cell r="N110">
            <v>9185.5640000000003</v>
          </cell>
          <cell r="R110">
            <v>7169.2323999999999</v>
          </cell>
          <cell r="S110">
            <v>9048.9734000000008</v>
          </cell>
          <cell r="T110">
            <v>10411.131799999999</v>
          </cell>
        </row>
        <row r="111">
          <cell r="A111">
            <v>45901</v>
          </cell>
          <cell r="B111">
            <v>9217.6682000000001</v>
          </cell>
          <cell r="C111">
            <v>9358.7021999999997</v>
          </cell>
          <cell r="D111">
            <v>7095.9378999999999</v>
          </cell>
          <cell r="E111">
            <v>6875.5295999999998</v>
          </cell>
          <cell r="F111">
            <v>11745.5798</v>
          </cell>
          <cell r="G111">
            <v>7774.5380999999998</v>
          </cell>
          <cell r="H111">
            <v>11138.408299999999</v>
          </cell>
          <cell r="I111">
            <v>10614.9465</v>
          </cell>
          <cell r="J111">
            <v>8500.6162999999997</v>
          </cell>
          <cell r="K111">
            <v>8048.2424000000001</v>
          </cell>
          <cell r="L111">
            <v>7982.2184999999999</v>
          </cell>
          <cell r="M111">
            <v>10792.572099999999</v>
          </cell>
          <cell r="N111">
            <v>9296.3032999999996</v>
          </cell>
          <cell r="R111">
            <v>7458.8014000000003</v>
          </cell>
          <cell r="S111">
            <v>9186.1980999999996</v>
          </cell>
          <cell r="T111">
            <v>10584.041999999999</v>
          </cell>
        </row>
        <row r="112">
          <cell r="A112">
            <v>45931</v>
          </cell>
          <cell r="B112">
            <v>9419.0223999999998</v>
          </cell>
          <cell r="C112">
            <v>9563.1121000000003</v>
          </cell>
          <cell r="D112">
            <v>7285.3433000000005</v>
          </cell>
          <cell r="E112">
            <v>6992.7318999999998</v>
          </cell>
          <cell r="F112">
            <v>11980.707200000001</v>
          </cell>
          <cell r="G112">
            <v>7824.4949999999999</v>
          </cell>
          <cell r="H112">
            <v>11379.4463</v>
          </cell>
          <cell r="I112">
            <v>10966.1702</v>
          </cell>
          <cell r="J112">
            <v>8682.7204999999994</v>
          </cell>
          <cell r="K112">
            <v>8240.8642999999993</v>
          </cell>
          <cell r="L112">
            <v>8017.1427999999996</v>
          </cell>
          <cell r="M112">
            <v>11072.050499999999</v>
          </cell>
          <cell r="N112">
            <v>9531.5792999999994</v>
          </cell>
          <cell r="R112">
            <v>7624.7311</v>
          </cell>
          <cell r="S112">
            <v>9389.3598999999995</v>
          </cell>
          <cell r="T112">
            <v>10803.2528</v>
          </cell>
        </row>
      </sheetData>
      <sheetData sheetId="5">
        <row r="3">
          <cell r="C3">
            <v>0.28420000000000001</v>
          </cell>
          <cell r="D3">
            <v>3.5700000000000003E-2</v>
          </cell>
          <cell r="E3">
            <v>0.1138</v>
          </cell>
          <cell r="F3">
            <v>8.8800000000000004E-2</v>
          </cell>
          <cell r="G3">
            <v>6.2799999999999995E-2</v>
          </cell>
          <cell r="H3">
            <v>7.3999999999999996E-2</v>
          </cell>
          <cell r="I3">
            <v>0.121</v>
          </cell>
          <cell r="J3">
            <v>2.53E-2</v>
          </cell>
          <cell r="K3">
            <v>6.7199999999999996E-2</v>
          </cell>
          <cell r="L3">
            <v>2.24E-2</v>
          </cell>
          <cell r="M3">
            <v>6.8500000000000005E-2</v>
          </cell>
          <cell r="N3">
            <v>3.6299999999999999E-2</v>
          </cell>
        </row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A7">
            <v>42736</v>
          </cell>
          <cell r="B7">
            <v>101.70740000000001</v>
          </cell>
          <cell r="C7">
            <v>101.4532</v>
          </cell>
          <cell r="D7">
            <v>101.3446</v>
          </cell>
          <cell r="E7">
            <v>99.890100000000004</v>
          </cell>
          <cell r="F7">
            <v>102.9333</v>
          </cell>
          <cell r="G7">
            <v>101.2098</v>
          </cell>
          <cell r="H7">
            <v>103.1395</v>
          </cell>
          <cell r="I7">
            <v>102.6271</v>
          </cell>
          <cell r="J7">
            <v>102.79730000000001</v>
          </cell>
          <cell r="K7">
            <v>101.494</v>
          </cell>
          <cell r="L7">
            <v>100</v>
          </cell>
          <cell r="M7">
            <v>101.8587</v>
          </cell>
          <cell r="N7">
            <v>102.0274</v>
          </cell>
          <cell r="R7">
            <v>100.66079999999999</v>
          </cell>
          <cell r="S7">
            <v>101.7235</v>
          </cell>
          <cell r="T7">
            <v>102.2456</v>
          </cell>
        </row>
        <row r="8">
          <cell r="A8">
            <v>42767</v>
          </cell>
          <cell r="B8">
            <v>103.26519999999999</v>
          </cell>
          <cell r="C8">
            <v>103.2726</v>
          </cell>
          <cell r="D8">
            <v>103.6784</v>
          </cell>
          <cell r="E8">
            <v>97.656899999999993</v>
          </cell>
          <cell r="F8">
            <v>106.73820000000001</v>
          </cell>
          <cell r="G8">
            <v>101.4084</v>
          </cell>
          <cell r="H8">
            <v>105.49209999999999</v>
          </cell>
          <cell r="I8">
            <v>105.0294</v>
          </cell>
          <cell r="J8">
            <v>105.09269999999999</v>
          </cell>
          <cell r="K8">
            <v>103.06950000000001</v>
          </cell>
          <cell r="L8">
            <v>102.6468</v>
          </cell>
          <cell r="M8">
            <v>103.79470000000001</v>
          </cell>
          <cell r="N8">
            <v>103.145</v>
          </cell>
          <cell r="R8">
            <v>100.3694</v>
          </cell>
          <cell r="S8">
            <v>103.14879999999999</v>
          </cell>
          <cell r="T8">
            <v>105.2775</v>
          </cell>
        </row>
        <row r="9">
          <cell r="A9">
            <v>42795</v>
          </cell>
          <cell r="B9">
            <v>105.9238</v>
          </cell>
          <cell r="C9">
            <v>105.61069999999999</v>
          </cell>
          <cell r="D9">
            <v>107.6177</v>
          </cell>
          <cell r="E9">
            <v>99.965900000000005</v>
          </cell>
          <cell r="F9">
            <v>111.8642</v>
          </cell>
          <cell r="G9">
            <v>102.4367</v>
          </cell>
          <cell r="H9">
            <v>107.55370000000001</v>
          </cell>
          <cell r="I9">
            <v>107.7578</v>
          </cell>
          <cell r="J9">
            <v>108.0971</v>
          </cell>
          <cell r="K9">
            <v>105.7508</v>
          </cell>
          <cell r="L9">
            <v>112.7186</v>
          </cell>
          <cell r="M9">
            <v>104.05370000000001</v>
          </cell>
          <cell r="N9">
            <v>105.59139999999999</v>
          </cell>
          <cell r="R9">
            <v>102.07210000000001</v>
          </cell>
          <cell r="S9">
            <v>105.2127</v>
          </cell>
          <cell r="T9">
            <v>110.40819999999999</v>
          </cell>
        </row>
        <row r="10">
          <cell r="A10">
            <v>42826</v>
          </cell>
          <cell r="B10">
            <v>109.45059999999999</v>
          </cell>
          <cell r="C10">
            <v>108.66200000000001</v>
          </cell>
          <cell r="D10">
            <v>110.4164</v>
          </cell>
          <cell r="E10">
            <v>103.6297</v>
          </cell>
          <cell r="F10">
            <v>122.532</v>
          </cell>
          <cell r="G10">
            <v>103.4704</v>
          </cell>
          <cell r="H10">
            <v>109.9679</v>
          </cell>
          <cell r="I10">
            <v>108.5852</v>
          </cell>
          <cell r="J10">
            <v>117.3494</v>
          </cell>
          <cell r="K10">
            <v>108.008</v>
          </cell>
          <cell r="L10">
            <v>123.0399</v>
          </cell>
          <cell r="M10">
            <v>106.7437</v>
          </cell>
          <cell r="N10">
            <v>106.9862</v>
          </cell>
          <cell r="R10">
            <v>106.68559999999999</v>
          </cell>
          <cell r="S10">
            <v>107.6553</v>
          </cell>
          <cell r="T10">
            <v>116.84439999999999</v>
          </cell>
        </row>
        <row r="11">
          <cell r="A11">
            <v>42856</v>
          </cell>
          <cell r="B11">
            <v>111.3091</v>
          </cell>
          <cell r="C11">
            <v>110.5564</v>
          </cell>
          <cell r="D11">
            <v>111.7646</v>
          </cell>
          <cell r="E11">
            <v>105.77160000000001</v>
          </cell>
          <cell r="F11">
            <v>126.0123</v>
          </cell>
          <cell r="G11">
            <v>105.9601</v>
          </cell>
          <cell r="H11">
            <v>111.5318</v>
          </cell>
          <cell r="I11">
            <v>109.0421</v>
          </cell>
          <cell r="J11">
            <v>117.3533</v>
          </cell>
          <cell r="K11">
            <v>110.9068</v>
          </cell>
          <cell r="L11">
            <v>125.92610000000001</v>
          </cell>
          <cell r="M11">
            <v>107.55110000000001</v>
          </cell>
          <cell r="N11">
            <v>109.1074</v>
          </cell>
          <cell r="R11">
            <v>109.93810000000001</v>
          </cell>
          <cell r="S11">
            <v>109.5453</v>
          </cell>
          <cell r="T11">
            <v>117.8142</v>
          </cell>
        </row>
        <row r="12">
          <cell r="A12">
            <v>42887</v>
          </cell>
          <cell r="B12">
            <v>112.4298</v>
          </cell>
          <cell r="C12">
            <v>111.17910000000001</v>
          </cell>
          <cell r="D12">
            <v>112.0463</v>
          </cell>
          <cell r="E12">
            <v>105.7636</v>
          </cell>
          <cell r="F12">
            <v>127.1536</v>
          </cell>
          <cell r="G12">
            <v>107.3218</v>
          </cell>
          <cell r="H12">
            <v>113.73650000000001</v>
          </cell>
          <cell r="I12">
            <v>111.879</v>
          </cell>
          <cell r="J12">
            <v>117.0591</v>
          </cell>
          <cell r="K12">
            <v>112.7822</v>
          </cell>
          <cell r="L12">
            <v>125.956</v>
          </cell>
          <cell r="M12">
            <v>108.7289</v>
          </cell>
          <cell r="N12">
            <v>110.24630000000001</v>
          </cell>
          <cell r="R12">
            <v>109.3961</v>
          </cell>
          <cell r="S12">
            <v>111.0548</v>
          </cell>
          <cell r="T12">
            <v>118.60980000000001</v>
          </cell>
        </row>
        <row r="13">
          <cell r="A13">
            <v>42917</v>
          </cell>
          <cell r="B13">
            <v>114.0184</v>
          </cell>
          <cell r="C13">
            <v>112.524</v>
          </cell>
          <cell r="D13">
            <v>114.64409999999999</v>
          </cell>
          <cell r="E13">
            <v>105.76519999999999</v>
          </cell>
          <cell r="F13">
            <v>128.38650000000001</v>
          </cell>
          <cell r="G13">
            <v>109.2936</v>
          </cell>
          <cell r="H13">
            <v>117.285</v>
          </cell>
          <cell r="I13">
            <v>112.9427</v>
          </cell>
          <cell r="J13">
            <v>119.8053</v>
          </cell>
          <cell r="K13">
            <v>115.2405</v>
          </cell>
          <cell r="L13">
            <v>127.1536</v>
          </cell>
          <cell r="M13">
            <v>111.3908</v>
          </cell>
          <cell r="N13">
            <v>111.4859</v>
          </cell>
          <cell r="R13">
            <v>108.8904</v>
          </cell>
          <cell r="S13">
            <v>112.7657</v>
          </cell>
          <cell r="T13">
            <v>120.983</v>
          </cell>
        </row>
        <row r="14">
          <cell r="A14">
            <v>42948</v>
          </cell>
          <cell r="B14">
            <v>115.56740000000001</v>
          </cell>
          <cell r="C14">
            <v>115.00579999999999</v>
          </cell>
          <cell r="D14">
            <v>116.9571</v>
          </cell>
          <cell r="E14">
            <v>105.09350000000001</v>
          </cell>
          <cell r="F14">
            <v>131.3004</v>
          </cell>
          <cell r="G14">
            <v>110.3561</v>
          </cell>
          <cell r="H14">
            <v>119.52979999999999</v>
          </cell>
          <cell r="I14">
            <v>113.4674</v>
          </cell>
          <cell r="J14">
            <v>121.3918</v>
          </cell>
          <cell r="K14">
            <v>116.5243</v>
          </cell>
          <cell r="L14">
            <v>128.5598</v>
          </cell>
          <cell r="M14">
            <v>112.212</v>
          </cell>
          <cell r="N14">
            <v>113.36369999999999</v>
          </cell>
          <cell r="R14">
            <v>109.8083</v>
          </cell>
          <cell r="S14">
            <v>114.40309999999999</v>
          </cell>
          <cell r="T14">
            <v>122.6005</v>
          </cell>
        </row>
        <row r="15">
          <cell r="A15">
            <v>42979</v>
          </cell>
          <cell r="B15">
            <v>117.57769999999999</v>
          </cell>
          <cell r="C15">
            <v>117.16540000000001</v>
          </cell>
          <cell r="D15">
            <v>117.5981</v>
          </cell>
          <cell r="E15">
            <v>107.93640000000001</v>
          </cell>
          <cell r="F15">
            <v>132.9221</v>
          </cell>
          <cell r="G15">
            <v>111.9858</v>
          </cell>
          <cell r="H15">
            <v>123.3663</v>
          </cell>
          <cell r="I15">
            <v>114.61839999999999</v>
          </cell>
          <cell r="J15">
            <v>121.5069</v>
          </cell>
          <cell r="K15">
            <v>119.604</v>
          </cell>
          <cell r="L15">
            <v>129.27930000000001</v>
          </cell>
          <cell r="M15">
            <v>114.3078</v>
          </cell>
          <cell r="N15">
            <v>113.6678</v>
          </cell>
          <cell r="R15">
            <v>115.5044</v>
          </cell>
          <cell r="S15">
            <v>116.1101</v>
          </cell>
          <cell r="T15">
            <v>123.5164</v>
          </cell>
        </row>
        <row r="16">
          <cell r="A16">
            <v>43009</v>
          </cell>
          <cell r="B16">
            <v>119.5964</v>
          </cell>
          <cell r="C16">
            <v>119.12860000000001</v>
          </cell>
          <cell r="D16">
            <v>121.0022</v>
          </cell>
          <cell r="E16">
            <v>110.34059999999999</v>
          </cell>
          <cell r="F16">
            <v>134.6046</v>
          </cell>
          <cell r="G16">
            <v>112.39660000000001</v>
          </cell>
          <cell r="H16">
            <v>125.8797</v>
          </cell>
          <cell r="I16">
            <v>116.8203</v>
          </cell>
          <cell r="J16">
            <v>127.7813</v>
          </cell>
          <cell r="K16">
            <v>122.6707</v>
          </cell>
          <cell r="L16">
            <v>131.17519999999999</v>
          </cell>
          <cell r="M16">
            <v>113.5111</v>
          </cell>
          <cell r="N16">
            <v>116.0149</v>
          </cell>
          <cell r="R16">
            <v>117.7796</v>
          </cell>
          <cell r="S16">
            <v>117.9829</v>
          </cell>
          <cell r="T16">
            <v>125.8647</v>
          </cell>
        </row>
        <row r="17">
          <cell r="A17">
            <v>43040</v>
          </cell>
          <cell r="B17">
            <v>121.4671</v>
          </cell>
          <cell r="C17">
            <v>120.7283</v>
          </cell>
          <cell r="D17">
            <v>122.3994</v>
          </cell>
          <cell r="E17">
            <v>110.2628</v>
          </cell>
          <cell r="F17">
            <v>138.76050000000001</v>
          </cell>
          <cell r="G17">
            <v>113.631</v>
          </cell>
          <cell r="H17">
            <v>127.5262</v>
          </cell>
          <cell r="I17">
            <v>120.2882</v>
          </cell>
          <cell r="J17">
            <v>129.5342</v>
          </cell>
          <cell r="K17">
            <v>122.97</v>
          </cell>
          <cell r="L17">
            <v>132.6018</v>
          </cell>
          <cell r="M17">
            <v>117.3295</v>
          </cell>
          <cell r="N17">
            <v>116.81180000000001</v>
          </cell>
          <cell r="R17">
            <v>119.6113</v>
          </cell>
          <cell r="S17">
            <v>119.40989999999999</v>
          </cell>
          <cell r="T17">
            <v>129.19890000000001</v>
          </cell>
        </row>
        <row r="18">
          <cell r="A18">
            <v>43070</v>
          </cell>
          <cell r="B18">
            <v>125.5295</v>
          </cell>
          <cell r="C18">
            <v>121.41849999999999</v>
          </cell>
          <cell r="D18">
            <v>122.8733</v>
          </cell>
          <cell r="E18">
            <v>111.7244</v>
          </cell>
          <cell r="F18">
            <v>165.11750000000001</v>
          </cell>
          <cell r="G18">
            <v>116.5744</v>
          </cell>
          <cell r="H18">
            <v>130.21729999999999</v>
          </cell>
          <cell r="I18">
            <v>125.0211</v>
          </cell>
          <cell r="J18">
            <v>131.9562</v>
          </cell>
          <cell r="K18">
            <v>123.68859999999999</v>
          </cell>
          <cell r="L18">
            <v>132.6405</v>
          </cell>
          <cell r="M18">
            <v>119.8785</v>
          </cell>
          <cell r="N18">
            <v>119.5664</v>
          </cell>
          <cell r="R18">
            <v>120.2878</v>
          </cell>
          <cell r="S18">
            <v>120.96299999999999</v>
          </cell>
          <cell r="T18">
            <v>143.3261</v>
          </cell>
        </row>
        <row r="19">
          <cell r="A19">
            <v>43101</v>
          </cell>
          <cell r="B19">
            <v>127.41419999999999</v>
          </cell>
          <cell r="C19">
            <v>122.1729</v>
          </cell>
          <cell r="D19">
            <v>125.51260000000001</v>
          </cell>
          <cell r="E19">
            <v>111.3325</v>
          </cell>
          <cell r="F19">
            <v>168.02019999999999</v>
          </cell>
          <cell r="G19">
            <v>117.1258</v>
          </cell>
          <cell r="H19">
            <v>132.24340000000001</v>
          </cell>
          <cell r="I19">
            <v>130.12039999999999</v>
          </cell>
          <cell r="J19">
            <v>132.6422</v>
          </cell>
          <cell r="K19">
            <v>126.50530000000001</v>
          </cell>
          <cell r="L19">
            <v>134.8449</v>
          </cell>
          <cell r="M19">
            <v>123.69889999999999</v>
          </cell>
          <cell r="N19">
            <v>120.7685</v>
          </cell>
          <cell r="R19">
            <v>120.86109999999999</v>
          </cell>
          <cell r="S19">
            <v>122.4315</v>
          </cell>
          <cell r="T19">
            <v>147.30330000000001</v>
          </cell>
        </row>
        <row r="20">
          <cell r="A20">
            <v>43132</v>
          </cell>
          <cell r="B20">
            <v>130.773</v>
          </cell>
          <cell r="C20">
            <v>124.8639</v>
          </cell>
          <cell r="D20">
            <v>127.71429999999999</v>
          </cell>
          <cell r="E20">
            <v>113.2231</v>
          </cell>
          <cell r="F20">
            <v>171.25470000000001</v>
          </cell>
          <cell r="G20">
            <v>119.46720000000001</v>
          </cell>
          <cell r="H20">
            <v>134.29429999999999</v>
          </cell>
          <cell r="I20">
            <v>136.5915</v>
          </cell>
          <cell r="J20">
            <v>143.8904</v>
          </cell>
          <cell r="K20">
            <v>128.8322</v>
          </cell>
          <cell r="L20">
            <v>134.8449</v>
          </cell>
          <cell r="M20">
            <v>129.94980000000001</v>
          </cell>
          <cell r="N20">
            <v>122.47799999999999</v>
          </cell>
          <cell r="R20">
            <v>121.2899</v>
          </cell>
          <cell r="S20">
            <v>125.6037</v>
          </cell>
          <cell r="T20">
            <v>152.92179999999999</v>
          </cell>
        </row>
        <row r="21">
          <cell r="A21">
            <v>43160</v>
          </cell>
          <cell r="B21">
            <v>133.5455</v>
          </cell>
          <cell r="C21">
            <v>128.37970000000001</v>
          </cell>
          <cell r="D21">
            <v>128.90190000000001</v>
          </cell>
          <cell r="E21">
            <v>115.0064</v>
          </cell>
          <cell r="F21">
            <v>172.4761</v>
          </cell>
          <cell r="G21">
            <v>124.5471</v>
          </cell>
          <cell r="H21">
            <v>136.7567</v>
          </cell>
          <cell r="I21">
            <v>137.83869999999999</v>
          </cell>
          <cell r="J21">
            <v>148.64089999999999</v>
          </cell>
          <cell r="K21">
            <v>128.7396</v>
          </cell>
          <cell r="L21">
            <v>148.60820000000001</v>
          </cell>
          <cell r="M21">
            <v>133.8828</v>
          </cell>
          <cell r="N21">
            <v>124.5802</v>
          </cell>
          <cell r="R21">
            <v>122.62909999999999</v>
          </cell>
          <cell r="S21">
            <v>128.7072</v>
          </cell>
          <cell r="T21">
            <v>155.42769999999999</v>
          </cell>
        </row>
        <row r="22">
          <cell r="A22">
            <v>43191</v>
          </cell>
          <cell r="B22">
            <v>138.02459999999999</v>
          </cell>
          <cell r="C22">
            <v>130.68709999999999</v>
          </cell>
          <cell r="D22">
            <v>130.51320000000001</v>
          </cell>
          <cell r="E22">
            <v>119.4644</v>
          </cell>
          <cell r="F22">
            <v>192.60659999999999</v>
          </cell>
          <cell r="G22">
            <v>125.9871</v>
          </cell>
          <cell r="H22">
            <v>140.0968</v>
          </cell>
          <cell r="I22">
            <v>142.39670000000001</v>
          </cell>
          <cell r="J22">
            <v>148.5419</v>
          </cell>
          <cell r="K22">
            <v>131.45410000000001</v>
          </cell>
          <cell r="L22">
            <v>157.87110000000001</v>
          </cell>
          <cell r="M22">
            <v>135.7439</v>
          </cell>
          <cell r="N22">
            <v>126.4113</v>
          </cell>
          <cell r="R22">
            <v>123.0916</v>
          </cell>
          <cell r="S22">
            <v>131.83779999999999</v>
          </cell>
          <cell r="T22">
            <v>166.55529999999999</v>
          </cell>
        </row>
        <row r="23">
          <cell r="A23">
            <v>43221</v>
          </cell>
          <cell r="B23">
            <v>140.5213</v>
          </cell>
          <cell r="C23">
            <v>134.4059</v>
          </cell>
          <cell r="D23">
            <v>133.14070000000001</v>
          </cell>
          <cell r="E23">
            <v>119.8026</v>
          </cell>
          <cell r="F23">
            <v>192.11930000000001</v>
          </cell>
          <cell r="G23">
            <v>129.6516</v>
          </cell>
          <cell r="H23">
            <v>142.25409999999999</v>
          </cell>
          <cell r="I23">
            <v>145.518</v>
          </cell>
          <cell r="J23">
            <v>152.33779999999999</v>
          </cell>
          <cell r="K23">
            <v>134.71700000000001</v>
          </cell>
          <cell r="L23">
            <v>158.46449999999999</v>
          </cell>
          <cell r="M23">
            <v>137.79820000000001</v>
          </cell>
          <cell r="N23">
            <v>129.5548</v>
          </cell>
          <cell r="R23">
            <v>124.4883</v>
          </cell>
          <cell r="S23">
            <v>134.92330000000001</v>
          </cell>
          <cell r="T23">
            <v>167.75970000000001</v>
          </cell>
        </row>
        <row r="24">
          <cell r="A24">
            <v>43252</v>
          </cell>
          <cell r="B24">
            <v>145.6472</v>
          </cell>
          <cell r="C24">
            <v>142.50229999999999</v>
          </cell>
          <cell r="D24">
            <v>134.3355</v>
          </cell>
          <cell r="E24">
            <v>120.6733</v>
          </cell>
          <cell r="F24">
            <v>195.29929999999999</v>
          </cell>
          <cell r="G24">
            <v>135.44</v>
          </cell>
          <cell r="H24">
            <v>147.5675</v>
          </cell>
          <cell r="I24">
            <v>151.90119999999999</v>
          </cell>
          <cell r="J24">
            <v>153.16730000000001</v>
          </cell>
          <cell r="K24">
            <v>139.94739999999999</v>
          </cell>
          <cell r="L24">
            <v>159.464</v>
          </cell>
          <cell r="M24">
            <v>142.07470000000001</v>
          </cell>
          <cell r="N24">
            <v>134.61789999999999</v>
          </cell>
          <cell r="R24">
            <v>130.0102</v>
          </cell>
          <cell r="S24">
            <v>140.55170000000001</v>
          </cell>
          <cell r="T24">
            <v>171.0292</v>
          </cell>
        </row>
        <row r="25">
          <cell r="A25">
            <v>43282</v>
          </cell>
          <cell r="B25">
            <v>150.9503</v>
          </cell>
          <cell r="C25">
            <v>148.5976</v>
          </cell>
          <cell r="D25">
            <v>138.0368</v>
          </cell>
          <cell r="E25">
            <v>123.9204</v>
          </cell>
          <cell r="F25">
            <v>198.1353</v>
          </cell>
          <cell r="G25">
            <v>140.6677</v>
          </cell>
          <cell r="H25">
            <v>151.84350000000001</v>
          </cell>
          <cell r="I25">
            <v>160.566</v>
          </cell>
          <cell r="J25">
            <v>155.16229999999999</v>
          </cell>
          <cell r="K25">
            <v>147.2062</v>
          </cell>
          <cell r="L25">
            <v>161.10319999999999</v>
          </cell>
          <cell r="M25">
            <v>148.0265</v>
          </cell>
          <cell r="N25">
            <v>138.5137</v>
          </cell>
          <cell r="R25">
            <v>138.1343</v>
          </cell>
          <cell r="S25">
            <v>145.63499999999999</v>
          </cell>
          <cell r="T25">
            <v>175.4546</v>
          </cell>
        </row>
        <row r="26">
          <cell r="A26">
            <v>43313</v>
          </cell>
          <cell r="B26">
            <v>156.0822</v>
          </cell>
          <cell r="C26">
            <v>154.9999</v>
          </cell>
          <cell r="D26">
            <v>139.72749999999999</v>
          </cell>
          <cell r="E26">
            <v>123.39239999999999</v>
          </cell>
          <cell r="F26">
            <v>210.29859999999999</v>
          </cell>
          <cell r="G26">
            <v>145.06209999999999</v>
          </cell>
          <cell r="H26">
            <v>156.37899999999999</v>
          </cell>
          <cell r="I26">
            <v>166.3646</v>
          </cell>
          <cell r="J26">
            <v>169.11940000000001</v>
          </cell>
          <cell r="K26">
            <v>150.852</v>
          </cell>
          <cell r="L26">
            <v>163.1951</v>
          </cell>
          <cell r="M26">
            <v>149.43860000000001</v>
          </cell>
          <cell r="N26">
            <v>143.38480000000001</v>
          </cell>
          <cell r="R26">
            <v>140.43450000000001</v>
          </cell>
          <cell r="S26">
            <v>150.01230000000001</v>
          </cell>
          <cell r="T26">
            <v>184.63669999999999</v>
          </cell>
        </row>
        <row r="27">
          <cell r="A27">
            <v>43344</v>
          </cell>
          <cell r="B27">
            <v>166.75620000000001</v>
          </cell>
          <cell r="C27">
            <v>167.81270000000001</v>
          </cell>
          <cell r="D27">
            <v>145.94479999999999</v>
          </cell>
          <cell r="E27">
            <v>133.59950000000001</v>
          </cell>
          <cell r="F27">
            <v>215.56479999999999</v>
          </cell>
          <cell r="G27">
            <v>158.9075</v>
          </cell>
          <cell r="H27">
            <v>163.58930000000001</v>
          </cell>
          <cell r="I27">
            <v>181.29830000000001</v>
          </cell>
          <cell r="J27">
            <v>171.874</v>
          </cell>
          <cell r="K27">
            <v>161.85489999999999</v>
          </cell>
          <cell r="L27">
            <v>163.5566</v>
          </cell>
          <cell r="M27">
            <v>159.55950000000001</v>
          </cell>
          <cell r="N27">
            <v>156.07759999999999</v>
          </cell>
          <cell r="R27">
            <v>145.48349999999999</v>
          </cell>
          <cell r="S27">
            <v>162.55600000000001</v>
          </cell>
          <cell r="T27">
            <v>192.40960000000001</v>
          </cell>
        </row>
        <row r="28">
          <cell r="A28">
            <v>43374</v>
          </cell>
          <cell r="B28">
            <v>176.6713</v>
          </cell>
          <cell r="C28">
            <v>177.57689999999999</v>
          </cell>
          <cell r="D28">
            <v>148.6378</v>
          </cell>
          <cell r="E28">
            <v>140.16300000000001</v>
          </cell>
          <cell r="F28">
            <v>242.55779999999999</v>
          </cell>
          <cell r="G28">
            <v>166.6301</v>
          </cell>
          <cell r="H28">
            <v>172.25389999999999</v>
          </cell>
          <cell r="I28">
            <v>195.94040000000001</v>
          </cell>
          <cell r="J28">
            <v>172.5153</v>
          </cell>
          <cell r="K28">
            <v>165.68109999999999</v>
          </cell>
          <cell r="L28">
            <v>172.26859999999999</v>
          </cell>
          <cell r="M28">
            <v>162.06309999999999</v>
          </cell>
          <cell r="N28">
            <v>166.0309</v>
          </cell>
          <cell r="R28">
            <v>153.49700000000001</v>
          </cell>
          <cell r="S28">
            <v>170.41290000000001</v>
          </cell>
          <cell r="T28">
            <v>210.08609999999999</v>
          </cell>
        </row>
        <row r="29">
          <cell r="A29">
            <v>43405</v>
          </cell>
          <cell r="B29">
            <v>183.13939999999999</v>
          </cell>
          <cell r="C29">
            <v>183.27719999999999</v>
          </cell>
          <cell r="D29">
            <v>155.44980000000001</v>
          </cell>
          <cell r="E29">
            <v>145.90649999999999</v>
          </cell>
          <cell r="F29">
            <v>250.72149999999999</v>
          </cell>
          <cell r="G29">
            <v>172.87799999999999</v>
          </cell>
          <cell r="H29">
            <v>188.43680000000001</v>
          </cell>
          <cell r="I29">
            <v>200.61439999999999</v>
          </cell>
          <cell r="J29">
            <v>178.8212</v>
          </cell>
          <cell r="K29">
            <v>171.4417</v>
          </cell>
          <cell r="L29">
            <v>174.75149999999999</v>
          </cell>
          <cell r="M29">
            <v>163.51310000000001</v>
          </cell>
          <cell r="N29">
            <v>176.18889999999999</v>
          </cell>
          <cell r="R29">
            <v>160.78739999999999</v>
          </cell>
          <cell r="S29">
            <v>176.66900000000001</v>
          </cell>
          <cell r="T29">
            <v>216.77889999999999</v>
          </cell>
        </row>
        <row r="30">
          <cell r="A30">
            <v>43435</v>
          </cell>
          <cell r="B30">
            <v>187.70849999999999</v>
          </cell>
          <cell r="C30">
            <v>184.88720000000001</v>
          </cell>
          <cell r="D30">
            <v>158.2336</v>
          </cell>
          <cell r="E30">
            <v>149.73560000000001</v>
          </cell>
          <cell r="F30">
            <v>254.8493</v>
          </cell>
          <cell r="G30">
            <v>177.6481</v>
          </cell>
          <cell r="H30">
            <v>196.26150000000001</v>
          </cell>
          <cell r="I30">
            <v>208.58029999999999</v>
          </cell>
          <cell r="J30">
            <v>194.6626</v>
          </cell>
          <cell r="K30">
            <v>176.52070000000001</v>
          </cell>
          <cell r="L30">
            <v>175.2663</v>
          </cell>
          <cell r="M30">
            <v>169.6335</v>
          </cell>
          <cell r="N30">
            <v>181.54740000000001</v>
          </cell>
          <cell r="R30">
            <v>160.76509999999999</v>
          </cell>
          <cell r="S30">
            <v>181.67609999999999</v>
          </cell>
          <cell r="T30">
            <v>222.51560000000001</v>
          </cell>
        </row>
        <row r="31">
          <cell r="A31">
            <v>43466</v>
          </cell>
          <cell r="B31">
            <v>193.20679999999999</v>
          </cell>
          <cell r="C31">
            <v>190.02799999999999</v>
          </cell>
          <cell r="D31">
            <v>163.13059999999999</v>
          </cell>
          <cell r="E31">
            <v>149.0438</v>
          </cell>
          <cell r="F31">
            <v>261.51280000000003</v>
          </cell>
          <cell r="G31">
            <v>182.2216</v>
          </cell>
          <cell r="H31">
            <v>204.43719999999999</v>
          </cell>
          <cell r="I31">
            <v>213.03700000000001</v>
          </cell>
          <cell r="J31">
            <v>208.71440000000001</v>
          </cell>
          <cell r="K31">
            <v>183.9478</v>
          </cell>
          <cell r="L31">
            <v>176.38570000000001</v>
          </cell>
          <cell r="M31">
            <v>180.8578</v>
          </cell>
          <cell r="N31">
            <v>188.97380000000001</v>
          </cell>
          <cell r="R31">
            <v>158.45689999999999</v>
          </cell>
          <cell r="S31">
            <v>188.08699999999999</v>
          </cell>
          <cell r="T31">
            <v>229.45400000000001</v>
          </cell>
        </row>
        <row r="32">
          <cell r="A32">
            <v>43497</v>
          </cell>
          <cell r="B32">
            <v>200.51390000000001</v>
          </cell>
          <cell r="C32">
            <v>201.97669999999999</v>
          </cell>
          <cell r="D32">
            <v>167.37379999999999</v>
          </cell>
          <cell r="E32">
            <v>150.08539999999999</v>
          </cell>
          <cell r="F32">
            <v>277.74509999999998</v>
          </cell>
          <cell r="G32">
            <v>188.19739999999999</v>
          </cell>
          <cell r="H32">
            <v>210.30029999999999</v>
          </cell>
          <cell r="I32">
            <v>216.77250000000001</v>
          </cell>
          <cell r="J32">
            <v>211.1789</v>
          </cell>
          <cell r="K32">
            <v>189.58240000000001</v>
          </cell>
          <cell r="L32">
            <v>176.38570000000001</v>
          </cell>
          <cell r="M32">
            <v>186.65969999999999</v>
          </cell>
          <cell r="N32">
            <v>191.71770000000001</v>
          </cell>
          <cell r="R32">
            <v>162.4298</v>
          </cell>
          <cell r="S32">
            <v>194.75479999999999</v>
          </cell>
          <cell r="T32">
            <v>240.7201</v>
          </cell>
        </row>
        <row r="33">
          <cell r="A33">
            <v>43525</v>
          </cell>
          <cell r="B33">
            <v>209.4128</v>
          </cell>
          <cell r="C33">
            <v>215.73009999999999</v>
          </cell>
          <cell r="D33">
            <v>173.8673</v>
          </cell>
          <cell r="E33">
            <v>155.20779999999999</v>
          </cell>
          <cell r="F33">
            <v>277.75880000000001</v>
          </cell>
          <cell r="G33">
            <v>194.98740000000001</v>
          </cell>
          <cell r="H33">
            <v>218.81829999999999</v>
          </cell>
          <cell r="I33">
            <v>224.8528</v>
          </cell>
          <cell r="J33">
            <v>221.80080000000001</v>
          </cell>
          <cell r="K33">
            <v>192.41839999999999</v>
          </cell>
          <cell r="L33">
            <v>201.5515</v>
          </cell>
          <cell r="M33">
            <v>199.61349999999999</v>
          </cell>
          <cell r="N33">
            <v>198.0625</v>
          </cell>
          <cell r="R33">
            <v>168.24979999999999</v>
          </cell>
          <cell r="S33">
            <v>204.55940000000001</v>
          </cell>
          <cell r="T33">
            <v>248.4135</v>
          </cell>
        </row>
        <row r="34">
          <cell r="A34">
            <v>43556</v>
          </cell>
          <cell r="B34">
            <v>216.4238</v>
          </cell>
          <cell r="C34">
            <v>222.2396</v>
          </cell>
          <cell r="D34">
            <v>175.6661</v>
          </cell>
          <cell r="E34">
            <v>163.7047</v>
          </cell>
          <cell r="F34">
            <v>280.89359999999999</v>
          </cell>
          <cell r="G34">
            <v>203.40190000000001</v>
          </cell>
          <cell r="H34">
            <v>227.31389999999999</v>
          </cell>
          <cell r="I34">
            <v>235.32210000000001</v>
          </cell>
          <cell r="J34">
            <v>230.27109999999999</v>
          </cell>
          <cell r="K34">
            <v>198.54259999999999</v>
          </cell>
          <cell r="L34">
            <v>213.73570000000001</v>
          </cell>
          <cell r="M34">
            <v>203.97280000000001</v>
          </cell>
          <cell r="N34">
            <v>204.41220000000001</v>
          </cell>
          <cell r="R34">
            <v>172.82069999999999</v>
          </cell>
          <cell r="S34">
            <v>211.5599</v>
          </cell>
          <cell r="T34">
            <v>256.83580000000001</v>
          </cell>
        </row>
        <row r="35">
          <cell r="A35">
            <v>43586</v>
          </cell>
          <cell r="B35">
            <v>222.66200000000001</v>
          </cell>
          <cell r="C35">
            <v>227.31219999999999</v>
          </cell>
          <cell r="D35">
            <v>179.51079999999999</v>
          </cell>
          <cell r="E35">
            <v>169.79820000000001</v>
          </cell>
          <cell r="F35">
            <v>287.18270000000001</v>
          </cell>
          <cell r="G35">
            <v>209.90639999999999</v>
          </cell>
          <cell r="H35">
            <v>237.5976</v>
          </cell>
          <cell r="I35">
            <v>244.05539999999999</v>
          </cell>
          <cell r="J35">
            <v>237.69489999999999</v>
          </cell>
          <cell r="K35">
            <v>205.52180000000001</v>
          </cell>
          <cell r="L35">
            <v>213.10730000000001</v>
          </cell>
          <cell r="M35">
            <v>207.90219999999999</v>
          </cell>
          <cell r="N35">
            <v>211.81989999999999</v>
          </cell>
          <cell r="R35">
            <v>173.8014</v>
          </cell>
          <cell r="S35">
            <v>218.2047</v>
          </cell>
          <cell r="T35">
            <v>264.71969999999999</v>
          </cell>
        </row>
        <row r="36">
          <cell r="A36">
            <v>43617</v>
          </cell>
          <cell r="B36">
            <v>228.50749999999999</v>
          </cell>
          <cell r="C36">
            <v>232.84610000000001</v>
          </cell>
          <cell r="D36">
            <v>184.7621</v>
          </cell>
          <cell r="E36">
            <v>174.6995</v>
          </cell>
          <cell r="F36">
            <v>293.89679999999998</v>
          </cell>
          <cell r="G36">
            <v>215.358</v>
          </cell>
          <cell r="H36">
            <v>249.01560000000001</v>
          </cell>
          <cell r="I36">
            <v>246.88220000000001</v>
          </cell>
          <cell r="J36">
            <v>253.4162</v>
          </cell>
          <cell r="K36">
            <v>210.87389999999999</v>
          </cell>
          <cell r="L36">
            <v>216.24299999999999</v>
          </cell>
          <cell r="M36">
            <v>212.67599999999999</v>
          </cell>
          <cell r="N36">
            <v>218.63059999999999</v>
          </cell>
          <cell r="R36">
            <v>177.4265</v>
          </cell>
          <cell r="S36">
            <v>224.08879999999999</v>
          </cell>
          <cell r="T36">
            <v>271.69310000000002</v>
          </cell>
        </row>
        <row r="37">
          <cell r="A37">
            <v>43647</v>
          </cell>
          <cell r="B37">
            <v>234.91030000000001</v>
          </cell>
          <cell r="C37">
            <v>237.2552</v>
          </cell>
          <cell r="D37">
            <v>185.78440000000001</v>
          </cell>
          <cell r="E37">
            <v>175.65170000000001</v>
          </cell>
          <cell r="F37">
            <v>305.93299999999999</v>
          </cell>
          <cell r="G37">
            <v>221.75319999999999</v>
          </cell>
          <cell r="H37">
            <v>258.58609999999999</v>
          </cell>
          <cell r="I37">
            <v>255.50069999999999</v>
          </cell>
          <cell r="J37">
            <v>254.99959999999999</v>
          </cell>
          <cell r="K37">
            <v>220.22450000000001</v>
          </cell>
          <cell r="L37">
            <v>218.56960000000001</v>
          </cell>
          <cell r="M37">
            <v>224.99039999999999</v>
          </cell>
          <cell r="N37">
            <v>224.673</v>
          </cell>
          <cell r="R37">
            <v>182.8741</v>
          </cell>
          <cell r="S37">
            <v>229.71199999999999</v>
          </cell>
          <cell r="T37">
            <v>281.16829999999999</v>
          </cell>
        </row>
        <row r="38">
          <cell r="A38">
            <v>43678</v>
          </cell>
          <cell r="B38">
            <v>245.18459999999999</v>
          </cell>
          <cell r="C38">
            <v>250.13560000000001</v>
          </cell>
          <cell r="D38">
            <v>193.517</v>
          </cell>
          <cell r="E38">
            <v>181.2704</v>
          </cell>
          <cell r="F38">
            <v>321.2287</v>
          </cell>
          <cell r="G38">
            <v>232.499</v>
          </cell>
          <cell r="H38">
            <v>270.12110000000001</v>
          </cell>
          <cell r="I38">
            <v>262.97949999999997</v>
          </cell>
          <cell r="J38">
            <v>258.32330000000002</v>
          </cell>
          <cell r="K38">
            <v>229.15180000000001</v>
          </cell>
          <cell r="L38">
            <v>222.77940000000001</v>
          </cell>
          <cell r="M38">
            <v>235.64850000000001</v>
          </cell>
          <cell r="N38">
            <v>235.63380000000001</v>
          </cell>
          <cell r="R38">
            <v>192.7321</v>
          </cell>
          <cell r="S38">
            <v>240.45400000000001</v>
          </cell>
          <cell r="T38">
            <v>290.15769999999998</v>
          </cell>
        </row>
        <row r="39">
          <cell r="A39">
            <v>43709</v>
          </cell>
          <cell r="B39">
            <v>259.46600000000001</v>
          </cell>
          <cell r="C39">
            <v>263.43369999999999</v>
          </cell>
          <cell r="D39">
            <v>204.28620000000001</v>
          </cell>
          <cell r="E39">
            <v>194.0333</v>
          </cell>
          <cell r="F39">
            <v>331.24509999999998</v>
          </cell>
          <cell r="G39">
            <v>250.61500000000001</v>
          </cell>
          <cell r="H39">
            <v>293.4359</v>
          </cell>
          <cell r="I39">
            <v>276.05220000000003</v>
          </cell>
          <cell r="J39">
            <v>272.72039999999998</v>
          </cell>
          <cell r="K39">
            <v>248.9957</v>
          </cell>
          <cell r="L39">
            <v>224.417</v>
          </cell>
          <cell r="M39">
            <v>247.5575</v>
          </cell>
          <cell r="N39">
            <v>257.1361</v>
          </cell>
          <cell r="R39">
            <v>208.38140000000001</v>
          </cell>
          <cell r="S39">
            <v>255.91560000000001</v>
          </cell>
          <cell r="T39">
            <v>299.83210000000003</v>
          </cell>
        </row>
        <row r="40">
          <cell r="A40">
            <v>43739</v>
          </cell>
          <cell r="B40">
            <v>269.12569999999999</v>
          </cell>
          <cell r="C40">
            <v>269.17419999999998</v>
          </cell>
          <cell r="D40">
            <v>217.12440000000001</v>
          </cell>
          <cell r="E40">
            <v>207.64019999999999</v>
          </cell>
          <cell r="F40">
            <v>339.23259999999999</v>
          </cell>
          <cell r="G40">
            <v>270.77229999999997</v>
          </cell>
          <cell r="H40">
            <v>307.29289999999997</v>
          </cell>
          <cell r="I40">
            <v>288.38889999999998</v>
          </cell>
          <cell r="J40">
            <v>275.30630000000002</v>
          </cell>
          <cell r="K40">
            <v>255.5258</v>
          </cell>
          <cell r="L40">
            <v>230.8964</v>
          </cell>
          <cell r="M40">
            <v>254.17160000000001</v>
          </cell>
          <cell r="N40">
            <v>268.85320000000002</v>
          </cell>
          <cell r="R40">
            <v>216.2448</v>
          </cell>
          <cell r="S40">
            <v>266.80110000000002</v>
          </cell>
          <cell r="T40">
            <v>306.52249999999998</v>
          </cell>
        </row>
        <row r="41">
          <cell r="A41">
            <v>43770</v>
          </cell>
          <cell r="B41">
            <v>281.27690000000001</v>
          </cell>
          <cell r="C41">
            <v>283.75940000000003</v>
          </cell>
          <cell r="D41">
            <v>230.76589999999999</v>
          </cell>
          <cell r="E41">
            <v>219.39830000000001</v>
          </cell>
          <cell r="F41">
            <v>342.56400000000002</v>
          </cell>
          <cell r="G41">
            <v>273.99130000000002</v>
          </cell>
          <cell r="H41">
            <v>328.31229999999999</v>
          </cell>
          <cell r="I41">
            <v>301.53390000000002</v>
          </cell>
          <cell r="J41">
            <v>295.67099999999999</v>
          </cell>
          <cell r="K41">
            <v>267.75689999999997</v>
          </cell>
          <cell r="L41">
            <v>233.29310000000001</v>
          </cell>
          <cell r="M41">
            <v>262.4744</v>
          </cell>
          <cell r="N41">
            <v>284.74400000000003</v>
          </cell>
          <cell r="R41">
            <v>229.43969999999999</v>
          </cell>
          <cell r="S41">
            <v>279.39890000000003</v>
          </cell>
          <cell r="T41">
            <v>316.63339999999999</v>
          </cell>
        </row>
        <row r="42">
          <cell r="A42">
            <v>43800</v>
          </cell>
          <cell r="B42">
            <v>290.46870000000001</v>
          </cell>
          <cell r="C42">
            <v>291.81689999999998</v>
          </cell>
          <cell r="D42">
            <v>237.8552</v>
          </cell>
          <cell r="E42">
            <v>222.6283</v>
          </cell>
          <cell r="F42">
            <v>345.22930000000002</v>
          </cell>
          <cell r="G42">
            <v>289.28050000000002</v>
          </cell>
          <cell r="H42">
            <v>345.65899999999999</v>
          </cell>
          <cell r="I42">
            <v>318.67180000000002</v>
          </cell>
          <cell r="J42">
            <v>318.95139999999998</v>
          </cell>
          <cell r="K42">
            <v>273.4237</v>
          </cell>
          <cell r="L42">
            <v>234.85929999999999</v>
          </cell>
          <cell r="M42">
            <v>268.18790000000001</v>
          </cell>
          <cell r="N42">
            <v>293.84519999999998</v>
          </cell>
          <cell r="R42">
            <v>234.7372</v>
          </cell>
          <cell r="S42">
            <v>288.4803</v>
          </cell>
          <cell r="T42">
            <v>328.38139999999999</v>
          </cell>
        </row>
        <row r="43">
          <cell r="A43">
            <v>43831</v>
          </cell>
          <cell r="B43">
            <v>297.76979999999998</v>
          </cell>
          <cell r="C43">
            <v>304.67290000000003</v>
          </cell>
          <cell r="D43">
            <v>247.61619999999999</v>
          </cell>
          <cell r="E43">
            <v>225.59780000000001</v>
          </cell>
          <cell r="F43">
            <v>351.44130000000001</v>
          </cell>
          <cell r="G43">
            <v>287.42919999999998</v>
          </cell>
          <cell r="H43">
            <v>337.47399999999999</v>
          </cell>
          <cell r="I43">
            <v>328.14080000000001</v>
          </cell>
          <cell r="J43">
            <v>319.01819999999998</v>
          </cell>
          <cell r="K43">
            <v>283.57260000000002</v>
          </cell>
          <cell r="L43">
            <v>236.56039999999999</v>
          </cell>
          <cell r="M43">
            <v>281.45940000000002</v>
          </cell>
          <cell r="N43">
            <v>303.62169999999998</v>
          </cell>
          <cell r="R43">
            <v>236.72640000000001</v>
          </cell>
          <cell r="S43">
            <v>297.34739999999999</v>
          </cell>
          <cell r="T43">
            <v>333.59190000000001</v>
          </cell>
        </row>
        <row r="44">
          <cell r="A44">
            <v>43862</v>
          </cell>
          <cell r="B44">
            <v>304.60300000000001</v>
          </cell>
          <cell r="C44">
            <v>315.28519999999997</v>
          </cell>
          <cell r="D44">
            <v>251.25919999999999</v>
          </cell>
          <cell r="E44">
            <v>232.95599999999999</v>
          </cell>
          <cell r="F44">
            <v>356.76850000000002</v>
          </cell>
          <cell r="G44">
            <v>292.69470000000001</v>
          </cell>
          <cell r="H44">
            <v>339.42380000000003</v>
          </cell>
          <cell r="I44">
            <v>329.87040000000002</v>
          </cell>
          <cell r="J44">
            <v>324.47030000000001</v>
          </cell>
          <cell r="K44">
            <v>296.53179999999998</v>
          </cell>
          <cell r="L44">
            <v>239.18600000000001</v>
          </cell>
          <cell r="M44">
            <v>286.04790000000003</v>
          </cell>
          <cell r="N44">
            <v>312.1816</v>
          </cell>
          <cell r="R44">
            <v>245.6653</v>
          </cell>
          <cell r="S44">
            <v>305.13909999999998</v>
          </cell>
          <cell r="T44">
            <v>336.12209999999999</v>
          </cell>
        </row>
        <row r="45">
          <cell r="A45">
            <v>43891</v>
          </cell>
          <cell r="B45">
            <v>314.12189999999998</v>
          </cell>
          <cell r="C45">
            <v>326.62040000000002</v>
          </cell>
          <cell r="D45">
            <v>258.80169999999998</v>
          </cell>
          <cell r="E45">
            <v>245.45959999999999</v>
          </cell>
          <cell r="F45">
            <v>357.60809999999998</v>
          </cell>
          <cell r="G45">
            <v>298.3886</v>
          </cell>
          <cell r="H45">
            <v>349.03919999999999</v>
          </cell>
          <cell r="I45">
            <v>334.58449999999999</v>
          </cell>
          <cell r="J45">
            <v>354.3947</v>
          </cell>
          <cell r="K45">
            <v>302.58030000000002</v>
          </cell>
          <cell r="L45">
            <v>272.60390000000001</v>
          </cell>
          <cell r="M45">
            <v>296.62920000000003</v>
          </cell>
          <cell r="N45">
            <v>319.22340000000003</v>
          </cell>
          <cell r="R45">
            <v>260.61130000000003</v>
          </cell>
          <cell r="S45">
            <v>313.92570000000001</v>
          </cell>
          <cell r="T45">
            <v>344.95780000000002</v>
          </cell>
        </row>
        <row r="46">
          <cell r="A46">
            <v>43922</v>
          </cell>
          <cell r="B46">
            <v>318.18740000000003</v>
          </cell>
          <cell r="C46">
            <v>337.74470000000002</v>
          </cell>
          <cell r="D46">
            <v>262.66199999999998</v>
          </cell>
          <cell r="E46">
            <v>248.63650000000001</v>
          </cell>
          <cell r="F46">
            <v>353.35719999999998</v>
          </cell>
          <cell r="G46">
            <v>302.24400000000003</v>
          </cell>
          <cell r="H46">
            <v>355.65289999999999</v>
          </cell>
          <cell r="I46">
            <v>331.5761</v>
          </cell>
          <cell r="J46">
            <v>338.60070000000002</v>
          </cell>
          <cell r="K46">
            <v>307.20830000000001</v>
          </cell>
          <cell r="L46">
            <v>280.89569999999998</v>
          </cell>
          <cell r="M46">
            <v>300.4683</v>
          </cell>
          <cell r="N46">
            <v>320.73070000000001</v>
          </cell>
          <cell r="R46">
            <v>273.1481</v>
          </cell>
          <cell r="S46">
            <v>318.30309999999997</v>
          </cell>
          <cell r="T46">
            <v>343.22930000000002</v>
          </cell>
        </row>
        <row r="47">
          <cell r="A47">
            <v>43952</v>
          </cell>
          <cell r="B47">
            <v>322.47089999999997</v>
          </cell>
          <cell r="C47">
            <v>340.59120000000001</v>
          </cell>
          <cell r="D47">
            <v>264.01080000000002</v>
          </cell>
          <cell r="E47">
            <v>254.66659999999999</v>
          </cell>
          <cell r="F47">
            <v>353.53289999999998</v>
          </cell>
          <cell r="G47">
            <v>310.87709999999998</v>
          </cell>
          <cell r="H47">
            <v>358.0598</v>
          </cell>
          <cell r="I47">
            <v>338.25009999999997</v>
          </cell>
          <cell r="J47">
            <v>338.01350000000002</v>
          </cell>
          <cell r="K47">
            <v>317.08170000000001</v>
          </cell>
          <cell r="L47">
            <v>286.06599999999997</v>
          </cell>
          <cell r="M47">
            <v>304.51330000000002</v>
          </cell>
          <cell r="N47">
            <v>325.01650000000001</v>
          </cell>
          <cell r="R47">
            <v>284.8485</v>
          </cell>
          <cell r="S47">
            <v>322.6404</v>
          </cell>
          <cell r="T47">
            <v>343.15230000000003</v>
          </cell>
        </row>
        <row r="48">
          <cell r="A48">
            <v>43983</v>
          </cell>
          <cell r="B48">
            <v>329.97919999999999</v>
          </cell>
          <cell r="C48">
            <v>344.75729999999999</v>
          </cell>
          <cell r="D48">
            <v>274.029</v>
          </cell>
          <cell r="E48">
            <v>280.32049999999998</v>
          </cell>
          <cell r="F48">
            <v>356.0926</v>
          </cell>
          <cell r="G48">
            <v>318.08969999999999</v>
          </cell>
          <cell r="H48">
            <v>363.79989999999998</v>
          </cell>
          <cell r="I48">
            <v>344.06130000000002</v>
          </cell>
          <cell r="J48">
            <v>339.91340000000002</v>
          </cell>
          <cell r="K48">
            <v>326.94389999999999</v>
          </cell>
          <cell r="L48">
            <v>285.62380000000002</v>
          </cell>
          <cell r="M48">
            <v>311.60340000000002</v>
          </cell>
          <cell r="N48">
            <v>326.4502</v>
          </cell>
          <cell r="R48">
            <v>308.29809999999998</v>
          </cell>
          <cell r="S48">
            <v>329.06729999999999</v>
          </cell>
          <cell r="T48">
            <v>345.17790000000002</v>
          </cell>
        </row>
        <row r="49">
          <cell r="A49">
            <v>44013</v>
          </cell>
          <cell r="B49">
            <v>337.45519999999999</v>
          </cell>
          <cell r="C49">
            <v>348.43049999999999</v>
          </cell>
          <cell r="D49">
            <v>278.15309999999999</v>
          </cell>
          <cell r="E49">
            <v>296.42250000000001</v>
          </cell>
          <cell r="F49">
            <v>361.74090000000001</v>
          </cell>
          <cell r="G49">
            <v>329.95530000000002</v>
          </cell>
          <cell r="H49">
            <v>375.71929999999998</v>
          </cell>
          <cell r="I49">
            <v>351.43979999999999</v>
          </cell>
          <cell r="J49">
            <v>347.7045</v>
          </cell>
          <cell r="K49">
            <v>333.51060000000001</v>
          </cell>
          <cell r="L49">
            <v>286.45800000000003</v>
          </cell>
          <cell r="M49">
            <v>318.66309999999999</v>
          </cell>
          <cell r="N49">
            <v>334.43860000000001</v>
          </cell>
          <cell r="R49">
            <v>319.05520000000001</v>
          </cell>
          <cell r="S49">
            <v>337.3673</v>
          </cell>
          <cell r="T49">
            <v>348.12459999999999</v>
          </cell>
        </row>
        <row r="50">
          <cell r="A50">
            <v>44044</v>
          </cell>
          <cell r="B50">
            <v>346.53800000000001</v>
          </cell>
          <cell r="C50">
            <v>359.84199999999998</v>
          </cell>
          <cell r="D50">
            <v>281.00940000000003</v>
          </cell>
          <cell r="E50">
            <v>303.46730000000002</v>
          </cell>
          <cell r="F50">
            <v>373.2251</v>
          </cell>
          <cell r="G50">
            <v>343.1694</v>
          </cell>
          <cell r="H50">
            <v>386.08780000000002</v>
          </cell>
          <cell r="I50">
            <v>362.13099999999997</v>
          </cell>
          <cell r="J50">
            <v>346.78039999999999</v>
          </cell>
          <cell r="K50">
            <v>342.61099999999999</v>
          </cell>
          <cell r="L50">
            <v>285.7398</v>
          </cell>
          <cell r="M50">
            <v>323.11500000000001</v>
          </cell>
          <cell r="N50">
            <v>338.50909999999999</v>
          </cell>
          <cell r="R50">
            <v>329.70710000000003</v>
          </cell>
          <cell r="S50">
            <v>347.69580000000002</v>
          </cell>
          <cell r="T50">
            <v>352.27420000000001</v>
          </cell>
        </row>
        <row r="51">
          <cell r="A51">
            <v>44075</v>
          </cell>
          <cell r="B51">
            <v>358.89580000000001</v>
          </cell>
          <cell r="C51">
            <v>371.12599999999998</v>
          </cell>
          <cell r="D51">
            <v>293.21420000000001</v>
          </cell>
          <cell r="E51">
            <v>331.8143</v>
          </cell>
          <cell r="F51">
            <v>385.50450000000001</v>
          </cell>
          <cell r="G51">
            <v>350.82979999999998</v>
          </cell>
          <cell r="H51">
            <v>400.1388</v>
          </cell>
          <cell r="I51">
            <v>378.43639999999999</v>
          </cell>
          <cell r="J51">
            <v>348.70319999999998</v>
          </cell>
          <cell r="K51">
            <v>349.27</v>
          </cell>
          <cell r="L51">
            <v>288.8698</v>
          </cell>
          <cell r="M51">
            <v>327.79680000000002</v>
          </cell>
          <cell r="N51">
            <v>338.9699</v>
          </cell>
          <cell r="R51">
            <v>358.87849999999997</v>
          </cell>
          <cell r="S51">
            <v>357.85640000000001</v>
          </cell>
          <cell r="T51">
            <v>362.28309999999999</v>
          </cell>
        </row>
        <row r="52">
          <cell r="A52">
            <v>44105</v>
          </cell>
          <cell r="B52">
            <v>372.0342</v>
          </cell>
          <cell r="C52">
            <v>388.22210000000001</v>
          </cell>
          <cell r="D52">
            <v>297.59899999999999</v>
          </cell>
          <cell r="E52">
            <v>339.75540000000001</v>
          </cell>
          <cell r="F52">
            <v>395.97480000000002</v>
          </cell>
          <cell r="G52">
            <v>363.58300000000003</v>
          </cell>
          <cell r="H52">
            <v>416.63319999999999</v>
          </cell>
          <cell r="I52">
            <v>396.2482</v>
          </cell>
          <cell r="J52">
            <v>350.77870000000001</v>
          </cell>
          <cell r="K52">
            <v>360.24279999999999</v>
          </cell>
          <cell r="L52">
            <v>290.1694</v>
          </cell>
          <cell r="M52">
            <v>340.8066</v>
          </cell>
          <cell r="N52">
            <v>350.05029999999999</v>
          </cell>
          <cell r="R52">
            <v>387.71289999999999</v>
          </cell>
          <cell r="S52">
            <v>370.11680000000001</v>
          </cell>
          <cell r="T52">
            <v>369.41609999999997</v>
          </cell>
        </row>
        <row r="53">
          <cell r="A53">
            <v>44136</v>
          </cell>
          <cell r="B53">
            <v>383.75130000000001</v>
          </cell>
          <cell r="C53">
            <v>399.11079999999998</v>
          </cell>
          <cell r="D53">
            <v>306.78789999999998</v>
          </cell>
          <cell r="E53">
            <v>354.93689999999998</v>
          </cell>
          <cell r="F53">
            <v>405.44049999999999</v>
          </cell>
          <cell r="G53">
            <v>376.84789999999998</v>
          </cell>
          <cell r="H53">
            <v>433.84160000000003</v>
          </cell>
          <cell r="I53">
            <v>409.19589999999999</v>
          </cell>
          <cell r="J53">
            <v>353.23439999999999</v>
          </cell>
          <cell r="K53">
            <v>377.23020000000002</v>
          </cell>
          <cell r="L53">
            <v>295.47379999999998</v>
          </cell>
          <cell r="M53">
            <v>349.06670000000003</v>
          </cell>
          <cell r="N53">
            <v>354.57900000000001</v>
          </cell>
          <cell r="R53">
            <v>396.7047</v>
          </cell>
          <cell r="S53">
            <v>383.84030000000001</v>
          </cell>
          <cell r="T53">
            <v>376.15179999999998</v>
          </cell>
        </row>
        <row r="54">
          <cell r="A54">
            <v>44166</v>
          </cell>
          <cell r="B54">
            <v>400.16930000000002</v>
          </cell>
          <cell r="C54">
            <v>422.5693</v>
          </cell>
          <cell r="D54">
            <v>318.87020000000001</v>
          </cell>
          <cell r="E54">
            <v>365.47390000000001</v>
          </cell>
          <cell r="F54">
            <v>412.09059999999999</v>
          </cell>
          <cell r="G54">
            <v>388.45400000000001</v>
          </cell>
          <cell r="H54">
            <v>456.48469999999998</v>
          </cell>
          <cell r="I54">
            <v>431.65710000000001</v>
          </cell>
          <cell r="J54">
            <v>352.42290000000003</v>
          </cell>
          <cell r="K54">
            <v>388.65050000000002</v>
          </cell>
          <cell r="L54">
            <v>296.02170000000001</v>
          </cell>
          <cell r="M54">
            <v>367.38010000000003</v>
          </cell>
          <cell r="N54">
            <v>365.41140000000001</v>
          </cell>
          <cell r="R54">
            <v>395.18459999999999</v>
          </cell>
          <cell r="S54">
            <v>405.392</v>
          </cell>
          <cell r="T54">
            <v>386.01159999999999</v>
          </cell>
        </row>
        <row r="55">
          <cell r="A55">
            <v>44197</v>
          </cell>
          <cell r="B55">
            <v>418.01479999999998</v>
          </cell>
          <cell r="C55">
            <v>443.95240000000001</v>
          </cell>
          <cell r="D55">
            <v>332.82490000000001</v>
          </cell>
          <cell r="E55">
            <v>380.12020000000001</v>
          </cell>
          <cell r="F55">
            <v>421.61079999999998</v>
          </cell>
          <cell r="G55">
            <v>405.90600000000001</v>
          </cell>
          <cell r="H55">
            <v>470.93920000000003</v>
          </cell>
          <cell r="I55">
            <v>454.4119</v>
          </cell>
          <cell r="J55">
            <v>399.82839999999999</v>
          </cell>
          <cell r="K55">
            <v>399.2593</v>
          </cell>
          <cell r="L55">
            <v>296.02170000000001</v>
          </cell>
          <cell r="M55">
            <v>392.7364</v>
          </cell>
          <cell r="N55">
            <v>370.63959999999997</v>
          </cell>
          <cell r="R55">
            <v>412.55410000000001</v>
          </cell>
          <cell r="S55">
            <v>421.92500000000001</v>
          </cell>
          <cell r="T55">
            <v>408.39080000000001</v>
          </cell>
        </row>
        <row r="56">
          <cell r="A56">
            <v>44228</v>
          </cell>
          <cell r="B56">
            <v>435.07850000000002</v>
          </cell>
          <cell r="C56">
            <v>459.91759999999999</v>
          </cell>
          <cell r="D56">
            <v>345.65789999999998</v>
          </cell>
          <cell r="E56">
            <v>398.44819999999999</v>
          </cell>
          <cell r="F56">
            <v>445.9511</v>
          </cell>
          <cell r="G56">
            <v>423.56700000000001</v>
          </cell>
          <cell r="H56">
            <v>488.78989999999999</v>
          </cell>
          <cell r="I56">
            <v>480.29079999999999</v>
          </cell>
          <cell r="J56">
            <v>404.43770000000001</v>
          </cell>
          <cell r="K56">
            <v>402.92540000000002</v>
          </cell>
          <cell r="L56">
            <v>296.02170000000001</v>
          </cell>
          <cell r="M56">
            <v>412.61309999999997</v>
          </cell>
          <cell r="N56">
            <v>385.34460000000001</v>
          </cell>
          <cell r="R56">
            <v>425.7287</v>
          </cell>
          <cell r="S56">
            <v>438.99220000000003</v>
          </cell>
          <cell r="T56">
            <v>427.6377</v>
          </cell>
        </row>
        <row r="57">
          <cell r="A57">
            <v>44256</v>
          </cell>
          <cell r="B57">
            <v>453.95569999999998</v>
          </cell>
          <cell r="C57">
            <v>479.5129</v>
          </cell>
          <cell r="D57">
            <v>367.93520000000001</v>
          </cell>
          <cell r="E57">
            <v>417.73759999999999</v>
          </cell>
          <cell r="F57">
            <v>456.9785</v>
          </cell>
          <cell r="G57">
            <v>438.86950000000002</v>
          </cell>
          <cell r="H57">
            <v>506.5566</v>
          </cell>
          <cell r="I57">
            <v>502.13369999999998</v>
          </cell>
          <cell r="J57">
            <v>409.6266</v>
          </cell>
          <cell r="K57">
            <v>429.25830000000002</v>
          </cell>
          <cell r="L57">
            <v>344.7319</v>
          </cell>
          <cell r="M57">
            <v>429.19600000000003</v>
          </cell>
          <cell r="N57">
            <v>393.41730000000001</v>
          </cell>
          <cell r="R57">
            <v>429.12490000000003</v>
          </cell>
          <cell r="S57">
            <v>460.70330000000001</v>
          </cell>
          <cell r="T57">
            <v>446.04320000000001</v>
          </cell>
        </row>
        <row r="58">
          <cell r="A58">
            <v>44287</v>
          </cell>
          <cell r="B58">
            <v>472.88220000000001</v>
          </cell>
          <cell r="C58">
            <v>501.56990000000002</v>
          </cell>
          <cell r="D58">
            <v>380.80180000000001</v>
          </cell>
          <cell r="E58">
            <v>442.2944</v>
          </cell>
          <cell r="F58">
            <v>464.60430000000002</v>
          </cell>
          <cell r="G58">
            <v>451.24450000000002</v>
          </cell>
          <cell r="H58">
            <v>525.18029999999999</v>
          </cell>
          <cell r="I58">
            <v>534.64850000000001</v>
          </cell>
          <cell r="J58">
            <v>414.9889</v>
          </cell>
          <cell r="K58">
            <v>434.29289999999997</v>
          </cell>
          <cell r="L58">
            <v>346.3381</v>
          </cell>
          <cell r="M58">
            <v>453.02280000000002</v>
          </cell>
          <cell r="N58">
            <v>407.03</v>
          </cell>
          <cell r="R58">
            <v>442.37290000000002</v>
          </cell>
          <cell r="S58">
            <v>482.29169999999999</v>
          </cell>
          <cell r="T58">
            <v>459.52510000000001</v>
          </cell>
        </row>
        <row r="59">
          <cell r="A59">
            <v>44317</v>
          </cell>
          <cell r="B59">
            <v>490.07549999999998</v>
          </cell>
          <cell r="C59">
            <v>518.56939999999997</v>
          </cell>
          <cell r="D59">
            <v>388.7192</v>
          </cell>
          <cell r="E59">
            <v>453.77569999999997</v>
          </cell>
          <cell r="F59">
            <v>462.62009999999998</v>
          </cell>
          <cell r="G59">
            <v>465.34210000000002</v>
          </cell>
          <cell r="H59">
            <v>550.89250000000004</v>
          </cell>
          <cell r="I59">
            <v>575.59950000000003</v>
          </cell>
          <cell r="J59">
            <v>415.9042</v>
          </cell>
          <cell r="K59">
            <v>449.64510000000001</v>
          </cell>
          <cell r="L59">
            <v>366.74770000000001</v>
          </cell>
          <cell r="M59">
            <v>473.36700000000002</v>
          </cell>
          <cell r="N59">
            <v>415.30560000000003</v>
          </cell>
          <cell r="R59">
            <v>452.07139999999998</v>
          </cell>
          <cell r="S59">
            <v>501.12349999999998</v>
          </cell>
          <cell r="T59">
            <v>475.62329999999997</v>
          </cell>
        </row>
        <row r="60">
          <cell r="A60">
            <v>44348</v>
          </cell>
          <cell r="B60">
            <v>507.4581</v>
          </cell>
          <cell r="C60">
            <v>538.92939999999999</v>
          </cell>
          <cell r="D60">
            <v>410.91980000000001</v>
          </cell>
          <cell r="E60">
            <v>472.45209999999997</v>
          </cell>
          <cell r="F60">
            <v>477.15460000000002</v>
          </cell>
          <cell r="G60">
            <v>481.58510000000001</v>
          </cell>
          <cell r="H60">
            <v>573.29849999999999</v>
          </cell>
          <cell r="I60">
            <v>587.3537</v>
          </cell>
          <cell r="J60">
            <v>445.57929999999999</v>
          </cell>
          <cell r="K60">
            <v>462.5729</v>
          </cell>
          <cell r="L60">
            <v>373.738</v>
          </cell>
          <cell r="M60">
            <v>491.47309999999999</v>
          </cell>
          <cell r="N60">
            <v>422.75020000000001</v>
          </cell>
          <cell r="R60">
            <v>461.50920000000002</v>
          </cell>
          <cell r="S60">
            <v>520.14689999999996</v>
          </cell>
          <cell r="T60">
            <v>492.15789999999998</v>
          </cell>
        </row>
        <row r="61">
          <cell r="A61">
            <v>44378</v>
          </cell>
          <cell r="B61">
            <v>523.53769999999997</v>
          </cell>
          <cell r="C61">
            <v>556.70180000000005</v>
          </cell>
          <cell r="D61">
            <v>419.58670000000001</v>
          </cell>
          <cell r="E61">
            <v>487.9941</v>
          </cell>
          <cell r="F61">
            <v>488.72239999999999</v>
          </cell>
          <cell r="G61">
            <v>497.08359999999999</v>
          </cell>
          <cell r="H61">
            <v>602.33600000000001</v>
          </cell>
          <cell r="I61">
            <v>603.51909999999998</v>
          </cell>
          <cell r="J61">
            <v>443.45209999999997</v>
          </cell>
          <cell r="K61">
            <v>477.4649</v>
          </cell>
          <cell r="L61">
            <v>378.78660000000002</v>
          </cell>
          <cell r="M61">
            <v>513.20830000000001</v>
          </cell>
          <cell r="N61">
            <v>430.9006</v>
          </cell>
          <cell r="R61">
            <v>487.66770000000002</v>
          </cell>
          <cell r="S61">
            <v>537.98990000000003</v>
          </cell>
          <cell r="T61">
            <v>496.81950000000001</v>
          </cell>
        </row>
        <row r="62">
          <cell r="A62">
            <v>44409</v>
          </cell>
          <cell r="B62">
            <v>532.84429999999998</v>
          </cell>
          <cell r="C62">
            <v>563.07529999999997</v>
          </cell>
          <cell r="D62">
            <v>425.90410000000003</v>
          </cell>
          <cell r="E62">
            <v>497.57</v>
          </cell>
          <cell r="F62">
            <v>475.97140000000002</v>
          </cell>
          <cell r="G62">
            <v>515.50360000000001</v>
          </cell>
          <cell r="H62">
            <v>626.75250000000005</v>
          </cell>
          <cell r="I62">
            <v>619.71510000000001</v>
          </cell>
          <cell r="J62">
            <v>449.79559999999998</v>
          </cell>
          <cell r="K62">
            <v>490.24180000000001</v>
          </cell>
          <cell r="L62">
            <v>385.34739999999999</v>
          </cell>
          <cell r="M62">
            <v>524.39149999999995</v>
          </cell>
          <cell r="N62">
            <v>443.50209999999998</v>
          </cell>
          <cell r="R62">
            <v>481.58980000000003</v>
          </cell>
          <cell r="S62">
            <v>554.05579999999998</v>
          </cell>
          <cell r="T62">
            <v>492.8449</v>
          </cell>
        </row>
        <row r="63">
          <cell r="A63">
            <v>44440</v>
          </cell>
          <cell r="B63">
            <v>548.13520000000005</v>
          </cell>
          <cell r="C63">
            <v>576.7106</v>
          </cell>
          <cell r="D63">
            <v>449.7654</v>
          </cell>
          <cell r="E63">
            <v>526.90409999999997</v>
          </cell>
          <cell r="F63">
            <v>486.93889999999999</v>
          </cell>
          <cell r="G63">
            <v>530.42240000000004</v>
          </cell>
          <cell r="H63">
            <v>650.375</v>
          </cell>
          <cell r="I63">
            <v>630.02809999999999</v>
          </cell>
          <cell r="J63">
            <v>458.4683</v>
          </cell>
          <cell r="K63">
            <v>501.51979999999998</v>
          </cell>
          <cell r="L63">
            <v>395.59280000000001</v>
          </cell>
          <cell r="M63">
            <v>535.66980000000001</v>
          </cell>
          <cell r="N63">
            <v>452.82859999999999</v>
          </cell>
          <cell r="R63">
            <v>515.26739999999995</v>
          </cell>
          <cell r="S63">
            <v>567.90139999999997</v>
          </cell>
          <cell r="T63">
            <v>502.4554</v>
          </cell>
        </row>
        <row r="64">
          <cell r="A64">
            <v>44470</v>
          </cell>
          <cell r="B64">
            <v>565.16060000000004</v>
          </cell>
          <cell r="C64">
            <v>591.27560000000005</v>
          </cell>
          <cell r="D64">
            <v>462.23590000000002</v>
          </cell>
          <cell r="E64">
            <v>541.23779999999999</v>
          </cell>
          <cell r="F64">
            <v>510.55329999999998</v>
          </cell>
          <cell r="G64">
            <v>544.4923</v>
          </cell>
          <cell r="H64">
            <v>675.25900000000001</v>
          </cell>
          <cell r="I64">
            <v>651.33159999999998</v>
          </cell>
          <cell r="J64">
            <v>464.20069999999998</v>
          </cell>
          <cell r="K64">
            <v>520.00750000000005</v>
          </cell>
          <cell r="L64">
            <v>411.6703</v>
          </cell>
          <cell r="M64">
            <v>552.69399999999996</v>
          </cell>
          <cell r="N64">
            <v>466.48689999999999</v>
          </cell>
          <cell r="R64">
            <v>540.57770000000005</v>
          </cell>
          <cell r="S64">
            <v>583.89949999999999</v>
          </cell>
          <cell r="T64">
            <v>518.14319999999998</v>
          </cell>
        </row>
        <row r="65">
          <cell r="A65">
            <v>44501</v>
          </cell>
          <cell r="B65">
            <v>580.13789999999995</v>
          </cell>
          <cell r="C65">
            <v>607.32270000000005</v>
          </cell>
          <cell r="D65">
            <v>467.22460000000001</v>
          </cell>
          <cell r="E65">
            <v>554.28440000000001</v>
          </cell>
          <cell r="F65">
            <v>518.98099999999999</v>
          </cell>
          <cell r="G65">
            <v>558.47979999999995</v>
          </cell>
          <cell r="H65">
            <v>695.11120000000005</v>
          </cell>
          <cell r="I65">
            <v>672.42520000000002</v>
          </cell>
          <cell r="J65">
            <v>466.18009999999998</v>
          </cell>
          <cell r="K65">
            <v>533.24149999999997</v>
          </cell>
          <cell r="L65">
            <v>418.9341</v>
          </cell>
          <cell r="M65">
            <v>575.58339999999998</v>
          </cell>
          <cell r="N65">
            <v>478.4907</v>
          </cell>
          <cell r="R65">
            <v>548.1173</v>
          </cell>
          <cell r="S65">
            <v>602.66049999999996</v>
          </cell>
          <cell r="T65">
            <v>525.02340000000004</v>
          </cell>
        </row>
        <row r="66">
          <cell r="A66">
            <v>44531</v>
          </cell>
          <cell r="B66">
            <v>602.82899999999995</v>
          </cell>
          <cell r="C66">
            <v>634.23760000000004</v>
          </cell>
          <cell r="D66">
            <v>491.4649</v>
          </cell>
          <cell r="E66">
            <v>589.84349999999995</v>
          </cell>
          <cell r="F66">
            <v>525.67259999999999</v>
          </cell>
          <cell r="G66">
            <v>578.28200000000004</v>
          </cell>
          <cell r="H66">
            <v>701.06870000000004</v>
          </cell>
          <cell r="I66">
            <v>697.52449999999999</v>
          </cell>
          <cell r="J66">
            <v>477.32029999999997</v>
          </cell>
          <cell r="K66">
            <v>554.58199999999999</v>
          </cell>
          <cell r="L66">
            <v>423.02589999999998</v>
          </cell>
          <cell r="M66">
            <v>609.50210000000004</v>
          </cell>
          <cell r="N66">
            <v>497.3125</v>
          </cell>
          <cell r="R66">
            <v>559.69259999999997</v>
          </cell>
          <cell r="S66">
            <v>632.02639999999997</v>
          </cell>
          <cell r="T66">
            <v>532.29840000000002</v>
          </cell>
        </row>
        <row r="67">
          <cell r="A67">
            <v>44562</v>
          </cell>
          <cell r="B67">
            <v>627.24540000000002</v>
          </cell>
          <cell r="C67">
            <v>661.12720000000002</v>
          </cell>
          <cell r="D67">
            <v>499.53039999999999</v>
          </cell>
          <cell r="E67">
            <v>606.51009999999997</v>
          </cell>
          <cell r="F67">
            <v>541.36980000000005</v>
          </cell>
          <cell r="G67">
            <v>597.48410000000001</v>
          </cell>
          <cell r="H67">
            <v>726.72739999999999</v>
          </cell>
          <cell r="I67">
            <v>720.2962</v>
          </cell>
          <cell r="J67">
            <v>511.9873</v>
          </cell>
          <cell r="K67">
            <v>585.54430000000002</v>
          </cell>
          <cell r="L67">
            <v>426.95049999999998</v>
          </cell>
          <cell r="M67">
            <v>662.63530000000003</v>
          </cell>
          <cell r="N67">
            <v>515.26729999999998</v>
          </cell>
          <cell r="R67">
            <v>608.39919999999995</v>
          </cell>
          <cell r="S67">
            <v>655.33849999999995</v>
          </cell>
          <cell r="T67">
            <v>546.59529999999995</v>
          </cell>
        </row>
        <row r="68">
          <cell r="A68">
            <v>44593</v>
          </cell>
          <cell r="B68">
            <v>661.14620000000002</v>
          </cell>
          <cell r="C68">
            <v>710.64359999999999</v>
          </cell>
          <cell r="D68">
            <v>513.77290000000005</v>
          </cell>
          <cell r="E68">
            <v>629.06960000000004</v>
          </cell>
          <cell r="F68">
            <v>562.78819999999996</v>
          </cell>
          <cell r="G68">
            <v>623.36030000000005</v>
          </cell>
          <cell r="H68">
            <v>757.96199999999999</v>
          </cell>
          <cell r="I68">
            <v>763.91510000000005</v>
          </cell>
          <cell r="J68">
            <v>525.71360000000004</v>
          </cell>
          <cell r="K68">
            <v>606.1146</v>
          </cell>
          <cell r="L68">
            <v>436.87329999999997</v>
          </cell>
          <cell r="M68">
            <v>702.94899999999996</v>
          </cell>
          <cell r="N68">
            <v>540.66849999999999</v>
          </cell>
          <cell r="R68">
            <v>660.12199999999996</v>
          </cell>
          <cell r="S68">
            <v>689.28970000000004</v>
          </cell>
          <cell r="T68">
            <v>570.27419999999995</v>
          </cell>
        </row>
        <row r="69">
          <cell r="A69">
            <v>44621</v>
          </cell>
          <cell r="B69">
            <v>706.06169999999997</v>
          </cell>
          <cell r="C69">
            <v>774.98990000000003</v>
          </cell>
          <cell r="D69">
            <v>544.92939999999999</v>
          </cell>
          <cell r="E69">
            <v>676.69140000000004</v>
          </cell>
          <cell r="F69">
            <v>597.9837</v>
          </cell>
          <cell r="G69">
            <v>655.72860000000003</v>
          </cell>
          <cell r="H69">
            <v>790.30399999999997</v>
          </cell>
          <cell r="I69">
            <v>814.23450000000003</v>
          </cell>
          <cell r="J69">
            <v>536.84199999999998</v>
          </cell>
          <cell r="K69">
            <v>625.96709999999996</v>
          </cell>
          <cell r="L69">
            <v>503.71269999999998</v>
          </cell>
          <cell r="M69">
            <v>735.89940000000001</v>
          </cell>
          <cell r="N69">
            <v>570.5933</v>
          </cell>
          <cell r="R69">
            <v>698.98109999999997</v>
          </cell>
          <cell r="S69">
            <v>735.51660000000004</v>
          </cell>
          <cell r="T69">
            <v>614.34630000000004</v>
          </cell>
        </row>
        <row r="70">
          <cell r="A70">
            <v>44652</v>
          </cell>
          <cell r="B70">
            <v>747.34829999999999</v>
          </cell>
          <cell r="C70">
            <v>818.5181</v>
          </cell>
          <cell r="D70">
            <v>561.84910000000002</v>
          </cell>
          <cell r="E70">
            <v>740.82280000000003</v>
          </cell>
          <cell r="F70">
            <v>620.52850000000001</v>
          </cell>
          <cell r="G70">
            <v>695.39120000000003</v>
          </cell>
          <cell r="H70">
            <v>845.41470000000004</v>
          </cell>
          <cell r="I70">
            <v>858.05539999999996</v>
          </cell>
          <cell r="J70">
            <v>555.20920000000001</v>
          </cell>
          <cell r="K70">
            <v>647.83259999999996</v>
          </cell>
          <cell r="L70">
            <v>531.88720000000001</v>
          </cell>
          <cell r="M70">
            <v>786.6069</v>
          </cell>
          <cell r="N70">
            <v>600.93430000000001</v>
          </cell>
          <cell r="R70">
            <v>736.51819999999998</v>
          </cell>
          <cell r="S70">
            <v>781.41800000000001</v>
          </cell>
          <cell r="T70">
            <v>642.75379999999996</v>
          </cell>
        </row>
        <row r="71">
          <cell r="A71">
            <v>44682</v>
          </cell>
          <cell r="B71">
            <v>786.34910000000002</v>
          </cell>
          <cell r="C71">
            <v>851.44470000000001</v>
          </cell>
          <cell r="D71">
            <v>598.41010000000006</v>
          </cell>
          <cell r="E71">
            <v>803.70870000000002</v>
          </cell>
          <cell r="F71">
            <v>633.03120000000001</v>
          </cell>
          <cell r="G71">
            <v>727.4135</v>
          </cell>
          <cell r="H71">
            <v>901.75329999999997</v>
          </cell>
          <cell r="I71">
            <v>910.76840000000004</v>
          </cell>
          <cell r="J71">
            <v>574.41570000000002</v>
          </cell>
          <cell r="K71">
            <v>675.17769999999996</v>
          </cell>
          <cell r="L71">
            <v>553.44719999999995</v>
          </cell>
          <cell r="M71">
            <v>838.76559999999995</v>
          </cell>
          <cell r="N71">
            <v>632.14049999999997</v>
          </cell>
          <cell r="R71">
            <v>762.62649999999996</v>
          </cell>
          <cell r="S71">
            <v>825.77809999999999</v>
          </cell>
          <cell r="T71">
            <v>671.61590000000001</v>
          </cell>
        </row>
        <row r="72">
          <cell r="A72">
            <v>44713</v>
          </cell>
          <cell r="B72">
            <v>827.99720000000002</v>
          </cell>
          <cell r="C72">
            <v>890.23490000000004</v>
          </cell>
          <cell r="D72">
            <v>633.07380000000001</v>
          </cell>
          <cell r="E72">
            <v>840.63120000000004</v>
          </cell>
          <cell r="F72">
            <v>674.84720000000004</v>
          </cell>
          <cell r="G72">
            <v>773.66589999999997</v>
          </cell>
          <cell r="H72">
            <v>966.43579999999997</v>
          </cell>
          <cell r="I72">
            <v>964.39869999999996</v>
          </cell>
          <cell r="J72">
            <v>577.07460000000003</v>
          </cell>
          <cell r="K72">
            <v>705.70280000000002</v>
          </cell>
          <cell r="L72">
            <v>576.99980000000005</v>
          </cell>
          <cell r="M72">
            <v>890.91099999999994</v>
          </cell>
          <cell r="N72">
            <v>661.65260000000001</v>
          </cell>
          <cell r="R72">
            <v>816.78549999999996</v>
          </cell>
          <cell r="S72">
            <v>865.45090000000005</v>
          </cell>
          <cell r="T72">
            <v>712.6223</v>
          </cell>
        </row>
        <row r="73">
          <cell r="A73">
            <v>44743</v>
          </cell>
          <cell r="B73">
            <v>888.70169999999996</v>
          </cell>
          <cell r="C73">
            <v>943.48559999999998</v>
          </cell>
          <cell r="D73">
            <v>670.13520000000005</v>
          </cell>
          <cell r="E73">
            <v>916.41420000000005</v>
          </cell>
          <cell r="F73">
            <v>707.5693</v>
          </cell>
          <cell r="G73">
            <v>841.72580000000005</v>
          </cell>
          <cell r="H73">
            <v>1032.1161999999999</v>
          </cell>
          <cell r="I73">
            <v>1033.6685</v>
          </cell>
          <cell r="J73">
            <v>619.19849999999997</v>
          </cell>
          <cell r="K73">
            <v>795.90700000000004</v>
          </cell>
          <cell r="L73">
            <v>626.74509999999998</v>
          </cell>
          <cell r="M73">
            <v>966.34879999999998</v>
          </cell>
          <cell r="N73">
            <v>711.07759999999996</v>
          </cell>
          <cell r="R73">
            <v>915.63720000000001</v>
          </cell>
          <cell r="S73">
            <v>925.12909999999999</v>
          </cell>
          <cell r="T73">
            <v>755.13319999999999</v>
          </cell>
        </row>
        <row r="74">
          <cell r="A74">
            <v>44774</v>
          </cell>
          <cell r="B74">
            <v>946.05799999999999</v>
          </cell>
          <cell r="C74">
            <v>1013.1572</v>
          </cell>
          <cell r="D74">
            <v>714.3279</v>
          </cell>
          <cell r="E74">
            <v>996.89829999999995</v>
          </cell>
          <cell r="F74">
            <v>746.95979999999997</v>
          </cell>
          <cell r="G74">
            <v>908.80589999999995</v>
          </cell>
          <cell r="H74">
            <v>1078.0811000000001</v>
          </cell>
          <cell r="I74">
            <v>1069.3371999999999</v>
          </cell>
          <cell r="J74">
            <v>646.70860000000005</v>
          </cell>
          <cell r="K74">
            <v>841.62109999999996</v>
          </cell>
          <cell r="L74">
            <v>675.36959999999999</v>
          </cell>
          <cell r="M74">
            <v>1031.7158999999999</v>
          </cell>
          <cell r="N74">
            <v>767.74300000000005</v>
          </cell>
          <cell r="R74">
            <v>1010.2089999999999</v>
          </cell>
          <cell r="S74">
            <v>982.47180000000003</v>
          </cell>
          <cell r="T74">
            <v>791.53120000000001</v>
          </cell>
        </row>
        <row r="75">
          <cell r="A75">
            <v>44805</v>
          </cell>
          <cell r="B75">
            <v>1003.4171</v>
          </cell>
          <cell r="C75">
            <v>1078.2487000000001</v>
          </cell>
          <cell r="D75">
            <v>780.94330000000002</v>
          </cell>
          <cell r="E75">
            <v>1104.3895</v>
          </cell>
          <cell r="F75">
            <v>771.76959999999997</v>
          </cell>
          <cell r="G75">
            <v>971.83709999999996</v>
          </cell>
          <cell r="H75">
            <v>1135.2945</v>
          </cell>
          <cell r="I75">
            <v>1106.6678999999999</v>
          </cell>
          <cell r="J75">
            <v>670.39099999999996</v>
          </cell>
          <cell r="K75">
            <v>890.32809999999995</v>
          </cell>
          <cell r="L75">
            <v>701.43169999999998</v>
          </cell>
          <cell r="M75">
            <v>1076.2621999999999</v>
          </cell>
          <cell r="N75">
            <v>818.09739999999999</v>
          </cell>
          <cell r="R75">
            <v>1137.8911000000001</v>
          </cell>
          <cell r="S75">
            <v>1035.6318000000001</v>
          </cell>
          <cell r="T75">
            <v>822.84870000000001</v>
          </cell>
        </row>
        <row r="76">
          <cell r="A76">
            <v>44835</v>
          </cell>
          <cell r="B76">
            <v>1063.4947999999999</v>
          </cell>
          <cell r="C76">
            <v>1141.8172999999999</v>
          </cell>
          <cell r="D76">
            <v>816.24900000000002</v>
          </cell>
          <cell r="E76">
            <v>1177.8085000000001</v>
          </cell>
          <cell r="F76">
            <v>819.7921</v>
          </cell>
          <cell r="G76">
            <v>1027.5944999999999</v>
          </cell>
          <cell r="H76">
            <v>1215.0547999999999</v>
          </cell>
          <cell r="I76">
            <v>1177.3574000000001</v>
          </cell>
          <cell r="J76">
            <v>742.12080000000003</v>
          </cell>
          <cell r="K76">
            <v>930.09680000000003</v>
          </cell>
          <cell r="L76">
            <v>717.69</v>
          </cell>
          <cell r="M76">
            <v>1128.1159</v>
          </cell>
          <cell r="N76">
            <v>866.81209999999999</v>
          </cell>
          <cell r="R76">
            <v>1267.8603000000001</v>
          </cell>
          <cell r="S76">
            <v>1084.4602</v>
          </cell>
          <cell r="T76">
            <v>880.0367</v>
          </cell>
        </row>
        <row r="77">
          <cell r="A77">
            <v>44866</v>
          </cell>
          <cell r="B77">
            <v>1115.8732</v>
          </cell>
          <cell r="C77">
            <v>1183.0934</v>
          </cell>
          <cell r="D77">
            <v>871.20690000000002</v>
          </cell>
          <cell r="E77">
            <v>1230.5595000000001</v>
          </cell>
          <cell r="F77">
            <v>856.23159999999996</v>
          </cell>
          <cell r="G77">
            <v>1080.8733999999999</v>
          </cell>
          <cell r="H77">
            <v>1278.7392</v>
          </cell>
          <cell r="I77">
            <v>1247.3034</v>
          </cell>
          <cell r="J77">
            <v>797.71479999999997</v>
          </cell>
          <cell r="K77">
            <v>1000.6717</v>
          </cell>
          <cell r="L77">
            <v>763.54610000000002</v>
          </cell>
          <cell r="M77">
            <v>1177.0917999999999</v>
          </cell>
          <cell r="N77">
            <v>932.76189999999997</v>
          </cell>
          <cell r="R77">
            <v>1312.6735000000001</v>
          </cell>
          <cell r="S77">
            <v>1137.4857999999999</v>
          </cell>
          <cell r="T77">
            <v>934.58150000000001</v>
          </cell>
        </row>
        <row r="78">
          <cell r="A78">
            <v>44896</v>
          </cell>
          <cell r="B78">
            <v>1171.7081000000001</v>
          </cell>
          <cell r="C78">
            <v>1215.5482999999999</v>
          </cell>
          <cell r="D78">
            <v>942.98829999999998</v>
          </cell>
          <cell r="E78">
            <v>1283.7474999999999</v>
          </cell>
          <cell r="F78">
            <v>886.83280000000002</v>
          </cell>
          <cell r="G78">
            <v>1145.2426</v>
          </cell>
          <cell r="H78">
            <v>1350.4129</v>
          </cell>
          <cell r="I78">
            <v>1348.6304</v>
          </cell>
          <cell r="J78">
            <v>847.29100000000005</v>
          </cell>
          <cell r="K78">
            <v>1049.5695000000001</v>
          </cell>
          <cell r="L78">
            <v>779.60599999999999</v>
          </cell>
          <cell r="M78">
            <v>1276.864</v>
          </cell>
          <cell r="N78">
            <v>986.11680000000001</v>
          </cell>
          <cell r="R78">
            <v>1342.0507</v>
          </cell>
          <cell r="S78">
            <v>1193.6664000000001</v>
          </cell>
          <cell r="T78">
            <v>1004.2243999999999</v>
          </cell>
        </row>
        <row r="79">
          <cell r="A79">
            <v>44927</v>
          </cell>
          <cell r="B79">
            <v>1246.1487999999999</v>
          </cell>
          <cell r="C79">
            <v>1300.9128000000001</v>
          </cell>
          <cell r="D79">
            <v>1005.4141</v>
          </cell>
          <cell r="E79">
            <v>1320.8486</v>
          </cell>
          <cell r="F79">
            <v>990.23419999999999</v>
          </cell>
          <cell r="G79">
            <v>1212.7706000000001</v>
          </cell>
          <cell r="H79">
            <v>1404.8318999999999</v>
          </cell>
          <cell r="I79">
            <v>1427.2735</v>
          </cell>
          <cell r="J79">
            <v>914.94510000000002</v>
          </cell>
          <cell r="K79">
            <v>1131.4416000000001</v>
          </cell>
          <cell r="L79">
            <v>789.28420000000006</v>
          </cell>
          <cell r="M79">
            <v>1374.6351</v>
          </cell>
          <cell r="N79">
            <v>1058.6919</v>
          </cell>
          <cell r="R79">
            <v>1454.9386999999999</v>
          </cell>
          <cell r="S79">
            <v>1259.7424000000001</v>
          </cell>
          <cell r="T79">
            <v>1084.1481000000001</v>
          </cell>
        </row>
        <row r="80">
          <cell r="A80">
            <v>44958</v>
          </cell>
          <cell r="B80">
            <v>1329.9143999999999</v>
          </cell>
          <cell r="C80">
            <v>1438.1712</v>
          </cell>
          <cell r="D80">
            <v>1058.0681</v>
          </cell>
          <cell r="E80">
            <v>1355.9557</v>
          </cell>
          <cell r="F80">
            <v>1036.7179000000001</v>
          </cell>
          <cell r="G80">
            <v>1275.7697000000001</v>
          </cell>
          <cell r="H80">
            <v>1478.2953</v>
          </cell>
          <cell r="I80">
            <v>1497.9201</v>
          </cell>
          <cell r="J80">
            <v>965.47720000000004</v>
          </cell>
          <cell r="K80">
            <v>1191.2499</v>
          </cell>
          <cell r="L80">
            <v>793.12959999999998</v>
          </cell>
          <cell r="M80">
            <v>1508.1877999999999</v>
          </cell>
          <cell r="N80">
            <v>1121.5094999999999</v>
          </cell>
          <cell r="R80">
            <v>1482.4021</v>
          </cell>
          <cell r="S80">
            <v>1363.9280000000001</v>
          </cell>
          <cell r="T80">
            <v>1133.3342</v>
          </cell>
        </row>
        <row r="81">
          <cell r="A81">
            <v>44986</v>
          </cell>
          <cell r="B81">
            <v>1434.4221</v>
          </cell>
          <cell r="C81">
            <v>1573.8833</v>
          </cell>
          <cell r="D81">
            <v>1150.6090999999999</v>
          </cell>
          <cell r="E81">
            <v>1465.8574000000001</v>
          </cell>
          <cell r="F81">
            <v>1109.9484</v>
          </cell>
          <cell r="G81">
            <v>1351.5902000000001</v>
          </cell>
          <cell r="H81">
            <v>1561.9746</v>
          </cell>
          <cell r="I81">
            <v>1564.5800999999999</v>
          </cell>
          <cell r="J81">
            <v>988.45159999999998</v>
          </cell>
          <cell r="K81">
            <v>1289.1421</v>
          </cell>
          <cell r="L81">
            <v>1018.633</v>
          </cell>
          <cell r="M81">
            <v>1655.7039</v>
          </cell>
          <cell r="N81">
            <v>1184.7678000000001</v>
          </cell>
          <cell r="R81">
            <v>1578.0292999999999</v>
          </cell>
          <cell r="S81">
            <v>1476.7791999999999</v>
          </cell>
          <cell r="T81">
            <v>1215.7424000000001</v>
          </cell>
        </row>
        <row r="82">
          <cell r="A82">
            <v>45017</v>
          </cell>
          <cell r="B82">
            <v>1538.0630000000001</v>
          </cell>
          <cell r="C82">
            <v>1708.6806999999999</v>
          </cell>
          <cell r="D82">
            <v>1182.9208000000001</v>
          </cell>
          <cell r="E82">
            <v>1594.9241999999999</v>
          </cell>
          <cell r="F82">
            <v>1149.7869000000001</v>
          </cell>
          <cell r="G82">
            <v>1463.146</v>
          </cell>
          <cell r="H82">
            <v>1659.1732999999999</v>
          </cell>
          <cell r="I82">
            <v>1652.6885</v>
          </cell>
          <cell r="J82">
            <v>1050.7343000000001</v>
          </cell>
          <cell r="K82">
            <v>1368.7505000000001</v>
          </cell>
          <cell r="L82">
            <v>1043.4453000000001</v>
          </cell>
          <cell r="M82">
            <v>1816.8416999999999</v>
          </cell>
          <cell r="N82">
            <v>1255.7059999999999</v>
          </cell>
          <cell r="R82">
            <v>1735.6074000000001</v>
          </cell>
          <cell r="S82">
            <v>1587.1067</v>
          </cell>
          <cell r="T82">
            <v>1267.2166</v>
          </cell>
        </row>
        <row r="83">
          <cell r="A83">
            <v>45047</v>
          </cell>
          <cell r="B83">
            <v>1652.9055000000001</v>
          </cell>
          <cell r="C83">
            <v>1824.7819</v>
          </cell>
          <cell r="D83">
            <v>1286.8222000000001</v>
          </cell>
          <cell r="E83">
            <v>1690.1715999999999</v>
          </cell>
          <cell r="F83">
            <v>1322.0041000000001</v>
          </cell>
          <cell r="G83">
            <v>1587.5483999999999</v>
          </cell>
          <cell r="H83">
            <v>1834.6177</v>
          </cell>
          <cell r="I83">
            <v>1730.9376999999999</v>
          </cell>
          <cell r="J83">
            <v>1112.9271000000001</v>
          </cell>
          <cell r="K83">
            <v>1454.982</v>
          </cell>
          <cell r="L83">
            <v>1129.1871000000001</v>
          </cell>
          <cell r="M83">
            <v>1947.8698999999999</v>
          </cell>
          <cell r="N83">
            <v>1351.3959</v>
          </cell>
          <cell r="R83">
            <v>1857.0337999999999</v>
          </cell>
          <cell r="S83">
            <v>1700.15</v>
          </cell>
          <cell r="T83">
            <v>1384.1898000000001</v>
          </cell>
        </row>
        <row r="84">
          <cell r="A84">
            <v>45078</v>
          </cell>
          <cell r="B84">
            <v>1740.5995</v>
          </cell>
          <cell r="C84">
            <v>1902.0314000000001</v>
          </cell>
          <cell r="D84">
            <v>1337.5168000000001</v>
          </cell>
          <cell r="E84">
            <v>1761.5045</v>
          </cell>
          <cell r="F84">
            <v>1366.4972</v>
          </cell>
          <cell r="G84">
            <v>1699.8320000000001</v>
          </cell>
          <cell r="H84">
            <v>2008.9712999999999</v>
          </cell>
          <cell r="I84">
            <v>1834.6311000000001</v>
          </cell>
          <cell r="J84">
            <v>1190.6011000000001</v>
          </cell>
          <cell r="K84">
            <v>1562.8951</v>
          </cell>
          <cell r="L84">
            <v>1218.0232000000001</v>
          </cell>
          <cell r="M84">
            <v>2025.1832999999999</v>
          </cell>
          <cell r="N84">
            <v>1430.1411000000001</v>
          </cell>
          <cell r="R84">
            <v>1911.7411</v>
          </cell>
          <cell r="S84">
            <v>1800.5197000000001</v>
          </cell>
          <cell r="T84">
            <v>1449.3110999999999</v>
          </cell>
        </row>
        <row r="85">
          <cell r="A85">
            <v>45108</v>
          </cell>
          <cell r="B85">
            <v>1850.3918000000001</v>
          </cell>
          <cell r="C85">
            <v>2011.9630999999999</v>
          </cell>
          <cell r="D85">
            <v>1455.6482000000001</v>
          </cell>
          <cell r="E85">
            <v>1824.2079000000001</v>
          </cell>
          <cell r="F85">
            <v>1437.7791999999999</v>
          </cell>
          <cell r="G85">
            <v>1799.5463999999999</v>
          </cell>
          <cell r="H85">
            <v>2204.7714000000001</v>
          </cell>
          <cell r="I85">
            <v>1945.3996</v>
          </cell>
          <cell r="J85">
            <v>1320.9704999999999</v>
          </cell>
          <cell r="K85">
            <v>1707.4437</v>
          </cell>
          <cell r="L85">
            <v>1281.1652999999999</v>
          </cell>
          <cell r="M85">
            <v>2157.8240999999998</v>
          </cell>
          <cell r="N85">
            <v>1518.2757999999999</v>
          </cell>
          <cell r="R85">
            <v>2037.6546000000001</v>
          </cell>
          <cell r="S85">
            <v>1915.1279999999999</v>
          </cell>
          <cell r="T85">
            <v>1534.3566000000001</v>
          </cell>
        </row>
        <row r="86">
          <cell r="A86">
            <v>45139</v>
          </cell>
          <cell r="B86">
            <v>2078.4830999999999</v>
          </cell>
          <cell r="C86">
            <v>2331.5672</v>
          </cell>
          <cell r="D86">
            <v>1582.5716</v>
          </cell>
          <cell r="E86">
            <v>1980.5758000000001</v>
          </cell>
          <cell r="F86">
            <v>1538.0207</v>
          </cell>
          <cell r="G86">
            <v>1998.9440999999999</v>
          </cell>
          <cell r="H86">
            <v>2496.8252000000002</v>
          </cell>
          <cell r="I86">
            <v>2163.8379</v>
          </cell>
          <cell r="J86">
            <v>1368.0930000000001</v>
          </cell>
          <cell r="K86">
            <v>1928.5594000000001</v>
          </cell>
          <cell r="L86">
            <v>1391.9384</v>
          </cell>
          <cell r="M86">
            <v>2475.4803000000002</v>
          </cell>
          <cell r="N86">
            <v>1660.8388</v>
          </cell>
          <cell r="R86">
            <v>2246.4987000000001</v>
          </cell>
          <cell r="S86">
            <v>2177.4203000000002</v>
          </cell>
          <cell r="T86">
            <v>1662.1765</v>
          </cell>
        </row>
        <row r="87">
          <cell r="A87">
            <v>45170</v>
          </cell>
          <cell r="B87">
            <v>2362.3625000000002</v>
          </cell>
          <cell r="C87">
            <v>2700.8154</v>
          </cell>
          <cell r="D87">
            <v>1785.7402999999999</v>
          </cell>
          <cell r="E87">
            <v>2305.6345000000001</v>
          </cell>
          <cell r="F87">
            <v>1677.2333000000001</v>
          </cell>
          <cell r="G87">
            <v>2289.3539000000001</v>
          </cell>
          <cell r="H87">
            <v>2832.9214999999999</v>
          </cell>
          <cell r="I87">
            <v>2418.922</v>
          </cell>
          <cell r="J87">
            <v>1500.2394999999999</v>
          </cell>
          <cell r="K87">
            <v>2201.768</v>
          </cell>
          <cell r="L87">
            <v>1475.8327999999999</v>
          </cell>
          <cell r="M87">
            <v>2739.5081</v>
          </cell>
          <cell r="N87">
            <v>1844.9184</v>
          </cell>
          <cell r="R87">
            <v>2555.1592999999998</v>
          </cell>
          <cell r="S87">
            <v>2497.0817999999999</v>
          </cell>
          <cell r="T87">
            <v>1815.8003000000001</v>
          </cell>
        </row>
        <row r="88">
          <cell r="A88">
            <v>45200</v>
          </cell>
          <cell r="B88">
            <v>2536.7667000000001</v>
          </cell>
          <cell r="C88">
            <v>2887.9868000000001</v>
          </cell>
          <cell r="D88">
            <v>1957.2545</v>
          </cell>
          <cell r="E88">
            <v>2523.8494000000001</v>
          </cell>
          <cell r="F88">
            <v>1793.4717000000001</v>
          </cell>
          <cell r="G88">
            <v>2533.4007000000001</v>
          </cell>
          <cell r="H88">
            <v>2951.3134</v>
          </cell>
          <cell r="I88">
            <v>2539.8928999999998</v>
          </cell>
          <cell r="J88">
            <v>1671.1659999999999</v>
          </cell>
          <cell r="K88">
            <v>2422.4854999999998</v>
          </cell>
          <cell r="L88">
            <v>1532.7288000000001</v>
          </cell>
          <cell r="M88">
            <v>2965.4477000000002</v>
          </cell>
          <cell r="N88">
            <v>1990.9733000000001</v>
          </cell>
          <cell r="R88">
            <v>2711.6241</v>
          </cell>
          <cell r="S88">
            <v>2700.3278</v>
          </cell>
          <cell r="T88">
            <v>1906.6092000000001</v>
          </cell>
        </row>
        <row r="89">
          <cell r="A89">
            <v>45231</v>
          </cell>
          <cell r="B89">
            <v>2860.4043000000001</v>
          </cell>
          <cell r="C89">
            <v>3317.9245999999998</v>
          </cell>
          <cell r="D89">
            <v>2188.6750999999999</v>
          </cell>
          <cell r="E89">
            <v>2785.3083000000001</v>
          </cell>
          <cell r="F89">
            <v>2062.0320999999999</v>
          </cell>
          <cell r="G89">
            <v>2851.6215000000002</v>
          </cell>
          <cell r="H89">
            <v>3398.1713</v>
          </cell>
          <cell r="I89">
            <v>2770.4893000000002</v>
          </cell>
          <cell r="J89">
            <v>1894.9725000000001</v>
          </cell>
          <cell r="K89">
            <v>2708.5030999999999</v>
          </cell>
          <cell r="L89">
            <v>1768.5661</v>
          </cell>
          <cell r="M89">
            <v>3258.5664000000002</v>
          </cell>
          <cell r="N89">
            <v>2221.8579</v>
          </cell>
          <cell r="R89">
            <v>3085.0367000000001</v>
          </cell>
          <cell r="S89">
            <v>3036.6395000000002</v>
          </cell>
          <cell r="T89">
            <v>2160.9735000000001</v>
          </cell>
        </row>
        <row r="90">
          <cell r="A90">
            <v>45261</v>
          </cell>
          <cell r="B90">
            <v>3599.7071000000001</v>
          </cell>
          <cell r="C90">
            <v>4299.2147000000004</v>
          </cell>
          <cell r="D90">
            <v>2594.1073000000001</v>
          </cell>
          <cell r="E90">
            <v>3186.7492000000002</v>
          </cell>
          <cell r="F90">
            <v>2278.8044</v>
          </cell>
          <cell r="G90">
            <v>3629.9429</v>
          </cell>
          <cell r="H90">
            <v>4662.1764999999996</v>
          </cell>
          <cell r="I90">
            <v>3704.4141</v>
          </cell>
          <cell r="J90">
            <v>2178.4812999999999</v>
          </cell>
          <cell r="K90">
            <v>3278.91</v>
          </cell>
          <cell r="L90">
            <v>1864.5541000000001</v>
          </cell>
          <cell r="M90">
            <v>4026.4618</v>
          </cell>
          <cell r="N90">
            <v>2919.1738</v>
          </cell>
          <cell r="R90">
            <v>3559.2067999999999</v>
          </cell>
          <cell r="S90">
            <v>3894.9068000000002</v>
          </cell>
          <cell r="T90">
            <v>2663.3380999999999</v>
          </cell>
        </row>
        <row r="91">
          <cell r="A91">
            <v>45292</v>
          </cell>
          <cell r="B91">
            <v>4402.1801999999998</v>
          </cell>
          <cell r="C91">
            <v>5122.6656000000003</v>
          </cell>
          <cell r="D91">
            <v>3142.5355</v>
          </cell>
          <cell r="E91">
            <v>3747.5929000000001</v>
          </cell>
          <cell r="F91">
            <v>2691.8020000000001</v>
          </cell>
          <cell r="G91">
            <v>4680.3828000000003</v>
          </cell>
          <cell r="H91">
            <v>5527.7160000000003</v>
          </cell>
          <cell r="I91">
            <v>4917.7417999999998</v>
          </cell>
          <cell r="J91">
            <v>2786.7267999999999</v>
          </cell>
          <cell r="K91">
            <v>4035.5027</v>
          </cell>
          <cell r="L91">
            <v>1865.1538</v>
          </cell>
          <cell r="M91">
            <v>4848.8500999999997</v>
          </cell>
          <cell r="N91">
            <v>4267.7062999999998</v>
          </cell>
          <cell r="R91">
            <v>4108.0041000000001</v>
          </cell>
          <cell r="S91">
            <v>4741.3152</v>
          </cell>
          <cell r="T91">
            <v>3466.2082</v>
          </cell>
        </row>
        <row r="92">
          <cell r="A92">
            <v>45323</v>
          </cell>
          <cell r="B92">
            <v>4998.0445</v>
          </cell>
          <cell r="C92">
            <v>5739.7532000000001</v>
          </cell>
          <cell r="D92">
            <v>3636.5319</v>
          </cell>
          <cell r="E92">
            <v>4059.9043999999999</v>
          </cell>
          <cell r="F92">
            <v>3466.7779999999998</v>
          </cell>
          <cell r="G92">
            <v>5159.8568999999998</v>
          </cell>
          <cell r="H92">
            <v>6187.0275000000001</v>
          </cell>
          <cell r="I92">
            <v>5669.1283999999996</v>
          </cell>
          <cell r="J92">
            <v>3421.9859999999999</v>
          </cell>
          <cell r="K92">
            <v>4429.826</v>
          </cell>
          <cell r="L92">
            <v>1955.6414</v>
          </cell>
          <cell r="M92">
            <v>5578.7988999999998</v>
          </cell>
          <cell r="N92">
            <v>5205.8998000000001</v>
          </cell>
          <cell r="R92">
            <v>4433.8195999999998</v>
          </cell>
          <cell r="S92">
            <v>5354.9974000000002</v>
          </cell>
          <cell r="T92">
            <v>4156.576</v>
          </cell>
        </row>
        <row r="93">
          <cell r="A93">
            <v>45352</v>
          </cell>
          <cell r="B93">
            <v>5463.2377999999999</v>
          </cell>
          <cell r="C93">
            <v>6330.5510999999997</v>
          </cell>
          <cell r="D93">
            <v>4166.5348000000004</v>
          </cell>
          <cell r="E93">
            <v>4294.2619999999997</v>
          </cell>
          <cell r="F93">
            <v>3683.6228000000001</v>
          </cell>
          <cell r="G93">
            <v>5430.0805</v>
          </cell>
          <cell r="H93">
            <v>6903.1315000000004</v>
          </cell>
          <cell r="I93">
            <v>6191.1948000000002</v>
          </cell>
          <cell r="J93">
            <v>3947.3955000000001</v>
          </cell>
          <cell r="K93">
            <v>4751.6144000000004</v>
          </cell>
          <cell r="L93">
            <v>2780.5210000000002</v>
          </cell>
          <cell r="M93">
            <v>5991.3374000000003</v>
          </cell>
          <cell r="N93">
            <v>5692.4811</v>
          </cell>
          <cell r="R93">
            <v>4858.6247000000003</v>
          </cell>
          <cell r="S93">
            <v>5823.9408999999996</v>
          </cell>
          <cell r="T93">
            <v>4632.3760000000002</v>
          </cell>
        </row>
        <row r="94">
          <cell r="A94">
            <v>45383</v>
          </cell>
          <cell r="B94">
            <v>5908.4647000000004</v>
          </cell>
          <cell r="C94">
            <v>6675.0540000000001</v>
          </cell>
          <cell r="D94">
            <v>4424.5960999999998</v>
          </cell>
          <cell r="E94">
            <v>4740.4035000000003</v>
          </cell>
          <cell r="F94">
            <v>4796.1025</v>
          </cell>
          <cell r="G94">
            <v>5760.2408999999998</v>
          </cell>
          <cell r="H94">
            <v>7532.6295</v>
          </cell>
          <cell r="I94">
            <v>6471.8023999999996</v>
          </cell>
          <cell r="J94">
            <v>4457.6244999999999</v>
          </cell>
          <cell r="K94">
            <v>5146.0568000000003</v>
          </cell>
          <cell r="L94">
            <v>3026.4996999999998</v>
          </cell>
          <cell r="M94">
            <v>6381.7813999999998</v>
          </cell>
          <cell r="N94">
            <v>6121.6610000000001</v>
          </cell>
          <cell r="R94">
            <v>5394.0204999999996</v>
          </cell>
          <cell r="S94">
            <v>6165.4781999999996</v>
          </cell>
          <cell r="T94">
            <v>5363.6468000000004</v>
          </cell>
        </row>
        <row r="95">
          <cell r="A95">
            <v>45413</v>
          </cell>
          <cell r="B95">
            <v>6160.5766000000003</v>
          </cell>
          <cell r="C95">
            <v>6932.4408000000003</v>
          </cell>
          <cell r="D95">
            <v>4659.0998</v>
          </cell>
          <cell r="E95">
            <v>4959.8001000000004</v>
          </cell>
          <cell r="F95">
            <v>4902.7713999999996</v>
          </cell>
          <cell r="G95">
            <v>5957.8545000000004</v>
          </cell>
          <cell r="H95">
            <v>7615.5562</v>
          </cell>
          <cell r="I95">
            <v>6991.0472</v>
          </cell>
          <cell r="J95">
            <v>4787.1754000000001</v>
          </cell>
          <cell r="K95">
            <v>5316.3738999999996</v>
          </cell>
          <cell r="L95">
            <v>3374.1842999999999</v>
          </cell>
          <cell r="M95">
            <v>6628.2864</v>
          </cell>
          <cell r="N95">
            <v>6406.1067000000003</v>
          </cell>
          <cell r="R95">
            <v>5788.8180000000002</v>
          </cell>
          <cell r="S95">
            <v>6357.8564999999999</v>
          </cell>
          <cell r="T95">
            <v>5729.3334999999997</v>
          </cell>
        </row>
        <row r="96">
          <cell r="A96">
            <v>45444</v>
          </cell>
          <cell r="B96">
            <v>6472.5963000000002</v>
          </cell>
          <cell r="C96">
            <v>7221.05</v>
          </cell>
          <cell r="D96">
            <v>4754.8782000000001</v>
          </cell>
          <cell r="E96">
            <v>5161.3346000000001</v>
          </cell>
          <cell r="F96">
            <v>5956.1674000000003</v>
          </cell>
          <cell r="G96">
            <v>6064.8640999999998</v>
          </cell>
          <cell r="H96">
            <v>7973.5123999999996</v>
          </cell>
          <cell r="I96">
            <v>7260.5720000000001</v>
          </cell>
          <cell r="J96">
            <v>5122.4232000000002</v>
          </cell>
          <cell r="K96">
            <v>5552.3103000000001</v>
          </cell>
          <cell r="L96">
            <v>3573.8427000000001</v>
          </cell>
          <cell r="M96">
            <v>6826.6025</v>
          </cell>
          <cell r="N96">
            <v>6457.1620999999996</v>
          </cell>
          <cell r="R96">
            <v>6275.5676000000003</v>
          </cell>
          <cell r="S96">
            <v>6557.5713999999998</v>
          </cell>
          <cell r="T96">
            <v>6307.6693999999998</v>
          </cell>
        </row>
        <row r="97">
          <cell r="A97">
            <v>45474</v>
          </cell>
          <cell r="B97">
            <v>6769.7853999999998</v>
          </cell>
          <cell r="C97">
            <v>7428.9174000000003</v>
          </cell>
          <cell r="D97">
            <v>5038.9957000000004</v>
          </cell>
          <cell r="E97">
            <v>5301.3410999999996</v>
          </cell>
          <cell r="F97">
            <v>6350.1715999999997</v>
          </cell>
          <cell r="G97">
            <v>6281.5074000000004</v>
          </cell>
          <cell r="H97">
            <v>8350.9822999999997</v>
          </cell>
          <cell r="I97">
            <v>7640.5425999999998</v>
          </cell>
          <cell r="J97">
            <v>5410.8860999999997</v>
          </cell>
          <cell r="K97">
            <v>5833.8455999999996</v>
          </cell>
          <cell r="L97">
            <v>3773.4149000000002</v>
          </cell>
          <cell r="M97">
            <v>7541.4538000000002</v>
          </cell>
          <cell r="N97">
            <v>6729.5635000000002</v>
          </cell>
          <cell r="R97">
            <v>6537.1588000000002</v>
          </cell>
          <cell r="S97">
            <v>6836.7214999999997</v>
          </cell>
          <cell r="T97">
            <v>6683.5641999999998</v>
          </cell>
        </row>
        <row r="98">
          <cell r="A98">
            <v>45505</v>
          </cell>
          <cell r="B98">
            <v>7075.6030000000001</v>
          </cell>
          <cell r="C98">
            <v>7840.3045000000002</v>
          </cell>
          <cell r="D98">
            <v>5133.7919000000002</v>
          </cell>
          <cell r="E98">
            <v>5423.9898999999996</v>
          </cell>
          <cell r="F98">
            <v>6766.9688999999998</v>
          </cell>
          <cell r="G98">
            <v>6552.4161999999997</v>
          </cell>
          <cell r="H98">
            <v>8658.5131000000001</v>
          </cell>
          <cell r="I98">
            <v>7957.9678999999996</v>
          </cell>
          <cell r="J98">
            <v>5697.1686</v>
          </cell>
          <cell r="K98">
            <v>5986.5779000000002</v>
          </cell>
          <cell r="L98">
            <v>4056.5924</v>
          </cell>
          <cell r="M98">
            <v>7966.0847999999996</v>
          </cell>
          <cell r="N98">
            <v>6824.0622000000003</v>
          </cell>
          <cell r="R98">
            <v>7024.6401999999998</v>
          </cell>
          <cell r="S98">
            <v>7104.0812999999998</v>
          </cell>
          <cell r="T98">
            <v>7011.826</v>
          </cell>
        </row>
        <row r="99">
          <cell r="A99">
            <v>45536</v>
          </cell>
          <cell r="B99">
            <v>7290.1216000000004</v>
          </cell>
          <cell r="C99">
            <v>7978.3395</v>
          </cell>
          <cell r="D99">
            <v>5209.6408000000001</v>
          </cell>
          <cell r="E99">
            <v>5736.0775000000003</v>
          </cell>
          <cell r="F99">
            <v>7300.8314</v>
          </cell>
          <cell r="G99">
            <v>6779.1695</v>
          </cell>
          <cell r="H99">
            <v>8954.0717000000004</v>
          </cell>
          <cell r="I99">
            <v>8067.8963000000003</v>
          </cell>
          <cell r="J99">
            <v>5876.8252000000002</v>
          </cell>
          <cell r="K99">
            <v>6126.2277000000004</v>
          </cell>
          <cell r="L99">
            <v>4276.3674000000001</v>
          </cell>
          <cell r="M99">
            <v>8137.3980000000001</v>
          </cell>
          <cell r="N99">
            <v>7089.9171999999999</v>
          </cell>
          <cell r="R99">
            <v>7136.8504999999996</v>
          </cell>
          <cell r="S99">
            <v>7312.5110999999997</v>
          </cell>
          <cell r="T99">
            <v>7303.8669</v>
          </cell>
        </row>
        <row r="100">
          <cell r="A100">
            <v>45566</v>
          </cell>
          <cell r="B100">
            <v>7453.7437</v>
          </cell>
          <cell r="C100">
            <v>7950.1764000000003</v>
          </cell>
          <cell r="D100">
            <v>5334.1935999999996</v>
          </cell>
          <cell r="E100">
            <v>5986.6693999999998</v>
          </cell>
          <cell r="F100">
            <v>7787.6153999999997</v>
          </cell>
          <cell r="G100">
            <v>6926.0155000000004</v>
          </cell>
          <cell r="H100">
            <v>9219.4372000000003</v>
          </cell>
          <cell r="I100">
            <v>8208.5614000000005</v>
          </cell>
          <cell r="J100">
            <v>5996.2217000000001</v>
          </cell>
          <cell r="K100">
            <v>6345.9983000000002</v>
          </cell>
          <cell r="L100">
            <v>4450.1031000000003</v>
          </cell>
          <cell r="M100">
            <v>8475.5854999999992</v>
          </cell>
          <cell r="N100">
            <v>7219.6413000000002</v>
          </cell>
          <cell r="R100">
            <v>6985.9366</v>
          </cell>
          <cell r="S100">
            <v>7511.1797999999999</v>
          </cell>
          <cell r="T100">
            <v>7531.1152000000002</v>
          </cell>
        </row>
        <row r="101">
          <cell r="A101">
            <v>45597</v>
          </cell>
          <cell r="B101">
            <v>7613.0942999999997</v>
          </cell>
          <cell r="C101">
            <v>7989.8499000000002</v>
          </cell>
          <cell r="D101">
            <v>5583.2965999999997</v>
          </cell>
          <cell r="E101">
            <v>6022.8150999999998</v>
          </cell>
          <cell r="F101">
            <v>8183.03</v>
          </cell>
          <cell r="G101">
            <v>7003.7255999999998</v>
          </cell>
          <cell r="H101">
            <v>9437.1990000000005</v>
          </cell>
          <cell r="I101">
            <v>8434.5259999999998</v>
          </cell>
          <cell r="J101">
            <v>6087.7637000000004</v>
          </cell>
          <cell r="K101">
            <v>6612.0605999999998</v>
          </cell>
          <cell r="L101">
            <v>4730.5796</v>
          </cell>
          <cell r="M101">
            <v>8755.66</v>
          </cell>
          <cell r="N101">
            <v>7383.7902000000004</v>
          </cell>
          <cell r="R101">
            <v>6882.1886999999997</v>
          </cell>
          <cell r="S101">
            <v>7682.8535000000002</v>
          </cell>
          <cell r="T101">
            <v>7798.9013000000004</v>
          </cell>
        </row>
        <row r="102">
          <cell r="A102">
            <v>45627</v>
          </cell>
          <cell r="B102">
            <v>7788.6719999999996</v>
          </cell>
          <cell r="C102">
            <v>8163.1385</v>
          </cell>
          <cell r="D102">
            <v>5710.2156999999997</v>
          </cell>
          <cell r="E102">
            <v>6132.5995999999996</v>
          </cell>
          <cell r="F102">
            <v>8422.3071</v>
          </cell>
          <cell r="G102">
            <v>7073.6589999999997</v>
          </cell>
          <cell r="H102">
            <v>9576.0316000000003</v>
          </cell>
          <cell r="I102">
            <v>8608.9143000000004</v>
          </cell>
          <cell r="J102">
            <v>6342.6787999999997</v>
          </cell>
          <cell r="K102">
            <v>6719.5370999999996</v>
          </cell>
          <cell r="L102">
            <v>4767.2713999999996</v>
          </cell>
          <cell r="M102">
            <v>9251.4745000000003</v>
          </cell>
          <cell r="N102">
            <v>7489.5150000000003</v>
          </cell>
          <cell r="R102">
            <v>6613.2726000000002</v>
          </cell>
          <cell r="S102">
            <v>7934.7347</v>
          </cell>
          <cell r="T102">
            <v>7977.3856999999998</v>
          </cell>
        </row>
        <row r="103">
          <cell r="A103">
            <v>45658</v>
          </cell>
          <cell r="B103">
            <v>7941.8472000000002</v>
          </cell>
          <cell r="C103">
            <v>8252.8889999999992</v>
          </cell>
          <cell r="D103">
            <v>5832.6270000000004</v>
          </cell>
          <cell r="E103">
            <v>6191.5681000000004</v>
          </cell>
          <cell r="F103">
            <v>8680.1098999999995</v>
          </cell>
          <cell r="G103">
            <v>7246.2294000000002</v>
          </cell>
          <cell r="H103">
            <v>9750.4374000000007</v>
          </cell>
          <cell r="I103">
            <v>8679.5043999999998</v>
          </cell>
          <cell r="J103">
            <v>6503.5531000000001</v>
          </cell>
          <cell r="K103">
            <v>6974.4682000000003</v>
          </cell>
          <cell r="L103">
            <v>4781.6229000000003</v>
          </cell>
          <cell r="M103">
            <v>9746.8873000000003</v>
          </cell>
          <cell r="N103">
            <v>7653.7757000000001</v>
          </cell>
          <cell r="R103">
            <v>6618.7556999999997</v>
          </cell>
          <cell r="S103">
            <v>8120.7181</v>
          </cell>
          <cell r="T103">
            <v>8107.3032999999996</v>
          </cell>
        </row>
        <row r="104">
          <cell r="A104">
            <v>45689</v>
          </cell>
          <cell r="B104">
            <v>8154.0078000000003</v>
          </cell>
          <cell r="C104">
            <v>8583.9529999999995</v>
          </cell>
          <cell r="D104">
            <v>5915.6279999999997</v>
          </cell>
          <cell r="E104">
            <v>6141.6460999999999</v>
          </cell>
          <cell r="F104">
            <v>9187.3829000000005</v>
          </cell>
          <cell r="G104">
            <v>7329.6723000000002</v>
          </cell>
          <cell r="H104">
            <v>9956.2667999999994</v>
          </cell>
          <cell r="I104">
            <v>8798.1955999999991</v>
          </cell>
          <cell r="J104">
            <v>6656.1055999999999</v>
          </cell>
          <cell r="K104">
            <v>7068.3820999999998</v>
          </cell>
          <cell r="L104">
            <v>4832.4704000000002</v>
          </cell>
          <cell r="M104">
            <v>10056.8385</v>
          </cell>
          <cell r="N104">
            <v>7884.0630000000001</v>
          </cell>
          <cell r="R104">
            <v>6456.2127</v>
          </cell>
          <cell r="S104">
            <v>8391.5004000000008</v>
          </cell>
          <cell r="T104">
            <v>8340.44</v>
          </cell>
        </row>
        <row r="105">
          <cell r="A105">
            <v>45717</v>
          </cell>
          <cell r="B105">
            <v>8441.2461999999996</v>
          </cell>
          <cell r="C105">
            <v>9079.2029999999995</v>
          </cell>
          <cell r="D105">
            <v>5959.1139999999996</v>
          </cell>
          <cell r="E105">
            <v>6442.2937000000002</v>
          </cell>
          <cell r="F105">
            <v>9472.1584000000003</v>
          </cell>
          <cell r="G105">
            <v>7419.7736999999997</v>
          </cell>
          <cell r="H105">
            <v>10108.971299999999</v>
          </cell>
          <cell r="I105">
            <v>8889.3395</v>
          </cell>
          <cell r="J105">
            <v>6770.8254999999999</v>
          </cell>
          <cell r="K105">
            <v>7142.4222</v>
          </cell>
          <cell r="L105">
            <v>6051.3335999999999</v>
          </cell>
          <cell r="M105">
            <v>10276.750099999999</v>
          </cell>
          <cell r="N105">
            <v>8083.4567999999999</v>
          </cell>
          <cell r="R105">
            <v>7172.3460999999998</v>
          </cell>
          <cell r="S105">
            <v>8629.1769000000004</v>
          </cell>
          <cell r="T105">
            <v>8546.6805999999997</v>
          </cell>
        </row>
        <row r="106">
          <cell r="A106">
            <v>45748</v>
          </cell>
          <cell r="B106">
            <v>8682.2113000000008</v>
          </cell>
          <cell r="C106">
            <v>9396.0583999999999</v>
          </cell>
          <cell r="D106">
            <v>6117.4076999999997</v>
          </cell>
          <cell r="E106">
            <v>6675.2861000000003</v>
          </cell>
          <cell r="F106">
            <v>9613.1628999999994</v>
          </cell>
          <cell r="G106">
            <v>7471.9623000000001</v>
          </cell>
          <cell r="H106">
            <v>10321.227199999999</v>
          </cell>
          <cell r="I106">
            <v>9109.5010999999995</v>
          </cell>
          <cell r="J106">
            <v>6968.8091999999997</v>
          </cell>
          <cell r="K106">
            <v>7293.5191999999997</v>
          </cell>
          <cell r="L106">
            <v>6327.5841</v>
          </cell>
          <cell r="M106">
            <v>10675.713</v>
          </cell>
          <cell r="N106">
            <v>8412.2132999999994</v>
          </cell>
          <cell r="R106">
            <v>7308.5469999999996</v>
          </cell>
          <cell r="S106">
            <v>8907.06</v>
          </cell>
          <cell r="T106">
            <v>8726.8070000000007</v>
          </cell>
        </row>
        <row r="107">
          <cell r="A107">
            <v>45778</v>
          </cell>
          <cell r="B107">
            <v>8823.8855000000003</v>
          </cell>
          <cell r="C107">
            <v>9458.5450999999994</v>
          </cell>
          <cell r="D107">
            <v>6151.7421999999997</v>
          </cell>
          <cell r="E107">
            <v>6803.2771000000002</v>
          </cell>
          <cell r="F107">
            <v>9700.2533999999996</v>
          </cell>
          <cell r="G107">
            <v>7598.5847999999996</v>
          </cell>
          <cell r="H107">
            <v>10599.326999999999</v>
          </cell>
          <cell r="I107">
            <v>9216.6326000000008</v>
          </cell>
          <cell r="J107">
            <v>7198.5565999999999</v>
          </cell>
          <cell r="K107">
            <v>7440.2518</v>
          </cell>
          <cell r="L107">
            <v>6539.8010000000004</v>
          </cell>
          <cell r="M107">
            <v>11129.348400000001</v>
          </cell>
          <cell r="N107">
            <v>8616.5277000000006</v>
          </cell>
          <cell r="R107">
            <v>7136.2227000000003</v>
          </cell>
          <cell r="S107">
            <v>9107.3430000000008</v>
          </cell>
          <cell r="T107">
            <v>8855.2409000000007</v>
          </cell>
        </row>
        <row r="108">
          <cell r="A108">
            <v>45809</v>
          </cell>
          <cell r="B108">
            <v>8909.2196000000004</v>
          </cell>
          <cell r="C108">
            <v>9456.5907000000007</v>
          </cell>
          <cell r="D108">
            <v>6323.0178999999998</v>
          </cell>
          <cell r="E108">
            <v>6775.1547</v>
          </cell>
          <cell r="F108">
            <v>9726.5169000000005</v>
          </cell>
          <cell r="G108">
            <v>7747.3247000000001</v>
          </cell>
          <cell r="H108">
            <v>10828.6049</v>
          </cell>
          <cell r="I108">
            <v>9297.1118999999999</v>
          </cell>
          <cell r="J108">
            <v>7301.0717000000004</v>
          </cell>
          <cell r="K108">
            <v>7724.1311999999998</v>
          </cell>
          <cell r="L108">
            <v>6640.9906000000001</v>
          </cell>
          <cell r="M108">
            <v>11411.8395</v>
          </cell>
          <cell r="N108">
            <v>8652.9498999999996</v>
          </cell>
          <cell r="R108">
            <v>7040.5214999999998</v>
          </cell>
          <cell r="S108">
            <v>9241.1005000000005</v>
          </cell>
          <cell r="T108">
            <v>8885.3940000000002</v>
          </cell>
        </row>
        <row r="109">
          <cell r="A109">
            <v>45839</v>
          </cell>
          <cell r="B109">
            <v>9074.6510999999991</v>
          </cell>
          <cell r="C109">
            <v>9660.9411999999993</v>
          </cell>
          <cell r="D109">
            <v>6359.6629999999996</v>
          </cell>
          <cell r="E109">
            <v>6733.4413000000004</v>
          </cell>
          <cell r="F109">
            <v>9967.3510999999999</v>
          </cell>
          <cell r="G109">
            <v>7851.9800999999998</v>
          </cell>
          <cell r="H109">
            <v>10930.8343</v>
          </cell>
          <cell r="I109">
            <v>9509.7934999999998</v>
          </cell>
          <cell r="J109">
            <v>7479.4610000000002</v>
          </cell>
          <cell r="K109">
            <v>8045.1587</v>
          </cell>
          <cell r="L109">
            <v>6729.6273000000001</v>
          </cell>
          <cell r="M109">
            <v>11653.4355</v>
          </cell>
          <cell r="N109">
            <v>8788.5059999999994</v>
          </cell>
          <cell r="R109">
            <v>7407.6090000000004</v>
          </cell>
          <cell r="S109">
            <v>9366.6805000000004</v>
          </cell>
          <cell r="T109">
            <v>9066.5157999999992</v>
          </cell>
        </row>
        <row r="110">
          <cell r="A110">
            <v>45870</v>
          </cell>
          <cell r="B110">
            <v>9266.2276999999995</v>
          </cell>
          <cell r="C110">
            <v>9804.6708999999992</v>
          </cell>
          <cell r="D110">
            <v>6595.1580000000004</v>
          </cell>
          <cell r="E110">
            <v>6696.5825999999997</v>
          </cell>
          <cell r="F110">
            <v>10266.8611</v>
          </cell>
          <cell r="G110">
            <v>7992.2097999999996</v>
          </cell>
          <cell r="H110">
            <v>11091.600200000001</v>
          </cell>
          <cell r="I110">
            <v>9806.1758000000009</v>
          </cell>
          <cell r="J110">
            <v>7637.7650000000003</v>
          </cell>
          <cell r="K110">
            <v>8102.1045000000004</v>
          </cell>
          <cell r="L110">
            <v>7113.3531000000003</v>
          </cell>
          <cell r="M110">
            <v>12212.249100000001</v>
          </cell>
          <cell r="N110">
            <v>9027.1919999999991</v>
          </cell>
          <cell r="R110">
            <v>7421.9079000000002</v>
          </cell>
          <cell r="S110">
            <v>9573.8153000000002</v>
          </cell>
          <cell r="T110">
            <v>9307.5835999999999</v>
          </cell>
        </row>
        <row r="111">
          <cell r="A111">
            <v>45901</v>
          </cell>
          <cell r="B111">
            <v>9465.5074999999997</v>
          </cell>
          <cell r="C111">
            <v>9986.7157999999999</v>
          </cell>
          <cell r="D111">
            <v>6671.7861999999996</v>
          </cell>
          <cell r="E111">
            <v>6858.1400999999996</v>
          </cell>
          <cell r="F111">
            <v>10656.523300000001</v>
          </cell>
          <cell r="G111">
            <v>8152.1841999999997</v>
          </cell>
          <cell r="H111">
            <v>11324.411400000001</v>
          </cell>
          <cell r="I111">
            <v>10078.0803</v>
          </cell>
          <cell r="J111">
            <v>7818.558</v>
          </cell>
          <cell r="K111">
            <v>8213.0373</v>
          </cell>
          <cell r="L111">
            <v>7242.6139999999996</v>
          </cell>
          <cell r="M111">
            <v>12330.507900000001</v>
          </cell>
          <cell r="N111">
            <v>9264.3243000000002</v>
          </cell>
          <cell r="R111">
            <v>7593.1674999999996</v>
          </cell>
          <cell r="S111">
            <v>9757.32</v>
          </cell>
          <cell r="T111">
            <v>9573.9359999999997</v>
          </cell>
        </row>
        <row r="112">
          <cell r="A112">
            <v>45931</v>
          </cell>
          <cell r="B112">
            <v>9687.3328000000001</v>
          </cell>
          <cell r="C112">
            <v>10249.275299999999</v>
          </cell>
          <cell r="D112">
            <v>6835.2096000000001</v>
          </cell>
          <cell r="E112">
            <v>7031.7671</v>
          </cell>
          <cell r="F112">
            <v>11138.5067</v>
          </cell>
          <cell r="G112">
            <v>8238.0036</v>
          </cell>
          <cell r="H112">
            <v>11563.3665</v>
          </cell>
          <cell r="I112">
            <v>10369.0028</v>
          </cell>
          <cell r="J112">
            <v>8045.4429</v>
          </cell>
          <cell r="K112">
            <v>8302.7294999999995</v>
          </cell>
          <cell r="L112">
            <v>7384.1697999999997</v>
          </cell>
          <cell r="M112">
            <v>12309.595300000001</v>
          </cell>
          <cell r="N112">
            <v>9457.3462999999992</v>
          </cell>
          <cell r="R112">
            <v>7886.6133</v>
          </cell>
          <cell r="S112">
            <v>9936.3348000000005</v>
          </cell>
          <cell r="T112">
            <v>9894.4513999999999</v>
          </cell>
        </row>
      </sheetData>
      <sheetData sheetId="6">
        <row r="3">
          <cell r="C3">
            <v>0.27429999999999999</v>
          </cell>
          <cell r="D3">
            <v>3.5000000000000003E-2</v>
          </cell>
          <cell r="E3">
            <v>0.12820000000000001</v>
          </cell>
          <cell r="F3">
            <v>0.10059999999999999</v>
          </cell>
          <cell r="G3">
            <v>6.5500000000000003E-2</v>
          </cell>
          <cell r="H3">
            <v>4.9500000000000002E-2</v>
          </cell>
          <cell r="I3">
            <v>0.13420000000000001</v>
          </cell>
          <cell r="J3">
            <v>3.1899999999999998E-2</v>
          </cell>
          <cell r="K3">
            <v>7.7700000000000005E-2</v>
          </cell>
          <cell r="L3">
            <v>2.0899999999999998E-2</v>
          </cell>
          <cell r="M3">
            <v>5.0799999999999998E-2</v>
          </cell>
          <cell r="N3">
            <v>3.1399999999999997E-2</v>
          </cell>
        </row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A7">
            <v>42736</v>
          </cell>
          <cell r="B7">
            <v>102.55929999999999</v>
          </cell>
          <cell r="C7">
            <v>100.9464</v>
          </cell>
          <cell r="D7">
            <v>101.1901</v>
          </cell>
          <cell r="E7">
            <v>100.91370000000001</v>
          </cell>
          <cell r="F7">
            <v>110.3184</v>
          </cell>
          <cell r="G7">
            <v>101.0684</v>
          </cell>
          <cell r="H7">
            <v>104.7253</v>
          </cell>
          <cell r="I7">
            <v>102.4768</v>
          </cell>
          <cell r="J7">
            <v>101.6649</v>
          </cell>
          <cell r="K7">
            <v>100.96120000000001</v>
          </cell>
          <cell r="L7">
            <v>106.99169999999999</v>
          </cell>
          <cell r="M7">
            <v>102.2654</v>
          </cell>
          <cell r="N7">
            <v>102.48390000000001</v>
          </cell>
          <cell r="R7">
            <v>100.68429999999999</v>
          </cell>
          <cell r="S7">
            <v>101.8374</v>
          </cell>
          <cell r="T7">
            <v>106.15560000000001</v>
          </cell>
        </row>
        <row r="8">
          <cell r="A8">
            <v>42767</v>
          </cell>
          <cell r="B8">
            <v>104.28270000000001</v>
          </cell>
          <cell r="C8">
            <v>102.2499</v>
          </cell>
          <cell r="D8">
            <v>105.35599999999999</v>
          </cell>
          <cell r="E8">
            <v>102.37560000000001</v>
          </cell>
          <cell r="F8">
            <v>112.0198</v>
          </cell>
          <cell r="G8">
            <v>101.28189999999999</v>
          </cell>
          <cell r="H8">
            <v>107.0073</v>
          </cell>
          <cell r="I8">
            <v>104.4111</v>
          </cell>
          <cell r="J8">
            <v>105.7368</v>
          </cell>
          <cell r="K8">
            <v>102.53189999999999</v>
          </cell>
          <cell r="L8">
            <v>106.687</v>
          </cell>
          <cell r="M8">
            <v>105.6675</v>
          </cell>
          <cell r="N8">
            <v>104.28149999999999</v>
          </cell>
          <cell r="R8">
            <v>101.17400000000001</v>
          </cell>
          <cell r="S8">
            <v>103.524</v>
          </cell>
          <cell r="T8">
            <v>108.76519999999999</v>
          </cell>
        </row>
        <row r="9">
          <cell r="A9">
            <v>42795</v>
          </cell>
          <cell r="B9">
            <v>106.5167</v>
          </cell>
          <cell r="C9">
            <v>103.9781</v>
          </cell>
          <cell r="D9">
            <v>106.5579</v>
          </cell>
          <cell r="E9">
            <v>104.7865</v>
          </cell>
          <cell r="F9">
            <v>115.3729</v>
          </cell>
          <cell r="G9">
            <v>102.3074</v>
          </cell>
          <cell r="H9">
            <v>108.72539999999999</v>
          </cell>
          <cell r="I9">
            <v>106.3107</v>
          </cell>
          <cell r="J9">
            <v>107.843</v>
          </cell>
          <cell r="K9">
            <v>105.026</v>
          </cell>
          <cell r="L9">
            <v>123.3177</v>
          </cell>
          <cell r="M9">
            <v>105.4631</v>
          </cell>
          <cell r="N9">
            <v>106.39700000000001</v>
          </cell>
          <cell r="R9">
            <v>102.5219</v>
          </cell>
          <cell r="S9">
            <v>105.2611</v>
          </cell>
          <cell r="T9">
            <v>113.2246</v>
          </cell>
        </row>
        <row r="10">
          <cell r="A10">
            <v>42826</v>
          </cell>
          <cell r="B10">
            <v>108.65170000000001</v>
          </cell>
          <cell r="C10">
            <v>105.4772</v>
          </cell>
          <cell r="D10">
            <v>109.66500000000001</v>
          </cell>
          <cell r="E10">
            <v>105.76</v>
          </cell>
          <cell r="F10">
            <v>119.3459</v>
          </cell>
          <cell r="G10">
            <v>103.65560000000001</v>
          </cell>
          <cell r="H10">
            <v>110.6841</v>
          </cell>
          <cell r="I10">
            <v>107.5492</v>
          </cell>
          <cell r="J10">
            <v>115.2587</v>
          </cell>
          <cell r="K10">
            <v>108.9559</v>
          </cell>
          <cell r="L10">
            <v>123.6835</v>
          </cell>
          <cell r="M10">
            <v>107.6891</v>
          </cell>
          <cell r="N10">
            <v>108.83799999999999</v>
          </cell>
          <cell r="R10">
            <v>105.197</v>
          </cell>
          <cell r="S10">
            <v>107.0217</v>
          </cell>
          <cell r="T10">
            <v>116.2906</v>
          </cell>
        </row>
        <row r="11">
          <cell r="A11">
            <v>42856</v>
          </cell>
          <cell r="B11">
            <v>110.4897</v>
          </cell>
          <cell r="C11">
            <v>107.5956</v>
          </cell>
          <cell r="D11">
            <v>111.7105</v>
          </cell>
          <cell r="E11">
            <v>106.9611</v>
          </cell>
          <cell r="F11">
            <v>123.2025</v>
          </cell>
          <cell r="G11">
            <v>105.84780000000001</v>
          </cell>
          <cell r="H11">
            <v>112.5553</v>
          </cell>
          <cell r="I11">
            <v>108.0742</v>
          </cell>
          <cell r="J11">
            <v>115.39100000000001</v>
          </cell>
          <cell r="K11">
            <v>112.5688</v>
          </cell>
          <cell r="L11">
            <v>123.88720000000001</v>
          </cell>
          <cell r="M11">
            <v>107.9996</v>
          </cell>
          <cell r="N11">
            <v>109.85550000000001</v>
          </cell>
          <cell r="R11">
            <v>107.3134</v>
          </cell>
          <cell r="S11">
            <v>109.1808</v>
          </cell>
          <cell r="T11">
            <v>116.8725</v>
          </cell>
        </row>
        <row r="12">
          <cell r="A12">
            <v>42887</v>
          </cell>
          <cell r="B12">
            <v>111.7051</v>
          </cell>
          <cell r="C12">
            <v>107.9237</v>
          </cell>
          <cell r="D12">
            <v>112.99209999999999</v>
          </cell>
          <cell r="E12">
            <v>108.3356</v>
          </cell>
          <cell r="F12">
            <v>124.7449</v>
          </cell>
          <cell r="G12">
            <v>107.8202</v>
          </cell>
          <cell r="H12">
            <v>114.4315</v>
          </cell>
          <cell r="I12">
            <v>108.9388</v>
          </cell>
          <cell r="J12">
            <v>116.2683</v>
          </cell>
          <cell r="K12">
            <v>115.30370000000001</v>
          </cell>
          <cell r="L12">
            <v>124.1271</v>
          </cell>
          <cell r="M12">
            <v>109.12649999999999</v>
          </cell>
          <cell r="N12">
            <v>111.9854</v>
          </cell>
          <cell r="R12">
            <v>107.4796</v>
          </cell>
          <cell r="S12">
            <v>110.6001</v>
          </cell>
          <cell r="T12">
            <v>117.9284</v>
          </cell>
        </row>
        <row r="13">
          <cell r="A13">
            <v>42917</v>
          </cell>
          <cell r="B13">
            <v>113.3785</v>
          </cell>
          <cell r="C13">
            <v>108.7052</v>
          </cell>
          <cell r="D13">
            <v>115.8682</v>
          </cell>
          <cell r="E13">
            <v>108.0861</v>
          </cell>
          <cell r="F13">
            <v>127.5967</v>
          </cell>
          <cell r="G13">
            <v>109.7282</v>
          </cell>
          <cell r="H13">
            <v>117.2278</v>
          </cell>
          <cell r="I13">
            <v>112.1956</v>
          </cell>
          <cell r="J13">
            <v>117.01949999999999</v>
          </cell>
          <cell r="K13">
            <v>118.23480000000001</v>
          </cell>
          <cell r="L13">
            <v>124.9513</v>
          </cell>
          <cell r="M13">
            <v>112.1018</v>
          </cell>
          <cell r="N13">
            <v>112.7634</v>
          </cell>
          <cell r="R13">
            <v>107.93219999999999</v>
          </cell>
          <cell r="S13">
            <v>112.0685</v>
          </cell>
          <cell r="T13">
            <v>121.167</v>
          </cell>
        </row>
        <row r="14">
          <cell r="A14">
            <v>42948</v>
          </cell>
          <cell r="B14">
            <v>115.3036</v>
          </cell>
          <cell r="C14">
            <v>110.5112</v>
          </cell>
          <cell r="D14">
            <v>117.2341</v>
          </cell>
          <cell r="E14">
            <v>110.2047</v>
          </cell>
          <cell r="F14">
            <v>131.12139999999999</v>
          </cell>
          <cell r="G14">
            <v>110.71259999999999</v>
          </cell>
          <cell r="H14">
            <v>119.4044</v>
          </cell>
          <cell r="I14">
            <v>113.94240000000001</v>
          </cell>
          <cell r="J14">
            <v>119.05329999999999</v>
          </cell>
          <cell r="K14">
            <v>119.7007</v>
          </cell>
          <cell r="L14">
            <v>126.1421</v>
          </cell>
          <cell r="M14">
            <v>113.6027</v>
          </cell>
          <cell r="N14">
            <v>114.96769999999999</v>
          </cell>
          <cell r="R14">
            <v>108.7748</v>
          </cell>
          <cell r="S14">
            <v>113.9473</v>
          </cell>
          <cell r="T14">
            <v>123.91679999999999</v>
          </cell>
        </row>
        <row r="15">
          <cell r="A15">
            <v>42979</v>
          </cell>
          <cell r="B15">
            <v>116.7945</v>
          </cell>
          <cell r="C15">
            <v>112.3235</v>
          </cell>
          <cell r="D15">
            <v>117.6412</v>
          </cell>
          <cell r="E15">
            <v>110.1829</v>
          </cell>
          <cell r="F15">
            <v>133.0531</v>
          </cell>
          <cell r="G15">
            <v>111.2591</v>
          </cell>
          <cell r="H15">
            <v>123.40309999999999</v>
          </cell>
          <cell r="I15">
            <v>115.474</v>
          </cell>
          <cell r="J15">
            <v>120.0112</v>
          </cell>
          <cell r="K15">
            <v>121.4033</v>
          </cell>
          <cell r="L15">
            <v>128.8272</v>
          </cell>
          <cell r="M15">
            <v>114.9091</v>
          </cell>
          <cell r="N15">
            <v>116.989</v>
          </cell>
          <cell r="R15">
            <v>109.91500000000001</v>
          </cell>
          <cell r="S15">
            <v>115.5547</v>
          </cell>
          <cell r="T15">
            <v>125.23090000000001</v>
          </cell>
        </row>
        <row r="16">
          <cell r="A16">
            <v>43009</v>
          </cell>
          <cell r="B16">
            <v>118.7072</v>
          </cell>
          <cell r="C16">
            <v>114.19499999999999</v>
          </cell>
          <cell r="D16">
            <v>120.48569999999999</v>
          </cell>
          <cell r="E16">
            <v>111.37269999999999</v>
          </cell>
          <cell r="F16">
            <v>136.42609999999999</v>
          </cell>
          <cell r="G16">
            <v>112.0466</v>
          </cell>
          <cell r="H16">
            <v>124.5727</v>
          </cell>
          <cell r="I16">
            <v>117.1844</v>
          </cell>
          <cell r="J16">
            <v>127.3895</v>
          </cell>
          <cell r="K16">
            <v>122.69759999999999</v>
          </cell>
          <cell r="L16">
            <v>129.21879999999999</v>
          </cell>
          <cell r="M16">
            <v>117.1003</v>
          </cell>
          <cell r="N16">
            <v>117.4246</v>
          </cell>
          <cell r="R16">
            <v>112.22669999999999</v>
          </cell>
          <cell r="S16">
            <v>116.9633</v>
          </cell>
          <cell r="T16">
            <v>128.59979999999999</v>
          </cell>
        </row>
        <row r="17">
          <cell r="A17">
            <v>43040</v>
          </cell>
          <cell r="B17">
            <v>120.4376</v>
          </cell>
          <cell r="C17">
            <v>115.73699999999999</v>
          </cell>
          <cell r="D17">
            <v>121.74469999999999</v>
          </cell>
          <cell r="E17">
            <v>113.1277</v>
          </cell>
          <cell r="F17">
            <v>137.5471</v>
          </cell>
          <cell r="G17">
            <v>112.8317</v>
          </cell>
          <cell r="H17">
            <v>126.44410000000001</v>
          </cell>
          <cell r="I17">
            <v>121.2482</v>
          </cell>
          <cell r="J17">
            <v>128.52950000000001</v>
          </cell>
          <cell r="K17">
            <v>123.71680000000001</v>
          </cell>
          <cell r="L17">
            <v>129.28</v>
          </cell>
          <cell r="M17">
            <v>118.6553</v>
          </cell>
          <cell r="N17">
            <v>118.70650000000001</v>
          </cell>
          <cell r="R17">
            <v>113.99160000000001</v>
          </cell>
          <cell r="S17">
            <v>118.4409</v>
          </cell>
          <cell r="T17">
            <v>131.16300000000001</v>
          </cell>
        </row>
        <row r="18">
          <cell r="A18">
            <v>43070</v>
          </cell>
          <cell r="B18">
            <v>123.4627</v>
          </cell>
          <cell r="C18">
            <v>116.9033</v>
          </cell>
          <cell r="D18">
            <v>122.46339999999999</v>
          </cell>
          <cell r="E18">
            <v>114.61409999999999</v>
          </cell>
          <cell r="F18">
            <v>148.78919999999999</v>
          </cell>
          <cell r="G18">
            <v>115.86709999999999</v>
          </cell>
          <cell r="H18">
            <v>128.14830000000001</v>
          </cell>
          <cell r="I18">
            <v>127.0849</v>
          </cell>
          <cell r="J18">
            <v>128.72909999999999</v>
          </cell>
          <cell r="K18">
            <v>124.5201</v>
          </cell>
          <cell r="L18">
            <v>129.2407</v>
          </cell>
          <cell r="M18">
            <v>121.7159</v>
          </cell>
          <cell r="N18">
            <v>120.89619999999999</v>
          </cell>
          <cell r="R18">
            <v>116.3013</v>
          </cell>
          <cell r="S18">
            <v>119.9773</v>
          </cell>
          <cell r="T18">
            <v>139.65819999999999</v>
          </cell>
        </row>
        <row r="19">
          <cell r="A19">
            <v>43101</v>
          </cell>
          <cell r="B19">
            <v>126.63030000000001</v>
          </cell>
          <cell r="C19">
            <v>118.4986</v>
          </cell>
          <cell r="D19">
            <v>125.21169999999999</v>
          </cell>
          <cell r="E19">
            <v>114.249</v>
          </cell>
          <cell r="F19">
            <v>163.279</v>
          </cell>
          <cell r="G19">
            <v>117.3558</v>
          </cell>
          <cell r="H19">
            <v>130.1754</v>
          </cell>
          <cell r="I19">
            <v>129.89920000000001</v>
          </cell>
          <cell r="J19">
            <v>129.36850000000001</v>
          </cell>
          <cell r="K19">
            <v>129.179</v>
          </cell>
          <cell r="L19">
            <v>129.5386</v>
          </cell>
          <cell r="M19">
            <v>125.4157</v>
          </cell>
          <cell r="N19">
            <v>123.1726</v>
          </cell>
          <cell r="R19">
            <v>117.40649999999999</v>
          </cell>
          <cell r="S19">
            <v>122.1913</v>
          </cell>
          <cell r="T19">
            <v>147.32060000000001</v>
          </cell>
        </row>
        <row r="20">
          <cell r="A20">
            <v>43132</v>
          </cell>
          <cell r="B20">
            <v>129.20570000000001</v>
          </cell>
          <cell r="C20">
            <v>120.8223</v>
          </cell>
          <cell r="D20">
            <v>127.1764</v>
          </cell>
          <cell r="E20">
            <v>115.3175</v>
          </cell>
          <cell r="F20">
            <v>164.28049999999999</v>
          </cell>
          <cell r="G20">
            <v>119.1917</v>
          </cell>
          <cell r="H20">
            <v>132.4289</v>
          </cell>
          <cell r="I20">
            <v>134.68260000000001</v>
          </cell>
          <cell r="J20">
            <v>139.86699999999999</v>
          </cell>
          <cell r="K20">
            <v>131.12370000000001</v>
          </cell>
          <cell r="L20">
            <v>132.62790000000001</v>
          </cell>
          <cell r="M20">
            <v>128.17660000000001</v>
          </cell>
          <cell r="N20">
            <v>125.30710000000001</v>
          </cell>
          <cell r="R20">
            <v>117.77500000000001</v>
          </cell>
          <cell r="S20">
            <v>124.51130000000001</v>
          </cell>
          <cell r="T20">
            <v>152.12139999999999</v>
          </cell>
        </row>
        <row r="21">
          <cell r="A21">
            <v>43160</v>
          </cell>
          <cell r="B21">
            <v>133.2304</v>
          </cell>
          <cell r="C21">
            <v>123.38720000000001</v>
          </cell>
          <cell r="D21">
            <v>128.21979999999999</v>
          </cell>
          <cell r="E21">
            <v>119.375</v>
          </cell>
          <cell r="F21">
            <v>172.22640000000001</v>
          </cell>
          <cell r="G21">
            <v>124.5389</v>
          </cell>
          <cell r="H21">
            <v>135.44280000000001</v>
          </cell>
          <cell r="I21">
            <v>136.64840000000001</v>
          </cell>
          <cell r="J21">
            <v>143.55969999999999</v>
          </cell>
          <cell r="K21">
            <v>133.9383</v>
          </cell>
          <cell r="L21">
            <v>157.6961</v>
          </cell>
          <cell r="M21">
            <v>133.49299999999999</v>
          </cell>
          <cell r="N21">
            <v>127.59739999999999</v>
          </cell>
          <cell r="R21">
            <v>119.16249999999999</v>
          </cell>
          <cell r="S21">
            <v>128.55189999999999</v>
          </cell>
          <cell r="T21">
            <v>157.7208</v>
          </cell>
        </row>
        <row r="22">
          <cell r="A22">
            <v>43191</v>
          </cell>
          <cell r="B22">
            <v>136.85830000000001</v>
          </cell>
          <cell r="C22">
            <v>126.3535</v>
          </cell>
          <cell r="D22">
            <v>130.25819999999999</v>
          </cell>
          <cell r="E22">
            <v>124.35169999999999</v>
          </cell>
          <cell r="F22">
            <v>181.67869999999999</v>
          </cell>
          <cell r="G22">
            <v>127.7007</v>
          </cell>
          <cell r="H22">
            <v>138.6275</v>
          </cell>
          <cell r="I22">
            <v>140.1173</v>
          </cell>
          <cell r="J22">
            <v>143.6053</v>
          </cell>
          <cell r="K22">
            <v>135.40280000000001</v>
          </cell>
          <cell r="L22">
            <v>157.5463</v>
          </cell>
          <cell r="M22">
            <v>136.3142</v>
          </cell>
          <cell r="N22">
            <v>129.77809999999999</v>
          </cell>
          <cell r="R22">
            <v>122.70699999999999</v>
          </cell>
          <cell r="S22">
            <v>131.45930000000001</v>
          </cell>
          <cell r="T22">
            <v>163.83430000000001</v>
          </cell>
        </row>
        <row r="23">
          <cell r="A23">
            <v>43221</v>
          </cell>
          <cell r="B23">
            <v>139.57830000000001</v>
          </cell>
          <cell r="C23">
            <v>129.65180000000001</v>
          </cell>
          <cell r="D23">
            <v>132.9564</v>
          </cell>
          <cell r="E23">
            <v>125.49550000000001</v>
          </cell>
          <cell r="F23">
            <v>181.6514</v>
          </cell>
          <cell r="G23">
            <v>130.58580000000001</v>
          </cell>
          <cell r="H23">
            <v>142.84350000000001</v>
          </cell>
          <cell r="I23">
            <v>144.13650000000001</v>
          </cell>
          <cell r="J23">
            <v>147.66319999999999</v>
          </cell>
          <cell r="K23">
            <v>139.32900000000001</v>
          </cell>
          <cell r="L23">
            <v>158.6671</v>
          </cell>
          <cell r="M23">
            <v>138.30119999999999</v>
          </cell>
          <cell r="N23">
            <v>132.35640000000001</v>
          </cell>
          <cell r="R23">
            <v>124.5055</v>
          </cell>
          <cell r="S23">
            <v>134.57650000000001</v>
          </cell>
          <cell r="T23">
            <v>165.7817</v>
          </cell>
        </row>
        <row r="24">
          <cell r="A24">
            <v>43252</v>
          </cell>
          <cell r="B24">
            <v>144.143</v>
          </cell>
          <cell r="C24">
            <v>135.4639</v>
          </cell>
          <cell r="D24">
            <v>133.84520000000001</v>
          </cell>
          <cell r="E24">
            <v>127.315</v>
          </cell>
          <cell r="F24">
            <v>182.46559999999999</v>
          </cell>
          <cell r="G24">
            <v>136.55099999999999</v>
          </cell>
          <cell r="H24">
            <v>148.46420000000001</v>
          </cell>
          <cell r="I24">
            <v>152.37950000000001</v>
          </cell>
          <cell r="J24">
            <v>149.15219999999999</v>
          </cell>
          <cell r="K24">
            <v>145.45259999999999</v>
          </cell>
          <cell r="L24">
            <v>158.75540000000001</v>
          </cell>
          <cell r="M24">
            <v>141.3167</v>
          </cell>
          <cell r="N24">
            <v>137.78299999999999</v>
          </cell>
          <cell r="R24">
            <v>128.0752</v>
          </cell>
          <cell r="S24">
            <v>139.93039999999999</v>
          </cell>
          <cell r="T24">
            <v>168.2945</v>
          </cell>
        </row>
        <row r="25">
          <cell r="A25">
            <v>43282</v>
          </cell>
          <cell r="B25">
            <v>148.78579999999999</v>
          </cell>
          <cell r="C25">
            <v>140.89689999999999</v>
          </cell>
          <cell r="D25">
            <v>137.68600000000001</v>
          </cell>
          <cell r="E25">
            <v>126.70480000000001</v>
          </cell>
          <cell r="F25">
            <v>185.94030000000001</v>
          </cell>
          <cell r="G25">
            <v>142.75579999999999</v>
          </cell>
          <cell r="H25">
            <v>151.73140000000001</v>
          </cell>
          <cell r="I25">
            <v>161.9744</v>
          </cell>
          <cell r="J25">
            <v>150.43340000000001</v>
          </cell>
          <cell r="K25">
            <v>152.52690000000001</v>
          </cell>
          <cell r="L25">
            <v>160.75280000000001</v>
          </cell>
          <cell r="M25">
            <v>143.9418</v>
          </cell>
          <cell r="N25">
            <v>141.77629999999999</v>
          </cell>
          <cell r="R25">
            <v>131.21430000000001</v>
          </cell>
          <cell r="S25">
            <v>144.72460000000001</v>
          </cell>
          <cell r="T25">
            <v>173.35489999999999</v>
          </cell>
        </row>
        <row r="26">
          <cell r="A26">
            <v>43313</v>
          </cell>
          <cell r="B26">
            <v>154.21029999999999</v>
          </cell>
          <cell r="C26">
            <v>147.13339999999999</v>
          </cell>
          <cell r="D26">
            <v>139.79769999999999</v>
          </cell>
          <cell r="E26">
            <v>129.0016</v>
          </cell>
          <cell r="F26">
            <v>190.76509999999999</v>
          </cell>
          <cell r="G26">
            <v>149.2867</v>
          </cell>
          <cell r="H26">
            <v>156.33600000000001</v>
          </cell>
          <cell r="I26">
            <v>170.36019999999999</v>
          </cell>
          <cell r="J26">
            <v>164.38849999999999</v>
          </cell>
          <cell r="K26">
            <v>155.06440000000001</v>
          </cell>
          <cell r="L26">
            <v>161.773</v>
          </cell>
          <cell r="M26">
            <v>148.04409999999999</v>
          </cell>
          <cell r="N26">
            <v>148.36789999999999</v>
          </cell>
          <cell r="R26">
            <v>134.4248</v>
          </cell>
          <cell r="S26">
            <v>149.6046</v>
          </cell>
          <cell r="T26">
            <v>181.98580000000001</v>
          </cell>
        </row>
        <row r="27">
          <cell r="A27">
            <v>43344</v>
          </cell>
          <cell r="B27">
            <v>164.33269999999999</v>
          </cell>
          <cell r="C27">
            <v>157.10990000000001</v>
          </cell>
          <cell r="D27">
            <v>145.6936</v>
          </cell>
          <cell r="E27">
            <v>134.8023</v>
          </cell>
          <cell r="F27">
            <v>202.43430000000001</v>
          </cell>
          <cell r="G27">
            <v>161.45419999999999</v>
          </cell>
          <cell r="H27">
            <v>163.49010000000001</v>
          </cell>
          <cell r="I27">
            <v>190.55529999999999</v>
          </cell>
          <cell r="J27">
            <v>165.26840000000001</v>
          </cell>
          <cell r="K27">
            <v>163.6524</v>
          </cell>
          <cell r="L27">
            <v>163.52340000000001</v>
          </cell>
          <cell r="M27">
            <v>154.6773</v>
          </cell>
          <cell r="N27">
            <v>158.92330000000001</v>
          </cell>
          <cell r="R27">
            <v>138.79830000000001</v>
          </cell>
          <cell r="S27">
            <v>159.66749999999999</v>
          </cell>
          <cell r="T27">
            <v>195.8596</v>
          </cell>
        </row>
        <row r="28">
          <cell r="A28">
            <v>43374</v>
          </cell>
          <cell r="B28">
            <v>173.86779999999999</v>
          </cell>
          <cell r="C28">
            <v>166.21100000000001</v>
          </cell>
          <cell r="D28">
            <v>148.07980000000001</v>
          </cell>
          <cell r="E28">
            <v>140.5762</v>
          </cell>
          <cell r="F28">
            <v>222.3365</v>
          </cell>
          <cell r="G28">
            <v>168.9205</v>
          </cell>
          <cell r="H28">
            <v>170.8997</v>
          </cell>
          <cell r="I28">
            <v>205.6491</v>
          </cell>
          <cell r="J28">
            <v>167.36199999999999</v>
          </cell>
          <cell r="K28">
            <v>171.46549999999999</v>
          </cell>
          <cell r="L28">
            <v>164.25069999999999</v>
          </cell>
          <cell r="M28">
            <v>160.5205</v>
          </cell>
          <cell r="N28">
            <v>169.92789999999999</v>
          </cell>
          <cell r="R28">
            <v>146.2081</v>
          </cell>
          <cell r="S28">
            <v>167.7414</v>
          </cell>
          <cell r="T28">
            <v>211.64269999999999</v>
          </cell>
        </row>
        <row r="29">
          <cell r="A29">
            <v>43405</v>
          </cell>
          <cell r="B29">
            <v>181.15020000000001</v>
          </cell>
          <cell r="C29">
            <v>174.50479999999999</v>
          </cell>
          <cell r="D29">
            <v>155.63659999999999</v>
          </cell>
          <cell r="E29">
            <v>146.68289999999999</v>
          </cell>
          <cell r="F29">
            <v>233.0847</v>
          </cell>
          <cell r="G29">
            <v>177.113</v>
          </cell>
          <cell r="H29">
            <v>184.34370000000001</v>
          </cell>
          <cell r="I29">
            <v>210.2431</v>
          </cell>
          <cell r="J29">
            <v>171.27889999999999</v>
          </cell>
          <cell r="K29">
            <v>176.05670000000001</v>
          </cell>
          <cell r="L29">
            <v>164.79830000000001</v>
          </cell>
          <cell r="M29">
            <v>164.94909999999999</v>
          </cell>
          <cell r="N29">
            <v>180.81829999999999</v>
          </cell>
          <cell r="R29">
            <v>153.90039999999999</v>
          </cell>
          <cell r="S29">
            <v>174.5566</v>
          </cell>
          <cell r="T29">
            <v>220.25020000000001</v>
          </cell>
        </row>
        <row r="30">
          <cell r="A30">
            <v>43435</v>
          </cell>
          <cell r="B30">
            <v>185.9051</v>
          </cell>
          <cell r="C30">
            <v>178.14259999999999</v>
          </cell>
          <cell r="D30">
            <v>157.9512</v>
          </cell>
          <cell r="E30">
            <v>149.57050000000001</v>
          </cell>
          <cell r="F30">
            <v>237.15450000000001</v>
          </cell>
          <cell r="G30">
            <v>181.3766</v>
          </cell>
          <cell r="H30">
            <v>195.41050000000001</v>
          </cell>
          <cell r="I30">
            <v>215.45419999999999</v>
          </cell>
          <cell r="J30">
            <v>185.06780000000001</v>
          </cell>
          <cell r="K30">
            <v>180.1208</v>
          </cell>
          <cell r="L30">
            <v>164.79830000000001</v>
          </cell>
          <cell r="M30">
            <v>170.95599999999999</v>
          </cell>
          <cell r="N30">
            <v>190.66290000000001</v>
          </cell>
          <cell r="R30">
            <v>155.60310000000001</v>
          </cell>
          <cell r="S30">
            <v>179.72790000000001</v>
          </cell>
          <cell r="T30">
            <v>225.48320000000001</v>
          </cell>
        </row>
        <row r="31">
          <cell r="A31">
            <v>43466</v>
          </cell>
          <cell r="B31">
            <v>191.54660000000001</v>
          </cell>
          <cell r="C31">
            <v>182.74189999999999</v>
          </cell>
          <cell r="D31">
            <v>163.70760000000001</v>
          </cell>
          <cell r="E31">
            <v>152.49019999999999</v>
          </cell>
          <cell r="F31">
            <v>249.7567</v>
          </cell>
          <cell r="G31">
            <v>186.24520000000001</v>
          </cell>
          <cell r="H31">
            <v>201.4854</v>
          </cell>
          <cell r="I31">
            <v>217.9837</v>
          </cell>
          <cell r="J31">
            <v>197.52109999999999</v>
          </cell>
          <cell r="K31">
            <v>187.47329999999999</v>
          </cell>
          <cell r="L31">
            <v>170.17850000000001</v>
          </cell>
          <cell r="M31">
            <v>176.86150000000001</v>
          </cell>
          <cell r="N31">
            <v>196.9325</v>
          </cell>
          <cell r="R31">
            <v>156.62540000000001</v>
          </cell>
          <cell r="S31">
            <v>185.41069999999999</v>
          </cell>
          <cell r="T31">
            <v>233.83770000000001</v>
          </cell>
        </row>
        <row r="32">
          <cell r="A32">
            <v>43497</v>
          </cell>
          <cell r="B32">
            <v>197.28639999999999</v>
          </cell>
          <cell r="C32">
            <v>189.24770000000001</v>
          </cell>
          <cell r="D32">
            <v>167.50290000000001</v>
          </cell>
          <cell r="E32">
            <v>154.32040000000001</v>
          </cell>
          <cell r="F32">
            <v>264.32650000000001</v>
          </cell>
          <cell r="G32">
            <v>191.96379999999999</v>
          </cell>
          <cell r="H32">
            <v>206.44820000000001</v>
          </cell>
          <cell r="I32">
            <v>223.35910000000001</v>
          </cell>
          <cell r="J32">
            <v>198.85159999999999</v>
          </cell>
          <cell r="K32">
            <v>189.52959999999999</v>
          </cell>
          <cell r="L32">
            <v>171.7439</v>
          </cell>
          <cell r="M32">
            <v>182.43520000000001</v>
          </cell>
          <cell r="N32">
            <v>205.298</v>
          </cell>
          <cell r="R32">
            <v>158.40209999999999</v>
          </cell>
          <cell r="S32">
            <v>190.99199999999999</v>
          </cell>
          <cell r="T32">
            <v>242.5608</v>
          </cell>
        </row>
        <row r="33">
          <cell r="A33">
            <v>43525</v>
          </cell>
          <cell r="B33">
            <v>205.75299999999999</v>
          </cell>
          <cell r="C33">
            <v>200.9528</v>
          </cell>
          <cell r="D33">
            <v>174.9426</v>
          </cell>
          <cell r="E33">
            <v>162.1748</v>
          </cell>
          <cell r="F33">
            <v>267.69400000000002</v>
          </cell>
          <cell r="G33">
            <v>196.67060000000001</v>
          </cell>
          <cell r="H33">
            <v>213.30609999999999</v>
          </cell>
          <cell r="I33">
            <v>231.4402</v>
          </cell>
          <cell r="J33">
            <v>209.16579999999999</v>
          </cell>
          <cell r="K33">
            <v>193.46619999999999</v>
          </cell>
          <cell r="L33">
            <v>209.4922</v>
          </cell>
          <cell r="M33">
            <v>188.71799999999999</v>
          </cell>
          <cell r="N33">
            <v>210.8663</v>
          </cell>
          <cell r="R33">
            <v>164.05199999999999</v>
          </cell>
          <cell r="S33">
            <v>199.64269999999999</v>
          </cell>
          <cell r="T33">
            <v>252.14490000000001</v>
          </cell>
        </row>
        <row r="34">
          <cell r="A34">
            <v>43556</v>
          </cell>
          <cell r="B34">
            <v>213.05090000000001</v>
          </cell>
          <cell r="C34">
            <v>208.59370000000001</v>
          </cell>
          <cell r="D34">
            <v>176.7706</v>
          </cell>
          <cell r="E34">
            <v>169.7424</v>
          </cell>
          <cell r="F34">
            <v>270.50529999999998</v>
          </cell>
          <cell r="G34">
            <v>205.72149999999999</v>
          </cell>
          <cell r="H34">
            <v>220.39080000000001</v>
          </cell>
          <cell r="I34">
            <v>241.76689999999999</v>
          </cell>
          <cell r="J34">
            <v>217.36019999999999</v>
          </cell>
          <cell r="K34">
            <v>203.54740000000001</v>
          </cell>
          <cell r="L34">
            <v>209.82929999999999</v>
          </cell>
          <cell r="M34">
            <v>194.4282</v>
          </cell>
          <cell r="N34">
            <v>217.67339999999999</v>
          </cell>
          <cell r="R34">
            <v>169.0454</v>
          </cell>
          <cell r="S34">
            <v>207.39400000000001</v>
          </cell>
          <cell r="T34">
            <v>259.33440000000002</v>
          </cell>
        </row>
        <row r="35">
          <cell r="A35">
            <v>43586</v>
          </cell>
          <cell r="B35">
            <v>220.3443</v>
          </cell>
          <cell r="C35">
            <v>215.06610000000001</v>
          </cell>
          <cell r="D35">
            <v>180.68129999999999</v>
          </cell>
          <cell r="E35">
            <v>176.6224</v>
          </cell>
          <cell r="F35">
            <v>282.3963</v>
          </cell>
          <cell r="G35">
            <v>213.7961</v>
          </cell>
          <cell r="H35">
            <v>230.25530000000001</v>
          </cell>
          <cell r="I35">
            <v>249.5187</v>
          </cell>
          <cell r="J35">
            <v>223.67920000000001</v>
          </cell>
          <cell r="K35">
            <v>210.3201</v>
          </cell>
          <cell r="L35">
            <v>209.82929999999999</v>
          </cell>
          <cell r="M35">
            <v>199.7063</v>
          </cell>
          <cell r="N35">
            <v>225.6198</v>
          </cell>
          <cell r="R35">
            <v>173.98920000000001</v>
          </cell>
          <cell r="S35">
            <v>213.99940000000001</v>
          </cell>
          <cell r="T35">
            <v>270.40280000000001</v>
          </cell>
        </row>
        <row r="36">
          <cell r="A36">
            <v>43617</v>
          </cell>
          <cell r="B36">
            <v>226.44220000000001</v>
          </cell>
          <cell r="C36">
            <v>221.3372</v>
          </cell>
          <cell r="D36">
            <v>185.71940000000001</v>
          </cell>
          <cell r="E36">
            <v>179.90299999999999</v>
          </cell>
          <cell r="F36">
            <v>290.19979999999998</v>
          </cell>
          <cell r="G36">
            <v>221.61170000000001</v>
          </cell>
          <cell r="H36">
            <v>240.95429999999999</v>
          </cell>
          <cell r="I36">
            <v>253.3135</v>
          </cell>
          <cell r="J36">
            <v>238.13079999999999</v>
          </cell>
          <cell r="K36">
            <v>217.64660000000001</v>
          </cell>
          <cell r="L36">
            <v>209.93109999999999</v>
          </cell>
          <cell r="M36">
            <v>204.43199999999999</v>
          </cell>
          <cell r="N36">
            <v>231.12540000000001</v>
          </cell>
          <cell r="R36">
            <v>177.96019999999999</v>
          </cell>
          <cell r="S36">
            <v>219.92080000000001</v>
          </cell>
          <cell r="T36">
            <v>278.41019999999997</v>
          </cell>
        </row>
        <row r="37">
          <cell r="A37">
            <v>43647</v>
          </cell>
          <cell r="B37">
            <v>232.20179999999999</v>
          </cell>
          <cell r="C37">
            <v>226.5368</v>
          </cell>
          <cell r="D37">
            <v>186.92779999999999</v>
          </cell>
          <cell r="E37">
            <v>185.9299</v>
          </cell>
          <cell r="F37">
            <v>296.80430000000001</v>
          </cell>
          <cell r="G37">
            <v>227.8503</v>
          </cell>
          <cell r="H37">
            <v>250.24189999999999</v>
          </cell>
          <cell r="I37">
            <v>258.61649999999997</v>
          </cell>
          <cell r="J37">
            <v>241.81020000000001</v>
          </cell>
          <cell r="K37">
            <v>224.5908</v>
          </cell>
          <cell r="L37">
            <v>214.8614</v>
          </cell>
          <cell r="M37">
            <v>211.2251</v>
          </cell>
          <cell r="N37">
            <v>236.51179999999999</v>
          </cell>
          <cell r="R37">
            <v>183.9675</v>
          </cell>
          <cell r="S37">
            <v>225.18690000000001</v>
          </cell>
          <cell r="T37">
            <v>285.68400000000003</v>
          </cell>
        </row>
        <row r="38">
          <cell r="A38">
            <v>43678</v>
          </cell>
          <cell r="B38">
            <v>242.00229999999999</v>
          </cell>
          <cell r="C38">
            <v>235.79249999999999</v>
          </cell>
          <cell r="D38">
            <v>195.81659999999999</v>
          </cell>
          <cell r="E38">
            <v>192.3091</v>
          </cell>
          <cell r="F38">
            <v>302.67660000000001</v>
          </cell>
          <cell r="G38">
            <v>243.50810000000001</v>
          </cell>
          <cell r="H38">
            <v>266.51229999999998</v>
          </cell>
          <cell r="I38">
            <v>273.05759999999998</v>
          </cell>
          <cell r="J38">
            <v>243.62360000000001</v>
          </cell>
          <cell r="K38">
            <v>235.52539999999999</v>
          </cell>
          <cell r="L38">
            <v>222.33529999999999</v>
          </cell>
          <cell r="M38">
            <v>219.1574</v>
          </cell>
          <cell r="N38">
            <v>246.25739999999999</v>
          </cell>
          <cell r="R38">
            <v>192.64449999999999</v>
          </cell>
          <cell r="S38">
            <v>236.70529999999999</v>
          </cell>
          <cell r="T38">
            <v>290.37569999999999</v>
          </cell>
        </row>
        <row r="39">
          <cell r="A39">
            <v>43709</v>
          </cell>
          <cell r="B39">
            <v>254.73490000000001</v>
          </cell>
          <cell r="C39">
            <v>248.2396</v>
          </cell>
          <cell r="D39">
            <v>208.03049999999999</v>
          </cell>
          <cell r="E39">
            <v>205.01089999999999</v>
          </cell>
          <cell r="F39">
            <v>309.59010000000001</v>
          </cell>
          <cell r="G39">
            <v>257.90719999999999</v>
          </cell>
          <cell r="H39">
            <v>285.57859999999999</v>
          </cell>
          <cell r="I39">
            <v>286.29450000000003</v>
          </cell>
          <cell r="J39">
            <v>259.11509999999998</v>
          </cell>
          <cell r="K39">
            <v>251.364</v>
          </cell>
          <cell r="L39">
            <v>225.59780000000001</v>
          </cell>
          <cell r="M39">
            <v>227.7431</v>
          </cell>
          <cell r="N39">
            <v>267.71789999999999</v>
          </cell>
          <cell r="R39">
            <v>205.79060000000001</v>
          </cell>
          <cell r="S39">
            <v>250.2465</v>
          </cell>
          <cell r="T39">
            <v>300.12150000000003</v>
          </cell>
        </row>
        <row r="40">
          <cell r="A40">
            <v>43739</v>
          </cell>
          <cell r="B40">
            <v>262.9941</v>
          </cell>
          <cell r="C40">
            <v>255.91460000000001</v>
          </cell>
          <cell r="D40">
            <v>221.19880000000001</v>
          </cell>
          <cell r="E40">
            <v>212.5806</v>
          </cell>
          <cell r="F40">
            <v>313.43939999999998</v>
          </cell>
          <cell r="G40">
            <v>274.17809999999997</v>
          </cell>
          <cell r="H40">
            <v>296.62569999999999</v>
          </cell>
          <cell r="I40">
            <v>297.00189999999998</v>
          </cell>
          <cell r="J40">
            <v>262.85849999999999</v>
          </cell>
          <cell r="K40">
            <v>255.99379999999999</v>
          </cell>
          <cell r="L40">
            <v>226.89840000000001</v>
          </cell>
          <cell r="M40">
            <v>236.00280000000001</v>
          </cell>
          <cell r="N40">
            <v>279.15429999999998</v>
          </cell>
          <cell r="R40">
            <v>211.71109999999999</v>
          </cell>
          <cell r="S40">
            <v>259.59300000000002</v>
          </cell>
          <cell r="T40">
            <v>306.15219999999999</v>
          </cell>
        </row>
        <row r="41">
          <cell r="A41">
            <v>43770</v>
          </cell>
          <cell r="B41">
            <v>274.95260000000002</v>
          </cell>
          <cell r="C41">
            <v>270.0412</v>
          </cell>
          <cell r="D41">
            <v>233.8741</v>
          </cell>
          <cell r="E41">
            <v>221.48</v>
          </cell>
          <cell r="F41">
            <v>322.95819999999998</v>
          </cell>
          <cell r="G41">
            <v>280.71690000000001</v>
          </cell>
          <cell r="H41">
            <v>316.1671</v>
          </cell>
          <cell r="I41">
            <v>310.28309999999999</v>
          </cell>
          <cell r="J41">
            <v>286.57369999999997</v>
          </cell>
          <cell r="K41">
            <v>265.06360000000001</v>
          </cell>
          <cell r="L41">
            <v>227.29</v>
          </cell>
          <cell r="M41">
            <v>244.00909999999999</v>
          </cell>
          <cell r="N41">
            <v>294.66609999999997</v>
          </cell>
          <cell r="R41">
            <v>224.7336</v>
          </cell>
          <cell r="S41">
            <v>269.93970000000002</v>
          </cell>
          <cell r="T41">
            <v>322.89789999999999</v>
          </cell>
        </row>
        <row r="42">
          <cell r="A42">
            <v>43800</v>
          </cell>
          <cell r="B42">
            <v>286.37599999999998</v>
          </cell>
          <cell r="C42">
            <v>280.48500000000001</v>
          </cell>
          <cell r="D42">
            <v>241.2029</v>
          </cell>
          <cell r="E42">
            <v>229.72829999999999</v>
          </cell>
          <cell r="F42">
            <v>327.4237</v>
          </cell>
          <cell r="G42">
            <v>294.03699999999998</v>
          </cell>
          <cell r="H42">
            <v>333.72309999999999</v>
          </cell>
          <cell r="I42">
            <v>333.14710000000002</v>
          </cell>
          <cell r="J42">
            <v>310.18009999999998</v>
          </cell>
          <cell r="K42">
            <v>270.92469999999997</v>
          </cell>
          <cell r="L42">
            <v>227.56309999999999</v>
          </cell>
          <cell r="M42">
            <v>252.3903</v>
          </cell>
          <cell r="N42">
            <v>305.65800000000002</v>
          </cell>
          <cell r="R42">
            <v>232.53989999999999</v>
          </cell>
          <cell r="S42">
            <v>280.57589999999999</v>
          </cell>
          <cell r="T42">
            <v>339.21379999999999</v>
          </cell>
        </row>
        <row r="43">
          <cell r="A43">
            <v>43831</v>
          </cell>
          <cell r="B43">
            <v>293.59539999999998</v>
          </cell>
          <cell r="C43">
            <v>291.00049999999999</v>
          </cell>
          <cell r="D43">
            <v>252.21010000000001</v>
          </cell>
          <cell r="E43">
            <v>235.4392</v>
          </cell>
          <cell r="F43">
            <v>333.565</v>
          </cell>
          <cell r="G43">
            <v>294.16800000000001</v>
          </cell>
          <cell r="H43">
            <v>330.72460000000001</v>
          </cell>
          <cell r="I43">
            <v>341.16210000000001</v>
          </cell>
          <cell r="J43">
            <v>313.05590000000001</v>
          </cell>
          <cell r="K43">
            <v>279.81049999999999</v>
          </cell>
          <cell r="L43">
            <v>227.56309999999999</v>
          </cell>
          <cell r="M43">
            <v>264.21120000000002</v>
          </cell>
          <cell r="N43">
            <v>314.61419999999998</v>
          </cell>
          <cell r="R43">
            <v>238.90969999999999</v>
          </cell>
          <cell r="S43">
            <v>288.79849999999999</v>
          </cell>
          <cell r="T43">
            <v>343.56970000000001</v>
          </cell>
        </row>
        <row r="44">
          <cell r="A44">
            <v>43862</v>
          </cell>
          <cell r="B44">
            <v>298.8202</v>
          </cell>
          <cell r="C44">
            <v>298.98079999999999</v>
          </cell>
          <cell r="D44">
            <v>256.05410000000001</v>
          </cell>
          <cell r="E44">
            <v>240.3657</v>
          </cell>
          <cell r="F44">
            <v>333.55630000000002</v>
          </cell>
          <cell r="G44">
            <v>298.81779999999998</v>
          </cell>
          <cell r="H44">
            <v>332.63479999999998</v>
          </cell>
          <cell r="I44">
            <v>347.29770000000002</v>
          </cell>
          <cell r="J44">
            <v>315.3032</v>
          </cell>
          <cell r="K44">
            <v>287.20389999999998</v>
          </cell>
          <cell r="L44">
            <v>234.89940000000001</v>
          </cell>
          <cell r="M44">
            <v>265.94409999999999</v>
          </cell>
          <cell r="N44">
            <v>319.72250000000003</v>
          </cell>
          <cell r="R44">
            <v>244.053</v>
          </cell>
          <cell r="S44">
            <v>295.18549999999999</v>
          </cell>
          <cell r="T44">
            <v>344.91910000000001</v>
          </cell>
        </row>
        <row r="45">
          <cell r="A45">
            <v>43891</v>
          </cell>
          <cell r="B45">
            <v>306.58539999999999</v>
          </cell>
          <cell r="C45">
            <v>308.2663</v>
          </cell>
          <cell r="D45">
            <v>264.18380000000002</v>
          </cell>
          <cell r="E45">
            <v>244.00319999999999</v>
          </cell>
          <cell r="F45">
            <v>337.59780000000001</v>
          </cell>
          <cell r="G45">
            <v>311.56040000000002</v>
          </cell>
          <cell r="H45">
            <v>341.50069999999999</v>
          </cell>
          <cell r="I45">
            <v>350.76600000000002</v>
          </cell>
          <cell r="J45">
            <v>341.90589999999997</v>
          </cell>
          <cell r="K45">
            <v>290.96570000000003</v>
          </cell>
          <cell r="L45">
            <v>273.32990000000001</v>
          </cell>
          <cell r="M45">
            <v>270.23250000000002</v>
          </cell>
          <cell r="N45">
            <v>324.84019999999998</v>
          </cell>
          <cell r="R45">
            <v>245.43209999999999</v>
          </cell>
          <cell r="S45">
            <v>303.8528</v>
          </cell>
          <cell r="T45">
            <v>353.58120000000002</v>
          </cell>
        </row>
        <row r="46">
          <cell r="A46">
            <v>43922</v>
          </cell>
          <cell r="B46">
            <v>308.47219999999999</v>
          </cell>
          <cell r="C46">
            <v>309.39190000000002</v>
          </cell>
          <cell r="D46">
            <v>268.9391</v>
          </cell>
          <cell r="E46">
            <v>245.50479999999999</v>
          </cell>
          <cell r="F46">
            <v>338.19690000000003</v>
          </cell>
          <cell r="G46">
            <v>312.1318</v>
          </cell>
          <cell r="H46">
            <v>348.7851</v>
          </cell>
          <cell r="I46">
            <v>355.27499999999998</v>
          </cell>
          <cell r="J46">
            <v>327.33019999999999</v>
          </cell>
          <cell r="K46">
            <v>298.63440000000003</v>
          </cell>
          <cell r="L46">
            <v>273.32990000000001</v>
          </cell>
          <cell r="M46">
            <v>271.8956</v>
          </cell>
          <cell r="N46">
            <v>322.93150000000003</v>
          </cell>
          <cell r="R46">
            <v>253.45359999999999</v>
          </cell>
          <cell r="S46">
            <v>305.79739999999998</v>
          </cell>
          <cell r="T46">
            <v>351.48399999999998</v>
          </cell>
        </row>
        <row r="47">
          <cell r="A47">
            <v>43952</v>
          </cell>
          <cell r="B47">
            <v>313.38619999999997</v>
          </cell>
          <cell r="C47">
            <v>314.00040000000001</v>
          </cell>
          <cell r="D47">
            <v>268.32619999999997</v>
          </cell>
          <cell r="E47">
            <v>253.8511</v>
          </cell>
          <cell r="F47">
            <v>338.04450000000003</v>
          </cell>
          <cell r="G47">
            <v>318.27350000000001</v>
          </cell>
          <cell r="H47">
            <v>355.73070000000001</v>
          </cell>
          <cell r="I47">
            <v>357.23520000000002</v>
          </cell>
          <cell r="J47">
            <v>327.80880000000002</v>
          </cell>
          <cell r="K47">
            <v>315.91879999999998</v>
          </cell>
          <cell r="L47">
            <v>272.01870000000002</v>
          </cell>
          <cell r="M47">
            <v>276.22699999999998</v>
          </cell>
          <cell r="N47">
            <v>324.74509999999998</v>
          </cell>
          <cell r="R47">
            <v>263.57299999999998</v>
          </cell>
          <cell r="S47">
            <v>311.166</v>
          </cell>
          <cell r="T47">
            <v>351.6481</v>
          </cell>
        </row>
        <row r="48">
          <cell r="A48">
            <v>43983</v>
          </cell>
          <cell r="B48">
            <v>319.40969999999999</v>
          </cell>
          <cell r="C48">
            <v>317.44749999999999</v>
          </cell>
          <cell r="D48">
            <v>278.45460000000003</v>
          </cell>
          <cell r="E48">
            <v>270.28149999999999</v>
          </cell>
          <cell r="F48">
            <v>344.6003</v>
          </cell>
          <cell r="G48">
            <v>325.65600000000001</v>
          </cell>
          <cell r="H48">
            <v>362.0806</v>
          </cell>
          <cell r="I48">
            <v>364.44749999999999</v>
          </cell>
          <cell r="J48">
            <v>329.67169999999999</v>
          </cell>
          <cell r="K48">
            <v>313.46710000000002</v>
          </cell>
          <cell r="L48">
            <v>268.00940000000003</v>
          </cell>
          <cell r="M48">
            <v>281.53620000000001</v>
          </cell>
          <cell r="N48">
            <v>329.07690000000002</v>
          </cell>
          <cell r="R48">
            <v>279.80880000000002</v>
          </cell>
          <cell r="S48">
            <v>315.97910000000002</v>
          </cell>
          <cell r="T48">
            <v>355.45339999999999</v>
          </cell>
        </row>
        <row r="49">
          <cell r="A49">
            <v>44013</v>
          </cell>
          <cell r="B49">
            <v>328.1311</v>
          </cell>
          <cell r="C49">
            <v>323.90679999999998</v>
          </cell>
          <cell r="D49">
            <v>282.21820000000002</v>
          </cell>
          <cell r="E49">
            <v>286.47859999999997</v>
          </cell>
          <cell r="F49">
            <v>348.4237</v>
          </cell>
          <cell r="G49">
            <v>344.11349999999999</v>
          </cell>
          <cell r="H49">
            <v>369.82569999999998</v>
          </cell>
          <cell r="I49">
            <v>369.51159999999999</v>
          </cell>
          <cell r="J49">
            <v>329.99880000000002</v>
          </cell>
          <cell r="K49">
            <v>333.0711</v>
          </cell>
          <cell r="L49">
            <v>268.30560000000003</v>
          </cell>
          <cell r="M49">
            <v>289.2235</v>
          </cell>
          <cell r="N49">
            <v>333.99599999999998</v>
          </cell>
          <cell r="R49">
            <v>294.20440000000002</v>
          </cell>
          <cell r="S49">
            <v>325.84550000000002</v>
          </cell>
          <cell r="T49">
            <v>356.80290000000002</v>
          </cell>
        </row>
        <row r="50">
          <cell r="A50">
            <v>44044</v>
          </cell>
          <cell r="B50">
            <v>337.67500000000001</v>
          </cell>
          <cell r="C50">
            <v>335.16759999999999</v>
          </cell>
          <cell r="D50">
            <v>285.23489999999998</v>
          </cell>
          <cell r="E50">
            <v>293.30259999999998</v>
          </cell>
          <cell r="F50">
            <v>353.30630000000002</v>
          </cell>
          <cell r="G50">
            <v>359.5478</v>
          </cell>
          <cell r="H50">
            <v>377.85840000000002</v>
          </cell>
          <cell r="I50">
            <v>382.33479999999997</v>
          </cell>
          <cell r="J50">
            <v>329.92860000000002</v>
          </cell>
          <cell r="K50">
            <v>350.61410000000001</v>
          </cell>
          <cell r="L50">
            <v>268.29450000000003</v>
          </cell>
          <cell r="M50">
            <v>294.41309999999999</v>
          </cell>
          <cell r="N50">
            <v>341.31259999999997</v>
          </cell>
          <cell r="R50">
            <v>303.91210000000001</v>
          </cell>
          <cell r="S50">
            <v>337.20209999999997</v>
          </cell>
          <cell r="T50">
            <v>360.12299999999999</v>
          </cell>
        </row>
        <row r="51">
          <cell r="A51">
            <v>44075</v>
          </cell>
          <cell r="B51">
            <v>345.34809999999999</v>
          </cell>
          <cell r="C51">
            <v>343.91950000000003</v>
          </cell>
          <cell r="D51">
            <v>297.00049999999999</v>
          </cell>
          <cell r="E51">
            <v>302.04399999999998</v>
          </cell>
          <cell r="F51">
            <v>358.53379999999999</v>
          </cell>
          <cell r="G51">
            <v>366.10539999999997</v>
          </cell>
          <cell r="H51">
            <v>393.27210000000002</v>
          </cell>
          <cell r="I51">
            <v>396.45580000000001</v>
          </cell>
          <cell r="J51">
            <v>331.2242</v>
          </cell>
          <cell r="K51">
            <v>349.93599999999998</v>
          </cell>
          <cell r="L51">
            <v>266.44060000000002</v>
          </cell>
          <cell r="M51">
            <v>295.93700000000001</v>
          </cell>
          <cell r="N51">
            <v>344.44540000000001</v>
          </cell>
          <cell r="R51">
            <v>316.6755</v>
          </cell>
          <cell r="S51">
            <v>343.75170000000003</v>
          </cell>
          <cell r="T51">
            <v>368.44720000000001</v>
          </cell>
        </row>
        <row r="52">
          <cell r="A52">
            <v>44105</v>
          </cell>
          <cell r="B52">
            <v>357.3048</v>
          </cell>
          <cell r="C52">
            <v>360.18130000000002</v>
          </cell>
          <cell r="D52">
            <v>298.79820000000001</v>
          </cell>
          <cell r="E52">
            <v>315.50389999999999</v>
          </cell>
          <cell r="F52">
            <v>367.9452</v>
          </cell>
          <cell r="G52">
            <v>380.7133</v>
          </cell>
          <cell r="H52">
            <v>407.22550000000001</v>
          </cell>
          <cell r="I52">
            <v>409.5179</v>
          </cell>
          <cell r="J52">
            <v>332.2654</v>
          </cell>
          <cell r="K52">
            <v>360.51839999999999</v>
          </cell>
          <cell r="L52">
            <v>266.20870000000002</v>
          </cell>
          <cell r="M52">
            <v>302.25830000000002</v>
          </cell>
          <cell r="N52">
            <v>350.45159999999998</v>
          </cell>
          <cell r="R52">
            <v>339.81709999999998</v>
          </cell>
          <cell r="S52">
            <v>354.80489999999998</v>
          </cell>
          <cell r="T52">
            <v>376.54840000000002</v>
          </cell>
        </row>
        <row r="53">
          <cell r="A53">
            <v>44136</v>
          </cell>
          <cell r="B53">
            <v>367.73919999999998</v>
          </cell>
          <cell r="C53">
            <v>371.26280000000003</v>
          </cell>
          <cell r="D53">
            <v>309.91570000000002</v>
          </cell>
          <cell r="E53">
            <v>330.71519999999998</v>
          </cell>
          <cell r="F53">
            <v>376.72269999999997</v>
          </cell>
          <cell r="G53">
            <v>395.84089999999998</v>
          </cell>
          <cell r="H53">
            <v>418.77499999999998</v>
          </cell>
          <cell r="I53">
            <v>422.303</v>
          </cell>
          <cell r="J53">
            <v>331.73630000000003</v>
          </cell>
          <cell r="K53">
            <v>365.16969999999998</v>
          </cell>
          <cell r="L53">
            <v>266.81380000000001</v>
          </cell>
          <cell r="M53">
            <v>309.00009999999997</v>
          </cell>
          <cell r="N53">
            <v>356.625</v>
          </cell>
          <cell r="R53">
            <v>355.93349999999998</v>
          </cell>
          <cell r="S53">
            <v>365.01580000000001</v>
          </cell>
          <cell r="T53">
            <v>384.22859999999997</v>
          </cell>
        </row>
        <row r="54">
          <cell r="A54">
            <v>44166</v>
          </cell>
          <cell r="B54">
            <v>378.85849999999999</v>
          </cell>
          <cell r="C54">
            <v>382.40269999999998</v>
          </cell>
          <cell r="D54">
            <v>322.58870000000002</v>
          </cell>
          <cell r="E54">
            <v>337.1497</v>
          </cell>
          <cell r="F54">
            <v>384.89519999999999</v>
          </cell>
          <cell r="G54">
            <v>410.40370000000001</v>
          </cell>
          <cell r="H54">
            <v>432.92169999999999</v>
          </cell>
          <cell r="I54">
            <v>445.33569999999997</v>
          </cell>
          <cell r="J54">
            <v>333.47930000000002</v>
          </cell>
          <cell r="K54">
            <v>372.23160000000001</v>
          </cell>
          <cell r="L54">
            <v>265.89179999999999</v>
          </cell>
          <cell r="M54">
            <v>316.77659999999997</v>
          </cell>
          <cell r="N54">
            <v>364.49489999999997</v>
          </cell>
          <cell r="R54">
            <v>357.84699999999998</v>
          </cell>
          <cell r="S54">
            <v>378.24900000000002</v>
          </cell>
          <cell r="T54">
            <v>393.89319999999998</v>
          </cell>
        </row>
        <row r="55">
          <cell r="A55">
            <v>44197</v>
          </cell>
          <cell r="B55">
            <v>394.43849999999998</v>
          </cell>
          <cell r="C55">
            <v>395.95370000000003</v>
          </cell>
          <cell r="D55">
            <v>336.4545</v>
          </cell>
          <cell r="E55">
            <v>342.63920000000002</v>
          </cell>
          <cell r="F55">
            <v>390.25549999999998</v>
          </cell>
          <cell r="G55">
            <v>426.58929999999998</v>
          </cell>
          <cell r="H55">
            <v>446.76100000000002</v>
          </cell>
          <cell r="I55">
            <v>478.7663</v>
          </cell>
          <cell r="J55">
            <v>386.58690000000001</v>
          </cell>
          <cell r="K55">
            <v>389.54750000000001</v>
          </cell>
          <cell r="L55">
            <v>269.48039999999997</v>
          </cell>
          <cell r="M55">
            <v>329.18560000000002</v>
          </cell>
          <cell r="N55">
            <v>369.536</v>
          </cell>
          <cell r="R55">
            <v>370.01960000000003</v>
          </cell>
          <cell r="S55">
            <v>392.8476</v>
          </cell>
          <cell r="T55">
            <v>414.89190000000002</v>
          </cell>
        </row>
        <row r="56">
          <cell r="A56">
            <v>44228</v>
          </cell>
          <cell r="B56">
            <v>409.64620000000002</v>
          </cell>
          <cell r="C56">
            <v>413.7004</v>
          </cell>
          <cell r="D56">
            <v>349.57909999999998</v>
          </cell>
          <cell r="E56">
            <v>354.47620000000001</v>
          </cell>
          <cell r="F56">
            <v>396.25909999999999</v>
          </cell>
          <cell r="G56">
            <v>444.18740000000003</v>
          </cell>
          <cell r="H56">
            <v>467.65170000000001</v>
          </cell>
          <cell r="I56">
            <v>499.52420000000001</v>
          </cell>
          <cell r="J56">
            <v>397.42500000000001</v>
          </cell>
          <cell r="K56">
            <v>405.73289999999997</v>
          </cell>
          <cell r="L56">
            <v>269.48039999999997</v>
          </cell>
          <cell r="M56">
            <v>346.46010000000001</v>
          </cell>
          <cell r="N56">
            <v>379.25799999999998</v>
          </cell>
          <cell r="R56">
            <v>390.63310000000001</v>
          </cell>
          <cell r="S56">
            <v>408.7115</v>
          </cell>
          <cell r="T56">
            <v>424.54500000000002</v>
          </cell>
        </row>
        <row r="57">
          <cell r="A57">
            <v>44256</v>
          </cell>
          <cell r="B57">
            <v>426.23750000000001</v>
          </cell>
          <cell r="C57">
            <v>430.47489999999999</v>
          </cell>
          <cell r="D57">
            <v>370.69560000000001</v>
          </cell>
          <cell r="E57">
            <v>376.45729999999998</v>
          </cell>
          <cell r="F57">
            <v>403.72930000000002</v>
          </cell>
          <cell r="G57">
            <v>453.24930000000001</v>
          </cell>
          <cell r="H57">
            <v>484.6087</v>
          </cell>
          <cell r="I57">
            <v>518.59410000000003</v>
          </cell>
          <cell r="J57">
            <v>400.15039999999999</v>
          </cell>
          <cell r="K57">
            <v>420.52659999999997</v>
          </cell>
          <cell r="L57">
            <v>334.75200000000001</v>
          </cell>
          <cell r="M57">
            <v>363.19880000000001</v>
          </cell>
          <cell r="N57">
            <v>386.8553</v>
          </cell>
          <cell r="R57">
            <v>403.20359999999999</v>
          </cell>
          <cell r="S57">
            <v>426.16699999999997</v>
          </cell>
          <cell r="T57">
            <v>440.70060000000001</v>
          </cell>
        </row>
        <row r="58">
          <cell r="A58">
            <v>44287</v>
          </cell>
          <cell r="B58">
            <v>446.49209999999999</v>
          </cell>
          <cell r="C58">
            <v>448.90010000000001</v>
          </cell>
          <cell r="D58">
            <v>382.36070000000001</v>
          </cell>
          <cell r="E58">
            <v>410.87099999999998</v>
          </cell>
          <cell r="F58">
            <v>424.68490000000003</v>
          </cell>
          <cell r="G58">
            <v>474.84570000000002</v>
          </cell>
          <cell r="H58">
            <v>506.56569999999999</v>
          </cell>
          <cell r="I58">
            <v>545.44949999999994</v>
          </cell>
          <cell r="J58">
            <v>398.96719999999999</v>
          </cell>
          <cell r="K58">
            <v>434.29660000000001</v>
          </cell>
          <cell r="L58">
            <v>334.90449999999998</v>
          </cell>
          <cell r="M58">
            <v>377.15170000000001</v>
          </cell>
          <cell r="N58">
            <v>400.28019999999998</v>
          </cell>
          <cell r="R58">
            <v>418.99919999999997</v>
          </cell>
          <cell r="S58">
            <v>448.06599999999997</v>
          </cell>
          <cell r="T58">
            <v>458.15410000000003</v>
          </cell>
        </row>
        <row r="59">
          <cell r="A59">
            <v>44317</v>
          </cell>
          <cell r="B59">
            <v>462.18380000000002</v>
          </cell>
          <cell r="C59">
            <v>462.85449999999997</v>
          </cell>
          <cell r="D59">
            <v>388.64299999999997</v>
          </cell>
          <cell r="E59">
            <v>434.08089999999999</v>
          </cell>
          <cell r="F59">
            <v>431.19119999999998</v>
          </cell>
          <cell r="G59">
            <v>485.33479999999997</v>
          </cell>
          <cell r="H59">
            <v>527.83370000000002</v>
          </cell>
          <cell r="I59">
            <v>576.95230000000004</v>
          </cell>
          <cell r="J59">
            <v>405.23700000000002</v>
          </cell>
          <cell r="K59">
            <v>443.6422</v>
          </cell>
          <cell r="L59">
            <v>342.92039999999997</v>
          </cell>
          <cell r="M59">
            <v>391.09199999999998</v>
          </cell>
          <cell r="N59">
            <v>408.0421</v>
          </cell>
          <cell r="R59">
            <v>439.29180000000002</v>
          </cell>
          <cell r="S59">
            <v>462.68079999999998</v>
          </cell>
          <cell r="T59">
            <v>474.64229999999998</v>
          </cell>
        </row>
        <row r="60">
          <cell r="A60">
            <v>44348</v>
          </cell>
          <cell r="B60">
            <v>478.11090000000002</v>
          </cell>
          <cell r="C60">
            <v>477.67939999999999</v>
          </cell>
          <cell r="D60">
            <v>408.03089999999997</v>
          </cell>
          <cell r="E60">
            <v>448.2561</v>
          </cell>
          <cell r="F60">
            <v>436.7072</v>
          </cell>
          <cell r="G60">
            <v>501.89609999999999</v>
          </cell>
          <cell r="H60">
            <v>542.14400000000001</v>
          </cell>
          <cell r="I60">
            <v>605.54229999999995</v>
          </cell>
          <cell r="J60">
            <v>440.89120000000003</v>
          </cell>
          <cell r="K60">
            <v>456.15969999999999</v>
          </cell>
          <cell r="L60">
            <v>345.23689999999999</v>
          </cell>
          <cell r="M60">
            <v>403.55779999999999</v>
          </cell>
          <cell r="N60">
            <v>420.38499999999999</v>
          </cell>
          <cell r="R60">
            <v>447.149</v>
          </cell>
          <cell r="S60">
            <v>479.17360000000002</v>
          </cell>
          <cell r="T60">
            <v>493.6422</v>
          </cell>
        </row>
        <row r="61">
          <cell r="A61">
            <v>44378</v>
          </cell>
          <cell r="B61">
            <v>494.12490000000003</v>
          </cell>
          <cell r="C61">
            <v>497.2645</v>
          </cell>
          <cell r="D61">
            <v>418.8005</v>
          </cell>
          <cell r="E61">
            <v>464.64569999999998</v>
          </cell>
          <cell r="F61">
            <v>449.6352</v>
          </cell>
          <cell r="G61">
            <v>516.70839999999998</v>
          </cell>
          <cell r="H61">
            <v>563.10490000000004</v>
          </cell>
          <cell r="I61">
            <v>620.34839999999997</v>
          </cell>
          <cell r="J61">
            <v>441.5872</v>
          </cell>
          <cell r="K61">
            <v>472.56889999999999</v>
          </cell>
          <cell r="L61">
            <v>353.95420000000001</v>
          </cell>
          <cell r="M61">
            <v>423.51609999999999</v>
          </cell>
          <cell r="N61">
            <v>432.3306</v>
          </cell>
          <cell r="R61">
            <v>468.02080000000001</v>
          </cell>
          <cell r="S61">
            <v>497.16320000000002</v>
          </cell>
          <cell r="T61">
            <v>499.98329999999999</v>
          </cell>
        </row>
        <row r="62">
          <cell r="A62">
            <v>44409</v>
          </cell>
          <cell r="B62">
            <v>510.95370000000003</v>
          </cell>
          <cell r="C62">
            <v>514.16300000000001</v>
          </cell>
          <cell r="D62">
            <v>425.69959999999998</v>
          </cell>
          <cell r="E62">
            <v>478.51249999999999</v>
          </cell>
          <cell r="F62">
            <v>466.70740000000001</v>
          </cell>
          <cell r="G62">
            <v>535.60090000000002</v>
          </cell>
          <cell r="H62">
            <v>585.42989999999998</v>
          </cell>
          <cell r="I62">
            <v>645.6069</v>
          </cell>
          <cell r="J62">
            <v>442.5804</v>
          </cell>
          <cell r="K62">
            <v>488.73009999999999</v>
          </cell>
          <cell r="L62">
            <v>359.84010000000001</v>
          </cell>
          <cell r="M62">
            <v>439.41460000000001</v>
          </cell>
          <cell r="N62">
            <v>448.4538</v>
          </cell>
          <cell r="R62">
            <v>479.26089999999999</v>
          </cell>
          <cell r="S62">
            <v>516.70280000000002</v>
          </cell>
          <cell r="T62">
            <v>511.10680000000002</v>
          </cell>
        </row>
        <row r="63">
          <cell r="A63">
            <v>44440</v>
          </cell>
          <cell r="B63">
            <v>530.08590000000004</v>
          </cell>
          <cell r="C63">
            <v>531.32150000000001</v>
          </cell>
          <cell r="D63">
            <v>450.3691</v>
          </cell>
          <cell r="E63">
            <v>502.83780000000002</v>
          </cell>
          <cell r="F63">
            <v>481.1277</v>
          </cell>
          <cell r="G63">
            <v>553.30790000000002</v>
          </cell>
          <cell r="H63">
            <v>606.02809999999999</v>
          </cell>
          <cell r="I63">
            <v>664.21939999999995</v>
          </cell>
          <cell r="J63">
            <v>458.7509</v>
          </cell>
          <cell r="K63">
            <v>516.44929999999999</v>
          </cell>
          <cell r="L63">
            <v>364.65390000000002</v>
          </cell>
          <cell r="M63">
            <v>459.63780000000003</v>
          </cell>
          <cell r="N63">
            <v>464.94220000000001</v>
          </cell>
          <cell r="R63">
            <v>504.63709999999998</v>
          </cell>
          <cell r="S63">
            <v>536.96</v>
          </cell>
          <cell r="T63">
            <v>522.5829</v>
          </cell>
        </row>
        <row r="64">
          <cell r="A64">
            <v>44470</v>
          </cell>
          <cell r="B64">
            <v>545.27859999999998</v>
          </cell>
          <cell r="C64">
            <v>546.90309999999999</v>
          </cell>
          <cell r="D64">
            <v>459.678</v>
          </cell>
          <cell r="E64">
            <v>522.5806</v>
          </cell>
          <cell r="F64">
            <v>490.54719999999998</v>
          </cell>
          <cell r="G64">
            <v>572.47289999999998</v>
          </cell>
          <cell r="H64">
            <v>629.15800000000002</v>
          </cell>
          <cell r="I64">
            <v>684.69320000000005</v>
          </cell>
          <cell r="J64">
            <v>459.46129999999999</v>
          </cell>
          <cell r="K64">
            <v>524.87390000000005</v>
          </cell>
          <cell r="L64">
            <v>368.67939999999999</v>
          </cell>
          <cell r="M64">
            <v>474.95639999999997</v>
          </cell>
          <cell r="N64">
            <v>478.50810000000001</v>
          </cell>
          <cell r="R64">
            <v>527.94659999999999</v>
          </cell>
          <cell r="S64">
            <v>553.74379999999996</v>
          </cell>
          <cell r="T64">
            <v>527.38890000000004</v>
          </cell>
        </row>
        <row r="65">
          <cell r="A65">
            <v>44501</v>
          </cell>
          <cell r="B65">
            <v>557.22360000000003</v>
          </cell>
          <cell r="C65">
            <v>556.50800000000004</v>
          </cell>
          <cell r="D65">
            <v>463.50959999999998</v>
          </cell>
          <cell r="E65">
            <v>537.76260000000002</v>
          </cell>
          <cell r="F65">
            <v>499.40519999999998</v>
          </cell>
          <cell r="G65">
            <v>590.27020000000005</v>
          </cell>
          <cell r="H65">
            <v>650.24980000000005</v>
          </cell>
          <cell r="I65">
            <v>705.94880000000001</v>
          </cell>
          <cell r="J65">
            <v>460.41840000000002</v>
          </cell>
          <cell r="K65">
            <v>530.39049999999997</v>
          </cell>
          <cell r="L65">
            <v>370.37650000000002</v>
          </cell>
          <cell r="M65">
            <v>484.78250000000003</v>
          </cell>
          <cell r="N65">
            <v>487.48469999999998</v>
          </cell>
          <cell r="R65">
            <v>543.81809999999996</v>
          </cell>
          <cell r="S65">
            <v>567.1807</v>
          </cell>
          <cell r="T65">
            <v>531.86969999999997</v>
          </cell>
        </row>
        <row r="66">
          <cell r="A66">
            <v>44531</v>
          </cell>
          <cell r="B66">
            <v>574.45060000000001</v>
          </cell>
          <cell r="C66">
            <v>572.99149999999997</v>
          </cell>
          <cell r="D66">
            <v>485.93579999999997</v>
          </cell>
          <cell r="E66">
            <v>559.32759999999996</v>
          </cell>
          <cell r="F66">
            <v>508.82119999999998</v>
          </cell>
          <cell r="G66">
            <v>610.42100000000005</v>
          </cell>
          <cell r="H66">
            <v>653.44820000000004</v>
          </cell>
          <cell r="I66">
            <v>732.65599999999995</v>
          </cell>
          <cell r="J66">
            <v>470.32780000000002</v>
          </cell>
          <cell r="K66">
            <v>547.48479999999995</v>
          </cell>
          <cell r="L66">
            <v>370.37650000000002</v>
          </cell>
          <cell r="M66">
            <v>507.59910000000002</v>
          </cell>
          <cell r="N66">
            <v>498.38150000000002</v>
          </cell>
          <cell r="R66">
            <v>558.61940000000004</v>
          </cell>
          <cell r="S66">
            <v>587.21140000000003</v>
          </cell>
          <cell r="T66">
            <v>541.12450000000001</v>
          </cell>
        </row>
        <row r="67">
          <cell r="A67">
            <v>44562</v>
          </cell>
          <cell r="B67">
            <v>595.08799999999997</v>
          </cell>
          <cell r="C67">
            <v>594.37260000000003</v>
          </cell>
          <cell r="D67">
            <v>494.29469999999998</v>
          </cell>
          <cell r="E67">
            <v>577.63440000000003</v>
          </cell>
          <cell r="F67">
            <v>531.39739999999995</v>
          </cell>
          <cell r="G67">
            <v>625.52390000000003</v>
          </cell>
          <cell r="H67">
            <v>675.73710000000005</v>
          </cell>
          <cell r="I67">
            <v>758.36779999999999</v>
          </cell>
          <cell r="J67">
            <v>499.7398</v>
          </cell>
          <cell r="K67">
            <v>563.90629999999999</v>
          </cell>
          <cell r="L67">
            <v>371.42970000000003</v>
          </cell>
          <cell r="M67">
            <v>538.73710000000005</v>
          </cell>
          <cell r="N67">
            <v>514.34289999999999</v>
          </cell>
          <cell r="R67">
            <v>580.88400000000001</v>
          </cell>
          <cell r="S67">
            <v>609.48879999999997</v>
          </cell>
          <cell r="T67">
            <v>555.2174</v>
          </cell>
        </row>
        <row r="68">
          <cell r="A68">
            <v>44593</v>
          </cell>
          <cell r="B68">
            <v>623.90300000000002</v>
          </cell>
          <cell r="C68">
            <v>630.03300000000002</v>
          </cell>
          <cell r="D68">
            <v>506.48480000000001</v>
          </cell>
          <cell r="E68">
            <v>608.13430000000005</v>
          </cell>
          <cell r="F68">
            <v>546.71460000000002</v>
          </cell>
          <cell r="G68">
            <v>648.63120000000004</v>
          </cell>
          <cell r="H68">
            <v>705.26700000000005</v>
          </cell>
          <cell r="I68">
            <v>798.95259999999996</v>
          </cell>
          <cell r="J68">
            <v>502.59429999999998</v>
          </cell>
          <cell r="K68">
            <v>586.67579999999998</v>
          </cell>
          <cell r="L68">
            <v>380.04199999999997</v>
          </cell>
          <cell r="M68">
            <v>579.08630000000005</v>
          </cell>
          <cell r="N68">
            <v>534.82719999999995</v>
          </cell>
          <cell r="R68">
            <v>621.99570000000006</v>
          </cell>
          <cell r="S68">
            <v>637.33960000000002</v>
          </cell>
          <cell r="T68">
            <v>579.69569999999999</v>
          </cell>
        </row>
        <row r="69">
          <cell r="A69">
            <v>44621</v>
          </cell>
          <cell r="B69">
            <v>670.30190000000005</v>
          </cell>
          <cell r="C69">
            <v>687.97490000000005</v>
          </cell>
          <cell r="D69">
            <v>540.83870000000002</v>
          </cell>
          <cell r="E69">
            <v>661.88329999999996</v>
          </cell>
          <cell r="F69">
            <v>595.81809999999996</v>
          </cell>
          <cell r="G69">
            <v>673.9692</v>
          </cell>
          <cell r="H69">
            <v>739.80420000000004</v>
          </cell>
          <cell r="I69">
            <v>838.33979999999997</v>
          </cell>
          <cell r="J69">
            <v>515.8329</v>
          </cell>
          <cell r="K69">
            <v>611.64880000000005</v>
          </cell>
          <cell r="L69">
            <v>543.23400000000004</v>
          </cell>
          <cell r="M69">
            <v>616.11429999999996</v>
          </cell>
          <cell r="N69">
            <v>571.91579999999999</v>
          </cell>
          <cell r="R69">
            <v>672.70090000000005</v>
          </cell>
          <cell r="S69">
            <v>682.5249</v>
          </cell>
          <cell r="T69">
            <v>627.53430000000003</v>
          </cell>
        </row>
        <row r="70">
          <cell r="A70">
            <v>44652</v>
          </cell>
          <cell r="B70">
            <v>709.76229999999998</v>
          </cell>
          <cell r="C70">
            <v>734.35180000000003</v>
          </cell>
          <cell r="D70">
            <v>553.01940000000002</v>
          </cell>
          <cell r="E70">
            <v>722.62819999999999</v>
          </cell>
          <cell r="F70">
            <v>628.28920000000005</v>
          </cell>
          <cell r="G70">
            <v>702.20960000000002</v>
          </cell>
          <cell r="H70">
            <v>781.87969999999996</v>
          </cell>
          <cell r="I70">
            <v>877.09580000000005</v>
          </cell>
          <cell r="J70">
            <v>534.50289999999995</v>
          </cell>
          <cell r="K70">
            <v>635.94619999999998</v>
          </cell>
          <cell r="L70">
            <v>552.85230000000001</v>
          </cell>
          <cell r="M70">
            <v>664.61770000000001</v>
          </cell>
          <cell r="N70">
            <v>602.99379999999996</v>
          </cell>
          <cell r="R70">
            <v>720.73469999999998</v>
          </cell>
          <cell r="S70">
            <v>723.96990000000005</v>
          </cell>
          <cell r="T70">
            <v>654.99630000000002</v>
          </cell>
        </row>
        <row r="71">
          <cell r="A71">
            <v>44682</v>
          </cell>
          <cell r="B71">
            <v>744.31619999999998</v>
          </cell>
          <cell r="C71">
            <v>768.28139999999996</v>
          </cell>
          <cell r="D71">
            <v>582.42520000000002</v>
          </cell>
          <cell r="E71">
            <v>768.43140000000005</v>
          </cell>
          <cell r="F71">
            <v>643.18460000000005</v>
          </cell>
          <cell r="G71">
            <v>735.67150000000004</v>
          </cell>
          <cell r="H71">
            <v>831.71199999999999</v>
          </cell>
          <cell r="I71">
            <v>926.39</v>
          </cell>
          <cell r="J71">
            <v>555.79290000000003</v>
          </cell>
          <cell r="K71">
            <v>668.97209999999995</v>
          </cell>
          <cell r="L71">
            <v>562.97170000000006</v>
          </cell>
          <cell r="M71">
            <v>688.40890000000002</v>
          </cell>
          <cell r="N71">
            <v>631.85329999999999</v>
          </cell>
          <cell r="R71">
            <v>761.30179999999996</v>
          </cell>
          <cell r="S71">
            <v>758.82479999999998</v>
          </cell>
          <cell r="T71">
            <v>684.8202</v>
          </cell>
        </row>
        <row r="72">
          <cell r="A72">
            <v>44713</v>
          </cell>
          <cell r="B72">
            <v>782.14200000000005</v>
          </cell>
          <cell r="C72">
            <v>803.43380000000002</v>
          </cell>
          <cell r="D72">
            <v>622.64859999999999</v>
          </cell>
          <cell r="E72">
            <v>822.00419999999997</v>
          </cell>
          <cell r="F72">
            <v>675.46159999999998</v>
          </cell>
          <cell r="G72">
            <v>772.25940000000003</v>
          </cell>
          <cell r="H72">
            <v>885.404</v>
          </cell>
          <cell r="I72">
            <v>969.99199999999996</v>
          </cell>
          <cell r="J72">
            <v>558.66840000000002</v>
          </cell>
          <cell r="K72">
            <v>695.57209999999998</v>
          </cell>
          <cell r="L72">
            <v>568.2106</v>
          </cell>
          <cell r="M72">
            <v>736.52859999999998</v>
          </cell>
          <cell r="N72">
            <v>664.98329999999999</v>
          </cell>
          <cell r="R72">
            <v>806.87660000000005</v>
          </cell>
          <cell r="S72">
            <v>797.06299999999999</v>
          </cell>
          <cell r="T72">
            <v>716.46780000000001</v>
          </cell>
        </row>
        <row r="73">
          <cell r="A73">
            <v>44743</v>
          </cell>
          <cell r="B73">
            <v>845.03970000000004</v>
          </cell>
          <cell r="C73">
            <v>862.14059999999995</v>
          </cell>
          <cell r="D73">
            <v>655.74040000000002</v>
          </cell>
          <cell r="E73">
            <v>918.15470000000005</v>
          </cell>
          <cell r="F73">
            <v>712.75840000000005</v>
          </cell>
          <cell r="G73">
            <v>859.04669999999999</v>
          </cell>
          <cell r="H73">
            <v>936.78840000000002</v>
          </cell>
          <cell r="I73">
            <v>1037.7186999999999</v>
          </cell>
          <cell r="J73">
            <v>591.54280000000006</v>
          </cell>
          <cell r="K73">
            <v>762.98839999999996</v>
          </cell>
          <cell r="L73">
            <v>595.21950000000004</v>
          </cell>
          <cell r="M73">
            <v>812.54899999999998</v>
          </cell>
          <cell r="N73">
            <v>713.57339999999999</v>
          </cell>
          <cell r="R73">
            <v>896.79549999999995</v>
          </cell>
          <cell r="S73">
            <v>860.14170000000001</v>
          </cell>
          <cell r="T73">
            <v>762.06659999999999</v>
          </cell>
        </row>
        <row r="74">
          <cell r="A74">
            <v>44774</v>
          </cell>
          <cell r="B74">
            <v>899.46040000000005</v>
          </cell>
          <cell r="C74">
            <v>920.72580000000005</v>
          </cell>
          <cell r="D74">
            <v>700.21230000000003</v>
          </cell>
          <cell r="E74">
            <v>988.38120000000004</v>
          </cell>
          <cell r="F74">
            <v>735.23900000000003</v>
          </cell>
          <cell r="G74">
            <v>921.12819999999999</v>
          </cell>
          <cell r="H74">
            <v>994.90250000000003</v>
          </cell>
          <cell r="I74">
            <v>1097.0372</v>
          </cell>
          <cell r="J74">
            <v>624.4615</v>
          </cell>
          <cell r="K74">
            <v>819.28319999999997</v>
          </cell>
          <cell r="L74">
            <v>624.51880000000006</v>
          </cell>
          <cell r="M74">
            <v>865.65610000000004</v>
          </cell>
          <cell r="N74">
            <v>773.74</v>
          </cell>
          <cell r="R74">
            <v>970.08439999999996</v>
          </cell>
          <cell r="S74">
            <v>917.22900000000004</v>
          </cell>
          <cell r="T74">
            <v>795.82830000000001</v>
          </cell>
        </row>
        <row r="75">
          <cell r="A75">
            <v>44805</v>
          </cell>
          <cell r="B75">
            <v>954.60109999999997</v>
          </cell>
          <cell r="C75">
            <v>982.08699999999999</v>
          </cell>
          <cell r="D75">
            <v>763.85230000000001</v>
          </cell>
          <cell r="E75">
            <v>1067.3244999999999</v>
          </cell>
          <cell r="F75">
            <v>754.99929999999995</v>
          </cell>
          <cell r="G75">
            <v>979.69169999999997</v>
          </cell>
          <cell r="H75">
            <v>1042.7150999999999</v>
          </cell>
          <cell r="I75">
            <v>1156.7571</v>
          </cell>
          <cell r="J75">
            <v>645.62199999999996</v>
          </cell>
          <cell r="K75">
            <v>872.35730000000001</v>
          </cell>
          <cell r="L75">
            <v>638.24519999999995</v>
          </cell>
          <cell r="M75">
            <v>929.12660000000005</v>
          </cell>
          <cell r="N75">
            <v>819.70119999999997</v>
          </cell>
          <cell r="R75">
            <v>1068.3169</v>
          </cell>
          <cell r="S75">
            <v>968.74369999999999</v>
          </cell>
          <cell r="T75">
            <v>836.60540000000003</v>
          </cell>
        </row>
        <row r="76">
          <cell r="A76">
            <v>44835</v>
          </cell>
          <cell r="B76">
            <v>1017.5863000000001</v>
          </cell>
          <cell r="C76">
            <v>1053.1016</v>
          </cell>
          <cell r="D76">
            <v>802.50469999999996</v>
          </cell>
          <cell r="E76">
            <v>1130.2578000000001</v>
          </cell>
          <cell r="F76">
            <v>806.9316</v>
          </cell>
          <cell r="G76">
            <v>1041.4404999999999</v>
          </cell>
          <cell r="H76">
            <v>1111.3046999999999</v>
          </cell>
          <cell r="I76">
            <v>1215.2162000000001</v>
          </cell>
          <cell r="J76">
            <v>713.4248</v>
          </cell>
          <cell r="K76">
            <v>931.64480000000003</v>
          </cell>
          <cell r="L76">
            <v>661.00149999999996</v>
          </cell>
          <cell r="M76">
            <v>1000.7229</v>
          </cell>
          <cell r="N76">
            <v>905.44860000000006</v>
          </cell>
          <cell r="R76">
            <v>1147.0208</v>
          </cell>
          <cell r="S76">
            <v>1031.5165999999999</v>
          </cell>
          <cell r="T76">
            <v>890.6001</v>
          </cell>
        </row>
        <row r="77">
          <cell r="A77">
            <v>44866</v>
          </cell>
          <cell r="B77">
            <v>1067.4854</v>
          </cell>
          <cell r="C77">
            <v>1094.5282</v>
          </cell>
          <cell r="D77">
            <v>854.91049999999996</v>
          </cell>
          <cell r="E77">
            <v>1189.3208999999999</v>
          </cell>
          <cell r="F77">
            <v>856.56330000000003</v>
          </cell>
          <cell r="G77">
            <v>1098.0135</v>
          </cell>
          <cell r="H77">
            <v>1158.9459999999999</v>
          </cell>
          <cell r="I77">
            <v>1285.7505000000001</v>
          </cell>
          <cell r="J77">
            <v>759.26660000000004</v>
          </cell>
          <cell r="K77">
            <v>965.32159999999999</v>
          </cell>
          <cell r="L77">
            <v>665.67060000000004</v>
          </cell>
          <cell r="M77">
            <v>1059.6457</v>
          </cell>
          <cell r="N77">
            <v>951.15639999999996</v>
          </cell>
          <cell r="R77">
            <v>1209.8876</v>
          </cell>
          <cell r="S77">
            <v>1077.2851000000001</v>
          </cell>
          <cell r="T77">
            <v>946.44299999999998</v>
          </cell>
        </row>
        <row r="78">
          <cell r="A78">
            <v>44896</v>
          </cell>
          <cell r="B78">
            <v>1115.8851999999999</v>
          </cell>
          <cell r="C78">
            <v>1131.3989999999999</v>
          </cell>
          <cell r="D78">
            <v>915.28660000000002</v>
          </cell>
          <cell r="E78">
            <v>1239.5463</v>
          </cell>
          <cell r="F78">
            <v>893.03399999999999</v>
          </cell>
          <cell r="G78">
            <v>1142.2256</v>
          </cell>
          <cell r="H78">
            <v>1224.8641</v>
          </cell>
          <cell r="I78">
            <v>1351.4602</v>
          </cell>
          <cell r="J78">
            <v>786.67430000000002</v>
          </cell>
          <cell r="K78">
            <v>1023.2112</v>
          </cell>
          <cell r="L78">
            <v>676.92589999999996</v>
          </cell>
          <cell r="M78">
            <v>1137.6668</v>
          </cell>
          <cell r="N78">
            <v>999.40869999999995</v>
          </cell>
          <cell r="R78">
            <v>1255.5573999999999</v>
          </cell>
          <cell r="S78">
            <v>1123.6996999999999</v>
          </cell>
          <cell r="T78">
            <v>1003.2345</v>
          </cell>
        </row>
        <row r="79">
          <cell r="A79">
            <v>44927</v>
          </cell>
          <cell r="B79">
            <v>1181.5995</v>
          </cell>
          <cell r="C79">
            <v>1193.1721</v>
          </cell>
          <cell r="D79">
            <v>987.22969999999998</v>
          </cell>
          <cell r="E79">
            <v>1288.0851</v>
          </cell>
          <cell r="F79">
            <v>965.73099999999999</v>
          </cell>
          <cell r="G79">
            <v>1213.3924999999999</v>
          </cell>
          <cell r="H79">
            <v>1280.2103999999999</v>
          </cell>
          <cell r="I79">
            <v>1430.1204</v>
          </cell>
          <cell r="J79">
            <v>859.75239999999997</v>
          </cell>
          <cell r="K79">
            <v>1095.5979</v>
          </cell>
          <cell r="L79">
            <v>678.97209999999995</v>
          </cell>
          <cell r="M79">
            <v>1231.5518999999999</v>
          </cell>
          <cell r="N79">
            <v>1062.8131000000001</v>
          </cell>
          <cell r="R79">
            <v>1331.1514999999999</v>
          </cell>
          <cell r="S79">
            <v>1185.3976</v>
          </cell>
          <cell r="T79">
            <v>1076.4133999999999</v>
          </cell>
        </row>
        <row r="80">
          <cell r="A80">
            <v>44958</v>
          </cell>
          <cell r="B80">
            <v>1249.6344999999999</v>
          </cell>
          <cell r="C80">
            <v>1290.3629000000001</v>
          </cell>
          <cell r="D80">
            <v>1033.8073999999999</v>
          </cell>
          <cell r="E80">
            <v>1353.1774</v>
          </cell>
          <cell r="F80">
            <v>1002.5857</v>
          </cell>
          <cell r="G80">
            <v>1274.1909000000001</v>
          </cell>
          <cell r="H80">
            <v>1345.5096000000001</v>
          </cell>
          <cell r="I80">
            <v>1499.6627000000001</v>
          </cell>
          <cell r="J80">
            <v>894.31659999999999</v>
          </cell>
          <cell r="K80">
            <v>1145.9105</v>
          </cell>
          <cell r="L80">
            <v>697.54759999999999</v>
          </cell>
          <cell r="M80">
            <v>1313.9135000000001</v>
          </cell>
          <cell r="N80">
            <v>1112.5174</v>
          </cell>
          <cell r="R80">
            <v>1387.6967</v>
          </cell>
          <cell r="S80">
            <v>1264.2391</v>
          </cell>
          <cell r="T80">
            <v>1115.0427</v>
          </cell>
        </row>
        <row r="81">
          <cell r="A81">
            <v>44986</v>
          </cell>
          <cell r="B81">
            <v>1336.6514</v>
          </cell>
          <cell r="C81">
            <v>1398.1932999999999</v>
          </cell>
          <cell r="D81">
            <v>1126.8811000000001</v>
          </cell>
          <cell r="E81">
            <v>1458.7229</v>
          </cell>
          <cell r="F81">
            <v>1045.6742999999999</v>
          </cell>
          <cell r="G81">
            <v>1329.0101999999999</v>
          </cell>
          <cell r="H81">
            <v>1428.6304</v>
          </cell>
          <cell r="I81">
            <v>1569.2301</v>
          </cell>
          <cell r="J81">
            <v>910.66240000000005</v>
          </cell>
          <cell r="K81">
            <v>1224.3326999999999</v>
          </cell>
          <cell r="L81">
            <v>1024.9632999999999</v>
          </cell>
          <cell r="M81">
            <v>1388.6095</v>
          </cell>
          <cell r="N81">
            <v>1176.9604999999999</v>
          </cell>
          <cell r="R81">
            <v>1499.6039000000001</v>
          </cell>
          <cell r="S81">
            <v>1347.8468</v>
          </cell>
          <cell r="T81">
            <v>1198.2039</v>
          </cell>
        </row>
        <row r="82">
          <cell r="A82">
            <v>45017</v>
          </cell>
          <cell r="B82">
            <v>1445.0456999999999</v>
          </cell>
          <cell r="C82">
            <v>1535.8897999999999</v>
          </cell>
          <cell r="D82">
            <v>1157.4866999999999</v>
          </cell>
          <cell r="E82">
            <v>1600.6309000000001</v>
          </cell>
          <cell r="F82">
            <v>1116.133</v>
          </cell>
          <cell r="G82">
            <v>1445.2934</v>
          </cell>
          <cell r="H82">
            <v>1506.9556</v>
          </cell>
          <cell r="I82">
            <v>1682.5153</v>
          </cell>
          <cell r="J82">
            <v>958.52719999999999</v>
          </cell>
          <cell r="K82">
            <v>1311.8408999999999</v>
          </cell>
          <cell r="L82">
            <v>1051.1584</v>
          </cell>
          <cell r="M82">
            <v>1512.6840999999999</v>
          </cell>
          <cell r="N82">
            <v>1253.3177000000001</v>
          </cell>
          <cell r="R82">
            <v>1666.5002999999999</v>
          </cell>
          <cell r="S82">
            <v>1460.1668999999999</v>
          </cell>
          <cell r="T82">
            <v>1257.2091</v>
          </cell>
        </row>
        <row r="83">
          <cell r="A83">
            <v>45047</v>
          </cell>
          <cell r="B83">
            <v>1550.0989999999999</v>
          </cell>
          <cell r="C83">
            <v>1639.4203</v>
          </cell>
          <cell r="D83">
            <v>1254.8889999999999</v>
          </cell>
          <cell r="E83">
            <v>1703.8019999999999</v>
          </cell>
          <cell r="F83">
            <v>1200.2554</v>
          </cell>
          <cell r="G83">
            <v>1569.7257999999999</v>
          </cell>
          <cell r="H83">
            <v>1662.8431</v>
          </cell>
          <cell r="I83">
            <v>1784.1682000000001</v>
          </cell>
          <cell r="J83">
            <v>1033.6514</v>
          </cell>
          <cell r="K83">
            <v>1443.8895</v>
          </cell>
          <cell r="L83">
            <v>1092.6398999999999</v>
          </cell>
          <cell r="M83">
            <v>1635.3117999999999</v>
          </cell>
          <cell r="N83">
            <v>1326.4111</v>
          </cell>
          <cell r="R83">
            <v>1786.5306</v>
          </cell>
          <cell r="S83">
            <v>1566.0125</v>
          </cell>
          <cell r="T83">
            <v>1350.3371</v>
          </cell>
        </row>
        <row r="84">
          <cell r="A84">
            <v>45078</v>
          </cell>
          <cell r="B84">
            <v>1655.1801</v>
          </cell>
          <cell r="C84">
            <v>1732.4087</v>
          </cell>
          <cell r="D84">
            <v>1306.1564000000001</v>
          </cell>
          <cell r="E84">
            <v>1799.9768999999999</v>
          </cell>
          <cell r="F84">
            <v>1364.8733999999999</v>
          </cell>
          <cell r="G84">
            <v>1683.7420999999999</v>
          </cell>
          <cell r="H84">
            <v>1799.0871</v>
          </cell>
          <cell r="I84">
            <v>1892.5838000000001</v>
          </cell>
          <cell r="J84">
            <v>1097.7895000000001</v>
          </cell>
          <cell r="K84">
            <v>1554.9893999999999</v>
          </cell>
          <cell r="L84">
            <v>1121.9921999999999</v>
          </cell>
          <cell r="M84">
            <v>1754.7671</v>
          </cell>
          <cell r="N84">
            <v>1414.663</v>
          </cell>
          <cell r="R84">
            <v>1887.5841</v>
          </cell>
          <cell r="S84">
            <v>1667.8398999999999</v>
          </cell>
          <cell r="T84">
            <v>1468.896</v>
          </cell>
        </row>
        <row r="85">
          <cell r="A85">
            <v>45108</v>
          </cell>
          <cell r="B85">
            <v>1784.2535</v>
          </cell>
          <cell r="C85">
            <v>1854.6382000000001</v>
          </cell>
          <cell r="D85">
            <v>1441.6839</v>
          </cell>
          <cell r="E85">
            <v>1905.5471</v>
          </cell>
          <cell r="F85">
            <v>1444.6584</v>
          </cell>
          <cell r="G85">
            <v>1841.4126000000001</v>
          </cell>
          <cell r="H85">
            <v>1972.1995999999999</v>
          </cell>
          <cell r="I85">
            <v>2073.4832999999999</v>
          </cell>
          <cell r="J85">
            <v>1232.9683</v>
          </cell>
          <cell r="K85">
            <v>1693.4572000000001</v>
          </cell>
          <cell r="L85">
            <v>1163.2724000000001</v>
          </cell>
          <cell r="M85">
            <v>1878.5618999999999</v>
          </cell>
          <cell r="N85">
            <v>1537.0217</v>
          </cell>
          <cell r="R85">
            <v>2017.2971</v>
          </cell>
          <cell r="S85">
            <v>1798.0599</v>
          </cell>
          <cell r="T85">
            <v>1593.7012999999999</v>
          </cell>
        </row>
        <row r="86">
          <cell r="A86">
            <v>45139</v>
          </cell>
          <cell r="B86">
            <v>2000.9692</v>
          </cell>
          <cell r="C86">
            <v>2109.8712999999998</v>
          </cell>
          <cell r="D86">
            <v>1557.8143</v>
          </cell>
          <cell r="E86">
            <v>2090.9508999999998</v>
          </cell>
          <cell r="F86">
            <v>1552.4838999999999</v>
          </cell>
          <cell r="G86">
            <v>2108.7658000000001</v>
          </cell>
          <cell r="H86">
            <v>2259.3290999999999</v>
          </cell>
          <cell r="I86">
            <v>2331.1098999999999</v>
          </cell>
          <cell r="J86">
            <v>1290.028</v>
          </cell>
          <cell r="K86">
            <v>1979.1375</v>
          </cell>
          <cell r="L86">
            <v>1290.1352999999999</v>
          </cell>
          <cell r="M86">
            <v>2087.1858999999999</v>
          </cell>
          <cell r="N86">
            <v>1679.0355</v>
          </cell>
          <cell r="R86">
            <v>2224.7390999999998</v>
          </cell>
          <cell r="S86">
            <v>2043.0087000000001</v>
          </cell>
          <cell r="T86">
            <v>1720.7796000000001</v>
          </cell>
        </row>
        <row r="87">
          <cell r="A87">
            <v>45170</v>
          </cell>
          <cell r="B87">
            <v>2280.9069</v>
          </cell>
          <cell r="C87">
            <v>2479.0284999999999</v>
          </cell>
          <cell r="D87">
            <v>1744.7102</v>
          </cell>
          <cell r="E87">
            <v>2388.4429</v>
          </cell>
          <cell r="F87">
            <v>1749.9444000000001</v>
          </cell>
          <cell r="G87">
            <v>2415.2640000000001</v>
          </cell>
          <cell r="H87">
            <v>2508.3249000000001</v>
          </cell>
          <cell r="I87">
            <v>2553.0810000000001</v>
          </cell>
          <cell r="J87">
            <v>1407.0523000000001</v>
          </cell>
          <cell r="K87">
            <v>2291.4976000000001</v>
          </cell>
          <cell r="L87">
            <v>1339.8634999999999</v>
          </cell>
          <cell r="M87">
            <v>2430.2712999999999</v>
          </cell>
          <cell r="N87">
            <v>1853.3905999999999</v>
          </cell>
          <cell r="R87">
            <v>2574.5650999999998</v>
          </cell>
          <cell r="S87">
            <v>2345.4194000000002</v>
          </cell>
          <cell r="T87">
            <v>1881.6493</v>
          </cell>
        </row>
        <row r="88">
          <cell r="A88">
            <v>45200</v>
          </cell>
          <cell r="B88">
            <v>2467.3877000000002</v>
          </cell>
          <cell r="C88">
            <v>2662.2293</v>
          </cell>
          <cell r="D88">
            <v>1906.5514000000001</v>
          </cell>
          <cell r="E88">
            <v>2633.5434</v>
          </cell>
          <cell r="F88">
            <v>1863.3305</v>
          </cell>
          <cell r="G88">
            <v>2655.8838999999998</v>
          </cell>
          <cell r="H88">
            <v>2647.1628000000001</v>
          </cell>
          <cell r="I88">
            <v>2771.9958000000001</v>
          </cell>
          <cell r="J88">
            <v>1563.6849</v>
          </cell>
          <cell r="K88">
            <v>2476.6161999999999</v>
          </cell>
          <cell r="L88">
            <v>1392.5693000000001</v>
          </cell>
          <cell r="M88">
            <v>2634.1756999999998</v>
          </cell>
          <cell r="N88">
            <v>2008.7445</v>
          </cell>
          <cell r="R88">
            <v>2789.5392000000002</v>
          </cell>
          <cell r="S88">
            <v>2551.6579999999999</v>
          </cell>
          <cell r="T88">
            <v>1983.7968000000001</v>
          </cell>
        </row>
        <row r="89">
          <cell r="A89">
            <v>45231</v>
          </cell>
          <cell r="B89">
            <v>2762.3076000000001</v>
          </cell>
          <cell r="C89">
            <v>3024.0504999999998</v>
          </cell>
          <cell r="D89">
            <v>2112.2532999999999</v>
          </cell>
          <cell r="E89">
            <v>2905.2837</v>
          </cell>
          <cell r="F89">
            <v>2012.1735000000001</v>
          </cell>
          <cell r="G89">
            <v>3035.4184</v>
          </cell>
          <cell r="H89">
            <v>3015.0378999999998</v>
          </cell>
          <cell r="I89">
            <v>3084.5048000000002</v>
          </cell>
          <cell r="J89">
            <v>1772.0033000000001</v>
          </cell>
          <cell r="K89">
            <v>2773.7402999999999</v>
          </cell>
          <cell r="L89">
            <v>1422.8489</v>
          </cell>
          <cell r="M89">
            <v>2938.9672999999998</v>
          </cell>
          <cell r="N89">
            <v>2257.1729999999998</v>
          </cell>
          <cell r="R89">
            <v>3116.4099000000001</v>
          </cell>
          <cell r="S89">
            <v>2862.6158</v>
          </cell>
          <cell r="T89">
            <v>2204.8137000000002</v>
          </cell>
        </row>
        <row r="90">
          <cell r="A90">
            <v>45261</v>
          </cell>
          <cell r="B90">
            <v>3433.7881000000002</v>
          </cell>
          <cell r="C90">
            <v>3872.2501999999999</v>
          </cell>
          <cell r="D90">
            <v>2533.2525000000001</v>
          </cell>
          <cell r="E90">
            <v>3390.8294999999998</v>
          </cell>
          <cell r="F90">
            <v>2240.8564000000001</v>
          </cell>
          <cell r="G90">
            <v>3897.4007999999999</v>
          </cell>
          <cell r="H90">
            <v>3981.1093999999998</v>
          </cell>
          <cell r="I90">
            <v>4021.9324000000001</v>
          </cell>
          <cell r="J90">
            <v>2030.8497</v>
          </cell>
          <cell r="K90">
            <v>3405.2460999999998</v>
          </cell>
          <cell r="L90">
            <v>1475.1991</v>
          </cell>
          <cell r="M90">
            <v>3535.37</v>
          </cell>
          <cell r="N90">
            <v>2894.2743</v>
          </cell>
          <cell r="R90">
            <v>3610.0864999999999</v>
          </cell>
          <cell r="S90">
            <v>3619.7905000000001</v>
          </cell>
          <cell r="T90">
            <v>2696.6446000000001</v>
          </cell>
        </row>
        <row r="91">
          <cell r="A91">
            <v>45292</v>
          </cell>
          <cell r="B91">
            <v>4264.4517999999998</v>
          </cell>
          <cell r="C91">
            <v>4938.5762999999997</v>
          </cell>
          <cell r="D91">
            <v>3119.4353000000001</v>
          </cell>
          <cell r="E91">
            <v>3801.2674999999999</v>
          </cell>
          <cell r="F91">
            <v>2649.2001</v>
          </cell>
          <cell r="G91">
            <v>4911.4304000000002</v>
          </cell>
          <cell r="H91">
            <v>4859.0482000000002</v>
          </cell>
          <cell r="I91">
            <v>5232.0688</v>
          </cell>
          <cell r="J91">
            <v>2509.2247000000002</v>
          </cell>
          <cell r="K91">
            <v>4042.8895000000002</v>
          </cell>
          <cell r="L91">
            <v>1482.3133</v>
          </cell>
          <cell r="M91">
            <v>4222.4031000000004</v>
          </cell>
          <cell r="N91">
            <v>4542.7560999999996</v>
          </cell>
          <cell r="R91">
            <v>4185.1030000000001</v>
          </cell>
          <cell r="S91">
            <v>4505.8181000000004</v>
          </cell>
          <cell r="T91">
            <v>3498.1794</v>
          </cell>
        </row>
        <row r="92">
          <cell r="A92">
            <v>45323</v>
          </cell>
          <cell r="B92">
            <v>4746.7686000000003</v>
          </cell>
          <cell r="C92">
            <v>5416.0290999999997</v>
          </cell>
          <cell r="D92">
            <v>3736.1408999999999</v>
          </cell>
          <cell r="E92">
            <v>4152.5830999999998</v>
          </cell>
          <cell r="F92">
            <v>3039.5913</v>
          </cell>
          <cell r="G92">
            <v>5432.2133999999996</v>
          </cell>
          <cell r="H92">
            <v>5459.6742000000004</v>
          </cell>
          <cell r="I92">
            <v>5819.4043000000001</v>
          </cell>
          <cell r="J92">
            <v>3116.0614999999998</v>
          </cell>
          <cell r="K92">
            <v>4376.9661999999998</v>
          </cell>
          <cell r="L92">
            <v>1603.7893999999999</v>
          </cell>
          <cell r="M92">
            <v>4684.2452999999996</v>
          </cell>
          <cell r="N92">
            <v>5544.0391</v>
          </cell>
          <cell r="R92">
            <v>4526.2764999999999</v>
          </cell>
          <cell r="S92">
            <v>5022.7575999999999</v>
          </cell>
          <cell r="T92">
            <v>3950.7130999999999</v>
          </cell>
        </row>
        <row r="93">
          <cell r="A93">
            <v>45352</v>
          </cell>
          <cell r="B93">
            <v>5243.3122000000003</v>
          </cell>
          <cell r="C93">
            <v>5971.7214999999997</v>
          </cell>
          <cell r="D93">
            <v>4166.5163000000002</v>
          </cell>
          <cell r="E93">
            <v>4694.1616000000004</v>
          </cell>
          <cell r="F93">
            <v>3354.7653</v>
          </cell>
          <cell r="G93">
            <v>5606.1523999999999</v>
          </cell>
          <cell r="H93">
            <v>6048.6284999999998</v>
          </cell>
          <cell r="I93">
            <v>6487.7791999999999</v>
          </cell>
          <cell r="J93">
            <v>3521.3128999999999</v>
          </cell>
          <cell r="K93">
            <v>4648.8855000000003</v>
          </cell>
          <cell r="L93">
            <v>2629.7898</v>
          </cell>
          <cell r="M93">
            <v>5197.5450000000001</v>
          </cell>
          <cell r="N93">
            <v>6056.3753999999999</v>
          </cell>
          <cell r="R93">
            <v>5045.7951999999996</v>
          </cell>
          <cell r="S93">
            <v>5486.3941000000004</v>
          </cell>
          <cell r="T93">
            <v>4544.2200999999995</v>
          </cell>
        </row>
        <row r="94">
          <cell r="A94">
            <v>45383</v>
          </cell>
          <cell r="B94">
            <v>5686.5425999999998</v>
          </cell>
          <cell r="C94">
            <v>6301.9539999999997</v>
          </cell>
          <cell r="D94">
            <v>4431.9317000000001</v>
          </cell>
          <cell r="E94">
            <v>5009.8756999999996</v>
          </cell>
          <cell r="F94">
            <v>4672.2165999999997</v>
          </cell>
          <cell r="G94">
            <v>6058.0183999999999</v>
          </cell>
          <cell r="H94">
            <v>6566.4004000000004</v>
          </cell>
          <cell r="I94">
            <v>6721.9098000000004</v>
          </cell>
          <cell r="J94">
            <v>4007.2042000000001</v>
          </cell>
          <cell r="K94">
            <v>5018.9156000000003</v>
          </cell>
          <cell r="L94">
            <v>2953.1532999999999</v>
          </cell>
          <cell r="M94">
            <v>5568.4272000000001</v>
          </cell>
          <cell r="N94">
            <v>6498.8918000000003</v>
          </cell>
          <cell r="R94">
            <v>5495.1246000000001</v>
          </cell>
          <cell r="S94">
            <v>5807.0343000000003</v>
          </cell>
          <cell r="T94">
            <v>5397.7632000000003</v>
          </cell>
        </row>
        <row r="95">
          <cell r="A95">
            <v>45413</v>
          </cell>
          <cell r="B95">
            <v>5943.5929999999998</v>
          </cell>
          <cell r="C95">
            <v>6558.1324999999997</v>
          </cell>
          <cell r="D95">
            <v>4738.1247999999996</v>
          </cell>
          <cell r="E95">
            <v>5263.2281000000003</v>
          </cell>
          <cell r="F95">
            <v>4772.1180999999997</v>
          </cell>
          <cell r="G95">
            <v>6215.4255000000003</v>
          </cell>
          <cell r="H95">
            <v>6732.5101000000004</v>
          </cell>
          <cell r="I95">
            <v>7050.4607999999998</v>
          </cell>
          <cell r="J95">
            <v>4422.2314999999999</v>
          </cell>
          <cell r="K95">
            <v>5351.3422</v>
          </cell>
          <cell r="L95">
            <v>3221.4187999999999</v>
          </cell>
          <cell r="M95">
            <v>5952.3058000000001</v>
          </cell>
          <cell r="N95">
            <v>6713.2793000000001</v>
          </cell>
          <cell r="R95">
            <v>5802.8306000000002</v>
          </cell>
          <cell r="S95">
            <v>6032.3671000000004</v>
          </cell>
          <cell r="T95">
            <v>5730.6648999999998</v>
          </cell>
        </row>
        <row r="96">
          <cell r="A96">
            <v>45444</v>
          </cell>
          <cell r="B96">
            <v>6238.0032000000001</v>
          </cell>
          <cell r="C96">
            <v>6851.7383</v>
          </cell>
          <cell r="D96">
            <v>4861.6588000000002</v>
          </cell>
          <cell r="E96">
            <v>5425.5698000000002</v>
          </cell>
          <cell r="F96">
            <v>5486.8546999999999</v>
          </cell>
          <cell r="G96">
            <v>6360.6504000000004</v>
          </cell>
          <cell r="H96">
            <v>7093.0186999999996</v>
          </cell>
          <cell r="I96">
            <v>7338.2388000000001</v>
          </cell>
          <cell r="J96">
            <v>4615.2891</v>
          </cell>
          <cell r="K96">
            <v>5464.6421</v>
          </cell>
          <cell r="L96">
            <v>3464.1089999999999</v>
          </cell>
          <cell r="M96">
            <v>6407.6827999999996</v>
          </cell>
          <cell r="N96">
            <v>6958.9237000000003</v>
          </cell>
          <cell r="R96">
            <v>6198.0186000000003</v>
          </cell>
          <cell r="S96">
            <v>6236.8553000000002</v>
          </cell>
          <cell r="T96">
            <v>6266.5735999999997</v>
          </cell>
        </row>
        <row r="97">
          <cell r="A97">
            <v>45474</v>
          </cell>
          <cell r="B97">
            <v>6497.5650999999998</v>
          </cell>
          <cell r="C97">
            <v>7102.8049000000001</v>
          </cell>
          <cell r="D97">
            <v>5131.1427999999996</v>
          </cell>
          <cell r="E97">
            <v>5600.4134999999997</v>
          </cell>
          <cell r="F97">
            <v>5876.5086000000001</v>
          </cell>
          <cell r="G97">
            <v>6587.1035000000002</v>
          </cell>
          <cell r="H97">
            <v>7472.5631000000003</v>
          </cell>
          <cell r="I97">
            <v>7499.0716000000002</v>
          </cell>
          <cell r="J97">
            <v>4895.2601999999997</v>
          </cell>
          <cell r="K97">
            <v>5769.8729000000003</v>
          </cell>
          <cell r="L97">
            <v>3615.8222000000001</v>
          </cell>
          <cell r="M97">
            <v>6818.2999</v>
          </cell>
          <cell r="N97">
            <v>7206.6773000000003</v>
          </cell>
          <cell r="R97">
            <v>6485.1760000000004</v>
          </cell>
          <cell r="S97">
            <v>6467.4624000000003</v>
          </cell>
          <cell r="T97">
            <v>6606.8953000000001</v>
          </cell>
        </row>
        <row r="98">
          <cell r="A98">
            <v>45505</v>
          </cell>
          <cell r="B98">
            <v>6797.2161999999998</v>
          </cell>
          <cell r="C98">
            <v>7446.6337999999996</v>
          </cell>
          <cell r="D98">
            <v>5289.9971999999998</v>
          </cell>
          <cell r="E98">
            <v>5771.2129000000004</v>
          </cell>
          <cell r="F98">
            <v>6354.6319999999996</v>
          </cell>
          <cell r="G98">
            <v>6880.8059000000003</v>
          </cell>
          <cell r="H98">
            <v>7711.5113000000001</v>
          </cell>
          <cell r="I98">
            <v>7772.8890000000001</v>
          </cell>
          <cell r="J98">
            <v>5154.9799000000003</v>
          </cell>
          <cell r="K98">
            <v>5974.1841000000004</v>
          </cell>
          <cell r="L98">
            <v>4042.3638999999998</v>
          </cell>
          <cell r="M98">
            <v>7272.8953000000001</v>
          </cell>
          <cell r="N98">
            <v>7392.2044999999998</v>
          </cell>
          <cell r="R98">
            <v>6790.5214999999998</v>
          </cell>
          <cell r="S98">
            <v>6745.4682000000003</v>
          </cell>
          <cell r="T98">
            <v>6976.1423999999997</v>
          </cell>
        </row>
        <row r="99">
          <cell r="A99">
            <v>45536</v>
          </cell>
          <cell r="B99">
            <v>7050.5060999999996</v>
          </cell>
          <cell r="C99">
            <v>7676.2592000000004</v>
          </cell>
          <cell r="D99">
            <v>5389.8550999999998</v>
          </cell>
          <cell r="E99">
            <v>6001.8131999999996</v>
          </cell>
          <cell r="F99">
            <v>6761.3993</v>
          </cell>
          <cell r="G99">
            <v>7085.7186000000002</v>
          </cell>
          <cell r="H99">
            <v>8048.3918999999996</v>
          </cell>
          <cell r="I99">
            <v>8091.7322000000004</v>
          </cell>
          <cell r="J99">
            <v>5401.9270999999999</v>
          </cell>
          <cell r="K99">
            <v>6156.4854999999998</v>
          </cell>
          <cell r="L99">
            <v>4267.2375000000002</v>
          </cell>
          <cell r="M99">
            <v>7482.9339</v>
          </cell>
          <cell r="N99">
            <v>7584.3738999999996</v>
          </cell>
          <cell r="R99">
            <v>7013.5249999999996</v>
          </cell>
          <cell r="S99">
            <v>6960.7093999999997</v>
          </cell>
          <cell r="T99">
            <v>7376.6544999999996</v>
          </cell>
        </row>
        <row r="100">
          <cell r="A100">
            <v>45566</v>
          </cell>
          <cell r="B100">
            <v>7278.5056000000004</v>
          </cell>
          <cell r="C100">
            <v>7804.1454000000003</v>
          </cell>
          <cell r="D100">
            <v>5517.7465000000002</v>
          </cell>
          <cell r="E100">
            <v>6314.1054999999997</v>
          </cell>
          <cell r="F100">
            <v>7267.9624000000003</v>
          </cell>
          <cell r="G100">
            <v>7265.4861000000001</v>
          </cell>
          <cell r="H100">
            <v>8508.8117999999995</v>
          </cell>
          <cell r="I100">
            <v>8161.4603999999999</v>
          </cell>
          <cell r="J100">
            <v>5541.7339000000002</v>
          </cell>
          <cell r="K100">
            <v>6341.9041999999999</v>
          </cell>
          <cell r="L100">
            <v>4436.7730000000001</v>
          </cell>
          <cell r="M100">
            <v>7949.8656000000001</v>
          </cell>
          <cell r="N100">
            <v>7820.2790000000005</v>
          </cell>
          <cell r="R100">
            <v>7179.88</v>
          </cell>
          <cell r="S100">
            <v>7200.3347000000003</v>
          </cell>
          <cell r="T100">
            <v>7603.4542000000001</v>
          </cell>
        </row>
        <row r="101">
          <cell r="A101">
            <v>45597</v>
          </cell>
          <cell r="B101">
            <v>7517.8953000000001</v>
          </cell>
          <cell r="C101">
            <v>8014.9970999999996</v>
          </cell>
          <cell r="D101">
            <v>5766.9058000000005</v>
          </cell>
          <cell r="E101">
            <v>6453.3177999999998</v>
          </cell>
          <cell r="F101">
            <v>7855.4191000000001</v>
          </cell>
          <cell r="G101">
            <v>7341.6337000000003</v>
          </cell>
          <cell r="H101">
            <v>8749.0452000000005</v>
          </cell>
          <cell r="I101">
            <v>8421.9941999999992</v>
          </cell>
          <cell r="J101">
            <v>5673.1583000000001</v>
          </cell>
          <cell r="K101">
            <v>6539.3172999999997</v>
          </cell>
          <cell r="L101">
            <v>4644.8778000000002</v>
          </cell>
          <cell r="M101">
            <v>8279.2121999999999</v>
          </cell>
          <cell r="N101">
            <v>7930.1859000000004</v>
          </cell>
          <cell r="R101">
            <v>7361.8828000000003</v>
          </cell>
          <cell r="S101">
            <v>7425.1370999999999</v>
          </cell>
          <cell r="T101">
            <v>7927.5558000000001</v>
          </cell>
        </row>
        <row r="102">
          <cell r="A102">
            <v>45627</v>
          </cell>
          <cell r="B102">
            <v>7717.0880999999999</v>
          </cell>
          <cell r="C102">
            <v>8169.6234999999997</v>
          </cell>
          <cell r="D102">
            <v>5901.7991000000002</v>
          </cell>
          <cell r="E102">
            <v>6626.4893000000002</v>
          </cell>
          <cell r="F102">
            <v>8247.5120000000006</v>
          </cell>
          <cell r="G102">
            <v>7481.5726000000004</v>
          </cell>
          <cell r="H102">
            <v>8870.8420999999998</v>
          </cell>
          <cell r="I102">
            <v>8593.3279999999995</v>
          </cell>
          <cell r="J102">
            <v>5958.1180999999997</v>
          </cell>
          <cell r="K102">
            <v>6689.8177999999998</v>
          </cell>
          <cell r="L102">
            <v>4711.0810000000001</v>
          </cell>
          <cell r="M102">
            <v>8737.5640000000003</v>
          </cell>
          <cell r="N102">
            <v>8146.2280000000001</v>
          </cell>
          <cell r="R102">
            <v>7231.6257999999998</v>
          </cell>
          <cell r="S102">
            <v>7643.2277000000004</v>
          </cell>
          <cell r="T102">
            <v>8266.3700000000008</v>
          </cell>
        </row>
        <row r="103">
          <cell r="A103">
            <v>45658</v>
          </cell>
          <cell r="B103">
            <v>7910.4796999999999</v>
          </cell>
          <cell r="C103">
            <v>8351.5912000000008</v>
          </cell>
          <cell r="D103">
            <v>6044.3777</v>
          </cell>
          <cell r="E103">
            <v>6705.7106000000003</v>
          </cell>
          <cell r="F103">
            <v>8575.1404999999995</v>
          </cell>
          <cell r="G103">
            <v>7609.6896999999999</v>
          </cell>
          <cell r="H103">
            <v>9149.1620999999996</v>
          </cell>
          <cell r="I103">
            <v>8762.2877000000008</v>
          </cell>
          <cell r="J103">
            <v>6077.9402</v>
          </cell>
          <cell r="K103">
            <v>6866.8622999999998</v>
          </cell>
          <cell r="L103">
            <v>4728.4795999999997</v>
          </cell>
          <cell r="M103">
            <v>9282.5537999999997</v>
          </cell>
          <cell r="N103">
            <v>8302.7171999999991</v>
          </cell>
          <cell r="R103">
            <v>7188.6453000000001</v>
          </cell>
          <cell r="S103">
            <v>7879.1752999999999</v>
          </cell>
          <cell r="T103">
            <v>8461.9914000000008</v>
          </cell>
        </row>
        <row r="104">
          <cell r="A104">
            <v>45689</v>
          </cell>
          <cell r="B104">
            <v>8164.2681000000002</v>
          </cell>
          <cell r="C104">
            <v>8718.4104000000007</v>
          </cell>
          <cell r="D104">
            <v>6165.9157999999998</v>
          </cell>
          <cell r="E104">
            <v>6720.2745999999997</v>
          </cell>
          <cell r="F104">
            <v>9196.1057000000001</v>
          </cell>
          <cell r="G104">
            <v>7733.8060999999998</v>
          </cell>
          <cell r="H104">
            <v>9346.4259999999995</v>
          </cell>
          <cell r="I104">
            <v>8864.6391999999996</v>
          </cell>
          <cell r="J104">
            <v>6256.8370000000004</v>
          </cell>
          <cell r="K104">
            <v>6976.0315000000001</v>
          </cell>
          <cell r="L104">
            <v>5157.8096999999998</v>
          </cell>
          <cell r="M104">
            <v>9702.8837999999996</v>
          </cell>
          <cell r="N104">
            <v>8572.3672000000006</v>
          </cell>
          <cell r="R104">
            <v>7151.4570999999996</v>
          </cell>
          <cell r="S104">
            <v>8157.7367999999997</v>
          </cell>
          <cell r="T104">
            <v>8811.7972000000009</v>
          </cell>
        </row>
        <row r="105">
          <cell r="A105">
            <v>45717</v>
          </cell>
          <cell r="B105">
            <v>8434.2327999999998</v>
          </cell>
          <cell r="C105">
            <v>8980.0007000000005</v>
          </cell>
          <cell r="D105">
            <v>6224.6004999999996</v>
          </cell>
          <cell r="E105">
            <v>6985.3906999999999</v>
          </cell>
          <cell r="F105">
            <v>9627.7031000000006</v>
          </cell>
          <cell r="G105">
            <v>7878.1655000000001</v>
          </cell>
          <cell r="H105">
            <v>9600.1656999999996</v>
          </cell>
          <cell r="I105">
            <v>8989.7335000000003</v>
          </cell>
          <cell r="J105">
            <v>6440.3945000000003</v>
          </cell>
          <cell r="K105">
            <v>7104.7088999999996</v>
          </cell>
          <cell r="L105">
            <v>6738.4242999999997</v>
          </cell>
          <cell r="M105">
            <v>10199.7997</v>
          </cell>
          <cell r="N105">
            <v>8758.7322999999997</v>
          </cell>
          <cell r="R105">
            <v>7393.4543999999996</v>
          </cell>
          <cell r="S105">
            <v>8398.7001999999993</v>
          </cell>
          <cell r="T105">
            <v>9196.9925000000003</v>
          </cell>
        </row>
        <row r="106">
          <cell r="A106">
            <v>45748</v>
          </cell>
          <cell r="B106">
            <v>8659.3942999999999</v>
          </cell>
          <cell r="C106">
            <v>9258.2886999999992</v>
          </cell>
          <cell r="D106">
            <v>6415.7480999999998</v>
          </cell>
          <cell r="E106">
            <v>7199.1884</v>
          </cell>
          <cell r="F106">
            <v>9904.0305000000008</v>
          </cell>
          <cell r="G106">
            <v>7980.9813000000004</v>
          </cell>
          <cell r="H106">
            <v>9839.4717999999993</v>
          </cell>
          <cell r="I106">
            <v>9136.3456000000006</v>
          </cell>
          <cell r="J106">
            <v>6647.6872000000003</v>
          </cell>
          <cell r="K106">
            <v>7204.9049999999997</v>
          </cell>
          <cell r="L106">
            <v>6927.5937999999996</v>
          </cell>
          <cell r="M106">
            <v>10681.385</v>
          </cell>
          <cell r="N106">
            <v>8945.5115000000005</v>
          </cell>
          <cell r="R106">
            <v>7752.5061999999998</v>
          </cell>
          <cell r="S106">
            <v>8627.1679999999997</v>
          </cell>
          <cell r="T106">
            <v>9328.3009999999995</v>
          </cell>
        </row>
        <row r="107">
          <cell r="A107">
            <v>45778</v>
          </cell>
          <cell r="B107">
            <v>8789.6656000000003</v>
          </cell>
          <cell r="C107">
            <v>9332.8109999999997</v>
          </cell>
          <cell r="D107">
            <v>6473.8706000000002</v>
          </cell>
          <cell r="E107">
            <v>7329.2341999999999</v>
          </cell>
          <cell r="F107">
            <v>10255.0515</v>
          </cell>
          <cell r="G107">
            <v>7995.9504999999999</v>
          </cell>
          <cell r="H107">
            <v>10082.7793</v>
          </cell>
          <cell r="I107">
            <v>9149.5743999999995</v>
          </cell>
          <cell r="J107">
            <v>6838.2523000000001</v>
          </cell>
          <cell r="K107">
            <v>7332.1725999999999</v>
          </cell>
          <cell r="L107">
            <v>7251.7416999999996</v>
          </cell>
          <cell r="M107">
            <v>10898.3951</v>
          </cell>
          <cell r="N107">
            <v>9176.6882999999998</v>
          </cell>
          <cell r="R107">
            <v>7858.8563000000004</v>
          </cell>
          <cell r="S107">
            <v>8765.3855000000003</v>
          </cell>
          <cell r="T107">
            <v>9446.5048000000006</v>
          </cell>
        </row>
        <row r="108">
          <cell r="A108">
            <v>45809</v>
          </cell>
          <cell r="B108">
            <v>8949.9231999999993</v>
          </cell>
          <cell r="C108">
            <v>9417.3201000000008</v>
          </cell>
          <cell r="D108">
            <v>6655.7034999999996</v>
          </cell>
          <cell r="E108">
            <v>7440.0028000000002</v>
          </cell>
          <cell r="F108">
            <v>10654.732</v>
          </cell>
          <cell r="G108">
            <v>8240.9159</v>
          </cell>
          <cell r="H108">
            <v>10263.536400000001</v>
          </cell>
          <cell r="I108">
            <v>9299.1003999999994</v>
          </cell>
          <cell r="J108">
            <v>6982.6194999999998</v>
          </cell>
          <cell r="K108">
            <v>7442.5281000000004</v>
          </cell>
          <cell r="L108">
            <v>7355.9598999999998</v>
          </cell>
          <cell r="M108">
            <v>11210.2418</v>
          </cell>
          <cell r="N108">
            <v>9178.6162999999997</v>
          </cell>
          <cell r="R108">
            <v>7813.4076999999997</v>
          </cell>
          <cell r="S108">
            <v>8942.0931999999993</v>
          </cell>
          <cell r="T108">
            <v>9678.2332000000006</v>
          </cell>
        </row>
        <row r="109">
          <cell r="A109">
            <v>45839</v>
          </cell>
          <cell r="B109">
            <v>9141.6229999999996</v>
          </cell>
          <cell r="C109">
            <v>9541.5437000000002</v>
          </cell>
          <cell r="D109">
            <v>6679.8806999999997</v>
          </cell>
          <cell r="E109">
            <v>7523.9031000000004</v>
          </cell>
          <cell r="F109">
            <v>10904.6281</v>
          </cell>
          <cell r="G109">
            <v>8341.9781999999996</v>
          </cell>
          <cell r="H109">
            <v>10469.873900000001</v>
          </cell>
          <cell r="I109">
            <v>9730.5308000000005</v>
          </cell>
          <cell r="J109">
            <v>7142.1084000000001</v>
          </cell>
          <cell r="K109">
            <v>7656.82</v>
          </cell>
          <cell r="L109">
            <v>7510.7335000000003</v>
          </cell>
          <cell r="M109">
            <v>11500.853300000001</v>
          </cell>
          <cell r="N109">
            <v>9383.0164000000004</v>
          </cell>
          <cell r="R109">
            <v>7959.1296000000002</v>
          </cell>
          <cell r="S109">
            <v>9132.6761000000006</v>
          </cell>
          <cell r="T109">
            <v>9902.0997000000007</v>
          </cell>
        </row>
        <row r="110">
          <cell r="A110">
            <v>45870</v>
          </cell>
          <cell r="B110">
            <v>9320.3353000000006</v>
          </cell>
          <cell r="C110">
            <v>9652.7919000000002</v>
          </cell>
          <cell r="D110">
            <v>6963.0078000000003</v>
          </cell>
          <cell r="E110">
            <v>7545.5203000000001</v>
          </cell>
          <cell r="F110">
            <v>11213.5416</v>
          </cell>
          <cell r="G110">
            <v>8389.7900000000009</v>
          </cell>
          <cell r="H110">
            <v>10709.829900000001</v>
          </cell>
          <cell r="I110">
            <v>10104.021199999999</v>
          </cell>
          <cell r="J110">
            <v>7299.4319999999998</v>
          </cell>
          <cell r="K110">
            <v>7745.4115000000002</v>
          </cell>
          <cell r="L110">
            <v>8082.2038000000002</v>
          </cell>
          <cell r="M110">
            <v>11705.953</v>
          </cell>
          <cell r="N110">
            <v>9543.7160000000003</v>
          </cell>
          <cell r="R110">
            <v>8024.0177999999996</v>
          </cell>
          <cell r="S110">
            <v>9295.1180999999997</v>
          </cell>
          <cell r="T110">
            <v>10206.0615</v>
          </cell>
        </row>
        <row r="111">
          <cell r="A111">
            <v>45901</v>
          </cell>
          <cell r="B111">
            <v>9543.6368999999995</v>
          </cell>
          <cell r="C111">
            <v>9831.9868999999999</v>
          </cell>
          <cell r="D111">
            <v>7085.7779</v>
          </cell>
          <cell r="E111">
            <v>7617.1783999999998</v>
          </cell>
          <cell r="F111">
            <v>11626.6</v>
          </cell>
          <cell r="G111">
            <v>8542.7343999999994</v>
          </cell>
          <cell r="H111">
            <v>10985.791499999999</v>
          </cell>
          <cell r="I111">
            <v>10566.1698</v>
          </cell>
          <cell r="J111">
            <v>7466.1360000000004</v>
          </cell>
          <cell r="K111">
            <v>7832.6526999999996</v>
          </cell>
          <cell r="L111">
            <v>8215.7790999999997</v>
          </cell>
          <cell r="M111">
            <v>11934.9974</v>
          </cell>
          <cell r="N111">
            <v>9763.1401000000005</v>
          </cell>
          <cell r="R111">
            <v>8193.5493000000006</v>
          </cell>
          <cell r="S111">
            <v>9497.9901000000009</v>
          </cell>
          <cell r="T111">
            <v>10531.575500000001</v>
          </cell>
        </row>
        <row r="112">
          <cell r="A112">
            <v>45931</v>
          </cell>
          <cell r="B112">
            <v>9774.0954000000002</v>
          </cell>
          <cell r="C112">
            <v>9982.8335999999999</v>
          </cell>
          <cell r="D112">
            <v>7268.6648999999998</v>
          </cell>
          <cell r="E112">
            <v>7778.4175999999998</v>
          </cell>
          <cell r="F112">
            <v>12160.5661</v>
          </cell>
          <cell r="G112">
            <v>8696.7970999999998</v>
          </cell>
          <cell r="H112">
            <v>11152.7333</v>
          </cell>
          <cell r="I112">
            <v>10965.0468</v>
          </cell>
          <cell r="J112">
            <v>7618.6045000000004</v>
          </cell>
          <cell r="K112">
            <v>7926.1144999999997</v>
          </cell>
          <cell r="L112">
            <v>8384.6394999999993</v>
          </cell>
          <cell r="M112">
            <v>12166.4506</v>
          </cell>
          <cell r="N112">
            <v>10049.6425</v>
          </cell>
          <cell r="R112">
            <v>8353.8315999999995</v>
          </cell>
          <cell r="S112">
            <v>9702.3799999999992</v>
          </cell>
          <cell r="T112">
            <v>10893.4252</v>
          </cell>
        </row>
      </sheetData>
      <sheetData sheetId="7"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P6">
            <v>100</v>
          </cell>
          <cell r="Q6">
            <v>100</v>
          </cell>
          <cell r="R6">
            <v>100</v>
          </cell>
        </row>
        <row r="7">
          <cell r="A7">
            <v>42736</v>
          </cell>
          <cell r="B7">
            <v>101.5859</v>
          </cell>
          <cell r="C7">
            <v>101.30240000000001</v>
          </cell>
          <cell r="D7">
            <v>100.925</v>
          </cell>
          <cell r="E7">
            <v>99.006600000000006</v>
          </cell>
          <cell r="F7">
            <v>101.47839999999999</v>
          </cell>
          <cell r="G7">
            <v>100.87730000000001</v>
          </cell>
          <cell r="H7">
            <v>102.3501</v>
          </cell>
          <cell r="I7">
            <v>102.07550000000001</v>
          </cell>
          <cell r="J7">
            <v>103.05159999999999</v>
          </cell>
          <cell r="K7">
            <v>103.1906</v>
          </cell>
          <cell r="L7">
            <v>100.79519999999999</v>
          </cell>
          <cell r="M7">
            <v>103.1002</v>
          </cell>
          <cell r="N7">
            <v>101.9345</v>
          </cell>
          <cell r="P7">
            <v>101.6969</v>
          </cell>
          <cell r="Q7">
            <v>101.5039</v>
          </cell>
          <cell r="R7">
            <v>101.81829999999999</v>
          </cell>
          <cell r="AX7">
            <v>1.3024000000000147E-2</v>
          </cell>
        </row>
        <row r="8">
          <cell r="A8">
            <v>42767</v>
          </cell>
          <cell r="B8">
            <v>103.6859</v>
          </cell>
          <cell r="C8">
            <v>103.1605</v>
          </cell>
          <cell r="D8">
            <v>105.23950000000001</v>
          </cell>
          <cell r="E8">
            <v>98.8523</v>
          </cell>
          <cell r="F8">
            <v>107.0014</v>
          </cell>
          <cell r="G8">
            <v>101.3278</v>
          </cell>
          <cell r="H8">
            <v>105.0852</v>
          </cell>
          <cell r="I8">
            <v>103.9957</v>
          </cell>
          <cell r="J8">
            <v>107.2514</v>
          </cell>
          <cell r="K8">
            <v>103.7961</v>
          </cell>
          <cell r="L8">
            <v>103.9808</v>
          </cell>
          <cell r="M8">
            <v>104.8886</v>
          </cell>
          <cell r="N8">
            <v>103.79510000000001</v>
          </cell>
          <cell r="P8">
            <v>102.33450000000001</v>
          </cell>
          <cell r="Q8">
            <v>103.2105</v>
          </cell>
          <cell r="R8">
            <v>105.9316</v>
          </cell>
          <cell r="AX8">
            <v>1.8342112329026605E-2</v>
          </cell>
        </row>
        <row r="9">
          <cell r="A9">
            <v>42795</v>
          </cell>
          <cell r="B9">
            <v>106.1476</v>
          </cell>
          <cell r="C9">
            <v>106.01430000000001</v>
          </cell>
          <cell r="D9">
            <v>107.2901</v>
          </cell>
          <cell r="E9">
            <v>102.255</v>
          </cell>
          <cell r="F9">
            <v>110.8463</v>
          </cell>
          <cell r="G9">
            <v>102.17870000000001</v>
          </cell>
          <cell r="H9">
            <v>107.1422</v>
          </cell>
          <cell r="I9">
            <v>105.21769999999999</v>
          </cell>
          <cell r="J9">
            <v>110.69329999999999</v>
          </cell>
          <cell r="K9">
            <v>105.51139999999999</v>
          </cell>
          <cell r="L9">
            <v>115.3409</v>
          </cell>
          <cell r="M9">
            <v>105.9567</v>
          </cell>
          <cell r="N9">
            <v>105.66330000000001</v>
          </cell>
          <cell r="P9">
            <v>104.7868</v>
          </cell>
          <cell r="Q9">
            <v>105.20569999999999</v>
          </cell>
          <cell r="R9">
            <v>110.0057</v>
          </cell>
          <cell r="AX9">
            <v>2.7663689105810851E-2</v>
          </cell>
        </row>
        <row r="10">
          <cell r="A10">
            <v>42826</v>
          </cell>
          <cell r="B10">
            <v>108.9667</v>
          </cell>
          <cell r="C10">
            <v>108.3515</v>
          </cell>
          <cell r="D10">
            <v>109.8338</v>
          </cell>
          <cell r="E10">
            <v>106.8806</v>
          </cell>
          <cell r="F10">
            <v>117.41079999999999</v>
          </cell>
          <cell r="G10">
            <v>103.3147</v>
          </cell>
          <cell r="H10">
            <v>109.05200000000001</v>
          </cell>
          <cell r="I10">
            <v>105.8674</v>
          </cell>
          <cell r="J10">
            <v>118.26860000000001</v>
          </cell>
          <cell r="K10">
            <v>108.2881</v>
          </cell>
          <cell r="L10">
            <v>118.67829999999999</v>
          </cell>
          <cell r="M10">
            <v>107.9795</v>
          </cell>
          <cell r="N10">
            <v>107.5442</v>
          </cell>
          <cell r="P10">
            <v>108.1867</v>
          </cell>
          <cell r="Q10">
            <v>107.42700000000001</v>
          </cell>
          <cell r="R10">
            <v>114.4649</v>
          </cell>
          <cell r="AX10">
            <v>2.2046082462460204E-2</v>
          </cell>
        </row>
        <row r="11">
          <cell r="A11">
            <v>42856</v>
          </cell>
          <cell r="B11">
            <v>110.5301</v>
          </cell>
          <cell r="C11">
            <v>109.76309999999999</v>
          </cell>
          <cell r="D11">
            <v>111.7182</v>
          </cell>
          <cell r="E11">
            <v>108.726</v>
          </cell>
          <cell r="F11">
            <v>119.52070000000001</v>
          </cell>
          <cell r="G11">
            <v>106.15770000000001</v>
          </cell>
          <cell r="H11">
            <v>110.7256</v>
          </cell>
          <cell r="I11">
            <v>106.8575</v>
          </cell>
          <cell r="J11">
            <v>118.6553</v>
          </cell>
          <cell r="K11">
            <v>109.0808</v>
          </cell>
          <cell r="L11">
            <v>120.69</v>
          </cell>
          <cell r="M11">
            <v>109.55410000000001</v>
          </cell>
          <cell r="N11">
            <v>108.9336</v>
          </cell>
          <cell r="P11">
            <v>109.0536</v>
          </cell>
          <cell r="Q11">
            <v>109.2069</v>
          </cell>
          <cell r="R11">
            <v>115.6559</v>
          </cell>
          <cell r="AX11">
            <v>1.3027969155941399E-2</v>
          </cell>
        </row>
        <row r="12">
          <cell r="A12">
            <v>42887</v>
          </cell>
          <cell r="B12">
            <v>111.8477</v>
          </cell>
          <cell r="C12">
            <v>110.7483</v>
          </cell>
          <cell r="D12">
            <v>112.4572</v>
          </cell>
          <cell r="E12">
            <v>109.69110000000001</v>
          </cell>
          <cell r="F12">
            <v>121.63590000000001</v>
          </cell>
          <cell r="G12">
            <v>107.49039999999999</v>
          </cell>
          <cell r="H12">
            <v>112.3558</v>
          </cell>
          <cell r="I12">
            <v>107.5925</v>
          </cell>
          <cell r="J12">
            <v>120.1049</v>
          </cell>
          <cell r="K12">
            <v>111.6195</v>
          </cell>
          <cell r="L12">
            <v>121.87569999999999</v>
          </cell>
          <cell r="M12">
            <v>110.94750000000001</v>
          </cell>
          <cell r="N12">
            <v>110.3729</v>
          </cell>
          <cell r="P12">
            <v>110.07689999999999</v>
          </cell>
          <cell r="Q12">
            <v>110.6653</v>
          </cell>
          <cell r="R12">
            <v>116.6875</v>
          </cell>
          <cell r="AX12">
            <v>8.9756940173884026E-3</v>
          </cell>
        </row>
        <row r="13">
          <cell r="A13">
            <v>42917</v>
          </cell>
          <cell r="B13">
            <v>113.7852</v>
          </cell>
          <cell r="C13">
            <v>112.0115</v>
          </cell>
          <cell r="D13">
            <v>115.794</v>
          </cell>
          <cell r="E13">
            <v>108.3524</v>
          </cell>
          <cell r="F13">
            <v>124.0879</v>
          </cell>
          <cell r="G13">
            <v>110.0984</v>
          </cell>
          <cell r="H13">
            <v>116.0848</v>
          </cell>
          <cell r="I13">
            <v>109.9058</v>
          </cell>
          <cell r="J13">
            <v>121.2281</v>
          </cell>
          <cell r="K13">
            <v>115.60899999999999</v>
          </cell>
          <cell r="L13">
            <v>122.88679999999999</v>
          </cell>
          <cell r="M13">
            <v>113.777</v>
          </cell>
          <cell r="N13">
            <v>111.8348</v>
          </cell>
          <cell r="P13">
            <v>110.589</v>
          </cell>
          <cell r="Q13">
            <v>112.6183</v>
          </cell>
          <cell r="R13">
            <v>119.3618</v>
          </cell>
          <cell r="AX13">
            <v>1.1406044155982453E-2</v>
          </cell>
        </row>
        <row r="14">
          <cell r="A14">
            <v>42948</v>
          </cell>
          <cell r="B14">
            <v>115.3819</v>
          </cell>
          <cell r="C14">
            <v>114.3467</v>
          </cell>
          <cell r="D14">
            <v>117.32559999999999</v>
          </cell>
          <cell r="E14">
            <v>107.6769</v>
          </cell>
          <cell r="F14">
            <v>126.76479999999999</v>
          </cell>
          <cell r="G14">
            <v>111.15130000000001</v>
          </cell>
          <cell r="H14">
            <v>119.0025</v>
          </cell>
          <cell r="I14">
            <v>111.0994</v>
          </cell>
          <cell r="J14">
            <v>123.05200000000001</v>
          </cell>
          <cell r="K14">
            <v>116.3997</v>
          </cell>
          <cell r="L14">
            <v>125.3185</v>
          </cell>
          <cell r="M14">
            <v>114.5928</v>
          </cell>
          <cell r="N14">
            <v>113.60209999999999</v>
          </cell>
          <cell r="P14">
            <v>111.7749</v>
          </cell>
          <cell r="Q14">
            <v>114.23099999999999</v>
          </cell>
          <cell r="R14">
            <v>121.1349</v>
          </cell>
          <cell r="AX14">
            <v>2.08478593715824E-2</v>
          </cell>
        </row>
        <row r="15">
          <cell r="A15">
            <v>42979</v>
          </cell>
          <cell r="B15">
            <v>117.5719</v>
          </cell>
          <cell r="C15">
            <v>116.40479999999999</v>
          </cell>
          <cell r="D15">
            <v>118.1383</v>
          </cell>
          <cell r="E15">
            <v>111.76819999999999</v>
          </cell>
          <cell r="F15">
            <v>129.26560000000001</v>
          </cell>
          <cell r="G15">
            <v>112.28789999999999</v>
          </cell>
          <cell r="H15">
            <v>121.8977</v>
          </cell>
          <cell r="I15">
            <v>111.9943</v>
          </cell>
          <cell r="J15">
            <v>124.3454</v>
          </cell>
          <cell r="K15">
            <v>119.536</v>
          </cell>
          <cell r="L15">
            <v>129.97909999999999</v>
          </cell>
          <cell r="M15">
            <v>116.2141</v>
          </cell>
          <cell r="N15">
            <v>115.4941</v>
          </cell>
          <cell r="P15">
            <v>116.214</v>
          </cell>
          <cell r="Q15">
            <v>116.09780000000001</v>
          </cell>
          <cell r="R15">
            <v>123.2159</v>
          </cell>
          <cell r="AX15">
            <v>1.7998770406141951E-2</v>
          </cell>
        </row>
        <row r="16">
          <cell r="A16">
            <v>43009</v>
          </cell>
          <cell r="B16">
            <v>119.3528</v>
          </cell>
          <cell r="C16">
            <v>118.16459999999999</v>
          </cell>
          <cell r="D16">
            <v>121.69499999999999</v>
          </cell>
          <cell r="E16">
            <v>114.13800000000001</v>
          </cell>
          <cell r="F16">
            <v>130.41390000000001</v>
          </cell>
          <cell r="G16">
            <v>113.0973</v>
          </cell>
          <cell r="H16">
            <v>123.21210000000001</v>
          </cell>
          <cell r="I16">
            <v>113.4318</v>
          </cell>
          <cell r="J16">
            <v>130.9342</v>
          </cell>
          <cell r="K16">
            <v>121.032</v>
          </cell>
          <cell r="L16">
            <v>131.02529999999999</v>
          </cell>
          <cell r="M16">
            <v>117.834</v>
          </cell>
          <cell r="N16">
            <v>117.08029999999999</v>
          </cell>
          <cell r="P16">
            <v>119.02419999999999</v>
          </cell>
          <cell r="Q16">
            <v>117.6245</v>
          </cell>
          <cell r="R16">
            <v>125.2808</v>
          </cell>
          <cell r="AX16">
            <v>1.5117933281101781E-2</v>
          </cell>
        </row>
        <row r="17">
          <cell r="A17">
            <v>43040</v>
          </cell>
          <cell r="B17">
            <v>120.994</v>
          </cell>
          <cell r="C17">
            <v>119.5688</v>
          </cell>
          <cell r="D17">
            <v>123.0467</v>
          </cell>
          <cell r="E17">
            <v>115.6644</v>
          </cell>
          <cell r="F17">
            <v>132.02940000000001</v>
          </cell>
          <cell r="G17">
            <v>114.1215</v>
          </cell>
          <cell r="H17">
            <v>124.82250000000001</v>
          </cell>
          <cell r="I17">
            <v>116.8496</v>
          </cell>
          <cell r="J17">
            <v>131.88329999999999</v>
          </cell>
          <cell r="K17">
            <v>121.8725</v>
          </cell>
          <cell r="L17">
            <v>131.48320000000001</v>
          </cell>
          <cell r="M17">
            <v>119.9896</v>
          </cell>
          <cell r="N17">
            <v>118.5168</v>
          </cell>
          <cell r="P17">
            <v>121.06140000000001</v>
          </cell>
          <cell r="Q17">
            <v>119.1358</v>
          </cell>
          <cell r="R17">
            <v>127.1472</v>
          </cell>
          <cell r="AX17">
            <v>1.1883423631104506E-2</v>
          </cell>
        </row>
        <row r="18">
          <cell r="A18">
            <v>43070</v>
          </cell>
          <cell r="B18">
            <v>124.79559999999999</v>
          </cell>
          <cell r="C18">
            <v>120.36</v>
          </cell>
          <cell r="D18">
            <v>123.7178</v>
          </cell>
          <cell r="E18">
            <v>116.6315</v>
          </cell>
          <cell r="F18">
            <v>155.59289999999999</v>
          </cell>
          <cell r="G18">
            <v>117.43600000000001</v>
          </cell>
          <cell r="H18">
            <v>127.7938</v>
          </cell>
          <cell r="I18">
            <v>120.6253</v>
          </cell>
          <cell r="J18">
            <v>134.13669999999999</v>
          </cell>
          <cell r="K18">
            <v>122.7547</v>
          </cell>
          <cell r="L18">
            <v>131.4716</v>
          </cell>
          <cell r="M18">
            <v>122.136</v>
          </cell>
          <cell r="N18">
            <v>119.8176</v>
          </cell>
          <cell r="P18">
            <v>121.4632</v>
          </cell>
          <cell r="Q18">
            <v>121.1263</v>
          </cell>
          <cell r="R18">
            <v>138.6978</v>
          </cell>
          <cell r="AG18">
            <v>0.24795599999999984</v>
          </cell>
          <cell r="AX18">
            <v>6.6171108182067062E-3</v>
          </cell>
        </row>
        <row r="19">
          <cell r="A19">
            <v>43101</v>
          </cell>
          <cell r="B19">
            <v>126.98869999999999</v>
          </cell>
          <cell r="C19">
            <v>122.87520000000001</v>
          </cell>
          <cell r="D19">
            <v>126.55800000000001</v>
          </cell>
          <cell r="E19">
            <v>115.7454</v>
          </cell>
          <cell r="F19">
            <v>157.21600000000001</v>
          </cell>
          <cell r="G19">
            <v>118.6538</v>
          </cell>
          <cell r="H19">
            <v>130.03700000000001</v>
          </cell>
          <cell r="I19">
            <v>123.2423</v>
          </cell>
          <cell r="J19">
            <v>136.6524</v>
          </cell>
          <cell r="K19">
            <v>127.0012</v>
          </cell>
          <cell r="L19">
            <v>132.30789999999999</v>
          </cell>
          <cell r="M19">
            <v>125.7038</v>
          </cell>
          <cell r="N19">
            <v>122.7189</v>
          </cell>
          <cell r="P19">
            <v>124.70010000000001</v>
          </cell>
          <cell r="Q19">
            <v>122.9418</v>
          </cell>
          <cell r="R19">
            <v>141.6541</v>
          </cell>
          <cell r="AG19">
            <v>0.25006226257777908</v>
          </cell>
          <cell r="AX19">
            <v>2.0897308075772836E-2</v>
          </cell>
        </row>
        <row r="20">
          <cell r="A20">
            <v>43132</v>
          </cell>
          <cell r="B20">
            <v>130.06059999999999</v>
          </cell>
          <cell r="C20">
            <v>125.5566</v>
          </cell>
          <cell r="D20">
            <v>128.73939999999999</v>
          </cell>
          <cell r="E20">
            <v>115.036</v>
          </cell>
          <cell r="F20">
            <v>163.1754</v>
          </cell>
          <cell r="G20">
            <v>120.7253</v>
          </cell>
          <cell r="H20">
            <v>133.08529999999999</v>
          </cell>
          <cell r="I20">
            <v>128.76660000000001</v>
          </cell>
          <cell r="J20">
            <v>149.113</v>
          </cell>
          <cell r="K20">
            <v>128.25190000000001</v>
          </cell>
          <cell r="L20">
            <v>134.83240000000001</v>
          </cell>
          <cell r="M20">
            <v>128.3425</v>
          </cell>
          <cell r="N20">
            <v>124.8704</v>
          </cell>
          <cell r="P20">
            <v>123.8509</v>
          </cell>
          <cell r="Q20">
            <v>125.5123</v>
          </cell>
          <cell r="R20">
            <v>148.47730000000001</v>
          </cell>
          <cell r="AG20">
            <v>0.25437113435867365</v>
          </cell>
          <cell r="AX20">
            <v>2.1822141489902025E-2</v>
          </cell>
        </row>
        <row r="21">
          <cell r="A21">
            <v>43160</v>
          </cell>
          <cell r="B21">
            <v>133.1054</v>
          </cell>
          <cell r="C21">
            <v>128.46899999999999</v>
          </cell>
          <cell r="D21">
            <v>129.62260000000001</v>
          </cell>
          <cell r="E21">
            <v>120.06870000000001</v>
          </cell>
          <cell r="F21">
            <v>164.1018</v>
          </cell>
          <cell r="G21">
            <v>126.18210000000001</v>
          </cell>
          <cell r="H21">
            <v>134.821</v>
          </cell>
          <cell r="I21">
            <v>131.06030000000001</v>
          </cell>
          <cell r="J21">
            <v>153.20689999999999</v>
          </cell>
          <cell r="K21">
            <v>129.8108</v>
          </cell>
          <cell r="L21">
            <v>153.4357</v>
          </cell>
          <cell r="M21">
            <v>130.5949</v>
          </cell>
          <cell r="N21">
            <v>127.1891</v>
          </cell>
          <cell r="P21">
            <v>125.8663</v>
          </cell>
          <cell r="Q21">
            <v>128.74600000000001</v>
          </cell>
          <cell r="R21">
            <v>151.4854</v>
          </cell>
          <cell r="AG21">
            <v>0.25396523331662713</v>
          </cell>
          <cell r="AX21">
            <v>2.3195913237535892E-2</v>
          </cell>
        </row>
        <row r="22">
          <cell r="A22">
            <v>43191</v>
          </cell>
          <cell r="B22">
            <v>136.75120000000001</v>
          </cell>
          <cell r="C22">
            <v>129.95590000000001</v>
          </cell>
          <cell r="D22">
            <v>131.28579999999999</v>
          </cell>
          <cell r="E22">
            <v>124.9254</v>
          </cell>
          <cell r="F22">
            <v>177.24619999999999</v>
          </cell>
          <cell r="G22">
            <v>127.7561</v>
          </cell>
          <cell r="H22">
            <v>137.22309999999999</v>
          </cell>
          <cell r="I22">
            <v>136.32689999999999</v>
          </cell>
          <cell r="J22">
            <v>154.7928</v>
          </cell>
          <cell r="K22">
            <v>132.3056</v>
          </cell>
          <cell r="L22">
            <v>154.6926</v>
          </cell>
          <cell r="M22">
            <v>133.58269999999999</v>
          </cell>
          <cell r="N22">
            <v>129.33320000000001</v>
          </cell>
          <cell r="P22">
            <v>126.9623</v>
          </cell>
          <cell r="Q22">
            <v>131.48840000000001</v>
          </cell>
          <cell r="R22">
            <v>159.45099999999999</v>
          </cell>
          <cell r="AG22">
            <v>0.25498156776336267</v>
          </cell>
          <cell r="AX22">
            <v>1.1573998396500418E-2</v>
          </cell>
        </row>
        <row r="23">
          <cell r="A23">
            <v>43221</v>
          </cell>
          <cell r="B23">
            <v>139.58930000000001</v>
          </cell>
          <cell r="C23">
            <v>134.20189999999999</v>
          </cell>
          <cell r="D23">
            <v>133.40780000000001</v>
          </cell>
          <cell r="E23">
            <v>127.36279999999999</v>
          </cell>
          <cell r="F23">
            <v>175.94980000000001</v>
          </cell>
          <cell r="G23">
            <v>130.57599999999999</v>
          </cell>
          <cell r="H23">
            <v>140.25489999999999</v>
          </cell>
          <cell r="I23">
            <v>138.92429999999999</v>
          </cell>
          <cell r="J23">
            <v>160.87209999999999</v>
          </cell>
          <cell r="K23">
            <v>135.63589999999999</v>
          </cell>
          <cell r="L23">
            <v>156.0746</v>
          </cell>
          <cell r="M23">
            <v>136.7886</v>
          </cell>
          <cell r="N23">
            <v>131.87629999999999</v>
          </cell>
          <cell r="P23">
            <v>130.17339999999999</v>
          </cell>
          <cell r="Q23">
            <v>134.9794</v>
          </cell>
          <cell r="R23">
            <v>160.024</v>
          </cell>
          <cell r="AG23">
            <v>0.26290756997415188</v>
          </cell>
          <cell r="AX23">
            <v>3.2672622020239128E-2</v>
          </cell>
        </row>
        <row r="24">
          <cell r="A24">
            <v>43252</v>
          </cell>
          <cell r="B24">
            <v>144.80529999999999</v>
          </cell>
          <cell r="C24">
            <v>141.15100000000001</v>
          </cell>
          <cell r="D24">
            <v>134.61680000000001</v>
          </cell>
          <cell r="E24">
            <v>129.80160000000001</v>
          </cell>
          <cell r="F24">
            <v>180.6206</v>
          </cell>
          <cell r="G24">
            <v>135.82900000000001</v>
          </cell>
          <cell r="H24">
            <v>146.29159999999999</v>
          </cell>
          <cell r="I24">
            <v>147.17189999999999</v>
          </cell>
          <cell r="J24">
            <v>161.48220000000001</v>
          </cell>
          <cell r="K24">
            <v>140.18049999999999</v>
          </cell>
          <cell r="L24">
            <v>157.97890000000001</v>
          </cell>
          <cell r="M24">
            <v>140.423</v>
          </cell>
          <cell r="N24">
            <v>136.0669</v>
          </cell>
          <cell r="P24">
            <v>134.5438</v>
          </cell>
          <cell r="Q24">
            <v>140.47839999999999</v>
          </cell>
          <cell r="R24">
            <v>164.73249999999999</v>
          </cell>
          <cell r="AG24">
            <v>0.29466497746489195</v>
          </cell>
          <cell r="AX24">
            <v>5.1780936037418401E-2</v>
          </cell>
        </row>
        <row r="25">
          <cell r="A25">
            <v>43282</v>
          </cell>
          <cell r="B25">
            <v>149.29660000000001</v>
          </cell>
          <cell r="C25">
            <v>146.78479999999999</v>
          </cell>
          <cell r="D25">
            <v>138.12180000000001</v>
          </cell>
          <cell r="E25">
            <v>129.60839999999999</v>
          </cell>
          <cell r="F25">
            <v>182.4306</v>
          </cell>
          <cell r="G25">
            <v>141.54140000000001</v>
          </cell>
          <cell r="H25">
            <v>150.399</v>
          </cell>
          <cell r="I25">
            <v>154.82310000000001</v>
          </cell>
          <cell r="J25">
            <v>162.44980000000001</v>
          </cell>
          <cell r="K25">
            <v>147.28139999999999</v>
          </cell>
          <cell r="L25">
            <v>160.7826</v>
          </cell>
          <cell r="M25">
            <v>144.43600000000001</v>
          </cell>
          <cell r="N25">
            <v>141.42449999999999</v>
          </cell>
          <cell r="P25">
            <v>139.62350000000001</v>
          </cell>
          <cell r="Q25">
            <v>144.964</v>
          </cell>
          <cell r="R25">
            <v>168.98849999999999</v>
          </cell>
          <cell r="AG25">
            <v>0.31209155496496921</v>
          </cell>
          <cell r="AX25">
            <v>3.9913284355052259E-2</v>
          </cell>
        </row>
        <row r="26">
          <cell r="A26">
            <v>43313</v>
          </cell>
          <cell r="B26">
            <v>155.10339999999999</v>
          </cell>
          <cell r="C26">
            <v>152.67429999999999</v>
          </cell>
          <cell r="D26">
            <v>139.9915</v>
          </cell>
          <cell r="E26">
            <v>130.05099999999999</v>
          </cell>
          <cell r="F26">
            <v>193.6678</v>
          </cell>
          <cell r="G26">
            <v>145.97409999999999</v>
          </cell>
          <cell r="H26">
            <v>156.5273</v>
          </cell>
          <cell r="I26">
            <v>161.083</v>
          </cell>
          <cell r="J26">
            <v>182.60040000000001</v>
          </cell>
          <cell r="K26">
            <v>152.1489</v>
          </cell>
          <cell r="L26">
            <v>163.8623</v>
          </cell>
          <cell r="M26">
            <v>147.9425</v>
          </cell>
          <cell r="N26">
            <v>148.34370000000001</v>
          </cell>
          <cell r="P26">
            <v>142.32239999999999</v>
          </cell>
          <cell r="Q26">
            <v>149.8236</v>
          </cell>
          <cell r="R26">
            <v>179.4614</v>
          </cell>
          <cell r="AG26">
            <v>0.34426110161125778</v>
          </cell>
          <cell r="AX26">
            <v>4.0123364272049988E-2</v>
          </cell>
        </row>
        <row r="27">
          <cell r="A27">
            <v>43344</v>
          </cell>
          <cell r="B27">
            <v>165.23830000000001</v>
          </cell>
          <cell r="C27">
            <v>163.39109999999999</v>
          </cell>
          <cell r="D27">
            <v>146.18559999999999</v>
          </cell>
          <cell r="E27">
            <v>142.77600000000001</v>
          </cell>
          <cell r="F27">
            <v>198.1079</v>
          </cell>
          <cell r="G27">
            <v>160.15629999999999</v>
          </cell>
          <cell r="H27">
            <v>163.6215</v>
          </cell>
          <cell r="I27">
            <v>177.84309999999999</v>
          </cell>
          <cell r="J27">
            <v>186.46369999999999</v>
          </cell>
          <cell r="K27">
            <v>162.48509999999999</v>
          </cell>
          <cell r="L27">
            <v>166.53460000000001</v>
          </cell>
          <cell r="M27">
            <v>156.4246</v>
          </cell>
          <cell r="N27">
            <v>160.1018</v>
          </cell>
          <cell r="P27">
            <v>147.97470000000001</v>
          </cell>
          <cell r="Q27">
            <v>161.27199999999999</v>
          </cell>
          <cell r="R27">
            <v>187.9015</v>
          </cell>
          <cell r="AG27">
            <v>0.40542340474211969</v>
          </cell>
          <cell r="AX27">
            <v>7.019387021915291E-2</v>
          </cell>
        </row>
        <row r="28">
          <cell r="A28">
            <v>43374</v>
          </cell>
          <cell r="B28">
            <v>174.1473</v>
          </cell>
          <cell r="C28">
            <v>173.00069999999999</v>
          </cell>
          <cell r="D28">
            <v>149.57749999999999</v>
          </cell>
          <cell r="E28">
            <v>149.97730000000001</v>
          </cell>
          <cell r="F28">
            <v>215.50700000000001</v>
          </cell>
          <cell r="G28">
            <v>167.0385</v>
          </cell>
          <cell r="H28">
            <v>172.5763</v>
          </cell>
          <cell r="I28">
            <v>191.3913</v>
          </cell>
          <cell r="J28">
            <v>187.81549999999999</v>
          </cell>
          <cell r="K28">
            <v>166.9487</v>
          </cell>
          <cell r="L28">
            <v>170.0009</v>
          </cell>
          <cell r="M28">
            <v>161.2576</v>
          </cell>
          <cell r="N28">
            <v>170.0438</v>
          </cell>
          <cell r="P28">
            <v>157.1936</v>
          </cell>
          <cell r="Q28">
            <v>168.5933</v>
          </cell>
          <cell r="R28">
            <v>201.88849999999999</v>
          </cell>
          <cell r="AG28">
            <v>0.45909689592535741</v>
          </cell>
          <cell r="AX28">
            <v>5.8813484945018368E-2</v>
          </cell>
        </row>
        <row r="29">
          <cell r="A29">
            <v>43405</v>
          </cell>
          <cell r="B29">
            <v>179.6388</v>
          </cell>
          <cell r="C29">
            <v>178.89750000000001</v>
          </cell>
          <cell r="D29">
            <v>156.51079999999999</v>
          </cell>
          <cell r="E29">
            <v>153.44399999999999</v>
          </cell>
          <cell r="F29">
            <v>220.09809999999999</v>
          </cell>
          <cell r="G29">
            <v>172.97210000000001</v>
          </cell>
          <cell r="H29">
            <v>182.333</v>
          </cell>
          <cell r="I29">
            <v>196.50659999999999</v>
          </cell>
          <cell r="J29">
            <v>193.52080000000001</v>
          </cell>
          <cell r="K29">
            <v>171.63210000000001</v>
          </cell>
          <cell r="L29">
            <v>171.96639999999999</v>
          </cell>
          <cell r="M29">
            <v>165.40710000000001</v>
          </cell>
          <cell r="N29">
            <v>177.5239</v>
          </cell>
          <cell r="P29">
            <v>161.93690000000001</v>
          </cell>
          <cell r="Q29">
            <v>174.15459999999999</v>
          </cell>
          <cell r="R29">
            <v>207.50839999999999</v>
          </cell>
          <cell r="AG29">
            <v>0.48469180289931746</v>
          </cell>
          <cell r="AX29">
            <v>3.4085411215099226E-2</v>
          </cell>
        </row>
        <row r="30">
          <cell r="A30">
            <v>43435</v>
          </cell>
          <cell r="B30">
            <v>184.2552</v>
          </cell>
          <cell r="C30">
            <v>181.9359</v>
          </cell>
          <cell r="D30">
            <v>158.6722</v>
          </cell>
          <cell r="E30">
            <v>155.1797</v>
          </cell>
          <cell r="F30">
            <v>226.69929999999999</v>
          </cell>
          <cell r="G30">
            <v>176.18260000000001</v>
          </cell>
          <cell r="H30">
            <v>191.90520000000001</v>
          </cell>
          <cell r="I30">
            <v>201.22710000000001</v>
          </cell>
          <cell r="J30">
            <v>208.333</v>
          </cell>
          <cell r="K30">
            <v>176.08029999999999</v>
          </cell>
          <cell r="L30">
            <v>173.72370000000001</v>
          </cell>
          <cell r="M30">
            <v>169.79400000000001</v>
          </cell>
          <cell r="N30">
            <v>183.608</v>
          </cell>
          <cell r="P30">
            <v>164.26859999999999</v>
          </cell>
          <cell r="Q30">
            <v>178.93260000000001</v>
          </cell>
          <cell r="R30">
            <v>212.85</v>
          </cell>
          <cell r="AG30">
            <v>0.4764559006888065</v>
          </cell>
          <cell r="AX30">
            <v>1.6984027166394133E-2</v>
          </cell>
        </row>
        <row r="31">
          <cell r="A31">
            <v>43466</v>
          </cell>
          <cell r="B31">
            <v>189.61009999999999</v>
          </cell>
          <cell r="C31">
            <v>188.03569999999999</v>
          </cell>
          <cell r="D31">
            <v>164.14859999999999</v>
          </cell>
          <cell r="E31">
            <v>154.31049999999999</v>
          </cell>
          <cell r="F31">
            <v>233.7201</v>
          </cell>
          <cell r="G31">
            <v>180.89359999999999</v>
          </cell>
          <cell r="H31">
            <v>197.48769999999999</v>
          </cell>
          <cell r="I31">
            <v>206.20500000000001</v>
          </cell>
          <cell r="J31">
            <v>223.70920000000001</v>
          </cell>
          <cell r="K31">
            <v>182.2543</v>
          </cell>
          <cell r="L31">
            <v>174.71960000000001</v>
          </cell>
          <cell r="M31">
            <v>176.13249999999999</v>
          </cell>
          <cell r="N31">
            <v>190.28639999999999</v>
          </cell>
          <cell r="P31">
            <v>166.07300000000001</v>
          </cell>
          <cell r="Q31">
            <v>184.3056</v>
          </cell>
          <cell r="R31">
            <v>220.13200000000001</v>
          </cell>
          <cell r="AG31">
            <v>0.49312576630834082</v>
          </cell>
          <cell r="AX31">
            <v>3.3527192819009288E-2</v>
          </cell>
        </row>
        <row r="32">
          <cell r="A32">
            <v>43497</v>
          </cell>
          <cell r="B32">
            <v>196.7501</v>
          </cell>
          <cell r="C32">
            <v>198.7818</v>
          </cell>
          <cell r="D32">
            <v>168.01650000000001</v>
          </cell>
          <cell r="E32">
            <v>155.79730000000001</v>
          </cell>
          <cell r="F32">
            <v>248.67679999999999</v>
          </cell>
          <cell r="G32">
            <v>185.93199999999999</v>
          </cell>
          <cell r="H32">
            <v>203.75210000000001</v>
          </cell>
          <cell r="I32">
            <v>210.70009999999999</v>
          </cell>
          <cell r="J32">
            <v>226.14150000000001</v>
          </cell>
          <cell r="K32">
            <v>186.27529999999999</v>
          </cell>
          <cell r="L32">
            <v>177.64599999999999</v>
          </cell>
          <cell r="M32">
            <v>182.5376</v>
          </cell>
          <cell r="N32">
            <v>196.17949999999999</v>
          </cell>
          <cell r="P32">
            <v>169.27289999999999</v>
          </cell>
          <cell r="Q32">
            <v>191.41149999999999</v>
          </cell>
          <cell r="R32">
            <v>229.4204</v>
          </cell>
          <cell r="AG32">
            <v>0.51275713013779733</v>
          </cell>
          <cell r="AX32">
            <v>5.7149254104406744E-2</v>
          </cell>
        </row>
        <row r="33">
          <cell r="A33">
            <v>43525</v>
          </cell>
          <cell r="B33">
            <v>205.9571</v>
          </cell>
          <cell r="C33">
            <v>210.62799999999999</v>
          </cell>
          <cell r="D33">
            <v>174.827</v>
          </cell>
          <cell r="E33">
            <v>166.0308</v>
          </cell>
          <cell r="F33">
            <v>255.67830000000001</v>
          </cell>
          <cell r="G33">
            <v>192.99440000000001</v>
          </cell>
          <cell r="H33">
            <v>210.369</v>
          </cell>
          <cell r="I33">
            <v>219.4872</v>
          </cell>
          <cell r="J33">
            <v>236.06229999999999</v>
          </cell>
          <cell r="K33">
            <v>189.96870000000001</v>
          </cell>
          <cell r="L33">
            <v>209.4616</v>
          </cell>
          <cell r="M33">
            <v>190.43960000000001</v>
          </cell>
          <cell r="N33">
            <v>202.22810000000001</v>
          </cell>
          <cell r="P33">
            <v>177.3407</v>
          </cell>
          <cell r="Q33">
            <v>200.1771</v>
          </cell>
          <cell r="R33">
            <v>240.67169999999999</v>
          </cell>
          <cell r="AG33">
            <v>0.54732339935119079</v>
          </cell>
          <cell r="AX33">
            <v>5.9593986974662672E-2</v>
          </cell>
        </row>
        <row r="34">
          <cell r="A34">
            <v>43556</v>
          </cell>
          <cell r="B34">
            <v>213.05170000000001</v>
          </cell>
          <cell r="C34">
            <v>215.99850000000001</v>
          </cell>
          <cell r="D34">
            <v>176.63229999999999</v>
          </cell>
          <cell r="E34">
            <v>176.33029999999999</v>
          </cell>
          <cell r="F34">
            <v>263.20119999999997</v>
          </cell>
          <cell r="G34">
            <v>201.85470000000001</v>
          </cell>
          <cell r="H34">
            <v>217.7389</v>
          </cell>
          <cell r="I34">
            <v>229.05840000000001</v>
          </cell>
          <cell r="J34">
            <v>244.31020000000001</v>
          </cell>
          <cell r="K34">
            <v>195.9999</v>
          </cell>
          <cell r="L34">
            <v>212.69839999999999</v>
          </cell>
          <cell r="M34">
            <v>198.21119999999999</v>
          </cell>
          <cell r="N34">
            <v>208.23500000000001</v>
          </cell>
          <cell r="P34">
            <v>180.1891</v>
          </cell>
          <cell r="Q34">
            <v>207.71789999999999</v>
          </cell>
          <cell r="R34">
            <v>248.5813</v>
          </cell>
          <cell r="AG34">
            <v>0.55795122821591314</v>
          </cell>
          <cell r="AX34">
            <v>2.5497559678675286E-2</v>
          </cell>
        </row>
        <row r="35">
          <cell r="A35">
            <v>43586</v>
          </cell>
          <cell r="B35">
            <v>219.56909999999999</v>
          </cell>
          <cell r="C35">
            <v>221.25880000000001</v>
          </cell>
          <cell r="D35">
            <v>180.4588</v>
          </cell>
          <cell r="E35">
            <v>182.24529999999999</v>
          </cell>
          <cell r="F35">
            <v>273.66950000000003</v>
          </cell>
          <cell r="G35">
            <v>208.34469999999999</v>
          </cell>
          <cell r="H35">
            <v>228.7921</v>
          </cell>
          <cell r="I35">
            <v>237.05699999999999</v>
          </cell>
          <cell r="J35">
            <v>249.11760000000001</v>
          </cell>
          <cell r="K35">
            <v>200.69970000000001</v>
          </cell>
          <cell r="L35">
            <v>219.68629999999999</v>
          </cell>
          <cell r="M35">
            <v>202.60550000000001</v>
          </cell>
          <cell r="N35">
            <v>214.04040000000001</v>
          </cell>
          <cell r="P35">
            <v>181.3032</v>
          </cell>
          <cell r="Q35">
            <v>214.31819999999999</v>
          </cell>
          <cell r="R35">
            <v>257.83100000000002</v>
          </cell>
          <cell r="AG35">
            <v>0.57296511981935572</v>
          </cell>
          <cell r="AX35">
            <v>2.4353409861642472E-2</v>
          </cell>
        </row>
        <row r="36">
          <cell r="A36">
            <v>43617</v>
          </cell>
          <cell r="B36">
            <v>225.53700000000001</v>
          </cell>
          <cell r="C36">
            <v>226.9033</v>
          </cell>
          <cell r="D36">
            <v>185.36250000000001</v>
          </cell>
          <cell r="E36">
            <v>185.70609999999999</v>
          </cell>
          <cell r="F36">
            <v>281.0736</v>
          </cell>
          <cell r="G36">
            <v>215.48779999999999</v>
          </cell>
          <cell r="H36">
            <v>236.91650000000001</v>
          </cell>
          <cell r="I36">
            <v>240.76570000000001</v>
          </cell>
          <cell r="J36">
            <v>266.86649999999997</v>
          </cell>
          <cell r="K36">
            <v>208.13409999999999</v>
          </cell>
          <cell r="L36">
            <v>223.53809999999999</v>
          </cell>
          <cell r="M36">
            <v>207.73699999999999</v>
          </cell>
          <cell r="N36">
            <v>218.56970000000001</v>
          </cell>
          <cell r="P36">
            <v>185.77520000000001</v>
          </cell>
          <cell r="Q36">
            <v>220.17250000000001</v>
          </cell>
          <cell r="R36">
            <v>265.01600000000002</v>
          </cell>
          <cell r="AG36">
            <v>0.55751895821492736</v>
          </cell>
          <cell r="AX36">
            <v>2.5510849737953922E-2</v>
          </cell>
        </row>
        <row r="37">
          <cell r="A37">
            <v>43647</v>
          </cell>
          <cell r="B37">
            <v>230.494</v>
          </cell>
          <cell r="C37">
            <v>232.02950000000001</v>
          </cell>
          <cell r="D37">
            <v>186.94759999999999</v>
          </cell>
          <cell r="E37">
            <v>186.345</v>
          </cell>
          <cell r="F37">
            <v>287.2242</v>
          </cell>
          <cell r="G37">
            <v>220.92429999999999</v>
          </cell>
          <cell r="H37">
            <v>246.6508</v>
          </cell>
          <cell r="I37">
            <v>243.50640000000001</v>
          </cell>
          <cell r="J37">
            <v>267.44420000000002</v>
          </cell>
          <cell r="K37">
            <v>216.18360000000001</v>
          </cell>
          <cell r="L37">
            <v>228.21299999999999</v>
          </cell>
          <cell r="M37">
            <v>213.87799999999999</v>
          </cell>
          <cell r="N37">
            <v>224.45089999999999</v>
          </cell>
          <cell r="P37">
            <v>192.5377</v>
          </cell>
          <cell r="Q37">
            <v>224.90110000000001</v>
          </cell>
          <cell r="R37">
            <v>269.79640000000001</v>
          </cell>
          <cell r="AG37">
            <v>0.54386637070100718</v>
          </cell>
          <cell r="AX37">
            <v>2.2592002848790704E-2</v>
          </cell>
        </row>
        <row r="38">
          <cell r="A38">
            <v>43678</v>
          </cell>
          <cell r="B38">
            <v>239.60769999999999</v>
          </cell>
          <cell r="C38">
            <v>242.5051</v>
          </cell>
          <cell r="D38">
            <v>195.1481</v>
          </cell>
          <cell r="E38">
            <v>192.1506</v>
          </cell>
          <cell r="F38">
            <v>293.32900000000001</v>
          </cell>
          <cell r="G38">
            <v>234.33789999999999</v>
          </cell>
          <cell r="H38">
            <v>259.46030000000002</v>
          </cell>
          <cell r="I38">
            <v>253.13419999999999</v>
          </cell>
          <cell r="J38">
            <v>270.5675</v>
          </cell>
          <cell r="K38">
            <v>225.19589999999999</v>
          </cell>
          <cell r="L38">
            <v>233.9485</v>
          </cell>
          <cell r="M38">
            <v>221.5727</v>
          </cell>
          <cell r="N38">
            <v>234.39340000000001</v>
          </cell>
          <cell r="P38">
            <v>199.95859999999999</v>
          </cell>
          <cell r="Q38">
            <v>235.33170000000001</v>
          </cell>
          <cell r="R38">
            <v>275.50729999999999</v>
          </cell>
          <cell r="AG38">
            <v>0.54482558087056776</v>
          </cell>
          <cell r="AX38">
            <v>4.5147707511329349E-2</v>
          </cell>
        </row>
        <row r="39">
          <cell r="A39">
            <v>43709</v>
          </cell>
          <cell r="B39">
            <v>253.71019999999999</v>
          </cell>
          <cell r="C39">
            <v>256.37569999999999</v>
          </cell>
          <cell r="D39">
            <v>206.21799999999999</v>
          </cell>
          <cell r="E39">
            <v>210.4983</v>
          </cell>
          <cell r="F39">
            <v>299.16800000000001</v>
          </cell>
          <cell r="G39">
            <v>251.70580000000001</v>
          </cell>
          <cell r="H39">
            <v>281.09820000000002</v>
          </cell>
          <cell r="I39">
            <v>265.0598</v>
          </cell>
          <cell r="J39">
            <v>288.75940000000003</v>
          </cell>
          <cell r="K39">
            <v>242.23779999999999</v>
          </cell>
          <cell r="L39">
            <v>236.3192</v>
          </cell>
          <cell r="M39">
            <v>233.20189999999999</v>
          </cell>
          <cell r="N39">
            <v>253.66800000000001</v>
          </cell>
          <cell r="P39">
            <v>217.03229999999999</v>
          </cell>
          <cell r="Q39">
            <v>250.48179999999999</v>
          </cell>
          <cell r="R39">
            <v>284.74790000000002</v>
          </cell>
          <cell r="AG39">
            <v>0.53542005697226358</v>
          </cell>
          <cell r="AX39">
            <v>5.7197147606380172E-2</v>
          </cell>
        </row>
        <row r="40">
          <cell r="A40">
            <v>43739</v>
          </cell>
          <cell r="B40">
            <v>262.06610000000001</v>
          </cell>
          <cell r="C40">
            <v>262.66030000000001</v>
          </cell>
          <cell r="D40">
            <v>218.9538</v>
          </cell>
          <cell r="E40">
            <v>220.46350000000001</v>
          </cell>
          <cell r="F40">
            <v>304.80070000000001</v>
          </cell>
          <cell r="G40">
            <v>272.1918</v>
          </cell>
          <cell r="H40">
            <v>294.2595</v>
          </cell>
          <cell r="I40">
            <v>274.35059999999999</v>
          </cell>
          <cell r="J40">
            <v>290.10289999999998</v>
          </cell>
          <cell r="K40">
            <v>247.06280000000001</v>
          </cell>
          <cell r="L40">
            <v>240.0651</v>
          </cell>
          <cell r="M40">
            <v>239.12700000000001</v>
          </cell>
          <cell r="N40">
            <v>263.41809999999998</v>
          </cell>
          <cell r="P40">
            <v>223.18369999999999</v>
          </cell>
          <cell r="Q40">
            <v>260.01179999999999</v>
          </cell>
          <cell r="R40">
            <v>290.51299999999998</v>
          </cell>
          <cell r="AG40">
            <v>0.50485307552858982</v>
          </cell>
          <cell r="AX40">
            <v>2.451324364984675E-2</v>
          </cell>
        </row>
        <row r="41">
          <cell r="A41">
            <v>43770</v>
          </cell>
          <cell r="B41">
            <v>273.2158</v>
          </cell>
          <cell r="C41">
            <v>276.63389999999998</v>
          </cell>
          <cell r="D41">
            <v>231.19720000000001</v>
          </cell>
          <cell r="E41">
            <v>230.249</v>
          </cell>
          <cell r="F41">
            <v>309.44659999999999</v>
          </cell>
          <cell r="G41">
            <v>273.70519999999999</v>
          </cell>
          <cell r="H41">
            <v>312.84699999999998</v>
          </cell>
          <cell r="I41">
            <v>286.93340000000001</v>
          </cell>
          <cell r="J41">
            <v>311.55680000000001</v>
          </cell>
          <cell r="K41">
            <v>255.3408</v>
          </cell>
          <cell r="L41">
            <v>250.64009999999999</v>
          </cell>
          <cell r="M41">
            <v>247.00360000000001</v>
          </cell>
          <cell r="N41">
            <v>276.28620000000001</v>
          </cell>
          <cell r="P41">
            <v>239.55969999999999</v>
          </cell>
          <cell r="Q41">
            <v>270.35539999999997</v>
          </cell>
          <cell r="R41">
            <v>301.60250000000002</v>
          </cell>
          <cell r="AG41">
            <v>0.5209175300658877</v>
          </cell>
          <cell r="AX41">
            <v>5.3200274270607251E-2</v>
          </cell>
        </row>
        <row r="42">
          <cell r="A42">
            <v>43800</v>
          </cell>
          <cell r="B42">
            <v>283.44420000000002</v>
          </cell>
          <cell r="C42">
            <v>285.29700000000003</v>
          </cell>
          <cell r="D42">
            <v>238.36670000000001</v>
          </cell>
          <cell r="E42">
            <v>235.76300000000001</v>
          </cell>
          <cell r="F42">
            <v>316.02539999999999</v>
          </cell>
          <cell r="G42">
            <v>288.47179999999997</v>
          </cell>
          <cell r="H42">
            <v>330.32400000000001</v>
          </cell>
          <cell r="I42">
            <v>301.19970000000001</v>
          </cell>
          <cell r="J42">
            <v>341.38319999999999</v>
          </cell>
          <cell r="K42">
            <v>261.44819999999999</v>
          </cell>
          <cell r="L42">
            <v>255.56379999999999</v>
          </cell>
          <cell r="M42">
            <v>255.11940000000001</v>
          </cell>
          <cell r="N42">
            <v>286.27109999999999</v>
          </cell>
          <cell r="P42">
            <v>244.6754</v>
          </cell>
          <cell r="Q42">
            <v>280.3107</v>
          </cell>
          <cell r="R42">
            <v>315.49360000000001</v>
          </cell>
          <cell r="AG42">
            <v>0.5383240201633388</v>
          </cell>
          <cell r="AX42">
            <v>3.1316118523434966E-2</v>
          </cell>
        </row>
        <row r="43">
          <cell r="A43">
            <v>43831</v>
          </cell>
          <cell r="B43">
            <v>289.82990000000001</v>
          </cell>
          <cell r="C43">
            <v>298.65010000000001</v>
          </cell>
          <cell r="D43">
            <v>248.72649999999999</v>
          </cell>
          <cell r="E43">
            <v>238.25620000000001</v>
          </cell>
          <cell r="F43">
            <v>318.03460000000001</v>
          </cell>
          <cell r="G43">
            <v>284.74459999999999</v>
          </cell>
          <cell r="H43">
            <v>323.7294</v>
          </cell>
          <cell r="I43">
            <v>305.63889999999998</v>
          </cell>
          <cell r="J43">
            <v>341.84350000000001</v>
          </cell>
          <cell r="K43">
            <v>274.51409999999998</v>
          </cell>
          <cell r="L43">
            <v>256.92160000000001</v>
          </cell>
          <cell r="M43">
            <v>265.76780000000002</v>
          </cell>
          <cell r="N43">
            <v>295.06979999999999</v>
          </cell>
          <cell r="P43">
            <v>253.57390000000001</v>
          </cell>
          <cell r="Q43">
            <v>287.15289999999999</v>
          </cell>
          <cell r="R43">
            <v>319.06849999999997</v>
          </cell>
          <cell r="AG43">
            <v>0.52855728676900671</v>
          </cell>
          <cell r="AX43">
            <v>4.6804207545119603E-2</v>
          </cell>
        </row>
        <row r="44">
          <cell r="A44">
            <v>43862</v>
          </cell>
          <cell r="B44">
            <v>295.666</v>
          </cell>
          <cell r="C44">
            <v>306.6182</v>
          </cell>
          <cell r="D44">
            <v>251.9682</v>
          </cell>
          <cell r="E44">
            <v>243.94370000000001</v>
          </cell>
          <cell r="F44">
            <v>319.98090000000002</v>
          </cell>
          <cell r="G44">
            <v>290.661</v>
          </cell>
          <cell r="H44">
            <v>325.1671</v>
          </cell>
          <cell r="I44">
            <v>310.59969999999998</v>
          </cell>
          <cell r="J44">
            <v>349.77499999999998</v>
          </cell>
          <cell r="K44">
            <v>280.57639999999998</v>
          </cell>
          <cell r="L44">
            <v>260.61579999999998</v>
          </cell>
          <cell r="M44">
            <v>273.92059999999998</v>
          </cell>
          <cell r="N44">
            <v>302.26929999999999</v>
          </cell>
          <cell r="P44">
            <v>259.95069999999998</v>
          </cell>
          <cell r="Q44">
            <v>293.99220000000003</v>
          </cell>
          <cell r="R44">
            <v>321.31040000000002</v>
          </cell>
          <cell r="AG44">
            <v>0.50274891855201087</v>
          </cell>
          <cell r="AX44">
            <v>2.6680386177670767E-2</v>
          </cell>
        </row>
        <row r="45">
          <cell r="A45">
            <v>43891</v>
          </cell>
          <cell r="B45">
            <v>305.55149999999998</v>
          </cell>
          <cell r="C45">
            <v>318.67770000000002</v>
          </cell>
          <cell r="D45">
            <v>259.1936</v>
          </cell>
          <cell r="E45">
            <v>254.12190000000001</v>
          </cell>
          <cell r="F45">
            <v>324.37389999999999</v>
          </cell>
          <cell r="G45">
            <v>299.0795</v>
          </cell>
          <cell r="H45">
            <v>333.81630000000001</v>
          </cell>
          <cell r="I45">
            <v>315.64440000000002</v>
          </cell>
          <cell r="J45">
            <v>378.65300000000002</v>
          </cell>
          <cell r="K45">
            <v>287.58229999999998</v>
          </cell>
          <cell r="L45">
            <v>306.09750000000003</v>
          </cell>
          <cell r="M45">
            <v>279.82600000000002</v>
          </cell>
          <cell r="N45">
            <v>308.43610000000001</v>
          </cell>
          <cell r="P45">
            <v>272.70589999999999</v>
          </cell>
          <cell r="Q45">
            <v>303.16649999999998</v>
          </cell>
          <cell r="R45">
            <v>331.85019999999997</v>
          </cell>
          <cell r="AG45">
            <v>0.48356866551335198</v>
          </cell>
          <cell r="AX45">
            <v>3.9330672478020023E-2</v>
          </cell>
        </row>
        <row r="46">
          <cell r="A46">
            <v>43922</v>
          </cell>
          <cell r="B46">
            <v>310.12430000000001</v>
          </cell>
          <cell r="C46">
            <v>328.77850000000001</v>
          </cell>
          <cell r="D46">
            <v>262.827</v>
          </cell>
          <cell r="E46">
            <v>257.92059999999998</v>
          </cell>
          <cell r="F46">
            <v>324.39030000000002</v>
          </cell>
          <cell r="G46">
            <v>302.7645</v>
          </cell>
          <cell r="H46">
            <v>337.75229999999999</v>
          </cell>
          <cell r="I46">
            <v>319.86880000000002</v>
          </cell>
          <cell r="J46">
            <v>363.14670000000001</v>
          </cell>
          <cell r="K46">
            <v>294.2192</v>
          </cell>
          <cell r="L46">
            <v>301.60019999999997</v>
          </cell>
          <cell r="M46">
            <v>284.03250000000003</v>
          </cell>
          <cell r="N46">
            <v>308.95159999999998</v>
          </cell>
          <cell r="P46">
            <v>285.8904</v>
          </cell>
          <cell r="Q46">
            <v>308.36810000000003</v>
          </cell>
          <cell r="R46">
            <v>329.65159999999997</v>
          </cell>
          <cell r="AG46">
            <v>0.45562931438707133</v>
          </cell>
          <cell r="AX46">
            <v>3.1695973706349578E-2</v>
          </cell>
        </row>
        <row r="47">
          <cell r="A47">
            <v>43952</v>
          </cell>
          <cell r="B47">
            <v>314.90870000000001</v>
          </cell>
          <cell r="C47">
            <v>331.01459999999997</v>
          </cell>
          <cell r="D47">
            <v>263.02589999999998</v>
          </cell>
          <cell r="E47">
            <v>277.38040000000001</v>
          </cell>
          <cell r="F47">
            <v>324.74040000000002</v>
          </cell>
          <cell r="G47">
            <v>311.33159999999998</v>
          </cell>
          <cell r="H47">
            <v>341.34609999999998</v>
          </cell>
          <cell r="I47">
            <v>323.23379999999997</v>
          </cell>
          <cell r="J47">
            <v>364.35719999999998</v>
          </cell>
          <cell r="K47">
            <v>301.43560000000002</v>
          </cell>
          <cell r="L47">
            <v>300.3424</v>
          </cell>
          <cell r="M47">
            <v>288.41579999999999</v>
          </cell>
          <cell r="N47">
            <v>314.89690000000002</v>
          </cell>
          <cell r="P47">
            <v>299.28300000000002</v>
          </cell>
          <cell r="Q47">
            <v>313.31950000000001</v>
          </cell>
          <cell r="R47">
            <v>329.37200000000001</v>
          </cell>
          <cell r="AG47">
            <v>0.43421228214716923</v>
          </cell>
          <cell r="AX47">
            <v>6.8012354822470922E-3</v>
          </cell>
        </row>
        <row r="48">
          <cell r="A48">
            <v>43983</v>
          </cell>
          <cell r="B48">
            <v>321.97379999999998</v>
          </cell>
          <cell r="C48">
            <v>334.46359999999999</v>
          </cell>
          <cell r="D48">
            <v>272.98219999999998</v>
          </cell>
          <cell r="E48">
            <v>295.81799999999998</v>
          </cell>
          <cell r="F48">
            <v>327.72969999999998</v>
          </cell>
          <cell r="G48">
            <v>323.99200000000002</v>
          </cell>
          <cell r="H48">
            <v>348.97590000000002</v>
          </cell>
          <cell r="I48">
            <v>329.13479999999998</v>
          </cell>
          <cell r="J48">
            <v>365.85239999999999</v>
          </cell>
          <cell r="K48">
            <v>314.005</v>
          </cell>
          <cell r="L48">
            <v>301.45209999999997</v>
          </cell>
          <cell r="M48">
            <v>294.90190000000001</v>
          </cell>
          <cell r="N48">
            <v>315.94720000000001</v>
          </cell>
          <cell r="P48">
            <v>313.56330000000003</v>
          </cell>
          <cell r="Q48">
            <v>320.57330000000002</v>
          </cell>
          <cell r="R48">
            <v>331.83819999999997</v>
          </cell>
          <cell r="AG48">
            <v>0.42758749118769868</v>
          </cell>
          <cell r="AX48">
            <v>1.0419479986683466E-2</v>
          </cell>
        </row>
        <row r="49">
          <cell r="A49">
            <v>44013</v>
          </cell>
          <cell r="B49">
            <v>328.20139999999998</v>
          </cell>
          <cell r="C49">
            <v>338.76479999999998</v>
          </cell>
          <cell r="D49">
            <v>276.73219999999998</v>
          </cell>
          <cell r="E49">
            <v>305.50990000000002</v>
          </cell>
          <cell r="F49">
            <v>331.09179999999998</v>
          </cell>
          <cell r="G49">
            <v>336.5455</v>
          </cell>
          <cell r="H49">
            <v>356.54669999999999</v>
          </cell>
          <cell r="I49">
            <v>335.17630000000003</v>
          </cell>
          <cell r="J49">
            <v>368.49599999999998</v>
          </cell>
          <cell r="K49">
            <v>324.33210000000003</v>
          </cell>
          <cell r="L49">
            <v>301.7724</v>
          </cell>
          <cell r="M49">
            <v>300.6189</v>
          </cell>
          <cell r="N49">
            <v>323.26429999999999</v>
          </cell>
          <cell r="P49">
            <v>316.53280000000001</v>
          </cell>
          <cell r="Q49">
            <v>328.6943</v>
          </cell>
          <cell r="R49">
            <v>333.55</v>
          </cell>
          <cell r="AG49">
            <v>0.42390430987357575</v>
          </cell>
          <cell r="AX49">
            <v>1.2859994331221758E-2</v>
          </cell>
        </row>
        <row r="50">
          <cell r="A50">
            <v>44044</v>
          </cell>
          <cell r="B50">
            <v>337.06319999999999</v>
          </cell>
          <cell r="C50">
            <v>350.50760000000002</v>
          </cell>
          <cell r="D50">
            <v>280.33460000000002</v>
          </cell>
          <cell r="E50">
            <v>312.27890000000002</v>
          </cell>
          <cell r="F50">
            <v>338.80380000000002</v>
          </cell>
          <cell r="G50">
            <v>348.18360000000001</v>
          </cell>
          <cell r="H50">
            <v>365.11130000000003</v>
          </cell>
          <cell r="I50">
            <v>344.71440000000001</v>
          </cell>
          <cell r="J50">
            <v>369.58530000000002</v>
          </cell>
          <cell r="K50">
            <v>335.04489999999998</v>
          </cell>
          <cell r="L50">
            <v>304.08240000000001</v>
          </cell>
          <cell r="M50">
            <v>306.23559999999998</v>
          </cell>
          <cell r="N50">
            <v>334.02080000000001</v>
          </cell>
          <cell r="P50">
            <v>329.11680000000001</v>
          </cell>
          <cell r="Q50">
            <v>338.66449999999998</v>
          </cell>
          <cell r="R50">
            <v>336.90870000000001</v>
          </cell>
          <cell r="AG50">
            <v>0.40672941645865301</v>
          </cell>
          <cell r="AX50">
            <v>3.4663577797929612E-2</v>
          </cell>
        </row>
        <row r="51">
          <cell r="A51">
            <v>44075</v>
          </cell>
          <cell r="B51">
            <v>346.6207</v>
          </cell>
          <cell r="C51">
            <v>360.86919999999998</v>
          </cell>
          <cell r="D51">
            <v>292.30520000000001</v>
          </cell>
          <cell r="E51">
            <v>330.50549999999998</v>
          </cell>
          <cell r="F51">
            <v>343.96179999999998</v>
          </cell>
          <cell r="G51">
            <v>357.18639999999999</v>
          </cell>
          <cell r="H51">
            <v>377.85090000000002</v>
          </cell>
          <cell r="I51">
            <v>357.12360000000001</v>
          </cell>
          <cell r="J51">
            <v>370.09460000000001</v>
          </cell>
          <cell r="K51">
            <v>341.31540000000001</v>
          </cell>
          <cell r="L51">
            <v>304.98129999999998</v>
          </cell>
          <cell r="M51">
            <v>311.56920000000002</v>
          </cell>
          <cell r="N51">
            <v>340.08429999999998</v>
          </cell>
          <cell r="P51">
            <v>355.03219999999999</v>
          </cell>
          <cell r="Q51">
            <v>346.51100000000002</v>
          </cell>
          <cell r="R51">
            <v>343.40460000000002</v>
          </cell>
          <cell r="AG51">
            <v>0.3662071923005068</v>
          </cell>
          <cell r="AX51">
            <v>2.9561698519518398E-2</v>
          </cell>
        </row>
        <row r="52">
          <cell r="A52">
            <v>44105</v>
          </cell>
          <cell r="B52">
            <v>359.65699999999998</v>
          </cell>
          <cell r="C52">
            <v>378.08960000000002</v>
          </cell>
          <cell r="D52">
            <v>297.86619999999999</v>
          </cell>
          <cell r="E52">
            <v>351.1551</v>
          </cell>
          <cell r="F52">
            <v>351.96460000000002</v>
          </cell>
          <cell r="G52">
            <v>373.2176</v>
          </cell>
          <cell r="H52">
            <v>389.51089999999999</v>
          </cell>
          <cell r="I52">
            <v>371.99130000000002</v>
          </cell>
          <cell r="J52">
            <v>369.60309999999998</v>
          </cell>
          <cell r="K52">
            <v>350.10559999999998</v>
          </cell>
          <cell r="L52">
            <v>305.38709999999998</v>
          </cell>
          <cell r="M52">
            <v>322.10579999999999</v>
          </cell>
          <cell r="N52">
            <v>347.22829999999999</v>
          </cell>
          <cell r="P52">
            <v>388.98450000000003</v>
          </cell>
          <cell r="Q52">
            <v>358.49889999999999</v>
          </cell>
          <cell r="R52">
            <v>348.53550000000001</v>
          </cell>
          <cell r="AG52">
            <v>0.37239040074240792</v>
          </cell>
          <cell r="AX52">
            <v>4.7719229017051168E-2</v>
          </cell>
        </row>
        <row r="53">
          <cell r="A53">
            <v>44136</v>
          </cell>
          <cell r="B53">
            <v>371.02109999999999</v>
          </cell>
          <cell r="C53">
            <v>388.38639999999998</v>
          </cell>
          <cell r="D53">
            <v>306.74329999999998</v>
          </cell>
          <cell r="E53">
            <v>364.08920000000001</v>
          </cell>
          <cell r="F53">
            <v>360.83879999999999</v>
          </cell>
          <cell r="G53">
            <v>387.9375</v>
          </cell>
          <cell r="H53">
            <v>403.80290000000002</v>
          </cell>
          <cell r="I53">
            <v>385.44690000000003</v>
          </cell>
          <cell r="J53">
            <v>367.47449999999998</v>
          </cell>
          <cell r="K53">
            <v>367.92360000000002</v>
          </cell>
          <cell r="L53">
            <v>306.74599999999998</v>
          </cell>
          <cell r="M53">
            <v>332.47329999999999</v>
          </cell>
          <cell r="N53">
            <v>356.39870000000002</v>
          </cell>
          <cell r="P53">
            <v>396.90820000000002</v>
          </cell>
          <cell r="Q53">
            <v>372.61540000000002</v>
          </cell>
          <cell r="R53">
            <v>352.72359999999998</v>
          </cell>
          <cell r="AG53">
            <v>0.3579781989182178</v>
          </cell>
          <cell r="AX53">
            <v>2.7233756231327177E-2</v>
          </cell>
        </row>
        <row r="54">
          <cell r="A54">
            <v>44166</v>
          </cell>
          <cell r="B54">
            <v>385.88260000000002</v>
          </cell>
          <cell r="C54">
            <v>405.28710000000001</v>
          </cell>
          <cell r="D54">
            <v>317.15210000000002</v>
          </cell>
          <cell r="E54">
            <v>377.24689999999998</v>
          </cell>
          <cell r="F54">
            <v>371.51850000000002</v>
          </cell>
          <cell r="G54">
            <v>397.22269999999997</v>
          </cell>
          <cell r="H54">
            <v>424.96679999999998</v>
          </cell>
          <cell r="I54">
            <v>404.31400000000002</v>
          </cell>
          <cell r="J54">
            <v>367.36959999999999</v>
          </cell>
          <cell r="K54">
            <v>387.0686</v>
          </cell>
          <cell r="L54">
            <v>306.89769999999999</v>
          </cell>
          <cell r="M54">
            <v>347.74239999999998</v>
          </cell>
          <cell r="N54">
            <v>362.57830000000001</v>
          </cell>
          <cell r="P54">
            <v>402.21370000000002</v>
          </cell>
          <cell r="Q54">
            <v>390.76549999999997</v>
          </cell>
          <cell r="R54">
            <v>362.06650000000002</v>
          </cell>
          <cell r="AG54">
            <v>0.36140587812345415</v>
          </cell>
          <cell r="AX54">
            <v>4.3515169429207745E-2</v>
          </cell>
        </row>
        <row r="55">
          <cell r="A55">
            <v>44197</v>
          </cell>
          <cell r="B55">
            <v>401.50709999999998</v>
          </cell>
          <cell r="C55">
            <v>424.8374</v>
          </cell>
          <cell r="D55">
            <v>331.42649999999998</v>
          </cell>
          <cell r="E55">
            <v>382.4282</v>
          </cell>
          <cell r="F55">
            <v>375.75009999999997</v>
          </cell>
          <cell r="G55">
            <v>409.00259999999997</v>
          </cell>
          <cell r="H55">
            <v>439.37759999999997</v>
          </cell>
          <cell r="I55">
            <v>422.90570000000002</v>
          </cell>
          <cell r="J55">
            <v>422.9513</v>
          </cell>
          <cell r="K55">
            <v>405.70839999999998</v>
          </cell>
          <cell r="L55">
            <v>308.6755</v>
          </cell>
          <cell r="M55">
            <v>366.4717</v>
          </cell>
          <cell r="N55">
            <v>369.98239999999998</v>
          </cell>
          <cell r="P55">
            <v>414.34190000000001</v>
          </cell>
          <cell r="Q55">
            <v>406.06740000000002</v>
          </cell>
          <cell r="R55">
            <v>380.68169999999998</v>
          </cell>
          <cell r="AG55">
            <v>0.38531980309830005</v>
          </cell>
          <cell r="AX55">
            <v>4.823815019032196E-2</v>
          </cell>
        </row>
        <row r="56">
          <cell r="A56">
            <v>44228</v>
          </cell>
          <cell r="B56">
            <v>415.85950000000003</v>
          </cell>
          <cell r="C56">
            <v>441.07220000000001</v>
          </cell>
          <cell r="D56">
            <v>343.31549999999999</v>
          </cell>
          <cell r="E56">
            <v>393.19439999999997</v>
          </cell>
          <cell r="F56">
            <v>383.42680000000001</v>
          </cell>
          <cell r="G56">
            <v>427.63670000000002</v>
          </cell>
          <cell r="H56">
            <v>454.72649999999999</v>
          </cell>
          <cell r="I56">
            <v>443.30790000000002</v>
          </cell>
          <cell r="J56">
            <v>430.69110000000001</v>
          </cell>
          <cell r="K56">
            <v>415.0224</v>
          </cell>
          <cell r="L56">
            <v>309.01</v>
          </cell>
          <cell r="M56">
            <v>386.2568</v>
          </cell>
          <cell r="N56">
            <v>381.9169</v>
          </cell>
          <cell r="P56">
            <v>427.27749999999997</v>
          </cell>
          <cell r="Q56">
            <v>422.59320000000002</v>
          </cell>
          <cell r="R56">
            <v>388.87880000000001</v>
          </cell>
          <cell r="AG56">
            <v>0.40651782754865295</v>
          </cell>
          <cell r="AX56">
            <v>3.8214149695860122E-2</v>
          </cell>
        </row>
        <row r="57">
          <cell r="A57">
            <v>44256</v>
          </cell>
          <cell r="B57">
            <v>435.8657</v>
          </cell>
          <cell r="C57">
            <v>461.32380000000001</v>
          </cell>
          <cell r="D57">
            <v>365.3793</v>
          </cell>
          <cell r="E57">
            <v>435.70249999999999</v>
          </cell>
          <cell r="F57">
            <v>388.47750000000002</v>
          </cell>
          <cell r="G57">
            <v>441.17439999999999</v>
          </cell>
          <cell r="H57">
            <v>472.85599999999999</v>
          </cell>
          <cell r="I57">
            <v>461.87729999999999</v>
          </cell>
          <cell r="J57">
            <v>430.98200000000003</v>
          </cell>
          <cell r="K57">
            <v>437.18790000000001</v>
          </cell>
          <cell r="L57">
            <v>397.04820000000001</v>
          </cell>
          <cell r="M57">
            <v>398.41079999999999</v>
          </cell>
          <cell r="N57">
            <v>390.34589999999997</v>
          </cell>
          <cell r="P57">
            <v>457.88369999999998</v>
          </cell>
          <cell r="Q57">
            <v>441.72</v>
          </cell>
          <cell r="R57">
            <v>406.43060000000003</v>
          </cell>
          <cell r="AG57">
            <v>0.42648849702914249</v>
          </cell>
          <cell r="AX57">
            <v>4.5914478400588266E-2</v>
          </cell>
        </row>
        <row r="58">
          <cell r="A58">
            <v>44287</v>
          </cell>
          <cell r="B58">
            <v>453.65030000000002</v>
          </cell>
          <cell r="C58">
            <v>481.2407</v>
          </cell>
          <cell r="D58">
            <v>378.46850000000001</v>
          </cell>
          <cell r="E58">
            <v>461.93209999999999</v>
          </cell>
          <cell r="F58">
            <v>401.93680000000001</v>
          </cell>
          <cell r="G58">
            <v>460.1121</v>
          </cell>
          <cell r="H58">
            <v>490.48200000000003</v>
          </cell>
          <cell r="I58">
            <v>487.98059999999998</v>
          </cell>
          <cell r="J58">
            <v>433.2713</v>
          </cell>
          <cell r="K58">
            <v>443.67599999999999</v>
          </cell>
          <cell r="L58">
            <v>406.88279999999997</v>
          </cell>
          <cell r="M58">
            <v>413.85120000000001</v>
          </cell>
          <cell r="N58">
            <v>404.57049999999998</v>
          </cell>
          <cell r="P58">
            <v>467.76350000000002</v>
          </cell>
          <cell r="Q58">
            <v>461.8578</v>
          </cell>
          <cell r="R58">
            <v>420.77780000000001</v>
          </cell>
          <cell r="AG58">
            <v>0.46280152829043075</v>
          </cell>
          <cell r="AX58">
            <v>4.317336326458765E-2</v>
          </cell>
        </row>
        <row r="59">
          <cell r="A59">
            <v>44317</v>
          </cell>
          <cell r="B59">
            <v>468.72500000000002</v>
          </cell>
          <cell r="C59">
            <v>496.17959999999999</v>
          </cell>
          <cell r="D59">
            <v>384.56889999999999</v>
          </cell>
          <cell r="E59">
            <v>471.6343</v>
          </cell>
          <cell r="F59">
            <v>410.10340000000002</v>
          </cell>
          <cell r="G59">
            <v>470.99099999999999</v>
          </cell>
          <cell r="H59">
            <v>513.79179999999997</v>
          </cell>
          <cell r="I59">
            <v>517.04629999999997</v>
          </cell>
          <cell r="J59">
            <v>437.55630000000002</v>
          </cell>
          <cell r="K59">
            <v>457.4624</v>
          </cell>
          <cell r="L59">
            <v>416.15350000000001</v>
          </cell>
          <cell r="M59">
            <v>429.2946</v>
          </cell>
          <cell r="N59">
            <v>416.33789999999999</v>
          </cell>
          <cell r="P59">
            <v>474.72750000000002</v>
          </cell>
          <cell r="Q59">
            <v>477.92930000000001</v>
          </cell>
          <cell r="R59">
            <v>436.64030000000002</v>
          </cell>
          <cell r="AG59">
            <v>0.48844728646747448</v>
          </cell>
          <cell r="AX59">
            <v>3.1042470015524515E-2</v>
          </cell>
        </row>
        <row r="60">
          <cell r="A60">
            <v>44348</v>
          </cell>
          <cell r="B60">
            <v>483.60489999999999</v>
          </cell>
          <cell r="C60">
            <v>512.25930000000005</v>
          </cell>
          <cell r="D60">
            <v>405.69170000000003</v>
          </cell>
          <cell r="E60">
            <v>487.96260000000001</v>
          </cell>
          <cell r="F60">
            <v>420.2876</v>
          </cell>
          <cell r="G60">
            <v>486.22219999999999</v>
          </cell>
          <cell r="H60">
            <v>530.27660000000003</v>
          </cell>
          <cell r="I60">
            <v>533.8777</v>
          </cell>
          <cell r="J60">
            <v>468.3691</v>
          </cell>
          <cell r="K60">
            <v>467.71350000000001</v>
          </cell>
          <cell r="L60">
            <v>420.93049999999999</v>
          </cell>
          <cell r="M60">
            <v>442.69580000000002</v>
          </cell>
          <cell r="N60">
            <v>424.52010000000001</v>
          </cell>
          <cell r="P60">
            <v>477.14859999999999</v>
          </cell>
          <cell r="Q60">
            <v>495.18090000000001</v>
          </cell>
          <cell r="R60">
            <v>450.69220000000001</v>
          </cell>
          <cell r="AG60">
            <v>0.50200078391471603</v>
          </cell>
          <cell r="AX60">
            <v>3.2407015524217542E-2</v>
          </cell>
        </row>
        <row r="61">
          <cell r="A61">
            <v>44378</v>
          </cell>
          <cell r="B61">
            <v>498.09870000000001</v>
          </cell>
          <cell r="C61">
            <v>529.70870000000002</v>
          </cell>
          <cell r="D61">
            <v>418.29419999999999</v>
          </cell>
          <cell r="E61">
            <v>494.02480000000003</v>
          </cell>
          <cell r="F61">
            <v>432.40499999999997</v>
          </cell>
          <cell r="G61">
            <v>499.48919999999998</v>
          </cell>
          <cell r="H61">
            <v>550.54639999999995</v>
          </cell>
          <cell r="I61">
            <v>546.11410000000001</v>
          </cell>
          <cell r="J61">
            <v>470.09519999999998</v>
          </cell>
          <cell r="K61">
            <v>482.18439999999998</v>
          </cell>
          <cell r="L61">
            <v>431.61349999999999</v>
          </cell>
          <cell r="M61">
            <v>463.7774</v>
          </cell>
          <cell r="N61">
            <v>438.06189999999998</v>
          </cell>
          <cell r="P61">
            <v>500.42720000000003</v>
          </cell>
          <cell r="Q61">
            <v>510.69740000000002</v>
          </cell>
          <cell r="R61">
            <v>457.2079</v>
          </cell>
          <cell r="AG61">
            <v>0.51766171625105817</v>
          </cell>
          <cell r="AX61">
            <v>3.4063608020391101E-2</v>
          </cell>
        </row>
        <row r="62">
          <cell r="A62">
            <v>44409</v>
          </cell>
          <cell r="B62">
            <v>510.39420000000001</v>
          </cell>
          <cell r="C62">
            <v>537.58669999999995</v>
          </cell>
          <cell r="D62">
            <v>426.74220000000003</v>
          </cell>
          <cell r="E62">
            <v>510.8956</v>
          </cell>
          <cell r="F62">
            <v>437.3723</v>
          </cell>
          <cell r="G62">
            <v>515.85699999999997</v>
          </cell>
          <cell r="H62">
            <v>573.65009999999995</v>
          </cell>
          <cell r="I62">
            <v>559.47130000000004</v>
          </cell>
          <cell r="J62">
            <v>467.30590000000001</v>
          </cell>
          <cell r="K62">
            <v>500.0179</v>
          </cell>
          <cell r="L62">
            <v>449.9</v>
          </cell>
          <cell r="M62">
            <v>477.44380000000001</v>
          </cell>
          <cell r="N62">
            <v>452.53769999999997</v>
          </cell>
          <cell r="P62">
            <v>503.37020000000001</v>
          </cell>
          <cell r="Q62">
            <v>526.6934</v>
          </cell>
          <cell r="R62">
            <v>462.3809</v>
          </cell>
          <cell r="AG62">
            <v>0.51423887270992519</v>
          </cell>
          <cell r="AX62">
            <v>1.4872325110008466E-2</v>
          </cell>
        </row>
        <row r="63">
          <cell r="A63">
            <v>44440</v>
          </cell>
          <cell r="B63">
            <v>528.49680000000001</v>
          </cell>
          <cell r="C63">
            <v>553.43730000000005</v>
          </cell>
          <cell r="D63">
            <v>451.79610000000002</v>
          </cell>
          <cell r="E63">
            <v>541.71199999999999</v>
          </cell>
          <cell r="F63">
            <v>445.7672</v>
          </cell>
          <cell r="G63">
            <v>533.81610000000001</v>
          </cell>
          <cell r="H63">
            <v>598.35550000000001</v>
          </cell>
          <cell r="I63">
            <v>576.4905</v>
          </cell>
          <cell r="J63">
            <v>480.26549999999997</v>
          </cell>
          <cell r="K63">
            <v>518.85050000000001</v>
          </cell>
          <cell r="L63">
            <v>463.92880000000002</v>
          </cell>
          <cell r="M63">
            <v>496.88709999999998</v>
          </cell>
          <cell r="N63">
            <v>462.33600000000001</v>
          </cell>
          <cell r="P63">
            <v>535.38149999999996</v>
          </cell>
          <cell r="Q63">
            <v>543.87480000000005</v>
          </cell>
          <cell r="R63">
            <v>476.05689999999998</v>
          </cell>
          <cell r="AG63">
            <v>0.52471217096959299</v>
          </cell>
          <cell r="AX63">
            <v>2.9484732416185322E-2</v>
          </cell>
        </row>
        <row r="64">
          <cell r="A64">
            <v>44470</v>
          </cell>
          <cell r="B64">
            <v>547.08019999999999</v>
          </cell>
          <cell r="C64">
            <v>572.32929999999999</v>
          </cell>
          <cell r="D64">
            <v>461.72730000000001</v>
          </cell>
          <cell r="E64">
            <v>569.45770000000005</v>
          </cell>
          <cell r="F64">
            <v>456.97899999999998</v>
          </cell>
          <cell r="G64">
            <v>548.51919999999996</v>
          </cell>
          <cell r="H64">
            <v>626.67489999999998</v>
          </cell>
          <cell r="I64">
            <v>594.2962</v>
          </cell>
          <cell r="J64">
            <v>485.73</v>
          </cell>
          <cell r="K64">
            <v>539.57420000000002</v>
          </cell>
          <cell r="L64">
            <v>470.38929999999999</v>
          </cell>
          <cell r="M64">
            <v>517.40570000000002</v>
          </cell>
          <cell r="N64">
            <v>477.82389999999998</v>
          </cell>
          <cell r="P64">
            <v>578.92759999999998</v>
          </cell>
          <cell r="Q64">
            <v>561.28430000000003</v>
          </cell>
          <cell r="R64">
            <v>485.2106</v>
          </cell>
          <cell r="AG64">
            <v>0.5211165082286735</v>
          </cell>
          <cell r="AX64">
            <v>3.4135754854253575E-2</v>
          </cell>
        </row>
        <row r="65">
          <cell r="A65">
            <v>44501</v>
          </cell>
          <cell r="B65">
            <v>560.91840000000002</v>
          </cell>
          <cell r="C65">
            <v>584.47170000000006</v>
          </cell>
          <cell r="D65">
            <v>466.8177</v>
          </cell>
          <cell r="E65">
            <v>592.82889999999998</v>
          </cell>
          <cell r="F65">
            <v>466.95510000000002</v>
          </cell>
          <cell r="G65">
            <v>563.34259999999995</v>
          </cell>
          <cell r="H65">
            <v>641.93740000000003</v>
          </cell>
          <cell r="I65">
            <v>607.35040000000004</v>
          </cell>
          <cell r="J65">
            <v>489.7423</v>
          </cell>
          <cell r="K65">
            <v>547.47889999999995</v>
          </cell>
          <cell r="L65">
            <v>474.36619999999999</v>
          </cell>
          <cell r="M65">
            <v>543.1712</v>
          </cell>
          <cell r="N65">
            <v>487.5849</v>
          </cell>
          <cell r="P65">
            <v>581.89200000000005</v>
          </cell>
          <cell r="Q65">
            <v>579.54139999999995</v>
          </cell>
          <cell r="R65">
            <v>490.22820000000002</v>
          </cell>
          <cell r="AG65">
            <v>0.51182345155032971</v>
          </cell>
          <cell r="AX65">
            <v>2.1215758130852302E-2</v>
          </cell>
        </row>
        <row r="66">
          <cell r="A66">
            <v>44531</v>
          </cell>
          <cell r="B66">
            <v>582.45749999999998</v>
          </cell>
          <cell r="C66">
            <v>609.33109999999999</v>
          </cell>
          <cell r="D66">
            <v>491.9092</v>
          </cell>
          <cell r="E66">
            <v>621.09400000000005</v>
          </cell>
          <cell r="F66">
            <v>476.80250000000001</v>
          </cell>
          <cell r="G66">
            <v>582.33799999999997</v>
          </cell>
          <cell r="H66">
            <v>645.14340000000004</v>
          </cell>
          <cell r="I66">
            <v>637.31579999999997</v>
          </cell>
          <cell r="J66">
            <v>498.80130000000003</v>
          </cell>
          <cell r="K66">
            <v>569.12019999999995</v>
          </cell>
          <cell r="L66">
            <v>479.1164</v>
          </cell>
          <cell r="M66">
            <v>575.12890000000004</v>
          </cell>
          <cell r="N66">
            <v>503.08420000000001</v>
          </cell>
          <cell r="P66">
            <v>603.62689999999998</v>
          </cell>
          <cell r="Q66">
            <v>605.17589999999996</v>
          </cell>
          <cell r="R66">
            <v>498.63150000000002</v>
          </cell>
          <cell r="AG66">
            <v>0.50941633543466325</v>
          </cell>
          <cell r="AX66">
            <v>4.2533111526186662E-2</v>
          </cell>
        </row>
        <row r="67">
          <cell r="A67">
            <v>44562</v>
          </cell>
          <cell r="B67">
            <v>605.0317</v>
          </cell>
          <cell r="C67">
            <v>639.40499999999997</v>
          </cell>
          <cell r="D67">
            <v>500.75779999999997</v>
          </cell>
          <cell r="E67">
            <v>635.99400000000003</v>
          </cell>
          <cell r="F67">
            <v>485.19299999999998</v>
          </cell>
          <cell r="G67">
            <v>601.6662</v>
          </cell>
          <cell r="H67">
            <v>671.67290000000003</v>
          </cell>
          <cell r="I67">
            <v>654.87180000000001</v>
          </cell>
          <cell r="J67">
            <v>536.12670000000003</v>
          </cell>
          <cell r="K67">
            <v>593.07510000000002</v>
          </cell>
          <cell r="L67">
            <v>482.7713</v>
          </cell>
          <cell r="M67">
            <v>607.7867</v>
          </cell>
          <cell r="N67">
            <v>524.70010000000002</v>
          </cell>
          <cell r="P67">
            <v>658.25429999999994</v>
          </cell>
          <cell r="Q67">
            <v>625.15940000000001</v>
          </cell>
          <cell r="R67">
            <v>512.37660000000005</v>
          </cell>
          <cell r="AG67">
            <v>0.50690162141591033</v>
          </cell>
          <cell r="AX67">
            <v>4.9355596653445133E-2</v>
          </cell>
        </row>
        <row r="68">
          <cell r="A68">
            <v>44593</v>
          </cell>
          <cell r="B68">
            <v>633.43409999999994</v>
          </cell>
          <cell r="C68">
            <v>687.16579999999999</v>
          </cell>
          <cell r="D68">
            <v>514.07619999999997</v>
          </cell>
          <cell r="E68">
            <v>657.57619999999997</v>
          </cell>
          <cell r="F68">
            <v>498.94760000000002</v>
          </cell>
          <cell r="G68">
            <v>628.32370000000003</v>
          </cell>
          <cell r="H68">
            <v>696.11609999999996</v>
          </cell>
          <cell r="I68">
            <v>687.19190000000003</v>
          </cell>
          <cell r="J68">
            <v>544.03380000000004</v>
          </cell>
          <cell r="K68">
            <v>606.66970000000003</v>
          </cell>
          <cell r="L68">
            <v>495.55529999999999</v>
          </cell>
          <cell r="M68">
            <v>634.02329999999995</v>
          </cell>
          <cell r="N68">
            <v>547.44799999999998</v>
          </cell>
          <cell r="P68">
            <v>713.70129999999995</v>
          </cell>
          <cell r="Q68">
            <v>652.98379999999997</v>
          </cell>
          <cell r="R68">
            <v>528.26829999999995</v>
          </cell>
          <cell r="AG68">
            <v>0.5231925686439769</v>
          </cell>
          <cell r="AX68">
            <v>7.4695693652692796E-2</v>
          </cell>
        </row>
        <row r="69">
          <cell r="A69">
            <v>44621</v>
          </cell>
          <cell r="B69">
            <v>676.0566</v>
          </cell>
          <cell r="C69">
            <v>736.94510000000002</v>
          </cell>
          <cell r="D69">
            <v>543.63059999999996</v>
          </cell>
          <cell r="E69">
            <v>728.95899999999995</v>
          </cell>
          <cell r="F69">
            <v>537.1626</v>
          </cell>
          <cell r="G69">
            <v>655.88630000000001</v>
          </cell>
          <cell r="H69">
            <v>730.59220000000005</v>
          </cell>
          <cell r="I69">
            <v>724.84649999999999</v>
          </cell>
          <cell r="J69">
            <v>562.76160000000004</v>
          </cell>
          <cell r="K69">
            <v>626.87339999999995</v>
          </cell>
          <cell r="L69">
            <v>612.68209999999999</v>
          </cell>
          <cell r="M69">
            <v>668.46130000000005</v>
          </cell>
          <cell r="N69">
            <v>577.69590000000005</v>
          </cell>
          <cell r="P69">
            <v>757.8963</v>
          </cell>
          <cell r="Q69">
            <v>694.75149999999996</v>
          </cell>
          <cell r="R69">
            <v>572.79920000000004</v>
          </cell>
          <cell r="AG69">
            <v>0.55106630322138228</v>
          </cell>
          <cell r="AX69">
            <v>7.244146900209536E-2</v>
          </cell>
        </row>
        <row r="70">
          <cell r="A70">
            <v>44652</v>
          </cell>
          <cell r="B70">
            <v>716.93989999999997</v>
          </cell>
          <cell r="C70">
            <v>780.14570000000003</v>
          </cell>
          <cell r="D70">
            <v>561.81370000000004</v>
          </cell>
          <cell r="E70">
            <v>801.07619999999997</v>
          </cell>
          <cell r="F70">
            <v>561.74779999999998</v>
          </cell>
          <cell r="G70">
            <v>691.95709999999997</v>
          </cell>
          <cell r="H70">
            <v>777.29909999999995</v>
          </cell>
          <cell r="I70">
            <v>763.50710000000004</v>
          </cell>
          <cell r="J70">
            <v>583.34550000000002</v>
          </cell>
          <cell r="K70">
            <v>659.64480000000003</v>
          </cell>
          <cell r="L70">
            <v>635.50030000000004</v>
          </cell>
          <cell r="M70">
            <v>717.56679999999994</v>
          </cell>
          <cell r="N70">
            <v>608.09320000000002</v>
          </cell>
          <cell r="P70">
            <v>799.0308</v>
          </cell>
          <cell r="Q70">
            <v>741.36220000000003</v>
          </cell>
          <cell r="R70">
            <v>595.22230000000002</v>
          </cell>
          <cell r="AG70">
            <v>0.5803800857180077</v>
          </cell>
          <cell r="AX70">
            <v>5.8621191727850519E-2</v>
          </cell>
        </row>
        <row r="71">
          <cell r="A71">
            <v>44682</v>
          </cell>
          <cell r="B71">
            <v>753.14700000000005</v>
          </cell>
          <cell r="C71">
            <v>814.5693</v>
          </cell>
          <cell r="D71">
            <v>593.58989999999994</v>
          </cell>
          <cell r="E71">
            <v>847.15419999999995</v>
          </cell>
          <cell r="F71">
            <v>581.7106</v>
          </cell>
          <cell r="G71">
            <v>728.99509999999998</v>
          </cell>
          <cell r="H71">
            <v>825.57389999999998</v>
          </cell>
          <cell r="I71">
            <v>810.22</v>
          </cell>
          <cell r="J71">
            <v>601.24419999999998</v>
          </cell>
          <cell r="K71">
            <v>693.91629999999998</v>
          </cell>
          <cell r="L71">
            <v>656.14110000000005</v>
          </cell>
          <cell r="M71">
            <v>758.35270000000003</v>
          </cell>
          <cell r="N71">
            <v>635.81569999999999</v>
          </cell>
          <cell r="P71">
            <v>825.80880000000002</v>
          </cell>
          <cell r="Q71">
            <v>779.92669999999998</v>
          </cell>
          <cell r="R71">
            <v>629.00289999999995</v>
          </cell>
          <cell r="AG71">
            <v>0.6067992959624513</v>
          </cell>
          <cell r="AX71">
            <v>4.4124578267879855E-2</v>
          </cell>
        </row>
        <row r="72">
          <cell r="A72">
            <v>44713</v>
          </cell>
          <cell r="B72">
            <v>793.02779999999996</v>
          </cell>
          <cell r="C72">
            <v>852.18039999999996</v>
          </cell>
          <cell r="D72">
            <v>633.49879999999996</v>
          </cell>
          <cell r="E72">
            <v>895.87530000000004</v>
          </cell>
          <cell r="F72">
            <v>621.32860000000005</v>
          </cell>
          <cell r="G72">
            <v>772.64120000000003</v>
          </cell>
          <cell r="H72">
            <v>886.798</v>
          </cell>
          <cell r="I72">
            <v>848.63599999999997</v>
          </cell>
          <cell r="J72">
            <v>603.55219999999997</v>
          </cell>
          <cell r="K72">
            <v>724.00639999999999</v>
          </cell>
          <cell r="L72">
            <v>669.44500000000005</v>
          </cell>
          <cell r="M72">
            <v>805.45939999999996</v>
          </cell>
          <cell r="N72">
            <v>667.79750000000001</v>
          </cell>
          <cell r="P72">
            <v>880.31859999999995</v>
          </cell>
          <cell r="Q72">
            <v>819.57339999999999</v>
          </cell>
          <cell r="R72">
            <v>662.09379999999999</v>
          </cell>
          <cell r="AG72">
            <v>0.63982581648779813</v>
          </cell>
          <cell r="AX72">
            <v>4.6172989824192934E-2</v>
          </cell>
        </row>
        <row r="73">
          <cell r="A73">
            <v>44743</v>
          </cell>
          <cell r="B73">
            <v>851.76099999999997</v>
          </cell>
          <cell r="C73">
            <v>903.46090000000004</v>
          </cell>
          <cell r="D73">
            <v>674.34550000000002</v>
          </cell>
          <cell r="E73">
            <v>971.75800000000004</v>
          </cell>
          <cell r="F73">
            <v>649.68960000000004</v>
          </cell>
          <cell r="G73">
            <v>852.41759999999999</v>
          </cell>
          <cell r="H73">
            <v>947.49300000000005</v>
          </cell>
          <cell r="I73">
            <v>895.30780000000004</v>
          </cell>
          <cell r="J73">
            <v>636.82920000000001</v>
          </cell>
          <cell r="K73">
            <v>819.49929999999995</v>
          </cell>
          <cell r="L73">
            <v>710.28160000000003</v>
          </cell>
          <cell r="M73">
            <v>884.06830000000002</v>
          </cell>
          <cell r="N73">
            <v>721.93979999999999</v>
          </cell>
          <cell r="P73">
            <v>979.79570000000001</v>
          </cell>
          <cell r="Q73">
            <v>879.63829999999996</v>
          </cell>
          <cell r="R73">
            <v>694.61149999999998</v>
          </cell>
          <cell r="AG73">
            <v>0.71002453931319232</v>
          </cell>
          <cell r="AX73">
            <v>6.0175638867075554E-2</v>
          </cell>
        </row>
        <row r="74">
          <cell r="A74">
            <v>44774</v>
          </cell>
          <cell r="B74">
            <v>911.13160000000005</v>
          </cell>
          <cell r="C74">
            <v>967.58050000000003</v>
          </cell>
          <cell r="D74">
            <v>721.68899999999996</v>
          </cell>
          <cell r="E74">
            <v>1067.5251000000001</v>
          </cell>
          <cell r="F74">
            <v>685.69929999999999</v>
          </cell>
          <cell r="G74">
            <v>924.23009999999999</v>
          </cell>
          <cell r="H74">
            <v>1001.7380000000001</v>
          </cell>
          <cell r="I74">
            <v>956.47460000000001</v>
          </cell>
          <cell r="J74">
            <v>662.64919999999995</v>
          </cell>
          <cell r="K74">
            <v>860.71320000000003</v>
          </cell>
          <cell r="L74">
            <v>745.72680000000003</v>
          </cell>
          <cell r="M74">
            <v>942.90869999999995</v>
          </cell>
          <cell r="N74">
            <v>784.42240000000004</v>
          </cell>
          <cell r="P74">
            <v>1064.731</v>
          </cell>
          <cell r="Q74">
            <v>939.46770000000004</v>
          </cell>
          <cell r="R74">
            <v>738.31050000000005</v>
          </cell>
          <cell r="AG74">
            <v>0.78515273096755411</v>
          </cell>
          <cell r="AX74">
            <v>7.0971084636866966E-2</v>
          </cell>
        </row>
        <row r="75">
          <cell r="A75">
            <v>44805</v>
          </cell>
          <cell r="B75">
            <v>967.30759999999998</v>
          </cell>
          <cell r="C75">
            <v>1032.8063</v>
          </cell>
          <cell r="D75">
            <v>789.70140000000004</v>
          </cell>
          <cell r="E75">
            <v>1180.9505999999999</v>
          </cell>
          <cell r="F75">
            <v>706.98260000000005</v>
          </cell>
          <cell r="G75">
            <v>980.12009999999998</v>
          </cell>
          <cell r="H75">
            <v>1045.0789</v>
          </cell>
          <cell r="I75">
            <v>1012.0676</v>
          </cell>
          <cell r="J75">
            <v>678.97969999999998</v>
          </cell>
          <cell r="K75">
            <v>905.80610000000001</v>
          </cell>
          <cell r="L75">
            <v>772.99739999999997</v>
          </cell>
          <cell r="M75">
            <v>988.63070000000005</v>
          </cell>
          <cell r="N75">
            <v>837.73450000000003</v>
          </cell>
          <cell r="P75">
            <v>1189.6609000000001</v>
          </cell>
          <cell r="Q75">
            <v>991.25850000000003</v>
          </cell>
          <cell r="R75">
            <v>771.88909999999998</v>
          </cell>
          <cell r="AG75">
            <v>0.83029982395352242</v>
          </cell>
          <cell r="AX75">
            <v>6.7411238651460925E-2</v>
          </cell>
        </row>
        <row r="76">
          <cell r="A76">
            <v>44835</v>
          </cell>
          <cell r="B76">
            <v>1028.7059999999999</v>
          </cell>
          <cell r="C76">
            <v>1096.5069000000001</v>
          </cell>
          <cell r="D76">
            <v>832.72479999999996</v>
          </cell>
          <cell r="E76">
            <v>1261.5985000000001</v>
          </cell>
          <cell r="F76">
            <v>759.77110000000005</v>
          </cell>
          <cell r="G76">
            <v>1028.4132</v>
          </cell>
          <cell r="H76">
            <v>1119.4447</v>
          </cell>
          <cell r="I76">
            <v>1057.3307</v>
          </cell>
          <cell r="J76">
            <v>761.29</v>
          </cell>
          <cell r="K76">
            <v>956.82759999999996</v>
          </cell>
          <cell r="L76">
            <v>827.90039999999999</v>
          </cell>
          <cell r="M76">
            <v>1061.9487999999999</v>
          </cell>
          <cell r="N76">
            <v>889.24639999999999</v>
          </cell>
          <cell r="P76">
            <v>1297.2889</v>
          </cell>
          <cell r="Q76">
            <v>1046.2650000000001</v>
          </cell>
          <cell r="R76">
            <v>829.10109999999997</v>
          </cell>
          <cell r="AG76">
            <v>0.88035684713137119</v>
          </cell>
          <cell r="AX76">
            <v>6.1677199296712448E-2</v>
          </cell>
        </row>
        <row r="77">
          <cell r="A77">
            <v>44866</v>
          </cell>
          <cell r="B77">
            <v>1079.2787000000001</v>
          </cell>
          <cell r="C77">
            <v>1135.001</v>
          </cell>
          <cell r="D77">
            <v>885.54</v>
          </cell>
          <cell r="E77">
            <v>1318.2609</v>
          </cell>
          <cell r="F77">
            <v>825.50909999999999</v>
          </cell>
          <cell r="G77">
            <v>1084.1626000000001</v>
          </cell>
          <cell r="H77">
            <v>1165.2705000000001</v>
          </cell>
          <cell r="I77">
            <v>1121.731</v>
          </cell>
          <cell r="J77">
            <v>809.68020000000001</v>
          </cell>
          <cell r="K77">
            <v>996.72770000000003</v>
          </cell>
          <cell r="L77">
            <v>859.05529999999999</v>
          </cell>
          <cell r="M77">
            <v>1120.5659000000001</v>
          </cell>
          <cell r="N77">
            <v>941.18219999999997</v>
          </cell>
          <cell r="P77">
            <v>1350.5166999999999</v>
          </cell>
          <cell r="Q77">
            <v>1096.0239999999999</v>
          </cell>
          <cell r="R77">
            <v>880.76760000000002</v>
          </cell>
          <cell r="AG77">
            <v>0.92412782322705045</v>
          </cell>
          <cell r="AX77">
            <v>3.5106117435284689E-2</v>
          </cell>
        </row>
        <row r="78">
          <cell r="A78">
            <v>44896</v>
          </cell>
          <cell r="B78">
            <v>1134.5875000000001</v>
          </cell>
          <cell r="C78">
            <v>1187.9251999999999</v>
          </cell>
          <cell r="D78">
            <v>948.76149999999996</v>
          </cell>
          <cell r="E78">
            <v>1371.3368</v>
          </cell>
          <cell r="F78">
            <v>860.10910000000001</v>
          </cell>
          <cell r="G78">
            <v>1148.5320999999999</v>
          </cell>
          <cell r="H78">
            <v>1231.4648</v>
          </cell>
          <cell r="I78">
            <v>1186.6265000000001</v>
          </cell>
          <cell r="J78">
            <v>837.19989999999996</v>
          </cell>
          <cell r="K78">
            <v>1042.694</v>
          </cell>
          <cell r="L78">
            <v>892.62220000000002</v>
          </cell>
          <cell r="M78">
            <v>1200.8126999999999</v>
          </cell>
          <cell r="N78">
            <v>995.2681</v>
          </cell>
          <cell r="P78">
            <v>1413.2058999999999</v>
          </cell>
          <cell r="Q78">
            <v>1153.5771</v>
          </cell>
          <cell r="R78">
            <v>925.78530000000001</v>
          </cell>
          <cell r="AG78">
            <v>0.9479318233519185</v>
          </cell>
          <cell r="AX78">
            <v>4.6629210018316991E-2</v>
          </cell>
        </row>
        <row r="79">
          <cell r="A79">
            <v>44927</v>
          </cell>
          <cell r="B79">
            <v>1202.979</v>
          </cell>
          <cell r="C79">
            <v>1268.3385000000001</v>
          </cell>
          <cell r="D79">
            <v>1017.8777</v>
          </cell>
          <cell r="E79">
            <v>1402.845</v>
          </cell>
          <cell r="F79">
            <v>929.16210000000001</v>
          </cell>
          <cell r="G79">
            <v>1210.6926000000001</v>
          </cell>
          <cell r="H79">
            <v>1291.7546</v>
          </cell>
          <cell r="I79">
            <v>1257.1122</v>
          </cell>
          <cell r="J79">
            <v>903.90009999999995</v>
          </cell>
          <cell r="K79">
            <v>1136.1134999999999</v>
          </cell>
          <cell r="L79">
            <v>902.06859999999995</v>
          </cell>
          <cell r="M79">
            <v>1275.6080999999999</v>
          </cell>
          <cell r="N79">
            <v>1062.9991</v>
          </cell>
          <cell r="P79">
            <v>1525.1043</v>
          </cell>
          <cell r="Q79">
            <v>1215.3181999999999</v>
          </cell>
          <cell r="R79">
            <v>991.51919999999996</v>
          </cell>
          <cell r="AG79">
            <v>0.98829086145403622</v>
          </cell>
          <cell r="AX79">
            <v>6.7692225066022793E-2</v>
          </cell>
        </row>
        <row r="80">
          <cell r="A80">
            <v>44958</v>
          </cell>
          <cell r="B80">
            <v>1282.7091</v>
          </cell>
          <cell r="C80">
            <v>1392.3998999999999</v>
          </cell>
          <cell r="D80">
            <v>1071.1087</v>
          </cell>
          <cell r="E80">
            <v>1457.7661000000001</v>
          </cell>
          <cell r="F80">
            <v>973.79010000000005</v>
          </cell>
          <cell r="G80">
            <v>1271.8967</v>
          </cell>
          <cell r="H80">
            <v>1360.5006000000001</v>
          </cell>
          <cell r="I80">
            <v>1318.1813</v>
          </cell>
          <cell r="J80">
            <v>974.80050000000006</v>
          </cell>
          <cell r="K80">
            <v>1205.9376999999999</v>
          </cell>
          <cell r="L80">
            <v>930.48680000000002</v>
          </cell>
          <cell r="M80">
            <v>1371.9038</v>
          </cell>
          <cell r="N80">
            <v>1131.9623999999999</v>
          </cell>
          <cell r="P80">
            <v>1575.9625000000001</v>
          </cell>
          <cell r="Q80">
            <v>1308.7788</v>
          </cell>
          <cell r="R80">
            <v>1042.4951000000001</v>
          </cell>
          <cell r="AG80">
            <v>1.025007968469017</v>
          </cell>
          <cell r="AX80">
            <v>9.7814108773012665E-2</v>
          </cell>
        </row>
        <row r="81">
          <cell r="A81">
            <v>44986</v>
          </cell>
          <cell r="B81">
            <v>1381.1601000000001</v>
          </cell>
          <cell r="C81">
            <v>1522.5337</v>
          </cell>
          <cell r="D81">
            <v>1159.8525999999999</v>
          </cell>
          <cell r="E81">
            <v>1595.0861</v>
          </cell>
          <cell r="F81">
            <v>1037.2344000000001</v>
          </cell>
          <cell r="G81">
            <v>1345.7519</v>
          </cell>
          <cell r="H81">
            <v>1438.3163</v>
          </cell>
          <cell r="I81">
            <v>1388.1660999999999</v>
          </cell>
          <cell r="J81">
            <v>993.45529999999997</v>
          </cell>
          <cell r="K81">
            <v>1258.7737999999999</v>
          </cell>
          <cell r="L81">
            <v>1201.1258</v>
          </cell>
          <cell r="M81">
            <v>1479.9582</v>
          </cell>
          <cell r="N81">
            <v>1203.4429</v>
          </cell>
          <cell r="P81">
            <v>1722.9662000000001</v>
          </cell>
          <cell r="Q81">
            <v>1403.1433999999999</v>
          </cell>
          <cell r="R81">
            <v>1128.8907999999999</v>
          </cell>
          <cell r="AG81">
            <v>1.0429651896009893</v>
          </cell>
          <cell r="AX81">
            <v>9.3460075657862518E-2</v>
          </cell>
        </row>
        <row r="82">
          <cell r="A82">
            <v>45017</v>
          </cell>
          <cell r="B82">
            <v>1497.2147</v>
          </cell>
          <cell r="C82">
            <v>1677.0441000000001</v>
          </cell>
          <cell r="D82">
            <v>1203.7907</v>
          </cell>
          <cell r="E82">
            <v>1768.0967000000001</v>
          </cell>
          <cell r="F82">
            <v>1095.5146</v>
          </cell>
          <cell r="G82">
            <v>1462.0471</v>
          </cell>
          <cell r="H82">
            <v>1532.9719</v>
          </cell>
          <cell r="I82">
            <v>1477.7098000000001</v>
          </cell>
          <cell r="J82">
            <v>1055.7167999999999</v>
          </cell>
          <cell r="K82">
            <v>1353.7338999999999</v>
          </cell>
          <cell r="L82">
            <v>1261.5273</v>
          </cell>
          <cell r="M82">
            <v>1626.3026</v>
          </cell>
          <cell r="N82">
            <v>1282.7937999999999</v>
          </cell>
          <cell r="P82">
            <v>1940.9168999999999</v>
          </cell>
          <cell r="Q82">
            <v>1521.0163</v>
          </cell>
          <cell r="R82">
            <v>1184.1465000000001</v>
          </cell>
          <cell r="AG82">
            <v>1.0883405987029038</v>
          </cell>
          <cell r="AX82">
            <v>0.10148241710511896</v>
          </cell>
        </row>
        <row r="83">
          <cell r="A83">
            <v>45047</v>
          </cell>
          <cell r="B83">
            <v>1613.5895</v>
          </cell>
          <cell r="C83">
            <v>1774.4119000000001</v>
          </cell>
          <cell r="D83">
            <v>1305.3762999999999</v>
          </cell>
          <cell r="E83">
            <v>1903.1899000000001</v>
          </cell>
          <cell r="F83">
            <v>1225.3679999999999</v>
          </cell>
          <cell r="G83">
            <v>1590.1014</v>
          </cell>
          <cell r="H83">
            <v>1671.6594</v>
          </cell>
          <cell r="I83">
            <v>1597.93</v>
          </cell>
          <cell r="J83">
            <v>1126.7574</v>
          </cell>
          <cell r="K83">
            <v>1466.9417000000001</v>
          </cell>
          <cell r="L83">
            <v>1323.5066999999999</v>
          </cell>
          <cell r="M83">
            <v>1778.1049</v>
          </cell>
          <cell r="N83">
            <v>1373.9512</v>
          </cell>
          <cell r="P83">
            <v>2056.8651</v>
          </cell>
          <cell r="Q83">
            <v>1640.2911999999999</v>
          </cell>
          <cell r="R83">
            <v>1291.1044999999999</v>
          </cell>
          <cell r="AG83">
            <v>1.1424628923702809</v>
          </cell>
          <cell r="AX83">
            <v>5.805917685766282E-2</v>
          </cell>
        </row>
        <row r="84">
          <cell r="A84">
            <v>45078</v>
          </cell>
          <cell r="B84">
            <v>1709.6115</v>
          </cell>
          <cell r="C84">
            <v>1848.0332000000001</v>
          </cell>
          <cell r="D84">
            <v>1364.1996999999999</v>
          </cell>
          <cell r="E84">
            <v>1983.4012</v>
          </cell>
          <cell r="F84">
            <v>1324.556</v>
          </cell>
          <cell r="G84">
            <v>1717.2201</v>
          </cell>
          <cell r="H84">
            <v>1815.4471000000001</v>
          </cell>
          <cell r="I84">
            <v>1701.7574</v>
          </cell>
          <cell r="J84">
            <v>1244.8</v>
          </cell>
          <cell r="K84">
            <v>1561.7425000000001</v>
          </cell>
          <cell r="L84">
            <v>1410.4777999999999</v>
          </cell>
          <cell r="M84">
            <v>1890.0322000000001</v>
          </cell>
          <cell r="N84">
            <v>1464.0524</v>
          </cell>
          <cell r="P84">
            <v>2094.7123999999999</v>
          </cell>
          <cell r="Q84">
            <v>1746.7824000000001</v>
          </cell>
          <cell r="R84">
            <v>1383.8634</v>
          </cell>
          <cell r="AG84">
            <v>1.1558027347843294</v>
          </cell>
          <cell r="AX84">
            <v>4.149053554025417E-2</v>
          </cell>
        </row>
        <row r="85">
          <cell r="A85">
            <v>45108</v>
          </cell>
          <cell r="B85">
            <v>1818.0838000000001</v>
          </cell>
          <cell r="C85">
            <v>1954.5101</v>
          </cell>
          <cell r="D85">
            <v>1487.5243</v>
          </cell>
          <cell r="E85">
            <v>2043.7327</v>
          </cell>
          <cell r="F85">
            <v>1377.3341</v>
          </cell>
          <cell r="G85">
            <v>1822.9318000000001</v>
          </cell>
          <cell r="H85">
            <v>1979.4087</v>
          </cell>
          <cell r="I85">
            <v>1791.7559000000001</v>
          </cell>
          <cell r="J85">
            <v>1396.2642000000001</v>
          </cell>
          <cell r="K85">
            <v>1736.5157999999999</v>
          </cell>
          <cell r="L85">
            <v>1496.9625000000001</v>
          </cell>
          <cell r="M85">
            <v>2030.866</v>
          </cell>
          <cell r="N85">
            <v>1556.5397</v>
          </cell>
          <cell r="P85">
            <v>2201.5859999999998</v>
          </cell>
          <cell r="Q85">
            <v>1860.2800999999999</v>
          </cell>
          <cell r="R85">
            <v>1476.8552</v>
          </cell>
          <cell r="AG85">
            <v>1.1344999360149153</v>
          </cell>
          <cell r="AX85">
            <v>5.7616335031210442E-2</v>
          </cell>
        </row>
        <row r="86">
          <cell r="A86">
            <v>45139</v>
          </cell>
          <cell r="B86">
            <v>2044.2832000000001</v>
          </cell>
          <cell r="C86">
            <v>2259.2334000000001</v>
          </cell>
          <cell r="D86">
            <v>1613.6846</v>
          </cell>
          <cell r="E86">
            <v>2230.5776000000001</v>
          </cell>
          <cell r="F86">
            <v>1503.1732</v>
          </cell>
          <cell r="G86">
            <v>2079.2710999999999</v>
          </cell>
          <cell r="H86">
            <v>2281.5545000000002</v>
          </cell>
          <cell r="I86">
            <v>1979.0900999999999</v>
          </cell>
          <cell r="J86">
            <v>1458.9608000000001</v>
          </cell>
          <cell r="K86">
            <v>1937.7153000000001</v>
          </cell>
          <cell r="L86">
            <v>1626.7843</v>
          </cell>
          <cell r="M86">
            <v>2283.6172999999999</v>
          </cell>
          <cell r="N86">
            <v>1702.3856000000001</v>
          </cell>
          <cell r="P86">
            <v>2436.0940999999998</v>
          </cell>
          <cell r="Q86">
            <v>2116.7510000000002</v>
          </cell>
          <cell r="R86">
            <v>1599.0767000000001</v>
          </cell>
          <cell r="AG86">
            <v>1.2436750080888426</v>
          </cell>
          <cell r="AX86">
            <v>0.15590776430369946</v>
          </cell>
        </row>
        <row r="87">
          <cell r="A87">
            <v>45170</v>
          </cell>
          <cell r="B87">
            <v>2304.9241999999999</v>
          </cell>
          <cell r="C87">
            <v>2583.3825999999999</v>
          </cell>
          <cell r="D87">
            <v>1799.9953</v>
          </cell>
          <cell r="E87">
            <v>2581.0641999999998</v>
          </cell>
          <cell r="F87">
            <v>1630.2973999999999</v>
          </cell>
          <cell r="G87">
            <v>2342.3942000000002</v>
          </cell>
          <cell r="H87">
            <v>2499.2627000000002</v>
          </cell>
          <cell r="I87">
            <v>2193.7361999999998</v>
          </cell>
          <cell r="J87">
            <v>1598.7345</v>
          </cell>
          <cell r="K87">
            <v>2230.9342000000001</v>
          </cell>
          <cell r="L87">
            <v>1759.2371000000001</v>
          </cell>
          <cell r="M87">
            <v>2586.0182</v>
          </cell>
          <cell r="N87">
            <v>1901.2072000000001</v>
          </cell>
          <cell r="P87">
            <v>2794.0241999999998</v>
          </cell>
          <cell r="Q87">
            <v>2400.9928</v>
          </cell>
          <cell r="R87">
            <v>1732.0730000000001</v>
          </cell>
          <cell r="AG87">
            <v>1.3828244500508422</v>
          </cell>
          <cell r="AX87">
            <v>0.14347751763939032</v>
          </cell>
        </row>
        <row r="88">
          <cell r="A88">
            <v>45200</v>
          </cell>
          <cell r="B88">
            <v>2496.2730000000001</v>
          </cell>
          <cell r="C88">
            <v>2782.4454000000001</v>
          </cell>
          <cell r="D88">
            <v>1977.1525999999999</v>
          </cell>
          <cell r="E88">
            <v>2864.6053000000002</v>
          </cell>
          <cell r="F88">
            <v>1757.5929000000001</v>
          </cell>
          <cell r="G88">
            <v>2592.8926999999999</v>
          </cell>
          <cell r="H88">
            <v>2626.9101999999998</v>
          </cell>
          <cell r="I88">
            <v>2349.1266000000001</v>
          </cell>
          <cell r="J88">
            <v>1800.8697</v>
          </cell>
          <cell r="K88">
            <v>2438.4348</v>
          </cell>
          <cell r="L88">
            <v>1875.3143</v>
          </cell>
          <cell r="M88">
            <v>2813.2082999999998</v>
          </cell>
          <cell r="N88">
            <v>2046.9767999999999</v>
          </cell>
          <cell r="P88">
            <v>3006.9009000000001</v>
          </cell>
          <cell r="Q88">
            <v>2612.5450999999998</v>
          </cell>
          <cell r="R88">
            <v>1846.7565999999999</v>
          </cell>
          <cell r="AG88">
            <v>1.4266146012563361</v>
          </cell>
          <cell r="AX88">
            <v>7.7055098226642915E-2</v>
          </cell>
        </row>
        <row r="89">
          <cell r="A89">
            <v>45231</v>
          </cell>
          <cell r="B89">
            <v>2816.0628000000002</v>
          </cell>
          <cell r="C89">
            <v>3218.3701999999998</v>
          </cell>
          <cell r="D89">
            <v>2209.6412</v>
          </cell>
          <cell r="E89">
            <v>3151.4751000000001</v>
          </cell>
          <cell r="F89">
            <v>1881.818</v>
          </cell>
          <cell r="G89">
            <v>2915.5922</v>
          </cell>
          <cell r="H89">
            <v>3043.8555000000001</v>
          </cell>
          <cell r="I89">
            <v>2593.1752000000001</v>
          </cell>
          <cell r="J89">
            <v>2074.7350999999999</v>
          </cell>
          <cell r="K89">
            <v>2760.0531999999998</v>
          </cell>
          <cell r="L89">
            <v>2031.1532999999999</v>
          </cell>
          <cell r="M89">
            <v>3151.623</v>
          </cell>
          <cell r="N89">
            <v>2282.6738999999998</v>
          </cell>
          <cell r="P89">
            <v>3392.0317</v>
          </cell>
          <cell r="Q89">
            <v>2962.7206000000001</v>
          </cell>
          <cell r="R89">
            <v>2032.4708000000001</v>
          </cell>
          <cell r="AG89">
            <v>1.6092081683813459</v>
          </cell>
          <cell r="AX89">
            <v>0.15666966906161028</v>
          </cell>
        </row>
        <row r="90">
          <cell r="A90">
            <v>45261</v>
          </cell>
          <cell r="B90">
            <v>3533.1922</v>
          </cell>
          <cell r="C90">
            <v>4173.6759000000002</v>
          </cell>
          <cell r="D90">
            <v>2656.6774</v>
          </cell>
          <cell r="E90">
            <v>3694.9290000000001</v>
          </cell>
          <cell r="F90">
            <v>2141.8204999999998</v>
          </cell>
          <cell r="G90">
            <v>3810.0605999999998</v>
          </cell>
          <cell r="H90">
            <v>4035.9697000000001</v>
          </cell>
          <cell r="I90">
            <v>3414.0727000000002</v>
          </cell>
          <cell r="J90">
            <v>2398.1410999999998</v>
          </cell>
          <cell r="K90">
            <v>3317.3409000000001</v>
          </cell>
          <cell r="L90">
            <v>2157.4418999999998</v>
          </cell>
          <cell r="M90">
            <v>3831.9303</v>
          </cell>
          <cell r="N90">
            <v>3029.3357000000001</v>
          </cell>
          <cell r="P90">
            <v>3942.5342999999998</v>
          </cell>
          <cell r="Q90">
            <v>3799.9486999999999</v>
          </cell>
          <cell r="R90">
            <v>2452.7844</v>
          </cell>
          <cell r="AG90">
            <v>2.114076437471768</v>
          </cell>
          <cell r="AX90">
            <v>0.2968290285561308</v>
          </cell>
        </row>
        <row r="91">
          <cell r="A91">
            <v>45292</v>
          </cell>
          <cell r="B91">
            <v>4261.5324000000001</v>
          </cell>
          <cell r="C91">
            <v>5024.9656000000004</v>
          </cell>
          <cell r="D91">
            <v>3215.0859</v>
          </cell>
          <cell r="E91">
            <v>4135.7943999999998</v>
          </cell>
          <cell r="F91">
            <v>2441.8481000000002</v>
          </cell>
          <cell r="G91">
            <v>4660.7816000000003</v>
          </cell>
          <cell r="H91">
            <v>4861.4922999999999</v>
          </cell>
          <cell r="I91">
            <v>4311.5901000000003</v>
          </cell>
          <cell r="J91">
            <v>3000.0918999999999</v>
          </cell>
          <cell r="K91">
            <v>4113.8500000000004</v>
          </cell>
          <cell r="L91">
            <v>2176.0052000000001</v>
          </cell>
          <cell r="M91">
            <v>4577.1895999999997</v>
          </cell>
          <cell r="N91">
            <v>4373.2672000000002</v>
          </cell>
          <cell r="P91">
            <v>4581.5308999999997</v>
          </cell>
          <cell r="Q91">
            <v>4568.1648999999998</v>
          </cell>
          <cell r="R91">
            <v>3104.5367000000001</v>
          </cell>
          <cell r="AG91">
            <v>2.542482786482557</v>
          </cell>
          <cell r="AX91">
            <v>0.20396641243753511</v>
          </cell>
        </row>
        <row r="92">
          <cell r="A92">
            <v>45323</v>
          </cell>
          <cell r="B92">
            <v>4825.7880999999998</v>
          </cell>
          <cell r="C92">
            <v>5622.8371999999999</v>
          </cell>
          <cell r="D92">
            <v>3783.2759999999998</v>
          </cell>
          <cell r="E92">
            <v>4434.6760000000004</v>
          </cell>
          <cell r="F92">
            <v>2935.5879</v>
          </cell>
          <cell r="G92">
            <v>5142.1336000000001</v>
          </cell>
          <cell r="H92">
            <v>5521.4251999999997</v>
          </cell>
          <cell r="I92">
            <v>5243.4233000000004</v>
          </cell>
          <cell r="J92">
            <v>3741.4942000000001</v>
          </cell>
          <cell r="K92">
            <v>4466.7506000000003</v>
          </cell>
          <cell r="L92">
            <v>2392.1354000000001</v>
          </cell>
          <cell r="M92">
            <v>5088.0443999999998</v>
          </cell>
          <cell r="N92">
            <v>5098.6734999999999</v>
          </cell>
          <cell r="P92">
            <v>4979.8266999999996</v>
          </cell>
          <cell r="Q92">
            <v>5129.5987999999998</v>
          </cell>
          <cell r="R92">
            <v>3759.7840000000001</v>
          </cell>
          <cell r="AG92">
            <v>2.7621843487350324</v>
          </cell>
          <cell r="AX92">
            <v>0.11898023739704788</v>
          </cell>
        </row>
        <row r="93">
          <cell r="A93">
            <v>45352</v>
          </cell>
          <cell r="B93">
            <v>5357.0928999999996</v>
          </cell>
          <cell r="C93">
            <v>6216.0451000000003</v>
          </cell>
          <cell r="D93">
            <v>4248.8501999999999</v>
          </cell>
          <cell r="E93">
            <v>4919.1558999999997</v>
          </cell>
          <cell r="F93">
            <v>3324.6646999999998</v>
          </cell>
          <cell r="G93">
            <v>5400.7511999999997</v>
          </cell>
          <cell r="H93">
            <v>6195.6446999999998</v>
          </cell>
          <cell r="I93">
            <v>5923.3140000000003</v>
          </cell>
          <cell r="J93">
            <v>4338.0607</v>
          </cell>
          <cell r="K93">
            <v>4846.7452000000003</v>
          </cell>
          <cell r="L93">
            <v>3653.0356000000002</v>
          </cell>
          <cell r="M93">
            <v>5511.0135</v>
          </cell>
          <cell r="N93">
            <v>5586.4345000000003</v>
          </cell>
          <cell r="P93">
            <v>5534.7103999999999</v>
          </cell>
          <cell r="Q93">
            <v>5612.3990999999996</v>
          </cell>
          <cell r="R93">
            <v>4441.3131999999996</v>
          </cell>
          <cell r="AG93">
            <v>2.8786907470031893</v>
          </cell>
          <cell r="AX93">
            <v>0.10549974664036155</v>
          </cell>
        </row>
        <row r="94">
          <cell r="A94">
            <v>45383</v>
          </cell>
          <cell r="B94">
            <v>5830.2271000000001</v>
          </cell>
          <cell r="C94">
            <v>6590.0877</v>
          </cell>
          <cell r="D94">
            <v>4481.9881999999998</v>
          </cell>
          <cell r="E94">
            <v>5392.8344999999999</v>
          </cell>
          <cell r="F94">
            <v>4509.3648000000003</v>
          </cell>
          <cell r="G94">
            <v>5751.7902000000004</v>
          </cell>
          <cell r="H94">
            <v>6761.4823999999999</v>
          </cell>
          <cell r="I94">
            <v>6293.9030000000002</v>
          </cell>
          <cell r="J94">
            <v>4952.6903000000002</v>
          </cell>
          <cell r="K94">
            <v>5192.8995000000004</v>
          </cell>
          <cell r="L94">
            <v>3966.8820999999998</v>
          </cell>
          <cell r="M94">
            <v>5912.6181999999999</v>
          </cell>
          <cell r="N94">
            <v>5903.8543</v>
          </cell>
          <cell r="P94">
            <v>6085.2438000000002</v>
          </cell>
          <cell r="Q94">
            <v>5965.8926000000001</v>
          </cell>
          <cell r="R94">
            <v>5258.2523000000001</v>
          </cell>
          <cell r="AG94">
            <v>2.894048796074471</v>
          </cell>
          <cell r="AX94">
            <v>6.0173726860508037E-2</v>
          </cell>
        </row>
        <row r="95">
          <cell r="A95">
            <v>45413</v>
          </cell>
          <cell r="B95">
            <v>6073.7165000000005</v>
          </cell>
          <cell r="C95">
            <v>6909.5535</v>
          </cell>
          <cell r="D95">
            <v>4781.4925000000003</v>
          </cell>
          <cell r="E95">
            <v>5584.1342999999997</v>
          </cell>
          <cell r="F95">
            <v>4623.3550999999998</v>
          </cell>
          <cell r="G95">
            <v>5937.4758000000002</v>
          </cell>
          <cell r="H95">
            <v>6807.8755000000001</v>
          </cell>
          <cell r="I95">
            <v>6544.3119999999999</v>
          </cell>
          <cell r="J95">
            <v>5359.4587000000001</v>
          </cell>
          <cell r="K95">
            <v>5429.4700999999995</v>
          </cell>
          <cell r="L95">
            <v>4269.9373999999998</v>
          </cell>
          <cell r="M95">
            <v>6240.6270000000004</v>
          </cell>
          <cell r="N95">
            <v>6157.7062999999998</v>
          </cell>
          <cell r="P95">
            <v>6521.1761999999999</v>
          </cell>
          <cell r="Q95">
            <v>6188.6725999999999</v>
          </cell>
          <cell r="R95">
            <v>5469.5465999999997</v>
          </cell>
          <cell r="AG95">
            <v>2.7641026419668697</v>
          </cell>
          <cell r="AX95">
            <v>4.847671450563551E-2</v>
          </cell>
        </row>
        <row r="96">
          <cell r="A96">
            <v>45444</v>
          </cell>
          <cell r="B96">
            <v>6351.7145</v>
          </cell>
          <cell r="C96">
            <v>7117.2232000000004</v>
          </cell>
          <cell r="D96">
            <v>4880.2257</v>
          </cell>
          <cell r="E96">
            <v>5736.1025</v>
          </cell>
          <cell r="F96">
            <v>5283.2155000000002</v>
          </cell>
          <cell r="G96">
            <v>6073.2079000000003</v>
          </cell>
          <cell r="H96">
            <v>7130.9268000000002</v>
          </cell>
          <cell r="I96">
            <v>6801.4888000000001</v>
          </cell>
          <cell r="J96">
            <v>5644.1836000000003</v>
          </cell>
          <cell r="K96">
            <v>5734.3612999999996</v>
          </cell>
          <cell r="L96">
            <v>4514.8581000000004</v>
          </cell>
          <cell r="M96">
            <v>6632.3116</v>
          </cell>
          <cell r="N96">
            <v>6327.35</v>
          </cell>
          <cell r="P96">
            <v>6811.1235999999999</v>
          </cell>
          <cell r="Q96">
            <v>6414.6575000000003</v>
          </cell>
          <cell r="R96">
            <v>5910.1540000000005</v>
          </cell>
          <cell r="AG96">
            <v>2.7152970133857899</v>
          </cell>
          <cell r="AX96">
            <v>3.0055444248315188E-2</v>
          </cell>
        </row>
        <row r="97">
          <cell r="A97">
            <v>45474</v>
          </cell>
          <cell r="B97">
            <v>6607.7479000000003</v>
          </cell>
          <cell r="C97">
            <v>7345.4071000000004</v>
          </cell>
          <cell r="D97">
            <v>5178.7502000000004</v>
          </cell>
          <cell r="E97">
            <v>5829.6936999999998</v>
          </cell>
          <cell r="F97">
            <v>5600.4988000000003</v>
          </cell>
          <cell r="G97">
            <v>6282.9459999999999</v>
          </cell>
          <cell r="H97">
            <v>7548.0608000000002</v>
          </cell>
          <cell r="I97">
            <v>6978.9894000000004</v>
          </cell>
          <cell r="J97">
            <v>5844.0020000000004</v>
          </cell>
          <cell r="K97">
            <v>6059.3056999999999</v>
          </cell>
          <cell r="L97">
            <v>4704.1819999999998</v>
          </cell>
          <cell r="M97">
            <v>7061.2046</v>
          </cell>
          <cell r="N97">
            <v>6545.9202999999998</v>
          </cell>
          <cell r="P97">
            <v>7156.7975999999999</v>
          </cell>
          <cell r="Q97">
            <v>6657.49</v>
          </cell>
          <cell r="R97">
            <v>6166.1980000000003</v>
          </cell>
          <cell r="AG97">
            <v>2.6344572785918889</v>
          </cell>
        </row>
        <row r="98">
          <cell r="A98">
            <v>45505</v>
          </cell>
          <cell r="B98">
            <v>6883.4412000000002</v>
          </cell>
          <cell r="C98">
            <v>7611.7812999999996</v>
          </cell>
          <cell r="D98">
            <v>5336.2610999999997</v>
          </cell>
          <cell r="E98">
            <v>5949.5541000000003</v>
          </cell>
          <cell r="F98">
            <v>5995.2852000000003</v>
          </cell>
          <cell r="G98">
            <v>6550.7844999999998</v>
          </cell>
          <cell r="H98">
            <v>7860.4897000000001</v>
          </cell>
          <cell r="I98">
            <v>7334.9916999999996</v>
          </cell>
          <cell r="J98">
            <v>6127.5967000000001</v>
          </cell>
          <cell r="K98">
            <v>6282.2380000000003</v>
          </cell>
          <cell r="L98">
            <v>5013.1678000000002</v>
          </cell>
          <cell r="M98">
            <v>7403.1626999999999</v>
          </cell>
          <cell r="N98">
            <v>6694.7187000000004</v>
          </cell>
          <cell r="P98">
            <v>7266.1189999999997</v>
          </cell>
          <cell r="Q98">
            <v>6931.7975999999999</v>
          </cell>
          <cell r="R98">
            <v>6529.3696</v>
          </cell>
          <cell r="AG98">
            <v>2.3671661538870934</v>
          </cell>
        </row>
        <row r="99">
          <cell r="A99">
            <v>45536</v>
          </cell>
          <cell r="B99">
            <v>7122.2421000000004</v>
          </cell>
          <cell r="C99">
            <v>7787.1421</v>
          </cell>
          <cell r="D99">
            <v>5453.5896000000002</v>
          </cell>
          <cell r="E99">
            <v>6308.9970999999996</v>
          </cell>
          <cell r="F99">
            <v>6433.3620000000001</v>
          </cell>
          <cell r="G99">
            <v>6727.2350999999999</v>
          </cell>
          <cell r="H99">
            <v>8122.6169</v>
          </cell>
          <cell r="I99">
            <v>7585.4110000000001</v>
          </cell>
          <cell r="J99">
            <v>6310.1756999999998</v>
          </cell>
          <cell r="K99">
            <v>6416.1845000000003</v>
          </cell>
          <cell r="L99">
            <v>5229.2691999999997</v>
          </cell>
          <cell r="M99">
            <v>7673.8442999999997</v>
          </cell>
          <cell r="N99">
            <v>6918.4736000000003</v>
          </cell>
          <cell r="P99">
            <v>7479.6823000000004</v>
          </cell>
          <cell r="Q99">
            <v>7157.9270999999999</v>
          </cell>
          <cell r="R99">
            <v>6825.2577000000001</v>
          </cell>
          <cell r="AG99">
            <v>2.0900114198983206</v>
          </cell>
        </row>
        <row r="100">
          <cell r="A100">
            <v>45566</v>
          </cell>
          <cell r="B100">
            <v>7313.9542000000001</v>
          </cell>
          <cell r="C100">
            <v>7880.5855000000001</v>
          </cell>
          <cell r="D100">
            <v>5617.0300999999999</v>
          </cell>
          <cell r="E100">
            <v>6588.1894000000002</v>
          </cell>
          <cell r="F100">
            <v>6780.4098999999997</v>
          </cell>
          <cell r="G100">
            <v>6903.0355</v>
          </cell>
          <cell r="H100">
            <v>8412.0393999999997</v>
          </cell>
          <cell r="I100">
            <v>7677.7334000000001</v>
          </cell>
          <cell r="J100">
            <v>6440.16</v>
          </cell>
          <cell r="K100">
            <v>6599.9443000000001</v>
          </cell>
          <cell r="L100">
            <v>5409.7821999999996</v>
          </cell>
          <cell r="M100">
            <v>8000.7984999999999</v>
          </cell>
          <cell r="N100">
            <v>7112.7304000000004</v>
          </cell>
          <cell r="P100">
            <v>7581.5910999999996</v>
          </cell>
          <cell r="Q100">
            <v>7366.7822999999999</v>
          </cell>
          <cell r="R100">
            <v>7009.2808000000005</v>
          </cell>
          <cell r="AG100">
            <v>1.9299496489366348</v>
          </cell>
        </row>
        <row r="101">
          <cell r="A101">
            <v>45597</v>
          </cell>
          <cell r="B101">
            <v>7491.4314000000004</v>
          </cell>
          <cell r="C101">
            <v>7952.0427</v>
          </cell>
          <cell r="D101">
            <v>5841.4970999999996</v>
          </cell>
          <cell r="E101">
            <v>6713.0284000000001</v>
          </cell>
          <cell r="F101">
            <v>7083.0304999999998</v>
          </cell>
          <cell r="G101">
            <v>7007.1565000000001</v>
          </cell>
          <cell r="H101">
            <v>8657.9359999999997</v>
          </cell>
          <cell r="I101">
            <v>7939.9440999999997</v>
          </cell>
          <cell r="J101">
            <v>6539.2376999999997</v>
          </cell>
          <cell r="K101">
            <v>6798.7313000000004</v>
          </cell>
          <cell r="L101">
            <v>5686.2954</v>
          </cell>
          <cell r="M101">
            <v>8290.1033000000007</v>
          </cell>
          <cell r="N101">
            <v>7275.1468000000004</v>
          </cell>
          <cell r="P101">
            <v>7490.4606000000003</v>
          </cell>
          <cell r="Q101">
            <v>7566.7781999999997</v>
          </cell>
          <cell r="R101">
            <v>7257.6652000000004</v>
          </cell>
          <cell r="AG101">
            <v>1.6602501194220527</v>
          </cell>
        </row>
        <row r="102">
          <cell r="A102">
            <v>45627</v>
          </cell>
          <cell r="B102">
            <v>7694.0074999999997</v>
          </cell>
          <cell r="C102">
            <v>8127.7646999999997</v>
          </cell>
          <cell r="D102">
            <v>5987.6081000000004</v>
          </cell>
          <cell r="E102">
            <v>6817.1412</v>
          </cell>
          <cell r="F102">
            <v>7457.2259000000004</v>
          </cell>
          <cell r="G102">
            <v>7073.5091000000002</v>
          </cell>
          <cell r="H102">
            <v>8840.1888999999992</v>
          </cell>
          <cell r="I102">
            <v>8118.1058999999996</v>
          </cell>
          <cell r="J102">
            <v>6869.1427000000003</v>
          </cell>
          <cell r="K102">
            <v>6988.4997999999996</v>
          </cell>
          <cell r="L102">
            <v>5812.5191000000004</v>
          </cell>
          <cell r="M102">
            <v>8670.0442999999996</v>
          </cell>
          <cell r="N102">
            <v>7430.8945000000003</v>
          </cell>
          <cell r="P102">
            <v>7385.2223999999997</v>
          </cell>
          <cell r="Q102">
            <v>7808.7093999999997</v>
          </cell>
          <cell r="R102">
            <v>7502.5373</v>
          </cell>
          <cell r="AG102">
            <v>1.1776362746413853</v>
          </cell>
        </row>
        <row r="103">
          <cell r="A103">
            <v>45658</v>
          </cell>
          <cell r="B103">
            <v>7864.1256999999996</v>
          </cell>
          <cell r="C103">
            <v>8278.1147000000001</v>
          </cell>
          <cell r="D103">
            <v>6132.7084999999997</v>
          </cell>
          <cell r="E103">
            <v>6772.1731</v>
          </cell>
          <cell r="F103">
            <v>7757.8158000000003</v>
          </cell>
          <cell r="G103">
            <v>7187.8539000000001</v>
          </cell>
          <cell r="H103">
            <v>9050.3709999999992</v>
          </cell>
          <cell r="I103">
            <v>8217.8418999999994</v>
          </cell>
          <cell r="J103">
            <v>7030.3816999999999</v>
          </cell>
          <cell r="K103">
            <v>7160.6091999999999</v>
          </cell>
          <cell r="L103">
            <v>5844.2136</v>
          </cell>
          <cell r="M103">
            <v>9132.8654000000006</v>
          </cell>
          <cell r="N103">
            <v>7614.4035999999996</v>
          </cell>
          <cell r="P103">
            <v>7411.5104000000001</v>
          </cell>
          <cell r="Q103">
            <v>7995.9380000000001</v>
          </cell>
          <cell r="R103">
            <v>7698.607</v>
          </cell>
          <cell r="AG103">
            <v>0.84537508150823859</v>
          </cell>
        </row>
        <row r="104">
          <cell r="A104">
            <v>45689</v>
          </cell>
          <cell r="B104">
            <v>8052.9926999999998</v>
          </cell>
          <cell r="C104">
            <v>8546.6546999999991</v>
          </cell>
          <cell r="D104">
            <v>6212.9467999999997</v>
          </cell>
          <cell r="E104">
            <v>6800.5996999999998</v>
          </cell>
          <cell r="F104">
            <v>8048.6629999999996</v>
          </cell>
          <cell r="G104">
            <v>7260.6441999999997</v>
          </cell>
          <cell r="H104">
            <v>9236.2844000000005</v>
          </cell>
          <cell r="I104">
            <v>8359.8680999999997</v>
          </cell>
          <cell r="J104">
            <v>7191.0294000000004</v>
          </cell>
          <cell r="K104">
            <v>7370.3537999999999</v>
          </cell>
          <cell r="L104">
            <v>5980.8654999999999</v>
          </cell>
          <cell r="M104">
            <v>9339.1769999999997</v>
          </cell>
          <cell r="N104">
            <v>7837.1445999999996</v>
          </cell>
          <cell r="P104">
            <v>7350.8325000000004</v>
          </cell>
          <cell r="Q104">
            <v>8229.4475999999995</v>
          </cell>
          <cell r="R104">
            <v>7877.3099000000002</v>
          </cell>
          <cell r="AG104">
            <v>0.66874146421804137</v>
          </cell>
        </row>
        <row r="105">
          <cell r="A105">
            <v>45717</v>
          </cell>
          <cell r="B105">
            <v>8353.3158000000003</v>
          </cell>
          <cell r="C105">
            <v>9051.2821999999996</v>
          </cell>
          <cell r="D105">
            <v>6262.1311999999998</v>
          </cell>
          <cell r="E105">
            <v>7112.5924999999997</v>
          </cell>
          <cell r="F105">
            <v>8279.5282000000007</v>
          </cell>
          <cell r="G105">
            <v>7368.2209999999995</v>
          </cell>
          <cell r="H105">
            <v>9406.4734000000008</v>
          </cell>
          <cell r="I105">
            <v>8502.5398999999998</v>
          </cell>
          <cell r="J105">
            <v>7371.0946999999996</v>
          </cell>
          <cell r="K105">
            <v>7382.2025000000003</v>
          </cell>
          <cell r="L105">
            <v>7275.3456999999999</v>
          </cell>
          <cell r="M105">
            <v>9702.5818999999992</v>
          </cell>
          <cell r="N105">
            <v>8084.5483999999997</v>
          </cell>
          <cell r="P105">
            <v>7971.2748000000001</v>
          </cell>
          <cell r="Q105">
            <v>8492.1965999999993</v>
          </cell>
          <cell r="R105">
            <v>8129.9939999999997</v>
          </cell>
          <cell r="AG105">
            <v>0.55930015699373081</v>
          </cell>
        </row>
        <row r="106">
          <cell r="A106">
            <v>45748</v>
          </cell>
          <cell r="B106">
            <v>8585.6077999999998</v>
          </cell>
          <cell r="C106">
            <v>9318.2093000000004</v>
          </cell>
          <cell r="D106">
            <v>6440.2537000000002</v>
          </cell>
          <cell r="E106">
            <v>7385.4062999999996</v>
          </cell>
          <cell r="F106">
            <v>8435.1033000000007</v>
          </cell>
          <cell r="G106">
            <v>7437.0977999999996</v>
          </cell>
          <cell r="H106">
            <v>9641.6059999999998</v>
          </cell>
          <cell r="I106">
            <v>8644.5584999999992</v>
          </cell>
          <cell r="J106">
            <v>7577.0726999999997</v>
          </cell>
          <cell r="K106">
            <v>7676.2044999999998</v>
          </cell>
          <cell r="L106">
            <v>7455.8398999999999</v>
          </cell>
          <cell r="M106">
            <v>10102.222599999999</v>
          </cell>
          <cell r="N106">
            <v>8290.2258999999995</v>
          </cell>
          <cell r="P106">
            <v>8121.3082000000004</v>
          </cell>
          <cell r="Q106">
            <v>8765.1965999999993</v>
          </cell>
          <cell r="R106">
            <v>8273.8986000000004</v>
          </cell>
          <cell r="AG106">
            <v>0.47260263669660474</v>
          </cell>
        </row>
        <row r="107">
          <cell r="A107">
            <v>45778</v>
          </cell>
          <cell r="B107">
            <v>8714.4871000000003</v>
          </cell>
          <cell r="C107">
            <v>9365.3120999999992</v>
          </cell>
          <cell r="D107">
            <v>6477.8365000000003</v>
          </cell>
          <cell r="E107">
            <v>7453.7557999999999</v>
          </cell>
          <cell r="F107">
            <v>8641.5514999999996</v>
          </cell>
          <cell r="G107">
            <v>7540.4993000000004</v>
          </cell>
          <cell r="H107">
            <v>9905.8258999999998</v>
          </cell>
          <cell r="I107">
            <v>8676.0012999999999</v>
          </cell>
          <cell r="J107">
            <v>7889.7331000000004</v>
          </cell>
          <cell r="K107">
            <v>7807.3672999999999</v>
          </cell>
          <cell r="L107">
            <v>7595.3193000000001</v>
          </cell>
          <cell r="M107">
            <v>10406.471799999999</v>
          </cell>
          <cell r="N107">
            <v>8504.0578999999998</v>
          </cell>
          <cell r="P107">
            <v>7899.4762000000001</v>
          </cell>
          <cell r="Q107">
            <v>8957.7911999999997</v>
          </cell>
          <cell r="R107">
            <v>8382.4956999999995</v>
          </cell>
          <cell r="AG107">
            <v>0.4347866088250909</v>
          </cell>
        </row>
        <row r="108">
          <cell r="A108">
            <v>45809</v>
          </cell>
          <cell r="B108">
            <v>8855.5681000000004</v>
          </cell>
          <cell r="C108">
            <v>9418.0825999999997</v>
          </cell>
          <cell r="D108">
            <v>6658.8334000000004</v>
          </cell>
          <cell r="E108">
            <v>7490.0195000000003</v>
          </cell>
          <cell r="F108">
            <v>8939.0041000000001</v>
          </cell>
          <cell r="G108">
            <v>7683.5823</v>
          </cell>
          <cell r="H108">
            <v>10119.305700000001</v>
          </cell>
          <cell r="I108">
            <v>8816.3323</v>
          </cell>
          <cell r="J108">
            <v>8030.9539999999997</v>
          </cell>
          <cell r="K108">
            <v>8000.1427000000003</v>
          </cell>
          <cell r="L108">
            <v>7875.8852999999999</v>
          </cell>
          <cell r="M108">
            <v>10624.899299999999</v>
          </cell>
          <cell r="N108">
            <v>8588.9464000000007</v>
          </cell>
          <cell r="P108">
            <v>7882.5607</v>
          </cell>
          <cell r="Q108">
            <v>9111.3040000000001</v>
          </cell>
          <cell r="R108">
            <v>8569.0645000000004</v>
          </cell>
          <cell r="AG108">
            <v>0.39420121921411932</v>
          </cell>
        </row>
        <row r="109">
          <cell r="A109">
            <v>45839</v>
          </cell>
          <cell r="B109">
            <v>9023.973</v>
          </cell>
          <cell r="C109">
            <v>9596.7407000000003</v>
          </cell>
          <cell r="D109">
            <v>6701.1648999999998</v>
          </cell>
          <cell r="E109">
            <v>7420.9381999999996</v>
          </cell>
          <cell r="F109">
            <v>9071.7970000000005</v>
          </cell>
          <cell r="G109">
            <v>7801.8271000000004</v>
          </cell>
          <cell r="H109">
            <v>10234.596600000001</v>
          </cell>
          <cell r="I109">
            <v>9061.1273000000001</v>
          </cell>
          <cell r="J109">
            <v>8214.616</v>
          </cell>
          <cell r="K109">
            <v>8384.8500999999997</v>
          </cell>
          <cell r="L109">
            <v>8027.0607</v>
          </cell>
          <cell r="M109">
            <v>10917.619500000001</v>
          </cell>
          <cell r="N109">
            <v>8772.9431999999997</v>
          </cell>
          <cell r="P109">
            <v>8201.9212000000007</v>
          </cell>
          <cell r="Q109">
            <v>9246.0737000000008</v>
          </cell>
          <cell r="R109">
            <v>8766.6290000000008</v>
          </cell>
          <cell r="AG109">
            <v>0.36566544858649941</v>
          </cell>
        </row>
        <row r="110">
          <cell r="A110">
            <v>45870</v>
          </cell>
          <cell r="B110">
            <v>9193.2440999999999</v>
          </cell>
          <cell r="C110">
            <v>9729.0210999999999</v>
          </cell>
          <cell r="D110">
            <v>6932.52</v>
          </cell>
          <cell r="E110">
            <v>7401.8179</v>
          </cell>
          <cell r="F110">
            <v>9314.2826000000005</v>
          </cell>
          <cell r="G110">
            <v>7874.7485999999999</v>
          </cell>
          <cell r="H110">
            <v>10410.693799999999</v>
          </cell>
          <cell r="I110">
            <v>9384.5630999999994</v>
          </cell>
          <cell r="J110">
            <v>8369.2741999999998</v>
          </cell>
          <cell r="K110">
            <v>8429.7057000000004</v>
          </cell>
          <cell r="L110">
            <v>8230.8327000000008</v>
          </cell>
          <cell r="M110">
            <v>11291.302799999999</v>
          </cell>
          <cell r="N110">
            <v>8970.2821000000004</v>
          </cell>
          <cell r="P110">
            <v>8137.0132000000003</v>
          </cell>
          <cell r="Q110">
            <v>9435.1466999999993</v>
          </cell>
          <cell r="R110">
            <v>9000.5640999999996</v>
          </cell>
          <cell r="AG110">
            <v>0.33555932750613171</v>
          </cell>
        </row>
        <row r="111">
          <cell r="A111">
            <v>45901</v>
          </cell>
          <cell r="B111">
            <v>9384.0921999999991</v>
          </cell>
          <cell r="C111">
            <v>9910.1309999999994</v>
          </cell>
          <cell r="D111">
            <v>7042.0634</v>
          </cell>
          <cell r="E111">
            <v>7553.7487000000001</v>
          </cell>
          <cell r="F111">
            <v>9605.6566000000003</v>
          </cell>
          <cell r="G111">
            <v>8048.6895999999997</v>
          </cell>
          <cell r="H111">
            <v>10648.1896</v>
          </cell>
          <cell r="I111">
            <v>9663.0674999999992</v>
          </cell>
          <cell r="J111">
            <v>8550.2947999999997</v>
          </cell>
          <cell r="K111">
            <v>8542.3767000000007</v>
          </cell>
          <cell r="L111">
            <v>8483.1542000000009</v>
          </cell>
          <cell r="M111">
            <v>11412.441500000001</v>
          </cell>
          <cell r="N111">
            <v>9162.4210999999996</v>
          </cell>
          <cell r="P111">
            <v>8316.2579999999998</v>
          </cell>
          <cell r="Q111">
            <v>9614.0254000000004</v>
          </cell>
          <cell r="R111">
            <v>9237.6710999999996</v>
          </cell>
          <cell r="AG111">
            <v>0.31757557076022436</v>
          </cell>
        </row>
        <row r="112">
          <cell r="A112">
            <v>45931</v>
          </cell>
          <cell r="B112">
            <v>9603.8623000000007</v>
          </cell>
          <cell r="C112">
            <v>10136.6605</v>
          </cell>
          <cell r="D112">
            <v>7209.6845999999996</v>
          </cell>
          <cell r="E112">
            <v>7736.2574999999997</v>
          </cell>
          <cell r="F112">
            <v>9874.9092000000001</v>
          </cell>
          <cell r="G112">
            <v>8179.9960000000001</v>
          </cell>
          <cell r="H112">
            <v>10842.673000000001</v>
          </cell>
          <cell r="I112">
            <v>9997.0293999999994</v>
          </cell>
          <cell r="J112">
            <v>8739.7309999999998</v>
          </cell>
          <cell r="K112">
            <v>8680.0313000000006</v>
          </cell>
          <cell r="L112">
            <v>8626.8402000000006</v>
          </cell>
          <cell r="M112">
            <v>11665.8824</v>
          </cell>
          <cell r="N112">
            <v>9386.3089</v>
          </cell>
          <cell r="P112">
            <v>8548.5791000000008</v>
          </cell>
          <cell r="Q112">
            <v>9827.1412999999993</v>
          </cell>
          <cell r="R112">
            <v>9474.6115000000009</v>
          </cell>
          <cell r="AG112">
            <v>0.31308756349609079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4">
          <cell r="B4">
            <v>0.44669999999999999</v>
          </cell>
          <cell r="C4">
            <v>0.34189999999999998</v>
          </cell>
          <cell r="D4">
            <v>6.88E-2</v>
          </cell>
          <cell r="E4">
            <v>4.5100000000000001E-2</v>
          </cell>
          <cell r="F4">
            <v>5.1799999999999999E-2</v>
          </cell>
          <cell r="G4">
            <v>4.5699999999999998E-2</v>
          </cell>
        </row>
        <row r="6">
          <cell r="DE6">
            <v>99.964361044511705</v>
          </cell>
          <cell r="DF6">
            <v>100.05224715459087</v>
          </cell>
          <cell r="DG6">
            <v>100.02697913814032</v>
          </cell>
          <cell r="DH6">
            <v>99.490584028508522</v>
          </cell>
          <cell r="DI6">
            <v>100.21806299033547</v>
          </cell>
          <cell r="DJ6">
            <v>99.677056315889075</v>
          </cell>
          <cell r="DK6">
            <v>99.977362021663282</v>
          </cell>
        </row>
        <row r="7">
          <cell r="DE7">
            <v>101.53900747032412</v>
          </cell>
          <cell r="DF7">
            <v>101.69965844401278</v>
          </cell>
          <cell r="DG7">
            <v>101.50337666541775</v>
          </cell>
          <cell r="DH7">
            <v>101.47448019890835</v>
          </cell>
          <cell r="DI7">
            <v>101.67600519041102</v>
          </cell>
          <cell r="DJ7">
            <v>101.28609235249478</v>
          </cell>
          <cell r="DK7">
            <v>101.58411071992555</v>
          </cell>
        </row>
        <row r="8">
          <cell r="DE8">
            <v>103.3383592796561</v>
          </cell>
          <cell r="DF8">
            <v>103.28819931615777</v>
          </cell>
          <cell r="DG8">
            <v>103.24292081326635</v>
          </cell>
          <cell r="DH8">
            <v>103.23243852403473</v>
          </cell>
          <cell r="DI8">
            <v>102.4711889786179</v>
          </cell>
          <cell r="DJ8">
            <v>103.4292248376631</v>
          </cell>
          <cell r="DK8">
            <v>103.26909952997703</v>
          </cell>
        </row>
        <row r="9">
          <cell r="DE9">
            <v>105.19017259619027</v>
          </cell>
          <cell r="DF9">
            <v>104.64051584713003</v>
          </cell>
          <cell r="DG9">
            <v>104.67940293443293</v>
          </cell>
          <cell r="DH9">
            <v>104.6680120395265</v>
          </cell>
          <cell r="DI9">
            <v>104.00292226357256</v>
          </cell>
          <cell r="DJ9">
            <v>104.71056263747738</v>
          </cell>
          <cell r="DK9">
            <v>104.86013681750936</v>
          </cell>
        </row>
        <row r="10">
          <cell r="DE10">
            <v>107.93048109309551</v>
          </cell>
          <cell r="DF10">
            <v>106.86415913333623</v>
          </cell>
          <cell r="DG10">
            <v>106.82878076810815</v>
          </cell>
          <cell r="DH10">
            <v>107.19976868258821</v>
          </cell>
          <cell r="DI10">
            <v>106.629733901872</v>
          </cell>
          <cell r="DJ10">
            <v>106.53715415801952</v>
          </cell>
          <cell r="DK10">
            <v>107.32609975754247</v>
          </cell>
        </row>
        <row r="11">
          <cell r="DE11">
            <v>109.8308662246244</v>
          </cell>
          <cell r="DF11">
            <v>108.91785270798492</v>
          </cell>
          <cell r="DG11">
            <v>108.86824579070294</v>
          </cell>
          <cell r="DH11">
            <v>109.80438151405208</v>
          </cell>
          <cell r="DI11">
            <v>109.16347890042802</v>
          </cell>
          <cell r="DJ11">
            <v>108.68863199116082</v>
          </cell>
          <cell r="DK11">
            <v>109.3645133891221</v>
          </cell>
        </row>
        <row r="12">
          <cell r="DE12">
            <v>111.39644239572388</v>
          </cell>
          <cell r="DF12">
            <v>110.21634756178442</v>
          </cell>
          <cell r="DG12">
            <v>110.07222235950746</v>
          </cell>
          <cell r="DH12">
            <v>111.55761791305216</v>
          </cell>
          <cell r="DI12">
            <v>109.9851710384482</v>
          </cell>
          <cell r="DJ12">
            <v>109.93706745029088</v>
          </cell>
          <cell r="DK12">
            <v>110.76933335802661</v>
          </cell>
        </row>
        <row r="13">
          <cell r="DE13">
            <v>113.39194092024827</v>
          </cell>
          <cell r="DF13">
            <v>112.74416962242209</v>
          </cell>
          <cell r="DG13">
            <v>111.89159505140148</v>
          </cell>
          <cell r="DH13">
            <v>113.10067321900604</v>
          </cell>
          <cell r="DI13">
            <v>111.71940058570679</v>
          </cell>
          <cell r="DJ13">
            <v>111.27435311301721</v>
          </cell>
          <cell r="DK13">
            <v>112.87069659229911</v>
          </cell>
        </row>
        <row r="14">
          <cell r="DE14">
            <v>114.66012745758633</v>
          </cell>
          <cell r="DF14">
            <v>114.24301840710525</v>
          </cell>
          <cell r="DG14">
            <v>113.15091050391563</v>
          </cell>
          <cell r="DH14">
            <v>113.91629494249739</v>
          </cell>
          <cell r="DI14">
            <v>113.18284294657246</v>
          </cell>
          <cell r="DJ14">
            <v>112.57389852645655</v>
          </cell>
          <cell r="DK14">
            <v>114.20827290056064</v>
          </cell>
        </row>
        <row r="15">
          <cell r="DE15">
            <v>115.53155010513406</v>
          </cell>
          <cell r="DF15">
            <v>115.31432914251222</v>
          </cell>
          <cell r="DG15">
            <v>114.63235641116255</v>
          </cell>
          <cell r="DH15">
            <v>114.41065689318</v>
          </cell>
          <cell r="DI15">
            <v>114.40906607833102</v>
          </cell>
          <cell r="DJ15">
            <v>112.90813779377405</v>
          </cell>
          <cell r="DK15">
            <v>115.16683083279173</v>
          </cell>
        </row>
        <row r="16">
          <cell r="DE16">
            <v>116.70243505193699</v>
          </cell>
          <cell r="DF16">
            <v>116.70549416979101</v>
          </cell>
          <cell r="DG16">
            <v>116.40121627347928</v>
          </cell>
          <cell r="DH16">
            <v>115.35868841793651</v>
          </cell>
          <cell r="DI16">
            <v>116.03105148546427</v>
          </cell>
          <cell r="DJ16">
            <v>113.95027222169115</v>
          </cell>
          <cell r="DK16">
            <v>116.46160262909443</v>
          </cell>
        </row>
        <row r="17">
          <cell r="DE17">
            <v>118.45534214852256</v>
          </cell>
          <cell r="DF17">
            <v>118.58157644219415</v>
          </cell>
          <cell r="DG17">
            <v>118.12267970529201</v>
          </cell>
          <cell r="DH17">
            <v>117.20040867459507</v>
          </cell>
          <cell r="DI17">
            <v>117.77978431860086</v>
          </cell>
          <cell r="DJ17">
            <v>115.45990238912651</v>
          </cell>
          <cell r="DK17">
            <v>118.24713148516611</v>
          </cell>
        </row>
        <row r="18">
          <cell r="DE18">
            <v>120.56184558309131</v>
          </cell>
          <cell r="DF18">
            <v>120.28214753028674</v>
          </cell>
          <cell r="DG18">
            <v>119.83472094226559</v>
          </cell>
          <cell r="DH18">
            <v>118.60136683293304</v>
          </cell>
          <cell r="DI18">
            <v>119.62890054539879</v>
          </cell>
          <cell r="DJ18">
            <v>117.7292702785616</v>
          </cell>
          <cell r="DK18">
            <v>120.14999780754701</v>
          </cell>
        </row>
        <row r="19">
          <cell r="DE19">
            <v>123.41869293867477</v>
          </cell>
          <cell r="DF19">
            <v>122.68833813016332</v>
          </cell>
          <cell r="DG19">
            <v>121.90204478982129</v>
          </cell>
          <cell r="DH19">
            <v>120.52850626278629</v>
          </cell>
          <cell r="DI19">
            <v>121.05914951417546</v>
          </cell>
          <cell r="DJ19">
            <v>120.10928356557562</v>
          </cell>
          <cell r="DK19">
            <v>122.66082746018131</v>
          </cell>
        </row>
        <row r="20">
          <cell r="DE20">
            <v>125.82784729950707</v>
          </cell>
          <cell r="DF20">
            <v>124.63636632031249</v>
          </cell>
          <cell r="DG20">
            <v>123.67908675157025</v>
          </cell>
          <cell r="DH20">
            <v>122.47904954800593</v>
          </cell>
          <cell r="DI20">
            <v>123.65376417670761</v>
          </cell>
          <cell r="DJ20">
            <v>122.71488898952161</v>
          </cell>
          <cell r="DK20">
            <v>124.86673474790234</v>
          </cell>
        </row>
        <row r="21">
          <cell r="DE21">
            <v>128.19484759692361</v>
          </cell>
          <cell r="DF21">
            <v>126.60303476633783</v>
          </cell>
          <cell r="DG21">
            <v>126.40829403885721</v>
          </cell>
          <cell r="DH21">
            <v>124.72063782662391</v>
          </cell>
          <cell r="DI21">
            <v>125.77791778379709</v>
          </cell>
          <cell r="DJ21">
            <v>125.50189070715294</v>
          </cell>
          <cell r="DK21">
            <v>127.12273995052837</v>
          </cell>
        </row>
        <row r="22">
          <cell r="DE22">
            <v>130.28956236539449</v>
          </cell>
          <cell r="DF22">
            <v>129.05151573743825</v>
          </cell>
          <cell r="DG22">
            <v>128.49897470008258</v>
          </cell>
          <cell r="DH22">
            <v>127.15769630094462</v>
          </cell>
          <cell r="DI22">
            <v>128.16010107948125</v>
          </cell>
          <cell r="DJ22">
            <v>128.53829567058932</v>
          </cell>
          <cell r="DK22">
            <v>129.41149564985318</v>
          </cell>
        </row>
        <row r="23">
          <cell r="DE23">
            <v>134.31623355175066</v>
          </cell>
          <cell r="DF23">
            <v>132.99804700087361</v>
          </cell>
          <cell r="DG23">
            <v>132.09250900423351</v>
          </cell>
          <cell r="DH23">
            <v>131.31585815283705</v>
          </cell>
          <cell r="DI23">
            <v>131.66470045634307</v>
          </cell>
          <cell r="DJ23">
            <v>131.60688280180153</v>
          </cell>
          <cell r="DK23">
            <v>133.31606964703082</v>
          </cell>
        </row>
        <row r="24">
          <cell r="DE24">
            <v>139.23930969304368</v>
          </cell>
          <cell r="DF24">
            <v>138.58363650498777</v>
          </cell>
          <cell r="DG24">
            <v>137.22946925374788</v>
          </cell>
          <cell r="DH24">
            <v>135.87006364322207</v>
          </cell>
          <cell r="DI24">
            <v>137.18818074517489</v>
          </cell>
          <cell r="DJ24">
            <v>136.32894075379872</v>
          </cell>
          <cell r="DK24">
            <v>138.48565267095375</v>
          </cell>
        </row>
        <row r="25">
          <cell r="DE25">
            <v>144.22134771374286</v>
          </cell>
          <cell r="DF25">
            <v>143.91952861500971</v>
          </cell>
          <cell r="DG25">
            <v>143.00923248782848</v>
          </cell>
          <cell r="DH25">
            <v>140.9020592729614</v>
          </cell>
          <cell r="DI25">
            <v>142.88225291644002</v>
          </cell>
          <cell r="DJ25">
            <v>140.59087796431743</v>
          </cell>
          <cell r="DK25">
            <v>143.64978474961481</v>
          </cell>
        </row>
        <row r="26">
          <cell r="DE26">
            <v>148.05458664738785</v>
          </cell>
          <cell r="DF26">
            <v>148.97319191985059</v>
          </cell>
          <cell r="DG26">
            <v>147.90460248869522</v>
          </cell>
          <cell r="DH26">
            <v>145.48728645213279</v>
          </cell>
          <cell r="DI26">
            <v>146.74697095726029</v>
          </cell>
          <cell r="DJ26">
            <v>144.77381967156887</v>
          </cell>
          <cell r="DK26">
            <v>148.02488809757526</v>
          </cell>
        </row>
        <row r="27">
          <cell r="DE27">
            <v>157.6585103103703</v>
          </cell>
          <cell r="DF27">
            <v>157.66947286129337</v>
          </cell>
          <cell r="DG27">
            <v>156.72708369389946</v>
          </cell>
          <cell r="DH27">
            <v>154.88842660860084</v>
          </cell>
          <cell r="DI27">
            <v>157.27089982918557</v>
          </cell>
          <cell r="DJ27">
            <v>152.39757945562761</v>
          </cell>
          <cell r="DK27">
            <v>157.21274271738076</v>
          </cell>
        </row>
        <row r="28">
          <cell r="DE28">
            <v>163.94944781013299</v>
          </cell>
          <cell r="DF28">
            <v>164.60454345968336</v>
          </cell>
          <cell r="DG28">
            <v>163.96932372261156</v>
          </cell>
          <cell r="DH28">
            <v>162.11802669652982</v>
          </cell>
          <cell r="DI28">
            <v>164.30785616374447</v>
          </cell>
          <cell r="DJ28">
            <v>159.20456457615285</v>
          </cell>
          <cell r="DK28">
            <v>163.89391977219347</v>
          </cell>
        </row>
        <row r="29">
          <cell r="DE29">
            <v>170.10282447717506</v>
          </cell>
          <cell r="DF29">
            <v>170.11830672415903</v>
          </cell>
          <cell r="DG29">
            <v>169.5416940070011</v>
          </cell>
          <cell r="DH29">
            <v>167.48802074287303</v>
          </cell>
          <cell r="DI29">
            <v>170.57716224565453</v>
          </cell>
          <cell r="DJ29">
            <v>166.5885305080524</v>
          </cell>
          <cell r="DK29">
            <v>169.81555189467224</v>
          </cell>
        </row>
        <row r="30">
          <cell r="DE30">
            <v>174.25267331300529</v>
          </cell>
          <cell r="DF30">
            <v>174.19305516782745</v>
          </cell>
          <cell r="DG30">
            <v>173.40843039305622</v>
          </cell>
          <cell r="DH30">
            <v>171.11423228511273</v>
          </cell>
          <cell r="DI30">
            <v>174.61713735860533</v>
          </cell>
          <cell r="DJ30">
            <v>171.5965518311568</v>
          </cell>
          <cell r="DK30">
            <v>173.93015675176011</v>
          </cell>
        </row>
        <row r="31">
          <cell r="DE31">
            <v>179.78253770552755</v>
          </cell>
          <cell r="DF31">
            <v>178.9684991027402</v>
          </cell>
          <cell r="DG31">
            <v>178.88560391375071</v>
          </cell>
          <cell r="DH31">
            <v>176.88317071506162</v>
          </cell>
          <cell r="DI31">
            <v>180.04830416992189</v>
          </cell>
          <cell r="DJ31">
            <v>177.34824563350546</v>
          </cell>
          <cell r="DK31">
            <v>179.21426696625454</v>
          </cell>
        </row>
        <row r="32">
          <cell r="DE32">
            <v>187.03949733605296</v>
          </cell>
          <cell r="DF32">
            <v>186.30022860010382</v>
          </cell>
          <cell r="DG32">
            <v>187.13515740457478</v>
          </cell>
          <cell r="DH32">
            <v>184.69323508787724</v>
          </cell>
          <cell r="DI32">
            <v>187.11807175112207</v>
          </cell>
          <cell r="DJ32">
            <v>182.97886217801752</v>
          </cell>
          <cell r="DK32">
            <v>186.50600546853187</v>
          </cell>
        </row>
        <row r="33">
          <cell r="DE33">
            <v>194.71666813630304</v>
          </cell>
          <cell r="DF33">
            <v>194.13457088070172</v>
          </cell>
          <cell r="DG33">
            <v>194.8297956713092</v>
          </cell>
          <cell r="DH33">
            <v>193.54890055089697</v>
          </cell>
          <cell r="DI33">
            <v>195.60129089866487</v>
          </cell>
          <cell r="DJ33">
            <v>190.69182751009978</v>
          </cell>
          <cell r="DK33">
            <v>194.33465418339242</v>
          </cell>
        </row>
        <row r="34">
          <cell r="DE34">
            <v>201.07282170356899</v>
          </cell>
          <cell r="DF34">
            <v>200.82119048055554</v>
          </cell>
          <cell r="DG34">
            <v>201.19234289871989</v>
          </cell>
          <cell r="DH34">
            <v>201.28768169761474</v>
          </cell>
          <cell r="DI34">
            <v>201.8909500869926</v>
          </cell>
          <cell r="DJ34">
            <v>198.20111842077443</v>
          </cell>
          <cell r="DK34">
            <v>200.91584444261619</v>
          </cell>
        </row>
        <row r="35">
          <cell r="DE35">
            <v>207.31160240980662</v>
          </cell>
          <cell r="DF35">
            <v>206.61780324840635</v>
          </cell>
          <cell r="DG35">
            <v>207.56776868276904</v>
          </cell>
          <cell r="DH35">
            <v>206.68900660034942</v>
          </cell>
          <cell r="DI35">
            <v>208.44419372681742</v>
          </cell>
          <cell r="DJ35">
            <v>205.42535695667533</v>
          </cell>
          <cell r="DK35">
            <v>207.03640445811021</v>
          </cell>
        </row>
        <row r="36">
          <cell r="DE36">
            <v>212.49955420427111</v>
          </cell>
          <cell r="DF36">
            <v>213.02735733164113</v>
          </cell>
          <cell r="DG36">
            <v>213.91534738984677</v>
          </cell>
          <cell r="DH36">
            <v>213.3840128629609</v>
          </cell>
          <cell r="DI36">
            <v>214.06006736478056</v>
          </cell>
          <cell r="DJ36">
            <v>211.39390714289013</v>
          </cell>
          <cell r="DK36">
            <v>212.84761226120267</v>
          </cell>
        </row>
        <row r="37">
          <cell r="DE37">
            <v>218.16219717157699</v>
          </cell>
          <cell r="DF37">
            <v>218.63914545935248</v>
          </cell>
          <cell r="DG37">
            <v>218.98080570372375</v>
          </cell>
          <cell r="DH37">
            <v>218.3039743434459</v>
          </cell>
          <cell r="DI37">
            <v>219.71465207308853</v>
          </cell>
          <cell r="DJ37">
            <v>216.99244792645047</v>
          </cell>
          <cell r="DK37">
            <v>218.41493983202645</v>
          </cell>
        </row>
        <row r="38">
          <cell r="DE38">
            <v>227.30723685906921</v>
          </cell>
          <cell r="DF38">
            <v>227.79334724686726</v>
          </cell>
          <cell r="DG38">
            <v>229.10111494295901</v>
          </cell>
          <cell r="DH38">
            <v>228.6186069485484</v>
          </cell>
          <cell r="DI38">
            <v>230.03682884702962</v>
          </cell>
          <cell r="DJ38">
            <v>225.5628983207659</v>
          </cell>
          <cell r="DK38">
            <v>227.71767619764034</v>
          </cell>
        </row>
        <row r="39">
          <cell r="DE39">
            <v>239.82520604102882</v>
          </cell>
          <cell r="DF39">
            <v>240.88896820523593</v>
          </cell>
          <cell r="DG39">
            <v>242.40940345476483</v>
          </cell>
          <cell r="DH39">
            <v>241.63592589186251</v>
          </cell>
          <cell r="DI39">
            <v>242.91068899687448</v>
          </cell>
          <cell r="DJ39">
            <v>237.04395445903478</v>
          </cell>
          <cell r="DK39">
            <v>240.48108739212455</v>
          </cell>
        </row>
        <row r="40">
          <cell r="DE40">
            <v>247.31318804632053</v>
          </cell>
          <cell r="DF40">
            <v>248.07711624407457</v>
          </cell>
          <cell r="DG40">
            <v>249.04969369619008</v>
          </cell>
          <cell r="DH40">
            <v>248.75123244135057</v>
          </cell>
          <cell r="DI40">
            <v>251.86019484504126</v>
          </cell>
          <cell r="DJ40">
            <v>244.4189410768652</v>
          </cell>
          <cell r="DK40">
            <v>247.86197035372919</v>
          </cell>
        </row>
        <row r="41">
          <cell r="DE41">
            <v>258.8740743377769</v>
          </cell>
          <cell r="DF41">
            <v>259.4570516694734</v>
          </cell>
          <cell r="DG41">
            <v>259.13112241727765</v>
          </cell>
          <cell r="DH41">
            <v>259.95592885775591</v>
          </cell>
          <cell r="DI41">
            <v>265.08360775275247</v>
          </cell>
          <cell r="DJ41">
            <v>256.10369040096242</v>
          </cell>
          <cell r="DK41">
            <v>259.33491811918799</v>
          </cell>
        </row>
        <row r="42">
          <cell r="DE42">
            <v>268.57507287314752</v>
          </cell>
          <cell r="DF42">
            <v>268.59451021278164</v>
          </cell>
          <cell r="DG42">
            <v>268.59538795903023</v>
          </cell>
          <cell r="DH42">
            <v>269.42130513542685</v>
          </cell>
          <cell r="DI42">
            <v>273.33401744883992</v>
          </cell>
          <cell r="DJ42">
            <v>266.94476792604178</v>
          </cell>
          <cell r="DK42">
            <v>268.79328964544408</v>
          </cell>
        </row>
        <row r="43">
          <cell r="DE43">
            <v>278.18994599246327</v>
          </cell>
          <cell r="DF43">
            <v>277.24280466336069</v>
          </cell>
          <cell r="DG43">
            <v>276.52114112696859</v>
          </cell>
          <cell r="DH43">
            <v>279.79417771262382</v>
          </cell>
          <cell r="DI43">
            <v>281.57130325956416</v>
          </cell>
          <cell r="DJ43">
            <v>275.39471100659949</v>
          </cell>
          <cell r="DK43">
            <v>277.87106751545815</v>
          </cell>
        </row>
        <row r="44">
          <cell r="DE44">
            <v>283.4655547601925</v>
          </cell>
          <cell r="DF44">
            <v>284.13145848749156</v>
          </cell>
          <cell r="DG44">
            <v>283.25002610785799</v>
          </cell>
          <cell r="DH44">
            <v>286.49539464745675</v>
          </cell>
          <cell r="DI44">
            <v>288.43225154274427</v>
          </cell>
          <cell r="DJ44">
            <v>280.30608511370895</v>
          </cell>
          <cell r="DK44">
            <v>283.92793178268295</v>
          </cell>
        </row>
        <row r="45">
          <cell r="DE45">
            <v>289.50422928214647</v>
          </cell>
          <cell r="DF45">
            <v>290.9143171008206</v>
          </cell>
          <cell r="DG45">
            <v>293.15300213644753</v>
          </cell>
          <cell r="DH45">
            <v>294.85003499636247</v>
          </cell>
          <cell r="DI45">
            <v>295.82911644036761</v>
          </cell>
          <cell r="DJ45">
            <v>286.20588831809505</v>
          </cell>
          <cell r="DK45">
            <v>290.6553646901769</v>
          </cell>
        </row>
        <row r="46">
          <cell r="DE46">
            <v>295.1774515279061</v>
          </cell>
          <cell r="DF46">
            <v>297.38488932155167</v>
          </cell>
          <cell r="DG46">
            <v>302.32461426960742</v>
          </cell>
          <cell r="DH46">
            <v>303.54558564108282</v>
          </cell>
          <cell r="DI46">
            <v>302.6174508843273</v>
          </cell>
          <cell r="DJ46">
            <v>288.9868692876467</v>
          </cell>
          <cell r="DK46">
            <v>296.90378451296965</v>
          </cell>
        </row>
        <row r="47">
          <cell r="DE47">
            <v>303.83138116312045</v>
          </cell>
          <cell r="DF47">
            <v>304.82844599507655</v>
          </cell>
          <cell r="DG47">
            <v>310.36993092393976</v>
          </cell>
          <cell r="DH47">
            <v>311.20416816764458</v>
          </cell>
          <cell r="DI47">
            <v>309.87212690379386</v>
          </cell>
          <cell r="DJ47">
            <v>297.11007240116726</v>
          </cell>
          <cell r="DK47">
            <v>304.96038936556027</v>
          </cell>
        </row>
        <row r="48">
          <cell r="DE48">
            <v>314.65665145866274</v>
          </cell>
          <cell r="DF48">
            <v>315.87075121089947</v>
          </cell>
          <cell r="DG48">
            <v>320.83464003096969</v>
          </cell>
          <cell r="DH48">
            <v>323.38163189534686</v>
          </cell>
          <cell r="DI48">
            <v>321.59284274875267</v>
          </cell>
          <cell r="DJ48">
            <v>305.26372237470957</v>
          </cell>
          <cell r="DK48">
            <v>315.82033224511162</v>
          </cell>
        </row>
        <row r="49">
          <cell r="DE49">
            <v>323.62506840160654</v>
          </cell>
          <cell r="DF49">
            <v>326.82457648751659</v>
          </cell>
          <cell r="DG49">
            <v>331.56464973395572</v>
          </cell>
          <cell r="DH49">
            <v>334.39291923919899</v>
          </cell>
          <cell r="DI49">
            <v>331.99696899999481</v>
          </cell>
          <cell r="DJ49">
            <v>317.83862985558716</v>
          </cell>
          <cell r="DK49">
            <v>325.92007769406365</v>
          </cell>
        </row>
        <row r="50">
          <cell r="DE50">
            <v>334.10900538162457</v>
          </cell>
          <cell r="DF50">
            <v>336.68850144141743</v>
          </cell>
          <cell r="DG50">
            <v>339.40182447100659</v>
          </cell>
          <cell r="DH50">
            <v>341.34442068486823</v>
          </cell>
          <cell r="DI50">
            <v>341.33718610586101</v>
          </cell>
          <cell r="DJ50">
            <v>328.38230085818338</v>
          </cell>
          <cell r="DK50">
            <v>335.79410763278764</v>
          </cell>
        </row>
        <row r="51">
          <cell r="DE51">
            <v>342.30734950652521</v>
          </cell>
          <cell r="DF51">
            <v>344.71848369086348</v>
          </cell>
          <cell r="DG51">
            <v>346.66782231074399</v>
          </cell>
          <cell r="DH51">
            <v>352.52073828238065</v>
          </cell>
          <cell r="DI51">
            <v>351.70101212595586</v>
          </cell>
          <cell r="DJ51">
            <v>334.1208199729781</v>
          </cell>
          <cell r="DK51">
            <v>344.00480797087516</v>
          </cell>
        </row>
        <row r="52">
          <cell r="DE52">
            <v>356.06751856246592</v>
          </cell>
          <cell r="DF52">
            <v>359.61490470203313</v>
          </cell>
          <cell r="DG52">
            <v>363.27694272612655</v>
          </cell>
          <cell r="DH52">
            <v>366.86928146486673</v>
          </cell>
          <cell r="DI52">
            <v>365.79118909104318</v>
          </cell>
          <cell r="DJ52">
            <v>347.2359225573785</v>
          </cell>
          <cell r="DK52">
            <v>358.36361996888991</v>
          </cell>
        </row>
        <row r="53">
          <cell r="DE53">
            <v>368.62856092690799</v>
          </cell>
          <cell r="DF53">
            <v>372.71582399435533</v>
          </cell>
          <cell r="DG53">
            <v>376.28838404274597</v>
          </cell>
          <cell r="DH53">
            <v>381.64053944620866</v>
          </cell>
          <cell r="DI53">
            <v>378.67566308023413</v>
          </cell>
          <cell r="DJ53">
            <v>358.26533210037292</v>
          </cell>
          <cell r="DK53">
            <v>371.18667256542801</v>
          </cell>
        </row>
        <row r="54">
          <cell r="DE54">
            <v>380.50113849878483</v>
          </cell>
          <cell r="DF54">
            <v>387.85389059733387</v>
          </cell>
          <cell r="DG54">
            <v>391.9767797276383</v>
          </cell>
          <cell r="DH54">
            <v>401.61087938594289</v>
          </cell>
          <cell r="DI54">
            <v>393.98223314450087</v>
          </cell>
          <cell r="DJ54">
            <v>367.08434158139937</v>
          </cell>
          <cell r="DK54">
            <v>384.84179095535825</v>
          </cell>
        </row>
        <row r="55">
          <cell r="DE55">
            <v>393.3467789447119</v>
          </cell>
          <cell r="DF55">
            <v>403.80813124448889</v>
          </cell>
          <cell r="DG55">
            <v>409.11465207576538</v>
          </cell>
          <cell r="DH55">
            <v>416.49935609049578</v>
          </cell>
          <cell r="DI55">
            <v>409.27910264681969</v>
          </cell>
          <cell r="DJ55">
            <v>377.2166663049951</v>
          </cell>
          <cell r="DK55">
            <v>399.14067441683108</v>
          </cell>
        </row>
        <row r="56">
          <cell r="DE56">
            <v>407.36626341252628</v>
          </cell>
          <cell r="DF56">
            <v>417.09966893293785</v>
          </cell>
          <cell r="DG56">
            <v>422.14340954950046</v>
          </cell>
          <cell r="DH56">
            <v>431.493443586073</v>
          </cell>
          <cell r="DI56">
            <v>422.0833968581764</v>
          </cell>
          <cell r="DJ56">
            <v>391.21712488013952</v>
          </cell>
          <cell r="DK56">
            <v>412.82325012156031</v>
          </cell>
        </row>
        <row r="57">
          <cell r="DE57">
            <v>424.67972036740741</v>
          </cell>
          <cell r="DF57">
            <v>434.61240258459696</v>
          </cell>
          <cell r="DG57">
            <v>436.41048672873006</v>
          </cell>
          <cell r="DH57">
            <v>443.82018775458045</v>
          </cell>
          <cell r="DI57">
            <v>437.32393964734501</v>
          </cell>
          <cell r="DJ57">
            <v>405.88207050027808</v>
          </cell>
          <cell r="DK57">
            <v>429.54193418205796</v>
          </cell>
        </row>
        <row r="58">
          <cell r="DE58">
            <v>441.76011368635648</v>
          </cell>
          <cell r="DF58">
            <v>451.31239134072399</v>
          </cell>
          <cell r="DG58">
            <v>452.55869782832974</v>
          </cell>
          <cell r="DH58">
            <v>461.40425619698243</v>
          </cell>
          <cell r="DI58">
            <v>456.08393352791444</v>
          </cell>
          <cell r="DJ58">
            <v>427.18340365090603</v>
          </cell>
          <cell r="DK58">
            <v>446.73074905175434</v>
          </cell>
        </row>
        <row r="59">
          <cell r="DE59">
            <v>457.02083822738143</v>
          </cell>
          <cell r="DF59">
            <v>467.78326243670881</v>
          </cell>
          <cell r="DG59">
            <v>469.97122523674989</v>
          </cell>
          <cell r="DH59">
            <v>479.21852136116871</v>
          </cell>
          <cell r="DI59">
            <v>474.81331998448746</v>
          </cell>
          <cell r="DJ59">
            <v>443.61465437394952</v>
          </cell>
          <cell r="DK59">
            <v>462.90160115304508</v>
          </cell>
        </row>
        <row r="60">
          <cell r="DE60">
            <v>476.07792837948853</v>
          </cell>
          <cell r="DF60">
            <v>486.41785547104007</v>
          </cell>
          <cell r="DG60">
            <v>488.10221225012918</v>
          </cell>
          <cell r="DH60">
            <v>497.82376124577172</v>
          </cell>
          <cell r="DI60">
            <v>496.9574667429028</v>
          </cell>
          <cell r="DJ60">
            <v>461.0715926260475</v>
          </cell>
          <cell r="DK60">
            <v>481.81692778795201</v>
          </cell>
        </row>
        <row r="61">
          <cell r="DE61">
            <v>497.26839785698047</v>
          </cell>
          <cell r="DF61">
            <v>505.57651228428261</v>
          </cell>
          <cell r="DG61">
            <v>508.83357795906869</v>
          </cell>
          <cell r="DH61">
            <v>518.21468023392049</v>
          </cell>
          <cell r="DI61">
            <v>518.01441148508559</v>
          </cell>
          <cell r="DJ61">
            <v>480.9152897953814</v>
          </cell>
          <cell r="DK61">
            <v>502.17661037341952</v>
          </cell>
        </row>
        <row r="62">
          <cell r="DE62">
            <v>509.80020683967399</v>
          </cell>
          <cell r="DF62">
            <v>518.3880500306617</v>
          </cell>
          <cell r="DG62">
            <v>520.19975482789516</v>
          </cell>
          <cell r="DH62">
            <v>531.66781592342113</v>
          </cell>
          <cell r="DI62">
            <v>527.93988444588797</v>
          </cell>
          <cell r="DJ62">
            <v>496.81011490733869</v>
          </cell>
          <cell r="DK62">
            <v>514.7840965966335</v>
          </cell>
        </row>
        <row r="63">
          <cell r="DE63">
            <v>526.51408535373832</v>
          </cell>
          <cell r="DF63">
            <v>534.60601554659866</v>
          </cell>
          <cell r="DG63">
            <v>536.40944744728347</v>
          </cell>
          <cell r="DH63">
            <v>544.09226904167156</v>
          </cell>
          <cell r="DI63">
            <v>541.403911500959</v>
          </cell>
          <cell r="DJ63">
            <v>515.69209397674331</v>
          </cell>
          <cell r="DK63">
            <v>531.03102127153636</v>
          </cell>
        </row>
        <row r="64">
          <cell r="DE64">
            <v>546.56956144258083</v>
          </cell>
          <cell r="DF64">
            <v>553.49242715211585</v>
          </cell>
          <cell r="DG64">
            <v>555.99740087020427</v>
          </cell>
          <cell r="DH64">
            <v>563.92020473318155</v>
          </cell>
          <cell r="DI64">
            <v>557.89896430397232</v>
          </cell>
          <cell r="DJ64">
            <v>531.47452001214072</v>
          </cell>
          <cell r="DK64">
            <v>550.26465826854633</v>
          </cell>
        </row>
        <row r="65">
          <cell r="DE65">
            <v>563.6128751141473</v>
          </cell>
          <cell r="DF65">
            <v>570.16021504066305</v>
          </cell>
          <cell r="DG65">
            <v>573.1980941206167</v>
          </cell>
          <cell r="DH65">
            <v>581.36654013454779</v>
          </cell>
          <cell r="DI65">
            <v>574.74920178303933</v>
          </cell>
          <cell r="DJ65">
            <v>542.22894065609046</v>
          </cell>
          <cell r="DK65">
            <v>566.91117991180363</v>
          </cell>
        </row>
        <row r="66">
          <cell r="DE66">
            <v>587.48528635548587</v>
          </cell>
          <cell r="DF66">
            <v>591.89623512137541</v>
          </cell>
          <cell r="DG66">
            <v>596.62703943089355</v>
          </cell>
          <cell r="DH66">
            <v>604.1235805158849</v>
          </cell>
          <cell r="DI66">
            <v>599.03180340942993</v>
          </cell>
          <cell r="DJ66">
            <v>559.256908001326</v>
          </cell>
          <cell r="DK66">
            <v>589.68080210937467</v>
          </cell>
        </row>
        <row r="67">
          <cell r="DE67">
            <v>612.94035539410106</v>
          </cell>
          <cell r="DF67">
            <v>612.73175973242519</v>
          </cell>
          <cell r="DG67">
            <v>619.71860762735037</v>
          </cell>
          <cell r="DH67">
            <v>622.28625721456467</v>
          </cell>
          <cell r="DI67">
            <v>620.8897346069092</v>
          </cell>
          <cell r="DJ67">
            <v>575.51902412849404</v>
          </cell>
          <cell r="DK67">
            <v>612.45850346750967</v>
          </cell>
        </row>
        <row r="68">
          <cell r="DE68">
            <v>643.20373901216283</v>
          </cell>
          <cell r="DF68">
            <v>641.70520590455294</v>
          </cell>
          <cell r="DG68">
            <v>649.82056027152964</v>
          </cell>
          <cell r="DH68">
            <v>653.61387666458211</v>
          </cell>
          <cell r="DI68">
            <v>652.25462204269093</v>
          </cell>
          <cell r="DJ68">
            <v>603.16579384275963</v>
          </cell>
          <cell r="DK68">
            <v>642.25522670017926</v>
          </cell>
        </row>
        <row r="69">
          <cell r="DE69">
            <v>675.67884654215277</v>
          </cell>
          <cell r="DF69">
            <v>678.908257565182</v>
          </cell>
          <cell r="DG69">
            <v>690.61188568523357</v>
          </cell>
          <cell r="DH69">
            <v>693.86568737922482</v>
          </cell>
          <cell r="DI69">
            <v>693.1811104123334</v>
          </cell>
          <cell r="DJ69">
            <v>646.14847448575449</v>
          </cell>
          <cell r="DK69">
            <v>678.18768105122035</v>
          </cell>
        </row>
        <row r="70">
          <cell r="DE70">
            <v>718.43093791384979</v>
          </cell>
          <cell r="DF70">
            <v>720.20553203828922</v>
          </cell>
          <cell r="DG70">
            <v>735.21985375896679</v>
          </cell>
          <cell r="DH70">
            <v>738.00454439063617</v>
          </cell>
          <cell r="DI70">
            <v>735.40721655027414</v>
          </cell>
          <cell r="DJ70">
            <v>689.90710969710426</v>
          </cell>
          <cell r="DK70">
            <v>720.65135099110421</v>
          </cell>
        </row>
        <row r="71">
          <cell r="DE71">
            <v>758.55378052756112</v>
          </cell>
          <cell r="DF71">
            <v>762.05929540232046</v>
          </cell>
          <cell r="DG71">
            <v>779.47267469219491</v>
          </cell>
          <cell r="DH71">
            <v>783.73884702937016</v>
          </cell>
          <cell r="DI71">
            <v>781.04798798363277</v>
          </cell>
          <cell r="DJ71">
            <v>728.36554345229365</v>
          </cell>
          <cell r="DK71">
            <v>762.11297999288445</v>
          </cell>
        </row>
        <row r="72">
          <cell r="DE72">
            <v>808.95040748679946</v>
          </cell>
          <cell r="DF72">
            <v>807.20169596359722</v>
          </cell>
          <cell r="DG72">
            <v>825.41676678041802</v>
          </cell>
          <cell r="DH72">
            <v>830.60401216601383</v>
          </cell>
          <cell r="DI72">
            <v>826.8509282102624</v>
          </cell>
          <cell r="DJ72">
            <v>772.22807619830371</v>
          </cell>
          <cell r="DK72">
            <v>809.7110225410413</v>
          </cell>
        </row>
        <row r="73">
          <cell r="DE73">
            <v>886.47168556690576</v>
          </cell>
          <cell r="DF73">
            <v>882.98100910640846</v>
          </cell>
          <cell r="DG73">
            <v>897.07502379044104</v>
          </cell>
          <cell r="DH73">
            <v>906.44230998301146</v>
          </cell>
          <cell r="DI73">
            <v>898.58756575107327</v>
          </cell>
          <cell r="DJ73">
            <v>845.87633022901809</v>
          </cell>
          <cell r="DK73">
            <v>885.68080297060578</v>
          </cell>
        </row>
        <row r="74">
          <cell r="DE74">
            <v>951.81845101370311</v>
          </cell>
          <cell r="DF74">
            <v>951.21097641364634</v>
          </cell>
          <cell r="DG74">
            <v>967.62560241833944</v>
          </cell>
          <cell r="DH74">
            <v>976.67532849877944</v>
          </cell>
          <cell r="DI74">
            <v>966.30618292033625</v>
          </cell>
          <cell r="DJ74">
            <v>906.08694069982209</v>
          </cell>
          <cell r="DK74">
            <v>952.4798671305789</v>
          </cell>
        </row>
        <row r="75">
          <cell r="DE75">
            <v>1009.103744674527</v>
          </cell>
          <cell r="DF75">
            <v>1013.4475490262432</v>
          </cell>
          <cell r="DG75">
            <v>1025.6456722720416</v>
          </cell>
          <cell r="DH75">
            <v>1040.6200438051874</v>
          </cell>
          <cell r="DI75">
            <v>1028.9080828133913</v>
          </cell>
          <cell r="DJ75">
            <v>966.52655654075227</v>
          </cell>
          <cell r="DK75">
            <v>1012.2284483097601</v>
          </cell>
        </row>
        <row r="76">
          <cell r="DE76">
            <v>1072.8155992867023</v>
          </cell>
          <cell r="DF76">
            <v>1073.8070483115159</v>
          </cell>
          <cell r="DG76">
            <v>1089.5956211506032</v>
          </cell>
          <cell r="DH76">
            <v>1101.8733686694179</v>
          </cell>
          <cell r="DI76">
            <v>1090.6668270574407</v>
          </cell>
          <cell r="DJ76">
            <v>1033.4926601106829</v>
          </cell>
          <cell r="DK76">
            <v>1074.747181889863</v>
          </cell>
        </row>
        <row r="77">
          <cell r="DE77">
            <v>1124.2359095315333</v>
          </cell>
          <cell r="DF77">
            <v>1124.002263432729</v>
          </cell>
          <cell r="DG77">
            <v>1140.7737865935392</v>
          </cell>
          <cell r="DH77">
            <v>1150.1386149408286</v>
          </cell>
          <cell r="DI77">
            <v>1144.9598539645219</v>
          </cell>
          <cell r="DJ77">
            <v>1081.3047718232026</v>
          </cell>
          <cell r="DK77">
            <v>1125.5735912145353</v>
          </cell>
        </row>
        <row r="78">
          <cell r="DE78">
            <v>1183.1413507032494</v>
          </cell>
          <cell r="DF78">
            <v>1174.4125073351388</v>
          </cell>
          <cell r="DG78">
            <v>1184.4014197857905</v>
          </cell>
          <cell r="DH78">
            <v>1187.8755783765339</v>
          </cell>
          <cell r="DI78">
            <v>1189.43296315011</v>
          </cell>
          <cell r="DJ78">
            <v>1126.1479131145104</v>
          </cell>
          <cell r="DK78">
            <v>1178.1784710035786</v>
          </cell>
        </row>
        <row r="79">
          <cell r="DE79">
            <v>1250.452802957202</v>
          </cell>
          <cell r="DF79">
            <v>1238.8179921476155</v>
          </cell>
          <cell r="DG79">
            <v>1256.7934818831366</v>
          </cell>
          <cell r="DH79">
            <v>1254.6022195586461</v>
          </cell>
          <cell r="DI79">
            <v>1255.511645102994</v>
          </cell>
          <cell r="DJ79">
            <v>1184.4005168592769</v>
          </cell>
          <cell r="DK79">
            <v>1244.3416970887106</v>
          </cell>
        </row>
        <row r="80">
          <cell r="DE80">
            <v>1339.659867167454</v>
          </cell>
          <cell r="DF80">
            <v>1321.212569224647</v>
          </cell>
          <cell r="DG80">
            <v>1354.0216193362662</v>
          </cell>
          <cell r="DH80">
            <v>1357.0067008162266</v>
          </cell>
          <cell r="DI80">
            <v>1342.7571513649555</v>
          </cell>
          <cell r="DJ80">
            <v>1254.7038166762745</v>
          </cell>
          <cell r="DK80">
            <v>1331.4011145615657</v>
          </cell>
        </row>
        <row r="81">
          <cell r="DE81">
            <v>1429.0855534094796</v>
          </cell>
          <cell r="DF81">
            <v>1416.306954988193</v>
          </cell>
          <cell r="DG81">
            <v>1445.7766837031913</v>
          </cell>
          <cell r="DH81">
            <v>1441.1651248697469</v>
          </cell>
          <cell r="DI81">
            <v>1446.6771209789658</v>
          </cell>
          <cell r="DJ81">
            <v>1341.5015280006253</v>
          </cell>
          <cell r="DK81">
            <v>1423.3183422852221</v>
          </cell>
        </row>
        <row r="82">
          <cell r="DE82">
            <v>1558.0090186411505</v>
          </cell>
          <cell r="DF82">
            <v>1551.9968227168149</v>
          </cell>
          <cell r="DG82">
            <v>1561.1901461834227</v>
          </cell>
          <cell r="DH82">
            <v>1573.4376496810717</v>
          </cell>
          <cell r="DI82">
            <v>1563.5816929937289</v>
          </cell>
          <cell r="DJ82">
            <v>1464.8215223453089</v>
          </cell>
          <cell r="DK82">
            <v>1552.8981376401725</v>
          </cell>
        </row>
        <row r="83">
          <cell r="DE83">
            <v>1686.797872452976</v>
          </cell>
          <cell r="DF83">
            <v>1671.2292704924166</v>
          </cell>
          <cell r="DG83">
            <v>1696.9508599069595</v>
          </cell>
          <cell r="DH83">
            <v>1697.2654253803416</v>
          </cell>
          <cell r="DI83">
            <v>1686.8070580184055</v>
          </cell>
          <cell r="DJ83">
            <v>1580.8858828410655</v>
          </cell>
          <cell r="DK83">
            <v>1677.805877503544</v>
          </cell>
        </row>
        <row r="84">
          <cell r="DE84">
            <v>1791.1339744568847</v>
          </cell>
          <cell r="DF84">
            <v>1778.6416330410491</v>
          </cell>
          <cell r="DG84">
            <v>1805.4672208779166</v>
          </cell>
          <cell r="DH84">
            <v>1814.2559283918968</v>
          </cell>
          <cell r="DI84">
            <v>1783.1251039504045</v>
          </cell>
          <cell r="DJ84">
            <v>1688.676777178895</v>
          </cell>
          <cell r="DK84">
            <v>1783.7946169952068</v>
          </cell>
        </row>
        <row r="85">
          <cell r="DE85">
            <v>1927.2115650460626</v>
          </cell>
          <cell r="DF85">
            <v>1911.7138204365572</v>
          </cell>
          <cell r="DG85">
            <v>1934.0213883405813</v>
          </cell>
          <cell r="DH85">
            <v>1938.9316423384453</v>
          </cell>
          <cell r="DI85">
            <v>1906.9759474917694</v>
          </cell>
          <cell r="DJ85">
            <v>1823.4059288461085</v>
          </cell>
          <cell r="DK85">
            <v>1917.1178549289716</v>
          </cell>
        </row>
        <row r="86">
          <cell r="DE86">
            <v>2174.2816522076942</v>
          </cell>
          <cell r="DF86">
            <v>2162.4071691040417</v>
          </cell>
          <cell r="DG86">
            <v>2218.6737138015965</v>
          </cell>
          <cell r="DH86">
            <v>2234.0159118898223</v>
          </cell>
          <cell r="DI86">
            <v>2161.1956674489606</v>
          </cell>
          <cell r="DJ86">
            <v>2055.3737159912284</v>
          </cell>
          <cell r="DK86">
            <v>2169.8580086882848</v>
          </cell>
        </row>
        <row r="87">
          <cell r="DE87">
            <v>2455.2593065506858</v>
          </cell>
          <cell r="DF87">
            <v>2457.4389414424695</v>
          </cell>
          <cell r="DG87">
            <v>2509.4088754528279</v>
          </cell>
          <cell r="DH87">
            <v>2533.8248948910905</v>
          </cell>
          <cell r="DI87">
            <v>2468.086315450299</v>
          </cell>
          <cell r="DJ87">
            <v>2371.9033627287517</v>
          </cell>
          <cell r="DK87">
            <v>2460.1283945231439</v>
          </cell>
        </row>
        <row r="88">
          <cell r="DE88">
            <v>2682.1310818373008</v>
          </cell>
          <cell r="DF88">
            <v>2666.5689444643867</v>
          </cell>
          <cell r="DG88">
            <v>2720.0173824445114</v>
          </cell>
          <cell r="DH88">
            <v>2725.0841494210349</v>
          </cell>
          <cell r="DI88">
            <v>2679.071272663738</v>
          </cell>
          <cell r="DJ88">
            <v>2574.0610602939746</v>
          </cell>
          <cell r="DK88">
            <v>2676.2568497995835</v>
          </cell>
        </row>
        <row r="89">
          <cell r="DE89">
            <v>3061.2153069935916</v>
          </cell>
          <cell r="DF89">
            <v>3031.1170150644325</v>
          </cell>
          <cell r="DG89">
            <v>3058.2702577042401</v>
          </cell>
          <cell r="DH89">
            <v>3094.4898702788855</v>
          </cell>
          <cell r="DI89">
            <v>3033.271857787156</v>
          </cell>
          <cell r="DJ89">
            <v>2896.4965672217777</v>
          </cell>
          <cell r="DK89">
            <v>3043.2476473196061</v>
          </cell>
        </row>
        <row r="90">
          <cell r="DE90">
            <v>3832.0350994078058</v>
          </cell>
          <cell r="DF90">
            <v>3778.1028519476608</v>
          </cell>
          <cell r="DG90">
            <v>3799.1971336584916</v>
          </cell>
          <cell r="DH90">
            <v>3917.6085075819906</v>
          </cell>
          <cell r="DI90">
            <v>3774.1559960326804</v>
          </cell>
          <cell r="DJ90">
            <v>3592.7704398446926</v>
          </cell>
          <cell r="DK90">
            <v>3801.2632401694195</v>
          </cell>
        </row>
        <row r="91">
          <cell r="DE91">
            <v>4579.741889125653</v>
          </cell>
          <cell r="DF91">
            <v>4538.2650867927377</v>
          </cell>
          <cell r="DG91">
            <v>4577.741316021139</v>
          </cell>
          <cell r="DH91">
            <v>4628.7723496287254</v>
          </cell>
          <cell r="DI91">
            <v>4548.7980752585217</v>
          </cell>
          <cell r="DJ91">
            <v>4426.9796608792922</v>
          </cell>
          <cell r="DK91">
            <v>4559.050481357951</v>
          </cell>
        </row>
        <row r="92">
          <cell r="DE92">
            <v>5075.8471298303848</v>
          </cell>
          <cell r="DF92">
            <v>5023.7420175979796</v>
          </cell>
          <cell r="DG92">
            <v>5009.7543068503928</v>
          </cell>
          <cell r="DH92">
            <v>5076.7159540343946</v>
          </cell>
          <cell r="DI92">
            <v>5063.2719856198464</v>
          </cell>
          <cell r="DJ92">
            <v>4875.1023668594726</v>
          </cell>
          <cell r="DK92">
            <v>5043.6989615708262</v>
          </cell>
        </row>
        <row r="93">
          <cell r="DE93">
            <v>5506.6912732142409</v>
          </cell>
          <cell r="DF93">
            <v>5458.4159747176718</v>
          </cell>
          <cell r="DG93">
            <v>5358.6163231526243</v>
          </cell>
          <cell r="DH93">
            <v>5450.2565697732589</v>
          </cell>
          <cell r="DI93">
            <v>5458.8202755560233</v>
          </cell>
          <cell r="DJ93">
            <v>5317.0022996486823</v>
          </cell>
          <cell r="DK93">
            <v>5466.3046831981937</v>
          </cell>
        </row>
        <row r="94">
          <cell r="DE94">
            <v>5866.5485046570057</v>
          </cell>
          <cell r="DF94">
            <v>5826.1632594595767</v>
          </cell>
          <cell r="DG94">
            <v>5753.1507538632841</v>
          </cell>
          <cell r="DH94">
            <v>5748.5686468231625</v>
          </cell>
          <cell r="DI94">
            <v>5822.9489845123699</v>
          </cell>
          <cell r="DJ94">
            <v>5677.8964168406283</v>
          </cell>
          <cell r="DK94">
            <v>5828.7382769243895</v>
          </cell>
        </row>
        <row r="95">
          <cell r="DE95">
            <v>6197.8765646930478</v>
          </cell>
          <cell r="DF95">
            <v>6130.6150997692812</v>
          </cell>
          <cell r="DG95">
            <v>6051.5252578303307</v>
          </cell>
          <cell r="DH95">
            <v>6003.7806332834289</v>
          </cell>
          <cell r="DI95">
            <v>6109.4402773737347</v>
          </cell>
          <cell r="DJ95">
            <v>5974.3674054926596</v>
          </cell>
          <cell r="DK95">
            <v>6141.2618051582849</v>
          </cell>
        </row>
        <row r="96">
          <cell r="DE96">
            <v>6483.815224299974</v>
          </cell>
          <cell r="DF96">
            <v>6445.101041345496</v>
          </cell>
          <cell r="DG96">
            <v>6316.7070671400115</v>
          </cell>
          <cell r="DH96">
            <v>6278.1356490550779</v>
          </cell>
          <cell r="DI96">
            <v>6385.0485007549205</v>
          </cell>
          <cell r="DJ96">
            <v>6249.1669387116181</v>
          </cell>
          <cell r="DK96">
            <v>6433.9661121606669</v>
          </cell>
        </row>
        <row r="97">
          <cell r="DE97">
            <v>6826.1441953203412</v>
          </cell>
          <cell r="DF97">
            <v>6760.0304202009429</v>
          </cell>
          <cell r="DG97">
            <v>6607.9445969274784</v>
          </cell>
          <cell r="DH97">
            <v>6531.7121639212037</v>
          </cell>
          <cell r="DI97">
            <v>6713.1080510305937</v>
          </cell>
          <cell r="DJ97">
            <v>6538.0680720264172</v>
          </cell>
          <cell r="DK97">
            <v>6756.228527512747</v>
          </cell>
        </row>
        <row r="98">
          <cell r="DE98">
            <v>7062.1907654359356</v>
          </cell>
          <cell r="DF98">
            <v>7018.7415457888765</v>
          </cell>
          <cell r="DG98">
            <v>6873.5740981761046</v>
          </cell>
          <cell r="DH98">
            <v>6816.3897434167829</v>
          </cell>
          <cell r="DI98">
            <v>7007.141355427374</v>
          </cell>
          <cell r="DJ98">
            <v>6820.2399668147937</v>
          </cell>
          <cell r="DK98">
            <v>7009.3643135026368</v>
          </cell>
        </row>
        <row r="99">
          <cell r="DE99">
            <v>7238.1291610896087</v>
          </cell>
          <cell r="DF99">
            <v>7188.30528353707</v>
          </cell>
          <cell r="DG99">
            <v>7033.0558472166722</v>
          </cell>
          <cell r="DH99">
            <v>6975.8481615103929</v>
          </cell>
          <cell r="DI99">
            <v>7165.0979670966999</v>
          </cell>
          <cell r="DJ99">
            <v>7009.5489256881419</v>
          </cell>
          <cell r="DK99">
            <v>7180.9273276722361</v>
          </cell>
        </row>
        <row r="100">
          <cell r="DE100">
            <v>7422.4816296279569</v>
          </cell>
          <cell r="DF100">
            <v>7357.8280674413354</v>
          </cell>
          <cell r="DG100">
            <v>7192.5393881761293</v>
          </cell>
          <cell r="DH100">
            <v>7123.4126287091949</v>
          </cell>
          <cell r="DI100">
            <v>7303.1503174809641</v>
          </cell>
          <cell r="DJ100">
            <v>7219.9284491148901</v>
          </cell>
          <cell r="DK100">
            <v>7355.6304962443674</v>
          </cell>
        </row>
        <row r="101">
          <cell r="DE101">
            <v>7593.8920748522914</v>
          </cell>
          <cell r="DF101">
            <v>7503.1859181035152</v>
          </cell>
          <cell r="DG101">
            <v>7335.8224142756762</v>
          </cell>
          <cell r="DH101">
            <v>7240.7655833943772</v>
          </cell>
          <cell r="DI101">
            <v>7436.7966068735241</v>
          </cell>
          <cell r="DJ101">
            <v>7409.8854968931</v>
          </cell>
          <cell r="DK101">
            <v>7512.6517965934272</v>
          </cell>
        </row>
        <row r="102">
          <cell r="DE102">
            <v>7769.2935912265084</v>
          </cell>
          <cell r="DF102">
            <v>7621.3966835212977</v>
          </cell>
          <cell r="DG102">
            <v>7456.6047729745196</v>
          </cell>
          <cell r="DH102">
            <v>7317.2882232405218</v>
          </cell>
          <cell r="DI102">
            <v>7562.3644610998908</v>
          </cell>
          <cell r="DJ102">
            <v>7571.0772505581335</v>
          </cell>
          <cell r="DK102">
            <v>7657.0517899810884</v>
          </cell>
        </row>
        <row r="103">
          <cell r="DE103">
            <v>7901.7923554563195</v>
          </cell>
          <cell r="DF103">
            <v>7728.3300115535831</v>
          </cell>
          <cell r="DG103">
            <v>7579.3807168198446</v>
          </cell>
          <cell r="DH103">
            <v>7419.9323700505001</v>
          </cell>
          <cell r="DI103">
            <v>7652.9229936624997</v>
          </cell>
          <cell r="DJ103">
            <v>7708.5655707297719</v>
          </cell>
          <cell r="DK103">
            <v>7776.8498769930584</v>
          </cell>
        </row>
        <row r="104">
          <cell r="DE104">
            <v>8047.9598422224235</v>
          </cell>
          <cell r="DF104">
            <v>7900.5952868713021</v>
          </cell>
          <cell r="DG104">
            <v>7739.4932151653047</v>
          </cell>
          <cell r="DH104">
            <v>7537.4399527570549</v>
          </cell>
          <cell r="DI104">
            <v>7793.4581634233755</v>
          </cell>
          <cell r="DJ104">
            <v>7903.4261640588775</v>
          </cell>
          <cell r="DK104">
            <v>7933.5405737375913</v>
          </cell>
        </row>
        <row r="105">
          <cell r="DE105">
            <v>8285.1265440990555</v>
          </cell>
          <cell r="DF105">
            <v>8134.6808361790327</v>
          </cell>
          <cell r="DG105">
            <v>8050.6826408341603</v>
          </cell>
          <cell r="DH105">
            <v>7787.6502584832233</v>
          </cell>
          <cell r="DI105">
            <v>8038.0191624492845</v>
          </cell>
          <cell r="DJ105">
            <v>8104.1419467860369</v>
          </cell>
          <cell r="DK105">
            <v>8174.0520770686362</v>
          </cell>
        </row>
        <row r="106">
          <cell r="DE106">
            <v>8527.2111332293389</v>
          </cell>
          <cell r="DF106">
            <v>8387.0310453059847</v>
          </cell>
          <cell r="DG106">
            <v>8282.3017254253318</v>
          </cell>
          <cell r="DH106">
            <v>8008.7417165923944</v>
          </cell>
          <cell r="DI106">
            <v>8292.4750730083379</v>
          </cell>
          <cell r="DJ106">
            <v>8357.9756586687654</v>
          </cell>
          <cell r="DK106">
            <v>8419.157434114235</v>
          </cell>
        </row>
        <row r="107">
          <cell r="DE107">
            <v>8685.5626830854599</v>
          </cell>
          <cell r="DF107">
            <v>8556.7720624693702</v>
          </cell>
          <cell r="DG107">
            <v>8409.3913364237123</v>
          </cell>
          <cell r="DH107">
            <v>8198.1897670462113</v>
          </cell>
          <cell r="DI107">
            <v>8503.0548000247127</v>
          </cell>
          <cell r="DJ107">
            <v>8507.9345003385897</v>
          </cell>
          <cell r="DK107">
            <v>8582.9765464390402</v>
          </cell>
        </row>
        <row r="108">
          <cell r="DE108">
            <v>8921.2787625704441</v>
          </cell>
          <cell r="DF108">
            <v>8730.6905316778739</v>
          </cell>
          <cell r="DG108">
            <v>8576.7112483352066</v>
          </cell>
          <cell r="DH108">
            <v>8351.3097923817731</v>
          </cell>
          <cell r="DI108">
            <v>8661.4785974789829</v>
          </cell>
          <cell r="DJ108">
            <v>8692.7453932737426</v>
          </cell>
          <cell r="DK108">
            <v>8782.8031773647854</v>
          </cell>
        </row>
        <row r="109">
          <cell r="DE109">
            <v>9194.7499617640806</v>
          </cell>
          <cell r="DF109">
            <v>9012.4108381357055</v>
          </cell>
          <cell r="DG109">
            <v>8825.8989240479477</v>
          </cell>
          <cell r="DH109">
            <v>8552.5526938945932</v>
          </cell>
          <cell r="DI109">
            <v>8898.525641913775</v>
          </cell>
          <cell r="DJ109">
            <v>8875.8992005999116</v>
          </cell>
          <cell r="DK109">
            <v>9048.152267666308</v>
          </cell>
        </row>
        <row r="110">
          <cell r="DE110">
            <v>9354.1975357943629</v>
          </cell>
          <cell r="DF110">
            <v>9169.720900068105</v>
          </cell>
          <cell r="DG110">
            <v>8952.3933397319724</v>
          </cell>
          <cell r="DH110">
            <v>8650.3486739072523</v>
          </cell>
          <cell r="DI110">
            <v>9056.4446945620966</v>
          </cell>
          <cell r="DJ110">
            <v>8979.5870620029327</v>
          </cell>
          <cell r="DK110">
            <v>9199.1939658512547</v>
          </cell>
        </row>
        <row r="111">
          <cell r="DE111">
            <v>9456.7891610079296</v>
          </cell>
          <cell r="DF111">
            <v>9270.6455650598709</v>
          </cell>
          <cell r="DG111">
            <v>9081.4041951121726</v>
          </cell>
          <cell r="DH111">
            <v>8741.3411373518065</v>
          </cell>
          <cell r="DI111">
            <v>9192.947590058935</v>
          </cell>
          <cell r="DJ111">
            <v>9097.8224454859319</v>
          </cell>
          <cell r="DK111">
            <v>9304.9817017582573</v>
          </cell>
        </row>
        <row r="112">
          <cell r="DE112">
            <v>9673.4449108288827</v>
          </cell>
          <cell r="DF112">
            <v>9447.7650309798482</v>
          </cell>
          <cell r="DG112">
            <v>9282.0865990730254</v>
          </cell>
          <cell r="DH112">
            <v>8910.7820945415515</v>
          </cell>
          <cell r="DI112">
            <v>9400.9152277798439</v>
          </cell>
          <cell r="DJ112">
            <v>9263.5536669869489</v>
          </cell>
          <cell r="DK112">
            <v>9502.1143476196194</v>
          </cell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iona Franco Churruarín" id="{24DE8081-AA4A-40F2-A1D8-57C3402C8250}" userId="389f00106a27f43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77866EE3-0F25-413C-8851-875238B11575}">
    <text>Podría ver si sale restando
Electricidad, gas y otros combustibles
Porque sí tengo su ponderador</text>
  </threadedComment>
  <threadedComment ref="V3" dT="2024-07-18T17:59:15.72" personId="{24DE8081-AA4A-40F2-A1D8-57C3402C8250}" id="{EA7A0B58-C1CF-4A2E-AC26-ED78CF517F10}" parentId="{77866EE3-0F25-413C-8851-875238B11575}">
    <text>O “sumándoselo” a Supercore</text>
  </threadedComment>
  <threadedComment ref="AS3" dT="2024-07-18T17:58:31.44" personId="{24DE8081-AA4A-40F2-A1D8-57C3402C8250}" id="{B7C2C3AF-BC01-4950-BA85-48F6BEAA5EBA}">
    <text>Podría ver si sale restando
Electricidad, gas y otros combustibles
Porque sí tengo su ponderador</text>
  </threadedComment>
  <threadedComment ref="AS3" dT="2024-07-18T17:59:15.72" personId="{24DE8081-AA4A-40F2-A1D8-57C3402C8250}" id="{B8BF2D71-EE34-4B4F-BEB1-F529DA921DC7}" parentId="{B7C2C3AF-BC01-4950-BA85-48F6BEAA5EBA}">
    <text>O “sumándoselo” a Supercore</text>
  </threadedComment>
  <threadedComment ref="BP3" dT="2024-07-18T17:58:31.44" personId="{24DE8081-AA4A-40F2-A1D8-57C3402C8250}" id="{EC942676-B80A-4473-B2C4-699763FB5776}">
    <text>Podría ver si sale restando
Electricidad, gas y otros combustibles
Porque sí tengo su ponderador</text>
  </threadedComment>
  <threadedComment ref="BP3" dT="2024-07-18T17:59:15.72" personId="{24DE8081-AA4A-40F2-A1D8-57C3402C8250}" id="{78F934AC-7ED5-4757-94B7-947E581F5E52}" parentId="{EC942676-B80A-4473-B2C4-699763FB5776}">
    <text>O “sumándoselo” a Supercore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387A2506-2D38-4CE4-8C2A-F42436AA88C6}">
    <text>Podría ver si sale restando
Electricidad, gas y otros combustibles
Porque sí tengo su ponderador</text>
  </threadedComment>
  <threadedComment ref="V3" dT="2024-07-18T17:59:15.72" personId="{24DE8081-AA4A-40F2-A1D8-57C3402C8250}" id="{EAEB88DD-F686-493A-BB2E-B0676CEBE1B6}" parentId="{387A2506-2D38-4CE4-8C2A-F42436AA88C6}">
    <text>O “sumándoselo” a Supercore</text>
  </threadedComment>
  <threadedComment ref="AS3" dT="2024-07-18T17:58:31.44" personId="{24DE8081-AA4A-40F2-A1D8-57C3402C8250}" id="{106F65EC-74A1-4F8E-9E12-B5AFB9C03FE0}">
    <text>Podría ver si sale restando
Electricidad, gas y otros combustibles
Porque sí tengo su ponderador</text>
  </threadedComment>
  <threadedComment ref="AS3" dT="2024-07-18T17:59:15.72" personId="{24DE8081-AA4A-40F2-A1D8-57C3402C8250}" id="{03C6CC6A-3323-4A2D-A9E5-057BCED5EF54}" parentId="{106F65EC-74A1-4F8E-9E12-B5AFB9C03FE0}">
    <text>O “sumándoselo” a Supercore</text>
  </threadedComment>
  <threadedComment ref="BP3" dT="2024-07-18T17:58:31.44" personId="{24DE8081-AA4A-40F2-A1D8-57C3402C8250}" id="{B23EC975-894E-4D9A-9663-61A9EDF3F9D4}">
    <text>Podría ver si sale restando
Electricidad, gas y otros combustibles
Porque sí tengo su ponderador</text>
  </threadedComment>
  <threadedComment ref="BP3" dT="2024-07-18T17:59:15.72" personId="{24DE8081-AA4A-40F2-A1D8-57C3402C8250}" id="{072F7295-CAB6-42FF-B29B-4FD59EB0C938}" parentId="{B23EC975-894E-4D9A-9663-61A9EDF3F9D4}">
    <text>O “sumándoselo” a Supercore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3602F04C-DF94-458C-8AAD-F705E4185081}">
    <text>Podría ver si sale restando
Electricidad, gas y otros combustibles
Porque sí tengo su ponderador</text>
  </threadedComment>
  <threadedComment ref="V3" dT="2024-07-18T17:59:15.72" personId="{24DE8081-AA4A-40F2-A1D8-57C3402C8250}" id="{635FAF28-E4FE-410E-A4F1-98C52731CA5B}" parentId="{3602F04C-DF94-458C-8AAD-F705E4185081}">
    <text>O “sumándoselo” a Supercore</text>
  </threadedComment>
  <threadedComment ref="AS3" dT="2024-07-18T17:58:31.44" personId="{24DE8081-AA4A-40F2-A1D8-57C3402C8250}" id="{1A6D8080-2443-41CB-938B-81FF58A4C199}">
    <text>Podría ver si sale restando
Electricidad, gas y otros combustibles
Porque sí tengo su ponderador</text>
  </threadedComment>
  <threadedComment ref="AS3" dT="2024-07-18T17:59:15.72" personId="{24DE8081-AA4A-40F2-A1D8-57C3402C8250}" id="{986FEAD9-7C3E-4703-94C7-CD23254110ED}" parentId="{1A6D8080-2443-41CB-938B-81FF58A4C199}">
    <text>O “sumándoselo” a Supercore</text>
  </threadedComment>
  <threadedComment ref="BP3" dT="2024-07-18T17:58:31.44" personId="{24DE8081-AA4A-40F2-A1D8-57C3402C8250}" id="{6C1E8B53-BF56-441B-AB18-08C9A69E3C25}">
    <text>Podría ver si sale restando
Electricidad, gas y otros combustibles
Porque sí tengo su ponderador</text>
  </threadedComment>
  <threadedComment ref="BP3" dT="2024-07-18T17:59:15.72" personId="{24DE8081-AA4A-40F2-A1D8-57C3402C8250}" id="{F8A76A40-3EC6-4DC3-8096-CD8D10AE0CA6}" parentId="{6C1E8B53-BF56-441B-AB18-08C9A69E3C25}">
    <text>O “sumándoselo” a Supercore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B9926CF0-8C98-4023-9C2F-75F9C9DA428D}">
    <text>Podría ver si sale restando
Electricidad, gas y otros combustibles
Porque sí tengo su ponderador</text>
  </threadedComment>
  <threadedComment ref="V3" dT="2024-07-18T17:59:15.72" personId="{24DE8081-AA4A-40F2-A1D8-57C3402C8250}" id="{5FB0CB54-7866-4276-8774-7814A87EFEBC}" parentId="{B9926CF0-8C98-4023-9C2F-75F9C9DA428D}">
    <text>O “sumándoselo” a Supercore</text>
  </threadedComment>
  <threadedComment ref="AS3" dT="2024-07-18T17:58:31.44" personId="{24DE8081-AA4A-40F2-A1D8-57C3402C8250}" id="{2F27420E-732A-47B3-90B1-6A8D4590541D}">
    <text>Podría ver si sale restando
Electricidad, gas y otros combustibles
Porque sí tengo su ponderador</text>
  </threadedComment>
  <threadedComment ref="AS3" dT="2024-07-18T17:59:15.72" personId="{24DE8081-AA4A-40F2-A1D8-57C3402C8250}" id="{8DB95042-1BFC-4C1F-8CCE-05D0C985A97C}" parentId="{2F27420E-732A-47B3-90B1-6A8D4590541D}">
    <text>O “sumándoselo” a Supercore</text>
  </threadedComment>
  <threadedComment ref="BP3" dT="2024-07-18T17:58:31.44" personId="{24DE8081-AA4A-40F2-A1D8-57C3402C8250}" id="{57C9E20B-884C-44A9-9CDB-E8AD18957483}">
    <text>Podría ver si sale restando
Electricidad, gas y otros combustibles
Porque sí tengo su ponderador</text>
  </threadedComment>
  <threadedComment ref="BP3" dT="2024-07-18T17:59:15.72" personId="{24DE8081-AA4A-40F2-A1D8-57C3402C8250}" id="{28FAE037-24C7-4FCC-9393-3F85F876B9EC}" parentId="{57C9E20B-884C-44A9-9CDB-E8AD18957483}">
    <text>O “sumándoselo” a Supercore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7292C18B-4D5F-4C8F-BC33-466016C1A688}">
    <text>Podría ver si sale restando
Electricidad, gas y otros combustibles
Porque sí tengo su ponderador</text>
  </threadedComment>
  <threadedComment ref="V3" dT="2024-07-18T17:59:15.72" personId="{24DE8081-AA4A-40F2-A1D8-57C3402C8250}" id="{F802D2AA-4C35-4148-9E7E-B8C4F86A0B1E}" parentId="{7292C18B-4D5F-4C8F-BC33-466016C1A688}">
    <text>O “sumándoselo” a Supercore</text>
  </threadedComment>
  <threadedComment ref="AS3" dT="2024-07-18T17:58:31.44" personId="{24DE8081-AA4A-40F2-A1D8-57C3402C8250}" id="{04A9C600-5EDB-4B13-9333-7DD4CBE3F026}">
    <text>Podría ver si sale restando
Electricidad, gas y otros combustibles
Porque sí tengo su ponderador</text>
  </threadedComment>
  <threadedComment ref="AS3" dT="2024-07-18T17:59:15.72" personId="{24DE8081-AA4A-40F2-A1D8-57C3402C8250}" id="{F57936AC-8F37-4203-9C1C-F1ABAADDC54D}" parentId="{04A9C600-5EDB-4B13-9333-7DD4CBE3F026}">
    <text>O “sumándoselo” a Supercore</text>
  </threadedComment>
  <threadedComment ref="BP3" dT="2024-07-18T17:58:31.44" personId="{24DE8081-AA4A-40F2-A1D8-57C3402C8250}" id="{5705D883-4705-4B4A-BB85-8D5BC954B748}">
    <text>Podría ver si sale restando
Electricidad, gas y otros combustibles
Porque sí tengo su ponderador</text>
  </threadedComment>
  <threadedComment ref="BP3" dT="2024-07-18T17:59:15.72" personId="{24DE8081-AA4A-40F2-A1D8-57C3402C8250}" id="{EF064372-2402-47A3-9160-DD409F70A85D}" parentId="{5705D883-4705-4B4A-BB85-8D5BC954B748}">
    <text>O “sumándoselo” a Supercore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130FC608-3D68-49CA-A20F-361E77835775}">
    <text>Podría ver si sale restando
Electricidad, gas y otros combustibles
Porque sí tengo su ponderador</text>
  </threadedComment>
  <threadedComment ref="V3" dT="2024-07-18T17:59:15.72" personId="{24DE8081-AA4A-40F2-A1D8-57C3402C8250}" id="{ED43E3F0-F4C8-4983-A498-30B3AAE745F7}" parentId="{130FC608-3D68-49CA-A20F-361E77835775}">
    <text>O “sumándoselo” a Supercore</text>
  </threadedComment>
  <threadedComment ref="AS3" dT="2024-07-18T17:58:31.44" personId="{24DE8081-AA4A-40F2-A1D8-57C3402C8250}" id="{962269BA-F7F9-46AA-9450-D1D8913893CB}">
    <text>Podría ver si sale restando
Electricidad, gas y otros combustibles
Porque sí tengo su ponderador</text>
  </threadedComment>
  <threadedComment ref="AS3" dT="2024-07-18T17:59:15.72" personId="{24DE8081-AA4A-40F2-A1D8-57C3402C8250}" id="{4AE996F5-E91F-4E8D-B095-CFB108810640}" parentId="{962269BA-F7F9-46AA-9450-D1D8913893CB}">
    <text>O “sumándoselo” a Supercore</text>
  </threadedComment>
  <threadedComment ref="BP3" dT="2024-07-18T17:58:31.44" personId="{24DE8081-AA4A-40F2-A1D8-57C3402C8250}" id="{C233D1B9-982B-47A1-879F-F067FAA0FB04}">
    <text>Podría ver si sale restando
Electricidad, gas y otros combustibles
Porque sí tengo su ponderador</text>
  </threadedComment>
  <threadedComment ref="BP3" dT="2024-07-18T17:59:15.72" personId="{24DE8081-AA4A-40F2-A1D8-57C3402C8250}" id="{54B92424-5109-416A-80D8-F36A11C509D2}" parentId="{C233D1B9-982B-47A1-879F-F067FAA0FB04}">
    <text>O “sumándoselo” a Supercore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3D42CB28-8920-44E2-9086-1995D84CC43B}">
    <text>Podría ver si sale restando
Electricidad, gas y otros combustibles
Porque sí tengo su ponderador</text>
  </threadedComment>
  <threadedComment ref="V3" dT="2024-07-18T17:59:15.72" personId="{24DE8081-AA4A-40F2-A1D8-57C3402C8250}" id="{FA0FC8C9-42A1-4CDC-BA51-685B144C4324}" parentId="{3D42CB28-8920-44E2-9086-1995D84CC43B}">
    <text>O “sumándoselo” a Supercore</text>
  </threadedComment>
  <threadedComment ref="AS3" dT="2024-07-18T17:58:31.44" personId="{24DE8081-AA4A-40F2-A1D8-57C3402C8250}" id="{62938753-515A-4A19-A8EB-AA5FA01DA43E}">
    <text>Podría ver si sale restando
Electricidad, gas y otros combustibles
Porque sí tengo su ponderador</text>
  </threadedComment>
  <threadedComment ref="AS3" dT="2024-07-18T17:59:15.72" personId="{24DE8081-AA4A-40F2-A1D8-57C3402C8250}" id="{84D9C474-62ED-412E-9594-6E3D531D2FB9}" parentId="{62938753-515A-4A19-A8EB-AA5FA01DA43E}">
    <text>O “sumándoselo” a Supercore</text>
  </threadedComment>
  <threadedComment ref="BP3" dT="2024-07-18T17:58:31.44" personId="{24DE8081-AA4A-40F2-A1D8-57C3402C8250}" id="{FC3E2450-FB25-4203-8DD7-91259BBD987E}">
    <text>Podría ver si sale restando
Electricidad, gas y otros combustibles
Porque sí tengo su ponderador</text>
  </threadedComment>
  <threadedComment ref="BP3" dT="2024-07-18T17:59:15.72" personId="{24DE8081-AA4A-40F2-A1D8-57C3402C8250}" id="{F17CF394-951B-4768-AAB7-C75E6BB545A8}" parentId="{FC3E2450-FB25-4203-8DD7-91259BBD987E}">
    <text>O “sumándoselo” a Supercore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BV111"/>
  <sheetViews>
    <sheetView zoomScale="97" workbookViewId="0">
      <pane xSplit="1" ySplit="4" topLeftCell="B99" activePane="bottomRight" state="frozen"/>
      <selection pane="topRight" activeCell="B1" sqref="B1"/>
      <selection pane="bottomLeft" activeCell="A4" sqref="A4"/>
      <selection pane="bottomRight" activeCell="D3" sqref="D3"/>
    </sheetView>
  </sheetViews>
  <sheetFormatPr baseColWidth="10" defaultColWidth="11.42578125" defaultRowHeight="15" x14ac:dyDescent="0.25"/>
  <cols>
    <col min="1" max="1" width="11.42578125" style="25"/>
    <col min="2" max="2" width="11.42578125" style="9"/>
    <col min="3" max="3" width="11.42578125" style="6"/>
    <col min="14" max="14" width="11.42578125" style="7"/>
    <col min="15" max="15" width="11.42578125" style="6"/>
    <col min="17" max="17" width="11.42578125" style="7"/>
    <col min="18" max="18" width="11.42578125" style="6"/>
    <col min="23" max="23" width="11.42578125" style="7"/>
    <col min="24" max="24" width="1.140625" style="21" customWidth="1"/>
    <col min="47" max="47" width="1.85546875" style="21" customWidth="1"/>
    <col min="72" max="74" width="15.140625" customWidth="1"/>
  </cols>
  <sheetData>
    <row r="1" spans="1:74" x14ac:dyDescent="0.25">
      <c r="B1" s="226" t="s">
        <v>0</v>
      </c>
      <c r="C1" s="227"/>
      <c r="D1" s="227"/>
      <c r="E1" s="227"/>
      <c r="F1" s="227"/>
      <c r="G1" s="227"/>
      <c r="H1" s="227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8"/>
      <c r="Y1" s="226" t="s">
        <v>1</v>
      </c>
      <c r="Z1" s="227"/>
      <c r="AA1" s="227"/>
      <c r="AB1" s="227"/>
      <c r="AC1" s="227"/>
      <c r="AD1" s="227"/>
      <c r="AE1" s="227"/>
      <c r="AF1" s="227"/>
      <c r="AG1" s="227"/>
      <c r="AH1" s="227"/>
      <c r="AI1" s="227"/>
      <c r="AJ1" s="227"/>
      <c r="AK1" s="227"/>
      <c r="AL1" s="227"/>
      <c r="AM1" s="227"/>
      <c r="AN1" s="227"/>
      <c r="AO1" s="227"/>
      <c r="AP1" s="227"/>
      <c r="AQ1" s="227"/>
      <c r="AR1" s="227"/>
      <c r="AS1" s="227"/>
      <c r="AT1" s="228"/>
      <c r="AV1" s="226" t="s">
        <v>2</v>
      </c>
      <c r="AW1" s="227"/>
      <c r="AX1" s="227"/>
      <c r="AY1" s="227"/>
      <c r="AZ1" s="227"/>
      <c r="BA1" s="227"/>
      <c r="BB1" s="227"/>
      <c r="BC1" s="227"/>
      <c r="BD1" s="227"/>
      <c r="BE1" s="227"/>
      <c r="BF1" s="227"/>
      <c r="BG1" s="227"/>
      <c r="BH1" s="227"/>
      <c r="BI1" s="227"/>
      <c r="BJ1" s="227"/>
      <c r="BK1" s="227"/>
      <c r="BL1" s="227"/>
      <c r="BM1" s="227"/>
      <c r="BN1" s="227"/>
      <c r="BO1" s="227"/>
      <c r="BP1" s="227"/>
      <c r="BQ1" s="228"/>
    </row>
    <row r="2" spans="1:74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0.99999999999999989</v>
      </c>
      <c r="S2" s="28">
        <f>+SUM($C$3:$E$3,$G$3,$K$3,$M$3:$N$3)</f>
        <v>0.66456406999999995</v>
      </c>
      <c r="T2" s="28">
        <f>+SUM($E$3,$G$3,$K$3,$M$3:$N$3)</f>
        <v>0.35975272000000003</v>
      </c>
      <c r="U2" s="28">
        <f>+SUM($E$3,$G$3,$K$3,$N$3)</f>
        <v>0.27075758999999999</v>
      </c>
      <c r="V2" s="27"/>
      <c r="W2" s="28">
        <f>+SUM(E3,G3:L3,N3)</f>
        <v>0.51189202999999994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0.51189202999999994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0.99999999999999989</v>
      </c>
      <c r="BM2" s="28"/>
      <c r="BN2" s="28"/>
      <c r="BO2" s="28"/>
      <c r="BP2" s="27"/>
      <c r="BQ2" s="28">
        <f>+SUM(AY3,BA3:BF3,BH3)</f>
        <v>0.51189202999999994</v>
      </c>
    </row>
    <row r="3" spans="1:74" s="1" customFormat="1" ht="38.25" x14ac:dyDescent="0.25">
      <c r="A3" s="29"/>
      <c r="B3" s="29"/>
      <c r="C3" s="4">
        <v>0.26984734999999993</v>
      </c>
      <c r="D3" s="2">
        <v>3.4963999999999995E-2</v>
      </c>
      <c r="E3" s="2">
        <v>9.8898249999999993E-2</v>
      </c>
      <c r="F3" s="2">
        <v>9.4301490000000016E-2</v>
      </c>
      <c r="G3" s="2">
        <v>6.4043699999999995E-2</v>
      </c>
      <c r="H3" s="2">
        <v>7.9777699999999993E-2</v>
      </c>
      <c r="I3" s="2">
        <v>0.11018341</v>
      </c>
      <c r="J3" s="2">
        <v>2.820723E-2</v>
      </c>
      <c r="K3" s="2">
        <v>7.2598650000000001E-2</v>
      </c>
      <c r="L3" s="2">
        <v>2.29661E-2</v>
      </c>
      <c r="M3" s="2">
        <v>8.8995130000000006E-2</v>
      </c>
      <c r="N3" s="5">
        <v>3.5216990000000004E-2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8"/>
      <c r="Z3" s="4">
        <v>0.26984734999999993</v>
      </c>
      <c r="AA3" s="2">
        <v>3.4963999999999995E-2</v>
      </c>
      <c r="AB3" s="2">
        <v>9.8898249999999993E-2</v>
      </c>
      <c r="AC3" s="2">
        <v>9.4301490000000016E-2</v>
      </c>
      <c r="AD3" s="2">
        <v>6.4043699999999995E-2</v>
      </c>
      <c r="AE3" s="2">
        <v>7.9777699999999993E-2</v>
      </c>
      <c r="AF3" s="2">
        <v>0.11018341</v>
      </c>
      <c r="AG3" s="2">
        <v>2.820723E-2</v>
      </c>
      <c r="AH3" s="2">
        <v>7.2598650000000001E-2</v>
      </c>
      <c r="AI3" s="2">
        <v>2.29661E-2</v>
      </c>
      <c r="AJ3" s="2">
        <v>8.8995130000000006E-2</v>
      </c>
      <c r="AK3" s="5">
        <v>3.5216990000000004E-2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4">
        <v>0.26984734999999993</v>
      </c>
      <c r="AX3" s="2">
        <v>3.4963999999999995E-2</v>
      </c>
      <c r="AY3" s="2">
        <v>9.8898249999999993E-2</v>
      </c>
      <c r="AZ3" s="2">
        <v>9.4301490000000016E-2</v>
      </c>
      <c r="BA3" s="2">
        <v>6.4043699999999995E-2</v>
      </c>
      <c r="BB3" s="2">
        <v>7.9777699999999993E-2</v>
      </c>
      <c r="BC3" s="2">
        <v>0.11018341</v>
      </c>
      <c r="BD3" s="2">
        <v>2.820723E-2</v>
      </c>
      <c r="BE3" s="2">
        <v>7.2598650000000001E-2</v>
      </c>
      <c r="BF3" s="2">
        <v>2.29661E-2</v>
      </c>
      <c r="BG3" s="2">
        <v>8.8995130000000006E-2</v>
      </c>
      <c r="BH3" s="5">
        <v>3.5216990000000004E-2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</row>
    <row r="4" spans="1:74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1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12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12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T4" s="177"/>
      <c r="BU4" s="177"/>
      <c r="BV4" s="177"/>
    </row>
    <row r="5" spans="1:74" x14ac:dyDescent="0.25">
      <c r="A5" s="31">
        <f>+[1]NAC!A6</f>
        <v>42705</v>
      </c>
      <c r="B5" s="17">
        <f>+[1]NAC!B6</f>
        <v>100</v>
      </c>
      <c r="C5" s="18">
        <f>+[1]NAC!C6</f>
        <v>100</v>
      </c>
      <c r="D5" s="19">
        <f>+[1]NAC!D6</f>
        <v>100</v>
      </c>
      <c r="E5" s="19">
        <f>+[1]NAC!E6</f>
        <v>100</v>
      </c>
      <c r="F5" s="19">
        <f>+[1]NAC!F6</f>
        <v>100</v>
      </c>
      <c r="G5" s="19">
        <f>+[1]NAC!G6</f>
        <v>100</v>
      </c>
      <c r="H5" s="19">
        <f>+[1]NAC!H6</f>
        <v>100</v>
      </c>
      <c r="I5" s="19">
        <f>+[1]NAC!I6</f>
        <v>100</v>
      </c>
      <c r="J5" s="19">
        <f>+[1]NAC!J6</f>
        <v>100</v>
      </c>
      <c r="K5" s="19">
        <f>+[1]NAC!K6</f>
        <v>100</v>
      </c>
      <c r="L5" s="19">
        <f>+[1]NAC!L6</f>
        <v>100</v>
      </c>
      <c r="M5" s="19">
        <f>+[1]NAC!M6</f>
        <v>100</v>
      </c>
      <c r="N5" s="20">
        <f>+[1]NAC!N6</f>
        <v>100</v>
      </c>
      <c r="O5" s="18">
        <f>+[1]NAC!P6</f>
        <v>100</v>
      </c>
      <c r="P5" s="18">
        <f>+[1]NAC!Q6</f>
        <v>100</v>
      </c>
      <c r="Q5" s="18">
        <f>+[1]NAC!R6</f>
        <v>100</v>
      </c>
      <c r="R5" s="18">
        <f>+SUMPRODUCT($C$3:$N$3,C5:N5)</f>
        <v>99.999999999999986</v>
      </c>
      <c r="S5" s="19">
        <f>+($C$3*$C5+$D$3*$D5+$E$3*$E5+$G$3*$G5+$K$3*$K5+$M$3*$M5+$N$3*$N5)/SUM($C$3:$E$3,$G$3,$K$3,$M$3:$N$3)</f>
        <v>100</v>
      </c>
      <c r="T5" s="19">
        <f>+($E$3*$E5+$G$3*$G5+$K$3*$K5+$M$3*$M5+$N$3*$N5)/SUM($E$3,$G$3,$K$3,$M$3:$N$3)</f>
        <v>99.999999999999986</v>
      </c>
      <c r="U5" s="19">
        <f>+($E$3*$E5+$G$3*$G5+$K$3*$K5+$N$3*$N5)/SUM($E$3,$G$3,$K$3,$N$3)</f>
        <v>100.00000000000001</v>
      </c>
      <c r="V5" s="19"/>
      <c r="W5" s="20">
        <f>($E$3*$E5+SUMPRODUCT($G$3:$L$3,$G5:$L5)+$N$3*$N5)/SUM($E$3,$G$3:$L$3,$N$3)</f>
        <v>100.00000000000001</v>
      </c>
      <c r="BU5" s="19"/>
    </row>
    <row r="6" spans="1:74" x14ac:dyDescent="0.25">
      <c r="A6" s="31">
        <f>+[1]NAC!A7</f>
        <v>42736</v>
      </c>
      <c r="B6" s="17">
        <f>+[1]NAC!B7</f>
        <v>101.5859</v>
      </c>
      <c r="C6" s="18">
        <f>+[1]NAC!C7</f>
        <v>101.30240000000001</v>
      </c>
      <c r="D6" s="19">
        <f>+[1]NAC!D7</f>
        <v>100.925</v>
      </c>
      <c r="E6" s="19">
        <f>+[1]NAC!E7</f>
        <v>99.006600000000006</v>
      </c>
      <c r="F6" s="19">
        <f>+[1]NAC!F7</f>
        <v>101.47839999999999</v>
      </c>
      <c r="G6" s="19">
        <f>+[1]NAC!G7</f>
        <v>100.87730000000001</v>
      </c>
      <c r="H6" s="19">
        <f>+[1]NAC!H7</f>
        <v>102.3501</v>
      </c>
      <c r="I6" s="19">
        <f>+[1]NAC!I7</f>
        <v>102.07550000000001</v>
      </c>
      <c r="J6" s="19">
        <f>+[1]NAC!J7</f>
        <v>103.05159999999999</v>
      </c>
      <c r="K6" s="19">
        <f>+[1]NAC!K7</f>
        <v>103.1906</v>
      </c>
      <c r="L6" s="19">
        <f>+[1]NAC!L7</f>
        <v>100.79519999999999</v>
      </c>
      <c r="M6" s="19">
        <f>+[1]NAC!M7</f>
        <v>103.1002</v>
      </c>
      <c r="N6" s="20">
        <f>+[1]NAC!N7</f>
        <v>101.9345</v>
      </c>
      <c r="O6" s="18">
        <f>+[1]NAC!P7</f>
        <v>101.6969</v>
      </c>
      <c r="P6" s="18">
        <f>+[1]NAC!Q7</f>
        <v>101.5039</v>
      </c>
      <c r="Q6" s="18">
        <f>+[1]NAC!R7</f>
        <v>101.81829999999999</v>
      </c>
      <c r="R6" s="18">
        <f t="shared" ref="R6:R69" si="0">+SUMPRODUCT($C$3:$N$3,C6:N6)</f>
        <v>101.5773205158</v>
      </c>
      <c r="S6" s="19">
        <f t="shared" ref="S6:S69" si="1">+($C$3*$C6+$D$3*$D6+$E$3*$E6+$G$3*$G6+$K$3*$K6+$M$3*$M6+$N$3*$N6)/SUM($C$3:$E$3,$G$3,$K$3,$M$3:$N$3)</f>
        <v>101.38044496894182</v>
      </c>
      <c r="T6" s="19">
        <f t="shared" ref="T6:T69" si="2">+($E$3*$E6+$G$3*$G6+$K$3*$K6+$M$3*$M6+$N$3*$N6)/SUM($E$3,$G$3,$K$3,$M$3:$N$3)</f>
        <v>101.48325004556183</v>
      </c>
      <c r="U6" s="19">
        <f t="shared" ref="U6:U69" si="3">+($E$3*$E6+$G$3*$G6+$K$3*$K6+$N$3*$N6)/SUM($E$3,$G$3,$K$3,$N$3)</f>
        <v>100.95177585346731</v>
      </c>
      <c r="V6" s="19"/>
      <c r="W6" s="20">
        <f t="shared" ref="W6:W69" si="4">($E$3*$E6+SUMPRODUCT($G$3:$L$3,$G6:$L6)+$N$3*$N6)/SUM($E$3,$G$3:$L$3,$N$3)</f>
        <v>101.52026512762467</v>
      </c>
      <c r="Y6" s="24">
        <f t="shared" ref="Y6:AO6" si="5">+B6/B5-1</f>
        <v>1.5858999999999845E-2</v>
      </c>
      <c r="Z6" s="24">
        <f t="shared" si="5"/>
        <v>1.3024000000000147E-2</v>
      </c>
      <c r="AA6" s="24">
        <f t="shared" si="5"/>
        <v>9.2499999999999805E-3</v>
      </c>
      <c r="AB6" s="24">
        <f t="shared" si="5"/>
        <v>-9.9339999999998874E-3</v>
      </c>
      <c r="AC6" s="24">
        <f t="shared" si="5"/>
        <v>1.4783999999999908E-2</v>
      </c>
      <c r="AD6" s="24">
        <f t="shared" si="5"/>
        <v>8.7730000000001418E-3</v>
      </c>
      <c r="AE6" s="24">
        <f t="shared" si="5"/>
        <v>2.3500999999999994E-2</v>
      </c>
      <c r="AF6" s="24">
        <f t="shared" si="5"/>
        <v>2.0755000000000079E-2</v>
      </c>
      <c r="AG6" s="24">
        <f t="shared" si="5"/>
        <v>3.0515999999999988E-2</v>
      </c>
      <c r="AH6" s="24">
        <f t="shared" si="5"/>
        <v>3.190599999999999E-2</v>
      </c>
      <c r="AI6" s="24">
        <f t="shared" si="5"/>
        <v>7.9519999999999591E-3</v>
      </c>
      <c r="AJ6" s="24">
        <f t="shared" si="5"/>
        <v>3.1001999999999974E-2</v>
      </c>
      <c r="AK6" s="24">
        <f t="shared" si="5"/>
        <v>1.9344999999999946E-2</v>
      </c>
      <c r="AL6" s="24">
        <f t="shared" si="5"/>
        <v>1.6969000000000012E-2</v>
      </c>
      <c r="AM6" s="24">
        <f t="shared" si="5"/>
        <v>1.5039000000000025E-2</v>
      </c>
      <c r="AN6" s="24">
        <f t="shared" si="5"/>
        <v>1.8182999999999838E-2</v>
      </c>
      <c r="AO6" s="24">
        <f t="shared" si="5"/>
        <v>1.5773205158000181E-2</v>
      </c>
      <c r="AP6" s="24">
        <f t="shared" ref="AP6:AR21" si="6">+S6/S5-1</f>
        <v>1.3804449689418075E-2</v>
      </c>
      <c r="AQ6" s="24">
        <f t="shared" si="6"/>
        <v>1.4832500455618458E-2</v>
      </c>
      <c r="AR6" s="24">
        <f t="shared" si="6"/>
        <v>9.5177585346730709E-3</v>
      </c>
      <c r="AS6" s="24" t="e">
        <f>+V6/V5-1</f>
        <v>#DIV/0!</v>
      </c>
      <c r="AT6" s="24">
        <f>+W6/W5-1</f>
        <v>1.5202651276246648E-2</v>
      </c>
    </row>
    <row r="7" spans="1:74" x14ac:dyDescent="0.25">
      <c r="A7" s="31">
        <f>+[1]NAC!A8</f>
        <v>42767</v>
      </c>
      <c r="B7" s="17">
        <f>+[1]NAC!B8</f>
        <v>103.6859</v>
      </c>
      <c r="C7" s="18">
        <f>+[1]NAC!C8</f>
        <v>103.1605</v>
      </c>
      <c r="D7" s="19">
        <f>+[1]NAC!D8</f>
        <v>105.23950000000001</v>
      </c>
      <c r="E7" s="19">
        <f>+[1]NAC!E8</f>
        <v>98.8523</v>
      </c>
      <c r="F7" s="19">
        <f>+[1]NAC!F8</f>
        <v>107.0014</v>
      </c>
      <c r="G7" s="19">
        <f>+[1]NAC!G8</f>
        <v>101.3278</v>
      </c>
      <c r="H7" s="19">
        <f>+[1]NAC!H8</f>
        <v>105.0852</v>
      </c>
      <c r="I7" s="19">
        <f>+[1]NAC!I8</f>
        <v>103.9957</v>
      </c>
      <c r="J7" s="19">
        <f>+[1]NAC!J8</f>
        <v>107.2514</v>
      </c>
      <c r="K7" s="19">
        <f>+[1]NAC!K8</f>
        <v>103.7961</v>
      </c>
      <c r="L7" s="19">
        <f>+[1]NAC!L8</f>
        <v>103.9808</v>
      </c>
      <c r="M7" s="19">
        <f>+[1]NAC!M8</f>
        <v>104.8886</v>
      </c>
      <c r="N7" s="20">
        <f>+[1]NAC!N8</f>
        <v>103.79510000000001</v>
      </c>
      <c r="O7" s="18">
        <f>+[1]NAC!P8</f>
        <v>102.33450000000001</v>
      </c>
      <c r="P7" s="18">
        <f>+[1]NAC!Q8</f>
        <v>103.2105</v>
      </c>
      <c r="Q7" s="18">
        <f>+[1]NAC!R8</f>
        <v>105.9316</v>
      </c>
      <c r="R7" s="18">
        <f t="shared" si="0"/>
        <v>103.65403667950699</v>
      </c>
      <c r="S7" s="19">
        <f t="shared" si="1"/>
        <v>102.78661387387673</v>
      </c>
      <c r="T7" s="19">
        <f t="shared" si="2"/>
        <v>102.26777167902164</v>
      </c>
      <c r="U7" s="19">
        <f t="shared" si="3"/>
        <v>101.4063333823772</v>
      </c>
      <c r="V7" s="19"/>
      <c r="W7" s="20">
        <f t="shared" si="4"/>
        <v>102.97462378390225</v>
      </c>
      <c r="Y7" s="24">
        <f t="shared" ref="Y7:Y70" si="7">+B7/B6-1</f>
        <v>2.0672160211210544E-2</v>
      </c>
      <c r="Z7" s="24">
        <f t="shared" ref="Z7:Z70" si="8">+C7/C6-1</f>
        <v>1.8342112329026605E-2</v>
      </c>
      <c r="AA7" s="24">
        <f t="shared" ref="AA7:AA70" si="9">+D7/D6-1</f>
        <v>4.2749566509784565E-2</v>
      </c>
      <c r="AB7" s="24">
        <f t="shared" ref="AB7:AB70" si="10">+E7/E6-1</f>
        <v>-1.5584819597885824E-3</v>
      </c>
      <c r="AC7" s="24">
        <f t="shared" ref="AC7:AC70" si="11">+F7/F6-1</f>
        <v>5.4425375252270536E-2</v>
      </c>
      <c r="AD7" s="24">
        <f t="shared" ref="AD7:AD70" si="12">+G7/G6-1</f>
        <v>4.4658213493025123E-3</v>
      </c>
      <c r="AE7" s="24">
        <f t="shared" ref="AE7:AE70" si="13">+H7/H6-1</f>
        <v>2.6722983172464021E-2</v>
      </c>
      <c r="AF7" s="24">
        <f t="shared" ref="AF7:AF70" si="14">+I7/I6-1</f>
        <v>1.881156594873401E-2</v>
      </c>
      <c r="AG7" s="24">
        <f t="shared" ref="AG7:AG70" si="15">+J7/J6-1</f>
        <v>4.0754340543960543E-2</v>
      </c>
      <c r="AH7" s="24">
        <f t="shared" ref="AH7:AH70" si="16">+K7/K6-1</f>
        <v>5.8677825305792908E-3</v>
      </c>
      <c r="AI7" s="24">
        <f t="shared" ref="AI7:AI70" si="17">+L7/L6-1</f>
        <v>3.1604679587917017E-2</v>
      </c>
      <c r="AJ7" s="24">
        <f t="shared" ref="AJ7:AJ70" si="18">+M7/M6-1</f>
        <v>1.7346232112061877E-2</v>
      </c>
      <c r="AK7" s="24">
        <f t="shared" ref="AK7:AK70" si="19">+N7/N6-1</f>
        <v>1.825289769410765E-2</v>
      </c>
      <c r="AL7" s="24">
        <f t="shared" ref="AL7:AL70" si="20">+O7/O6-1</f>
        <v>6.2696109714259762E-3</v>
      </c>
      <c r="AM7" s="24">
        <f t="shared" ref="AM7:AM70" si="21">+P7/P6-1</f>
        <v>1.6813147081047974E-2</v>
      </c>
      <c r="AN7" s="24">
        <f t="shared" ref="AN7:AN70" si="22">+Q7/Q6-1</f>
        <v>4.03984352518163E-2</v>
      </c>
      <c r="AO7" s="24">
        <f t="shared" ref="AO7:AO70" si="23">+R7/R6-1</f>
        <v>2.0444683450613121E-2</v>
      </c>
      <c r="AP7" s="24">
        <f t="shared" si="6"/>
        <v>1.3870218318391636E-2</v>
      </c>
      <c r="AQ7" s="24">
        <f t="shared" si="6"/>
        <v>7.7305529051108213E-3</v>
      </c>
      <c r="AR7" s="24">
        <f t="shared" si="6"/>
        <v>4.5027194922224734E-3</v>
      </c>
      <c r="AS7" s="24" t="e">
        <f t="shared" ref="AS7:AS70" si="24">+V7/V6-1</f>
        <v>#DIV/0!</v>
      </c>
      <c r="AT7" s="24">
        <f t="shared" ref="AT7:AT70" si="25">+W7/W6-1</f>
        <v>1.4325796474716102E-2</v>
      </c>
    </row>
    <row r="8" spans="1:74" x14ac:dyDescent="0.25">
      <c r="A8" s="31">
        <f>+[1]NAC!A9</f>
        <v>42795</v>
      </c>
      <c r="B8" s="17">
        <f>+[1]NAC!B9</f>
        <v>106.1476</v>
      </c>
      <c r="C8" s="18">
        <f>+[1]NAC!C9</f>
        <v>106.01430000000001</v>
      </c>
      <c r="D8" s="19">
        <f>+[1]NAC!D9</f>
        <v>107.2901</v>
      </c>
      <c r="E8" s="19">
        <f>+[1]NAC!E9</f>
        <v>102.255</v>
      </c>
      <c r="F8" s="19">
        <f>+[1]NAC!F9</f>
        <v>110.8463</v>
      </c>
      <c r="G8" s="19">
        <f>+[1]NAC!G9</f>
        <v>102.17870000000001</v>
      </c>
      <c r="H8" s="19">
        <f>+[1]NAC!H9</f>
        <v>107.1422</v>
      </c>
      <c r="I8" s="19">
        <f>+[1]NAC!I9</f>
        <v>105.21769999999999</v>
      </c>
      <c r="J8" s="19">
        <f>+[1]NAC!J9</f>
        <v>110.69329999999999</v>
      </c>
      <c r="K8" s="19">
        <f>+[1]NAC!K9</f>
        <v>105.51139999999999</v>
      </c>
      <c r="L8" s="19">
        <f>+[1]NAC!L9</f>
        <v>115.3409</v>
      </c>
      <c r="M8" s="19">
        <f>+[1]NAC!M9</f>
        <v>105.9567</v>
      </c>
      <c r="N8" s="20">
        <f>+[1]NAC!N9</f>
        <v>105.66330000000001</v>
      </c>
      <c r="O8" s="18">
        <f>+[1]NAC!P9</f>
        <v>104.7868</v>
      </c>
      <c r="P8" s="18">
        <f>+[1]NAC!Q9</f>
        <v>105.20569999999999</v>
      </c>
      <c r="Q8" s="18">
        <f>+[1]NAC!R9</f>
        <v>110.0057</v>
      </c>
      <c r="R8" s="18">
        <f t="shared" si="0"/>
        <v>106.19152694072599</v>
      </c>
      <c r="S8" s="19">
        <f t="shared" si="1"/>
        <v>105.07108879117253</v>
      </c>
      <c r="T8" s="19">
        <f t="shared" si="2"/>
        <v>104.14793092568695</v>
      </c>
      <c r="U8" s="19">
        <f t="shared" si="3"/>
        <v>103.55340783620139</v>
      </c>
      <c r="V8" s="19"/>
      <c r="W8" s="20">
        <f t="shared" si="4"/>
        <v>105.39323385316821</v>
      </c>
      <c r="Y8" s="24">
        <f t="shared" si="7"/>
        <v>2.3741897403600554E-2</v>
      </c>
      <c r="Z8" s="24">
        <f t="shared" si="8"/>
        <v>2.7663689105810851E-2</v>
      </c>
      <c r="AA8" s="24">
        <f t="shared" si="9"/>
        <v>1.9485079271566175E-2</v>
      </c>
      <c r="AB8" s="24">
        <f t="shared" si="10"/>
        <v>3.4422062005638576E-2</v>
      </c>
      <c r="AC8" s="24">
        <f t="shared" si="11"/>
        <v>3.5933174706125337E-2</v>
      </c>
      <c r="AD8" s="24">
        <f t="shared" si="12"/>
        <v>8.3974980212735417E-3</v>
      </c>
      <c r="AE8" s="24">
        <f t="shared" si="13"/>
        <v>1.9574592806598901E-2</v>
      </c>
      <c r="AF8" s="24">
        <f t="shared" si="14"/>
        <v>1.175048583739513E-2</v>
      </c>
      <c r="AG8" s="24">
        <f t="shared" si="15"/>
        <v>3.2091888777209254E-2</v>
      </c>
      <c r="AH8" s="24">
        <f t="shared" si="16"/>
        <v>1.6525669076198346E-2</v>
      </c>
      <c r="AI8" s="24">
        <f t="shared" si="17"/>
        <v>0.1092519003508341</v>
      </c>
      <c r="AJ8" s="24">
        <f t="shared" si="18"/>
        <v>1.0183184826568326E-2</v>
      </c>
      <c r="AK8" s="24">
        <f t="shared" si="19"/>
        <v>1.7998922877862311E-2</v>
      </c>
      <c r="AL8" s="24">
        <f t="shared" si="20"/>
        <v>2.3963570447893767E-2</v>
      </c>
      <c r="AM8" s="24">
        <f t="shared" si="21"/>
        <v>1.9331366479185652E-2</v>
      </c>
      <c r="AN8" s="24">
        <f t="shared" si="22"/>
        <v>3.845972306658263E-2</v>
      </c>
      <c r="AO8" s="24">
        <f t="shared" si="23"/>
        <v>2.4480380528399515E-2</v>
      </c>
      <c r="AP8" s="24">
        <f t="shared" si="6"/>
        <v>2.2225412738072547E-2</v>
      </c>
      <c r="AQ8" s="24">
        <f t="shared" si="6"/>
        <v>1.8384670124292901E-2</v>
      </c>
      <c r="AR8" s="24">
        <f t="shared" si="6"/>
        <v>2.1172981826767412E-2</v>
      </c>
      <c r="AS8" s="24" t="e">
        <f t="shared" si="24"/>
        <v>#DIV/0!</v>
      </c>
      <c r="AT8" s="24">
        <f t="shared" si="25"/>
        <v>2.3487437782162335E-2</v>
      </c>
    </row>
    <row r="9" spans="1:74" x14ac:dyDescent="0.25">
      <c r="A9" s="31">
        <f>+[1]NAC!A10</f>
        <v>42826</v>
      </c>
      <c r="B9" s="17">
        <f>+[1]NAC!B10</f>
        <v>108.9667</v>
      </c>
      <c r="C9" s="18">
        <f>+[1]NAC!C10</f>
        <v>108.3515</v>
      </c>
      <c r="D9" s="19">
        <f>+[1]NAC!D10</f>
        <v>109.8338</v>
      </c>
      <c r="E9" s="19">
        <f>+[1]NAC!E10</f>
        <v>106.8806</v>
      </c>
      <c r="F9" s="19">
        <f>+[1]NAC!F10</f>
        <v>117.41079999999999</v>
      </c>
      <c r="G9" s="19">
        <f>+[1]NAC!G10</f>
        <v>103.3147</v>
      </c>
      <c r="H9" s="19">
        <f>+[1]NAC!H10</f>
        <v>109.05200000000001</v>
      </c>
      <c r="I9" s="19">
        <f>+[1]NAC!I10</f>
        <v>105.8674</v>
      </c>
      <c r="J9" s="19">
        <f>+[1]NAC!J10</f>
        <v>118.26860000000001</v>
      </c>
      <c r="K9" s="19">
        <f>+[1]NAC!K10</f>
        <v>108.2881</v>
      </c>
      <c r="L9" s="19">
        <f>+[1]NAC!L10</f>
        <v>118.67829999999999</v>
      </c>
      <c r="M9" s="19">
        <f>+[1]NAC!M10</f>
        <v>107.9795</v>
      </c>
      <c r="N9" s="20">
        <f>+[1]NAC!N10</f>
        <v>107.5442</v>
      </c>
      <c r="O9" s="18">
        <f>+[1]NAC!P10</f>
        <v>108.1867</v>
      </c>
      <c r="P9" s="18">
        <f>+[1]NAC!Q10</f>
        <v>107.42700000000001</v>
      </c>
      <c r="Q9" s="18">
        <f>+[1]NAC!R10</f>
        <v>114.4649</v>
      </c>
      <c r="R9" s="18">
        <f t="shared" si="0"/>
        <v>109.02252617485701</v>
      </c>
      <c r="S9" s="19">
        <f t="shared" si="1"/>
        <v>107.62567498559318</v>
      </c>
      <c r="T9" s="19">
        <f t="shared" si="2"/>
        <v>106.86663461001211</v>
      </c>
      <c r="U9" s="19">
        <f t="shared" si="3"/>
        <v>106.50084763408849</v>
      </c>
      <c r="V9" s="19"/>
      <c r="W9" s="20">
        <f t="shared" si="4"/>
        <v>107.95688502164217</v>
      </c>
      <c r="Y9" s="24">
        <f t="shared" si="7"/>
        <v>2.6558301836310916E-2</v>
      </c>
      <c r="Z9" s="24">
        <f t="shared" si="8"/>
        <v>2.2046082462460204E-2</v>
      </c>
      <c r="AA9" s="24">
        <f t="shared" si="9"/>
        <v>2.3708618036519802E-2</v>
      </c>
      <c r="AB9" s="24">
        <f t="shared" si="10"/>
        <v>4.5235929783384643E-2</v>
      </c>
      <c r="AC9" s="24">
        <f t="shared" si="11"/>
        <v>5.9221642941622799E-2</v>
      </c>
      <c r="AD9" s="24">
        <f t="shared" si="12"/>
        <v>1.1117776992660922E-2</v>
      </c>
      <c r="AE9" s="24">
        <f t="shared" si="13"/>
        <v>1.7824909326110472E-2</v>
      </c>
      <c r="AF9" s="24">
        <f t="shared" si="14"/>
        <v>6.1748165945465505E-3</v>
      </c>
      <c r="AG9" s="24">
        <f t="shared" si="15"/>
        <v>6.8435036266874416E-2</v>
      </c>
      <c r="AH9" s="24">
        <f t="shared" si="16"/>
        <v>2.6316587591483032E-2</v>
      </c>
      <c r="AI9" s="24">
        <f t="shared" si="17"/>
        <v>2.8935095876657657E-2</v>
      </c>
      <c r="AJ9" s="24">
        <f t="shared" si="18"/>
        <v>1.9090817286684159E-2</v>
      </c>
      <c r="AK9" s="24">
        <f t="shared" si="19"/>
        <v>1.7800882614871893E-2</v>
      </c>
      <c r="AL9" s="24">
        <f t="shared" si="20"/>
        <v>3.244588058801301E-2</v>
      </c>
      <c r="AM9" s="24">
        <f t="shared" si="21"/>
        <v>2.1113875008673677E-2</v>
      </c>
      <c r="AN9" s="24">
        <f t="shared" si="22"/>
        <v>4.0536081312150252E-2</v>
      </c>
      <c r="AO9" s="24">
        <f t="shared" si="23"/>
        <v>2.6659370250050385E-2</v>
      </c>
      <c r="AP9" s="24">
        <f t="shared" si="6"/>
        <v>2.4312931595273257E-2</v>
      </c>
      <c r="AQ9" s="24">
        <f t="shared" si="6"/>
        <v>2.6104250561300724E-2</v>
      </c>
      <c r="AR9" s="24">
        <f t="shared" si="6"/>
        <v>2.84629917979069E-2</v>
      </c>
      <c r="AS9" s="24" t="e">
        <f t="shared" si="24"/>
        <v>#DIV/0!</v>
      </c>
      <c r="AT9" s="24">
        <f t="shared" si="25"/>
        <v>2.4324627632601015E-2</v>
      </c>
    </row>
    <row r="10" spans="1:74" x14ac:dyDescent="0.25">
      <c r="A10" s="31">
        <f>+[1]NAC!A11</f>
        <v>42856</v>
      </c>
      <c r="B10" s="17">
        <f>+[1]NAC!B11</f>
        <v>110.5301</v>
      </c>
      <c r="C10" s="18">
        <f>+[1]NAC!C11</f>
        <v>109.76309999999999</v>
      </c>
      <c r="D10" s="19">
        <f>+[1]NAC!D11</f>
        <v>111.7182</v>
      </c>
      <c r="E10" s="19">
        <f>+[1]NAC!E11</f>
        <v>108.726</v>
      </c>
      <c r="F10" s="19">
        <f>+[1]NAC!F11</f>
        <v>119.52070000000001</v>
      </c>
      <c r="G10" s="19">
        <f>+[1]NAC!G11</f>
        <v>106.15770000000001</v>
      </c>
      <c r="H10" s="19">
        <f>+[1]NAC!H11</f>
        <v>110.7256</v>
      </c>
      <c r="I10" s="19">
        <f>+[1]NAC!I11</f>
        <v>106.8575</v>
      </c>
      <c r="J10" s="19">
        <f>+[1]NAC!J11</f>
        <v>118.6553</v>
      </c>
      <c r="K10" s="19">
        <f>+[1]NAC!K11</f>
        <v>109.0808</v>
      </c>
      <c r="L10" s="19">
        <f>+[1]NAC!L11</f>
        <v>120.69</v>
      </c>
      <c r="M10" s="19">
        <f>+[1]NAC!M11</f>
        <v>109.55410000000001</v>
      </c>
      <c r="N10" s="20">
        <f>+[1]NAC!N11</f>
        <v>108.9336</v>
      </c>
      <c r="O10" s="18">
        <f>+[1]NAC!P11</f>
        <v>109.0536</v>
      </c>
      <c r="P10" s="18">
        <f>+[1]NAC!Q11</f>
        <v>109.2069</v>
      </c>
      <c r="Q10" s="18">
        <f>+[1]NAC!R11</f>
        <v>115.6559</v>
      </c>
      <c r="R10" s="18">
        <f t="shared" si="0"/>
        <v>110.57920699874899</v>
      </c>
      <c r="S10" s="19">
        <f t="shared" si="1"/>
        <v>109.21769141520394</v>
      </c>
      <c r="T10" s="19">
        <f t="shared" si="2"/>
        <v>108.56556335503731</v>
      </c>
      <c r="U10" s="19">
        <f t="shared" si="3"/>
        <v>108.24064191062567</v>
      </c>
      <c r="V10" s="19"/>
      <c r="W10" s="20">
        <f t="shared" si="4"/>
        <v>109.46263164868577</v>
      </c>
      <c r="Y10" s="24">
        <f t="shared" si="7"/>
        <v>1.4347502493881281E-2</v>
      </c>
      <c r="Z10" s="24">
        <f t="shared" si="8"/>
        <v>1.3027969155941399E-2</v>
      </c>
      <c r="AA10" s="24">
        <f t="shared" si="9"/>
        <v>1.7156831503599035E-2</v>
      </c>
      <c r="AB10" s="24">
        <f t="shared" si="10"/>
        <v>1.7265995886999175E-2</v>
      </c>
      <c r="AC10" s="24">
        <f t="shared" si="11"/>
        <v>1.7970237831613556E-2</v>
      </c>
      <c r="AD10" s="24">
        <f t="shared" si="12"/>
        <v>2.7517865318294588E-2</v>
      </c>
      <c r="AE10" s="24">
        <f t="shared" si="13"/>
        <v>1.534680702783997E-2</v>
      </c>
      <c r="AF10" s="24">
        <f t="shared" si="14"/>
        <v>9.3522651921176259E-3</v>
      </c>
      <c r="AG10" s="24">
        <f t="shared" si="15"/>
        <v>3.2696759748571669E-3</v>
      </c>
      <c r="AH10" s="24">
        <f t="shared" si="16"/>
        <v>7.320287270715875E-3</v>
      </c>
      <c r="AI10" s="24">
        <f t="shared" si="17"/>
        <v>1.6950866333609538E-2</v>
      </c>
      <c r="AJ10" s="24">
        <f t="shared" si="18"/>
        <v>1.4582397584726792E-2</v>
      </c>
      <c r="AK10" s="24">
        <f t="shared" si="19"/>
        <v>1.2919339211226566E-2</v>
      </c>
      <c r="AL10" s="24">
        <f t="shared" si="20"/>
        <v>8.0129997495070882E-3</v>
      </c>
      <c r="AM10" s="24">
        <f t="shared" si="21"/>
        <v>1.6568460442905497E-2</v>
      </c>
      <c r="AN10" s="24">
        <f t="shared" si="22"/>
        <v>1.040493636040396E-2</v>
      </c>
      <c r="AO10" s="24">
        <f t="shared" si="23"/>
        <v>1.4278524617887589E-2</v>
      </c>
      <c r="AP10" s="24">
        <f t="shared" si="6"/>
        <v>1.4792162091655792E-2</v>
      </c>
      <c r="AQ10" s="24">
        <f t="shared" si="6"/>
        <v>1.5897653661735456E-2</v>
      </c>
      <c r="AR10" s="24">
        <f t="shared" si="6"/>
        <v>1.6335966475259367E-2</v>
      </c>
      <c r="AS10" s="24" t="e">
        <f t="shared" si="24"/>
        <v>#DIV/0!</v>
      </c>
      <c r="AT10" s="24">
        <f t="shared" si="25"/>
        <v>1.3947666485020882E-2</v>
      </c>
    </row>
    <row r="11" spans="1:74" x14ac:dyDescent="0.25">
      <c r="A11" s="31">
        <f>+[1]NAC!A12</f>
        <v>42887</v>
      </c>
      <c r="B11" s="17">
        <f>+[1]NAC!B12</f>
        <v>111.8477</v>
      </c>
      <c r="C11" s="18">
        <f>+[1]NAC!C12</f>
        <v>110.7483</v>
      </c>
      <c r="D11" s="19">
        <f>+[1]NAC!D12</f>
        <v>112.4572</v>
      </c>
      <c r="E11" s="19">
        <f>+[1]NAC!E12</f>
        <v>109.69110000000001</v>
      </c>
      <c r="F11" s="19">
        <f>+[1]NAC!F12</f>
        <v>121.63590000000001</v>
      </c>
      <c r="G11" s="19">
        <f>+[1]NAC!G12</f>
        <v>107.49039999999999</v>
      </c>
      <c r="H11" s="19">
        <f>+[1]NAC!H12</f>
        <v>112.3558</v>
      </c>
      <c r="I11" s="19">
        <f>+[1]NAC!I12</f>
        <v>107.5925</v>
      </c>
      <c r="J11" s="19">
        <f>+[1]NAC!J12</f>
        <v>120.1049</v>
      </c>
      <c r="K11" s="19">
        <f>+[1]NAC!K12</f>
        <v>111.6195</v>
      </c>
      <c r="L11" s="19">
        <f>+[1]NAC!L12</f>
        <v>121.87569999999999</v>
      </c>
      <c r="M11" s="19">
        <f>+[1]NAC!M12</f>
        <v>110.94750000000001</v>
      </c>
      <c r="N11" s="20">
        <f>+[1]NAC!N12</f>
        <v>110.3729</v>
      </c>
      <c r="O11" s="18">
        <f>+[1]NAC!P12</f>
        <v>110.07689999999999</v>
      </c>
      <c r="P11" s="18">
        <f>+[1]NAC!Q12</f>
        <v>110.6653</v>
      </c>
      <c r="Q11" s="18">
        <f>+[1]NAC!R12</f>
        <v>116.6875</v>
      </c>
      <c r="R11" s="18">
        <f t="shared" si="0"/>
        <v>111.889321594554</v>
      </c>
      <c r="S11" s="19">
        <f t="shared" si="1"/>
        <v>110.46887185577305</v>
      </c>
      <c r="T11" s="19">
        <f t="shared" si="2"/>
        <v>110.06603167858187</v>
      </c>
      <c r="U11" s="19">
        <f t="shared" si="3"/>
        <v>109.77630244936441</v>
      </c>
      <c r="V11" s="19"/>
      <c r="W11" s="20">
        <f t="shared" si="4"/>
        <v>110.82024267614209</v>
      </c>
      <c r="Y11" s="24">
        <f t="shared" si="7"/>
        <v>1.1920734713892323E-2</v>
      </c>
      <c r="Z11" s="24">
        <f t="shared" si="8"/>
        <v>8.9756940173884026E-3</v>
      </c>
      <c r="AA11" s="24">
        <f t="shared" si="9"/>
        <v>6.6148577402787012E-3</v>
      </c>
      <c r="AB11" s="24">
        <f t="shared" si="10"/>
        <v>8.8764416974780325E-3</v>
      </c>
      <c r="AC11" s="24">
        <f t="shared" si="11"/>
        <v>1.7697352843482284E-2</v>
      </c>
      <c r="AD11" s="24">
        <f t="shared" si="12"/>
        <v>1.2553964526360151E-2</v>
      </c>
      <c r="AE11" s="24">
        <f t="shared" si="13"/>
        <v>1.4722882513167779E-2</v>
      </c>
      <c r="AF11" s="24">
        <f t="shared" si="14"/>
        <v>6.8783192569543683E-3</v>
      </c>
      <c r="AG11" s="24">
        <f t="shared" si="15"/>
        <v>1.2216900551429211E-2</v>
      </c>
      <c r="AH11" s="24">
        <f t="shared" si="16"/>
        <v>2.3273573351130672E-2</v>
      </c>
      <c r="AI11" s="24">
        <f t="shared" si="17"/>
        <v>9.8243433590190499E-3</v>
      </c>
      <c r="AJ11" s="24">
        <f t="shared" si="18"/>
        <v>1.2718830240036727E-2</v>
      </c>
      <c r="AK11" s="24">
        <f t="shared" si="19"/>
        <v>1.3212635954379603E-2</v>
      </c>
      <c r="AL11" s="24">
        <f t="shared" si="20"/>
        <v>9.383459143026851E-3</v>
      </c>
      <c r="AM11" s="24">
        <f t="shared" si="21"/>
        <v>1.3354467529066438E-2</v>
      </c>
      <c r="AN11" s="24">
        <f t="shared" si="22"/>
        <v>8.9195622532010077E-3</v>
      </c>
      <c r="AO11" s="24">
        <f t="shared" si="23"/>
        <v>1.1847748155942472E-2</v>
      </c>
      <c r="AP11" s="24">
        <f t="shared" si="6"/>
        <v>1.1455840389562821E-2</v>
      </c>
      <c r="AQ11" s="24">
        <f t="shared" si="6"/>
        <v>1.3820849606220209E-2</v>
      </c>
      <c r="AR11" s="24">
        <f t="shared" si="6"/>
        <v>1.4187467033009105E-2</v>
      </c>
      <c r="AS11" s="24" t="e">
        <f t="shared" si="24"/>
        <v>#DIV/0!</v>
      </c>
      <c r="AT11" s="24">
        <f t="shared" si="25"/>
        <v>1.2402506745986974E-2</v>
      </c>
    </row>
    <row r="12" spans="1:74" x14ac:dyDescent="0.25">
      <c r="A12" s="31">
        <f>+[1]NAC!A13</f>
        <v>42917</v>
      </c>
      <c r="B12" s="17">
        <f>+[1]NAC!B13</f>
        <v>113.7852</v>
      </c>
      <c r="C12" s="18">
        <f>+[1]NAC!C13</f>
        <v>112.0115</v>
      </c>
      <c r="D12" s="19">
        <f>+[1]NAC!D13</f>
        <v>115.794</v>
      </c>
      <c r="E12" s="19">
        <f>+[1]NAC!E13</f>
        <v>108.3524</v>
      </c>
      <c r="F12" s="19">
        <f>+[1]NAC!F13</f>
        <v>124.0879</v>
      </c>
      <c r="G12" s="19">
        <f>+[1]NAC!G13</f>
        <v>110.0984</v>
      </c>
      <c r="H12" s="19">
        <f>+[1]NAC!H13</f>
        <v>116.0848</v>
      </c>
      <c r="I12" s="19">
        <f>+[1]NAC!I13</f>
        <v>109.9058</v>
      </c>
      <c r="J12" s="19">
        <f>+[1]NAC!J13</f>
        <v>121.2281</v>
      </c>
      <c r="K12" s="19">
        <f>+[1]NAC!K13</f>
        <v>115.60899999999999</v>
      </c>
      <c r="L12" s="19">
        <f>+[1]NAC!L13</f>
        <v>122.88679999999999</v>
      </c>
      <c r="M12" s="19">
        <f>+[1]NAC!M13</f>
        <v>113.777</v>
      </c>
      <c r="N12" s="20">
        <f>+[1]NAC!N13</f>
        <v>111.8348</v>
      </c>
      <c r="O12" s="18">
        <f>+[1]NAC!P13</f>
        <v>110.589</v>
      </c>
      <c r="P12" s="18">
        <f>+[1]NAC!Q13</f>
        <v>112.6183</v>
      </c>
      <c r="Q12" s="18">
        <f>+[1]NAC!R13</f>
        <v>119.3618</v>
      </c>
      <c r="R12" s="18">
        <f t="shared" si="0"/>
        <v>113.81292824036899</v>
      </c>
      <c r="S12" s="19">
        <f t="shared" si="1"/>
        <v>112.10166804687019</v>
      </c>
      <c r="T12" s="19">
        <f t="shared" si="2"/>
        <v>111.81044832820722</v>
      </c>
      <c r="U12" s="19">
        <f t="shared" si="3"/>
        <v>111.16406378296541</v>
      </c>
      <c r="V12" s="19"/>
      <c r="W12" s="20">
        <f t="shared" si="4"/>
        <v>112.74062542615286</v>
      </c>
      <c r="Y12" s="24">
        <f t="shared" si="7"/>
        <v>1.7322662871029015E-2</v>
      </c>
      <c r="Z12" s="24">
        <f t="shared" si="8"/>
        <v>1.1406044155982453E-2</v>
      </c>
      <c r="AA12" s="24">
        <f t="shared" si="9"/>
        <v>2.9671732890379499E-2</v>
      </c>
      <c r="AB12" s="24">
        <f t="shared" si="10"/>
        <v>-1.2204271814212797E-2</v>
      </c>
      <c r="AC12" s="24">
        <f t="shared" si="11"/>
        <v>2.0158522278373336E-2</v>
      </c>
      <c r="AD12" s="24">
        <f t="shared" si="12"/>
        <v>2.4262631825725967E-2</v>
      </c>
      <c r="AE12" s="24">
        <f t="shared" si="13"/>
        <v>3.3189207855758296E-2</v>
      </c>
      <c r="AF12" s="24">
        <f t="shared" si="14"/>
        <v>2.1500569277598247E-2</v>
      </c>
      <c r="AG12" s="24">
        <f t="shared" si="15"/>
        <v>9.3518249463593328E-3</v>
      </c>
      <c r="AH12" s="24">
        <f t="shared" si="16"/>
        <v>3.5741962649895376E-2</v>
      </c>
      <c r="AI12" s="24">
        <f t="shared" si="17"/>
        <v>8.2961574784801151E-3</v>
      </c>
      <c r="AJ12" s="24">
        <f t="shared" si="18"/>
        <v>2.5503053245904628E-2</v>
      </c>
      <c r="AK12" s="24">
        <f t="shared" si="19"/>
        <v>1.3245099114003622E-2</v>
      </c>
      <c r="AL12" s="24">
        <f t="shared" si="20"/>
        <v>4.6522022331660917E-3</v>
      </c>
      <c r="AM12" s="24">
        <f t="shared" si="21"/>
        <v>1.7647808301247014E-2</v>
      </c>
      <c r="AN12" s="24">
        <f t="shared" si="22"/>
        <v>2.2918478843063861E-2</v>
      </c>
      <c r="AO12" s="24">
        <f t="shared" si="23"/>
        <v>1.7192048520818126E-2</v>
      </c>
      <c r="AP12" s="24">
        <f t="shared" si="6"/>
        <v>1.4780599852860954E-2</v>
      </c>
      <c r="AQ12" s="24">
        <f t="shared" si="6"/>
        <v>1.584881932256299E-2</v>
      </c>
      <c r="AR12" s="24">
        <f t="shared" si="6"/>
        <v>1.2641720504670273E-2</v>
      </c>
      <c r="AS12" s="24" t="e">
        <f t="shared" si="24"/>
        <v>#DIV/0!</v>
      </c>
      <c r="AT12" s="24">
        <f t="shared" si="25"/>
        <v>1.7328808380458582E-2</v>
      </c>
    </row>
    <row r="13" spans="1:74" x14ac:dyDescent="0.25">
      <c r="A13" s="31">
        <f>+[1]NAC!A14</f>
        <v>42948</v>
      </c>
      <c r="B13" s="17">
        <f>+[1]NAC!B14</f>
        <v>115.3819</v>
      </c>
      <c r="C13" s="18">
        <f>+[1]NAC!C14</f>
        <v>114.3467</v>
      </c>
      <c r="D13" s="19">
        <f>+[1]NAC!D14</f>
        <v>117.32559999999999</v>
      </c>
      <c r="E13" s="19">
        <f>+[1]NAC!E14</f>
        <v>107.6769</v>
      </c>
      <c r="F13" s="19">
        <f>+[1]NAC!F14</f>
        <v>126.76479999999999</v>
      </c>
      <c r="G13" s="19">
        <f>+[1]NAC!G14</f>
        <v>111.15130000000001</v>
      </c>
      <c r="H13" s="19">
        <f>+[1]NAC!H14</f>
        <v>119.0025</v>
      </c>
      <c r="I13" s="19">
        <f>+[1]NAC!I14</f>
        <v>111.0994</v>
      </c>
      <c r="J13" s="19">
        <f>+[1]NAC!J14</f>
        <v>123.05200000000001</v>
      </c>
      <c r="K13" s="19">
        <f>+[1]NAC!K14</f>
        <v>116.3997</v>
      </c>
      <c r="L13" s="19">
        <f>+[1]NAC!L14</f>
        <v>125.3185</v>
      </c>
      <c r="M13" s="19">
        <f>+[1]NAC!M14</f>
        <v>114.5928</v>
      </c>
      <c r="N13" s="20">
        <f>+[1]NAC!N14</f>
        <v>113.60209999999999</v>
      </c>
      <c r="O13" s="18">
        <f>+[1]NAC!P14</f>
        <v>111.7749</v>
      </c>
      <c r="P13" s="18">
        <f>+[1]NAC!Q14</f>
        <v>114.23099999999999</v>
      </c>
      <c r="Q13" s="18">
        <f>+[1]NAC!R14</f>
        <v>121.1349</v>
      </c>
      <c r="R13" s="18">
        <f t="shared" si="0"/>
        <v>115.41350924859397</v>
      </c>
      <c r="S13" s="19">
        <f t="shared" si="1"/>
        <v>113.42068188403263</v>
      </c>
      <c r="T13" s="19">
        <f t="shared" si="2"/>
        <v>112.34656883312238</v>
      </c>
      <c r="U13" s="19">
        <f t="shared" si="3"/>
        <v>111.60825662290391</v>
      </c>
      <c r="V13" s="19"/>
      <c r="W13" s="20">
        <f t="shared" si="4"/>
        <v>113.89681597764474</v>
      </c>
      <c r="Y13" s="24">
        <f t="shared" si="7"/>
        <v>1.4032580687119323E-2</v>
      </c>
      <c r="Z13" s="24">
        <f t="shared" si="8"/>
        <v>2.08478593715824E-2</v>
      </c>
      <c r="AA13" s="24">
        <f t="shared" si="9"/>
        <v>1.3226937492443414E-2</v>
      </c>
      <c r="AB13" s="24">
        <f t="shared" si="10"/>
        <v>-6.2342873808055588E-3</v>
      </c>
      <c r="AC13" s="24">
        <f t="shared" si="11"/>
        <v>2.1572611028150224E-2</v>
      </c>
      <c r="AD13" s="24">
        <f t="shared" si="12"/>
        <v>9.5632634080060619E-3</v>
      </c>
      <c r="AE13" s="24">
        <f t="shared" si="13"/>
        <v>2.5134212231058717E-2</v>
      </c>
      <c r="AF13" s="24">
        <f t="shared" si="14"/>
        <v>1.0860209379304875E-2</v>
      </c>
      <c r="AG13" s="24">
        <f t="shared" si="15"/>
        <v>1.5045191667608426E-2</v>
      </c>
      <c r="AH13" s="24">
        <f t="shared" si="16"/>
        <v>6.8394329161225453E-3</v>
      </c>
      <c r="AI13" s="24">
        <f t="shared" si="17"/>
        <v>1.978813021414827E-2</v>
      </c>
      <c r="AJ13" s="24">
        <f t="shared" si="18"/>
        <v>7.170166202308037E-3</v>
      </c>
      <c r="AK13" s="24">
        <f t="shared" si="19"/>
        <v>1.5802773376444534E-2</v>
      </c>
      <c r="AL13" s="24">
        <f t="shared" si="20"/>
        <v>1.0723489677996856E-2</v>
      </c>
      <c r="AM13" s="24">
        <f t="shared" si="21"/>
        <v>1.4320052780054215E-2</v>
      </c>
      <c r="AN13" s="24">
        <f t="shared" si="22"/>
        <v>1.4854836304412311E-2</v>
      </c>
      <c r="AO13" s="24">
        <f t="shared" si="23"/>
        <v>1.4063261818943795E-2</v>
      </c>
      <c r="AP13" s="24">
        <f t="shared" si="6"/>
        <v>1.1766228461568939E-2</v>
      </c>
      <c r="AQ13" s="24">
        <f t="shared" si="6"/>
        <v>4.7949052430362737E-3</v>
      </c>
      <c r="AR13" s="24">
        <f t="shared" si="6"/>
        <v>3.9958312499777104E-3</v>
      </c>
      <c r="AS13" s="24" t="e">
        <f t="shared" si="24"/>
        <v>#DIV/0!</v>
      </c>
      <c r="AT13" s="24">
        <f t="shared" si="25"/>
        <v>1.0255314329874921E-2</v>
      </c>
    </row>
    <row r="14" spans="1:74" x14ac:dyDescent="0.25">
      <c r="A14" s="31">
        <f>+[1]NAC!A15</f>
        <v>42979</v>
      </c>
      <c r="B14" s="17">
        <f>+[1]NAC!B15</f>
        <v>117.5719</v>
      </c>
      <c r="C14" s="18">
        <f>+[1]NAC!C15</f>
        <v>116.40479999999999</v>
      </c>
      <c r="D14" s="19">
        <f>+[1]NAC!D15</f>
        <v>118.1383</v>
      </c>
      <c r="E14" s="19">
        <f>+[1]NAC!E15</f>
        <v>111.76819999999999</v>
      </c>
      <c r="F14" s="19">
        <f>+[1]NAC!F15</f>
        <v>129.26560000000001</v>
      </c>
      <c r="G14" s="19">
        <f>+[1]NAC!G15</f>
        <v>112.28789999999999</v>
      </c>
      <c r="H14" s="19">
        <f>+[1]NAC!H15</f>
        <v>121.8977</v>
      </c>
      <c r="I14" s="19">
        <f>+[1]NAC!I15</f>
        <v>111.9943</v>
      </c>
      <c r="J14" s="19">
        <f>+[1]NAC!J15</f>
        <v>124.3454</v>
      </c>
      <c r="K14" s="19">
        <f>+[1]NAC!K15</f>
        <v>119.536</v>
      </c>
      <c r="L14" s="19">
        <f>+[1]NAC!L15</f>
        <v>129.97909999999999</v>
      </c>
      <c r="M14" s="19">
        <f>+[1]NAC!M15</f>
        <v>116.2141</v>
      </c>
      <c r="N14" s="20">
        <f>+[1]NAC!N15</f>
        <v>115.4941</v>
      </c>
      <c r="O14" s="18">
        <f>+[1]NAC!P15</f>
        <v>116.214</v>
      </c>
      <c r="P14" s="18">
        <f>+[1]NAC!Q15</f>
        <v>116.09780000000001</v>
      </c>
      <c r="Q14" s="18">
        <f>+[1]NAC!R15</f>
        <v>123.2159</v>
      </c>
      <c r="R14" s="18">
        <f t="shared" si="0"/>
        <v>117.62224503120099</v>
      </c>
      <c r="S14" s="19">
        <f t="shared" si="1"/>
        <v>115.67751778071901</v>
      </c>
      <c r="T14" s="19">
        <f t="shared" si="2"/>
        <v>114.89282887248773</v>
      </c>
      <c r="U14" s="19">
        <f t="shared" si="3"/>
        <v>114.45854115498294</v>
      </c>
      <c r="V14" s="19"/>
      <c r="W14" s="20">
        <f t="shared" si="4"/>
        <v>116.32863883355246</v>
      </c>
      <c r="Y14" s="24">
        <f t="shared" si="7"/>
        <v>1.8980446673178442E-2</v>
      </c>
      <c r="Z14" s="24">
        <f t="shared" si="8"/>
        <v>1.7998770406141951E-2</v>
      </c>
      <c r="AA14" s="24">
        <f t="shared" si="9"/>
        <v>6.9268769987114176E-3</v>
      </c>
      <c r="AB14" s="24">
        <f t="shared" si="10"/>
        <v>3.7996079010446993E-2</v>
      </c>
      <c r="AC14" s="24">
        <f t="shared" si="11"/>
        <v>1.9727873983945265E-2</v>
      </c>
      <c r="AD14" s="24">
        <f t="shared" si="12"/>
        <v>1.0225701363816508E-2</v>
      </c>
      <c r="AE14" s="24">
        <f t="shared" si="13"/>
        <v>2.4328900653347585E-2</v>
      </c>
      <c r="AF14" s="24">
        <f t="shared" si="14"/>
        <v>8.0549489916237338E-3</v>
      </c>
      <c r="AG14" s="24">
        <f t="shared" si="15"/>
        <v>1.0511003478204328E-2</v>
      </c>
      <c r="AH14" s="24">
        <f t="shared" si="16"/>
        <v>2.6944227519486885E-2</v>
      </c>
      <c r="AI14" s="24">
        <f t="shared" si="17"/>
        <v>3.7190039778643991E-2</v>
      </c>
      <c r="AJ14" s="24">
        <f t="shared" si="18"/>
        <v>1.4148358361083746E-2</v>
      </c>
      <c r="AK14" s="24">
        <f t="shared" si="19"/>
        <v>1.6654621701535532E-2</v>
      </c>
      <c r="AL14" s="24">
        <f t="shared" si="20"/>
        <v>3.9714640764608067E-2</v>
      </c>
      <c r="AM14" s="24">
        <f t="shared" si="21"/>
        <v>1.6342323887561294E-2</v>
      </c>
      <c r="AN14" s="24">
        <f t="shared" si="22"/>
        <v>1.7179194435294809E-2</v>
      </c>
      <c r="AO14" s="24">
        <f t="shared" si="23"/>
        <v>1.9137584473317926E-2</v>
      </c>
      <c r="AP14" s="24">
        <f t="shared" si="6"/>
        <v>1.9897922135522883E-2</v>
      </c>
      <c r="AQ14" s="24">
        <f t="shared" si="6"/>
        <v>2.266433292811576E-2</v>
      </c>
      <c r="AR14" s="24">
        <f t="shared" si="6"/>
        <v>2.5538294552072571E-2</v>
      </c>
      <c r="AS14" s="24" t="e">
        <f t="shared" si="24"/>
        <v>#DIV/0!</v>
      </c>
      <c r="AT14" s="24">
        <f t="shared" si="25"/>
        <v>2.1351104813896127E-2</v>
      </c>
    </row>
    <row r="15" spans="1:74" x14ac:dyDescent="0.25">
      <c r="A15" s="31">
        <f>+[1]NAC!A16</f>
        <v>43009</v>
      </c>
      <c r="B15" s="17">
        <f>+[1]NAC!B16</f>
        <v>119.3528</v>
      </c>
      <c r="C15" s="18">
        <f>+[1]NAC!C16</f>
        <v>118.16459999999999</v>
      </c>
      <c r="D15" s="19">
        <f>+[1]NAC!D16</f>
        <v>121.69499999999999</v>
      </c>
      <c r="E15" s="19">
        <f>+[1]NAC!E16</f>
        <v>114.13800000000001</v>
      </c>
      <c r="F15" s="19">
        <f>+[1]NAC!F16</f>
        <v>130.41390000000001</v>
      </c>
      <c r="G15" s="19">
        <f>+[1]NAC!G16</f>
        <v>113.0973</v>
      </c>
      <c r="H15" s="19">
        <f>+[1]NAC!H16</f>
        <v>123.21210000000001</v>
      </c>
      <c r="I15" s="19">
        <f>+[1]NAC!I16</f>
        <v>113.4318</v>
      </c>
      <c r="J15" s="19">
        <f>+[1]NAC!J16</f>
        <v>130.9342</v>
      </c>
      <c r="K15" s="19">
        <f>+[1]NAC!K16</f>
        <v>121.032</v>
      </c>
      <c r="L15" s="19">
        <f>+[1]NAC!L16</f>
        <v>131.02529999999999</v>
      </c>
      <c r="M15" s="19">
        <f>+[1]NAC!M16</f>
        <v>117.834</v>
      </c>
      <c r="N15" s="20">
        <f>+[1]NAC!N16</f>
        <v>117.08029999999999</v>
      </c>
      <c r="O15" s="18">
        <f>+[1]NAC!P16</f>
        <v>119.02419999999999</v>
      </c>
      <c r="P15" s="18">
        <f>+[1]NAC!Q16</f>
        <v>117.6245</v>
      </c>
      <c r="Q15" s="18">
        <f>+[1]NAC!R16</f>
        <v>125.2808</v>
      </c>
      <c r="R15" s="18">
        <f t="shared" si="0"/>
        <v>119.39773067375199</v>
      </c>
      <c r="S15" s="19">
        <f t="shared" si="1"/>
        <v>117.47429239416597</v>
      </c>
      <c r="T15" s="19">
        <f t="shared" si="2"/>
        <v>116.54629246452119</v>
      </c>
      <c r="U15" s="19">
        <f t="shared" si="3"/>
        <v>116.12303674148895</v>
      </c>
      <c r="V15" s="19"/>
      <c r="W15" s="20">
        <f t="shared" si="4"/>
        <v>118.1333205848331</v>
      </c>
      <c r="Y15" s="24">
        <f t="shared" si="7"/>
        <v>1.5147326869770827E-2</v>
      </c>
      <c r="Z15" s="24">
        <f t="shared" si="8"/>
        <v>1.5117933281101781E-2</v>
      </c>
      <c r="AA15" s="24">
        <f t="shared" si="9"/>
        <v>3.0106239890027142E-2</v>
      </c>
      <c r="AB15" s="24">
        <f t="shared" si="10"/>
        <v>2.1202810817388285E-2</v>
      </c>
      <c r="AC15" s="24">
        <f t="shared" si="11"/>
        <v>8.8832605116906382E-3</v>
      </c>
      <c r="AD15" s="24">
        <f t="shared" si="12"/>
        <v>7.2082566331725939E-3</v>
      </c>
      <c r="AE15" s="24">
        <f t="shared" si="13"/>
        <v>1.0782812144938037E-2</v>
      </c>
      <c r="AF15" s="24">
        <f t="shared" si="14"/>
        <v>1.2835474662549862E-2</v>
      </c>
      <c r="AG15" s="24">
        <f t="shared" si="15"/>
        <v>5.2987886966465947E-2</v>
      </c>
      <c r="AH15" s="24">
        <f t="shared" si="16"/>
        <v>1.251505822513721E-2</v>
      </c>
      <c r="AI15" s="24">
        <f t="shared" si="17"/>
        <v>8.048986337034103E-3</v>
      </c>
      <c r="AJ15" s="24">
        <f t="shared" si="18"/>
        <v>1.3938928236763015E-2</v>
      </c>
      <c r="AK15" s="24">
        <f t="shared" si="19"/>
        <v>1.3734034898752245E-2</v>
      </c>
      <c r="AL15" s="24">
        <f t="shared" si="20"/>
        <v>2.4181251828523154E-2</v>
      </c>
      <c r="AM15" s="24">
        <f t="shared" si="21"/>
        <v>1.3150119985047004E-2</v>
      </c>
      <c r="AN15" s="24">
        <f t="shared" si="22"/>
        <v>1.6758389136466878E-2</v>
      </c>
      <c r="AO15" s="24">
        <f t="shared" si="23"/>
        <v>1.5094811717630607E-2</v>
      </c>
      <c r="AP15" s="24">
        <f t="shared" si="6"/>
        <v>1.5532617296067475E-2</v>
      </c>
      <c r="AQ15" s="24">
        <f t="shared" si="6"/>
        <v>1.4391355911938852E-2</v>
      </c>
      <c r="AR15" s="24">
        <f t="shared" si="6"/>
        <v>1.4542344937388263E-2</v>
      </c>
      <c r="AS15" s="24" t="e">
        <f t="shared" si="24"/>
        <v>#DIV/0!</v>
      </c>
      <c r="AT15" s="24">
        <f t="shared" si="25"/>
        <v>1.5513649685722219E-2</v>
      </c>
    </row>
    <row r="16" spans="1:74" x14ac:dyDescent="0.25">
      <c r="A16" s="31">
        <f>+[1]NAC!A17</f>
        <v>43040</v>
      </c>
      <c r="B16" s="17">
        <f>+[1]NAC!B17</f>
        <v>120.994</v>
      </c>
      <c r="C16" s="18">
        <f>+[1]NAC!C17</f>
        <v>119.5688</v>
      </c>
      <c r="D16" s="19">
        <f>+[1]NAC!D17</f>
        <v>123.0467</v>
      </c>
      <c r="E16" s="19">
        <f>+[1]NAC!E17</f>
        <v>115.6644</v>
      </c>
      <c r="F16" s="19">
        <f>+[1]NAC!F17</f>
        <v>132.02940000000001</v>
      </c>
      <c r="G16" s="19">
        <f>+[1]NAC!G17</f>
        <v>114.1215</v>
      </c>
      <c r="H16" s="19">
        <f>+[1]NAC!H17</f>
        <v>124.82250000000001</v>
      </c>
      <c r="I16" s="19">
        <f>+[1]NAC!I17</f>
        <v>116.8496</v>
      </c>
      <c r="J16" s="19">
        <f>+[1]NAC!J17</f>
        <v>131.88329999999999</v>
      </c>
      <c r="K16" s="19">
        <f>+[1]NAC!K17</f>
        <v>121.8725</v>
      </c>
      <c r="L16" s="19">
        <f>+[1]NAC!L17</f>
        <v>131.48320000000001</v>
      </c>
      <c r="M16" s="19">
        <f>+[1]NAC!M17</f>
        <v>119.9896</v>
      </c>
      <c r="N16" s="20">
        <f>+[1]NAC!N17</f>
        <v>118.5168</v>
      </c>
      <c r="O16" s="18">
        <f>+[1]NAC!P17</f>
        <v>121.06140000000001</v>
      </c>
      <c r="P16" s="18">
        <f>+[1]NAC!Q17</f>
        <v>119.1358</v>
      </c>
      <c r="Q16" s="18">
        <f>+[1]NAC!R17</f>
        <v>127.1472</v>
      </c>
      <c r="R16" s="18">
        <f t="shared" si="0"/>
        <v>121.03859986450595</v>
      </c>
      <c r="S16" s="19">
        <f t="shared" si="1"/>
        <v>118.89805068988305</v>
      </c>
      <c r="T16" s="19">
        <f t="shared" si="2"/>
        <v>117.99172453805213</v>
      </c>
      <c r="U16" s="19">
        <f t="shared" si="3"/>
        <v>117.33504419730949</v>
      </c>
      <c r="V16" s="19"/>
      <c r="W16" s="20">
        <f t="shared" si="4"/>
        <v>119.83388768247087</v>
      </c>
      <c r="Y16" s="24">
        <f t="shared" si="7"/>
        <v>1.3750829473627713E-2</v>
      </c>
      <c r="Z16" s="24">
        <f t="shared" si="8"/>
        <v>1.1883423631104506E-2</v>
      </c>
      <c r="AA16" s="24">
        <f t="shared" si="9"/>
        <v>1.1107276387690712E-2</v>
      </c>
      <c r="AB16" s="24">
        <f t="shared" si="10"/>
        <v>1.3373284970824795E-2</v>
      </c>
      <c r="AC16" s="24">
        <f t="shared" si="11"/>
        <v>1.2387483236065977E-2</v>
      </c>
      <c r="AD16" s="24">
        <f t="shared" si="12"/>
        <v>9.0559191068220191E-3</v>
      </c>
      <c r="AE16" s="24">
        <f t="shared" si="13"/>
        <v>1.3070144896483393E-2</v>
      </c>
      <c r="AF16" s="24">
        <f t="shared" si="14"/>
        <v>3.0130880405671023E-2</v>
      </c>
      <c r="AG16" s="24">
        <f t="shared" si="15"/>
        <v>7.2486791075210277E-3</v>
      </c>
      <c r="AH16" s="24">
        <f t="shared" si="16"/>
        <v>6.9444444444444198E-3</v>
      </c>
      <c r="AI16" s="24">
        <f t="shared" si="17"/>
        <v>3.4947449080446891E-3</v>
      </c>
      <c r="AJ16" s="24">
        <f t="shared" si="18"/>
        <v>1.829353157832192E-2</v>
      </c>
      <c r="AK16" s="24">
        <f t="shared" si="19"/>
        <v>1.2269357013946935E-2</v>
      </c>
      <c r="AL16" s="24">
        <f t="shared" si="20"/>
        <v>1.71158470294277E-2</v>
      </c>
      <c r="AM16" s="24">
        <f t="shared" si="21"/>
        <v>1.2848513702502506E-2</v>
      </c>
      <c r="AN16" s="24">
        <f t="shared" si="22"/>
        <v>1.4897733730946827E-2</v>
      </c>
      <c r="AO16" s="24">
        <f t="shared" si="23"/>
        <v>1.3742884236531694E-2</v>
      </c>
      <c r="AP16" s="24">
        <f t="shared" si="6"/>
        <v>1.2119743534524829E-2</v>
      </c>
      <c r="AQ16" s="24">
        <f t="shared" si="6"/>
        <v>1.2402214115656784E-2</v>
      </c>
      <c r="AR16" s="24">
        <f t="shared" si="6"/>
        <v>1.0437269725547038E-2</v>
      </c>
      <c r="AS16" s="24" t="e">
        <f t="shared" si="24"/>
        <v>#DIV/0!</v>
      </c>
      <c r="AT16" s="24">
        <f t="shared" si="25"/>
        <v>1.4395321228751756E-2</v>
      </c>
    </row>
    <row r="17" spans="1:69" x14ac:dyDescent="0.25">
      <c r="A17" s="31">
        <f>+[1]NAC!A18</f>
        <v>43070</v>
      </c>
      <c r="B17" s="17">
        <f>+[1]NAC!B18</f>
        <v>124.79559999999999</v>
      </c>
      <c r="C17" s="18">
        <f>+[1]NAC!C18</f>
        <v>120.36</v>
      </c>
      <c r="D17" s="19">
        <f>+[1]NAC!D18</f>
        <v>123.7178</v>
      </c>
      <c r="E17" s="19">
        <f>+[1]NAC!E18</f>
        <v>116.6315</v>
      </c>
      <c r="F17" s="19">
        <f>+[1]NAC!F18</f>
        <v>155.59289999999999</v>
      </c>
      <c r="G17" s="19">
        <f>+[1]NAC!G18</f>
        <v>117.43600000000001</v>
      </c>
      <c r="H17" s="19">
        <f>+[1]NAC!H18</f>
        <v>127.7938</v>
      </c>
      <c r="I17" s="19">
        <f>+[1]NAC!I18</f>
        <v>120.6253</v>
      </c>
      <c r="J17" s="19">
        <f>+[1]NAC!J18</f>
        <v>134.13669999999999</v>
      </c>
      <c r="K17" s="19">
        <f>+[1]NAC!K18</f>
        <v>122.7547</v>
      </c>
      <c r="L17" s="19">
        <f>+[1]NAC!L18</f>
        <v>131.4716</v>
      </c>
      <c r="M17" s="19">
        <f>+[1]NAC!M18</f>
        <v>122.136</v>
      </c>
      <c r="N17" s="20">
        <f>+[1]NAC!N18</f>
        <v>119.8176</v>
      </c>
      <c r="O17" s="18">
        <f>+[1]NAC!P18</f>
        <v>121.4632</v>
      </c>
      <c r="P17" s="18">
        <f>+[1]NAC!Q18</f>
        <v>121.1263</v>
      </c>
      <c r="Q17" s="18">
        <f>+[1]NAC!R18</f>
        <v>138.6978</v>
      </c>
      <c r="R17" s="18">
        <f t="shared" si="0"/>
        <v>124.82279261218899</v>
      </c>
      <c r="S17" s="19">
        <f t="shared" si="1"/>
        <v>120.17070577278425</v>
      </c>
      <c r="T17" s="19">
        <f t="shared" si="2"/>
        <v>119.68397936764453</v>
      </c>
      <c r="U17" s="19">
        <f t="shared" si="3"/>
        <v>118.87802635654276</v>
      </c>
      <c r="V17" s="19"/>
      <c r="W17" s="20">
        <f t="shared" si="4"/>
        <v>122.04945817556099</v>
      </c>
      <c r="Y17" s="24">
        <f t="shared" si="7"/>
        <v>3.1419739821809234E-2</v>
      </c>
      <c r="Z17" s="24">
        <f t="shared" si="8"/>
        <v>6.6171108182067062E-3</v>
      </c>
      <c r="AA17" s="24">
        <f t="shared" si="9"/>
        <v>5.4540268044571683E-3</v>
      </c>
      <c r="AB17" s="24">
        <f t="shared" si="10"/>
        <v>8.3612589526249614E-3</v>
      </c>
      <c r="AC17" s="24">
        <f t="shared" si="11"/>
        <v>0.17847161314070936</v>
      </c>
      <c r="AD17" s="24">
        <f t="shared" si="12"/>
        <v>2.9043607032855467E-2</v>
      </c>
      <c r="AE17" s="24">
        <f t="shared" si="13"/>
        <v>2.3804201966792782E-2</v>
      </c>
      <c r="AF17" s="24">
        <f t="shared" si="14"/>
        <v>3.231247689337402E-2</v>
      </c>
      <c r="AG17" s="24">
        <f t="shared" si="15"/>
        <v>1.708631797960769E-2</v>
      </c>
      <c r="AH17" s="24">
        <f t="shared" si="16"/>
        <v>7.2387125889761261E-3</v>
      </c>
      <c r="AI17" s="24">
        <f t="shared" si="17"/>
        <v>-8.8224198985242808E-5</v>
      </c>
      <c r="AJ17" s="24">
        <f t="shared" si="18"/>
        <v>1.7888216978804827E-2</v>
      </c>
      <c r="AK17" s="24">
        <f t="shared" si="19"/>
        <v>1.0975659147057559E-2</v>
      </c>
      <c r="AL17" s="24">
        <f t="shared" si="20"/>
        <v>3.3189769819281789E-3</v>
      </c>
      <c r="AM17" s="24">
        <f t="shared" si="21"/>
        <v>1.6707824180473008E-2</v>
      </c>
      <c r="AN17" s="24">
        <f t="shared" si="22"/>
        <v>9.0844312733587618E-2</v>
      </c>
      <c r="AO17" s="24">
        <f t="shared" si="23"/>
        <v>3.1264346678821164E-2</v>
      </c>
      <c r="AP17" s="24">
        <f t="shared" si="6"/>
        <v>1.0703750612536256E-2</v>
      </c>
      <c r="AQ17" s="24">
        <f t="shared" si="6"/>
        <v>1.4342148453357462E-2</v>
      </c>
      <c r="AR17" s="24">
        <f t="shared" si="6"/>
        <v>1.3150224383421394E-2</v>
      </c>
      <c r="AS17" s="24" t="e">
        <f t="shared" si="24"/>
        <v>#DIV/0!</v>
      </c>
      <c r="AT17" s="24">
        <f t="shared" si="25"/>
        <v>1.8488680755820885E-2</v>
      </c>
      <c r="AV17" s="24">
        <f t="shared" ref="AV17:BL17" si="26">+B17/B5-1</f>
        <v>0.24795599999999984</v>
      </c>
      <c r="AW17" s="24">
        <f t="shared" si="26"/>
        <v>0.2036</v>
      </c>
      <c r="AX17" s="24">
        <f t="shared" si="26"/>
        <v>0.23717799999999989</v>
      </c>
      <c r="AY17" s="24">
        <f t="shared" si="26"/>
        <v>0.16631499999999999</v>
      </c>
      <c r="AZ17" s="24">
        <f t="shared" si="26"/>
        <v>0.5559289999999999</v>
      </c>
      <c r="BA17" s="24">
        <f t="shared" si="26"/>
        <v>0.17436000000000007</v>
      </c>
      <c r="BB17" s="24">
        <f t="shared" si="26"/>
        <v>0.27793800000000002</v>
      </c>
      <c r="BC17" s="24">
        <f t="shared" si="26"/>
        <v>0.20625300000000002</v>
      </c>
      <c r="BD17" s="24">
        <f t="shared" si="26"/>
        <v>0.34136699999999998</v>
      </c>
      <c r="BE17" s="24">
        <f t="shared" si="26"/>
        <v>0.22754699999999994</v>
      </c>
      <c r="BF17" s="24">
        <f t="shared" si="26"/>
        <v>0.314716</v>
      </c>
      <c r="BG17" s="24">
        <f t="shared" si="26"/>
        <v>0.22136</v>
      </c>
      <c r="BH17" s="24">
        <f t="shared" si="26"/>
        <v>0.19817599999999991</v>
      </c>
      <c r="BI17" s="24">
        <f t="shared" si="26"/>
        <v>0.21463199999999993</v>
      </c>
      <c r="BJ17" s="24">
        <f t="shared" si="26"/>
        <v>0.21126299999999998</v>
      </c>
      <c r="BK17" s="24">
        <f t="shared" si="26"/>
        <v>0.38697800000000004</v>
      </c>
      <c r="BL17" s="24">
        <f t="shared" si="26"/>
        <v>0.24822792612189004</v>
      </c>
      <c r="BM17" s="24">
        <f t="shared" ref="BM17:BO32" si="27">+S17/S5-1</f>
        <v>0.20170705772784236</v>
      </c>
      <c r="BN17" s="24">
        <f t="shared" si="27"/>
        <v>0.19683979367644544</v>
      </c>
      <c r="BO17" s="24">
        <f t="shared" si="27"/>
        <v>0.18878026356542743</v>
      </c>
      <c r="BP17" s="24" t="e">
        <f>+V17/V5-1</f>
        <v>#DIV/0!</v>
      </c>
      <c r="BQ17" s="24">
        <f>+W17/W5-1</f>
        <v>0.22049458175560965</v>
      </c>
    </row>
    <row r="18" spans="1:69" x14ac:dyDescent="0.25">
      <c r="A18" s="31">
        <f>+[1]NAC!A19</f>
        <v>43101</v>
      </c>
      <c r="B18" s="17">
        <f>+[1]NAC!B19</f>
        <v>126.98869999999999</v>
      </c>
      <c r="C18" s="18">
        <f>+[1]NAC!C19</f>
        <v>122.87520000000001</v>
      </c>
      <c r="D18" s="19">
        <f>+[1]NAC!D19</f>
        <v>126.55800000000001</v>
      </c>
      <c r="E18" s="19">
        <f>+[1]NAC!E19</f>
        <v>115.7454</v>
      </c>
      <c r="F18" s="19">
        <f>+[1]NAC!F19</f>
        <v>157.21600000000001</v>
      </c>
      <c r="G18" s="19">
        <f>+[1]NAC!G19</f>
        <v>118.6538</v>
      </c>
      <c r="H18" s="19">
        <f>+[1]NAC!H19</f>
        <v>130.03700000000001</v>
      </c>
      <c r="I18" s="19">
        <f>+[1]NAC!I19</f>
        <v>123.2423</v>
      </c>
      <c r="J18" s="19">
        <f>+[1]NAC!J19</f>
        <v>136.6524</v>
      </c>
      <c r="K18" s="19">
        <f>+[1]NAC!K19</f>
        <v>127.0012</v>
      </c>
      <c r="L18" s="19">
        <f>+[1]NAC!L19</f>
        <v>132.30789999999999</v>
      </c>
      <c r="M18" s="19">
        <f>+[1]NAC!M19</f>
        <v>125.7038</v>
      </c>
      <c r="N18" s="20">
        <f>+[1]NAC!N19</f>
        <v>122.7189</v>
      </c>
      <c r="O18" s="18">
        <f>+[1]NAC!P19</f>
        <v>124.70010000000001</v>
      </c>
      <c r="P18" s="18">
        <f>+[1]NAC!Q19</f>
        <v>122.9418</v>
      </c>
      <c r="Q18" s="18">
        <f>+[1]NAC!R19</f>
        <v>141.6541</v>
      </c>
      <c r="R18" s="18">
        <f t="shared" si="0"/>
        <v>127.02969369033998</v>
      </c>
      <c r="S18" s="19">
        <f t="shared" si="1"/>
        <v>122.42235553648723</v>
      </c>
      <c r="T18" s="19">
        <f t="shared" si="2"/>
        <v>121.68074182064558</v>
      </c>
      <c r="U18" s="19">
        <f t="shared" si="3"/>
        <v>120.35840553574509</v>
      </c>
      <c r="V18" s="19"/>
      <c r="W18" s="20">
        <f t="shared" si="4"/>
        <v>123.92153009939616</v>
      </c>
      <c r="Y18" s="24">
        <f t="shared" si="7"/>
        <v>1.7573536246470178E-2</v>
      </c>
      <c r="Z18" s="24">
        <f t="shared" si="8"/>
        <v>2.0897308075772836E-2</v>
      </c>
      <c r="AA18" s="24">
        <f t="shared" si="9"/>
        <v>2.2957084590899735E-2</v>
      </c>
      <c r="AB18" s="24">
        <f t="shared" si="10"/>
        <v>-7.5974329405006369E-3</v>
      </c>
      <c r="AC18" s="24">
        <f t="shared" si="11"/>
        <v>1.0431709930209143E-2</v>
      </c>
      <c r="AD18" s="24">
        <f t="shared" si="12"/>
        <v>1.0369903607071018E-2</v>
      </c>
      <c r="AE18" s="24">
        <f t="shared" si="13"/>
        <v>1.7553277232541742E-2</v>
      </c>
      <c r="AF18" s="24">
        <f t="shared" si="14"/>
        <v>2.1695282830384688E-2</v>
      </c>
      <c r="AG18" s="24">
        <f t="shared" si="15"/>
        <v>1.8754747954884854E-2</v>
      </c>
      <c r="AH18" s="24">
        <f t="shared" si="16"/>
        <v>3.4593380131269891E-2</v>
      </c>
      <c r="AI18" s="24">
        <f t="shared" si="17"/>
        <v>6.3610696150346868E-3</v>
      </c>
      <c r="AJ18" s="24">
        <f t="shared" si="18"/>
        <v>2.9211698434532085E-2</v>
      </c>
      <c r="AK18" s="24">
        <f t="shared" si="19"/>
        <v>2.4214305744731934E-2</v>
      </c>
      <c r="AL18" s="24">
        <f t="shared" si="20"/>
        <v>2.6649223797825305E-2</v>
      </c>
      <c r="AM18" s="24">
        <f t="shared" si="21"/>
        <v>1.4988487223666525E-2</v>
      </c>
      <c r="AN18" s="24">
        <f t="shared" si="22"/>
        <v>2.1314685597031868E-2</v>
      </c>
      <c r="AO18" s="24">
        <f t="shared" si="23"/>
        <v>1.7680273225480603E-2</v>
      </c>
      <c r="AP18" s="24">
        <f t="shared" si="6"/>
        <v>1.8737093613815814E-2</v>
      </c>
      <c r="AQ18" s="24">
        <f t="shared" si="6"/>
        <v>1.6683623518795265E-2</v>
      </c>
      <c r="AR18" s="24">
        <f t="shared" si="6"/>
        <v>1.2452925276218219E-2</v>
      </c>
      <c r="AS18" s="24" t="e">
        <f t="shared" si="24"/>
        <v>#DIV/0!</v>
      </c>
      <c r="AT18" s="24">
        <f t="shared" si="25"/>
        <v>1.5338633631148957E-2</v>
      </c>
      <c r="AV18" s="24">
        <f t="shared" ref="AV18:AV81" si="28">+B18/B6-1</f>
        <v>0.25006226257777908</v>
      </c>
      <c r="AW18" s="24">
        <f t="shared" ref="AW18:AW81" si="29">+C18/C6-1</f>
        <v>0.21295448084152002</v>
      </c>
      <c r="AX18" s="24">
        <f t="shared" ref="AX18:AX81" si="30">+D18/D6-1</f>
        <v>0.25398067872182328</v>
      </c>
      <c r="AY18" s="24">
        <f t="shared" ref="AY18:AY81" si="31">+E18/E6-1</f>
        <v>0.16906751671100717</v>
      </c>
      <c r="AZ18" s="24">
        <f t="shared" ref="AZ18:AZ81" si="32">+F18/F6-1</f>
        <v>0.54925580221998005</v>
      </c>
      <c r="BA18" s="24">
        <f t="shared" ref="BA18:BA81" si="33">+G18/G6-1</f>
        <v>0.17621903044589815</v>
      </c>
      <c r="BB18" s="24">
        <f t="shared" ref="BB18:BB81" si="34">+H18/H6-1</f>
        <v>0.27051170443409434</v>
      </c>
      <c r="BC18" s="24">
        <f t="shared" ref="BC18:BC81" si="35">+I18/I6-1</f>
        <v>0.20736415692306176</v>
      </c>
      <c r="BD18" s="24">
        <f t="shared" ref="BD18:BD81" si="36">+J18/J6-1</f>
        <v>0.32605801365529508</v>
      </c>
      <c r="BE18" s="24">
        <f t="shared" ref="BE18:BE81" si="37">+K18/K6-1</f>
        <v>0.23074388558647785</v>
      </c>
      <c r="BF18" s="24">
        <f t="shared" ref="BF18:BF81" si="38">+L18/L6-1</f>
        <v>0.31264087972443133</v>
      </c>
      <c r="BG18" s="24">
        <f t="shared" ref="BG18:BG81" si="39">+M18/M6-1</f>
        <v>0.21923914793569743</v>
      </c>
      <c r="BH18" s="24">
        <f t="shared" ref="BH18:BH81" si="40">+N18/N6-1</f>
        <v>0.20389956295464251</v>
      </c>
      <c r="BI18" s="24">
        <f t="shared" ref="BI18:BI81" si="41">+O18/O6-1</f>
        <v>0.22619371878592176</v>
      </c>
      <c r="BJ18" s="24">
        <f t="shared" ref="BJ18:BJ81" si="42">+P18/P6-1</f>
        <v>0.21120272225993286</v>
      </c>
      <c r="BK18" s="24">
        <f t="shared" ref="BK18:BK81" si="43">+Q18/Q6-1</f>
        <v>0.39124401016320265</v>
      </c>
      <c r="BL18" s="24">
        <f t="shared" ref="BL18:BL81" si="44">+R18/R6-1</f>
        <v>0.25057141737245336</v>
      </c>
      <c r="BM18" s="24">
        <f t="shared" si="27"/>
        <v>0.20755393778348141</v>
      </c>
      <c r="BN18" s="24">
        <f t="shared" si="27"/>
        <v>0.19902291034250386</v>
      </c>
      <c r="BO18" s="24">
        <f t="shared" si="27"/>
        <v>0.19223663494980747</v>
      </c>
      <c r="BP18" s="24" t="e">
        <f t="shared" ref="BP18:BP81" si="45">+V18/V6-1</f>
        <v>#DIV/0!</v>
      </c>
      <c r="BQ18" s="24">
        <f t="shared" ref="BQ18:BQ81" si="46">+W18/W6-1</f>
        <v>0.22065806214759265</v>
      </c>
    </row>
    <row r="19" spans="1:69" x14ac:dyDescent="0.25">
      <c r="A19" s="31">
        <f>+[1]NAC!A20</f>
        <v>43132</v>
      </c>
      <c r="B19" s="17">
        <f>+[1]NAC!B20</f>
        <v>130.06059999999999</v>
      </c>
      <c r="C19" s="18">
        <f>+[1]NAC!C20</f>
        <v>125.5566</v>
      </c>
      <c r="D19" s="19">
        <f>+[1]NAC!D20</f>
        <v>128.73939999999999</v>
      </c>
      <c r="E19" s="19">
        <f>+[1]NAC!E20</f>
        <v>115.036</v>
      </c>
      <c r="F19" s="19">
        <f>+[1]NAC!F20</f>
        <v>163.1754</v>
      </c>
      <c r="G19" s="19">
        <f>+[1]NAC!G20</f>
        <v>120.7253</v>
      </c>
      <c r="H19" s="19">
        <f>+[1]NAC!H20</f>
        <v>133.08529999999999</v>
      </c>
      <c r="I19" s="19">
        <f>+[1]NAC!I20</f>
        <v>128.76660000000001</v>
      </c>
      <c r="J19" s="19">
        <f>+[1]NAC!J20</f>
        <v>149.113</v>
      </c>
      <c r="K19" s="19">
        <f>+[1]NAC!K20</f>
        <v>128.25190000000001</v>
      </c>
      <c r="L19" s="19">
        <f>+[1]NAC!L20</f>
        <v>134.83240000000001</v>
      </c>
      <c r="M19" s="19">
        <f>+[1]NAC!M20</f>
        <v>128.3425</v>
      </c>
      <c r="N19" s="20">
        <f>+[1]NAC!N20</f>
        <v>124.8704</v>
      </c>
      <c r="O19" s="18">
        <f>+[1]NAC!P20</f>
        <v>123.8509</v>
      </c>
      <c r="P19" s="18">
        <f>+[1]NAC!Q20</f>
        <v>125.5123</v>
      </c>
      <c r="Q19" s="18">
        <f>+[1]NAC!R20</f>
        <v>148.47730000000001</v>
      </c>
      <c r="R19" s="18">
        <f t="shared" si="0"/>
        <v>130.11675068916799</v>
      </c>
      <c r="S19" s="19">
        <f t="shared" si="1"/>
        <v>124.32397383336716</v>
      </c>
      <c r="T19" s="19">
        <f t="shared" si="2"/>
        <v>122.97026102447813</v>
      </c>
      <c r="U19" s="19">
        <f t="shared" si="3"/>
        <v>121.20446341186961</v>
      </c>
      <c r="V19" s="19"/>
      <c r="W19" s="20">
        <f t="shared" si="4"/>
        <v>126.83309349275666</v>
      </c>
      <c r="Y19" s="24">
        <f t="shared" si="7"/>
        <v>2.4190341345332378E-2</v>
      </c>
      <c r="Z19" s="24">
        <f t="shared" si="8"/>
        <v>2.1822141489902025E-2</v>
      </c>
      <c r="AA19" s="24">
        <f t="shared" si="9"/>
        <v>1.723636593498612E-2</v>
      </c>
      <c r="AB19" s="24">
        <f t="shared" si="10"/>
        <v>-6.1289692722129585E-3</v>
      </c>
      <c r="AC19" s="24">
        <f t="shared" si="11"/>
        <v>3.7905811113372545E-2</v>
      </c>
      <c r="AD19" s="24">
        <f t="shared" si="12"/>
        <v>1.7458353630477985E-2</v>
      </c>
      <c r="AE19" s="24">
        <f t="shared" si="13"/>
        <v>2.3441789644485622E-2</v>
      </c>
      <c r="AF19" s="24">
        <f t="shared" si="14"/>
        <v>4.482470710137676E-2</v>
      </c>
      <c r="AG19" s="24">
        <f t="shared" si="15"/>
        <v>9.1184640738106282E-2</v>
      </c>
      <c r="AH19" s="24">
        <f t="shared" si="16"/>
        <v>9.8479384446761298E-3</v>
      </c>
      <c r="AI19" s="24">
        <f t="shared" si="17"/>
        <v>1.9080493303876844E-2</v>
      </c>
      <c r="AJ19" s="24">
        <f t="shared" si="18"/>
        <v>2.099140996533122E-2</v>
      </c>
      <c r="AK19" s="24">
        <f t="shared" si="19"/>
        <v>1.7531936808429682E-2</v>
      </c>
      <c r="AL19" s="24">
        <f t="shared" si="20"/>
        <v>-6.8099384042195066E-3</v>
      </c>
      <c r="AM19" s="24">
        <f t="shared" si="21"/>
        <v>2.0908267163812333E-2</v>
      </c>
      <c r="AN19" s="24">
        <f t="shared" si="22"/>
        <v>4.8168037494149551E-2</v>
      </c>
      <c r="AO19" s="24">
        <f t="shared" si="23"/>
        <v>2.4301853441867749E-2</v>
      </c>
      <c r="AP19" s="24">
        <f t="shared" si="6"/>
        <v>1.5533260151273209E-2</v>
      </c>
      <c r="AQ19" s="24">
        <f t="shared" si="6"/>
        <v>1.0597561985061565E-2</v>
      </c>
      <c r="AR19" s="24">
        <f t="shared" si="6"/>
        <v>7.0294872415308518E-3</v>
      </c>
      <c r="AS19" s="24" t="e">
        <f t="shared" si="24"/>
        <v>#DIV/0!</v>
      </c>
      <c r="AT19" s="24">
        <f t="shared" si="25"/>
        <v>2.3495218232256754E-2</v>
      </c>
      <c r="AV19" s="24">
        <f t="shared" si="28"/>
        <v>0.25437113435867365</v>
      </c>
      <c r="AW19" s="24">
        <f t="shared" si="29"/>
        <v>0.2170995681486616</v>
      </c>
      <c r="AX19" s="24">
        <f t="shared" si="30"/>
        <v>0.22329923650340389</v>
      </c>
      <c r="AY19" s="24">
        <f t="shared" si="31"/>
        <v>0.16371596816664868</v>
      </c>
      <c r="AZ19" s="24">
        <f t="shared" si="32"/>
        <v>0.52498378525888434</v>
      </c>
      <c r="BA19" s="24">
        <f t="shared" si="33"/>
        <v>0.19143315062598831</v>
      </c>
      <c r="BB19" s="24">
        <f t="shared" si="34"/>
        <v>0.26645141275840922</v>
      </c>
      <c r="BC19" s="24">
        <f t="shared" si="35"/>
        <v>0.23819157907490407</v>
      </c>
      <c r="BD19" s="24">
        <f t="shared" si="36"/>
        <v>0.39031285372498625</v>
      </c>
      <c r="BE19" s="24">
        <f t="shared" si="37"/>
        <v>0.23561386217786606</v>
      </c>
      <c r="BF19" s="24">
        <f t="shared" si="38"/>
        <v>0.29670477626638769</v>
      </c>
      <c r="BG19" s="24">
        <f t="shared" si="39"/>
        <v>0.22360771332632923</v>
      </c>
      <c r="BH19" s="24">
        <f t="shared" si="40"/>
        <v>0.20304715733208978</v>
      </c>
      <c r="BI19" s="24">
        <f t="shared" si="41"/>
        <v>0.21025558340540074</v>
      </c>
      <c r="BJ19" s="24">
        <f t="shared" si="42"/>
        <v>0.21608072822048152</v>
      </c>
      <c r="BK19" s="24">
        <f t="shared" si="43"/>
        <v>0.40163369570553087</v>
      </c>
      <c r="BL19" s="24">
        <f t="shared" si="44"/>
        <v>0.25529844140544533</v>
      </c>
      <c r="BM19" s="24">
        <f t="shared" si="27"/>
        <v>0.20953467720920971</v>
      </c>
      <c r="BN19" s="24">
        <f t="shared" si="27"/>
        <v>0.20243414915144031</v>
      </c>
      <c r="BO19" s="24">
        <f t="shared" si="27"/>
        <v>0.19523563636640673</v>
      </c>
      <c r="BP19" s="24" t="e">
        <f t="shared" si="45"/>
        <v>#DIV/0!</v>
      </c>
      <c r="BQ19" s="24">
        <f t="shared" si="46"/>
        <v>0.23169271061307972</v>
      </c>
    </row>
    <row r="20" spans="1:69" x14ac:dyDescent="0.25">
      <c r="A20" s="31">
        <f>+[1]NAC!A21</f>
        <v>43160</v>
      </c>
      <c r="B20" s="17">
        <f>+[1]NAC!B21</f>
        <v>133.1054</v>
      </c>
      <c r="C20" s="18">
        <f>+[1]NAC!C21</f>
        <v>128.46899999999999</v>
      </c>
      <c r="D20" s="19">
        <f>+[1]NAC!D21</f>
        <v>129.62260000000001</v>
      </c>
      <c r="E20" s="19">
        <f>+[1]NAC!E21</f>
        <v>120.06870000000001</v>
      </c>
      <c r="F20" s="19">
        <f>+[1]NAC!F21</f>
        <v>164.1018</v>
      </c>
      <c r="G20" s="19">
        <f>+[1]NAC!G21</f>
        <v>126.18210000000001</v>
      </c>
      <c r="H20" s="19">
        <f>+[1]NAC!H21</f>
        <v>134.821</v>
      </c>
      <c r="I20" s="19">
        <f>+[1]NAC!I21</f>
        <v>131.06030000000001</v>
      </c>
      <c r="J20" s="19">
        <f>+[1]NAC!J21</f>
        <v>153.20689999999999</v>
      </c>
      <c r="K20" s="19">
        <f>+[1]NAC!K21</f>
        <v>129.8108</v>
      </c>
      <c r="L20" s="19">
        <f>+[1]NAC!L21</f>
        <v>153.4357</v>
      </c>
      <c r="M20" s="19">
        <f>+[1]NAC!M21</f>
        <v>130.5949</v>
      </c>
      <c r="N20" s="20">
        <f>+[1]NAC!N21</f>
        <v>127.1891</v>
      </c>
      <c r="O20" s="18">
        <f>+[1]NAC!P21</f>
        <v>125.8663</v>
      </c>
      <c r="P20" s="18">
        <f>+[1]NAC!Q21</f>
        <v>128.74600000000001</v>
      </c>
      <c r="Q20" s="18">
        <f>+[1]NAC!R21</f>
        <v>151.4854</v>
      </c>
      <c r="R20" s="18">
        <f t="shared" si="0"/>
        <v>133.19729907082299</v>
      </c>
      <c r="S20" s="19">
        <f t="shared" si="1"/>
        <v>127.42264694231967</v>
      </c>
      <c r="T20" s="19">
        <f t="shared" si="2"/>
        <v>126.42397552577503</v>
      </c>
      <c r="U20" s="19">
        <f t="shared" si="3"/>
        <v>125.05303716794789</v>
      </c>
      <c r="V20" s="19"/>
      <c r="W20" s="20">
        <f t="shared" si="4"/>
        <v>130.69318723863313</v>
      </c>
      <c r="Y20" s="24">
        <f t="shared" si="7"/>
        <v>2.3410625508416993E-2</v>
      </c>
      <c r="Z20" s="24">
        <f t="shared" si="8"/>
        <v>2.3195913237535892E-2</v>
      </c>
      <c r="AA20" s="24">
        <f t="shared" si="9"/>
        <v>6.8603706402237119E-3</v>
      </c>
      <c r="AB20" s="24">
        <f t="shared" si="10"/>
        <v>4.3748913383636401E-2</v>
      </c>
      <c r="AC20" s="24">
        <f t="shared" si="11"/>
        <v>5.6773263616942682E-3</v>
      </c>
      <c r="AD20" s="24">
        <f t="shared" si="12"/>
        <v>4.5200136176924088E-2</v>
      </c>
      <c r="AE20" s="24">
        <f t="shared" si="13"/>
        <v>1.3042011401710019E-2</v>
      </c>
      <c r="AF20" s="24">
        <f t="shared" si="14"/>
        <v>1.7812848984130936E-2</v>
      </c>
      <c r="AG20" s="24">
        <f t="shared" si="15"/>
        <v>2.7455017335845877E-2</v>
      </c>
      <c r="AH20" s="24">
        <f t="shared" si="16"/>
        <v>1.2154985618146652E-2</v>
      </c>
      <c r="AI20" s="24">
        <f t="shared" si="17"/>
        <v>0.13797351378452061</v>
      </c>
      <c r="AJ20" s="24">
        <f t="shared" si="18"/>
        <v>1.7549915265792748E-2</v>
      </c>
      <c r="AK20" s="24">
        <f t="shared" si="19"/>
        <v>1.8568852185946394E-2</v>
      </c>
      <c r="AL20" s="24">
        <f t="shared" si="20"/>
        <v>1.6272792527143531E-2</v>
      </c>
      <c r="AM20" s="24">
        <f t="shared" si="21"/>
        <v>2.5764008786389958E-2</v>
      </c>
      <c r="AN20" s="24">
        <f t="shared" si="22"/>
        <v>2.0259662588153038E-2</v>
      </c>
      <c r="AO20" s="24">
        <f t="shared" si="23"/>
        <v>2.3675263679263203E-2</v>
      </c>
      <c r="AP20" s="24">
        <f t="shared" si="6"/>
        <v>2.4924180054811451E-2</v>
      </c>
      <c r="AQ20" s="24">
        <f t="shared" si="6"/>
        <v>2.8085770270987798E-2</v>
      </c>
      <c r="AR20" s="24">
        <f t="shared" si="6"/>
        <v>3.1752739525773732E-2</v>
      </c>
      <c r="AS20" s="24" t="e">
        <f t="shared" si="24"/>
        <v>#DIV/0!</v>
      </c>
      <c r="AT20" s="24">
        <f t="shared" si="25"/>
        <v>3.0434436625145667E-2</v>
      </c>
      <c r="AV20" s="24">
        <f t="shared" si="28"/>
        <v>0.25396523331662713</v>
      </c>
      <c r="AW20" s="24">
        <f t="shared" si="29"/>
        <v>0.21180821832526364</v>
      </c>
      <c r="AX20" s="24">
        <f t="shared" si="30"/>
        <v>0.2081506122186485</v>
      </c>
      <c r="AY20" s="24">
        <f t="shared" si="31"/>
        <v>0.17420859615666728</v>
      </c>
      <c r="AZ20" s="24">
        <f t="shared" si="32"/>
        <v>0.48044454348047694</v>
      </c>
      <c r="BA20" s="24">
        <f t="shared" si="33"/>
        <v>0.23491588755777859</v>
      </c>
      <c r="BB20" s="24">
        <f t="shared" si="34"/>
        <v>0.25833705113391359</v>
      </c>
      <c r="BC20" s="24">
        <f t="shared" si="35"/>
        <v>0.24561076700973339</v>
      </c>
      <c r="BD20" s="24">
        <f t="shared" si="36"/>
        <v>0.38406660565725304</v>
      </c>
      <c r="BE20" s="24">
        <f t="shared" si="37"/>
        <v>0.2303011807254951</v>
      </c>
      <c r="BF20" s="24">
        <f t="shared" si="38"/>
        <v>0.33028006544079336</v>
      </c>
      <c r="BG20" s="24">
        <f t="shared" si="39"/>
        <v>0.23253083570930388</v>
      </c>
      <c r="BH20" s="24">
        <f t="shared" si="40"/>
        <v>0.20372068636887164</v>
      </c>
      <c r="BI20" s="24">
        <f t="shared" si="41"/>
        <v>0.20116560482808898</v>
      </c>
      <c r="BJ20" s="24">
        <f t="shared" si="42"/>
        <v>0.22375498665946814</v>
      </c>
      <c r="BK20" s="24">
        <f t="shared" si="43"/>
        <v>0.37706864280669095</v>
      </c>
      <c r="BL20" s="24">
        <f t="shared" si="44"/>
        <v>0.25431192966243987</v>
      </c>
      <c r="BM20" s="24">
        <f t="shared" si="27"/>
        <v>0.21272795788354859</v>
      </c>
      <c r="BN20" s="24">
        <f t="shared" si="27"/>
        <v>0.21388849881216365</v>
      </c>
      <c r="BO20" s="24">
        <f t="shared" si="27"/>
        <v>0.20761875230368254</v>
      </c>
      <c r="BP20" s="24" t="e">
        <f t="shared" si="45"/>
        <v>#DIV/0!</v>
      </c>
      <c r="BQ20" s="24">
        <f t="shared" si="46"/>
        <v>0.24005291858405564</v>
      </c>
    </row>
    <row r="21" spans="1:69" x14ac:dyDescent="0.25">
      <c r="A21" s="31">
        <f>+[1]NAC!A22</f>
        <v>43191</v>
      </c>
      <c r="B21" s="17">
        <f>+[1]NAC!B22</f>
        <v>136.75120000000001</v>
      </c>
      <c r="C21" s="18">
        <f>+[1]NAC!C22</f>
        <v>129.95590000000001</v>
      </c>
      <c r="D21" s="19">
        <f>+[1]NAC!D22</f>
        <v>131.28579999999999</v>
      </c>
      <c r="E21" s="19">
        <f>+[1]NAC!E22</f>
        <v>124.9254</v>
      </c>
      <c r="F21" s="19">
        <f>+[1]NAC!F22</f>
        <v>177.24619999999999</v>
      </c>
      <c r="G21" s="19">
        <f>+[1]NAC!G22</f>
        <v>127.7561</v>
      </c>
      <c r="H21" s="19">
        <f>+[1]NAC!H22</f>
        <v>137.22309999999999</v>
      </c>
      <c r="I21" s="19">
        <f>+[1]NAC!I22</f>
        <v>136.32689999999999</v>
      </c>
      <c r="J21" s="19">
        <f>+[1]NAC!J22</f>
        <v>154.7928</v>
      </c>
      <c r="K21" s="19">
        <f>+[1]NAC!K22</f>
        <v>132.3056</v>
      </c>
      <c r="L21" s="19">
        <f>+[1]NAC!L22</f>
        <v>154.6926</v>
      </c>
      <c r="M21" s="19">
        <f>+[1]NAC!M22</f>
        <v>133.58269999999999</v>
      </c>
      <c r="N21" s="20">
        <f>+[1]NAC!N22</f>
        <v>129.33320000000001</v>
      </c>
      <c r="O21" s="18">
        <f>+[1]NAC!P22</f>
        <v>126.9623</v>
      </c>
      <c r="P21" s="18">
        <f>+[1]NAC!Q22</f>
        <v>131.48840000000001</v>
      </c>
      <c r="Q21" s="18">
        <f>+[1]NAC!R22</f>
        <v>159.45099999999999</v>
      </c>
      <c r="R21" s="18">
        <f t="shared" si="0"/>
        <v>136.84540104718499</v>
      </c>
      <c r="S21" s="19">
        <f t="shared" si="1"/>
        <v>129.77462419228291</v>
      </c>
      <c r="T21" s="19">
        <f t="shared" si="2"/>
        <v>129.49178116812845</v>
      </c>
      <c r="U21" s="19">
        <f t="shared" si="3"/>
        <v>128.14713981103168</v>
      </c>
      <c r="V21" s="19"/>
      <c r="W21" s="20">
        <f t="shared" si="4"/>
        <v>133.98153238492694</v>
      </c>
      <c r="Y21" s="24">
        <f t="shared" si="7"/>
        <v>2.7390323758465174E-2</v>
      </c>
      <c r="Z21" s="24">
        <f t="shared" si="8"/>
        <v>1.1573998396500418E-2</v>
      </c>
      <c r="AA21" s="24">
        <f t="shared" si="9"/>
        <v>1.2831095811995707E-2</v>
      </c>
      <c r="AB21" s="24">
        <f t="shared" si="10"/>
        <v>4.0449342751274875E-2</v>
      </c>
      <c r="AC21" s="24">
        <f t="shared" si="11"/>
        <v>8.0099060461250149E-2</v>
      </c>
      <c r="AD21" s="24">
        <f t="shared" si="12"/>
        <v>1.2474035540698702E-2</v>
      </c>
      <c r="AE21" s="24">
        <f t="shared" si="13"/>
        <v>1.7816957298937064E-2</v>
      </c>
      <c r="AF21" s="24">
        <f t="shared" si="14"/>
        <v>4.0184556269136973E-2</v>
      </c>
      <c r="AG21" s="24">
        <f t="shared" si="15"/>
        <v>1.035136145956872E-2</v>
      </c>
      <c r="AH21" s="24">
        <f t="shared" si="16"/>
        <v>1.9218739889131031E-2</v>
      </c>
      <c r="AI21" s="24">
        <f t="shared" si="17"/>
        <v>8.1917050595134988E-3</v>
      </c>
      <c r="AJ21" s="24">
        <f t="shared" si="18"/>
        <v>2.2878381927625036E-2</v>
      </c>
      <c r="AK21" s="24">
        <f t="shared" si="19"/>
        <v>1.6857576631959859E-2</v>
      </c>
      <c r="AL21" s="24">
        <f t="shared" si="20"/>
        <v>8.7076524852165438E-3</v>
      </c>
      <c r="AM21" s="24">
        <f t="shared" si="21"/>
        <v>2.1300855948922726E-2</v>
      </c>
      <c r="AN21" s="24">
        <f t="shared" si="22"/>
        <v>5.2583285253892331E-2</v>
      </c>
      <c r="AO21" s="24">
        <f t="shared" si="23"/>
        <v>2.7388708343269341E-2</v>
      </c>
      <c r="AP21" s="24">
        <f t="shared" si="6"/>
        <v>1.8458078735626327E-2</v>
      </c>
      <c r="AQ21" s="24">
        <f t="shared" si="6"/>
        <v>2.4266011487100947E-2</v>
      </c>
      <c r="AR21" s="24">
        <f t="shared" si="6"/>
        <v>2.4742323042729275E-2</v>
      </c>
      <c r="AS21" s="24" t="e">
        <f t="shared" si="24"/>
        <v>#DIV/0!</v>
      </c>
      <c r="AT21" s="24">
        <f t="shared" si="25"/>
        <v>2.5160800006274187E-2</v>
      </c>
      <c r="AV21" s="24">
        <f t="shared" si="28"/>
        <v>0.25498156776336267</v>
      </c>
      <c r="AW21" s="24">
        <f t="shared" si="29"/>
        <v>0.19939179429910991</v>
      </c>
      <c r="AX21" s="24">
        <f t="shared" si="30"/>
        <v>0.19531328243218393</v>
      </c>
      <c r="AY21" s="24">
        <f t="shared" si="31"/>
        <v>0.16883138754834826</v>
      </c>
      <c r="AZ21" s="24">
        <f t="shared" si="32"/>
        <v>0.50962432757463527</v>
      </c>
      <c r="BA21" s="24">
        <f t="shared" si="33"/>
        <v>0.23657233675362743</v>
      </c>
      <c r="BB21" s="24">
        <f t="shared" si="34"/>
        <v>0.25832722004181474</v>
      </c>
      <c r="BC21" s="24">
        <f t="shared" si="35"/>
        <v>0.28771368712181467</v>
      </c>
      <c r="BD21" s="24">
        <f t="shared" si="36"/>
        <v>0.30882415112717987</v>
      </c>
      <c r="BE21" s="24">
        <f t="shared" si="37"/>
        <v>0.22179260694388403</v>
      </c>
      <c r="BF21" s="24">
        <f t="shared" si="38"/>
        <v>0.30346154267460856</v>
      </c>
      <c r="BG21" s="24">
        <f t="shared" si="39"/>
        <v>0.23711167397515265</v>
      </c>
      <c r="BH21" s="24">
        <f t="shared" si="40"/>
        <v>0.202605068427679</v>
      </c>
      <c r="BI21" s="24">
        <f t="shared" si="41"/>
        <v>0.17354813484467124</v>
      </c>
      <c r="BJ21" s="24">
        <f t="shared" si="42"/>
        <v>0.22397907416198914</v>
      </c>
      <c r="BK21" s="24">
        <f t="shared" si="43"/>
        <v>0.39301218102667268</v>
      </c>
      <c r="BL21" s="24">
        <f t="shared" si="44"/>
        <v>0.25520299197345642</v>
      </c>
      <c r="BM21" s="24">
        <f t="shared" si="27"/>
        <v>0.20579614678053915</v>
      </c>
      <c r="BN21" s="24">
        <f t="shared" si="27"/>
        <v>0.21171384914180358</v>
      </c>
      <c r="BO21" s="24">
        <f t="shared" si="27"/>
        <v>0.20324995206906427</v>
      </c>
      <c r="BP21" s="24" t="e">
        <f t="shared" si="45"/>
        <v>#DIV/0!</v>
      </c>
      <c r="BQ21" s="24">
        <f t="shared" si="46"/>
        <v>0.24106519336925669</v>
      </c>
    </row>
    <row r="22" spans="1:69" x14ac:dyDescent="0.25">
      <c r="A22" s="31">
        <f>+[1]NAC!A23</f>
        <v>43221</v>
      </c>
      <c r="B22" s="17">
        <f>+[1]NAC!B23</f>
        <v>139.58930000000001</v>
      </c>
      <c r="C22" s="18">
        <f>+[1]NAC!C23</f>
        <v>134.20189999999999</v>
      </c>
      <c r="D22" s="19">
        <f>+[1]NAC!D23</f>
        <v>133.40780000000001</v>
      </c>
      <c r="E22" s="19">
        <f>+[1]NAC!E23</f>
        <v>127.36279999999999</v>
      </c>
      <c r="F22" s="19">
        <f>+[1]NAC!F23</f>
        <v>175.94980000000001</v>
      </c>
      <c r="G22" s="19">
        <f>+[1]NAC!G23</f>
        <v>130.57599999999999</v>
      </c>
      <c r="H22" s="19">
        <f>+[1]NAC!H23</f>
        <v>140.25489999999999</v>
      </c>
      <c r="I22" s="19">
        <f>+[1]NAC!I23</f>
        <v>138.92429999999999</v>
      </c>
      <c r="J22" s="19">
        <f>+[1]NAC!J23</f>
        <v>160.87209999999999</v>
      </c>
      <c r="K22" s="19">
        <f>+[1]NAC!K23</f>
        <v>135.63589999999999</v>
      </c>
      <c r="L22" s="19">
        <f>+[1]NAC!L23</f>
        <v>156.0746</v>
      </c>
      <c r="M22" s="19">
        <f>+[1]NAC!M23</f>
        <v>136.7886</v>
      </c>
      <c r="N22" s="20">
        <f>+[1]NAC!N23</f>
        <v>131.87629999999999</v>
      </c>
      <c r="O22" s="18">
        <f>+[1]NAC!P23</f>
        <v>130.17339999999999</v>
      </c>
      <c r="P22" s="18">
        <f>+[1]NAC!Q23</f>
        <v>134.9794</v>
      </c>
      <c r="Q22" s="18">
        <f>+[1]NAC!R23</f>
        <v>160.024</v>
      </c>
      <c r="R22" s="18">
        <f t="shared" si="0"/>
        <v>139.71269035799298</v>
      </c>
      <c r="S22" s="19">
        <f t="shared" si="1"/>
        <v>133.17273444358042</v>
      </c>
      <c r="T22" s="19">
        <f t="shared" si="2"/>
        <v>132.37792063306705</v>
      </c>
      <c r="U22" s="19">
        <f t="shared" si="3"/>
        <v>130.92817740094378</v>
      </c>
      <c r="V22" s="19"/>
      <c r="W22" s="20">
        <f t="shared" si="4"/>
        <v>136.88110247410572</v>
      </c>
      <c r="Y22" s="24">
        <f t="shared" si="7"/>
        <v>2.0753748413176565E-2</v>
      </c>
      <c r="Z22" s="24">
        <f t="shared" si="8"/>
        <v>3.2672622020239128E-2</v>
      </c>
      <c r="AA22" s="24">
        <f t="shared" si="9"/>
        <v>1.6163210339579903E-2</v>
      </c>
      <c r="AB22" s="24">
        <f t="shared" si="10"/>
        <v>1.9510844071741973E-2</v>
      </c>
      <c r="AC22" s="24">
        <f t="shared" si="11"/>
        <v>-7.3141201334639971E-3</v>
      </c>
      <c r="AD22" s="24">
        <f t="shared" si="12"/>
        <v>2.2072527260929231E-2</v>
      </c>
      <c r="AE22" s="24">
        <f t="shared" si="13"/>
        <v>2.2093947739119768E-2</v>
      </c>
      <c r="AF22" s="24">
        <f t="shared" si="14"/>
        <v>1.9052732806217998E-2</v>
      </c>
      <c r="AG22" s="24">
        <f t="shared" si="15"/>
        <v>3.9273790512220241E-2</v>
      </c>
      <c r="AH22" s="24">
        <f t="shared" si="16"/>
        <v>2.5171270150318614E-2</v>
      </c>
      <c r="AI22" s="24">
        <f t="shared" si="17"/>
        <v>8.9338468679174277E-3</v>
      </c>
      <c r="AJ22" s="24">
        <f t="shared" si="18"/>
        <v>2.3999365187258537E-2</v>
      </c>
      <c r="AK22" s="24">
        <f t="shared" si="19"/>
        <v>1.9663164601200434E-2</v>
      </c>
      <c r="AL22" s="24">
        <f t="shared" si="20"/>
        <v>2.5291759837368977E-2</v>
      </c>
      <c r="AM22" s="24">
        <f t="shared" si="21"/>
        <v>2.6549870558923772E-2</v>
      </c>
      <c r="AN22" s="24">
        <f t="shared" si="22"/>
        <v>3.5935804729980703E-3</v>
      </c>
      <c r="AO22" s="24">
        <f t="shared" si="23"/>
        <v>2.0952763402106056E-2</v>
      </c>
      <c r="AP22" s="24">
        <f t="shared" ref="AP22:AP85" si="47">+S22/S21-1</f>
        <v>2.6184705002594733E-2</v>
      </c>
      <c r="AQ22" s="24">
        <f t="shared" ref="AQ22:AQ85" si="48">+T22/T21-1</f>
        <v>2.2288205775711001E-2</v>
      </c>
      <c r="AR22" s="24">
        <f t="shared" ref="AR22:AR85" si="49">+U22/U21-1</f>
        <v>2.1701909180439571E-2</v>
      </c>
      <c r="AS22" s="24" t="e">
        <f t="shared" si="24"/>
        <v>#DIV/0!</v>
      </c>
      <c r="AT22" s="24">
        <f t="shared" si="25"/>
        <v>2.1641565352815695E-2</v>
      </c>
      <c r="AV22" s="24">
        <f t="shared" si="28"/>
        <v>0.26290756997415188</v>
      </c>
      <c r="AW22" s="24">
        <f t="shared" si="29"/>
        <v>0.22265041712560962</v>
      </c>
      <c r="AX22" s="24">
        <f t="shared" si="30"/>
        <v>0.19414562712252814</v>
      </c>
      <c r="AY22" s="24">
        <f t="shared" si="31"/>
        <v>0.17141070213196463</v>
      </c>
      <c r="AZ22" s="24">
        <f t="shared" si="32"/>
        <v>0.47212825895430677</v>
      </c>
      <c r="BA22" s="24">
        <f t="shared" si="33"/>
        <v>0.23001911307422818</v>
      </c>
      <c r="BB22" s="24">
        <f t="shared" si="34"/>
        <v>0.26668900416886432</v>
      </c>
      <c r="BC22" s="24">
        <f t="shared" si="35"/>
        <v>0.30008937135905289</v>
      </c>
      <c r="BD22" s="24">
        <f t="shared" si="36"/>
        <v>0.35579363079441029</v>
      </c>
      <c r="BE22" s="24">
        <f t="shared" si="37"/>
        <v>0.24344430917264992</v>
      </c>
      <c r="BF22" s="24">
        <f t="shared" si="38"/>
        <v>0.29318584804043413</v>
      </c>
      <c r="BG22" s="24">
        <f t="shared" si="39"/>
        <v>0.2485940736129455</v>
      </c>
      <c r="BH22" s="24">
        <f t="shared" si="40"/>
        <v>0.2106117855280647</v>
      </c>
      <c r="BI22" s="24">
        <f t="shared" si="41"/>
        <v>0.19366439989142936</v>
      </c>
      <c r="BJ22" s="24">
        <f t="shared" si="42"/>
        <v>0.235996992864004</v>
      </c>
      <c r="BK22" s="24">
        <f t="shared" si="43"/>
        <v>0.38362158783079803</v>
      </c>
      <c r="BL22" s="24">
        <f t="shared" si="44"/>
        <v>0.2634625817091778</v>
      </c>
      <c r="BM22" s="24">
        <f t="shared" si="27"/>
        <v>0.2193329919171112</v>
      </c>
      <c r="BN22" s="24">
        <f t="shared" si="27"/>
        <v>0.21933619227081436</v>
      </c>
      <c r="BO22" s="24">
        <f t="shared" si="27"/>
        <v>0.20960274338590135</v>
      </c>
      <c r="BP22" s="24" t="e">
        <f t="shared" si="45"/>
        <v>#DIV/0!</v>
      </c>
      <c r="BQ22" s="24">
        <f t="shared" si="46"/>
        <v>0.25048247436091242</v>
      </c>
    </row>
    <row r="23" spans="1:69" x14ac:dyDescent="0.25">
      <c r="A23" s="31">
        <f>+[1]NAC!A24</f>
        <v>43252</v>
      </c>
      <c r="B23" s="17">
        <f>+[1]NAC!B24</f>
        <v>144.80529999999999</v>
      </c>
      <c r="C23" s="18">
        <f>+[1]NAC!C24</f>
        <v>141.15100000000001</v>
      </c>
      <c r="D23" s="19">
        <f>+[1]NAC!D24</f>
        <v>134.61680000000001</v>
      </c>
      <c r="E23" s="19">
        <f>+[1]NAC!E24</f>
        <v>129.80160000000001</v>
      </c>
      <c r="F23" s="19">
        <f>+[1]NAC!F24</f>
        <v>180.6206</v>
      </c>
      <c r="G23" s="19">
        <f>+[1]NAC!G24</f>
        <v>135.82900000000001</v>
      </c>
      <c r="H23" s="19">
        <f>+[1]NAC!H24</f>
        <v>146.29159999999999</v>
      </c>
      <c r="I23" s="19">
        <f>+[1]NAC!I24</f>
        <v>147.17189999999999</v>
      </c>
      <c r="J23" s="19">
        <f>+[1]NAC!J24</f>
        <v>161.48220000000001</v>
      </c>
      <c r="K23" s="19">
        <f>+[1]NAC!K24</f>
        <v>140.18049999999999</v>
      </c>
      <c r="L23" s="19">
        <f>+[1]NAC!L24</f>
        <v>157.97890000000001</v>
      </c>
      <c r="M23" s="19">
        <f>+[1]NAC!M24</f>
        <v>140.423</v>
      </c>
      <c r="N23" s="20">
        <f>+[1]NAC!N24</f>
        <v>136.0669</v>
      </c>
      <c r="O23" s="18">
        <f>+[1]NAC!P24</f>
        <v>134.5438</v>
      </c>
      <c r="P23" s="18">
        <f>+[1]NAC!Q24</f>
        <v>140.47839999999999</v>
      </c>
      <c r="Q23" s="18">
        <f>+[1]NAC!R24</f>
        <v>164.73249999999999</v>
      </c>
      <c r="R23" s="18">
        <f t="shared" si="0"/>
        <v>144.90047841428498</v>
      </c>
      <c r="S23" s="19">
        <f t="shared" si="1"/>
        <v>138.13243433773962</v>
      </c>
      <c r="T23" s="19">
        <f t="shared" si="2"/>
        <v>136.20991570945174</v>
      </c>
      <c r="U23" s="19">
        <f t="shared" si="3"/>
        <v>134.82511986997667</v>
      </c>
      <c r="V23" s="19"/>
      <c r="W23" s="20">
        <f t="shared" si="4"/>
        <v>141.77747302404961</v>
      </c>
      <c r="Y23" s="24">
        <f t="shared" si="7"/>
        <v>3.7366760919353981E-2</v>
      </c>
      <c r="Z23" s="24">
        <f t="shared" si="8"/>
        <v>5.1780936037418401E-2</v>
      </c>
      <c r="AA23" s="24">
        <f t="shared" si="9"/>
        <v>9.0624386280262481E-3</v>
      </c>
      <c r="AB23" s="24">
        <f t="shared" si="10"/>
        <v>1.9148448369539661E-2</v>
      </c>
      <c r="AC23" s="24">
        <f t="shared" si="11"/>
        <v>2.6546208066164256E-2</v>
      </c>
      <c r="AD23" s="24">
        <f t="shared" si="12"/>
        <v>4.0229444920965696E-2</v>
      </c>
      <c r="AE23" s="24">
        <f t="shared" si="13"/>
        <v>4.304092049546937E-2</v>
      </c>
      <c r="AF23" s="24">
        <f t="shared" si="14"/>
        <v>5.936758364087491E-2</v>
      </c>
      <c r="AG23" s="24">
        <f t="shared" si="15"/>
        <v>3.7924537567421979E-3</v>
      </c>
      <c r="AH23" s="24">
        <f t="shared" si="16"/>
        <v>3.3505878605885275E-2</v>
      </c>
      <c r="AI23" s="24">
        <f t="shared" si="17"/>
        <v>1.2201216597703901E-2</v>
      </c>
      <c r="AJ23" s="24">
        <f t="shared" si="18"/>
        <v>2.6569465584120211E-2</v>
      </c>
      <c r="AK23" s="24">
        <f t="shared" si="19"/>
        <v>3.1776748361912022E-2</v>
      </c>
      <c r="AL23" s="24">
        <f t="shared" si="20"/>
        <v>3.3573679415303204E-2</v>
      </c>
      <c r="AM23" s="24">
        <f t="shared" si="21"/>
        <v>4.0739549886871673E-2</v>
      </c>
      <c r="AN23" s="24">
        <f t="shared" si="22"/>
        <v>2.9423711443283374E-2</v>
      </c>
      <c r="AO23" s="24">
        <f t="shared" si="23"/>
        <v>3.7131831353322653E-2</v>
      </c>
      <c r="AP23" s="24">
        <f t="shared" si="47"/>
        <v>3.724260761695497E-2</v>
      </c>
      <c r="AQ23" s="24">
        <f t="shared" si="48"/>
        <v>2.8947388341341584E-2</v>
      </c>
      <c r="AR23" s="24">
        <f t="shared" si="49"/>
        <v>2.9763970952556784E-2</v>
      </c>
      <c r="AS23" s="24" t="e">
        <f t="shared" si="24"/>
        <v>#DIV/0!</v>
      </c>
      <c r="AT23" s="24">
        <f t="shared" si="25"/>
        <v>3.5770975404513239E-2</v>
      </c>
      <c r="AV23" s="24">
        <f t="shared" si="28"/>
        <v>0.29466497746489195</v>
      </c>
      <c r="AW23" s="24">
        <f t="shared" si="29"/>
        <v>0.27452069241694921</v>
      </c>
      <c r="AX23" s="24">
        <f t="shared" si="30"/>
        <v>0.19704918849126618</v>
      </c>
      <c r="AY23" s="24">
        <f t="shared" si="31"/>
        <v>0.18333757251044069</v>
      </c>
      <c r="AZ23" s="24">
        <f t="shared" si="32"/>
        <v>0.48492838051923814</v>
      </c>
      <c r="BA23" s="24">
        <f t="shared" si="33"/>
        <v>0.26363842724559605</v>
      </c>
      <c r="BB23" s="24">
        <f t="shared" si="34"/>
        <v>0.30203870205187444</v>
      </c>
      <c r="BC23" s="24">
        <f t="shared" si="35"/>
        <v>0.36786393103608517</v>
      </c>
      <c r="BD23" s="24">
        <f t="shared" si="36"/>
        <v>0.34450967445957659</v>
      </c>
      <c r="BE23" s="24">
        <f t="shared" si="37"/>
        <v>0.25587822916246705</v>
      </c>
      <c r="BF23" s="24">
        <f t="shared" si="38"/>
        <v>0.29622968319361465</v>
      </c>
      <c r="BG23" s="24">
        <f t="shared" si="39"/>
        <v>0.26567070010590599</v>
      </c>
      <c r="BH23" s="24">
        <f t="shared" si="40"/>
        <v>0.23279265109460745</v>
      </c>
      <c r="BI23" s="24">
        <f t="shared" si="41"/>
        <v>0.22227097601767509</v>
      </c>
      <c r="BJ23" s="24">
        <f t="shared" si="42"/>
        <v>0.26939880884071155</v>
      </c>
      <c r="BK23" s="24">
        <f t="shared" si="43"/>
        <v>0.41174076057846798</v>
      </c>
      <c r="BL23" s="24">
        <f t="shared" si="44"/>
        <v>0.29503402424184255</v>
      </c>
      <c r="BM23" s="24">
        <f t="shared" si="27"/>
        <v>0.25041952558440017</v>
      </c>
      <c r="BN23" s="24">
        <f t="shared" si="27"/>
        <v>0.23752908715030285</v>
      </c>
      <c r="BO23" s="24">
        <f t="shared" si="27"/>
        <v>0.22818055319513353</v>
      </c>
      <c r="BP23" s="24" t="e">
        <f t="shared" si="45"/>
        <v>#DIV/0!</v>
      </c>
      <c r="BQ23" s="24">
        <f t="shared" si="46"/>
        <v>0.27934635045310308</v>
      </c>
    </row>
    <row r="24" spans="1:69" x14ac:dyDescent="0.25">
      <c r="A24" s="31">
        <f>+[1]NAC!A25</f>
        <v>43282</v>
      </c>
      <c r="B24" s="17">
        <f>+[1]NAC!B25</f>
        <v>149.29660000000001</v>
      </c>
      <c r="C24" s="18">
        <f>+[1]NAC!C25</f>
        <v>146.78479999999999</v>
      </c>
      <c r="D24" s="19">
        <f>+[1]NAC!D25</f>
        <v>138.12180000000001</v>
      </c>
      <c r="E24" s="19">
        <f>+[1]NAC!E25</f>
        <v>129.60839999999999</v>
      </c>
      <c r="F24" s="19">
        <f>+[1]NAC!F25</f>
        <v>182.4306</v>
      </c>
      <c r="G24" s="19">
        <f>+[1]NAC!G25</f>
        <v>141.54140000000001</v>
      </c>
      <c r="H24" s="19">
        <f>+[1]NAC!H25</f>
        <v>150.399</v>
      </c>
      <c r="I24" s="19">
        <f>+[1]NAC!I25</f>
        <v>154.82310000000001</v>
      </c>
      <c r="J24" s="19">
        <f>+[1]NAC!J25</f>
        <v>162.44980000000001</v>
      </c>
      <c r="K24" s="19">
        <f>+[1]NAC!K25</f>
        <v>147.28139999999999</v>
      </c>
      <c r="L24" s="19">
        <f>+[1]NAC!L25</f>
        <v>160.7826</v>
      </c>
      <c r="M24" s="19">
        <f>+[1]NAC!M25</f>
        <v>144.43600000000001</v>
      </c>
      <c r="N24" s="20">
        <f>+[1]NAC!N25</f>
        <v>141.42449999999999</v>
      </c>
      <c r="O24" s="18">
        <f>+[1]NAC!P25</f>
        <v>139.62350000000001</v>
      </c>
      <c r="P24" s="18">
        <f>+[1]NAC!Q25</f>
        <v>144.964</v>
      </c>
      <c r="Q24" s="18">
        <f>+[1]NAC!R25</f>
        <v>168.98849999999999</v>
      </c>
      <c r="R24" s="18">
        <f t="shared" si="0"/>
        <v>149.38444437958401</v>
      </c>
      <c r="S24" s="19">
        <f t="shared" si="1"/>
        <v>142.72323724784729</v>
      </c>
      <c r="T24" s="19">
        <f t="shared" si="2"/>
        <v>140.12390375679439</v>
      </c>
      <c r="U24" s="19">
        <f t="shared" si="3"/>
        <v>138.70656374524904</v>
      </c>
      <c r="V24" s="19"/>
      <c r="W24" s="20">
        <f t="shared" si="4"/>
        <v>146.2966447550082</v>
      </c>
      <c r="Y24" s="24">
        <f t="shared" si="7"/>
        <v>3.1016129934470893E-2</v>
      </c>
      <c r="Z24" s="24">
        <f t="shared" si="8"/>
        <v>3.9913284355052259E-2</v>
      </c>
      <c r="AA24" s="24">
        <f t="shared" si="9"/>
        <v>2.603686909806191E-2</v>
      </c>
      <c r="AB24" s="24">
        <f t="shared" si="10"/>
        <v>-1.4884254123217477E-3</v>
      </c>
      <c r="AC24" s="24">
        <f t="shared" si="11"/>
        <v>1.0021005355978163E-2</v>
      </c>
      <c r="AD24" s="24">
        <f t="shared" si="12"/>
        <v>4.2055820185674664E-2</v>
      </c>
      <c r="AE24" s="24">
        <f t="shared" si="13"/>
        <v>2.8076800034998683E-2</v>
      </c>
      <c r="AF24" s="24">
        <f t="shared" si="14"/>
        <v>5.1988185244601803E-2</v>
      </c>
      <c r="AG24" s="24">
        <f t="shared" si="15"/>
        <v>5.9919916870094792E-3</v>
      </c>
      <c r="AH24" s="24">
        <f t="shared" si="16"/>
        <v>5.065540499570198E-2</v>
      </c>
      <c r="AI24" s="24">
        <f t="shared" si="17"/>
        <v>1.7747306760586223E-2</v>
      </c>
      <c r="AJ24" s="24">
        <f t="shared" si="18"/>
        <v>2.8577939511333694E-2</v>
      </c>
      <c r="AK24" s="24">
        <f t="shared" si="19"/>
        <v>3.9374748744918753E-2</v>
      </c>
      <c r="AL24" s="24">
        <f t="shared" si="20"/>
        <v>3.7754991311379715E-2</v>
      </c>
      <c r="AM24" s="24">
        <f t="shared" si="21"/>
        <v>3.1930887595530644E-2</v>
      </c>
      <c r="AN24" s="24">
        <f t="shared" si="22"/>
        <v>2.5835824746179403E-2</v>
      </c>
      <c r="AO24" s="24">
        <f t="shared" si="23"/>
        <v>3.0945142585926622E-2</v>
      </c>
      <c r="AP24" s="24">
        <f t="shared" si="47"/>
        <v>3.3234793349713687E-2</v>
      </c>
      <c r="AQ24" s="24">
        <f t="shared" si="48"/>
        <v>2.8734971510382179E-2</v>
      </c>
      <c r="AR24" s="24">
        <f t="shared" si="49"/>
        <v>2.8788729274007441E-2</v>
      </c>
      <c r="AS24" s="24" t="e">
        <f t="shared" si="24"/>
        <v>#DIV/0!</v>
      </c>
      <c r="AT24" s="24">
        <f t="shared" si="25"/>
        <v>3.1875104236002372E-2</v>
      </c>
      <c r="AV24" s="24">
        <f t="shared" si="28"/>
        <v>0.31209155496496921</v>
      </c>
      <c r="AW24" s="24">
        <f t="shared" si="29"/>
        <v>0.31044401690897794</v>
      </c>
      <c r="AX24" s="24">
        <f t="shared" si="30"/>
        <v>0.19282346235556247</v>
      </c>
      <c r="AY24" s="24">
        <f t="shared" si="31"/>
        <v>0.19617470402132287</v>
      </c>
      <c r="AZ24" s="24">
        <f t="shared" si="32"/>
        <v>0.47017235362996712</v>
      </c>
      <c r="BA24" s="24">
        <f t="shared" si="33"/>
        <v>0.28558998132579605</v>
      </c>
      <c r="BB24" s="24">
        <f t="shared" si="34"/>
        <v>0.29559597811255212</v>
      </c>
      <c r="BC24" s="24">
        <f t="shared" si="35"/>
        <v>0.40868907737353277</v>
      </c>
      <c r="BD24" s="24">
        <f t="shared" si="36"/>
        <v>0.34003419999158613</v>
      </c>
      <c r="BE24" s="24">
        <f t="shared" si="37"/>
        <v>0.27396136978954932</v>
      </c>
      <c r="BF24" s="24">
        <f t="shared" si="38"/>
        <v>0.30837974461048723</v>
      </c>
      <c r="BG24" s="24">
        <f t="shared" si="39"/>
        <v>0.26946570923824686</v>
      </c>
      <c r="BH24" s="24">
        <f t="shared" si="40"/>
        <v>0.26458401141683985</v>
      </c>
      <c r="BI24" s="24">
        <f t="shared" si="41"/>
        <v>0.26254419517311867</v>
      </c>
      <c r="BJ24" s="24">
        <f t="shared" si="42"/>
        <v>0.28721531047795956</v>
      </c>
      <c r="BK24" s="24">
        <f t="shared" si="43"/>
        <v>0.41576702093969753</v>
      </c>
      <c r="BL24" s="24">
        <f t="shared" si="44"/>
        <v>0.31254372143109443</v>
      </c>
      <c r="BM24" s="24">
        <f t="shared" si="27"/>
        <v>0.27315890775304164</v>
      </c>
      <c r="BN24" s="24">
        <f t="shared" si="27"/>
        <v>0.25322727752129359</v>
      </c>
      <c r="BO24" s="24">
        <f t="shared" si="27"/>
        <v>0.24776442156754075</v>
      </c>
      <c r="BP24" s="24" t="e">
        <f t="shared" si="45"/>
        <v>#DIV/0!</v>
      </c>
      <c r="BQ24" s="24">
        <f t="shared" si="46"/>
        <v>0.29763910925645121</v>
      </c>
    </row>
    <row r="25" spans="1:69" x14ac:dyDescent="0.25">
      <c r="A25" s="31">
        <f>+[1]NAC!A26</f>
        <v>43313</v>
      </c>
      <c r="B25" s="17">
        <f>+[1]NAC!B26</f>
        <v>155.10339999999999</v>
      </c>
      <c r="C25" s="18">
        <f>+[1]NAC!C26</f>
        <v>152.67429999999999</v>
      </c>
      <c r="D25" s="19">
        <f>+[1]NAC!D26</f>
        <v>139.9915</v>
      </c>
      <c r="E25" s="19">
        <f>+[1]NAC!E26</f>
        <v>130.05099999999999</v>
      </c>
      <c r="F25" s="19">
        <f>+[1]NAC!F26</f>
        <v>193.6678</v>
      </c>
      <c r="G25" s="19">
        <f>+[1]NAC!G26</f>
        <v>145.97409999999999</v>
      </c>
      <c r="H25" s="19">
        <f>+[1]NAC!H26</f>
        <v>156.5273</v>
      </c>
      <c r="I25" s="19">
        <f>+[1]NAC!I26</f>
        <v>161.083</v>
      </c>
      <c r="J25" s="19">
        <f>+[1]NAC!J26</f>
        <v>182.60040000000001</v>
      </c>
      <c r="K25" s="19">
        <f>+[1]NAC!K26</f>
        <v>152.1489</v>
      </c>
      <c r="L25" s="19">
        <f>+[1]NAC!L26</f>
        <v>163.8623</v>
      </c>
      <c r="M25" s="19">
        <f>+[1]NAC!M26</f>
        <v>147.9425</v>
      </c>
      <c r="N25" s="20">
        <f>+[1]NAC!N26</f>
        <v>148.34370000000001</v>
      </c>
      <c r="O25" s="18">
        <f>+[1]NAC!P26</f>
        <v>142.32239999999999</v>
      </c>
      <c r="P25" s="18">
        <f>+[1]NAC!Q26</f>
        <v>149.8236</v>
      </c>
      <c r="Q25" s="18">
        <f>+[1]NAC!R26</f>
        <v>179.4614</v>
      </c>
      <c r="R25" s="18">
        <f t="shared" si="0"/>
        <v>155.15329497968199</v>
      </c>
      <c r="S25" s="19">
        <f t="shared" si="1"/>
        <v>147.07406798489421</v>
      </c>
      <c r="T25" s="19">
        <f t="shared" si="2"/>
        <v>143.56173078383671</v>
      </c>
      <c r="U25" s="19">
        <f t="shared" si="3"/>
        <v>142.12181869903628</v>
      </c>
      <c r="V25" s="19"/>
      <c r="W25" s="20">
        <f t="shared" si="4"/>
        <v>151.65415406160946</v>
      </c>
      <c r="Y25" s="24">
        <f t="shared" si="7"/>
        <v>3.8894388753662135E-2</v>
      </c>
      <c r="Z25" s="24">
        <f t="shared" si="8"/>
        <v>4.0123364272049988E-2</v>
      </c>
      <c r="AA25" s="24">
        <f t="shared" si="9"/>
        <v>1.3536603200942965E-2</v>
      </c>
      <c r="AB25" s="24">
        <f t="shared" si="10"/>
        <v>3.4149021205416297E-3</v>
      </c>
      <c r="AC25" s="24">
        <f t="shared" si="11"/>
        <v>6.1597122412577754E-2</v>
      </c>
      <c r="AD25" s="24">
        <f t="shared" si="12"/>
        <v>3.1317338955245466E-2</v>
      </c>
      <c r="AE25" s="24">
        <f t="shared" si="13"/>
        <v>4.0746946455761046E-2</v>
      </c>
      <c r="AF25" s="24">
        <f t="shared" si="14"/>
        <v>4.0432596944512733E-2</v>
      </c>
      <c r="AG25" s="24">
        <f t="shared" si="15"/>
        <v>0.12404201174762908</v>
      </c>
      <c r="AH25" s="24">
        <f t="shared" si="16"/>
        <v>3.3048979708232062E-2</v>
      </c>
      <c r="AI25" s="24">
        <f t="shared" si="17"/>
        <v>1.9154435865572639E-2</v>
      </c>
      <c r="AJ25" s="24">
        <f t="shared" si="18"/>
        <v>2.4277188512559222E-2</v>
      </c>
      <c r="AK25" s="24">
        <f t="shared" si="19"/>
        <v>4.8925044811896301E-2</v>
      </c>
      <c r="AL25" s="24">
        <f t="shared" si="20"/>
        <v>1.9329840607061E-2</v>
      </c>
      <c r="AM25" s="24">
        <f t="shared" si="21"/>
        <v>3.3522805662095312E-2</v>
      </c>
      <c r="AN25" s="24">
        <f t="shared" si="22"/>
        <v>6.1974039653585944E-2</v>
      </c>
      <c r="AO25" s="24">
        <f t="shared" si="23"/>
        <v>3.8617478707752229E-2</v>
      </c>
      <c r="AP25" s="24">
        <f t="shared" si="47"/>
        <v>3.0484389374460852E-2</v>
      </c>
      <c r="AQ25" s="24">
        <f t="shared" si="48"/>
        <v>2.4534193916044167E-2</v>
      </c>
      <c r="AR25" s="24">
        <f t="shared" si="49"/>
        <v>2.4622158184667953E-2</v>
      </c>
      <c r="AS25" s="24" t="e">
        <f t="shared" si="24"/>
        <v>#DIV/0!</v>
      </c>
      <c r="AT25" s="24">
        <f t="shared" si="25"/>
        <v>3.6620862464570303E-2</v>
      </c>
      <c r="AV25" s="24">
        <f t="shared" si="28"/>
        <v>0.34426110161125778</v>
      </c>
      <c r="AW25" s="24">
        <f t="shared" si="29"/>
        <v>0.33518763549800723</v>
      </c>
      <c r="AX25" s="24">
        <f t="shared" si="30"/>
        <v>0.19318801693748</v>
      </c>
      <c r="AY25" s="24">
        <f t="shared" si="31"/>
        <v>0.20778922870179195</v>
      </c>
      <c r="AZ25" s="24">
        <f t="shared" si="32"/>
        <v>0.52777269399707172</v>
      </c>
      <c r="BA25" s="24">
        <f t="shared" si="33"/>
        <v>0.31329188232616256</v>
      </c>
      <c r="BB25" s="24">
        <f t="shared" si="34"/>
        <v>0.31532782924728475</v>
      </c>
      <c r="BC25" s="24">
        <f t="shared" si="35"/>
        <v>0.44989981944096913</v>
      </c>
      <c r="BD25" s="24">
        <f t="shared" si="36"/>
        <v>0.4839287455709782</v>
      </c>
      <c r="BE25" s="24">
        <f t="shared" si="37"/>
        <v>0.30712450289820348</v>
      </c>
      <c r="BF25" s="24">
        <f t="shared" si="38"/>
        <v>0.30756671999744656</v>
      </c>
      <c r="BG25" s="24">
        <f t="shared" si="39"/>
        <v>0.29102788307816896</v>
      </c>
      <c r="BH25" s="24">
        <f t="shared" si="40"/>
        <v>0.3058182903309008</v>
      </c>
      <c r="BI25" s="24">
        <f t="shared" si="41"/>
        <v>0.27329480947869311</v>
      </c>
      <c r="BJ25" s="24">
        <f t="shared" si="42"/>
        <v>0.31158442104157369</v>
      </c>
      <c r="BK25" s="24">
        <f t="shared" si="43"/>
        <v>0.4815003768525834</v>
      </c>
      <c r="BL25" s="24">
        <f t="shared" si="44"/>
        <v>0.34432525264863778</v>
      </c>
      <c r="BM25" s="24">
        <f t="shared" si="27"/>
        <v>0.29671295871127468</v>
      </c>
      <c r="BN25" s="24">
        <f t="shared" si="27"/>
        <v>0.27784704308220376</v>
      </c>
      <c r="BO25" s="24">
        <f t="shared" si="27"/>
        <v>0.27339878786235317</v>
      </c>
      <c r="BP25" s="24" t="e">
        <f t="shared" si="45"/>
        <v>#DIV/0!</v>
      </c>
      <c r="BQ25" s="24">
        <f t="shared" si="46"/>
        <v>0.33150477263012879</v>
      </c>
    </row>
    <row r="26" spans="1:69" x14ac:dyDescent="0.25">
      <c r="A26" s="31">
        <f>+[1]NAC!A27</f>
        <v>43344</v>
      </c>
      <c r="B26" s="17">
        <f>+[1]NAC!B27</f>
        <v>165.23830000000001</v>
      </c>
      <c r="C26" s="18">
        <f>+[1]NAC!C27</f>
        <v>163.39109999999999</v>
      </c>
      <c r="D26" s="19">
        <f>+[1]NAC!D27</f>
        <v>146.18559999999999</v>
      </c>
      <c r="E26" s="19">
        <f>+[1]NAC!E27</f>
        <v>142.77600000000001</v>
      </c>
      <c r="F26" s="19">
        <f>+[1]NAC!F27</f>
        <v>198.1079</v>
      </c>
      <c r="G26" s="19">
        <f>+[1]NAC!G27</f>
        <v>160.15629999999999</v>
      </c>
      <c r="H26" s="19">
        <f>+[1]NAC!H27</f>
        <v>163.6215</v>
      </c>
      <c r="I26" s="19">
        <f>+[1]NAC!I27</f>
        <v>177.84309999999999</v>
      </c>
      <c r="J26" s="19">
        <f>+[1]NAC!J27</f>
        <v>186.46369999999999</v>
      </c>
      <c r="K26" s="19">
        <f>+[1]NAC!K27</f>
        <v>162.48509999999999</v>
      </c>
      <c r="L26" s="19">
        <f>+[1]NAC!L27</f>
        <v>166.53460000000001</v>
      </c>
      <c r="M26" s="19">
        <f>+[1]NAC!M27</f>
        <v>156.4246</v>
      </c>
      <c r="N26" s="20">
        <f>+[1]NAC!N27</f>
        <v>160.1018</v>
      </c>
      <c r="O26" s="18">
        <f>+[1]NAC!P27</f>
        <v>147.97470000000001</v>
      </c>
      <c r="P26" s="18">
        <f>+[1]NAC!Q27</f>
        <v>161.27199999999999</v>
      </c>
      <c r="Q26" s="18">
        <f>+[1]NAC!R27</f>
        <v>187.9015</v>
      </c>
      <c r="R26" s="18">
        <f t="shared" si="0"/>
        <v>165.34956829009298</v>
      </c>
      <c r="S26" s="19">
        <f t="shared" si="1"/>
        <v>157.90007612989069</v>
      </c>
      <c r="T26" s="19">
        <f t="shared" si="2"/>
        <v>154.91982542676811</v>
      </c>
      <c r="U26" s="19">
        <f t="shared" si="3"/>
        <v>154.42522208521282</v>
      </c>
      <c r="V26" s="19"/>
      <c r="W26" s="20">
        <f t="shared" si="4"/>
        <v>163.20781915697927</v>
      </c>
      <c r="Y26" s="24">
        <f t="shared" si="7"/>
        <v>6.5342861600713009E-2</v>
      </c>
      <c r="Z26" s="24">
        <f t="shared" si="8"/>
        <v>7.019387021915291E-2</v>
      </c>
      <c r="AA26" s="24">
        <f t="shared" si="9"/>
        <v>4.4246257808509659E-2</v>
      </c>
      <c r="AB26" s="24">
        <f t="shared" si="10"/>
        <v>9.7846229556097342E-2</v>
      </c>
      <c r="AC26" s="24">
        <f t="shared" si="11"/>
        <v>2.2926371859441685E-2</v>
      </c>
      <c r="AD26" s="24">
        <f t="shared" si="12"/>
        <v>9.7155591300100541E-2</v>
      </c>
      <c r="AE26" s="24">
        <f t="shared" si="13"/>
        <v>4.5322445349788909E-2</v>
      </c>
      <c r="AF26" s="24">
        <f t="shared" si="14"/>
        <v>0.10404636119267696</v>
      </c>
      <c r="AG26" s="24">
        <f t="shared" si="15"/>
        <v>2.1157127804758202E-2</v>
      </c>
      <c r="AH26" s="24">
        <f t="shared" si="16"/>
        <v>6.7934766534624824E-2</v>
      </c>
      <c r="AI26" s="24">
        <f t="shared" si="17"/>
        <v>1.6308205121007058E-2</v>
      </c>
      <c r="AJ26" s="24">
        <f t="shared" si="18"/>
        <v>5.7333761427581731E-2</v>
      </c>
      <c r="AK26" s="24">
        <f t="shared" si="19"/>
        <v>7.9262550415015731E-2</v>
      </c>
      <c r="AL26" s="24">
        <f t="shared" si="20"/>
        <v>3.9714760290720408E-2</v>
      </c>
      <c r="AM26" s="24">
        <f t="shared" si="21"/>
        <v>7.6412527799358587E-2</v>
      </c>
      <c r="AN26" s="24">
        <f t="shared" si="22"/>
        <v>4.7030169161724977E-2</v>
      </c>
      <c r="AO26" s="24">
        <f t="shared" si="23"/>
        <v>6.5717413940491687E-2</v>
      </c>
      <c r="AP26" s="24">
        <f t="shared" si="47"/>
        <v>7.3609224884623403E-2</v>
      </c>
      <c r="AQ26" s="24">
        <f t="shared" si="48"/>
        <v>7.9116451027143597E-2</v>
      </c>
      <c r="AR26" s="24">
        <f t="shared" si="49"/>
        <v>8.6569419803378622E-2</v>
      </c>
      <c r="AS26" s="24" t="e">
        <f t="shared" si="24"/>
        <v>#DIV/0!</v>
      </c>
      <c r="AT26" s="24">
        <f t="shared" si="25"/>
        <v>7.6184296875086766E-2</v>
      </c>
      <c r="AV26" s="24">
        <f t="shared" si="28"/>
        <v>0.40542340474211969</v>
      </c>
      <c r="AW26" s="24">
        <f t="shared" si="29"/>
        <v>0.40364572594944548</v>
      </c>
      <c r="AX26" s="24">
        <f t="shared" si="30"/>
        <v>0.23741072962790222</v>
      </c>
      <c r="AY26" s="24">
        <f t="shared" si="31"/>
        <v>0.27742953720288965</v>
      </c>
      <c r="AZ26" s="24">
        <f t="shared" si="32"/>
        <v>0.53256473493334644</v>
      </c>
      <c r="BA26" s="24">
        <f t="shared" si="33"/>
        <v>0.42630060763448241</v>
      </c>
      <c r="BB26" s="24">
        <f t="shared" si="34"/>
        <v>0.34228537535983028</v>
      </c>
      <c r="BC26" s="24">
        <f t="shared" si="35"/>
        <v>0.58796563753691045</v>
      </c>
      <c r="BD26" s="24">
        <f t="shared" si="36"/>
        <v>0.49956250894685272</v>
      </c>
      <c r="BE26" s="24">
        <f t="shared" si="37"/>
        <v>0.35929845402221905</v>
      </c>
      <c r="BF26" s="24">
        <f t="shared" si="38"/>
        <v>0.28124136880467732</v>
      </c>
      <c r="BG26" s="24">
        <f t="shared" si="39"/>
        <v>0.34600362606602819</v>
      </c>
      <c r="BH26" s="24">
        <f t="shared" si="40"/>
        <v>0.38623358249469009</v>
      </c>
      <c r="BI26" s="24">
        <f t="shared" si="41"/>
        <v>0.27329495585729791</v>
      </c>
      <c r="BJ26" s="24">
        <f t="shared" si="42"/>
        <v>0.38910470310376244</v>
      </c>
      <c r="BK26" s="24">
        <f t="shared" si="43"/>
        <v>0.52497770174141478</v>
      </c>
      <c r="BL26" s="24">
        <f t="shared" si="44"/>
        <v>0.405767831129491</v>
      </c>
      <c r="BM26" s="24">
        <f t="shared" si="27"/>
        <v>0.36500228531191126</v>
      </c>
      <c r="BN26" s="24">
        <f t="shared" si="27"/>
        <v>0.34838550801724821</v>
      </c>
      <c r="BO26" s="24">
        <f t="shared" si="27"/>
        <v>0.34918041525719667</v>
      </c>
      <c r="BP26" s="24" t="e">
        <f t="shared" si="45"/>
        <v>#DIV/0!</v>
      </c>
      <c r="BQ26" s="24">
        <f t="shared" si="46"/>
        <v>0.40298915893362564</v>
      </c>
    </row>
    <row r="27" spans="1:69" x14ac:dyDescent="0.25">
      <c r="A27" s="31">
        <f>+[1]NAC!A28</f>
        <v>43374</v>
      </c>
      <c r="B27" s="17">
        <f>+[1]NAC!B28</f>
        <v>174.1473</v>
      </c>
      <c r="C27" s="18">
        <f>+[1]NAC!C28</f>
        <v>173.00069999999999</v>
      </c>
      <c r="D27" s="19">
        <f>+[1]NAC!D28</f>
        <v>149.57749999999999</v>
      </c>
      <c r="E27" s="19">
        <f>+[1]NAC!E28</f>
        <v>149.97730000000001</v>
      </c>
      <c r="F27" s="19">
        <f>+[1]NAC!F28</f>
        <v>215.50700000000001</v>
      </c>
      <c r="G27" s="19">
        <f>+[1]NAC!G28</f>
        <v>167.0385</v>
      </c>
      <c r="H27" s="19">
        <f>+[1]NAC!H28</f>
        <v>172.5763</v>
      </c>
      <c r="I27" s="19">
        <f>+[1]NAC!I28</f>
        <v>191.3913</v>
      </c>
      <c r="J27" s="19">
        <f>+[1]NAC!J28</f>
        <v>187.81549999999999</v>
      </c>
      <c r="K27" s="19">
        <f>+[1]NAC!K28</f>
        <v>166.9487</v>
      </c>
      <c r="L27" s="19">
        <f>+[1]NAC!L28</f>
        <v>170.0009</v>
      </c>
      <c r="M27" s="19">
        <f>+[1]NAC!M28</f>
        <v>161.2576</v>
      </c>
      <c r="N27" s="20">
        <f>+[1]NAC!N28</f>
        <v>170.0438</v>
      </c>
      <c r="O27" s="18">
        <f>+[1]NAC!P28</f>
        <v>157.1936</v>
      </c>
      <c r="P27" s="18">
        <f>+[1]NAC!Q28</f>
        <v>168.5933</v>
      </c>
      <c r="Q27" s="18">
        <f>+[1]NAC!R28</f>
        <v>201.88849999999999</v>
      </c>
      <c r="R27" s="18">
        <f t="shared" si="0"/>
        <v>174.28421661205294</v>
      </c>
      <c r="S27" s="19">
        <f t="shared" si="1"/>
        <v>165.37711159170101</v>
      </c>
      <c r="T27" s="19">
        <f t="shared" si="2"/>
        <v>161.19427314150676</v>
      </c>
      <c r="U27" s="19">
        <f t="shared" si="3"/>
        <v>161.1734582790163</v>
      </c>
      <c r="V27" s="19"/>
      <c r="W27" s="20">
        <f t="shared" si="4"/>
        <v>171.31901072573842</v>
      </c>
      <c r="Y27" s="24">
        <f t="shared" si="7"/>
        <v>5.3916071516107333E-2</v>
      </c>
      <c r="Z27" s="24">
        <f t="shared" si="8"/>
        <v>5.8813484945018368E-2</v>
      </c>
      <c r="AA27" s="24">
        <f t="shared" si="9"/>
        <v>2.3202695751154634E-2</v>
      </c>
      <c r="AB27" s="24">
        <f t="shared" si="10"/>
        <v>5.0437748641228186E-2</v>
      </c>
      <c r="AC27" s="24">
        <f t="shared" si="11"/>
        <v>8.7826381482010607E-2</v>
      </c>
      <c r="AD27" s="24">
        <f t="shared" si="12"/>
        <v>4.2971771950276239E-2</v>
      </c>
      <c r="AE27" s="24">
        <f t="shared" si="13"/>
        <v>5.4728748972476149E-2</v>
      </c>
      <c r="AF27" s="24">
        <f t="shared" si="14"/>
        <v>7.6180633378523099E-2</v>
      </c>
      <c r="AG27" s="24">
        <f t="shared" si="15"/>
        <v>7.2496684341241124E-3</v>
      </c>
      <c r="AH27" s="24">
        <f t="shared" si="16"/>
        <v>2.7470826555788808E-2</v>
      </c>
      <c r="AI27" s="24">
        <f t="shared" si="17"/>
        <v>2.0814293245968063E-2</v>
      </c>
      <c r="AJ27" s="24">
        <f t="shared" si="18"/>
        <v>3.0896674819689496E-2</v>
      </c>
      <c r="AK27" s="24">
        <f t="shared" si="19"/>
        <v>6.2097990153764604E-2</v>
      </c>
      <c r="AL27" s="24">
        <f t="shared" si="20"/>
        <v>6.230051488531485E-2</v>
      </c>
      <c r="AM27" s="24">
        <f t="shared" si="21"/>
        <v>4.5397217123865241E-2</v>
      </c>
      <c r="AN27" s="24">
        <f t="shared" si="22"/>
        <v>7.4437936897789436E-2</v>
      </c>
      <c r="AO27" s="24">
        <f t="shared" si="23"/>
        <v>5.4034905650825804E-2</v>
      </c>
      <c r="AP27" s="24">
        <f t="shared" si="47"/>
        <v>4.7352956661399048E-2</v>
      </c>
      <c r="AQ27" s="24">
        <f t="shared" si="48"/>
        <v>4.050125732748544E-2</v>
      </c>
      <c r="AR27" s="24">
        <f t="shared" si="49"/>
        <v>4.3699054485281996E-2</v>
      </c>
      <c r="AS27" s="24" t="e">
        <f t="shared" si="24"/>
        <v>#DIV/0!</v>
      </c>
      <c r="AT27" s="24">
        <f t="shared" si="25"/>
        <v>4.9698547598123977E-2</v>
      </c>
      <c r="AV27" s="24">
        <f t="shared" si="28"/>
        <v>0.45909689592535741</v>
      </c>
      <c r="AW27" s="24">
        <f t="shared" si="29"/>
        <v>0.46406537998689967</v>
      </c>
      <c r="AX27" s="24">
        <f t="shared" si="30"/>
        <v>0.22911787665886019</v>
      </c>
      <c r="AY27" s="24">
        <f t="shared" si="31"/>
        <v>0.31399971963763162</v>
      </c>
      <c r="AZ27" s="24">
        <f t="shared" si="32"/>
        <v>0.65248489616520922</v>
      </c>
      <c r="BA27" s="24">
        <f t="shared" si="33"/>
        <v>0.47694507295930144</v>
      </c>
      <c r="BB27" s="24">
        <f t="shared" si="34"/>
        <v>0.40064409258506273</v>
      </c>
      <c r="BC27" s="24">
        <f t="shared" si="35"/>
        <v>0.68728081543270947</v>
      </c>
      <c r="BD27" s="24">
        <f t="shared" si="36"/>
        <v>0.43442660511921249</v>
      </c>
      <c r="BE27" s="24">
        <f t="shared" si="37"/>
        <v>0.37937652852138282</v>
      </c>
      <c r="BF27" s="24">
        <f t="shared" si="38"/>
        <v>0.29746621454024536</v>
      </c>
      <c r="BG27" s="24">
        <f t="shared" si="39"/>
        <v>0.36851502961793714</v>
      </c>
      <c r="BH27" s="24">
        <f t="shared" si="40"/>
        <v>0.45236901511185068</v>
      </c>
      <c r="BI27" s="24">
        <f t="shared" si="41"/>
        <v>0.32068604535884315</v>
      </c>
      <c r="BJ27" s="24">
        <f t="shared" si="42"/>
        <v>0.43331788870515919</v>
      </c>
      <c r="BK27" s="24">
        <f t="shared" si="43"/>
        <v>0.61148795346134444</v>
      </c>
      <c r="BL27" s="24">
        <f t="shared" si="44"/>
        <v>0.45969454887107841</v>
      </c>
      <c r="BM27" s="24">
        <f t="shared" si="27"/>
        <v>0.40777278348529977</v>
      </c>
      <c r="BN27" s="24">
        <f t="shared" si="27"/>
        <v>0.38309224371575112</v>
      </c>
      <c r="BO27" s="24">
        <f t="shared" si="27"/>
        <v>0.3879542147852868</v>
      </c>
      <c r="BP27" s="24" t="e">
        <f t="shared" si="45"/>
        <v>#DIV/0!</v>
      </c>
      <c r="BQ27" s="24">
        <f t="shared" si="46"/>
        <v>0.45021751591848269</v>
      </c>
    </row>
    <row r="28" spans="1:69" x14ac:dyDescent="0.25">
      <c r="A28" s="31">
        <f>+[1]NAC!A29</f>
        <v>43405</v>
      </c>
      <c r="B28" s="17">
        <f>+[1]NAC!B29</f>
        <v>179.6388</v>
      </c>
      <c r="C28" s="18">
        <f>+[1]NAC!C29</f>
        <v>178.89750000000001</v>
      </c>
      <c r="D28" s="19">
        <f>+[1]NAC!D29</f>
        <v>156.51079999999999</v>
      </c>
      <c r="E28" s="19">
        <f>+[1]NAC!E29</f>
        <v>153.44399999999999</v>
      </c>
      <c r="F28" s="19">
        <f>+[1]NAC!F29</f>
        <v>220.09809999999999</v>
      </c>
      <c r="G28" s="19">
        <f>+[1]NAC!G29</f>
        <v>172.97210000000001</v>
      </c>
      <c r="H28" s="19">
        <f>+[1]NAC!H29</f>
        <v>182.333</v>
      </c>
      <c r="I28" s="19">
        <f>+[1]NAC!I29</f>
        <v>196.50659999999999</v>
      </c>
      <c r="J28" s="19">
        <f>+[1]NAC!J29</f>
        <v>193.52080000000001</v>
      </c>
      <c r="K28" s="19">
        <f>+[1]NAC!K29</f>
        <v>171.63210000000001</v>
      </c>
      <c r="L28" s="19">
        <f>+[1]NAC!L29</f>
        <v>171.96639999999999</v>
      </c>
      <c r="M28" s="19">
        <f>+[1]NAC!M29</f>
        <v>165.40710000000001</v>
      </c>
      <c r="N28" s="20">
        <f>+[1]NAC!N29</f>
        <v>177.5239</v>
      </c>
      <c r="O28" s="18">
        <f>+[1]NAC!P29</f>
        <v>161.93690000000001</v>
      </c>
      <c r="P28" s="18">
        <f>+[1]NAC!Q29</f>
        <v>174.15459999999999</v>
      </c>
      <c r="Q28" s="18">
        <f>+[1]NAC!R29</f>
        <v>207.50839999999999</v>
      </c>
      <c r="R28" s="18">
        <f t="shared" si="0"/>
        <v>179.79445547694303</v>
      </c>
      <c r="S28" s="19">
        <f t="shared" si="1"/>
        <v>170.68770930806414</v>
      </c>
      <c r="T28" s="19">
        <f t="shared" si="2"/>
        <v>165.90745690239393</v>
      </c>
      <c r="U28" s="19">
        <f t="shared" si="3"/>
        <v>166.07191887583281</v>
      </c>
      <c r="V28" s="19"/>
      <c r="W28" s="20">
        <f t="shared" si="4"/>
        <v>176.93416798367815</v>
      </c>
      <c r="Y28" s="24">
        <f t="shared" si="7"/>
        <v>3.1533649961842602E-2</v>
      </c>
      <c r="Z28" s="24">
        <f t="shared" si="8"/>
        <v>3.4085411215099226E-2</v>
      </c>
      <c r="AA28" s="24">
        <f t="shared" si="9"/>
        <v>4.6352559709849528E-2</v>
      </c>
      <c r="AB28" s="24">
        <f t="shared" si="10"/>
        <v>2.3114831377815115E-2</v>
      </c>
      <c r="AC28" s="24">
        <f t="shared" si="11"/>
        <v>2.1303716352601088E-2</v>
      </c>
      <c r="AD28" s="24">
        <f t="shared" si="12"/>
        <v>3.5522349637957751E-2</v>
      </c>
      <c r="AE28" s="24">
        <f t="shared" si="13"/>
        <v>5.6535572961061265E-2</v>
      </c>
      <c r="AF28" s="24">
        <f t="shared" si="14"/>
        <v>2.6726920189162229E-2</v>
      </c>
      <c r="AG28" s="24">
        <f t="shared" si="15"/>
        <v>3.0377152045491629E-2</v>
      </c>
      <c r="AH28" s="24">
        <f t="shared" si="16"/>
        <v>2.8052928833827373E-2</v>
      </c>
      <c r="AI28" s="24">
        <f t="shared" si="17"/>
        <v>1.1561703496863807E-2</v>
      </c>
      <c r="AJ28" s="24">
        <f t="shared" si="18"/>
        <v>2.5732120532613756E-2</v>
      </c>
      <c r="AK28" s="24">
        <f t="shared" si="19"/>
        <v>4.3989254533243649E-2</v>
      </c>
      <c r="AL28" s="24">
        <f t="shared" si="20"/>
        <v>3.017489261649331E-2</v>
      </c>
      <c r="AM28" s="24">
        <f t="shared" si="21"/>
        <v>3.2986482855487109E-2</v>
      </c>
      <c r="AN28" s="24">
        <f t="shared" si="22"/>
        <v>2.7836652409622076E-2</v>
      </c>
      <c r="AO28" s="24">
        <f t="shared" si="23"/>
        <v>3.1616396320933493E-2</v>
      </c>
      <c r="AP28" s="24">
        <f t="shared" si="47"/>
        <v>3.2112047823609657E-2</v>
      </c>
      <c r="AQ28" s="24">
        <f t="shared" si="48"/>
        <v>2.9239151422889798E-2</v>
      </c>
      <c r="AR28" s="24">
        <f t="shared" si="49"/>
        <v>3.0392476832857396E-2</v>
      </c>
      <c r="AS28" s="24" t="e">
        <f t="shared" si="24"/>
        <v>#DIV/0!</v>
      </c>
      <c r="AT28" s="24">
        <f t="shared" si="25"/>
        <v>3.2776031300629782E-2</v>
      </c>
      <c r="AV28" s="24">
        <f t="shared" si="28"/>
        <v>0.48469180289931746</v>
      </c>
      <c r="AW28" s="24">
        <f t="shared" si="29"/>
        <v>0.496188805106349</v>
      </c>
      <c r="AX28" s="24">
        <f t="shared" si="30"/>
        <v>0.27196259631505759</v>
      </c>
      <c r="AY28" s="24">
        <f t="shared" si="31"/>
        <v>0.32663118470333119</v>
      </c>
      <c r="AZ28" s="24">
        <f t="shared" si="32"/>
        <v>0.66703855353428843</v>
      </c>
      <c r="BA28" s="24">
        <f t="shared" si="33"/>
        <v>0.51568372304955701</v>
      </c>
      <c r="BB28" s="24">
        <f t="shared" si="34"/>
        <v>0.4607382483126039</v>
      </c>
      <c r="BC28" s="24">
        <f t="shared" si="35"/>
        <v>0.68170537169147338</v>
      </c>
      <c r="BD28" s="24">
        <f t="shared" si="36"/>
        <v>0.46736394979500839</v>
      </c>
      <c r="BE28" s="24">
        <f t="shared" si="37"/>
        <v>0.4082922726620033</v>
      </c>
      <c r="BF28" s="24">
        <f t="shared" si="38"/>
        <v>0.30789637003054371</v>
      </c>
      <c r="BG28" s="24">
        <f t="shared" si="39"/>
        <v>0.37851197103749001</v>
      </c>
      <c r="BH28" s="24">
        <f t="shared" si="40"/>
        <v>0.49787962550456966</v>
      </c>
      <c r="BI28" s="24">
        <f t="shared" si="41"/>
        <v>0.33764271683625013</v>
      </c>
      <c r="BJ28" s="24">
        <f t="shared" si="42"/>
        <v>0.46181584376820384</v>
      </c>
      <c r="BK28" s="24">
        <f t="shared" si="43"/>
        <v>0.63203279348660457</v>
      </c>
      <c r="BL28" s="24">
        <f t="shared" si="44"/>
        <v>0.48543072770347684</v>
      </c>
      <c r="BM28" s="24">
        <f t="shared" si="27"/>
        <v>0.43558038435181712</v>
      </c>
      <c r="BN28" s="24">
        <f t="shared" si="27"/>
        <v>0.406094008303854</v>
      </c>
      <c r="BO28" s="24">
        <f t="shared" si="27"/>
        <v>0.41536503447825757</v>
      </c>
      <c r="BP28" s="24" t="e">
        <f t="shared" si="45"/>
        <v>#DIV/0!</v>
      </c>
      <c r="BQ28" s="24">
        <f t="shared" si="46"/>
        <v>0.47649526695243671</v>
      </c>
    </row>
    <row r="29" spans="1:69" x14ac:dyDescent="0.25">
      <c r="A29" s="31">
        <f>+[1]NAC!A30</f>
        <v>43435</v>
      </c>
      <c r="B29" s="17">
        <f>+[1]NAC!B30</f>
        <v>184.2552</v>
      </c>
      <c r="C29" s="18">
        <f>+[1]NAC!C30</f>
        <v>181.9359</v>
      </c>
      <c r="D29" s="19">
        <f>+[1]NAC!D30</f>
        <v>158.6722</v>
      </c>
      <c r="E29" s="19">
        <f>+[1]NAC!E30</f>
        <v>155.1797</v>
      </c>
      <c r="F29" s="19">
        <f>+[1]NAC!F30</f>
        <v>226.69929999999999</v>
      </c>
      <c r="G29" s="19">
        <f>+[1]NAC!G30</f>
        <v>176.18260000000001</v>
      </c>
      <c r="H29" s="19">
        <f>+[1]NAC!H30</f>
        <v>191.90520000000001</v>
      </c>
      <c r="I29" s="19">
        <f>+[1]NAC!I30</f>
        <v>201.22710000000001</v>
      </c>
      <c r="J29" s="19">
        <f>+[1]NAC!J30</f>
        <v>208.333</v>
      </c>
      <c r="K29" s="19">
        <f>+[1]NAC!K30</f>
        <v>176.08029999999999</v>
      </c>
      <c r="L29" s="19">
        <f>+[1]NAC!L30</f>
        <v>173.72370000000001</v>
      </c>
      <c r="M29" s="19">
        <f>+[1]NAC!M30</f>
        <v>169.79400000000001</v>
      </c>
      <c r="N29" s="20">
        <f>+[1]NAC!N30</f>
        <v>183.608</v>
      </c>
      <c r="O29" s="18">
        <f>+[1]NAC!P30</f>
        <v>164.26859999999999</v>
      </c>
      <c r="P29" s="18">
        <f>+[1]NAC!Q30</f>
        <v>178.93260000000001</v>
      </c>
      <c r="Q29" s="18">
        <f>+[1]NAC!R30</f>
        <v>212.85</v>
      </c>
      <c r="R29" s="18">
        <f t="shared" si="0"/>
        <v>184.359251928113</v>
      </c>
      <c r="S29" s="19">
        <f t="shared" si="1"/>
        <v>173.99868443917677</v>
      </c>
      <c r="T29" s="19">
        <f t="shared" si="2"/>
        <v>169.53461427582812</v>
      </c>
      <c r="U29" s="19">
        <f t="shared" si="3"/>
        <v>169.44935695675235</v>
      </c>
      <c r="V29" s="19"/>
      <c r="W29" s="20">
        <f t="shared" si="4"/>
        <v>182.1235539988208</v>
      </c>
      <c r="Y29" s="24">
        <f t="shared" si="7"/>
        <v>2.569823445714392E-2</v>
      </c>
      <c r="Z29" s="24">
        <f t="shared" si="8"/>
        <v>1.6984027166394133E-2</v>
      </c>
      <c r="AA29" s="24">
        <f t="shared" si="9"/>
        <v>1.3809909603682335E-2</v>
      </c>
      <c r="AB29" s="24">
        <f t="shared" si="10"/>
        <v>1.1311618570944537E-2</v>
      </c>
      <c r="AC29" s="24">
        <f t="shared" si="11"/>
        <v>2.9992080803968868E-2</v>
      </c>
      <c r="AD29" s="24">
        <f t="shared" si="12"/>
        <v>1.856079679902134E-2</v>
      </c>
      <c r="AE29" s="24">
        <f t="shared" si="13"/>
        <v>5.249845063702141E-2</v>
      </c>
      <c r="AF29" s="24">
        <f t="shared" si="14"/>
        <v>2.4022093914402909E-2</v>
      </c>
      <c r="AG29" s="24">
        <f t="shared" si="15"/>
        <v>7.6540609588219954E-2</v>
      </c>
      <c r="AH29" s="24">
        <f t="shared" si="16"/>
        <v>2.5917063299930376E-2</v>
      </c>
      <c r="AI29" s="24">
        <f t="shared" si="17"/>
        <v>1.021885670689171E-2</v>
      </c>
      <c r="AJ29" s="24">
        <f t="shared" si="18"/>
        <v>2.6521836124326015E-2</v>
      </c>
      <c r="AK29" s="24">
        <f t="shared" si="19"/>
        <v>3.4272005065233424E-2</v>
      </c>
      <c r="AL29" s="24">
        <f t="shared" si="20"/>
        <v>1.4398818305154659E-2</v>
      </c>
      <c r="AM29" s="24">
        <f t="shared" si="21"/>
        <v>2.7435393610045544E-2</v>
      </c>
      <c r="AN29" s="24">
        <f t="shared" si="22"/>
        <v>2.5741608532473759E-2</v>
      </c>
      <c r="AO29" s="24">
        <f t="shared" si="23"/>
        <v>2.5388972307632596E-2</v>
      </c>
      <c r="AP29" s="24">
        <f t="shared" si="47"/>
        <v>1.9397853217051786E-2</v>
      </c>
      <c r="AQ29" s="24">
        <f t="shared" si="48"/>
        <v>2.1862533735105716E-2</v>
      </c>
      <c r="AR29" s="24">
        <f t="shared" si="49"/>
        <v>2.0337201519570414E-2</v>
      </c>
      <c r="AS29" s="24" t="e">
        <f t="shared" si="24"/>
        <v>#DIV/0!</v>
      </c>
      <c r="AT29" s="24">
        <f t="shared" si="25"/>
        <v>2.9329473635761216E-2</v>
      </c>
      <c r="AV29" s="24">
        <f t="shared" si="28"/>
        <v>0.4764559006888065</v>
      </c>
      <c r="AW29" s="24">
        <f t="shared" si="29"/>
        <v>0.51159770687936201</v>
      </c>
      <c r="AX29" s="24">
        <f t="shared" si="30"/>
        <v>0.28253331371880197</v>
      </c>
      <c r="AY29" s="24">
        <f t="shared" si="31"/>
        <v>0.3305127688488958</v>
      </c>
      <c r="AZ29" s="24">
        <f t="shared" si="32"/>
        <v>0.45700285809956642</v>
      </c>
      <c r="BA29" s="24">
        <f t="shared" si="33"/>
        <v>0.50024353690520784</v>
      </c>
      <c r="BB29" s="24">
        <f t="shared" si="34"/>
        <v>0.50167848518472735</v>
      </c>
      <c r="BC29" s="24">
        <f t="shared" si="35"/>
        <v>0.66819978893316745</v>
      </c>
      <c r="BD29" s="24">
        <f t="shared" si="36"/>
        <v>0.55313944654967662</v>
      </c>
      <c r="BE29" s="24">
        <f t="shared" si="37"/>
        <v>0.43440780678866053</v>
      </c>
      <c r="BF29" s="24">
        <f t="shared" si="38"/>
        <v>0.32137815315246798</v>
      </c>
      <c r="BG29" s="24">
        <f t="shared" si="39"/>
        <v>0.3902043623501672</v>
      </c>
      <c r="BH29" s="24">
        <f t="shared" si="40"/>
        <v>0.53239590844750695</v>
      </c>
      <c r="BI29" s="24">
        <f t="shared" si="41"/>
        <v>0.35241455848355718</v>
      </c>
      <c r="BJ29" s="24">
        <f t="shared" si="42"/>
        <v>0.47723987276091151</v>
      </c>
      <c r="BK29" s="24">
        <f t="shared" si="43"/>
        <v>0.53463140727538572</v>
      </c>
      <c r="BL29" s="24">
        <f t="shared" si="44"/>
        <v>0.47696785234486283</v>
      </c>
      <c r="BM29" s="24">
        <f t="shared" si="27"/>
        <v>0.44792928792620312</v>
      </c>
      <c r="BN29" s="24">
        <f t="shared" si="27"/>
        <v>0.41651886218666512</v>
      </c>
      <c r="BO29" s="24">
        <f t="shared" si="27"/>
        <v>0.42540520018842209</v>
      </c>
      <c r="BP29" s="24" t="e">
        <f t="shared" si="45"/>
        <v>#DIV/0!</v>
      </c>
      <c r="BQ29" s="24">
        <f t="shared" si="46"/>
        <v>0.4922110816489389</v>
      </c>
    </row>
    <row r="30" spans="1:69" x14ac:dyDescent="0.25">
      <c r="A30" s="31">
        <f>+[1]NAC!A31</f>
        <v>43466</v>
      </c>
      <c r="B30" s="17">
        <f>+[1]NAC!B31</f>
        <v>189.61009999999999</v>
      </c>
      <c r="C30" s="18">
        <f>+[1]NAC!C31</f>
        <v>188.03569999999999</v>
      </c>
      <c r="D30" s="19">
        <f>+[1]NAC!D31</f>
        <v>164.14859999999999</v>
      </c>
      <c r="E30" s="19">
        <f>+[1]NAC!E31</f>
        <v>154.31049999999999</v>
      </c>
      <c r="F30" s="19">
        <f>+[1]NAC!F31</f>
        <v>233.7201</v>
      </c>
      <c r="G30" s="19">
        <f>+[1]NAC!G31</f>
        <v>180.89359999999999</v>
      </c>
      <c r="H30" s="19">
        <f>+[1]NAC!H31</f>
        <v>197.48769999999999</v>
      </c>
      <c r="I30" s="19">
        <f>+[1]NAC!I31</f>
        <v>206.20500000000001</v>
      </c>
      <c r="J30" s="19">
        <f>+[1]NAC!J31</f>
        <v>223.70920000000001</v>
      </c>
      <c r="K30" s="19">
        <f>+[1]NAC!K31</f>
        <v>182.2543</v>
      </c>
      <c r="L30" s="19">
        <f>+[1]NAC!L31</f>
        <v>174.71960000000001</v>
      </c>
      <c r="M30" s="19">
        <f>+[1]NAC!M31</f>
        <v>176.13249999999999</v>
      </c>
      <c r="N30" s="20">
        <f>+[1]NAC!N31</f>
        <v>190.28639999999999</v>
      </c>
      <c r="O30" s="18">
        <f>+[1]NAC!P31</f>
        <v>166.07300000000001</v>
      </c>
      <c r="P30" s="18">
        <f>+[1]NAC!Q31</f>
        <v>184.3056</v>
      </c>
      <c r="Q30" s="18">
        <f>+[1]NAC!R31</f>
        <v>220.13200000000001</v>
      </c>
      <c r="R30" s="18">
        <f t="shared" si="0"/>
        <v>189.77250885446097</v>
      </c>
      <c r="S30" s="19">
        <f t="shared" si="1"/>
        <v>178.96547728663089</v>
      </c>
      <c r="T30" s="19">
        <f t="shared" si="2"/>
        <v>173.60202022739674</v>
      </c>
      <c r="U30" s="19">
        <f t="shared" si="3"/>
        <v>172.77027853430073</v>
      </c>
      <c r="V30" s="19"/>
      <c r="W30" s="20">
        <f t="shared" si="4"/>
        <v>186.71357990471549</v>
      </c>
      <c r="Y30" s="24">
        <f t="shared" si="7"/>
        <v>2.9062409093474573E-2</v>
      </c>
      <c r="Z30" s="24">
        <f t="shared" si="8"/>
        <v>3.3527192819009288E-2</v>
      </c>
      <c r="AA30" s="24">
        <f t="shared" si="9"/>
        <v>3.4513922413629938E-2</v>
      </c>
      <c r="AB30" s="24">
        <f t="shared" si="10"/>
        <v>-5.6012481013947291E-3</v>
      </c>
      <c r="AC30" s="24">
        <f t="shared" si="11"/>
        <v>3.0969658927045618E-2</v>
      </c>
      <c r="AD30" s="24">
        <f t="shared" si="12"/>
        <v>2.6739303427239625E-2</v>
      </c>
      <c r="AE30" s="24">
        <f t="shared" si="13"/>
        <v>2.9089883963540286E-2</v>
      </c>
      <c r="AF30" s="24">
        <f t="shared" si="14"/>
        <v>2.4737721708457894E-2</v>
      </c>
      <c r="AG30" s="24">
        <f t="shared" si="15"/>
        <v>7.3805878089405086E-2</v>
      </c>
      <c r="AH30" s="24">
        <f t="shared" si="16"/>
        <v>3.5063547710902476E-2</v>
      </c>
      <c r="AI30" s="24">
        <f t="shared" si="17"/>
        <v>5.7326662971144415E-3</v>
      </c>
      <c r="AJ30" s="24">
        <f t="shared" si="18"/>
        <v>3.7330529936275614E-2</v>
      </c>
      <c r="AK30" s="24">
        <f t="shared" si="19"/>
        <v>3.6373142782449408E-2</v>
      </c>
      <c r="AL30" s="24">
        <f t="shared" si="20"/>
        <v>1.0984448640823707E-2</v>
      </c>
      <c r="AM30" s="24">
        <f t="shared" si="21"/>
        <v>3.0028066433953393E-2</v>
      </c>
      <c r="AN30" s="24">
        <f t="shared" si="22"/>
        <v>3.4211886304909678E-2</v>
      </c>
      <c r="AO30" s="24">
        <f t="shared" si="23"/>
        <v>2.9362545517698013E-2</v>
      </c>
      <c r="AP30" s="24">
        <f t="shared" si="47"/>
        <v>2.8545002299660061E-2</v>
      </c>
      <c r="AQ30" s="24">
        <f t="shared" si="48"/>
        <v>2.3991595869331306E-2</v>
      </c>
      <c r="AR30" s="24">
        <f t="shared" si="49"/>
        <v>1.959831324940331E-2</v>
      </c>
      <c r="AS30" s="24" t="e">
        <f t="shared" si="24"/>
        <v>#DIV/0!</v>
      </c>
      <c r="AT30" s="24">
        <f t="shared" si="25"/>
        <v>2.520281317332751E-2</v>
      </c>
      <c r="AV30" s="24">
        <f t="shared" si="28"/>
        <v>0.49312576630834082</v>
      </c>
      <c r="AW30" s="24">
        <f t="shared" si="29"/>
        <v>0.5302982212846854</v>
      </c>
      <c r="AX30" s="24">
        <f t="shared" si="30"/>
        <v>0.29702270895557747</v>
      </c>
      <c r="AY30" s="24">
        <f t="shared" si="31"/>
        <v>0.33318905114155717</v>
      </c>
      <c r="AZ30" s="24">
        <f t="shared" si="32"/>
        <v>0.48661777427233854</v>
      </c>
      <c r="BA30" s="24">
        <f t="shared" si="33"/>
        <v>0.52454957194796958</v>
      </c>
      <c r="BB30" s="24">
        <f t="shared" si="34"/>
        <v>0.5187039073494466</v>
      </c>
      <c r="BC30" s="24">
        <f t="shared" si="35"/>
        <v>0.67316741086461396</v>
      </c>
      <c r="BD30" s="24">
        <f t="shared" si="36"/>
        <v>0.6370674792392963</v>
      </c>
      <c r="BE30" s="24">
        <f t="shared" si="37"/>
        <v>0.43505966872753965</v>
      </c>
      <c r="BF30" s="24">
        <f t="shared" si="38"/>
        <v>0.32055304331789736</v>
      </c>
      <c r="BG30" s="24">
        <f t="shared" si="39"/>
        <v>0.40117084765933875</v>
      </c>
      <c r="BH30" s="24">
        <f t="shared" si="40"/>
        <v>0.55058756230702843</v>
      </c>
      <c r="BI30" s="24">
        <f t="shared" si="41"/>
        <v>0.33177920466783917</v>
      </c>
      <c r="BJ30" s="24">
        <f t="shared" si="42"/>
        <v>0.49912885609288304</v>
      </c>
      <c r="BK30" s="24">
        <f t="shared" si="43"/>
        <v>0.55401079107487883</v>
      </c>
      <c r="BL30" s="24">
        <f t="shared" si="44"/>
        <v>0.49392243137316383</v>
      </c>
      <c r="BM30" s="24">
        <f t="shared" si="27"/>
        <v>0.46186925175844484</v>
      </c>
      <c r="BN30" s="24">
        <f t="shared" si="27"/>
        <v>0.42670087007919344</v>
      </c>
      <c r="BO30" s="24">
        <f t="shared" si="27"/>
        <v>0.43546499943445904</v>
      </c>
      <c r="BP30" s="24" t="e">
        <f t="shared" si="45"/>
        <v>#DIV/0!</v>
      </c>
      <c r="BQ30" s="24">
        <f t="shared" si="46"/>
        <v>0.50670815438571881</v>
      </c>
    </row>
    <row r="31" spans="1:69" x14ac:dyDescent="0.25">
      <c r="A31" s="31">
        <f>+[1]NAC!A32</f>
        <v>43497</v>
      </c>
      <c r="B31" s="17">
        <f>+[1]NAC!B32</f>
        <v>196.7501</v>
      </c>
      <c r="C31" s="18">
        <f>+[1]NAC!C32</f>
        <v>198.7818</v>
      </c>
      <c r="D31" s="19">
        <f>+[1]NAC!D32</f>
        <v>168.01650000000001</v>
      </c>
      <c r="E31" s="19">
        <f>+[1]NAC!E32</f>
        <v>155.79730000000001</v>
      </c>
      <c r="F31" s="19">
        <f>+[1]NAC!F32</f>
        <v>248.67679999999999</v>
      </c>
      <c r="G31" s="19">
        <f>+[1]NAC!G32</f>
        <v>185.93199999999999</v>
      </c>
      <c r="H31" s="19">
        <f>+[1]NAC!H32</f>
        <v>203.75210000000001</v>
      </c>
      <c r="I31" s="19">
        <f>+[1]NAC!I32</f>
        <v>210.70009999999999</v>
      </c>
      <c r="J31" s="19">
        <f>+[1]NAC!J32</f>
        <v>226.14150000000001</v>
      </c>
      <c r="K31" s="19">
        <f>+[1]NAC!K32</f>
        <v>186.27529999999999</v>
      </c>
      <c r="L31" s="19">
        <f>+[1]NAC!L32</f>
        <v>177.64599999999999</v>
      </c>
      <c r="M31" s="19">
        <f>+[1]NAC!M32</f>
        <v>182.5376</v>
      </c>
      <c r="N31" s="20">
        <f>+[1]NAC!N32</f>
        <v>196.17949999999999</v>
      </c>
      <c r="O31" s="18">
        <f>+[1]NAC!P32</f>
        <v>169.27289999999999</v>
      </c>
      <c r="P31" s="18">
        <f>+[1]NAC!Q32</f>
        <v>191.41149999999999</v>
      </c>
      <c r="Q31" s="18">
        <f>+[1]NAC!R32</f>
        <v>229.4204</v>
      </c>
      <c r="R31" s="18">
        <f t="shared" si="0"/>
        <v>196.88805194288099</v>
      </c>
      <c r="S31" s="19">
        <f t="shared" si="1"/>
        <v>185.84854979790438</v>
      </c>
      <c r="T31" s="19">
        <f t="shared" si="2"/>
        <v>177.88051134974879</v>
      </c>
      <c r="U31" s="19">
        <f t="shared" si="3"/>
        <v>176.34977601615893</v>
      </c>
      <c r="V31" s="19"/>
      <c r="W31" s="20">
        <f t="shared" si="4"/>
        <v>190.81608062608632</v>
      </c>
      <c r="Y31" s="24">
        <f t="shared" si="7"/>
        <v>3.7656221899571962E-2</v>
      </c>
      <c r="Z31" s="24">
        <f t="shared" si="8"/>
        <v>5.7149254104406744E-2</v>
      </c>
      <c r="AA31" s="24">
        <f t="shared" si="9"/>
        <v>2.3563405353442146E-2</v>
      </c>
      <c r="AB31" s="24">
        <f t="shared" si="10"/>
        <v>9.6351188026739809E-3</v>
      </c>
      <c r="AC31" s="24">
        <f t="shared" si="11"/>
        <v>6.399406811823205E-2</v>
      </c>
      <c r="AD31" s="24">
        <f t="shared" si="12"/>
        <v>2.7852837247973383E-2</v>
      </c>
      <c r="AE31" s="24">
        <f t="shared" si="13"/>
        <v>3.1720456514507056E-2</v>
      </c>
      <c r="AF31" s="24">
        <f t="shared" si="14"/>
        <v>2.1799180427244602E-2</v>
      </c>
      <c r="AG31" s="24">
        <f t="shared" si="15"/>
        <v>1.087259710374E-2</v>
      </c>
      <c r="AH31" s="24">
        <f t="shared" si="16"/>
        <v>2.2062579593458143E-2</v>
      </c>
      <c r="AI31" s="24">
        <f t="shared" si="17"/>
        <v>1.6749122594144961E-2</v>
      </c>
      <c r="AJ31" s="24">
        <f t="shared" si="18"/>
        <v>3.6365236398733902E-2</v>
      </c>
      <c r="AK31" s="24">
        <f t="shared" si="19"/>
        <v>3.0969633142463149E-2</v>
      </c>
      <c r="AL31" s="24">
        <f t="shared" si="20"/>
        <v>1.9268032732593365E-2</v>
      </c>
      <c r="AM31" s="24">
        <f t="shared" si="21"/>
        <v>3.8554986934743019E-2</v>
      </c>
      <c r="AN31" s="24">
        <f t="shared" si="22"/>
        <v>4.2194683190085902E-2</v>
      </c>
      <c r="AO31" s="24">
        <f t="shared" si="23"/>
        <v>3.7495120507033075E-2</v>
      </c>
      <c r="AP31" s="24">
        <f t="shared" si="47"/>
        <v>3.8460336684094543E-2</v>
      </c>
      <c r="AQ31" s="24">
        <f t="shared" si="48"/>
        <v>2.4645399383876887E-2</v>
      </c>
      <c r="AR31" s="24">
        <f t="shared" si="49"/>
        <v>2.0718248024051977E-2</v>
      </c>
      <c r="AS31" s="24" t="e">
        <f t="shared" si="24"/>
        <v>#DIV/0!</v>
      </c>
      <c r="AT31" s="24">
        <f t="shared" si="25"/>
        <v>2.1972160372397243E-2</v>
      </c>
      <c r="AV31" s="24">
        <f t="shared" si="28"/>
        <v>0.51275713013779733</v>
      </c>
      <c r="AW31" s="24">
        <f t="shared" si="29"/>
        <v>0.58320470608474584</v>
      </c>
      <c r="AX31" s="24">
        <f t="shared" si="30"/>
        <v>0.30508997245598479</v>
      </c>
      <c r="AY31" s="24">
        <f t="shared" si="31"/>
        <v>0.35433516464411152</v>
      </c>
      <c r="AZ31" s="24">
        <f t="shared" si="32"/>
        <v>0.52398462023074543</v>
      </c>
      <c r="BA31" s="24">
        <f t="shared" si="33"/>
        <v>0.54012456378240503</v>
      </c>
      <c r="BB31" s="24">
        <f t="shared" si="34"/>
        <v>0.53098877186285809</v>
      </c>
      <c r="BC31" s="24">
        <f t="shared" si="35"/>
        <v>0.63629466026127868</v>
      </c>
      <c r="BD31" s="24">
        <f t="shared" si="36"/>
        <v>0.51657803142583147</v>
      </c>
      <c r="BE31" s="24">
        <f t="shared" si="37"/>
        <v>0.45241746905893776</v>
      </c>
      <c r="BF31" s="24">
        <f t="shared" si="38"/>
        <v>0.31753198786048431</v>
      </c>
      <c r="BG31" s="24">
        <f t="shared" si="39"/>
        <v>0.42226931842530724</v>
      </c>
      <c r="BH31" s="24">
        <f t="shared" si="40"/>
        <v>0.5710648800676541</v>
      </c>
      <c r="BI31" s="24">
        <f t="shared" si="41"/>
        <v>0.36674743582808045</v>
      </c>
      <c r="BJ31" s="24">
        <f t="shared" si="42"/>
        <v>0.52504176881468978</v>
      </c>
      <c r="BK31" s="24">
        <f t="shared" si="43"/>
        <v>0.54515471388555681</v>
      </c>
      <c r="BL31" s="24">
        <f t="shared" si="44"/>
        <v>0.51316453031647691</v>
      </c>
      <c r="BM31" s="24">
        <f t="shared" si="27"/>
        <v>0.49487298440926053</v>
      </c>
      <c r="BN31" s="24">
        <f t="shared" si="27"/>
        <v>0.44653276221264893</v>
      </c>
      <c r="BO31" s="24">
        <f t="shared" si="27"/>
        <v>0.45497757303621622</v>
      </c>
      <c r="BP31" s="24" t="e">
        <f t="shared" si="45"/>
        <v>#DIV/0!</v>
      </c>
      <c r="BQ31" s="24">
        <f t="shared" si="46"/>
        <v>0.5044660298929291</v>
      </c>
    </row>
    <row r="32" spans="1:69" x14ac:dyDescent="0.25">
      <c r="A32" s="31">
        <f>+[1]NAC!A33</f>
        <v>43525</v>
      </c>
      <c r="B32" s="17">
        <f>+[1]NAC!B33</f>
        <v>205.9571</v>
      </c>
      <c r="C32" s="18">
        <f>+[1]NAC!C33</f>
        <v>210.62799999999999</v>
      </c>
      <c r="D32" s="19">
        <f>+[1]NAC!D33</f>
        <v>174.827</v>
      </c>
      <c r="E32" s="19">
        <f>+[1]NAC!E33</f>
        <v>166.0308</v>
      </c>
      <c r="F32" s="19">
        <f>+[1]NAC!F33</f>
        <v>255.67830000000001</v>
      </c>
      <c r="G32" s="19">
        <f>+[1]NAC!G33</f>
        <v>192.99440000000001</v>
      </c>
      <c r="H32" s="19">
        <f>+[1]NAC!H33</f>
        <v>210.369</v>
      </c>
      <c r="I32" s="19">
        <f>+[1]NAC!I33</f>
        <v>219.4872</v>
      </c>
      <c r="J32" s="19">
        <f>+[1]NAC!J33</f>
        <v>236.06229999999999</v>
      </c>
      <c r="K32" s="19">
        <f>+[1]NAC!K33</f>
        <v>189.96870000000001</v>
      </c>
      <c r="L32" s="19">
        <f>+[1]NAC!L33</f>
        <v>209.4616</v>
      </c>
      <c r="M32" s="19">
        <f>+[1]NAC!M33</f>
        <v>190.43960000000001</v>
      </c>
      <c r="N32" s="20">
        <f>+[1]NAC!N33</f>
        <v>202.22810000000001</v>
      </c>
      <c r="O32" s="18">
        <f>+[1]NAC!P33</f>
        <v>177.3407</v>
      </c>
      <c r="P32" s="18">
        <f>+[1]NAC!Q33</f>
        <v>200.1771</v>
      </c>
      <c r="Q32" s="18">
        <f>+[1]NAC!R33</f>
        <v>240.67169999999999</v>
      </c>
      <c r="R32" s="18">
        <f t="shared" si="0"/>
        <v>206.13845039350997</v>
      </c>
      <c r="S32" s="19">
        <f t="shared" si="1"/>
        <v>195.00275267966563</v>
      </c>
      <c r="T32" s="19">
        <f t="shared" si="2"/>
        <v>185.24325297165785</v>
      </c>
      <c r="U32" s="19">
        <f t="shared" si="3"/>
        <v>183.53526916476841</v>
      </c>
      <c r="V32" s="19"/>
      <c r="W32" s="20">
        <f t="shared" si="4"/>
        <v>199.5134597424676</v>
      </c>
      <c r="Y32" s="24">
        <f t="shared" si="7"/>
        <v>4.6795401882895993E-2</v>
      </c>
      <c r="Z32" s="24">
        <f t="shared" si="8"/>
        <v>5.9593986974662672E-2</v>
      </c>
      <c r="AA32" s="24">
        <f t="shared" si="9"/>
        <v>4.0534709388661216E-2</v>
      </c>
      <c r="AB32" s="24">
        <f t="shared" si="10"/>
        <v>6.5684706987861663E-2</v>
      </c>
      <c r="AC32" s="24">
        <f t="shared" si="11"/>
        <v>2.8155018883949001E-2</v>
      </c>
      <c r="AD32" s="24">
        <f t="shared" si="12"/>
        <v>3.7983779015984487E-2</v>
      </c>
      <c r="AE32" s="24">
        <f t="shared" si="13"/>
        <v>3.2475248107872279E-2</v>
      </c>
      <c r="AF32" s="24">
        <f t="shared" si="14"/>
        <v>4.1704299143664469E-2</v>
      </c>
      <c r="AG32" s="24">
        <f t="shared" si="15"/>
        <v>4.386987793041075E-2</v>
      </c>
      <c r="AH32" s="24">
        <f t="shared" si="16"/>
        <v>1.9827642204844231E-2</v>
      </c>
      <c r="AI32" s="24">
        <f t="shared" si="17"/>
        <v>0.17909550454274248</v>
      </c>
      <c r="AJ32" s="24">
        <f t="shared" si="18"/>
        <v>4.3289711270445119E-2</v>
      </c>
      <c r="AK32" s="24">
        <f t="shared" si="19"/>
        <v>3.0831967662268589E-2</v>
      </c>
      <c r="AL32" s="24">
        <f t="shared" si="20"/>
        <v>4.7661498089771159E-2</v>
      </c>
      <c r="AM32" s="24">
        <f t="shared" si="21"/>
        <v>4.5794531676518924E-2</v>
      </c>
      <c r="AN32" s="24">
        <f t="shared" si="22"/>
        <v>4.9042282203326293E-2</v>
      </c>
      <c r="AO32" s="24">
        <f t="shared" si="23"/>
        <v>4.6983036092574038E-2</v>
      </c>
      <c r="AP32" s="24">
        <f t="shared" si="47"/>
        <v>4.925625134936884E-2</v>
      </c>
      <c r="AQ32" s="24">
        <f t="shared" si="48"/>
        <v>4.1391502453197004E-2</v>
      </c>
      <c r="AR32" s="24">
        <f t="shared" si="49"/>
        <v>4.0745689112477557E-2</v>
      </c>
      <c r="AS32" s="24" t="e">
        <f t="shared" si="24"/>
        <v>#DIV/0!</v>
      </c>
      <c r="AT32" s="24">
        <f t="shared" si="25"/>
        <v>4.5579906514400248E-2</v>
      </c>
      <c r="AV32" s="24">
        <f t="shared" si="28"/>
        <v>0.54732339935119079</v>
      </c>
      <c r="AW32" s="24">
        <f t="shared" si="29"/>
        <v>0.63952393184347978</v>
      </c>
      <c r="AX32" s="24">
        <f t="shared" si="30"/>
        <v>0.34873856873724174</v>
      </c>
      <c r="AY32" s="24">
        <f t="shared" si="31"/>
        <v>0.38279834794580103</v>
      </c>
      <c r="AZ32" s="24">
        <f t="shared" si="32"/>
        <v>0.55804689528085616</v>
      </c>
      <c r="BA32" s="24">
        <f t="shared" si="33"/>
        <v>0.52949110848527647</v>
      </c>
      <c r="BB32" s="24">
        <f t="shared" si="34"/>
        <v>0.56035780775991872</v>
      </c>
      <c r="BC32" s="24">
        <f t="shared" si="35"/>
        <v>0.67470393399068973</v>
      </c>
      <c r="BD32" s="24">
        <f t="shared" si="36"/>
        <v>0.54080723518327178</v>
      </c>
      <c r="BE32" s="24">
        <f t="shared" si="37"/>
        <v>0.46342754223839622</v>
      </c>
      <c r="BF32" s="24">
        <f t="shared" si="38"/>
        <v>0.36514253201829838</v>
      </c>
      <c r="BG32" s="24">
        <f t="shared" si="39"/>
        <v>0.45824683812308153</v>
      </c>
      <c r="BH32" s="24">
        <f t="shared" si="40"/>
        <v>0.5899798017282929</v>
      </c>
      <c r="BI32" s="24">
        <f t="shared" si="41"/>
        <v>0.40896093712137405</v>
      </c>
      <c r="BJ32" s="24">
        <f t="shared" si="42"/>
        <v>0.55482189737933596</v>
      </c>
      <c r="BK32" s="24">
        <f t="shared" si="43"/>
        <v>0.58874518600472392</v>
      </c>
      <c r="BL32" s="24">
        <f t="shared" si="44"/>
        <v>0.54761734533297912</v>
      </c>
      <c r="BM32" s="24">
        <f t="shared" si="27"/>
        <v>0.53036181054955955</v>
      </c>
      <c r="BN32" s="24">
        <f t="shared" si="27"/>
        <v>0.46525413554876605</v>
      </c>
      <c r="BO32" s="24">
        <f t="shared" si="27"/>
        <v>0.46765942932100169</v>
      </c>
      <c r="BP32" s="24" t="e">
        <f t="shared" si="45"/>
        <v>#DIV/0!</v>
      </c>
      <c r="BQ32" s="24">
        <f t="shared" si="46"/>
        <v>0.52657888263276731</v>
      </c>
    </row>
    <row r="33" spans="1:69" x14ac:dyDescent="0.25">
      <c r="A33" s="31">
        <f>+[1]NAC!A34</f>
        <v>43556</v>
      </c>
      <c r="B33" s="17">
        <f>+[1]NAC!B34</f>
        <v>213.05170000000001</v>
      </c>
      <c r="C33" s="18">
        <f>+[1]NAC!C34</f>
        <v>215.99850000000001</v>
      </c>
      <c r="D33" s="19">
        <f>+[1]NAC!D34</f>
        <v>176.63229999999999</v>
      </c>
      <c r="E33" s="19">
        <f>+[1]NAC!E34</f>
        <v>176.33029999999999</v>
      </c>
      <c r="F33" s="19">
        <f>+[1]NAC!F34</f>
        <v>263.20119999999997</v>
      </c>
      <c r="G33" s="19">
        <f>+[1]NAC!G34</f>
        <v>201.85470000000001</v>
      </c>
      <c r="H33" s="19">
        <f>+[1]NAC!H34</f>
        <v>217.7389</v>
      </c>
      <c r="I33" s="19">
        <f>+[1]NAC!I34</f>
        <v>229.05840000000001</v>
      </c>
      <c r="J33" s="19">
        <f>+[1]NAC!J34</f>
        <v>244.31020000000001</v>
      </c>
      <c r="K33" s="19">
        <f>+[1]NAC!K34</f>
        <v>195.9999</v>
      </c>
      <c r="L33" s="19">
        <f>+[1]NAC!L34</f>
        <v>212.69839999999999</v>
      </c>
      <c r="M33" s="19">
        <f>+[1]NAC!M34</f>
        <v>198.21119999999999</v>
      </c>
      <c r="N33" s="20">
        <f>+[1]NAC!N34</f>
        <v>208.23500000000001</v>
      </c>
      <c r="O33" s="18">
        <f>+[1]NAC!P34</f>
        <v>180.1891</v>
      </c>
      <c r="P33" s="18">
        <f>+[1]NAC!Q34</f>
        <v>207.71789999999999</v>
      </c>
      <c r="Q33" s="18">
        <f>+[1]NAC!R34</f>
        <v>248.5813</v>
      </c>
      <c r="R33" s="18">
        <f t="shared" si="0"/>
        <v>213.23682037322902</v>
      </c>
      <c r="S33" s="19">
        <f t="shared" si="1"/>
        <v>201.68295296611657</v>
      </c>
      <c r="T33" s="19">
        <f t="shared" si="2"/>
        <v>193.37963450729711</v>
      </c>
      <c r="U33" s="19">
        <f t="shared" si="3"/>
        <v>191.79155049780874</v>
      </c>
      <c r="V33" s="19"/>
      <c r="W33" s="20">
        <f t="shared" si="4"/>
        <v>207.68897098438904</v>
      </c>
      <c r="Y33" s="24">
        <f t="shared" si="7"/>
        <v>3.444697949233122E-2</v>
      </c>
      <c r="Z33" s="24">
        <f t="shared" si="8"/>
        <v>2.5497559678675286E-2</v>
      </c>
      <c r="AA33" s="24">
        <f t="shared" si="9"/>
        <v>1.0326208194386455E-2</v>
      </c>
      <c r="AB33" s="24">
        <f t="shared" si="10"/>
        <v>6.2033670861069146E-2</v>
      </c>
      <c r="AC33" s="24">
        <f t="shared" si="11"/>
        <v>2.9423302642421989E-2</v>
      </c>
      <c r="AD33" s="24">
        <f t="shared" si="12"/>
        <v>4.5909622248106574E-2</v>
      </c>
      <c r="AE33" s="24">
        <f t="shared" si="13"/>
        <v>3.5033203561361193E-2</v>
      </c>
      <c r="AF33" s="24">
        <f t="shared" si="14"/>
        <v>4.3607098728308591E-2</v>
      </c>
      <c r="AG33" s="24">
        <f t="shared" si="15"/>
        <v>3.4939505376335056E-2</v>
      </c>
      <c r="AH33" s="24">
        <f t="shared" si="16"/>
        <v>3.174838802392177E-2</v>
      </c>
      <c r="AI33" s="24">
        <f t="shared" si="17"/>
        <v>1.5452951758222033E-2</v>
      </c>
      <c r="AJ33" s="24">
        <f t="shared" si="18"/>
        <v>4.0808739358830781E-2</v>
      </c>
      <c r="AK33" s="24">
        <f t="shared" si="19"/>
        <v>2.970358718694377E-2</v>
      </c>
      <c r="AL33" s="24">
        <f t="shared" si="20"/>
        <v>1.6061738788670565E-2</v>
      </c>
      <c r="AM33" s="24">
        <f t="shared" si="21"/>
        <v>3.7670642645937003E-2</v>
      </c>
      <c r="AN33" s="24">
        <f t="shared" si="22"/>
        <v>3.2864686624975104E-2</v>
      </c>
      <c r="AO33" s="24">
        <f t="shared" si="23"/>
        <v>3.4434963327649726E-2</v>
      </c>
      <c r="AP33" s="24">
        <f t="shared" si="47"/>
        <v>3.4256953784773669E-2</v>
      </c>
      <c r="AQ33" s="24">
        <f t="shared" si="48"/>
        <v>4.3922687628920709E-2</v>
      </c>
      <c r="AR33" s="24">
        <f t="shared" si="49"/>
        <v>4.4984712587466058E-2</v>
      </c>
      <c r="AS33" s="24" t="e">
        <f t="shared" si="24"/>
        <v>#DIV/0!</v>
      </c>
      <c r="AT33" s="24">
        <f t="shared" si="25"/>
        <v>4.0977241598007419E-2</v>
      </c>
      <c r="AV33" s="24">
        <f t="shared" si="28"/>
        <v>0.55795122821591314</v>
      </c>
      <c r="AW33" s="24">
        <f t="shared" si="29"/>
        <v>0.66209075540240936</v>
      </c>
      <c r="AX33" s="24">
        <f t="shared" si="30"/>
        <v>0.34540293009601952</v>
      </c>
      <c r="AY33" s="24">
        <f t="shared" si="31"/>
        <v>0.41148477411319084</v>
      </c>
      <c r="AZ33" s="24">
        <f t="shared" si="32"/>
        <v>0.48494692692988628</v>
      </c>
      <c r="BA33" s="24">
        <f t="shared" si="33"/>
        <v>0.58000048529972337</v>
      </c>
      <c r="BB33" s="24">
        <f t="shared" si="34"/>
        <v>0.58675106450736081</v>
      </c>
      <c r="BC33" s="24">
        <f t="shared" si="35"/>
        <v>0.68021424971887434</v>
      </c>
      <c r="BD33" s="24">
        <f t="shared" si="36"/>
        <v>0.57830467566966948</v>
      </c>
      <c r="BE33" s="24">
        <f t="shared" si="37"/>
        <v>0.48141802009892243</v>
      </c>
      <c r="BF33" s="24">
        <f t="shared" si="38"/>
        <v>0.37497462709916318</v>
      </c>
      <c r="BG33" s="24">
        <f t="shared" si="39"/>
        <v>0.48380890639281882</v>
      </c>
      <c r="BH33" s="24">
        <f t="shared" si="40"/>
        <v>0.61006609285164215</v>
      </c>
      <c r="BI33" s="24">
        <f t="shared" si="41"/>
        <v>0.41923311093135518</v>
      </c>
      <c r="BJ33" s="24">
        <f t="shared" si="42"/>
        <v>0.57974315605026727</v>
      </c>
      <c r="BK33" s="24">
        <f t="shared" si="43"/>
        <v>0.55898238330270744</v>
      </c>
      <c r="BL33" s="24">
        <f t="shared" si="44"/>
        <v>0.5582315426128488</v>
      </c>
      <c r="BM33" s="24">
        <f t="shared" ref="BM33:BM95" si="50">+S33/S21-1</f>
        <v>0.55410161440567451</v>
      </c>
      <c r="BN33" s="24">
        <f t="shared" ref="BN33:BN95" si="51">+T33/T21-1</f>
        <v>0.49337380923209695</v>
      </c>
      <c r="BO33" s="24">
        <f t="shared" ref="BO33:BO95" si="52">+U33/U21-1</f>
        <v>0.49665104332900745</v>
      </c>
      <c r="BP33" s="24" t="e">
        <f t="shared" si="45"/>
        <v>#DIV/0!</v>
      </c>
      <c r="BQ33" s="24">
        <f t="shared" si="46"/>
        <v>0.55013132994853153</v>
      </c>
    </row>
    <row r="34" spans="1:69" x14ac:dyDescent="0.25">
      <c r="A34" s="31">
        <f>+[1]NAC!A35</f>
        <v>43586</v>
      </c>
      <c r="B34" s="17">
        <f>+[1]NAC!B35</f>
        <v>219.56909999999999</v>
      </c>
      <c r="C34" s="18">
        <f>+[1]NAC!C35</f>
        <v>221.25880000000001</v>
      </c>
      <c r="D34" s="19">
        <f>+[1]NAC!D35</f>
        <v>180.4588</v>
      </c>
      <c r="E34" s="19">
        <f>+[1]NAC!E35</f>
        <v>182.24529999999999</v>
      </c>
      <c r="F34" s="19">
        <f>+[1]NAC!F35</f>
        <v>273.66950000000003</v>
      </c>
      <c r="G34" s="19">
        <f>+[1]NAC!G35</f>
        <v>208.34469999999999</v>
      </c>
      <c r="H34" s="19">
        <f>+[1]NAC!H35</f>
        <v>228.7921</v>
      </c>
      <c r="I34" s="19">
        <f>+[1]NAC!I35</f>
        <v>237.05699999999999</v>
      </c>
      <c r="J34" s="19">
        <f>+[1]NAC!J35</f>
        <v>249.11760000000001</v>
      </c>
      <c r="K34" s="19">
        <f>+[1]NAC!K35</f>
        <v>200.69970000000001</v>
      </c>
      <c r="L34" s="19">
        <f>+[1]NAC!L35</f>
        <v>219.68629999999999</v>
      </c>
      <c r="M34" s="19">
        <f>+[1]NAC!M35</f>
        <v>202.60550000000001</v>
      </c>
      <c r="N34" s="20">
        <f>+[1]NAC!N35</f>
        <v>214.04040000000001</v>
      </c>
      <c r="O34" s="18">
        <f>+[1]NAC!P35</f>
        <v>181.3032</v>
      </c>
      <c r="P34" s="18">
        <f>+[1]NAC!Q35</f>
        <v>214.31819999999999</v>
      </c>
      <c r="Q34" s="18">
        <f>+[1]NAC!R35</f>
        <v>257.83100000000002</v>
      </c>
      <c r="R34" s="18">
        <f t="shared" si="0"/>
        <v>219.773810477284</v>
      </c>
      <c r="S34" s="19">
        <f t="shared" si="1"/>
        <v>206.93543926398397</v>
      </c>
      <c r="T34" s="19">
        <f t="shared" si="2"/>
        <v>198.76484997008777</v>
      </c>
      <c r="U34" s="19">
        <f t="shared" si="3"/>
        <v>197.50246929704167</v>
      </c>
      <c r="V34" s="19"/>
      <c r="W34" s="20">
        <f t="shared" si="4"/>
        <v>214.7323991763146</v>
      </c>
      <c r="Y34" s="24">
        <f t="shared" si="7"/>
        <v>3.0590696999836187E-2</v>
      </c>
      <c r="Z34" s="24">
        <f t="shared" si="8"/>
        <v>2.4353409861642472E-2</v>
      </c>
      <c r="AA34" s="24">
        <f t="shared" si="9"/>
        <v>2.1663648154952364E-2</v>
      </c>
      <c r="AB34" s="24">
        <f t="shared" si="10"/>
        <v>3.3545000490556642E-2</v>
      </c>
      <c r="AC34" s="24">
        <f t="shared" si="11"/>
        <v>3.9772994955950214E-2</v>
      </c>
      <c r="AD34" s="24">
        <f t="shared" si="12"/>
        <v>3.2151839912570646E-2</v>
      </c>
      <c r="AE34" s="24">
        <f t="shared" si="13"/>
        <v>5.0763552125963729E-2</v>
      </c>
      <c r="AF34" s="24">
        <f t="shared" si="14"/>
        <v>3.4919479049884128E-2</v>
      </c>
      <c r="AG34" s="24">
        <f t="shared" si="15"/>
        <v>1.9677442857481964E-2</v>
      </c>
      <c r="AH34" s="24">
        <f t="shared" si="16"/>
        <v>2.3978583662542796E-2</v>
      </c>
      <c r="AI34" s="24">
        <f t="shared" si="17"/>
        <v>3.28535616628991E-2</v>
      </c>
      <c r="AJ34" s="24">
        <f t="shared" si="18"/>
        <v>2.2169786571091921E-2</v>
      </c>
      <c r="AK34" s="24">
        <f t="shared" si="19"/>
        <v>2.7879078925252765E-2</v>
      </c>
      <c r="AL34" s="24">
        <f t="shared" si="20"/>
        <v>6.1829489131139947E-3</v>
      </c>
      <c r="AM34" s="24">
        <f t="shared" si="21"/>
        <v>3.1775306798306868E-2</v>
      </c>
      <c r="AN34" s="24">
        <f t="shared" si="22"/>
        <v>3.7209959075763299E-2</v>
      </c>
      <c r="AO34" s="24">
        <f t="shared" si="23"/>
        <v>3.0656010029662228E-2</v>
      </c>
      <c r="AP34" s="24">
        <f t="shared" si="47"/>
        <v>2.6043283384242333E-2</v>
      </c>
      <c r="AQ34" s="24">
        <f t="shared" si="48"/>
        <v>2.7847893479121533E-2</v>
      </c>
      <c r="AR34" s="24">
        <f t="shared" si="49"/>
        <v>2.977669654585835E-2</v>
      </c>
      <c r="AS34" s="24" t="e">
        <f t="shared" si="24"/>
        <v>#DIV/0!</v>
      </c>
      <c r="AT34" s="24">
        <f t="shared" si="25"/>
        <v>3.3913347244880709E-2</v>
      </c>
      <c r="AV34" s="24">
        <f t="shared" si="28"/>
        <v>0.57296511981935572</v>
      </c>
      <c r="AW34" s="24">
        <f t="shared" si="29"/>
        <v>0.64870094983752113</v>
      </c>
      <c r="AX34" s="24">
        <f t="shared" si="30"/>
        <v>0.35268552513421247</v>
      </c>
      <c r="AY34" s="24">
        <f t="shared" si="31"/>
        <v>0.43091467838332687</v>
      </c>
      <c r="AZ34" s="24">
        <f t="shared" si="32"/>
        <v>0.55538397883941903</v>
      </c>
      <c r="BA34" s="24">
        <f t="shared" si="33"/>
        <v>0.59558188334762896</v>
      </c>
      <c r="BB34" s="24">
        <f t="shared" si="34"/>
        <v>0.63125922873282869</v>
      </c>
      <c r="BC34" s="24">
        <f t="shared" si="35"/>
        <v>0.70637534254266532</v>
      </c>
      <c r="BD34" s="24">
        <f t="shared" si="36"/>
        <v>0.54854446482640573</v>
      </c>
      <c r="BE34" s="24">
        <f t="shared" si="37"/>
        <v>0.47969453514888039</v>
      </c>
      <c r="BF34" s="24">
        <f t="shared" si="38"/>
        <v>0.40757240447837106</v>
      </c>
      <c r="BG34" s="24">
        <f t="shared" si="39"/>
        <v>0.4811577865406913</v>
      </c>
      <c r="BH34" s="24">
        <f t="shared" si="40"/>
        <v>0.62303916624897737</v>
      </c>
      <c r="BI34" s="24">
        <f t="shared" si="41"/>
        <v>0.39278224276234641</v>
      </c>
      <c r="BJ34" s="24">
        <f t="shared" si="42"/>
        <v>0.58778450637652857</v>
      </c>
      <c r="BK34" s="24">
        <f t="shared" si="43"/>
        <v>0.6112020696895466</v>
      </c>
      <c r="BL34" s="24">
        <f t="shared" si="44"/>
        <v>0.5730411454689357</v>
      </c>
      <c r="BM34" s="24">
        <f t="shared" si="50"/>
        <v>0.55388743896111592</v>
      </c>
      <c r="BN34" s="24">
        <f t="shared" si="51"/>
        <v>0.50149548368444252</v>
      </c>
      <c r="BO34" s="24">
        <f t="shared" si="52"/>
        <v>0.50847948255039244</v>
      </c>
      <c r="BP34" s="24" t="e">
        <f t="shared" si="45"/>
        <v>#DIV/0!</v>
      </c>
      <c r="BQ34" s="24">
        <f t="shared" si="46"/>
        <v>0.56875123954335693</v>
      </c>
    </row>
    <row r="35" spans="1:69" x14ac:dyDescent="0.25">
      <c r="A35" s="31">
        <f>+[1]NAC!A36</f>
        <v>43617</v>
      </c>
      <c r="B35" s="17">
        <f>+[1]NAC!B36</f>
        <v>225.53700000000001</v>
      </c>
      <c r="C35" s="18">
        <f>+[1]NAC!C36</f>
        <v>226.9033</v>
      </c>
      <c r="D35" s="19">
        <f>+[1]NAC!D36</f>
        <v>185.36250000000001</v>
      </c>
      <c r="E35" s="19">
        <f>+[1]NAC!E36</f>
        <v>185.70609999999999</v>
      </c>
      <c r="F35" s="19">
        <f>+[1]NAC!F36</f>
        <v>281.0736</v>
      </c>
      <c r="G35" s="19">
        <f>+[1]NAC!G36</f>
        <v>215.48779999999999</v>
      </c>
      <c r="H35" s="19">
        <f>+[1]NAC!H36</f>
        <v>236.91650000000001</v>
      </c>
      <c r="I35" s="19">
        <f>+[1]NAC!I36</f>
        <v>240.76570000000001</v>
      </c>
      <c r="J35" s="19">
        <f>+[1]NAC!J36</f>
        <v>266.86649999999997</v>
      </c>
      <c r="K35" s="19">
        <f>+[1]NAC!K36</f>
        <v>208.13409999999999</v>
      </c>
      <c r="L35" s="19">
        <f>+[1]NAC!L36</f>
        <v>223.53809999999999</v>
      </c>
      <c r="M35" s="19">
        <f>+[1]NAC!M36</f>
        <v>207.73699999999999</v>
      </c>
      <c r="N35" s="20">
        <f>+[1]NAC!N36</f>
        <v>218.56970000000001</v>
      </c>
      <c r="O35" s="18">
        <f>+[1]NAC!P36</f>
        <v>185.77520000000001</v>
      </c>
      <c r="P35" s="18">
        <f>+[1]NAC!Q36</f>
        <v>220.17250000000001</v>
      </c>
      <c r="Q35" s="18">
        <f>+[1]NAC!R36</f>
        <v>265.01600000000002</v>
      </c>
      <c r="R35" s="18">
        <f t="shared" si="0"/>
        <v>225.76817760337394</v>
      </c>
      <c r="S35" s="19">
        <f t="shared" si="1"/>
        <v>212.42814996215185</v>
      </c>
      <c r="T35" s="19">
        <f t="shared" si="2"/>
        <v>204.20095019757736</v>
      </c>
      <c r="U35" s="19">
        <f t="shared" si="3"/>
        <v>203.03868836826697</v>
      </c>
      <c r="V35" s="19"/>
      <c r="W35" s="20">
        <f t="shared" si="4"/>
        <v>220.87600844585333</v>
      </c>
      <c r="Y35" s="24">
        <f t="shared" si="7"/>
        <v>2.7180054023995259E-2</v>
      </c>
      <c r="Z35" s="24">
        <f t="shared" si="8"/>
        <v>2.5510849737953922E-2</v>
      </c>
      <c r="AA35" s="24">
        <f t="shared" si="9"/>
        <v>2.717351550603242E-2</v>
      </c>
      <c r="AB35" s="24">
        <f t="shared" si="10"/>
        <v>1.8989790134505524E-2</v>
      </c>
      <c r="AC35" s="24">
        <f t="shared" si="11"/>
        <v>2.7054896508379445E-2</v>
      </c>
      <c r="AD35" s="24">
        <f t="shared" si="12"/>
        <v>3.4285009409886547E-2</v>
      </c>
      <c r="AE35" s="24">
        <f t="shared" si="13"/>
        <v>3.5509967345900506E-2</v>
      </c>
      <c r="AF35" s="24">
        <f t="shared" si="14"/>
        <v>1.5644760542823155E-2</v>
      </c>
      <c r="AG35" s="24">
        <f t="shared" si="15"/>
        <v>7.1247073671229844E-2</v>
      </c>
      <c r="AH35" s="24">
        <f t="shared" si="16"/>
        <v>3.7042407138625499E-2</v>
      </c>
      <c r="AI35" s="24">
        <f t="shared" si="17"/>
        <v>1.7533182542561754E-2</v>
      </c>
      <c r="AJ35" s="24">
        <f t="shared" si="18"/>
        <v>2.5327545402271889E-2</v>
      </c>
      <c r="AK35" s="24">
        <f t="shared" si="19"/>
        <v>2.1160958398507956E-2</v>
      </c>
      <c r="AL35" s="24">
        <f t="shared" si="20"/>
        <v>2.466586359203804E-2</v>
      </c>
      <c r="AM35" s="24">
        <f t="shared" si="21"/>
        <v>2.7315925572350075E-2</v>
      </c>
      <c r="AN35" s="24">
        <f t="shared" si="22"/>
        <v>2.7867091234180519E-2</v>
      </c>
      <c r="AO35" s="24">
        <f t="shared" si="23"/>
        <v>2.7275165831051273E-2</v>
      </c>
      <c r="AP35" s="24">
        <f t="shared" si="47"/>
        <v>2.6543112758762089E-2</v>
      </c>
      <c r="AQ35" s="24">
        <f t="shared" si="48"/>
        <v>2.7349404224678908E-2</v>
      </c>
      <c r="AR35" s="24">
        <f t="shared" si="49"/>
        <v>2.8031138501356523E-2</v>
      </c>
      <c r="AS35" s="24" t="e">
        <f t="shared" si="24"/>
        <v>#DIV/0!</v>
      </c>
      <c r="AT35" s="24">
        <f t="shared" si="25"/>
        <v>2.8610537082921939E-2</v>
      </c>
      <c r="AV35" s="24">
        <f t="shared" si="28"/>
        <v>0.55751895821492736</v>
      </c>
      <c r="AW35" s="24">
        <f t="shared" si="29"/>
        <v>0.60752173204582305</v>
      </c>
      <c r="AX35" s="24">
        <f t="shared" si="30"/>
        <v>0.37696409363467254</v>
      </c>
      <c r="AY35" s="24">
        <f t="shared" si="31"/>
        <v>0.43069191751103197</v>
      </c>
      <c r="AZ35" s="24">
        <f t="shared" si="32"/>
        <v>0.5561547243226963</v>
      </c>
      <c r="BA35" s="24">
        <f t="shared" si="33"/>
        <v>0.58646386265083295</v>
      </c>
      <c r="BB35" s="24">
        <f t="shared" si="34"/>
        <v>0.61948122790372118</v>
      </c>
      <c r="BC35" s="24">
        <f t="shared" si="35"/>
        <v>0.63594884621316994</v>
      </c>
      <c r="BD35" s="24">
        <f t="shared" si="36"/>
        <v>0.65260629344906107</v>
      </c>
      <c r="BE35" s="24">
        <f t="shared" si="37"/>
        <v>0.4847578657516558</v>
      </c>
      <c r="BF35" s="24">
        <f t="shared" si="38"/>
        <v>0.41498706472826408</v>
      </c>
      <c r="BG35" s="24">
        <f t="shared" si="39"/>
        <v>0.47936591583999766</v>
      </c>
      <c r="BH35" s="24">
        <f t="shared" si="40"/>
        <v>0.60633996952969471</v>
      </c>
      <c r="BI35" s="24">
        <f t="shared" si="41"/>
        <v>0.38077860146658571</v>
      </c>
      <c r="BJ35" s="24">
        <f t="shared" si="42"/>
        <v>0.56730500916866955</v>
      </c>
      <c r="BK35" s="24">
        <f t="shared" si="43"/>
        <v>0.60876572625316827</v>
      </c>
      <c r="BL35" s="24">
        <f t="shared" si="44"/>
        <v>0.55809131946328105</v>
      </c>
      <c r="BM35" s="24">
        <f t="shared" si="50"/>
        <v>0.53785858463013891</v>
      </c>
      <c r="BN35" s="24">
        <f t="shared" si="51"/>
        <v>0.49916361913883533</v>
      </c>
      <c r="BO35" s="24">
        <f t="shared" si="52"/>
        <v>0.50594109290668121</v>
      </c>
      <c r="BP35" s="24" t="e">
        <f t="shared" si="45"/>
        <v>#DIV/0!</v>
      </c>
      <c r="BQ35" s="24">
        <f t="shared" si="46"/>
        <v>0.55790622963343606</v>
      </c>
    </row>
    <row r="36" spans="1:69" x14ac:dyDescent="0.25">
      <c r="A36" s="31">
        <f>+[1]NAC!A37</f>
        <v>43647</v>
      </c>
      <c r="B36" s="17">
        <f>+[1]NAC!B37</f>
        <v>230.494</v>
      </c>
      <c r="C36" s="18">
        <f>+[1]NAC!C37</f>
        <v>232.02950000000001</v>
      </c>
      <c r="D36" s="19">
        <f>+[1]NAC!D37</f>
        <v>186.94759999999999</v>
      </c>
      <c r="E36" s="19">
        <f>+[1]NAC!E37</f>
        <v>186.345</v>
      </c>
      <c r="F36" s="19">
        <f>+[1]NAC!F37</f>
        <v>287.2242</v>
      </c>
      <c r="G36" s="19">
        <f>+[1]NAC!G37</f>
        <v>220.92429999999999</v>
      </c>
      <c r="H36" s="19">
        <f>+[1]NAC!H37</f>
        <v>246.6508</v>
      </c>
      <c r="I36" s="19">
        <f>+[1]NAC!I37</f>
        <v>243.50640000000001</v>
      </c>
      <c r="J36" s="19">
        <f>+[1]NAC!J37</f>
        <v>267.44420000000002</v>
      </c>
      <c r="K36" s="19">
        <f>+[1]NAC!K37</f>
        <v>216.18360000000001</v>
      </c>
      <c r="L36" s="19">
        <f>+[1]NAC!L37</f>
        <v>228.21299999999999</v>
      </c>
      <c r="M36" s="19">
        <f>+[1]NAC!M37</f>
        <v>213.87799999999999</v>
      </c>
      <c r="N36" s="20">
        <f>+[1]NAC!N37</f>
        <v>224.45089999999999</v>
      </c>
      <c r="O36" s="18">
        <f>+[1]NAC!P37</f>
        <v>192.5377</v>
      </c>
      <c r="P36" s="18">
        <f>+[1]NAC!Q37</f>
        <v>224.90110000000001</v>
      </c>
      <c r="Q36" s="18">
        <f>+[1]NAC!R37</f>
        <v>269.79640000000001</v>
      </c>
      <c r="R36" s="18">
        <f t="shared" si="0"/>
        <v>230.73850029936395</v>
      </c>
      <c r="S36" s="19">
        <f t="shared" si="1"/>
        <v>217.22541906073249</v>
      </c>
      <c r="T36" s="19">
        <f t="shared" si="2"/>
        <v>209.06367856018156</v>
      </c>
      <c r="U36" s="19">
        <f t="shared" si="3"/>
        <v>207.48126248682814</v>
      </c>
      <c r="V36" s="19"/>
      <c r="W36" s="20">
        <f t="shared" si="4"/>
        <v>225.57442099253041</v>
      </c>
      <c r="Y36" s="24">
        <f t="shared" si="7"/>
        <v>2.1978655386921009E-2</v>
      </c>
      <c r="Z36" s="24">
        <f t="shared" si="8"/>
        <v>2.2592002848790704E-2</v>
      </c>
      <c r="AA36" s="24">
        <f t="shared" si="9"/>
        <v>8.5513520803830456E-3</v>
      </c>
      <c r="AB36" s="24">
        <f t="shared" si="10"/>
        <v>3.440382410701659E-3</v>
      </c>
      <c r="AC36" s="24">
        <f t="shared" si="11"/>
        <v>2.1882524719504026E-2</v>
      </c>
      <c r="AD36" s="24">
        <f t="shared" si="12"/>
        <v>2.5228806456792485E-2</v>
      </c>
      <c r="AE36" s="24">
        <f t="shared" si="13"/>
        <v>4.1087471746374726E-2</v>
      </c>
      <c r="AF36" s="24">
        <f t="shared" si="14"/>
        <v>1.1383265971855572E-2</v>
      </c>
      <c r="AG36" s="24">
        <f t="shared" si="15"/>
        <v>2.1647527883794648E-3</v>
      </c>
      <c r="AH36" s="24">
        <f t="shared" si="16"/>
        <v>3.8674585279394602E-2</v>
      </c>
      <c r="AI36" s="24">
        <f t="shared" si="17"/>
        <v>2.0913213452203427E-2</v>
      </c>
      <c r="AJ36" s="24">
        <f t="shared" si="18"/>
        <v>2.9561416598872681E-2</v>
      </c>
      <c r="AK36" s="24">
        <f t="shared" si="19"/>
        <v>2.6907663779563107E-2</v>
      </c>
      <c r="AL36" s="24">
        <f t="shared" si="20"/>
        <v>3.6401521839298123E-2</v>
      </c>
      <c r="AM36" s="24">
        <f t="shared" si="21"/>
        <v>2.1476796602663883E-2</v>
      </c>
      <c r="AN36" s="24">
        <f t="shared" si="22"/>
        <v>1.8038156186796162E-2</v>
      </c>
      <c r="AO36" s="24">
        <f t="shared" si="23"/>
        <v>2.2015160634027753E-2</v>
      </c>
      <c r="AP36" s="24">
        <f t="shared" si="47"/>
        <v>2.2583019714832453E-2</v>
      </c>
      <c r="AQ36" s="24">
        <f t="shared" si="48"/>
        <v>2.3813446303257768E-2</v>
      </c>
      <c r="AR36" s="24">
        <f t="shared" si="49"/>
        <v>2.1880431528908062E-2</v>
      </c>
      <c r="AS36" s="24" t="e">
        <f t="shared" si="24"/>
        <v>#DIV/0!</v>
      </c>
      <c r="AT36" s="24">
        <f t="shared" si="25"/>
        <v>2.1271719729709204E-2</v>
      </c>
      <c r="AV36" s="24">
        <f t="shared" si="28"/>
        <v>0.54386637070100718</v>
      </c>
      <c r="AW36" s="24">
        <f t="shared" si="29"/>
        <v>0.58074609905112817</v>
      </c>
      <c r="AX36" s="24">
        <f t="shared" si="30"/>
        <v>0.35349814439139937</v>
      </c>
      <c r="AY36" s="24">
        <f t="shared" si="31"/>
        <v>0.43775403446072958</v>
      </c>
      <c r="AZ36" s="24">
        <f t="shared" si="32"/>
        <v>0.57442994760747368</v>
      </c>
      <c r="BA36" s="24">
        <f t="shared" si="33"/>
        <v>0.56084580200563217</v>
      </c>
      <c r="BB36" s="24">
        <f t="shared" si="34"/>
        <v>0.63997632962985129</v>
      </c>
      <c r="BC36" s="24">
        <f t="shared" si="35"/>
        <v>0.57280405830912828</v>
      </c>
      <c r="BD36" s="24">
        <f t="shared" si="36"/>
        <v>0.64631904748420754</v>
      </c>
      <c r="BE36" s="24">
        <f t="shared" si="37"/>
        <v>0.46782689463842697</v>
      </c>
      <c r="BF36" s="24">
        <f t="shared" si="38"/>
        <v>0.41938866519138251</v>
      </c>
      <c r="BG36" s="24">
        <f t="shared" si="39"/>
        <v>0.4807804148550221</v>
      </c>
      <c r="BH36" s="24">
        <f t="shared" si="40"/>
        <v>0.58707225410024422</v>
      </c>
      <c r="BI36" s="24">
        <f t="shared" si="41"/>
        <v>0.37897775088004515</v>
      </c>
      <c r="BJ36" s="24">
        <f t="shared" si="42"/>
        <v>0.55142725090367284</v>
      </c>
      <c r="BK36" s="24">
        <f t="shared" si="43"/>
        <v>0.59653704246146932</v>
      </c>
      <c r="BL36" s="24">
        <f t="shared" si="44"/>
        <v>0.54459523049843317</v>
      </c>
      <c r="BM36" s="24">
        <f t="shared" si="50"/>
        <v>0.52200456806839224</v>
      </c>
      <c r="BN36" s="24">
        <f t="shared" si="51"/>
        <v>0.4919915371687209</v>
      </c>
      <c r="BO36" s="24">
        <f t="shared" si="52"/>
        <v>0.49582872565347325</v>
      </c>
      <c r="BP36" s="24" t="e">
        <f t="shared" si="45"/>
        <v>#DIV/0!</v>
      </c>
      <c r="BQ36" s="24">
        <f t="shared" si="46"/>
        <v>0.54189743291982273</v>
      </c>
    </row>
    <row r="37" spans="1:69" x14ac:dyDescent="0.25">
      <c r="A37" s="31">
        <f>+[1]NAC!A38</f>
        <v>43678</v>
      </c>
      <c r="B37" s="17">
        <f>+[1]NAC!B38</f>
        <v>239.60769999999999</v>
      </c>
      <c r="C37" s="18">
        <f>+[1]NAC!C38</f>
        <v>242.5051</v>
      </c>
      <c r="D37" s="19">
        <f>+[1]NAC!D38</f>
        <v>195.1481</v>
      </c>
      <c r="E37" s="19">
        <f>+[1]NAC!E38</f>
        <v>192.1506</v>
      </c>
      <c r="F37" s="19">
        <f>+[1]NAC!F38</f>
        <v>293.32900000000001</v>
      </c>
      <c r="G37" s="19">
        <f>+[1]NAC!G38</f>
        <v>234.33789999999999</v>
      </c>
      <c r="H37" s="19">
        <f>+[1]NAC!H38</f>
        <v>259.46030000000002</v>
      </c>
      <c r="I37" s="19">
        <f>+[1]NAC!I38</f>
        <v>253.13419999999999</v>
      </c>
      <c r="J37" s="19">
        <f>+[1]NAC!J38</f>
        <v>270.5675</v>
      </c>
      <c r="K37" s="19">
        <f>+[1]NAC!K38</f>
        <v>225.19589999999999</v>
      </c>
      <c r="L37" s="19">
        <f>+[1]NAC!L38</f>
        <v>233.9485</v>
      </c>
      <c r="M37" s="19">
        <f>+[1]NAC!M38</f>
        <v>221.5727</v>
      </c>
      <c r="N37" s="20">
        <f>+[1]NAC!N38</f>
        <v>234.39340000000001</v>
      </c>
      <c r="O37" s="18">
        <f>+[1]NAC!P38</f>
        <v>199.95859999999999</v>
      </c>
      <c r="P37" s="18">
        <f>+[1]NAC!Q38</f>
        <v>235.33170000000001</v>
      </c>
      <c r="Q37" s="18">
        <f>+[1]NAC!R38</f>
        <v>275.50729999999999</v>
      </c>
      <c r="R37" s="18">
        <f t="shared" si="0"/>
        <v>239.85272202593399</v>
      </c>
      <c r="S37" s="19">
        <f t="shared" si="1"/>
        <v>226.60897179999066</v>
      </c>
      <c r="T37" s="19">
        <f t="shared" si="2"/>
        <v>217.74307594681142</v>
      </c>
      <c r="U37" s="19">
        <f t="shared" si="3"/>
        <v>216.48431939463265</v>
      </c>
      <c r="V37" s="19"/>
      <c r="W37" s="20">
        <f t="shared" si="4"/>
        <v>234.83458466795821</v>
      </c>
      <c r="Y37" s="24">
        <f t="shared" si="7"/>
        <v>3.9539857870486861E-2</v>
      </c>
      <c r="Z37" s="24">
        <f t="shared" si="8"/>
        <v>4.5147707511329349E-2</v>
      </c>
      <c r="AA37" s="24">
        <f t="shared" si="9"/>
        <v>4.3865232824598976E-2</v>
      </c>
      <c r="AB37" s="24">
        <f t="shared" si="10"/>
        <v>3.1155115511551257E-2</v>
      </c>
      <c r="AC37" s="24">
        <f t="shared" si="11"/>
        <v>2.125447646820855E-2</v>
      </c>
      <c r="AD37" s="24">
        <f t="shared" si="12"/>
        <v>6.0715819853225828E-2</v>
      </c>
      <c r="AE37" s="24">
        <f t="shared" si="13"/>
        <v>5.1933746008527182E-2</v>
      </c>
      <c r="AF37" s="24">
        <f t="shared" si="14"/>
        <v>3.953818051599467E-2</v>
      </c>
      <c r="AG37" s="24">
        <f t="shared" si="15"/>
        <v>1.1678323927009737E-2</v>
      </c>
      <c r="AH37" s="24">
        <f t="shared" si="16"/>
        <v>4.168817616137388E-2</v>
      </c>
      <c r="AI37" s="24">
        <f t="shared" si="17"/>
        <v>2.5132222967140461E-2</v>
      </c>
      <c r="AJ37" s="24">
        <f t="shared" si="18"/>
        <v>3.5977052338248994E-2</v>
      </c>
      <c r="AK37" s="24">
        <f t="shared" si="19"/>
        <v>4.4296993239947069E-2</v>
      </c>
      <c r="AL37" s="24">
        <f t="shared" si="20"/>
        <v>3.8542581530785824E-2</v>
      </c>
      <c r="AM37" s="24">
        <f t="shared" si="21"/>
        <v>4.6378608197114257E-2</v>
      </c>
      <c r="AN37" s="24">
        <f t="shared" si="22"/>
        <v>2.1167443301689737E-2</v>
      </c>
      <c r="AO37" s="24">
        <f t="shared" si="23"/>
        <v>3.9500220876642178E-2</v>
      </c>
      <c r="AP37" s="24">
        <f t="shared" si="47"/>
        <v>4.3197305268563913E-2</v>
      </c>
      <c r="AQ37" s="24">
        <f t="shared" si="48"/>
        <v>4.1515568110179313E-2</v>
      </c>
      <c r="AR37" s="24">
        <f t="shared" si="49"/>
        <v>4.3392144427384371E-2</v>
      </c>
      <c r="AS37" s="24" t="e">
        <f t="shared" si="24"/>
        <v>#DIV/0!</v>
      </c>
      <c r="AT37" s="24">
        <f t="shared" si="25"/>
        <v>4.1051479306398964E-2</v>
      </c>
      <c r="AV37" s="24">
        <f t="shared" si="28"/>
        <v>0.54482558087056776</v>
      </c>
      <c r="AW37" s="24">
        <f t="shared" si="29"/>
        <v>0.58838193461505983</v>
      </c>
      <c r="AX37" s="24">
        <f t="shared" si="30"/>
        <v>0.39399963569216689</v>
      </c>
      <c r="AY37" s="24">
        <f t="shared" si="31"/>
        <v>0.47750190309955332</v>
      </c>
      <c r="AZ37" s="24">
        <f t="shared" si="32"/>
        <v>0.51459870974937494</v>
      </c>
      <c r="BA37" s="24">
        <f t="shared" si="33"/>
        <v>0.60533889231034821</v>
      </c>
      <c r="BB37" s="24">
        <f t="shared" si="34"/>
        <v>0.65760413678636276</v>
      </c>
      <c r="BC37" s="24">
        <f t="shared" si="35"/>
        <v>0.57145198438072287</v>
      </c>
      <c r="BD37" s="24">
        <f t="shared" si="36"/>
        <v>0.48174648029248557</v>
      </c>
      <c r="BE37" s="24">
        <f t="shared" si="37"/>
        <v>0.48010205791826288</v>
      </c>
      <c r="BF37" s="24">
        <f t="shared" si="38"/>
        <v>0.42771400132916471</v>
      </c>
      <c r="BG37" s="24">
        <f t="shared" si="39"/>
        <v>0.49769471247275132</v>
      </c>
      <c r="BH37" s="24">
        <f t="shared" si="40"/>
        <v>0.58006979736921749</v>
      </c>
      <c r="BI37" s="24">
        <f t="shared" si="41"/>
        <v>0.40496928101268681</v>
      </c>
      <c r="BJ37" s="24">
        <f t="shared" si="42"/>
        <v>0.57072517280321677</v>
      </c>
      <c r="BK37" s="24">
        <f t="shared" si="43"/>
        <v>0.53518973996636587</v>
      </c>
      <c r="BL37" s="24">
        <f t="shared" si="44"/>
        <v>0.54590801347366646</v>
      </c>
      <c r="BM37" s="24">
        <f t="shared" si="50"/>
        <v>0.54078128731208674</v>
      </c>
      <c r="BN37" s="24">
        <f t="shared" si="51"/>
        <v>0.51672088904159841</v>
      </c>
      <c r="BO37" s="24">
        <f t="shared" si="52"/>
        <v>0.52323071415987044</v>
      </c>
      <c r="BP37" s="24" t="e">
        <f t="shared" si="45"/>
        <v>#DIV/0!</v>
      </c>
      <c r="BQ37" s="24">
        <f t="shared" si="46"/>
        <v>0.54848765021337109</v>
      </c>
    </row>
    <row r="38" spans="1:69" x14ac:dyDescent="0.25">
      <c r="A38" s="31">
        <f>+[1]NAC!A39</f>
        <v>43709</v>
      </c>
      <c r="B38" s="17">
        <f>+[1]NAC!B39</f>
        <v>253.71019999999999</v>
      </c>
      <c r="C38" s="18">
        <f>+[1]NAC!C39</f>
        <v>256.37569999999999</v>
      </c>
      <c r="D38" s="19">
        <f>+[1]NAC!D39</f>
        <v>206.21799999999999</v>
      </c>
      <c r="E38" s="19">
        <f>+[1]NAC!E39</f>
        <v>210.4983</v>
      </c>
      <c r="F38" s="19">
        <f>+[1]NAC!F39</f>
        <v>299.16800000000001</v>
      </c>
      <c r="G38" s="19">
        <f>+[1]NAC!G39</f>
        <v>251.70580000000001</v>
      </c>
      <c r="H38" s="19">
        <f>+[1]NAC!H39</f>
        <v>281.09820000000002</v>
      </c>
      <c r="I38" s="19">
        <f>+[1]NAC!I39</f>
        <v>265.0598</v>
      </c>
      <c r="J38" s="19">
        <f>+[1]NAC!J39</f>
        <v>288.75940000000003</v>
      </c>
      <c r="K38" s="19">
        <f>+[1]NAC!K39</f>
        <v>242.23779999999999</v>
      </c>
      <c r="L38" s="19">
        <f>+[1]NAC!L39</f>
        <v>236.3192</v>
      </c>
      <c r="M38" s="19">
        <f>+[1]NAC!M39</f>
        <v>233.20189999999999</v>
      </c>
      <c r="N38" s="20">
        <f>+[1]NAC!N39</f>
        <v>253.66800000000001</v>
      </c>
      <c r="O38" s="18">
        <f>+[1]NAC!P39</f>
        <v>217.03229999999999</v>
      </c>
      <c r="P38" s="18">
        <f>+[1]NAC!Q39</f>
        <v>250.48179999999999</v>
      </c>
      <c r="Q38" s="18">
        <f>+[1]NAC!R39</f>
        <v>284.74790000000002</v>
      </c>
      <c r="R38" s="18">
        <f t="shared" si="0"/>
        <v>254.01896956582695</v>
      </c>
      <c r="S38" s="19">
        <f t="shared" si="1"/>
        <v>241.66817764894657</v>
      </c>
      <c r="T38" s="19">
        <f t="shared" si="2"/>
        <v>234.08156115253828</v>
      </c>
      <c r="U38" s="19">
        <f t="shared" si="3"/>
        <v>234.37069638463322</v>
      </c>
      <c r="V38" s="19"/>
      <c r="W38" s="20">
        <f t="shared" si="4"/>
        <v>251.34331276336732</v>
      </c>
      <c r="Y38" s="24">
        <f t="shared" si="7"/>
        <v>5.8856622721223051E-2</v>
      </c>
      <c r="Z38" s="24">
        <f t="shared" si="8"/>
        <v>5.7197147606380172E-2</v>
      </c>
      <c r="AA38" s="24">
        <f t="shared" si="9"/>
        <v>5.6725635555765042E-2</v>
      </c>
      <c r="AB38" s="24">
        <f t="shared" si="10"/>
        <v>9.548604063687538E-2</v>
      </c>
      <c r="AC38" s="24">
        <f t="shared" si="11"/>
        <v>1.990597588373455E-2</v>
      </c>
      <c r="AD38" s="24">
        <f t="shared" si="12"/>
        <v>7.4114771874289387E-2</v>
      </c>
      <c r="AE38" s="24">
        <f t="shared" si="13"/>
        <v>8.3395802749014036E-2</v>
      </c>
      <c r="AF38" s="24">
        <f t="shared" si="14"/>
        <v>4.7111769172241358E-2</v>
      </c>
      <c r="AG38" s="24">
        <f t="shared" si="15"/>
        <v>6.7236087113197396E-2</v>
      </c>
      <c r="AH38" s="24">
        <f t="shared" si="16"/>
        <v>7.5675889303490784E-2</v>
      </c>
      <c r="AI38" s="24">
        <f t="shared" si="17"/>
        <v>1.0133426801197665E-2</v>
      </c>
      <c r="AJ38" s="24">
        <f t="shared" si="18"/>
        <v>5.2484805212916541E-2</v>
      </c>
      <c r="AK38" s="24">
        <f t="shared" si="19"/>
        <v>8.2231837585870604E-2</v>
      </c>
      <c r="AL38" s="24">
        <f t="shared" si="20"/>
        <v>8.5386174938212323E-2</v>
      </c>
      <c r="AM38" s="24">
        <f t="shared" si="21"/>
        <v>6.4377642281086667E-2</v>
      </c>
      <c r="AN38" s="24">
        <f t="shared" si="22"/>
        <v>3.3540309095258181E-2</v>
      </c>
      <c r="AO38" s="24">
        <f t="shared" si="23"/>
        <v>5.9062275467364644E-2</v>
      </c>
      <c r="AP38" s="24">
        <f t="shared" si="47"/>
        <v>6.6454587959771771E-2</v>
      </c>
      <c r="AQ38" s="24">
        <f t="shared" si="48"/>
        <v>7.5035613117350852E-2</v>
      </c>
      <c r="AR38" s="24">
        <f t="shared" si="49"/>
        <v>8.2622044127802274E-2</v>
      </c>
      <c r="AS38" s="24" t="e">
        <f t="shared" si="24"/>
        <v>#DIV/0!</v>
      </c>
      <c r="AT38" s="24">
        <f t="shared" si="25"/>
        <v>7.0299390180332377E-2</v>
      </c>
      <c r="AV38" s="24">
        <f t="shared" si="28"/>
        <v>0.53542005697226358</v>
      </c>
      <c r="AW38" s="24">
        <f t="shared" si="29"/>
        <v>0.56909219657619059</v>
      </c>
      <c r="AX38" s="24">
        <f t="shared" si="30"/>
        <v>0.41065877897686232</v>
      </c>
      <c r="AY38" s="24">
        <f t="shared" si="31"/>
        <v>0.47432551689359537</v>
      </c>
      <c r="AZ38" s="24">
        <f t="shared" si="32"/>
        <v>0.51012655224753778</v>
      </c>
      <c r="BA38" s="24">
        <f t="shared" si="33"/>
        <v>0.57162596788262476</v>
      </c>
      <c r="BB38" s="24">
        <f t="shared" si="34"/>
        <v>0.71797838303645922</v>
      </c>
      <c r="BC38" s="24">
        <f t="shared" si="35"/>
        <v>0.49041374110100433</v>
      </c>
      <c r="BD38" s="24">
        <f t="shared" si="36"/>
        <v>0.54860919310300105</v>
      </c>
      <c r="BE38" s="24">
        <f t="shared" si="37"/>
        <v>0.49083085156731299</v>
      </c>
      <c r="BF38" s="24">
        <f t="shared" si="38"/>
        <v>0.41903964701629559</v>
      </c>
      <c r="BG38" s="24">
        <f t="shared" si="39"/>
        <v>0.49082625111395517</v>
      </c>
      <c r="BH38" s="24">
        <f t="shared" si="40"/>
        <v>0.58441691473799806</v>
      </c>
      <c r="BI38" s="24">
        <f t="shared" si="41"/>
        <v>0.46668518334553122</v>
      </c>
      <c r="BJ38" s="24">
        <f t="shared" si="42"/>
        <v>0.55316359938489024</v>
      </c>
      <c r="BK38" s="24">
        <f t="shared" si="43"/>
        <v>0.515410467718459</v>
      </c>
      <c r="BL38" s="24">
        <f t="shared" si="44"/>
        <v>0.53625420491071618</v>
      </c>
      <c r="BM38" s="24">
        <f t="shared" si="50"/>
        <v>0.53051337005149457</v>
      </c>
      <c r="BN38" s="24">
        <f t="shared" si="51"/>
        <v>0.51098518545123572</v>
      </c>
      <c r="BO38" s="24">
        <f t="shared" si="52"/>
        <v>0.51769700065774216</v>
      </c>
      <c r="BP38" s="24" t="e">
        <f t="shared" si="45"/>
        <v>#DIV/0!</v>
      </c>
      <c r="BQ38" s="24">
        <f t="shared" si="46"/>
        <v>0.54002004353490007</v>
      </c>
    </row>
    <row r="39" spans="1:69" x14ac:dyDescent="0.25">
      <c r="A39" s="31">
        <f>+[1]NAC!A40</f>
        <v>43739</v>
      </c>
      <c r="B39" s="17">
        <f>+[1]NAC!B40</f>
        <v>262.06610000000001</v>
      </c>
      <c r="C39" s="18">
        <f>+[1]NAC!C40</f>
        <v>262.66030000000001</v>
      </c>
      <c r="D39" s="19">
        <f>+[1]NAC!D40</f>
        <v>218.9538</v>
      </c>
      <c r="E39" s="19">
        <f>+[1]NAC!E40</f>
        <v>220.46350000000001</v>
      </c>
      <c r="F39" s="19">
        <f>+[1]NAC!F40</f>
        <v>304.80070000000001</v>
      </c>
      <c r="G39" s="19">
        <f>+[1]NAC!G40</f>
        <v>272.1918</v>
      </c>
      <c r="H39" s="19">
        <f>+[1]NAC!H40</f>
        <v>294.2595</v>
      </c>
      <c r="I39" s="19">
        <f>+[1]NAC!I40</f>
        <v>274.35059999999999</v>
      </c>
      <c r="J39" s="19">
        <f>+[1]NAC!J40</f>
        <v>290.10289999999998</v>
      </c>
      <c r="K39" s="19">
        <f>+[1]NAC!K40</f>
        <v>247.06280000000001</v>
      </c>
      <c r="L39" s="19">
        <f>+[1]NAC!L40</f>
        <v>240.0651</v>
      </c>
      <c r="M39" s="19">
        <f>+[1]NAC!M40</f>
        <v>239.12700000000001</v>
      </c>
      <c r="N39" s="20">
        <f>+[1]NAC!N40</f>
        <v>263.41809999999998</v>
      </c>
      <c r="O39" s="18">
        <f>+[1]NAC!P40</f>
        <v>223.18369999999999</v>
      </c>
      <c r="P39" s="18">
        <f>+[1]NAC!Q40</f>
        <v>260.01179999999999</v>
      </c>
      <c r="Q39" s="18">
        <f>+[1]NAC!R40</f>
        <v>290.51299999999998</v>
      </c>
      <c r="R39" s="18">
        <f t="shared" si="0"/>
        <v>262.40741691600499</v>
      </c>
      <c r="S39" s="19">
        <f t="shared" si="1"/>
        <v>250.18455734326562</v>
      </c>
      <c r="T39" s="19">
        <f t="shared" si="2"/>
        <v>243.86189800256133</v>
      </c>
      <c r="U39" s="19">
        <f t="shared" si="3"/>
        <v>245.41820843978556</v>
      </c>
      <c r="V39" s="19"/>
      <c r="W39" s="20">
        <f t="shared" si="4"/>
        <v>261.47981193035378</v>
      </c>
      <c r="Y39" s="24">
        <f t="shared" si="7"/>
        <v>3.2934820909841234E-2</v>
      </c>
      <c r="Z39" s="24">
        <f t="shared" si="8"/>
        <v>2.451324364984675E-2</v>
      </c>
      <c r="AA39" s="24">
        <f t="shared" si="9"/>
        <v>6.1758915322619901E-2</v>
      </c>
      <c r="AB39" s="24">
        <f t="shared" si="10"/>
        <v>4.7340999903562109E-2</v>
      </c>
      <c r="AC39" s="24">
        <f t="shared" si="11"/>
        <v>1.8827882661247131E-2</v>
      </c>
      <c r="AD39" s="24">
        <f t="shared" si="12"/>
        <v>8.1388668834806221E-2</v>
      </c>
      <c r="AE39" s="24">
        <f t="shared" si="13"/>
        <v>4.6821004189994797E-2</v>
      </c>
      <c r="AF39" s="24">
        <f t="shared" si="14"/>
        <v>3.5051712858758632E-2</v>
      </c>
      <c r="AG39" s="24">
        <f t="shared" si="15"/>
        <v>4.6526623895186692E-3</v>
      </c>
      <c r="AH39" s="24">
        <f t="shared" si="16"/>
        <v>1.9918443777148021E-2</v>
      </c>
      <c r="AI39" s="24">
        <f t="shared" si="17"/>
        <v>1.5851018453007626E-2</v>
      </c>
      <c r="AJ39" s="24">
        <f t="shared" si="18"/>
        <v>2.5407597450964214E-2</v>
      </c>
      <c r="AK39" s="24">
        <f t="shared" si="19"/>
        <v>3.8436460255136584E-2</v>
      </c>
      <c r="AL39" s="24">
        <f t="shared" si="20"/>
        <v>2.8343246604307204E-2</v>
      </c>
      <c r="AM39" s="24">
        <f t="shared" si="21"/>
        <v>3.8046676445154803E-2</v>
      </c>
      <c r="AN39" s="24">
        <f t="shared" si="22"/>
        <v>2.0246330174866767E-2</v>
      </c>
      <c r="AO39" s="24">
        <f t="shared" si="23"/>
        <v>3.3022917007008212E-2</v>
      </c>
      <c r="AP39" s="24">
        <f t="shared" si="47"/>
        <v>3.523997150626168E-2</v>
      </c>
      <c r="AQ39" s="24">
        <f t="shared" si="48"/>
        <v>4.1781748215741432E-2</v>
      </c>
      <c r="AR39" s="24">
        <f t="shared" si="49"/>
        <v>4.7136916967733589E-2</v>
      </c>
      <c r="AS39" s="24" t="e">
        <f t="shared" si="24"/>
        <v>#DIV/0!</v>
      </c>
      <c r="AT39" s="24">
        <f t="shared" si="25"/>
        <v>4.0329297229123817E-2</v>
      </c>
      <c r="AV39" s="24">
        <f t="shared" si="28"/>
        <v>0.50485307552858982</v>
      </c>
      <c r="AW39" s="24">
        <f t="shared" si="29"/>
        <v>0.5182614868032327</v>
      </c>
      <c r="AX39" s="24">
        <f t="shared" si="30"/>
        <v>0.46381507913957654</v>
      </c>
      <c r="AY39" s="24">
        <f t="shared" si="31"/>
        <v>0.46997912350735738</v>
      </c>
      <c r="AZ39" s="24">
        <f t="shared" si="32"/>
        <v>0.41434245755358301</v>
      </c>
      <c r="BA39" s="24">
        <f t="shared" si="33"/>
        <v>0.62951535125135827</v>
      </c>
      <c r="BB39" s="24">
        <f t="shared" si="34"/>
        <v>0.70509797695280296</v>
      </c>
      <c r="BC39" s="24">
        <f t="shared" si="35"/>
        <v>0.43345387172771166</v>
      </c>
      <c r="BD39" s="24">
        <f t="shared" si="36"/>
        <v>0.54461639215080759</v>
      </c>
      <c r="BE39" s="24">
        <f t="shared" si="37"/>
        <v>0.47987255965455256</v>
      </c>
      <c r="BF39" s="24">
        <f t="shared" si="38"/>
        <v>0.41214017102262401</v>
      </c>
      <c r="BG39" s="24">
        <f t="shared" si="39"/>
        <v>0.48288824836782895</v>
      </c>
      <c r="BH39" s="24">
        <f t="shared" si="40"/>
        <v>0.54911910931183594</v>
      </c>
      <c r="BI39" s="24">
        <f t="shared" si="41"/>
        <v>0.41980144229790506</v>
      </c>
      <c r="BJ39" s="24">
        <f t="shared" si="42"/>
        <v>0.54224278188990893</v>
      </c>
      <c r="BK39" s="24">
        <f t="shared" si="43"/>
        <v>0.43897745537759691</v>
      </c>
      <c r="BL39" s="24">
        <f t="shared" si="44"/>
        <v>0.50562926475499181</v>
      </c>
      <c r="BM39" s="24">
        <f t="shared" si="50"/>
        <v>0.51281247408012209</v>
      </c>
      <c r="BN39" s="24">
        <f t="shared" si="51"/>
        <v>0.51284467648849774</v>
      </c>
      <c r="BO39" s="24">
        <f t="shared" si="52"/>
        <v>0.52269617504222388</v>
      </c>
      <c r="BP39" s="24" t="e">
        <f t="shared" si="45"/>
        <v>#DIV/0!</v>
      </c>
      <c r="BQ39" s="24">
        <f t="shared" si="46"/>
        <v>0.52627435112237597</v>
      </c>
    </row>
    <row r="40" spans="1:69" x14ac:dyDescent="0.25">
      <c r="A40" s="31">
        <f>+[1]NAC!A41</f>
        <v>43770</v>
      </c>
      <c r="B40" s="17">
        <f>+[1]NAC!B41</f>
        <v>273.2158</v>
      </c>
      <c r="C40" s="18">
        <f>+[1]NAC!C41</f>
        <v>276.63389999999998</v>
      </c>
      <c r="D40" s="19">
        <f>+[1]NAC!D41</f>
        <v>231.19720000000001</v>
      </c>
      <c r="E40" s="19">
        <f>+[1]NAC!E41</f>
        <v>230.249</v>
      </c>
      <c r="F40" s="19">
        <f>+[1]NAC!F41</f>
        <v>309.44659999999999</v>
      </c>
      <c r="G40" s="19">
        <f>+[1]NAC!G41</f>
        <v>273.70519999999999</v>
      </c>
      <c r="H40" s="19">
        <f>+[1]NAC!H41</f>
        <v>312.84699999999998</v>
      </c>
      <c r="I40" s="19">
        <f>+[1]NAC!I41</f>
        <v>286.93340000000001</v>
      </c>
      <c r="J40" s="19">
        <f>+[1]NAC!J41</f>
        <v>311.55680000000001</v>
      </c>
      <c r="K40" s="19">
        <f>+[1]NAC!K41</f>
        <v>255.3408</v>
      </c>
      <c r="L40" s="19">
        <f>+[1]NAC!L41</f>
        <v>250.64009999999999</v>
      </c>
      <c r="M40" s="19">
        <f>+[1]NAC!M41</f>
        <v>247.00360000000001</v>
      </c>
      <c r="N40" s="20">
        <f>+[1]NAC!N41</f>
        <v>276.28620000000001</v>
      </c>
      <c r="O40" s="18">
        <f>+[1]NAC!P41</f>
        <v>239.55969999999999</v>
      </c>
      <c r="P40" s="18">
        <f>+[1]NAC!Q41</f>
        <v>270.35539999999997</v>
      </c>
      <c r="Q40" s="18">
        <f>+[1]NAC!R41</f>
        <v>301.60250000000002</v>
      </c>
      <c r="R40" s="18">
        <f t="shared" si="0"/>
        <v>273.581473760883</v>
      </c>
      <c r="S40" s="19">
        <f t="shared" si="1"/>
        <v>260.74582067366504</v>
      </c>
      <c r="T40" s="19">
        <f t="shared" si="2"/>
        <v>251.70011247285635</v>
      </c>
      <c r="U40" s="19">
        <f t="shared" si="3"/>
        <v>253.24380599616066</v>
      </c>
      <c r="V40" s="19"/>
      <c r="W40" s="20">
        <f t="shared" si="4"/>
        <v>272.88093756219644</v>
      </c>
      <c r="Y40" s="24">
        <f t="shared" si="7"/>
        <v>4.2545373094803107E-2</v>
      </c>
      <c r="Z40" s="24">
        <f t="shared" si="8"/>
        <v>5.3200274270607251E-2</v>
      </c>
      <c r="AA40" s="24">
        <f t="shared" si="9"/>
        <v>5.5917732416610244E-2</v>
      </c>
      <c r="AB40" s="24">
        <f t="shared" si="10"/>
        <v>4.4386032154982491E-2</v>
      </c>
      <c r="AC40" s="24">
        <f t="shared" si="11"/>
        <v>1.5242419062685864E-2</v>
      </c>
      <c r="AD40" s="24">
        <f t="shared" si="12"/>
        <v>5.5600499353765098E-3</v>
      </c>
      <c r="AE40" s="24">
        <f t="shared" si="13"/>
        <v>6.3167034539241662E-2</v>
      </c>
      <c r="AF40" s="24">
        <f t="shared" si="14"/>
        <v>4.5863941977892564E-2</v>
      </c>
      <c r="AG40" s="24">
        <f t="shared" si="15"/>
        <v>7.3952725050318469E-2</v>
      </c>
      <c r="AH40" s="24">
        <f t="shared" si="16"/>
        <v>3.3505651194756902E-2</v>
      </c>
      <c r="AI40" s="24">
        <f t="shared" si="17"/>
        <v>4.4050551287963202E-2</v>
      </c>
      <c r="AJ40" s="24">
        <f t="shared" si="18"/>
        <v>3.293898221447189E-2</v>
      </c>
      <c r="AK40" s="24">
        <f t="shared" si="19"/>
        <v>4.8850477624734268E-2</v>
      </c>
      <c r="AL40" s="24">
        <f t="shared" si="20"/>
        <v>7.3374534072156772E-2</v>
      </c>
      <c r="AM40" s="24">
        <f t="shared" si="21"/>
        <v>3.9781271465371804E-2</v>
      </c>
      <c r="AN40" s="24">
        <f t="shared" si="22"/>
        <v>3.8172129990740711E-2</v>
      </c>
      <c r="AO40" s="24">
        <f t="shared" si="23"/>
        <v>4.2582854464265241E-2</v>
      </c>
      <c r="AP40" s="24">
        <f t="shared" si="47"/>
        <v>4.2213889788204728E-2</v>
      </c>
      <c r="AQ40" s="24">
        <f t="shared" si="48"/>
        <v>3.2142021916899299E-2</v>
      </c>
      <c r="AR40" s="24">
        <f t="shared" si="49"/>
        <v>3.1886784628269105E-2</v>
      </c>
      <c r="AS40" s="24" t="e">
        <f t="shared" si="24"/>
        <v>#DIV/0!</v>
      </c>
      <c r="AT40" s="24">
        <f t="shared" si="25"/>
        <v>4.3602316934813201E-2</v>
      </c>
      <c r="AV40" s="24">
        <f t="shared" si="28"/>
        <v>0.5209175300658877</v>
      </c>
      <c r="AW40" s="24">
        <f t="shared" si="29"/>
        <v>0.54632624827065768</v>
      </c>
      <c r="AX40" s="24">
        <f t="shared" si="30"/>
        <v>0.47719646184161113</v>
      </c>
      <c r="AY40" s="24">
        <f t="shared" si="31"/>
        <v>0.50054091394906286</v>
      </c>
      <c r="AZ40" s="24">
        <f t="shared" si="32"/>
        <v>0.40594852931488279</v>
      </c>
      <c r="BA40" s="24">
        <f t="shared" si="33"/>
        <v>0.58236617350428177</v>
      </c>
      <c r="BB40" s="24">
        <f t="shared" si="34"/>
        <v>0.71580021170056973</v>
      </c>
      <c r="BC40" s="24">
        <f t="shared" si="35"/>
        <v>0.46017182120091649</v>
      </c>
      <c r="BD40" s="24">
        <f t="shared" si="36"/>
        <v>0.60993960339147013</v>
      </c>
      <c r="BE40" s="24">
        <f t="shared" si="37"/>
        <v>0.48772170240881496</v>
      </c>
      <c r="BF40" s="24">
        <f t="shared" si="38"/>
        <v>0.4574946035969818</v>
      </c>
      <c r="BG40" s="24">
        <f t="shared" si="39"/>
        <v>0.49330711922281445</v>
      </c>
      <c r="BH40" s="24">
        <f t="shared" si="40"/>
        <v>0.55633241495933783</v>
      </c>
      <c r="BI40" s="24">
        <f t="shared" si="41"/>
        <v>0.47933979222771317</v>
      </c>
      <c r="BJ40" s="24">
        <f t="shared" si="42"/>
        <v>0.55238736157414148</v>
      </c>
      <c r="BK40" s="24">
        <f t="shared" si="43"/>
        <v>0.45344718575248044</v>
      </c>
      <c r="BL40" s="24">
        <f t="shared" si="44"/>
        <v>0.52163465238763873</v>
      </c>
      <c r="BM40" s="24">
        <f t="shared" si="50"/>
        <v>0.52761919256330492</v>
      </c>
      <c r="BN40" s="24">
        <f t="shared" si="51"/>
        <v>0.51711151006874645</v>
      </c>
      <c r="BO40" s="24">
        <f t="shared" si="52"/>
        <v>0.52490443724868241</v>
      </c>
      <c r="BP40" s="24" t="e">
        <f t="shared" si="45"/>
        <v>#DIV/0!</v>
      </c>
      <c r="BQ40" s="24">
        <f t="shared" si="46"/>
        <v>0.54227383366320292</v>
      </c>
    </row>
    <row r="41" spans="1:69" x14ac:dyDescent="0.25">
      <c r="A41" s="31">
        <f>+[1]NAC!A42</f>
        <v>43800</v>
      </c>
      <c r="B41" s="17">
        <f>+[1]NAC!B42</f>
        <v>283.44420000000002</v>
      </c>
      <c r="C41" s="18">
        <f>+[1]NAC!C42</f>
        <v>285.29700000000003</v>
      </c>
      <c r="D41" s="19">
        <f>+[1]NAC!D42</f>
        <v>238.36670000000001</v>
      </c>
      <c r="E41" s="19">
        <f>+[1]NAC!E42</f>
        <v>235.76300000000001</v>
      </c>
      <c r="F41" s="19">
        <f>+[1]NAC!F42</f>
        <v>316.02539999999999</v>
      </c>
      <c r="G41" s="19">
        <f>+[1]NAC!G42</f>
        <v>288.47179999999997</v>
      </c>
      <c r="H41" s="19">
        <f>+[1]NAC!H42</f>
        <v>330.32400000000001</v>
      </c>
      <c r="I41" s="19">
        <f>+[1]NAC!I42</f>
        <v>301.19970000000001</v>
      </c>
      <c r="J41" s="19">
        <f>+[1]NAC!J42</f>
        <v>341.38319999999999</v>
      </c>
      <c r="K41" s="19">
        <f>+[1]NAC!K42</f>
        <v>261.44819999999999</v>
      </c>
      <c r="L41" s="19">
        <f>+[1]NAC!L42</f>
        <v>255.56379999999999</v>
      </c>
      <c r="M41" s="19">
        <f>+[1]NAC!M42</f>
        <v>255.11940000000001</v>
      </c>
      <c r="N41" s="20">
        <f>+[1]NAC!N42</f>
        <v>286.27109999999999</v>
      </c>
      <c r="O41" s="18">
        <f>+[1]NAC!P42</f>
        <v>244.6754</v>
      </c>
      <c r="P41" s="18">
        <f>+[1]NAC!Q42</f>
        <v>280.3107</v>
      </c>
      <c r="Q41" s="18">
        <f>+[1]NAC!R42</f>
        <v>315.49360000000001</v>
      </c>
      <c r="R41" s="18">
        <f t="shared" si="0"/>
        <v>283.71916258094001</v>
      </c>
      <c r="S41" s="19">
        <f t="shared" si="1"/>
        <v>269.16745475511641</v>
      </c>
      <c r="T41" s="19">
        <f t="shared" si="2"/>
        <v>260.06231872785003</v>
      </c>
      <c r="U41" s="19">
        <f t="shared" si="3"/>
        <v>261.68700335724287</v>
      </c>
      <c r="V41" s="19"/>
      <c r="W41" s="20">
        <f t="shared" si="4"/>
        <v>285.00584313223635</v>
      </c>
      <c r="Y41" s="24">
        <f t="shared" si="7"/>
        <v>3.7437073551383371E-2</v>
      </c>
      <c r="Z41" s="24">
        <f t="shared" si="8"/>
        <v>3.1316118523434966E-2</v>
      </c>
      <c r="AA41" s="24">
        <f t="shared" si="9"/>
        <v>3.1010323654438787E-2</v>
      </c>
      <c r="AB41" s="24">
        <f t="shared" si="10"/>
        <v>2.3947986744784933E-2</v>
      </c>
      <c r="AC41" s="24">
        <f t="shared" si="11"/>
        <v>2.1259887812630662E-2</v>
      </c>
      <c r="AD41" s="24">
        <f t="shared" si="12"/>
        <v>5.3950747008094879E-2</v>
      </c>
      <c r="AE41" s="24">
        <f t="shared" si="13"/>
        <v>5.5864368205544634E-2</v>
      </c>
      <c r="AF41" s="24">
        <f t="shared" si="14"/>
        <v>4.9719900158015751E-2</v>
      </c>
      <c r="AG41" s="24">
        <f t="shared" si="15"/>
        <v>9.5733426457069726E-2</v>
      </c>
      <c r="AH41" s="24">
        <f t="shared" si="16"/>
        <v>2.3918621700879772E-2</v>
      </c>
      <c r="AI41" s="24">
        <f t="shared" si="17"/>
        <v>1.9644502216524806E-2</v>
      </c>
      <c r="AJ41" s="24">
        <f t="shared" si="18"/>
        <v>3.2857010990932967E-2</v>
      </c>
      <c r="AK41" s="24">
        <f t="shared" si="19"/>
        <v>3.6139698616868943E-2</v>
      </c>
      <c r="AL41" s="24">
        <f t="shared" si="20"/>
        <v>2.1354593447896253E-2</v>
      </c>
      <c r="AM41" s="24">
        <f t="shared" si="21"/>
        <v>3.6823011487841617E-2</v>
      </c>
      <c r="AN41" s="24">
        <f t="shared" si="22"/>
        <v>4.6057642095141738E-2</v>
      </c>
      <c r="AO41" s="24">
        <f t="shared" si="23"/>
        <v>3.7055465345279925E-2</v>
      </c>
      <c r="AP41" s="24">
        <f t="shared" si="47"/>
        <v>3.2298251453055649E-2</v>
      </c>
      <c r="AQ41" s="24">
        <f t="shared" si="48"/>
        <v>3.3222894391417679E-2</v>
      </c>
      <c r="AR41" s="24">
        <f t="shared" si="49"/>
        <v>3.334019297281543E-2</v>
      </c>
      <c r="AS41" s="24" t="e">
        <f t="shared" si="24"/>
        <v>#DIV/0!</v>
      </c>
      <c r="AT41" s="24">
        <f t="shared" si="25"/>
        <v>4.4432951888683458E-2</v>
      </c>
      <c r="AV41" s="24">
        <f t="shared" si="28"/>
        <v>0.5383240201633388</v>
      </c>
      <c r="AW41" s="24">
        <f t="shared" si="29"/>
        <v>0.56811822185725869</v>
      </c>
      <c r="AX41" s="24">
        <f t="shared" si="30"/>
        <v>0.50225874475806087</v>
      </c>
      <c r="AY41" s="24">
        <f t="shared" si="31"/>
        <v>0.51929021643939266</v>
      </c>
      <c r="AZ41" s="24">
        <f t="shared" si="32"/>
        <v>0.39402900670624041</v>
      </c>
      <c r="BA41" s="24">
        <f t="shared" si="33"/>
        <v>0.63734557215071153</v>
      </c>
      <c r="BB41" s="24">
        <f t="shared" si="34"/>
        <v>0.72128738564666306</v>
      </c>
      <c r="BC41" s="24">
        <f t="shared" si="35"/>
        <v>0.49681479283853913</v>
      </c>
      <c r="BD41" s="24">
        <f t="shared" si="36"/>
        <v>0.63864198182717091</v>
      </c>
      <c r="BE41" s="24">
        <f t="shared" si="37"/>
        <v>0.48482368555710087</v>
      </c>
      <c r="BF41" s="24">
        <f t="shared" si="38"/>
        <v>0.47109346623402559</v>
      </c>
      <c r="BG41" s="24">
        <f t="shared" si="39"/>
        <v>0.50252305735184977</v>
      </c>
      <c r="BH41" s="24">
        <f t="shared" si="40"/>
        <v>0.55914284780619572</v>
      </c>
      <c r="BI41" s="24">
        <f t="shared" si="41"/>
        <v>0.48948368708322842</v>
      </c>
      <c r="BJ41" s="24">
        <f t="shared" si="42"/>
        <v>0.56657143527786435</v>
      </c>
      <c r="BK41" s="24">
        <f t="shared" si="43"/>
        <v>0.48223443739722827</v>
      </c>
      <c r="BL41" s="24">
        <f t="shared" si="44"/>
        <v>0.53894724356752288</v>
      </c>
      <c r="BM41" s="24">
        <f t="shared" si="50"/>
        <v>0.54695109116877827</v>
      </c>
      <c r="BN41" s="24">
        <f t="shared" si="51"/>
        <v>0.53397770619713003</v>
      </c>
      <c r="BO41" s="24">
        <f t="shared" si="52"/>
        <v>0.54433754165282444</v>
      </c>
      <c r="BP41" s="24" t="e">
        <f t="shared" si="45"/>
        <v>#DIV/0!</v>
      </c>
      <c r="BQ41" s="24">
        <f t="shared" si="46"/>
        <v>0.56490380774186777</v>
      </c>
    </row>
    <row r="42" spans="1:69" x14ac:dyDescent="0.25">
      <c r="A42" s="31">
        <f>+[1]NAC!A43</f>
        <v>43831</v>
      </c>
      <c r="B42" s="17">
        <f>+[1]NAC!B43</f>
        <v>289.82990000000001</v>
      </c>
      <c r="C42" s="18">
        <f>+[1]NAC!C43</f>
        <v>298.65010000000001</v>
      </c>
      <c r="D42" s="19">
        <f>+[1]NAC!D43</f>
        <v>248.72649999999999</v>
      </c>
      <c r="E42" s="19">
        <f>+[1]NAC!E43</f>
        <v>238.25620000000001</v>
      </c>
      <c r="F42" s="19">
        <f>+[1]NAC!F43</f>
        <v>318.03460000000001</v>
      </c>
      <c r="G42" s="19">
        <f>+[1]NAC!G43</f>
        <v>284.74459999999999</v>
      </c>
      <c r="H42" s="19">
        <f>+[1]NAC!H43</f>
        <v>323.7294</v>
      </c>
      <c r="I42" s="19">
        <f>+[1]NAC!I43</f>
        <v>305.63889999999998</v>
      </c>
      <c r="J42" s="19">
        <f>+[1]NAC!J43</f>
        <v>341.84350000000001</v>
      </c>
      <c r="K42" s="19">
        <f>+[1]NAC!K43</f>
        <v>274.51409999999998</v>
      </c>
      <c r="L42" s="19">
        <f>+[1]NAC!L43</f>
        <v>256.92160000000001</v>
      </c>
      <c r="M42" s="19">
        <f>+[1]NAC!M43</f>
        <v>265.76780000000002</v>
      </c>
      <c r="N42" s="20">
        <f>+[1]NAC!N43</f>
        <v>295.06979999999999</v>
      </c>
      <c r="O42" s="18">
        <f>+[1]NAC!P43</f>
        <v>253.57390000000001</v>
      </c>
      <c r="P42" s="18">
        <f>+[1]NAC!Q43</f>
        <v>287.15289999999999</v>
      </c>
      <c r="Q42" s="18">
        <f>+[1]NAC!R43</f>
        <v>319.06849999999997</v>
      </c>
      <c r="R42" s="18">
        <f t="shared" si="0"/>
        <v>290.09529877443396</v>
      </c>
      <c r="S42" s="19">
        <f t="shared" si="1"/>
        <v>278.46599282983505</v>
      </c>
      <c r="T42" s="19">
        <f t="shared" si="2"/>
        <v>266.21642261204033</v>
      </c>
      <c r="U42" s="19">
        <f t="shared" si="3"/>
        <v>266.3638800764071</v>
      </c>
      <c r="V42" s="19"/>
      <c r="W42" s="20">
        <f t="shared" si="4"/>
        <v>287.49365526130777</v>
      </c>
      <c r="Y42" s="24">
        <f t="shared" si="7"/>
        <v>2.2528949260559816E-2</v>
      </c>
      <c r="Z42" s="24">
        <f t="shared" si="8"/>
        <v>4.6804207545119603E-2</v>
      </c>
      <c r="AA42" s="24">
        <f t="shared" si="9"/>
        <v>4.3461607682616643E-2</v>
      </c>
      <c r="AB42" s="24">
        <f t="shared" si="10"/>
        <v>1.0575026615711636E-2</v>
      </c>
      <c r="AC42" s="24">
        <f t="shared" si="11"/>
        <v>6.3577168164332676E-3</v>
      </c>
      <c r="AD42" s="24">
        <f t="shared" si="12"/>
        <v>-1.2920500374733246E-2</v>
      </c>
      <c r="AE42" s="24">
        <f t="shared" si="13"/>
        <v>-1.9964035310785833E-2</v>
      </c>
      <c r="AF42" s="24">
        <f t="shared" si="14"/>
        <v>1.4738394493752693E-2</v>
      </c>
      <c r="AG42" s="24">
        <f t="shared" si="15"/>
        <v>1.3483381724701538E-3</v>
      </c>
      <c r="AH42" s="24">
        <f t="shared" si="16"/>
        <v>4.997510023017937E-2</v>
      </c>
      <c r="AI42" s="24">
        <f t="shared" si="17"/>
        <v>5.3129590341043365E-3</v>
      </c>
      <c r="AJ42" s="24">
        <f t="shared" si="18"/>
        <v>4.1738887752166276E-2</v>
      </c>
      <c r="AK42" s="24">
        <f t="shared" si="19"/>
        <v>3.0735551021392027E-2</v>
      </c>
      <c r="AL42" s="24">
        <f t="shared" si="20"/>
        <v>3.6368592837694447E-2</v>
      </c>
      <c r="AM42" s="24">
        <f t="shared" si="21"/>
        <v>2.440934291841157E-2</v>
      </c>
      <c r="AN42" s="24">
        <f t="shared" si="22"/>
        <v>1.1331133183050124E-2</v>
      </c>
      <c r="AO42" s="24">
        <f t="shared" si="23"/>
        <v>2.2473406926382555E-2</v>
      </c>
      <c r="AP42" s="24">
        <f t="shared" si="47"/>
        <v>3.4545551144651743E-2</v>
      </c>
      <c r="AQ42" s="24">
        <f t="shared" si="48"/>
        <v>2.3663958370802929E-2</v>
      </c>
      <c r="AR42" s="24">
        <f t="shared" si="49"/>
        <v>1.7872025202487984E-2</v>
      </c>
      <c r="AS42" s="24" t="e">
        <f t="shared" si="24"/>
        <v>#DIV/0!</v>
      </c>
      <c r="AT42" s="24">
        <f t="shared" si="25"/>
        <v>8.7289864015773766E-3</v>
      </c>
      <c r="AV42" s="24">
        <f t="shared" si="28"/>
        <v>0.52855728676900671</v>
      </c>
      <c r="AW42" s="24">
        <f t="shared" si="29"/>
        <v>0.58826276074171036</v>
      </c>
      <c r="AX42" s="24">
        <f t="shared" si="30"/>
        <v>0.5152520338278852</v>
      </c>
      <c r="AY42" s="24">
        <f t="shared" si="31"/>
        <v>0.54400510658704371</v>
      </c>
      <c r="AZ42" s="24">
        <f t="shared" si="32"/>
        <v>0.36074988843492717</v>
      </c>
      <c r="BA42" s="24">
        <f t="shared" si="33"/>
        <v>0.57409991287696194</v>
      </c>
      <c r="BB42" s="24">
        <f t="shared" si="34"/>
        <v>0.63923829180247682</v>
      </c>
      <c r="BC42" s="24">
        <f t="shared" si="35"/>
        <v>0.48220896680487835</v>
      </c>
      <c r="BD42" s="24">
        <f t="shared" si="36"/>
        <v>0.52807081693555746</v>
      </c>
      <c r="BE42" s="24">
        <f t="shared" si="37"/>
        <v>0.50621466818615524</v>
      </c>
      <c r="BF42" s="24">
        <f t="shared" si="38"/>
        <v>0.47047955695869259</v>
      </c>
      <c r="BG42" s="24">
        <f t="shared" si="39"/>
        <v>0.50890835024768299</v>
      </c>
      <c r="BH42" s="24">
        <f t="shared" si="40"/>
        <v>0.55066152914764266</v>
      </c>
      <c r="BI42" s="24">
        <f t="shared" si="41"/>
        <v>0.52688215423337925</v>
      </c>
      <c r="BJ42" s="24">
        <f t="shared" si="42"/>
        <v>0.55802590914220729</v>
      </c>
      <c r="BK42" s="24">
        <f t="shared" si="43"/>
        <v>0.44944169861719319</v>
      </c>
      <c r="BL42" s="24">
        <f t="shared" si="44"/>
        <v>0.52864764514923412</v>
      </c>
      <c r="BM42" s="24">
        <f t="shared" si="50"/>
        <v>0.55597602985655303</v>
      </c>
      <c r="BN42" s="24">
        <f t="shared" si="51"/>
        <v>0.53348689297123619</v>
      </c>
      <c r="BO42" s="24">
        <f t="shared" si="52"/>
        <v>0.54172281445691417</v>
      </c>
      <c r="BP42" s="24" t="e">
        <f t="shared" si="45"/>
        <v>#DIV/0!</v>
      </c>
      <c r="BQ42" s="24">
        <f t="shared" si="46"/>
        <v>0.53975760846116727</v>
      </c>
    </row>
    <row r="43" spans="1:69" x14ac:dyDescent="0.25">
      <c r="A43" s="31">
        <f>+[1]NAC!A44</f>
        <v>43862</v>
      </c>
      <c r="B43" s="17">
        <f>+[1]NAC!B44</f>
        <v>295.666</v>
      </c>
      <c r="C43" s="18">
        <f>+[1]NAC!C44</f>
        <v>306.6182</v>
      </c>
      <c r="D43" s="19">
        <f>+[1]NAC!D44</f>
        <v>251.9682</v>
      </c>
      <c r="E43" s="19">
        <f>+[1]NAC!E44</f>
        <v>243.94370000000001</v>
      </c>
      <c r="F43" s="19">
        <f>+[1]NAC!F44</f>
        <v>319.98090000000002</v>
      </c>
      <c r="G43" s="19">
        <f>+[1]NAC!G44</f>
        <v>290.661</v>
      </c>
      <c r="H43" s="19">
        <f>+[1]NAC!H44</f>
        <v>325.1671</v>
      </c>
      <c r="I43" s="19">
        <f>+[1]NAC!I44</f>
        <v>310.59969999999998</v>
      </c>
      <c r="J43" s="19">
        <f>+[1]NAC!J44</f>
        <v>349.77499999999998</v>
      </c>
      <c r="K43" s="19">
        <f>+[1]NAC!K44</f>
        <v>280.57639999999998</v>
      </c>
      <c r="L43" s="19">
        <f>+[1]NAC!L44</f>
        <v>260.61579999999998</v>
      </c>
      <c r="M43" s="19">
        <f>+[1]NAC!M44</f>
        <v>273.92059999999998</v>
      </c>
      <c r="N43" s="20">
        <f>+[1]NAC!N44</f>
        <v>302.26929999999999</v>
      </c>
      <c r="O43" s="18">
        <f>+[1]NAC!P44</f>
        <v>259.95069999999998</v>
      </c>
      <c r="P43" s="18">
        <f>+[1]NAC!Q44</f>
        <v>293.99220000000003</v>
      </c>
      <c r="Q43" s="18">
        <f>+[1]NAC!R44</f>
        <v>321.31040000000002</v>
      </c>
      <c r="R43" s="18">
        <f t="shared" si="0"/>
        <v>295.87282345855789</v>
      </c>
      <c r="S43" s="19">
        <f t="shared" si="1"/>
        <v>285.42412468182329</v>
      </c>
      <c r="T43" s="19">
        <f t="shared" si="2"/>
        <v>272.77818246424931</v>
      </c>
      <c r="U43" s="19">
        <f t="shared" si="3"/>
        <v>272.40268201342758</v>
      </c>
      <c r="V43" s="19"/>
      <c r="W43" s="20">
        <f t="shared" si="4"/>
        <v>292.58244855613202</v>
      </c>
      <c r="Y43" s="24">
        <f t="shared" si="7"/>
        <v>2.0136293736429556E-2</v>
      </c>
      <c r="Z43" s="24">
        <f t="shared" si="8"/>
        <v>2.6680386177670767E-2</v>
      </c>
      <c r="AA43" s="24">
        <f t="shared" si="9"/>
        <v>1.3033191075337847E-2</v>
      </c>
      <c r="AB43" s="24">
        <f t="shared" si="10"/>
        <v>2.387136200443063E-2</v>
      </c>
      <c r="AC43" s="24">
        <f t="shared" si="11"/>
        <v>6.1197743893275369E-3</v>
      </c>
      <c r="AD43" s="24">
        <f t="shared" si="12"/>
        <v>2.0777918176499321E-2</v>
      </c>
      <c r="AE43" s="24">
        <f t="shared" si="13"/>
        <v>4.4410547821729374E-3</v>
      </c>
      <c r="AF43" s="24">
        <f t="shared" si="14"/>
        <v>1.6230918250262016E-2</v>
      </c>
      <c r="AG43" s="24">
        <f t="shared" si="15"/>
        <v>2.3202137820376834E-2</v>
      </c>
      <c r="AH43" s="24">
        <f t="shared" si="16"/>
        <v>2.2083747246498531E-2</v>
      </c>
      <c r="AI43" s="24">
        <f t="shared" si="17"/>
        <v>1.4378705410521997E-2</v>
      </c>
      <c r="AJ43" s="24">
        <f t="shared" si="18"/>
        <v>3.067640248367165E-2</v>
      </c>
      <c r="AK43" s="24">
        <f t="shared" si="19"/>
        <v>2.4399311620504793E-2</v>
      </c>
      <c r="AL43" s="24">
        <f t="shared" si="20"/>
        <v>2.5147698560459064E-2</v>
      </c>
      <c r="AM43" s="24">
        <f t="shared" si="21"/>
        <v>2.3817624687057171E-2</v>
      </c>
      <c r="AN43" s="24">
        <f t="shared" si="22"/>
        <v>7.0263908847161272E-3</v>
      </c>
      <c r="AO43" s="24">
        <f t="shared" si="23"/>
        <v>1.9915954200334429E-2</v>
      </c>
      <c r="AP43" s="24">
        <f t="shared" si="47"/>
        <v>2.4987366612627016E-2</v>
      </c>
      <c r="AQ43" s="24">
        <f t="shared" si="48"/>
        <v>2.4648215868227963E-2</v>
      </c>
      <c r="AR43" s="24">
        <f t="shared" si="49"/>
        <v>2.2671249327379739E-2</v>
      </c>
      <c r="AS43" s="24" t="e">
        <f t="shared" si="24"/>
        <v>#DIV/0!</v>
      </c>
      <c r="AT43" s="24">
        <f t="shared" si="25"/>
        <v>1.7700541217853916E-2</v>
      </c>
      <c r="AV43" s="24">
        <f t="shared" si="28"/>
        <v>0.50274891855201087</v>
      </c>
      <c r="AW43" s="24">
        <f t="shared" si="29"/>
        <v>0.5424862839555733</v>
      </c>
      <c r="AX43" s="24">
        <f t="shared" si="30"/>
        <v>0.49966342591352619</v>
      </c>
      <c r="AY43" s="24">
        <f t="shared" si="31"/>
        <v>0.56577617198757624</v>
      </c>
      <c r="AZ43" s="24">
        <f t="shared" si="32"/>
        <v>0.28673402585202967</v>
      </c>
      <c r="BA43" s="24">
        <f t="shared" si="33"/>
        <v>0.56326506464729054</v>
      </c>
      <c r="BB43" s="24">
        <f t="shared" si="34"/>
        <v>0.59589569874371828</v>
      </c>
      <c r="BC43" s="24">
        <f t="shared" si="35"/>
        <v>0.47413171612163452</v>
      </c>
      <c r="BD43" s="24">
        <f t="shared" si="36"/>
        <v>0.54670858732253902</v>
      </c>
      <c r="BE43" s="24">
        <f t="shared" si="37"/>
        <v>0.50624586297807594</v>
      </c>
      <c r="BF43" s="24">
        <f t="shared" si="38"/>
        <v>0.46705132679598749</v>
      </c>
      <c r="BG43" s="24">
        <f t="shared" si="39"/>
        <v>0.50062562452886405</v>
      </c>
      <c r="BH43" s="24">
        <f t="shared" si="40"/>
        <v>0.54077923534314243</v>
      </c>
      <c r="BI43" s="24">
        <f t="shared" si="41"/>
        <v>0.53569000117561649</v>
      </c>
      <c r="BJ43" s="24">
        <f t="shared" si="42"/>
        <v>0.53591712096713118</v>
      </c>
      <c r="BK43" s="24">
        <f t="shared" si="43"/>
        <v>0.40053107744559768</v>
      </c>
      <c r="BL43" s="24">
        <f t="shared" si="44"/>
        <v>0.50274646195592032</v>
      </c>
      <c r="BM43" s="24">
        <f t="shared" si="50"/>
        <v>0.53578881832653247</v>
      </c>
      <c r="BN43" s="24">
        <f t="shared" si="51"/>
        <v>0.53349110812883072</v>
      </c>
      <c r="BO43" s="24">
        <f t="shared" si="52"/>
        <v>0.54467268497390853</v>
      </c>
      <c r="BP43" s="24" t="e">
        <f t="shared" si="45"/>
        <v>#DIV/0!</v>
      </c>
      <c r="BQ43" s="24">
        <f t="shared" si="46"/>
        <v>0.53332175986499797</v>
      </c>
    </row>
    <row r="44" spans="1:69" x14ac:dyDescent="0.25">
      <c r="A44" s="31">
        <f>+[1]NAC!A45</f>
        <v>43891</v>
      </c>
      <c r="B44" s="17">
        <f>+[1]NAC!B45</f>
        <v>305.55149999999998</v>
      </c>
      <c r="C44" s="18">
        <f>+[1]NAC!C45</f>
        <v>318.67770000000002</v>
      </c>
      <c r="D44" s="19">
        <f>+[1]NAC!D45</f>
        <v>259.1936</v>
      </c>
      <c r="E44" s="19">
        <f>+[1]NAC!E45</f>
        <v>254.12190000000001</v>
      </c>
      <c r="F44" s="19">
        <f>+[1]NAC!F45</f>
        <v>324.37389999999999</v>
      </c>
      <c r="G44" s="19">
        <f>+[1]NAC!G45</f>
        <v>299.0795</v>
      </c>
      <c r="H44" s="19">
        <f>+[1]NAC!H45</f>
        <v>333.81630000000001</v>
      </c>
      <c r="I44" s="19">
        <f>+[1]NAC!I45</f>
        <v>315.64440000000002</v>
      </c>
      <c r="J44" s="19">
        <f>+[1]NAC!J45</f>
        <v>378.65300000000002</v>
      </c>
      <c r="K44" s="19">
        <f>+[1]NAC!K45</f>
        <v>287.58229999999998</v>
      </c>
      <c r="L44" s="19">
        <f>+[1]NAC!L45</f>
        <v>306.09750000000003</v>
      </c>
      <c r="M44" s="19">
        <f>+[1]NAC!M45</f>
        <v>279.82600000000002</v>
      </c>
      <c r="N44" s="20">
        <f>+[1]NAC!N45</f>
        <v>308.43610000000001</v>
      </c>
      <c r="O44" s="18">
        <f>+[1]NAC!P45</f>
        <v>272.70589999999999</v>
      </c>
      <c r="P44" s="18">
        <f>+[1]NAC!Q45</f>
        <v>303.16649999999998</v>
      </c>
      <c r="Q44" s="18">
        <f>+[1]NAC!R45</f>
        <v>331.85019999999997</v>
      </c>
      <c r="R44" s="18">
        <f t="shared" si="0"/>
        <v>305.69600900989894</v>
      </c>
      <c r="S44" s="19">
        <f t="shared" si="1"/>
        <v>294.90997894444399</v>
      </c>
      <c r="T44" s="19">
        <f t="shared" si="2"/>
        <v>280.553258948088</v>
      </c>
      <c r="U44" s="19">
        <f t="shared" si="3"/>
        <v>280.79230120218972</v>
      </c>
      <c r="V44" s="19"/>
      <c r="W44" s="20">
        <f t="shared" si="4"/>
        <v>303.08566788178558</v>
      </c>
      <c r="Y44" s="24">
        <f t="shared" si="7"/>
        <v>3.3434686436722538E-2</v>
      </c>
      <c r="Z44" s="24">
        <f t="shared" si="8"/>
        <v>3.9330672478020023E-2</v>
      </c>
      <c r="AA44" s="24">
        <f t="shared" si="9"/>
        <v>2.8675840840233002E-2</v>
      </c>
      <c r="AB44" s="24">
        <f t="shared" si="10"/>
        <v>4.1723561625079952E-2</v>
      </c>
      <c r="AC44" s="24">
        <f t="shared" si="11"/>
        <v>1.3728944446371516E-2</v>
      </c>
      <c r="AD44" s="24">
        <f t="shared" si="12"/>
        <v>2.8963294009172191E-2</v>
      </c>
      <c r="AE44" s="24">
        <f t="shared" si="13"/>
        <v>2.6599246971787727E-2</v>
      </c>
      <c r="AF44" s="24">
        <f t="shared" si="14"/>
        <v>1.6241805771222584E-2</v>
      </c>
      <c r="AG44" s="24">
        <f t="shared" si="15"/>
        <v>8.2561646772925545E-2</v>
      </c>
      <c r="AH44" s="24">
        <f t="shared" si="16"/>
        <v>2.4969669580192866E-2</v>
      </c>
      <c r="AI44" s="24">
        <f t="shared" si="17"/>
        <v>0.17451628028692068</v>
      </c>
      <c r="AJ44" s="24">
        <f t="shared" si="18"/>
        <v>2.1558802076222294E-2</v>
      </c>
      <c r="AK44" s="24">
        <f t="shared" si="19"/>
        <v>2.040167493026912E-2</v>
      </c>
      <c r="AL44" s="24">
        <f t="shared" si="20"/>
        <v>4.9067765541696895E-2</v>
      </c>
      <c r="AM44" s="24">
        <f t="shared" si="21"/>
        <v>3.120592995324345E-2</v>
      </c>
      <c r="AN44" s="24">
        <f t="shared" si="22"/>
        <v>3.280254856363185E-2</v>
      </c>
      <c r="AO44" s="24">
        <f t="shared" si="23"/>
        <v>3.3200702371088076E-2</v>
      </c>
      <c r="AP44" s="24">
        <f t="shared" si="47"/>
        <v>3.3234241405470044E-2</v>
      </c>
      <c r="AQ44" s="24">
        <f t="shared" si="48"/>
        <v>2.8503293091842963E-2</v>
      </c>
      <c r="AR44" s="24">
        <f t="shared" si="49"/>
        <v>3.0798592461540375E-2</v>
      </c>
      <c r="AS44" s="24" t="e">
        <f t="shared" si="24"/>
        <v>#DIV/0!</v>
      </c>
      <c r="AT44" s="24">
        <f t="shared" si="25"/>
        <v>3.5898323284551115E-2</v>
      </c>
      <c r="AV44" s="24">
        <f t="shared" si="28"/>
        <v>0.48356866551335198</v>
      </c>
      <c r="AW44" s="24">
        <f t="shared" si="29"/>
        <v>0.51298830165030318</v>
      </c>
      <c r="AX44" s="24">
        <f t="shared" si="30"/>
        <v>0.48257191394921839</v>
      </c>
      <c r="AY44" s="24">
        <f t="shared" si="31"/>
        <v>0.53057083384528658</v>
      </c>
      <c r="AZ44" s="24">
        <f t="shared" si="32"/>
        <v>0.26867982147878799</v>
      </c>
      <c r="BA44" s="24">
        <f t="shared" si="33"/>
        <v>0.54967967982490662</v>
      </c>
      <c r="BB44" s="24">
        <f t="shared" si="34"/>
        <v>0.58681317114213605</v>
      </c>
      <c r="BC44" s="24">
        <f t="shared" si="35"/>
        <v>0.43809935157949997</v>
      </c>
      <c r="BD44" s="24">
        <f t="shared" si="36"/>
        <v>0.604038425449553</v>
      </c>
      <c r="BE44" s="24">
        <f t="shared" si="37"/>
        <v>0.51384043792477363</v>
      </c>
      <c r="BF44" s="24">
        <f t="shared" si="38"/>
        <v>0.46135377558464197</v>
      </c>
      <c r="BG44" s="24">
        <f t="shared" si="39"/>
        <v>0.46936876573989861</v>
      </c>
      <c r="BH44" s="24">
        <f t="shared" si="40"/>
        <v>0.52518913049175664</v>
      </c>
      <c r="BI44" s="24">
        <f t="shared" si="41"/>
        <v>0.53775134529185897</v>
      </c>
      <c r="BJ44" s="24">
        <f t="shared" si="42"/>
        <v>0.51449141784949415</v>
      </c>
      <c r="BK44" s="24">
        <f t="shared" si="43"/>
        <v>0.37885010992152379</v>
      </c>
      <c r="BL44" s="24">
        <f t="shared" si="44"/>
        <v>0.4829645242133993</v>
      </c>
      <c r="BM44" s="24">
        <f t="shared" si="50"/>
        <v>0.51233751776262193</v>
      </c>
      <c r="BN44" s="24">
        <f t="shared" si="51"/>
        <v>0.51451269855972859</v>
      </c>
      <c r="BO44" s="24">
        <f t="shared" si="52"/>
        <v>0.52990922387843065</v>
      </c>
      <c r="BP44" s="24" t="e">
        <f t="shared" si="45"/>
        <v>#DIV/0!</v>
      </c>
      <c r="BQ44" s="24">
        <f t="shared" si="46"/>
        <v>0.51912391411090364</v>
      </c>
    </row>
    <row r="45" spans="1:69" x14ac:dyDescent="0.25">
      <c r="A45" s="31">
        <f>+[1]NAC!A46</f>
        <v>43922</v>
      </c>
      <c r="B45" s="17">
        <f>+[1]NAC!B46</f>
        <v>310.12430000000001</v>
      </c>
      <c r="C45" s="18">
        <f>+[1]NAC!C46</f>
        <v>328.77850000000001</v>
      </c>
      <c r="D45" s="19">
        <f>+[1]NAC!D46</f>
        <v>262.827</v>
      </c>
      <c r="E45" s="19">
        <f>+[1]NAC!E46</f>
        <v>257.92059999999998</v>
      </c>
      <c r="F45" s="19">
        <f>+[1]NAC!F46</f>
        <v>324.39030000000002</v>
      </c>
      <c r="G45" s="19">
        <f>+[1]NAC!G46</f>
        <v>302.7645</v>
      </c>
      <c r="H45" s="19">
        <f>+[1]NAC!H46</f>
        <v>337.75229999999999</v>
      </c>
      <c r="I45" s="19">
        <f>+[1]NAC!I46</f>
        <v>319.86880000000002</v>
      </c>
      <c r="J45" s="19">
        <f>+[1]NAC!J46</f>
        <v>363.14670000000001</v>
      </c>
      <c r="K45" s="19">
        <f>+[1]NAC!K46</f>
        <v>294.2192</v>
      </c>
      <c r="L45" s="19">
        <f>+[1]NAC!L46</f>
        <v>301.60019999999997</v>
      </c>
      <c r="M45" s="19">
        <f>+[1]NAC!M46</f>
        <v>284.03250000000003</v>
      </c>
      <c r="N45" s="20">
        <f>+[1]NAC!N46</f>
        <v>308.95159999999998</v>
      </c>
      <c r="O45" s="18">
        <f>+[1]NAC!P46</f>
        <v>285.8904</v>
      </c>
      <c r="P45" s="18">
        <f>+[1]NAC!Q46</f>
        <v>308.36810000000003</v>
      </c>
      <c r="Q45" s="18">
        <f>+[1]NAC!R46</f>
        <v>329.65159999999997</v>
      </c>
      <c r="R45" s="18">
        <f t="shared" si="0"/>
        <v>310.27508464678999</v>
      </c>
      <c r="S45" s="19">
        <f t="shared" si="1"/>
        <v>301.43868050384361</v>
      </c>
      <c r="T45" s="19">
        <f t="shared" si="2"/>
        <v>284.68395230226196</v>
      </c>
      <c r="U45" s="19">
        <f t="shared" si="3"/>
        <v>284.89807772097544</v>
      </c>
      <c r="V45" s="19"/>
      <c r="W45" s="20">
        <f t="shared" si="4"/>
        <v>305.72383899695211</v>
      </c>
      <c r="Y45" s="24">
        <f t="shared" si="7"/>
        <v>1.4965725908725691E-2</v>
      </c>
      <c r="Z45" s="24">
        <f t="shared" si="8"/>
        <v>3.1695973706349578E-2</v>
      </c>
      <c r="AA45" s="24">
        <f t="shared" si="9"/>
        <v>1.4018093039334323E-2</v>
      </c>
      <c r="AB45" s="24">
        <f t="shared" si="10"/>
        <v>1.4948337785920751E-2</v>
      </c>
      <c r="AC45" s="24">
        <f t="shared" si="11"/>
        <v>5.0558938311739965E-5</v>
      </c>
      <c r="AD45" s="24">
        <f t="shared" si="12"/>
        <v>1.2321138693892397E-2</v>
      </c>
      <c r="AE45" s="24">
        <f t="shared" si="13"/>
        <v>1.1790916141602326E-2</v>
      </c>
      <c r="AF45" s="24">
        <f t="shared" si="14"/>
        <v>1.338341500752116E-2</v>
      </c>
      <c r="AG45" s="24">
        <f t="shared" si="15"/>
        <v>-4.0951213908248518E-2</v>
      </c>
      <c r="AH45" s="24">
        <f t="shared" si="16"/>
        <v>2.3078263161536716E-2</v>
      </c>
      <c r="AI45" s="24">
        <f t="shared" si="17"/>
        <v>-1.4692377428760617E-2</v>
      </c>
      <c r="AJ45" s="24">
        <f t="shared" si="18"/>
        <v>1.5032555945480475E-2</v>
      </c>
      <c r="AK45" s="24">
        <f t="shared" si="19"/>
        <v>1.6713348405066331E-3</v>
      </c>
      <c r="AL45" s="24">
        <f t="shared" si="20"/>
        <v>4.8346955456409324E-2</v>
      </c>
      <c r="AM45" s="24">
        <f t="shared" si="21"/>
        <v>1.7157568530824063E-2</v>
      </c>
      <c r="AN45" s="24">
        <f t="shared" si="22"/>
        <v>-6.6252785142211224E-3</v>
      </c>
      <c r="AO45" s="24">
        <f t="shared" si="23"/>
        <v>1.4979180303079431E-2</v>
      </c>
      <c r="AP45" s="24">
        <f t="shared" si="47"/>
        <v>2.2137947256879675E-2</v>
      </c>
      <c r="AQ45" s="24">
        <f t="shared" si="48"/>
        <v>1.4723383965175252E-2</v>
      </c>
      <c r="AR45" s="24">
        <f t="shared" si="49"/>
        <v>1.4622112149112132E-2</v>
      </c>
      <c r="AS45" s="24" t="e">
        <f t="shared" si="24"/>
        <v>#DIV/0!</v>
      </c>
      <c r="AT45" s="24">
        <f t="shared" si="25"/>
        <v>8.7043743559511721E-3</v>
      </c>
      <c r="AV45" s="24">
        <f t="shared" si="28"/>
        <v>0.45562931438707133</v>
      </c>
      <c r="AW45" s="24">
        <f t="shared" si="29"/>
        <v>0.52213325555501533</v>
      </c>
      <c r="AX45" s="24">
        <f t="shared" si="30"/>
        <v>0.48798945606211341</v>
      </c>
      <c r="AY45" s="24">
        <f t="shared" si="31"/>
        <v>0.4627128746449134</v>
      </c>
      <c r="AZ45" s="24">
        <f t="shared" si="32"/>
        <v>0.232480323038041</v>
      </c>
      <c r="BA45" s="24">
        <f t="shared" si="33"/>
        <v>0.49991305627265548</v>
      </c>
      <c r="BB45" s="24">
        <f t="shared" si="34"/>
        <v>0.55118033571401348</v>
      </c>
      <c r="BC45" s="24">
        <f t="shared" si="35"/>
        <v>0.39645086143970287</v>
      </c>
      <c r="BD45" s="24">
        <f t="shared" si="36"/>
        <v>0.48641644925181171</v>
      </c>
      <c r="BE45" s="24">
        <f t="shared" si="37"/>
        <v>0.50111913322404766</v>
      </c>
      <c r="BF45" s="24">
        <f t="shared" si="38"/>
        <v>0.41797117420723429</v>
      </c>
      <c r="BG45" s="24">
        <f t="shared" si="39"/>
        <v>0.43297906475517034</v>
      </c>
      <c r="BH45" s="24">
        <f t="shared" si="40"/>
        <v>0.48366797128244521</v>
      </c>
      <c r="BI45" s="24">
        <f t="shared" si="41"/>
        <v>0.5866131747147858</v>
      </c>
      <c r="BJ45" s="24">
        <f t="shared" si="42"/>
        <v>0.48455236645469668</v>
      </c>
      <c r="BK45" s="24">
        <f t="shared" si="43"/>
        <v>0.32613193349620406</v>
      </c>
      <c r="BL45" s="24">
        <f t="shared" si="44"/>
        <v>0.45507274073827686</v>
      </c>
      <c r="BM45" s="24">
        <f t="shared" si="50"/>
        <v>0.49461655569118101</v>
      </c>
      <c r="BN45" s="24">
        <f t="shared" si="51"/>
        <v>0.47215063792831558</v>
      </c>
      <c r="BO45" s="24">
        <f t="shared" si="52"/>
        <v>0.48545687743543464</v>
      </c>
      <c r="BP45" s="24" t="e">
        <f t="shared" si="45"/>
        <v>#DIV/0!</v>
      </c>
      <c r="BQ45" s="24">
        <f t="shared" si="46"/>
        <v>0.47202731829188882</v>
      </c>
    </row>
    <row r="46" spans="1:69" x14ac:dyDescent="0.25">
      <c r="A46" s="31">
        <f>+[1]NAC!A47</f>
        <v>43952</v>
      </c>
      <c r="B46" s="17">
        <f>+[1]NAC!B47</f>
        <v>314.90870000000001</v>
      </c>
      <c r="C46" s="18">
        <f>+[1]NAC!C47</f>
        <v>331.01459999999997</v>
      </c>
      <c r="D46" s="19">
        <f>+[1]NAC!D47</f>
        <v>263.02589999999998</v>
      </c>
      <c r="E46" s="19">
        <f>+[1]NAC!E47</f>
        <v>277.38040000000001</v>
      </c>
      <c r="F46" s="19">
        <f>+[1]NAC!F47</f>
        <v>324.74040000000002</v>
      </c>
      <c r="G46" s="19">
        <f>+[1]NAC!G47</f>
        <v>311.33159999999998</v>
      </c>
      <c r="H46" s="19">
        <f>+[1]NAC!H47</f>
        <v>341.34609999999998</v>
      </c>
      <c r="I46" s="19">
        <f>+[1]NAC!I47</f>
        <v>323.23379999999997</v>
      </c>
      <c r="J46" s="19">
        <f>+[1]NAC!J47</f>
        <v>364.35719999999998</v>
      </c>
      <c r="K46" s="19">
        <f>+[1]NAC!K47</f>
        <v>301.43560000000002</v>
      </c>
      <c r="L46" s="19">
        <f>+[1]NAC!L47</f>
        <v>300.3424</v>
      </c>
      <c r="M46" s="19">
        <f>+[1]NAC!M47</f>
        <v>288.41579999999999</v>
      </c>
      <c r="N46" s="20">
        <f>+[1]NAC!N47</f>
        <v>314.89690000000002</v>
      </c>
      <c r="O46" s="18">
        <f>+[1]NAC!P47</f>
        <v>299.28300000000002</v>
      </c>
      <c r="P46" s="18">
        <f>+[1]NAC!Q47</f>
        <v>313.31950000000001</v>
      </c>
      <c r="Q46" s="18">
        <f>+[1]NAC!R47</f>
        <v>329.37200000000001</v>
      </c>
      <c r="R46" s="18">
        <f t="shared" si="0"/>
        <v>315.17776773107499</v>
      </c>
      <c r="S46" s="19">
        <f t="shared" si="1"/>
        <v>307.76905248496956</v>
      </c>
      <c r="T46" s="19">
        <f t="shared" si="2"/>
        <v>294.68131318241313</v>
      </c>
      <c r="U46" s="19">
        <f t="shared" si="3"/>
        <v>296.7407204927884</v>
      </c>
      <c r="V46" s="19"/>
      <c r="W46" s="20">
        <f t="shared" si="4"/>
        <v>313.28249502910802</v>
      </c>
      <c r="Y46" s="24">
        <f t="shared" si="7"/>
        <v>1.5427362512386189E-2</v>
      </c>
      <c r="Z46" s="24">
        <f t="shared" si="8"/>
        <v>6.8012354822470922E-3</v>
      </c>
      <c r="AA46" s="24">
        <f t="shared" si="9"/>
        <v>7.567715645651063E-4</v>
      </c>
      <c r="AB46" s="24">
        <f t="shared" si="10"/>
        <v>7.5448800910047575E-2</v>
      </c>
      <c r="AC46" s="24">
        <f t="shared" si="11"/>
        <v>1.079255452459682E-3</v>
      </c>
      <c r="AD46" s="24">
        <f t="shared" si="12"/>
        <v>2.8296250055736438E-2</v>
      </c>
      <c r="AE46" s="24">
        <f t="shared" si="13"/>
        <v>1.0640342049484053E-2</v>
      </c>
      <c r="AF46" s="24">
        <f t="shared" si="14"/>
        <v>1.0519938174651466E-2</v>
      </c>
      <c r="AG46" s="24">
        <f t="shared" si="15"/>
        <v>3.3333636241219544E-3</v>
      </c>
      <c r="AH46" s="24">
        <f t="shared" si="16"/>
        <v>2.4527291216888791E-2</v>
      </c>
      <c r="AI46" s="24">
        <f t="shared" si="17"/>
        <v>-4.1704216376513559E-3</v>
      </c>
      <c r="AJ46" s="24">
        <f t="shared" si="18"/>
        <v>1.5432388899157434E-2</v>
      </c>
      <c r="AK46" s="24">
        <f t="shared" si="19"/>
        <v>1.9243467261538694E-2</v>
      </c>
      <c r="AL46" s="24">
        <f t="shared" si="20"/>
        <v>4.6845224603554447E-2</v>
      </c>
      <c r="AM46" s="24">
        <f t="shared" si="21"/>
        <v>1.6056784083697373E-2</v>
      </c>
      <c r="AN46" s="24">
        <f t="shared" si="22"/>
        <v>-8.4816818726185517E-4</v>
      </c>
      <c r="AO46" s="24">
        <f t="shared" si="23"/>
        <v>1.5801085317134422E-2</v>
      </c>
      <c r="AP46" s="24">
        <f t="shared" si="47"/>
        <v>2.1000529761293407E-2</v>
      </c>
      <c r="AQ46" s="24">
        <f t="shared" si="48"/>
        <v>3.5117402295780087E-2</v>
      </c>
      <c r="AR46" s="24">
        <f t="shared" si="49"/>
        <v>4.1567998164632858E-2</v>
      </c>
      <c r="AS46" s="24" t="e">
        <f t="shared" si="24"/>
        <v>#DIV/0!</v>
      </c>
      <c r="AT46" s="24">
        <f t="shared" si="25"/>
        <v>2.4723803210620066E-2</v>
      </c>
      <c r="AV46" s="24">
        <f t="shared" si="28"/>
        <v>0.43421228214716923</v>
      </c>
      <c r="AW46" s="24">
        <f t="shared" si="29"/>
        <v>0.49605168246415499</v>
      </c>
      <c r="AX46" s="24">
        <f t="shared" si="30"/>
        <v>0.45753989276222606</v>
      </c>
      <c r="AY46" s="24">
        <f t="shared" si="31"/>
        <v>0.52201675434153882</v>
      </c>
      <c r="AZ46" s="24">
        <f t="shared" si="32"/>
        <v>0.18661524210772473</v>
      </c>
      <c r="BA46" s="24">
        <f t="shared" si="33"/>
        <v>0.49431015043819215</v>
      </c>
      <c r="BB46" s="24">
        <f t="shared" si="34"/>
        <v>0.49194880417636777</v>
      </c>
      <c r="BC46" s="24">
        <f t="shared" si="35"/>
        <v>0.36352775914653424</v>
      </c>
      <c r="BD46" s="24">
        <f t="shared" si="36"/>
        <v>0.46259116176456416</v>
      </c>
      <c r="BE46" s="24">
        <f t="shared" si="37"/>
        <v>0.50192352056330924</v>
      </c>
      <c r="BF46" s="24">
        <f t="shared" si="38"/>
        <v>0.36714214768968301</v>
      </c>
      <c r="BG46" s="24">
        <f t="shared" si="39"/>
        <v>0.42353391196191614</v>
      </c>
      <c r="BH46" s="24">
        <f t="shared" si="40"/>
        <v>0.47120309997551879</v>
      </c>
      <c r="BI46" s="24">
        <f t="shared" si="41"/>
        <v>0.6507320334114346</v>
      </c>
      <c r="BJ46" s="24">
        <f t="shared" si="42"/>
        <v>0.46193603716343268</v>
      </c>
      <c r="BK46" s="24">
        <f t="shared" si="43"/>
        <v>0.27747245288580502</v>
      </c>
      <c r="BL46" s="24">
        <f t="shared" si="44"/>
        <v>0.43410066489087895</v>
      </c>
      <c r="BM46" s="24">
        <f t="shared" si="50"/>
        <v>0.48727087820058657</v>
      </c>
      <c r="BN46" s="24">
        <f t="shared" si="51"/>
        <v>0.48256250150245328</v>
      </c>
      <c r="BO46" s="24">
        <f t="shared" si="52"/>
        <v>0.50246587573795565</v>
      </c>
      <c r="BP46" s="24" t="e">
        <f t="shared" si="45"/>
        <v>#DIV/0!</v>
      </c>
      <c r="BQ46" s="24">
        <f t="shared" si="46"/>
        <v>0.45894376549984406</v>
      </c>
    </row>
    <row r="47" spans="1:69" x14ac:dyDescent="0.25">
      <c r="A47" s="31">
        <f>+[1]NAC!A48</f>
        <v>43983</v>
      </c>
      <c r="B47" s="17">
        <f>+[1]NAC!B48</f>
        <v>321.97379999999998</v>
      </c>
      <c r="C47" s="18">
        <f>+[1]NAC!C48</f>
        <v>334.46359999999999</v>
      </c>
      <c r="D47" s="19">
        <f>+[1]NAC!D48</f>
        <v>272.98219999999998</v>
      </c>
      <c r="E47" s="19">
        <f>+[1]NAC!E48</f>
        <v>295.81799999999998</v>
      </c>
      <c r="F47" s="19">
        <f>+[1]NAC!F48</f>
        <v>327.72969999999998</v>
      </c>
      <c r="G47" s="19">
        <f>+[1]NAC!G48</f>
        <v>323.99200000000002</v>
      </c>
      <c r="H47" s="19">
        <f>+[1]NAC!H48</f>
        <v>348.97590000000002</v>
      </c>
      <c r="I47" s="19">
        <f>+[1]NAC!I48</f>
        <v>329.13479999999998</v>
      </c>
      <c r="J47" s="19">
        <f>+[1]NAC!J48</f>
        <v>365.85239999999999</v>
      </c>
      <c r="K47" s="19">
        <f>+[1]NAC!K48</f>
        <v>314.005</v>
      </c>
      <c r="L47" s="19">
        <f>+[1]NAC!L48</f>
        <v>301.45209999999997</v>
      </c>
      <c r="M47" s="19">
        <f>+[1]NAC!M48</f>
        <v>294.90190000000001</v>
      </c>
      <c r="N47" s="20">
        <f>+[1]NAC!N48</f>
        <v>315.94720000000001</v>
      </c>
      <c r="O47" s="18">
        <f>+[1]NAC!P48</f>
        <v>313.56330000000003</v>
      </c>
      <c r="P47" s="18">
        <f>+[1]NAC!Q48</f>
        <v>320.57330000000002</v>
      </c>
      <c r="Q47" s="18">
        <f>+[1]NAC!R48</f>
        <v>331.83819999999997</v>
      </c>
      <c r="R47" s="18">
        <f t="shared" si="0"/>
        <v>322.22602631009795</v>
      </c>
      <c r="S47" s="19">
        <f t="shared" si="1"/>
        <v>315.95460185665013</v>
      </c>
      <c r="T47" s="19">
        <f t="shared" si="2"/>
        <v>306.24760911557524</v>
      </c>
      <c r="U47" s="19">
        <f t="shared" si="3"/>
        <v>309.9768226075509</v>
      </c>
      <c r="V47" s="19"/>
      <c r="W47" s="20">
        <f t="shared" si="4"/>
        <v>322.87497928584281</v>
      </c>
      <c r="Y47" s="24">
        <f t="shared" si="7"/>
        <v>2.2435391591276943E-2</v>
      </c>
      <c r="Z47" s="24">
        <f t="shared" si="8"/>
        <v>1.0419479986683466E-2</v>
      </c>
      <c r="AA47" s="24">
        <f t="shared" si="9"/>
        <v>3.785292627075898E-2</v>
      </c>
      <c r="AB47" s="24">
        <f t="shared" si="10"/>
        <v>6.6470449966904654E-2</v>
      </c>
      <c r="AC47" s="24">
        <f t="shared" si="11"/>
        <v>9.2051989835570946E-3</v>
      </c>
      <c r="AD47" s="24">
        <f t="shared" si="12"/>
        <v>4.0665322761968437E-2</v>
      </c>
      <c r="AE47" s="24">
        <f t="shared" si="13"/>
        <v>2.2352093666809347E-2</v>
      </c>
      <c r="AF47" s="24">
        <f t="shared" si="14"/>
        <v>1.8256135342281654E-2</v>
      </c>
      <c r="AG47" s="24">
        <f t="shared" si="15"/>
        <v>4.1036653042674232E-3</v>
      </c>
      <c r="AH47" s="24">
        <f t="shared" si="16"/>
        <v>4.1698458974321451E-2</v>
      </c>
      <c r="AI47" s="24">
        <f t="shared" si="17"/>
        <v>3.694783020978587E-3</v>
      </c>
      <c r="AJ47" s="24">
        <f t="shared" si="18"/>
        <v>2.2488712476917083E-2</v>
      </c>
      <c r="AK47" s="24">
        <f t="shared" si="19"/>
        <v>3.3353773885991256E-3</v>
      </c>
      <c r="AL47" s="24">
        <f t="shared" si="20"/>
        <v>4.7715038943074051E-2</v>
      </c>
      <c r="AM47" s="24">
        <f t="shared" si="21"/>
        <v>2.3151447643699141E-2</v>
      </c>
      <c r="AN47" s="24">
        <f t="shared" si="22"/>
        <v>7.4875824295932425E-3</v>
      </c>
      <c r="AO47" s="24">
        <f t="shared" si="23"/>
        <v>2.2362803790897168E-2</v>
      </c>
      <c r="AP47" s="24">
        <f t="shared" si="47"/>
        <v>2.659640176810929E-2</v>
      </c>
      <c r="AQ47" s="24">
        <f t="shared" si="48"/>
        <v>3.9250184574826985E-2</v>
      </c>
      <c r="AR47" s="24">
        <f t="shared" si="49"/>
        <v>4.4604940275071447E-2</v>
      </c>
      <c r="AS47" s="24" t="e">
        <f t="shared" si="24"/>
        <v>#DIV/0!</v>
      </c>
      <c r="AT47" s="24">
        <f t="shared" si="25"/>
        <v>3.0619279432907653E-2</v>
      </c>
      <c r="AV47" s="24">
        <f t="shared" si="28"/>
        <v>0.42758749118769868</v>
      </c>
      <c r="AW47" s="24">
        <f t="shared" si="29"/>
        <v>0.47403585580289032</v>
      </c>
      <c r="AX47" s="24">
        <f t="shared" si="30"/>
        <v>0.47269377570975779</v>
      </c>
      <c r="AY47" s="24">
        <f t="shared" si="31"/>
        <v>0.59293636557980589</v>
      </c>
      <c r="AZ47" s="24">
        <f t="shared" si="32"/>
        <v>0.16599246603024964</v>
      </c>
      <c r="BA47" s="24">
        <f t="shared" si="33"/>
        <v>0.50352827399045341</v>
      </c>
      <c r="BB47" s="24">
        <f t="shared" si="34"/>
        <v>0.47299111712354347</v>
      </c>
      <c r="BC47" s="24">
        <f t="shared" si="35"/>
        <v>0.3670335932402331</v>
      </c>
      <c r="BD47" s="24">
        <f t="shared" si="36"/>
        <v>0.37091916744889297</v>
      </c>
      <c r="BE47" s="24">
        <f t="shared" si="37"/>
        <v>0.50866676820376866</v>
      </c>
      <c r="BF47" s="24">
        <f t="shared" si="38"/>
        <v>0.34854908402639184</v>
      </c>
      <c r="BG47" s="24">
        <f t="shared" si="39"/>
        <v>0.4195925617487497</v>
      </c>
      <c r="BH47" s="24">
        <f t="shared" si="40"/>
        <v>0.44552149726151424</v>
      </c>
      <c r="BI47" s="24">
        <f t="shared" si="41"/>
        <v>0.68786414978963828</v>
      </c>
      <c r="BJ47" s="24">
        <f t="shared" si="42"/>
        <v>0.45600971965163684</v>
      </c>
      <c r="BK47" s="24">
        <f t="shared" si="43"/>
        <v>0.25214402149304171</v>
      </c>
      <c r="BL47" s="24">
        <f t="shared" si="44"/>
        <v>0.42724289016576855</v>
      </c>
      <c r="BM47" s="24">
        <f t="shared" si="50"/>
        <v>0.48734808410723107</v>
      </c>
      <c r="BN47" s="24">
        <f t="shared" si="51"/>
        <v>0.49973645479740081</v>
      </c>
      <c r="BO47" s="24">
        <f t="shared" si="52"/>
        <v>0.52668846070026798</v>
      </c>
      <c r="BP47" s="24" t="e">
        <f t="shared" si="45"/>
        <v>#DIV/0!</v>
      </c>
      <c r="BQ47" s="24">
        <f t="shared" si="46"/>
        <v>0.46179289257209666</v>
      </c>
    </row>
    <row r="48" spans="1:69" x14ac:dyDescent="0.25">
      <c r="A48" s="31">
        <f>+[1]NAC!A49</f>
        <v>44013</v>
      </c>
      <c r="B48" s="17">
        <f>+[1]NAC!B49</f>
        <v>328.20139999999998</v>
      </c>
      <c r="C48" s="18">
        <f>+[1]NAC!C49</f>
        <v>338.76479999999998</v>
      </c>
      <c r="D48" s="19">
        <f>+[1]NAC!D49</f>
        <v>276.73219999999998</v>
      </c>
      <c r="E48" s="19">
        <f>+[1]NAC!E49</f>
        <v>305.50990000000002</v>
      </c>
      <c r="F48" s="19">
        <f>+[1]NAC!F49</f>
        <v>331.09179999999998</v>
      </c>
      <c r="G48" s="19">
        <f>+[1]NAC!G49</f>
        <v>336.5455</v>
      </c>
      <c r="H48" s="19">
        <f>+[1]NAC!H49</f>
        <v>356.54669999999999</v>
      </c>
      <c r="I48" s="19">
        <f>+[1]NAC!I49</f>
        <v>335.17630000000003</v>
      </c>
      <c r="J48" s="19">
        <f>+[1]NAC!J49</f>
        <v>368.49599999999998</v>
      </c>
      <c r="K48" s="19">
        <f>+[1]NAC!K49</f>
        <v>324.33210000000003</v>
      </c>
      <c r="L48" s="19">
        <f>+[1]NAC!L49</f>
        <v>301.7724</v>
      </c>
      <c r="M48" s="19">
        <f>+[1]NAC!M49</f>
        <v>300.6189</v>
      </c>
      <c r="N48" s="20">
        <f>+[1]NAC!N49</f>
        <v>323.26429999999999</v>
      </c>
      <c r="O48" s="18">
        <f>+[1]NAC!P49</f>
        <v>316.53280000000001</v>
      </c>
      <c r="P48" s="18">
        <f>+[1]NAC!Q49</f>
        <v>328.6943</v>
      </c>
      <c r="Q48" s="18">
        <f>+[1]NAC!R49</f>
        <v>333.55</v>
      </c>
      <c r="R48" s="18">
        <f t="shared" si="0"/>
        <v>328.46512798045899</v>
      </c>
      <c r="S48" s="19">
        <f t="shared" si="1"/>
        <v>322.83200025873208</v>
      </c>
      <c r="T48" s="19">
        <f t="shared" si="2"/>
        <v>315.36133993400802</v>
      </c>
      <c r="U48" s="19">
        <f t="shared" si="3"/>
        <v>320.2070225922273</v>
      </c>
      <c r="V48" s="19"/>
      <c r="W48" s="20">
        <f t="shared" si="4"/>
        <v>330.92644875451572</v>
      </c>
      <c r="Y48" s="24">
        <f t="shared" si="7"/>
        <v>1.9341946456512993E-2</v>
      </c>
      <c r="Z48" s="24">
        <f t="shared" si="8"/>
        <v>1.2859994331221758E-2</v>
      </c>
      <c r="AA48" s="24">
        <f t="shared" si="9"/>
        <v>1.3737159419185518E-2</v>
      </c>
      <c r="AB48" s="24">
        <f t="shared" si="10"/>
        <v>3.2763050253872494E-2</v>
      </c>
      <c r="AC48" s="24">
        <f t="shared" si="11"/>
        <v>1.0258758971188664E-2</v>
      </c>
      <c r="AD48" s="24">
        <f t="shared" si="12"/>
        <v>3.8746327069804076E-2</v>
      </c>
      <c r="AE48" s="24">
        <f t="shared" si="13"/>
        <v>2.1694334766383383E-2</v>
      </c>
      <c r="AF48" s="24">
        <f t="shared" si="14"/>
        <v>1.8355701068377028E-2</v>
      </c>
      <c r="AG48" s="24">
        <f t="shared" si="15"/>
        <v>7.2258648569751838E-3</v>
      </c>
      <c r="AH48" s="24">
        <f t="shared" si="16"/>
        <v>3.2888329803665739E-2</v>
      </c>
      <c r="AI48" s="24">
        <f t="shared" si="17"/>
        <v>1.0625236977948038E-3</v>
      </c>
      <c r="AJ48" s="24">
        <f t="shared" si="18"/>
        <v>1.938610771921101E-2</v>
      </c>
      <c r="AK48" s="24">
        <f t="shared" si="19"/>
        <v>2.3159249393569503E-2</v>
      </c>
      <c r="AL48" s="24">
        <f t="shared" si="20"/>
        <v>9.470177154022652E-3</v>
      </c>
      <c r="AM48" s="24">
        <f t="shared" si="21"/>
        <v>2.5332739813328065E-2</v>
      </c>
      <c r="AN48" s="24">
        <f t="shared" si="22"/>
        <v>5.1585381068244285E-3</v>
      </c>
      <c r="AO48" s="24">
        <f t="shared" si="23"/>
        <v>1.9362500732193366E-2</v>
      </c>
      <c r="AP48" s="24">
        <f t="shared" si="47"/>
        <v>2.1767046156847103E-2</v>
      </c>
      <c r="AQ48" s="24">
        <f t="shared" si="48"/>
        <v>2.9759353370146124E-2</v>
      </c>
      <c r="AR48" s="24">
        <f t="shared" si="49"/>
        <v>3.3003112615385577E-2</v>
      </c>
      <c r="AS48" s="24" t="e">
        <f t="shared" si="24"/>
        <v>#DIV/0!</v>
      </c>
      <c r="AT48" s="24">
        <f t="shared" si="25"/>
        <v>2.4936802122238477E-2</v>
      </c>
      <c r="AV48" s="24">
        <f t="shared" si="28"/>
        <v>0.42390430987357575</v>
      </c>
      <c r="AW48" s="24">
        <f t="shared" si="29"/>
        <v>0.46000745594848924</v>
      </c>
      <c r="AX48" s="24">
        <f t="shared" si="30"/>
        <v>0.48026612804871527</v>
      </c>
      <c r="AY48" s="24">
        <f t="shared" si="31"/>
        <v>0.63948536317046356</v>
      </c>
      <c r="AZ48" s="24">
        <f t="shared" si="32"/>
        <v>0.15272947056689512</v>
      </c>
      <c r="BA48" s="24">
        <f t="shared" si="33"/>
        <v>0.52335211653946634</v>
      </c>
      <c r="BB48" s="24">
        <f t="shared" si="34"/>
        <v>0.44555257878750032</v>
      </c>
      <c r="BC48" s="24">
        <f t="shared" si="35"/>
        <v>0.37645786722648777</v>
      </c>
      <c r="BD48" s="24">
        <f t="shared" si="36"/>
        <v>0.37784255556860069</v>
      </c>
      <c r="BE48" s="24">
        <f t="shared" si="37"/>
        <v>0.50026227706449511</v>
      </c>
      <c r="BF48" s="24">
        <f t="shared" si="38"/>
        <v>0.32232782532108173</v>
      </c>
      <c r="BG48" s="24">
        <f t="shared" si="39"/>
        <v>0.40556251694891499</v>
      </c>
      <c r="BH48" s="24">
        <f t="shared" si="40"/>
        <v>0.44024506027821686</v>
      </c>
      <c r="BI48" s="24">
        <f t="shared" si="41"/>
        <v>0.64400426513872344</v>
      </c>
      <c r="BJ48" s="24">
        <f t="shared" si="42"/>
        <v>0.46150596862354143</v>
      </c>
      <c r="BK48" s="24">
        <f t="shared" si="43"/>
        <v>0.23630263413448072</v>
      </c>
      <c r="BL48" s="24">
        <f t="shared" si="44"/>
        <v>0.4235384539394289</v>
      </c>
      <c r="BM48" s="24">
        <f t="shared" si="50"/>
        <v>0.48616124970381014</v>
      </c>
      <c r="BN48" s="24">
        <f t="shared" si="51"/>
        <v>0.50844633609193557</v>
      </c>
      <c r="BO48" s="24">
        <f t="shared" si="52"/>
        <v>0.54330573640381385</v>
      </c>
      <c r="BP48" s="24" t="e">
        <f t="shared" si="45"/>
        <v>#DIV/0!</v>
      </c>
      <c r="BQ48" s="24">
        <f t="shared" si="46"/>
        <v>0.46703889252351849</v>
      </c>
    </row>
    <row r="49" spans="1:69" x14ac:dyDescent="0.25">
      <c r="A49" s="31">
        <f>+[1]NAC!A50</f>
        <v>44044</v>
      </c>
      <c r="B49" s="17">
        <f>+[1]NAC!B50</f>
        <v>337.06319999999999</v>
      </c>
      <c r="C49" s="18">
        <f>+[1]NAC!C50</f>
        <v>350.50760000000002</v>
      </c>
      <c r="D49" s="19">
        <f>+[1]NAC!D50</f>
        <v>280.33460000000002</v>
      </c>
      <c r="E49" s="19">
        <f>+[1]NAC!E50</f>
        <v>312.27890000000002</v>
      </c>
      <c r="F49" s="19">
        <f>+[1]NAC!F50</f>
        <v>338.80380000000002</v>
      </c>
      <c r="G49" s="19">
        <f>+[1]NAC!G50</f>
        <v>348.18360000000001</v>
      </c>
      <c r="H49" s="19">
        <f>+[1]NAC!H50</f>
        <v>365.11130000000003</v>
      </c>
      <c r="I49" s="19">
        <f>+[1]NAC!I50</f>
        <v>344.71440000000001</v>
      </c>
      <c r="J49" s="19">
        <f>+[1]NAC!J50</f>
        <v>369.58530000000002</v>
      </c>
      <c r="K49" s="19">
        <f>+[1]NAC!K50</f>
        <v>335.04489999999998</v>
      </c>
      <c r="L49" s="19">
        <f>+[1]NAC!L50</f>
        <v>304.08240000000001</v>
      </c>
      <c r="M49" s="19">
        <f>+[1]NAC!M50</f>
        <v>306.23559999999998</v>
      </c>
      <c r="N49" s="20">
        <f>+[1]NAC!N50</f>
        <v>334.02080000000001</v>
      </c>
      <c r="O49" s="18">
        <f>+[1]NAC!P50</f>
        <v>329.11680000000001</v>
      </c>
      <c r="P49" s="18">
        <f>+[1]NAC!Q50</f>
        <v>338.66449999999998</v>
      </c>
      <c r="Q49" s="18">
        <f>+[1]NAC!R50</f>
        <v>336.90870000000001</v>
      </c>
      <c r="R49" s="18">
        <f t="shared" si="0"/>
        <v>337.37627570204501</v>
      </c>
      <c r="S49" s="19">
        <f t="shared" si="1"/>
        <v>332.41108016855321</v>
      </c>
      <c r="T49" s="19">
        <f t="shared" si="2"/>
        <v>323.89829986733662</v>
      </c>
      <c r="U49" s="19">
        <f t="shared" si="3"/>
        <v>329.70384079730508</v>
      </c>
      <c r="V49" s="19"/>
      <c r="W49" s="20">
        <f t="shared" si="4"/>
        <v>339.50114351750125</v>
      </c>
      <c r="Y49" s="24">
        <f t="shared" si="7"/>
        <v>2.7001103590661213E-2</v>
      </c>
      <c r="Z49" s="24">
        <f t="shared" si="8"/>
        <v>3.4663577797929612E-2</v>
      </c>
      <c r="AA49" s="24">
        <f t="shared" si="9"/>
        <v>1.301763943624934E-2</v>
      </c>
      <c r="AB49" s="24">
        <f t="shared" si="10"/>
        <v>2.2156401478315546E-2</v>
      </c>
      <c r="AC49" s="24">
        <f t="shared" si="11"/>
        <v>2.3292633644203864E-2</v>
      </c>
      <c r="AD49" s="24">
        <f t="shared" si="12"/>
        <v>3.4581059618981724E-2</v>
      </c>
      <c r="AE49" s="24">
        <f t="shared" si="13"/>
        <v>2.4020976775272374E-2</v>
      </c>
      <c r="AF49" s="24">
        <f t="shared" si="14"/>
        <v>2.8456964290136222E-2</v>
      </c>
      <c r="AG49" s="24">
        <f t="shared" si="15"/>
        <v>2.9560700794581951E-3</v>
      </c>
      <c r="AH49" s="24">
        <f t="shared" si="16"/>
        <v>3.3030341430897447E-2</v>
      </c>
      <c r="AI49" s="24">
        <f t="shared" si="17"/>
        <v>7.6547755858389355E-3</v>
      </c>
      <c r="AJ49" s="24">
        <f t="shared" si="18"/>
        <v>1.8683788677291924E-2</v>
      </c>
      <c r="AK49" s="24">
        <f t="shared" si="19"/>
        <v>3.3274630078236278E-2</v>
      </c>
      <c r="AL49" s="24">
        <f t="shared" si="20"/>
        <v>3.9755753590149379E-2</v>
      </c>
      <c r="AM49" s="24">
        <f t="shared" si="21"/>
        <v>3.0332743829144526E-2</v>
      </c>
      <c r="AN49" s="24">
        <f t="shared" si="22"/>
        <v>1.0069554789386981E-2</v>
      </c>
      <c r="AO49" s="24">
        <f t="shared" si="23"/>
        <v>2.7129661454095455E-2</v>
      </c>
      <c r="AP49" s="24">
        <f t="shared" si="47"/>
        <v>2.967202725301088E-2</v>
      </c>
      <c r="AQ49" s="24">
        <f t="shared" si="48"/>
        <v>2.7070407346426961E-2</v>
      </c>
      <c r="AR49" s="24">
        <f t="shared" si="49"/>
        <v>2.9658369539170337E-2</v>
      </c>
      <c r="AS49" s="24" t="e">
        <f t="shared" si="24"/>
        <v>#DIV/0!</v>
      </c>
      <c r="AT49" s="24">
        <f t="shared" si="25"/>
        <v>2.5911179947258667E-2</v>
      </c>
      <c r="AV49" s="24">
        <f t="shared" si="28"/>
        <v>0.40672941645865301</v>
      </c>
      <c r="AW49" s="24">
        <f t="shared" si="29"/>
        <v>0.44536176764942281</v>
      </c>
      <c r="AX49" s="24">
        <f t="shared" si="30"/>
        <v>0.43652231305352207</v>
      </c>
      <c r="AY49" s="24">
        <f t="shared" si="31"/>
        <v>0.62517785528642644</v>
      </c>
      <c r="AZ49" s="24">
        <f t="shared" si="32"/>
        <v>0.15503001748889478</v>
      </c>
      <c r="BA49" s="24">
        <f t="shared" si="33"/>
        <v>0.48581855517182682</v>
      </c>
      <c r="BB49" s="24">
        <f t="shared" si="34"/>
        <v>0.40719524335707624</v>
      </c>
      <c r="BC49" s="24">
        <f t="shared" si="35"/>
        <v>0.36178517165993385</v>
      </c>
      <c r="BD49" s="24">
        <f t="shared" si="36"/>
        <v>0.3659633917599121</v>
      </c>
      <c r="BE49" s="24">
        <f t="shared" si="37"/>
        <v>0.48779307260922589</v>
      </c>
      <c r="BF49" s="24">
        <f t="shared" si="38"/>
        <v>0.29978349935990201</v>
      </c>
      <c r="BG49" s="24">
        <f t="shared" si="39"/>
        <v>0.38209987060680306</v>
      </c>
      <c r="BH49" s="24">
        <f t="shared" si="40"/>
        <v>0.42504353791531657</v>
      </c>
      <c r="BI49" s="24">
        <f t="shared" si="41"/>
        <v>0.64592470641422794</v>
      </c>
      <c r="BJ49" s="24">
        <f t="shared" si="42"/>
        <v>0.43909426566841603</v>
      </c>
      <c r="BK49" s="24">
        <f t="shared" si="43"/>
        <v>0.22286668992073899</v>
      </c>
      <c r="BL49" s="24">
        <f t="shared" si="44"/>
        <v>0.40659765231084743</v>
      </c>
      <c r="BM49" s="24">
        <f t="shared" si="50"/>
        <v>0.46689284862889502</v>
      </c>
      <c r="BN49" s="24">
        <f t="shared" si="51"/>
        <v>0.48752514154092319</v>
      </c>
      <c r="BO49" s="24">
        <f t="shared" si="52"/>
        <v>0.52299178859362461</v>
      </c>
      <c r="BP49" s="24" t="e">
        <f t="shared" si="45"/>
        <v>#DIV/0!</v>
      </c>
      <c r="BQ49" s="24">
        <f t="shared" si="46"/>
        <v>0.44570334049192617</v>
      </c>
    </row>
    <row r="50" spans="1:69" x14ac:dyDescent="0.25">
      <c r="A50" s="31">
        <f>+[1]NAC!A51</f>
        <v>44075</v>
      </c>
      <c r="B50" s="17">
        <f>+[1]NAC!B51</f>
        <v>346.6207</v>
      </c>
      <c r="C50" s="18">
        <f>+[1]NAC!C51</f>
        <v>360.86919999999998</v>
      </c>
      <c r="D50" s="19">
        <f>+[1]NAC!D51</f>
        <v>292.30520000000001</v>
      </c>
      <c r="E50" s="19">
        <f>+[1]NAC!E51</f>
        <v>330.50549999999998</v>
      </c>
      <c r="F50" s="19">
        <f>+[1]NAC!F51</f>
        <v>343.96179999999998</v>
      </c>
      <c r="G50" s="19">
        <f>+[1]NAC!G51</f>
        <v>357.18639999999999</v>
      </c>
      <c r="H50" s="19">
        <f>+[1]NAC!H51</f>
        <v>377.85090000000002</v>
      </c>
      <c r="I50" s="19">
        <f>+[1]NAC!I51</f>
        <v>357.12360000000001</v>
      </c>
      <c r="J50" s="19">
        <f>+[1]NAC!J51</f>
        <v>370.09460000000001</v>
      </c>
      <c r="K50" s="19">
        <f>+[1]NAC!K51</f>
        <v>341.31540000000001</v>
      </c>
      <c r="L50" s="19">
        <f>+[1]NAC!L51</f>
        <v>304.98129999999998</v>
      </c>
      <c r="M50" s="19">
        <f>+[1]NAC!M51</f>
        <v>311.56920000000002</v>
      </c>
      <c r="N50" s="20">
        <f>+[1]NAC!N51</f>
        <v>340.08429999999998</v>
      </c>
      <c r="O50" s="18">
        <f>+[1]NAC!P51</f>
        <v>355.03219999999999</v>
      </c>
      <c r="P50" s="18">
        <f>+[1]NAC!Q51</f>
        <v>346.51100000000002</v>
      </c>
      <c r="Q50" s="18">
        <f>+[1]NAC!R51</f>
        <v>343.40460000000002</v>
      </c>
      <c r="R50" s="18">
        <f t="shared" si="0"/>
        <v>347.01849122031399</v>
      </c>
      <c r="S50" s="19">
        <f t="shared" si="1"/>
        <v>342.54881497721954</v>
      </c>
      <c r="T50" s="19">
        <f t="shared" si="2"/>
        <v>333.68998106676719</v>
      </c>
      <c r="U50" s="19">
        <f t="shared" si="3"/>
        <v>340.96084570527461</v>
      </c>
      <c r="V50" s="19"/>
      <c r="W50" s="20">
        <f t="shared" si="4"/>
        <v>350.18025810993004</v>
      </c>
      <c r="Y50" s="24">
        <f t="shared" si="7"/>
        <v>2.8355216469789557E-2</v>
      </c>
      <c r="Z50" s="24">
        <f t="shared" si="8"/>
        <v>2.9561698519518398E-2</v>
      </c>
      <c r="AA50" s="24">
        <f t="shared" si="9"/>
        <v>4.2701115024688319E-2</v>
      </c>
      <c r="AB50" s="24">
        <f t="shared" si="10"/>
        <v>5.8366415406228001E-2</v>
      </c>
      <c r="AC50" s="24">
        <f t="shared" si="11"/>
        <v>1.5224150378478463E-2</v>
      </c>
      <c r="AD50" s="24">
        <f t="shared" si="12"/>
        <v>2.5856473423791382E-2</v>
      </c>
      <c r="AE50" s="24">
        <f t="shared" si="13"/>
        <v>3.4892373914474861E-2</v>
      </c>
      <c r="AF50" s="24">
        <f t="shared" si="14"/>
        <v>3.599849614637507E-2</v>
      </c>
      <c r="AG50" s="24">
        <f t="shared" si="15"/>
        <v>1.3780309985271799E-3</v>
      </c>
      <c r="AH50" s="24">
        <f t="shared" si="16"/>
        <v>1.8715402025221151E-2</v>
      </c>
      <c r="AI50" s="24">
        <f t="shared" si="17"/>
        <v>2.9561066342542741E-3</v>
      </c>
      <c r="AJ50" s="24">
        <f t="shared" si="18"/>
        <v>1.7416655672952697E-2</v>
      </c>
      <c r="AK50" s="24">
        <f t="shared" si="19"/>
        <v>1.8153061126732206E-2</v>
      </c>
      <c r="AL50" s="24">
        <f t="shared" si="20"/>
        <v>7.8742258067652449E-2</v>
      </c>
      <c r="AM50" s="24">
        <f t="shared" si="21"/>
        <v>2.3168947439132337E-2</v>
      </c>
      <c r="AN50" s="24">
        <f t="shared" si="22"/>
        <v>1.9280891232550612E-2</v>
      </c>
      <c r="AO50" s="24">
        <f t="shared" si="23"/>
        <v>2.8580004620077482E-2</v>
      </c>
      <c r="AP50" s="24">
        <f t="shared" si="47"/>
        <v>3.0497583905824799E-2</v>
      </c>
      <c r="AQ50" s="24">
        <f t="shared" si="48"/>
        <v>3.0230727371650445E-2</v>
      </c>
      <c r="AR50" s="24">
        <f t="shared" si="49"/>
        <v>3.4142777593210161E-2</v>
      </c>
      <c r="AS50" s="24" t="e">
        <f t="shared" si="24"/>
        <v>#DIV/0!</v>
      </c>
      <c r="AT50" s="24">
        <f t="shared" si="25"/>
        <v>3.1455312585355832E-2</v>
      </c>
      <c r="AV50" s="24">
        <f t="shared" si="28"/>
        <v>0.3662071923005068</v>
      </c>
      <c r="AW50" s="24">
        <f t="shared" si="29"/>
        <v>0.40757957949992907</v>
      </c>
      <c r="AX50" s="24">
        <f t="shared" si="30"/>
        <v>0.41745725397395006</v>
      </c>
      <c r="AY50" s="24">
        <f t="shared" si="31"/>
        <v>0.57011006739721881</v>
      </c>
      <c r="AZ50" s="24">
        <f t="shared" si="32"/>
        <v>0.14972791207615788</v>
      </c>
      <c r="BA50" s="24">
        <f t="shared" si="33"/>
        <v>0.41906304900403568</v>
      </c>
      <c r="BB50" s="24">
        <f t="shared" si="34"/>
        <v>0.34419537371637388</v>
      </c>
      <c r="BC50" s="24">
        <f t="shared" si="35"/>
        <v>0.3473321869253656</v>
      </c>
      <c r="BD50" s="24">
        <f t="shared" si="36"/>
        <v>0.28167117676515452</v>
      </c>
      <c r="BE50" s="24">
        <f t="shared" si="37"/>
        <v>0.40900965910357523</v>
      </c>
      <c r="BF50" s="24">
        <f t="shared" si="38"/>
        <v>0.29054812304713273</v>
      </c>
      <c r="BG50" s="24">
        <f t="shared" si="39"/>
        <v>0.33604914882768977</v>
      </c>
      <c r="BH50" s="24">
        <f t="shared" si="40"/>
        <v>0.34066693473358867</v>
      </c>
      <c r="BI50" s="24">
        <f t="shared" si="41"/>
        <v>0.63584959473774183</v>
      </c>
      <c r="BJ50" s="24">
        <f t="shared" si="42"/>
        <v>0.38337795400703767</v>
      </c>
      <c r="BK50" s="24">
        <f t="shared" si="43"/>
        <v>0.20599519785747322</v>
      </c>
      <c r="BL50" s="24">
        <f t="shared" si="44"/>
        <v>0.36611250653226102</v>
      </c>
      <c r="BM50" s="24">
        <f t="shared" si="50"/>
        <v>0.41743451003638055</v>
      </c>
      <c r="BN50" s="24">
        <f t="shared" si="51"/>
        <v>0.42552868933285826</v>
      </c>
      <c r="BO50" s="24">
        <f t="shared" si="52"/>
        <v>0.45479298805219615</v>
      </c>
      <c r="BP50" s="24" t="e">
        <f t="shared" si="45"/>
        <v>#DIV/0!</v>
      </c>
      <c r="BQ50" s="24">
        <f t="shared" si="46"/>
        <v>0.39323483191142206</v>
      </c>
    </row>
    <row r="51" spans="1:69" x14ac:dyDescent="0.25">
      <c r="A51" s="31">
        <f>+[1]NAC!A52</f>
        <v>44105</v>
      </c>
      <c r="B51" s="17">
        <f>+[1]NAC!B52</f>
        <v>359.65699999999998</v>
      </c>
      <c r="C51" s="18">
        <f>+[1]NAC!C52</f>
        <v>378.08960000000002</v>
      </c>
      <c r="D51" s="19">
        <f>+[1]NAC!D52</f>
        <v>297.86619999999999</v>
      </c>
      <c r="E51" s="19">
        <f>+[1]NAC!E52</f>
        <v>351.1551</v>
      </c>
      <c r="F51" s="19">
        <f>+[1]NAC!F52</f>
        <v>351.96460000000002</v>
      </c>
      <c r="G51" s="19">
        <f>+[1]NAC!G52</f>
        <v>373.2176</v>
      </c>
      <c r="H51" s="19">
        <f>+[1]NAC!H52</f>
        <v>389.51089999999999</v>
      </c>
      <c r="I51" s="19">
        <f>+[1]NAC!I52</f>
        <v>371.99130000000002</v>
      </c>
      <c r="J51" s="19">
        <f>+[1]NAC!J52</f>
        <v>369.60309999999998</v>
      </c>
      <c r="K51" s="19">
        <f>+[1]NAC!K52</f>
        <v>350.10559999999998</v>
      </c>
      <c r="L51" s="19">
        <f>+[1]NAC!L52</f>
        <v>305.38709999999998</v>
      </c>
      <c r="M51" s="19">
        <f>+[1]NAC!M52</f>
        <v>322.10579999999999</v>
      </c>
      <c r="N51" s="20">
        <f>+[1]NAC!N52</f>
        <v>347.22829999999999</v>
      </c>
      <c r="O51" s="18">
        <f>+[1]NAC!P52</f>
        <v>388.98450000000003</v>
      </c>
      <c r="P51" s="18">
        <f>+[1]NAC!Q52</f>
        <v>358.49889999999999</v>
      </c>
      <c r="Q51" s="18">
        <f>+[1]NAC!R52</f>
        <v>348.53550000000001</v>
      </c>
      <c r="R51" s="18">
        <f t="shared" si="0"/>
        <v>360.07467853430597</v>
      </c>
      <c r="S51" s="19">
        <f t="shared" si="1"/>
        <v>357.2015386688991</v>
      </c>
      <c r="T51" s="19">
        <f t="shared" si="2"/>
        <v>347.30032870552304</v>
      </c>
      <c r="U51" s="19">
        <f t="shared" si="3"/>
        <v>355.58150138635818</v>
      </c>
      <c r="V51" s="19"/>
      <c r="W51" s="20">
        <f t="shared" si="4"/>
        <v>362.92218564711385</v>
      </c>
      <c r="Y51" s="24">
        <f t="shared" si="7"/>
        <v>3.7609698439821981E-2</v>
      </c>
      <c r="Z51" s="24">
        <f t="shared" si="8"/>
        <v>4.7719229017051168E-2</v>
      </c>
      <c r="AA51" s="24">
        <f t="shared" si="9"/>
        <v>1.9024635894263842E-2</v>
      </c>
      <c r="AB51" s="24">
        <f t="shared" si="10"/>
        <v>6.247883923263009E-2</v>
      </c>
      <c r="AC51" s="24">
        <f t="shared" si="11"/>
        <v>2.3266537156161116E-2</v>
      </c>
      <c r="AD51" s="24">
        <f t="shared" si="12"/>
        <v>4.4881888000215087E-2</v>
      </c>
      <c r="AE51" s="24">
        <f t="shared" si="13"/>
        <v>3.0858732902316666E-2</v>
      </c>
      <c r="AF51" s="24">
        <f t="shared" si="14"/>
        <v>4.1631804786914195E-2</v>
      </c>
      <c r="AG51" s="24">
        <f t="shared" si="15"/>
        <v>-1.3280388311529556E-3</v>
      </c>
      <c r="AH51" s="24">
        <f t="shared" si="16"/>
        <v>2.5753892147849067E-2</v>
      </c>
      <c r="AI51" s="24">
        <f t="shared" si="17"/>
        <v>1.330573382695821E-3</v>
      </c>
      <c r="AJ51" s="24">
        <f t="shared" si="18"/>
        <v>3.3817848490800717E-2</v>
      </c>
      <c r="AK51" s="24">
        <f t="shared" si="19"/>
        <v>2.1006556315595892E-2</v>
      </c>
      <c r="AL51" s="24">
        <f t="shared" si="20"/>
        <v>9.5631607499263582E-2</v>
      </c>
      <c r="AM51" s="24">
        <f t="shared" si="21"/>
        <v>3.4596015710900874E-2</v>
      </c>
      <c r="AN51" s="24">
        <f t="shared" si="22"/>
        <v>1.4941267531069835E-2</v>
      </c>
      <c r="AO51" s="24">
        <f t="shared" si="23"/>
        <v>3.7623895107373073E-2</v>
      </c>
      <c r="AP51" s="24">
        <f t="shared" si="47"/>
        <v>4.2775578402319159E-2</v>
      </c>
      <c r="AQ51" s="24">
        <f t="shared" si="48"/>
        <v>4.0787402712077814E-2</v>
      </c>
      <c r="AR51" s="24">
        <f t="shared" si="49"/>
        <v>4.2880746763872102E-2</v>
      </c>
      <c r="AS51" s="24" t="e">
        <f t="shared" si="24"/>
        <v>#DIV/0!</v>
      </c>
      <c r="AT51" s="24">
        <f t="shared" si="25"/>
        <v>3.6386767220851768E-2</v>
      </c>
      <c r="AV51" s="24">
        <f t="shared" si="28"/>
        <v>0.37239040074240792</v>
      </c>
      <c r="AW51" s="24">
        <f t="shared" si="29"/>
        <v>0.43946230168776945</v>
      </c>
      <c r="AX51" s="24">
        <f t="shared" si="30"/>
        <v>0.36040662459386397</v>
      </c>
      <c r="AY51" s="24">
        <f t="shared" si="31"/>
        <v>0.59280379745400036</v>
      </c>
      <c r="AZ51" s="24">
        <f t="shared" si="32"/>
        <v>0.15473684935762955</v>
      </c>
      <c r="BA51" s="24">
        <f t="shared" si="33"/>
        <v>0.37115666232414046</v>
      </c>
      <c r="BB51" s="24">
        <f t="shared" si="34"/>
        <v>0.3236986401458577</v>
      </c>
      <c r="BC51" s="24">
        <f t="shared" si="35"/>
        <v>0.35589752674133046</v>
      </c>
      <c r="BD51" s="24">
        <f t="shared" si="36"/>
        <v>0.27404138324711691</v>
      </c>
      <c r="BE51" s="24">
        <f t="shared" si="37"/>
        <v>0.41707128713833064</v>
      </c>
      <c r="BF51" s="24">
        <f t="shared" si="38"/>
        <v>0.27210119255152021</v>
      </c>
      <c r="BG51" s="24">
        <f t="shared" si="39"/>
        <v>0.34700723883124862</v>
      </c>
      <c r="BH51" s="24">
        <f t="shared" si="40"/>
        <v>0.31816416563630212</v>
      </c>
      <c r="BI51" s="24">
        <f t="shared" si="41"/>
        <v>0.74288937767408658</v>
      </c>
      <c r="BJ51" s="24">
        <f t="shared" si="42"/>
        <v>0.3787793477065271</v>
      </c>
      <c r="BK51" s="24">
        <f t="shared" si="43"/>
        <v>0.19972428084113281</v>
      </c>
      <c r="BL51" s="24">
        <f t="shared" si="44"/>
        <v>0.3721970314945926</v>
      </c>
      <c r="BM51" s="24">
        <f t="shared" si="50"/>
        <v>0.42775214610388956</v>
      </c>
      <c r="BN51" s="24">
        <f t="shared" si="51"/>
        <v>0.42416807033083659</v>
      </c>
      <c r="BO51" s="24">
        <f t="shared" si="52"/>
        <v>0.44887986774462041</v>
      </c>
      <c r="BP51" s="24" t="e">
        <f t="shared" si="45"/>
        <v>#DIV/0!</v>
      </c>
      <c r="BQ51" s="24">
        <f t="shared" si="46"/>
        <v>0.38795489780977688</v>
      </c>
    </row>
    <row r="52" spans="1:69" x14ac:dyDescent="0.25">
      <c r="A52" s="31">
        <f>+[1]NAC!A53</f>
        <v>44136</v>
      </c>
      <c r="B52" s="17">
        <f>+[1]NAC!B53</f>
        <v>371.02109999999999</v>
      </c>
      <c r="C52" s="18">
        <f>+[1]NAC!C53</f>
        <v>388.38639999999998</v>
      </c>
      <c r="D52" s="19">
        <f>+[1]NAC!D53</f>
        <v>306.74329999999998</v>
      </c>
      <c r="E52" s="19">
        <f>+[1]NAC!E53</f>
        <v>364.08920000000001</v>
      </c>
      <c r="F52" s="19">
        <f>+[1]NAC!F53</f>
        <v>360.83879999999999</v>
      </c>
      <c r="G52" s="19">
        <f>+[1]NAC!G53</f>
        <v>387.9375</v>
      </c>
      <c r="H52" s="19">
        <f>+[1]NAC!H53</f>
        <v>403.80290000000002</v>
      </c>
      <c r="I52" s="19">
        <f>+[1]NAC!I53</f>
        <v>385.44690000000003</v>
      </c>
      <c r="J52" s="19">
        <f>+[1]NAC!J53</f>
        <v>367.47449999999998</v>
      </c>
      <c r="K52" s="19">
        <f>+[1]NAC!K53</f>
        <v>367.92360000000002</v>
      </c>
      <c r="L52" s="19">
        <f>+[1]NAC!L53</f>
        <v>306.74599999999998</v>
      </c>
      <c r="M52" s="19">
        <f>+[1]NAC!M53</f>
        <v>332.47329999999999</v>
      </c>
      <c r="N52" s="20">
        <f>+[1]NAC!N53</f>
        <v>356.39870000000002</v>
      </c>
      <c r="O52" s="18">
        <f>+[1]NAC!P53</f>
        <v>396.90820000000002</v>
      </c>
      <c r="P52" s="18">
        <f>+[1]NAC!Q53</f>
        <v>372.61540000000002</v>
      </c>
      <c r="Q52" s="18">
        <f>+[1]NAC!R53</f>
        <v>352.72359999999998</v>
      </c>
      <c r="R52" s="18">
        <f t="shared" si="0"/>
        <v>371.35545579427793</v>
      </c>
      <c r="S52" s="19">
        <f t="shared" si="1"/>
        <v>369.01378345954208</v>
      </c>
      <c r="T52" s="19">
        <f t="shared" si="2"/>
        <v>360.53455902913532</v>
      </c>
      <c r="U52" s="19">
        <f t="shared" si="3"/>
        <v>369.75799537033481</v>
      </c>
      <c r="V52" s="19"/>
      <c r="W52" s="20">
        <f t="shared" si="4"/>
        <v>375.48797388425254</v>
      </c>
      <c r="Y52" s="24">
        <f t="shared" si="7"/>
        <v>3.1597049410966527E-2</v>
      </c>
      <c r="Z52" s="24">
        <f t="shared" si="8"/>
        <v>2.7233756231327177E-2</v>
      </c>
      <c r="AA52" s="24">
        <f t="shared" si="9"/>
        <v>2.9802307210418544E-2</v>
      </c>
      <c r="AB52" s="24">
        <f t="shared" si="10"/>
        <v>3.6833011965367923E-2</v>
      </c>
      <c r="AC52" s="24">
        <f t="shared" si="11"/>
        <v>2.5213331113413062E-2</v>
      </c>
      <c r="AD52" s="24">
        <f t="shared" si="12"/>
        <v>3.9440530135770757E-2</v>
      </c>
      <c r="AE52" s="24">
        <f t="shared" si="13"/>
        <v>3.669216959011945E-2</v>
      </c>
      <c r="AF52" s="24">
        <f t="shared" si="14"/>
        <v>3.6171813695642818E-2</v>
      </c>
      <c r="AG52" s="24">
        <f t="shared" si="15"/>
        <v>-5.7591508296331861E-3</v>
      </c>
      <c r="AH52" s="24">
        <f t="shared" si="16"/>
        <v>5.0893216218192538E-2</v>
      </c>
      <c r="AI52" s="24">
        <f t="shared" si="17"/>
        <v>4.4497622853094665E-3</v>
      </c>
      <c r="AJ52" s="24">
        <f t="shared" si="18"/>
        <v>3.2186629362153774E-2</v>
      </c>
      <c r="AK52" s="24">
        <f t="shared" si="19"/>
        <v>2.6410289714288826E-2</v>
      </c>
      <c r="AL52" s="24">
        <f t="shared" si="20"/>
        <v>2.0370220407239792E-2</v>
      </c>
      <c r="AM52" s="24">
        <f t="shared" si="21"/>
        <v>3.9376689858741543E-2</v>
      </c>
      <c r="AN52" s="24">
        <f t="shared" si="22"/>
        <v>1.2016279546846587E-2</v>
      </c>
      <c r="AO52" s="24">
        <f t="shared" si="23"/>
        <v>3.1328993490713275E-2</v>
      </c>
      <c r="AP52" s="24">
        <f t="shared" si="47"/>
        <v>3.3068851927852805E-2</v>
      </c>
      <c r="AQ52" s="24">
        <f t="shared" si="48"/>
        <v>3.8106011511534144E-2</v>
      </c>
      <c r="AR52" s="24">
        <f t="shared" si="49"/>
        <v>3.9868480021330255E-2</v>
      </c>
      <c r="AS52" s="24" t="e">
        <f t="shared" si="24"/>
        <v>#DIV/0!</v>
      </c>
      <c r="AT52" s="24">
        <f t="shared" si="25"/>
        <v>3.4623918663812425E-2</v>
      </c>
      <c r="AV52" s="24">
        <f t="shared" si="28"/>
        <v>0.3579781989182178</v>
      </c>
      <c r="AW52" s="24">
        <f t="shared" si="29"/>
        <v>0.40397254277223427</v>
      </c>
      <c r="AX52" s="24">
        <f t="shared" si="30"/>
        <v>0.32676044519570291</v>
      </c>
      <c r="AY52" s="24">
        <f t="shared" si="31"/>
        <v>0.58128460927083303</v>
      </c>
      <c r="AZ52" s="24">
        <f t="shared" si="32"/>
        <v>0.16607776592148693</v>
      </c>
      <c r="BA52" s="24">
        <f t="shared" si="33"/>
        <v>0.41735524206335883</v>
      </c>
      <c r="BB52" s="24">
        <f t="shared" si="34"/>
        <v>0.29073604669375142</v>
      </c>
      <c r="BC52" s="24">
        <f t="shared" si="35"/>
        <v>0.34333228547112338</v>
      </c>
      <c r="BD52" s="24">
        <f t="shared" si="36"/>
        <v>0.17947834873127455</v>
      </c>
      <c r="BE52" s="24">
        <f t="shared" si="37"/>
        <v>0.44091191066997526</v>
      </c>
      <c r="BF52" s="24">
        <f t="shared" si="38"/>
        <v>0.22385045329937237</v>
      </c>
      <c r="BG52" s="24">
        <f t="shared" si="39"/>
        <v>0.3460261307932353</v>
      </c>
      <c r="BH52" s="24">
        <f t="shared" si="40"/>
        <v>0.28996200316917742</v>
      </c>
      <c r="BI52" s="24">
        <f t="shared" si="41"/>
        <v>0.65682374790083653</v>
      </c>
      <c r="BJ52" s="24">
        <f t="shared" si="42"/>
        <v>0.37824286106362237</v>
      </c>
      <c r="BK52" s="24">
        <f t="shared" si="43"/>
        <v>0.16949826344277641</v>
      </c>
      <c r="BL52" s="24">
        <f t="shared" si="44"/>
        <v>0.35738524502156821</v>
      </c>
      <c r="BM52" s="24">
        <f t="shared" si="50"/>
        <v>0.41522415395251611</v>
      </c>
      <c r="BN52" s="24">
        <f t="shared" si="51"/>
        <v>0.43239729012046357</v>
      </c>
      <c r="BO52" s="24">
        <f t="shared" si="52"/>
        <v>0.46008702529111645</v>
      </c>
      <c r="BP52" s="24" t="e">
        <f t="shared" si="45"/>
        <v>#DIV/0!</v>
      </c>
      <c r="BQ52" s="24">
        <f t="shared" si="46"/>
        <v>0.37601393940780259</v>
      </c>
    </row>
    <row r="53" spans="1:69" x14ac:dyDescent="0.25">
      <c r="A53" s="31">
        <f>+[1]NAC!A54</f>
        <v>44166</v>
      </c>
      <c r="B53" s="17">
        <f>+[1]NAC!B54</f>
        <v>385.88260000000002</v>
      </c>
      <c r="C53" s="18">
        <f>+[1]NAC!C54</f>
        <v>405.28710000000001</v>
      </c>
      <c r="D53" s="19">
        <f>+[1]NAC!D54</f>
        <v>317.15210000000002</v>
      </c>
      <c r="E53" s="19">
        <f>+[1]NAC!E54</f>
        <v>377.24689999999998</v>
      </c>
      <c r="F53" s="19">
        <f>+[1]NAC!F54</f>
        <v>371.51850000000002</v>
      </c>
      <c r="G53" s="19">
        <f>+[1]NAC!G54</f>
        <v>397.22269999999997</v>
      </c>
      <c r="H53" s="19">
        <f>+[1]NAC!H54</f>
        <v>424.96679999999998</v>
      </c>
      <c r="I53" s="19">
        <f>+[1]NAC!I54</f>
        <v>404.31400000000002</v>
      </c>
      <c r="J53" s="19">
        <f>+[1]NAC!J54</f>
        <v>367.36959999999999</v>
      </c>
      <c r="K53" s="19">
        <f>+[1]NAC!K54</f>
        <v>387.0686</v>
      </c>
      <c r="L53" s="19">
        <f>+[1]NAC!L54</f>
        <v>306.89769999999999</v>
      </c>
      <c r="M53" s="19">
        <f>+[1]NAC!M54</f>
        <v>347.74239999999998</v>
      </c>
      <c r="N53" s="20">
        <f>+[1]NAC!N54</f>
        <v>362.57830000000001</v>
      </c>
      <c r="O53" s="18">
        <f>+[1]NAC!P54</f>
        <v>402.21370000000002</v>
      </c>
      <c r="P53" s="18">
        <f>+[1]NAC!Q54</f>
        <v>390.76549999999997</v>
      </c>
      <c r="Q53" s="18">
        <f>+[1]NAC!R54</f>
        <v>362.06650000000002</v>
      </c>
      <c r="R53" s="18">
        <f t="shared" si="0"/>
        <v>385.91721917956198</v>
      </c>
      <c r="S53" s="19">
        <f t="shared" si="1"/>
        <v>383.7405472217585</v>
      </c>
      <c r="T53" s="19">
        <f t="shared" si="2"/>
        <v>374.05033084151245</v>
      </c>
      <c r="U53" s="19">
        <f t="shared" si="3"/>
        <v>382.69746692095316</v>
      </c>
      <c r="V53" s="19"/>
      <c r="W53" s="20">
        <f t="shared" si="4"/>
        <v>389.69259791737733</v>
      </c>
      <c r="Y53" s="24">
        <f t="shared" si="7"/>
        <v>4.0055673383535328E-2</v>
      </c>
      <c r="Z53" s="24">
        <f t="shared" si="8"/>
        <v>4.3515169429207745E-2</v>
      </c>
      <c r="AA53" s="24">
        <f t="shared" si="9"/>
        <v>3.3933259503956759E-2</v>
      </c>
      <c r="AB53" s="24">
        <f t="shared" si="10"/>
        <v>3.6138671512365494E-2</v>
      </c>
      <c r="AC53" s="24">
        <f t="shared" si="11"/>
        <v>2.9596872620128556E-2</v>
      </c>
      <c r="AD53" s="24">
        <f t="shared" si="12"/>
        <v>2.3934783309166985E-2</v>
      </c>
      <c r="AE53" s="24">
        <f t="shared" si="13"/>
        <v>5.2411461136113502E-2</v>
      </c>
      <c r="AF53" s="24">
        <f t="shared" si="14"/>
        <v>4.8948635985916589E-2</v>
      </c>
      <c r="AG53" s="24">
        <f t="shared" si="15"/>
        <v>-2.8546198443701876E-4</v>
      </c>
      <c r="AH53" s="24">
        <f t="shared" si="16"/>
        <v>5.2035259494090491E-2</v>
      </c>
      <c r="AI53" s="24">
        <f t="shared" si="17"/>
        <v>4.9454597614961848E-4</v>
      </c>
      <c r="AJ53" s="24">
        <f t="shared" si="18"/>
        <v>4.5925793138877458E-2</v>
      </c>
      <c r="AK53" s="24">
        <f t="shared" si="19"/>
        <v>1.7339008251152421E-2</v>
      </c>
      <c r="AL53" s="24">
        <f t="shared" si="20"/>
        <v>1.3367070773544043E-2</v>
      </c>
      <c r="AM53" s="24">
        <f t="shared" si="21"/>
        <v>4.8710010375309087E-2</v>
      </c>
      <c r="AN53" s="24">
        <f t="shared" si="22"/>
        <v>2.6487878894409178E-2</v>
      </c>
      <c r="AO53" s="24">
        <f t="shared" si="23"/>
        <v>3.9212466541358459E-2</v>
      </c>
      <c r="AP53" s="24">
        <f t="shared" si="47"/>
        <v>3.9908438173098748E-2</v>
      </c>
      <c r="AQ53" s="24">
        <f t="shared" si="48"/>
        <v>3.7488144961118408E-2</v>
      </c>
      <c r="AR53" s="24">
        <f t="shared" si="49"/>
        <v>3.4994433420320492E-2</v>
      </c>
      <c r="AS53" s="24" t="e">
        <f t="shared" si="24"/>
        <v>#DIV/0!</v>
      </c>
      <c r="AT53" s="24">
        <f t="shared" si="25"/>
        <v>3.7829770914323602E-2</v>
      </c>
      <c r="AV53" s="24">
        <f t="shared" si="28"/>
        <v>0.36140587812345415</v>
      </c>
      <c r="AW53" s="24">
        <f t="shared" si="29"/>
        <v>0.42057960651531556</v>
      </c>
      <c r="AX53" s="24">
        <f t="shared" si="30"/>
        <v>0.33052183883067565</v>
      </c>
      <c r="AY53" s="24">
        <f t="shared" si="31"/>
        <v>0.60011070439381919</v>
      </c>
      <c r="AZ53" s="24">
        <f t="shared" si="32"/>
        <v>0.17559696151005588</v>
      </c>
      <c r="BA53" s="24">
        <f t="shared" si="33"/>
        <v>0.37698970921941077</v>
      </c>
      <c r="BB53" s="24">
        <f t="shared" si="34"/>
        <v>0.28651505794311038</v>
      </c>
      <c r="BC53" s="24">
        <f t="shared" si="35"/>
        <v>0.34234529450062534</v>
      </c>
      <c r="BD53" s="24">
        <f t="shared" si="36"/>
        <v>7.6120910460737434E-2</v>
      </c>
      <c r="BE53" s="24">
        <f t="shared" si="37"/>
        <v>0.48047911593960113</v>
      </c>
      <c r="BF53" s="24">
        <f t="shared" si="38"/>
        <v>0.20086530251937096</v>
      </c>
      <c r="BG53" s="24">
        <f t="shared" si="39"/>
        <v>0.36305745466632477</v>
      </c>
      <c r="BH53" s="24">
        <f t="shared" si="40"/>
        <v>0.26655572287946638</v>
      </c>
      <c r="BI53" s="24">
        <f t="shared" si="41"/>
        <v>0.64386652683514578</v>
      </c>
      <c r="BJ53" s="24">
        <f t="shared" si="42"/>
        <v>0.39404418026140275</v>
      </c>
      <c r="BK53" s="24">
        <f t="shared" si="43"/>
        <v>0.14761915931099723</v>
      </c>
      <c r="BL53" s="24">
        <f t="shared" si="44"/>
        <v>0.36020850924888337</v>
      </c>
      <c r="BM53" s="24">
        <f t="shared" si="50"/>
        <v>0.42565730158899995</v>
      </c>
      <c r="BN53" s="24">
        <f t="shared" si="51"/>
        <v>0.4383103737260321</v>
      </c>
      <c r="BO53" s="24">
        <f t="shared" si="52"/>
        <v>0.46242443075597639</v>
      </c>
      <c r="BP53" s="24" t="e">
        <f t="shared" si="45"/>
        <v>#DIV/0!</v>
      </c>
      <c r="BQ53" s="24">
        <f t="shared" si="46"/>
        <v>0.36731441585416436</v>
      </c>
    </row>
    <row r="54" spans="1:69" x14ac:dyDescent="0.25">
      <c r="A54" s="31">
        <f>+[1]NAC!A55</f>
        <v>44197</v>
      </c>
      <c r="B54" s="17">
        <f>+[1]NAC!B55</f>
        <v>401.50709999999998</v>
      </c>
      <c r="C54" s="18">
        <f>+[1]NAC!C55</f>
        <v>424.8374</v>
      </c>
      <c r="D54" s="19">
        <f>+[1]NAC!D55</f>
        <v>331.42649999999998</v>
      </c>
      <c r="E54" s="19">
        <f>+[1]NAC!E55</f>
        <v>382.4282</v>
      </c>
      <c r="F54" s="19">
        <f>+[1]NAC!F55</f>
        <v>375.75009999999997</v>
      </c>
      <c r="G54" s="19">
        <f>+[1]NAC!G55</f>
        <v>409.00259999999997</v>
      </c>
      <c r="H54" s="19">
        <f>+[1]NAC!H55</f>
        <v>439.37759999999997</v>
      </c>
      <c r="I54" s="19">
        <f>+[1]NAC!I55</f>
        <v>422.90570000000002</v>
      </c>
      <c r="J54" s="19">
        <f>+[1]NAC!J55</f>
        <v>422.9513</v>
      </c>
      <c r="K54" s="19">
        <f>+[1]NAC!K55</f>
        <v>405.70839999999998</v>
      </c>
      <c r="L54" s="19">
        <f>+[1]NAC!L55</f>
        <v>308.6755</v>
      </c>
      <c r="M54" s="19">
        <f>+[1]NAC!M55</f>
        <v>366.4717</v>
      </c>
      <c r="N54" s="20">
        <f>+[1]NAC!N55</f>
        <v>369.98239999999998</v>
      </c>
      <c r="O54" s="18">
        <f>+[1]NAC!P55</f>
        <v>414.34190000000001</v>
      </c>
      <c r="P54" s="18">
        <f>+[1]NAC!Q55</f>
        <v>406.06740000000002</v>
      </c>
      <c r="Q54" s="18">
        <f>+[1]NAC!R55</f>
        <v>380.68169999999998</v>
      </c>
      <c r="R54" s="18">
        <f t="shared" si="0"/>
        <v>401.44538524867198</v>
      </c>
      <c r="S54" s="19">
        <f t="shared" si="1"/>
        <v>399.2730263894901</v>
      </c>
      <c r="T54" s="19">
        <f t="shared" si="2"/>
        <v>386.6913493850081</v>
      </c>
      <c r="U54" s="19">
        <f t="shared" si="3"/>
        <v>393.33733233076128</v>
      </c>
      <c r="V54" s="19"/>
      <c r="W54" s="20">
        <f t="shared" si="4"/>
        <v>404.71064113131831</v>
      </c>
      <c r="Y54" s="24">
        <f t="shared" si="7"/>
        <v>4.0490294198287202E-2</v>
      </c>
      <c r="Z54" s="24">
        <f t="shared" si="8"/>
        <v>4.823815019032196E-2</v>
      </c>
      <c r="AA54" s="24">
        <f t="shared" si="9"/>
        <v>4.5008057648049382E-2</v>
      </c>
      <c r="AB54" s="24">
        <f t="shared" si="10"/>
        <v>1.3734506499589516E-2</v>
      </c>
      <c r="AC54" s="24">
        <f t="shared" si="11"/>
        <v>1.1390011533745747E-2</v>
      </c>
      <c r="AD54" s="24">
        <f t="shared" si="12"/>
        <v>2.9655656637951555E-2</v>
      </c>
      <c r="AE54" s="24">
        <f t="shared" si="13"/>
        <v>3.3910413707612053E-2</v>
      </c>
      <c r="AF54" s="24">
        <f t="shared" si="14"/>
        <v>4.5983319894933095E-2</v>
      </c>
      <c r="AG54" s="24">
        <f t="shared" si="15"/>
        <v>0.15129640558173563</v>
      </c>
      <c r="AH54" s="24">
        <f t="shared" si="16"/>
        <v>4.8156321644276856E-2</v>
      </c>
      <c r="AI54" s="24">
        <f t="shared" si="17"/>
        <v>5.7928097864532457E-3</v>
      </c>
      <c r="AJ54" s="24">
        <f t="shared" si="18"/>
        <v>5.38596961428921E-2</v>
      </c>
      <c r="AK54" s="24">
        <f t="shared" si="19"/>
        <v>2.0420692578678734E-2</v>
      </c>
      <c r="AL54" s="24">
        <f t="shared" si="20"/>
        <v>3.0153622315699291E-2</v>
      </c>
      <c r="AM54" s="24">
        <f t="shared" si="21"/>
        <v>3.9158779370236152E-2</v>
      </c>
      <c r="AN54" s="24">
        <f t="shared" si="22"/>
        <v>5.1413759627029654E-2</v>
      </c>
      <c r="AO54" s="24">
        <f t="shared" si="23"/>
        <v>4.0237038663685443E-2</v>
      </c>
      <c r="AP54" s="24">
        <f t="shared" si="47"/>
        <v>4.0476512790178498E-2</v>
      </c>
      <c r="AQ54" s="24">
        <f t="shared" si="48"/>
        <v>3.3794966883351707E-2</v>
      </c>
      <c r="AR54" s="24">
        <f t="shared" si="49"/>
        <v>2.7802288568598676E-2</v>
      </c>
      <c r="AS54" s="24" t="e">
        <f t="shared" si="24"/>
        <v>#DIV/0!</v>
      </c>
      <c r="AT54" s="24">
        <f t="shared" si="25"/>
        <v>3.8538179309028475E-2</v>
      </c>
      <c r="AV54" s="24">
        <f t="shared" si="28"/>
        <v>0.38531980309830005</v>
      </c>
      <c r="AW54" s="24">
        <f t="shared" si="29"/>
        <v>0.4225255575002318</v>
      </c>
      <c r="AX54" s="24">
        <f t="shared" si="30"/>
        <v>0.33249372302508973</v>
      </c>
      <c r="AY54" s="24">
        <f t="shared" si="31"/>
        <v>0.60511331919169353</v>
      </c>
      <c r="AZ54" s="24">
        <f t="shared" si="32"/>
        <v>0.18147553756729606</v>
      </c>
      <c r="BA54" s="24">
        <f t="shared" si="33"/>
        <v>0.43638404380627405</v>
      </c>
      <c r="BB54" s="24">
        <f t="shared" si="34"/>
        <v>0.35723724814613678</v>
      </c>
      <c r="BC54" s="24">
        <f t="shared" si="35"/>
        <v>0.38367760124774719</v>
      </c>
      <c r="BD54" s="24">
        <f t="shared" si="36"/>
        <v>0.23726588336475607</v>
      </c>
      <c r="BE54" s="24">
        <f t="shared" si="37"/>
        <v>0.47791461349344178</v>
      </c>
      <c r="BF54" s="24">
        <f t="shared" si="38"/>
        <v>0.20143849329912311</v>
      </c>
      <c r="BG54" s="24">
        <f t="shared" si="39"/>
        <v>0.37891685900248251</v>
      </c>
      <c r="BH54" s="24">
        <f t="shared" si="40"/>
        <v>0.25388094613545675</v>
      </c>
      <c r="BI54" s="24">
        <f t="shared" si="41"/>
        <v>0.63400846853717985</v>
      </c>
      <c r="BJ54" s="24">
        <f t="shared" si="42"/>
        <v>0.41411561575731959</v>
      </c>
      <c r="BK54" s="24">
        <f t="shared" si="43"/>
        <v>0.19310336181729015</v>
      </c>
      <c r="BL54" s="24">
        <f t="shared" si="44"/>
        <v>0.38383967939038954</v>
      </c>
      <c r="BM54" s="24">
        <f t="shared" si="50"/>
        <v>0.43383047363157834</v>
      </c>
      <c r="BN54" s="24">
        <f t="shared" si="51"/>
        <v>0.45254505935772782</v>
      </c>
      <c r="BO54" s="24">
        <f t="shared" si="52"/>
        <v>0.47669170541415573</v>
      </c>
      <c r="BP54" s="24" t="e">
        <f t="shared" si="45"/>
        <v>#DIV/0!</v>
      </c>
      <c r="BQ54" s="24">
        <f t="shared" si="46"/>
        <v>0.40772025303817605</v>
      </c>
    </row>
    <row r="55" spans="1:69" x14ac:dyDescent="0.25">
      <c r="A55" s="31">
        <f>+[1]NAC!A56</f>
        <v>44228</v>
      </c>
      <c r="B55" s="17">
        <f>+[1]NAC!B56</f>
        <v>415.85950000000003</v>
      </c>
      <c r="C55" s="18">
        <f>+[1]NAC!C56</f>
        <v>441.07220000000001</v>
      </c>
      <c r="D55" s="19">
        <f>+[1]NAC!D56</f>
        <v>343.31549999999999</v>
      </c>
      <c r="E55" s="19">
        <f>+[1]NAC!E56</f>
        <v>393.19439999999997</v>
      </c>
      <c r="F55" s="19">
        <f>+[1]NAC!F56</f>
        <v>383.42680000000001</v>
      </c>
      <c r="G55" s="19">
        <f>+[1]NAC!G56</f>
        <v>427.63670000000002</v>
      </c>
      <c r="H55" s="19">
        <f>+[1]NAC!H56</f>
        <v>454.72649999999999</v>
      </c>
      <c r="I55" s="19">
        <f>+[1]NAC!I56</f>
        <v>443.30790000000002</v>
      </c>
      <c r="J55" s="19">
        <f>+[1]NAC!J56</f>
        <v>430.69110000000001</v>
      </c>
      <c r="K55" s="19">
        <f>+[1]NAC!K56</f>
        <v>415.0224</v>
      </c>
      <c r="L55" s="19">
        <f>+[1]NAC!L56</f>
        <v>309.01</v>
      </c>
      <c r="M55" s="19">
        <f>+[1]NAC!M56</f>
        <v>386.2568</v>
      </c>
      <c r="N55" s="20">
        <f>+[1]NAC!N56</f>
        <v>381.9169</v>
      </c>
      <c r="O55" s="18">
        <f>+[1]NAC!P56</f>
        <v>427.27749999999997</v>
      </c>
      <c r="P55" s="18">
        <f>+[1]NAC!Q56</f>
        <v>422.59320000000002</v>
      </c>
      <c r="Q55" s="18">
        <f>+[1]NAC!R56</f>
        <v>388.87880000000001</v>
      </c>
      <c r="R55" s="18">
        <f t="shared" si="0"/>
        <v>415.7798122261089</v>
      </c>
      <c r="S55" s="19">
        <f t="shared" si="1"/>
        <v>414.18809446248724</v>
      </c>
      <c r="T55" s="19">
        <f t="shared" si="2"/>
        <v>400.91059862136689</v>
      </c>
      <c r="U55" s="19">
        <f t="shared" si="3"/>
        <v>405.72714582620193</v>
      </c>
      <c r="V55" s="19"/>
      <c r="W55" s="20">
        <f t="shared" si="4"/>
        <v>418.48917257047941</v>
      </c>
      <c r="Y55" s="24">
        <f t="shared" si="7"/>
        <v>3.57463168148211E-2</v>
      </c>
      <c r="Z55" s="24">
        <f t="shared" si="8"/>
        <v>3.8214149695860122E-2</v>
      </c>
      <c r="AA55" s="24">
        <f t="shared" si="9"/>
        <v>3.5872206959914221E-2</v>
      </c>
      <c r="AB55" s="24">
        <f t="shared" si="10"/>
        <v>2.8152212624487305E-2</v>
      </c>
      <c r="AC55" s="24">
        <f t="shared" si="11"/>
        <v>2.0430333884142726E-2</v>
      </c>
      <c r="AD55" s="24">
        <f t="shared" si="12"/>
        <v>4.5559857076703292E-2</v>
      </c>
      <c r="AE55" s="24">
        <f t="shared" si="13"/>
        <v>3.4933278346461094E-2</v>
      </c>
      <c r="AF55" s="24">
        <f t="shared" si="14"/>
        <v>4.8242906160876897E-2</v>
      </c>
      <c r="AG55" s="24">
        <f t="shared" si="15"/>
        <v>1.8299506349785499E-2</v>
      </c>
      <c r="AH55" s="24">
        <f t="shared" si="16"/>
        <v>2.2957375297134597E-2</v>
      </c>
      <c r="AI55" s="24">
        <f t="shared" si="17"/>
        <v>1.0836622926018169E-3</v>
      </c>
      <c r="AJ55" s="24">
        <f t="shared" si="18"/>
        <v>5.3988070565885504E-2</v>
      </c>
      <c r="AK55" s="24">
        <f t="shared" si="19"/>
        <v>3.2256939789568451E-2</v>
      </c>
      <c r="AL55" s="24">
        <f t="shared" si="20"/>
        <v>3.1219628041479597E-2</v>
      </c>
      <c r="AM55" s="24">
        <f t="shared" si="21"/>
        <v>4.0697184753073046E-2</v>
      </c>
      <c r="AN55" s="24">
        <f t="shared" si="22"/>
        <v>2.1532687281789586E-2</v>
      </c>
      <c r="AO55" s="24">
        <f t="shared" si="23"/>
        <v>3.5707041366430436E-2</v>
      </c>
      <c r="AP55" s="24">
        <f t="shared" si="47"/>
        <v>3.735556145094443E-2</v>
      </c>
      <c r="AQ55" s="24">
        <f t="shared" si="48"/>
        <v>3.6771573139593228E-2</v>
      </c>
      <c r="AR55" s="24">
        <f t="shared" si="49"/>
        <v>3.1499205585250545E-2</v>
      </c>
      <c r="AS55" s="24" t="e">
        <f t="shared" si="24"/>
        <v>#DIV/0!</v>
      </c>
      <c r="AT55" s="24">
        <f t="shared" si="25"/>
        <v>3.4045389566839557E-2</v>
      </c>
      <c r="AV55" s="24">
        <f t="shared" si="28"/>
        <v>0.40651782754865295</v>
      </c>
      <c r="AW55" s="24">
        <f t="shared" si="29"/>
        <v>0.43850625957624167</v>
      </c>
      <c r="AX55" s="24">
        <f t="shared" si="30"/>
        <v>0.36253503418288502</v>
      </c>
      <c r="AY55" s="24">
        <f t="shared" si="31"/>
        <v>0.61182436767172077</v>
      </c>
      <c r="AZ55" s="24">
        <f t="shared" si="32"/>
        <v>0.198280272353756</v>
      </c>
      <c r="BA55" s="24">
        <f t="shared" si="33"/>
        <v>0.47125586163950439</v>
      </c>
      <c r="BB55" s="24">
        <f t="shared" si="34"/>
        <v>0.39843944851739299</v>
      </c>
      <c r="BC55" s="24">
        <f t="shared" si="35"/>
        <v>0.42726441783427371</v>
      </c>
      <c r="BD55" s="24">
        <f t="shared" si="36"/>
        <v>0.23133757415481382</v>
      </c>
      <c r="BE55" s="24">
        <f t="shared" si="37"/>
        <v>0.47917786385455097</v>
      </c>
      <c r="BF55" s="24">
        <f t="shared" si="38"/>
        <v>0.18569173472982081</v>
      </c>
      <c r="BG55" s="24">
        <f t="shared" si="39"/>
        <v>0.41010497202474006</v>
      </c>
      <c r="BH55" s="24">
        <f t="shared" si="40"/>
        <v>0.26349880718948304</v>
      </c>
      <c r="BI55" s="24">
        <f t="shared" si="41"/>
        <v>0.64368666827979304</v>
      </c>
      <c r="BJ55" s="24">
        <f t="shared" si="42"/>
        <v>0.43742997263192684</v>
      </c>
      <c r="BK55" s="24">
        <f t="shared" si="43"/>
        <v>0.21029011199139513</v>
      </c>
      <c r="BL55" s="24">
        <f t="shared" si="44"/>
        <v>0.40526530069885269</v>
      </c>
      <c r="BM55" s="24">
        <f t="shared" si="50"/>
        <v>0.45113204752472713</v>
      </c>
      <c r="BN55" s="24">
        <f t="shared" si="51"/>
        <v>0.46973117497734918</v>
      </c>
      <c r="BO55" s="24">
        <f t="shared" si="52"/>
        <v>0.48943888080442011</v>
      </c>
      <c r="BP55" s="24" t="e">
        <f t="shared" si="45"/>
        <v>#DIV/0!</v>
      </c>
      <c r="BQ55" s="24">
        <f t="shared" si="46"/>
        <v>0.43032903933809319</v>
      </c>
    </row>
    <row r="56" spans="1:69" x14ac:dyDescent="0.25">
      <c r="A56" s="31">
        <f>+[1]NAC!A57</f>
        <v>44256</v>
      </c>
      <c r="B56" s="17">
        <f>+[1]NAC!B57</f>
        <v>435.8657</v>
      </c>
      <c r="C56" s="18">
        <f>+[1]NAC!C57</f>
        <v>461.32380000000001</v>
      </c>
      <c r="D56" s="19">
        <f>+[1]NAC!D57</f>
        <v>365.3793</v>
      </c>
      <c r="E56" s="19">
        <f>+[1]NAC!E57</f>
        <v>435.70249999999999</v>
      </c>
      <c r="F56" s="19">
        <f>+[1]NAC!F57</f>
        <v>388.47750000000002</v>
      </c>
      <c r="G56" s="19">
        <f>+[1]NAC!G57</f>
        <v>441.17439999999999</v>
      </c>
      <c r="H56" s="19">
        <f>+[1]NAC!H57</f>
        <v>472.85599999999999</v>
      </c>
      <c r="I56" s="19">
        <f>+[1]NAC!I57</f>
        <v>461.87729999999999</v>
      </c>
      <c r="J56" s="19">
        <f>+[1]NAC!J57</f>
        <v>430.98200000000003</v>
      </c>
      <c r="K56" s="19">
        <f>+[1]NAC!K57</f>
        <v>437.18790000000001</v>
      </c>
      <c r="L56" s="19">
        <f>+[1]NAC!L57</f>
        <v>397.04820000000001</v>
      </c>
      <c r="M56" s="19">
        <f>+[1]NAC!M57</f>
        <v>398.41079999999999</v>
      </c>
      <c r="N56" s="20">
        <f>+[1]NAC!N57</f>
        <v>390.34589999999997</v>
      </c>
      <c r="O56" s="18">
        <f>+[1]NAC!P57</f>
        <v>457.88369999999998</v>
      </c>
      <c r="P56" s="18">
        <f>+[1]NAC!Q57</f>
        <v>441.72</v>
      </c>
      <c r="Q56" s="18">
        <f>+[1]NAC!R57</f>
        <v>406.43060000000003</v>
      </c>
      <c r="R56" s="18">
        <f t="shared" si="0"/>
        <v>436.07350656576295</v>
      </c>
      <c r="S56" s="19">
        <f t="shared" si="1"/>
        <v>435.69834040473324</v>
      </c>
      <c r="T56" s="19">
        <f t="shared" si="2"/>
        <v>423.31114445635035</v>
      </c>
      <c r="U56" s="19">
        <f t="shared" si="3"/>
        <v>431.49562191435149</v>
      </c>
      <c r="V56" s="19"/>
      <c r="W56" s="20">
        <f t="shared" si="4"/>
        <v>442.90736813728859</v>
      </c>
      <c r="Y56" s="24">
        <f t="shared" si="7"/>
        <v>4.8108074962817993E-2</v>
      </c>
      <c r="Z56" s="24">
        <f t="shared" si="8"/>
        <v>4.5914478400588266E-2</v>
      </c>
      <c r="AA56" s="24">
        <f t="shared" si="9"/>
        <v>6.4266833277262458E-2</v>
      </c>
      <c r="AB56" s="24">
        <f t="shared" si="10"/>
        <v>0.10810962719713202</v>
      </c>
      <c r="AC56" s="24">
        <f t="shared" si="11"/>
        <v>1.3172527324641914E-2</v>
      </c>
      <c r="AD56" s="24">
        <f t="shared" si="12"/>
        <v>3.1657011664340207E-2</v>
      </c>
      <c r="AE56" s="24">
        <f t="shared" si="13"/>
        <v>3.9869020169266634E-2</v>
      </c>
      <c r="AF56" s="24">
        <f t="shared" si="14"/>
        <v>4.1888267725434192E-2</v>
      </c>
      <c r="AG56" s="24">
        <f t="shared" si="15"/>
        <v>6.7542607683335198E-4</v>
      </c>
      <c r="AH56" s="24">
        <f t="shared" si="16"/>
        <v>5.3407960630558859E-2</v>
      </c>
      <c r="AI56" s="24">
        <f t="shared" si="17"/>
        <v>0.28490404841267281</v>
      </c>
      <c r="AJ56" s="24">
        <f t="shared" si="18"/>
        <v>3.1466112700151871E-2</v>
      </c>
      <c r="AK56" s="24">
        <f t="shared" si="19"/>
        <v>2.2070246171352892E-2</v>
      </c>
      <c r="AL56" s="24">
        <f t="shared" si="20"/>
        <v>7.1630731784378954E-2</v>
      </c>
      <c r="AM56" s="24">
        <f t="shared" si="21"/>
        <v>4.5260548442331849E-2</v>
      </c>
      <c r="AN56" s="24">
        <f t="shared" si="22"/>
        <v>4.513437091453687E-2</v>
      </c>
      <c r="AO56" s="24">
        <f t="shared" si="23"/>
        <v>4.8808753438509767E-2</v>
      </c>
      <c r="AP56" s="24">
        <f t="shared" si="47"/>
        <v>5.1933520614978024E-2</v>
      </c>
      <c r="AQ56" s="24">
        <f t="shared" si="48"/>
        <v>5.587416723831562E-2</v>
      </c>
      <c r="AR56" s="24">
        <f t="shared" si="49"/>
        <v>6.3511836349219308E-2</v>
      </c>
      <c r="AS56" s="24" t="e">
        <f t="shared" si="24"/>
        <v>#DIV/0!</v>
      </c>
      <c r="AT56" s="24">
        <f t="shared" si="25"/>
        <v>5.834845240278419E-2</v>
      </c>
      <c r="AV56" s="24">
        <f t="shared" si="28"/>
        <v>0.42648849702914249</v>
      </c>
      <c r="AW56" s="24">
        <f t="shared" si="29"/>
        <v>0.44761870692552375</v>
      </c>
      <c r="AX56" s="24">
        <f t="shared" si="30"/>
        <v>0.40967716795476439</v>
      </c>
      <c r="AY56" s="24">
        <f t="shared" si="31"/>
        <v>0.71454132839397144</v>
      </c>
      <c r="AZ56" s="24">
        <f t="shared" si="32"/>
        <v>0.1976225584117588</v>
      </c>
      <c r="BA56" s="24">
        <f t="shared" si="33"/>
        <v>0.47510745470685878</v>
      </c>
      <c r="BB56" s="24">
        <f t="shared" si="34"/>
        <v>0.41651561053190034</v>
      </c>
      <c r="BC56" s="24">
        <f t="shared" si="35"/>
        <v>0.46328368252375141</v>
      </c>
      <c r="BD56" s="24">
        <f t="shared" si="36"/>
        <v>0.13819776946175</v>
      </c>
      <c r="BE56" s="24">
        <f t="shared" si="37"/>
        <v>0.52021838618023453</v>
      </c>
      <c r="BF56" s="24">
        <f t="shared" si="38"/>
        <v>0.29712983608164056</v>
      </c>
      <c r="BG56" s="24">
        <f t="shared" si="39"/>
        <v>0.42378049216298685</v>
      </c>
      <c r="BH56" s="24">
        <f t="shared" si="40"/>
        <v>0.26556489334419653</v>
      </c>
      <c r="BI56" s="24">
        <f t="shared" si="41"/>
        <v>0.67903848064893357</v>
      </c>
      <c r="BJ56" s="24">
        <f t="shared" si="42"/>
        <v>0.45702114184779674</v>
      </c>
      <c r="BK56" s="24">
        <f t="shared" si="43"/>
        <v>0.22474116333213012</v>
      </c>
      <c r="BL56" s="24">
        <f t="shared" si="44"/>
        <v>0.42649394729795831</v>
      </c>
      <c r="BM56" s="24">
        <f t="shared" si="50"/>
        <v>0.47739436272792712</v>
      </c>
      <c r="BN56" s="24">
        <f t="shared" si="51"/>
        <v>0.50884415331164434</v>
      </c>
      <c r="BO56" s="24">
        <f t="shared" si="52"/>
        <v>0.53670745268633646</v>
      </c>
      <c r="BP56" s="24" t="e">
        <f t="shared" si="45"/>
        <v>#DIV/0!</v>
      </c>
      <c r="BQ56" s="24">
        <f t="shared" si="46"/>
        <v>0.46132732449110248</v>
      </c>
    </row>
    <row r="57" spans="1:69" x14ac:dyDescent="0.25">
      <c r="A57" s="31">
        <f>+[1]NAC!A58</f>
        <v>44287</v>
      </c>
      <c r="B57" s="17">
        <f>+[1]NAC!B58</f>
        <v>453.65030000000002</v>
      </c>
      <c r="C57" s="18">
        <f>+[1]NAC!C58</f>
        <v>481.2407</v>
      </c>
      <c r="D57" s="19">
        <f>+[1]NAC!D58</f>
        <v>378.46850000000001</v>
      </c>
      <c r="E57" s="19">
        <f>+[1]NAC!E58</f>
        <v>461.93209999999999</v>
      </c>
      <c r="F57" s="19">
        <f>+[1]NAC!F58</f>
        <v>401.93680000000001</v>
      </c>
      <c r="G57" s="19">
        <f>+[1]NAC!G58</f>
        <v>460.1121</v>
      </c>
      <c r="H57" s="19">
        <f>+[1]NAC!H58</f>
        <v>490.48200000000003</v>
      </c>
      <c r="I57" s="19">
        <f>+[1]NAC!I58</f>
        <v>487.98059999999998</v>
      </c>
      <c r="J57" s="19">
        <f>+[1]NAC!J58</f>
        <v>433.2713</v>
      </c>
      <c r="K57" s="19">
        <f>+[1]NAC!K58</f>
        <v>443.67599999999999</v>
      </c>
      <c r="L57" s="19">
        <f>+[1]NAC!L58</f>
        <v>406.88279999999997</v>
      </c>
      <c r="M57" s="19">
        <f>+[1]NAC!M58</f>
        <v>413.85120000000001</v>
      </c>
      <c r="N57" s="20">
        <f>+[1]NAC!N58</f>
        <v>404.57049999999998</v>
      </c>
      <c r="O57" s="18">
        <f>+[1]NAC!P58</f>
        <v>467.76350000000002</v>
      </c>
      <c r="P57" s="18">
        <f>+[1]NAC!Q58</f>
        <v>461.8578</v>
      </c>
      <c r="Q57" s="18">
        <f>+[1]NAC!R58</f>
        <v>420.77780000000001</v>
      </c>
      <c r="R57" s="18">
        <f t="shared" si="0"/>
        <v>453.90065886724801</v>
      </c>
      <c r="S57" s="19">
        <f t="shared" si="1"/>
        <v>453.73297578906272</v>
      </c>
      <c r="T57" s="19">
        <f t="shared" si="2"/>
        <v>440.4145515354158</v>
      </c>
      <c r="U57" s="19">
        <f t="shared" si="3"/>
        <v>449.14564167080232</v>
      </c>
      <c r="V57" s="19"/>
      <c r="W57" s="20">
        <f t="shared" si="4"/>
        <v>461.17611590009523</v>
      </c>
      <c r="Y57" s="24">
        <f t="shared" si="7"/>
        <v>4.0802935399596674E-2</v>
      </c>
      <c r="Z57" s="24">
        <f t="shared" si="8"/>
        <v>4.317336326458765E-2</v>
      </c>
      <c r="AA57" s="24">
        <f t="shared" si="9"/>
        <v>3.5823594823242599E-2</v>
      </c>
      <c r="AB57" s="24">
        <f t="shared" si="10"/>
        <v>6.0200710347083186E-2</v>
      </c>
      <c r="AC57" s="24">
        <f t="shared" si="11"/>
        <v>3.4646279385549983E-2</v>
      </c>
      <c r="AD57" s="24">
        <f t="shared" si="12"/>
        <v>4.2925654797739909E-2</v>
      </c>
      <c r="AE57" s="24">
        <f t="shared" si="13"/>
        <v>3.7275618793036536E-2</v>
      </c>
      <c r="AF57" s="24">
        <f t="shared" si="14"/>
        <v>5.651565902892397E-2</v>
      </c>
      <c r="AG57" s="24">
        <f t="shared" si="15"/>
        <v>5.3118227675401641E-3</v>
      </c>
      <c r="AH57" s="24">
        <f t="shared" si="16"/>
        <v>1.4840529666992008E-2</v>
      </c>
      <c r="AI57" s="24">
        <f t="shared" si="17"/>
        <v>2.4769284938201297E-2</v>
      </c>
      <c r="AJ57" s="24">
        <f t="shared" si="18"/>
        <v>3.875497350975432E-2</v>
      </c>
      <c r="AK57" s="24">
        <f t="shared" si="19"/>
        <v>3.6441012957994401E-2</v>
      </c>
      <c r="AL57" s="24">
        <f t="shared" si="20"/>
        <v>2.1577094795032004E-2</v>
      </c>
      <c r="AM57" s="24">
        <f t="shared" si="21"/>
        <v>4.5589513719098029E-2</v>
      </c>
      <c r="AN57" s="24">
        <f t="shared" si="22"/>
        <v>3.5300491646052201E-2</v>
      </c>
      <c r="AO57" s="24">
        <f t="shared" si="23"/>
        <v>4.0881071730040075E-2</v>
      </c>
      <c r="AP57" s="24">
        <f t="shared" si="47"/>
        <v>4.1392481246489421E-2</v>
      </c>
      <c r="AQ57" s="24">
        <f t="shared" si="48"/>
        <v>4.0403866761010931E-2</v>
      </c>
      <c r="AR57" s="24">
        <f t="shared" si="49"/>
        <v>4.0904284678823899E-2</v>
      </c>
      <c r="AS57" s="24" t="e">
        <f t="shared" si="24"/>
        <v>#DIV/0!</v>
      </c>
      <c r="AT57" s="24">
        <f t="shared" si="25"/>
        <v>4.1247333137939268E-2</v>
      </c>
      <c r="AV57" s="24">
        <f t="shared" si="28"/>
        <v>0.46280152829043075</v>
      </c>
      <c r="AW57" s="24">
        <f t="shared" si="29"/>
        <v>0.46372314491367295</v>
      </c>
      <c r="AX57" s="24">
        <f t="shared" si="30"/>
        <v>0.43999094461375732</v>
      </c>
      <c r="AY57" s="24">
        <f t="shared" si="31"/>
        <v>0.79098567543654918</v>
      </c>
      <c r="AZ57" s="24">
        <f t="shared" si="32"/>
        <v>0.23905307896074568</v>
      </c>
      <c r="BA57" s="24">
        <f t="shared" si="33"/>
        <v>0.51970293743156804</v>
      </c>
      <c r="BB57" s="24">
        <f t="shared" si="34"/>
        <v>0.45219440400553901</v>
      </c>
      <c r="BC57" s="24">
        <f t="shared" si="35"/>
        <v>0.52556485659120233</v>
      </c>
      <c r="BD57" s="24">
        <f t="shared" si="36"/>
        <v>0.19310267723760122</v>
      </c>
      <c r="BE57" s="24">
        <f t="shared" si="37"/>
        <v>0.50797772545095632</v>
      </c>
      <c r="BF57" s="24">
        <f t="shared" si="38"/>
        <v>0.34908000724137445</v>
      </c>
      <c r="BG57" s="24">
        <f t="shared" si="39"/>
        <v>0.45705579467138424</v>
      </c>
      <c r="BH57" s="24">
        <f t="shared" si="40"/>
        <v>0.30949475581288466</v>
      </c>
      <c r="BI57" s="24">
        <f t="shared" si="41"/>
        <v>0.63616371868380339</v>
      </c>
      <c r="BJ57" s="24">
        <f t="shared" si="42"/>
        <v>0.49774830794754688</v>
      </c>
      <c r="BK57" s="24">
        <f t="shared" si="43"/>
        <v>0.27643184501455487</v>
      </c>
      <c r="BL57" s="24">
        <f t="shared" si="44"/>
        <v>0.46289754262401717</v>
      </c>
      <c r="BM57" s="24">
        <f t="shared" si="50"/>
        <v>0.50522479407972742</v>
      </c>
      <c r="BN57" s="24">
        <f t="shared" si="51"/>
        <v>0.54702977801786146</v>
      </c>
      <c r="BO57" s="24">
        <f t="shared" si="52"/>
        <v>0.57651341582826787</v>
      </c>
      <c r="BP57" s="24" t="e">
        <f t="shared" si="45"/>
        <v>#DIV/0!</v>
      </c>
      <c r="BQ57" s="24">
        <f t="shared" si="46"/>
        <v>0.50847286692842064</v>
      </c>
    </row>
    <row r="58" spans="1:69" x14ac:dyDescent="0.25">
      <c r="A58" s="31">
        <f>+[1]NAC!A59</f>
        <v>44317</v>
      </c>
      <c r="B58" s="17">
        <f>+[1]NAC!B59</f>
        <v>468.72500000000002</v>
      </c>
      <c r="C58" s="18">
        <f>+[1]NAC!C59</f>
        <v>496.17959999999999</v>
      </c>
      <c r="D58" s="19">
        <f>+[1]NAC!D59</f>
        <v>384.56889999999999</v>
      </c>
      <c r="E58" s="19">
        <f>+[1]NAC!E59</f>
        <v>471.6343</v>
      </c>
      <c r="F58" s="19">
        <f>+[1]NAC!F59</f>
        <v>410.10340000000002</v>
      </c>
      <c r="G58" s="19">
        <f>+[1]NAC!G59</f>
        <v>470.99099999999999</v>
      </c>
      <c r="H58" s="19">
        <f>+[1]NAC!H59</f>
        <v>513.79179999999997</v>
      </c>
      <c r="I58" s="19">
        <f>+[1]NAC!I59</f>
        <v>517.04629999999997</v>
      </c>
      <c r="J58" s="19">
        <f>+[1]NAC!J59</f>
        <v>437.55630000000002</v>
      </c>
      <c r="K58" s="19">
        <f>+[1]NAC!K59</f>
        <v>457.4624</v>
      </c>
      <c r="L58" s="19">
        <f>+[1]NAC!L59</f>
        <v>416.15350000000001</v>
      </c>
      <c r="M58" s="19">
        <f>+[1]NAC!M59</f>
        <v>429.2946</v>
      </c>
      <c r="N58" s="20">
        <f>+[1]NAC!N59</f>
        <v>416.33789999999999</v>
      </c>
      <c r="O58" s="18">
        <f>+[1]NAC!P59</f>
        <v>474.72750000000002</v>
      </c>
      <c r="P58" s="18">
        <f>+[1]NAC!Q59</f>
        <v>477.92930000000001</v>
      </c>
      <c r="Q58" s="18">
        <f>+[1]NAC!R59</f>
        <v>436.64030000000002</v>
      </c>
      <c r="R58" s="18">
        <f t="shared" si="0"/>
        <v>468.75716778952193</v>
      </c>
      <c r="S58" s="19">
        <f t="shared" si="1"/>
        <v>466.80988859706781</v>
      </c>
      <c r="T58" s="19">
        <f t="shared" si="2"/>
        <v>452.7728442988672</v>
      </c>
      <c r="U58" s="19">
        <f t="shared" si="3"/>
        <v>460.4898926133742</v>
      </c>
      <c r="V58" s="19"/>
      <c r="W58" s="20">
        <f t="shared" si="4"/>
        <v>477.71765498380199</v>
      </c>
      <c r="Y58" s="24">
        <f t="shared" si="7"/>
        <v>3.3229780736395487E-2</v>
      </c>
      <c r="Z58" s="24">
        <f t="shared" si="8"/>
        <v>3.1042470015524515E-2</v>
      </c>
      <c r="AA58" s="24">
        <f t="shared" si="9"/>
        <v>1.6118646598065611E-2</v>
      </c>
      <c r="AB58" s="24">
        <f t="shared" si="10"/>
        <v>2.1003519781370494E-2</v>
      </c>
      <c r="AC58" s="24">
        <f t="shared" si="11"/>
        <v>2.0318119664584078E-2</v>
      </c>
      <c r="AD58" s="24">
        <f t="shared" si="12"/>
        <v>2.3644020663659893E-2</v>
      </c>
      <c r="AE58" s="24">
        <f t="shared" si="13"/>
        <v>4.7524272042602789E-2</v>
      </c>
      <c r="AF58" s="24">
        <f t="shared" si="14"/>
        <v>5.9563228538183743E-2</v>
      </c>
      <c r="AG58" s="24">
        <f t="shared" si="15"/>
        <v>9.8898773124369566E-3</v>
      </c>
      <c r="AH58" s="24">
        <f t="shared" si="16"/>
        <v>3.1073125433875193E-2</v>
      </c>
      <c r="AI58" s="24">
        <f t="shared" si="17"/>
        <v>2.2784693774226872E-2</v>
      </c>
      <c r="AJ58" s="24">
        <f t="shared" si="18"/>
        <v>3.7316310789965002E-2</v>
      </c>
      <c r="AK58" s="24">
        <f t="shared" si="19"/>
        <v>2.9086154329097225E-2</v>
      </c>
      <c r="AL58" s="24">
        <f t="shared" si="20"/>
        <v>1.4887865342208206E-2</v>
      </c>
      <c r="AM58" s="24">
        <f t="shared" si="21"/>
        <v>3.4797506938282874E-2</v>
      </c>
      <c r="AN58" s="24">
        <f t="shared" si="22"/>
        <v>3.7698043955741056E-2</v>
      </c>
      <c r="AO58" s="24">
        <f t="shared" si="23"/>
        <v>3.2730749850307994E-2</v>
      </c>
      <c r="AP58" s="24">
        <f t="shared" si="47"/>
        <v>2.8820723874573462E-2</v>
      </c>
      <c r="AQ58" s="24">
        <f t="shared" si="48"/>
        <v>2.8060591368670007E-2</v>
      </c>
      <c r="AR58" s="24">
        <f t="shared" si="49"/>
        <v>2.5257399582842899E-2</v>
      </c>
      <c r="AS58" s="24" t="e">
        <f t="shared" si="24"/>
        <v>#DIV/0!</v>
      </c>
      <c r="AT58" s="24">
        <f t="shared" si="25"/>
        <v>3.5868160803214977E-2</v>
      </c>
      <c r="AV58" s="24">
        <f t="shared" si="28"/>
        <v>0.48844728646747448</v>
      </c>
      <c r="AW58" s="24">
        <f t="shared" si="29"/>
        <v>0.49896590663976759</v>
      </c>
      <c r="AX58" s="24">
        <f t="shared" si="30"/>
        <v>0.46209517769923036</v>
      </c>
      <c r="AY58" s="24">
        <f t="shared" si="31"/>
        <v>0.70031588389085875</v>
      </c>
      <c r="AZ58" s="24">
        <f t="shared" si="32"/>
        <v>0.26286535337149308</v>
      </c>
      <c r="BA58" s="24">
        <f t="shared" si="33"/>
        <v>0.51282748040995529</v>
      </c>
      <c r="BB58" s="24">
        <f t="shared" si="34"/>
        <v>0.50519311631215347</v>
      </c>
      <c r="BC58" s="24">
        <f t="shared" si="35"/>
        <v>0.59960468243110721</v>
      </c>
      <c r="BD58" s="24">
        <f t="shared" si="36"/>
        <v>0.20089928235259258</v>
      </c>
      <c r="BE58" s="24">
        <f t="shared" si="37"/>
        <v>0.517612385531105</v>
      </c>
      <c r="BF58" s="24">
        <f t="shared" si="38"/>
        <v>0.38559690539863833</v>
      </c>
      <c r="BG58" s="24">
        <f t="shared" si="39"/>
        <v>0.48845728978786873</v>
      </c>
      <c r="BH58" s="24">
        <f t="shared" si="40"/>
        <v>0.32214035768532479</v>
      </c>
      <c r="BI58" s="24">
        <f t="shared" si="41"/>
        <v>0.58621605637473562</v>
      </c>
      <c r="BJ58" s="24">
        <f t="shared" si="42"/>
        <v>0.52537362021833944</v>
      </c>
      <c r="BK58" s="24">
        <f t="shared" si="43"/>
        <v>0.32567522436636986</v>
      </c>
      <c r="BL58" s="24">
        <f t="shared" si="44"/>
        <v>0.48727865916446356</v>
      </c>
      <c r="BM58" s="24">
        <f t="shared" si="50"/>
        <v>0.51675382832672967</v>
      </c>
      <c r="BN58" s="24">
        <f t="shared" si="51"/>
        <v>0.53648305489460246</v>
      </c>
      <c r="BO58" s="24">
        <f t="shared" si="52"/>
        <v>0.55182575498452824</v>
      </c>
      <c r="BP58" s="24" t="e">
        <f t="shared" si="45"/>
        <v>#DIV/0!</v>
      </c>
      <c r="BQ58" s="24">
        <f t="shared" si="46"/>
        <v>0.5248782251284605</v>
      </c>
    </row>
    <row r="59" spans="1:69" x14ac:dyDescent="0.25">
      <c r="A59" s="31">
        <f>+[1]NAC!A60</f>
        <v>44348</v>
      </c>
      <c r="B59" s="17">
        <f>+[1]NAC!B60</f>
        <v>483.60489999999999</v>
      </c>
      <c r="C59" s="18">
        <f>+[1]NAC!C60</f>
        <v>512.25930000000005</v>
      </c>
      <c r="D59" s="19">
        <f>+[1]NAC!D60</f>
        <v>405.69170000000003</v>
      </c>
      <c r="E59" s="19">
        <f>+[1]NAC!E60</f>
        <v>487.96260000000001</v>
      </c>
      <c r="F59" s="19">
        <f>+[1]NAC!F60</f>
        <v>420.2876</v>
      </c>
      <c r="G59" s="19">
        <f>+[1]NAC!G60</f>
        <v>486.22219999999999</v>
      </c>
      <c r="H59" s="19">
        <f>+[1]NAC!H60</f>
        <v>530.27660000000003</v>
      </c>
      <c r="I59" s="19">
        <f>+[1]NAC!I60</f>
        <v>533.8777</v>
      </c>
      <c r="J59" s="19">
        <f>+[1]NAC!J60</f>
        <v>468.3691</v>
      </c>
      <c r="K59" s="19">
        <f>+[1]NAC!K60</f>
        <v>467.71350000000001</v>
      </c>
      <c r="L59" s="19">
        <f>+[1]NAC!L60</f>
        <v>420.93049999999999</v>
      </c>
      <c r="M59" s="19">
        <f>+[1]NAC!M60</f>
        <v>442.69580000000002</v>
      </c>
      <c r="N59" s="20">
        <f>+[1]NAC!N60</f>
        <v>424.52010000000001</v>
      </c>
      <c r="O59" s="18">
        <f>+[1]NAC!P60</f>
        <v>477.14859999999999</v>
      </c>
      <c r="P59" s="18">
        <f>+[1]NAC!Q60</f>
        <v>495.18090000000001</v>
      </c>
      <c r="Q59" s="18">
        <f>+[1]NAC!R60</f>
        <v>450.69220000000001</v>
      </c>
      <c r="R59" s="18">
        <f t="shared" si="0"/>
        <v>483.75898102091708</v>
      </c>
      <c r="S59" s="19">
        <f t="shared" si="1"/>
        <v>481.69621058052849</v>
      </c>
      <c r="T59" s="19">
        <f t="shared" si="2"/>
        <v>466.15790699322019</v>
      </c>
      <c r="U59" s="19">
        <f t="shared" si="3"/>
        <v>473.86965114759664</v>
      </c>
      <c r="V59" s="19"/>
      <c r="W59" s="20">
        <f t="shared" si="4"/>
        <v>492.89895102348839</v>
      </c>
      <c r="Y59" s="24">
        <f t="shared" si="7"/>
        <v>3.1745479758920503E-2</v>
      </c>
      <c r="Z59" s="24">
        <f t="shared" si="8"/>
        <v>3.2407015524217542E-2</v>
      </c>
      <c r="AA59" s="24">
        <f t="shared" si="9"/>
        <v>5.4925918346491409E-2</v>
      </c>
      <c r="AB59" s="24">
        <f t="shared" si="10"/>
        <v>3.4620679624022266E-2</v>
      </c>
      <c r="AC59" s="24">
        <f t="shared" si="11"/>
        <v>2.4833249370768362E-2</v>
      </c>
      <c r="AD59" s="24">
        <f t="shared" si="12"/>
        <v>3.2338622181740106E-2</v>
      </c>
      <c r="AE59" s="24">
        <f t="shared" si="13"/>
        <v>3.2084591462923528E-2</v>
      </c>
      <c r="AF59" s="24">
        <f t="shared" si="14"/>
        <v>3.2552984133142449E-2</v>
      </c>
      <c r="AG59" s="24">
        <f t="shared" si="15"/>
        <v>7.0420195069754499E-2</v>
      </c>
      <c r="AH59" s="24">
        <f t="shared" si="16"/>
        <v>2.2408617626279215E-2</v>
      </c>
      <c r="AI59" s="24">
        <f t="shared" si="17"/>
        <v>1.1478937459374894E-2</v>
      </c>
      <c r="AJ59" s="24">
        <f t="shared" si="18"/>
        <v>3.1216791452769233E-2</v>
      </c>
      <c r="AK59" s="24">
        <f t="shared" si="19"/>
        <v>1.965278683492433E-2</v>
      </c>
      <c r="AL59" s="24">
        <f t="shared" si="20"/>
        <v>5.0999784086660505E-3</v>
      </c>
      <c r="AM59" s="24">
        <f t="shared" si="21"/>
        <v>3.6096552356174927E-2</v>
      </c>
      <c r="AN59" s="24">
        <f t="shared" si="22"/>
        <v>3.2181866859289032E-2</v>
      </c>
      <c r="AO59" s="24">
        <f t="shared" si="23"/>
        <v>3.200337885421134E-2</v>
      </c>
      <c r="AP59" s="24">
        <f t="shared" si="47"/>
        <v>3.1889474381529226E-2</v>
      </c>
      <c r="AQ59" s="24">
        <f t="shared" si="48"/>
        <v>2.9562423769208479E-2</v>
      </c>
      <c r="AR59" s="24">
        <f t="shared" si="49"/>
        <v>2.9055487968019378E-2</v>
      </c>
      <c r="AS59" s="24" t="e">
        <f t="shared" si="24"/>
        <v>#DIV/0!</v>
      </c>
      <c r="AT59" s="24">
        <f t="shared" si="25"/>
        <v>3.1778804658582516E-2</v>
      </c>
      <c r="AV59" s="24">
        <f t="shared" si="28"/>
        <v>0.50200078391471603</v>
      </c>
      <c r="AW59" s="24">
        <f t="shared" si="29"/>
        <v>0.5315846029283906</v>
      </c>
      <c r="AX59" s="24">
        <f t="shared" si="30"/>
        <v>0.48614708211744229</v>
      </c>
      <c r="AY59" s="24">
        <f t="shared" si="31"/>
        <v>0.64953653935865985</v>
      </c>
      <c r="AZ59" s="24">
        <f t="shared" si="32"/>
        <v>0.28242145890348058</v>
      </c>
      <c r="BA59" s="24">
        <f t="shared" si="33"/>
        <v>0.50072285735450239</v>
      </c>
      <c r="BB59" s="24">
        <f t="shared" si="34"/>
        <v>0.51952212172817669</v>
      </c>
      <c r="BC59" s="24">
        <f t="shared" si="35"/>
        <v>0.62206396892701732</v>
      </c>
      <c r="BD59" s="24">
        <f t="shared" si="36"/>
        <v>0.28021327726700718</v>
      </c>
      <c r="BE59" s="24">
        <f t="shared" si="37"/>
        <v>0.48950972118278369</v>
      </c>
      <c r="BF59" s="24">
        <f t="shared" si="38"/>
        <v>0.39634290157540786</v>
      </c>
      <c r="BG59" s="24">
        <f t="shared" si="39"/>
        <v>0.5011629290960824</v>
      </c>
      <c r="BH59" s="24">
        <f t="shared" si="40"/>
        <v>0.34364254533668914</v>
      </c>
      <c r="BI59" s="24">
        <f t="shared" si="41"/>
        <v>0.5216978517575237</v>
      </c>
      <c r="BJ59" s="24">
        <f t="shared" si="42"/>
        <v>0.54467293439597109</v>
      </c>
      <c r="BK59" s="24">
        <f t="shared" si="43"/>
        <v>0.35816852912051722</v>
      </c>
      <c r="BL59" s="24">
        <f t="shared" si="44"/>
        <v>0.50130325151130406</v>
      </c>
      <c r="BM59" s="24">
        <f t="shared" si="50"/>
        <v>0.52457412473161558</v>
      </c>
      <c r="BN59" s="24">
        <f t="shared" si="51"/>
        <v>0.52216015119091486</v>
      </c>
      <c r="BO59" s="24">
        <f t="shared" si="52"/>
        <v>0.52872607429602514</v>
      </c>
      <c r="BP59" s="24" t="e">
        <f t="shared" si="45"/>
        <v>#DIV/0!</v>
      </c>
      <c r="BQ59" s="24">
        <f t="shared" si="46"/>
        <v>0.52659382933207266</v>
      </c>
    </row>
    <row r="60" spans="1:69" x14ac:dyDescent="0.25">
      <c r="A60" s="31">
        <f>+[1]NAC!A61</f>
        <v>44378</v>
      </c>
      <c r="B60" s="17">
        <f>+[1]NAC!B61</f>
        <v>498.09870000000001</v>
      </c>
      <c r="C60" s="18">
        <f>+[1]NAC!C61</f>
        <v>529.70870000000002</v>
      </c>
      <c r="D60" s="19">
        <f>+[1]NAC!D61</f>
        <v>418.29419999999999</v>
      </c>
      <c r="E60" s="19">
        <f>+[1]NAC!E61</f>
        <v>494.02480000000003</v>
      </c>
      <c r="F60" s="19">
        <f>+[1]NAC!F61</f>
        <v>432.40499999999997</v>
      </c>
      <c r="G60" s="19">
        <f>+[1]NAC!G61</f>
        <v>499.48919999999998</v>
      </c>
      <c r="H60" s="19">
        <f>+[1]NAC!H61</f>
        <v>550.54639999999995</v>
      </c>
      <c r="I60" s="19">
        <f>+[1]NAC!I61</f>
        <v>546.11410000000001</v>
      </c>
      <c r="J60" s="19">
        <f>+[1]NAC!J61</f>
        <v>470.09519999999998</v>
      </c>
      <c r="K60" s="19">
        <f>+[1]NAC!K61</f>
        <v>482.18439999999998</v>
      </c>
      <c r="L60" s="19">
        <f>+[1]NAC!L61</f>
        <v>431.61349999999999</v>
      </c>
      <c r="M60" s="19">
        <f>+[1]NAC!M61</f>
        <v>463.7774</v>
      </c>
      <c r="N60" s="20">
        <f>+[1]NAC!N61</f>
        <v>438.06189999999998</v>
      </c>
      <c r="O60" s="18">
        <f>+[1]NAC!P61</f>
        <v>500.42720000000003</v>
      </c>
      <c r="P60" s="18">
        <f>+[1]NAC!Q61</f>
        <v>510.69740000000002</v>
      </c>
      <c r="Q60" s="18">
        <f>+[1]NAC!R61</f>
        <v>457.2079</v>
      </c>
      <c r="R60" s="18">
        <f t="shared" si="0"/>
        <v>498.16317741364497</v>
      </c>
      <c r="S60" s="19">
        <f t="shared" si="1"/>
        <v>496.74689767261708</v>
      </c>
      <c r="T60" s="19">
        <f t="shared" si="2"/>
        <v>479.6472774450267</v>
      </c>
      <c r="U60" s="19">
        <f t="shared" si="3"/>
        <v>484.86353677982208</v>
      </c>
      <c r="V60" s="19"/>
      <c r="W60" s="20">
        <f t="shared" si="4"/>
        <v>505.08128491546938</v>
      </c>
      <c r="Y60" s="24">
        <f t="shared" si="7"/>
        <v>2.9970333220362466E-2</v>
      </c>
      <c r="Z60" s="24">
        <f t="shared" si="8"/>
        <v>3.4063608020391101E-2</v>
      </c>
      <c r="AA60" s="24">
        <f t="shared" si="9"/>
        <v>3.1064229315019176E-2</v>
      </c>
      <c r="AB60" s="24">
        <f t="shared" si="10"/>
        <v>1.2423493111972217E-2</v>
      </c>
      <c r="AC60" s="24">
        <f t="shared" si="11"/>
        <v>2.8831209866767349E-2</v>
      </c>
      <c r="AD60" s="24">
        <f t="shared" si="12"/>
        <v>2.7285878760780591E-2</v>
      </c>
      <c r="AE60" s="24">
        <f t="shared" si="13"/>
        <v>3.8224956560406254E-2</v>
      </c>
      <c r="AF60" s="24">
        <f t="shared" si="14"/>
        <v>2.2919855989489646E-2</v>
      </c>
      <c r="AG60" s="24">
        <f t="shared" si="15"/>
        <v>3.6853413258901568E-3</v>
      </c>
      <c r="AH60" s="24">
        <f t="shared" si="16"/>
        <v>3.0939667125280623E-2</v>
      </c>
      <c r="AI60" s="24">
        <f t="shared" si="17"/>
        <v>2.5379486637342685E-2</v>
      </c>
      <c r="AJ60" s="24">
        <f t="shared" si="18"/>
        <v>4.7620962295101821E-2</v>
      </c>
      <c r="AK60" s="24">
        <f t="shared" si="19"/>
        <v>3.189907851241891E-2</v>
      </c>
      <c r="AL60" s="24">
        <f t="shared" si="20"/>
        <v>4.8786897834343534E-2</v>
      </c>
      <c r="AM60" s="24">
        <f t="shared" si="21"/>
        <v>3.1335013123486855E-2</v>
      </c>
      <c r="AN60" s="24">
        <f t="shared" si="22"/>
        <v>1.44570951083689E-2</v>
      </c>
      <c r="AO60" s="24">
        <f t="shared" si="23"/>
        <v>2.9775563778329239E-2</v>
      </c>
      <c r="AP60" s="24">
        <f t="shared" si="47"/>
        <v>3.1245184748183608E-2</v>
      </c>
      <c r="AQ60" s="24">
        <f t="shared" si="48"/>
        <v>2.8937341294529739E-2</v>
      </c>
      <c r="AR60" s="24">
        <f t="shared" si="49"/>
        <v>2.3200231552286343E-2</v>
      </c>
      <c r="AS60" s="24" t="e">
        <f t="shared" si="24"/>
        <v>#DIV/0!</v>
      </c>
      <c r="AT60" s="24">
        <f t="shared" si="25"/>
        <v>2.4715682325322064E-2</v>
      </c>
      <c r="AV60" s="24">
        <f t="shared" si="28"/>
        <v>0.51766171625105817</v>
      </c>
      <c r="AW60" s="24">
        <f t="shared" si="29"/>
        <v>0.56364740374442701</v>
      </c>
      <c r="AX60" s="24">
        <f t="shared" si="30"/>
        <v>0.51154871026935078</v>
      </c>
      <c r="AY60" s="24">
        <f t="shared" si="31"/>
        <v>0.61705005304247096</v>
      </c>
      <c r="AZ60" s="24">
        <f t="shared" si="32"/>
        <v>0.30599730950751414</v>
      </c>
      <c r="BA60" s="24">
        <f t="shared" si="33"/>
        <v>0.48416543973994597</v>
      </c>
      <c r="BB60" s="24">
        <f t="shared" si="34"/>
        <v>0.5441074058461346</v>
      </c>
      <c r="BC60" s="24">
        <f t="shared" si="35"/>
        <v>0.62933387593335199</v>
      </c>
      <c r="BD60" s="24">
        <f t="shared" si="36"/>
        <v>0.2757131692067214</v>
      </c>
      <c r="BE60" s="24">
        <f t="shared" si="37"/>
        <v>0.48669958971066984</v>
      </c>
      <c r="BF60" s="24">
        <f t="shared" si="38"/>
        <v>0.43026168065734294</v>
      </c>
      <c r="BG60" s="24">
        <f t="shared" si="39"/>
        <v>0.54274198994141765</v>
      </c>
      <c r="BH60" s="24">
        <f t="shared" si="40"/>
        <v>0.35511994364982469</v>
      </c>
      <c r="BI60" s="24">
        <f t="shared" si="41"/>
        <v>0.58096475309983675</v>
      </c>
      <c r="BJ60" s="24">
        <f t="shared" si="42"/>
        <v>0.55371541277107639</v>
      </c>
      <c r="BK60" s="24">
        <f t="shared" si="43"/>
        <v>0.37073272372957566</v>
      </c>
      <c r="BL60" s="24">
        <f t="shared" si="44"/>
        <v>0.51663946939074035</v>
      </c>
      <c r="BM60" s="24">
        <f t="shared" si="50"/>
        <v>0.53871641372138379</v>
      </c>
      <c r="BN60" s="24">
        <f t="shared" si="51"/>
        <v>0.52094507698818404</v>
      </c>
      <c r="BO60" s="24">
        <f t="shared" si="52"/>
        <v>0.51421893515833106</v>
      </c>
      <c r="BP60" s="24" t="e">
        <f t="shared" si="45"/>
        <v>#DIV/0!</v>
      </c>
      <c r="BQ60" s="24">
        <f t="shared" si="46"/>
        <v>0.52626448208176702</v>
      </c>
    </row>
    <row r="61" spans="1:69" x14ac:dyDescent="0.25">
      <c r="A61" s="31">
        <f>+[1]NAC!A62</f>
        <v>44409</v>
      </c>
      <c r="B61" s="17">
        <f>+[1]NAC!B62</f>
        <v>510.39420000000001</v>
      </c>
      <c r="C61" s="18">
        <f>+[1]NAC!C62</f>
        <v>537.58669999999995</v>
      </c>
      <c r="D61" s="19">
        <f>+[1]NAC!D62</f>
        <v>426.74220000000003</v>
      </c>
      <c r="E61" s="19">
        <f>+[1]NAC!E62</f>
        <v>510.8956</v>
      </c>
      <c r="F61" s="19">
        <f>+[1]NAC!F62</f>
        <v>437.3723</v>
      </c>
      <c r="G61" s="19">
        <f>+[1]NAC!G62</f>
        <v>515.85699999999997</v>
      </c>
      <c r="H61" s="19">
        <f>+[1]NAC!H62</f>
        <v>573.65009999999995</v>
      </c>
      <c r="I61" s="19">
        <f>+[1]NAC!I62</f>
        <v>559.47130000000004</v>
      </c>
      <c r="J61" s="19">
        <f>+[1]NAC!J62</f>
        <v>467.30590000000001</v>
      </c>
      <c r="K61" s="19">
        <f>+[1]NAC!K62</f>
        <v>500.0179</v>
      </c>
      <c r="L61" s="19">
        <f>+[1]NAC!L62</f>
        <v>449.9</v>
      </c>
      <c r="M61" s="19">
        <f>+[1]NAC!M62</f>
        <v>477.44380000000001</v>
      </c>
      <c r="N61" s="20">
        <f>+[1]NAC!N62</f>
        <v>452.53769999999997</v>
      </c>
      <c r="O61" s="18">
        <f>+[1]NAC!P62</f>
        <v>503.37020000000001</v>
      </c>
      <c r="P61" s="18">
        <f>+[1]NAC!Q62</f>
        <v>526.6934</v>
      </c>
      <c r="Q61" s="18">
        <f>+[1]NAC!R62</f>
        <v>462.3809</v>
      </c>
      <c r="R61" s="18">
        <f t="shared" si="0"/>
        <v>510.44649979498405</v>
      </c>
      <c r="S61" s="19">
        <f t="shared" si="1"/>
        <v>509.02367564755195</v>
      </c>
      <c r="T61" s="19">
        <f t="shared" si="2"/>
        <v>495.59565510346107</v>
      </c>
      <c r="U61" s="19">
        <f t="shared" si="3"/>
        <v>501.56197613872251</v>
      </c>
      <c r="V61" s="19"/>
      <c r="W61" s="20">
        <f t="shared" si="4"/>
        <v>521.05618151647718</v>
      </c>
      <c r="Y61" s="24">
        <f t="shared" si="7"/>
        <v>2.4684866674014705E-2</v>
      </c>
      <c r="Z61" s="24">
        <f t="shared" si="8"/>
        <v>1.4872325110008466E-2</v>
      </c>
      <c r="AA61" s="24">
        <f t="shared" si="9"/>
        <v>2.0196311591219818E-2</v>
      </c>
      <c r="AB61" s="24">
        <f t="shared" si="10"/>
        <v>3.4149702606022903E-2</v>
      </c>
      <c r="AC61" s="24">
        <f t="shared" si="11"/>
        <v>1.1487609995259218E-2</v>
      </c>
      <c r="AD61" s="24">
        <f t="shared" si="12"/>
        <v>3.27690768889497E-2</v>
      </c>
      <c r="AE61" s="24">
        <f t="shared" si="13"/>
        <v>4.1965036916052911E-2</v>
      </c>
      <c r="AF61" s="24">
        <f t="shared" si="14"/>
        <v>2.4458625038247472E-2</v>
      </c>
      <c r="AG61" s="24">
        <f t="shared" si="15"/>
        <v>-5.9334790059544229E-3</v>
      </c>
      <c r="AH61" s="24">
        <f t="shared" si="16"/>
        <v>3.6984813278903239E-2</v>
      </c>
      <c r="AI61" s="24">
        <f t="shared" si="17"/>
        <v>4.2367766531862472E-2</v>
      </c>
      <c r="AJ61" s="24">
        <f t="shared" si="18"/>
        <v>2.9467585095780846E-2</v>
      </c>
      <c r="AK61" s="24">
        <f t="shared" si="19"/>
        <v>3.3045101616917538E-2</v>
      </c>
      <c r="AL61" s="24">
        <f t="shared" si="20"/>
        <v>5.8809752947082128E-3</v>
      </c>
      <c r="AM61" s="24">
        <f t="shared" si="21"/>
        <v>3.1321874754012713E-2</v>
      </c>
      <c r="AN61" s="24">
        <f t="shared" si="22"/>
        <v>1.1314327683314307E-2</v>
      </c>
      <c r="AO61" s="24">
        <f t="shared" si="23"/>
        <v>2.46572266643863E-2</v>
      </c>
      <c r="AP61" s="24">
        <f t="shared" si="47"/>
        <v>2.4714352585702315E-2</v>
      </c>
      <c r="AQ61" s="24">
        <f t="shared" si="48"/>
        <v>3.3250220335634628E-2</v>
      </c>
      <c r="AR61" s="24">
        <f t="shared" si="49"/>
        <v>3.4439462018120759E-2</v>
      </c>
      <c r="AS61" s="24" t="e">
        <f t="shared" si="24"/>
        <v>#DIV/0!</v>
      </c>
      <c r="AT61" s="24">
        <f t="shared" si="25"/>
        <v>3.1628367706559191E-2</v>
      </c>
      <c r="AV61" s="24">
        <f t="shared" si="28"/>
        <v>0.51423887270992519</v>
      </c>
      <c r="AW61" s="24">
        <f t="shared" si="29"/>
        <v>0.53373764220804309</v>
      </c>
      <c r="AX61" s="24">
        <f t="shared" si="30"/>
        <v>0.52226018479345759</v>
      </c>
      <c r="AY61" s="24">
        <f t="shared" si="31"/>
        <v>0.63602343930377603</v>
      </c>
      <c r="AZ61" s="24">
        <f t="shared" si="32"/>
        <v>0.29093091635926149</v>
      </c>
      <c r="BA61" s="24">
        <f t="shared" si="33"/>
        <v>0.48156604733824326</v>
      </c>
      <c r="BB61" s="24">
        <f t="shared" si="34"/>
        <v>0.57116501187446111</v>
      </c>
      <c r="BC61" s="24">
        <f t="shared" si="35"/>
        <v>0.62299950335698195</v>
      </c>
      <c r="BD61" s="24">
        <f t="shared" si="36"/>
        <v>0.26440607892142887</v>
      </c>
      <c r="BE61" s="24">
        <f t="shared" si="37"/>
        <v>0.49239072136301743</v>
      </c>
      <c r="BF61" s="24">
        <f t="shared" si="38"/>
        <v>0.4795331791645947</v>
      </c>
      <c r="BG61" s="24">
        <f t="shared" si="39"/>
        <v>0.55907347153629439</v>
      </c>
      <c r="BH61" s="24">
        <f t="shared" si="40"/>
        <v>0.35481892145638816</v>
      </c>
      <c r="BI61" s="24">
        <f t="shared" si="41"/>
        <v>0.52945762720104228</v>
      </c>
      <c r="BJ61" s="24">
        <f t="shared" si="42"/>
        <v>0.5552069968951574</v>
      </c>
      <c r="BK61" s="24">
        <f t="shared" si="43"/>
        <v>0.37242196476374745</v>
      </c>
      <c r="BL61" s="24">
        <f t="shared" si="44"/>
        <v>0.51298872077711422</v>
      </c>
      <c r="BM61" s="24">
        <f t="shared" si="50"/>
        <v>0.53130778730193073</v>
      </c>
      <c r="BN61" s="24">
        <f t="shared" si="51"/>
        <v>0.53009650037202682</v>
      </c>
      <c r="BO61" s="24">
        <f t="shared" si="52"/>
        <v>0.52125002525242703</v>
      </c>
      <c r="BP61" s="24" t="e">
        <f t="shared" si="45"/>
        <v>#DIV/0!</v>
      </c>
      <c r="BQ61" s="24">
        <f t="shared" si="46"/>
        <v>0.53477003381467791</v>
      </c>
    </row>
    <row r="62" spans="1:69" x14ac:dyDescent="0.25">
      <c r="A62" s="31">
        <f>+[1]NAC!A63</f>
        <v>44440</v>
      </c>
      <c r="B62" s="17">
        <f>+[1]NAC!B63</f>
        <v>528.49680000000001</v>
      </c>
      <c r="C62" s="18">
        <f>+[1]NAC!C63</f>
        <v>553.43730000000005</v>
      </c>
      <c r="D62" s="19">
        <f>+[1]NAC!D63</f>
        <v>451.79610000000002</v>
      </c>
      <c r="E62" s="19">
        <f>+[1]NAC!E63</f>
        <v>541.71199999999999</v>
      </c>
      <c r="F62" s="19">
        <f>+[1]NAC!F63</f>
        <v>445.7672</v>
      </c>
      <c r="G62" s="19">
        <f>+[1]NAC!G63</f>
        <v>533.81610000000001</v>
      </c>
      <c r="H62" s="19">
        <f>+[1]NAC!H63</f>
        <v>598.35550000000001</v>
      </c>
      <c r="I62" s="19">
        <f>+[1]NAC!I63</f>
        <v>576.4905</v>
      </c>
      <c r="J62" s="19">
        <f>+[1]NAC!J63</f>
        <v>480.26549999999997</v>
      </c>
      <c r="K62" s="19">
        <f>+[1]NAC!K63</f>
        <v>518.85050000000001</v>
      </c>
      <c r="L62" s="19">
        <f>+[1]NAC!L63</f>
        <v>463.92880000000002</v>
      </c>
      <c r="M62" s="19">
        <f>+[1]NAC!M63</f>
        <v>496.88709999999998</v>
      </c>
      <c r="N62" s="20">
        <f>+[1]NAC!N63</f>
        <v>462.33600000000001</v>
      </c>
      <c r="O62" s="18">
        <f>+[1]NAC!P63</f>
        <v>535.38149999999996</v>
      </c>
      <c r="P62" s="18">
        <f>+[1]NAC!Q63</f>
        <v>543.87480000000005</v>
      </c>
      <c r="Q62" s="18">
        <f>+[1]NAC!R63</f>
        <v>476.05689999999998</v>
      </c>
      <c r="R62" s="18">
        <f t="shared" si="0"/>
        <v>528.56579528574093</v>
      </c>
      <c r="S62" s="19">
        <f t="shared" si="1"/>
        <v>528.27498604372784</v>
      </c>
      <c r="T62" s="19">
        <f t="shared" si="2"/>
        <v>516.83386068035281</v>
      </c>
      <c r="U62" s="19">
        <f t="shared" si="3"/>
        <v>523.39014802146448</v>
      </c>
      <c r="V62" s="19"/>
      <c r="W62" s="20">
        <f t="shared" si="4"/>
        <v>541.45903470353903</v>
      </c>
      <c r="Y62" s="24">
        <f t="shared" si="7"/>
        <v>3.5467879533113811E-2</v>
      </c>
      <c r="Z62" s="24">
        <f t="shared" si="8"/>
        <v>2.9484732416185322E-2</v>
      </c>
      <c r="AA62" s="24">
        <f t="shared" si="9"/>
        <v>5.8709684676134577E-2</v>
      </c>
      <c r="AB62" s="24">
        <f t="shared" si="10"/>
        <v>6.0318389901968139E-2</v>
      </c>
      <c r="AC62" s="24">
        <f t="shared" si="11"/>
        <v>1.9193945295575388E-2</v>
      </c>
      <c r="AD62" s="24">
        <f t="shared" si="12"/>
        <v>3.4814105459458844E-2</v>
      </c>
      <c r="AE62" s="24">
        <f t="shared" si="13"/>
        <v>4.3067019425256037E-2</v>
      </c>
      <c r="AF62" s="24">
        <f t="shared" si="14"/>
        <v>3.0420148450867712E-2</v>
      </c>
      <c r="AG62" s="24">
        <f t="shared" si="15"/>
        <v>2.7732583731555627E-2</v>
      </c>
      <c r="AH62" s="24">
        <f t="shared" si="16"/>
        <v>3.7663851634111456E-2</v>
      </c>
      <c r="AI62" s="24">
        <f t="shared" si="17"/>
        <v>3.1182040453434201E-2</v>
      </c>
      <c r="AJ62" s="24">
        <f t="shared" si="18"/>
        <v>4.0723745915225873E-2</v>
      </c>
      <c r="AK62" s="24">
        <f t="shared" si="19"/>
        <v>2.1651897731393532E-2</v>
      </c>
      <c r="AL62" s="24">
        <f t="shared" si="20"/>
        <v>6.3593951330452203E-2</v>
      </c>
      <c r="AM62" s="24">
        <f t="shared" si="21"/>
        <v>3.2621255553990425E-2</v>
      </c>
      <c r="AN62" s="24">
        <f t="shared" si="22"/>
        <v>2.9577346296094875E-2</v>
      </c>
      <c r="AO62" s="24">
        <f t="shared" si="23"/>
        <v>3.5496953153825839E-2</v>
      </c>
      <c r="AP62" s="24">
        <f t="shared" si="47"/>
        <v>3.7820068726047706E-2</v>
      </c>
      <c r="AQ62" s="24">
        <f t="shared" si="48"/>
        <v>4.2853897846336197E-2</v>
      </c>
      <c r="AR62" s="24">
        <f t="shared" si="49"/>
        <v>4.3520388149808076E-2</v>
      </c>
      <c r="AS62" s="24" t="e">
        <f t="shared" si="24"/>
        <v>#DIV/0!</v>
      </c>
      <c r="AT62" s="24">
        <f t="shared" si="25"/>
        <v>3.915672418985916E-2</v>
      </c>
      <c r="AV62" s="24">
        <f t="shared" si="28"/>
        <v>0.52471217096959299</v>
      </c>
      <c r="AW62" s="24">
        <f t="shared" si="29"/>
        <v>0.5336229858353112</v>
      </c>
      <c r="AX62" s="24">
        <f t="shared" si="30"/>
        <v>0.54563141538364701</v>
      </c>
      <c r="AY62" s="24">
        <f t="shared" si="31"/>
        <v>0.6390408026492751</v>
      </c>
      <c r="AZ62" s="24">
        <f t="shared" si="32"/>
        <v>0.29597879764555257</v>
      </c>
      <c r="BA62" s="24">
        <f t="shared" si="33"/>
        <v>0.49450287021006401</v>
      </c>
      <c r="BB62" s="24">
        <f t="shared" si="34"/>
        <v>0.58357569083466521</v>
      </c>
      <c r="BC62" s="24">
        <f t="shared" si="35"/>
        <v>0.6142604409229746</v>
      </c>
      <c r="BD62" s="24">
        <f t="shared" si="36"/>
        <v>0.29768307886686252</v>
      </c>
      <c r="BE62" s="24">
        <f t="shared" si="37"/>
        <v>0.52014969145839896</v>
      </c>
      <c r="BF62" s="24">
        <f t="shared" si="38"/>
        <v>0.52117129804351969</v>
      </c>
      <c r="BG62" s="24">
        <f t="shared" si="39"/>
        <v>0.59478889440933158</v>
      </c>
      <c r="BH62" s="24">
        <f t="shared" si="40"/>
        <v>0.35947469495063444</v>
      </c>
      <c r="BI62" s="24">
        <f t="shared" si="41"/>
        <v>0.50798012123970726</v>
      </c>
      <c r="BJ62" s="24">
        <f t="shared" si="42"/>
        <v>0.56957441466504677</v>
      </c>
      <c r="BK62" s="24">
        <f t="shared" si="43"/>
        <v>0.38628573991146298</v>
      </c>
      <c r="BL62" s="24">
        <f t="shared" si="44"/>
        <v>0.5231631992491339</v>
      </c>
      <c r="BM62" s="24">
        <f t="shared" si="50"/>
        <v>0.54218891715874018</v>
      </c>
      <c r="BN62" s="24">
        <f t="shared" si="51"/>
        <v>0.54884440649999866</v>
      </c>
      <c r="BO62" s="24">
        <f t="shared" si="52"/>
        <v>0.53504472614395482</v>
      </c>
      <c r="BP62" s="24" t="e">
        <f t="shared" si="45"/>
        <v>#DIV/0!</v>
      </c>
      <c r="BQ62" s="24">
        <f t="shared" si="46"/>
        <v>0.54622946943388784</v>
      </c>
    </row>
    <row r="63" spans="1:69" x14ac:dyDescent="0.25">
      <c r="A63" s="31">
        <f>+[1]NAC!A64</f>
        <v>44470</v>
      </c>
      <c r="B63" s="17">
        <f>+[1]NAC!B64</f>
        <v>547.08019999999999</v>
      </c>
      <c r="C63" s="18">
        <f>+[1]NAC!C64</f>
        <v>572.32929999999999</v>
      </c>
      <c r="D63" s="19">
        <f>+[1]NAC!D64</f>
        <v>461.72730000000001</v>
      </c>
      <c r="E63" s="19">
        <f>+[1]NAC!E64</f>
        <v>569.45770000000005</v>
      </c>
      <c r="F63" s="19">
        <f>+[1]NAC!F64</f>
        <v>456.97899999999998</v>
      </c>
      <c r="G63" s="19">
        <f>+[1]NAC!G64</f>
        <v>548.51919999999996</v>
      </c>
      <c r="H63" s="19">
        <f>+[1]NAC!H64</f>
        <v>626.67489999999998</v>
      </c>
      <c r="I63" s="19">
        <f>+[1]NAC!I64</f>
        <v>594.2962</v>
      </c>
      <c r="J63" s="19">
        <f>+[1]NAC!J64</f>
        <v>485.73</v>
      </c>
      <c r="K63" s="19">
        <f>+[1]NAC!K64</f>
        <v>539.57420000000002</v>
      </c>
      <c r="L63" s="19">
        <f>+[1]NAC!L64</f>
        <v>470.38929999999999</v>
      </c>
      <c r="M63" s="19">
        <f>+[1]NAC!M64</f>
        <v>517.40570000000002</v>
      </c>
      <c r="N63" s="20">
        <f>+[1]NAC!N64</f>
        <v>477.82389999999998</v>
      </c>
      <c r="O63" s="18">
        <f>+[1]NAC!P64</f>
        <v>578.92759999999998</v>
      </c>
      <c r="P63" s="18">
        <f>+[1]NAC!Q64</f>
        <v>561.28430000000003</v>
      </c>
      <c r="Q63" s="18">
        <f>+[1]NAC!R64</f>
        <v>485.2106</v>
      </c>
      <c r="R63" s="18">
        <f t="shared" si="0"/>
        <v>547.15358301986396</v>
      </c>
      <c r="S63" s="19">
        <f t="shared" si="1"/>
        <v>547.84697110506136</v>
      </c>
      <c r="T63" s="19">
        <f t="shared" si="2"/>
        <v>537.85287462231554</v>
      </c>
      <c r="U63" s="19">
        <f t="shared" si="3"/>
        <v>544.57364268516358</v>
      </c>
      <c r="V63" s="19"/>
      <c r="W63" s="20">
        <f t="shared" si="4"/>
        <v>561.50086305770003</v>
      </c>
      <c r="Y63" s="24">
        <f t="shared" si="7"/>
        <v>3.5162748383717801E-2</v>
      </c>
      <c r="Z63" s="24">
        <f t="shared" si="8"/>
        <v>3.4135754854253575E-2</v>
      </c>
      <c r="AA63" s="24">
        <f t="shared" si="9"/>
        <v>2.198159745070849E-2</v>
      </c>
      <c r="AB63" s="24">
        <f t="shared" si="10"/>
        <v>5.1218544171072633E-2</v>
      </c>
      <c r="AC63" s="24">
        <f t="shared" si="11"/>
        <v>2.5151693529716912E-2</v>
      </c>
      <c r="AD63" s="24">
        <f t="shared" si="12"/>
        <v>2.7543380576194654E-2</v>
      </c>
      <c r="AE63" s="24">
        <f t="shared" si="13"/>
        <v>4.7328720133766655E-2</v>
      </c>
      <c r="AF63" s="24">
        <f t="shared" si="14"/>
        <v>3.0886371935010315E-2</v>
      </c>
      <c r="AG63" s="24">
        <f t="shared" si="15"/>
        <v>1.1378081498671033E-2</v>
      </c>
      <c r="AH63" s="24">
        <f t="shared" si="16"/>
        <v>3.994156312849273E-2</v>
      </c>
      <c r="AI63" s="24">
        <f t="shared" si="17"/>
        <v>1.3925628242954513E-2</v>
      </c>
      <c r="AJ63" s="24">
        <f t="shared" si="18"/>
        <v>4.1294289990623678E-2</v>
      </c>
      <c r="AK63" s="24">
        <f t="shared" si="19"/>
        <v>3.3499229997231428E-2</v>
      </c>
      <c r="AL63" s="24">
        <f t="shared" si="20"/>
        <v>8.1336579616591242E-2</v>
      </c>
      <c r="AM63" s="24">
        <f t="shared" si="21"/>
        <v>3.2010124388921923E-2</v>
      </c>
      <c r="AN63" s="24">
        <f t="shared" si="22"/>
        <v>1.9228163692197375E-2</v>
      </c>
      <c r="AO63" s="24">
        <f t="shared" si="23"/>
        <v>3.516645969131349E-2</v>
      </c>
      <c r="AP63" s="24">
        <f t="shared" si="47"/>
        <v>3.7048858224215442E-2</v>
      </c>
      <c r="AQ63" s="24">
        <f t="shared" si="48"/>
        <v>4.0668801990437764E-2</v>
      </c>
      <c r="AR63" s="24">
        <f t="shared" si="49"/>
        <v>4.0473621339220056E-2</v>
      </c>
      <c r="AS63" s="24" t="e">
        <f t="shared" si="24"/>
        <v>#DIV/0!</v>
      </c>
      <c r="AT63" s="24">
        <f t="shared" si="25"/>
        <v>3.7014486913371725E-2</v>
      </c>
      <c r="AV63" s="24">
        <f t="shared" si="28"/>
        <v>0.5211165082286735</v>
      </c>
      <c r="AW63" s="24">
        <f t="shared" si="29"/>
        <v>0.51373986483627143</v>
      </c>
      <c r="AX63" s="24">
        <f t="shared" si="30"/>
        <v>0.55011646168648887</v>
      </c>
      <c r="AY63" s="24">
        <f t="shared" si="31"/>
        <v>0.62167002558128881</v>
      </c>
      <c r="AZ63" s="24">
        <f t="shared" si="32"/>
        <v>0.29836636979968989</v>
      </c>
      <c r="BA63" s="24">
        <f t="shared" si="33"/>
        <v>0.4697034652170744</v>
      </c>
      <c r="BB63" s="24">
        <f t="shared" si="34"/>
        <v>0.6088764139848204</v>
      </c>
      <c r="BC63" s="24">
        <f t="shared" si="35"/>
        <v>0.597607793515601</v>
      </c>
      <c r="BD63" s="24">
        <f t="shared" si="36"/>
        <v>0.31419352272748813</v>
      </c>
      <c r="BE63" s="24">
        <f t="shared" si="37"/>
        <v>0.54117557674027505</v>
      </c>
      <c r="BF63" s="24">
        <f t="shared" si="38"/>
        <v>0.54030507509976688</v>
      </c>
      <c r="BG63" s="24">
        <f t="shared" si="39"/>
        <v>0.60632220841723439</v>
      </c>
      <c r="BH63" s="24">
        <f t="shared" si="40"/>
        <v>0.37610874459253463</v>
      </c>
      <c r="BI63" s="24">
        <f t="shared" si="41"/>
        <v>0.4883050609985744</v>
      </c>
      <c r="BJ63" s="24">
        <f t="shared" si="42"/>
        <v>0.56565138693591543</v>
      </c>
      <c r="BK63" s="24">
        <f t="shared" si="43"/>
        <v>0.39214111618472147</v>
      </c>
      <c r="BL63" s="24">
        <f t="shared" si="44"/>
        <v>0.51955584671232069</v>
      </c>
      <c r="BM63" s="24">
        <f t="shared" si="50"/>
        <v>0.53371951628931047</v>
      </c>
      <c r="BN63" s="24">
        <f t="shared" si="51"/>
        <v>0.54866791121975167</v>
      </c>
      <c r="BO63" s="24">
        <f t="shared" si="52"/>
        <v>0.53150161232222093</v>
      </c>
      <c r="BP63" s="24" t="e">
        <f t="shared" si="45"/>
        <v>#DIV/0!</v>
      </c>
      <c r="BQ63" s="24">
        <f t="shared" si="46"/>
        <v>0.54716599112426123</v>
      </c>
    </row>
    <row r="64" spans="1:69" x14ac:dyDescent="0.25">
      <c r="A64" s="31">
        <f>+[1]NAC!A65</f>
        <v>44501</v>
      </c>
      <c r="B64" s="17">
        <f>+[1]NAC!B65</f>
        <v>560.91840000000002</v>
      </c>
      <c r="C64" s="18">
        <f>+[1]NAC!C65</f>
        <v>584.47170000000006</v>
      </c>
      <c r="D64" s="19">
        <f>+[1]NAC!D65</f>
        <v>466.8177</v>
      </c>
      <c r="E64" s="19">
        <f>+[1]NAC!E65</f>
        <v>592.82889999999998</v>
      </c>
      <c r="F64" s="19">
        <f>+[1]NAC!F65</f>
        <v>466.95510000000002</v>
      </c>
      <c r="G64" s="19">
        <f>+[1]NAC!G65</f>
        <v>563.34259999999995</v>
      </c>
      <c r="H64" s="19">
        <f>+[1]NAC!H65</f>
        <v>641.93740000000003</v>
      </c>
      <c r="I64" s="19">
        <f>+[1]NAC!I65</f>
        <v>607.35040000000004</v>
      </c>
      <c r="J64" s="19">
        <f>+[1]NAC!J65</f>
        <v>489.7423</v>
      </c>
      <c r="K64" s="19">
        <f>+[1]NAC!K65</f>
        <v>547.47889999999995</v>
      </c>
      <c r="L64" s="19">
        <f>+[1]NAC!L65</f>
        <v>474.36619999999999</v>
      </c>
      <c r="M64" s="19">
        <f>+[1]NAC!M65</f>
        <v>543.1712</v>
      </c>
      <c r="N64" s="20">
        <f>+[1]NAC!N65</f>
        <v>487.5849</v>
      </c>
      <c r="O64" s="18">
        <f>+[1]NAC!P65</f>
        <v>581.89200000000005</v>
      </c>
      <c r="P64" s="18">
        <f>+[1]NAC!Q65</f>
        <v>579.54139999999995</v>
      </c>
      <c r="Q64" s="18">
        <f>+[1]NAC!R65</f>
        <v>490.22820000000002</v>
      </c>
      <c r="R64" s="18">
        <f t="shared" si="0"/>
        <v>560.88073626462403</v>
      </c>
      <c r="S64" s="19">
        <f t="shared" si="1"/>
        <v>562.78295610539396</v>
      </c>
      <c r="T64" s="19">
        <f t="shared" si="2"/>
        <v>555.84118551831091</v>
      </c>
      <c r="U64" s="19">
        <f t="shared" si="3"/>
        <v>560.00567452968164</v>
      </c>
      <c r="V64" s="19"/>
      <c r="W64" s="20">
        <f t="shared" si="4"/>
        <v>575.25144424982352</v>
      </c>
      <c r="Y64" s="24">
        <f t="shared" si="7"/>
        <v>2.5294646013509503E-2</v>
      </c>
      <c r="Z64" s="24">
        <f t="shared" si="8"/>
        <v>2.1215758130852302E-2</v>
      </c>
      <c r="AA64" s="24">
        <f t="shared" si="9"/>
        <v>1.102468924839406E-2</v>
      </c>
      <c r="AB64" s="24">
        <f t="shared" si="10"/>
        <v>4.1041151959135824E-2</v>
      </c>
      <c r="AC64" s="24">
        <f t="shared" si="11"/>
        <v>2.1830543635484423E-2</v>
      </c>
      <c r="AD64" s="24">
        <f t="shared" si="12"/>
        <v>2.7024395864356343E-2</v>
      </c>
      <c r="AE64" s="24">
        <f t="shared" si="13"/>
        <v>2.4354733211749968E-2</v>
      </c>
      <c r="AF64" s="24">
        <f t="shared" si="14"/>
        <v>2.1965814353179569E-2</v>
      </c>
      <c r="AG64" s="24">
        <f t="shared" si="15"/>
        <v>8.2603504004281625E-3</v>
      </c>
      <c r="AH64" s="24">
        <f t="shared" si="16"/>
        <v>1.4649885038980681E-2</v>
      </c>
      <c r="AI64" s="24">
        <f t="shared" si="17"/>
        <v>8.4544865284987836E-3</v>
      </c>
      <c r="AJ64" s="24">
        <f t="shared" si="18"/>
        <v>4.979748000456885E-2</v>
      </c>
      <c r="AK64" s="24">
        <f t="shared" si="19"/>
        <v>2.0428027982694053E-2</v>
      </c>
      <c r="AL64" s="24">
        <f t="shared" si="20"/>
        <v>5.1205021145996898E-3</v>
      </c>
      <c r="AM64" s="24">
        <f t="shared" si="21"/>
        <v>3.2527366256280388E-2</v>
      </c>
      <c r="AN64" s="24">
        <f t="shared" si="22"/>
        <v>1.0341076637649715E-2</v>
      </c>
      <c r="AO64" s="24">
        <f t="shared" si="23"/>
        <v>2.5088300014406872E-2</v>
      </c>
      <c r="AP64" s="24">
        <f t="shared" si="47"/>
        <v>2.7263060285256824E-2</v>
      </c>
      <c r="AQ64" s="24">
        <f t="shared" si="48"/>
        <v>3.3444668132762034E-2</v>
      </c>
      <c r="AR64" s="24">
        <f t="shared" si="49"/>
        <v>2.8337823638372228E-2</v>
      </c>
      <c r="AS64" s="24" t="e">
        <f t="shared" si="24"/>
        <v>#DIV/0!</v>
      </c>
      <c r="AT64" s="24">
        <f t="shared" si="25"/>
        <v>2.4488976058279821E-2</v>
      </c>
      <c r="AV64" s="24">
        <f t="shared" si="28"/>
        <v>0.51182345155032971</v>
      </c>
      <c r="AW64" s="24">
        <f t="shared" si="29"/>
        <v>0.50487169478642935</v>
      </c>
      <c r="AX64" s="24">
        <f t="shared" si="30"/>
        <v>0.52185133302015085</v>
      </c>
      <c r="AY64" s="24">
        <f t="shared" si="31"/>
        <v>0.62825181301724964</v>
      </c>
      <c r="AZ64" s="24">
        <f t="shared" si="32"/>
        <v>0.29408228826833493</v>
      </c>
      <c r="BA64" s="24">
        <f t="shared" si="33"/>
        <v>0.45214783309167061</v>
      </c>
      <c r="BB64" s="24">
        <f t="shared" si="34"/>
        <v>0.58972954379475717</v>
      </c>
      <c r="BC64" s="24">
        <f t="shared" si="35"/>
        <v>0.57570446149651211</v>
      </c>
      <c r="BD64" s="24">
        <f t="shared" si="36"/>
        <v>0.33272458361056345</v>
      </c>
      <c r="BE64" s="24">
        <f t="shared" si="37"/>
        <v>0.48802332875629584</v>
      </c>
      <c r="BF64" s="24">
        <f t="shared" si="38"/>
        <v>0.54644624542781339</v>
      </c>
      <c r="BG64" s="24">
        <f t="shared" si="39"/>
        <v>0.6337287836346559</v>
      </c>
      <c r="BH64" s="24">
        <f t="shared" si="40"/>
        <v>0.36808832355449095</v>
      </c>
      <c r="BI64" s="24">
        <f t="shared" si="41"/>
        <v>0.46606192565434523</v>
      </c>
      <c r="BJ64" s="24">
        <f t="shared" si="42"/>
        <v>0.55533399854112298</v>
      </c>
      <c r="BK64" s="24">
        <f t="shared" si="43"/>
        <v>0.38983668799025661</v>
      </c>
      <c r="BL64" s="24">
        <f t="shared" si="44"/>
        <v>0.51036083491752593</v>
      </c>
      <c r="BM64" s="24">
        <f t="shared" si="50"/>
        <v>0.52510009471528685</v>
      </c>
      <c r="BN64" s="24">
        <f t="shared" si="51"/>
        <v>0.54171402324122986</v>
      </c>
      <c r="BO64" s="24">
        <f t="shared" si="52"/>
        <v>0.51451944661481175</v>
      </c>
      <c r="BP64" s="24" t="e">
        <f t="shared" si="45"/>
        <v>#DIV/0!</v>
      </c>
      <c r="BQ64" s="24">
        <f t="shared" si="46"/>
        <v>0.53201030195217336</v>
      </c>
    </row>
    <row r="65" spans="1:69" x14ac:dyDescent="0.25">
      <c r="A65" s="31">
        <f>+[1]NAC!A66</f>
        <v>44531</v>
      </c>
      <c r="B65" s="17">
        <f>+[1]NAC!B66</f>
        <v>582.45749999999998</v>
      </c>
      <c r="C65" s="18">
        <f>+[1]NAC!C66</f>
        <v>609.33109999999999</v>
      </c>
      <c r="D65" s="19">
        <f>+[1]NAC!D66</f>
        <v>491.9092</v>
      </c>
      <c r="E65" s="19">
        <f>+[1]NAC!E66</f>
        <v>621.09400000000005</v>
      </c>
      <c r="F65" s="19">
        <f>+[1]NAC!F66</f>
        <v>476.80250000000001</v>
      </c>
      <c r="G65" s="19">
        <f>+[1]NAC!G66</f>
        <v>582.33799999999997</v>
      </c>
      <c r="H65" s="19">
        <f>+[1]NAC!H66</f>
        <v>645.14340000000004</v>
      </c>
      <c r="I65" s="19">
        <f>+[1]NAC!I66</f>
        <v>637.31579999999997</v>
      </c>
      <c r="J65" s="19">
        <f>+[1]NAC!J66</f>
        <v>498.80130000000003</v>
      </c>
      <c r="K65" s="19">
        <f>+[1]NAC!K66</f>
        <v>569.12019999999995</v>
      </c>
      <c r="L65" s="19">
        <f>+[1]NAC!L66</f>
        <v>479.1164</v>
      </c>
      <c r="M65" s="19">
        <f>+[1]NAC!M66</f>
        <v>575.12890000000004</v>
      </c>
      <c r="N65" s="20">
        <f>+[1]NAC!N66</f>
        <v>503.08420000000001</v>
      </c>
      <c r="O65" s="18">
        <f>+[1]NAC!P66</f>
        <v>603.62689999999998</v>
      </c>
      <c r="P65" s="18">
        <f>+[1]NAC!Q66</f>
        <v>605.17589999999996</v>
      </c>
      <c r="Q65" s="18">
        <f>+[1]NAC!R66</f>
        <v>498.63150000000002</v>
      </c>
      <c r="R65" s="18">
        <f t="shared" si="0"/>
        <v>582.28993544925186</v>
      </c>
      <c r="S65" s="19">
        <f t="shared" si="1"/>
        <v>587.69928142974982</v>
      </c>
      <c r="T65" s="19">
        <f t="shared" si="2"/>
        <v>580.78318497951875</v>
      </c>
      <c r="U65" s="19">
        <f t="shared" si="3"/>
        <v>582.64168810332524</v>
      </c>
      <c r="V65" s="19"/>
      <c r="W65" s="20">
        <f t="shared" si="4"/>
        <v>594.88635164896982</v>
      </c>
      <c r="Y65" s="24">
        <f t="shared" si="7"/>
        <v>3.8399703058412671E-2</v>
      </c>
      <c r="Z65" s="24">
        <f t="shared" si="8"/>
        <v>4.2533111526186662E-2</v>
      </c>
      <c r="AA65" s="24">
        <f t="shared" si="9"/>
        <v>5.3750104162717083E-2</v>
      </c>
      <c r="AB65" s="24">
        <f t="shared" si="10"/>
        <v>4.7678343616514018E-2</v>
      </c>
      <c r="AC65" s="24">
        <f t="shared" si="11"/>
        <v>2.1088537206253921E-2</v>
      </c>
      <c r="AD65" s="24">
        <f t="shared" si="12"/>
        <v>3.3719090301354893E-2</v>
      </c>
      <c r="AE65" s="24">
        <f t="shared" si="13"/>
        <v>4.9942564493048458E-3</v>
      </c>
      <c r="AF65" s="24">
        <f t="shared" si="14"/>
        <v>4.9337911031259507E-2</v>
      </c>
      <c r="AG65" s="24">
        <f t="shared" si="15"/>
        <v>1.849748326824141E-2</v>
      </c>
      <c r="AH65" s="24">
        <f t="shared" si="16"/>
        <v>3.9529011985667495E-2</v>
      </c>
      <c r="AI65" s="24">
        <f t="shared" si="17"/>
        <v>1.0013782600868382E-2</v>
      </c>
      <c r="AJ65" s="24">
        <f t="shared" si="18"/>
        <v>5.883540953570443E-2</v>
      </c>
      <c r="AK65" s="24">
        <f t="shared" si="19"/>
        <v>3.1787899912405049E-2</v>
      </c>
      <c r="AL65" s="24">
        <f t="shared" si="20"/>
        <v>3.7352120324733562E-2</v>
      </c>
      <c r="AM65" s="24">
        <f t="shared" si="21"/>
        <v>4.4232387884627355E-2</v>
      </c>
      <c r="AN65" s="24">
        <f t="shared" si="22"/>
        <v>1.7141608744662085E-2</v>
      </c>
      <c r="AO65" s="24">
        <f t="shared" si="23"/>
        <v>3.8170680147101566E-2</v>
      </c>
      <c r="AP65" s="24">
        <f t="shared" si="47"/>
        <v>4.4273418471631354E-2</v>
      </c>
      <c r="AQ65" s="24">
        <f t="shared" si="48"/>
        <v>4.4872528540593759E-2</v>
      </c>
      <c r="AR65" s="24">
        <f t="shared" si="49"/>
        <v>4.0421043220060904E-2</v>
      </c>
      <c r="AS65" s="24" t="e">
        <f t="shared" si="24"/>
        <v>#DIV/0!</v>
      </c>
      <c r="AT65" s="24">
        <f t="shared" si="25"/>
        <v>3.4132738988168709E-2</v>
      </c>
      <c r="AV65" s="24">
        <f t="shared" si="28"/>
        <v>0.50941633543466325</v>
      </c>
      <c r="AW65" s="24">
        <f t="shared" si="29"/>
        <v>0.50345545170324923</v>
      </c>
      <c r="AX65" s="24">
        <f t="shared" si="30"/>
        <v>0.55101984189920228</v>
      </c>
      <c r="AY65" s="24">
        <f t="shared" si="31"/>
        <v>0.64638596102446466</v>
      </c>
      <c r="AZ65" s="24">
        <f t="shared" si="32"/>
        <v>0.28338831040715329</v>
      </c>
      <c r="BA65" s="24">
        <f t="shared" si="33"/>
        <v>0.46602397093620285</v>
      </c>
      <c r="BB65" s="24">
        <f t="shared" si="34"/>
        <v>0.51810306122737138</v>
      </c>
      <c r="BC65" s="24">
        <f t="shared" si="35"/>
        <v>0.57628922075416611</v>
      </c>
      <c r="BD65" s="24">
        <f t="shared" si="36"/>
        <v>0.3577642243669592</v>
      </c>
      <c r="BE65" s="24">
        <f t="shared" si="37"/>
        <v>0.47033419915746189</v>
      </c>
      <c r="BF65" s="24">
        <f t="shared" si="38"/>
        <v>0.56115995655881434</v>
      </c>
      <c r="BG65" s="24">
        <f t="shared" si="39"/>
        <v>0.6538935142795359</v>
      </c>
      <c r="BH65" s="24">
        <f t="shared" si="40"/>
        <v>0.38751877870242102</v>
      </c>
      <c r="BI65" s="24">
        <f t="shared" si="41"/>
        <v>0.50076165978433851</v>
      </c>
      <c r="BJ65" s="24">
        <f t="shared" si="42"/>
        <v>0.54869327000464474</v>
      </c>
      <c r="BK65" s="24">
        <f t="shared" si="43"/>
        <v>0.37718209223996135</v>
      </c>
      <c r="BL65" s="24">
        <f t="shared" si="44"/>
        <v>0.50884673321176765</v>
      </c>
      <c r="BM65" s="24">
        <f t="shared" si="50"/>
        <v>0.53150165048919451</v>
      </c>
      <c r="BN65" s="24">
        <f t="shared" si="51"/>
        <v>0.55268726449970806</v>
      </c>
      <c r="BO65" s="24">
        <f t="shared" si="52"/>
        <v>0.52246026813569402</v>
      </c>
      <c r="BP65" s="24" t="e">
        <f t="shared" si="45"/>
        <v>#DIV/0!</v>
      </c>
      <c r="BQ65" s="24">
        <f t="shared" si="46"/>
        <v>0.52655286456094741</v>
      </c>
    </row>
    <row r="66" spans="1:69" x14ac:dyDescent="0.25">
      <c r="A66" s="31">
        <f>+[1]NAC!A67</f>
        <v>44562</v>
      </c>
      <c r="B66" s="17">
        <f>+[1]NAC!B67</f>
        <v>605.0317</v>
      </c>
      <c r="C66" s="18">
        <f>+[1]NAC!C67</f>
        <v>639.40499999999997</v>
      </c>
      <c r="D66" s="19">
        <f>+[1]NAC!D67</f>
        <v>500.75779999999997</v>
      </c>
      <c r="E66" s="19">
        <f>+[1]NAC!E67</f>
        <v>635.99400000000003</v>
      </c>
      <c r="F66" s="19">
        <f>+[1]NAC!F67</f>
        <v>485.19299999999998</v>
      </c>
      <c r="G66" s="19">
        <f>+[1]NAC!G67</f>
        <v>601.6662</v>
      </c>
      <c r="H66" s="19">
        <f>+[1]NAC!H67</f>
        <v>671.67290000000003</v>
      </c>
      <c r="I66" s="19">
        <f>+[1]NAC!I67</f>
        <v>654.87180000000001</v>
      </c>
      <c r="J66" s="19">
        <f>+[1]NAC!J67</f>
        <v>536.12670000000003</v>
      </c>
      <c r="K66" s="19">
        <f>+[1]NAC!K67</f>
        <v>593.07510000000002</v>
      </c>
      <c r="L66" s="19">
        <f>+[1]NAC!L67</f>
        <v>482.7713</v>
      </c>
      <c r="M66" s="19">
        <f>+[1]NAC!M67</f>
        <v>607.7867</v>
      </c>
      <c r="N66" s="20">
        <f>+[1]NAC!N67</f>
        <v>524.70010000000002</v>
      </c>
      <c r="O66" s="18">
        <f>+[1]NAC!P67</f>
        <v>658.25429999999994</v>
      </c>
      <c r="P66" s="18">
        <f>+[1]NAC!Q67</f>
        <v>625.15940000000001</v>
      </c>
      <c r="Q66" s="18">
        <f>+[1]NAC!R67</f>
        <v>512.37660000000005</v>
      </c>
      <c r="R66" s="18">
        <f t="shared" si="0"/>
        <v>604.81170300918393</v>
      </c>
      <c r="S66" s="19">
        <f t="shared" si="1"/>
        <v>612.59214620416515</v>
      </c>
      <c r="T66" s="19">
        <f t="shared" si="2"/>
        <v>603.34912654871653</v>
      </c>
      <c r="U66" s="19">
        <f t="shared" si="3"/>
        <v>601.89054351811149</v>
      </c>
      <c r="V66" s="19"/>
      <c r="W66" s="20">
        <f t="shared" si="4"/>
        <v>615.20196602180545</v>
      </c>
      <c r="Y66" s="24">
        <f t="shared" si="7"/>
        <v>3.875681916706375E-2</v>
      </c>
      <c r="Z66" s="24">
        <f t="shared" si="8"/>
        <v>4.9355596653445133E-2</v>
      </c>
      <c r="AA66" s="24">
        <f t="shared" si="9"/>
        <v>1.7988279137694407E-2</v>
      </c>
      <c r="AB66" s="24">
        <f t="shared" si="10"/>
        <v>2.398992745059525E-2</v>
      </c>
      <c r="AC66" s="24">
        <f t="shared" si="11"/>
        <v>1.7597432899365995E-2</v>
      </c>
      <c r="AD66" s="24">
        <f t="shared" si="12"/>
        <v>3.3190689942954155E-2</v>
      </c>
      <c r="AE66" s="24">
        <f t="shared" si="13"/>
        <v>4.1121865309325045E-2</v>
      </c>
      <c r="AF66" s="24">
        <f t="shared" si="14"/>
        <v>2.7546782929279479E-2</v>
      </c>
      <c r="AG66" s="24">
        <f t="shared" si="15"/>
        <v>7.4830197916484931E-2</v>
      </c>
      <c r="AH66" s="24">
        <f t="shared" si="16"/>
        <v>4.2091108345829298E-2</v>
      </c>
      <c r="AI66" s="24">
        <f t="shared" si="17"/>
        <v>7.6284176454823882E-3</v>
      </c>
      <c r="AJ66" s="24">
        <f t="shared" si="18"/>
        <v>5.6783444546083306E-2</v>
      </c>
      <c r="AK66" s="24">
        <f t="shared" si="19"/>
        <v>4.2966763814089148E-2</v>
      </c>
      <c r="AL66" s="24">
        <f t="shared" si="20"/>
        <v>9.0498617606339149E-2</v>
      </c>
      <c r="AM66" s="24">
        <f t="shared" si="21"/>
        <v>3.3020977867757262E-2</v>
      </c>
      <c r="AN66" s="24">
        <f t="shared" si="22"/>
        <v>2.7565647176321706E-2</v>
      </c>
      <c r="AO66" s="24">
        <f t="shared" si="23"/>
        <v>3.8677926903469384E-2</v>
      </c>
      <c r="AP66" s="24">
        <f t="shared" si="47"/>
        <v>4.2356466242150503E-2</v>
      </c>
      <c r="AQ66" s="24">
        <f t="shared" si="48"/>
        <v>3.8854330071545595E-2</v>
      </c>
      <c r="AR66" s="24">
        <f t="shared" si="49"/>
        <v>3.3037209330913253E-2</v>
      </c>
      <c r="AS66" s="24" t="e">
        <f t="shared" si="24"/>
        <v>#DIV/0!</v>
      </c>
      <c r="AT66" s="24">
        <f t="shared" si="25"/>
        <v>3.4150412623390469E-2</v>
      </c>
      <c r="AV66" s="24">
        <f t="shared" si="28"/>
        <v>0.50690162141591033</v>
      </c>
      <c r="AW66" s="24">
        <f t="shared" si="29"/>
        <v>0.50505817049063939</v>
      </c>
      <c r="AX66" s="24">
        <f t="shared" si="30"/>
        <v>0.51091659840115389</v>
      </c>
      <c r="AY66" s="24">
        <f t="shared" si="31"/>
        <v>0.66304158532242141</v>
      </c>
      <c r="AZ66" s="24">
        <f t="shared" si="32"/>
        <v>0.29126512541180971</v>
      </c>
      <c r="BA66" s="24">
        <f t="shared" si="33"/>
        <v>0.47105715220392264</v>
      </c>
      <c r="BB66" s="24">
        <f t="shared" si="34"/>
        <v>0.52869172210872861</v>
      </c>
      <c r="BC66" s="24">
        <f t="shared" si="35"/>
        <v>0.54850549425084583</v>
      </c>
      <c r="BD66" s="24">
        <f t="shared" si="36"/>
        <v>0.26758494417678835</v>
      </c>
      <c r="BE66" s="24">
        <f t="shared" si="37"/>
        <v>0.46182603071565698</v>
      </c>
      <c r="BF66" s="24">
        <f t="shared" si="38"/>
        <v>0.56400912932837244</v>
      </c>
      <c r="BG66" s="24">
        <f t="shared" si="39"/>
        <v>0.65848195099376028</v>
      </c>
      <c r="BH66" s="24">
        <f t="shared" si="40"/>
        <v>0.41817583755335397</v>
      </c>
      <c r="BI66" s="24">
        <f t="shared" si="41"/>
        <v>0.58867423256011508</v>
      </c>
      <c r="BJ66" s="24">
        <f t="shared" si="42"/>
        <v>0.5395458980454968</v>
      </c>
      <c r="BK66" s="24">
        <f t="shared" si="43"/>
        <v>0.34594491933812432</v>
      </c>
      <c r="BL66" s="24">
        <f t="shared" si="44"/>
        <v>0.50658526722019337</v>
      </c>
      <c r="BM66" s="24">
        <f t="shared" si="50"/>
        <v>0.53426879782903902</v>
      </c>
      <c r="BN66" s="24">
        <f t="shared" si="51"/>
        <v>0.56028607184587864</v>
      </c>
      <c r="BO66" s="24">
        <f t="shared" si="52"/>
        <v>0.53021463778062072</v>
      </c>
      <c r="BP66" s="24" t="e">
        <f t="shared" si="45"/>
        <v>#DIV/0!</v>
      </c>
      <c r="BQ66" s="24">
        <f t="shared" si="46"/>
        <v>0.52010326267202855</v>
      </c>
    </row>
    <row r="67" spans="1:69" x14ac:dyDescent="0.25">
      <c r="A67" s="31">
        <f>+[1]NAC!A68</f>
        <v>44593</v>
      </c>
      <c r="B67" s="17">
        <f>+[1]NAC!B68</f>
        <v>633.43409999999994</v>
      </c>
      <c r="C67" s="18">
        <f>+[1]NAC!C68</f>
        <v>687.16579999999999</v>
      </c>
      <c r="D67" s="19">
        <f>+[1]NAC!D68</f>
        <v>514.07619999999997</v>
      </c>
      <c r="E67" s="19">
        <f>+[1]NAC!E68</f>
        <v>657.57619999999997</v>
      </c>
      <c r="F67" s="19">
        <f>+[1]NAC!F68</f>
        <v>498.94760000000002</v>
      </c>
      <c r="G67" s="19">
        <f>+[1]NAC!G68</f>
        <v>628.32370000000003</v>
      </c>
      <c r="H67" s="19">
        <f>+[1]NAC!H68</f>
        <v>696.11609999999996</v>
      </c>
      <c r="I67" s="19">
        <f>+[1]NAC!I68</f>
        <v>687.19190000000003</v>
      </c>
      <c r="J67" s="19">
        <f>+[1]NAC!J68</f>
        <v>544.03380000000004</v>
      </c>
      <c r="K67" s="19">
        <f>+[1]NAC!K68</f>
        <v>606.66970000000003</v>
      </c>
      <c r="L67" s="19">
        <f>+[1]NAC!L68</f>
        <v>495.55529999999999</v>
      </c>
      <c r="M67" s="19">
        <f>+[1]NAC!M68</f>
        <v>634.02329999999995</v>
      </c>
      <c r="N67" s="20">
        <f>+[1]NAC!N68</f>
        <v>547.44799999999998</v>
      </c>
      <c r="O67" s="18">
        <f>+[1]NAC!P68</f>
        <v>713.70129999999995</v>
      </c>
      <c r="P67" s="18">
        <f>+[1]NAC!Q68</f>
        <v>652.98379999999997</v>
      </c>
      <c r="Q67" s="18">
        <f>+[1]NAC!R68</f>
        <v>528.26829999999995</v>
      </c>
      <c r="R67" s="18">
        <f t="shared" si="0"/>
        <v>633.45504779770101</v>
      </c>
      <c r="S67" s="19">
        <f t="shared" si="1"/>
        <v>644.67102220666857</v>
      </c>
      <c r="T67" s="19">
        <f t="shared" si="2"/>
        <v>625.48844086931149</v>
      </c>
      <c r="U67" s="19">
        <f t="shared" si="3"/>
        <v>622.68312376677977</v>
      </c>
      <c r="V67" s="19"/>
      <c r="W67" s="20">
        <f t="shared" si="4"/>
        <v>637.97541306087157</v>
      </c>
      <c r="Y67" s="24">
        <f t="shared" si="7"/>
        <v>4.6943656010089985E-2</v>
      </c>
      <c r="Z67" s="24">
        <f t="shared" si="8"/>
        <v>7.4695693652692796E-2</v>
      </c>
      <c r="AA67" s="24">
        <f t="shared" si="9"/>
        <v>2.6596490359211522E-2</v>
      </c>
      <c r="AB67" s="24">
        <f t="shared" si="10"/>
        <v>3.3934596867265965E-2</v>
      </c>
      <c r="AC67" s="24">
        <f t="shared" si="11"/>
        <v>2.8348718963381758E-2</v>
      </c>
      <c r="AD67" s="24">
        <f t="shared" si="12"/>
        <v>4.4306128547689783E-2</v>
      </c>
      <c r="AE67" s="24">
        <f t="shared" si="13"/>
        <v>3.6391523314398988E-2</v>
      </c>
      <c r="AF67" s="24">
        <f t="shared" si="14"/>
        <v>4.9353323810858996E-2</v>
      </c>
      <c r="AG67" s="24">
        <f t="shared" si="15"/>
        <v>1.4748565963978333E-2</v>
      </c>
      <c r="AH67" s="24">
        <f t="shared" si="16"/>
        <v>2.2922223509299178E-2</v>
      </c>
      <c r="AI67" s="24">
        <f t="shared" si="17"/>
        <v>2.6480447367107418E-2</v>
      </c>
      <c r="AJ67" s="24">
        <f t="shared" si="18"/>
        <v>4.3167446737482074E-2</v>
      </c>
      <c r="AK67" s="24">
        <f t="shared" si="19"/>
        <v>4.3354098846178912E-2</v>
      </c>
      <c r="AL67" s="24">
        <f t="shared" si="20"/>
        <v>8.4233403412632413E-2</v>
      </c>
      <c r="AM67" s="24">
        <f t="shared" si="21"/>
        <v>4.450768875905875E-2</v>
      </c>
      <c r="AN67" s="24">
        <f t="shared" si="22"/>
        <v>3.1015663088439061E-2</v>
      </c>
      <c r="AO67" s="24">
        <f t="shared" si="23"/>
        <v>4.735911134987103E-2</v>
      </c>
      <c r="AP67" s="24">
        <f t="shared" si="47"/>
        <v>5.2365797049921836E-2</v>
      </c>
      <c r="AQ67" s="24">
        <f t="shared" si="48"/>
        <v>3.6694035586388507E-2</v>
      </c>
      <c r="AR67" s="24">
        <f t="shared" si="49"/>
        <v>3.4545450950489442E-2</v>
      </c>
      <c r="AS67" s="24" t="e">
        <f t="shared" si="24"/>
        <v>#DIV/0!</v>
      </c>
      <c r="AT67" s="24">
        <f t="shared" si="25"/>
        <v>3.7017838525988944E-2</v>
      </c>
      <c r="AV67" s="24">
        <f t="shared" si="28"/>
        <v>0.5231925686439769</v>
      </c>
      <c r="AW67" s="24">
        <f t="shared" si="29"/>
        <v>0.55794402821125422</v>
      </c>
      <c r="AX67" s="24">
        <f t="shared" si="30"/>
        <v>0.49738709729097574</v>
      </c>
      <c r="AY67" s="24">
        <f t="shared" si="31"/>
        <v>0.67239462210041645</v>
      </c>
      <c r="AZ67" s="24">
        <f t="shared" si="32"/>
        <v>0.30128514751707502</v>
      </c>
      <c r="BA67" s="24">
        <f t="shared" si="33"/>
        <v>0.46929321080253406</v>
      </c>
      <c r="BB67" s="24">
        <f t="shared" si="34"/>
        <v>0.53084568416399747</v>
      </c>
      <c r="BC67" s="24">
        <f t="shared" si="35"/>
        <v>0.55014584671286038</v>
      </c>
      <c r="BD67" s="24">
        <f t="shared" si="36"/>
        <v>0.26316471364279415</v>
      </c>
      <c r="BE67" s="24">
        <f t="shared" si="37"/>
        <v>0.46177579812559522</v>
      </c>
      <c r="BF67" s="24">
        <f t="shared" si="38"/>
        <v>0.60368693569787379</v>
      </c>
      <c r="BG67" s="24">
        <f t="shared" si="39"/>
        <v>0.64145537373063721</v>
      </c>
      <c r="BH67" s="24">
        <f t="shared" si="40"/>
        <v>0.43342177316583785</v>
      </c>
      <c r="BI67" s="24">
        <f t="shared" si="41"/>
        <v>0.67034608655967132</v>
      </c>
      <c r="BJ67" s="24">
        <f t="shared" si="42"/>
        <v>0.54518293242768689</v>
      </c>
      <c r="BK67" s="24">
        <f t="shared" si="43"/>
        <v>0.35843944180037579</v>
      </c>
      <c r="BL67" s="24">
        <f t="shared" si="44"/>
        <v>0.52353488353882893</v>
      </c>
      <c r="BM67" s="24">
        <f t="shared" si="50"/>
        <v>0.55646922455192893</v>
      </c>
      <c r="BN67" s="24">
        <f t="shared" si="51"/>
        <v>0.56016938195251664</v>
      </c>
      <c r="BO67" s="24">
        <f t="shared" si="52"/>
        <v>0.53473370015402799</v>
      </c>
      <c r="BP67" s="24" t="e">
        <f t="shared" si="45"/>
        <v>#DIV/0!</v>
      </c>
      <c r="BQ67" s="24">
        <f t="shared" si="46"/>
        <v>0.52447292517090771</v>
      </c>
    </row>
    <row r="68" spans="1:69" x14ac:dyDescent="0.25">
      <c r="A68" s="31">
        <f>+[1]NAC!A69</f>
        <v>44621</v>
      </c>
      <c r="B68" s="17">
        <f>+[1]NAC!B69</f>
        <v>676.0566</v>
      </c>
      <c r="C68" s="18">
        <f>+[1]NAC!C69</f>
        <v>736.94510000000002</v>
      </c>
      <c r="D68" s="19">
        <f>+[1]NAC!D69</f>
        <v>543.63059999999996</v>
      </c>
      <c r="E68" s="19">
        <f>+[1]NAC!E69</f>
        <v>728.95899999999995</v>
      </c>
      <c r="F68" s="19">
        <f>+[1]NAC!F69</f>
        <v>537.1626</v>
      </c>
      <c r="G68" s="19">
        <f>+[1]NAC!G69</f>
        <v>655.88630000000001</v>
      </c>
      <c r="H68" s="19">
        <f>+[1]NAC!H69</f>
        <v>730.59220000000005</v>
      </c>
      <c r="I68" s="19">
        <f>+[1]NAC!I69</f>
        <v>724.84649999999999</v>
      </c>
      <c r="J68" s="19">
        <f>+[1]NAC!J69</f>
        <v>562.76160000000004</v>
      </c>
      <c r="K68" s="19">
        <f>+[1]NAC!K69</f>
        <v>626.87339999999995</v>
      </c>
      <c r="L68" s="19">
        <f>+[1]NAC!L69</f>
        <v>612.68209999999999</v>
      </c>
      <c r="M68" s="19">
        <f>+[1]NAC!M69</f>
        <v>668.46130000000005</v>
      </c>
      <c r="N68" s="20">
        <f>+[1]NAC!N69</f>
        <v>577.69590000000005</v>
      </c>
      <c r="O68" s="18">
        <f>+[1]NAC!P69</f>
        <v>757.8963</v>
      </c>
      <c r="P68" s="18">
        <f>+[1]NAC!Q69</f>
        <v>694.75149999999996</v>
      </c>
      <c r="Q68" s="18">
        <f>+[1]NAC!R69</f>
        <v>572.79920000000004</v>
      </c>
      <c r="R68" s="18">
        <f t="shared" si="0"/>
        <v>676.06413333562193</v>
      </c>
      <c r="S68" s="19">
        <f t="shared" si="1"/>
        <v>688.13983739696448</v>
      </c>
      <c r="T68" s="19">
        <f t="shared" si="2"/>
        <v>665.57614474959348</v>
      </c>
      <c r="U68" s="19">
        <f t="shared" si="3"/>
        <v>664.62782501244374</v>
      </c>
      <c r="V68" s="19"/>
      <c r="W68" s="20">
        <f t="shared" si="4"/>
        <v>679.92642288451736</v>
      </c>
      <c r="Y68" s="24">
        <f t="shared" si="7"/>
        <v>6.7287978339025445E-2</v>
      </c>
      <c r="Z68" s="24">
        <f t="shared" si="8"/>
        <v>7.244146900209536E-2</v>
      </c>
      <c r="AA68" s="24">
        <f t="shared" si="9"/>
        <v>5.7490309802321171E-2</v>
      </c>
      <c r="AB68" s="24">
        <f t="shared" si="10"/>
        <v>0.10855441544265143</v>
      </c>
      <c r="AC68" s="24">
        <f t="shared" si="11"/>
        <v>7.6591209177075958E-2</v>
      </c>
      <c r="AD68" s="24">
        <f t="shared" si="12"/>
        <v>4.3866879444464546E-2</v>
      </c>
      <c r="AE68" s="24">
        <f t="shared" si="13"/>
        <v>4.9526364926770317E-2</v>
      </c>
      <c r="AF68" s="24">
        <f t="shared" si="14"/>
        <v>5.4794883350633095E-2</v>
      </c>
      <c r="AG68" s="24">
        <f t="shared" si="15"/>
        <v>3.4423964099289384E-2</v>
      </c>
      <c r="AH68" s="24">
        <f t="shared" si="16"/>
        <v>3.3302635684623549E-2</v>
      </c>
      <c r="AI68" s="24">
        <f t="shared" si="17"/>
        <v>0.23635465103490971</v>
      </c>
      <c r="AJ68" s="24">
        <f t="shared" si="18"/>
        <v>5.4316615808914337E-2</v>
      </c>
      <c r="AK68" s="24">
        <f t="shared" si="19"/>
        <v>5.5252553667197724E-2</v>
      </c>
      <c r="AL68" s="24">
        <f t="shared" si="20"/>
        <v>6.192366470398758E-2</v>
      </c>
      <c r="AM68" s="24">
        <f t="shared" si="21"/>
        <v>6.3964374001315161E-2</v>
      </c>
      <c r="AN68" s="24">
        <f t="shared" si="22"/>
        <v>8.429599126050169E-2</v>
      </c>
      <c r="AO68" s="24">
        <f t="shared" si="23"/>
        <v>6.7264576525291941E-2</v>
      </c>
      <c r="AP68" s="24">
        <f t="shared" si="47"/>
        <v>6.7427903058997263E-2</v>
      </c>
      <c r="AQ68" s="24">
        <f t="shared" si="48"/>
        <v>6.4090239340902411E-2</v>
      </c>
      <c r="AR68" s="24">
        <f t="shared" si="49"/>
        <v>6.7361230206351319E-2</v>
      </c>
      <c r="AS68" s="24" t="e">
        <f t="shared" si="24"/>
        <v>#DIV/0!</v>
      </c>
      <c r="AT68" s="24">
        <f t="shared" si="25"/>
        <v>6.5756467984202871E-2</v>
      </c>
      <c r="AV68" s="24">
        <f t="shared" si="28"/>
        <v>0.55106630322138228</v>
      </c>
      <c r="AW68" s="24">
        <f t="shared" si="29"/>
        <v>0.59745736075181899</v>
      </c>
      <c r="AX68" s="24">
        <f t="shared" si="30"/>
        <v>0.48785276013173151</v>
      </c>
      <c r="AY68" s="24">
        <f t="shared" si="31"/>
        <v>0.67306591079922651</v>
      </c>
      <c r="AZ68" s="24">
        <f t="shared" si="32"/>
        <v>0.38273799640905826</v>
      </c>
      <c r="BA68" s="24">
        <f t="shared" si="33"/>
        <v>0.48668259083029297</v>
      </c>
      <c r="BB68" s="24">
        <f t="shared" si="34"/>
        <v>0.54506276752330529</v>
      </c>
      <c r="BC68" s="24">
        <f t="shared" si="35"/>
        <v>0.56934861271597459</v>
      </c>
      <c r="BD68" s="24">
        <f t="shared" si="36"/>
        <v>0.30576590205623444</v>
      </c>
      <c r="BE68" s="24">
        <f t="shared" si="37"/>
        <v>0.43387637215028119</v>
      </c>
      <c r="BF68" s="24">
        <f t="shared" si="38"/>
        <v>0.54309250111195562</v>
      </c>
      <c r="BG68" s="24">
        <f t="shared" si="39"/>
        <v>0.67781922578404008</v>
      </c>
      <c r="BH68" s="24">
        <f t="shared" si="40"/>
        <v>0.47995892873474544</v>
      </c>
      <c r="BI68" s="24">
        <f t="shared" si="41"/>
        <v>0.6552157239927956</v>
      </c>
      <c r="BJ68" s="24">
        <f t="shared" si="42"/>
        <v>0.57283233722720261</v>
      </c>
      <c r="BK68" s="24">
        <f t="shared" si="43"/>
        <v>0.40934073369475632</v>
      </c>
      <c r="BL68" s="24">
        <f t="shared" si="44"/>
        <v>0.55034443312062731</v>
      </c>
      <c r="BM68" s="24">
        <f t="shared" si="50"/>
        <v>0.57939513094709238</v>
      </c>
      <c r="BN68" s="24">
        <f t="shared" si="51"/>
        <v>0.57230952566670323</v>
      </c>
      <c r="BO68" s="24">
        <f t="shared" si="52"/>
        <v>0.54028868720333656</v>
      </c>
      <c r="BP68" s="24" t="e">
        <f t="shared" si="45"/>
        <v>#DIV/0!</v>
      </c>
      <c r="BQ68" s="24">
        <f t="shared" si="46"/>
        <v>0.53514362550356043</v>
      </c>
    </row>
    <row r="69" spans="1:69" x14ac:dyDescent="0.25">
      <c r="A69" s="31">
        <f>+[1]NAC!A70</f>
        <v>44652</v>
      </c>
      <c r="B69" s="17">
        <f>+[1]NAC!B70</f>
        <v>716.93989999999997</v>
      </c>
      <c r="C69" s="18">
        <f>+[1]NAC!C70</f>
        <v>780.14570000000003</v>
      </c>
      <c r="D69" s="19">
        <f>+[1]NAC!D70</f>
        <v>561.81370000000004</v>
      </c>
      <c r="E69" s="19">
        <f>+[1]NAC!E70</f>
        <v>801.07619999999997</v>
      </c>
      <c r="F69" s="19">
        <f>+[1]NAC!F70</f>
        <v>561.74779999999998</v>
      </c>
      <c r="G69" s="19">
        <f>+[1]NAC!G70</f>
        <v>691.95709999999997</v>
      </c>
      <c r="H69" s="19">
        <f>+[1]NAC!H70</f>
        <v>777.29909999999995</v>
      </c>
      <c r="I69" s="19">
        <f>+[1]NAC!I70</f>
        <v>763.50710000000004</v>
      </c>
      <c r="J69" s="19">
        <f>+[1]NAC!J70</f>
        <v>583.34550000000002</v>
      </c>
      <c r="K69" s="19">
        <f>+[1]NAC!K70</f>
        <v>659.64480000000003</v>
      </c>
      <c r="L69" s="19">
        <f>+[1]NAC!L70</f>
        <v>635.50030000000004</v>
      </c>
      <c r="M69" s="19">
        <f>+[1]NAC!M70</f>
        <v>717.56679999999994</v>
      </c>
      <c r="N69" s="20">
        <f>+[1]NAC!N70</f>
        <v>608.09320000000002</v>
      </c>
      <c r="O69" s="18">
        <f>+[1]NAC!P70</f>
        <v>799.0308</v>
      </c>
      <c r="P69" s="18">
        <f>+[1]NAC!Q70</f>
        <v>741.36220000000003</v>
      </c>
      <c r="Q69" s="18">
        <f>+[1]NAC!R70</f>
        <v>595.22230000000002</v>
      </c>
      <c r="R69" s="18">
        <f t="shared" si="0"/>
        <v>717.02864485958503</v>
      </c>
      <c r="S69" s="19">
        <f t="shared" si="1"/>
        <v>732.61335952195998</v>
      </c>
      <c r="T69" s="19">
        <f t="shared" si="2"/>
        <v>713.55961387753223</v>
      </c>
      <c r="U69" s="19">
        <f t="shared" si="3"/>
        <v>712.24249456832581</v>
      </c>
      <c r="V69" s="19"/>
      <c r="W69" s="20">
        <f t="shared" si="4"/>
        <v>722.87028125830375</v>
      </c>
      <c r="Y69" s="24">
        <f t="shared" si="7"/>
        <v>6.0473191149971628E-2</v>
      </c>
      <c r="Z69" s="24">
        <f t="shared" si="8"/>
        <v>5.8621191727850519E-2</v>
      </c>
      <c r="AA69" s="24">
        <f t="shared" si="9"/>
        <v>3.344752852396482E-2</v>
      </c>
      <c r="AB69" s="24">
        <f t="shared" si="10"/>
        <v>9.8931764337911954E-2</v>
      </c>
      <c r="AC69" s="24">
        <f t="shared" si="11"/>
        <v>4.5768636908079641E-2</v>
      </c>
      <c r="AD69" s="24">
        <f t="shared" si="12"/>
        <v>5.4995507605510197E-2</v>
      </c>
      <c r="AE69" s="24">
        <f t="shared" si="13"/>
        <v>6.3930192520533113E-2</v>
      </c>
      <c r="AF69" s="24">
        <f t="shared" si="14"/>
        <v>5.3336258090506128E-2</v>
      </c>
      <c r="AG69" s="24">
        <f t="shared" si="15"/>
        <v>3.6576589447467667E-2</v>
      </c>
      <c r="AH69" s="24">
        <f t="shared" si="16"/>
        <v>5.2277541206884992E-2</v>
      </c>
      <c r="AI69" s="24">
        <f t="shared" si="17"/>
        <v>3.7243131470627411E-2</v>
      </c>
      <c r="AJ69" s="24">
        <f t="shared" si="18"/>
        <v>7.3460498012375419E-2</v>
      </c>
      <c r="AK69" s="24">
        <f t="shared" si="19"/>
        <v>5.2618168140019739E-2</v>
      </c>
      <c r="AL69" s="24">
        <f t="shared" si="20"/>
        <v>5.4274575558687976E-2</v>
      </c>
      <c r="AM69" s="24">
        <f t="shared" si="21"/>
        <v>6.7089743598970353E-2</v>
      </c>
      <c r="AN69" s="24">
        <f t="shared" si="22"/>
        <v>3.9146528137609105E-2</v>
      </c>
      <c r="AO69" s="24">
        <f t="shared" si="23"/>
        <v>6.0592641295506899E-2</v>
      </c>
      <c r="AP69" s="24">
        <f t="shared" si="47"/>
        <v>6.4628611378213519E-2</v>
      </c>
      <c r="AQ69" s="24">
        <f t="shared" si="48"/>
        <v>7.2093132403342475E-2</v>
      </c>
      <c r="AR69" s="24">
        <f t="shared" si="49"/>
        <v>7.1641101627050618E-2</v>
      </c>
      <c r="AS69" s="24" t="e">
        <f t="shared" si="24"/>
        <v>#DIV/0!</v>
      </c>
      <c r="AT69" s="24">
        <f t="shared" si="25"/>
        <v>6.3159566871370476E-2</v>
      </c>
      <c r="AV69" s="24">
        <f t="shared" si="28"/>
        <v>0.5803800857180077</v>
      </c>
      <c r="AW69" s="24">
        <f t="shared" si="29"/>
        <v>0.62111330151419031</v>
      </c>
      <c r="AX69" s="24">
        <f t="shared" si="30"/>
        <v>0.48443978825186251</v>
      </c>
      <c r="AY69" s="24">
        <f t="shared" si="31"/>
        <v>0.73418604162819601</v>
      </c>
      <c r="AZ69" s="24">
        <f t="shared" si="32"/>
        <v>0.39760230961683529</v>
      </c>
      <c r="BA69" s="24">
        <f t="shared" si="33"/>
        <v>0.50388807423234461</v>
      </c>
      <c r="BB69" s="24">
        <f t="shared" si="34"/>
        <v>0.5847658018031241</v>
      </c>
      <c r="BC69" s="24">
        <f t="shared" si="35"/>
        <v>0.56462592980130788</v>
      </c>
      <c r="BD69" s="24">
        <f t="shared" si="36"/>
        <v>0.34637466178812226</v>
      </c>
      <c r="BE69" s="24">
        <f t="shared" si="37"/>
        <v>0.48677142779866411</v>
      </c>
      <c r="BF69" s="24">
        <f t="shared" si="38"/>
        <v>0.56187555728578364</v>
      </c>
      <c r="BG69" s="24">
        <f t="shared" si="39"/>
        <v>0.7338763304298741</v>
      </c>
      <c r="BH69" s="24">
        <f t="shared" si="40"/>
        <v>0.50305867580557662</v>
      </c>
      <c r="BI69" s="24">
        <f t="shared" si="41"/>
        <v>0.70819399119426807</v>
      </c>
      <c r="BJ69" s="24">
        <f t="shared" si="42"/>
        <v>0.60517414667458258</v>
      </c>
      <c r="BK69" s="24">
        <f t="shared" si="43"/>
        <v>0.41457629181007172</v>
      </c>
      <c r="BL69" s="24">
        <f t="shared" si="44"/>
        <v>0.5797039084477158</v>
      </c>
      <c r="BM69" s="24">
        <f t="shared" si="50"/>
        <v>0.61463547640087501</v>
      </c>
      <c r="BN69" s="24">
        <f t="shared" si="51"/>
        <v>0.62019990345426068</v>
      </c>
      <c r="BO69" s="24">
        <f t="shared" si="52"/>
        <v>0.58577180426111797</v>
      </c>
      <c r="BP69" s="24" t="e">
        <f t="shared" si="45"/>
        <v>#DIV/0!</v>
      </c>
      <c r="BQ69" s="24">
        <f t="shared" si="46"/>
        <v>0.56744951946925948</v>
      </c>
    </row>
    <row r="70" spans="1:69" x14ac:dyDescent="0.25">
      <c r="A70" s="31">
        <f>+[1]NAC!A71</f>
        <v>44682</v>
      </c>
      <c r="B70" s="17">
        <f>+[1]NAC!B71</f>
        <v>753.14700000000005</v>
      </c>
      <c r="C70" s="18">
        <f>+[1]NAC!C71</f>
        <v>814.5693</v>
      </c>
      <c r="D70" s="19">
        <f>+[1]NAC!D71</f>
        <v>593.58989999999994</v>
      </c>
      <c r="E70" s="19">
        <f>+[1]NAC!E71</f>
        <v>847.15419999999995</v>
      </c>
      <c r="F70" s="19">
        <f>+[1]NAC!F71</f>
        <v>581.7106</v>
      </c>
      <c r="G70" s="19">
        <f>+[1]NAC!G71</f>
        <v>728.99509999999998</v>
      </c>
      <c r="H70" s="19">
        <f>+[1]NAC!H71</f>
        <v>825.57389999999998</v>
      </c>
      <c r="I70" s="19">
        <f>+[1]NAC!I71</f>
        <v>810.22</v>
      </c>
      <c r="J70" s="19">
        <f>+[1]NAC!J71</f>
        <v>601.24419999999998</v>
      </c>
      <c r="K70" s="19">
        <f>+[1]NAC!K71</f>
        <v>693.91629999999998</v>
      </c>
      <c r="L70" s="19">
        <f>+[1]NAC!L71</f>
        <v>656.14110000000005</v>
      </c>
      <c r="M70" s="19">
        <f>+[1]NAC!M71</f>
        <v>758.35270000000003</v>
      </c>
      <c r="N70" s="20">
        <f>+[1]NAC!N71</f>
        <v>635.81569999999999</v>
      </c>
      <c r="O70" s="18">
        <f>+[1]NAC!P71</f>
        <v>825.80880000000002</v>
      </c>
      <c r="P70" s="18">
        <f>+[1]NAC!Q71</f>
        <v>779.92669999999998</v>
      </c>
      <c r="Q70" s="18">
        <f>+[1]NAC!R71</f>
        <v>629.00289999999995</v>
      </c>
      <c r="R70" s="18">
        <f t="shared" ref="R70:R95" si="53">+SUMPRODUCT($C$3:$N$3,C70:N70)</f>
        <v>753.31165572336386</v>
      </c>
      <c r="S70" s="19">
        <f t="shared" ref="S70:S111" si="54">+($C$3*$C70+$D$3*$D70+$E$3*$E70+$G$3*$G70+$K$3*$K70+$M$3*$M70+$N$3*$N70)/SUM($C$3:$E$3,$G$3,$K$3,$M$3:$N$3)</f>
        <v>769.36427584787111</v>
      </c>
      <c r="T70" s="19">
        <f t="shared" ref="T70:T111" si="55">+($E$3*$E70+$G$3*$G70+$K$3*$K70+$M$3*$M70+$N$3*$N70)/SUM($E$3,$G$3,$K$3,$M$3:$N$3)</f>
        <v>752.53971730945909</v>
      </c>
      <c r="U70" s="19">
        <f t="shared" ref="U70:U96" si="56">+($E$3*$E70+$G$3*$G70+$K$3*$K70+$N$3*$N70)/SUM($E$3,$G$3,$K$3,$N$3)</f>
        <v>750.62905194184214</v>
      </c>
      <c r="V70" s="19"/>
      <c r="W70" s="20">
        <f t="shared" ref="W70:W96" si="57">($E$3*$E70+SUMPRODUCT($G$3:$L$3,$G70:$L70)+$N$3*$N70)/SUM($E$3,$G$3:$L$3,$N$3)</f>
        <v>762.66500576745455</v>
      </c>
      <c r="Y70" s="24">
        <f t="shared" si="7"/>
        <v>5.0502280595626114E-2</v>
      </c>
      <c r="Z70" s="24">
        <f t="shared" si="8"/>
        <v>4.4124578267879855E-2</v>
      </c>
      <c r="AA70" s="24">
        <f t="shared" si="9"/>
        <v>5.6560030486974444E-2</v>
      </c>
      <c r="AB70" s="24">
        <f t="shared" si="10"/>
        <v>5.7520121057147877E-2</v>
      </c>
      <c r="AC70" s="24">
        <f t="shared" si="11"/>
        <v>3.5536943802895182E-2</v>
      </c>
      <c r="AD70" s="24">
        <f t="shared" si="12"/>
        <v>5.3526439717144436E-2</v>
      </c>
      <c r="AE70" s="24">
        <f t="shared" si="13"/>
        <v>6.2105822584896941E-2</v>
      </c>
      <c r="AF70" s="24">
        <f t="shared" si="14"/>
        <v>6.1182011274027337E-2</v>
      </c>
      <c r="AG70" s="24">
        <f t="shared" si="15"/>
        <v>3.0682845757788346E-2</v>
      </c>
      <c r="AH70" s="24">
        <f t="shared" si="16"/>
        <v>5.1954476105928515E-2</v>
      </c>
      <c r="AI70" s="24">
        <f t="shared" si="17"/>
        <v>3.2479607011987266E-2</v>
      </c>
      <c r="AJ70" s="24">
        <f t="shared" si="18"/>
        <v>5.6839168144345642E-2</v>
      </c>
      <c r="AK70" s="24">
        <f t="shared" si="19"/>
        <v>4.5589228756381273E-2</v>
      </c>
      <c r="AL70" s="24">
        <f t="shared" si="20"/>
        <v>3.3513101122009337E-2</v>
      </c>
      <c r="AM70" s="24">
        <f t="shared" si="21"/>
        <v>5.2018433095186056E-2</v>
      </c>
      <c r="AN70" s="24">
        <f t="shared" si="22"/>
        <v>5.675291399532556E-2</v>
      </c>
      <c r="AO70" s="24">
        <f t="shared" si="23"/>
        <v>5.0601898716172045E-2</v>
      </c>
      <c r="AP70" s="24">
        <f t="shared" si="47"/>
        <v>5.0164136168485474E-2</v>
      </c>
      <c r="AQ70" s="24">
        <f t="shared" si="48"/>
        <v>5.4627676053730534E-2</v>
      </c>
      <c r="AR70" s="24">
        <f t="shared" si="49"/>
        <v>5.3895348376793439E-2</v>
      </c>
      <c r="AS70" s="24" t="e">
        <f t="shared" si="24"/>
        <v>#DIV/0!</v>
      </c>
      <c r="AT70" s="24">
        <f t="shared" si="25"/>
        <v>5.5050989839947384E-2</v>
      </c>
      <c r="AV70" s="24">
        <f t="shared" si="28"/>
        <v>0.6067992959624513</v>
      </c>
      <c r="AW70" s="24">
        <f t="shared" si="29"/>
        <v>0.64168236662692291</v>
      </c>
      <c r="AX70" s="24">
        <f t="shared" si="30"/>
        <v>0.54352028986223266</v>
      </c>
      <c r="AY70" s="24">
        <f t="shared" si="31"/>
        <v>0.79620990246044432</v>
      </c>
      <c r="AZ70" s="24">
        <f t="shared" si="32"/>
        <v>0.41844861564181124</v>
      </c>
      <c r="BA70" s="24">
        <f t="shared" si="33"/>
        <v>0.54778987284258096</v>
      </c>
      <c r="BB70" s="24">
        <f t="shared" si="34"/>
        <v>0.60682576094052121</v>
      </c>
      <c r="BC70" s="24">
        <f t="shared" si="35"/>
        <v>0.56701633876888802</v>
      </c>
      <c r="BD70" s="24">
        <f t="shared" si="36"/>
        <v>0.37409563066512797</v>
      </c>
      <c r="BE70" s="24">
        <f t="shared" si="37"/>
        <v>0.51688160600740085</v>
      </c>
      <c r="BF70" s="24">
        <f t="shared" si="38"/>
        <v>0.57668047967877256</v>
      </c>
      <c r="BG70" s="24">
        <f t="shared" si="39"/>
        <v>0.76650882633976769</v>
      </c>
      <c r="BH70" s="24">
        <f t="shared" si="40"/>
        <v>0.52716267243505821</v>
      </c>
      <c r="BI70" s="24">
        <f t="shared" si="41"/>
        <v>0.73954279033761461</v>
      </c>
      <c r="BJ70" s="24">
        <f t="shared" si="42"/>
        <v>0.63188718498740282</v>
      </c>
      <c r="BK70" s="24">
        <f t="shared" si="43"/>
        <v>0.44055163941578446</v>
      </c>
      <c r="BL70" s="24">
        <f t="shared" si="44"/>
        <v>0.60704029183317054</v>
      </c>
      <c r="BM70" s="24">
        <f t="shared" si="50"/>
        <v>0.64813191545725046</v>
      </c>
      <c r="BN70" s="24">
        <f t="shared" si="51"/>
        <v>0.66206901934410434</v>
      </c>
      <c r="BO70" s="24">
        <f t="shared" si="52"/>
        <v>0.63006629240409362</v>
      </c>
      <c r="BP70" s="24" t="e">
        <f t="shared" si="45"/>
        <v>#DIV/0!</v>
      </c>
      <c r="BQ70" s="24">
        <f t="shared" si="46"/>
        <v>0.59647649152366844</v>
      </c>
    </row>
    <row r="71" spans="1:69" x14ac:dyDescent="0.25">
      <c r="A71" s="31">
        <f>+[1]NAC!A72</f>
        <v>44713</v>
      </c>
      <c r="B71" s="17">
        <f>+[1]NAC!B72</f>
        <v>793.02779999999996</v>
      </c>
      <c r="C71" s="18">
        <f>+[1]NAC!C72</f>
        <v>852.18039999999996</v>
      </c>
      <c r="D71" s="19">
        <f>+[1]NAC!D72</f>
        <v>633.49879999999996</v>
      </c>
      <c r="E71" s="19">
        <f>+[1]NAC!E72</f>
        <v>895.87530000000004</v>
      </c>
      <c r="F71" s="19">
        <f>+[1]NAC!F72</f>
        <v>621.32860000000005</v>
      </c>
      <c r="G71" s="19">
        <f>+[1]NAC!G72</f>
        <v>772.64120000000003</v>
      </c>
      <c r="H71" s="19">
        <f>+[1]NAC!H72</f>
        <v>886.798</v>
      </c>
      <c r="I71" s="19">
        <f>+[1]NAC!I72</f>
        <v>848.63599999999997</v>
      </c>
      <c r="J71" s="19">
        <f>+[1]NAC!J72</f>
        <v>603.55219999999997</v>
      </c>
      <c r="K71" s="19">
        <f>+[1]NAC!K72</f>
        <v>724.00639999999999</v>
      </c>
      <c r="L71" s="19">
        <f>+[1]NAC!L72</f>
        <v>669.44500000000005</v>
      </c>
      <c r="M71" s="19">
        <f>+[1]NAC!M72</f>
        <v>805.45939999999996</v>
      </c>
      <c r="N71" s="20">
        <f>+[1]NAC!N72</f>
        <v>667.79750000000001</v>
      </c>
      <c r="O71" s="18">
        <f>+[1]NAC!P72</f>
        <v>880.31859999999995</v>
      </c>
      <c r="P71" s="18">
        <f>+[1]NAC!Q72</f>
        <v>819.57339999999999</v>
      </c>
      <c r="Q71" s="18">
        <f>+[1]NAC!R72</f>
        <v>662.09379999999999</v>
      </c>
      <c r="R71" s="18">
        <f t="shared" si="53"/>
        <v>793.19684686729181</v>
      </c>
      <c r="S71" s="19">
        <f t="shared" si="54"/>
        <v>809.48289069767497</v>
      </c>
      <c r="T71" s="19">
        <f t="shared" si="55"/>
        <v>794.55957895821336</v>
      </c>
      <c r="U71" s="19">
        <f t="shared" si="56"/>
        <v>790.97692411706737</v>
      </c>
      <c r="V71" s="19"/>
      <c r="W71" s="20">
        <f t="shared" si="57"/>
        <v>802.54110498617456</v>
      </c>
      <c r="Y71" s="24">
        <f t="shared" ref="Y71:Y95" si="58">+B71/B70-1</f>
        <v>5.2952212516281572E-2</v>
      </c>
      <c r="Z71" s="24">
        <f t="shared" ref="Z71:Z95" si="59">+C71/C70-1</f>
        <v>4.6172989824192934E-2</v>
      </c>
      <c r="AA71" s="24">
        <f t="shared" ref="AA71:AA95" si="60">+D71/D70-1</f>
        <v>6.7233118353260402E-2</v>
      </c>
      <c r="AB71" s="24">
        <f t="shared" ref="AB71:AB95" si="61">+E71/E70-1</f>
        <v>5.7511489643798042E-2</v>
      </c>
      <c r="AC71" s="24">
        <f t="shared" ref="AC71:AC95" si="62">+F71/F70-1</f>
        <v>6.8106030730744838E-2</v>
      </c>
      <c r="AD71" s="24">
        <f t="shared" ref="AD71:AD95" si="63">+G71/G70-1</f>
        <v>5.9871595844745773E-2</v>
      </c>
      <c r="AE71" s="24">
        <f t="shared" ref="AE71:AE95" si="64">+H71/H70-1</f>
        <v>7.4159442298260769E-2</v>
      </c>
      <c r="AF71" s="24">
        <f t="shared" ref="AF71:AF95" si="65">+I71/I70-1</f>
        <v>4.7414282540544361E-2</v>
      </c>
      <c r="AG71" s="24">
        <f t="shared" ref="AG71:AG95" si="66">+J71/J70-1</f>
        <v>3.8387064690186268E-3</v>
      </c>
      <c r="AH71" s="24">
        <f t="shared" ref="AH71:AH95" si="67">+K71/K70-1</f>
        <v>4.3362722564666667E-2</v>
      </c>
      <c r="AI71" s="24">
        <f t="shared" ref="AI71:AI95" si="68">+L71/L70-1</f>
        <v>2.0275974176895861E-2</v>
      </c>
      <c r="AJ71" s="24">
        <f t="shared" ref="AJ71:AJ95" si="69">+M71/M70-1</f>
        <v>6.2117138898562629E-2</v>
      </c>
      <c r="AK71" s="24">
        <f t="shared" ref="AK71:AK95" si="70">+N71/N70-1</f>
        <v>5.0300425107464353E-2</v>
      </c>
      <c r="AL71" s="24">
        <f t="shared" ref="AL71:AL95" si="71">+O71/O70-1</f>
        <v>6.600777322789475E-2</v>
      </c>
      <c r="AM71" s="24">
        <f t="shared" ref="AM71:AM95" si="72">+P71/P70-1</f>
        <v>5.0833879645356461E-2</v>
      </c>
      <c r="AN71" s="24">
        <f t="shared" ref="AN71:AN95" si="73">+Q71/Q70-1</f>
        <v>5.2608501487036108E-2</v>
      </c>
      <c r="AO71" s="24">
        <f t="shared" ref="AO71:AO95" si="74">+R71/R70-1</f>
        <v>5.2946467562125177E-2</v>
      </c>
      <c r="AP71" s="24">
        <f t="shared" si="47"/>
        <v>5.2145149065560004E-2</v>
      </c>
      <c r="AQ71" s="24">
        <f t="shared" si="48"/>
        <v>5.5837400581310259E-2</v>
      </c>
      <c r="AR71" s="24">
        <f t="shared" si="49"/>
        <v>5.3752079100651828E-2</v>
      </c>
      <c r="AS71" s="24" t="e">
        <f t="shared" ref="AS71:AS95" si="75">+V71/V70-1</f>
        <v>#DIV/0!</v>
      </c>
      <c r="AT71" s="24">
        <f t="shared" ref="AT71:AT95" si="76">+W71/W70-1</f>
        <v>5.2285208993683163E-2</v>
      </c>
      <c r="AV71" s="24">
        <f t="shared" si="28"/>
        <v>0.63982581648779813</v>
      </c>
      <c r="AW71" s="24">
        <f t="shared" si="29"/>
        <v>0.66357233533876281</v>
      </c>
      <c r="AX71" s="24">
        <f t="shared" si="30"/>
        <v>0.56152763292914276</v>
      </c>
      <c r="AY71" s="24">
        <f t="shared" si="31"/>
        <v>0.83595074704495809</v>
      </c>
      <c r="AZ71" s="24">
        <f t="shared" si="32"/>
        <v>0.47834149758403544</v>
      </c>
      <c r="BA71" s="24">
        <f t="shared" si="33"/>
        <v>0.58907018231582198</v>
      </c>
      <c r="BB71" s="24">
        <f t="shared" si="34"/>
        <v>0.67233100612020213</v>
      </c>
      <c r="BC71" s="24">
        <f t="shared" si="35"/>
        <v>0.58957004572395499</v>
      </c>
      <c r="BD71" s="24">
        <f t="shared" si="36"/>
        <v>0.28862514627886426</v>
      </c>
      <c r="BE71" s="24">
        <f t="shared" si="37"/>
        <v>0.54796985761582673</v>
      </c>
      <c r="BF71" s="24">
        <f t="shared" si="38"/>
        <v>0.59039318842421751</v>
      </c>
      <c r="BG71" s="24">
        <f t="shared" si="39"/>
        <v>0.81944215418352728</v>
      </c>
      <c r="BH71" s="24">
        <f t="shared" si="40"/>
        <v>0.57306450271730358</v>
      </c>
      <c r="BI71" s="24">
        <f t="shared" si="41"/>
        <v>0.84495689602777824</v>
      </c>
      <c r="BJ71" s="24">
        <f t="shared" si="42"/>
        <v>0.65509897494026936</v>
      </c>
      <c r="BK71" s="24">
        <f t="shared" si="43"/>
        <v>0.46905981510219164</v>
      </c>
      <c r="BL71" s="24">
        <f t="shared" si="44"/>
        <v>0.63965296353432466</v>
      </c>
      <c r="BM71" s="24">
        <f t="shared" si="50"/>
        <v>0.68048424072530289</v>
      </c>
      <c r="BN71" s="24">
        <f t="shared" si="51"/>
        <v>0.70448589853002197</v>
      </c>
      <c r="BO71" s="24">
        <f t="shared" si="52"/>
        <v>0.66918671031477595</v>
      </c>
      <c r="BP71" s="24" t="e">
        <f t="shared" si="45"/>
        <v>#DIV/0!</v>
      </c>
      <c r="BQ71" s="24">
        <f t="shared" si="46"/>
        <v>0.62820615324849949</v>
      </c>
    </row>
    <row r="72" spans="1:69" x14ac:dyDescent="0.25">
      <c r="A72" s="31">
        <f>+[1]NAC!A73</f>
        <v>44743</v>
      </c>
      <c r="B72" s="17">
        <f>+[1]NAC!B73</f>
        <v>851.76099999999997</v>
      </c>
      <c r="C72" s="18">
        <f>+[1]NAC!C73</f>
        <v>903.46090000000004</v>
      </c>
      <c r="D72" s="19">
        <f>+[1]NAC!D73</f>
        <v>674.34550000000002</v>
      </c>
      <c r="E72" s="19">
        <f>+[1]NAC!E73</f>
        <v>971.75800000000004</v>
      </c>
      <c r="F72" s="19">
        <f>+[1]NAC!F73</f>
        <v>649.68960000000004</v>
      </c>
      <c r="G72" s="19">
        <f>+[1]NAC!G73</f>
        <v>852.41759999999999</v>
      </c>
      <c r="H72" s="19">
        <f>+[1]NAC!H73</f>
        <v>947.49300000000005</v>
      </c>
      <c r="I72" s="19">
        <f>+[1]NAC!I73</f>
        <v>895.30780000000004</v>
      </c>
      <c r="J72" s="19">
        <f>+[1]NAC!J73</f>
        <v>636.82920000000001</v>
      </c>
      <c r="K72" s="19">
        <f>+[1]NAC!K73</f>
        <v>819.49929999999995</v>
      </c>
      <c r="L72" s="19">
        <f>+[1]NAC!L73</f>
        <v>710.28160000000003</v>
      </c>
      <c r="M72" s="19">
        <f>+[1]NAC!M73</f>
        <v>884.06830000000002</v>
      </c>
      <c r="N72" s="20">
        <f>+[1]NAC!N73</f>
        <v>721.93979999999999</v>
      </c>
      <c r="O72" s="18">
        <f>+[1]NAC!P73</f>
        <v>979.79570000000001</v>
      </c>
      <c r="P72" s="18">
        <f>+[1]NAC!Q73</f>
        <v>879.63829999999996</v>
      </c>
      <c r="Q72" s="18">
        <f>+[1]NAC!R73</f>
        <v>694.61149999999998</v>
      </c>
      <c r="R72" s="18">
        <f t="shared" si="53"/>
        <v>851.44751328483903</v>
      </c>
      <c r="S72" s="19">
        <f t="shared" si="54"/>
        <v>875.26301457850559</v>
      </c>
      <c r="T72" s="19">
        <f t="shared" si="55"/>
        <v>873.63899717880111</v>
      </c>
      <c r="U72" s="19">
        <f t="shared" si="56"/>
        <v>870.21099665485656</v>
      </c>
      <c r="V72" s="19"/>
      <c r="W72" s="20">
        <f t="shared" si="57"/>
        <v>867.62182432170516</v>
      </c>
      <c r="Y72" s="24">
        <f t="shared" si="58"/>
        <v>7.4061968571593528E-2</v>
      </c>
      <c r="Z72" s="24">
        <f t="shared" si="59"/>
        <v>6.0175638867075554E-2</v>
      </c>
      <c r="AA72" s="24">
        <f t="shared" si="60"/>
        <v>6.4477943762482282E-2</v>
      </c>
      <c r="AB72" s="24">
        <f t="shared" si="61"/>
        <v>8.4702301760077647E-2</v>
      </c>
      <c r="AC72" s="24">
        <f t="shared" si="62"/>
        <v>4.5645733996471316E-2</v>
      </c>
      <c r="AD72" s="24">
        <f t="shared" si="63"/>
        <v>0.1032515480665539</v>
      </c>
      <c r="AE72" s="24">
        <f t="shared" si="64"/>
        <v>6.8442869740346746E-2</v>
      </c>
      <c r="AF72" s="24">
        <f t="shared" si="65"/>
        <v>5.4996252810392221E-2</v>
      </c>
      <c r="AG72" s="24">
        <f t="shared" si="66"/>
        <v>5.51352476223268E-2</v>
      </c>
      <c r="AH72" s="24">
        <f t="shared" si="67"/>
        <v>0.13189510479465372</v>
      </c>
      <c r="AI72" s="24">
        <f t="shared" si="68"/>
        <v>6.1000679667485791E-2</v>
      </c>
      <c r="AJ72" s="24">
        <f t="shared" si="69"/>
        <v>9.7595111559937164E-2</v>
      </c>
      <c r="AK72" s="24">
        <f t="shared" si="70"/>
        <v>8.1075924962282775E-2</v>
      </c>
      <c r="AL72" s="24">
        <f t="shared" si="71"/>
        <v>0.11300124750289275</v>
      </c>
      <c r="AM72" s="24">
        <f t="shared" si="72"/>
        <v>7.3288005686861002E-2</v>
      </c>
      <c r="AN72" s="24">
        <f t="shared" si="73"/>
        <v>4.9113433776301729E-2</v>
      </c>
      <c r="AO72" s="24">
        <f t="shared" si="74"/>
        <v>7.3437844146262865E-2</v>
      </c>
      <c r="AP72" s="24">
        <f t="shared" si="47"/>
        <v>8.1261907616276163E-2</v>
      </c>
      <c r="AQ72" s="24">
        <f t="shared" si="48"/>
        <v>9.9526102654595938E-2</v>
      </c>
      <c r="AR72" s="24">
        <f t="shared" si="49"/>
        <v>0.10017241985439052</v>
      </c>
      <c r="AS72" s="24" t="e">
        <f t="shared" si="75"/>
        <v>#DIV/0!</v>
      </c>
      <c r="AT72" s="24">
        <f t="shared" si="76"/>
        <v>8.1093315882744488E-2</v>
      </c>
      <c r="AV72" s="24">
        <f t="shared" si="28"/>
        <v>0.71002453931319232</v>
      </c>
      <c r="AW72" s="24">
        <f t="shared" si="29"/>
        <v>0.70558063328014065</v>
      </c>
      <c r="AX72" s="24">
        <f t="shared" si="30"/>
        <v>0.61213208311279477</v>
      </c>
      <c r="AY72" s="24">
        <f t="shared" si="31"/>
        <v>0.96702270817173552</v>
      </c>
      <c r="AZ72" s="24">
        <f t="shared" si="32"/>
        <v>0.50250251500329579</v>
      </c>
      <c r="BA72" s="24">
        <f t="shared" si="33"/>
        <v>0.70657864073937948</v>
      </c>
      <c r="BB72" s="24">
        <f t="shared" si="34"/>
        <v>0.72100480540786416</v>
      </c>
      <c r="BC72" s="24">
        <f t="shared" si="35"/>
        <v>0.63941527970070733</v>
      </c>
      <c r="BD72" s="24">
        <f t="shared" si="36"/>
        <v>0.35468134965002851</v>
      </c>
      <c r="BE72" s="24">
        <f t="shared" si="37"/>
        <v>0.69955581308727521</v>
      </c>
      <c r="BF72" s="24">
        <f t="shared" si="38"/>
        <v>0.64564268726534291</v>
      </c>
      <c r="BG72" s="24">
        <f t="shared" si="39"/>
        <v>0.9062341114508814</v>
      </c>
      <c r="BH72" s="24">
        <f t="shared" si="40"/>
        <v>0.64803147683010098</v>
      </c>
      <c r="BI72" s="24">
        <f t="shared" si="41"/>
        <v>0.95791855438713158</v>
      </c>
      <c r="BJ72" s="24">
        <f t="shared" si="42"/>
        <v>0.72242564775148632</v>
      </c>
      <c r="BK72" s="24">
        <f t="shared" si="43"/>
        <v>0.51924649595949668</v>
      </c>
      <c r="BL72" s="24">
        <f t="shared" si="44"/>
        <v>0.70917392510897659</v>
      </c>
      <c r="BM72" s="24">
        <f t="shared" si="50"/>
        <v>0.76198989602014788</v>
      </c>
      <c r="BN72" s="24">
        <f t="shared" si="51"/>
        <v>0.82141969372260348</v>
      </c>
      <c r="BO72" s="24">
        <f t="shared" si="52"/>
        <v>0.79475446315118936</v>
      </c>
      <c r="BP72" s="24" t="e">
        <f t="shared" si="45"/>
        <v>#DIV/0!</v>
      </c>
      <c r="BQ72" s="24">
        <f t="shared" si="46"/>
        <v>0.71778652314728064</v>
      </c>
    </row>
    <row r="73" spans="1:69" x14ac:dyDescent="0.25">
      <c r="A73" s="31">
        <f>+[1]NAC!A74</f>
        <v>44774</v>
      </c>
      <c r="B73" s="17">
        <f>+[1]NAC!B74</f>
        <v>911.13160000000005</v>
      </c>
      <c r="C73" s="18">
        <f>+[1]NAC!C74</f>
        <v>967.58050000000003</v>
      </c>
      <c r="D73" s="19">
        <f>+[1]NAC!D74</f>
        <v>721.68899999999996</v>
      </c>
      <c r="E73" s="19">
        <f>+[1]NAC!E74</f>
        <v>1067.5251000000001</v>
      </c>
      <c r="F73" s="19">
        <f>+[1]NAC!F74</f>
        <v>685.69929999999999</v>
      </c>
      <c r="G73" s="19">
        <f>+[1]NAC!G74</f>
        <v>924.23009999999999</v>
      </c>
      <c r="H73" s="19">
        <f>+[1]NAC!H74</f>
        <v>1001.7380000000001</v>
      </c>
      <c r="I73" s="19">
        <f>+[1]NAC!I74</f>
        <v>956.47460000000001</v>
      </c>
      <c r="J73" s="19">
        <f>+[1]NAC!J74</f>
        <v>662.64919999999995</v>
      </c>
      <c r="K73" s="19">
        <f>+[1]NAC!K74</f>
        <v>860.71320000000003</v>
      </c>
      <c r="L73" s="19">
        <f>+[1]NAC!L74</f>
        <v>745.72680000000003</v>
      </c>
      <c r="M73" s="19">
        <f>+[1]NAC!M74</f>
        <v>942.90869999999995</v>
      </c>
      <c r="N73" s="20">
        <f>+[1]NAC!N74</f>
        <v>784.42240000000004</v>
      </c>
      <c r="O73" s="18">
        <f>+[1]NAC!P74</f>
        <v>1064.731</v>
      </c>
      <c r="P73" s="18">
        <f>+[1]NAC!Q74</f>
        <v>939.46770000000004</v>
      </c>
      <c r="Q73" s="18">
        <f>+[1]NAC!R74</f>
        <v>738.31050000000005</v>
      </c>
      <c r="R73" s="18">
        <f t="shared" si="53"/>
        <v>910.90992900364574</v>
      </c>
      <c r="S73" s="19">
        <f t="shared" si="54"/>
        <v>940.65504025444363</v>
      </c>
      <c r="T73" s="19">
        <f t="shared" si="55"/>
        <v>941.73957596437901</v>
      </c>
      <c r="U73" s="19">
        <f t="shared" si="56"/>
        <v>941.35529737209197</v>
      </c>
      <c r="V73" s="19"/>
      <c r="W73" s="20">
        <f t="shared" si="57"/>
        <v>929.88557167882277</v>
      </c>
      <c r="Y73" s="24">
        <f t="shared" si="58"/>
        <v>6.9703355753550689E-2</v>
      </c>
      <c r="Z73" s="24">
        <f t="shared" si="59"/>
        <v>7.0971084636866966E-2</v>
      </c>
      <c r="AA73" s="24">
        <f t="shared" si="60"/>
        <v>7.0206592911200572E-2</v>
      </c>
      <c r="AB73" s="24">
        <f t="shared" si="61"/>
        <v>9.8550359245820562E-2</v>
      </c>
      <c r="AC73" s="24">
        <f t="shared" si="62"/>
        <v>5.5426006511417159E-2</v>
      </c>
      <c r="AD73" s="24">
        <f t="shared" si="63"/>
        <v>8.4245679582401811E-2</v>
      </c>
      <c r="AE73" s="24">
        <f t="shared" si="64"/>
        <v>5.7251082593750002E-2</v>
      </c>
      <c r="AF73" s="24">
        <f t="shared" si="65"/>
        <v>6.8319297564479964E-2</v>
      </c>
      <c r="AG73" s="24">
        <f t="shared" si="66"/>
        <v>4.0544623267902757E-2</v>
      </c>
      <c r="AH73" s="24">
        <f t="shared" si="67"/>
        <v>5.0291562177051441E-2</v>
      </c>
      <c r="AI73" s="24">
        <f t="shared" si="68"/>
        <v>4.9903024377936811E-2</v>
      </c>
      <c r="AJ73" s="24">
        <f t="shared" si="69"/>
        <v>6.6556396151745245E-2</v>
      </c>
      <c r="AK73" s="24">
        <f t="shared" si="70"/>
        <v>8.6548213576810751E-2</v>
      </c>
      <c r="AL73" s="24">
        <f t="shared" si="71"/>
        <v>8.6686745002044763E-2</v>
      </c>
      <c r="AM73" s="24">
        <f t="shared" si="72"/>
        <v>6.8015910630540022E-2</v>
      </c>
      <c r="AN73" s="24">
        <f t="shared" si="73"/>
        <v>6.2911426027354889E-2</v>
      </c>
      <c r="AO73" s="24">
        <f t="shared" si="74"/>
        <v>6.9836854052698794E-2</v>
      </c>
      <c r="AP73" s="24">
        <f t="shared" si="47"/>
        <v>7.4711286306812008E-2</v>
      </c>
      <c r="AQ73" s="24">
        <f t="shared" si="48"/>
        <v>7.7950479552185481E-2</v>
      </c>
      <c r="AR73" s="24">
        <f t="shared" si="49"/>
        <v>8.1755230617308161E-2</v>
      </c>
      <c r="AS73" s="24" t="e">
        <f t="shared" si="75"/>
        <v>#DIV/0!</v>
      </c>
      <c r="AT73" s="24">
        <f t="shared" si="76"/>
        <v>7.1763694286729685E-2</v>
      </c>
      <c r="AV73" s="24">
        <f t="shared" si="28"/>
        <v>0.78515273096755411</v>
      </c>
      <c r="AW73" s="24">
        <f t="shared" si="29"/>
        <v>0.79985944592751301</v>
      </c>
      <c r="AX73" s="24">
        <f t="shared" si="30"/>
        <v>0.69115920572186185</v>
      </c>
      <c r="AY73" s="24">
        <f t="shared" si="31"/>
        <v>1.0895171146512128</v>
      </c>
      <c r="AZ73" s="24">
        <f t="shared" si="32"/>
        <v>0.56777029546681401</v>
      </c>
      <c r="BA73" s="24">
        <f t="shared" si="33"/>
        <v>0.79164012507342152</v>
      </c>
      <c r="BB73" s="24">
        <f t="shared" si="34"/>
        <v>0.7462526372783691</v>
      </c>
      <c r="BC73" s="24">
        <f t="shared" si="35"/>
        <v>0.70960440687484772</v>
      </c>
      <c r="BD73" s="24">
        <f t="shared" si="36"/>
        <v>0.41802018763298299</v>
      </c>
      <c r="BE73" s="24">
        <f t="shared" si="37"/>
        <v>0.72136477514104991</v>
      </c>
      <c r="BF73" s="24">
        <f t="shared" si="38"/>
        <v>0.65753900866859327</v>
      </c>
      <c r="BG73" s="24">
        <f t="shared" si="39"/>
        <v>0.97491034546893252</v>
      </c>
      <c r="BH73" s="24">
        <f t="shared" si="40"/>
        <v>0.73338574885584129</v>
      </c>
      <c r="BI73" s="24">
        <f t="shared" si="41"/>
        <v>1.1152046744125892</v>
      </c>
      <c r="BJ73" s="24">
        <f t="shared" si="42"/>
        <v>0.7837088902196232</v>
      </c>
      <c r="BK73" s="24">
        <f t="shared" si="43"/>
        <v>0.5967582138449059</v>
      </c>
      <c r="BL73" s="24">
        <f t="shared" si="44"/>
        <v>0.78453555733951363</v>
      </c>
      <c r="BM73" s="24">
        <f t="shared" si="50"/>
        <v>0.84795930966824673</v>
      </c>
      <c r="BN73" s="24">
        <f t="shared" si="51"/>
        <v>0.90021757912260236</v>
      </c>
      <c r="BO73" s="24">
        <f t="shared" si="52"/>
        <v>0.87684741299394475</v>
      </c>
      <c r="BP73" s="24" t="e">
        <f t="shared" si="45"/>
        <v>#DIV/0!</v>
      </c>
      <c r="BQ73" s="24">
        <f t="shared" si="46"/>
        <v>0.78461671632508456</v>
      </c>
    </row>
    <row r="74" spans="1:69" x14ac:dyDescent="0.25">
      <c r="A74" s="31">
        <f>+[1]NAC!A75</f>
        <v>44805</v>
      </c>
      <c r="B74" s="17">
        <f>+[1]NAC!B75</f>
        <v>967.30759999999998</v>
      </c>
      <c r="C74" s="18">
        <f>+[1]NAC!C75</f>
        <v>1032.8063</v>
      </c>
      <c r="D74" s="19">
        <f>+[1]NAC!D75</f>
        <v>789.70140000000004</v>
      </c>
      <c r="E74" s="19">
        <f>+[1]NAC!E75</f>
        <v>1180.9505999999999</v>
      </c>
      <c r="F74" s="19">
        <f>+[1]NAC!F75</f>
        <v>706.98260000000005</v>
      </c>
      <c r="G74" s="19">
        <f>+[1]NAC!G75</f>
        <v>980.12009999999998</v>
      </c>
      <c r="H74" s="19">
        <f>+[1]NAC!H75</f>
        <v>1045.0789</v>
      </c>
      <c r="I74" s="19">
        <f>+[1]NAC!I75</f>
        <v>1012.0676</v>
      </c>
      <c r="J74" s="19">
        <f>+[1]NAC!J75</f>
        <v>678.97969999999998</v>
      </c>
      <c r="K74" s="19">
        <f>+[1]NAC!K75</f>
        <v>905.80610000000001</v>
      </c>
      <c r="L74" s="19">
        <f>+[1]NAC!L75</f>
        <v>772.99739999999997</v>
      </c>
      <c r="M74" s="19">
        <f>+[1]NAC!M75</f>
        <v>988.63070000000005</v>
      </c>
      <c r="N74" s="20">
        <f>+[1]NAC!N75</f>
        <v>837.73450000000003</v>
      </c>
      <c r="O74" s="18">
        <f>+[1]NAC!P75</f>
        <v>1189.6609000000001</v>
      </c>
      <c r="P74" s="18">
        <f>+[1]NAC!Q75</f>
        <v>991.25850000000003</v>
      </c>
      <c r="Q74" s="18">
        <f>+[1]NAC!R75</f>
        <v>771.88909999999998</v>
      </c>
      <c r="R74" s="18">
        <f t="shared" si="53"/>
        <v>967.58316840662701</v>
      </c>
      <c r="S74" s="19">
        <f t="shared" si="54"/>
        <v>1006.8581248940167</v>
      </c>
      <c r="T74" s="19">
        <f t="shared" si="55"/>
        <v>1008.499867698654</v>
      </c>
      <c r="U74" s="19">
        <f t="shared" si="56"/>
        <v>1015.030651054842</v>
      </c>
      <c r="V74" s="19"/>
      <c r="W74" s="20">
        <f t="shared" si="57"/>
        <v>989.69928343318225</v>
      </c>
      <c r="Y74" s="24">
        <f t="shared" si="58"/>
        <v>6.1655198875771644E-2</v>
      </c>
      <c r="Z74" s="24">
        <f t="shared" si="59"/>
        <v>6.7411238651460925E-2</v>
      </c>
      <c r="AA74" s="24">
        <f t="shared" si="60"/>
        <v>9.4240593940049022E-2</v>
      </c>
      <c r="AB74" s="24">
        <f t="shared" si="61"/>
        <v>0.10625089751988015</v>
      </c>
      <c r="AC74" s="24">
        <f t="shared" si="62"/>
        <v>3.1038824160969813E-2</v>
      </c>
      <c r="AD74" s="24">
        <f t="shared" si="63"/>
        <v>6.0471953899791764E-2</v>
      </c>
      <c r="AE74" s="24">
        <f t="shared" si="64"/>
        <v>4.3265704206089772E-2</v>
      </c>
      <c r="AF74" s="24">
        <f t="shared" si="65"/>
        <v>5.812281894364979E-2</v>
      </c>
      <c r="AG74" s="24">
        <f t="shared" si="66"/>
        <v>2.4644261247127375E-2</v>
      </c>
      <c r="AH74" s="24">
        <f t="shared" si="67"/>
        <v>5.2390157371816848E-2</v>
      </c>
      <c r="AI74" s="24">
        <f t="shared" si="68"/>
        <v>3.6569156425650728E-2</v>
      </c>
      <c r="AJ74" s="24">
        <f t="shared" si="69"/>
        <v>4.849037876095541E-2</v>
      </c>
      <c r="AK74" s="24">
        <f t="shared" si="70"/>
        <v>6.7963510475988365E-2</v>
      </c>
      <c r="AL74" s="24">
        <f t="shared" si="71"/>
        <v>0.1173347070762476</v>
      </c>
      <c r="AM74" s="24">
        <f t="shared" si="72"/>
        <v>5.5127813335147158E-2</v>
      </c>
      <c r="AN74" s="24">
        <f t="shared" si="73"/>
        <v>4.5480322980642862E-2</v>
      </c>
      <c r="AO74" s="24">
        <f t="shared" si="74"/>
        <v>6.2216073838354813E-2</v>
      </c>
      <c r="AP74" s="24">
        <f t="shared" si="47"/>
        <v>7.0379769210257237E-2</v>
      </c>
      <c r="AQ74" s="24">
        <f t="shared" si="48"/>
        <v>7.0890396281700019E-2</v>
      </c>
      <c r="AR74" s="24">
        <f t="shared" si="49"/>
        <v>7.8265192630692981E-2</v>
      </c>
      <c r="AS74" s="24" t="e">
        <f t="shared" si="75"/>
        <v>#DIV/0!</v>
      </c>
      <c r="AT74" s="24">
        <f t="shared" si="76"/>
        <v>6.4323733560432972E-2</v>
      </c>
      <c r="AV74" s="24">
        <f t="shared" si="28"/>
        <v>0.83029982395352242</v>
      </c>
      <c r="AW74" s="24">
        <f t="shared" si="29"/>
        <v>0.86616677264073072</v>
      </c>
      <c r="AX74" s="24">
        <f t="shared" si="30"/>
        <v>0.74791548665426721</v>
      </c>
      <c r="AY74" s="24">
        <f t="shared" si="31"/>
        <v>1.1800340402280178</v>
      </c>
      <c r="AZ74" s="24">
        <f t="shared" si="32"/>
        <v>0.58599062470275975</v>
      </c>
      <c r="BA74" s="24">
        <f t="shared" si="33"/>
        <v>0.83606320603668571</v>
      </c>
      <c r="BB74" s="24">
        <f t="shared" si="34"/>
        <v>0.7465852657826324</v>
      </c>
      <c r="BC74" s="24">
        <f t="shared" si="35"/>
        <v>0.7555668306763077</v>
      </c>
      <c r="BD74" s="24">
        <f t="shared" si="36"/>
        <v>0.41375905618871234</v>
      </c>
      <c r="BE74" s="24">
        <f t="shared" si="37"/>
        <v>0.745794019664624</v>
      </c>
      <c r="BF74" s="24">
        <f t="shared" si="38"/>
        <v>0.6661983476774882</v>
      </c>
      <c r="BG74" s="24">
        <f t="shared" si="39"/>
        <v>0.98964855396728968</v>
      </c>
      <c r="BH74" s="24">
        <f t="shared" si="40"/>
        <v>0.81196034918327786</v>
      </c>
      <c r="BI74" s="24">
        <f t="shared" si="41"/>
        <v>1.2220807031994947</v>
      </c>
      <c r="BJ74" s="24">
        <f t="shared" si="42"/>
        <v>0.82258582306074834</v>
      </c>
      <c r="BK74" s="24">
        <f t="shared" si="43"/>
        <v>0.6214219350670056</v>
      </c>
      <c r="BL74" s="24">
        <f t="shared" si="44"/>
        <v>0.83058226059360263</v>
      </c>
      <c r="BM74" s="24">
        <f t="shared" si="50"/>
        <v>0.90593564240930058</v>
      </c>
      <c r="BN74" s="24">
        <f t="shared" si="51"/>
        <v>0.95130378333006083</v>
      </c>
      <c r="BO74" s="24">
        <f t="shared" si="52"/>
        <v>0.9393384741609907</v>
      </c>
      <c r="BP74" s="24" t="e">
        <f t="shared" si="45"/>
        <v>#DIV/0!</v>
      </c>
      <c r="BQ74" s="24">
        <f t="shared" si="46"/>
        <v>0.82783778642656647</v>
      </c>
    </row>
    <row r="75" spans="1:69" x14ac:dyDescent="0.25">
      <c r="A75" s="31">
        <f>+[1]NAC!A76</f>
        <v>44835</v>
      </c>
      <c r="B75" s="17">
        <f>+[1]NAC!B76</f>
        <v>1028.7059999999999</v>
      </c>
      <c r="C75" s="18">
        <f>+[1]NAC!C76</f>
        <v>1096.5069000000001</v>
      </c>
      <c r="D75" s="19">
        <f>+[1]NAC!D76</f>
        <v>832.72479999999996</v>
      </c>
      <c r="E75" s="19">
        <f>+[1]NAC!E76</f>
        <v>1261.5985000000001</v>
      </c>
      <c r="F75" s="19">
        <f>+[1]NAC!F76</f>
        <v>759.77110000000005</v>
      </c>
      <c r="G75" s="19">
        <f>+[1]NAC!G76</f>
        <v>1028.4132</v>
      </c>
      <c r="H75" s="19">
        <f>+[1]NAC!H76</f>
        <v>1119.4447</v>
      </c>
      <c r="I75" s="19">
        <f>+[1]NAC!I76</f>
        <v>1057.3307</v>
      </c>
      <c r="J75" s="19">
        <f>+[1]NAC!J76</f>
        <v>761.29</v>
      </c>
      <c r="K75" s="19">
        <f>+[1]NAC!K76</f>
        <v>956.82759999999996</v>
      </c>
      <c r="L75" s="19">
        <f>+[1]NAC!L76</f>
        <v>827.90039999999999</v>
      </c>
      <c r="M75" s="19">
        <f>+[1]NAC!M76</f>
        <v>1061.9487999999999</v>
      </c>
      <c r="N75" s="20">
        <f>+[1]NAC!N76</f>
        <v>889.24639999999999</v>
      </c>
      <c r="O75" s="18">
        <f>+[1]NAC!P76</f>
        <v>1297.2889</v>
      </c>
      <c r="P75" s="18">
        <f>+[1]NAC!Q76</f>
        <v>1046.2650000000001</v>
      </c>
      <c r="Q75" s="18">
        <f>+[1]NAC!R76</f>
        <v>829.10109999999997</v>
      </c>
      <c r="R75" s="18">
        <f t="shared" si="53"/>
        <v>1028.8694843257558</v>
      </c>
      <c r="S75" s="19">
        <f t="shared" si="54"/>
        <v>1069.7650063549179</v>
      </c>
      <c r="T75" s="19">
        <f t="shared" si="55"/>
        <v>1072.7438431539447</v>
      </c>
      <c r="U75" s="19">
        <f t="shared" si="56"/>
        <v>1076.292058621666</v>
      </c>
      <c r="V75" s="19"/>
      <c r="W75" s="20">
        <f t="shared" si="57"/>
        <v>1050.4340044101839</v>
      </c>
      <c r="Y75" s="24">
        <f t="shared" si="58"/>
        <v>6.3473501086934503E-2</v>
      </c>
      <c r="Z75" s="24">
        <f t="shared" si="59"/>
        <v>6.1677199296712448E-2</v>
      </c>
      <c r="AA75" s="24">
        <f t="shared" si="60"/>
        <v>5.4480592284628093E-2</v>
      </c>
      <c r="AB75" s="24">
        <f t="shared" si="61"/>
        <v>6.8290663470597535E-2</v>
      </c>
      <c r="AC75" s="24">
        <f t="shared" si="62"/>
        <v>7.4667325617348901E-2</v>
      </c>
      <c r="AD75" s="24">
        <f t="shared" si="63"/>
        <v>4.9272635057683312E-2</v>
      </c>
      <c r="AE75" s="24">
        <f t="shared" si="64"/>
        <v>7.1158072371377834E-2</v>
      </c>
      <c r="AF75" s="24">
        <f t="shared" si="65"/>
        <v>4.47233959470692E-2</v>
      </c>
      <c r="AG75" s="24">
        <f t="shared" si="66"/>
        <v>0.12122645198376336</v>
      </c>
      <c r="AH75" s="24">
        <f t="shared" si="67"/>
        <v>5.6327176423298431E-2</v>
      </c>
      <c r="AI75" s="24">
        <f t="shared" si="68"/>
        <v>7.1026112118876439E-2</v>
      </c>
      <c r="AJ75" s="24">
        <f t="shared" si="69"/>
        <v>7.4161261631870978E-2</v>
      </c>
      <c r="AK75" s="24">
        <f t="shared" si="70"/>
        <v>6.1489529200480453E-2</v>
      </c>
      <c r="AL75" s="24">
        <f t="shared" si="71"/>
        <v>9.0469477478834381E-2</v>
      </c>
      <c r="AM75" s="24">
        <f t="shared" si="72"/>
        <v>5.5491579643453415E-2</v>
      </c>
      <c r="AN75" s="24">
        <f t="shared" si="73"/>
        <v>7.4119455761196829E-2</v>
      </c>
      <c r="AO75" s="24">
        <f t="shared" si="74"/>
        <v>6.3339584565172302E-2</v>
      </c>
      <c r="AP75" s="24">
        <f t="shared" si="47"/>
        <v>6.2478396812383874E-2</v>
      </c>
      <c r="AQ75" s="24">
        <f t="shared" si="48"/>
        <v>6.3702512526741417E-2</v>
      </c>
      <c r="AR75" s="24">
        <f t="shared" si="49"/>
        <v>6.0354243985794698E-2</v>
      </c>
      <c r="AS75" s="24" t="e">
        <f t="shared" si="75"/>
        <v>#DIV/0!</v>
      </c>
      <c r="AT75" s="24">
        <f t="shared" si="76"/>
        <v>6.1366843437855367E-2</v>
      </c>
      <c r="AV75" s="24">
        <f t="shared" si="28"/>
        <v>0.88035684713137119</v>
      </c>
      <c r="AW75" s="24">
        <f t="shared" si="29"/>
        <v>0.91586714152149828</v>
      </c>
      <c r="AX75" s="24">
        <f t="shared" si="30"/>
        <v>0.80349916498331364</v>
      </c>
      <c r="AY75" s="24">
        <f t="shared" si="31"/>
        <v>1.2154384776955336</v>
      </c>
      <c r="AZ75" s="24">
        <f t="shared" si="32"/>
        <v>0.66259521772335295</v>
      </c>
      <c r="BA75" s="24">
        <f t="shared" si="33"/>
        <v>0.87489006765852517</v>
      </c>
      <c r="BB75" s="24">
        <f t="shared" si="34"/>
        <v>0.78632445626911185</v>
      </c>
      <c r="BC75" s="24">
        <f t="shared" si="35"/>
        <v>0.77913084418173972</v>
      </c>
      <c r="BD75" s="24">
        <f t="shared" si="36"/>
        <v>0.56731105758343103</v>
      </c>
      <c r="BE75" s="24">
        <f t="shared" si="37"/>
        <v>0.77330124383263676</v>
      </c>
      <c r="BF75" s="24">
        <f t="shared" si="38"/>
        <v>0.76003238168895426</v>
      </c>
      <c r="BG75" s="24">
        <f t="shared" si="39"/>
        <v>1.0524489776591173</v>
      </c>
      <c r="BH75" s="24">
        <f t="shared" si="40"/>
        <v>0.86103374067308058</v>
      </c>
      <c r="BI75" s="24">
        <f t="shared" si="41"/>
        <v>1.240848251145739</v>
      </c>
      <c r="BJ75" s="24">
        <f t="shared" si="42"/>
        <v>0.86405534592718891</v>
      </c>
      <c r="BK75" s="24">
        <f t="shared" si="43"/>
        <v>0.70874482132088623</v>
      </c>
      <c r="BL75" s="24">
        <f t="shared" si="44"/>
        <v>0.88040344841971652</v>
      </c>
      <c r="BM75" s="24">
        <f t="shared" si="50"/>
        <v>0.95267120706553587</v>
      </c>
      <c r="BN75" s="24">
        <f t="shared" si="51"/>
        <v>0.99449309238559658</v>
      </c>
      <c r="BO75" s="24">
        <f t="shared" si="52"/>
        <v>0.97639396081441787</v>
      </c>
      <c r="BP75" s="24" t="e">
        <f t="shared" si="45"/>
        <v>#DIV/0!</v>
      </c>
      <c r="BQ75" s="24">
        <f t="shared" si="46"/>
        <v>0.87076115732032444</v>
      </c>
    </row>
    <row r="76" spans="1:69" x14ac:dyDescent="0.25">
      <c r="A76" s="31">
        <f>+[1]NAC!A77</f>
        <v>44866</v>
      </c>
      <c r="B76" s="17">
        <f>+[1]NAC!B77</f>
        <v>1079.2787000000001</v>
      </c>
      <c r="C76" s="18">
        <f>+[1]NAC!C77</f>
        <v>1135.001</v>
      </c>
      <c r="D76" s="19">
        <f>+[1]NAC!D77</f>
        <v>885.54</v>
      </c>
      <c r="E76" s="19">
        <f>+[1]NAC!E77</f>
        <v>1318.2609</v>
      </c>
      <c r="F76" s="19">
        <f>+[1]NAC!F77</f>
        <v>825.50909999999999</v>
      </c>
      <c r="G76" s="19">
        <f>+[1]NAC!G77</f>
        <v>1084.1626000000001</v>
      </c>
      <c r="H76" s="19">
        <f>+[1]NAC!H77</f>
        <v>1165.2705000000001</v>
      </c>
      <c r="I76" s="19">
        <f>+[1]NAC!I77</f>
        <v>1121.731</v>
      </c>
      <c r="J76" s="19">
        <f>+[1]NAC!J77</f>
        <v>809.68020000000001</v>
      </c>
      <c r="K76" s="19">
        <f>+[1]NAC!K77</f>
        <v>996.72770000000003</v>
      </c>
      <c r="L76" s="19">
        <f>+[1]NAC!L77</f>
        <v>859.05529999999999</v>
      </c>
      <c r="M76" s="19">
        <f>+[1]NAC!M77</f>
        <v>1120.5659000000001</v>
      </c>
      <c r="N76" s="20">
        <f>+[1]NAC!N77</f>
        <v>941.18219999999997</v>
      </c>
      <c r="O76" s="18">
        <f>+[1]NAC!P77</f>
        <v>1350.5166999999999</v>
      </c>
      <c r="P76" s="18">
        <f>+[1]NAC!Q77</f>
        <v>1096.0239999999999</v>
      </c>
      <c r="Q76" s="18">
        <f>+[1]NAC!R77</f>
        <v>880.76760000000002</v>
      </c>
      <c r="R76" s="18">
        <f t="shared" si="53"/>
        <v>1079.2515812659401</v>
      </c>
      <c r="S76" s="19">
        <f t="shared" si="54"/>
        <v>1116.9398768784552</v>
      </c>
      <c r="T76" s="19">
        <f t="shared" si="55"/>
        <v>1125.8819053996174</v>
      </c>
      <c r="U76" s="19">
        <f t="shared" si="56"/>
        <v>1127.6292196360148</v>
      </c>
      <c r="V76" s="19"/>
      <c r="W76" s="20">
        <f t="shared" si="57"/>
        <v>1102.6561646719992</v>
      </c>
      <c r="Y76" s="24">
        <f t="shared" si="58"/>
        <v>4.9161470818679165E-2</v>
      </c>
      <c r="Z76" s="24">
        <f t="shared" si="59"/>
        <v>3.5106117435284689E-2</v>
      </c>
      <c r="AA76" s="24">
        <f t="shared" si="60"/>
        <v>6.3424555147150619E-2</v>
      </c>
      <c r="AB76" s="24">
        <f t="shared" si="61"/>
        <v>4.491317958922747E-2</v>
      </c>
      <c r="AC76" s="24">
        <f t="shared" si="62"/>
        <v>8.6523427911380013E-2</v>
      </c>
      <c r="AD76" s="24">
        <f t="shared" si="63"/>
        <v>5.4209144728986525E-2</v>
      </c>
      <c r="AE76" s="24">
        <f t="shared" si="64"/>
        <v>4.0936189165932113E-2</v>
      </c>
      <c r="AF76" s="24">
        <f t="shared" si="65"/>
        <v>6.0908379942056001E-2</v>
      </c>
      <c r="AG76" s="24">
        <f t="shared" si="66"/>
        <v>6.356342523873959E-2</v>
      </c>
      <c r="AH76" s="24">
        <f t="shared" si="67"/>
        <v>4.1700406635427401E-2</v>
      </c>
      <c r="AI76" s="24">
        <f t="shared" si="68"/>
        <v>3.7631217474952239E-2</v>
      </c>
      <c r="AJ76" s="24">
        <f t="shared" si="69"/>
        <v>5.5197670546828892E-2</v>
      </c>
      <c r="AK76" s="24">
        <f t="shared" si="70"/>
        <v>5.8404284796654826E-2</v>
      </c>
      <c r="AL76" s="24">
        <f t="shared" si="71"/>
        <v>4.1030028083952619E-2</v>
      </c>
      <c r="AM76" s="24">
        <f t="shared" si="72"/>
        <v>4.7558696888455376E-2</v>
      </c>
      <c r="AN76" s="24">
        <f t="shared" si="73"/>
        <v>6.2316284467599958E-2</v>
      </c>
      <c r="AO76" s="24">
        <f t="shared" si="74"/>
        <v>4.8968404358110451E-2</v>
      </c>
      <c r="AP76" s="24">
        <f t="shared" si="47"/>
        <v>4.409834893018183E-2</v>
      </c>
      <c r="AQ76" s="24">
        <f t="shared" si="48"/>
        <v>4.9534716591281391E-2</v>
      </c>
      <c r="AR76" s="24">
        <f t="shared" si="49"/>
        <v>4.7698169472784935E-2</v>
      </c>
      <c r="AS76" s="24" t="e">
        <f t="shared" si="75"/>
        <v>#DIV/0!</v>
      </c>
      <c r="AT76" s="24">
        <f t="shared" si="76"/>
        <v>4.9714841715484903E-2</v>
      </c>
      <c r="AV76" s="24">
        <f t="shared" si="28"/>
        <v>0.92412782322705045</v>
      </c>
      <c r="AW76" s="24">
        <f t="shared" si="29"/>
        <v>0.94192635845328332</v>
      </c>
      <c r="AX76" s="24">
        <f t="shared" si="30"/>
        <v>0.89697177292120656</v>
      </c>
      <c r="AY76" s="24">
        <f t="shared" si="31"/>
        <v>1.2236785352401007</v>
      </c>
      <c r="AZ76" s="24">
        <f t="shared" si="32"/>
        <v>0.76785541050948991</v>
      </c>
      <c r="BA76" s="24">
        <f t="shared" si="33"/>
        <v>0.92451733634204158</v>
      </c>
      <c r="BB76" s="24">
        <f t="shared" si="34"/>
        <v>0.81524008415773874</v>
      </c>
      <c r="BC76" s="24">
        <f t="shared" si="35"/>
        <v>0.84692559682186741</v>
      </c>
      <c r="BD76" s="24">
        <f t="shared" si="36"/>
        <v>0.65327806072703942</v>
      </c>
      <c r="BE76" s="24">
        <f t="shared" si="37"/>
        <v>0.8205773775025853</v>
      </c>
      <c r="BF76" s="24">
        <f t="shared" si="38"/>
        <v>0.81095385801096276</v>
      </c>
      <c r="BG76" s="24">
        <f t="shared" si="39"/>
        <v>1.0630068383596187</v>
      </c>
      <c r="BH76" s="24">
        <f t="shared" si="40"/>
        <v>0.9302939857243322</v>
      </c>
      <c r="BI76" s="24">
        <f t="shared" si="41"/>
        <v>1.3209061131618922</v>
      </c>
      <c r="BJ76" s="24">
        <f t="shared" si="42"/>
        <v>0.89119189759351092</v>
      </c>
      <c r="BK76" s="24">
        <f t="shared" si="43"/>
        <v>0.79664817323850401</v>
      </c>
      <c r="BL76" s="24">
        <f t="shared" si="44"/>
        <v>0.92420868017964564</v>
      </c>
      <c r="BM76" s="24">
        <f t="shared" si="50"/>
        <v>0.98467253629707052</v>
      </c>
      <c r="BN76" s="24">
        <f t="shared" si="51"/>
        <v>1.0255460277736614</v>
      </c>
      <c r="BO76" s="24">
        <f t="shared" si="52"/>
        <v>1.0136032024729915</v>
      </c>
      <c r="BP76" s="24" t="e">
        <f t="shared" si="45"/>
        <v>#DIV/0!</v>
      </c>
      <c r="BQ76" s="24">
        <f t="shared" si="46"/>
        <v>0.91682467848465121</v>
      </c>
    </row>
    <row r="77" spans="1:69" x14ac:dyDescent="0.25">
      <c r="A77" s="31">
        <f>+[1]NAC!A78</f>
        <v>44896</v>
      </c>
      <c r="B77" s="17">
        <f>+[1]NAC!B78</f>
        <v>1134.5875000000001</v>
      </c>
      <c r="C77" s="18">
        <f>+[1]NAC!C78</f>
        <v>1187.9251999999999</v>
      </c>
      <c r="D77" s="19">
        <f>+[1]NAC!D78</f>
        <v>948.76149999999996</v>
      </c>
      <c r="E77" s="19">
        <f>+[1]NAC!E78</f>
        <v>1371.3368</v>
      </c>
      <c r="F77" s="19">
        <f>+[1]NAC!F78</f>
        <v>860.10910000000001</v>
      </c>
      <c r="G77" s="19">
        <f>+[1]NAC!G78</f>
        <v>1148.5320999999999</v>
      </c>
      <c r="H77" s="19">
        <f>+[1]NAC!H78</f>
        <v>1231.4648</v>
      </c>
      <c r="I77" s="19">
        <f>+[1]NAC!I78</f>
        <v>1186.6265000000001</v>
      </c>
      <c r="J77" s="19">
        <f>+[1]NAC!J78</f>
        <v>837.19989999999996</v>
      </c>
      <c r="K77" s="19">
        <f>+[1]NAC!K78</f>
        <v>1042.694</v>
      </c>
      <c r="L77" s="19">
        <f>+[1]NAC!L78</f>
        <v>892.62220000000002</v>
      </c>
      <c r="M77" s="19">
        <f>+[1]NAC!M78</f>
        <v>1200.8126999999999</v>
      </c>
      <c r="N77" s="20">
        <f>+[1]NAC!N78</f>
        <v>995.2681</v>
      </c>
      <c r="O77" s="18">
        <f>+[1]NAC!P78</f>
        <v>1413.2058999999999</v>
      </c>
      <c r="P77" s="18">
        <f>+[1]NAC!Q78</f>
        <v>1153.5771</v>
      </c>
      <c r="Q77" s="18">
        <f>+[1]NAC!R78</f>
        <v>925.78530000000001</v>
      </c>
      <c r="R77" s="18">
        <f t="shared" si="53"/>
        <v>1134.7397191444406</v>
      </c>
      <c r="S77" s="19">
        <f t="shared" si="54"/>
        <v>1174.4917612952804</v>
      </c>
      <c r="T77" s="19">
        <f t="shared" si="55"/>
        <v>1186.3539510240255</v>
      </c>
      <c r="U77" s="19">
        <f t="shared" si="56"/>
        <v>1181.6015145558392</v>
      </c>
      <c r="V77" s="19"/>
      <c r="W77" s="20">
        <f t="shared" si="57"/>
        <v>1158.5113032635243</v>
      </c>
      <c r="Y77" s="24">
        <f t="shared" si="58"/>
        <v>5.1246077588670946E-2</v>
      </c>
      <c r="Z77" s="24">
        <f t="shared" si="59"/>
        <v>4.6629210018316991E-2</v>
      </c>
      <c r="AA77" s="24">
        <f t="shared" si="60"/>
        <v>7.1393161234952762E-2</v>
      </c>
      <c r="AB77" s="24">
        <f t="shared" si="61"/>
        <v>4.0262060416113465E-2</v>
      </c>
      <c r="AC77" s="24">
        <f t="shared" si="62"/>
        <v>4.1913529481383049E-2</v>
      </c>
      <c r="AD77" s="24">
        <f t="shared" si="63"/>
        <v>5.9372551681823094E-2</v>
      </c>
      <c r="AE77" s="24">
        <f t="shared" si="64"/>
        <v>5.6805951922750841E-2</v>
      </c>
      <c r="AF77" s="24">
        <f t="shared" si="65"/>
        <v>5.7852996841488702E-2</v>
      </c>
      <c r="AG77" s="24">
        <f t="shared" si="66"/>
        <v>3.3988357378629264E-2</v>
      </c>
      <c r="AH77" s="24">
        <f t="shared" si="67"/>
        <v>4.6117209344136656E-2</v>
      </c>
      <c r="AI77" s="24">
        <f t="shared" si="68"/>
        <v>3.907420162590225E-2</v>
      </c>
      <c r="AJ77" s="24">
        <f t="shared" si="69"/>
        <v>7.1612744953241769E-2</v>
      </c>
      <c r="AK77" s="24">
        <f t="shared" si="70"/>
        <v>5.7465918926218551E-2</v>
      </c>
      <c r="AL77" s="24">
        <f t="shared" si="71"/>
        <v>4.6418678125194734E-2</v>
      </c>
      <c r="AM77" s="24">
        <f t="shared" si="72"/>
        <v>5.2510802683153113E-2</v>
      </c>
      <c r="AN77" s="24">
        <f t="shared" si="73"/>
        <v>5.1111893761759619E-2</v>
      </c>
      <c r="AO77" s="24">
        <f t="shared" si="74"/>
        <v>5.1413534009757011E-2</v>
      </c>
      <c r="AP77" s="24">
        <f t="shared" si="47"/>
        <v>5.1526394220669403E-2</v>
      </c>
      <c r="AQ77" s="24">
        <f t="shared" si="48"/>
        <v>5.3710824673875779E-2</v>
      </c>
      <c r="AR77" s="24">
        <f t="shared" si="49"/>
        <v>4.7863512207714898E-2</v>
      </c>
      <c r="AS77" s="24" t="e">
        <f t="shared" si="75"/>
        <v>#DIV/0!</v>
      </c>
      <c r="AT77" s="24">
        <f t="shared" si="76"/>
        <v>5.0655082138084229E-2</v>
      </c>
      <c r="AV77" s="24">
        <f t="shared" si="28"/>
        <v>0.9479318233519185</v>
      </c>
      <c r="AW77" s="24">
        <f t="shared" si="29"/>
        <v>0.9495561608458849</v>
      </c>
      <c r="AX77" s="24">
        <f t="shared" si="30"/>
        <v>0.92873298568109708</v>
      </c>
      <c r="AY77" s="24">
        <f t="shared" si="31"/>
        <v>1.2079376068678815</v>
      </c>
      <c r="AZ77" s="24">
        <f t="shared" si="32"/>
        <v>0.80391063385783412</v>
      </c>
      <c r="BA77" s="24">
        <f t="shared" si="33"/>
        <v>0.97227744024947715</v>
      </c>
      <c r="BB77" s="24">
        <f t="shared" si="34"/>
        <v>0.90882337167209637</v>
      </c>
      <c r="BC77" s="24">
        <f t="shared" si="35"/>
        <v>0.86191288526033749</v>
      </c>
      <c r="BD77" s="24">
        <f t="shared" si="36"/>
        <v>0.67842365286537931</v>
      </c>
      <c r="BE77" s="24">
        <f t="shared" si="37"/>
        <v>0.83211560580699828</v>
      </c>
      <c r="BF77" s="24">
        <f t="shared" si="38"/>
        <v>0.86305916474576949</v>
      </c>
      <c r="BG77" s="24">
        <f t="shared" si="39"/>
        <v>1.0879018599134906</v>
      </c>
      <c r="BH77" s="24">
        <f t="shared" si="40"/>
        <v>0.97833305041183949</v>
      </c>
      <c r="BI77" s="24">
        <f t="shared" si="41"/>
        <v>1.3411910569260579</v>
      </c>
      <c r="BJ77" s="24">
        <f t="shared" si="42"/>
        <v>0.90618479684997388</v>
      </c>
      <c r="BK77" s="24">
        <f t="shared" si="43"/>
        <v>0.85665225722803306</v>
      </c>
      <c r="BL77" s="24">
        <f t="shared" si="44"/>
        <v>0.94875379095975521</v>
      </c>
      <c r="BM77" s="24">
        <f t="shared" si="50"/>
        <v>0.99845703135451669</v>
      </c>
      <c r="BN77" s="24">
        <f t="shared" si="51"/>
        <v>1.0426795776910485</v>
      </c>
      <c r="BO77" s="24">
        <f t="shared" si="52"/>
        <v>1.0280071589149573</v>
      </c>
      <c r="BP77" s="24" t="e">
        <f t="shared" si="45"/>
        <v>#DIV/0!</v>
      </c>
      <c r="BQ77" s="24">
        <f t="shared" si="46"/>
        <v>0.94744979448971778</v>
      </c>
    </row>
    <row r="78" spans="1:69" x14ac:dyDescent="0.25">
      <c r="A78" s="31">
        <f>+[1]NAC!A79</f>
        <v>44927</v>
      </c>
      <c r="B78" s="17">
        <f>+[1]NAC!B79</f>
        <v>1202.979</v>
      </c>
      <c r="C78" s="18">
        <f>+[1]NAC!C79</f>
        <v>1268.3385000000001</v>
      </c>
      <c r="D78" s="19">
        <f>+[1]NAC!D79</f>
        <v>1017.8777</v>
      </c>
      <c r="E78" s="19">
        <f>+[1]NAC!E79</f>
        <v>1402.845</v>
      </c>
      <c r="F78" s="19">
        <f>+[1]NAC!F79</f>
        <v>929.16210000000001</v>
      </c>
      <c r="G78" s="19">
        <f>+[1]NAC!G79</f>
        <v>1210.6926000000001</v>
      </c>
      <c r="H78" s="19">
        <f>+[1]NAC!H79</f>
        <v>1291.7546</v>
      </c>
      <c r="I78" s="19">
        <f>+[1]NAC!I79</f>
        <v>1257.1122</v>
      </c>
      <c r="J78" s="19">
        <f>+[1]NAC!J79</f>
        <v>903.90009999999995</v>
      </c>
      <c r="K78" s="19">
        <f>+[1]NAC!K79</f>
        <v>1136.1134999999999</v>
      </c>
      <c r="L78" s="19">
        <f>+[1]NAC!L79</f>
        <v>902.06859999999995</v>
      </c>
      <c r="M78" s="19">
        <f>+[1]NAC!M79</f>
        <v>1275.6080999999999</v>
      </c>
      <c r="N78" s="20">
        <f>+[1]NAC!N79</f>
        <v>1062.9991</v>
      </c>
      <c r="O78" s="18">
        <f>+[1]NAC!P79</f>
        <v>1525.1043</v>
      </c>
      <c r="P78" s="18">
        <f>+[1]NAC!Q79</f>
        <v>1215.3181999999999</v>
      </c>
      <c r="Q78" s="18">
        <f>+[1]NAC!R79</f>
        <v>991.51919999999996</v>
      </c>
      <c r="R78" s="18">
        <f t="shared" si="53"/>
        <v>1202.9628580034157</v>
      </c>
      <c r="S78" s="19">
        <f t="shared" si="54"/>
        <v>1245.2702294433132</v>
      </c>
      <c r="T78" s="19">
        <f t="shared" si="55"/>
        <v>1250.0669707178502</v>
      </c>
      <c r="U78" s="19">
        <f t="shared" si="56"/>
        <v>1241.6718741267935</v>
      </c>
      <c r="V78" s="19"/>
      <c r="W78" s="20">
        <f t="shared" si="57"/>
        <v>1218.9518164652009</v>
      </c>
      <c r="Y78" s="24">
        <f t="shared" si="58"/>
        <v>6.0278735663842564E-2</v>
      </c>
      <c r="Z78" s="24">
        <f t="shared" si="59"/>
        <v>6.7692225066022793E-2</v>
      </c>
      <c r="AA78" s="24">
        <f t="shared" si="60"/>
        <v>7.2848866654053879E-2</v>
      </c>
      <c r="AB78" s="24">
        <f t="shared" si="61"/>
        <v>2.2976266661844047E-2</v>
      </c>
      <c r="AC78" s="24">
        <f t="shared" si="62"/>
        <v>8.0284001180780384E-2</v>
      </c>
      <c r="AD78" s="24">
        <f t="shared" si="63"/>
        <v>5.41216915051832E-2</v>
      </c>
      <c r="AE78" s="24">
        <f t="shared" si="64"/>
        <v>4.8957794002719268E-2</v>
      </c>
      <c r="AF78" s="24">
        <f t="shared" si="65"/>
        <v>5.9400072390090708E-2</v>
      </c>
      <c r="AG78" s="24">
        <f t="shared" si="66"/>
        <v>7.967057807818656E-2</v>
      </c>
      <c r="AH78" s="24">
        <f t="shared" si="67"/>
        <v>8.9594358459912371E-2</v>
      </c>
      <c r="AI78" s="24">
        <f t="shared" si="68"/>
        <v>1.0582752703215181E-2</v>
      </c>
      <c r="AJ78" s="24">
        <f t="shared" si="69"/>
        <v>6.2287315915296348E-2</v>
      </c>
      <c r="AK78" s="24">
        <f t="shared" si="70"/>
        <v>6.8053020085743654E-2</v>
      </c>
      <c r="AL78" s="24">
        <f t="shared" si="71"/>
        <v>7.9180535546872655E-2</v>
      </c>
      <c r="AM78" s="24">
        <f t="shared" si="72"/>
        <v>5.3521433461187762E-2</v>
      </c>
      <c r="AN78" s="24">
        <f t="shared" si="73"/>
        <v>7.1003395711727091E-2</v>
      </c>
      <c r="AO78" s="24">
        <f t="shared" si="74"/>
        <v>6.0122279768626719E-2</v>
      </c>
      <c r="AP78" s="24">
        <f t="shared" si="47"/>
        <v>6.0263060568407134E-2</v>
      </c>
      <c r="AQ78" s="24">
        <f t="shared" si="48"/>
        <v>5.37048994853766E-2</v>
      </c>
      <c r="AR78" s="24">
        <f t="shared" si="49"/>
        <v>5.0838086132222404E-2</v>
      </c>
      <c r="AS78" s="24" t="e">
        <f t="shared" si="75"/>
        <v>#DIV/0!</v>
      </c>
      <c r="AT78" s="24">
        <f t="shared" si="76"/>
        <v>5.2170844627424717E-2</v>
      </c>
      <c r="AV78" s="24">
        <f t="shared" si="28"/>
        <v>0.98829086145403622</v>
      </c>
      <c r="AW78" s="24">
        <f t="shared" si="29"/>
        <v>0.98362305580969833</v>
      </c>
      <c r="AX78" s="24">
        <f t="shared" si="30"/>
        <v>1.0326746782576328</v>
      </c>
      <c r="AY78" s="24">
        <f t="shared" si="31"/>
        <v>1.2057519410560475</v>
      </c>
      <c r="AZ78" s="24">
        <f t="shared" si="32"/>
        <v>0.91503607842652324</v>
      </c>
      <c r="BA78" s="24">
        <f t="shared" si="33"/>
        <v>1.0122330288788035</v>
      </c>
      <c r="BB78" s="24">
        <f t="shared" si="34"/>
        <v>0.92318999322438033</v>
      </c>
      <c r="BC78" s="24">
        <f t="shared" si="35"/>
        <v>0.91963098731690684</v>
      </c>
      <c r="BD78" s="24">
        <f t="shared" si="36"/>
        <v>0.68598225009125624</v>
      </c>
      <c r="BE78" s="24">
        <f t="shared" si="37"/>
        <v>0.91563176400425483</v>
      </c>
      <c r="BF78" s="24">
        <f t="shared" si="38"/>
        <v>0.86852159604350954</v>
      </c>
      <c r="BG78" s="24">
        <f t="shared" si="39"/>
        <v>1.0987759357024429</v>
      </c>
      <c r="BH78" s="24">
        <f t="shared" si="40"/>
        <v>1.025917471713842</v>
      </c>
      <c r="BI78" s="24">
        <f t="shared" si="41"/>
        <v>1.3168922709657958</v>
      </c>
      <c r="BJ78" s="24">
        <f t="shared" si="42"/>
        <v>0.94401331884316209</v>
      </c>
      <c r="BK78" s="24">
        <f t="shared" si="43"/>
        <v>0.93513755312010716</v>
      </c>
      <c r="BL78" s="24">
        <f t="shared" si="44"/>
        <v>0.98898740222483594</v>
      </c>
      <c r="BM78" s="24">
        <f t="shared" si="50"/>
        <v>1.0327884338045181</v>
      </c>
      <c r="BN78" s="24">
        <f t="shared" si="51"/>
        <v>1.0718799708362807</v>
      </c>
      <c r="BO78" s="24">
        <f t="shared" si="52"/>
        <v>1.062952952988919</v>
      </c>
      <c r="BP78" s="24" t="e">
        <f t="shared" si="45"/>
        <v>#DIV/0!</v>
      </c>
      <c r="BQ78" s="24">
        <f t="shared" si="46"/>
        <v>0.98138478709282251</v>
      </c>
    </row>
    <row r="79" spans="1:69" x14ac:dyDescent="0.25">
      <c r="A79" s="31">
        <f>+[1]NAC!A80</f>
        <v>44958</v>
      </c>
      <c r="B79" s="17">
        <f>+[1]NAC!B80</f>
        <v>1282.7091</v>
      </c>
      <c r="C79" s="18">
        <f>+[1]NAC!C80</f>
        <v>1392.3998999999999</v>
      </c>
      <c r="D79" s="19">
        <f>+[1]NAC!D80</f>
        <v>1071.1087</v>
      </c>
      <c r="E79" s="19">
        <f>+[1]NAC!E80</f>
        <v>1457.7661000000001</v>
      </c>
      <c r="F79" s="19">
        <f>+[1]NAC!F80</f>
        <v>973.79010000000005</v>
      </c>
      <c r="G79" s="19">
        <f>+[1]NAC!G80</f>
        <v>1271.8967</v>
      </c>
      <c r="H79" s="19">
        <f>+[1]NAC!H80</f>
        <v>1360.5006000000001</v>
      </c>
      <c r="I79" s="19">
        <f>+[1]NAC!I80</f>
        <v>1318.1813</v>
      </c>
      <c r="J79" s="19">
        <f>+[1]NAC!J80</f>
        <v>974.80050000000006</v>
      </c>
      <c r="K79" s="19">
        <f>+[1]NAC!K80</f>
        <v>1205.9376999999999</v>
      </c>
      <c r="L79" s="19">
        <f>+[1]NAC!L80</f>
        <v>930.48680000000002</v>
      </c>
      <c r="M79" s="19">
        <f>+[1]NAC!M80</f>
        <v>1371.9038</v>
      </c>
      <c r="N79" s="20">
        <f>+[1]NAC!N80</f>
        <v>1131.9623999999999</v>
      </c>
      <c r="O79" s="18">
        <f>+[1]NAC!P80</f>
        <v>1575.9625000000001</v>
      </c>
      <c r="P79" s="18">
        <f>+[1]NAC!Q80</f>
        <v>1308.7788</v>
      </c>
      <c r="Q79" s="18">
        <f>+[1]NAC!R80</f>
        <v>1042.4951000000001</v>
      </c>
      <c r="R79" s="18">
        <f t="shared" si="53"/>
        <v>1282.7949207121519</v>
      </c>
      <c r="S79" s="19">
        <f t="shared" si="54"/>
        <v>1336.6953003958745</v>
      </c>
      <c r="T79" s="19">
        <f t="shared" si="55"/>
        <v>1320.7238612091382</v>
      </c>
      <c r="U79" s="19">
        <f t="shared" si="56"/>
        <v>1303.9015615791084</v>
      </c>
      <c r="V79" s="19"/>
      <c r="W79" s="20">
        <f t="shared" si="57"/>
        <v>1280.9080824414166</v>
      </c>
      <c r="Y79" s="24">
        <f t="shared" si="58"/>
        <v>6.62772168092709E-2</v>
      </c>
      <c r="Z79" s="24">
        <f t="shared" si="59"/>
        <v>9.7814108773012665E-2</v>
      </c>
      <c r="AA79" s="24">
        <f t="shared" si="60"/>
        <v>5.2296066609966996E-2</v>
      </c>
      <c r="AB79" s="24">
        <f t="shared" si="61"/>
        <v>3.914979915813932E-2</v>
      </c>
      <c r="AC79" s="24">
        <f t="shared" si="62"/>
        <v>4.8030370588727278E-2</v>
      </c>
      <c r="AD79" s="24">
        <f t="shared" si="63"/>
        <v>5.0552964476696882E-2</v>
      </c>
      <c r="AE79" s="24">
        <f t="shared" si="64"/>
        <v>5.3219086659339165E-2</v>
      </c>
      <c r="AF79" s="24">
        <f t="shared" si="65"/>
        <v>4.8578877843998169E-2</v>
      </c>
      <c r="AG79" s="24">
        <f t="shared" si="66"/>
        <v>7.8438314145556687E-2</v>
      </c>
      <c r="AH79" s="24">
        <f t="shared" si="67"/>
        <v>6.1458824316408478E-2</v>
      </c>
      <c r="AI79" s="24">
        <f t="shared" si="68"/>
        <v>3.1503369034239892E-2</v>
      </c>
      <c r="AJ79" s="24">
        <f t="shared" si="69"/>
        <v>7.5490034909624804E-2</v>
      </c>
      <c r="AK79" s="24">
        <f t="shared" si="70"/>
        <v>6.4876160290257889E-2</v>
      </c>
      <c r="AL79" s="24">
        <f t="shared" si="71"/>
        <v>3.3347358603605048E-2</v>
      </c>
      <c r="AM79" s="24">
        <f t="shared" si="72"/>
        <v>7.6902164387894656E-2</v>
      </c>
      <c r="AN79" s="24">
        <f t="shared" si="73"/>
        <v>5.1411914161622052E-2</v>
      </c>
      <c r="AO79" s="24">
        <f t="shared" si="74"/>
        <v>6.6362865800557946E-2</v>
      </c>
      <c r="AP79" s="24">
        <f t="shared" si="47"/>
        <v>7.3417856454684571E-2</v>
      </c>
      <c r="AQ79" s="24">
        <f t="shared" si="48"/>
        <v>5.6522484111962035E-2</v>
      </c>
      <c r="AR79" s="24">
        <f t="shared" si="49"/>
        <v>5.0117658899278883E-2</v>
      </c>
      <c r="AS79" s="24" t="e">
        <f t="shared" si="75"/>
        <v>#DIV/0!</v>
      </c>
      <c r="AT79" s="24">
        <f t="shared" si="76"/>
        <v>5.0827493867543261E-2</v>
      </c>
      <c r="AV79" s="24">
        <f t="shared" si="28"/>
        <v>1.025007968469017</v>
      </c>
      <c r="AW79" s="24">
        <f t="shared" si="29"/>
        <v>1.0262939453622399</v>
      </c>
      <c r="AX79" s="24">
        <f t="shared" si="30"/>
        <v>1.0835601803779285</v>
      </c>
      <c r="AY79" s="24">
        <f t="shared" si="31"/>
        <v>1.2168778310407222</v>
      </c>
      <c r="AZ79" s="24">
        <f t="shared" si="32"/>
        <v>0.95168811314053814</v>
      </c>
      <c r="BA79" s="24">
        <f t="shared" si="33"/>
        <v>1.0242698150650691</v>
      </c>
      <c r="BB79" s="24">
        <f t="shared" si="34"/>
        <v>0.95441622453495922</v>
      </c>
      <c r="BC79" s="24">
        <f t="shared" si="35"/>
        <v>0.91821425718201843</v>
      </c>
      <c r="BD79" s="24">
        <f t="shared" si="36"/>
        <v>0.79180135498934079</v>
      </c>
      <c r="BE79" s="24">
        <f t="shared" si="37"/>
        <v>0.98779945660711244</v>
      </c>
      <c r="BF79" s="24">
        <f t="shared" si="38"/>
        <v>0.87766491449087525</v>
      </c>
      <c r="BG79" s="24">
        <f t="shared" si="39"/>
        <v>1.1638065982748587</v>
      </c>
      <c r="BH79" s="24">
        <f t="shared" si="40"/>
        <v>1.0677076178924754</v>
      </c>
      <c r="BI79" s="24">
        <f t="shared" si="41"/>
        <v>1.2081541675768284</v>
      </c>
      <c r="BJ79" s="24">
        <f t="shared" si="42"/>
        <v>1.0043051604036735</v>
      </c>
      <c r="BK79" s="24">
        <f t="shared" si="43"/>
        <v>0.97341975658959701</v>
      </c>
      <c r="BL79" s="24">
        <f t="shared" si="44"/>
        <v>1.0250764835989163</v>
      </c>
      <c r="BM79" s="24">
        <f t="shared" si="50"/>
        <v>1.0734533651294735</v>
      </c>
      <c r="BN79" s="24">
        <f t="shared" si="51"/>
        <v>1.1115080230316967</v>
      </c>
      <c r="BO79" s="24">
        <f t="shared" si="52"/>
        <v>1.094004979115947</v>
      </c>
      <c r="BP79" s="24" t="e">
        <f t="shared" si="45"/>
        <v>#DIV/0!</v>
      </c>
      <c r="BQ79" s="24">
        <f t="shared" si="46"/>
        <v>1.0077702936793278</v>
      </c>
    </row>
    <row r="80" spans="1:69" x14ac:dyDescent="0.25">
      <c r="A80" s="31">
        <f>+[1]NAC!A81</f>
        <v>44986</v>
      </c>
      <c r="B80" s="17">
        <f>+[1]NAC!B81</f>
        <v>1381.1601000000001</v>
      </c>
      <c r="C80" s="18">
        <f>+[1]NAC!C81</f>
        <v>1522.5337</v>
      </c>
      <c r="D80" s="19">
        <f>+[1]NAC!D81</f>
        <v>1159.8525999999999</v>
      </c>
      <c r="E80" s="19">
        <f>+[1]NAC!E81</f>
        <v>1595.0861</v>
      </c>
      <c r="F80" s="19">
        <f>+[1]NAC!F81</f>
        <v>1037.2344000000001</v>
      </c>
      <c r="G80" s="19">
        <f>+[1]NAC!G81</f>
        <v>1345.7519</v>
      </c>
      <c r="H80" s="19">
        <f>+[1]NAC!H81</f>
        <v>1438.3163</v>
      </c>
      <c r="I80" s="19">
        <f>+[1]NAC!I81</f>
        <v>1388.1660999999999</v>
      </c>
      <c r="J80" s="19">
        <f>+[1]NAC!J81</f>
        <v>993.45529999999997</v>
      </c>
      <c r="K80" s="19">
        <f>+[1]NAC!K81</f>
        <v>1258.7737999999999</v>
      </c>
      <c r="L80" s="19">
        <f>+[1]NAC!L81</f>
        <v>1201.1258</v>
      </c>
      <c r="M80" s="19">
        <f>+[1]NAC!M81</f>
        <v>1479.9582</v>
      </c>
      <c r="N80" s="20">
        <f>+[1]NAC!N81</f>
        <v>1203.4429</v>
      </c>
      <c r="O80" s="18">
        <f>+[1]NAC!P81</f>
        <v>1722.9662000000001</v>
      </c>
      <c r="P80" s="18">
        <f>+[1]NAC!Q81</f>
        <v>1403.1433999999999</v>
      </c>
      <c r="Q80" s="18">
        <f>+[1]NAC!R81</f>
        <v>1128.8907999999999</v>
      </c>
      <c r="R80" s="18">
        <f t="shared" si="53"/>
        <v>1381.937900505623</v>
      </c>
      <c r="S80" s="19">
        <f t="shared" si="54"/>
        <v>1445.7882336284852</v>
      </c>
      <c r="T80" s="19">
        <f t="shared" si="55"/>
        <v>1416.0119271958858</v>
      </c>
      <c r="U80" s="19">
        <f t="shared" si="56"/>
        <v>1394.9934698325389</v>
      </c>
      <c r="V80" s="19"/>
      <c r="W80" s="20">
        <f t="shared" si="57"/>
        <v>1369.4514996955627</v>
      </c>
      <c r="Y80" s="24">
        <f t="shared" si="58"/>
        <v>7.675239849783555E-2</v>
      </c>
      <c r="Z80" s="24">
        <f t="shared" si="59"/>
        <v>9.3460075657862518E-2</v>
      </c>
      <c r="AA80" s="24">
        <f t="shared" si="60"/>
        <v>8.2852375300471293E-2</v>
      </c>
      <c r="AB80" s="24">
        <f t="shared" si="61"/>
        <v>9.4198925328281335E-2</v>
      </c>
      <c r="AC80" s="24">
        <f t="shared" si="62"/>
        <v>6.5151925450874781E-2</v>
      </c>
      <c r="AD80" s="24">
        <f t="shared" si="63"/>
        <v>5.8066979810545982E-2</v>
      </c>
      <c r="AE80" s="24">
        <f t="shared" si="64"/>
        <v>5.7196373158526992E-2</v>
      </c>
      <c r="AF80" s="24">
        <f t="shared" si="65"/>
        <v>5.309193811200319E-2</v>
      </c>
      <c r="AG80" s="24">
        <f t="shared" si="66"/>
        <v>1.9137043938733944E-2</v>
      </c>
      <c r="AH80" s="24">
        <f t="shared" si="67"/>
        <v>4.3813291515805597E-2</v>
      </c>
      <c r="AI80" s="24">
        <f t="shared" si="68"/>
        <v>0.29085743075560022</v>
      </c>
      <c r="AJ80" s="24">
        <f t="shared" si="69"/>
        <v>7.8762373863240143E-2</v>
      </c>
      <c r="AK80" s="24">
        <f t="shared" si="70"/>
        <v>6.3147415497193382E-2</v>
      </c>
      <c r="AL80" s="24">
        <f t="shared" si="71"/>
        <v>9.3278678902575463E-2</v>
      </c>
      <c r="AM80" s="24">
        <f t="shared" si="72"/>
        <v>7.2101259586417443E-2</v>
      </c>
      <c r="AN80" s="24">
        <f t="shared" si="73"/>
        <v>8.2873962668984946E-2</v>
      </c>
      <c r="AO80" s="24">
        <f t="shared" si="74"/>
        <v>7.7286695006892669E-2</v>
      </c>
      <c r="AP80" s="24">
        <f t="shared" si="47"/>
        <v>8.1613912460305471E-2</v>
      </c>
      <c r="AQ80" s="24">
        <f t="shared" si="48"/>
        <v>7.2148364079309024E-2</v>
      </c>
      <c r="AR80" s="24">
        <f t="shared" si="49"/>
        <v>6.9861031643456695E-2</v>
      </c>
      <c r="AS80" s="24" t="e">
        <f t="shared" si="75"/>
        <v>#DIV/0!</v>
      </c>
      <c r="AT80" s="24">
        <f t="shared" si="76"/>
        <v>6.9125504372946178E-2</v>
      </c>
      <c r="AV80" s="24">
        <f t="shared" si="28"/>
        <v>1.0429651896009893</v>
      </c>
      <c r="AW80" s="24">
        <f t="shared" si="29"/>
        <v>1.0660069522139435</v>
      </c>
      <c r="AX80" s="24">
        <f t="shared" si="30"/>
        <v>1.1335307467975495</v>
      </c>
      <c r="AY80" s="24">
        <f t="shared" si="31"/>
        <v>1.1881698421996298</v>
      </c>
      <c r="AZ80" s="24">
        <f t="shared" si="32"/>
        <v>0.93095051665920159</v>
      </c>
      <c r="BA80" s="24">
        <f t="shared" si="33"/>
        <v>1.0518066927148806</v>
      </c>
      <c r="BB80" s="24">
        <f t="shared" si="34"/>
        <v>0.96869922783188733</v>
      </c>
      <c r="BC80" s="24">
        <f t="shared" si="35"/>
        <v>0.915117338636525</v>
      </c>
      <c r="BD80" s="24">
        <f t="shared" si="36"/>
        <v>0.76532176324752776</v>
      </c>
      <c r="BE80" s="24">
        <f t="shared" si="37"/>
        <v>1.0080191630399375</v>
      </c>
      <c r="BF80" s="24">
        <f t="shared" si="38"/>
        <v>0.96043886380881704</v>
      </c>
      <c r="BG80" s="24">
        <f t="shared" si="39"/>
        <v>1.2139773835822658</v>
      </c>
      <c r="BH80" s="24">
        <f t="shared" si="40"/>
        <v>1.0831771525468676</v>
      </c>
      <c r="BI80" s="24">
        <f t="shared" si="41"/>
        <v>1.2733534917639791</v>
      </c>
      <c r="BJ80" s="24">
        <f t="shared" si="42"/>
        <v>1.0196334948539154</v>
      </c>
      <c r="BK80" s="24">
        <f t="shared" si="43"/>
        <v>0.97083166317271363</v>
      </c>
      <c r="BL80" s="24">
        <f t="shared" si="44"/>
        <v>1.0440929082974746</v>
      </c>
      <c r="BM80" s="24">
        <f t="shared" si="50"/>
        <v>1.1010093516711472</v>
      </c>
      <c r="BN80" s="24">
        <f t="shared" si="51"/>
        <v>1.1274980156156666</v>
      </c>
      <c r="BO80" s="24">
        <f t="shared" si="52"/>
        <v>1.0989092200682702</v>
      </c>
      <c r="BP80" s="24" t="e">
        <f t="shared" si="45"/>
        <v>#DIV/0!</v>
      </c>
      <c r="BQ80" s="24">
        <f t="shared" si="46"/>
        <v>1.0141171950426733</v>
      </c>
    </row>
    <row r="81" spans="1:69" x14ac:dyDescent="0.25">
      <c r="A81" s="31">
        <f>+[1]NAC!A82</f>
        <v>45017</v>
      </c>
      <c r="B81" s="17">
        <f>+[1]NAC!B82</f>
        <v>1497.2147</v>
      </c>
      <c r="C81" s="18">
        <f>+[1]NAC!C82</f>
        <v>1677.0441000000001</v>
      </c>
      <c r="D81" s="19">
        <f>+[1]NAC!D82</f>
        <v>1203.7907</v>
      </c>
      <c r="E81" s="19">
        <f>+[1]NAC!E82</f>
        <v>1768.0967000000001</v>
      </c>
      <c r="F81" s="19">
        <f>+[1]NAC!F82</f>
        <v>1095.5146</v>
      </c>
      <c r="G81" s="19">
        <f>+[1]NAC!G82</f>
        <v>1462.0471</v>
      </c>
      <c r="H81" s="19">
        <f>+[1]NAC!H82</f>
        <v>1532.9719</v>
      </c>
      <c r="I81" s="19">
        <f>+[1]NAC!I82</f>
        <v>1477.7098000000001</v>
      </c>
      <c r="J81" s="19">
        <f>+[1]NAC!J82</f>
        <v>1055.7167999999999</v>
      </c>
      <c r="K81" s="19">
        <f>+[1]NAC!K82</f>
        <v>1353.7338999999999</v>
      </c>
      <c r="L81" s="19">
        <f>+[1]NAC!L82</f>
        <v>1261.5273</v>
      </c>
      <c r="M81" s="19">
        <f>+[1]NAC!M82</f>
        <v>1626.3026</v>
      </c>
      <c r="N81" s="20">
        <f>+[1]NAC!N82</f>
        <v>1282.7937999999999</v>
      </c>
      <c r="O81" s="18">
        <f>+[1]NAC!P82</f>
        <v>1940.9168999999999</v>
      </c>
      <c r="P81" s="18">
        <f>+[1]NAC!Q82</f>
        <v>1521.0163</v>
      </c>
      <c r="Q81" s="18">
        <f>+[1]NAC!R82</f>
        <v>1184.1465000000001</v>
      </c>
      <c r="R81" s="18">
        <f t="shared" si="53"/>
        <v>1498.4961658190111</v>
      </c>
      <c r="S81" s="19">
        <f t="shared" si="54"/>
        <v>1581.9696976759742</v>
      </c>
      <c r="T81" s="19">
        <f t="shared" si="55"/>
        <v>1547.4100561387831</v>
      </c>
      <c r="U81" s="19">
        <f t="shared" si="56"/>
        <v>1521.4789190025738</v>
      </c>
      <c r="V81" s="19"/>
      <c r="W81" s="20">
        <f t="shared" si="57"/>
        <v>1476.5208420279255</v>
      </c>
      <c r="Y81" s="24">
        <f t="shared" si="58"/>
        <v>8.4026898836709663E-2</v>
      </c>
      <c r="Z81" s="24">
        <f t="shared" si="59"/>
        <v>0.10148241710511896</v>
      </c>
      <c r="AA81" s="24">
        <f t="shared" si="60"/>
        <v>3.7882486102113422E-2</v>
      </c>
      <c r="AB81" s="24">
        <f t="shared" si="61"/>
        <v>0.10846474055538446</v>
      </c>
      <c r="AC81" s="24">
        <f t="shared" si="62"/>
        <v>5.6188070893136599E-2</v>
      </c>
      <c r="AD81" s="24">
        <f t="shared" si="63"/>
        <v>8.6416522986146216E-2</v>
      </c>
      <c r="AE81" s="24">
        <f t="shared" si="64"/>
        <v>6.5810002987520821E-2</v>
      </c>
      <c r="AF81" s="24">
        <f t="shared" si="65"/>
        <v>6.4505032935179951E-2</v>
      </c>
      <c r="AG81" s="24">
        <f t="shared" si="66"/>
        <v>6.2671667260721264E-2</v>
      </c>
      <c r="AH81" s="24">
        <f t="shared" si="67"/>
        <v>7.543857363411921E-2</v>
      </c>
      <c r="AI81" s="24">
        <f t="shared" si="68"/>
        <v>5.0287405365865956E-2</v>
      </c>
      <c r="AJ81" s="24">
        <f t="shared" si="69"/>
        <v>9.8884144160287679E-2</v>
      </c>
      <c r="AK81" s="24">
        <f t="shared" si="70"/>
        <v>6.5936572478843658E-2</v>
      </c>
      <c r="AL81" s="24">
        <f t="shared" si="71"/>
        <v>0.12649737412144235</v>
      </c>
      <c r="AM81" s="24">
        <f t="shared" si="72"/>
        <v>8.4006310402771511E-2</v>
      </c>
      <c r="AN81" s="24">
        <f t="shared" si="73"/>
        <v>4.8946895483602315E-2</v>
      </c>
      <c r="AO81" s="24">
        <f t="shared" si="74"/>
        <v>8.4344068768026359E-2</v>
      </c>
      <c r="AP81" s="24">
        <f t="shared" si="47"/>
        <v>9.4191846966215298E-2</v>
      </c>
      <c r="AQ81" s="24">
        <f t="shared" si="48"/>
        <v>9.2794507178413088E-2</v>
      </c>
      <c r="AR81" s="24">
        <f t="shared" si="49"/>
        <v>9.0670997323893276E-2</v>
      </c>
      <c r="AS81" s="24" t="e">
        <f t="shared" si="75"/>
        <v>#DIV/0!</v>
      </c>
      <c r="AT81" s="24">
        <f t="shared" si="76"/>
        <v>7.8184106816608701E-2</v>
      </c>
      <c r="AV81" s="24">
        <f t="shared" si="28"/>
        <v>1.0883405987029038</v>
      </c>
      <c r="AW81" s="24">
        <f t="shared" si="29"/>
        <v>1.1496549939325438</v>
      </c>
      <c r="AX81" s="24">
        <f t="shared" si="30"/>
        <v>1.1426866236974997</v>
      </c>
      <c r="AY81" s="24">
        <f t="shared" si="31"/>
        <v>1.2071517041699655</v>
      </c>
      <c r="AZ81" s="24">
        <f t="shared" si="32"/>
        <v>0.95018939103989375</v>
      </c>
      <c r="BA81" s="24">
        <f t="shared" si="33"/>
        <v>1.1129158151567489</v>
      </c>
      <c r="BB81" s="24">
        <f t="shared" si="34"/>
        <v>0.97217763406647473</v>
      </c>
      <c r="BC81" s="24">
        <f t="shared" si="35"/>
        <v>0.93542378322349595</v>
      </c>
      <c r="BD81" s="24">
        <f t="shared" si="36"/>
        <v>0.80976248209680191</v>
      </c>
      <c r="BE81" s="24">
        <f t="shared" si="37"/>
        <v>1.0522164352694054</v>
      </c>
      <c r="BF81" s="24">
        <f t="shared" si="38"/>
        <v>0.98509316203312558</v>
      </c>
      <c r="BG81" s="24">
        <f t="shared" si="39"/>
        <v>1.2664128273493147</v>
      </c>
      <c r="BH81" s="24">
        <f t="shared" si="40"/>
        <v>1.1095348541966921</v>
      </c>
      <c r="BI81" s="24">
        <f t="shared" si="41"/>
        <v>1.4290889662826514</v>
      </c>
      <c r="BJ81" s="24">
        <f t="shared" si="42"/>
        <v>1.0516507315857213</v>
      </c>
      <c r="BK81" s="24">
        <f t="shared" si="43"/>
        <v>0.98941891122022807</v>
      </c>
      <c r="BL81" s="24">
        <f t="shared" si="44"/>
        <v>1.0898693191155009</v>
      </c>
      <c r="BM81" s="24">
        <f t="shared" si="50"/>
        <v>1.1593514192919314</v>
      </c>
      <c r="BN81" s="24">
        <f t="shared" si="51"/>
        <v>1.168578526649021</v>
      </c>
      <c r="BO81" s="24">
        <f t="shared" si="52"/>
        <v>1.136181048737773</v>
      </c>
      <c r="BP81" s="24" t="e">
        <f t="shared" si="45"/>
        <v>#DIV/0!</v>
      </c>
      <c r="BQ81" s="24">
        <f t="shared" si="46"/>
        <v>1.0425806404127425</v>
      </c>
    </row>
    <row r="82" spans="1:69" x14ac:dyDescent="0.25">
      <c r="A82" s="31">
        <f>+[1]NAC!A83</f>
        <v>45047</v>
      </c>
      <c r="B82" s="17">
        <f>+[1]NAC!B83</f>
        <v>1613.5895</v>
      </c>
      <c r="C82" s="18">
        <f>+[1]NAC!C83</f>
        <v>1774.4119000000001</v>
      </c>
      <c r="D82" s="19">
        <f>+[1]NAC!D83</f>
        <v>1305.3762999999999</v>
      </c>
      <c r="E82" s="19">
        <f>+[1]NAC!E83</f>
        <v>1903.1899000000001</v>
      </c>
      <c r="F82" s="19">
        <f>+[1]NAC!F83</f>
        <v>1225.3679999999999</v>
      </c>
      <c r="G82" s="19">
        <f>+[1]NAC!G83</f>
        <v>1590.1014</v>
      </c>
      <c r="H82" s="19">
        <f>+[1]NAC!H83</f>
        <v>1671.6594</v>
      </c>
      <c r="I82" s="19">
        <f>+[1]NAC!I83</f>
        <v>1597.93</v>
      </c>
      <c r="J82" s="19">
        <f>+[1]NAC!J83</f>
        <v>1126.7574</v>
      </c>
      <c r="K82" s="19">
        <f>+[1]NAC!K83</f>
        <v>1466.9417000000001</v>
      </c>
      <c r="L82" s="19">
        <f>+[1]NAC!L83</f>
        <v>1323.5066999999999</v>
      </c>
      <c r="M82" s="19">
        <f>+[1]NAC!M83</f>
        <v>1778.1049</v>
      </c>
      <c r="N82" s="20">
        <f>+[1]NAC!N83</f>
        <v>1373.9512</v>
      </c>
      <c r="O82" s="18">
        <f>+[1]NAC!P83</f>
        <v>2056.8651</v>
      </c>
      <c r="P82" s="18">
        <f>+[1]NAC!Q83</f>
        <v>1640.2911999999999</v>
      </c>
      <c r="Q82" s="18">
        <f>+[1]NAC!R83</f>
        <v>1291.1044999999999</v>
      </c>
      <c r="R82" s="18">
        <f t="shared" si="53"/>
        <v>1614.805781998122</v>
      </c>
      <c r="S82" s="19">
        <f t="shared" si="54"/>
        <v>1696.8217119897106</v>
      </c>
      <c r="T82" s="19">
        <f t="shared" si="55"/>
        <v>1676.666175053756</v>
      </c>
      <c r="U82" s="19">
        <f t="shared" si="56"/>
        <v>1643.3243488333899</v>
      </c>
      <c r="V82" s="19"/>
      <c r="W82" s="20">
        <f t="shared" si="57"/>
        <v>1595.1558204451828</v>
      </c>
      <c r="Y82" s="24">
        <f t="shared" si="58"/>
        <v>7.7727529658905947E-2</v>
      </c>
      <c r="Z82" s="24">
        <f t="shared" si="59"/>
        <v>5.805917685766282E-2</v>
      </c>
      <c r="AA82" s="24">
        <f t="shared" si="60"/>
        <v>8.4388091717272573E-2</v>
      </c>
      <c r="AB82" s="24">
        <f t="shared" si="61"/>
        <v>7.6406002002039841E-2</v>
      </c>
      <c r="AC82" s="24">
        <f t="shared" si="62"/>
        <v>0.11853187533968046</v>
      </c>
      <c r="AD82" s="24">
        <f t="shared" si="63"/>
        <v>8.7585618821719224E-2</v>
      </c>
      <c r="AE82" s="24">
        <f t="shared" si="64"/>
        <v>9.0469694845678461E-2</v>
      </c>
      <c r="AF82" s="24">
        <f t="shared" si="65"/>
        <v>8.1355757402434392E-2</v>
      </c>
      <c r="AG82" s="24">
        <f t="shared" si="66"/>
        <v>6.7291341768928925E-2</v>
      </c>
      <c r="AH82" s="24">
        <f t="shared" si="67"/>
        <v>8.3626331585550329E-2</v>
      </c>
      <c r="AI82" s="24">
        <f t="shared" si="68"/>
        <v>4.9130446879746437E-2</v>
      </c>
      <c r="AJ82" s="24">
        <f t="shared" si="69"/>
        <v>9.334197707117986E-2</v>
      </c>
      <c r="AK82" s="24">
        <f t="shared" si="70"/>
        <v>7.1061615670421796E-2</v>
      </c>
      <c r="AL82" s="24">
        <f t="shared" si="71"/>
        <v>5.973887908338571E-2</v>
      </c>
      <c r="AM82" s="24">
        <f t="shared" si="72"/>
        <v>7.8417897296695571E-2</v>
      </c>
      <c r="AN82" s="24">
        <f t="shared" si="73"/>
        <v>9.0324972459066455E-2</v>
      </c>
      <c r="AO82" s="24">
        <f t="shared" si="74"/>
        <v>7.7617560079335401E-2</v>
      </c>
      <c r="AP82" s="24">
        <f t="shared" si="47"/>
        <v>7.2600641138994115E-2</v>
      </c>
      <c r="AQ82" s="24">
        <f t="shared" si="48"/>
        <v>8.3530618404731527E-2</v>
      </c>
      <c r="AR82" s="24">
        <f t="shared" si="49"/>
        <v>8.0083547861901083E-2</v>
      </c>
      <c r="AS82" s="24" t="e">
        <f t="shared" si="75"/>
        <v>#DIV/0!</v>
      </c>
      <c r="AT82" s="24">
        <f t="shared" si="76"/>
        <v>8.0347649041186742E-2</v>
      </c>
      <c r="AV82" s="24">
        <f t="shared" ref="AV82:AV95" si="77">+B82/B70-1</f>
        <v>1.1424628923702809</v>
      </c>
      <c r="AW82" s="24">
        <f t="shared" ref="AW82:AW95" si="78">+C82/C70-1</f>
        <v>1.1783436964786178</v>
      </c>
      <c r="AX82" s="24">
        <f t="shared" ref="AX82:AX95" si="79">+D82/D70-1</f>
        <v>1.1991214810090267</v>
      </c>
      <c r="AY82" s="24">
        <f t="shared" ref="AY82:AY95" si="80">+E82/E70-1</f>
        <v>1.2465684523549552</v>
      </c>
      <c r="AZ82" s="24">
        <f t="shared" ref="AZ82:AZ95" si="81">+F82/F70-1</f>
        <v>1.1064907533058532</v>
      </c>
      <c r="BA82" s="24">
        <f t="shared" ref="BA82:BA95" si="82">+G82/G70-1</f>
        <v>1.1812237146724307</v>
      </c>
      <c r="BB82" s="24">
        <f t="shared" ref="BB82:BB95" si="83">+H82/H70-1</f>
        <v>1.0248452621867044</v>
      </c>
      <c r="BC82" s="24">
        <f t="shared" ref="BC82:BC95" si="84">+I82/I70-1</f>
        <v>0.97221742242847631</v>
      </c>
      <c r="BD82" s="24">
        <f t="shared" ref="BD82:BD95" si="85">+J82/J70-1</f>
        <v>0.87404285978974938</v>
      </c>
      <c r="BE82" s="24">
        <f t="shared" ref="BE82:BE95" si="86">+K82/K70-1</f>
        <v>1.1140038070873968</v>
      </c>
      <c r="BF82" s="24">
        <f t="shared" ref="BF82:BF95" si="87">+L82/L70-1</f>
        <v>1.0171068387576998</v>
      </c>
      <c r="BG82" s="24">
        <f t="shared" ref="BG82:BG95" si="88">+M82/M70-1</f>
        <v>1.3446938344124049</v>
      </c>
      <c r="BH82" s="24">
        <f t="shared" ref="BH82:BH95" si="89">+N82/N70-1</f>
        <v>1.1609268220334918</v>
      </c>
      <c r="BI82" s="24">
        <f t="shared" ref="BI82:BI95" si="90">+O82/O70-1</f>
        <v>1.4907279990235027</v>
      </c>
      <c r="BJ82" s="24">
        <f t="shared" ref="BJ82:BJ95" si="91">+P82/P70-1</f>
        <v>1.1031350766681021</v>
      </c>
      <c r="BK82" s="24">
        <f t="shared" ref="BK82:BK95" si="92">+Q82/Q70-1</f>
        <v>1.0526209020657933</v>
      </c>
      <c r="BL82" s="24">
        <f t="shared" ref="BL82:BL95" si="93">+R82/R70-1</f>
        <v>1.143609181843221</v>
      </c>
      <c r="BM82" s="24">
        <f t="shared" si="50"/>
        <v>1.2054854446156122</v>
      </c>
      <c r="BN82" s="24">
        <f t="shared" si="51"/>
        <v>1.2280102119371303</v>
      </c>
      <c r="BO82" s="24">
        <f t="shared" si="52"/>
        <v>1.1892629183245531</v>
      </c>
      <c r="BP82" s="24" t="e">
        <f t="shared" ref="BP82:BP95" si="94">+V82/V70-1</f>
        <v>#DIV/0!</v>
      </c>
      <c r="BQ82" s="24">
        <f t="shared" ref="BQ82:BQ95" si="95">+W82/W70-1</f>
        <v>1.0915550187595264</v>
      </c>
    </row>
    <row r="83" spans="1:69" x14ac:dyDescent="0.25">
      <c r="A83" s="31">
        <f>+[1]NAC!A84</f>
        <v>45078</v>
      </c>
      <c r="B83" s="17">
        <f>+[1]NAC!B84</f>
        <v>1709.6115</v>
      </c>
      <c r="C83" s="18">
        <f>+[1]NAC!C84</f>
        <v>1848.0332000000001</v>
      </c>
      <c r="D83" s="19">
        <f>+[1]NAC!D84</f>
        <v>1364.1996999999999</v>
      </c>
      <c r="E83" s="19">
        <f>+[1]NAC!E84</f>
        <v>1983.4012</v>
      </c>
      <c r="F83" s="19">
        <f>+[1]NAC!F84</f>
        <v>1324.556</v>
      </c>
      <c r="G83" s="19">
        <f>+[1]NAC!G84</f>
        <v>1717.2201</v>
      </c>
      <c r="H83" s="19">
        <f>+[1]NAC!H84</f>
        <v>1815.4471000000001</v>
      </c>
      <c r="I83" s="19">
        <f>+[1]NAC!I84</f>
        <v>1701.7574</v>
      </c>
      <c r="J83" s="19">
        <f>+[1]NAC!J84</f>
        <v>1244.8</v>
      </c>
      <c r="K83" s="19">
        <f>+[1]NAC!K84</f>
        <v>1561.7425000000001</v>
      </c>
      <c r="L83" s="19">
        <f>+[1]NAC!L84</f>
        <v>1410.4777999999999</v>
      </c>
      <c r="M83" s="19">
        <f>+[1]NAC!M84</f>
        <v>1890.0322000000001</v>
      </c>
      <c r="N83" s="20">
        <f>+[1]NAC!N84</f>
        <v>1464.0524</v>
      </c>
      <c r="O83" s="18">
        <f>+[1]NAC!P84</f>
        <v>2094.7123999999999</v>
      </c>
      <c r="P83" s="18">
        <f>+[1]NAC!Q84</f>
        <v>1746.7824000000001</v>
      </c>
      <c r="Q83" s="18">
        <f>+[1]NAC!R84</f>
        <v>1383.8634</v>
      </c>
      <c r="R83" s="18">
        <f t="shared" si="53"/>
        <v>1710.4111198396008</v>
      </c>
      <c r="S83" s="19">
        <f t="shared" si="54"/>
        <v>1784.1174499701392</v>
      </c>
      <c r="T83" s="19">
        <f t="shared" si="55"/>
        <v>1776.986186142962</v>
      </c>
      <c r="U83" s="19">
        <f t="shared" si="56"/>
        <v>1739.8291679438089</v>
      </c>
      <c r="V83" s="19"/>
      <c r="W83" s="20">
        <f t="shared" si="57"/>
        <v>1701.3648641201837</v>
      </c>
      <c r="Y83" s="24">
        <f t="shared" si="58"/>
        <v>5.9508319805006149E-2</v>
      </c>
      <c r="Z83" s="24">
        <f t="shared" si="59"/>
        <v>4.149053554025417E-2</v>
      </c>
      <c r="AA83" s="24">
        <f t="shared" si="60"/>
        <v>4.5062408441152169E-2</v>
      </c>
      <c r="AB83" s="24">
        <f t="shared" si="61"/>
        <v>4.2145715464336986E-2</v>
      </c>
      <c r="AC83" s="24">
        <f t="shared" si="62"/>
        <v>8.0945479235625672E-2</v>
      </c>
      <c r="AD83" s="24">
        <f t="shared" si="63"/>
        <v>7.9943769623748606E-2</v>
      </c>
      <c r="AE83" s="24">
        <f t="shared" si="64"/>
        <v>8.6014950174658766E-2</v>
      </c>
      <c r="AF83" s="24">
        <f t="shared" si="65"/>
        <v>6.4976187943151409E-2</v>
      </c>
      <c r="AG83" s="24">
        <f t="shared" si="66"/>
        <v>0.10476310162240776</v>
      </c>
      <c r="AH83" s="24">
        <f t="shared" si="67"/>
        <v>6.4624790473949867E-2</v>
      </c>
      <c r="AI83" s="24">
        <f t="shared" si="68"/>
        <v>6.5712625406429748E-2</v>
      </c>
      <c r="AJ83" s="24">
        <f t="shared" si="69"/>
        <v>6.2947523512251857E-2</v>
      </c>
      <c r="AK83" s="24">
        <f t="shared" si="70"/>
        <v>6.5578166094982127E-2</v>
      </c>
      <c r="AL83" s="24">
        <f t="shared" si="71"/>
        <v>1.8400477503361712E-2</v>
      </c>
      <c r="AM83" s="24">
        <f t="shared" si="72"/>
        <v>6.4922130899684349E-2</v>
      </c>
      <c r="AN83" s="24">
        <f t="shared" si="73"/>
        <v>7.1844610564055778E-2</v>
      </c>
      <c r="AO83" s="24">
        <f t="shared" si="74"/>
        <v>5.9205471585058955E-2</v>
      </c>
      <c r="AP83" s="24">
        <f t="shared" si="47"/>
        <v>5.1446617734555389E-2</v>
      </c>
      <c r="AQ83" s="24">
        <f t="shared" si="48"/>
        <v>5.9833026145463597E-2</v>
      </c>
      <c r="AR83" s="24">
        <f t="shared" si="49"/>
        <v>5.8725363120754936E-2</v>
      </c>
      <c r="AS83" s="24" t="e">
        <f t="shared" si="75"/>
        <v>#DIV/0!</v>
      </c>
      <c r="AT83" s="24">
        <f t="shared" si="76"/>
        <v>6.6582237492861074E-2</v>
      </c>
      <c r="AV83" s="24">
        <f t="shared" si="77"/>
        <v>1.1558027347843294</v>
      </c>
      <c r="AW83" s="24">
        <f t="shared" si="78"/>
        <v>1.1685938798874043</v>
      </c>
      <c r="AX83" s="24">
        <f t="shared" si="79"/>
        <v>1.1534369125876798</v>
      </c>
      <c r="AY83" s="24">
        <f t="shared" si="80"/>
        <v>1.2139255318234579</v>
      </c>
      <c r="AZ83" s="24">
        <f t="shared" si="81"/>
        <v>1.1318123775406441</v>
      </c>
      <c r="BA83" s="24">
        <f t="shared" si="82"/>
        <v>1.2225323992559547</v>
      </c>
      <c r="BB83" s="24">
        <f t="shared" si="83"/>
        <v>1.0471934984066271</v>
      </c>
      <c r="BC83" s="24">
        <f t="shared" si="84"/>
        <v>1.0052854227254087</v>
      </c>
      <c r="BD83" s="24">
        <f t="shared" si="85"/>
        <v>1.0624562382508094</v>
      </c>
      <c r="BE83" s="24">
        <f t="shared" si="86"/>
        <v>1.1570838324081114</v>
      </c>
      <c r="BF83" s="24">
        <f t="shared" si="87"/>
        <v>1.1069360440364777</v>
      </c>
      <c r="BG83" s="24">
        <f t="shared" si="88"/>
        <v>1.3465269633702208</v>
      </c>
      <c r="BH83" s="24">
        <f t="shared" si="89"/>
        <v>1.1923598096728423</v>
      </c>
      <c r="BI83" s="24">
        <f t="shared" si="90"/>
        <v>1.3794935151887056</v>
      </c>
      <c r="BJ83" s="24">
        <f t="shared" si="91"/>
        <v>1.1313312511118592</v>
      </c>
      <c r="BK83" s="24">
        <f t="shared" si="92"/>
        <v>1.090131942029966</v>
      </c>
      <c r="BL83" s="24">
        <f t="shared" si="93"/>
        <v>1.1563513856551757</v>
      </c>
      <c r="BM83" s="24">
        <f t="shared" si="50"/>
        <v>1.2040211973256763</v>
      </c>
      <c r="BN83" s="24">
        <f t="shared" si="51"/>
        <v>1.2364417133739134</v>
      </c>
      <c r="BO83" s="24">
        <f t="shared" si="52"/>
        <v>1.1995953546759957</v>
      </c>
      <c r="BP83" s="24" t="e">
        <f t="shared" si="94"/>
        <v>#DIV/0!</v>
      </c>
      <c r="BQ83" s="24">
        <f t="shared" si="95"/>
        <v>1.1199722401128516</v>
      </c>
    </row>
    <row r="84" spans="1:69" x14ac:dyDescent="0.25">
      <c r="A84" s="31">
        <f>+[1]NAC!A85</f>
        <v>45108</v>
      </c>
      <c r="B84" s="17">
        <f>+[1]NAC!B85</f>
        <v>1818.0838000000001</v>
      </c>
      <c r="C84" s="18">
        <f>+[1]NAC!C85</f>
        <v>1954.5101</v>
      </c>
      <c r="D84" s="19">
        <f>+[1]NAC!D85</f>
        <v>1487.5243</v>
      </c>
      <c r="E84" s="19">
        <f>+[1]NAC!E85</f>
        <v>2043.7327</v>
      </c>
      <c r="F84" s="19">
        <f>+[1]NAC!F85</f>
        <v>1377.3341</v>
      </c>
      <c r="G84" s="19">
        <f>+[1]NAC!G85</f>
        <v>1822.9318000000001</v>
      </c>
      <c r="H84" s="19">
        <f>+[1]NAC!H85</f>
        <v>1979.4087</v>
      </c>
      <c r="I84" s="19">
        <f>+[1]NAC!I85</f>
        <v>1791.7559000000001</v>
      </c>
      <c r="J84" s="19">
        <f>+[1]NAC!J85</f>
        <v>1396.2642000000001</v>
      </c>
      <c r="K84" s="19">
        <f>+[1]NAC!K85</f>
        <v>1736.5157999999999</v>
      </c>
      <c r="L84" s="19">
        <f>+[1]NAC!L85</f>
        <v>1496.9625000000001</v>
      </c>
      <c r="M84" s="19">
        <f>+[1]NAC!M85</f>
        <v>2030.866</v>
      </c>
      <c r="N84" s="20">
        <f>+[1]NAC!N85</f>
        <v>1556.5397</v>
      </c>
      <c r="O84" s="18">
        <f>+[1]NAC!P85</f>
        <v>2201.5859999999998</v>
      </c>
      <c r="P84" s="18">
        <f>+[1]NAC!Q85</f>
        <v>1860.2800999999999</v>
      </c>
      <c r="Q84" s="18">
        <f>+[1]NAC!R85</f>
        <v>1476.8552</v>
      </c>
      <c r="R84" s="18">
        <f t="shared" si="53"/>
        <v>1818.9038271464569</v>
      </c>
      <c r="S84" s="19">
        <f t="shared" si="54"/>
        <v>1895.8602215609142</v>
      </c>
      <c r="T84" s="19">
        <f t="shared" si="55"/>
        <v>1891.5532155898306</v>
      </c>
      <c r="U84" s="19">
        <f t="shared" si="56"/>
        <v>1845.7625902587181</v>
      </c>
      <c r="V84" s="19"/>
      <c r="W84" s="20">
        <f t="shared" si="57"/>
        <v>1814.5483041563139</v>
      </c>
      <c r="Y84" s="24">
        <f t="shared" si="58"/>
        <v>6.3448508623157984E-2</v>
      </c>
      <c r="Z84" s="24">
        <f t="shared" si="59"/>
        <v>5.7616335031210442E-2</v>
      </c>
      <c r="AA84" s="24">
        <f t="shared" si="60"/>
        <v>9.0400694267855464E-2</v>
      </c>
      <c r="AB84" s="24">
        <f t="shared" si="61"/>
        <v>3.0418202832588781E-2</v>
      </c>
      <c r="AC84" s="24">
        <f t="shared" si="62"/>
        <v>3.9845880430876557E-2</v>
      </c>
      <c r="AD84" s="24">
        <f t="shared" si="63"/>
        <v>6.1559784910507398E-2</v>
      </c>
      <c r="AE84" s="24">
        <f t="shared" si="64"/>
        <v>9.0314721921668673E-2</v>
      </c>
      <c r="AF84" s="24">
        <f t="shared" si="65"/>
        <v>5.2885622827319567E-2</v>
      </c>
      <c r="AG84" s="24">
        <f t="shared" si="66"/>
        <v>0.12167753856041141</v>
      </c>
      <c r="AH84" s="24">
        <f t="shared" si="67"/>
        <v>0.11190916556346497</v>
      </c>
      <c r="AI84" s="24">
        <f t="shared" si="68"/>
        <v>6.1315888842773836E-2</v>
      </c>
      <c r="AJ84" s="24">
        <f t="shared" si="69"/>
        <v>7.4513968597995195E-2</v>
      </c>
      <c r="AK84" s="24">
        <f t="shared" si="70"/>
        <v>6.3172124167140575E-2</v>
      </c>
      <c r="AL84" s="24">
        <f t="shared" si="71"/>
        <v>5.102065562795155E-2</v>
      </c>
      <c r="AM84" s="24">
        <f t="shared" si="72"/>
        <v>6.4975294003420059E-2</v>
      </c>
      <c r="AN84" s="24">
        <f t="shared" si="73"/>
        <v>6.7197239265089248E-2</v>
      </c>
      <c r="AO84" s="24">
        <f t="shared" si="74"/>
        <v>6.3430777576463759E-2</v>
      </c>
      <c r="AP84" s="24">
        <f t="shared" si="47"/>
        <v>6.2631959343621313E-2</v>
      </c>
      <c r="AQ84" s="24">
        <f t="shared" si="48"/>
        <v>6.4472661824987121E-2</v>
      </c>
      <c r="AR84" s="24">
        <f t="shared" si="49"/>
        <v>6.0887255063153622E-2</v>
      </c>
      <c r="AS84" s="24" t="e">
        <f t="shared" si="75"/>
        <v>#DIV/0!</v>
      </c>
      <c r="AT84" s="24">
        <f t="shared" si="76"/>
        <v>6.6525083727210887E-2</v>
      </c>
      <c r="AV84" s="24">
        <f t="shared" si="77"/>
        <v>1.1344999360149153</v>
      </c>
      <c r="AW84" s="24">
        <f t="shared" si="78"/>
        <v>1.1633588127610168</v>
      </c>
      <c r="AX84" s="24">
        <f t="shared" si="79"/>
        <v>1.2058785889429084</v>
      </c>
      <c r="AY84" s="24">
        <f t="shared" si="80"/>
        <v>1.1031292770422265</v>
      </c>
      <c r="AZ84" s="24">
        <f t="shared" si="81"/>
        <v>1.1199879142285791</v>
      </c>
      <c r="BA84" s="24">
        <f t="shared" si="82"/>
        <v>1.1385431272183961</v>
      </c>
      <c r="BB84" s="24">
        <f t="shared" si="83"/>
        <v>1.0891011332009839</v>
      </c>
      <c r="BC84" s="24">
        <f t="shared" si="84"/>
        <v>1.0012736401939089</v>
      </c>
      <c r="BD84" s="24">
        <f t="shared" si="85"/>
        <v>1.1925254055561525</v>
      </c>
      <c r="BE84" s="24">
        <f t="shared" si="86"/>
        <v>1.1189960747983556</v>
      </c>
      <c r="BF84" s="24">
        <f t="shared" si="87"/>
        <v>1.1075619866824651</v>
      </c>
      <c r="BG84" s="24">
        <f t="shared" si="88"/>
        <v>1.2971822425937001</v>
      </c>
      <c r="BH84" s="24">
        <f t="shared" si="89"/>
        <v>1.1560519311998037</v>
      </c>
      <c r="BI84" s="24">
        <f t="shared" si="90"/>
        <v>1.2469847540665873</v>
      </c>
      <c r="BJ84" s="24">
        <f t="shared" si="91"/>
        <v>1.1148238997778974</v>
      </c>
      <c r="BK84" s="24">
        <f t="shared" si="92"/>
        <v>1.1261600189458423</v>
      </c>
      <c r="BL84" s="24">
        <f t="shared" si="93"/>
        <v>1.1362489158365419</v>
      </c>
      <c r="BM84" s="24">
        <f t="shared" si="50"/>
        <v>1.1660463083475436</v>
      </c>
      <c r="BN84" s="24">
        <f t="shared" si="51"/>
        <v>1.1651428355397702</v>
      </c>
      <c r="BO84" s="24">
        <f t="shared" si="52"/>
        <v>1.1210517878467874</v>
      </c>
      <c r="BP84" s="24" t="e">
        <f t="shared" si="94"/>
        <v>#DIV/0!</v>
      </c>
      <c r="BQ84" s="24">
        <f t="shared" si="95"/>
        <v>1.0914046342424624</v>
      </c>
    </row>
    <row r="85" spans="1:69" x14ac:dyDescent="0.25">
      <c r="A85" s="31">
        <f>+[1]NAC!A86</f>
        <v>45139</v>
      </c>
      <c r="B85" s="17">
        <f>+[1]NAC!B86</f>
        <v>2044.2832000000001</v>
      </c>
      <c r="C85" s="18">
        <f>+[1]NAC!C86</f>
        <v>2259.2334000000001</v>
      </c>
      <c r="D85" s="19">
        <f>+[1]NAC!D86</f>
        <v>1613.6846</v>
      </c>
      <c r="E85" s="19">
        <f>+[1]NAC!E86</f>
        <v>2230.5776000000001</v>
      </c>
      <c r="F85" s="19">
        <f>+[1]NAC!F86</f>
        <v>1503.1732</v>
      </c>
      <c r="G85" s="19">
        <f>+[1]NAC!G86</f>
        <v>2079.2710999999999</v>
      </c>
      <c r="H85" s="19">
        <f>+[1]NAC!H86</f>
        <v>2281.5545000000002</v>
      </c>
      <c r="I85" s="19">
        <f>+[1]NAC!I86</f>
        <v>1979.0900999999999</v>
      </c>
      <c r="J85" s="19">
        <f>+[1]NAC!J86</f>
        <v>1458.9608000000001</v>
      </c>
      <c r="K85" s="19">
        <f>+[1]NAC!K86</f>
        <v>1937.7153000000001</v>
      </c>
      <c r="L85" s="19">
        <f>+[1]NAC!L86</f>
        <v>1626.7843</v>
      </c>
      <c r="M85" s="19">
        <f>+[1]NAC!M86</f>
        <v>2283.6172999999999</v>
      </c>
      <c r="N85" s="20">
        <f>+[1]NAC!N86</f>
        <v>1702.3856000000001</v>
      </c>
      <c r="O85" s="18">
        <f>+[1]NAC!P86</f>
        <v>2436.0940999999998</v>
      </c>
      <c r="P85" s="18">
        <f>+[1]NAC!Q86</f>
        <v>2116.7510000000002</v>
      </c>
      <c r="Q85" s="18">
        <f>+[1]NAC!R86</f>
        <v>1599.0767000000001</v>
      </c>
      <c r="R85" s="18">
        <f t="shared" si="53"/>
        <v>2044.0383526483708</v>
      </c>
      <c r="S85" s="19">
        <f t="shared" si="54"/>
        <v>2142.295595444391</v>
      </c>
      <c r="T85" s="19">
        <f t="shared" si="55"/>
        <v>2105.9567407182017</v>
      </c>
      <c r="U85" s="19">
        <f t="shared" si="56"/>
        <v>2047.561611077861</v>
      </c>
      <c r="V85" s="19"/>
      <c r="W85" s="20">
        <f t="shared" si="57"/>
        <v>2017.9783758318413</v>
      </c>
      <c r="Y85" s="24">
        <f t="shared" si="58"/>
        <v>0.12441637728689958</v>
      </c>
      <c r="Z85" s="24">
        <f t="shared" si="59"/>
        <v>0.15590776430369946</v>
      </c>
      <c r="AA85" s="24">
        <f t="shared" si="60"/>
        <v>8.4812261554315427E-2</v>
      </c>
      <c r="AB85" s="24">
        <f t="shared" si="61"/>
        <v>9.1423354923077849E-2</v>
      </c>
      <c r="AC85" s="24">
        <f t="shared" si="62"/>
        <v>9.136425214477728E-2</v>
      </c>
      <c r="AD85" s="24">
        <f t="shared" si="63"/>
        <v>0.14061924861917485</v>
      </c>
      <c r="AE85" s="24">
        <f t="shared" si="64"/>
        <v>0.15264447407955739</v>
      </c>
      <c r="AF85" s="24">
        <f t="shared" si="65"/>
        <v>0.10455341600940149</v>
      </c>
      <c r="AG85" s="24">
        <f t="shared" si="66"/>
        <v>4.4903106446473329E-2</v>
      </c>
      <c r="AH85" s="24">
        <f t="shared" si="67"/>
        <v>0.11586390403127922</v>
      </c>
      <c r="AI85" s="24">
        <f t="shared" si="68"/>
        <v>8.6723481717143835E-2</v>
      </c>
      <c r="AJ85" s="24">
        <f t="shared" si="69"/>
        <v>0.1244549369579282</v>
      </c>
      <c r="AK85" s="24">
        <f t="shared" si="70"/>
        <v>9.3698798687884333E-2</v>
      </c>
      <c r="AL85" s="24">
        <f t="shared" si="71"/>
        <v>0.10651780125782051</v>
      </c>
      <c r="AM85" s="24">
        <f t="shared" si="72"/>
        <v>0.13786681908815779</v>
      </c>
      <c r="AN85" s="24">
        <f t="shared" si="73"/>
        <v>8.27579440421784E-2</v>
      </c>
      <c r="AO85" s="24">
        <f t="shared" si="74"/>
        <v>0.1237748374278318</v>
      </c>
      <c r="AP85" s="24">
        <f t="shared" si="47"/>
        <v>0.12998604595468533</v>
      </c>
      <c r="AQ85" s="24">
        <f t="shared" si="48"/>
        <v>0.11334786849309708</v>
      </c>
      <c r="AR85" s="24">
        <f t="shared" si="49"/>
        <v>0.1093309734871466</v>
      </c>
      <c r="AS85" s="24" t="e">
        <f t="shared" si="75"/>
        <v>#DIV/0!</v>
      </c>
      <c r="AT85" s="24">
        <f t="shared" si="76"/>
        <v>0.11211058488195702</v>
      </c>
      <c r="AV85" s="24">
        <f t="shared" si="77"/>
        <v>1.2436750080888426</v>
      </c>
      <c r="AW85" s="24">
        <f t="shared" si="78"/>
        <v>1.3349306853538283</v>
      </c>
      <c r="AX85" s="24">
        <f t="shared" si="79"/>
        <v>1.2359833667965012</v>
      </c>
      <c r="AY85" s="24">
        <f t="shared" si="80"/>
        <v>1.0894849217128479</v>
      </c>
      <c r="AZ85" s="24">
        <f t="shared" si="81"/>
        <v>1.192175491501887</v>
      </c>
      <c r="BA85" s="24">
        <f t="shared" si="82"/>
        <v>1.2497331562778577</v>
      </c>
      <c r="BB85" s="24">
        <f t="shared" si="83"/>
        <v>1.2775960380858069</v>
      </c>
      <c r="BC85" s="24">
        <f t="shared" si="84"/>
        <v>1.0691507124182911</v>
      </c>
      <c r="BD85" s="24">
        <f t="shared" si="85"/>
        <v>1.2017091396171611</v>
      </c>
      <c r="BE85" s="24">
        <f t="shared" si="86"/>
        <v>1.2512903252790823</v>
      </c>
      <c r="BF85" s="24">
        <f t="shared" si="87"/>
        <v>1.1814749047506408</v>
      </c>
      <c r="BG85" s="24">
        <f t="shared" si="88"/>
        <v>1.4218859153595678</v>
      </c>
      <c r="BH85" s="24">
        <f t="shared" si="89"/>
        <v>1.1702409314165427</v>
      </c>
      <c r="BI85" s="24">
        <f t="shared" si="90"/>
        <v>1.2879902059769086</v>
      </c>
      <c r="BJ85" s="24">
        <f t="shared" si="91"/>
        <v>1.2531386656507726</v>
      </c>
      <c r="BK85" s="24">
        <f t="shared" si="92"/>
        <v>1.1658593505036161</v>
      </c>
      <c r="BL85" s="24">
        <f t="shared" si="93"/>
        <v>1.2439522147751121</v>
      </c>
      <c r="BM85" s="24">
        <f t="shared" si="50"/>
        <v>1.2774508228488397</v>
      </c>
      <c r="BN85" s="24">
        <f t="shared" si="51"/>
        <v>1.236241095168606</v>
      </c>
      <c r="BO85" s="24">
        <f t="shared" si="52"/>
        <v>1.1751209312720485</v>
      </c>
      <c r="BP85" s="24" t="e">
        <f t="shared" si="94"/>
        <v>#DIV/0!</v>
      </c>
      <c r="BQ85" s="24">
        <f t="shared" si="95"/>
        <v>1.1701362375034674</v>
      </c>
    </row>
    <row r="86" spans="1:69" x14ac:dyDescent="0.25">
      <c r="A86" s="31">
        <f>+[1]NAC!A87</f>
        <v>45170</v>
      </c>
      <c r="B86" s="17">
        <f>+[1]NAC!B87</f>
        <v>2304.9241999999999</v>
      </c>
      <c r="C86" s="18">
        <f>+[1]NAC!C87</f>
        <v>2583.3825999999999</v>
      </c>
      <c r="D86" s="19">
        <f>+[1]NAC!D87</f>
        <v>1799.9953</v>
      </c>
      <c r="E86" s="19">
        <f>+[1]NAC!E87</f>
        <v>2581.0641999999998</v>
      </c>
      <c r="F86" s="19">
        <f>+[1]NAC!F87</f>
        <v>1630.2973999999999</v>
      </c>
      <c r="G86" s="19">
        <f>+[1]NAC!G87</f>
        <v>2342.3942000000002</v>
      </c>
      <c r="H86" s="19">
        <f>+[1]NAC!H87</f>
        <v>2499.2627000000002</v>
      </c>
      <c r="I86" s="19">
        <f>+[1]NAC!I87</f>
        <v>2193.7361999999998</v>
      </c>
      <c r="J86" s="19">
        <f>+[1]NAC!J87</f>
        <v>1598.7345</v>
      </c>
      <c r="K86" s="19">
        <f>+[1]NAC!K87</f>
        <v>2230.9342000000001</v>
      </c>
      <c r="L86" s="19">
        <f>+[1]NAC!L87</f>
        <v>1759.2371000000001</v>
      </c>
      <c r="M86" s="19">
        <f>+[1]NAC!M87</f>
        <v>2586.0182</v>
      </c>
      <c r="N86" s="20">
        <f>+[1]NAC!N87</f>
        <v>1901.2072000000001</v>
      </c>
      <c r="O86" s="18">
        <f>+[1]NAC!P87</f>
        <v>2794.0241999999998</v>
      </c>
      <c r="P86" s="18">
        <f>+[1]NAC!Q87</f>
        <v>2400.9928</v>
      </c>
      <c r="Q86" s="18">
        <f>+[1]NAC!R87</f>
        <v>1732.0730000000001</v>
      </c>
      <c r="R86" s="18">
        <f t="shared" si="53"/>
        <v>2304.7298661941263</v>
      </c>
      <c r="S86" s="19">
        <f t="shared" si="54"/>
        <v>2444.2984711165982</v>
      </c>
      <c r="T86" s="19">
        <f t="shared" si="55"/>
        <v>2402.5918579426279</v>
      </c>
      <c r="U86" s="19">
        <f t="shared" si="56"/>
        <v>2342.3015770429488</v>
      </c>
      <c r="V86" s="19"/>
      <c r="W86" s="20">
        <f t="shared" si="57"/>
        <v>2267.6527744030814</v>
      </c>
      <c r="Y86" s="24">
        <f t="shared" si="58"/>
        <v>0.12749750132466953</v>
      </c>
      <c r="Z86" s="24">
        <f t="shared" si="59"/>
        <v>0.14347751763939032</v>
      </c>
      <c r="AA86" s="24">
        <f t="shared" si="60"/>
        <v>0.11545670077039838</v>
      </c>
      <c r="AB86" s="24">
        <f t="shared" si="61"/>
        <v>0.15712818061115641</v>
      </c>
      <c r="AC86" s="24">
        <f t="shared" si="62"/>
        <v>8.4570560465021538E-2</v>
      </c>
      <c r="AD86" s="24">
        <f t="shared" si="63"/>
        <v>0.12654583618268944</v>
      </c>
      <c r="AE86" s="24">
        <f t="shared" si="64"/>
        <v>9.5420994764753519E-2</v>
      </c>
      <c r="AF86" s="24">
        <f t="shared" si="65"/>
        <v>0.10845696211607536</v>
      </c>
      <c r="AG86" s="24">
        <f t="shared" si="66"/>
        <v>9.5803602125567711E-2</v>
      </c>
      <c r="AH86" s="24">
        <f t="shared" si="67"/>
        <v>0.15132197180875862</v>
      </c>
      <c r="AI86" s="24">
        <f t="shared" si="68"/>
        <v>8.1420013704336824E-2</v>
      </c>
      <c r="AJ86" s="24">
        <f t="shared" si="69"/>
        <v>0.13242188172247604</v>
      </c>
      <c r="AK86" s="24">
        <f t="shared" si="70"/>
        <v>0.11678999164466619</v>
      </c>
      <c r="AL86" s="24">
        <f t="shared" si="71"/>
        <v>0.14692786292614879</v>
      </c>
      <c r="AM86" s="24">
        <f t="shared" si="72"/>
        <v>0.13428211442914151</v>
      </c>
      <c r="AN86" s="24">
        <f t="shared" si="73"/>
        <v>8.3170682181786582E-2</v>
      </c>
      <c r="AO86" s="24">
        <f t="shared" si="74"/>
        <v>0.12753748637249829</v>
      </c>
      <c r="AP86" s="24">
        <f t="shared" ref="AP86:AP95" si="96">+S86/S85-1</f>
        <v>0.14097161769571809</v>
      </c>
      <c r="AQ86" s="24">
        <f t="shared" ref="AQ86:AQ95" si="97">+T86/T85-1</f>
        <v>0.14085527565170386</v>
      </c>
      <c r="AR86" s="24">
        <f t="shared" ref="AR86:AR95" si="98">+U86/U85-1</f>
        <v>0.14394681184217606</v>
      </c>
      <c r="AS86" s="24" t="e">
        <f t="shared" si="75"/>
        <v>#DIV/0!</v>
      </c>
      <c r="AT86" s="24">
        <f t="shared" si="76"/>
        <v>0.1237250119037181</v>
      </c>
      <c r="AV86" s="24">
        <f t="shared" si="77"/>
        <v>1.3828244500508422</v>
      </c>
      <c r="AW86" s="24">
        <f t="shared" si="78"/>
        <v>1.5013234330580669</v>
      </c>
      <c r="AX86" s="24">
        <f t="shared" si="79"/>
        <v>1.2793365948192568</v>
      </c>
      <c r="AY86" s="24">
        <f t="shared" si="80"/>
        <v>1.1855818524500519</v>
      </c>
      <c r="AZ86" s="24">
        <f t="shared" si="81"/>
        <v>1.305993669434014</v>
      </c>
      <c r="BA86" s="24">
        <f t="shared" si="82"/>
        <v>1.3899052779348167</v>
      </c>
      <c r="BB86" s="24">
        <f t="shared" si="83"/>
        <v>1.3914583865390453</v>
      </c>
      <c r="BC86" s="24">
        <f t="shared" si="84"/>
        <v>1.1675787269546025</v>
      </c>
      <c r="BD86" s="24">
        <f t="shared" si="85"/>
        <v>1.3546131055169988</v>
      </c>
      <c r="BE86" s="24">
        <f t="shared" si="86"/>
        <v>1.4629268890991129</v>
      </c>
      <c r="BF86" s="24">
        <f t="shared" si="87"/>
        <v>1.2758641879002441</v>
      </c>
      <c r="BG86" s="24">
        <f t="shared" si="88"/>
        <v>1.6157575321098161</v>
      </c>
      <c r="BH86" s="24">
        <f t="shared" si="89"/>
        <v>1.269462699697816</v>
      </c>
      <c r="BI86" s="24">
        <f t="shared" si="90"/>
        <v>1.348588744910419</v>
      </c>
      <c r="BJ86" s="24">
        <f t="shared" si="91"/>
        <v>1.4221661655360331</v>
      </c>
      <c r="BK86" s="24">
        <f t="shared" si="92"/>
        <v>1.2439402240555024</v>
      </c>
      <c r="BL86" s="24">
        <f t="shared" si="93"/>
        <v>1.3819449753238815</v>
      </c>
      <c r="BM86" s="24">
        <f t="shared" si="50"/>
        <v>1.4276493486844419</v>
      </c>
      <c r="BN86" s="24">
        <f t="shared" si="51"/>
        <v>1.3823422638866791</v>
      </c>
      <c r="BO86" s="24">
        <f t="shared" si="52"/>
        <v>1.3076165972020428</v>
      </c>
      <c r="BP86" s="24" t="e">
        <f t="shared" si="94"/>
        <v>#DIV/0!</v>
      </c>
      <c r="BQ86" s="24">
        <f t="shared" si="95"/>
        <v>1.291254335899676</v>
      </c>
    </row>
    <row r="87" spans="1:69" x14ac:dyDescent="0.25">
      <c r="A87" s="31">
        <f>+[1]NAC!A88</f>
        <v>45200</v>
      </c>
      <c r="B87" s="17">
        <f>+[1]NAC!B88</f>
        <v>2496.2730000000001</v>
      </c>
      <c r="C87" s="18">
        <f>+[1]NAC!C88</f>
        <v>2782.4454000000001</v>
      </c>
      <c r="D87" s="19">
        <f>+[1]NAC!D88</f>
        <v>1977.1525999999999</v>
      </c>
      <c r="E87" s="19">
        <f>+[1]NAC!E88</f>
        <v>2864.6053000000002</v>
      </c>
      <c r="F87" s="19">
        <f>+[1]NAC!F88</f>
        <v>1757.5929000000001</v>
      </c>
      <c r="G87" s="19">
        <f>+[1]NAC!G88</f>
        <v>2592.8926999999999</v>
      </c>
      <c r="H87" s="19">
        <f>+[1]NAC!H88</f>
        <v>2626.9101999999998</v>
      </c>
      <c r="I87" s="19">
        <f>+[1]NAC!I88</f>
        <v>2349.1266000000001</v>
      </c>
      <c r="J87" s="19">
        <f>+[1]NAC!J88</f>
        <v>1800.8697</v>
      </c>
      <c r="K87" s="19">
        <f>+[1]NAC!K88</f>
        <v>2438.4348</v>
      </c>
      <c r="L87" s="19">
        <f>+[1]NAC!L88</f>
        <v>1875.3143</v>
      </c>
      <c r="M87" s="19">
        <f>+[1]NAC!M88</f>
        <v>2813.2082999999998</v>
      </c>
      <c r="N87" s="20">
        <f>+[1]NAC!N88</f>
        <v>2046.9767999999999</v>
      </c>
      <c r="O87" s="18">
        <f>+[1]NAC!P88</f>
        <v>3006.9009000000001</v>
      </c>
      <c r="P87" s="18">
        <f>+[1]NAC!Q88</f>
        <v>2612.5450999999998</v>
      </c>
      <c r="Q87" s="18">
        <f>+[1]NAC!R88</f>
        <v>1846.7565999999999</v>
      </c>
      <c r="R87" s="18">
        <f t="shared" si="53"/>
        <v>2496.8183130310636</v>
      </c>
      <c r="S87" s="19">
        <f t="shared" si="54"/>
        <v>2661.601685752039</v>
      </c>
      <c r="T87" s="19">
        <f t="shared" si="55"/>
        <v>2637.4787876131854</v>
      </c>
      <c r="U87" s="19">
        <f t="shared" si="56"/>
        <v>2579.718372476897</v>
      </c>
      <c r="V87" s="19"/>
      <c r="W87" s="20">
        <f t="shared" si="57"/>
        <v>2462.9181355997553</v>
      </c>
      <c r="Y87" s="24">
        <f t="shared" si="58"/>
        <v>8.3017393804100115E-2</v>
      </c>
      <c r="Z87" s="24">
        <f t="shared" si="59"/>
        <v>7.7055098226642915E-2</v>
      </c>
      <c r="AA87" s="24">
        <f t="shared" si="60"/>
        <v>9.8420979210334547E-2</v>
      </c>
      <c r="AB87" s="24">
        <f t="shared" si="61"/>
        <v>0.1098543383771704</v>
      </c>
      <c r="AC87" s="24">
        <f t="shared" si="62"/>
        <v>7.808115255535597E-2</v>
      </c>
      <c r="AD87" s="24">
        <f t="shared" si="63"/>
        <v>0.10694122278820517</v>
      </c>
      <c r="AE87" s="24">
        <f t="shared" si="64"/>
        <v>5.1074062762589856E-2</v>
      </c>
      <c r="AF87" s="24">
        <f t="shared" si="65"/>
        <v>7.083367635543425E-2</v>
      </c>
      <c r="AG87" s="24">
        <f t="shared" si="66"/>
        <v>0.12643450178875848</v>
      </c>
      <c r="AH87" s="24">
        <f t="shared" si="67"/>
        <v>9.3010632048224462E-2</v>
      </c>
      <c r="AI87" s="24">
        <f t="shared" si="68"/>
        <v>6.5981555300306027E-2</v>
      </c>
      <c r="AJ87" s="24">
        <f t="shared" si="69"/>
        <v>8.7853248673965156E-2</v>
      </c>
      <c r="AK87" s="24">
        <f t="shared" si="70"/>
        <v>7.6672127056956141E-2</v>
      </c>
      <c r="AL87" s="24">
        <f t="shared" si="71"/>
        <v>7.6189998640670442E-2</v>
      </c>
      <c r="AM87" s="24">
        <f t="shared" si="72"/>
        <v>8.8110343354632192E-2</v>
      </c>
      <c r="AN87" s="24">
        <f t="shared" si="73"/>
        <v>6.6211758973207191E-2</v>
      </c>
      <c r="AO87" s="24">
        <f t="shared" si="74"/>
        <v>8.3345319403587581E-2</v>
      </c>
      <c r="AP87" s="24">
        <f t="shared" si="96"/>
        <v>8.8902078532239415E-2</v>
      </c>
      <c r="AQ87" s="24">
        <f t="shared" si="97"/>
        <v>9.7763974723403146E-2</v>
      </c>
      <c r="AR87" s="24">
        <f t="shared" si="98"/>
        <v>0.1013604728617723</v>
      </c>
      <c r="AS87" s="24" t="e">
        <f t="shared" si="75"/>
        <v>#DIV/0!</v>
      </c>
      <c r="AT87" s="24">
        <f t="shared" si="76"/>
        <v>8.6109021363764082E-2</v>
      </c>
      <c r="AV87" s="24">
        <f t="shared" si="77"/>
        <v>1.4266146012563361</v>
      </c>
      <c r="AW87" s="24">
        <f t="shared" si="78"/>
        <v>1.5375539360491026</v>
      </c>
      <c r="AX87" s="24">
        <f t="shared" si="79"/>
        <v>1.3743169412031442</v>
      </c>
      <c r="AY87" s="24">
        <f t="shared" si="80"/>
        <v>1.2706156514929274</v>
      </c>
      <c r="AZ87" s="24">
        <f t="shared" si="81"/>
        <v>1.3133189719903795</v>
      </c>
      <c r="BA87" s="24">
        <f t="shared" si="82"/>
        <v>1.5212557559549023</v>
      </c>
      <c r="BB87" s="24">
        <f t="shared" si="83"/>
        <v>1.3466189977941738</v>
      </c>
      <c r="BC87" s="24">
        <f t="shared" si="84"/>
        <v>1.2217520024718853</v>
      </c>
      <c r="BD87" s="24">
        <f t="shared" si="85"/>
        <v>1.365550184555163</v>
      </c>
      <c r="BE87" s="24">
        <f t="shared" si="86"/>
        <v>1.5484578413080894</v>
      </c>
      <c r="BF87" s="24">
        <f t="shared" si="87"/>
        <v>1.2651448169369166</v>
      </c>
      <c r="BG87" s="24">
        <f t="shared" si="88"/>
        <v>1.6490997494417812</v>
      </c>
      <c r="BH87" s="24">
        <f t="shared" si="89"/>
        <v>1.3019230665426367</v>
      </c>
      <c r="BI87" s="24">
        <f t="shared" si="90"/>
        <v>1.317834446899222</v>
      </c>
      <c r="BJ87" s="24">
        <f t="shared" si="91"/>
        <v>1.4970204489302419</v>
      </c>
      <c r="BK87" s="24">
        <f t="shared" si="92"/>
        <v>1.2274202748012275</v>
      </c>
      <c r="BL87" s="24">
        <f t="shared" si="93"/>
        <v>1.4267590312169594</v>
      </c>
      <c r="BM87" s="24">
        <f t="shared" si="50"/>
        <v>1.4880246315226677</v>
      </c>
      <c r="BN87" s="24">
        <f t="shared" si="51"/>
        <v>1.4586286879622694</v>
      </c>
      <c r="BO87" s="24">
        <f t="shared" si="52"/>
        <v>1.3968572022918821</v>
      </c>
      <c r="BP87" s="24" t="e">
        <f t="shared" si="94"/>
        <v>#DIV/0!</v>
      </c>
      <c r="BQ87" s="24">
        <f t="shared" si="95"/>
        <v>1.3446671806694583</v>
      </c>
    </row>
    <row r="88" spans="1:69" x14ac:dyDescent="0.25">
      <c r="A88" s="31">
        <f>+[1]NAC!A89</f>
        <v>45231</v>
      </c>
      <c r="B88" s="17">
        <f>+[1]NAC!B89</f>
        <v>2816.0628000000002</v>
      </c>
      <c r="C88" s="18">
        <f>+[1]NAC!C89</f>
        <v>3218.3701999999998</v>
      </c>
      <c r="D88" s="19">
        <f>+[1]NAC!D89</f>
        <v>2209.6412</v>
      </c>
      <c r="E88" s="19">
        <f>+[1]NAC!E89</f>
        <v>3151.4751000000001</v>
      </c>
      <c r="F88" s="19">
        <f>+[1]NAC!F89</f>
        <v>1881.818</v>
      </c>
      <c r="G88" s="19">
        <f>+[1]NAC!G89</f>
        <v>2915.5922</v>
      </c>
      <c r="H88" s="19">
        <f>+[1]NAC!H89</f>
        <v>3043.8555000000001</v>
      </c>
      <c r="I88" s="19">
        <f>+[1]NAC!I89</f>
        <v>2593.1752000000001</v>
      </c>
      <c r="J88" s="19">
        <f>+[1]NAC!J89</f>
        <v>2074.7350999999999</v>
      </c>
      <c r="K88" s="19">
        <f>+[1]NAC!K89</f>
        <v>2760.0531999999998</v>
      </c>
      <c r="L88" s="19">
        <f>+[1]NAC!L89</f>
        <v>2031.1532999999999</v>
      </c>
      <c r="M88" s="19">
        <f>+[1]NAC!M89</f>
        <v>3151.623</v>
      </c>
      <c r="N88" s="20">
        <f>+[1]NAC!N89</f>
        <v>2282.6738999999998</v>
      </c>
      <c r="O88" s="18">
        <f>+[1]NAC!P89</f>
        <v>3392.0317</v>
      </c>
      <c r="P88" s="18">
        <f>+[1]NAC!Q89</f>
        <v>2962.7206000000001</v>
      </c>
      <c r="Q88" s="18">
        <f>+[1]NAC!R89</f>
        <v>2032.4708000000001</v>
      </c>
      <c r="R88" s="18">
        <f t="shared" si="53"/>
        <v>2816.556506399721</v>
      </c>
      <c r="S88" s="19">
        <f t="shared" si="54"/>
        <v>3017.5741940836733</v>
      </c>
      <c r="T88" s="19">
        <f t="shared" si="55"/>
        <v>2945.4810605502744</v>
      </c>
      <c r="U88" s="19">
        <f t="shared" si="56"/>
        <v>2877.724405234424</v>
      </c>
      <c r="V88" s="19"/>
      <c r="W88" s="20">
        <f t="shared" si="57"/>
        <v>2760.1379177346071</v>
      </c>
      <c r="Y88" s="24">
        <f t="shared" si="58"/>
        <v>0.1281069017691574</v>
      </c>
      <c r="Z88" s="24">
        <f t="shared" si="59"/>
        <v>0.15666966906161028</v>
      </c>
      <c r="AA88" s="24">
        <f t="shared" si="60"/>
        <v>0.1175875852981707</v>
      </c>
      <c r="AB88" s="24">
        <f t="shared" si="61"/>
        <v>0.10014287134077415</v>
      </c>
      <c r="AC88" s="24">
        <f t="shared" si="62"/>
        <v>7.0679108910828958E-2</v>
      </c>
      <c r="AD88" s="24">
        <f t="shared" si="63"/>
        <v>0.12445540071905037</v>
      </c>
      <c r="AE88" s="24">
        <f t="shared" si="64"/>
        <v>0.15872080438836478</v>
      </c>
      <c r="AF88" s="24">
        <f t="shared" si="65"/>
        <v>0.10388907945616888</v>
      </c>
      <c r="AG88" s="24">
        <f t="shared" si="66"/>
        <v>0.1520739673725422</v>
      </c>
      <c r="AH88" s="24">
        <f t="shared" si="67"/>
        <v>0.13189542734544291</v>
      </c>
      <c r="AI88" s="24">
        <f t="shared" si="68"/>
        <v>8.3100203523217342E-2</v>
      </c>
      <c r="AJ88" s="24">
        <f t="shared" si="69"/>
        <v>0.12029493159109483</v>
      </c>
      <c r="AK88" s="24">
        <f t="shared" si="70"/>
        <v>0.11514400163206528</v>
      </c>
      <c r="AL88" s="24">
        <f t="shared" si="71"/>
        <v>0.12808230560574829</v>
      </c>
      <c r="AM88" s="24">
        <f t="shared" si="72"/>
        <v>0.134036155012214</v>
      </c>
      <c r="AN88" s="24">
        <f t="shared" si="73"/>
        <v>0.10056235889450726</v>
      </c>
      <c r="AO88" s="24">
        <f t="shared" si="74"/>
        <v>0.12805825385848957</v>
      </c>
      <c r="AP88" s="24">
        <f t="shared" si="96"/>
        <v>0.13374371914370564</v>
      </c>
      <c r="AQ88" s="24">
        <f t="shared" si="97"/>
        <v>0.11677905217043238</v>
      </c>
      <c r="AR88" s="24">
        <f t="shared" si="98"/>
        <v>0.1155188240456646</v>
      </c>
      <c r="AS88" s="24" t="e">
        <f t="shared" si="75"/>
        <v>#DIV/0!</v>
      </c>
      <c r="AT88" s="24">
        <f t="shared" si="76"/>
        <v>0.12067789742531354</v>
      </c>
      <c r="AV88" s="24">
        <f t="shared" si="77"/>
        <v>1.6092081683813459</v>
      </c>
      <c r="AW88" s="24">
        <f t="shared" si="78"/>
        <v>1.8355659598537799</v>
      </c>
      <c r="AX88" s="24">
        <f t="shared" si="79"/>
        <v>1.4952471938026517</v>
      </c>
      <c r="AY88" s="24">
        <f t="shared" si="80"/>
        <v>1.3906307924326664</v>
      </c>
      <c r="AZ88" s="24">
        <f t="shared" si="81"/>
        <v>1.279584804092408</v>
      </c>
      <c r="BA88" s="24">
        <f t="shared" si="82"/>
        <v>1.6892573125101342</v>
      </c>
      <c r="BB88" s="24">
        <f t="shared" si="83"/>
        <v>1.6121449912273587</v>
      </c>
      <c r="BC88" s="24">
        <f t="shared" si="84"/>
        <v>1.3117620891283206</v>
      </c>
      <c r="BD88" s="24">
        <f t="shared" si="85"/>
        <v>1.5624130366532363</v>
      </c>
      <c r="BE88" s="24">
        <f t="shared" si="86"/>
        <v>1.7691145736192539</v>
      </c>
      <c r="BF88" s="24">
        <f t="shared" si="87"/>
        <v>1.3644034324682006</v>
      </c>
      <c r="BG88" s="24">
        <f t="shared" si="88"/>
        <v>1.8125280271334332</v>
      </c>
      <c r="BH88" s="24">
        <f t="shared" si="89"/>
        <v>1.4253262545764249</v>
      </c>
      <c r="BI88" s="24">
        <f t="shared" si="90"/>
        <v>1.5116547614701843</v>
      </c>
      <c r="BJ88" s="24">
        <f t="shared" si="91"/>
        <v>1.7031530331452598</v>
      </c>
      <c r="BK88" s="24">
        <f t="shared" si="92"/>
        <v>1.3076130411699975</v>
      </c>
      <c r="BL88" s="24">
        <f t="shared" si="93"/>
        <v>1.6097311834335768</v>
      </c>
      <c r="BM88" s="24">
        <f t="shared" si="50"/>
        <v>1.7016442483161915</v>
      </c>
      <c r="BN88" s="24">
        <f t="shared" si="51"/>
        <v>1.6161545419853014</v>
      </c>
      <c r="BO88" s="24">
        <f t="shared" si="52"/>
        <v>1.552012980085173</v>
      </c>
      <c r="BP88" s="24" t="e">
        <f t="shared" si="94"/>
        <v>#DIV/0!</v>
      </c>
      <c r="BQ88" s="24">
        <f t="shared" si="95"/>
        <v>1.5031718918069528</v>
      </c>
    </row>
    <row r="89" spans="1:69" x14ac:dyDescent="0.25">
      <c r="A89" s="31">
        <f>+[1]NAC!A90</f>
        <v>45261</v>
      </c>
      <c r="B89" s="17">
        <f>+[1]NAC!B90</f>
        <v>3533.1922</v>
      </c>
      <c r="C89" s="18">
        <f>+[1]NAC!C90</f>
        <v>4173.6759000000002</v>
      </c>
      <c r="D89" s="19">
        <f>+[1]NAC!D90</f>
        <v>2656.6774</v>
      </c>
      <c r="E89" s="19">
        <f>+[1]NAC!E90</f>
        <v>3694.9290000000001</v>
      </c>
      <c r="F89" s="19">
        <f>+[1]NAC!F90</f>
        <v>2141.8204999999998</v>
      </c>
      <c r="G89" s="19">
        <f>+[1]NAC!G90</f>
        <v>3810.0605999999998</v>
      </c>
      <c r="H89" s="19">
        <f>+[1]NAC!H90</f>
        <v>4035.9697000000001</v>
      </c>
      <c r="I89" s="19">
        <f>+[1]NAC!I90</f>
        <v>3414.0727000000002</v>
      </c>
      <c r="J89" s="19">
        <f>+[1]NAC!J90</f>
        <v>2398.1410999999998</v>
      </c>
      <c r="K89" s="19">
        <f>+[1]NAC!K90</f>
        <v>3317.3409000000001</v>
      </c>
      <c r="L89" s="19">
        <f>+[1]NAC!L90</f>
        <v>2157.4418999999998</v>
      </c>
      <c r="M89" s="19">
        <f>+[1]NAC!M90</f>
        <v>3831.9303</v>
      </c>
      <c r="N89" s="20">
        <f>+[1]NAC!N90</f>
        <v>3029.3357000000001</v>
      </c>
      <c r="O89" s="18">
        <f>+[1]NAC!P90</f>
        <v>3942.5342999999998</v>
      </c>
      <c r="P89" s="18">
        <f>+[1]NAC!Q90</f>
        <v>3799.9486999999999</v>
      </c>
      <c r="Q89" s="18">
        <f>+[1]NAC!R90</f>
        <v>2452.7844</v>
      </c>
      <c r="R89" s="18">
        <f t="shared" si="53"/>
        <v>3534.4418916645864</v>
      </c>
      <c r="S89" s="19">
        <f t="shared" si="54"/>
        <v>3787.6220590630214</v>
      </c>
      <c r="T89" s="19">
        <f t="shared" si="55"/>
        <v>3607.9618277944828</v>
      </c>
      <c r="U89" s="19">
        <f t="shared" si="56"/>
        <v>3534.3457814268399</v>
      </c>
      <c r="V89" s="19"/>
      <c r="W89" s="20">
        <f t="shared" si="57"/>
        <v>3462.2505101615629</v>
      </c>
      <c r="Y89" s="24">
        <f t="shared" si="58"/>
        <v>0.25465674984236841</v>
      </c>
      <c r="Z89" s="24">
        <f t="shared" si="59"/>
        <v>0.2968290285561308</v>
      </c>
      <c r="AA89" s="24">
        <f t="shared" si="60"/>
        <v>0.20231166942397705</v>
      </c>
      <c r="AB89" s="24">
        <f t="shared" si="61"/>
        <v>0.17244429441946085</v>
      </c>
      <c r="AC89" s="24">
        <f t="shared" si="62"/>
        <v>0.1381655930594774</v>
      </c>
      <c r="AD89" s="24">
        <f t="shared" si="63"/>
        <v>0.30678789715516452</v>
      </c>
      <c r="AE89" s="24">
        <f t="shared" si="64"/>
        <v>0.32593997973951128</v>
      </c>
      <c r="AF89" s="24">
        <f t="shared" si="65"/>
        <v>0.31656075532420647</v>
      </c>
      <c r="AG89" s="24">
        <f t="shared" si="66"/>
        <v>0.15587821307886496</v>
      </c>
      <c r="AH89" s="24">
        <f t="shared" si="67"/>
        <v>0.20191194140750635</v>
      </c>
      <c r="AI89" s="24">
        <f t="shared" si="68"/>
        <v>6.2175809181906683E-2</v>
      </c>
      <c r="AJ89" s="24">
        <f t="shared" si="69"/>
        <v>0.21585935246696697</v>
      </c>
      <c r="AK89" s="24">
        <f t="shared" si="70"/>
        <v>0.32709963521289676</v>
      </c>
      <c r="AL89" s="24">
        <f t="shared" si="71"/>
        <v>0.16229288187371593</v>
      </c>
      <c r="AM89" s="24">
        <f t="shared" si="72"/>
        <v>0.28258759870910533</v>
      </c>
      <c r="AN89" s="24">
        <f t="shared" si="73"/>
        <v>0.20679933015519825</v>
      </c>
      <c r="AO89" s="24">
        <f t="shared" si="74"/>
        <v>0.25488051939796019</v>
      </c>
      <c r="AP89" s="24">
        <f t="shared" si="96"/>
        <v>0.25518771551305086</v>
      </c>
      <c r="AQ89" s="24">
        <f t="shared" si="97"/>
        <v>0.22491428517976741</v>
      </c>
      <c r="AR89" s="24">
        <f t="shared" si="98"/>
        <v>0.22817382199562175</v>
      </c>
      <c r="AS89" s="24" t="e">
        <f t="shared" si="75"/>
        <v>#DIV/0!</v>
      </c>
      <c r="AT89" s="24">
        <f t="shared" si="76"/>
        <v>0.25437590923109288</v>
      </c>
      <c r="AV89" s="24">
        <f t="shared" si="77"/>
        <v>2.114076437471768</v>
      </c>
      <c r="AW89" s="24">
        <f t="shared" si="78"/>
        <v>2.5134164171279476</v>
      </c>
      <c r="AX89" s="24">
        <f t="shared" si="79"/>
        <v>1.800153041623211</v>
      </c>
      <c r="AY89" s="24">
        <f t="shared" si="80"/>
        <v>1.6943993627240221</v>
      </c>
      <c r="AZ89" s="24">
        <f t="shared" si="81"/>
        <v>1.4901730489771587</v>
      </c>
      <c r="BA89" s="24">
        <f t="shared" si="82"/>
        <v>2.3173305299869287</v>
      </c>
      <c r="BB89" s="24">
        <f t="shared" si="83"/>
        <v>2.2773731738008265</v>
      </c>
      <c r="BC89" s="24">
        <f t="shared" si="84"/>
        <v>1.8771249420099752</v>
      </c>
      <c r="BD89" s="24">
        <f t="shared" si="85"/>
        <v>1.8644784835736363</v>
      </c>
      <c r="BE89" s="24">
        <f t="shared" si="86"/>
        <v>2.1815095320391218</v>
      </c>
      <c r="BF89" s="24">
        <f t="shared" si="87"/>
        <v>1.4169709200600207</v>
      </c>
      <c r="BG89" s="24">
        <f t="shared" si="88"/>
        <v>2.1911140679974488</v>
      </c>
      <c r="BH89" s="24">
        <f t="shared" si="89"/>
        <v>2.0437383655720502</v>
      </c>
      <c r="BI89" s="24">
        <f t="shared" si="90"/>
        <v>1.789780526673431</v>
      </c>
      <c r="BJ89" s="24">
        <f t="shared" si="91"/>
        <v>2.2940569815402889</v>
      </c>
      <c r="BK89" s="24">
        <f t="shared" si="92"/>
        <v>1.6494095337223436</v>
      </c>
      <c r="BL89" s="24">
        <f t="shared" si="93"/>
        <v>2.1147600035798946</v>
      </c>
      <c r="BM89" s="24">
        <f t="shared" si="50"/>
        <v>2.2249030464767738</v>
      </c>
      <c r="BN89" s="24">
        <f t="shared" si="51"/>
        <v>2.0412187060027045</v>
      </c>
      <c r="BO89" s="24">
        <f t="shared" si="52"/>
        <v>1.991148655353062</v>
      </c>
      <c r="BP89" s="24" t="e">
        <f t="shared" si="94"/>
        <v>#DIV/0!</v>
      </c>
      <c r="BQ89" s="24">
        <f t="shared" si="95"/>
        <v>1.9885340785268211</v>
      </c>
    </row>
    <row r="90" spans="1:69" x14ac:dyDescent="0.25">
      <c r="A90" s="31">
        <f>+[1]NAC!A91</f>
        <v>45292</v>
      </c>
      <c r="B90" s="17">
        <f>+[1]NAC!B91</f>
        <v>4261.5324000000001</v>
      </c>
      <c r="C90" s="18">
        <f>+[1]NAC!C91</f>
        <v>5024.9656000000004</v>
      </c>
      <c r="D90" s="19">
        <f>+[1]NAC!D91</f>
        <v>3215.0859</v>
      </c>
      <c r="E90" s="19">
        <f>+[1]NAC!E91</f>
        <v>4135.7943999999998</v>
      </c>
      <c r="F90" s="19">
        <f>+[1]NAC!F91</f>
        <v>2441.8481000000002</v>
      </c>
      <c r="G90" s="19">
        <f>+[1]NAC!G91</f>
        <v>4660.7816000000003</v>
      </c>
      <c r="H90" s="19">
        <f>+[1]NAC!H91</f>
        <v>4861.4922999999999</v>
      </c>
      <c r="I90" s="19">
        <f>+[1]NAC!I91</f>
        <v>4311.5901000000003</v>
      </c>
      <c r="J90" s="19">
        <f>+[1]NAC!J91</f>
        <v>3000.0918999999999</v>
      </c>
      <c r="K90" s="19">
        <f>+[1]NAC!K91</f>
        <v>4113.8500000000004</v>
      </c>
      <c r="L90" s="19">
        <f>+[1]NAC!L91</f>
        <v>2176.0052000000001</v>
      </c>
      <c r="M90" s="19">
        <f>+[1]NAC!M91</f>
        <v>4577.1895999999997</v>
      </c>
      <c r="N90" s="20">
        <f>+[1]NAC!N91</f>
        <v>4373.2672000000002</v>
      </c>
      <c r="O90" s="18">
        <f>+[1]NAC!P91</f>
        <v>4581.5308999999997</v>
      </c>
      <c r="P90" s="18">
        <f>+[1]NAC!Q91</f>
        <v>4568.1648999999998</v>
      </c>
      <c r="Q90" s="18">
        <f>+[1]NAC!R91</f>
        <v>3104.5367000000001</v>
      </c>
      <c r="R90" s="18">
        <f t="shared" si="53"/>
        <v>4263.6962119771333</v>
      </c>
      <c r="S90" s="19">
        <f t="shared" si="54"/>
        <v>4568.2928487592717</v>
      </c>
      <c r="T90" s="19">
        <f t="shared" si="55"/>
        <v>4357.2634394942061</v>
      </c>
      <c r="U90" s="19">
        <f t="shared" si="56"/>
        <v>4284.9760578381129</v>
      </c>
      <c r="V90" s="19"/>
      <c r="W90" s="20">
        <f t="shared" si="57"/>
        <v>4215.1326323601006</v>
      </c>
      <c r="Y90" s="24">
        <f t="shared" si="58"/>
        <v>0.20614225288961063</v>
      </c>
      <c r="Z90" s="24">
        <f t="shared" si="59"/>
        <v>0.20396641243753511</v>
      </c>
      <c r="AA90" s="24">
        <f t="shared" si="60"/>
        <v>0.21019055606826775</v>
      </c>
      <c r="AB90" s="24">
        <f t="shared" si="61"/>
        <v>0.11931633869013436</v>
      </c>
      <c r="AC90" s="24">
        <f t="shared" si="62"/>
        <v>0.14008064634734807</v>
      </c>
      <c r="AD90" s="24">
        <f t="shared" si="63"/>
        <v>0.22328280027881986</v>
      </c>
      <c r="AE90" s="24">
        <f t="shared" si="64"/>
        <v>0.2045413274534742</v>
      </c>
      <c r="AF90" s="24">
        <f t="shared" si="65"/>
        <v>0.26288760634769148</v>
      </c>
      <c r="AG90" s="24">
        <f t="shared" si="66"/>
        <v>0.2510072489062467</v>
      </c>
      <c r="AH90" s="24">
        <f t="shared" si="67"/>
        <v>0.24010468746217795</v>
      </c>
      <c r="AI90" s="24">
        <f t="shared" si="68"/>
        <v>8.6043105031010647E-3</v>
      </c>
      <c r="AJ90" s="24">
        <f t="shared" si="69"/>
        <v>0.1944866533715397</v>
      </c>
      <c r="AK90" s="24">
        <f t="shared" si="70"/>
        <v>0.44363901300209152</v>
      </c>
      <c r="AL90" s="24">
        <f t="shared" si="71"/>
        <v>0.16207762605895404</v>
      </c>
      <c r="AM90" s="24">
        <f t="shared" si="72"/>
        <v>0.2021648871207129</v>
      </c>
      <c r="AN90" s="24">
        <f t="shared" si="73"/>
        <v>0.26571935959801452</v>
      </c>
      <c r="AO90" s="24">
        <f t="shared" si="74"/>
        <v>0.20632799821447789</v>
      </c>
      <c r="AP90" s="24">
        <f t="shared" si="96"/>
        <v>0.20611105794683526</v>
      </c>
      <c r="AQ90" s="24">
        <f t="shared" si="97"/>
        <v>0.20768002752339676</v>
      </c>
      <c r="AR90" s="24">
        <f t="shared" si="98"/>
        <v>0.21238167480835402</v>
      </c>
      <c r="AS90" s="24" t="e">
        <f t="shared" si="75"/>
        <v>#DIV/0!</v>
      </c>
      <c r="AT90" s="24">
        <f t="shared" si="76"/>
        <v>0.21745454870722369</v>
      </c>
      <c r="AV90" s="24">
        <f t="shared" si="77"/>
        <v>2.542482786482557</v>
      </c>
      <c r="AW90" s="24">
        <f t="shared" si="78"/>
        <v>2.9618489858976922</v>
      </c>
      <c r="AX90" s="24">
        <f t="shared" si="79"/>
        <v>2.1586170912281504</v>
      </c>
      <c r="AY90" s="24">
        <f t="shared" si="80"/>
        <v>1.948147799649997</v>
      </c>
      <c r="AZ90" s="24">
        <f t="shared" si="81"/>
        <v>1.6280108713000669</v>
      </c>
      <c r="BA90" s="24">
        <f t="shared" si="82"/>
        <v>2.849682074541465</v>
      </c>
      <c r="BB90" s="24">
        <f t="shared" si="83"/>
        <v>2.7634797662032713</v>
      </c>
      <c r="BC90" s="24">
        <f t="shared" si="84"/>
        <v>2.4297575824974098</v>
      </c>
      <c r="BD90" s="24">
        <f t="shared" si="85"/>
        <v>2.319052514763523</v>
      </c>
      <c r="BE90" s="24">
        <f t="shared" si="86"/>
        <v>2.6209850512294772</v>
      </c>
      <c r="BF90" s="24">
        <f t="shared" si="87"/>
        <v>1.4122391578644908</v>
      </c>
      <c r="BG90" s="24">
        <f t="shared" si="88"/>
        <v>2.5882412474489618</v>
      </c>
      <c r="BH90" s="24">
        <f t="shared" si="89"/>
        <v>3.1140836337490789</v>
      </c>
      <c r="BI90" s="24">
        <f t="shared" si="90"/>
        <v>2.0040770982023983</v>
      </c>
      <c r="BJ90" s="24">
        <f t="shared" si="91"/>
        <v>2.7588220928477827</v>
      </c>
      <c r="BK90" s="24">
        <f t="shared" si="92"/>
        <v>2.1310908553258479</v>
      </c>
      <c r="BL90" s="24">
        <f t="shared" si="93"/>
        <v>2.5443290568868311</v>
      </c>
      <c r="BM90" s="24">
        <f t="shared" si="50"/>
        <v>2.6685152674062449</v>
      </c>
      <c r="BN90" s="24">
        <f t="shared" si="51"/>
        <v>2.4856240038020125</v>
      </c>
      <c r="BO90" s="24">
        <f t="shared" si="52"/>
        <v>2.450972956000574</v>
      </c>
      <c r="BP90" s="24" t="e">
        <f t="shared" si="94"/>
        <v>#DIV/0!</v>
      </c>
      <c r="BQ90" s="24">
        <f t="shared" si="95"/>
        <v>2.4579977448029307</v>
      </c>
    </row>
    <row r="91" spans="1:69" x14ac:dyDescent="0.25">
      <c r="A91" s="31">
        <f>+[1]NAC!A92</f>
        <v>45323</v>
      </c>
      <c r="B91" s="17">
        <f>+[1]NAC!B92</f>
        <v>4825.7880999999998</v>
      </c>
      <c r="C91" s="18">
        <f>+[1]NAC!C92</f>
        <v>5622.8371999999999</v>
      </c>
      <c r="D91" s="19">
        <f>+[1]NAC!D92</f>
        <v>3783.2759999999998</v>
      </c>
      <c r="E91" s="19">
        <f>+[1]NAC!E92</f>
        <v>4434.6760000000004</v>
      </c>
      <c r="F91" s="19">
        <f>+[1]NAC!F92</f>
        <v>2935.5879</v>
      </c>
      <c r="G91" s="19">
        <f>+[1]NAC!G92</f>
        <v>5142.1336000000001</v>
      </c>
      <c r="H91" s="19">
        <f>+[1]NAC!H92</f>
        <v>5521.4251999999997</v>
      </c>
      <c r="I91" s="19">
        <f>+[1]NAC!I92</f>
        <v>5243.4233000000004</v>
      </c>
      <c r="J91" s="19">
        <f>+[1]NAC!J92</f>
        <v>3741.4942000000001</v>
      </c>
      <c r="K91" s="19">
        <f>+[1]NAC!K92</f>
        <v>4466.7506000000003</v>
      </c>
      <c r="L91" s="19">
        <f>+[1]NAC!L92</f>
        <v>2392.1354000000001</v>
      </c>
      <c r="M91" s="19">
        <f>+[1]NAC!M92</f>
        <v>5088.0443999999998</v>
      </c>
      <c r="N91" s="20">
        <f>+[1]NAC!N92</f>
        <v>5098.6734999999999</v>
      </c>
      <c r="O91" s="18">
        <f>+[1]NAC!P92</f>
        <v>4979.8266999999996</v>
      </c>
      <c r="P91" s="18">
        <f>+[1]NAC!Q92</f>
        <v>5129.5987999999998</v>
      </c>
      <c r="Q91" s="18">
        <f>+[1]NAC!R92</f>
        <v>3759.7840000000001</v>
      </c>
      <c r="R91" s="18">
        <f t="shared" si="53"/>
        <v>4829.6706909484355</v>
      </c>
      <c r="S91" s="19">
        <f t="shared" si="54"/>
        <v>5077.2234906620306</v>
      </c>
      <c r="T91" s="19">
        <f t="shared" si="55"/>
        <v>4793.7208849693952</v>
      </c>
      <c r="U91" s="19">
        <f t="shared" si="56"/>
        <v>4696.9798869341948</v>
      </c>
      <c r="V91" s="19"/>
      <c r="W91" s="20">
        <f t="shared" si="57"/>
        <v>4787.0310173871521</v>
      </c>
      <c r="Y91" s="24">
        <f t="shared" si="58"/>
        <v>0.13240676053524769</v>
      </c>
      <c r="Z91" s="24">
        <f t="shared" si="59"/>
        <v>0.11898023739704788</v>
      </c>
      <c r="AA91" s="24">
        <f t="shared" si="60"/>
        <v>0.17672625792051155</v>
      </c>
      <c r="AB91" s="24">
        <f t="shared" si="61"/>
        <v>7.2267035324580009E-2</v>
      </c>
      <c r="AC91" s="24">
        <f t="shared" si="62"/>
        <v>0.20219922770789878</v>
      </c>
      <c r="AD91" s="24">
        <f t="shared" si="63"/>
        <v>0.10327709841628274</v>
      </c>
      <c r="AE91" s="24">
        <f t="shared" si="64"/>
        <v>0.13574698040764144</v>
      </c>
      <c r="AF91" s="24">
        <f t="shared" si="65"/>
        <v>0.21612286381305124</v>
      </c>
      <c r="AG91" s="24">
        <f t="shared" si="66"/>
        <v>0.24712652969064064</v>
      </c>
      <c r="AH91" s="24">
        <f t="shared" si="67"/>
        <v>8.578353610364986E-2</v>
      </c>
      <c r="AI91" s="24">
        <f t="shared" si="68"/>
        <v>9.9324303085305043E-2</v>
      </c>
      <c r="AJ91" s="24">
        <f t="shared" si="69"/>
        <v>0.11160883525558996</v>
      </c>
      <c r="AK91" s="24">
        <f t="shared" si="70"/>
        <v>0.16587285130897089</v>
      </c>
      <c r="AL91" s="24">
        <f t="shared" si="71"/>
        <v>8.6935089753514383E-2</v>
      </c>
      <c r="AM91" s="24">
        <f t="shared" si="72"/>
        <v>0.12290140839705677</v>
      </c>
      <c r="AN91" s="24">
        <f t="shared" si="73"/>
        <v>0.21106121889298324</v>
      </c>
      <c r="AO91" s="24">
        <f t="shared" si="74"/>
        <v>0.13274268400769862</v>
      </c>
      <c r="AP91" s="24">
        <f t="shared" si="96"/>
        <v>0.11140499498428214</v>
      </c>
      <c r="AQ91" s="24">
        <f t="shared" si="97"/>
        <v>0.10016778914929536</v>
      </c>
      <c r="AR91" s="24">
        <f t="shared" si="98"/>
        <v>9.615078906740715E-2</v>
      </c>
      <c r="AS91" s="24" t="e">
        <f t="shared" si="75"/>
        <v>#DIV/0!</v>
      </c>
      <c r="AT91" s="24">
        <f t="shared" si="76"/>
        <v>0.13567743530453025</v>
      </c>
      <c r="AV91" s="24">
        <f t="shared" si="77"/>
        <v>2.7621843487350324</v>
      </c>
      <c r="AW91" s="24">
        <f t="shared" si="78"/>
        <v>3.0382344181438112</v>
      </c>
      <c r="AX91" s="24">
        <f t="shared" si="79"/>
        <v>2.5321121002938356</v>
      </c>
      <c r="AY91" s="24">
        <f t="shared" si="80"/>
        <v>2.0421039424637466</v>
      </c>
      <c r="AZ91" s="24">
        <f t="shared" si="81"/>
        <v>2.0146002716601861</v>
      </c>
      <c r="BA91" s="24">
        <f t="shared" si="82"/>
        <v>3.0428861872194499</v>
      </c>
      <c r="BB91" s="24">
        <f t="shared" si="83"/>
        <v>3.0583776295284242</v>
      </c>
      <c r="BC91" s="24">
        <f t="shared" si="84"/>
        <v>2.9777709636754826</v>
      </c>
      <c r="BD91" s="24">
        <f t="shared" si="85"/>
        <v>2.8382153066191491</v>
      </c>
      <c r="BE91" s="24">
        <f t="shared" si="86"/>
        <v>2.7039646409594793</v>
      </c>
      <c r="BF91" s="24">
        <f t="shared" si="87"/>
        <v>1.5708429179221026</v>
      </c>
      <c r="BG91" s="24">
        <f t="shared" si="88"/>
        <v>2.7087472168238032</v>
      </c>
      <c r="BH91" s="24">
        <f t="shared" si="89"/>
        <v>3.5042781456345198</v>
      </c>
      <c r="BI91" s="24">
        <f t="shared" si="90"/>
        <v>2.1598637023406329</v>
      </c>
      <c r="BJ91" s="24">
        <f t="shared" si="91"/>
        <v>2.9193779728094613</v>
      </c>
      <c r="BK91" s="24">
        <f t="shared" si="92"/>
        <v>2.6065243855822438</v>
      </c>
      <c r="BL91" s="24">
        <f t="shared" si="93"/>
        <v>2.7649593188810044</v>
      </c>
      <c r="BM91" s="24">
        <f t="shared" si="50"/>
        <v>2.7983401970204911</v>
      </c>
      <c r="BN91" s="24">
        <f t="shared" si="51"/>
        <v>2.6296163231129084</v>
      </c>
      <c r="BO91" s="24">
        <f t="shared" si="52"/>
        <v>2.6022503732918696</v>
      </c>
      <c r="BP91" s="24" t="e">
        <f t="shared" si="94"/>
        <v>#DIV/0!</v>
      </c>
      <c r="BQ91" s="24">
        <f t="shared" si="95"/>
        <v>2.7372166535658433</v>
      </c>
    </row>
    <row r="92" spans="1:69" x14ac:dyDescent="0.25">
      <c r="A92" s="31">
        <f>+[1]NAC!A93</f>
        <v>45352</v>
      </c>
      <c r="B92" s="17">
        <f>+[1]NAC!B93</f>
        <v>5357.0928999999996</v>
      </c>
      <c r="C92" s="18">
        <f>+[1]NAC!C93</f>
        <v>6216.0451000000003</v>
      </c>
      <c r="D92" s="19">
        <f>+[1]NAC!D93</f>
        <v>4248.8501999999999</v>
      </c>
      <c r="E92" s="19">
        <f>+[1]NAC!E93</f>
        <v>4919.1558999999997</v>
      </c>
      <c r="F92" s="19">
        <f>+[1]NAC!F93</f>
        <v>3324.6646999999998</v>
      </c>
      <c r="G92" s="19">
        <f>+[1]NAC!G93</f>
        <v>5400.7511999999997</v>
      </c>
      <c r="H92" s="19">
        <f>+[1]NAC!H93</f>
        <v>6195.6446999999998</v>
      </c>
      <c r="I92" s="19">
        <f>+[1]NAC!I93</f>
        <v>5923.3140000000003</v>
      </c>
      <c r="J92" s="19">
        <f>+[1]NAC!J93</f>
        <v>4338.0607</v>
      </c>
      <c r="K92" s="19">
        <f>+[1]NAC!K93</f>
        <v>4846.7452000000003</v>
      </c>
      <c r="L92" s="19">
        <f>+[1]NAC!L93</f>
        <v>3653.0356000000002</v>
      </c>
      <c r="M92" s="19">
        <f>+[1]NAC!M93</f>
        <v>5511.0135</v>
      </c>
      <c r="N92" s="20">
        <f>+[1]NAC!N93</f>
        <v>5586.4345000000003</v>
      </c>
      <c r="O92" s="18">
        <f>+[1]NAC!P93</f>
        <v>5534.7103999999999</v>
      </c>
      <c r="P92" s="18">
        <f>+[1]NAC!Q93</f>
        <v>5612.3990999999996</v>
      </c>
      <c r="Q92" s="18">
        <f>+[1]NAC!R93</f>
        <v>4441.3131999999996</v>
      </c>
      <c r="R92" s="18">
        <f t="shared" si="53"/>
        <v>5364.0847358996452</v>
      </c>
      <c r="S92" s="19">
        <f t="shared" si="54"/>
        <v>5563.6140920517873</v>
      </c>
      <c r="T92" s="19">
        <f t="shared" si="55"/>
        <v>5202.011895323556</v>
      </c>
      <c r="U92" s="19">
        <f t="shared" si="56"/>
        <v>5100.4463658830391</v>
      </c>
      <c r="V92" s="19"/>
      <c r="W92" s="20">
        <f t="shared" si="57"/>
        <v>5341.303012603461</v>
      </c>
      <c r="Y92" s="24">
        <f t="shared" si="58"/>
        <v>0.11009700156540236</v>
      </c>
      <c r="Z92" s="24">
        <f t="shared" si="59"/>
        <v>0.10549974664036155</v>
      </c>
      <c r="AA92" s="24">
        <f t="shared" si="60"/>
        <v>0.12306112480294851</v>
      </c>
      <c r="AB92" s="24">
        <f t="shared" si="61"/>
        <v>0.1092480938855509</v>
      </c>
      <c r="AC92" s="24">
        <f t="shared" si="62"/>
        <v>0.13253794921283046</v>
      </c>
      <c r="AD92" s="24">
        <f t="shared" si="63"/>
        <v>5.0293831338804385E-2</v>
      </c>
      <c r="AE92" s="24">
        <f t="shared" si="64"/>
        <v>0.12210968646283571</v>
      </c>
      <c r="AF92" s="24">
        <f t="shared" si="65"/>
        <v>0.12966542296899819</v>
      </c>
      <c r="AG92" s="24">
        <f t="shared" si="66"/>
        <v>0.15944605767396358</v>
      </c>
      <c r="AH92" s="24">
        <f t="shared" si="67"/>
        <v>8.5071819322081632E-2</v>
      </c>
      <c r="AI92" s="24">
        <f t="shared" si="68"/>
        <v>0.52710235382161064</v>
      </c>
      <c r="AJ92" s="24">
        <f t="shared" si="69"/>
        <v>8.3129993912788969E-2</v>
      </c>
      <c r="AK92" s="24">
        <f t="shared" si="70"/>
        <v>9.5664293859961891E-2</v>
      </c>
      <c r="AL92" s="24">
        <f t="shared" si="71"/>
        <v>0.11142630726486935</v>
      </c>
      <c r="AM92" s="24">
        <f t="shared" si="72"/>
        <v>9.4120479753699193E-2</v>
      </c>
      <c r="AN92" s="24">
        <f t="shared" si="73"/>
        <v>0.18126817923582839</v>
      </c>
      <c r="AO92" s="24">
        <f t="shared" si="74"/>
        <v>0.11065227406762657</v>
      </c>
      <c r="AP92" s="24">
        <f t="shared" si="96"/>
        <v>9.5798540734777671E-2</v>
      </c>
      <c r="AQ92" s="24">
        <f t="shared" si="97"/>
        <v>8.5172044879447961E-2</v>
      </c>
      <c r="AR92" s="24">
        <f t="shared" si="98"/>
        <v>8.5899128516855106E-2</v>
      </c>
      <c r="AS92" s="24" t="e">
        <f t="shared" si="75"/>
        <v>#DIV/0!</v>
      </c>
      <c r="AT92" s="24">
        <f t="shared" si="76"/>
        <v>0.11578617167992378</v>
      </c>
      <c r="AV92" s="24">
        <f t="shared" si="77"/>
        <v>2.8786907470031893</v>
      </c>
      <c r="AW92" s="24">
        <f t="shared" si="78"/>
        <v>3.0826978739452535</v>
      </c>
      <c r="AX92" s="24">
        <f t="shared" si="79"/>
        <v>2.6632673841486412</v>
      </c>
      <c r="AY92" s="24">
        <f t="shared" si="80"/>
        <v>2.0839438071712868</v>
      </c>
      <c r="AZ92" s="24">
        <f t="shared" si="81"/>
        <v>2.2053166574498491</v>
      </c>
      <c r="BA92" s="24">
        <f t="shared" si="82"/>
        <v>3.0131848968595172</v>
      </c>
      <c r="BB92" s="24">
        <f t="shared" si="83"/>
        <v>3.3075676052617915</v>
      </c>
      <c r="BC92" s="24">
        <f t="shared" si="84"/>
        <v>3.2670066644042102</v>
      </c>
      <c r="BD92" s="24">
        <f t="shared" si="85"/>
        <v>3.3666390425417232</v>
      </c>
      <c r="BE92" s="24">
        <f t="shared" si="86"/>
        <v>2.8503702571502525</v>
      </c>
      <c r="BF92" s="24">
        <f t="shared" si="87"/>
        <v>2.041343046665054</v>
      </c>
      <c r="BG92" s="24">
        <f t="shared" si="88"/>
        <v>2.7237629414128048</v>
      </c>
      <c r="BH92" s="24">
        <f t="shared" si="89"/>
        <v>3.6420436731979562</v>
      </c>
      <c r="BI92" s="24">
        <f t="shared" si="90"/>
        <v>2.2123151342144727</v>
      </c>
      <c r="BJ92" s="24">
        <f t="shared" si="91"/>
        <v>2.9998756363747283</v>
      </c>
      <c r="BK92" s="24">
        <f t="shared" si="92"/>
        <v>2.9342274735519149</v>
      </c>
      <c r="BL92" s="24">
        <f t="shared" si="93"/>
        <v>2.8815671340492472</v>
      </c>
      <c r="BM92" s="24">
        <f t="shared" si="50"/>
        <v>2.8481528363865722</v>
      </c>
      <c r="BN92" s="24">
        <f t="shared" si="51"/>
        <v>2.6737062699924059</v>
      </c>
      <c r="BO92" s="24">
        <f t="shared" si="52"/>
        <v>2.6562510694012915</v>
      </c>
      <c r="BP92" s="24" t="e">
        <f t="shared" si="94"/>
        <v>#DIV/0!</v>
      </c>
      <c r="BQ92" s="24">
        <f t="shared" si="95"/>
        <v>2.9003228765610647</v>
      </c>
    </row>
    <row r="93" spans="1:69" x14ac:dyDescent="0.25">
      <c r="A93" s="31">
        <f>+[1]NAC!A94</f>
        <v>45383</v>
      </c>
      <c r="B93" s="17">
        <f>+[1]NAC!B94</f>
        <v>5830.2271000000001</v>
      </c>
      <c r="C93" s="18">
        <f>+[1]NAC!C94</f>
        <v>6590.0877</v>
      </c>
      <c r="D93" s="19">
        <f>+[1]NAC!D94</f>
        <v>4481.9881999999998</v>
      </c>
      <c r="E93" s="19">
        <f>+[1]NAC!E94</f>
        <v>5392.8344999999999</v>
      </c>
      <c r="F93" s="19">
        <f>+[1]NAC!F94</f>
        <v>4509.3648000000003</v>
      </c>
      <c r="G93" s="19">
        <f>+[1]NAC!G94</f>
        <v>5751.7902000000004</v>
      </c>
      <c r="H93" s="19">
        <f>+[1]NAC!H94</f>
        <v>6761.4823999999999</v>
      </c>
      <c r="I93" s="19">
        <f>+[1]NAC!I94</f>
        <v>6293.9030000000002</v>
      </c>
      <c r="J93" s="19">
        <f>+[1]NAC!J94</f>
        <v>4952.6903000000002</v>
      </c>
      <c r="K93" s="19">
        <f>+[1]NAC!K94</f>
        <v>5192.8995000000004</v>
      </c>
      <c r="L93" s="19">
        <f>+[1]NAC!L94</f>
        <v>3966.8820999999998</v>
      </c>
      <c r="M93" s="19">
        <f>+[1]NAC!M94</f>
        <v>5912.6181999999999</v>
      </c>
      <c r="N93" s="20">
        <f>+[1]NAC!N94</f>
        <v>5903.8543</v>
      </c>
      <c r="O93" s="18">
        <f>+[1]NAC!P94</f>
        <v>6085.2438000000002</v>
      </c>
      <c r="P93" s="18">
        <f>+[1]NAC!Q94</f>
        <v>5965.8926000000001</v>
      </c>
      <c r="Q93" s="18">
        <f>+[1]NAC!R94</f>
        <v>5258.2523000000001</v>
      </c>
      <c r="R93" s="18">
        <f t="shared" si="53"/>
        <v>5836.785968851299</v>
      </c>
      <c r="S93" s="19">
        <f t="shared" si="54"/>
        <v>5940.4978885457303</v>
      </c>
      <c r="T93" s="19">
        <f t="shared" si="55"/>
        <v>5594.9973556863251</v>
      </c>
      <c r="U93" s="19">
        <f t="shared" si="56"/>
        <v>5490.5987741713807</v>
      </c>
      <c r="V93" s="19"/>
      <c r="W93" s="20">
        <f t="shared" si="57"/>
        <v>5763.570857649388</v>
      </c>
      <c r="Y93" s="24">
        <f t="shared" si="58"/>
        <v>8.8319207606050831E-2</v>
      </c>
      <c r="Z93" s="24">
        <f t="shared" si="59"/>
        <v>6.0173726860508037E-2</v>
      </c>
      <c r="AA93" s="24">
        <f t="shared" si="60"/>
        <v>5.4870844822912268E-2</v>
      </c>
      <c r="AB93" s="24">
        <f t="shared" si="61"/>
        <v>9.6292658665280362E-2</v>
      </c>
      <c r="AC93" s="24">
        <f t="shared" si="62"/>
        <v>0.356336715699481</v>
      </c>
      <c r="AD93" s="24">
        <f t="shared" si="63"/>
        <v>6.4998180253147186E-2</v>
      </c>
      <c r="AE93" s="24">
        <f t="shared" si="64"/>
        <v>9.1328300346209312E-2</v>
      </c>
      <c r="AF93" s="24">
        <f t="shared" si="65"/>
        <v>6.2564469822129931E-2</v>
      </c>
      <c r="AG93" s="24">
        <f t="shared" si="66"/>
        <v>0.14168303361914703</v>
      </c>
      <c r="AH93" s="24">
        <f t="shared" si="67"/>
        <v>7.1419950031621271E-2</v>
      </c>
      <c r="AI93" s="24">
        <f t="shared" si="68"/>
        <v>8.5913890354640809E-2</v>
      </c>
      <c r="AJ93" s="24">
        <f t="shared" si="69"/>
        <v>7.2873111270730817E-2</v>
      </c>
      <c r="AK93" s="24">
        <f t="shared" si="70"/>
        <v>5.6819747908974705E-2</v>
      </c>
      <c r="AL93" s="24">
        <f t="shared" si="71"/>
        <v>9.946923329538615E-2</v>
      </c>
      <c r="AM93" s="24">
        <f t="shared" si="72"/>
        <v>6.2984383986520287E-2</v>
      </c>
      <c r="AN93" s="24">
        <f t="shared" si="73"/>
        <v>0.18394088937479136</v>
      </c>
      <c r="AO93" s="24">
        <f t="shared" si="74"/>
        <v>8.8123371688753505E-2</v>
      </c>
      <c r="AP93" s="24">
        <f t="shared" si="96"/>
        <v>6.7740822828161518E-2</v>
      </c>
      <c r="AQ93" s="24">
        <f t="shared" si="97"/>
        <v>7.5544898449011688E-2</v>
      </c>
      <c r="AR93" s="24">
        <f t="shared" si="98"/>
        <v>7.6493777269784902E-2</v>
      </c>
      <c r="AS93" s="24" t="e">
        <f t="shared" si="75"/>
        <v>#DIV/0!</v>
      </c>
      <c r="AT93" s="24">
        <f t="shared" si="76"/>
        <v>7.9057084769303287E-2</v>
      </c>
      <c r="AV93" s="24">
        <f t="shared" si="77"/>
        <v>2.894048796074471</v>
      </c>
      <c r="AW93" s="24">
        <f t="shared" si="78"/>
        <v>2.9295852148431871</v>
      </c>
      <c r="AX93" s="24">
        <f t="shared" si="79"/>
        <v>2.7232287971654872</v>
      </c>
      <c r="AY93" s="24">
        <f t="shared" si="80"/>
        <v>2.050078935162313</v>
      </c>
      <c r="AZ93" s="24">
        <f t="shared" si="81"/>
        <v>3.1162069405556077</v>
      </c>
      <c r="BA93" s="24">
        <f t="shared" si="82"/>
        <v>2.9340662828167439</v>
      </c>
      <c r="BB93" s="24">
        <f t="shared" si="83"/>
        <v>3.4107021139787363</v>
      </c>
      <c r="BC93" s="24">
        <f t="shared" si="84"/>
        <v>3.259228029752526</v>
      </c>
      <c r="BD93" s="24">
        <f t="shared" si="85"/>
        <v>3.6913057554829107</v>
      </c>
      <c r="BE93" s="24">
        <f t="shared" si="86"/>
        <v>2.8359824630231989</v>
      </c>
      <c r="BF93" s="24">
        <f t="shared" si="87"/>
        <v>2.144507534636785</v>
      </c>
      <c r="BG93" s="24">
        <f t="shared" si="88"/>
        <v>2.6356199639599667</v>
      </c>
      <c r="BH93" s="24">
        <f t="shared" si="89"/>
        <v>3.6023408438675029</v>
      </c>
      <c r="BI93" s="24">
        <f t="shared" si="90"/>
        <v>2.1352418024697504</v>
      </c>
      <c r="BJ93" s="24">
        <f t="shared" si="91"/>
        <v>2.9223068155153893</v>
      </c>
      <c r="BK93" s="24">
        <f t="shared" si="92"/>
        <v>3.4405420275278438</v>
      </c>
      <c r="BL93" s="24">
        <f t="shared" si="93"/>
        <v>2.8950956979333826</v>
      </c>
      <c r="BM93" s="24">
        <f t="shared" si="50"/>
        <v>2.7551274827025725</v>
      </c>
      <c r="BN93" s="24">
        <f t="shared" si="51"/>
        <v>2.6157173294113094</v>
      </c>
      <c r="BO93" s="24">
        <f t="shared" si="52"/>
        <v>2.6087248437006392</v>
      </c>
      <c r="BP93" s="24" t="e">
        <f t="shared" si="94"/>
        <v>#DIV/0!</v>
      </c>
      <c r="BQ93" s="24">
        <f t="shared" si="95"/>
        <v>2.9034808677224087</v>
      </c>
    </row>
    <row r="94" spans="1:69" x14ac:dyDescent="0.25">
      <c r="A94" s="31">
        <f>+[1]NAC!A95</f>
        <v>45413</v>
      </c>
      <c r="B94" s="17">
        <f>+[1]NAC!B95</f>
        <v>6073.7165000000005</v>
      </c>
      <c r="C94" s="18">
        <f>+[1]NAC!C95</f>
        <v>6909.5535</v>
      </c>
      <c r="D94" s="19">
        <f>+[1]NAC!D95</f>
        <v>4781.4925000000003</v>
      </c>
      <c r="E94" s="19">
        <f>+[1]NAC!E95</f>
        <v>5584.1342999999997</v>
      </c>
      <c r="F94" s="19">
        <f>+[1]NAC!F95</f>
        <v>4623.3550999999998</v>
      </c>
      <c r="G94" s="19">
        <f>+[1]NAC!G95</f>
        <v>5937.4758000000002</v>
      </c>
      <c r="H94" s="19">
        <f>+[1]NAC!H95</f>
        <v>6807.8755000000001</v>
      </c>
      <c r="I94" s="19">
        <f>+[1]NAC!I95</f>
        <v>6544.3119999999999</v>
      </c>
      <c r="J94" s="19">
        <f>+[1]NAC!J95</f>
        <v>5359.4587000000001</v>
      </c>
      <c r="K94" s="19">
        <f>+[1]NAC!K95</f>
        <v>5429.4700999999995</v>
      </c>
      <c r="L94" s="19">
        <f>+[1]NAC!L95</f>
        <v>4269.9373999999998</v>
      </c>
      <c r="M94" s="19">
        <f>+[1]NAC!M95</f>
        <v>6240.6270000000004</v>
      </c>
      <c r="N94" s="20">
        <f>+[1]NAC!N95</f>
        <v>6157.7062999999998</v>
      </c>
      <c r="O94" s="18">
        <f>+[1]NAC!P95</f>
        <v>6521.1761999999999</v>
      </c>
      <c r="P94" s="18">
        <f>+[1]NAC!Q95</f>
        <v>6188.6725999999999</v>
      </c>
      <c r="Q94" s="18">
        <f>+[1]NAC!R95</f>
        <v>5469.5465999999997</v>
      </c>
      <c r="R94" s="18">
        <f t="shared" si="53"/>
        <v>6080.0571559854807</v>
      </c>
      <c r="S94" s="19">
        <f t="shared" si="54"/>
        <v>6215.5592103671379</v>
      </c>
      <c r="T94" s="19">
        <f t="shared" si="55"/>
        <v>5834.3756809937295</v>
      </c>
      <c r="U94" s="19">
        <f t="shared" si="56"/>
        <v>5700.8452084125765</v>
      </c>
      <c r="V94" s="19"/>
      <c r="W94" s="20">
        <f t="shared" si="57"/>
        <v>5971.9188530472893</v>
      </c>
      <c r="Y94" s="24">
        <f t="shared" si="58"/>
        <v>4.176327882665154E-2</v>
      </c>
      <c r="Z94" s="24">
        <f t="shared" si="59"/>
        <v>4.847671450563551E-2</v>
      </c>
      <c r="AA94" s="24">
        <f t="shared" si="60"/>
        <v>6.6823982267512516E-2</v>
      </c>
      <c r="AB94" s="24">
        <f t="shared" si="61"/>
        <v>3.5472959535472359E-2</v>
      </c>
      <c r="AC94" s="24">
        <f t="shared" si="62"/>
        <v>2.5278571385486392E-2</v>
      </c>
      <c r="AD94" s="24">
        <f t="shared" si="63"/>
        <v>3.2283096834790692E-2</v>
      </c>
      <c r="AE94" s="24">
        <f t="shared" si="64"/>
        <v>6.8613799837740075E-3</v>
      </c>
      <c r="AF94" s="24">
        <f t="shared" si="65"/>
        <v>3.9785964289567266E-2</v>
      </c>
      <c r="AG94" s="24">
        <f t="shared" si="66"/>
        <v>8.2130796670246031E-2</v>
      </c>
      <c r="AH94" s="24">
        <f t="shared" si="67"/>
        <v>4.555655275053927E-2</v>
      </c>
      <c r="AI94" s="24">
        <f t="shared" si="68"/>
        <v>7.6396346642114699E-2</v>
      </c>
      <c r="AJ94" s="24">
        <f t="shared" si="69"/>
        <v>5.5476066423501003E-2</v>
      </c>
      <c r="AK94" s="24">
        <f t="shared" si="70"/>
        <v>4.2997673570636774E-2</v>
      </c>
      <c r="AL94" s="24">
        <f t="shared" si="71"/>
        <v>7.1637622801571155E-2</v>
      </c>
      <c r="AM94" s="24">
        <f t="shared" si="72"/>
        <v>3.7342274649731388E-2</v>
      </c>
      <c r="AN94" s="24">
        <f t="shared" si="73"/>
        <v>4.0183370432795629E-2</v>
      </c>
      <c r="AO94" s="24">
        <f t="shared" si="74"/>
        <v>4.167896311984487E-2</v>
      </c>
      <c r="AP94" s="24">
        <f t="shared" si="96"/>
        <v>4.6302738757263429E-2</v>
      </c>
      <c r="AQ94" s="24">
        <f t="shared" si="97"/>
        <v>4.2784350034431817E-2</v>
      </c>
      <c r="AR94" s="24">
        <f t="shared" si="98"/>
        <v>3.8292077583637507E-2</v>
      </c>
      <c r="AS94" s="24" t="e">
        <f t="shared" si="75"/>
        <v>#DIV/0!</v>
      </c>
      <c r="AT94" s="24">
        <f t="shared" si="76"/>
        <v>3.6149116675018078E-2</v>
      </c>
      <c r="AV94" s="24">
        <f t="shared" si="77"/>
        <v>2.7641026419668697</v>
      </c>
      <c r="AW94" s="24">
        <f t="shared" si="78"/>
        <v>2.8939963714174821</v>
      </c>
      <c r="AX94" s="24">
        <f t="shared" si="79"/>
        <v>2.6629227143161711</v>
      </c>
      <c r="AY94" s="24">
        <f t="shared" si="80"/>
        <v>1.9340920209801449</v>
      </c>
      <c r="AZ94" s="24">
        <f t="shared" si="81"/>
        <v>2.7730339783640505</v>
      </c>
      <c r="BA94" s="24">
        <f t="shared" si="82"/>
        <v>2.7340233773770652</v>
      </c>
      <c r="BB94" s="24">
        <f t="shared" si="83"/>
        <v>3.0725254797717767</v>
      </c>
      <c r="BC94" s="24">
        <f t="shared" si="84"/>
        <v>3.095493544773551</v>
      </c>
      <c r="BD94" s="24">
        <f t="shared" si="85"/>
        <v>3.7565329502162577</v>
      </c>
      <c r="BE94" s="24">
        <f t="shared" si="86"/>
        <v>2.7012173694428343</v>
      </c>
      <c r="BF94" s="24">
        <f t="shared" si="87"/>
        <v>2.2262302865561616</v>
      </c>
      <c r="BG94" s="24">
        <f t="shared" si="88"/>
        <v>2.5097068794985042</v>
      </c>
      <c r="BH94" s="24">
        <f t="shared" si="89"/>
        <v>3.4817503707555257</v>
      </c>
      <c r="BI94" s="24">
        <f t="shared" si="90"/>
        <v>2.1704442843626448</v>
      </c>
      <c r="BJ94" s="24">
        <f t="shared" si="91"/>
        <v>2.7729109319125778</v>
      </c>
      <c r="BK94" s="24">
        <f t="shared" si="92"/>
        <v>3.23633145109478</v>
      </c>
      <c r="BL94" s="24">
        <f t="shared" si="93"/>
        <v>2.7651940708697262</v>
      </c>
      <c r="BM94" s="24">
        <f t="shared" si="50"/>
        <v>2.6630596876785066</v>
      </c>
      <c r="BN94" s="24">
        <f t="shared" si="51"/>
        <v>2.4797479473256936</v>
      </c>
      <c r="BO94" s="24">
        <f t="shared" si="52"/>
        <v>2.4690931297036132</v>
      </c>
      <c r="BP94" s="24" t="e">
        <f t="shared" si="94"/>
        <v>#DIV/0!</v>
      </c>
      <c r="BQ94" s="24">
        <f t="shared" si="95"/>
        <v>2.7437840093769781</v>
      </c>
    </row>
    <row r="95" spans="1:69" x14ac:dyDescent="0.25">
      <c r="A95" s="31">
        <f>+[1]NAC!A96</f>
        <v>45444</v>
      </c>
      <c r="B95" s="17">
        <f>+[1]NAC!B96</f>
        <v>6351.7145</v>
      </c>
      <c r="C95" s="18">
        <f>+[1]NAC!C96</f>
        <v>7117.2232000000004</v>
      </c>
      <c r="D95" s="19">
        <f>+[1]NAC!D96</f>
        <v>4880.2257</v>
      </c>
      <c r="E95" s="19">
        <f>+[1]NAC!E96</f>
        <v>5736.1025</v>
      </c>
      <c r="F95" s="19">
        <f>+[1]NAC!F96</f>
        <v>5283.2155000000002</v>
      </c>
      <c r="G95" s="19">
        <f>+[1]NAC!G96</f>
        <v>6073.2079000000003</v>
      </c>
      <c r="H95" s="19">
        <f>+[1]NAC!H96</f>
        <v>7130.9268000000002</v>
      </c>
      <c r="I95" s="19">
        <f>+[1]NAC!I96</f>
        <v>6801.4888000000001</v>
      </c>
      <c r="J95" s="19">
        <f>+[1]NAC!J96</f>
        <v>5644.1836000000003</v>
      </c>
      <c r="K95" s="19">
        <f>+[1]NAC!K96</f>
        <v>5734.3612999999996</v>
      </c>
      <c r="L95" s="19">
        <f>+[1]NAC!L96</f>
        <v>4514.8581000000004</v>
      </c>
      <c r="M95" s="19">
        <f>+[1]NAC!M96</f>
        <v>6632.3116</v>
      </c>
      <c r="N95" s="20">
        <f>+[1]NAC!N96</f>
        <v>6327.35</v>
      </c>
      <c r="O95" s="18">
        <f>+[1]NAC!P96</f>
        <v>6811.1235999999999</v>
      </c>
      <c r="P95" s="18">
        <f>+[1]NAC!Q96</f>
        <v>6414.6575000000003</v>
      </c>
      <c r="Q95" s="18">
        <f>+[1]NAC!R96</f>
        <v>5910.1540000000005</v>
      </c>
      <c r="R95" s="18">
        <f t="shared" si="53"/>
        <v>6356.2285080725296</v>
      </c>
      <c r="S95" s="19">
        <f t="shared" si="54"/>
        <v>6435.5236340424299</v>
      </c>
      <c r="T95" s="19">
        <f t="shared" si="55"/>
        <v>6075.3446077269618</v>
      </c>
      <c r="U95" s="19">
        <f t="shared" si="56"/>
        <v>5892.2755019521337</v>
      </c>
      <c r="V95" s="19"/>
      <c r="W95" s="20">
        <f t="shared" si="57"/>
        <v>6205.5546169288991</v>
      </c>
      <c r="Y95" s="24">
        <f t="shared" si="58"/>
        <v>4.5770657883027477E-2</v>
      </c>
      <c r="Z95" s="24">
        <f t="shared" si="59"/>
        <v>3.0055444248315188E-2</v>
      </c>
      <c r="AA95" s="24">
        <f t="shared" si="60"/>
        <v>2.0649033748353585E-2</v>
      </c>
      <c r="AB95" s="24">
        <f t="shared" si="61"/>
        <v>2.7214281003234531E-2</v>
      </c>
      <c r="AC95" s="24">
        <f t="shared" si="62"/>
        <v>0.14272327903171456</v>
      </c>
      <c r="AD95" s="24">
        <f t="shared" si="63"/>
        <v>2.2860236331405437E-2</v>
      </c>
      <c r="AE95" s="24">
        <f t="shared" si="64"/>
        <v>4.7452586346504066E-2</v>
      </c>
      <c r="AF95" s="24">
        <f t="shared" si="65"/>
        <v>3.9297759642266561E-2</v>
      </c>
      <c r="AG95" s="24">
        <f t="shared" si="66"/>
        <v>5.31256822633972E-2</v>
      </c>
      <c r="AH95" s="24">
        <f t="shared" si="67"/>
        <v>5.6154872277499157E-2</v>
      </c>
      <c r="AI95" s="24">
        <f t="shared" si="68"/>
        <v>5.7359318663547709E-2</v>
      </c>
      <c r="AJ95" s="24">
        <f t="shared" si="69"/>
        <v>6.2763661407739813E-2</v>
      </c>
      <c r="AK95" s="24">
        <f t="shared" si="70"/>
        <v>2.7549819971115053E-2</v>
      </c>
      <c r="AL95" s="24">
        <f t="shared" si="71"/>
        <v>4.4462439153231337E-2</v>
      </c>
      <c r="AM95" s="24">
        <f t="shared" si="72"/>
        <v>3.6515891953954771E-2</v>
      </c>
      <c r="AN95" s="24">
        <f t="shared" si="73"/>
        <v>8.0556476107178865E-2</v>
      </c>
      <c r="AO95" s="24">
        <f t="shared" si="74"/>
        <v>4.5422492749952692E-2</v>
      </c>
      <c r="AP95" s="24">
        <f t="shared" si="96"/>
        <v>3.5389321576794863E-2</v>
      </c>
      <c r="AQ95" s="24">
        <f t="shared" si="97"/>
        <v>4.1301578765011948E-2</v>
      </c>
      <c r="AR95" s="24">
        <f t="shared" si="98"/>
        <v>3.357928281530409E-2</v>
      </c>
      <c r="AS95" s="24" t="e">
        <f t="shared" si="75"/>
        <v>#DIV/0!</v>
      </c>
      <c r="AT95" s="24">
        <f t="shared" si="76"/>
        <v>3.9122394264013316E-2</v>
      </c>
      <c r="AV95" s="24">
        <f t="shared" si="77"/>
        <v>2.7152970133857899</v>
      </c>
      <c r="AW95" s="24">
        <f t="shared" si="78"/>
        <v>2.8512420664304083</v>
      </c>
      <c r="AX95" s="24">
        <f t="shared" si="79"/>
        <v>2.5773543272293642</v>
      </c>
      <c r="AY95" s="24">
        <f t="shared" si="80"/>
        <v>1.8920535593101384</v>
      </c>
      <c r="AZ95" s="24">
        <f t="shared" si="81"/>
        <v>2.9886690332458574</v>
      </c>
      <c r="BA95" s="24">
        <f t="shared" si="82"/>
        <v>2.5366508346833352</v>
      </c>
      <c r="BB95" s="24">
        <f t="shared" si="83"/>
        <v>2.9279177013750495</v>
      </c>
      <c r="BC95" s="24">
        <f t="shared" si="84"/>
        <v>2.9967440717460669</v>
      </c>
      <c r="BD95" s="24">
        <f t="shared" si="85"/>
        <v>3.5342091902313628</v>
      </c>
      <c r="BE95" s="24">
        <f t="shared" si="86"/>
        <v>2.6717713067295019</v>
      </c>
      <c r="BF95" s="24">
        <f t="shared" si="87"/>
        <v>2.2009423331583102</v>
      </c>
      <c r="BG95" s="24">
        <f t="shared" si="88"/>
        <v>2.5090997920564524</v>
      </c>
      <c r="BH95" s="24">
        <f t="shared" si="89"/>
        <v>3.3218056949327774</v>
      </c>
      <c r="BI95" s="24">
        <f t="shared" si="90"/>
        <v>2.2515793576244643</v>
      </c>
      <c r="BJ95" s="24">
        <f t="shared" si="91"/>
        <v>2.6722705129156328</v>
      </c>
      <c r="BK95" s="24">
        <f t="shared" si="92"/>
        <v>3.2707640074880224</v>
      </c>
      <c r="BL95" s="24">
        <f t="shared" si="93"/>
        <v>2.7161992425941461</v>
      </c>
      <c r="BM95" s="24">
        <f t="shared" si="50"/>
        <v>2.6071188217738364</v>
      </c>
      <c r="BN95" s="24">
        <f t="shared" si="51"/>
        <v>2.4189036780943152</v>
      </c>
      <c r="BO95" s="24">
        <f t="shared" si="52"/>
        <v>2.3866977347642879</v>
      </c>
      <c r="BP95" s="24" t="e">
        <f t="shared" si="94"/>
        <v>#DIV/0!</v>
      </c>
      <c r="BQ95" s="24">
        <f t="shared" si="95"/>
        <v>2.6473978908327456</v>
      </c>
    </row>
    <row r="96" spans="1:69" x14ac:dyDescent="0.25">
      <c r="A96" s="31">
        <f>+[1]NAC!A97</f>
        <v>45474</v>
      </c>
      <c r="B96" s="17">
        <f>+[1]NAC!B97</f>
        <v>6607.7479000000003</v>
      </c>
      <c r="C96" s="18">
        <f>+[1]NAC!C97</f>
        <v>7345.4071000000004</v>
      </c>
      <c r="D96" s="19">
        <f>+[1]NAC!D97</f>
        <v>5178.7502000000004</v>
      </c>
      <c r="E96" s="19">
        <f>+[1]NAC!E97</f>
        <v>5829.6936999999998</v>
      </c>
      <c r="F96" s="19">
        <f>+[1]NAC!F97</f>
        <v>5600.4988000000003</v>
      </c>
      <c r="G96" s="19">
        <f>+[1]NAC!G97</f>
        <v>6282.9459999999999</v>
      </c>
      <c r="H96" s="19">
        <f>+[1]NAC!H97</f>
        <v>7548.0608000000002</v>
      </c>
      <c r="I96" s="19">
        <f>+[1]NAC!I97</f>
        <v>6978.9894000000004</v>
      </c>
      <c r="J96" s="19">
        <f>+[1]NAC!J97</f>
        <v>5844.0020000000004</v>
      </c>
      <c r="K96" s="19">
        <f>+[1]NAC!K97</f>
        <v>6059.3056999999999</v>
      </c>
      <c r="L96" s="19">
        <f>+[1]NAC!L97</f>
        <v>4704.1819999999998</v>
      </c>
      <c r="M96" s="19">
        <f>+[1]NAC!M97</f>
        <v>7061.2046</v>
      </c>
      <c r="N96" s="20">
        <f>+[1]NAC!N97</f>
        <v>6545.9202999999998</v>
      </c>
      <c r="O96" s="18">
        <f>+[1]NAC!P97</f>
        <v>7156.7975999999999</v>
      </c>
      <c r="P96" s="18">
        <f>+[1]NAC!Q97</f>
        <v>6657.49</v>
      </c>
      <c r="Q96" s="18">
        <f>+[1]NAC!R97</f>
        <v>6166.1980000000003</v>
      </c>
      <c r="R96" s="18">
        <f t="shared" ref="R96:R108" si="99">+SUMPRODUCT($C$3:$N$3,C96:N96)</f>
        <v>6613.1269060198956</v>
      </c>
      <c r="S96" s="19">
        <f t="shared" si="54"/>
        <v>6682.5399109253831</v>
      </c>
      <c r="T96" s="19">
        <f t="shared" si="55"/>
        <v>6331.4808531344106</v>
      </c>
      <c r="U96" s="19">
        <f t="shared" si="56"/>
        <v>6091.6284459816143</v>
      </c>
      <c r="V96" s="19"/>
      <c r="W96" s="20">
        <f t="shared" si="57"/>
        <v>6433.7204869239731</v>
      </c>
      <c r="Y96" s="24">
        <f t="shared" ref="Y96:Y108" si="100">+B96/B95-1</f>
        <v>4.0309336951463992E-2</v>
      </c>
      <c r="Z96" s="24">
        <f t="shared" ref="Z96:Z108" si="101">+C96/C95-1</f>
        <v>3.2060804275465093E-2</v>
      </c>
      <c r="AA96" s="24">
        <f t="shared" ref="AA96:AA108" si="102">+D96/D95-1</f>
        <v>6.1170224155821407E-2</v>
      </c>
      <c r="AB96" s="24">
        <f t="shared" ref="AB96:AB108" si="103">+E96/E95-1</f>
        <v>1.631616589836038E-2</v>
      </c>
      <c r="AC96" s="24">
        <f t="shared" ref="AC96:AC108" si="104">+F96/F95-1</f>
        <v>6.0054960847234051E-2</v>
      </c>
      <c r="AD96" s="24">
        <f t="shared" ref="AD96:AD108" si="105">+G96/G95-1</f>
        <v>3.4534977799788313E-2</v>
      </c>
      <c r="AE96" s="24">
        <f t="shared" ref="AE96:AE108" si="106">+H96/H95-1</f>
        <v>5.8496463601337201E-2</v>
      </c>
      <c r="AF96" s="24">
        <f t="shared" ref="AF96:AF108" si="107">+I96/I95-1</f>
        <v>2.6097315634777019E-2</v>
      </c>
      <c r="AG96" s="24">
        <f t="shared" ref="AG96:AG108" si="108">+J96/J95-1</f>
        <v>3.5402533680867432E-2</v>
      </c>
      <c r="AH96" s="24">
        <f t="shared" ref="AH96:AH108" si="109">+K96/K95-1</f>
        <v>5.6666188787232619E-2</v>
      </c>
      <c r="AI96" s="24">
        <f t="shared" ref="AI96:AI108" si="110">+L96/L95-1</f>
        <v>4.1933521675908025E-2</v>
      </c>
      <c r="AJ96" s="24">
        <f t="shared" ref="AJ96:AJ108" si="111">+M96/M95-1</f>
        <v>6.4667196878988698E-2</v>
      </c>
      <c r="AK96" s="24">
        <f t="shared" ref="AK96:AK108" si="112">+N96/N95-1</f>
        <v>3.4543734738871734E-2</v>
      </c>
      <c r="AL96" s="24">
        <f t="shared" ref="AL96:AL108" si="113">+O96/O95-1</f>
        <v>5.0751391444430638E-2</v>
      </c>
      <c r="AM96" s="24">
        <f t="shared" ref="AM96:AM108" si="114">+P96/P95-1</f>
        <v>3.7855879288956507E-2</v>
      </c>
      <c r="AN96" s="24">
        <f t="shared" ref="AN96:AN108" si="115">+Q96/Q95-1</f>
        <v>4.3322728984726888E-2</v>
      </c>
      <c r="AO96" s="24">
        <f t="shared" ref="AO96:AO108" si="116">+R96/R95-1</f>
        <v>4.0416797102416968E-2</v>
      </c>
      <c r="AP96" s="24">
        <f t="shared" ref="AP96:AP108" si="117">+S96/S95-1</f>
        <v>3.8383244461459798E-2</v>
      </c>
      <c r="AQ96" s="24">
        <f t="shared" ref="AQ96:AQ108" si="118">+T96/T95-1</f>
        <v>4.2159953376419201E-2</v>
      </c>
      <c r="AR96" s="24">
        <f t="shared" ref="AR96:AR108" si="119">+U96/U95-1</f>
        <v>3.3832929903470088E-2</v>
      </c>
      <c r="AS96" s="24" t="e">
        <f t="shared" ref="AS96:AS108" si="120">+V96/V95-1</f>
        <v>#DIV/0!</v>
      </c>
      <c r="AT96" s="24">
        <f t="shared" ref="AT96:AT108" si="121">+W96/W95-1</f>
        <v>3.6768006097735784E-2</v>
      </c>
      <c r="AV96" s="24">
        <f t="shared" ref="AV96:AV108" si="122">+B96/B84-1</f>
        <v>2.6344572785918889</v>
      </c>
      <c r="AW96" s="24">
        <f t="shared" ref="AW96:AW108" si="123">+C96/C84-1</f>
        <v>2.7581832398819532</v>
      </c>
      <c r="AX96" s="24">
        <f t="shared" ref="AX96:AX108" si="124">+D96/D84-1</f>
        <v>2.4814558659646773</v>
      </c>
      <c r="AY96" s="24">
        <f t="shared" ref="AY96:AY108" si="125">+E96/E84-1</f>
        <v>1.8524736625293512</v>
      </c>
      <c r="AZ96" s="24">
        <f t="shared" ref="AZ96:AZ108" si="126">+F96/F84-1</f>
        <v>3.0661875720640328</v>
      </c>
      <c r="BA96" s="24">
        <f t="shared" ref="BA96:BA108" si="127">+G96/G84-1</f>
        <v>2.4466160500354426</v>
      </c>
      <c r="BB96" s="24">
        <f t="shared" ref="BB96:BB108" si="128">+H96/H84-1</f>
        <v>2.8132907064619856</v>
      </c>
      <c r="BC96" s="24">
        <f t="shared" ref="BC96:BC108" si="129">+I96/I84-1</f>
        <v>2.8950559057737721</v>
      </c>
      <c r="BD96" s="24">
        <f t="shared" ref="BD96:BD108" si="130">+J96/J84-1</f>
        <v>3.1854557325182444</v>
      </c>
      <c r="BE96" s="24">
        <f t="shared" ref="BE96:BE108" si="131">+K96/K84-1</f>
        <v>2.489346713689562</v>
      </c>
      <c r="BF96" s="24">
        <f t="shared" ref="BF96:BF108" si="132">+L96/L84-1</f>
        <v>2.1424848651853332</v>
      </c>
      <c r="BG96" s="24">
        <f t="shared" ref="BG96:BG108" si="133">+M96/M84-1</f>
        <v>2.4769426441724862</v>
      </c>
      <c r="BH96" s="24">
        <f t="shared" ref="BH96:BH108" si="134">+N96/N84-1</f>
        <v>3.2054309954317253</v>
      </c>
      <c r="BI96" s="24">
        <f t="shared" ref="BI96:BI108" si="135">+O96/O84-1</f>
        <v>2.2507463256034517</v>
      </c>
      <c r="BJ96" s="24">
        <f t="shared" ref="BJ96:BJ108" si="136">+P96/P84-1</f>
        <v>2.578756768940333</v>
      </c>
      <c r="BK96" s="24">
        <f t="shared" ref="BK96:BK108" si="137">+Q96/Q84-1</f>
        <v>3.1752217820677346</v>
      </c>
      <c r="BL96" s="24">
        <f t="shared" ref="BL96:BL108" si="138">+R96/R84-1</f>
        <v>2.6357760137295103</v>
      </c>
      <c r="BM96" s="24">
        <f t="shared" ref="BM96:BM108" si="139">+S96/S84-1</f>
        <v>2.5248062251253223</v>
      </c>
      <c r="BN96" s="24">
        <f t="shared" ref="BN96:BN108" si="140">+T96/T84-1</f>
        <v>2.3472390842359179</v>
      </c>
      <c r="BO96" s="24">
        <f t="shared" ref="BO96:BO108" si="141">+U96/U84-1</f>
        <v>2.3003315150773314</v>
      </c>
      <c r="BP96" s="24" t="e">
        <f t="shared" ref="BP96:BP108" si="142">+V96/V84-1</f>
        <v>#DIV/0!</v>
      </c>
      <c r="BQ96" s="24">
        <f t="shared" ref="BQ96:BQ108" si="143">+W96/W84-1</f>
        <v>2.545631974738404</v>
      </c>
    </row>
    <row r="97" spans="1:69" x14ac:dyDescent="0.25">
      <c r="A97" s="31">
        <f>+[1]NAC!A98</f>
        <v>45505</v>
      </c>
      <c r="B97" s="17">
        <f>+[1]NAC!B98</f>
        <v>6883.4412000000002</v>
      </c>
      <c r="C97" s="18">
        <f>+[1]NAC!C98</f>
        <v>7611.7812999999996</v>
      </c>
      <c r="D97" s="19">
        <f>+[1]NAC!D98</f>
        <v>5336.2610999999997</v>
      </c>
      <c r="E97" s="19">
        <f>+[1]NAC!E98</f>
        <v>5949.5541000000003</v>
      </c>
      <c r="F97" s="19">
        <f>+[1]NAC!F98</f>
        <v>5995.2852000000003</v>
      </c>
      <c r="G97" s="19">
        <f>+[1]NAC!G98</f>
        <v>6550.7844999999998</v>
      </c>
      <c r="H97" s="19">
        <f>+[1]NAC!H98</f>
        <v>7860.4897000000001</v>
      </c>
      <c r="I97" s="19">
        <f>+[1]NAC!I98</f>
        <v>7334.9916999999996</v>
      </c>
      <c r="J97" s="19">
        <f>+[1]NAC!J98</f>
        <v>6127.5967000000001</v>
      </c>
      <c r="K97" s="19">
        <f>+[1]NAC!K98</f>
        <v>6282.2380000000003</v>
      </c>
      <c r="L97" s="19">
        <f>+[1]NAC!L98</f>
        <v>5013.1678000000002</v>
      </c>
      <c r="M97" s="19">
        <f>+[1]NAC!M98</f>
        <v>7403.1626999999999</v>
      </c>
      <c r="N97" s="20">
        <f>+[1]NAC!N98</f>
        <v>6694.7187000000004</v>
      </c>
      <c r="O97" s="18">
        <f>+[1]NAC!P98</f>
        <v>7266.1189999999997</v>
      </c>
      <c r="P97" s="18">
        <f>+[1]NAC!Q98</f>
        <v>6931.7975999999999</v>
      </c>
      <c r="Q97" s="18">
        <f>+[1]NAC!R98</f>
        <v>6529.3696</v>
      </c>
      <c r="R97" s="18">
        <f t="shared" si="99"/>
        <v>6887.8542347030498</v>
      </c>
      <c r="S97" s="19">
        <f t="shared" si="54"/>
        <v>6920.6694817626749</v>
      </c>
      <c r="T97" s="19">
        <f t="shared" si="55"/>
        <v>6556.2596225541774</v>
      </c>
      <c r="U97" s="19">
        <f>+($E$3*$E97+$G$3*$G97+$K$3*$K97+$N$3*$N97)/SUM($E$3,$G$3,$K$3,$N$3)</f>
        <v>6277.8916201107713</v>
      </c>
      <c r="V97" s="19"/>
      <c r="W97" s="20">
        <f>($E$3*$E97+SUMPRODUCT($G$3:$L$3,$G97:$L97)+$N$3*$N97)/SUM($E$3,$G$3:$L$3,$N$3)</f>
        <v>6687.0516323246839</v>
      </c>
      <c r="Y97" s="24">
        <f t="shared" si="100"/>
        <v>4.1722732793725292E-2</v>
      </c>
      <c r="Z97" s="24">
        <f t="shared" si="101"/>
        <v>3.6264048591670095E-2</v>
      </c>
      <c r="AA97" s="24">
        <f t="shared" si="102"/>
        <v>3.0414847968530889E-2</v>
      </c>
      <c r="AB97" s="24">
        <f t="shared" si="103"/>
        <v>2.0560325493601983E-2</v>
      </c>
      <c r="AC97" s="24">
        <f t="shared" si="104"/>
        <v>7.0491292668431571E-2</v>
      </c>
      <c r="AD97" s="24">
        <f t="shared" si="105"/>
        <v>4.2629444849597631E-2</v>
      </c>
      <c r="AE97" s="24">
        <f t="shared" si="106"/>
        <v>4.1391942682814653E-2</v>
      </c>
      <c r="AF97" s="24">
        <f t="shared" si="107"/>
        <v>5.1010580414407647E-2</v>
      </c>
      <c r="AG97" s="24">
        <f t="shared" si="108"/>
        <v>4.8527481681217788E-2</v>
      </c>
      <c r="AH97" s="24">
        <f t="shared" si="109"/>
        <v>3.6791723513801333E-2</v>
      </c>
      <c r="AI97" s="24">
        <f t="shared" si="110"/>
        <v>6.5683215487836177E-2</v>
      </c>
      <c r="AJ97" s="24">
        <f t="shared" si="111"/>
        <v>4.8427728605966225E-2</v>
      </c>
      <c r="AK97" s="24">
        <f t="shared" si="112"/>
        <v>2.2731471386842284E-2</v>
      </c>
      <c r="AL97" s="24">
        <f t="shared" si="113"/>
        <v>1.5275183973345818E-2</v>
      </c>
      <c r="AM97" s="24">
        <f t="shared" si="114"/>
        <v>4.1202855730913646E-2</v>
      </c>
      <c r="AN97" s="24">
        <f t="shared" si="115"/>
        <v>5.8897168076665674E-2</v>
      </c>
      <c r="AO97" s="24">
        <f t="shared" si="116"/>
        <v>4.1542727455157635E-2</v>
      </c>
      <c r="AP97" s="24">
        <f t="shared" si="117"/>
        <v>3.5634590142584965E-2</v>
      </c>
      <c r="AQ97" s="24">
        <f t="shared" si="118"/>
        <v>3.5501768801605049E-2</v>
      </c>
      <c r="AR97" s="24">
        <f t="shared" si="119"/>
        <v>3.0576909898703208E-2</v>
      </c>
      <c r="AS97" s="24" t="e">
        <f t="shared" si="120"/>
        <v>#DIV/0!</v>
      </c>
      <c r="AT97" s="24">
        <f t="shared" si="121"/>
        <v>3.9375528656488301E-2</v>
      </c>
      <c r="AV97" s="24">
        <f t="shared" si="122"/>
        <v>2.3671661538870934</v>
      </c>
      <c r="AW97" s="24">
        <f t="shared" si="123"/>
        <v>2.3691876633905995</v>
      </c>
      <c r="AX97" s="24">
        <f t="shared" si="124"/>
        <v>2.3068798574393035</v>
      </c>
      <c r="AY97" s="24">
        <f t="shared" si="125"/>
        <v>1.6672706208472641</v>
      </c>
      <c r="AZ97" s="24">
        <f t="shared" si="126"/>
        <v>2.9884194316396808</v>
      </c>
      <c r="BA97" s="24">
        <f t="shared" si="127"/>
        <v>2.1505196700901581</v>
      </c>
      <c r="BB97" s="24">
        <f t="shared" si="128"/>
        <v>2.4452342470889912</v>
      </c>
      <c r="BC97" s="24">
        <f t="shared" si="129"/>
        <v>2.7062444504168859</v>
      </c>
      <c r="BD97" s="24">
        <f t="shared" si="130"/>
        <v>3.1999735016869542</v>
      </c>
      <c r="BE97" s="24">
        <f t="shared" si="131"/>
        <v>2.2420851504862456</v>
      </c>
      <c r="BF97" s="24">
        <f t="shared" si="132"/>
        <v>2.0816426000668926</v>
      </c>
      <c r="BG97" s="24">
        <f t="shared" si="133"/>
        <v>2.2418578629615391</v>
      </c>
      <c r="BH97" s="24">
        <f t="shared" si="134"/>
        <v>2.9325512974263881</v>
      </c>
      <c r="BI97" s="24">
        <f t="shared" si="135"/>
        <v>1.98269225314408</v>
      </c>
      <c r="BJ97" s="24">
        <f t="shared" si="136"/>
        <v>2.2747345341988732</v>
      </c>
      <c r="BK97" s="24">
        <f t="shared" si="137"/>
        <v>3.0832122686797945</v>
      </c>
      <c r="BL97" s="24">
        <f t="shared" si="138"/>
        <v>2.3697284719627492</v>
      </c>
      <c r="BM97" s="24">
        <f t="shared" si="139"/>
        <v>2.2304923263061993</v>
      </c>
      <c r="BN97" s="24">
        <f t="shared" si="140"/>
        <v>2.1131976720083405</v>
      </c>
      <c r="BO97" s="24">
        <f t="shared" si="141"/>
        <v>2.0660330737525467</v>
      </c>
      <c r="BP97" s="24" t="e">
        <f t="shared" si="142"/>
        <v>#DIV/0!</v>
      </c>
      <c r="BQ97" s="24">
        <f t="shared" si="143"/>
        <v>2.3137380025532632</v>
      </c>
    </row>
    <row r="98" spans="1:69" x14ac:dyDescent="0.25">
      <c r="A98" s="31">
        <f>+[1]NAC!A99</f>
        <v>45536</v>
      </c>
      <c r="B98" s="17">
        <f>+[1]NAC!B99</f>
        <v>7122.2421000000004</v>
      </c>
      <c r="C98" s="18">
        <f>+[1]NAC!C99</f>
        <v>7787.1421</v>
      </c>
      <c r="D98" s="19">
        <f>+[1]NAC!D99</f>
        <v>5453.5896000000002</v>
      </c>
      <c r="E98" s="19">
        <f>+[1]NAC!E99</f>
        <v>6308.9970999999996</v>
      </c>
      <c r="F98" s="19">
        <f>+[1]NAC!F99</f>
        <v>6433.3620000000001</v>
      </c>
      <c r="G98" s="19">
        <f>+[1]NAC!G99</f>
        <v>6727.2350999999999</v>
      </c>
      <c r="H98" s="19">
        <f>+[1]NAC!H99</f>
        <v>8122.6169</v>
      </c>
      <c r="I98" s="19">
        <f>+[1]NAC!I99</f>
        <v>7585.4110000000001</v>
      </c>
      <c r="J98" s="19">
        <f>+[1]NAC!J99</f>
        <v>6310.1756999999998</v>
      </c>
      <c r="K98" s="19">
        <f>+[1]NAC!K99</f>
        <v>6416.1845000000003</v>
      </c>
      <c r="L98" s="19">
        <f>+[1]NAC!L99</f>
        <v>5229.2691999999997</v>
      </c>
      <c r="M98" s="19">
        <f>+[1]NAC!M99</f>
        <v>7673.8442999999997</v>
      </c>
      <c r="N98" s="20">
        <f>+[1]NAC!N99</f>
        <v>6918.4736000000003</v>
      </c>
      <c r="O98" s="18">
        <f>+[1]NAC!P99</f>
        <v>7479.6823000000004</v>
      </c>
      <c r="P98" s="18">
        <f>+[1]NAC!Q99</f>
        <v>7157.9270999999999</v>
      </c>
      <c r="Q98" s="18">
        <f>+[1]NAC!R99</f>
        <v>6825.2577000000001</v>
      </c>
      <c r="R98" s="18">
        <f t="shared" si="99"/>
        <v>7127.7479485558797</v>
      </c>
      <c r="S98" s="19">
        <f t="shared" si="54"/>
        <v>7131.2818417454146</v>
      </c>
      <c r="T98" s="19">
        <f t="shared" si="55"/>
        <v>6802.3800307460979</v>
      </c>
      <c r="U98" s="19">
        <f>+($E$3*$E98+$G$3*$G98+$K$3*$K98+$N$3*$N98)/SUM($E$3,$G$3,$K$3,$N$3)</f>
        <v>6515.9390267003564</v>
      </c>
      <c r="V98" s="19"/>
      <c r="W98" s="20">
        <f>($E$3*$E98+SUMPRODUCT($G$3:$L$3,$G98:$L98)+$N$3*$N98)/SUM($E$3,$G$3:$L$3,$N$3)</f>
        <v>6927.4737265110489</v>
      </c>
      <c r="Y98" s="24">
        <f t="shared" si="100"/>
        <v>3.4692081048066425E-2</v>
      </c>
      <c r="Z98" s="24">
        <f t="shared" si="101"/>
        <v>2.3038076514363404E-2</v>
      </c>
      <c r="AA98" s="24">
        <f t="shared" si="102"/>
        <v>2.1987023835846609E-2</v>
      </c>
      <c r="AB98" s="24">
        <f t="shared" si="103"/>
        <v>6.04151158151498E-2</v>
      </c>
      <c r="AC98" s="24">
        <f t="shared" si="104"/>
        <v>7.3070218577758306E-2</v>
      </c>
      <c r="AD98" s="24">
        <f t="shared" si="105"/>
        <v>2.6935796773653653E-2</v>
      </c>
      <c r="AE98" s="24">
        <f t="shared" si="106"/>
        <v>3.3347438900657833E-2</v>
      </c>
      <c r="AF98" s="24">
        <f t="shared" si="107"/>
        <v>3.4140365830270802E-2</v>
      </c>
      <c r="AG98" s="24">
        <f t="shared" si="108"/>
        <v>2.9796184203833009E-2</v>
      </c>
      <c r="AH98" s="24">
        <f t="shared" si="109"/>
        <v>2.1321462192295249E-2</v>
      </c>
      <c r="AI98" s="24">
        <f t="shared" si="110"/>
        <v>4.310675577226819E-2</v>
      </c>
      <c r="AJ98" s="24">
        <f t="shared" si="111"/>
        <v>3.6562967878579711E-2</v>
      </c>
      <c r="AK98" s="24">
        <f t="shared" si="112"/>
        <v>3.3422599219889548E-2</v>
      </c>
      <c r="AL98" s="24">
        <f t="shared" si="113"/>
        <v>2.9391660114567397E-2</v>
      </c>
      <c r="AM98" s="24">
        <f t="shared" si="114"/>
        <v>3.262205751650904E-2</v>
      </c>
      <c r="AN98" s="24">
        <f t="shared" si="115"/>
        <v>4.5316488133862132E-2</v>
      </c>
      <c r="AO98" s="24">
        <f t="shared" si="116"/>
        <v>3.4828511997854861E-2</v>
      </c>
      <c r="AP98" s="24">
        <f t="shared" si="117"/>
        <v>3.0432367928817428E-2</v>
      </c>
      <c r="AQ98" s="24">
        <f t="shared" si="118"/>
        <v>3.7539759308072851E-2</v>
      </c>
      <c r="AR98" s="24">
        <f t="shared" si="119"/>
        <v>3.7918368298525129E-2</v>
      </c>
      <c r="AS98" s="24" t="e">
        <f t="shared" si="120"/>
        <v>#DIV/0!</v>
      </c>
      <c r="AT98" s="24">
        <f t="shared" si="121"/>
        <v>3.5953377871973169E-2</v>
      </c>
      <c r="AV98" s="24">
        <f t="shared" si="122"/>
        <v>2.0900114198983206</v>
      </c>
      <c r="AW98" s="24">
        <f t="shared" si="123"/>
        <v>2.0143201010953624</v>
      </c>
      <c r="AX98" s="24">
        <f t="shared" si="124"/>
        <v>2.0297799110919903</v>
      </c>
      <c r="AY98" s="24">
        <f t="shared" si="125"/>
        <v>1.444339470517626</v>
      </c>
      <c r="AZ98" s="24">
        <f t="shared" si="126"/>
        <v>2.9461278659954928</v>
      </c>
      <c r="BA98" s="24">
        <f t="shared" si="127"/>
        <v>1.8719483253501905</v>
      </c>
      <c r="BB98" s="24">
        <f t="shared" si="128"/>
        <v>2.2500052515487865</v>
      </c>
      <c r="BC98" s="24">
        <f t="shared" si="129"/>
        <v>2.4577589593498073</v>
      </c>
      <c r="BD98" s="24">
        <f t="shared" si="130"/>
        <v>2.9469816282816188</v>
      </c>
      <c r="BE98" s="24">
        <f t="shared" si="131"/>
        <v>1.8760079521843358</v>
      </c>
      <c r="BF98" s="24">
        <f t="shared" si="132"/>
        <v>1.9724641436904666</v>
      </c>
      <c r="BG98" s="24">
        <f t="shared" si="133"/>
        <v>1.9674363080661998</v>
      </c>
      <c r="BH98" s="24">
        <f t="shared" si="134"/>
        <v>2.6389897955362258</v>
      </c>
      <c r="BI98" s="24">
        <f t="shared" si="135"/>
        <v>1.677028459524438</v>
      </c>
      <c r="BJ98" s="24">
        <f t="shared" si="136"/>
        <v>1.9812363868812932</v>
      </c>
      <c r="BK98" s="24">
        <f t="shared" si="137"/>
        <v>2.940513881343338</v>
      </c>
      <c r="BL98" s="24">
        <f t="shared" si="138"/>
        <v>2.0926609027400493</v>
      </c>
      <c r="BM98" s="24">
        <f t="shared" si="139"/>
        <v>1.9175167951104273</v>
      </c>
      <c r="BN98" s="24">
        <f t="shared" si="140"/>
        <v>1.8312674115906931</v>
      </c>
      <c r="BO98" s="24">
        <f t="shared" si="141"/>
        <v>1.7818531527124866</v>
      </c>
      <c r="BP98" s="24" t="e">
        <f t="shared" si="142"/>
        <v>#DIV/0!</v>
      </c>
      <c r="BQ98" s="24">
        <f t="shared" si="143"/>
        <v>2.0549093779732575</v>
      </c>
    </row>
    <row r="99" spans="1:69" x14ac:dyDescent="0.25">
      <c r="A99" s="31">
        <f>+[1]NAC!A100</f>
        <v>45566</v>
      </c>
      <c r="B99" s="17">
        <f>+[1]NAC!B100</f>
        <v>7313.9542000000001</v>
      </c>
      <c r="C99" s="18">
        <f>+[1]NAC!C100</f>
        <v>7880.5855000000001</v>
      </c>
      <c r="D99" s="19">
        <f>+[1]NAC!D100</f>
        <v>5617.0300999999999</v>
      </c>
      <c r="E99" s="19">
        <f>+[1]NAC!E100</f>
        <v>6588.1894000000002</v>
      </c>
      <c r="F99" s="19">
        <f>+[1]NAC!F100</f>
        <v>6780.4098999999997</v>
      </c>
      <c r="G99" s="19">
        <f>+[1]NAC!G100</f>
        <v>6903.0355</v>
      </c>
      <c r="H99" s="19">
        <f>+[1]NAC!H100</f>
        <v>8412.0393999999997</v>
      </c>
      <c r="I99" s="19">
        <f>+[1]NAC!I100</f>
        <v>7677.7334000000001</v>
      </c>
      <c r="J99" s="19">
        <f>+[1]NAC!J100</f>
        <v>6440.16</v>
      </c>
      <c r="K99" s="19">
        <f>+[1]NAC!K100</f>
        <v>6599.9443000000001</v>
      </c>
      <c r="L99" s="19">
        <f>+[1]NAC!L100</f>
        <v>5409.7821999999996</v>
      </c>
      <c r="M99" s="19">
        <f>+[1]NAC!M100</f>
        <v>8000.7984999999999</v>
      </c>
      <c r="N99" s="20">
        <f>+[1]NAC!N100</f>
        <v>7112.7304000000004</v>
      </c>
      <c r="O99" s="18">
        <f>+[1]NAC!P100</f>
        <v>7581.5910999999996</v>
      </c>
      <c r="P99" s="18">
        <f>+[1]NAC!Q100</f>
        <v>7366.7822999999999</v>
      </c>
      <c r="Q99" s="18">
        <f>+[1]NAC!R100</f>
        <v>7009.2808000000005</v>
      </c>
      <c r="R99" s="18">
        <f t="shared" si="99"/>
        <v>7320.6288277009653</v>
      </c>
      <c r="S99" s="19">
        <f t="shared" si="54"/>
        <v>7310.4665367414773</v>
      </c>
      <c r="T99" s="19">
        <f t="shared" si="55"/>
        <v>7047.40867898343</v>
      </c>
      <c r="U99" s="19">
        <f t="shared" ref="U99:U111" si="144">+($E$3*$E99+$G$3*$G99+$K$3*$K99+$N$3*$N99)/SUM($E$3,$G$3,$K$3,$N$3)</f>
        <v>6734.0396204759809</v>
      </c>
      <c r="V99" s="19"/>
      <c r="W99" s="20">
        <f t="shared" ref="W99:W111" si="145">($E$3*$E99+SUMPRODUCT($G$3:$L$3,$G99:$L99)+$N$3*$N99)/SUM($E$3,$G$3:$L$3,$N$3)</f>
        <v>7123.0744004142543</v>
      </c>
      <c r="Y99" s="24">
        <f t="shared" si="100"/>
        <v>2.6917380413114644E-2</v>
      </c>
      <c r="Z99" s="24">
        <f t="shared" si="101"/>
        <v>1.1999703973553988E-2</v>
      </c>
      <c r="AA99" s="24">
        <f t="shared" si="102"/>
        <v>2.9969343494420597E-2</v>
      </c>
      <c r="AB99" s="24">
        <f t="shared" si="103"/>
        <v>4.4253039837345964E-2</v>
      </c>
      <c r="AC99" s="24">
        <f t="shared" si="104"/>
        <v>5.3945029053238391E-2</v>
      </c>
      <c r="AD99" s="24">
        <f t="shared" si="105"/>
        <v>2.6132638058093072E-2</v>
      </c>
      <c r="AE99" s="24">
        <f t="shared" si="106"/>
        <v>3.5631681705929008E-2</v>
      </c>
      <c r="AF99" s="24">
        <f t="shared" si="107"/>
        <v>1.2171047817975955E-2</v>
      </c>
      <c r="AG99" s="24">
        <f t="shared" si="108"/>
        <v>2.0599157009209668E-2</v>
      </c>
      <c r="AH99" s="24">
        <f t="shared" si="109"/>
        <v>2.8640043003750781E-2</v>
      </c>
      <c r="AI99" s="24">
        <f t="shared" si="110"/>
        <v>3.4519737480717128E-2</v>
      </c>
      <c r="AJ99" s="24">
        <f t="shared" si="111"/>
        <v>4.2606311415518405E-2</v>
      </c>
      <c r="AK99" s="24">
        <f t="shared" si="112"/>
        <v>2.8077985294328478E-2</v>
      </c>
      <c r="AL99" s="24">
        <f t="shared" si="113"/>
        <v>1.3624749810563275E-2</v>
      </c>
      <c r="AM99" s="24">
        <f t="shared" si="114"/>
        <v>2.9178168076062105E-2</v>
      </c>
      <c r="AN99" s="24">
        <f t="shared" si="115"/>
        <v>2.6962073534600783E-2</v>
      </c>
      <c r="AO99" s="24">
        <f t="shared" si="116"/>
        <v>2.7060563944908411E-2</v>
      </c>
      <c r="AP99" s="24">
        <f t="shared" si="117"/>
        <v>2.5126575975043197E-2</v>
      </c>
      <c r="AQ99" s="24">
        <f t="shared" si="118"/>
        <v>3.6021017221887996E-2</v>
      </c>
      <c r="AR99" s="24">
        <f t="shared" si="119"/>
        <v>3.3471859218128674E-2</v>
      </c>
      <c r="AS99" s="24" t="e">
        <f t="shared" si="120"/>
        <v>#DIV/0!</v>
      </c>
      <c r="AT99" s="24">
        <f t="shared" si="121"/>
        <v>2.8235498484050936E-2</v>
      </c>
      <c r="AV99" s="24">
        <f t="shared" si="122"/>
        <v>1.9299496489366348</v>
      </c>
      <c r="AW99" s="24">
        <f t="shared" si="123"/>
        <v>1.8322516229788373</v>
      </c>
      <c r="AX99" s="24">
        <f t="shared" si="124"/>
        <v>1.8409694325061201</v>
      </c>
      <c r="AY99" s="24">
        <f t="shared" si="125"/>
        <v>1.2998593907509699</v>
      </c>
      <c r="AZ99" s="24">
        <f t="shared" si="126"/>
        <v>2.8577817991868306</v>
      </c>
      <c r="BA99" s="24">
        <f t="shared" si="127"/>
        <v>1.662291231719693</v>
      </c>
      <c r="BB99" s="24">
        <f t="shared" si="128"/>
        <v>2.202256171528056</v>
      </c>
      <c r="BC99" s="24">
        <f t="shared" si="129"/>
        <v>2.2683353038529299</v>
      </c>
      <c r="BD99" s="24">
        <f t="shared" si="130"/>
        <v>2.5761387956052566</v>
      </c>
      <c r="BE99" s="24">
        <f t="shared" si="131"/>
        <v>1.7066314424318421</v>
      </c>
      <c r="BF99" s="24">
        <f t="shared" si="132"/>
        <v>1.8847336150532206</v>
      </c>
      <c r="BG99" s="24">
        <f t="shared" si="133"/>
        <v>1.8440121195433701</v>
      </c>
      <c r="BH99" s="24">
        <f t="shared" si="134"/>
        <v>2.4747489077550857</v>
      </c>
      <c r="BI99" s="24">
        <f t="shared" si="135"/>
        <v>1.521397063667778</v>
      </c>
      <c r="BJ99" s="24">
        <f t="shared" si="136"/>
        <v>1.8197722979021491</v>
      </c>
      <c r="BK99" s="24">
        <f t="shared" si="137"/>
        <v>2.79545458237431</v>
      </c>
      <c r="BL99" s="24">
        <f t="shared" si="138"/>
        <v>1.9319829919117897</v>
      </c>
      <c r="BM99" s="24">
        <f t="shared" si="139"/>
        <v>1.7466418344546155</v>
      </c>
      <c r="BN99" s="24">
        <f t="shared" si="140"/>
        <v>1.6720247806660304</v>
      </c>
      <c r="BO99" s="24">
        <f t="shared" si="141"/>
        <v>1.6103778196572458</v>
      </c>
      <c r="BP99" s="24" t="e">
        <f t="shared" si="142"/>
        <v>#DIV/0!</v>
      </c>
      <c r="BQ99" s="24">
        <f t="shared" si="143"/>
        <v>1.8921279588855215</v>
      </c>
    </row>
    <row r="100" spans="1:69" x14ac:dyDescent="0.25">
      <c r="A100" s="31">
        <f>+[1]NAC!A101</f>
        <v>45597</v>
      </c>
      <c r="B100" s="17">
        <f>+[1]NAC!B101</f>
        <v>7491.4314000000004</v>
      </c>
      <c r="C100" s="18">
        <f>+[1]NAC!C101</f>
        <v>7952.0427</v>
      </c>
      <c r="D100" s="19">
        <f>+[1]NAC!D101</f>
        <v>5841.4970999999996</v>
      </c>
      <c r="E100" s="19">
        <f>+[1]NAC!E101</f>
        <v>6713.0284000000001</v>
      </c>
      <c r="F100" s="19">
        <f>+[1]NAC!F101</f>
        <v>7083.0304999999998</v>
      </c>
      <c r="G100" s="19">
        <f>+[1]NAC!G101</f>
        <v>7007.1565000000001</v>
      </c>
      <c r="H100" s="19">
        <f>+[1]NAC!H101</f>
        <v>8657.9359999999997</v>
      </c>
      <c r="I100" s="19">
        <f>+[1]NAC!I101</f>
        <v>7939.9440999999997</v>
      </c>
      <c r="J100" s="19">
        <f>+[1]NAC!J101</f>
        <v>6539.2376999999997</v>
      </c>
      <c r="K100" s="19">
        <f>+[1]NAC!K101</f>
        <v>6798.7313000000004</v>
      </c>
      <c r="L100" s="19">
        <f>+[1]NAC!L101</f>
        <v>5686.2954</v>
      </c>
      <c r="M100" s="19">
        <f>+[1]NAC!M101</f>
        <v>8290.1033000000007</v>
      </c>
      <c r="N100" s="20">
        <f>+[1]NAC!N101</f>
        <v>7275.1468000000004</v>
      </c>
      <c r="O100" s="18">
        <f>+[1]NAC!P101</f>
        <v>7490.4606000000003</v>
      </c>
      <c r="P100" s="18">
        <f>+[1]NAC!Q101</f>
        <v>7566.7781999999997</v>
      </c>
      <c r="Q100" s="18">
        <f>+[1]NAC!R101</f>
        <v>7257.6652000000004</v>
      </c>
      <c r="R100" s="18">
        <f t="shared" si="99"/>
        <v>7498.8635285339369</v>
      </c>
      <c r="S100" s="19">
        <f t="shared" si="54"/>
        <v>7448.9688422056897</v>
      </c>
      <c r="T100" s="19">
        <f t="shared" si="55"/>
        <v>7227.846107162597</v>
      </c>
      <c r="U100" s="19">
        <f t="shared" si="144"/>
        <v>6878.6935054940732</v>
      </c>
      <c r="V100" s="19"/>
      <c r="W100" s="20">
        <f t="shared" si="145"/>
        <v>7312.2150846640825</v>
      </c>
      <c r="Y100" s="24">
        <f t="shared" si="100"/>
        <v>2.4265560755083682E-2</v>
      </c>
      <c r="Z100" s="24">
        <f t="shared" si="101"/>
        <v>9.0674988552563729E-3</v>
      </c>
      <c r="AA100" s="24">
        <f t="shared" si="102"/>
        <v>3.9961865256872953E-2</v>
      </c>
      <c r="AB100" s="24">
        <f t="shared" si="103"/>
        <v>1.8948908785166418E-2</v>
      </c>
      <c r="AC100" s="24">
        <f t="shared" si="104"/>
        <v>4.4631608481369378E-2</v>
      </c>
      <c r="AD100" s="24">
        <f t="shared" si="105"/>
        <v>1.5083364412655786E-2</v>
      </c>
      <c r="AE100" s="24">
        <f t="shared" si="106"/>
        <v>2.9231508354561342E-2</v>
      </c>
      <c r="AF100" s="24">
        <f t="shared" si="107"/>
        <v>3.4152097544829951E-2</v>
      </c>
      <c r="AG100" s="24">
        <f t="shared" si="108"/>
        <v>1.5384353804874351E-2</v>
      </c>
      <c r="AH100" s="24">
        <f t="shared" si="109"/>
        <v>3.011949661453972E-2</v>
      </c>
      <c r="AI100" s="24">
        <f t="shared" si="110"/>
        <v>5.111355499672432E-2</v>
      </c>
      <c r="AJ100" s="24">
        <f t="shared" si="111"/>
        <v>3.6159490830821595E-2</v>
      </c>
      <c r="AK100" s="24">
        <f t="shared" si="112"/>
        <v>2.2834606524661849E-2</v>
      </c>
      <c r="AL100" s="24">
        <f t="shared" si="113"/>
        <v>-1.2019970319950279E-2</v>
      </c>
      <c r="AM100" s="24">
        <f t="shared" si="114"/>
        <v>2.7148338562957175E-2</v>
      </c>
      <c r="AN100" s="24">
        <f t="shared" si="115"/>
        <v>3.5436502986155194E-2</v>
      </c>
      <c r="AO100" s="24">
        <f t="shared" si="116"/>
        <v>2.4346911314303776E-2</v>
      </c>
      <c r="AP100" s="24">
        <f t="shared" si="117"/>
        <v>1.8945754661226832E-2</v>
      </c>
      <c r="AQ100" s="24">
        <f t="shared" si="118"/>
        <v>2.5603372302966054E-2</v>
      </c>
      <c r="AR100" s="24">
        <f t="shared" si="119"/>
        <v>2.1480997019715842E-2</v>
      </c>
      <c r="AS100" s="24" t="e">
        <f t="shared" si="120"/>
        <v>#DIV/0!</v>
      </c>
      <c r="AT100" s="24">
        <f t="shared" si="121"/>
        <v>2.6553237214373082E-2</v>
      </c>
      <c r="AV100" s="24">
        <f t="shared" si="122"/>
        <v>1.6602501194220527</v>
      </c>
      <c r="AW100" s="24">
        <f t="shared" si="123"/>
        <v>1.4708290861007849</v>
      </c>
      <c r="AX100" s="24">
        <f t="shared" si="124"/>
        <v>1.643640560286439</v>
      </c>
      <c r="AY100" s="24">
        <f t="shared" si="125"/>
        <v>1.13012262099104</v>
      </c>
      <c r="AZ100" s="24">
        <f t="shared" si="126"/>
        <v>2.7639296148724264</v>
      </c>
      <c r="BA100" s="24">
        <f t="shared" si="127"/>
        <v>1.4033390197710092</v>
      </c>
      <c r="BB100" s="24">
        <f t="shared" si="128"/>
        <v>1.8443978368881173</v>
      </c>
      <c r="BC100" s="24">
        <f t="shared" si="129"/>
        <v>2.0618618055579119</v>
      </c>
      <c r="BD100" s="24">
        <f t="shared" si="130"/>
        <v>2.1518422279547882</v>
      </c>
      <c r="BE100" s="24">
        <f t="shared" si="131"/>
        <v>1.4632609617814616</v>
      </c>
      <c r="BF100" s="24">
        <f t="shared" si="132"/>
        <v>1.7995402414972816</v>
      </c>
      <c r="BG100" s="24">
        <f t="shared" si="133"/>
        <v>1.6304235309870503</v>
      </c>
      <c r="BH100" s="24">
        <f t="shared" si="134"/>
        <v>2.1871161272751229</v>
      </c>
      <c r="BI100" s="24">
        <f t="shared" si="135"/>
        <v>1.2082519452869502</v>
      </c>
      <c r="BJ100" s="24">
        <f t="shared" si="136"/>
        <v>1.5539965530330466</v>
      </c>
      <c r="BK100" s="24">
        <f t="shared" si="137"/>
        <v>2.5708582873613732</v>
      </c>
      <c r="BL100" s="24">
        <f t="shared" si="138"/>
        <v>1.6624225402526722</v>
      </c>
      <c r="BM100" s="24">
        <f t="shared" si="139"/>
        <v>1.4685288125840659</v>
      </c>
      <c r="BN100" s="24">
        <f t="shared" si="140"/>
        <v>1.4538762798265257</v>
      </c>
      <c r="BO100" s="24">
        <f t="shared" si="141"/>
        <v>1.3903239285117448</v>
      </c>
      <c r="BP100" s="24" t="e">
        <f t="shared" si="142"/>
        <v>#DIV/0!</v>
      </c>
      <c r="BQ100" s="24">
        <f t="shared" si="143"/>
        <v>1.6492209094629624</v>
      </c>
    </row>
    <row r="101" spans="1:69" x14ac:dyDescent="0.25">
      <c r="A101" s="31">
        <f>+[1]NAC!A102</f>
        <v>45627</v>
      </c>
      <c r="B101" s="17">
        <f>+[1]NAC!B102</f>
        <v>7694.0074999999997</v>
      </c>
      <c r="C101" s="18">
        <f>+[1]NAC!C102</f>
        <v>8127.7646999999997</v>
      </c>
      <c r="D101" s="19">
        <f>+[1]NAC!D102</f>
        <v>5987.6081000000004</v>
      </c>
      <c r="E101" s="19">
        <f>+[1]NAC!E102</f>
        <v>6817.1412</v>
      </c>
      <c r="F101" s="19">
        <f>+[1]NAC!F102</f>
        <v>7457.2259000000004</v>
      </c>
      <c r="G101" s="19">
        <f>+[1]NAC!G102</f>
        <v>7073.5091000000002</v>
      </c>
      <c r="H101" s="19">
        <f>+[1]NAC!H102</f>
        <v>8840.1888999999992</v>
      </c>
      <c r="I101" s="19">
        <f>+[1]NAC!I102</f>
        <v>8118.1058999999996</v>
      </c>
      <c r="J101" s="19">
        <f>+[1]NAC!J102</f>
        <v>6869.1427000000003</v>
      </c>
      <c r="K101" s="19">
        <f>+[1]NAC!K102</f>
        <v>6988.4997999999996</v>
      </c>
      <c r="L101" s="19">
        <f>+[1]NAC!L102</f>
        <v>5812.5191000000004</v>
      </c>
      <c r="M101" s="19">
        <f>+[1]NAC!M102</f>
        <v>8670.0442999999996</v>
      </c>
      <c r="N101" s="20">
        <f>+[1]NAC!N102</f>
        <v>7430.8945000000003</v>
      </c>
      <c r="O101" s="18">
        <f>+[1]NAC!P102</f>
        <v>7385.2223999999997</v>
      </c>
      <c r="P101" s="18">
        <f>+[1]NAC!Q102</f>
        <v>7808.7093999999997</v>
      </c>
      <c r="Q101" s="18">
        <f>+[1]NAC!R102</f>
        <v>7502.5373</v>
      </c>
      <c r="R101" s="18">
        <f t="shared" si="99"/>
        <v>7700.6730580360709</v>
      </c>
      <c r="S101" s="19">
        <f t="shared" si="54"/>
        <v>7629.7604121820768</v>
      </c>
      <c r="T101" s="19">
        <f t="shared" si="55"/>
        <v>7415.8108862044273</v>
      </c>
      <c r="U101" s="19">
        <f t="shared" si="144"/>
        <v>7003.5577496955675</v>
      </c>
      <c r="V101" s="19"/>
      <c r="W101" s="20">
        <f t="shared" si="145"/>
        <v>7468.8549643726137</v>
      </c>
      <c r="Y101" s="24">
        <f t="shared" si="100"/>
        <v>2.7041040514633741E-2</v>
      </c>
      <c r="Z101" s="24">
        <f t="shared" si="101"/>
        <v>2.2097718363609964E-2</v>
      </c>
      <c r="AA101" s="24">
        <f t="shared" si="102"/>
        <v>2.5012594802110044E-2</v>
      </c>
      <c r="AB101" s="24">
        <f t="shared" si="103"/>
        <v>1.5509065923212884E-2</v>
      </c>
      <c r="AC101" s="24">
        <f t="shared" si="104"/>
        <v>5.2829844513587965E-2</v>
      </c>
      <c r="AD101" s="24">
        <f t="shared" si="105"/>
        <v>9.4692618896123903E-3</v>
      </c>
      <c r="AE101" s="24">
        <f t="shared" si="106"/>
        <v>2.1050386604844373E-2</v>
      </c>
      <c r="AF101" s="24">
        <f t="shared" si="107"/>
        <v>2.2438671828936441E-2</v>
      </c>
      <c r="AG101" s="24">
        <f t="shared" si="108"/>
        <v>5.0450070044097073E-2</v>
      </c>
      <c r="AH101" s="24">
        <f t="shared" si="109"/>
        <v>2.7912340056739593E-2</v>
      </c>
      <c r="AI101" s="24">
        <f t="shared" si="110"/>
        <v>2.2197879484066263E-2</v>
      </c>
      <c r="AJ101" s="24">
        <f t="shared" si="111"/>
        <v>4.5830671374142984E-2</v>
      </c>
      <c r="AK101" s="24">
        <f t="shared" si="112"/>
        <v>2.1408186567451803E-2</v>
      </c>
      <c r="AL101" s="24">
        <f t="shared" si="113"/>
        <v>-1.4049630005396607E-2</v>
      </c>
      <c r="AM101" s="24">
        <f t="shared" si="114"/>
        <v>3.1972815061501292E-2</v>
      </c>
      <c r="AN101" s="24">
        <f t="shared" si="115"/>
        <v>3.3739790036057205E-2</v>
      </c>
      <c r="AO101" s="24">
        <f t="shared" si="116"/>
        <v>2.6912015231938646E-2</v>
      </c>
      <c r="AP101" s="24">
        <f t="shared" si="117"/>
        <v>2.4270684145170085E-2</v>
      </c>
      <c r="AQ101" s="24">
        <f t="shared" si="118"/>
        <v>2.6005642103470228E-2</v>
      </c>
      <c r="AR101" s="24">
        <f t="shared" si="119"/>
        <v>1.8152319783075743E-2</v>
      </c>
      <c r="AS101" s="24" t="e">
        <f t="shared" si="120"/>
        <v>#DIV/0!</v>
      </c>
      <c r="AT101" s="24">
        <f t="shared" si="121"/>
        <v>2.1421672898688682E-2</v>
      </c>
      <c r="AV101" s="24">
        <f t="shared" si="122"/>
        <v>1.1776362746413853</v>
      </c>
      <c r="AW101" s="24">
        <f t="shared" si="123"/>
        <v>0.94738760141869172</v>
      </c>
      <c r="AX101" s="24">
        <f t="shared" si="124"/>
        <v>1.2537956998467337</v>
      </c>
      <c r="AY101" s="24">
        <f t="shared" si="125"/>
        <v>0.84499924085144795</v>
      </c>
      <c r="AZ101" s="24">
        <f t="shared" si="126"/>
        <v>2.4817230949092144</v>
      </c>
      <c r="BA101" s="24">
        <f t="shared" si="127"/>
        <v>0.85653453910943056</v>
      </c>
      <c r="BB101" s="24">
        <f t="shared" si="128"/>
        <v>1.190350660957638</v>
      </c>
      <c r="BC101" s="24">
        <f t="shared" si="129"/>
        <v>1.3778362716177659</v>
      </c>
      <c r="BD101" s="24">
        <f t="shared" si="130"/>
        <v>1.8643613588875154</v>
      </c>
      <c r="BE101" s="24">
        <f t="shared" si="131"/>
        <v>1.1066571120260806</v>
      </c>
      <c r="BF101" s="24">
        <f t="shared" si="132"/>
        <v>1.6941717874302902</v>
      </c>
      <c r="BG101" s="24">
        <f t="shared" si="133"/>
        <v>1.262578810475754</v>
      </c>
      <c r="BH101" s="24">
        <f t="shared" si="134"/>
        <v>1.4529782222551302</v>
      </c>
      <c r="BI101" s="24">
        <f t="shared" si="135"/>
        <v>0.87321703199893541</v>
      </c>
      <c r="BJ101" s="24">
        <f t="shared" si="136"/>
        <v>1.0549512681579096</v>
      </c>
      <c r="BK101" s="24">
        <f t="shared" si="137"/>
        <v>2.058783845820285</v>
      </c>
      <c r="BL101" s="24">
        <f t="shared" si="138"/>
        <v>1.1787522030555579</v>
      </c>
      <c r="BM101" s="24">
        <f t="shared" si="139"/>
        <v>1.0143932771554089</v>
      </c>
      <c r="BN101" s="24">
        <f t="shared" si="140"/>
        <v>1.0554017032762375</v>
      </c>
      <c r="BO101" s="24">
        <f t="shared" si="141"/>
        <v>0.98157118256499021</v>
      </c>
      <c r="BP101" s="24" t="e">
        <f t="shared" si="142"/>
        <v>#DIV/0!</v>
      </c>
      <c r="BQ101" s="24">
        <f t="shared" si="143"/>
        <v>1.1572254643191853</v>
      </c>
    </row>
    <row r="102" spans="1:69" x14ac:dyDescent="0.25">
      <c r="A102" s="31">
        <f>+[1]NAC!A103</f>
        <v>45658</v>
      </c>
      <c r="B102" s="17">
        <f>+[1]NAC!B103</f>
        <v>7864.1256999999996</v>
      </c>
      <c r="C102" s="18">
        <f>+[1]NAC!C103</f>
        <v>8278.1147000000001</v>
      </c>
      <c r="D102" s="19">
        <f>+[1]NAC!D103</f>
        <v>6132.7084999999997</v>
      </c>
      <c r="E102" s="19">
        <f>+[1]NAC!E103</f>
        <v>6772.1731</v>
      </c>
      <c r="F102" s="19">
        <f>+[1]NAC!F103</f>
        <v>7757.8158000000003</v>
      </c>
      <c r="G102" s="19">
        <f>+[1]NAC!G103</f>
        <v>7187.8539000000001</v>
      </c>
      <c r="H102" s="19">
        <f>+[1]NAC!H103</f>
        <v>9050.3709999999992</v>
      </c>
      <c r="I102" s="19">
        <f>+[1]NAC!I103</f>
        <v>8217.8418999999994</v>
      </c>
      <c r="J102" s="19">
        <f>+[1]NAC!J103</f>
        <v>7030.3816999999999</v>
      </c>
      <c r="K102" s="19">
        <f>+[1]NAC!K103</f>
        <v>7160.6091999999999</v>
      </c>
      <c r="L102" s="19">
        <f>+[1]NAC!L103</f>
        <v>5844.2136</v>
      </c>
      <c r="M102" s="19">
        <f>+[1]NAC!M103</f>
        <v>9132.8654000000006</v>
      </c>
      <c r="N102" s="20">
        <f>+[1]NAC!N103</f>
        <v>7614.4035999999996</v>
      </c>
      <c r="O102" s="18">
        <f>+[1]NAC!P103</f>
        <v>7411.5104000000001</v>
      </c>
      <c r="P102" s="18">
        <f>+[1]NAC!Q103</f>
        <v>7995.9380000000001</v>
      </c>
      <c r="Q102" s="18">
        <f>+[1]NAC!R103</f>
        <v>7698.607</v>
      </c>
      <c r="R102" s="18">
        <f t="shared" si="99"/>
        <v>7870.7192445215678</v>
      </c>
      <c r="S102" s="19">
        <f t="shared" si="54"/>
        <v>7793.2766391776122</v>
      </c>
      <c r="T102" s="19">
        <f t="shared" si="55"/>
        <v>7590.9927996729275</v>
      </c>
      <c r="U102" s="19">
        <f t="shared" si="144"/>
        <v>7084.1957325637632</v>
      </c>
      <c r="V102" s="19"/>
      <c r="W102" s="20">
        <f t="shared" si="145"/>
        <v>7576.0385976423167</v>
      </c>
      <c r="Y102" s="24">
        <f t="shared" si="100"/>
        <v>2.2110480136651844E-2</v>
      </c>
      <c r="Z102" s="24">
        <f t="shared" si="101"/>
        <v>1.8498320946717328E-2</v>
      </c>
      <c r="AA102" s="24">
        <f t="shared" si="102"/>
        <v>2.4233449747654623E-2</v>
      </c>
      <c r="AB102" s="24">
        <f t="shared" si="103"/>
        <v>-6.5963280913119426E-3</v>
      </c>
      <c r="AC102" s="24">
        <f t="shared" si="104"/>
        <v>4.0308541544919585E-2</v>
      </c>
      <c r="AD102" s="24">
        <f t="shared" si="105"/>
        <v>1.6165215649471598E-2</v>
      </c>
      <c r="AE102" s="24">
        <f t="shared" si="106"/>
        <v>2.3775747597429842E-2</v>
      </c>
      <c r="AF102" s="24">
        <f t="shared" si="107"/>
        <v>1.2285624409013929E-2</v>
      </c>
      <c r="AG102" s="24">
        <f t="shared" si="108"/>
        <v>2.3472943719745398E-2</v>
      </c>
      <c r="AH102" s="24">
        <f t="shared" si="109"/>
        <v>2.4627517339272265E-2</v>
      </c>
      <c r="AI102" s="24">
        <f t="shared" si="110"/>
        <v>5.4527992862853925E-3</v>
      </c>
      <c r="AJ102" s="24">
        <f t="shared" si="111"/>
        <v>5.3381630356836851E-2</v>
      </c>
      <c r="AK102" s="24">
        <f t="shared" si="112"/>
        <v>2.4695425295029994E-2</v>
      </c>
      <c r="AL102" s="24">
        <f t="shared" si="113"/>
        <v>3.55954073908471E-3</v>
      </c>
      <c r="AM102" s="24">
        <f t="shared" si="114"/>
        <v>2.3976894312394359E-2</v>
      </c>
      <c r="AN102" s="24">
        <f t="shared" si="115"/>
        <v>2.6133785432829404E-2</v>
      </c>
      <c r="AO102" s="24">
        <f t="shared" si="116"/>
        <v>2.2081990133063112E-2</v>
      </c>
      <c r="AP102" s="24">
        <f t="shared" si="117"/>
        <v>2.1431371125947285E-2</v>
      </c>
      <c r="AQ102" s="24">
        <f t="shared" si="118"/>
        <v>2.362275901538835E-2</v>
      </c>
      <c r="AR102" s="24">
        <f t="shared" si="119"/>
        <v>1.1513859919510372E-2</v>
      </c>
      <c r="AS102" s="24" t="e">
        <f t="shared" si="120"/>
        <v>#DIV/0!</v>
      </c>
      <c r="AT102" s="24">
        <f t="shared" si="121"/>
        <v>1.4350745031331158E-2</v>
      </c>
      <c r="AV102" s="24">
        <f t="shared" si="122"/>
        <v>0.84537508150823859</v>
      </c>
      <c r="AW102" s="24">
        <f t="shared" si="123"/>
        <v>0.64739728765506355</v>
      </c>
      <c r="AX102" s="24">
        <f t="shared" si="124"/>
        <v>0.90747889504289758</v>
      </c>
      <c r="AY102" s="24">
        <f t="shared" si="125"/>
        <v>0.637454003999812</v>
      </c>
      <c r="AZ102" s="24">
        <f t="shared" si="126"/>
        <v>2.1770263678563788</v>
      </c>
      <c r="BA102" s="24">
        <f t="shared" si="127"/>
        <v>0.54219925258887902</v>
      </c>
      <c r="BB102" s="24">
        <f t="shared" si="128"/>
        <v>0.86164462298952915</v>
      </c>
      <c r="BC102" s="24">
        <f t="shared" si="129"/>
        <v>0.9059886745727519</v>
      </c>
      <c r="BD102" s="24">
        <f t="shared" si="130"/>
        <v>1.3433887808570133</v>
      </c>
      <c r="BE102" s="24">
        <f t="shared" si="131"/>
        <v>0.74061018267559575</v>
      </c>
      <c r="BF102" s="24">
        <f t="shared" si="132"/>
        <v>1.6857535083096309</v>
      </c>
      <c r="BG102" s="24">
        <f t="shared" si="133"/>
        <v>0.99529977958527249</v>
      </c>
      <c r="BH102" s="24">
        <f t="shared" si="134"/>
        <v>0.74112471334932373</v>
      </c>
      <c r="BI102" s="24">
        <f t="shared" si="135"/>
        <v>0.61769298554769114</v>
      </c>
      <c r="BJ102" s="24">
        <f t="shared" si="136"/>
        <v>0.75036106949641868</v>
      </c>
      <c r="BK102" s="24">
        <f t="shared" si="137"/>
        <v>1.4797925564867698</v>
      </c>
      <c r="BL102" s="24">
        <f t="shared" si="138"/>
        <v>0.84598499827730667</v>
      </c>
      <c r="BM102" s="24">
        <f t="shared" si="139"/>
        <v>0.70594944264447324</v>
      </c>
      <c r="BN102" s="24">
        <f t="shared" si="140"/>
        <v>0.74214685549379933</v>
      </c>
      <c r="BO102" s="24">
        <f t="shared" si="141"/>
        <v>0.6532637841943818</v>
      </c>
      <c r="BP102" s="24" t="e">
        <f t="shared" si="142"/>
        <v>#DIV/0!</v>
      </c>
      <c r="BQ102" s="24">
        <f t="shared" si="143"/>
        <v>0.79734287350298794</v>
      </c>
    </row>
    <row r="103" spans="1:69" x14ac:dyDescent="0.25">
      <c r="A103" s="31">
        <f>+[1]NAC!A104</f>
        <v>45689</v>
      </c>
      <c r="B103" s="17">
        <f>+[1]NAC!B104</f>
        <v>8052.9926999999998</v>
      </c>
      <c r="C103" s="18">
        <f>+[1]NAC!C104</f>
        <v>8546.6546999999991</v>
      </c>
      <c r="D103" s="19">
        <f>+[1]NAC!D104</f>
        <v>6212.9467999999997</v>
      </c>
      <c r="E103" s="19">
        <f>+[1]NAC!E104</f>
        <v>6800.5996999999998</v>
      </c>
      <c r="F103" s="19">
        <f>+[1]NAC!F104</f>
        <v>8048.6629999999996</v>
      </c>
      <c r="G103" s="19">
        <f>+[1]NAC!G104</f>
        <v>7260.6441999999997</v>
      </c>
      <c r="H103" s="19">
        <f>+[1]NAC!H104</f>
        <v>9236.2844000000005</v>
      </c>
      <c r="I103" s="19">
        <f>+[1]NAC!I104</f>
        <v>8359.8680999999997</v>
      </c>
      <c r="J103" s="19">
        <f>+[1]NAC!J104</f>
        <v>7191.0294000000004</v>
      </c>
      <c r="K103" s="19">
        <f>+[1]NAC!K104</f>
        <v>7370.3537999999999</v>
      </c>
      <c r="L103" s="19">
        <f>+[1]NAC!L104</f>
        <v>5980.8654999999999</v>
      </c>
      <c r="M103" s="19">
        <f>+[1]NAC!M104</f>
        <v>9339.1769999999997</v>
      </c>
      <c r="N103" s="20">
        <f>+[1]NAC!N104</f>
        <v>7837.1445999999996</v>
      </c>
      <c r="O103" s="18">
        <f>+[1]NAC!P104</f>
        <v>7350.8325000000004</v>
      </c>
      <c r="P103" s="18">
        <f>+[1]NAC!Q104</f>
        <v>8229.4475999999995</v>
      </c>
      <c r="Q103" s="18">
        <f>+[1]NAC!R104</f>
        <v>7877.3099000000002</v>
      </c>
      <c r="R103" s="18">
        <f t="shared" si="99"/>
        <v>8060.4725616005262</v>
      </c>
      <c r="S103" s="19">
        <f t="shared" si="54"/>
        <v>7980.1292483724619</v>
      </c>
      <c r="T103" s="19">
        <f t="shared" si="55"/>
        <v>7726.9341517395569</v>
      </c>
      <c r="U103" s="19">
        <f t="shared" si="144"/>
        <v>7197.0071352060304</v>
      </c>
      <c r="V103" s="19"/>
      <c r="W103" s="20">
        <f t="shared" si="145"/>
        <v>7710.2368304296542</v>
      </c>
      <c r="Y103" s="24">
        <f t="shared" si="100"/>
        <v>2.4016274307517849E-2</v>
      </c>
      <c r="Z103" s="24">
        <f t="shared" si="101"/>
        <v>3.2439753462222498E-2</v>
      </c>
      <c r="AA103" s="24">
        <f t="shared" si="102"/>
        <v>1.3083664420051822E-2</v>
      </c>
      <c r="AB103" s="24">
        <f t="shared" si="103"/>
        <v>4.1975595691727818E-3</v>
      </c>
      <c r="AC103" s="24">
        <f t="shared" si="104"/>
        <v>3.7490861796434904E-2</v>
      </c>
      <c r="AD103" s="24">
        <f t="shared" si="105"/>
        <v>1.0126847458599597E-2</v>
      </c>
      <c r="AE103" s="24">
        <f t="shared" si="106"/>
        <v>2.0542075015488548E-2</v>
      </c>
      <c r="AF103" s="24">
        <f t="shared" si="107"/>
        <v>1.7282663955849653E-2</v>
      </c>
      <c r="AG103" s="24">
        <f t="shared" si="108"/>
        <v>2.2850494732028714E-2</v>
      </c>
      <c r="AH103" s="24">
        <f t="shared" si="109"/>
        <v>2.9291446319958281E-2</v>
      </c>
      <c r="AI103" s="24">
        <f t="shared" si="110"/>
        <v>2.338242736370888E-2</v>
      </c>
      <c r="AJ103" s="24">
        <f t="shared" si="111"/>
        <v>2.2590018681321933E-2</v>
      </c>
      <c r="AK103" s="24">
        <f t="shared" si="112"/>
        <v>2.9252586505921441E-2</v>
      </c>
      <c r="AL103" s="24">
        <f t="shared" si="113"/>
        <v>-8.1869816980895127E-3</v>
      </c>
      <c r="AM103" s="24">
        <f t="shared" si="114"/>
        <v>2.9203528091388264E-2</v>
      </c>
      <c r="AN103" s="24">
        <f t="shared" si="115"/>
        <v>2.321236815959038E-2</v>
      </c>
      <c r="AO103" s="24">
        <f t="shared" si="116"/>
        <v>2.410876454665023E-2</v>
      </c>
      <c r="AP103" s="24">
        <f t="shared" si="117"/>
        <v>2.397612940563687E-2</v>
      </c>
      <c r="AQ103" s="24">
        <f t="shared" si="118"/>
        <v>1.7908244106421334E-2</v>
      </c>
      <c r="AR103" s="24">
        <f t="shared" si="119"/>
        <v>1.5924376866622847E-2</v>
      </c>
      <c r="AS103" s="24" t="e">
        <f t="shared" si="120"/>
        <v>#DIV/0!</v>
      </c>
      <c r="AT103" s="24">
        <f t="shared" si="121"/>
        <v>1.7713509647258263E-2</v>
      </c>
      <c r="AV103" s="24">
        <f t="shared" si="122"/>
        <v>0.66874146421804137</v>
      </c>
      <c r="AW103" s="24">
        <f t="shared" si="123"/>
        <v>0.51998971266676541</v>
      </c>
      <c r="AX103" s="24">
        <f t="shared" si="124"/>
        <v>0.64221346790453571</v>
      </c>
      <c r="AY103" s="24">
        <f t="shared" si="125"/>
        <v>0.53350542407156665</v>
      </c>
      <c r="AZ103" s="24">
        <f t="shared" si="126"/>
        <v>1.7417550671877344</v>
      </c>
      <c r="BA103" s="24">
        <f t="shared" si="127"/>
        <v>0.4119905791634817</v>
      </c>
      <c r="BB103" s="24">
        <f t="shared" si="128"/>
        <v>0.67280802789830441</v>
      </c>
      <c r="BC103" s="24">
        <f t="shared" si="129"/>
        <v>0.59435308226974515</v>
      </c>
      <c r="BD103" s="24">
        <f t="shared" si="130"/>
        <v>0.92196727179210924</v>
      </c>
      <c r="BE103" s="24">
        <f t="shared" si="131"/>
        <v>0.65004820282556164</v>
      </c>
      <c r="BF103" s="24">
        <f t="shared" si="132"/>
        <v>1.5002203052552958</v>
      </c>
      <c r="BG103" s="24">
        <f t="shared" si="133"/>
        <v>0.83551405329717654</v>
      </c>
      <c r="BH103" s="24">
        <f t="shared" si="134"/>
        <v>0.53709481495530165</v>
      </c>
      <c r="BI103" s="24">
        <f t="shared" si="135"/>
        <v>0.47612215099774469</v>
      </c>
      <c r="BJ103" s="24">
        <f t="shared" si="136"/>
        <v>0.60430628609785231</v>
      </c>
      <c r="BK103" s="24">
        <f t="shared" si="137"/>
        <v>1.0951495883806093</v>
      </c>
      <c r="BL103" s="24">
        <f t="shared" si="138"/>
        <v>0.66894868768322513</v>
      </c>
      <c r="BM103" s="24">
        <f t="shared" si="139"/>
        <v>0.57175063556871608</v>
      </c>
      <c r="BN103" s="24">
        <f t="shared" si="140"/>
        <v>0.61188653598234866</v>
      </c>
      <c r="BO103" s="24">
        <f t="shared" si="141"/>
        <v>0.53226271102975686</v>
      </c>
      <c r="BP103" s="24" t="e">
        <f t="shared" si="142"/>
        <v>#DIV/0!</v>
      </c>
      <c r="BQ103" s="24">
        <f t="shared" si="143"/>
        <v>0.61065111181127052</v>
      </c>
    </row>
    <row r="104" spans="1:69" x14ac:dyDescent="0.25">
      <c r="A104" s="31">
        <f>+[1]NAC!A105</f>
        <v>45717</v>
      </c>
      <c r="B104" s="17">
        <f>+[1]NAC!B105</f>
        <v>8353.3158000000003</v>
      </c>
      <c r="C104" s="18">
        <f>+[1]NAC!C105</f>
        <v>9051.2821999999996</v>
      </c>
      <c r="D104" s="19">
        <f>+[1]NAC!D105</f>
        <v>6262.1311999999998</v>
      </c>
      <c r="E104" s="19">
        <f>+[1]NAC!E105</f>
        <v>7112.5924999999997</v>
      </c>
      <c r="F104" s="19">
        <f>+[1]NAC!F105</f>
        <v>8279.5282000000007</v>
      </c>
      <c r="G104" s="19">
        <f>+[1]NAC!G105</f>
        <v>7368.2209999999995</v>
      </c>
      <c r="H104" s="19">
        <f>+[1]NAC!H105</f>
        <v>9406.4734000000008</v>
      </c>
      <c r="I104" s="19">
        <f>+[1]NAC!I105</f>
        <v>8502.5398999999998</v>
      </c>
      <c r="J104" s="19">
        <f>+[1]NAC!J105</f>
        <v>7371.0946999999996</v>
      </c>
      <c r="K104" s="19">
        <f>+[1]NAC!K105</f>
        <v>7382.2025000000003</v>
      </c>
      <c r="L104" s="19">
        <f>+[1]NAC!L105</f>
        <v>7275.3456999999999</v>
      </c>
      <c r="M104" s="19">
        <f>+[1]NAC!M105</f>
        <v>9702.5818999999992</v>
      </c>
      <c r="N104" s="20">
        <f>+[1]NAC!N105</f>
        <v>8084.5483999999997</v>
      </c>
      <c r="O104" s="18">
        <f>+[1]NAC!P105</f>
        <v>7971.2748000000001</v>
      </c>
      <c r="P104" s="18">
        <f>+[1]NAC!Q105</f>
        <v>8492.1965999999993</v>
      </c>
      <c r="Q104" s="18">
        <f>+[1]NAC!R105</f>
        <v>8129.9939999999997</v>
      </c>
      <c r="R104" s="18">
        <f t="shared" si="99"/>
        <v>8363.9006697285895</v>
      </c>
      <c r="S104" s="19">
        <f t="shared" si="54"/>
        <v>8307.488984064219</v>
      </c>
      <c r="T104" s="19">
        <f t="shared" si="55"/>
        <v>7948.3624743154487</v>
      </c>
      <c r="U104" s="19">
        <f t="shared" si="144"/>
        <v>7371.7692721181556</v>
      </c>
      <c r="V104" s="19"/>
      <c r="W104" s="20">
        <f t="shared" si="145"/>
        <v>7927.9074053887043</v>
      </c>
      <c r="Y104" s="24">
        <f t="shared" si="100"/>
        <v>3.7293353066121693E-2</v>
      </c>
      <c r="Z104" s="24">
        <f t="shared" si="101"/>
        <v>5.9043861921788121E-2</v>
      </c>
      <c r="AA104" s="24">
        <f t="shared" si="102"/>
        <v>7.9164366899133753E-3</v>
      </c>
      <c r="AB104" s="24">
        <f t="shared" si="103"/>
        <v>4.5877248149159611E-2</v>
      </c>
      <c r="AC104" s="24">
        <f t="shared" si="104"/>
        <v>2.8683670815885964E-2</v>
      </c>
      <c r="AD104" s="24">
        <f t="shared" si="105"/>
        <v>1.4816426344097744E-2</v>
      </c>
      <c r="AE104" s="24">
        <f t="shared" si="106"/>
        <v>1.8426132482451507E-2</v>
      </c>
      <c r="AF104" s="24">
        <f t="shared" si="107"/>
        <v>1.7066274048031849E-2</v>
      </c>
      <c r="AG104" s="24">
        <f t="shared" si="108"/>
        <v>2.5040267531099225E-2</v>
      </c>
      <c r="AH104" s="24">
        <f t="shared" si="109"/>
        <v>1.6076161771230169E-3</v>
      </c>
      <c r="AI104" s="24">
        <f t="shared" si="110"/>
        <v>0.21643693542347675</v>
      </c>
      <c r="AJ104" s="24">
        <f t="shared" si="111"/>
        <v>3.8911876282032187E-2</v>
      </c>
      <c r="AK104" s="24">
        <f t="shared" si="112"/>
        <v>3.1568104536440433E-2</v>
      </c>
      <c r="AL104" s="24">
        <f t="shared" si="113"/>
        <v>8.4404358281868097E-2</v>
      </c>
      <c r="AM104" s="24">
        <f t="shared" si="114"/>
        <v>3.1927902426889476E-2</v>
      </c>
      <c r="AN104" s="24">
        <f t="shared" si="115"/>
        <v>3.2077460860083562E-2</v>
      </c>
      <c r="AO104" s="24">
        <f t="shared" si="116"/>
        <v>3.7643960178410873E-2</v>
      </c>
      <c r="AP104" s="24">
        <f t="shared" si="117"/>
        <v>4.1021858857551941E-2</v>
      </c>
      <c r="AQ104" s="24">
        <f t="shared" si="118"/>
        <v>2.8656685591922804E-2</v>
      </c>
      <c r="AR104" s="24">
        <f t="shared" si="119"/>
        <v>2.4282612706777895E-2</v>
      </c>
      <c r="AS104" s="24" t="e">
        <f t="shared" si="120"/>
        <v>#DIV/0!</v>
      </c>
      <c r="AT104" s="24">
        <f t="shared" si="121"/>
        <v>2.8231373399579596E-2</v>
      </c>
      <c r="AV104" s="24">
        <f t="shared" si="122"/>
        <v>0.55930015699373081</v>
      </c>
      <c r="AW104" s="24">
        <f t="shared" si="123"/>
        <v>0.45611591524649642</v>
      </c>
      <c r="AX104" s="24">
        <f t="shared" si="124"/>
        <v>0.47384137007230809</v>
      </c>
      <c r="AY104" s="24">
        <f t="shared" si="125"/>
        <v>0.44589694748239217</v>
      </c>
      <c r="AZ104" s="24">
        <f t="shared" si="126"/>
        <v>1.4903347997769525</v>
      </c>
      <c r="BA104" s="24">
        <f t="shared" si="127"/>
        <v>0.36429558169611664</v>
      </c>
      <c r="BB104" s="24">
        <f t="shared" si="128"/>
        <v>0.51823964340627882</v>
      </c>
      <c r="BC104" s="24">
        <f t="shared" si="129"/>
        <v>0.43543629461480515</v>
      </c>
      <c r="BD104" s="24">
        <f t="shared" si="130"/>
        <v>0.69916817899758743</v>
      </c>
      <c r="BE104" s="24">
        <f t="shared" si="131"/>
        <v>0.52312576695799895</v>
      </c>
      <c r="BF104" s="24">
        <f t="shared" si="132"/>
        <v>0.99158904993972663</v>
      </c>
      <c r="BG104" s="24">
        <f t="shared" si="133"/>
        <v>0.76058031793970371</v>
      </c>
      <c r="BH104" s="24">
        <f t="shared" si="134"/>
        <v>0.44717500939105248</v>
      </c>
      <c r="BI104" s="24">
        <f t="shared" si="135"/>
        <v>0.4402334040819913</v>
      </c>
      <c r="BJ104" s="24">
        <f t="shared" si="136"/>
        <v>0.51311345624013094</v>
      </c>
      <c r="BK104" s="24">
        <f t="shared" si="137"/>
        <v>0.83053831916199927</v>
      </c>
      <c r="BL104" s="24">
        <f t="shared" si="138"/>
        <v>0.55924096682373259</v>
      </c>
      <c r="BM104" s="24">
        <f t="shared" si="139"/>
        <v>0.49318210188811396</v>
      </c>
      <c r="BN104" s="24">
        <f t="shared" si="140"/>
        <v>0.52794008054091046</v>
      </c>
      <c r="BO104" s="24">
        <f t="shared" si="141"/>
        <v>0.44531845711152429</v>
      </c>
      <c r="BP104" s="24" t="e">
        <f t="shared" si="142"/>
        <v>#DIV/0!</v>
      </c>
      <c r="BQ104" s="24">
        <f t="shared" si="143"/>
        <v>0.48426467973860166</v>
      </c>
    </row>
    <row r="105" spans="1:69" x14ac:dyDescent="0.25">
      <c r="A105" s="31">
        <f>+[1]NAC!A106</f>
        <v>45748</v>
      </c>
      <c r="B105" s="17">
        <f>+[1]NAC!B106</f>
        <v>8585.6077999999998</v>
      </c>
      <c r="C105" s="18">
        <f>+[1]NAC!C106</f>
        <v>9318.2093000000004</v>
      </c>
      <c r="D105" s="19">
        <f>+[1]NAC!D106</f>
        <v>6440.2537000000002</v>
      </c>
      <c r="E105" s="19">
        <f>+[1]NAC!E106</f>
        <v>7385.4062999999996</v>
      </c>
      <c r="F105" s="19">
        <f>+[1]NAC!F106</f>
        <v>8435.1033000000007</v>
      </c>
      <c r="G105" s="19">
        <f>+[1]NAC!G106</f>
        <v>7437.0977999999996</v>
      </c>
      <c r="H105" s="19">
        <f>+[1]NAC!H106</f>
        <v>9641.6059999999998</v>
      </c>
      <c r="I105" s="19">
        <f>+[1]NAC!I106</f>
        <v>8644.5584999999992</v>
      </c>
      <c r="J105" s="19">
        <f>+[1]NAC!J106</f>
        <v>7577.0726999999997</v>
      </c>
      <c r="K105" s="19">
        <f>+[1]NAC!K106</f>
        <v>7676.2044999999998</v>
      </c>
      <c r="L105" s="19">
        <f>+[1]NAC!L106</f>
        <v>7455.8398999999999</v>
      </c>
      <c r="M105" s="19">
        <f>+[1]NAC!M106</f>
        <v>10102.222599999999</v>
      </c>
      <c r="N105" s="20">
        <f>+[1]NAC!N106</f>
        <v>8290.2258999999995</v>
      </c>
      <c r="O105" s="18">
        <f>+[1]NAC!P106</f>
        <v>8121.3082000000004</v>
      </c>
      <c r="P105" s="18">
        <f>+[1]NAC!Q106</f>
        <v>8765.1965999999993</v>
      </c>
      <c r="Q105" s="18">
        <f>+[1]NAC!R106</f>
        <v>8273.8986000000004</v>
      </c>
      <c r="R105" s="18">
        <f t="shared" si="99"/>
        <v>8596.7363267755045</v>
      </c>
      <c r="S105" s="19">
        <f t="shared" si="54"/>
        <v>8569.0182373505304</v>
      </c>
      <c r="T105" s="19">
        <f t="shared" si="55"/>
        <v>8213.9490675726884</v>
      </c>
      <c r="U105" s="19">
        <f t="shared" si="144"/>
        <v>7593.2937112669715</v>
      </c>
      <c r="V105" s="19"/>
      <c r="W105" s="20">
        <f t="shared" si="145"/>
        <v>8131.741740516055</v>
      </c>
      <c r="Y105" s="24">
        <f t="shared" si="100"/>
        <v>2.7808358448509596E-2</v>
      </c>
      <c r="Z105" s="24">
        <f t="shared" si="101"/>
        <v>2.9490528977209607E-2</v>
      </c>
      <c r="AA105" s="24">
        <f t="shared" si="102"/>
        <v>2.8444389667211079E-2</v>
      </c>
      <c r="AB105" s="24">
        <f t="shared" si="103"/>
        <v>3.83564501973086E-2</v>
      </c>
      <c r="AC105" s="24">
        <f t="shared" si="104"/>
        <v>1.8790333970962303E-2</v>
      </c>
      <c r="AD105" s="24">
        <f t="shared" si="105"/>
        <v>9.3478195075853421E-3</v>
      </c>
      <c r="AE105" s="24">
        <f t="shared" si="106"/>
        <v>2.4996892033947393E-2</v>
      </c>
      <c r="AF105" s="24">
        <f t="shared" si="107"/>
        <v>1.6703079511570351E-2</v>
      </c>
      <c r="AG105" s="24">
        <f t="shared" si="108"/>
        <v>2.794401759619225E-2</v>
      </c>
      <c r="AH105" s="24">
        <f t="shared" si="109"/>
        <v>3.9825783700731421E-2</v>
      </c>
      <c r="AI105" s="24">
        <f t="shared" si="110"/>
        <v>2.4809020415345939E-2</v>
      </c>
      <c r="AJ105" s="24">
        <f t="shared" si="111"/>
        <v>4.1189108643339578E-2</v>
      </c>
      <c r="AK105" s="24">
        <f t="shared" si="112"/>
        <v>2.544081497489703E-2</v>
      </c>
      <c r="AL105" s="24">
        <f t="shared" si="113"/>
        <v>1.882175734300362E-2</v>
      </c>
      <c r="AM105" s="24">
        <f t="shared" si="114"/>
        <v>3.2147159664202674E-2</v>
      </c>
      <c r="AN105" s="24">
        <f t="shared" si="115"/>
        <v>1.7700455867495135E-2</v>
      </c>
      <c r="AO105" s="24">
        <f t="shared" si="116"/>
        <v>2.78381662146725E-2</v>
      </c>
      <c r="AP105" s="24">
        <f t="shared" si="117"/>
        <v>3.1481143554687563E-2</v>
      </c>
      <c r="AQ105" s="24">
        <f t="shared" si="118"/>
        <v>3.3414001200305465E-2</v>
      </c>
      <c r="AR105" s="24">
        <f t="shared" si="119"/>
        <v>3.0050376099897136E-2</v>
      </c>
      <c r="AS105" s="24" t="e">
        <f t="shared" si="120"/>
        <v>#DIV/0!</v>
      </c>
      <c r="AT105" s="24">
        <f t="shared" si="121"/>
        <v>2.5710988373653487E-2</v>
      </c>
      <c r="AV105" s="24">
        <f t="shared" si="122"/>
        <v>0.47260263669660474</v>
      </c>
      <c r="AW105" s="24">
        <f t="shared" si="123"/>
        <v>0.4139734893057645</v>
      </c>
      <c r="AX105" s="24">
        <f t="shared" si="124"/>
        <v>0.43691893253980463</v>
      </c>
      <c r="AY105" s="24">
        <f t="shared" si="125"/>
        <v>0.36948506393066571</v>
      </c>
      <c r="AZ105" s="24">
        <f t="shared" si="126"/>
        <v>0.87057460953258881</v>
      </c>
      <c r="BA105" s="24">
        <f t="shared" si="127"/>
        <v>0.29300574975770144</v>
      </c>
      <c r="BB105" s="24">
        <f t="shared" si="128"/>
        <v>0.42596037815612742</v>
      </c>
      <c r="BC105" s="24">
        <f t="shared" si="129"/>
        <v>0.37348136760290052</v>
      </c>
      <c r="BD105" s="24">
        <f t="shared" si="130"/>
        <v>0.52989026994076327</v>
      </c>
      <c r="BE105" s="24">
        <f t="shared" si="131"/>
        <v>0.47821164264781157</v>
      </c>
      <c r="BF105" s="24">
        <f t="shared" si="132"/>
        <v>0.8795214256556807</v>
      </c>
      <c r="BG105" s="24">
        <f t="shared" si="133"/>
        <v>0.70858700127128094</v>
      </c>
      <c r="BH105" s="24">
        <f t="shared" si="134"/>
        <v>0.40420570677023648</v>
      </c>
      <c r="BI105" s="24">
        <f t="shared" si="135"/>
        <v>0.33459043990973703</v>
      </c>
      <c r="BJ105" s="24">
        <f t="shared" si="136"/>
        <v>0.46921796748402733</v>
      </c>
      <c r="BK105" s="24">
        <f t="shared" si="137"/>
        <v>0.57350734197368203</v>
      </c>
      <c r="BL105" s="24">
        <f t="shared" si="138"/>
        <v>0.47285447378968626</v>
      </c>
      <c r="BM105" s="24">
        <f t="shared" si="139"/>
        <v>0.44247475516707535</v>
      </c>
      <c r="BN105" s="24">
        <f t="shared" si="140"/>
        <v>0.46808810539019508</v>
      </c>
      <c r="BO105" s="24">
        <f t="shared" si="141"/>
        <v>0.38296277393041178</v>
      </c>
      <c r="BP105" s="24" t="e">
        <f t="shared" si="142"/>
        <v>#DIV/0!</v>
      </c>
      <c r="BQ105" s="24">
        <f t="shared" si="143"/>
        <v>0.41088605334375994</v>
      </c>
    </row>
    <row r="106" spans="1:69" x14ac:dyDescent="0.25">
      <c r="A106" s="31">
        <f>+[1]NAC!A107</f>
        <v>45778</v>
      </c>
      <c r="B106" s="17">
        <f>+[1]NAC!B107</f>
        <v>8714.4871000000003</v>
      </c>
      <c r="C106" s="18">
        <f>+[1]NAC!C107</f>
        <v>9365.3120999999992</v>
      </c>
      <c r="D106" s="19">
        <f>+[1]NAC!D107</f>
        <v>6477.8365000000003</v>
      </c>
      <c r="E106" s="19">
        <f>+[1]NAC!E107</f>
        <v>7453.7557999999999</v>
      </c>
      <c r="F106" s="19">
        <f>+[1]NAC!F107</f>
        <v>8641.5514999999996</v>
      </c>
      <c r="G106" s="19">
        <f>+[1]NAC!G107</f>
        <v>7540.4993000000004</v>
      </c>
      <c r="H106" s="19">
        <f>+[1]NAC!H107</f>
        <v>9905.8258999999998</v>
      </c>
      <c r="I106" s="19">
        <f>+[1]NAC!I107</f>
        <v>8676.0012999999999</v>
      </c>
      <c r="J106" s="19">
        <f>+[1]NAC!J107</f>
        <v>7889.7331000000004</v>
      </c>
      <c r="K106" s="19">
        <f>+[1]NAC!K107</f>
        <v>7807.3672999999999</v>
      </c>
      <c r="L106" s="19">
        <f>+[1]NAC!L107</f>
        <v>7595.3193000000001</v>
      </c>
      <c r="M106" s="19">
        <f>+[1]NAC!M107</f>
        <v>10406.471799999999</v>
      </c>
      <c r="N106" s="20">
        <f>+[1]NAC!N107</f>
        <v>8504.0578999999998</v>
      </c>
      <c r="O106" s="18">
        <f>+[1]NAC!P107</f>
        <v>7899.4762000000001</v>
      </c>
      <c r="P106" s="18">
        <f>+[1]NAC!Q107</f>
        <v>8957.7911999999997</v>
      </c>
      <c r="Q106" s="18">
        <f>+[1]NAC!R107</f>
        <v>8382.4956999999995</v>
      </c>
      <c r="R106" s="18">
        <f t="shared" si="99"/>
        <v>8724.3065422295349</v>
      </c>
      <c r="S106" s="19">
        <f t="shared" si="54"/>
        <v>8676.6616284279335</v>
      </c>
      <c r="T106" s="19">
        <f t="shared" si="55"/>
        <v>8373.8125407556599</v>
      </c>
      <c r="U106" s="19">
        <f t="shared" si="144"/>
        <v>7705.6991370939068</v>
      </c>
      <c r="V106" s="19"/>
      <c r="W106" s="20">
        <f t="shared" si="145"/>
        <v>8262.6297613806037</v>
      </c>
      <c r="Y106" s="24">
        <f t="shared" si="100"/>
        <v>1.5011086343823088E-2</v>
      </c>
      <c r="Z106" s="24">
        <f t="shared" si="101"/>
        <v>5.0549197258318301E-3</v>
      </c>
      <c r="AA106" s="24">
        <f t="shared" si="102"/>
        <v>5.8356086189585987E-3</v>
      </c>
      <c r="AB106" s="24">
        <f t="shared" si="103"/>
        <v>9.2546702542282144E-3</v>
      </c>
      <c r="AC106" s="24">
        <f t="shared" si="104"/>
        <v>2.4474886988046674E-2</v>
      </c>
      <c r="AD106" s="24">
        <f t="shared" si="105"/>
        <v>1.3903474551592021E-2</v>
      </c>
      <c r="AE106" s="24">
        <f t="shared" si="106"/>
        <v>2.7404137858360933E-2</v>
      </c>
      <c r="AF106" s="24">
        <f t="shared" si="107"/>
        <v>3.637293911539885E-3</v>
      </c>
      <c r="AG106" s="24">
        <f t="shared" si="108"/>
        <v>4.1264009516498446E-2</v>
      </c>
      <c r="AH106" s="24">
        <f t="shared" si="109"/>
        <v>1.7086934044031832E-2</v>
      </c>
      <c r="AI106" s="24">
        <f t="shared" si="110"/>
        <v>1.8707402770276715E-2</v>
      </c>
      <c r="AJ106" s="24">
        <f t="shared" si="111"/>
        <v>3.0117055626946998E-2</v>
      </c>
      <c r="AK106" s="24">
        <f t="shared" si="112"/>
        <v>2.5793265778197849E-2</v>
      </c>
      <c r="AL106" s="24">
        <f t="shared" si="113"/>
        <v>-2.731481117783463E-2</v>
      </c>
      <c r="AM106" s="24">
        <f t="shared" si="114"/>
        <v>2.1972650333935473E-2</v>
      </c>
      <c r="AN106" s="24">
        <f t="shared" si="115"/>
        <v>1.3125263584931934E-2</v>
      </c>
      <c r="AO106" s="24">
        <f t="shared" si="116"/>
        <v>1.4839377480579286E-2</v>
      </c>
      <c r="AP106" s="24">
        <f t="shared" si="117"/>
        <v>1.2561928110761622E-2</v>
      </c>
      <c r="AQ106" s="24">
        <f t="shared" si="118"/>
        <v>1.946243784418944E-2</v>
      </c>
      <c r="AR106" s="24">
        <f t="shared" si="119"/>
        <v>1.4803250091610209E-2</v>
      </c>
      <c r="AS106" s="24" t="e">
        <f t="shared" si="120"/>
        <v>#DIV/0!</v>
      </c>
      <c r="AT106" s="24">
        <f t="shared" si="121"/>
        <v>1.6095939226943745E-2</v>
      </c>
      <c r="AV106" s="24">
        <f t="shared" si="122"/>
        <v>0.4347866088250909</v>
      </c>
      <c r="AW106" s="24">
        <f t="shared" si="123"/>
        <v>0.35541494830309928</v>
      </c>
      <c r="AX106" s="24">
        <f t="shared" si="124"/>
        <v>0.35477290824988228</v>
      </c>
      <c r="AY106" s="24">
        <f t="shared" si="125"/>
        <v>0.33480955141068147</v>
      </c>
      <c r="AZ106" s="24">
        <f t="shared" si="126"/>
        <v>0.86910832352029366</v>
      </c>
      <c r="BA106" s="24">
        <f t="shared" si="127"/>
        <v>0.26998400566112624</v>
      </c>
      <c r="BB106" s="24">
        <f t="shared" si="128"/>
        <v>0.45505391513108595</v>
      </c>
      <c r="BC106" s="24">
        <f t="shared" si="129"/>
        <v>0.32573161242923621</v>
      </c>
      <c r="BD106" s="24">
        <f t="shared" si="130"/>
        <v>0.47211379761168804</v>
      </c>
      <c r="BE106" s="24">
        <f t="shared" si="131"/>
        <v>0.4379611925664717</v>
      </c>
      <c r="BF106" s="24">
        <f t="shared" si="132"/>
        <v>0.77878937990987884</v>
      </c>
      <c r="BG106" s="24">
        <f t="shared" si="133"/>
        <v>0.66753625877656186</v>
      </c>
      <c r="BH106" s="24">
        <f t="shared" si="134"/>
        <v>0.38104311665530388</v>
      </c>
      <c r="BI106" s="24">
        <f t="shared" si="135"/>
        <v>0.21135757687393886</v>
      </c>
      <c r="BJ106" s="24">
        <f t="shared" si="136"/>
        <v>0.44744952253573733</v>
      </c>
      <c r="BK106" s="24">
        <f t="shared" si="137"/>
        <v>0.53257597256781763</v>
      </c>
      <c r="BL106" s="24">
        <f t="shared" si="138"/>
        <v>0.43490535013160803</v>
      </c>
      <c r="BM106" s="24">
        <f t="shared" si="139"/>
        <v>0.39595832567339095</v>
      </c>
      <c r="BN106" s="24">
        <f t="shared" si="140"/>
        <v>0.43525425831498832</v>
      </c>
      <c r="BO106" s="24">
        <f t="shared" si="141"/>
        <v>0.35167661204391654</v>
      </c>
      <c r="BP106" s="24" t="e">
        <f t="shared" si="142"/>
        <v>#DIV/0!</v>
      </c>
      <c r="BQ106" s="24">
        <f t="shared" si="143"/>
        <v>0.38358038089623969</v>
      </c>
    </row>
    <row r="107" spans="1:69" x14ac:dyDescent="0.25">
      <c r="A107" s="31">
        <f>+[1]NAC!A108</f>
        <v>45809</v>
      </c>
      <c r="B107" s="17">
        <f>+[1]NAC!B108</f>
        <v>8855.5681000000004</v>
      </c>
      <c r="C107" s="18">
        <f>+[1]NAC!C108</f>
        <v>9418.0825999999997</v>
      </c>
      <c r="D107" s="19">
        <f>+[1]NAC!D108</f>
        <v>6658.8334000000004</v>
      </c>
      <c r="E107" s="19">
        <f>+[1]NAC!E108</f>
        <v>7490.0195000000003</v>
      </c>
      <c r="F107" s="19">
        <f>+[1]NAC!F108</f>
        <v>8939.0041000000001</v>
      </c>
      <c r="G107" s="19">
        <f>+[1]NAC!G108</f>
        <v>7683.5823</v>
      </c>
      <c r="H107" s="19">
        <f>+[1]NAC!H108</f>
        <v>10119.305700000001</v>
      </c>
      <c r="I107" s="19">
        <f>+[1]NAC!I108</f>
        <v>8816.3323</v>
      </c>
      <c r="J107" s="19">
        <f>+[1]NAC!J108</f>
        <v>8030.9539999999997</v>
      </c>
      <c r="K107" s="19">
        <f>+[1]NAC!K108</f>
        <v>8000.1427000000003</v>
      </c>
      <c r="L107" s="19">
        <f>+[1]NAC!L108</f>
        <v>7875.8852999999999</v>
      </c>
      <c r="M107" s="19">
        <f>+[1]NAC!M108</f>
        <v>10624.899299999999</v>
      </c>
      <c r="N107" s="20">
        <f>+[1]NAC!N108</f>
        <v>8588.9464000000007</v>
      </c>
      <c r="O107" s="18">
        <f>+[1]NAC!P108</f>
        <v>7882.5607</v>
      </c>
      <c r="P107" s="18">
        <f>+[1]NAC!Q108</f>
        <v>9111.3040000000001</v>
      </c>
      <c r="Q107" s="18">
        <f>+[1]NAC!R108</f>
        <v>8569.0645000000004</v>
      </c>
      <c r="R107" s="18">
        <f t="shared" si="99"/>
        <v>8865.0188697800859</v>
      </c>
      <c r="S107" s="19">
        <f t="shared" si="54"/>
        <v>8781.6057181637807</v>
      </c>
      <c r="T107" s="19">
        <f t="shared" si="55"/>
        <v>8510.5000860298842</v>
      </c>
      <c r="U107" s="19">
        <f t="shared" si="144"/>
        <v>7815.5196316715474</v>
      </c>
      <c r="V107" s="19"/>
      <c r="W107" s="20">
        <f t="shared" si="145"/>
        <v>8404.5635305258802</v>
      </c>
      <c r="Y107" s="24">
        <f t="shared" si="100"/>
        <v>1.6189248819933333E-2</v>
      </c>
      <c r="Z107" s="24">
        <f t="shared" si="101"/>
        <v>5.6346760723542388E-3</v>
      </c>
      <c r="AA107" s="24">
        <f t="shared" si="102"/>
        <v>2.7940949111636249E-2</v>
      </c>
      <c r="AB107" s="24">
        <f t="shared" si="103"/>
        <v>4.8651580455587595E-3</v>
      </c>
      <c r="AC107" s="24">
        <f t="shared" si="104"/>
        <v>3.4421203183247817E-2</v>
      </c>
      <c r="AD107" s="24">
        <f t="shared" si="105"/>
        <v>1.8975268653628863E-2</v>
      </c>
      <c r="AE107" s="24">
        <f t="shared" si="106"/>
        <v>2.1550933981183906E-2</v>
      </c>
      <c r="AF107" s="24">
        <f t="shared" si="107"/>
        <v>1.6174617216804688E-2</v>
      </c>
      <c r="AG107" s="24">
        <f t="shared" si="108"/>
        <v>1.7899325390360765E-2</v>
      </c>
      <c r="AH107" s="24">
        <f t="shared" si="109"/>
        <v>2.469147314229736E-2</v>
      </c>
      <c r="AI107" s="24">
        <f t="shared" si="110"/>
        <v>3.6939329199761284E-2</v>
      </c>
      <c r="AJ107" s="24">
        <f t="shared" si="111"/>
        <v>2.098958265567008E-2</v>
      </c>
      <c r="AK107" s="24">
        <f t="shared" si="112"/>
        <v>9.9821168903377888E-3</v>
      </c>
      <c r="AL107" s="24">
        <f t="shared" si="113"/>
        <v>-2.1413445109182971E-3</v>
      </c>
      <c r="AM107" s="24">
        <f t="shared" si="114"/>
        <v>1.7137349662716073E-2</v>
      </c>
      <c r="AN107" s="24">
        <f t="shared" si="115"/>
        <v>2.2256951470908781E-2</v>
      </c>
      <c r="AO107" s="24">
        <f t="shared" si="116"/>
        <v>1.6128769303261015E-2</v>
      </c>
      <c r="AP107" s="24">
        <f t="shared" si="117"/>
        <v>1.2094984710710799E-2</v>
      </c>
      <c r="AQ107" s="24">
        <f t="shared" si="118"/>
        <v>1.6323215334587582E-2</v>
      </c>
      <c r="AR107" s="24">
        <f t="shared" si="119"/>
        <v>1.425185341703572E-2</v>
      </c>
      <c r="AS107" s="24" t="e">
        <f t="shared" si="120"/>
        <v>#DIV/0!</v>
      </c>
      <c r="AT107" s="24">
        <f t="shared" si="121"/>
        <v>1.7177796082389341E-2</v>
      </c>
      <c r="AV107" s="24">
        <f t="shared" si="122"/>
        <v>0.39420121921411932</v>
      </c>
      <c r="AW107" s="24">
        <f t="shared" si="123"/>
        <v>0.32328048950326571</v>
      </c>
      <c r="AX107" s="24">
        <f t="shared" si="124"/>
        <v>0.36445193508160911</v>
      </c>
      <c r="AY107" s="24">
        <f t="shared" si="125"/>
        <v>0.30576807161308572</v>
      </c>
      <c r="AZ107" s="24">
        <f t="shared" si="126"/>
        <v>0.6919628018202173</v>
      </c>
      <c r="BA107" s="24">
        <f t="shared" si="127"/>
        <v>0.26516042699608544</v>
      </c>
      <c r="BB107" s="24">
        <f t="shared" si="128"/>
        <v>0.41907300184318275</v>
      </c>
      <c r="BC107" s="24">
        <f t="shared" si="129"/>
        <v>0.29623565652273065</v>
      </c>
      <c r="BD107" s="24">
        <f t="shared" si="130"/>
        <v>0.42287256566210907</v>
      </c>
      <c r="BE107" s="24">
        <f t="shared" si="131"/>
        <v>0.39512358595193531</v>
      </c>
      <c r="BF107" s="24">
        <f t="shared" si="132"/>
        <v>0.74443695140717692</v>
      </c>
      <c r="BG107" s="24">
        <f t="shared" si="133"/>
        <v>0.60199036788319771</v>
      </c>
      <c r="BH107" s="24">
        <f t="shared" si="134"/>
        <v>0.35743184745588596</v>
      </c>
      <c r="BI107" s="24">
        <f t="shared" si="135"/>
        <v>0.1573069529967126</v>
      </c>
      <c r="BJ107" s="24">
        <f t="shared" si="136"/>
        <v>0.42038822805426479</v>
      </c>
      <c r="BK107" s="24">
        <f t="shared" si="137"/>
        <v>0.44988853082339308</v>
      </c>
      <c r="BL107" s="24">
        <f t="shared" si="138"/>
        <v>0.3946979499747918</v>
      </c>
      <c r="BM107" s="24">
        <f t="shared" si="139"/>
        <v>0.36455185584450644</v>
      </c>
      <c r="BN107" s="24">
        <f t="shared" si="140"/>
        <v>0.40082590133335905</v>
      </c>
      <c r="BO107" s="24">
        <f t="shared" si="141"/>
        <v>0.32640091745238919</v>
      </c>
      <c r="BP107" s="24" t="e">
        <f t="shared" si="142"/>
        <v>#DIV/0!</v>
      </c>
      <c r="BQ107" s="24">
        <f t="shared" si="143"/>
        <v>0.3543613825584635</v>
      </c>
    </row>
    <row r="108" spans="1:69" x14ac:dyDescent="0.25">
      <c r="A108" s="31">
        <f>+[1]NAC!A109</f>
        <v>45839</v>
      </c>
      <c r="B108" s="17">
        <f>+[1]NAC!B109</f>
        <v>9023.973</v>
      </c>
      <c r="C108" s="18">
        <f>+[1]NAC!C109</f>
        <v>9596.7407000000003</v>
      </c>
      <c r="D108" s="19">
        <f>+[1]NAC!D109</f>
        <v>6701.1648999999998</v>
      </c>
      <c r="E108" s="19">
        <f>+[1]NAC!E109</f>
        <v>7420.9381999999996</v>
      </c>
      <c r="F108" s="19">
        <f>+[1]NAC!F109</f>
        <v>9071.7970000000005</v>
      </c>
      <c r="G108" s="19">
        <f>+[1]NAC!G109</f>
        <v>7801.8271000000004</v>
      </c>
      <c r="H108" s="19">
        <f>+[1]NAC!H109</f>
        <v>10234.596600000001</v>
      </c>
      <c r="I108" s="19">
        <f>+[1]NAC!I109</f>
        <v>9061.1273000000001</v>
      </c>
      <c r="J108" s="19">
        <f>+[1]NAC!J109</f>
        <v>8214.616</v>
      </c>
      <c r="K108" s="19">
        <f>+[1]NAC!K109</f>
        <v>8384.8500999999997</v>
      </c>
      <c r="L108" s="19">
        <f>+[1]NAC!L109</f>
        <v>8027.0607</v>
      </c>
      <c r="M108" s="19">
        <f>+[1]NAC!M109</f>
        <v>10917.619500000001</v>
      </c>
      <c r="N108" s="20">
        <f>+[1]NAC!N109</f>
        <v>8772.9431999999997</v>
      </c>
      <c r="O108" s="18">
        <f>+[1]NAC!P109</f>
        <v>8201.9212000000007</v>
      </c>
      <c r="P108" s="18">
        <f>+[1]NAC!Q109</f>
        <v>9246.0737000000008</v>
      </c>
      <c r="Q108" s="18">
        <f>+[1]NAC!R109</f>
        <v>8766.6290000000008</v>
      </c>
      <c r="R108" s="18">
        <f t="shared" si="99"/>
        <v>9033.2549662559268</v>
      </c>
      <c r="S108" s="19">
        <f t="shared" si="54"/>
        <v>8948.4685337089195</v>
      </c>
      <c r="T108" s="19">
        <f t="shared" si="55"/>
        <v>8680.6184340532236</v>
      </c>
      <c r="U108" s="19">
        <f t="shared" si="144"/>
        <v>7945.3400594965897</v>
      </c>
      <c r="V108" s="19"/>
      <c r="W108" s="20">
        <f t="shared" si="145"/>
        <v>8560.7924963973692</v>
      </c>
      <c r="Y108" s="24">
        <f t="shared" si="100"/>
        <v>1.9016837553312849E-2</v>
      </c>
      <c r="Z108" s="24">
        <f t="shared" si="101"/>
        <v>1.8969689223154784E-2</v>
      </c>
      <c r="AA108" s="24">
        <f t="shared" si="102"/>
        <v>6.3571946401301815E-3</v>
      </c>
      <c r="AB108" s="24">
        <f t="shared" si="103"/>
        <v>-9.2231135045777179E-3</v>
      </c>
      <c r="AC108" s="24">
        <f t="shared" si="104"/>
        <v>1.4855446816497198E-2</v>
      </c>
      <c r="AD108" s="24">
        <f t="shared" si="105"/>
        <v>1.5389280075779332E-2</v>
      </c>
      <c r="AE108" s="24">
        <f t="shared" si="106"/>
        <v>1.139316307046645E-2</v>
      </c>
      <c r="AF108" s="24">
        <f t="shared" si="107"/>
        <v>2.7766081366964901E-2</v>
      </c>
      <c r="AG108" s="24">
        <f t="shared" si="108"/>
        <v>2.2869263103735937E-2</v>
      </c>
      <c r="AH108" s="24">
        <f t="shared" si="109"/>
        <v>4.8087567238019213E-2</v>
      </c>
      <c r="AI108" s="24">
        <f t="shared" si="110"/>
        <v>1.9194718338521266E-2</v>
      </c>
      <c r="AJ108" s="24">
        <f t="shared" si="111"/>
        <v>2.7550397583532948E-2</v>
      </c>
      <c r="AK108" s="24">
        <f t="shared" si="112"/>
        <v>2.1422511147583645E-2</v>
      </c>
      <c r="AL108" s="24">
        <f t="shared" si="113"/>
        <v>4.0514816460595293E-2</v>
      </c>
      <c r="AM108" s="24">
        <f t="shared" si="114"/>
        <v>1.4791483194941168E-2</v>
      </c>
      <c r="AN108" s="24">
        <f t="shared" si="115"/>
        <v>2.3055550579646145E-2</v>
      </c>
      <c r="AO108" s="24">
        <f t="shared" si="116"/>
        <v>1.8977522659239909E-2</v>
      </c>
      <c r="AP108" s="24">
        <f t="shared" si="117"/>
        <v>1.9001401440741139E-2</v>
      </c>
      <c r="AQ108" s="24">
        <f t="shared" si="118"/>
        <v>1.9989230515676804E-2</v>
      </c>
      <c r="AR108" s="24">
        <f t="shared" si="119"/>
        <v>1.6610594553298608E-2</v>
      </c>
      <c r="AS108" s="24" t="e">
        <f t="shared" si="120"/>
        <v>#DIV/0!</v>
      </c>
      <c r="AT108" s="24">
        <f t="shared" si="121"/>
        <v>1.8588587652893063E-2</v>
      </c>
      <c r="AV108" s="24">
        <f t="shared" si="122"/>
        <v>0.36566544858649941</v>
      </c>
      <c r="AW108" s="24">
        <f t="shared" si="123"/>
        <v>0.30649541534600577</v>
      </c>
      <c r="AX108" s="24">
        <f t="shared" si="124"/>
        <v>0.29397337990930694</v>
      </c>
      <c r="AY108" s="24">
        <f t="shared" si="125"/>
        <v>0.27295507824021703</v>
      </c>
      <c r="AZ108" s="24">
        <f t="shared" si="126"/>
        <v>0.61981947036574669</v>
      </c>
      <c r="BA108" s="24">
        <f t="shared" si="127"/>
        <v>0.24174664241901822</v>
      </c>
      <c r="BB108" s="24">
        <f t="shared" si="128"/>
        <v>0.35592397453926194</v>
      </c>
      <c r="BC108" s="24">
        <f t="shared" si="129"/>
        <v>0.29834375446966566</v>
      </c>
      <c r="BD108" s="24">
        <f t="shared" si="130"/>
        <v>0.40564907404206907</v>
      </c>
      <c r="BE108" s="24">
        <f t="shared" si="131"/>
        <v>0.38379717332961105</v>
      </c>
      <c r="BF108" s="24">
        <f t="shared" si="132"/>
        <v>0.70636695178885511</v>
      </c>
      <c r="BG108" s="24">
        <f t="shared" si="133"/>
        <v>0.54614122072032867</v>
      </c>
      <c r="BH108" s="24">
        <f t="shared" si="134"/>
        <v>0.34021540103383163</v>
      </c>
      <c r="BI108" s="24">
        <f t="shared" si="135"/>
        <v>0.14603229802111506</v>
      </c>
      <c r="BJ108" s="24">
        <f t="shared" si="136"/>
        <v>0.38882276954227502</v>
      </c>
      <c r="BK108" s="24">
        <f t="shared" si="137"/>
        <v>0.42172356450441595</v>
      </c>
      <c r="BL108" s="24">
        <f t="shared" si="138"/>
        <v>0.3659582062508131</v>
      </c>
      <c r="BM108" s="24">
        <f t="shared" si="139"/>
        <v>0.33908194383978696</v>
      </c>
      <c r="BN108" s="24">
        <f t="shared" si="140"/>
        <v>0.37102498379283078</v>
      </c>
      <c r="BO108" s="24">
        <f t="shared" si="141"/>
        <v>0.30430477333820138</v>
      </c>
      <c r="BP108" s="24" t="e">
        <f t="shared" si="142"/>
        <v>#DIV/0!</v>
      </c>
      <c r="BQ108" s="24">
        <f t="shared" si="143"/>
        <v>0.33061305877314706</v>
      </c>
    </row>
    <row r="109" spans="1:69" x14ac:dyDescent="0.25">
      <c r="A109" s="31">
        <f>+[1]NAC!A110</f>
        <v>45870</v>
      </c>
      <c r="B109" s="17">
        <f>+[1]NAC!B110</f>
        <v>9193.2440999999999</v>
      </c>
      <c r="C109" s="18">
        <f>+[1]NAC!C110</f>
        <v>9729.0210999999999</v>
      </c>
      <c r="D109" s="19">
        <f>+[1]NAC!D110</f>
        <v>6932.52</v>
      </c>
      <c r="E109" s="19">
        <f>+[1]NAC!E110</f>
        <v>7401.8179</v>
      </c>
      <c r="F109" s="19">
        <f>+[1]NAC!F110</f>
        <v>9314.2826000000005</v>
      </c>
      <c r="G109" s="19">
        <f>+[1]NAC!G110</f>
        <v>7874.7485999999999</v>
      </c>
      <c r="H109" s="19">
        <f>+[1]NAC!H110</f>
        <v>10410.693799999999</v>
      </c>
      <c r="I109" s="19">
        <f>+[1]NAC!I110</f>
        <v>9384.5630999999994</v>
      </c>
      <c r="J109" s="19">
        <f>+[1]NAC!J110</f>
        <v>8369.2741999999998</v>
      </c>
      <c r="K109" s="19">
        <f>+[1]NAC!K110</f>
        <v>8429.7057000000004</v>
      </c>
      <c r="L109" s="19">
        <f>+[1]NAC!L110</f>
        <v>8230.8327000000008</v>
      </c>
      <c r="M109" s="19">
        <f>+[1]NAC!M110</f>
        <v>11291.302799999999</v>
      </c>
      <c r="N109" s="20">
        <f>+[1]NAC!N110</f>
        <v>8970.2821000000004</v>
      </c>
      <c r="O109" s="18">
        <f>+[1]NAC!P110</f>
        <v>8137.0132000000003</v>
      </c>
      <c r="P109" s="18">
        <f>+[1]NAC!Q110</f>
        <v>9435.1466999999993</v>
      </c>
      <c r="Q109" s="18">
        <f>+[1]NAC!R110</f>
        <v>9000.5640999999996</v>
      </c>
      <c r="R109" s="18">
        <f t="shared" ref="R109" si="146">+SUMPRODUCT($C$3:$N$3,C109:N109)</f>
        <v>9204.8758816485679</v>
      </c>
      <c r="S109" s="19">
        <f t="shared" si="54"/>
        <v>9083.9346980301343</v>
      </c>
      <c r="T109" s="19">
        <f t="shared" si="55"/>
        <v>8809.154864285787</v>
      </c>
      <c r="U109" s="19">
        <f t="shared" si="144"/>
        <v>7993.2993301228571</v>
      </c>
      <c r="V109" s="19"/>
      <c r="W109" s="20">
        <f t="shared" si="145"/>
        <v>8700.8875727622599</v>
      </c>
      <c r="Y109" s="24">
        <f t="shared" ref="Y109" si="147">+B109/B108-1</f>
        <v>1.8757935113502766E-2</v>
      </c>
      <c r="Z109" s="24">
        <f t="shared" ref="Z109" si="148">+C109/C108-1</f>
        <v>1.3783888106927655E-2</v>
      </c>
      <c r="AA109" s="24">
        <f t="shared" ref="AA109" si="149">+D109/D108-1</f>
        <v>3.4524609295915276E-2</v>
      </c>
      <c r="AB109" s="24">
        <f t="shared" ref="AB109" si="150">+E109/E108-1</f>
        <v>-2.5765340560307548E-3</v>
      </c>
      <c r="AC109" s="24">
        <f t="shared" ref="AC109" si="151">+F109/F108-1</f>
        <v>2.6729610461962539E-2</v>
      </c>
      <c r="AD109" s="24">
        <f t="shared" ref="AD109" si="152">+G109/G108-1</f>
        <v>9.3467208469666385E-3</v>
      </c>
      <c r="AE109" s="24">
        <f t="shared" ref="AE109" si="153">+H109/H108-1</f>
        <v>1.7206071414675783E-2</v>
      </c>
      <c r="AF109" s="24">
        <f t="shared" ref="AF109" si="154">+I109/I108-1</f>
        <v>3.5694874301125834E-2</v>
      </c>
      <c r="AG109" s="24">
        <f t="shared" ref="AG109" si="155">+J109/J108-1</f>
        <v>1.8827197765543646E-2</v>
      </c>
      <c r="AH109" s="24">
        <f t="shared" ref="AH109" si="156">+K109/K108-1</f>
        <v>5.3496007042512783E-3</v>
      </c>
      <c r="AI109" s="24">
        <f t="shared" ref="AI109" si="157">+L109/L108-1</f>
        <v>2.5385630882297949E-2</v>
      </c>
      <c r="AJ109" s="24">
        <f t="shared" ref="AJ109" si="158">+M109/M108-1</f>
        <v>3.422754383407467E-2</v>
      </c>
      <c r="AK109" s="24">
        <f t="shared" ref="AK109" si="159">+N109/N108-1</f>
        <v>2.24940359809922E-2</v>
      </c>
      <c r="AL109" s="24">
        <f t="shared" ref="AL109" si="160">+O109/O108-1</f>
        <v>-7.9137556210611137E-3</v>
      </c>
      <c r="AM109" s="24">
        <f t="shared" ref="AM109" si="161">+P109/P108-1</f>
        <v>2.0449004208132004E-2</v>
      </c>
      <c r="AN109" s="24">
        <f t="shared" ref="AN109" si="162">+Q109/Q108-1</f>
        <v>2.6684726820308979E-2</v>
      </c>
      <c r="AO109" s="24">
        <f t="shared" ref="AO109" si="163">+R109/R108-1</f>
        <v>1.8998790140844823E-2</v>
      </c>
      <c r="AP109" s="24">
        <f t="shared" ref="AP109" si="164">+S109/S108-1</f>
        <v>1.5138474679875502E-2</v>
      </c>
      <c r="AQ109" s="24">
        <f t="shared" ref="AQ109" si="165">+T109/T108-1</f>
        <v>1.4807289504665588E-2</v>
      </c>
      <c r="AR109" s="24">
        <f t="shared" ref="AR109" si="166">+U109/U108-1</f>
        <v>6.0361507836212969E-3</v>
      </c>
      <c r="AS109" s="24" t="e">
        <f t="shared" ref="AS109" si="167">+V109/V108-1</f>
        <v>#DIV/0!</v>
      </c>
      <c r="AT109" s="24">
        <f t="shared" ref="AT109" si="168">+W109/W108-1</f>
        <v>1.6364732169813268E-2</v>
      </c>
      <c r="AV109" s="24">
        <f t="shared" ref="AV109" si="169">+B109/B97-1</f>
        <v>0.33555932750613171</v>
      </c>
      <c r="AW109" s="24">
        <f t="shared" ref="AW109" si="170">+C109/C97-1</f>
        <v>0.27815299948252581</v>
      </c>
      <c r="AX109" s="24">
        <f t="shared" ref="AX109" si="171">+D109/D97-1</f>
        <v>0.29913433208881046</v>
      </c>
      <c r="AY109" s="24">
        <f t="shared" ref="AY109" si="172">+E109/E97-1</f>
        <v>0.24409624243941241</v>
      </c>
      <c r="AZ109" s="24">
        <f t="shared" ref="AZ109" si="173">+F109/F97-1</f>
        <v>0.5536012531980965</v>
      </c>
      <c r="BA109" s="24">
        <f t="shared" ref="BA109" si="174">+G109/G97-1</f>
        <v>0.20210771702228958</v>
      </c>
      <c r="BB109" s="24">
        <f t="shared" ref="BB109" si="175">+H109/H97-1</f>
        <v>0.32443323473854302</v>
      </c>
      <c r="BC109" s="24">
        <f t="shared" ref="BC109" si="176">+I109/I97-1</f>
        <v>0.27942381993424759</v>
      </c>
      <c r="BD109" s="24">
        <f t="shared" ref="BD109" si="177">+J109/J97-1</f>
        <v>0.36583306796284409</v>
      </c>
      <c r="BE109" s="24">
        <f t="shared" ref="BE109" si="178">+K109/K97-1</f>
        <v>0.34183163706946473</v>
      </c>
      <c r="BF109" s="24">
        <f t="shared" ref="BF109" si="179">+L109/L97-1</f>
        <v>0.6418426488736324</v>
      </c>
      <c r="BG109" s="24">
        <f t="shared" ref="BG109" si="180">+M109/M97-1</f>
        <v>0.52519987167106286</v>
      </c>
      <c r="BH109" s="24">
        <f t="shared" ref="BH109" si="181">+N109/N97-1</f>
        <v>0.33990425915879041</v>
      </c>
      <c r="BI109" s="24">
        <f t="shared" ref="BI109" si="182">+O109/O97-1</f>
        <v>0.1198568589366622</v>
      </c>
      <c r="BJ109" s="24">
        <f t="shared" ref="BJ109" si="183">+P109/P97-1</f>
        <v>0.36113995884703831</v>
      </c>
      <c r="BK109" s="24">
        <f t="shared" ref="BK109" si="184">+Q109/Q97-1</f>
        <v>0.37847367378314734</v>
      </c>
      <c r="BL109" s="24">
        <f t="shared" ref="BL109" si="185">+R109/R97-1</f>
        <v>0.33639237533101052</v>
      </c>
      <c r="BM109" s="24">
        <f t="shared" ref="BM109" si="186">+S109/S97-1</f>
        <v>0.31258033951311925</v>
      </c>
      <c r="BN109" s="24">
        <f t="shared" ref="BN109" si="187">+T109/T97-1</f>
        <v>0.34362508067579078</v>
      </c>
      <c r="BO109" s="24">
        <f t="shared" ref="BO109" si="188">+U109/U97-1</f>
        <v>0.27324583057740304</v>
      </c>
      <c r="BP109" s="24" t="e">
        <f t="shared" ref="BP109" si="189">+V109/V97-1</f>
        <v>#DIV/0!</v>
      </c>
      <c r="BQ109" s="24">
        <f t="shared" ref="BQ109" si="190">+W109/W97-1</f>
        <v>0.30115453733045072</v>
      </c>
    </row>
    <row r="110" spans="1:69" x14ac:dyDescent="0.25">
      <c r="A110" s="31">
        <f>+[1]NAC!A111</f>
        <v>45901</v>
      </c>
      <c r="B110" s="17">
        <f>+[1]NAC!B111</f>
        <v>9384.0921999999991</v>
      </c>
      <c r="C110" s="18">
        <f>+[1]NAC!C111</f>
        <v>9910.1309999999994</v>
      </c>
      <c r="D110" s="19">
        <f>+[1]NAC!D111</f>
        <v>7042.0634</v>
      </c>
      <c r="E110" s="19">
        <f>+[1]NAC!E111</f>
        <v>7553.7487000000001</v>
      </c>
      <c r="F110" s="19">
        <f>+[1]NAC!F111</f>
        <v>9605.6566000000003</v>
      </c>
      <c r="G110" s="19">
        <f>+[1]NAC!G111</f>
        <v>8048.6895999999997</v>
      </c>
      <c r="H110" s="19">
        <f>+[1]NAC!H111</f>
        <v>10648.1896</v>
      </c>
      <c r="I110" s="19">
        <f>+[1]NAC!I111</f>
        <v>9663.0674999999992</v>
      </c>
      <c r="J110" s="19">
        <f>+[1]NAC!J111</f>
        <v>8550.2947999999997</v>
      </c>
      <c r="K110" s="19">
        <f>+[1]NAC!K111</f>
        <v>8542.3767000000007</v>
      </c>
      <c r="L110" s="19">
        <f>+[1]NAC!L111</f>
        <v>8483.1542000000009</v>
      </c>
      <c r="M110" s="19">
        <f>+[1]NAC!M111</f>
        <v>11412.441500000001</v>
      </c>
      <c r="N110" s="20">
        <f>+[1]NAC!N111</f>
        <v>9162.4210999999996</v>
      </c>
      <c r="O110" s="18">
        <f>+[1]NAC!P111</f>
        <v>8316.2579999999998</v>
      </c>
      <c r="P110" s="18">
        <f>+[1]NAC!Q111</f>
        <v>9614.0254000000004</v>
      </c>
      <c r="Q110" s="18">
        <f>+[1]NAC!R111</f>
        <v>9237.6710999999996</v>
      </c>
      <c r="R110" s="18">
        <f t="shared" ref="R110" si="191">+SUMPRODUCT($C$3:$N$3,C110:N110)</f>
        <v>9397.4819392360369</v>
      </c>
      <c r="S110" s="19">
        <f t="shared" si="54"/>
        <v>9241.3231219400459</v>
      </c>
      <c r="T110" s="19">
        <f t="shared" si="55"/>
        <v>8953.4000267770971</v>
      </c>
      <c r="U110" s="19">
        <f t="shared" si="144"/>
        <v>8145.1393402166077</v>
      </c>
      <c r="V110" s="19"/>
      <c r="W110" s="20">
        <f t="shared" si="145"/>
        <v>8899.4571790800437</v>
      </c>
      <c r="Y110" s="24">
        <f t="shared" ref="Y110" si="192">+B110/B109-1</f>
        <v>2.0759603239513646E-2</v>
      </c>
      <c r="Z110" s="24">
        <f t="shared" ref="Z110" si="193">+C110/C109-1</f>
        <v>1.8615428843092863E-2</v>
      </c>
      <c r="AA110" s="24">
        <f t="shared" ref="AA110" si="194">+D110/D109-1</f>
        <v>1.5801382469866621E-2</v>
      </c>
      <c r="AB110" s="24">
        <f t="shared" ref="AB110" si="195">+E110/E109-1</f>
        <v>2.0526146691612013E-2</v>
      </c>
      <c r="AC110" s="24">
        <f t="shared" ref="AC110" si="196">+F110/F109-1</f>
        <v>3.128249512206116E-2</v>
      </c>
      <c r="AD110" s="24">
        <f t="shared" ref="AD110" si="197">+G110/G109-1</f>
        <v>2.2088451179254065E-2</v>
      </c>
      <c r="AE110" s="24">
        <f t="shared" ref="AE110" si="198">+H110/H109-1</f>
        <v>2.2812677479766119E-2</v>
      </c>
      <c r="AF110" s="24">
        <f t="shared" ref="AF110" si="199">+I110/I109-1</f>
        <v>2.9676863699706901E-2</v>
      </c>
      <c r="AG110" s="24">
        <f t="shared" ref="AG110" si="200">+J110/J109-1</f>
        <v>2.1629187391183802E-2</v>
      </c>
      <c r="AH110" s="24">
        <f t="shared" ref="AH110" si="201">+K110/K109-1</f>
        <v>1.3365947046051652E-2</v>
      </c>
      <c r="AI110" s="24">
        <f t="shared" ref="AI110" si="202">+L110/L109-1</f>
        <v>3.0655646785288093E-2</v>
      </c>
      <c r="AJ110" s="24">
        <f t="shared" ref="AJ110" si="203">+M110/M109-1</f>
        <v>1.0728496272369936E-2</v>
      </c>
      <c r="AK110" s="24">
        <f t="shared" ref="AK110" si="204">+N110/N109-1</f>
        <v>2.1419504744449425E-2</v>
      </c>
      <c r="AL110" s="24">
        <f t="shared" ref="AL110" si="205">+O110/O109-1</f>
        <v>2.2028328527229135E-2</v>
      </c>
      <c r="AM110" s="24">
        <f t="shared" ref="AM110" si="206">+P110/P109-1</f>
        <v>1.895876192364887E-2</v>
      </c>
      <c r="AN110" s="24">
        <f t="shared" ref="AN110" si="207">+Q110/Q109-1</f>
        <v>2.6343571065729154E-2</v>
      </c>
      <c r="AO110" s="24">
        <f t="shared" ref="AO110" si="208">+R110/R109-1</f>
        <v>2.0924351405048336E-2</v>
      </c>
      <c r="AP110" s="24">
        <f t="shared" ref="AP110" si="209">+S110/S109-1</f>
        <v>1.7326018860972292E-2</v>
      </c>
      <c r="AQ110" s="24">
        <f t="shared" ref="AQ110" si="210">+T110/T109-1</f>
        <v>1.6374460968566984E-2</v>
      </c>
      <c r="AR110" s="24">
        <f t="shared" ref="AR110" si="211">+U110/U109-1</f>
        <v>1.8995911928574971E-2</v>
      </c>
      <c r="AS110" s="24" t="e">
        <f t="shared" ref="AS110" si="212">+V110/V109-1</f>
        <v>#DIV/0!</v>
      </c>
      <c r="AT110" s="24">
        <f t="shared" ref="AT110" si="213">+W110/W109-1</f>
        <v>2.2821764407046974E-2</v>
      </c>
      <c r="AV110" s="24">
        <f t="shared" ref="AV110" si="214">+B110/B98-1</f>
        <v>0.31757557076022436</v>
      </c>
      <c r="AW110" s="24">
        <f t="shared" ref="AW110" si="215">+C110/C98-1</f>
        <v>0.2726274765167056</v>
      </c>
      <c r="AX110" s="24">
        <f t="shared" ref="AX110" si="216">+D110/D98-1</f>
        <v>0.29127123903859564</v>
      </c>
      <c r="AY110" s="24">
        <f t="shared" ref="AY110" si="217">+E110/E98-1</f>
        <v>0.19729785578757042</v>
      </c>
      <c r="AZ110" s="24">
        <f t="shared" ref="AZ110" si="218">+F110/F98-1</f>
        <v>0.4931005903289758</v>
      </c>
      <c r="BA110" s="24">
        <f t="shared" ref="BA110" si="219">+G110/G98-1</f>
        <v>0.19643352437615857</v>
      </c>
      <c r="BB110" s="24">
        <f t="shared" ref="BB110" si="220">+H110/H98-1</f>
        <v>0.31093091439533471</v>
      </c>
      <c r="BC110" s="24">
        <f t="shared" ref="BC110" si="221">+I110/I98-1</f>
        <v>0.27390163828960601</v>
      </c>
      <c r="BD110" s="24">
        <f t="shared" ref="BD110" si="222">+J110/J98-1</f>
        <v>0.35500106597665737</v>
      </c>
      <c r="BE110" s="24">
        <f t="shared" ref="BE110" si="223">+K110/K98-1</f>
        <v>0.33137952937606463</v>
      </c>
      <c r="BF110" s="24">
        <f t="shared" ref="BF110" si="224">+L110/L98-1</f>
        <v>0.62224469147620121</v>
      </c>
      <c r="BG110" s="24">
        <f t="shared" ref="BG110" si="225">+M110/M98-1</f>
        <v>0.48718700221738942</v>
      </c>
      <c r="BH110" s="24">
        <f t="shared" ref="BH110" si="226">+N110/N98-1</f>
        <v>0.3243414125335391</v>
      </c>
      <c r="BI110" s="24">
        <f t="shared" ref="BI110" si="227">+O110/O98-1</f>
        <v>0.11184642160536673</v>
      </c>
      <c r="BJ110" s="24">
        <f t="shared" ref="BJ110" si="228">+P110/P98-1</f>
        <v>0.34312982874609066</v>
      </c>
      <c r="BK110" s="24">
        <f t="shared" ref="BK110" si="229">+Q110/Q98-1</f>
        <v>0.35345381904041506</v>
      </c>
      <c r="BL110" s="24">
        <f t="shared" ref="BL110" si="230">+R110/R98-1</f>
        <v>0.31843634301631241</v>
      </c>
      <c r="BM110" s="24">
        <f t="shared" ref="BM110" si="231">+S110/S98-1</f>
        <v>0.2958852737866533</v>
      </c>
      <c r="BN110" s="24">
        <f t="shared" ref="BN110" si="232">+T110/T98-1</f>
        <v>0.31621579304722713</v>
      </c>
      <c r="BO110" s="24">
        <f t="shared" ref="BO110" si="233">+U110/U98-1</f>
        <v>0.25003308146995828</v>
      </c>
      <c r="BP110" s="24" t="e">
        <f t="shared" ref="BP110" si="234">+V110/V98-1</f>
        <v>#DIV/0!</v>
      </c>
      <c r="BQ110" s="24">
        <f t="shared" ref="BQ110" si="235">+W110/W98-1</f>
        <v>0.28466126764542254</v>
      </c>
    </row>
    <row r="111" spans="1:69" x14ac:dyDescent="0.25">
      <c r="A111" s="31">
        <f>+[1]NAC!A112</f>
        <v>45931</v>
      </c>
      <c r="B111" s="17">
        <f>+[1]NAC!B112</f>
        <v>9603.8623000000007</v>
      </c>
      <c r="C111" s="18">
        <f>+[1]NAC!C112</f>
        <v>10136.6605</v>
      </c>
      <c r="D111" s="19">
        <f>+[1]NAC!D112</f>
        <v>7209.6845999999996</v>
      </c>
      <c r="E111" s="19">
        <f>+[1]NAC!E112</f>
        <v>7736.2574999999997</v>
      </c>
      <c r="F111" s="19">
        <f>+[1]NAC!F112</f>
        <v>9874.9092000000001</v>
      </c>
      <c r="G111" s="19">
        <f>+[1]NAC!G112</f>
        <v>8179.9960000000001</v>
      </c>
      <c r="H111" s="19">
        <f>+[1]NAC!H112</f>
        <v>10842.673000000001</v>
      </c>
      <c r="I111" s="19">
        <f>+[1]NAC!I112</f>
        <v>9997.0293999999994</v>
      </c>
      <c r="J111" s="19">
        <f>+[1]NAC!J112</f>
        <v>8739.7309999999998</v>
      </c>
      <c r="K111" s="19">
        <f>+[1]NAC!K112</f>
        <v>8680.0313000000006</v>
      </c>
      <c r="L111" s="19">
        <f>+[1]NAC!L112</f>
        <v>8626.8402000000006</v>
      </c>
      <c r="M111" s="19">
        <f>+[1]NAC!M112</f>
        <v>11665.8824</v>
      </c>
      <c r="N111" s="20">
        <f>+[1]NAC!N112</f>
        <v>9386.3089</v>
      </c>
      <c r="O111" s="18">
        <f>+[1]NAC!P112</f>
        <v>8548.5791000000008</v>
      </c>
      <c r="P111" s="18">
        <f>+[1]NAC!Q112</f>
        <v>9827.1412999999993</v>
      </c>
      <c r="Q111" s="18">
        <f>+[1]NAC!R112</f>
        <v>9474.6115000000009</v>
      </c>
      <c r="R111" s="18">
        <f t="shared" ref="R111" si="236">+SUMPRODUCT($C$3:$N$3,C111:N111)</f>
        <v>9617.7101773137292</v>
      </c>
      <c r="S111" s="19">
        <f t="shared" si="54"/>
        <v>9442.7806577209612</v>
      </c>
      <c r="T111" s="19">
        <f t="shared" si="55"/>
        <v>9139.3398217621343</v>
      </c>
      <c r="U111" s="19">
        <f t="shared" si="144"/>
        <v>8308.8922424318043</v>
      </c>
      <c r="V111" s="19"/>
      <c r="W111" s="20">
        <f t="shared" si="145"/>
        <v>9105.1513719743489</v>
      </c>
      <c r="Y111" s="24">
        <f t="shared" ref="Y111" si="237">+B111/B110-1</f>
        <v>2.3419431023919524E-2</v>
      </c>
      <c r="Z111" s="24">
        <f t="shared" ref="Z111" si="238">+C111/C110-1</f>
        <v>2.2858375938723752E-2</v>
      </c>
      <c r="AA111" s="24">
        <f t="shared" ref="AA111" si="239">+D111/D110-1</f>
        <v>2.3802853010383318E-2</v>
      </c>
      <c r="AB111" s="24">
        <f t="shared" ref="AB111" si="240">+E111/E110-1</f>
        <v>2.4161354480855213E-2</v>
      </c>
      <c r="AC111" s="24">
        <f t="shared" ref="AC111" si="241">+F111/F110-1</f>
        <v>2.8030629368949178E-2</v>
      </c>
      <c r="AD111" s="24">
        <f t="shared" ref="AD111" si="242">+G111/G110-1</f>
        <v>1.6314009674320173E-2</v>
      </c>
      <c r="AE111" s="24">
        <f t="shared" ref="AE111" si="243">+H111/H110-1</f>
        <v>1.82644568988517E-2</v>
      </c>
      <c r="AF111" s="24">
        <f t="shared" ref="AF111" si="244">+I111/I110-1</f>
        <v>3.4560650642252E-2</v>
      </c>
      <c r="AG111" s="24">
        <f t="shared" ref="AG111" si="245">+J111/J110-1</f>
        <v>2.2155516789900576E-2</v>
      </c>
      <c r="AH111" s="24">
        <f t="shared" ref="AH111" si="246">+K111/K110-1</f>
        <v>1.611432097111809E-2</v>
      </c>
      <c r="AI111" s="24">
        <f t="shared" ref="AI111" si="247">+L111/L110-1</f>
        <v>1.6937803629692327E-2</v>
      </c>
      <c r="AJ111" s="24">
        <f t="shared" ref="AJ111" si="248">+M111/M110-1</f>
        <v>2.220742161087963E-2</v>
      </c>
      <c r="AK111" s="24">
        <f t="shared" ref="AK111" si="249">+N111/N110-1</f>
        <v>2.4435440977494505E-2</v>
      </c>
      <c r="AL111" s="24">
        <f t="shared" ref="AL111" si="250">+O111/O110-1</f>
        <v>2.7935773517368201E-2</v>
      </c>
      <c r="AM111" s="24">
        <f t="shared" ref="AM111" si="251">+P111/P110-1</f>
        <v>2.2167187118103504E-2</v>
      </c>
      <c r="AN111" s="24">
        <f t="shared" ref="AN111" si="252">+Q111/Q110-1</f>
        <v>2.5649365238820998E-2</v>
      </c>
      <c r="AO111" s="24">
        <f t="shared" ref="AO111" si="253">+R111/R110-1</f>
        <v>2.3434813655581754E-2</v>
      </c>
      <c r="AP111" s="24">
        <f t="shared" ref="AP111" si="254">+S111/S110-1</f>
        <v>2.1799642012584775E-2</v>
      </c>
      <c r="AQ111" s="24">
        <f t="shared" ref="AQ111" si="255">+T111/T110-1</f>
        <v>2.0767506693428528E-2</v>
      </c>
      <c r="AR111" s="24">
        <f t="shared" ref="AR111" si="256">+U111/U110-1</f>
        <v>2.0104370886163681E-2</v>
      </c>
      <c r="AS111" s="24" t="e">
        <f t="shared" ref="AS111" si="257">+V111/V110-1</f>
        <v>#DIV/0!</v>
      </c>
      <c r="AT111" s="24">
        <f t="shared" ref="AT111" si="258">+W111/W110-1</f>
        <v>2.3113116761529051E-2</v>
      </c>
      <c r="AV111" s="24">
        <f t="shared" ref="AV111" si="259">+B111/B99-1</f>
        <v>0.31308756349609079</v>
      </c>
      <c r="AW111" s="24">
        <f t="shared" ref="AW111" si="260">+C111/C99-1</f>
        <v>0.2862826626270345</v>
      </c>
      <c r="AX111" s="24">
        <f t="shared" ref="AX111" si="261">+D111/D99-1</f>
        <v>0.28354031786299316</v>
      </c>
      <c r="AY111" s="24">
        <f t="shared" ref="AY111" si="262">+E111/E99-1</f>
        <v>0.17426155052555092</v>
      </c>
      <c r="AZ111" s="24">
        <f t="shared" ref="AZ111" si="263">+F111/F99-1</f>
        <v>0.45638823399157635</v>
      </c>
      <c r="BA111" s="24">
        <f t="shared" ref="BA111" si="264">+G111/G99-1</f>
        <v>0.18498535897722101</v>
      </c>
      <c r="BB111" s="24">
        <f t="shared" ref="BB111" si="265">+H111/H99-1</f>
        <v>0.28894700612077506</v>
      </c>
      <c r="BC111" s="24">
        <f t="shared" ref="BC111" si="266">+I111/I99-1</f>
        <v>0.30208081984196</v>
      </c>
      <c r="BD111" s="24">
        <f t="shared" ref="BD111" si="267">+J111/J99-1</f>
        <v>0.35706737099699382</v>
      </c>
      <c r="BE111" s="24">
        <f t="shared" ref="BE111" si="268">+K111/K99-1</f>
        <v>0.31516735679117791</v>
      </c>
      <c r="BF111" s="24">
        <f t="shared" ref="BF111" si="269">+L111/L99-1</f>
        <v>0.59467421812286658</v>
      </c>
      <c r="BG111" s="24">
        <f t="shared" ref="BG111" si="270">+M111/M99-1</f>
        <v>0.4580897644153894</v>
      </c>
      <c r="BH111" s="24">
        <f t="shared" ref="BH111" si="271">+N111/N99-1</f>
        <v>0.31964918844667567</v>
      </c>
      <c r="BI111" s="24">
        <f t="shared" ref="BI111" si="272">+O111/O99-1</f>
        <v>0.12754420374899955</v>
      </c>
      <c r="BJ111" s="24">
        <f t="shared" ref="BJ111" si="273">+P111/P99-1</f>
        <v>0.33398014218500793</v>
      </c>
      <c r="BK111" s="24">
        <f t="shared" ref="BK111" si="274">+Q111/Q99-1</f>
        <v>0.35172377457042381</v>
      </c>
      <c r="BL111" s="24">
        <f t="shared" ref="BL111" si="275">+R111/R99-1</f>
        <v>0.31378197196949809</v>
      </c>
      <c r="BM111" s="24">
        <f t="shared" ref="BM111" si="276">+S111/S99-1</f>
        <v>0.29167962267014613</v>
      </c>
      <c r="BN111" s="24">
        <f t="shared" ref="BN111" si="277">+T111/T99-1</f>
        <v>0.2968369280211034</v>
      </c>
      <c r="BO111" s="24">
        <f t="shared" ref="BO111" si="278">+U111/U99-1</f>
        <v>0.23386447225038864</v>
      </c>
      <c r="BP111" s="24" t="e">
        <f t="shared" ref="BP111" si="279">+V111/V99-1</f>
        <v>#DIV/0!</v>
      </c>
      <c r="BQ111" s="24">
        <f t="shared" ref="BQ111" si="280">+W111/W99-1</f>
        <v>0.27826144444663159</v>
      </c>
    </row>
  </sheetData>
  <mergeCells count="3">
    <mergeCell ref="B1:W1"/>
    <mergeCell ref="Y1:AT1"/>
    <mergeCell ref="AV1:BQ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CE7A0-7AF6-461D-B218-FC51768C54DE}">
  <sheetPr codeName="Hoja2"/>
  <dimension ref="A1:CU111"/>
  <sheetViews>
    <sheetView zoomScale="85" workbookViewId="0">
      <pane xSplit="1" ySplit="4" topLeftCell="B98" activePane="bottomRight" state="frozen"/>
      <selection pane="topRight" activeCell="B1" sqref="B1"/>
      <selection pane="bottomLeft" activeCell="A5" sqref="A5"/>
      <selection pane="bottomRight" activeCell="C111" sqref="C111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1.85546875" customWidth="1"/>
    <col min="71" max="71" width="11.42578125" customWidth="1"/>
    <col min="85" max="85" width="1.85546875" customWidth="1"/>
  </cols>
  <sheetData>
    <row r="1" spans="1:99" x14ac:dyDescent="0.25">
      <c r="A1" s="25"/>
      <c r="B1" s="226" t="s">
        <v>0</v>
      </c>
      <c r="C1" s="227"/>
      <c r="D1" s="227"/>
      <c r="E1" s="227"/>
      <c r="F1" s="227"/>
      <c r="G1" s="227"/>
      <c r="H1" s="227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8"/>
      <c r="X1" s="21"/>
      <c r="Y1" s="226" t="s">
        <v>1</v>
      </c>
      <c r="Z1" s="227"/>
      <c r="AA1" s="227"/>
      <c r="AB1" s="227"/>
      <c r="AC1" s="227"/>
      <c r="AD1" s="227"/>
      <c r="AE1" s="227"/>
      <c r="AF1" s="227"/>
      <c r="AG1" s="227"/>
      <c r="AH1" s="227"/>
      <c r="AI1" s="227"/>
      <c r="AJ1" s="227"/>
      <c r="AK1" s="227"/>
      <c r="AL1" s="227"/>
      <c r="AM1" s="227"/>
      <c r="AN1" s="227"/>
      <c r="AO1" s="227"/>
      <c r="AP1" s="227"/>
      <c r="AQ1" s="227"/>
      <c r="AR1" s="227"/>
      <c r="AS1" s="227"/>
      <c r="AT1" s="228"/>
      <c r="AU1" s="21"/>
      <c r="AV1" s="226" t="s">
        <v>2</v>
      </c>
      <c r="AW1" s="227"/>
      <c r="AX1" s="227"/>
      <c r="AY1" s="227"/>
      <c r="AZ1" s="227"/>
      <c r="BA1" s="227"/>
      <c r="BB1" s="227"/>
      <c r="BC1" s="227"/>
      <c r="BD1" s="227"/>
      <c r="BE1" s="227"/>
      <c r="BF1" s="227"/>
      <c r="BG1" s="227"/>
      <c r="BH1" s="227"/>
      <c r="BI1" s="227"/>
      <c r="BJ1" s="227"/>
      <c r="BK1" s="227"/>
      <c r="BL1" s="227"/>
      <c r="BM1" s="227"/>
      <c r="BN1" s="227"/>
      <c r="BO1" s="227"/>
      <c r="BP1" s="227"/>
      <c r="BQ1" s="228"/>
      <c r="BR1" s="21"/>
      <c r="BS1" s="226" t="s">
        <v>29</v>
      </c>
      <c r="BT1" s="227"/>
      <c r="BU1" s="227"/>
      <c r="BV1" s="227"/>
      <c r="BW1" s="227"/>
      <c r="BX1" s="227"/>
      <c r="BY1" s="227"/>
      <c r="BZ1" s="227"/>
      <c r="CA1" s="227"/>
      <c r="CB1" s="227"/>
      <c r="CC1" s="227"/>
      <c r="CD1" s="227"/>
      <c r="CE1" s="227"/>
      <c r="CF1" s="227"/>
      <c r="CG1" s="21"/>
      <c r="CH1" s="226" t="s">
        <v>30</v>
      </c>
      <c r="CI1" s="227"/>
      <c r="CJ1" s="227"/>
      <c r="CK1" s="227"/>
      <c r="CL1" s="227"/>
      <c r="CM1" s="227"/>
      <c r="CN1" s="227"/>
      <c r="CO1" s="227"/>
      <c r="CP1" s="227"/>
      <c r="CQ1" s="227"/>
      <c r="CR1" s="227"/>
      <c r="CS1" s="227"/>
      <c r="CT1" s="227"/>
      <c r="CU1" s="227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0.99999999999999989</v>
      </c>
      <c r="S2" s="28">
        <f>+SUM($C$3:$E$3,$G$3,$K$3,$M$3:$N$3)</f>
        <v>0.63319999999999987</v>
      </c>
      <c r="T2" s="28">
        <f>+SUM($E$3,$G$3,$K$3,$M$3:$N$3)</f>
        <v>0.36609999999999998</v>
      </c>
      <c r="U2" s="28">
        <f>+SUM($E$3,$G$3,$K$3,$N$3)</f>
        <v>0.25769999999999998</v>
      </c>
      <c r="V2" s="27"/>
      <c r="W2" s="28">
        <f>+SUM(E3,G3:L3,N3)</f>
        <v>0.51990000000000003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0.51990000000000003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0.99999999999999989</v>
      </c>
      <c r="BM2" s="28"/>
      <c r="BN2" s="28"/>
      <c r="BO2" s="28"/>
      <c r="BP2" s="27"/>
      <c r="BQ2" s="28">
        <f>+SUM(AY3,BA3:BF3,BH3)</f>
        <v>0.51990000000000003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+[1]GBA!C$3</f>
        <v>0.2344</v>
      </c>
      <c r="D3" s="32">
        <f>+[1]GBA!D$3</f>
        <v>3.27E-2</v>
      </c>
      <c r="E3" s="32">
        <f>+[1]GBA!E$3</f>
        <v>8.4900000000000003E-2</v>
      </c>
      <c r="F3" s="32">
        <f>+[1]GBA!F$3</f>
        <v>0.1046</v>
      </c>
      <c r="G3" s="32">
        <f>+[1]GBA!G$3</f>
        <v>6.2700000000000006E-2</v>
      </c>
      <c r="H3" s="32">
        <f>+[1]GBA!H$3</f>
        <v>8.7999999999999995E-2</v>
      </c>
      <c r="I3" s="32">
        <f>+[1]GBA!I$3</f>
        <v>0.1159</v>
      </c>
      <c r="J3" s="32">
        <f>+[1]GBA!J$3</f>
        <v>2.81E-2</v>
      </c>
      <c r="K3" s="32">
        <f>+[1]GBA!K$3</f>
        <v>7.46E-2</v>
      </c>
      <c r="L3" s="32">
        <f>+[1]GBA!L$3</f>
        <v>3.0200000000000001E-2</v>
      </c>
      <c r="M3" s="32">
        <f>+[1]GBA!M$3</f>
        <v>0.1084</v>
      </c>
      <c r="N3" s="32">
        <f>+[1]GBA!N$3</f>
        <v>3.5499999999999997E-2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0.2344</v>
      </c>
      <c r="AA3" s="32">
        <f t="shared" ref="AA3:AK3" si="0">+D3</f>
        <v>3.27E-2</v>
      </c>
      <c r="AB3" s="32">
        <f t="shared" si="0"/>
        <v>8.4900000000000003E-2</v>
      </c>
      <c r="AC3" s="32">
        <f t="shared" si="0"/>
        <v>0.1046</v>
      </c>
      <c r="AD3" s="32">
        <f t="shared" si="0"/>
        <v>6.2700000000000006E-2</v>
      </c>
      <c r="AE3" s="32">
        <f t="shared" si="0"/>
        <v>8.7999999999999995E-2</v>
      </c>
      <c r="AF3" s="32">
        <f t="shared" si="0"/>
        <v>0.1159</v>
      </c>
      <c r="AG3" s="32">
        <f t="shared" si="0"/>
        <v>2.81E-2</v>
      </c>
      <c r="AH3" s="32">
        <f t="shared" si="0"/>
        <v>7.46E-2</v>
      </c>
      <c r="AI3" s="32">
        <f t="shared" si="0"/>
        <v>3.0200000000000001E-2</v>
      </c>
      <c r="AJ3" s="32">
        <f t="shared" si="0"/>
        <v>0.1084</v>
      </c>
      <c r="AK3" s="32">
        <f t="shared" si="0"/>
        <v>3.5499999999999997E-2</v>
      </c>
      <c r="AL3" s="4">
        <v>0.108</v>
      </c>
      <c r="AM3" s="2">
        <v>0.69899999999999995</v>
      </c>
      <c r="AN3" s="5">
        <v>0.19400000000000001</v>
      </c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 t="shared" ref="AW3:BH3" si="1">+Z3</f>
        <v>0.2344</v>
      </c>
      <c r="AX3" s="32">
        <f t="shared" si="1"/>
        <v>3.27E-2</v>
      </c>
      <c r="AY3" s="32">
        <f t="shared" si="1"/>
        <v>8.4900000000000003E-2</v>
      </c>
      <c r="AZ3" s="32">
        <f t="shared" si="1"/>
        <v>0.1046</v>
      </c>
      <c r="BA3" s="32">
        <f t="shared" si="1"/>
        <v>6.2700000000000006E-2</v>
      </c>
      <c r="BB3" s="32">
        <f t="shared" si="1"/>
        <v>8.7999999999999995E-2</v>
      </c>
      <c r="BC3" s="32">
        <f t="shared" si="1"/>
        <v>0.1159</v>
      </c>
      <c r="BD3" s="32">
        <f t="shared" si="1"/>
        <v>2.81E-2</v>
      </c>
      <c r="BE3" s="32">
        <f t="shared" si="1"/>
        <v>7.46E-2</v>
      </c>
      <c r="BF3" s="32">
        <f t="shared" si="1"/>
        <v>3.0200000000000001E-2</v>
      </c>
      <c r="BG3" s="32">
        <f t="shared" si="1"/>
        <v>0.1084</v>
      </c>
      <c r="BH3" s="32">
        <f t="shared" si="1"/>
        <v>3.5499999999999997E-2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 t="shared" ref="BT3:CE3" si="2">+AW3</f>
        <v>0.2344</v>
      </c>
      <c r="BU3" s="32">
        <f t="shared" si="2"/>
        <v>3.27E-2</v>
      </c>
      <c r="BV3" s="32">
        <f t="shared" si="2"/>
        <v>8.4900000000000003E-2</v>
      </c>
      <c r="BW3" s="32">
        <f t="shared" si="2"/>
        <v>0.1046</v>
      </c>
      <c r="BX3" s="32">
        <f t="shared" si="2"/>
        <v>6.2700000000000006E-2</v>
      </c>
      <c r="BY3" s="32">
        <f t="shared" si="2"/>
        <v>8.7999999999999995E-2</v>
      </c>
      <c r="BZ3" s="32">
        <f t="shared" si="2"/>
        <v>0.1159</v>
      </c>
      <c r="CA3" s="32">
        <f t="shared" si="2"/>
        <v>2.81E-2</v>
      </c>
      <c r="CB3" s="32">
        <f t="shared" si="2"/>
        <v>7.46E-2</v>
      </c>
      <c r="CC3" s="32">
        <f t="shared" si="2"/>
        <v>3.0200000000000001E-2</v>
      </c>
      <c r="CD3" s="32">
        <f t="shared" si="2"/>
        <v>0.1084</v>
      </c>
      <c r="CE3" s="32">
        <f t="shared" si="2"/>
        <v>3.5499999999999997E-2</v>
      </c>
      <c r="CF3" s="29"/>
      <c r="CG3" s="22"/>
      <c r="CH3" s="29">
        <v>1</v>
      </c>
      <c r="CI3" s="32">
        <f>+BT3</f>
        <v>0.2344</v>
      </c>
      <c r="CJ3" s="32">
        <f t="shared" ref="CJ3:CT3" si="3">+BU3</f>
        <v>3.27E-2</v>
      </c>
      <c r="CK3" s="32">
        <f t="shared" si="3"/>
        <v>8.4900000000000003E-2</v>
      </c>
      <c r="CL3" s="32">
        <f t="shared" si="3"/>
        <v>0.1046</v>
      </c>
      <c r="CM3" s="32">
        <f t="shared" si="3"/>
        <v>6.2700000000000006E-2</v>
      </c>
      <c r="CN3" s="32">
        <f t="shared" si="3"/>
        <v>8.7999999999999995E-2</v>
      </c>
      <c r="CO3" s="32">
        <f t="shared" si="3"/>
        <v>0.1159</v>
      </c>
      <c r="CP3" s="32">
        <f t="shared" si="3"/>
        <v>2.81E-2</v>
      </c>
      <c r="CQ3" s="32">
        <f t="shared" si="3"/>
        <v>7.46E-2</v>
      </c>
      <c r="CR3" s="32">
        <f t="shared" si="3"/>
        <v>3.0200000000000001E-2</v>
      </c>
      <c r="CS3" s="32">
        <f t="shared" si="3"/>
        <v>0.1084</v>
      </c>
      <c r="CT3" s="32">
        <f t="shared" si="3"/>
        <v>3.5499999999999997E-2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12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12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+[1]NAC!A6</f>
        <v>42705</v>
      </c>
      <c r="B5" s="17">
        <f>+[1]GBA!B6</f>
        <v>100</v>
      </c>
      <c r="C5" s="17">
        <f>+[1]GBA!C6</f>
        <v>100</v>
      </c>
      <c r="D5" s="17">
        <f>+[1]GBA!D6</f>
        <v>100</v>
      </c>
      <c r="E5" s="17">
        <f>+[1]GBA!E6</f>
        <v>100</v>
      </c>
      <c r="F5" s="17">
        <f>+[1]GBA!F6</f>
        <v>100</v>
      </c>
      <c r="G5" s="17">
        <f>+[1]GBA!G6</f>
        <v>100</v>
      </c>
      <c r="H5" s="17">
        <f>+[1]GBA!H6</f>
        <v>100</v>
      </c>
      <c r="I5" s="17">
        <f>+[1]GBA!I6</f>
        <v>100</v>
      </c>
      <c r="J5" s="17">
        <f>+[1]GBA!J6</f>
        <v>100</v>
      </c>
      <c r="K5" s="17">
        <f>+[1]GBA!K6</f>
        <v>100</v>
      </c>
      <c r="L5" s="17">
        <f>+[1]GBA!L6</f>
        <v>100</v>
      </c>
      <c r="M5" s="17">
        <f>+[1]GBA!M6</f>
        <v>100</v>
      </c>
      <c r="N5" s="17">
        <f>+[1]GBA!N6</f>
        <v>100</v>
      </c>
      <c r="O5" s="17">
        <f>+[1]GBA!R6</f>
        <v>100</v>
      </c>
      <c r="P5" s="17">
        <f>+[1]GBA!S6</f>
        <v>100</v>
      </c>
      <c r="Q5" s="17">
        <f>+[1]GBA!T6</f>
        <v>100</v>
      </c>
      <c r="R5" s="18">
        <f>+SUMPRODUCT($C$3:$N$3,C5:N5)</f>
        <v>100</v>
      </c>
      <c r="S5" s="19">
        <f>+($C$3*$C5+$D$3*$D5+$E$3*$E5+$G$3*$G5+$K$3*$K5+$M$3*$M5+$N$3*$N5)/SUM($C$3:$E$3,$G$3,$K$3,$M$3:$N$3)</f>
        <v>100.00000000000003</v>
      </c>
      <c r="T5" s="19">
        <f>+($E$3*$E5+$G$3*$G5+$K$3*$K5+$M$3*$M5+$N$3*$N5)/SUM($E$3,$G$3,$K$3,$M$3:$N$3)</f>
        <v>100</v>
      </c>
      <c r="U5" s="19">
        <f>+($E$3*$E5+$G$3*$G5+$K$3*$K5+$N$3*$N5)/SUM($E$3,$G$3,$K$3,$N$3)</f>
        <v>100.00000000000001</v>
      </c>
      <c r="V5" s="19"/>
      <c r="W5" s="20">
        <f>($E$3*$E5+SUMPRODUCT($G$3:$L$3,$G5:$L5)+$N$3*$N5)/SUM($E$3,$G$3:$L$3,$N$3)</f>
        <v>100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+[1]NAC!A7</f>
        <v>42736</v>
      </c>
      <c r="B6" s="17">
        <f>+[1]GBA!B7</f>
        <v>101.313</v>
      </c>
      <c r="C6" s="17">
        <f>+[1]GBA!C7</f>
        <v>101.3069</v>
      </c>
      <c r="D6" s="17">
        <f>+[1]GBA!D7</f>
        <v>100.5008</v>
      </c>
      <c r="E6" s="17">
        <f>+[1]GBA!E7</f>
        <v>97.871899999999997</v>
      </c>
      <c r="F6" s="17">
        <f>+[1]GBA!F7</f>
        <v>99.981200000000001</v>
      </c>
      <c r="G6" s="17">
        <f>+[1]GBA!G7</f>
        <v>100.8651</v>
      </c>
      <c r="H6" s="17">
        <f>+[1]GBA!H7</f>
        <v>101.35590000000001</v>
      </c>
      <c r="I6" s="17">
        <f>+[1]GBA!I7</f>
        <v>101.75830000000001</v>
      </c>
      <c r="J6" s="17">
        <f>+[1]GBA!J7</f>
        <v>103.81740000000001</v>
      </c>
      <c r="K6" s="17">
        <f>+[1]GBA!K7</f>
        <v>103.24299999999999</v>
      </c>
      <c r="L6" s="17">
        <f>+[1]GBA!L7</f>
        <v>100.48690000000001</v>
      </c>
      <c r="M6" s="17">
        <f>+[1]GBA!M7</f>
        <v>103.2868</v>
      </c>
      <c r="N6" s="17">
        <f>+[1]GBA!N7</f>
        <v>102.117</v>
      </c>
      <c r="O6" s="18">
        <f>+[1]GBA!R7</f>
        <v>101.5562</v>
      </c>
      <c r="P6" s="19">
        <f>+[1]GBA!S7</f>
        <v>101.3389</v>
      </c>
      <c r="Q6" s="20">
        <f>+[1]GBA!T7</f>
        <v>101.12739999999999</v>
      </c>
      <c r="R6" s="18">
        <f t="shared" ref="R6:R69" si="4">+SUMPRODUCT($C$3:$N$3,C6:N6)</f>
        <v>101.31276302999999</v>
      </c>
      <c r="S6" s="19">
        <f t="shared" ref="S6:S69" si="5">+($C$3*$C6+$D$3*$D6+$E$3*$E6+$G$3*$G6+$K$3*$K6+$M$3*$M6+$N$3*$N6)/SUM($C$3:$E$3,$G$3,$K$3,$M$3:$N$3)</f>
        <v>101.37342075173721</v>
      </c>
      <c r="T6" s="19">
        <f t="shared" ref="T6:T69" si="6">+($E$3*$E6+$G$3*$G6+$K$3*$K6+$M$3*$M6+$N$3*$N6)/SUM($E$3,$G$3,$K$3,$M$3:$N$3)</f>
        <v>101.49395383774926</v>
      </c>
      <c r="U6" s="19">
        <f t="shared" ref="U6:U69" si="7">+($E$3*$E6+$G$3*$G6+$K$3*$K6+$N$3*$N6)/SUM($E$3,$G$3,$K$3,$N$3)</f>
        <v>100.7398035700427</v>
      </c>
      <c r="V6" s="19"/>
      <c r="W6" s="20">
        <f t="shared" ref="W6:W69" si="8">($E$3*$E6+SUMPRODUCT($G$3:$L$3,$G6:$L6)+$N$3*$N6)/SUM($E$3,$G$3:$L$3,$N$3)</f>
        <v>101.22278682438932</v>
      </c>
      <c r="X6" s="21"/>
      <c r="Y6" s="41">
        <f t="shared" ref="Y6:AS18" si="9">+B6/B5-1</f>
        <v>1.3130000000000086E-2</v>
      </c>
      <c r="Z6" s="24">
        <f t="shared" si="9"/>
        <v>1.3068999999999997E-2</v>
      </c>
      <c r="AA6" s="24">
        <f t="shared" si="9"/>
        <v>5.0079999999999014E-3</v>
      </c>
      <c r="AB6" s="24">
        <f t="shared" si="9"/>
        <v>-2.1280999999999994E-2</v>
      </c>
      <c r="AC6" s="24">
        <f t="shared" si="9"/>
        <v>-1.8799999999996597E-4</v>
      </c>
      <c r="AD6" s="24">
        <f t="shared" si="9"/>
        <v>8.6509999999999643E-3</v>
      </c>
      <c r="AE6" s="24">
        <f t="shared" si="9"/>
        <v>1.3559000000000099E-2</v>
      </c>
      <c r="AF6" s="24">
        <f t="shared" si="9"/>
        <v>1.7583000000000126E-2</v>
      </c>
      <c r="AG6" s="24">
        <f t="shared" si="9"/>
        <v>3.8174000000000152E-2</v>
      </c>
      <c r="AH6" s="24">
        <f t="shared" si="9"/>
        <v>3.2429999999999959E-2</v>
      </c>
      <c r="AI6" s="24">
        <f t="shared" si="9"/>
        <v>4.8690000000000122E-3</v>
      </c>
      <c r="AJ6" s="24">
        <f t="shared" si="9"/>
        <v>3.2867999999999897E-2</v>
      </c>
      <c r="AK6" s="24">
        <f t="shared" si="9"/>
        <v>2.1170000000000133E-2</v>
      </c>
      <c r="AL6" s="24">
        <f t="shared" si="9"/>
        <v>1.5562000000000076E-2</v>
      </c>
      <c r="AM6" s="24">
        <f t="shared" si="9"/>
        <v>1.3388999999999873E-2</v>
      </c>
      <c r="AN6" s="24">
        <f t="shared" si="9"/>
        <v>1.1274000000000006E-2</v>
      </c>
      <c r="AO6" s="24">
        <f t="shared" si="9"/>
        <v>1.312763029999986E-2</v>
      </c>
      <c r="AP6" s="24">
        <f t="shared" si="9"/>
        <v>1.3734207517371866E-2</v>
      </c>
      <c r="AQ6" s="24">
        <f t="shared" si="9"/>
        <v>1.4939538377492623E-2</v>
      </c>
      <c r="AR6" s="24">
        <f t="shared" si="9"/>
        <v>7.3980357004268527E-3</v>
      </c>
      <c r="AS6" s="24" t="e">
        <f t="shared" si="9"/>
        <v>#DIV/0!</v>
      </c>
      <c r="AT6" s="24">
        <f>+W6/W5-1</f>
        <v>1.2227868243893214E-2</v>
      </c>
      <c r="AU6" s="21"/>
      <c r="BR6" s="21"/>
      <c r="BS6" s="35">
        <f>+A6</f>
        <v>42736</v>
      </c>
      <c r="BT6" s="24">
        <f>(C6-C5)/$B5*C$3</f>
        <v>3.0633735999999975E-3</v>
      </c>
      <c r="BU6" s="24">
        <f t="shared" ref="BU6:CE7" si="10">(D6-D5)/$B5*D$3</f>
        <v>1.637615999999994E-4</v>
      </c>
      <c r="BV6" s="24">
        <f t="shared" si="10"/>
        <v>-1.8067569000000032E-3</v>
      </c>
      <c r="BW6" s="24">
        <f t="shared" si="10"/>
        <v>-1.9664799999998762E-5</v>
      </c>
      <c r="BX6" s="24">
        <f t="shared" si="10"/>
        <v>5.4241769999999895E-4</v>
      </c>
      <c r="BY6" s="24">
        <f t="shared" si="10"/>
        <v>1.1931920000000046E-3</v>
      </c>
      <c r="BZ6" s="24">
        <f t="shared" si="10"/>
        <v>2.0378697000000066E-3</v>
      </c>
      <c r="CA6" s="24">
        <f t="shared" si="10"/>
        <v>1.0726894000000018E-3</v>
      </c>
      <c r="CB6" s="24">
        <f t="shared" si="10"/>
        <v>2.4192779999999965E-3</v>
      </c>
      <c r="CC6" s="24">
        <f t="shared" si="10"/>
        <v>1.470438000000017E-4</v>
      </c>
      <c r="CD6" s="24">
        <f t="shared" si="10"/>
        <v>3.5628911999999991E-3</v>
      </c>
      <c r="CE6" s="24">
        <f t="shared" si="10"/>
        <v>7.5153500000000142E-4</v>
      </c>
      <c r="CF6" s="24">
        <f>+SUM(BT6:CE6)</f>
        <v>1.3127630300000005E-2</v>
      </c>
      <c r="CG6" s="21"/>
      <c r="CH6" s="24">
        <f>+CH$3*(B$95-B$55)/$B$55</f>
        <v>14.606750578831353</v>
      </c>
      <c r="CI6" s="56">
        <f>+CI$3*(C$95-C$55)/$B$55</f>
        <v>3.9149772945439905</v>
      </c>
      <c r="CJ6" s="56">
        <f t="shared" ref="CJ6:CT6" si="11">+CJ$3*(D$95-D$55)/$B$55</f>
        <v>0.36351253653787718</v>
      </c>
      <c r="CK6" s="56">
        <f t="shared" si="11"/>
        <v>1.1726447874446013</v>
      </c>
      <c r="CL6" s="56">
        <f t="shared" si="11"/>
        <v>1.2681809797330956</v>
      </c>
      <c r="CM6" s="56">
        <f t="shared" si="11"/>
        <v>0.87028890532346392</v>
      </c>
      <c r="CN6" s="56">
        <f t="shared" si="11"/>
        <v>1.3691145007973025</v>
      </c>
      <c r="CO6" s="56">
        <f t="shared" si="11"/>
        <v>1.6955333530779551</v>
      </c>
      <c r="CP6" s="56">
        <f t="shared" si="11"/>
        <v>0.36784905124200279</v>
      </c>
      <c r="CQ6" s="56">
        <f t="shared" si="11"/>
        <v>1.0285413704684232</v>
      </c>
      <c r="CR6" s="56">
        <f t="shared" si="11"/>
        <v>0.37172765428439292</v>
      </c>
      <c r="CS6" s="56">
        <f t="shared" si="11"/>
        <v>1.6761203587539968</v>
      </c>
      <c r="CT6" s="56">
        <f t="shared" si="11"/>
        <v>0.50827233971786823</v>
      </c>
    </row>
    <row r="7" spans="1:99" x14ac:dyDescent="0.25">
      <c r="A7" s="31">
        <f>+[1]NAC!A8</f>
        <v>42767</v>
      </c>
      <c r="B7" s="17">
        <f>+[1]GBA!B8</f>
        <v>103.8085</v>
      </c>
      <c r="C7" s="17">
        <f>+[1]GBA!C8</f>
        <v>103.16459999999999</v>
      </c>
      <c r="D7" s="17">
        <f>+[1]GBA!D8</f>
        <v>105.4806</v>
      </c>
      <c r="E7" s="17">
        <f>+[1]GBA!E8</f>
        <v>97.425299999999993</v>
      </c>
      <c r="F7" s="17">
        <f>+[1]GBA!F8</f>
        <v>108.4042</v>
      </c>
      <c r="G7" s="17">
        <f>+[1]GBA!G8</f>
        <v>101.2178</v>
      </c>
      <c r="H7" s="17">
        <f>+[1]GBA!H8</f>
        <v>104.6961</v>
      </c>
      <c r="I7" s="17">
        <f>+[1]GBA!I8</f>
        <v>103.5441</v>
      </c>
      <c r="J7" s="17">
        <f>+[1]GBA!J8</f>
        <v>108.0484</v>
      </c>
      <c r="K7" s="17">
        <f>+[1]GBA!K8</f>
        <v>103.3096</v>
      </c>
      <c r="L7" s="17">
        <f>+[1]GBA!L8</f>
        <v>104.93600000000001</v>
      </c>
      <c r="M7" s="17">
        <f>+[1]GBA!M8</f>
        <v>105.1373</v>
      </c>
      <c r="N7" s="17">
        <f>+[1]GBA!N8</f>
        <v>104.1416</v>
      </c>
      <c r="O7" s="18">
        <f>+[1]GBA!R8</f>
        <v>102.0783</v>
      </c>
      <c r="P7" s="19">
        <f>+[1]GBA!S8</f>
        <v>103.2097</v>
      </c>
      <c r="Q7" s="20">
        <f>+[1]GBA!T8</f>
        <v>106.3489</v>
      </c>
      <c r="R7" s="18">
        <f t="shared" si="4"/>
        <v>103.80789272000001</v>
      </c>
      <c r="S7" s="19">
        <f t="shared" si="5"/>
        <v>102.7314721572963</v>
      </c>
      <c r="T7" s="19">
        <f t="shared" si="6"/>
        <v>102.20860505326412</v>
      </c>
      <c r="U7" s="19">
        <f t="shared" si="7"/>
        <v>100.97666662786186</v>
      </c>
      <c r="V7" s="19"/>
      <c r="W7" s="20">
        <f t="shared" si="8"/>
        <v>102.79079095979995</v>
      </c>
      <c r="X7" s="21"/>
      <c r="Y7" s="41">
        <f t="shared" si="9"/>
        <v>2.4631587259285492E-2</v>
      </c>
      <c r="Z7" s="24">
        <f t="shared" si="9"/>
        <v>1.833734918352059E-2</v>
      </c>
      <c r="AA7" s="24">
        <f t="shared" si="9"/>
        <v>4.954985432951764E-2</v>
      </c>
      <c r="AB7" s="24">
        <f t="shared" si="9"/>
        <v>-4.5631074905054803E-3</v>
      </c>
      <c r="AC7" s="24">
        <f t="shared" si="9"/>
        <v>8.4245838217585023E-2</v>
      </c>
      <c r="AD7" s="24">
        <f t="shared" si="9"/>
        <v>3.4967496190456693E-3</v>
      </c>
      <c r="AE7" s="24">
        <f t="shared" si="9"/>
        <v>3.2955160972375497E-2</v>
      </c>
      <c r="AF7" s="24">
        <f t="shared" si="9"/>
        <v>1.7549428400435163E-2</v>
      </c>
      <c r="AG7" s="24">
        <f t="shared" si="9"/>
        <v>4.0754247361232343E-2</v>
      </c>
      <c r="AH7" s="24">
        <f t="shared" si="9"/>
        <v>6.4508005385355283E-4</v>
      </c>
      <c r="AI7" s="24">
        <f t="shared" si="9"/>
        <v>4.4275422965580624E-2</v>
      </c>
      <c r="AJ7" s="24">
        <f t="shared" si="9"/>
        <v>1.7916132555176434E-2</v>
      </c>
      <c r="AK7" s="24">
        <f t="shared" si="9"/>
        <v>1.9826277701068262E-2</v>
      </c>
      <c r="AL7" s="24">
        <f t="shared" si="9"/>
        <v>5.1409958230024255E-3</v>
      </c>
      <c r="AM7" s="24">
        <f t="shared" si="9"/>
        <v>1.8460827974252858E-2</v>
      </c>
      <c r="AN7" s="24">
        <f t="shared" si="9"/>
        <v>5.1632890789242047E-2</v>
      </c>
      <c r="AO7" s="24">
        <f t="shared" si="9"/>
        <v>2.4627989755458435E-2</v>
      </c>
      <c r="AP7" s="24">
        <f t="shared" si="9"/>
        <v>1.3396523422889439E-2</v>
      </c>
      <c r="AQ7" s="24">
        <f t="shared" si="9"/>
        <v>7.0413181129718172E-3</v>
      </c>
      <c r="AR7" s="24">
        <f t="shared" si="9"/>
        <v>2.3512360499540197E-3</v>
      </c>
      <c r="AS7" s="24" t="e">
        <f t="shared" si="9"/>
        <v>#DIV/0!</v>
      </c>
      <c r="AT7" s="24">
        <f t="shared" ref="AT7:AT70" si="12">+W7/W6-1</f>
        <v>1.5490624044277146E-2</v>
      </c>
      <c r="AU7" s="21"/>
      <c r="BR7" s="21"/>
      <c r="BS7" s="35">
        <f>+A7</f>
        <v>42767</v>
      </c>
      <c r="BT7" s="24">
        <f>(C7-C6)/$B6*C$3</f>
        <v>4.2980158518649992E-3</v>
      </c>
      <c r="BU7" s="24">
        <f t="shared" si="10"/>
        <v>1.6072908708655346E-3</v>
      </c>
      <c r="BV7" s="24">
        <f t="shared" si="10"/>
        <v>-3.7424950401232135E-4</v>
      </c>
      <c r="BW7" s="24">
        <f t="shared" si="10"/>
        <v>8.6962758974662695E-3</v>
      </c>
      <c r="BX7" s="24">
        <f t="shared" si="10"/>
        <v>2.1827692398803625E-4</v>
      </c>
      <c r="BY7" s="24">
        <f t="shared" si="10"/>
        <v>2.901282165171297E-3</v>
      </c>
      <c r="BZ7" s="24">
        <f t="shared" si="10"/>
        <v>2.0429186777609922E-3</v>
      </c>
      <c r="CA7" s="24">
        <f t="shared" si="10"/>
        <v>1.1735029068332774E-3</v>
      </c>
      <c r="CB7" s="24">
        <f t="shared" si="10"/>
        <v>4.9039708625750021E-5</v>
      </c>
      <c r="CC7" s="24">
        <f t="shared" si="10"/>
        <v>1.3262149970882319E-3</v>
      </c>
      <c r="CD7" s="24">
        <f t="shared" si="10"/>
        <v>1.9799453179749848E-3</v>
      </c>
      <c r="CE7" s="24">
        <f t="shared" si="10"/>
        <v>7.094183372321392E-4</v>
      </c>
      <c r="CF7" s="24">
        <f>+SUM(BT7:CE7)</f>
        <v>2.4627932150859188E-2</v>
      </c>
      <c r="CG7" s="21"/>
    </row>
    <row r="8" spans="1:99" x14ac:dyDescent="0.25">
      <c r="A8" s="31">
        <f>+[1]NAC!A9</f>
        <v>42795</v>
      </c>
      <c r="B8" s="17">
        <f>+[1]GBA!B9</f>
        <v>106.2627</v>
      </c>
      <c r="C8" s="17">
        <f>+[1]GBA!C9</f>
        <v>106.7878</v>
      </c>
      <c r="D8" s="17">
        <f>+[1]GBA!D9</f>
        <v>107.1121</v>
      </c>
      <c r="E8" s="17">
        <f>+[1]GBA!E9</f>
        <v>102.0665</v>
      </c>
      <c r="F8" s="17">
        <f>+[1]GBA!F9</f>
        <v>110.7756</v>
      </c>
      <c r="G8" s="17">
        <f>+[1]GBA!G9</f>
        <v>102.1399</v>
      </c>
      <c r="H8" s="17">
        <f>+[1]GBA!H9</f>
        <v>106.6572</v>
      </c>
      <c r="I8" s="17">
        <f>+[1]GBA!I9</f>
        <v>104.5685</v>
      </c>
      <c r="J8" s="17">
        <f>+[1]GBA!J9</f>
        <v>110.6652</v>
      </c>
      <c r="K8" s="17">
        <f>+[1]GBA!K9</f>
        <v>104.8017</v>
      </c>
      <c r="L8" s="17">
        <f>+[1]GBA!L9</f>
        <v>111.93380000000001</v>
      </c>
      <c r="M8" s="17">
        <f>+[1]GBA!M9</f>
        <v>106.18129999999999</v>
      </c>
      <c r="N8" s="17">
        <f>+[1]GBA!N9</f>
        <v>105.5869</v>
      </c>
      <c r="O8" s="18">
        <f>+[1]GBA!R9</f>
        <v>105.879</v>
      </c>
      <c r="P8" s="19">
        <f>+[1]GBA!S9</f>
        <v>105.0891</v>
      </c>
      <c r="Q8" s="20">
        <f>+[1]GBA!T9</f>
        <v>109.8871</v>
      </c>
      <c r="R8" s="18">
        <f t="shared" si="4"/>
        <v>106.26238165000002</v>
      </c>
      <c r="S8" s="19">
        <f t="shared" si="5"/>
        <v>105.30612485786483</v>
      </c>
      <c r="T8" s="19">
        <f t="shared" si="6"/>
        <v>104.19615479377222</v>
      </c>
      <c r="U8" s="19">
        <f t="shared" si="7"/>
        <v>103.361115056267</v>
      </c>
      <c r="V8" s="19"/>
      <c r="W8" s="20">
        <f t="shared" si="8"/>
        <v>105.08092898634351</v>
      </c>
      <c r="X8" s="21"/>
      <c r="Y8" s="41">
        <f t="shared" si="9"/>
        <v>2.3641609309449585E-2</v>
      </c>
      <c r="Z8" s="24">
        <f t="shared" si="9"/>
        <v>3.5120574305527397E-2</v>
      </c>
      <c r="AA8" s="24">
        <f t="shared" si="9"/>
        <v>1.5467299200042417E-2</v>
      </c>
      <c r="AB8" s="24">
        <f t="shared" si="9"/>
        <v>4.763854974016013E-2</v>
      </c>
      <c r="AC8" s="24">
        <f t="shared" si="9"/>
        <v>2.1875536187712319E-2</v>
      </c>
      <c r="AD8" s="24">
        <f t="shared" si="9"/>
        <v>9.1100577171208119E-3</v>
      </c>
      <c r="AE8" s="24">
        <f t="shared" si="9"/>
        <v>1.8731356755409267E-2</v>
      </c>
      <c r="AF8" s="24">
        <f t="shared" si="9"/>
        <v>9.8933691055309581E-3</v>
      </c>
      <c r="AG8" s="24">
        <f t="shared" si="9"/>
        <v>2.4218776030001443E-2</v>
      </c>
      <c r="AH8" s="24">
        <f t="shared" si="9"/>
        <v>1.4442994649093599E-2</v>
      </c>
      <c r="AI8" s="24">
        <f t="shared" si="9"/>
        <v>6.6686361210642753E-2</v>
      </c>
      <c r="AJ8" s="24">
        <f t="shared" si="9"/>
        <v>9.9298726522365488E-3</v>
      </c>
      <c r="AK8" s="24">
        <f t="shared" si="9"/>
        <v>1.3878219654777757E-2</v>
      </c>
      <c r="AL8" s="24">
        <f t="shared" si="9"/>
        <v>3.7233182762643979E-2</v>
      </c>
      <c r="AM8" s="24">
        <f t="shared" si="9"/>
        <v>1.8209528755533722E-2</v>
      </c>
      <c r="AN8" s="24">
        <f t="shared" si="9"/>
        <v>3.3269737627751761E-2</v>
      </c>
      <c r="AO8" s="24">
        <f t="shared" si="9"/>
        <v>2.3644530928110363E-2</v>
      </c>
      <c r="AP8" s="24">
        <f t="shared" si="9"/>
        <v>2.5061966372158961E-2</v>
      </c>
      <c r="AQ8" s="24">
        <f t="shared" si="9"/>
        <v>1.9446011805682284E-2</v>
      </c>
      <c r="AR8" s="24">
        <f t="shared" si="9"/>
        <v>2.3613855636498204E-2</v>
      </c>
      <c r="AS8" s="24" t="e">
        <f t="shared" si="9"/>
        <v>#DIV/0!</v>
      </c>
      <c r="AT8" s="24">
        <f t="shared" si="12"/>
        <v>2.2279603115800573E-2</v>
      </c>
      <c r="AU8" s="21"/>
      <c r="BR8" s="21"/>
      <c r="BS8" s="35">
        <f t="shared" ref="BS8:BS71" si="13">+A8</f>
        <v>42795</v>
      </c>
      <c r="BT8" s="24">
        <f t="shared" ref="BT8:BT71" si="14">(C8-C7)/$B7*C$3</f>
        <v>8.1811998054109498E-3</v>
      </c>
      <c r="BU8" s="24">
        <f t="shared" ref="BU8:BU71" si="15">(D8-D7)/$B7*D$3</f>
        <v>5.1392756855170904E-4</v>
      </c>
      <c r="BV8" s="24">
        <f t="shared" ref="BV8:BV71" si="16">(E8-E7)/$B7*E$3</f>
        <v>3.7958151789111781E-3</v>
      </c>
      <c r="BW8" s="24">
        <f t="shared" ref="BW8:BW71" si="17">(F8-F7)/$B7*F$3</f>
        <v>2.3894810155237712E-3</v>
      </c>
      <c r="BX8" s="24">
        <f t="shared" ref="BX8:BX71" si="18">(G8-G7)/$B7*G$3</f>
        <v>5.5694543317743759E-4</v>
      </c>
      <c r="BY8" s="24">
        <f t="shared" ref="BY8:BY71" si="19">(H8-H7)/$B7*H$3</f>
        <v>1.6624534599767858E-3</v>
      </c>
      <c r="BZ8" s="24">
        <f t="shared" ref="BZ8:BZ71" si="20">(I8-I7)/$B7*I$3</f>
        <v>1.1437209862390845E-3</v>
      </c>
      <c r="CA8" s="24">
        <f t="shared" ref="CA8:CA71" si="21">(J8-J7)/$B7*J$3</f>
        <v>7.0834353641561088E-4</v>
      </c>
      <c r="CB8" s="24">
        <f t="shared" ref="CB8:CB71" si="22">(K8-K7)/$B7*K$3</f>
        <v>1.0722692265084219E-3</v>
      </c>
      <c r="CC8" s="24">
        <f t="shared" ref="CC8:CC71" si="23">(L8-L7)/$B7*L$3</f>
        <v>2.0358020778645288E-3</v>
      </c>
      <c r="CD8" s="24">
        <f t="shared" ref="CD8:CD71" si="24">(M8-M7)/$B7*M$3</f>
        <v>1.0901766233015568E-3</v>
      </c>
      <c r="CE8" s="24">
        <f t="shared" ref="CE8:CE71" si="25">(N8-N7)/$B7*N$3</f>
        <v>4.9425769566076099E-4</v>
      </c>
      <c r="CF8" s="24">
        <f t="shared" ref="CF8:CF71" si="26">+SUM(BT8:CE8)</f>
        <v>2.3644392607541795E-2</v>
      </c>
      <c r="CG8" s="21"/>
    </row>
    <row r="9" spans="1:99" x14ac:dyDescent="0.25">
      <c r="A9" s="31">
        <f>+[1]NAC!A10</f>
        <v>42826</v>
      </c>
      <c r="B9" s="17">
        <f>+[1]GBA!B10</f>
        <v>109.0613</v>
      </c>
      <c r="C9" s="17">
        <f>+[1]GBA!C10</f>
        <v>109.2144</v>
      </c>
      <c r="D9" s="17">
        <f>+[1]GBA!D10</f>
        <v>109.5812</v>
      </c>
      <c r="E9" s="17">
        <f>+[1]GBA!E10</f>
        <v>107.2381</v>
      </c>
      <c r="F9" s="17">
        <f>+[1]GBA!F10</f>
        <v>115.889</v>
      </c>
      <c r="G9" s="17">
        <f>+[1]GBA!G10</f>
        <v>103.1802</v>
      </c>
      <c r="H9" s="17">
        <f>+[1]GBA!H10</f>
        <v>108.1913</v>
      </c>
      <c r="I9" s="17">
        <f>+[1]GBA!I10</f>
        <v>105.08759999999999</v>
      </c>
      <c r="J9" s="17">
        <f>+[1]GBA!J10</f>
        <v>118.23860000000001</v>
      </c>
      <c r="K9" s="17">
        <f>+[1]GBA!K10</f>
        <v>108.3531</v>
      </c>
      <c r="L9" s="17">
        <f>+[1]GBA!L10</f>
        <v>116.2786</v>
      </c>
      <c r="M9" s="17">
        <f>+[1]GBA!M10</f>
        <v>108.3494</v>
      </c>
      <c r="N9" s="17">
        <f>+[1]GBA!N10</f>
        <v>107.5817</v>
      </c>
      <c r="O9" s="18">
        <f>+[1]GBA!R10</f>
        <v>108.5334</v>
      </c>
      <c r="P9" s="19">
        <f>+[1]GBA!S10</f>
        <v>107.4973</v>
      </c>
      <c r="Q9" s="20">
        <f>+[1]GBA!T10</f>
        <v>113.8991</v>
      </c>
      <c r="R9" s="18">
        <f t="shared" si="4"/>
        <v>109.06103542000001</v>
      </c>
      <c r="S9" s="19">
        <f t="shared" si="5"/>
        <v>108.02975426405561</v>
      </c>
      <c r="T9" s="19">
        <f t="shared" si="6"/>
        <v>107.13269543840482</v>
      </c>
      <c r="U9" s="19">
        <f t="shared" si="7"/>
        <v>106.62089577027552</v>
      </c>
      <c r="V9" s="19"/>
      <c r="W9" s="20">
        <f t="shared" si="8"/>
        <v>107.73381507982305</v>
      </c>
      <c r="X9" s="21"/>
      <c r="Y9" s="41">
        <f t="shared" si="9"/>
        <v>2.633661670557963E-2</v>
      </c>
      <c r="Z9" s="24">
        <f t="shared" si="9"/>
        <v>2.2723569546333922E-2</v>
      </c>
      <c r="AA9" s="24">
        <f t="shared" si="9"/>
        <v>2.3051550665144305E-2</v>
      </c>
      <c r="AB9" s="24">
        <f t="shared" si="9"/>
        <v>5.0668926631166844E-2</v>
      </c>
      <c r="AC9" s="24">
        <f t="shared" si="9"/>
        <v>4.6159984689769118E-2</v>
      </c>
      <c r="AD9" s="24">
        <f t="shared" si="9"/>
        <v>1.0185050112639704E-2</v>
      </c>
      <c r="AE9" s="24">
        <f t="shared" si="9"/>
        <v>1.4383464032432736E-2</v>
      </c>
      <c r="AF9" s="24">
        <f t="shared" si="9"/>
        <v>4.9642100632598662E-3</v>
      </c>
      <c r="AG9" s="24">
        <f t="shared" si="9"/>
        <v>6.8435244322515132E-2</v>
      </c>
      <c r="AH9" s="24">
        <f t="shared" si="9"/>
        <v>3.3886854888804274E-2</v>
      </c>
      <c r="AI9" s="24">
        <f t="shared" si="9"/>
        <v>3.8815800053245697E-2</v>
      </c>
      <c r="AJ9" s="24">
        <f t="shared" si="9"/>
        <v>2.0418849646783421E-2</v>
      </c>
      <c r="AK9" s="24">
        <f t="shared" si="9"/>
        <v>1.8892495186429326E-2</v>
      </c>
      <c r="AL9" s="24">
        <f t="shared" si="9"/>
        <v>2.5070127220695237E-2</v>
      </c>
      <c r="AM9" s="24">
        <f t="shared" si="9"/>
        <v>2.2915792408537028E-2</v>
      </c>
      <c r="AN9" s="24">
        <f t="shared" si="9"/>
        <v>3.6510200014378436E-2</v>
      </c>
      <c r="AO9" s="24">
        <f t="shared" si="9"/>
        <v>2.6337201618706452E-2</v>
      </c>
      <c r="AP9" s="24">
        <f t="shared" si="9"/>
        <v>2.5863922064048639E-2</v>
      </c>
      <c r="AQ9" s="24">
        <f t="shared" si="9"/>
        <v>2.8182812028377358E-2</v>
      </c>
      <c r="AR9" s="24">
        <f t="shared" si="9"/>
        <v>3.1537785870769497E-2</v>
      </c>
      <c r="AS9" s="24" t="e">
        <f t="shared" si="9"/>
        <v>#DIV/0!</v>
      </c>
      <c r="AT9" s="24">
        <f t="shared" si="12"/>
        <v>2.5246123336274628E-2</v>
      </c>
      <c r="AU9" s="21"/>
      <c r="BR9" s="21"/>
      <c r="BS9" s="35">
        <f t="shared" si="13"/>
        <v>42826</v>
      </c>
      <c r="BT9" s="24">
        <f t="shared" si="14"/>
        <v>5.352725274249558E-3</v>
      </c>
      <c r="BU9" s="24">
        <f t="shared" si="15"/>
        <v>7.5981101553037819E-4</v>
      </c>
      <c r="BV9" s="24">
        <f t="shared" si="16"/>
        <v>4.1319187259499322E-3</v>
      </c>
      <c r="BW9" s="24">
        <f t="shared" si="17"/>
        <v>5.0333902677044701E-3</v>
      </c>
      <c r="BX9" s="24">
        <f t="shared" si="18"/>
        <v>6.1382601797244129E-4</v>
      </c>
      <c r="BY9" s="24">
        <f t="shared" si="19"/>
        <v>1.2704439092927206E-3</v>
      </c>
      <c r="BZ9" s="24">
        <f t="shared" si="20"/>
        <v>5.6617881909644093E-4</v>
      </c>
      <c r="CA9" s="24">
        <f t="shared" si="21"/>
        <v>2.0027021711287235E-3</v>
      </c>
      <c r="CB9" s="24">
        <f t="shared" si="22"/>
        <v>2.4932026007244319E-3</v>
      </c>
      <c r="CC9" s="24">
        <f t="shared" si="23"/>
        <v>1.2347979112143749E-3</v>
      </c>
      <c r="CD9" s="24">
        <f t="shared" si="24"/>
        <v>2.2117077770468945E-3</v>
      </c>
      <c r="CE9" s="24">
        <f t="shared" si="25"/>
        <v>6.6641822577442433E-4</v>
      </c>
      <c r="CF9" s="24">
        <f t="shared" si="26"/>
        <v>2.6337122715684794E-2</v>
      </c>
      <c r="CG9" s="21"/>
    </row>
    <row r="10" spans="1:99" x14ac:dyDescent="0.25">
      <c r="A10" s="31">
        <f>+[1]NAC!A11</f>
        <v>42856</v>
      </c>
      <c r="B10" s="17">
        <f>+[1]GBA!B11</f>
        <v>110.4607</v>
      </c>
      <c r="C10" s="17">
        <f>+[1]GBA!C11</f>
        <v>110.36150000000001</v>
      </c>
      <c r="D10" s="17">
        <f>+[1]GBA!D11</f>
        <v>111.639</v>
      </c>
      <c r="E10" s="17">
        <f>+[1]GBA!E11</f>
        <v>107.9072</v>
      </c>
      <c r="F10" s="17">
        <f>+[1]GBA!F11</f>
        <v>118.0458</v>
      </c>
      <c r="G10" s="17">
        <f>+[1]GBA!G11</f>
        <v>106.2886</v>
      </c>
      <c r="H10" s="17">
        <f>+[1]GBA!H11</f>
        <v>109.78789999999999</v>
      </c>
      <c r="I10" s="17">
        <f>+[1]GBA!I11</f>
        <v>106.2149</v>
      </c>
      <c r="J10" s="17">
        <f>+[1]GBA!J11</f>
        <v>118.18210000000001</v>
      </c>
      <c r="K10" s="17">
        <f>+[1]GBA!K11</f>
        <v>109.31910000000001</v>
      </c>
      <c r="L10" s="17">
        <f>+[1]GBA!L11</f>
        <v>118.53619999999999</v>
      </c>
      <c r="M10" s="17">
        <f>+[1]GBA!M11</f>
        <v>109.4833</v>
      </c>
      <c r="N10" s="17">
        <f>+[1]GBA!N11</f>
        <v>109.0808</v>
      </c>
      <c r="O10" s="18">
        <f>+[1]GBA!R11</f>
        <v>108.0039</v>
      </c>
      <c r="P10" s="19">
        <f>+[1]GBA!S11</f>
        <v>109.2199</v>
      </c>
      <c r="Q10" s="20">
        <f>+[1]GBA!T11</f>
        <v>115.2166</v>
      </c>
      <c r="R10" s="18">
        <f t="shared" si="4"/>
        <v>110.46045341999999</v>
      </c>
      <c r="S10" s="19">
        <f t="shared" si="5"/>
        <v>109.35014273531273</v>
      </c>
      <c r="T10" s="19">
        <f t="shared" si="6"/>
        <v>108.49816847855777</v>
      </c>
      <c r="U10" s="19">
        <f t="shared" si="7"/>
        <v>108.08377865735352</v>
      </c>
      <c r="V10" s="19"/>
      <c r="W10" s="20">
        <f t="shared" si="8"/>
        <v>109.10856341604153</v>
      </c>
      <c r="X10" s="21"/>
      <c r="Y10" s="41">
        <f t="shared" si="9"/>
        <v>1.2831315966341794E-2</v>
      </c>
      <c r="Z10" s="24">
        <f t="shared" si="9"/>
        <v>1.0503193718044646E-2</v>
      </c>
      <c r="AA10" s="24">
        <f t="shared" si="9"/>
        <v>1.8778768620894892E-2</v>
      </c>
      <c r="AB10" s="24">
        <f t="shared" si="9"/>
        <v>6.2393869343078112E-3</v>
      </c>
      <c r="AC10" s="24">
        <f t="shared" si="9"/>
        <v>1.8610912165951898E-2</v>
      </c>
      <c r="AD10" s="24">
        <f t="shared" si="9"/>
        <v>3.0125935014663652E-2</v>
      </c>
      <c r="AE10" s="24">
        <f t="shared" si="9"/>
        <v>1.4757193970309945E-2</v>
      </c>
      <c r="AF10" s="24">
        <f t="shared" si="9"/>
        <v>1.0727240892360435E-2</v>
      </c>
      <c r="AG10" s="24">
        <f t="shared" si="9"/>
        <v>-4.778473358107993E-4</v>
      </c>
      <c r="AH10" s="24">
        <f t="shared" si="9"/>
        <v>8.9152963782301864E-3</v>
      </c>
      <c r="AI10" s="24">
        <f t="shared" si="9"/>
        <v>1.9415438438371346E-2</v>
      </c>
      <c r="AJ10" s="24">
        <f t="shared" si="9"/>
        <v>1.0465217158562856E-2</v>
      </c>
      <c r="AK10" s="24">
        <f t="shared" si="9"/>
        <v>1.3934526039279804E-2</v>
      </c>
      <c r="AL10" s="24">
        <f t="shared" si="9"/>
        <v>-4.8786825069517814E-3</v>
      </c>
      <c r="AM10" s="24">
        <f t="shared" si="9"/>
        <v>1.6024588524548911E-2</v>
      </c>
      <c r="AN10" s="24">
        <f t="shared" si="9"/>
        <v>1.1567255579719271E-2</v>
      </c>
      <c r="AO10" s="24">
        <f t="shared" si="9"/>
        <v>1.2831512140066836E-2</v>
      </c>
      <c r="AP10" s="24">
        <f t="shared" si="9"/>
        <v>1.2222451862935024E-2</v>
      </c>
      <c r="AQ10" s="24">
        <f t="shared" si="9"/>
        <v>1.2745623869213851E-2</v>
      </c>
      <c r="AR10" s="24">
        <f t="shared" si="9"/>
        <v>1.3720414525778324E-2</v>
      </c>
      <c r="AS10" s="24" t="e">
        <f t="shared" si="9"/>
        <v>#DIV/0!</v>
      </c>
      <c r="AT10" s="24">
        <f t="shared" si="12"/>
        <v>1.2760602000401633E-2</v>
      </c>
      <c r="AU10" s="21"/>
      <c r="BR10" s="21"/>
      <c r="BS10" s="35">
        <f t="shared" si="13"/>
        <v>42856</v>
      </c>
      <c r="BT10" s="24">
        <f t="shared" si="14"/>
        <v>2.4654046852550086E-3</v>
      </c>
      <c r="BU10" s="24">
        <f t="shared" si="15"/>
        <v>6.1699301218672443E-4</v>
      </c>
      <c r="BV10" s="24">
        <f t="shared" si="16"/>
        <v>5.2086844737775936E-4</v>
      </c>
      <c r="BW10" s="24">
        <f t="shared" si="17"/>
        <v>2.0685731785702209E-3</v>
      </c>
      <c r="BX10" s="24">
        <f t="shared" si="18"/>
        <v>1.7870379318786793E-3</v>
      </c>
      <c r="BY10" s="24">
        <f t="shared" si="19"/>
        <v>1.2882736589422605E-3</v>
      </c>
      <c r="BZ10" s="24">
        <f t="shared" si="20"/>
        <v>1.1979874620970099E-3</v>
      </c>
      <c r="CA10" s="24">
        <f t="shared" si="21"/>
        <v>-1.4557409456883363E-5</v>
      </c>
      <c r="CB10" s="24">
        <f t="shared" si="22"/>
        <v>6.6076234191230626E-4</v>
      </c>
      <c r="CC10" s="24">
        <f t="shared" si="23"/>
        <v>6.2514860908498152E-4</v>
      </c>
      <c r="CD10" s="24">
        <f t="shared" si="24"/>
        <v>1.1270245265735843E-3</v>
      </c>
      <c r="CE10" s="24">
        <f t="shared" si="25"/>
        <v>4.8796456671614902E-4</v>
      </c>
      <c r="CF10" s="24">
        <f t="shared" si="26"/>
        <v>1.2831481011137799E-2</v>
      </c>
      <c r="CG10" s="21"/>
    </row>
    <row r="11" spans="1:99" x14ac:dyDescent="0.25">
      <c r="A11" s="31">
        <f>+[1]NAC!A12</f>
        <v>42887</v>
      </c>
      <c r="B11" s="17">
        <f>+[1]GBA!B12</f>
        <v>111.9943</v>
      </c>
      <c r="C11" s="17">
        <f>+[1]GBA!C12</f>
        <v>111.7923</v>
      </c>
      <c r="D11" s="17">
        <f>+[1]GBA!D12</f>
        <v>112.1628</v>
      </c>
      <c r="E11" s="17">
        <f>+[1]GBA!E12</f>
        <v>108.5621</v>
      </c>
      <c r="F11" s="17">
        <f>+[1]GBA!F12</f>
        <v>120.9192</v>
      </c>
      <c r="G11" s="17">
        <f>+[1]GBA!G12</f>
        <v>107.74850000000001</v>
      </c>
      <c r="H11" s="17">
        <f>+[1]GBA!H12</f>
        <v>111.1892</v>
      </c>
      <c r="I11" s="17">
        <f>+[1]GBA!I12</f>
        <v>106.5466</v>
      </c>
      <c r="J11" s="17">
        <f>+[1]GBA!J12</f>
        <v>120.4465</v>
      </c>
      <c r="K11" s="17">
        <f>+[1]GBA!K12</f>
        <v>112.5701</v>
      </c>
      <c r="L11" s="17">
        <f>+[1]GBA!L12</f>
        <v>119.4016</v>
      </c>
      <c r="M11" s="17">
        <f>+[1]GBA!M12</f>
        <v>111.3293</v>
      </c>
      <c r="N11" s="17">
        <f>+[1]GBA!N12</f>
        <v>110.1832</v>
      </c>
      <c r="O11" s="18">
        <f>+[1]GBA!R12</f>
        <v>109.5654</v>
      </c>
      <c r="P11" s="19">
        <f>+[1]GBA!S12</f>
        <v>110.88290000000001</v>
      </c>
      <c r="Q11" s="20">
        <f>+[1]GBA!T12</f>
        <v>116.3567</v>
      </c>
      <c r="R11" s="18">
        <f t="shared" si="4"/>
        <v>111.99394493</v>
      </c>
      <c r="S11" s="19">
        <f t="shared" si="5"/>
        <v>110.9000649084018</v>
      </c>
      <c r="T11" s="19">
        <f t="shared" si="6"/>
        <v>110.21601316580171</v>
      </c>
      <c r="U11" s="19">
        <f t="shared" si="7"/>
        <v>109.74771556072955</v>
      </c>
      <c r="V11" s="19"/>
      <c r="W11" s="20">
        <f t="shared" si="8"/>
        <v>110.41712215810733</v>
      </c>
      <c r="X11" s="21"/>
      <c r="Y11" s="41">
        <f t="shared" si="9"/>
        <v>1.3883670844019536E-2</v>
      </c>
      <c r="Z11" s="24">
        <f t="shared" si="9"/>
        <v>1.2964666119978263E-2</v>
      </c>
      <c r="AA11" s="24">
        <f t="shared" si="9"/>
        <v>4.6919087415688843E-3</v>
      </c>
      <c r="AB11" s="24">
        <f t="shared" si="9"/>
        <v>6.0691038225437755E-3</v>
      </c>
      <c r="AC11" s="24">
        <f t="shared" si="9"/>
        <v>2.4341399694017163E-2</v>
      </c>
      <c r="AD11" s="24">
        <f t="shared" si="9"/>
        <v>1.3735245360273929E-2</v>
      </c>
      <c r="AE11" s="24">
        <f t="shared" si="9"/>
        <v>1.2763701646538506E-2</v>
      </c>
      <c r="AF11" s="24">
        <f t="shared" si="9"/>
        <v>3.1229140167716718E-3</v>
      </c>
      <c r="AG11" s="24">
        <f t="shared" si="9"/>
        <v>1.9160262002452022E-2</v>
      </c>
      <c r="AH11" s="24">
        <f t="shared" si="9"/>
        <v>2.9738627559136477E-2</v>
      </c>
      <c r="AI11" s="24">
        <f t="shared" si="9"/>
        <v>7.3007233233393087E-3</v>
      </c>
      <c r="AJ11" s="24">
        <f t="shared" si="9"/>
        <v>1.686101898645731E-2</v>
      </c>
      <c r="AK11" s="24">
        <f t="shared" si="9"/>
        <v>1.01062698476726E-2</v>
      </c>
      <c r="AL11" s="24">
        <f t="shared" si="9"/>
        <v>1.4457811245704999E-2</v>
      </c>
      <c r="AM11" s="24">
        <f t="shared" si="9"/>
        <v>1.52261629977688E-2</v>
      </c>
      <c r="AN11" s="24">
        <f t="shared" si="9"/>
        <v>9.8952755071752829E-3</v>
      </c>
      <c r="AO11" s="24">
        <f t="shared" si="9"/>
        <v>1.3882719674970678E-2</v>
      </c>
      <c r="AP11" s="24">
        <f t="shared" si="9"/>
        <v>1.4173938271308195E-2</v>
      </c>
      <c r="AQ11" s="24">
        <f t="shared" si="9"/>
        <v>1.5832937194542929E-2</v>
      </c>
      <c r="AR11" s="24">
        <f t="shared" si="9"/>
        <v>1.5394880934455735E-2</v>
      </c>
      <c r="AS11" s="24" t="e">
        <f t="shared" si="9"/>
        <v>#DIV/0!</v>
      </c>
      <c r="AT11" s="24">
        <f t="shared" si="12"/>
        <v>1.19931809300442E-2</v>
      </c>
      <c r="AU11" s="21"/>
      <c r="BR11" s="21"/>
      <c r="BS11" s="35">
        <f t="shared" si="13"/>
        <v>42887</v>
      </c>
      <c r="BT11" s="24">
        <f t="shared" si="14"/>
        <v>3.0361886173091227E-3</v>
      </c>
      <c r="BU11" s="24">
        <f t="shared" si="15"/>
        <v>1.5506202658502325E-4</v>
      </c>
      <c r="BV11" s="24">
        <f t="shared" si="16"/>
        <v>5.0335558257371012E-4</v>
      </c>
      <c r="BW11" s="24">
        <f t="shared" si="17"/>
        <v>2.7209463637293662E-3</v>
      </c>
      <c r="BX11" s="24">
        <f t="shared" si="18"/>
        <v>8.2867236944904657E-4</v>
      </c>
      <c r="BY11" s="24">
        <f t="shared" si="19"/>
        <v>1.1163644626550487E-3</v>
      </c>
      <c r="BZ11" s="24">
        <f t="shared" si="20"/>
        <v>3.4803355401513621E-4</v>
      </c>
      <c r="CA11" s="24">
        <f t="shared" si="21"/>
        <v>5.7603871784263415E-4</v>
      </c>
      <c r="CB11" s="24">
        <f t="shared" si="22"/>
        <v>2.195573629354144E-3</v>
      </c>
      <c r="CC11" s="24">
        <f t="shared" si="23"/>
        <v>2.3660070957363342E-4</v>
      </c>
      <c r="CD11" s="24">
        <f t="shared" si="24"/>
        <v>1.811561940128936E-3</v>
      </c>
      <c r="CE11" s="24">
        <f t="shared" si="25"/>
        <v>3.5429071153813164E-4</v>
      </c>
      <c r="CF11" s="24">
        <f t="shared" si="26"/>
        <v>1.3882688684753935E-2</v>
      </c>
      <c r="CG11" s="21"/>
    </row>
    <row r="12" spans="1:99" x14ac:dyDescent="0.25">
      <c r="A12" s="31">
        <f>+[1]NAC!A13</f>
        <v>42917</v>
      </c>
      <c r="B12" s="17">
        <f>+[1]GBA!B13</f>
        <v>113.9199</v>
      </c>
      <c r="C12" s="17">
        <f>+[1]GBA!C13</f>
        <v>113.1579</v>
      </c>
      <c r="D12" s="17">
        <f>+[1]GBA!D13</f>
        <v>115.9318</v>
      </c>
      <c r="E12" s="17">
        <f>+[1]GBA!E13</f>
        <v>106.5553</v>
      </c>
      <c r="F12" s="17">
        <f>+[1]GBA!F13</f>
        <v>123.9173</v>
      </c>
      <c r="G12" s="17">
        <f>+[1]GBA!G13</f>
        <v>110.4314</v>
      </c>
      <c r="H12" s="17">
        <f>+[1]GBA!H13</f>
        <v>114.98950000000001</v>
      </c>
      <c r="I12" s="17">
        <f>+[1]GBA!I13</f>
        <v>108.06829999999999</v>
      </c>
      <c r="J12" s="17">
        <f>+[1]GBA!J13</f>
        <v>121.0689</v>
      </c>
      <c r="K12" s="17">
        <f>+[1]GBA!K13</f>
        <v>116.10420000000001</v>
      </c>
      <c r="L12" s="17">
        <f>+[1]GBA!L13</f>
        <v>120.24039999999999</v>
      </c>
      <c r="M12" s="17">
        <f>+[1]GBA!M13</f>
        <v>114.0646</v>
      </c>
      <c r="N12" s="17">
        <f>+[1]GBA!N13</f>
        <v>111.78189999999999</v>
      </c>
      <c r="O12" s="18">
        <f>+[1]GBA!R13</f>
        <v>110.12479999999999</v>
      </c>
      <c r="P12" s="19">
        <f>+[1]GBA!S13</f>
        <v>112.8387</v>
      </c>
      <c r="Q12" s="20">
        <f>+[1]GBA!T13</f>
        <v>118.809</v>
      </c>
      <c r="R12" s="18">
        <f t="shared" si="4"/>
        <v>113.9192465</v>
      </c>
      <c r="S12" s="19">
        <f t="shared" si="5"/>
        <v>112.5710814592546</v>
      </c>
      <c r="T12" s="19">
        <f t="shared" si="6"/>
        <v>111.89518481289265</v>
      </c>
      <c r="U12" s="19">
        <f t="shared" si="7"/>
        <v>110.98263298409003</v>
      </c>
      <c r="V12" s="19"/>
      <c r="W12" s="20">
        <f t="shared" si="8"/>
        <v>112.09408090017311</v>
      </c>
      <c r="X12" s="21"/>
      <c r="Y12" s="41">
        <f t="shared" si="9"/>
        <v>1.7193732181012722E-2</v>
      </c>
      <c r="Z12" s="24">
        <f t="shared" si="9"/>
        <v>1.2215510370571225E-2</v>
      </c>
      <c r="AA12" s="24">
        <f t="shared" si="9"/>
        <v>3.3602941438694467E-2</v>
      </c>
      <c r="AB12" s="24">
        <f t="shared" si="9"/>
        <v>-1.8485272484596305E-2</v>
      </c>
      <c r="AC12" s="24">
        <f t="shared" si="9"/>
        <v>2.4794242767070873E-2</v>
      </c>
      <c r="AD12" s="24">
        <f t="shared" si="9"/>
        <v>2.4899650575181953E-2</v>
      </c>
      <c r="AE12" s="24">
        <f t="shared" si="9"/>
        <v>3.4178679224241337E-2</v>
      </c>
      <c r="AF12" s="24">
        <f t="shared" si="9"/>
        <v>1.428201369166171E-2</v>
      </c>
      <c r="AG12" s="24">
        <f t="shared" si="9"/>
        <v>5.1674394855807382E-3</v>
      </c>
      <c r="AH12" s="24">
        <f t="shared" si="9"/>
        <v>3.1394659860833452E-2</v>
      </c>
      <c r="AI12" s="24">
        <f t="shared" si="9"/>
        <v>7.0250314903652633E-3</v>
      </c>
      <c r="AJ12" s="24">
        <f t="shared" si="9"/>
        <v>2.4569452965212069E-2</v>
      </c>
      <c r="AK12" s="24">
        <f t="shared" si="9"/>
        <v>1.4509471498377113E-2</v>
      </c>
      <c r="AL12" s="24">
        <f t="shared" si="9"/>
        <v>5.1056264112574468E-3</v>
      </c>
      <c r="AM12" s="24">
        <f t="shared" si="9"/>
        <v>1.7638427566378567E-2</v>
      </c>
      <c r="AN12" s="24">
        <f t="shared" si="9"/>
        <v>2.1075709434867029E-2</v>
      </c>
      <c r="AO12" s="24">
        <f t="shared" si="9"/>
        <v>1.7191121995063119E-2</v>
      </c>
      <c r="AP12" s="24">
        <f t="shared" si="9"/>
        <v>1.5067768916393165E-2</v>
      </c>
      <c r="AQ12" s="24">
        <f t="shared" si="9"/>
        <v>1.5235278421520393E-2</v>
      </c>
      <c r="AR12" s="24">
        <f t="shared" si="9"/>
        <v>1.1252329190188259E-2</v>
      </c>
      <c r="AS12" s="24" t="e">
        <f t="shared" si="9"/>
        <v>#DIV/0!</v>
      </c>
      <c r="AT12" s="24">
        <f t="shared" si="12"/>
        <v>1.5187488220029133E-2</v>
      </c>
      <c r="AU12" s="21"/>
      <c r="BR12" s="21"/>
      <c r="BS12" s="35">
        <f t="shared" si="13"/>
        <v>42917</v>
      </c>
      <c r="BT12" s="24">
        <f t="shared" si="14"/>
        <v>2.8581511737650949E-3</v>
      </c>
      <c r="BU12" s="24">
        <f t="shared" si="15"/>
        <v>1.1004693988890481E-3</v>
      </c>
      <c r="BV12" s="24">
        <f t="shared" si="16"/>
        <v>-1.5213034949100078E-3</v>
      </c>
      <c r="BW12" s="24">
        <f t="shared" si="17"/>
        <v>2.8001537578251695E-3</v>
      </c>
      <c r="BX12" s="24">
        <f t="shared" si="18"/>
        <v>1.5020213528724174E-3</v>
      </c>
      <c r="BY12" s="24">
        <f t="shared" si="19"/>
        <v>2.9861019712610431E-3</v>
      </c>
      <c r="BZ12" s="24">
        <f t="shared" si="20"/>
        <v>1.574767912295532E-3</v>
      </c>
      <c r="CA12" s="24">
        <f t="shared" si="21"/>
        <v>1.5616366190065003E-4</v>
      </c>
      <c r="CB12" s="24">
        <f t="shared" si="22"/>
        <v>2.3540828417160584E-3</v>
      </c>
      <c r="CC12" s="24">
        <f t="shared" si="23"/>
        <v>2.2618793992194031E-4</v>
      </c>
      <c r="CD12" s="24">
        <f t="shared" si="24"/>
        <v>2.6475143824283868E-3</v>
      </c>
      <c r="CE12" s="24">
        <f t="shared" si="25"/>
        <v>5.0675659386236426E-4</v>
      </c>
      <c r="CF12" s="24">
        <f t="shared" si="26"/>
        <v>1.7191067491827694E-2</v>
      </c>
      <c r="CG12" s="21"/>
    </row>
    <row r="13" spans="1:99" x14ac:dyDescent="0.25">
      <c r="A13" s="31">
        <f>+[1]NAC!A14</f>
        <v>42948</v>
      </c>
      <c r="B13" s="17">
        <f>+[1]GBA!B14</f>
        <v>115.6031</v>
      </c>
      <c r="C13" s="17">
        <f>+[1]GBA!C14</f>
        <v>115.6549</v>
      </c>
      <c r="D13" s="17">
        <f>+[1]GBA!D14</f>
        <v>117.4477</v>
      </c>
      <c r="E13" s="17">
        <f>+[1]GBA!E14</f>
        <v>105.6182</v>
      </c>
      <c r="F13" s="17">
        <f>+[1]GBA!F14</f>
        <v>127.1644</v>
      </c>
      <c r="G13" s="17">
        <f>+[1]GBA!G14</f>
        <v>111.5098</v>
      </c>
      <c r="H13" s="17">
        <f>+[1]GBA!H14</f>
        <v>118.31910000000001</v>
      </c>
      <c r="I13" s="17">
        <f>+[1]GBA!I14</f>
        <v>109.2582</v>
      </c>
      <c r="J13" s="17">
        <f>+[1]GBA!J14</f>
        <v>123.38330000000001</v>
      </c>
      <c r="K13" s="17">
        <f>+[1]GBA!K14</f>
        <v>116.1082</v>
      </c>
      <c r="L13" s="17">
        <f>+[1]GBA!L14</f>
        <v>121.9879</v>
      </c>
      <c r="M13" s="17">
        <f>+[1]GBA!M14</f>
        <v>115.0985</v>
      </c>
      <c r="N13" s="17">
        <f>+[1]GBA!N14</f>
        <v>113.45180000000001</v>
      </c>
      <c r="O13" s="18">
        <f>+[1]GBA!R14</f>
        <v>111.48820000000001</v>
      </c>
      <c r="P13" s="19">
        <f>+[1]GBA!S14</f>
        <v>114.5355</v>
      </c>
      <c r="Q13" s="20">
        <f>+[1]GBA!T14</f>
        <v>120.5959</v>
      </c>
      <c r="R13" s="18">
        <f t="shared" si="4"/>
        <v>115.60219374000002</v>
      </c>
      <c r="S13" s="19">
        <f t="shared" si="5"/>
        <v>113.82594126658245</v>
      </c>
      <c r="T13" s="19">
        <f t="shared" si="6"/>
        <v>112.33143310570884</v>
      </c>
      <c r="U13" s="19">
        <f t="shared" si="7"/>
        <v>111.1674825766395</v>
      </c>
      <c r="V13" s="19"/>
      <c r="W13" s="20">
        <f t="shared" si="8"/>
        <v>113.24114589344107</v>
      </c>
      <c r="X13" s="21"/>
      <c r="Y13" s="41">
        <f t="shared" si="9"/>
        <v>1.4775293868762196E-2</v>
      </c>
      <c r="Z13" s="24">
        <f t="shared" si="9"/>
        <v>2.2066510601557621E-2</v>
      </c>
      <c r="AA13" s="24">
        <f t="shared" si="9"/>
        <v>1.3075791111670787E-2</v>
      </c>
      <c r="AB13" s="24">
        <f t="shared" si="9"/>
        <v>-8.7944945019159393E-3</v>
      </c>
      <c r="AC13" s="24">
        <f t="shared" si="9"/>
        <v>2.6203766544300233E-2</v>
      </c>
      <c r="AD13" s="24">
        <f t="shared" si="9"/>
        <v>9.7653384816274169E-3</v>
      </c>
      <c r="AE13" s="24">
        <f t="shared" si="9"/>
        <v>2.8955687258401808E-2</v>
      </c>
      <c r="AF13" s="24">
        <f t="shared" si="9"/>
        <v>1.1010629389006876E-2</v>
      </c>
      <c r="AG13" s="24">
        <f t="shared" si="9"/>
        <v>1.9116387445496041E-2</v>
      </c>
      <c r="AH13" s="24">
        <f t="shared" si="9"/>
        <v>3.445181138994613E-5</v>
      </c>
      <c r="AI13" s="24">
        <f t="shared" si="9"/>
        <v>1.4533384785812453E-2</v>
      </c>
      <c r="AJ13" s="24">
        <f t="shared" si="9"/>
        <v>9.0641618872113749E-3</v>
      </c>
      <c r="AK13" s="24">
        <f t="shared" si="9"/>
        <v>1.4938912292598472E-2</v>
      </c>
      <c r="AL13" s="24">
        <f t="shared" si="9"/>
        <v>1.2380499215435714E-2</v>
      </c>
      <c r="AM13" s="24">
        <f t="shared" si="9"/>
        <v>1.5037394085539724E-2</v>
      </c>
      <c r="AN13" s="24">
        <f t="shared" si="9"/>
        <v>1.5040106389246688E-2</v>
      </c>
      <c r="AO13" s="24">
        <f t="shared" si="9"/>
        <v>1.4773159862850882E-2</v>
      </c>
      <c r="AP13" s="24">
        <f t="shared" si="9"/>
        <v>1.1147266163397784E-2</v>
      </c>
      <c r="AQ13" s="24">
        <f t="shared" si="9"/>
        <v>3.8987226621562954E-3</v>
      </c>
      <c r="AR13" s="24">
        <f t="shared" si="9"/>
        <v>1.665572239360813E-3</v>
      </c>
      <c r="AS13" s="24" t="e">
        <f t="shared" si="9"/>
        <v>#DIV/0!</v>
      </c>
      <c r="AT13" s="24">
        <f t="shared" si="12"/>
        <v>1.0233055876424757E-2</v>
      </c>
      <c r="AU13" s="21"/>
      <c r="BR13" s="21"/>
      <c r="BS13" s="35">
        <f t="shared" si="13"/>
        <v>42948</v>
      </c>
      <c r="BT13" s="24">
        <f t="shared" si="14"/>
        <v>5.1377924313486933E-3</v>
      </c>
      <c r="BU13" s="24">
        <f t="shared" si="15"/>
        <v>4.3512968322479274E-4</v>
      </c>
      <c r="BV13" s="24">
        <f t="shared" si="16"/>
        <v>-6.9838360110920106E-4</v>
      </c>
      <c r="BW13" s="24">
        <f t="shared" si="17"/>
        <v>2.9814515286618083E-3</v>
      </c>
      <c r="BX13" s="24">
        <f t="shared" si="18"/>
        <v>5.9353703786608071E-4</v>
      </c>
      <c r="BY13" s="24">
        <f t="shared" si="19"/>
        <v>2.5720247296565388E-3</v>
      </c>
      <c r="BZ13" s="24">
        <f t="shared" si="20"/>
        <v>1.2105822599914589E-3</v>
      </c>
      <c r="CA13" s="24">
        <f t="shared" si="21"/>
        <v>5.7088041685430006E-4</v>
      </c>
      <c r="CB13" s="24">
        <f t="shared" si="22"/>
        <v>2.6193843217849082E-6</v>
      </c>
      <c r="CC13" s="24">
        <f t="shared" si="23"/>
        <v>4.6325971142882036E-4</v>
      </c>
      <c r="CD13" s="24">
        <f t="shared" si="24"/>
        <v>9.8380318100700832E-4</v>
      </c>
      <c r="CE13" s="24">
        <f t="shared" si="25"/>
        <v>5.203783535624631E-4</v>
      </c>
      <c r="CF13" s="24">
        <f t="shared" si="26"/>
        <v>1.4773075116814549E-2</v>
      </c>
      <c r="CG13" s="21"/>
    </row>
    <row r="14" spans="1:99" x14ac:dyDescent="0.25">
      <c r="A14" s="31">
        <f>+[1]NAC!A15</f>
        <v>42979</v>
      </c>
      <c r="B14" s="17">
        <f>+[1]GBA!B15</f>
        <v>117.96559999999999</v>
      </c>
      <c r="C14" s="17">
        <f>+[1]GBA!C15</f>
        <v>117.8695</v>
      </c>
      <c r="D14" s="17">
        <f>+[1]GBA!D15</f>
        <v>118.2786</v>
      </c>
      <c r="E14" s="17">
        <f>+[1]GBA!E15</f>
        <v>111.8326</v>
      </c>
      <c r="F14" s="17">
        <f>+[1]GBA!F15</f>
        <v>128.2415</v>
      </c>
      <c r="G14" s="17">
        <f>+[1]GBA!G15</f>
        <v>112.5568</v>
      </c>
      <c r="H14" s="17">
        <f>+[1]GBA!H15</f>
        <v>121.1943</v>
      </c>
      <c r="I14" s="17">
        <f>+[1]GBA!I15</f>
        <v>110.258</v>
      </c>
      <c r="J14" s="17">
        <f>+[1]GBA!J15</f>
        <v>124.5391</v>
      </c>
      <c r="K14" s="17">
        <f>+[1]GBA!K15</f>
        <v>120.017</v>
      </c>
      <c r="L14" s="17">
        <f>+[1]GBA!L15</f>
        <v>128.29490000000001</v>
      </c>
      <c r="M14" s="17">
        <f>+[1]GBA!M15</f>
        <v>116.4971</v>
      </c>
      <c r="N14" s="17">
        <f>+[1]GBA!N15</f>
        <v>115.5821</v>
      </c>
      <c r="O14" s="18">
        <f>+[1]GBA!R15</f>
        <v>117.1944</v>
      </c>
      <c r="P14" s="19">
        <f>+[1]GBA!S15</f>
        <v>116.5488</v>
      </c>
      <c r="Q14" s="20">
        <f>+[1]GBA!T15</f>
        <v>122.4798</v>
      </c>
      <c r="R14" s="18">
        <f t="shared" si="4"/>
        <v>117.9650547</v>
      </c>
      <c r="S14" s="19">
        <f t="shared" si="5"/>
        <v>116.4449439513582</v>
      </c>
      <c r="T14" s="19">
        <f t="shared" si="6"/>
        <v>115.36907263042885</v>
      </c>
      <c r="U14" s="19">
        <f t="shared" si="7"/>
        <v>114.89457450523865</v>
      </c>
      <c r="V14" s="19"/>
      <c r="W14" s="20">
        <f t="shared" si="8"/>
        <v>116.22694198884399</v>
      </c>
      <c r="X14" s="21"/>
      <c r="Y14" s="41">
        <f t="shared" si="9"/>
        <v>2.0436303178720916E-2</v>
      </c>
      <c r="Z14" s="24">
        <f t="shared" si="9"/>
        <v>1.9148345638619668E-2</v>
      </c>
      <c r="AA14" s="24">
        <f t="shared" si="9"/>
        <v>7.0746383283792902E-3</v>
      </c>
      <c r="AB14" s="24">
        <f t="shared" si="9"/>
        <v>5.8838344149019672E-2</v>
      </c>
      <c r="AC14" s="24">
        <f t="shared" si="9"/>
        <v>8.4701378687745965E-3</v>
      </c>
      <c r="AD14" s="24">
        <f t="shared" si="9"/>
        <v>9.3893092804397948E-3</v>
      </c>
      <c r="AE14" s="24">
        <f t="shared" si="9"/>
        <v>2.4300387680433522E-2</v>
      </c>
      <c r="AF14" s="24">
        <f t="shared" si="9"/>
        <v>9.1508005806428816E-3</v>
      </c>
      <c r="AG14" s="24">
        <f t="shared" si="9"/>
        <v>9.3675562251942512E-3</v>
      </c>
      <c r="AH14" s="24">
        <f t="shared" si="9"/>
        <v>3.3665150265011379E-2</v>
      </c>
      <c r="AI14" s="24">
        <f t="shared" si="9"/>
        <v>5.1701849117822496E-2</v>
      </c>
      <c r="AJ14" s="24">
        <f t="shared" si="9"/>
        <v>1.2151331251058828E-2</v>
      </c>
      <c r="AK14" s="24">
        <f t="shared" si="9"/>
        <v>1.8777137074951655E-2</v>
      </c>
      <c r="AL14" s="24">
        <f t="shared" si="9"/>
        <v>5.1182098195145187E-2</v>
      </c>
      <c r="AM14" s="24">
        <f t="shared" si="9"/>
        <v>1.7577956179525067E-2</v>
      </c>
      <c r="AN14" s="24">
        <f t="shared" si="9"/>
        <v>1.5621592442197407E-2</v>
      </c>
      <c r="AO14" s="24">
        <f t="shared" si="9"/>
        <v>2.0439585820614115E-2</v>
      </c>
      <c r="AP14" s="24">
        <f t="shared" si="9"/>
        <v>2.3008838368768769E-2</v>
      </c>
      <c r="AQ14" s="24">
        <f t="shared" si="9"/>
        <v>2.70417588446632E-2</v>
      </c>
      <c r="AR14" s="24">
        <f t="shared" si="9"/>
        <v>3.352681775473032E-2</v>
      </c>
      <c r="AS14" s="24" t="e">
        <f t="shared" si="9"/>
        <v>#DIV/0!</v>
      </c>
      <c r="AT14" s="24">
        <f t="shared" si="12"/>
        <v>2.6366706834744624E-2</v>
      </c>
      <c r="AU14" s="21"/>
      <c r="BR14" s="21"/>
      <c r="BS14" s="35">
        <f t="shared" si="13"/>
        <v>42979</v>
      </c>
      <c r="BT14" s="24">
        <f t="shared" si="14"/>
        <v>4.4903833893727855E-3</v>
      </c>
      <c r="BU14" s="24">
        <f t="shared" si="15"/>
        <v>2.3503201903755168E-4</v>
      </c>
      <c r="BV14" s="24">
        <f t="shared" si="16"/>
        <v>4.5639135974727312E-3</v>
      </c>
      <c r="BW14" s="24">
        <f t="shared" si="17"/>
        <v>9.7458165049207294E-4</v>
      </c>
      <c r="BX14" s="24">
        <f t="shared" si="18"/>
        <v>5.6786452958441274E-4</v>
      </c>
      <c r="BY14" s="24">
        <f t="shared" si="19"/>
        <v>2.1886748711755942E-3</v>
      </c>
      <c r="BZ14" s="24">
        <f t="shared" si="20"/>
        <v>1.0023677565739954E-3</v>
      </c>
      <c r="CA14" s="24">
        <f t="shared" si="21"/>
        <v>2.8094385012166612E-4</v>
      </c>
      <c r="CB14" s="24">
        <f t="shared" si="22"/>
        <v>2.5223932576202541E-3</v>
      </c>
      <c r="CC14" s="24">
        <f t="shared" si="23"/>
        <v>1.6476322866774379E-3</v>
      </c>
      <c r="CD14" s="24">
        <f t="shared" si="24"/>
        <v>1.3114547966274277E-3</v>
      </c>
      <c r="CE14" s="24">
        <f t="shared" si="25"/>
        <v>6.5418358158215203E-4</v>
      </c>
      <c r="CF14" s="24">
        <f t="shared" si="26"/>
        <v>2.0439425586338079E-2</v>
      </c>
      <c r="CG14" s="21"/>
    </row>
    <row r="15" spans="1:99" x14ac:dyDescent="0.25">
      <c r="A15" s="31">
        <f>+[1]NAC!A16</f>
        <v>43009</v>
      </c>
      <c r="B15" s="17">
        <f>+[1]GBA!B16</f>
        <v>119.49850000000001</v>
      </c>
      <c r="C15" s="17">
        <f>+[1]GBA!C16</f>
        <v>119.69499999999999</v>
      </c>
      <c r="D15" s="17">
        <f>+[1]GBA!D16</f>
        <v>122.1014</v>
      </c>
      <c r="E15" s="17">
        <f>+[1]GBA!E16</f>
        <v>113.6026</v>
      </c>
      <c r="F15" s="17">
        <f>+[1]GBA!F16</f>
        <v>128.9128</v>
      </c>
      <c r="G15" s="17">
        <f>+[1]GBA!G16</f>
        <v>113.4367</v>
      </c>
      <c r="H15" s="17">
        <f>+[1]GBA!H16</f>
        <v>122.14870000000001</v>
      </c>
      <c r="I15" s="17">
        <f>+[1]GBA!I16</f>
        <v>111.16500000000001</v>
      </c>
      <c r="J15" s="17">
        <f>+[1]GBA!J16</f>
        <v>130.4597</v>
      </c>
      <c r="K15" s="17">
        <f>+[1]GBA!K16</f>
        <v>120.605</v>
      </c>
      <c r="L15" s="17">
        <f>+[1]GBA!L16</f>
        <v>129.2551</v>
      </c>
      <c r="M15" s="17">
        <f>+[1]GBA!M16</f>
        <v>118.4669</v>
      </c>
      <c r="N15" s="17">
        <f>+[1]GBA!N16</f>
        <v>117.3347</v>
      </c>
      <c r="O15" s="18">
        <f>+[1]GBA!R16</f>
        <v>119.84439999999999</v>
      </c>
      <c r="P15" s="19">
        <f>+[1]GBA!S16</f>
        <v>117.8751</v>
      </c>
      <c r="Q15" s="20">
        <f>+[1]GBA!T16</f>
        <v>124.1174</v>
      </c>
      <c r="R15" s="18">
        <f t="shared" si="4"/>
        <v>119.49770199000001</v>
      </c>
      <c r="S15" s="19">
        <f t="shared" si="5"/>
        <v>118.14733483891348</v>
      </c>
      <c r="T15" s="19">
        <f t="shared" si="6"/>
        <v>116.80324676317946</v>
      </c>
      <c r="U15" s="19">
        <f t="shared" si="7"/>
        <v>116.10344074505238</v>
      </c>
      <c r="V15" s="19"/>
      <c r="W15" s="20">
        <f t="shared" si="8"/>
        <v>117.56566141565685</v>
      </c>
      <c r="X15" s="21"/>
      <c r="Y15" s="41">
        <f t="shared" si="9"/>
        <v>1.2994466183362086E-2</v>
      </c>
      <c r="Z15" s="24">
        <f t="shared" si="9"/>
        <v>1.5487467071634287E-2</v>
      </c>
      <c r="AA15" s="24">
        <f t="shared" si="9"/>
        <v>3.2320301390107664E-2</v>
      </c>
      <c r="AB15" s="24">
        <f t="shared" si="9"/>
        <v>1.5827227481074457E-2</v>
      </c>
      <c r="AC15" s="24">
        <f t="shared" si="9"/>
        <v>5.2346549283968091E-3</v>
      </c>
      <c r="AD15" s="24">
        <f t="shared" si="9"/>
        <v>7.8173864217889744E-3</v>
      </c>
      <c r="AE15" s="24">
        <f t="shared" si="9"/>
        <v>7.8749578156729338E-3</v>
      </c>
      <c r="AF15" s="24">
        <f t="shared" si="9"/>
        <v>8.2261604600120108E-3</v>
      </c>
      <c r="AG15" s="24">
        <f t="shared" si="9"/>
        <v>4.7540089819181119E-2</v>
      </c>
      <c r="AH15" s="24">
        <f t="shared" si="9"/>
        <v>4.8993059316597698E-3</v>
      </c>
      <c r="AI15" s="24">
        <f t="shared" si="9"/>
        <v>7.484319329918776E-3</v>
      </c>
      <c r="AJ15" s="24">
        <f t="shared" si="9"/>
        <v>1.690857540659807E-2</v>
      </c>
      <c r="AK15" s="24">
        <f t="shared" si="9"/>
        <v>1.516324759629728E-2</v>
      </c>
      <c r="AL15" s="24">
        <f t="shared" si="9"/>
        <v>2.2612001938659088E-2</v>
      </c>
      <c r="AM15" s="24">
        <f t="shared" si="9"/>
        <v>1.1379782546023565E-2</v>
      </c>
      <c r="AN15" s="24">
        <f t="shared" si="9"/>
        <v>1.337036801170477E-2</v>
      </c>
      <c r="AO15" s="24">
        <f t="shared" si="9"/>
        <v>1.2992384006413893E-2</v>
      </c>
      <c r="AP15" s="24">
        <f t="shared" si="9"/>
        <v>1.4619706358967477E-2</v>
      </c>
      <c r="AQ15" s="24">
        <f t="shared" si="9"/>
        <v>1.2431183679050717E-2</v>
      </c>
      <c r="AR15" s="24">
        <f t="shared" si="9"/>
        <v>1.0521525885964333E-2</v>
      </c>
      <c r="AS15" s="24" t="e">
        <f t="shared" si="9"/>
        <v>#DIV/0!</v>
      </c>
      <c r="AT15" s="24">
        <f t="shared" si="12"/>
        <v>1.1518150644807879E-2</v>
      </c>
      <c r="AU15" s="21"/>
      <c r="BR15" s="21"/>
      <c r="BS15" s="35">
        <f t="shared" si="13"/>
        <v>43009</v>
      </c>
      <c r="BT15" s="24">
        <f t="shared" si="14"/>
        <v>3.6273049092277569E-3</v>
      </c>
      <c r="BU15" s="24">
        <f t="shared" si="15"/>
        <v>1.0596780756423911E-3</v>
      </c>
      <c r="BV15" s="24">
        <f t="shared" si="16"/>
        <v>1.2738713658897143E-3</v>
      </c>
      <c r="BW15" s="24">
        <f t="shared" si="17"/>
        <v>5.952411550485925E-4</v>
      </c>
      <c r="BX15" s="24">
        <f t="shared" si="18"/>
        <v>4.676764243135321E-4</v>
      </c>
      <c r="BY15" s="24">
        <f t="shared" si="19"/>
        <v>7.1196348766081464E-4</v>
      </c>
      <c r="BZ15" s="24">
        <f t="shared" si="20"/>
        <v>8.911182582040972E-4</v>
      </c>
      <c r="CA15" s="24">
        <f t="shared" si="21"/>
        <v>1.4103167364045094E-3</v>
      </c>
      <c r="CB15" s="24">
        <f t="shared" si="22"/>
        <v>3.7184399519860539E-4</v>
      </c>
      <c r="CC15" s="24">
        <f t="shared" si="23"/>
        <v>2.4581776382267016E-4</v>
      </c>
      <c r="CD15" s="24">
        <f t="shared" si="24"/>
        <v>1.8100727669761285E-3</v>
      </c>
      <c r="CE15" s="24">
        <f t="shared" si="25"/>
        <v>5.2741901028774516E-4</v>
      </c>
      <c r="CF15" s="24">
        <f t="shared" si="26"/>
        <v>1.2992323948676561E-2</v>
      </c>
      <c r="CG15" s="21"/>
    </row>
    <row r="16" spans="1:99" x14ac:dyDescent="0.25">
      <c r="A16" s="31">
        <f>+[1]NAC!A17</f>
        <v>43040</v>
      </c>
      <c r="B16" s="17">
        <f>+[1]GBA!B17</f>
        <v>120.89409999999999</v>
      </c>
      <c r="C16" s="17">
        <f>+[1]GBA!C17</f>
        <v>120.90900000000001</v>
      </c>
      <c r="D16" s="17">
        <f>+[1]GBA!D17</f>
        <v>123.4181</v>
      </c>
      <c r="E16" s="17">
        <f>+[1]GBA!E17</f>
        <v>114.8528</v>
      </c>
      <c r="F16" s="17">
        <f>+[1]GBA!F17</f>
        <v>130.16079999999999</v>
      </c>
      <c r="G16" s="17">
        <f>+[1]GBA!G17</f>
        <v>114.2362</v>
      </c>
      <c r="H16" s="17">
        <f>+[1]GBA!H17</f>
        <v>123.5655</v>
      </c>
      <c r="I16" s="17">
        <f>+[1]GBA!I17</f>
        <v>114.133</v>
      </c>
      <c r="J16" s="17">
        <f>+[1]GBA!J17</f>
        <v>131.18530000000001</v>
      </c>
      <c r="K16" s="17">
        <f>+[1]GBA!K17</f>
        <v>120.7139</v>
      </c>
      <c r="L16" s="17">
        <f>+[1]GBA!L17</f>
        <v>129.78229999999999</v>
      </c>
      <c r="M16" s="17">
        <f>+[1]GBA!M17</f>
        <v>120.49160000000001</v>
      </c>
      <c r="N16" s="17">
        <f>+[1]GBA!N17</f>
        <v>118.7033</v>
      </c>
      <c r="O16" s="18">
        <f>+[1]GBA!R17</f>
        <v>121.0014</v>
      </c>
      <c r="P16" s="19">
        <f>+[1]GBA!S17</f>
        <v>119.41379999999999</v>
      </c>
      <c r="Q16" s="20">
        <f>+[1]GBA!T17</f>
        <v>125.1994</v>
      </c>
      <c r="R16" s="18">
        <f t="shared" si="4"/>
        <v>120.89329823</v>
      </c>
      <c r="S16" s="19">
        <f t="shared" si="5"/>
        <v>119.34770603284905</v>
      </c>
      <c r="T16" s="19">
        <f t="shared" si="6"/>
        <v>117.98450147500684</v>
      </c>
      <c r="U16" s="19">
        <f t="shared" si="7"/>
        <v>116.92990512223517</v>
      </c>
      <c r="V16" s="19"/>
      <c r="W16" s="20">
        <f t="shared" si="8"/>
        <v>118.94661981150222</v>
      </c>
      <c r="X16" s="21"/>
      <c r="Y16" s="41">
        <f t="shared" si="9"/>
        <v>1.1678807683778381E-2</v>
      </c>
      <c r="Z16" s="24">
        <f t="shared" si="9"/>
        <v>1.0142445382012699E-2</v>
      </c>
      <c r="AA16" s="24">
        <f t="shared" si="9"/>
        <v>1.0783660138212969E-2</v>
      </c>
      <c r="AB16" s="24">
        <f t="shared" si="9"/>
        <v>1.1005029814458611E-2</v>
      </c>
      <c r="AC16" s="24">
        <f t="shared" si="9"/>
        <v>9.6809626352076794E-3</v>
      </c>
      <c r="AD16" s="24">
        <f t="shared" si="9"/>
        <v>7.047983589085316E-3</v>
      </c>
      <c r="AE16" s="24">
        <f t="shared" si="9"/>
        <v>1.1598977312079484E-2</v>
      </c>
      <c r="AF16" s="24">
        <f t="shared" si="9"/>
        <v>2.6699050960284243E-2</v>
      </c>
      <c r="AG16" s="24">
        <f t="shared" si="9"/>
        <v>5.5618708306091058E-3</v>
      </c>
      <c r="AH16" s="24">
        <f t="shared" si="9"/>
        <v>9.029476389867952E-4</v>
      </c>
      <c r="AI16" s="24">
        <f t="shared" si="9"/>
        <v>4.0787558866148821E-3</v>
      </c>
      <c r="AJ16" s="24">
        <f t="shared" si="9"/>
        <v>1.7090849849198397E-2</v>
      </c>
      <c r="AK16" s="24">
        <f t="shared" si="9"/>
        <v>1.1664068685563578E-2</v>
      </c>
      <c r="AL16" s="24">
        <f t="shared" si="9"/>
        <v>9.6541849264546453E-3</v>
      </c>
      <c r="AM16" s="24">
        <f t="shared" si="9"/>
        <v>1.3053647462441198E-2</v>
      </c>
      <c r="AN16" s="24">
        <f t="shared" si="9"/>
        <v>8.7175528974985372E-3</v>
      </c>
      <c r="AO16" s="24">
        <f t="shared" si="9"/>
        <v>1.1678854210240619E-2</v>
      </c>
      <c r="AP16" s="24">
        <f t="shared" si="9"/>
        <v>1.0159951517926258E-2</v>
      </c>
      <c r="AQ16" s="24">
        <f t="shared" si="9"/>
        <v>1.0113200998790761E-2</v>
      </c>
      <c r="AR16" s="24">
        <f t="shared" si="9"/>
        <v>7.1183452607368469E-3</v>
      </c>
      <c r="AS16" s="24" t="e">
        <f t="shared" si="9"/>
        <v>#DIV/0!</v>
      </c>
      <c r="AT16" s="24">
        <f t="shared" si="12"/>
        <v>1.1746273352411629E-2</v>
      </c>
      <c r="AU16" s="21"/>
      <c r="BR16" s="21"/>
      <c r="BS16" s="35">
        <f t="shared" si="13"/>
        <v>43040</v>
      </c>
      <c r="BT16" s="24">
        <f t="shared" si="14"/>
        <v>2.3812985100231635E-3</v>
      </c>
      <c r="BU16" s="24">
        <f t="shared" si="15"/>
        <v>3.6030653104432198E-4</v>
      </c>
      <c r="BV16" s="24">
        <f t="shared" si="16"/>
        <v>8.8822855517015325E-4</v>
      </c>
      <c r="BW16" s="24">
        <f t="shared" si="17"/>
        <v>1.0924053440001253E-3</v>
      </c>
      <c r="BX16" s="24">
        <f t="shared" si="18"/>
        <v>4.1949187646706589E-4</v>
      </c>
      <c r="BY16" s="24">
        <f t="shared" si="19"/>
        <v>1.0433469876190875E-3</v>
      </c>
      <c r="BZ16" s="24">
        <f t="shared" si="20"/>
        <v>2.878623581049124E-3</v>
      </c>
      <c r="CA16" s="24">
        <f t="shared" si="21"/>
        <v>1.7062440114311392E-4</v>
      </c>
      <c r="CB16" s="24">
        <f t="shared" si="22"/>
        <v>6.7983614857084846E-5</v>
      </c>
      <c r="CC16" s="24">
        <f t="shared" si="23"/>
        <v>1.3323547994326123E-4</v>
      </c>
      <c r="CD16" s="24">
        <f t="shared" si="24"/>
        <v>1.836654686042093E-3</v>
      </c>
      <c r="CE16" s="24">
        <f t="shared" si="25"/>
        <v>4.0657665158976908E-4</v>
      </c>
      <c r="CF16" s="24">
        <f t="shared" si="26"/>
        <v>1.1678776218948365E-2</v>
      </c>
      <c r="CG16" s="21"/>
    </row>
    <row r="17" spans="1:85" x14ac:dyDescent="0.25">
      <c r="A17" s="31">
        <f>+[1]NAC!A18</f>
        <v>43070</v>
      </c>
      <c r="B17" s="17">
        <f>+[1]GBA!B18</f>
        <v>125.03919999999999</v>
      </c>
      <c r="C17" s="17">
        <f>+[1]GBA!C18</f>
        <v>121.5528</v>
      </c>
      <c r="D17" s="17">
        <f>+[1]GBA!D18</f>
        <v>124.10720000000001</v>
      </c>
      <c r="E17" s="17">
        <f>+[1]GBA!E18</f>
        <v>115.6853</v>
      </c>
      <c r="F17" s="17">
        <f>+[1]GBA!F18</f>
        <v>154.71449999999999</v>
      </c>
      <c r="G17" s="17">
        <f>+[1]GBA!G18</f>
        <v>117.67149999999999</v>
      </c>
      <c r="H17" s="17">
        <f>+[1]GBA!H18</f>
        <v>127.1571</v>
      </c>
      <c r="I17" s="17">
        <f>+[1]GBA!I18</f>
        <v>117.4772</v>
      </c>
      <c r="J17" s="17">
        <f>+[1]GBA!J18</f>
        <v>134.18889999999999</v>
      </c>
      <c r="K17" s="17">
        <f>+[1]GBA!K18</f>
        <v>121.4988</v>
      </c>
      <c r="L17" s="17">
        <f>+[1]GBA!L18</f>
        <v>129.74799999999999</v>
      </c>
      <c r="M17" s="17">
        <f>+[1]GBA!M18</f>
        <v>122.6855</v>
      </c>
      <c r="N17" s="17">
        <f>+[1]GBA!N18</f>
        <v>119.6537</v>
      </c>
      <c r="O17" s="18">
        <f>+[1]GBA!R18</f>
        <v>121.1666</v>
      </c>
      <c r="P17" s="19">
        <f>+[1]GBA!S18</f>
        <v>121.77070000000001</v>
      </c>
      <c r="Q17" s="20">
        <f>+[1]GBA!T18</f>
        <v>136.39590000000001</v>
      </c>
      <c r="R17" s="18">
        <f t="shared" si="4"/>
        <v>125.03825848</v>
      </c>
      <c r="S17" s="19">
        <f t="shared" si="5"/>
        <v>120.59474385660141</v>
      </c>
      <c r="T17" s="19">
        <f t="shared" si="6"/>
        <v>119.66760461622509</v>
      </c>
      <c r="U17" s="19">
        <f t="shared" si="7"/>
        <v>118.39814454792395</v>
      </c>
      <c r="V17" s="19"/>
      <c r="W17" s="20">
        <f t="shared" si="8"/>
        <v>121.18817430275053</v>
      </c>
      <c r="X17" s="21"/>
      <c r="Y17" s="41">
        <f t="shared" si="9"/>
        <v>3.4287033031388692E-2</v>
      </c>
      <c r="Z17" s="24">
        <f t="shared" si="9"/>
        <v>5.3246656576433349E-3</v>
      </c>
      <c r="AA17" s="24">
        <f t="shared" si="9"/>
        <v>5.5834598004669278E-3</v>
      </c>
      <c r="AB17" s="24">
        <f t="shared" si="9"/>
        <v>7.2484083975314917E-3</v>
      </c>
      <c r="AC17" s="24">
        <f t="shared" si="9"/>
        <v>0.188641280631342</v>
      </c>
      <c r="AD17" s="24">
        <f t="shared" si="9"/>
        <v>3.0071903652257426E-2</v>
      </c>
      <c r="AE17" s="24">
        <f t="shared" si="9"/>
        <v>2.9066365611760459E-2</v>
      </c>
      <c r="AF17" s="24">
        <f t="shared" si="9"/>
        <v>2.9300903332077466E-2</v>
      </c>
      <c r="AG17" s="24">
        <f t="shared" si="9"/>
        <v>2.2895857996284574E-2</v>
      </c>
      <c r="AH17" s="24">
        <f t="shared" si="9"/>
        <v>6.5021509536185018E-3</v>
      </c>
      <c r="AI17" s="24">
        <f t="shared" si="9"/>
        <v>-2.6428873582917678E-4</v>
      </c>
      <c r="AJ17" s="24">
        <f t="shared" si="9"/>
        <v>1.8207908269124218E-2</v>
      </c>
      <c r="AK17" s="24">
        <f t="shared" si="9"/>
        <v>8.0065170892469339E-3</v>
      </c>
      <c r="AL17" s="24">
        <f t="shared" si="9"/>
        <v>1.3652734596458771E-3</v>
      </c>
      <c r="AM17" s="24">
        <f t="shared" si="9"/>
        <v>1.9737249798599477E-2</v>
      </c>
      <c r="AN17" s="24">
        <f t="shared" si="9"/>
        <v>8.9429342313142257E-2</v>
      </c>
      <c r="AO17" s="24">
        <f t="shared" si="9"/>
        <v>3.4286104446535903E-2</v>
      </c>
      <c r="AP17" s="24">
        <f t="shared" si="9"/>
        <v>1.0448779161361887E-2</v>
      </c>
      <c r="AQ17" s="24">
        <f t="shared" si="9"/>
        <v>1.426545961695469E-2</v>
      </c>
      <c r="AR17" s="24">
        <f t="shared" si="9"/>
        <v>1.2556577585126183E-2</v>
      </c>
      <c r="AS17" s="24" t="e">
        <f t="shared" si="9"/>
        <v>#DIV/0!</v>
      </c>
      <c r="AT17" s="24">
        <f t="shared" si="12"/>
        <v>1.8845045742372113E-2</v>
      </c>
      <c r="AU17" s="21"/>
      <c r="AV17" s="24">
        <f t="shared" ref="AV17:BQ28" si="27">+B17/B5-1</f>
        <v>0.25039199999999995</v>
      </c>
      <c r="AW17" s="24">
        <f t="shared" si="27"/>
        <v>0.21552799999999994</v>
      </c>
      <c r="AX17" s="24">
        <f t="shared" si="27"/>
        <v>0.24107199999999995</v>
      </c>
      <c r="AY17" s="24">
        <f t="shared" si="27"/>
        <v>0.15685299999999991</v>
      </c>
      <c r="AZ17" s="24">
        <f t="shared" si="27"/>
        <v>0.54714499999999977</v>
      </c>
      <c r="BA17" s="24">
        <f t="shared" si="27"/>
        <v>0.17671499999999996</v>
      </c>
      <c r="BB17" s="24">
        <f t="shared" si="27"/>
        <v>0.27157100000000001</v>
      </c>
      <c r="BC17" s="24">
        <f t="shared" si="27"/>
        <v>0.17477199999999993</v>
      </c>
      <c r="BD17" s="24">
        <f t="shared" si="27"/>
        <v>0.34188899999999989</v>
      </c>
      <c r="BE17" s="24">
        <f t="shared" si="27"/>
        <v>0.21498799999999996</v>
      </c>
      <c r="BF17" s="24">
        <f t="shared" si="27"/>
        <v>0.29747999999999997</v>
      </c>
      <c r="BG17" s="24">
        <f t="shared" si="27"/>
        <v>0.22685500000000003</v>
      </c>
      <c r="BH17" s="24">
        <f t="shared" si="27"/>
        <v>0.19653699999999996</v>
      </c>
      <c r="BI17" s="24">
        <f t="shared" si="27"/>
        <v>0.21166600000000013</v>
      </c>
      <c r="BJ17" s="24">
        <f t="shared" si="27"/>
        <v>0.21770700000000009</v>
      </c>
      <c r="BK17" s="24">
        <f t="shared" si="27"/>
        <v>0.36395900000000014</v>
      </c>
      <c r="BL17" s="24">
        <f t="shared" si="27"/>
        <v>0.25038258479999986</v>
      </c>
      <c r="BM17" s="24">
        <f t="shared" si="27"/>
        <v>0.20594743856601383</v>
      </c>
      <c r="BN17" s="24">
        <f t="shared" si="27"/>
        <v>0.19667604616225098</v>
      </c>
      <c r="BO17" s="24">
        <f t="shared" si="27"/>
        <v>0.18398144547923923</v>
      </c>
      <c r="BP17" s="24" t="e">
        <f t="shared" si="27"/>
        <v>#DIV/0!</v>
      </c>
      <c r="BQ17" s="24">
        <f t="shared" si="27"/>
        <v>0.21188174302750529</v>
      </c>
      <c r="BR17" s="21"/>
      <c r="BS17" s="35">
        <f t="shared" si="13"/>
        <v>43070</v>
      </c>
      <c r="BT17" s="24">
        <f t="shared" si="14"/>
        <v>1.2482554566351852E-3</v>
      </c>
      <c r="BU17" s="24">
        <f t="shared" si="15"/>
        <v>1.8639098185933262E-4</v>
      </c>
      <c r="BV17" s="24">
        <f t="shared" si="16"/>
        <v>5.8463771184863174E-4</v>
      </c>
      <c r="BW17" s="24">
        <f t="shared" si="17"/>
        <v>2.1244353694679884E-2</v>
      </c>
      <c r="BX17" s="24">
        <f t="shared" si="18"/>
        <v>1.781669328776176E-3</v>
      </c>
      <c r="BY17" s="24">
        <f t="shared" si="19"/>
        <v>2.6143608331589381E-3</v>
      </c>
      <c r="BZ17" s="24">
        <f t="shared" si="20"/>
        <v>3.2060520736743986E-3</v>
      </c>
      <c r="CA17" s="24">
        <f t="shared" si="21"/>
        <v>6.981412657855046E-4</v>
      </c>
      <c r="CB17" s="24">
        <f t="shared" si="22"/>
        <v>4.8433744905665839E-4</v>
      </c>
      <c r="CC17" s="24">
        <f t="shared" si="23"/>
        <v>-8.568325501410356E-6</v>
      </c>
      <c r="CD17" s="24">
        <f t="shared" si="24"/>
        <v>1.9671659741873253E-3</v>
      </c>
      <c r="CE17" s="24">
        <f t="shared" si="25"/>
        <v>2.7908061683738138E-4</v>
      </c>
      <c r="CF17" s="24">
        <f t="shared" si="26"/>
        <v>3.4285877060998012E-2</v>
      </c>
      <c r="CG17" s="21"/>
    </row>
    <row r="18" spans="1:85" x14ac:dyDescent="0.25">
      <c r="A18" s="31">
        <f>+[1]NAC!A19</f>
        <v>43101</v>
      </c>
      <c r="B18" s="17">
        <f>+[1]GBA!B19</f>
        <v>127.0147</v>
      </c>
      <c r="C18" s="17">
        <f>+[1]GBA!C19</f>
        <v>124.7282</v>
      </c>
      <c r="D18" s="17">
        <f>+[1]GBA!D19</f>
        <v>126.72</v>
      </c>
      <c r="E18" s="17">
        <f>+[1]GBA!E19</f>
        <v>113.6271</v>
      </c>
      <c r="F18" s="17">
        <f>+[1]GBA!F19</f>
        <v>152.2688</v>
      </c>
      <c r="G18" s="17">
        <f>+[1]GBA!G19</f>
        <v>119.0239</v>
      </c>
      <c r="H18" s="17">
        <f>+[1]GBA!H19</f>
        <v>129.5154</v>
      </c>
      <c r="I18" s="17">
        <f>+[1]GBA!I19</f>
        <v>119.9686</v>
      </c>
      <c r="J18" s="17">
        <f>+[1]GBA!J19</f>
        <v>136.67359999999999</v>
      </c>
      <c r="K18" s="17">
        <f>+[1]GBA!K19</f>
        <v>126.2139</v>
      </c>
      <c r="L18" s="17">
        <f>+[1]GBA!L19</f>
        <v>129.89150000000001</v>
      </c>
      <c r="M18" s="17">
        <f>+[1]GBA!M19</f>
        <v>126.6387</v>
      </c>
      <c r="N18" s="17">
        <f>+[1]GBA!N19</f>
        <v>123.61020000000001</v>
      </c>
      <c r="O18" s="18">
        <f>+[1]GBA!R19</f>
        <v>125.17700000000001</v>
      </c>
      <c r="P18" s="19">
        <f>+[1]GBA!S19</f>
        <v>123.53959999999999</v>
      </c>
      <c r="Q18" s="20">
        <f>+[1]GBA!T19</f>
        <v>138.06309999999999</v>
      </c>
      <c r="R18" s="18">
        <f t="shared" si="4"/>
        <v>127.01341140000002</v>
      </c>
      <c r="S18" s="19">
        <f t="shared" si="5"/>
        <v>123.21719444093497</v>
      </c>
      <c r="T18" s="19">
        <f t="shared" si="6"/>
        <v>121.9368845670582</v>
      </c>
      <c r="U18" s="19">
        <f t="shared" si="7"/>
        <v>119.95909336437721</v>
      </c>
      <c r="V18" s="19"/>
      <c r="W18" s="20">
        <f t="shared" si="8"/>
        <v>123.05909936526255</v>
      </c>
      <c r="X18" s="21"/>
      <c r="Y18" s="41">
        <f t="shared" si="9"/>
        <v>1.5799045419356617E-2</v>
      </c>
      <c r="Z18" s="24">
        <f t="shared" si="9"/>
        <v>2.6123626934138944E-2</v>
      </c>
      <c r="AA18" s="24">
        <f t="shared" si="9"/>
        <v>2.1052767285056673E-2</v>
      </c>
      <c r="AB18" s="24">
        <f t="shared" ref="AB18:AQ35" si="28">+E18/E17-1</f>
        <v>-1.779137020866095E-2</v>
      </c>
      <c r="AC18" s="24">
        <f t="shared" si="28"/>
        <v>-1.580782667429359E-2</v>
      </c>
      <c r="AD18" s="24">
        <f t="shared" si="28"/>
        <v>1.14930123266892E-2</v>
      </c>
      <c r="AE18" s="24">
        <f t="shared" si="28"/>
        <v>1.8546349358392167E-2</v>
      </c>
      <c r="AF18" s="24">
        <f t="shared" si="28"/>
        <v>2.1207519416533538E-2</v>
      </c>
      <c r="AG18" s="24">
        <f t="shared" si="28"/>
        <v>1.8516434667845028E-2</v>
      </c>
      <c r="AH18" s="24">
        <f t="shared" si="28"/>
        <v>3.8807790694229016E-2</v>
      </c>
      <c r="AI18" s="24">
        <f t="shared" si="28"/>
        <v>1.1059900730647776E-3</v>
      </c>
      <c r="AJ18" s="24">
        <f t="shared" si="28"/>
        <v>3.2222226750512561E-2</v>
      </c>
      <c r="AK18" s="24">
        <f t="shared" si="28"/>
        <v>3.3066257040108349E-2</v>
      </c>
      <c r="AL18" s="24">
        <f t="shared" si="28"/>
        <v>3.3098230040291776E-2</v>
      </c>
      <c r="AM18" s="24">
        <f t="shared" si="28"/>
        <v>1.4526482971683574E-2</v>
      </c>
      <c r="AN18" s="24">
        <f t="shared" si="28"/>
        <v>1.2223241314438082E-2</v>
      </c>
      <c r="AO18" s="24">
        <f t="shared" si="28"/>
        <v>1.5796388593463551E-2</v>
      </c>
      <c r="AP18" s="24">
        <f t="shared" si="28"/>
        <v>2.1745977481837153E-2</v>
      </c>
      <c r="AQ18" s="24">
        <f t="shared" si="28"/>
        <v>1.8963193573655168E-2</v>
      </c>
      <c r="AR18" s="24">
        <f t="shared" ref="AP18:AS33" si="29">+U18/U17-1</f>
        <v>1.3183895933617684E-2</v>
      </c>
      <c r="AS18" s="24" t="e">
        <f t="shared" si="29"/>
        <v>#DIV/0!</v>
      </c>
      <c r="AT18" s="24">
        <f t="shared" si="12"/>
        <v>1.5438181763825609E-2</v>
      </c>
      <c r="AU18" s="21"/>
      <c r="AV18" s="24">
        <f t="shared" si="27"/>
        <v>0.25368610148746962</v>
      </c>
      <c r="AW18" s="24">
        <f t="shared" si="27"/>
        <v>0.23119155753458065</v>
      </c>
      <c r="AX18" s="24">
        <f t="shared" si="27"/>
        <v>0.26088548548867263</v>
      </c>
      <c r="AY18" s="24">
        <f t="shared" si="27"/>
        <v>0.16097776787821627</v>
      </c>
      <c r="AZ18" s="24">
        <f t="shared" si="27"/>
        <v>0.52297431917200421</v>
      </c>
      <c r="BA18" s="24">
        <f t="shared" si="27"/>
        <v>0.18003055566295978</v>
      </c>
      <c r="BB18" s="24">
        <f t="shared" si="27"/>
        <v>0.27782793108245296</v>
      </c>
      <c r="BC18" s="24">
        <f t="shared" si="27"/>
        <v>0.17895640945259483</v>
      </c>
      <c r="BD18" s="24">
        <f t="shared" si="27"/>
        <v>0.31648066701728217</v>
      </c>
      <c r="BE18" s="24">
        <f t="shared" si="27"/>
        <v>0.22249353467063138</v>
      </c>
      <c r="BF18" s="24">
        <f t="shared" si="27"/>
        <v>0.29262122724454631</v>
      </c>
      <c r="BG18" s="24">
        <f t="shared" si="27"/>
        <v>0.22608794153754408</v>
      </c>
      <c r="BH18" s="24">
        <f t="shared" si="27"/>
        <v>0.21047621845530129</v>
      </c>
      <c r="BI18" s="24">
        <f t="shared" si="27"/>
        <v>0.23258845841022024</v>
      </c>
      <c r="BJ18" s="24">
        <f t="shared" si="27"/>
        <v>0.21907382061577541</v>
      </c>
      <c r="BK18" s="24">
        <f t="shared" si="27"/>
        <v>0.36523929221951712</v>
      </c>
      <c r="BL18" s="24">
        <f t="shared" si="27"/>
        <v>0.2536763148231358</v>
      </c>
      <c r="BM18" s="24">
        <f t="shared" si="27"/>
        <v>0.21547831302539366</v>
      </c>
      <c r="BN18" s="24">
        <f t="shared" si="27"/>
        <v>0.20142018274299889</v>
      </c>
      <c r="BO18" s="24">
        <f t="shared" si="27"/>
        <v>0.19078148967177277</v>
      </c>
      <c r="BP18" s="24" t="e">
        <f t="shared" si="27"/>
        <v>#DIV/0!</v>
      </c>
      <c r="BQ18" s="24">
        <f t="shared" si="27"/>
        <v>0.21572526528791292</v>
      </c>
      <c r="BR18" s="21"/>
      <c r="BS18" s="35">
        <f t="shared" si="13"/>
        <v>43101</v>
      </c>
      <c r="BT18" s="24">
        <f t="shared" si="14"/>
        <v>5.9526433310513752E-3</v>
      </c>
      <c r="BU18" s="24">
        <f t="shared" si="15"/>
        <v>6.8329419893921079E-4</v>
      </c>
      <c r="BV18" s="24">
        <f t="shared" si="16"/>
        <v>-1.3974911867638304E-3</v>
      </c>
      <c r="BW18" s="24">
        <f t="shared" si="17"/>
        <v>-2.0459201594379903E-3</v>
      </c>
      <c r="BX18" s="24">
        <f t="shared" si="18"/>
        <v>6.7815117179252735E-4</v>
      </c>
      <c r="BY18" s="24">
        <f t="shared" si="19"/>
        <v>1.6597227109578436E-3</v>
      </c>
      <c r="BZ18" s="24">
        <f t="shared" si="20"/>
        <v>2.3093018829295122E-3</v>
      </c>
      <c r="CA18" s="24">
        <f t="shared" si="21"/>
        <v>5.5838545032277961E-4</v>
      </c>
      <c r="CB18" s="24">
        <f t="shared" si="22"/>
        <v>2.8130894951343211E-3</v>
      </c>
      <c r="CC18" s="24">
        <f t="shared" si="23"/>
        <v>3.4658731021955696E-5</v>
      </c>
      <c r="CD18" s="24">
        <f t="shared" si="24"/>
        <v>3.427140288805427E-3</v>
      </c>
      <c r="CE18" s="24">
        <f t="shared" si="25"/>
        <v>1.1232937350846789E-3</v>
      </c>
      <c r="CF18" s="24">
        <f t="shared" si="26"/>
        <v>1.579626964983781E-2</v>
      </c>
      <c r="CG18" s="21"/>
    </row>
    <row r="19" spans="1:85" x14ac:dyDescent="0.25">
      <c r="A19" s="31">
        <f>+[1]NAC!A20</f>
        <v>43132</v>
      </c>
      <c r="B19" s="17">
        <f>+[1]GBA!B20</f>
        <v>130.29130000000001</v>
      </c>
      <c r="C19" s="17">
        <f>+[1]GBA!C20</f>
        <v>127.78019999999999</v>
      </c>
      <c r="D19" s="17">
        <f>+[1]GBA!D20</f>
        <v>128.89670000000001</v>
      </c>
      <c r="E19" s="17">
        <f>+[1]GBA!E20</f>
        <v>112.9568</v>
      </c>
      <c r="F19" s="17">
        <f>+[1]GBA!F20</f>
        <v>159.7757</v>
      </c>
      <c r="G19" s="17">
        <f>+[1]GBA!G20</f>
        <v>121.13500000000001</v>
      </c>
      <c r="H19" s="17">
        <f>+[1]GBA!H20</f>
        <v>133.0564</v>
      </c>
      <c r="I19" s="17">
        <f>+[1]GBA!I20</f>
        <v>125.3874</v>
      </c>
      <c r="J19" s="17">
        <f>+[1]GBA!J20</f>
        <v>147.17619999999999</v>
      </c>
      <c r="K19" s="17">
        <f>+[1]GBA!K20</f>
        <v>126.56059999999999</v>
      </c>
      <c r="L19" s="17">
        <f>+[1]GBA!L20</f>
        <v>131.83090000000001</v>
      </c>
      <c r="M19" s="17">
        <f>+[1]GBA!M20</f>
        <v>128.916</v>
      </c>
      <c r="N19" s="17">
        <f>+[1]GBA!N20</f>
        <v>125.3827</v>
      </c>
      <c r="O19" s="18">
        <f>+[1]GBA!R20</f>
        <v>124.01730000000001</v>
      </c>
      <c r="P19" s="19">
        <f>+[1]GBA!S20</f>
        <v>126.2302</v>
      </c>
      <c r="Q19" s="20">
        <f>+[1]GBA!T20</f>
        <v>145.0608</v>
      </c>
      <c r="R19" s="18">
        <f t="shared" si="4"/>
        <v>130.28964427999998</v>
      </c>
      <c r="S19" s="19">
        <f t="shared" si="5"/>
        <v>125.10865255843338</v>
      </c>
      <c r="T19" s="19">
        <f t="shared" si="6"/>
        <v>123.05981379404534</v>
      </c>
      <c r="U19" s="19">
        <f t="shared" si="7"/>
        <v>120.59644326736516</v>
      </c>
      <c r="V19" s="19"/>
      <c r="W19" s="20">
        <f t="shared" si="8"/>
        <v>125.86268645893441</v>
      </c>
      <c r="X19" s="21"/>
      <c r="Y19" s="41">
        <f t="shared" ref="Y19:AN48" si="30">+B19/B18-1</f>
        <v>2.5797014046405664E-2</v>
      </c>
      <c r="Z19" s="24">
        <f t="shared" si="30"/>
        <v>2.4469205841181063E-2</v>
      </c>
      <c r="AA19" s="24">
        <f t="shared" si="30"/>
        <v>1.717724116161623E-2</v>
      </c>
      <c r="AB19" s="24">
        <f t="shared" si="28"/>
        <v>-5.8991208963354858E-3</v>
      </c>
      <c r="AC19" s="24">
        <f t="shared" si="28"/>
        <v>4.9300316282784085E-2</v>
      </c>
      <c r="AD19" s="24">
        <f t="shared" si="28"/>
        <v>1.7736773874826861E-2</v>
      </c>
      <c r="AE19" s="24">
        <f t="shared" si="28"/>
        <v>2.7340378055428216E-2</v>
      </c>
      <c r="AF19" s="24">
        <f t="shared" si="28"/>
        <v>4.5168485753772192E-2</v>
      </c>
      <c r="AG19" s="24">
        <f t="shared" si="28"/>
        <v>7.6844394235609625E-2</v>
      </c>
      <c r="AH19" s="24">
        <f t="shared" si="28"/>
        <v>2.746924070962109E-3</v>
      </c>
      <c r="AI19" s="24">
        <f t="shared" si="28"/>
        <v>1.4930923116601269E-2</v>
      </c>
      <c r="AJ19" s="24">
        <f t="shared" si="28"/>
        <v>1.7982654591369052E-2</v>
      </c>
      <c r="AK19" s="24">
        <f t="shared" si="28"/>
        <v>1.4339431535585145E-2</v>
      </c>
      <c r="AL19" s="24">
        <f t="shared" si="28"/>
        <v>-9.2644814942042242E-3</v>
      </c>
      <c r="AM19" s="24">
        <f t="shared" si="28"/>
        <v>2.177925134936487E-2</v>
      </c>
      <c r="AN19" s="24">
        <f t="shared" si="28"/>
        <v>5.0684795575356656E-2</v>
      </c>
      <c r="AO19" s="24">
        <f t="shared" si="28"/>
        <v>2.5794385363622663E-2</v>
      </c>
      <c r="AP19" s="24">
        <f t="shared" si="29"/>
        <v>1.5350602049335693E-2</v>
      </c>
      <c r="AQ19" s="24">
        <f t="shared" si="29"/>
        <v>9.2091021594831179E-3</v>
      </c>
      <c r="AR19" s="24">
        <f t="shared" si="29"/>
        <v>5.313060353432153E-3</v>
      </c>
      <c r="AS19" s="24" t="e">
        <f t="shared" si="29"/>
        <v>#DIV/0!</v>
      </c>
      <c r="AT19" s="24">
        <f t="shared" si="12"/>
        <v>2.2782444436313387E-2</v>
      </c>
      <c r="AU19" s="21"/>
      <c r="AV19" s="24">
        <f t="shared" si="27"/>
        <v>0.25511205729781294</v>
      </c>
      <c r="AW19" s="24">
        <f t="shared" si="27"/>
        <v>0.23860510291320858</v>
      </c>
      <c r="AX19" s="24">
        <f t="shared" si="27"/>
        <v>0.22199437621704865</v>
      </c>
      <c r="AY19" s="24">
        <f t="shared" si="27"/>
        <v>0.15941957581860167</v>
      </c>
      <c r="AZ19" s="24">
        <f t="shared" si="27"/>
        <v>0.47388846557605691</v>
      </c>
      <c r="BA19" s="24">
        <f t="shared" si="27"/>
        <v>0.19677566594018048</v>
      </c>
      <c r="BB19" s="24">
        <f t="shared" si="27"/>
        <v>0.27088210544614366</v>
      </c>
      <c r="BC19" s="24">
        <f t="shared" si="27"/>
        <v>0.21095649100238445</v>
      </c>
      <c r="BD19" s="24">
        <f t="shared" si="27"/>
        <v>0.36213215558953205</v>
      </c>
      <c r="BE19" s="24">
        <f t="shared" si="27"/>
        <v>0.22506136893376794</v>
      </c>
      <c r="BF19" s="24">
        <f t="shared" si="27"/>
        <v>0.2562981245711673</v>
      </c>
      <c r="BG19" s="24">
        <f t="shared" si="27"/>
        <v>0.22616806785032528</v>
      </c>
      <c r="BH19" s="24">
        <f t="shared" si="27"/>
        <v>0.20396364181076532</v>
      </c>
      <c r="BI19" s="24">
        <f t="shared" si="27"/>
        <v>0.2149232500933107</v>
      </c>
      <c r="BJ19" s="24">
        <f t="shared" si="27"/>
        <v>0.2230458958799415</v>
      </c>
      <c r="BK19" s="24">
        <f t="shared" si="27"/>
        <v>0.36400846647214968</v>
      </c>
      <c r="BL19" s="24">
        <f t="shared" si="27"/>
        <v>0.2551034499026863</v>
      </c>
      <c r="BM19" s="24">
        <f t="shared" si="27"/>
        <v>0.2178220552205703</v>
      </c>
      <c r="BN19" s="24">
        <f t="shared" si="27"/>
        <v>0.20400639192673653</v>
      </c>
      <c r="BO19" s="24">
        <f t="shared" si="27"/>
        <v>0.19430010213953475</v>
      </c>
      <c r="BP19" s="24" t="e">
        <f t="shared" si="27"/>
        <v>#DIV/0!</v>
      </c>
      <c r="BQ19" s="24">
        <f t="shared" si="27"/>
        <v>0.22445488826092941</v>
      </c>
      <c r="BR19" s="21"/>
      <c r="BS19" s="35">
        <f t="shared" si="13"/>
        <v>43132</v>
      </c>
      <c r="BT19" s="24">
        <f t="shared" si="14"/>
        <v>5.6323307459687595E-3</v>
      </c>
      <c r="BU19" s="24">
        <f t="shared" si="15"/>
        <v>5.6039253724175504E-4</v>
      </c>
      <c r="BV19" s="24">
        <f t="shared" si="16"/>
        <v>-4.4804632849583379E-4</v>
      </c>
      <c r="BW19" s="24">
        <f t="shared" si="17"/>
        <v>6.1821327767573372E-3</v>
      </c>
      <c r="BX19" s="24">
        <f t="shared" si="18"/>
        <v>1.042131107659196E-3</v>
      </c>
      <c r="BY19" s="24">
        <f t="shared" si="19"/>
        <v>2.4533223319820438E-3</v>
      </c>
      <c r="BZ19" s="24">
        <f t="shared" si="20"/>
        <v>4.9446160168862387E-3</v>
      </c>
      <c r="CA19" s="24">
        <f t="shared" si="21"/>
        <v>2.3235346774822126E-3</v>
      </c>
      <c r="CB19" s="24">
        <f t="shared" si="22"/>
        <v>2.0362855637969372E-4</v>
      </c>
      <c r="CC19" s="24">
        <f t="shared" si="23"/>
        <v>4.6112678296291837E-4</v>
      </c>
      <c r="CD19" s="24">
        <f t="shared" si="24"/>
        <v>1.9435492112330275E-3</v>
      </c>
      <c r="CE19" s="24">
        <f t="shared" si="25"/>
        <v>4.9540525624199223E-4</v>
      </c>
      <c r="CF19" s="24">
        <f t="shared" si="26"/>
        <v>2.579412367229934E-2</v>
      </c>
      <c r="CG19" s="21"/>
    </row>
    <row r="20" spans="1:85" x14ac:dyDescent="0.25">
      <c r="A20" s="31">
        <f>+[1]NAC!A21</f>
        <v>43160</v>
      </c>
      <c r="B20" s="17">
        <f>+[1]GBA!B21</f>
        <v>133.50280000000001</v>
      </c>
      <c r="C20" s="17">
        <f>+[1]GBA!C21</f>
        <v>130.28989999999999</v>
      </c>
      <c r="D20" s="17">
        <f>+[1]GBA!D21</f>
        <v>129.74449999999999</v>
      </c>
      <c r="E20" s="17">
        <f>+[1]GBA!E21</f>
        <v>120.66500000000001</v>
      </c>
      <c r="F20" s="17">
        <f>+[1]GBA!F21</f>
        <v>161.36859999999999</v>
      </c>
      <c r="G20" s="17">
        <f>+[1]GBA!G21</f>
        <v>126.9603</v>
      </c>
      <c r="H20" s="17">
        <f>+[1]GBA!H21</f>
        <v>134.39510000000001</v>
      </c>
      <c r="I20" s="17">
        <f>+[1]GBA!I21</f>
        <v>127.0591</v>
      </c>
      <c r="J20" s="17">
        <f>+[1]GBA!J21</f>
        <v>150.54859999999999</v>
      </c>
      <c r="K20" s="17">
        <f>+[1]GBA!K21</f>
        <v>128.1069</v>
      </c>
      <c r="L20" s="17">
        <f>+[1]GBA!L21</f>
        <v>151.1936</v>
      </c>
      <c r="M20" s="17">
        <f>+[1]GBA!M21</f>
        <v>130.73439999999999</v>
      </c>
      <c r="N20" s="17">
        <f>+[1]GBA!N21</f>
        <v>128.3929</v>
      </c>
      <c r="O20" s="18">
        <f>+[1]GBA!R21</f>
        <v>127.2642</v>
      </c>
      <c r="P20" s="19">
        <f>+[1]GBA!S21</f>
        <v>129.3424</v>
      </c>
      <c r="Q20" s="20">
        <f>+[1]GBA!T21</f>
        <v>148.54830000000001</v>
      </c>
      <c r="R20" s="18">
        <f t="shared" si="4"/>
        <v>133.50233509999998</v>
      </c>
      <c r="S20" s="19">
        <f t="shared" si="5"/>
        <v>128.35407244156664</v>
      </c>
      <c r="T20" s="19">
        <f t="shared" si="6"/>
        <v>126.99044239278886</v>
      </c>
      <c r="U20" s="19">
        <f t="shared" si="7"/>
        <v>125.41556849049283</v>
      </c>
      <c r="V20" s="19"/>
      <c r="W20" s="20">
        <f t="shared" si="8"/>
        <v>130.1576704558569</v>
      </c>
      <c r="X20" s="21"/>
      <c r="Y20" s="41">
        <f t="shared" si="30"/>
        <v>2.464861429734766E-2</v>
      </c>
      <c r="Z20" s="24">
        <f t="shared" si="30"/>
        <v>1.9640758114324308E-2</v>
      </c>
      <c r="AA20" s="24">
        <f t="shared" si="30"/>
        <v>6.5773600099923168E-3</v>
      </c>
      <c r="AB20" s="24">
        <f t="shared" si="28"/>
        <v>6.8240247599082204E-2</v>
      </c>
      <c r="AC20" s="24">
        <f t="shared" si="28"/>
        <v>9.9696011345904445E-3</v>
      </c>
      <c r="AD20" s="24">
        <f t="shared" si="28"/>
        <v>4.8089321831014997E-2</v>
      </c>
      <c r="AE20" s="24">
        <f t="shared" si="28"/>
        <v>1.0061147002323967E-2</v>
      </c>
      <c r="AF20" s="24">
        <f t="shared" si="28"/>
        <v>1.333228059597702E-2</v>
      </c>
      <c r="AG20" s="24">
        <f t="shared" si="28"/>
        <v>2.2914030937067231E-2</v>
      </c>
      <c r="AH20" s="24">
        <f t="shared" si="28"/>
        <v>1.2217862431119997E-2</v>
      </c>
      <c r="AI20" s="24">
        <f t="shared" si="28"/>
        <v>0.14687527734393058</v>
      </c>
      <c r="AJ20" s="24">
        <f t="shared" si="28"/>
        <v>1.4105308883303858E-2</v>
      </c>
      <c r="AK20" s="24">
        <f t="shared" si="28"/>
        <v>2.4008096810804069E-2</v>
      </c>
      <c r="AL20" s="24">
        <f t="shared" si="28"/>
        <v>2.6181024744128312E-2</v>
      </c>
      <c r="AM20" s="24">
        <f t="shared" si="28"/>
        <v>2.4654955787125399E-2</v>
      </c>
      <c r="AN20" s="24">
        <f t="shared" si="28"/>
        <v>2.404164322821889E-2</v>
      </c>
      <c r="AO20" s="24">
        <f t="shared" si="28"/>
        <v>2.4658067321879695E-2</v>
      </c>
      <c r="AP20" s="24">
        <f t="shared" si="29"/>
        <v>2.5940810781392321E-2</v>
      </c>
      <c r="AQ20" s="24">
        <f t="shared" si="29"/>
        <v>3.1940797548433375E-2</v>
      </c>
      <c r="AR20" s="24">
        <f t="shared" si="29"/>
        <v>3.996075748638428E-2</v>
      </c>
      <c r="AS20" s="24" t="e">
        <f t="shared" si="29"/>
        <v>#DIV/0!</v>
      </c>
      <c r="AT20" s="24">
        <f t="shared" si="12"/>
        <v>3.4124362968558142E-2</v>
      </c>
      <c r="AU20" s="21"/>
      <c r="AV20" s="24">
        <f t="shared" si="27"/>
        <v>0.25634677078598611</v>
      </c>
      <c r="AW20" s="24">
        <f t="shared" si="27"/>
        <v>0.2200822565873628</v>
      </c>
      <c r="AX20" s="24">
        <f t="shared" si="27"/>
        <v>0.2112963894835409</v>
      </c>
      <c r="AY20" s="24">
        <f t="shared" si="27"/>
        <v>0.18221943536811791</v>
      </c>
      <c r="AZ20" s="24">
        <f t="shared" si="27"/>
        <v>0.45671609993536477</v>
      </c>
      <c r="BA20" s="24">
        <f t="shared" si="27"/>
        <v>0.24300395829641519</v>
      </c>
      <c r="BB20" s="24">
        <f t="shared" si="27"/>
        <v>0.26006589334803465</v>
      </c>
      <c r="BC20" s="24">
        <f t="shared" si="27"/>
        <v>0.21508006713302774</v>
      </c>
      <c r="BD20" s="24">
        <f t="shared" si="27"/>
        <v>0.36039694501975328</v>
      </c>
      <c r="BE20" s="24">
        <f t="shared" si="27"/>
        <v>0.22237425537944522</v>
      </c>
      <c r="BF20" s="24">
        <f t="shared" si="27"/>
        <v>0.35074124169821808</v>
      </c>
      <c r="BG20" s="24">
        <f t="shared" si="27"/>
        <v>0.23123751545705318</v>
      </c>
      <c r="BH20" s="24">
        <f t="shared" si="27"/>
        <v>0.21599270364031908</v>
      </c>
      <c r="BI20" s="24">
        <f t="shared" si="27"/>
        <v>0.20197772929476088</v>
      </c>
      <c r="BJ20" s="24">
        <f t="shared" si="27"/>
        <v>0.23078796944687885</v>
      </c>
      <c r="BK20" s="24">
        <f t="shared" si="27"/>
        <v>0.35182655652938344</v>
      </c>
      <c r="BL20" s="24">
        <f t="shared" si="27"/>
        <v>0.25634615963832919</v>
      </c>
      <c r="BM20" s="24">
        <f t="shared" si="27"/>
        <v>0.2188661639084184</v>
      </c>
      <c r="BN20" s="24">
        <f t="shared" si="27"/>
        <v>0.2187632321378048</v>
      </c>
      <c r="BO20" s="24">
        <f t="shared" si="27"/>
        <v>0.21337282809129898</v>
      </c>
      <c r="BP20" s="24" t="e">
        <f t="shared" si="27"/>
        <v>#DIV/0!</v>
      </c>
      <c r="BQ20" s="24">
        <f t="shared" si="27"/>
        <v>0.23864217523973741</v>
      </c>
      <c r="BR20" s="21"/>
      <c r="BS20" s="35">
        <f t="shared" si="13"/>
        <v>43160</v>
      </c>
      <c r="BT20" s="24">
        <f t="shared" si="14"/>
        <v>4.5150649352642801E-3</v>
      </c>
      <c r="BU20" s="24">
        <f t="shared" si="15"/>
        <v>2.1277752236718248E-4</v>
      </c>
      <c r="BV20" s="24">
        <f t="shared" si="16"/>
        <v>5.0227926193076623E-3</v>
      </c>
      <c r="BW20" s="24">
        <f t="shared" si="17"/>
        <v>1.2788063362634229E-3</v>
      </c>
      <c r="BX20" s="24">
        <f t="shared" si="18"/>
        <v>2.8033054394268836E-3</v>
      </c>
      <c r="BY20" s="24">
        <f t="shared" si="19"/>
        <v>9.0417088477896454E-4</v>
      </c>
      <c r="BZ20" s="24">
        <f t="shared" si="20"/>
        <v>1.487052704209722E-3</v>
      </c>
      <c r="CA20" s="24">
        <f t="shared" si="21"/>
        <v>7.2732745778114095E-4</v>
      </c>
      <c r="CB20" s="24">
        <f t="shared" si="22"/>
        <v>8.8535443272114221E-4</v>
      </c>
      <c r="CC20" s="24">
        <f t="shared" si="23"/>
        <v>4.4880474751575871E-3</v>
      </c>
      <c r="CD20" s="24">
        <f t="shared" si="24"/>
        <v>1.5128758405204311E-3</v>
      </c>
      <c r="CE20" s="24">
        <f t="shared" si="25"/>
        <v>8.2017832349512139E-4</v>
      </c>
      <c r="CF20" s="24">
        <f t="shared" si="26"/>
        <v>2.4657753971293543E-2</v>
      </c>
      <c r="CG20" s="21"/>
    </row>
    <row r="21" spans="1:85" x14ac:dyDescent="0.25">
      <c r="A21" s="31">
        <f>+[1]NAC!A22</f>
        <v>43191</v>
      </c>
      <c r="B21" s="17">
        <f>+[1]GBA!B22</f>
        <v>136.93799999999999</v>
      </c>
      <c r="C21" s="17">
        <f>+[1]GBA!C22</f>
        <v>131.33519999999999</v>
      </c>
      <c r="D21" s="17">
        <f>+[1]GBA!D22</f>
        <v>131.1986</v>
      </c>
      <c r="E21" s="17">
        <f>+[1]GBA!E22</f>
        <v>124.60299999999999</v>
      </c>
      <c r="F21" s="17">
        <f>+[1]GBA!F22</f>
        <v>172.21090000000001</v>
      </c>
      <c r="G21" s="17">
        <f>+[1]GBA!G22</f>
        <v>128.37799999999999</v>
      </c>
      <c r="H21" s="17">
        <f>+[1]GBA!H22</f>
        <v>136.37360000000001</v>
      </c>
      <c r="I21" s="17">
        <f>+[1]GBA!I22</f>
        <v>133.76329999999999</v>
      </c>
      <c r="J21" s="17">
        <f>+[1]GBA!J22</f>
        <v>151.57640000000001</v>
      </c>
      <c r="K21" s="17">
        <f>+[1]GBA!K22</f>
        <v>130.85249999999999</v>
      </c>
      <c r="L21" s="17">
        <f>+[1]GBA!L22</f>
        <v>152.07239999999999</v>
      </c>
      <c r="M21" s="17">
        <f>+[1]GBA!M22</f>
        <v>133.59639999999999</v>
      </c>
      <c r="N21" s="17">
        <f>+[1]GBA!N22</f>
        <v>130.19220000000001</v>
      </c>
      <c r="O21" s="18">
        <f>+[1]GBA!R22</f>
        <v>126.84010000000001</v>
      </c>
      <c r="P21" s="19">
        <f>+[1]GBA!S22</f>
        <v>132.0556</v>
      </c>
      <c r="Q21" s="20">
        <f>+[1]GBA!T22</f>
        <v>155.8449</v>
      </c>
      <c r="R21" s="18">
        <f t="shared" si="4"/>
        <v>136.93771648999999</v>
      </c>
      <c r="S21" s="19">
        <f t="shared" si="5"/>
        <v>130.39881516108659</v>
      </c>
      <c r="T21" s="19">
        <f t="shared" si="6"/>
        <v>129.7278466539197</v>
      </c>
      <c r="U21" s="19">
        <f t="shared" si="7"/>
        <v>128.10056228172292</v>
      </c>
      <c r="V21" s="19"/>
      <c r="W21" s="20">
        <f t="shared" si="8"/>
        <v>133.42458451625311</v>
      </c>
      <c r="X21" s="21"/>
      <c r="Y21" s="41">
        <f t="shared" si="30"/>
        <v>2.5731295523389708E-2</v>
      </c>
      <c r="Z21" s="24">
        <f t="shared" si="30"/>
        <v>8.0228782123556996E-3</v>
      </c>
      <c r="AA21" s="24">
        <f t="shared" si="30"/>
        <v>1.1207411489504437E-2</v>
      </c>
      <c r="AB21" s="24">
        <f t="shared" si="28"/>
        <v>3.2635809886876865E-2</v>
      </c>
      <c r="AC21" s="24">
        <f t="shared" si="28"/>
        <v>6.7189651518325233E-2</v>
      </c>
      <c r="AD21" s="24">
        <f t="shared" si="28"/>
        <v>1.1166482750907036E-2</v>
      </c>
      <c r="AE21" s="24">
        <f t="shared" si="28"/>
        <v>1.472151886489903E-2</v>
      </c>
      <c r="AF21" s="24">
        <f t="shared" si="28"/>
        <v>5.2764422225562546E-2</v>
      </c>
      <c r="AG21" s="24">
        <f t="shared" si="28"/>
        <v>6.8270312709650671E-3</v>
      </c>
      <c r="AH21" s="24">
        <f t="shared" si="28"/>
        <v>2.1432100847026847E-2</v>
      </c>
      <c r="AI21" s="24">
        <f t="shared" si="28"/>
        <v>5.8124153403318335E-3</v>
      </c>
      <c r="AJ21" s="24">
        <f t="shared" si="28"/>
        <v>2.1891713275159264E-2</v>
      </c>
      <c r="AK21" s="24">
        <f t="shared" si="28"/>
        <v>1.401401479365294E-2</v>
      </c>
      <c r="AL21" s="24">
        <f t="shared" si="28"/>
        <v>-3.3324375590306765E-3</v>
      </c>
      <c r="AM21" s="24">
        <f t="shared" si="28"/>
        <v>2.0976879971301043E-2</v>
      </c>
      <c r="AN21" s="24">
        <f t="shared" si="28"/>
        <v>4.9119377333836756E-2</v>
      </c>
      <c r="AO21" s="24">
        <f t="shared" si="28"/>
        <v>2.5732743831235139E-2</v>
      </c>
      <c r="AP21" s="24">
        <f t="shared" si="29"/>
        <v>1.5930485730796029E-2</v>
      </c>
      <c r="AQ21" s="24">
        <f t="shared" si="29"/>
        <v>2.1555986494352641E-2</v>
      </c>
      <c r="AR21" s="24">
        <f t="shared" si="29"/>
        <v>2.1408775828605453E-2</v>
      </c>
      <c r="AS21" s="24" t="e">
        <f t="shared" si="29"/>
        <v>#DIV/0!</v>
      </c>
      <c r="AT21" s="24">
        <f t="shared" si="12"/>
        <v>2.5099666035465651E-2</v>
      </c>
      <c r="AU21" s="21"/>
      <c r="AV21" s="24">
        <f t="shared" si="27"/>
        <v>0.25560579233880376</v>
      </c>
      <c r="AW21" s="24">
        <f t="shared" si="27"/>
        <v>0.20254471937766438</v>
      </c>
      <c r="AX21" s="24">
        <f t="shared" si="27"/>
        <v>0.1972728898752707</v>
      </c>
      <c r="AY21" s="24">
        <f t="shared" si="27"/>
        <v>0.16192845639749298</v>
      </c>
      <c r="AZ21" s="24">
        <f t="shared" si="27"/>
        <v>0.48599867114221373</v>
      </c>
      <c r="BA21" s="24">
        <f t="shared" si="27"/>
        <v>0.24421158323011571</v>
      </c>
      <c r="BB21" s="24">
        <f t="shared" si="27"/>
        <v>0.26048582464578951</v>
      </c>
      <c r="BC21" s="24">
        <f t="shared" si="27"/>
        <v>0.27287424967360563</v>
      </c>
      <c r="BD21" s="24">
        <f t="shared" si="27"/>
        <v>0.28195360905829392</v>
      </c>
      <c r="BE21" s="24">
        <f t="shared" si="27"/>
        <v>0.20764888129642811</v>
      </c>
      <c r="BF21" s="24">
        <f t="shared" si="27"/>
        <v>0.30782792362481137</v>
      </c>
      <c r="BG21" s="24">
        <f t="shared" si="27"/>
        <v>0.2330146729008189</v>
      </c>
      <c r="BH21" s="24">
        <f t="shared" si="27"/>
        <v>0.21017050297587803</v>
      </c>
      <c r="BI21" s="24">
        <f t="shared" si="27"/>
        <v>0.16867342219077264</v>
      </c>
      <c r="BJ21" s="24">
        <f t="shared" si="27"/>
        <v>0.22845504026612762</v>
      </c>
      <c r="BK21" s="24">
        <f t="shared" si="27"/>
        <v>0.36827156667611938</v>
      </c>
      <c r="BL21" s="24">
        <f t="shared" si="27"/>
        <v>0.25560623886106848</v>
      </c>
      <c r="BM21" s="24">
        <f t="shared" si="27"/>
        <v>0.20706388762446504</v>
      </c>
      <c r="BN21" s="24">
        <f t="shared" si="27"/>
        <v>0.21090808107694636</v>
      </c>
      <c r="BO21" s="24">
        <f t="shared" si="27"/>
        <v>0.20145831974369544</v>
      </c>
      <c r="BP21" s="24" t="e">
        <f t="shared" si="27"/>
        <v>#DIV/0!</v>
      </c>
      <c r="BQ21" s="24">
        <f t="shared" si="27"/>
        <v>0.23846523412723331</v>
      </c>
      <c r="BR21" s="21"/>
      <c r="BS21" s="35">
        <f t="shared" si="13"/>
        <v>43191</v>
      </c>
      <c r="BT21" s="24">
        <f t="shared" si="14"/>
        <v>1.8353047276911001E-3</v>
      </c>
      <c r="BU21" s="24">
        <f t="shared" si="15"/>
        <v>3.5616533885431882E-4</v>
      </c>
      <c r="BV21" s="24">
        <f t="shared" si="16"/>
        <v>2.5043384857845602E-3</v>
      </c>
      <c r="BW21" s="24">
        <f t="shared" si="17"/>
        <v>8.494987221241819E-3</v>
      </c>
      <c r="BX21" s="24">
        <f t="shared" si="18"/>
        <v>6.658271586813077E-4</v>
      </c>
      <c r="BY21" s="24">
        <f t="shared" si="19"/>
        <v>1.3041524222712909E-3</v>
      </c>
      <c r="BZ21" s="24">
        <f t="shared" si="20"/>
        <v>5.820228339780127E-3</v>
      </c>
      <c r="CA21" s="24">
        <f t="shared" si="21"/>
        <v>2.1633388962628779E-4</v>
      </c>
      <c r="CB21" s="24">
        <f t="shared" si="22"/>
        <v>1.5342132150037279E-3</v>
      </c>
      <c r="CC21" s="24">
        <f t="shared" si="23"/>
        <v>1.987955308802476E-4</v>
      </c>
      <c r="CD21" s="24">
        <f t="shared" si="24"/>
        <v>2.323852383620414E-3</v>
      </c>
      <c r="CE21" s="24">
        <f t="shared" si="25"/>
        <v>4.7845550804927374E-4</v>
      </c>
      <c r="CF21" s="24">
        <f t="shared" si="26"/>
        <v>2.5732654221484477E-2</v>
      </c>
      <c r="CG21" s="21"/>
    </row>
    <row r="22" spans="1:85" x14ac:dyDescent="0.25">
      <c r="A22" s="31">
        <f>+[1]NAC!A23</f>
        <v>43221</v>
      </c>
      <c r="B22" s="17">
        <f>+[1]GBA!B23</f>
        <v>139.58000000000001</v>
      </c>
      <c r="C22" s="17">
        <f>+[1]GBA!C23</f>
        <v>136.16900000000001</v>
      </c>
      <c r="D22" s="17">
        <f>+[1]GBA!D23</f>
        <v>133.02629999999999</v>
      </c>
      <c r="E22" s="17">
        <f>+[1]GBA!E23</f>
        <v>126.7286</v>
      </c>
      <c r="F22" s="17">
        <f>+[1]GBA!F23</f>
        <v>170.0052</v>
      </c>
      <c r="G22" s="17">
        <f>+[1]GBA!G23</f>
        <v>131.3665</v>
      </c>
      <c r="H22" s="17">
        <f>+[1]GBA!H23</f>
        <v>139.46979999999999</v>
      </c>
      <c r="I22" s="17">
        <f>+[1]GBA!I23</f>
        <v>136.43709999999999</v>
      </c>
      <c r="J22" s="17">
        <f>+[1]GBA!J23</f>
        <v>157.00280000000001</v>
      </c>
      <c r="K22" s="17">
        <f>+[1]GBA!K23</f>
        <v>133.42449999999999</v>
      </c>
      <c r="L22" s="17">
        <f>+[1]GBA!L23</f>
        <v>152.54949999999999</v>
      </c>
      <c r="M22" s="17">
        <f>+[1]GBA!M23</f>
        <v>136.35900000000001</v>
      </c>
      <c r="N22" s="17">
        <f>+[1]GBA!N23</f>
        <v>132.20339999999999</v>
      </c>
      <c r="O22" s="18">
        <f>+[1]GBA!R23</f>
        <v>130.80099999999999</v>
      </c>
      <c r="P22" s="19">
        <f>+[1]GBA!S23</f>
        <v>135.4453</v>
      </c>
      <c r="Q22" s="20">
        <f>+[1]GBA!T23</f>
        <v>155.6943</v>
      </c>
      <c r="R22" s="18">
        <f t="shared" si="4"/>
        <v>139.57963509000004</v>
      </c>
      <c r="S22" s="19">
        <f t="shared" si="5"/>
        <v>133.75223515476947</v>
      </c>
      <c r="T22" s="19">
        <f t="shared" si="6"/>
        <v>132.26971234635346</v>
      </c>
      <c r="U22" s="19">
        <f t="shared" si="7"/>
        <v>130.54957737679473</v>
      </c>
      <c r="V22" s="19"/>
      <c r="W22" s="20">
        <f t="shared" si="8"/>
        <v>136.07963446816692</v>
      </c>
      <c r="X22" s="21"/>
      <c r="Y22" s="41">
        <f t="shared" si="30"/>
        <v>1.9293402853846509E-2</v>
      </c>
      <c r="Z22" s="24">
        <f t="shared" si="30"/>
        <v>3.6805060638732234E-2</v>
      </c>
      <c r="AA22" s="24">
        <f t="shared" si="30"/>
        <v>1.3930788895613055E-2</v>
      </c>
      <c r="AB22" s="24">
        <f t="shared" si="28"/>
        <v>1.7058979318314904E-2</v>
      </c>
      <c r="AC22" s="24">
        <f t="shared" si="28"/>
        <v>-1.2808132353991586E-2</v>
      </c>
      <c r="AD22" s="24">
        <f t="shared" si="28"/>
        <v>2.3278910716789669E-2</v>
      </c>
      <c r="AE22" s="24">
        <f t="shared" si="28"/>
        <v>2.2703807775111828E-2</v>
      </c>
      <c r="AF22" s="24">
        <f t="shared" si="28"/>
        <v>1.9989040342156539E-2</v>
      </c>
      <c r="AG22" s="24">
        <f t="shared" si="28"/>
        <v>3.5799768301661761E-2</v>
      </c>
      <c r="AH22" s="24">
        <f t="shared" si="28"/>
        <v>1.9655719225845969E-2</v>
      </c>
      <c r="AI22" s="24">
        <f t="shared" si="28"/>
        <v>3.1373214337382382E-3</v>
      </c>
      <c r="AJ22" s="24">
        <f t="shared" si="28"/>
        <v>2.0678700923078885E-2</v>
      </c>
      <c r="AK22" s="24">
        <f t="shared" si="28"/>
        <v>1.5447930060326076E-2</v>
      </c>
      <c r="AL22" s="24">
        <f t="shared" si="28"/>
        <v>3.1227506127793792E-2</v>
      </c>
      <c r="AM22" s="24">
        <f t="shared" si="28"/>
        <v>2.5668733472870464E-2</v>
      </c>
      <c r="AN22" s="24">
        <f t="shared" si="28"/>
        <v>-9.663453857007287E-4</v>
      </c>
      <c r="AO22" s="24">
        <f t="shared" si="28"/>
        <v>1.929284836725742E-2</v>
      </c>
      <c r="AP22" s="24">
        <f t="shared" si="29"/>
        <v>2.5716644660768395E-2</v>
      </c>
      <c r="AQ22" s="24">
        <f t="shared" si="29"/>
        <v>1.9593832457689642E-2</v>
      </c>
      <c r="AR22" s="24">
        <f t="shared" si="29"/>
        <v>1.9117910580953357E-2</v>
      </c>
      <c r="AS22" s="24" t="e">
        <f t="shared" si="29"/>
        <v>#DIV/0!</v>
      </c>
      <c r="AT22" s="24">
        <f t="shared" si="12"/>
        <v>1.9899255909546332E-2</v>
      </c>
      <c r="AU22" s="21"/>
      <c r="AV22" s="24">
        <f t="shared" si="27"/>
        <v>0.2636168338603686</v>
      </c>
      <c r="AW22" s="24">
        <f t="shared" si="27"/>
        <v>0.23384513621145064</v>
      </c>
      <c r="AX22" s="24">
        <f t="shared" si="27"/>
        <v>0.1915755246822346</v>
      </c>
      <c r="AY22" s="24">
        <f t="shared" si="27"/>
        <v>0.17442209602324965</v>
      </c>
      <c r="AZ22" s="24">
        <f t="shared" si="27"/>
        <v>0.44016305535648037</v>
      </c>
      <c r="BA22" s="24">
        <f t="shared" si="27"/>
        <v>0.2359415779302767</v>
      </c>
      <c r="BB22" s="24">
        <f t="shared" si="27"/>
        <v>0.27035675151815464</v>
      </c>
      <c r="BC22" s="24">
        <f t="shared" si="27"/>
        <v>0.28453823333637729</v>
      </c>
      <c r="BD22" s="24">
        <f t="shared" si="27"/>
        <v>0.32848206285046544</v>
      </c>
      <c r="BE22" s="24">
        <f t="shared" si="27"/>
        <v>0.22050492548877543</v>
      </c>
      <c r="BF22" s="24">
        <f t="shared" si="27"/>
        <v>0.28694441023079875</v>
      </c>
      <c r="BG22" s="24">
        <f t="shared" si="27"/>
        <v>0.24547762078782798</v>
      </c>
      <c r="BH22" s="24">
        <f t="shared" si="27"/>
        <v>0.21197680985104617</v>
      </c>
      <c r="BI22" s="24">
        <f t="shared" si="27"/>
        <v>0.21107663704736579</v>
      </c>
      <c r="BJ22" s="24">
        <f t="shared" si="27"/>
        <v>0.24011558333234162</v>
      </c>
      <c r="BK22" s="24">
        <f t="shared" si="27"/>
        <v>0.35131829962001992</v>
      </c>
      <c r="BL22" s="24">
        <f t="shared" si="27"/>
        <v>0.26361635108703729</v>
      </c>
      <c r="BM22" s="24">
        <f t="shared" si="27"/>
        <v>0.22315556074328291</v>
      </c>
      <c r="BN22" s="24">
        <f t="shared" si="27"/>
        <v>0.21909626863879827</v>
      </c>
      <c r="BO22" s="24">
        <f t="shared" si="27"/>
        <v>0.20785541547970987</v>
      </c>
      <c r="BP22" s="24" t="e">
        <f t="shared" si="27"/>
        <v>#DIV/0!</v>
      </c>
      <c r="BQ22" s="24">
        <f t="shared" si="27"/>
        <v>0.24719481411630428</v>
      </c>
      <c r="BR22" s="21"/>
      <c r="BS22" s="35">
        <f t="shared" si="13"/>
        <v>43221</v>
      </c>
      <c r="BT22" s="24">
        <f t="shared" si="14"/>
        <v>8.2741293139961571E-3</v>
      </c>
      <c r="BU22" s="24">
        <f t="shared" si="15"/>
        <v>4.3644415720983057E-4</v>
      </c>
      <c r="BV22" s="24">
        <f t="shared" si="16"/>
        <v>1.3178477851290402E-3</v>
      </c>
      <c r="BW22" s="24">
        <f t="shared" si="17"/>
        <v>-1.6848224744044809E-3</v>
      </c>
      <c r="BX22" s="24">
        <f t="shared" si="18"/>
        <v>1.3683488147921033E-3</v>
      </c>
      <c r="BY22" s="24">
        <f t="shared" si="19"/>
        <v>1.9897004483780865E-3</v>
      </c>
      <c r="BZ22" s="24">
        <f t="shared" si="20"/>
        <v>2.2630199068191443E-3</v>
      </c>
      <c r="CA22" s="24">
        <f t="shared" si="21"/>
        <v>1.113510055645621E-3</v>
      </c>
      <c r="CB22" s="24">
        <f t="shared" si="22"/>
        <v>1.4011538068322907E-3</v>
      </c>
      <c r="CC22" s="24">
        <f t="shared" si="23"/>
        <v>1.0521856606639662E-4</v>
      </c>
      <c r="CD22" s="24">
        <f t="shared" si="24"/>
        <v>2.1868717229695353E-3</v>
      </c>
      <c r="CE22" s="24">
        <f t="shared" si="25"/>
        <v>5.2138632081671324E-4</v>
      </c>
      <c r="CF22" s="24">
        <f t="shared" si="26"/>
        <v>1.9292808424250438E-2</v>
      </c>
      <c r="CG22" s="21"/>
    </row>
    <row r="23" spans="1:85" x14ac:dyDescent="0.25">
      <c r="A23" s="31">
        <f>+[1]NAC!A24</f>
        <v>43252</v>
      </c>
      <c r="B23" s="17">
        <f>+[1]GBA!B24</f>
        <v>145.0582</v>
      </c>
      <c r="C23" s="17">
        <f>+[1]GBA!C24</f>
        <v>142.63210000000001</v>
      </c>
      <c r="D23" s="17">
        <f>+[1]GBA!D24</f>
        <v>134.47409999999999</v>
      </c>
      <c r="E23" s="17">
        <f>+[1]GBA!E24</f>
        <v>129.43440000000001</v>
      </c>
      <c r="F23" s="17">
        <f>+[1]GBA!F24</f>
        <v>176.56909999999999</v>
      </c>
      <c r="G23" s="17">
        <f>+[1]GBA!G24</f>
        <v>136.51730000000001</v>
      </c>
      <c r="H23" s="17">
        <f>+[1]GBA!H24</f>
        <v>146.1936</v>
      </c>
      <c r="I23" s="17">
        <f>+[1]GBA!I24</f>
        <v>145.3092</v>
      </c>
      <c r="J23" s="17">
        <f>+[1]GBA!J24</f>
        <v>157.35769999999999</v>
      </c>
      <c r="K23" s="17">
        <f>+[1]GBA!K24</f>
        <v>138.59180000000001</v>
      </c>
      <c r="L23" s="17">
        <f>+[1]GBA!L24</f>
        <v>154.77799999999999</v>
      </c>
      <c r="M23" s="17">
        <f>+[1]GBA!M24</f>
        <v>140.6163</v>
      </c>
      <c r="N23" s="17">
        <f>+[1]GBA!N24</f>
        <v>135.93770000000001</v>
      </c>
      <c r="O23" s="18">
        <f>+[1]GBA!R24</f>
        <v>134.96299999999999</v>
      </c>
      <c r="P23" s="19">
        <f>+[1]GBA!S24</f>
        <v>141.1129</v>
      </c>
      <c r="Q23" s="20">
        <f>+[1]GBA!T24</f>
        <v>161.208</v>
      </c>
      <c r="R23" s="18">
        <f t="shared" si="4"/>
        <v>145.05797404</v>
      </c>
      <c r="S23" s="19">
        <f t="shared" si="5"/>
        <v>138.63933374921041</v>
      </c>
      <c r="T23" s="19">
        <f t="shared" si="6"/>
        <v>136.45495443867796</v>
      </c>
      <c r="U23" s="19">
        <f t="shared" si="7"/>
        <v>134.70450873108268</v>
      </c>
      <c r="V23" s="19"/>
      <c r="W23" s="20">
        <f t="shared" si="8"/>
        <v>141.40367753414117</v>
      </c>
      <c r="X23" s="21"/>
      <c r="Y23" s="41">
        <f t="shared" si="30"/>
        <v>3.9247743229688936E-2</v>
      </c>
      <c r="Z23" s="24">
        <f t="shared" si="30"/>
        <v>4.7463813349587713E-2</v>
      </c>
      <c r="AA23" s="24">
        <f t="shared" si="30"/>
        <v>1.0883562122677937E-2</v>
      </c>
      <c r="AB23" s="24">
        <f t="shared" si="28"/>
        <v>2.13511393639636E-2</v>
      </c>
      <c r="AC23" s="24">
        <f t="shared" si="28"/>
        <v>3.8609995458962265E-2</v>
      </c>
      <c r="AD23" s="24">
        <f t="shared" si="28"/>
        <v>3.9209387477020519E-2</v>
      </c>
      <c r="AE23" s="24">
        <f t="shared" si="28"/>
        <v>4.8209719953710595E-2</v>
      </c>
      <c r="AF23" s="24">
        <f t="shared" si="28"/>
        <v>6.5027034435648501E-2</v>
      </c>
      <c r="AG23" s="24">
        <f t="shared" si="28"/>
        <v>2.2604692400389759E-3</v>
      </c>
      <c r="AH23" s="24">
        <f t="shared" si="28"/>
        <v>3.8728269545698302E-2</v>
      </c>
      <c r="AI23" s="24">
        <f t="shared" si="28"/>
        <v>1.4608373019904919E-2</v>
      </c>
      <c r="AJ23" s="24">
        <f t="shared" si="28"/>
        <v>3.122126152289173E-2</v>
      </c>
      <c r="AK23" s="24">
        <f t="shared" si="28"/>
        <v>2.8246626032310873E-2</v>
      </c>
      <c r="AL23" s="24">
        <f t="shared" si="28"/>
        <v>3.1819328598405194E-2</v>
      </c>
      <c r="AM23" s="24">
        <f t="shared" si="28"/>
        <v>4.1844198359042295E-2</v>
      </c>
      <c r="AN23" s="24">
        <f t="shared" si="28"/>
        <v>3.5413627859208763E-2</v>
      </c>
      <c r="AO23" s="24">
        <f t="shared" si="28"/>
        <v>3.9248841326082973E-2</v>
      </c>
      <c r="AP23" s="24">
        <f t="shared" si="29"/>
        <v>3.6538444301778661E-2</v>
      </c>
      <c r="AQ23" s="24">
        <f t="shared" si="29"/>
        <v>3.1641726727017261E-2</v>
      </c>
      <c r="AR23" s="24">
        <f t="shared" si="29"/>
        <v>3.1826463461432031E-2</v>
      </c>
      <c r="AS23" s="24" t="e">
        <f t="shared" si="29"/>
        <v>#DIV/0!</v>
      </c>
      <c r="AT23" s="24">
        <f t="shared" si="12"/>
        <v>3.9124466249354173E-2</v>
      </c>
      <c r="AU23" s="21"/>
      <c r="AV23" s="24">
        <f t="shared" si="27"/>
        <v>0.29522841787483833</v>
      </c>
      <c r="AW23" s="24">
        <f t="shared" si="27"/>
        <v>0.27586694253539834</v>
      </c>
      <c r="AX23" s="24">
        <f t="shared" si="27"/>
        <v>0.19891889289497033</v>
      </c>
      <c r="AY23" s="24">
        <f t="shared" si="27"/>
        <v>0.19226138772186618</v>
      </c>
      <c r="AZ23" s="24">
        <f t="shared" si="27"/>
        <v>0.46022385196064808</v>
      </c>
      <c r="BA23" s="24">
        <f t="shared" si="27"/>
        <v>0.26699954059685282</v>
      </c>
      <c r="BB23" s="24">
        <f t="shared" si="27"/>
        <v>0.31481834566666556</v>
      </c>
      <c r="BC23" s="24">
        <f t="shared" si="27"/>
        <v>0.36380888737885586</v>
      </c>
      <c r="BD23" s="24">
        <f t="shared" si="27"/>
        <v>0.3064530725259762</v>
      </c>
      <c r="BE23" s="24">
        <f t="shared" si="27"/>
        <v>0.23115996165944597</v>
      </c>
      <c r="BF23" s="24">
        <f t="shared" si="27"/>
        <v>0.29628078685712755</v>
      </c>
      <c r="BG23" s="24">
        <f t="shared" si="27"/>
        <v>0.26306641647796214</v>
      </c>
      <c r="BH23" s="24">
        <f t="shared" si="27"/>
        <v>0.23374253062172823</v>
      </c>
      <c r="BI23" s="24">
        <f t="shared" si="27"/>
        <v>0.23180310572498253</v>
      </c>
      <c r="BJ23" s="24">
        <f t="shared" si="27"/>
        <v>0.27262995466388396</v>
      </c>
      <c r="BK23" s="24">
        <f t="shared" si="27"/>
        <v>0.38546383663338668</v>
      </c>
      <c r="BL23" s="24">
        <f t="shared" si="27"/>
        <v>0.29523050670878814</v>
      </c>
      <c r="BM23" s="24">
        <f t="shared" si="27"/>
        <v>0.25012851763179689</v>
      </c>
      <c r="BN23" s="24">
        <f t="shared" si="27"/>
        <v>0.23806832164582215</v>
      </c>
      <c r="BO23" s="24">
        <f t="shared" si="27"/>
        <v>0.22740148205219946</v>
      </c>
      <c r="BP23" s="24" t="e">
        <f t="shared" si="27"/>
        <v>#DIV/0!</v>
      </c>
      <c r="BQ23" s="24">
        <f t="shared" si="27"/>
        <v>0.28063179668515437</v>
      </c>
      <c r="BR23" s="21"/>
      <c r="BS23" s="35">
        <f t="shared" si="13"/>
        <v>43252</v>
      </c>
      <c r="BT23" s="24">
        <f t="shared" si="14"/>
        <v>1.0853636910732191E-2</v>
      </c>
      <c r="BU23" s="24">
        <f t="shared" si="15"/>
        <v>3.3918226106892125E-4</v>
      </c>
      <c r="BV23" s="24">
        <f t="shared" si="16"/>
        <v>1.6458118641639267E-3</v>
      </c>
      <c r="BW23" s="24">
        <f t="shared" si="17"/>
        <v>4.918927783350042E-3</v>
      </c>
      <c r="BX23" s="24">
        <f t="shared" si="18"/>
        <v>2.313763863017626E-3</v>
      </c>
      <c r="BY23" s="24">
        <f t="shared" si="19"/>
        <v>4.2391058890958655E-3</v>
      </c>
      <c r="BZ23" s="24">
        <f t="shared" si="20"/>
        <v>7.3669321536036832E-3</v>
      </c>
      <c r="CA23" s="24">
        <f t="shared" si="21"/>
        <v>7.1447843530589043E-5</v>
      </c>
      <c r="CB23" s="24">
        <f t="shared" si="22"/>
        <v>2.7617178678893883E-3</v>
      </c>
      <c r="CC23" s="24">
        <f t="shared" si="23"/>
        <v>4.8216578306347545E-4</v>
      </c>
      <c r="CD23" s="24">
        <f t="shared" si="24"/>
        <v>3.3062854277116959E-3</v>
      </c>
      <c r="CE23" s="24">
        <f t="shared" si="25"/>
        <v>9.4976106892105357E-4</v>
      </c>
      <c r="CF23" s="24">
        <f t="shared" si="26"/>
        <v>3.9248738716148465E-2</v>
      </c>
      <c r="CG23" s="21"/>
    </row>
    <row r="24" spans="1:85" x14ac:dyDescent="0.25">
      <c r="A24" s="31">
        <f>+[1]NAC!A25</f>
        <v>43282</v>
      </c>
      <c r="B24" s="17">
        <f>+[1]GBA!B25</f>
        <v>149.11779999999999</v>
      </c>
      <c r="C24" s="17">
        <f>+[1]GBA!C25</f>
        <v>148.27019999999999</v>
      </c>
      <c r="D24" s="17">
        <f>+[1]GBA!D25</f>
        <v>138.00290000000001</v>
      </c>
      <c r="E24" s="17">
        <f>+[1]GBA!E25</f>
        <v>128.5779</v>
      </c>
      <c r="F24" s="17">
        <f>+[1]GBA!F25</f>
        <v>176.57740000000001</v>
      </c>
      <c r="G24" s="17">
        <f>+[1]GBA!G25</f>
        <v>142.42080000000001</v>
      </c>
      <c r="H24" s="17">
        <f>+[1]GBA!H25</f>
        <v>149.76939999999999</v>
      </c>
      <c r="I24" s="17">
        <f>+[1]GBA!I25</f>
        <v>151.5932</v>
      </c>
      <c r="J24" s="17">
        <f>+[1]GBA!J25</f>
        <v>158.0181</v>
      </c>
      <c r="K24" s="17">
        <f>+[1]GBA!K25</f>
        <v>145.24760000000001</v>
      </c>
      <c r="L24" s="17">
        <f>+[1]GBA!L25</f>
        <v>158.24870000000001</v>
      </c>
      <c r="M24" s="17">
        <f>+[1]GBA!M25</f>
        <v>144.80459999999999</v>
      </c>
      <c r="N24" s="17">
        <f>+[1]GBA!N25</f>
        <v>141.7807</v>
      </c>
      <c r="O24" s="18">
        <f>+[1]GBA!R25</f>
        <v>140.4659</v>
      </c>
      <c r="P24" s="19">
        <f>+[1]GBA!S25</f>
        <v>145.20689999999999</v>
      </c>
      <c r="Q24" s="20">
        <f>+[1]GBA!T25</f>
        <v>164.5163</v>
      </c>
      <c r="R24" s="18">
        <f t="shared" si="4"/>
        <v>149.11755650000001</v>
      </c>
      <c r="S24" s="19">
        <f t="shared" si="5"/>
        <v>143.2071731364498</v>
      </c>
      <c r="T24" s="19">
        <f t="shared" si="6"/>
        <v>140.43035323682054</v>
      </c>
      <c r="U24" s="19">
        <f t="shared" si="7"/>
        <v>138.59035188203339</v>
      </c>
      <c r="V24" s="19"/>
      <c r="W24" s="20">
        <f t="shared" si="8"/>
        <v>145.5732104443162</v>
      </c>
      <c r="X24" s="21"/>
      <c r="Y24" s="41">
        <f t="shared" si="30"/>
        <v>2.7986008374569549E-2</v>
      </c>
      <c r="Z24" s="24">
        <f t="shared" si="30"/>
        <v>3.9528969986419416E-2</v>
      </c>
      <c r="AA24" s="24">
        <f t="shared" si="30"/>
        <v>2.6241484419676553E-2</v>
      </c>
      <c r="AB24" s="24">
        <f t="shared" si="28"/>
        <v>-6.6172516734346321E-3</v>
      </c>
      <c r="AC24" s="24">
        <f t="shared" si="28"/>
        <v>4.7007092407458373E-5</v>
      </c>
      <c r="AD24" s="24">
        <f t="shared" si="28"/>
        <v>4.3243603557937327E-2</v>
      </c>
      <c r="AE24" s="24">
        <f t="shared" si="28"/>
        <v>2.4459347057600223E-2</v>
      </c>
      <c r="AF24" s="24">
        <f t="shared" si="28"/>
        <v>4.3245713278994069E-2</v>
      </c>
      <c r="AG24" s="24">
        <f t="shared" si="28"/>
        <v>4.1968076554246281E-3</v>
      </c>
      <c r="AH24" s="24">
        <f t="shared" si="28"/>
        <v>4.8024486297169044E-2</v>
      </c>
      <c r="AI24" s="24">
        <f t="shared" si="28"/>
        <v>2.2423729470596676E-2</v>
      </c>
      <c r="AJ24" s="24">
        <f t="shared" si="28"/>
        <v>2.978530938447399E-2</v>
      </c>
      <c r="AK24" s="24">
        <f t="shared" si="28"/>
        <v>4.2982925266500605E-2</v>
      </c>
      <c r="AL24" s="24">
        <f t="shared" si="28"/>
        <v>4.0773397153293978E-2</v>
      </c>
      <c r="AM24" s="24">
        <f t="shared" si="28"/>
        <v>2.9012230632351699E-2</v>
      </c>
      <c r="AN24" s="24">
        <f t="shared" si="28"/>
        <v>2.0521934395315355E-2</v>
      </c>
      <c r="AO24" s="24">
        <f t="shared" si="28"/>
        <v>2.7985931051819124E-2</v>
      </c>
      <c r="AP24" s="24">
        <f t="shared" si="29"/>
        <v>3.2947643815876448E-2</v>
      </c>
      <c r="AQ24" s="24">
        <f t="shared" si="29"/>
        <v>2.9133414865702756E-2</v>
      </c>
      <c r="AR24" s="24">
        <f t="shared" si="29"/>
        <v>2.8847164713010409E-2</v>
      </c>
      <c r="AS24" s="24" t="e">
        <f t="shared" si="29"/>
        <v>#DIV/0!</v>
      </c>
      <c r="AT24" s="24">
        <f t="shared" si="12"/>
        <v>2.9486736009170178E-2</v>
      </c>
      <c r="AU24" s="21"/>
      <c r="AV24" s="24">
        <f t="shared" si="27"/>
        <v>0.30897060127335085</v>
      </c>
      <c r="AW24" s="24">
        <f t="shared" si="27"/>
        <v>0.31029472975373351</v>
      </c>
      <c r="AX24" s="24">
        <f t="shared" si="27"/>
        <v>0.19038003377848023</v>
      </c>
      <c r="AY24" s="24">
        <f t="shared" si="27"/>
        <v>0.2066776593937607</v>
      </c>
      <c r="AZ24" s="24">
        <f t="shared" si="27"/>
        <v>0.42496164780865953</v>
      </c>
      <c r="BA24" s="24">
        <f t="shared" si="27"/>
        <v>0.28967666804912384</v>
      </c>
      <c r="BB24" s="24">
        <f t="shared" si="27"/>
        <v>0.30246152909613477</v>
      </c>
      <c r="BC24" s="24">
        <f t="shared" si="27"/>
        <v>0.40275362895502198</v>
      </c>
      <c r="BD24" s="24">
        <f t="shared" si="27"/>
        <v>0.30519150665447525</v>
      </c>
      <c r="BE24" s="24">
        <f t="shared" si="27"/>
        <v>0.25101073001665752</v>
      </c>
      <c r="BF24" s="24">
        <f t="shared" si="27"/>
        <v>0.31610257450906709</v>
      </c>
      <c r="BG24" s="24">
        <f t="shared" si="27"/>
        <v>0.26949640817571785</v>
      </c>
      <c r="BH24" s="24">
        <f t="shared" si="27"/>
        <v>0.26836902933301365</v>
      </c>
      <c r="BI24" s="24">
        <f t="shared" si="27"/>
        <v>0.27551559685011928</v>
      </c>
      <c r="BJ24" s="24">
        <f t="shared" si="27"/>
        <v>0.2868537124231314</v>
      </c>
      <c r="BK24" s="24">
        <f t="shared" si="27"/>
        <v>0.38471243760994533</v>
      </c>
      <c r="BL24" s="24">
        <f t="shared" si="27"/>
        <v>0.30897597272994615</v>
      </c>
      <c r="BM24" s="24">
        <f t="shared" si="27"/>
        <v>0.27214886167975583</v>
      </c>
      <c r="BN24" s="24">
        <f t="shared" si="27"/>
        <v>0.25501694707992506</v>
      </c>
      <c r="BO24" s="24">
        <f t="shared" si="27"/>
        <v>0.24875710870818035</v>
      </c>
      <c r="BP24" s="24" t="e">
        <f t="shared" si="27"/>
        <v>#DIV/0!</v>
      </c>
      <c r="BQ24" s="24">
        <f t="shared" si="27"/>
        <v>0.29866991437271673</v>
      </c>
      <c r="BR24" s="21"/>
      <c r="BS24" s="35">
        <f t="shared" si="13"/>
        <v>43282</v>
      </c>
      <c r="BT24" s="24">
        <f t="shared" si="14"/>
        <v>9.1106234601008116E-3</v>
      </c>
      <c r="BU24" s="24">
        <f t="shared" si="15"/>
        <v>7.9548594977740382E-4</v>
      </c>
      <c r="BV24" s="24">
        <f t="shared" si="16"/>
        <v>-5.0129430807772989E-4</v>
      </c>
      <c r="BW24" s="24">
        <f t="shared" si="17"/>
        <v>5.9850460022395452E-6</v>
      </c>
      <c r="BX24" s="24">
        <f t="shared" si="18"/>
        <v>2.5517306157114908E-3</v>
      </c>
      <c r="BY24" s="24">
        <f t="shared" si="19"/>
        <v>2.1692699895628016E-3</v>
      </c>
      <c r="BZ24" s="24">
        <f t="shared" si="20"/>
        <v>5.0208509412084188E-3</v>
      </c>
      <c r="CA24" s="24">
        <f t="shared" si="21"/>
        <v>1.2792961721571258E-4</v>
      </c>
      <c r="CB24" s="24">
        <f t="shared" si="22"/>
        <v>3.4229204553758415E-3</v>
      </c>
      <c r="CC24" s="24">
        <f t="shared" si="23"/>
        <v>7.2257300862688676E-4</v>
      </c>
      <c r="CD24" s="24">
        <f t="shared" si="24"/>
        <v>3.12985904967799E-3</v>
      </c>
      <c r="CE24" s="24">
        <f t="shared" si="25"/>
        <v>1.4299536324040945E-3</v>
      </c>
      <c r="CF24" s="24">
        <f t="shared" si="26"/>
        <v>2.7985887457585963E-2</v>
      </c>
      <c r="CG24" s="21"/>
    </row>
    <row r="25" spans="1:85" x14ac:dyDescent="0.25">
      <c r="A25" s="31">
        <f>+[1]NAC!A26</f>
        <v>43313</v>
      </c>
      <c r="B25" s="17">
        <f>+[1]GBA!B26</f>
        <v>155.1747</v>
      </c>
      <c r="C25" s="17">
        <f>+[1]GBA!C26</f>
        <v>153.43819999999999</v>
      </c>
      <c r="D25" s="17">
        <f>+[1]GBA!D26</f>
        <v>139.49019999999999</v>
      </c>
      <c r="E25" s="17">
        <f>+[1]GBA!E26</f>
        <v>129.5497</v>
      </c>
      <c r="F25" s="17">
        <f>+[1]GBA!F26</f>
        <v>191.83500000000001</v>
      </c>
      <c r="G25" s="17">
        <f>+[1]GBA!G26</f>
        <v>146.88999999999999</v>
      </c>
      <c r="H25" s="17">
        <f>+[1]GBA!H26</f>
        <v>157.345</v>
      </c>
      <c r="I25" s="17">
        <f>+[1]GBA!I26</f>
        <v>156.60310000000001</v>
      </c>
      <c r="J25" s="17">
        <f>+[1]GBA!J26</f>
        <v>182.2124</v>
      </c>
      <c r="K25" s="17">
        <f>+[1]GBA!K26</f>
        <v>147.2747</v>
      </c>
      <c r="L25" s="17">
        <f>+[1]GBA!L26</f>
        <v>161.3912</v>
      </c>
      <c r="M25" s="17">
        <f>+[1]GBA!M26</f>
        <v>148.3622</v>
      </c>
      <c r="N25" s="17">
        <f>+[1]GBA!N26</f>
        <v>149.62569999999999</v>
      </c>
      <c r="O25" s="18">
        <f>+[1]GBA!R26</f>
        <v>142.57650000000001</v>
      </c>
      <c r="P25" s="19">
        <f>+[1]GBA!S26</f>
        <v>149.87029999999999</v>
      </c>
      <c r="Q25" s="20">
        <f>+[1]GBA!T26</f>
        <v>176.44890000000001</v>
      </c>
      <c r="R25" s="18">
        <f t="shared" si="4"/>
        <v>155.17366657000002</v>
      </c>
      <c r="S25" s="19">
        <f t="shared" si="5"/>
        <v>147.05761781427671</v>
      </c>
      <c r="T25" s="19">
        <f t="shared" si="6"/>
        <v>143.64829276154057</v>
      </c>
      <c r="U25" s="19">
        <f t="shared" si="7"/>
        <v>141.66541521148622</v>
      </c>
      <c r="V25" s="19"/>
      <c r="W25" s="20">
        <f t="shared" si="8"/>
        <v>150.9867656664743</v>
      </c>
      <c r="X25" s="21"/>
      <c r="Y25" s="41">
        <f t="shared" si="30"/>
        <v>4.0618222640087298E-2</v>
      </c>
      <c r="Z25" s="24">
        <f t="shared" si="30"/>
        <v>3.4855284473886305E-2</v>
      </c>
      <c r="AA25" s="24">
        <f t="shared" si="30"/>
        <v>1.0777309752186159E-2</v>
      </c>
      <c r="AB25" s="24">
        <f t="shared" si="28"/>
        <v>7.558064021888633E-3</v>
      </c>
      <c r="AC25" s="24">
        <f t="shared" si="28"/>
        <v>8.6407433793905586E-2</v>
      </c>
      <c r="AD25" s="24">
        <f t="shared" si="28"/>
        <v>3.1380247828968644E-2</v>
      </c>
      <c r="AE25" s="24">
        <f t="shared" si="28"/>
        <v>5.0581761027286065E-2</v>
      </c>
      <c r="AF25" s="24">
        <f t="shared" si="28"/>
        <v>3.3048316151384149E-2</v>
      </c>
      <c r="AG25" s="24">
        <f t="shared" si="28"/>
        <v>0.15311094108839418</v>
      </c>
      <c r="AH25" s="24">
        <f t="shared" si="28"/>
        <v>1.3956168638930899E-2</v>
      </c>
      <c r="AI25" s="24">
        <f t="shared" si="28"/>
        <v>1.9857983035563631E-2</v>
      </c>
      <c r="AJ25" s="24">
        <f t="shared" si="28"/>
        <v>2.4568280289438471E-2</v>
      </c>
      <c r="AK25" s="24">
        <f t="shared" si="28"/>
        <v>5.5331931638086029E-2</v>
      </c>
      <c r="AL25" s="24">
        <f t="shared" si="28"/>
        <v>1.5025710866480857E-2</v>
      </c>
      <c r="AM25" s="24">
        <f t="shared" si="28"/>
        <v>3.2115553737460001E-2</v>
      </c>
      <c r="AN25" s="24">
        <f t="shared" si="28"/>
        <v>7.253141482029446E-2</v>
      </c>
      <c r="AO25" s="24">
        <f t="shared" si="28"/>
        <v>4.0612991603037774E-2</v>
      </c>
      <c r="AP25" s="24">
        <f t="shared" si="29"/>
        <v>2.6887233324256465E-2</v>
      </c>
      <c r="AQ25" s="24">
        <f t="shared" si="29"/>
        <v>2.2914843198416968E-2</v>
      </c>
      <c r="AR25" s="24">
        <f t="shared" si="29"/>
        <v>2.2188148653163875E-2</v>
      </c>
      <c r="AS25" s="24" t="e">
        <f t="shared" si="29"/>
        <v>#DIV/0!</v>
      </c>
      <c r="AT25" s="24">
        <f t="shared" si="12"/>
        <v>3.7187853490590284E-2</v>
      </c>
      <c r="AU25" s="21"/>
      <c r="AV25" s="24">
        <f t="shared" si="27"/>
        <v>0.34230569941463518</v>
      </c>
      <c r="AW25" s="24">
        <f t="shared" si="27"/>
        <v>0.3266900062167708</v>
      </c>
      <c r="AX25" s="24">
        <f t="shared" si="27"/>
        <v>0.18767928192718975</v>
      </c>
      <c r="AY25" s="24">
        <f t="shared" si="27"/>
        <v>0.22658500144861393</v>
      </c>
      <c r="AZ25" s="24">
        <f t="shared" si="27"/>
        <v>0.50855899921676206</v>
      </c>
      <c r="BA25" s="24">
        <f t="shared" si="27"/>
        <v>0.31728332397690595</v>
      </c>
      <c r="BB25" s="24">
        <f t="shared" si="27"/>
        <v>0.32983601126107276</v>
      </c>
      <c r="BC25" s="24">
        <f t="shared" si="27"/>
        <v>0.43333040449137927</v>
      </c>
      <c r="BD25" s="24">
        <f t="shared" si="27"/>
        <v>0.47679953445887735</v>
      </c>
      <c r="BE25" s="24">
        <f t="shared" si="27"/>
        <v>0.26842634714860791</v>
      </c>
      <c r="BF25" s="24">
        <f t="shared" si="27"/>
        <v>0.32300990508074978</v>
      </c>
      <c r="BG25" s="24">
        <f t="shared" si="27"/>
        <v>0.2890020286971593</v>
      </c>
      <c r="BH25" s="24">
        <f t="shared" si="27"/>
        <v>0.31884818046077701</v>
      </c>
      <c r="BI25" s="24">
        <f t="shared" si="27"/>
        <v>0.27884834448847506</v>
      </c>
      <c r="BJ25" s="24">
        <f t="shared" si="27"/>
        <v>0.30850522327138741</v>
      </c>
      <c r="BK25" s="24">
        <f t="shared" si="27"/>
        <v>0.46314178176870024</v>
      </c>
      <c r="BL25" s="24">
        <f t="shared" si="27"/>
        <v>0.34230728284447509</v>
      </c>
      <c r="BM25" s="24">
        <f t="shared" si="27"/>
        <v>0.29195169552663813</v>
      </c>
      <c r="BN25" s="24">
        <f t="shared" si="27"/>
        <v>0.27878981679474513</v>
      </c>
      <c r="BO25" s="24">
        <f t="shared" si="27"/>
        <v>0.27434220806269738</v>
      </c>
      <c r="BP25" s="24" t="e">
        <f t="shared" si="27"/>
        <v>#DIV/0!</v>
      </c>
      <c r="BQ25" s="24">
        <f t="shared" si="27"/>
        <v>0.33332071549815945</v>
      </c>
      <c r="BR25" s="21"/>
      <c r="BS25" s="35">
        <f t="shared" si="13"/>
        <v>43313</v>
      </c>
      <c r="BT25" s="24">
        <f t="shared" si="14"/>
        <v>8.1236391631314409E-3</v>
      </c>
      <c r="BU25" s="24">
        <f t="shared" si="15"/>
        <v>3.2614959448167306E-4</v>
      </c>
      <c r="BV25" s="24">
        <f t="shared" si="16"/>
        <v>5.5329289997572495E-4</v>
      </c>
      <c r="BW25" s="24">
        <f t="shared" si="17"/>
        <v>1.0702578498341577E-2</v>
      </c>
      <c r="BX25" s="24">
        <f t="shared" si="18"/>
        <v>1.8791776702714116E-3</v>
      </c>
      <c r="BY25" s="24">
        <f t="shared" si="19"/>
        <v>4.4706453555511195E-3</v>
      </c>
      <c r="BZ25" s="24">
        <f t="shared" si="20"/>
        <v>3.8938839628803669E-3</v>
      </c>
      <c r="CA25" s="24">
        <f t="shared" si="21"/>
        <v>4.5592131187557755E-3</v>
      </c>
      <c r="CB25" s="24">
        <f t="shared" si="22"/>
        <v>1.0141087113677862E-3</v>
      </c>
      <c r="CC25" s="24">
        <f t="shared" si="23"/>
        <v>6.3643307505877587E-4</v>
      </c>
      <c r="CD25" s="24">
        <f t="shared" si="24"/>
        <v>2.5861690556057081E-3</v>
      </c>
      <c r="CE25" s="24">
        <f t="shared" si="25"/>
        <v>1.8676341791523208E-3</v>
      </c>
      <c r="CF25" s="24">
        <f t="shared" si="26"/>
        <v>4.0612925284573671E-2</v>
      </c>
      <c r="CG25" s="21"/>
    </row>
    <row r="26" spans="1:85" x14ac:dyDescent="0.25">
      <c r="A26" s="31">
        <f>+[1]NAC!A27</f>
        <v>43344</v>
      </c>
      <c r="B26" s="17">
        <f>+[1]GBA!B27</f>
        <v>165.49029999999999</v>
      </c>
      <c r="C26" s="17">
        <f>+[1]GBA!C27</f>
        <v>164.56450000000001</v>
      </c>
      <c r="D26" s="17">
        <f>+[1]GBA!D27</f>
        <v>145.55959999999999</v>
      </c>
      <c r="E26" s="17">
        <f>+[1]GBA!E27</f>
        <v>146.56569999999999</v>
      </c>
      <c r="F26" s="17">
        <f>+[1]GBA!F27</f>
        <v>193.24</v>
      </c>
      <c r="G26" s="17">
        <f>+[1]GBA!G27</f>
        <v>161.5882</v>
      </c>
      <c r="H26" s="17">
        <f>+[1]GBA!H27</f>
        <v>164.1223</v>
      </c>
      <c r="I26" s="17">
        <f>+[1]GBA!I27</f>
        <v>173.2611</v>
      </c>
      <c r="J26" s="17">
        <f>+[1]GBA!J27</f>
        <v>184.71199999999999</v>
      </c>
      <c r="K26" s="17">
        <f>+[1]GBA!K27</f>
        <v>159.14519999999999</v>
      </c>
      <c r="L26" s="17">
        <f>+[1]GBA!L27</f>
        <v>165.0215</v>
      </c>
      <c r="M26" s="17">
        <f>+[1]GBA!M27</f>
        <v>157.65110000000001</v>
      </c>
      <c r="N26" s="17">
        <f>+[1]GBA!N27</f>
        <v>160.82220000000001</v>
      </c>
      <c r="O26" s="18">
        <f>+[1]GBA!R27</f>
        <v>150.7758</v>
      </c>
      <c r="P26" s="19">
        <f>+[1]GBA!S27</f>
        <v>161.58019999999999</v>
      </c>
      <c r="Q26" s="20">
        <f>+[1]GBA!T27</f>
        <v>183.61689999999999</v>
      </c>
      <c r="R26" s="18">
        <f t="shared" si="4"/>
        <v>165.49020944</v>
      </c>
      <c r="S26" s="19">
        <f t="shared" si="5"/>
        <v>158.84321707201522</v>
      </c>
      <c r="T26" s="19">
        <f t="shared" si="6"/>
        <v>156.36658653373397</v>
      </c>
      <c r="U26" s="19">
        <f t="shared" si="7"/>
        <v>155.82626344586728</v>
      </c>
      <c r="V26" s="19"/>
      <c r="W26" s="20">
        <f t="shared" si="8"/>
        <v>163.21255718407386</v>
      </c>
      <c r="X26" s="21"/>
      <c r="Y26" s="41">
        <f t="shared" si="30"/>
        <v>6.6477331678424401E-2</v>
      </c>
      <c r="Z26" s="24">
        <f t="shared" si="30"/>
        <v>7.2513233340850025E-2</v>
      </c>
      <c r="AA26" s="24">
        <f t="shared" si="30"/>
        <v>4.3511300435442823E-2</v>
      </c>
      <c r="AB26" s="24">
        <f t="shared" si="28"/>
        <v>0.13134727444370764</v>
      </c>
      <c r="AC26" s="24">
        <f t="shared" si="28"/>
        <v>7.3240023978939917E-3</v>
      </c>
      <c r="AD26" s="24">
        <f t="shared" si="28"/>
        <v>0.10006263190142284</v>
      </c>
      <c r="AE26" s="24">
        <f t="shared" si="28"/>
        <v>4.3072865359560231E-2</v>
      </c>
      <c r="AF26" s="24">
        <f t="shared" si="28"/>
        <v>0.10637081896846223</v>
      </c>
      <c r="AG26" s="24">
        <f t="shared" si="28"/>
        <v>1.3718056509875121E-2</v>
      </c>
      <c r="AH26" s="24">
        <f t="shared" si="28"/>
        <v>8.0601080837373829E-2</v>
      </c>
      <c r="AI26" s="24">
        <f t="shared" si="28"/>
        <v>2.249379148305497E-2</v>
      </c>
      <c r="AJ26" s="24">
        <f t="shared" si="28"/>
        <v>6.2609613499934769E-2</v>
      </c>
      <c r="AK26" s="24">
        <f t="shared" si="28"/>
        <v>7.4830059274576533E-2</v>
      </c>
      <c r="AL26" s="24">
        <f t="shared" si="28"/>
        <v>5.7508074612576454E-2</v>
      </c>
      <c r="AM26" s="24">
        <f t="shared" si="28"/>
        <v>7.8133559484434345E-2</v>
      </c>
      <c r="AN26" s="24">
        <f t="shared" si="28"/>
        <v>4.0623659314396265E-2</v>
      </c>
      <c r="AO26" s="24">
        <f t="shared" si="28"/>
        <v>6.6483850630326469E-2</v>
      </c>
      <c r="AP26" s="24">
        <f t="shared" si="29"/>
        <v>8.0142732031895703E-2</v>
      </c>
      <c r="AQ26" s="24">
        <f t="shared" si="29"/>
        <v>8.8537730088487976E-2</v>
      </c>
      <c r="AR26" s="24">
        <f t="shared" si="29"/>
        <v>9.9959811738390414E-2</v>
      </c>
      <c r="AS26" s="24" t="e">
        <f t="shared" si="29"/>
        <v>#DIV/0!</v>
      </c>
      <c r="AT26" s="24">
        <f t="shared" si="12"/>
        <v>8.0972603549942956E-2</v>
      </c>
      <c r="AU26" s="21"/>
      <c r="AV26" s="24">
        <f t="shared" si="27"/>
        <v>0.4028691415124408</v>
      </c>
      <c r="AW26" s="24">
        <f t="shared" si="27"/>
        <v>0.3961584633853541</v>
      </c>
      <c r="AX26" s="24">
        <f t="shared" si="27"/>
        <v>0.2306503458782907</v>
      </c>
      <c r="AY26" s="24">
        <f t="shared" si="27"/>
        <v>0.31058117221633053</v>
      </c>
      <c r="AZ26" s="24">
        <f t="shared" si="27"/>
        <v>0.50684450821301996</v>
      </c>
      <c r="BA26" s="24">
        <f t="shared" si="27"/>
        <v>0.43561472962984027</v>
      </c>
      <c r="BB26" s="24">
        <f t="shared" si="27"/>
        <v>0.35420807744258598</v>
      </c>
      <c r="BC26" s="24">
        <f t="shared" si="27"/>
        <v>0.57141522610604234</v>
      </c>
      <c r="BD26" s="24">
        <f t="shared" si="27"/>
        <v>0.48316472497392371</v>
      </c>
      <c r="BE26" s="24">
        <f t="shared" si="27"/>
        <v>0.32602214686252773</v>
      </c>
      <c r="BF26" s="24">
        <f t="shared" si="27"/>
        <v>0.28626703010018306</v>
      </c>
      <c r="BG26" s="24">
        <f t="shared" si="27"/>
        <v>0.35326201253078415</v>
      </c>
      <c r="BH26" s="24">
        <f t="shared" si="27"/>
        <v>0.39141095377225388</v>
      </c>
      <c r="BI26" s="24">
        <f t="shared" si="27"/>
        <v>0.2865444082652413</v>
      </c>
      <c r="BJ26" s="24">
        <f t="shared" si="27"/>
        <v>0.38637377647817894</v>
      </c>
      <c r="BK26" s="24">
        <f t="shared" si="27"/>
        <v>0.49916067792403318</v>
      </c>
      <c r="BL26" s="24">
        <f t="shared" si="27"/>
        <v>0.40287485866778483</v>
      </c>
      <c r="BM26" s="24">
        <f t="shared" si="27"/>
        <v>0.36410574544454066</v>
      </c>
      <c r="BN26" s="24">
        <f t="shared" si="27"/>
        <v>0.35535965548267678</v>
      </c>
      <c r="BO26" s="24">
        <f t="shared" si="27"/>
        <v>0.35625432373016319</v>
      </c>
      <c r="BP26" s="24" t="e">
        <f t="shared" si="27"/>
        <v>#DIV/0!</v>
      </c>
      <c r="BQ26" s="24">
        <f t="shared" si="27"/>
        <v>0.40425751887836614</v>
      </c>
      <c r="BR26" s="21"/>
      <c r="BS26" s="35">
        <f t="shared" si="13"/>
        <v>43344</v>
      </c>
      <c r="BT26" s="24">
        <f t="shared" si="14"/>
        <v>1.6806893907318678E-2</v>
      </c>
      <c r="BU26" s="24">
        <f t="shared" si="15"/>
        <v>1.2790060493108738E-3</v>
      </c>
      <c r="BV26" s="24">
        <f t="shared" si="16"/>
        <v>9.3098836343811168E-3</v>
      </c>
      <c r="BW26" s="24">
        <f t="shared" si="17"/>
        <v>9.4708093522977719E-4</v>
      </c>
      <c r="BX26" s="24">
        <f t="shared" si="18"/>
        <v>5.9389651792463652E-3</v>
      </c>
      <c r="BY26" s="24">
        <f t="shared" si="19"/>
        <v>3.843425506864197E-3</v>
      </c>
      <c r="BZ26" s="24">
        <f t="shared" si="20"/>
        <v>1.2441861978789059E-2</v>
      </c>
      <c r="CA26" s="24">
        <f t="shared" si="21"/>
        <v>4.5264311772472984E-4</v>
      </c>
      <c r="CB26" s="24">
        <f t="shared" si="22"/>
        <v>5.7067247431443358E-3</v>
      </c>
      <c r="CC26" s="24">
        <f t="shared" si="23"/>
        <v>7.0652664384078187E-4</v>
      </c>
      <c r="CD26" s="24">
        <f t="shared" si="24"/>
        <v>6.4889235165268653E-3</v>
      </c>
      <c r="CE26" s="24">
        <f t="shared" si="25"/>
        <v>2.5614726498585172E-3</v>
      </c>
      <c r="CF26" s="24">
        <f t="shared" si="26"/>
        <v>6.6483407862235305E-2</v>
      </c>
      <c r="CG26" s="21"/>
    </row>
    <row r="27" spans="1:85" x14ac:dyDescent="0.25">
      <c r="A27" s="31">
        <f>+[1]NAC!A28</f>
        <v>43374</v>
      </c>
      <c r="B27" s="17">
        <f>+[1]GBA!B28</f>
        <v>173.85489999999999</v>
      </c>
      <c r="C27" s="17">
        <f>+[1]GBA!C28</f>
        <v>174.56</v>
      </c>
      <c r="D27" s="17">
        <f>+[1]GBA!D28</f>
        <v>149.22380000000001</v>
      </c>
      <c r="E27" s="17">
        <f>+[1]GBA!E28</f>
        <v>153.68090000000001</v>
      </c>
      <c r="F27" s="17">
        <f>+[1]GBA!F28</f>
        <v>206.9187</v>
      </c>
      <c r="G27" s="17">
        <f>+[1]GBA!G28</f>
        <v>167.88659999999999</v>
      </c>
      <c r="H27" s="17">
        <f>+[1]GBA!H28</f>
        <v>173.69149999999999</v>
      </c>
      <c r="I27" s="17">
        <f>+[1]GBA!I28</f>
        <v>185.61490000000001</v>
      </c>
      <c r="J27" s="17">
        <f>+[1]GBA!J28</f>
        <v>185.1122</v>
      </c>
      <c r="K27" s="17">
        <f>+[1]GBA!K28</f>
        <v>162.62649999999999</v>
      </c>
      <c r="L27" s="17">
        <f>+[1]GBA!L28</f>
        <v>169.7671</v>
      </c>
      <c r="M27" s="17">
        <f>+[1]GBA!M28</f>
        <v>161.73509999999999</v>
      </c>
      <c r="N27" s="17">
        <f>+[1]GBA!N28</f>
        <v>170.43860000000001</v>
      </c>
      <c r="O27" s="18">
        <f>+[1]GBA!R28</f>
        <v>160.1883</v>
      </c>
      <c r="P27" s="19">
        <f>+[1]GBA!S28</f>
        <v>168.46190000000001</v>
      </c>
      <c r="Q27" s="20">
        <f>+[1]GBA!T28</f>
        <v>195.87100000000001</v>
      </c>
      <c r="R27" s="18">
        <f t="shared" si="4"/>
        <v>173.85500670000002</v>
      </c>
      <c r="S27" s="19">
        <f t="shared" si="5"/>
        <v>165.95873741313963</v>
      </c>
      <c r="T27" s="19">
        <f t="shared" si="6"/>
        <v>161.94643613766729</v>
      </c>
      <c r="U27" s="19">
        <f t="shared" si="7"/>
        <v>162.03533344974775</v>
      </c>
      <c r="V27" s="19"/>
      <c r="W27" s="20">
        <f t="shared" si="8"/>
        <v>170.96123019811503</v>
      </c>
      <c r="X27" s="21"/>
      <c r="Y27" s="41">
        <f t="shared" si="30"/>
        <v>5.0544352146319138E-2</v>
      </c>
      <c r="Z27" s="24">
        <f t="shared" si="30"/>
        <v>6.0739102297275416E-2</v>
      </c>
      <c r="AA27" s="24">
        <f t="shared" si="30"/>
        <v>2.5173193660878557E-2</v>
      </c>
      <c r="AB27" s="24">
        <f t="shared" si="28"/>
        <v>4.854614688156933E-2</v>
      </c>
      <c r="AC27" s="24">
        <f t="shared" si="28"/>
        <v>7.0786069136824725E-2</v>
      </c>
      <c r="AD27" s="24">
        <f t="shared" si="28"/>
        <v>3.8978093697435767E-2</v>
      </c>
      <c r="AE27" s="24">
        <f t="shared" si="28"/>
        <v>5.8305300376609415E-2</v>
      </c>
      <c r="AF27" s="24">
        <f t="shared" si="28"/>
        <v>7.130163666281697E-2</v>
      </c>
      <c r="AG27" s="24">
        <f t="shared" si="28"/>
        <v>2.1666161375546444E-3</v>
      </c>
      <c r="AH27" s="24">
        <f t="shared" si="28"/>
        <v>2.1874992145537675E-2</v>
      </c>
      <c r="AI27" s="24">
        <f t="shared" si="28"/>
        <v>2.8757464936387089E-2</v>
      </c>
      <c r="AJ27" s="24">
        <f t="shared" si="28"/>
        <v>2.5905306084131219E-2</v>
      </c>
      <c r="AK27" s="24">
        <f t="shared" si="28"/>
        <v>5.9795227275836194E-2</v>
      </c>
      <c r="AL27" s="24">
        <f t="shared" si="28"/>
        <v>6.2427126899674779E-2</v>
      </c>
      <c r="AM27" s="24">
        <f t="shared" si="28"/>
        <v>4.2589995556386429E-2</v>
      </c>
      <c r="AN27" s="24">
        <f t="shared" si="28"/>
        <v>6.6737321020015061E-2</v>
      </c>
      <c r="AO27" s="24">
        <f t="shared" si="28"/>
        <v>5.0545571779173848E-2</v>
      </c>
      <c r="AP27" s="24">
        <f t="shared" si="29"/>
        <v>4.4795871503272355E-2</v>
      </c>
      <c r="AQ27" s="24">
        <f t="shared" si="29"/>
        <v>3.5684411405435101E-2</v>
      </c>
      <c r="AR27" s="24">
        <f t="shared" si="29"/>
        <v>3.984610723876747E-2</v>
      </c>
      <c r="AS27" s="24" t="e">
        <f t="shared" si="29"/>
        <v>#DIV/0!</v>
      </c>
      <c r="AT27" s="24">
        <f t="shared" si="12"/>
        <v>4.7475961088595087E-2</v>
      </c>
      <c r="AU27" s="21"/>
      <c r="AV27" s="24">
        <f t="shared" si="27"/>
        <v>0.45487098164412076</v>
      </c>
      <c r="AW27" s="24">
        <f t="shared" si="27"/>
        <v>0.45837336563766251</v>
      </c>
      <c r="AX27" s="24">
        <f t="shared" si="27"/>
        <v>0.22213013118604708</v>
      </c>
      <c r="AY27" s="24">
        <f t="shared" si="27"/>
        <v>0.35279386211231101</v>
      </c>
      <c r="AZ27" s="24">
        <f t="shared" si="27"/>
        <v>0.6051059320719121</v>
      </c>
      <c r="BA27" s="24">
        <f t="shared" si="27"/>
        <v>0.48000250359892327</v>
      </c>
      <c r="BB27" s="24">
        <f t="shared" si="27"/>
        <v>0.42196765090418475</v>
      </c>
      <c r="BC27" s="24">
        <f t="shared" si="27"/>
        <v>0.66972428372239468</v>
      </c>
      <c r="BD27" s="24">
        <f t="shared" si="27"/>
        <v>0.41892247184379539</v>
      </c>
      <c r="BE27" s="24">
        <f t="shared" si="27"/>
        <v>0.34842253637908871</v>
      </c>
      <c r="BF27" s="24">
        <f t="shared" si="27"/>
        <v>0.31342670424609942</v>
      </c>
      <c r="BG27" s="24">
        <f t="shared" si="27"/>
        <v>0.36523450854204831</v>
      </c>
      <c r="BH27" s="24">
        <f t="shared" si="27"/>
        <v>0.45258478523403567</v>
      </c>
      <c r="BI27" s="24">
        <f t="shared" si="27"/>
        <v>0.33663567091995961</v>
      </c>
      <c r="BJ27" s="24">
        <f t="shared" si="27"/>
        <v>0.42915594557289882</v>
      </c>
      <c r="BK27" s="24">
        <f t="shared" si="27"/>
        <v>0.57811072420144161</v>
      </c>
      <c r="BL27" s="24">
        <f t="shared" si="27"/>
        <v>0.45488159022964991</v>
      </c>
      <c r="BM27" s="24">
        <f t="shared" si="27"/>
        <v>0.40467609903696955</v>
      </c>
      <c r="BN27" s="24">
        <f t="shared" si="27"/>
        <v>0.38648916554534152</v>
      </c>
      <c r="BO27" s="24">
        <f t="shared" si="27"/>
        <v>0.39561181313786964</v>
      </c>
      <c r="BP27" s="24" t="e">
        <f t="shared" si="27"/>
        <v>#DIV/0!</v>
      </c>
      <c r="BQ27" s="24">
        <f t="shared" si="27"/>
        <v>0.45417656941236073</v>
      </c>
      <c r="BR27" s="21"/>
      <c r="BS27" s="35">
        <f t="shared" si="13"/>
        <v>43374</v>
      </c>
      <c r="BT27" s="24">
        <f t="shared" si="14"/>
        <v>1.4157598360749835E-2</v>
      </c>
      <c r="BU27" s="24">
        <f t="shared" si="15"/>
        <v>7.240263628744448E-4</v>
      </c>
      <c r="BV27" s="24">
        <f t="shared" si="16"/>
        <v>3.6502470537548206E-3</v>
      </c>
      <c r="BW27" s="24">
        <f t="shared" si="17"/>
        <v>8.6457757342877448E-3</v>
      </c>
      <c r="BX27" s="24">
        <f t="shared" si="18"/>
        <v>2.3863010702137783E-3</v>
      </c>
      <c r="BY27" s="24">
        <f t="shared" si="19"/>
        <v>5.0884529183885677E-3</v>
      </c>
      <c r="BZ27" s="24">
        <f t="shared" si="20"/>
        <v>8.6518993560347705E-3</v>
      </c>
      <c r="CA27" s="24">
        <f t="shared" si="21"/>
        <v>6.7953348323136452E-5</v>
      </c>
      <c r="CB27" s="24">
        <f t="shared" si="22"/>
        <v>1.5693063581370046E-3</v>
      </c>
      <c r="CC27" s="24">
        <f t="shared" si="23"/>
        <v>8.6601522868711887E-4</v>
      </c>
      <c r="CD27" s="24">
        <f t="shared" si="24"/>
        <v>2.6751150973803135E-3</v>
      </c>
      <c r="CE27" s="24">
        <f t="shared" si="25"/>
        <v>2.0628532306727339E-3</v>
      </c>
      <c r="CF27" s="24">
        <f t="shared" si="26"/>
        <v>5.0545544119504265E-2</v>
      </c>
      <c r="CG27" s="21"/>
    </row>
    <row r="28" spans="1:85" x14ac:dyDescent="0.25">
      <c r="A28" s="31">
        <f>+[1]NAC!A29</f>
        <v>43405</v>
      </c>
      <c r="B28" s="17">
        <f>+[1]GBA!B29</f>
        <v>178.87700000000001</v>
      </c>
      <c r="C28" s="17">
        <f>+[1]GBA!C29</f>
        <v>180.05670000000001</v>
      </c>
      <c r="D28" s="17">
        <f>+[1]GBA!D29</f>
        <v>156.56319999999999</v>
      </c>
      <c r="E28" s="17">
        <f>+[1]GBA!E29</f>
        <v>156.28909999999999</v>
      </c>
      <c r="F28" s="17">
        <f>+[1]GBA!F29</f>
        <v>208.9736</v>
      </c>
      <c r="G28" s="17">
        <f>+[1]GBA!G29</f>
        <v>173.9992</v>
      </c>
      <c r="H28" s="17">
        <f>+[1]GBA!H29</f>
        <v>179.6549</v>
      </c>
      <c r="I28" s="17">
        <f>+[1]GBA!I29</f>
        <v>191.1071</v>
      </c>
      <c r="J28" s="17">
        <f>+[1]GBA!J29</f>
        <v>193.57089999999999</v>
      </c>
      <c r="K28" s="17">
        <f>+[1]GBA!K29</f>
        <v>169.47739999999999</v>
      </c>
      <c r="L28" s="17">
        <f>+[1]GBA!L29</f>
        <v>171.61600000000001</v>
      </c>
      <c r="M28" s="17">
        <f>+[1]GBA!M29</f>
        <v>166.29580000000001</v>
      </c>
      <c r="N28" s="17">
        <f>+[1]GBA!N29</f>
        <v>176.4477</v>
      </c>
      <c r="O28" s="18">
        <f>+[1]GBA!R29</f>
        <v>162.6491</v>
      </c>
      <c r="P28" s="19">
        <f>+[1]GBA!S29</f>
        <v>173.80850000000001</v>
      </c>
      <c r="Q28" s="20">
        <f>+[1]GBA!T29</f>
        <v>201.09229999999999</v>
      </c>
      <c r="R28" s="18">
        <f t="shared" si="4"/>
        <v>178.87670180000001</v>
      </c>
      <c r="S28" s="19">
        <f t="shared" si="5"/>
        <v>171.2523273215414</v>
      </c>
      <c r="T28" s="19">
        <f t="shared" si="6"/>
        <v>166.92725086042063</v>
      </c>
      <c r="U28" s="19">
        <f t="shared" si="7"/>
        <v>167.19286697710515</v>
      </c>
      <c r="V28" s="19"/>
      <c r="W28" s="20">
        <f t="shared" si="8"/>
        <v>176.31600577034044</v>
      </c>
      <c r="X28" s="21"/>
      <c r="Y28" s="41">
        <f t="shared" si="30"/>
        <v>2.8886732556862249E-2</v>
      </c>
      <c r="Z28" s="24">
        <f t="shared" si="30"/>
        <v>3.1488886342804889E-2</v>
      </c>
      <c r="AA28" s="24">
        <f t="shared" si="30"/>
        <v>4.9183843327940791E-2</v>
      </c>
      <c r="AB28" s="24">
        <f t="shared" si="28"/>
        <v>1.6971529968915933E-2</v>
      </c>
      <c r="AC28" s="24">
        <f t="shared" si="28"/>
        <v>9.9309535580882624E-3</v>
      </c>
      <c r="AD28" s="24">
        <f t="shared" si="28"/>
        <v>3.6409099951991486E-2</v>
      </c>
      <c r="AE28" s="24">
        <f t="shared" si="28"/>
        <v>3.4333286315104683E-2</v>
      </c>
      <c r="AF28" s="24">
        <f t="shared" si="28"/>
        <v>2.9589219399951183E-2</v>
      </c>
      <c r="AG28" s="24">
        <f t="shared" si="28"/>
        <v>4.5694989309186473E-2</v>
      </c>
      <c r="AH28" s="24">
        <f t="shared" si="28"/>
        <v>4.2126590684790077E-2</v>
      </c>
      <c r="AI28" s="24">
        <f t="shared" si="28"/>
        <v>1.089080275271237E-2</v>
      </c>
      <c r="AJ28" s="24">
        <f t="shared" si="28"/>
        <v>2.8198579034483195E-2</v>
      </c>
      <c r="AK28" s="24">
        <f t="shared" si="28"/>
        <v>3.5256684812008388E-2</v>
      </c>
      <c r="AL28" s="24">
        <f t="shared" si="28"/>
        <v>1.536192093929456E-2</v>
      </c>
      <c r="AM28" s="24">
        <f t="shared" si="28"/>
        <v>3.1737740106219769E-2</v>
      </c>
      <c r="AN28" s="24">
        <f t="shared" si="28"/>
        <v>2.6656830260732844E-2</v>
      </c>
      <c r="AO28" s="24">
        <f t="shared" si="28"/>
        <v>2.8884385876015051E-2</v>
      </c>
      <c r="AP28" s="24">
        <f t="shared" si="29"/>
        <v>3.1897024470750601E-2</v>
      </c>
      <c r="AQ28" s="24">
        <f t="shared" si="29"/>
        <v>3.0755939071849925E-2</v>
      </c>
      <c r="AR28" s="24">
        <f t="shared" si="29"/>
        <v>3.1829684412362447E-2</v>
      </c>
      <c r="AS28" s="24" t="e">
        <f t="shared" si="29"/>
        <v>#DIV/0!</v>
      </c>
      <c r="AT28" s="24">
        <f t="shared" si="12"/>
        <v>3.1321578383707971E-2</v>
      </c>
      <c r="AU28" s="21"/>
      <c r="AV28" s="24">
        <f t="shared" si="27"/>
        <v>0.4796172848799074</v>
      </c>
      <c r="AW28" s="24">
        <f t="shared" si="27"/>
        <v>0.48919187157283583</v>
      </c>
      <c r="AX28" s="24">
        <f t="shared" si="27"/>
        <v>0.26855947385351087</v>
      </c>
      <c r="AY28" s="24">
        <f t="shared" si="27"/>
        <v>0.3607774473064651</v>
      </c>
      <c r="AZ28" s="24">
        <f t="shared" si="27"/>
        <v>0.60550334662970728</v>
      </c>
      <c r="BA28" s="24">
        <f t="shared" si="27"/>
        <v>0.52315290599652298</v>
      </c>
      <c r="BB28" s="24">
        <f t="shared" si="27"/>
        <v>0.45392443683714312</v>
      </c>
      <c r="BC28" s="24">
        <f t="shared" si="27"/>
        <v>0.67442457483812746</v>
      </c>
      <c r="BD28" s="24">
        <f t="shared" si="27"/>
        <v>0.47555328226561944</v>
      </c>
      <c r="BE28" s="24">
        <f t="shared" si="27"/>
        <v>0.40395927892313965</v>
      </c>
      <c r="BF28" s="24">
        <f t="shared" si="27"/>
        <v>0.32233748361679537</v>
      </c>
      <c r="BG28" s="24">
        <f t="shared" si="27"/>
        <v>0.38014434201222325</v>
      </c>
      <c r="BH28" s="24">
        <f t="shared" si="27"/>
        <v>0.48645993835049239</v>
      </c>
      <c r="BI28" s="24">
        <f t="shared" ref="BI28:BQ56" si="31">+O28/O16-1</f>
        <v>0.34419188538314427</v>
      </c>
      <c r="BJ28" s="24">
        <f t="shared" si="31"/>
        <v>0.45551435428736053</v>
      </c>
      <c r="BK28" s="24">
        <f t="shared" si="31"/>
        <v>0.60617622768160229</v>
      </c>
      <c r="BL28" s="24">
        <f t="shared" si="31"/>
        <v>0.47962463113287179</v>
      </c>
      <c r="BM28" s="24">
        <f t="shared" si="31"/>
        <v>0.43490254663467276</v>
      </c>
      <c r="BN28" s="24">
        <f t="shared" si="31"/>
        <v>0.41482354693664192</v>
      </c>
      <c r="BO28" s="24">
        <f t="shared" si="31"/>
        <v>0.42985549164968995</v>
      </c>
      <c r="BP28" s="24" t="e">
        <f t="shared" si="31"/>
        <v>#DIV/0!</v>
      </c>
      <c r="BQ28" s="24">
        <f t="shared" si="31"/>
        <v>0.48231203248779142</v>
      </c>
      <c r="BR28" s="21"/>
      <c r="BS28" s="35">
        <f t="shared" si="13"/>
        <v>43405</v>
      </c>
      <c r="BT28" s="24">
        <f t="shared" si="14"/>
        <v>7.4109299191452236E-3</v>
      </c>
      <c r="BU28" s="24">
        <f t="shared" si="15"/>
        <v>1.3804522046833279E-3</v>
      </c>
      <c r="BV28" s="24">
        <f t="shared" si="16"/>
        <v>1.2736838593562709E-3</v>
      </c>
      <c r="BW28" s="24">
        <f t="shared" si="17"/>
        <v>1.2363329420108399E-3</v>
      </c>
      <c r="BX28" s="24">
        <f t="shared" si="18"/>
        <v>2.2044821284876123E-3</v>
      </c>
      <c r="BY28" s="24">
        <f t="shared" si="19"/>
        <v>3.0184895565209873E-3</v>
      </c>
      <c r="BZ28" s="24">
        <f t="shared" si="20"/>
        <v>3.6613634703422204E-3</v>
      </c>
      <c r="CA28" s="24">
        <f t="shared" si="21"/>
        <v>1.367171532122476E-3</v>
      </c>
      <c r="CB28" s="24">
        <f t="shared" si="22"/>
        <v>2.9396763622998243E-3</v>
      </c>
      <c r="CC28" s="24">
        <f t="shared" si="23"/>
        <v>3.2116885977904818E-4</v>
      </c>
      <c r="CD28" s="24">
        <f t="shared" si="24"/>
        <v>2.8436350082741576E-3</v>
      </c>
      <c r="CE28" s="24">
        <f t="shared" si="25"/>
        <v>1.227017760212681E-3</v>
      </c>
      <c r="CF28" s="24">
        <f t="shared" si="26"/>
        <v>2.8884403603234667E-2</v>
      </c>
      <c r="CG28" s="21"/>
    </row>
    <row r="29" spans="1:85" x14ac:dyDescent="0.25">
      <c r="A29" s="31">
        <f>+[1]NAC!A30</f>
        <v>43435</v>
      </c>
      <c r="B29" s="17">
        <f>+[1]GBA!B30</f>
        <v>183.93809999999999</v>
      </c>
      <c r="C29" s="17">
        <f>+[1]GBA!C30</f>
        <v>182.97649999999999</v>
      </c>
      <c r="D29" s="17">
        <f>+[1]GBA!D30</f>
        <v>158.6651</v>
      </c>
      <c r="E29" s="17">
        <f>+[1]GBA!E30</f>
        <v>156.86189999999999</v>
      </c>
      <c r="F29" s="17">
        <f>+[1]GBA!F30</f>
        <v>218.83760000000001</v>
      </c>
      <c r="G29" s="17">
        <f>+[1]GBA!G30</f>
        <v>176.63800000000001</v>
      </c>
      <c r="H29" s="17">
        <f>+[1]GBA!H30</f>
        <v>190.51320000000001</v>
      </c>
      <c r="I29" s="17">
        <f>+[1]GBA!I30</f>
        <v>197.0384</v>
      </c>
      <c r="J29" s="17">
        <f>+[1]GBA!J30</f>
        <v>206.58529999999999</v>
      </c>
      <c r="K29" s="17">
        <f>+[1]GBA!K30</f>
        <v>173.7047</v>
      </c>
      <c r="L29" s="17">
        <f>+[1]GBA!L30</f>
        <v>175.19030000000001</v>
      </c>
      <c r="M29" s="17">
        <f>+[1]GBA!M30</f>
        <v>170.12620000000001</v>
      </c>
      <c r="N29" s="17">
        <f>+[1]GBA!N30</f>
        <v>182.4813</v>
      </c>
      <c r="O29" s="18">
        <f>+[1]GBA!R30</f>
        <v>165.97819999999999</v>
      </c>
      <c r="P29" s="19">
        <f>+[1]GBA!S30</f>
        <v>178.9256</v>
      </c>
      <c r="Q29" s="20">
        <f>+[1]GBA!T30</f>
        <v>206.76849999999999</v>
      </c>
      <c r="R29" s="18">
        <f t="shared" si="4"/>
        <v>183.93707423999999</v>
      </c>
      <c r="S29" s="19">
        <f t="shared" si="5"/>
        <v>174.27188112760584</v>
      </c>
      <c r="T29" s="19">
        <f t="shared" si="6"/>
        <v>170.09263796776838</v>
      </c>
      <c r="U29" s="19">
        <f t="shared" si="7"/>
        <v>170.07852029491659</v>
      </c>
      <c r="V29" s="19"/>
      <c r="W29" s="20">
        <f t="shared" si="8"/>
        <v>181.81754343142907</v>
      </c>
      <c r="X29" s="21"/>
      <c r="Y29" s="41">
        <f t="shared" si="30"/>
        <v>2.829374374570226E-2</v>
      </c>
      <c r="Z29" s="24">
        <f t="shared" si="30"/>
        <v>1.6216003070143925E-2</v>
      </c>
      <c r="AA29" s="24">
        <f t="shared" si="30"/>
        <v>1.3425249356170621E-2</v>
      </c>
      <c r="AB29" s="24">
        <f t="shared" si="28"/>
        <v>3.6650028696818548E-3</v>
      </c>
      <c r="AC29" s="24">
        <f t="shared" si="28"/>
        <v>4.7202134623703706E-2</v>
      </c>
      <c r="AD29" s="24">
        <f t="shared" si="28"/>
        <v>1.5165586968215905E-2</v>
      </c>
      <c r="AE29" s="24">
        <f t="shared" si="28"/>
        <v>6.0439765350124075E-2</v>
      </c>
      <c r="AF29" s="24">
        <f t="shared" si="28"/>
        <v>3.1036523499127E-2</v>
      </c>
      <c r="AG29" s="24">
        <f t="shared" si="28"/>
        <v>6.7233246319565509E-2</v>
      </c>
      <c r="AH29" s="24">
        <f t="shared" si="28"/>
        <v>2.4943148762017975E-2</v>
      </c>
      <c r="AI29" s="24">
        <f t="shared" si="28"/>
        <v>2.0827312138728349E-2</v>
      </c>
      <c r="AJ29" s="24">
        <f t="shared" si="28"/>
        <v>2.3033654487966571E-2</v>
      </c>
      <c r="AK29" s="24">
        <f t="shared" si="28"/>
        <v>3.4194835070108676E-2</v>
      </c>
      <c r="AL29" s="24">
        <f t="shared" si="28"/>
        <v>2.0467989063573055E-2</v>
      </c>
      <c r="AM29" s="24">
        <f t="shared" si="28"/>
        <v>2.9441022734791433E-2</v>
      </c>
      <c r="AN29" s="24">
        <f t="shared" si="28"/>
        <v>2.8226839118156155E-2</v>
      </c>
      <c r="AO29" s="24">
        <f t="shared" si="28"/>
        <v>2.8289723530669386E-2</v>
      </c>
      <c r="AP29" s="24">
        <f t="shared" si="29"/>
        <v>1.763219135933225E-2</v>
      </c>
      <c r="AQ29" s="24">
        <f t="shared" si="29"/>
        <v>1.8962674404759516E-2</v>
      </c>
      <c r="AR29" s="24">
        <f t="shared" si="29"/>
        <v>1.7259428407353061E-2</v>
      </c>
      <c r="AS29" s="24" t="e">
        <f t="shared" si="29"/>
        <v>#DIV/0!</v>
      </c>
      <c r="AT29" s="24">
        <f t="shared" si="12"/>
        <v>3.1202712635486129E-2</v>
      </c>
      <c r="AU29" s="21"/>
      <c r="AV29" s="24">
        <f t="shared" ref="AV29:BH48" si="32">+B29/B17-1</f>
        <v>0.47104348076443237</v>
      </c>
      <c r="AW29" s="24">
        <f t="shared" si="32"/>
        <v>0.50532525783034177</v>
      </c>
      <c r="AX29" s="24">
        <f t="shared" si="32"/>
        <v>0.27845201567676958</v>
      </c>
      <c r="AY29" s="24">
        <f t="shared" si="32"/>
        <v>0.35593632034493572</v>
      </c>
      <c r="AZ29" s="24">
        <f t="shared" si="32"/>
        <v>0.41446082946330187</v>
      </c>
      <c r="BA29" s="24">
        <f t="shared" si="32"/>
        <v>0.50111114415980085</v>
      </c>
      <c r="BB29" s="24">
        <f t="shared" si="32"/>
        <v>0.4982505892317457</v>
      </c>
      <c r="BC29" s="24">
        <f t="shared" si="32"/>
        <v>0.6772480106778167</v>
      </c>
      <c r="BD29" s="24">
        <f t="shared" si="32"/>
        <v>0.53951109219913129</v>
      </c>
      <c r="BE29" s="24">
        <f t="shared" si="32"/>
        <v>0.4296824330775284</v>
      </c>
      <c r="BF29" s="24">
        <f t="shared" si="32"/>
        <v>0.35023507106082574</v>
      </c>
      <c r="BG29" s="24">
        <f t="shared" si="32"/>
        <v>0.38668546812785531</v>
      </c>
      <c r="BH29" s="24">
        <f t="shared" si="32"/>
        <v>0.52507862272541517</v>
      </c>
      <c r="BI29" s="24">
        <f t="shared" si="31"/>
        <v>0.369834591380793</v>
      </c>
      <c r="BJ29" s="24">
        <f t="shared" si="31"/>
        <v>0.46936496217891488</v>
      </c>
      <c r="BK29" s="24">
        <f t="shared" si="31"/>
        <v>0.51594366106312561</v>
      </c>
      <c r="BL29" s="24">
        <f t="shared" si="31"/>
        <v>0.47104635393990968</v>
      </c>
      <c r="BM29" s="24">
        <f t="shared" si="31"/>
        <v>0.44510345604143109</v>
      </c>
      <c r="BN29" s="24">
        <f t="shared" si="31"/>
        <v>0.421375806035867</v>
      </c>
      <c r="BO29" s="24">
        <f t="shared" si="31"/>
        <v>0.4364965003828587</v>
      </c>
      <c r="BP29" s="24" t="e">
        <f t="shared" si="31"/>
        <v>#DIV/0!</v>
      </c>
      <c r="BQ29" s="24">
        <f t="shared" si="31"/>
        <v>0.50029113382973445</v>
      </c>
      <c r="BR29" s="21"/>
      <c r="BS29" s="35">
        <f t="shared" si="13"/>
        <v>43435</v>
      </c>
      <c r="BT29" s="24">
        <f t="shared" si="14"/>
        <v>3.8260990513033846E-3</v>
      </c>
      <c r="BU29" s="24">
        <f t="shared" si="15"/>
        <v>3.8424241238392868E-4</v>
      </c>
      <c r="BV29" s="24">
        <f t="shared" si="16"/>
        <v>2.7186681350872425E-4</v>
      </c>
      <c r="BW29" s="24">
        <f t="shared" si="17"/>
        <v>5.7680663249048249E-3</v>
      </c>
      <c r="BX29" s="24">
        <f t="shared" si="18"/>
        <v>9.2495267697915442E-4</v>
      </c>
      <c r="BY29" s="24">
        <f t="shared" si="19"/>
        <v>5.3418293016989395E-3</v>
      </c>
      <c r="BZ29" s="24">
        <f t="shared" si="20"/>
        <v>3.8430746826031252E-3</v>
      </c>
      <c r="CA29" s="24">
        <f t="shared" si="21"/>
        <v>2.0444475253945439E-3</v>
      </c>
      <c r="CB29" s="24">
        <f t="shared" si="22"/>
        <v>1.7629800365614417E-3</v>
      </c>
      <c r="CC29" s="24">
        <f t="shared" si="23"/>
        <v>6.0345298724821979E-4</v>
      </c>
      <c r="CD29" s="24">
        <f t="shared" si="24"/>
        <v>2.3212339205152125E-3</v>
      </c>
      <c r="CE29" s="24">
        <f t="shared" si="25"/>
        <v>1.1974306366944896E-3</v>
      </c>
      <c r="CF29" s="24">
        <f t="shared" si="26"/>
        <v>2.8289676369795985E-2</v>
      </c>
      <c r="CG29" s="21"/>
    </row>
    <row r="30" spans="1:85" x14ac:dyDescent="0.25">
      <c r="A30" s="31">
        <f>+[1]NAC!A31</f>
        <v>43466</v>
      </c>
      <c r="B30" s="17">
        <f>+[1]GBA!B31</f>
        <v>189.12360000000001</v>
      </c>
      <c r="C30" s="17">
        <f>+[1]GBA!C31</f>
        <v>189.91540000000001</v>
      </c>
      <c r="D30" s="17">
        <f>+[1]GBA!D31</f>
        <v>164.64500000000001</v>
      </c>
      <c r="E30" s="17">
        <f>+[1]GBA!E31</f>
        <v>155.51310000000001</v>
      </c>
      <c r="F30" s="17">
        <f>+[1]GBA!F31</f>
        <v>221.858</v>
      </c>
      <c r="G30" s="17">
        <f>+[1]GBA!G31</f>
        <v>181.31319999999999</v>
      </c>
      <c r="H30" s="17">
        <f>+[1]GBA!H31</f>
        <v>194.64619999999999</v>
      </c>
      <c r="I30" s="17">
        <f>+[1]GBA!I31</f>
        <v>203.45320000000001</v>
      </c>
      <c r="J30" s="17">
        <f>+[1]GBA!J31</f>
        <v>223.52789999999999</v>
      </c>
      <c r="K30" s="17">
        <f>+[1]GBA!K31</f>
        <v>179.1848</v>
      </c>
      <c r="L30" s="17">
        <f>+[1]GBA!L31</f>
        <v>175.77770000000001</v>
      </c>
      <c r="M30" s="17">
        <f>+[1]GBA!M31</f>
        <v>175.7302</v>
      </c>
      <c r="N30" s="17">
        <f>+[1]GBA!N31</f>
        <v>189.548</v>
      </c>
      <c r="O30" s="18">
        <f>+[1]GBA!R31</f>
        <v>168.3449</v>
      </c>
      <c r="P30" s="19">
        <f>+[1]GBA!S31</f>
        <v>184.08260000000001</v>
      </c>
      <c r="Q30" s="20">
        <f>+[1]GBA!T31</f>
        <v>213.3075</v>
      </c>
      <c r="R30" s="18">
        <f t="shared" si="4"/>
        <v>189.12181365999996</v>
      </c>
      <c r="S30" s="19">
        <f t="shared" si="5"/>
        <v>179.4326513739735</v>
      </c>
      <c r="T30" s="19">
        <f t="shared" si="6"/>
        <v>174.04177435127016</v>
      </c>
      <c r="U30" s="19">
        <f t="shared" si="7"/>
        <v>173.33154796274741</v>
      </c>
      <c r="V30" s="19"/>
      <c r="W30" s="20">
        <f t="shared" si="8"/>
        <v>186.5094285824197</v>
      </c>
      <c r="X30" s="21"/>
      <c r="Y30" s="41">
        <f t="shared" si="30"/>
        <v>2.8191549222265744E-2</v>
      </c>
      <c r="Z30" s="24">
        <f t="shared" si="30"/>
        <v>3.7922356149560299E-2</v>
      </c>
      <c r="AA30" s="24">
        <f t="shared" si="30"/>
        <v>3.7688817515635131E-2</v>
      </c>
      <c r="AB30" s="24">
        <f t="shared" si="28"/>
        <v>-8.5986463252070156E-3</v>
      </c>
      <c r="AC30" s="24">
        <f t="shared" si="28"/>
        <v>1.3802015741353424E-2</v>
      </c>
      <c r="AD30" s="24">
        <f t="shared" si="28"/>
        <v>2.6467690983819958E-2</v>
      </c>
      <c r="AE30" s="24">
        <f t="shared" si="28"/>
        <v>2.1694034849028654E-2</v>
      </c>
      <c r="AF30" s="24">
        <f t="shared" si="28"/>
        <v>3.2556090589448639E-2</v>
      </c>
      <c r="AG30" s="24">
        <f t="shared" si="28"/>
        <v>8.2012611739557428E-2</v>
      </c>
      <c r="AH30" s="24">
        <f t="shared" si="28"/>
        <v>3.1548369157541556E-2</v>
      </c>
      <c r="AI30" s="24">
        <f t="shared" si="28"/>
        <v>3.3529253617352595E-3</v>
      </c>
      <c r="AJ30" s="24">
        <f t="shared" si="28"/>
        <v>3.2940252588960384E-2</v>
      </c>
      <c r="AK30" s="24">
        <f t="shared" si="28"/>
        <v>3.8725611884615097E-2</v>
      </c>
      <c r="AL30" s="24">
        <f t="shared" si="28"/>
        <v>1.4259101496461701E-2</v>
      </c>
      <c r="AM30" s="24">
        <f t="shared" si="28"/>
        <v>2.8822035527616086E-2</v>
      </c>
      <c r="AN30" s="24">
        <f t="shared" si="28"/>
        <v>3.1624739745174102E-2</v>
      </c>
      <c r="AO30" s="24">
        <f t="shared" si="28"/>
        <v>2.8187571436713021E-2</v>
      </c>
      <c r="AP30" s="24">
        <f t="shared" si="29"/>
        <v>2.9613327250360255E-2</v>
      </c>
      <c r="AQ30" s="24">
        <f t="shared" si="29"/>
        <v>2.3217562092546995E-2</v>
      </c>
      <c r="AR30" s="24">
        <f t="shared" si="29"/>
        <v>1.9126622586967956E-2</v>
      </c>
      <c r="AS30" s="24" t="e">
        <f t="shared" si="29"/>
        <v>#DIV/0!</v>
      </c>
      <c r="AT30" s="24">
        <f t="shared" si="12"/>
        <v>2.5805458936695613E-2</v>
      </c>
      <c r="AU30" s="21"/>
      <c r="AV30" s="24">
        <f t="shared" si="32"/>
        <v>0.48898985707953502</v>
      </c>
      <c r="AW30" s="24">
        <f t="shared" si="32"/>
        <v>0.52263401540309262</v>
      </c>
      <c r="AX30" s="24">
        <f t="shared" si="32"/>
        <v>0.29928188131313149</v>
      </c>
      <c r="AY30" s="24">
        <f t="shared" si="32"/>
        <v>0.36862685046084964</v>
      </c>
      <c r="AZ30" s="24">
        <f t="shared" si="32"/>
        <v>0.45701548839946193</v>
      </c>
      <c r="BA30" s="24">
        <f t="shared" si="32"/>
        <v>0.52333438914369301</v>
      </c>
      <c r="BB30" s="24">
        <f t="shared" si="32"/>
        <v>0.50288073850677217</v>
      </c>
      <c r="BC30" s="24">
        <f t="shared" si="32"/>
        <v>0.69588709045533603</v>
      </c>
      <c r="BD30" s="24">
        <f t="shared" si="32"/>
        <v>0.6354870289507264</v>
      </c>
      <c r="BE30" s="24">
        <f t="shared" si="32"/>
        <v>0.41969149198305411</v>
      </c>
      <c r="BF30" s="24">
        <f t="shared" si="32"/>
        <v>0.35326561014385072</v>
      </c>
      <c r="BG30" s="24">
        <f t="shared" si="32"/>
        <v>0.38765006273753588</v>
      </c>
      <c r="BH30" s="24">
        <f t="shared" si="32"/>
        <v>0.53343332508158703</v>
      </c>
      <c r="BI30" s="24">
        <f t="shared" si="31"/>
        <v>0.34485488548215715</v>
      </c>
      <c r="BJ30" s="24">
        <f t="shared" si="31"/>
        <v>0.49006958092789699</v>
      </c>
      <c r="BK30" s="24">
        <f t="shared" si="31"/>
        <v>0.54500007605218204</v>
      </c>
      <c r="BL30" s="24">
        <f t="shared" si="31"/>
        <v>0.48899089927128681</v>
      </c>
      <c r="BM30" s="24">
        <f t="shared" si="31"/>
        <v>0.45623061933929843</v>
      </c>
      <c r="BN30" s="24">
        <f t="shared" si="31"/>
        <v>0.4273103250850836</v>
      </c>
      <c r="BO30" s="24">
        <f t="shared" si="31"/>
        <v>0.44492212387976893</v>
      </c>
      <c r="BP30" s="24" t="e">
        <f t="shared" si="31"/>
        <v>#DIV/0!</v>
      </c>
      <c r="BQ30" s="24">
        <f t="shared" si="31"/>
        <v>0.51560859411805571</v>
      </c>
      <c r="BR30" s="21"/>
      <c r="BS30" s="35">
        <f t="shared" si="13"/>
        <v>43466</v>
      </c>
      <c r="BT30" s="24">
        <f t="shared" si="14"/>
        <v>8.8425299598071539E-3</v>
      </c>
      <c r="BU30" s="24">
        <f t="shared" si="15"/>
        <v>1.0630898655580355E-3</v>
      </c>
      <c r="BV30" s="24">
        <f t="shared" si="16"/>
        <v>-6.2256335147529822E-4</v>
      </c>
      <c r="BW30" s="24">
        <f t="shared" si="17"/>
        <v>1.7176095653918329E-3</v>
      </c>
      <c r="BX30" s="24">
        <f t="shared" si="18"/>
        <v>1.5936613458549338E-3</v>
      </c>
      <c r="BY30" s="24">
        <f t="shared" si="19"/>
        <v>1.9773173692671521E-3</v>
      </c>
      <c r="BZ30" s="24">
        <f t="shared" si="20"/>
        <v>4.0419865161160284E-3</v>
      </c>
      <c r="CA30" s="24">
        <f t="shared" si="21"/>
        <v>2.5883004119320575E-3</v>
      </c>
      <c r="CB30" s="24">
        <f t="shared" si="22"/>
        <v>2.2225708539992503E-3</v>
      </c>
      <c r="CC30" s="24">
        <f t="shared" si="23"/>
        <v>9.64426619607361E-5</v>
      </c>
      <c r="CD30" s="24">
        <f t="shared" si="24"/>
        <v>3.3025979935641303E-3</v>
      </c>
      <c r="CE30" s="24">
        <f t="shared" si="25"/>
        <v>1.3638710522724759E-3</v>
      </c>
      <c r="CF30" s="24">
        <f t="shared" si="26"/>
        <v>2.8187414244248487E-2</v>
      </c>
      <c r="CG30" s="21"/>
    </row>
    <row r="31" spans="1:85" x14ac:dyDescent="0.25">
      <c r="A31" s="31">
        <f>+[1]NAC!A32</f>
        <v>43497</v>
      </c>
      <c r="B31" s="17">
        <f>+[1]GBA!B32</f>
        <v>196.3597</v>
      </c>
      <c r="C31" s="17">
        <f>+[1]GBA!C32</f>
        <v>200.33670000000001</v>
      </c>
      <c r="D31" s="17">
        <f>+[1]GBA!D32</f>
        <v>168.45509999999999</v>
      </c>
      <c r="E31" s="17">
        <f>+[1]GBA!E32</f>
        <v>157.07320000000001</v>
      </c>
      <c r="F31" s="17">
        <f>+[1]GBA!F32</f>
        <v>237.6627</v>
      </c>
      <c r="G31" s="17">
        <f>+[1]GBA!G32</f>
        <v>185.71250000000001</v>
      </c>
      <c r="H31" s="17">
        <f>+[1]GBA!H32</f>
        <v>201.72450000000001</v>
      </c>
      <c r="I31" s="17">
        <f>+[1]GBA!I32</f>
        <v>208.74170000000001</v>
      </c>
      <c r="J31" s="17">
        <f>+[1]GBA!J32</f>
        <v>226.78620000000001</v>
      </c>
      <c r="K31" s="17">
        <f>+[1]GBA!K32</f>
        <v>183.64840000000001</v>
      </c>
      <c r="L31" s="17">
        <f>+[1]GBA!L32</f>
        <v>179.23089999999999</v>
      </c>
      <c r="M31" s="17">
        <f>+[1]GBA!M32</f>
        <v>182.04859999999999</v>
      </c>
      <c r="N31" s="17">
        <f>+[1]GBA!N32</f>
        <v>193.9828</v>
      </c>
      <c r="O31" s="18">
        <f>+[1]GBA!R32</f>
        <v>171.1095</v>
      </c>
      <c r="P31" s="19">
        <f>+[1]GBA!S32</f>
        <v>190.92509999999999</v>
      </c>
      <c r="Q31" s="20">
        <f>+[1]GBA!T32</f>
        <v>223.7149</v>
      </c>
      <c r="R31" s="18">
        <f t="shared" si="4"/>
        <v>196.35762381000004</v>
      </c>
      <c r="S31" s="19">
        <f t="shared" si="5"/>
        <v>185.98818850284275</v>
      </c>
      <c r="T31" s="19">
        <f t="shared" si="6"/>
        <v>178.36743160338708</v>
      </c>
      <c r="U31" s="19">
        <f t="shared" si="7"/>
        <v>176.8189696158324</v>
      </c>
      <c r="V31" s="19"/>
      <c r="W31" s="20">
        <f t="shared" si="8"/>
        <v>190.99179246008848</v>
      </c>
      <c r="X31" s="21"/>
      <c r="Y31" s="41">
        <f t="shared" si="30"/>
        <v>3.8261221761852982E-2</v>
      </c>
      <c r="Z31" s="24">
        <f t="shared" si="30"/>
        <v>5.4873380463090315E-2</v>
      </c>
      <c r="AA31" s="24">
        <f t="shared" si="30"/>
        <v>2.3141304017735065E-2</v>
      </c>
      <c r="AB31" s="24">
        <f t="shared" si="28"/>
        <v>1.0031952292121948E-2</v>
      </c>
      <c r="AC31" s="24">
        <f t="shared" si="28"/>
        <v>7.1237908932740845E-2</v>
      </c>
      <c r="AD31" s="24">
        <f t="shared" si="28"/>
        <v>2.4263539554759461E-2</v>
      </c>
      <c r="AE31" s="24">
        <f t="shared" si="28"/>
        <v>3.6364953438597913E-2</v>
      </c>
      <c r="AF31" s="24">
        <f t="shared" si="28"/>
        <v>2.599369289841591E-2</v>
      </c>
      <c r="AG31" s="24">
        <f t="shared" si="28"/>
        <v>1.4576703847707595E-2</v>
      </c>
      <c r="AH31" s="24">
        <f t="shared" si="28"/>
        <v>2.4910595095119836E-2</v>
      </c>
      <c r="AI31" s="24">
        <f t="shared" si="28"/>
        <v>1.9645267858209525E-2</v>
      </c>
      <c r="AJ31" s="24">
        <f t="shared" si="28"/>
        <v>3.5955117560897421E-2</v>
      </c>
      <c r="AK31" s="24">
        <f t="shared" si="28"/>
        <v>2.3396712178445522E-2</v>
      </c>
      <c r="AL31" s="24">
        <f t="shared" si="28"/>
        <v>1.6422237917513405E-2</v>
      </c>
      <c r="AM31" s="24">
        <f t="shared" si="28"/>
        <v>3.7170813536966385E-2</v>
      </c>
      <c r="AN31" s="24">
        <f t="shared" si="28"/>
        <v>4.879059573620248E-2</v>
      </c>
      <c r="AO31" s="24">
        <f t="shared" si="28"/>
        <v>3.8260050546091495E-2</v>
      </c>
      <c r="AP31" s="24">
        <f t="shared" si="29"/>
        <v>3.6534806116230278E-2</v>
      </c>
      <c r="AQ31" s="24">
        <f t="shared" si="29"/>
        <v>2.4854132108458105E-2</v>
      </c>
      <c r="AR31" s="24">
        <f t="shared" si="29"/>
        <v>2.0119947546043404E-2</v>
      </c>
      <c r="AS31" s="24" t="e">
        <f t="shared" si="29"/>
        <v>#DIV/0!</v>
      </c>
      <c r="AT31" s="24">
        <f t="shared" si="12"/>
        <v>2.4032907675163306E-2</v>
      </c>
      <c r="AU31" s="21"/>
      <c r="AV31" s="24">
        <f t="shared" si="32"/>
        <v>0.50708220733080411</v>
      </c>
      <c r="AW31" s="24">
        <f t="shared" si="32"/>
        <v>0.56782271431724185</v>
      </c>
      <c r="AX31" s="24">
        <f t="shared" si="32"/>
        <v>0.30690002149007678</v>
      </c>
      <c r="AY31" s="24">
        <f t="shared" si="32"/>
        <v>0.39055993087622887</v>
      </c>
      <c r="AZ31" s="24">
        <f t="shared" si="32"/>
        <v>0.48747713200442866</v>
      </c>
      <c r="BA31" s="24">
        <f t="shared" si="32"/>
        <v>0.53310356214141241</v>
      </c>
      <c r="BB31" s="24">
        <f t="shared" si="32"/>
        <v>0.51608265367167605</v>
      </c>
      <c r="BC31" s="24">
        <f t="shared" si="32"/>
        <v>0.6647741320100744</v>
      </c>
      <c r="BD31" s="24">
        <f t="shared" si="32"/>
        <v>0.5409162622761019</v>
      </c>
      <c r="BE31" s="24">
        <f t="shared" si="32"/>
        <v>0.45107087039726435</v>
      </c>
      <c r="BF31" s="24">
        <f t="shared" si="32"/>
        <v>0.35955151637438543</v>
      </c>
      <c r="BG31" s="24">
        <f t="shared" si="32"/>
        <v>0.41214899624561729</v>
      </c>
      <c r="BH31" s="24">
        <f t="shared" si="32"/>
        <v>0.54712571989596648</v>
      </c>
      <c r="BI31" s="24">
        <f t="shared" si="31"/>
        <v>0.37972282899240661</v>
      </c>
      <c r="BJ31" s="24">
        <f t="shared" si="31"/>
        <v>0.51251523011133626</v>
      </c>
      <c r="BK31" s="24">
        <f t="shared" si="31"/>
        <v>0.54221471272735289</v>
      </c>
      <c r="BL31" s="24">
        <f t="shared" si="31"/>
        <v>0.50708542413406366</v>
      </c>
      <c r="BM31" s="24">
        <f t="shared" si="31"/>
        <v>0.48661331330360946</v>
      </c>
      <c r="BN31" s="24">
        <f t="shared" si="31"/>
        <v>0.44943687223438644</v>
      </c>
      <c r="BO31" s="24">
        <f t="shared" si="31"/>
        <v>0.46620385166601119</v>
      </c>
      <c r="BP31" s="24" t="e">
        <f t="shared" si="31"/>
        <v>#DIV/0!</v>
      </c>
      <c r="BQ31" s="24">
        <f t="shared" si="31"/>
        <v>0.51746159114761903</v>
      </c>
      <c r="BR31" s="21"/>
      <c r="BS31" s="35">
        <f t="shared" si="13"/>
        <v>43497</v>
      </c>
      <c r="BT31" s="24">
        <f t="shared" si="14"/>
        <v>1.2916170800471229E-2</v>
      </c>
      <c r="BU31" s="24">
        <f t="shared" si="15"/>
        <v>6.5877695856042951E-4</v>
      </c>
      <c r="BV31" s="24">
        <f t="shared" si="16"/>
        <v>7.0034881950216941E-4</v>
      </c>
      <c r="BW31" s="24">
        <f t="shared" si="17"/>
        <v>8.7412233058169336E-3</v>
      </c>
      <c r="BX31" s="24">
        <f t="shared" si="18"/>
        <v>1.4584965070461892E-3</v>
      </c>
      <c r="BY31" s="24">
        <f t="shared" si="19"/>
        <v>3.2935625167879686E-3</v>
      </c>
      <c r="BZ31" s="24">
        <f t="shared" si="20"/>
        <v>3.2409342356004216E-3</v>
      </c>
      <c r="CA31" s="24">
        <f t="shared" si="21"/>
        <v>4.841184812471873E-4</v>
      </c>
      <c r="CB31" s="24">
        <f t="shared" si="22"/>
        <v>1.7606716454213066E-3</v>
      </c>
      <c r="CC31" s="24">
        <f t="shared" si="23"/>
        <v>5.5142055248524999E-4</v>
      </c>
      <c r="CD31" s="24">
        <f t="shared" si="24"/>
        <v>3.6215182029106867E-3</v>
      </c>
      <c r="CE31" s="24">
        <f t="shared" si="25"/>
        <v>8.3244714038861268E-4</v>
      </c>
      <c r="CF31" s="24">
        <f t="shared" si="26"/>
        <v>3.8259689166238377E-2</v>
      </c>
      <c r="CG31" s="21"/>
    </row>
    <row r="32" spans="1:85" x14ac:dyDescent="0.25">
      <c r="A32" s="31">
        <f>+[1]NAC!A33</f>
        <v>43525</v>
      </c>
      <c r="B32" s="17">
        <f>+[1]GBA!B33</f>
        <v>205.7679</v>
      </c>
      <c r="C32" s="17">
        <f>+[1]GBA!C33</f>
        <v>212.03190000000001</v>
      </c>
      <c r="D32" s="17">
        <f>+[1]GBA!D33</f>
        <v>175.4443</v>
      </c>
      <c r="E32" s="17">
        <f>+[1]GBA!E33</f>
        <v>170.2354</v>
      </c>
      <c r="F32" s="17">
        <f>+[1]GBA!F33</f>
        <v>246.30539999999999</v>
      </c>
      <c r="G32" s="17">
        <f>+[1]GBA!G33</f>
        <v>193.48869999999999</v>
      </c>
      <c r="H32" s="17">
        <f>+[1]GBA!H33</f>
        <v>207.44069999999999</v>
      </c>
      <c r="I32" s="17">
        <f>+[1]GBA!I33</f>
        <v>217.70079999999999</v>
      </c>
      <c r="J32" s="17">
        <f>+[1]GBA!J33</f>
        <v>236.20249999999999</v>
      </c>
      <c r="K32" s="17">
        <f>+[1]GBA!K33</f>
        <v>185.2328</v>
      </c>
      <c r="L32" s="17">
        <f>+[1]GBA!L33</f>
        <v>210.87</v>
      </c>
      <c r="M32" s="17">
        <f>+[1]GBA!M33</f>
        <v>189.63480000000001</v>
      </c>
      <c r="N32" s="17">
        <f>+[1]GBA!N33</f>
        <v>200.42240000000001</v>
      </c>
      <c r="O32" s="18">
        <f>+[1]GBA!R33</f>
        <v>181.01179999999999</v>
      </c>
      <c r="P32" s="19">
        <f>+[1]GBA!S33</f>
        <v>199.11089999999999</v>
      </c>
      <c r="Q32" s="20">
        <f>+[1]GBA!T33</f>
        <v>236.4956</v>
      </c>
      <c r="R32" s="18">
        <f t="shared" si="4"/>
        <v>205.76722072999999</v>
      </c>
      <c r="S32" s="19">
        <f t="shared" si="5"/>
        <v>195.05970833859763</v>
      </c>
      <c r="T32" s="19">
        <f t="shared" si="6"/>
        <v>185.9451006555586</v>
      </c>
      <c r="U32" s="19">
        <f t="shared" si="7"/>
        <v>184.39305017462169</v>
      </c>
      <c r="V32" s="19"/>
      <c r="W32" s="20">
        <f t="shared" si="8"/>
        <v>200.05762185035582</v>
      </c>
      <c r="X32" s="21"/>
      <c r="Y32" s="41">
        <f t="shared" si="30"/>
        <v>4.7913090109630296E-2</v>
      </c>
      <c r="Z32" s="24">
        <f t="shared" si="30"/>
        <v>5.8377721106517066E-2</v>
      </c>
      <c r="AA32" s="24">
        <f t="shared" si="30"/>
        <v>4.1489987539706563E-2</v>
      </c>
      <c r="AB32" s="24">
        <f t="shared" si="28"/>
        <v>8.3796599292559115E-2</v>
      </c>
      <c r="AC32" s="24">
        <f t="shared" si="28"/>
        <v>3.636540357405682E-2</v>
      </c>
      <c r="AD32" s="24">
        <f t="shared" si="28"/>
        <v>4.1872248771622766E-2</v>
      </c>
      <c r="AE32" s="24">
        <f t="shared" si="28"/>
        <v>2.8336667088033396E-2</v>
      </c>
      <c r="AF32" s="24">
        <f t="shared" si="28"/>
        <v>4.2919550813277807E-2</v>
      </c>
      <c r="AG32" s="24">
        <f t="shared" si="28"/>
        <v>4.1520603987367677E-2</v>
      </c>
      <c r="AH32" s="24">
        <f t="shared" si="28"/>
        <v>8.6273553159188499E-3</v>
      </c>
      <c r="AI32" s="24">
        <f t="shared" si="28"/>
        <v>0.17652703858542251</v>
      </c>
      <c r="AJ32" s="24">
        <f t="shared" si="28"/>
        <v>4.1671289974215764E-2</v>
      </c>
      <c r="AK32" s="24">
        <f t="shared" si="28"/>
        <v>3.3196757650678421E-2</v>
      </c>
      <c r="AL32" s="24">
        <f t="shared" si="28"/>
        <v>5.7871129306087621E-2</v>
      </c>
      <c r="AM32" s="24">
        <f t="shared" si="28"/>
        <v>4.2874404674922317E-2</v>
      </c>
      <c r="AN32" s="24">
        <f t="shared" si="28"/>
        <v>5.7129408903921819E-2</v>
      </c>
      <c r="AO32" s="24">
        <f t="shared" si="28"/>
        <v>4.7920710881615092E-2</v>
      </c>
      <c r="AP32" s="24">
        <f t="shared" si="29"/>
        <v>4.8774709344600264E-2</v>
      </c>
      <c r="AQ32" s="24">
        <f t="shared" si="29"/>
        <v>4.2483479097355836E-2</v>
      </c>
      <c r="AR32" s="24">
        <f t="shared" si="29"/>
        <v>4.2835226193463249E-2</v>
      </c>
      <c r="AS32" s="24" t="e">
        <f t="shared" si="29"/>
        <v>#DIV/0!</v>
      </c>
      <c r="AT32" s="24">
        <f t="shared" si="12"/>
        <v>4.7467115070726429E-2</v>
      </c>
      <c r="AU32" s="21"/>
      <c r="AV32" s="24">
        <f t="shared" si="32"/>
        <v>0.5413002573728789</v>
      </c>
      <c r="AW32" s="24">
        <f t="shared" si="32"/>
        <v>0.62738554561788762</v>
      </c>
      <c r="AX32" s="24">
        <f t="shared" si="32"/>
        <v>0.35222918890588817</v>
      </c>
      <c r="AY32" s="24">
        <f t="shared" si="32"/>
        <v>0.41081009406207269</v>
      </c>
      <c r="AZ32" s="24">
        <f t="shared" si="32"/>
        <v>0.52635271050253896</v>
      </c>
      <c r="BA32" s="24">
        <f t="shared" si="32"/>
        <v>0.52400947382764529</v>
      </c>
      <c r="BB32" s="24">
        <f t="shared" si="32"/>
        <v>0.54351386322864426</v>
      </c>
      <c r="BC32" s="24">
        <f t="shared" si="32"/>
        <v>0.71338219773318068</v>
      </c>
      <c r="BD32" s="24">
        <f t="shared" si="32"/>
        <v>0.5689451778362602</v>
      </c>
      <c r="BE32" s="24">
        <f t="shared" si="32"/>
        <v>0.44592367780345943</v>
      </c>
      <c r="BF32" s="24">
        <f t="shared" si="32"/>
        <v>0.39470189214358276</v>
      </c>
      <c r="BG32" s="24">
        <f t="shared" si="32"/>
        <v>0.4505348248051011</v>
      </c>
      <c r="BH32" s="24">
        <f t="shared" si="32"/>
        <v>0.56100843582472248</v>
      </c>
      <c r="BI32" s="24">
        <f t="shared" si="31"/>
        <v>0.42233086759670035</v>
      </c>
      <c r="BJ32" s="24">
        <f t="shared" si="31"/>
        <v>0.5394093506846942</v>
      </c>
      <c r="BK32" s="24">
        <f t="shared" si="31"/>
        <v>0.59204514625882609</v>
      </c>
      <c r="BL32" s="24">
        <f t="shared" si="31"/>
        <v>0.54130053662259892</v>
      </c>
      <c r="BM32" s="24">
        <f t="shared" si="31"/>
        <v>0.51970019048206528</v>
      </c>
      <c r="BN32" s="24">
        <f t="shared" si="31"/>
        <v>0.46424484513897135</v>
      </c>
      <c r="BO32" s="24">
        <f t="shared" si="31"/>
        <v>0.47025646332416593</v>
      </c>
      <c r="BP32" s="24" t="e">
        <f t="shared" si="31"/>
        <v>#DIV/0!</v>
      </c>
      <c r="BQ32" s="24">
        <f t="shared" si="31"/>
        <v>0.53704058431351198</v>
      </c>
      <c r="BR32" s="21"/>
      <c r="BS32" s="35">
        <f t="shared" si="13"/>
        <v>43525</v>
      </c>
      <c r="BT32" s="24">
        <f t="shared" si="14"/>
        <v>1.3960883419561141E-2</v>
      </c>
      <c r="BU32" s="24">
        <f t="shared" si="15"/>
        <v>1.1639192767151324E-3</v>
      </c>
      <c r="BV32" s="24">
        <f t="shared" si="16"/>
        <v>5.6909374988859665E-3</v>
      </c>
      <c r="BW32" s="24">
        <f t="shared" si="17"/>
        <v>4.6039305417557626E-3</v>
      </c>
      <c r="BX32" s="24">
        <f t="shared" si="18"/>
        <v>2.4830336367391037E-3</v>
      </c>
      <c r="BY32" s="24">
        <f t="shared" si="19"/>
        <v>2.561755798160207E-3</v>
      </c>
      <c r="BZ32" s="24">
        <f t="shared" si="20"/>
        <v>5.2880488715352355E-3</v>
      </c>
      <c r="CA32" s="24">
        <f t="shared" si="21"/>
        <v>1.3475169803172412E-3</v>
      </c>
      <c r="CB32" s="24">
        <f t="shared" si="22"/>
        <v>6.0193736291102044E-4</v>
      </c>
      <c r="CC32" s="24">
        <f t="shared" si="23"/>
        <v>4.8660739449082491E-3</v>
      </c>
      <c r="CD32" s="24">
        <f t="shared" si="24"/>
        <v>4.1879473232032949E-3</v>
      </c>
      <c r="CE32" s="24">
        <f t="shared" si="25"/>
        <v>1.1642195419935986E-3</v>
      </c>
      <c r="CF32" s="24">
        <f t="shared" si="26"/>
        <v>4.7920204196685953E-2</v>
      </c>
      <c r="CG32" s="21"/>
    </row>
    <row r="33" spans="1:85" x14ac:dyDescent="0.25">
      <c r="A33" s="31">
        <f>+[1]NAC!A34</f>
        <v>43556</v>
      </c>
      <c r="B33" s="17">
        <f>+[1]GBA!B34</f>
        <v>212.4469</v>
      </c>
      <c r="C33" s="17">
        <f>+[1]GBA!C34</f>
        <v>216.29419999999999</v>
      </c>
      <c r="D33" s="17">
        <f>+[1]GBA!D34</f>
        <v>177.39080000000001</v>
      </c>
      <c r="E33" s="17">
        <f>+[1]GBA!E34</f>
        <v>180.81280000000001</v>
      </c>
      <c r="F33" s="17">
        <f>+[1]GBA!F34</f>
        <v>254.74369999999999</v>
      </c>
      <c r="G33" s="17">
        <f>+[1]GBA!G34</f>
        <v>202.1052</v>
      </c>
      <c r="H33" s="17">
        <f>+[1]GBA!H34</f>
        <v>213.8031</v>
      </c>
      <c r="I33" s="17">
        <f>+[1]GBA!I34</f>
        <v>226.13829999999999</v>
      </c>
      <c r="J33" s="17">
        <f>+[1]GBA!J34</f>
        <v>243.88300000000001</v>
      </c>
      <c r="K33" s="17">
        <f>+[1]GBA!K34</f>
        <v>191.4187</v>
      </c>
      <c r="L33" s="17">
        <f>+[1]GBA!L34</f>
        <v>213.02</v>
      </c>
      <c r="M33" s="17">
        <f>+[1]GBA!M34</f>
        <v>197.2612</v>
      </c>
      <c r="N33" s="17">
        <f>+[1]GBA!N34</f>
        <v>205.74549999999999</v>
      </c>
      <c r="O33" s="18">
        <f>+[1]GBA!R34</f>
        <v>181.6677</v>
      </c>
      <c r="P33" s="19">
        <f>+[1]GBA!S34</f>
        <v>206.49350000000001</v>
      </c>
      <c r="Q33" s="20">
        <f>+[1]GBA!T34</f>
        <v>243.81790000000001</v>
      </c>
      <c r="R33" s="18">
        <f t="shared" si="4"/>
        <v>212.44656583999998</v>
      </c>
      <c r="S33" s="19">
        <f t="shared" si="5"/>
        <v>201.34231956727734</v>
      </c>
      <c r="T33" s="19">
        <f t="shared" si="6"/>
        <v>193.9085416826004</v>
      </c>
      <c r="U33" s="19">
        <f t="shared" si="7"/>
        <v>192.49826554132713</v>
      </c>
      <c r="V33" s="19"/>
      <c r="W33" s="20">
        <f t="shared" si="8"/>
        <v>207.57303539142143</v>
      </c>
      <c r="X33" s="21"/>
      <c r="Y33" s="41">
        <f t="shared" si="30"/>
        <v>3.2458901509905047E-2</v>
      </c>
      <c r="Z33" s="24">
        <f t="shared" si="30"/>
        <v>2.0102163872511625E-2</v>
      </c>
      <c r="AA33" s="24">
        <f t="shared" si="30"/>
        <v>1.1094689311650585E-2</v>
      </c>
      <c r="AB33" s="24">
        <f t="shared" si="28"/>
        <v>6.2133962736305115E-2</v>
      </c>
      <c r="AC33" s="24">
        <f t="shared" si="28"/>
        <v>3.4259500603722071E-2</v>
      </c>
      <c r="AD33" s="24">
        <f t="shared" si="28"/>
        <v>4.4532316357492663E-2</v>
      </c>
      <c r="AE33" s="24">
        <f t="shared" si="28"/>
        <v>3.0670933910269316E-2</v>
      </c>
      <c r="AF33" s="24">
        <f t="shared" si="28"/>
        <v>3.8757321975849468E-2</v>
      </c>
      <c r="AG33" s="24">
        <f t="shared" si="28"/>
        <v>3.2516590637271081E-2</v>
      </c>
      <c r="AH33" s="24">
        <f t="shared" si="28"/>
        <v>3.3395273407301529E-2</v>
      </c>
      <c r="AI33" s="24">
        <f t="shared" si="28"/>
        <v>1.0195855266277754E-2</v>
      </c>
      <c r="AJ33" s="24">
        <f t="shared" si="28"/>
        <v>4.0216247228884061E-2</v>
      </c>
      <c r="AK33" s="24">
        <f t="shared" si="28"/>
        <v>2.6559406533401386E-2</v>
      </c>
      <c r="AL33" s="24">
        <f t="shared" si="28"/>
        <v>3.6235206765526939E-3</v>
      </c>
      <c r="AM33" s="24">
        <f t="shared" si="28"/>
        <v>3.7077829491002356E-2</v>
      </c>
      <c r="AN33" s="24">
        <f t="shared" si="28"/>
        <v>3.0961675396920851E-2</v>
      </c>
      <c r="AO33" s="24">
        <f t="shared" si="28"/>
        <v>3.2460685848327397E-2</v>
      </c>
      <c r="AP33" s="24">
        <f t="shared" si="29"/>
        <v>3.2208656939924918E-2</v>
      </c>
      <c r="AQ33" s="24">
        <f t="shared" si="29"/>
        <v>4.2826839744453116E-2</v>
      </c>
      <c r="AR33" s="24">
        <f t="shared" si="29"/>
        <v>4.3956186846682899E-2</v>
      </c>
      <c r="AS33" s="24" t="e">
        <f t="shared" si="29"/>
        <v>#DIV/0!</v>
      </c>
      <c r="AT33" s="24">
        <f t="shared" si="12"/>
        <v>3.75662445227265E-2</v>
      </c>
      <c r="AU33" s="21"/>
      <c r="AV33" s="24">
        <f t="shared" si="32"/>
        <v>0.55140939695336599</v>
      </c>
      <c r="AW33" s="24">
        <f t="shared" si="32"/>
        <v>0.64688674475692731</v>
      </c>
      <c r="AX33" s="24">
        <f t="shared" si="32"/>
        <v>0.35207845205665311</v>
      </c>
      <c r="AY33" s="24">
        <f t="shared" si="32"/>
        <v>0.45111112894553118</v>
      </c>
      <c r="AZ33" s="24">
        <f t="shared" si="32"/>
        <v>0.47925421677721891</v>
      </c>
      <c r="BA33" s="24">
        <f t="shared" si="32"/>
        <v>0.57429777687765826</v>
      </c>
      <c r="BB33" s="24">
        <f t="shared" si="32"/>
        <v>0.56777484791777866</v>
      </c>
      <c r="BC33" s="24">
        <f t="shared" si="32"/>
        <v>0.69058553429827163</v>
      </c>
      <c r="BD33" s="24">
        <f t="shared" si="32"/>
        <v>0.60897738698108683</v>
      </c>
      <c r="BE33" s="24">
        <f t="shared" si="32"/>
        <v>0.46285856212147269</v>
      </c>
      <c r="BF33" s="24">
        <f t="shared" si="32"/>
        <v>0.40078015471578032</v>
      </c>
      <c r="BG33" s="24">
        <f t="shared" si="32"/>
        <v>0.47654577518555907</v>
      </c>
      <c r="BH33" s="24">
        <f t="shared" si="32"/>
        <v>0.58032124812392727</v>
      </c>
      <c r="BI33" s="24">
        <f t="shared" si="31"/>
        <v>0.43225762199809048</v>
      </c>
      <c r="BJ33" s="24">
        <f t="shared" si="31"/>
        <v>0.5636860534502135</v>
      </c>
      <c r="BK33" s="24">
        <f t="shared" si="31"/>
        <v>0.56449072122347288</v>
      </c>
      <c r="BL33" s="24">
        <f t="shared" si="31"/>
        <v>0.55141016869164816</v>
      </c>
      <c r="BM33" s="24">
        <f t="shared" si="31"/>
        <v>0.54405022253117541</v>
      </c>
      <c r="BN33" s="24">
        <f t="shared" si="31"/>
        <v>0.49473337208701373</v>
      </c>
      <c r="BO33" s="24">
        <f t="shared" si="31"/>
        <v>0.50271210455718918</v>
      </c>
      <c r="BP33" s="24" t="e">
        <f t="shared" si="31"/>
        <v>#DIV/0!</v>
      </c>
      <c r="BQ33" s="24">
        <f t="shared" si="31"/>
        <v>0.55573304682943148</v>
      </c>
      <c r="BR33" s="21"/>
      <c r="BS33" s="35">
        <f t="shared" si="13"/>
        <v>43556</v>
      </c>
      <c r="BT33" s="24">
        <f t="shared" si="14"/>
        <v>4.8553886198964748E-3</v>
      </c>
      <c r="BU33" s="24">
        <f t="shared" si="15"/>
        <v>3.0933177623915334E-4</v>
      </c>
      <c r="BV33" s="24">
        <f t="shared" si="16"/>
        <v>4.3642436939872594E-3</v>
      </c>
      <c r="BW33" s="24">
        <f t="shared" si="17"/>
        <v>4.2895231957948724E-3</v>
      </c>
      <c r="BX33" s="24">
        <f t="shared" si="18"/>
        <v>2.6255531110537657E-3</v>
      </c>
      <c r="BY33" s="24">
        <f t="shared" si="19"/>
        <v>2.7209841768322499E-3</v>
      </c>
      <c r="BZ33" s="24">
        <f t="shared" si="20"/>
        <v>4.7524723244004533E-3</v>
      </c>
      <c r="CA33" s="24">
        <f t="shared" si="21"/>
        <v>1.0488616057217897E-3</v>
      </c>
      <c r="CB33" s="24">
        <f t="shared" si="22"/>
        <v>2.2426634086269055E-3</v>
      </c>
      <c r="CC33" s="24">
        <f t="shared" si="23"/>
        <v>3.1554970430276139E-4</v>
      </c>
      <c r="CD33" s="24">
        <f t="shared" si="24"/>
        <v>4.0176420131614252E-3</v>
      </c>
      <c r="CE33" s="24">
        <f t="shared" si="25"/>
        <v>9.1836506082824075E-4</v>
      </c>
      <c r="CF33" s="24">
        <f t="shared" si="26"/>
        <v>3.246057869084535E-2</v>
      </c>
      <c r="CG33" s="21"/>
    </row>
    <row r="34" spans="1:85" x14ac:dyDescent="0.25">
      <c r="A34" s="31">
        <f>+[1]NAC!A35</f>
        <v>43586</v>
      </c>
      <c r="B34" s="17">
        <f>+[1]GBA!B35</f>
        <v>218.8793</v>
      </c>
      <c r="C34" s="17">
        <f>+[1]GBA!C35</f>
        <v>221.99770000000001</v>
      </c>
      <c r="D34" s="17">
        <f>+[1]GBA!D35</f>
        <v>181.17230000000001</v>
      </c>
      <c r="E34" s="17">
        <f>+[1]GBA!E35</f>
        <v>185.3862</v>
      </c>
      <c r="F34" s="17">
        <f>+[1]GBA!F35</f>
        <v>263.59519999999998</v>
      </c>
      <c r="G34" s="17">
        <f>+[1]GBA!G35</f>
        <v>208.77359999999999</v>
      </c>
      <c r="H34" s="17">
        <f>+[1]GBA!H35</f>
        <v>225.65270000000001</v>
      </c>
      <c r="I34" s="17">
        <f>+[1]GBA!I35</f>
        <v>232.71789999999999</v>
      </c>
      <c r="J34" s="17">
        <f>+[1]GBA!J35</f>
        <v>246.7191</v>
      </c>
      <c r="K34" s="17">
        <f>+[1]GBA!K35</f>
        <v>196.6069</v>
      </c>
      <c r="L34" s="17">
        <f>+[1]GBA!L35</f>
        <v>224.273</v>
      </c>
      <c r="M34" s="17">
        <f>+[1]GBA!M35</f>
        <v>201.35769999999999</v>
      </c>
      <c r="N34" s="17">
        <f>+[1]GBA!N35</f>
        <v>210.92429999999999</v>
      </c>
      <c r="O34" s="18">
        <f>+[1]GBA!R35</f>
        <v>182.09219999999999</v>
      </c>
      <c r="P34" s="19">
        <f>+[1]GBA!S35</f>
        <v>213.23330000000001</v>
      </c>
      <c r="Q34" s="20">
        <f>+[1]GBA!T35</f>
        <v>252.0521</v>
      </c>
      <c r="R34" s="18">
        <f t="shared" si="4"/>
        <v>218.87920169999998</v>
      </c>
      <c r="S34" s="19">
        <f t="shared" si="5"/>
        <v>206.52534785217946</v>
      </c>
      <c r="T34" s="19">
        <f t="shared" si="6"/>
        <v>198.88351589729581</v>
      </c>
      <c r="U34" s="19">
        <f t="shared" si="7"/>
        <v>197.84276480403571</v>
      </c>
      <c r="V34" s="19"/>
      <c r="W34" s="20">
        <f t="shared" si="8"/>
        <v>214.50158493941143</v>
      </c>
      <c r="X34" s="21"/>
      <c r="Y34" s="41">
        <f t="shared" si="30"/>
        <v>3.0277683505854913E-2</v>
      </c>
      <c r="Z34" s="24">
        <f t="shared" si="30"/>
        <v>2.6369176797158778E-2</v>
      </c>
      <c r="AA34" s="24">
        <f t="shared" si="30"/>
        <v>2.1317340019888276E-2</v>
      </c>
      <c r="AB34" s="24">
        <f t="shared" si="28"/>
        <v>2.5293563287554832E-2</v>
      </c>
      <c r="AC34" s="24">
        <f t="shared" si="28"/>
        <v>3.4746688534397441E-2</v>
      </c>
      <c r="AD34" s="24">
        <f t="shared" si="28"/>
        <v>3.2994697810843077E-2</v>
      </c>
      <c r="AE34" s="24">
        <f t="shared" si="28"/>
        <v>5.5422956916901578E-2</v>
      </c>
      <c r="AF34" s="24">
        <f t="shared" si="28"/>
        <v>2.9095469453869649E-2</v>
      </c>
      <c r="AG34" s="24">
        <f t="shared" si="28"/>
        <v>1.1628936826264979E-2</v>
      </c>
      <c r="AH34" s="24">
        <f t="shared" si="28"/>
        <v>2.7103934986498102E-2</v>
      </c>
      <c r="AI34" s="24">
        <f t="shared" si="28"/>
        <v>5.2826025725283943E-2</v>
      </c>
      <c r="AJ34" s="24">
        <f t="shared" si="28"/>
        <v>2.0766881677694249E-2</v>
      </c>
      <c r="AK34" s="24">
        <f t="shared" si="28"/>
        <v>2.5170902887304836E-2</v>
      </c>
      <c r="AL34" s="24">
        <f t="shared" si="28"/>
        <v>2.3366839564764597E-3</v>
      </c>
      <c r="AM34" s="24">
        <f t="shared" si="28"/>
        <v>3.2639284045260508E-2</v>
      </c>
      <c r="AN34" s="24">
        <f t="shared" si="28"/>
        <v>3.3771925687162474E-2</v>
      </c>
      <c r="AO34" s="24">
        <f t="shared" si="28"/>
        <v>3.0278841338601037E-2</v>
      </c>
      <c r="AP34" s="24">
        <f t="shared" si="28"/>
        <v>2.574236899645066E-2</v>
      </c>
      <c r="AQ34" s="24">
        <f t="shared" si="28"/>
        <v>2.5656292247500323E-2</v>
      </c>
      <c r="AR34" s="24">
        <f t="shared" ref="AR34:AT95" si="33">+U34/U33-1</f>
        <v>2.7763882690990727E-2</v>
      </c>
      <c r="AS34" s="24" t="e">
        <f t="shared" si="33"/>
        <v>#DIV/0!</v>
      </c>
      <c r="AT34" s="24">
        <f t="shared" si="12"/>
        <v>3.3378851616852945E-2</v>
      </c>
      <c r="AU34" s="21"/>
      <c r="AV34" s="24">
        <f t="shared" si="32"/>
        <v>0.5681279552944547</v>
      </c>
      <c r="AW34" s="24">
        <f t="shared" si="32"/>
        <v>0.63031012932458919</v>
      </c>
      <c r="AX34" s="24">
        <f t="shared" si="32"/>
        <v>0.36192843069378022</v>
      </c>
      <c r="AY34" s="24">
        <f t="shared" si="32"/>
        <v>0.46286000160973928</v>
      </c>
      <c r="AZ34" s="24">
        <f t="shared" si="32"/>
        <v>0.55051257255660402</v>
      </c>
      <c r="BA34" s="24">
        <f t="shared" si="32"/>
        <v>0.5892453555510726</v>
      </c>
      <c r="BB34" s="24">
        <f t="shared" si="32"/>
        <v>0.61793234090821114</v>
      </c>
      <c r="BC34" s="24">
        <f t="shared" si="32"/>
        <v>0.70567902718542097</v>
      </c>
      <c r="BD34" s="24">
        <f t="shared" si="32"/>
        <v>0.57143121014402287</v>
      </c>
      <c r="BE34" s="24">
        <f t="shared" si="32"/>
        <v>0.47354421414357928</v>
      </c>
      <c r="BF34" s="24">
        <f t="shared" si="32"/>
        <v>0.47016542171557441</v>
      </c>
      <c r="BG34" s="24">
        <f t="shared" si="32"/>
        <v>0.476673340226901</v>
      </c>
      <c r="BH34" s="24">
        <f t="shared" si="32"/>
        <v>0.59545291573439108</v>
      </c>
      <c r="BI34" s="24">
        <f t="shared" si="31"/>
        <v>0.39213155862722759</v>
      </c>
      <c r="BJ34" s="24">
        <f t="shared" si="31"/>
        <v>0.57431302525816696</v>
      </c>
      <c r="BK34" s="24">
        <f t="shared" si="31"/>
        <v>0.61889099344035081</v>
      </c>
      <c r="BL34" s="24">
        <f t="shared" si="31"/>
        <v>0.56813135067209553</v>
      </c>
      <c r="BM34" s="24">
        <f t="shared" si="31"/>
        <v>0.54408894635070326</v>
      </c>
      <c r="BN34" s="24">
        <f t="shared" si="31"/>
        <v>0.50362099054477016</v>
      </c>
      <c r="BO34" s="24">
        <f t="shared" si="31"/>
        <v>0.51546078340045542</v>
      </c>
      <c r="BP34" s="24" t="e">
        <f t="shared" si="31"/>
        <v>#DIV/0!</v>
      </c>
      <c r="BQ34" s="24">
        <f t="shared" si="31"/>
        <v>0.57629454089685805</v>
      </c>
      <c r="BR34" s="21"/>
      <c r="BS34" s="35">
        <f t="shared" si="13"/>
        <v>43586</v>
      </c>
      <c r="BT34" s="24">
        <f t="shared" si="14"/>
        <v>6.2928684767817496E-3</v>
      </c>
      <c r="BU34" s="24">
        <f t="shared" si="15"/>
        <v>5.8205156206091874E-4</v>
      </c>
      <c r="BV34" s="24">
        <f t="shared" si="16"/>
        <v>1.8276645128735669E-3</v>
      </c>
      <c r="BW34" s="24">
        <f t="shared" si="17"/>
        <v>4.3581097205937043E-3</v>
      </c>
      <c r="BX34" s="24">
        <f t="shared" si="18"/>
        <v>1.9680620427975156E-3</v>
      </c>
      <c r="BY34" s="24">
        <f t="shared" si="19"/>
        <v>4.9083549818801815E-3</v>
      </c>
      <c r="BZ34" s="24">
        <f t="shared" si="20"/>
        <v>3.5894881968152981E-3</v>
      </c>
      <c r="CA34" s="24">
        <f t="shared" si="21"/>
        <v>3.7512625507832618E-4</v>
      </c>
      <c r="CB34" s="24">
        <f t="shared" si="22"/>
        <v>1.8218186285608293E-3</v>
      </c>
      <c r="CC34" s="24">
        <f t="shared" si="23"/>
        <v>1.5996496065605081E-3</v>
      </c>
      <c r="CD34" s="24">
        <f t="shared" si="24"/>
        <v>2.0902192500808396E-3</v>
      </c>
      <c r="CE34" s="24">
        <f t="shared" si="25"/>
        <v>8.6538047860429976E-4</v>
      </c>
      <c r="CF34" s="24">
        <f t="shared" si="26"/>
        <v>3.0278793712687737E-2</v>
      </c>
      <c r="CG34" s="21"/>
    </row>
    <row r="35" spans="1:85" x14ac:dyDescent="0.25">
      <c r="A35" s="31">
        <f>+[1]NAC!A36</f>
        <v>43617</v>
      </c>
      <c r="B35" s="17">
        <f>+[1]GBA!B36</f>
        <v>224.6105</v>
      </c>
      <c r="C35" s="17">
        <f>+[1]GBA!C36</f>
        <v>227.9555</v>
      </c>
      <c r="D35" s="17">
        <f>+[1]GBA!D36</f>
        <v>186.20689999999999</v>
      </c>
      <c r="E35" s="17">
        <f>+[1]GBA!E36</f>
        <v>187.71459999999999</v>
      </c>
      <c r="F35" s="17">
        <f>+[1]GBA!F36</f>
        <v>270.55349999999999</v>
      </c>
      <c r="G35" s="17">
        <f>+[1]GBA!G36</f>
        <v>215.67449999999999</v>
      </c>
      <c r="H35" s="17">
        <f>+[1]GBA!H36</f>
        <v>231.8228</v>
      </c>
      <c r="I35" s="17">
        <f>+[1]GBA!I36</f>
        <v>237.3329</v>
      </c>
      <c r="J35" s="17">
        <f>+[1]GBA!J36</f>
        <v>266.27080000000001</v>
      </c>
      <c r="K35" s="17">
        <f>+[1]GBA!K36</f>
        <v>202.81219999999999</v>
      </c>
      <c r="L35" s="17">
        <f>+[1]GBA!L36</f>
        <v>228.94370000000001</v>
      </c>
      <c r="M35" s="17">
        <f>+[1]GBA!M36</f>
        <v>205.68199999999999</v>
      </c>
      <c r="N35" s="17">
        <f>+[1]GBA!N36</f>
        <v>214.06280000000001</v>
      </c>
      <c r="O35" s="18">
        <f>+[1]GBA!R36</f>
        <v>186.93090000000001</v>
      </c>
      <c r="P35" s="19">
        <f>+[1]GBA!S36</f>
        <v>218.77780000000001</v>
      </c>
      <c r="Q35" s="20">
        <f>+[1]GBA!T36</f>
        <v>258.73419999999999</v>
      </c>
      <c r="R35" s="18">
        <f t="shared" si="4"/>
        <v>224.60993867000002</v>
      </c>
      <c r="S35" s="19">
        <f t="shared" si="5"/>
        <v>211.63367631080231</v>
      </c>
      <c r="T35" s="19">
        <f t="shared" si="6"/>
        <v>203.45454523354277</v>
      </c>
      <c r="U35" s="19">
        <f t="shared" si="7"/>
        <v>202.51757939464497</v>
      </c>
      <c r="V35" s="19"/>
      <c r="W35" s="20">
        <f t="shared" si="8"/>
        <v>220.22000180804</v>
      </c>
      <c r="X35" s="21"/>
      <c r="Y35" s="41">
        <f t="shared" si="30"/>
        <v>2.6184294266291985E-2</v>
      </c>
      <c r="Z35" s="24">
        <f t="shared" si="30"/>
        <v>2.6837214980155233E-2</v>
      </c>
      <c r="AA35" s="24">
        <f t="shared" si="30"/>
        <v>2.7789016312096182E-2</v>
      </c>
      <c r="AB35" s="24">
        <f t="shared" si="28"/>
        <v>1.2559726667896509E-2</v>
      </c>
      <c r="AC35" s="24">
        <f t="shared" si="28"/>
        <v>2.6397673402247079E-2</v>
      </c>
      <c r="AD35" s="24">
        <f t="shared" si="28"/>
        <v>3.3054466656703863E-2</v>
      </c>
      <c r="AE35" s="24">
        <f t="shared" si="28"/>
        <v>2.7343346656166778E-2</v>
      </c>
      <c r="AF35" s="24">
        <f t="shared" si="28"/>
        <v>1.9830876782576778E-2</v>
      </c>
      <c r="AG35" s="24">
        <f t="shared" si="28"/>
        <v>7.9246803348423489E-2</v>
      </c>
      <c r="AH35" s="24">
        <f t="shared" si="28"/>
        <v>3.1561964508875384E-2</v>
      </c>
      <c r="AI35" s="24">
        <f t="shared" si="28"/>
        <v>2.0825957649828641E-2</v>
      </c>
      <c r="AJ35" s="24">
        <f t="shared" si="28"/>
        <v>2.1475712128217639E-2</v>
      </c>
      <c r="AK35" s="24">
        <f t="shared" si="28"/>
        <v>1.4879745956250856E-2</v>
      </c>
      <c r="AL35" s="24">
        <f t="shared" si="28"/>
        <v>2.6572802129910089E-2</v>
      </c>
      <c r="AM35" s="24">
        <f t="shared" si="28"/>
        <v>2.6002036267318562E-2</v>
      </c>
      <c r="AN35" s="24">
        <f t="shared" si="28"/>
        <v>2.651078884087843E-2</v>
      </c>
      <c r="AO35" s="24">
        <f t="shared" ref="AO35:AQ95" si="34">+R35/R34-1</f>
        <v>2.6182190566715891E-2</v>
      </c>
      <c r="AP35" s="24">
        <f t="shared" si="34"/>
        <v>2.473463190716485E-2</v>
      </c>
      <c r="AQ35" s="24">
        <f t="shared" si="34"/>
        <v>2.2983449963784208E-2</v>
      </c>
      <c r="AR35" s="24">
        <f t="shared" si="33"/>
        <v>2.362893884565187E-2</v>
      </c>
      <c r="AS35" s="24" t="e">
        <f t="shared" si="33"/>
        <v>#DIV/0!</v>
      </c>
      <c r="AT35" s="24">
        <f t="shared" si="12"/>
        <v>2.6659089116958246E-2</v>
      </c>
      <c r="AU35" s="21"/>
      <c r="AV35" s="24">
        <f t="shared" si="32"/>
        <v>0.54841642871619811</v>
      </c>
      <c r="AW35" s="24">
        <f t="shared" si="32"/>
        <v>0.59820615415463974</v>
      </c>
      <c r="AX35" s="24">
        <f t="shared" si="32"/>
        <v>0.38470456392718</v>
      </c>
      <c r="AY35" s="24">
        <f t="shared" si="32"/>
        <v>0.45026824399077814</v>
      </c>
      <c r="AZ35" s="24">
        <f t="shared" si="32"/>
        <v>0.53228112959742102</v>
      </c>
      <c r="BA35" s="24">
        <f t="shared" si="32"/>
        <v>0.57983273914734612</v>
      </c>
      <c r="BB35" s="24">
        <f t="shared" si="32"/>
        <v>0.58572468288625501</v>
      </c>
      <c r="BC35" s="24">
        <f t="shared" si="32"/>
        <v>0.63329575828646778</v>
      </c>
      <c r="BD35" s="24">
        <f t="shared" si="32"/>
        <v>0.69213708639615357</v>
      </c>
      <c r="BE35" s="24">
        <f t="shared" si="32"/>
        <v>0.46337806421447714</v>
      </c>
      <c r="BF35" s="24">
        <f t="shared" si="32"/>
        <v>0.47917468890927672</v>
      </c>
      <c r="BG35" s="24">
        <f t="shared" si="32"/>
        <v>0.46271804904552316</v>
      </c>
      <c r="BH35" s="24">
        <f t="shared" si="32"/>
        <v>0.57471253375627218</v>
      </c>
      <c r="BI35" s="24">
        <f t="shared" si="31"/>
        <v>0.38505294043552696</v>
      </c>
      <c r="BJ35" s="24">
        <f t="shared" si="31"/>
        <v>0.55037420391757252</v>
      </c>
      <c r="BK35" s="24">
        <f t="shared" si="31"/>
        <v>0.60497121730931469</v>
      </c>
      <c r="BL35" s="24">
        <f t="shared" si="31"/>
        <v>0.54841497102436731</v>
      </c>
      <c r="BM35" s="24">
        <f t="shared" si="31"/>
        <v>0.52650528957124076</v>
      </c>
      <c r="BN35" s="24">
        <f t="shared" si="31"/>
        <v>0.4910015255252167</v>
      </c>
      <c r="BO35" s="24">
        <f t="shared" si="31"/>
        <v>0.50342094189988029</v>
      </c>
      <c r="BP35" s="24" t="e">
        <f t="shared" si="31"/>
        <v>#DIV/0!</v>
      </c>
      <c r="BQ35" s="24">
        <f t="shared" si="31"/>
        <v>0.55738525085296353</v>
      </c>
      <c r="BR35" s="21"/>
      <c r="BS35" s="35">
        <f t="shared" si="13"/>
        <v>43617</v>
      </c>
      <c r="BT35" s="24">
        <f t="shared" si="14"/>
        <v>6.3802667497565918E-3</v>
      </c>
      <c r="BU35" s="24">
        <f t="shared" si="15"/>
        <v>7.5215618836500049E-4</v>
      </c>
      <c r="BV35" s="24">
        <f t="shared" si="16"/>
        <v>9.031514629295643E-4</v>
      </c>
      <c r="BW35" s="24">
        <f t="shared" si="17"/>
        <v>3.3252947172254339E-3</v>
      </c>
      <c r="BX35" s="24">
        <f t="shared" si="18"/>
        <v>1.9768266345881066E-3</v>
      </c>
      <c r="BY35" s="24">
        <f t="shared" si="19"/>
        <v>2.4806767931001205E-3</v>
      </c>
      <c r="BZ35" s="24">
        <f t="shared" si="20"/>
        <v>2.4437144124638604E-3</v>
      </c>
      <c r="CA35" s="24">
        <f t="shared" si="21"/>
        <v>2.510071852386225E-3</v>
      </c>
      <c r="CB35" s="24">
        <f t="shared" si="22"/>
        <v>2.1149344867239595E-3</v>
      </c>
      <c r="CC35" s="24">
        <f t="shared" si="23"/>
        <v>6.4444257634230521E-4</v>
      </c>
      <c r="CD35" s="24">
        <f t="shared" si="24"/>
        <v>2.1416101020059882E-3</v>
      </c>
      <c r="CE35" s="24">
        <f t="shared" si="25"/>
        <v>5.0903283225047218E-4</v>
      </c>
      <c r="CF35" s="24">
        <f t="shared" si="26"/>
        <v>2.6182178808137627E-2</v>
      </c>
      <c r="CG35" s="21"/>
    </row>
    <row r="36" spans="1:85" x14ac:dyDescent="0.25">
      <c r="A36" s="31">
        <f>+[1]NAC!A37</f>
        <v>43647</v>
      </c>
      <c r="B36" s="17">
        <f>+[1]GBA!B37</f>
        <v>229.42859999999999</v>
      </c>
      <c r="C36" s="17">
        <f>+[1]GBA!C37</f>
        <v>233.6669</v>
      </c>
      <c r="D36" s="17">
        <f>+[1]GBA!D37</f>
        <v>188.35570000000001</v>
      </c>
      <c r="E36" s="17">
        <f>+[1]GBA!E37</f>
        <v>187.69640000000001</v>
      </c>
      <c r="F36" s="17">
        <f>+[1]GBA!F37</f>
        <v>276.91969999999998</v>
      </c>
      <c r="G36" s="17">
        <f>+[1]GBA!G37</f>
        <v>220.6806</v>
      </c>
      <c r="H36" s="17">
        <f>+[1]GBA!H37</f>
        <v>240.79589999999999</v>
      </c>
      <c r="I36" s="17">
        <f>+[1]GBA!I37</f>
        <v>237.32990000000001</v>
      </c>
      <c r="J36" s="17">
        <f>+[1]GBA!J37</f>
        <v>266.71069999999997</v>
      </c>
      <c r="K36" s="17">
        <f>+[1]GBA!K37</f>
        <v>211.161</v>
      </c>
      <c r="L36" s="17">
        <f>+[1]GBA!L37</f>
        <v>234.0668</v>
      </c>
      <c r="M36" s="17">
        <f>+[1]GBA!M37</f>
        <v>211.42599999999999</v>
      </c>
      <c r="N36" s="17">
        <f>+[1]GBA!N37</f>
        <v>220.5043</v>
      </c>
      <c r="O36" s="18">
        <f>+[1]GBA!R37</f>
        <v>194.69970000000001</v>
      </c>
      <c r="P36" s="19">
        <f>+[1]GBA!S37</f>
        <v>223.40539999999999</v>
      </c>
      <c r="Q36" s="20">
        <f>+[1]GBA!T37</f>
        <v>262.78379999999999</v>
      </c>
      <c r="R36" s="18">
        <f t="shared" si="4"/>
        <v>229.42770564</v>
      </c>
      <c r="S36" s="19">
        <f t="shared" si="5"/>
        <v>216.6802627605812</v>
      </c>
      <c r="T36" s="19">
        <f t="shared" si="6"/>
        <v>208.3343065555859</v>
      </c>
      <c r="U36" s="19">
        <f t="shared" si="7"/>
        <v>207.03380376406676</v>
      </c>
      <c r="V36" s="19"/>
      <c r="W36" s="20">
        <f t="shared" si="8"/>
        <v>224.29808399692246</v>
      </c>
      <c r="X36" s="21"/>
      <c r="Y36" s="41">
        <f t="shared" si="30"/>
        <v>2.1450911689346652E-2</v>
      </c>
      <c r="Z36" s="24">
        <f t="shared" si="30"/>
        <v>2.5054890099164062E-2</v>
      </c>
      <c r="AA36" s="24">
        <f t="shared" si="30"/>
        <v>1.1539851638151077E-2</v>
      </c>
      <c r="AB36" s="24">
        <f t="shared" si="30"/>
        <v>-9.6955697638789751E-5</v>
      </c>
      <c r="AC36" s="24">
        <f t="shared" si="30"/>
        <v>2.3530281441563217E-2</v>
      </c>
      <c r="AD36" s="24">
        <f t="shared" si="30"/>
        <v>2.3211367129632787E-2</v>
      </c>
      <c r="AE36" s="24">
        <f t="shared" si="30"/>
        <v>3.8706719097517439E-2</v>
      </c>
      <c r="AF36" s="24">
        <f t="shared" si="30"/>
        <v>-1.2640472517699841E-5</v>
      </c>
      <c r="AG36" s="24">
        <f t="shared" si="30"/>
        <v>1.6520775090620443E-3</v>
      </c>
      <c r="AH36" s="24">
        <f t="shared" si="30"/>
        <v>4.1165176453882069E-2</v>
      </c>
      <c r="AI36" s="24">
        <f t="shared" si="30"/>
        <v>2.2377117168980831E-2</v>
      </c>
      <c r="AJ36" s="24">
        <f t="shared" si="30"/>
        <v>2.7926605147752248E-2</v>
      </c>
      <c r="AK36" s="24">
        <f t="shared" si="30"/>
        <v>3.0091636659896004E-2</v>
      </c>
      <c r="AL36" s="24">
        <f t="shared" si="30"/>
        <v>4.1559742129310795E-2</v>
      </c>
      <c r="AM36" s="24">
        <f t="shared" si="30"/>
        <v>2.1152054733158288E-2</v>
      </c>
      <c r="AN36" s="24">
        <f t="shared" si="30"/>
        <v>1.5651583748881981E-2</v>
      </c>
      <c r="AO36" s="24">
        <f t="shared" si="34"/>
        <v>2.1449482594259939E-2</v>
      </c>
      <c r="AP36" s="24">
        <f t="shared" si="34"/>
        <v>2.3845857321721953E-2</v>
      </c>
      <c r="AQ36" s="24">
        <f t="shared" si="34"/>
        <v>2.3984528418579787E-2</v>
      </c>
      <c r="AR36" s="24">
        <f t="shared" si="33"/>
        <v>2.2300406626039271E-2</v>
      </c>
      <c r="AS36" s="24" t="e">
        <f t="shared" si="33"/>
        <v>#DIV/0!</v>
      </c>
      <c r="AT36" s="24">
        <f t="shared" si="12"/>
        <v>1.8518218851152346E-2</v>
      </c>
      <c r="AU36" s="21"/>
      <c r="AV36" s="24">
        <f t="shared" si="32"/>
        <v>0.53857285984637659</v>
      </c>
      <c r="AW36" s="24">
        <f t="shared" si="32"/>
        <v>0.57595322593481368</v>
      </c>
      <c r="AX36" s="24">
        <f t="shared" si="32"/>
        <v>0.36486769480931192</v>
      </c>
      <c r="AY36" s="24">
        <f t="shared" si="32"/>
        <v>0.45978741292243863</v>
      </c>
      <c r="AZ36" s="24">
        <f t="shared" si="32"/>
        <v>0.56826241636811936</v>
      </c>
      <c r="BA36" s="24">
        <f t="shared" si="32"/>
        <v>0.54949698358666699</v>
      </c>
      <c r="BB36" s="24">
        <f t="shared" si="32"/>
        <v>0.6077776902357892</v>
      </c>
      <c r="BC36" s="24">
        <f t="shared" si="32"/>
        <v>0.56557088312668391</v>
      </c>
      <c r="BD36" s="24">
        <f t="shared" si="32"/>
        <v>0.68784905020374221</v>
      </c>
      <c r="BE36" s="24">
        <f t="shared" si="32"/>
        <v>0.45380026933319373</v>
      </c>
      <c r="BF36" s="24">
        <f t="shared" si="32"/>
        <v>0.47910725332972715</v>
      </c>
      <c r="BG36" s="24">
        <f t="shared" si="32"/>
        <v>0.46007792570125527</v>
      </c>
      <c r="BH36" s="24">
        <f t="shared" si="32"/>
        <v>0.55524905717068695</v>
      </c>
      <c r="BI36" s="24">
        <f t="shared" si="31"/>
        <v>0.38609940206128313</v>
      </c>
      <c r="BJ36" s="24">
        <f t="shared" si="31"/>
        <v>0.53853157115812</v>
      </c>
      <c r="BK36" s="24">
        <f t="shared" si="31"/>
        <v>0.59731163416634092</v>
      </c>
      <c r="BL36" s="24">
        <f t="shared" si="31"/>
        <v>0.53856937455919218</v>
      </c>
      <c r="BM36" s="24">
        <f t="shared" si="31"/>
        <v>0.51305453501358644</v>
      </c>
      <c r="BN36" s="24">
        <f t="shared" si="31"/>
        <v>0.48354185369207703</v>
      </c>
      <c r="BO36" s="24">
        <f t="shared" si="31"/>
        <v>0.49385437696479539</v>
      </c>
      <c r="BP36" s="24" t="e">
        <f t="shared" si="31"/>
        <v>#DIV/0!</v>
      </c>
      <c r="BQ36" s="24">
        <f t="shared" si="31"/>
        <v>0.54079231551137363</v>
      </c>
      <c r="BR36" s="21"/>
      <c r="BS36" s="35">
        <f t="shared" si="13"/>
        <v>43647</v>
      </c>
      <c r="BT36" s="24">
        <f t="shared" si="14"/>
        <v>5.9603275893157243E-3</v>
      </c>
      <c r="BU36" s="24">
        <f t="shared" si="15"/>
        <v>3.1283381676279931E-4</v>
      </c>
      <c r="BV36" s="24">
        <f t="shared" si="16"/>
        <v>-6.8793756302497371E-6</v>
      </c>
      <c r="BW36" s="24">
        <f t="shared" si="17"/>
        <v>2.9647078832022509E-3</v>
      </c>
      <c r="BX36" s="24">
        <f t="shared" si="18"/>
        <v>1.3974523452821674E-3</v>
      </c>
      <c r="BY36" s="24">
        <f t="shared" si="19"/>
        <v>3.5155649446486203E-3</v>
      </c>
      <c r="BZ36" s="24">
        <f t="shared" si="20"/>
        <v>-1.5480131160313794E-6</v>
      </c>
      <c r="CA36" s="24">
        <f t="shared" si="21"/>
        <v>5.5033892004154053E-5</v>
      </c>
      <c r="CB36" s="24">
        <f t="shared" si="22"/>
        <v>2.7728912049970991E-3</v>
      </c>
      <c r="CC36" s="24">
        <f t="shared" si="23"/>
        <v>6.8882630153087147E-4</v>
      </c>
      <c r="CD36" s="24">
        <f t="shared" si="24"/>
        <v>2.7721304213293675E-3</v>
      </c>
      <c r="CE36" s="24">
        <f t="shared" si="25"/>
        <v>1.0180879789680342E-3</v>
      </c>
      <c r="CF36" s="24">
        <f t="shared" si="26"/>
        <v>2.1449428989294812E-2</v>
      </c>
      <c r="CG36" s="21"/>
    </row>
    <row r="37" spans="1:85" x14ac:dyDescent="0.25">
      <c r="A37" s="31">
        <f>+[1]NAC!A38</f>
        <v>43678</v>
      </c>
      <c r="B37" s="17">
        <f>+[1]GBA!B38</f>
        <v>238.30690000000001</v>
      </c>
      <c r="C37" s="17">
        <f>+[1]GBA!C38</f>
        <v>243.78569999999999</v>
      </c>
      <c r="D37" s="17">
        <f>+[1]GBA!D38</f>
        <v>196.64959999999999</v>
      </c>
      <c r="E37" s="17">
        <f>+[1]GBA!E38</f>
        <v>193.47640000000001</v>
      </c>
      <c r="F37" s="17">
        <f>+[1]GBA!F38</f>
        <v>281.36470000000003</v>
      </c>
      <c r="G37" s="17">
        <f>+[1]GBA!G38</f>
        <v>234.53880000000001</v>
      </c>
      <c r="H37" s="17">
        <f>+[1]GBA!H38</f>
        <v>253.76820000000001</v>
      </c>
      <c r="I37" s="17">
        <f>+[1]GBA!I38</f>
        <v>247.21469999999999</v>
      </c>
      <c r="J37" s="17">
        <f>+[1]GBA!J38</f>
        <v>270.31279999999998</v>
      </c>
      <c r="K37" s="17">
        <f>+[1]GBA!K38</f>
        <v>222.39019999999999</v>
      </c>
      <c r="L37" s="17">
        <f>+[1]GBA!L38</f>
        <v>238.49950000000001</v>
      </c>
      <c r="M37" s="17">
        <f>+[1]GBA!M38</f>
        <v>218.14930000000001</v>
      </c>
      <c r="N37" s="17">
        <f>+[1]GBA!N38</f>
        <v>229.56739999999999</v>
      </c>
      <c r="O37" s="18">
        <f>+[1]GBA!R38</f>
        <v>200.57429999999999</v>
      </c>
      <c r="P37" s="19">
        <f>+[1]GBA!S38</f>
        <v>234.0155</v>
      </c>
      <c r="Q37" s="20">
        <f>+[1]GBA!T38</f>
        <v>267.92140000000001</v>
      </c>
      <c r="R37" s="18">
        <f t="shared" si="4"/>
        <v>238.30588238999997</v>
      </c>
      <c r="S37" s="19">
        <f t="shared" si="5"/>
        <v>225.98369371446623</v>
      </c>
      <c r="T37" s="19">
        <f t="shared" si="6"/>
        <v>217.20585867249386</v>
      </c>
      <c r="U37" s="19">
        <f t="shared" si="7"/>
        <v>216.80900558789293</v>
      </c>
      <c r="V37" s="19"/>
      <c r="W37" s="20">
        <f t="shared" si="8"/>
        <v>233.994884881708</v>
      </c>
      <c r="X37" s="21"/>
      <c r="Y37" s="41">
        <f t="shared" si="30"/>
        <v>3.8697442254365999E-2</v>
      </c>
      <c r="Z37" s="24">
        <f t="shared" si="30"/>
        <v>4.3304379011319005E-2</v>
      </c>
      <c r="AA37" s="24">
        <f t="shared" si="30"/>
        <v>4.4033177652706978E-2</v>
      </c>
      <c r="AB37" s="24">
        <f t="shared" si="30"/>
        <v>3.079441054809795E-2</v>
      </c>
      <c r="AC37" s="24">
        <f t="shared" si="30"/>
        <v>1.6051584629046101E-2</v>
      </c>
      <c r="AD37" s="24">
        <f t="shared" si="30"/>
        <v>6.2797545411785283E-2</v>
      </c>
      <c r="AE37" s="24">
        <f t="shared" si="30"/>
        <v>5.3872595006808854E-2</v>
      </c>
      <c r="AF37" s="24">
        <f t="shared" si="30"/>
        <v>4.165004072390377E-2</v>
      </c>
      <c r="AG37" s="24">
        <f t="shared" si="30"/>
        <v>1.3505644880389189E-2</v>
      </c>
      <c r="AH37" s="24">
        <f t="shared" si="30"/>
        <v>5.3178380477455489E-2</v>
      </c>
      <c r="AI37" s="24">
        <f t="shared" si="30"/>
        <v>1.8937756230272829E-2</v>
      </c>
      <c r="AJ37" s="24">
        <f t="shared" si="30"/>
        <v>3.1799778645956511E-2</v>
      </c>
      <c r="AK37" s="24">
        <f t="shared" si="30"/>
        <v>4.1101692801455592E-2</v>
      </c>
      <c r="AL37" s="24">
        <f t="shared" si="30"/>
        <v>3.0172619680461699E-2</v>
      </c>
      <c r="AM37" s="24">
        <f t="shared" si="30"/>
        <v>4.749258522846822E-2</v>
      </c>
      <c r="AN37" s="24">
        <f t="shared" si="30"/>
        <v>1.9550672453933604E-2</v>
      </c>
      <c r="AO37" s="24">
        <f t="shared" si="34"/>
        <v>3.8697055899303168E-2</v>
      </c>
      <c r="AP37" s="24">
        <f t="shared" si="34"/>
        <v>4.293621779554857E-2</v>
      </c>
      <c r="AQ37" s="24">
        <f t="shared" si="34"/>
        <v>4.2583251234913355E-2</v>
      </c>
      <c r="AR37" s="24">
        <f t="shared" si="33"/>
        <v>4.721548677609122E-2</v>
      </c>
      <c r="AS37" s="24" t="e">
        <f t="shared" si="33"/>
        <v>#DIV/0!</v>
      </c>
      <c r="AT37" s="24">
        <f t="shared" si="12"/>
        <v>4.3231759772493605E-2</v>
      </c>
      <c r="AU37" s="21"/>
      <c r="AV37" s="24">
        <f t="shared" si="32"/>
        <v>0.53573295131229526</v>
      </c>
      <c r="AW37" s="24">
        <f t="shared" si="32"/>
        <v>0.58882012432366904</v>
      </c>
      <c r="AX37" s="24">
        <f t="shared" si="32"/>
        <v>0.40977358982924983</v>
      </c>
      <c r="AY37" s="24">
        <f t="shared" si="32"/>
        <v>0.49345309174780039</v>
      </c>
      <c r="AZ37" s="24">
        <f t="shared" si="32"/>
        <v>0.46670159251440047</v>
      </c>
      <c r="BA37" s="24">
        <f t="shared" si="32"/>
        <v>0.59669684798148293</v>
      </c>
      <c r="BB37" s="24">
        <f t="shared" si="32"/>
        <v>0.61281388032667072</v>
      </c>
      <c r="BC37" s="24">
        <f t="shared" si="32"/>
        <v>0.57860668147693106</v>
      </c>
      <c r="BD37" s="24">
        <f t="shared" si="32"/>
        <v>0.4835038669157532</v>
      </c>
      <c r="BE37" s="24">
        <f t="shared" si="32"/>
        <v>0.51003668654561851</v>
      </c>
      <c r="BF37" s="24">
        <f t="shared" si="32"/>
        <v>0.47777264187886348</v>
      </c>
      <c r="BG37" s="24">
        <f t="shared" si="32"/>
        <v>0.47038329170098581</v>
      </c>
      <c r="BH37" s="24">
        <f t="shared" si="32"/>
        <v>0.53427786804004929</v>
      </c>
      <c r="BI37" s="24">
        <f t="shared" si="31"/>
        <v>0.4067837266309664</v>
      </c>
      <c r="BJ37" s="24">
        <f t="shared" si="31"/>
        <v>0.5614534701004803</v>
      </c>
      <c r="BK37" s="24">
        <f t="shared" si="31"/>
        <v>0.51840787899499507</v>
      </c>
      <c r="BL37" s="24">
        <f t="shared" si="31"/>
        <v>0.53573662115213572</v>
      </c>
      <c r="BM37" s="24">
        <f t="shared" si="31"/>
        <v>0.53670171646509002</v>
      </c>
      <c r="BN37" s="24">
        <f t="shared" si="31"/>
        <v>0.51206710846929804</v>
      </c>
      <c r="BO37" s="24">
        <f t="shared" si="31"/>
        <v>0.53043002954692975</v>
      </c>
      <c r="BP37" s="24" t="e">
        <f t="shared" si="31"/>
        <v>#DIV/0!</v>
      </c>
      <c r="BQ37" s="24">
        <f t="shared" si="31"/>
        <v>0.54977082824991697</v>
      </c>
      <c r="BR37" s="21"/>
      <c r="BS37" s="35">
        <f t="shared" si="13"/>
        <v>43678</v>
      </c>
      <c r="BT37" s="24">
        <f t="shared" si="14"/>
        <v>1.0338060381312523E-2</v>
      </c>
      <c r="BU37" s="24">
        <f t="shared" si="15"/>
        <v>1.1821129972461992E-3</v>
      </c>
      <c r="BV37" s="24">
        <f t="shared" si="16"/>
        <v>2.1388876539367809E-3</v>
      </c>
      <c r="BW37" s="24">
        <f t="shared" si="17"/>
        <v>2.026543334178935E-3</v>
      </c>
      <c r="BX37" s="24">
        <f t="shared" si="18"/>
        <v>3.7872747338387664E-3</v>
      </c>
      <c r="BY37" s="24">
        <f t="shared" si="19"/>
        <v>4.9756760926928968E-3</v>
      </c>
      <c r="BZ37" s="24">
        <f t="shared" si="20"/>
        <v>4.9934852062907516E-3</v>
      </c>
      <c r="CA37" s="24">
        <f t="shared" si="21"/>
        <v>4.411786935020316E-4</v>
      </c>
      <c r="CB37" s="24">
        <f t="shared" si="22"/>
        <v>3.6512375527724067E-3</v>
      </c>
      <c r="CC37" s="24">
        <f t="shared" si="23"/>
        <v>5.8348235573071688E-4</v>
      </c>
      <c r="CD37" s="24">
        <f t="shared" si="24"/>
        <v>3.1766123316796708E-3</v>
      </c>
      <c r="CE37" s="24">
        <f t="shared" si="25"/>
        <v>1.4023537170169704E-3</v>
      </c>
      <c r="CF37" s="24">
        <f t="shared" si="26"/>
        <v>3.8696905050198654E-2</v>
      </c>
      <c r="CG37" s="21"/>
    </row>
    <row r="38" spans="1:85" x14ac:dyDescent="0.25">
      <c r="A38" s="31">
        <f>+[1]NAC!A39</f>
        <v>43709</v>
      </c>
      <c r="B38" s="17">
        <f>+[1]GBA!B39</f>
        <v>252.1482</v>
      </c>
      <c r="C38" s="17">
        <f>+[1]GBA!C39</f>
        <v>257.577</v>
      </c>
      <c r="D38" s="17">
        <f>+[1]GBA!D39</f>
        <v>208.22460000000001</v>
      </c>
      <c r="E38" s="17">
        <f>+[1]GBA!E39</f>
        <v>216.02330000000001</v>
      </c>
      <c r="F38" s="17">
        <f>+[1]GBA!F39</f>
        <v>285.79050000000001</v>
      </c>
      <c r="G38" s="17">
        <f>+[1]GBA!G39</f>
        <v>252.4058</v>
      </c>
      <c r="H38" s="17">
        <f>+[1]GBA!H39</f>
        <v>272.95359999999999</v>
      </c>
      <c r="I38" s="17">
        <f>+[1]GBA!I39</f>
        <v>258.26519999999999</v>
      </c>
      <c r="J38" s="17">
        <f>+[1]GBA!J39</f>
        <v>288.495</v>
      </c>
      <c r="K38" s="17">
        <f>+[1]GBA!K39</f>
        <v>239.5231</v>
      </c>
      <c r="L38" s="17">
        <f>+[1]GBA!L39</f>
        <v>240.667</v>
      </c>
      <c r="M38" s="17">
        <f>+[1]GBA!M39</f>
        <v>229.7003</v>
      </c>
      <c r="N38" s="17">
        <f>+[1]GBA!N39</f>
        <v>248.06399999999999</v>
      </c>
      <c r="O38" s="18">
        <f>+[1]GBA!R39</f>
        <v>221.47550000000001</v>
      </c>
      <c r="P38" s="19">
        <f>+[1]GBA!S39</f>
        <v>248.70650000000001</v>
      </c>
      <c r="Q38" s="20">
        <f>+[1]GBA!T39</f>
        <v>276.08429999999998</v>
      </c>
      <c r="R38" s="18">
        <f t="shared" si="4"/>
        <v>252.14681551000004</v>
      </c>
      <c r="S38" s="19">
        <f t="shared" si="5"/>
        <v>241.51203858180673</v>
      </c>
      <c r="T38" s="19">
        <f t="shared" si="6"/>
        <v>234.19947995083311</v>
      </c>
      <c r="U38" s="19">
        <f t="shared" si="7"/>
        <v>236.09203372138148</v>
      </c>
      <c r="V38" s="19"/>
      <c r="W38" s="20">
        <f t="shared" si="8"/>
        <v>250.37242444700908</v>
      </c>
      <c r="X38" s="21"/>
      <c r="Y38" s="41">
        <f t="shared" si="30"/>
        <v>5.808182641795101E-2</v>
      </c>
      <c r="Z38" s="24">
        <f t="shared" si="30"/>
        <v>5.6571406772423449E-2</v>
      </c>
      <c r="AA38" s="24">
        <f t="shared" si="30"/>
        <v>5.8861040144500665E-2</v>
      </c>
      <c r="AB38" s="24">
        <f t="shared" si="30"/>
        <v>0.11653566016320327</v>
      </c>
      <c r="AC38" s="24">
        <f t="shared" si="30"/>
        <v>1.572976283094496E-2</v>
      </c>
      <c r="AD38" s="24">
        <f t="shared" si="30"/>
        <v>7.6179293148937344E-2</v>
      </c>
      <c r="AE38" s="24">
        <f t="shared" si="30"/>
        <v>7.5602065191777257E-2</v>
      </c>
      <c r="AF38" s="24">
        <f t="shared" si="30"/>
        <v>4.4700011771144688E-2</v>
      </c>
      <c r="AG38" s="24">
        <f t="shared" si="30"/>
        <v>6.7263555406921194E-2</v>
      </c>
      <c r="AH38" s="24">
        <f t="shared" si="30"/>
        <v>7.7039815603385353E-2</v>
      </c>
      <c r="AI38" s="24">
        <f t="shared" si="30"/>
        <v>9.0880693670216672E-3</v>
      </c>
      <c r="AJ38" s="24">
        <f t="shared" si="30"/>
        <v>5.294997508586996E-2</v>
      </c>
      <c r="AK38" s="24">
        <f t="shared" si="30"/>
        <v>8.0571544565996689E-2</v>
      </c>
      <c r="AL38" s="24">
        <f t="shared" si="30"/>
        <v>0.10420677025920089</v>
      </c>
      <c r="AM38" s="24">
        <f t="shared" si="30"/>
        <v>6.2777892917349476E-2</v>
      </c>
      <c r="AN38" s="24">
        <f t="shared" si="30"/>
        <v>3.0467517712284176E-2</v>
      </c>
      <c r="AO38" s="24">
        <f t="shared" si="34"/>
        <v>5.8080534904080494E-2</v>
      </c>
      <c r="AP38" s="24">
        <f t="shared" si="34"/>
        <v>6.8714448428127683E-2</v>
      </c>
      <c r="AQ38" s="24">
        <f t="shared" si="34"/>
        <v>7.8237398301316041E-2</v>
      </c>
      <c r="AR38" s="24">
        <f t="shared" si="33"/>
        <v>8.8940162246495591E-2</v>
      </c>
      <c r="AS38" s="24" t="e">
        <f t="shared" si="33"/>
        <v>#DIV/0!</v>
      </c>
      <c r="AT38" s="24">
        <f t="shared" si="12"/>
        <v>6.9991015288989988E-2</v>
      </c>
      <c r="AU38" s="21"/>
      <c r="AV38" s="24">
        <f t="shared" si="32"/>
        <v>0.52364337970261721</v>
      </c>
      <c r="AW38" s="24">
        <f t="shared" si="32"/>
        <v>0.56520391700518635</v>
      </c>
      <c r="AX38" s="24">
        <f t="shared" si="32"/>
        <v>0.4305109384746868</v>
      </c>
      <c r="AY38" s="24">
        <f t="shared" si="32"/>
        <v>0.47390078306179428</v>
      </c>
      <c r="AZ38" s="24">
        <f t="shared" si="32"/>
        <v>0.47894069550817631</v>
      </c>
      <c r="BA38" s="24">
        <f t="shared" si="32"/>
        <v>0.56203113841233465</v>
      </c>
      <c r="BB38" s="24">
        <f t="shared" si="32"/>
        <v>0.66311098491795439</v>
      </c>
      <c r="BC38" s="24">
        <f t="shared" si="32"/>
        <v>0.49061272264807276</v>
      </c>
      <c r="BD38" s="24">
        <f t="shared" si="32"/>
        <v>0.56186387457230724</v>
      </c>
      <c r="BE38" s="24">
        <f t="shared" si="32"/>
        <v>0.50506015889891764</v>
      </c>
      <c r="BF38" s="24">
        <f t="shared" si="32"/>
        <v>0.45839784512927095</v>
      </c>
      <c r="BG38" s="24">
        <f t="shared" si="32"/>
        <v>0.45701679214417146</v>
      </c>
      <c r="BH38" s="24">
        <f t="shared" si="32"/>
        <v>0.54247361371750902</v>
      </c>
      <c r="BI38" s="24">
        <f t="shared" si="31"/>
        <v>0.4689061507218002</v>
      </c>
      <c r="BJ38" s="24">
        <f t="shared" si="31"/>
        <v>0.53921396309696368</v>
      </c>
      <c r="BK38" s="24">
        <f t="shared" si="31"/>
        <v>0.50358872195315363</v>
      </c>
      <c r="BL38" s="24">
        <f t="shared" si="31"/>
        <v>0.52363584748146796</v>
      </c>
      <c r="BM38" s="24">
        <f t="shared" si="31"/>
        <v>0.52044288093404512</v>
      </c>
      <c r="BN38" s="24">
        <f t="shared" si="31"/>
        <v>0.49775911300786602</v>
      </c>
      <c r="BO38" s="24">
        <f t="shared" si="31"/>
        <v>0.51509783075429927</v>
      </c>
      <c r="BP38" s="24" t="e">
        <f t="shared" si="31"/>
        <v>#DIV/0!</v>
      </c>
      <c r="BQ38" s="24">
        <f t="shared" si="31"/>
        <v>0.53402672420992015</v>
      </c>
      <c r="BR38" s="21"/>
      <c r="BS38" s="35">
        <f t="shared" si="13"/>
        <v>43709</v>
      </c>
      <c r="BT38" s="24">
        <f t="shared" si="14"/>
        <v>1.3565199832652775E-2</v>
      </c>
      <c r="BU38" s="24">
        <f t="shared" si="15"/>
        <v>1.588298534368919E-3</v>
      </c>
      <c r="BV38" s="24">
        <f t="shared" si="16"/>
        <v>8.0326327521360041E-3</v>
      </c>
      <c r="BW38" s="24">
        <f t="shared" si="17"/>
        <v>1.9426155096642103E-3</v>
      </c>
      <c r="BX38" s="24">
        <f t="shared" si="18"/>
        <v>4.7009167590195645E-3</v>
      </c>
      <c r="BY38" s="24">
        <f t="shared" si="19"/>
        <v>7.0846257494012908E-3</v>
      </c>
      <c r="BZ38" s="24">
        <f t="shared" si="20"/>
        <v>5.3743846695164929E-3</v>
      </c>
      <c r="CA38" s="24">
        <f t="shared" si="21"/>
        <v>2.1439573088315976E-3</v>
      </c>
      <c r="CB38" s="24">
        <f t="shared" si="22"/>
        <v>5.3633123505865766E-3</v>
      </c>
      <c r="CC38" s="24">
        <f t="shared" si="23"/>
        <v>2.7468151362801364E-4</v>
      </c>
      <c r="CD38" s="24">
        <f t="shared" si="24"/>
        <v>5.2542683405306292E-3</v>
      </c>
      <c r="CE38" s="24">
        <f t="shared" si="25"/>
        <v>2.7553935702239419E-3</v>
      </c>
      <c r="CF38" s="24">
        <f t="shared" si="26"/>
        <v>5.8080286890560016E-2</v>
      </c>
      <c r="CG38" s="21"/>
    </row>
    <row r="39" spans="1:85" x14ac:dyDescent="0.25">
      <c r="A39" s="31">
        <f>+[1]NAC!A40</f>
        <v>43739</v>
      </c>
      <c r="B39" s="17">
        <f>+[1]GBA!B40</f>
        <v>260.21010000000001</v>
      </c>
      <c r="C39" s="17">
        <f>+[1]GBA!C40</f>
        <v>263.9796</v>
      </c>
      <c r="D39" s="17">
        <f>+[1]GBA!D40</f>
        <v>221.63659999999999</v>
      </c>
      <c r="E39" s="17">
        <f>+[1]GBA!E40</f>
        <v>225.88749999999999</v>
      </c>
      <c r="F39" s="17">
        <f>+[1]GBA!F40</f>
        <v>291.39240000000001</v>
      </c>
      <c r="G39" s="17">
        <f>+[1]GBA!G40</f>
        <v>274.34820000000002</v>
      </c>
      <c r="H39" s="17">
        <f>+[1]GBA!H40</f>
        <v>285.37889999999999</v>
      </c>
      <c r="I39" s="17">
        <f>+[1]GBA!I40</f>
        <v>264.6173</v>
      </c>
      <c r="J39" s="17">
        <f>+[1]GBA!J40</f>
        <v>288.72680000000003</v>
      </c>
      <c r="K39" s="17">
        <f>+[1]GBA!K40</f>
        <v>244.99170000000001</v>
      </c>
      <c r="L39" s="17">
        <f>+[1]GBA!L40</f>
        <v>243.77189999999999</v>
      </c>
      <c r="M39" s="17">
        <f>+[1]GBA!M40</f>
        <v>235.77930000000001</v>
      </c>
      <c r="N39" s="17">
        <f>+[1]GBA!N40</f>
        <v>257.26190000000003</v>
      </c>
      <c r="O39" s="18">
        <f>+[1]GBA!R40</f>
        <v>227.39060000000001</v>
      </c>
      <c r="P39" s="19">
        <f>+[1]GBA!S40</f>
        <v>258.17910000000001</v>
      </c>
      <c r="Q39" s="20">
        <f>+[1]GBA!T40</f>
        <v>280.964</v>
      </c>
      <c r="R39" s="18">
        <f t="shared" si="4"/>
        <v>260.20873811000001</v>
      </c>
      <c r="S39" s="19">
        <f t="shared" si="5"/>
        <v>250.27079965255848</v>
      </c>
      <c r="T39" s="19">
        <f t="shared" si="6"/>
        <v>244.05117530729311</v>
      </c>
      <c r="U39" s="19">
        <f t="shared" si="7"/>
        <v>247.53069134652699</v>
      </c>
      <c r="V39" s="19"/>
      <c r="W39" s="20">
        <f t="shared" si="8"/>
        <v>259.75434100788607</v>
      </c>
      <c r="X39" s="21"/>
      <c r="Y39" s="41">
        <f t="shared" si="30"/>
        <v>3.1972863577848232E-2</v>
      </c>
      <c r="Z39" s="24">
        <f t="shared" si="30"/>
        <v>2.4857033042546606E-2</v>
      </c>
      <c r="AA39" s="24">
        <f t="shared" si="30"/>
        <v>6.4411217502638785E-2</v>
      </c>
      <c r="AB39" s="24">
        <f t="shared" si="30"/>
        <v>4.566266694379717E-2</v>
      </c>
      <c r="AC39" s="24">
        <f t="shared" si="30"/>
        <v>1.9601421320862622E-2</v>
      </c>
      <c r="AD39" s="24">
        <f t="shared" si="30"/>
        <v>8.6933026103203748E-2</v>
      </c>
      <c r="AE39" s="24">
        <f t="shared" si="30"/>
        <v>4.5521656428052282E-2</v>
      </c>
      <c r="AF39" s="24">
        <f t="shared" si="30"/>
        <v>2.4595260995287083E-2</v>
      </c>
      <c r="AG39" s="24">
        <f t="shared" si="30"/>
        <v>8.0348012963837867E-4</v>
      </c>
      <c r="AH39" s="24">
        <f t="shared" si="30"/>
        <v>2.2831200831986642E-2</v>
      </c>
      <c r="AI39" s="24">
        <f t="shared" si="30"/>
        <v>1.2901228668658282E-2</v>
      </c>
      <c r="AJ39" s="24">
        <f t="shared" si="30"/>
        <v>2.6464919723657276E-2</v>
      </c>
      <c r="AK39" s="24">
        <f t="shared" si="30"/>
        <v>3.7078737745098067E-2</v>
      </c>
      <c r="AL39" s="24">
        <f t="shared" si="30"/>
        <v>2.6707694530546222E-2</v>
      </c>
      <c r="AM39" s="24">
        <f t="shared" si="30"/>
        <v>3.8087464541537885E-2</v>
      </c>
      <c r="AN39" s="24">
        <f t="shared" si="30"/>
        <v>1.7674674003556268E-2</v>
      </c>
      <c r="AO39" s="24">
        <f t="shared" si="34"/>
        <v>3.1973128765055758E-2</v>
      </c>
      <c r="AP39" s="24">
        <f t="shared" si="34"/>
        <v>3.6266353934919504E-2</v>
      </c>
      <c r="AQ39" s="24">
        <f t="shared" si="34"/>
        <v>4.20654023592546E-2</v>
      </c>
      <c r="AR39" s="24">
        <f t="shared" si="33"/>
        <v>4.8449994033447963E-2</v>
      </c>
      <c r="AS39" s="24" t="e">
        <f t="shared" si="33"/>
        <v>#DIV/0!</v>
      </c>
      <c r="AT39" s="24">
        <f t="shared" si="12"/>
        <v>3.7471844519613384E-2</v>
      </c>
      <c r="AU39" s="21"/>
      <c r="AV39" s="24">
        <f t="shared" si="32"/>
        <v>0.49670846205657715</v>
      </c>
      <c r="AW39" s="24">
        <f t="shared" si="32"/>
        <v>0.51225710357470211</v>
      </c>
      <c r="AX39" s="24">
        <f t="shared" si="32"/>
        <v>0.48526307465699148</v>
      </c>
      <c r="AY39" s="24">
        <f t="shared" si="32"/>
        <v>0.46984758678534533</v>
      </c>
      <c r="AZ39" s="24">
        <f t="shared" si="32"/>
        <v>0.40824584728204849</v>
      </c>
      <c r="BA39" s="24">
        <f t="shared" si="32"/>
        <v>0.63412803642458693</v>
      </c>
      <c r="BB39" s="24">
        <f t="shared" si="32"/>
        <v>0.64302167924164388</v>
      </c>
      <c r="BC39" s="24">
        <f t="shared" si="32"/>
        <v>0.42562531348507049</v>
      </c>
      <c r="BD39" s="24">
        <f t="shared" si="32"/>
        <v>0.55973944450987045</v>
      </c>
      <c r="BE39" s="24">
        <f t="shared" si="32"/>
        <v>0.50646850298075674</v>
      </c>
      <c r="BF39" s="24">
        <f t="shared" si="32"/>
        <v>0.43591956274213306</v>
      </c>
      <c r="BG39" s="24">
        <f t="shared" si="32"/>
        <v>0.45781156965927639</v>
      </c>
      <c r="BH39" s="24">
        <f t="shared" si="32"/>
        <v>0.50941101370229513</v>
      </c>
      <c r="BI39" s="24">
        <f t="shared" si="31"/>
        <v>0.41952065163310936</v>
      </c>
      <c r="BJ39" s="24">
        <f t="shared" si="31"/>
        <v>0.53256671092988972</v>
      </c>
      <c r="BK39" s="24">
        <f t="shared" si="31"/>
        <v>0.43443388760970225</v>
      </c>
      <c r="BL39" s="24">
        <f t="shared" si="31"/>
        <v>0.49669971000035629</v>
      </c>
      <c r="BM39" s="24">
        <f t="shared" si="31"/>
        <v>0.50803027037697568</v>
      </c>
      <c r="BN39" s="24">
        <f t="shared" si="31"/>
        <v>0.50698700834534138</v>
      </c>
      <c r="BO39" s="24">
        <f t="shared" si="31"/>
        <v>0.5276340417646872</v>
      </c>
      <c r="BP39" s="24" t="e">
        <f t="shared" si="31"/>
        <v>#DIV/0!</v>
      </c>
      <c r="BQ39" s="24">
        <f t="shared" si="31"/>
        <v>0.51937571288458151</v>
      </c>
      <c r="BR39" s="21"/>
      <c r="BS39" s="35">
        <f t="shared" si="13"/>
        <v>43739</v>
      </c>
      <c r="BT39" s="24">
        <f t="shared" si="14"/>
        <v>5.9519339816822073E-3</v>
      </c>
      <c r="BU39" s="24">
        <f t="shared" si="15"/>
        <v>1.739343766879951E-3</v>
      </c>
      <c r="BV39" s="24">
        <f t="shared" si="16"/>
        <v>3.3213426865628965E-3</v>
      </c>
      <c r="BW39" s="24">
        <f t="shared" si="17"/>
        <v>2.3238664404504972E-3</v>
      </c>
      <c r="BX39" s="24">
        <f t="shared" si="18"/>
        <v>5.4562692892513266E-3</v>
      </c>
      <c r="BY39" s="24">
        <f t="shared" si="19"/>
        <v>4.3364434090745023E-3</v>
      </c>
      <c r="BZ39" s="24">
        <f t="shared" si="20"/>
        <v>2.9197447770795142E-3</v>
      </c>
      <c r="CA39" s="24">
        <f t="shared" si="21"/>
        <v>2.5832347801810971E-5</v>
      </c>
      <c r="CB39" s="24">
        <f t="shared" si="22"/>
        <v>1.6179277107669246E-3</v>
      </c>
      <c r="CC39" s="24">
        <f t="shared" si="23"/>
        <v>3.7187645995489794E-4</v>
      </c>
      <c r="CD39" s="24">
        <f t="shared" si="24"/>
        <v>2.6133979937195697E-3</v>
      </c>
      <c r="CE39" s="24">
        <f t="shared" si="25"/>
        <v>1.2949743444529889E-3</v>
      </c>
      <c r="CF39" s="24">
        <f t="shared" si="26"/>
        <v>3.1972953207677089E-2</v>
      </c>
      <c r="CG39" s="21"/>
    </row>
    <row r="40" spans="1:85" x14ac:dyDescent="0.25">
      <c r="A40" s="31">
        <f>+[1]NAC!A41</f>
        <v>43770</v>
      </c>
      <c r="B40" s="17">
        <f>+[1]GBA!B41</f>
        <v>270.80189999999999</v>
      </c>
      <c r="C40" s="17">
        <f>+[1]GBA!C41</f>
        <v>278.92930000000001</v>
      </c>
      <c r="D40" s="17">
        <f>+[1]GBA!D41</f>
        <v>233.7037</v>
      </c>
      <c r="E40" s="17">
        <f>+[1]GBA!E41</f>
        <v>235.2338</v>
      </c>
      <c r="F40" s="17">
        <f>+[1]GBA!F41</f>
        <v>296.22309999999999</v>
      </c>
      <c r="G40" s="17">
        <f>+[1]GBA!G41</f>
        <v>274.41910000000001</v>
      </c>
      <c r="H40" s="17">
        <f>+[1]GBA!H41</f>
        <v>302.00450000000001</v>
      </c>
      <c r="I40" s="17">
        <f>+[1]GBA!I41</f>
        <v>274.29680000000002</v>
      </c>
      <c r="J40" s="17">
        <f>+[1]GBA!J41</f>
        <v>308.4409</v>
      </c>
      <c r="K40" s="17">
        <f>+[1]GBA!K41</f>
        <v>251.88640000000001</v>
      </c>
      <c r="L40" s="17">
        <f>+[1]GBA!L41</f>
        <v>262.17619999999999</v>
      </c>
      <c r="M40" s="17">
        <f>+[1]GBA!M41</f>
        <v>243.07140000000001</v>
      </c>
      <c r="N40" s="17">
        <f>+[1]GBA!N41</f>
        <v>268.23790000000002</v>
      </c>
      <c r="O40" s="18">
        <f>+[1]GBA!R41</f>
        <v>246.56809999999999</v>
      </c>
      <c r="P40" s="19">
        <f>+[1]GBA!S41</f>
        <v>267.65539999999999</v>
      </c>
      <c r="Q40" s="20">
        <f>+[1]GBA!T41</f>
        <v>290.97000000000003</v>
      </c>
      <c r="R40" s="18">
        <f t="shared" si="4"/>
        <v>270.79991866</v>
      </c>
      <c r="S40" s="19">
        <f t="shared" si="5"/>
        <v>260.36430314276697</v>
      </c>
      <c r="T40" s="19">
        <f t="shared" si="6"/>
        <v>250.85915826276971</v>
      </c>
      <c r="U40" s="19">
        <f t="shared" si="7"/>
        <v>254.1350332945286</v>
      </c>
      <c r="V40" s="19"/>
      <c r="W40" s="20">
        <f t="shared" si="8"/>
        <v>270.13445610694367</v>
      </c>
      <c r="X40" s="21"/>
      <c r="Y40" s="41">
        <f t="shared" si="30"/>
        <v>4.0704799698397576E-2</v>
      </c>
      <c r="Z40" s="24">
        <f t="shared" si="30"/>
        <v>5.6632027626377202E-2</v>
      </c>
      <c r="AA40" s="24">
        <f t="shared" si="30"/>
        <v>5.4445430041789145E-2</v>
      </c>
      <c r="AB40" s="24">
        <f t="shared" si="30"/>
        <v>4.137590614797193E-2</v>
      </c>
      <c r="AC40" s="24">
        <f t="shared" si="30"/>
        <v>1.6577988993535797E-2</v>
      </c>
      <c r="AD40" s="24">
        <f t="shared" si="30"/>
        <v>2.5843070958719849E-4</v>
      </c>
      <c r="AE40" s="24">
        <f t="shared" si="30"/>
        <v>5.8257986137026929E-2</v>
      </c>
      <c r="AF40" s="24">
        <f t="shared" si="30"/>
        <v>3.657924103979604E-2</v>
      </c>
      <c r="AG40" s="24">
        <f t="shared" si="30"/>
        <v>6.8279425394525139E-2</v>
      </c>
      <c r="AH40" s="24">
        <f t="shared" si="30"/>
        <v>2.8142586054956231E-2</v>
      </c>
      <c r="AI40" s="24">
        <f t="shared" si="30"/>
        <v>7.549803730454574E-2</v>
      </c>
      <c r="AJ40" s="24">
        <f t="shared" si="30"/>
        <v>3.0927651409602186E-2</v>
      </c>
      <c r="AK40" s="24">
        <f t="shared" si="30"/>
        <v>4.2664693061817527E-2</v>
      </c>
      <c r="AL40" s="24">
        <f t="shared" si="30"/>
        <v>8.4337259323824298E-2</v>
      </c>
      <c r="AM40" s="24">
        <f t="shared" si="30"/>
        <v>3.6704365303000808E-2</v>
      </c>
      <c r="AN40" s="24">
        <f t="shared" si="30"/>
        <v>3.5613103458094431E-2</v>
      </c>
      <c r="AO40" s="24">
        <f t="shared" si="34"/>
        <v>4.0702632151894624E-2</v>
      </c>
      <c r="AP40" s="24">
        <f t="shared" si="34"/>
        <v>4.0330328205371524E-2</v>
      </c>
      <c r="AQ40" s="24">
        <f t="shared" si="34"/>
        <v>2.7895718784818113E-2</v>
      </c>
      <c r="AR40" s="24">
        <f t="shared" si="33"/>
        <v>2.6680901313994809E-2</v>
      </c>
      <c r="AS40" s="24" t="e">
        <f t="shared" si="33"/>
        <v>#DIV/0!</v>
      </c>
      <c r="AT40" s="24">
        <f t="shared" si="12"/>
        <v>3.9961276715458016E-2</v>
      </c>
      <c r="AU40" s="21"/>
      <c r="AV40" s="24">
        <f t="shared" si="32"/>
        <v>0.5139000542272063</v>
      </c>
      <c r="AW40" s="24">
        <f t="shared" si="32"/>
        <v>0.54911924965857972</v>
      </c>
      <c r="AX40" s="24">
        <f t="shared" si="32"/>
        <v>0.49271156951314232</v>
      </c>
      <c r="AY40" s="24">
        <f t="shared" si="32"/>
        <v>0.50511967885156439</v>
      </c>
      <c r="AZ40" s="24">
        <f t="shared" si="32"/>
        <v>0.41751446115681579</v>
      </c>
      <c r="BA40" s="24">
        <f t="shared" si="32"/>
        <v>0.57712851553340472</v>
      </c>
      <c r="BB40" s="24">
        <f t="shared" si="32"/>
        <v>0.68102567756292776</v>
      </c>
      <c r="BC40" s="24">
        <f t="shared" si="32"/>
        <v>0.43530407818443173</v>
      </c>
      <c r="BD40" s="24">
        <f t="shared" si="32"/>
        <v>0.59342597466871316</v>
      </c>
      <c r="BE40" s="24">
        <f t="shared" si="32"/>
        <v>0.48625362437705566</v>
      </c>
      <c r="BF40" s="24">
        <f t="shared" si="32"/>
        <v>0.52769089129218716</v>
      </c>
      <c r="BG40" s="24">
        <f t="shared" si="32"/>
        <v>0.46168093241080044</v>
      </c>
      <c r="BH40" s="24">
        <f t="shared" si="32"/>
        <v>0.52021193815504563</v>
      </c>
      <c r="BI40" s="24">
        <f t="shared" si="31"/>
        <v>0.51595121030488311</v>
      </c>
      <c r="BJ40" s="24">
        <f t="shared" si="31"/>
        <v>0.53994424898667193</v>
      </c>
      <c r="BK40" s="24">
        <f t="shared" si="31"/>
        <v>0.44694749624923502</v>
      </c>
      <c r="BL40" s="24">
        <f t="shared" si="31"/>
        <v>0.51389150143643803</v>
      </c>
      <c r="BM40" s="24">
        <f t="shared" si="31"/>
        <v>0.52035483088010803</v>
      </c>
      <c r="BN40" s="24">
        <f t="shared" si="31"/>
        <v>0.50280530572285254</v>
      </c>
      <c r="BO40" s="24">
        <f t="shared" si="31"/>
        <v>0.52001121751999757</v>
      </c>
      <c r="BP40" s="24" t="e">
        <f t="shared" si="31"/>
        <v>#DIV/0!</v>
      </c>
      <c r="BQ40" s="24">
        <f t="shared" si="31"/>
        <v>0.53210399093775984</v>
      </c>
      <c r="BR40" s="21"/>
      <c r="BS40" s="35">
        <f t="shared" si="13"/>
        <v>43770</v>
      </c>
      <c r="BT40" s="24">
        <f t="shared" si="14"/>
        <v>1.3466847289939942E-2</v>
      </c>
      <c r="BU40" s="24">
        <f t="shared" si="15"/>
        <v>1.5164444808253037E-3</v>
      </c>
      <c r="BV40" s="24">
        <f t="shared" si="16"/>
        <v>3.0494622230267049E-3</v>
      </c>
      <c r="BW40" s="24">
        <f t="shared" si="17"/>
        <v>1.9418585981097495E-3</v>
      </c>
      <c r="BX40" s="24">
        <f t="shared" si="18"/>
        <v>1.7084002504129026E-5</v>
      </c>
      <c r="BY40" s="24">
        <f t="shared" si="19"/>
        <v>5.6225826745387739E-3</v>
      </c>
      <c r="BZ40" s="24">
        <f t="shared" si="20"/>
        <v>4.3113393753739845E-3</v>
      </c>
      <c r="CA40" s="24">
        <f t="shared" si="21"/>
        <v>2.1289189389650871E-3</v>
      </c>
      <c r="CB40" s="24">
        <f t="shared" si="22"/>
        <v>1.9766512521996646E-3</v>
      </c>
      <c r="CC40" s="24">
        <f t="shared" si="23"/>
        <v>2.1360041750877472E-3</v>
      </c>
      <c r="CD40" s="24">
        <f t="shared" si="24"/>
        <v>3.0377900012336203E-3</v>
      </c>
      <c r="CE40" s="24">
        <f t="shared" si="25"/>
        <v>1.4974361102816527E-3</v>
      </c>
      <c r="CF40" s="24">
        <f t="shared" si="26"/>
        <v>4.0702419122086358E-2</v>
      </c>
      <c r="CG40" s="21"/>
    </row>
    <row r="41" spans="1:85" x14ac:dyDescent="0.25">
      <c r="A41" s="31">
        <f>+[1]NAC!A42</f>
        <v>43800</v>
      </c>
      <c r="B41" s="17">
        <f>+[1]GBA!B42</f>
        <v>281.17750000000001</v>
      </c>
      <c r="C41" s="17">
        <f>+[1]GBA!C42</f>
        <v>286.76240000000001</v>
      </c>
      <c r="D41" s="17">
        <f>+[1]GBA!D42</f>
        <v>240.84100000000001</v>
      </c>
      <c r="E41" s="17">
        <f>+[1]GBA!E42</f>
        <v>239.85470000000001</v>
      </c>
      <c r="F41" s="17">
        <f>+[1]GBA!F42</f>
        <v>304.29730000000001</v>
      </c>
      <c r="G41" s="17">
        <f>+[1]GBA!G42</f>
        <v>289.60300000000001</v>
      </c>
      <c r="H41" s="17">
        <f>+[1]GBA!H42</f>
        <v>321.226</v>
      </c>
      <c r="I41" s="17">
        <f>+[1]GBA!I42</f>
        <v>286.46769999999998</v>
      </c>
      <c r="J41" s="17">
        <f>+[1]GBA!J42</f>
        <v>339.70929999999998</v>
      </c>
      <c r="K41" s="17">
        <f>+[1]GBA!K42</f>
        <v>259.08670000000001</v>
      </c>
      <c r="L41" s="17">
        <f>+[1]GBA!L42</f>
        <v>271.99059999999997</v>
      </c>
      <c r="M41" s="17">
        <f>+[1]GBA!M42</f>
        <v>251.95</v>
      </c>
      <c r="N41" s="17">
        <f>+[1]GBA!N42</f>
        <v>277.80799999999999</v>
      </c>
      <c r="O41" s="18">
        <f>+[1]GBA!R42</f>
        <v>250.1103</v>
      </c>
      <c r="P41" s="19">
        <f>+[1]GBA!S42</f>
        <v>278.09969999999998</v>
      </c>
      <c r="Q41" s="20">
        <f>+[1]GBA!T42</f>
        <v>304.22109999999998</v>
      </c>
      <c r="R41" s="18">
        <f t="shared" si="4"/>
        <v>281.17475067000004</v>
      </c>
      <c r="S41" s="19">
        <f t="shared" si="5"/>
        <v>268.66047253632348</v>
      </c>
      <c r="T41" s="19">
        <f t="shared" si="6"/>
        <v>259.55532354547938</v>
      </c>
      <c r="U41" s="19">
        <f t="shared" si="7"/>
        <v>262.7544584788514</v>
      </c>
      <c r="V41" s="19"/>
      <c r="W41" s="20">
        <f t="shared" si="8"/>
        <v>282.63371000192348</v>
      </c>
      <c r="X41" s="21"/>
      <c r="Y41" s="41">
        <f t="shared" si="30"/>
        <v>3.8314354515238014E-2</v>
      </c>
      <c r="Z41" s="24">
        <f t="shared" si="30"/>
        <v>2.8082743548275557E-2</v>
      </c>
      <c r="AA41" s="24">
        <f t="shared" si="30"/>
        <v>3.0539952940411341E-2</v>
      </c>
      <c r="AB41" s="24">
        <f t="shared" si="30"/>
        <v>1.9643860703691507E-2</v>
      </c>
      <c r="AC41" s="24">
        <f t="shared" si="30"/>
        <v>2.7257158540302973E-2</v>
      </c>
      <c r="AD41" s="24">
        <f t="shared" si="30"/>
        <v>5.5331061139694659E-2</v>
      </c>
      <c r="AE41" s="24">
        <f t="shared" si="30"/>
        <v>6.3646402619828457E-2</v>
      </c>
      <c r="AF41" s="24">
        <f t="shared" si="30"/>
        <v>4.437127957745024E-2</v>
      </c>
      <c r="AG41" s="24">
        <f t="shared" si="30"/>
        <v>0.10137566062088399</v>
      </c>
      <c r="AH41" s="24">
        <f t="shared" si="30"/>
        <v>2.8585505211873308E-2</v>
      </c>
      <c r="AI41" s="24">
        <f t="shared" si="30"/>
        <v>3.7434366658758433E-2</v>
      </c>
      <c r="AJ41" s="24">
        <f t="shared" si="30"/>
        <v>3.6526716018420835E-2</v>
      </c>
      <c r="AK41" s="24">
        <f t="shared" si="30"/>
        <v>3.5677657780649019E-2</v>
      </c>
      <c r="AL41" s="24">
        <f t="shared" si="30"/>
        <v>1.4366010850552113E-2</v>
      </c>
      <c r="AM41" s="24">
        <f t="shared" si="30"/>
        <v>3.9021443243812737E-2</v>
      </c>
      <c r="AN41" s="24">
        <f t="shared" si="30"/>
        <v>4.5541121077774083E-2</v>
      </c>
      <c r="AO41" s="24">
        <f t="shared" si="34"/>
        <v>3.8311798841513145E-2</v>
      </c>
      <c r="AP41" s="24">
        <f t="shared" si="34"/>
        <v>3.1863697493920373E-2</v>
      </c>
      <c r="AQ41" s="24">
        <f t="shared" si="34"/>
        <v>3.4665528430102732E-2</v>
      </c>
      <c r="AR41" s="24">
        <f t="shared" si="33"/>
        <v>3.391671377449712E-2</v>
      </c>
      <c r="AS41" s="24" t="e">
        <f t="shared" si="33"/>
        <v>#DIV/0!</v>
      </c>
      <c r="AT41" s="24">
        <f t="shared" si="12"/>
        <v>4.6270490907059481E-2</v>
      </c>
      <c r="AU41" s="21"/>
      <c r="AV41" s="24">
        <f t="shared" si="32"/>
        <v>0.52865284571276971</v>
      </c>
      <c r="AW41" s="24">
        <f t="shared" si="32"/>
        <v>0.5672089038756345</v>
      </c>
      <c r="AX41" s="24">
        <f t="shared" si="32"/>
        <v>0.51792045005486398</v>
      </c>
      <c r="AY41" s="24">
        <f t="shared" si="32"/>
        <v>0.52908195042900807</v>
      </c>
      <c r="AZ41" s="24">
        <f t="shared" si="32"/>
        <v>0.39051652915221147</v>
      </c>
      <c r="BA41" s="24">
        <f t="shared" si="32"/>
        <v>0.63952830081862344</v>
      </c>
      <c r="BB41" s="24">
        <f t="shared" si="32"/>
        <v>0.68610888904285883</v>
      </c>
      <c r="BC41" s="24">
        <f t="shared" si="32"/>
        <v>0.45386736798512373</v>
      </c>
      <c r="BD41" s="24">
        <f t="shared" si="32"/>
        <v>0.64440209443750351</v>
      </c>
      <c r="BE41" s="24">
        <f t="shared" si="32"/>
        <v>0.4915353470573911</v>
      </c>
      <c r="BF41" s="24">
        <f t="shared" si="32"/>
        <v>0.55254371960091375</v>
      </c>
      <c r="BG41" s="24">
        <f t="shared" si="32"/>
        <v>0.48095942894157373</v>
      </c>
      <c r="BH41" s="24">
        <f t="shared" si="32"/>
        <v>0.52239160944162499</v>
      </c>
      <c r="BI41" s="24">
        <f t="shared" si="31"/>
        <v>0.50688644653334003</v>
      </c>
      <c r="BJ41" s="24">
        <f t="shared" si="31"/>
        <v>0.55427563188274886</v>
      </c>
      <c r="BK41" s="24">
        <f t="shared" si="31"/>
        <v>0.47131260322534629</v>
      </c>
      <c r="BL41" s="24">
        <f t="shared" si="31"/>
        <v>0.52864642341285095</v>
      </c>
      <c r="BM41" s="24">
        <f t="shared" si="31"/>
        <v>0.54161687357700683</v>
      </c>
      <c r="BN41" s="24">
        <f t="shared" si="31"/>
        <v>0.52596447821959047</v>
      </c>
      <c r="BO41" s="24">
        <f t="shared" si="31"/>
        <v>0.54490089649906714</v>
      </c>
      <c r="BP41" s="24" t="e">
        <f t="shared" si="31"/>
        <v>#DIV/0!</v>
      </c>
      <c r="BQ41" s="24">
        <f t="shared" si="31"/>
        <v>0.55449086302563733</v>
      </c>
      <c r="BR41" s="21"/>
      <c r="BS41" s="35">
        <f t="shared" si="13"/>
        <v>43800</v>
      </c>
      <c r="BT41" s="24">
        <f t="shared" si="14"/>
        <v>6.7801542012814551E-3</v>
      </c>
      <c r="BU41" s="24">
        <f t="shared" si="15"/>
        <v>8.6184664878643895E-4</v>
      </c>
      <c r="BV41" s="24">
        <f t="shared" si="16"/>
        <v>1.4487136537816039E-3</v>
      </c>
      <c r="BW41" s="24">
        <f t="shared" si="17"/>
        <v>3.1187422244821844E-3</v>
      </c>
      <c r="BX41" s="24">
        <f t="shared" si="18"/>
        <v>3.5155976749055295E-3</v>
      </c>
      <c r="BY41" s="24">
        <f t="shared" si="19"/>
        <v>6.2462338705895314E-3</v>
      </c>
      <c r="BZ41" s="24">
        <f t="shared" si="20"/>
        <v>5.2090007861835368E-3</v>
      </c>
      <c r="CA41" s="24">
        <f t="shared" si="21"/>
        <v>3.24459333557113E-3</v>
      </c>
      <c r="CB41" s="24">
        <f t="shared" si="22"/>
        <v>1.9835251525192397E-3</v>
      </c>
      <c r="CC41" s="24">
        <f t="shared" si="23"/>
        <v>1.0945081256815382E-3</v>
      </c>
      <c r="CD41" s="24">
        <f t="shared" si="24"/>
        <v>3.5540379886551668E-3</v>
      </c>
      <c r="CE41" s="24">
        <f t="shared" si="25"/>
        <v>1.2545648682671681E-3</v>
      </c>
      <c r="CF41" s="24">
        <f t="shared" si="26"/>
        <v>3.8311518530704518E-2</v>
      </c>
      <c r="CG41" s="21"/>
    </row>
    <row r="42" spans="1:85" x14ac:dyDescent="0.25">
      <c r="A42" s="31">
        <f>+[1]NAC!A43</f>
        <v>43831</v>
      </c>
      <c r="B42" s="17">
        <f>+[1]GBA!B43</f>
        <v>286.49130000000002</v>
      </c>
      <c r="C42" s="17">
        <f>+[1]GBA!C43</f>
        <v>300.07870000000003</v>
      </c>
      <c r="D42" s="17">
        <f>+[1]GBA!D43</f>
        <v>251.67660000000001</v>
      </c>
      <c r="E42" s="17">
        <f>+[1]GBA!E43</f>
        <v>241.2054</v>
      </c>
      <c r="F42" s="17">
        <f>+[1]GBA!F43</f>
        <v>302.4597</v>
      </c>
      <c r="G42" s="17">
        <f>+[1]GBA!G43</f>
        <v>284.22340000000003</v>
      </c>
      <c r="H42" s="17">
        <f>+[1]GBA!H43</f>
        <v>313.71269999999998</v>
      </c>
      <c r="I42" s="17">
        <f>+[1]GBA!I43</f>
        <v>288.75290000000001</v>
      </c>
      <c r="J42" s="17">
        <f>+[1]GBA!J43</f>
        <v>340.00700000000001</v>
      </c>
      <c r="K42" s="17">
        <f>+[1]GBA!K43</f>
        <v>273.41520000000003</v>
      </c>
      <c r="L42" s="17">
        <f>+[1]GBA!L43</f>
        <v>275.07819999999998</v>
      </c>
      <c r="M42" s="17">
        <f>+[1]GBA!M43</f>
        <v>262.57279999999997</v>
      </c>
      <c r="N42" s="17">
        <f>+[1]GBA!N43</f>
        <v>287.01170000000002</v>
      </c>
      <c r="O42" s="18">
        <f>+[1]GBA!R43</f>
        <v>258.98880000000003</v>
      </c>
      <c r="P42" s="19">
        <f>+[1]GBA!S43</f>
        <v>283.84230000000002</v>
      </c>
      <c r="Q42" s="20">
        <f>+[1]GBA!T43</f>
        <v>306.66809999999998</v>
      </c>
      <c r="R42" s="18">
        <f t="shared" si="4"/>
        <v>286.48802019999999</v>
      </c>
      <c r="S42" s="19">
        <f t="shared" si="5"/>
        <v>277.82059148768172</v>
      </c>
      <c r="T42" s="19">
        <f t="shared" si="6"/>
        <v>265.90474304834748</v>
      </c>
      <c r="U42" s="19">
        <f t="shared" si="7"/>
        <v>267.3063054326737</v>
      </c>
      <c r="V42" s="19"/>
      <c r="W42" s="20">
        <f t="shared" si="8"/>
        <v>284.3230851317561</v>
      </c>
      <c r="X42" s="21"/>
      <c r="Y42" s="41">
        <f t="shared" si="30"/>
        <v>1.889838269420574E-2</v>
      </c>
      <c r="Z42" s="24">
        <f t="shared" si="30"/>
        <v>4.6436701603836505E-2</v>
      </c>
      <c r="AA42" s="24">
        <f t="shared" si="30"/>
        <v>4.499067849743188E-2</v>
      </c>
      <c r="AB42" s="24">
        <f t="shared" si="30"/>
        <v>5.6313259652613912E-3</v>
      </c>
      <c r="AC42" s="24">
        <f t="shared" si="30"/>
        <v>-6.0388311036607689E-3</v>
      </c>
      <c r="AD42" s="24">
        <f t="shared" si="30"/>
        <v>-1.8575774422226243E-2</v>
      </c>
      <c r="AE42" s="24">
        <f t="shared" si="30"/>
        <v>-2.3389451663314964E-2</v>
      </c>
      <c r="AF42" s="24">
        <f t="shared" si="30"/>
        <v>7.9771646157664744E-3</v>
      </c>
      <c r="AG42" s="24">
        <f t="shared" si="30"/>
        <v>8.7633750386006959E-4</v>
      </c>
      <c r="AH42" s="24">
        <f t="shared" si="30"/>
        <v>5.5303880901644176E-2</v>
      </c>
      <c r="AI42" s="24">
        <f t="shared" si="30"/>
        <v>1.1351862895261799E-2</v>
      </c>
      <c r="AJ42" s="24">
        <f t="shared" si="30"/>
        <v>4.2162333796388118E-2</v>
      </c>
      <c r="AK42" s="24">
        <f t="shared" si="30"/>
        <v>3.3129715486955202E-2</v>
      </c>
      <c r="AL42" s="24">
        <f t="shared" si="30"/>
        <v>3.5498338133215679E-2</v>
      </c>
      <c r="AM42" s="24">
        <f t="shared" si="30"/>
        <v>2.0649428963785521E-2</v>
      </c>
      <c r="AN42" s="24">
        <f t="shared" si="30"/>
        <v>8.0434920523264619E-3</v>
      </c>
      <c r="AO42" s="24">
        <f t="shared" si="34"/>
        <v>1.8896680862485526E-2</v>
      </c>
      <c r="AP42" s="24">
        <f t="shared" si="34"/>
        <v>3.4095521625793879E-2</v>
      </c>
      <c r="AQ42" s="24">
        <f t="shared" si="34"/>
        <v>2.4462682622479637E-2</v>
      </c>
      <c r="AR42" s="24">
        <f t="shared" si="33"/>
        <v>1.7323576468213142E-2</v>
      </c>
      <c r="AS42" s="24" t="e">
        <f t="shared" si="33"/>
        <v>#DIV/0!</v>
      </c>
      <c r="AT42" s="24">
        <f t="shared" si="12"/>
        <v>5.9772598598417659E-3</v>
      </c>
      <c r="AU42" s="21"/>
      <c r="AV42" s="24">
        <f t="shared" si="32"/>
        <v>0.51483632925769185</v>
      </c>
      <c r="AW42" s="24">
        <f t="shared" si="32"/>
        <v>0.58006512373404173</v>
      </c>
      <c r="AX42" s="24">
        <f t="shared" si="32"/>
        <v>0.52860153663943632</v>
      </c>
      <c r="AY42" s="24">
        <f t="shared" si="32"/>
        <v>0.55102946311275369</v>
      </c>
      <c r="AZ42" s="24">
        <f t="shared" si="32"/>
        <v>0.36330310378710706</v>
      </c>
      <c r="BA42" s="24">
        <f t="shared" si="32"/>
        <v>0.56758250364562546</v>
      </c>
      <c r="BB42" s="24">
        <f t="shared" si="32"/>
        <v>0.61170729251328826</v>
      </c>
      <c r="BC42" s="24">
        <f t="shared" si="32"/>
        <v>0.41925956436173029</v>
      </c>
      <c r="BD42" s="24">
        <f t="shared" si="32"/>
        <v>0.5210942347689036</v>
      </c>
      <c r="BE42" s="24">
        <f t="shared" si="32"/>
        <v>0.52588389193726282</v>
      </c>
      <c r="BF42" s="24">
        <f t="shared" si="32"/>
        <v>0.56492092000293526</v>
      </c>
      <c r="BG42" s="24">
        <f t="shared" si="32"/>
        <v>0.49418142129241294</v>
      </c>
      <c r="BH42" s="24">
        <f t="shared" si="32"/>
        <v>0.51419007322683452</v>
      </c>
      <c r="BI42" s="24">
        <f t="shared" si="31"/>
        <v>0.53844161599193097</v>
      </c>
      <c r="BJ42" s="24">
        <f t="shared" si="31"/>
        <v>0.54192900361033591</v>
      </c>
      <c r="BK42" s="24">
        <f t="shared" si="31"/>
        <v>0.43768081291093841</v>
      </c>
      <c r="BL42" s="24">
        <f t="shared" si="31"/>
        <v>0.51483329530163768</v>
      </c>
      <c r="BM42" s="24">
        <f t="shared" si="31"/>
        <v>0.5483279623876709</v>
      </c>
      <c r="BN42" s="24">
        <f t="shared" si="31"/>
        <v>0.52782137529619422</v>
      </c>
      <c r="BO42" s="24">
        <f t="shared" si="31"/>
        <v>0.54216764676978157</v>
      </c>
      <c r="BP42" s="24" t="e">
        <f t="shared" si="31"/>
        <v>#DIV/0!</v>
      </c>
      <c r="BQ42" s="24">
        <f t="shared" si="31"/>
        <v>0.52444349485587494</v>
      </c>
      <c r="BR42" s="21"/>
      <c r="BS42" s="35">
        <f t="shared" si="13"/>
        <v>43831</v>
      </c>
      <c r="BT42" s="24">
        <f t="shared" si="14"/>
        <v>1.1100961919072483E-2</v>
      </c>
      <c r="BU42" s="24">
        <f t="shared" si="15"/>
        <v>1.2601439304354011E-3</v>
      </c>
      <c r="BV42" s="24">
        <f t="shared" si="16"/>
        <v>4.0783643783730587E-4</v>
      </c>
      <c r="BW42" s="24">
        <f t="shared" si="17"/>
        <v>-6.836000746859223E-4</v>
      </c>
      <c r="BX42" s="24">
        <f t="shared" si="18"/>
        <v>-1.1996013905806791E-3</v>
      </c>
      <c r="BY42" s="24">
        <f t="shared" si="19"/>
        <v>-2.3514342363809382E-3</v>
      </c>
      <c r="BZ42" s="24">
        <f t="shared" si="20"/>
        <v>9.4194834223934587E-4</v>
      </c>
      <c r="CA42" s="24">
        <f t="shared" si="21"/>
        <v>2.9751206977800747E-5</v>
      </c>
      <c r="CB42" s="24">
        <f t="shared" si="22"/>
        <v>3.8015349734598302E-3</v>
      </c>
      <c r="CC42" s="24">
        <f t="shared" si="23"/>
        <v>3.3162511225115905E-4</v>
      </c>
      <c r="CD42" s="24">
        <f t="shared" si="24"/>
        <v>4.0953188644183769E-3</v>
      </c>
      <c r="CE42" s="24">
        <f t="shared" si="25"/>
        <v>1.1620110072818803E-3</v>
      </c>
      <c r="CF42" s="24">
        <f t="shared" si="26"/>
        <v>1.8896496092326045E-2</v>
      </c>
      <c r="CG42" s="21"/>
    </row>
    <row r="43" spans="1:85" x14ac:dyDescent="0.25">
      <c r="A43" s="31">
        <f>+[1]NAC!A44</f>
        <v>43862</v>
      </c>
      <c r="B43" s="17">
        <f>+[1]GBA!B44</f>
        <v>291.73700000000002</v>
      </c>
      <c r="C43" s="17">
        <f>+[1]GBA!C44</f>
        <v>307.38200000000001</v>
      </c>
      <c r="D43" s="17">
        <f>+[1]GBA!D44</f>
        <v>254.7114</v>
      </c>
      <c r="E43" s="17">
        <f>+[1]GBA!E44</f>
        <v>246.8443</v>
      </c>
      <c r="F43" s="17">
        <f>+[1]GBA!F44</f>
        <v>305.98700000000002</v>
      </c>
      <c r="G43" s="17">
        <f>+[1]GBA!G44</f>
        <v>289.63990000000001</v>
      </c>
      <c r="H43" s="17">
        <f>+[1]GBA!H44</f>
        <v>314.54390000000001</v>
      </c>
      <c r="I43" s="17">
        <f>+[1]GBA!I44</f>
        <v>292.73090000000002</v>
      </c>
      <c r="J43" s="17">
        <f>+[1]GBA!J44</f>
        <v>348.33769999999998</v>
      </c>
      <c r="K43" s="17">
        <f>+[1]GBA!K44</f>
        <v>276.15039999999999</v>
      </c>
      <c r="L43" s="17">
        <f>+[1]GBA!L44</f>
        <v>277.20679999999999</v>
      </c>
      <c r="M43" s="17">
        <f>+[1]GBA!M44</f>
        <v>271.22640000000001</v>
      </c>
      <c r="N43" s="17">
        <f>+[1]GBA!N44</f>
        <v>294.68889999999999</v>
      </c>
      <c r="O43" s="18">
        <f>+[1]GBA!R44</f>
        <v>265.60649999999998</v>
      </c>
      <c r="P43" s="19">
        <f>+[1]GBA!S44</f>
        <v>289.8974</v>
      </c>
      <c r="Q43" s="20">
        <f>+[1]GBA!T44</f>
        <v>308.91539999999998</v>
      </c>
      <c r="R43" s="18">
        <f t="shared" si="4"/>
        <v>291.73367337000002</v>
      </c>
      <c r="S43" s="19">
        <f t="shared" si="5"/>
        <v>284.20739723626036</v>
      </c>
      <c r="T43" s="19">
        <f t="shared" si="6"/>
        <v>272.00415282709645</v>
      </c>
      <c r="U43" s="19">
        <f t="shared" si="7"/>
        <v>272.33131001164145</v>
      </c>
      <c r="V43" s="19"/>
      <c r="W43" s="20">
        <f t="shared" si="8"/>
        <v>288.41524875937677</v>
      </c>
      <c r="X43" s="21"/>
      <c r="Y43" s="41">
        <f t="shared" si="30"/>
        <v>1.8310154619005869E-2</v>
      </c>
      <c r="Z43" s="24">
        <f t="shared" si="30"/>
        <v>2.4337948678130106E-2</v>
      </c>
      <c r="AA43" s="24">
        <f t="shared" si="30"/>
        <v>1.205833200226003E-2</v>
      </c>
      <c r="AB43" s="24">
        <f t="shared" si="30"/>
        <v>2.3378000658360154E-2</v>
      </c>
      <c r="AC43" s="24">
        <f t="shared" si="30"/>
        <v>1.1662049522630724E-2</v>
      </c>
      <c r="AD43" s="24">
        <f t="shared" si="30"/>
        <v>1.905719233532488E-2</v>
      </c>
      <c r="AE43" s="24">
        <f t="shared" si="30"/>
        <v>2.6495580191685519E-3</v>
      </c>
      <c r="AF43" s="24">
        <f t="shared" si="30"/>
        <v>1.3776485015388529E-2</v>
      </c>
      <c r="AG43" s="24">
        <f t="shared" si="30"/>
        <v>2.4501554379762647E-2</v>
      </c>
      <c r="AH43" s="24">
        <f t="shared" si="30"/>
        <v>1.0003832998311646E-2</v>
      </c>
      <c r="AI43" s="24">
        <f t="shared" si="30"/>
        <v>7.7381631841417775E-3</v>
      </c>
      <c r="AJ43" s="24">
        <f t="shared" si="30"/>
        <v>3.2956955175859948E-2</v>
      </c>
      <c r="AK43" s="24">
        <f t="shared" si="30"/>
        <v>2.6748735330301754E-2</v>
      </c>
      <c r="AL43" s="24">
        <f t="shared" si="30"/>
        <v>2.555207020535244E-2</v>
      </c>
      <c r="AM43" s="24">
        <f t="shared" si="30"/>
        <v>2.13326202613211E-2</v>
      </c>
      <c r="AN43" s="24">
        <f t="shared" si="30"/>
        <v>7.3281179229269799E-3</v>
      </c>
      <c r="AO43" s="24">
        <f t="shared" si="34"/>
        <v>1.8310200776765484E-2</v>
      </c>
      <c r="AP43" s="24">
        <f t="shared" si="34"/>
        <v>2.2988957421688605E-2</v>
      </c>
      <c r="AQ43" s="24">
        <f t="shared" si="34"/>
        <v>2.2938326367649475E-2</v>
      </c>
      <c r="AR43" s="24">
        <f t="shared" si="33"/>
        <v>1.8798675814377219E-2</v>
      </c>
      <c r="AS43" s="24" t="e">
        <f t="shared" si="33"/>
        <v>#DIV/0!</v>
      </c>
      <c r="AT43" s="24">
        <f t="shared" si="12"/>
        <v>1.439265343411833E-2</v>
      </c>
      <c r="AU43" s="21"/>
      <c r="AV43" s="24">
        <f t="shared" si="32"/>
        <v>0.48572746851823467</v>
      </c>
      <c r="AW43" s="24">
        <f t="shared" si="32"/>
        <v>0.5343269605618941</v>
      </c>
      <c r="AX43" s="24">
        <f t="shared" si="32"/>
        <v>0.51204326850300186</v>
      </c>
      <c r="AY43" s="24">
        <f t="shared" si="32"/>
        <v>0.57152397735578053</v>
      </c>
      <c r="AZ43" s="24">
        <f t="shared" si="32"/>
        <v>0.28748432126707324</v>
      </c>
      <c r="BA43" s="24">
        <f t="shared" si="32"/>
        <v>0.55961445783132535</v>
      </c>
      <c r="BB43" s="24">
        <f t="shared" si="32"/>
        <v>0.55927465429335554</v>
      </c>
      <c r="BC43" s="24">
        <f t="shared" si="32"/>
        <v>0.40235947105920866</v>
      </c>
      <c r="BD43" s="24">
        <f t="shared" si="32"/>
        <v>0.53597397019748105</v>
      </c>
      <c r="BE43" s="24">
        <f t="shared" si="32"/>
        <v>0.50369074819056392</v>
      </c>
      <c r="BF43" s="24">
        <f t="shared" si="32"/>
        <v>0.54664625351990082</v>
      </c>
      <c r="BG43" s="24">
        <f t="shared" si="32"/>
        <v>0.48985710409198435</v>
      </c>
      <c r="BH43" s="24">
        <f t="shared" si="32"/>
        <v>0.51914963594710462</v>
      </c>
      <c r="BI43" s="24">
        <f t="shared" si="31"/>
        <v>0.55226039465956012</v>
      </c>
      <c r="BJ43" s="24">
        <f t="shared" si="31"/>
        <v>0.51838286322751714</v>
      </c>
      <c r="BK43" s="24">
        <f t="shared" si="31"/>
        <v>0.38084410113050127</v>
      </c>
      <c r="BL43" s="24">
        <f t="shared" si="31"/>
        <v>0.48572623618774258</v>
      </c>
      <c r="BM43" s="24">
        <f t="shared" si="31"/>
        <v>0.52809379737529083</v>
      </c>
      <c r="BN43" s="24">
        <f t="shared" si="31"/>
        <v>0.52496535035564906</v>
      </c>
      <c r="BO43" s="24">
        <f t="shared" si="31"/>
        <v>0.54017021252484931</v>
      </c>
      <c r="BP43" s="24" t="e">
        <f t="shared" si="31"/>
        <v>#DIV/0!</v>
      </c>
      <c r="BQ43" s="24">
        <f t="shared" si="31"/>
        <v>0.51009237121876239</v>
      </c>
      <c r="BR43" s="21"/>
      <c r="BS43" s="35">
        <f t="shared" si="13"/>
        <v>43862</v>
      </c>
      <c r="BT43" s="24">
        <f t="shared" si="14"/>
        <v>5.9753769835244382E-3</v>
      </c>
      <c r="BU43" s="24">
        <f t="shared" si="15"/>
        <v>3.463908328106287E-4</v>
      </c>
      <c r="BV43" s="24">
        <f t="shared" si="16"/>
        <v>1.6710546184124982E-3</v>
      </c>
      <c r="BW43" s="24">
        <f t="shared" si="17"/>
        <v>1.2878421788026463E-3</v>
      </c>
      <c r="BX43" s="24">
        <f t="shared" si="18"/>
        <v>1.1854270967390599E-3</v>
      </c>
      <c r="BY43" s="24">
        <f t="shared" si="19"/>
        <v>2.5531525739176756E-4</v>
      </c>
      <c r="BZ43" s="24">
        <f t="shared" si="20"/>
        <v>1.6092991305495174E-3</v>
      </c>
      <c r="CA43" s="24">
        <f t="shared" si="21"/>
        <v>8.1710219472632989E-4</v>
      </c>
      <c r="CB43" s="24">
        <f t="shared" si="22"/>
        <v>7.1222379178703589E-4</v>
      </c>
      <c r="CC43" s="24">
        <f t="shared" si="23"/>
        <v>2.2438279975692168E-4</v>
      </c>
      <c r="CD43" s="24">
        <f t="shared" si="24"/>
        <v>3.2742712954983424E-3</v>
      </c>
      <c r="CE43" s="24">
        <f t="shared" si="25"/>
        <v>9.5130497854559258E-4</v>
      </c>
      <c r="CF43" s="24">
        <f t="shared" si="26"/>
        <v>1.8309991158544783E-2</v>
      </c>
      <c r="CG43" s="21"/>
    </row>
    <row r="44" spans="1:85" x14ac:dyDescent="0.25">
      <c r="A44" s="31">
        <f>+[1]NAC!A45</f>
        <v>43891</v>
      </c>
      <c r="B44" s="17">
        <f>+[1]GBA!B45</f>
        <v>302.22739999999999</v>
      </c>
      <c r="C44" s="17">
        <f>+[1]GBA!C45</f>
        <v>319.0265</v>
      </c>
      <c r="D44" s="17">
        <f>+[1]GBA!D45</f>
        <v>262.85939999999999</v>
      </c>
      <c r="E44" s="17">
        <f>+[1]GBA!E45</f>
        <v>256.9769</v>
      </c>
      <c r="F44" s="17">
        <f>+[1]GBA!F45</f>
        <v>312.08909999999997</v>
      </c>
      <c r="G44" s="17">
        <f>+[1]GBA!G45</f>
        <v>298.1909</v>
      </c>
      <c r="H44" s="17">
        <f>+[1]GBA!H45</f>
        <v>322.79289999999997</v>
      </c>
      <c r="I44" s="17">
        <f>+[1]GBA!I45</f>
        <v>299.26769999999999</v>
      </c>
      <c r="J44" s="17">
        <f>+[1]GBA!J45</f>
        <v>377.40359999999998</v>
      </c>
      <c r="K44" s="17">
        <f>+[1]GBA!K45</f>
        <v>285.3886</v>
      </c>
      <c r="L44" s="17">
        <f>+[1]GBA!L45</f>
        <v>332.72219999999999</v>
      </c>
      <c r="M44" s="17">
        <f>+[1]GBA!M45</f>
        <v>276.41269999999997</v>
      </c>
      <c r="N44" s="17">
        <f>+[1]GBA!N45</f>
        <v>301.26229999999998</v>
      </c>
      <c r="O44" s="18">
        <f>+[1]GBA!R45</f>
        <v>277.99509999999998</v>
      </c>
      <c r="P44" s="19">
        <f>+[1]GBA!S45</f>
        <v>299.34629999999999</v>
      </c>
      <c r="Q44" s="20">
        <f>+[1]GBA!T45</f>
        <v>321.61410000000001</v>
      </c>
      <c r="R44" s="18">
        <f t="shared" si="4"/>
        <v>302.22583320000007</v>
      </c>
      <c r="S44" s="19">
        <f t="shared" si="5"/>
        <v>293.48888204358815</v>
      </c>
      <c r="T44" s="19">
        <f t="shared" si="6"/>
        <v>279.87393097514342</v>
      </c>
      <c r="U44" s="19">
        <f t="shared" si="7"/>
        <v>281.32987757081884</v>
      </c>
      <c r="V44" s="19"/>
      <c r="W44" s="20">
        <f t="shared" si="8"/>
        <v>300.52483685324097</v>
      </c>
      <c r="X44" s="21"/>
      <c r="Y44" s="41">
        <f t="shared" si="30"/>
        <v>3.5958414599450705E-2</v>
      </c>
      <c r="Z44" s="24">
        <f t="shared" si="30"/>
        <v>3.7882829833887355E-2</v>
      </c>
      <c r="AA44" s="24">
        <f t="shared" si="30"/>
        <v>3.1989145362162796E-2</v>
      </c>
      <c r="AB44" s="24">
        <f t="shared" si="30"/>
        <v>4.1048547606730157E-2</v>
      </c>
      <c r="AC44" s="24">
        <f t="shared" si="30"/>
        <v>1.9942350492014205E-2</v>
      </c>
      <c r="AD44" s="24">
        <f t="shared" si="30"/>
        <v>2.9522866152073668E-2</v>
      </c>
      <c r="AE44" s="24">
        <f t="shared" si="30"/>
        <v>2.6225274119129116E-2</v>
      </c>
      <c r="AF44" s="24">
        <f t="shared" si="30"/>
        <v>2.2330406526950064E-2</v>
      </c>
      <c r="AG44" s="24">
        <f t="shared" si="30"/>
        <v>8.3441729103683082E-2</v>
      </c>
      <c r="AH44" s="24">
        <f t="shared" si="30"/>
        <v>3.3453509391983438E-2</v>
      </c>
      <c r="AI44" s="24">
        <f t="shared" si="30"/>
        <v>0.20026709301503431</v>
      </c>
      <c r="AJ44" s="24">
        <f t="shared" si="30"/>
        <v>1.9121663672857725E-2</v>
      </c>
      <c r="AK44" s="24">
        <f t="shared" si="30"/>
        <v>2.2306235491055038E-2</v>
      </c>
      <c r="AL44" s="24">
        <f t="shared" si="30"/>
        <v>4.6642683819861253E-2</v>
      </c>
      <c r="AM44" s="24">
        <f t="shared" si="30"/>
        <v>3.2593945306166772E-2</v>
      </c>
      <c r="AN44" s="24">
        <f t="shared" si="30"/>
        <v>4.1107371144332827E-2</v>
      </c>
      <c r="AO44" s="24">
        <f t="shared" si="34"/>
        <v>3.5964856949142865E-2</v>
      </c>
      <c r="AP44" s="24">
        <f t="shared" si="34"/>
        <v>3.2657435723293826E-2</v>
      </c>
      <c r="AQ44" s="24">
        <f t="shared" si="34"/>
        <v>2.8932566162140683E-2</v>
      </c>
      <c r="AR44" s="24">
        <f t="shared" si="33"/>
        <v>3.304272123096208E-2</v>
      </c>
      <c r="AS44" s="24" t="e">
        <f t="shared" si="33"/>
        <v>#DIV/0!</v>
      </c>
      <c r="AT44" s="24">
        <f t="shared" si="12"/>
        <v>4.1986643029291226E-2</v>
      </c>
      <c r="AU44" s="21"/>
      <c r="AV44" s="24">
        <f t="shared" si="32"/>
        <v>0.46877817191116788</v>
      </c>
      <c r="AW44" s="24">
        <f t="shared" si="32"/>
        <v>0.50461557907088506</v>
      </c>
      <c r="AX44" s="24">
        <f t="shared" si="32"/>
        <v>0.49824987189666459</v>
      </c>
      <c r="AY44" s="24">
        <f t="shared" si="32"/>
        <v>0.50953855661043468</v>
      </c>
      <c r="AZ44" s="24">
        <f t="shared" si="32"/>
        <v>0.26708184229821996</v>
      </c>
      <c r="BA44" s="24">
        <f t="shared" si="32"/>
        <v>0.54112824159757134</v>
      </c>
      <c r="BB44" s="24">
        <f t="shared" si="32"/>
        <v>0.55607313318938845</v>
      </c>
      <c r="BC44" s="24">
        <f t="shared" si="32"/>
        <v>0.37467432365889342</v>
      </c>
      <c r="BD44" s="24">
        <f t="shared" si="32"/>
        <v>0.59779680570696758</v>
      </c>
      <c r="BE44" s="24">
        <f t="shared" si="32"/>
        <v>0.54070229462600583</v>
      </c>
      <c r="BF44" s="24">
        <f t="shared" si="32"/>
        <v>0.57785460236164443</v>
      </c>
      <c r="BG44" s="24">
        <f t="shared" si="32"/>
        <v>0.45760535513523859</v>
      </c>
      <c r="BH44" s="24">
        <f t="shared" si="32"/>
        <v>0.50313687492016834</v>
      </c>
      <c r="BI44" s="24">
        <f t="shared" si="31"/>
        <v>0.53578440742537214</v>
      </c>
      <c r="BJ44" s="24">
        <f t="shared" si="31"/>
        <v>0.50341493107609891</v>
      </c>
      <c r="BK44" s="24">
        <f t="shared" si="31"/>
        <v>0.35991578701675642</v>
      </c>
      <c r="BL44" s="24">
        <f t="shared" si="31"/>
        <v>0.46877540614969693</v>
      </c>
      <c r="BM44" s="24">
        <f t="shared" si="31"/>
        <v>0.50461048334046832</v>
      </c>
      <c r="BN44" s="24">
        <f t="shared" si="31"/>
        <v>0.50514280821830804</v>
      </c>
      <c r="BO44" s="24">
        <f t="shared" si="31"/>
        <v>0.52570759746312135</v>
      </c>
      <c r="BP44" s="24" t="e">
        <f t="shared" si="31"/>
        <v>#DIV/0!</v>
      </c>
      <c r="BQ44" s="24">
        <f t="shared" si="31"/>
        <v>0.50219138902908278</v>
      </c>
      <c r="BR44" s="21"/>
      <c r="BS44" s="35">
        <f t="shared" si="13"/>
        <v>43891</v>
      </c>
      <c r="BT44" s="24">
        <f t="shared" si="14"/>
        <v>9.3559294844328903E-3</v>
      </c>
      <c r="BU44" s="24">
        <f t="shared" si="15"/>
        <v>9.1328696737129616E-4</v>
      </c>
      <c r="BV44" s="24">
        <f t="shared" si="16"/>
        <v>2.9487440400086367E-3</v>
      </c>
      <c r="BW44" s="24">
        <f t="shared" si="17"/>
        <v>2.1878598189464991E-3</v>
      </c>
      <c r="BX44" s="24">
        <f t="shared" si="18"/>
        <v>1.8377775187926086E-3</v>
      </c>
      <c r="BY44" s="24">
        <f t="shared" si="19"/>
        <v>2.4882411212838857E-3</v>
      </c>
      <c r="BZ44" s="24">
        <f t="shared" si="20"/>
        <v>2.5969113276684019E-3</v>
      </c>
      <c r="CA44" s="24">
        <f t="shared" si="21"/>
        <v>2.7996167438480543E-3</v>
      </c>
      <c r="CB44" s="24">
        <f t="shared" si="22"/>
        <v>2.3622979601490399E-3</v>
      </c>
      <c r="CC44" s="24">
        <f t="shared" si="23"/>
        <v>5.7468373226570507E-3</v>
      </c>
      <c r="CD44" s="24">
        <f t="shared" si="24"/>
        <v>1.9270607430665141E-3</v>
      </c>
      <c r="CE44" s="24">
        <f t="shared" si="25"/>
        <v>7.9988379944950306E-4</v>
      </c>
      <c r="CF44" s="24">
        <f t="shared" si="26"/>
        <v>3.5964446847674379E-2</v>
      </c>
      <c r="CG44" s="21"/>
    </row>
    <row r="45" spans="1:85" x14ac:dyDescent="0.25">
      <c r="A45" s="31">
        <f>+[1]NAC!A46</f>
        <v>43922</v>
      </c>
      <c r="B45" s="17">
        <f>+[1]GBA!B46</f>
        <v>306.44830000000002</v>
      </c>
      <c r="C45" s="17">
        <f>+[1]GBA!C46</f>
        <v>329.25409999999999</v>
      </c>
      <c r="D45" s="17">
        <f>+[1]GBA!D46</f>
        <v>265.51139999999998</v>
      </c>
      <c r="E45" s="17">
        <f>+[1]GBA!E46</f>
        <v>260.5659</v>
      </c>
      <c r="F45" s="17">
        <f>+[1]GBA!F46</f>
        <v>312.75189999999998</v>
      </c>
      <c r="G45" s="17">
        <f>+[1]GBA!G46</f>
        <v>301.065</v>
      </c>
      <c r="H45" s="17">
        <f>+[1]GBA!H46</f>
        <v>325.54469999999998</v>
      </c>
      <c r="I45" s="17">
        <f>+[1]GBA!I46</f>
        <v>304.83069999999998</v>
      </c>
      <c r="J45" s="17">
        <f>+[1]GBA!J46</f>
        <v>366.56630000000001</v>
      </c>
      <c r="K45" s="17">
        <f>+[1]GBA!K46</f>
        <v>291.29649999999998</v>
      </c>
      <c r="L45" s="17">
        <f>+[1]GBA!L46</f>
        <v>325.48320000000001</v>
      </c>
      <c r="M45" s="17">
        <f>+[1]GBA!M46</f>
        <v>280.2731</v>
      </c>
      <c r="N45" s="17">
        <f>+[1]GBA!N46</f>
        <v>300.13139999999999</v>
      </c>
      <c r="O45" s="18">
        <f>+[1]GBA!R46</f>
        <v>291.16750000000002</v>
      </c>
      <c r="P45" s="19">
        <f>+[1]GBA!S46</f>
        <v>304.233</v>
      </c>
      <c r="Q45" s="20">
        <f>+[1]GBA!T46</f>
        <v>319.8458</v>
      </c>
      <c r="R45" s="18">
        <f t="shared" si="4"/>
        <v>306.44695801</v>
      </c>
      <c r="S45" s="19">
        <f t="shared" si="5"/>
        <v>299.47124426721427</v>
      </c>
      <c r="T45" s="19">
        <f t="shared" si="6"/>
        <v>283.43569530183009</v>
      </c>
      <c r="U45" s="19">
        <f t="shared" si="7"/>
        <v>284.76602254559566</v>
      </c>
      <c r="V45" s="19"/>
      <c r="W45" s="20">
        <f t="shared" si="8"/>
        <v>302.92771958068852</v>
      </c>
      <c r="X45" s="21"/>
      <c r="Y45" s="41">
        <f t="shared" si="30"/>
        <v>1.3965973965299083E-2</v>
      </c>
      <c r="Z45" s="24">
        <f t="shared" si="30"/>
        <v>3.2058778816179911E-2</v>
      </c>
      <c r="AA45" s="24">
        <f t="shared" si="30"/>
        <v>1.0089043800602049E-2</v>
      </c>
      <c r="AB45" s="24">
        <f t="shared" si="30"/>
        <v>1.3966235875676025E-2</v>
      </c>
      <c r="AC45" s="24">
        <f t="shared" si="30"/>
        <v>2.1237524796604568E-3</v>
      </c>
      <c r="AD45" s="24">
        <f t="shared" si="30"/>
        <v>9.6384564384761617E-3</v>
      </c>
      <c r="AE45" s="24">
        <f t="shared" si="30"/>
        <v>8.5249706545589277E-3</v>
      </c>
      <c r="AF45" s="24">
        <f t="shared" si="30"/>
        <v>1.8588708370465667E-2</v>
      </c>
      <c r="AG45" s="24">
        <f t="shared" si="30"/>
        <v>-2.8715412359606507E-2</v>
      </c>
      <c r="AH45" s="24">
        <f t="shared" si="30"/>
        <v>2.0701247351856411E-2</v>
      </c>
      <c r="AI45" s="24">
        <f t="shared" si="30"/>
        <v>-2.1756889080440045E-2</v>
      </c>
      <c r="AJ45" s="24">
        <f t="shared" si="30"/>
        <v>1.3966073194176865E-2</v>
      </c>
      <c r="AK45" s="24">
        <f t="shared" si="30"/>
        <v>-3.7538716261543703E-3</v>
      </c>
      <c r="AL45" s="24">
        <f t="shared" si="30"/>
        <v>4.7383568990964298E-2</v>
      </c>
      <c r="AM45" s="24">
        <f t="shared" si="30"/>
        <v>1.632457124073361E-2</v>
      </c>
      <c r="AN45" s="24">
        <f t="shared" si="30"/>
        <v>-5.4982042143053578E-3</v>
      </c>
      <c r="AO45" s="24">
        <f t="shared" si="34"/>
        <v>1.3966790215469649E-2</v>
      </c>
      <c r="AP45" s="24">
        <f t="shared" si="34"/>
        <v>2.0383607658220004E-2</v>
      </c>
      <c r="AQ45" s="24">
        <f t="shared" si="34"/>
        <v>1.2726316860869114E-2</v>
      </c>
      <c r="AR45" s="24">
        <f t="shared" si="33"/>
        <v>1.2213935485440475E-2</v>
      </c>
      <c r="AS45" s="24" t="e">
        <f t="shared" si="33"/>
        <v>#DIV/0!</v>
      </c>
      <c r="AT45" s="24">
        <f t="shared" si="12"/>
        <v>7.9956211027609747E-3</v>
      </c>
      <c r="AU45" s="21"/>
      <c r="AV45" s="24">
        <f t="shared" si="32"/>
        <v>0.44247009488017963</v>
      </c>
      <c r="AW45" s="24">
        <f t="shared" si="32"/>
        <v>0.52225117455761638</v>
      </c>
      <c r="AX45" s="24">
        <f t="shared" si="32"/>
        <v>0.49675969666972564</v>
      </c>
      <c r="AY45" s="24">
        <f t="shared" si="32"/>
        <v>0.44108105178394452</v>
      </c>
      <c r="AZ45" s="24">
        <f t="shared" si="32"/>
        <v>0.22771201014980935</v>
      </c>
      <c r="BA45" s="24">
        <f t="shared" si="32"/>
        <v>0.48964499676406148</v>
      </c>
      <c r="BB45" s="24">
        <f t="shared" si="32"/>
        <v>0.52263788504469755</v>
      </c>
      <c r="BC45" s="24">
        <f t="shared" si="32"/>
        <v>0.34798351274419237</v>
      </c>
      <c r="BD45" s="24">
        <f t="shared" si="32"/>
        <v>0.50304162241730666</v>
      </c>
      <c r="BE45" s="24">
        <f t="shared" si="32"/>
        <v>0.52177660803254833</v>
      </c>
      <c r="BF45" s="24">
        <f t="shared" si="32"/>
        <v>0.5279466716740211</v>
      </c>
      <c r="BG45" s="24">
        <f t="shared" si="32"/>
        <v>0.42082223975115229</v>
      </c>
      <c r="BH45" s="24">
        <f t="shared" si="32"/>
        <v>0.45875073816924306</v>
      </c>
      <c r="BI45" s="24">
        <f t="shared" si="31"/>
        <v>0.60274776418702958</v>
      </c>
      <c r="BJ45" s="24">
        <f t="shared" si="31"/>
        <v>0.47332966897263096</v>
      </c>
      <c r="BK45" s="24">
        <f t="shared" si="31"/>
        <v>0.3118224707865993</v>
      </c>
      <c r="BL45" s="24">
        <f t="shared" si="31"/>
        <v>0.44246604692492242</v>
      </c>
      <c r="BM45" s="24">
        <f t="shared" si="31"/>
        <v>0.48737356811441579</v>
      </c>
      <c r="BN45" s="24">
        <f t="shared" si="31"/>
        <v>0.46169783364042005</v>
      </c>
      <c r="BO45" s="24">
        <f t="shared" si="31"/>
        <v>0.47931734213189436</v>
      </c>
      <c r="BP45" s="24" t="e">
        <f t="shared" si="31"/>
        <v>#DIV/0!</v>
      </c>
      <c r="BQ45" s="24">
        <f t="shared" si="31"/>
        <v>0.45937895550573948</v>
      </c>
      <c r="BR45" s="21"/>
      <c r="BS45" s="35">
        <f t="shared" si="13"/>
        <v>43922</v>
      </c>
      <c r="BT45" s="24">
        <f t="shared" si="14"/>
        <v>7.9322703368390774E-3</v>
      </c>
      <c r="BU45" s="24">
        <f t="shared" si="15"/>
        <v>2.8693758408403593E-4</v>
      </c>
      <c r="BV45" s="24">
        <f t="shared" si="16"/>
        <v>1.0082014403723816E-3</v>
      </c>
      <c r="BW45" s="24">
        <f t="shared" si="17"/>
        <v>2.2939309936822555E-4</v>
      </c>
      <c r="BX45" s="24">
        <f t="shared" si="18"/>
        <v>5.9625986922429912E-4</v>
      </c>
      <c r="BY45" s="24">
        <f t="shared" si="19"/>
        <v>8.0124568454084655E-4</v>
      </c>
      <c r="BZ45" s="24">
        <f t="shared" si="20"/>
        <v>2.1333330465735357E-3</v>
      </c>
      <c r="CA45" s="24">
        <f t="shared" si="21"/>
        <v>-1.0076125791374283E-3</v>
      </c>
      <c r="CB45" s="24">
        <f t="shared" si="22"/>
        <v>1.4582706266870536E-3</v>
      </c>
      <c r="CC45" s="24">
        <f t="shared" si="23"/>
        <v>-7.23355327809455E-4</v>
      </c>
      <c r="CD45" s="24">
        <f t="shared" si="24"/>
        <v>1.3846109254157728E-3</v>
      </c>
      <c r="CE45" s="24">
        <f t="shared" si="25"/>
        <v>-1.3283689698551451E-4</v>
      </c>
      <c r="CF45" s="24">
        <f t="shared" si="26"/>
        <v>1.3966717809172829E-2</v>
      </c>
      <c r="CG45" s="21"/>
    </row>
    <row r="46" spans="1:85" x14ac:dyDescent="0.25">
      <c r="A46" s="31">
        <f>+[1]NAC!A47</f>
        <v>43952</v>
      </c>
      <c r="B46" s="17">
        <f>+[1]GBA!B47</f>
        <v>311.09219999999999</v>
      </c>
      <c r="C46" s="17">
        <f>+[1]GBA!C47</f>
        <v>330.08890000000002</v>
      </c>
      <c r="D46" s="17">
        <f>+[1]GBA!D47</f>
        <v>265.39510000000001</v>
      </c>
      <c r="E46" s="17">
        <f>+[1]GBA!E47</f>
        <v>286.92660000000001</v>
      </c>
      <c r="F46" s="17">
        <f>+[1]GBA!F47</f>
        <v>313.53879999999998</v>
      </c>
      <c r="G46" s="17">
        <f>+[1]GBA!G47</f>
        <v>309.66759999999999</v>
      </c>
      <c r="H46" s="17">
        <f>+[1]GBA!H47</f>
        <v>328.2396</v>
      </c>
      <c r="I46" s="17">
        <f>+[1]GBA!I47</f>
        <v>305.57510000000002</v>
      </c>
      <c r="J46" s="17">
        <f>+[1]GBA!J47</f>
        <v>368.3501</v>
      </c>
      <c r="K46" s="17">
        <f>+[1]GBA!K47</f>
        <v>300.62419999999997</v>
      </c>
      <c r="L46" s="17">
        <f>+[1]GBA!L47</f>
        <v>319.09769999999997</v>
      </c>
      <c r="M46" s="17">
        <f>+[1]GBA!M47</f>
        <v>284.5204</v>
      </c>
      <c r="N46" s="17">
        <f>+[1]GBA!N47</f>
        <v>307.34840000000003</v>
      </c>
      <c r="O46" s="18">
        <f>+[1]GBA!R47</f>
        <v>309.80619999999999</v>
      </c>
      <c r="P46" s="19">
        <f>+[1]GBA!S47</f>
        <v>308.40230000000003</v>
      </c>
      <c r="Q46" s="20">
        <f>+[1]GBA!T47</f>
        <v>319.58280000000002</v>
      </c>
      <c r="R46" s="18">
        <f t="shared" si="4"/>
        <v>311.09171538999993</v>
      </c>
      <c r="S46" s="19">
        <f t="shared" si="5"/>
        <v>306.39123447567914</v>
      </c>
      <c r="T46" s="19">
        <f t="shared" si="6"/>
        <v>294.8802833652008</v>
      </c>
      <c r="U46" s="19">
        <f t="shared" si="7"/>
        <v>299.23810779976719</v>
      </c>
      <c r="V46" s="19"/>
      <c r="W46" s="20">
        <f t="shared" si="8"/>
        <v>310.44871633006346</v>
      </c>
      <c r="X46" s="21"/>
      <c r="Y46" s="41">
        <f t="shared" si="30"/>
        <v>1.5153942769465356E-2</v>
      </c>
      <c r="Z46" s="24">
        <f t="shared" si="30"/>
        <v>2.535427804847501E-3</v>
      </c>
      <c r="AA46" s="24">
        <f t="shared" si="30"/>
        <v>-4.3802262351055887E-4</v>
      </c>
      <c r="AB46" s="24">
        <f t="shared" si="30"/>
        <v>0.10116711357856123</v>
      </c>
      <c r="AC46" s="24">
        <f t="shared" si="30"/>
        <v>2.5160518609159688E-3</v>
      </c>
      <c r="AD46" s="24">
        <f t="shared" si="30"/>
        <v>2.8573896002524357E-2</v>
      </c>
      <c r="AE46" s="24">
        <f t="shared" si="30"/>
        <v>8.2781258610569175E-3</v>
      </c>
      <c r="AF46" s="24">
        <f t="shared" si="30"/>
        <v>2.4420112541159167E-3</v>
      </c>
      <c r="AG46" s="24">
        <f t="shared" si="30"/>
        <v>4.8662411138176154E-3</v>
      </c>
      <c r="AH46" s="24">
        <f t="shared" si="30"/>
        <v>3.2021325350630736E-2</v>
      </c>
      <c r="AI46" s="24">
        <f t="shared" si="30"/>
        <v>-1.9618524089722755E-2</v>
      </c>
      <c r="AJ46" s="24">
        <f t="shared" si="30"/>
        <v>1.5154147865064527E-2</v>
      </c>
      <c r="AK46" s="24">
        <f t="shared" si="30"/>
        <v>2.4046134459773327E-2</v>
      </c>
      <c r="AL46" s="24">
        <f t="shared" si="30"/>
        <v>6.4013669107987559E-2</v>
      </c>
      <c r="AM46" s="24">
        <f t="shared" si="30"/>
        <v>1.3704299007668563E-2</v>
      </c>
      <c r="AN46" s="24">
        <f t="shared" si="30"/>
        <v>-8.2227123194977825E-4</v>
      </c>
      <c r="AO46" s="24">
        <f t="shared" si="34"/>
        <v>1.5156806940300527E-2</v>
      </c>
      <c r="AP46" s="24">
        <f t="shared" si="34"/>
        <v>2.3107361193885678E-2</v>
      </c>
      <c r="AQ46" s="24">
        <f t="shared" si="34"/>
        <v>4.0378076061250434E-2</v>
      </c>
      <c r="AR46" s="24">
        <f t="shared" si="33"/>
        <v>5.0820969176033959E-2</v>
      </c>
      <c r="AS46" s="24" t="e">
        <f t="shared" si="33"/>
        <v>#DIV/0!</v>
      </c>
      <c r="AT46" s="24">
        <f t="shared" si="12"/>
        <v>2.4827694077601992E-2</v>
      </c>
      <c r="AU46" s="21"/>
      <c r="AV46" s="24">
        <f t="shared" si="32"/>
        <v>0.42129566386588402</v>
      </c>
      <c r="AW46" s="24">
        <f t="shared" si="32"/>
        <v>0.48690234178101854</v>
      </c>
      <c r="AX46" s="24">
        <f t="shared" si="32"/>
        <v>0.46487680511866336</v>
      </c>
      <c r="AY46" s="24">
        <f t="shared" si="32"/>
        <v>0.54772361696825334</v>
      </c>
      <c r="AZ46" s="24">
        <f t="shared" si="32"/>
        <v>0.18947082496191126</v>
      </c>
      <c r="BA46" s="24">
        <f t="shared" si="32"/>
        <v>0.48326991535328223</v>
      </c>
      <c r="BB46" s="24">
        <f t="shared" si="32"/>
        <v>0.45462296706398808</v>
      </c>
      <c r="BC46" s="24">
        <f t="shared" si="32"/>
        <v>0.31307088969090913</v>
      </c>
      <c r="BD46" s="24">
        <f t="shared" si="32"/>
        <v>0.49299385414424735</v>
      </c>
      <c r="BE46" s="24">
        <f t="shared" si="32"/>
        <v>0.52906230656197706</v>
      </c>
      <c r="BF46" s="24">
        <f t="shared" si="32"/>
        <v>0.42280925479215048</v>
      </c>
      <c r="BG46" s="24">
        <f t="shared" si="32"/>
        <v>0.41300978308751035</v>
      </c>
      <c r="BH46" s="24">
        <f t="shared" si="32"/>
        <v>0.4571502667070606</v>
      </c>
      <c r="BI46" s="24">
        <f t="shared" si="31"/>
        <v>0.7013699653252583</v>
      </c>
      <c r="BJ46" s="24">
        <f t="shared" si="31"/>
        <v>0.44631396690854563</v>
      </c>
      <c r="BK46" s="24">
        <f t="shared" si="31"/>
        <v>0.26792357611779472</v>
      </c>
      <c r="BL46" s="24">
        <f t="shared" si="31"/>
        <v>0.42129408812623592</v>
      </c>
      <c r="BM46" s="24">
        <f t="shared" si="31"/>
        <v>0.48355268572155463</v>
      </c>
      <c r="BN46" s="24">
        <f t="shared" si="31"/>
        <v>0.48267835086683641</v>
      </c>
      <c r="BO46" s="24">
        <f t="shared" si="31"/>
        <v>0.51250468065468091</v>
      </c>
      <c r="BP46" s="24" t="e">
        <f t="shared" si="31"/>
        <v>#DIV/0!</v>
      </c>
      <c r="BQ46" s="24">
        <f t="shared" si="31"/>
        <v>0.44730266873204449</v>
      </c>
      <c r="BR46" s="21"/>
      <c r="BS46" s="35">
        <f t="shared" si="13"/>
        <v>43952</v>
      </c>
      <c r="BT46" s="24">
        <f t="shared" si="14"/>
        <v>6.3853224181699485E-4</v>
      </c>
      <c r="BU46" s="24">
        <f t="shared" si="15"/>
        <v>-1.2409956263418398E-5</v>
      </c>
      <c r="BV46" s="24">
        <f t="shared" si="16"/>
        <v>7.30310277459526E-3</v>
      </c>
      <c r="BW46" s="24">
        <f t="shared" si="17"/>
        <v>2.6859258152190854E-4</v>
      </c>
      <c r="BX46" s="24">
        <f t="shared" si="18"/>
        <v>1.7601109877261507E-3</v>
      </c>
      <c r="BY46" s="24">
        <f t="shared" si="19"/>
        <v>7.7387017647022858E-4</v>
      </c>
      <c r="BZ46" s="24">
        <f t="shared" si="20"/>
        <v>2.8153512354287755E-4</v>
      </c>
      <c r="CA46" s="24">
        <f t="shared" si="21"/>
        <v>1.635668398225723E-4</v>
      </c>
      <c r="CB46" s="24">
        <f t="shared" si="22"/>
        <v>2.2706812862071657E-3</v>
      </c>
      <c r="CC46" s="24">
        <f t="shared" si="23"/>
        <v>-6.2928102391170409E-4</v>
      </c>
      <c r="CD46" s="24">
        <f t="shared" si="24"/>
        <v>1.5023980227659918E-3</v>
      </c>
      <c r="CE46" s="24">
        <f t="shared" si="25"/>
        <v>8.3604151173297884E-4</v>
      </c>
      <c r="CF46" s="24">
        <f t="shared" si="26"/>
        <v>1.5156740566027007E-2</v>
      </c>
      <c r="CG46" s="21"/>
    </row>
    <row r="47" spans="1:85" x14ac:dyDescent="0.25">
      <c r="A47" s="31">
        <f>+[1]NAC!A48</f>
        <v>43983</v>
      </c>
      <c r="B47" s="17">
        <f>+[1]GBA!B48</f>
        <v>317.46609999999998</v>
      </c>
      <c r="C47" s="17">
        <f>+[1]GBA!C48</f>
        <v>333.92809999999997</v>
      </c>
      <c r="D47" s="17">
        <f>+[1]GBA!D48</f>
        <v>275.08240000000001</v>
      </c>
      <c r="E47" s="17">
        <f>+[1]GBA!E48</f>
        <v>301.88749999999999</v>
      </c>
      <c r="F47" s="17">
        <f>+[1]GBA!F48</f>
        <v>315.65879999999999</v>
      </c>
      <c r="G47" s="17">
        <f>+[1]GBA!G48</f>
        <v>323.58479999999997</v>
      </c>
      <c r="H47" s="17">
        <f>+[1]GBA!H48</f>
        <v>333.07249999999999</v>
      </c>
      <c r="I47" s="17">
        <f>+[1]GBA!I48</f>
        <v>311.29910000000001</v>
      </c>
      <c r="J47" s="17">
        <f>+[1]GBA!J48</f>
        <v>369.71199999999999</v>
      </c>
      <c r="K47" s="17">
        <f>+[1]GBA!K48</f>
        <v>315.8605</v>
      </c>
      <c r="L47" s="17">
        <f>+[1]GBA!L48</f>
        <v>317.4008</v>
      </c>
      <c r="M47" s="17">
        <f>+[1]GBA!M48</f>
        <v>290.34980000000002</v>
      </c>
      <c r="N47" s="17">
        <f>+[1]GBA!N48</f>
        <v>305.9117</v>
      </c>
      <c r="O47" s="18">
        <f>+[1]GBA!R48</f>
        <v>320.82249999999999</v>
      </c>
      <c r="P47" s="19">
        <f>+[1]GBA!S48</f>
        <v>315.5625</v>
      </c>
      <c r="Q47" s="20">
        <f>+[1]GBA!T48</f>
        <v>321.5532</v>
      </c>
      <c r="R47" s="18">
        <f t="shared" si="4"/>
        <v>317.46620133000005</v>
      </c>
      <c r="S47" s="19">
        <f t="shared" si="5"/>
        <v>314.40924478837655</v>
      </c>
      <c r="T47" s="19">
        <f t="shared" si="6"/>
        <v>305.42472734225623</v>
      </c>
      <c r="U47" s="19">
        <f t="shared" si="7"/>
        <v>311.7659074893287</v>
      </c>
      <c r="V47" s="19"/>
      <c r="W47" s="20">
        <f t="shared" si="8"/>
        <v>318.72750800153875</v>
      </c>
      <c r="X47" s="21"/>
      <c r="Y47" s="41">
        <f t="shared" si="30"/>
        <v>2.0488781139482048E-2</v>
      </c>
      <c r="Z47" s="24">
        <f t="shared" si="30"/>
        <v>1.1630806125258797E-2</v>
      </c>
      <c r="AA47" s="24">
        <f t="shared" si="30"/>
        <v>3.6501427494328276E-2</v>
      </c>
      <c r="AB47" s="24">
        <f t="shared" si="30"/>
        <v>5.2141906675784E-2</v>
      </c>
      <c r="AC47" s="24">
        <f t="shared" si="30"/>
        <v>6.7615236136644441E-3</v>
      </c>
      <c r="AD47" s="24">
        <f t="shared" si="30"/>
        <v>4.4942383381406215E-2</v>
      </c>
      <c r="AE47" s="24">
        <f t="shared" si="30"/>
        <v>1.4723695739331966E-2</v>
      </c>
      <c r="AF47" s="24">
        <f t="shared" si="30"/>
        <v>1.8731892749114687E-2</v>
      </c>
      <c r="AG47" s="24">
        <f t="shared" si="30"/>
        <v>3.6972977610159052E-3</v>
      </c>
      <c r="AH47" s="24">
        <f t="shared" si="30"/>
        <v>5.0682213873666893E-2</v>
      </c>
      <c r="AI47" s="24">
        <f t="shared" si="30"/>
        <v>-5.3178070540776945E-3</v>
      </c>
      <c r="AJ47" s="24">
        <f t="shared" si="30"/>
        <v>2.0488513301682554E-2</v>
      </c>
      <c r="AK47" s="24">
        <f t="shared" si="30"/>
        <v>-4.674499688301692E-3</v>
      </c>
      <c r="AL47" s="24">
        <f t="shared" si="30"/>
        <v>3.5558681524127111E-2</v>
      </c>
      <c r="AM47" s="24">
        <f t="shared" si="30"/>
        <v>2.321707717484589E-2</v>
      </c>
      <c r="AN47" s="24">
        <f t="shared" si="30"/>
        <v>6.1655383205854175E-3</v>
      </c>
      <c r="AO47" s="24">
        <f t="shared" si="34"/>
        <v>2.049069655232949E-2</v>
      </c>
      <c r="AP47" s="24">
        <f t="shared" si="34"/>
        <v>2.6169189619339006E-2</v>
      </c>
      <c r="AQ47" s="24">
        <f t="shared" si="34"/>
        <v>3.5758389325733386E-2</v>
      </c>
      <c r="AR47" s="24">
        <f t="shared" si="33"/>
        <v>4.1865656021138786E-2</v>
      </c>
      <c r="AS47" s="24" t="e">
        <f t="shared" si="33"/>
        <v>#DIV/0!</v>
      </c>
      <c r="AT47" s="24">
        <f t="shared" si="12"/>
        <v>2.6667179588764744E-2</v>
      </c>
      <c r="AU47" s="21"/>
      <c r="AV47" s="24">
        <f t="shared" si="32"/>
        <v>0.41340720936910769</v>
      </c>
      <c r="AW47" s="24">
        <f t="shared" si="32"/>
        <v>0.4648828389751507</v>
      </c>
      <c r="AX47" s="24">
        <f t="shared" si="32"/>
        <v>0.47729434301306783</v>
      </c>
      <c r="AY47" s="24">
        <f t="shared" si="32"/>
        <v>0.60822599840396019</v>
      </c>
      <c r="AZ47" s="24">
        <f t="shared" si="32"/>
        <v>0.16671490111937204</v>
      </c>
      <c r="BA47" s="24">
        <f t="shared" si="32"/>
        <v>0.50033870485384213</v>
      </c>
      <c r="BB47" s="24">
        <f t="shared" si="32"/>
        <v>0.43675471092575879</v>
      </c>
      <c r="BC47" s="24">
        <f t="shared" si="32"/>
        <v>0.31165590611331173</v>
      </c>
      <c r="BD47" s="24">
        <f t="shared" si="32"/>
        <v>0.38848120034190758</v>
      </c>
      <c r="BE47" s="24">
        <f t="shared" si="32"/>
        <v>0.55740384454189651</v>
      </c>
      <c r="BF47" s="24">
        <f t="shared" si="32"/>
        <v>0.38637053563823764</v>
      </c>
      <c r="BG47" s="24">
        <f t="shared" si="32"/>
        <v>0.41164418860182228</v>
      </c>
      <c r="BH47" s="24">
        <f t="shared" si="32"/>
        <v>0.42907455195391253</v>
      </c>
      <c r="BI47" s="24">
        <f t="shared" si="31"/>
        <v>0.71626253337463197</v>
      </c>
      <c r="BJ47" s="24">
        <f t="shared" si="31"/>
        <v>0.44238812164671182</v>
      </c>
      <c r="BK47" s="24">
        <f t="shared" si="31"/>
        <v>0.24279356961700471</v>
      </c>
      <c r="BL47" s="24">
        <f t="shared" si="31"/>
        <v>0.41341119279866656</v>
      </c>
      <c r="BM47" s="24">
        <f t="shared" si="31"/>
        <v>0.48562955702115884</v>
      </c>
      <c r="BN47" s="24">
        <f t="shared" si="31"/>
        <v>0.50119392511808103</v>
      </c>
      <c r="BO47" s="24">
        <f t="shared" si="31"/>
        <v>0.539451085783482</v>
      </c>
      <c r="BP47" s="24" t="e">
        <f t="shared" si="31"/>
        <v>#DIV/0!</v>
      </c>
      <c r="BQ47" s="24">
        <f t="shared" si="31"/>
        <v>0.44731407403840251</v>
      </c>
      <c r="BR47" s="21"/>
      <c r="BS47" s="35">
        <f t="shared" si="13"/>
        <v>43983</v>
      </c>
      <c r="BT47" s="24">
        <f t="shared" si="14"/>
        <v>2.8927388086232566E-3</v>
      </c>
      <c r="BU47" s="24">
        <f t="shared" si="15"/>
        <v>1.0182663210456572E-3</v>
      </c>
      <c r="BV47" s="24">
        <f t="shared" si="16"/>
        <v>4.0829709327331199E-3</v>
      </c>
      <c r="BW47" s="24">
        <f t="shared" si="17"/>
        <v>7.1281761484216083E-4</v>
      </c>
      <c r="BX47" s="24">
        <f t="shared" si="18"/>
        <v>2.8049833457733713E-3</v>
      </c>
      <c r="BY47" s="24">
        <f t="shared" si="19"/>
        <v>1.367103386070109E-3</v>
      </c>
      <c r="BZ47" s="24">
        <f t="shared" si="20"/>
        <v>2.132524055569374E-3</v>
      </c>
      <c r="CA47" s="24">
        <f t="shared" si="21"/>
        <v>1.2301623120091008E-4</v>
      </c>
      <c r="CB47" s="24">
        <f t="shared" si="22"/>
        <v>3.6536691694616648E-3</v>
      </c>
      <c r="CC47" s="24">
        <f t="shared" si="23"/>
        <v>-1.6473052040520185E-4</v>
      </c>
      <c r="CD47" s="24">
        <f t="shared" si="24"/>
        <v>2.0312529854493375E-3</v>
      </c>
      <c r="CE47" s="24">
        <f t="shared" si="25"/>
        <v>-1.6394769782077811E-4</v>
      </c>
      <c r="CF47" s="24">
        <f t="shared" si="26"/>
        <v>2.0490664632542982E-2</v>
      </c>
      <c r="CG47" s="21"/>
    </row>
    <row r="48" spans="1:85" x14ac:dyDescent="0.25">
      <c r="A48" s="31">
        <f>+[1]NAC!A49</f>
        <v>44013</v>
      </c>
      <c r="B48" s="17">
        <f>+[1]GBA!B49</f>
        <v>322.67910000000001</v>
      </c>
      <c r="C48" s="17">
        <f>+[1]GBA!C49</f>
        <v>338.36540000000002</v>
      </c>
      <c r="D48" s="17">
        <f>+[1]GBA!D49</f>
        <v>279.39429999999999</v>
      </c>
      <c r="E48" s="17">
        <f>+[1]GBA!E49</f>
        <v>306.02519999999998</v>
      </c>
      <c r="F48" s="17">
        <f>+[1]GBA!F49</f>
        <v>317.17309999999998</v>
      </c>
      <c r="G48" s="17">
        <f>+[1]GBA!G49</f>
        <v>337.73719999999997</v>
      </c>
      <c r="H48" s="17">
        <f>+[1]GBA!H49</f>
        <v>338.69189999999998</v>
      </c>
      <c r="I48" s="17">
        <f>+[1]GBA!I49</f>
        <v>316.75080000000003</v>
      </c>
      <c r="J48" s="17">
        <f>+[1]GBA!J49</f>
        <v>376.63220000000001</v>
      </c>
      <c r="K48" s="17">
        <f>+[1]GBA!K49</f>
        <v>322.84339999999997</v>
      </c>
      <c r="L48" s="17">
        <f>+[1]GBA!L49</f>
        <v>315.72140000000002</v>
      </c>
      <c r="M48" s="17">
        <f>+[1]GBA!M49</f>
        <v>295.11750000000001</v>
      </c>
      <c r="N48" s="17">
        <f>+[1]GBA!N49</f>
        <v>315.11770000000001</v>
      </c>
      <c r="O48" s="18">
        <f>+[1]GBA!R49</f>
        <v>320.93389999999999</v>
      </c>
      <c r="P48" s="19">
        <f>+[1]GBA!S49</f>
        <v>322.75659999999999</v>
      </c>
      <c r="Q48" s="20">
        <f>+[1]GBA!T49</f>
        <v>323.23700000000002</v>
      </c>
      <c r="R48" s="18">
        <f t="shared" si="4"/>
        <v>322.67900056000002</v>
      </c>
      <c r="S48" s="19">
        <f t="shared" si="5"/>
        <v>320.3857205938092</v>
      </c>
      <c r="T48" s="19">
        <f t="shared" si="6"/>
        <v>312.53535894564322</v>
      </c>
      <c r="U48" s="19">
        <f t="shared" si="7"/>
        <v>319.86207958866896</v>
      </c>
      <c r="V48" s="19"/>
      <c r="W48" s="20">
        <f t="shared" si="8"/>
        <v>325.18352361992692</v>
      </c>
      <c r="X48" s="21"/>
      <c r="Y48" s="41">
        <f t="shared" si="30"/>
        <v>1.6420650897843947E-2</v>
      </c>
      <c r="Z48" s="24">
        <f t="shared" si="30"/>
        <v>1.3288189882792345E-2</v>
      </c>
      <c r="AA48" s="24">
        <f t="shared" si="30"/>
        <v>1.5674939581739711E-2</v>
      </c>
      <c r="AB48" s="24">
        <f t="shared" si="30"/>
        <v>1.3706099126330251E-2</v>
      </c>
      <c r="AC48" s="24">
        <f t="shared" si="30"/>
        <v>4.7972684430150903E-3</v>
      </c>
      <c r="AD48" s="24">
        <f t="shared" si="30"/>
        <v>4.3736294164620881E-2</v>
      </c>
      <c r="AE48" s="24">
        <f t="shared" si="30"/>
        <v>1.6871401871964675E-2</v>
      </c>
      <c r="AF48" s="24">
        <f t="shared" si="30"/>
        <v>1.7512739355815654E-2</v>
      </c>
      <c r="AG48" s="24">
        <f t="shared" si="30"/>
        <v>1.8717812784004861E-2</v>
      </c>
      <c r="AH48" s="24">
        <f t="shared" si="30"/>
        <v>2.2107544311491756E-2</v>
      </c>
      <c r="AI48" s="24">
        <f t="shared" si="30"/>
        <v>-5.2911019757984068E-3</v>
      </c>
      <c r="AJ48" s="24">
        <f t="shared" si="30"/>
        <v>1.6420538261090467E-2</v>
      </c>
      <c r="AK48" s="24">
        <f t="shared" ref="AK48:AN95" si="35">+N48/N47-1</f>
        <v>3.009365120719476E-2</v>
      </c>
      <c r="AL48" s="24">
        <f t="shared" si="35"/>
        <v>3.472325039546309E-4</v>
      </c>
      <c r="AM48" s="24">
        <f t="shared" si="35"/>
        <v>2.2797702515349627E-2</v>
      </c>
      <c r="AN48" s="24">
        <f t="shared" si="35"/>
        <v>5.2364585393647189E-3</v>
      </c>
      <c r="AO48" s="24">
        <f t="shared" si="34"/>
        <v>1.6420013242862908E-2</v>
      </c>
      <c r="AP48" s="24">
        <f t="shared" si="34"/>
        <v>1.9008588024996831E-2</v>
      </c>
      <c r="AQ48" s="24">
        <f t="shared" si="34"/>
        <v>2.328112613953115E-2</v>
      </c>
      <c r="AR48" s="24">
        <f t="shared" si="33"/>
        <v>2.5968753814486156E-2</v>
      </c>
      <c r="AS48" s="24" t="e">
        <f t="shared" si="33"/>
        <v>#DIV/0!</v>
      </c>
      <c r="AT48" s="24">
        <f t="shared" si="12"/>
        <v>2.0255595944222771E-2</v>
      </c>
      <c r="AU48" s="21"/>
      <c r="AV48" s="24">
        <f t="shared" si="32"/>
        <v>0.40644671152593892</v>
      </c>
      <c r="AW48" s="24">
        <f t="shared" si="32"/>
        <v>0.44806731291423829</v>
      </c>
      <c r="AX48" s="24">
        <f t="shared" si="32"/>
        <v>0.48333339527287977</v>
      </c>
      <c r="AY48" s="24">
        <f t="shared" si="32"/>
        <v>0.63042658250238137</v>
      </c>
      <c r="AZ48" s="24">
        <f t="shared" si="32"/>
        <v>0.14536127259996312</v>
      </c>
      <c r="BA48" s="24">
        <f t="shared" si="32"/>
        <v>0.53043448313988617</v>
      </c>
      <c r="BB48" s="24">
        <f t="shared" si="32"/>
        <v>0.40655177268383724</v>
      </c>
      <c r="BC48" s="24">
        <f t="shared" si="32"/>
        <v>0.33464346464562622</v>
      </c>
      <c r="BD48" s="24">
        <f t="shared" ref="BD48:BK83" si="36">+J48/J36-1</f>
        <v>0.41213757078362456</v>
      </c>
      <c r="BE48" s="24">
        <f t="shared" si="36"/>
        <v>0.52889690804646672</v>
      </c>
      <c r="BF48" s="24">
        <f t="shared" si="36"/>
        <v>0.34885169532800053</v>
      </c>
      <c r="BG48" s="24">
        <f t="shared" si="36"/>
        <v>0.3958429899823106</v>
      </c>
      <c r="BH48" s="24">
        <f t="shared" si="36"/>
        <v>0.42907734679096965</v>
      </c>
      <c r="BI48" s="24">
        <f t="shared" si="31"/>
        <v>0.64835333593220734</v>
      </c>
      <c r="BJ48" s="24">
        <f t="shared" si="31"/>
        <v>0.44471261661535499</v>
      </c>
      <c r="BK48" s="24">
        <f t="shared" si="31"/>
        <v>0.23004918872472357</v>
      </c>
      <c r="BL48" s="24">
        <f t="shared" si="31"/>
        <v>0.40645176074036438</v>
      </c>
      <c r="BM48" s="24">
        <f t="shared" si="31"/>
        <v>0.47861054122781987</v>
      </c>
      <c r="BN48" s="24">
        <f t="shared" si="31"/>
        <v>0.50016271497875131</v>
      </c>
      <c r="BO48" s="24">
        <f t="shared" si="31"/>
        <v>0.54497513822998656</v>
      </c>
      <c r="BP48" s="24" t="e">
        <f t="shared" si="31"/>
        <v>#DIV/0!</v>
      </c>
      <c r="BQ48" s="24">
        <f t="shared" si="31"/>
        <v>0.44978288635041874</v>
      </c>
      <c r="BR48" s="21"/>
      <c r="BS48" s="35">
        <f t="shared" si="13"/>
        <v>44013</v>
      </c>
      <c r="BT48" s="24">
        <f t="shared" si="14"/>
        <v>3.2762651508303148E-3</v>
      </c>
      <c r="BU48" s="24">
        <f t="shared" si="15"/>
        <v>4.4413916950502544E-4</v>
      </c>
      <c r="BV48" s="24">
        <f t="shared" si="16"/>
        <v>1.1065456437710974E-3</v>
      </c>
      <c r="BW48" s="24">
        <f t="shared" si="17"/>
        <v>4.9893761885126979E-4</v>
      </c>
      <c r="BX48" s="24">
        <f t="shared" si="18"/>
        <v>2.7951188489101675E-3</v>
      </c>
      <c r="BY48" s="24">
        <f t="shared" si="19"/>
        <v>1.5576693070535677E-3</v>
      </c>
      <c r="BZ48" s="24">
        <f t="shared" si="20"/>
        <v>1.9902976412284712E-3</v>
      </c>
      <c r="CA48" s="24">
        <f t="shared" si="21"/>
        <v>6.1253034575975396E-4</v>
      </c>
      <c r="CB48" s="24">
        <f t="shared" si="22"/>
        <v>1.6408817823383283E-3</v>
      </c>
      <c r="CC48" s="24">
        <f t="shared" si="23"/>
        <v>-1.5975841200052416E-4</v>
      </c>
      <c r="CD48" s="24">
        <f t="shared" si="24"/>
        <v>1.6279491889055211E-3</v>
      </c>
      <c r="CE48" s="24">
        <f t="shared" si="25"/>
        <v>1.0294421987103524E-3</v>
      </c>
      <c r="CF48" s="24">
        <f t="shared" si="26"/>
        <v>1.6420018483863347E-2</v>
      </c>
      <c r="CG48" s="21"/>
    </row>
    <row r="49" spans="1:85" x14ac:dyDescent="0.25">
      <c r="A49" s="31">
        <f>+[1]NAC!A50</f>
        <v>44044</v>
      </c>
      <c r="B49" s="17">
        <f>+[1]GBA!B50</f>
        <v>331.69569999999999</v>
      </c>
      <c r="C49" s="17">
        <f>+[1]GBA!C50</f>
        <v>350.89159999999998</v>
      </c>
      <c r="D49" s="17">
        <f>+[1]GBA!D50</f>
        <v>283.57389999999998</v>
      </c>
      <c r="E49" s="17">
        <f>+[1]GBA!E50</f>
        <v>313.90100000000001</v>
      </c>
      <c r="F49" s="17">
        <f>+[1]GBA!F50</f>
        <v>325.16269999999997</v>
      </c>
      <c r="G49" s="17">
        <f>+[1]GBA!G50</f>
        <v>349.43579999999997</v>
      </c>
      <c r="H49" s="17">
        <f>+[1]GBA!H50</f>
        <v>346.60539999999997</v>
      </c>
      <c r="I49" s="17">
        <f>+[1]GBA!I50</f>
        <v>325.64229999999998</v>
      </c>
      <c r="J49" s="17">
        <f>+[1]GBA!J50</f>
        <v>377.59219999999999</v>
      </c>
      <c r="K49" s="17">
        <f>+[1]GBA!K50</f>
        <v>333.55959999999999</v>
      </c>
      <c r="L49" s="17">
        <f>+[1]GBA!L50</f>
        <v>319.06049999999999</v>
      </c>
      <c r="M49" s="17">
        <f>+[1]GBA!M50</f>
        <v>299.70299999999997</v>
      </c>
      <c r="N49" s="17">
        <f>+[1]GBA!N50</f>
        <v>330.74619999999999</v>
      </c>
      <c r="O49" s="18">
        <f>+[1]GBA!R50</f>
        <v>335.65140000000002</v>
      </c>
      <c r="P49" s="19">
        <f>+[1]GBA!S50</f>
        <v>333.0711</v>
      </c>
      <c r="Q49" s="20">
        <f>+[1]GBA!T50</f>
        <v>325.86900000000003</v>
      </c>
      <c r="R49" s="18">
        <f t="shared" si="4"/>
        <v>331.69572269999998</v>
      </c>
      <c r="S49" s="19">
        <f t="shared" si="5"/>
        <v>330.37668760265325</v>
      </c>
      <c r="T49" s="19">
        <f t="shared" si="6"/>
        <v>321.42218251843758</v>
      </c>
      <c r="U49" s="19">
        <f t="shared" si="7"/>
        <v>330.55822980209547</v>
      </c>
      <c r="V49" s="19"/>
      <c r="W49" s="20">
        <f t="shared" si="8"/>
        <v>334.05278228505478</v>
      </c>
      <c r="X49" s="21"/>
      <c r="Y49" s="41">
        <f t="shared" ref="Y49:AJ70" si="37">+B49/B48-1</f>
        <v>2.7942931537865201E-2</v>
      </c>
      <c r="Z49" s="24">
        <f t="shared" si="37"/>
        <v>3.7019742562330427E-2</v>
      </c>
      <c r="AA49" s="24">
        <f t="shared" si="37"/>
        <v>1.4959503468753743E-2</v>
      </c>
      <c r="AB49" s="24">
        <f t="shared" si="37"/>
        <v>2.5735789078807914E-2</v>
      </c>
      <c r="AC49" s="24">
        <f t="shared" si="37"/>
        <v>2.5190030302065347E-2</v>
      </c>
      <c r="AD49" s="24">
        <f t="shared" si="37"/>
        <v>3.4638174296464763E-2</v>
      </c>
      <c r="AE49" s="24">
        <f t="shared" si="37"/>
        <v>2.3364892989764519E-2</v>
      </c>
      <c r="AF49" s="24">
        <f t="shared" si="37"/>
        <v>2.8070963040977226E-2</v>
      </c>
      <c r="AG49" s="24">
        <f t="shared" si="37"/>
        <v>2.5489058025309763E-3</v>
      </c>
      <c r="AH49" s="24">
        <f t="shared" si="37"/>
        <v>3.3193182824861944E-2</v>
      </c>
      <c r="AI49" s="24">
        <f t="shared" si="37"/>
        <v>1.0576096520539924E-2</v>
      </c>
      <c r="AJ49" s="24">
        <f t="shared" si="37"/>
        <v>1.5537878980405928E-2</v>
      </c>
      <c r="AK49" s="24">
        <f t="shared" si="35"/>
        <v>4.9595754221359201E-2</v>
      </c>
      <c r="AL49" s="24">
        <f t="shared" si="35"/>
        <v>4.5858352763606502E-2</v>
      </c>
      <c r="AM49" s="24">
        <f t="shared" si="35"/>
        <v>3.1957518451985134E-2</v>
      </c>
      <c r="AN49" s="24">
        <f t="shared" si="35"/>
        <v>8.1426321862905215E-3</v>
      </c>
      <c r="AO49" s="24">
        <f t="shared" si="34"/>
        <v>2.7943318667628558E-2</v>
      </c>
      <c r="AP49" s="24">
        <f t="shared" si="34"/>
        <v>3.1184183209933991E-2</v>
      </c>
      <c r="AQ49" s="24">
        <f t="shared" si="34"/>
        <v>2.8434618094971942E-2</v>
      </c>
      <c r="AR49" s="24">
        <f t="shared" si="33"/>
        <v>3.3439882049104863E-2</v>
      </c>
      <c r="AS49" s="24" t="e">
        <f t="shared" si="33"/>
        <v>#DIV/0!</v>
      </c>
      <c r="AT49" s="24">
        <f t="shared" si="12"/>
        <v>2.7274625006813658E-2</v>
      </c>
      <c r="AU49" s="21"/>
      <c r="AV49" s="24">
        <f t="shared" ref="AV49:BC80" si="38">+B49/B37-1</f>
        <v>0.39188458244389879</v>
      </c>
      <c r="AW49" s="24">
        <f t="shared" si="38"/>
        <v>0.43934447344532512</v>
      </c>
      <c r="AX49" s="24">
        <f t="shared" si="38"/>
        <v>0.44202632499633854</v>
      </c>
      <c r="AY49" s="24">
        <f t="shared" si="38"/>
        <v>0.62242526737111081</v>
      </c>
      <c r="AZ49" s="24">
        <f t="shared" si="38"/>
        <v>0.1556627394978829</v>
      </c>
      <c r="BA49" s="24">
        <f t="shared" si="38"/>
        <v>0.48988482929050536</v>
      </c>
      <c r="BB49" s="24">
        <f t="shared" si="38"/>
        <v>0.36583464752478823</v>
      </c>
      <c r="BC49" s="24">
        <f t="shared" si="38"/>
        <v>0.31724488875459267</v>
      </c>
      <c r="BD49" s="24">
        <f t="shared" si="36"/>
        <v>0.3968713283277745</v>
      </c>
      <c r="BE49" s="24">
        <f t="shared" si="36"/>
        <v>0.49988443735380428</v>
      </c>
      <c r="BF49" s="24">
        <f t="shared" si="36"/>
        <v>0.33778267878968293</v>
      </c>
      <c r="BG49" s="24">
        <f t="shared" si="36"/>
        <v>0.37384350992645854</v>
      </c>
      <c r="BH49" s="24">
        <f t="shared" si="36"/>
        <v>0.44073679451002179</v>
      </c>
      <c r="BI49" s="24">
        <f t="shared" si="31"/>
        <v>0.67345168349085616</v>
      </c>
      <c r="BJ49" s="24">
        <f t="shared" si="31"/>
        <v>0.42328649170674582</v>
      </c>
      <c r="BK49" s="24">
        <f t="shared" si="31"/>
        <v>0.21628582114008066</v>
      </c>
      <c r="BL49" s="24">
        <f t="shared" si="31"/>
        <v>0.39189062130309771</v>
      </c>
      <c r="BM49" s="24">
        <f t="shared" si="31"/>
        <v>0.46194923258529053</v>
      </c>
      <c r="BN49" s="24">
        <f t="shared" si="31"/>
        <v>0.4798043868746773</v>
      </c>
      <c r="BO49" s="24">
        <f t="shared" si="31"/>
        <v>0.52465175007727871</v>
      </c>
      <c r="BP49" s="24" t="e">
        <f t="shared" si="31"/>
        <v>#DIV/0!</v>
      </c>
      <c r="BQ49" s="24">
        <f t="shared" si="31"/>
        <v>0.42760719942202696</v>
      </c>
      <c r="BR49" s="21"/>
      <c r="BS49" s="35">
        <f t="shared" si="13"/>
        <v>44044</v>
      </c>
      <c r="BT49" s="24">
        <f t="shared" si="14"/>
        <v>9.0992607826165094E-3</v>
      </c>
      <c r="BU49" s="24">
        <f t="shared" si="15"/>
        <v>4.2355677823571405E-4</v>
      </c>
      <c r="BV49" s="24">
        <f t="shared" si="16"/>
        <v>2.0721993460376029E-3</v>
      </c>
      <c r="BW49" s="24">
        <f t="shared" si="17"/>
        <v>2.5899172273630348E-3</v>
      </c>
      <c r="BX49" s="24">
        <f t="shared" si="18"/>
        <v>2.273163089893334E-3</v>
      </c>
      <c r="BY49" s="24">
        <f t="shared" si="19"/>
        <v>2.1581441128353212E-3</v>
      </c>
      <c r="BZ49" s="24">
        <f t="shared" si="20"/>
        <v>3.1936523003813829E-3</v>
      </c>
      <c r="CA49" s="24">
        <f t="shared" si="21"/>
        <v>8.3600084418232928E-5</v>
      </c>
      <c r="CB49" s="24">
        <f t="shared" si="22"/>
        <v>2.4774722626907074E-3</v>
      </c>
      <c r="CC49" s="24">
        <f t="shared" si="23"/>
        <v>3.1251116046871087E-4</v>
      </c>
      <c r="CD49" s="24">
        <f t="shared" si="24"/>
        <v>1.5404412619224378E-3</v>
      </c>
      <c r="CE49" s="24">
        <f t="shared" si="25"/>
        <v>1.7193916494746609E-3</v>
      </c>
      <c r="CF49" s="24">
        <f t="shared" si="26"/>
        <v>2.7943310056337652E-2</v>
      </c>
      <c r="CG49" s="21"/>
    </row>
    <row r="50" spans="1:85" x14ac:dyDescent="0.25">
      <c r="A50" s="31">
        <f>+[1]NAC!A51</f>
        <v>44075</v>
      </c>
      <c r="B50" s="17">
        <f>+[1]GBA!B51</f>
        <v>340.90199999999999</v>
      </c>
      <c r="C50" s="17">
        <f>+[1]GBA!C51</f>
        <v>360.80549999999999</v>
      </c>
      <c r="D50" s="17">
        <f>+[1]GBA!D51</f>
        <v>296.19779999999997</v>
      </c>
      <c r="E50" s="17">
        <f>+[1]GBA!E51</f>
        <v>337.44209999999998</v>
      </c>
      <c r="F50" s="17">
        <f>+[1]GBA!F51</f>
        <v>328.73680000000002</v>
      </c>
      <c r="G50" s="17">
        <f>+[1]GBA!G51</f>
        <v>359.6755</v>
      </c>
      <c r="H50" s="17">
        <f>+[1]GBA!H51</f>
        <v>356.52010000000001</v>
      </c>
      <c r="I50" s="17">
        <f>+[1]GBA!I51</f>
        <v>336.76130000000001</v>
      </c>
      <c r="J50" s="17">
        <f>+[1]GBA!J51</f>
        <v>374.47500000000002</v>
      </c>
      <c r="K50" s="17">
        <f>+[1]GBA!K51</f>
        <v>341.80110000000002</v>
      </c>
      <c r="L50" s="17">
        <f>+[1]GBA!L51</f>
        <v>319.85809999999998</v>
      </c>
      <c r="M50" s="17">
        <f>+[1]GBA!M51</f>
        <v>303.55290000000002</v>
      </c>
      <c r="N50" s="17">
        <f>+[1]GBA!N51</f>
        <v>339.9264</v>
      </c>
      <c r="O50" s="18">
        <f>+[1]GBA!R51</f>
        <v>366.82499999999999</v>
      </c>
      <c r="P50" s="19">
        <f>+[1]GBA!S51</f>
        <v>340.3537</v>
      </c>
      <c r="Q50" s="20">
        <f>+[1]GBA!T51</f>
        <v>330.83969999999999</v>
      </c>
      <c r="R50" s="18">
        <f t="shared" si="4"/>
        <v>340.9025838899999</v>
      </c>
      <c r="S50" s="19">
        <f t="shared" si="5"/>
        <v>341.01365922299442</v>
      </c>
      <c r="T50" s="19">
        <f t="shared" si="6"/>
        <v>332.3446374214696</v>
      </c>
      <c r="U50" s="19">
        <f t="shared" si="7"/>
        <v>344.45571362048901</v>
      </c>
      <c r="V50" s="19"/>
      <c r="W50" s="20">
        <f t="shared" si="8"/>
        <v>344.97615501057896</v>
      </c>
      <c r="X50" s="21"/>
      <c r="Y50" s="41">
        <f t="shared" si="37"/>
        <v>2.7755258811012595E-2</v>
      </c>
      <c r="Z50" s="24">
        <f t="shared" si="37"/>
        <v>2.825345491314124E-2</v>
      </c>
      <c r="AA50" s="24">
        <f t="shared" si="37"/>
        <v>4.4517143502980971E-2</v>
      </c>
      <c r="AB50" s="24">
        <f t="shared" si="37"/>
        <v>7.4995301066259623E-2</v>
      </c>
      <c r="AC50" s="24">
        <f t="shared" si="37"/>
        <v>1.0991728141019896E-2</v>
      </c>
      <c r="AD50" s="24">
        <f t="shared" si="37"/>
        <v>2.930352299335115E-2</v>
      </c>
      <c r="AE50" s="24">
        <f t="shared" si="37"/>
        <v>2.8605151564286224E-2</v>
      </c>
      <c r="AF50" s="24">
        <f t="shared" si="37"/>
        <v>3.4144827008039336E-2</v>
      </c>
      <c r="AG50" s="24">
        <f t="shared" si="37"/>
        <v>-8.2554671415351333E-3</v>
      </c>
      <c r="AH50" s="24">
        <f t="shared" si="37"/>
        <v>2.4707728393966288E-2</v>
      </c>
      <c r="AI50" s="24">
        <f t="shared" si="37"/>
        <v>2.499839372156698E-3</v>
      </c>
      <c r="AJ50" s="24">
        <f t="shared" si="37"/>
        <v>1.2845717260087541E-2</v>
      </c>
      <c r="AK50" s="24">
        <f t="shared" si="35"/>
        <v>2.7756025617225566E-2</v>
      </c>
      <c r="AL50" s="24">
        <f t="shared" si="35"/>
        <v>9.2874929167582776E-2</v>
      </c>
      <c r="AM50" s="24">
        <f t="shared" si="35"/>
        <v>2.1865001196441192E-2</v>
      </c>
      <c r="AN50" s="24">
        <f t="shared" si="35"/>
        <v>1.5253675556742063E-2</v>
      </c>
      <c r="AO50" s="24">
        <f t="shared" si="34"/>
        <v>2.7756948793479008E-2</v>
      </c>
      <c r="AP50" s="24">
        <f t="shared" si="34"/>
        <v>3.2196495756184662E-2</v>
      </c>
      <c r="AQ50" s="24">
        <f t="shared" si="34"/>
        <v>3.398164624933897E-2</v>
      </c>
      <c r="AR50" s="24">
        <f t="shared" si="33"/>
        <v>4.2042468059905636E-2</v>
      </c>
      <c r="AS50" s="24" t="e">
        <f t="shared" si="33"/>
        <v>#DIV/0!</v>
      </c>
      <c r="AT50" s="24">
        <f t="shared" si="12"/>
        <v>3.2699541224605166E-2</v>
      </c>
      <c r="AU50" s="21"/>
      <c r="AV50" s="24">
        <f t="shared" si="38"/>
        <v>0.35199061504305784</v>
      </c>
      <c r="AW50" s="24">
        <f t="shared" si="38"/>
        <v>0.40076753747423099</v>
      </c>
      <c r="AX50" s="24">
        <f t="shared" si="38"/>
        <v>0.42249186695520113</v>
      </c>
      <c r="AY50" s="24">
        <f t="shared" si="38"/>
        <v>0.56206344408218922</v>
      </c>
      <c r="AZ50" s="24">
        <f t="shared" si="38"/>
        <v>0.15027196495334882</v>
      </c>
      <c r="BA50" s="24">
        <f t="shared" si="38"/>
        <v>0.42498904541813221</v>
      </c>
      <c r="BB50" s="24">
        <f t="shared" si="38"/>
        <v>0.30615643098314149</v>
      </c>
      <c r="BC50" s="24">
        <f t="shared" si="38"/>
        <v>0.30393603164499128</v>
      </c>
      <c r="BD50" s="24">
        <f t="shared" si="36"/>
        <v>0.29802942858628412</v>
      </c>
      <c r="BE50" s="24">
        <f t="shared" si="36"/>
        <v>0.4270068314914095</v>
      </c>
      <c r="BF50" s="24">
        <f t="shared" si="36"/>
        <v>0.32904843622100244</v>
      </c>
      <c r="BG50" s="24">
        <f t="shared" si="36"/>
        <v>0.32151721177551806</v>
      </c>
      <c r="BH50" s="24">
        <f t="shared" si="36"/>
        <v>0.37031733746130024</v>
      </c>
      <c r="BI50" s="24">
        <f t="shared" si="31"/>
        <v>0.65627800817697657</v>
      </c>
      <c r="BJ50" s="24">
        <f t="shared" si="31"/>
        <v>0.36849539517463348</v>
      </c>
      <c r="BK50" s="24">
        <f t="shared" si="31"/>
        <v>0.19832855399600779</v>
      </c>
      <c r="BL50" s="24">
        <f t="shared" si="31"/>
        <v>0.35200035423996789</v>
      </c>
      <c r="BM50" s="24">
        <f t="shared" si="31"/>
        <v>0.41199445470907148</v>
      </c>
      <c r="BN50" s="24">
        <f t="shared" si="31"/>
        <v>0.41906650472170437</v>
      </c>
      <c r="BO50" s="24">
        <f t="shared" si="31"/>
        <v>0.45898914161157345</v>
      </c>
      <c r="BP50" s="24" t="e">
        <f t="shared" si="31"/>
        <v>#DIV/0!</v>
      </c>
      <c r="BQ50" s="24">
        <f t="shared" si="31"/>
        <v>0.37785203691068858</v>
      </c>
      <c r="BR50" s="21"/>
      <c r="BS50" s="35">
        <f t="shared" si="13"/>
        <v>44075</v>
      </c>
      <c r="BT50" s="24">
        <f t="shared" si="14"/>
        <v>7.0058736365892086E-3</v>
      </c>
      <c r="BU50" s="24">
        <f t="shared" si="15"/>
        <v>1.2445187863454356E-3</v>
      </c>
      <c r="BV50" s="24">
        <f t="shared" si="16"/>
        <v>6.0255209518845065E-3</v>
      </c>
      <c r="BW50" s="24">
        <f t="shared" si="17"/>
        <v>1.1270898597720881E-3</v>
      </c>
      <c r="BX50" s="24">
        <f t="shared" si="18"/>
        <v>1.9355969643260428E-3</v>
      </c>
      <c r="BY50" s="24">
        <f t="shared" si="19"/>
        <v>2.6304037103887794E-3</v>
      </c>
      <c r="BZ50" s="24">
        <f t="shared" si="20"/>
        <v>3.8851637208441449E-3</v>
      </c>
      <c r="CA50" s="24">
        <f t="shared" si="21"/>
        <v>-2.6407734559115214E-4</v>
      </c>
      <c r="CB50" s="24">
        <f t="shared" si="22"/>
        <v>1.8535540255722408E-3</v>
      </c>
      <c r="CC50" s="24">
        <f t="shared" si="23"/>
        <v>7.2619331513793078E-5</v>
      </c>
      <c r="CD50" s="24">
        <f t="shared" si="24"/>
        <v>1.2581687371889512E-3</v>
      </c>
      <c r="CE50" s="24">
        <f t="shared" si="25"/>
        <v>9.8251831422596224E-4</v>
      </c>
      <c r="CF50" s="24">
        <f t="shared" si="26"/>
        <v>2.7756950693060004E-2</v>
      </c>
      <c r="CG50" s="21"/>
    </row>
    <row r="51" spans="1:85" x14ac:dyDescent="0.25">
      <c r="A51" s="31">
        <f>+[1]NAC!A52</f>
        <v>44105</v>
      </c>
      <c r="B51" s="17">
        <f>+[1]GBA!B52</f>
        <v>353.0444</v>
      </c>
      <c r="C51" s="17">
        <f>+[1]GBA!C52</f>
        <v>378.08359999999999</v>
      </c>
      <c r="D51" s="17">
        <f>+[1]GBA!D52</f>
        <v>302.29570000000001</v>
      </c>
      <c r="E51" s="17">
        <f>+[1]GBA!E52</f>
        <v>358.41219999999998</v>
      </c>
      <c r="F51" s="17">
        <f>+[1]GBA!F52</f>
        <v>335.96120000000002</v>
      </c>
      <c r="G51" s="17">
        <f>+[1]GBA!G52</f>
        <v>376.6123</v>
      </c>
      <c r="H51" s="17">
        <f>+[1]GBA!H52</f>
        <v>365.4615</v>
      </c>
      <c r="I51" s="17">
        <f>+[1]GBA!I52</f>
        <v>350.68169999999998</v>
      </c>
      <c r="J51" s="17">
        <f>+[1]GBA!J52</f>
        <v>372.48540000000003</v>
      </c>
      <c r="K51" s="17">
        <f>+[1]GBA!K52</f>
        <v>350.2174</v>
      </c>
      <c r="L51" s="17">
        <f>+[1]GBA!L52</f>
        <v>319.9665</v>
      </c>
      <c r="M51" s="17">
        <f>+[1]GBA!M52</f>
        <v>313.62119999999999</v>
      </c>
      <c r="N51" s="17">
        <f>+[1]GBA!N52</f>
        <v>346.38639999999998</v>
      </c>
      <c r="O51" s="18">
        <f>+[1]GBA!R52</f>
        <v>400.00670000000002</v>
      </c>
      <c r="P51" s="19">
        <f>+[1]GBA!S52</f>
        <v>352.06819999999999</v>
      </c>
      <c r="Q51" s="20">
        <f>+[1]GBA!T52</f>
        <v>334.76530000000002</v>
      </c>
      <c r="R51" s="18">
        <f t="shared" si="4"/>
        <v>353.04611613000003</v>
      </c>
      <c r="S51" s="19">
        <f t="shared" si="5"/>
        <v>355.29078575489581</v>
      </c>
      <c r="T51" s="19">
        <f t="shared" si="6"/>
        <v>345.43092136028417</v>
      </c>
      <c r="U51" s="19">
        <f t="shared" si="7"/>
        <v>358.81149487776491</v>
      </c>
      <c r="V51" s="19"/>
      <c r="W51" s="20">
        <f t="shared" si="8"/>
        <v>356.60736930178882</v>
      </c>
      <c r="X51" s="21"/>
      <c r="Y51" s="41">
        <f t="shared" si="37"/>
        <v>3.5618447530375352E-2</v>
      </c>
      <c r="Z51" s="24">
        <f t="shared" si="37"/>
        <v>4.7887573775898584E-2</v>
      </c>
      <c r="AA51" s="24">
        <f t="shared" si="37"/>
        <v>2.0587256218648653E-2</v>
      </c>
      <c r="AB51" s="24">
        <f t="shared" si="37"/>
        <v>6.2144290827967241E-2</v>
      </c>
      <c r="AC51" s="24">
        <f t="shared" si="37"/>
        <v>2.1976243608868851E-2</v>
      </c>
      <c r="AD51" s="24">
        <f t="shared" si="37"/>
        <v>4.708911226925383E-2</v>
      </c>
      <c r="AE51" s="24">
        <f t="shared" si="37"/>
        <v>2.507965189059469E-2</v>
      </c>
      <c r="AF51" s="24">
        <f t="shared" si="37"/>
        <v>4.1336103643738076E-2</v>
      </c>
      <c r="AG51" s="24">
        <f t="shared" si="37"/>
        <v>-5.3130382535550025E-3</v>
      </c>
      <c r="AH51" s="24">
        <f t="shared" si="37"/>
        <v>2.4623384769680401E-2</v>
      </c>
      <c r="AI51" s="24">
        <f t="shared" si="37"/>
        <v>3.3890028109340165E-4</v>
      </c>
      <c r="AJ51" s="24">
        <f t="shared" si="37"/>
        <v>3.3168189136061565E-2</v>
      </c>
      <c r="AK51" s="24">
        <f t="shared" si="35"/>
        <v>1.9004113831700087E-2</v>
      </c>
      <c r="AL51" s="24">
        <f t="shared" si="35"/>
        <v>9.0456484699788842E-2</v>
      </c>
      <c r="AM51" s="24">
        <f t="shared" si="35"/>
        <v>3.4418606291043652E-2</v>
      </c>
      <c r="AN51" s="24">
        <f t="shared" si="35"/>
        <v>1.1865565106001563E-2</v>
      </c>
      <c r="AO51" s="24">
        <f t="shared" si="34"/>
        <v>3.562170782465679E-2</v>
      </c>
      <c r="AP51" s="24">
        <f t="shared" si="34"/>
        <v>4.1866729222612475E-2</v>
      </c>
      <c r="AQ51" s="24">
        <f t="shared" si="34"/>
        <v>3.9375643429500951E-2</v>
      </c>
      <c r="AR51" s="24">
        <f t="shared" si="33"/>
        <v>4.1676711082495377E-2</v>
      </c>
      <c r="AS51" s="24" t="e">
        <f t="shared" si="33"/>
        <v>#DIV/0!</v>
      </c>
      <c r="AT51" s="24">
        <f t="shared" si="12"/>
        <v>3.371599492391919E-2</v>
      </c>
      <c r="AU51" s="21"/>
      <c r="AV51" s="24">
        <f t="shared" si="38"/>
        <v>0.35676670505871977</v>
      </c>
      <c r="AW51" s="24">
        <f t="shared" si="38"/>
        <v>0.43224552200245769</v>
      </c>
      <c r="AX51" s="24">
        <f t="shared" si="38"/>
        <v>0.36392500155660223</v>
      </c>
      <c r="AY51" s="24">
        <f t="shared" si="38"/>
        <v>0.58668452216258093</v>
      </c>
      <c r="AZ51" s="24">
        <f t="shared" si="38"/>
        <v>0.15295114079845606</v>
      </c>
      <c r="BA51" s="24">
        <f t="shared" si="38"/>
        <v>0.37275294680263982</v>
      </c>
      <c r="BB51" s="24">
        <f t="shared" si="38"/>
        <v>0.28061850403095678</v>
      </c>
      <c r="BC51" s="24">
        <f t="shared" si="38"/>
        <v>0.3252410178775158</v>
      </c>
      <c r="BD51" s="24">
        <f t="shared" si="36"/>
        <v>0.2900963817698945</v>
      </c>
      <c r="BE51" s="24">
        <f t="shared" si="36"/>
        <v>0.42950720371343176</v>
      </c>
      <c r="BF51" s="24">
        <f t="shared" si="36"/>
        <v>0.31256514799285728</v>
      </c>
      <c r="BG51" s="24">
        <f t="shared" si="36"/>
        <v>0.33014730300751594</v>
      </c>
      <c r="BH51" s="24">
        <f t="shared" si="36"/>
        <v>0.34643489766654123</v>
      </c>
      <c r="BI51" s="24">
        <f t="shared" si="31"/>
        <v>0.75911713149092352</v>
      </c>
      <c r="BJ51" s="24">
        <f t="shared" si="31"/>
        <v>0.36365879344997332</v>
      </c>
      <c r="BK51" s="24">
        <f t="shared" si="31"/>
        <v>0.19148823336797616</v>
      </c>
      <c r="BL51" s="24">
        <f t="shared" si="31"/>
        <v>0.35678040135898192</v>
      </c>
      <c r="BM51" s="24">
        <f t="shared" si="31"/>
        <v>0.41962540675193671</v>
      </c>
      <c r="BN51" s="24">
        <f t="shared" si="31"/>
        <v>0.41540363788594914</v>
      </c>
      <c r="BO51" s="24">
        <f t="shared" si="31"/>
        <v>0.44956365986734137</v>
      </c>
      <c r="BP51" s="24" t="e">
        <f t="shared" si="31"/>
        <v>#DIV/0!</v>
      </c>
      <c r="BQ51" s="24">
        <f t="shared" si="31"/>
        <v>0.37286394490308949</v>
      </c>
      <c r="BR51" s="21"/>
      <c r="BS51" s="35">
        <f t="shared" si="13"/>
        <v>44105</v>
      </c>
      <c r="BT51" s="24">
        <f t="shared" si="14"/>
        <v>1.188020791899138E-2</v>
      </c>
      <c r="BU51" s="24">
        <f t="shared" si="15"/>
        <v>5.8492273439287906E-4</v>
      </c>
      <c r="BV51" s="24">
        <f t="shared" si="16"/>
        <v>5.2225023320485071E-3</v>
      </c>
      <c r="BW51" s="24">
        <f t="shared" si="17"/>
        <v>2.216684677707964E-3</v>
      </c>
      <c r="BX51" s="24">
        <f t="shared" si="18"/>
        <v>3.1150810496858349E-3</v>
      </c>
      <c r="BY51" s="24">
        <f t="shared" si="19"/>
        <v>2.3081213955916916E-3</v>
      </c>
      <c r="BZ51" s="24">
        <f t="shared" si="20"/>
        <v>4.7326632287284821E-3</v>
      </c>
      <c r="CA51" s="24">
        <f t="shared" si="21"/>
        <v>-1.639995071897492E-4</v>
      </c>
      <c r="CB51" s="24">
        <f t="shared" si="22"/>
        <v>1.8417491830496696E-3</v>
      </c>
      <c r="CC51" s="24">
        <f t="shared" si="23"/>
        <v>9.6029944089519128E-6</v>
      </c>
      <c r="CD51" s="24">
        <f t="shared" si="24"/>
        <v>3.2015175035640634E-3</v>
      </c>
      <c r="CE51" s="24">
        <f t="shared" si="25"/>
        <v>6.7271532581210814E-4</v>
      </c>
      <c r="CF51" s="24">
        <f t="shared" si="26"/>
        <v>3.562176883679178E-2</v>
      </c>
      <c r="CG51" s="21"/>
    </row>
    <row r="52" spans="1:85" x14ac:dyDescent="0.25">
      <c r="A52" s="31">
        <f>+[1]NAC!A53</f>
        <v>44136</v>
      </c>
      <c r="B52" s="17">
        <f>+[1]GBA!B53</f>
        <v>363.53809999999999</v>
      </c>
      <c r="C52" s="17">
        <f>+[1]GBA!C53</f>
        <v>386.15469999999999</v>
      </c>
      <c r="D52" s="17">
        <f>+[1]GBA!D53</f>
        <v>309.56049999999999</v>
      </c>
      <c r="E52" s="17">
        <f>+[1]GBA!E53</f>
        <v>369.1583</v>
      </c>
      <c r="F52" s="17">
        <f>+[1]GBA!F53</f>
        <v>344.24299999999999</v>
      </c>
      <c r="G52" s="17">
        <f>+[1]GBA!G53</f>
        <v>391.35520000000002</v>
      </c>
      <c r="H52" s="17">
        <f>+[1]GBA!H53</f>
        <v>378.01420000000002</v>
      </c>
      <c r="I52" s="17">
        <f>+[1]GBA!I53</f>
        <v>365.08859999999999</v>
      </c>
      <c r="J52" s="17">
        <f>+[1]GBA!J53</f>
        <v>365.82170000000002</v>
      </c>
      <c r="K52" s="17">
        <f>+[1]GBA!K53</f>
        <v>369.5455</v>
      </c>
      <c r="L52" s="17">
        <f>+[1]GBA!L53</f>
        <v>321.49360000000001</v>
      </c>
      <c r="M52" s="17">
        <f>+[1]GBA!M53</f>
        <v>324.48050000000001</v>
      </c>
      <c r="N52" s="17">
        <f>+[1]GBA!N53</f>
        <v>357.91699999999997</v>
      </c>
      <c r="O52" s="18">
        <f>+[1]GBA!R53</f>
        <v>402.74979999999999</v>
      </c>
      <c r="P52" s="19">
        <f>+[1]GBA!S53</f>
        <v>366.48050000000001</v>
      </c>
      <c r="Q52" s="20">
        <f>+[1]GBA!T53</f>
        <v>337.22469999999998</v>
      </c>
      <c r="R52" s="18">
        <f t="shared" si="4"/>
        <v>363.54016737000001</v>
      </c>
      <c r="S52" s="19">
        <f t="shared" si="5"/>
        <v>366.33707318382824</v>
      </c>
      <c r="T52" s="19">
        <f t="shared" si="6"/>
        <v>358.71987082764275</v>
      </c>
      <c r="U52" s="19">
        <f t="shared" si="7"/>
        <v>373.12246220411333</v>
      </c>
      <c r="V52" s="19"/>
      <c r="W52" s="20">
        <f t="shared" si="8"/>
        <v>368.765865243316</v>
      </c>
      <c r="X52" s="21"/>
      <c r="Y52" s="41">
        <f t="shared" si="37"/>
        <v>2.9723456879644505E-2</v>
      </c>
      <c r="Z52" s="24">
        <f t="shared" si="37"/>
        <v>2.1347395126368962E-2</v>
      </c>
      <c r="AA52" s="24">
        <f t="shared" si="37"/>
        <v>2.4032098372553712E-2</v>
      </c>
      <c r="AB52" s="24">
        <f t="shared" si="37"/>
        <v>2.9982517336184511E-2</v>
      </c>
      <c r="AC52" s="24">
        <f t="shared" si="37"/>
        <v>2.4651060896317745E-2</v>
      </c>
      <c r="AD52" s="24">
        <f t="shared" si="37"/>
        <v>3.9146092679394728E-2</v>
      </c>
      <c r="AE52" s="24">
        <f t="shared" si="37"/>
        <v>3.4347530451223962E-2</v>
      </c>
      <c r="AF52" s="24">
        <f t="shared" si="37"/>
        <v>4.1082554350569289E-2</v>
      </c>
      <c r="AG52" s="24">
        <f t="shared" si="37"/>
        <v>-1.7889828702010835E-2</v>
      </c>
      <c r="AH52" s="24">
        <f t="shared" si="37"/>
        <v>5.5188862689289575E-2</v>
      </c>
      <c r="AI52" s="24">
        <f t="shared" si="37"/>
        <v>4.7726871406850169E-3</v>
      </c>
      <c r="AJ52" s="24">
        <f t="shared" si="37"/>
        <v>3.4625529141524947E-2</v>
      </c>
      <c r="AK52" s="24">
        <f t="shared" si="35"/>
        <v>3.3288258430469453E-2</v>
      </c>
      <c r="AL52" s="24">
        <f t="shared" si="35"/>
        <v>6.8576351346114617E-3</v>
      </c>
      <c r="AM52" s="24">
        <f t="shared" si="35"/>
        <v>4.0936102721006895E-2</v>
      </c>
      <c r="AN52" s="24">
        <f t="shared" si="35"/>
        <v>7.3466395710666266E-3</v>
      </c>
      <c r="AO52" s="24">
        <f t="shared" si="34"/>
        <v>2.9724307280400097E-2</v>
      </c>
      <c r="AP52" s="24">
        <f t="shared" si="34"/>
        <v>3.1090835653004856E-2</v>
      </c>
      <c r="AQ52" s="24">
        <f t="shared" si="34"/>
        <v>3.847064245154308E-2</v>
      </c>
      <c r="AR52" s="24">
        <f t="shared" si="33"/>
        <v>3.9884361372602317E-2</v>
      </c>
      <c r="AS52" s="24" t="e">
        <f t="shared" si="33"/>
        <v>#DIV/0!</v>
      </c>
      <c r="AT52" s="24">
        <f t="shared" si="12"/>
        <v>3.4094909382643035E-2</v>
      </c>
      <c r="AU52" s="21"/>
      <c r="AV52" s="24">
        <f t="shared" si="38"/>
        <v>0.34245032992752256</v>
      </c>
      <c r="AW52" s="24">
        <f t="shared" si="38"/>
        <v>0.38441784351805275</v>
      </c>
      <c r="AX52" s="24">
        <f t="shared" si="38"/>
        <v>0.32458536172084562</v>
      </c>
      <c r="AY52" s="24">
        <f t="shared" si="38"/>
        <v>0.56932507148207434</v>
      </c>
      <c r="AZ52" s="24">
        <f t="shared" si="38"/>
        <v>0.16210720905965803</v>
      </c>
      <c r="BA52" s="24">
        <f t="shared" si="38"/>
        <v>0.42612230708431009</v>
      </c>
      <c r="BB52" s="24">
        <f t="shared" si="38"/>
        <v>0.25168399808612119</v>
      </c>
      <c r="BC52" s="24">
        <f t="shared" si="38"/>
        <v>0.33099839298161693</v>
      </c>
      <c r="BD52" s="24">
        <f t="shared" si="36"/>
        <v>0.18603499081995944</v>
      </c>
      <c r="BE52" s="24">
        <f t="shared" si="36"/>
        <v>0.46711176149248224</v>
      </c>
      <c r="BF52" s="24">
        <f t="shared" si="36"/>
        <v>0.22625013254444926</v>
      </c>
      <c r="BG52" s="24">
        <f t="shared" si="36"/>
        <v>0.33491846428662519</v>
      </c>
      <c r="BH52" s="24">
        <f t="shared" si="36"/>
        <v>0.33432673011531899</v>
      </c>
      <c r="BI52" s="24">
        <f t="shared" si="31"/>
        <v>0.63342216612773505</v>
      </c>
      <c r="BJ52" s="24">
        <f t="shared" si="31"/>
        <v>0.36922513052230599</v>
      </c>
      <c r="BK52" s="24">
        <f t="shared" si="31"/>
        <v>0.15896724748255808</v>
      </c>
      <c r="BL52" s="24">
        <f t="shared" si="31"/>
        <v>0.34246778643400932</v>
      </c>
      <c r="BM52" s="24">
        <f t="shared" si="31"/>
        <v>0.40701727833616519</v>
      </c>
      <c r="BN52" s="24">
        <f t="shared" si="31"/>
        <v>0.42996521758193573</v>
      </c>
      <c r="BO52" s="24">
        <f t="shared" si="31"/>
        <v>0.46820553375529617</v>
      </c>
      <c r="BP52" s="24" t="e">
        <f t="shared" si="31"/>
        <v>#DIV/0!</v>
      </c>
      <c r="BQ52" s="24">
        <f t="shared" si="31"/>
        <v>0.3651196909783514</v>
      </c>
      <c r="BR52" s="21"/>
      <c r="BS52" s="35">
        <f t="shared" si="13"/>
        <v>44136</v>
      </c>
      <c r="BT52" s="24">
        <f t="shared" si="14"/>
        <v>5.358719299895425E-3</v>
      </c>
      <c r="BU52" s="24">
        <f t="shared" si="15"/>
        <v>6.7288692300458339E-4</v>
      </c>
      <c r="BV52" s="24">
        <f t="shared" si="16"/>
        <v>2.5842185572126372E-3</v>
      </c>
      <c r="BW52" s="24">
        <f t="shared" si="17"/>
        <v>2.4537318252321732E-3</v>
      </c>
      <c r="BX52" s="24">
        <f t="shared" si="18"/>
        <v>2.6183104164801971E-3</v>
      </c>
      <c r="BY52" s="24">
        <f t="shared" si="19"/>
        <v>3.1288914368844296E-3</v>
      </c>
      <c r="BZ52" s="24">
        <f t="shared" si="20"/>
        <v>4.729602593894708E-3</v>
      </c>
      <c r="CA52" s="24">
        <f t="shared" si="21"/>
        <v>-5.3038646130628374E-4</v>
      </c>
      <c r="CB52" s="24">
        <f t="shared" si="22"/>
        <v>4.0841216005692215E-3</v>
      </c>
      <c r="CC52" s="24">
        <f t="shared" si="23"/>
        <v>1.3063065155544335E-4</v>
      </c>
      <c r="CD52" s="24">
        <f t="shared" si="24"/>
        <v>3.3342778415406163E-3</v>
      </c>
      <c r="CE52" s="24">
        <f t="shared" si="25"/>
        <v>1.1594470837095836E-3</v>
      </c>
      <c r="CF52" s="24">
        <f t="shared" si="26"/>
        <v>2.9724451768672736E-2</v>
      </c>
      <c r="CG52" s="21"/>
    </row>
    <row r="53" spans="1:85" x14ac:dyDescent="0.25">
      <c r="A53" s="31">
        <f>+[1]NAC!A54</f>
        <v>44166</v>
      </c>
      <c r="B53" s="17">
        <f>+[1]GBA!B54</f>
        <v>377.05070000000001</v>
      </c>
      <c r="C53" s="17">
        <f>+[1]GBA!C54</f>
        <v>396.89299999999997</v>
      </c>
      <c r="D53" s="17">
        <f>+[1]GBA!D54</f>
        <v>318.33550000000002</v>
      </c>
      <c r="E53" s="17">
        <f>+[1]GBA!E54</f>
        <v>383.92380000000003</v>
      </c>
      <c r="F53" s="17">
        <f>+[1]GBA!F54</f>
        <v>358.44959999999998</v>
      </c>
      <c r="G53" s="17">
        <f>+[1]GBA!G54</f>
        <v>398.9083</v>
      </c>
      <c r="H53" s="17">
        <f>+[1]GBA!H54</f>
        <v>399.82369999999997</v>
      </c>
      <c r="I53" s="17">
        <f>+[1]GBA!I54</f>
        <v>383.36689999999999</v>
      </c>
      <c r="J53" s="17">
        <f>+[1]GBA!J54</f>
        <v>365.61219999999997</v>
      </c>
      <c r="K53" s="17">
        <f>+[1]GBA!K54</f>
        <v>387.54599999999999</v>
      </c>
      <c r="L53" s="17">
        <f>+[1]GBA!L54</f>
        <v>321.44740000000002</v>
      </c>
      <c r="M53" s="17">
        <f>+[1]GBA!M54</f>
        <v>342.51740000000001</v>
      </c>
      <c r="N53" s="17">
        <f>+[1]GBA!N54</f>
        <v>362.61759999999998</v>
      </c>
      <c r="O53" s="18">
        <f>+[1]GBA!R54</f>
        <v>409.34589999999997</v>
      </c>
      <c r="P53" s="19">
        <f>+[1]GBA!S54</f>
        <v>382.79259999999999</v>
      </c>
      <c r="Q53" s="20">
        <f>+[1]GBA!T54</f>
        <v>345.6189</v>
      </c>
      <c r="R53" s="18">
        <f t="shared" si="4"/>
        <v>377.05266540999992</v>
      </c>
      <c r="S53" s="19">
        <f t="shared" si="5"/>
        <v>378.96511945672779</v>
      </c>
      <c r="T53" s="19">
        <f t="shared" si="6"/>
        <v>372.90200379677685</v>
      </c>
      <c r="U53" s="19">
        <f t="shared" si="7"/>
        <v>385.68310993403185</v>
      </c>
      <c r="V53" s="19"/>
      <c r="W53" s="20">
        <f t="shared" si="8"/>
        <v>382.74410663589146</v>
      </c>
      <c r="X53" s="21"/>
      <c r="Y53" s="41">
        <f t="shared" si="37"/>
        <v>3.7169694180610113E-2</v>
      </c>
      <c r="Z53" s="24">
        <f t="shared" si="37"/>
        <v>2.7808285125106469E-2</v>
      </c>
      <c r="AA53" s="24">
        <f t="shared" si="37"/>
        <v>2.8346639832924625E-2</v>
      </c>
      <c r="AB53" s="24">
        <f t="shared" si="37"/>
        <v>3.9997746224316399E-2</v>
      </c>
      <c r="AC53" s="24">
        <f t="shared" si="37"/>
        <v>4.1269103511182514E-2</v>
      </c>
      <c r="AD53" s="24">
        <f t="shared" si="37"/>
        <v>1.9299858542827453E-2</v>
      </c>
      <c r="AE53" s="24">
        <f t="shared" si="37"/>
        <v>5.769492257169162E-2</v>
      </c>
      <c r="AF53" s="24">
        <f t="shared" si="37"/>
        <v>5.0065381389613473E-2</v>
      </c>
      <c r="AG53" s="24">
        <f t="shared" si="37"/>
        <v>-5.7268335913385204E-4</v>
      </c>
      <c r="AH53" s="24">
        <f t="shared" si="37"/>
        <v>4.8709834107031336E-2</v>
      </c>
      <c r="AI53" s="24">
        <f t="shared" si="37"/>
        <v>-1.4370426036469652E-4</v>
      </c>
      <c r="AJ53" s="24">
        <f t="shared" si="37"/>
        <v>5.5587007539744215E-2</v>
      </c>
      <c r="AK53" s="24">
        <f t="shared" si="35"/>
        <v>1.3133212448696252E-2</v>
      </c>
      <c r="AL53" s="24">
        <f t="shared" si="35"/>
        <v>1.6377661764201967E-2</v>
      </c>
      <c r="AM53" s="24">
        <f t="shared" si="35"/>
        <v>4.4510144468805191E-2</v>
      </c>
      <c r="AN53" s="24">
        <f t="shared" si="35"/>
        <v>2.4892008206990779E-2</v>
      </c>
      <c r="AO53" s="24">
        <f t="shared" si="34"/>
        <v>3.716920234084431E-2</v>
      </c>
      <c r="AP53" s="24">
        <f t="shared" si="34"/>
        <v>3.4471111982059099E-2</v>
      </c>
      <c r="AQ53" s="24">
        <f t="shared" si="34"/>
        <v>3.953539829397501E-2</v>
      </c>
      <c r="AR53" s="24">
        <f t="shared" si="33"/>
        <v>3.3663606462393414E-2</v>
      </c>
      <c r="AS53" s="24" t="e">
        <f t="shared" si="33"/>
        <v>#DIV/0!</v>
      </c>
      <c r="AT53" s="24">
        <f t="shared" si="12"/>
        <v>3.7905464442465231E-2</v>
      </c>
      <c r="AU53" s="21"/>
      <c r="AV53" s="24">
        <f t="shared" si="38"/>
        <v>0.34097038347662956</v>
      </c>
      <c r="AW53" s="24">
        <f t="shared" si="38"/>
        <v>0.38404825737265402</v>
      </c>
      <c r="AX53" s="24">
        <f t="shared" si="38"/>
        <v>0.32176622751109663</v>
      </c>
      <c r="AY53" s="24">
        <f t="shared" si="38"/>
        <v>0.60065156113263574</v>
      </c>
      <c r="AZ53" s="24">
        <f t="shared" si="38"/>
        <v>0.17795852937242618</v>
      </c>
      <c r="BA53" s="24">
        <f t="shared" si="38"/>
        <v>0.37743151831990684</v>
      </c>
      <c r="BB53" s="24">
        <f t="shared" si="38"/>
        <v>0.244680380791094</v>
      </c>
      <c r="BC53" s="24">
        <f t="shared" si="38"/>
        <v>0.33825523785055012</v>
      </c>
      <c r="BD53" s="24">
        <f t="shared" si="36"/>
        <v>7.6250193915798015E-2</v>
      </c>
      <c r="BE53" s="24">
        <f t="shared" si="36"/>
        <v>0.49581587939481264</v>
      </c>
      <c r="BF53" s="24">
        <f t="shared" si="36"/>
        <v>0.18183275451431058</v>
      </c>
      <c r="BG53" s="24">
        <f t="shared" si="36"/>
        <v>0.3594657670172654</v>
      </c>
      <c r="BH53" s="24">
        <f t="shared" si="36"/>
        <v>0.30528134538962148</v>
      </c>
      <c r="BI53" s="24">
        <f t="shared" si="31"/>
        <v>0.63666150494401852</v>
      </c>
      <c r="BJ53" s="24">
        <f t="shared" si="31"/>
        <v>0.37645815511487424</v>
      </c>
      <c r="BK53" s="24">
        <f t="shared" si="31"/>
        <v>0.1360780037939513</v>
      </c>
      <c r="BL53" s="24">
        <f t="shared" si="31"/>
        <v>0.34099048549535915</v>
      </c>
      <c r="BM53" s="24">
        <f t="shared" si="31"/>
        <v>0.41057266772093115</v>
      </c>
      <c r="BN53" s="24">
        <f t="shared" si="31"/>
        <v>0.43669564816857553</v>
      </c>
      <c r="BO53" s="24">
        <f t="shared" si="31"/>
        <v>0.46784611064963055</v>
      </c>
      <c r="BP53" s="24" t="e">
        <f t="shared" si="31"/>
        <v>#DIV/0!</v>
      </c>
      <c r="BQ53" s="24">
        <f t="shared" si="31"/>
        <v>0.35420543654642844</v>
      </c>
      <c r="BR53" s="21"/>
      <c r="BS53" s="35">
        <f t="shared" si="13"/>
        <v>44166</v>
      </c>
      <c r="BT53" s="24">
        <f t="shared" si="14"/>
        <v>6.9237791582230195E-3</v>
      </c>
      <c r="BU53" s="24">
        <f t="shared" si="15"/>
        <v>7.8930516498821202E-4</v>
      </c>
      <c r="BV53" s="24">
        <f t="shared" si="16"/>
        <v>3.4483069312405018E-3</v>
      </c>
      <c r="BW53" s="24">
        <f t="shared" si="17"/>
        <v>4.0876330706465097E-3</v>
      </c>
      <c r="BX53" s="24">
        <f t="shared" si="18"/>
        <v>1.3026952883342855E-3</v>
      </c>
      <c r="BY53" s="24">
        <f t="shared" si="19"/>
        <v>5.2793256057618067E-3</v>
      </c>
      <c r="BZ53" s="24">
        <f t="shared" si="20"/>
        <v>5.8273258566296088E-3</v>
      </c>
      <c r="CA53" s="24">
        <f t="shared" si="21"/>
        <v>-1.6193488385402672E-5</v>
      </c>
      <c r="CB53" s="24">
        <f t="shared" si="22"/>
        <v>3.6938007323028843E-3</v>
      </c>
      <c r="CC53" s="24">
        <f t="shared" si="23"/>
        <v>-3.8379471092575088E-6</v>
      </c>
      <c r="CD53" s="24">
        <f t="shared" si="24"/>
        <v>5.378253228478666E-3</v>
      </c>
      <c r="CE53" s="24">
        <f t="shared" si="25"/>
        <v>4.5902011371022817E-4</v>
      </c>
      <c r="CF53" s="24">
        <f t="shared" si="26"/>
        <v>3.7169413714821062E-2</v>
      </c>
      <c r="CG53" s="21"/>
    </row>
    <row r="54" spans="1:85" x14ac:dyDescent="0.25">
      <c r="A54" s="31">
        <f>+[1]NAC!A55</f>
        <v>44197</v>
      </c>
      <c r="B54" s="17">
        <f>+[1]GBA!B55</f>
        <v>389.44540000000001</v>
      </c>
      <c r="C54" s="17">
        <f>+[1]GBA!C55</f>
        <v>412.73509999999999</v>
      </c>
      <c r="D54" s="17">
        <f>+[1]GBA!D55</f>
        <v>331.37349999999998</v>
      </c>
      <c r="E54" s="17">
        <f>+[1]GBA!E55</f>
        <v>384.25459999999998</v>
      </c>
      <c r="F54" s="17">
        <f>+[1]GBA!F55</f>
        <v>355.00139999999999</v>
      </c>
      <c r="G54" s="17">
        <f>+[1]GBA!G55</f>
        <v>409.69799999999998</v>
      </c>
      <c r="H54" s="17">
        <f>+[1]GBA!H55</f>
        <v>412.6576</v>
      </c>
      <c r="I54" s="17">
        <f>+[1]GBA!I55</f>
        <v>394.42340000000002</v>
      </c>
      <c r="J54" s="17">
        <f>+[1]GBA!J55</f>
        <v>426.72949999999997</v>
      </c>
      <c r="K54" s="17">
        <f>+[1]GBA!K55</f>
        <v>404.77499999999998</v>
      </c>
      <c r="L54" s="17">
        <f>+[1]GBA!L55</f>
        <v>323.75689999999997</v>
      </c>
      <c r="M54" s="17">
        <f>+[1]GBA!M55</f>
        <v>362.41219999999998</v>
      </c>
      <c r="N54" s="17">
        <f>+[1]GBA!N55</f>
        <v>370.19549999999998</v>
      </c>
      <c r="O54" s="18">
        <f>+[1]GBA!R55</f>
        <v>417.58229999999998</v>
      </c>
      <c r="P54" s="19">
        <f>+[1]GBA!S55</f>
        <v>394.93619999999999</v>
      </c>
      <c r="Q54" s="20">
        <f>+[1]GBA!T55</f>
        <v>360.62490000000003</v>
      </c>
      <c r="R54" s="18">
        <f t="shared" si="4"/>
        <v>389.4451833899999</v>
      </c>
      <c r="S54" s="19">
        <f t="shared" si="5"/>
        <v>392.47621408717629</v>
      </c>
      <c r="T54" s="19">
        <f t="shared" si="6"/>
        <v>384.96290049166896</v>
      </c>
      <c r="U54" s="19">
        <f t="shared" si="7"/>
        <v>394.44872095459829</v>
      </c>
      <c r="V54" s="19"/>
      <c r="W54" s="20">
        <f t="shared" si="8"/>
        <v>395.16355756876322</v>
      </c>
      <c r="X54" s="21"/>
      <c r="Y54" s="41">
        <f t="shared" si="37"/>
        <v>3.2872767508454359E-2</v>
      </c>
      <c r="Z54" s="24">
        <f t="shared" si="37"/>
        <v>3.9915292030849647E-2</v>
      </c>
      <c r="AA54" s="24">
        <f t="shared" si="37"/>
        <v>4.0956789299339658E-2</v>
      </c>
      <c r="AB54" s="24">
        <f t="shared" si="37"/>
        <v>8.616293129000141E-4</v>
      </c>
      <c r="AC54" s="24">
        <f t="shared" si="37"/>
        <v>-9.6197624435903073E-3</v>
      </c>
      <c r="AD54" s="24">
        <f t="shared" si="37"/>
        <v>2.7048070947633729E-2</v>
      </c>
      <c r="AE54" s="24">
        <f t="shared" si="37"/>
        <v>3.2098897589112552E-2</v>
      </c>
      <c r="AF54" s="24">
        <f t="shared" si="37"/>
        <v>2.8840518052028141E-2</v>
      </c>
      <c r="AG54" s="24">
        <f t="shared" si="37"/>
        <v>0.1671642795289654</v>
      </c>
      <c r="AH54" s="24">
        <f t="shared" si="37"/>
        <v>4.4456658048334763E-2</v>
      </c>
      <c r="AI54" s="24">
        <f t="shared" si="37"/>
        <v>7.1846902479222319E-3</v>
      </c>
      <c r="AJ54" s="24">
        <f t="shared" si="37"/>
        <v>5.8084056459613453E-2</v>
      </c>
      <c r="AK54" s="24">
        <f t="shared" si="35"/>
        <v>2.089777219859168E-2</v>
      </c>
      <c r="AL54" s="24">
        <f t="shared" si="35"/>
        <v>2.0120880653745399E-2</v>
      </c>
      <c r="AM54" s="24">
        <f t="shared" si="35"/>
        <v>3.1723706257644535E-2</v>
      </c>
      <c r="AN54" s="24">
        <f t="shared" si="35"/>
        <v>4.3417764479893872E-2</v>
      </c>
      <c r="AO54" s="24">
        <f t="shared" si="34"/>
        <v>3.2866809114118212E-2</v>
      </c>
      <c r="AP54" s="24">
        <f t="shared" si="34"/>
        <v>3.5652607421541971E-2</v>
      </c>
      <c r="AQ54" s="24">
        <f t="shared" si="34"/>
        <v>3.2343341071090048E-2</v>
      </c>
      <c r="AR54" s="24">
        <f t="shared" si="33"/>
        <v>2.2727495176197099E-2</v>
      </c>
      <c r="AS54" s="24" t="e">
        <f t="shared" si="33"/>
        <v>#DIV/0!</v>
      </c>
      <c r="AT54" s="24">
        <f t="shared" si="12"/>
        <v>3.2448444580980951E-2</v>
      </c>
      <c r="AU54" s="21"/>
      <c r="AV54" s="24">
        <f t="shared" si="38"/>
        <v>0.35936204694523011</v>
      </c>
      <c r="AW54" s="24">
        <f t="shared" si="38"/>
        <v>0.37542284740636367</v>
      </c>
      <c r="AX54" s="24">
        <f t="shared" si="38"/>
        <v>0.31666392505302432</v>
      </c>
      <c r="AY54" s="24">
        <f t="shared" si="38"/>
        <v>0.59305969103510936</v>
      </c>
      <c r="AZ54" s="24">
        <f t="shared" si="38"/>
        <v>0.17371471306755915</v>
      </c>
      <c r="BA54" s="24">
        <f t="shared" si="38"/>
        <v>0.44146470698753149</v>
      </c>
      <c r="BB54" s="24">
        <f t="shared" si="38"/>
        <v>0.31539972720262854</v>
      </c>
      <c r="BC54" s="24">
        <f t="shared" si="38"/>
        <v>0.36595476616858225</v>
      </c>
      <c r="BD54" s="24">
        <f t="shared" si="36"/>
        <v>0.25506092521624546</v>
      </c>
      <c r="BE54" s="24">
        <f t="shared" si="36"/>
        <v>0.48044073628678996</v>
      </c>
      <c r="BF54" s="24">
        <f t="shared" si="36"/>
        <v>0.17696313266554742</v>
      </c>
      <c r="BG54" s="24">
        <f t="shared" si="36"/>
        <v>0.38023511955541478</v>
      </c>
      <c r="BH54" s="24">
        <f t="shared" si="36"/>
        <v>0.28982720913467963</v>
      </c>
      <c r="BI54" s="24">
        <f t="shared" si="31"/>
        <v>0.61235659611535298</v>
      </c>
      <c r="BJ54" s="24">
        <f t="shared" si="31"/>
        <v>0.39139303761278699</v>
      </c>
      <c r="BK54" s="24">
        <f t="shared" si="31"/>
        <v>0.17594526460365478</v>
      </c>
      <c r="BL54" s="24">
        <f t="shared" si="31"/>
        <v>0.35937685323848623</v>
      </c>
      <c r="BM54" s="24">
        <f t="shared" si="31"/>
        <v>0.41269663269210288</v>
      </c>
      <c r="BN54" s="24">
        <f t="shared" si="31"/>
        <v>0.44774740036011318</v>
      </c>
      <c r="BO54" s="24">
        <f t="shared" si="31"/>
        <v>0.47564315894503983</v>
      </c>
      <c r="BP54" s="24" t="e">
        <f t="shared" si="31"/>
        <v>#DIV/0!</v>
      </c>
      <c r="BQ54" s="24">
        <f t="shared" si="31"/>
        <v>0.38983986258324177</v>
      </c>
      <c r="BR54" s="21"/>
      <c r="BS54" s="35">
        <f t="shared" si="13"/>
        <v>44197</v>
      </c>
      <c r="BT54" s="24">
        <f t="shared" si="14"/>
        <v>9.84851172534623E-3</v>
      </c>
      <c r="BU54" s="24">
        <f t="shared" si="15"/>
        <v>1.1307301644049421E-3</v>
      </c>
      <c r="BV54" s="24">
        <f t="shared" si="16"/>
        <v>7.4485791963775893E-5</v>
      </c>
      <c r="BW54" s="24">
        <f t="shared" si="17"/>
        <v>-9.565867932349642E-4</v>
      </c>
      <c r="BX54" s="24">
        <f t="shared" si="18"/>
        <v>1.7942260550106363E-3</v>
      </c>
      <c r="BY54" s="24">
        <f t="shared" si="19"/>
        <v>2.9953085884736517E-3</v>
      </c>
      <c r="BZ54" s="24">
        <f t="shared" si="20"/>
        <v>3.3986101869059077E-3</v>
      </c>
      <c r="CA54" s="24">
        <f t="shared" si="21"/>
        <v>4.5548148564636005E-3</v>
      </c>
      <c r="CB54" s="24">
        <f t="shared" si="22"/>
        <v>3.4087813654768415E-3</v>
      </c>
      <c r="CC54" s="24">
        <f t="shared" si="23"/>
        <v>1.8498016314516514E-4</v>
      </c>
      <c r="CD54" s="24">
        <f t="shared" si="24"/>
        <v>5.7196454482115987E-3</v>
      </c>
      <c r="CE54" s="24">
        <f t="shared" si="25"/>
        <v>7.1347288308972769E-4</v>
      </c>
      <c r="CF54" s="24">
        <f t="shared" si="26"/>
        <v>3.2866980435257119E-2</v>
      </c>
      <c r="CG54" s="21"/>
    </row>
    <row r="55" spans="1:85" x14ac:dyDescent="0.25">
      <c r="A55" s="31">
        <f>+[1]NAC!A56</f>
        <v>44228</v>
      </c>
      <c r="B55" s="17">
        <f>+[1]GBA!B56</f>
        <v>403.48540000000003</v>
      </c>
      <c r="C55" s="17">
        <f>+[1]GBA!C56</f>
        <v>429.20240000000001</v>
      </c>
      <c r="D55" s="17">
        <f>+[1]GBA!D56</f>
        <v>343.42009999999999</v>
      </c>
      <c r="E55" s="17">
        <f>+[1]GBA!E56</f>
        <v>393.1268</v>
      </c>
      <c r="F55" s="17">
        <f>+[1]GBA!F56</f>
        <v>362.9717</v>
      </c>
      <c r="G55" s="17">
        <f>+[1]GBA!G56</f>
        <v>430.1651</v>
      </c>
      <c r="H55" s="17">
        <f>+[1]GBA!H56</f>
        <v>424.77910000000003</v>
      </c>
      <c r="I55" s="17">
        <f>+[1]GBA!I56</f>
        <v>413.51010000000002</v>
      </c>
      <c r="J55" s="17">
        <f>+[1]GBA!J56</f>
        <v>430.81959999999998</v>
      </c>
      <c r="K55" s="17">
        <f>+[1]GBA!K56</f>
        <v>415.6103</v>
      </c>
      <c r="L55" s="17">
        <f>+[1]GBA!L56</f>
        <v>323.75689999999997</v>
      </c>
      <c r="M55" s="17">
        <f>+[1]GBA!M56</f>
        <v>383.44409999999999</v>
      </c>
      <c r="N55" s="17">
        <f>+[1]GBA!N56</f>
        <v>382.41930000000002</v>
      </c>
      <c r="O55" s="18">
        <f>+[1]GBA!R56</f>
        <v>432.20069999999998</v>
      </c>
      <c r="P55" s="19">
        <f>+[1]GBA!S56</f>
        <v>411.7749</v>
      </c>
      <c r="Q55" s="20">
        <f>+[1]GBA!T56</f>
        <v>366.17309999999998</v>
      </c>
      <c r="R55" s="18">
        <f t="shared" si="4"/>
        <v>403.48516123999997</v>
      </c>
      <c r="S55" s="19">
        <f t="shared" si="5"/>
        <v>407.97291675615929</v>
      </c>
      <c r="T55" s="19">
        <f t="shared" si="6"/>
        <v>400.14632903578257</v>
      </c>
      <c r="U55" s="19">
        <f t="shared" si="7"/>
        <v>407.172024136593</v>
      </c>
      <c r="V55" s="19"/>
      <c r="W55" s="20">
        <f t="shared" si="8"/>
        <v>407.99788642046542</v>
      </c>
      <c r="X55" s="21"/>
      <c r="Y55" s="41">
        <f t="shared" si="37"/>
        <v>3.6051266750101618E-2</v>
      </c>
      <c r="Z55" s="24">
        <f t="shared" si="37"/>
        <v>3.9897987837719695E-2</v>
      </c>
      <c r="AA55" s="24">
        <f t="shared" si="37"/>
        <v>3.6353540642205973E-2</v>
      </c>
      <c r="AB55" s="24">
        <f t="shared" si="37"/>
        <v>2.3089378760852819E-2</v>
      </c>
      <c r="AC55" s="24">
        <f t="shared" si="37"/>
        <v>2.2451460754802754E-2</v>
      </c>
      <c r="AD55" s="24">
        <f t="shared" si="37"/>
        <v>4.9956553363697198E-2</v>
      </c>
      <c r="AE55" s="24">
        <f t="shared" si="37"/>
        <v>2.9374231808647178E-2</v>
      </c>
      <c r="AF55" s="24">
        <f t="shared" si="37"/>
        <v>4.839139868476372E-2</v>
      </c>
      <c r="AG55" s="24">
        <f t="shared" si="37"/>
        <v>9.5847603692738037E-3</v>
      </c>
      <c r="AH55" s="24">
        <f t="shared" si="37"/>
        <v>2.676869865974929E-2</v>
      </c>
      <c r="AI55" s="24">
        <f t="shared" si="37"/>
        <v>0</v>
      </c>
      <c r="AJ55" s="24">
        <f t="shared" si="37"/>
        <v>5.8033090497505269E-2</v>
      </c>
      <c r="AK55" s="24">
        <f t="shared" si="35"/>
        <v>3.3019850322329791E-2</v>
      </c>
      <c r="AL55" s="24">
        <f t="shared" si="35"/>
        <v>3.5007230909930742E-2</v>
      </c>
      <c r="AM55" s="24">
        <f t="shared" si="35"/>
        <v>4.2636506858576118E-2</v>
      </c>
      <c r="AN55" s="24">
        <f t="shared" si="35"/>
        <v>1.5384960938637171E-2</v>
      </c>
      <c r="AO55" s="24">
        <f t="shared" si="34"/>
        <v>3.6051229926087114E-2</v>
      </c>
      <c r="AP55" s="24">
        <f t="shared" si="34"/>
        <v>3.948443781497768E-2</v>
      </c>
      <c r="AQ55" s="24">
        <f t="shared" si="34"/>
        <v>3.9441277392500806E-2</v>
      </c>
      <c r="AR55" s="24">
        <f t="shared" si="33"/>
        <v>3.2255911874180532E-2</v>
      </c>
      <c r="AS55" s="24" t="e">
        <f t="shared" si="33"/>
        <v>#DIV/0!</v>
      </c>
      <c r="AT55" s="24">
        <f t="shared" si="12"/>
        <v>3.2478523400956139E-2</v>
      </c>
      <c r="AU55" s="21"/>
      <c r="AV55" s="24">
        <f t="shared" si="38"/>
        <v>0.38304500286216703</v>
      </c>
      <c r="AW55" s="24">
        <f t="shared" si="38"/>
        <v>0.39631598467054019</v>
      </c>
      <c r="AX55" s="24">
        <f t="shared" si="38"/>
        <v>0.34827141619888224</v>
      </c>
      <c r="AY55" s="24">
        <f t="shared" si="38"/>
        <v>0.59261040258981068</v>
      </c>
      <c r="AZ55" s="24">
        <f t="shared" si="38"/>
        <v>0.18623242163882781</v>
      </c>
      <c r="BA55" s="24">
        <f t="shared" si="38"/>
        <v>0.48517210508635022</v>
      </c>
      <c r="BB55" s="24">
        <f t="shared" si="38"/>
        <v>0.35046046036817113</v>
      </c>
      <c r="BC55" s="24">
        <f t="shared" si="38"/>
        <v>0.4125946389670514</v>
      </c>
      <c r="BD55" s="24">
        <f t="shared" si="36"/>
        <v>0.23678717520383241</v>
      </c>
      <c r="BE55" s="24">
        <f t="shared" si="36"/>
        <v>0.5050142965572384</v>
      </c>
      <c r="BF55" s="24">
        <f t="shared" si="36"/>
        <v>0.1679255342942525</v>
      </c>
      <c r="BG55" s="24">
        <f t="shared" si="36"/>
        <v>0.41374180389519588</v>
      </c>
      <c r="BH55" s="24">
        <f t="shared" si="36"/>
        <v>0.29770513921630593</v>
      </c>
      <c r="BI55" s="24">
        <f t="shared" si="31"/>
        <v>0.62722184886288557</v>
      </c>
      <c r="BJ55" s="24">
        <f t="shared" si="31"/>
        <v>0.42041598165419902</v>
      </c>
      <c r="BK55" s="24">
        <f t="shared" si="31"/>
        <v>0.18535074651506522</v>
      </c>
      <c r="BL55" s="24">
        <f t="shared" si="31"/>
        <v>0.38305995526360692</v>
      </c>
      <c r="BM55" s="24">
        <f t="shared" si="31"/>
        <v>0.4354760668562514</v>
      </c>
      <c r="BN55" s="24">
        <f t="shared" si="31"/>
        <v>0.47110374925099641</v>
      </c>
      <c r="BO55" s="24">
        <f t="shared" si="31"/>
        <v>0.49513481986036578</v>
      </c>
      <c r="BP55" s="24" t="e">
        <f t="shared" si="31"/>
        <v>#DIV/0!</v>
      </c>
      <c r="BQ55" s="24">
        <f t="shared" si="31"/>
        <v>0.41461967831269475</v>
      </c>
      <c r="BR55" s="21"/>
      <c r="BS55" s="35">
        <f t="shared" si="13"/>
        <v>44228</v>
      </c>
      <c r="BT55" s="24">
        <f t="shared" si="14"/>
        <v>9.9113640063536648E-3</v>
      </c>
      <c r="BU55" s="24">
        <f t="shared" si="15"/>
        <v>1.0114994810569091E-3</v>
      </c>
      <c r="BV55" s="24">
        <f t="shared" si="16"/>
        <v>1.934160167253232E-3</v>
      </c>
      <c r="BW55" s="24">
        <f t="shared" si="17"/>
        <v>2.1407195463086764E-3</v>
      </c>
      <c r="BX55" s="24">
        <f t="shared" si="18"/>
        <v>3.2951658178527747E-3</v>
      </c>
      <c r="BY55" s="24">
        <f t="shared" si="19"/>
        <v>2.7390026946010971E-3</v>
      </c>
      <c r="BZ55" s="24">
        <f t="shared" si="20"/>
        <v>5.6802533294782803E-3</v>
      </c>
      <c r="CA55" s="24">
        <f t="shared" si="21"/>
        <v>2.9511661968532736E-4</v>
      </c>
      <c r="CB55" s="24">
        <f t="shared" si="22"/>
        <v>2.075549948721955E-3</v>
      </c>
      <c r="CC55" s="24">
        <f t="shared" si="23"/>
        <v>0</v>
      </c>
      <c r="CD55" s="24">
        <f t="shared" si="24"/>
        <v>5.8541144920443294E-3</v>
      </c>
      <c r="CE55" s="24">
        <f t="shared" si="25"/>
        <v>1.1142637709933186E-3</v>
      </c>
      <c r="CF55" s="24">
        <f t="shared" si="26"/>
        <v>3.6051209874349566E-2</v>
      </c>
      <c r="CG55" s="21"/>
    </row>
    <row r="56" spans="1:85" x14ac:dyDescent="0.25">
      <c r="A56" s="31">
        <f>+[1]NAC!A57</f>
        <v>44256</v>
      </c>
      <c r="B56" s="17">
        <f>+[1]GBA!B57</f>
        <v>424.45389999999998</v>
      </c>
      <c r="C56" s="17">
        <f>+[1]GBA!C57</f>
        <v>450.19900000000001</v>
      </c>
      <c r="D56" s="17">
        <f>+[1]GBA!D57</f>
        <v>364.9237</v>
      </c>
      <c r="E56" s="17">
        <f>+[1]GBA!E57</f>
        <v>456.928</v>
      </c>
      <c r="F56" s="17">
        <f>+[1]GBA!F57</f>
        <v>366.42750000000001</v>
      </c>
      <c r="G56" s="17">
        <f>+[1]GBA!G57</f>
        <v>443.51909999999998</v>
      </c>
      <c r="H56" s="17">
        <f>+[1]GBA!H57</f>
        <v>441.87189999999998</v>
      </c>
      <c r="I56" s="17">
        <f>+[1]GBA!I57</f>
        <v>428.98950000000002</v>
      </c>
      <c r="J56" s="17">
        <f>+[1]GBA!J57</f>
        <v>431.22609999999997</v>
      </c>
      <c r="K56" s="17">
        <f>+[1]GBA!K57</f>
        <v>430.11470000000003</v>
      </c>
      <c r="L56" s="17">
        <f>+[1]GBA!L57</f>
        <v>421.30599999999998</v>
      </c>
      <c r="M56" s="17">
        <f>+[1]GBA!M57</f>
        <v>393.63139999999999</v>
      </c>
      <c r="N56" s="17">
        <f>+[1]GBA!N57</f>
        <v>390.65559999999999</v>
      </c>
      <c r="O56" s="18">
        <f>+[1]GBA!R57</f>
        <v>478.42649999999998</v>
      </c>
      <c r="P56" s="19">
        <f>+[1]GBA!S57</f>
        <v>429.67649999999998</v>
      </c>
      <c r="Q56" s="20">
        <f>+[1]GBA!T57</f>
        <v>384.78680000000003</v>
      </c>
      <c r="R56" s="18">
        <f t="shared" si="4"/>
        <v>424.45978090000006</v>
      </c>
      <c r="S56" s="19">
        <f t="shared" si="5"/>
        <v>430.64744084017696</v>
      </c>
      <c r="T56" s="19">
        <f t="shared" si="6"/>
        <v>423.99975129745968</v>
      </c>
      <c r="U56" s="19">
        <f t="shared" si="7"/>
        <v>436.77402091579353</v>
      </c>
      <c r="V56" s="19"/>
      <c r="W56" s="20">
        <f t="shared" si="8"/>
        <v>434.70315454895172</v>
      </c>
      <c r="X56" s="21"/>
      <c r="Y56" s="41">
        <f t="shared" si="37"/>
        <v>5.1968423144926446E-2</v>
      </c>
      <c r="Z56" s="24">
        <f t="shared" si="37"/>
        <v>4.8920043317558282E-2</v>
      </c>
      <c r="AA56" s="24">
        <f t="shared" si="37"/>
        <v>6.2616020436776942E-2</v>
      </c>
      <c r="AB56" s="24">
        <f t="shared" si="37"/>
        <v>0.16229165755171104</v>
      </c>
      <c r="AC56" s="24">
        <f t="shared" si="37"/>
        <v>9.5208524521332993E-3</v>
      </c>
      <c r="AD56" s="24">
        <f t="shared" si="37"/>
        <v>3.1043894541886274E-2</v>
      </c>
      <c r="AE56" s="24">
        <f t="shared" si="37"/>
        <v>4.0239267892417274E-2</v>
      </c>
      <c r="AF56" s="24">
        <f t="shared" si="37"/>
        <v>3.7434152152511002E-2</v>
      </c>
      <c r="AG56" s="24">
        <f t="shared" si="37"/>
        <v>9.4355038628690657E-4</v>
      </c>
      <c r="AH56" s="24">
        <f t="shared" si="37"/>
        <v>3.4899038835178198E-2</v>
      </c>
      <c r="AI56" s="24">
        <f t="shared" si="37"/>
        <v>0.30130353978556146</v>
      </c>
      <c r="AJ56" s="24">
        <f t="shared" si="37"/>
        <v>2.6567888252811755E-2</v>
      </c>
      <c r="AK56" s="24">
        <f t="shared" si="35"/>
        <v>2.1537354416997223E-2</v>
      </c>
      <c r="AL56" s="24">
        <f t="shared" si="35"/>
        <v>0.10695447739904163</v>
      </c>
      <c r="AM56" s="24">
        <f t="shared" si="35"/>
        <v>4.3474237987793707E-2</v>
      </c>
      <c r="AN56" s="24">
        <f t="shared" si="35"/>
        <v>5.0833062286661734E-2</v>
      </c>
      <c r="AO56" s="24">
        <f t="shared" si="34"/>
        <v>5.1983620898325977E-2</v>
      </c>
      <c r="AP56" s="24">
        <f t="shared" si="34"/>
        <v>5.5578503260229839E-2</v>
      </c>
      <c r="AQ56" s="24">
        <f t="shared" si="34"/>
        <v>5.9611748330056669E-2</v>
      </c>
      <c r="AR56" s="24">
        <f t="shared" si="33"/>
        <v>7.2701450552678404E-2</v>
      </c>
      <c r="AS56" s="24" t="e">
        <f t="shared" si="33"/>
        <v>#DIV/0!</v>
      </c>
      <c r="AT56" s="24">
        <f t="shared" si="12"/>
        <v>6.5454427626531864E-2</v>
      </c>
      <c r="AU56" s="21"/>
      <c r="AV56" s="24">
        <f t="shared" si="38"/>
        <v>0.40441899046876628</v>
      </c>
      <c r="AW56" s="24">
        <f t="shared" si="38"/>
        <v>0.41116490322904209</v>
      </c>
      <c r="AX56" s="24">
        <f t="shared" si="38"/>
        <v>0.3882847636417035</v>
      </c>
      <c r="AY56" s="24">
        <f t="shared" si="38"/>
        <v>0.77808978161072062</v>
      </c>
      <c r="AZ56" s="24">
        <f t="shared" si="38"/>
        <v>0.17411181614481253</v>
      </c>
      <c r="BA56" s="24">
        <f t="shared" si="38"/>
        <v>0.48736631466620883</v>
      </c>
      <c r="BB56" s="24">
        <f t="shared" si="38"/>
        <v>0.3689021660637517</v>
      </c>
      <c r="BC56" s="24">
        <f t="shared" si="38"/>
        <v>0.4334640858335197</v>
      </c>
      <c r="BD56" s="24">
        <f t="shared" si="36"/>
        <v>0.14261257709253439</v>
      </c>
      <c r="BE56" s="24">
        <f t="shared" si="36"/>
        <v>0.50711941542163919</v>
      </c>
      <c r="BF56" s="24">
        <f t="shared" si="36"/>
        <v>0.26623952354246283</v>
      </c>
      <c r="BG56" s="24">
        <f t="shared" si="36"/>
        <v>0.42407132523216196</v>
      </c>
      <c r="BH56" s="24">
        <f t="shared" si="36"/>
        <v>0.29672912939986196</v>
      </c>
      <c r="BI56" s="24">
        <f t="shared" si="31"/>
        <v>0.72098896707172178</v>
      </c>
      <c r="BJ56" s="24">
        <f t="shared" si="31"/>
        <v>0.43538269890090509</v>
      </c>
      <c r="BK56" s="24">
        <f t="shared" si="31"/>
        <v>0.19642391300630169</v>
      </c>
      <c r="BL56" s="24">
        <f t="shared" ref="BL56:BQ95" si="39">+R56/R44-1</f>
        <v>0.40444572988937977</v>
      </c>
      <c r="BM56" s="24">
        <f t="shared" si="39"/>
        <v>0.46733817595249971</v>
      </c>
      <c r="BN56" s="24">
        <f t="shared" si="39"/>
        <v>0.51496693464857413</v>
      </c>
      <c r="BO56" s="24">
        <f t="shared" si="39"/>
        <v>0.55253336292319299</v>
      </c>
      <c r="BP56" s="24" t="e">
        <f t="shared" si="39"/>
        <v>#DIV/0!</v>
      </c>
      <c r="BQ56" s="24">
        <f t="shared" si="39"/>
        <v>0.44647996185831285</v>
      </c>
      <c r="BR56" s="21"/>
      <c r="BS56" s="35">
        <f t="shared" si="13"/>
        <v>44256</v>
      </c>
      <c r="BT56" s="24">
        <f t="shared" si="14"/>
        <v>1.2197722742879915E-2</v>
      </c>
      <c r="BU56" s="24">
        <f t="shared" si="15"/>
        <v>1.7427339874007837E-3</v>
      </c>
      <c r="BV56" s="24">
        <f t="shared" si="16"/>
        <v>1.3424827465876088E-2</v>
      </c>
      <c r="BW56" s="24">
        <f t="shared" si="17"/>
        <v>8.9588540254492742E-4</v>
      </c>
      <c r="BX56" s="24">
        <f t="shared" si="18"/>
        <v>2.0751576141292824E-3</v>
      </c>
      <c r="BY56" s="24">
        <f t="shared" si="19"/>
        <v>3.7279326587777296E-3</v>
      </c>
      <c r="BZ56" s="24">
        <f t="shared" si="20"/>
        <v>4.4464123361093108E-3</v>
      </c>
      <c r="CA56" s="24">
        <f t="shared" si="21"/>
        <v>2.8309946283062121E-5</v>
      </c>
      <c r="CB56" s="24">
        <f t="shared" si="22"/>
        <v>2.6817035758914757E-3</v>
      </c>
      <c r="CC56" s="24">
        <f t="shared" si="23"/>
        <v>7.3013368513457988E-3</v>
      </c>
      <c r="CD56" s="24">
        <f t="shared" si="24"/>
        <v>2.7369102326874756E-3</v>
      </c>
      <c r="CE56" s="24">
        <f t="shared" si="25"/>
        <v>7.2465732341244306E-4</v>
      </c>
      <c r="CF56" s="24">
        <f t="shared" si="26"/>
        <v>5.1983590137338297E-2</v>
      </c>
      <c r="CG56" s="21"/>
    </row>
    <row r="57" spans="1:85" x14ac:dyDescent="0.25">
      <c r="A57" s="31">
        <f>+[1]NAC!A58</f>
        <v>44287</v>
      </c>
      <c r="B57" s="17">
        <f>+[1]GBA!B58</f>
        <v>441.89550000000003</v>
      </c>
      <c r="C57" s="17">
        <f>+[1]GBA!C58</f>
        <v>471.38729999999998</v>
      </c>
      <c r="D57" s="17">
        <f>+[1]GBA!D58</f>
        <v>378.94549999999998</v>
      </c>
      <c r="E57" s="17">
        <f>+[1]GBA!E58</f>
        <v>479.45499999999998</v>
      </c>
      <c r="F57" s="17">
        <f>+[1]GBA!F58</f>
        <v>381.59339999999997</v>
      </c>
      <c r="G57" s="17">
        <f>+[1]GBA!G58</f>
        <v>464.21039999999999</v>
      </c>
      <c r="H57" s="17">
        <f>+[1]GBA!H58</f>
        <v>458.53190000000001</v>
      </c>
      <c r="I57" s="17">
        <f>+[1]GBA!I58</f>
        <v>450.67399999999998</v>
      </c>
      <c r="J57" s="17">
        <f>+[1]GBA!J58</f>
        <v>433.33539999999999</v>
      </c>
      <c r="K57" s="17">
        <f>+[1]GBA!K58</f>
        <v>441.90460000000002</v>
      </c>
      <c r="L57" s="17">
        <f>+[1]GBA!L58</f>
        <v>434.3193</v>
      </c>
      <c r="M57" s="17">
        <f>+[1]GBA!M58</f>
        <v>406.20580000000001</v>
      </c>
      <c r="N57" s="17">
        <f>+[1]GBA!N58</f>
        <v>406.06659999999999</v>
      </c>
      <c r="O57" s="18">
        <f>+[1]GBA!R58</f>
        <v>483.95209999999997</v>
      </c>
      <c r="P57" s="19">
        <f>+[1]GBA!S58</f>
        <v>450.31909999999999</v>
      </c>
      <c r="Q57" s="20">
        <f>+[1]GBA!T58</f>
        <v>398.18060000000003</v>
      </c>
      <c r="R57" s="18">
        <f t="shared" si="4"/>
        <v>441.90233977000003</v>
      </c>
      <c r="S57" s="19">
        <f t="shared" si="5"/>
        <v>448.69011170246381</v>
      </c>
      <c r="T57" s="19">
        <f t="shared" si="6"/>
        <v>440.38753826823267</v>
      </c>
      <c r="U57" s="19">
        <f t="shared" si="7"/>
        <v>454.76588684516878</v>
      </c>
      <c r="V57" s="19"/>
      <c r="W57" s="20">
        <f t="shared" si="8"/>
        <v>452.1451441431044</v>
      </c>
      <c r="X57" s="21"/>
      <c r="Y57" s="41">
        <f t="shared" si="37"/>
        <v>4.1091859445749224E-2</v>
      </c>
      <c r="Z57" s="24">
        <f t="shared" si="37"/>
        <v>4.706429823255931E-2</v>
      </c>
      <c r="AA57" s="24">
        <f t="shared" si="37"/>
        <v>3.8423922589845505E-2</v>
      </c>
      <c r="AB57" s="24">
        <f t="shared" si="37"/>
        <v>4.9300983962462297E-2</v>
      </c>
      <c r="AC57" s="24">
        <f t="shared" si="37"/>
        <v>4.1388542071760348E-2</v>
      </c>
      <c r="AD57" s="24">
        <f t="shared" si="37"/>
        <v>4.6652556789549715E-2</v>
      </c>
      <c r="AE57" s="24">
        <f t="shared" si="37"/>
        <v>3.7703234806286678E-2</v>
      </c>
      <c r="AF57" s="24">
        <f t="shared" si="37"/>
        <v>5.0547857231936888E-2</v>
      </c>
      <c r="AG57" s="24">
        <f t="shared" si="37"/>
        <v>4.8914015176726444E-3</v>
      </c>
      <c r="AH57" s="24">
        <f t="shared" si="37"/>
        <v>2.7411060352040995E-2</v>
      </c>
      <c r="AI57" s="24">
        <f t="shared" si="37"/>
        <v>3.0888000645611591E-2</v>
      </c>
      <c r="AJ57" s="24">
        <f t="shared" si="37"/>
        <v>3.1944606045147816E-2</v>
      </c>
      <c r="AK57" s="24">
        <f t="shared" si="35"/>
        <v>3.944906971767459E-2</v>
      </c>
      <c r="AL57" s="24">
        <f t="shared" si="35"/>
        <v>1.1549527461375941E-2</v>
      </c>
      <c r="AM57" s="24">
        <f t="shared" si="35"/>
        <v>4.8042189880060926E-2</v>
      </c>
      <c r="AN57" s="24">
        <f t="shared" si="35"/>
        <v>3.4808366607170571E-2</v>
      </c>
      <c r="AO57" s="24">
        <f t="shared" si="34"/>
        <v>4.1093549153269127E-2</v>
      </c>
      <c r="AP57" s="24">
        <f t="shared" si="34"/>
        <v>4.1896616933532194E-2</v>
      </c>
      <c r="AQ57" s="24">
        <f t="shared" si="34"/>
        <v>3.8650463639720467E-2</v>
      </c>
      <c r="AR57" s="24">
        <f t="shared" si="33"/>
        <v>4.1192619221379845E-2</v>
      </c>
      <c r="AS57" s="24" t="e">
        <f t="shared" si="33"/>
        <v>#DIV/0!</v>
      </c>
      <c r="AT57" s="24">
        <f t="shared" si="12"/>
        <v>4.0123908491647597E-2</v>
      </c>
      <c r="AU57" s="21"/>
      <c r="AV57" s="24">
        <f t="shared" si="38"/>
        <v>0.4419903781486143</v>
      </c>
      <c r="AW57" s="24">
        <f t="shared" si="38"/>
        <v>0.43168239970284339</v>
      </c>
      <c r="AX57" s="24">
        <f t="shared" si="38"/>
        <v>0.42722873669454509</v>
      </c>
      <c r="AY57" s="24">
        <f t="shared" si="38"/>
        <v>0.84005274673316799</v>
      </c>
      <c r="AZ57" s="24">
        <f t="shared" si="38"/>
        <v>0.22011536940303156</v>
      </c>
      <c r="BA57" s="24">
        <f t="shared" si="38"/>
        <v>0.54189427532260481</v>
      </c>
      <c r="BB57" s="24">
        <f t="shared" si="38"/>
        <v>0.4085067273403622</v>
      </c>
      <c r="BC57" s="24">
        <f t="shared" si="38"/>
        <v>0.47844032769665268</v>
      </c>
      <c r="BD57" s="24">
        <f t="shared" si="36"/>
        <v>0.18214740416672237</v>
      </c>
      <c r="BE57" s="24">
        <f t="shared" si="36"/>
        <v>0.51702680945359814</v>
      </c>
      <c r="BF57" s="24">
        <f t="shared" si="36"/>
        <v>0.33438315710303934</v>
      </c>
      <c r="BG57" s="24">
        <f t="shared" si="36"/>
        <v>0.44932139402604099</v>
      </c>
      <c r="BH57" s="24">
        <f t="shared" si="36"/>
        <v>0.35296273565511638</v>
      </c>
      <c r="BI57" s="24">
        <f t="shared" si="36"/>
        <v>0.66210892355774575</v>
      </c>
      <c r="BJ57" s="24">
        <f t="shared" si="36"/>
        <v>0.48017835014610499</v>
      </c>
      <c r="BK57" s="24">
        <f t="shared" si="36"/>
        <v>0.24491426806292282</v>
      </c>
      <c r="BL57" s="24">
        <f t="shared" si="39"/>
        <v>0.4420190124895278</v>
      </c>
      <c r="BM57" s="24">
        <f t="shared" si="39"/>
        <v>0.49827444301164192</v>
      </c>
      <c r="BN57" s="24">
        <f t="shared" si="39"/>
        <v>0.55374762448062476</v>
      </c>
      <c r="BO57" s="24">
        <f t="shared" si="39"/>
        <v>0.59698085740672724</v>
      </c>
      <c r="BP57" s="24" t="e">
        <f t="shared" si="39"/>
        <v>#DIV/0!</v>
      </c>
      <c r="BQ57" s="24">
        <f t="shared" si="39"/>
        <v>0.49258425332934896</v>
      </c>
      <c r="BR57" s="21"/>
      <c r="BS57" s="35">
        <f t="shared" si="13"/>
        <v>44287</v>
      </c>
      <c r="BT57" s="24">
        <f t="shared" si="14"/>
        <v>1.1701005739374742E-2</v>
      </c>
      <c r="BU57" s="24">
        <f t="shared" si="15"/>
        <v>1.080241835450209E-3</v>
      </c>
      <c r="BV57" s="24">
        <f t="shared" si="16"/>
        <v>4.505889332151263E-3</v>
      </c>
      <c r="BW57" s="24">
        <f t="shared" si="17"/>
        <v>3.7373979600611434E-3</v>
      </c>
      <c r="BX57" s="24">
        <f t="shared" si="18"/>
        <v>3.0565027438786661E-3</v>
      </c>
      <c r="BY57" s="24">
        <f t="shared" si="19"/>
        <v>3.4540382359544873E-3</v>
      </c>
      <c r="BZ57" s="24">
        <f t="shared" si="20"/>
        <v>5.9210989697585422E-3</v>
      </c>
      <c r="CA57" s="24">
        <f t="shared" si="21"/>
        <v>1.3964138390529698E-4</v>
      </c>
      <c r="CB57" s="24">
        <f t="shared" si="22"/>
        <v>2.0721367856438573E-3</v>
      </c>
      <c r="CC57" s="24">
        <f t="shared" si="23"/>
        <v>9.2589951464693932E-4</v>
      </c>
      <c r="CD57" s="24">
        <f t="shared" si="24"/>
        <v>3.2113380510816435E-3</v>
      </c>
      <c r="CE57" s="24">
        <f t="shared" si="25"/>
        <v>1.2889279613168827E-3</v>
      </c>
      <c r="CF57" s="24">
        <f t="shared" si="26"/>
        <v>4.1094118513223671E-2</v>
      </c>
      <c r="CG57" s="21"/>
    </row>
    <row r="58" spans="1:85" x14ac:dyDescent="0.25">
      <c r="A58" s="31">
        <f>+[1]NAC!A59</f>
        <v>44317</v>
      </c>
      <c r="B58" s="17">
        <f>+[1]GBA!B59</f>
        <v>456.78559999999999</v>
      </c>
      <c r="C58" s="17">
        <f>+[1]GBA!C59</f>
        <v>485.77269999999999</v>
      </c>
      <c r="D58" s="17">
        <f>+[1]GBA!D59</f>
        <v>383.27589999999998</v>
      </c>
      <c r="E58" s="17">
        <f>+[1]GBA!E59</f>
        <v>480.41309999999999</v>
      </c>
      <c r="F58" s="17">
        <f>+[1]GBA!F59</f>
        <v>391.89</v>
      </c>
      <c r="G58" s="17">
        <f>+[1]GBA!G59</f>
        <v>474.37709999999998</v>
      </c>
      <c r="H58" s="17">
        <f>+[1]GBA!H59</f>
        <v>482.71010000000001</v>
      </c>
      <c r="I58" s="17">
        <f>+[1]GBA!I59</f>
        <v>479.06330000000003</v>
      </c>
      <c r="J58" s="17">
        <f>+[1]GBA!J59</f>
        <v>440.3408</v>
      </c>
      <c r="K58" s="17">
        <f>+[1]GBA!K59</f>
        <v>458.71879999999999</v>
      </c>
      <c r="L58" s="17">
        <f>+[1]GBA!L59</f>
        <v>445.9948</v>
      </c>
      <c r="M58" s="17">
        <f>+[1]GBA!M59</f>
        <v>424.62150000000003</v>
      </c>
      <c r="N58" s="17">
        <f>+[1]GBA!N59</f>
        <v>416.28140000000002</v>
      </c>
      <c r="O58" s="18">
        <f>+[1]GBA!R59</f>
        <v>484.24639999999999</v>
      </c>
      <c r="P58" s="19">
        <f>+[1]GBA!S59</f>
        <v>466.34559999999999</v>
      </c>
      <c r="Q58" s="20">
        <f>+[1]GBA!T59</f>
        <v>416.30189999999999</v>
      </c>
      <c r="R58" s="18">
        <f t="shared" si="4"/>
        <v>456.79238065999999</v>
      </c>
      <c r="S58" s="19">
        <f t="shared" si="5"/>
        <v>461.0804515950727</v>
      </c>
      <c r="T58" s="19">
        <f t="shared" si="6"/>
        <v>452.22042922698722</v>
      </c>
      <c r="U58" s="19">
        <f t="shared" si="7"/>
        <v>463.82975762514559</v>
      </c>
      <c r="V58" s="19"/>
      <c r="W58" s="20">
        <f t="shared" si="8"/>
        <v>468.11593239084442</v>
      </c>
      <c r="X58" s="21"/>
      <c r="Y58" s="41">
        <f t="shared" si="37"/>
        <v>3.369597563224791E-2</v>
      </c>
      <c r="Z58" s="24">
        <f t="shared" si="37"/>
        <v>3.0517156486820962E-2</v>
      </c>
      <c r="AA58" s="24">
        <f t="shared" si="37"/>
        <v>1.1427500788371958E-2</v>
      </c>
      <c r="AB58" s="24">
        <f t="shared" si="37"/>
        <v>1.9983105818064395E-3</v>
      </c>
      <c r="AC58" s="24">
        <f t="shared" si="37"/>
        <v>2.6983171092581859E-2</v>
      </c>
      <c r="AD58" s="24">
        <f t="shared" si="37"/>
        <v>2.1901060381240844E-2</v>
      </c>
      <c r="AE58" s="24">
        <f t="shared" si="37"/>
        <v>5.2729591986947932E-2</v>
      </c>
      <c r="AF58" s="24">
        <f t="shared" si="37"/>
        <v>6.2992983841978933E-2</v>
      </c>
      <c r="AG58" s="24">
        <f t="shared" si="37"/>
        <v>1.6166230591823316E-2</v>
      </c>
      <c r="AH58" s="24">
        <f t="shared" si="37"/>
        <v>3.804938894050891E-2</v>
      </c>
      <c r="AI58" s="24">
        <f t="shared" si="37"/>
        <v>2.6882296043486908E-2</v>
      </c>
      <c r="AJ58" s="24">
        <f t="shared" si="37"/>
        <v>4.5335886390593272E-2</v>
      </c>
      <c r="AK58" s="24">
        <f t="shared" si="35"/>
        <v>2.5155479421355986E-2</v>
      </c>
      <c r="AL58" s="24">
        <f t="shared" si="35"/>
        <v>6.0811803482208049E-4</v>
      </c>
      <c r="AM58" s="24">
        <f t="shared" si="35"/>
        <v>3.5589207741799189E-2</v>
      </c>
      <c r="AN58" s="24">
        <f t="shared" si="35"/>
        <v>4.5510253387533117E-2</v>
      </c>
      <c r="AO58" s="24">
        <f t="shared" si="34"/>
        <v>3.3695320322924438E-2</v>
      </c>
      <c r="AP58" s="24">
        <f t="shared" si="34"/>
        <v>2.7614470587720819E-2</v>
      </c>
      <c r="AQ58" s="24">
        <f t="shared" si="34"/>
        <v>2.6869268384127842E-2</v>
      </c>
      <c r="AR58" s="24">
        <f t="shared" si="33"/>
        <v>1.9930850229016306E-2</v>
      </c>
      <c r="AS58" s="24" t="e">
        <f t="shared" si="33"/>
        <v>#DIV/0!</v>
      </c>
      <c r="AT58" s="24">
        <f t="shared" si="12"/>
        <v>3.5322259797807787E-2</v>
      </c>
      <c r="AU58" s="21"/>
      <c r="AV58" s="24">
        <f t="shared" si="38"/>
        <v>0.46832868197916877</v>
      </c>
      <c r="AW58" s="24">
        <f t="shared" si="38"/>
        <v>0.47164203340372834</v>
      </c>
      <c r="AX58" s="24">
        <f t="shared" si="38"/>
        <v>0.44417097376703629</v>
      </c>
      <c r="AY58" s="24">
        <f t="shared" si="38"/>
        <v>0.67434145178592697</v>
      </c>
      <c r="AZ58" s="24">
        <f t="shared" si="38"/>
        <v>0.24989315516931243</v>
      </c>
      <c r="BA58" s="24">
        <f t="shared" si="38"/>
        <v>0.5318912924697321</v>
      </c>
      <c r="BB58" s="24">
        <f t="shared" si="38"/>
        <v>0.47060287667910883</v>
      </c>
      <c r="BC58" s="24">
        <f t="shared" si="38"/>
        <v>0.56774324871365489</v>
      </c>
      <c r="BD58" s="24">
        <f t="shared" si="36"/>
        <v>0.19544096770979569</v>
      </c>
      <c r="BE58" s="24">
        <f t="shared" si="36"/>
        <v>0.52588780277835268</v>
      </c>
      <c r="BF58" s="24">
        <f t="shared" si="36"/>
        <v>0.39767475603866798</v>
      </c>
      <c r="BG58" s="24">
        <f t="shared" si="36"/>
        <v>0.4924114404450437</v>
      </c>
      <c r="BH58" s="24">
        <f t="shared" si="36"/>
        <v>0.35442839461666309</v>
      </c>
      <c r="BI58" s="24">
        <f t="shared" si="36"/>
        <v>0.56306232735174455</v>
      </c>
      <c r="BJ58" s="24">
        <f t="shared" si="36"/>
        <v>0.51213398862459836</v>
      </c>
      <c r="BK58" s="24">
        <f t="shared" si="36"/>
        <v>0.30264175669028481</v>
      </c>
      <c r="BL58" s="24">
        <f t="shared" si="39"/>
        <v>0.46835276563807726</v>
      </c>
      <c r="BM58" s="24">
        <f t="shared" si="39"/>
        <v>0.50487481270183832</v>
      </c>
      <c r="BN58" s="24">
        <f t="shared" si="39"/>
        <v>0.53357296074938021</v>
      </c>
      <c r="BO58" s="24">
        <f t="shared" si="39"/>
        <v>0.55003572584917415</v>
      </c>
      <c r="BP58" s="24" t="e">
        <f t="shared" si="39"/>
        <v>#DIV/0!</v>
      </c>
      <c r="BQ58" s="24">
        <f t="shared" si="39"/>
        <v>0.50786879689704367</v>
      </c>
      <c r="BR58" s="21"/>
      <c r="BS58" s="35">
        <f t="shared" si="13"/>
        <v>44317</v>
      </c>
      <c r="BT58" s="24">
        <f t="shared" si="14"/>
        <v>7.630622534060656E-3</v>
      </c>
      <c r="BU58" s="24">
        <f t="shared" si="15"/>
        <v>3.2044698350628125E-4</v>
      </c>
      <c r="BV58" s="24">
        <f t="shared" si="16"/>
        <v>1.8407675570355467E-4</v>
      </c>
      <c r="BW58" s="24">
        <f t="shared" si="17"/>
        <v>2.4372829322769777E-3</v>
      </c>
      <c r="BX58" s="24">
        <f t="shared" si="18"/>
        <v>1.4425403517347416E-3</v>
      </c>
      <c r="BY58" s="24">
        <f t="shared" si="19"/>
        <v>4.8148976398266112E-3</v>
      </c>
      <c r="BZ58" s="24">
        <f t="shared" si="20"/>
        <v>7.4459230066837197E-3</v>
      </c>
      <c r="CA58" s="24">
        <f t="shared" si="21"/>
        <v>4.4547124829286616E-4</v>
      </c>
      <c r="CB58" s="24">
        <f t="shared" si="22"/>
        <v>2.8385428681667901E-3</v>
      </c>
      <c r="CC58" s="24">
        <f t="shared" si="23"/>
        <v>7.9792643283310184E-4</v>
      </c>
      <c r="CD58" s="24">
        <f t="shared" si="24"/>
        <v>4.5174976436736774E-3</v>
      </c>
      <c r="CE58" s="24">
        <f t="shared" si="25"/>
        <v>8.2061347083190676E-4</v>
      </c>
      <c r="CF58" s="24">
        <f t="shared" si="26"/>
        <v>3.3695841867590885E-2</v>
      </c>
      <c r="CG58" s="21"/>
    </row>
    <row r="59" spans="1:85" x14ac:dyDescent="0.25">
      <c r="A59" s="31">
        <f>+[1]NAC!A60</f>
        <v>44348</v>
      </c>
      <c r="B59" s="17">
        <f>+[1]GBA!B60</f>
        <v>470.78399999999999</v>
      </c>
      <c r="C59" s="17">
        <f>+[1]GBA!C60</f>
        <v>502.45209999999997</v>
      </c>
      <c r="D59" s="17">
        <f>+[1]GBA!D60</f>
        <v>405.26440000000002</v>
      </c>
      <c r="E59" s="17">
        <f>+[1]GBA!E60</f>
        <v>499.33</v>
      </c>
      <c r="F59" s="17">
        <f>+[1]GBA!F60</f>
        <v>400.32659999999998</v>
      </c>
      <c r="G59" s="17">
        <f>+[1]GBA!G60</f>
        <v>489.81099999999998</v>
      </c>
      <c r="H59" s="17">
        <f>+[1]GBA!H60</f>
        <v>493.1037</v>
      </c>
      <c r="I59" s="17">
        <f>+[1]GBA!I60</f>
        <v>494.89909999999998</v>
      </c>
      <c r="J59" s="17">
        <f>+[1]GBA!J60</f>
        <v>471.07990000000001</v>
      </c>
      <c r="K59" s="17">
        <f>+[1]GBA!K60</f>
        <v>467.09660000000002</v>
      </c>
      <c r="L59" s="17">
        <f>+[1]GBA!L60</f>
        <v>450.48610000000002</v>
      </c>
      <c r="M59" s="17">
        <f>+[1]GBA!M60</f>
        <v>436.57220000000001</v>
      </c>
      <c r="N59" s="17">
        <f>+[1]GBA!N60</f>
        <v>423.13170000000002</v>
      </c>
      <c r="O59" s="18">
        <f>+[1]GBA!R60</f>
        <v>487.8827</v>
      </c>
      <c r="P59" s="19">
        <f>+[1]GBA!S60</f>
        <v>482.72039999999998</v>
      </c>
      <c r="Q59" s="20">
        <f>+[1]GBA!T60</f>
        <v>427.97809999999998</v>
      </c>
      <c r="R59" s="18">
        <f t="shared" si="4"/>
        <v>470.79031206999997</v>
      </c>
      <c r="S59" s="19">
        <f t="shared" si="5"/>
        <v>475.87206729311447</v>
      </c>
      <c r="T59" s="19">
        <f t="shared" si="6"/>
        <v>465.16054326686702</v>
      </c>
      <c r="U59" s="19">
        <f t="shared" si="7"/>
        <v>477.18606290259999</v>
      </c>
      <c r="V59" s="19"/>
      <c r="W59" s="20">
        <f t="shared" si="8"/>
        <v>481.94807676476239</v>
      </c>
      <c r="X59" s="21"/>
      <c r="Y59" s="41">
        <f t="shared" si="37"/>
        <v>3.0645449418720716E-2</v>
      </c>
      <c r="Z59" s="24">
        <f t="shared" si="37"/>
        <v>3.4335811790164428E-2</v>
      </c>
      <c r="AA59" s="24">
        <f t="shared" si="37"/>
        <v>5.7369899855430617E-2</v>
      </c>
      <c r="AB59" s="24">
        <f t="shared" si="37"/>
        <v>3.937632008785763E-2</v>
      </c>
      <c r="AC59" s="24">
        <f t="shared" si="37"/>
        <v>2.1527979790247231E-2</v>
      </c>
      <c r="AD59" s="24">
        <f t="shared" si="37"/>
        <v>3.2535086537693214E-2</v>
      </c>
      <c r="AE59" s="24">
        <f t="shared" si="37"/>
        <v>2.1531764096089923E-2</v>
      </c>
      <c r="AF59" s="24">
        <f t="shared" si="37"/>
        <v>3.3055756932330205E-2</v>
      </c>
      <c r="AG59" s="24">
        <f t="shared" si="37"/>
        <v>6.9807521810379525E-2</v>
      </c>
      <c r="AH59" s="24">
        <f t="shared" si="37"/>
        <v>1.8263476447880622E-2</v>
      </c>
      <c r="AI59" s="24">
        <f t="shared" si="37"/>
        <v>1.0070296783729393E-2</v>
      </c>
      <c r="AJ59" s="24">
        <f t="shared" si="37"/>
        <v>2.8144359152798337E-2</v>
      </c>
      <c r="AK59" s="24">
        <f t="shared" si="35"/>
        <v>1.6455935816493295E-2</v>
      </c>
      <c r="AL59" s="24">
        <f t="shared" si="35"/>
        <v>7.5091936666953352E-3</v>
      </c>
      <c r="AM59" s="24">
        <f t="shared" si="35"/>
        <v>3.5113014897106387E-2</v>
      </c>
      <c r="AN59" s="24">
        <f t="shared" si="35"/>
        <v>2.8047433845485692E-2</v>
      </c>
      <c r="AO59" s="24">
        <f t="shared" si="34"/>
        <v>3.0643968688301992E-2</v>
      </c>
      <c r="AP59" s="24">
        <f t="shared" si="34"/>
        <v>3.2080335756745404E-2</v>
      </c>
      <c r="AQ59" s="24">
        <f t="shared" si="34"/>
        <v>2.8614616243674007E-2</v>
      </c>
      <c r="AR59" s="24">
        <f t="shared" si="33"/>
        <v>2.8795705876742295E-2</v>
      </c>
      <c r="AS59" s="24" t="e">
        <f t="shared" si="33"/>
        <v>#DIV/0!</v>
      </c>
      <c r="AT59" s="24">
        <f t="shared" si="12"/>
        <v>2.9548544317370196E-2</v>
      </c>
      <c r="AU59" s="21"/>
      <c r="AV59" s="24">
        <f t="shared" si="38"/>
        <v>0.48294258820075608</v>
      </c>
      <c r="AW59" s="24">
        <f t="shared" si="38"/>
        <v>0.50467151461646997</v>
      </c>
      <c r="AX59" s="24">
        <f t="shared" si="38"/>
        <v>0.47324728881237044</v>
      </c>
      <c r="AY59" s="24">
        <f t="shared" si="38"/>
        <v>0.65402674837480856</v>
      </c>
      <c r="AZ59" s="24">
        <f t="shared" si="38"/>
        <v>0.26822569179126332</v>
      </c>
      <c r="BA59" s="24">
        <f t="shared" si="38"/>
        <v>0.51370212692314365</v>
      </c>
      <c r="BB59" s="24">
        <f t="shared" si="38"/>
        <v>0.48046956743651914</v>
      </c>
      <c r="BC59" s="24">
        <f t="shared" si="38"/>
        <v>0.58978647866312484</v>
      </c>
      <c r="BD59" s="24">
        <f t="shared" si="36"/>
        <v>0.27418071363656038</v>
      </c>
      <c r="BE59" s="24">
        <f t="shared" si="36"/>
        <v>0.47880662507657656</v>
      </c>
      <c r="BF59" s="24">
        <f t="shared" si="36"/>
        <v>0.41929730485871497</v>
      </c>
      <c r="BG59" s="24">
        <f t="shared" si="36"/>
        <v>0.50360771731201459</v>
      </c>
      <c r="BH59" s="24">
        <f t="shared" si="36"/>
        <v>0.38318246735904515</v>
      </c>
      <c r="BI59" s="24">
        <f t="shared" si="36"/>
        <v>0.52072469979505809</v>
      </c>
      <c r="BJ59" s="24">
        <f t="shared" si="36"/>
        <v>0.52971408199643499</v>
      </c>
      <c r="BK59" s="24">
        <f t="shared" si="36"/>
        <v>0.33097136026013718</v>
      </c>
      <c r="BL59" s="24">
        <f t="shared" si="39"/>
        <v>0.48296199752181623</v>
      </c>
      <c r="BM59" s="24">
        <f t="shared" si="39"/>
        <v>0.51354349524110132</v>
      </c>
      <c r="BN59" s="24">
        <f t="shared" si="39"/>
        <v>0.52299568968956556</v>
      </c>
      <c r="BO59" s="24">
        <f t="shared" si="39"/>
        <v>0.53059090631625061</v>
      </c>
      <c r="BP59" s="24" t="e">
        <f t="shared" si="39"/>
        <v>#DIV/0!</v>
      </c>
      <c r="BQ59" s="24">
        <f t="shared" si="39"/>
        <v>0.51210066488028283</v>
      </c>
      <c r="BR59" s="21"/>
      <c r="BS59" s="35">
        <f t="shared" si="13"/>
        <v>44348</v>
      </c>
      <c r="BT59" s="24">
        <f t="shared" si="14"/>
        <v>8.5590512485507354E-3</v>
      </c>
      <c r="BU59" s="24">
        <f t="shared" si="15"/>
        <v>1.5740950459033766E-3</v>
      </c>
      <c r="BV59" s="24">
        <f t="shared" si="16"/>
        <v>3.5159707530184837E-3</v>
      </c>
      <c r="BW59" s="24">
        <f t="shared" si="17"/>
        <v>1.9319093246372037E-3</v>
      </c>
      <c r="BX59" s="24">
        <f t="shared" si="18"/>
        <v>2.1185114635837903E-3</v>
      </c>
      <c r="BY59" s="24">
        <f t="shared" si="19"/>
        <v>2.002332823101252E-3</v>
      </c>
      <c r="BZ59" s="24">
        <f t="shared" si="20"/>
        <v>4.0180102437554818E-3</v>
      </c>
      <c r="CA59" s="24">
        <f t="shared" si="21"/>
        <v>1.8909718476239187E-3</v>
      </c>
      <c r="CB59" s="24">
        <f t="shared" si="22"/>
        <v>1.3682215026042913E-3</v>
      </c>
      <c r="CC59" s="24">
        <f t="shared" si="23"/>
        <v>2.969385637375625E-4</v>
      </c>
      <c r="CD59" s="24">
        <f t="shared" si="24"/>
        <v>2.8360260918908089E-3</v>
      </c>
      <c r="CE59" s="24">
        <f t="shared" si="25"/>
        <v>5.3238466799303687E-4</v>
      </c>
      <c r="CF59" s="24">
        <f t="shared" si="26"/>
        <v>3.0644423576399942E-2</v>
      </c>
      <c r="CG59" s="21"/>
    </row>
    <row r="60" spans="1:85" x14ac:dyDescent="0.25">
      <c r="A60" s="31">
        <f>+[1]NAC!A61</f>
        <v>44378</v>
      </c>
      <c r="B60" s="17">
        <f>+[1]GBA!B61</f>
        <v>485.30360000000002</v>
      </c>
      <c r="C60" s="17">
        <f>+[1]GBA!C61</f>
        <v>520.39210000000003</v>
      </c>
      <c r="D60" s="17">
        <f>+[1]GBA!D61</f>
        <v>419.59609999999998</v>
      </c>
      <c r="E60" s="17">
        <f>+[1]GBA!E61</f>
        <v>502.5215</v>
      </c>
      <c r="F60" s="17">
        <f>+[1]GBA!F61</f>
        <v>414.81979999999999</v>
      </c>
      <c r="G60" s="17">
        <f>+[1]GBA!G61</f>
        <v>502.9341</v>
      </c>
      <c r="H60" s="17">
        <f>+[1]GBA!H61</f>
        <v>507.3922</v>
      </c>
      <c r="I60" s="17">
        <f>+[1]GBA!I61</f>
        <v>502.5147</v>
      </c>
      <c r="J60" s="17">
        <f>+[1]GBA!J61</f>
        <v>471.77870000000001</v>
      </c>
      <c r="K60" s="17">
        <f>+[1]GBA!K61</f>
        <v>485.36739999999998</v>
      </c>
      <c r="L60" s="17">
        <f>+[1]GBA!L61</f>
        <v>468.17899999999997</v>
      </c>
      <c r="M60" s="17">
        <f>+[1]GBA!M61</f>
        <v>460.74450000000002</v>
      </c>
      <c r="N60" s="17">
        <f>+[1]GBA!N61</f>
        <v>438.8603</v>
      </c>
      <c r="O60" s="18">
        <f>+[1]GBA!R61</f>
        <v>510.91140000000001</v>
      </c>
      <c r="P60" s="19">
        <f>+[1]GBA!S61</f>
        <v>499.07130000000001</v>
      </c>
      <c r="Q60" s="20">
        <f>+[1]GBA!T61</f>
        <v>433.27929999999998</v>
      </c>
      <c r="R60" s="18">
        <f t="shared" si="4"/>
        <v>485.30950230000008</v>
      </c>
      <c r="S60" s="19">
        <f t="shared" si="5"/>
        <v>492.15318480732799</v>
      </c>
      <c r="T60" s="19">
        <f t="shared" si="6"/>
        <v>480.55366268779022</v>
      </c>
      <c r="U60" s="19">
        <f t="shared" si="7"/>
        <v>488.88627128443932</v>
      </c>
      <c r="V60" s="19"/>
      <c r="W60" s="20">
        <f t="shared" si="8"/>
        <v>492.92930700134644</v>
      </c>
      <c r="X60" s="21"/>
      <c r="Y60" s="41">
        <f t="shared" si="37"/>
        <v>3.0841320010875473E-2</v>
      </c>
      <c r="Z60" s="24">
        <f t="shared" si="37"/>
        <v>3.5704896048797563E-2</v>
      </c>
      <c r="AA60" s="24">
        <f t="shared" si="37"/>
        <v>3.5363826677102583E-2</v>
      </c>
      <c r="AB60" s="24">
        <f t="shared" si="37"/>
        <v>6.3915646966936634E-3</v>
      </c>
      <c r="AC60" s="24">
        <f t="shared" si="37"/>
        <v>3.6203439891328681E-2</v>
      </c>
      <c r="AD60" s="24">
        <f t="shared" si="37"/>
        <v>2.6792170857738995E-2</v>
      </c>
      <c r="AE60" s="24">
        <f t="shared" si="37"/>
        <v>2.8976663529395541E-2</v>
      </c>
      <c r="AF60" s="24">
        <f t="shared" si="37"/>
        <v>1.5388187208261295E-2</v>
      </c>
      <c r="AG60" s="24">
        <f t="shared" si="37"/>
        <v>1.4834001620531723E-3</v>
      </c>
      <c r="AH60" s="24">
        <f t="shared" si="37"/>
        <v>3.9115677570763729E-2</v>
      </c>
      <c r="AI60" s="24">
        <f t="shared" si="37"/>
        <v>3.9275129687686094E-2</v>
      </c>
      <c r="AJ60" s="24">
        <f t="shared" si="37"/>
        <v>5.5368390383079946E-2</v>
      </c>
      <c r="AK60" s="24">
        <f t="shared" si="35"/>
        <v>3.7171878164647065E-2</v>
      </c>
      <c r="AL60" s="24">
        <f t="shared" si="35"/>
        <v>4.7201304739848293E-2</v>
      </c>
      <c r="AM60" s="24">
        <f t="shared" si="35"/>
        <v>3.3872403155118525E-2</v>
      </c>
      <c r="AN60" s="24">
        <f t="shared" si="35"/>
        <v>1.2386615109511334E-2</v>
      </c>
      <c r="AO60" s="24">
        <f t="shared" si="34"/>
        <v>3.0840036121731584E-2</v>
      </c>
      <c r="AP60" s="24">
        <f t="shared" si="34"/>
        <v>3.4213223749031574E-2</v>
      </c>
      <c r="AQ60" s="24">
        <f t="shared" si="34"/>
        <v>3.3092057449275236E-2</v>
      </c>
      <c r="AR60" s="24">
        <f t="shared" si="33"/>
        <v>2.4519174576621117E-2</v>
      </c>
      <c r="AS60" s="24" t="e">
        <f t="shared" si="33"/>
        <v>#DIV/0!</v>
      </c>
      <c r="AT60" s="24">
        <f t="shared" si="12"/>
        <v>2.2785089859262975E-2</v>
      </c>
      <c r="AU60" s="21"/>
      <c r="AV60" s="24">
        <f t="shared" si="38"/>
        <v>0.5039821296142204</v>
      </c>
      <c r="AW60" s="24">
        <f t="shared" si="38"/>
        <v>0.53795896388933384</v>
      </c>
      <c r="AX60" s="24">
        <f t="shared" si="38"/>
        <v>0.50180622868827318</v>
      </c>
      <c r="AY60" s="24">
        <f t="shared" si="38"/>
        <v>0.64209189308592896</v>
      </c>
      <c r="AZ60" s="24">
        <f t="shared" si="38"/>
        <v>0.30786564182145337</v>
      </c>
      <c r="BA60" s="24">
        <f t="shared" si="38"/>
        <v>0.48912852951940167</v>
      </c>
      <c r="BB60" s="24">
        <f t="shared" si="38"/>
        <v>0.49809369518432556</v>
      </c>
      <c r="BC60" s="24">
        <f t="shared" si="38"/>
        <v>0.58646702707617449</v>
      </c>
      <c r="BD60" s="24">
        <f t="shared" si="36"/>
        <v>0.25262444368803294</v>
      </c>
      <c r="BE60" s="24">
        <f t="shared" si="36"/>
        <v>0.50341434887626635</v>
      </c>
      <c r="BF60" s="24">
        <f t="shared" si="36"/>
        <v>0.48288649423193974</v>
      </c>
      <c r="BG60" s="24">
        <f t="shared" si="36"/>
        <v>0.56122391928638593</v>
      </c>
      <c r="BH60" s="24">
        <f t="shared" si="36"/>
        <v>0.39268692301321062</v>
      </c>
      <c r="BI60" s="24">
        <f t="shared" si="36"/>
        <v>0.59195211225738387</v>
      </c>
      <c r="BJ60" s="24">
        <f t="shared" si="36"/>
        <v>0.54627759742171045</v>
      </c>
      <c r="BK60" s="24">
        <f t="shared" si="36"/>
        <v>0.3404384399063225</v>
      </c>
      <c r="BL60" s="24">
        <f t="shared" si="39"/>
        <v>0.50400088464932513</v>
      </c>
      <c r="BM60" s="24">
        <f t="shared" si="39"/>
        <v>0.53612709048069185</v>
      </c>
      <c r="BN60" s="24">
        <f t="shared" si="39"/>
        <v>0.53759774352881795</v>
      </c>
      <c r="BO60" s="24">
        <f t="shared" si="39"/>
        <v>0.52842835234839125</v>
      </c>
      <c r="BP60" s="24" t="e">
        <f t="shared" si="39"/>
        <v>#DIV/0!</v>
      </c>
      <c r="BQ60" s="24">
        <f t="shared" si="39"/>
        <v>0.51584957784478669</v>
      </c>
      <c r="BR60" s="21"/>
      <c r="BS60" s="35">
        <f t="shared" si="13"/>
        <v>44378</v>
      </c>
      <c r="BT60" s="24">
        <f t="shared" si="14"/>
        <v>8.9321982055465196E-3</v>
      </c>
      <c r="BU60" s="24">
        <f t="shared" si="15"/>
        <v>9.9545989243474413E-4</v>
      </c>
      <c r="BV60" s="24">
        <f t="shared" si="16"/>
        <v>5.7554706617047658E-4</v>
      </c>
      <c r="BW60" s="24">
        <f t="shared" si="17"/>
        <v>3.2201364532354541E-3</v>
      </c>
      <c r="BX60" s="24">
        <f t="shared" si="18"/>
        <v>1.7477619672716181E-3</v>
      </c>
      <c r="BY60" s="24">
        <f t="shared" si="19"/>
        <v>2.6708384312126151E-3</v>
      </c>
      <c r="BZ60" s="24">
        <f t="shared" si="20"/>
        <v>1.8748471485861954E-3</v>
      </c>
      <c r="CA60" s="24">
        <f t="shared" si="21"/>
        <v>4.1709743746601751E-5</v>
      </c>
      <c r="CB60" s="24">
        <f t="shared" si="22"/>
        <v>2.8951741775421346E-3</v>
      </c>
      <c r="CC60" s="24">
        <f t="shared" si="23"/>
        <v>1.1349697101005953E-3</v>
      </c>
      <c r="CD60" s="24">
        <f t="shared" si="24"/>
        <v>5.5657739430396971E-3</v>
      </c>
      <c r="CE60" s="24">
        <f t="shared" si="25"/>
        <v>1.1860328728249027E-3</v>
      </c>
      <c r="CF60" s="24">
        <f t="shared" si="26"/>
        <v>3.0840449611711555E-2</v>
      </c>
      <c r="CG60" s="21"/>
    </row>
    <row r="61" spans="1:85" x14ac:dyDescent="0.25">
      <c r="A61" s="31">
        <f>+[1]NAC!A62</f>
        <v>44409</v>
      </c>
      <c r="B61" s="17">
        <f>+[1]GBA!B62</f>
        <v>497.93709999999999</v>
      </c>
      <c r="C61" s="17">
        <f>+[1]GBA!C62</f>
        <v>527.85599999999999</v>
      </c>
      <c r="D61" s="17">
        <f>+[1]GBA!D62</f>
        <v>427.22989999999999</v>
      </c>
      <c r="E61" s="17">
        <f>+[1]GBA!E62</f>
        <v>522.09370000000001</v>
      </c>
      <c r="F61" s="17">
        <f>+[1]GBA!F62</f>
        <v>426.66390000000001</v>
      </c>
      <c r="G61" s="17">
        <f>+[1]GBA!G62</f>
        <v>518.05319999999995</v>
      </c>
      <c r="H61" s="17">
        <f>+[1]GBA!H62</f>
        <v>531.3048</v>
      </c>
      <c r="I61" s="17">
        <f>+[1]GBA!I62</f>
        <v>514.26020000000005</v>
      </c>
      <c r="J61" s="17">
        <f>+[1]GBA!J62</f>
        <v>465.93900000000002</v>
      </c>
      <c r="K61" s="17">
        <f>+[1]GBA!K62</f>
        <v>503.5727</v>
      </c>
      <c r="L61" s="17">
        <f>+[1]GBA!L62</f>
        <v>488.72609999999997</v>
      </c>
      <c r="M61" s="17">
        <f>+[1]GBA!M62</f>
        <v>470.13499999999999</v>
      </c>
      <c r="N61" s="17">
        <f>+[1]GBA!N62</f>
        <v>452.62670000000003</v>
      </c>
      <c r="O61" s="18">
        <f>+[1]GBA!R62</f>
        <v>515.55309999999997</v>
      </c>
      <c r="P61" s="19">
        <f>+[1]GBA!S62</f>
        <v>514.39679999999998</v>
      </c>
      <c r="Q61" s="20">
        <f>+[1]GBA!T62</f>
        <v>441.59500000000003</v>
      </c>
      <c r="R61" s="18">
        <f t="shared" si="4"/>
        <v>497.94399780999998</v>
      </c>
      <c r="S61" s="19">
        <f t="shared" si="5"/>
        <v>503.95603311749846</v>
      </c>
      <c r="T61" s="19">
        <f t="shared" si="6"/>
        <v>495.50695449330789</v>
      </c>
      <c r="U61" s="19">
        <f t="shared" si="7"/>
        <v>506.17951897555304</v>
      </c>
      <c r="V61" s="19"/>
      <c r="W61" s="20">
        <f t="shared" si="8"/>
        <v>509.04492352375451</v>
      </c>
      <c r="X61" s="21"/>
      <c r="Y61" s="41">
        <f t="shared" si="37"/>
        <v>2.6032158014076101E-2</v>
      </c>
      <c r="Z61" s="24">
        <f t="shared" si="37"/>
        <v>1.4342838794055401E-2</v>
      </c>
      <c r="AA61" s="24">
        <f t="shared" si="37"/>
        <v>1.8193210089416878E-2</v>
      </c>
      <c r="AB61" s="24">
        <f t="shared" si="37"/>
        <v>3.8947985310081368E-2</v>
      </c>
      <c r="AC61" s="24">
        <f t="shared" si="37"/>
        <v>2.8552397932789297E-2</v>
      </c>
      <c r="AD61" s="24">
        <f t="shared" si="37"/>
        <v>3.0061791395731507E-2</v>
      </c>
      <c r="AE61" s="24">
        <f t="shared" si="37"/>
        <v>4.7128434374828831E-2</v>
      </c>
      <c r="AF61" s="24">
        <f t="shared" si="37"/>
        <v>2.3373445592735909E-2</v>
      </c>
      <c r="AG61" s="24">
        <f t="shared" si="37"/>
        <v>-1.2378049284547998E-2</v>
      </c>
      <c r="AH61" s="24">
        <f t="shared" si="37"/>
        <v>3.7508287536410556E-2</v>
      </c>
      <c r="AI61" s="24">
        <f t="shared" si="37"/>
        <v>4.3887273884561262E-2</v>
      </c>
      <c r="AJ61" s="24">
        <f t="shared" si="37"/>
        <v>2.0381143996292872E-2</v>
      </c>
      <c r="AK61" s="24">
        <f t="shared" si="35"/>
        <v>3.1368524334509207E-2</v>
      </c>
      <c r="AL61" s="24">
        <f t="shared" si="35"/>
        <v>9.0851368750040074E-3</v>
      </c>
      <c r="AM61" s="24">
        <f t="shared" si="35"/>
        <v>3.0708037108124531E-2</v>
      </c>
      <c r="AN61" s="24">
        <f t="shared" si="35"/>
        <v>1.9192470076461188E-2</v>
      </c>
      <c r="AO61" s="24">
        <f t="shared" si="34"/>
        <v>2.6033892701712968E-2</v>
      </c>
      <c r="AP61" s="24">
        <f t="shared" si="34"/>
        <v>2.3982062241030055E-2</v>
      </c>
      <c r="AQ61" s="24">
        <f t="shared" si="34"/>
        <v>3.111679915596155E-2</v>
      </c>
      <c r="AR61" s="24">
        <f t="shared" si="33"/>
        <v>3.5372741487871062E-2</v>
      </c>
      <c r="AS61" s="24" t="e">
        <f t="shared" si="33"/>
        <v>#DIV/0!</v>
      </c>
      <c r="AT61" s="24">
        <f t="shared" si="12"/>
        <v>3.2693565372375E-2</v>
      </c>
      <c r="AU61" s="21"/>
      <c r="AV61" s="24">
        <f t="shared" si="38"/>
        <v>0.50118647905293923</v>
      </c>
      <c r="AW61" s="24">
        <f t="shared" si="38"/>
        <v>0.50432783229920575</v>
      </c>
      <c r="AX61" s="24">
        <f t="shared" si="38"/>
        <v>0.50659105086892708</v>
      </c>
      <c r="AY61" s="24">
        <f t="shared" si="38"/>
        <v>0.66324318813893557</v>
      </c>
      <c r="AZ61" s="24">
        <f t="shared" si="38"/>
        <v>0.31215511496244819</v>
      </c>
      <c r="BA61" s="24">
        <f t="shared" si="38"/>
        <v>0.48254185747424838</v>
      </c>
      <c r="BB61" s="24">
        <f t="shared" si="38"/>
        <v>0.53288090722187254</v>
      </c>
      <c r="BC61" s="24">
        <f t="shared" si="38"/>
        <v>0.57921805613091437</v>
      </c>
      <c r="BD61" s="24">
        <f t="shared" si="36"/>
        <v>0.23397411281271174</v>
      </c>
      <c r="BE61" s="24">
        <f t="shared" si="36"/>
        <v>0.50969332017426572</v>
      </c>
      <c r="BF61" s="24">
        <f t="shared" si="36"/>
        <v>0.53176623242300436</v>
      </c>
      <c r="BG61" s="24">
        <f t="shared" si="36"/>
        <v>0.56866964961979027</v>
      </c>
      <c r="BH61" s="24">
        <f t="shared" si="36"/>
        <v>0.36850158822686407</v>
      </c>
      <c r="BI61" s="24">
        <f t="shared" si="36"/>
        <v>0.53597780316125587</v>
      </c>
      <c r="BJ61" s="24">
        <f t="shared" si="36"/>
        <v>0.54440538371536884</v>
      </c>
      <c r="BK61" s="24">
        <f t="shared" si="36"/>
        <v>0.35513043584998871</v>
      </c>
      <c r="BL61" s="24">
        <f t="shared" si="39"/>
        <v>0.50120717191268138</v>
      </c>
      <c r="BM61" s="24">
        <f t="shared" si="39"/>
        <v>0.52539828634522334</v>
      </c>
      <c r="BN61" s="24">
        <f t="shared" si="39"/>
        <v>0.54160783369357013</v>
      </c>
      <c r="BO61" s="24">
        <f t="shared" si="39"/>
        <v>0.53128699678299252</v>
      </c>
      <c r="BP61" s="24" t="e">
        <f t="shared" si="39"/>
        <v>#DIV/0!</v>
      </c>
      <c r="BQ61" s="24">
        <f t="shared" si="39"/>
        <v>0.52384578281816241</v>
      </c>
      <c r="BR61" s="21"/>
      <c r="BS61" s="35">
        <f t="shared" si="13"/>
        <v>44409</v>
      </c>
      <c r="BT61" s="24">
        <f t="shared" si="14"/>
        <v>3.6050384954902297E-3</v>
      </c>
      <c r="BU61" s="24">
        <f t="shared" si="15"/>
        <v>5.1436927317250532E-4</v>
      </c>
      <c r="BV61" s="24">
        <f t="shared" si="16"/>
        <v>3.4240005225594883E-3</v>
      </c>
      <c r="BW61" s="24">
        <f t="shared" si="17"/>
        <v>2.5528202551969585E-3</v>
      </c>
      <c r="BX61" s="24">
        <f t="shared" si="18"/>
        <v>1.9533495527335812E-3</v>
      </c>
      <c r="BY61" s="24">
        <f t="shared" si="19"/>
        <v>4.3360667425504356E-3</v>
      </c>
      <c r="BZ61" s="24">
        <f t="shared" si="20"/>
        <v>2.8050553303128303E-3</v>
      </c>
      <c r="CA61" s="24">
        <f t="shared" si="21"/>
        <v>-3.3812971921081937E-4</v>
      </c>
      <c r="CB61" s="24">
        <f t="shared" si="22"/>
        <v>2.7984861023079197E-3</v>
      </c>
      <c r="CC61" s="24">
        <f t="shared" si="23"/>
        <v>1.2786272757918961E-3</v>
      </c>
      <c r="CD61" s="24">
        <f t="shared" si="24"/>
        <v>2.097512155277639E-3</v>
      </c>
      <c r="CE61" s="24">
        <f t="shared" si="25"/>
        <v>1.0070133417514338E-3</v>
      </c>
      <c r="CF61" s="24">
        <f t="shared" si="26"/>
        <v>2.6034209327934099E-2</v>
      </c>
      <c r="CG61" s="21"/>
    </row>
    <row r="62" spans="1:85" x14ac:dyDescent="0.25">
      <c r="A62" s="31">
        <f>+[1]NAC!A63</f>
        <v>44440</v>
      </c>
      <c r="B62" s="17">
        <f>+[1]GBA!B63</f>
        <v>517.04250000000002</v>
      </c>
      <c r="C62" s="17">
        <f>+[1]GBA!C63</f>
        <v>545.09169999999995</v>
      </c>
      <c r="D62" s="17">
        <f>+[1]GBA!D63</f>
        <v>453.63909999999998</v>
      </c>
      <c r="E62" s="17">
        <f>+[1]GBA!E63</f>
        <v>557.31089999999995</v>
      </c>
      <c r="F62" s="17">
        <f>+[1]GBA!F63</f>
        <v>432.50790000000001</v>
      </c>
      <c r="G62" s="17">
        <f>+[1]GBA!G63</f>
        <v>538.15179999999998</v>
      </c>
      <c r="H62" s="17">
        <f>+[1]GBA!H63</f>
        <v>556.54079999999999</v>
      </c>
      <c r="I62" s="17">
        <f>+[1]GBA!I63</f>
        <v>533.35569999999996</v>
      </c>
      <c r="J62" s="17">
        <f>+[1]GBA!J63</f>
        <v>483.94349999999997</v>
      </c>
      <c r="K62" s="17">
        <f>+[1]GBA!K63</f>
        <v>520.47770000000003</v>
      </c>
      <c r="L62" s="17">
        <f>+[1]GBA!L63</f>
        <v>506.64580000000001</v>
      </c>
      <c r="M62" s="17">
        <f>+[1]GBA!M63</f>
        <v>491.37439999999998</v>
      </c>
      <c r="N62" s="17">
        <f>+[1]GBA!N63</f>
        <v>460.97359999999998</v>
      </c>
      <c r="O62" s="18">
        <f>+[1]GBA!R63</f>
        <v>554.49900000000002</v>
      </c>
      <c r="P62" s="19">
        <f>+[1]GBA!S63</f>
        <v>531.65150000000006</v>
      </c>
      <c r="Q62" s="20">
        <f>+[1]GBA!T63</f>
        <v>457.20780000000002</v>
      </c>
      <c r="R62" s="18">
        <f t="shared" si="4"/>
        <v>517.04984837999996</v>
      </c>
      <c r="S62" s="19">
        <f t="shared" si="5"/>
        <v>524.50803932406825</v>
      </c>
      <c r="T62" s="19">
        <f t="shared" si="6"/>
        <v>517.65910256760446</v>
      </c>
      <c r="U62" s="19">
        <f t="shared" si="7"/>
        <v>528.71560919674039</v>
      </c>
      <c r="V62" s="19"/>
      <c r="W62" s="20">
        <f t="shared" si="8"/>
        <v>530.75792273514139</v>
      </c>
      <c r="X62" s="21"/>
      <c r="Y62" s="41">
        <f t="shared" si="37"/>
        <v>3.8369103246173042E-2</v>
      </c>
      <c r="Z62" s="24">
        <f t="shared" si="37"/>
        <v>3.2652276378406064E-2</v>
      </c>
      <c r="AA62" s="24">
        <f t="shared" si="37"/>
        <v>6.1814961920970468E-2</v>
      </c>
      <c r="AB62" s="24">
        <f t="shared" si="37"/>
        <v>6.7453792298202364E-2</v>
      </c>
      <c r="AC62" s="24">
        <f t="shared" si="37"/>
        <v>1.369696381624963E-2</v>
      </c>
      <c r="AD62" s="24">
        <f t="shared" si="37"/>
        <v>3.8796401605086128E-2</v>
      </c>
      <c r="AE62" s="24">
        <f t="shared" si="37"/>
        <v>4.7498159248702487E-2</v>
      </c>
      <c r="AF62" s="24">
        <f t="shared" si="37"/>
        <v>3.7131981047726192E-2</v>
      </c>
      <c r="AG62" s="24">
        <f t="shared" si="37"/>
        <v>3.8641324293523294E-2</v>
      </c>
      <c r="AH62" s="24">
        <f t="shared" si="37"/>
        <v>3.3570128007336386E-2</v>
      </c>
      <c r="AI62" s="24">
        <f t="shared" si="37"/>
        <v>3.666614080975017E-2</v>
      </c>
      <c r="AJ62" s="24">
        <f t="shared" si="37"/>
        <v>4.5177236325736114E-2</v>
      </c>
      <c r="AK62" s="24">
        <f t="shared" si="35"/>
        <v>1.8441024358483382E-2</v>
      </c>
      <c r="AL62" s="24">
        <f t="shared" si="35"/>
        <v>7.5541976180533155E-2</v>
      </c>
      <c r="AM62" s="24">
        <f t="shared" si="35"/>
        <v>3.3543560146564122E-2</v>
      </c>
      <c r="AN62" s="24">
        <f t="shared" si="35"/>
        <v>3.5355472774827534E-2</v>
      </c>
      <c r="AO62" s="24">
        <f t="shared" si="34"/>
        <v>3.836947659582024E-2</v>
      </c>
      <c r="AP62" s="24">
        <f t="shared" si="34"/>
        <v>4.0781347689071268E-2</v>
      </c>
      <c r="AQ62" s="24">
        <f t="shared" si="34"/>
        <v>4.4706028590353108E-2</v>
      </c>
      <c r="AR62" s="24">
        <f t="shared" si="33"/>
        <v>4.4521932192747915E-2</v>
      </c>
      <c r="AS62" s="24" t="e">
        <f t="shared" si="33"/>
        <v>#DIV/0!</v>
      </c>
      <c r="AT62" s="24">
        <f t="shared" si="12"/>
        <v>4.2654387084509748E-2</v>
      </c>
      <c r="AU62" s="21"/>
      <c r="AV62" s="24">
        <f t="shared" si="38"/>
        <v>0.51668954714258075</v>
      </c>
      <c r="AW62" s="24">
        <f t="shared" si="38"/>
        <v>0.51076327827596857</v>
      </c>
      <c r="AX62" s="24">
        <f t="shared" si="38"/>
        <v>0.53154108504519626</v>
      </c>
      <c r="AY62" s="24">
        <f t="shared" si="38"/>
        <v>0.65157489240376343</v>
      </c>
      <c r="AZ62" s="24">
        <f t="shared" si="38"/>
        <v>0.31566621078017421</v>
      </c>
      <c r="BA62" s="24">
        <f t="shared" si="38"/>
        <v>0.49621478249144024</v>
      </c>
      <c r="BB62" s="24">
        <f t="shared" si="38"/>
        <v>0.56103625013007674</v>
      </c>
      <c r="BC62" s="24">
        <f t="shared" si="38"/>
        <v>0.58377966826948335</v>
      </c>
      <c r="BD62" s="24">
        <f t="shared" si="36"/>
        <v>0.29232525535750042</v>
      </c>
      <c r="BE62" s="24">
        <f t="shared" si="36"/>
        <v>0.52275021935271715</v>
      </c>
      <c r="BF62" s="24">
        <f t="shared" si="36"/>
        <v>0.58397051692609958</v>
      </c>
      <c r="BG62" s="24">
        <f t="shared" si="36"/>
        <v>0.61874388286193271</v>
      </c>
      <c r="BH62" s="24">
        <f t="shared" si="36"/>
        <v>0.3560982612706749</v>
      </c>
      <c r="BI62" s="24">
        <f t="shared" si="36"/>
        <v>0.51161725618482934</v>
      </c>
      <c r="BJ62" s="24">
        <f t="shared" si="36"/>
        <v>0.56205588480454316</v>
      </c>
      <c r="BK62" s="24">
        <f t="shared" si="36"/>
        <v>0.38196171741178597</v>
      </c>
      <c r="BL62" s="24">
        <f t="shared" si="39"/>
        <v>0.51670850505151367</v>
      </c>
      <c r="BM62" s="24">
        <f t="shared" si="39"/>
        <v>0.53808513277494208</v>
      </c>
      <c r="BN62" s="24">
        <f t="shared" si="39"/>
        <v>0.55759727788574054</v>
      </c>
      <c r="BO62" s="24">
        <f t="shared" si="39"/>
        <v>0.53493058262712823</v>
      </c>
      <c r="BP62" s="24" t="e">
        <f t="shared" si="39"/>
        <v>#DIV/0!</v>
      </c>
      <c r="BQ62" s="24">
        <f t="shared" si="39"/>
        <v>0.53853509880665595</v>
      </c>
      <c r="BR62" s="21"/>
      <c r="BS62" s="35">
        <f t="shared" si="13"/>
        <v>44440</v>
      </c>
      <c r="BT62" s="24">
        <f t="shared" si="14"/>
        <v>8.1135711317754551E-3</v>
      </c>
      <c r="BU62" s="24">
        <f t="shared" si="15"/>
        <v>1.7343171255967873E-3</v>
      </c>
      <c r="BV62" s="24">
        <f t="shared" si="16"/>
        <v>6.0046545637993127E-3</v>
      </c>
      <c r="BW62" s="24">
        <f t="shared" si="17"/>
        <v>1.2276297548425282E-3</v>
      </c>
      <c r="BX62" s="24">
        <f t="shared" si="18"/>
        <v>2.5308060395580131E-3</v>
      </c>
      <c r="BY62" s="24">
        <f t="shared" si="19"/>
        <v>4.4599368072794719E-3</v>
      </c>
      <c r="BZ62" s="24">
        <f t="shared" si="20"/>
        <v>4.4446747390383019E-3</v>
      </c>
      <c r="CA62" s="24">
        <f t="shared" si="21"/>
        <v>1.0160448980403322E-3</v>
      </c>
      <c r="CB62" s="24">
        <f t="shared" si="22"/>
        <v>2.5326753118014352E-3</v>
      </c>
      <c r="CC62" s="24">
        <f t="shared" si="23"/>
        <v>1.0868339394674569E-3</v>
      </c>
      <c r="CD62" s="24">
        <f t="shared" si="24"/>
        <v>4.6237787061859797E-3</v>
      </c>
      <c r="CE62" s="24">
        <f t="shared" si="25"/>
        <v>5.9508510211429941E-4</v>
      </c>
      <c r="CF62" s="24">
        <f t="shared" si="26"/>
        <v>3.837000811949938E-2</v>
      </c>
      <c r="CG62" s="21"/>
    </row>
    <row r="63" spans="1:85" x14ac:dyDescent="0.25">
      <c r="A63" s="31">
        <f>+[1]NAC!A64</f>
        <v>44470</v>
      </c>
      <c r="B63" s="17">
        <f>+[1]GBA!B64</f>
        <v>536.54229999999995</v>
      </c>
      <c r="C63" s="17">
        <f>+[1]GBA!C64</f>
        <v>564.47670000000005</v>
      </c>
      <c r="D63" s="17">
        <f>+[1]GBA!D64</f>
        <v>460.15210000000002</v>
      </c>
      <c r="E63" s="17">
        <f>+[1]GBA!E64</f>
        <v>589.80820000000006</v>
      </c>
      <c r="F63" s="17">
        <f>+[1]GBA!F64</f>
        <v>445.23149999999998</v>
      </c>
      <c r="G63" s="17">
        <f>+[1]GBA!G64</f>
        <v>553.17240000000004</v>
      </c>
      <c r="H63" s="17">
        <f>+[1]GBA!H64</f>
        <v>588.5367</v>
      </c>
      <c r="I63" s="17">
        <f>+[1]GBA!I64</f>
        <v>550.25130000000001</v>
      </c>
      <c r="J63" s="17">
        <f>+[1]GBA!J64</f>
        <v>488.77980000000002</v>
      </c>
      <c r="K63" s="17">
        <f>+[1]GBA!K64</f>
        <v>545.24189999999999</v>
      </c>
      <c r="L63" s="17">
        <f>+[1]GBA!L64</f>
        <v>511.52100000000002</v>
      </c>
      <c r="M63" s="17">
        <f>+[1]GBA!M64</f>
        <v>511.34300000000002</v>
      </c>
      <c r="N63" s="17">
        <f>+[1]GBA!N64</f>
        <v>479.07350000000002</v>
      </c>
      <c r="O63" s="18">
        <f>+[1]GBA!R64</f>
        <v>608.31569999999999</v>
      </c>
      <c r="P63" s="19">
        <f>+[1]GBA!S64</f>
        <v>549.33249999999998</v>
      </c>
      <c r="Q63" s="20">
        <f>+[1]GBA!T64</f>
        <v>466.60160000000002</v>
      </c>
      <c r="R63" s="18">
        <f t="shared" si="4"/>
        <v>536.54989075000003</v>
      </c>
      <c r="S63" s="19">
        <f t="shared" si="5"/>
        <v>545.21584649399892</v>
      </c>
      <c r="T63" s="19">
        <f t="shared" si="6"/>
        <v>540.48173135755258</v>
      </c>
      <c r="U63" s="19">
        <f t="shared" si="7"/>
        <v>552.73876852929777</v>
      </c>
      <c r="V63" s="19"/>
      <c r="W63" s="20">
        <f t="shared" si="8"/>
        <v>552.39234949028662</v>
      </c>
      <c r="X63" s="21"/>
      <c r="Y63" s="41">
        <f t="shared" si="37"/>
        <v>3.7714114410323907E-2</v>
      </c>
      <c r="Z63" s="24">
        <f t="shared" si="37"/>
        <v>3.5562823649672337E-2</v>
      </c>
      <c r="AA63" s="24">
        <f t="shared" si="37"/>
        <v>1.4357228025538404E-2</v>
      </c>
      <c r="AB63" s="24">
        <f t="shared" si="37"/>
        <v>5.8310899715042552E-2</v>
      </c>
      <c r="AC63" s="24">
        <f t="shared" si="37"/>
        <v>2.9418190974083824E-2</v>
      </c>
      <c r="AD63" s="24">
        <f t="shared" si="37"/>
        <v>2.7911455466654633E-2</v>
      </c>
      <c r="AE63" s="24">
        <f t="shared" si="37"/>
        <v>5.7490663757266303E-2</v>
      </c>
      <c r="AF63" s="24">
        <f t="shared" si="37"/>
        <v>3.1677921507166973E-2</v>
      </c>
      <c r="AG63" s="24">
        <f t="shared" si="37"/>
        <v>9.9935219710567402E-3</v>
      </c>
      <c r="AH63" s="24">
        <f t="shared" si="37"/>
        <v>4.7579752216089011E-2</v>
      </c>
      <c r="AI63" s="24">
        <f t="shared" si="37"/>
        <v>9.6225015582878104E-3</v>
      </c>
      <c r="AJ63" s="24">
        <f t="shared" si="37"/>
        <v>4.0638258728985521E-2</v>
      </c>
      <c r="AK63" s="24">
        <f t="shared" si="35"/>
        <v>3.9264504518263132E-2</v>
      </c>
      <c r="AL63" s="24">
        <f t="shared" si="35"/>
        <v>9.7054638511521185E-2</v>
      </c>
      <c r="AM63" s="24">
        <f t="shared" si="35"/>
        <v>3.3256748076512466E-2</v>
      </c>
      <c r="AN63" s="24">
        <f t="shared" si="35"/>
        <v>2.054601868122119E-2</v>
      </c>
      <c r="AO63" s="24">
        <f t="shared" si="34"/>
        <v>3.771404716797977E-2</v>
      </c>
      <c r="AP63" s="24">
        <f t="shared" si="34"/>
        <v>3.9480438081781921E-2</v>
      </c>
      <c r="AQ63" s="24">
        <f t="shared" si="34"/>
        <v>4.408814348428769E-2</v>
      </c>
      <c r="AR63" s="24">
        <f t="shared" si="33"/>
        <v>4.5436826366928917E-2</v>
      </c>
      <c r="AS63" s="24" t="e">
        <f t="shared" si="33"/>
        <v>#DIV/0!</v>
      </c>
      <c r="AT63" s="24">
        <f t="shared" si="12"/>
        <v>4.0761382597281015E-2</v>
      </c>
      <c r="AU63" s="21"/>
      <c r="AV63" s="24">
        <f t="shared" si="38"/>
        <v>0.51975870457086981</v>
      </c>
      <c r="AW63" s="24">
        <f t="shared" si="38"/>
        <v>0.49299440652808024</v>
      </c>
      <c r="AX63" s="24">
        <f t="shared" si="38"/>
        <v>0.52219201265515847</v>
      </c>
      <c r="AY63" s="24">
        <f t="shared" si="38"/>
        <v>0.64561418389217806</v>
      </c>
      <c r="AZ63" s="24">
        <f t="shared" si="38"/>
        <v>0.32524678445010902</v>
      </c>
      <c r="BA63" s="24">
        <f t="shared" si="38"/>
        <v>0.4688112947983909</v>
      </c>
      <c r="BB63" s="24">
        <f t="shared" si="38"/>
        <v>0.61039316042866343</v>
      </c>
      <c r="BC63" s="24">
        <f t="shared" si="38"/>
        <v>0.56909043157940675</v>
      </c>
      <c r="BD63" s="24">
        <f t="shared" si="36"/>
        <v>0.31221196857648637</v>
      </c>
      <c r="BE63" s="24">
        <f t="shared" si="36"/>
        <v>0.55686696320628259</v>
      </c>
      <c r="BF63" s="24">
        <f t="shared" si="36"/>
        <v>0.59867048581648397</v>
      </c>
      <c r="BG63" s="24">
        <f t="shared" si="36"/>
        <v>0.63044781411460726</v>
      </c>
      <c r="BH63" s="24">
        <f t="shared" si="36"/>
        <v>0.38306094003690694</v>
      </c>
      <c r="BI63" s="24">
        <f t="shared" si="36"/>
        <v>0.52076377720673173</v>
      </c>
      <c r="BJ63" s="24">
        <f t="shared" si="36"/>
        <v>0.56030138478851543</v>
      </c>
      <c r="BK63" s="24">
        <f t="shared" si="36"/>
        <v>0.39381710111531865</v>
      </c>
      <c r="BL63" s="24">
        <f t="shared" si="39"/>
        <v>0.51977281787297591</v>
      </c>
      <c r="BM63" s="24">
        <f t="shared" si="39"/>
        <v>0.53456230320064257</v>
      </c>
      <c r="BN63" s="24">
        <f t="shared" si="39"/>
        <v>0.56465938031595786</v>
      </c>
      <c r="BO63" s="24">
        <f t="shared" si="39"/>
        <v>0.54047118450761289</v>
      </c>
      <c r="BP63" s="24" t="e">
        <f t="shared" si="39"/>
        <v>#DIV/0!</v>
      </c>
      <c r="BQ63" s="24">
        <f t="shared" si="39"/>
        <v>0.54902112811586168</v>
      </c>
      <c r="BR63" s="21"/>
      <c r="BS63" s="35">
        <f t="shared" si="13"/>
        <v>44470</v>
      </c>
      <c r="BT63" s="24">
        <f t="shared" si="14"/>
        <v>8.7881441080762679E-3</v>
      </c>
      <c r="BU63" s="24">
        <f t="shared" si="15"/>
        <v>4.1191023948708487E-4</v>
      </c>
      <c r="BV63" s="24">
        <f t="shared" si="16"/>
        <v>5.3361585749720948E-3</v>
      </c>
      <c r="BW63" s="24">
        <f t="shared" si="17"/>
        <v>2.5740409347394023E-3</v>
      </c>
      <c r="BX63" s="24">
        <f t="shared" si="18"/>
        <v>1.8214974977879069E-3</v>
      </c>
      <c r="BY63" s="24">
        <f t="shared" si="19"/>
        <v>5.4456629774148162E-3</v>
      </c>
      <c r="BZ63" s="24">
        <f t="shared" si="20"/>
        <v>3.7873096312198836E-3</v>
      </c>
      <c r="CA63" s="24">
        <f t="shared" si="21"/>
        <v>2.6284112041080073E-4</v>
      </c>
      <c r="CB63" s="24">
        <f t="shared" si="22"/>
        <v>3.5730318494127601E-3</v>
      </c>
      <c r="CC63" s="24">
        <f t="shared" si="23"/>
        <v>2.8475616607919119E-4</v>
      </c>
      <c r="CD63" s="24">
        <f t="shared" si="24"/>
        <v>4.1864957716241978E-3</v>
      </c>
      <c r="CE63" s="24">
        <f t="shared" si="25"/>
        <v>1.242734301338868E-3</v>
      </c>
      <c r="CF63" s="24">
        <f t="shared" si="26"/>
        <v>3.7714583172563272E-2</v>
      </c>
      <c r="CG63" s="21"/>
    </row>
    <row r="64" spans="1:85" x14ac:dyDescent="0.25">
      <c r="A64" s="31">
        <f>+[1]NAC!A65</f>
        <v>44501</v>
      </c>
      <c r="B64" s="17">
        <f>+[1]GBA!B65</f>
        <v>548.70730000000003</v>
      </c>
      <c r="C64" s="17">
        <f>+[1]GBA!C65</f>
        <v>574.65920000000006</v>
      </c>
      <c r="D64" s="17">
        <f>+[1]GBA!D65</f>
        <v>464.41180000000003</v>
      </c>
      <c r="E64" s="17">
        <f>+[1]GBA!E65</f>
        <v>609.36009999999999</v>
      </c>
      <c r="F64" s="17">
        <f>+[1]GBA!F65</f>
        <v>453.15190000000001</v>
      </c>
      <c r="G64" s="17">
        <f>+[1]GBA!G65</f>
        <v>568.44889999999998</v>
      </c>
      <c r="H64" s="17">
        <f>+[1]GBA!H65</f>
        <v>600.76319999999998</v>
      </c>
      <c r="I64" s="17">
        <f>+[1]GBA!I65</f>
        <v>559.35599999999999</v>
      </c>
      <c r="J64" s="17">
        <f>+[1]GBA!J65</f>
        <v>488.25060000000002</v>
      </c>
      <c r="K64" s="17">
        <f>+[1]GBA!K65</f>
        <v>550.16139999999996</v>
      </c>
      <c r="L64" s="17">
        <f>+[1]GBA!L65</f>
        <v>513.52760000000001</v>
      </c>
      <c r="M64" s="17">
        <f>+[1]GBA!M65</f>
        <v>541.94370000000004</v>
      </c>
      <c r="N64" s="17">
        <f>+[1]GBA!N65</f>
        <v>488.4307</v>
      </c>
      <c r="O64" s="18">
        <f>+[1]GBA!R65</f>
        <v>598.96550000000002</v>
      </c>
      <c r="P64" s="19">
        <f>+[1]GBA!S65</f>
        <v>567.71709999999996</v>
      </c>
      <c r="Q64" s="20">
        <f>+[1]GBA!T65</f>
        <v>470.16430000000003</v>
      </c>
      <c r="R64" s="18">
        <f t="shared" si="4"/>
        <v>548.71541434999995</v>
      </c>
      <c r="S64" s="19">
        <f t="shared" si="5"/>
        <v>559.68229347757438</v>
      </c>
      <c r="T64" s="19">
        <f t="shared" si="6"/>
        <v>558.6026929527452</v>
      </c>
      <c r="U64" s="19">
        <f t="shared" si="7"/>
        <v>565.61020104773002</v>
      </c>
      <c r="V64" s="19"/>
      <c r="W64" s="20">
        <f t="shared" si="8"/>
        <v>562.95950411617605</v>
      </c>
      <c r="X64" s="21"/>
      <c r="Y64" s="41">
        <f t="shared" si="37"/>
        <v>2.2672956074479167E-2</v>
      </c>
      <c r="Z64" s="24">
        <f t="shared" si="37"/>
        <v>1.8038831363632823E-2</v>
      </c>
      <c r="AA64" s="24">
        <f t="shared" si="37"/>
        <v>9.2571564923860095E-3</v>
      </c>
      <c r="AB64" s="24">
        <f t="shared" si="37"/>
        <v>3.3149589985354444E-2</v>
      </c>
      <c r="AC64" s="24">
        <f t="shared" si="37"/>
        <v>1.7789397201231294E-2</v>
      </c>
      <c r="AD64" s="24">
        <f t="shared" si="37"/>
        <v>2.7616164508569074E-2</v>
      </c>
      <c r="AE64" s="24">
        <f t="shared" si="37"/>
        <v>2.077440540241593E-2</v>
      </c>
      <c r="AF64" s="24">
        <f t="shared" si="37"/>
        <v>1.6546439781241817E-2</v>
      </c>
      <c r="AG64" s="24">
        <f t="shared" si="37"/>
        <v>-1.0826961343328723E-3</v>
      </c>
      <c r="AH64" s="24">
        <f t="shared" si="37"/>
        <v>9.0226007942528774E-3</v>
      </c>
      <c r="AI64" s="24">
        <f t="shared" si="37"/>
        <v>3.9228105981963246E-3</v>
      </c>
      <c r="AJ64" s="24">
        <f t="shared" si="37"/>
        <v>5.9843783918035465E-2</v>
      </c>
      <c r="AK64" s="24">
        <f t="shared" si="35"/>
        <v>1.9531867239578116E-2</v>
      </c>
      <c r="AL64" s="24">
        <f t="shared" si="35"/>
        <v>-1.5370637318747438E-2</v>
      </c>
      <c r="AM64" s="24">
        <f t="shared" si="35"/>
        <v>3.3467162419845931E-2</v>
      </c>
      <c r="AN64" s="24">
        <f t="shared" si="35"/>
        <v>7.6354217388023837E-3</v>
      </c>
      <c r="AO64" s="24">
        <f t="shared" si="34"/>
        <v>2.2673611177135289E-2</v>
      </c>
      <c r="AP64" s="24">
        <f t="shared" si="34"/>
        <v>2.6533430890906207E-2</v>
      </c>
      <c r="AQ64" s="24">
        <f t="shared" si="34"/>
        <v>3.3527426634157198E-2</v>
      </c>
      <c r="AR64" s="24">
        <f t="shared" si="33"/>
        <v>2.3286646877836992E-2</v>
      </c>
      <c r="AS64" s="24" t="e">
        <f t="shared" si="33"/>
        <v>#DIV/0!</v>
      </c>
      <c r="AT64" s="24">
        <f t="shared" si="12"/>
        <v>1.9129799019917959E-2</v>
      </c>
      <c r="AU64" s="21"/>
      <c r="AV64" s="24">
        <f t="shared" si="38"/>
        <v>0.5093529398981842</v>
      </c>
      <c r="AW64" s="24">
        <f t="shared" si="38"/>
        <v>0.48815798435186752</v>
      </c>
      <c r="AX64" s="24">
        <f t="shared" si="38"/>
        <v>0.50022951894702339</v>
      </c>
      <c r="AY64" s="24">
        <f t="shared" si="38"/>
        <v>0.6506742500439513</v>
      </c>
      <c r="AZ64" s="24">
        <f t="shared" si="38"/>
        <v>0.31637215571558475</v>
      </c>
      <c r="BA64" s="24">
        <f t="shared" si="38"/>
        <v>0.45251398218293759</v>
      </c>
      <c r="BB64" s="24">
        <f t="shared" si="38"/>
        <v>0.58926093252581513</v>
      </c>
      <c r="BC64" s="24">
        <f t="shared" si="38"/>
        <v>0.53211028774933</v>
      </c>
      <c r="BD64" s="24">
        <f t="shared" si="36"/>
        <v>0.33466822771858529</v>
      </c>
      <c r="BE64" s="24">
        <f t="shared" si="36"/>
        <v>0.48875145279809917</v>
      </c>
      <c r="BF64" s="24">
        <f t="shared" si="36"/>
        <v>0.5973182669888295</v>
      </c>
      <c r="BG64" s="24">
        <f t="shared" si="36"/>
        <v>0.67018880949702697</v>
      </c>
      <c r="BH64" s="24">
        <f t="shared" si="36"/>
        <v>0.36464794910551901</v>
      </c>
      <c r="BI64" s="24">
        <f t="shared" si="36"/>
        <v>0.48719006191933567</v>
      </c>
      <c r="BJ64" s="24">
        <f t="shared" si="36"/>
        <v>0.54910588694350704</v>
      </c>
      <c r="BK64" s="24">
        <f t="shared" si="36"/>
        <v>0.39421667511306269</v>
      </c>
      <c r="BL64" s="24">
        <f t="shared" si="39"/>
        <v>0.50936667691945647</v>
      </c>
      <c r="BM64" s="24">
        <f t="shared" si="39"/>
        <v>0.52777956272180337</v>
      </c>
      <c r="BN64" s="24">
        <f t="shared" si="39"/>
        <v>0.55721145768683078</v>
      </c>
      <c r="BO64" s="24">
        <f t="shared" si="39"/>
        <v>0.51588354586467644</v>
      </c>
      <c r="BP64" s="24" t="e">
        <f t="shared" si="39"/>
        <v>#DIV/0!</v>
      </c>
      <c r="BQ64" s="24">
        <f t="shared" si="39"/>
        <v>0.52660416046026604</v>
      </c>
      <c r="BR64" s="21"/>
      <c r="BS64" s="35">
        <f t="shared" si="13"/>
        <v>44501</v>
      </c>
      <c r="BT64" s="24">
        <f t="shared" si="14"/>
        <v>4.4484433007425531E-3</v>
      </c>
      <c r="BU64" s="24">
        <f t="shared" si="15"/>
        <v>2.5961082658347779E-4</v>
      </c>
      <c r="BV64" s="24">
        <f t="shared" si="16"/>
        <v>3.0938032471996982E-3</v>
      </c>
      <c r="BW64" s="24">
        <f t="shared" si="17"/>
        <v>1.5440979024393849E-3</v>
      </c>
      <c r="BX64" s="24">
        <f t="shared" si="18"/>
        <v>1.7852023037139783E-3</v>
      </c>
      <c r="BY64" s="24">
        <f t="shared" si="19"/>
        <v>2.0053069441123262E-3</v>
      </c>
      <c r="BZ64" s="24">
        <f t="shared" si="20"/>
        <v>1.966731663095338E-3</v>
      </c>
      <c r="CA64" s="24">
        <f t="shared" si="21"/>
        <v>-2.7715466236306224E-5</v>
      </c>
      <c r="CB64" s="24">
        <f t="shared" si="22"/>
        <v>6.839995653651126E-4</v>
      </c>
      <c r="CC64" s="24">
        <f t="shared" si="23"/>
        <v>1.1294416115933406E-4</v>
      </c>
      <c r="CD64" s="24">
        <f t="shared" si="24"/>
        <v>6.182393969683289E-3</v>
      </c>
      <c r="CE64" s="24">
        <f t="shared" si="25"/>
        <v>6.1911353494402801E-4</v>
      </c>
      <c r="CF64" s="24">
        <f t="shared" si="26"/>
        <v>2.2673931952802213E-2</v>
      </c>
      <c r="CG64" s="21"/>
    </row>
    <row r="65" spans="1:85" x14ac:dyDescent="0.25">
      <c r="A65" s="31">
        <f>+[1]NAC!A66</f>
        <v>44531</v>
      </c>
      <c r="B65" s="17">
        <f>+[1]GBA!B66</f>
        <v>570.99810000000002</v>
      </c>
      <c r="C65" s="17">
        <f>+[1]GBA!C66</f>
        <v>596.93219999999997</v>
      </c>
      <c r="D65" s="17">
        <f>+[1]GBA!D66</f>
        <v>488.44830000000002</v>
      </c>
      <c r="E65" s="17">
        <f>+[1]GBA!E66</f>
        <v>642.09810000000004</v>
      </c>
      <c r="F65" s="17">
        <f>+[1]GBA!F66</f>
        <v>464.44510000000002</v>
      </c>
      <c r="G65" s="17">
        <f>+[1]GBA!G66</f>
        <v>588.3098</v>
      </c>
      <c r="H65" s="17">
        <f>+[1]GBA!H66</f>
        <v>603.15020000000004</v>
      </c>
      <c r="I65" s="17">
        <f>+[1]GBA!I66</f>
        <v>597.08360000000005</v>
      </c>
      <c r="J65" s="17">
        <f>+[1]GBA!J66</f>
        <v>495.75110000000001</v>
      </c>
      <c r="K65" s="17">
        <f>+[1]GBA!K66</f>
        <v>575.09760000000006</v>
      </c>
      <c r="L65" s="17">
        <f>+[1]GBA!L66</f>
        <v>521.81269999999995</v>
      </c>
      <c r="M65" s="17">
        <f>+[1]GBA!M66</f>
        <v>575.90629999999999</v>
      </c>
      <c r="N65" s="17">
        <f>+[1]GBA!N66</f>
        <v>502.35160000000002</v>
      </c>
      <c r="O65" s="18">
        <f>+[1]GBA!R66</f>
        <v>629.14290000000005</v>
      </c>
      <c r="P65" s="19">
        <f>+[1]GBA!S66</f>
        <v>593.90070000000003</v>
      </c>
      <c r="Q65" s="20">
        <f>+[1]GBA!T66</f>
        <v>477.4545</v>
      </c>
      <c r="R65" s="18">
        <f t="shared" si="4"/>
        <v>571.00783966999995</v>
      </c>
      <c r="S65" s="19">
        <f t="shared" si="5"/>
        <v>585.05736879343033</v>
      </c>
      <c r="T65" s="19">
        <f t="shared" si="6"/>
        <v>586.08347126468186</v>
      </c>
      <c r="U65" s="19">
        <f t="shared" si="7"/>
        <v>590.36443892122622</v>
      </c>
      <c r="V65" s="19"/>
      <c r="W65" s="20">
        <f t="shared" si="8"/>
        <v>584.9307024427776</v>
      </c>
      <c r="X65" s="21"/>
      <c r="Y65" s="41">
        <f t="shared" si="37"/>
        <v>4.0624208936166806E-2</v>
      </c>
      <c r="Z65" s="24">
        <f t="shared" si="37"/>
        <v>3.8758624241985284E-2</v>
      </c>
      <c r="AA65" s="24">
        <f t="shared" si="37"/>
        <v>5.1756867504227921E-2</v>
      </c>
      <c r="AB65" s="24">
        <f t="shared" si="37"/>
        <v>5.3725211086186997E-2</v>
      </c>
      <c r="AC65" s="24">
        <f t="shared" si="37"/>
        <v>2.4921444663478232E-2</v>
      </c>
      <c r="AD65" s="24">
        <f t="shared" si="37"/>
        <v>3.4938760546462611E-2</v>
      </c>
      <c r="AE65" s="24">
        <f t="shared" si="37"/>
        <v>3.9732793220357276E-3</v>
      </c>
      <c r="AF65" s="24">
        <f t="shared" si="37"/>
        <v>6.7448279807492906E-2</v>
      </c>
      <c r="AG65" s="24">
        <f t="shared" si="37"/>
        <v>1.5361988290439443E-2</v>
      </c>
      <c r="AH65" s="24">
        <f t="shared" si="37"/>
        <v>4.5325244555507016E-2</v>
      </c>
      <c r="AI65" s="24">
        <f t="shared" si="37"/>
        <v>1.6133699532410617E-2</v>
      </c>
      <c r="AJ65" s="24">
        <f t="shared" si="37"/>
        <v>6.2668133239670354E-2</v>
      </c>
      <c r="AK65" s="24">
        <f t="shared" si="35"/>
        <v>2.8501279710714478E-2</v>
      </c>
      <c r="AL65" s="24">
        <f t="shared" si="35"/>
        <v>5.0382534553325753E-2</v>
      </c>
      <c r="AM65" s="24">
        <f t="shared" si="35"/>
        <v>4.6120858434597123E-2</v>
      </c>
      <c r="AN65" s="24">
        <f t="shared" si="35"/>
        <v>1.550564345272476E-2</v>
      </c>
      <c r="AO65" s="24">
        <f t="shared" si="34"/>
        <v>4.0626570234786108E-2</v>
      </c>
      <c r="AP65" s="24">
        <f t="shared" si="34"/>
        <v>4.5338356441809946E-2</v>
      </c>
      <c r="AQ65" s="24">
        <f t="shared" si="34"/>
        <v>4.9195570767256225E-2</v>
      </c>
      <c r="AR65" s="24">
        <f t="shared" si="33"/>
        <v>4.3765543527400474E-2</v>
      </c>
      <c r="AS65" s="24" t="e">
        <f t="shared" si="33"/>
        <v>#DIV/0!</v>
      </c>
      <c r="AT65" s="24">
        <f t="shared" si="12"/>
        <v>3.902802628955615E-2</v>
      </c>
      <c r="AU65" s="21"/>
      <c r="AV65" s="24">
        <f t="shared" si="38"/>
        <v>0.51438016160691391</v>
      </c>
      <c r="AW65" s="24">
        <f t="shared" si="38"/>
        <v>0.50401292035888767</v>
      </c>
      <c r="AX65" s="24">
        <f t="shared" si="38"/>
        <v>0.53438212200649926</v>
      </c>
      <c r="AY65" s="24">
        <f t="shared" si="38"/>
        <v>0.67246234799718074</v>
      </c>
      <c r="AZ65" s="24">
        <f t="shared" si="38"/>
        <v>0.29570544924586351</v>
      </c>
      <c r="BA65" s="24">
        <f t="shared" si="38"/>
        <v>0.47479959679956529</v>
      </c>
      <c r="BB65" s="24">
        <f t="shared" si="38"/>
        <v>0.50854038917652966</v>
      </c>
      <c r="BC65" s="24">
        <f t="shared" si="38"/>
        <v>0.55747301084157264</v>
      </c>
      <c r="BD65" s="24">
        <f t="shared" si="36"/>
        <v>0.35594791421074046</v>
      </c>
      <c r="BE65" s="24">
        <f t="shared" si="36"/>
        <v>0.48394667987800166</v>
      </c>
      <c r="BF65" s="24">
        <f t="shared" si="36"/>
        <v>0.62332219828189595</v>
      </c>
      <c r="BG65" s="24">
        <f t="shared" si="36"/>
        <v>0.6813928285103179</v>
      </c>
      <c r="BH65" s="24">
        <f t="shared" si="36"/>
        <v>0.38534809121234059</v>
      </c>
      <c r="BI65" s="24">
        <f t="shared" si="36"/>
        <v>0.53694687060503132</v>
      </c>
      <c r="BJ65" s="24">
        <f t="shared" si="36"/>
        <v>0.55149472586460657</v>
      </c>
      <c r="BK65" s="24">
        <f t="shared" si="36"/>
        <v>0.38144788956853914</v>
      </c>
      <c r="BL65" s="24">
        <f t="shared" si="39"/>
        <v>0.51439809886795751</v>
      </c>
      <c r="BM65" s="24">
        <f t="shared" si="39"/>
        <v>0.54382907226963195</v>
      </c>
      <c r="BN65" s="24">
        <f t="shared" si="39"/>
        <v>0.57168227925126436</v>
      </c>
      <c r="BO65" s="24">
        <f t="shared" si="39"/>
        <v>0.53069819163769849</v>
      </c>
      <c r="BP65" s="24" t="e">
        <f t="shared" si="39"/>
        <v>#DIV/0!</v>
      </c>
      <c r="BQ65" s="24">
        <f t="shared" si="39"/>
        <v>0.52825528153521217</v>
      </c>
      <c r="BR65" s="21"/>
      <c r="BS65" s="35">
        <f t="shared" si="13"/>
        <v>44531</v>
      </c>
      <c r="BT65" s="24">
        <f t="shared" si="14"/>
        <v>9.5147106663242484E-3</v>
      </c>
      <c r="BU65" s="24">
        <f t="shared" si="15"/>
        <v>1.4324459506917433E-3</v>
      </c>
      <c r="BV65" s="24">
        <f t="shared" si="16"/>
        <v>5.065462405912961E-3</v>
      </c>
      <c r="BW65" s="24">
        <f t="shared" si="17"/>
        <v>2.1528212218062366E-3</v>
      </c>
      <c r="BX65" s="24">
        <f t="shared" si="18"/>
        <v>2.2694766954986763E-3</v>
      </c>
      <c r="BY65" s="24">
        <f t="shared" si="19"/>
        <v>3.8281976565648939E-4</v>
      </c>
      <c r="BZ65" s="24">
        <f t="shared" si="20"/>
        <v>7.9689642182635551E-3</v>
      </c>
      <c r="CA65" s="24">
        <f t="shared" si="21"/>
        <v>3.8411016219394139E-4</v>
      </c>
      <c r="CB65" s="24">
        <f t="shared" si="22"/>
        <v>3.390223749529134E-3</v>
      </c>
      <c r="CC65" s="24">
        <f t="shared" si="23"/>
        <v>4.5599907272966529E-4</v>
      </c>
      <c r="CD65" s="24">
        <f t="shared" si="24"/>
        <v>6.7094894491106548E-3</v>
      </c>
      <c r="CE65" s="24">
        <f t="shared" si="25"/>
        <v>9.0064766770917861E-4</v>
      </c>
      <c r="CF65" s="24">
        <f t="shared" si="26"/>
        <v>4.0627171025426484E-2</v>
      </c>
      <c r="CG65" s="21"/>
    </row>
    <row r="66" spans="1:85" x14ac:dyDescent="0.25">
      <c r="A66" s="31">
        <f>+[1]NAC!A67</f>
        <v>44562</v>
      </c>
      <c r="B66" s="17">
        <f>+[1]GBA!B67</f>
        <v>593.42190000000005</v>
      </c>
      <c r="C66" s="17">
        <f>+[1]GBA!C67</f>
        <v>627.76549999999997</v>
      </c>
      <c r="D66" s="17">
        <f>+[1]GBA!D67</f>
        <v>496.23090000000002</v>
      </c>
      <c r="E66" s="17">
        <f>+[1]GBA!E67</f>
        <v>654.92639999999994</v>
      </c>
      <c r="F66" s="17">
        <f>+[1]GBA!F67</f>
        <v>469.01760000000002</v>
      </c>
      <c r="G66" s="17">
        <f>+[1]GBA!G67</f>
        <v>609.41980000000001</v>
      </c>
      <c r="H66" s="17">
        <f>+[1]GBA!H67</f>
        <v>632.43340000000001</v>
      </c>
      <c r="I66" s="17">
        <f>+[1]GBA!I67</f>
        <v>608.89940000000001</v>
      </c>
      <c r="J66" s="17">
        <f>+[1]GBA!J67</f>
        <v>539.1585</v>
      </c>
      <c r="K66" s="17">
        <f>+[1]GBA!K67</f>
        <v>604.47829999999999</v>
      </c>
      <c r="L66" s="17">
        <f>+[1]GBA!L67</f>
        <v>525.6626</v>
      </c>
      <c r="M66" s="17">
        <f>+[1]GBA!M67</f>
        <v>610.07339999999999</v>
      </c>
      <c r="N66" s="17">
        <f>+[1]GBA!N67</f>
        <v>526.89390000000003</v>
      </c>
      <c r="O66" s="18">
        <f>+[1]GBA!R67</f>
        <v>686.98710000000005</v>
      </c>
      <c r="P66" s="19">
        <f>+[1]GBA!S67</f>
        <v>613.69299999999998</v>
      </c>
      <c r="Q66" s="20">
        <f>+[1]GBA!T67</f>
        <v>491.66550000000001</v>
      </c>
      <c r="R66" s="18">
        <f t="shared" si="4"/>
        <v>593.42981263000001</v>
      </c>
      <c r="S66" s="19">
        <f t="shared" si="5"/>
        <v>611.37022684775752</v>
      </c>
      <c r="T66" s="19">
        <f t="shared" si="6"/>
        <v>611.15718112537559</v>
      </c>
      <c r="U66" s="19">
        <f t="shared" si="7"/>
        <v>611.61306732634841</v>
      </c>
      <c r="V66" s="19"/>
      <c r="W66" s="20">
        <f t="shared" si="8"/>
        <v>605.62344966339674</v>
      </c>
      <c r="X66" s="21"/>
      <c r="Y66" s="41">
        <f t="shared" si="37"/>
        <v>3.9271234002354882E-2</v>
      </c>
      <c r="Z66" s="24">
        <f t="shared" si="37"/>
        <v>5.1652934788908977E-2</v>
      </c>
      <c r="AA66" s="24">
        <f t="shared" si="37"/>
        <v>1.5933313720203346E-2</v>
      </c>
      <c r="AB66" s="24">
        <f t="shared" si="37"/>
        <v>1.9978722877391997E-2</v>
      </c>
      <c r="AC66" s="24">
        <f t="shared" si="37"/>
        <v>9.8450817976118987E-3</v>
      </c>
      <c r="AD66" s="24">
        <f t="shared" si="37"/>
        <v>3.5882455128233515E-2</v>
      </c>
      <c r="AE66" s="24">
        <f t="shared" si="37"/>
        <v>4.8550427405976038E-2</v>
      </c>
      <c r="AF66" s="24">
        <f t="shared" si="37"/>
        <v>1.978918864962953E-2</v>
      </c>
      <c r="AG66" s="24">
        <f t="shared" si="37"/>
        <v>8.7558857660628542E-2</v>
      </c>
      <c r="AH66" s="24">
        <f t="shared" si="37"/>
        <v>5.1088197898930376E-2</v>
      </c>
      <c r="AI66" s="24">
        <f t="shared" si="37"/>
        <v>7.3779346497317988E-3</v>
      </c>
      <c r="AJ66" s="24">
        <f t="shared" si="37"/>
        <v>5.932753296847082E-2</v>
      </c>
      <c r="AK66" s="24">
        <f t="shared" si="35"/>
        <v>4.8854825982439509E-2</v>
      </c>
      <c r="AL66" s="24">
        <f t="shared" si="35"/>
        <v>9.1941274390921368E-2</v>
      </c>
      <c r="AM66" s="24">
        <f t="shared" si="35"/>
        <v>3.3325941525241376E-2</v>
      </c>
      <c r="AN66" s="24">
        <f t="shared" si="35"/>
        <v>2.9764092704121614E-2</v>
      </c>
      <c r="AO66" s="24">
        <f t="shared" si="34"/>
        <v>3.9267364477794775E-2</v>
      </c>
      <c r="AP66" s="24">
        <f t="shared" si="34"/>
        <v>4.4974834021136223E-2</v>
      </c>
      <c r="AQ66" s="24">
        <f t="shared" si="34"/>
        <v>4.2781806841589276E-2</v>
      </c>
      <c r="AR66" s="24">
        <f t="shared" si="33"/>
        <v>3.5992392163643583E-2</v>
      </c>
      <c r="AS66" s="24" t="e">
        <f t="shared" si="33"/>
        <v>#DIV/0!</v>
      </c>
      <c r="AT66" s="24">
        <f t="shared" si="12"/>
        <v>3.5376408067147924E-2</v>
      </c>
      <c r="AU66" s="21"/>
      <c r="AV66" s="24">
        <f t="shared" si="38"/>
        <v>0.52376148235413744</v>
      </c>
      <c r="AW66" s="24">
        <f t="shared" si="38"/>
        <v>0.52098888609182992</v>
      </c>
      <c r="AX66" s="24">
        <f t="shared" si="38"/>
        <v>0.49749723499314236</v>
      </c>
      <c r="AY66" s="24">
        <f t="shared" si="38"/>
        <v>0.70440744235722863</v>
      </c>
      <c r="AZ66" s="24">
        <f t="shared" si="38"/>
        <v>0.32117112777583423</v>
      </c>
      <c r="BA66" s="24">
        <f t="shared" si="38"/>
        <v>0.48748541608697149</v>
      </c>
      <c r="BB66" s="24">
        <f t="shared" si="38"/>
        <v>0.53258633792277177</v>
      </c>
      <c r="BC66" s="24">
        <f t="shared" si="38"/>
        <v>0.54377098316174943</v>
      </c>
      <c r="BD66" s="24">
        <f t="shared" si="36"/>
        <v>0.26346666916629857</v>
      </c>
      <c r="BE66" s="24">
        <f t="shared" si="36"/>
        <v>0.49336866160212467</v>
      </c>
      <c r="BF66" s="24">
        <f t="shared" si="36"/>
        <v>0.62363365846411312</v>
      </c>
      <c r="BG66" s="24">
        <f t="shared" si="36"/>
        <v>0.68336882698761259</v>
      </c>
      <c r="BH66" s="24">
        <f t="shared" si="36"/>
        <v>0.42328553426500348</v>
      </c>
      <c r="BI66" s="24">
        <f t="shared" si="36"/>
        <v>0.64515378166172299</v>
      </c>
      <c r="BJ66" s="24">
        <f t="shared" si="36"/>
        <v>0.55390414958162859</v>
      </c>
      <c r="BK66" s="24">
        <f t="shared" si="36"/>
        <v>0.36337091531949128</v>
      </c>
      <c r="BL66" s="24">
        <f t="shared" si="39"/>
        <v>0.52378264757154525</v>
      </c>
      <c r="BM66" s="24">
        <f t="shared" si="39"/>
        <v>0.55772555101125376</v>
      </c>
      <c r="BN66" s="24">
        <f t="shared" si="39"/>
        <v>0.58757423207486914</v>
      </c>
      <c r="BO66" s="24">
        <f t="shared" si="39"/>
        <v>0.55055152884307645</v>
      </c>
      <c r="BP66" s="24" t="e">
        <f t="shared" si="39"/>
        <v>#DIV/0!</v>
      </c>
      <c r="BQ66" s="24">
        <f t="shared" si="39"/>
        <v>0.5325893242521762</v>
      </c>
      <c r="BR66" s="21"/>
      <c r="BS66" s="35">
        <f t="shared" si="13"/>
        <v>44562</v>
      </c>
      <c r="BT66" s="24">
        <f t="shared" si="14"/>
        <v>1.2657354761775918E-2</v>
      </c>
      <c r="BU66" s="24">
        <f t="shared" si="15"/>
        <v>4.4569503821466317E-4</v>
      </c>
      <c r="BV66" s="24">
        <f t="shared" si="16"/>
        <v>1.9074015657845297E-3</v>
      </c>
      <c r="BW66" s="24">
        <f t="shared" si="17"/>
        <v>8.3762713045805047E-4</v>
      </c>
      <c r="BX66" s="24">
        <f t="shared" si="18"/>
        <v>2.3180409882274581E-3</v>
      </c>
      <c r="BY66" s="24">
        <f t="shared" si="19"/>
        <v>4.5130125651906662E-3</v>
      </c>
      <c r="BZ66" s="24">
        <f t="shared" si="20"/>
        <v>2.3983463692786302E-3</v>
      </c>
      <c r="CA66" s="24">
        <f t="shared" si="21"/>
        <v>2.1361681238519004E-3</v>
      </c>
      <c r="CB66" s="24">
        <f t="shared" si="22"/>
        <v>3.8385420546933431E-3</v>
      </c>
      <c r="CC66" s="24">
        <f t="shared" si="23"/>
        <v>2.0362060749414305E-4</v>
      </c>
      <c r="CD66" s="24">
        <f t="shared" si="24"/>
        <v>6.4863852261504906E-3</v>
      </c>
      <c r="CE66" s="24">
        <f t="shared" si="25"/>
        <v>1.5258398407980698E-3</v>
      </c>
      <c r="CF66" s="24">
        <f t="shared" si="26"/>
        <v>3.9268034271917863E-2</v>
      </c>
      <c r="CG66" s="21"/>
    </row>
    <row r="67" spans="1:85" x14ac:dyDescent="0.25">
      <c r="A67" s="31">
        <f>+[1]NAC!A68</f>
        <v>44593</v>
      </c>
      <c r="B67" s="17">
        <f>+[1]GBA!B68</f>
        <v>620.50070000000005</v>
      </c>
      <c r="C67" s="17">
        <f>+[1]GBA!C68</f>
        <v>681.46540000000005</v>
      </c>
      <c r="D67" s="17">
        <f>+[1]GBA!D68</f>
        <v>509.69690000000003</v>
      </c>
      <c r="E67" s="17">
        <f>+[1]GBA!E68</f>
        <v>673.75729999999999</v>
      </c>
      <c r="F67" s="17">
        <f>+[1]GBA!F68</f>
        <v>480.79910000000001</v>
      </c>
      <c r="G67" s="17">
        <f>+[1]GBA!G68</f>
        <v>635.60419999999999</v>
      </c>
      <c r="H67" s="17">
        <f>+[1]GBA!H68</f>
        <v>652.19069999999999</v>
      </c>
      <c r="I67" s="17">
        <f>+[1]GBA!I68</f>
        <v>633.82060000000001</v>
      </c>
      <c r="J67" s="17">
        <f>+[1]GBA!J68</f>
        <v>547.94539999999995</v>
      </c>
      <c r="K67" s="17">
        <f>+[1]GBA!K68</f>
        <v>612.94749999999999</v>
      </c>
      <c r="L67" s="17">
        <f>+[1]GBA!L68</f>
        <v>536.26499999999999</v>
      </c>
      <c r="M67" s="17">
        <f>+[1]GBA!M68</f>
        <v>637.10429999999997</v>
      </c>
      <c r="N67" s="17">
        <f>+[1]GBA!N68</f>
        <v>550.06389999999999</v>
      </c>
      <c r="O67" s="18">
        <f>+[1]GBA!R68</f>
        <v>744.09109999999998</v>
      </c>
      <c r="P67" s="19">
        <f>+[1]GBA!S68</f>
        <v>641.34339999999997</v>
      </c>
      <c r="Q67" s="20">
        <f>+[1]GBA!T68</f>
        <v>503.54050000000001</v>
      </c>
      <c r="R67" s="18">
        <f t="shared" si="4"/>
        <v>620.50885830999994</v>
      </c>
      <c r="S67" s="19">
        <f>+($C$3*$C67+$D$3*$D67+$E$3*$E67+$G$3*$G67+$K$3*$K67+$M$3*$M67+$N$3*$N67)/SUM($C$3:$E$3,$G$3,$K$3,$M$3:$N$3)</f>
        <v>643.98644120341135</v>
      </c>
      <c r="T67" s="19">
        <f t="shared" si="6"/>
        <v>631.98480245834469</v>
      </c>
      <c r="U67" s="19">
        <f t="shared" si="7"/>
        <v>629.83131571594879</v>
      </c>
      <c r="V67" s="19"/>
      <c r="W67" s="20">
        <f t="shared" si="8"/>
        <v>624.64433148682429</v>
      </c>
      <c r="X67" s="21"/>
      <c r="Y67" s="41">
        <f t="shared" si="37"/>
        <v>4.563161555042039E-2</v>
      </c>
      <c r="Z67" s="24">
        <f t="shared" si="37"/>
        <v>8.554133669339925E-2</v>
      </c>
      <c r="AA67" s="24">
        <f t="shared" si="37"/>
        <v>2.7136560822794475E-2</v>
      </c>
      <c r="AB67" s="24">
        <f t="shared" si="37"/>
        <v>2.8752696486200602E-2</v>
      </c>
      <c r="AC67" s="24">
        <f t="shared" si="37"/>
        <v>2.511952643141746E-2</v>
      </c>
      <c r="AD67" s="24">
        <f t="shared" si="37"/>
        <v>4.2966113014378582E-2</v>
      </c>
      <c r="AE67" s="24">
        <f t="shared" si="37"/>
        <v>3.1240127418950436E-2</v>
      </c>
      <c r="AF67" s="24">
        <f t="shared" si="37"/>
        <v>4.092827156669876E-2</v>
      </c>
      <c r="AG67" s="24">
        <f t="shared" si="37"/>
        <v>1.6297433871486744E-2</v>
      </c>
      <c r="AH67" s="24">
        <f t="shared" si="37"/>
        <v>1.4010759360592484E-2</v>
      </c>
      <c r="AI67" s="24">
        <f t="shared" si="37"/>
        <v>2.0169591673442122E-2</v>
      </c>
      <c r="AJ67" s="24">
        <f t="shared" si="37"/>
        <v>4.4307619378258334E-2</v>
      </c>
      <c r="AK67" s="24">
        <f t="shared" si="35"/>
        <v>4.3974697752241942E-2</v>
      </c>
      <c r="AL67" s="24">
        <f t="shared" si="35"/>
        <v>8.3122375951455219E-2</v>
      </c>
      <c r="AM67" s="24">
        <f t="shared" si="35"/>
        <v>4.5055752632016333E-2</v>
      </c>
      <c r="AN67" s="24">
        <f t="shared" si="35"/>
        <v>2.4152599684134746E-2</v>
      </c>
      <c r="AO67" s="24">
        <f t="shared" si="34"/>
        <v>4.5631421111098636E-2</v>
      </c>
      <c r="AP67" s="24">
        <f t="shared" si="34"/>
        <v>5.3349366592194025E-2</v>
      </c>
      <c r="AQ67" s="24">
        <f t="shared" si="34"/>
        <v>3.4078993058082707E-2</v>
      </c>
      <c r="AR67" s="24">
        <f t="shared" si="33"/>
        <v>2.9787212476085623E-2</v>
      </c>
      <c r="AS67" s="24" t="e">
        <f t="shared" si="33"/>
        <v>#DIV/0!</v>
      </c>
      <c r="AT67" s="24">
        <f t="shared" si="12"/>
        <v>3.1407109209524942E-2</v>
      </c>
      <c r="AU67" s="21"/>
      <c r="AV67" s="24">
        <f t="shared" si="38"/>
        <v>0.53785167939162104</v>
      </c>
      <c r="AW67" s="24">
        <f t="shared" si="38"/>
        <v>0.5877483443708611</v>
      </c>
      <c r="AX67" s="24">
        <f t="shared" si="38"/>
        <v>0.48417899825898369</v>
      </c>
      <c r="AY67" s="24">
        <f t="shared" si="38"/>
        <v>0.71384220053173686</v>
      </c>
      <c r="AZ67" s="24">
        <f t="shared" si="38"/>
        <v>0.32461869616832395</v>
      </c>
      <c r="BA67" s="24">
        <f t="shared" si="38"/>
        <v>0.47758197957016968</v>
      </c>
      <c r="BB67" s="24">
        <f t="shared" si="38"/>
        <v>0.53536438115717067</v>
      </c>
      <c r="BC67" s="24">
        <f t="shared" si="38"/>
        <v>0.53278142420221419</v>
      </c>
      <c r="BD67" s="24">
        <f t="shared" si="36"/>
        <v>0.27186738950595557</v>
      </c>
      <c r="BE67" s="24">
        <f t="shared" si="36"/>
        <v>0.47481306406506296</v>
      </c>
      <c r="BF67" s="24">
        <f t="shared" si="36"/>
        <v>0.65638168638259153</v>
      </c>
      <c r="BG67" s="24">
        <f t="shared" si="36"/>
        <v>0.66153110714182328</v>
      </c>
      <c r="BH67" s="24">
        <f t="shared" si="36"/>
        <v>0.43837902532638906</v>
      </c>
      <c r="BI67" s="24">
        <f t="shared" si="36"/>
        <v>0.72163325973326753</v>
      </c>
      <c r="BJ67" s="24">
        <f t="shared" si="36"/>
        <v>0.55750969765277092</v>
      </c>
      <c r="BK67" s="24">
        <f t="shared" si="36"/>
        <v>0.37514334067685495</v>
      </c>
      <c r="BL67" s="24">
        <f t="shared" si="39"/>
        <v>0.53787280900997136</v>
      </c>
      <c r="BM67" s="24">
        <f t="shared" si="39"/>
        <v>0.57850292201703835</v>
      </c>
      <c r="BN67" s="24">
        <f t="shared" si="39"/>
        <v>0.57938423171646858</v>
      </c>
      <c r="BO67" s="24">
        <f t="shared" si="39"/>
        <v>0.54684329565987277</v>
      </c>
      <c r="BP67" s="24" t="e">
        <f t="shared" si="39"/>
        <v>#DIV/0!</v>
      </c>
      <c r="BQ67" s="24">
        <f t="shared" si="39"/>
        <v>0.53099893964424161</v>
      </c>
      <c r="BR67" s="21"/>
      <c r="BS67" s="35">
        <f t="shared" si="13"/>
        <v>44593</v>
      </c>
      <c r="BT67" s="24">
        <f t="shared" si="14"/>
        <v>2.121131114305019E-2</v>
      </c>
      <c r="BU67" s="24">
        <f t="shared" si="15"/>
        <v>7.4203227080092639E-4</v>
      </c>
      <c r="BV67" s="24">
        <f t="shared" si="16"/>
        <v>2.6941092163939406E-3</v>
      </c>
      <c r="BW67" s="24">
        <f t="shared" si="17"/>
        <v>2.0766758018199182E-3</v>
      </c>
      <c r="BX67" s="24">
        <f t="shared" si="18"/>
        <v>2.7666014348307652E-3</v>
      </c>
      <c r="BY67" s="24">
        <f t="shared" si="19"/>
        <v>2.9298588407337149E-3</v>
      </c>
      <c r="BZ67" s="24">
        <f t="shared" si="20"/>
        <v>4.8673078630903236E-3</v>
      </c>
      <c r="CA67" s="24">
        <f t="shared" si="21"/>
        <v>4.1608152648225227E-4</v>
      </c>
      <c r="CB67" s="24">
        <f t="shared" si="22"/>
        <v>1.064676446892169E-3</v>
      </c>
      <c r="CC67" s="24">
        <f t="shared" si="23"/>
        <v>5.3956970580290283E-4</v>
      </c>
      <c r="CD67" s="24">
        <f t="shared" si="24"/>
        <v>4.9377172632152546E-3</v>
      </c>
      <c r="CE67" s="24">
        <f t="shared" si="25"/>
        <v>1.3860880429252753E-3</v>
      </c>
      <c r="CF67" s="24">
        <f t="shared" si="26"/>
        <v>4.5632029556037637E-2</v>
      </c>
      <c r="CG67" s="21"/>
    </row>
    <row r="68" spans="1:85" x14ac:dyDescent="0.25">
      <c r="A68" s="31">
        <f>+[1]NAC!A69</f>
        <v>44621</v>
      </c>
      <c r="B68" s="17">
        <f>+[1]GBA!B69</f>
        <v>661.86879999999996</v>
      </c>
      <c r="C68" s="17">
        <f>+[1]GBA!C69</f>
        <v>722.84559999999999</v>
      </c>
      <c r="D68" s="17">
        <f>+[1]GBA!D69</f>
        <v>540.39350000000002</v>
      </c>
      <c r="E68" s="17">
        <f>+[1]GBA!E69</f>
        <v>765.58519999999999</v>
      </c>
      <c r="F68" s="17">
        <f>+[1]GBA!F69</f>
        <v>521.06349999999998</v>
      </c>
      <c r="G68" s="17">
        <f>+[1]GBA!G69</f>
        <v>662.79359999999997</v>
      </c>
      <c r="H68" s="17">
        <f>+[1]GBA!H69</f>
        <v>688.11419999999998</v>
      </c>
      <c r="I68" s="17">
        <f>+[1]GBA!I69</f>
        <v>665.74189999999999</v>
      </c>
      <c r="J68" s="17">
        <f>+[1]GBA!J69</f>
        <v>558.43330000000003</v>
      </c>
      <c r="K68" s="17">
        <f>+[1]GBA!K69</f>
        <v>627.62760000000003</v>
      </c>
      <c r="L68" s="17">
        <f>+[1]GBA!L69</f>
        <v>655.03710000000001</v>
      </c>
      <c r="M68" s="17">
        <f>+[1]GBA!M69</f>
        <v>673.75149999999996</v>
      </c>
      <c r="N68" s="17">
        <f>+[1]GBA!N69</f>
        <v>582.41970000000003</v>
      </c>
      <c r="O68" s="18">
        <f>+[1]GBA!R69</f>
        <v>789.16139999999996</v>
      </c>
      <c r="P68" s="19">
        <f>+[1]GBA!S69</f>
        <v>680.7038</v>
      </c>
      <c r="Q68" s="20">
        <f>+[1]GBA!T69</f>
        <v>549.14639999999997</v>
      </c>
      <c r="R68" s="18">
        <f t="shared" si="4"/>
        <v>661.88367326000002</v>
      </c>
      <c r="S68" s="19">
        <f t="shared" si="5"/>
        <v>685.71193809223007</v>
      </c>
      <c r="T68" s="19">
        <f t="shared" si="6"/>
        <v>674.91647940453424</v>
      </c>
      <c r="U68" s="19">
        <f t="shared" si="7"/>
        <v>675.4065211874273</v>
      </c>
      <c r="V68" s="19"/>
      <c r="W68" s="20">
        <f t="shared" si="8"/>
        <v>667.89746580111546</v>
      </c>
      <c r="X68" s="21"/>
      <c r="Y68" s="41">
        <f t="shared" si="37"/>
        <v>6.6668901421061966E-2</v>
      </c>
      <c r="Z68" s="24">
        <f t="shared" si="37"/>
        <v>6.0722378568302871E-2</v>
      </c>
      <c r="AA68" s="24">
        <f t="shared" si="37"/>
        <v>6.0225204430319312E-2</v>
      </c>
      <c r="AB68" s="24">
        <f t="shared" si="37"/>
        <v>0.13629225241789578</v>
      </c>
      <c r="AC68" s="24">
        <f t="shared" si="37"/>
        <v>8.3744749106227534E-2</v>
      </c>
      <c r="AD68" s="24">
        <f t="shared" si="37"/>
        <v>4.2777250370592323E-2</v>
      </c>
      <c r="AE68" s="24">
        <f t="shared" si="37"/>
        <v>5.5081282207795956E-2</v>
      </c>
      <c r="AF68" s="24">
        <f t="shared" si="37"/>
        <v>5.0363304695366429E-2</v>
      </c>
      <c r="AG68" s="24">
        <f t="shared" si="37"/>
        <v>1.9140410705154265E-2</v>
      </c>
      <c r="AH68" s="24">
        <f t="shared" si="37"/>
        <v>2.3950012032025736E-2</v>
      </c>
      <c r="AI68" s="24">
        <f t="shared" si="37"/>
        <v>0.22148023831501229</v>
      </c>
      <c r="AJ68" s="24">
        <f t="shared" si="37"/>
        <v>5.7521507859858989E-2</v>
      </c>
      <c r="AK68" s="24">
        <f t="shared" si="35"/>
        <v>5.8821893238222067E-2</v>
      </c>
      <c r="AL68" s="24">
        <f t="shared" si="35"/>
        <v>6.0570943530973587E-2</v>
      </c>
      <c r="AM68" s="24">
        <f t="shared" si="35"/>
        <v>6.1371801752384103E-2</v>
      </c>
      <c r="AN68" s="24">
        <f t="shared" si="35"/>
        <v>9.0570470498400724E-2</v>
      </c>
      <c r="AO68" s="24">
        <f t="shared" si="34"/>
        <v>6.6678846556175397E-2</v>
      </c>
      <c r="AP68" s="24">
        <f t="shared" si="34"/>
        <v>6.4792508380838942E-2</v>
      </c>
      <c r="AQ68" s="24">
        <f t="shared" si="34"/>
        <v>6.7931502117124509E-2</v>
      </c>
      <c r="AR68" s="24">
        <f t="shared" si="33"/>
        <v>7.2360970841330419E-2</v>
      </c>
      <c r="AS68" s="24" t="e">
        <f t="shared" si="33"/>
        <v>#DIV/0!</v>
      </c>
      <c r="AT68" s="24">
        <f t="shared" si="12"/>
        <v>6.924441979860263E-2</v>
      </c>
      <c r="AU68" s="21"/>
      <c r="AV68" s="24">
        <f t="shared" si="38"/>
        <v>0.55934201570535702</v>
      </c>
      <c r="AW68" s="24">
        <f t="shared" si="38"/>
        <v>0.60561351757778215</v>
      </c>
      <c r="AX68" s="24">
        <f t="shared" si="38"/>
        <v>0.48083969333863497</v>
      </c>
      <c r="AY68" s="24">
        <f t="shared" si="38"/>
        <v>0.67550511240282929</v>
      </c>
      <c r="AZ68" s="24">
        <f t="shared" si="38"/>
        <v>0.42200981094486623</v>
      </c>
      <c r="BA68" s="24">
        <f t="shared" si="38"/>
        <v>0.49439697185532716</v>
      </c>
      <c r="BB68" s="24">
        <f t="shared" si="38"/>
        <v>0.5572707836818771</v>
      </c>
      <c r="BC68" s="24">
        <f t="shared" si="38"/>
        <v>0.55188390391839426</v>
      </c>
      <c r="BD68" s="24">
        <f t="shared" si="36"/>
        <v>0.29498956579854529</v>
      </c>
      <c r="BE68" s="24">
        <f t="shared" si="36"/>
        <v>0.45920983402799287</v>
      </c>
      <c r="BF68" s="24">
        <f t="shared" si="36"/>
        <v>0.5547775251242566</v>
      </c>
      <c r="BG68" s="24">
        <f t="shared" si="36"/>
        <v>0.71163047460136553</v>
      </c>
      <c r="BH68" s="24">
        <f t="shared" si="36"/>
        <v>0.4908776426089887</v>
      </c>
      <c r="BI68" s="24">
        <f t="shared" si="36"/>
        <v>0.64949349586613625</v>
      </c>
      <c r="BJ68" s="24">
        <f t="shared" si="36"/>
        <v>0.58422394522390686</v>
      </c>
      <c r="BK68" s="24">
        <f t="shared" si="36"/>
        <v>0.42714459019903983</v>
      </c>
      <c r="BL68" s="24">
        <f t="shared" si="39"/>
        <v>0.55935545143188836</v>
      </c>
      <c r="BM68" s="24">
        <f t="shared" si="39"/>
        <v>0.59228146521533231</v>
      </c>
      <c r="BN68" s="24">
        <f t="shared" si="39"/>
        <v>0.5917850832205851</v>
      </c>
      <c r="BO68" s="24">
        <f t="shared" si="39"/>
        <v>0.54635232143909995</v>
      </c>
      <c r="BP68" s="24" t="e">
        <f t="shared" si="39"/>
        <v>#DIV/0!</v>
      </c>
      <c r="BQ68" s="24">
        <f t="shared" si="39"/>
        <v>0.53644494826389355</v>
      </c>
      <c r="BR68" s="21"/>
      <c r="BS68" s="35">
        <f t="shared" si="13"/>
        <v>44621</v>
      </c>
      <c r="BT68" s="24">
        <f t="shared" si="14"/>
        <v>1.5631761382380368E-2</v>
      </c>
      <c r="BU68" s="24">
        <f t="shared" si="15"/>
        <v>1.6176916802833575E-3</v>
      </c>
      <c r="BV68" s="24">
        <f t="shared" si="16"/>
        <v>1.2564351192512755E-2</v>
      </c>
      <c r="BW68" s="24">
        <f t="shared" si="17"/>
        <v>6.7875124717828618E-3</v>
      </c>
      <c r="BX68" s="24">
        <f t="shared" si="18"/>
        <v>2.7474189473114191E-3</v>
      </c>
      <c r="BY68" s="24">
        <f t="shared" si="19"/>
        <v>5.094704969712361E-3</v>
      </c>
      <c r="BZ68" s="24">
        <f t="shared" si="20"/>
        <v>5.9624085355584559E-3</v>
      </c>
      <c r="CA68" s="24">
        <f t="shared" si="21"/>
        <v>4.749551289789073E-4</v>
      </c>
      <c r="CB68" s="24">
        <f t="shared" si="22"/>
        <v>1.7649221991208114E-3</v>
      </c>
      <c r="CC68" s="24">
        <f t="shared" si="23"/>
        <v>5.7806823102697557E-3</v>
      </c>
      <c r="CD68" s="24">
        <f t="shared" si="24"/>
        <v>6.4021788855355031E-3</v>
      </c>
      <c r="CE68" s="24">
        <f t="shared" si="25"/>
        <v>1.8511355426351678E-3</v>
      </c>
      <c r="CF68" s="24">
        <f t="shared" si="26"/>
        <v>6.6679723246081735E-2</v>
      </c>
      <c r="CG68" s="21"/>
    </row>
    <row r="69" spans="1:85" x14ac:dyDescent="0.25">
      <c r="A69" s="31">
        <f>+[1]NAC!A70</f>
        <v>44652</v>
      </c>
      <c r="B69" s="17">
        <f>+[1]GBA!B70</f>
        <v>702.82899999999995</v>
      </c>
      <c r="C69" s="17">
        <f>+[1]GBA!C70</f>
        <v>765.71180000000004</v>
      </c>
      <c r="D69" s="17">
        <f>+[1]GBA!D70</f>
        <v>558.92169999999999</v>
      </c>
      <c r="E69" s="17">
        <f>+[1]GBA!E70</f>
        <v>847.17129999999997</v>
      </c>
      <c r="F69" s="17">
        <f>+[1]GBA!F70</f>
        <v>546.07039999999995</v>
      </c>
      <c r="G69" s="17">
        <f>+[1]GBA!G70</f>
        <v>699.3546</v>
      </c>
      <c r="H69" s="17">
        <f>+[1]GBA!H70</f>
        <v>731.02629999999999</v>
      </c>
      <c r="I69" s="17">
        <f>+[1]GBA!I70</f>
        <v>705.5607</v>
      </c>
      <c r="J69" s="17">
        <f>+[1]GBA!J70</f>
        <v>583.01940000000002</v>
      </c>
      <c r="K69" s="17">
        <f>+[1]GBA!K70</f>
        <v>664.30889999999999</v>
      </c>
      <c r="L69" s="17">
        <f>+[1]GBA!L70</f>
        <v>677.90869999999995</v>
      </c>
      <c r="M69" s="17">
        <f>+[1]GBA!M70</f>
        <v>719.4846</v>
      </c>
      <c r="N69" s="17">
        <f>+[1]GBA!N70</f>
        <v>610.80240000000003</v>
      </c>
      <c r="O69" s="18">
        <f>+[1]GBA!R70</f>
        <v>835.38130000000001</v>
      </c>
      <c r="P69" s="19">
        <f>+[1]GBA!S70</f>
        <v>728.62540000000001</v>
      </c>
      <c r="Q69" s="20">
        <f>+[1]GBA!T70</f>
        <v>567.26379999999995</v>
      </c>
      <c r="R69" s="18">
        <f t="shared" si="4"/>
        <v>702.84647332999998</v>
      </c>
      <c r="S69" s="19">
        <f t="shared" si="5"/>
        <v>730.83863246999385</v>
      </c>
      <c r="T69" s="19">
        <f t="shared" si="6"/>
        <v>723.86625667850308</v>
      </c>
      <c r="U69" s="19">
        <f t="shared" si="7"/>
        <v>725.70937497089653</v>
      </c>
      <c r="V69" s="19"/>
      <c r="W69" s="20">
        <f t="shared" si="8"/>
        <v>711.62876195422189</v>
      </c>
      <c r="X69" s="21"/>
      <c r="Y69" s="41">
        <f t="shared" si="37"/>
        <v>6.1885678853573323E-2</v>
      </c>
      <c r="Z69" s="24">
        <f t="shared" si="37"/>
        <v>5.9302014150739879E-2</v>
      </c>
      <c r="AA69" s="24">
        <f t="shared" si="37"/>
        <v>3.4286496784287745E-2</v>
      </c>
      <c r="AB69" s="24">
        <f t="shared" si="37"/>
        <v>0.1065669764776016</v>
      </c>
      <c r="AC69" s="24">
        <f t="shared" si="37"/>
        <v>4.799203935796692E-2</v>
      </c>
      <c r="AD69" s="24">
        <f t="shared" si="37"/>
        <v>5.5161968974956954E-2</v>
      </c>
      <c r="AE69" s="24">
        <f t="shared" si="37"/>
        <v>6.2361887023985263E-2</v>
      </c>
      <c r="AF69" s="24">
        <f t="shared" si="37"/>
        <v>5.9811167060387804E-2</v>
      </c>
      <c r="AG69" s="24">
        <f t="shared" si="37"/>
        <v>4.4026923179545374E-2</v>
      </c>
      <c r="AH69" s="24">
        <f t="shared" si="37"/>
        <v>5.8444370515254418E-2</v>
      </c>
      <c r="AI69" s="24">
        <f t="shared" si="37"/>
        <v>3.4916495569487616E-2</v>
      </c>
      <c r="AJ69" s="24">
        <f t="shared" si="37"/>
        <v>6.7878290437943356E-2</v>
      </c>
      <c r="AK69" s="24">
        <f t="shared" si="35"/>
        <v>4.8732383193768936E-2</v>
      </c>
      <c r="AL69" s="24">
        <f t="shared" si="35"/>
        <v>5.8568373972675447E-2</v>
      </c>
      <c r="AM69" s="24">
        <f t="shared" si="35"/>
        <v>7.0400077096675506E-2</v>
      </c>
      <c r="AN69" s="24">
        <f t="shared" si="35"/>
        <v>3.2991930749250109E-2</v>
      </c>
      <c r="AO69" s="24">
        <f t="shared" si="34"/>
        <v>6.1888216502220761E-2</v>
      </c>
      <c r="AP69" s="24">
        <f t="shared" si="34"/>
        <v>6.5809987942333503E-2</v>
      </c>
      <c r="AQ69" s="24">
        <f t="shared" si="34"/>
        <v>7.2527162645600551E-2</v>
      </c>
      <c r="AR69" s="24">
        <f t="shared" si="33"/>
        <v>7.4477891766624005E-2</v>
      </c>
      <c r="AS69" s="24" t="e">
        <f t="shared" si="33"/>
        <v>#DIV/0!</v>
      </c>
      <c r="AT69" s="24">
        <f t="shared" si="12"/>
        <v>6.5476062408250879E-2</v>
      </c>
      <c r="AU69" s="21"/>
      <c r="AV69" s="24">
        <f t="shared" si="38"/>
        <v>0.59048689113150044</v>
      </c>
      <c r="AW69" s="24">
        <f t="shared" si="38"/>
        <v>0.6243793585444497</v>
      </c>
      <c r="AX69" s="24">
        <f t="shared" si="38"/>
        <v>0.47493953616021312</v>
      </c>
      <c r="AY69" s="24">
        <f t="shared" si="38"/>
        <v>0.76694642875765195</v>
      </c>
      <c r="AZ69" s="24">
        <f t="shared" si="38"/>
        <v>0.43102684690039195</v>
      </c>
      <c r="BA69" s="24">
        <f t="shared" si="38"/>
        <v>0.50654660042084365</v>
      </c>
      <c r="BB69" s="24">
        <f t="shared" si="38"/>
        <v>0.59427577448809998</v>
      </c>
      <c r="BC69" s="24">
        <f t="shared" si="38"/>
        <v>0.5655677940151862</v>
      </c>
      <c r="BD69" s="24">
        <f t="shared" si="36"/>
        <v>0.34542296798276806</v>
      </c>
      <c r="BE69" s="24">
        <f t="shared" si="36"/>
        <v>0.5032857770659096</v>
      </c>
      <c r="BF69" s="24">
        <f t="shared" si="36"/>
        <v>0.56085327085395464</v>
      </c>
      <c r="BG69" s="24">
        <f t="shared" si="36"/>
        <v>0.77123172539633855</v>
      </c>
      <c r="BH69" s="24">
        <f t="shared" si="36"/>
        <v>0.50419266199189994</v>
      </c>
      <c r="BI69" s="24">
        <f t="shared" si="36"/>
        <v>0.72616525478451299</v>
      </c>
      <c r="BJ69" s="24">
        <f t="shared" si="36"/>
        <v>0.61802019945412057</v>
      </c>
      <c r="BK69" s="24">
        <f t="shared" si="36"/>
        <v>0.42463947264130875</v>
      </c>
      <c r="BL69" s="24">
        <f t="shared" si="39"/>
        <v>0.59050181471276075</v>
      </c>
      <c r="BM69" s="24">
        <f t="shared" si="39"/>
        <v>0.62882714240564508</v>
      </c>
      <c r="BN69" s="24">
        <f t="shared" si="39"/>
        <v>0.6437028611777118</v>
      </c>
      <c r="BO69" s="24">
        <f t="shared" si="39"/>
        <v>0.59578674646274465</v>
      </c>
      <c r="BP69" s="24" t="e">
        <f t="shared" si="39"/>
        <v>#DIV/0!</v>
      </c>
      <c r="BQ69" s="24">
        <f t="shared" si="39"/>
        <v>0.57389451412308135</v>
      </c>
      <c r="BR69" s="21"/>
      <c r="BS69" s="35">
        <f t="shared" si="13"/>
        <v>44652</v>
      </c>
      <c r="BT69" s="24">
        <f t="shared" si="14"/>
        <v>1.5181010617209955E-2</v>
      </c>
      <c r="BU69" s="24">
        <f t="shared" si="15"/>
        <v>9.1539613288917532E-4</v>
      </c>
      <c r="BV69" s="24">
        <f t="shared" si="16"/>
        <v>1.0465306553202085E-2</v>
      </c>
      <c r="BW69" s="24">
        <f t="shared" si="17"/>
        <v>3.9520245402109863E-3</v>
      </c>
      <c r="BX69" s="24">
        <f t="shared" si="18"/>
        <v>3.4634880810214992E-3</v>
      </c>
      <c r="BY69" s="24">
        <f t="shared" si="19"/>
        <v>5.7054582418751285E-3</v>
      </c>
      <c r="BZ69" s="24">
        <f t="shared" si="20"/>
        <v>6.9726793588094828E-3</v>
      </c>
      <c r="CA69" s="24">
        <f t="shared" si="21"/>
        <v>1.0438162518009607E-3</v>
      </c>
      <c r="CB69" s="24">
        <f t="shared" si="22"/>
        <v>4.1343918613477434E-3</v>
      </c>
      <c r="CC69" s="24">
        <f t="shared" si="23"/>
        <v>1.043594017424599E-3</v>
      </c>
      <c r="CD69" s="24">
        <f t="shared" si="24"/>
        <v>7.4901068610576651E-3</v>
      </c>
      <c r="CE69" s="24">
        <f t="shared" si="25"/>
        <v>1.522334713465871E-3</v>
      </c>
      <c r="CF69" s="24">
        <f t="shared" si="26"/>
        <v>6.1889607230315148E-2</v>
      </c>
      <c r="CG69" s="21"/>
    </row>
    <row r="70" spans="1:85" x14ac:dyDescent="0.25">
      <c r="A70" s="31">
        <f>+[1]NAC!A71</f>
        <v>44682</v>
      </c>
      <c r="B70" s="17">
        <f>+[1]GBA!B71</f>
        <v>736.36369999999999</v>
      </c>
      <c r="C70" s="17">
        <f>+[1]GBA!C71</f>
        <v>799.12929999999994</v>
      </c>
      <c r="D70" s="17">
        <f>+[1]GBA!D71</f>
        <v>589.58410000000003</v>
      </c>
      <c r="E70" s="17">
        <f>+[1]GBA!E71</f>
        <v>889.32</v>
      </c>
      <c r="F70" s="17">
        <f>+[1]GBA!F71</f>
        <v>561.59370000000001</v>
      </c>
      <c r="G70" s="17">
        <f>+[1]GBA!G71</f>
        <v>736.6078</v>
      </c>
      <c r="H70" s="17">
        <f>+[1]GBA!H71</f>
        <v>775.64689999999996</v>
      </c>
      <c r="I70" s="17">
        <f>+[1]GBA!I71</f>
        <v>743.726</v>
      </c>
      <c r="J70" s="17">
        <f>+[1]GBA!J71</f>
        <v>600.96</v>
      </c>
      <c r="K70" s="17">
        <f>+[1]GBA!K71</f>
        <v>698.74490000000003</v>
      </c>
      <c r="L70" s="17">
        <f>+[1]GBA!L71</f>
        <v>700.9896</v>
      </c>
      <c r="M70" s="17">
        <f>+[1]GBA!M71</f>
        <v>757.17849999999999</v>
      </c>
      <c r="N70" s="17">
        <f>+[1]GBA!N71</f>
        <v>637.71579999999994</v>
      </c>
      <c r="O70" s="18">
        <f>+[1]GBA!R71</f>
        <v>859.35850000000005</v>
      </c>
      <c r="P70" s="19">
        <f>+[1]GBA!S71</f>
        <v>764.73889999999994</v>
      </c>
      <c r="Q70" s="20">
        <f>+[1]GBA!T71</f>
        <v>597.51819999999998</v>
      </c>
      <c r="R70" s="18">
        <f t="shared" ref="R70:R95" si="40">+SUMPRODUCT($C$3:$N$3,C70:N70)</f>
        <v>736.38164843000004</v>
      </c>
      <c r="S70" s="19">
        <f t="shared" ref="S70:S111" si="41">+($C$3*$C70+$D$3*$D70+$E$3*$E70+$G$3*$G70+$K$3*$K70+$M$3*$M70+$N$3*$N70)/SUM($C$3:$E$3,$G$3,$K$3,$M$3:$N$3)</f>
        <v>766.15179230890715</v>
      </c>
      <c r="T70" s="19">
        <f t="shared" ref="T70:T111" si="42">+($E$3*$E70+$G$3*$G70+$K$3*$K70+$M$3*$M70+$N$3*$N70)/SUM($E$3,$G$3,$K$3,$M$3:$N$3)</f>
        <v>760.80854110898667</v>
      </c>
      <c r="U70" s="19">
        <f t="shared" ref="U70:U111" si="43">+($E$3*$E70+$G$3*$G70+$K$3*$K70+$N$3*$N70)/SUM($E$3,$G$3,$K$3,$N$3)</f>
        <v>762.33549670159096</v>
      </c>
      <c r="V70" s="19"/>
      <c r="W70" s="20">
        <f t="shared" ref="W70:W111" si="44">($E$3*$E70+SUMPRODUCT($G$3:$L$3,$G70:$L70)+$N$3*$N70)/SUM($E$3,$G$3:$L$3,$N$3)</f>
        <v>748.15443358338132</v>
      </c>
      <c r="X70" s="21"/>
      <c r="Y70" s="41">
        <f t="shared" si="37"/>
        <v>4.7713882039585709E-2</v>
      </c>
      <c r="Z70" s="24">
        <f t="shared" si="37"/>
        <v>4.3642399137638899E-2</v>
      </c>
      <c r="AA70" s="24">
        <f t="shared" si="37"/>
        <v>5.4859920450395894E-2</v>
      </c>
      <c r="AB70" s="24">
        <f t="shared" ref="AB70:AJ95" si="45">+E70/E69-1</f>
        <v>4.9752275602348739E-2</v>
      </c>
      <c r="AC70" s="24">
        <f t="shared" si="45"/>
        <v>2.842728703112285E-2</v>
      </c>
      <c r="AD70" s="24">
        <f t="shared" si="45"/>
        <v>5.3267970211392068E-2</v>
      </c>
      <c r="AE70" s="24">
        <f t="shared" si="45"/>
        <v>6.1038296433383987E-2</v>
      </c>
      <c r="AF70" s="24">
        <f t="shared" si="45"/>
        <v>5.4092156776872624E-2</v>
      </c>
      <c r="AG70" s="24">
        <f t="shared" si="45"/>
        <v>3.0771874829551127E-2</v>
      </c>
      <c r="AH70" s="24">
        <f t="shared" si="45"/>
        <v>5.1837330494894918E-2</v>
      </c>
      <c r="AI70" s="24">
        <f t="shared" si="45"/>
        <v>3.4047210192168942E-2</v>
      </c>
      <c r="AJ70" s="24">
        <f t="shared" si="45"/>
        <v>5.2390141498511511E-2</v>
      </c>
      <c r="AK70" s="24">
        <f t="shared" si="35"/>
        <v>4.4062367796851909E-2</v>
      </c>
      <c r="AL70" s="24">
        <f t="shared" si="35"/>
        <v>2.8702102860095113E-2</v>
      </c>
      <c r="AM70" s="24">
        <f t="shared" si="35"/>
        <v>4.956387740531687E-2</v>
      </c>
      <c r="AN70" s="24">
        <f t="shared" si="35"/>
        <v>5.3333916248489821E-2</v>
      </c>
      <c r="AO70" s="24">
        <f t="shared" si="34"/>
        <v>4.7713371799554594E-2</v>
      </c>
      <c r="AP70" s="24">
        <f t="shared" si="34"/>
        <v>4.8318682497073828E-2</v>
      </c>
      <c r="AQ70" s="24">
        <f t="shared" si="34"/>
        <v>5.1034682290614253E-2</v>
      </c>
      <c r="AR70" s="24">
        <f t="shared" si="33"/>
        <v>5.0469406891930024E-2</v>
      </c>
      <c r="AS70" s="24" t="e">
        <f t="shared" si="33"/>
        <v>#DIV/0!</v>
      </c>
      <c r="AT70" s="24">
        <f t="shared" si="12"/>
        <v>5.1326862518675354E-2</v>
      </c>
      <c r="AU70" s="21"/>
      <c r="AV70" s="24">
        <f t="shared" si="38"/>
        <v>0.61205541505686689</v>
      </c>
      <c r="AW70" s="24">
        <f t="shared" si="38"/>
        <v>0.64506836221961406</v>
      </c>
      <c r="AX70" s="24">
        <f t="shared" si="38"/>
        <v>0.53827595212743629</v>
      </c>
      <c r="AY70" s="24">
        <f t="shared" si="38"/>
        <v>0.85115684813757175</v>
      </c>
      <c r="AZ70" s="24">
        <f t="shared" si="38"/>
        <v>0.43303911811988072</v>
      </c>
      <c r="BA70" s="24">
        <f t="shared" si="38"/>
        <v>0.55278954232824473</v>
      </c>
      <c r="BB70" s="24">
        <f t="shared" si="38"/>
        <v>0.60685865077196421</v>
      </c>
      <c r="BC70" s="24">
        <f t="shared" si="38"/>
        <v>0.55245872518308126</v>
      </c>
      <c r="BD70" s="24">
        <f t="shared" si="36"/>
        <v>0.36476111230210795</v>
      </c>
      <c r="BE70" s="24">
        <f t="shared" si="36"/>
        <v>0.52325324359934688</v>
      </c>
      <c r="BF70" s="24">
        <f t="shared" si="36"/>
        <v>0.57174388580315294</v>
      </c>
      <c r="BG70" s="24">
        <f t="shared" si="36"/>
        <v>0.78318455377318363</v>
      </c>
      <c r="BH70" s="24">
        <f t="shared" si="36"/>
        <v>0.53193440783085655</v>
      </c>
      <c r="BI70" s="24">
        <f t="shared" si="36"/>
        <v>0.77463064258195846</v>
      </c>
      <c r="BJ70" s="24">
        <f t="shared" si="36"/>
        <v>0.63985443413640009</v>
      </c>
      <c r="BK70" s="24">
        <f t="shared" si="36"/>
        <v>0.43530019920639318</v>
      </c>
      <c r="BL70" s="24">
        <f t="shared" si="39"/>
        <v>0.61207077790140318</v>
      </c>
      <c r="BM70" s="24">
        <f t="shared" si="39"/>
        <v>0.66164449101770284</v>
      </c>
      <c r="BN70" s="24">
        <f t="shared" si="39"/>
        <v>0.68238427974050442</v>
      </c>
      <c r="BO70" s="24">
        <f t="shared" si="39"/>
        <v>0.64356746019234379</v>
      </c>
      <c r="BP70" s="24" t="e">
        <f t="shared" si="39"/>
        <v>#DIV/0!</v>
      </c>
      <c r="BQ70" s="24">
        <f t="shared" si="39"/>
        <v>0.59822467430722726</v>
      </c>
      <c r="BR70" s="21"/>
      <c r="BS70" s="35">
        <f t="shared" si="13"/>
        <v>44682</v>
      </c>
      <c r="BT70" s="24">
        <f t="shared" si="14"/>
        <v>1.1145046661421168E-2</v>
      </c>
      <c r="BU70" s="24">
        <f t="shared" si="15"/>
        <v>1.4266065856702009E-3</v>
      </c>
      <c r="BV70" s="24">
        <f t="shared" si="16"/>
        <v>5.0914584201847204E-3</v>
      </c>
      <c r="BW70" s="24">
        <f t="shared" si="17"/>
        <v>2.3102876802180996E-3</v>
      </c>
      <c r="BX70" s="24">
        <f t="shared" si="18"/>
        <v>3.3233910951312481E-3</v>
      </c>
      <c r="BY70" s="24">
        <f t="shared" si="19"/>
        <v>5.5868679294679034E-3</v>
      </c>
      <c r="BZ70" s="24">
        <f t="shared" si="20"/>
        <v>6.2936479143575466E-3</v>
      </c>
      <c r="CA70" s="24">
        <f t="shared" si="21"/>
        <v>7.1728807433956278E-4</v>
      </c>
      <c r="CB70" s="24">
        <f t="shared" si="22"/>
        <v>3.6551218006086869E-3</v>
      </c>
      <c r="CC70" s="24">
        <f t="shared" si="23"/>
        <v>9.9176781265428908E-4</v>
      </c>
      <c r="CD70" s="24">
        <f t="shared" si="24"/>
        <v>5.8136741084958057E-3</v>
      </c>
      <c r="CE70" s="24">
        <f t="shared" si="25"/>
        <v>1.3593999393878124E-3</v>
      </c>
      <c r="CF70" s="24">
        <f t="shared" si="26"/>
        <v>4.7714558021937054E-2</v>
      </c>
      <c r="CG70" s="21"/>
    </row>
    <row r="71" spans="1:85" x14ac:dyDescent="0.25">
      <c r="A71" s="31">
        <f>+[1]NAC!A72</f>
        <v>44713</v>
      </c>
      <c r="B71" s="17">
        <f>+[1]GBA!B72</f>
        <v>776.67010000000005</v>
      </c>
      <c r="C71" s="17">
        <f>+[1]GBA!C72</f>
        <v>838.78210000000001</v>
      </c>
      <c r="D71" s="17">
        <f>+[1]GBA!D72</f>
        <v>630.69000000000005</v>
      </c>
      <c r="E71" s="17">
        <f>+[1]GBA!E72</f>
        <v>938.55870000000004</v>
      </c>
      <c r="F71" s="17">
        <f>+[1]GBA!F72</f>
        <v>603.73950000000002</v>
      </c>
      <c r="G71" s="17">
        <f>+[1]GBA!G72</f>
        <v>782.70680000000004</v>
      </c>
      <c r="H71" s="17">
        <f>+[1]GBA!H72</f>
        <v>836.83489999999995</v>
      </c>
      <c r="I71" s="17">
        <f>+[1]GBA!I72</f>
        <v>769.29589999999996</v>
      </c>
      <c r="J71" s="17">
        <f>+[1]GBA!J72</f>
        <v>602.45299999999997</v>
      </c>
      <c r="K71" s="17">
        <f>+[1]GBA!K72</f>
        <v>735.303</v>
      </c>
      <c r="L71" s="17">
        <f>+[1]GBA!L72</f>
        <v>716.11969999999997</v>
      </c>
      <c r="M71" s="17">
        <f>+[1]GBA!M72</f>
        <v>807.13030000000003</v>
      </c>
      <c r="N71" s="17">
        <f>+[1]GBA!N72</f>
        <v>671.47910000000002</v>
      </c>
      <c r="O71" s="18">
        <f>+[1]GBA!R72</f>
        <v>920.51189999999997</v>
      </c>
      <c r="P71" s="19">
        <f>+[1]GBA!S72</f>
        <v>805.16750000000002</v>
      </c>
      <c r="Q71" s="20">
        <f>+[1]GBA!T72</f>
        <v>628.07690000000002</v>
      </c>
      <c r="R71" s="18">
        <f t="shared" si="40"/>
        <v>776.68723555000008</v>
      </c>
      <c r="S71" s="19">
        <f t="shared" si="41"/>
        <v>808.87156285533808</v>
      </c>
      <c r="T71" s="19">
        <f t="shared" si="42"/>
        <v>805.63612772466536</v>
      </c>
      <c r="U71" s="19">
        <f t="shared" si="43"/>
        <v>805.00761288319757</v>
      </c>
      <c r="V71" s="19"/>
      <c r="W71" s="20">
        <f t="shared" si="44"/>
        <v>786.32250834775914</v>
      </c>
      <c r="X71" s="21"/>
      <c r="Y71" s="41">
        <f t="shared" ref="Y71:AA95" si="46">+B71/B70-1</f>
        <v>5.4737081689388178E-2</v>
      </c>
      <c r="Z71" s="24">
        <f t="shared" si="46"/>
        <v>4.9620005173130366E-2</v>
      </c>
      <c r="AA71" s="24">
        <f t="shared" si="46"/>
        <v>6.972016375611223E-2</v>
      </c>
      <c r="AB71" s="24">
        <f t="shared" si="45"/>
        <v>5.5366684657940812E-2</v>
      </c>
      <c r="AC71" s="24">
        <f t="shared" si="45"/>
        <v>7.5046782041892524E-2</v>
      </c>
      <c r="AD71" s="24">
        <f t="shared" si="45"/>
        <v>6.2582829017015618E-2</v>
      </c>
      <c r="AE71" s="24">
        <f t="shared" si="45"/>
        <v>7.8886410813992836E-2</v>
      </c>
      <c r="AF71" s="24">
        <f t="shared" si="45"/>
        <v>3.4380806910071726E-2</v>
      </c>
      <c r="AG71" s="24">
        <f t="shared" si="45"/>
        <v>2.484358359957195E-3</v>
      </c>
      <c r="AH71" s="24">
        <f t="shared" si="45"/>
        <v>5.2319666304541101E-2</v>
      </c>
      <c r="AI71" s="24">
        <f t="shared" si="45"/>
        <v>2.1583915082334926E-2</v>
      </c>
      <c r="AJ71" s="24">
        <f t="shared" si="45"/>
        <v>6.5970969857173767E-2</v>
      </c>
      <c r="AK71" s="24">
        <f t="shared" si="35"/>
        <v>5.2944117112983635E-2</v>
      </c>
      <c r="AL71" s="24">
        <f t="shared" si="35"/>
        <v>7.1161686304376914E-2</v>
      </c>
      <c r="AM71" s="24">
        <f t="shared" si="35"/>
        <v>5.2865886644448246E-2</v>
      </c>
      <c r="AN71" s="24">
        <f t="shared" si="35"/>
        <v>5.1142709962642252E-2</v>
      </c>
      <c r="AO71" s="24">
        <f t="shared" si="34"/>
        <v>5.4734643653781223E-2</v>
      </c>
      <c r="AP71" s="24">
        <f t="shared" si="34"/>
        <v>5.5758886131022312E-2</v>
      </c>
      <c r="AQ71" s="24">
        <f t="shared" si="34"/>
        <v>5.8920982341150063E-2</v>
      </c>
      <c r="AR71" s="24">
        <f t="shared" si="33"/>
        <v>5.5975507327465035E-2</v>
      </c>
      <c r="AS71" s="24" t="e">
        <f t="shared" si="33"/>
        <v>#DIV/0!</v>
      </c>
      <c r="AT71" s="24">
        <f t="shared" si="33"/>
        <v>5.1016304991426731E-2</v>
      </c>
      <c r="AU71" s="21"/>
      <c r="AV71" s="24">
        <f t="shared" si="38"/>
        <v>0.64973767162860274</v>
      </c>
      <c r="AW71" s="24">
        <f t="shared" si="38"/>
        <v>0.66937724013891087</v>
      </c>
      <c r="AX71" s="24">
        <f t="shared" si="38"/>
        <v>0.55624328216344687</v>
      </c>
      <c r="AY71" s="24">
        <f t="shared" si="38"/>
        <v>0.87963611239060358</v>
      </c>
      <c r="AZ71" s="24">
        <f t="shared" si="38"/>
        <v>0.50811737216562691</v>
      </c>
      <c r="BA71" s="24">
        <f t="shared" si="38"/>
        <v>0.5979771789526982</v>
      </c>
      <c r="BB71" s="24">
        <f t="shared" si="38"/>
        <v>0.6970769028908117</v>
      </c>
      <c r="BC71" s="24">
        <f t="shared" si="38"/>
        <v>0.55444998788641975</v>
      </c>
      <c r="BD71" s="24">
        <f t="shared" si="36"/>
        <v>0.27887647084921263</v>
      </c>
      <c r="BE71" s="24">
        <f t="shared" si="36"/>
        <v>0.57419899866537238</v>
      </c>
      <c r="BF71" s="24">
        <f t="shared" si="36"/>
        <v>0.58965992513420495</v>
      </c>
      <c r="BG71" s="24">
        <f t="shared" si="36"/>
        <v>0.84878995959889347</v>
      </c>
      <c r="BH71" s="24">
        <f t="shared" si="36"/>
        <v>0.5869269544210467</v>
      </c>
      <c r="BI71" s="24">
        <f t="shared" si="36"/>
        <v>0.88674839259518734</v>
      </c>
      <c r="BJ71" s="24">
        <f t="shared" si="36"/>
        <v>0.66797902056759995</v>
      </c>
      <c r="BK71" s="24">
        <f t="shared" si="36"/>
        <v>0.46754448416869931</v>
      </c>
      <c r="BL71" s="24">
        <f t="shared" si="39"/>
        <v>0.64975195036408806</v>
      </c>
      <c r="BM71" s="24">
        <f t="shared" si="39"/>
        <v>0.69976684585925031</v>
      </c>
      <c r="BN71" s="24">
        <f t="shared" si="39"/>
        <v>0.73195284807822625</v>
      </c>
      <c r="BO71" s="24">
        <f t="shared" si="39"/>
        <v>0.68698894512246111</v>
      </c>
      <c r="BP71" s="24" t="e">
        <f t="shared" si="39"/>
        <v>#DIV/0!</v>
      </c>
      <c r="BQ71" s="24">
        <f t="shared" si="39"/>
        <v>0.63155025667124121</v>
      </c>
      <c r="BR71" s="21"/>
      <c r="BS71" s="35">
        <f t="shared" si="13"/>
        <v>44713</v>
      </c>
      <c r="BT71" s="24">
        <f t="shared" si="14"/>
        <v>1.2622317368441731E-2</v>
      </c>
      <c r="BU71" s="24">
        <f t="shared" si="15"/>
        <v>1.825406290396988E-3</v>
      </c>
      <c r="BV71" s="24">
        <f t="shared" si="16"/>
        <v>5.6770392538361128E-3</v>
      </c>
      <c r="BW71" s="24">
        <f t="shared" si="17"/>
        <v>5.9867843566976491E-3</v>
      </c>
      <c r="BX71" s="24">
        <f t="shared" si="18"/>
        <v>3.9252441422628565E-3</v>
      </c>
      <c r="BY71" s="24">
        <f t="shared" si="19"/>
        <v>7.3123430717728201E-3</v>
      </c>
      <c r="BZ71" s="24">
        <f t="shared" si="20"/>
        <v>4.0245756410860504E-3</v>
      </c>
      <c r="CA71" s="24">
        <f t="shared" si="21"/>
        <v>5.6973612360302743E-5</v>
      </c>
      <c r="CB71" s="24">
        <f t="shared" si="22"/>
        <v>3.7036511441289103E-3</v>
      </c>
      <c r="CC71" s="24">
        <f t="shared" si="23"/>
        <v>6.2052083773276592E-4</v>
      </c>
      <c r="CD71" s="24">
        <f t="shared" si="24"/>
        <v>7.3533976756323064E-3</v>
      </c>
      <c r="CE71" s="24">
        <f t="shared" si="25"/>
        <v>1.627724384023822E-3</v>
      </c>
      <c r="CF71" s="24">
        <f t="shared" si="26"/>
        <v>5.4735977778372316E-2</v>
      </c>
      <c r="CG71" s="21"/>
    </row>
    <row r="72" spans="1:85" x14ac:dyDescent="0.25">
      <c r="A72" s="31">
        <f>+[1]NAC!A73</f>
        <v>44743</v>
      </c>
      <c r="B72" s="17">
        <f>+[1]GBA!B73</f>
        <v>833.88940000000002</v>
      </c>
      <c r="C72" s="17">
        <f>+[1]GBA!C73</f>
        <v>888.21220000000005</v>
      </c>
      <c r="D72" s="17">
        <f>+[1]GBA!D73</f>
        <v>671.59760000000006</v>
      </c>
      <c r="E72" s="17">
        <f>+[1]GBA!E73</f>
        <v>1007.6592000000001</v>
      </c>
      <c r="F72" s="17">
        <f>+[1]GBA!F73</f>
        <v>632.22280000000001</v>
      </c>
      <c r="G72" s="17">
        <f>+[1]GBA!G73</f>
        <v>864.60760000000005</v>
      </c>
      <c r="H72" s="17">
        <f>+[1]GBA!H73</f>
        <v>895.2133</v>
      </c>
      <c r="I72" s="17">
        <f>+[1]GBA!I73</f>
        <v>799.73860000000002</v>
      </c>
      <c r="J72" s="17">
        <f>+[1]GBA!J73</f>
        <v>630.5231</v>
      </c>
      <c r="K72" s="17">
        <f>+[1]GBA!K73</f>
        <v>833.64390000000003</v>
      </c>
      <c r="L72" s="17">
        <f>+[1]GBA!L73</f>
        <v>772.99069999999995</v>
      </c>
      <c r="M72" s="17">
        <f>+[1]GBA!M73</f>
        <v>898.03470000000004</v>
      </c>
      <c r="N72" s="17">
        <f>+[1]GBA!N73</f>
        <v>726.51909999999998</v>
      </c>
      <c r="O72" s="18">
        <f>+[1]GBA!R73</f>
        <v>1021.8762</v>
      </c>
      <c r="P72" s="19">
        <f>+[1]GBA!S73</f>
        <v>865.10400000000004</v>
      </c>
      <c r="Q72" s="20">
        <f>+[1]GBA!T73</f>
        <v>657.42330000000004</v>
      </c>
      <c r="R72" s="18">
        <f t="shared" si="40"/>
        <v>833.90856554000015</v>
      </c>
      <c r="S72" s="19">
        <f t="shared" si="41"/>
        <v>876.8912954358816</v>
      </c>
      <c r="T72" s="19">
        <f t="shared" si="42"/>
        <v>887.97975162523903</v>
      </c>
      <c r="U72" s="19">
        <f t="shared" si="43"/>
        <v>883.75019631354303</v>
      </c>
      <c r="V72" s="19"/>
      <c r="W72" s="20">
        <f t="shared" si="44"/>
        <v>846.84154256587794</v>
      </c>
      <c r="X72" s="21"/>
      <c r="Y72" s="41">
        <f t="shared" si="46"/>
        <v>7.3672592777808799E-2</v>
      </c>
      <c r="Z72" s="24">
        <f t="shared" si="46"/>
        <v>5.8930799786976795E-2</v>
      </c>
      <c r="AA72" s="24">
        <f t="shared" si="46"/>
        <v>6.4861659452345899E-2</v>
      </c>
      <c r="AB72" s="24">
        <f t="shared" si="45"/>
        <v>7.3624057823980626E-2</v>
      </c>
      <c r="AC72" s="24">
        <f t="shared" si="45"/>
        <v>4.7178128977812372E-2</v>
      </c>
      <c r="AD72" s="24">
        <f t="shared" si="45"/>
        <v>0.1046379052794737</v>
      </c>
      <c r="AE72" s="24">
        <f t="shared" si="45"/>
        <v>6.9760952847449431E-2</v>
      </c>
      <c r="AF72" s="24">
        <f t="shared" si="45"/>
        <v>3.9572159425261599E-2</v>
      </c>
      <c r="AG72" s="24">
        <f t="shared" si="45"/>
        <v>4.6593012234979359E-2</v>
      </c>
      <c r="AH72" s="24">
        <f t="shared" si="45"/>
        <v>0.1337420083965386</v>
      </c>
      <c r="AI72" s="24">
        <f t="shared" si="45"/>
        <v>7.9415494364978301E-2</v>
      </c>
      <c r="AJ72" s="24">
        <f t="shared" si="45"/>
        <v>0.11262667254593217</v>
      </c>
      <c r="AK72" s="24">
        <f t="shared" si="35"/>
        <v>8.1968299534564748E-2</v>
      </c>
      <c r="AL72" s="24">
        <f t="shared" si="35"/>
        <v>0.11011731624545007</v>
      </c>
      <c r="AM72" s="24">
        <f t="shared" si="35"/>
        <v>7.4439790478378676E-2</v>
      </c>
      <c r="AN72" s="24">
        <f t="shared" si="35"/>
        <v>4.6724214821465271E-2</v>
      </c>
      <c r="AO72" s="24">
        <f t="shared" si="34"/>
        <v>7.3673581038678382E-2</v>
      </c>
      <c r="AP72" s="24">
        <f t="shared" si="34"/>
        <v>8.4092129955010586E-2</v>
      </c>
      <c r="AQ72" s="24">
        <f t="shared" si="34"/>
        <v>0.1022094479962492</v>
      </c>
      <c r="AR72" s="24">
        <f t="shared" si="33"/>
        <v>9.7815948781307505E-2</v>
      </c>
      <c r="AS72" s="24" t="e">
        <f t="shared" si="33"/>
        <v>#DIV/0!</v>
      </c>
      <c r="AT72" s="24">
        <f t="shared" si="33"/>
        <v>7.6964646917309976E-2</v>
      </c>
      <c r="AU72" s="21"/>
      <c r="AV72" s="24">
        <f t="shared" si="38"/>
        <v>0.7182839772876195</v>
      </c>
      <c r="AW72" s="24">
        <f t="shared" si="38"/>
        <v>0.70681338167893015</v>
      </c>
      <c r="AX72" s="24">
        <f t="shared" si="38"/>
        <v>0.60058113028219307</v>
      </c>
      <c r="AY72" s="24">
        <f t="shared" si="38"/>
        <v>1.005206145408704</v>
      </c>
      <c r="AZ72" s="24">
        <f t="shared" si="38"/>
        <v>0.52409021941575595</v>
      </c>
      <c r="BA72" s="24">
        <f t="shared" si="38"/>
        <v>0.71912701882811292</v>
      </c>
      <c r="BB72" s="24">
        <f t="shared" si="38"/>
        <v>0.76434186414375316</v>
      </c>
      <c r="BC72" s="24">
        <f t="shared" si="38"/>
        <v>0.59147304546513757</v>
      </c>
      <c r="BD72" s="24">
        <f t="shared" si="36"/>
        <v>0.3364806423011466</v>
      </c>
      <c r="BE72" s="24">
        <f t="shared" si="36"/>
        <v>0.71755231191876523</v>
      </c>
      <c r="BF72" s="24">
        <f t="shared" si="36"/>
        <v>0.65105803549497088</v>
      </c>
      <c r="BG72" s="24">
        <f t="shared" si="36"/>
        <v>0.94909478029580385</v>
      </c>
      <c r="BH72" s="24">
        <f t="shared" si="36"/>
        <v>0.6554678105994094</v>
      </c>
      <c r="BI72" s="24">
        <f t="shared" si="36"/>
        <v>1.0001045191005722</v>
      </c>
      <c r="BJ72" s="24">
        <f t="shared" si="36"/>
        <v>0.73342766855156771</v>
      </c>
      <c r="BK72" s="24">
        <f t="shared" si="36"/>
        <v>0.51731989042633719</v>
      </c>
      <c r="BL72" s="24">
        <f t="shared" si="39"/>
        <v>0.71830257101479389</v>
      </c>
      <c r="BM72" s="24">
        <f t="shared" si="39"/>
        <v>0.78174463257648918</v>
      </c>
      <c r="BN72" s="24">
        <f t="shared" si="39"/>
        <v>0.84782641476223342</v>
      </c>
      <c r="BO72" s="24">
        <f t="shared" si="39"/>
        <v>0.80768053476258816</v>
      </c>
      <c r="BP72" s="24" t="e">
        <f t="shared" si="39"/>
        <v>#DIV/0!</v>
      </c>
      <c r="BQ72" s="24">
        <f t="shared" si="39"/>
        <v>0.71797767050512329</v>
      </c>
      <c r="BR72" s="21"/>
      <c r="BS72" s="35">
        <f t="shared" ref="BS72:BS95" si="47">+A72</f>
        <v>44743</v>
      </c>
      <c r="BT72" s="24">
        <f t="shared" ref="BT72:BT95" si="48">(C72-C71)/$B71*C$3</f>
        <v>1.4918065520997923E-2</v>
      </c>
      <c r="BU72" s="24">
        <f t="shared" ref="BU72:BU95" si="49">(D72-D71)/$B71*D$3</f>
        <v>1.7223252446566439E-3</v>
      </c>
      <c r="BV72" s="24">
        <f t="shared" ref="BV72:BV95" si="50">(E72-E71)/$B71*E$3</f>
        <v>7.5535706215547642E-3</v>
      </c>
      <c r="BW72" s="24">
        <f t="shared" ref="BW72:BW95" si="51">(F72-F71)/$B71*F$3</f>
        <v>3.8360600981034269E-3</v>
      </c>
      <c r="BX72" s="24">
        <f t="shared" ref="BX72:BX95" si="52">(G72-G71)/$B71*G$3</f>
        <v>6.6117907204101206E-3</v>
      </c>
      <c r="BY72" s="24">
        <f t="shared" ref="BY72:BY95" si="53">(H72-H71)/$B71*H$3</f>
        <v>6.6145190860315136E-3</v>
      </c>
      <c r="BZ72" s="24">
        <f t="shared" ref="BZ72:BZ95" si="54">(I72-I71)/$B71*I$3</f>
        <v>4.5428669521332243E-3</v>
      </c>
      <c r="CA72" s="24">
        <f t="shared" ref="CA72:CA95" si="55">(J72-J71)/$B71*J$3</f>
        <v>1.0155789568827235E-3</v>
      </c>
      <c r="CB72" s="24">
        <f t="shared" ref="CB72:CB95" si="56">(K72-K71)/$B71*K$3</f>
        <v>9.445749411494021E-3</v>
      </c>
      <c r="CC72" s="24">
        <f t="shared" ref="CC72:CC95" si="57">(L72-L71)/$B71*L$3</f>
        <v>2.211369022703461E-3</v>
      </c>
      <c r="CD72" s="24">
        <f t="shared" ref="CD72:CD95" si="58">(M72-M71)/$B71*M$3</f>
        <v>1.2687545149478525E-2</v>
      </c>
      <c r="CE72" s="24">
        <f t="shared" ref="CE72:CE95" si="59">(N72-N71)/$B71*N$3</f>
        <v>2.5157657028383072E-3</v>
      </c>
      <c r="CF72" s="24">
        <f t="shared" ref="CF72:CF95" si="60">+SUM(BT72:CE72)</f>
        <v>7.367520648728465E-2</v>
      </c>
      <c r="CG72" s="21"/>
    </row>
    <row r="73" spans="1:85" x14ac:dyDescent="0.25">
      <c r="A73" s="31">
        <f>+[1]NAC!A74</f>
        <v>44774</v>
      </c>
      <c r="B73" s="17">
        <f>+[1]GBA!B74</f>
        <v>891.851</v>
      </c>
      <c r="C73" s="17">
        <f>+[1]GBA!C74</f>
        <v>949.15340000000003</v>
      </c>
      <c r="D73" s="17">
        <f>+[1]GBA!D74</f>
        <v>720.77599999999995</v>
      </c>
      <c r="E73" s="17">
        <f>+[1]GBA!E74</f>
        <v>1105.1036999999999</v>
      </c>
      <c r="F73" s="17">
        <f>+[1]GBA!F74</f>
        <v>666.64880000000005</v>
      </c>
      <c r="G73" s="17">
        <f>+[1]GBA!G74</f>
        <v>938.91330000000005</v>
      </c>
      <c r="H73" s="17">
        <f>+[1]GBA!H74</f>
        <v>951.63379999999995</v>
      </c>
      <c r="I73" s="17">
        <f>+[1]GBA!I74</f>
        <v>865.98410000000001</v>
      </c>
      <c r="J73" s="17">
        <f>+[1]GBA!J74</f>
        <v>655.88810000000001</v>
      </c>
      <c r="K73" s="17">
        <f>+[1]GBA!K74</f>
        <v>875.92830000000004</v>
      </c>
      <c r="L73" s="17">
        <f>+[1]GBA!L74</f>
        <v>802.64390000000003</v>
      </c>
      <c r="M73" s="17">
        <f>+[1]GBA!M74</f>
        <v>953.65989999999999</v>
      </c>
      <c r="N73" s="17">
        <f>+[1]GBA!N74</f>
        <v>785.76440000000002</v>
      </c>
      <c r="O73" s="18">
        <f>+[1]GBA!R74</f>
        <v>1097.1542999999999</v>
      </c>
      <c r="P73" s="19">
        <f>+[1]GBA!S74</f>
        <v>924.89750000000004</v>
      </c>
      <c r="Q73" s="20">
        <f>+[1]GBA!T74</f>
        <v>702.19830000000002</v>
      </c>
      <c r="R73" s="18">
        <f t="shared" si="40"/>
        <v>891.87281819999987</v>
      </c>
      <c r="S73" s="19">
        <f t="shared" si="41"/>
        <v>940.23960950726496</v>
      </c>
      <c r="T73" s="19">
        <f t="shared" si="42"/>
        <v>954.13490461622507</v>
      </c>
      <c r="U73" s="19">
        <f t="shared" si="43"/>
        <v>954.3347125339543</v>
      </c>
      <c r="V73" s="19"/>
      <c r="W73" s="20">
        <f t="shared" si="44"/>
        <v>909.23963916137723</v>
      </c>
      <c r="X73" s="21"/>
      <c r="Y73" s="41">
        <f t="shared" si="46"/>
        <v>6.950753900936979E-2</v>
      </c>
      <c r="Z73" s="24">
        <f t="shared" si="46"/>
        <v>6.8611081901374549E-2</v>
      </c>
      <c r="AA73" s="24">
        <f t="shared" si="46"/>
        <v>7.3225991278110358E-2</v>
      </c>
      <c r="AB73" s="24">
        <f t="shared" si="45"/>
        <v>9.6703826055475783E-2</v>
      </c>
      <c r="AC73" s="24">
        <f t="shared" si="45"/>
        <v>5.4452322820372823E-2</v>
      </c>
      <c r="AD73" s="24">
        <f t="shared" si="45"/>
        <v>8.5941530007369815E-2</v>
      </c>
      <c r="AE73" s="24">
        <f t="shared" si="45"/>
        <v>6.302464451768075E-2</v>
      </c>
      <c r="AF73" s="24">
        <f t="shared" si="45"/>
        <v>8.2833940990218569E-2</v>
      </c>
      <c r="AG73" s="24">
        <f t="shared" si="45"/>
        <v>4.0228502334014316E-2</v>
      </c>
      <c r="AH73" s="24">
        <f t="shared" si="45"/>
        <v>5.0722376784619883E-2</v>
      </c>
      <c r="AI73" s="24">
        <f t="shared" si="45"/>
        <v>3.836165169904393E-2</v>
      </c>
      <c r="AJ73" s="24">
        <f t="shared" si="45"/>
        <v>6.1941036354163037E-2</v>
      </c>
      <c r="AK73" s="24">
        <f t="shared" si="35"/>
        <v>8.1546789341119919E-2</v>
      </c>
      <c r="AL73" s="24">
        <f t="shared" si="35"/>
        <v>7.3666555694319902E-2</v>
      </c>
      <c r="AM73" s="24">
        <f t="shared" si="35"/>
        <v>6.9117123490354926E-2</v>
      </c>
      <c r="AN73" s="24">
        <f t="shared" si="35"/>
        <v>6.8106804246213848E-2</v>
      </c>
      <c r="AO73" s="24">
        <f t="shared" si="34"/>
        <v>6.9509122528876643E-2</v>
      </c>
      <c r="AP73" s="24">
        <f t="shared" si="34"/>
        <v>7.2241923715178791E-2</v>
      </c>
      <c r="AQ73" s="24">
        <f t="shared" si="34"/>
        <v>7.4500744943682085E-2</v>
      </c>
      <c r="AR73" s="24">
        <f t="shared" si="33"/>
        <v>7.9869307542839607E-2</v>
      </c>
      <c r="AS73" s="24" t="e">
        <f t="shared" si="33"/>
        <v>#DIV/0!</v>
      </c>
      <c r="AT73" s="24">
        <f t="shared" si="33"/>
        <v>7.3683320266075825E-2</v>
      </c>
      <c r="AU73" s="21"/>
      <c r="AV73" s="24">
        <f t="shared" si="38"/>
        <v>0.79109168607842251</v>
      </c>
      <c r="AW73" s="24">
        <f t="shared" si="38"/>
        <v>0.79812941408262872</v>
      </c>
      <c r="AX73" s="24">
        <f t="shared" si="38"/>
        <v>0.68709165720844911</v>
      </c>
      <c r="AY73" s="24">
        <f t="shared" si="38"/>
        <v>1.1166769489844444</v>
      </c>
      <c r="AZ73" s="24">
        <f t="shared" si="38"/>
        <v>0.56246825663010158</v>
      </c>
      <c r="BA73" s="24">
        <f t="shared" si="38"/>
        <v>0.81238780109842024</v>
      </c>
      <c r="BB73" s="24">
        <f t="shared" si="38"/>
        <v>0.79112592244602342</v>
      </c>
      <c r="BC73" s="24">
        <f t="shared" si="38"/>
        <v>0.68394151443179907</v>
      </c>
      <c r="BD73" s="24">
        <f t="shared" si="36"/>
        <v>0.40766945887766415</v>
      </c>
      <c r="BE73" s="24">
        <f t="shared" si="36"/>
        <v>0.73942769335986647</v>
      </c>
      <c r="BF73" s="24">
        <f t="shared" si="36"/>
        <v>0.64231846836090822</v>
      </c>
      <c r="BG73" s="24">
        <f t="shared" si="36"/>
        <v>1.0284809682325289</v>
      </c>
      <c r="BH73" s="24">
        <f t="shared" si="36"/>
        <v>0.73600982885013178</v>
      </c>
      <c r="BI73" s="24">
        <f t="shared" si="36"/>
        <v>1.1281111489776707</v>
      </c>
      <c r="BJ73" s="24">
        <f t="shared" si="36"/>
        <v>0.79802343249413688</v>
      </c>
      <c r="BK73" s="24">
        <f t="shared" si="36"/>
        <v>0.59014096626999857</v>
      </c>
      <c r="BL73" s="24">
        <f t="shared" si="39"/>
        <v>0.79111069140813495</v>
      </c>
      <c r="BM73" s="24">
        <f t="shared" si="39"/>
        <v>0.8657175382758957</v>
      </c>
      <c r="BN73" s="24">
        <f t="shared" si="39"/>
        <v>0.92557318512693287</v>
      </c>
      <c r="BO73" s="24">
        <f t="shared" si="39"/>
        <v>0.88536808930044009</v>
      </c>
      <c r="BP73" s="24" t="e">
        <f t="shared" si="39"/>
        <v>#DIV/0!</v>
      </c>
      <c r="BQ73" s="24">
        <f t="shared" si="39"/>
        <v>0.78616777644566316</v>
      </c>
      <c r="BR73" s="21"/>
      <c r="BS73" s="35">
        <f t="shared" si="47"/>
        <v>44774</v>
      </c>
      <c r="BT73" s="24">
        <f t="shared" si="48"/>
        <v>1.7130110156095037E-2</v>
      </c>
      <c r="BU73" s="24">
        <f t="shared" si="49"/>
        <v>1.9284735841467665E-3</v>
      </c>
      <c r="BV73" s="24">
        <f t="shared" si="50"/>
        <v>9.9210255580655972E-3</v>
      </c>
      <c r="BW73" s="24">
        <f t="shared" si="51"/>
        <v>4.3182700247778715E-3</v>
      </c>
      <c r="BX73" s="24">
        <f t="shared" si="52"/>
        <v>5.5870327527847222E-3</v>
      </c>
      <c r="BY73" s="24">
        <f t="shared" si="53"/>
        <v>5.9540317936647167E-3</v>
      </c>
      <c r="BZ73" s="24">
        <f t="shared" si="54"/>
        <v>9.2072803059974132E-3</v>
      </c>
      <c r="CA73" s="24">
        <f t="shared" si="55"/>
        <v>8.547374507938345E-4</v>
      </c>
      <c r="CB73" s="24">
        <f t="shared" si="56"/>
        <v>3.7827753176860146E-3</v>
      </c>
      <c r="CC73" s="24">
        <f t="shared" si="57"/>
        <v>1.0739153657547424E-3</v>
      </c>
      <c r="CD73" s="24">
        <f t="shared" si="58"/>
        <v>7.2309009803937958E-3</v>
      </c>
      <c r="CE73" s="24">
        <f t="shared" si="59"/>
        <v>2.5221667885453407E-3</v>
      </c>
      <c r="CF73" s="24">
        <f t="shared" si="60"/>
        <v>6.9510720078705845E-2</v>
      </c>
      <c r="CG73" s="21"/>
    </row>
    <row r="74" spans="1:85" x14ac:dyDescent="0.25">
      <c r="A74" s="31">
        <f>+[1]NAC!A75</f>
        <v>44805</v>
      </c>
      <c r="B74" s="17">
        <f>+[1]GBA!B75</f>
        <v>945.68359999999996</v>
      </c>
      <c r="C74" s="17">
        <f>+[1]GBA!C75</f>
        <v>1016.1594</v>
      </c>
      <c r="D74" s="17">
        <f>+[1]GBA!D75</f>
        <v>792.09760000000006</v>
      </c>
      <c r="E74" s="17">
        <f>+[1]GBA!E75</f>
        <v>1228.9766</v>
      </c>
      <c r="F74" s="17">
        <f>+[1]GBA!F75</f>
        <v>682.25540000000001</v>
      </c>
      <c r="G74" s="17">
        <f>+[1]GBA!G75</f>
        <v>995.74379999999996</v>
      </c>
      <c r="H74" s="17">
        <f>+[1]GBA!H75</f>
        <v>988.60469999999998</v>
      </c>
      <c r="I74" s="17">
        <f>+[1]GBA!I75</f>
        <v>922.67340000000002</v>
      </c>
      <c r="J74" s="17">
        <f>+[1]GBA!J75</f>
        <v>670.17960000000005</v>
      </c>
      <c r="K74" s="17">
        <f>+[1]GBA!K75</f>
        <v>918.55690000000004</v>
      </c>
      <c r="L74" s="17">
        <f>+[1]GBA!L75</f>
        <v>829.86599999999999</v>
      </c>
      <c r="M74" s="17">
        <f>+[1]GBA!M75</f>
        <v>989.71109999999999</v>
      </c>
      <c r="N74" s="17">
        <f>+[1]GBA!N75</f>
        <v>840.67570000000001</v>
      </c>
      <c r="O74" s="18">
        <f>+[1]GBA!R75</f>
        <v>1224.7239999999999</v>
      </c>
      <c r="P74" s="19">
        <f>+[1]GBA!S75</f>
        <v>975.70339999999999</v>
      </c>
      <c r="Q74" s="20">
        <f>+[1]GBA!T75</f>
        <v>731.72389999999996</v>
      </c>
      <c r="R74" s="18">
        <f t="shared" si="40"/>
        <v>945.70859526999982</v>
      </c>
      <c r="S74" s="19">
        <f t="shared" si="41"/>
        <v>1005.236291550853</v>
      </c>
      <c r="T74" s="19">
        <f t="shared" si="42"/>
        <v>1017.2801555039607</v>
      </c>
      <c r="U74" s="19">
        <f t="shared" si="43"/>
        <v>1028.8769176949943</v>
      </c>
      <c r="V74" s="19"/>
      <c r="W74" s="20">
        <f t="shared" si="44"/>
        <v>967.43728084246982</v>
      </c>
      <c r="X74" s="21"/>
      <c r="Y74" s="41">
        <f t="shared" si="46"/>
        <v>6.0360531075257962E-2</v>
      </c>
      <c r="Z74" s="24">
        <f t="shared" si="46"/>
        <v>7.0595543354741164E-2</v>
      </c>
      <c r="AA74" s="24">
        <f t="shared" si="46"/>
        <v>9.8951130448294844E-2</v>
      </c>
      <c r="AB74" s="24">
        <f t="shared" si="45"/>
        <v>0.11209165257522891</v>
      </c>
      <c r="AC74" s="24">
        <f t="shared" si="45"/>
        <v>2.341052740213434E-2</v>
      </c>
      <c r="AD74" s="24">
        <f t="shared" si="45"/>
        <v>6.0527952900443438E-2</v>
      </c>
      <c r="AE74" s="24">
        <f t="shared" si="45"/>
        <v>3.8849923153212895E-2</v>
      </c>
      <c r="AF74" s="24">
        <f t="shared" si="45"/>
        <v>6.546228735608417E-2</v>
      </c>
      <c r="AG74" s="24">
        <f t="shared" si="45"/>
        <v>2.1789540014523823E-2</v>
      </c>
      <c r="AH74" s="24">
        <f t="shared" si="45"/>
        <v>4.8666768729815013E-2</v>
      </c>
      <c r="AI74" s="24">
        <f t="shared" si="45"/>
        <v>3.3915538385079547E-2</v>
      </c>
      <c r="AJ74" s="24">
        <f t="shared" si="45"/>
        <v>3.7802994547637025E-2</v>
      </c>
      <c r="AK74" s="24">
        <f t="shared" si="35"/>
        <v>6.9882651848314881E-2</v>
      </c>
      <c r="AL74" s="24">
        <f t="shared" si="35"/>
        <v>0.11627325345213513</v>
      </c>
      <c r="AM74" s="24">
        <f t="shared" si="35"/>
        <v>5.4931384288529284E-2</v>
      </c>
      <c r="AN74" s="24">
        <f t="shared" si="35"/>
        <v>4.2047381772356784E-2</v>
      </c>
      <c r="AO74" s="24">
        <f t="shared" si="34"/>
        <v>6.0362616699825677E-2</v>
      </c>
      <c r="AP74" s="24">
        <f t="shared" si="34"/>
        <v>6.9127785498900307E-2</v>
      </c>
      <c r="AQ74" s="24">
        <f t="shared" si="34"/>
        <v>6.6180631881540997E-2</v>
      </c>
      <c r="AR74" s="24">
        <f t="shared" si="33"/>
        <v>7.8109078693276546E-2</v>
      </c>
      <c r="AS74" s="24" t="e">
        <f t="shared" si="33"/>
        <v>#DIV/0!</v>
      </c>
      <c r="AT74" s="24">
        <f t="shared" si="33"/>
        <v>6.4006934117797787E-2</v>
      </c>
      <c r="AU74" s="21"/>
      <c r="AV74" s="24">
        <f t="shared" si="38"/>
        <v>0.82902488673561625</v>
      </c>
      <c r="AW74" s="24">
        <f t="shared" si="38"/>
        <v>0.8641989962422838</v>
      </c>
      <c r="AX74" s="24">
        <f t="shared" si="38"/>
        <v>0.74609640130226884</v>
      </c>
      <c r="AY74" s="24">
        <f t="shared" si="38"/>
        <v>1.2051903165719531</v>
      </c>
      <c r="AZ74" s="24">
        <f t="shared" si="38"/>
        <v>0.57744031958722597</v>
      </c>
      <c r="BA74" s="24">
        <f t="shared" si="38"/>
        <v>0.85030283276948992</v>
      </c>
      <c r="BB74" s="24">
        <f t="shared" si="38"/>
        <v>0.77633823072809749</v>
      </c>
      <c r="BC74" s="24">
        <f t="shared" si="38"/>
        <v>0.72994007563807806</v>
      </c>
      <c r="BD74" s="24">
        <f t="shared" si="36"/>
        <v>0.38483025394493375</v>
      </c>
      <c r="BE74" s="24">
        <f t="shared" si="36"/>
        <v>0.76483430510087169</v>
      </c>
      <c r="BF74" s="24">
        <f t="shared" si="36"/>
        <v>0.63796087917831357</v>
      </c>
      <c r="BG74" s="24">
        <f t="shared" si="36"/>
        <v>1.0141690328189665</v>
      </c>
      <c r="BH74" s="24">
        <f t="shared" si="36"/>
        <v>0.82369597738352063</v>
      </c>
      <c r="BI74" s="24">
        <f t="shared" si="36"/>
        <v>1.2087037127208524</v>
      </c>
      <c r="BJ74" s="24">
        <f t="shared" si="36"/>
        <v>0.83523116176668344</v>
      </c>
      <c r="BK74" s="24">
        <f t="shared" si="36"/>
        <v>0.60041867177244113</v>
      </c>
      <c r="BL74" s="24">
        <f t="shared" si="39"/>
        <v>0.82904723448436624</v>
      </c>
      <c r="BM74" s="24">
        <f t="shared" si="39"/>
        <v>0.91653171388239851</v>
      </c>
      <c r="BN74" s="24">
        <f t="shared" si="39"/>
        <v>0.96515457848267516</v>
      </c>
      <c r="BO74" s="24">
        <f t="shared" si="39"/>
        <v>0.9459930817214417</v>
      </c>
      <c r="BP74" s="24" t="e">
        <f t="shared" si="39"/>
        <v>#DIV/0!</v>
      </c>
      <c r="BQ74" s="24">
        <f t="shared" si="39"/>
        <v>0.82274675403242159</v>
      </c>
      <c r="BR74" s="21"/>
      <c r="BS74" s="35">
        <f t="shared" si="47"/>
        <v>44805</v>
      </c>
      <c r="BT74" s="24">
        <f t="shared" si="48"/>
        <v>1.7610796422272323E-2</v>
      </c>
      <c r="BU74" s="24">
        <f t="shared" si="49"/>
        <v>2.6150291023949107E-3</v>
      </c>
      <c r="BV74" s="24">
        <f t="shared" si="50"/>
        <v>1.179211461331546E-2</v>
      </c>
      <c r="BW74" s="24">
        <f t="shared" si="51"/>
        <v>1.8304070522990898E-3</v>
      </c>
      <c r="BX74" s="24">
        <f t="shared" si="52"/>
        <v>3.9953673315385584E-3</v>
      </c>
      <c r="BY74" s="24">
        <f t="shared" si="53"/>
        <v>3.6479627202301757E-3</v>
      </c>
      <c r="BZ74" s="24">
        <f t="shared" si="54"/>
        <v>7.3670264091199086E-3</v>
      </c>
      <c r="CA74" s="24">
        <f t="shared" si="55"/>
        <v>4.5028951024330435E-4</v>
      </c>
      <c r="CB74" s="24">
        <f t="shared" si="56"/>
        <v>3.565722929054293E-3</v>
      </c>
      <c r="CC74" s="24">
        <f t="shared" si="57"/>
        <v>9.217990673329947E-4</v>
      </c>
      <c r="CD74" s="24">
        <f t="shared" si="58"/>
        <v>4.38184189959982E-3</v>
      </c>
      <c r="CE74" s="24">
        <f t="shared" si="59"/>
        <v>2.1857363505787394E-3</v>
      </c>
      <c r="CF74" s="24">
        <f t="shared" si="60"/>
        <v>6.0364093407979581E-2</v>
      </c>
      <c r="CG74" s="21"/>
    </row>
    <row r="75" spans="1:85" x14ac:dyDescent="0.25">
      <c r="A75" s="31">
        <f>+[1]NAC!A76</f>
        <v>44835</v>
      </c>
      <c r="B75" s="17">
        <f>+[1]GBA!B76</f>
        <v>1007.6275000000001</v>
      </c>
      <c r="C75" s="17">
        <f>+[1]GBA!C76</f>
        <v>1084.2719</v>
      </c>
      <c r="D75" s="17">
        <f>+[1]GBA!D76</f>
        <v>834.25549999999998</v>
      </c>
      <c r="E75" s="17">
        <f>+[1]GBA!E76</f>
        <v>1311.454</v>
      </c>
      <c r="F75" s="17">
        <f>+[1]GBA!F76</f>
        <v>737.50660000000005</v>
      </c>
      <c r="G75" s="17">
        <f>+[1]GBA!G76</f>
        <v>1037.6003000000001</v>
      </c>
      <c r="H75" s="17">
        <f>+[1]GBA!H76</f>
        <v>1061.7218</v>
      </c>
      <c r="I75" s="17">
        <f>+[1]GBA!I76</f>
        <v>954.71720000000005</v>
      </c>
      <c r="J75" s="17">
        <f>+[1]GBA!J76</f>
        <v>761.09799999999996</v>
      </c>
      <c r="K75" s="17">
        <f>+[1]GBA!K76</f>
        <v>966.86800000000005</v>
      </c>
      <c r="L75" s="17">
        <f>+[1]GBA!L76</f>
        <v>912.45330000000001</v>
      </c>
      <c r="M75" s="17">
        <f>+[1]GBA!M76</f>
        <v>1068.9781</v>
      </c>
      <c r="N75" s="17">
        <f>+[1]GBA!N76</f>
        <v>891.38459999999998</v>
      </c>
      <c r="O75" s="18">
        <f>+[1]GBA!R76</f>
        <v>1331.2452000000001</v>
      </c>
      <c r="P75" s="19">
        <f>+[1]GBA!S76</f>
        <v>1032.2633000000001</v>
      </c>
      <c r="Q75" s="20">
        <f>+[1]GBA!T76</f>
        <v>789.42660000000001</v>
      </c>
      <c r="R75" s="18">
        <f t="shared" si="40"/>
        <v>1007.65257946</v>
      </c>
      <c r="S75" s="19">
        <f t="shared" si="41"/>
        <v>1069.9355713202781</v>
      </c>
      <c r="T75" s="19">
        <f t="shared" si="42"/>
        <v>1081.80747213876</v>
      </c>
      <c r="U75" s="19">
        <f t="shared" si="43"/>
        <v>1087.2040726038028</v>
      </c>
      <c r="V75" s="19"/>
      <c r="W75" s="20">
        <f t="shared" si="44"/>
        <v>1025.5792938065013</v>
      </c>
      <c r="X75" s="21"/>
      <c r="Y75" s="41">
        <f t="shared" si="46"/>
        <v>6.5501717487751909E-2</v>
      </c>
      <c r="Z75" s="24">
        <f t="shared" si="46"/>
        <v>6.7029345986466149E-2</v>
      </c>
      <c r="AA75" s="24">
        <f t="shared" si="46"/>
        <v>5.3223112909318138E-2</v>
      </c>
      <c r="AB75" s="24">
        <f t="shared" si="45"/>
        <v>6.7110634978729378E-2</v>
      </c>
      <c r="AC75" s="24">
        <f t="shared" si="45"/>
        <v>8.0983162610365644E-2</v>
      </c>
      <c r="AD75" s="24">
        <f t="shared" si="45"/>
        <v>4.2035411116795318E-2</v>
      </c>
      <c r="AE75" s="24">
        <f t="shared" si="45"/>
        <v>7.3959895193700831E-2</v>
      </c>
      <c r="AF75" s="24">
        <f t="shared" si="45"/>
        <v>3.4729298579540657E-2</v>
      </c>
      <c r="AG75" s="24">
        <f t="shared" si="45"/>
        <v>0.13566273876435497</v>
      </c>
      <c r="AH75" s="24">
        <f t="shared" si="45"/>
        <v>5.2594564365038288E-2</v>
      </c>
      <c r="AI75" s="24">
        <f t="shared" si="45"/>
        <v>9.9518837981071639E-2</v>
      </c>
      <c r="AJ75" s="24">
        <f t="shared" si="45"/>
        <v>8.0091048791915087E-2</v>
      </c>
      <c r="AK75" s="24">
        <f t="shared" si="35"/>
        <v>6.0319217029825012E-2</v>
      </c>
      <c r="AL75" s="24">
        <f t="shared" si="35"/>
        <v>8.6975677785362304E-2</v>
      </c>
      <c r="AM75" s="24">
        <f t="shared" si="35"/>
        <v>5.7968333409517792E-2</v>
      </c>
      <c r="AN75" s="24">
        <f t="shared" si="35"/>
        <v>7.8858569468620576E-2</v>
      </c>
      <c r="AO75" s="24">
        <f t="shared" si="34"/>
        <v>6.5500075287266535E-2</v>
      </c>
      <c r="AP75" s="24">
        <f t="shared" si="34"/>
        <v>6.4362260210093059E-2</v>
      </c>
      <c r="AQ75" s="24">
        <f t="shared" si="34"/>
        <v>6.3431215369410543E-2</v>
      </c>
      <c r="AR75" s="24">
        <f t="shared" si="33"/>
        <v>5.6690119008092399E-2</v>
      </c>
      <c r="AS75" s="24" t="e">
        <f t="shared" si="33"/>
        <v>#DIV/0!</v>
      </c>
      <c r="AT75" s="24">
        <f t="shared" si="33"/>
        <v>6.0098999816711407E-2</v>
      </c>
      <c r="AU75" s="21"/>
      <c r="AV75" s="24">
        <f t="shared" si="38"/>
        <v>0.87800197673137825</v>
      </c>
      <c r="AW75" s="24">
        <f t="shared" si="38"/>
        <v>0.92084438560528681</v>
      </c>
      <c r="AX75" s="24">
        <f t="shared" si="38"/>
        <v>0.81299944083706221</v>
      </c>
      <c r="AY75" s="24">
        <f t="shared" si="38"/>
        <v>1.2235262242878275</v>
      </c>
      <c r="AZ75" s="24">
        <f t="shared" si="38"/>
        <v>0.65645647264400675</v>
      </c>
      <c r="BA75" s="24">
        <f t="shared" si="38"/>
        <v>0.87572680777276668</v>
      </c>
      <c r="BB75" s="24">
        <f t="shared" si="38"/>
        <v>0.8040027070529332</v>
      </c>
      <c r="BC75" s="24">
        <f t="shared" si="38"/>
        <v>0.73505669136992502</v>
      </c>
      <c r="BD75" s="24">
        <f t="shared" si="36"/>
        <v>0.5571388179298733</v>
      </c>
      <c r="BE75" s="24">
        <f t="shared" si="36"/>
        <v>0.77328264757348997</v>
      </c>
      <c r="BF75" s="24">
        <f t="shared" si="36"/>
        <v>0.78380418399244611</v>
      </c>
      <c r="BG75" s="24">
        <f t="shared" si="36"/>
        <v>1.090530426738999</v>
      </c>
      <c r="BH75" s="24">
        <f t="shared" si="36"/>
        <v>0.86064267800243588</v>
      </c>
      <c r="BI75" s="24">
        <f t="shared" si="36"/>
        <v>1.1884117079338905</v>
      </c>
      <c r="BJ75" s="24">
        <f t="shared" si="36"/>
        <v>0.87912293556270593</v>
      </c>
      <c r="BK75" s="24">
        <f t="shared" si="36"/>
        <v>0.69186432279700716</v>
      </c>
      <c r="BL75" s="24">
        <f t="shared" si="39"/>
        <v>0.87802215009583406</v>
      </c>
      <c r="BM75" s="24">
        <f t="shared" si="39"/>
        <v>0.96240732583339295</v>
      </c>
      <c r="BN75" s="24">
        <f t="shared" si="39"/>
        <v>1.0015615873297601</v>
      </c>
      <c r="BO75" s="24">
        <f t="shared" si="39"/>
        <v>0.96694014334580891</v>
      </c>
      <c r="BP75" s="24" t="e">
        <f t="shared" si="39"/>
        <v>#DIV/0!</v>
      </c>
      <c r="BQ75" s="24">
        <f t="shared" si="39"/>
        <v>0.85661386286910424</v>
      </c>
      <c r="BR75" s="21"/>
      <c r="BS75" s="35">
        <f t="shared" si="47"/>
        <v>44835</v>
      </c>
      <c r="BT75" s="24">
        <f t="shared" si="48"/>
        <v>1.6882570449566842E-2</v>
      </c>
      <c r="BU75" s="24">
        <f t="shared" si="49"/>
        <v>1.4577426636139166E-3</v>
      </c>
      <c r="BV75" s="24">
        <f t="shared" si="50"/>
        <v>7.4045180227298004E-3</v>
      </c>
      <c r="BW75" s="24">
        <f t="shared" si="51"/>
        <v>6.1112147022534856E-3</v>
      </c>
      <c r="BX75" s="24">
        <f t="shared" si="52"/>
        <v>2.775138058860285E-3</v>
      </c>
      <c r="BY75" s="24">
        <f t="shared" si="53"/>
        <v>6.8038663248469189E-3</v>
      </c>
      <c r="BZ75" s="24">
        <f t="shared" si="54"/>
        <v>3.9271870845597875E-3</v>
      </c>
      <c r="CA75" s="24">
        <f t="shared" si="55"/>
        <v>2.7015452525559263E-3</v>
      </c>
      <c r="CB75" s="24">
        <f t="shared" si="56"/>
        <v>3.8110083118709057E-3</v>
      </c>
      <c r="CC75" s="24">
        <f t="shared" si="57"/>
        <v>2.6373899896328973E-3</v>
      </c>
      <c r="CD75" s="24">
        <f t="shared" si="58"/>
        <v>9.0860651490625461E-3</v>
      </c>
      <c r="CE75" s="24">
        <f t="shared" si="59"/>
        <v>1.903560503745649E-3</v>
      </c>
      <c r="CF75" s="24">
        <f t="shared" si="60"/>
        <v>6.5501806513298982E-2</v>
      </c>
      <c r="CG75" s="21"/>
    </row>
    <row r="76" spans="1:85" x14ac:dyDescent="0.25">
      <c r="A76" s="31">
        <f>+[1]NAC!A77</f>
        <v>44866</v>
      </c>
      <c r="B76" s="17">
        <f>+[1]GBA!B77</f>
        <v>1058.0026</v>
      </c>
      <c r="C76" s="17">
        <f>+[1]GBA!C77</f>
        <v>1117.6376</v>
      </c>
      <c r="D76" s="17">
        <f>+[1]GBA!D77</f>
        <v>881.89160000000004</v>
      </c>
      <c r="E76" s="17">
        <f>+[1]GBA!E77</f>
        <v>1365.8336999999999</v>
      </c>
      <c r="F76" s="17">
        <f>+[1]GBA!F77</f>
        <v>816.53470000000004</v>
      </c>
      <c r="G76" s="17">
        <f>+[1]GBA!G77</f>
        <v>1095.6400000000001</v>
      </c>
      <c r="H76" s="17">
        <f>+[1]GBA!H77</f>
        <v>1095.4888000000001</v>
      </c>
      <c r="I76" s="17">
        <f>+[1]GBA!I77</f>
        <v>1023.5071</v>
      </c>
      <c r="J76" s="17">
        <f>+[1]GBA!J77</f>
        <v>804.65840000000003</v>
      </c>
      <c r="K76" s="17">
        <f>+[1]GBA!K77</f>
        <v>1008.0804000000001</v>
      </c>
      <c r="L76" s="17">
        <f>+[1]GBA!L77</f>
        <v>945.03409999999997</v>
      </c>
      <c r="M76" s="17">
        <f>+[1]GBA!M77</f>
        <v>1127.9205999999999</v>
      </c>
      <c r="N76" s="17">
        <f>+[1]GBA!N77</f>
        <v>943.75639999999999</v>
      </c>
      <c r="O76" s="18">
        <f>+[1]GBA!R77</f>
        <v>1380.2361000000001</v>
      </c>
      <c r="P76" s="19">
        <f>+[1]GBA!S77</f>
        <v>1082.5534</v>
      </c>
      <c r="Q76" s="20">
        <f>+[1]GBA!T77</f>
        <v>840.67520000000002</v>
      </c>
      <c r="R76" s="18">
        <f t="shared" si="40"/>
        <v>1058.0287087400002</v>
      </c>
      <c r="S76" s="19">
        <f t="shared" si="41"/>
        <v>1115.6676578806068</v>
      </c>
      <c r="T76" s="19">
        <f t="shared" si="42"/>
        <v>1135.2872226440863</v>
      </c>
      <c r="U76" s="19">
        <f t="shared" si="43"/>
        <v>1138.3859494373303</v>
      </c>
      <c r="V76" s="19"/>
      <c r="W76" s="20">
        <f t="shared" si="44"/>
        <v>1076.2463499134449</v>
      </c>
      <c r="X76" s="21"/>
      <c r="Y76" s="41">
        <f t="shared" si="46"/>
        <v>4.9993772500254385E-2</v>
      </c>
      <c r="Z76" s="24">
        <f t="shared" si="46"/>
        <v>3.0772447390732927E-2</v>
      </c>
      <c r="AA76" s="24">
        <f t="shared" si="46"/>
        <v>5.7100132992830233E-2</v>
      </c>
      <c r="AB76" s="24">
        <f t="shared" si="45"/>
        <v>4.1465198169360118E-2</v>
      </c>
      <c r="AC76" s="24">
        <f t="shared" si="45"/>
        <v>0.10715578680922988</v>
      </c>
      <c r="AD76" s="24">
        <f t="shared" si="45"/>
        <v>5.5936471876502081E-2</v>
      </c>
      <c r="AE76" s="24">
        <f t="shared" si="45"/>
        <v>3.1803999880194667E-2</v>
      </c>
      <c r="AF76" s="24">
        <f t="shared" si="45"/>
        <v>7.2052645537338256E-2</v>
      </c>
      <c r="AG76" s="24">
        <f t="shared" si="45"/>
        <v>5.7233628258121838E-2</v>
      </c>
      <c r="AH76" s="24">
        <f t="shared" si="45"/>
        <v>4.2624639557830024E-2</v>
      </c>
      <c r="AI76" s="24">
        <f t="shared" si="45"/>
        <v>3.5706813707616636E-2</v>
      </c>
      <c r="AJ76" s="24">
        <f t="shared" si="45"/>
        <v>5.5139109023842447E-2</v>
      </c>
      <c r="AK76" s="24">
        <f t="shared" si="35"/>
        <v>5.8753314786905708E-2</v>
      </c>
      <c r="AL76" s="24">
        <f t="shared" si="35"/>
        <v>3.6800808746578095E-2</v>
      </c>
      <c r="AM76" s="24">
        <f t="shared" si="35"/>
        <v>4.8718287281936723E-2</v>
      </c>
      <c r="AN76" s="24">
        <f t="shared" si="35"/>
        <v>6.4918765088483266E-2</v>
      </c>
      <c r="AO76" s="24">
        <f t="shared" si="34"/>
        <v>4.9993549668673198E-2</v>
      </c>
      <c r="AP76" s="24">
        <f t="shared" si="34"/>
        <v>4.2742841518855546E-2</v>
      </c>
      <c r="AQ76" s="24">
        <f t="shared" si="34"/>
        <v>4.9435552889642631E-2</v>
      </c>
      <c r="AR76" s="24">
        <f t="shared" si="33"/>
        <v>4.7076605140881522E-2</v>
      </c>
      <c r="AS76" s="24" t="e">
        <f t="shared" si="33"/>
        <v>#DIV/0!</v>
      </c>
      <c r="AT76" s="24">
        <f t="shared" si="33"/>
        <v>4.940335321990541E-2</v>
      </c>
      <c r="AU76" s="21"/>
      <c r="AV76" s="24">
        <f t="shared" si="38"/>
        <v>0.9281729986096412</v>
      </c>
      <c r="AW76" s="24">
        <f t="shared" si="38"/>
        <v>0.94487028137720563</v>
      </c>
      <c r="AX76" s="24">
        <f t="shared" si="38"/>
        <v>0.89894313624244693</v>
      </c>
      <c r="AY76" s="24">
        <f t="shared" si="38"/>
        <v>1.2414229287411498</v>
      </c>
      <c r="AZ76" s="24">
        <f t="shared" si="38"/>
        <v>0.80190064302941244</v>
      </c>
      <c r="BA76" s="24">
        <f t="shared" si="38"/>
        <v>0.92742038906223612</v>
      </c>
      <c r="BB76" s="24">
        <f t="shared" si="38"/>
        <v>0.82349518079669348</v>
      </c>
      <c r="BC76" s="24">
        <f t="shared" si="38"/>
        <v>0.82979551484206837</v>
      </c>
      <c r="BD76" s="24">
        <f t="shared" si="36"/>
        <v>0.64804385289029853</v>
      </c>
      <c r="BE76" s="24">
        <f t="shared" si="36"/>
        <v>0.8323357472916133</v>
      </c>
      <c r="BF76" s="24">
        <f t="shared" si="36"/>
        <v>0.84027908139698804</v>
      </c>
      <c r="BG76" s="24">
        <f t="shared" si="36"/>
        <v>1.0812505062795266</v>
      </c>
      <c r="BH76" s="24">
        <f t="shared" si="36"/>
        <v>0.93222170514670766</v>
      </c>
      <c r="BI76" s="24">
        <f t="shared" si="36"/>
        <v>1.3043666121003632</v>
      </c>
      <c r="BJ76" s="24">
        <f t="shared" si="36"/>
        <v>0.90685360719273755</v>
      </c>
      <c r="BK76" s="24">
        <f t="shared" si="36"/>
        <v>0.78804558321420815</v>
      </c>
      <c r="BL76" s="24">
        <f t="shared" si="39"/>
        <v>0.9281920665438661</v>
      </c>
      <c r="BM76" s="24">
        <f t="shared" si="39"/>
        <v>0.99339459347271619</v>
      </c>
      <c r="BN76" s="24">
        <f t="shared" si="39"/>
        <v>1.0323697629222233</v>
      </c>
      <c r="BO76" s="24">
        <f t="shared" si="39"/>
        <v>1.012668702453734</v>
      </c>
      <c r="BP76" s="24" t="e">
        <f t="shared" si="39"/>
        <v>#DIV/0!</v>
      </c>
      <c r="BQ76" s="24">
        <f t="shared" si="39"/>
        <v>0.91176513060758912</v>
      </c>
      <c r="BR76" s="21"/>
      <c r="BS76" s="35">
        <f t="shared" si="47"/>
        <v>44866</v>
      </c>
      <c r="BT76" s="24">
        <f t="shared" si="48"/>
        <v>7.7617175791649335E-3</v>
      </c>
      <c r="BU76" s="24">
        <f t="shared" si="49"/>
        <v>1.5459090487308074E-3</v>
      </c>
      <c r="BV76" s="24">
        <f t="shared" si="50"/>
        <v>4.5818881779228901E-3</v>
      </c>
      <c r="BW76" s="24">
        <f t="shared" si="51"/>
        <v>8.2037650421410684E-3</v>
      </c>
      <c r="BX76" s="24">
        <f t="shared" si="52"/>
        <v>3.611542152233839E-3</v>
      </c>
      <c r="BY76" s="24">
        <f t="shared" si="53"/>
        <v>2.9490024835566757E-3</v>
      </c>
      <c r="BZ76" s="24">
        <f t="shared" si="54"/>
        <v>7.9123975973263913E-3</v>
      </c>
      <c r="CA76" s="24">
        <f t="shared" si="55"/>
        <v>1.2147814941533472E-3</v>
      </c>
      <c r="CB76" s="24">
        <f t="shared" si="56"/>
        <v>3.0511722238624889E-3</v>
      </c>
      <c r="CC76" s="24">
        <f t="shared" si="57"/>
        <v>9.764919675177569E-4</v>
      </c>
      <c r="CD76" s="24">
        <f t="shared" si="58"/>
        <v>6.3410010147599057E-3</v>
      </c>
      <c r="CE76" s="24">
        <f t="shared" si="59"/>
        <v>1.8451252074799468E-3</v>
      </c>
      <c r="CF76" s="24">
        <f t="shared" si="60"/>
        <v>4.999479398885006E-2</v>
      </c>
      <c r="CG76" s="21"/>
    </row>
    <row r="77" spans="1:85" x14ac:dyDescent="0.25">
      <c r="A77" s="31">
        <f>+[1]NAC!A78</f>
        <v>44896</v>
      </c>
      <c r="B77" s="17">
        <f>+[1]GBA!B78</f>
        <v>1114.5359000000001</v>
      </c>
      <c r="C77" s="17">
        <f>+[1]GBA!C78</f>
        <v>1178.7917</v>
      </c>
      <c r="D77" s="17">
        <f>+[1]GBA!D78</f>
        <v>941.13779999999997</v>
      </c>
      <c r="E77" s="17">
        <f>+[1]GBA!E78</f>
        <v>1421.1654000000001</v>
      </c>
      <c r="F77" s="17">
        <f>+[1]GBA!F78</f>
        <v>850.82460000000003</v>
      </c>
      <c r="G77" s="17">
        <f>+[1]GBA!G78</f>
        <v>1164.6745000000001</v>
      </c>
      <c r="H77" s="17">
        <f>+[1]GBA!H78</f>
        <v>1156.2369000000001</v>
      </c>
      <c r="I77" s="17">
        <f>+[1]GBA!I78</f>
        <v>1076.0345</v>
      </c>
      <c r="J77" s="17">
        <f>+[1]GBA!J78</f>
        <v>825.68899999999996</v>
      </c>
      <c r="K77" s="17">
        <f>+[1]GBA!K78</f>
        <v>1047.7140999999999</v>
      </c>
      <c r="L77" s="17">
        <f>+[1]GBA!L78</f>
        <v>997.10289999999998</v>
      </c>
      <c r="M77" s="17">
        <f>+[1]GBA!M78</f>
        <v>1211.6701</v>
      </c>
      <c r="N77" s="17">
        <f>+[1]GBA!N78</f>
        <v>1000.5614</v>
      </c>
      <c r="O77" s="18">
        <f>+[1]GBA!R78</f>
        <v>1458.6084000000001</v>
      </c>
      <c r="P77" s="19">
        <f>+[1]GBA!S78</f>
        <v>1143.2887000000001</v>
      </c>
      <c r="Q77" s="20">
        <f>+[1]GBA!T78</f>
        <v>875.0145</v>
      </c>
      <c r="R77" s="18">
        <f t="shared" si="40"/>
        <v>1114.5623219399999</v>
      </c>
      <c r="S77" s="19">
        <f t="shared" si="41"/>
        <v>1177.811835991788</v>
      </c>
      <c r="T77" s="19">
        <f t="shared" si="42"/>
        <v>1198.3241573613768</v>
      </c>
      <c r="U77" s="19">
        <f t="shared" si="43"/>
        <v>1192.7102645324021</v>
      </c>
      <c r="V77" s="19"/>
      <c r="W77" s="20">
        <f t="shared" si="44"/>
        <v>1129.3268886324292</v>
      </c>
      <c r="X77" s="21"/>
      <c r="Y77" s="41">
        <f t="shared" si="46"/>
        <v>5.3433989670724769E-2</v>
      </c>
      <c r="Z77" s="24">
        <f t="shared" si="46"/>
        <v>5.4717289396849278E-2</v>
      </c>
      <c r="AA77" s="24">
        <f t="shared" si="46"/>
        <v>6.7180819048508811E-2</v>
      </c>
      <c r="AB77" s="24">
        <f t="shared" si="45"/>
        <v>4.0511300899956026E-2</v>
      </c>
      <c r="AC77" s="24">
        <f t="shared" si="45"/>
        <v>4.199441860829678E-2</v>
      </c>
      <c r="AD77" s="24">
        <f t="shared" si="45"/>
        <v>6.30083786645248E-2</v>
      </c>
      <c r="AE77" s="24">
        <f t="shared" si="45"/>
        <v>5.5452963097386343E-2</v>
      </c>
      <c r="AF77" s="24">
        <f t="shared" si="45"/>
        <v>5.1320992301860935E-2</v>
      </c>
      <c r="AG77" s="24">
        <f t="shared" si="45"/>
        <v>2.6136059724225724E-2</v>
      </c>
      <c r="AH77" s="24">
        <f t="shared" si="45"/>
        <v>3.9316010905479315E-2</v>
      </c>
      <c r="AI77" s="24">
        <f t="shared" si="45"/>
        <v>5.5097271093180744E-2</v>
      </c>
      <c r="AJ77" s="24">
        <f t="shared" si="45"/>
        <v>7.4251237188149632E-2</v>
      </c>
      <c r="AK77" s="24">
        <f t="shared" si="35"/>
        <v>6.019032029875504E-2</v>
      </c>
      <c r="AL77" s="24">
        <f t="shared" si="35"/>
        <v>5.6781807112565641E-2</v>
      </c>
      <c r="AM77" s="24">
        <f t="shared" si="35"/>
        <v>5.6103745090080537E-2</v>
      </c>
      <c r="AN77" s="24">
        <f t="shared" si="35"/>
        <v>4.0847285610423612E-2</v>
      </c>
      <c r="AO77" s="24">
        <f t="shared" si="34"/>
        <v>5.343296711421508E-2</v>
      </c>
      <c r="AP77" s="24">
        <f t="shared" si="34"/>
        <v>5.5701335135262653E-2</v>
      </c>
      <c r="AQ77" s="24">
        <f t="shared" si="34"/>
        <v>5.5525098371562054E-2</v>
      </c>
      <c r="AR77" s="24">
        <f t="shared" si="33"/>
        <v>4.7720472236961964E-2</v>
      </c>
      <c r="AS77" s="24" t="e">
        <f t="shared" si="33"/>
        <v>#DIV/0!</v>
      </c>
      <c r="AT77" s="24">
        <f t="shared" si="33"/>
        <v>4.9320063871299835E-2</v>
      </c>
      <c r="AU77" s="21"/>
      <c r="AV77" s="24">
        <f t="shared" si="38"/>
        <v>0.95190824627962867</v>
      </c>
      <c r="AW77" s="24">
        <f t="shared" si="38"/>
        <v>0.97474972869615684</v>
      </c>
      <c r="AX77" s="24">
        <f t="shared" si="38"/>
        <v>0.92679102373782429</v>
      </c>
      <c r="AY77" s="24">
        <f t="shared" si="38"/>
        <v>1.2133150682115397</v>
      </c>
      <c r="AZ77" s="24">
        <f t="shared" si="38"/>
        <v>0.83191640949597701</v>
      </c>
      <c r="BA77" s="24">
        <f t="shared" si="38"/>
        <v>0.97969590171708876</v>
      </c>
      <c r="BB77" s="24">
        <f t="shared" si="38"/>
        <v>0.91699662870044651</v>
      </c>
      <c r="BC77" s="24">
        <f t="shared" si="38"/>
        <v>0.80215048612958029</v>
      </c>
      <c r="BD77" s="24">
        <f t="shared" si="36"/>
        <v>0.66553135232579397</v>
      </c>
      <c r="BE77" s="24">
        <f t="shared" si="36"/>
        <v>0.82180224713161709</v>
      </c>
      <c r="BF77" s="24">
        <f t="shared" si="36"/>
        <v>0.91084444667598174</v>
      </c>
      <c r="BG77" s="24">
        <f t="shared" si="36"/>
        <v>1.1039361785068165</v>
      </c>
      <c r="BH77" s="24">
        <f t="shared" si="36"/>
        <v>0.99175517705129246</v>
      </c>
      <c r="BI77" s="24">
        <f t="shared" si="36"/>
        <v>1.3184055641413104</v>
      </c>
      <c r="BJ77" s="24">
        <f t="shared" si="36"/>
        <v>0.92505026513691591</v>
      </c>
      <c r="BK77" s="24">
        <f t="shared" si="36"/>
        <v>0.83266573045180214</v>
      </c>
      <c r="BL77" s="24">
        <f t="shared" si="39"/>
        <v>0.95192122508183785</v>
      </c>
      <c r="BM77" s="24">
        <f t="shared" si="39"/>
        <v>1.0131561429963716</v>
      </c>
      <c r="BN77" s="24">
        <f t="shared" si="39"/>
        <v>1.044630528097934</v>
      </c>
      <c r="BO77" s="24">
        <f t="shared" si="39"/>
        <v>1.0202948990488712</v>
      </c>
      <c r="BP77" s="24" t="e">
        <f t="shared" si="39"/>
        <v>#DIV/0!</v>
      </c>
      <c r="BQ77" s="24">
        <f t="shared" si="39"/>
        <v>0.93070201977115175</v>
      </c>
      <c r="BR77" s="21"/>
      <c r="BS77" s="35">
        <f t="shared" si="47"/>
        <v>44896</v>
      </c>
      <c r="BT77" s="24">
        <f t="shared" si="48"/>
        <v>1.3548663339768723E-2</v>
      </c>
      <c r="BU77" s="24">
        <f t="shared" si="49"/>
        <v>1.8311398667640304E-3</v>
      </c>
      <c r="BV77" s="24">
        <f t="shared" si="50"/>
        <v>4.44012267077606E-3</v>
      </c>
      <c r="BW77" s="24">
        <f t="shared" si="51"/>
        <v>3.3900895328612597E-3</v>
      </c>
      <c r="BX77" s="24">
        <f t="shared" si="52"/>
        <v>4.0911649460974846E-3</v>
      </c>
      <c r="BY77" s="24">
        <f t="shared" si="53"/>
        <v>5.0527596056947326E-3</v>
      </c>
      <c r="BZ77" s="24">
        <f t="shared" si="54"/>
        <v>5.7541689027985317E-3</v>
      </c>
      <c r="CA77" s="24">
        <f t="shared" si="55"/>
        <v>5.585618220597928E-4</v>
      </c>
      <c r="CB77" s="24">
        <f t="shared" si="56"/>
        <v>2.7945810530144157E-3</v>
      </c>
      <c r="CC77" s="24">
        <f t="shared" si="57"/>
        <v>1.4862702227763905E-3</v>
      </c>
      <c r="CD77" s="24">
        <f t="shared" si="58"/>
        <v>8.5807405388228838E-3</v>
      </c>
      <c r="CE77" s="24">
        <f t="shared" si="59"/>
        <v>1.9060231988087763E-3</v>
      </c>
      <c r="CF77" s="24">
        <f t="shared" si="60"/>
        <v>5.3434285700243091E-2</v>
      </c>
      <c r="CG77" s="21"/>
    </row>
    <row r="78" spans="1:85" x14ac:dyDescent="0.25">
      <c r="A78" s="31">
        <f>+[1]NAC!A79</f>
        <v>44927</v>
      </c>
      <c r="B78" s="17">
        <f>+[1]GBA!B79</f>
        <v>1180.9670000000001</v>
      </c>
      <c r="C78" s="17">
        <f>+[1]GBA!C79</f>
        <v>1257.1455000000001</v>
      </c>
      <c r="D78" s="17">
        <f>+[1]GBA!D79</f>
        <v>1012.1953999999999</v>
      </c>
      <c r="E78" s="17">
        <f>+[1]GBA!E79</f>
        <v>1441.6596999999999</v>
      </c>
      <c r="F78" s="17">
        <f>+[1]GBA!F79</f>
        <v>917.57799999999997</v>
      </c>
      <c r="G78" s="17">
        <f>+[1]GBA!G79</f>
        <v>1222.4079999999999</v>
      </c>
      <c r="H78" s="17">
        <f>+[1]GBA!H79</f>
        <v>1219.4517000000001</v>
      </c>
      <c r="I78" s="17">
        <f>+[1]GBA!I79</f>
        <v>1143.5941</v>
      </c>
      <c r="J78" s="17">
        <f>+[1]GBA!J79</f>
        <v>892.96489999999994</v>
      </c>
      <c r="K78" s="17">
        <f>+[1]GBA!K79</f>
        <v>1157.8351</v>
      </c>
      <c r="L78" s="17">
        <f>+[1]GBA!L79</f>
        <v>1004.4879</v>
      </c>
      <c r="M78" s="17">
        <f>+[1]GBA!M79</f>
        <v>1277.9054000000001</v>
      </c>
      <c r="N78" s="17">
        <f>+[1]GBA!N79</f>
        <v>1070.7782</v>
      </c>
      <c r="O78" s="18">
        <f>+[1]GBA!R79</f>
        <v>1548.1442999999999</v>
      </c>
      <c r="P78" s="19">
        <f>+[1]GBA!S79</f>
        <v>1206.5220999999999</v>
      </c>
      <c r="Q78" s="20">
        <f>+[1]GBA!T79</f>
        <v>940.44460000000004</v>
      </c>
      <c r="R78" s="18">
        <f t="shared" si="40"/>
        <v>1180.9884676900001</v>
      </c>
      <c r="S78" s="19">
        <f t="shared" si="41"/>
        <v>1247.2009709886297</v>
      </c>
      <c r="T78" s="19">
        <f t="shared" si="42"/>
        <v>1261.8245289538377</v>
      </c>
      <c r="U78" s="19">
        <f t="shared" si="43"/>
        <v>1255.0602044625534</v>
      </c>
      <c r="V78" s="19"/>
      <c r="W78" s="20">
        <f t="shared" si="44"/>
        <v>1190.058027986151</v>
      </c>
      <c r="X78" s="21"/>
      <c r="Y78" s="41">
        <f t="shared" si="46"/>
        <v>5.960427115896394E-2</v>
      </c>
      <c r="Z78" s="24">
        <f t="shared" si="46"/>
        <v>6.646958915642176E-2</v>
      </c>
      <c r="AA78" s="24">
        <f t="shared" si="46"/>
        <v>7.5501802180297117E-2</v>
      </c>
      <c r="AB78" s="24">
        <f t="shared" si="45"/>
        <v>1.4420770446564424E-2</v>
      </c>
      <c r="AC78" s="24">
        <f t="shared" si="45"/>
        <v>7.8457298954449639E-2</v>
      </c>
      <c r="AD78" s="24">
        <f t="shared" si="45"/>
        <v>4.9570502316312215E-2</v>
      </c>
      <c r="AE78" s="24">
        <f t="shared" si="45"/>
        <v>5.4672878888400778E-2</v>
      </c>
      <c r="AF78" s="24">
        <f t="shared" si="45"/>
        <v>6.2785719231121417E-2</v>
      </c>
      <c r="AG78" s="24">
        <f t="shared" si="45"/>
        <v>8.1478498563018364E-2</v>
      </c>
      <c r="AH78" s="24">
        <f t="shared" si="45"/>
        <v>0.10510596354482593</v>
      </c>
      <c r="AI78" s="24">
        <f t="shared" si="45"/>
        <v>7.4064572472911649E-3</v>
      </c>
      <c r="AJ78" s="24">
        <f t="shared" si="45"/>
        <v>5.4664466837961889E-2</v>
      </c>
      <c r="AK78" s="24">
        <f t="shared" si="35"/>
        <v>7.0177402406289113E-2</v>
      </c>
      <c r="AL78" s="24">
        <f t="shared" si="35"/>
        <v>6.1384467551400368E-2</v>
      </c>
      <c r="AM78" s="24">
        <f t="shared" si="35"/>
        <v>5.5308339879507118E-2</v>
      </c>
      <c r="AN78" s="24">
        <f t="shared" si="35"/>
        <v>7.4776017997416178E-2</v>
      </c>
      <c r="AO78" s="24">
        <f t="shared" si="34"/>
        <v>5.9598413155021568E-2</v>
      </c>
      <c r="AP78" s="24">
        <f t="shared" si="34"/>
        <v>5.891359967393428E-2</v>
      </c>
      <c r="AQ78" s="24">
        <f t="shared" si="34"/>
        <v>5.2990980113664765E-2</v>
      </c>
      <c r="AR78" s="24">
        <f t="shared" si="33"/>
        <v>5.2275847524960728E-2</v>
      </c>
      <c r="AS78" s="24" t="e">
        <f t="shared" si="33"/>
        <v>#DIV/0!</v>
      </c>
      <c r="AT78" s="24">
        <f t="shared" si="33"/>
        <v>5.3776404303332193E-2</v>
      </c>
      <c r="AU78" s="21"/>
      <c r="AV78" s="24">
        <f t="shared" si="38"/>
        <v>0.99009675915229955</v>
      </c>
      <c r="AW78" s="24">
        <f t="shared" si="38"/>
        <v>1.0025718202099352</v>
      </c>
      <c r="AX78" s="24">
        <f t="shared" si="38"/>
        <v>1.0397669713836843</v>
      </c>
      <c r="AY78" s="24">
        <f t="shared" si="38"/>
        <v>1.201254522645598</v>
      </c>
      <c r="AZ78" s="24">
        <f t="shared" si="38"/>
        <v>0.9563828734785218</v>
      </c>
      <c r="BA78" s="24">
        <f t="shared" si="38"/>
        <v>1.0058554054200401</v>
      </c>
      <c r="BB78" s="24">
        <f t="shared" si="38"/>
        <v>0.92818990900860077</v>
      </c>
      <c r="BC78" s="24">
        <f t="shared" si="38"/>
        <v>0.87813307091450565</v>
      </c>
      <c r="BD78" s="24">
        <f t="shared" si="36"/>
        <v>0.6562196459853642</v>
      </c>
      <c r="BE78" s="24">
        <f t="shared" si="36"/>
        <v>0.91542872589470958</v>
      </c>
      <c r="BF78" s="24">
        <f t="shared" si="36"/>
        <v>0.91089854975415774</v>
      </c>
      <c r="BG78" s="24">
        <f t="shared" si="36"/>
        <v>1.0946748374867683</v>
      </c>
      <c r="BH78" s="24">
        <f t="shared" si="36"/>
        <v>1.0322463402973536</v>
      </c>
      <c r="BI78" s="24">
        <f t="shared" si="36"/>
        <v>1.2535274679830231</v>
      </c>
      <c r="BJ78" s="24">
        <f t="shared" si="36"/>
        <v>0.96600270819448797</v>
      </c>
      <c r="BK78" s="24">
        <f t="shared" si="36"/>
        <v>0.91277321675000578</v>
      </c>
      <c r="BL78" s="24">
        <f t="shared" si="39"/>
        <v>0.99010639936679334</v>
      </c>
      <c r="BM78" s="24">
        <f t="shared" si="39"/>
        <v>1.0400093367634762</v>
      </c>
      <c r="BN78" s="24">
        <f t="shared" si="39"/>
        <v>1.0646481264121501</v>
      </c>
      <c r="BO78" s="24">
        <f t="shared" si="39"/>
        <v>1.0520493617787117</v>
      </c>
      <c r="BP78" s="24" t="e">
        <f t="shared" si="39"/>
        <v>#DIV/0!</v>
      </c>
      <c r="BQ78" s="24">
        <f t="shared" si="39"/>
        <v>0.9650131259738719</v>
      </c>
      <c r="BR78" s="21"/>
      <c r="BS78" s="35">
        <f t="shared" si="47"/>
        <v>44927</v>
      </c>
      <c r="BT78" s="24">
        <f t="shared" si="48"/>
        <v>1.6478725108809884E-2</v>
      </c>
      <c r="BU78" s="24">
        <f t="shared" si="49"/>
        <v>2.0847991706682565E-3</v>
      </c>
      <c r="BV78" s="24">
        <f t="shared" si="50"/>
        <v>1.5611574916518942E-3</v>
      </c>
      <c r="BW78" s="24">
        <f t="shared" si="51"/>
        <v>6.2648548512434579E-3</v>
      </c>
      <c r="BX78" s="24">
        <f t="shared" si="52"/>
        <v>3.2478903999413468E-3</v>
      </c>
      <c r="BY78" s="24">
        <f t="shared" si="53"/>
        <v>4.9912276491048844E-3</v>
      </c>
      <c r="BZ78" s="24">
        <f t="shared" si="54"/>
        <v>7.0254871467128194E-3</v>
      </c>
      <c r="CA78" s="24">
        <f t="shared" si="55"/>
        <v>1.6961793603956583E-3</v>
      </c>
      <c r="CB78" s="24">
        <f t="shared" si="56"/>
        <v>7.3708048345504226E-3</v>
      </c>
      <c r="CC78" s="24">
        <f t="shared" si="57"/>
        <v>2.0010750663123521E-4</v>
      </c>
      <c r="CD78" s="24">
        <f t="shared" si="58"/>
        <v>6.4420594437559209E-3</v>
      </c>
      <c r="CE78" s="24">
        <f t="shared" si="59"/>
        <v>2.2365330717476189E-3</v>
      </c>
      <c r="CF78" s="24">
        <f t="shared" si="60"/>
        <v>5.9599826035213396E-2</v>
      </c>
      <c r="CG78" s="21"/>
    </row>
    <row r="79" spans="1:85" x14ac:dyDescent="0.25">
      <c r="A79" s="31">
        <f>+[1]NAC!A80</f>
        <v>44958</v>
      </c>
      <c r="B79" s="17">
        <f>+[1]GBA!B80</f>
        <v>1259.9952000000001</v>
      </c>
      <c r="C79" s="17">
        <f>+[1]GBA!C80</f>
        <v>1385.6735000000001</v>
      </c>
      <c r="D79" s="17">
        <f>+[1]GBA!D80</f>
        <v>1066.1418000000001</v>
      </c>
      <c r="E79" s="17">
        <f>+[1]GBA!E80</f>
        <v>1507.7109</v>
      </c>
      <c r="F79" s="17">
        <f>+[1]GBA!F80</f>
        <v>960.15650000000005</v>
      </c>
      <c r="G79" s="17">
        <f>+[1]GBA!G80</f>
        <v>1284.3587</v>
      </c>
      <c r="H79" s="17">
        <f>+[1]GBA!H80</f>
        <v>1285.6180999999999</v>
      </c>
      <c r="I79" s="17">
        <f>+[1]GBA!I80</f>
        <v>1195.5036</v>
      </c>
      <c r="J79" s="17">
        <f>+[1]GBA!J80</f>
        <v>962.197</v>
      </c>
      <c r="K79" s="17">
        <f>+[1]GBA!K80</f>
        <v>1220.6316999999999</v>
      </c>
      <c r="L79" s="17">
        <f>+[1]GBA!L80</f>
        <v>1046.7559000000001</v>
      </c>
      <c r="M79" s="17">
        <f>+[1]GBA!M80</f>
        <v>1377.2121</v>
      </c>
      <c r="N79" s="17">
        <f>+[1]GBA!N80</f>
        <v>1146.2512999999999</v>
      </c>
      <c r="O79" s="18">
        <f>+[1]GBA!R80</f>
        <v>1614.4139</v>
      </c>
      <c r="P79" s="19">
        <f>+[1]GBA!S80</f>
        <v>1297.0224000000001</v>
      </c>
      <c r="Q79" s="20">
        <f>+[1]GBA!T80</f>
        <v>991.47860000000003</v>
      </c>
      <c r="R79" s="18">
        <f t="shared" si="40"/>
        <v>1260.0148825900001</v>
      </c>
      <c r="S79" s="19">
        <f t="shared" si="41"/>
        <v>1341.1868110707519</v>
      </c>
      <c r="T79" s="19">
        <f t="shared" si="42"/>
        <v>1337.2706460256761</v>
      </c>
      <c r="U79" s="19">
        <f t="shared" si="43"/>
        <v>1320.4695066744277</v>
      </c>
      <c r="V79" s="19"/>
      <c r="W79" s="20">
        <f t="shared" si="44"/>
        <v>1251.4483858241967</v>
      </c>
      <c r="X79" s="21"/>
      <c r="Y79" s="41">
        <f t="shared" si="46"/>
        <v>6.6918211939876349E-2</v>
      </c>
      <c r="Z79" s="24">
        <f t="shared" si="46"/>
        <v>0.10223796688609244</v>
      </c>
      <c r="AA79" s="24">
        <f t="shared" si="46"/>
        <v>5.3296428733029311E-2</v>
      </c>
      <c r="AB79" s="24">
        <f t="shared" si="45"/>
        <v>4.5816082671937153E-2</v>
      </c>
      <c r="AC79" s="24">
        <f t="shared" si="45"/>
        <v>4.6403139569606067E-2</v>
      </c>
      <c r="AD79" s="24">
        <f t="shared" si="45"/>
        <v>5.0679233120202172E-2</v>
      </c>
      <c r="AE79" s="24">
        <f t="shared" si="45"/>
        <v>5.4259139578877846E-2</v>
      </c>
      <c r="AF79" s="24">
        <f t="shared" si="45"/>
        <v>4.539154233132181E-2</v>
      </c>
      <c r="AG79" s="24">
        <f t="shared" si="45"/>
        <v>7.7530594987552215E-2</v>
      </c>
      <c r="AH79" s="24">
        <f t="shared" si="45"/>
        <v>5.4236220684620751E-2</v>
      </c>
      <c r="AI79" s="24">
        <f t="shared" si="45"/>
        <v>4.2079152969388911E-2</v>
      </c>
      <c r="AJ79" s="24">
        <f t="shared" si="45"/>
        <v>7.7710525364397043E-2</v>
      </c>
      <c r="AK79" s="24">
        <f t="shared" si="35"/>
        <v>7.0484344937168153E-2</v>
      </c>
      <c r="AL79" s="24">
        <f t="shared" si="35"/>
        <v>4.2805828888172748E-2</v>
      </c>
      <c r="AM79" s="24">
        <f t="shared" si="35"/>
        <v>7.5009235222463166E-2</v>
      </c>
      <c r="AN79" s="24">
        <f t="shared" si="35"/>
        <v>5.4265822782118223E-2</v>
      </c>
      <c r="AO79" s="24">
        <f t="shared" si="34"/>
        <v>6.6915483988234659E-2</v>
      </c>
      <c r="AP79" s="24">
        <f t="shared" si="34"/>
        <v>7.5357414136409506E-2</v>
      </c>
      <c r="AQ79" s="24">
        <f t="shared" si="34"/>
        <v>5.9791290580148981E-2</v>
      </c>
      <c r="AR79" s="24">
        <f t="shared" si="33"/>
        <v>5.2116465791283817E-2</v>
      </c>
      <c r="AS79" s="24" t="e">
        <f t="shared" si="33"/>
        <v>#DIV/0!</v>
      </c>
      <c r="AT79" s="24">
        <f t="shared" si="33"/>
        <v>5.1586020508539443E-2</v>
      </c>
      <c r="AU79" s="21"/>
      <c r="AV79" s="24">
        <f t="shared" si="38"/>
        <v>1.0306104408907193</v>
      </c>
      <c r="AW79" s="24">
        <f t="shared" si="38"/>
        <v>1.0333732277530157</v>
      </c>
      <c r="AX79" s="24">
        <f t="shared" si="38"/>
        <v>1.0917172539209088</v>
      </c>
      <c r="AY79" s="24">
        <f t="shared" si="38"/>
        <v>1.2377655871038429</v>
      </c>
      <c r="AZ79" s="24">
        <f t="shared" si="38"/>
        <v>0.9970014502938962</v>
      </c>
      <c r="BA79" s="24">
        <f t="shared" si="38"/>
        <v>1.020689447930017</v>
      </c>
      <c r="BB79" s="24">
        <f t="shared" si="38"/>
        <v>0.97123034719752965</v>
      </c>
      <c r="BC79" s="24">
        <f t="shared" si="38"/>
        <v>0.88618609114314051</v>
      </c>
      <c r="BD79" s="24">
        <f t="shared" si="36"/>
        <v>0.75600890161684009</v>
      </c>
      <c r="BE79" s="24">
        <f t="shared" si="36"/>
        <v>0.99141313081462923</v>
      </c>
      <c r="BF79" s="24">
        <f t="shared" si="36"/>
        <v>0.95193775465488173</v>
      </c>
      <c r="BG79" s="24">
        <f t="shared" si="36"/>
        <v>1.1616744699415777</v>
      </c>
      <c r="BH79" s="24">
        <f t="shared" si="36"/>
        <v>1.0838511671098576</v>
      </c>
      <c r="BI79" s="24">
        <f t="shared" si="36"/>
        <v>1.1696454909889393</v>
      </c>
      <c r="BJ79" s="24">
        <f t="shared" si="36"/>
        <v>1.0223524557982513</v>
      </c>
      <c r="BK79" s="24">
        <f t="shared" si="36"/>
        <v>0.96901460756384039</v>
      </c>
      <c r="BL79" s="24">
        <f t="shared" si="39"/>
        <v>1.0306154629633175</v>
      </c>
      <c r="BM79" s="24">
        <f t="shared" si="39"/>
        <v>1.0826320637504243</v>
      </c>
      <c r="BN79" s="24">
        <f t="shared" si="39"/>
        <v>1.1159854490548735</v>
      </c>
      <c r="BO79" s="24">
        <f t="shared" si="39"/>
        <v>1.0965446997080623</v>
      </c>
      <c r="BP79" s="24" t="e">
        <f t="shared" si="39"/>
        <v>#DIV/0!</v>
      </c>
      <c r="BQ79" s="24">
        <f t="shared" si="39"/>
        <v>1.0034575241328252</v>
      </c>
      <c r="BR79" s="21"/>
      <c r="BS79" s="35">
        <f t="shared" si="47"/>
        <v>44958</v>
      </c>
      <c r="BT79" s="24">
        <f t="shared" si="48"/>
        <v>2.5510419173440071E-2</v>
      </c>
      <c r="BU79" s="24">
        <f t="shared" si="49"/>
        <v>1.4937312219562484E-3</v>
      </c>
      <c r="BV79" s="24">
        <f t="shared" si="50"/>
        <v>4.7484365608861292E-3</v>
      </c>
      <c r="BW79" s="24">
        <f t="shared" si="51"/>
        <v>3.7712409406867489E-3</v>
      </c>
      <c r="BX79" s="24">
        <f t="shared" si="52"/>
        <v>3.2890918120489446E-3</v>
      </c>
      <c r="BY79" s="24">
        <f t="shared" si="53"/>
        <v>4.930402966382621E-3</v>
      </c>
      <c r="BZ79" s="24">
        <f t="shared" si="54"/>
        <v>5.0943938738338985E-3</v>
      </c>
      <c r="CA79" s="24">
        <f t="shared" si="55"/>
        <v>1.6473127614912201E-3</v>
      </c>
      <c r="CB79" s="24">
        <f t="shared" si="56"/>
        <v>3.9667716032708725E-3</v>
      </c>
      <c r="CC79" s="24">
        <f t="shared" si="57"/>
        <v>1.0808884583565876E-3</v>
      </c>
      <c r="CD79" s="24">
        <f t="shared" si="58"/>
        <v>9.1152811890594619E-3</v>
      </c>
      <c r="CE79" s="24">
        <f t="shared" si="59"/>
        <v>2.2687298205622992E-3</v>
      </c>
      <c r="CF79" s="24">
        <f t="shared" si="60"/>
        <v>6.69167003819751E-2</v>
      </c>
      <c r="CG79" s="21"/>
    </row>
    <row r="80" spans="1:85" x14ac:dyDescent="0.25">
      <c r="A80" s="31">
        <f>+[1]NAC!A81</f>
        <v>44986</v>
      </c>
      <c r="B80" s="17">
        <f>+[1]GBA!B81</f>
        <v>1358.4994999999999</v>
      </c>
      <c r="C80" s="17">
        <f>+[1]GBA!C81</f>
        <v>1519.6853000000001</v>
      </c>
      <c r="D80" s="17">
        <f>+[1]GBA!D81</f>
        <v>1153.9078999999999</v>
      </c>
      <c r="E80" s="17">
        <f>+[1]GBA!E81</f>
        <v>1669.1856</v>
      </c>
      <c r="F80" s="17">
        <f>+[1]GBA!F81</f>
        <v>1020.4746</v>
      </c>
      <c r="G80" s="17">
        <f>+[1]GBA!G81</f>
        <v>1360.2311</v>
      </c>
      <c r="H80" s="17">
        <f>+[1]GBA!H81</f>
        <v>1357.3400999999999</v>
      </c>
      <c r="I80" s="17">
        <f>+[1]GBA!I81</f>
        <v>1264.6741</v>
      </c>
      <c r="J80" s="17">
        <f>+[1]GBA!J81</f>
        <v>978.59349999999995</v>
      </c>
      <c r="K80" s="17">
        <f>+[1]GBA!K81</f>
        <v>1263.1586</v>
      </c>
      <c r="L80" s="17">
        <f>+[1]GBA!L81</f>
        <v>1304.6416999999999</v>
      </c>
      <c r="M80" s="17">
        <f>+[1]GBA!M81</f>
        <v>1480.5161000000001</v>
      </c>
      <c r="N80" s="17">
        <f>+[1]GBA!N81</f>
        <v>1216.9855</v>
      </c>
      <c r="O80" s="18">
        <f>+[1]GBA!R81</f>
        <v>1796.6041</v>
      </c>
      <c r="P80" s="19">
        <f>+[1]GBA!S81</f>
        <v>1385.6929</v>
      </c>
      <c r="Q80" s="20">
        <f>+[1]GBA!T81</f>
        <v>1081.2155</v>
      </c>
      <c r="R80" s="18">
        <f t="shared" si="40"/>
        <v>1358.5318889500002</v>
      </c>
      <c r="S80" s="19">
        <f t="shared" si="41"/>
        <v>1451.1527670720154</v>
      </c>
      <c r="T80" s="19">
        <f t="shared" si="42"/>
        <v>1433.8238444687245</v>
      </c>
      <c r="U80" s="19">
        <f t="shared" si="43"/>
        <v>1414.1830198680636</v>
      </c>
      <c r="V80" s="19"/>
      <c r="W80" s="20">
        <f t="shared" si="44"/>
        <v>1341.3257893825732</v>
      </c>
      <c r="X80" s="21"/>
      <c r="Y80" s="41">
        <f t="shared" si="46"/>
        <v>7.8178313695163038E-2</v>
      </c>
      <c r="Z80" s="24">
        <f t="shared" si="46"/>
        <v>9.6712392926616486E-2</v>
      </c>
      <c r="AA80" s="24">
        <f t="shared" si="46"/>
        <v>8.2321225938237985E-2</v>
      </c>
      <c r="AB80" s="24">
        <f t="shared" si="45"/>
        <v>0.10709924561797624</v>
      </c>
      <c r="AC80" s="24">
        <f t="shared" si="45"/>
        <v>6.2821113016471752E-2</v>
      </c>
      <c r="AD80" s="24">
        <f t="shared" si="45"/>
        <v>5.9074151169762779E-2</v>
      </c>
      <c r="AE80" s="24">
        <f t="shared" si="45"/>
        <v>5.5787951336403907E-2</v>
      </c>
      <c r="AF80" s="24">
        <f t="shared" si="45"/>
        <v>5.7858880558786963E-2</v>
      </c>
      <c r="AG80" s="24">
        <f t="shared" si="45"/>
        <v>1.7040689172799217E-2</v>
      </c>
      <c r="AH80" s="24">
        <f t="shared" si="45"/>
        <v>3.4840075020172057E-2</v>
      </c>
      <c r="AI80" s="24">
        <f t="shared" si="45"/>
        <v>0.24636670306802166</v>
      </c>
      <c r="AJ80" s="24">
        <f t="shared" si="45"/>
        <v>7.5009506524085889E-2</v>
      </c>
      <c r="AK80" s="24">
        <f t="shared" si="35"/>
        <v>6.1709155749703593E-2</v>
      </c>
      <c r="AL80" s="24">
        <f t="shared" si="35"/>
        <v>0.11285222457512289</v>
      </c>
      <c r="AM80" s="24">
        <f t="shared" si="35"/>
        <v>6.8364663555540606E-2</v>
      </c>
      <c r="AN80" s="24">
        <f t="shared" si="35"/>
        <v>9.0508156202262047E-2</v>
      </c>
      <c r="AO80" s="24">
        <f t="shared" si="34"/>
        <v>7.8187176771670641E-2</v>
      </c>
      <c r="AP80" s="24">
        <f t="shared" si="34"/>
        <v>8.1991528020970428E-2</v>
      </c>
      <c r="AQ80" s="24">
        <f t="shared" si="34"/>
        <v>7.2201688364282424E-2</v>
      </c>
      <c r="AR80" s="24">
        <f t="shared" si="33"/>
        <v>7.0969842711211983E-2</v>
      </c>
      <c r="AS80" s="24" t="e">
        <f t="shared" si="33"/>
        <v>#DIV/0!</v>
      </c>
      <c r="AT80" s="24">
        <f t="shared" si="33"/>
        <v>7.1818705890282386E-2</v>
      </c>
      <c r="AU80" s="21"/>
      <c r="AV80" s="24">
        <f t="shared" si="38"/>
        <v>1.0525208319231849</v>
      </c>
      <c r="AW80" s="24">
        <f t="shared" si="38"/>
        <v>1.1023650140500267</v>
      </c>
      <c r="AX80" s="24">
        <f t="shared" si="38"/>
        <v>1.1353104728313719</v>
      </c>
      <c r="AY80" s="24">
        <f t="shared" si="38"/>
        <v>1.1802741223315185</v>
      </c>
      <c r="AZ80" s="24">
        <f t="shared" si="38"/>
        <v>0.95844575565166257</v>
      </c>
      <c r="BA80" s="24">
        <f t="shared" si="38"/>
        <v>1.0522695149741943</v>
      </c>
      <c r="BB80" s="24">
        <f t="shared" si="38"/>
        <v>0.97255063185732826</v>
      </c>
      <c r="BC80" s="24">
        <f t="shared" ref="BC80:BE95" si="61">+I80/I68-1</f>
        <v>0.89964624428776374</v>
      </c>
      <c r="BD80" s="24">
        <f t="shared" si="36"/>
        <v>0.75239101966161392</v>
      </c>
      <c r="BE80" s="24">
        <f t="shared" si="36"/>
        <v>1.0125924991189041</v>
      </c>
      <c r="BF80" s="24">
        <f t="shared" si="36"/>
        <v>0.9917065766198585</v>
      </c>
      <c r="BG80" s="24">
        <f t="shared" si="36"/>
        <v>1.1974216012877155</v>
      </c>
      <c r="BH80" s="24">
        <f t="shared" si="36"/>
        <v>1.0895335442808682</v>
      </c>
      <c r="BI80" s="24">
        <f t="shared" si="36"/>
        <v>1.2765990581901243</v>
      </c>
      <c r="BJ80" s="24">
        <f t="shared" si="36"/>
        <v>1.0356767510332689</v>
      </c>
      <c r="BK80" s="24">
        <f t="shared" si="36"/>
        <v>0.96890209969509056</v>
      </c>
      <c r="BL80" s="24">
        <f t="shared" si="39"/>
        <v>1.0525236440094874</v>
      </c>
      <c r="BM80" s="24">
        <f t="shared" si="39"/>
        <v>1.1162716972806028</v>
      </c>
      <c r="BN80" s="24">
        <f t="shared" si="39"/>
        <v>1.1244463399882596</v>
      </c>
      <c r="BO80" s="24">
        <f t="shared" si="39"/>
        <v>1.0938249417281294</v>
      </c>
      <c r="BP80" s="24" t="e">
        <f t="shared" si="39"/>
        <v>#DIV/0!</v>
      </c>
      <c r="BQ80" s="24">
        <f t="shared" si="39"/>
        <v>1.0082809983021996</v>
      </c>
      <c r="BR80" s="21"/>
      <c r="BS80" s="35">
        <f t="shared" si="47"/>
        <v>44986</v>
      </c>
      <c r="BT80" s="24">
        <f t="shared" si="48"/>
        <v>2.4930544116358536E-2</v>
      </c>
      <c r="BU80" s="24">
        <f t="shared" si="49"/>
        <v>2.2777479390397632E-3</v>
      </c>
      <c r="BV80" s="24">
        <f t="shared" si="50"/>
        <v>1.0880360520421028E-2</v>
      </c>
      <c r="BW80" s="24">
        <f t="shared" si="51"/>
        <v>5.0073788058875111E-3</v>
      </c>
      <c r="BX80" s="24">
        <f t="shared" si="52"/>
        <v>3.7755695259791451E-3</v>
      </c>
      <c r="BY80" s="24">
        <f t="shared" si="53"/>
        <v>5.0091746381256035E-3</v>
      </c>
      <c r="BZ80" s="24">
        <f t="shared" si="54"/>
        <v>6.3626122940785759E-3</v>
      </c>
      <c r="CA80" s="24">
        <f t="shared" si="55"/>
        <v>3.6566936921664342E-4</v>
      </c>
      <c r="CB80" s="24">
        <f t="shared" si="56"/>
        <v>2.5178720839571494E-3</v>
      </c>
      <c r="CC80" s="24">
        <f t="shared" si="57"/>
        <v>6.1810958962383302E-3</v>
      </c>
      <c r="CD80" s="24">
        <f t="shared" si="58"/>
        <v>8.8874573490438768E-3</v>
      </c>
      <c r="CE80" s="24">
        <f t="shared" si="59"/>
        <v>1.992915607932477E-3</v>
      </c>
      <c r="CF80" s="24">
        <f t="shared" si="60"/>
        <v>7.8188398146278648E-2</v>
      </c>
      <c r="CG80" s="21"/>
    </row>
    <row r="81" spans="1:85" x14ac:dyDescent="0.25">
      <c r="A81" s="31">
        <f>+[1]NAC!A82</f>
        <v>45017</v>
      </c>
      <c r="B81" s="17">
        <f>+[1]GBA!B82</f>
        <v>1475.1378</v>
      </c>
      <c r="C81" s="17">
        <f>+[1]GBA!C82</f>
        <v>1673.9213999999999</v>
      </c>
      <c r="D81" s="17">
        <f>+[1]GBA!D82</f>
        <v>1194.8185000000001</v>
      </c>
      <c r="E81" s="17">
        <f>+[1]GBA!E82</f>
        <v>1873.6613</v>
      </c>
      <c r="F81" s="17">
        <f>+[1]GBA!F82</f>
        <v>1093.6605999999999</v>
      </c>
      <c r="G81" s="17">
        <f>+[1]GBA!G82</f>
        <v>1480.2565999999999</v>
      </c>
      <c r="H81" s="17">
        <f>+[1]GBA!H82</f>
        <v>1449.7507000000001</v>
      </c>
      <c r="I81" s="17">
        <f>+[1]GBA!I82</f>
        <v>1357.2902999999999</v>
      </c>
      <c r="J81" s="17">
        <f>+[1]GBA!J82</f>
        <v>1044.5793000000001</v>
      </c>
      <c r="K81" s="17">
        <f>+[1]GBA!K82</f>
        <v>1354.7739999999999</v>
      </c>
      <c r="L81" s="17">
        <f>+[1]GBA!L82</f>
        <v>1376.2207000000001</v>
      </c>
      <c r="M81" s="17">
        <f>+[1]GBA!M82</f>
        <v>1608.8219999999999</v>
      </c>
      <c r="N81" s="17">
        <f>+[1]GBA!N82</f>
        <v>1301.2085</v>
      </c>
      <c r="O81" s="18">
        <f>+[1]GBA!R82</f>
        <v>2037.5064</v>
      </c>
      <c r="P81" s="19">
        <f>+[1]GBA!S82</f>
        <v>1502.3118999999999</v>
      </c>
      <c r="Q81" s="20">
        <f>+[1]GBA!T82</f>
        <v>1141.9467</v>
      </c>
      <c r="R81" s="18">
        <f t="shared" si="40"/>
        <v>1475.1784708499999</v>
      </c>
      <c r="S81" s="19">
        <f t="shared" si="41"/>
        <v>1587.1431163139612</v>
      </c>
      <c r="T81" s="19">
        <f t="shared" si="42"/>
        <v>1566.6246384594374</v>
      </c>
      <c r="U81" s="19">
        <f t="shared" si="43"/>
        <v>1548.8745647652308</v>
      </c>
      <c r="V81" s="19"/>
      <c r="W81" s="20">
        <f t="shared" si="44"/>
        <v>1452.1014160030772</v>
      </c>
      <c r="X81" s="21"/>
      <c r="Y81" s="41">
        <f t="shared" si="46"/>
        <v>8.5858183974304003E-2</v>
      </c>
      <c r="Z81" s="24">
        <f t="shared" si="46"/>
        <v>0.10149213129849977</v>
      </c>
      <c r="AA81" s="24">
        <f t="shared" si="46"/>
        <v>3.5453956073964177E-2</v>
      </c>
      <c r="AB81" s="24">
        <f t="shared" si="45"/>
        <v>0.12250027797987229</v>
      </c>
      <c r="AC81" s="24">
        <f t="shared" si="45"/>
        <v>7.1717610609808302E-2</v>
      </c>
      <c r="AD81" s="24">
        <f t="shared" si="45"/>
        <v>8.8239049967318017E-2</v>
      </c>
      <c r="AE81" s="24">
        <f t="shared" si="45"/>
        <v>6.8082126211404415E-2</v>
      </c>
      <c r="AF81" s="24">
        <f t="shared" si="45"/>
        <v>7.3233254322200514E-2</v>
      </c>
      <c r="AG81" s="24">
        <f t="shared" si="45"/>
        <v>6.7429223676634065E-2</v>
      </c>
      <c r="AH81" s="24">
        <f t="shared" si="45"/>
        <v>7.2528817838076742E-2</v>
      </c>
      <c r="AI81" s="24">
        <f t="shared" si="45"/>
        <v>5.4864872094767536E-2</v>
      </c>
      <c r="AJ81" s="24">
        <f t="shared" si="45"/>
        <v>8.6662954897957389E-2</v>
      </c>
      <c r="AK81" s="24">
        <f t="shared" si="35"/>
        <v>6.9206247732614745E-2</v>
      </c>
      <c r="AL81" s="24">
        <f t="shared" si="35"/>
        <v>0.13408758223361517</v>
      </c>
      <c r="AM81" s="24">
        <f t="shared" si="35"/>
        <v>8.4159340067341049E-2</v>
      </c>
      <c r="AN81" s="24">
        <f t="shared" si="35"/>
        <v>5.6169376040206442E-2</v>
      </c>
      <c r="AO81" s="24">
        <f t="shared" si="34"/>
        <v>8.5862233230428631E-2</v>
      </c>
      <c r="AP81" s="24">
        <f t="shared" si="34"/>
        <v>9.3711945652925843E-2</v>
      </c>
      <c r="AQ81" s="24">
        <f t="shared" si="34"/>
        <v>9.2620020585527207E-2</v>
      </c>
      <c r="AR81" s="24">
        <f t="shared" si="33"/>
        <v>9.5243361718296837E-2</v>
      </c>
      <c r="AS81" s="24" t="e">
        <f t="shared" si="33"/>
        <v>#DIV/0!</v>
      </c>
      <c r="AT81" s="24">
        <f t="shared" si="33"/>
        <v>8.2586667234285649E-2</v>
      </c>
      <c r="AU81" s="21"/>
      <c r="AV81" s="24">
        <f t="shared" ref="AV81:BB95" si="62">+B81/B69-1</f>
        <v>1.0988573322956223</v>
      </c>
      <c r="AW81" s="24">
        <f t="shared" si="62"/>
        <v>1.1860984772599821</v>
      </c>
      <c r="AX81" s="24">
        <f t="shared" si="62"/>
        <v>1.1377207218828684</v>
      </c>
      <c r="AY81" s="24">
        <f t="shared" si="62"/>
        <v>1.2116675812790163</v>
      </c>
      <c r="AZ81" s="24">
        <f t="shared" si="62"/>
        <v>1.0027831576294925</v>
      </c>
      <c r="BA81" s="24">
        <f t="shared" si="62"/>
        <v>1.1166037944127343</v>
      </c>
      <c r="BB81" s="24">
        <f t="shared" si="62"/>
        <v>0.98317174087991099</v>
      </c>
      <c r="BC81" s="24">
        <f t="shared" si="61"/>
        <v>0.92370450905216228</v>
      </c>
      <c r="BD81" s="24">
        <f t="shared" si="36"/>
        <v>0.79167159789193997</v>
      </c>
      <c r="BE81" s="24">
        <f t="shared" si="36"/>
        <v>1.0393735504672601</v>
      </c>
      <c r="BF81" s="24">
        <f t="shared" si="36"/>
        <v>1.0300974157729503</v>
      </c>
      <c r="BG81" s="24">
        <f t="shared" si="36"/>
        <v>1.2360756574914875</v>
      </c>
      <c r="BH81" s="24">
        <f t="shared" si="36"/>
        <v>1.1303264361764129</v>
      </c>
      <c r="BI81" s="24">
        <f t="shared" si="36"/>
        <v>1.4390136575956394</v>
      </c>
      <c r="BJ81" s="24">
        <f t="shared" si="36"/>
        <v>1.0618439873218803</v>
      </c>
      <c r="BK81" s="24">
        <f t="shared" si="36"/>
        <v>1.0130787474892635</v>
      </c>
      <c r="BL81" s="24">
        <f t="shared" si="39"/>
        <v>1.0988630189190336</v>
      </c>
      <c r="BM81" s="24">
        <f t="shared" si="39"/>
        <v>1.171673808416422</v>
      </c>
      <c r="BN81" s="24">
        <f t="shared" si="39"/>
        <v>1.1642459832952756</v>
      </c>
      <c r="BO81" s="24">
        <f t="shared" si="39"/>
        <v>1.1342904173276609</v>
      </c>
      <c r="BP81" s="24" t="e">
        <f t="shared" si="39"/>
        <v>#DIV/0!</v>
      </c>
      <c r="BQ81" s="24">
        <f t="shared" si="39"/>
        <v>1.0405322179719443</v>
      </c>
      <c r="BR81" s="21"/>
      <c r="BS81" s="35">
        <f t="shared" si="47"/>
        <v>45017</v>
      </c>
      <c r="BT81" s="24">
        <f t="shared" si="48"/>
        <v>2.6612407174238906E-2</v>
      </c>
      <c r="BU81" s="24">
        <f t="shared" si="49"/>
        <v>9.8474575809560862E-4</v>
      </c>
      <c r="BV81" s="24">
        <f t="shared" si="50"/>
        <v>1.2778795229589704E-2</v>
      </c>
      <c r="BW81" s="24">
        <f t="shared" si="51"/>
        <v>5.6350816470672176E-3</v>
      </c>
      <c r="BX81" s="24">
        <f t="shared" si="52"/>
        <v>5.5396405004197631E-3</v>
      </c>
      <c r="BY81" s="24">
        <f t="shared" si="53"/>
        <v>5.9861139440978922E-3</v>
      </c>
      <c r="BZ81" s="24">
        <f t="shared" si="54"/>
        <v>7.9015248662218807E-3</v>
      </c>
      <c r="CA81" s="24">
        <f t="shared" si="55"/>
        <v>1.3648889675704735E-3</v>
      </c>
      <c r="CB81" s="24">
        <f t="shared" si="56"/>
        <v>5.0309248107930802E-3</v>
      </c>
      <c r="CC81" s="24">
        <f t="shared" si="57"/>
        <v>1.5912304715607224E-3</v>
      </c>
      <c r="CD81" s="24">
        <f t="shared" si="58"/>
        <v>1.0238030680173222E-2</v>
      </c>
      <c r="CE81" s="24">
        <f t="shared" si="59"/>
        <v>2.2008962829945821E-3</v>
      </c>
      <c r="CF81" s="24">
        <f t="shared" si="60"/>
        <v>8.5864280332823048E-2</v>
      </c>
      <c r="CG81" s="21"/>
    </row>
    <row r="82" spans="1:85" x14ac:dyDescent="0.25">
      <c r="A82" s="31">
        <f>+[1]NAC!A83</f>
        <v>45047</v>
      </c>
      <c r="B82" s="17">
        <f>+[1]GBA!B83</f>
        <v>1592.4495999999999</v>
      </c>
      <c r="C82" s="17">
        <f>+[1]GBA!C83</f>
        <v>1769.0365999999999</v>
      </c>
      <c r="D82" s="17">
        <f>+[1]GBA!D83</f>
        <v>1290.3738000000001</v>
      </c>
      <c r="E82" s="17">
        <f>+[1]GBA!E83</f>
        <v>2020.3142</v>
      </c>
      <c r="F82" s="17">
        <f>+[1]GBA!F83</f>
        <v>1223.1349</v>
      </c>
      <c r="G82" s="17">
        <f>+[1]GBA!G83</f>
        <v>1606.675</v>
      </c>
      <c r="H82" s="17">
        <f>+[1]GBA!H83</f>
        <v>1567.7876000000001</v>
      </c>
      <c r="I82" s="17">
        <f>+[1]GBA!I83</f>
        <v>1479.7090000000001</v>
      </c>
      <c r="J82" s="17">
        <f>+[1]GBA!J83</f>
        <v>1111.5159000000001</v>
      </c>
      <c r="K82" s="17">
        <f>+[1]GBA!K83</f>
        <v>1490.0619999999999</v>
      </c>
      <c r="L82" s="17">
        <f>+[1]GBA!L83</f>
        <v>1444.3366000000001</v>
      </c>
      <c r="M82" s="17">
        <f>+[1]GBA!M83</f>
        <v>1757.1008999999999</v>
      </c>
      <c r="N82" s="17">
        <f>+[1]GBA!N83</f>
        <v>1394.021</v>
      </c>
      <c r="O82" s="18">
        <f>+[1]GBA!R83</f>
        <v>2160.8528000000001</v>
      </c>
      <c r="P82" s="19">
        <f>+[1]GBA!S83</f>
        <v>1621.0170000000001</v>
      </c>
      <c r="Q82" s="20">
        <f>+[1]GBA!T83</f>
        <v>1252.443</v>
      </c>
      <c r="R82" s="18">
        <f t="shared" si="40"/>
        <v>1592.49276319</v>
      </c>
      <c r="S82" s="19">
        <f t="shared" si="41"/>
        <v>1705.9960654453571</v>
      </c>
      <c r="T82" s="19">
        <f t="shared" si="42"/>
        <v>1702.7569143403441</v>
      </c>
      <c r="U82" s="19">
        <f t="shared" si="43"/>
        <v>1679.8974341482347</v>
      </c>
      <c r="V82" s="19"/>
      <c r="W82" s="20">
        <f t="shared" si="44"/>
        <v>1571.8901957876515</v>
      </c>
      <c r="X82" s="21"/>
      <c r="Y82" s="41">
        <f t="shared" si="46"/>
        <v>7.9525994113905707E-2</v>
      </c>
      <c r="Z82" s="24">
        <f t="shared" si="46"/>
        <v>5.6821783866315423E-2</v>
      </c>
      <c r="AA82" s="24">
        <f t="shared" si="46"/>
        <v>7.9974740933455468E-2</v>
      </c>
      <c r="AB82" s="24">
        <f t="shared" si="45"/>
        <v>7.8270763237731522E-2</v>
      </c>
      <c r="AC82" s="24">
        <f t="shared" si="45"/>
        <v>0.11838617940520124</v>
      </c>
      <c r="AD82" s="24">
        <f t="shared" si="45"/>
        <v>8.5403030798849366E-2</v>
      </c>
      <c r="AE82" s="24">
        <f t="shared" si="45"/>
        <v>8.1418757031812561E-2</v>
      </c>
      <c r="AF82" s="24">
        <f t="shared" si="45"/>
        <v>9.0193453824874537E-2</v>
      </c>
      <c r="AG82" s="24">
        <f t="shared" si="45"/>
        <v>6.4079960228965005E-2</v>
      </c>
      <c r="AH82" s="24">
        <f t="shared" si="45"/>
        <v>9.9860198084698926E-2</v>
      </c>
      <c r="AI82" s="24">
        <f t="shared" si="45"/>
        <v>4.9494895695145313E-2</v>
      </c>
      <c r="AJ82" s="24">
        <f t="shared" si="45"/>
        <v>9.2166131492483316E-2</v>
      </c>
      <c r="AK82" s="24">
        <f t="shared" si="35"/>
        <v>7.1327923234439261E-2</v>
      </c>
      <c r="AL82" s="24">
        <f t="shared" si="35"/>
        <v>6.0537920273526558E-2</v>
      </c>
      <c r="AM82" s="24">
        <f t="shared" si="35"/>
        <v>7.9014950224384206E-2</v>
      </c>
      <c r="AN82" s="24">
        <f t="shared" si="35"/>
        <v>9.6761346216946986E-2</v>
      </c>
      <c r="AO82" s="24">
        <f t="shared" si="34"/>
        <v>7.952549109017526E-2</v>
      </c>
      <c r="AP82" s="24">
        <f t="shared" si="34"/>
        <v>7.4884834209169693E-2</v>
      </c>
      <c r="AQ82" s="24">
        <f t="shared" si="34"/>
        <v>8.689527314901313E-2</v>
      </c>
      <c r="AR82" s="24">
        <f t="shared" si="33"/>
        <v>8.4592304866768497E-2</v>
      </c>
      <c r="AS82" s="24" t="e">
        <f t="shared" si="33"/>
        <v>#DIV/0!</v>
      </c>
      <c r="AT82" s="24">
        <f t="shared" si="33"/>
        <v>8.2493397819481507E-2</v>
      </c>
      <c r="AU82" s="21"/>
      <c r="AV82" s="24">
        <f t="shared" si="62"/>
        <v>1.1625856896530884</v>
      </c>
      <c r="AW82" s="24">
        <f t="shared" si="62"/>
        <v>1.2137050912787206</v>
      </c>
      <c r="AX82" s="24">
        <f t="shared" si="62"/>
        <v>1.1886170268160217</v>
      </c>
      <c r="AY82" s="24">
        <f t="shared" si="62"/>
        <v>1.2717516754374127</v>
      </c>
      <c r="AZ82" s="24">
        <f t="shared" si="62"/>
        <v>1.1779711916283961</v>
      </c>
      <c r="BA82" s="24">
        <f t="shared" si="62"/>
        <v>1.1811810844251172</v>
      </c>
      <c r="BB82" s="24">
        <f t="shared" si="62"/>
        <v>1.0212645728359129</v>
      </c>
      <c r="BC82" s="24">
        <f t="shared" si="61"/>
        <v>0.98958890774290542</v>
      </c>
      <c r="BD82" s="24">
        <f t="shared" si="36"/>
        <v>0.84956719249201273</v>
      </c>
      <c r="BE82" s="24">
        <f t="shared" si="36"/>
        <v>1.1324835429925857</v>
      </c>
      <c r="BF82" s="24">
        <f t="shared" si="36"/>
        <v>1.0604251475342861</v>
      </c>
      <c r="BG82" s="24">
        <f t="shared" si="36"/>
        <v>1.3205900590151463</v>
      </c>
      <c r="BH82" s="24">
        <f t="shared" si="36"/>
        <v>1.1859596390743339</v>
      </c>
      <c r="BI82" s="24">
        <f t="shared" si="36"/>
        <v>1.5144951728527731</v>
      </c>
      <c r="BJ82" s="24">
        <f t="shared" si="36"/>
        <v>1.1196999394172313</v>
      </c>
      <c r="BK82" s="24">
        <f t="shared" si="36"/>
        <v>1.096075065161195</v>
      </c>
      <c r="BL82" s="24">
        <f t="shared" si="39"/>
        <v>1.1625915944337679</v>
      </c>
      <c r="BM82" s="24">
        <f t="shared" si="39"/>
        <v>1.2267076610290184</v>
      </c>
      <c r="BN82" s="24">
        <f t="shared" si="39"/>
        <v>1.2380885890927744</v>
      </c>
      <c r="BO82" s="24">
        <f t="shared" si="39"/>
        <v>1.203619589297197</v>
      </c>
      <c r="BP82" s="24" t="e">
        <f t="shared" si="39"/>
        <v>#DIV/0!</v>
      </c>
      <c r="BQ82" s="24">
        <f t="shared" si="39"/>
        <v>1.1010236994237705</v>
      </c>
      <c r="BR82" s="21"/>
      <c r="BS82" s="35">
        <f t="shared" si="47"/>
        <v>45047</v>
      </c>
      <c r="BT82" s="24">
        <f t="shared" si="48"/>
        <v>1.5113844198148802E-2</v>
      </c>
      <c r="BU82" s="24">
        <f t="shared" si="49"/>
        <v>2.1182145220602438E-3</v>
      </c>
      <c r="BV82" s="24">
        <f t="shared" si="50"/>
        <v>8.4404529597167169E-3</v>
      </c>
      <c r="BW82" s="24">
        <f t="shared" si="51"/>
        <v>9.1808451929033408E-3</v>
      </c>
      <c r="BX82" s="24">
        <f t="shared" si="52"/>
        <v>5.3733513438541146E-3</v>
      </c>
      <c r="BY82" s="24">
        <f t="shared" si="53"/>
        <v>7.0415436442615772E-3</v>
      </c>
      <c r="BZ82" s="24">
        <f t="shared" si="54"/>
        <v>9.618306391443579E-3</v>
      </c>
      <c r="CA82" s="24">
        <f t="shared" si="55"/>
        <v>1.275079833219649E-3</v>
      </c>
      <c r="CB82" s="24">
        <f t="shared" si="56"/>
        <v>6.841723396959932E-3</v>
      </c>
      <c r="CC82" s="24">
        <f t="shared" si="57"/>
        <v>1.3945139091412345E-3</v>
      </c>
      <c r="CD82" s="24">
        <f t="shared" si="58"/>
        <v>1.0896224583221989E-2</v>
      </c>
      <c r="CE82" s="24">
        <f t="shared" si="59"/>
        <v>2.2335837031631891E-3</v>
      </c>
      <c r="CF82" s="24">
        <f t="shared" si="60"/>
        <v>7.9527683678094388E-2</v>
      </c>
      <c r="CG82" s="21"/>
    </row>
    <row r="83" spans="1:85" x14ac:dyDescent="0.25">
      <c r="A83" s="31">
        <f>+[1]NAC!A84</f>
        <v>45078</v>
      </c>
      <c r="B83" s="17">
        <f>+[1]GBA!B84</f>
        <v>1685.1612</v>
      </c>
      <c r="C83" s="17">
        <f>+[1]GBA!C84</f>
        <v>1832.4661000000001</v>
      </c>
      <c r="D83" s="17">
        <f>+[1]GBA!D84</f>
        <v>1348.6302000000001</v>
      </c>
      <c r="E83" s="17">
        <f>+[1]GBA!E84</f>
        <v>2092.3393999999998</v>
      </c>
      <c r="F83" s="17">
        <f>+[1]GBA!F84</f>
        <v>1312.2864</v>
      </c>
      <c r="G83" s="17">
        <f>+[1]GBA!G84</f>
        <v>1742.6687999999999</v>
      </c>
      <c r="H83" s="17">
        <f>+[1]GBA!H84</f>
        <v>1701.0304000000001</v>
      </c>
      <c r="I83" s="17">
        <f>+[1]GBA!I84</f>
        <v>1575.9159</v>
      </c>
      <c r="J83" s="17">
        <f>+[1]GBA!J84</f>
        <v>1234.0205000000001</v>
      </c>
      <c r="K83" s="17">
        <f>+[1]GBA!K84</f>
        <v>1580.3923</v>
      </c>
      <c r="L83" s="17">
        <f>+[1]GBA!L84</f>
        <v>1542.7581</v>
      </c>
      <c r="M83" s="17">
        <f>+[1]GBA!M84</f>
        <v>1874.8076000000001</v>
      </c>
      <c r="N83" s="17">
        <f>+[1]GBA!N84</f>
        <v>1483.6935000000001</v>
      </c>
      <c r="O83" s="18">
        <f>+[1]GBA!R84</f>
        <v>2170.5830999999998</v>
      </c>
      <c r="P83" s="19">
        <f>+[1]GBA!S84</f>
        <v>1726.7701999999999</v>
      </c>
      <c r="Q83" s="20">
        <f>+[1]GBA!T84</f>
        <v>1344.1706999999999</v>
      </c>
      <c r="R83" s="18">
        <f t="shared" si="40"/>
        <v>1685.2044949899998</v>
      </c>
      <c r="S83" s="19">
        <f t="shared" si="41"/>
        <v>1791.4288358654453</v>
      </c>
      <c r="T83" s="19">
        <f t="shared" si="42"/>
        <v>1804.7049371483199</v>
      </c>
      <c r="U83" s="19">
        <f t="shared" si="43"/>
        <v>1775.216661428017</v>
      </c>
      <c r="V83" s="19"/>
      <c r="W83" s="20">
        <f t="shared" si="44"/>
        <v>1675.4759229274855</v>
      </c>
      <c r="X83" s="21"/>
      <c r="Y83" s="41">
        <f t="shared" si="46"/>
        <v>5.8219487762752431E-2</v>
      </c>
      <c r="Z83" s="24">
        <f t="shared" si="46"/>
        <v>3.5855391573017981E-2</v>
      </c>
      <c r="AA83" s="24">
        <f t="shared" si="46"/>
        <v>4.5146917893094329E-2</v>
      </c>
      <c r="AB83" s="24">
        <f t="shared" si="45"/>
        <v>3.5650494363698382E-2</v>
      </c>
      <c r="AC83" s="24">
        <f t="shared" si="45"/>
        <v>7.2887708461266243E-2</v>
      </c>
      <c r="AD83" s="24">
        <f t="shared" si="45"/>
        <v>8.4643004963667279E-2</v>
      </c>
      <c r="AE83" s="24">
        <f t="shared" si="45"/>
        <v>8.4987787886573463E-2</v>
      </c>
      <c r="AF83" s="24">
        <f t="shared" si="45"/>
        <v>6.5017445997827883E-2</v>
      </c>
      <c r="AG83" s="24">
        <f t="shared" si="45"/>
        <v>0.11021398794205273</v>
      </c>
      <c r="AH83" s="24">
        <f t="shared" si="45"/>
        <v>6.0621839896594976E-2</v>
      </c>
      <c r="AI83" s="24">
        <f t="shared" si="45"/>
        <v>6.814304920335057E-2</v>
      </c>
      <c r="AJ83" s="24">
        <f t="shared" si="45"/>
        <v>6.6989152415777742E-2</v>
      </c>
      <c r="AK83" s="24">
        <f t="shared" si="35"/>
        <v>6.4326505841734161E-2</v>
      </c>
      <c r="AL83" s="24">
        <f t="shared" si="35"/>
        <v>4.502990671090501E-3</v>
      </c>
      <c r="AM83" s="24">
        <f t="shared" si="35"/>
        <v>6.5238797619025402E-2</v>
      </c>
      <c r="AN83" s="24">
        <f t="shared" si="35"/>
        <v>7.3239021656075209E-2</v>
      </c>
      <c r="AO83" s="24">
        <f t="shared" si="34"/>
        <v>5.8217992535353424E-2</v>
      </c>
      <c r="AP83" s="24">
        <f t="shared" si="34"/>
        <v>5.0077941063589426E-2</v>
      </c>
      <c r="AQ83" s="24">
        <f t="shared" si="34"/>
        <v>5.9872329367384181E-2</v>
      </c>
      <c r="AR83" s="24">
        <f t="shared" si="33"/>
        <v>5.6741099392245031E-2</v>
      </c>
      <c r="AS83" s="24" t="e">
        <f t="shared" si="33"/>
        <v>#DIV/0!</v>
      </c>
      <c r="AT83" s="24">
        <f t="shared" si="33"/>
        <v>6.5898831494351828E-2</v>
      </c>
      <c r="AU83" s="21"/>
      <c r="AV83" s="24">
        <f t="shared" si="62"/>
        <v>1.1697258591517814</v>
      </c>
      <c r="AW83" s="24">
        <f t="shared" si="62"/>
        <v>1.184674780255802</v>
      </c>
      <c r="AX83" s="24">
        <f t="shared" si="62"/>
        <v>1.1383408647671596</v>
      </c>
      <c r="AY83" s="24">
        <f t="shared" si="62"/>
        <v>1.2293111768075877</v>
      </c>
      <c r="AZ83" s="24">
        <f t="shared" si="62"/>
        <v>1.1735970563463214</v>
      </c>
      <c r="BA83" s="24">
        <f t="shared" si="62"/>
        <v>1.2264643669890178</v>
      </c>
      <c r="BB83" s="24">
        <f t="shared" si="62"/>
        <v>1.0326953381126911</v>
      </c>
      <c r="BC83" s="24">
        <f t="shared" si="61"/>
        <v>1.0485172220468093</v>
      </c>
      <c r="BD83" s="24">
        <f t="shared" si="36"/>
        <v>1.0483265914519477</v>
      </c>
      <c r="BE83" s="24">
        <f t="shared" si="36"/>
        <v>1.1493075643646224</v>
      </c>
      <c r="BF83" s="24">
        <f t="shared" ref="BF83:BK95" si="63">+L83/L71-1</f>
        <v>1.1543299255697059</v>
      </c>
      <c r="BG83" s="24">
        <f t="shared" si="63"/>
        <v>1.3228066149914084</v>
      </c>
      <c r="BH83" s="24">
        <f t="shared" si="63"/>
        <v>1.2095899931956184</v>
      </c>
      <c r="BI83" s="24">
        <f t="shared" si="63"/>
        <v>1.3580174248697925</v>
      </c>
      <c r="BJ83" s="24">
        <f t="shared" si="63"/>
        <v>1.1446099103602667</v>
      </c>
      <c r="BK83" s="24">
        <f t="shared" si="63"/>
        <v>1.1401371392579471</v>
      </c>
      <c r="BL83" s="24">
        <f t="shared" si="39"/>
        <v>1.1697337330343096</v>
      </c>
      <c r="BM83" s="24">
        <f t="shared" si="39"/>
        <v>1.2147259443040053</v>
      </c>
      <c r="BN83" s="24">
        <f t="shared" si="39"/>
        <v>1.2400993141224879</v>
      </c>
      <c r="BO83" s="24">
        <f t="shared" si="39"/>
        <v>1.2052172339960117</v>
      </c>
      <c r="BP83" s="24" t="e">
        <f t="shared" si="39"/>
        <v>#DIV/0!</v>
      </c>
      <c r="BQ83" s="24">
        <f t="shared" si="39"/>
        <v>1.1307744661259131</v>
      </c>
      <c r="BR83" s="21"/>
      <c r="BS83" s="35">
        <f t="shared" si="47"/>
        <v>45078</v>
      </c>
      <c r="BT83" s="24">
        <f t="shared" si="48"/>
        <v>9.3364806019606804E-3</v>
      </c>
      <c r="BU83" s="24">
        <f t="shared" si="49"/>
        <v>1.1962603274854034E-3</v>
      </c>
      <c r="BV83" s="24">
        <f t="shared" si="50"/>
        <v>3.839957936502345E-3</v>
      </c>
      <c r="BW83" s="24">
        <f t="shared" si="51"/>
        <v>5.8559133676820878E-3</v>
      </c>
      <c r="BX83" s="24">
        <f t="shared" si="52"/>
        <v>5.3545250411692769E-3</v>
      </c>
      <c r="BY83" s="24">
        <f t="shared" si="53"/>
        <v>7.3631004711232299E-3</v>
      </c>
      <c r="BZ83" s="24">
        <f t="shared" si="54"/>
        <v>7.0020298978378907E-3</v>
      </c>
      <c r="CA83" s="24">
        <f t="shared" si="55"/>
        <v>2.1616880433766943E-3</v>
      </c>
      <c r="CB83" s="24">
        <f t="shared" si="56"/>
        <v>4.2316192487347835E-3</v>
      </c>
      <c r="CC83" s="24">
        <f t="shared" si="57"/>
        <v>1.8665138915542432E-3</v>
      </c>
      <c r="CD83" s="24">
        <f t="shared" si="58"/>
        <v>8.0124396276026692E-3</v>
      </c>
      <c r="CE83" s="24">
        <f t="shared" si="59"/>
        <v>1.9990420732938765E-3</v>
      </c>
      <c r="CF83" s="24">
        <f t="shared" si="60"/>
        <v>5.8219570528323175E-2</v>
      </c>
      <c r="CG83" s="21"/>
    </row>
    <row r="84" spans="1:85" x14ac:dyDescent="0.25">
      <c r="A84" s="31">
        <f>+[1]NAC!A85</f>
        <v>45108</v>
      </c>
      <c r="B84" s="17">
        <f>+[1]GBA!B85</f>
        <v>1789.4275</v>
      </c>
      <c r="C84" s="17">
        <f>+[1]GBA!C85</f>
        <v>1941.6682000000001</v>
      </c>
      <c r="D84" s="17">
        <f>+[1]GBA!D85</f>
        <v>1465.7752</v>
      </c>
      <c r="E84" s="17">
        <f>+[1]GBA!E85</f>
        <v>2146.4783000000002</v>
      </c>
      <c r="F84" s="17">
        <f>+[1]GBA!F85</f>
        <v>1359.47</v>
      </c>
      <c r="G84" s="17">
        <f>+[1]GBA!G85</f>
        <v>1845.9603</v>
      </c>
      <c r="H84" s="17">
        <f>+[1]GBA!H85</f>
        <v>1841.4954</v>
      </c>
      <c r="I84" s="17">
        <f>+[1]GBA!I85</f>
        <v>1636.9606000000001</v>
      </c>
      <c r="J84" s="17">
        <f>+[1]GBA!J85</f>
        <v>1389.7398000000001</v>
      </c>
      <c r="K84" s="17">
        <f>+[1]GBA!K85</f>
        <v>1774.182</v>
      </c>
      <c r="L84" s="17">
        <f>+[1]GBA!L85</f>
        <v>1653.5364</v>
      </c>
      <c r="M84" s="17">
        <f>+[1]GBA!M85</f>
        <v>2002.0742</v>
      </c>
      <c r="N84" s="17">
        <f>+[1]GBA!N85</f>
        <v>1579.8798999999999</v>
      </c>
      <c r="O84" s="18">
        <f>+[1]GBA!R85</f>
        <v>2269.8240000000001</v>
      </c>
      <c r="P84" s="19">
        <f>+[1]GBA!S85</f>
        <v>1837.2743</v>
      </c>
      <c r="Q84" s="20">
        <f>+[1]GBA!T85</f>
        <v>1432.3543</v>
      </c>
      <c r="R84" s="18">
        <f t="shared" si="40"/>
        <v>1789.4645289299999</v>
      </c>
      <c r="S84" s="19">
        <f t="shared" si="41"/>
        <v>1905.4013748104867</v>
      </c>
      <c r="T84" s="19">
        <f t="shared" si="42"/>
        <v>1921.4484441682605</v>
      </c>
      <c r="U84" s="19">
        <f t="shared" si="43"/>
        <v>1887.5336908420647</v>
      </c>
      <c r="V84" s="19"/>
      <c r="W84" s="20">
        <f t="shared" si="44"/>
        <v>1783.3838209848047</v>
      </c>
      <c r="X84" s="21"/>
      <c r="Y84" s="41">
        <f t="shared" si="46"/>
        <v>6.1873190529190936E-2</v>
      </c>
      <c r="Z84" s="24">
        <f t="shared" si="46"/>
        <v>5.9592971460699751E-2</v>
      </c>
      <c r="AA84" s="24">
        <f t="shared" si="46"/>
        <v>8.6862210263421336E-2</v>
      </c>
      <c r="AB84" s="24">
        <f t="shared" si="45"/>
        <v>2.5874817441185805E-2</v>
      </c>
      <c r="AC84" s="24">
        <f t="shared" si="45"/>
        <v>3.5955260985711668E-2</v>
      </c>
      <c r="AD84" s="24">
        <f t="shared" si="45"/>
        <v>5.9272020018950267E-2</v>
      </c>
      <c r="AE84" s="24">
        <f t="shared" si="45"/>
        <v>8.2576419563107128E-2</v>
      </c>
      <c r="AF84" s="24">
        <f t="shared" si="45"/>
        <v>3.8736013768247535E-2</v>
      </c>
      <c r="AG84" s="24">
        <f t="shared" si="45"/>
        <v>0.12618858438737446</v>
      </c>
      <c r="AH84" s="24">
        <f t="shared" si="45"/>
        <v>0.12262126308765242</v>
      </c>
      <c r="AI84" s="24">
        <f t="shared" si="45"/>
        <v>7.1805359505161537E-2</v>
      </c>
      <c r="AJ84" s="24">
        <f t="shared" si="45"/>
        <v>6.7882485648127266E-2</v>
      </c>
      <c r="AK84" s="24">
        <f t="shared" si="35"/>
        <v>6.4829022975432471E-2</v>
      </c>
      <c r="AL84" s="24">
        <f t="shared" si="35"/>
        <v>4.5720848006234105E-2</v>
      </c>
      <c r="AM84" s="24">
        <f t="shared" si="35"/>
        <v>6.3994676303772202E-2</v>
      </c>
      <c r="AN84" s="24">
        <f t="shared" si="35"/>
        <v>6.560446526620467E-2</v>
      </c>
      <c r="AO84" s="24">
        <f t="shared" si="34"/>
        <v>6.1867882651605921E-2</v>
      </c>
      <c r="AP84" s="24">
        <f t="shared" si="34"/>
        <v>6.3621025107581719E-2</v>
      </c>
      <c r="AQ84" s="24">
        <f t="shared" si="34"/>
        <v>6.4688417822146072E-2</v>
      </c>
      <c r="AR84" s="24">
        <f t="shared" si="33"/>
        <v>6.3269476821887105E-2</v>
      </c>
      <c r="AS84" s="24" t="e">
        <f t="shared" si="33"/>
        <v>#DIV/0!</v>
      </c>
      <c r="AT84" s="24">
        <f t="shared" si="33"/>
        <v>6.4404326305552928E-2</v>
      </c>
      <c r="AU84" s="21"/>
      <c r="AV84" s="24">
        <f t="shared" si="62"/>
        <v>1.1458810964619528</v>
      </c>
      <c r="AW84" s="24">
        <f t="shared" si="62"/>
        <v>1.1860409032886512</v>
      </c>
      <c r="AX84" s="24">
        <f t="shared" si="62"/>
        <v>1.1825200090053922</v>
      </c>
      <c r="AY84" s="24">
        <f t="shared" si="62"/>
        <v>1.1301629558882609</v>
      </c>
      <c r="AZ84" s="24">
        <f t="shared" si="62"/>
        <v>1.1503020770525834</v>
      </c>
      <c r="BA84" s="24">
        <f t="shared" si="62"/>
        <v>1.135026687250956</v>
      </c>
      <c r="BB84" s="24">
        <f t="shared" si="62"/>
        <v>1.0570465161766474</v>
      </c>
      <c r="BC84" s="24">
        <f t="shared" si="61"/>
        <v>1.0468695646302431</v>
      </c>
      <c r="BD84" s="24">
        <f t="shared" si="61"/>
        <v>1.2041060827113235</v>
      </c>
      <c r="BE84" s="24">
        <f t="shared" si="61"/>
        <v>1.1282252530127073</v>
      </c>
      <c r="BF84" s="24">
        <f t="shared" si="63"/>
        <v>1.1391413894112827</v>
      </c>
      <c r="BG84" s="24">
        <f t="shared" si="63"/>
        <v>1.2293951447533149</v>
      </c>
      <c r="BH84" s="24">
        <f t="shared" si="63"/>
        <v>1.1745882523941904</v>
      </c>
      <c r="BI84" s="24">
        <f t="shared" si="63"/>
        <v>1.2212318869937473</v>
      </c>
      <c r="BJ84" s="24">
        <f t="shared" si="63"/>
        <v>1.123761189406129</v>
      </c>
      <c r="BK84" s="24">
        <f t="shared" si="63"/>
        <v>1.1787397860708615</v>
      </c>
      <c r="BL84" s="24">
        <f t="shared" si="39"/>
        <v>1.1458761822061709</v>
      </c>
      <c r="BM84" s="24">
        <f t="shared" si="39"/>
        <v>1.1729048796901984</v>
      </c>
      <c r="BN84" s="24">
        <f t="shared" si="39"/>
        <v>1.1638426334063352</v>
      </c>
      <c r="BO84" s="24">
        <f t="shared" si="39"/>
        <v>1.1358226552205397</v>
      </c>
      <c r="BP84" s="24" t="e">
        <f t="shared" si="39"/>
        <v>#DIV/0!</v>
      </c>
      <c r="BQ84" s="24">
        <f t="shared" si="39"/>
        <v>1.1059238728195373</v>
      </c>
      <c r="BR84" s="21"/>
      <c r="BS84" s="35">
        <f t="shared" si="47"/>
        <v>45108</v>
      </c>
      <c r="BT84" s="24">
        <f t="shared" si="48"/>
        <v>1.5189628291940257E-2</v>
      </c>
      <c r="BU84" s="24">
        <f t="shared" si="49"/>
        <v>2.2731602768922042E-3</v>
      </c>
      <c r="BV84" s="24">
        <f t="shared" si="50"/>
        <v>2.7275685020519296E-3</v>
      </c>
      <c r="BW84" s="24">
        <f t="shared" si="51"/>
        <v>2.9287432917396903E-3</v>
      </c>
      <c r="BX84" s="24">
        <f t="shared" si="52"/>
        <v>3.843179542704878E-3</v>
      </c>
      <c r="BY84" s="24">
        <f t="shared" si="53"/>
        <v>7.3351558296025276E-3</v>
      </c>
      <c r="BZ84" s="24">
        <f t="shared" si="54"/>
        <v>4.1984593105989015E-3</v>
      </c>
      <c r="CA84" s="24">
        <f t="shared" si="55"/>
        <v>2.5966135049869409E-3</v>
      </c>
      <c r="CB84" s="24">
        <f t="shared" si="56"/>
        <v>8.578830096491661E-3</v>
      </c>
      <c r="CC84" s="24">
        <f t="shared" si="57"/>
        <v>1.9852727798385095E-3</v>
      </c>
      <c r="CD84" s="24">
        <f t="shared" si="58"/>
        <v>8.1865755276112409E-3</v>
      </c>
      <c r="CE84" s="24">
        <f t="shared" si="59"/>
        <v>2.0262852004900144E-3</v>
      </c>
      <c r="CF84" s="24">
        <f t="shared" si="60"/>
        <v>6.186947215494875E-2</v>
      </c>
      <c r="CG84" s="21"/>
    </row>
    <row r="85" spans="1:85" x14ac:dyDescent="0.25">
      <c r="A85" s="31">
        <f>+[1]NAC!A86</f>
        <v>45139</v>
      </c>
      <c r="B85" s="17">
        <f>+[1]GBA!B86</f>
        <v>2008.8079</v>
      </c>
      <c r="C85" s="17">
        <f>+[1]GBA!C86</f>
        <v>2236.1003000000001</v>
      </c>
      <c r="D85" s="17">
        <f>+[1]GBA!D86</f>
        <v>1574.3594000000001</v>
      </c>
      <c r="E85" s="17">
        <f>+[1]GBA!E86</f>
        <v>2324.1482000000001</v>
      </c>
      <c r="F85" s="17">
        <f>+[1]GBA!F86</f>
        <v>1520.058</v>
      </c>
      <c r="G85" s="17">
        <f>+[1]GBA!G86</f>
        <v>2111.1010000000001</v>
      </c>
      <c r="H85" s="17">
        <f>+[1]GBA!H86</f>
        <v>2137.6410999999998</v>
      </c>
      <c r="I85" s="17">
        <f>+[1]GBA!I86</f>
        <v>1788.5897</v>
      </c>
      <c r="J85" s="17">
        <f>+[1]GBA!J86</f>
        <v>1459.8776</v>
      </c>
      <c r="K85" s="17">
        <f>+[1]GBA!K86</f>
        <v>1978.2928999999999</v>
      </c>
      <c r="L85" s="17">
        <f>+[1]GBA!L86</f>
        <v>1810.2864</v>
      </c>
      <c r="M85" s="17">
        <f>+[1]GBA!M86</f>
        <v>2256.3582000000001</v>
      </c>
      <c r="N85" s="17">
        <f>+[1]GBA!N86</f>
        <v>1725.8297</v>
      </c>
      <c r="O85" s="18">
        <f>+[1]GBA!R86</f>
        <v>2503.4050999999999</v>
      </c>
      <c r="P85" s="19">
        <f>+[1]GBA!S86</f>
        <v>2085.5392000000002</v>
      </c>
      <c r="Q85" s="20">
        <f>+[1]GBA!T86</f>
        <v>1560.3887</v>
      </c>
      <c r="R85" s="18">
        <f t="shared" si="40"/>
        <v>2008.8477508199999</v>
      </c>
      <c r="S85" s="19">
        <f t="shared" si="41"/>
        <v>2145.8409841282382</v>
      </c>
      <c r="T85" s="19">
        <f t="shared" si="42"/>
        <v>2139.0960077847585</v>
      </c>
      <c r="U85" s="19">
        <f t="shared" si="43"/>
        <v>2089.7703514551804</v>
      </c>
      <c r="V85" s="19"/>
      <c r="W85" s="20">
        <f t="shared" si="44"/>
        <v>1980.4519954606656</v>
      </c>
      <c r="X85" s="21"/>
      <c r="Y85" s="41">
        <f t="shared" si="46"/>
        <v>0.1225980935243256</v>
      </c>
      <c r="Z85" s="24">
        <f t="shared" si="46"/>
        <v>0.15163873003636774</v>
      </c>
      <c r="AA85" s="24">
        <f t="shared" si="46"/>
        <v>7.4079708812101686E-2</v>
      </c>
      <c r="AB85" s="24">
        <f t="shared" si="45"/>
        <v>8.2772744546264487E-2</v>
      </c>
      <c r="AC85" s="24">
        <f t="shared" si="45"/>
        <v>0.11812544594584651</v>
      </c>
      <c r="AD85" s="24">
        <f t="shared" si="45"/>
        <v>0.14363293728472937</v>
      </c>
      <c r="AE85" s="24">
        <f t="shared" si="45"/>
        <v>0.16081805037362562</v>
      </c>
      <c r="AF85" s="24">
        <f t="shared" si="45"/>
        <v>9.2628435895158345E-2</v>
      </c>
      <c r="AG85" s="24">
        <f t="shared" si="45"/>
        <v>5.0468296295464787E-2</v>
      </c>
      <c r="AH85" s="24">
        <f t="shared" si="45"/>
        <v>0.11504507429339261</v>
      </c>
      <c r="AI85" s="24">
        <f t="shared" si="45"/>
        <v>9.4796824551307113E-2</v>
      </c>
      <c r="AJ85" s="24">
        <f t="shared" si="45"/>
        <v>0.12701027764105843</v>
      </c>
      <c r="AK85" s="24">
        <f t="shared" si="35"/>
        <v>9.2380313212415688E-2</v>
      </c>
      <c r="AL85" s="24">
        <f t="shared" si="35"/>
        <v>0.1029071416990921</v>
      </c>
      <c r="AM85" s="24">
        <f t="shared" si="35"/>
        <v>0.13512674726903873</v>
      </c>
      <c r="AN85" s="24">
        <f t="shared" si="35"/>
        <v>8.9387381320389814E-2</v>
      </c>
      <c r="AO85" s="24">
        <f t="shared" si="34"/>
        <v>0.1225971335800542</v>
      </c>
      <c r="AP85" s="24">
        <f t="shared" si="34"/>
        <v>0.12618843068782071</v>
      </c>
      <c r="AQ85" s="24">
        <f t="shared" si="34"/>
        <v>0.11327265338660242</v>
      </c>
      <c r="AR85" s="24">
        <f t="shared" si="33"/>
        <v>0.10714333820600253</v>
      </c>
      <c r="AS85" s="24" t="e">
        <f t="shared" si="33"/>
        <v>#DIV/0!</v>
      </c>
      <c r="AT85" s="24">
        <f t="shared" si="33"/>
        <v>0.1105023899830142</v>
      </c>
      <c r="AU85" s="21"/>
      <c r="AV85" s="24">
        <f t="shared" si="62"/>
        <v>1.2524030359331322</v>
      </c>
      <c r="AW85" s="24">
        <f t="shared" si="62"/>
        <v>1.3558892587857767</v>
      </c>
      <c r="AX85" s="24">
        <f t="shared" si="62"/>
        <v>1.1842561350544414</v>
      </c>
      <c r="AY85" s="24">
        <f t="shared" si="62"/>
        <v>1.1031041702240256</v>
      </c>
      <c r="AZ85" s="24">
        <f t="shared" si="62"/>
        <v>1.2801481079692936</v>
      </c>
      <c r="BA85" s="24">
        <f t="shared" si="62"/>
        <v>1.2484514810898939</v>
      </c>
      <c r="BB85" s="24">
        <f t="shared" si="62"/>
        <v>1.2462853883500142</v>
      </c>
      <c r="BC85" s="24">
        <f t="shared" si="61"/>
        <v>1.0653839949255417</v>
      </c>
      <c r="BD85" s="24">
        <f t="shared" si="61"/>
        <v>1.2258028465526363</v>
      </c>
      <c r="BE85" s="24">
        <f t="shared" si="61"/>
        <v>1.2585100858141014</v>
      </c>
      <c r="BF85" s="24">
        <f t="shared" si="63"/>
        <v>1.255404171139904</v>
      </c>
      <c r="BG85" s="24">
        <f t="shared" si="63"/>
        <v>1.3659988220119144</v>
      </c>
      <c r="BH85" s="24">
        <f t="shared" si="63"/>
        <v>1.1963704387727416</v>
      </c>
      <c r="BI85" s="24">
        <f t="shared" si="63"/>
        <v>1.2817256424187558</v>
      </c>
      <c r="BJ85" s="24">
        <f t="shared" si="63"/>
        <v>1.2548868388118684</v>
      </c>
      <c r="BK85" s="24">
        <f t="shared" si="63"/>
        <v>1.2221482165365538</v>
      </c>
      <c r="BL85" s="24">
        <f t="shared" si="39"/>
        <v>1.2523926167794941</v>
      </c>
      <c r="BM85" s="24">
        <f t="shared" si="39"/>
        <v>1.2822278091993717</v>
      </c>
      <c r="BN85" s="24">
        <f t="shared" si="39"/>
        <v>1.2419219729155091</v>
      </c>
      <c r="BO85" s="24">
        <f t="shared" si="39"/>
        <v>1.1897666762077761</v>
      </c>
      <c r="BP85" s="24" t="e">
        <f t="shared" si="39"/>
        <v>#DIV/0!</v>
      </c>
      <c r="BQ85" s="24">
        <f t="shared" si="39"/>
        <v>1.1781408444613173</v>
      </c>
      <c r="BR85" s="21"/>
      <c r="BS85" s="35">
        <f t="shared" si="47"/>
        <v>45139</v>
      </c>
      <c r="BT85" s="24">
        <f t="shared" si="48"/>
        <v>3.8568136591172315E-2</v>
      </c>
      <c r="BU85" s="24">
        <f t="shared" si="49"/>
        <v>1.9842677839700127E-3</v>
      </c>
      <c r="BV85" s="24">
        <f t="shared" si="50"/>
        <v>8.4296091962373382E-3</v>
      </c>
      <c r="BW85" s="24">
        <f t="shared" si="51"/>
        <v>9.3870831872204918E-3</v>
      </c>
      <c r="BX85" s="24">
        <f t="shared" si="52"/>
        <v>9.2903020044120318E-3</v>
      </c>
      <c r="BY85" s="24">
        <f t="shared" si="53"/>
        <v>1.456377617981169E-2</v>
      </c>
      <c r="BZ85" s="24">
        <f t="shared" si="54"/>
        <v>9.8209134988704403E-3</v>
      </c>
      <c r="CA85" s="24">
        <f t="shared" si="55"/>
        <v>1.1013981734381523E-3</v>
      </c>
      <c r="CB85" s="24">
        <f t="shared" si="56"/>
        <v>8.5092428388409101E-3</v>
      </c>
      <c r="CC85" s="24">
        <f t="shared" si="57"/>
        <v>2.645455040788185E-3</v>
      </c>
      <c r="CD85" s="24">
        <f t="shared" si="58"/>
        <v>1.5404024806816711E-2</v>
      </c>
      <c r="CE85" s="24">
        <f t="shared" si="59"/>
        <v>2.8954612019766119E-3</v>
      </c>
      <c r="CF85" s="24">
        <f t="shared" si="60"/>
        <v>0.12259967050355491</v>
      </c>
      <c r="CG85" s="21"/>
    </row>
    <row r="86" spans="1:85" x14ac:dyDescent="0.25">
      <c r="A86" s="31">
        <f>+[1]NAC!A87</f>
        <v>45170</v>
      </c>
      <c r="B86" s="17">
        <f>+[1]GBA!B87</f>
        <v>2253.4785000000002</v>
      </c>
      <c r="C86" s="17">
        <f>+[1]GBA!C87</f>
        <v>2530.5562</v>
      </c>
      <c r="D86" s="17">
        <f>+[1]GBA!D87</f>
        <v>1752.8624</v>
      </c>
      <c r="E86" s="17">
        <f>+[1]GBA!E87</f>
        <v>2732.4364999999998</v>
      </c>
      <c r="F86" s="17">
        <f>+[1]GBA!F87</f>
        <v>1626.3733</v>
      </c>
      <c r="G86" s="17">
        <f>+[1]GBA!G87</f>
        <v>2361.4146999999998</v>
      </c>
      <c r="H86" s="17">
        <f>+[1]GBA!H87</f>
        <v>2308.6914000000002</v>
      </c>
      <c r="I86" s="17">
        <f>+[1]GBA!I87</f>
        <v>1969.5310999999999</v>
      </c>
      <c r="J86" s="17">
        <f>+[1]GBA!J87</f>
        <v>1588.0853999999999</v>
      </c>
      <c r="K86" s="17">
        <f>+[1]GBA!K87</f>
        <v>2270.7096000000001</v>
      </c>
      <c r="L86" s="17">
        <f>+[1]GBA!L87</f>
        <v>1994.2591</v>
      </c>
      <c r="M86" s="17">
        <f>+[1]GBA!M87</f>
        <v>2566.4686999999999</v>
      </c>
      <c r="N86" s="17">
        <f>+[1]GBA!N87</f>
        <v>1943.7140999999999</v>
      </c>
      <c r="O86" s="18">
        <f>+[1]GBA!R87</f>
        <v>2902.3424</v>
      </c>
      <c r="P86" s="19">
        <f>+[1]GBA!S87</f>
        <v>2350.3791000000001</v>
      </c>
      <c r="Q86" s="20">
        <f>+[1]GBA!T87</f>
        <v>1676.2644</v>
      </c>
      <c r="R86" s="18">
        <f t="shared" si="40"/>
        <v>2253.5314975200004</v>
      </c>
      <c r="S86" s="19">
        <f t="shared" si="41"/>
        <v>2443.3473280006324</v>
      </c>
      <c r="T86" s="19">
        <f t="shared" si="42"/>
        <v>2449.1847974050811</v>
      </c>
      <c r="U86" s="19">
        <f t="shared" si="43"/>
        <v>2399.8500087310831</v>
      </c>
      <c r="V86" s="19"/>
      <c r="W86" s="20">
        <f t="shared" si="44"/>
        <v>2221.0553366031932</v>
      </c>
      <c r="X86" s="21"/>
      <c r="Y86" s="41">
        <f t="shared" si="46"/>
        <v>0.12179890371797142</v>
      </c>
      <c r="Z86" s="24">
        <f t="shared" si="46"/>
        <v>0.13168277827251296</v>
      </c>
      <c r="AA86" s="24">
        <f t="shared" si="46"/>
        <v>0.11338135371123004</v>
      </c>
      <c r="AB86" s="24">
        <f t="shared" si="45"/>
        <v>0.17567223122862807</v>
      </c>
      <c r="AC86" s="24">
        <f t="shared" si="45"/>
        <v>6.9941607491293079E-2</v>
      </c>
      <c r="AD86" s="24">
        <f t="shared" si="45"/>
        <v>0.11857021525734668</v>
      </c>
      <c r="AE86" s="24">
        <f t="shared" si="45"/>
        <v>8.0018250023355275E-2</v>
      </c>
      <c r="AF86" s="24">
        <f t="shared" si="45"/>
        <v>0.10116428602937821</v>
      </c>
      <c r="AG86" s="24">
        <f t="shared" si="45"/>
        <v>8.7820924165149084E-2</v>
      </c>
      <c r="AH86" s="24">
        <f t="shared" si="45"/>
        <v>0.14781264189948828</v>
      </c>
      <c r="AI86" s="24">
        <f t="shared" si="45"/>
        <v>0.10162629515418109</v>
      </c>
      <c r="AJ86" s="24">
        <f t="shared" si="45"/>
        <v>0.1374385059960781</v>
      </c>
      <c r="AK86" s="24">
        <f t="shared" si="35"/>
        <v>0.12624907312697187</v>
      </c>
      <c r="AL86" s="24">
        <f t="shared" si="35"/>
        <v>0.15935786820918429</v>
      </c>
      <c r="AM86" s="24">
        <f t="shared" si="35"/>
        <v>0.12698869433861515</v>
      </c>
      <c r="AN86" s="24">
        <f t="shared" si="35"/>
        <v>7.4260791557898331E-2</v>
      </c>
      <c r="AO86" s="24">
        <f t="shared" si="34"/>
        <v>0.12180303191226005</v>
      </c>
      <c r="AP86" s="24">
        <f t="shared" si="34"/>
        <v>0.13864323874551121</v>
      </c>
      <c r="AQ86" s="24">
        <f t="shared" si="34"/>
        <v>0.14496253954559513</v>
      </c>
      <c r="AR86" s="24">
        <f t="shared" si="33"/>
        <v>0.14837977630412036</v>
      </c>
      <c r="AS86" s="24" t="e">
        <f t="shared" si="33"/>
        <v>#DIV/0!</v>
      </c>
      <c r="AT86" s="24">
        <f t="shared" si="33"/>
        <v>0.12148910536281976</v>
      </c>
      <c r="AU86" s="21"/>
      <c r="AV86" s="24">
        <f t="shared" si="62"/>
        <v>1.3829095693316455</v>
      </c>
      <c r="AW86" s="24">
        <f t="shared" si="62"/>
        <v>1.4903142164506868</v>
      </c>
      <c r="AX86" s="24">
        <f t="shared" si="62"/>
        <v>1.212937395593674</v>
      </c>
      <c r="AY86" s="24">
        <f t="shared" si="62"/>
        <v>1.2233429830966673</v>
      </c>
      <c r="AZ86" s="24">
        <f t="shared" si="62"/>
        <v>1.383818874867095</v>
      </c>
      <c r="BA86" s="24">
        <f t="shared" si="62"/>
        <v>1.3715083136847048</v>
      </c>
      <c r="BB86" s="24">
        <f t="shared" si="62"/>
        <v>1.335302876872829</v>
      </c>
      <c r="BC86" s="24">
        <f t="shared" si="61"/>
        <v>1.1345918284844885</v>
      </c>
      <c r="BD86" s="24">
        <f t="shared" si="61"/>
        <v>1.3696415110218214</v>
      </c>
      <c r="BE86" s="24">
        <f t="shared" si="61"/>
        <v>1.4720402187387629</v>
      </c>
      <c r="BF86" s="24">
        <f t="shared" si="63"/>
        <v>1.4031097791691671</v>
      </c>
      <c r="BG86" s="24">
        <f t="shared" si="63"/>
        <v>1.5931493543924078</v>
      </c>
      <c r="BH86" s="24">
        <f t="shared" si="63"/>
        <v>1.3120855045530635</v>
      </c>
      <c r="BI86" s="24">
        <f t="shared" si="63"/>
        <v>1.3697930309196193</v>
      </c>
      <c r="BJ86" s="24">
        <f t="shared" si="63"/>
        <v>1.4089073585271921</v>
      </c>
      <c r="BK86" s="24">
        <f t="shared" si="63"/>
        <v>1.2908427618668736</v>
      </c>
      <c r="BL86" s="24">
        <f t="shared" si="39"/>
        <v>1.3829026285592945</v>
      </c>
      <c r="BM86" s="24">
        <f t="shared" si="39"/>
        <v>1.4306198935884997</v>
      </c>
      <c r="BN86" s="24">
        <f t="shared" si="39"/>
        <v>1.4075814161456384</v>
      </c>
      <c r="BO86" s="24">
        <f t="shared" si="39"/>
        <v>1.3324947498166222</v>
      </c>
      <c r="BP86" s="24" t="e">
        <f t="shared" si="39"/>
        <v>#DIV/0!</v>
      </c>
      <c r="BQ86" s="24">
        <f t="shared" si="39"/>
        <v>1.2958132589939471</v>
      </c>
      <c r="BR86" s="21"/>
      <c r="BS86" s="35">
        <f t="shared" si="47"/>
        <v>45170</v>
      </c>
      <c r="BT86" s="24">
        <f t="shared" si="48"/>
        <v>3.4358916529549685E-2</v>
      </c>
      <c r="BU86" s="24">
        <f t="shared" si="49"/>
        <v>2.9057273719403421E-3</v>
      </c>
      <c r="BV86" s="24">
        <f t="shared" si="50"/>
        <v>1.7255844458795674E-2</v>
      </c>
      <c r="BW86" s="24">
        <f t="shared" si="51"/>
        <v>5.5359103177561172E-3</v>
      </c>
      <c r="BX86" s="24">
        <f t="shared" si="52"/>
        <v>7.8129267562119711E-3</v>
      </c>
      <c r="BY86" s="24">
        <f t="shared" si="53"/>
        <v>7.4932134625715231E-3</v>
      </c>
      <c r="BZ86" s="24">
        <f t="shared" si="54"/>
        <v>1.0439578747176369E-2</v>
      </c>
      <c r="CA86" s="24">
        <f t="shared" si="55"/>
        <v>1.7934214515982327E-3</v>
      </c>
      <c r="CB86" s="24">
        <f t="shared" si="56"/>
        <v>1.0859319012036949E-2</v>
      </c>
      <c r="CC86" s="24">
        <f t="shared" si="57"/>
        <v>2.7658072929721157E-3</v>
      </c>
      <c r="CD86" s="24">
        <f t="shared" si="58"/>
        <v>1.6734292114243463E-2</v>
      </c>
      <c r="CE86" s="24">
        <f t="shared" si="59"/>
        <v>3.8504907313436972E-3</v>
      </c>
      <c r="CF86" s="24">
        <f t="shared" si="60"/>
        <v>0.12180544824619613</v>
      </c>
      <c r="CG86" s="21"/>
    </row>
    <row r="87" spans="1:85" x14ac:dyDescent="0.25">
      <c r="A87" s="31">
        <f>+[1]NAC!A88</f>
        <v>45200</v>
      </c>
      <c r="B87" s="17">
        <f>+[1]GBA!B88</f>
        <v>2447.5650000000001</v>
      </c>
      <c r="C87" s="17">
        <f>+[1]GBA!C88</f>
        <v>2750.7102</v>
      </c>
      <c r="D87" s="17">
        <f>+[1]GBA!D88</f>
        <v>1932.4716000000001</v>
      </c>
      <c r="E87" s="17">
        <f>+[1]GBA!E88</f>
        <v>3025.3688999999999</v>
      </c>
      <c r="F87" s="17">
        <f>+[1]GBA!F88</f>
        <v>1771.8731</v>
      </c>
      <c r="G87" s="17">
        <f>+[1]GBA!G88</f>
        <v>2630.6120999999998</v>
      </c>
      <c r="H87" s="17">
        <f>+[1]GBA!H88</f>
        <v>2430.3649</v>
      </c>
      <c r="I87" s="17">
        <f>+[1]GBA!I88</f>
        <v>2086.3757999999998</v>
      </c>
      <c r="J87" s="17">
        <f>+[1]GBA!J88</f>
        <v>1798.6922</v>
      </c>
      <c r="K87" s="17">
        <f>+[1]GBA!K88</f>
        <v>2494.3485000000001</v>
      </c>
      <c r="L87" s="17">
        <f>+[1]GBA!L88</f>
        <v>2125.6536999999998</v>
      </c>
      <c r="M87" s="17">
        <f>+[1]GBA!M88</f>
        <v>2792.1903000000002</v>
      </c>
      <c r="N87" s="17">
        <f>+[1]GBA!N88</f>
        <v>2066.5706</v>
      </c>
      <c r="O87" s="18">
        <f>+[1]GBA!R88</f>
        <v>3136.14</v>
      </c>
      <c r="P87" s="19">
        <f>+[1]GBA!S88</f>
        <v>2566.2802999999999</v>
      </c>
      <c r="Q87" s="20">
        <f>+[1]GBA!T88</f>
        <v>1788.3083999999999</v>
      </c>
      <c r="R87" s="18">
        <f t="shared" si="40"/>
        <v>2447.6255586399998</v>
      </c>
      <c r="S87" s="19">
        <f t="shared" si="41"/>
        <v>2671.9307855337975</v>
      </c>
      <c r="T87" s="19">
        <f t="shared" si="42"/>
        <v>2687.5396918874626</v>
      </c>
      <c r="U87" s="19">
        <f t="shared" si="43"/>
        <v>2643.5190247574701</v>
      </c>
      <c r="V87" s="19"/>
      <c r="W87" s="20">
        <f t="shared" si="44"/>
        <v>2407.4935788805542</v>
      </c>
      <c r="X87" s="21"/>
      <c r="Y87" s="41">
        <f t="shared" si="46"/>
        <v>8.612751353074799E-2</v>
      </c>
      <c r="Z87" s="24">
        <f t="shared" si="46"/>
        <v>8.6998265440617395E-2</v>
      </c>
      <c r="AA87" s="24">
        <f t="shared" si="46"/>
        <v>0.10246622895214141</v>
      </c>
      <c r="AB87" s="24">
        <f t="shared" si="45"/>
        <v>0.10720556543582993</v>
      </c>
      <c r="AC87" s="24">
        <f t="shared" si="45"/>
        <v>8.9462732817859214E-2</v>
      </c>
      <c r="AD87" s="24">
        <f t="shared" si="45"/>
        <v>0.11399835869574293</v>
      </c>
      <c r="AE87" s="24">
        <f t="shared" si="45"/>
        <v>5.2702366370836584E-2</v>
      </c>
      <c r="AF87" s="24">
        <f t="shared" si="45"/>
        <v>5.9326151285450601E-2</v>
      </c>
      <c r="AG87" s="24">
        <f t="shared" si="45"/>
        <v>0.13261679756013134</v>
      </c>
      <c r="AH87" s="24">
        <f t="shared" si="45"/>
        <v>9.8488551772538457E-2</v>
      </c>
      <c r="AI87" s="24">
        <f t="shared" si="45"/>
        <v>6.5886423684866191E-2</v>
      </c>
      <c r="AJ87" s="24">
        <f t="shared" si="45"/>
        <v>8.795026411192941E-2</v>
      </c>
      <c r="AK87" s="24">
        <f t="shared" si="35"/>
        <v>6.3207083799001085E-2</v>
      </c>
      <c r="AL87" s="24">
        <f t="shared" si="35"/>
        <v>8.0554796015797514E-2</v>
      </c>
      <c r="AM87" s="24">
        <f t="shared" si="35"/>
        <v>9.1858032604187123E-2</v>
      </c>
      <c r="AN87" s="24">
        <f t="shared" si="35"/>
        <v>6.6841483956826764E-2</v>
      </c>
      <c r="AO87" s="24">
        <f t="shared" si="34"/>
        <v>8.6128843254952958E-2</v>
      </c>
      <c r="AP87" s="24">
        <f t="shared" si="34"/>
        <v>9.3553403117768275E-2</v>
      </c>
      <c r="AQ87" s="24">
        <f t="shared" si="34"/>
        <v>9.7320093908356498E-2</v>
      </c>
      <c r="AR87" s="24">
        <f t="shared" si="33"/>
        <v>0.10153510225217222</v>
      </c>
      <c r="AS87" s="24" t="e">
        <f t="shared" si="33"/>
        <v>#DIV/0!</v>
      </c>
      <c r="AT87" s="24">
        <f t="shared" si="33"/>
        <v>8.3941286470823995E-2</v>
      </c>
      <c r="AU87" s="21"/>
      <c r="AV87" s="24">
        <f t="shared" si="62"/>
        <v>1.4290375163440854</v>
      </c>
      <c r="AW87" s="24">
        <f t="shared" si="62"/>
        <v>1.5369191989573832</v>
      </c>
      <c r="AX87" s="24">
        <f t="shared" si="62"/>
        <v>1.3164025888951287</v>
      </c>
      <c r="AY87" s="24">
        <f t="shared" si="62"/>
        <v>1.3068814460896077</v>
      </c>
      <c r="AZ87" s="24">
        <f t="shared" si="62"/>
        <v>1.4025182961074516</v>
      </c>
      <c r="BA87" s="24">
        <f t="shared" si="62"/>
        <v>1.5352846370611108</v>
      </c>
      <c r="BB87" s="24">
        <f t="shared" si="62"/>
        <v>1.2890788340222459</v>
      </c>
      <c r="BC87" s="24">
        <f t="shared" si="61"/>
        <v>1.1853338349827567</v>
      </c>
      <c r="BD87" s="24">
        <f t="shared" si="61"/>
        <v>1.3632859368964314</v>
      </c>
      <c r="BE87" s="24">
        <f t="shared" si="61"/>
        <v>1.5798232023399263</v>
      </c>
      <c r="BF87" s="24">
        <f t="shared" si="63"/>
        <v>1.3296027314493792</v>
      </c>
      <c r="BG87" s="24">
        <f t="shared" si="63"/>
        <v>1.6120182443400854</v>
      </c>
      <c r="BH87" s="24">
        <f t="shared" si="63"/>
        <v>1.3183826599651822</v>
      </c>
      <c r="BI87" s="24">
        <f t="shared" si="63"/>
        <v>1.3557944096249135</v>
      </c>
      <c r="BJ87" s="24">
        <f t="shared" si="63"/>
        <v>1.4860714315814576</v>
      </c>
      <c r="BK87" s="24">
        <f t="shared" si="63"/>
        <v>1.2653257440273737</v>
      </c>
      <c r="BL87" s="24">
        <f t="shared" si="39"/>
        <v>1.4290371587712105</v>
      </c>
      <c r="BM87" s="24">
        <f t="shared" si="39"/>
        <v>1.4972819458995001</v>
      </c>
      <c r="BN87" s="24">
        <f t="shared" si="39"/>
        <v>1.4843049813421332</v>
      </c>
      <c r="BO87" s="24">
        <f t="shared" si="39"/>
        <v>1.4314837401467471</v>
      </c>
      <c r="BP87" s="24" t="e">
        <f t="shared" si="39"/>
        <v>#DIV/0!</v>
      </c>
      <c r="BQ87" s="24">
        <f t="shared" si="39"/>
        <v>1.3474475288448855</v>
      </c>
      <c r="BR87" s="21"/>
      <c r="BS87" s="35">
        <f t="shared" si="47"/>
        <v>45200</v>
      </c>
      <c r="BT87" s="24">
        <f t="shared" si="48"/>
        <v>2.2899751473111456E-2</v>
      </c>
      <c r="BU87" s="24">
        <f t="shared" si="49"/>
        <v>2.6062910473740944E-3</v>
      </c>
      <c r="BV87" s="24">
        <f t="shared" si="50"/>
        <v>1.1036253844889139E-2</v>
      </c>
      <c r="BW87" s="24">
        <f t="shared" si="51"/>
        <v>6.7536828418820073E-3</v>
      </c>
      <c r="BX87" s="24">
        <f t="shared" si="52"/>
        <v>7.4900545889388347E-3</v>
      </c>
      <c r="BY87" s="24">
        <f t="shared" si="53"/>
        <v>4.7514400514582179E-3</v>
      </c>
      <c r="BZ87" s="24">
        <f t="shared" si="54"/>
        <v>6.0095096225679474E-3</v>
      </c>
      <c r="CA87" s="24">
        <f t="shared" si="55"/>
        <v>2.6261848426776648E-3</v>
      </c>
      <c r="CB87" s="24">
        <f t="shared" si="56"/>
        <v>7.4034262763101547E-3</v>
      </c>
      <c r="CC87" s="24">
        <f t="shared" si="57"/>
        <v>1.7608851914939483E-3</v>
      </c>
      <c r="CD87" s="24">
        <f t="shared" si="58"/>
        <v>1.0857978649452406E-2</v>
      </c>
      <c r="CE87" s="24">
        <f t="shared" si="59"/>
        <v>1.9354104110600578E-3</v>
      </c>
      <c r="CF87" s="24">
        <f t="shared" si="60"/>
        <v>8.6130868841215943E-2</v>
      </c>
      <c r="CG87" s="21"/>
    </row>
    <row r="88" spans="1:85" x14ac:dyDescent="0.25">
      <c r="A88" s="31">
        <f>+[1]NAC!A89</f>
        <v>45231</v>
      </c>
      <c r="B88" s="17">
        <f>+[1]GBA!B89</f>
        <v>2763.4349999999999</v>
      </c>
      <c r="C88" s="17">
        <f>+[1]GBA!C89</f>
        <v>3211.5925999999999</v>
      </c>
      <c r="D88" s="17">
        <f>+[1]GBA!D89</f>
        <v>2157.0974000000001</v>
      </c>
      <c r="E88" s="17">
        <f>+[1]GBA!E89</f>
        <v>3293.4886999999999</v>
      </c>
      <c r="F88" s="17">
        <f>+[1]GBA!F89</f>
        <v>1872.1497999999999</v>
      </c>
      <c r="G88" s="17">
        <f>+[1]GBA!G89</f>
        <v>2951.1770000000001</v>
      </c>
      <c r="H88" s="17">
        <f>+[1]GBA!H89</f>
        <v>2858.4288999999999</v>
      </c>
      <c r="I88" s="17">
        <f>+[1]GBA!I89</f>
        <v>2289.8688000000002</v>
      </c>
      <c r="J88" s="17">
        <f>+[1]GBA!J89</f>
        <v>2076.7950999999998</v>
      </c>
      <c r="K88" s="17">
        <f>+[1]GBA!K89</f>
        <v>2827.4038999999998</v>
      </c>
      <c r="L88" s="17">
        <f>+[1]GBA!L89</f>
        <v>2342.4504000000002</v>
      </c>
      <c r="M88" s="17">
        <f>+[1]GBA!M89</f>
        <v>3144.9902000000002</v>
      </c>
      <c r="N88" s="17">
        <f>+[1]GBA!N89</f>
        <v>2304.0306999999998</v>
      </c>
      <c r="O88" s="18">
        <f>+[1]GBA!R89</f>
        <v>3517.4297999999999</v>
      </c>
      <c r="P88" s="19">
        <f>+[1]GBA!S89</f>
        <v>2921.1626999999999</v>
      </c>
      <c r="Q88" s="20">
        <f>+[1]GBA!T89</f>
        <v>1959.9784999999999</v>
      </c>
      <c r="R88" s="18">
        <f t="shared" si="40"/>
        <v>2763.4890880099997</v>
      </c>
      <c r="S88" s="19">
        <f t="shared" si="41"/>
        <v>3034.7832239734685</v>
      </c>
      <c r="T88" s="19">
        <f t="shared" si="42"/>
        <v>2999.9736328871891</v>
      </c>
      <c r="U88" s="19">
        <f t="shared" si="43"/>
        <v>2938.9732608459449</v>
      </c>
      <c r="V88" s="19"/>
      <c r="W88" s="20">
        <f t="shared" si="44"/>
        <v>2699.3862104827849</v>
      </c>
      <c r="X88" s="21"/>
      <c r="Y88" s="41">
        <f t="shared" si="46"/>
        <v>0.1290547952761214</v>
      </c>
      <c r="Z88" s="24">
        <f t="shared" si="46"/>
        <v>0.1675503293658489</v>
      </c>
      <c r="AA88" s="24">
        <f t="shared" si="46"/>
        <v>0.11623756851070932</v>
      </c>
      <c r="AB88" s="24">
        <f t="shared" si="45"/>
        <v>8.862383691456599E-2</v>
      </c>
      <c r="AC88" s="24">
        <f t="shared" si="45"/>
        <v>5.659361271413843E-2</v>
      </c>
      <c r="AD88" s="24">
        <f t="shared" si="45"/>
        <v>0.12185943339954997</v>
      </c>
      <c r="AE88" s="24">
        <f t="shared" si="45"/>
        <v>0.1761315759621116</v>
      </c>
      <c r="AF88" s="24">
        <f t="shared" si="45"/>
        <v>9.7534202611054166E-2</v>
      </c>
      <c r="AG88" s="24">
        <f t="shared" si="45"/>
        <v>0.15461394673307627</v>
      </c>
      <c r="AH88" s="24">
        <f t="shared" si="45"/>
        <v>0.13352400436426581</v>
      </c>
      <c r="AI88" s="24">
        <f t="shared" si="45"/>
        <v>0.1019906017617076</v>
      </c>
      <c r="AJ88" s="24">
        <f t="shared" si="45"/>
        <v>0.12635238364663026</v>
      </c>
      <c r="AK88" s="24">
        <f t="shared" si="35"/>
        <v>0.11490538963440189</v>
      </c>
      <c r="AL88" s="24">
        <f t="shared" si="35"/>
        <v>0.12157933000440035</v>
      </c>
      <c r="AM88" s="24">
        <f t="shared" si="35"/>
        <v>0.13828668676605593</v>
      </c>
      <c r="AN88" s="24">
        <f t="shared" si="35"/>
        <v>9.5995802513705097E-2</v>
      </c>
      <c r="AO88" s="24">
        <f t="shared" si="34"/>
        <v>0.12904895859377552</v>
      </c>
      <c r="AP88" s="24">
        <f t="shared" si="34"/>
        <v>0.13580158603067272</v>
      </c>
      <c r="AQ88" s="24">
        <f t="shared" si="34"/>
        <v>0.11625277272846657</v>
      </c>
      <c r="AR88" s="24">
        <f t="shared" si="33"/>
        <v>0.11176550398217056</v>
      </c>
      <c r="AS88" s="24" t="e">
        <f t="shared" si="33"/>
        <v>#DIV/0!</v>
      </c>
      <c r="AT88" s="24">
        <f t="shared" si="33"/>
        <v>0.12124336868967101</v>
      </c>
      <c r="AU88" s="21"/>
      <c r="AV88" s="24">
        <f t="shared" si="62"/>
        <v>1.6119359252992385</v>
      </c>
      <c r="AW88" s="24">
        <f t="shared" si="62"/>
        <v>1.8735545403984259</v>
      </c>
      <c r="AX88" s="24">
        <f t="shared" si="62"/>
        <v>1.4459892803151773</v>
      </c>
      <c r="AY88" s="24">
        <f t="shared" si="62"/>
        <v>1.41133946248361</v>
      </c>
      <c r="AZ88" s="24">
        <f t="shared" si="62"/>
        <v>1.2927988241038619</v>
      </c>
      <c r="BA88" s="24">
        <f t="shared" si="62"/>
        <v>1.6935644919864186</v>
      </c>
      <c r="BB88" s="24">
        <f t="shared" si="62"/>
        <v>1.6092725913765613</v>
      </c>
      <c r="BC88" s="24">
        <f t="shared" si="61"/>
        <v>1.2372769079960464</v>
      </c>
      <c r="BD88" s="24">
        <f t="shared" si="61"/>
        <v>1.5809649162924289</v>
      </c>
      <c r="BE88" s="24">
        <f t="shared" si="61"/>
        <v>1.804740475065282</v>
      </c>
      <c r="BF88" s="24">
        <f t="shared" si="63"/>
        <v>1.4786940492411862</v>
      </c>
      <c r="BG88" s="24">
        <f t="shared" si="63"/>
        <v>1.7883081486409598</v>
      </c>
      <c r="BH88" s="24">
        <f t="shared" si="63"/>
        <v>1.4413404772672269</v>
      </c>
      <c r="BI88" s="24">
        <f t="shared" si="63"/>
        <v>1.5484261714354521</v>
      </c>
      <c r="BJ88" s="24">
        <f t="shared" si="63"/>
        <v>1.6984005592703322</v>
      </c>
      <c r="BK88" s="24">
        <f t="shared" si="63"/>
        <v>1.3314337094754309</v>
      </c>
      <c r="BL88" s="24">
        <f t="shared" si="39"/>
        <v>1.6119225926308007</v>
      </c>
      <c r="BM88" s="24">
        <f t="shared" si="39"/>
        <v>1.720149860522564</v>
      </c>
      <c r="BN88" s="24">
        <f t="shared" si="39"/>
        <v>1.6424798703364636</v>
      </c>
      <c r="BO88" s="24">
        <f t="shared" si="39"/>
        <v>1.5817019810360367</v>
      </c>
      <c r="BP88" s="24" t="e">
        <f t="shared" si="39"/>
        <v>#DIV/0!</v>
      </c>
      <c r="BQ88" s="24">
        <f t="shared" si="39"/>
        <v>1.5081490038966248</v>
      </c>
      <c r="BR88" s="21"/>
      <c r="BS88" s="35">
        <f t="shared" si="47"/>
        <v>45231</v>
      </c>
      <c r="BT88" s="24">
        <f t="shared" si="48"/>
        <v>4.4138086040615872E-2</v>
      </c>
      <c r="BU88" s="24">
        <f t="shared" si="49"/>
        <v>3.0010494757034033E-3</v>
      </c>
      <c r="BV88" s="24">
        <f t="shared" si="50"/>
        <v>9.3004153188985771E-3</v>
      </c>
      <c r="BW88" s="24">
        <f t="shared" si="51"/>
        <v>4.2854603738817923E-3</v>
      </c>
      <c r="BX88" s="24">
        <f t="shared" si="52"/>
        <v>8.2120063123962053E-3</v>
      </c>
      <c r="BY88" s="24">
        <f t="shared" si="53"/>
        <v>1.5390656427919171E-2</v>
      </c>
      <c r="BZ88" s="24">
        <f t="shared" si="54"/>
        <v>9.636041821156965E-3</v>
      </c>
      <c r="CA88" s="24">
        <f t="shared" si="55"/>
        <v>3.192843291189405E-3</v>
      </c>
      <c r="CB88" s="24">
        <f t="shared" si="56"/>
        <v>1.0151286213032127E-2</v>
      </c>
      <c r="CC88" s="24">
        <f t="shared" si="57"/>
        <v>2.675009791364074E-3</v>
      </c>
      <c r="CD88" s="24">
        <f t="shared" si="58"/>
        <v>1.5625125036515881E-2</v>
      </c>
      <c r="CE88" s="24">
        <f t="shared" si="59"/>
        <v>3.4441714724634449E-3</v>
      </c>
      <c r="CF88" s="24">
        <f t="shared" si="60"/>
        <v>0.12905215157513694</v>
      </c>
      <c r="CG88" s="21"/>
    </row>
    <row r="89" spans="1:85" x14ac:dyDescent="0.25">
      <c r="A89" s="31">
        <f>+[1]NAC!A90</f>
        <v>45261</v>
      </c>
      <c r="B89" s="17">
        <f>+[1]GBA!B90</f>
        <v>3456.6426000000001</v>
      </c>
      <c r="C89" s="17">
        <f>+[1]GBA!C90</f>
        <v>4160.2902000000004</v>
      </c>
      <c r="D89" s="17">
        <f>+[1]GBA!D90</f>
        <v>2599.1671999999999</v>
      </c>
      <c r="E89" s="17">
        <f>+[1]GBA!E90</f>
        <v>3903.2478000000001</v>
      </c>
      <c r="F89" s="17">
        <f>+[1]GBA!F90</f>
        <v>2144.0192000000002</v>
      </c>
      <c r="G89" s="17">
        <f>+[1]GBA!G90</f>
        <v>3861.1660999999999</v>
      </c>
      <c r="H89" s="17">
        <f>+[1]GBA!H90</f>
        <v>3734.1484</v>
      </c>
      <c r="I89" s="17">
        <f>+[1]GBA!I90</f>
        <v>2992.9425999999999</v>
      </c>
      <c r="J89" s="17">
        <f>+[1]GBA!J90</f>
        <v>2407.9195</v>
      </c>
      <c r="K89" s="17">
        <f>+[1]GBA!K90</f>
        <v>3420.4326999999998</v>
      </c>
      <c r="L89" s="17">
        <f>+[1]GBA!L90</f>
        <v>2505.3618999999999</v>
      </c>
      <c r="M89" s="17">
        <f>+[1]GBA!M90</f>
        <v>3851.6554000000001</v>
      </c>
      <c r="N89" s="17">
        <f>+[1]GBA!N90</f>
        <v>3022.1365000000001</v>
      </c>
      <c r="O89" s="18">
        <f>+[1]GBA!R90</f>
        <v>4083.1795999999999</v>
      </c>
      <c r="P89" s="19">
        <f>+[1]GBA!S90</f>
        <v>3753.6556999999998</v>
      </c>
      <c r="Q89" s="20">
        <f>+[1]GBA!T90</f>
        <v>2300.9443000000001</v>
      </c>
      <c r="R89" s="18">
        <f t="shared" si="40"/>
        <v>3456.6911957300008</v>
      </c>
      <c r="S89" s="19">
        <f t="shared" si="41"/>
        <v>3811.7738685091608</v>
      </c>
      <c r="T89" s="19">
        <f t="shared" si="42"/>
        <v>3696.9418826003825</v>
      </c>
      <c r="U89" s="19">
        <f t="shared" si="43"/>
        <v>3631.8625450523868</v>
      </c>
      <c r="V89" s="19"/>
      <c r="W89" s="20">
        <f t="shared" si="44"/>
        <v>3375.1539752452395</v>
      </c>
      <c r="X89" s="21"/>
      <c r="Y89" s="41">
        <f t="shared" si="46"/>
        <v>0.25084997475967419</v>
      </c>
      <c r="Z89" s="24">
        <f t="shared" si="46"/>
        <v>0.29539786584388072</v>
      </c>
      <c r="AA89" s="24">
        <f t="shared" si="46"/>
        <v>0.2049373384808677</v>
      </c>
      <c r="AB89" s="24">
        <f t="shared" si="45"/>
        <v>0.18514079006859818</v>
      </c>
      <c r="AC89" s="24">
        <f t="shared" si="45"/>
        <v>0.14521775981815144</v>
      </c>
      <c r="AD89" s="24">
        <f t="shared" si="45"/>
        <v>0.30834785578770774</v>
      </c>
      <c r="AE89" s="24">
        <f t="shared" si="45"/>
        <v>0.30636392600144791</v>
      </c>
      <c r="AF89" s="24">
        <f t="shared" si="45"/>
        <v>0.30703671756215889</v>
      </c>
      <c r="AG89" s="24">
        <f t="shared" si="45"/>
        <v>0.15944009112887447</v>
      </c>
      <c r="AH89" s="24">
        <f t="shared" si="45"/>
        <v>0.20974322062723338</v>
      </c>
      <c r="AI89" s="24">
        <f t="shared" si="45"/>
        <v>6.9547470460847194E-2</v>
      </c>
      <c r="AJ89" s="24">
        <f t="shared" si="45"/>
        <v>0.22469551733420334</v>
      </c>
      <c r="AK89" s="24">
        <f t="shared" si="35"/>
        <v>0.31167371163934598</v>
      </c>
      <c r="AL89" s="24">
        <f t="shared" si="35"/>
        <v>0.16084181694258692</v>
      </c>
      <c r="AM89" s="24">
        <f t="shared" si="35"/>
        <v>0.28498686499043679</v>
      </c>
      <c r="AN89" s="24">
        <f t="shared" si="35"/>
        <v>0.17396405113627522</v>
      </c>
      <c r="AO89" s="24">
        <f t="shared" si="34"/>
        <v>0.25084307758898339</v>
      </c>
      <c r="AP89" s="24">
        <f t="shared" si="34"/>
        <v>0.25602838397082328</v>
      </c>
      <c r="AQ89" s="24">
        <f t="shared" si="34"/>
        <v>0.2323247918157294</v>
      </c>
      <c r="AR89" s="24">
        <f t="shared" si="33"/>
        <v>0.23575896162015542</v>
      </c>
      <c r="AS89" s="24" t="e">
        <f t="shared" si="33"/>
        <v>#DIV/0!</v>
      </c>
      <c r="AT89" s="24">
        <f t="shared" si="33"/>
        <v>0.25034126726223205</v>
      </c>
      <c r="AU89" s="21"/>
      <c r="AV89" s="24">
        <f t="shared" si="62"/>
        <v>2.1014188058006922</v>
      </c>
      <c r="AW89" s="24">
        <f t="shared" si="62"/>
        <v>2.5292835875922779</v>
      </c>
      <c r="AX89" s="24">
        <f t="shared" si="62"/>
        <v>1.7617286225247781</v>
      </c>
      <c r="AY89" s="24">
        <f t="shared" si="62"/>
        <v>1.746511982349134</v>
      </c>
      <c r="AZ89" s="24">
        <f t="shared" si="62"/>
        <v>1.519930899976329</v>
      </c>
      <c r="BA89" s="24">
        <f t="shared" si="62"/>
        <v>2.3152319381938899</v>
      </c>
      <c r="BB89" s="24">
        <f t="shared" si="62"/>
        <v>2.2295703415104637</v>
      </c>
      <c r="BC89" s="24">
        <f t="shared" si="61"/>
        <v>1.7814559849149818</v>
      </c>
      <c r="BD89" s="24">
        <f t="shared" si="61"/>
        <v>1.9162547884251819</v>
      </c>
      <c r="BE89" s="24">
        <f t="shared" si="61"/>
        <v>2.2646622776194385</v>
      </c>
      <c r="BF89" s="24">
        <f t="shared" si="63"/>
        <v>1.5126412730321013</v>
      </c>
      <c r="BG89" s="24">
        <f t="shared" si="63"/>
        <v>2.1787987505840078</v>
      </c>
      <c r="BH89" s="24">
        <f t="shared" si="63"/>
        <v>2.0204408245211138</v>
      </c>
      <c r="BI89" s="24">
        <f t="shared" si="63"/>
        <v>1.7993665743320824</v>
      </c>
      <c r="BJ89" s="24">
        <f t="shared" si="63"/>
        <v>2.2832089567578158</v>
      </c>
      <c r="BK89" s="24">
        <f t="shared" si="63"/>
        <v>1.629607052225992</v>
      </c>
      <c r="BL89" s="24">
        <f t="shared" si="39"/>
        <v>2.1013888839462171</v>
      </c>
      <c r="BM89" s="24">
        <f t="shared" si="39"/>
        <v>2.2363181893985802</v>
      </c>
      <c r="BN89" s="24">
        <f t="shared" si="39"/>
        <v>2.0850933446428899</v>
      </c>
      <c r="BO89" s="24">
        <f t="shared" si="39"/>
        <v>2.0450501291495518</v>
      </c>
      <c r="BP89" s="24" t="e">
        <f t="shared" si="39"/>
        <v>#DIV/0!</v>
      </c>
      <c r="BQ89" s="24">
        <f t="shared" si="39"/>
        <v>1.9886421807705466</v>
      </c>
      <c r="BR89" s="21"/>
      <c r="BS89" s="35">
        <f t="shared" si="47"/>
        <v>45261</v>
      </c>
      <c r="BT89" s="24">
        <f t="shared" si="48"/>
        <v>8.0470399137305595E-2</v>
      </c>
      <c r="BU89" s="24">
        <f t="shared" si="49"/>
        <v>5.2310557186979216E-3</v>
      </c>
      <c r="BV89" s="24">
        <f t="shared" si="50"/>
        <v>1.8733405196793129E-2</v>
      </c>
      <c r="BW89" s="24">
        <f t="shared" si="51"/>
        <v>1.0290648862737872E-2</v>
      </c>
      <c r="BX89" s="24">
        <f t="shared" si="52"/>
        <v>2.0646882076111792E-2</v>
      </c>
      <c r="BY89" s="24">
        <f t="shared" si="53"/>
        <v>2.7886784382480507E-2</v>
      </c>
      <c r="BZ89" s="24">
        <f t="shared" si="54"/>
        <v>2.9487305986932912E-2</v>
      </c>
      <c r="CA89" s="24">
        <f t="shared" si="55"/>
        <v>3.3670398037225426E-3</v>
      </c>
      <c r="CB89" s="24">
        <f t="shared" si="56"/>
        <v>1.6009042543066874E-2</v>
      </c>
      <c r="CC89" s="24">
        <f t="shared" si="57"/>
        <v>1.780366572761795E-3</v>
      </c>
      <c r="CD89" s="24">
        <f t="shared" si="58"/>
        <v>2.7720032379990839E-2</v>
      </c>
      <c r="CE89" s="24">
        <f t="shared" si="59"/>
        <v>9.2250246161027886E-3</v>
      </c>
      <c r="CF89" s="24">
        <f t="shared" si="60"/>
        <v>0.2508479872767046</v>
      </c>
      <c r="CG89" s="21"/>
    </row>
    <row r="90" spans="1:85" x14ac:dyDescent="0.25">
      <c r="A90" s="31">
        <f>+[1]NAC!A91</f>
        <v>45292</v>
      </c>
      <c r="B90" s="17">
        <f>+[1]GBA!B91</f>
        <v>4132.4790000000003</v>
      </c>
      <c r="C90" s="17">
        <f>+[1]GBA!C91</f>
        <v>4976.384</v>
      </c>
      <c r="D90" s="17">
        <f>+[1]GBA!D91</f>
        <v>3133.3525</v>
      </c>
      <c r="E90" s="17">
        <f>+[1]GBA!E91</f>
        <v>4336.4071999999996</v>
      </c>
      <c r="F90" s="17">
        <f>+[1]GBA!F91</f>
        <v>2343.5657999999999</v>
      </c>
      <c r="G90" s="17">
        <f>+[1]GBA!G91</f>
        <v>4665.1943000000001</v>
      </c>
      <c r="H90" s="17">
        <f>+[1]GBA!H91</f>
        <v>4501.8783999999996</v>
      </c>
      <c r="I90" s="17">
        <f>+[1]GBA!I91</f>
        <v>3744.2226000000001</v>
      </c>
      <c r="J90" s="17">
        <f>+[1]GBA!J91</f>
        <v>3008.3053</v>
      </c>
      <c r="K90" s="17">
        <f>+[1]GBA!K91</f>
        <v>4241.7008999999998</v>
      </c>
      <c r="L90" s="17">
        <f>+[1]GBA!L91</f>
        <v>2526.5470999999998</v>
      </c>
      <c r="M90" s="17">
        <f>+[1]GBA!M91</f>
        <v>4576.0835999999999</v>
      </c>
      <c r="N90" s="17">
        <f>+[1]GBA!N91</f>
        <v>4346.9142000000002</v>
      </c>
      <c r="O90" s="18">
        <f>+[1]GBA!R91</f>
        <v>4758.7129000000004</v>
      </c>
      <c r="P90" s="19">
        <f>+[1]GBA!S91</f>
        <v>4466.8319000000001</v>
      </c>
      <c r="Q90" s="20">
        <f>+[1]GBA!T91</f>
        <v>2867.0994999999998</v>
      </c>
      <c r="R90" s="18">
        <f t="shared" si="40"/>
        <v>4132.4802762899999</v>
      </c>
      <c r="S90" s="19">
        <f t="shared" si="41"/>
        <v>4574.2064019583086</v>
      </c>
      <c r="T90" s="19">
        <f t="shared" si="42"/>
        <v>4445.4041446872434</v>
      </c>
      <c r="U90" s="19">
        <f t="shared" si="43"/>
        <v>4390.4345949941799</v>
      </c>
      <c r="V90" s="19"/>
      <c r="W90" s="20">
        <f t="shared" si="44"/>
        <v>4082.2673495287554</v>
      </c>
      <c r="X90" s="21"/>
      <c r="Y90" s="41">
        <f t="shared" si="46"/>
        <v>0.19551815973106401</v>
      </c>
      <c r="Z90" s="24">
        <f t="shared" si="46"/>
        <v>0.19616270999556695</v>
      </c>
      <c r="AA90" s="24">
        <f t="shared" si="46"/>
        <v>0.20552171480157178</v>
      </c>
      <c r="AB90" s="24">
        <f t="shared" si="45"/>
        <v>0.11097409700711269</v>
      </c>
      <c r="AC90" s="24">
        <f t="shared" si="45"/>
        <v>9.3071274734852993E-2</v>
      </c>
      <c r="AD90" s="24">
        <f t="shared" si="45"/>
        <v>0.20823455380487266</v>
      </c>
      <c r="AE90" s="24">
        <f t="shared" si="45"/>
        <v>0.20559707803792682</v>
      </c>
      <c r="AF90" s="24">
        <f t="shared" si="45"/>
        <v>0.25101717620645325</v>
      </c>
      <c r="AG90" s="24">
        <f t="shared" si="45"/>
        <v>0.24933798658966788</v>
      </c>
      <c r="AH90" s="24">
        <f t="shared" si="45"/>
        <v>0.24010652219527673</v>
      </c>
      <c r="AI90" s="24">
        <f t="shared" si="45"/>
        <v>8.4559440294833532E-3</v>
      </c>
      <c r="AJ90" s="24">
        <f t="shared" si="45"/>
        <v>0.18808229832814227</v>
      </c>
      <c r="AK90" s="24">
        <f t="shared" si="35"/>
        <v>0.43835799607330772</v>
      </c>
      <c r="AL90" s="24">
        <f t="shared" si="35"/>
        <v>0.16544295528905972</v>
      </c>
      <c r="AM90" s="24">
        <f t="shared" si="35"/>
        <v>0.18999510264087371</v>
      </c>
      <c r="AN90" s="24">
        <f t="shared" si="35"/>
        <v>0.24605341380927803</v>
      </c>
      <c r="AO90" s="24">
        <f t="shared" si="34"/>
        <v>0.19550172181848091</v>
      </c>
      <c r="AP90" s="24">
        <f t="shared" si="34"/>
        <v>0.20002039988467257</v>
      </c>
      <c r="AQ90" s="24">
        <f t="shared" si="34"/>
        <v>0.20245443013575359</v>
      </c>
      <c r="AR90" s="24">
        <f t="shared" si="33"/>
        <v>0.20886584790362739</v>
      </c>
      <c r="AS90" s="24" t="e">
        <f t="shared" si="33"/>
        <v>#DIV/0!</v>
      </c>
      <c r="AT90" s="24">
        <f t="shared" si="33"/>
        <v>0.20950551573936327</v>
      </c>
      <c r="AU90" s="21"/>
      <c r="AV90" s="24">
        <f t="shared" si="62"/>
        <v>2.4992332554592971</v>
      </c>
      <c r="AW90" s="24">
        <f t="shared" si="62"/>
        <v>2.9584789509249325</v>
      </c>
      <c r="AX90" s="24">
        <f t="shared" si="62"/>
        <v>2.0956004147025369</v>
      </c>
      <c r="AY90" s="24">
        <f t="shared" si="62"/>
        <v>2.0079270440867565</v>
      </c>
      <c r="AZ90" s="24">
        <f t="shared" si="62"/>
        <v>1.5540780184354896</v>
      </c>
      <c r="BA90" s="24">
        <f t="shared" si="62"/>
        <v>2.8163970621920016</v>
      </c>
      <c r="BB90" s="24">
        <f t="shared" si="62"/>
        <v>2.6917234196319537</v>
      </c>
      <c r="BC90" s="24">
        <f t="shared" si="61"/>
        <v>2.2740835231661305</v>
      </c>
      <c r="BD90" s="24">
        <f t="shared" si="61"/>
        <v>2.3688953507579078</v>
      </c>
      <c r="BE90" s="24">
        <f t="shared" si="61"/>
        <v>2.6634758265663216</v>
      </c>
      <c r="BF90" s="24">
        <f t="shared" si="63"/>
        <v>1.5152588697185898</v>
      </c>
      <c r="BG90" s="24">
        <f t="shared" si="63"/>
        <v>2.5809251608139379</v>
      </c>
      <c r="BH90" s="24">
        <f t="shared" si="63"/>
        <v>3.0595841417018015</v>
      </c>
      <c r="BI90" s="24">
        <f t="shared" si="63"/>
        <v>2.0738174083643242</v>
      </c>
      <c r="BJ90" s="24">
        <f t="shared" si="63"/>
        <v>2.7022379449162188</v>
      </c>
      <c r="BK90" s="24">
        <f t="shared" si="63"/>
        <v>2.0486638979053096</v>
      </c>
      <c r="BL90" s="24">
        <f t="shared" si="39"/>
        <v>2.4991707280368995</v>
      </c>
      <c r="BM90" s="24">
        <f t="shared" si="39"/>
        <v>2.6675776465539731</v>
      </c>
      <c r="BN90" s="24">
        <f t="shared" si="39"/>
        <v>2.5229970908656139</v>
      </c>
      <c r="BO90" s="24">
        <f t="shared" si="39"/>
        <v>2.4981864450672053</v>
      </c>
      <c r="BP90" s="24" t="e">
        <f t="shared" si="39"/>
        <v>#DIV/0!</v>
      </c>
      <c r="BQ90" s="24">
        <f t="shared" si="39"/>
        <v>2.4303094920815589</v>
      </c>
      <c r="BR90" s="21"/>
      <c r="BS90" s="35">
        <f t="shared" si="47"/>
        <v>45292</v>
      </c>
      <c r="BT90" s="24">
        <f t="shared" si="48"/>
        <v>5.5340516465312295E-2</v>
      </c>
      <c r="BU90" s="24">
        <f t="shared" si="49"/>
        <v>5.0534178193603245E-3</v>
      </c>
      <c r="BV90" s="24">
        <f t="shared" si="50"/>
        <v>1.0639003598462843E-2</v>
      </c>
      <c r="BW90" s="24">
        <f t="shared" si="51"/>
        <v>6.0383952798591222E-3</v>
      </c>
      <c r="BX90" s="24">
        <f t="shared" si="52"/>
        <v>1.458425818740995E-2</v>
      </c>
      <c r="BY90" s="24">
        <f t="shared" si="53"/>
        <v>1.9545046398490824E-2</v>
      </c>
      <c r="BZ90" s="24">
        <f t="shared" si="54"/>
        <v>2.5190151854287749E-2</v>
      </c>
      <c r="CA90" s="24">
        <f t="shared" si="55"/>
        <v>4.8807015744121189E-3</v>
      </c>
      <c r="CB90" s="24">
        <f t="shared" si="56"/>
        <v>1.7724310786426112E-2</v>
      </c>
      <c r="CC90" s="24">
        <f t="shared" si="57"/>
        <v>1.8509088558938574E-4</v>
      </c>
      <c r="CD90" s="24">
        <f t="shared" si="58"/>
        <v>2.2718002977802791E-2</v>
      </c>
      <c r="CE90" s="24">
        <f t="shared" si="59"/>
        <v>1.3605574481434672E-2</v>
      </c>
      <c r="CF90" s="24">
        <f t="shared" si="60"/>
        <v>0.19550447030884821</v>
      </c>
      <c r="CG90" s="21"/>
    </row>
    <row r="91" spans="1:85" x14ac:dyDescent="0.25">
      <c r="A91" s="31">
        <f>+[1]NAC!A92</f>
        <v>45323</v>
      </c>
      <c r="B91" s="17">
        <f>+[1]GBA!B92</f>
        <v>4751.2725</v>
      </c>
      <c r="C91" s="17">
        <f>+[1]GBA!C92</f>
        <v>5642.3450999999995</v>
      </c>
      <c r="D91" s="17">
        <f>+[1]GBA!D92</f>
        <v>3715.4594000000002</v>
      </c>
      <c r="E91" s="17">
        <f>+[1]GBA!E92</f>
        <v>4626.5888999999997</v>
      </c>
      <c r="F91" s="17">
        <f>+[1]GBA!F92</f>
        <v>2881.4007999999999</v>
      </c>
      <c r="G91" s="17">
        <f>+[1]GBA!G92</f>
        <v>5130.0468000000001</v>
      </c>
      <c r="H91" s="17">
        <f>+[1]GBA!H92</f>
        <v>5174.9526999999998</v>
      </c>
      <c r="I91" s="17">
        <f>+[1]GBA!I92</f>
        <v>4971.5340999999999</v>
      </c>
      <c r="J91" s="17">
        <f>+[1]GBA!J92</f>
        <v>3761.7429999999999</v>
      </c>
      <c r="K91" s="17">
        <f>+[1]GBA!K92</f>
        <v>4611.1338999999998</v>
      </c>
      <c r="L91" s="17">
        <f>+[1]GBA!L92</f>
        <v>2903.5475999999999</v>
      </c>
      <c r="M91" s="17">
        <f>+[1]GBA!M92</f>
        <v>5029.3190999999997</v>
      </c>
      <c r="N91" s="17">
        <f>+[1]GBA!N92</f>
        <v>4991.3922000000002</v>
      </c>
      <c r="O91" s="18">
        <f>+[1]GBA!R92</f>
        <v>5204.0041000000001</v>
      </c>
      <c r="P91" s="19">
        <f>+[1]GBA!S92</f>
        <v>5042.3311999999996</v>
      </c>
      <c r="Q91" s="20">
        <f>+[1]GBA!T92</f>
        <v>3691.3624</v>
      </c>
      <c r="R91" s="18">
        <f t="shared" si="40"/>
        <v>4751.2590275599996</v>
      </c>
      <c r="S91" s="19">
        <f t="shared" si="41"/>
        <v>5092.9812828016438</v>
      </c>
      <c r="T91" s="19">
        <f t="shared" si="42"/>
        <v>4864.2844426386237</v>
      </c>
      <c r="U91" s="19">
        <f t="shared" si="43"/>
        <v>4794.8635778424532</v>
      </c>
      <c r="V91" s="19"/>
      <c r="W91" s="20">
        <f t="shared" si="44"/>
        <v>4732.8815149451812</v>
      </c>
      <c r="X91" s="21"/>
      <c r="Y91" s="41">
        <f t="shared" si="46"/>
        <v>0.14973905493530637</v>
      </c>
      <c r="Z91" s="24">
        <f t="shared" si="46"/>
        <v>0.13382429892869996</v>
      </c>
      <c r="AA91" s="24">
        <f t="shared" si="46"/>
        <v>0.1857776614664326</v>
      </c>
      <c r="AB91" s="24">
        <f t="shared" si="45"/>
        <v>6.69175394783037E-2</v>
      </c>
      <c r="AC91" s="24">
        <f t="shared" si="45"/>
        <v>0.22949430308293461</v>
      </c>
      <c r="AD91" s="24">
        <f t="shared" si="45"/>
        <v>9.9642687979791145E-2</v>
      </c>
      <c r="AE91" s="24">
        <f t="shared" si="45"/>
        <v>0.14950965801297533</v>
      </c>
      <c r="AF91" s="24">
        <f t="shared" si="45"/>
        <v>0.32778807007895305</v>
      </c>
      <c r="AG91" s="24">
        <f t="shared" si="45"/>
        <v>0.25045253884304897</v>
      </c>
      <c r="AH91" s="24">
        <f t="shared" si="45"/>
        <v>8.7095485681227602E-2</v>
      </c>
      <c r="AI91" s="24">
        <f t="shared" si="45"/>
        <v>0.14921570233145465</v>
      </c>
      <c r="AJ91" s="24">
        <f t="shared" si="45"/>
        <v>9.9044409940412859E-2</v>
      </c>
      <c r="AK91" s="24">
        <f t="shared" si="35"/>
        <v>0.14826103537999447</v>
      </c>
      <c r="AL91" s="24">
        <f t="shared" si="35"/>
        <v>9.3573873725393275E-2</v>
      </c>
      <c r="AM91" s="24">
        <f t="shared" si="35"/>
        <v>0.12883836080780187</v>
      </c>
      <c r="AN91" s="24">
        <f t="shared" si="35"/>
        <v>0.2874901620958743</v>
      </c>
      <c r="AO91" s="24">
        <f t="shared" si="34"/>
        <v>0.14973543971164904</v>
      </c>
      <c r="AP91" s="24">
        <f t="shared" si="34"/>
        <v>0.11341308967195651</v>
      </c>
      <c r="AQ91" s="24">
        <f t="shared" si="34"/>
        <v>9.4227720206719434E-2</v>
      </c>
      <c r="AR91" s="24">
        <f t="shared" si="33"/>
        <v>9.2115933878024192E-2</v>
      </c>
      <c r="AS91" s="24" t="e">
        <f t="shared" si="33"/>
        <v>#DIV/0!</v>
      </c>
      <c r="AT91" s="24">
        <f t="shared" si="33"/>
        <v>0.15937568750648601</v>
      </c>
      <c r="AU91" s="21"/>
      <c r="AV91" s="24">
        <f t="shared" si="62"/>
        <v>2.7708655556783071</v>
      </c>
      <c r="AW91" s="24">
        <f t="shared" si="62"/>
        <v>3.0719152816301962</v>
      </c>
      <c r="AX91" s="24">
        <f t="shared" si="62"/>
        <v>2.4849580046481621</v>
      </c>
      <c r="AY91" s="24">
        <f t="shared" si="62"/>
        <v>2.0686180619905312</v>
      </c>
      <c r="AZ91" s="24">
        <f t="shared" si="62"/>
        <v>2.0009699460452537</v>
      </c>
      <c r="BA91" s="24">
        <f t="shared" si="62"/>
        <v>2.9942477128858163</v>
      </c>
      <c r="BB91" s="24">
        <f t="shared" si="62"/>
        <v>3.0252643456093224</v>
      </c>
      <c r="BC91" s="24">
        <f t="shared" si="61"/>
        <v>3.1585270843182736</v>
      </c>
      <c r="BD91" s="24">
        <f t="shared" si="61"/>
        <v>2.9095351575612893</v>
      </c>
      <c r="BE91" s="24">
        <f t="shared" si="61"/>
        <v>2.77766192701697</v>
      </c>
      <c r="BF91" s="24">
        <f t="shared" si="63"/>
        <v>1.7738535794257282</v>
      </c>
      <c r="BG91" s="24">
        <f t="shared" si="63"/>
        <v>2.6518115837059519</v>
      </c>
      <c r="BH91" s="24">
        <f t="shared" si="63"/>
        <v>3.3545356938744586</v>
      </c>
      <c r="BI91" s="24">
        <f t="shared" si="63"/>
        <v>2.2234633881683008</v>
      </c>
      <c r="BJ91" s="24">
        <f t="shared" si="63"/>
        <v>2.8876207535043337</v>
      </c>
      <c r="BK91" s="24">
        <f t="shared" si="63"/>
        <v>2.7230883248513886</v>
      </c>
      <c r="BL91" s="24">
        <f t="shared" si="39"/>
        <v>2.770795959007752</v>
      </c>
      <c r="BM91" s="24">
        <f t="shared" si="39"/>
        <v>2.7973690471468355</v>
      </c>
      <c r="BN91" s="24">
        <f t="shared" si="39"/>
        <v>2.6374719336696093</v>
      </c>
      <c r="BO91" s="24">
        <f t="shared" si="39"/>
        <v>2.6311808440909834</v>
      </c>
      <c r="BP91" s="24" t="e">
        <f t="shared" si="39"/>
        <v>#DIV/0!</v>
      </c>
      <c r="BQ91" s="24">
        <f t="shared" si="39"/>
        <v>2.7819230649517617</v>
      </c>
      <c r="BR91" s="21"/>
      <c r="BS91" s="35">
        <f t="shared" si="47"/>
        <v>45323</v>
      </c>
      <c r="BT91" s="24">
        <f t="shared" si="48"/>
        <v>3.7774246847957341E-2</v>
      </c>
      <c r="BU91" s="24">
        <f t="shared" si="49"/>
        <v>4.6061687500408358E-3</v>
      </c>
      <c r="BV91" s="24">
        <f t="shared" si="50"/>
        <v>5.9616579612382812E-3</v>
      </c>
      <c r="BW91" s="24">
        <f t="shared" si="51"/>
        <v>1.3613509227754091E-2</v>
      </c>
      <c r="BX91" s="24">
        <f t="shared" si="52"/>
        <v>7.0529703236241487E-3</v>
      </c>
      <c r="BY91" s="24">
        <f t="shared" si="53"/>
        <v>1.4332931492210852E-2</v>
      </c>
      <c r="BZ91" s="24">
        <f t="shared" si="54"/>
        <v>3.4421325032746676E-2</v>
      </c>
      <c r="CA91" s="24">
        <f t="shared" si="55"/>
        <v>5.123220074439579E-3</v>
      </c>
      <c r="CB91" s="24">
        <f t="shared" si="56"/>
        <v>6.6690482395675805E-3</v>
      </c>
      <c r="CC91" s="24">
        <f t="shared" si="57"/>
        <v>2.7551053737962135E-3</v>
      </c>
      <c r="CD91" s="24">
        <f t="shared" si="58"/>
        <v>1.1888923863859919E-2</v>
      </c>
      <c r="CE91" s="24">
        <f t="shared" si="59"/>
        <v>5.5363787692569036E-3</v>
      </c>
      <c r="CF91" s="24">
        <f t="shared" si="60"/>
        <v>0.14973548595649244</v>
      </c>
      <c r="CG91" s="21"/>
    </row>
    <row r="92" spans="1:85" x14ac:dyDescent="0.25">
      <c r="A92" s="31">
        <f>+[1]NAC!A93</f>
        <v>45352</v>
      </c>
      <c r="B92" s="17">
        <f>+[1]GBA!B93</f>
        <v>5296.8225000000002</v>
      </c>
      <c r="C92" s="17">
        <f>+[1]GBA!C93</f>
        <v>6293.3226000000004</v>
      </c>
      <c r="D92" s="17">
        <f>+[1]GBA!D93</f>
        <v>4178.8128999999999</v>
      </c>
      <c r="E92" s="17">
        <f>+[1]GBA!E93</f>
        <v>5192.7168000000001</v>
      </c>
      <c r="F92" s="17">
        <f>+[1]GBA!F93</f>
        <v>3281.3524000000002</v>
      </c>
      <c r="G92" s="17">
        <f>+[1]GBA!G93</f>
        <v>5378.6423999999997</v>
      </c>
      <c r="H92" s="17">
        <f>+[1]GBA!H93</f>
        <v>5826.7575999999999</v>
      </c>
      <c r="I92" s="17">
        <f>+[1]GBA!I93</f>
        <v>5575.7173000000003</v>
      </c>
      <c r="J92" s="17">
        <f>+[1]GBA!J93</f>
        <v>4353.0271000000002</v>
      </c>
      <c r="K92" s="17">
        <f>+[1]GBA!K93</f>
        <v>5006.3648999999996</v>
      </c>
      <c r="L92" s="17">
        <f>+[1]GBA!L93</f>
        <v>4267.3401000000003</v>
      </c>
      <c r="M92" s="17">
        <f>+[1]GBA!M93</f>
        <v>5412.4058000000005</v>
      </c>
      <c r="N92" s="17">
        <f>+[1]GBA!N93</f>
        <v>5446.5568000000003</v>
      </c>
      <c r="O92" s="18">
        <f>+[1]GBA!R93</f>
        <v>5842.3567000000003</v>
      </c>
      <c r="P92" s="19">
        <f>+[1]GBA!S93</f>
        <v>5530.6354000000001</v>
      </c>
      <c r="Q92" s="20">
        <f>+[1]GBA!T93</f>
        <v>4363.4796999999999</v>
      </c>
      <c r="R92" s="18">
        <f t="shared" si="40"/>
        <v>5296.84040817</v>
      </c>
      <c r="S92" s="19">
        <f>+($C$3*$C92+$D$3*$D92+$E$3*$E92+$G$3*$G92+$K$3*$K92+$M$3*$M92+$N$3*$N92)/SUM($C$3:$E$3,$G$3,$K$3,$M$3:$N$3)</f>
        <v>5596.0785071541386</v>
      </c>
      <c r="T92" s="19">
        <f t="shared" si="42"/>
        <v>5276.2494167167442</v>
      </c>
      <c r="U92" s="19">
        <f t="shared" si="43"/>
        <v>5218.9760292588289</v>
      </c>
      <c r="V92" s="19"/>
      <c r="W92" s="20">
        <f t="shared" si="44"/>
        <v>5299.2963245624151</v>
      </c>
      <c r="X92" s="21"/>
      <c r="Y92" s="41">
        <f t="shared" si="46"/>
        <v>0.11482187140392397</v>
      </c>
      <c r="Z92" s="24">
        <f t="shared" si="46"/>
        <v>0.11537357046806673</v>
      </c>
      <c r="AA92" s="24">
        <f t="shared" si="46"/>
        <v>0.1247096119526967</v>
      </c>
      <c r="AB92" s="24">
        <f t="shared" si="45"/>
        <v>0.12236399477809679</v>
      </c>
      <c r="AC92" s="24">
        <f t="shared" si="45"/>
        <v>0.13880457033259663</v>
      </c>
      <c r="AD92" s="24">
        <f t="shared" si="45"/>
        <v>4.8458739206823642E-2</v>
      </c>
      <c r="AE92" s="24">
        <f t="shared" si="45"/>
        <v>0.12595378891095943</v>
      </c>
      <c r="AF92" s="24">
        <f t="shared" si="45"/>
        <v>0.12152852376090517</v>
      </c>
      <c r="AG92" s="24">
        <f t="shared" si="45"/>
        <v>0.15718354496838316</v>
      </c>
      <c r="AH92" s="24">
        <f t="shared" si="45"/>
        <v>8.5712323383192013E-2</v>
      </c>
      <c r="AI92" s="24">
        <f t="shared" si="45"/>
        <v>0.46969868859735597</v>
      </c>
      <c r="AJ92" s="24">
        <f t="shared" si="45"/>
        <v>7.617068879165001E-2</v>
      </c>
      <c r="AK92" s="24">
        <f t="shared" si="35"/>
        <v>9.1189908899565131E-2</v>
      </c>
      <c r="AL92" s="24">
        <f t="shared" si="35"/>
        <v>0.12266566046710081</v>
      </c>
      <c r="AM92" s="24">
        <f t="shared" si="35"/>
        <v>9.6840961180812757E-2</v>
      </c>
      <c r="AN92" s="24">
        <f t="shared" si="35"/>
        <v>0.18207838385090547</v>
      </c>
      <c r="AO92" s="24">
        <f t="shared" si="34"/>
        <v>0.11482880168084275</v>
      </c>
      <c r="AP92" s="24">
        <f t="shared" si="34"/>
        <v>9.8782460884235146E-2</v>
      </c>
      <c r="AQ92" s="24">
        <f t="shared" si="34"/>
        <v>8.4691793610377486E-2</v>
      </c>
      <c r="AR92" s="24">
        <f t="shared" si="33"/>
        <v>8.8451411501307753E-2</v>
      </c>
      <c r="AS92" s="24" t="e">
        <f t="shared" si="33"/>
        <v>#DIV/0!</v>
      </c>
      <c r="AT92" s="24">
        <f t="shared" si="33"/>
        <v>0.11967652429680453</v>
      </c>
      <c r="AU92" s="21"/>
      <c r="AV92" s="24">
        <f t="shared" si="62"/>
        <v>2.89902425433355</v>
      </c>
      <c r="AW92" s="24">
        <f t="shared" si="62"/>
        <v>3.1412012079079794</v>
      </c>
      <c r="AX92" s="24">
        <f t="shared" si="62"/>
        <v>2.6214440511240111</v>
      </c>
      <c r="AY92" s="24">
        <f t="shared" si="62"/>
        <v>2.1109283473329747</v>
      </c>
      <c r="AZ92" s="24">
        <f t="shared" si="62"/>
        <v>2.2155159961845206</v>
      </c>
      <c r="BA92" s="24">
        <f t="shared" si="62"/>
        <v>2.9542121923252598</v>
      </c>
      <c r="BB92" s="24">
        <f t="shared" si="62"/>
        <v>3.2927764382707032</v>
      </c>
      <c r="BC92" s="24">
        <f t="shared" si="61"/>
        <v>3.4088174969345859</v>
      </c>
      <c r="BD92" s="24">
        <f t="shared" si="61"/>
        <v>3.448248532204639</v>
      </c>
      <c r="BE92" s="24">
        <f t="shared" si="61"/>
        <v>2.9633699996184166</v>
      </c>
      <c r="BF92" s="24">
        <f t="shared" si="63"/>
        <v>2.2708904674747101</v>
      </c>
      <c r="BG92" s="24">
        <f t="shared" si="63"/>
        <v>2.6557561245028003</v>
      </c>
      <c r="BH92" s="24">
        <f t="shared" si="63"/>
        <v>3.4754492144729747</v>
      </c>
      <c r="BI92" s="24">
        <f t="shared" si="63"/>
        <v>2.2518887717110299</v>
      </c>
      <c r="BJ92" s="24">
        <f t="shared" si="63"/>
        <v>2.9912417823602908</v>
      </c>
      <c r="BK92" s="24">
        <f t="shared" si="63"/>
        <v>3.0357169315460233</v>
      </c>
      <c r="BL92" s="24">
        <f t="shared" si="39"/>
        <v>2.8989444791493937</v>
      </c>
      <c r="BM92" s="24">
        <f t="shared" si="39"/>
        <v>2.856298684834762</v>
      </c>
      <c r="BN92" s="24">
        <f t="shared" si="39"/>
        <v>2.6798449384636616</v>
      </c>
      <c r="BO92" s="24">
        <f t="shared" si="39"/>
        <v>2.6904530431610851</v>
      </c>
      <c r="BP92" s="24" t="e">
        <f t="shared" si="39"/>
        <v>#DIV/0!</v>
      </c>
      <c r="BQ92" s="24">
        <f t="shared" si="39"/>
        <v>2.9507898576987315</v>
      </c>
      <c r="BR92" s="21"/>
      <c r="BS92" s="35">
        <f t="shared" si="47"/>
        <v>45352</v>
      </c>
      <c r="BT92" s="24">
        <f t="shared" si="48"/>
        <v>3.2115422973529768E-2</v>
      </c>
      <c r="BU92" s="24">
        <f t="shared" si="49"/>
        <v>3.1889687341654241E-3</v>
      </c>
      <c r="BV92" s="24">
        <f t="shared" si="50"/>
        <v>1.0116081262440754E-2</v>
      </c>
      <c r="BW92" s="24">
        <f t="shared" si="51"/>
        <v>8.8049964214849882E-3</v>
      </c>
      <c r="BX92" s="24">
        <f t="shared" si="52"/>
        <v>3.280583069062021E-3</v>
      </c>
      <c r="BY92" s="24">
        <f t="shared" si="53"/>
        <v>1.2072309302402674E-2</v>
      </c>
      <c r="BZ92" s="24">
        <f t="shared" si="54"/>
        <v>1.4738121814734906E-2</v>
      </c>
      <c r="CA92" s="24">
        <f t="shared" si="55"/>
        <v>3.4969754334233634E-3</v>
      </c>
      <c r="CB92" s="24">
        <f t="shared" si="56"/>
        <v>6.2055444304657302E-3</v>
      </c>
      <c r="CC92" s="24">
        <f t="shared" si="57"/>
        <v>8.6685269051606732E-3</v>
      </c>
      <c r="CD92" s="24">
        <f t="shared" si="58"/>
        <v>8.7401003162837082E-3</v>
      </c>
      <c r="CE92" s="24">
        <f t="shared" si="59"/>
        <v>3.4008454156228677E-3</v>
      </c>
      <c r="CF92" s="24">
        <f t="shared" si="60"/>
        <v>0.11482847607877689</v>
      </c>
      <c r="CG92" s="21"/>
    </row>
    <row r="93" spans="1:85" x14ac:dyDescent="0.25">
      <c r="A93" s="31">
        <f>+[1]NAC!A94</f>
        <v>45383</v>
      </c>
      <c r="B93" s="17">
        <f>+[1]GBA!B94</f>
        <v>5785.5699000000004</v>
      </c>
      <c r="C93" s="17">
        <f>+[1]GBA!C94</f>
        <v>6653.7983000000004</v>
      </c>
      <c r="D93" s="17">
        <f>+[1]GBA!D94</f>
        <v>4406.2161999999998</v>
      </c>
      <c r="E93" s="17">
        <f>+[1]GBA!E94</f>
        <v>5722.2933999999996</v>
      </c>
      <c r="F93" s="17">
        <f>+[1]GBA!F94</f>
        <v>4607.8824999999997</v>
      </c>
      <c r="G93" s="17">
        <f>+[1]GBA!G94</f>
        <v>5721.9053000000004</v>
      </c>
      <c r="H93" s="17">
        <f>+[1]GBA!H94</f>
        <v>6382.8552</v>
      </c>
      <c r="I93" s="17">
        <f>+[1]GBA!I94</f>
        <v>5852.5933999999997</v>
      </c>
      <c r="J93" s="17">
        <f>+[1]GBA!J94</f>
        <v>4983.8865999999998</v>
      </c>
      <c r="K93" s="17">
        <f>+[1]GBA!K94</f>
        <v>5353.7737999999999</v>
      </c>
      <c r="L93" s="17">
        <f>+[1]GBA!L94</f>
        <v>4626.4997999999996</v>
      </c>
      <c r="M93" s="17">
        <f>+[1]GBA!M94</f>
        <v>5836.3244999999997</v>
      </c>
      <c r="N93" s="17">
        <f>+[1]GBA!N94</f>
        <v>5731.0835999999999</v>
      </c>
      <c r="O93" s="18">
        <f>+[1]GBA!R94</f>
        <v>6360.8620000000001</v>
      </c>
      <c r="P93" s="19">
        <f>+[1]GBA!S94</f>
        <v>5884.3477999999996</v>
      </c>
      <c r="Q93" s="20">
        <f>+[1]GBA!T94</f>
        <v>5235.9684999999999</v>
      </c>
      <c r="R93" s="18">
        <f t="shared" si="40"/>
        <v>5785.5811818900011</v>
      </c>
      <c r="S93" s="19">
        <f t="shared" si="41"/>
        <v>5975.71435930196</v>
      </c>
      <c r="T93" s="19">
        <f t="shared" si="42"/>
        <v>5681.7501804151871</v>
      </c>
      <c r="U93" s="19">
        <f t="shared" si="43"/>
        <v>5616.729395615057</v>
      </c>
      <c r="V93" s="19"/>
      <c r="W93" s="20">
        <f t="shared" si="44"/>
        <v>5707.2619837084048</v>
      </c>
      <c r="X93" s="21"/>
      <c r="Y93" s="41">
        <f t="shared" si="46"/>
        <v>9.2271810127675602E-2</v>
      </c>
      <c r="Z93" s="24">
        <f t="shared" si="46"/>
        <v>5.7279075444185867E-2</v>
      </c>
      <c r="AA93" s="24">
        <f t="shared" si="46"/>
        <v>5.4418157845736559E-2</v>
      </c>
      <c r="AB93" s="24">
        <f t="shared" si="45"/>
        <v>0.10198449489870098</v>
      </c>
      <c r="AC93" s="24">
        <f t="shared" si="45"/>
        <v>0.40426322390731317</v>
      </c>
      <c r="AD93" s="24">
        <f t="shared" si="45"/>
        <v>6.3819617381516425E-2</v>
      </c>
      <c r="AE93" s="24">
        <f t="shared" si="45"/>
        <v>9.5438602079482404E-2</v>
      </c>
      <c r="AF93" s="24">
        <f t="shared" si="45"/>
        <v>4.9657485324802852E-2</v>
      </c>
      <c r="AG93" s="24">
        <f t="shared" si="45"/>
        <v>0.14492432174382741</v>
      </c>
      <c r="AH93" s="24">
        <f t="shared" si="45"/>
        <v>6.939344353424981E-2</v>
      </c>
      <c r="AI93" s="24">
        <f t="shared" si="45"/>
        <v>8.4164770462049399E-2</v>
      </c>
      <c r="AJ93" s="24">
        <f t="shared" si="45"/>
        <v>7.8323524817743628E-2</v>
      </c>
      <c r="AK93" s="24">
        <f t="shared" si="35"/>
        <v>5.2239756317238761E-2</v>
      </c>
      <c r="AL93" s="24">
        <f t="shared" si="35"/>
        <v>8.8749339799810478E-2</v>
      </c>
      <c r="AM93" s="24">
        <f t="shared" si="35"/>
        <v>6.3955110835908657E-2</v>
      </c>
      <c r="AN93" s="24">
        <f t="shared" si="35"/>
        <v>0.19995252871234848</v>
      </c>
      <c r="AO93" s="24">
        <f t="shared" si="34"/>
        <v>9.227024717719523E-2</v>
      </c>
      <c r="AP93" s="24">
        <f t="shared" si="34"/>
        <v>6.7839622275221334E-2</v>
      </c>
      <c r="AQ93" s="24">
        <f t="shared" si="34"/>
        <v>7.6853979346331647E-2</v>
      </c>
      <c r="AR93" s="24">
        <f t="shared" si="33"/>
        <v>7.6212913055420772E-2</v>
      </c>
      <c r="AS93" s="24" t="e">
        <f t="shared" si="33"/>
        <v>#DIV/0!</v>
      </c>
      <c r="AT93" s="24">
        <f t="shared" si="33"/>
        <v>7.698487386996189E-2</v>
      </c>
      <c r="AU93" s="21"/>
      <c r="AV93" s="24">
        <f t="shared" si="62"/>
        <v>2.9220538582903921</v>
      </c>
      <c r="AW93" s="24">
        <f t="shared" si="62"/>
        <v>2.9749765431041149</v>
      </c>
      <c r="AX93" s="24">
        <f t="shared" si="62"/>
        <v>2.6877703182533579</v>
      </c>
      <c r="AY93" s="24">
        <f t="shared" si="62"/>
        <v>2.05407033811287</v>
      </c>
      <c r="AZ93" s="24">
        <f t="shared" si="62"/>
        <v>3.2132655231431029</v>
      </c>
      <c r="BA93" s="24">
        <f t="shared" si="62"/>
        <v>2.8654820387222055</v>
      </c>
      <c r="BB93" s="24">
        <f t="shared" si="62"/>
        <v>3.4027260686958112</v>
      </c>
      <c r="BC93" s="24">
        <f t="shared" si="61"/>
        <v>3.311968780739095</v>
      </c>
      <c r="BD93" s="24">
        <f t="shared" si="61"/>
        <v>3.7711902772723906</v>
      </c>
      <c r="BE93" s="24">
        <f t="shared" si="61"/>
        <v>2.9517836923354008</v>
      </c>
      <c r="BF93" s="24">
        <f t="shared" si="63"/>
        <v>2.3617426332854894</v>
      </c>
      <c r="BG93" s="24">
        <f t="shared" si="63"/>
        <v>2.6277005784356504</v>
      </c>
      <c r="BH93" s="24">
        <f t="shared" si="63"/>
        <v>3.4044314189463103</v>
      </c>
      <c r="BI93" s="24">
        <f t="shared" si="63"/>
        <v>2.1218856539542648</v>
      </c>
      <c r="BJ93" s="24">
        <f t="shared" si="63"/>
        <v>2.9168616051034406</v>
      </c>
      <c r="BK93" s="24">
        <f t="shared" si="63"/>
        <v>3.585125120112874</v>
      </c>
      <c r="BL93" s="24">
        <f t="shared" si="39"/>
        <v>2.9219533746017463</v>
      </c>
      <c r="BM93" s="24">
        <f t="shared" si="39"/>
        <v>2.7650759392008557</v>
      </c>
      <c r="BN93" s="24">
        <f t="shared" si="39"/>
        <v>2.6267463442949657</v>
      </c>
      <c r="BO93" s="24">
        <f t="shared" si="39"/>
        <v>2.6263294158145127</v>
      </c>
      <c r="BP93" s="24" t="e">
        <f t="shared" si="39"/>
        <v>#DIV/0!</v>
      </c>
      <c r="BQ93" s="24">
        <f t="shared" si="39"/>
        <v>2.9303466829594429</v>
      </c>
      <c r="BR93" s="21"/>
      <c r="BS93" s="35">
        <f t="shared" si="47"/>
        <v>45383</v>
      </c>
      <c r="BT93" s="24">
        <f t="shared" si="48"/>
        <v>1.5952111682050886E-2</v>
      </c>
      <c r="BU93" s="24">
        <f t="shared" si="49"/>
        <v>1.4038771187820619E-3</v>
      </c>
      <c r="BV93" s="24">
        <f t="shared" si="50"/>
        <v>8.4883065913573565E-3</v>
      </c>
      <c r="BW93" s="24">
        <f t="shared" si="51"/>
        <v>2.619590300788821E-2</v>
      </c>
      <c r="BX93" s="24">
        <f t="shared" si="52"/>
        <v>4.0633009374960258E-3</v>
      </c>
      <c r="BY93" s="24">
        <f t="shared" si="53"/>
        <v>9.2388575981166062E-3</v>
      </c>
      <c r="BZ93" s="24">
        <f t="shared" si="54"/>
        <v>6.0583378034661231E-3</v>
      </c>
      <c r="CA93" s="24">
        <f t="shared" si="55"/>
        <v>3.3467521235608683E-3</v>
      </c>
      <c r="CB93" s="24">
        <f t="shared" si="56"/>
        <v>4.8928775581964521E-3</v>
      </c>
      <c r="CC93" s="24">
        <f t="shared" si="57"/>
        <v>2.0477603204562692E-3</v>
      </c>
      <c r="CD93" s="24">
        <f t="shared" si="58"/>
        <v>8.6755384157199741E-3</v>
      </c>
      <c r="CE93" s="24">
        <f t="shared" si="59"/>
        <v>1.9069359790704682E-3</v>
      </c>
      <c r="CF93" s="24">
        <f t="shared" si="60"/>
        <v>9.2270559136161279E-2</v>
      </c>
      <c r="CG93" s="21"/>
    </row>
    <row r="94" spans="1:85" x14ac:dyDescent="0.25">
      <c r="A94" s="31">
        <f>+[1]NAC!A95</f>
        <v>45413</v>
      </c>
      <c r="B94" s="17">
        <f>+[1]GBA!B95</f>
        <v>6034.3831</v>
      </c>
      <c r="C94" s="17">
        <f>+[1]GBA!C95</f>
        <v>7015.6737999999996</v>
      </c>
      <c r="D94" s="17">
        <f>+[1]GBA!D95</f>
        <v>4725.0281999999997</v>
      </c>
      <c r="E94" s="17">
        <f>+[1]GBA!E95</f>
        <v>5861.2154</v>
      </c>
      <c r="F94" s="17">
        <f>+[1]GBA!F95</f>
        <v>4703.3330999999998</v>
      </c>
      <c r="G94" s="17">
        <f>+[1]GBA!G95</f>
        <v>5899.4931999999999</v>
      </c>
      <c r="H94" s="17">
        <f>+[1]GBA!H95</f>
        <v>6389.1055999999999</v>
      </c>
      <c r="I94" s="17">
        <f>+[1]GBA!I95</f>
        <v>6087.5690999999997</v>
      </c>
      <c r="J94" s="17">
        <f>+[1]GBA!J95</f>
        <v>5421.6220999999996</v>
      </c>
      <c r="K94" s="17">
        <f>+[1]GBA!K95</f>
        <v>5649.4642000000003</v>
      </c>
      <c r="L94" s="17">
        <f>+[1]GBA!L95</f>
        <v>5036.7632000000003</v>
      </c>
      <c r="M94" s="17">
        <f>+[1]GBA!M95</f>
        <v>6173.1674000000003</v>
      </c>
      <c r="N94" s="17">
        <f>+[1]GBA!N95</f>
        <v>6001.6670999999997</v>
      </c>
      <c r="O94" s="18">
        <f>+[1]GBA!R95</f>
        <v>6894.7831999999999</v>
      </c>
      <c r="P94" s="19">
        <f>+[1]GBA!S95</f>
        <v>6114.3774000000003</v>
      </c>
      <c r="Q94" s="20">
        <f>+[1]GBA!T95</f>
        <v>5411.6225000000004</v>
      </c>
      <c r="R94" s="18">
        <f t="shared" si="40"/>
        <v>6034.3953528900001</v>
      </c>
      <c r="S94" s="19">
        <f t="shared" si="41"/>
        <v>6270.022630274796</v>
      </c>
      <c r="T94" s="19">
        <f t="shared" si="42"/>
        <v>5930.6090375034155</v>
      </c>
      <c r="U94" s="19">
        <f t="shared" si="43"/>
        <v>5828.5782788901824</v>
      </c>
      <c r="V94" s="19"/>
      <c r="W94" s="20">
        <f t="shared" si="44"/>
        <v>5913.2006224466231</v>
      </c>
      <c r="X94" s="21"/>
      <c r="Y94" s="41">
        <f t="shared" si="46"/>
        <v>4.3005823851510305E-2</v>
      </c>
      <c r="Z94" s="24">
        <f t="shared" si="46"/>
        <v>5.4386304436069066E-2</v>
      </c>
      <c r="AA94" s="24">
        <f t="shared" si="46"/>
        <v>7.2355051483855792E-2</v>
      </c>
      <c r="AB94" s="24">
        <f t="shared" si="45"/>
        <v>2.4277329086271671E-2</v>
      </c>
      <c r="AC94" s="24">
        <f t="shared" si="45"/>
        <v>2.0714634107966035E-2</v>
      </c>
      <c r="AD94" s="24">
        <f t="shared" si="45"/>
        <v>3.1036497580622324E-2</v>
      </c>
      <c r="AE94" s="24">
        <f t="shared" si="45"/>
        <v>9.7924828374607031E-4</v>
      </c>
      <c r="AF94" s="24">
        <f t="shared" si="45"/>
        <v>4.0148987626579258E-2</v>
      </c>
      <c r="AG94" s="24">
        <f t="shared" si="45"/>
        <v>8.7830148462848312E-2</v>
      </c>
      <c r="AH94" s="24">
        <f t="shared" si="45"/>
        <v>5.5230275137885032E-2</v>
      </c>
      <c r="AI94" s="24">
        <f t="shared" si="45"/>
        <v>8.8676843777233172E-2</v>
      </c>
      <c r="AJ94" s="24">
        <f t="shared" si="45"/>
        <v>5.7714902589806494E-2</v>
      </c>
      <c r="AK94" s="24">
        <f t="shared" si="35"/>
        <v>4.721332279989765E-2</v>
      </c>
      <c r="AL94" s="24">
        <f t="shared" si="35"/>
        <v>8.3938497643872845E-2</v>
      </c>
      <c r="AM94" s="24">
        <f t="shared" si="35"/>
        <v>3.9091774962724202E-2</v>
      </c>
      <c r="AN94" s="24">
        <f t="shared" si="35"/>
        <v>3.3547566223899317E-2</v>
      </c>
      <c r="AO94" s="24">
        <f t="shared" si="34"/>
        <v>4.3005907821125344E-2</v>
      </c>
      <c r="AP94" s="24">
        <f t="shared" si="34"/>
        <v>4.9250726068374995E-2</v>
      </c>
      <c r="AQ94" s="24">
        <f t="shared" si="34"/>
        <v>4.3799683052950344E-2</v>
      </c>
      <c r="AR94" s="24">
        <f t="shared" si="33"/>
        <v>3.7717480824430494E-2</v>
      </c>
      <c r="AS94" s="24" t="e">
        <f t="shared" si="33"/>
        <v>#DIV/0!</v>
      </c>
      <c r="AT94" s="24">
        <f t="shared" si="33"/>
        <v>3.6083614056281021E-2</v>
      </c>
      <c r="AU94" s="21"/>
      <c r="AV94" s="24">
        <f t="shared" si="62"/>
        <v>2.7893714815212993</v>
      </c>
      <c r="AW94" s="24">
        <f t="shared" si="62"/>
        <v>2.9658160831720495</v>
      </c>
      <c r="AX94" s="24">
        <f t="shared" si="62"/>
        <v>2.6617515017741367</v>
      </c>
      <c r="AY94" s="24">
        <f t="shared" si="62"/>
        <v>1.9011405255677558</v>
      </c>
      <c r="AZ94" s="24">
        <f t="shared" si="62"/>
        <v>2.8453101943211658</v>
      </c>
      <c r="BA94" s="24">
        <f t="shared" si="62"/>
        <v>2.6718646894984985</v>
      </c>
      <c r="BB94" s="24">
        <f t="shared" si="62"/>
        <v>3.0752367221172046</v>
      </c>
      <c r="BC94" s="24">
        <f t="shared" si="61"/>
        <v>3.1140312723650387</v>
      </c>
      <c r="BD94" s="24">
        <f t="shared" si="61"/>
        <v>3.8776829013422116</v>
      </c>
      <c r="BE94" s="24">
        <f t="shared" si="61"/>
        <v>2.7914289472518599</v>
      </c>
      <c r="BF94" s="24">
        <f t="shared" si="63"/>
        <v>2.4872502711625533</v>
      </c>
      <c r="BG94" s="24">
        <f t="shared" si="63"/>
        <v>2.5132685891857438</v>
      </c>
      <c r="BH94" s="24">
        <f t="shared" si="63"/>
        <v>3.3052917423769079</v>
      </c>
      <c r="BI94" s="24">
        <f t="shared" si="63"/>
        <v>2.1907694961915034</v>
      </c>
      <c r="BJ94" s="24">
        <f t="shared" si="63"/>
        <v>2.7719390974925</v>
      </c>
      <c r="BK94" s="24">
        <f t="shared" si="63"/>
        <v>3.3208533242630605</v>
      </c>
      <c r="BL94" s="24">
        <f t="shared" si="39"/>
        <v>2.789276467920776</v>
      </c>
      <c r="BM94" s="24">
        <f t="shared" si="39"/>
        <v>2.6752855163461247</v>
      </c>
      <c r="BN94" s="24">
        <f t="shared" si="39"/>
        <v>2.4829452093582955</v>
      </c>
      <c r="BO94" s="24">
        <f t="shared" si="39"/>
        <v>2.4696036558002548</v>
      </c>
      <c r="BP94" s="24" t="e">
        <f t="shared" si="39"/>
        <v>#DIV/0!</v>
      </c>
      <c r="BQ94" s="24">
        <f t="shared" si="39"/>
        <v>2.7618407687081499</v>
      </c>
      <c r="BR94" s="21"/>
      <c r="BS94" s="35">
        <f t="shared" si="47"/>
        <v>45413</v>
      </c>
      <c r="BT94" s="24">
        <f t="shared" si="48"/>
        <v>1.4661237987981064E-2</v>
      </c>
      <c r="BU94" s="24">
        <f t="shared" si="49"/>
        <v>1.8019231605861327E-3</v>
      </c>
      <c r="BV94" s="24">
        <f t="shared" si="50"/>
        <v>2.0386025929787902E-3</v>
      </c>
      <c r="BW94" s="24">
        <f t="shared" si="51"/>
        <v>1.7256956414959245E-3</v>
      </c>
      <c r="BX94" s="24">
        <f t="shared" si="52"/>
        <v>1.9245746784599337E-3</v>
      </c>
      <c r="BY94" s="24">
        <f t="shared" si="53"/>
        <v>9.50701848749578E-5</v>
      </c>
      <c r="BZ94" s="24">
        <f t="shared" si="54"/>
        <v>4.7071739000163135E-3</v>
      </c>
      <c r="CA94" s="24">
        <f t="shared" si="55"/>
        <v>2.1260425096583818E-3</v>
      </c>
      <c r="CB94" s="24">
        <f t="shared" si="56"/>
        <v>3.8126760580664714E-3</v>
      </c>
      <c r="CC94" s="24">
        <f t="shared" si="57"/>
        <v>2.1415270913933684E-3</v>
      </c>
      <c r="CD94" s="24">
        <f t="shared" si="58"/>
        <v>6.3111795365224186E-3</v>
      </c>
      <c r="CE94" s="24">
        <f t="shared" si="59"/>
        <v>1.6602883408253332E-3</v>
      </c>
      <c r="CF94" s="24">
        <f t="shared" si="60"/>
        <v>4.3005991682859096E-2</v>
      </c>
      <c r="CG94" s="21"/>
    </row>
    <row r="95" spans="1:85" x14ac:dyDescent="0.25">
      <c r="A95" s="31">
        <f>+[1]NAC!A96</f>
        <v>45444</v>
      </c>
      <c r="B95" s="17">
        <f>+[1]GBA!B96</f>
        <v>6297.0959999999995</v>
      </c>
      <c r="C95" s="17">
        <f>+[1]GBA!C96</f>
        <v>7168.2646000000004</v>
      </c>
      <c r="D95" s="17">
        <f>+[1]GBA!D96</f>
        <v>4828.8023999999996</v>
      </c>
      <c r="E95" s="17">
        <f>+[1]GBA!E96</f>
        <v>5966.0955999999996</v>
      </c>
      <c r="F95" s="17">
        <f>+[1]GBA!F96</f>
        <v>5254.8694999999998</v>
      </c>
      <c r="G95" s="17">
        <f>+[1]GBA!G96</f>
        <v>6030.6255000000001</v>
      </c>
      <c r="H95" s="17">
        <f>+[1]GBA!H96</f>
        <v>6702.2530999999999</v>
      </c>
      <c r="I95" s="17">
        <f>+[1]GBA!I96</f>
        <v>6316.2102999999997</v>
      </c>
      <c r="J95" s="17">
        <f>+[1]GBA!J96</f>
        <v>5712.7313999999997</v>
      </c>
      <c r="K95" s="17">
        <f>+[1]GBA!K96</f>
        <v>5978.6320999999998</v>
      </c>
      <c r="L95" s="17">
        <f>+[1]GBA!L96</f>
        <v>5290.2033000000001</v>
      </c>
      <c r="M95" s="17">
        <f>+[1]GBA!M96</f>
        <v>6622.2825999999995</v>
      </c>
      <c r="N95" s="17">
        <f>+[1]GBA!N96</f>
        <v>6159.3338999999996</v>
      </c>
      <c r="O95" s="18">
        <f>+[1]GBA!R96</f>
        <v>7053.8581999999997</v>
      </c>
      <c r="P95" s="19">
        <f>+[1]GBA!S96</f>
        <v>6350.2435999999998</v>
      </c>
      <c r="Q95" s="20">
        <f>+[1]GBA!T96</f>
        <v>5799.9677000000001</v>
      </c>
      <c r="R95" s="18">
        <f t="shared" si="40"/>
        <v>6297.1008262299993</v>
      </c>
      <c r="S95" s="19">
        <f>+($C$3*$C95+$D$3*$D95+$E$3*$E95+$G$3*$G95+$K$3*$K95+$M$3*$M95+$N$3*$N95)/SUM($C$3:$E$3,$G$3,$K$3,$M$3:$N$3)</f>
        <v>6483.421569741</v>
      </c>
      <c r="T95" s="19">
        <f t="shared" si="42"/>
        <v>6192.7327977055465</v>
      </c>
      <c r="U95" s="19">
        <f t="shared" si="43"/>
        <v>6012.0451819945674</v>
      </c>
      <c r="V95" s="19"/>
      <c r="W95" s="20">
        <f t="shared" si="44"/>
        <v>6138.5708443354497</v>
      </c>
      <c r="X95" s="21"/>
      <c r="Y95" s="41">
        <f t="shared" si="46"/>
        <v>4.3535999562241745E-2</v>
      </c>
      <c r="Z95" s="24">
        <f t="shared" si="46"/>
        <v>2.1749985012131212E-2</v>
      </c>
      <c r="AA95" s="24">
        <f t="shared" si="46"/>
        <v>2.1962662572045488E-2</v>
      </c>
      <c r="AB95" s="24">
        <f t="shared" si="45"/>
        <v>1.7893933739408396E-2</v>
      </c>
      <c r="AC95" s="24">
        <f t="shared" si="45"/>
        <v>0.11726500936112738</v>
      </c>
      <c r="AD95" s="24">
        <f t="shared" si="45"/>
        <v>2.2227722883043644E-2</v>
      </c>
      <c r="AE95" s="24">
        <f t="shared" si="45"/>
        <v>4.9012728792587223E-2</v>
      </c>
      <c r="AF95" s="24">
        <f t="shared" si="45"/>
        <v>3.7558703029752838E-2</v>
      </c>
      <c r="AG95" s="24">
        <f t="shared" si="45"/>
        <v>5.3694133348025197E-2</v>
      </c>
      <c r="AH95" s="24">
        <f t="shared" si="45"/>
        <v>5.8265330719327268E-2</v>
      </c>
      <c r="AI95" s="24">
        <f t="shared" si="45"/>
        <v>5.0318049496549611E-2</v>
      </c>
      <c r="AJ95" s="24">
        <f t="shared" si="45"/>
        <v>7.2752797858681051E-2</v>
      </c>
      <c r="AK95" s="24">
        <f t="shared" si="35"/>
        <v>2.6270500741369052E-2</v>
      </c>
      <c r="AL95" s="24">
        <f t="shared" si="35"/>
        <v>2.3071791437909051E-2</v>
      </c>
      <c r="AM95" s="24">
        <f t="shared" si="35"/>
        <v>3.8575669208773311E-2</v>
      </c>
      <c r="AN95" s="24">
        <f t="shared" si="35"/>
        <v>7.1761324815247107E-2</v>
      </c>
      <c r="AO95" s="24">
        <f t="shared" si="34"/>
        <v>4.3534680440548756E-2</v>
      </c>
      <c r="AP95" s="24">
        <f t="shared" si="34"/>
        <v>3.4034795733560497E-2</v>
      </c>
      <c r="AQ95" s="24">
        <f t="shared" si="34"/>
        <v>4.4198455596135E-2</v>
      </c>
      <c r="AR95" s="24">
        <f t="shared" si="33"/>
        <v>3.1477127753239742E-2</v>
      </c>
      <c r="AS95" s="24" t="e">
        <f t="shared" si="33"/>
        <v>#DIV/0!</v>
      </c>
      <c r="AT95" s="24">
        <f t="shared" si="33"/>
        <v>3.8113068755576629E-2</v>
      </c>
      <c r="AU95" s="21"/>
      <c r="AV95" s="24">
        <f t="shared" si="62"/>
        <v>2.7367914713441062</v>
      </c>
      <c r="AW95" s="24">
        <f t="shared" si="62"/>
        <v>2.9118129388587324</v>
      </c>
      <c r="AX95" s="24">
        <f t="shared" si="62"/>
        <v>2.5805237047190546</v>
      </c>
      <c r="AY95" s="24">
        <f t="shared" si="62"/>
        <v>1.8513995387172848</v>
      </c>
      <c r="AZ95" s="24">
        <f t="shared" si="62"/>
        <v>3.0043617765146386</v>
      </c>
      <c r="BA95" s="24">
        <f t="shared" si="62"/>
        <v>2.4605689273831035</v>
      </c>
      <c r="BB95" s="24">
        <f t="shared" si="62"/>
        <v>2.940113651114054</v>
      </c>
      <c r="BC95" s="24">
        <f t="shared" si="61"/>
        <v>3.0079615289115367</v>
      </c>
      <c r="BD95" s="24">
        <f t="shared" si="61"/>
        <v>3.6293650713258003</v>
      </c>
      <c r="BE95" s="24">
        <f t="shared" si="61"/>
        <v>2.7830050804474307</v>
      </c>
      <c r="BF95" s="24">
        <f t="shared" si="63"/>
        <v>2.4290555985413396</v>
      </c>
      <c r="BG95" s="24">
        <f t="shared" si="63"/>
        <v>2.5322465089217685</v>
      </c>
      <c r="BH95" s="24">
        <f t="shared" si="63"/>
        <v>3.1513519470160105</v>
      </c>
      <c r="BI95" s="24">
        <f t="shared" si="63"/>
        <v>2.2497526586289189</v>
      </c>
      <c r="BJ95" s="24">
        <f t="shared" si="63"/>
        <v>2.677526749071764</v>
      </c>
      <c r="BK95" s="24">
        <f t="shared" si="63"/>
        <v>3.3149041263881145</v>
      </c>
      <c r="BL95" s="24">
        <f t="shared" si="39"/>
        <v>2.7366983324284138</v>
      </c>
      <c r="BM95" s="24">
        <f t="shared" si="39"/>
        <v>2.6191343133141189</v>
      </c>
      <c r="BN95" s="24">
        <f t="shared" si="39"/>
        <v>2.4314378324308845</v>
      </c>
      <c r="BO95" s="24">
        <f t="shared" si="39"/>
        <v>2.3866543237366686</v>
      </c>
      <c r="BP95" s="24" t="e">
        <f t="shared" si="39"/>
        <v>#DIV/0!</v>
      </c>
      <c r="BQ95" s="24">
        <f t="shared" si="39"/>
        <v>2.6637774141270825</v>
      </c>
      <c r="BR95" s="21"/>
      <c r="BS95" s="35">
        <f t="shared" si="47"/>
        <v>45444</v>
      </c>
      <c r="BT95" s="24">
        <f t="shared" si="48"/>
        <v>5.9272477281066558E-3</v>
      </c>
      <c r="BU95" s="24">
        <f t="shared" si="49"/>
        <v>5.6234685199221021E-4</v>
      </c>
      <c r="BV95" s="24">
        <f t="shared" si="50"/>
        <v>1.4755988859905113E-3</v>
      </c>
      <c r="BW95" s="24">
        <f t="shared" si="51"/>
        <v>9.5603322632929928E-3</v>
      </c>
      <c r="BX95" s="24">
        <f t="shared" si="52"/>
        <v>1.3625245652699801E-3</v>
      </c>
      <c r="BY95" s="24">
        <f t="shared" si="53"/>
        <v>4.566660674891523E-3</v>
      </c>
      <c r="BZ95" s="24">
        <f t="shared" si="54"/>
        <v>4.3914207369432686E-3</v>
      </c>
      <c r="CA95" s="24">
        <f t="shared" si="55"/>
        <v>1.355593636406678E-3</v>
      </c>
      <c r="CB95" s="24">
        <f t="shared" si="56"/>
        <v>4.0693348322548431E-3</v>
      </c>
      <c r="CC95" s="24">
        <f t="shared" si="57"/>
        <v>1.2683800304292903E-3</v>
      </c>
      <c r="CD95" s="24">
        <f t="shared" si="58"/>
        <v>8.0677820538109235E-3</v>
      </c>
      <c r="CE95" s="24">
        <f t="shared" si="59"/>
        <v>9.2754657887067168E-4</v>
      </c>
      <c r="CF95" s="24">
        <f t="shared" si="60"/>
        <v>4.3534768838259554E-2</v>
      </c>
      <c r="CG95" s="21"/>
    </row>
    <row r="96" spans="1:85" x14ac:dyDescent="0.25">
      <c r="A96" s="31">
        <f>+[1]NAC!A97</f>
        <v>45474</v>
      </c>
      <c r="B96" s="17">
        <f>+[1]GBA!B97</f>
        <v>6551.3220000000001</v>
      </c>
      <c r="C96" s="17">
        <f>+[1]GBA!C97</f>
        <v>7429.5407999999998</v>
      </c>
      <c r="D96" s="17">
        <f>+[1]GBA!D97</f>
        <v>5137.9975000000004</v>
      </c>
      <c r="E96" s="17">
        <f>+[1]GBA!E97</f>
        <v>6014.3987999999999</v>
      </c>
      <c r="F96" s="17">
        <f>+[1]GBA!F97</f>
        <v>5514.9953999999998</v>
      </c>
      <c r="G96" s="17">
        <f>+[1]GBA!G97</f>
        <v>6222.2560999999996</v>
      </c>
      <c r="H96" s="17">
        <f>+[1]GBA!H97</f>
        <v>7093.6656000000003</v>
      </c>
      <c r="I96" s="17">
        <f>+[1]GBA!I97</f>
        <v>6423.7254000000003</v>
      </c>
      <c r="J96" s="17">
        <f>+[1]GBA!J97</f>
        <v>5930.2983000000004</v>
      </c>
      <c r="K96" s="17">
        <f>+[1]GBA!K97</f>
        <v>6302.1849000000002</v>
      </c>
      <c r="L96" s="17">
        <f>+[1]GBA!L97</f>
        <v>5450.2375000000002</v>
      </c>
      <c r="M96" s="17">
        <f>+[1]GBA!M97</f>
        <v>7082.7804999999998</v>
      </c>
      <c r="N96" s="17">
        <f>+[1]GBA!N97</f>
        <v>6373.7302</v>
      </c>
      <c r="O96" s="18">
        <f>+[1]GBA!R97</f>
        <v>7463.0861999999997</v>
      </c>
      <c r="P96" s="19">
        <f>+[1]GBA!S97</f>
        <v>6597.5519000000004</v>
      </c>
      <c r="Q96" s="20">
        <f>+[1]GBA!T97</f>
        <v>6004.7313000000004</v>
      </c>
      <c r="R96" s="18">
        <f t="shared" ref="R96:R108" si="64">+SUMPRODUCT($C$3:$N$3,C96:N96)</f>
        <v>6551.2980394299993</v>
      </c>
      <c r="S96" s="19">
        <f t="shared" si="41"/>
        <v>6750.5347744788396</v>
      </c>
      <c r="T96" s="19">
        <f t="shared" si="42"/>
        <v>6459.8244671674411</v>
      </c>
      <c r="U96" s="19">
        <f t="shared" si="43"/>
        <v>6197.7816500970121</v>
      </c>
      <c r="V96" s="19"/>
      <c r="W96" s="20">
        <f t="shared" si="44"/>
        <v>6341.9104301211764</v>
      </c>
      <c r="X96" s="21"/>
      <c r="Y96" s="41">
        <f t="shared" ref="Y96:Y108" si="65">+B96/B95-1</f>
        <v>4.0371942876526123E-2</v>
      </c>
      <c r="Z96" s="24">
        <f t="shared" ref="Z96:Z108" si="66">+C96/C95-1</f>
        <v>3.6449017241913628E-2</v>
      </c>
      <c r="AA96" s="24">
        <f t="shared" ref="AA96:AA108" si="67">+D96/D95-1</f>
        <v>6.4031425266024788E-2</v>
      </c>
      <c r="AB96" s="24">
        <f t="shared" ref="AB96:AB108" si="68">+E96/E95-1</f>
        <v>8.0962832710893551E-3</v>
      </c>
      <c r="AC96" s="24">
        <f t="shared" ref="AC96:AC108" si="69">+F96/F95-1</f>
        <v>4.9501876307299408E-2</v>
      </c>
      <c r="AD96" s="24">
        <f t="shared" ref="AD96:AD108" si="70">+G96/G95-1</f>
        <v>3.1776239463053857E-2</v>
      </c>
      <c r="AE96" s="24">
        <f t="shared" ref="AE96:AE108" si="71">+H96/H95-1</f>
        <v>5.840013711210057E-2</v>
      </c>
      <c r="AF96" s="24">
        <f t="shared" ref="AF96:AF108" si="72">+I96/I95-1</f>
        <v>1.7022089970627041E-2</v>
      </c>
      <c r="AG96" s="24">
        <f t="shared" ref="AG96:AG108" si="73">+J96/J95-1</f>
        <v>3.8084566692563326E-2</v>
      </c>
      <c r="AH96" s="24">
        <f t="shared" ref="AH96:AH108" si="74">+K96/K95-1</f>
        <v>5.4118198709701471E-2</v>
      </c>
      <c r="AI96" s="24">
        <f t="shared" ref="AI96:AI108" si="75">+L96/L95-1</f>
        <v>3.0251049142100195E-2</v>
      </c>
      <c r="AJ96" s="24">
        <f t="shared" ref="AJ96:AJ108" si="76">+M96/M95-1</f>
        <v>6.9537639484005265E-2</v>
      </c>
      <c r="AK96" s="24">
        <f t="shared" ref="AK96:AK108" si="77">+N96/N95-1</f>
        <v>3.4808358092098368E-2</v>
      </c>
      <c r="AL96" s="24">
        <f t="shared" ref="AL96:AL108" si="78">+O96/O95-1</f>
        <v>5.8014775516751937E-2</v>
      </c>
      <c r="AM96" s="24">
        <f t="shared" ref="AM96:AM108" si="79">+P96/P95-1</f>
        <v>3.8944694972016691E-2</v>
      </c>
      <c r="AN96" s="24">
        <f t="shared" ref="AN96:AN108" si="80">+Q96/Q95-1</f>
        <v>3.5304265573754767E-2</v>
      </c>
      <c r="AO96" s="24">
        <f t="shared" ref="AO96:AO108" si="81">+R96/R95-1</f>
        <v>4.0367340497577064E-2</v>
      </c>
      <c r="AP96" s="24">
        <f t="shared" ref="AP96:AP108" si="82">+S96/S95-1</f>
        <v>4.1199419452298658E-2</v>
      </c>
      <c r="AQ96" s="24">
        <f t="shared" ref="AQ96:AQ108" si="83">+T96/T95-1</f>
        <v>4.3129855297624697E-2</v>
      </c>
      <c r="AR96" s="24">
        <f t="shared" ref="AR96:AR108" si="84">+U96/U95-1</f>
        <v>3.0894057260032914E-2</v>
      </c>
      <c r="AS96" s="24" t="e">
        <f t="shared" ref="AS96:AS108" si="85">+V96/V95-1</f>
        <v>#DIV/0!</v>
      </c>
      <c r="AT96" s="24">
        <f t="shared" ref="AT96:AT108" si="86">+W96/W95-1</f>
        <v>3.3124906585278557E-2</v>
      </c>
      <c r="AU96" s="21"/>
      <c r="AV96" s="24">
        <f t="shared" ref="AV96:AV108" si="87">+B96/B84-1</f>
        <v>2.6611273717431971</v>
      </c>
      <c r="AW96" s="24">
        <f t="shared" ref="AW96:AW108" si="88">+C96/C84-1</f>
        <v>2.8263699225233228</v>
      </c>
      <c r="AX96" s="24">
        <f t="shared" ref="AX96:AX108" si="89">+D96/D84-1</f>
        <v>2.505310705215916</v>
      </c>
      <c r="AY96" s="24">
        <f t="shared" ref="AY96:AY108" si="90">+E96/E84-1</f>
        <v>1.80198444121238</v>
      </c>
      <c r="AZ96" s="24">
        <f t="shared" ref="AZ96:AZ108" si="91">+F96/F84-1</f>
        <v>3.0567246059125983</v>
      </c>
      <c r="BA96" s="24">
        <f t="shared" ref="BA96:BA108" si="92">+G96/G84-1</f>
        <v>2.3707421010083478</v>
      </c>
      <c r="BB96" s="24">
        <f t="shared" ref="BB96:BB108" si="93">+H96/H84-1</f>
        <v>2.8521223566455829</v>
      </c>
      <c r="BC96" s="24">
        <f t="shared" ref="BC96:BC108" si="94">+I96/I84-1</f>
        <v>2.9241783827906427</v>
      </c>
      <c r="BD96" s="24">
        <f t="shared" ref="BD96:BD108" si="95">+J96/J84-1</f>
        <v>3.2672004500410798</v>
      </c>
      <c r="BE96" s="24">
        <f t="shared" ref="BE96:BE108" si="96">+K96/K84-1</f>
        <v>2.5521637013564562</v>
      </c>
      <c r="BF96" s="24">
        <f t="shared" ref="BF96:BF108" si="97">+L96/L84-1</f>
        <v>2.2961097802261867</v>
      </c>
      <c r="BG96" s="24">
        <f t="shared" ref="BG96:BG108" si="98">+M96/M84-1</f>
        <v>2.537721279261278</v>
      </c>
      <c r="BH96" s="24">
        <f t="shared" ref="BH96:BH108" si="99">+N96/N84-1</f>
        <v>3.0343131145601641</v>
      </c>
      <c r="BI96" s="24">
        <f t="shared" ref="BI96:BI108" si="100">+O96/O84-1</f>
        <v>2.2879580971916762</v>
      </c>
      <c r="BJ96" s="24">
        <f t="shared" ref="BJ96:BJ108" si="101">+P96/P84-1</f>
        <v>2.5909455109669799</v>
      </c>
      <c r="BK96" s="24">
        <f t="shared" ref="BK96:BK108" si="102">+Q96/Q84-1</f>
        <v>3.1922108936315547</v>
      </c>
      <c r="BL96" s="24">
        <f t="shared" ref="BL96:BL108" si="103">+R96/R84-1</f>
        <v>2.6610382231757956</v>
      </c>
      <c r="BM96" s="24">
        <f t="shared" ref="BM96:BM108" si="104">+S96/S84-1</f>
        <v>2.5428413476138356</v>
      </c>
      <c r="BN96" s="24">
        <f t="shared" ref="BN96:BN108" si="105">+T96/T84-1</f>
        <v>2.3619556573445886</v>
      </c>
      <c r="BO96" s="24">
        <f t="shared" ref="BO96:BO108" si="106">+U96/U84-1</f>
        <v>2.2835343179130558</v>
      </c>
      <c r="BP96" s="24" t="e">
        <f t="shared" ref="BP96:BP108" si="107">+V96/V84-1</f>
        <v>#DIV/0!</v>
      </c>
      <c r="BQ96" s="24">
        <f t="shared" ref="BQ96:BQ108" si="108">+W96/W84-1</f>
        <v>2.5561107796857221</v>
      </c>
      <c r="BR96" s="21"/>
      <c r="BS96" s="35">
        <f t="shared" ref="BS96:BS108" si="109">+A96</f>
        <v>45474</v>
      </c>
      <c r="BT96" s="24">
        <f t="shared" ref="BT96:BT108" si="110">(C96-C95)/$B95*C$3</f>
        <v>9.7256165826279037E-3</v>
      </c>
      <c r="BU96" s="24">
        <f t="shared" ref="BU96:BU108" si="111">(D96-D95)/$B95*D$3</f>
        <v>1.605609914474867E-3</v>
      </c>
      <c r="BV96" s="24">
        <f t="shared" ref="BV96:BV108" si="112">(E96-E95)/$B95*E$3</f>
        <v>6.5124331596660198E-4</v>
      </c>
      <c r="BW96" s="24">
        <f t="shared" ref="BW96:BW108" si="113">(F96-F95)/$B95*F$3</f>
        <v>4.3209074690936907E-3</v>
      </c>
      <c r="BX96" s="24">
        <f t="shared" ref="BX96:BX108" si="114">(G96-G95)/$B95*G$3</f>
        <v>1.9080602582523707E-3</v>
      </c>
      <c r="BY96" s="24">
        <f t="shared" ref="BY96:BY108" si="115">(H96-H95)/$B95*H$3</f>
        <v>5.4698705562055954E-3</v>
      </c>
      <c r="BZ96" s="24">
        <f t="shared" ref="BZ96:BZ108" si="116">(I96-I95)/$B95*I$3</f>
        <v>1.9788486772315465E-3</v>
      </c>
      <c r="CA96" s="24">
        <f t="shared" ref="CA96:CA108" si="117">(J96-J95)/$B95*J$3</f>
        <v>9.7086496537451882E-4</v>
      </c>
      <c r="CB96" s="24">
        <f t="shared" ref="CB96:CB108" si="118">(K96-K95)/$B95*K$3</f>
        <v>3.8330428629323788E-3</v>
      </c>
      <c r="CC96" s="24">
        <f t="shared" ref="CC96:CC108" si="119">(L96-L95)/$B95*L$3</f>
        <v>7.6750185164717235E-4</v>
      </c>
      <c r="CD96" s="24">
        <f t="shared" ref="CD96:CD108" si="120">(M96-M95)/$B95*M$3</f>
        <v>7.9271417110363309E-3</v>
      </c>
      <c r="CE96" s="24">
        <f t="shared" ref="CE96:CE108" si="121">(N96-N95)/$B95*N$3</f>
        <v>1.2086632711332352E-3</v>
      </c>
      <c r="CF96" s="24">
        <f t="shared" ref="CF96:CF108" si="122">+SUM(BT96:CE96)</f>
        <v>4.0367371435976213E-2</v>
      </c>
      <c r="CG96" s="21"/>
    </row>
    <row r="97" spans="1:85" x14ac:dyDescent="0.25">
      <c r="A97" s="31">
        <f>+[1]NAC!A98</f>
        <v>45505</v>
      </c>
      <c r="B97" s="17">
        <f>+[1]GBA!B98</f>
        <v>6822.4011</v>
      </c>
      <c r="C97" s="17">
        <f>+[1]GBA!C98</f>
        <v>7642.3734000000004</v>
      </c>
      <c r="D97" s="17">
        <f>+[1]GBA!D98</f>
        <v>5298.9102999999996</v>
      </c>
      <c r="E97" s="17">
        <f>+[1]GBA!E98</f>
        <v>6139.8903</v>
      </c>
      <c r="F97" s="17">
        <f>+[1]GBA!F98</f>
        <v>5852.2071999999998</v>
      </c>
      <c r="G97" s="17">
        <f>+[1]GBA!G98</f>
        <v>6485.4665999999997</v>
      </c>
      <c r="H97" s="17">
        <f>+[1]GBA!H98</f>
        <v>7408.4618</v>
      </c>
      <c r="I97" s="17">
        <f>+[1]GBA!I98</f>
        <v>6867.0366999999997</v>
      </c>
      <c r="J97" s="17">
        <f>+[1]GBA!J98</f>
        <v>6202.5992999999999</v>
      </c>
      <c r="K97" s="17">
        <f>+[1]GBA!K98</f>
        <v>6500.2097999999996</v>
      </c>
      <c r="L97" s="17">
        <f>+[1]GBA!L98</f>
        <v>5813.6611000000003</v>
      </c>
      <c r="M97" s="17">
        <f>+[1]GBA!M98</f>
        <v>7408.7635</v>
      </c>
      <c r="N97" s="17">
        <f>+[1]GBA!N98</f>
        <v>6534.0289000000002</v>
      </c>
      <c r="O97" s="18">
        <f>+[1]GBA!R98</f>
        <v>7376.7821000000004</v>
      </c>
      <c r="P97" s="19">
        <f>+[1]GBA!S98</f>
        <v>6880.7826999999997</v>
      </c>
      <c r="Q97" s="20">
        <f>+[1]GBA!T98</f>
        <v>6401.0248000000001</v>
      </c>
      <c r="R97" s="18">
        <f t="shared" si="64"/>
        <v>6822.3864450900001</v>
      </c>
      <c r="S97" s="19">
        <f t="shared" si="41"/>
        <v>6968.6446217466846</v>
      </c>
      <c r="T97" s="19">
        <f t="shared" si="42"/>
        <v>6686.4219686424467</v>
      </c>
      <c r="U97" s="19">
        <f t="shared" si="43"/>
        <v>6382.5732220411328</v>
      </c>
      <c r="V97" s="19"/>
      <c r="W97" s="20">
        <f t="shared" si="44"/>
        <v>6621.4443485285628</v>
      </c>
      <c r="X97" s="21"/>
      <c r="Y97" s="41">
        <f t="shared" si="65"/>
        <v>4.1377770776646283E-2</v>
      </c>
      <c r="Z97" s="24">
        <f t="shared" si="66"/>
        <v>2.8646804120114666E-2</v>
      </c>
      <c r="AA97" s="24">
        <f t="shared" si="67"/>
        <v>3.1318193517999804E-2</v>
      </c>
      <c r="AB97" s="24">
        <f t="shared" si="68"/>
        <v>2.0865177746444141E-2</v>
      </c>
      <c r="AC97" s="24">
        <f t="shared" si="69"/>
        <v>6.1144529694439953E-2</v>
      </c>
      <c r="AD97" s="24">
        <f t="shared" si="70"/>
        <v>4.2301457183673286E-2</v>
      </c>
      <c r="AE97" s="24">
        <f t="shared" si="71"/>
        <v>4.4377084817756263E-2</v>
      </c>
      <c r="AF97" s="24">
        <f t="shared" si="72"/>
        <v>6.9011558308516685E-2</v>
      </c>
      <c r="AG97" s="24">
        <f t="shared" si="73"/>
        <v>4.5916914499899431E-2</v>
      </c>
      <c r="AH97" s="24">
        <f t="shared" si="74"/>
        <v>3.1421626490203414E-2</v>
      </c>
      <c r="AI97" s="24">
        <f t="shared" si="75"/>
        <v>6.6680323563881316E-2</v>
      </c>
      <c r="AJ97" s="24">
        <f t="shared" si="76"/>
        <v>4.6024721505911526E-2</v>
      </c>
      <c r="AK97" s="24">
        <f t="shared" si="77"/>
        <v>2.5149903583932653E-2</v>
      </c>
      <c r="AL97" s="24">
        <f t="shared" si="78"/>
        <v>-1.1564130131580086E-2</v>
      </c>
      <c r="AM97" s="24">
        <f t="shared" si="79"/>
        <v>4.2929681235247097E-2</v>
      </c>
      <c r="AN97" s="24">
        <f t="shared" si="80"/>
        <v>6.5996874831018681E-2</v>
      </c>
      <c r="AO97" s="24">
        <f t="shared" si="81"/>
        <v>4.1379342540732056E-2</v>
      </c>
      <c r="AP97" s="24">
        <f t="shared" si="82"/>
        <v>3.2310010177628357E-2</v>
      </c>
      <c r="AQ97" s="24">
        <f t="shared" si="83"/>
        <v>3.5077965760014873E-2</v>
      </c>
      <c r="AR97" s="24">
        <f t="shared" si="84"/>
        <v>2.9815760279523262E-2</v>
      </c>
      <c r="AS97" s="24" t="e">
        <f t="shared" si="85"/>
        <v>#DIV/0!</v>
      </c>
      <c r="AT97" s="24">
        <f t="shared" si="86"/>
        <v>4.407724162733806E-2</v>
      </c>
      <c r="AU97" s="21"/>
      <c r="AV97" s="24">
        <f t="shared" si="87"/>
        <v>2.3962436627215573</v>
      </c>
      <c r="AW97" s="24">
        <f t="shared" si="88"/>
        <v>2.4177238829582017</v>
      </c>
      <c r="AX97" s="24">
        <f t="shared" si="89"/>
        <v>2.3657564467173122</v>
      </c>
      <c r="AY97" s="24">
        <f t="shared" si="90"/>
        <v>1.6417808898761272</v>
      </c>
      <c r="AZ97" s="24">
        <f t="shared" si="91"/>
        <v>2.8499894082988937</v>
      </c>
      <c r="BA97" s="24">
        <f t="shared" si="92"/>
        <v>2.0720778399517594</v>
      </c>
      <c r="BB97" s="24">
        <f t="shared" si="93"/>
        <v>2.4657182629955985</v>
      </c>
      <c r="BC97" s="24">
        <f t="shared" si="94"/>
        <v>2.8393582944148674</v>
      </c>
      <c r="BD97" s="24">
        <f t="shared" si="95"/>
        <v>3.2487118783108935</v>
      </c>
      <c r="BE97" s="24">
        <f t="shared" si="96"/>
        <v>2.2857671379197693</v>
      </c>
      <c r="BF97" s="24">
        <f t="shared" si="97"/>
        <v>2.2114593027931937</v>
      </c>
      <c r="BG97" s="24">
        <f t="shared" si="98"/>
        <v>2.2835050303626434</v>
      </c>
      <c r="BH97" s="24">
        <f t="shared" si="99"/>
        <v>2.7860218189546746</v>
      </c>
      <c r="BI97" s="24">
        <f t="shared" si="100"/>
        <v>1.9466993176613725</v>
      </c>
      <c r="BJ97" s="24">
        <f t="shared" si="101"/>
        <v>2.2992823630454891</v>
      </c>
      <c r="BK97" s="24">
        <f t="shared" si="102"/>
        <v>3.1021988944165004</v>
      </c>
      <c r="BL97" s="24">
        <f t="shared" si="103"/>
        <v>2.3961689940440443</v>
      </c>
      <c r="BM97" s="24">
        <f t="shared" si="104"/>
        <v>2.2475121284803596</v>
      </c>
      <c r="BN97" s="24">
        <f t="shared" si="105"/>
        <v>2.1258166741037892</v>
      </c>
      <c r="BO97" s="24">
        <f t="shared" si="106"/>
        <v>2.0541983800261705</v>
      </c>
      <c r="BP97" s="24" t="e">
        <f t="shared" si="107"/>
        <v>#DIV/0!</v>
      </c>
      <c r="BQ97" s="24">
        <f t="shared" si="108"/>
        <v>2.343400579112938</v>
      </c>
      <c r="BR97" s="21"/>
      <c r="BS97" s="35">
        <f t="shared" si="109"/>
        <v>45505</v>
      </c>
      <c r="BT97" s="24">
        <f t="shared" si="110"/>
        <v>7.6149457224053627E-3</v>
      </c>
      <c r="BU97" s="24">
        <f t="shared" si="111"/>
        <v>8.031735518418988E-4</v>
      </c>
      <c r="BV97" s="24">
        <f t="shared" si="112"/>
        <v>1.6262715143600037E-3</v>
      </c>
      <c r="BW97" s="24">
        <f t="shared" si="113"/>
        <v>5.384005591543204E-3</v>
      </c>
      <c r="BX97" s="24">
        <f t="shared" si="114"/>
        <v>2.5190791034237076E-3</v>
      </c>
      <c r="BY97" s="24">
        <f t="shared" si="115"/>
        <v>4.2284695516416346E-3</v>
      </c>
      <c r="BZ97" s="24">
        <f t="shared" si="116"/>
        <v>7.8426582711092398E-3</v>
      </c>
      <c r="CA97" s="24">
        <f t="shared" si="117"/>
        <v>1.1679563452994654E-3</v>
      </c>
      <c r="CB97" s="24">
        <f t="shared" si="118"/>
        <v>2.2549124497315133E-3</v>
      </c>
      <c r="CC97" s="24">
        <f t="shared" si="119"/>
        <v>1.6752943482246793E-3</v>
      </c>
      <c r="CD97" s="24">
        <f t="shared" si="120"/>
        <v>5.3938055861091879E-3</v>
      </c>
      <c r="CE97" s="24">
        <f t="shared" si="121"/>
        <v>8.6861916571953103E-4</v>
      </c>
      <c r="CF97" s="24">
        <f t="shared" si="122"/>
        <v>4.1379191201409427E-2</v>
      </c>
      <c r="CG97" s="21"/>
    </row>
    <row r="98" spans="1:85" x14ac:dyDescent="0.25">
      <c r="A98" s="31">
        <f>+[1]NAC!A99</f>
        <v>45536</v>
      </c>
      <c r="B98" s="17">
        <f>+[1]GBA!B99</f>
        <v>7076.0410000000002</v>
      </c>
      <c r="C98" s="17">
        <f>+[1]GBA!C99</f>
        <v>7810.7110000000002</v>
      </c>
      <c r="D98" s="17">
        <f>+[1]GBA!D99</f>
        <v>5438.7329</v>
      </c>
      <c r="E98" s="17">
        <f>+[1]GBA!E99</f>
        <v>6590.5496999999996</v>
      </c>
      <c r="F98" s="17">
        <f>+[1]GBA!F99</f>
        <v>6254.0780000000004</v>
      </c>
      <c r="G98" s="17">
        <f>+[1]GBA!G99</f>
        <v>6666.3154000000004</v>
      </c>
      <c r="H98" s="17">
        <f>+[1]GBA!H99</f>
        <v>7651.0169999999998</v>
      </c>
      <c r="I98" s="17">
        <f>+[1]GBA!I99</f>
        <v>7171.5043999999998</v>
      </c>
      <c r="J98" s="17">
        <f>+[1]GBA!J99</f>
        <v>6392.9931999999999</v>
      </c>
      <c r="K98" s="17">
        <f>+[1]GBA!K99</f>
        <v>6617.3455000000004</v>
      </c>
      <c r="L98" s="17">
        <f>+[1]GBA!L99</f>
        <v>6031.7588999999998</v>
      </c>
      <c r="M98" s="17">
        <f>+[1]GBA!M99</f>
        <v>7709.6544999999996</v>
      </c>
      <c r="N98" s="17">
        <f>+[1]GBA!N99</f>
        <v>6761.1369000000004</v>
      </c>
      <c r="O98" s="18">
        <f>+[1]GBA!R99</f>
        <v>7648.8315000000002</v>
      </c>
      <c r="P98" s="19">
        <f>+[1]GBA!S99</f>
        <v>7117.1826000000001</v>
      </c>
      <c r="Q98" s="20">
        <f>+[1]GBA!T99</f>
        <v>6697.0771000000004</v>
      </c>
      <c r="R98" s="18">
        <f t="shared" si="64"/>
        <v>7076.039393850001</v>
      </c>
      <c r="S98" s="19">
        <f t="shared" si="41"/>
        <v>7194.5574090176888</v>
      </c>
      <c r="T98" s="19">
        <f t="shared" si="42"/>
        <v>6956.8875366293378</v>
      </c>
      <c r="U98" s="19">
        <f t="shared" si="43"/>
        <v>6640.2405097400097</v>
      </c>
      <c r="V98" s="19"/>
      <c r="W98" s="20">
        <f t="shared" si="44"/>
        <v>6881.0522466243501</v>
      </c>
      <c r="X98" s="21"/>
      <c r="Y98" s="41">
        <f t="shared" si="65"/>
        <v>3.7177512181158612E-2</v>
      </c>
      <c r="Z98" s="24">
        <f t="shared" si="66"/>
        <v>2.2026874530888474E-2</v>
      </c>
      <c r="AA98" s="24">
        <f t="shared" si="67"/>
        <v>2.6387047918135176E-2</v>
      </c>
      <c r="AB98" s="24">
        <f t="shared" si="68"/>
        <v>7.3398607789458392E-2</v>
      </c>
      <c r="AC98" s="24">
        <f t="shared" si="69"/>
        <v>6.8669954132861255E-2</v>
      </c>
      <c r="AD98" s="24">
        <f t="shared" si="70"/>
        <v>2.7885241132843186E-2</v>
      </c>
      <c r="AE98" s="24">
        <f t="shared" si="71"/>
        <v>3.2740291648665876E-2</v>
      </c>
      <c r="AF98" s="24">
        <f t="shared" si="72"/>
        <v>4.4337567032370684E-2</v>
      </c>
      <c r="AG98" s="24">
        <f t="shared" si="73"/>
        <v>3.0695824571482566E-2</v>
      </c>
      <c r="AH98" s="24">
        <f t="shared" si="74"/>
        <v>1.8020295283392329E-2</v>
      </c>
      <c r="AI98" s="24">
        <f t="shared" si="75"/>
        <v>3.7514708244689388E-2</v>
      </c>
      <c r="AJ98" s="24">
        <f t="shared" si="76"/>
        <v>4.0612849904035908E-2</v>
      </c>
      <c r="AK98" s="24">
        <f t="shared" si="77"/>
        <v>3.4757728114731767E-2</v>
      </c>
      <c r="AL98" s="24">
        <f t="shared" si="78"/>
        <v>3.6879142736234494E-2</v>
      </c>
      <c r="AM98" s="24">
        <f t="shared" si="79"/>
        <v>3.435654202537175E-2</v>
      </c>
      <c r="AN98" s="24">
        <f t="shared" si="80"/>
        <v>4.6250765971098895E-2</v>
      </c>
      <c r="AO98" s="24">
        <f t="shared" si="81"/>
        <v>3.7179504679414999E-2</v>
      </c>
      <c r="AP98" s="24">
        <f t="shared" si="82"/>
        <v>3.241846865974618E-2</v>
      </c>
      <c r="AQ98" s="24">
        <f t="shared" si="83"/>
        <v>4.0449969992217616E-2</v>
      </c>
      <c r="AR98" s="24">
        <f t="shared" si="84"/>
        <v>4.0370439748198539E-2</v>
      </c>
      <c r="AS98" s="24" t="e">
        <f t="shared" si="85"/>
        <v>#DIV/0!</v>
      </c>
      <c r="AT98" s="24">
        <f t="shared" si="86"/>
        <v>3.9207140380705274E-2</v>
      </c>
      <c r="AU98" s="21"/>
      <c r="AV98" s="24">
        <f t="shared" si="87"/>
        <v>2.1400525898072691</v>
      </c>
      <c r="AW98" s="24">
        <f t="shared" si="88"/>
        <v>2.0865589944218588</v>
      </c>
      <c r="AX98" s="24">
        <f t="shared" si="89"/>
        <v>2.1027722997538199</v>
      </c>
      <c r="AY98" s="24">
        <f t="shared" si="90"/>
        <v>1.4119681097804104</v>
      </c>
      <c r="AZ98" s="24">
        <f t="shared" si="91"/>
        <v>2.8454135960052964</v>
      </c>
      <c r="BA98" s="24">
        <f t="shared" si="92"/>
        <v>1.8230176597105121</v>
      </c>
      <c r="BB98" s="24">
        <f t="shared" si="93"/>
        <v>2.3140059342708166</v>
      </c>
      <c r="BC98" s="24">
        <f t="shared" si="94"/>
        <v>2.6412242487564681</v>
      </c>
      <c r="BD98" s="24">
        <f t="shared" si="95"/>
        <v>3.0255978677217232</v>
      </c>
      <c r="BE98" s="24">
        <f t="shared" si="96"/>
        <v>1.9142191938590476</v>
      </c>
      <c r="BF98" s="24">
        <f t="shared" si="97"/>
        <v>2.0245613019892952</v>
      </c>
      <c r="BG98" s="24">
        <f t="shared" si="98"/>
        <v>2.0039931911111948</v>
      </c>
      <c r="BH98" s="24">
        <f t="shared" si="99"/>
        <v>2.4784626504484382</v>
      </c>
      <c r="BI98" s="24">
        <f t="shared" si="100"/>
        <v>1.6353994277174189</v>
      </c>
      <c r="BJ98" s="24">
        <f t="shared" si="101"/>
        <v>2.0280998499348466</v>
      </c>
      <c r="BK98" s="24">
        <f t="shared" si="102"/>
        <v>2.9952391162157954</v>
      </c>
      <c r="BL98" s="24">
        <f t="shared" si="103"/>
        <v>2.1399780307651106</v>
      </c>
      <c r="BM98" s="24">
        <f t="shared" si="104"/>
        <v>1.9445496047853852</v>
      </c>
      <c r="BN98" s="24">
        <f t="shared" si="105"/>
        <v>1.840491066251996</v>
      </c>
      <c r="BO98" s="24">
        <f t="shared" si="106"/>
        <v>1.7669398027300156</v>
      </c>
      <c r="BP98" s="24" t="e">
        <f t="shared" si="107"/>
        <v>#DIV/0!</v>
      </c>
      <c r="BQ98" s="24">
        <f t="shared" si="108"/>
        <v>2.0981003188997525</v>
      </c>
      <c r="BR98" s="21"/>
      <c r="BS98" s="35">
        <f t="shared" si="109"/>
        <v>45536</v>
      </c>
      <c r="BT98" s="24">
        <f t="shared" si="110"/>
        <v>5.7836431575387674E-3</v>
      </c>
      <c r="BU98" s="24">
        <f t="shared" si="111"/>
        <v>6.7017446687501461E-4</v>
      </c>
      <c r="BV98" s="24">
        <f t="shared" si="112"/>
        <v>5.6081403745083186E-3</v>
      </c>
      <c r="BW98" s="24">
        <f t="shared" si="113"/>
        <v>6.1614210398740791E-3</v>
      </c>
      <c r="BX98" s="24">
        <f t="shared" si="114"/>
        <v>1.662057037367686E-3</v>
      </c>
      <c r="BY98" s="24">
        <f t="shared" si="115"/>
        <v>3.1286430227621736E-3</v>
      </c>
      <c r="BZ98" s="24">
        <f t="shared" si="116"/>
        <v>5.172344151679973E-3</v>
      </c>
      <c r="CA98" s="24">
        <f t="shared" si="117"/>
        <v>7.8419144690862583E-4</v>
      </c>
      <c r="CB98" s="24">
        <f t="shared" si="118"/>
        <v>1.2808281266253978E-3</v>
      </c>
      <c r="CC98" s="24">
        <f t="shared" si="119"/>
        <v>9.654304200906608E-4</v>
      </c>
      <c r="CD98" s="24">
        <f t="shared" si="120"/>
        <v>4.780807214632977E-3</v>
      </c>
      <c r="CE98" s="24">
        <f t="shared" si="121"/>
        <v>1.1817443568364818E-3</v>
      </c>
      <c r="CF98" s="24">
        <f t="shared" si="122"/>
        <v>3.7179424815700156E-2</v>
      </c>
      <c r="CG98" s="21"/>
    </row>
    <row r="99" spans="1:85" x14ac:dyDescent="0.25">
      <c r="A99" s="31">
        <f>+[1]NAC!A100</f>
        <v>45566</v>
      </c>
      <c r="B99" s="17">
        <f>+[1]GBA!B100</f>
        <v>7275.6041999999998</v>
      </c>
      <c r="C99" s="17">
        <f>+[1]GBA!C100</f>
        <v>7904.0442000000003</v>
      </c>
      <c r="D99" s="17">
        <f>+[1]GBA!D100</f>
        <v>5634.0618000000004</v>
      </c>
      <c r="E99" s="17">
        <f>+[1]GBA!E100</f>
        <v>6884.6687000000002</v>
      </c>
      <c r="F99" s="17">
        <f>+[1]GBA!F100</f>
        <v>6546.2992000000004</v>
      </c>
      <c r="G99" s="17">
        <f>+[1]GBA!G100</f>
        <v>6840.2644</v>
      </c>
      <c r="H99" s="17">
        <f>+[1]GBA!H100</f>
        <v>7946.7150000000001</v>
      </c>
      <c r="I99" s="17">
        <f>+[1]GBA!I100</f>
        <v>7275.5056000000004</v>
      </c>
      <c r="J99" s="17">
        <f>+[1]GBA!J100</f>
        <v>6532.7465000000002</v>
      </c>
      <c r="K99" s="17">
        <f>+[1]GBA!K100</f>
        <v>6840.3157000000001</v>
      </c>
      <c r="L99" s="17">
        <f>+[1]GBA!L100</f>
        <v>6195.5641999999998</v>
      </c>
      <c r="M99" s="17">
        <f>+[1]GBA!M100</f>
        <v>8017.9795999999997</v>
      </c>
      <c r="N99" s="17">
        <f>+[1]GBA!N100</f>
        <v>6982.0895</v>
      </c>
      <c r="O99" s="18">
        <f>+[1]GBA!R100</f>
        <v>7740.4696999999996</v>
      </c>
      <c r="P99" s="19">
        <f>+[1]GBA!S100</f>
        <v>7336.5033000000003</v>
      </c>
      <c r="Q99" s="20">
        <f>+[1]GBA!T100</f>
        <v>6887.1385</v>
      </c>
      <c r="R99" s="18">
        <f t="shared" si="64"/>
        <v>7275.5965798099987</v>
      </c>
      <c r="S99" s="19">
        <f t="shared" si="41"/>
        <v>7387.2954026531916</v>
      </c>
      <c r="T99" s="19">
        <f t="shared" si="42"/>
        <v>7213.0392450696527</v>
      </c>
      <c r="U99" s="19">
        <f t="shared" si="43"/>
        <v>6874.4457857198304</v>
      </c>
      <c r="V99" s="19"/>
      <c r="W99" s="20">
        <f t="shared" si="44"/>
        <v>7087.4454962685131</v>
      </c>
      <c r="X99" s="21"/>
      <c r="Y99" s="41">
        <f t="shared" si="65"/>
        <v>2.8202663042794729E-2</v>
      </c>
      <c r="Z99" s="24">
        <f t="shared" si="66"/>
        <v>1.1949385913779142E-2</v>
      </c>
      <c r="AA99" s="24">
        <f t="shared" si="67"/>
        <v>3.5914413079561225E-2</v>
      </c>
      <c r="AB99" s="24">
        <f t="shared" si="68"/>
        <v>4.462738517850795E-2</v>
      </c>
      <c r="AC99" s="24">
        <f t="shared" si="69"/>
        <v>4.6724904934028588E-2</v>
      </c>
      <c r="AD99" s="24">
        <f t="shared" si="70"/>
        <v>2.60937248783637E-2</v>
      </c>
      <c r="AE99" s="24">
        <f t="shared" si="71"/>
        <v>3.8648195396768781E-2</v>
      </c>
      <c r="AF99" s="24">
        <f t="shared" si="72"/>
        <v>1.4502006022613756E-2</v>
      </c>
      <c r="AG99" s="24">
        <f t="shared" si="73"/>
        <v>2.1860386149010758E-2</v>
      </c>
      <c r="AH99" s="24">
        <f t="shared" si="74"/>
        <v>3.369481010172426E-2</v>
      </c>
      <c r="AI99" s="24">
        <f t="shared" si="75"/>
        <v>2.7157136536077431E-2</v>
      </c>
      <c r="AJ99" s="24">
        <f t="shared" si="76"/>
        <v>3.9992077465987652E-2</v>
      </c>
      <c r="AK99" s="24">
        <f t="shared" si="77"/>
        <v>3.2679799753795757E-2</v>
      </c>
      <c r="AL99" s="24">
        <f t="shared" si="78"/>
        <v>1.1980679663292193E-2</v>
      </c>
      <c r="AM99" s="24">
        <f t="shared" si="79"/>
        <v>3.0815662928193044E-2</v>
      </c>
      <c r="AN99" s="24">
        <f t="shared" si="80"/>
        <v>2.8379753907865179E-2</v>
      </c>
      <c r="AO99" s="24">
        <f t="shared" si="81"/>
        <v>2.8201819528229199E-2</v>
      </c>
      <c r="AP99" s="24">
        <f t="shared" si="82"/>
        <v>2.6789416315439185E-2</v>
      </c>
      <c r="AQ99" s="24">
        <f t="shared" si="83"/>
        <v>3.6819871974590246E-2</v>
      </c>
      <c r="AR99" s="24">
        <f t="shared" si="84"/>
        <v>3.5270601363954324E-2</v>
      </c>
      <c r="AS99" s="24" t="e">
        <f t="shared" si="85"/>
        <v>#DIV/0!</v>
      </c>
      <c r="AT99" s="24">
        <f t="shared" si="86"/>
        <v>2.9994431410604872E-2</v>
      </c>
      <c r="AU99" s="21"/>
      <c r="AV99" s="24">
        <f t="shared" si="87"/>
        <v>1.9725887565805196</v>
      </c>
      <c r="AW99" s="24">
        <f t="shared" si="88"/>
        <v>1.8734558078855419</v>
      </c>
      <c r="AX99" s="24">
        <f t="shared" si="89"/>
        <v>1.9154693916329744</v>
      </c>
      <c r="AY99" s="24">
        <f t="shared" si="90"/>
        <v>1.2756460212174456</v>
      </c>
      <c r="AZ99" s="24">
        <f t="shared" si="91"/>
        <v>2.6945643567815325</v>
      </c>
      <c r="BA99" s="24">
        <f t="shared" si="92"/>
        <v>1.6002558111855412</v>
      </c>
      <c r="BB99" s="24">
        <f t="shared" si="93"/>
        <v>2.2697620838747299</v>
      </c>
      <c r="BC99" s="24">
        <f t="shared" si="94"/>
        <v>2.4871501097740882</v>
      </c>
      <c r="BD99" s="24">
        <f t="shared" si="95"/>
        <v>2.6319424190531322</v>
      </c>
      <c r="BE99" s="24">
        <f t="shared" si="96"/>
        <v>1.7423255812088807</v>
      </c>
      <c r="BF99" s="24">
        <f t="shared" si="97"/>
        <v>1.9146630046088884</v>
      </c>
      <c r="BG99" s="24">
        <f t="shared" si="98"/>
        <v>1.8715734740572656</v>
      </c>
      <c r="BH99" s="24">
        <f t="shared" si="99"/>
        <v>2.3785874530490272</v>
      </c>
      <c r="BI99" s="24">
        <f t="shared" si="100"/>
        <v>1.4681518363338371</v>
      </c>
      <c r="BJ99" s="24">
        <f t="shared" si="101"/>
        <v>1.8588082525513681</v>
      </c>
      <c r="BK99" s="24">
        <f t="shared" si="102"/>
        <v>2.8512029021392511</v>
      </c>
      <c r="BL99" s="24">
        <f t="shared" si="103"/>
        <v>1.9725120961118807</v>
      </c>
      <c r="BM99" s="24">
        <f t="shared" si="104"/>
        <v>1.7647779810199538</v>
      </c>
      <c r="BN99" s="24">
        <f t="shared" si="105"/>
        <v>1.6838819411087194</v>
      </c>
      <c r="BO99" s="24">
        <f t="shared" si="106"/>
        <v>1.6004903771594861</v>
      </c>
      <c r="BP99" s="24" t="e">
        <f t="shared" si="107"/>
        <v>#DIV/0!</v>
      </c>
      <c r="BQ99" s="24">
        <f t="shared" si="108"/>
        <v>1.9439104463007792</v>
      </c>
      <c r="BR99" s="21"/>
      <c r="BS99" s="35">
        <f t="shared" si="109"/>
        <v>45566</v>
      </c>
      <c r="BT99" s="24">
        <f t="shared" si="110"/>
        <v>3.0917432615215211E-3</v>
      </c>
      <c r="BU99" s="24">
        <f t="shared" si="111"/>
        <v>9.0265941505992034E-4</v>
      </c>
      <c r="BV99" s="24">
        <f t="shared" si="112"/>
        <v>3.5289087640956365E-3</v>
      </c>
      <c r="BW99" s="24">
        <f t="shared" si="113"/>
        <v>4.3196948010900431E-3</v>
      </c>
      <c r="BX99" s="24">
        <f t="shared" si="114"/>
        <v>1.5413424399321567E-3</v>
      </c>
      <c r="BY99" s="24">
        <f t="shared" si="115"/>
        <v>3.6773987035971139E-3</v>
      </c>
      <c r="BZ99" s="24">
        <f t="shared" si="116"/>
        <v>1.7034580607998273E-3</v>
      </c>
      <c r="CA99" s="24">
        <f t="shared" si="117"/>
        <v>5.5498091800203089E-4</v>
      </c>
      <c r="CB99" s="24">
        <f t="shared" si="118"/>
        <v>2.3506897317299292E-3</v>
      </c>
      <c r="CC99" s="24">
        <f t="shared" si="119"/>
        <v>6.9910845061525219E-4</v>
      </c>
      <c r="CD99" s="24">
        <f t="shared" si="120"/>
        <v>4.7233249270319383E-3</v>
      </c>
      <c r="CE99" s="24">
        <f t="shared" si="121"/>
        <v>1.1085036533847084E-3</v>
      </c>
      <c r="CF99" s="24">
        <f t="shared" si="122"/>
        <v>2.8201813126860081E-2</v>
      </c>
      <c r="CG99" s="21"/>
    </row>
    <row r="100" spans="1:85" x14ac:dyDescent="0.25">
      <c r="A100" s="31">
        <f>+[1]NAC!A101</f>
        <v>45597</v>
      </c>
      <c r="B100" s="17">
        <f>+[1]GBA!B101</f>
        <v>7464.8666999999996</v>
      </c>
      <c r="C100" s="17">
        <f>+[1]GBA!C101</f>
        <v>7979.6192000000001</v>
      </c>
      <c r="D100" s="17">
        <f>+[1]GBA!D101</f>
        <v>5858.2430000000004</v>
      </c>
      <c r="E100" s="17">
        <f>+[1]GBA!E101</f>
        <v>7011.9666999999999</v>
      </c>
      <c r="F100" s="17">
        <f>+[1]GBA!F101</f>
        <v>6841.4128000000001</v>
      </c>
      <c r="G100" s="17">
        <f>+[1]GBA!G101</f>
        <v>6926.5582999999997</v>
      </c>
      <c r="H100" s="17">
        <f>+[1]GBA!H101</f>
        <v>8198.7775999999994</v>
      </c>
      <c r="I100" s="17">
        <f>+[1]GBA!I101</f>
        <v>7599.3388999999997</v>
      </c>
      <c r="J100" s="17">
        <f>+[1]GBA!J101</f>
        <v>6624.5025999999998</v>
      </c>
      <c r="K100" s="17">
        <f>+[1]GBA!K101</f>
        <v>7008.6745000000001</v>
      </c>
      <c r="L100" s="17">
        <f>+[1]GBA!L101</f>
        <v>6456.3485000000001</v>
      </c>
      <c r="M100" s="17">
        <f>+[1]GBA!M101</f>
        <v>8276.5421999999999</v>
      </c>
      <c r="N100" s="17">
        <f>+[1]GBA!N101</f>
        <v>7161.5998</v>
      </c>
      <c r="O100" s="18">
        <f>+[1]GBA!R101</f>
        <v>7646.2381999999998</v>
      </c>
      <c r="P100" s="19">
        <f>+[1]GBA!S101</f>
        <v>7543.8585000000003</v>
      </c>
      <c r="Q100" s="20">
        <f>+[1]GBA!T101</f>
        <v>7150.8652000000002</v>
      </c>
      <c r="R100" s="18">
        <f t="shared" si="64"/>
        <v>7464.8573838499997</v>
      </c>
      <c r="S100" s="19">
        <f t="shared" si="41"/>
        <v>7526.6259474099834</v>
      </c>
      <c r="T100" s="19">
        <f t="shared" si="42"/>
        <v>7385.611208194483</v>
      </c>
      <c r="U100" s="19">
        <f t="shared" si="43"/>
        <v>7010.8462896391156</v>
      </c>
      <c r="V100" s="19"/>
      <c r="W100" s="20">
        <f t="shared" si="44"/>
        <v>7290.0195112713973</v>
      </c>
      <c r="X100" s="21"/>
      <c r="Y100" s="41">
        <f t="shared" si="65"/>
        <v>2.6013303472445681E-2</v>
      </c>
      <c r="Z100" s="24">
        <f t="shared" si="66"/>
        <v>9.5615609032144722E-3</v>
      </c>
      <c r="AA100" s="24">
        <f t="shared" si="67"/>
        <v>3.9790333858247706E-2</v>
      </c>
      <c r="AB100" s="24">
        <f t="shared" si="68"/>
        <v>1.849006910092843E-2</v>
      </c>
      <c r="AC100" s="24">
        <f t="shared" si="69"/>
        <v>4.5080982549651871E-2</v>
      </c>
      <c r="AD100" s="24">
        <f t="shared" si="70"/>
        <v>1.2615579596601423E-2</v>
      </c>
      <c r="AE100" s="24">
        <f t="shared" si="71"/>
        <v>3.171909399040973E-2</v>
      </c>
      <c r="AF100" s="24">
        <f t="shared" si="72"/>
        <v>4.4510075011144234E-2</v>
      </c>
      <c r="AG100" s="24">
        <f t="shared" si="73"/>
        <v>1.4045562612907014E-2</v>
      </c>
      <c r="AH100" s="24">
        <f t="shared" si="74"/>
        <v>2.4612723649582335E-2</v>
      </c>
      <c r="AI100" s="24">
        <f t="shared" si="75"/>
        <v>4.2092098730895255E-2</v>
      </c>
      <c r="AJ100" s="24">
        <f t="shared" si="76"/>
        <v>3.2247849570482767E-2</v>
      </c>
      <c r="AK100" s="24">
        <f t="shared" si="77"/>
        <v>2.5710111564740012E-2</v>
      </c>
      <c r="AL100" s="24">
        <f t="shared" si="78"/>
        <v>-1.2173873634567678E-2</v>
      </c>
      <c r="AM100" s="24">
        <f t="shared" si="79"/>
        <v>2.8263491682747555E-2</v>
      </c>
      <c r="AN100" s="24">
        <f t="shared" si="80"/>
        <v>3.8292637791442763E-2</v>
      </c>
      <c r="AO100" s="24">
        <f t="shared" si="81"/>
        <v>2.6013097615280811E-2</v>
      </c>
      <c r="AP100" s="24">
        <f t="shared" si="82"/>
        <v>1.8860832979110453E-2</v>
      </c>
      <c r="AQ100" s="24">
        <f t="shared" si="83"/>
        <v>2.3924999887223519E-2</v>
      </c>
      <c r="AR100" s="24">
        <f t="shared" si="84"/>
        <v>1.9841672793845744E-2</v>
      </c>
      <c r="AS100" s="24" t="e">
        <f t="shared" si="85"/>
        <v>#DIV/0!</v>
      </c>
      <c r="AT100" s="24">
        <f t="shared" si="86"/>
        <v>2.8582091405082055E-2</v>
      </c>
      <c r="AU100" s="21"/>
      <c r="AV100" s="24">
        <f t="shared" si="87"/>
        <v>1.7012999039239207</v>
      </c>
      <c r="AW100" s="24">
        <f t="shared" si="88"/>
        <v>1.4846299620941958</v>
      </c>
      <c r="AX100" s="24">
        <f t="shared" si="89"/>
        <v>1.7157990176985054</v>
      </c>
      <c r="AY100" s="24">
        <f t="shared" si="90"/>
        <v>1.1290392464379795</v>
      </c>
      <c r="AZ100" s="24">
        <f t="shared" si="91"/>
        <v>2.6543084319427859</v>
      </c>
      <c r="BA100" s="24">
        <f t="shared" si="92"/>
        <v>1.3470494314641241</v>
      </c>
      <c r="BB100" s="24">
        <f t="shared" si="93"/>
        <v>1.8682811036510301</v>
      </c>
      <c r="BC100" s="24">
        <f t="shared" si="94"/>
        <v>2.3186787382753105</v>
      </c>
      <c r="BD100" s="24">
        <f t="shared" si="95"/>
        <v>2.189771874943272</v>
      </c>
      <c r="BE100" s="24">
        <f t="shared" si="96"/>
        <v>1.4788373886023147</v>
      </c>
      <c r="BF100" s="24">
        <f t="shared" si="97"/>
        <v>1.7562370157336096</v>
      </c>
      <c r="BG100" s="24">
        <f t="shared" si="98"/>
        <v>1.6316591383973149</v>
      </c>
      <c r="BH100" s="24">
        <f t="shared" si="99"/>
        <v>2.1082918296184165</v>
      </c>
      <c r="BI100" s="24">
        <f t="shared" si="100"/>
        <v>1.1738140161318928</v>
      </c>
      <c r="BJ100" s="24">
        <f t="shared" si="101"/>
        <v>1.5824848783670968</v>
      </c>
      <c r="BK100" s="24">
        <f t="shared" si="102"/>
        <v>2.6484406334049075</v>
      </c>
      <c r="BL100" s="24">
        <f t="shared" si="103"/>
        <v>1.7012436619481917</v>
      </c>
      <c r="BM100" s="24">
        <f t="shared" si="104"/>
        <v>1.4801197950327754</v>
      </c>
      <c r="BN100" s="24">
        <f t="shared" si="105"/>
        <v>1.4618920403932134</v>
      </c>
      <c r="BO100" s="24">
        <f t="shared" si="106"/>
        <v>1.3854746768336148</v>
      </c>
      <c r="BP100" s="24" t="e">
        <f t="shared" si="107"/>
        <v>#DIV/0!</v>
      </c>
      <c r="BQ100" s="24">
        <f t="shared" si="108"/>
        <v>1.7006211571213363</v>
      </c>
      <c r="BR100" s="21"/>
      <c r="BS100" s="35">
        <f t="shared" si="109"/>
        <v>45597</v>
      </c>
      <c r="BT100" s="24">
        <f t="shared" si="110"/>
        <v>2.4348190903512811E-3</v>
      </c>
      <c r="BU100" s="24">
        <f t="shared" si="111"/>
        <v>1.007576146047087E-3</v>
      </c>
      <c r="BV100" s="24">
        <f t="shared" si="112"/>
        <v>1.4854574139698228E-3</v>
      </c>
      <c r="BW100" s="24">
        <f t="shared" si="113"/>
        <v>4.2427929985526108E-3</v>
      </c>
      <c r="BX100" s="24">
        <f t="shared" si="114"/>
        <v>7.4366710739981977E-4</v>
      </c>
      <c r="BY100" s="24">
        <f t="shared" si="115"/>
        <v>3.0487514425262354E-3</v>
      </c>
      <c r="BZ100" s="24">
        <f t="shared" si="116"/>
        <v>5.1586477821319527E-3</v>
      </c>
      <c r="CA100" s="24">
        <f t="shared" si="117"/>
        <v>3.5438244565310316E-4</v>
      </c>
      <c r="CB100" s="24">
        <f t="shared" si="118"/>
        <v>1.7262575223649464E-3</v>
      </c>
      <c r="CC100" s="24">
        <f t="shared" si="119"/>
        <v>1.0824786015709881E-3</v>
      </c>
      <c r="CD100" s="24">
        <f t="shared" si="120"/>
        <v>3.8523516493654264E-3</v>
      </c>
      <c r="CE100" s="24">
        <f t="shared" si="121"/>
        <v>8.758881702223434E-4</v>
      </c>
      <c r="CF100" s="24">
        <f t="shared" si="122"/>
        <v>2.6013070370155614E-2</v>
      </c>
      <c r="CG100" s="21"/>
    </row>
    <row r="101" spans="1:85" x14ac:dyDescent="0.25">
      <c r="A101" s="31">
        <f>+[1]NAC!A102</f>
        <v>45627</v>
      </c>
      <c r="B101" s="17">
        <f>+[1]GBA!B102</f>
        <v>7678.7745000000004</v>
      </c>
      <c r="C101" s="17">
        <f>+[1]GBA!C102</f>
        <v>8155.8024999999998</v>
      </c>
      <c r="D101" s="17">
        <f>+[1]GBA!D102</f>
        <v>6021.7889999999998</v>
      </c>
      <c r="E101" s="17">
        <f>+[1]GBA!E102</f>
        <v>7109.0513000000001</v>
      </c>
      <c r="F101" s="17">
        <f>+[1]GBA!F102</f>
        <v>7218.6886000000004</v>
      </c>
      <c r="G101" s="17">
        <f>+[1]GBA!G102</f>
        <v>6960.5953</v>
      </c>
      <c r="H101" s="17">
        <f>+[1]GBA!H102</f>
        <v>8401.7446999999993</v>
      </c>
      <c r="I101" s="17">
        <f>+[1]GBA!I102</f>
        <v>7731.2981</v>
      </c>
      <c r="J101" s="17">
        <f>+[1]GBA!J102</f>
        <v>6957.1093000000001</v>
      </c>
      <c r="K101" s="17">
        <f>+[1]GBA!K102</f>
        <v>7314.9804999999997</v>
      </c>
      <c r="L101" s="17">
        <f>+[1]GBA!L102</f>
        <v>6602.9556000000002</v>
      </c>
      <c r="M101" s="17">
        <f>+[1]GBA!M102</f>
        <v>8668.9585000000006</v>
      </c>
      <c r="N101" s="17">
        <f>+[1]GBA!N102</f>
        <v>7304.9327999999996</v>
      </c>
      <c r="O101" s="18">
        <f>+[1]GBA!R102</f>
        <v>7560.2289000000001</v>
      </c>
      <c r="P101" s="19">
        <f>+[1]GBA!S102</f>
        <v>7806.1018000000004</v>
      </c>
      <c r="Q101" s="20">
        <f>+[1]GBA!T102</f>
        <v>7357.6882999999998</v>
      </c>
      <c r="R101" s="18">
        <f t="shared" si="64"/>
        <v>7678.747989479999</v>
      </c>
      <c r="S101" s="19">
        <f t="shared" si="41"/>
        <v>7727.9819142135193</v>
      </c>
      <c r="T101" s="19">
        <f t="shared" si="42"/>
        <v>7606.4614634799245</v>
      </c>
      <c r="U101" s="19">
        <f t="shared" si="43"/>
        <v>7159.528290182383</v>
      </c>
      <c r="V101" s="19"/>
      <c r="W101" s="20">
        <f t="shared" si="44"/>
        <v>7453.9824085785722</v>
      </c>
      <c r="X101" s="21"/>
      <c r="Y101" s="41">
        <f t="shared" si="65"/>
        <v>2.8655273911321277E-2</v>
      </c>
      <c r="Z101" s="24">
        <f t="shared" si="66"/>
        <v>2.2079161371510114E-2</v>
      </c>
      <c r="AA101" s="24">
        <f t="shared" si="67"/>
        <v>2.7917244129340268E-2</v>
      </c>
      <c r="AB101" s="24">
        <f t="shared" si="68"/>
        <v>1.3845559192401824E-2</v>
      </c>
      <c r="AC101" s="24">
        <f t="shared" si="69"/>
        <v>5.5145890334230341E-2</v>
      </c>
      <c r="AD101" s="24">
        <f t="shared" si="70"/>
        <v>4.9139844820189627E-3</v>
      </c>
      <c r="AE101" s="24">
        <f t="shared" si="71"/>
        <v>2.475577578784427E-2</v>
      </c>
      <c r="AF101" s="24">
        <f t="shared" si="72"/>
        <v>1.7364563120089382E-2</v>
      </c>
      <c r="AG101" s="24">
        <f t="shared" si="73"/>
        <v>5.0208554526040894E-2</v>
      </c>
      <c r="AH101" s="24">
        <f t="shared" si="74"/>
        <v>4.370384157517937E-2</v>
      </c>
      <c r="AI101" s="24">
        <f t="shared" si="75"/>
        <v>2.2707432846910347E-2</v>
      </c>
      <c r="AJ101" s="24">
        <f t="shared" si="76"/>
        <v>4.7413073058456767E-2</v>
      </c>
      <c r="AK101" s="24">
        <f t="shared" si="77"/>
        <v>2.0014103552672635E-2</v>
      </c>
      <c r="AL101" s="24">
        <f t="shared" si="78"/>
        <v>-1.1248577110767988E-2</v>
      </c>
      <c r="AM101" s="24">
        <f t="shared" si="79"/>
        <v>3.4762489248704842E-2</v>
      </c>
      <c r="AN101" s="24">
        <f t="shared" si="80"/>
        <v>2.8922807830302766E-2</v>
      </c>
      <c r="AO101" s="24">
        <f t="shared" si="81"/>
        <v>2.8653006297581163E-2</v>
      </c>
      <c r="AP101" s="24">
        <f t="shared" si="82"/>
        <v>2.6752487530328883E-2</v>
      </c>
      <c r="AQ101" s="24">
        <f t="shared" si="83"/>
        <v>2.9902772981118098E-2</v>
      </c>
      <c r="AR101" s="24">
        <f t="shared" si="84"/>
        <v>2.1207425523362966E-2</v>
      </c>
      <c r="AS101" s="24" t="e">
        <f t="shared" si="85"/>
        <v>#DIV/0!</v>
      </c>
      <c r="AT101" s="24">
        <f t="shared" si="86"/>
        <v>2.2491420915083271E-2</v>
      </c>
      <c r="AU101" s="21"/>
      <c r="AV101" s="24">
        <f t="shared" si="87"/>
        <v>1.221454569818702</v>
      </c>
      <c r="AW101" s="24">
        <f t="shared" si="88"/>
        <v>0.96039269087526602</v>
      </c>
      <c r="AX101" s="24">
        <f t="shared" si="89"/>
        <v>1.3168147859052701</v>
      </c>
      <c r="AY101" s="24">
        <f t="shared" si="90"/>
        <v>0.82131692996791039</v>
      </c>
      <c r="AZ101" s="24">
        <f t="shared" si="91"/>
        <v>2.3668955016820745</v>
      </c>
      <c r="BA101" s="24">
        <f t="shared" si="92"/>
        <v>0.80271843265173182</v>
      </c>
      <c r="BB101" s="24">
        <f t="shared" si="93"/>
        <v>1.2499761123580408</v>
      </c>
      <c r="BC101" s="24">
        <f t="shared" si="94"/>
        <v>1.5831762025773566</v>
      </c>
      <c r="BD101" s="24">
        <f t="shared" si="95"/>
        <v>1.8892615803809059</v>
      </c>
      <c r="BE101" s="24">
        <f t="shared" si="96"/>
        <v>1.1386126088667088</v>
      </c>
      <c r="BF101" s="24">
        <f t="shared" si="97"/>
        <v>1.6355296614034085</v>
      </c>
      <c r="BG101" s="24">
        <f t="shared" si="98"/>
        <v>1.2507097857196676</v>
      </c>
      <c r="BH101" s="24">
        <f t="shared" si="99"/>
        <v>1.4171419126832951</v>
      </c>
      <c r="BI101" s="24">
        <f t="shared" si="100"/>
        <v>0.85155433770290201</v>
      </c>
      <c r="BJ101" s="24">
        <f t="shared" si="101"/>
        <v>1.0795998418288604</v>
      </c>
      <c r="BK101" s="24">
        <f t="shared" si="102"/>
        <v>2.1976820560150019</v>
      </c>
      <c r="BL101" s="24">
        <f t="shared" si="103"/>
        <v>1.2214156702702983</v>
      </c>
      <c r="BM101" s="24">
        <f t="shared" si="104"/>
        <v>1.0273977892702337</v>
      </c>
      <c r="BN101" s="24">
        <f t="shared" si="105"/>
        <v>1.0575009575562047</v>
      </c>
      <c r="BO101" s="24">
        <f t="shared" si="106"/>
        <v>0.9713103679916697</v>
      </c>
      <c r="BP101" s="24" t="e">
        <f t="shared" si="107"/>
        <v>#DIV/0!</v>
      </c>
      <c r="BQ101" s="24">
        <f t="shared" si="108"/>
        <v>1.2084866240915613</v>
      </c>
      <c r="BR101" s="21"/>
      <c r="BS101" s="35">
        <f t="shared" si="109"/>
        <v>45627</v>
      </c>
      <c r="BT101" s="24">
        <f t="shared" si="110"/>
        <v>5.5322308059432496E-3</v>
      </c>
      <c r="BU101" s="24">
        <f t="shared" si="111"/>
        <v>7.1641657043922558E-4</v>
      </c>
      <c r="BV101" s="24">
        <f t="shared" si="112"/>
        <v>1.1041700905389258E-3</v>
      </c>
      <c r="BW101" s="24">
        <f t="shared" si="113"/>
        <v>5.2865041354321889E-3</v>
      </c>
      <c r="BX101" s="24">
        <f t="shared" si="114"/>
        <v>2.8588854774861777E-4</v>
      </c>
      <c r="BY101" s="24">
        <f t="shared" si="115"/>
        <v>2.3926890482853479E-3</v>
      </c>
      <c r="BZ101" s="24">
        <f t="shared" si="116"/>
        <v>2.048807017545274E-3</v>
      </c>
      <c r="CA101" s="24">
        <f t="shared" si="117"/>
        <v>1.2520315024513442E-3</v>
      </c>
      <c r="CB101" s="24">
        <f t="shared" si="118"/>
        <v>3.061063046176025E-3</v>
      </c>
      <c r="CC101" s="24">
        <f t="shared" si="119"/>
        <v>5.9311634057712052E-4</v>
      </c>
      <c r="CD101" s="24">
        <f t="shared" si="120"/>
        <v>5.6984174841327147E-3</v>
      </c>
      <c r="CE101" s="24">
        <f t="shared" si="121"/>
        <v>6.8163594937334739E-4</v>
      </c>
      <c r="CF101" s="24">
        <f t="shared" si="122"/>
        <v>2.865297053864338E-2</v>
      </c>
      <c r="CG101" s="21"/>
    </row>
    <row r="102" spans="1:85" x14ac:dyDescent="0.25">
      <c r="A102" s="31">
        <f>+[1]NAC!A103</f>
        <v>45658</v>
      </c>
      <c r="B102" s="17">
        <f>+[1]GBA!B103</f>
        <v>7834.1477000000004</v>
      </c>
      <c r="C102" s="17">
        <f>+[1]GBA!C103</f>
        <v>8310.2299000000003</v>
      </c>
      <c r="D102" s="17">
        <f>+[1]GBA!D103</f>
        <v>6175.0016999999998</v>
      </c>
      <c r="E102" s="17">
        <f>+[1]GBA!E103</f>
        <v>6942.0425999999998</v>
      </c>
      <c r="F102" s="17">
        <f>+[1]GBA!F103</f>
        <v>7377.9452000000001</v>
      </c>
      <c r="G102" s="17">
        <f>+[1]GBA!G103</f>
        <v>7070.7555000000002</v>
      </c>
      <c r="H102" s="17">
        <f>+[1]GBA!H103</f>
        <v>8617.1057999999994</v>
      </c>
      <c r="I102" s="17">
        <f>+[1]GBA!I103</f>
        <v>7794.9589999999998</v>
      </c>
      <c r="J102" s="17">
        <f>+[1]GBA!J103</f>
        <v>7139.335</v>
      </c>
      <c r="K102" s="17">
        <f>+[1]GBA!K103</f>
        <v>7515.8356999999996</v>
      </c>
      <c r="L102" s="17">
        <f>+[1]GBA!L103</f>
        <v>6626.9195</v>
      </c>
      <c r="M102" s="17">
        <f>+[1]GBA!M103</f>
        <v>9121.8225000000002</v>
      </c>
      <c r="N102" s="17">
        <f>+[1]GBA!N103</f>
        <v>7544.2858999999999</v>
      </c>
      <c r="O102" s="18">
        <f>+[1]GBA!R103</f>
        <v>7594.8510999999999</v>
      </c>
      <c r="P102" s="19">
        <f>+[1]GBA!S103</f>
        <v>7982.0484999999999</v>
      </c>
      <c r="Q102" s="20">
        <f>+[1]GBA!T103</f>
        <v>7506.9362000000001</v>
      </c>
      <c r="R102" s="18">
        <f t="shared" si="64"/>
        <v>7834.0876912300009</v>
      </c>
      <c r="S102" s="19">
        <f t="shared" si="41"/>
        <v>7896.186485170565</v>
      </c>
      <c r="T102" s="19">
        <f t="shared" si="42"/>
        <v>7784.8261083310572</v>
      </c>
      <c r="U102" s="19">
        <f t="shared" si="43"/>
        <v>7222.4263844004654</v>
      </c>
      <c r="V102" s="19"/>
      <c r="W102" s="20">
        <f t="shared" si="44"/>
        <v>7547.0448550875153</v>
      </c>
      <c r="X102" s="21"/>
      <c r="Y102" s="41">
        <f t="shared" si="65"/>
        <v>2.0234114180589513E-2</v>
      </c>
      <c r="Z102" s="24">
        <f t="shared" si="66"/>
        <v>1.8934666453730431E-2</v>
      </c>
      <c r="AA102" s="24">
        <f t="shared" si="67"/>
        <v>2.5443053551029493E-2</v>
      </c>
      <c r="AB102" s="24">
        <f t="shared" si="68"/>
        <v>-2.3492403269055107E-2</v>
      </c>
      <c r="AC102" s="24">
        <f t="shared" si="69"/>
        <v>2.2061707994994961E-2</v>
      </c>
      <c r="AD102" s="24">
        <f t="shared" si="70"/>
        <v>1.5826261296932431E-2</v>
      </c>
      <c r="AE102" s="24">
        <f t="shared" si="71"/>
        <v>2.5632902175663608E-2</v>
      </c>
      <c r="AF102" s="24">
        <f t="shared" si="72"/>
        <v>8.2341799755463185E-3</v>
      </c>
      <c r="AG102" s="24">
        <f t="shared" si="73"/>
        <v>2.6192732087736426E-2</v>
      </c>
      <c r="AH102" s="24">
        <f t="shared" si="74"/>
        <v>2.7458063627100682E-2</v>
      </c>
      <c r="AI102" s="24">
        <f t="shared" si="75"/>
        <v>3.6292686868892865E-3</v>
      </c>
      <c r="AJ102" s="24">
        <f t="shared" si="76"/>
        <v>5.2239724068352533E-2</v>
      </c>
      <c r="AK102" s="24">
        <f t="shared" si="77"/>
        <v>3.276595508174962E-2</v>
      </c>
      <c r="AL102" s="24">
        <f t="shared" si="78"/>
        <v>4.5795174270450989E-3</v>
      </c>
      <c r="AM102" s="24">
        <f t="shared" si="79"/>
        <v>2.2539636877397573E-2</v>
      </c>
      <c r="AN102" s="24">
        <f t="shared" si="80"/>
        <v>2.0284618471809956E-2</v>
      </c>
      <c r="AO102" s="24">
        <f t="shared" si="81"/>
        <v>2.0229821575446838E-2</v>
      </c>
      <c r="AP102" s="24">
        <f t="shared" si="82"/>
        <v>2.1765652769926813E-2</v>
      </c>
      <c r="AQ102" s="24">
        <f t="shared" si="83"/>
        <v>2.3449095970247802E-2</v>
      </c>
      <c r="AR102" s="24">
        <f t="shared" si="84"/>
        <v>8.7852288123970723E-3</v>
      </c>
      <c r="AS102" s="24" t="e">
        <f t="shared" si="85"/>
        <v>#DIV/0!</v>
      </c>
      <c r="AT102" s="24">
        <f t="shared" si="86"/>
        <v>1.2484929720499416E-2</v>
      </c>
      <c r="AU102" s="21"/>
      <c r="AV102" s="24">
        <f t="shared" si="87"/>
        <v>0.89575015384228207</v>
      </c>
      <c r="AW102" s="24">
        <f t="shared" si="88"/>
        <v>0.6699334094796543</v>
      </c>
      <c r="AX102" s="24">
        <f t="shared" si="89"/>
        <v>0.97073316838753376</v>
      </c>
      <c r="AY102" s="24">
        <f t="shared" si="90"/>
        <v>0.60087424446670967</v>
      </c>
      <c r="AZ102" s="24">
        <f t="shared" si="91"/>
        <v>2.1481707063654882</v>
      </c>
      <c r="BA102" s="24">
        <f t="shared" si="92"/>
        <v>0.51564008813094886</v>
      </c>
      <c r="BB102" s="24">
        <f t="shared" si="93"/>
        <v>0.91411340652826167</v>
      </c>
      <c r="BC102" s="24">
        <f t="shared" si="94"/>
        <v>1.0818631349535681</v>
      </c>
      <c r="BD102" s="24">
        <f t="shared" si="95"/>
        <v>1.3732082644670407</v>
      </c>
      <c r="BE102" s="24">
        <f t="shared" si="96"/>
        <v>0.7718919549466583</v>
      </c>
      <c r="BF102" s="24">
        <f t="shared" si="97"/>
        <v>1.6229154801824199</v>
      </c>
      <c r="BG102" s="24">
        <f t="shared" si="98"/>
        <v>0.99336884929287583</v>
      </c>
      <c r="BH102" s="24">
        <f t="shared" si="99"/>
        <v>0.73554976079353018</v>
      </c>
      <c r="BI102" s="24">
        <f t="shared" si="100"/>
        <v>0.59598850773283663</v>
      </c>
      <c r="BJ102" s="24">
        <f t="shared" si="101"/>
        <v>0.78695967940947131</v>
      </c>
      <c r="BK102" s="24">
        <f t="shared" si="102"/>
        <v>1.6183033410594927</v>
      </c>
      <c r="BL102" s="24">
        <f t="shared" si="103"/>
        <v>0.89573504710424845</v>
      </c>
      <c r="BM102" s="24">
        <f t="shared" si="104"/>
        <v>0.72624184203626019</v>
      </c>
      <c r="BN102" s="24">
        <f t="shared" si="105"/>
        <v>0.75120773161531273</v>
      </c>
      <c r="BO102" s="24">
        <f t="shared" si="106"/>
        <v>0.64503677896380096</v>
      </c>
      <c r="BP102" s="24" t="e">
        <f t="shared" si="107"/>
        <v>#DIV/0!</v>
      </c>
      <c r="BQ102" s="24">
        <f t="shared" si="108"/>
        <v>0.84873850948510832</v>
      </c>
      <c r="BR102" s="21"/>
      <c r="BS102" s="35">
        <f t="shared" si="109"/>
        <v>45658</v>
      </c>
      <c r="BT102" s="24">
        <f t="shared" si="110"/>
        <v>4.7140051527753699E-3</v>
      </c>
      <c r="BU102" s="24">
        <f t="shared" si="111"/>
        <v>6.5245506167683413E-4</v>
      </c>
      <c r="BV102" s="24">
        <f t="shared" si="112"/>
        <v>-1.8465236386353092E-3</v>
      </c>
      <c r="BW102" s="24">
        <f t="shared" si="113"/>
        <v>2.1693878834441573E-3</v>
      </c>
      <c r="BX102" s="24">
        <f t="shared" si="114"/>
        <v>8.99498291035896E-4</v>
      </c>
      <c r="BY102" s="24">
        <f t="shared" si="115"/>
        <v>2.4680731020294976E-3</v>
      </c>
      <c r="BZ102" s="24">
        <f t="shared" si="116"/>
        <v>9.6086925198805915E-4</v>
      </c>
      <c r="CA102" s="24">
        <f t="shared" si="117"/>
        <v>6.6684367017158779E-4</v>
      </c>
      <c r="CB102" s="24">
        <f t="shared" si="118"/>
        <v>1.9513267279824399E-3</v>
      </c>
      <c r="CC102" s="24">
        <f t="shared" si="119"/>
        <v>9.4248083466963656E-5</v>
      </c>
      <c r="CD102" s="24">
        <f t="shared" si="120"/>
        <v>6.3930068007596718E-3</v>
      </c>
      <c r="CE102" s="24">
        <f t="shared" si="121"/>
        <v>1.1065613464752752E-3</v>
      </c>
      <c r="CF102" s="24">
        <f t="shared" si="122"/>
        <v>2.0229751733170442E-2</v>
      </c>
      <c r="CG102" s="21"/>
    </row>
    <row r="103" spans="1:85" x14ac:dyDescent="0.25">
      <c r="A103" s="31">
        <f>+[1]NAC!A104</f>
        <v>45689</v>
      </c>
      <c r="B103" s="17">
        <f>+[1]GBA!B104</f>
        <v>8009.2272000000003</v>
      </c>
      <c r="C103" s="17">
        <f>+[1]GBA!C104</f>
        <v>8572.4670000000006</v>
      </c>
      <c r="D103" s="17">
        <f>+[1]GBA!D104</f>
        <v>6229.3108000000002</v>
      </c>
      <c r="E103" s="17">
        <f>+[1]GBA!E104</f>
        <v>6979.683</v>
      </c>
      <c r="F103" s="17">
        <f>+[1]GBA!F104</f>
        <v>7610.2254000000003</v>
      </c>
      <c r="G103" s="17">
        <f>+[1]GBA!G104</f>
        <v>7158.8752000000004</v>
      </c>
      <c r="H103" s="17">
        <f>+[1]GBA!H104</f>
        <v>8781.5570000000007</v>
      </c>
      <c r="I103" s="17">
        <f>+[1]GBA!I104</f>
        <v>7917.3984</v>
      </c>
      <c r="J103" s="17">
        <f>+[1]GBA!J104</f>
        <v>7316.7367000000004</v>
      </c>
      <c r="K103" s="17">
        <f>+[1]GBA!K104</f>
        <v>7717.3701000000001</v>
      </c>
      <c r="L103" s="17">
        <f>+[1]GBA!L104</f>
        <v>6733.1940000000004</v>
      </c>
      <c r="M103" s="17">
        <f>+[1]GBA!M104</f>
        <v>9292.2507000000005</v>
      </c>
      <c r="N103" s="17">
        <f>+[1]GBA!N104</f>
        <v>7782.0959000000003</v>
      </c>
      <c r="O103" s="18">
        <f>+[1]GBA!R104</f>
        <v>7516.7019</v>
      </c>
      <c r="P103" s="19">
        <f>+[1]GBA!S104</f>
        <v>8201.6452000000008</v>
      </c>
      <c r="Q103" s="20">
        <f>+[1]GBA!T104</f>
        <v>7665.1337999999996</v>
      </c>
      <c r="R103" s="18">
        <f t="shared" si="64"/>
        <v>8009.1573069600017</v>
      </c>
      <c r="S103" s="19">
        <f t="shared" si="41"/>
        <v>8076.0920396241336</v>
      </c>
      <c r="T103" s="19">
        <f t="shared" si="42"/>
        <v>7923.2361418464916</v>
      </c>
      <c r="U103" s="19">
        <f t="shared" si="43"/>
        <v>7347.3681631742356</v>
      </c>
      <c r="V103" s="19"/>
      <c r="W103" s="20">
        <f t="shared" si="44"/>
        <v>7679.8673327178303</v>
      </c>
      <c r="X103" s="21"/>
      <c r="Y103" s="41">
        <f t="shared" si="65"/>
        <v>2.2348251105860584E-2</v>
      </c>
      <c r="Z103" s="24">
        <f t="shared" si="66"/>
        <v>3.1555938061352595E-2</v>
      </c>
      <c r="AA103" s="24">
        <f t="shared" si="67"/>
        <v>8.7949935301232518E-3</v>
      </c>
      <c r="AB103" s="24">
        <f t="shared" si="68"/>
        <v>5.4220929154193964E-3</v>
      </c>
      <c r="AC103" s="24">
        <f t="shared" si="69"/>
        <v>3.1483047610600279E-2</v>
      </c>
      <c r="AD103" s="24">
        <f t="shared" si="70"/>
        <v>1.2462557926094409E-2</v>
      </c>
      <c r="AE103" s="24">
        <f t="shared" si="71"/>
        <v>1.9084273051399814E-2</v>
      </c>
      <c r="AF103" s="24">
        <f t="shared" si="72"/>
        <v>1.5707510456437257E-2</v>
      </c>
      <c r="AG103" s="24">
        <f t="shared" si="73"/>
        <v>2.4848490790809086E-2</v>
      </c>
      <c r="AH103" s="24">
        <f t="shared" si="74"/>
        <v>2.6814636195413355E-2</v>
      </c>
      <c r="AI103" s="24">
        <f t="shared" si="75"/>
        <v>1.6036787530013141E-2</v>
      </c>
      <c r="AJ103" s="24">
        <f t="shared" si="76"/>
        <v>1.868356899073631E-2</v>
      </c>
      <c r="AK103" s="24">
        <f t="shared" si="77"/>
        <v>3.1521870081832493E-2</v>
      </c>
      <c r="AL103" s="24">
        <f t="shared" si="78"/>
        <v>-1.0289760651133739E-2</v>
      </c>
      <c r="AM103" s="24">
        <f t="shared" si="79"/>
        <v>2.7511321185282211E-2</v>
      </c>
      <c r="AN103" s="24">
        <f t="shared" si="80"/>
        <v>2.1073523976399278E-2</v>
      </c>
      <c r="AO103" s="24">
        <f t="shared" si="81"/>
        <v>2.2347160592290249E-2</v>
      </c>
      <c r="AP103" s="24">
        <f t="shared" si="82"/>
        <v>2.2783853293161238E-2</v>
      </c>
      <c r="AQ103" s="24">
        <f t="shared" si="83"/>
        <v>1.7779463740020152E-2</v>
      </c>
      <c r="AR103" s="24">
        <f t="shared" si="84"/>
        <v>1.7299141884454361E-2</v>
      </c>
      <c r="AS103" s="24" t="e">
        <f t="shared" si="85"/>
        <v>#DIV/0!</v>
      </c>
      <c r="AT103" s="24">
        <f t="shared" si="86"/>
        <v>1.7599269671860762E-2</v>
      </c>
      <c r="AU103" s="21"/>
      <c r="AV103" s="24">
        <f t="shared" si="87"/>
        <v>0.68570150417598663</v>
      </c>
      <c r="AW103" s="24">
        <f t="shared" si="88"/>
        <v>0.51930923190075728</v>
      </c>
      <c r="AX103" s="24">
        <f t="shared" si="89"/>
        <v>0.67659234817637892</v>
      </c>
      <c r="AY103" s="24">
        <f t="shared" si="90"/>
        <v>0.50860237441887279</v>
      </c>
      <c r="AZ103" s="24">
        <f t="shared" si="91"/>
        <v>1.6411547466773801</v>
      </c>
      <c r="BA103" s="24">
        <f t="shared" si="92"/>
        <v>0.39547951102512369</v>
      </c>
      <c r="BB103" s="24">
        <f t="shared" si="93"/>
        <v>0.6969347372005934</v>
      </c>
      <c r="BC103" s="24">
        <f t="shared" si="94"/>
        <v>0.59254633293172021</v>
      </c>
      <c r="BD103" s="24">
        <f t="shared" si="95"/>
        <v>0.94503896199182158</v>
      </c>
      <c r="BE103" s="24">
        <f t="shared" si="96"/>
        <v>0.67363825630828034</v>
      </c>
      <c r="BF103" s="24">
        <f t="shared" si="97"/>
        <v>1.3189542337793947</v>
      </c>
      <c r="BG103" s="24">
        <f t="shared" si="98"/>
        <v>0.84761605204171686</v>
      </c>
      <c r="BH103" s="24">
        <f t="shared" si="99"/>
        <v>0.55910326982520031</v>
      </c>
      <c r="BI103" s="24">
        <f t="shared" si="100"/>
        <v>0.44440737469826352</v>
      </c>
      <c r="BJ103" s="24">
        <f t="shared" si="101"/>
        <v>0.62655820783846994</v>
      </c>
      <c r="BK103" s="24">
        <f t="shared" si="102"/>
        <v>1.0765053574799373</v>
      </c>
      <c r="BL103" s="24">
        <f t="shared" si="103"/>
        <v>0.68569157364444733</v>
      </c>
      <c r="BM103" s="24">
        <f t="shared" si="104"/>
        <v>0.585729770281324</v>
      </c>
      <c r="BN103" s="24">
        <f t="shared" si="105"/>
        <v>0.62885954455996917</v>
      </c>
      <c r="BO103" s="24">
        <f t="shared" si="106"/>
        <v>0.53234144077157119</v>
      </c>
      <c r="BP103" s="24" t="e">
        <f t="shared" si="107"/>
        <v>#DIV/0!</v>
      </c>
      <c r="BQ103" s="24">
        <f t="shared" si="108"/>
        <v>0.62266207350994351</v>
      </c>
      <c r="BR103" s="21"/>
      <c r="BS103" s="35">
        <f t="shared" si="109"/>
        <v>45689</v>
      </c>
      <c r="BT103" s="24">
        <f t="shared" si="110"/>
        <v>7.8462110485866977E-3</v>
      </c>
      <c r="BU103" s="24">
        <f t="shared" si="111"/>
        <v>2.2668803780659036E-4</v>
      </c>
      <c r="BV103" s="24">
        <f t="shared" si="112"/>
        <v>4.0791545964853572E-4</v>
      </c>
      <c r="BW103" s="24">
        <f t="shared" si="113"/>
        <v>3.1013595671677231E-3</v>
      </c>
      <c r="BX103" s="24">
        <f t="shared" si="114"/>
        <v>7.0525925749395971E-4</v>
      </c>
      <c r="BY103" s="24">
        <f t="shared" si="115"/>
        <v>1.847259734457153E-3</v>
      </c>
      <c r="BZ103" s="24">
        <f t="shared" si="116"/>
        <v>1.8113937856954142E-3</v>
      </c>
      <c r="CA103" s="24">
        <f t="shared" si="117"/>
        <v>6.3631526502876752E-4</v>
      </c>
      <c r="CB103" s="24">
        <f t="shared" si="118"/>
        <v>1.9190940502691867E-3</v>
      </c>
      <c r="CC103" s="24">
        <f t="shared" si="119"/>
        <v>4.0967952391298589E-4</v>
      </c>
      <c r="CD103" s="24">
        <f t="shared" si="120"/>
        <v>2.3581910358927787E-3</v>
      </c>
      <c r="CE103" s="24">
        <f t="shared" si="121"/>
        <v>1.0776226493661861E-3</v>
      </c>
      <c r="CF103" s="24">
        <f t="shared" si="122"/>
        <v>2.234698941532598E-2</v>
      </c>
      <c r="CG103" s="21"/>
    </row>
    <row r="104" spans="1:85" x14ac:dyDescent="0.25">
      <c r="A104" s="31">
        <f>+[1]NAC!A105</f>
        <v>45717</v>
      </c>
      <c r="B104" s="17">
        <f>+[1]GBA!B105</f>
        <v>8317.9249999999993</v>
      </c>
      <c r="C104" s="17">
        <f>+[1]GBA!C105</f>
        <v>9112.2795000000006</v>
      </c>
      <c r="D104" s="17">
        <f>+[1]GBA!D105</f>
        <v>6292.5738000000001</v>
      </c>
      <c r="E104" s="17">
        <f>+[1]GBA!E105</f>
        <v>7368.1022000000003</v>
      </c>
      <c r="F104" s="17">
        <f>+[1]GBA!F105</f>
        <v>7841.6485000000002</v>
      </c>
      <c r="G104" s="17">
        <f>+[1]GBA!G105</f>
        <v>7255.9002</v>
      </c>
      <c r="H104" s="17">
        <f>+[1]GBA!H105</f>
        <v>8949.6746999999996</v>
      </c>
      <c r="I104" s="17">
        <f>+[1]GBA!I105</f>
        <v>8049.5986000000003</v>
      </c>
      <c r="J104" s="17">
        <f>+[1]GBA!J105</f>
        <v>7540.6162000000004</v>
      </c>
      <c r="K104" s="17">
        <f>+[1]GBA!K105</f>
        <v>7695.7515000000003</v>
      </c>
      <c r="L104" s="17">
        <f>+[1]GBA!L105</f>
        <v>7808.1908000000003</v>
      </c>
      <c r="M104" s="17">
        <f>+[1]GBA!M105</f>
        <v>9641.3091000000004</v>
      </c>
      <c r="N104" s="17">
        <f>+[1]GBA!N105</f>
        <v>8113.7809999999999</v>
      </c>
      <c r="O104" s="18">
        <f>+[1]GBA!R105</f>
        <v>8249.0773000000008</v>
      </c>
      <c r="P104" s="19">
        <f>+[1]GBA!S105</f>
        <v>8462.357</v>
      </c>
      <c r="Q104" s="20">
        <f>+[1]GBA!T105</f>
        <v>7924.1512000000002</v>
      </c>
      <c r="R104" s="18">
        <f t="shared" si="64"/>
        <v>8317.897453040001</v>
      </c>
      <c r="S104" s="19">
        <f t="shared" si="41"/>
        <v>8416.6811295325351</v>
      </c>
      <c r="T104" s="19">
        <f t="shared" si="42"/>
        <v>8161.0407352089615</v>
      </c>
      <c r="U104" s="19">
        <f t="shared" si="43"/>
        <v>7538.3744925106721</v>
      </c>
      <c r="V104" s="19"/>
      <c r="W104" s="20">
        <f t="shared" si="44"/>
        <v>7907.0160327755339</v>
      </c>
      <c r="X104" s="21"/>
      <c r="Y104" s="41">
        <f t="shared" si="65"/>
        <v>3.8542769769347895E-2</v>
      </c>
      <c r="Z104" s="24">
        <f t="shared" si="66"/>
        <v>6.2970496124394426E-2</v>
      </c>
      <c r="AA104" s="24">
        <f t="shared" si="67"/>
        <v>1.0155698123137435E-2</v>
      </c>
      <c r="AB104" s="24">
        <f t="shared" si="68"/>
        <v>5.5649977226759573E-2</v>
      </c>
      <c r="AC104" s="24">
        <f t="shared" si="69"/>
        <v>3.0409493521702968E-2</v>
      </c>
      <c r="AD104" s="24">
        <f t="shared" si="70"/>
        <v>1.3553106778562141E-2</v>
      </c>
      <c r="AE104" s="24">
        <f t="shared" si="71"/>
        <v>1.9144406851768769E-2</v>
      </c>
      <c r="AF104" s="24">
        <f t="shared" si="72"/>
        <v>1.6697429296977262E-2</v>
      </c>
      <c r="AG104" s="24">
        <f t="shared" si="73"/>
        <v>3.0598272041141072E-2</v>
      </c>
      <c r="AH104" s="24">
        <f t="shared" si="74"/>
        <v>-2.8012910771247901E-3</v>
      </c>
      <c r="AI104" s="24">
        <f t="shared" si="75"/>
        <v>0.15965629387776437</v>
      </c>
      <c r="AJ104" s="24">
        <f t="shared" si="76"/>
        <v>3.7564462181374436E-2</v>
      </c>
      <c r="AK104" s="24">
        <f t="shared" si="77"/>
        <v>4.2621564198405792E-2</v>
      </c>
      <c r="AL104" s="24">
        <f t="shared" si="78"/>
        <v>9.7433077664021983E-2</v>
      </c>
      <c r="AM104" s="24">
        <f t="shared" si="79"/>
        <v>3.1787744244288874E-2</v>
      </c>
      <c r="AN104" s="24">
        <f t="shared" si="80"/>
        <v>3.3791634530893733E-2</v>
      </c>
      <c r="AO104" s="24">
        <f t="shared" si="81"/>
        <v>3.854839332618698E-2</v>
      </c>
      <c r="AP104" s="24">
        <f t="shared" si="82"/>
        <v>4.2172512180068233E-2</v>
      </c>
      <c r="AQ104" s="24">
        <f t="shared" si="83"/>
        <v>3.0013568837928162E-2</v>
      </c>
      <c r="AR104" s="24">
        <f t="shared" si="84"/>
        <v>2.5996564360798002E-2</v>
      </c>
      <c r="AS104" s="24" t="e">
        <f t="shared" si="85"/>
        <v>#DIV/0!</v>
      </c>
      <c r="AT104" s="24">
        <f t="shared" si="86"/>
        <v>2.9577164580695703E-2</v>
      </c>
      <c r="AU104" s="21"/>
      <c r="AV104" s="24">
        <f t="shared" si="87"/>
        <v>0.57036128735671232</v>
      </c>
      <c r="AW104" s="24">
        <f t="shared" si="88"/>
        <v>0.44792823746235411</v>
      </c>
      <c r="AX104" s="24">
        <f t="shared" si="89"/>
        <v>0.50582807859141066</v>
      </c>
      <c r="AY104" s="24">
        <f t="shared" si="90"/>
        <v>0.41893010610553616</v>
      </c>
      <c r="AZ104" s="24">
        <f t="shared" si="91"/>
        <v>1.3897611545776063</v>
      </c>
      <c r="BA104" s="24">
        <f t="shared" si="92"/>
        <v>0.34902074917640924</v>
      </c>
      <c r="BB104" s="24">
        <f t="shared" si="93"/>
        <v>0.53596138957282169</v>
      </c>
      <c r="BC104" s="24">
        <f t="shared" si="94"/>
        <v>0.44368843807773395</v>
      </c>
      <c r="BD104" s="24">
        <f t="shared" si="95"/>
        <v>0.73226952802568124</v>
      </c>
      <c r="BE104" s="24">
        <f t="shared" si="96"/>
        <v>0.53719348343945139</v>
      </c>
      <c r="BF104" s="24">
        <f t="shared" si="97"/>
        <v>0.82975591750936362</v>
      </c>
      <c r="BG104" s="24">
        <f t="shared" si="98"/>
        <v>0.78133522434699909</v>
      </c>
      <c r="BH104" s="24">
        <f t="shared" si="99"/>
        <v>0.48970832361465488</v>
      </c>
      <c r="BI104" s="24">
        <f t="shared" si="100"/>
        <v>0.41194345425708101</v>
      </c>
      <c r="BJ104" s="24">
        <f t="shared" si="101"/>
        <v>0.5300876640683998</v>
      </c>
      <c r="BK104" s="24">
        <f t="shared" si="102"/>
        <v>0.81601651544293885</v>
      </c>
      <c r="BL104" s="24">
        <f t="shared" si="103"/>
        <v>0.57035077745786622</v>
      </c>
      <c r="BM104" s="24">
        <f t="shared" si="104"/>
        <v>0.50403199647261587</v>
      </c>
      <c r="BN104" s="24">
        <f t="shared" si="105"/>
        <v>0.54675036956219913</v>
      </c>
      <c r="BO104" s="24">
        <f t="shared" si="106"/>
        <v>0.44441638556083429</v>
      </c>
      <c r="BP104" s="24" t="e">
        <f t="shared" si="107"/>
        <v>#DIV/0!</v>
      </c>
      <c r="BQ104" s="24">
        <f t="shared" si="108"/>
        <v>0.49208792045205163</v>
      </c>
      <c r="BR104" s="21"/>
      <c r="BS104" s="35">
        <f t="shared" si="109"/>
        <v>45717</v>
      </c>
      <c r="BT104" s="24">
        <f t="shared" si="110"/>
        <v>1.5798284508647724E-2</v>
      </c>
      <c r="BU104" s="24">
        <f t="shared" si="111"/>
        <v>2.5828960127389036E-4</v>
      </c>
      <c r="BV104" s="24">
        <f t="shared" si="112"/>
        <v>4.117349808730613E-3</v>
      </c>
      <c r="BW104" s="24">
        <f t="shared" si="113"/>
        <v>3.0223710297542809E-3</v>
      </c>
      <c r="BX104" s="24">
        <f t="shared" si="114"/>
        <v>7.595573640363177E-4</v>
      </c>
      <c r="BY104" s="24">
        <f t="shared" si="115"/>
        <v>1.8471641808338139E-3</v>
      </c>
      <c r="BZ104" s="24">
        <f t="shared" si="116"/>
        <v>1.9130438926741927E-3</v>
      </c>
      <c r="CA104" s="24">
        <f t="shared" si="117"/>
        <v>7.854707817503291E-4</v>
      </c>
      <c r="CB104" s="24">
        <f t="shared" si="118"/>
        <v>-2.013611949976877E-4</v>
      </c>
      <c r="CC104" s="24">
        <f t="shared" si="119"/>
        <v>4.0534376849741503E-3</v>
      </c>
      <c r="CD104" s="24">
        <f t="shared" si="120"/>
        <v>4.7242923212366837E-3</v>
      </c>
      <c r="CE104" s="24">
        <f t="shared" si="121"/>
        <v>1.4701569522213064E-3</v>
      </c>
      <c r="CF104" s="24">
        <f t="shared" si="122"/>
        <v>3.8548056931135617E-2</v>
      </c>
      <c r="CG104" s="21"/>
    </row>
    <row r="105" spans="1:85" x14ac:dyDescent="0.25">
      <c r="A105" s="31">
        <f>+[1]NAC!A106</f>
        <v>45748</v>
      </c>
      <c r="B105" s="17">
        <f>+[1]GBA!B106</f>
        <v>8547.3129000000008</v>
      </c>
      <c r="C105" s="17">
        <f>+[1]GBA!C106</f>
        <v>9367.4843999999994</v>
      </c>
      <c r="D105" s="17">
        <f>+[1]GBA!D106</f>
        <v>6489.2192999999997</v>
      </c>
      <c r="E105" s="17">
        <f>+[1]GBA!E106</f>
        <v>7716.8271000000004</v>
      </c>
      <c r="F105" s="17">
        <f>+[1]GBA!F106</f>
        <v>7977.6053000000002</v>
      </c>
      <c r="G105" s="17">
        <f>+[1]GBA!G106</f>
        <v>7340.1742999999997</v>
      </c>
      <c r="H105" s="17">
        <f>+[1]GBA!H106</f>
        <v>9211.0810999999994</v>
      </c>
      <c r="I105" s="17">
        <f>+[1]GBA!I106</f>
        <v>8185.7785000000003</v>
      </c>
      <c r="J105" s="17">
        <f>+[1]GBA!J106</f>
        <v>7709.5627999999997</v>
      </c>
      <c r="K105" s="17">
        <f>+[1]GBA!K106</f>
        <v>7900.3181999999997</v>
      </c>
      <c r="L105" s="17">
        <f>+[1]GBA!L106</f>
        <v>7943.8635000000004</v>
      </c>
      <c r="M105" s="17">
        <f>+[1]GBA!M106</f>
        <v>10044.8128</v>
      </c>
      <c r="N105" s="17">
        <f>+[1]GBA!N106</f>
        <v>8321.8701000000001</v>
      </c>
      <c r="O105" s="18">
        <f>+[1]GBA!R106</f>
        <v>8388.3907999999992</v>
      </c>
      <c r="P105" s="19">
        <f>+[1]GBA!S106</f>
        <v>8736.6695999999993</v>
      </c>
      <c r="Q105" s="20">
        <f>+[1]GBA!T106</f>
        <v>8061.9800999999998</v>
      </c>
      <c r="R105" s="18">
        <f t="shared" si="64"/>
        <v>8547.2789693700015</v>
      </c>
      <c r="S105" s="19">
        <f t="shared" si="41"/>
        <v>8681.2558396399254</v>
      </c>
      <c r="T105" s="19">
        <f t="shared" si="42"/>
        <v>8437.6820081671667</v>
      </c>
      <c r="U105" s="19">
        <f t="shared" si="43"/>
        <v>7761.6518264260776</v>
      </c>
      <c r="V105" s="19"/>
      <c r="W105" s="20">
        <f t="shared" si="44"/>
        <v>8109.3055068282347</v>
      </c>
      <c r="X105" s="21"/>
      <c r="Y105" s="41">
        <f t="shared" si="65"/>
        <v>2.7577538869369755E-2</v>
      </c>
      <c r="Z105" s="24">
        <f t="shared" si="66"/>
        <v>2.8006702384403281E-2</v>
      </c>
      <c r="AA105" s="24">
        <f t="shared" si="67"/>
        <v>3.1250408219288595E-2</v>
      </c>
      <c r="AB105" s="24">
        <f t="shared" si="68"/>
        <v>4.7328998775288511E-2</v>
      </c>
      <c r="AC105" s="24">
        <f t="shared" si="69"/>
        <v>1.7337782992951078E-2</v>
      </c>
      <c r="AD105" s="24">
        <f t="shared" si="70"/>
        <v>1.1614561622553587E-2</v>
      </c>
      <c r="AE105" s="24">
        <f t="shared" si="71"/>
        <v>2.9208480616619514E-2</v>
      </c>
      <c r="AF105" s="24">
        <f t="shared" si="72"/>
        <v>1.6917601332319787E-2</v>
      </c>
      <c r="AG105" s="24">
        <f t="shared" si="73"/>
        <v>2.2404879855839832E-2</v>
      </c>
      <c r="AH105" s="24">
        <f t="shared" si="74"/>
        <v>2.6581770474267463E-2</v>
      </c>
      <c r="AI105" s="24">
        <f t="shared" si="75"/>
        <v>1.7375689641190739E-2</v>
      </c>
      <c r="AJ105" s="24">
        <f t="shared" si="76"/>
        <v>4.1851546902484271E-2</v>
      </c>
      <c r="AK105" s="24">
        <f t="shared" si="77"/>
        <v>2.5646378673518599E-2</v>
      </c>
      <c r="AL105" s="24">
        <f t="shared" si="78"/>
        <v>1.6888373685139069E-2</v>
      </c>
      <c r="AM105" s="24">
        <f t="shared" si="79"/>
        <v>3.2415626048392765E-2</v>
      </c>
      <c r="AN105" s="24">
        <f t="shared" si="80"/>
        <v>1.7393522223553726E-2</v>
      </c>
      <c r="AO105" s="24">
        <f t="shared" si="81"/>
        <v>2.7576862737850538E-2</v>
      </c>
      <c r="AP105" s="24">
        <f t="shared" si="82"/>
        <v>3.1434565006751569E-2</v>
      </c>
      <c r="AQ105" s="24">
        <f t="shared" si="83"/>
        <v>3.3897793422926981E-2</v>
      </c>
      <c r="AR105" s="24">
        <f t="shared" si="84"/>
        <v>2.9618763851176455E-2</v>
      </c>
      <c r="AS105" s="24" t="e">
        <f t="shared" si="85"/>
        <v>#DIV/0!</v>
      </c>
      <c r="AT105" s="24">
        <f t="shared" si="86"/>
        <v>2.5583541656446274E-2</v>
      </c>
      <c r="AU105" s="21"/>
      <c r="AV105" s="24">
        <f t="shared" si="87"/>
        <v>0.47735020883595247</v>
      </c>
      <c r="AW105" s="24">
        <f t="shared" si="88"/>
        <v>0.40784015048968336</v>
      </c>
      <c r="AX105" s="24">
        <f t="shared" si="89"/>
        <v>0.4727419185649584</v>
      </c>
      <c r="AY105" s="24">
        <f t="shared" si="90"/>
        <v>0.34855495176112439</v>
      </c>
      <c r="AZ105" s="24">
        <f t="shared" si="91"/>
        <v>0.73129529670081661</v>
      </c>
      <c r="BA105" s="24">
        <f t="shared" si="92"/>
        <v>0.28281995509432822</v>
      </c>
      <c r="BB105" s="24">
        <f t="shared" si="93"/>
        <v>0.44309729915226637</v>
      </c>
      <c r="BC105" s="24">
        <f t="shared" si="94"/>
        <v>0.39865832811826651</v>
      </c>
      <c r="BD105" s="24">
        <f t="shared" si="95"/>
        <v>0.54689771633247042</v>
      </c>
      <c r="BE105" s="24">
        <f t="shared" si="96"/>
        <v>0.4756540890838532</v>
      </c>
      <c r="BF105" s="24">
        <f t="shared" si="97"/>
        <v>0.71703530604281029</v>
      </c>
      <c r="BG105" s="24">
        <f t="shared" si="98"/>
        <v>0.72108538515978671</v>
      </c>
      <c r="BH105" s="24">
        <f t="shared" si="99"/>
        <v>0.45205875203076773</v>
      </c>
      <c r="BI105" s="24">
        <f t="shared" si="100"/>
        <v>0.3187506347410145</v>
      </c>
      <c r="BJ105" s="24">
        <f t="shared" si="101"/>
        <v>0.48473032134504357</v>
      </c>
      <c r="BK105" s="24">
        <f t="shared" si="102"/>
        <v>0.53973044337451603</v>
      </c>
      <c r="BL105" s="24">
        <f t="shared" si="103"/>
        <v>0.47734146331308147</v>
      </c>
      <c r="BM105" s="24">
        <f t="shared" si="104"/>
        <v>0.45275615895636734</v>
      </c>
      <c r="BN105" s="24">
        <f t="shared" si="105"/>
        <v>0.48504980688020916</v>
      </c>
      <c r="BO105" s="24">
        <f t="shared" si="106"/>
        <v>0.38188103426979181</v>
      </c>
      <c r="BP105" s="24" t="e">
        <f t="shared" si="107"/>
        <v>#DIV/0!</v>
      </c>
      <c r="BQ105" s="24">
        <f t="shared" si="108"/>
        <v>0.42087493617369476</v>
      </c>
      <c r="BR105" s="21"/>
      <c r="BS105" s="35">
        <f t="shared" si="109"/>
        <v>45748</v>
      </c>
      <c r="BT105" s="24">
        <f t="shared" si="110"/>
        <v>7.1917008821310276E-3</v>
      </c>
      <c r="BU105" s="24">
        <f t="shared" si="111"/>
        <v>7.7306634166573855E-4</v>
      </c>
      <c r="BV105" s="24">
        <f t="shared" si="112"/>
        <v>3.5593905944090645E-3</v>
      </c>
      <c r="BW105" s="24">
        <f t="shared" si="113"/>
        <v>1.7096909722076111E-3</v>
      </c>
      <c r="BX105" s="24">
        <f t="shared" si="114"/>
        <v>6.352529110324964E-4</v>
      </c>
      <c r="BY105" s="24">
        <f t="shared" si="115"/>
        <v>2.7655651138955915E-3</v>
      </c>
      <c r="BZ105" s="24">
        <f t="shared" si="116"/>
        <v>1.8974985239708234E-3</v>
      </c>
      <c r="CA105" s="24">
        <f t="shared" si="117"/>
        <v>5.7074323944974028E-4</v>
      </c>
      <c r="CB105" s="24">
        <f t="shared" si="118"/>
        <v>1.8346734095342236E-3</v>
      </c>
      <c r="CC105" s="24">
        <f t="shared" si="119"/>
        <v>4.9258866123462323E-4</v>
      </c>
      <c r="CD105" s="24">
        <f t="shared" si="120"/>
        <v>5.2584990944255844E-3</v>
      </c>
      <c r="CE105" s="24">
        <f t="shared" si="121"/>
        <v>8.8810166598039841E-4</v>
      </c>
      <c r="CF105" s="24">
        <f t="shared" si="122"/>
        <v>2.7576771409936925E-2</v>
      </c>
      <c r="CG105" s="21"/>
    </row>
    <row r="106" spans="1:85" x14ac:dyDescent="0.25">
      <c r="A106" s="31">
        <f>+[1]NAC!A107</f>
        <v>45778</v>
      </c>
      <c r="B106" s="17">
        <f>+[1]GBA!B107</f>
        <v>8675.5948000000008</v>
      </c>
      <c r="C106" s="17">
        <f>+[1]GBA!C107</f>
        <v>9405.6623999999993</v>
      </c>
      <c r="D106" s="17">
        <f>+[1]GBA!D107</f>
        <v>6521.0607</v>
      </c>
      <c r="E106" s="17">
        <f>+[1]GBA!E107</f>
        <v>7730.1206000000002</v>
      </c>
      <c r="F106" s="17">
        <f>+[1]GBA!F107</f>
        <v>8208.9236000000001</v>
      </c>
      <c r="G106" s="17">
        <f>+[1]GBA!G107</f>
        <v>7444.9951000000001</v>
      </c>
      <c r="H106" s="17">
        <f>+[1]GBA!H107</f>
        <v>9435.4639999999999</v>
      </c>
      <c r="I106" s="17">
        <f>+[1]GBA!I107</f>
        <v>8229.3297000000002</v>
      </c>
      <c r="J106" s="17">
        <f>+[1]GBA!J107</f>
        <v>8052.2581</v>
      </c>
      <c r="K106" s="17">
        <f>+[1]GBA!K107</f>
        <v>7981.1535000000003</v>
      </c>
      <c r="L106" s="17">
        <f>+[1]GBA!L107</f>
        <v>8077.8854000000001</v>
      </c>
      <c r="M106" s="17">
        <f>+[1]GBA!M107</f>
        <v>10350.079599999999</v>
      </c>
      <c r="N106" s="17">
        <f>+[1]GBA!N107</f>
        <v>8569.2983999999997</v>
      </c>
      <c r="O106" s="18">
        <f>+[1]GBA!R107</f>
        <v>8142.7354999999998</v>
      </c>
      <c r="P106" s="19">
        <f>+[1]GBA!S107</f>
        <v>8922.0337</v>
      </c>
      <c r="Q106" s="20">
        <f>+[1]GBA!T107</f>
        <v>8190.7888999999996</v>
      </c>
      <c r="R106" s="18">
        <f t="shared" si="64"/>
        <v>8675.5413005800001</v>
      </c>
      <c r="S106" s="19">
        <f t="shared" si="41"/>
        <v>8784.8502149399883</v>
      </c>
      <c r="T106" s="19">
        <f t="shared" si="42"/>
        <v>8589.5689829281619</v>
      </c>
      <c r="U106" s="19">
        <f t="shared" si="43"/>
        <v>7849.02047345751</v>
      </c>
      <c r="V106" s="19"/>
      <c r="W106" s="20">
        <f t="shared" si="44"/>
        <v>8226.6076397961151</v>
      </c>
      <c r="X106" s="21"/>
      <c r="Y106" s="41">
        <f t="shared" si="65"/>
        <v>1.5008447859677698E-2</v>
      </c>
      <c r="Z106" s="24">
        <f t="shared" si="66"/>
        <v>4.0755872515785274E-3</v>
      </c>
      <c r="AA106" s="24">
        <f t="shared" si="67"/>
        <v>4.9068152158149303E-3</v>
      </c>
      <c r="AB106" s="24">
        <f t="shared" si="68"/>
        <v>1.722663968977578E-3</v>
      </c>
      <c r="AC106" s="24">
        <f t="shared" si="69"/>
        <v>2.8995956969693593E-2</v>
      </c>
      <c r="AD106" s="24">
        <f t="shared" si="70"/>
        <v>1.4280423831352307E-2</v>
      </c>
      <c r="AE106" s="24">
        <f t="shared" si="71"/>
        <v>2.436010470041361E-2</v>
      </c>
      <c r="AF106" s="24">
        <f t="shared" si="72"/>
        <v>5.3203491885347454E-3</v>
      </c>
      <c r="AG106" s="24">
        <f t="shared" si="73"/>
        <v>4.4450678837456348E-2</v>
      </c>
      <c r="AH106" s="24">
        <f t="shared" si="74"/>
        <v>1.0231904330131991E-2</v>
      </c>
      <c r="AI106" s="24">
        <f t="shared" si="75"/>
        <v>1.6871123226122942E-2</v>
      </c>
      <c r="AJ106" s="24">
        <f t="shared" si="76"/>
        <v>3.0390491697366295E-2</v>
      </c>
      <c r="AK106" s="24">
        <f t="shared" si="77"/>
        <v>2.9732295388749108E-2</v>
      </c>
      <c r="AL106" s="24">
        <f t="shared" si="78"/>
        <v>-2.9285152046087282E-2</v>
      </c>
      <c r="AM106" s="24">
        <f t="shared" si="79"/>
        <v>2.1216791808173818E-2</v>
      </c>
      <c r="AN106" s="24">
        <f t="shared" si="80"/>
        <v>1.5977315548074911E-2</v>
      </c>
      <c r="AO106" s="24">
        <f t="shared" si="81"/>
        <v>1.5006217963592805E-2</v>
      </c>
      <c r="AP106" s="24">
        <f t="shared" si="82"/>
        <v>1.1933109358099436E-2</v>
      </c>
      <c r="AQ106" s="24">
        <f t="shared" si="83"/>
        <v>1.8001030924604366E-2</v>
      </c>
      <c r="AR106" s="24">
        <f t="shared" si="84"/>
        <v>1.1256450171337029E-2</v>
      </c>
      <c r="AS106" s="24" t="e">
        <f t="shared" si="85"/>
        <v>#DIV/0!</v>
      </c>
      <c r="AT106" s="24">
        <f t="shared" si="86"/>
        <v>1.4465126868029365E-2</v>
      </c>
      <c r="AU106" s="21"/>
      <c r="AV106" s="24">
        <f t="shared" si="87"/>
        <v>0.43769373873528195</v>
      </c>
      <c r="AW106" s="24">
        <f t="shared" si="88"/>
        <v>0.34066415687684914</v>
      </c>
      <c r="AX106" s="24">
        <f t="shared" si="89"/>
        <v>0.3801104298171174</v>
      </c>
      <c r="AY106" s="24">
        <f t="shared" si="90"/>
        <v>0.31885966859365045</v>
      </c>
      <c r="AZ106" s="24">
        <f t="shared" si="91"/>
        <v>0.74534174498506189</v>
      </c>
      <c r="BA106" s="24">
        <f t="shared" si="92"/>
        <v>0.26197197752512036</v>
      </c>
      <c r="BB106" s="24">
        <f t="shared" si="93"/>
        <v>0.47680514155220721</v>
      </c>
      <c r="BC106" s="24">
        <f t="shared" si="94"/>
        <v>0.35182526305943718</v>
      </c>
      <c r="BD106" s="24">
        <f t="shared" si="95"/>
        <v>0.48521198111539365</v>
      </c>
      <c r="BE106" s="24">
        <f t="shared" si="96"/>
        <v>0.41272751139833752</v>
      </c>
      <c r="BF106" s="24">
        <f t="shared" si="97"/>
        <v>0.60378502606594631</v>
      </c>
      <c r="BG106" s="24">
        <f t="shared" si="98"/>
        <v>0.6766238349538356</v>
      </c>
      <c r="BH106" s="24">
        <f t="shared" si="99"/>
        <v>0.42781968030182815</v>
      </c>
      <c r="BI106" s="24">
        <f t="shared" si="100"/>
        <v>0.18099949828734285</v>
      </c>
      <c r="BJ106" s="24">
        <f t="shared" si="101"/>
        <v>0.45918923813894774</v>
      </c>
      <c r="BK106" s="24">
        <f t="shared" si="102"/>
        <v>0.51355511216830063</v>
      </c>
      <c r="BL106" s="24">
        <f t="shared" si="103"/>
        <v>0.4376819537395904</v>
      </c>
      <c r="BM106" s="24">
        <f t="shared" si="104"/>
        <v>0.40108748133098437</v>
      </c>
      <c r="BN106" s="24">
        <f t="shared" si="105"/>
        <v>0.44834517477214741</v>
      </c>
      <c r="BO106" s="24">
        <f t="shared" si="106"/>
        <v>0.34664408675524205</v>
      </c>
      <c r="BP106" s="24" t="e">
        <f t="shared" si="107"/>
        <v>#DIV/0!</v>
      </c>
      <c r="BQ106" s="24">
        <f t="shared" si="108"/>
        <v>0.39122755425678513</v>
      </c>
      <c r="BR106" s="21"/>
      <c r="BS106" s="35">
        <f t="shared" si="109"/>
        <v>45778</v>
      </c>
      <c r="BT106" s="24">
        <f t="shared" si="110"/>
        <v>1.0469867319353632E-3</v>
      </c>
      <c r="BU106" s="24">
        <f t="shared" si="111"/>
        <v>1.2181767441788729E-4</v>
      </c>
      <c r="BV106" s="24">
        <f t="shared" si="112"/>
        <v>1.3204362156906413E-4</v>
      </c>
      <c r="BW106" s="24">
        <f t="shared" si="113"/>
        <v>2.8308188155835487E-3</v>
      </c>
      <c r="BX106" s="24">
        <f t="shared" si="114"/>
        <v>7.6892752574906037E-4</v>
      </c>
      <c r="BY106" s="24">
        <f t="shared" si="115"/>
        <v>2.3101640750744063E-3</v>
      </c>
      <c r="BZ106" s="24">
        <f t="shared" si="116"/>
        <v>5.9054630841933787E-4</v>
      </c>
      <c r="CA106" s="24">
        <f t="shared" si="117"/>
        <v>1.1266392189760606E-3</v>
      </c>
      <c r="CB106" s="24">
        <f t="shared" si="118"/>
        <v>7.0552154233174816E-4</v>
      </c>
      <c r="CC106" s="24">
        <f t="shared" si="119"/>
        <v>4.735361191702707E-4</v>
      </c>
      <c r="CD106" s="24">
        <f t="shared" si="120"/>
        <v>3.8714999096382601E-3</v>
      </c>
      <c r="CE106" s="24">
        <f t="shared" si="121"/>
        <v>1.0276568499089326E-3</v>
      </c>
      <c r="CF106" s="24">
        <f t="shared" si="122"/>
        <v>1.500615839277394E-2</v>
      </c>
      <c r="CG106" s="21"/>
    </row>
    <row r="107" spans="1:85" x14ac:dyDescent="0.25">
      <c r="A107" s="31">
        <f>+[1]NAC!A108</f>
        <v>45809</v>
      </c>
      <c r="B107" s="17">
        <f>+[1]GBA!B108</f>
        <v>8851.2214000000004</v>
      </c>
      <c r="C107" s="17">
        <f>+[1]GBA!C108</f>
        <v>9489.1664999999994</v>
      </c>
      <c r="D107" s="17">
        <f>+[1]GBA!D108</f>
        <v>6719.8251</v>
      </c>
      <c r="E107" s="17">
        <f>+[1]GBA!E108</f>
        <v>7721.6468999999997</v>
      </c>
      <c r="F107" s="17">
        <f>+[1]GBA!F108</f>
        <v>8559.0478999999996</v>
      </c>
      <c r="G107" s="17">
        <f>+[1]GBA!G108</f>
        <v>7600.2287999999999</v>
      </c>
      <c r="H107" s="17">
        <f>+[1]GBA!H108</f>
        <v>9643.9151000000002</v>
      </c>
      <c r="I107" s="17">
        <f>+[1]GBA!I108</f>
        <v>8407.8438999999998</v>
      </c>
      <c r="J107" s="17">
        <f>+[1]GBA!J108</f>
        <v>8212.5650000000005</v>
      </c>
      <c r="K107" s="17">
        <f>+[1]GBA!K108</f>
        <v>8305.4709000000003</v>
      </c>
      <c r="L107" s="17">
        <f>+[1]GBA!L108</f>
        <v>8379.9439000000002</v>
      </c>
      <c r="M107" s="17">
        <f>+[1]GBA!M108</f>
        <v>10577.448700000001</v>
      </c>
      <c r="N107" s="17">
        <f>+[1]GBA!N108</f>
        <v>8637.2837</v>
      </c>
      <c r="O107" s="18">
        <f>+[1]GBA!R108</f>
        <v>8156.9863999999998</v>
      </c>
      <c r="P107" s="19">
        <f>+[1]GBA!S108</f>
        <v>9107.9966000000004</v>
      </c>
      <c r="Q107" s="20">
        <f>+[1]GBA!T108</f>
        <v>8408.6939000000002</v>
      </c>
      <c r="R107" s="18">
        <f t="shared" si="64"/>
        <v>8851.1656449399998</v>
      </c>
      <c r="S107" s="19">
        <f t="shared" si="41"/>
        <v>8921.2069101547713</v>
      </c>
      <c r="T107" s="19">
        <f t="shared" si="42"/>
        <v>8754.1909509423658</v>
      </c>
      <c r="U107" s="19">
        <f t="shared" si="43"/>
        <v>7987.2482268529302</v>
      </c>
      <c r="V107" s="19"/>
      <c r="W107" s="20">
        <f t="shared" si="44"/>
        <v>8396.4125546258892</v>
      </c>
      <c r="X107" s="21"/>
      <c r="Y107" s="41">
        <f t="shared" si="65"/>
        <v>2.0243753200644976E-2</v>
      </c>
      <c r="Z107" s="24">
        <f t="shared" si="66"/>
        <v>8.8780668972341381E-3</v>
      </c>
      <c r="AA107" s="24">
        <f t="shared" si="67"/>
        <v>3.0480378751880144E-2</v>
      </c>
      <c r="AB107" s="24">
        <f t="shared" si="68"/>
        <v>-1.0961924707876269E-3</v>
      </c>
      <c r="AC107" s="24">
        <f t="shared" si="69"/>
        <v>4.2651669946105919E-2</v>
      </c>
      <c r="AD107" s="24">
        <f t="shared" si="70"/>
        <v>2.0850745758046241E-2</v>
      </c>
      <c r="AE107" s="24">
        <f t="shared" si="71"/>
        <v>2.2092299859339137E-2</v>
      </c>
      <c r="AF107" s="24">
        <f t="shared" si="72"/>
        <v>2.1692435047291792E-2</v>
      </c>
      <c r="AG107" s="24">
        <f t="shared" si="73"/>
        <v>1.9908316152956074E-2</v>
      </c>
      <c r="AH107" s="24">
        <f t="shared" si="74"/>
        <v>4.0635404393613017E-2</v>
      </c>
      <c r="AI107" s="24">
        <f t="shared" si="75"/>
        <v>3.739326383610253E-2</v>
      </c>
      <c r="AJ107" s="24">
        <f t="shared" si="76"/>
        <v>2.1967860034622477E-2</v>
      </c>
      <c r="AK107" s="24">
        <f t="shared" si="77"/>
        <v>7.9335899891175288E-3</v>
      </c>
      <c r="AL107" s="24">
        <f t="shared" si="78"/>
        <v>1.7501366709014032E-3</v>
      </c>
      <c r="AM107" s="24">
        <f t="shared" si="79"/>
        <v>2.084310665627731E-2</v>
      </c>
      <c r="AN107" s="24">
        <f t="shared" si="80"/>
        <v>2.6603664513927372E-2</v>
      </c>
      <c r="AO107" s="24">
        <f t="shared" si="81"/>
        <v>2.0243618037788513E-2</v>
      </c>
      <c r="AP107" s="24">
        <f t="shared" si="82"/>
        <v>1.5521800813733666E-2</v>
      </c>
      <c r="AQ107" s="24">
        <f t="shared" si="83"/>
        <v>1.9165335110689741E-2</v>
      </c>
      <c r="AR107" s="24">
        <f t="shared" si="84"/>
        <v>1.7610828492912622E-2</v>
      </c>
      <c r="AS107" s="24" t="e">
        <f t="shared" si="85"/>
        <v>#DIV/0!</v>
      </c>
      <c r="AT107" s="24">
        <f t="shared" si="86"/>
        <v>2.0640940016191545E-2</v>
      </c>
      <c r="AU107" s="21"/>
      <c r="AV107" s="24">
        <f t="shared" si="87"/>
        <v>0.40560369414727049</v>
      </c>
      <c r="AW107" s="24">
        <f t="shared" si="88"/>
        <v>0.32377458555310556</v>
      </c>
      <c r="AX107" s="24">
        <f t="shared" si="89"/>
        <v>0.39161318756799846</v>
      </c>
      <c r="AY107" s="24">
        <f t="shared" si="90"/>
        <v>0.29425463782377204</v>
      </c>
      <c r="AZ107" s="24">
        <f t="shared" si="91"/>
        <v>0.62878410206000357</v>
      </c>
      <c r="BA107" s="24">
        <f t="shared" si="92"/>
        <v>0.26027205635634298</v>
      </c>
      <c r="BB107" s="24">
        <f t="shared" si="93"/>
        <v>0.43890643282331432</v>
      </c>
      <c r="BC107" s="24">
        <f t="shared" si="94"/>
        <v>0.33115325498265946</v>
      </c>
      <c r="BD107" s="24">
        <f t="shared" si="95"/>
        <v>0.43758990664255659</v>
      </c>
      <c r="BE107" s="24">
        <f t="shared" si="96"/>
        <v>0.38919250441919662</v>
      </c>
      <c r="BF107" s="24">
        <f t="shared" si="97"/>
        <v>0.58404950146244849</v>
      </c>
      <c r="BG107" s="24">
        <f t="shared" si="98"/>
        <v>0.59725118043135184</v>
      </c>
      <c r="BH107" s="24">
        <f t="shared" si="99"/>
        <v>0.40230808074879665</v>
      </c>
      <c r="BI107" s="24">
        <f t="shared" si="100"/>
        <v>0.15638650065293347</v>
      </c>
      <c r="BJ107" s="24">
        <f t="shared" si="101"/>
        <v>0.43427515127136229</v>
      </c>
      <c r="BK107" s="24">
        <f t="shared" si="102"/>
        <v>0.44978288413571677</v>
      </c>
      <c r="BL107" s="24">
        <f t="shared" si="103"/>
        <v>0.40559376277909931</v>
      </c>
      <c r="BM107" s="24">
        <f t="shared" si="104"/>
        <v>0.3760029043601365</v>
      </c>
      <c r="BN107" s="24">
        <f t="shared" si="105"/>
        <v>0.41362323176382776</v>
      </c>
      <c r="BO107" s="24">
        <f t="shared" si="106"/>
        <v>0.32854095155071095</v>
      </c>
      <c r="BP107" s="24" t="e">
        <f t="shared" si="107"/>
        <v>#DIV/0!</v>
      </c>
      <c r="BQ107" s="24">
        <f t="shared" si="108"/>
        <v>0.36781227545397321</v>
      </c>
      <c r="BR107" s="21"/>
      <c r="BS107" s="35">
        <f t="shared" si="109"/>
        <v>45809</v>
      </c>
      <c r="BT107" s="24">
        <f t="shared" si="110"/>
        <v>2.2561405288315244E-3</v>
      </c>
      <c r="BU107" s="24">
        <f t="shared" si="111"/>
        <v>7.4918158695009597E-4</v>
      </c>
      <c r="BV107" s="24">
        <f t="shared" si="112"/>
        <v>-8.2924242842696995E-5</v>
      </c>
      <c r="BW107" s="24">
        <f t="shared" si="113"/>
        <v>4.2213822365239958E-3</v>
      </c>
      <c r="BX107" s="24">
        <f t="shared" si="114"/>
        <v>1.1219003669927028E-3</v>
      </c>
      <c r="BY107" s="24">
        <f t="shared" si="115"/>
        <v>2.1144022079039489E-3</v>
      </c>
      <c r="BZ107" s="24">
        <f t="shared" si="116"/>
        <v>2.3848273527020828E-3</v>
      </c>
      <c r="CA107" s="24">
        <f t="shared" si="117"/>
        <v>5.1922940084753774E-4</v>
      </c>
      <c r="CB107" s="24">
        <f t="shared" si="118"/>
        <v>2.7887515032398694E-3</v>
      </c>
      <c r="CC107" s="24">
        <f t="shared" si="119"/>
        <v>1.0514744994775461E-3</v>
      </c>
      <c r="CD107" s="24">
        <f t="shared" si="120"/>
        <v>2.8409360981220774E-3</v>
      </c>
      <c r="CE107" s="24">
        <f t="shared" si="121"/>
        <v>2.7819166358484257E-4</v>
      </c>
      <c r="CF107" s="24">
        <f t="shared" si="122"/>
        <v>2.024349320233353E-2</v>
      </c>
      <c r="CG107" s="21"/>
    </row>
    <row r="108" spans="1:85" x14ac:dyDescent="0.25">
      <c r="A108" s="31">
        <f>+[1]NAC!A109</f>
        <v>45839</v>
      </c>
      <c r="B108" s="17">
        <f>+[1]GBA!B109</f>
        <v>9016.5562000000009</v>
      </c>
      <c r="C108" s="17">
        <f>+[1]GBA!C109</f>
        <v>9682.9722000000002</v>
      </c>
      <c r="D108" s="17">
        <f>+[1]GBA!D109</f>
        <v>6742.1472999999996</v>
      </c>
      <c r="E108" s="17">
        <f>+[1]GBA!E109</f>
        <v>7597.0147999999999</v>
      </c>
      <c r="F108" s="17">
        <f>+[1]GBA!F109</f>
        <v>8591.0827000000008</v>
      </c>
      <c r="G108" s="17">
        <f>+[1]GBA!G109</f>
        <v>7721.9853000000003</v>
      </c>
      <c r="H108" s="17">
        <f>+[1]GBA!H109</f>
        <v>9764.0951999999997</v>
      </c>
      <c r="I108" s="17">
        <f>+[1]GBA!I109</f>
        <v>8669.3981999999996</v>
      </c>
      <c r="J108" s="17">
        <f>+[1]GBA!J109</f>
        <v>8416.6376999999993</v>
      </c>
      <c r="K108" s="17">
        <f>+[1]GBA!K109</f>
        <v>8673.0120000000006</v>
      </c>
      <c r="L108" s="17">
        <f>+[1]GBA!L109</f>
        <v>8517.6311000000005</v>
      </c>
      <c r="M108" s="17">
        <f>+[1]GBA!M109</f>
        <v>10876.967000000001</v>
      </c>
      <c r="N108" s="17">
        <f>+[1]GBA!N109</f>
        <v>8865.3991999999998</v>
      </c>
      <c r="O108" s="18">
        <f>+[1]GBA!R109</f>
        <v>8480.6034</v>
      </c>
      <c r="P108" s="19">
        <f>+[1]GBA!S109</f>
        <v>9240.3480999999992</v>
      </c>
      <c r="Q108" s="20">
        <f>+[1]GBA!T109</f>
        <v>8599.7495999999992</v>
      </c>
      <c r="R108" s="18">
        <f t="shared" si="64"/>
        <v>9016.4943828100022</v>
      </c>
      <c r="S108" s="19">
        <f t="shared" si="41"/>
        <v>9096.8154213834514</v>
      </c>
      <c r="T108" s="19">
        <f t="shared" si="42"/>
        <v>8931.8400011745434</v>
      </c>
      <c r="U108" s="19">
        <f t="shared" si="43"/>
        <v>8113.6336889018248</v>
      </c>
      <c r="V108" s="19"/>
      <c r="W108" s="20">
        <f t="shared" si="44"/>
        <v>8556.735928447777</v>
      </c>
      <c r="X108" s="21"/>
      <c r="Y108" s="41">
        <f t="shared" si="65"/>
        <v>1.8679320347811057E-2</v>
      </c>
      <c r="Z108" s="24">
        <f t="shared" si="66"/>
        <v>2.0423890760057795E-2</v>
      </c>
      <c r="AA108" s="24">
        <f t="shared" si="67"/>
        <v>3.3218424092613663E-3</v>
      </c>
      <c r="AB108" s="24">
        <f t="shared" si="68"/>
        <v>-1.6140611143459549E-2</v>
      </c>
      <c r="AC108" s="24">
        <f t="shared" si="69"/>
        <v>3.7427994765635297E-3</v>
      </c>
      <c r="AD108" s="24">
        <f t="shared" si="70"/>
        <v>1.6020109815641392E-2</v>
      </c>
      <c r="AE108" s="24">
        <f t="shared" si="71"/>
        <v>1.2461754251652302E-2</v>
      </c>
      <c r="AF108" s="24">
        <f t="shared" si="72"/>
        <v>3.1108367746932153E-2</v>
      </c>
      <c r="AG108" s="24">
        <f t="shared" si="73"/>
        <v>2.4848838334917245E-2</v>
      </c>
      <c r="AH108" s="24">
        <f t="shared" si="74"/>
        <v>4.4252891187662957E-2</v>
      </c>
      <c r="AI108" s="24">
        <f t="shared" si="75"/>
        <v>1.6430563455203995E-2</v>
      </c>
      <c r="AJ108" s="24">
        <f t="shared" si="76"/>
        <v>2.8316686612717801E-2</v>
      </c>
      <c r="AK108" s="24">
        <f t="shared" si="77"/>
        <v>2.6410560069944244E-2</v>
      </c>
      <c r="AL108" s="24">
        <f t="shared" si="78"/>
        <v>3.9673598082742956E-2</v>
      </c>
      <c r="AM108" s="24">
        <f t="shared" si="79"/>
        <v>1.4531351493916711E-2</v>
      </c>
      <c r="AN108" s="24">
        <f t="shared" si="80"/>
        <v>2.2721210008607828E-2</v>
      </c>
      <c r="AO108" s="24">
        <f t="shared" si="81"/>
        <v>1.8678753115926261E-2</v>
      </c>
      <c r="AP108" s="24">
        <f t="shared" si="82"/>
        <v>1.9684389455062457E-2</v>
      </c>
      <c r="AQ108" s="24">
        <f t="shared" si="83"/>
        <v>2.0293028930680856E-2</v>
      </c>
      <c r="AR108" s="24">
        <f t="shared" si="84"/>
        <v>1.5823404814688136E-2</v>
      </c>
      <c r="AS108" s="24" t="e">
        <f t="shared" si="85"/>
        <v>#DIV/0!</v>
      </c>
      <c r="AT108" s="24">
        <f t="shared" si="86"/>
        <v>1.9094270651762946E-2</v>
      </c>
      <c r="AU108" s="21"/>
      <c r="AV108" s="24">
        <f t="shared" si="87"/>
        <v>0.3762956850541006</v>
      </c>
      <c r="AW108" s="24">
        <f t="shared" si="88"/>
        <v>0.30330695539083652</v>
      </c>
      <c r="AX108" s="24">
        <f t="shared" si="89"/>
        <v>0.31221303630451347</v>
      </c>
      <c r="AY108" s="24">
        <f t="shared" si="90"/>
        <v>0.26313785510864363</v>
      </c>
      <c r="AZ108" s="24">
        <f t="shared" si="91"/>
        <v>0.55776788136577604</v>
      </c>
      <c r="BA108" s="24">
        <f t="shared" si="92"/>
        <v>0.24102659483912925</v>
      </c>
      <c r="BB108" s="24">
        <f t="shared" si="93"/>
        <v>0.37645270450865342</v>
      </c>
      <c r="BC108" s="24">
        <f t="shared" si="94"/>
        <v>0.34959041057390139</v>
      </c>
      <c r="BD108" s="24">
        <f t="shared" si="95"/>
        <v>0.41926042742234371</v>
      </c>
      <c r="BE108" s="24">
        <f t="shared" si="96"/>
        <v>0.37619129518081906</v>
      </c>
      <c r="BF108" s="24">
        <f t="shared" si="97"/>
        <v>0.56279998807391429</v>
      </c>
      <c r="BG108" s="24">
        <f t="shared" si="98"/>
        <v>0.53569166798265178</v>
      </c>
      <c r="BH108" s="24">
        <f t="shared" si="99"/>
        <v>0.39092790592234361</v>
      </c>
      <c r="BI108" s="24">
        <f t="shared" si="100"/>
        <v>0.13634000368373078</v>
      </c>
      <c r="BJ108" s="24">
        <f t="shared" si="101"/>
        <v>0.40057224862452379</v>
      </c>
      <c r="BK108" s="24">
        <f t="shared" si="102"/>
        <v>0.43216226844321892</v>
      </c>
      <c r="BL108" s="24">
        <f t="shared" si="103"/>
        <v>0.37629128281797564</v>
      </c>
      <c r="BM108" s="24">
        <f t="shared" si="104"/>
        <v>0.34756959637849594</v>
      </c>
      <c r="BN108" s="24">
        <f t="shared" si="105"/>
        <v>0.38267534150057991</v>
      </c>
      <c r="BO108" s="24">
        <f t="shared" si="106"/>
        <v>0.30911899562883516</v>
      </c>
      <c r="BP108" s="24" t="e">
        <f t="shared" si="107"/>
        <v>#DIV/0!</v>
      </c>
      <c r="BQ108" s="24">
        <f t="shared" si="108"/>
        <v>0.34923632598265519</v>
      </c>
      <c r="BR108" s="21"/>
      <c r="BS108" s="35">
        <f t="shared" si="109"/>
        <v>45839</v>
      </c>
      <c r="BT108" s="24">
        <f t="shared" si="110"/>
        <v>5.1324053514241758E-3</v>
      </c>
      <c r="BU108" s="24">
        <f t="shared" si="111"/>
        <v>8.2467255874990001E-5</v>
      </c>
      <c r="BV108" s="24">
        <f t="shared" si="112"/>
        <v>-1.1954582098692033E-3</v>
      </c>
      <c r="BW108" s="24">
        <f t="shared" si="113"/>
        <v>3.7857375028491915E-4</v>
      </c>
      <c r="BX108" s="24">
        <f t="shared" si="114"/>
        <v>8.6249481342767298E-4</v>
      </c>
      <c r="BY108" s="24">
        <f t="shared" si="115"/>
        <v>1.1948462615566213E-3</v>
      </c>
      <c r="BZ108" s="24">
        <f t="shared" si="116"/>
        <v>3.4248542658756645E-3</v>
      </c>
      <c r="CA108" s="24">
        <f t="shared" si="117"/>
        <v>6.4787023291496991E-4</v>
      </c>
      <c r="CB108" s="24">
        <f t="shared" si="118"/>
        <v>3.0977155378804585E-3</v>
      </c>
      <c r="CC108" s="24">
        <f t="shared" si="119"/>
        <v>4.6978301096388902E-4</v>
      </c>
      <c r="CD108" s="24">
        <f t="shared" si="120"/>
        <v>3.6681698776623041E-3</v>
      </c>
      <c r="CE108" s="24">
        <f t="shared" si="121"/>
        <v>9.1491330789669268E-4</v>
      </c>
      <c r="CF108" s="24">
        <f t="shared" si="122"/>
        <v>1.8678635455893156E-2</v>
      </c>
      <c r="CG108" s="21"/>
    </row>
    <row r="109" spans="1:85" x14ac:dyDescent="0.25">
      <c r="A109" s="31">
        <f>+[1]NAC!A110</f>
        <v>45870</v>
      </c>
      <c r="B109" s="17">
        <f>+[1]GBA!B110</f>
        <v>9185.3068000000003</v>
      </c>
      <c r="C109" s="17">
        <f>+[1]GBA!C110</f>
        <v>9828.0344000000005</v>
      </c>
      <c r="D109" s="17">
        <f>+[1]GBA!D110</f>
        <v>6976.3822</v>
      </c>
      <c r="E109" s="17">
        <f>+[1]GBA!E110</f>
        <v>7607.3734999999997</v>
      </c>
      <c r="F109" s="17">
        <f>+[1]GBA!F110</f>
        <v>8784.9537</v>
      </c>
      <c r="G109" s="17">
        <f>+[1]GBA!G110</f>
        <v>7786.5254999999997</v>
      </c>
      <c r="H109" s="17">
        <f>+[1]GBA!H110</f>
        <v>9927.9375999999993</v>
      </c>
      <c r="I109" s="17">
        <f>+[1]GBA!I110</f>
        <v>9016.2096000000001</v>
      </c>
      <c r="J109" s="17">
        <f>+[1]GBA!J110</f>
        <v>8584.0406000000003</v>
      </c>
      <c r="K109" s="17">
        <f>+[1]GBA!K110</f>
        <v>8656.5589999999993</v>
      </c>
      <c r="L109" s="17">
        <f>+[1]GBA!L110</f>
        <v>8633.8382999999994</v>
      </c>
      <c r="M109" s="17">
        <f>+[1]GBA!M110</f>
        <v>11185.916499999999</v>
      </c>
      <c r="N109" s="17">
        <f>+[1]GBA!N110</f>
        <v>9056.3955999999998</v>
      </c>
      <c r="O109" s="18">
        <f>+[1]GBA!R110</f>
        <v>8439.1301000000003</v>
      </c>
      <c r="P109" s="19">
        <f>+[1]GBA!S110</f>
        <v>9428.4120999999996</v>
      </c>
      <c r="Q109" s="20">
        <f>+[1]GBA!T110</f>
        <v>8806.3758999999991</v>
      </c>
      <c r="R109" s="18">
        <f t="shared" ref="R109" si="123">+SUMPRODUCT($C$3:$N$3,C109:N109)</f>
        <v>9185.2316300799994</v>
      </c>
      <c r="S109" s="19">
        <f t="shared" si="41"/>
        <v>9232.0511909349352</v>
      </c>
      <c r="T109" s="19">
        <f t="shared" si="42"/>
        <v>9051.9416902485664</v>
      </c>
      <c r="U109" s="19">
        <f t="shared" si="43"/>
        <v>8154.2976492045018</v>
      </c>
      <c r="V109" s="19"/>
      <c r="W109" s="20">
        <f t="shared" si="44"/>
        <v>8697.7364169263328</v>
      </c>
      <c r="X109" s="21"/>
      <c r="Y109" s="41">
        <f t="shared" ref="Y109" si="124">+B109/B108-1</f>
        <v>1.8715637795281514E-2</v>
      </c>
      <c r="Z109" s="24">
        <f t="shared" ref="Z109" si="125">+C109/C108-1</f>
        <v>1.4981164564326743E-2</v>
      </c>
      <c r="AA109" s="24">
        <f t="shared" ref="AA109" si="126">+D109/D108-1</f>
        <v>3.474188408787815E-2</v>
      </c>
      <c r="AB109" s="24">
        <f t="shared" ref="AB109" si="127">+E109/E108-1</f>
        <v>1.3635224193586648E-3</v>
      </c>
      <c r="AC109" s="24">
        <f t="shared" ref="AC109" si="128">+F109/F108-1</f>
        <v>2.2566538673873815E-2</v>
      </c>
      <c r="AD109" s="24">
        <f t="shared" ref="AD109" si="129">+G109/G108-1</f>
        <v>8.3579801686490818E-3</v>
      </c>
      <c r="AE109" s="24">
        <f t="shared" ref="AE109" si="130">+H109/H108-1</f>
        <v>1.6780090386664837E-2</v>
      </c>
      <c r="AF109" s="24">
        <f t="shared" ref="AF109" si="131">+I109/I108-1</f>
        <v>4.0004091633488503E-2</v>
      </c>
      <c r="AG109" s="24">
        <f t="shared" ref="AG109" si="132">+J109/J108-1</f>
        <v>1.988952191681026E-2</v>
      </c>
      <c r="AH109" s="24">
        <f t="shared" ref="AH109" si="133">+K109/K108-1</f>
        <v>-1.8970341560695658E-3</v>
      </c>
      <c r="AI109" s="24">
        <f t="shared" ref="AI109" si="134">+L109/L108-1</f>
        <v>1.3643136059273475E-2</v>
      </c>
      <c r="AJ109" s="24">
        <f t="shared" ref="AJ109" si="135">+M109/M108-1</f>
        <v>2.8404011890446945E-2</v>
      </c>
      <c r="AK109" s="24">
        <f t="shared" ref="AK109" si="136">+N109/N108-1</f>
        <v>2.1544027030390156E-2</v>
      </c>
      <c r="AL109" s="24">
        <f t="shared" ref="AL109" si="137">+O109/O108-1</f>
        <v>-4.8903713620188638E-3</v>
      </c>
      <c r="AM109" s="24">
        <f t="shared" ref="AM109" si="138">+P109/P108-1</f>
        <v>2.0352480011007312E-2</v>
      </c>
      <c r="AN109" s="24">
        <f t="shared" ref="AN109" si="139">+Q109/Q108-1</f>
        <v>2.4027013530719454E-2</v>
      </c>
      <c r="AO109" s="24">
        <f t="shared" ref="AO109" si="140">+R109/R108-1</f>
        <v>1.8714285187344526E-2</v>
      </c>
      <c r="AP109" s="24">
        <f t="shared" ref="AP109" si="141">+S109/S108-1</f>
        <v>1.4866276085319985E-2</v>
      </c>
      <c r="AQ109" s="24">
        <f t="shared" ref="AQ109" si="142">+T109/T108-1</f>
        <v>1.3446466691995118E-2</v>
      </c>
      <c r="AR109" s="24">
        <f t="shared" ref="AR109" si="143">+U109/U108-1</f>
        <v>5.0118062833302002E-3</v>
      </c>
      <c r="AS109" s="24" t="e">
        <f t="shared" ref="AS109" si="144">+V109/V108-1</f>
        <v>#DIV/0!</v>
      </c>
      <c r="AT109" s="24">
        <f t="shared" ref="AT109" si="145">+W109/W108-1</f>
        <v>1.6478303135402994E-2</v>
      </c>
      <c r="AU109" s="21"/>
      <c r="AV109" s="24">
        <f t="shared" ref="AV109" si="146">+B109/B97-1</f>
        <v>0.34634517457497482</v>
      </c>
      <c r="AW109" s="24">
        <f t="shared" ref="AW109" si="147">+C109/C97-1</f>
        <v>0.28599243789893847</v>
      </c>
      <c r="AX109" s="24">
        <f t="shared" ref="AX109" si="148">+D109/D97-1</f>
        <v>0.31656921990168452</v>
      </c>
      <c r="AY109" s="24">
        <f t="shared" ref="AY109" si="149">+E109/E97-1</f>
        <v>0.23900804872686399</v>
      </c>
      <c r="AZ109" s="24">
        <f t="shared" ref="AZ109" si="150">+F109/F97-1</f>
        <v>0.50113511018543577</v>
      </c>
      <c r="BA109" s="24">
        <f t="shared" ref="BA109" si="151">+G109/G97-1</f>
        <v>0.20061145639081701</v>
      </c>
      <c r="BB109" s="24">
        <f t="shared" ref="BB109" si="152">+H109/H97-1</f>
        <v>0.34008082487514479</v>
      </c>
      <c r="BC109" s="24">
        <f t="shared" ref="BC109" si="153">+I109/I97-1</f>
        <v>0.31296947925150898</v>
      </c>
      <c r="BD109" s="24">
        <f t="shared" ref="BD109" si="154">+J109/J97-1</f>
        <v>0.38394247069934062</v>
      </c>
      <c r="BE109" s="24">
        <f t="shared" ref="BE109" si="155">+K109/K97-1</f>
        <v>0.33173532337371636</v>
      </c>
      <c r="BF109" s="24">
        <f t="shared" ref="BF109" si="156">+L109/L97-1</f>
        <v>0.48509487420929975</v>
      </c>
      <c r="BG109" s="24">
        <f t="shared" ref="BG109" si="157">+M109/M97-1</f>
        <v>0.50982232055322041</v>
      </c>
      <c r="BH109" s="24">
        <f t="shared" ref="BH109" si="158">+N109/N97-1</f>
        <v>0.38603543672725404</v>
      </c>
      <c r="BI109" s="24">
        <f t="shared" ref="BI109" si="159">+O109/O97-1</f>
        <v>0.1440123871898018</v>
      </c>
      <c r="BJ109" s="24">
        <f t="shared" ref="BJ109" si="160">+P109/P97-1</f>
        <v>0.37025284928704405</v>
      </c>
      <c r="BK109" s="24">
        <f t="shared" ref="BK109" si="161">+Q109/Q97-1</f>
        <v>0.37577593825288713</v>
      </c>
      <c r="BL109" s="24">
        <f t="shared" ref="BL109" si="162">+R109/R97-1</f>
        <v>0.34633704848110947</v>
      </c>
      <c r="BM109" s="24">
        <f t="shared" ref="BM109" si="163">+S109/S97-1</f>
        <v>0.32479867923311168</v>
      </c>
      <c r="BN109" s="24">
        <f t="shared" ref="BN109" si="164">+T109/T97-1</f>
        <v>0.35377960480205739</v>
      </c>
      <c r="BO109" s="24">
        <f t="shared" ref="BO109" si="165">+U109/U97-1</f>
        <v>0.27758779500484532</v>
      </c>
      <c r="BP109" s="24" t="e">
        <f t="shared" ref="BP109" si="166">+V109/V97-1</f>
        <v>#DIV/0!</v>
      </c>
      <c r="BQ109" s="24">
        <f t="shared" ref="BQ109" si="167">+W109/W97-1</f>
        <v>0.31357087050941845</v>
      </c>
      <c r="BR109" s="21"/>
      <c r="BS109" s="35">
        <f t="shared" ref="BS109" si="168">+A109</f>
        <v>45870</v>
      </c>
      <c r="BT109" s="24">
        <f t="shared" ref="BT109" si="169">(C109-C108)/$B108*C$3</f>
        <v>3.7711271272284721E-3</v>
      </c>
      <c r="BU109" s="24">
        <f t="shared" ref="BU109" si="170">(D109-D108)/$B108*D$3</f>
        <v>8.4949076566505637E-4</v>
      </c>
      <c r="BV109" s="24">
        <f t="shared" ref="BV109" si="171">(E109-E108)/$B108*E$3</f>
        <v>9.7537641921422347E-5</v>
      </c>
      <c r="BW109" s="24">
        <f t="shared" ref="BW109" si="172">(F109-F108)/$B108*F$3</f>
        <v>2.2490744969792253E-3</v>
      </c>
      <c r="BX109" s="24">
        <f t="shared" ref="BX109" si="173">(G109-G108)/$B108*G$3</f>
        <v>4.4880444930848053E-4</v>
      </c>
      <c r="BY109" s="24">
        <f t="shared" ref="BY109" si="174">(H109-H108)/$B108*H$3</f>
        <v>1.5990729586979071E-3</v>
      </c>
      <c r="BZ109" s="24">
        <f t="shared" ref="BZ109" si="175">(I109-I108)/$B108*I$3</f>
        <v>4.4579593769958487E-3</v>
      </c>
      <c r="CA109" s="24">
        <f t="shared" ref="CA109" si="176">(J109-J108)/$B108*J$3</f>
        <v>5.2170932955533796E-4</v>
      </c>
      <c r="CB109" s="24">
        <f t="shared" ref="CB109" si="177">(K109-K108)/$B108*K$3</f>
        <v>-1.3612667328576067E-4</v>
      </c>
      <c r="CC109" s="24">
        <f t="shared" ref="CC109" si="178">(L109-L108)/$B108*L$3</f>
        <v>3.8922370827123188E-4</v>
      </c>
      <c r="CD109" s="24">
        <f t="shared" ref="CD109" si="179">(M109-M108)/$B108*M$3</f>
        <v>3.7142923592047112E-3</v>
      </c>
      <c r="CE109" s="24">
        <f t="shared" ref="CE109" si="180">(N109-N108)/$B108*N$3</f>
        <v>7.5199134232646365E-4</v>
      </c>
      <c r="CF109" s="24">
        <f t="shared" ref="CF109" si="181">+SUM(BT109:CE109)</f>
        <v>1.8714156882868396E-2</v>
      </c>
      <c r="CG109" s="21"/>
    </row>
    <row r="110" spans="1:85" x14ac:dyDescent="0.25">
      <c r="A110" s="31">
        <f>+[1]NAC!A111</f>
        <v>45901</v>
      </c>
      <c r="B110" s="17">
        <f>+[1]GBA!B111</f>
        <v>9377.7680999999993</v>
      </c>
      <c r="C110" s="17">
        <f>+[1]GBA!C111</f>
        <v>10022.190699999999</v>
      </c>
      <c r="D110" s="17">
        <f>+[1]GBA!D111</f>
        <v>7105.7318999999998</v>
      </c>
      <c r="E110" s="17">
        <f>+[1]GBA!E111</f>
        <v>7801.9502000000002</v>
      </c>
      <c r="F110" s="17">
        <f>+[1]GBA!F111</f>
        <v>9033.5040000000008</v>
      </c>
      <c r="G110" s="17">
        <f>+[1]GBA!G111</f>
        <v>7987.2451000000001</v>
      </c>
      <c r="H110" s="17">
        <f>+[1]GBA!H111</f>
        <v>10125.9997</v>
      </c>
      <c r="I110" s="17">
        <f>+[1]GBA!I111</f>
        <v>9276.6358999999993</v>
      </c>
      <c r="J110" s="17">
        <f>+[1]GBA!J111</f>
        <v>8763.1823000000004</v>
      </c>
      <c r="K110" s="17">
        <f>+[1]GBA!K111</f>
        <v>8834.8546000000006</v>
      </c>
      <c r="L110" s="17">
        <f>+[1]GBA!L111</f>
        <v>8923.9745999999996</v>
      </c>
      <c r="M110" s="17">
        <f>+[1]GBA!M111</f>
        <v>11238.563700000001</v>
      </c>
      <c r="N110" s="17">
        <f>+[1]GBA!N111</f>
        <v>9259.5673000000006</v>
      </c>
      <c r="O110" s="18">
        <f>+[1]GBA!R111</f>
        <v>8637.9230000000007</v>
      </c>
      <c r="P110" s="19">
        <f>+[1]GBA!S111</f>
        <v>9608.7909999999993</v>
      </c>
      <c r="Q110" s="20">
        <f>+[1]GBA!T111</f>
        <v>9031.5203999999994</v>
      </c>
      <c r="R110" s="18">
        <f t="shared" ref="R110" si="182">+SUMPRODUCT($C$3:$N$3,C110:N110)</f>
        <v>9377.7039187099981</v>
      </c>
      <c r="S110" s="19">
        <f t="shared" si="41"/>
        <v>9397.9783170404316</v>
      </c>
      <c r="T110" s="19">
        <f t="shared" si="42"/>
        <v>9203.0618332149697</v>
      </c>
      <c r="U110" s="19">
        <f t="shared" si="43"/>
        <v>8346.8398605355069</v>
      </c>
      <c r="V110" s="19"/>
      <c r="W110" s="20">
        <f t="shared" si="44"/>
        <v>8911.2909444508568</v>
      </c>
      <c r="X110" s="21"/>
      <c r="Y110" s="41">
        <f t="shared" ref="Y110" si="183">+B110/B109-1</f>
        <v>2.0953170557133527E-2</v>
      </c>
      <c r="Z110" s="24">
        <f t="shared" ref="Z110" si="184">+C110/C109-1</f>
        <v>1.9755354132663383E-2</v>
      </c>
      <c r="AA110" s="24">
        <f t="shared" ref="AA110" si="185">+D110/D109-1</f>
        <v>1.8541085664715906E-2</v>
      </c>
      <c r="AB110" s="24">
        <f t="shared" ref="AB110" si="186">+E110/E109-1</f>
        <v>2.5577382259461823E-2</v>
      </c>
      <c r="AC110" s="24">
        <f t="shared" ref="AC110" si="187">+F110/F109-1</f>
        <v>2.8292727370891058E-2</v>
      </c>
      <c r="AD110" s="24">
        <f t="shared" ref="AD110" si="188">+G110/G109-1</f>
        <v>2.5777813223625934E-2</v>
      </c>
      <c r="AE110" s="24">
        <f t="shared" ref="AE110" si="189">+H110/H109-1</f>
        <v>1.9949974302819973E-2</v>
      </c>
      <c r="AF110" s="24">
        <f t="shared" ref="AF110" si="190">+I110/I109-1</f>
        <v>2.8884233126079906E-2</v>
      </c>
      <c r="AG110" s="24">
        <f t="shared" ref="AG110" si="191">+J110/J109-1</f>
        <v>2.0869158051279424E-2</v>
      </c>
      <c r="AH110" s="24">
        <f t="shared" ref="AH110" si="192">+K110/K109-1</f>
        <v>2.0596590400412174E-2</v>
      </c>
      <c r="AI110" s="24">
        <f t="shared" ref="AI110" si="193">+L110/L109-1</f>
        <v>3.3604555693381499E-2</v>
      </c>
      <c r="AJ110" s="24">
        <f t="shared" ref="AJ110" si="194">+M110/M109-1</f>
        <v>4.7065611476717617E-3</v>
      </c>
      <c r="AK110" s="24">
        <f t="shared" ref="AK110" si="195">+N110/N109-1</f>
        <v>2.2434057540507757E-2</v>
      </c>
      <c r="AL110" s="24">
        <f t="shared" ref="AL110" si="196">+O110/O109-1</f>
        <v>2.3556089033394567E-2</v>
      </c>
      <c r="AM110" s="24">
        <f t="shared" ref="AM110" si="197">+P110/P109-1</f>
        <v>1.9131418746535234E-2</v>
      </c>
      <c r="AN110" s="24">
        <f t="shared" ref="AN110" si="198">+Q110/Q109-1</f>
        <v>2.5566078777082391E-2</v>
      </c>
      <c r="AO110" s="24">
        <f t="shared" ref="AO110" si="199">+R110/R109-1</f>
        <v>2.0954538370016262E-2</v>
      </c>
      <c r="AP110" s="24">
        <f t="shared" ref="AP110" si="200">+S110/S109-1</f>
        <v>1.7972942596811148E-2</v>
      </c>
      <c r="AQ110" s="24">
        <f t="shared" ref="AQ110" si="201">+T110/T109-1</f>
        <v>1.6694776451023907E-2</v>
      </c>
      <c r="AR110" s="24">
        <f t="shared" ref="AR110" si="202">+U110/U109-1</f>
        <v>2.3612359962085661E-2</v>
      </c>
      <c r="AS110" s="24" t="e">
        <f t="shared" ref="AS110" si="203">+V110/V109-1</f>
        <v>#DIV/0!</v>
      </c>
      <c r="AT110" s="24">
        <f t="shared" ref="AT110" si="204">+W110/W109-1</f>
        <v>2.4552885634581134E-2</v>
      </c>
      <c r="AU110" s="21"/>
      <c r="AV110" s="24">
        <f t="shared" ref="AV110" si="205">+B110/B98-1</f>
        <v>0.3252845906347912</v>
      </c>
      <c r="AW110" s="24">
        <f t="shared" ref="AW110" si="206">+C110/C98-1</f>
        <v>0.28313423707521612</v>
      </c>
      <c r="AX110" s="24">
        <f t="shared" ref="AX110" si="207">+D110/D98-1</f>
        <v>0.30650503171428034</v>
      </c>
      <c r="AY110" s="24">
        <f t="shared" ref="AY110" si="208">+E110/E98-1</f>
        <v>0.18380871932427745</v>
      </c>
      <c r="AZ110" s="24">
        <f t="shared" ref="AZ110" si="209">+F110/F98-1</f>
        <v>0.44441818602198446</v>
      </c>
      <c r="BA110" s="24">
        <f t="shared" ref="BA110" si="210">+G110/G98-1</f>
        <v>0.19814989551799478</v>
      </c>
      <c r="BB110" s="24">
        <f t="shared" ref="BB110" si="211">+H110/H98-1</f>
        <v>0.32348414596386355</v>
      </c>
      <c r="BC110" s="24">
        <f t="shared" ref="BC110" si="212">+I110/I98-1</f>
        <v>0.29354112925037024</v>
      </c>
      <c r="BD110" s="24">
        <f t="shared" ref="BD110" si="213">+J110/J98-1</f>
        <v>0.37074794636102548</v>
      </c>
      <c r="BE110" s="24">
        <f t="shared" ref="BE110" si="214">+K110/K98-1</f>
        <v>0.33510553438686252</v>
      </c>
      <c r="BF110" s="24">
        <f t="shared" ref="BF110" si="215">+L110/L98-1</f>
        <v>0.47949789571330514</v>
      </c>
      <c r="BG110" s="24">
        <f t="shared" ref="BG110" si="216">+M110/M98-1</f>
        <v>0.45772598499712291</v>
      </c>
      <c r="BH110" s="24">
        <f t="shared" ref="BH110" si="217">+N110/N98-1</f>
        <v>0.36952814843905912</v>
      </c>
      <c r="BI110" s="24">
        <f t="shared" ref="BI110" si="218">+O110/O98-1</f>
        <v>0.12931275842591128</v>
      </c>
      <c r="BJ110" s="24">
        <f t="shared" ref="BJ110" si="219">+P110/P98-1</f>
        <v>0.35008352883906602</v>
      </c>
      <c r="BK110" s="24">
        <f t="shared" ref="BK110" si="220">+Q110/Q98-1</f>
        <v>0.34857644090733242</v>
      </c>
      <c r="BL110" s="24">
        <f t="shared" ref="BL110" si="221">+R110/R98-1</f>
        <v>0.32527582122570475</v>
      </c>
      <c r="BM110" s="24">
        <f t="shared" ref="BM110" si="222">+S110/S98-1</f>
        <v>0.30626218998002108</v>
      </c>
      <c r="BN110" s="24">
        <f t="shared" ref="BN110" si="223">+T110/T98-1</f>
        <v>0.32287057750453729</v>
      </c>
      <c r="BO110" s="24">
        <f t="shared" ref="BO110" si="224">+U110/U98-1</f>
        <v>0.25700866531750322</v>
      </c>
      <c r="BP110" s="24" t="e">
        <f t="shared" ref="BP110" si="225">+V110/V98-1</f>
        <v>#DIV/0!</v>
      </c>
      <c r="BQ110" s="24">
        <f t="shared" ref="BQ110" si="226">+W110/W98-1</f>
        <v>0.29504770855685392</v>
      </c>
      <c r="BR110" s="21"/>
      <c r="BS110" s="35">
        <f t="shared" ref="BS110" si="227">+A110</f>
        <v>45901</v>
      </c>
      <c r="BT110" s="24">
        <f t="shared" ref="BT110" si="228">(C110-C109)/$B109*C$3</f>
        <v>4.9546779123370924E-3</v>
      </c>
      <c r="BU110" s="24">
        <f t="shared" ref="BU110" si="229">(D110-D109)/$B109*D$3</f>
        <v>4.6048926640098636E-4</v>
      </c>
      <c r="BV110" s="24">
        <f t="shared" ref="BV110" si="230">(E110-E109)/$B109*E$3</f>
        <v>1.7984768706909217E-3</v>
      </c>
      <c r="BW110" s="24">
        <f t="shared" ref="BW110" si="231">(F110-F109)/$B109*F$3</f>
        <v>2.830429287348364E-3</v>
      </c>
      <c r="BX110" s="24">
        <f t="shared" ref="BX110" si="232">(G110-G109)/$B109*G$3</f>
        <v>1.3701359349259869E-3</v>
      </c>
      <c r="BY110" s="24">
        <f t="shared" ref="BY110" si="233">(H110-H109)/$B109*H$3</f>
        <v>1.8975375759903944E-3</v>
      </c>
      <c r="BZ110" s="24">
        <f t="shared" ref="BZ110" si="234">(I110-I109)/$B109*I$3</f>
        <v>3.2860533488113762E-3</v>
      </c>
      <c r="CA110" s="24">
        <f t="shared" ref="CA110" si="235">(J110-J109)/$B109*J$3</f>
        <v>5.4803632362067682E-4</v>
      </c>
      <c r="CB110" s="24">
        <f t="shared" ref="CB110" si="236">(K110-K109)/$B109*K$3</f>
        <v>1.4480574301557456E-3</v>
      </c>
      <c r="CC110" s="24">
        <f t="shared" ref="CC110" si="237">(L110-L109)/$B109*L$3</f>
        <v>9.539274463864401E-4</v>
      </c>
      <c r="CD110" s="24">
        <f t="shared" ref="CD110" si="238">(M110-M109)/$B109*M$3</f>
        <v>6.2131364844559514E-4</v>
      </c>
      <c r="CE110" s="24">
        <f t="shared" ref="CE110" si="239">(N110-N109)/$B109*N$3</f>
        <v>7.8523183896263835E-4</v>
      </c>
      <c r="CF110" s="24">
        <f t="shared" ref="CF110" si="240">+SUM(BT110:CE110)</f>
        <v>2.0954366884076217E-2</v>
      </c>
      <c r="CG110" s="21"/>
    </row>
    <row r="111" spans="1:85" x14ac:dyDescent="0.25">
      <c r="A111" s="31">
        <f>+[1]NAC!A112</f>
        <v>45931</v>
      </c>
      <c r="B111" s="17">
        <f>+[1]GBA!B112</f>
        <v>9602.5136999999995</v>
      </c>
      <c r="C111" s="17">
        <f>+[1]GBA!C112</f>
        <v>10266.408299999999</v>
      </c>
      <c r="D111" s="17">
        <f>+[1]GBA!D112</f>
        <v>7264.3209999999999</v>
      </c>
      <c r="E111" s="17">
        <f>+[1]GBA!E112</f>
        <v>8053.0168999999996</v>
      </c>
      <c r="F111" s="17">
        <f>+[1]GBA!F112</f>
        <v>9238.2438000000002</v>
      </c>
      <c r="G111" s="17">
        <f>+[1]GBA!G112</f>
        <v>8147.5824000000002</v>
      </c>
      <c r="H111" s="17">
        <f>+[1]GBA!H112</f>
        <v>10275.5213</v>
      </c>
      <c r="I111" s="17">
        <f>+[1]GBA!I112</f>
        <v>9591.3011999999999</v>
      </c>
      <c r="J111" s="17">
        <f>+[1]GBA!J112</f>
        <v>8966.7850999999991</v>
      </c>
      <c r="K111" s="17">
        <f>+[1]GBA!K112</f>
        <v>8965.7522000000008</v>
      </c>
      <c r="L111" s="17">
        <f>+[1]GBA!L112</f>
        <v>9063.6684999999998</v>
      </c>
      <c r="M111" s="17">
        <f>+[1]GBA!M112</f>
        <v>11538.484399999999</v>
      </c>
      <c r="N111" s="17">
        <f>+[1]GBA!N112</f>
        <v>9476.2150000000001</v>
      </c>
      <c r="O111" s="18">
        <f>+[1]GBA!R112</f>
        <v>8894.8978999999999</v>
      </c>
      <c r="P111" s="19">
        <f>+[1]GBA!S112</f>
        <v>9836.1396000000004</v>
      </c>
      <c r="Q111" s="20">
        <f>+[1]GBA!T112</f>
        <v>9234.0956999999999</v>
      </c>
      <c r="R111" s="18">
        <f t="shared" ref="R111" si="241">+SUMPRODUCT($C$3:$N$3,C111:N111)</f>
        <v>9602.4538440600008</v>
      </c>
      <c r="S111" s="19">
        <f t="shared" si="41"/>
        <v>9625.025914545171</v>
      </c>
      <c r="T111" s="19">
        <f t="shared" si="42"/>
        <v>9425.2308300191216</v>
      </c>
      <c r="U111" s="19">
        <f t="shared" si="43"/>
        <v>8536.3030574699278</v>
      </c>
      <c r="V111" s="19"/>
      <c r="W111" s="20">
        <f t="shared" si="44"/>
        <v>9119.7777099442173</v>
      </c>
      <c r="X111" s="21"/>
      <c r="Y111" s="41">
        <f t="shared" ref="Y111" si="242">+B111/B110-1</f>
        <v>2.3965787765641178E-2</v>
      </c>
      <c r="Z111" s="24">
        <f t="shared" ref="Z111" si="243">+C111/C110-1</f>
        <v>2.4367686398144572E-2</v>
      </c>
      <c r="AA111" s="24">
        <f t="shared" ref="AA111" si="244">+D111/D110-1</f>
        <v>2.2318475032811147E-2</v>
      </c>
      <c r="AB111" s="24">
        <f t="shared" ref="AB111" si="245">+E111/E110-1</f>
        <v>3.2179992638250887E-2</v>
      </c>
      <c r="AC111" s="24">
        <f t="shared" ref="AC111" si="246">+F111/F110-1</f>
        <v>2.2664494309184935E-2</v>
      </c>
      <c r="AD111" s="24">
        <f t="shared" ref="AD111" si="247">+G111/G110-1</f>
        <v>2.0074168000679071E-2</v>
      </c>
      <c r="AE111" s="24">
        <f t="shared" ref="AE111" si="248">+H111/H110-1</f>
        <v>1.4766107488626501E-2</v>
      </c>
      <c r="AF111" s="24">
        <f t="shared" ref="AF111" si="249">+I111/I110-1</f>
        <v>3.3920195143155363E-2</v>
      </c>
      <c r="AG111" s="24">
        <f t="shared" ref="AG111" si="250">+J111/J110-1</f>
        <v>2.3233888447122597E-2</v>
      </c>
      <c r="AH111" s="24">
        <f t="shared" ref="AH111" si="251">+K111/K110-1</f>
        <v>1.4816044623982894E-2</v>
      </c>
      <c r="AI111" s="24">
        <f t="shared" ref="AI111" si="252">+L111/L110-1</f>
        <v>1.565377606520757E-2</v>
      </c>
      <c r="AJ111" s="24">
        <f t="shared" ref="AJ111" si="253">+M111/M110-1</f>
        <v>2.6686746456755728E-2</v>
      </c>
      <c r="AK111" s="24">
        <f t="shared" ref="AK111" si="254">+N111/N110-1</f>
        <v>2.3397173213482558E-2</v>
      </c>
      <c r="AL111" s="24">
        <f t="shared" ref="AL111" si="255">+O111/O110-1</f>
        <v>2.9749616892857045E-2</v>
      </c>
      <c r="AM111" s="24">
        <f t="shared" ref="AM111" si="256">+P111/P110-1</f>
        <v>2.3660479242393784E-2</v>
      </c>
      <c r="AN111" s="24">
        <f t="shared" ref="AN111" si="257">+Q111/Q110-1</f>
        <v>2.2429811485561224E-2</v>
      </c>
      <c r="AO111" s="24">
        <f t="shared" ref="AO111" si="258">+R111/R110-1</f>
        <v>2.3966413025857225E-2</v>
      </c>
      <c r="AP111" s="24">
        <f t="shared" ref="AP111" si="259">+S111/S110-1</f>
        <v>2.4159195716918935E-2</v>
      </c>
      <c r="AQ111" s="24">
        <f t="shared" ref="AQ111" si="260">+T111/T110-1</f>
        <v>2.414076976015922E-2</v>
      </c>
      <c r="AR111" s="24">
        <f t="shared" ref="AR111" si="261">+U111/U110-1</f>
        <v>2.2698793807009121E-2</v>
      </c>
      <c r="AS111" s="24" t="e">
        <f t="shared" ref="AS111" si="262">+V111/V110-1</f>
        <v>#DIV/0!</v>
      </c>
      <c r="AT111" s="24">
        <f t="shared" ref="AT111" si="263">+W111/W110-1</f>
        <v>2.3395798296001802E-2</v>
      </c>
      <c r="AU111" s="21"/>
      <c r="AV111" s="24">
        <f t="shared" ref="AV111" si="264">+B111/B99-1</f>
        <v>0.31982354125310986</v>
      </c>
      <c r="AW111" s="24">
        <f t="shared" ref="AW111" si="265">+C111/C99-1</f>
        <v>0.29888042630125966</v>
      </c>
      <c r="AX111" s="24">
        <f t="shared" ref="AX111" si="266">+D111/D99-1</f>
        <v>0.28935770637091696</v>
      </c>
      <c r="AY111" s="24">
        <f t="shared" ref="AY111" si="267">+E111/E99-1</f>
        <v>0.16970289361926727</v>
      </c>
      <c r="AZ111" s="24">
        <f t="shared" ref="AZ111" si="268">+F111/F99-1</f>
        <v>0.41121624871652673</v>
      </c>
      <c r="BA111" s="24">
        <f t="shared" ref="BA111" si="269">+G111/G99-1</f>
        <v>0.19112097479740697</v>
      </c>
      <c r="BB111" s="24">
        <f t="shared" ref="BB111" si="270">+H111/H99-1</f>
        <v>0.29305270165093367</v>
      </c>
      <c r="BC111" s="24">
        <f t="shared" ref="BC111" si="271">+I111/I99-1</f>
        <v>0.31830029792018855</v>
      </c>
      <c r="BD111" s="24">
        <f t="shared" ref="BD111" si="272">+J111/J99-1</f>
        <v>0.37259039517299475</v>
      </c>
      <c r="BE111" s="24">
        <f t="shared" ref="BE111" si="273">+K111/K99-1</f>
        <v>0.31072198904503789</v>
      </c>
      <c r="BF111" s="24">
        <f t="shared" ref="BF111" si="274">+L111/L99-1</f>
        <v>0.46292867080612288</v>
      </c>
      <c r="BG111" s="24">
        <f t="shared" ref="BG111" si="275">+M111/M99-1</f>
        <v>0.43907629797411807</v>
      </c>
      <c r="BH111" s="24">
        <f t="shared" ref="BH111" si="276">+N111/N99-1</f>
        <v>0.35721763520791305</v>
      </c>
      <c r="BI111" s="24">
        <f t="shared" ref="BI111" si="277">+O111/O99-1</f>
        <v>0.14914187959420611</v>
      </c>
      <c r="BJ111" s="24">
        <f t="shared" ref="BJ111" si="278">+P111/P99-1</f>
        <v>0.3407122164042371</v>
      </c>
      <c r="BK111" s="24">
        <f t="shared" ref="BK111" si="279">+Q111/Q99-1</f>
        <v>0.34077392229007741</v>
      </c>
      <c r="BL111" s="24">
        <f t="shared" ref="BL111" si="280">+R111/R99-1</f>
        <v>0.31981669664135892</v>
      </c>
      <c r="BM111" s="24">
        <f t="shared" ref="BM111" si="281">+S111/S99-1</f>
        <v>0.30291607278738097</v>
      </c>
      <c r="BN111" s="24">
        <f t="shared" ref="BN111" si="282">+T111/T99-1</f>
        <v>0.30669340756208618</v>
      </c>
      <c r="BO111" s="24">
        <f t="shared" ref="BO111" si="283">+U111/U99-1</f>
        <v>0.24174418179313384</v>
      </c>
      <c r="BP111" s="24" t="e">
        <f t="shared" ref="BP111" si="284">+V111/V99-1</f>
        <v>#DIV/0!</v>
      </c>
      <c r="BQ111" s="24">
        <f t="shared" ref="BQ111" si="285">+W111/W99-1</f>
        <v>0.28675101836701411</v>
      </c>
      <c r="BR111" s="21"/>
      <c r="BS111" s="35">
        <f t="shared" ref="BS111" si="286">+A111</f>
        <v>45931</v>
      </c>
      <c r="BT111" s="24">
        <f t="shared" ref="BT111" si="287">(C111-C110)/$B110*C$3</f>
        <v>6.1042888701843658E-3</v>
      </c>
      <c r="BU111" s="24">
        <f t="shared" ref="BU111" si="288">(D111-D110)/$B110*D$3</f>
        <v>5.5299550113635304E-4</v>
      </c>
      <c r="BV111" s="24">
        <f t="shared" ref="BV111" si="289">(E111-E110)/$B110*E$3</f>
        <v>2.2729889034044199E-3</v>
      </c>
      <c r="BW111" s="24">
        <f t="shared" ref="BW111" si="290">(F111-F110)/$B110*F$3</f>
        <v>2.2836759079167181E-3</v>
      </c>
      <c r="BX111" s="24">
        <f t="shared" ref="BX111" si="291">(G111-G110)/$B110*G$3</f>
        <v>1.0720193336834604E-3</v>
      </c>
      <c r="BY111" s="24">
        <f t="shared" ref="BY111" si="292">(H111-H110)/$B110*H$3</f>
        <v>1.4030951351846719E-3</v>
      </c>
      <c r="BZ111" s="24">
        <f t="shared" ref="BZ111" si="293">(I111-I110)/$B110*I$3</f>
        <v>3.8889539473683579E-3</v>
      </c>
      <c r="CA111" s="24">
        <f t="shared" ref="CA111" si="294">(J111-J110)/$B110*J$3</f>
        <v>6.1008532296719575E-4</v>
      </c>
      <c r="CB111" s="24">
        <f t="shared" ref="CB111" si="295">(K111-K110)/$B110*K$3</f>
        <v>1.0412883807608784E-3</v>
      </c>
      <c r="CC111" s="24">
        <f t="shared" ref="CC111" si="296">(L111-L110)/$B110*L$3</f>
        <v>4.4986778677114087E-4</v>
      </c>
      <c r="CD111" s="24">
        <f t="shared" ref="CD111" si="297">(M111-M110)/$B110*M$3</f>
        <v>3.4668594417471108E-3</v>
      </c>
      <c r="CE111" s="24">
        <f t="shared" ref="CE111" si="298">(N111-N110)/$B110*N$3</f>
        <v>8.201304689972002E-4</v>
      </c>
      <c r="CF111" s="24">
        <f t="shared" ref="CF111" si="299">+SUM(BT111:CE111)</f>
        <v>2.396624900012187E-2</v>
      </c>
      <c r="CG111" s="21"/>
    </row>
  </sheetData>
  <mergeCells count="5">
    <mergeCell ref="CH1:CU1"/>
    <mergeCell ref="B1:W1"/>
    <mergeCell ref="Y1:AT1"/>
    <mergeCell ref="AV1:BQ1"/>
    <mergeCell ref="BS1:CF1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190F7-8166-48BF-B2DC-775401BB17DF}">
  <sheetPr codeName="Hoja3"/>
  <dimension ref="A1:CU111"/>
  <sheetViews>
    <sheetView zoomScale="85" workbookViewId="0">
      <pane xSplit="1" ySplit="4" topLeftCell="BQ98" activePane="bottomRight" state="frozen"/>
      <selection pane="topRight" activeCell="B1" sqref="B1"/>
      <selection pane="bottomLeft" activeCell="A5" sqref="A5"/>
      <selection pane="bottomRight" activeCell="CE111" sqref="CE111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3.140625" customWidth="1"/>
    <col min="71" max="71" width="11.42578125" customWidth="1"/>
  </cols>
  <sheetData>
    <row r="1" spans="1:99" x14ac:dyDescent="0.25">
      <c r="A1" s="25"/>
      <c r="B1" s="226" t="s">
        <v>0</v>
      </c>
      <c r="C1" s="227"/>
      <c r="D1" s="227"/>
      <c r="E1" s="227"/>
      <c r="F1" s="227"/>
      <c r="G1" s="227"/>
      <c r="H1" s="227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8"/>
      <c r="X1" s="21"/>
      <c r="Y1" s="226" t="s">
        <v>1</v>
      </c>
      <c r="Z1" s="227"/>
      <c r="AA1" s="227"/>
      <c r="AB1" s="227"/>
      <c r="AC1" s="227"/>
      <c r="AD1" s="227"/>
      <c r="AE1" s="227"/>
      <c r="AF1" s="227"/>
      <c r="AG1" s="227"/>
      <c r="AH1" s="227"/>
      <c r="AI1" s="227"/>
      <c r="AJ1" s="227"/>
      <c r="AK1" s="227"/>
      <c r="AL1" s="227"/>
      <c r="AM1" s="227"/>
      <c r="AN1" s="227"/>
      <c r="AO1" s="227"/>
      <c r="AP1" s="227"/>
      <c r="AQ1" s="227"/>
      <c r="AR1" s="227"/>
      <c r="AS1" s="227"/>
      <c r="AT1" s="228"/>
      <c r="AU1" s="21"/>
      <c r="AV1" s="226" t="s">
        <v>2</v>
      </c>
      <c r="AW1" s="227"/>
      <c r="AX1" s="227"/>
      <c r="AY1" s="227"/>
      <c r="AZ1" s="227"/>
      <c r="BA1" s="227"/>
      <c r="BB1" s="227"/>
      <c r="BC1" s="227"/>
      <c r="BD1" s="227"/>
      <c r="BE1" s="227"/>
      <c r="BF1" s="227"/>
      <c r="BG1" s="227"/>
      <c r="BH1" s="227"/>
      <c r="BI1" s="227"/>
      <c r="BJ1" s="227"/>
      <c r="BK1" s="227"/>
      <c r="BL1" s="227"/>
      <c r="BM1" s="227"/>
      <c r="BN1" s="227"/>
      <c r="BO1" s="227"/>
      <c r="BP1" s="227"/>
      <c r="BQ1" s="228"/>
      <c r="BR1" s="21"/>
      <c r="BS1" s="226" t="s">
        <v>29</v>
      </c>
      <c r="BT1" s="227"/>
      <c r="BU1" s="227"/>
      <c r="BV1" s="227"/>
      <c r="BW1" s="227"/>
      <c r="BX1" s="227"/>
      <c r="BY1" s="227"/>
      <c r="BZ1" s="227"/>
      <c r="CA1" s="227"/>
      <c r="CB1" s="227"/>
      <c r="CC1" s="227"/>
      <c r="CD1" s="227"/>
      <c r="CE1" s="227"/>
      <c r="CF1" s="227"/>
      <c r="CG1" s="21"/>
      <c r="CH1" s="226" t="s">
        <v>30</v>
      </c>
      <c r="CI1" s="227"/>
      <c r="CJ1" s="227"/>
      <c r="CK1" s="227"/>
      <c r="CL1" s="227"/>
      <c r="CM1" s="227"/>
      <c r="CN1" s="227"/>
      <c r="CO1" s="227"/>
      <c r="CP1" s="227"/>
      <c r="CQ1" s="227"/>
      <c r="CR1" s="227"/>
      <c r="CS1" s="227"/>
      <c r="CT1" s="227"/>
      <c r="CU1" s="227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0.99999999999999978</v>
      </c>
      <c r="S2" s="28">
        <f>+SUM($C$3:$E$3,$G$3,$K$3,$M$3:$N$3)</f>
        <v>0.68289999999999984</v>
      </c>
      <c r="T2" s="28">
        <f>+SUM($E$3,$G$3,$K$3,$M$3:$N$3)</f>
        <v>0.3584</v>
      </c>
      <c r="U2" s="28">
        <f>+SUM($E$3,$G$3,$K$3,$N$3)</f>
        <v>0.27739999999999998</v>
      </c>
      <c r="V2" s="27"/>
      <c r="W2" s="28">
        <f>+SUM(E3,G3:L3,N3)</f>
        <v>0.50780000000000003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0.50780000000000003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0.99999999999999978</v>
      </c>
      <c r="BM2" s="28"/>
      <c r="BN2" s="28"/>
      <c r="BO2" s="28"/>
      <c r="BP2" s="27"/>
      <c r="BQ2" s="28">
        <f>+SUM(AY3,BA3:BF3,BH3)</f>
        <v>0.50780000000000003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+[1]PAM!C3</f>
        <v>0.28649999999999998</v>
      </c>
      <c r="D3" s="32">
        <f>+[1]PAM!D3</f>
        <v>3.7999999999999999E-2</v>
      </c>
      <c r="E3" s="32">
        <f>+[1]PAM!E3</f>
        <v>0.1043</v>
      </c>
      <c r="F3" s="32">
        <f>+[1]PAM!F3</f>
        <v>8.6699999999999999E-2</v>
      </c>
      <c r="G3" s="32">
        <f>+[1]PAM!G3</f>
        <v>6.3399999999999998E-2</v>
      </c>
      <c r="H3" s="32">
        <f>+[1]PAM!H3</f>
        <v>8.1600000000000006E-2</v>
      </c>
      <c r="I3" s="32">
        <f>+[1]PAM!I3</f>
        <v>0.1041</v>
      </c>
      <c r="J3" s="32">
        <f>+[1]PAM!J3</f>
        <v>2.86E-2</v>
      </c>
      <c r="K3" s="32">
        <f>+[1]PAM!K3</f>
        <v>7.3899999999999993E-2</v>
      </c>
      <c r="L3" s="32">
        <f>+[1]PAM!L3</f>
        <v>1.61E-2</v>
      </c>
      <c r="M3" s="32">
        <f>+[1]PAM!M3</f>
        <v>8.1000000000000003E-2</v>
      </c>
      <c r="N3" s="32">
        <f>+[1]PAM!N3</f>
        <v>3.5799999999999998E-2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0.28649999999999998</v>
      </c>
      <c r="AA3" s="32">
        <f t="shared" ref="AA3:AK3" si="0">+D3</f>
        <v>3.7999999999999999E-2</v>
      </c>
      <c r="AB3" s="32">
        <f t="shared" si="0"/>
        <v>0.1043</v>
      </c>
      <c r="AC3" s="32">
        <f t="shared" si="0"/>
        <v>8.6699999999999999E-2</v>
      </c>
      <c r="AD3" s="32">
        <f t="shared" si="0"/>
        <v>6.3399999999999998E-2</v>
      </c>
      <c r="AE3" s="32">
        <f t="shared" si="0"/>
        <v>8.1600000000000006E-2</v>
      </c>
      <c r="AF3" s="32">
        <f t="shared" si="0"/>
        <v>0.1041</v>
      </c>
      <c r="AG3" s="32">
        <f t="shared" si="0"/>
        <v>2.86E-2</v>
      </c>
      <c r="AH3" s="32">
        <f t="shared" si="0"/>
        <v>7.3899999999999993E-2</v>
      </c>
      <c r="AI3" s="32">
        <f t="shared" si="0"/>
        <v>1.61E-2</v>
      </c>
      <c r="AJ3" s="32">
        <f t="shared" si="0"/>
        <v>8.1000000000000003E-2</v>
      </c>
      <c r="AK3" s="32">
        <f t="shared" si="0"/>
        <v>3.5799999999999998E-2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0.28649999999999998</v>
      </c>
      <c r="AX3" s="32">
        <f t="shared" ref="AX3:BH3" si="1">+AA3</f>
        <v>3.7999999999999999E-2</v>
      </c>
      <c r="AY3" s="32">
        <f t="shared" si="1"/>
        <v>0.1043</v>
      </c>
      <c r="AZ3" s="32">
        <f t="shared" si="1"/>
        <v>8.6699999999999999E-2</v>
      </c>
      <c r="BA3" s="32">
        <f t="shared" si="1"/>
        <v>6.3399999999999998E-2</v>
      </c>
      <c r="BB3" s="32">
        <f t="shared" si="1"/>
        <v>8.1600000000000006E-2</v>
      </c>
      <c r="BC3" s="32">
        <f t="shared" si="1"/>
        <v>0.1041</v>
      </c>
      <c r="BD3" s="32">
        <f t="shared" si="1"/>
        <v>2.86E-2</v>
      </c>
      <c r="BE3" s="32">
        <f t="shared" si="1"/>
        <v>7.3899999999999993E-2</v>
      </c>
      <c r="BF3" s="32">
        <f t="shared" si="1"/>
        <v>1.61E-2</v>
      </c>
      <c r="BG3" s="32">
        <f t="shared" si="1"/>
        <v>8.1000000000000003E-2</v>
      </c>
      <c r="BH3" s="32">
        <f t="shared" si="1"/>
        <v>3.5799999999999998E-2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0.28649999999999998</v>
      </c>
      <c r="BU3" s="32">
        <f t="shared" ref="BU3:CE3" si="2">+AX3</f>
        <v>3.7999999999999999E-2</v>
      </c>
      <c r="BV3" s="32">
        <f t="shared" si="2"/>
        <v>0.1043</v>
      </c>
      <c r="BW3" s="32">
        <f t="shared" si="2"/>
        <v>8.6699999999999999E-2</v>
      </c>
      <c r="BX3" s="32">
        <f t="shared" si="2"/>
        <v>6.3399999999999998E-2</v>
      </c>
      <c r="BY3" s="32">
        <f t="shared" si="2"/>
        <v>8.1600000000000006E-2</v>
      </c>
      <c r="BZ3" s="32">
        <f t="shared" si="2"/>
        <v>0.1041</v>
      </c>
      <c r="CA3" s="32">
        <f t="shared" si="2"/>
        <v>2.86E-2</v>
      </c>
      <c r="CB3" s="32">
        <f t="shared" si="2"/>
        <v>7.3899999999999993E-2</v>
      </c>
      <c r="CC3" s="32">
        <f t="shared" si="2"/>
        <v>1.61E-2</v>
      </c>
      <c r="CD3" s="32">
        <f t="shared" si="2"/>
        <v>8.1000000000000003E-2</v>
      </c>
      <c r="CE3" s="32">
        <f t="shared" si="2"/>
        <v>3.5799999999999998E-2</v>
      </c>
      <c r="CF3" s="29"/>
      <c r="CG3" s="22"/>
      <c r="CH3" s="29">
        <v>1</v>
      </c>
      <c r="CI3" s="32">
        <f>+BT3</f>
        <v>0.28649999999999998</v>
      </c>
      <c r="CJ3" s="32">
        <f t="shared" ref="CJ3:CT3" si="3">+BU3</f>
        <v>3.7999999999999999E-2</v>
      </c>
      <c r="CK3" s="32">
        <f t="shared" si="3"/>
        <v>0.1043</v>
      </c>
      <c r="CL3" s="32">
        <f t="shared" si="3"/>
        <v>8.6699999999999999E-2</v>
      </c>
      <c r="CM3" s="32">
        <f t="shared" si="3"/>
        <v>6.3399999999999998E-2</v>
      </c>
      <c r="CN3" s="32">
        <f t="shared" si="3"/>
        <v>8.1600000000000006E-2</v>
      </c>
      <c r="CO3" s="32">
        <f t="shared" si="3"/>
        <v>0.1041</v>
      </c>
      <c r="CP3" s="32">
        <f t="shared" si="3"/>
        <v>2.86E-2</v>
      </c>
      <c r="CQ3" s="32">
        <f t="shared" si="3"/>
        <v>7.3899999999999993E-2</v>
      </c>
      <c r="CR3" s="32">
        <f t="shared" si="3"/>
        <v>1.61E-2</v>
      </c>
      <c r="CS3" s="32">
        <f t="shared" si="3"/>
        <v>8.1000000000000003E-2</v>
      </c>
      <c r="CT3" s="32">
        <f t="shared" si="3"/>
        <v>3.5799999999999998E-2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12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12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+[1]PAM!A6</f>
        <v>42705</v>
      </c>
      <c r="B5" s="17">
        <f>+[1]PAM!B6</f>
        <v>100</v>
      </c>
      <c r="C5" s="17">
        <f>+[1]PAM!C6</f>
        <v>100</v>
      </c>
      <c r="D5" s="17">
        <f>+[1]PAM!D6</f>
        <v>100</v>
      </c>
      <c r="E5" s="17">
        <f>+[1]PAM!E6</f>
        <v>100</v>
      </c>
      <c r="F5" s="17">
        <f>+[1]PAM!F6</f>
        <v>100</v>
      </c>
      <c r="G5" s="17">
        <f>+[1]PAM!G6</f>
        <v>100</v>
      </c>
      <c r="H5" s="17">
        <f>+[1]PAM!H6</f>
        <v>100</v>
      </c>
      <c r="I5" s="17">
        <f>+[1]PAM!I6</f>
        <v>100</v>
      </c>
      <c r="J5" s="17">
        <f>+[1]PAM!J6</f>
        <v>100</v>
      </c>
      <c r="K5" s="17">
        <f>+[1]PAM!K6</f>
        <v>100</v>
      </c>
      <c r="L5" s="17">
        <f>+[1]PAM!L6</f>
        <v>100</v>
      </c>
      <c r="M5" s="17">
        <f>+[1]PAM!M6</f>
        <v>100</v>
      </c>
      <c r="N5" s="17">
        <f>+[1]PAM!N6</f>
        <v>100</v>
      </c>
      <c r="O5" s="17">
        <f>+[1]PAM!R6</f>
        <v>100</v>
      </c>
      <c r="P5" s="17">
        <f>+[1]PAM!S6</f>
        <v>100</v>
      </c>
      <c r="Q5" s="17">
        <f>+[1]PAM!T6</f>
        <v>100</v>
      </c>
      <c r="R5" s="18">
        <f>+SUMPRODUCT($C$3:$N$3,C5:N5)</f>
        <v>99.999999999999986</v>
      </c>
      <c r="S5" s="19">
        <f>+($C$3*$C5+$D$3*$D5+$E$3*$E5+$G$3*$G5+$K$3*$K5+$M$3*$M5+$N$3*$N5)/SUM($C$3:$E$3,$G$3,$K$3,$M$3:$N$3)</f>
        <v>100.00000000000001</v>
      </c>
      <c r="T5" s="19">
        <f>+($E$3*$E5+$G$3*$G5+$K$3*$K5+$M$3*$M5+$N$3*$N5)/SUM($E$3,$G$3,$K$3,$M$3:$N$3)</f>
        <v>99.999999999999986</v>
      </c>
      <c r="U5" s="19">
        <f>+($E$3*$E5+$G$3*$G5+$K$3*$K5+$N$3*$N5)/SUM($E$3,$G$3,$K$3,$N$3)</f>
        <v>100.00000000000001</v>
      </c>
      <c r="V5" s="19"/>
      <c r="W5" s="20">
        <f>($E$3*$E5+SUMPRODUCT($G$3:$L$3,$G5:$L5)+$N$3*$N5)/SUM($E$3,$G$3:$L$3,$N$3)</f>
        <v>99.999999999999986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+[1]PAM!A7</f>
        <v>42736</v>
      </c>
      <c r="B6" s="17">
        <f>+[1]PAM!B7</f>
        <v>101.78740000000001</v>
      </c>
      <c r="C6" s="17">
        <f>+[1]PAM!C7</f>
        <v>101.3185</v>
      </c>
      <c r="D6" s="17">
        <f>+[1]PAM!D7</f>
        <v>101.31229999999999</v>
      </c>
      <c r="E6" s="17">
        <f>+[1]PAM!E7</f>
        <v>99.648099999999999</v>
      </c>
      <c r="F6" s="17">
        <f>+[1]PAM!F7</f>
        <v>102.22499999999999</v>
      </c>
      <c r="G6" s="17">
        <f>+[1]PAM!G7</f>
        <v>100.8374</v>
      </c>
      <c r="H6" s="17">
        <f>+[1]PAM!H7</f>
        <v>103.1538</v>
      </c>
      <c r="I6" s="17">
        <f>+[1]PAM!I7</f>
        <v>102.43389999999999</v>
      </c>
      <c r="J6" s="17">
        <f>+[1]PAM!J7</f>
        <v>102.0782</v>
      </c>
      <c r="K6" s="17">
        <f>+[1]PAM!K7</f>
        <v>103.5814</v>
      </c>
      <c r="L6" s="17">
        <f>+[1]PAM!L7</f>
        <v>100.3682</v>
      </c>
      <c r="M6" s="17">
        <f>+[1]PAM!M7</f>
        <v>103.1259</v>
      </c>
      <c r="N6" s="17">
        <f>+[1]PAM!N7</f>
        <v>101.5745</v>
      </c>
      <c r="O6" s="18">
        <f>+[1]PAM!R7</f>
        <v>102.0904</v>
      </c>
      <c r="P6" s="19">
        <f>+[1]PAM!S7</f>
        <v>101.6093</v>
      </c>
      <c r="Q6" s="20">
        <f>+[1]PAM!T7</f>
        <v>102.23309999999999</v>
      </c>
      <c r="R6" s="18">
        <f t="shared" ref="R6:R69" si="4">+SUMPRODUCT($C$3:$N$3,C6:N6)</f>
        <v>101.78722721</v>
      </c>
      <c r="S6" s="19">
        <f t="shared" ref="S6:S69" si="5">+($C$3*$C6+$D$3*$D6+$E$3*$E6+$G$3*$G6+$K$3*$K6+$M$3*$M6+$N$3*$N6)/SUM($C$3:$E$3,$G$3,$K$3,$M$3:$N$3)</f>
        <v>101.49104715185243</v>
      </c>
      <c r="T6" s="19">
        <f t="shared" ref="T6:T69" si="6">+($E$3*$E6+$G$3*$G6+$K$3*$K6+$M$3*$M6+$N$3*$N6)/SUM($E$3,$G$3,$K$3,$M$3:$N$3)</f>
        <v>101.64793094308037</v>
      </c>
      <c r="U6" s="19">
        <f t="shared" ref="U6:U69" si="7">+($E$3*$E6+$G$3*$G6+$K$3*$K6+$N$3*$N6)/SUM($E$3,$G$3,$K$3,$N$3)</f>
        <v>101.21636824080751</v>
      </c>
      <c r="V6" s="19"/>
      <c r="W6" s="20">
        <f t="shared" ref="W6:W69" si="8">($E$3*$E6+SUMPRODUCT($G$3:$L$3,$G6:$L6)+$N$3*$N6)/SUM($E$3,$G$3:$L$3,$N$3)</f>
        <v>101.79894478141</v>
      </c>
      <c r="X6" s="21"/>
      <c r="Y6" s="41">
        <f t="shared" ref="Y6:AN21" si="9">+B6/B5-1</f>
        <v>1.7873999999999945E-2</v>
      </c>
      <c r="Z6" s="24">
        <f t="shared" si="9"/>
        <v>1.3185000000000002E-2</v>
      </c>
      <c r="AA6" s="24">
        <f t="shared" si="9"/>
        <v>1.3122999999999996E-2</v>
      </c>
      <c r="AB6" s="24">
        <f t="shared" si="9"/>
        <v>-3.5190000000000499E-3</v>
      </c>
      <c r="AC6" s="24">
        <f t="shared" si="9"/>
        <v>2.2249999999999881E-2</v>
      </c>
      <c r="AD6" s="24">
        <f t="shared" si="9"/>
        <v>8.3740000000001036E-3</v>
      </c>
      <c r="AE6" s="24">
        <f t="shared" si="9"/>
        <v>3.1538000000000066E-2</v>
      </c>
      <c r="AF6" s="24">
        <f t="shared" si="9"/>
        <v>2.4338999999999889E-2</v>
      </c>
      <c r="AG6" s="24">
        <f t="shared" si="9"/>
        <v>2.0781999999999856E-2</v>
      </c>
      <c r="AH6" s="24">
        <f t="shared" si="9"/>
        <v>3.5814000000000012E-2</v>
      </c>
      <c r="AI6" s="24">
        <f t="shared" si="9"/>
        <v>3.6819999999999631E-3</v>
      </c>
      <c r="AJ6" s="24">
        <f t="shared" si="9"/>
        <v>3.1258999999999926E-2</v>
      </c>
      <c r="AK6" s="24">
        <f t="shared" si="9"/>
        <v>1.5744999999999898E-2</v>
      </c>
      <c r="AL6" s="24">
        <f t="shared" si="9"/>
        <v>2.0904000000000034E-2</v>
      </c>
      <c r="AM6" s="24">
        <f t="shared" si="9"/>
        <v>1.6093000000000135E-2</v>
      </c>
      <c r="AN6" s="24">
        <f t="shared" si="9"/>
        <v>2.2330999999999879E-2</v>
      </c>
      <c r="AO6" s="24">
        <f t="shared" ref="AO6:AT21" si="10">+R6/R5-1</f>
        <v>1.7872272100000197E-2</v>
      </c>
      <c r="AP6" s="24">
        <f t="shared" si="10"/>
        <v>1.4910471518524204E-2</v>
      </c>
      <c r="AQ6" s="24">
        <f t="shared" si="10"/>
        <v>1.6479309430803779E-2</v>
      </c>
      <c r="AR6" s="24">
        <f t="shared" si="10"/>
        <v>1.2163682408075083E-2</v>
      </c>
      <c r="AS6" s="24" t="e">
        <f t="shared" si="10"/>
        <v>#DIV/0!</v>
      </c>
      <c r="AT6" s="24">
        <f>+W6/W5-1</f>
        <v>1.7989447814100057E-2</v>
      </c>
      <c r="AU6" s="21"/>
      <c r="BR6" s="21"/>
      <c r="BS6" s="35">
        <f t="shared" ref="BS6:BS69" si="11">+A6</f>
        <v>42736</v>
      </c>
      <c r="BT6" s="24">
        <f>(C6-C5)/$B5*C$3</f>
        <v>3.7775025000000005E-3</v>
      </c>
      <c r="BU6" s="24">
        <f t="shared" ref="BU6:CE21" si="12">(D6-D5)/$B5*D$3</f>
        <v>4.9867399999999746E-4</v>
      </c>
      <c r="BV6" s="24">
        <f t="shared" si="12"/>
        <v>-3.6703170000000059E-4</v>
      </c>
      <c r="BW6" s="24">
        <f t="shared" si="12"/>
        <v>1.9290749999999952E-3</v>
      </c>
      <c r="BX6" s="24">
        <f t="shared" si="12"/>
        <v>5.3091160000000152E-4</v>
      </c>
      <c r="BY6" s="24">
        <f t="shared" si="12"/>
        <v>2.5735008000000031E-3</v>
      </c>
      <c r="BZ6" s="24">
        <f t="shared" si="12"/>
        <v>2.5336898999999938E-3</v>
      </c>
      <c r="CA6" s="24">
        <f t="shared" si="12"/>
        <v>5.9436519999999868E-4</v>
      </c>
      <c r="CB6" s="24">
        <f t="shared" si="12"/>
        <v>2.6466546000000011E-3</v>
      </c>
      <c r="CC6" s="24">
        <f t="shared" si="12"/>
        <v>5.9280200000000266E-5</v>
      </c>
      <c r="CD6" s="24">
        <f t="shared" si="12"/>
        <v>2.5319790000000015E-3</v>
      </c>
      <c r="CE6" s="24">
        <f t="shared" si="12"/>
        <v>5.6367100000000018E-4</v>
      </c>
      <c r="CF6" s="24">
        <f>+SUM(BT6:CE6)</f>
        <v>1.7872272099999992E-2</v>
      </c>
      <c r="CG6" s="21"/>
      <c r="CH6" s="24">
        <f>+CH$3*(B$95-B$55)/$B$55</f>
        <v>14.102951130826627</v>
      </c>
      <c r="CI6" s="56">
        <f>+CI$3*(C$95-C$55)/$B$55</f>
        <v>4.5205334742021961</v>
      </c>
      <c r="CJ6" s="56">
        <f t="shared" ref="CJ6:CT6" si="13">+CJ$3*(D$95-D$55)/$B$55</f>
        <v>0.41260586192589582</v>
      </c>
      <c r="CK6" s="56">
        <f t="shared" si="13"/>
        <v>1.3205838651315518</v>
      </c>
      <c r="CL6" s="56">
        <f t="shared" si="13"/>
        <v>0.91579680016341647</v>
      </c>
      <c r="CM6" s="56">
        <f t="shared" si="13"/>
        <v>0.84701627316920547</v>
      </c>
      <c r="CN6" s="56">
        <f t="shared" si="13"/>
        <v>1.3409746632541486</v>
      </c>
      <c r="CO6" s="56">
        <f t="shared" si="13"/>
        <v>1.660264068473718</v>
      </c>
      <c r="CP6" s="56">
        <f t="shared" si="13"/>
        <v>0.35511160786292822</v>
      </c>
      <c r="CQ6" s="56">
        <f t="shared" si="13"/>
        <v>0.89613459187022426</v>
      </c>
      <c r="CR6" s="56">
        <f t="shared" si="13"/>
        <v>0.13605286019866775</v>
      </c>
      <c r="CS6" s="56">
        <f t="shared" si="13"/>
        <v>1.1941975966768237</v>
      </c>
      <c r="CT6" s="56">
        <f t="shared" si="13"/>
        <v>0.50374259722225168</v>
      </c>
    </row>
    <row r="7" spans="1:99" x14ac:dyDescent="0.25">
      <c r="A7" s="31">
        <f>+[1]PAM!A8</f>
        <v>42767</v>
      </c>
      <c r="B7" s="17">
        <f>+[1]PAM!B8</f>
        <v>103.5312</v>
      </c>
      <c r="C7" s="17">
        <f>+[1]PAM!C8</f>
        <v>103.09050000000001</v>
      </c>
      <c r="D7" s="17">
        <f>+[1]PAM!D8</f>
        <v>105.2329</v>
      </c>
      <c r="E7" s="17">
        <f>+[1]PAM!E8</f>
        <v>99.931899999999999</v>
      </c>
      <c r="F7" s="17">
        <f>+[1]PAM!F8</f>
        <v>104.5783</v>
      </c>
      <c r="G7" s="17">
        <f>+[1]PAM!G8</f>
        <v>101.54040000000001</v>
      </c>
      <c r="H7" s="17">
        <f>+[1]PAM!H8</f>
        <v>105.4773</v>
      </c>
      <c r="I7" s="17">
        <f>+[1]PAM!I8</f>
        <v>104.4485</v>
      </c>
      <c r="J7" s="17">
        <f>+[1]PAM!J8</f>
        <v>106.7706</v>
      </c>
      <c r="K7" s="17">
        <f>+[1]PAM!K8</f>
        <v>104.51730000000001</v>
      </c>
      <c r="L7" s="17">
        <f>+[1]PAM!L8</f>
        <v>102.01779999999999</v>
      </c>
      <c r="M7" s="17">
        <f>+[1]PAM!M8</f>
        <v>104.4851</v>
      </c>
      <c r="N7" s="17">
        <f>+[1]PAM!N8</f>
        <v>103.518</v>
      </c>
      <c r="O7" s="18">
        <f>+[1]PAM!R8</f>
        <v>102.6254</v>
      </c>
      <c r="P7" s="19">
        <f>+[1]PAM!S8</f>
        <v>103.1957</v>
      </c>
      <c r="Q7" s="20">
        <f>+[1]PAM!T8</f>
        <v>105.2868</v>
      </c>
      <c r="R7" s="18">
        <f t="shared" si="4"/>
        <v>103.53100383</v>
      </c>
      <c r="S7" s="19">
        <f t="shared" si="5"/>
        <v>102.92561568311613</v>
      </c>
      <c r="T7" s="19">
        <f t="shared" si="6"/>
        <v>102.54917550223215</v>
      </c>
      <c r="U7" s="19">
        <f t="shared" si="7"/>
        <v>101.98389113193944</v>
      </c>
      <c r="V7" s="19"/>
      <c r="W7" s="20">
        <f t="shared" si="8"/>
        <v>103.32117697912562</v>
      </c>
      <c r="X7" s="21"/>
      <c r="Y7" s="41">
        <f t="shared" si="9"/>
        <v>1.7131786449010367E-2</v>
      </c>
      <c r="Z7" s="24">
        <f t="shared" si="9"/>
        <v>1.7489402231576801E-2</v>
      </c>
      <c r="AA7" s="24">
        <f t="shared" si="9"/>
        <v>3.869816399390813E-2</v>
      </c>
      <c r="AB7" s="24">
        <f t="shared" si="9"/>
        <v>2.8480221900868408E-3</v>
      </c>
      <c r="AC7" s="24">
        <f t="shared" si="9"/>
        <v>2.3020787478601257E-2</v>
      </c>
      <c r="AD7" s="24">
        <f t="shared" si="9"/>
        <v>6.9716196569924449E-3</v>
      </c>
      <c r="AE7" s="24">
        <f t="shared" si="9"/>
        <v>2.2524618579247591E-2</v>
      </c>
      <c r="AF7" s="24">
        <f t="shared" si="9"/>
        <v>1.9667317167461285E-2</v>
      </c>
      <c r="AG7" s="24">
        <f t="shared" si="9"/>
        <v>4.5968678914792838E-2</v>
      </c>
      <c r="AH7" s="24">
        <f t="shared" si="9"/>
        <v>9.0354059705699541E-3</v>
      </c>
      <c r="AI7" s="24">
        <f t="shared" si="9"/>
        <v>1.6435484545901824E-2</v>
      </c>
      <c r="AJ7" s="24">
        <f t="shared" si="9"/>
        <v>1.3180006186612747E-2</v>
      </c>
      <c r="AK7" s="24">
        <f t="shared" si="9"/>
        <v>1.9133739275113415E-2</v>
      </c>
      <c r="AL7" s="24">
        <f t="shared" si="9"/>
        <v>5.2404535588066459E-3</v>
      </c>
      <c r="AM7" s="24">
        <f t="shared" si="9"/>
        <v>1.5612744109053001E-2</v>
      </c>
      <c r="AN7" s="24">
        <f t="shared" si="9"/>
        <v>2.98699736191117E-2</v>
      </c>
      <c r="AO7" s="24">
        <f t="shared" si="10"/>
        <v>1.7131585836426932E-2</v>
      </c>
      <c r="AP7" s="24">
        <f t="shared" si="10"/>
        <v>1.4134926887859223E-2</v>
      </c>
      <c r="AQ7" s="24">
        <f t="shared" si="10"/>
        <v>8.8663345214221589E-3</v>
      </c>
      <c r="AR7" s="24">
        <f t="shared" si="10"/>
        <v>7.582991807272732E-3</v>
      </c>
      <c r="AS7" s="24" t="e">
        <f t="shared" si="10"/>
        <v>#DIV/0!</v>
      </c>
      <c r="AT7" s="24">
        <f t="shared" si="10"/>
        <v>1.495332000723848E-2</v>
      </c>
      <c r="AU7" s="21"/>
      <c r="BR7" s="21"/>
      <c r="BS7" s="35">
        <f t="shared" si="11"/>
        <v>42767</v>
      </c>
      <c r="BT7" s="24">
        <f>(C7-C6)/$B6*C$3</f>
        <v>4.9876310820396392E-3</v>
      </c>
      <c r="BU7" s="24">
        <f t="shared" si="12"/>
        <v>1.4636664262963812E-3</v>
      </c>
      <c r="BV7" s="24">
        <f t="shared" si="12"/>
        <v>2.9080554174681678E-4</v>
      </c>
      <c r="BW7" s="24">
        <f t="shared" si="12"/>
        <v>2.0044829713697409E-3</v>
      </c>
      <c r="BX7" s="24">
        <f t="shared" si="12"/>
        <v>4.378754148352368E-4</v>
      </c>
      <c r="BY7" s="24">
        <f t="shared" si="12"/>
        <v>1.8626824145228156E-3</v>
      </c>
      <c r="BZ7" s="24">
        <f t="shared" si="12"/>
        <v>2.060371519461153E-3</v>
      </c>
      <c r="CA7" s="24">
        <f t="shared" si="12"/>
        <v>1.3184602416409122E-3</v>
      </c>
      <c r="CB7" s="24">
        <f t="shared" si="12"/>
        <v>6.7948498537147295E-4</v>
      </c>
      <c r="CC7" s="24">
        <f t="shared" si="12"/>
        <v>2.6092188227619406E-4</v>
      </c>
      <c r="CD7" s="24">
        <f t="shared" si="12"/>
        <v>1.0816191395005678E-3</v>
      </c>
      <c r="CE7" s="24">
        <f t="shared" si="12"/>
        <v>6.8355513550793123E-4</v>
      </c>
      <c r="CF7" s="24">
        <f t="shared" ref="CF7:CF70" si="14">+SUM(BT7:CE7)</f>
        <v>1.7131556754568861E-2</v>
      </c>
    </row>
    <row r="8" spans="1:99" x14ac:dyDescent="0.25">
      <c r="A8" s="31">
        <f>+[1]PAM!A9</f>
        <v>42795</v>
      </c>
      <c r="B8" s="17">
        <f>+[1]PAM!B9</f>
        <v>105.8173</v>
      </c>
      <c r="C8" s="17">
        <f>+[1]PAM!C9</f>
        <v>105.4796</v>
      </c>
      <c r="D8" s="17">
        <f>+[1]PAM!D9</f>
        <v>107.7278</v>
      </c>
      <c r="E8" s="17">
        <f>+[1]PAM!E9</f>
        <v>102.39700000000001</v>
      </c>
      <c r="F8" s="17">
        <f>+[1]PAM!F9</f>
        <v>107.74769999999999</v>
      </c>
      <c r="G8" s="17">
        <f>+[1]PAM!G9</f>
        <v>102.0686</v>
      </c>
      <c r="H8" s="17">
        <f>+[1]PAM!H9</f>
        <v>107.4786</v>
      </c>
      <c r="I8" s="17">
        <f>+[1]PAM!I9</f>
        <v>105.71040000000001</v>
      </c>
      <c r="J8" s="17">
        <f>+[1]PAM!J9</f>
        <v>110.9914</v>
      </c>
      <c r="K8" s="17">
        <f>+[1]PAM!K9</f>
        <v>106.50449999999999</v>
      </c>
      <c r="L8" s="17">
        <f>+[1]PAM!L9</f>
        <v>114.7719</v>
      </c>
      <c r="M8" s="17">
        <f>+[1]PAM!M9</f>
        <v>105.6069</v>
      </c>
      <c r="N8" s="17">
        <f>+[1]PAM!N9</f>
        <v>105.8309</v>
      </c>
      <c r="O8" s="18">
        <f>+[1]PAM!R9</f>
        <v>104.1769</v>
      </c>
      <c r="P8" s="19">
        <f>+[1]PAM!S9</f>
        <v>105.31229999999999</v>
      </c>
      <c r="Q8" s="20">
        <f>+[1]PAM!T9</f>
        <v>108.6317</v>
      </c>
      <c r="R8" s="18">
        <f t="shared" si="4"/>
        <v>105.81691942999998</v>
      </c>
      <c r="S8" s="19">
        <f t="shared" si="5"/>
        <v>104.96164271489239</v>
      </c>
      <c r="T8" s="19">
        <f t="shared" si="6"/>
        <v>104.25430806361607</v>
      </c>
      <c r="U8" s="19">
        <f t="shared" si="7"/>
        <v>103.85935511896179</v>
      </c>
      <c r="V8" s="19"/>
      <c r="W8" s="20">
        <f t="shared" si="8"/>
        <v>105.56808416699488</v>
      </c>
      <c r="X8" s="21"/>
      <c r="Y8" s="41">
        <f t="shared" si="9"/>
        <v>2.208126632358165E-2</v>
      </c>
      <c r="Z8" s="24">
        <f t="shared" si="9"/>
        <v>2.317478332145062E-2</v>
      </c>
      <c r="AA8" s="24">
        <f t="shared" si="9"/>
        <v>2.3708364969510454E-2</v>
      </c>
      <c r="AB8" s="24">
        <f t="shared" si="9"/>
        <v>2.4667798770963145E-2</v>
      </c>
      <c r="AC8" s="24">
        <f t="shared" si="9"/>
        <v>3.0306478495060629E-2</v>
      </c>
      <c r="AD8" s="24">
        <f t="shared" si="9"/>
        <v>5.2018703885350348E-3</v>
      </c>
      <c r="AE8" s="24">
        <f t="shared" si="9"/>
        <v>1.89737507501615E-2</v>
      </c>
      <c r="AF8" s="24">
        <f t="shared" si="9"/>
        <v>1.20815521524964E-2</v>
      </c>
      <c r="AG8" s="24">
        <f t="shared" si="9"/>
        <v>3.9531481512701028E-2</v>
      </c>
      <c r="AH8" s="24">
        <f t="shared" si="9"/>
        <v>1.9013120315966692E-2</v>
      </c>
      <c r="AI8" s="24">
        <f t="shared" si="9"/>
        <v>0.1250183791456001</v>
      </c>
      <c r="AJ8" s="24">
        <f t="shared" si="9"/>
        <v>1.0736459074068838E-2</v>
      </c>
      <c r="AK8" s="24">
        <f t="shared" si="9"/>
        <v>2.2342974168743535E-2</v>
      </c>
      <c r="AL8" s="24">
        <f t="shared" si="9"/>
        <v>1.5118089673706647E-2</v>
      </c>
      <c r="AM8" s="24">
        <f t="shared" si="9"/>
        <v>2.0510544528502539E-2</v>
      </c>
      <c r="AN8" s="24">
        <f t="shared" si="9"/>
        <v>3.1769414589483125E-2</v>
      </c>
      <c r="AO8" s="24">
        <f t="shared" si="10"/>
        <v>2.2079527054074566E-2</v>
      </c>
      <c r="AP8" s="24">
        <f t="shared" si="10"/>
        <v>1.9781538524332953E-2</v>
      </c>
      <c r="AQ8" s="24">
        <f t="shared" si="10"/>
        <v>1.6627462415305327E-2</v>
      </c>
      <c r="AR8" s="24">
        <f t="shared" si="10"/>
        <v>1.8389806137088849E-2</v>
      </c>
      <c r="AS8" s="24" t="e">
        <f t="shared" si="10"/>
        <v>#DIV/0!</v>
      </c>
      <c r="AT8" s="24">
        <f t="shared" si="10"/>
        <v>2.1746821450971288E-2</v>
      </c>
      <c r="AU8" s="21"/>
      <c r="BR8" s="21"/>
      <c r="BS8" s="35">
        <f t="shared" si="11"/>
        <v>42795</v>
      </c>
      <c r="BT8" s="24">
        <f t="shared" ref="BT8:CE42" si="15">(C8-C7)/$B7*C$3</f>
        <v>6.6113128216421686E-3</v>
      </c>
      <c r="BU8" s="24">
        <f t="shared" si="12"/>
        <v>9.1572588746194436E-4</v>
      </c>
      <c r="BV8" s="24">
        <f t="shared" si="12"/>
        <v>2.483405292317685E-3</v>
      </c>
      <c r="BW8" s="24">
        <f t="shared" si="12"/>
        <v>2.6541465761045911E-3</v>
      </c>
      <c r="BX8" s="24">
        <f t="shared" si="12"/>
        <v>3.2345689029007573E-4</v>
      </c>
      <c r="BY8" s="24">
        <f t="shared" si="12"/>
        <v>1.5773610274004363E-3</v>
      </c>
      <c r="BZ8" s="24">
        <f t="shared" si="12"/>
        <v>1.268832873568559E-3</v>
      </c>
      <c r="CA8" s="24">
        <f t="shared" si="12"/>
        <v>1.1659758604169556E-3</v>
      </c>
      <c r="CB8" s="24">
        <f t="shared" si="12"/>
        <v>1.4184524085492976E-3</v>
      </c>
      <c r="CC8" s="24">
        <f t="shared" si="12"/>
        <v>1.9833732246897565E-3</v>
      </c>
      <c r="CD8" s="24">
        <f t="shared" si="12"/>
        <v>8.7766586304417857E-4</v>
      </c>
      <c r="CE8" s="24">
        <f t="shared" si="12"/>
        <v>7.9977649249694739E-4</v>
      </c>
      <c r="CF8" s="24">
        <f t="shared" si="14"/>
        <v>2.2079485217982597E-2</v>
      </c>
    </row>
    <row r="9" spans="1:99" x14ac:dyDescent="0.25">
      <c r="A9" s="31">
        <f>+[1]PAM!A10</f>
        <v>42826</v>
      </c>
      <c r="B9" s="17">
        <f>+[1]PAM!B10</f>
        <v>108.69119999999999</v>
      </c>
      <c r="C9" s="17">
        <f>+[1]PAM!C10</f>
        <v>107.6223</v>
      </c>
      <c r="D9" s="17">
        <f>+[1]PAM!D10</f>
        <v>110.2615</v>
      </c>
      <c r="E9" s="17">
        <f>+[1]PAM!E10</f>
        <v>107.7653</v>
      </c>
      <c r="F9" s="17">
        <f>+[1]PAM!F10</f>
        <v>115.7988</v>
      </c>
      <c r="G9" s="17">
        <f>+[1]PAM!G10</f>
        <v>103.23399999999999</v>
      </c>
      <c r="H9" s="17">
        <f>+[1]PAM!H10</f>
        <v>109.65560000000001</v>
      </c>
      <c r="I9" s="17">
        <f>+[1]PAM!I10</f>
        <v>106.4751</v>
      </c>
      <c r="J9" s="17">
        <f>+[1]PAM!J10</f>
        <v>118.1294</v>
      </c>
      <c r="K9" s="17">
        <f>+[1]PAM!K10</f>
        <v>108.16030000000001</v>
      </c>
      <c r="L9" s="17">
        <f>+[1]PAM!L10</f>
        <v>116.85850000000001</v>
      </c>
      <c r="M9" s="17">
        <f>+[1]PAM!M10</f>
        <v>107.51430000000001</v>
      </c>
      <c r="N9" s="17">
        <f>+[1]PAM!N10</f>
        <v>107.5104</v>
      </c>
      <c r="O9" s="18">
        <f>+[1]PAM!R10</f>
        <v>108.5973</v>
      </c>
      <c r="P9" s="19">
        <f>+[1]PAM!S10</f>
        <v>107.3262</v>
      </c>
      <c r="Q9" s="20">
        <f>+[1]PAM!T10</f>
        <v>113.6053</v>
      </c>
      <c r="R9" s="18">
        <f t="shared" si="4"/>
        <v>108.69089264999998</v>
      </c>
      <c r="S9" s="19">
        <f t="shared" si="5"/>
        <v>107.42313534924587</v>
      </c>
      <c r="T9" s="19">
        <f t="shared" si="6"/>
        <v>106.96298320312499</v>
      </c>
      <c r="U9" s="19">
        <f t="shared" si="7"/>
        <v>106.80200028839221</v>
      </c>
      <c r="V9" s="19"/>
      <c r="W9" s="20">
        <f t="shared" si="8"/>
        <v>108.15035927530523</v>
      </c>
      <c r="X9" s="21"/>
      <c r="Y9" s="41">
        <f t="shared" si="9"/>
        <v>2.7159075122876741E-2</v>
      </c>
      <c r="Z9" s="24">
        <f t="shared" si="9"/>
        <v>2.0313880598712863E-2</v>
      </c>
      <c r="AA9" s="24">
        <f t="shared" si="9"/>
        <v>2.3519462942712899E-2</v>
      </c>
      <c r="AB9" s="24">
        <f t="shared" si="9"/>
        <v>5.2426340615447709E-2</v>
      </c>
      <c r="AC9" s="24">
        <f t="shared" si="9"/>
        <v>7.4721780604133592E-2</v>
      </c>
      <c r="AD9" s="24">
        <f t="shared" si="9"/>
        <v>1.1417811158377811E-2</v>
      </c>
      <c r="AE9" s="24">
        <f t="shared" si="9"/>
        <v>2.0255194987653491E-2</v>
      </c>
      <c r="AF9" s="24">
        <f t="shared" si="9"/>
        <v>7.2339145438857777E-3</v>
      </c>
      <c r="AG9" s="24">
        <f t="shared" si="9"/>
        <v>6.4311288982749959E-2</v>
      </c>
      <c r="AH9" s="24">
        <f t="shared" si="9"/>
        <v>1.5546760934984194E-2</v>
      </c>
      <c r="AI9" s="24">
        <f t="shared" si="9"/>
        <v>1.8180408270665582E-2</v>
      </c>
      <c r="AJ9" s="24">
        <f t="shared" si="9"/>
        <v>1.806131985694126E-2</v>
      </c>
      <c r="AK9" s="24">
        <f t="shared" si="9"/>
        <v>1.5869656215717676E-2</v>
      </c>
      <c r="AL9" s="24">
        <f t="shared" si="9"/>
        <v>4.243167151259053E-2</v>
      </c>
      <c r="AM9" s="24">
        <f t="shared" si="9"/>
        <v>1.9123122370321433E-2</v>
      </c>
      <c r="AN9" s="24">
        <f t="shared" si="9"/>
        <v>4.578405750807546E-2</v>
      </c>
      <c r="AO9" s="24">
        <f t="shared" si="10"/>
        <v>2.7159864750184726E-2</v>
      </c>
      <c r="AP9" s="24">
        <f t="shared" si="10"/>
        <v>2.3451353948791054E-2</v>
      </c>
      <c r="AQ9" s="24">
        <f t="shared" si="10"/>
        <v>2.5981421677616412E-2</v>
      </c>
      <c r="AR9" s="24">
        <f t="shared" si="10"/>
        <v>2.833298132902784E-2</v>
      </c>
      <c r="AS9" s="24" t="e">
        <f t="shared" si="10"/>
        <v>#DIV/0!</v>
      </c>
      <c r="AT9" s="24">
        <f t="shared" si="10"/>
        <v>2.4460755622177865E-2</v>
      </c>
      <c r="AU9" s="21"/>
      <c r="BR9" s="21"/>
      <c r="BS9" s="35">
        <f t="shared" si="11"/>
        <v>42826</v>
      </c>
      <c r="BT9" s="24">
        <f t="shared" si="15"/>
        <v>5.8013533703845897E-3</v>
      </c>
      <c r="BU9" s="24">
        <f t="shared" si="12"/>
        <v>9.0987579535671244E-4</v>
      </c>
      <c r="BV9" s="24">
        <f t="shared" si="12"/>
        <v>5.2913246699736148E-3</v>
      </c>
      <c r="BW9" s="24">
        <f t="shared" si="12"/>
        <v>6.596561904338898E-3</v>
      </c>
      <c r="BX9" s="24">
        <f t="shared" si="12"/>
        <v>6.9824461595598673E-4</v>
      </c>
      <c r="BY9" s="24">
        <f t="shared" si="12"/>
        <v>1.6787727526595419E-3</v>
      </c>
      <c r="BZ9" s="24">
        <f t="shared" si="12"/>
        <v>7.5228974846267113E-4</v>
      </c>
      <c r="CA9" s="24">
        <f t="shared" si="12"/>
        <v>1.9292384137565423E-3</v>
      </c>
      <c r="CB9" s="24">
        <f t="shared" si="12"/>
        <v>1.156366870067569E-3</v>
      </c>
      <c r="CC9" s="24">
        <f t="shared" si="12"/>
        <v>3.1747417482774618E-4</v>
      </c>
      <c r="CD9" s="24">
        <f t="shared" si="12"/>
        <v>1.4600580434390293E-3</v>
      </c>
      <c r="CE9" s="24">
        <f t="shared" si="12"/>
        <v>5.682067110009437E-4</v>
      </c>
      <c r="CF9" s="24">
        <f t="shared" si="14"/>
        <v>2.7159767070223849E-2</v>
      </c>
    </row>
    <row r="10" spans="1:99" x14ac:dyDescent="0.25">
      <c r="A10" s="31">
        <f>+[1]PAM!A11</f>
        <v>42856</v>
      </c>
      <c r="B10" s="17">
        <f>+[1]PAM!B11</f>
        <v>110.3005</v>
      </c>
      <c r="C10" s="17">
        <f>+[1]PAM!C11</f>
        <v>109.1784</v>
      </c>
      <c r="D10" s="17">
        <f>+[1]PAM!D11</f>
        <v>111.93219999999999</v>
      </c>
      <c r="E10" s="17">
        <f>+[1]PAM!E11</f>
        <v>110.8815</v>
      </c>
      <c r="F10" s="17">
        <f>+[1]PAM!F11</f>
        <v>117.1786</v>
      </c>
      <c r="G10" s="17">
        <f>+[1]PAM!G11</f>
        <v>105.9881</v>
      </c>
      <c r="H10" s="17">
        <f>+[1]PAM!H11</f>
        <v>111.3292</v>
      </c>
      <c r="I10" s="17">
        <f>+[1]PAM!I11</f>
        <v>107.2349</v>
      </c>
      <c r="J10" s="17">
        <f>+[1]PAM!J11</f>
        <v>119.2354</v>
      </c>
      <c r="K10" s="17">
        <f>+[1]PAM!K11</f>
        <v>107.97320000000001</v>
      </c>
      <c r="L10" s="17">
        <f>+[1]PAM!L11</f>
        <v>119.0889</v>
      </c>
      <c r="M10" s="17">
        <f>+[1]PAM!M11</f>
        <v>109.64879999999999</v>
      </c>
      <c r="N10" s="17">
        <f>+[1]PAM!N11</f>
        <v>108.5852</v>
      </c>
      <c r="O10" s="18">
        <f>+[1]PAM!R11</f>
        <v>110.4495</v>
      </c>
      <c r="P10" s="19">
        <f>+[1]PAM!S11</f>
        <v>109.0797</v>
      </c>
      <c r="Q10" s="20">
        <f>+[1]PAM!T11</f>
        <v>114.551</v>
      </c>
      <c r="R10" s="18">
        <f t="shared" si="4"/>
        <v>110.30020778999997</v>
      </c>
      <c r="S10" s="19">
        <f t="shared" si="5"/>
        <v>109.18984277346611</v>
      </c>
      <c r="T10" s="19">
        <f t="shared" si="6"/>
        <v>108.90822664620536</v>
      </c>
      <c r="U10" s="19">
        <f t="shared" si="7"/>
        <v>108.69198136265322</v>
      </c>
      <c r="V10" s="19"/>
      <c r="W10" s="20">
        <f t="shared" si="8"/>
        <v>109.74051825521857</v>
      </c>
      <c r="X10" s="21"/>
      <c r="Y10" s="41">
        <f t="shared" si="9"/>
        <v>1.4806166460578307E-2</v>
      </c>
      <c r="Z10" s="24">
        <f t="shared" si="9"/>
        <v>1.4458899317334906E-2</v>
      </c>
      <c r="AA10" s="24">
        <f t="shared" si="9"/>
        <v>1.5152160999079456E-2</v>
      </c>
      <c r="AB10" s="24">
        <f t="shared" si="9"/>
        <v>2.8916543636959169E-2</v>
      </c>
      <c r="AC10" s="24">
        <f t="shared" si="9"/>
        <v>1.1915494806509219E-2</v>
      </c>
      <c r="AD10" s="24">
        <f t="shared" si="9"/>
        <v>2.6678226165798069E-2</v>
      </c>
      <c r="AE10" s="24">
        <f t="shared" si="9"/>
        <v>1.5262330423617243E-2</v>
      </c>
      <c r="AF10" s="24">
        <f t="shared" si="9"/>
        <v>7.1359407035072042E-3</v>
      </c>
      <c r="AG10" s="24">
        <f t="shared" si="9"/>
        <v>9.3626142179676908E-3</v>
      </c>
      <c r="AH10" s="24">
        <f t="shared" si="9"/>
        <v>-1.7298398765536183E-3</v>
      </c>
      <c r="AI10" s="24">
        <f t="shared" si="9"/>
        <v>1.9086330904469762E-2</v>
      </c>
      <c r="AJ10" s="24">
        <f t="shared" si="9"/>
        <v>1.985317301977485E-2</v>
      </c>
      <c r="AK10" s="24">
        <f t="shared" si="9"/>
        <v>9.9971723665803758E-3</v>
      </c>
      <c r="AL10" s="24">
        <f t="shared" si="9"/>
        <v>1.7055672654844978E-2</v>
      </c>
      <c r="AM10" s="24">
        <f t="shared" si="9"/>
        <v>1.6338042341944581E-2</v>
      </c>
      <c r="AN10" s="24">
        <f t="shared" si="9"/>
        <v>8.3244355677067894E-3</v>
      </c>
      <c r="AO10" s="24">
        <f t="shared" si="10"/>
        <v>1.4806347622723148E-2</v>
      </c>
      <c r="AP10" s="24">
        <f t="shared" si="10"/>
        <v>1.6446247062855246E-2</v>
      </c>
      <c r="AQ10" s="24">
        <f t="shared" si="10"/>
        <v>1.8186136781416451E-2</v>
      </c>
      <c r="AR10" s="24">
        <f t="shared" si="10"/>
        <v>1.7696120570378726E-2</v>
      </c>
      <c r="AS10" s="24" t="e">
        <f t="shared" si="10"/>
        <v>#DIV/0!</v>
      </c>
      <c r="AT10" s="24">
        <f t="shared" si="10"/>
        <v>1.4703224201645604E-2</v>
      </c>
      <c r="AU10" s="21"/>
      <c r="BR10" s="21"/>
      <c r="BS10" s="35">
        <f t="shared" si="11"/>
        <v>42856</v>
      </c>
      <c r="BT10" s="24">
        <f t="shared" si="15"/>
        <v>4.1017363871224182E-3</v>
      </c>
      <c r="BU10" s="24">
        <f t="shared" si="12"/>
        <v>5.8410064476240833E-4</v>
      </c>
      <c r="BV10" s="24">
        <f t="shared" si="12"/>
        <v>2.9903033548254201E-3</v>
      </c>
      <c r="BW10" s="24">
        <f t="shared" si="12"/>
        <v>1.1006287537537562E-3</v>
      </c>
      <c r="BX10" s="24">
        <f t="shared" si="12"/>
        <v>1.6064772493081365E-3</v>
      </c>
      <c r="BY10" s="24">
        <f t="shared" si="12"/>
        <v>1.2564564564564516E-3</v>
      </c>
      <c r="BZ10" s="24">
        <f t="shared" si="12"/>
        <v>7.2770546281575549E-4</v>
      </c>
      <c r="CA10" s="24">
        <f t="shared" si="12"/>
        <v>2.9102264028734473E-4</v>
      </c>
      <c r="CB10" s="24">
        <f t="shared" si="12"/>
        <v>-1.2721075855267095E-4</v>
      </c>
      <c r="CC10" s="24">
        <f t="shared" si="12"/>
        <v>3.3038038038037874E-4</v>
      </c>
      <c r="CD10" s="24">
        <f t="shared" si="12"/>
        <v>1.5906945548489584E-3</v>
      </c>
      <c r="CE10" s="24">
        <f t="shared" si="12"/>
        <v>3.5401062827533294E-4</v>
      </c>
      <c r="CF10" s="24">
        <f t="shared" si="14"/>
        <v>1.480630575428369E-2</v>
      </c>
    </row>
    <row r="11" spans="1:99" x14ac:dyDescent="0.25">
      <c r="A11" s="31">
        <f>+[1]PAM!A12</f>
        <v>42887</v>
      </c>
      <c r="B11" s="17">
        <f>+[1]PAM!B12</f>
        <v>111.4058</v>
      </c>
      <c r="C11" s="17">
        <f>+[1]PAM!C12</f>
        <v>109.72969999999999</v>
      </c>
      <c r="D11" s="17">
        <f>+[1]PAM!D12</f>
        <v>112.7727</v>
      </c>
      <c r="E11" s="17">
        <f>+[1]PAM!E12</f>
        <v>112.00579999999999</v>
      </c>
      <c r="F11" s="17">
        <f>+[1]PAM!F12</f>
        <v>118.5639</v>
      </c>
      <c r="G11" s="17">
        <f>+[1]PAM!G12</f>
        <v>107.33240000000001</v>
      </c>
      <c r="H11" s="17">
        <f>+[1]PAM!H12</f>
        <v>113.0929</v>
      </c>
      <c r="I11" s="17">
        <f>+[1]PAM!I12</f>
        <v>108.0181</v>
      </c>
      <c r="J11" s="17">
        <f>+[1]PAM!J12</f>
        <v>120.18170000000001</v>
      </c>
      <c r="K11" s="17">
        <f>+[1]PAM!K12</f>
        <v>109.8691</v>
      </c>
      <c r="L11" s="17">
        <f>+[1]PAM!L12</f>
        <v>121.30800000000001</v>
      </c>
      <c r="M11" s="17">
        <f>+[1]PAM!M12</f>
        <v>110.8486</v>
      </c>
      <c r="N11" s="17">
        <f>+[1]PAM!N12</f>
        <v>110.4629</v>
      </c>
      <c r="O11" s="18">
        <f>+[1]PAM!R12</f>
        <v>111.2188</v>
      </c>
      <c r="P11" s="19">
        <f>+[1]PAM!S12</f>
        <v>110.3141</v>
      </c>
      <c r="Q11" s="20">
        <f>+[1]PAM!T12</f>
        <v>115.4054</v>
      </c>
      <c r="R11" s="18">
        <f t="shared" si="4"/>
        <v>111.40544605999999</v>
      </c>
      <c r="S11" s="19">
        <f t="shared" si="5"/>
        <v>110.21033190803925</v>
      </c>
      <c r="T11" s="19">
        <f t="shared" si="6"/>
        <v>110.32286275111606</v>
      </c>
      <c r="U11" s="19">
        <f t="shared" si="7"/>
        <v>110.16934899062726</v>
      </c>
      <c r="V11" s="19"/>
      <c r="W11" s="20">
        <f t="shared" si="8"/>
        <v>111.11519826703426</v>
      </c>
      <c r="X11" s="21"/>
      <c r="Y11" s="41">
        <f t="shared" si="9"/>
        <v>1.0020806795980164E-2</v>
      </c>
      <c r="Z11" s="24">
        <f t="shared" si="9"/>
        <v>5.0495336073801411E-3</v>
      </c>
      <c r="AA11" s="24">
        <f t="shared" si="9"/>
        <v>7.5090099185042281E-3</v>
      </c>
      <c r="AB11" s="24">
        <f t="shared" si="9"/>
        <v>1.0139653594152254E-2</v>
      </c>
      <c r="AC11" s="24">
        <f t="shared" si="9"/>
        <v>1.1822124517616661E-2</v>
      </c>
      <c r="AD11" s="24">
        <f t="shared" si="9"/>
        <v>1.2683499373986384E-2</v>
      </c>
      <c r="AE11" s="24">
        <f t="shared" si="9"/>
        <v>1.5842204920182734E-2</v>
      </c>
      <c r="AF11" s="24">
        <f t="shared" si="9"/>
        <v>7.3035923938942204E-3</v>
      </c>
      <c r="AG11" s="24">
        <f t="shared" si="9"/>
        <v>7.9364014378280334E-3</v>
      </c>
      <c r="AH11" s="24">
        <f t="shared" si="9"/>
        <v>1.7558986859702141E-2</v>
      </c>
      <c r="AI11" s="24">
        <f t="shared" si="9"/>
        <v>1.8633978481621849E-2</v>
      </c>
      <c r="AJ11" s="24">
        <f t="shared" si="9"/>
        <v>1.0942208213861049E-2</v>
      </c>
      <c r="AK11" s="24">
        <f t="shared" si="9"/>
        <v>1.7292411857232848E-2</v>
      </c>
      <c r="AL11" s="24">
        <f t="shared" si="9"/>
        <v>6.9651741293532687E-3</v>
      </c>
      <c r="AM11" s="24">
        <f t="shared" si="9"/>
        <v>1.1316496103307871E-2</v>
      </c>
      <c r="AN11" s="24">
        <f t="shared" si="9"/>
        <v>7.4586865239063549E-3</v>
      </c>
      <c r="AO11" s="24">
        <f t="shared" si="10"/>
        <v>1.0020273688915227E-2</v>
      </c>
      <c r="AP11" s="24">
        <f t="shared" si="10"/>
        <v>9.3460079129368268E-3</v>
      </c>
      <c r="AQ11" s="24">
        <f t="shared" si="10"/>
        <v>1.2989249283309245E-2</v>
      </c>
      <c r="AR11" s="24">
        <f t="shared" si="10"/>
        <v>1.359224120724023E-2</v>
      </c>
      <c r="AS11" s="24" t="e">
        <f t="shared" si="10"/>
        <v>#DIV/0!</v>
      </c>
      <c r="AT11" s="24">
        <f t="shared" si="10"/>
        <v>1.2526640421167468E-2</v>
      </c>
      <c r="AU11" s="21"/>
      <c r="BR11" s="21"/>
      <c r="BS11" s="35">
        <f t="shared" si="11"/>
        <v>42887</v>
      </c>
      <c r="BT11" s="24">
        <f t="shared" si="15"/>
        <v>1.4319740164369095E-3</v>
      </c>
      <c r="BU11" s="24">
        <f t="shared" si="12"/>
        <v>2.8956351059152241E-4</v>
      </c>
      <c r="BV11" s="24">
        <f t="shared" si="12"/>
        <v>1.0631365224998894E-3</v>
      </c>
      <c r="BW11" s="24">
        <f t="shared" si="12"/>
        <v>1.0888936133562413E-3</v>
      </c>
      <c r="BX11" s="24">
        <f t="shared" si="12"/>
        <v>7.7269477472903807E-4</v>
      </c>
      <c r="BY11" s="24">
        <f t="shared" si="12"/>
        <v>1.3047803047130338E-3</v>
      </c>
      <c r="BZ11" s="24">
        <f t="shared" si="12"/>
        <v>7.3917271453892615E-4</v>
      </c>
      <c r="CA11" s="24">
        <f t="shared" si="12"/>
        <v>2.4536770005575883E-4</v>
      </c>
      <c r="CB11" s="24">
        <f t="shared" si="12"/>
        <v>1.270230053354244E-3</v>
      </c>
      <c r="CC11" s="24">
        <f t="shared" si="12"/>
        <v>3.2391068036863102E-4</v>
      </c>
      <c r="CD11" s="24">
        <f t="shared" si="12"/>
        <v>8.8108213471381231E-4</v>
      </c>
      <c r="CE11" s="24">
        <f t="shared" si="12"/>
        <v>6.0944111767399203E-4</v>
      </c>
      <c r="CF11" s="24">
        <f t="shared" si="14"/>
        <v>1.0020247143032001E-2</v>
      </c>
    </row>
    <row r="12" spans="1:99" x14ac:dyDescent="0.25">
      <c r="A12" s="31">
        <f>+[1]PAM!A13</f>
        <v>42917</v>
      </c>
      <c r="B12" s="17">
        <f>+[1]PAM!B13</f>
        <v>113.5783</v>
      </c>
      <c r="C12" s="17">
        <f>+[1]PAM!C13</f>
        <v>111.0117</v>
      </c>
      <c r="D12" s="17">
        <f>+[1]PAM!D13</f>
        <v>115.9517</v>
      </c>
      <c r="E12" s="17">
        <f>+[1]PAM!E13</f>
        <v>110.8592</v>
      </c>
      <c r="F12" s="17">
        <f>+[1]PAM!F13</f>
        <v>120.4739</v>
      </c>
      <c r="G12" s="17">
        <f>+[1]PAM!G13</f>
        <v>110.0163</v>
      </c>
      <c r="H12" s="17">
        <f>+[1]PAM!H13</f>
        <v>117.2026</v>
      </c>
      <c r="I12" s="17">
        <f>+[1]PAM!I13</f>
        <v>111.0984</v>
      </c>
      <c r="J12" s="17">
        <f>+[1]PAM!J13</f>
        <v>122.0774</v>
      </c>
      <c r="K12" s="17">
        <f>+[1]PAM!K13</f>
        <v>115.29819999999999</v>
      </c>
      <c r="L12" s="17">
        <f>+[1]PAM!L13</f>
        <v>122.31659999999999</v>
      </c>
      <c r="M12" s="17">
        <f>+[1]PAM!M13</f>
        <v>114.3545</v>
      </c>
      <c r="N12" s="17">
        <f>+[1]PAM!N13</f>
        <v>112.0335</v>
      </c>
      <c r="O12" s="18">
        <f>+[1]PAM!R13</f>
        <v>112.33159999999999</v>
      </c>
      <c r="P12" s="19">
        <f>+[1]PAM!S13</f>
        <v>112.4443</v>
      </c>
      <c r="Q12" s="20">
        <f>+[1]PAM!T13</f>
        <v>118.3858</v>
      </c>
      <c r="R12" s="18">
        <f t="shared" si="4"/>
        <v>113.57758904000001</v>
      </c>
      <c r="S12" s="19">
        <f t="shared" si="5"/>
        <v>112.08480803924442</v>
      </c>
      <c r="T12" s="19">
        <f t="shared" si="6"/>
        <v>112.53264162946429</v>
      </c>
      <c r="U12" s="19">
        <f t="shared" si="7"/>
        <v>112.00066423936555</v>
      </c>
      <c r="V12" s="19"/>
      <c r="W12" s="20">
        <f t="shared" si="8"/>
        <v>113.54622048050413</v>
      </c>
      <c r="X12" s="21"/>
      <c r="Y12" s="41">
        <f t="shared" si="9"/>
        <v>1.9500780031201259E-2</v>
      </c>
      <c r="Z12" s="24">
        <f t="shared" si="9"/>
        <v>1.1683254396940956E-2</v>
      </c>
      <c r="AA12" s="24">
        <f t="shared" si="9"/>
        <v>2.8189446559317988E-2</v>
      </c>
      <c r="AB12" s="24">
        <f t="shared" si="9"/>
        <v>-1.0236969871203039E-2</v>
      </c>
      <c r="AC12" s="24">
        <f t="shared" si="9"/>
        <v>1.6109456588388138E-2</v>
      </c>
      <c r="AD12" s="24">
        <f t="shared" si="9"/>
        <v>2.5005496942209327E-2</v>
      </c>
      <c r="AE12" s="24">
        <f t="shared" si="9"/>
        <v>3.6339151264137781E-2</v>
      </c>
      <c r="AF12" s="24">
        <f t="shared" si="9"/>
        <v>2.851651713925718E-2</v>
      </c>
      <c r="AG12" s="24">
        <f t="shared" si="9"/>
        <v>1.5773616116263822E-2</v>
      </c>
      <c r="AH12" s="24">
        <f t="shared" si="9"/>
        <v>4.9414257511893656E-2</v>
      </c>
      <c r="AI12" s="24">
        <f t="shared" si="9"/>
        <v>8.3143733306954015E-3</v>
      </c>
      <c r="AJ12" s="24">
        <f t="shared" si="9"/>
        <v>3.1627823896738461E-2</v>
      </c>
      <c r="AK12" s="24">
        <f t="shared" si="9"/>
        <v>1.421834842286418E-2</v>
      </c>
      <c r="AL12" s="24">
        <f t="shared" si="9"/>
        <v>1.0005502666815325E-2</v>
      </c>
      <c r="AM12" s="24">
        <f t="shared" si="9"/>
        <v>1.9310314819229735E-2</v>
      </c>
      <c r="AN12" s="24">
        <f t="shared" si="9"/>
        <v>2.5825481303301201E-2</v>
      </c>
      <c r="AO12" s="24">
        <f t="shared" si="10"/>
        <v>1.9497637295309289E-2</v>
      </c>
      <c r="AP12" s="24">
        <f t="shared" si="10"/>
        <v>1.7008170638386666E-2</v>
      </c>
      <c r="AQ12" s="24">
        <f t="shared" si="10"/>
        <v>2.0030108204619479E-2</v>
      </c>
      <c r="AR12" s="24">
        <f t="shared" si="10"/>
        <v>1.6622729148504822E-2</v>
      </c>
      <c r="AS12" s="24" t="e">
        <f t="shared" si="10"/>
        <v>#DIV/0!</v>
      </c>
      <c r="AT12" s="24">
        <f t="shared" si="10"/>
        <v>2.1878395137518325E-2</v>
      </c>
      <c r="AU12" s="21"/>
      <c r="BR12" s="21"/>
      <c r="BS12" s="35">
        <f t="shared" si="11"/>
        <v>42917</v>
      </c>
      <c r="BT12" s="24">
        <f t="shared" si="15"/>
        <v>3.2968929804373113E-3</v>
      </c>
      <c r="BU12" s="24">
        <f t="shared" si="12"/>
        <v>1.0843421078615303E-3</v>
      </c>
      <c r="BV12" s="24">
        <f t="shared" si="12"/>
        <v>-1.0734663724868831E-3</v>
      </c>
      <c r="BW12" s="24">
        <f t="shared" si="12"/>
        <v>1.4864306885278835E-3</v>
      </c>
      <c r="BX12" s="24">
        <f t="shared" si="12"/>
        <v>1.527382416355339E-3</v>
      </c>
      <c r="BY12" s="24">
        <f t="shared" si="12"/>
        <v>3.0101800803907907E-3</v>
      </c>
      <c r="BZ12" s="24">
        <f t="shared" si="12"/>
        <v>2.8782992447430864E-3</v>
      </c>
      <c r="CA12" s="24">
        <f t="shared" si="12"/>
        <v>4.8666245383992344E-4</v>
      </c>
      <c r="CB12" s="24">
        <f t="shared" si="12"/>
        <v>3.6013429282855951E-3</v>
      </c>
      <c r="CC12" s="24">
        <f t="shared" si="12"/>
        <v>1.4575955650423757E-4</v>
      </c>
      <c r="CD12" s="24">
        <f t="shared" si="12"/>
        <v>2.5490405346938827E-3</v>
      </c>
      <c r="CE12" s="24">
        <f t="shared" si="12"/>
        <v>5.0470873150230923E-4</v>
      </c>
      <c r="CF12" s="24">
        <f t="shared" si="14"/>
        <v>1.9497575350655005E-2</v>
      </c>
    </row>
    <row r="13" spans="1:99" x14ac:dyDescent="0.25">
      <c r="A13" s="31">
        <f>+[1]PAM!A14</f>
        <v>42948</v>
      </c>
      <c r="B13" s="17">
        <f>+[1]PAM!B14</f>
        <v>115.09050000000001</v>
      </c>
      <c r="C13" s="17">
        <f>+[1]PAM!C14</f>
        <v>113.46769999999999</v>
      </c>
      <c r="D13" s="17">
        <f>+[1]PAM!D14</f>
        <v>117.2003</v>
      </c>
      <c r="E13" s="17">
        <f>+[1]PAM!E14</f>
        <v>110.16</v>
      </c>
      <c r="F13" s="17">
        <f>+[1]PAM!F14</f>
        <v>122.5117</v>
      </c>
      <c r="G13" s="17">
        <f>+[1]PAM!G14</f>
        <v>111.202</v>
      </c>
      <c r="H13" s="17">
        <f>+[1]PAM!H14</f>
        <v>119.85899999999999</v>
      </c>
      <c r="I13" s="17">
        <f>+[1]PAM!I14</f>
        <v>112.3391</v>
      </c>
      <c r="J13" s="17">
        <f>+[1]PAM!J14</f>
        <v>123.14960000000001</v>
      </c>
      <c r="K13" s="17">
        <f>+[1]PAM!K14</f>
        <v>116.041</v>
      </c>
      <c r="L13" s="17">
        <f>+[1]PAM!L14</f>
        <v>126.2009</v>
      </c>
      <c r="M13" s="17">
        <f>+[1]PAM!M14</f>
        <v>114.7535</v>
      </c>
      <c r="N13" s="17">
        <f>+[1]PAM!N14</f>
        <v>113.5919</v>
      </c>
      <c r="O13" s="18">
        <f>+[1]PAM!R14</f>
        <v>113.33750000000001</v>
      </c>
      <c r="P13" s="19">
        <f>+[1]PAM!S14</f>
        <v>114.0026</v>
      </c>
      <c r="Q13" s="20">
        <f>+[1]PAM!T14</f>
        <v>120.0483</v>
      </c>
      <c r="R13" s="18">
        <f t="shared" si="4"/>
        <v>115.08972781999998</v>
      </c>
      <c r="S13" s="19">
        <f t="shared" si="5"/>
        <v>113.39735784155808</v>
      </c>
      <c r="T13" s="19">
        <f t="shared" si="6"/>
        <v>112.93791356026784</v>
      </c>
      <c r="U13" s="19">
        <f t="shared" si="7"/>
        <v>112.40776755587599</v>
      </c>
      <c r="V13" s="19"/>
      <c r="W13" s="20">
        <f t="shared" si="8"/>
        <v>114.63336447420244</v>
      </c>
      <c r="X13" s="21"/>
      <c r="Y13" s="41">
        <f t="shared" si="9"/>
        <v>1.3314163004728874E-2</v>
      </c>
      <c r="Z13" s="24">
        <f t="shared" si="9"/>
        <v>2.2123794158633636E-2</v>
      </c>
      <c r="AA13" s="24">
        <f t="shared" si="9"/>
        <v>1.0768276791112141E-2</v>
      </c>
      <c r="AB13" s="24">
        <f t="shared" si="9"/>
        <v>-6.3070994558864779E-3</v>
      </c>
      <c r="AC13" s="24">
        <f t="shared" si="9"/>
        <v>1.6914867037590708E-2</v>
      </c>
      <c r="AD13" s="24">
        <f t="shared" si="9"/>
        <v>1.0777493880452127E-2</v>
      </c>
      <c r="AE13" s="24">
        <f t="shared" si="9"/>
        <v>2.2665026202490335E-2</v>
      </c>
      <c r="AF13" s="24">
        <f t="shared" si="9"/>
        <v>1.1167577570874165E-2</v>
      </c>
      <c r="AG13" s="24">
        <f t="shared" si="9"/>
        <v>8.7829524547542448E-3</v>
      </c>
      <c r="AH13" s="24">
        <f t="shared" si="9"/>
        <v>6.4424249467902595E-3</v>
      </c>
      <c r="AI13" s="24">
        <f t="shared" si="9"/>
        <v>3.1756114869118335E-2</v>
      </c>
      <c r="AJ13" s="24">
        <f t="shared" si="9"/>
        <v>3.4891499678630922E-3</v>
      </c>
      <c r="AK13" s="24">
        <f t="shared" si="9"/>
        <v>1.3910125096511239E-2</v>
      </c>
      <c r="AL13" s="24">
        <f t="shared" si="9"/>
        <v>8.9547375805205665E-3</v>
      </c>
      <c r="AM13" s="24">
        <f t="shared" si="9"/>
        <v>1.3858417011800572E-2</v>
      </c>
      <c r="AN13" s="24">
        <f t="shared" si="9"/>
        <v>1.4043069354601645E-2</v>
      </c>
      <c r="AO13" s="24">
        <f t="shared" si="10"/>
        <v>1.3313707332415881E-2</v>
      </c>
      <c r="AP13" s="24">
        <f t="shared" si="10"/>
        <v>1.1710327432189471E-2</v>
      </c>
      <c r="AQ13" s="24">
        <f t="shared" si="10"/>
        <v>3.6013722324050867E-3</v>
      </c>
      <c r="AR13" s="24">
        <f t="shared" si="10"/>
        <v>3.634829483157187E-3</v>
      </c>
      <c r="AS13" s="24" t="e">
        <f t="shared" si="10"/>
        <v>#DIV/0!</v>
      </c>
      <c r="AT13" s="24">
        <f t="shared" si="10"/>
        <v>9.5744621802269503E-3</v>
      </c>
      <c r="AU13" s="21"/>
      <c r="BR13" s="21"/>
      <c r="BS13" s="35">
        <f t="shared" si="11"/>
        <v>42948</v>
      </c>
      <c r="BT13" s="24">
        <f t="shared" si="15"/>
        <v>6.1952327161085945E-3</v>
      </c>
      <c r="BU13" s="24">
        <f t="shared" si="12"/>
        <v>4.1774529113395653E-4</v>
      </c>
      <c r="BV13" s="24">
        <f t="shared" si="12"/>
        <v>-6.4208180611965927E-4</v>
      </c>
      <c r="BW13" s="24">
        <f t="shared" si="12"/>
        <v>1.5555547142367897E-3</v>
      </c>
      <c r="BX13" s="24">
        <f t="shared" si="12"/>
        <v>6.6186392999366796E-4</v>
      </c>
      <c r="BY13" s="24">
        <f t="shared" si="12"/>
        <v>1.9084828704074568E-3</v>
      </c>
      <c r="BZ13" s="24">
        <f t="shared" si="12"/>
        <v>1.1371615000400641E-3</v>
      </c>
      <c r="CA13" s="24">
        <f t="shared" si="12"/>
        <v>2.6998924970703266E-4</v>
      </c>
      <c r="CB13" s="24">
        <f t="shared" si="12"/>
        <v>4.8330464534158534E-4</v>
      </c>
      <c r="CC13" s="24">
        <f t="shared" si="12"/>
        <v>5.5060896315581548E-4</v>
      </c>
      <c r="CD13" s="24">
        <f t="shared" si="12"/>
        <v>2.8455259499393876E-4</v>
      </c>
      <c r="CE13" s="24">
        <f t="shared" si="12"/>
        <v>4.9120932431635008E-4</v>
      </c>
      <c r="CF13" s="24">
        <f t="shared" si="14"/>
        <v>1.3313623993315593E-2</v>
      </c>
    </row>
    <row r="14" spans="1:99" x14ac:dyDescent="0.25">
      <c r="A14" s="31">
        <f>+[1]PAM!A15</f>
        <v>42979</v>
      </c>
      <c r="B14" s="17">
        <f>+[1]PAM!B15</f>
        <v>117.29470000000001</v>
      </c>
      <c r="C14" s="17">
        <f>+[1]PAM!C15</f>
        <v>115.16719999999999</v>
      </c>
      <c r="D14" s="17">
        <f>+[1]PAM!D15</f>
        <v>118.0307</v>
      </c>
      <c r="E14" s="17">
        <f>+[1]PAM!E15</f>
        <v>112.9665</v>
      </c>
      <c r="F14" s="17">
        <f>+[1]PAM!F15</f>
        <v>127.7062</v>
      </c>
      <c r="G14" s="17">
        <f>+[1]PAM!G15</f>
        <v>112.4815</v>
      </c>
      <c r="H14" s="17">
        <f>+[1]PAM!H15</f>
        <v>122.7381</v>
      </c>
      <c r="I14" s="17">
        <f>+[1]PAM!I15</f>
        <v>112.9931</v>
      </c>
      <c r="J14" s="17">
        <f>+[1]PAM!J15</f>
        <v>124.87009999999999</v>
      </c>
      <c r="K14" s="17">
        <f>+[1]PAM!K15</f>
        <v>118.8879</v>
      </c>
      <c r="L14" s="17">
        <f>+[1]PAM!L15</f>
        <v>130.43719999999999</v>
      </c>
      <c r="M14" s="17">
        <f>+[1]PAM!M15</f>
        <v>116.7469</v>
      </c>
      <c r="N14" s="17">
        <f>+[1]PAM!N15</f>
        <v>115.5247</v>
      </c>
      <c r="O14" s="18">
        <f>+[1]PAM!R15</f>
        <v>116.7187</v>
      </c>
      <c r="P14" s="19">
        <f>+[1]PAM!S15</f>
        <v>115.76049999999999</v>
      </c>
      <c r="Q14" s="20">
        <f>+[1]PAM!T15</f>
        <v>123.1099</v>
      </c>
      <c r="R14" s="18">
        <f t="shared" si="4"/>
        <v>117.29386340999999</v>
      </c>
      <c r="S14" s="19">
        <f t="shared" si="5"/>
        <v>115.34983367989456</v>
      </c>
      <c r="T14" s="19">
        <f t="shared" si="6"/>
        <v>115.21158487723213</v>
      </c>
      <c r="U14" s="19">
        <f t="shared" si="7"/>
        <v>114.76327728911318</v>
      </c>
      <c r="V14" s="19"/>
      <c r="W14" s="20">
        <f t="shared" si="8"/>
        <v>116.74806532099252</v>
      </c>
      <c r="X14" s="21"/>
      <c r="Y14" s="41">
        <f t="shared" si="9"/>
        <v>1.915188482107566E-2</v>
      </c>
      <c r="Z14" s="24">
        <f t="shared" si="9"/>
        <v>1.4977830695431349E-2</v>
      </c>
      <c r="AA14" s="24">
        <f t="shared" si="9"/>
        <v>7.0853060956328484E-3</v>
      </c>
      <c r="AB14" s="24">
        <f t="shared" si="9"/>
        <v>2.5476579520697262E-2</v>
      </c>
      <c r="AC14" s="24">
        <f t="shared" si="9"/>
        <v>4.2400031996943977E-2</v>
      </c>
      <c r="AD14" s="24">
        <f t="shared" si="9"/>
        <v>1.1506088019999527E-2</v>
      </c>
      <c r="AE14" s="24">
        <f t="shared" si="9"/>
        <v>2.4020724351112577E-2</v>
      </c>
      <c r="AF14" s="24">
        <f t="shared" si="9"/>
        <v>5.8216596002638177E-3</v>
      </c>
      <c r="AG14" s="24">
        <f t="shared" si="9"/>
        <v>1.3970812735079718E-2</v>
      </c>
      <c r="AH14" s="24">
        <f t="shared" si="9"/>
        <v>2.4533570031282093E-2</v>
      </c>
      <c r="AI14" s="24">
        <f t="shared" si="9"/>
        <v>3.3567906409542214E-2</v>
      </c>
      <c r="AJ14" s="24">
        <f t="shared" si="9"/>
        <v>1.7371147720984581E-2</v>
      </c>
      <c r="AK14" s="24">
        <f t="shared" si="9"/>
        <v>1.7015297745701874E-2</v>
      </c>
      <c r="AL14" s="24">
        <f t="shared" si="9"/>
        <v>2.9833020844821867E-2</v>
      </c>
      <c r="AM14" s="24">
        <f t="shared" si="9"/>
        <v>1.5419823758405338E-2</v>
      </c>
      <c r="AN14" s="24">
        <f t="shared" si="9"/>
        <v>2.5503068348323055E-2</v>
      </c>
      <c r="AO14" s="24">
        <f t="shared" si="10"/>
        <v>1.9151453667935137E-2</v>
      </c>
      <c r="AP14" s="24">
        <f t="shared" si="10"/>
        <v>1.7218001155410834E-2</v>
      </c>
      <c r="AQ14" s="24">
        <f t="shared" si="10"/>
        <v>2.0132046407524307E-2</v>
      </c>
      <c r="AR14" s="24">
        <f t="shared" si="10"/>
        <v>2.0955044161572678E-2</v>
      </c>
      <c r="AS14" s="24" t="e">
        <f t="shared" si="10"/>
        <v>#DIV/0!</v>
      </c>
      <c r="AT14" s="24">
        <f t="shared" si="10"/>
        <v>1.8447516187715118E-2</v>
      </c>
      <c r="AU14" s="21"/>
      <c r="BR14" s="21"/>
      <c r="BS14" s="35">
        <f t="shared" si="11"/>
        <v>42979</v>
      </c>
      <c r="BT14" s="24">
        <f t="shared" si="15"/>
        <v>4.2306424074967097E-3</v>
      </c>
      <c r="BU14" s="24">
        <f t="shared" si="12"/>
        <v>2.7417727788131856E-4</v>
      </c>
      <c r="BV14" s="24">
        <f t="shared" si="12"/>
        <v>2.5433719551135841E-3</v>
      </c>
      <c r="BW14" s="24">
        <f t="shared" si="12"/>
        <v>3.9131218475894989E-3</v>
      </c>
      <c r="BX14" s="24">
        <f t="shared" si="12"/>
        <v>7.0483923521055098E-4</v>
      </c>
      <c r="BY14" s="24">
        <f t="shared" si="12"/>
        <v>2.0413028008393454E-3</v>
      </c>
      <c r="BZ14" s="24">
        <f t="shared" si="12"/>
        <v>5.9154665241700766E-4</v>
      </c>
      <c r="CA14" s="24">
        <f t="shared" si="12"/>
        <v>4.2754441070287842E-4</v>
      </c>
      <c r="CB14" s="24">
        <f t="shared" si="12"/>
        <v>1.8280041358756836E-3</v>
      </c>
      <c r="CC14" s="24">
        <f t="shared" si="12"/>
        <v>5.9261563725937212E-4</v>
      </c>
      <c r="CD14" s="24">
        <f t="shared" si="12"/>
        <v>1.4029429014558066E-3</v>
      </c>
      <c r="CE14" s="24">
        <f t="shared" si="12"/>
        <v>6.0121591269479246E-4</v>
      </c>
      <c r="CF14" s="24">
        <f t="shared" si="14"/>
        <v>1.9151325174536549E-2</v>
      </c>
    </row>
    <row r="15" spans="1:99" x14ac:dyDescent="0.25">
      <c r="A15" s="31">
        <f>+[1]PAM!A16</f>
        <v>43009</v>
      </c>
      <c r="B15" s="17">
        <f>+[1]PAM!B16</f>
        <v>119.27200000000001</v>
      </c>
      <c r="C15" s="17">
        <f>+[1]PAM!C16</f>
        <v>116.7037</v>
      </c>
      <c r="D15" s="17">
        <f>+[1]PAM!D16</f>
        <v>121.4659</v>
      </c>
      <c r="E15" s="17">
        <f>+[1]PAM!E16</f>
        <v>116.26260000000001</v>
      </c>
      <c r="F15" s="17">
        <f>+[1]PAM!F16</f>
        <v>129.1378</v>
      </c>
      <c r="G15" s="17">
        <f>+[1]PAM!G16</f>
        <v>113.18129999999999</v>
      </c>
      <c r="H15" s="17">
        <f>+[1]PAM!H16</f>
        <v>124.26519999999999</v>
      </c>
      <c r="I15" s="17">
        <f>+[1]PAM!I16</f>
        <v>114.89400000000001</v>
      </c>
      <c r="J15" s="17">
        <f>+[1]PAM!J16</f>
        <v>132.3484</v>
      </c>
      <c r="K15" s="17">
        <f>+[1]PAM!K16</f>
        <v>121.2011</v>
      </c>
      <c r="L15" s="17">
        <f>+[1]PAM!L16</f>
        <v>131.52420000000001</v>
      </c>
      <c r="M15" s="17">
        <f>+[1]PAM!M16</f>
        <v>118.1844</v>
      </c>
      <c r="N15" s="17">
        <f>+[1]PAM!N16</f>
        <v>117.00749999999999</v>
      </c>
      <c r="O15" s="18">
        <f>+[1]PAM!R16</f>
        <v>119.65730000000001</v>
      </c>
      <c r="P15" s="19">
        <f>+[1]PAM!S16</f>
        <v>117.4736</v>
      </c>
      <c r="Q15" s="20">
        <f>+[1]PAM!T16</f>
        <v>125.4312</v>
      </c>
      <c r="R15" s="18">
        <f t="shared" si="4"/>
        <v>119.27122088</v>
      </c>
      <c r="S15" s="19">
        <f t="shared" si="5"/>
        <v>117.25254655147168</v>
      </c>
      <c r="T15" s="19">
        <f t="shared" si="6"/>
        <v>117.24455856584822</v>
      </c>
      <c r="U15" s="19">
        <f t="shared" si="7"/>
        <v>116.97012757750541</v>
      </c>
      <c r="V15" s="19"/>
      <c r="W15" s="20">
        <f t="shared" si="8"/>
        <v>119.04435401732965</v>
      </c>
      <c r="X15" s="21"/>
      <c r="Y15" s="41">
        <f t="shared" si="9"/>
        <v>1.6857539172699276E-2</v>
      </c>
      <c r="Z15" s="24">
        <f t="shared" si="9"/>
        <v>1.3341472224730699E-2</v>
      </c>
      <c r="AA15" s="24">
        <f t="shared" si="9"/>
        <v>2.9104292357835737E-2</v>
      </c>
      <c r="AB15" s="24">
        <f t="shared" si="9"/>
        <v>2.9177676567832211E-2</v>
      </c>
      <c r="AC15" s="24">
        <f t="shared" si="9"/>
        <v>1.1210105695729666E-2</v>
      </c>
      <c r="AD15" s="24">
        <f t="shared" si="9"/>
        <v>6.2214675302161293E-3</v>
      </c>
      <c r="AE15" s="24">
        <f t="shared" si="9"/>
        <v>1.244193938149607E-2</v>
      </c>
      <c r="AF15" s="24">
        <f t="shared" si="9"/>
        <v>1.682315114816757E-2</v>
      </c>
      <c r="AG15" s="24">
        <f t="shared" si="9"/>
        <v>5.9888636270812645E-2</v>
      </c>
      <c r="AH15" s="24">
        <f t="shared" si="9"/>
        <v>1.9456984268373834E-2</v>
      </c>
      <c r="AI15" s="24">
        <f t="shared" si="9"/>
        <v>8.333512218906991E-3</v>
      </c>
      <c r="AJ15" s="24">
        <f t="shared" si="9"/>
        <v>1.2312960772405956E-2</v>
      </c>
      <c r="AK15" s="24">
        <f t="shared" si="9"/>
        <v>1.2835350362303544E-2</v>
      </c>
      <c r="AL15" s="24">
        <f t="shared" si="9"/>
        <v>2.5176771160062783E-2</v>
      </c>
      <c r="AM15" s="24">
        <f t="shared" si="9"/>
        <v>1.4798657573179108E-2</v>
      </c>
      <c r="AN15" s="24">
        <f t="shared" si="9"/>
        <v>1.8855510401681874E-2</v>
      </c>
      <c r="AO15" s="24">
        <f t="shared" si="10"/>
        <v>1.6858149373835341E-2</v>
      </c>
      <c r="AP15" s="24">
        <f t="shared" si="10"/>
        <v>1.6495150542282566E-2</v>
      </c>
      <c r="AQ15" s="24">
        <f t="shared" si="10"/>
        <v>1.7645566552898284E-2</v>
      </c>
      <c r="AR15" s="24">
        <f t="shared" si="10"/>
        <v>1.9229585809341199E-2</v>
      </c>
      <c r="AS15" s="24" t="e">
        <f t="shared" si="10"/>
        <v>#DIV/0!</v>
      </c>
      <c r="AT15" s="24">
        <f t="shared" si="10"/>
        <v>1.9668751597926803E-2</v>
      </c>
      <c r="AU15" s="21"/>
      <c r="BR15" s="21"/>
      <c r="BS15" s="35">
        <f t="shared" si="11"/>
        <v>43009</v>
      </c>
      <c r="BT15" s="24">
        <f t="shared" si="15"/>
        <v>3.7530020538012461E-3</v>
      </c>
      <c r="BU15" s="24">
        <f t="shared" si="12"/>
        <v>1.1129027995297343E-3</v>
      </c>
      <c r="BV15" s="24">
        <f t="shared" si="12"/>
        <v>2.9309357541304169E-3</v>
      </c>
      <c r="BW15" s="24">
        <f t="shared" si="12"/>
        <v>1.0581869428030444E-3</v>
      </c>
      <c r="BX15" s="24">
        <f t="shared" si="12"/>
        <v>3.7825511297611704E-4</v>
      </c>
      <c r="BY15" s="24">
        <f t="shared" si="12"/>
        <v>1.0623784365363413E-3</v>
      </c>
      <c r="BZ15" s="24">
        <f t="shared" si="12"/>
        <v>1.6870642066521399E-3</v>
      </c>
      <c r="CA15" s="24">
        <f t="shared" si="12"/>
        <v>1.8234360120278248E-3</v>
      </c>
      <c r="CB15" s="24">
        <f t="shared" si="12"/>
        <v>1.4574015705739439E-3</v>
      </c>
      <c r="CC15" s="24">
        <f t="shared" si="12"/>
        <v>1.4920281990576112E-4</v>
      </c>
      <c r="CD15" s="24">
        <f t="shared" si="12"/>
        <v>9.9269191191076822E-4</v>
      </c>
      <c r="CE15" s="24">
        <f t="shared" si="12"/>
        <v>4.5257151431394514E-4</v>
      </c>
      <c r="CF15" s="24">
        <f t="shared" si="14"/>
        <v>1.6858029135161282E-2</v>
      </c>
    </row>
    <row r="16" spans="1:99" x14ac:dyDescent="0.25">
      <c r="A16" s="31">
        <f>+[1]PAM!A17</f>
        <v>43040</v>
      </c>
      <c r="B16" s="17">
        <f>+[1]PAM!B17</f>
        <v>121.2004</v>
      </c>
      <c r="C16" s="17">
        <f>+[1]PAM!C17</f>
        <v>118.319</v>
      </c>
      <c r="D16" s="17">
        <f>+[1]PAM!D17</f>
        <v>122.9479</v>
      </c>
      <c r="E16" s="17">
        <f>+[1]PAM!E17</f>
        <v>118.2047</v>
      </c>
      <c r="F16" s="17">
        <f>+[1]PAM!F17</f>
        <v>130.8879</v>
      </c>
      <c r="G16" s="17">
        <f>+[1]PAM!G17</f>
        <v>114.50490000000001</v>
      </c>
      <c r="H16" s="17">
        <f>+[1]PAM!H17</f>
        <v>126.1285</v>
      </c>
      <c r="I16" s="17">
        <f>+[1]PAM!I17</f>
        <v>118.8746</v>
      </c>
      <c r="J16" s="17">
        <f>+[1]PAM!J17</f>
        <v>133.33260000000001</v>
      </c>
      <c r="K16" s="17">
        <f>+[1]PAM!K17</f>
        <v>122.7223</v>
      </c>
      <c r="L16" s="17">
        <f>+[1]PAM!L17</f>
        <v>131.9256</v>
      </c>
      <c r="M16" s="17">
        <f>+[1]PAM!M17</f>
        <v>120.6172</v>
      </c>
      <c r="N16" s="17">
        <f>+[1]PAM!N17</f>
        <v>118.7008</v>
      </c>
      <c r="O16" s="18">
        <f>+[1]PAM!R17</f>
        <v>122.82559999999999</v>
      </c>
      <c r="P16" s="19">
        <f>+[1]PAM!S17</f>
        <v>119.0116</v>
      </c>
      <c r="Q16" s="20">
        <f>+[1]PAM!T17</f>
        <v>127.9791</v>
      </c>
      <c r="R16" s="18">
        <f t="shared" si="4"/>
        <v>121.19966128999999</v>
      </c>
      <c r="S16" s="19">
        <f t="shared" si="5"/>
        <v>118.9741314687363</v>
      </c>
      <c r="T16" s="19">
        <f t="shared" si="6"/>
        <v>119.07650859375002</v>
      </c>
      <c r="U16" s="19">
        <f t="shared" si="7"/>
        <v>118.62663114635907</v>
      </c>
      <c r="V16" s="19"/>
      <c r="W16" s="20">
        <f t="shared" si="8"/>
        <v>121.13287408428513</v>
      </c>
      <c r="X16" s="21"/>
      <c r="Y16" s="41">
        <f t="shared" si="9"/>
        <v>1.616808639077072E-2</v>
      </c>
      <c r="Z16" s="24">
        <f t="shared" si="9"/>
        <v>1.384103503145151E-2</v>
      </c>
      <c r="AA16" s="24">
        <f t="shared" si="9"/>
        <v>1.2200955165194483E-2</v>
      </c>
      <c r="AB16" s="24">
        <f t="shared" si="9"/>
        <v>1.6704426014900742E-2</v>
      </c>
      <c r="AC16" s="24">
        <f t="shared" si="9"/>
        <v>1.355218998620078E-2</v>
      </c>
      <c r="AD16" s="24">
        <f t="shared" si="9"/>
        <v>1.1694511372461802E-2</v>
      </c>
      <c r="AE16" s="24">
        <f t="shared" si="9"/>
        <v>1.4994543927020709E-2</v>
      </c>
      <c r="AF16" s="24">
        <f t="shared" si="9"/>
        <v>3.464584747680477E-2</v>
      </c>
      <c r="AG16" s="24">
        <f t="shared" si="9"/>
        <v>7.4364329300544707E-3</v>
      </c>
      <c r="AH16" s="24">
        <f t="shared" si="9"/>
        <v>1.2551041203421542E-2</v>
      </c>
      <c r="AI16" s="24">
        <f t="shared" si="9"/>
        <v>3.0519098386456722E-3</v>
      </c>
      <c r="AJ16" s="24">
        <f t="shared" si="9"/>
        <v>2.0584781070936531E-2</v>
      </c>
      <c r="AK16" s="24">
        <f t="shared" si="9"/>
        <v>1.4471721898168921E-2</v>
      </c>
      <c r="AL16" s="24">
        <f t="shared" si="9"/>
        <v>2.6478117089387743E-2</v>
      </c>
      <c r="AM16" s="24">
        <f t="shared" si="9"/>
        <v>1.3092303291973639E-2</v>
      </c>
      <c r="AN16" s="24">
        <f t="shared" si="9"/>
        <v>2.031312783422301E-2</v>
      </c>
      <c r="AO16" s="24">
        <f t="shared" si="10"/>
        <v>1.6168530813818194E-2</v>
      </c>
      <c r="AP16" s="24">
        <f t="shared" si="10"/>
        <v>1.468270811934036E-2</v>
      </c>
      <c r="AQ16" s="24">
        <f t="shared" si="10"/>
        <v>1.5625032413533413E-2</v>
      </c>
      <c r="AR16" s="24">
        <f t="shared" si="10"/>
        <v>1.4161765941103743E-2</v>
      </c>
      <c r="AS16" s="24" t="e">
        <f t="shared" si="10"/>
        <v>#DIV/0!</v>
      </c>
      <c r="AT16" s="24">
        <f t="shared" si="10"/>
        <v>1.7544049729997679E-2</v>
      </c>
      <c r="AU16" s="21"/>
      <c r="BR16" s="21"/>
      <c r="BS16" s="35">
        <f t="shared" si="11"/>
        <v>43040</v>
      </c>
      <c r="BT16" s="24">
        <f t="shared" si="15"/>
        <v>3.8800678281575001E-3</v>
      </c>
      <c r="BU16" s="24">
        <f t="shared" si="12"/>
        <v>4.7216446441746576E-4</v>
      </c>
      <c r="BV16" s="24">
        <f t="shared" si="12"/>
        <v>1.6983116741565467E-3</v>
      </c>
      <c r="BW16" s="24">
        <f t="shared" si="12"/>
        <v>1.2721650513112907E-3</v>
      </c>
      <c r="BX16" s="24">
        <f t="shared" si="12"/>
        <v>7.0357032664834015E-4</v>
      </c>
      <c r="BY16" s="24">
        <f t="shared" si="12"/>
        <v>1.2747776510832448E-3</v>
      </c>
      <c r="BZ16" s="24">
        <f t="shared" si="12"/>
        <v>3.4742476021195211E-3</v>
      </c>
      <c r="CA16" s="24">
        <f t="shared" si="12"/>
        <v>2.3599939633778627E-4</v>
      </c>
      <c r="CB16" s="24">
        <f t="shared" si="12"/>
        <v>9.425236434368547E-4</v>
      </c>
      <c r="CC16" s="24">
        <f t="shared" si="12"/>
        <v>5.4183211482996215E-5</v>
      </c>
      <c r="CD16" s="24">
        <f t="shared" si="12"/>
        <v>1.6521631229458719E-3</v>
      </c>
      <c r="CE16" s="24">
        <f t="shared" si="12"/>
        <v>5.0825122409283211E-4</v>
      </c>
      <c r="CF16" s="24">
        <f t="shared" si="14"/>
        <v>1.6168425196190248E-2</v>
      </c>
    </row>
    <row r="17" spans="1:84" x14ac:dyDescent="0.25">
      <c r="A17" s="31">
        <f>+[1]PAM!A18</f>
        <v>43070</v>
      </c>
      <c r="B17" s="17">
        <f>+[1]PAM!B18</f>
        <v>124.97029999999999</v>
      </c>
      <c r="C17" s="17">
        <f>+[1]PAM!C18</f>
        <v>119.059</v>
      </c>
      <c r="D17" s="17">
        <f>+[1]PAM!D18</f>
        <v>123.6549</v>
      </c>
      <c r="E17" s="17">
        <f>+[1]PAM!E18</f>
        <v>119.14619999999999</v>
      </c>
      <c r="F17" s="17">
        <f>+[1]PAM!F18</f>
        <v>156.3938</v>
      </c>
      <c r="G17" s="17">
        <f>+[1]PAM!G18</f>
        <v>117.9903</v>
      </c>
      <c r="H17" s="17">
        <f>+[1]PAM!H18</f>
        <v>128.96449999999999</v>
      </c>
      <c r="I17" s="17">
        <f>+[1]PAM!I18</f>
        <v>122.863</v>
      </c>
      <c r="J17" s="17">
        <f>+[1]PAM!J18</f>
        <v>135.3074</v>
      </c>
      <c r="K17" s="17">
        <f>+[1]PAM!K18</f>
        <v>123.56229999999999</v>
      </c>
      <c r="L17" s="17">
        <f>+[1]PAM!L18</f>
        <v>131.93340000000001</v>
      </c>
      <c r="M17" s="17">
        <f>+[1]PAM!M18</f>
        <v>122.86060000000001</v>
      </c>
      <c r="N17" s="17">
        <f>+[1]PAM!N18</f>
        <v>120.20359999999999</v>
      </c>
      <c r="O17" s="18">
        <f>+[1]PAM!R18</f>
        <v>123.1002</v>
      </c>
      <c r="P17" s="19">
        <f>+[1]PAM!S18</f>
        <v>120.7731</v>
      </c>
      <c r="Q17" s="20">
        <f>+[1]PAM!T18</f>
        <v>141.0616</v>
      </c>
      <c r="R17" s="18">
        <f t="shared" si="4"/>
        <v>124.96987817</v>
      </c>
      <c r="S17" s="19">
        <f t="shared" si="5"/>
        <v>120.2270827793235</v>
      </c>
      <c r="T17" s="19">
        <f t="shared" si="6"/>
        <v>120.79739154575891</v>
      </c>
      <c r="U17" s="19">
        <f t="shared" si="7"/>
        <v>120.19494062725308</v>
      </c>
      <c r="V17" s="19"/>
      <c r="W17" s="20">
        <f t="shared" si="8"/>
        <v>123.37443365498225</v>
      </c>
      <c r="X17" s="21"/>
      <c r="Y17" s="41">
        <f t="shared" si="9"/>
        <v>3.1104682822828966E-2</v>
      </c>
      <c r="Z17" s="24">
        <f t="shared" si="9"/>
        <v>6.2542786872776812E-3</v>
      </c>
      <c r="AA17" s="24">
        <f t="shared" si="9"/>
        <v>5.7504032195749843E-3</v>
      </c>
      <c r="AB17" s="24">
        <f t="shared" si="9"/>
        <v>7.9649963157133463E-3</v>
      </c>
      <c r="AC17" s="24">
        <f t="shared" si="9"/>
        <v>0.19486828041400317</v>
      </c>
      <c r="AD17" s="24">
        <f t="shared" si="9"/>
        <v>3.0438872048270449E-2</v>
      </c>
      <c r="AE17" s="24">
        <f t="shared" si="9"/>
        <v>2.2485005371505995E-2</v>
      </c>
      <c r="AF17" s="24">
        <f t="shared" si="9"/>
        <v>3.3551322149559359E-2</v>
      </c>
      <c r="AG17" s="24">
        <f t="shared" si="9"/>
        <v>1.4811081460947895E-2</v>
      </c>
      <c r="AH17" s="24">
        <f t="shared" si="9"/>
        <v>6.8447217824305628E-3</v>
      </c>
      <c r="AI17" s="24">
        <f t="shared" si="9"/>
        <v>5.9124233658947034E-5</v>
      </c>
      <c r="AJ17" s="24">
        <f t="shared" si="9"/>
        <v>1.8599337407931849E-2</v>
      </c>
      <c r="AK17" s="24">
        <f t="shared" si="9"/>
        <v>1.2660403299725065E-2</v>
      </c>
      <c r="AL17" s="24">
        <f t="shared" si="9"/>
        <v>2.2356902795508393E-3</v>
      </c>
      <c r="AM17" s="24">
        <f t="shared" si="9"/>
        <v>1.4801078214224495E-2</v>
      </c>
      <c r="AN17" s="24">
        <f t="shared" si="9"/>
        <v>0.10222372246718403</v>
      </c>
      <c r="AO17" s="24">
        <f t="shared" si="10"/>
        <v>3.1107486934132789E-2</v>
      </c>
      <c r="AP17" s="24">
        <f t="shared" si="10"/>
        <v>1.0531291929762432E-2</v>
      </c>
      <c r="AQ17" s="24">
        <f t="shared" si="10"/>
        <v>1.4451909720329281E-2</v>
      </c>
      <c r="AR17" s="24">
        <f t="shared" si="10"/>
        <v>1.3220551454074858E-2</v>
      </c>
      <c r="AS17" s="24" t="e">
        <f t="shared" si="10"/>
        <v>#DIV/0!</v>
      </c>
      <c r="AT17" s="24">
        <f t="shared" si="10"/>
        <v>1.850496479706587E-2</v>
      </c>
      <c r="AU17" s="21"/>
      <c r="AV17" s="24">
        <f t="shared" ref="AV17:BQ28" si="16">+B17/B5-1</f>
        <v>0.24970300000000001</v>
      </c>
      <c r="AW17" s="24">
        <f t="shared" si="16"/>
        <v>0.19059000000000004</v>
      </c>
      <c r="AX17" s="24">
        <f t="shared" si="16"/>
        <v>0.2365489999999999</v>
      </c>
      <c r="AY17" s="24">
        <f t="shared" si="16"/>
        <v>0.19146200000000002</v>
      </c>
      <c r="AZ17" s="24">
        <f t="shared" si="16"/>
        <v>0.56393800000000005</v>
      </c>
      <c r="BA17" s="24">
        <f t="shared" si="16"/>
        <v>0.17990300000000015</v>
      </c>
      <c r="BB17" s="24">
        <f t="shared" si="16"/>
        <v>0.28964499999999993</v>
      </c>
      <c r="BC17" s="24">
        <f t="shared" si="16"/>
        <v>0.22862999999999989</v>
      </c>
      <c r="BD17" s="24">
        <f t="shared" si="16"/>
        <v>0.35307400000000011</v>
      </c>
      <c r="BE17" s="24">
        <f t="shared" si="16"/>
        <v>0.23562299999999992</v>
      </c>
      <c r="BF17" s="24">
        <f t="shared" si="16"/>
        <v>0.31933400000000001</v>
      </c>
      <c r="BG17" s="24">
        <f t="shared" si="16"/>
        <v>0.22860600000000009</v>
      </c>
      <c r="BH17" s="24">
        <f t="shared" si="16"/>
        <v>0.20203599999999988</v>
      </c>
      <c r="BI17" s="24">
        <f t="shared" si="16"/>
        <v>0.23100199999999993</v>
      </c>
      <c r="BJ17" s="24">
        <f t="shared" si="16"/>
        <v>0.20773099999999989</v>
      </c>
      <c r="BK17" s="24">
        <f t="shared" si="16"/>
        <v>0.41061600000000009</v>
      </c>
      <c r="BL17" s="24">
        <f t="shared" si="16"/>
        <v>0.24969878170000026</v>
      </c>
      <c r="BM17" s="24">
        <f t="shared" si="16"/>
        <v>0.2022708277932348</v>
      </c>
      <c r="BN17" s="24">
        <f t="shared" si="16"/>
        <v>0.20797391545758925</v>
      </c>
      <c r="BO17" s="24">
        <f t="shared" si="16"/>
        <v>0.20194940627253066</v>
      </c>
      <c r="BP17" s="24" t="e">
        <f t="shared" si="16"/>
        <v>#DIV/0!</v>
      </c>
      <c r="BQ17" s="24">
        <f t="shared" si="16"/>
        <v>0.23374433654982263</v>
      </c>
      <c r="BR17" s="21"/>
      <c r="BS17" s="35">
        <f t="shared" si="11"/>
        <v>43070</v>
      </c>
      <c r="BT17" s="24">
        <f t="shared" si="15"/>
        <v>1.7492516526347974E-3</v>
      </c>
      <c r="BU17" s="24">
        <f t="shared" si="12"/>
        <v>2.2166593509592177E-4</v>
      </c>
      <c r="BV17" s="24">
        <f t="shared" si="12"/>
        <v>8.1021556034467732E-4</v>
      </c>
      <c r="BW17" s="24">
        <f t="shared" si="12"/>
        <v>1.824549696205623E-2</v>
      </c>
      <c r="BX17" s="24">
        <f t="shared" si="12"/>
        <v>1.8232147748687289E-3</v>
      </c>
      <c r="BY17" s="24">
        <f t="shared" si="12"/>
        <v>1.9093798370302304E-3</v>
      </c>
      <c r="BZ17" s="24">
        <f t="shared" si="12"/>
        <v>3.4256688921818729E-3</v>
      </c>
      <c r="CA17" s="24">
        <f t="shared" si="12"/>
        <v>4.6599912211510566E-4</v>
      </c>
      <c r="CB17" s="24">
        <f t="shared" si="12"/>
        <v>5.1217652747019972E-4</v>
      </c>
      <c r="CC17" s="24">
        <f t="shared" si="12"/>
        <v>1.0361351942737029E-6</v>
      </c>
      <c r="CD17" s="24">
        <f t="shared" si="12"/>
        <v>1.4992970320230022E-3</v>
      </c>
      <c r="CE17" s="24">
        <f t="shared" si="12"/>
        <v>4.4389490463727645E-4</v>
      </c>
      <c r="CF17" s="24">
        <f t="shared" si="14"/>
        <v>3.1107297335652314E-2</v>
      </c>
    </row>
    <row r="18" spans="1:84" x14ac:dyDescent="0.25">
      <c r="A18" s="31">
        <f>+[1]PAM!A19</f>
        <v>43101</v>
      </c>
      <c r="B18" s="17">
        <f>+[1]PAM!B19</f>
        <v>127.3092</v>
      </c>
      <c r="C18" s="17">
        <f>+[1]PAM!C19</f>
        <v>121.3325</v>
      </c>
      <c r="D18" s="17">
        <f>+[1]PAM!D19</f>
        <v>126.8616</v>
      </c>
      <c r="E18" s="17">
        <f>+[1]PAM!E19</f>
        <v>119.3271</v>
      </c>
      <c r="F18" s="17">
        <f>+[1]PAM!F19</f>
        <v>160.0429</v>
      </c>
      <c r="G18" s="17">
        <f>+[1]PAM!G19</f>
        <v>119.0718</v>
      </c>
      <c r="H18" s="17">
        <f>+[1]PAM!H19</f>
        <v>131.1694</v>
      </c>
      <c r="I18" s="17">
        <f>+[1]PAM!I19</f>
        <v>125.0926</v>
      </c>
      <c r="J18" s="17">
        <f>+[1]PAM!J19</f>
        <v>137.99529999999999</v>
      </c>
      <c r="K18" s="17">
        <f>+[1]PAM!K19</f>
        <v>127.6349</v>
      </c>
      <c r="L18" s="17">
        <f>+[1]PAM!L19</f>
        <v>133.45150000000001</v>
      </c>
      <c r="M18" s="17">
        <f>+[1]PAM!M19</f>
        <v>126.16370000000001</v>
      </c>
      <c r="N18" s="17">
        <f>+[1]PAM!N19</f>
        <v>122.4357</v>
      </c>
      <c r="O18" s="18">
        <f>+[1]PAM!R19</f>
        <v>126.4568</v>
      </c>
      <c r="P18" s="19">
        <f>+[1]PAM!S19</f>
        <v>122.6614</v>
      </c>
      <c r="Q18" s="20">
        <f>+[1]PAM!T19</f>
        <v>144.3725</v>
      </c>
      <c r="R18" s="18">
        <f t="shared" si="4"/>
        <v>127.30866443000001</v>
      </c>
      <c r="S18" s="19">
        <f t="shared" si="5"/>
        <v>122.43688324791334</v>
      </c>
      <c r="T18" s="19">
        <f t="shared" si="6"/>
        <v>122.8505734375</v>
      </c>
      <c r="U18" s="19">
        <f t="shared" si="7"/>
        <v>121.88315003604903</v>
      </c>
      <c r="V18" s="19"/>
      <c r="W18" s="20">
        <f t="shared" si="8"/>
        <v>125.30756843245372</v>
      </c>
      <c r="X18" s="21"/>
      <c r="Y18" s="41">
        <f t="shared" si="9"/>
        <v>1.8715646837688782E-2</v>
      </c>
      <c r="Z18" s="24">
        <f t="shared" si="9"/>
        <v>1.9095574463081411E-2</v>
      </c>
      <c r="AA18" s="24">
        <f t="shared" si="9"/>
        <v>2.593265612604112E-2</v>
      </c>
      <c r="AB18" s="24">
        <f t="shared" si="9"/>
        <v>1.518302723880538E-3</v>
      </c>
      <c r="AC18" s="24">
        <f t="shared" si="9"/>
        <v>2.3332766388437509E-2</v>
      </c>
      <c r="AD18" s="24">
        <f t="shared" si="9"/>
        <v>9.1660077141932916E-3</v>
      </c>
      <c r="AE18" s="24">
        <f t="shared" si="9"/>
        <v>1.7096953037463836E-2</v>
      </c>
      <c r="AF18" s="24">
        <f t="shared" si="9"/>
        <v>1.8147041827075716E-2</v>
      </c>
      <c r="AG18" s="24">
        <f t="shared" si="9"/>
        <v>1.9865136718316911E-2</v>
      </c>
      <c r="AH18" s="24">
        <f t="shared" si="9"/>
        <v>3.2959891487937654E-2</v>
      </c>
      <c r="AI18" s="24">
        <f t="shared" si="9"/>
        <v>1.1506563159897398E-2</v>
      </c>
      <c r="AJ18" s="24">
        <f t="shared" si="9"/>
        <v>2.6884941144679431E-2</v>
      </c>
      <c r="AK18" s="24">
        <f t="shared" si="9"/>
        <v>1.8569327374554634E-2</v>
      </c>
      <c r="AL18" s="24">
        <f t="shared" si="9"/>
        <v>2.7267218087379197E-2</v>
      </c>
      <c r="AM18" s="24">
        <f t="shared" si="9"/>
        <v>1.5635104174687831E-2</v>
      </c>
      <c r="AN18" s="24">
        <f t="shared" si="9"/>
        <v>2.3471306152772931E-2</v>
      </c>
      <c r="AO18" s="24">
        <f t="shared" si="10"/>
        <v>1.8714799872161958E-2</v>
      </c>
      <c r="AP18" s="24">
        <f t="shared" si="10"/>
        <v>1.8380221972498001E-2</v>
      </c>
      <c r="AQ18" s="24">
        <f t="shared" si="10"/>
        <v>1.6996905855896083E-2</v>
      </c>
      <c r="AR18" s="24">
        <f t="shared" si="10"/>
        <v>1.4045594598123712E-2</v>
      </c>
      <c r="AS18" s="24" t="e">
        <f t="shared" si="10"/>
        <v>#DIV/0!</v>
      </c>
      <c r="AT18" s="24">
        <f t="shared" si="10"/>
        <v>1.5668844185964037E-2</v>
      </c>
      <c r="AU18" s="21"/>
      <c r="AV18" s="24">
        <f t="shared" si="16"/>
        <v>0.25073633868239087</v>
      </c>
      <c r="AW18" s="24">
        <f t="shared" si="16"/>
        <v>0.19753549450495211</v>
      </c>
      <c r="AX18" s="24">
        <f t="shared" si="16"/>
        <v>0.25218359468692353</v>
      </c>
      <c r="AY18" s="24">
        <f t="shared" si="16"/>
        <v>0.19748494953742224</v>
      </c>
      <c r="AZ18" s="24">
        <f t="shared" si="16"/>
        <v>0.56559452188799231</v>
      </c>
      <c r="BA18" s="24">
        <f t="shared" si="16"/>
        <v>0.18082973182569151</v>
      </c>
      <c r="BB18" s="24">
        <f t="shared" si="16"/>
        <v>0.27159057640145101</v>
      </c>
      <c r="BC18" s="24">
        <f t="shared" si="16"/>
        <v>0.22120313685215542</v>
      </c>
      <c r="BD18" s="24">
        <f t="shared" si="16"/>
        <v>0.35185867305653895</v>
      </c>
      <c r="BE18" s="24">
        <f t="shared" si="16"/>
        <v>0.23221833263500979</v>
      </c>
      <c r="BF18" s="24">
        <f t="shared" si="16"/>
        <v>0.32961934158428674</v>
      </c>
      <c r="BG18" s="24">
        <f t="shared" si="16"/>
        <v>0.22339489885664032</v>
      </c>
      <c r="BH18" s="24">
        <f t="shared" si="16"/>
        <v>0.20537831837715181</v>
      </c>
      <c r="BI18" s="24">
        <f t="shared" si="16"/>
        <v>0.23867474316879944</v>
      </c>
      <c r="BJ18" s="24">
        <f t="shared" si="16"/>
        <v>0.2071867437331032</v>
      </c>
      <c r="BK18" s="24">
        <f t="shared" si="16"/>
        <v>0.41218939854117709</v>
      </c>
      <c r="BL18" s="24">
        <f t="shared" si="16"/>
        <v>0.25073320022114398</v>
      </c>
      <c r="BM18" s="24">
        <f t="shared" si="16"/>
        <v>0.20638112113200924</v>
      </c>
      <c r="BN18" s="24">
        <f t="shared" si="16"/>
        <v>0.20858902190830086</v>
      </c>
      <c r="BO18" s="24">
        <f t="shared" si="16"/>
        <v>0.20418418635681967</v>
      </c>
      <c r="BP18" s="24" t="e">
        <f t="shared" si="16"/>
        <v>#DIV/0!</v>
      </c>
      <c r="BQ18" s="24">
        <f t="shared" si="16"/>
        <v>0.23093189916185408</v>
      </c>
      <c r="BR18" s="21"/>
      <c r="BS18" s="35">
        <f t="shared" si="11"/>
        <v>43101</v>
      </c>
      <c r="BT18" s="24">
        <f t="shared" si="15"/>
        <v>5.212100395053861E-3</v>
      </c>
      <c r="BU18" s="24">
        <f t="shared" si="12"/>
        <v>9.7506847626996113E-4</v>
      </c>
      <c r="BV18" s="24">
        <f t="shared" si="12"/>
        <v>1.5097883257062571E-4</v>
      </c>
      <c r="BW18" s="24">
        <f t="shared" si="12"/>
        <v>2.5316172722638927E-3</v>
      </c>
      <c r="BX18" s="24">
        <f t="shared" si="12"/>
        <v>5.4866716331799994E-4</v>
      </c>
      <c r="BY18" s="24">
        <f t="shared" si="12"/>
        <v>1.4397007929084012E-3</v>
      </c>
      <c r="BZ18" s="24">
        <f t="shared" si="12"/>
        <v>1.85725216311396E-3</v>
      </c>
      <c r="CA18" s="24">
        <f t="shared" si="12"/>
        <v>6.151376767119833E-4</v>
      </c>
      <c r="CB18" s="24">
        <f t="shared" si="12"/>
        <v>2.4082933304953309E-3</v>
      </c>
      <c r="CC18" s="24">
        <f t="shared" si="12"/>
        <v>1.9557774927322783E-4</v>
      </c>
      <c r="CD18" s="24">
        <f t="shared" si="12"/>
        <v>2.1409174819937223E-3</v>
      </c>
      <c r="CE18" s="24">
        <f t="shared" si="12"/>
        <v>6.3942536746731103E-4</v>
      </c>
      <c r="CF18" s="24">
        <f t="shared" si="14"/>
        <v>1.871473670144028E-2</v>
      </c>
    </row>
    <row r="19" spans="1:84" x14ac:dyDescent="0.25">
      <c r="A19" s="31">
        <f>+[1]PAM!A20</f>
        <v>43132</v>
      </c>
      <c r="B19" s="17">
        <f>+[1]PAM!B20</f>
        <v>130.29400000000001</v>
      </c>
      <c r="C19" s="17">
        <f>+[1]PAM!C20</f>
        <v>123.6952</v>
      </c>
      <c r="D19" s="17">
        <f>+[1]PAM!D20</f>
        <v>128.9811</v>
      </c>
      <c r="E19" s="17">
        <f>+[1]PAM!E20</f>
        <v>118.033</v>
      </c>
      <c r="F19" s="17">
        <f>+[1]PAM!F20</f>
        <v>165.27680000000001</v>
      </c>
      <c r="G19" s="17">
        <f>+[1]PAM!G20</f>
        <v>121.16500000000001</v>
      </c>
      <c r="H19" s="17">
        <f>+[1]PAM!H20</f>
        <v>134.02699999999999</v>
      </c>
      <c r="I19" s="17">
        <f>+[1]PAM!I20</f>
        <v>130.86949999999999</v>
      </c>
      <c r="J19" s="17">
        <f>+[1]PAM!J20</f>
        <v>152.91149999999999</v>
      </c>
      <c r="K19" s="17">
        <f>+[1]PAM!K20</f>
        <v>129.78440000000001</v>
      </c>
      <c r="L19" s="17">
        <f>+[1]PAM!L20</f>
        <v>137.47659999999999</v>
      </c>
      <c r="M19" s="17">
        <f>+[1]PAM!M20</f>
        <v>128.54900000000001</v>
      </c>
      <c r="N19" s="17">
        <f>+[1]PAM!N20</f>
        <v>125.1645</v>
      </c>
      <c r="O19" s="18">
        <f>+[1]PAM!R20</f>
        <v>125.3417</v>
      </c>
      <c r="P19" s="19">
        <f>+[1]PAM!S20</f>
        <v>125.18040000000001</v>
      </c>
      <c r="Q19" s="20">
        <f>+[1]PAM!T20</f>
        <v>151.5573</v>
      </c>
      <c r="R19" s="18">
        <f t="shared" si="4"/>
        <v>130.29334363000001</v>
      </c>
      <c r="S19" s="19">
        <f t="shared" si="5"/>
        <v>124.20132487919169</v>
      </c>
      <c r="T19" s="19">
        <f t="shared" si="6"/>
        <v>124.09912991071428</v>
      </c>
      <c r="U19" s="19">
        <f t="shared" si="7"/>
        <v>122.7997806777217</v>
      </c>
      <c r="V19" s="19"/>
      <c r="W19" s="20">
        <f t="shared" si="8"/>
        <v>128.41949482079556</v>
      </c>
      <c r="X19" s="21"/>
      <c r="Y19" s="41">
        <f t="shared" si="9"/>
        <v>2.344528125225831E-2</v>
      </c>
      <c r="Z19" s="24">
        <f t="shared" si="9"/>
        <v>1.9472935940494152E-2</v>
      </c>
      <c r="AA19" s="24">
        <f t="shared" si="9"/>
        <v>1.6707183261128744E-2</v>
      </c>
      <c r="AB19" s="24">
        <f t="shared" si="9"/>
        <v>-1.0844979891407758E-2</v>
      </c>
      <c r="AC19" s="24">
        <f t="shared" si="9"/>
        <v>3.2703106479575306E-2</v>
      </c>
      <c r="AD19" s="24">
        <f t="shared" si="9"/>
        <v>1.7579309290697065E-2</v>
      </c>
      <c r="AE19" s="24">
        <f t="shared" si="9"/>
        <v>2.1785568890305029E-2</v>
      </c>
      <c r="AF19" s="24">
        <f t="shared" si="9"/>
        <v>4.618098912325741E-2</v>
      </c>
      <c r="AG19" s="24">
        <f t="shared" si="9"/>
        <v>0.1080920871942741</v>
      </c>
      <c r="AH19" s="24">
        <f t="shared" si="9"/>
        <v>1.6841005085599603E-2</v>
      </c>
      <c r="AI19" s="24">
        <f t="shared" si="9"/>
        <v>3.0161519353472777E-2</v>
      </c>
      <c r="AJ19" s="24">
        <f t="shared" si="9"/>
        <v>1.8906389080218799E-2</v>
      </c>
      <c r="AK19" s="24">
        <f t="shared" si="9"/>
        <v>2.2287617092073608E-2</v>
      </c>
      <c r="AL19" s="24">
        <f t="shared" si="9"/>
        <v>-8.818031137906357E-3</v>
      </c>
      <c r="AM19" s="24">
        <f t="shared" si="9"/>
        <v>2.0536207804574325E-2</v>
      </c>
      <c r="AN19" s="24">
        <f t="shared" si="9"/>
        <v>4.9765710228748539E-2</v>
      </c>
      <c r="AO19" s="24">
        <f t="shared" si="10"/>
        <v>2.3444431008394551E-2</v>
      </c>
      <c r="AP19" s="24">
        <f t="shared" si="10"/>
        <v>1.4411030275130798E-2</v>
      </c>
      <c r="AQ19" s="24">
        <f t="shared" si="10"/>
        <v>1.0163212415524203E-2</v>
      </c>
      <c r="AR19" s="24">
        <f t="shared" si="10"/>
        <v>7.5205690155002447E-3</v>
      </c>
      <c r="AS19" s="24" t="e">
        <f t="shared" si="10"/>
        <v>#DIV/0!</v>
      </c>
      <c r="AT19" s="24">
        <f t="shared" si="10"/>
        <v>2.4834305120359224E-2</v>
      </c>
      <c r="AU19" s="21"/>
      <c r="AV19" s="24">
        <f t="shared" si="16"/>
        <v>0.25849985318435431</v>
      </c>
      <c r="AW19" s="24">
        <f t="shared" si="16"/>
        <v>0.19987001712087915</v>
      </c>
      <c r="AX19" s="24">
        <f t="shared" si="16"/>
        <v>0.22567276963763239</v>
      </c>
      <c r="AY19" s="24">
        <f t="shared" si="16"/>
        <v>0.18113435249404852</v>
      </c>
      <c r="AZ19" s="24">
        <f t="shared" si="16"/>
        <v>0.5804119975176496</v>
      </c>
      <c r="BA19" s="24">
        <f t="shared" si="16"/>
        <v>0.19326888607884163</v>
      </c>
      <c r="BB19" s="24">
        <f t="shared" si="16"/>
        <v>0.27067150941482176</v>
      </c>
      <c r="BC19" s="24">
        <f t="shared" si="16"/>
        <v>0.25295719900237912</v>
      </c>
      <c r="BD19" s="24">
        <f t="shared" si="16"/>
        <v>0.43214986147872159</v>
      </c>
      <c r="BE19" s="24">
        <f t="shared" si="16"/>
        <v>0.24175040878400034</v>
      </c>
      <c r="BF19" s="24">
        <f t="shared" si="16"/>
        <v>0.34757463893555829</v>
      </c>
      <c r="BG19" s="24">
        <f t="shared" si="16"/>
        <v>0.23030939339676193</v>
      </c>
      <c r="BH19" s="24">
        <f t="shared" si="16"/>
        <v>0.20910856083000051</v>
      </c>
      <c r="BI19" s="24">
        <f t="shared" si="16"/>
        <v>0.22135163419582282</v>
      </c>
      <c r="BJ19" s="24">
        <f t="shared" si="16"/>
        <v>0.21303891538116426</v>
      </c>
      <c r="BK19" s="24">
        <f t="shared" si="16"/>
        <v>0.43947104480333721</v>
      </c>
      <c r="BL19" s="24">
        <f t="shared" si="16"/>
        <v>0.25849589794323169</v>
      </c>
      <c r="BM19" s="24">
        <f t="shared" si="16"/>
        <v>0.20670956452258182</v>
      </c>
      <c r="BN19" s="24">
        <f t="shared" si="16"/>
        <v>0.21014263940145539</v>
      </c>
      <c r="BO19" s="24">
        <f t="shared" si="16"/>
        <v>0.20410958353071806</v>
      </c>
      <c r="BP19" s="24" t="e">
        <f t="shared" si="16"/>
        <v>#DIV/0!</v>
      </c>
      <c r="BQ19" s="24">
        <f t="shared" si="16"/>
        <v>0.24291552395633897</v>
      </c>
      <c r="BR19" s="21"/>
      <c r="BS19" s="35">
        <f t="shared" si="11"/>
        <v>43132</v>
      </c>
      <c r="BT19" s="24">
        <f t="shared" si="15"/>
        <v>5.3170827402890045E-3</v>
      </c>
      <c r="BU19" s="24">
        <f t="shared" si="12"/>
        <v>6.3264084606611361E-4</v>
      </c>
      <c r="BV19" s="24">
        <f t="shared" si="12"/>
        <v>-1.0602111237836703E-3</v>
      </c>
      <c r="BW19" s="24">
        <f t="shared" si="12"/>
        <v>3.5643859988123442E-3</v>
      </c>
      <c r="BX19" s="24">
        <f t="shared" si="12"/>
        <v>1.0424139025302227E-3</v>
      </c>
      <c r="BY19" s="24">
        <f t="shared" si="12"/>
        <v>1.83160494292635E-3</v>
      </c>
      <c r="BZ19" s="24">
        <f t="shared" si="12"/>
        <v>4.7237378759743855E-3</v>
      </c>
      <c r="CA19" s="24">
        <f t="shared" si="12"/>
        <v>3.3509229497946736E-3</v>
      </c>
      <c r="CB19" s="24">
        <f t="shared" si="12"/>
        <v>1.2477342564402277E-3</v>
      </c>
      <c r="CC19" s="24">
        <f t="shared" si="12"/>
        <v>5.0902927675297376E-4</v>
      </c>
      <c r="CD19" s="24">
        <f t="shared" si="12"/>
        <v>1.5176381596930942E-3</v>
      </c>
      <c r="CE19" s="24">
        <f t="shared" si="12"/>
        <v>7.673525558247184E-4</v>
      </c>
      <c r="CF19" s="24">
        <f t="shared" si="14"/>
        <v>2.3444332381320435E-2</v>
      </c>
    </row>
    <row r="20" spans="1:84" x14ac:dyDescent="0.25">
      <c r="A20" s="31">
        <f>+[1]PAM!A21</f>
        <v>43160</v>
      </c>
      <c r="B20" s="17">
        <f>+[1]PAM!B21</f>
        <v>132.8261</v>
      </c>
      <c r="C20" s="17">
        <f>+[1]PAM!C21</f>
        <v>126.88500000000001</v>
      </c>
      <c r="D20" s="17">
        <f>+[1]PAM!D21</f>
        <v>129.90270000000001</v>
      </c>
      <c r="E20" s="17">
        <f>+[1]PAM!E21</f>
        <v>121.4585</v>
      </c>
      <c r="F20" s="17">
        <f>+[1]PAM!F21</f>
        <v>163.51689999999999</v>
      </c>
      <c r="G20" s="17">
        <f>+[1]PAM!G21</f>
        <v>126.56959999999999</v>
      </c>
      <c r="H20" s="17">
        <f>+[1]PAM!H21</f>
        <v>135.8143</v>
      </c>
      <c r="I20" s="17">
        <f>+[1]PAM!I21</f>
        <v>133.3014</v>
      </c>
      <c r="J20" s="17">
        <f>+[1]PAM!J21</f>
        <v>157.74180000000001</v>
      </c>
      <c r="K20" s="17">
        <f>+[1]PAM!K21</f>
        <v>130.47649999999999</v>
      </c>
      <c r="L20" s="17">
        <f>+[1]PAM!L21</f>
        <v>151.88</v>
      </c>
      <c r="M20" s="17">
        <f>+[1]PAM!M21</f>
        <v>130.4066</v>
      </c>
      <c r="N20" s="17">
        <f>+[1]PAM!N21</f>
        <v>126.97620000000001</v>
      </c>
      <c r="O20" s="18">
        <f>+[1]PAM!R21</f>
        <v>126.3991</v>
      </c>
      <c r="P20" s="19">
        <f>+[1]PAM!S21</f>
        <v>128.387</v>
      </c>
      <c r="Q20" s="20">
        <f>+[1]PAM!T21</f>
        <v>152.6046</v>
      </c>
      <c r="R20" s="18">
        <f t="shared" si="4"/>
        <v>132.82510653</v>
      </c>
      <c r="S20" s="19">
        <f t="shared" si="5"/>
        <v>127.00598213501249</v>
      </c>
      <c r="T20" s="19">
        <f t="shared" si="6"/>
        <v>126.79556389508927</v>
      </c>
      <c r="U20" s="19">
        <f t="shared" si="7"/>
        <v>125.74115176640231</v>
      </c>
      <c r="V20" s="19"/>
      <c r="W20" s="20">
        <f t="shared" si="8"/>
        <v>131.54076723119337</v>
      </c>
      <c r="X20" s="21"/>
      <c r="Y20" s="41">
        <f t="shared" si="9"/>
        <v>1.9433742152362932E-2</v>
      </c>
      <c r="Z20" s="24">
        <f t="shared" si="9"/>
        <v>2.5787581086412548E-2</v>
      </c>
      <c r="AA20" s="24">
        <f t="shared" si="9"/>
        <v>7.1452329062164921E-3</v>
      </c>
      <c r="AB20" s="24">
        <f t="shared" si="9"/>
        <v>2.9021544822210643E-2</v>
      </c>
      <c r="AC20" s="24">
        <f t="shared" si="9"/>
        <v>-1.0648197448159813E-2</v>
      </c>
      <c r="AD20" s="24">
        <f t="shared" si="9"/>
        <v>4.4605290306606538E-2</v>
      </c>
      <c r="AE20" s="24">
        <f t="shared" si="9"/>
        <v>1.333537272340668E-2</v>
      </c>
      <c r="AF20" s="24">
        <f t="shared" si="9"/>
        <v>1.8582633845166452E-2</v>
      </c>
      <c r="AG20" s="24">
        <f t="shared" si="9"/>
        <v>3.1588860223070281E-2</v>
      </c>
      <c r="AH20" s="24">
        <f t="shared" si="9"/>
        <v>5.332690215464897E-3</v>
      </c>
      <c r="AI20" s="24">
        <f t="shared" si="9"/>
        <v>0.1047698299201465</v>
      </c>
      <c r="AJ20" s="24">
        <f t="shared" si="9"/>
        <v>1.4450520813075185E-2</v>
      </c>
      <c r="AK20" s="24">
        <f t="shared" si="9"/>
        <v>1.4474551490238907E-2</v>
      </c>
      <c r="AL20" s="24">
        <f t="shared" si="9"/>
        <v>8.4361389705103207E-3</v>
      </c>
      <c r="AM20" s="24">
        <f t="shared" si="9"/>
        <v>2.5615831232365327E-2</v>
      </c>
      <c r="AN20" s="24">
        <f t="shared" si="9"/>
        <v>6.910257704511702E-3</v>
      </c>
      <c r="AO20" s="24">
        <f t="shared" si="10"/>
        <v>1.9431252813570943E-2</v>
      </c>
      <c r="AP20" s="24">
        <f t="shared" si="10"/>
        <v>2.2581540563668234E-2</v>
      </c>
      <c r="AQ20" s="24">
        <f t="shared" si="10"/>
        <v>2.1728065187201606E-2</v>
      </c>
      <c r="AR20" s="24">
        <f t="shared" si="10"/>
        <v>2.3952576075033871E-2</v>
      </c>
      <c r="AS20" s="24" t="e">
        <f t="shared" si="10"/>
        <v>#DIV/0!</v>
      </c>
      <c r="AT20" s="24">
        <f t="shared" si="10"/>
        <v>2.4305284916074532E-2</v>
      </c>
      <c r="AU20" s="21"/>
      <c r="AV20" s="24">
        <f t="shared" si="16"/>
        <v>0.25523992768668258</v>
      </c>
      <c r="AW20" s="24">
        <f t="shared" si="16"/>
        <v>0.20293402705357244</v>
      </c>
      <c r="AX20" s="24">
        <f t="shared" si="16"/>
        <v>0.20584194609005291</v>
      </c>
      <c r="AY20" s="24">
        <f t="shared" si="16"/>
        <v>0.1861529146361709</v>
      </c>
      <c r="AZ20" s="24">
        <f t="shared" si="16"/>
        <v>0.5175906307048781</v>
      </c>
      <c r="BA20" s="24">
        <f t="shared" si="16"/>
        <v>0.24004444069968622</v>
      </c>
      <c r="BB20" s="24">
        <f t="shared" si="16"/>
        <v>0.26364038980783144</v>
      </c>
      <c r="BC20" s="24">
        <f t="shared" si="16"/>
        <v>0.26100553966307949</v>
      </c>
      <c r="BD20" s="24">
        <f t="shared" si="16"/>
        <v>0.42120740886230834</v>
      </c>
      <c r="BE20" s="24">
        <f t="shared" si="16"/>
        <v>0.22507969146843565</v>
      </c>
      <c r="BF20" s="24">
        <f t="shared" si="16"/>
        <v>0.32332042947794704</v>
      </c>
      <c r="BG20" s="24">
        <f t="shared" si="16"/>
        <v>0.23483029991411541</v>
      </c>
      <c r="BH20" s="24">
        <f t="shared" si="16"/>
        <v>0.19980270412516576</v>
      </c>
      <c r="BI20" s="24">
        <f t="shared" si="16"/>
        <v>0.21331216421298782</v>
      </c>
      <c r="BJ20" s="24">
        <f t="shared" si="16"/>
        <v>0.21910735972911044</v>
      </c>
      <c r="BK20" s="24">
        <f t="shared" si="16"/>
        <v>0.40478884156282202</v>
      </c>
      <c r="BL20" s="24">
        <f t="shared" si="16"/>
        <v>0.25523505357634679</v>
      </c>
      <c r="BM20" s="24">
        <f t="shared" si="16"/>
        <v>0.21002281261926514</v>
      </c>
      <c r="BN20" s="24">
        <f t="shared" si="16"/>
        <v>0.21621414261095584</v>
      </c>
      <c r="BO20" s="24">
        <f t="shared" si="16"/>
        <v>0.21068681412836465</v>
      </c>
      <c r="BP20" s="24" t="e">
        <f t="shared" si="16"/>
        <v>#DIV/0!</v>
      </c>
      <c r="BQ20" s="24">
        <f t="shared" si="16"/>
        <v>0.2460277958924888</v>
      </c>
      <c r="BR20" s="21"/>
      <c r="BS20" s="35">
        <f t="shared" si="11"/>
        <v>43160</v>
      </c>
      <c r="BT20" s="24">
        <f t="shared" si="15"/>
        <v>7.0139661074186174E-3</v>
      </c>
      <c r="BU20" s="24">
        <f t="shared" si="12"/>
        <v>2.6878290635025756E-4</v>
      </c>
      <c r="BV20" s="24">
        <f t="shared" si="12"/>
        <v>2.742103627181604E-3</v>
      </c>
      <c r="BW20" s="24">
        <f t="shared" si="12"/>
        <v>-1.1710695043517074E-3</v>
      </c>
      <c r="BX20" s="24">
        <f t="shared" si="12"/>
        <v>2.629834374568278E-3</v>
      </c>
      <c r="BY20" s="24">
        <f t="shared" si="12"/>
        <v>1.1193430242375038E-3</v>
      </c>
      <c r="BZ20" s="24">
        <f t="shared" si="12"/>
        <v>1.9429965309223857E-3</v>
      </c>
      <c r="CA20" s="24">
        <f t="shared" si="12"/>
        <v>1.060268162770355E-3</v>
      </c>
      <c r="CB20" s="24">
        <f t="shared" si="12"/>
        <v>3.9254447633811748E-4</v>
      </c>
      <c r="CC20" s="24">
        <f t="shared" si="12"/>
        <v>1.7797806499148083E-3</v>
      </c>
      <c r="CD20" s="24">
        <f t="shared" si="12"/>
        <v>1.1548160314365915E-3</v>
      </c>
      <c r="CE20" s="24">
        <f t="shared" si="12"/>
        <v>4.9778853976391898E-4</v>
      </c>
      <c r="CF20" s="24">
        <f t="shared" si="14"/>
        <v>1.9431154926550731E-2</v>
      </c>
    </row>
    <row r="21" spans="1:84" x14ac:dyDescent="0.25">
      <c r="A21" s="31">
        <f>+[1]PAM!A22</f>
        <v>43191</v>
      </c>
      <c r="B21" s="17">
        <f>+[1]PAM!B22</f>
        <v>136.62950000000001</v>
      </c>
      <c r="C21" s="17">
        <f>+[1]PAM!C22</f>
        <v>128.52879999999999</v>
      </c>
      <c r="D21" s="17">
        <f>+[1]PAM!D22</f>
        <v>131.7559</v>
      </c>
      <c r="E21" s="17">
        <f>+[1]PAM!E22</f>
        <v>127.8707</v>
      </c>
      <c r="F21" s="17">
        <f>+[1]PAM!F22</f>
        <v>177.59870000000001</v>
      </c>
      <c r="G21" s="17">
        <f>+[1]PAM!G22</f>
        <v>128.1799</v>
      </c>
      <c r="H21" s="17">
        <f>+[1]PAM!H22</f>
        <v>138.5342</v>
      </c>
      <c r="I21" s="17">
        <f>+[1]PAM!I22</f>
        <v>137.48070000000001</v>
      </c>
      <c r="J21" s="17">
        <f>+[1]PAM!J22</f>
        <v>159.73169999999999</v>
      </c>
      <c r="K21" s="17">
        <f>+[1]PAM!K22</f>
        <v>132.59520000000001</v>
      </c>
      <c r="L21" s="17">
        <f>+[1]PAM!L22</f>
        <v>152.3955</v>
      </c>
      <c r="M21" s="17">
        <f>+[1]PAM!M22</f>
        <v>134.0968</v>
      </c>
      <c r="N21" s="17">
        <f>+[1]PAM!N22</f>
        <v>129.5735</v>
      </c>
      <c r="O21" s="18">
        <f>+[1]PAM!R22</f>
        <v>129.1695</v>
      </c>
      <c r="P21" s="19">
        <f>+[1]PAM!S22</f>
        <v>131.1335</v>
      </c>
      <c r="Q21" s="20">
        <f>+[1]PAM!T22</f>
        <v>160.80879999999999</v>
      </c>
      <c r="R21" s="18">
        <f t="shared" si="4"/>
        <v>136.62893549999998</v>
      </c>
      <c r="S21" s="19">
        <f t="shared" si="5"/>
        <v>129.73071086542689</v>
      </c>
      <c r="T21" s="19">
        <f t="shared" si="6"/>
        <v>130.47677748325893</v>
      </c>
      <c r="U21" s="19">
        <f t="shared" si="7"/>
        <v>129.41974134823363</v>
      </c>
      <c r="V21" s="19"/>
      <c r="W21" s="20">
        <f t="shared" si="8"/>
        <v>134.97255220559276</v>
      </c>
      <c r="X21" s="21"/>
      <c r="Y21" s="41">
        <f t="shared" si="9"/>
        <v>2.8634432539990318E-2</v>
      </c>
      <c r="Z21" s="24">
        <f t="shared" si="9"/>
        <v>1.2955038026559285E-2</v>
      </c>
      <c r="AA21" s="24">
        <f t="shared" si="9"/>
        <v>1.4266062214257191E-2</v>
      </c>
      <c r="AB21" s="24">
        <f t="shared" si="9"/>
        <v>5.2793340935381128E-2</v>
      </c>
      <c r="AC21" s="24">
        <f t="shared" si="9"/>
        <v>8.6118315599182704E-2</v>
      </c>
      <c r="AD21" s="24">
        <f t="shared" si="9"/>
        <v>1.272264430005321E-2</v>
      </c>
      <c r="AE21" s="24">
        <f t="shared" si="9"/>
        <v>2.0026609863615263E-2</v>
      </c>
      <c r="AF21" s="24">
        <f t="shared" si="9"/>
        <v>3.1352258865998461E-2</v>
      </c>
      <c r="AG21" s="24">
        <f t="shared" si="9"/>
        <v>1.2614918810359477E-2</v>
      </c>
      <c r="AH21" s="24">
        <f t="shared" si="9"/>
        <v>1.6238173157618663E-2</v>
      </c>
      <c r="AI21" s="24">
        <f t="shared" si="9"/>
        <v>3.3941269423229947E-3</v>
      </c>
      <c r="AJ21" s="24">
        <f t="shared" si="9"/>
        <v>2.8297647511705826E-2</v>
      </c>
      <c r="AK21" s="24">
        <f t="shared" si="9"/>
        <v>2.0455014404274108E-2</v>
      </c>
      <c r="AL21" s="24">
        <f t="shared" si="9"/>
        <v>2.1917877579824552E-2</v>
      </c>
      <c r="AM21" s="24">
        <f t="shared" si="9"/>
        <v>2.1392352808306203E-2</v>
      </c>
      <c r="AN21" s="24">
        <f t="shared" ref="AN21:AN35" si="17">+Q21/Q20-1</f>
        <v>5.3761157920534375E-2</v>
      </c>
      <c r="AO21" s="24">
        <f t="shared" si="10"/>
        <v>2.8637876297436637E-2</v>
      </c>
      <c r="AP21" s="24">
        <f t="shared" si="10"/>
        <v>2.1453546396876799E-2</v>
      </c>
      <c r="AQ21" s="24">
        <f t="shared" si="10"/>
        <v>2.9032668613039991E-2</v>
      </c>
      <c r="AR21" s="24">
        <f t="shared" si="10"/>
        <v>2.9255255977496342E-2</v>
      </c>
      <c r="AS21" s="24" t="e">
        <f t="shared" si="10"/>
        <v>#DIV/0!</v>
      </c>
      <c r="AT21" s="24">
        <f t="shared" si="10"/>
        <v>2.6089136065078344E-2</v>
      </c>
      <c r="AU21" s="21"/>
      <c r="AV21" s="24">
        <f t="shared" si="16"/>
        <v>0.25704288847671219</v>
      </c>
      <c r="AW21" s="24">
        <f t="shared" si="16"/>
        <v>0.19425806733362871</v>
      </c>
      <c r="AX21" s="24">
        <f t="shared" si="16"/>
        <v>0.19494021031819808</v>
      </c>
      <c r="AY21" s="24">
        <f t="shared" si="16"/>
        <v>0.18656654785909743</v>
      </c>
      <c r="AZ21" s="24">
        <f t="shared" si="16"/>
        <v>0.5336834233169947</v>
      </c>
      <c r="BA21" s="24">
        <f t="shared" si="16"/>
        <v>0.24164422573958211</v>
      </c>
      <c r="BB21" s="24">
        <f t="shared" si="16"/>
        <v>0.26335727495905359</v>
      </c>
      <c r="BC21" s="24">
        <f t="shared" si="16"/>
        <v>0.29120047785820358</v>
      </c>
      <c r="BD21" s="24">
        <f t="shared" si="16"/>
        <v>0.35217566499110275</v>
      </c>
      <c r="BE21" s="24">
        <f t="shared" si="16"/>
        <v>0.22591375948476466</v>
      </c>
      <c r="BF21" s="24">
        <f t="shared" si="16"/>
        <v>0.30410282521168752</v>
      </c>
      <c r="BG21" s="24">
        <f t="shared" si="16"/>
        <v>0.2472461802755539</v>
      </c>
      <c r="BH21" s="24">
        <f t="shared" si="16"/>
        <v>0.20521828585885626</v>
      </c>
      <c r="BI21" s="24">
        <f t="shared" si="16"/>
        <v>0.18943564895259812</v>
      </c>
      <c r="BJ21" s="24">
        <f t="shared" si="16"/>
        <v>0.2218218850569571</v>
      </c>
      <c r="BK21" s="24">
        <f t="shared" si="16"/>
        <v>0.4155043822779394</v>
      </c>
      <c r="BL21" s="24">
        <f t="shared" si="16"/>
        <v>0.25704124944455509</v>
      </c>
      <c r="BM21" s="24">
        <f t="shared" si="16"/>
        <v>0.20766081201834541</v>
      </c>
      <c r="BN21" s="24">
        <f t="shared" si="16"/>
        <v>0.21983113761403539</v>
      </c>
      <c r="BO21" s="24">
        <f t="shared" si="16"/>
        <v>0.21177263533237056</v>
      </c>
      <c r="BP21" s="24" t="e">
        <f t="shared" si="16"/>
        <v>#DIV/0!</v>
      </c>
      <c r="BQ21" s="24">
        <f t="shared" si="16"/>
        <v>0.24800835716143599</v>
      </c>
      <c r="BR21" s="21"/>
      <c r="BS21" s="35">
        <f t="shared" si="11"/>
        <v>43191</v>
      </c>
      <c r="BT21" s="24">
        <f t="shared" si="15"/>
        <v>3.5456036125429834E-3</v>
      </c>
      <c r="BU21" s="24">
        <f t="shared" si="12"/>
        <v>5.3017893320664766E-4</v>
      </c>
      <c r="BV21" s="24">
        <f t="shared" si="12"/>
        <v>5.0350982224126126E-3</v>
      </c>
      <c r="BW21" s="24">
        <f t="shared" si="12"/>
        <v>9.1916578142398325E-3</v>
      </c>
      <c r="BX21" s="24">
        <f t="shared" si="12"/>
        <v>7.6862167902242557E-4</v>
      </c>
      <c r="BY21" s="24">
        <f t="shared" si="12"/>
        <v>1.6709354562092816E-3</v>
      </c>
      <c r="BZ21" s="24">
        <f t="shared" si="12"/>
        <v>3.2754491022472338E-3</v>
      </c>
      <c r="CA21" s="24">
        <f t="shared" si="12"/>
        <v>4.2846353239310163E-4</v>
      </c>
      <c r="CB21" s="24">
        <f t="shared" si="12"/>
        <v>1.1787738253250027E-3</v>
      </c>
      <c r="CC21" s="24">
        <f t="shared" si="12"/>
        <v>6.2484331016268995E-5</v>
      </c>
      <c r="CD21" s="24">
        <f t="shared" si="12"/>
        <v>2.2503574222234968E-3</v>
      </c>
      <c r="CE21" s="24">
        <f t="shared" si="12"/>
        <v>7.000381702090149E-4</v>
      </c>
      <c r="CF21" s="24">
        <f t="shared" si="14"/>
        <v>2.8637662101047904E-2</v>
      </c>
    </row>
    <row r="22" spans="1:84" x14ac:dyDescent="0.25">
      <c r="A22" s="31">
        <f>+[1]PAM!A23</f>
        <v>43221</v>
      </c>
      <c r="B22" s="17">
        <f>+[1]PAM!B23</f>
        <v>139.65549999999999</v>
      </c>
      <c r="C22" s="17">
        <f>+[1]PAM!C23</f>
        <v>132.2808</v>
      </c>
      <c r="D22" s="17">
        <f>+[1]PAM!D23</f>
        <v>133.91579999999999</v>
      </c>
      <c r="E22" s="17">
        <f>+[1]PAM!E23</f>
        <v>130.90790000000001</v>
      </c>
      <c r="F22" s="17">
        <f>+[1]PAM!F23</f>
        <v>175.95140000000001</v>
      </c>
      <c r="G22" s="17">
        <f>+[1]PAM!G23</f>
        <v>130.80600000000001</v>
      </c>
      <c r="H22" s="17">
        <f>+[1]PAM!H23</f>
        <v>141.2139</v>
      </c>
      <c r="I22" s="17">
        <f>+[1]PAM!I23</f>
        <v>139.66249999999999</v>
      </c>
      <c r="J22" s="17">
        <f>+[1]PAM!J23</f>
        <v>167.5772</v>
      </c>
      <c r="K22" s="17">
        <f>+[1]PAM!K23</f>
        <v>137.27930000000001</v>
      </c>
      <c r="L22" s="17">
        <f>+[1]PAM!L23</f>
        <v>155.44380000000001</v>
      </c>
      <c r="M22" s="17">
        <f>+[1]PAM!M23</f>
        <v>138.4391</v>
      </c>
      <c r="N22" s="17">
        <f>+[1]PAM!N23</f>
        <v>132.67910000000001</v>
      </c>
      <c r="O22" s="18">
        <f>+[1]PAM!R23</f>
        <v>132.0247</v>
      </c>
      <c r="P22" s="19">
        <f>+[1]PAM!S23</f>
        <v>134.87180000000001</v>
      </c>
      <c r="Q22" s="20">
        <f>+[1]PAM!T23</f>
        <v>161.4068</v>
      </c>
      <c r="R22" s="18">
        <f t="shared" si="4"/>
        <v>139.65472308999998</v>
      </c>
      <c r="S22" s="19">
        <f t="shared" si="5"/>
        <v>133.31741560989897</v>
      </c>
      <c r="T22" s="19">
        <f t="shared" si="6"/>
        <v>134.08262700892857</v>
      </c>
      <c r="U22" s="19">
        <f t="shared" si="7"/>
        <v>132.81054945926459</v>
      </c>
      <c r="V22" s="19"/>
      <c r="W22" s="20">
        <f t="shared" si="8"/>
        <v>138.24127611264279</v>
      </c>
      <c r="X22" s="21"/>
      <c r="Y22" s="41">
        <f t="shared" ref="Y22:AN49" si="18">+B22/B21-1</f>
        <v>2.2147486450583287E-2</v>
      </c>
      <c r="Z22" s="24">
        <f t="shared" si="18"/>
        <v>2.9191900959162576E-2</v>
      </c>
      <c r="AA22" s="24">
        <f t="shared" si="18"/>
        <v>1.6393193777280546E-2</v>
      </c>
      <c r="AB22" s="24">
        <f t="shared" ref="AB22:AB35" si="19">+E22/E21-1</f>
        <v>2.3752118350802931E-2</v>
      </c>
      <c r="AC22" s="24">
        <f t="shared" ref="AC22:AC35" si="20">+F22/F21-1</f>
        <v>-9.2754057321365879E-3</v>
      </c>
      <c r="AD22" s="24">
        <f t="shared" ref="AD22:AD35" si="21">+G22/G21-1</f>
        <v>2.0487611552201246E-2</v>
      </c>
      <c r="AE22" s="24">
        <f t="shared" ref="AE22:AE35" si="22">+H22/H21-1</f>
        <v>1.9343237987442752E-2</v>
      </c>
      <c r="AF22" s="24">
        <f t="shared" ref="AF22:AF35" si="23">+I22/I21-1</f>
        <v>1.5869863915443982E-2</v>
      </c>
      <c r="AG22" s="24">
        <f t="shared" ref="AG22:AG35" si="24">+J22/J21-1</f>
        <v>4.9116737629412377E-2</v>
      </c>
      <c r="AH22" s="24">
        <f t="shared" ref="AH22:AH35" si="25">+K22/K21-1</f>
        <v>3.5326316488077936E-2</v>
      </c>
      <c r="AI22" s="24">
        <f t="shared" ref="AI22:AI35" si="26">+L22/L21-1</f>
        <v>2.0002559130683162E-2</v>
      </c>
      <c r="AJ22" s="24">
        <f t="shared" ref="AJ22:AJ35" si="27">+M22/M21-1</f>
        <v>3.2381831632074753E-2</v>
      </c>
      <c r="AK22" s="24">
        <f t="shared" ref="AK22:AK35" si="28">+N22/N21-1</f>
        <v>2.3967863799310818E-2</v>
      </c>
      <c r="AL22" s="24">
        <f t="shared" ref="AL22:AL35" si="29">+O22/O21-1</f>
        <v>2.2104289325266313E-2</v>
      </c>
      <c r="AM22" s="24">
        <f t="shared" ref="AM22:AM35" si="30">+P22/P21-1</f>
        <v>2.8507589593810945E-2</v>
      </c>
      <c r="AN22" s="24">
        <f t="shared" si="17"/>
        <v>3.7187019615843031E-3</v>
      </c>
      <c r="AO22" s="24">
        <f t="shared" ref="AO22:AO35" si="31">+R22/R21-1</f>
        <v>2.2146023307046736E-2</v>
      </c>
      <c r="AP22" s="24">
        <f>+S22/S21-1</f>
        <v>2.7647306644243086E-2</v>
      </c>
      <c r="AQ22" s="24">
        <f>+T22/T21-1</f>
        <v>2.7635948673949251E-2</v>
      </c>
      <c r="AR22" s="24">
        <f t="shared" ref="AP22:AT37" si="32">+U22/U21-1</f>
        <v>2.6200084127097734E-2</v>
      </c>
      <c r="AS22" s="24" t="e">
        <f t="shared" si="32"/>
        <v>#DIV/0!</v>
      </c>
      <c r="AT22" s="24">
        <f t="shared" si="32"/>
        <v>2.4217693550545372E-2</v>
      </c>
      <c r="AU22" s="21"/>
      <c r="AV22" s="24">
        <f t="shared" si="16"/>
        <v>0.26613659956210522</v>
      </c>
      <c r="AW22" s="24">
        <f t="shared" si="16"/>
        <v>0.21160229495944249</v>
      </c>
      <c r="AX22" s="24">
        <f t="shared" si="16"/>
        <v>0.19640103562692413</v>
      </c>
      <c r="AY22" s="24">
        <f t="shared" si="16"/>
        <v>0.18061083228491692</v>
      </c>
      <c r="AZ22" s="24">
        <f t="shared" si="16"/>
        <v>0.50156598559805299</v>
      </c>
      <c r="BA22" s="24">
        <f t="shared" si="16"/>
        <v>0.23415741955936564</v>
      </c>
      <c r="BB22" s="24">
        <f t="shared" si="16"/>
        <v>0.26843541496750167</v>
      </c>
      <c r="BC22" s="24">
        <f t="shared" si="16"/>
        <v>0.30239782011266847</v>
      </c>
      <c r="BD22" s="24">
        <f t="shared" si="16"/>
        <v>0.40543160839817705</v>
      </c>
      <c r="BE22" s="24">
        <f t="shared" si="16"/>
        <v>0.27142013018045219</v>
      </c>
      <c r="BF22" s="24">
        <f t="shared" si="16"/>
        <v>0.30527530273602332</v>
      </c>
      <c r="BG22" s="24">
        <f t="shared" si="16"/>
        <v>0.26256830900110173</v>
      </c>
      <c r="BH22" s="24">
        <f t="shared" si="16"/>
        <v>0.22188935508706531</v>
      </c>
      <c r="BI22" s="24">
        <f t="shared" si="16"/>
        <v>0.19533995174265151</v>
      </c>
      <c r="BJ22" s="24">
        <f t="shared" si="16"/>
        <v>0.2364518787638763</v>
      </c>
      <c r="BK22" s="24">
        <f t="shared" si="16"/>
        <v>0.40903876875802037</v>
      </c>
      <c r="BL22" s="24">
        <f t="shared" si="16"/>
        <v>0.26613291024698627</v>
      </c>
      <c r="BM22" s="24">
        <f t="shared" si="16"/>
        <v>0.22096902260853901</v>
      </c>
      <c r="BN22" s="24">
        <f t="shared" si="16"/>
        <v>0.23115242197913743</v>
      </c>
      <c r="BO22" s="24">
        <f t="shared" si="16"/>
        <v>0.22189832031987011</v>
      </c>
      <c r="BP22" s="24" t="e">
        <f t="shared" si="16"/>
        <v>#DIV/0!</v>
      </c>
      <c r="BQ22" s="24">
        <f t="shared" si="16"/>
        <v>0.25971043613208833</v>
      </c>
      <c r="BR22" s="21"/>
      <c r="BS22" s="35">
        <f t="shared" si="11"/>
        <v>43221</v>
      </c>
      <c r="BT22" s="24">
        <f t="shared" si="15"/>
        <v>7.8676127776212499E-3</v>
      </c>
      <c r="BU22" s="24">
        <f t="shared" si="15"/>
        <v>6.0072092776449989E-4</v>
      </c>
      <c r="BV22" s="24">
        <f t="shared" si="15"/>
        <v>2.3185326741296816E-3</v>
      </c>
      <c r="BW22" s="24">
        <f t="shared" si="15"/>
        <v>-1.0453153235575048E-3</v>
      </c>
      <c r="BX22" s="24">
        <f t="shared" si="15"/>
        <v>1.2185855909594963E-3</v>
      </c>
      <c r="BY22" s="24">
        <f t="shared" si="15"/>
        <v>1.600412209661894E-3</v>
      </c>
      <c r="BZ22" s="24">
        <f t="shared" si="15"/>
        <v>1.6623451011677423E-3</v>
      </c>
      <c r="CA22" s="24">
        <f t="shared" si="15"/>
        <v>1.6422610051270072E-3</v>
      </c>
      <c r="CB22" s="24">
        <f t="shared" si="15"/>
        <v>2.5335303869222971E-3</v>
      </c>
      <c r="CC22" s="24">
        <f t="shared" si="15"/>
        <v>3.5920229525834602E-4</v>
      </c>
      <c r="CD22" s="24">
        <f t="shared" si="15"/>
        <v>2.5743071591420559E-3</v>
      </c>
      <c r="CE22" s="24">
        <f t="shared" si="15"/>
        <v>8.137370040876995E-4</v>
      </c>
      <c r="CF22" s="24">
        <f t="shared" si="14"/>
        <v>2.2145931808284464E-2</v>
      </c>
    </row>
    <row r="23" spans="1:84" x14ac:dyDescent="0.25">
      <c r="A23" s="31">
        <f>+[1]PAM!A24</f>
        <v>43252</v>
      </c>
      <c r="B23" s="17">
        <f>+[1]PAM!B24</f>
        <v>144.8408</v>
      </c>
      <c r="C23" s="17">
        <f>+[1]PAM!C24</f>
        <v>140.00399999999999</v>
      </c>
      <c r="D23" s="17">
        <f>+[1]PAM!D24</f>
        <v>134.84059999999999</v>
      </c>
      <c r="E23" s="17">
        <f>+[1]PAM!E24</f>
        <v>133.5153</v>
      </c>
      <c r="F23" s="17">
        <f>+[1]PAM!F24</f>
        <v>178.95179999999999</v>
      </c>
      <c r="G23" s="17">
        <f>+[1]PAM!G24</f>
        <v>136.3065</v>
      </c>
      <c r="H23" s="17">
        <f>+[1]PAM!H24</f>
        <v>146.64420000000001</v>
      </c>
      <c r="I23" s="17">
        <f>+[1]PAM!I24</f>
        <v>147.89519999999999</v>
      </c>
      <c r="J23" s="17">
        <f>+[1]PAM!J24</f>
        <v>168.24959999999999</v>
      </c>
      <c r="K23" s="17">
        <f>+[1]PAM!K24</f>
        <v>141.45590000000001</v>
      </c>
      <c r="L23" s="17">
        <f>+[1]PAM!L24</f>
        <v>157.65520000000001</v>
      </c>
      <c r="M23" s="17">
        <f>+[1]PAM!M24</f>
        <v>141.33709999999999</v>
      </c>
      <c r="N23" s="17">
        <f>+[1]PAM!N24</f>
        <v>137.1062</v>
      </c>
      <c r="O23" s="18">
        <f>+[1]PAM!R24</f>
        <v>136.84540000000001</v>
      </c>
      <c r="P23" s="19">
        <f>+[1]PAM!S24</f>
        <v>140.33320000000001</v>
      </c>
      <c r="Q23" s="20">
        <f>+[1]PAM!T24</f>
        <v>165.83600000000001</v>
      </c>
      <c r="R23" s="18">
        <f t="shared" si="4"/>
        <v>144.84023013999999</v>
      </c>
      <c r="S23" s="19">
        <f t="shared" si="5"/>
        <v>138.54570912285843</v>
      </c>
      <c r="T23" s="19">
        <f t="shared" si="6"/>
        <v>137.77281238839285</v>
      </c>
      <c r="U23" s="19">
        <f t="shared" si="7"/>
        <v>136.73205068493152</v>
      </c>
      <c r="V23" s="19"/>
      <c r="W23" s="20">
        <f t="shared" si="8"/>
        <v>143.05182193777077</v>
      </c>
      <c r="X23" s="21"/>
      <c r="Y23" s="41">
        <f t="shared" si="18"/>
        <v>3.7129221548739766E-2</v>
      </c>
      <c r="Z23" s="24">
        <f t="shared" si="18"/>
        <v>5.838489032421923E-2</v>
      </c>
      <c r="AA23" s="24">
        <f t="shared" si="18"/>
        <v>6.9058318734607216E-3</v>
      </c>
      <c r="AB23" s="24">
        <f t="shared" si="19"/>
        <v>1.9917820085724181E-2</v>
      </c>
      <c r="AC23" s="24">
        <f t="shared" si="20"/>
        <v>1.7052436070414734E-2</v>
      </c>
      <c r="AD23" s="24">
        <f t="shared" si="21"/>
        <v>4.2050823356726719E-2</v>
      </c>
      <c r="AE23" s="24">
        <f t="shared" si="22"/>
        <v>3.8454429769307463E-2</v>
      </c>
      <c r="AF23" s="24">
        <f t="shared" si="23"/>
        <v>5.8947104627226299E-2</v>
      </c>
      <c r="AG23" s="24">
        <f t="shared" si="24"/>
        <v>4.0124790245927855E-3</v>
      </c>
      <c r="AH23" s="24">
        <f t="shared" si="25"/>
        <v>3.042410618352509E-2</v>
      </c>
      <c r="AI23" s="24">
        <f t="shared" si="26"/>
        <v>1.422636348313655E-2</v>
      </c>
      <c r="AJ23" s="24">
        <f t="shared" si="27"/>
        <v>2.0933392372530557E-2</v>
      </c>
      <c r="AK23" s="24">
        <f t="shared" si="28"/>
        <v>3.336697339671435E-2</v>
      </c>
      <c r="AL23" s="24">
        <f t="shared" si="29"/>
        <v>3.651362207223352E-2</v>
      </c>
      <c r="AM23" s="24">
        <f t="shared" si="30"/>
        <v>4.0493268422309159E-2</v>
      </c>
      <c r="AN23" s="24">
        <f t="shared" si="17"/>
        <v>2.7441223046364982E-2</v>
      </c>
      <c r="AO23" s="24">
        <f t="shared" si="31"/>
        <v>3.7130910686481E-2</v>
      </c>
      <c r="AP23" s="24">
        <f t="shared" si="32"/>
        <v>3.9216883173448291E-2</v>
      </c>
      <c r="AQ23" s="24">
        <f t="shared" si="32"/>
        <v>2.7521726429319937E-2</v>
      </c>
      <c r="AR23" s="24">
        <f t="shared" si="32"/>
        <v>2.9527031110354152E-2</v>
      </c>
      <c r="AS23" s="24" t="e">
        <f t="shared" si="32"/>
        <v>#DIV/0!</v>
      </c>
      <c r="AT23" s="24">
        <f t="shared" si="32"/>
        <v>3.4798187346073206E-2</v>
      </c>
      <c r="AU23" s="21"/>
      <c r="AV23" s="24">
        <f t="shared" si="16"/>
        <v>0.30011902432368864</v>
      </c>
      <c r="AW23" s="24">
        <f t="shared" si="16"/>
        <v>0.27589886785437301</v>
      </c>
      <c r="AX23" s="24">
        <f t="shared" si="16"/>
        <v>0.19568477122565997</v>
      </c>
      <c r="AY23" s="24">
        <f t="shared" si="16"/>
        <v>0.19203916225766893</v>
      </c>
      <c r="AZ23" s="24">
        <f t="shared" si="16"/>
        <v>0.50932788142090457</v>
      </c>
      <c r="BA23" s="24">
        <f t="shared" si="16"/>
        <v>0.26994737842440863</v>
      </c>
      <c r="BB23" s="24">
        <f t="shared" si="16"/>
        <v>0.29667025958305082</v>
      </c>
      <c r="BC23" s="24">
        <f t="shared" si="16"/>
        <v>0.36917053715997583</v>
      </c>
      <c r="BD23" s="24">
        <f t="shared" si="16"/>
        <v>0.39996022688978417</v>
      </c>
      <c r="BE23" s="24">
        <f t="shared" si="16"/>
        <v>0.28749484613963361</v>
      </c>
      <c r="BF23" s="24">
        <f t="shared" si="16"/>
        <v>0.29962739473076794</v>
      </c>
      <c r="BG23" s="24">
        <f t="shared" si="16"/>
        <v>0.2750463244461363</v>
      </c>
      <c r="BH23" s="24">
        <f t="shared" si="16"/>
        <v>0.24119681811721394</v>
      </c>
      <c r="BI23" s="24">
        <f t="shared" si="16"/>
        <v>0.23041608073455211</v>
      </c>
      <c r="BJ23" s="24">
        <f t="shared" si="16"/>
        <v>0.27212387174440988</v>
      </c>
      <c r="BK23" s="24">
        <f t="shared" si="16"/>
        <v>0.43698648416798536</v>
      </c>
      <c r="BL23" s="24">
        <f t="shared" si="16"/>
        <v>0.30011803966920003</v>
      </c>
      <c r="BM23" s="24">
        <f t="shared" si="16"/>
        <v>0.25710273006402473</v>
      </c>
      <c r="BN23" s="24">
        <f t="shared" si="16"/>
        <v>0.24881469672521805</v>
      </c>
      <c r="BO23" s="24">
        <f t="shared" si="16"/>
        <v>0.2411079119344175</v>
      </c>
      <c r="BP23" s="24" t="e">
        <f t="shared" si="16"/>
        <v>#DIV/0!</v>
      </c>
      <c r="BQ23" s="24">
        <f t="shared" si="16"/>
        <v>0.28741904049872447</v>
      </c>
      <c r="BR23" s="21"/>
      <c r="BS23" s="35">
        <f t="shared" si="11"/>
        <v>43252</v>
      </c>
      <c r="BT23" s="24">
        <f t="shared" si="15"/>
        <v>1.5843964612922496E-2</v>
      </c>
      <c r="BU23" s="24">
        <f t="shared" si="15"/>
        <v>2.5163634801350594E-4</v>
      </c>
      <c r="BV23" s="24">
        <f t="shared" si="15"/>
        <v>1.9473047606431424E-3</v>
      </c>
      <c r="BW23" s="24">
        <f t="shared" si="15"/>
        <v>1.8626884011012721E-3</v>
      </c>
      <c r="BX23" s="24">
        <f t="shared" si="15"/>
        <v>2.4970853278245345E-3</v>
      </c>
      <c r="BY23" s="24">
        <f t="shared" si="15"/>
        <v>3.1728967351805078E-3</v>
      </c>
      <c r="BZ23" s="24">
        <f t="shared" si="15"/>
        <v>6.1367011682318231E-3</v>
      </c>
      <c r="CA23" s="24">
        <f t="shared" si="15"/>
        <v>1.3770055601103776E-4</v>
      </c>
      <c r="CB23" s="24">
        <f t="shared" si="15"/>
        <v>2.2100865343649234E-3</v>
      </c>
      <c r="CC23" s="24">
        <f t="shared" si="15"/>
        <v>2.5493833039157046E-4</v>
      </c>
      <c r="CD23" s="24">
        <f t="shared" si="15"/>
        <v>1.680836057298135E-3</v>
      </c>
      <c r="CE23" s="24">
        <f t="shared" si="15"/>
        <v>1.1348652935258537E-3</v>
      </c>
      <c r="CF23" s="24">
        <f t="shared" si="14"/>
        <v>3.7130704125508805E-2</v>
      </c>
    </row>
    <row r="24" spans="1:84" x14ac:dyDescent="0.25">
      <c r="A24" s="31">
        <f>+[1]PAM!A25</f>
        <v>43282</v>
      </c>
      <c r="B24" s="17">
        <f>+[1]PAM!B25</f>
        <v>149.62469999999999</v>
      </c>
      <c r="C24" s="17">
        <f>+[1]PAM!C25</f>
        <v>145.55520000000001</v>
      </c>
      <c r="D24" s="17">
        <f>+[1]PAM!D25</f>
        <v>138.13399999999999</v>
      </c>
      <c r="E24" s="17">
        <f>+[1]PAM!E25</f>
        <v>133.03139999999999</v>
      </c>
      <c r="F24" s="17">
        <f>+[1]PAM!F25</f>
        <v>182.821</v>
      </c>
      <c r="G24" s="17">
        <f>+[1]PAM!G25</f>
        <v>141.9281</v>
      </c>
      <c r="H24" s="17">
        <f>+[1]PAM!H25</f>
        <v>151.36699999999999</v>
      </c>
      <c r="I24" s="17">
        <f>+[1]PAM!I25</f>
        <v>156.52699999999999</v>
      </c>
      <c r="J24" s="17">
        <f>+[1]PAM!J25</f>
        <v>169.17850000000001</v>
      </c>
      <c r="K24" s="17">
        <f>+[1]PAM!K25</f>
        <v>149.83000000000001</v>
      </c>
      <c r="L24" s="17">
        <f>+[1]PAM!L25</f>
        <v>159.9452</v>
      </c>
      <c r="M24" s="17">
        <f>+[1]PAM!M25</f>
        <v>144.73429999999999</v>
      </c>
      <c r="N24" s="17">
        <f>+[1]PAM!N25</f>
        <v>142.2893</v>
      </c>
      <c r="O24" s="18">
        <f>+[1]PAM!R25</f>
        <v>141.1157</v>
      </c>
      <c r="P24" s="19">
        <f>+[1]PAM!S25</f>
        <v>145.11080000000001</v>
      </c>
      <c r="Q24" s="20">
        <f>+[1]PAM!T25</f>
        <v>170.96109999999999</v>
      </c>
      <c r="R24" s="18">
        <f t="shared" si="4"/>
        <v>149.62415702000001</v>
      </c>
      <c r="S24" s="19">
        <f t="shared" si="5"/>
        <v>143.08675589398158</v>
      </c>
      <c r="T24" s="19">
        <f t="shared" si="6"/>
        <v>141.63864062499999</v>
      </c>
      <c r="U24" s="19">
        <f t="shared" si="7"/>
        <v>140.7347170151406</v>
      </c>
      <c r="V24" s="19"/>
      <c r="W24" s="20">
        <f t="shared" si="8"/>
        <v>147.89177081528157</v>
      </c>
      <c r="X24" s="21"/>
      <c r="Y24" s="41">
        <f t="shared" si="18"/>
        <v>3.3028677002612472E-2</v>
      </c>
      <c r="Z24" s="24">
        <f t="shared" si="18"/>
        <v>3.9650295705837113E-2</v>
      </c>
      <c r="AA24" s="24">
        <f t="shared" si="18"/>
        <v>2.4424394433130603E-2</v>
      </c>
      <c r="AB24" s="24">
        <f t="shared" si="19"/>
        <v>-3.6243037314824811E-3</v>
      </c>
      <c r="AC24" s="24">
        <f t="shared" si="20"/>
        <v>2.1621464550789726E-2</v>
      </c>
      <c r="AD24" s="24">
        <f t="shared" si="21"/>
        <v>4.1242347210147745E-2</v>
      </c>
      <c r="AE24" s="24">
        <f t="shared" si="22"/>
        <v>3.2205842440410137E-2</v>
      </c>
      <c r="AF24" s="24">
        <f t="shared" si="23"/>
        <v>5.8364301207882274E-2</v>
      </c>
      <c r="AG24" s="24">
        <f t="shared" si="24"/>
        <v>5.5209640914453129E-3</v>
      </c>
      <c r="AH24" s="24">
        <f t="shared" si="25"/>
        <v>5.9199368849231382E-2</v>
      </c>
      <c r="AI24" s="24">
        <f t="shared" si="26"/>
        <v>1.4525369286899403E-2</v>
      </c>
      <c r="AJ24" s="24">
        <f t="shared" si="27"/>
        <v>2.4036151866707378E-2</v>
      </c>
      <c r="AK24" s="24">
        <f t="shared" si="28"/>
        <v>3.7803542071766172E-2</v>
      </c>
      <c r="AL24" s="24">
        <f t="shared" si="29"/>
        <v>3.1205287134240534E-2</v>
      </c>
      <c r="AM24" s="24">
        <f t="shared" si="30"/>
        <v>3.4044687928444617E-2</v>
      </c>
      <c r="AN24" s="24">
        <f t="shared" si="17"/>
        <v>3.0904628669287559E-2</v>
      </c>
      <c r="AO24" s="24">
        <f t="shared" si="31"/>
        <v>3.302899253457392E-2</v>
      </c>
      <c r="AP24" s="24">
        <f t="shared" si="32"/>
        <v>3.2776524079112912E-2</v>
      </c>
      <c r="AQ24" s="24">
        <f t="shared" si="32"/>
        <v>2.805944198706678E-2</v>
      </c>
      <c r="AR24" s="24">
        <f t="shared" si="32"/>
        <v>2.9273797256448075E-2</v>
      </c>
      <c r="AS24" s="24" t="e">
        <f t="shared" si="32"/>
        <v>#DIV/0!</v>
      </c>
      <c r="AT24" s="24">
        <f t="shared" si="32"/>
        <v>3.3833535371651902E-2</v>
      </c>
      <c r="AU24" s="21"/>
      <c r="AV24" s="24">
        <f t="shared" si="16"/>
        <v>0.31737048362231168</v>
      </c>
      <c r="AW24" s="24">
        <f t="shared" si="16"/>
        <v>0.31116990371285191</v>
      </c>
      <c r="AX24" s="24">
        <f t="shared" si="16"/>
        <v>0.19130638015656509</v>
      </c>
      <c r="AY24" s="24">
        <f t="shared" si="16"/>
        <v>0.20000324736242003</v>
      </c>
      <c r="AZ24" s="24">
        <f t="shared" si="16"/>
        <v>0.51751541205190499</v>
      </c>
      <c r="BA24" s="24">
        <f t="shared" si="16"/>
        <v>0.29006429047332083</v>
      </c>
      <c r="BB24" s="24">
        <f t="shared" si="16"/>
        <v>0.29149865276026277</v>
      </c>
      <c r="BC24" s="24">
        <f t="shared" si="16"/>
        <v>0.40890417863803608</v>
      </c>
      <c r="BD24" s="24">
        <f t="shared" si="16"/>
        <v>0.38582980961259028</v>
      </c>
      <c r="BE24" s="24">
        <f t="shared" si="16"/>
        <v>0.29949990546253114</v>
      </c>
      <c r="BF24" s="24">
        <f t="shared" si="16"/>
        <v>0.30763281516981356</v>
      </c>
      <c r="BG24" s="24">
        <f t="shared" si="16"/>
        <v>0.26566335386888995</v>
      </c>
      <c r="BH24" s="24">
        <f t="shared" si="16"/>
        <v>0.27006029446549462</v>
      </c>
      <c r="BI24" s="24">
        <f t="shared" si="16"/>
        <v>0.25624223281783576</v>
      </c>
      <c r="BJ24" s="24">
        <f t="shared" si="16"/>
        <v>0.29051272496693925</v>
      </c>
      <c r="BK24" s="24">
        <f t="shared" si="16"/>
        <v>0.44410140405352649</v>
      </c>
      <c r="BL24" s="24">
        <f t="shared" si="16"/>
        <v>0.31737394925071927</v>
      </c>
      <c r="BM24" s="24">
        <f t="shared" si="16"/>
        <v>0.27659366507441763</v>
      </c>
      <c r="BN24" s="24">
        <f t="shared" si="16"/>
        <v>0.25864494580490605</v>
      </c>
      <c r="BO24" s="24">
        <f t="shared" si="16"/>
        <v>0.25655252110260007</v>
      </c>
      <c r="BP24" s="24" t="e">
        <f t="shared" si="16"/>
        <v>#DIV/0!</v>
      </c>
      <c r="BQ24" s="24">
        <f t="shared" si="16"/>
        <v>0.30248078878745743</v>
      </c>
      <c r="BR24" s="21"/>
      <c r="BS24" s="35">
        <f t="shared" si="11"/>
        <v>43282</v>
      </c>
      <c r="BT24" s="24">
        <f t="shared" si="15"/>
        <v>1.0980461306482748E-2</v>
      </c>
      <c r="BU24" s="24">
        <f t="shared" si="15"/>
        <v>8.6404659460593745E-4</v>
      </c>
      <c r="BV24" s="24">
        <f t="shared" si="15"/>
        <v>-3.4845685746005671E-4</v>
      </c>
      <c r="BW24" s="24">
        <f t="shared" si="15"/>
        <v>2.3160576301705081E-3</v>
      </c>
      <c r="BX24" s="24">
        <f t="shared" si="15"/>
        <v>2.460697814427979E-3</v>
      </c>
      <c r="BY24" s="24">
        <f t="shared" si="15"/>
        <v>2.6607176983280832E-3</v>
      </c>
      <c r="BZ24" s="24">
        <f t="shared" si="15"/>
        <v>6.2038485012510273E-3</v>
      </c>
      <c r="CA24" s="24">
        <f t="shared" si="15"/>
        <v>1.8341889854240503E-4</v>
      </c>
      <c r="CB24" s="24">
        <f t="shared" si="15"/>
        <v>4.272594393292496E-3</v>
      </c>
      <c r="CC24" s="24">
        <f t="shared" si="15"/>
        <v>2.5454844215165806E-4</v>
      </c>
      <c r="CD24" s="24">
        <f t="shared" si="15"/>
        <v>1.899832091510126E-3</v>
      </c>
      <c r="CE24" s="24">
        <f t="shared" si="15"/>
        <v>1.2810960723773953E-3</v>
      </c>
      <c r="CF24" s="24">
        <f t="shared" si="14"/>
        <v>3.3028862585680309E-2</v>
      </c>
    </row>
    <row r="25" spans="1:84" x14ac:dyDescent="0.25">
      <c r="A25" s="31">
        <f>+[1]PAM!A26</f>
        <v>43313</v>
      </c>
      <c r="B25" s="17">
        <f>+[1]PAM!B26</f>
        <v>155.2167</v>
      </c>
      <c r="C25" s="17">
        <f>+[1]PAM!C26</f>
        <v>151.7748</v>
      </c>
      <c r="D25" s="17">
        <f>+[1]PAM!D26</f>
        <v>140.40190000000001</v>
      </c>
      <c r="E25" s="17">
        <f>+[1]PAM!E26</f>
        <v>132.72280000000001</v>
      </c>
      <c r="F25" s="17">
        <f>+[1]PAM!F26</f>
        <v>188.67910000000001</v>
      </c>
      <c r="G25" s="17">
        <f>+[1]PAM!G26</f>
        <v>146.0566</v>
      </c>
      <c r="H25" s="17">
        <f>+[1]PAM!H26</f>
        <v>156.55330000000001</v>
      </c>
      <c r="I25" s="17">
        <f>+[1]PAM!I26</f>
        <v>163.96940000000001</v>
      </c>
      <c r="J25" s="17">
        <f>+[1]PAM!J26</f>
        <v>187.5521</v>
      </c>
      <c r="K25" s="17">
        <f>+[1]PAM!K26</f>
        <v>159.1987</v>
      </c>
      <c r="L25" s="17">
        <f>+[1]PAM!L26</f>
        <v>163.43989999999999</v>
      </c>
      <c r="M25" s="17">
        <f>+[1]PAM!M26</f>
        <v>148.16200000000001</v>
      </c>
      <c r="N25" s="17">
        <f>+[1]PAM!N26</f>
        <v>148.89779999999999</v>
      </c>
      <c r="O25" s="18">
        <f>+[1]PAM!R26</f>
        <v>143.44409999999999</v>
      </c>
      <c r="P25" s="19">
        <f>+[1]PAM!S26</f>
        <v>150.32849999999999</v>
      </c>
      <c r="Q25" s="20">
        <f>+[1]PAM!T26</f>
        <v>179.90889999999999</v>
      </c>
      <c r="R25" s="18">
        <f t="shared" si="4"/>
        <v>155.21599029000001</v>
      </c>
      <c r="S25" s="19">
        <f t="shared" si="5"/>
        <v>147.92528342363451</v>
      </c>
      <c r="T25" s="19">
        <f t="shared" si="6"/>
        <v>145.6457133091518</v>
      </c>
      <c r="U25" s="19">
        <f t="shared" si="7"/>
        <v>144.91096485219902</v>
      </c>
      <c r="V25" s="19"/>
      <c r="W25" s="20">
        <f t="shared" si="8"/>
        <v>153.67790059078379</v>
      </c>
      <c r="X25" s="21"/>
      <c r="Y25" s="41">
        <f t="shared" si="18"/>
        <v>3.7373508518312892E-2</v>
      </c>
      <c r="Z25" s="24">
        <f t="shared" si="18"/>
        <v>4.2730180714945165E-2</v>
      </c>
      <c r="AA25" s="24">
        <f t="shared" si="18"/>
        <v>1.6418115742684813E-2</v>
      </c>
      <c r="AB25" s="24">
        <f t="shared" si="19"/>
        <v>-2.3197530808514166E-3</v>
      </c>
      <c r="AC25" s="24">
        <f t="shared" si="20"/>
        <v>3.2042817838213278E-2</v>
      </c>
      <c r="AD25" s="24">
        <f t="shared" si="21"/>
        <v>2.9088672362978185E-2</v>
      </c>
      <c r="AE25" s="24">
        <f t="shared" si="22"/>
        <v>3.4263082442011816E-2</v>
      </c>
      <c r="AF25" s="24">
        <f t="shared" si="23"/>
        <v>4.7547068556862637E-2</v>
      </c>
      <c r="AG25" s="24">
        <f t="shared" si="24"/>
        <v>0.10860481680591794</v>
      </c>
      <c r="AH25" s="24">
        <f t="shared" si="25"/>
        <v>6.252886604818797E-2</v>
      </c>
      <c r="AI25" s="24">
        <f t="shared" si="26"/>
        <v>2.1849358405253705E-2</v>
      </c>
      <c r="AJ25" s="24">
        <f t="shared" si="27"/>
        <v>2.3682706863542569E-2</v>
      </c>
      <c r="AK25" s="24">
        <f t="shared" si="28"/>
        <v>4.6444110695603946E-2</v>
      </c>
      <c r="AL25" s="24">
        <f t="shared" si="29"/>
        <v>1.6499935868227178E-2</v>
      </c>
      <c r="AM25" s="24">
        <f t="shared" si="30"/>
        <v>3.5956662081664259E-2</v>
      </c>
      <c r="AN25" s="24">
        <f t="shared" si="17"/>
        <v>5.2338221969793208E-2</v>
      </c>
      <c r="AO25" s="24">
        <f t="shared" si="31"/>
        <v>3.7372529819850842E-2</v>
      </c>
      <c r="AP25" s="24">
        <f t="shared" si="32"/>
        <v>3.3815341604627402E-2</v>
      </c>
      <c r="AQ25" s="24">
        <f t="shared" si="32"/>
        <v>2.8290815743995168E-2</v>
      </c>
      <c r="AR25" s="24">
        <f t="shared" si="32"/>
        <v>2.9674609972812238E-2</v>
      </c>
      <c r="AS25" s="24" t="e">
        <f t="shared" si="32"/>
        <v>#DIV/0!</v>
      </c>
      <c r="AT25" s="24">
        <f t="shared" si="32"/>
        <v>3.9124082047331532E-2</v>
      </c>
      <c r="AU25" s="21"/>
      <c r="AV25" s="24">
        <f t="shared" si="16"/>
        <v>0.34864910657265358</v>
      </c>
      <c r="AW25" s="24">
        <f t="shared" si="16"/>
        <v>0.3376035647148925</v>
      </c>
      <c r="AX25" s="24">
        <f t="shared" si="16"/>
        <v>0.19796536356988859</v>
      </c>
      <c r="AY25" s="24">
        <f t="shared" si="16"/>
        <v>0.20481844589687737</v>
      </c>
      <c r="AZ25" s="24">
        <f t="shared" si="16"/>
        <v>0.54009045666658784</v>
      </c>
      <c r="BA25" s="24">
        <f t="shared" si="16"/>
        <v>0.31343501016168784</v>
      </c>
      <c r="BB25" s="24">
        <f t="shared" si="16"/>
        <v>0.30614555435970603</v>
      </c>
      <c r="BC25" s="24">
        <f t="shared" si="16"/>
        <v>0.45959332058027891</v>
      </c>
      <c r="BD25" s="24">
        <f t="shared" si="16"/>
        <v>0.52296150373204608</v>
      </c>
      <c r="BE25" s="24">
        <f t="shared" si="16"/>
        <v>0.37191768426676775</v>
      </c>
      <c r="BF25" s="24">
        <f t="shared" si="16"/>
        <v>0.2950771349491168</v>
      </c>
      <c r="BG25" s="24">
        <f t="shared" si="16"/>
        <v>0.29113273233496151</v>
      </c>
      <c r="BH25" s="24">
        <f t="shared" si="16"/>
        <v>0.31081353512002163</v>
      </c>
      <c r="BI25" s="24">
        <f t="shared" si="16"/>
        <v>0.26563670453292154</v>
      </c>
      <c r="BJ25" s="24">
        <f t="shared" si="16"/>
        <v>0.31864097836365124</v>
      </c>
      <c r="BK25" s="24">
        <f t="shared" si="16"/>
        <v>0.49863763168657949</v>
      </c>
      <c r="BL25" s="24">
        <f t="shared" si="16"/>
        <v>0.34865198858370228</v>
      </c>
      <c r="BM25" s="24">
        <f t="shared" si="16"/>
        <v>0.30448615593248474</v>
      </c>
      <c r="BN25" s="24">
        <f t="shared" si="16"/>
        <v>0.2896086771731432</v>
      </c>
      <c r="BO25" s="24">
        <f t="shared" si="16"/>
        <v>0.28915437076148875</v>
      </c>
      <c r="BP25" s="24" t="e">
        <f t="shared" si="16"/>
        <v>#DIV/0!</v>
      </c>
      <c r="BQ25" s="24">
        <f t="shared" si="16"/>
        <v>0.34060359560822362</v>
      </c>
      <c r="BR25" s="21"/>
      <c r="BS25" s="35">
        <f t="shared" si="11"/>
        <v>43313</v>
      </c>
      <c r="BT25" s="24">
        <f t="shared" si="15"/>
        <v>1.1909232900717567E-2</v>
      </c>
      <c r="BU25" s="24">
        <f t="shared" si="15"/>
        <v>5.7597575801322234E-4</v>
      </c>
      <c r="BV25" s="24">
        <f t="shared" si="15"/>
        <v>-2.1511809213317293E-4</v>
      </c>
      <c r="BW25" s="24">
        <f t="shared" si="15"/>
        <v>3.3944747758892792E-3</v>
      </c>
      <c r="BX25" s="24">
        <f t="shared" si="15"/>
        <v>1.7493562226022854E-3</v>
      </c>
      <c r="BY25" s="24">
        <f t="shared" si="15"/>
        <v>2.8284239166394415E-3</v>
      </c>
      <c r="BZ25" s="24">
        <f t="shared" si="15"/>
        <v>5.1779809082324116E-3</v>
      </c>
      <c r="CA25" s="24">
        <f t="shared" si="15"/>
        <v>3.5120201410595944E-3</v>
      </c>
      <c r="CB25" s="24">
        <f t="shared" si="15"/>
        <v>4.6272235132300971E-3</v>
      </c>
      <c r="CC25" s="24">
        <f t="shared" si="15"/>
        <v>3.7603864869904444E-4</v>
      </c>
      <c r="CD25" s="24">
        <f t="shared" si="15"/>
        <v>1.8556007129838944E-3</v>
      </c>
      <c r="CE25" s="24">
        <f t="shared" si="15"/>
        <v>1.5811847910137814E-3</v>
      </c>
      <c r="CF25" s="24">
        <f t="shared" si="14"/>
        <v>3.7372394196947441E-2</v>
      </c>
    </row>
    <row r="26" spans="1:84" x14ac:dyDescent="0.25">
      <c r="A26" s="31">
        <f>+[1]PAM!A27</f>
        <v>43344</v>
      </c>
      <c r="B26" s="17">
        <f>+[1]PAM!B27</f>
        <v>165.0633</v>
      </c>
      <c r="C26" s="17">
        <f>+[1]PAM!C27</f>
        <v>161.94800000000001</v>
      </c>
      <c r="D26" s="17">
        <f>+[1]PAM!D27</f>
        <v>146.71170000000001</v>
      </c>
      <c r="E26" s="17">
        <f>+[1]PAM!E27</f>
        <v>142.28059999999999</v>
      </c>
      <c r="F26" s="17">
        <f>+[1]PAM!F27</f>
        <v>195.15549999999999</v>
      </c>
      <c r="G26" s="17">
        <f>+[1]PAM!G27</f>
        <v>160.17400000000001</v>
      </c>
      <c r="H26" s="17">
        <f>+[1]PAM!H27</f>
        <v>163.73949999999999</v>
      </c>
      <c r="I26" s="17">
        <f>+[1]PAM!I27</f>
        <v>181.3792</v>
      </c>
      <c r="J26" s="17">
        <f>+[1]PAM!J27</f>
        <v>193.4102</v>
      </c>
      <c r="K26" s="17">
        <f>+[1]PAM!K27</f>
        <v>167.697</v>
      </c>
      <c r="L26" s="17">
        <f>+[1]PAM!L27</f>
        <v>165.7987</v>
      </c>
      <c r="M26" s="17">
        <f>+[1]PAM!M27</f>
        <v>155.0753</v>
      </c>
      <c r="N26" s="17">
        <f>+[1]PAM!N27</f>
        <v>161.39009999999999</v>
      </c>
      <c r="O26" s="18">
        <f>+[1]PAM!R27</f>
        <v>147.10409999999999</v>
      </c>
      <c r="P26" s="19">
        <f>+[1]PAM!S27</f>
        <v>161.446</v>
      </c>
      <c r="Q26" s="20">
        <f>+[1]PAM!T27</f>
        <v>189.0718</v>
      </c>
      <c r="R26" s="18">
        <f t="shared" si="4"/>
        <v>165.06330852000002</v>
      </c>
      <c r="S26" s="19">
        <f t="shared" si="5"/>
        <v>157.70935416605653</v>
      </c>
      <c r="T26" s="19">
        <f t="shared" si="6"/>
        <v>155.48708526785714</v>
      </c>
      <c r="U26" s="19">
        <f t="shared" si="7"/>
        <v>155.60732537851479</v>
      </c>
      <c r="V26" s="19"/>
      <c r="W26" s="20">
        <f t="shared" si="8"/>
        <v>164.64962735328868</v>
      </c>
      <c r="X26" s="21"/>
      <c r="Y26" s="41">
        <f t="shared" si="18"/>
        <v>6.3437761529526071E-2</v>
      </c>
      <c r="Z26" s="24">
        <f t="shared" si="18"/>
        <v>6.7028255019937477E-2</v>
      </c>
      <c r="AA26" s="24">
        <f t="shared" si="18"/>
        <v>4.4940987265841725E-2</v>
      </c>
      <c r="AB26" s="24">
        <f t="shared" si="19"/>
        <v>7.2013248665639962E-2</v>
      </c>
      <c r="AC26" s="24">
        <f t="shared" si="20"/>
        <v>3.4324946430208669E-2</v>
      </c>
      <c r="AD26" s="24">
        <f t="shared" si="21"/>
        <v>9.6657049390441729E-2</v>
      </c>
      <c r="AE26" s="24">
        <f t="shared" si="22"/>
        <v>4.5902577588591065E-2</v>
      </c>
      <c r="AF26" s="24">
        <f t="shared" si="23"/>
        <v>0.10617712817147584</v>
      </c>
      <c r="AG26" s="24">
        <f t="shared" si="24"/>
        <v>3.1234520967773793E-2</v>
      </c>
      <c r="AH26" s="24">
        <f t="shared" si="25"/>
        <v>5.3381717313018218E-2</v>
      </c>
      <c r="AI26" s="24">
        <f t="shared" si="26"/>
        <v>1.4432216368218453E-2</v>
      </c>
      <c r="AJ26" s="24">
        <f t="shared" si="27"/>
        <v>4.6660412251454453E-2</v>
      </c>
      <c r="AK26" s="24">
        <f t="shared" si="28"/>
        <v>8.3898486075684175E-2</v>
      </c>
      <c r="AL26" s="24">
        <f t="shared" si="29"/>
        <v>2.5515165838120968E-2</v>
      </c>
      <c r="AM26" s="24">
        <f t="shared" si="30"/>
        <v>7.3954705860831416E-2</v>
      </c>
      <c r="AN26" s="24">
        <f t="shared" si="17"/>
        <v>5.0930776631950891E-2</v>
      </c>
      <c r="AO26" s="24">
        <f t="shared" si="31"/>
        <v>6.3442678886380444E-2</v>
      </c>
      <c r="AP26" s="24">
        <f t="shared" si="32"/>
        <v>6.614197732785132E-2</v>
      </c>
      <c r="AQ26" s="24">
        <f t="shared" si="32"/>
        <v>6.7570625561877984E-2</v>
      </c>
      <c r="AR26" s="24">
        <f t="shared" si="32"/>
        <v>7.381332763345716E-2</v>
      </c>
      <c r="AS26" s="24" t="e">
        <f t="shared" si="32"/>
        <v>#DIV/0!</v>
      </c>
      <c r="AT26" s="24">
        <f t="shared" si="32"/>
        <v>7.1394304062759151E-2</v>
      </c>
      <c r="AU26" s="21"/>
      <c r="AV26" s="24">
        <f t="shared" si="16"/>
        <v>0.40725284262630779</v>
      </c>
      <c r="AW26" s="24">
        <f t="shared" si="16"/>
        <v>0.40619898721163672</v>
      </c>
      <c r="AX26" s="24">
        <f t="shared" si="16"/>
        <v>0.24299610186163445</v>
      </c>
      <c r="AY26" s="24">
        <f t="shared" si="16"/>
        <v>0.25949374372048339</v>
      </c>
      <c r="AZ26" s="24">
        <f t="shared" si="16"/>
        <v>0.52815994838151936</v>
      </c>
      <c r="BA26" s="24">
        <f t="shared" si="16"/>
        <v>0.42400305828069507</v>
      </c>
      <c r="BB26" s="24">
        <f t="shared" si="16"/>
        <v>0.33405601031790444</v>
      </c>
      <c r="BC26" s="24">
        <f t="shared" si="16"/>
        <v>0.60522368180003916</v>
      </c>
      <c r="BD26" s="24">
        <f t="shared" si="16"/>
        <v>0.54889120774308675</v>
      </c>
      <c r="BE26" s="24">
        <f t="shared" si="16"/>
        <v>0.41054724660793918</v>
      </c>
      <c r="BF26" s="24">
        <f t="shared" si="16"/>
        <v>0.27109980895020747</v>
      </c>
      <c r="BG26" s="24">
        <f t="shared" si="16"/>
        <v>0.32830336394371074</v>
      </c>
      <c r="BH26" s="24">
        <f t="shared" si="16"/>
        <v>0.39701812685945082</v>
      </c>
      <c r="BI26" s="24">
        <f t="shared" si="16"/>
        <v>0.26033017845469475</v>
      </c>
      <c r="BJ26" s="24">
        <f t="shared" si="16"/>
        <v>0.39465534443959727</v>
      </c>
      <c r="BK26" s="24">
        <f t="shared" si="16"/>
        <v>0.53579687742415527</v>
      </c>
      <c r="BL26" s="24">
        <f t="shared" si="16"/>
        <v>0.40726295239353005</v>
      </c>
      <c r="BM26" s="24">
        <f t="shared" si="16"/>
        <v>0.36722654151121858</v>
      </c>
      <c r="BN26" s="24">
        <f t="shared" si="16"/>
        <v>0.34957856393992004</v>
      </c>
      <c r="BO26" s="24">
        <f t="shared" si="16"/>
        <v>0.35589823726022352</v>
      </c>
      <c r="BP26" s="24" t="e">
        <f t="shared" si="16"/>
        <v>#DIV/0!</v>
      </c>
      <c r="BQ26" s="24">
        <f t="shared" si="16"/>
        <v>0.41029855099177359</v>
      </c>
      <c r="BR26" s="21"/>
      <c r="BS26" s="35">
        <f t="shared" si="11"/>
        <v>43344</v>
      </c>
      <c r="BT26" s="24">
        <f t="shared" si="15"/>
        <v>1.8777759094221191E-2</v>
      </c>
      <c r="BU26" s="24">
        <f t="shared" si="15"/>
        <v>1.5447590368819837E-3</v>
      </c>
      <c r="BV26" s="24">
        <f t="shared" si="15"/>
        <v>6.4224953887049435E-3</v>
      </c>
      <c r="BW26" s="24">
        <f t="shared" si="15"/>
        <v>3.6175481117688923E-3</v>
      </c>
      <c r="BX26" s="24">
        <f t="shared" si="15"/>
        <v>5.7664101865327654E-3</v>
      </c>
      <c r="BY26" s="24">
        <f t="shared" si="15"/>
        <v>3.7779048259626632E-3</v>
      </c>
      <c r="BZ26" s="24">
        <f t="shared" si="15"/>
        <v>1.1676322071014258E-2</v>
      </c>
      <c r="CA26" s="24">
        <f t="shared" si="15"/>
        <v>1.0794048578535698E-3</v>
      </c>
      <c r="CB26" s="24">
        <f t="shared" si="15"/>
        <v>4.0461134014574459E-3</v>
      </c>
      <c r="CC26" s="24">
        <f t="shared" si="15"/>
        <v>2.4466877597578121E-4</v>
      </c>
      <c r="CD26" s="24">
        <f t="shared" si="15"/>
        <v>3.6077129587215769E-3</v>
      </c>
      <c r="CE26" s="24">
        <f t="shared" si="15"/>
        <v>2.8812900931407506E-3</v>
      </c>
      <c r="CF26" s="24">
        <f t="shared" si="14"/>
        <v>6.3442388802235836E-2</v>
      </c>
    </row>
    <row r="27" spans="1:84" x14ac:dyDescent="0.25">
      <c r="A27" s="31">
        <f>+[1]PAM!A28</f>
        <v>43374</v>
      </c>
      <c r="B27" s="17">
        <f>+[1]PAM!B28</f>
        <v>174.61709999999999</v>
      </c>
      <c r="C27" s="17">
        <f>+[1]PAM!C28</f>
        <v>171.25049999999999</v>
      </c>
      <c r="D27" s="17">
        <f>+[1]PAM!D28</f>
        <v>150.00309999999999</v>
      </c>
      <c r="E27" s="17">
        <f>+[1]PAM!E28</f>
        <v>149.8879</v>
      </c>
      <c r="F27" s="17">
        <f>+[1]PAM!F28</f>
        <v>218.03870000000001</v>
      </c>
      <c r="G27" s="17">
        <f>+[1]PAM!G28</f>
        <v>167.01179999999999</v>
      </c>
      <c r="H27" s="17">
        <f>+[1]PAM!H28</f>
        <v>172.67400000000001</v>
      </c>
      <c r="I27" s="17">
        <f>+[1]PAM!I28</f>
        <v>196.12360000000001</v>
      </c>
      <c r="J27" s="17">
        <f>+[1]PAM!J28</f>
        <v>195.69380000000001</v>
      </c>
      <c r="K27" s="17">
        <f>+[1]PAM!K28</f>
        <v>172.05629999999999</v>
      </c>
      <c r="L27" s="17">
        <f>+[1]PAM!L28</f>
        <v>168.1978</v>
      </c>
      <c r="M27" s="17">
        <f>+[1]PAM!M28</f>
        <v>161.05430000000001</v>
      </c>
      <c r="N27" s="17">
        <f>+[1]PAM!N28</f>
        <v>171.98330000000001</v>
      </c>
      <c r="O27" s="18">
        <f>+[1]PAM!R28</f>
        <v>156.7182</v>
      </c>
      <c r="P27" s="19">
        <f>+[1]PAM!S28</f>
        <v>168.904</v>
      </c>
      <c r="Q27" s="20">
        <f>+[1]PAM!T28</f>
        <v>206.04409999999999</v>
      </c>
      <c r="R27" s="18">
        <f t="shared" si="4"/>
        <v>174.61805086000001</v>
      </c>
      <c r="S27" s="19">
        <f t="shared" si="5"/>
        <v>165.32816393322599</v>
      </c>
      <c r="T27" s="19">
        <f t="shared" si="6"/>
        <v>162.21879771205357</v>
      </c>
      <c r="U27" s="19">
        <f t="shared" si="7"/>
        <v>162.55882768565252</v>
      </c>
      <c r="V27" s="19"/>
      <c r="W27" s="20">
        <f t="shared" si="8"/>
        <v>173.11010480504137</v>
      </c>
      <c r="X27" s="21"/>
      <c r="Y27" s="41">
        <f t="shared" si="18"/>
        <v>5.7879613457382684E-2</v>
      </c>
      <c r="Z27" s="24">
        <f t="shared" si="18"/>
        <v>5.7441277447081607E-2</v>
      </c>
      <c r="AA27" s="24">
        <f t="shared" si="18"/>
        <v>2.2434475232718132E-2</v>
      </c>
      <c r="AB27" s="24">
        <f t="shared" si="19"/>
        <v>5.34668816409265E-2</v>
      </c>
      <c r="AC27" s="24">
        <f t="shared" si="20"/>
        <v>0.1172562392553631</v>
      </c>
      <c r="AD27" s="24">
        <f t="shared" si="21"/>
        <v>4.2689824815512978E-2</v>
      </c>
      <c r="AE27" s="24">
        <f t="shared" si="22"/>
        <v>5.4565330906714671E-2</v>
      </c>
      <c r="AF27" s="24">
        <f t="shared" si="23"/>
        <v>8.129046770522752E-2</v>
      </c>
      <c r="AG27" s="24">
        <f t="shared" si="24"/>
        <v>1.180702982572801E-2</v>
      </c>
      <c r="AH27" s="24">
        <f t="shared" si="25"/>
        <v>2.5995098302295183E-2</v>
      </c>
      <c r="AI27" s="24">
        <f t="shared" si="26"/>
        <v>1.4469956640190906E-2</v>
      </c>
      <c r="AJ27" s="24">
        <f t="shared" si="27"/>
        <v>3.8555463055689909E-2</v>
      </c>
      <c r="AK27" s="24">
        <f t="shared" si="28"/>
        <v>6.5637235493379187E-2</v>
      </c>
      <c r="AL27" s="24">
        <f t="shared" si="29"/>
        <v>6.5355758269144193E-2</v>
      </c>
      <c r="AM27" s="24">
        <f t="shared" si="30"/>
        <v>4.6195012573863714E-2</v>
      </c>
      <c r="AN27" s="24">
        <f t="shared" si="17"/>
        <v>8.9766427357226064E-2</v>
      </c>
      <c r="AO27" s="24">
        <f t="shared" si="31"/>
        <v>5.788531943089148E-2</v>
      </c>
      <c r="AP27" s="24">
        <f t="shared" si="32"/>
        <v>4.8309181198899598E-2</v>
      </c>
      <c r="AQ27" s="24">
        <f t="shared" si="32"/>
        <v>4.329435099127199E-2</v>
      </c>
      <c r="AR27" s="24">
        <f t="shared" si="32"/>
        <v>4.4673361554336877E-2</v>
      </c>
      <c r="AS27" s="24" t="e">
        <f t="shared" si="32"/>
        <v>#DIV/0!</v>
      </c>
      <c r="AT27" s="24">
        <f t="shared" si="32"/>
        <v>5.1384734892834238E-2</v>
      </c>
      <c r="AU27" s="21"/>
      <c r="AV27" s="24">
        <f t="shared" si="16"/>
        <v>0.46402424709906764</v>
      </c>
      <c r="AW27" s="24">
        <f t="shared" si="16"/>
        <v>0.46739563527120387</v>
      </c>
      <c r="AX27" s="24">
        <f t="shared" si="16"/>
        <v>0.23494001197043768</v>
      </c>
      <c r="AY27" s="24">
        <f t="shared" si="16"/>
        <v>0.28921854491470156</v>
      </c>
      <c r="AZ27" s="24">
        <f t="shared" si="16"/>
        <v>0.68841888277483432</v>
      </c>
      <c r="BA27" s="24">
        <f t="shared" si="16"/>
        <v>0.4756130208788909</v>
      </c>
      <c r="BB27" s="24">
        <f t="shared" si="16"/>
        <v>0.38956039180719948</v>
      </c>
      <c r="BC27" s="24">
        <f t="shared" si="16"/>
        <v>0.70699601371699128</v>
      </c>
      <c r="BD27" s="24">
        <f t="shared" si="16"/>
        <v>0.47862611108256692</v>
      </c>
      <c r="BE27" s="24">
        <f t="shared" si="16"/>
        <v>0.41959355154367417</v>
      </c>
      <c r="BF27" s="24">
        <f t="shared" si="16"/>
        <v>0.27883537782400492</v>
      </c>
      <c r="BG27" s="24">
        <f t="shared" si="16"/>
        <v>0.3627373832756271</v>
      </c>
      <c r="BH27" s="24">
        <f t="shared" si="16"/>
        <v>0.46984851398414662</v>
      </c>
      <c r="BI27" s="24">
        <f t="shared" si="16"/>
        <v>0.30972535733298323</v>
      </c>
      <c r="BJ27" s="24">
        <f t="shared" si="16"/>
        <v>0.43780389806731046</v>
      </c>
      <c r="BK27" s="24">
        <f t="shared" si="16"/>
        <v>0.64268618971994185</v>
      </c>
      <c r="BL27" s="24">
        <f t="shared" si="16"/>
        <v>0.46404178285124642</v>
      </c>
      <c r="BM27" s="24">
        <f t="shared" si="16"/>
        <v>0.410017682308077</v>
      </c>
      <c r="BN27" s="24">
        <f t="shared" si="16"/>
        <v>0.38359340251126794</v>
      </c>
      <c r="BO27" s="24">
        <f t="shared" si="16"/>
        <v>0.38974651949438677</v>
      </c>
      <c r="BP27" s="24" t="e">
        <f t="shared" si="16"/>
        <v>#DIV/0!</v>
      </c>
      <c r="BQ27" s="24">
        <f t="shared" si="16"/>
        <v>0.45416476265511263</v>
      </c>
      <c r="BR27" s="21"/>
      <c r="BS27" s="35">
        <f t="shared" si="11"/>
        <v>43374</v>
      </c>
      <c r="BT27" s="24">
        <f t="shared" si="15"/>
        <v>1.6146328408555954E-2</v>
      </c>
      <c r="BU27" s="24">
        <f t="shared" si="15"/>
        <v>7.5772870165566363E-4</v>
      </c>
      <c r="BV27" s="24">
        <f t="shared" si="15"/>
        <v>4.8068915985564386E-3</v>
      </c>
      <c r="BW27" s="24">
        <f t="shared" si="15"/>
        <v>1.2019470348648073E-2</v>
      </c>
      <c r="BX27" s="24">
        <f t="shared" si="15"/>
        <v>2.6263652792595277E-3</v>
      </c>
      <c r="BY27" s="24">
        <f t="shared" si="15"/>
        <v>4.4168219101399352E-3</v>
      </c>
      <c r="BZ27" s="24">
        <f t="shared" si="15"/>
        <v>9.2988086388676432E-3</v>
      </c>
      <c r="CA27" s="24">
        <f t="shared" si="15"/>
        <v>3.9567220575379385E-4</v>
      </c>
      <c r="CB27" s="24">
        <f t="shared" si="15"/>
        <v>1.9516892610289464E-3</v>
      </c>
      <c r="CC27" s="24">
        <f t="shared" si="15"/>
        <v>2.3400422746909863E-4</v>
      </c>
      <c r="CD27" s="24">
        <f t="shared" si="15"/>
        <v>2.934019857836364E-3</v>
      </c>
      <c r="CE27" s="24">
        <f t="shared" si="15"/>
        <v>2.2975219809612487E-3</v>
      </c>
      <c r="CF27" s="24">
        <f t="shared" si="14"/>
        <v>5.7885322418732697E-2</v>
      </c>
    </row>
    <row r="28" spans="1:84" x14ac:dyDescent="0.25">
      <c r="A28" s="31">
        <f>+[1]PAM!A29</f>
        <v>43405</v>
      </c>
      <c r="B28" s="17">
        <f>+[1]PAM!B29</f>
        <v>180.3503</v>
      </c>
      <c r="C28" s="17">
        <f>+[1]PAM!C29</f>
        <v>177.61789999999999</v>
      </c>
      <c r="D28" s="17">
        <f>+[1]PAM!D29</f>
        <v>156.322</v>
      </c>
      <c r="E28" s="17">
        <f>+[1]PAM!E29</f>
        <v>153.90649999999999</v>
      </c>
      <c r="F28" s="17">
        <f>+[1]PAM!F29</f>
        <v>224.92439999999999</v>
      </c>
      <c r="G28" s="17">
        <f>+[1]PAM!G29</f>
        <v>172.44919999999999</v>
      </c>
      <c r="H28" s="17">
        <f>+[1]PAM!H29</f>
        <v>184.59280000000001</v>
      </c>
      <c r="I28" s="17">
        <f>+[1]PAM!I29</f>
        <v>200.7638</v>
      </c>
      <c r="J28" s="17">
        <f>+[1]PAM!J29</f>
        <v>198.44370000000001</v>
      </c>
      <c r="K28" s="17">
        <f>+[1]PAM!K29</f>
        <v>173.78309999999999</v>
      </c>
      <c r="L28" s="17">
        <f>+[1]PAM!L29</f>
        <v>169.9212</v>
      </c>
      <c r="M28" s="17">
        <f>+[1]PAM!M29</f>
        <v>165.15600000000001</v>
      </c>
      <c r="N28" s="17">
        <f>+[1]PAM!N29</f>
        <v>179.9777</v>
      </c>
      <c r="O28" s="18">
        <f>+[1]PAM!R29</f>
        <v>164.1653</v>
      </c>
      <c r="P28" s="19">
        <f>+[1]PAM!S29</f>
        <v>174.34</v>
      </c>
      <c r="Q28" s="20">
        <f>+[1]PAM!T29</f>
        <v>211.77160000000001</v>
      </c>
      <c r="R28" s="18">
        <f t="shared" si="4"/>
        <v>180.35135101</v>
      </c>
      <c r="S28" s="19">
        <f t="shared" si="5"/>
        <v>170.56216185385856</v>
      </c>
      <c r="T28" s="19">
        <f t="shared" si="6"/>
        <v>166.43174101562502</v>
      </c>
      <c r="U28" s="19">
        <f t="shared" si="7"/>
        <v>166.80425371304977</v>
      </c>
      <c r="V28" s="19"/>
      <c r="W28" s="20">
        <f t="shared" si="8"/>
        <v>178.50532725482472</v>
      </c>
      <c r="X28" s="21"/>
      <c r="Y28" s="41">
        <f t="shared" si="18"/>
        <v>3.2832981420490848E-2</v>
      </c>
      <c r="Z28" s="24">
        <f t="shared" si="18"/>
        <v>3.7181789250250397E-2</v>
      </c>
      <c r="AA28" s="24">
        <f t="shared" si="18"/>
        <v>4.2125129413992157E-2</v>
      </c>
      <c r="AB28" s="24">
        <f t="shared" si="19"/>
        <v>2.6810703198857144E-2</v>
      </c>
      <c r="AC28" s="24">
        <f t="shared" si="20"/>
        <v>3.1580173611381657E-2</v>
      </c>
      <c r="AD28" s="24">
        <f t="shared" si="21"/>
        <v>3.2556981003737384E-2</v>
      </c>
      <c r="AE28" s="24">
        <f t="shared" si="22"/>
        <v>6.9024867669712942E-2</v>
      </c>
      <c r="AF28" s="24">
        <f t="shared" si="23"/>
        <v>2.3659569781505185E-2</v>
      </c>
      <c r="AG28" s="24">
        <f t="shared" si="24"/>
        <v>1.4052054791720447E-2</v>
      </c>
      <c r="AH28" s="24">
        <f t="shared" si="25"/>
        <v>1.0036249762432448E-2</v>
      </c>
      <c r="AI28" s="24">
        <f t="shared" si="26"/>
        <v>1.0246269570707733E-2</v>
      </c>
      <c r="AJ28" s="24">
        <f t="shared" si="27"/>
        <v>2.5467808062249686E-2</v>
      </c>
      <c r="AK28" s="24">
        <f t="shared" si="28"/>
        <v>4.6483582999046869E-2</v>
      </c>
      <c r="AL28" s="24">
        <f t="shared" si="29"/>
        <v>4.7519050116706429E-2</v>
      </c>
      <c r="AM28" s="24">
        <f t="shared" si="30"/>
        <v>3.2183962487567053E-2</v>
      </c>
      <c r="AN28" s="24">
        <f t="shared" si="17"/>
        <v>2.7797447245516915E-2</v>
      </c>
      <c r="AO28" s="24">
        <f t="shared" si="31"/>
        <v>3.2833376170237294E-2</v>
      </c>
      <c r="AP28" s="24">
        <f t="shared" si="32"/>
        <v>3.1658235330953799E-2</v>
      </c>
      <c r="AQ28" s="24">
        <f t="shared" si="32"/>
        <v>2.5970746688985136E-2</v>
      </c>
      <c r="AR28" s="24">
        <f t="shared" si="32"/>
        <v>2.6116244118140619E-2</v>
      </c>
      <c r="AS28" s="24" t="e">
        <f t="shared" si="32"/>
        <v>#DIV/0!</v>
      </c>
      <c r="AT28" s="24">
        <f t="shared" si="32"/>
        <v>3.1166421254608556E-2</v>
      </c>
      <c r="AU28" s="21"/>
      <c r="AV28" s="24">
        <f t="shared" si="16"/>
        <v>0.48803386787502356</v>
      </c>
      <c r="AW28" s="24">
        <f t="shared" si="16"/>
        <v>0.50117817087703576</v>
      </c>
      <c r="AX28" s="24">
        <f t="shared" si="16"/>
        <v>0.27144912601191229</v>
      </c>
      <c r="AY28" s="24">
        <f t="shared" si="16"/>
        <v>0.30203367547990889</v>
      </c>
      <c r="AZ28" s="24">
        <f t="shared" si="16"/>
        <v>0.71845067420288644</v>
      </c>
      <c r="BA28" s="24">
        <f t="shared" si="16"/>
        <v>0.50604209950840517</v>
      </c>
      <c r="BB28" s="24">
        <f t="shared" si="16"/>
        <v>0.46352965428114978</v>
      </c>
      <c r="BC28" s="24">
        <f t="shared" si="16"/>
        <v>0.68887045676704695</v>
      </c>
      <c r="BD28" s="24">
        <f t="shared" si="16"/>
        <v>0.48833593584764712</v>
      </c>
      <c r="BE28" s="24">
        <f t="shared" si="16"/>
        <v>0.41606782141468979</v>
      </c>
      <c r="BF28" s="24">
        <f t="shared" si="16"/>
        <v>0.28800778620677114</v>
      </c>
      <c r="BG28" s="24">
        <f t="shared" si="16"/>
        <v>0.3692574525026282</v>
      </c>
      <c r="BH28" s="24">
        <f t="shared" si="16"/>
        <v>0.51622988219118993</v>
      </c>
      <c r="BI28" s="24">
        <f t="shared" ref="BI28:BQ56" si="33">+O28/O16-1</f>
        <v>0.33657234322486529</v>
      </c>
      <c r="BJ28" s="24">
        <f t="shared" si="33"/>
        <v>0.46489921990797534</v>
      </c>
      <c r="BK28" s="24">
        <f t="shared" si="33"/>
        <v>0.6547358123318574</v>
      </c>
      <c r="BL28" s="24">
        <f t="shared" si="33"/>
        <v>0.48805160914158874</v>
      </c>
      <c r="BM28" s="24">
        <f t="shared" si="33"/>
        <v>0.43360711902888238</v>
      </c>
      <c r="BN28" s="24">
        <f t="shared" si="33"/>
        <v>0.39768744466161254</v>
      </c>
      <c r="BO28" s="24">
        <f t="shared" si="33"/>
        <v>0.40612822012327188</v>
      </c>
      <c r="BP28" s="24" t="e">
        <f t="shared" si="33"/>
        <v>#DIV/0!</v>
      </c>
      <c r="BQ28" s="24">
        <f t="shared" si="33"/>
        <v>0.47363239421380698</v>
      </c>
      <c r="BR28" s="21"/>
      <c r="BS28" s="35">
        <f t="shared" si="11"/>
        <v>43405</v>
      </c>
      <c r="BT28" s="24">
        <f t="shared" si="15"/>
        <v>1.0447201906342511E-2</v>
      </c>
      <c r="BU28" s="24">
        <f t="shared" si="15"/>
        <v>1.3751127466897603E-3</v>
      </c>
      <c r="BV28" s="24">
        <f t="shared" si="15"/>
        <v>2.4003375385343085E-3</v>
      </c>
      <c r="BW28" s="24">
        <f t="shared" si="15"/>
        <v>3.4188529645721912E-3</v>
      </c>
      <c r="BX28" s="24">
        <f t="shared" si="15"/>
        <v>1.9742119185348962E-3</v>
      </c>
      <c r="BY28" s="24">
        <f t="shared" si="15"/>
        <v>5.5697527905342629E-3</v>
      </c>
      <c r="BZ28" s="24">
        <f t="shared" si="15"/>
        <v>2.7663087979355933E-3</v>
      </c>
      <c r="CA28" s="24">
        <f t="shared" si="15"/>
        <v>4.5039769873626297E-4</v>
      </c>
      <c r="CB28" s="24">
        <f t="shared" si="15"/>
        <v>7.3080196613046361E-4</v>
      </c>
      <c r="CC28" s="24">
        <f t="shared" si="15"/>
        <v>1.5890047423763176E-4</v>
      </c>
      <c r="CD28" s="24">
        <f t="shared" si="15"/>
        <v>1.9026641720656197E-3</v>
      </c>
      <c r="CE28" s="24">
        <f t="shared" si="15"/>
        <v>1.6390119867985406E-3</v>
      </c>
      <c r="CF28" s="24">
        <f t="shared" si="14"/>
        <v>3.2833554961112045E-2</v>
      </c>
    </row>
    <row r="29" spans="1:84" x14ac:dyDescent="0.25">
      <c r="A29" s="31">
        <f>+[1]PAM!A30</f>
        <v>43435</v>
      </c>
      <c r="B29" s="17">
        <f>+[1]PAM!B30</f>
        <v>184.50800000000001</v>
      </c>
      <c r="C29" s="17">
        <f>+[1]PAM!C30</f>
        <v>180.69759999999999</v>
      </c>
      <c r="D29" s="17">
        <f>+[1]PAM!D30</f>
        <v>158.43770000000001</v>
      </c>
      <c r="E29" s="17">
        <f>+[1]PAM!E30</f>
        <v>156.5489</v>
      </c>
      <c r="F29" s="17">
        <f>+[1]PAM!F30</f>
        <v>228.7319</v>
      </c>
      <c r="G29" s="17">
        <f>+[1]PAM!G30</f>
        <v>176.2287</v>
      </c>
      <c r="H29" s="17">
        <f>+[1]PAM!H30</f>
        <v>193.375</v>
      </c>
      <c r="I29" s="17">
        <f>+[1]PAM!I30</f>
        <v>202.7961</v>
      </c>
      <c r="J29" s="17">
        <f>+[1]PAM!J30</f>
        <v>215.77860000000001</v>
      </c>
      <c r="K29" s="17">
        <f>+[1]PAM!K30</f>
        <v>178.15539999999999</v>
      </c>
      <c r="L29" s="17">
        <f>+[1]PAM!L30</f>
        <v>169.9419</v>
      </c>
      <c r="M29" s="17">
        <f>+[1]PAM!M30</f>
        <v>170.08240000000001</v>
      </c>
      <c r="N29" s="17">
        <f>+[1]PAM!N30</f>
        <v>185.6412</v>
      </c>
      <c r="O29" s="18">
        <f>+[1]PAM!R30</f>
        <v>165.3655</v>
      </c>
      <c r="P29" s="19">
        <f>+[1]PAM!S30</f>
        <v>178.78800000000001</v>
      </c>
      <c r="Q29" s="20">
        <f>+[1]PAM!T30</f>
        <v>216.7304</v>
      </c>
      <c r="R29" s="18">
        <f t="shared" si="4"/>
        <v>184.50862056</v>
      </c>
      <c r="S29" s="19">
        <f t="shared" si="5"/>
        <v>174.08077063991806</v>
      </c>
      <c r="T29" s="19">
        <f t="shared" si="6"/>
        <v>170.44995332031252</v>
      </c>
      <c r="U29" s="19">
        <f t="shared" si="7"/>
        <v>170.5572778298486</v>
      </c>
      <c r="V29" s="19"/>
      <c r="W29" s="20">
        <f t="shared" si="8"/>
        <v>183.36036910200866</v>
      </c>
      <c r="X29" s="21"/>
      <c r="Y29" s="41">
        <f t="shared" si="18"/>
        <v>2.3053468721704329E-2</v>
      </c>
      <c r="Z29" s="24">
        <f t="shared" si="18"/>
        <v>1.7338905594537435E-2</v>
      </c>
      <c r="AA29" s="24">
        <f t="shared" si="18"/>
        <v>1.3534243420631809E-2</v>
      </c>
      <c r="AB29" s="24">
        <f t="shared" si="19"/>
        <v>1.7168865512502851E-2</v>
      </c>
      <c r="AC29" s="24">
        <f t="shared" si="20"/>
        <v>1.6927909999982171E-2</v>
      </c>
      <c r="AD29" s="24">
        <f t="shared" si="21"/>
        <v>2.1916599207186804E-2</v>
      </c>
      <c r="AE29" s="24">
        <f t="shared" si="22"/>
        <v>4.7576070139246918E-2</v>
      </c>
      <c r="AF29" s="24">
        <f t="shared" si="23"/>
        <v>1.01228408707148E-2</v>
      </c>
      <c r="AG29" s="24">
        <f t="shared" si="24"/>
        <v>8.7354247073603286E-2</v>
      </c>
      <c r="AH29" s="24">
        <f t="shared" si="25"/>
        <v>2.5159523567021225E-2</v>
      </c>
      <c r="AI29" s="24">
        <f t="shared" si="26"/>
        <v>1.2182117357939504E-4</v>
      </c>
      <c r="AJ29" s="24">
        <f t="shared" si="27"/>
        <v>2.98287679527236E-2</v>
      </c>
      <c r="AK29" s="24">
        <f t="shared" si="28"/>
        <v>3.1467787398105518E-2</v>
      </c>
      <c r="AL29" s="24">
        <f t="shared" si="29"/>
        <v>7.3109238066753068E-3</v>
      </c>
      <c r="AM29" s="24">
        <f t="shared" si="30"/>
        <v>2.551336468968679E-2</v>
      </c>
      <c r="AN29" s="24">
        <f t="shared" si="17"/>
        <v>2.3415793241397864E-2</v>
      </c>
      <c r="AO29" s="24">
        <f t="shared" si="31"/>
        <v>2.3050947645906428E-2</v>
      </c>
      <c r="AP29" s="24">
        <f t="shared" si="32"/>
        <v>2.0629480465159222E-2</v>
      </c>
      <c r="AQ29" s="24">
        <f t="shared" si="32"/>
        <v>2.4143305118164093E-2</v>
      </c>
      <c r="AR29" s="24">
        <f t="shared" si="32"/>
        <v>2.2499570803842239E-2</v>
      </c>
      <c r="AS29" s="24" t="e">
        <f t="shared" si="32"/>
        <v>#DIV/0!</v>
      </c>
      <c r="AT29" s="24">
        <f t="shared" si="32"/>
        <v>2.7198302268330199E-2</v>
      </c>
      <c r="AU29" s="21"/>
      <c r="AV29" s="24">
        <f t="shared" ref="AV29:BH48" si="34">+B29/B17-1</f>
        <v>0.4764147961555667</v>
      </c>
      <c r="AW29" s="24">
        <f t="shared" si="34"/>
        <v>0.51771474647023741</v>
      </c>
      <c r="AX29" s="24">
        <f t="shared" si="34"/>
        <v>0.28128929787659041</v>
      </c>
      <c r="AY29" s="24">
        <f t="shared" si="34"/>
        <v>0.31392272686833489</v>
      </c>
      <c r="AZ29" s="24">
        <f t="shared" si="34"/>
        <v>0.46253815688345701</v>
      </c>
      <c r="BA29" s="24">
        <f t="shared" si="34"/>
        <v>0.49358633718195466</v>
      </c>
      <c r="BB29" s="24">
        <f t="shared" si="34"/>
        <v>0.49944364534426167</v>
      </c>
      <c r="BC29" s="24">
        <f t="shared" si="34"/>
        <v>0.65058723944556118</v>
      </c>
      <c r="BD29" s="24">
        <f t="shared" si="34"/>
        <v>0.59472874358682537</v>
      </c>
      <c r="BE29" s="24">
        <f t="shared" si="34"/>
        <v>0.44182651180821342</v>
      </c>
      <c r="BF29" s="24">
        <f t="shared" si="34"/>
        <v>0.28808853557931502</v>
      </c>
      <c r="BG29" s="24">
        <f t="shared" si="34"/>
        <v>0.38435267286664732</v>
      </c>
      <c r="BH29" s="24">
        <f t="shared" si="34"/>
        <v>0.54438968550026789</v>
      </c>
      <c r="BI29" s="24">
        <f t="shared" si="33"/>
        <v>0.34334062820369105</v>
      </c>
      <c r="BJ29" s="24">
        <f t="shared" si="33"/>
        <v>0.48036276290001667</v>
      </c>
      <c r="BK29" s="24">
        <f t="shared" si="33"/>
        <v>0.53642380350144903</v>
      </c>
      <c r="BL29" s="24">
        <f t="shared" si="33"/>
        <v>0.47642474540151025</v>
      </c>
      <c r="BM29" s="24">
        <f t="shared" si="33"/>
        <v>0.44793308309279101</v>
      </c>
      <c r="BN29" s="24">
        <f t="shared" si="33"/>
        <v>0.41104001617240926</v>
      </c>
      <c r="BO29" s="24">
        <f t="shared" si="33"/>
        <v>0.41900546678398487</v>
      </c>
      <c r="BP29" s="24" t="e">
        <f t="shared" si="33"/>
        <v>#DIV/0!</v>
      </c>
      <c r="BQ29" s="24">
        <f t="shared" si="33"/>
        <v>0.48621042196455089</v>
      </c>
      <c r="BR29" s="21"/>
      <c r="BS29" s="35">
        <f t="shared" si="11"/>
        <v>43435</v>
      </c>
      <c r="BT29" s="24">
        <f t="shared" si="15"/>
        <v>4.8923348062077003E-3</v>
      </c>
      <c r="BU29" s="24">
        <f t="shared" si="15"/>
        <v>4.4578023989979583E-4</v>
      </c>
      <c r="BV29" s="24">
        <f t="shared" si="15"/>
        <v>1.5281500502078509E-3</v>
      </c>
      <c r="BW29" s="24">
        <f t="shared" si="15"/>
        <v>1.8303837032708035E-3</v>
      </c>
      <c r="BX29" s="24">
        <f t="shared" si="15"/>
        <v>1.3286382113032293E-3</v>
      </c>
      <c r="BY29" s="24">
        <f t="shared" si="15"/>
        <v>3.9735310670400833E-3</v>
      </c>
      <c r="BZ29" s="24">
        <f t="shared" si="15"/>
        <v>1.1730639206033991E-3</v>
      </c>
      <c r="CA29" s="24">
        <f t="shared" si="15"/>
        <v>2.748973192725491E-3</v>
      </c>
      <c r="CB29" s="24">
        <f t="shared" si="15"/>
        <v>1.7915854312413101E-3</v>
      </c>
      <c r="CC29" s="24">
        <f t="shared" si="15"/>
        <v>1.8479037739337348E-6</v>
      </c>
      <c r="CD29" s="24">
        <f t="shared" si="15"/>
        <v>2.2125740849890468E-3</v>
      </c>
      <c r="CE29" s="24">
        <f t="shared" si="15"/>
        <v>1.124219366421902E-3</v>
      </c>
      <c r="CF29" s="24">
        <f t="shared" si="14"/>
        <v>2.3051081977684549E-2</v>
      </c>
    </row>
    <row r="30" spans="1:84" x14ac:dyDescent="0.25">
      <c r="A30" s="31">
        <f>+[1]PAM!A31</f>
        <v>43466</v>
      </c>
      <c r="B30" s="17">
        <f>+[1]PAM!B31</f>
        <v>189.80500000000001</v>
      </c>
      <c r="C30" s="17">
        <f>+[1]PAM!C31</f>
        <v>186.1421</v>
      </c>
      <c r="D30" s="17">
        <f>+[1]PAM!D31</f>
        <v>163.53749999999999</v>
      </c>
      <c r="E30" s="17">
        <f>+[1]PAM!E31</f>
        <v>154.98849999999999</v>
      </c>
      <c r="F30" s="17">
        <f>+[1]PAM!F31</f>
        <v>238.34020000000001</v>
      </c>
      <c r="G30" s="17">
        <f>+[1]PAM!G31</f>
        <v>180.96270000000001</v>
      </c>
      <c r="H30" s="17">
        <f>+[1]PAM!H31</f>
        <v>199.48150000000001</v>
      </c>
      <c r="I30" s="17">
        <f>+[1]PAM!I31</f>
        <v>207.2756</v>
      </c>
      <c r="J30" s="17">
        <f>+[1]PAM!J31</f>
        <v>229.86709999999999</v>
      </c>
      <c r="K30" s="17">
        <f>+[1]PAM!K31</f>
        <v>184.94069999999999</v>
      </c>
      <c r="L30" s="17">
        <f>+[1]PAM!L31</f>
        <v>170.13929999999999</v>
      </c>
      <c r="M30" s="17">
        <f>+[1]PAM!M31</f>
        <v>176.22239999999999</v>
      </c>
      <c r="N30" s="17">
        <f>+[1]PAM!N31</f>
        <v>191.32050000000001</v>
      </c>
      <c r="O30" s="18">
        <f>+[1]PAM!R31</f>
        <v>166.8588</v>
      </c>
      <c r="P30" s="19">
        <f>+[1]PAM!S31</f>
        <v>184.06870000000001</v>
      </c>
      <c r="Q30" s="20">
        <f>+[1]PAM!T31</f>
        <v>224.4453</v>
      </c>
      <c r="R30" s="18">
        <f t="shared" si="4"/>
        <v>189.80549589999998</v>
      </c>
      <c r="S30" s="19">
        <f t="shared" si="5"/>
        <v>178.61016021379413</v>
      </c>
      <c r="T30" s="19">
        <f t="shared" si="6"/>
        <v>174.18733749999998</v>
      </c>
      <c r="U30" s="19">
        <f t="shared" si="7"/>
        <v>173.59310511896177</v>
      </c>
      <c r="V30" s="19"/>
      <c r="W30" s="20">
        <f t="shared" si="8"/>
        <v>187.71809671130364</v>
      </c>
      <c r="X30" s="21"/>
      <c r="Y30" s="41">
        <f t="shared" si="18"/>
        <v>2.8708782275023381E-2</v>
      </c>
      <c r="Z30" s="24">
        <f t="shared" si="18"/>
        <v>3.0130449989374641E-2</v>
      </c>
      <c r="AA30" s="24">
        <f t="shared" si="18"/>
        <v>3.2188046153156735E-2</v>
      </c>
      <c r="AB30" s="24">
        <f t="shared" si="19"/>
        <v>-9.9674925853839857E-3</v>
      </c>
      <c r="AC30" s="24">
        <f t="shared" si="20"/>
        <v>4.2006821086171264E-2</v>
      </c>
      <c r="AD30" s="24">
        <f t="shared" si="21"/>
        <v>2.6862820868564619E-2</v>
      </c>
      <c r="AE30" s="24">
        <f t="shared" si="22"/>
        <v>3.1578539107950832E-2</v>
      </c>
      <c r="AF30" s="24">
        <f t="shared" si="23"/>
        <v>2.2088689082285118E-2</v>
      </c>
      <c r="AG30" s="24">
        <f t="shared" si="24"/>
        <v>6.5291460784340893E-2</v>
      </c>
      <c r="AH30" s="24">
        <f t="shared" si="25"/>
        <v>3.8086412199686448E-2</v>
      </c>
      <c r="AI30" s="24">
        <f t="shared" si="26"/>
        <v>1.161573455398468E-3</v>
      </c>
      <c r="AJ30" s="24">
        <f t="shared" si="27"/>
        <v>3.6100149104198787E-2</v>
      </c>
      <c r="AK30" s="24">
        <f t="shared" si="28"/>
        <v>3.0592885630991384E-2</v>
      </c>
      <c r="AL30" s="24">
        <f t="shared" si="29"/>
        <v>9.0302995485758153E-3</v>
      </c>
      <c r="AM30" s="24">
        <f t="shared" si="30"/>
        <v>2.9536098619594053E-2</v>
      </c>
      <c r="AN30" s="24">
        <f t="shared" si="17"/>
        <v>3.5596759845411663E-2</v>
      </c>
      <c r="AO30" s="24">
        <f t="shared" si="31"/>
        <v>2.8708010086051727E-2</v>
      </c>
      <c r="AP30" s="24">
        <f t="shared" si="32"/>
        <v>2.6018896614635301E-2</v>
      </c>
      <c r="AQ30" s="24">
        <f t="shared" si="32"/>
        <v>2.1926577900928557E-2</v>
      </c>
      <c r="AR30" s="24">
        <f t="shared" si="32"/>
        <v>1.7799459089290703E-2</v>
      </c>
      <c r="AS30" s="24" t="e">
        <f t="shared" si="32"/>
        <v>#DIV/0!</v>
      </c>
      <c r="AT30" s="24">
        <f t="shared" si="32"/>
        <v>2.3765918615001658E-2</v>
      </c>
      <c r="AU30" s="21"/>
      <c r="AV30" s="24">
        <f t="shared" si="34"/>
        <v>0.49089775130155555</v>
      </c>
      <c r="AW30" s="24">
        <f t="shared" si="34"/>
        <v>0.53414872354892551</v>
      </c>
      <c r="AX30" s="24">
        <f t="shared" si="34"/>
        <v>0.28910166669819715</v>
      </c>
      <c r="AY30" s="24">
        <f t="shared" si="34"/>
        <v>0.29885415802445525</v>
      </c>
      <c r="AZ30" s="24">
        <f t="shared" si="34"/>
        <v>0.4892269510237568</v>
      </c>
      <c r="BA30" s="24">
        <f t="shared" si="34"/>
        <v>0.51977798269615483</v>
      </c>
      <c r="BB30" s="24">
        <f t="shared" si="34"/>
        <v>0.52079295933350322</v>
      </c>
      <c r="BC30" s="24">
        <f t="shared" si="34"/>
        <v>0.65697731120785718</v>
      </c>
      <c r="BD30" s="24">
        <f t="shared" si="34"/>
        <v>0.6657603556063143</v>
      </c>
      <c r="BE30" s="24">
        <f t="shared" si="34"/>
        <v>0.44898221411228434</v>
      </c>
      <c r="BF30" s="24">
        <f t="shared" si="34"/>
        <v>0.27491485670824223</v>
      </c>
      <c r="BG30" s="24">
        <f t="shared" si="34"/>
        <v>0.39677577623357574</v>
      </c>
      <c r="BH30" s="24">
        <f t="shared" si="34"/>
        <v>0.56262021616244295</v>
      </c>
      <c r="BI30" s="24">
        <f t="shared" si="33"/>
        <v>0.319492506531875</v>
      </c>
      <c r="BJ30" s="24">
        <f t="shared" si="33"/>
        <v>0.50062448333379539</v>
      </c>
      <c r="BK30" s="24">
        <f t="shared" si="33"/>
        <v>0.55462640045715084</v>
      </c>
      <c r="BL30" s="24">
        <f t="shared" si="33"/>
        <v>0.49090791856011906</v>
      </c>
      <c r="BM30" s="24">
        <f t="shared" si="33"/>
        <v>0.45879375132524158</v>
      </c>
      <c r="BN30" s="24">
        <f t="shared" si="33"/>
        <v>0.4178797267773231</v>
      </c>
      <c r="BO30" s="24">
        <f t="shared" si="33"/>
        <v>0.42425843988786505</v>
      </c>
      <c r="BP30" s="24" t="e">
        <f t="shared" si="33"/>
        <v>#DIV/0!</v>
      </c>
      <c r="BQ30" s="24">
        <f t="shared" si="33"/>
        <v>0.49805872909019011</v>
      </c>
      <c r="BR30" s="21"/>
      <c r="BS30" s="35">
        <f t="shared" si="11"/>
        <v>43466</v>
      </c>
      <c r="BT30" s="24">
        <f t="shared" si="15"/>
        <v>8.4541009061937771E-3</v>
      </c>
      <c r="BU30" s="24">
        <f t="shared" si="15"/>
        <v>1.0503197693324925E-3</v>
      </c>
      <c r="BV30" s="24">
        <f t="shared" si="15"/>
        <v>-8.8207405640948694E-4</v>
      </c>
      <c r="BW30" s="24">
        <f t="shared" si="15"/>
        <v>4.5149240683330866E-3</v>
      </c>
      <c r="BX30" s="24">
        <f t="shared" si="15"/>
        <v>1.6266806859323202E-3</v>
      </c>
      <c r="BY30" s="24">
        <f t="shared" si="15"/>
        <v>2.7006438745203511E-3</v>
      </c>
      <c r="BZ30" s="24">
        <f t="shared" si="15"/>
        <v>2.5273481366661615E-3</v>
      </c>
      <c r="CA30" s="24">
        <f t="shared" si="15"/>
        <v>2.1838137099746322E-3</v>
      </c>
      <c r="CB30" s="24">
        <f t="shared" si="15"/>
        <v>2.7176798296008869E-3</v>
      </c>
      <c r="CC30" s="24">
        <f t="shared" si="15"/>
        <v>1.722494417586121E-5</v>
      </c>
      <c r="CD30" s="24">
        <f t="shared" si="15"/>
        <v>2.6954928783575723E-3</v>
      </c>
      <c r="CE30" s="24">
        <f t="shared" si="15"/>
        <v>1.1019518936848289E-3</v>
      </c>
      <c r="CF30" s="24">
        <f t="shared" si="14"/>
        <v>2.8708106640362479E-2</v>
      </c>
    </row>
    <row r="31" spans="1:84" x14ac:dyDescent="0.25">
      <c r="A31" s="31">
        <f>+[1]PAM!A32</f>
        <v>43497</v>
      </c>
      <c r="B31" s="17">
        <f>+[1]PAM!B32</f>
        <v>196.6309</v>
      </c>
      <c r="C31" s="17">
        <f>+[1]PAM!C32</f>
        <v>197.40469999999999</v>
      </c>
      <c r="D31" s="17">
        <f>+[1]PAM!D32</f>
        <v>167.3245</v>
      </c>
      <c r="E31" s="17">
        <f>+[1]PAM!E32</f>
        <v>155.98740000000001</v>
      </c>
      <c r="F31" s="17">
        <f>+[1]PAM!F32</f>
        <v>249.88</v>
      </c>
      <c r="G31" s="17">
        <f>+[1]PAM!G32</f>
        <v>186.43629999999999</v>
      </c>
      <c r="H31" s="17">
        <f>+[1]PAM!H32</f>
        <v>205.45740000000001</v>
      </c>
      <c r="I31" s="17">
        <f>+[1]PAM!I32</f>
        <v>210.72559999999999</v>
      </c>
      <c r="J31" s="17">
        <f>+[1]PAM!J32</f>
        <v>231.429</v>
      </c>
      <c r="K31" s="17">
        <f>+[1]PAM!K32</f>
        <v>188.1233</v>
      </c>
      <c r="L31" s="17">
        <f>+[1]PAM!L32</f>
        <v>173.29929999999999</v>
      </c>
      <c r="M31" s="17">
        <f>+[1]PAM!M32</f>
        <v>183.19990000000001</v>
      </c>
      <c r="N31" s="17">
        <f>+[1]PAM!N32</f>
        <v>198.61150000000001</v>
      </c>
      <c r="O31" s="18">
        <f>+[1]PAM!R32</f>
        <v>169.42230000000001</v>
      </c>
      <c r="P31" s="19">
        <f>+[1]PAM!S32</f>
        <v>191.6009</v>
      </c>
      <c r="Q31" s="20">
        <f>+[1]PAM!T32</f>
        <v>231.4024</v>
      </c>
      <c r="R31" s="18">
        <f t="shared" si="4"/>
        <v>196.63156318999998</v>
      </c>
      <c r="S31" s="19">
        <f t="shared" si="5"/>
        <v>185.7609024161664</v>
      </c>
      <c r="T31" s="19">
        <f t="shared" si="6"/>
        <v>178.40776425781249</v>
      </c>
      <c r="U31" s="19">
        <f t="shared" si="7"/>
        <v>177.00847444124005</v>
      </c>
      <c r="V31" s="19"/>
      <c r="W31" s="20">
        <f t="shared" si="8"/>
        <v>191.43953867664436</v>
      </c>
      <c r="X31" s="21"/>
      <c r="Y31" s="41">
        <f t="shared" si="18"/>
        <v>3.5962698559047324E-2</v>
      </c>
      <c r="Z31" s="24">
        <f t="shared" si="18"/>
        <v>6.0505388087917833E-2</v>
      </c>
      <c r="AA31" s="24">
        <f t="shared" si="18"/>
        <v>2.3156768325307775E-2</v>
      </c>
      <c r="AB31" s="24">
        <f t="shared" si="19"/>
        <v>6.4449943060291837E-3</v>
      </c>
      <c r="AC31" s="24">
        <f t="shared" si="20"/>
        <v>4.8417346297435326E-2</v>
      </c>
      <c r="AD31" s="24">
        <f t="shared" si="21"/>
        <v>3.0247117223604514E-2</v>
      </c>
      <c r="AE31" s="24">
        <f t="shared" si="22"/>
        <v>2.9957163947534005E-2</v>
      </c>
      <c r="AF31" s="24">
        <f t="shared" si="23"/>
        <v>1.6644506155090166E-2</v>
      </c>
      <c r="AG31" s="24">
        <f t="shared" si="24"/>
        <v>6.794795775471929E-3</v>
      </c>
      <c r="AH31" s="24">
        <f t="shared" si="25"/>
        <v>1.7208759348266822E-2</v>
      </c>
      <c r="AI31" s="24">
        <f t="shared" si="26"/>
        <v>1.8573016346017601E-2</v>
      </c>
      <c r="AJ31" s="24">
        <f t="shared" si="27"/>
        <v>3.9594852867739894E-2</v>
      </c>
      <c r="AK31" s="24">
        <f t="shared" si="28"/>
        <v>3.8108827856920602E-2</v>
      </c>
      <c r="AL31" s="24">
        <f t="shared" si="29"/>
        <v>1.5363289200210017E-2</v>
      </c>
      <c r="AM31" s="24">
        <f t="shared" si="30"/>
        <v>4.0920591061924139E-2</v>
      </c>
      <c r="AN31" s="24">
        <f t="shared" si="17"/>
        <v>3.0996862041664519E-2</v>
      </c>
      <c r="AO31" s="24">
        <f t="shared" si="31"/>
        <v>3.5963485976171938E-2</v>
      </c>
      <c r="AP31" s="24">
        <f t="shared" si="32"/>
        <v>4.0035472751454471E-2</v>
      </c>
      <c r="AQ31" s="24">
        <f t="shared" si="32"/>
        <v>2.4229239727672436E-2</v>
      </c>
      <c r="AR31" s="24">
        <f t="shared" si="32"/>
        <v>1.9674567834579326E-2</v>
      </c>
      <c r="AS31" s="24" t="e">
        <f t="shared" si="32"/>
        <v>#DIV/0!</v>
      </c>
      <c r="AT31" s="24">
        <f t="shared" si="32"/>
        <v>1.9824630818966904E-2</v>
      </c>
      <c r="AU31" s="21"/>
      <c r="AV31" s="24">
        <f t="shared" si="34"/>
        <v>0.50913242359586763</v>
      </c>
      <c r="AW31" s="24">
        <f t="shared" si="34"/>
        <v>0.59589620292460821</v>
      </c>
      <c r="AX31" s="24">
        <f t="shared" si="34"/>
        <v>0.29727921377628208</v>
      </c>
      <c r="AY31" s="24">
        <f t="shared" si="34"/>
        <v>0.32155753052112557</v>
      </c>
      <c r="AZ31" s="24">
        <f t="shared" si="34"/>
        <v>0.51188793587484738</v>
      </c>
      <c r="BA31" s="24">
        <f t="shared" si="34"/>
        <v>0.53869764370899165</v>
      </c>
      <c r="BB31" s="24">
        <f t="shared" si="34"/>
        <v>0.53295530005148239</v>
      </c>
      <c r="BC31" s="24">
        <f t="shared" si="34"/>
        <v>0.61019641704140382</v>
      </c>
      <c r="BD31" s="24">
        <f t="shared" si="34"/>
        <v>0.51348328935364584</v>
      </c>
      <c r="BE31" s="24">
        <f t="shared" si="34"/>
        <v>0.4495062580710778</v>
      </c>
      <c r="BF31" s="24">
        <f t="shared" si="34"/>
        <v>0.26057307207190172</v>
      </c>
      <c r="BG31" s="24">
        <f t="shared" si="34"/>
        <v>0.42513671829419142</v>
      </c>
      <c r="BH31" s="24">
        <f t="shared" si="34"/>
        <v>0.5868037662436234</v>
      </c>
      <c r="BI31" s="24">
        <f t="shared" si="33"/>
        <v>0.3516834381534637</v>
      </c>
      <c r="BJ31" s="24">
        <f t="shared" si="33"/>
        <v>0.53059824061913829</v>
      </c>
      <c r="BK31" s="24">
        <f t="shared" si="33"/>
        <v>0.52683110612289874</v>
      </c>
      <c r="BL31" s="24">
        <f t="shared" si="33"/>
        <v>0.50914511602667645</v>
      </c>
      <c r="BM31" s="24">
        <f t="shared" si="33"/>
        <v>0.49564348525953772</v>
      </c>
      <c r="BN31" s="24">
        <f t="shared" si="33"/>
        <v>0.43762300659296871</v>
      </c>
      <c r="BO31" s="24">
        <f t="shared" si="33"/>
        <v>0.44143966271230384</v>
      </c>
      <c r="BP31" s="24" t="e">
        <f t="shared" si="33"/>
        <v>#DIV/0!</v>
      </c>
      <c r="BQ31" s="24">
        <f t="shared" si="33"/>
        <v>0.4907358025647961</v>
      </c>
      <c r="BR31" s="21"/>
      <c r="BS31" s="35">
        <f t="shared" si="11"/>
        <v>43497</v>
      </c>
      <c r="BT31" s="24">
        <f t="shared" si="15"/>
        <v>1.7000262901398791E-2</v>
      </c>
      <c r="BU31" s="24">
        <f t="shared" si="15"/>
        <v>7.5817813018624501E-4</v>
      </c>
      <c r="BV31" s="24">
        <f t="shared" si="15"/>
        <v>5.489068781117574E-4</v>
      </c>
      <c r="BW31" s="24">
        <f t="shared" si="15"/>
        <v>5.2712028660994109E-3</v>
      </c>
      <c r="BX31" s="24">
        <f t="shared" si="15"/>
        <v>1.8283303390321565E-3</v>
      </c>
      <c r="BY31" s="24">
        <f t="shared" si="15"/>
        <v>2.5691285266457664E-3</v>
      </c>
      <c r="BZ31" s="24">
        <f t="shared" si="15"/>
        <v>1.8921788150997013E-3</v>
      </c>
      <c r="CA31" s="24">
        <f t="shared" si="15"/>
        <v>2.3534859461025917E-4</v>
      </c>
      <c r="CB31" s="24">
        <f t="shared" si="15"/>
        <v>1.2391356392086642E-3</v>
      </c>
      <c r="CC31" s="24">
        <f t="shared" si="15"/>
        <v>2.6804351834777771E-4</v>
      </c>
      <c r="CD31" s="24">
        <f t="shared" si="15"/>
        <v>2.9776744553620909E-3</v>
      </c>
      <c r="CE31" s="24">
        <f t="shared" si="15"/>
        <v>1.3751892732014428E-3</v>
      </c>
      <c r="CF31" s="24">
        <f t="shared" si="14"/>
        <v>3.5963579937304056E-2</v>
      </c>
    </row>
    <row r="32" spans="1:84" x14ac:dyDescent="0.25">
      <c r="A32" s="31">
        <f>+[1]PAM!A33</f>
        <v>43525</v>
      </c>
      <c r="B32" s="17">
        <f>+[1]PAM!B33</f>
        <v>205.51310000000001</v>
      </c>
      <c r="C32" s="17">
        <f>+[1]PAM!C33</f>
        <v>208.99610000000001</v>
      </c>
      <c r="D32" s="17">
        <f>+[1]PAM!D33</f>
        <v>174.02119999999999</v>
      </c>
      <c r="E32" s="17">
        <f>+[1]PAM!E33</f>
        <v>164.94880000000001</v>
      </c>
      <c r="F32" s="17">
        <f>+[1]PAM!F33</f>
        <v>255.32759999999999</v>
      </c>
      <c r="G32" s="17">
        <f>+[1]PAM!G33</f>
        <v>193.2714</v>
      </c>
      <c r="H32" s="17">
        <f>+[1]PAM!H33</f>
        <v>212.0874</v>
      </c>
      <c r="I32" s="17">
        <f>+[1]PAM!I33</f>
        <v>219.1139</v>
      </c>
      <c r="J32" s="17">
        <f>+[1]PAM!J33</f>
        <v>241.8571</v>
      </c>
      <c r="K32" s="17">
        <f>+[1]PAM!K33</f>
        <v>194.71180000000001</v>
      </c>
      <c r="L32" s="17">
        <f>+[1]PAM!L33</f>
        <v>200.87479999999999</v>
      </c>
      <c r="M32" s="17">
        <f>+[1]PAM!M33</f>
        <v>190.97190000000001</v>
      </c>
      <c r="N32" s="17">
        <f>+[1]PAM!N33</f>
        <v>204.0069</v>
      </c>
      <c r="O32" s="18">
        <f>+[1]PAM!R33</f>
        <v>176.5273</v>
      </c>
      <c r="P32" s="19">
        <f>+[1]PAM!S33</f>
        <v>200.69929999999999</v>
      </c>
      <c r="Q32" s="20">
        <f>+[1]PAM!T33</f>
        <v>240.61799999999999</v>
      </c>
      <c r="R32" s="18">
        <f t="shared" si="4"/>
        <v>205.51331688000002</v>
      </c>
      <c r="S32" s="19">
        <f t="shared" si="5"/>
        <v>194.9174517352468</v>
      </c>
      <c r="T32" s="19">
        <f t="shared" si="6"/>
        <v>185.87873755580358</v>
      </c>
      <c r="U32" s="19">
        <f t="shared" si="7"/>
        <v>184.39154881038212</v>
      </c>
      <c r="V32" s="19"/>
      <c r="W32" s="20">
        <f t="shared" si="8"/>
        <v>199.71938127215438</v>
      </c>
      <c r="X32" s="21"/>
      <c r="Y32" s="41">
        <f t="shared" si="18"/>
        <v>4.5171943982354801E-2</v>
      </c>
      <c r="Z32" s="24">
        <f t="shared" si="18"/>
        <v>5.8718966671006401E-2</v>
      </c>
      <c r="AA32" s="24">
        <f t="shared" si="18"/>
        <v>4.0022232249312006E-2</v>
      </c>
      <c r="AB32" s="24">
        <f t="shared" si="19"/>
        <v>5.7449511947759824E-2</v>
      </c>
      <c r="AC32" s="24">
        <f t="shared" si="20"/>
        <v>2.1800864414919241E-2</v>
      </c>
      <c r="AD32" s="24">
        <f t="shared" si="21"/>
        <v>3.6661851796029099E-2</v>
      </c>
      <c r="AE32" s="24">
        <f t="shared" si="22"/>
        <v>3.2269463158786094E-2</v>
      </c>
      <c r="AF32" s="24">
        <f t="shared" si="23"/>
        <v>3.9806743936189992E-2</v>
      </c>
      <c r="AG32" s="24">
        <f t="shared" si="24"/>
        <v>4.505960791430641E-2</v>
      </c>
      <c r="AH32" s="24">
        <f t="shared" si="25"/>
        <v>3.5022243390372187E-2</v>
      </c>
      <c r="AI32" s="24">
        <f t="shared" si="26"/>
        <v>0.15912066580765183</v>
      </c>
      <c r="AJ32" s="24">
        <f t="shared" si="27"/>
        <v>4.2423603943015253E-2</v>
      </c>
      <c r="AK32" s="24">
        <f t="shared" si="28"/>
        <v>2.7165597158271382E-2</v>
      </c>
      <c r="AL32" s="24">
        <f t="shared" si="29"/>
        <v>4.1936628177046353E-2</v>
      </c>
      <c r="AM32" s="24">
        <f t="shared" si="30"/>
        <v>4.7486207006334435E-2</v>
      </c>
      <c r="AN32" s="24">
        <f t="shared" si="17"/>
        <v>3.9824997493543624E-2</v>
      </c>
      <c r="AO32" s="24">
        <f t="shared" si="31"/>
        <v>4.5169521850455974E-2</v>
      </c>
      <c r="AP32" s="24">
        <f t="shared" si="32"/>
        <v>4.9292123369247376E-2</v>
      </c>
      <c r="AQ32" s="24">
        <f t="shared" si="32"/>
        <v>4.18758305114737E-2</v>
      </c>
      <c r="AR32" s="24">
        <f t="shared" si="32"/>
        <v>4.1710287557972014E-2</v>
      </c>
      <c r="AS32" s="24" t="e">
        <f t="shared" si="32"/>
        <v>#DIV/0!</v>
      </c>
      <c r="AT32" s="24">
        <f t="shared" si="32"/>
        <v>4.3250431194860273E-2</v>
      </c>
      <c r="AU32" s="21"/>
      <c r="AV32" s="24">
        <f t="shared" si="34"/>
        <v>0.54723431614720308</v>
      </c>
      <c r="AW32" s="24">
        <f t="shared" si="34"/>
        <v>0.64713007841746473</v>
      </c>
      <c r="AX32" s="24">
        <f t="shared" si="34"/>
        <v>0.33962727487573385</v>
      </c>
      <c r="AY32" s="24">
        <f t="shared" si="34"/>
        <v>0.35806715874146322</v>
      </c>
      <c r="AZ32" s="24">
        <f t="shared" si="34"/>
        <v>0.56147529704880661</v>
      </c>
      <c r="BA32" s="24">
        <f t="shared" si="34"/>
        <v>0.52699700401992278</v>
      </c>
      <c r="BB32" s="24">
        <f t="shared" si="34"/>
        <v>0.56159844729163266</v>
      </c>
      <c r="BC32" s="24">
        <f t="shared" si="34"/>
        <v>0.64374792762866706</v>
      </c>
      <c r="BD32" s="24">
        <f t="shared" si="34"/>
        <v>0.53324673612194085</v>
      </c>
      <c r="BE32" s="24">
        <f t="shared" si="34"/>
        <v>0.49231317516947515</v>
      </c>
      <c r="BF32" s="24">
        <f t="shared" si="34"/>
        <v>0.32258888596260205</v>
      </c>
      <c r="BG32" s="24">
        <f t="shared" si="34"/>
        <v>0.46443431544108971</v>
      </c>
      <c r="BH32" s="24">
        <f t="shared" si="34"/>
        <v>0.60665463291545962</v>
      </c>
      <c r="BI32" s="24">
        <f t="shared" si="33"/>
        <v>0.39658668455708934</v>
      </c>
      <c r="BJ32" s="24">
        <f t="shared" si="33"/>
        <v>0.56323693208813963</v>
      </c>
      <c r="BK32" s="24">
        <f t="shared" si="33"/>
        <v>0.57674146126656733</v>
      </c>
      <c r="BL32" s="24">
        <f t="shared" si="33"/>
        <v>0.54724752156387391</v>
      </c>
      <c r="BM32" s="24">
        <f t="shared" si="33"/>
        <v>0.53471079439424885</v>
      </c>
      <c r="BN32" s="24">
        <f t="shared" si="33"/>
        <v>0.46597193029244899</v>
      </c>
      <c r="BO32" s="24">
        <f t="shared" si="33"/>
        <v>0.4664375681315418</v>
      </c>
      <c r="BP32" s="24" t="e">
        <f t="shared" si="33"/>
        <v>#DIV/0!</v>
      </c>
      <c r="BQ32" s="24">
        <f t="shared" si="33"/>
        <v>0.51830786360803005</v>
      </c>
      <c r="BR32" s="21"/>
      <c r="BS32" s="35">
        <f t="shared" si="11"/>
        <v>43525</v>
      </c>
      <c r="BT32" s="24">
        <f t="shared" si="15"/>
        <v>1.6889187304742061E-2</v>
      </c>
      <c r="BU32" s="24">
        <f t="shared" si="15"/>
        <v>1.2941740082560763E-3</v>
      </c>
      <c r="BV32" s="24">
        <f t="shared" si="15"/>
        <v>4.7534442450296458E-3</v>
      </c>
      <c r="BW32" s="24">
        <f t="shared" si="15"/>
        <v>2.4019974480104576E-3</v>
      </c>
      <c r="BX32" s="24">
        <f t="shared" si="15"/>
        <v>2.2038516835349922E-3</v>
      </c>
      <c r="BY32" s="24">
        <f t="shared" si="15"/>
        <v>2.7513885152333621E-3</v>
      </c>
      <c r="BZ32" s="24">
        <f t="shared" si="15"/>
        <v>4.4409196621690772E-3</v>
      </c>
      <c r="CA32" s="24">
        <f t="shared" si="15"/>
        <v>1.5167690327410393E-3</v>
      </c>
      <c r="CB32" s="24">
        <f t="shared" si="15"/>
        <v>2.4761629530251896E-3</v>
      </c>
      <c r="CC32" s="24">
        <f t="shared" si="15"/>
        <v>2.2578625739901512E-3</v>
      </c>
      <c r="CD32" s="24">
        <f t="shared" si="15"/>
        <v>3.201592425198681E-3</v>
      </c>
      <c r="CE32" s="24">
        <f t="shared" si="15"/>
        <v>9.8232434474947649E-4</v>
      </c>
      <c r="CF32" s="24">
        <f t="shared" si="14"/>
        <v>4.5169674196680214E-2</v>
      </c>
    </row>
    <row r="33" spans="1:84" x14ac:dyDescent="0.25">
      <c r="A33" s="31">
        <f>+[1]PAM!A34</f>
        <v>43556</v>
      </c>
      <c r="B33" s="17">
        <f>+[1]PAM!B34</f>
        <v>213.0489</v>
      </c>
      <c r="C33" s="17">
        <f>+[1]PAM!C34</f>
        <v>215.04300000000001</v>
      </c>
      <c r="D33" s="17">
        <f>+[1]PAM!D34</f>
        <v>175.81270000000001</v>
      </c>
      <c r="E33" s="17">
        <f>+[1]PAM!E34</f>
        <v>176.4177</v>
      </c>
      <c r="F33" s="17">
        <f>+[1]PAM!F34</f>
        <v>262.92989999999998</v>
      </c>
      <c r="G33" s="17">
        <f>+[1]PAM!G34</f>
        <v>202.1858</v>
      </c>
      <c r="H33" s="17">
        <f>+[1]PAM!H34</f>
        <v>220.21700000000001</v>
      </c>
      <c r="I33" s="17">
        <f>+[1]PAM!I34</f>
        <v>230.09530000000001</v>
      </c>
      <c r="J33" s="17">
        <f>+[1]PAM!J34</f>
        <v>249.57560000000001</v>
      </c>
      <c r="K33" s="17">
        <f>+[1]PAM!K34</f>
        <v>199.39789999999999</v>
      </c>
      <c r="L33" s="17">
        <f>+[1]PAM!L34</f>
        <v>203.60210000000001</v>
      </c>
      <c r="M33" s="17">
        <f>+[1]PAM!M34</f>
        <v>199.0967</v>
      </c>
      <c r="N33" s="17">
        <f>+[1]PAM!N34</f>
        <v>210.6962</v>
      </c>
      <c r="O33" s="18">
        <f>+[1]PAM!R34</f>
        <v>181.3588</v>
      </c>
      <c r="P33" s="19">
        <f>+[1]PAM!S34</f>
        <v>208.4341</v>
      </c>
      <c r="Q33" s="20">
        <f>+[1]PAM!T34</f>
        <v>249.1233</v>
      </c>
      <c r="R33" s="18">
        <f t="shared" si="4"/>
        <v>213.04941563</v>
      </c>
      <c r="S33" s="19">
        <f t="shared" si="5"/>
        <v>201.95476555864698</v>
      </c>
      <c r="T33" s="19">
        <f t="shared" si="6"/>
        <v>194.26397126116069</v>
      </c>
      <c r="U33" s="19">
        <f t="shared" si="7"/>
        <v>192.85282840663302</v>
      </c>
      <c r="V33" s="19"/>
      <c r="W33" s="20">
        <f t="shared" si="8"/>
        <v>208.42035939346198</v>
      </c>
      <c r="X33" s="21"/>
      <c r="Y33" s="41">
        <f t="shared" si="18"/>
        <v>3.666822212306653E-2</v>
      </c>
      <c r="Z33" s="24">
        <f t="shared" si="18"/>
        <v>2.893307578466775E-2</v>
      </c>
      <c r="AA33" s="24">
        <f t="shared" si="18"/>
        <v>1.0294722711945425E-2</v>
      </c>
      <c r="AB33" s="24">
        <f t="shared" si="19"/>
        <v>6.9530060236873359E-2</v>
      </c>
      <c r="AC33" s="24">
        <f t="shared" si="20"/>
        <v>2.9774689457778836E-2</v>
      </c>
      <c r="AD33" s="24">
        <f t="shared" si="21"/>
        <v>4.6123741019105768E-2</v>
      </c>
      <c r="AE33" s="24">
        <f t="shared" si="22"/>
        <v>3.8331367162782959E-2</v>
      </c>
      <c r="AF33" s="24">
        <f t="shared" si="23"/>
        <v>5.0117313415534159E-2</v>
      </c>
      <c r="AG33" s="24">
        <f t="shared" si="24"/>
        <v>3.1913472873031257E-2</v>
      </c>
      <c r="AH33" s="24">
        <f t="shared" si="25"/>
        <v>2.4066851623784302E-2</v>
      </c>
      <c r="AI33" s="24">
        <f t="shared" si="26"/>
        <v>1.3577113704655863E-2</v>
      </c>
      <c r="AJ33" s="24">
        <f t="shared" si="27"/>
        <v>4.2544479056866535E-2</v>
      </c>
      <c r="AK33" s="24">
        <f t="shared" si="28"/>
        <v>3.2789577215280419E-2</v>
      </c>
      <c r="AL33" s="24">
        <f t="shared" si="29"/>
        <v>2.7369704289364805E-2</v>
      </c>
      <c r="AM33" s="24">
        <f t="shared" si="30"/>
        <v>3.8539247521042652E-2</v>
      </c>
      <c r="AN33" s="24">
        <f t="shared" si="17"/>
        <v>3.5347729596289623E-2</v>
      </c>
      <c r="AO33" s="24">
        <f t="shared" si="31"/>
        <v>3.6669637103859065E-2</v>
      </c>
      <c r="AP33" s="24">
        <f t="shared" si="32"/>
        <v>3.6104072574060009E-2</v>
      </c>
      <c r="AQ33" s="24">
        <f t="shared" si="32"/>
        <v>4.5111311899456608E-2</v>
      </c>
      <c r="AR33" s="24">
        <f t="shared" si="32"/>
        <v>4.5887567249364603E-2</v>
      </c>
      <c r="AS33" s="24" t="e">
        <f t="shared" si="32"/>
        <v>#DIV/0!</v>
      </c>
      <c r="AT33" s="24">
        <f t="shared" si="32"/>
        <v>4.3566017809012259E-2</v>
      </c>
      <c r="AU33" s="21"/>
      <c r="AV33" s="24">
        <f t="shared" si="34"/>
        <v>0.55931844879766079</v>
      </c>
      <c r="AW33" s="24">
        <f t="shared" si="34"/>
        <v>0.67311139604508896</v>
      </c>
      <c r="AX33" s="24">
        <f t="shared" si="34"/>
        <v>0.33438198972493849</v>
      </c>
      <c r="AY33" s="24">
        <f t="shared" si="34"/>
        <v>0.37965695034124303</v>
      </c>
      <c r="AZ33" s="24">
        <f t="shared" si="34"/>
        <v>0.48047198543683023</v>
      </c>
      <c r="BA33" s="24">
        <f t="shared" si="34"/>
        <v>0.57735963282854796</v>
      </c>
      <c r="BB33" s="24">
        <f t="shared" si="34"/>
        <v>0.58962191285617571</v>
      </c>
      <c r="BC33" s="24">
        <f t="shared" si="34"/>
        <v>0.67365528397804186</v>
      </c>
      <c r="BD33" s="24">
        <f t="shared" si="34"/>
        <v>0.56246756279436094</v>
      </c>
      <c r="BE33" s="24">
        <f t="shared" si="34"/>
        <v>0.50380933849792431</v>
      </c>
      <c r="BF33" s="24">
        <f t="shared" si="34"/>
        <v>0.33601123392751098</v>
      </c>
      <c r="BG33" s="24">
        <f t="shared" si="34"/>
        <v>0.48472372196801117</v>
      </c>
      <c r="BH33" s="24">
        <f t="shared" si="34"/>
        <v>0.62607477609233375</v>
      </c>
      <c r="BI33" s="24">
        <f t="shared" si="33"/>
        <v>0.40403733079403414</v>
      </c>
      <c r="BJ33" s="24">
        <f t="shared" si="33"/>
        <v>0.58948018622243747</v>
      </c>
      <c r="BK33" s="24">
        <f t="shared" si="33"/>
        <v>0.54918947221793846</v>
      </c>
      <c r="BL33" s="24">
        <f t="shared" si="33"/>
        <v>0.55932866526651681</v>
      </c>
      <c r="BM33" s="24">
        <f t="shared" si="33"/>
        <v>0.55672287780909513</v>
      </c>
      <c r="BN33" s="24">
        <f t="shared" si="33"/>
        <v>0.48887775287128088</v>
      </c>
      <c r="BO33" s="24">
        <f t="shared" si="33"/>
        <v>0.49013455287101881</v>
      </c>
      <c r="BP33" s="24" t="e">
        <f t="shared" si="33"/>
        <v>#DIV/0!</v>
      </c>
      <c r="BQ33" s="24">
        <f t="shared" si="33"/>
        <v>0.54416846971962207</v>
      </c>
      <c r="BR33" s="21"/>
      <c r="BS33" s="35">
        <f t="shared" si="11"/>
        <v>43556</v>
      </c>
      <c r="BT33" s="24">
        <f t="shared" si="15"/>
        <v>8.4298122601430166E-3</v>
      </c>
      <c r="BU33" s="24">
        <f t="shared" si="15"/>
        <v>3.3125382274901453E-4</v>
      </c>
      <c r="BV33" s="24">
        <f t="shared" si="15"/>
        <v>5.8205840406280619E-3</v>
      </c>
      <c r="BW33" s="24">
        <f t="shared" si="15"/>
        <v>3.2071892740657346E-3</v>
      </c>
      <c r="BX33" s="24">
        <f t="shared" si="15"/>
        <v>2.7500580741568297E-3</v>
      </c>
      <c r="BY33" s="24">
        <f t="shared" si="15"/>
        <v>3.2278981729145294E-3</v>
      </c>
      <c r="BZ33" s="24">
        <f t="shared" si="15"/>
        <v>5.5624859923771317E-3</v>
      </c>
      <c r="CA33" s="24">
        <f t="shared" si="15"/>
        <v>1.0741363932518177E-3</v>
      </c>
      <c r="CB33" s="24">
        <f t="shared" si="15"/>
        <v>1.6850643097690544E-3</v>
      </c>
      <c r="CC33" s="24">
        <f t="shared" si="15"/>
        <v>2.1365805878068221E-4</v>
      </c>
      <c r="CD33" s="24">
        <f t="shared" si="15"/>
        <v>3.2022717773222214E-3</v>
      </c>
      <c r="CE33" s="24">
        <f t="shared" si="15"/>
        <v>1.1652636255304412E-3</v>
      </c>
      <c r="CF33" s="24">
        <f t="shared" si="14"/>
        <v>3.6669675801688527E-2</v>
      </c>
    </row>
    <row r="34" spans="1:84" x14ac:dyDescent="0.25">
      <c r="A34" s="31">
        <f>+[1]PAM!A35</f>
        <v>43586</v>
      </c>
      <c r="B34" s="17">
        <f>+[1]PAM!B35</f>
        <v>219.33779999999999</v>
      </c>
      <c r="C34" s="17">
        <f>+[1]PAM!C35</f>
        <v>219.69880000000001</v>
      </c>
      <c r="D34" s="17">
        <f>+[1]PAM!D35</f>
        <v>179.91390000000001</v>
      </c>
      <c r="E34" s="17">
        <f>+[1]PAM!E35</f>
        <v>183.9485</v>
      </c>
      <c r="F34" s="17">
        <f>+[1]PAM!F35</f>
        <v>270.32819999999998</v>
      </c>
      <c r="G34" s="17">
        <f>+[1]PAM!G35</f>
        <v>208.36170000000001</v>
      </c>
      <c r="H34" s="17">
        <f>+[1]PAM!H35</f>
        <v>231.0471</v>
      </c>
      <c r="I34" s="17">
        <f>+[1]PAM!I35</f>
        <v>239.59370000000001</v>
      </c>
      <c r="J34" s="17">
        <f>+[1]PAM!J35</f>
        <v>255.5985</v>
      </c>
      <c r="K34" s="17">
        <f>+[1]PAM!K35</f>
        <v>203.06559999999999</v>
      </c>
      <c r="L34" s="17">
        <f>+[1]PAM!L35</f>
        <v>208.9931</v>
      </c>
      <c r="M34" s="17">
        <f>+[1]PAM!M35</f>
        <v>203.5625</v>
      </c>
      <c r="N34" s="17">
        <f>+[1]PAM!N35</f>
        <v>216.74119999999999</v>
      </c>
      <c r="O34" s="18">
        <f>+[1]PAM!R35</f>
        <v>182.22790000000001</v>
      </c>
      <c r="P34" s="19">
        <f>+[1]PAM!S35</f>
        <v>215.07429999999999</v>
      </c>
      <c r="Q34" s="20">
        <f>+[1]PAM!T35</f>
        <v>257.52420000000001</v>
      </c>
      <c r="R34" s="18">
        <f t="shared" si="4"/>
        <v>219.33834850999997</v>
      </c>
      <c r="S34" s="19">
        <f t="shared" si="5"/>
        <v>207.10329481622492</v>
      </c>
      <c r="T34" s="19">
        <f t="shared" si="6"/>
        <v>199.91742642299107</v>
      </c>
      <c r="U34" s="19">
        <f t="shared" si="7"/>
        <v>198.85307545061283</v>
      </c>
      <c r="V34" s="19"/>
      <c r="W34" s="20">
        <f t="shared" si="8"/>
        <v>215.89581857030328</v>
      </c>
      <c r="X34" s="21"/>
      <c r="Y34" s="41">
        <f t="shared" si="18"/>
        <v>2.9518575312991402E-2</v>
      </c>
      <c r="Z34" s="24">
        <f t="shared" si="18"/>
        <v>2.165055361020829E-2</v>
      </c>
      <c r="AA34" s="24">
        <f t="shared" si="18"/>
        <v>2.3327097530496888E-2</v>
      </c>
      <c r="AB34" s="24">
        <f t="shared" si="19"/>
        <v>4.2687326725152852E-2</v>
      </c>
      <c r="AC34" s="24">
        <f t="shared" si="20"/>
        <v>2.8137918129509165E-2</v>
      </c>
      <c r="AD34" s="24">
        <f t="shared" si="21"/>
        <v>3.0545666411785577E-2</v>
      </c>
      <c r="AE34" s="24">
        <f t="shared" si="22"/>
        <v>4.9179218679756831E-2</v>
      </c>
      <c r="AF34" s="24">
        <f t="shared" si="23"/>
        <v>4.1280286907207531E-2</v>
      </c>
      <c r="AG34" s="24">
        <f t="shared" si="24"/>
        <v>2.4132567446497166E-2</v>
      </c>
      <c r="AH34" s="24">
        <f t="shared" si="25"/>
        <v>1.839387475996479E-2</v>
      </c>
      <c r="AI34" s="24">
        <f t="shared" si="26"/>
        <v>2.6478115893696641E-2</v>
      </c>
      <c r="AJ34" s="24">
        <f t="shared" si="27"/>
        <v>2.2430306479213291E-2</v>
      </c>
      <c r="AK34" s="24">
        <f t="shared" si="28"/>
        <v>2.869059812184549E-2</v>
      </c>
      <c r="AL34" s="24">
        <f t="shared" si="29"/>
        <v>4.7921578660643505E-3</v>
      </c>
      <c r="AM34" s="24">
        <f t="shared" si="30"/>
        <v>3.1857551139664819E-2</v>
      </c>
      <c r="AN34" s="24">
        <f t="shared" si="17"/>
        <v>3.3721855803933165E-2</v>
      </c>
      <c r="AO34" s="24">
        <f t="shared" si="31"/>
        <v>2.9518658201446835E-2</v>
      </c>
      <c r="AP34" s="24">
        <f t="shared" ref="AP34" si="35">+S34/S33-1</f>
        <v>2.5493477429641587E-2</v>
      </c>
      <c r="AQ34" s="24">
        <f t="shared" si="32"/>
        <v>2.9101923146779063E-2</v>
      </c>
      <c r="AR34" s="24">
        <f t="shared" si="32"/>
        <v>3.1113088117785903E-2</v>
      </c>
      <c r="AS34" s="24" t="e">
        <f t="shared" si="32"/>
        <v>#DIV/0!</v>
      </c>
      <c r="AT34" s="24">
        <f t="shared" si="32"/>
        <v>3.5867221410595951E-2</v>
      </c>
      <c r="AU34" s="21"/>
      <c r="AV34" s="24">
        <f t="shared" si="34"/>
        <v>0.57056327892564207</v>
      </c>
      <c r="AW34" s="24">
        <f t="shared" si="34"/>
        <v>0.66085176382362376</v>
      </c>
      <c r="AX34" s="24">
        <f t="shared" si="34"/>
        <v>0.34348523475198611</v>
      </c>
      <c r="AY34" s="24">
        <f t="shared" si="34"/>
        <v>0.40517493596643117</v>
      </c>
      <c r="AZ34" s="24">
        <f t="shared" si="34"/>
        <v>0.53637993218581936</v>
      </c>
      <c r="BA34" s="24">
        <f t="shared" si="34"/>
        <v>0.59290628870235307</v>
      </c>
      <c r="BB34" s="24">
        <f t="shared" si="34"/>
        <v>0.63614984077346493</v>
      </c>
      <c r="BC34" s="24">
        <f t="shared" si="34"/>
        <v>0.71551919806676834</v>
      </c>
      <c r="BD34" s="24">
        <f t="shared" si="34"/>
        <v>0.52525820935067546</v>
      </c>
      <c r="BE34" s="24">
        <f t="shared" si="34"/>
        <v>0.47921500182474697</v>
      </c>
      <c r="BF34" s="24">
        <f t="shared" si="34"/>
        <v>0.34449299360926577</v>
      </c>
      <c r="BG34" s="24">
        <f t="shared" si="34"/>
        <v>0.4704118995283848</v>
      </c>
      <c r="BH34" s="24">
        <f t="shared" si="34"/>
        <v>0.63357454188338624</v>
      </c>
      <c r="BI34" s="24">
        <f t="shared" si="33"/>
        <v>0.38025611874141751</v>
      </c>
      <c r="BJ34" s="24">
        <f t="shared" si="33"/>
        <v>0.59465729678109125</v>
      </c>
      <c r="BK34" s="24">
        <f t="shared" si="33"/>
        <v>0.59549783528327183</v>
      </c>
      <c r="BL34" s="24">
        <f t="shared" si="33"/>
        <v>0.57057594370544984</v>
      </c>
      <c r="BM34" s="24">
        <f t="shared" si="33"/>
        <v>0.55346016774155982</v>
      </c>
      <c r="BN34" s="24">
        <f t="shared" si="33"/>
        <v>0.49100171202402354</v>
      </c>
      <c r="BO34" s="24">
        <f t="shared" si="33"/>
        <v>0.4972686752689377</v>
      </c>
      <c r="BP34" s="24" t="e">
        <f t="shared" si="33"/>
        <v>#DIV/0!</v>
      </c>
      <c r="BQ34" s="24">
        <f t="shared" si="33"/>
        <v>0.56173195619509064</v>
      </c>
      <c r="BR34" s="21"/>
      <c r="BS34" s="35">
        <f t="shared" si="11"/>
        <v>43586</v>
      </c>
      <c r="BT34" s="24">
        <f t="shared" si="15"/>
        <v>6.2609415021621781E-3</v>
      </c>
      <c r="BU34" s="24">
        <f t="shared" si="15"/>
        <v>7.3150154729735854E-4</v>
      </c>
      <c r="BV34" s="24">
        <f t="shared" si="15"/>
        <v>3.686770689733671E-3</v>
      </c>
      <c r="BW34" s="24">
        <f t="shared" si="15"/>
        <v>3.0107295085776108E-3</v>
      </c>
      <c r="BX34" s="24">
        <f t="shared" si="15"/>
        <v>1.8378506530660368E-3</v>
      </c>
      <c r="BY34" s="24">
        <f t="shared" si="15"/>
        <v>4.1480437589680071E-3</v>
      </c>
      <c r="BZ34" s="24">
        <f t="shared" si="15"/>
        <v>4.6411102803159297E-3</v>
      </c>
      <c r="CA34" s="24">
        <f t="shared" si="15"/>
        <v>8.0852301983253515E-4</v>
      </c>
      <c r="CB34" s="24">
        <f t="shared" si="15"/>
        <v>1.2722104174206002E-3</v>
      </c>
      <c r="CC34" s="24">
        <f t="shared" si="15"/>
        <v>4.073952036363476E-4</v>
      </c>
      <c r="CD34" s="24">
        <f t="shared" si="15"/>
        <v>1.6978721786406789E-3</v>
      </c>
      <c r="CE34" s="24">
        <f t="shared" si="15"/>
        <v>1.015780884106886E-3</v>
      </c>
      <c r="CF34" s="24">
        <f t="shared" si="14"/>
        <v>2.9518729643757843E-2</v>
      </c>
    </row>
    <row r="35" spans="1:84" x14ac:dyDescent="0.25">
      <c r="A35" s="31">
        <f>+[1]PAM!A36</f>
        <v>43617</v>
      </c>
      <c r="B35" s="17">
        <f>+[1]PAM!B36</f>
        <v>225.50129999999999</v>
      </c>
      <c r="C35" s="17">
        <f>+[1]PAM!C36</f>
        <v>225.04069999999999</v>
      </c>
      <c r="D35" s="17">
        <f>+[1]PAM!D36</f>
        <v>184.60140000000001</v>
      </c>
      <c r="E35" s="17">
        <f>+[1]PAM!E36</f>
        <v>188.17310000000001</v>
      </c>
      <c r="F35" s="17">
        <f>+[1]PAM!F36</f>
        <v>277.35520000000002</v>
      </c>
      <c r="G35" s="17">
        <f>+[1]PAM!G36</f>
        <v>215.99950000000001</v>
      </c>
      <c r="H35" s="17">
        <f>+[1]PAM!H36</f>
        <v>240.04300000000001</v>
      </c>
      <c r="I35" s="17">
        <f>+[1]PAM!I36</f>
        <v>242.6841</v>
      </c>
      <c r="J35" s="17">
        <f>+[1]PAM!J36</f>
        <v>272.48399999999998</v>
      </c>
      <c r="K35" s="17">
        <f>+[1]PAM!K36</f>
        <v>211.93039999999999</v>
      </c>
      <c r="L35" s="17">
        <f>+[1]PAM!L36</f>
        <v>213.39599999999999</v>
      </c>
      <c r="M35" s="17">
        <f>+[1]PAM!M36</f>
        <v>209.18899999999999</v>
      </c>
      <c r="N35" s="17">
        <f>+[1]PAM!N36</f>
        <v>222.32570000000001</v>
      </c>
      <c r="O35" s="18">
        <f>+[1]PAM!R36</f>
        <v>186.554</v>
      </c>
      <c r="P35" s="19">
        <f>+[1]PAM!S36</f>
        <v>221.14529999999999</v>
      </c>
      <c r="Q35" s="20">
        <f>+[1]PAM!T36</f>
        <v>265.15629999999999</v>
      </c>
      <c r="R35" s="18">
        <f t="shared" si="4"/>
        <v>225.50139944999998</v>
      </c>
      <c r="S35" s="19">
        <f t="shared" si="5"/>
        <v>212.87898960316301</v>
      </c>
      <c r="T35" s="19">
        <f t="shared" si="6"/>
        <v>206.1552685546875</v>
      </c>
      <c r="U35" s="19">
        <f t="shared" si="7"/>
        <v>205.26942772170153</v>
      </c>
      <c r="V35" s="19"/>
      <c r="W35" s="20">
        <f t="shared" si="8"/>
        <v>222.57065943284758</v>
      </c>
      <c r="X35" s="21"/>
      <c r="Y35" s="41">
        <f t="shared" si="18"/>
        <v>2.8100491570536512E-2</v>
      </c>
      <c r="Z35" s="24">
        <f t="shared" si="18"/>
        <v>2.4314652606204357E-2</v>
      </c>
      <c r="AA35" s="24">
        <f t="shared" si="18"/>
        <v>2.6054129225145939E-2</v>
      </c>
      <c r="AB35" s="24">
        <f t="shared" si="19"/>
        <v>2.2966210651350849E-2</v>
      </c>
      <c r="AC35" s="24">
        <f t="shared" si="20"/>
        <v>2.5994328375656073E-2</v>
      </c>
      <c r="AD35" s="24">
        <f t="shared" si="21"/>
        <v>3.6656448857923518E-2</v>
      </c>
      <c r="AE35" s="24">
        <f t="shared" si="22"/>
        <v>3.8935351276860874E-2</v>
      </c>
      <c r="AF35" s="24">
        <f t="shared" si="23"/>
        <v>1.2898502756959029E-2</v>
      </c>
      <c r="AG35" s="24">
        <f t="shared" si="24"/>
        <v>6.60625942640507E-2</v>
      </c>
      <c r="AH35" s="24">
        <f t="shared" si="25"/>
        <v>4.365485833149485E-2</v>
      </c>
      <c r="AI35" s="24">
        <f t="shared" si="26"/>
        <v>2.1067202697122589E-2</v>
      </c>
      <c r="AJ35" s="24">
        <f t="shared" si="27"/>
        <v>2.7640159656125318E-2</v>
      </c>
      <c r="AK35" s="24">
        <f t="shared" si="28"/>
        <v>2.576575196593911E-2</v>
      </c>
      <c r="AL35" s="24">
        <f t="shared" si="29"/>
        <v>2.3740052977617498E-2</v>
      </c>
      <c r="AM35" s="24">
        <f t="shared" si="30"/>
        <v>2.8227454419240239E-2</v>
      </c>
      <c r="AN35" s="24">
        <f t="shared" si="17"/>
        <v>2.9636438051258818E-2</v>
      </c>
      <c r="AO35" s="24">
        <f t="shared" si="31"/>
        <v>2.809837395907544E-2</v>
      </c>
      <c r="AP35" s="24">
        <f t="shared" si="32"/>
        <v>2.7887990831160892E-2</v>
      </c>
      <c r="AQ35" s="24">
        <f t="shared" si="32"/>
        <v>3.1202093000628262E-2</v>
      </c>
      <c r="AR35" s="24">
        <f t="shared" si="32"/>
        <v>3.2266799276545521E-2</v>
      </c>
      <c r="AS35" s="24" t="e">
        <f t="shared" si="32"/>
        <v>#DIV/0!</v>
      </c>
      <c r="AT35" s="24">
        <f t="shared" si="32"/>
        <v>3.0916952939367581E-2</v>
      </c>
      <c r="AU35" s="21"/>
      <c r="AV35" s="24">
        <f t="shared" si="34"/>
        <v>0.55689073796885946</v>
      </c>
      <c r="AW35" s="24">
        <f t="shared" si="34"/>
        <v>0.60738764606725515</v>
      </c>
      <c r="AX35" s="24">
        <f t="shared" si="34"/>
        <v>0.36903425229493214</v>
      </c>
      <c r="AY35" s="24">
        <f t="shared" si="34"/>
        <v>0.40937480573387486</v>
      </c>
      <c r="AZ35" s="24">
        <f t="shared" si="34"/>
        <v>0.5498877351331477</v>
      </c>
      <c r="BA35" s="24">
        <f t="shared" si="34"/>
        <v>0.58466030600154806</v>
      </c>
      <c r="BB35" s="24">
        <f t="shared" si="34"/>
        <v>0.63690756265846171</v>
      </c>
      <c r="BC35" s="24">
        <f t="shared" si="34"/>
        <v>0.64091938075069388</v>
      </c>
      <c r="BD35" s="24">
        <f t="shared" si="34"/>
        <v>0.61952242382745637</v>
      </c>
      <c r="BE35" s="24">
        <f t="shared" si="34"/>
        <v>0.49820827551201452</v>
      </c>
      <c r="BF35" s="24">
        <f t="shared" si="34"/>
        <v>0.35356144294637915</v>
      </c>
      <c r="BG35" s="24">
        <f t="shared" si="34"/>
        <v>0.48007140375739987</v>
      </c>
      <c r="BH35" s="24">
        <f t="shared" si="34"/>
        <v>0.62155832486058249</v>
      </c>
      <c r="BI35" s="24">
        <f t="shared" si="33"/>
        <v>0.36324640799033059</v>
      </c>
      <c r="BJ35" s="24">
        <f t="shared" si="33"/>
        <v>0.57585874190854325</v>
      </c>
      <c r="BK35" s="24">
        <f t="shared" si="33"/>
        <v>0.5989067512482209</v>
      </c>
      <c r="BL35" s="24">
        <f t="shared" si="33"/>
        <v>0.55689755002484009</v>
      </c>
      <c r="BM35" s="24">
        <f t="shared" si="33"/>
        <v>0.53652531681358617</v>
      </c>
      <c r="BN35" s="24">
        <f t="shared" si="33"/>
        <v>0.49634216635949113</v>
      </c>
      <c r="BO35" s="24">
        <f t="shared" si="33"/>
        <v>0.50125319333284257</v>
      </c>
      <c r="BP35" s="24" t="e">
        <f t="shared" si="33"/>
        <v>#DIV/0!</v>
      </c>
      <c r="BQ35" s="24">
        <f t="shared" si="33"/>
        <v>0.55587434272363501</v>
      </c>
      <c r="BR35" s="21"/>
      <c r="BS35" s="35">
        <f t="shared" si="11"/>
        <v>43617</v>
      </c>
      <c r="BT35" s="24">
        <f t="shared" si="15"/>
        <v>6.9776132978446696E-3</v>
      </c>
      <c r="BU35" s="24">
        <f t="shared" si="15"/>
        <v>8.121035225118516E-4</v>
      </c>
      <c r="BV35" s="24">
        <f t="shared" si="15"/>
        <v>2.0088912171089572E-3</v>
      </c>
      <c r="BW35" s="24">
        <f t="shared" si="15"/>
        <v>2.7776375070781411E-3</v>
      </c>
      <c r="BX35" s="24">
        <f t="shared" si="15"/>
        <v>2.2077203290996805E-3</v>
      </c>
      <c r="BY35" s="24">
        <f t="shared" si="15"/>
        <v>3.346734762544352E-3</v>
      </c>
      <c r="BZ35" s="24">
        <f t="shared" si="15"/>
        <v>1.4667359661672487E-3</v>
      </c>
      <c r="CA35" s="24">
        <f t="shared" si="15"/>
        <v>2.2017422441549033E-3</v>
      </c>
      <c r="CB35" s="24">
        <f t="shared" si="15"/>
        <v>2.9867570478048023E-3</v>
      </c>
      <c r="CC35" s="24">
        <f t="shared" si="15"/>
        <v>3.2318501416536417E-4</v>
      </c>
      <c r="CD35" s="24">
        <f t="shared" si="15"/>
        <v>2.0778292660909312E-3</v>
      </c>
      <c r="CE35" s="24">
        <f t="shared" si="15"/>
        <v>9.1149405164089685E-4</v>
      </c>
      <c r="CF35" s="24">
        <f t="shared" si="14"/>
        <v>2.8098444226211793E-2</v>
      </c>
    </row>
    <row r="36" spans="1:84" x14ac:dyDescent="0.25">
      <c r="A36" s="31">
        <f>+[1]PAM!A37</f>
        <v>43647</v>
      </c>
      <c r="B36" s="17">
        <f>+[1]PAM!B37</f>
        <v>230.50380000000001</v>
      </c>
      <c r="C36" s="17">
        <f>+[1]PAM!C37</f>
        <v>230.0146</v>
      </c>
      <c r="D36" s="17">
        <f>+[1]PAM!D37</f>
        <v>185.6962</v>
      </c>
      <c r="E36" s="17">
        <f>+[1]PAM!E37</f>
        <v>188.3922</v>
      </c>
      <c r="F36" s="17">
        <f>+[1]PAM!F37</f>
        <v>283.01659999999998</v>
      </c>
      <c r="G36" s="17">
        <f>+[1]PAM!G37</f>
        <v>221.95249999999999</v>
      </c>
      <c r="H36" s="17">
        <f>+[1]PAM!H37</f>
        <v>251.07759999999999</v>
      </c>
      <c r="I36" s="17">
        <f>+[1]PAM!I37</f>
        <v>247.18870000000001</v>
      </c>
      <c r="J36" s="17">
        <f>+[1]PAM!J37</f>
        <v>272.64589999999998</v>
      </c>
      <c r="K36" s="17">
        <f>+[1]PAM!K37</f>
        <v>220.01410000000001</v>
      </c>
      <c r="L36" s="17">
        <f>+[1]PAM!L37</f>
        <v>217.21250000000001</v>
      </c>
      <c r="M36" s="17">
        <f>+[1]PAM!M37</f>
        <v>214.5196</v>
      </c>
      <c r="N36" s="17">
        <f>+[1]PAM!N37</f>
        <v>227.3458</v>
      </c>
      <c r="O36" s="18">
        <f>+[1]PAM!R37</f>
        <v>193.62289999999999</v>
      </c>
      <c r="P36" s="19">
        <f>+[1]PAM!S37</f>
        <v>225.80779999999999</v>
      </c>
      <c r="Q36" s="20">
        <f>+[1]PAM!T37</f>
        <v>270.08690000000001</v>
      </c>
      <c r="R36" s="18">
        <f t="shared" si="4"/>
        <v>230.50345172999997</v>
      </c>
      <c r="S36" s="19">
        <f t="shared" si="5"/>
        <v>217.3829882706107</v>
      </c>
      <c r="T36" s="19">
        <f t="shared" si="6"/>
        <v>210.64510097656253</v>
      </c>
      <c r="U36" s="19">
        <f t="shared" si="7"/>
        <v>209.51375843547228</v>
      </c>
      <c r="V36" s="19"/>
      <c r="W36" s="20">
        <f t="shared" si="8"/>
        <v>227.71600317053958</v>
      </c>
      <c r="X36" s="21"/>
      <c r="Y36" s="41">
        <f t="shared" si="18"/>
        <v>2.2183907587229212E-2</v>
      </c>
      <c r="Z36" s="24">
        <f t="shared" si="18"/>
        <v>2.2102224175449159E-2</v>
      </c>
      <c r="AA36" s="24">
        <f t="shared" si="18"/>
        <v>5.9306159108218903E-3</v>
      </c>
      <c r="AB36" s="24">
        <f t="shared" si="18"/>
        <v>1.1643534596603722E-3</v>
      </c>
      <c r="AC36" s="24">
        <f t="shared" si="18"/>
        <v>2.0412092508090618E-2</v>
      </c>
      <c r="AD36" s="24">
        <f t="shared" si="18"/>
        <v>2.7560248982057667E-2</v>
      </c>
      <c r="AE36" s="24">
        <f t="shared" si="18"/>
        <v>4.596926384022848E-2</v>
      </c>
      <c r="AF36" s="24">
        <f t="shared" si="18"/>
        <v>1.8561578611866247E-2</v>
      </c>
      <c r="AG36" s="24">
        <f t="shared" si="18"/>
        <v>5.9416332702100227E-4</v>
      </c>
      <c r="AH36" s="24">
        <f t="shared" si="18"/>
        <v>3.8143182856258617E-2</v>
      </c>
      <c r="AI36" s="24">
        <f t="shared" si="18"/>
        <v>1.788459015164312E-2</v>
      </c>
      <c r="AJ36" s="24">
        <f t="shared" si="18"/>
        <v>2.5482219428363928E-2</v>
      </c>
      <c r="AK36" s="24">
        <f t="shared" si="18"/>
        <v>2.2579935652963234E-2</v>
      </c>
      <c r="AL36" s="24">
        <f t="shared" si="18"/>
        <v>3.7891977657943388E-2</v>
      </c>
      <c r="AM36" s="24">
        <f t="shared" si="18"/>
        <v>2.1083423432467274E-2</v>
      </c>
      <c r="AN36" s="24">
        <f t="shared" si="18"/>
        <v>1.8595070152962689E-2</v>
      </c>
      <c r="AO36" s="24">
        <f t="shared" ref="AO36:AO52" si="36">+R36/R35-1</f>
        <v>2.2181912361519895E-2</v>
      </c>
      <c r="AP36" s="24">
        <f t="shared" si="32"/>
        <v>2.1157553762556791E-2</v>
      </c>
      <c r="AQ36" s="24">
        <f t="shared" si="32"/>
        <v>2.1778887599392061E-2</v>
      </c>
      <c r="AR36" s="24">
        <f t="shared" si="32"/>
        <v>2.0676877023913631E-2</v>
      </c>
      <c r="AS36" s="24" t="e">
        <f t="shared" si="32"/>
        <v>#DIV/0!</v>
      </c>
      <c r="AT36" s="24">
        <f t="shared" si="32"/>
        <v>2.3117798863530936E-2</v>
      </c>
      <c r="AU36" s="21"/>
      <c r="AV36" s="24">
        <f t="shared" si="34"/>
        <v>0.54054644721092182</v>
      </c>
      <c r="AW36" s="24">
        <f t="shared" si="34"/>
        <v>0.58025683726860988</v>
      </c>
      <c r="AX36" s="24">
        <f t="shared" si="34"/>
        <v>0.34431928417333912</v>
      </c>
      <c r="AY36" s="24">
        <f t="shared" si="34"/>
        <v>0.41614836797928922</v>
      </c>
      <c r="AZ36" s="24">
        <f t="shared" si="34"/>
        <v>0.54805301360347003</v>
      </c>
      <c r="BA36" s="24">
        <f t="shared" si="34"/>
        <v>0.56383760509722869</v>
      </c>
      <c r="BB36" s="24">
        <f t="shared" si="34"/>
        <v>0.65873407017381602</v>
      </c>
      <c r="BC36" s="24">
        <f t="shared" si="34"/>
        <v>0.57920805995131852</v>
      </c>
      <c r="BD36" s="24">
        <f t="shared" si="34"/>
        <v>0.61158716976447924</v>
      </c>
      <c r="BE36" s="24">
        <f t="shared" si="34"/>
        <v>0.46842488153240325</v>
      </c>
      <c r="BF36" s="24">
        <f t="shared" si="34"/>
        <v>0.35804325481477406</v>
      </c>
      <c r="BG36" s="24">
        <f t="shared" si="34"/>
        <v>0.4821614503265641</v>
      </c>
      <c r="BH36" s="24">
        <f t="shared" si="34"/>
        <v>0.59777158226233462</v>
      </c>
      <c r="BI36" s="24">
        <f t="shared" si="33"/>
        <v>0.37208616759155766</v>
      </c>
      <c r="BJ36" s="24">
        <f t="shared" si="33"/>
        <v>0.55610609272362899</v>
      </c>
      <c r="BK36" s="24">
        <f t="shared" si="33"/>
        <v>0.57981494035777748</v>
      </c>
      <c r="BL36" s="24">
        <f t="shared" si="33"/>
        <v>0.5405497101593626</v>
      </c>
      <c r="BM36" s="24">
        <f t="shared" si="33"/>
        <v>0.51923905823735383</v>
      </c>
      <c r="BN36" s="24">
        <f t="shared" si="33"/>
        <v>0.48720080937703192</v>
      </c>
      <c r="BO36" s="24">
        <f t="shared" si="33"/>
        <v>0.48871410607897303</v>
      </c>
      <c r="BP36" s="24" t="e">
        <f t="shared" si="33"/>
        <v>#DIV/0!</v>
      </c>
      <c r="BQ36" s="24">
        <f t="shared" si="33"/>
        <v>0.53974762703301016</v>
      </c>
      <c r="BR36" s="21"/>
      <c r="BS36" s="35">
        <f t="shared" si="11"/>
        <v>43647</v>
      </c>
      <c r="BT36" s="24">
        <f t="shared" si="15"/>
        <v>6.3193531478532676E-3</v>
      </c>
      <c r="BU36" s="24">
        <f t="shared" si="15"/>
        <v>1.8448851514381382E-4</v>
      </c>
      <c r="BV36" s="24">
        <f t="shared" si="15"/>
        <v>1.013392383990679E-4</v>
      </c>
      <c r="BW36" s="24">
        <f t="shared" si="15"/>
        <v>2.1766764980955602E-3</v>
      </c>
      <c r="BX36" s="24">
        <f t="shared" si="15"/>
        <v>1.6736941206103842E-3</v>
      </c>
      <c r="BY36" s="24">
        <f t="shared" si="15"/>
        <v>3.9929852289099831E-3</v>
      </c>
      <c r="BZ36" s="24">
        <f t="shared" si="15"/>
        <v>2.0794951514691985E-3</v>
      </c>
      <c r="CA36" s="24">
        <f t="shared" si="15"/>
        <v>2.0533540161409628E-5</v>
      </c>
      <c r="CB36" s="24">
        <f t="shared" si="15"/>
        <v>2.6491440625841249E-3</v>
      </c>
      <c r="CC36" s="24">
        <f t="shared" si="15"/>
        <v>2.7248468190649153E-4</v>
      </c>
      <c r="CD36" s="24">
        <f t="shared" si="15"/>
        <v>1.9147499371400536E-3</v>
      </c>
      <c r="CE36" s="24">
        <f t="shared" si="15"/>
        <v>7.9697802185619085E-4</v>
      </c>
      <c r="CF36" s="24">
        <f t="shared" si="14"/>
        <v>2.2181922144129545E-2</v>
      </c>
    </row>
    <row r="37" spans="1:84" x14ac:dyDescent="0.25">
      <c r="A37" s="31">
        <f>+[1]PAM!A38</f>
        <v>43678</v>
      </c>
      <c r="B37" s="17">
        <f>+[1]PAM!B38</f>
        <v>239.3972</v>
      </c>
      <c r="C37" s="17">
        <f>+[1]PAM!C38</f>
        <v>240.16659999999999</v>
      </c>
      <c r="D37" s="17">
        <f>+[1]PAM!D38</f>
        <v>193.63990000000001</v>
      </c>
      <c r="E37" s="17">
        <f>+[1]PAM!E38</f>
        <v>194.23159999999999</v>
      </c>
      <c r="F37" s="17">
        <f>+[1]PAM!F38</f>
        <v>290.03489999999999</v>
      </c>
      <c r="G37" s="17">
        <f>+[1]PAM!G38</f>
        <v>234.4091</v>
      </c>
      <c r="H37" s="17">
        <f>+[1]PAM!H38</f>
        <v>263.64280000000002</v>
      </c>
      <c r="I37" s="17">
        <f>+[1]PAM!I38</f>
        <v>256.88959999999997</v>
      </c>
      <c r="J37" s="17">
        <f>+[1]PAM!J38</f>
        <v>275.0489</v>
      </c>
      <c r="K37" s="17">
        <f>+[1]PAM!K38</f>
        <v>225.81950000000001</v>
      </c>
      <c r="L37" s="17">
        <f>+[1]PAM!L38</f>
        <v>223.6489</v>
      </c>
      <c r="M37" s="17">
        <f>+[1]PAM!M38</f>
        <v>222.85650000000001</v>
      </c>
      <c r="N37" s="17">
        <f>+[1]PAM!N38</f>
        <v>237.5067</v>
      </c>
      <c r="O37" s="18">
        <f>+[1]PAM!R38</f>
        <v>200.90309999999999</v>
      </c>
      <c r="P37" s="19">
        <f>+[1]PAM!S38</f>
        <v>235.75909999999999</v>
      </c>
      <c r="Q37" s="20">
        <f>+[1]PAM!T38</f>
        <v>276.21719999999999</v>
      </c>
      <c r="R37" s="18">
        <f t="shared" si="4"/>
        <v>239.39674882999998</v>
      </c>
      <c r="S37" s="19">
        <f t="shared" si="5"/>
        <v>226.28220431981259</v>
      </c>
      <c r="T37" s="19">
        <f t="shared" si="6"/>
        <v>218.64416916852679</v>
      </c>
      <c r="U37" s="19">
        <f t="shared" si="7"/>
        <v>217.41418071377072</v>
      </c>
      <c r="V37" s="19"/>
      <c r="W37" s="20">
        <f t="shared" si="8"/>
        <v>236.37908507286332</v>
      </c>
      <c r="X37" s="21"/>
      <c r="Y37" s="41">
        <f t="shared" si="18"/>
        <v>3.8582444193978604E-2</v>
      </c>
      <c r="Z37" s="24">
        <f t="shared" si="18"/>
        <v>4.4136328737393038E-2</v>
      </c>
      <c r="AA37" s="24">
        <f t="shared" si="18"/>
        <v>4.2777935143530232E-2</v>
      </c>
      <c r="AB37" s="24">
        <f t="shared" si="18"/>
        <v>3.0995975417241084E-2</v>
      </c>
      <c r="AC37" s="24">
        <f t="shared" si="18"/>
        <v>2.4798192049512391E-2</v>
      </c>
      <c r="AD37" s="24">
        <f t="shared" si="18"/>
        <v>5.6122819071648289E-2</v>
      </c>
      <c r="AE37" s="24">
        <f t="shared" si="18"/>
        <v>5.0045085662759448E-2</v>
      </c>
      <c r="AF37" s="24">
        <f t="shared" si="18"/>
        <v>3.924491693997334E-2</v>
      </c>
      <c r="AG37" s="24">
        <f t="shared" si="18"/>
        <v>8.8136296933130076E-3</v>
      </c>
      <c r="AH37" s="24">
        <f t="shared" si="18"/>
        <v>2.6386490684006114E-2</v>
      </c>
      <c r="AI37" s="24">
        <f t="shared" si="18"/>
        <v>2.9631812165506144E-2</v>
      </c>
      <c r="AJ37" s="24">
        <f t="shared" si="18"/>
        <v>3.8863115538160686E-2</v>
      </c>
      <c r="AK37" s="24">
        <f t="shared" si="18"/>
        <v>4.4693590116905657E-2</v>
      </c>
      <c r="AL37" s="24">
        <f t="shared" si="18"/>
        <v>3.7599891335167612E-2</v>
      </c>
      <c r="AM37" s="24">
        <f t="shared" si="18"/>
        <v>4.4069779697601286E-2</v>
      </c>
      <c r="AN37" s="24">
        <f t="shared" si="18"/>
        <v>2.269750957932426E-2</v>
      </c>
      <c r="AO37" s="24">
        <f t="shared" si="36"/>
        <v>3.8582056074445203E-2</v>
      </c>
      <c r="AP37" s="24">
        <f t="shared" si="32"/>
        <v>4.0937959865211093E-2</v>
      </c>
      <c r="AQ37" s="24">
        <f t="shared" si="32"/>
        <v>3.7974147772153799E-2</v>
      </c>
      <c r="AR37" s="24">
        <f t="shared" si="32"/>
        <v>3.7708369785804274E-2</v>
      </c>
      <c r="AS37" s="24" t="e">
        <f t="shared" si="32"/>
        <v>#DIV/0!</v>
      </c>
      <c r="AT37" s="24">
        <f t="shared" si="32"/>
        <v>3.8043360070024734E-2</v>
      </c>
      <c r="AU37" s="21"/>
      <c r="AV37" s="24">
        <f t="shared" si="34"/>
        <v>0.54234177121405103</v>
      </c>
      <c r="AW37" s="24">
        <f t="shared" si="34"/>
        <v>0.58238785358307177</v>
      </c>
      <c r="AX37" s="24">
        <f t="shared" si="34"/>
        <v>0.37918290279547495</v>
      </c>
      <c r="AY37" s="24">
        <f t="shared" si="34"/>
        <v>0.4634380829819742</v>
      </c>
      <c r="AZ37" s="24">
        <f t="shared" si="34"/>
        <v>0.53718615363333821</v>
      </c>
      <c r="BA37" s="24">
        <f t="shared" si="34"/>
        <v>0.60491959966204867</v>
      </c>
      <c r="BB37" s="24">
        <f t="shared" si="34"/>
        <v>0.68404498659561952</v>
      </c>
      <c r="BC37" s="24">
        <f t="shared" si="34"/>
        <v>0.56669232186005414</v>
      </c>
      <c r="BD37" s="24">
        <f t="shared" si="34"/>
        <v>0.46651996965109976</v>
      </c>
      <c r="BE37" s="24">
        <f t="shared" si="34"/>
        <v>0.41847577901075828</v>
      </c>
      <c r="BF37" s="24">
        <f t="shared" si="34"/>
        <v>0.36838617742668722</v>
      </c>
      <c r="BG37" s="24">
        <f t="shared" si="34"/>
        <v>0.50414073784101188</v>
      </c>
      <c r="BH37" s="24">
        <f t="shared" si="34"/>
        <v>0.59509878587863629</v>
      </c>
      <c r="BI37" s="24">
        <f t="shared" si="33"/>
        <v>0.40056718958813931</v>
      </c>
      <c r="BJ37" s="24">
        <f t="shared" si="33"/>
        <v>0.5682927721622979</v>
      </c>
      <c r="BK37" s="24">
        <f t="shared" si="33"/>
        <v>0.53531704101353528</v>
      </c>
      <c r="BL37" s="24">
        <f t="shared" si="33"/>
        <v>0.54234591669788434</v>
      </c>
      <c r="BM37" s="24">
        <f t="shared" si="33"/>
        <v>0.52970607243507062</v>
      </c>
      <c r="BN37" s="24">
        <f t="shared" si="33"/>
        <v>0.50120565995942745</v>
      </c>
      <c r="BO37" s="24">
        <f t="shared" si="33"/>
        <v>0.50032939836899759</v>
      </c>
      <c r="BP37" s="24" t="e">
        <f t="shared" si="33"/>
        <v>#DIV/0!</v>
      </c>
      <c r="BQ37" s="24">
        <f t="shared" si="33"/>
        <v>0.53814624070312944</v>
      </c>
      <c r="BR37" s="21"/>
      <c r="BS37" s="35">
        <f t="shared" si="11"/>
        <v>43678</v>
      </c>
      <c r="BT37" s="24">
        <f t="shared" si="15"/>
        <v>1.2618221478344373E-2</v>
      </c>
      <c r="BU37" s="24">
        <f t="shared" si="15"/>
        <v>1.3095688661098005E-3</v>
      </c>
      <c r="BV37" s="24">
        <f t="shared" si="15"/>
        <v>2.6422532730479855E-3</v>
      </c>
      <c r="BW37" s="24">
        <f t="shared" si="15"/>
        <v>2.6398116213268538E-3</v>
      </c>
      <c r="BX37" s="24">
        <f t="shared" si="15"/>
        <v>3.4261840368792207E-3</v>
      </c>
      <c r="BY37" s="24">
        <f t="shared" si="15"/>
        <v>4.4481710062914482E-3</v>
      </c>
      <c r="BZ37" s="24">
        <f t="shared" si="15"/>
        <v>4.3811151486439527E-3</v>
      </c>
      <c r="CA37" s="24">
        <f t="shared" si="15"/>
        <v>2.98154737579166E-4</v>
      </c>
      <c r="CB37" s="24">
        <f t="shared" si="15"/>
        <v>1.8612233724563298E-3</v>
      </c>
      <c r="CC37" s="24">
        <f t="shared" si="15"/>
        <v>4.4956326099613046E-4</v>
      </c>
      <c r="CD37" s="24">
        <f t="shared" si="15"/>
        <v>2.9296215507076287E-3</v>
      </c>
      <c r="CE37" s="24">
        <f t="shared" si="15"/>
        <v>1.5781094281309025E-3</v>
      </c>
      <c r="CF37" s="24">
        <f t="shared" si="14"/>
        <v>3.8581997780513785E-2</v>
      </c>
    </row>
    <row r="38" spans="1:84" x14ac:dyDescent="0.25">
      <c r="A38" s="31">
        <f>+[1]PAM!A39</f>
        <v>43709</v>
      </c>
      <c r="B38" s="17">
        <f>+[1]PAM!B39</f>
        <v>253.88900000000001</v>
      </c>
      <c r="C38" s="17">
        <f>+[1]PAM!C39</f>
        <v>254.4057</v>
      </c>
      <c r="D38" s="17">
        <f>+[1]PAM!D39</f>
        <v>204.0461</v>
      </c>
      <c r="E38" s="17">
        <f>+[1]PAM!E39</f>
        <v>209.15389999999999</v>
      </c>
      <c r="F38" s="17">
        <f>+[1]PAM!F39</f>
        <v>296.96379999999999</v>
      </c>
      <c r="G38" s="17">
        <f>+[1]PAM!G39</f>
        <v>251.88460000000001</v>
      </c>
      <c r="H38" s="17">
        <f>+[1]PAM!H39</f>
        <v>287.863</v>
      </c>
      <c r="I38" s="17">
        <f>+[1]PAM!I39</f>
        <v>269.54230000000001</v>
      </c>
      <c r="J38" s="17">
        <f>+[1]PAM!J39</f>
        <v>293.67329999999998</v>
      </c>
      <c r="K38" s="17">
        <f>+[1]PAM!K39</f>
        <v>243.11529999999999</v>
      </c>
      <c r="L38" s="17">
        <f>+[1]PAM!L39</f>
        <v>226.36240000000001</v>
      </c>
      <c r="M38" s="17">
        <f>+[1]PAM!M39</f>
        <v>234.221</v>
      </c>
      <c r="N38" s="17">
        <f>+[1]PAM!N39</f>
        <v>256.59089999999998</v>
      </c>
      <c r="O38" s="18">
        <f>+[1]PAM!R39</f>
        <v>214.8382</v>
      </c>
      <c r="P38" s="19">
        <f>+[1]PAM!S39</f>
        <v>251.4376</v>
      </c>
      <c r="Q38" s="20">
        <f>+[1]PAM!T39</f>
        <v>286.83269999999999</v>
      </c>
      <c r="R38" s="18">
        <f t="shared" si="4"/>
        <v>253.88852285999997</v>
      </c>
      <c r="S38" s="19">
        <f t="shared" si="5"/>
        <v>240.95664980231368</v>
      </c>
      <c r="T38" s="19">
        <f t="shared" si="6"/>
        <v>234.11917215401783</v>
      </c>
      <c r="U38" s="19">
        <f t="shared" si="7"/>
        <v>234.08943871665468</v>
      </c>
      <c r="V38" s="19"/>
      <c r="W38" s="20">
        <f t="shared" si="8"/>
        <v>253.10924684915321</v>
      </c>
      <c r="X38" s="21"/>
      <c r="Y38" s="41">
        <f t="shared" si="18"/>
        <v>6.0534542592812324E-2</v>
      </c>
      <c r="Z38" s="24">
        <f t="shared" si="18"/>
        <v>5.9288427283394229E-2</v>
      </c>
      <c r="AA38" s="24">
        <f t="shared" si="18"/>
        <v>5.3739957519085557E-2</v>
      </c>
      <c r="AB38" s="24">
        <f t="shared" si="18"/>
        <v>7.6827354560226047E-2</v>
      </c>
      <c r="AC38" s="24">
        <f t="shared" si="18"/>
        <v>2.3889883596767136E-2</v>
      </c>
      <c r="AD38" s="24">
        <f t="shared" si="18"/>
        <v>7.4551286618139034E-2</v>
      </c>
      <c r="AE38" s="24">
        <f t="shared" si="18"/>
        <v>9.1867481304249488E-2</v>
      </c>
      <c r="AF38" s="24">
        <f t="shared" si="18"/>
        <v>4.9253453623657961E-2</v>
      </c>
      <c r="AG38" s="24">
        <f t="shared" si="18"/>
        <v>6.7713050297601551E-2</v>
      </c>
      <c r="AH38" s="24">
        <f t="shared" si="18"/>
        <v>7.6591259833628023E-2</v>
      </c>
      <c r="AI38" s="24">
        <f t="shared" si="18"/>
        <v>1.2132856454916574E-2</v>
      </c>
      <c r="AJ38" s="24">
        <f t="shared" si="18"/>
        <v>5.0994698382142767E-2</v>
      </c>
      <c r="AK38" s="24">
        <f t="shared" si="18"/>
        <v>8.0352259536257131E-2</v>
      </c>
      <c r="AL38" s="24">
        <f t="shared" si="18"/>
        <v>6.936229455891918E-2</v>
      </c>
      <c r="AM38" s="24">
        <f t="shared" si="18"/>
        <v>6.6502205005024351E-2</v>
      </c>
      <c r="AN38" s="24">
        <f t="shared" si="18"/>
        <v>3.8431712434996879E-2</v>
      </c>
      <c r="AO38" s="24">
        <f t="shared" si="36"/>
        <v>6.0534548195935844E-2</v>
      </c>
      <c r="AP38" s="24">
        <f t="shared" ref="AP38:AP52" si="37">+S38/S37-1</f>
        <v>6.4850196800103621E-2</v>
      </c>
      <c r="AQ38" s="24">
        <f t="shared" ref="AQ38:AQ52" si="38">+T38/T37-1</f>
        <v>7.0777112622487648E-2</v>
      </c>
      <c r="AR38" s="24">
        <f t="shared" ref="AR38:AT95" si="39">+U38/U37-1</f>
        <v>7.6698115772113384E-2</v>
      </c>
      <c r="AS38" s="24" t="e">
        <f t="shared" si="39"/>
        <v>#DIV/0!</v>
      </c>
      <c r="AT38" s="24">
        <f t="shared" si="39"/>
        <v>7.0776827700863798E-2</v>
      </c>
      <c r="AU38" s="21"/>
      <c r="AV38" s="24">
        <f t="shared" si="34"/>
        <v>0.53813112908805305</v>
      </c>
      <c r="AW38" s="24">
        <f t="shared" si="34"/>
        <v>0.57090979820683163</v>
      </c>
      <c r="AX38" s="24">
        <f t="shared" si="34"/>
        <v>0.39079637138687628</v>
      </c>
      <c r="AY38" s="24">
        <f t="shared" si="34"/>
        <v>0.47000996622167746</v>
      </c>
      <c r="AZ38" s="24">
        <f t="shared" si="34"/>
        <v>0.52167784151612429</v>
      </c>
      <c r="BA38" s="24">
        <f t="shared" si="34"/>
        <v>0.57256858166743663</v>
      </c>
      <c r="BB38" s="24">
        <f t="shared" si="34"/>
        <v>0.75805471495882193</v>
      </c>
      <c r="BC38" s="24">
        <f t="shared" si="34"/>
        <v>0.48607061890227765</v>
      </c>
      <c r="BD38" s="24">
        <f t="shared" si="34"/>
        <v>0.51839613422663322</v>
      </c>
      <c r="BE38" s="24">
        <f t="shared" si="34"/>
        <v>0.4497295717872114</v>
      </c>
      <c r="BF38" s="24">
        <f t="shared" si="34"/>
        <v>0.36528452876892281</v>
      </c>
      <c r="BG38" s="24">
        <f t="shared" si="34"/>
        <v>0.51036947856944348</v>
      </c>
      <c r="BH38" s="24">
        <f t="shared" si="34"/>
        <v>0.58988004840445596</v>
      </c>
      <c r="BI38" s="24">
        <f t="shared" si="33"/>
        <v>0.46045011661809565</v>
      </c>
      <c r="BJ38" s="24">
        <f t="shared" si="33"/>
        <v>0.5574099079568402</v>
      </c>
      <c r="BK38" s="24">
        <f t="shared" si="33"/>
        <v>0.51705701220382938</v>
      </c>
      <c r="BL38" s="24">
        <f t="shared" si="33"/>
        <v>0.53812815904654765</v>
      </c>
      <c r="BM38" s="24">
        <f t="shared" si="33"/>
        <v>0.52785261899306102</v>
      </c>
      <c r="BN38" s="24">
        <f t="shared" si="33"/>
        <v>0.50571458555996096</v>
      </c>
      <c r="BO38" s="24">
        <f t="shared" si="33"/>
        <v>0.50436001741712455</v>
      </c>
      <c r="BP38" s="24" t="e">
        <f t="shared" si="33"/>
        <v>#DIV/0!</v>
      </c>
      <c r="BQ38" s="24">
        <f t="shared" si="33"/>
        <v>0.53725976133585007</v>
      </c>
      <c r="BR38" s="21"/>
      <c r="BS38" s="35">
        <f t="shared" si="11"/>
        <v>43709</v>
      </c>
      <c r="BT38" s="24">
        <f t="shared" si="15"/>
        <v>1.7040726249095653E-2</v>
      </c>
      <c r="BU38" s="24">
        <f t="shared" si="15"/>
        <v>1.6517970970420682E-3</v>
      </c>
      <c r="BV38" s="24">
        <f t="shared" si="15"/>
        <v>6.5013120036491682E-3</v>
      </c>
      <c r="BW38" s="24">
        <f t="shared" si="15"/>
        <v>2.5093678205091786E-3</v>
      </c>
      <c r="BX38" s="24">
        <f t="shared" si="15"/>
        <v>4.6280687493420996E-3</v>
      </c>
      <c r="BY38" s="24">
        <f t="shared" si="15"/>
        <v>8.255603323681306E-3</v>
      </c>
      <c r="BZ38" s="24">
        <f t="shared" si="15"/>
        <v>5.5019276332388348E-3</v>
      </c>
      <c r="CA38" s="24">
        <f t="shared" si="15"/>
        <v>2.2249961152427822E-3</v>
      </c>
      <c r="CB38" s="24">
        <f t="shared" si="15"/>
        <v>5.3390750601928459E-3</v>
      </c>
      <c r="CC38" s="24">
        <f t="shared" si="15"/>
        <v>1.8248897647925777E-4</v>
      </c>
      <c r="CD38" s="24">
        <f t="shared" si="15"/>
        <v>3.8451765517725331E-3</v>
      </c>
      <c r="CE38" s="24">
        <f t="shared" si="15"/>
        <v>2.8538945317656151E-3</v>
      </c>
      <c r="CF38" s="24">
        <f t="shared" si="14"/>
        <v>6.053443411201135E-2</v>
      </c>
    </row>
    <row r="39" spans="1:84" x14ac:dyDescent="0.25">
      <c r="A39" s="31">
        <f>+[1]PAM!A40</f>
        <v>43739</v>
      </c>
      <c r="B39" s="17">
        <f>+[1]PAM!B40</f>
        <v>262.64670000000001</v>
      </c>
      <c r="C39" s="17">
        <f>+[1]PAM!C40</f>
        <v>260.90440000000001</v>
      </c>
      <c r="D39" s="17">
        <f>+[1]PAM!D40</f>
        <v>216.08879999999999</v>
      </c>
      <c r="E39" s="17">
        <f>+[1]PAM!E40</f>
        <v>218.9974</v>
      </c>
      <c r="F39" s="17">
        <f>+[1]PAM!F40</f>
        <v>303.59870000000001</v>
      </c>
      <c r="G39" s="17">
        <f>+[1]PAM!G40</f>
        <v>271.45440000000002</v>
      </c>
      <c r="H39" s="17">
        <f>+[1]PAM!H40</f>
        <v>301.87560000000002</v>
      </c>
      <c r="I39" s="17">
        <f>+[1]PAM!I40</f>
        <v>282.47000000000003</v>
      </c>
      <c r="J39" s="17">
        <f>+[1]PAM!J40</f>
        <v>295.39249999999998</v>
      </c>
      <c r="K39" s="17">
        <f>+[1]PAM!K40</f>
        <v>245.90029999999999</v>
      </c>
      <c r="L39" s="17">
        <f>+[1]PAM!L40</f>
        <v>230.7576</v>
      </c>
      <c r="M39" s="17">
        <f>+[1]PAM!M40</f>
        <v>239.62110000000001</v>
      </c>
      <c r="N39" s="17">
        <f>+[1]PAM!N40</f>
        <v>266.18009999999998</v>
      </c>
      <c r="O39" s="18">
        <f>+[1]PAM!R40</f>
        <v>220.95490000000001</v>
      </c>
      <c r="P39" s="19">
        <f>+[1]PAM!S40</f>
        <v>261.12779999999998</v>
      </c>
      <c r="Q39" s="20">
        <f>+[1]PAM!T40</f>
        <v>293.91109999999998</v>
      </c>
      <c r="R39" s="18">
        <f t="shared" si="4"/>
        <v>262.64631773999997</v>
      </c>
      <c r="S39" s="19">
        <f t="shared" si="5"/>
        <v>249.11804309562166</v>
      </c>
      <c r="T39" s="19">
        <f t="shared" si="6"/>
        <v>243.19817698102682</v>
      </c>
      <c r="U39" s="19">
        <f t="shared" si="7"/>
        <v>244.24267314347517</v>
      </c>
      <c r="V39" s="19"/>
      <c r="W39" s="20">
        <f t="shared" si="8"/>
        <v>263.79384866089009</v>
      </c>
      <c r="X39" s="21"/>
      <c r="Y39" s="41">
        <f t="shared" si="18"/>
        <v>3.4494208098814871E-2</v>
      </c>
      <c r="Z39" s="24">
        <f t="shared" si="18"/>
        <v>2.5544632058165373E-2</v>
      </c>
      <c r="AA39" s="24">
        <f t="shared" si="18"/>
        <v>5.9019505886169776E-2</v>
      </c>
      <c r="AB39" s="24">
        <f t="shared" si="18"/>
        <v>4.7063430325707589E-2</v>
      </c>
      <c r="AC39" s="24">
        <f t="shared" si="18"/>
        <v>2.2342453861379896E-2</v>
      </c>
      <c r="AD39" s="24">
        <f t="shared" si="18"/>
        <v>7.7693515204978914E-2</v>
      </c>
      <c r="AE39" s="24">
        <f t="shared" si="18"/>
        <v>4.8678016973352056E-2</v>
      </c>
      <c r="AF39" s="24">
        <f t="shared" si="18"/>
        <v>4.7961674290083689E-2</v>
      </c>
      <c r="AG39" s="24">
        <f t="shared" si="18"/>
        <v>5.8541242939007532E-3</v>
      </c>
      <c r="AH39" s="24">
        <f t="shared" si="18"/>
        <v>1.1455469894325887E-2</v>
      </c>
      <c r="AI39" s="24">
        <f t="shared" si="18"/>
        <v>1.941665223553013E-2</v>
      </c>
      <c r="AJ39" s="24">
        <f t="shared" si="18"/>
        <v>2.3055575716951049E-2</v>
      </c>
      <c r="AK39" s="24">
        <f t="shared" si="18"/>
        <v>3.7371551368345468E-2</v>
      </c>
      <c r="AL39" s="24">
        <f t="shared" si="18"/>
        <v>2.8471193670399408E-2</v>
      </c>
      <c r="AM39" s="24">
        <f t="shared" si="18"/>
        <v>3.8539184274746452E-2</v>
      </c>
      <c r="AN39" s="24">
        <f t="shared" si="18"/>
        <v>2.4677799985845406E-2</v>
      </c>
      <c r="AO39" s="24">
        <f t="shared" si="36"/>
        <v>3.4494646632093895E-2</v>
      </c>
      <c r="AP39" s="24">
        <f t="shared" si="37"/>
        <v>3.3870795016463617E-2</v>
      </c>
      <c r="AQ39" s="24">
        <f t="shared" si="38"/>
        <v>3.8779416241213616E-2</v>
      </c>
      <c r="AR39" s="24">
        <f t="shared" si="39"/>
        <v>4.3373312706815881E-2</v>
      </c>
      <c r="AS39" s="24" t="e">
        <f t="shared" si="39"/>
        <v>#DIV/0!</v>
      </c>
      <c r="AT39" s="24">
        <f t="shared" si="39"/>
        <v>4.2213399726579892E-2</v>
      </c>
      <c r="AU39" s="21"/>
      <c r="AV39" s="24">
        <f t="shared" si="34"/>
        <v>0.50412932066790717</v>
      </c>
      <c r="AW39" s="24">
        <f t="shared" si="34"/>
        <v>0.52352489481782549</v>
      </c>
      <c r="AX39" s="24">
        <f t="shared" si="34"/>
        <v>0.44056222838061343</v>
      </c>
      <c r="AY39" s="24">
        <f t="shared" si="34"/>
        <v>0.4610745764000963</v>
      </c>
      <c r="AZ39" s="24">
        <f t="shared" si="34"/>
        <v>0.39240740290599785</v>
      </c>
      <c r="BA39" s="24">
        <f t="shared" si="34"/>
        <v>0.62536060326276366</v>
      </c>
      <c r="BB39" s="24">
        <f t="shared" si="34"/>
        <v>0.74824003613746148</v>
      </c>
      <c r="BC39" s="24">
        <f t="shared" si="34"/>
        <v>0.4402652205038049</v>
      </c>
      <c r="BD39" s="24">
        <f t="shared" si="34"/>
        <v>0.50946274230455924</v>
      </c>
      <c r="BE39" s="24">
        <f t="shared" si="34"/>
        <v>0.42918509813357608</v>
      </c>
      <c r="BF39" s="24">
        <f t="shared" si="34"/>
        <v>0.37194184466146396</v>
      </c>
      <c r="BG39" s="24">
        <f t="shared" si="34"/>
        <v>0.48782801825222921</v>
      </c>
      <c r="BH39" s="24">
        <f t="shared" si="34"/>
        <v>0.54770899267545148</v>
      </c>
      <c r="BI39" s="24">
        <f t="shared" si="33"/>
        <v>0.40988666281261543</v>
      </c>
      <c r="BJ39" s="24">
        <f t="shared" si="33"/>
        <v>0.54601311987874768</v>
      </c>
      <c r="BK39" s="24">
        <f t="shared" si="33"/>
        <v>0.42644754205531732</v>
      </c>
      <c r="BL39" s="24">
        <f t="shared" si="33"/>
        <v>0.50411894100556998</v>
      </c>
      <c r="BM39" s="24">
        <f t="shared" si="33"/>
        <v>0.5068094701410788</v>
      </c>
      <c r="BN39" s="24">
        <f t="shared" si="33"/>
        <v>0.49919849247505632</v>
      </c>
      <c r="BO39" s="24">
        <f t="shared" si="33"/>
        <v>0.50248790927416431</v>
      </c>
      <c r="BP39" s="24" t="e">
        <f t="shared" si="33"/>
        <v>#DIV/0!</v>
      </c>
      <c r="BQ39" s="24">
        <f t="shared" si="33"/>
        <v>0.52385008927109022</v>
      </c>
      <c r="BR39" s="21"/>
      <c r="BS39" s="35">
        <f t="shared" si="11"/>
        <v>43739</v>
      </c>
      <c r="BT39" s="24">
        <f t="shared" si="15"/>
        <v>7.3334313420431911E-3</v>
      </c>
      <c r="BU39" s="24">
        <f t="shared" si="15"/>
        <v>1.8024514650102992E-3</v>
      </c>
      <c r="BV39" s="24">
        <f t="shared" si="15"/>
        <v>4.0438028035873963E-3</v>
      </c>
      <c r="BW39" s="24">
        <f t="shared" si="15"/>
        <v>2.2657375073358885E-3</v>
      </c>
      <c r="BX39" s="24">
        <f t="shared" si="15"/>
        <v>4.8868809597895175E-3</v>
      </c>
      <c r="BY39" s="24">
        <f t="shared" si="15"/>
        <v>4.5036538014644259E-3</v>
      </c>
      <c r="BZ39" s="24">
        <f t="shared" si="15"/>
        <v>5.3006375620842242E-3</v>
      </c>
      <c r="CA39" s="24">
        <f t="shared" si="15"/>
        <v>1.936638452237002E-4</v>
      </c>
      <c r="CB39" s="24">
        <f t="shared" si="15"/>
        <v>8.1063575026881721E-4</v>
      </c>
      <c r="CC39" s="24">
        <f t="shared" si="15"/>
        <v>2.7871518655790445E-4</v>
      </c>
      <c r="CD39" s="24">
        <f t="shared" si="15"/>
        <v>1.7228320250188103E-3</v>
      </c>
      <c r="CE39" s="24">
        <f t="shared" si="15"/>
        <v>1.3521395570505229E-3</v>
      </c>
      <c r="CF39" s="24">
        <f t="shared" si="14"/>
        <v>3.4494581805434694E-2</v>
      </c>
    </row>
    <row r="40" spans="1:84" x14ac:dyDescent="0.25">
      <c r="A40" s="31">
        <f>+[1]PAM!A41</f>
        <v>43770</v>
      </c>
      <c r="B40" s="17">
        <f>+[1]PAM!B41</f>
        <v>274.44830000000002</v>
      </c>
      <c r="C40" s="17">
        <f>+[1]PAM!C41</f>
        <v>274.46370000000002</v>
      </c>
      <c r="D40" s="17">
        <f>+[1]PAM!D41</f>
        <v>228.25020000000001</v>
      </c>
      <c r="E40" s="17">
        <f>+[1]PAM!E41</f>
        <v>229.517</v>
      </c>
      <c r="F40" s="17">
        <f>+[1]PAM!F41</f>
        <v>308.08170000000001</v>
      </c>
      <c r="G40" s="17">
        <f>+[1]PAM!G41</f>
        <v>273.745</v>
      </c>
      <c r="H40" s="17">
        <f>+[1]PAM!H41</f>
        <v>321.88380000000001</v>
      </c>
      <c r="I40" s="17">
        <f>+[1]PAM!I41</f>
        <v>297.79140000000001</v>
      </c>
      <c r="J40" s="17">
        <f>+[1]PAM!J41</f>
        <v>318.68329999999997</v>
      </c>
      <c r="K40" s="17">
        <f>+[1]PAM!K41</f>
        <v>255.07900000000001</v>
      </c>
      <c r="L40" s="17">
        <f>+[1]PAM!L41</f>
        <v>236.38640000000001</v>
      </c>
      <c r="M40" s="17">
        <f>+[1]PAM!M41</f>
        <v>248.0136</v>
      </c>
      <c r="N40" s="17">
        <f>+[1]PAM!N41</f>
        <v>279.62329999999997</v>
      </c>
      <c r="O40" s="18">
        <f>+[1]PAM!R41</f>
        <v>237.1687</v>
      </c>
      <c r="P40" s="19">
        <f>+[1]PAM!S41</f>
        <v>272.11450000000002</v>
      </c>
      <c r="Q40" s="20">
        <f>+[1]PAM!T41</f>
        <v>305.87490000000003</v>
      </c>
      <c r="R40" s="18">
        <f t="shared" si="4"/>
        <v>274.44801722</v>
      </c>
      <c r="S40" s="19">
        <f t="shared" si="5"/>
        <v>259.99614524820623</v>
      </c>
      <c r="T40" s="19">
        <f t="shared" si="6"/>
        <v>251.79690273437504</v>
      </c>
      <c r="U40" s="19">
        <f t="shared" si="7"/>
        <v>252.90161622206205</v>
      </c>
      <c r="V40" s="19"/>
      <c r="W40" s="20">
        <f t="shared" si="8"/>
        <v>276.37037136667976</v>
      </c>
      <c r="X40" s="21"/>
      <c r="Y40" s="41">
        <f t="shared" si="18"/>
        <v>4.4933364858572356E-2</v>
      </c>
      <c r="Z40" s="24">
        <f t="shared" si="18"/>
        <v>5.1970376889006076E-2</v>
      </c>
      <c r="AA40" s="24">
        <f t="shared" si="18"/>
        <v>5.627964059220103E-2</v>
      </c>
      <c r="AB40" s="24">
        <f t="shared" si="18"/>
        <v>4.8035273478132634E-2</v>
      </c>
      <c r="AC40" s="24">
        <f t="shared" si="18"/>
        <v>1.47662028855855E-2</v>
      </c>
      <c r="AD40" s="24">
        <f t="shared" si="18"/>
        <v>8.4382496655055483E-3</v>
      </c>
      <c r="AE40" s="24">
        <f t="shared" si="18"/>
        <v>6.6279619816904667E-2</v>
      </c>
      <c r="AF40" s="24">
        <f t="shared" si="18"/>
        <v>5.4240804333203441E-2</v>
      </c>
      <c r="AG40" s="24">
        <f t="shared" si="18"/>
        <v>7.8846957861150813E-2</v>
      </c>
      <c r="AH40" s="24">
        <f t="shared" si="18"/>
        <v>3.7326916640606056E-2</v>
      </c>
      <c r="AI40" s="24">
        <f t="shared" si="18"/>
        <v>2.4392696058548102E-2</v>
      </c>
      <c r="AJ40" s="24">
        <f t="shared" si="18"/>
        <v>3.5024044209796212E-2</v>
      </c>
      <c r="AK40" s="24">
        <f t="shared" si="18"/>
        <v>5.0504151136767872E-2</v>
      </c>
      <c r="AL40" s="24">
        <f t="shared" si="18"/>
        <v>7.3380585811855692E-2</v>
      </c>
      <c r="AM40" s="24">
        <f t="shared" si="18"/>
        <v>4.2074034246832648E-2</v>
      </c>
      <c r="AN40" s="24">
        <f t="shared" si="18"/>
        <v>4.0705505848537271E-2</v>
      </c>
      <c r="AO40" s="24">
        <f t="shared" si="36"/>
        <v>4.4933809015677229E-2</v>
      </c>
      <c r="AP40" s="24">
        <f t="shared" si="37"/>
        <v>4.3666456340976989E-2</v>
      </c>
      <c r="AQ40" s="24">
        <f t="shared" si="38"/>
        <v>3.5356867638111744E-2</v>
      </c>
      <c r="AR40" s="24">
        <f t="shared" si="39"/>
        <v>3.5452212208226141E-2</v>
      </c>
      <c r="AS40" s="24" t="e">
        <f t="shared" si="39"/>
        <v>#DIV/0!</v>
      </c>
      <c r="AT40" s="24">
        <f t="shared" si="39"/>
        <v>4.7675572306300928E-2</v>
      </c>
      <c r="AU40" s="21"/>
      <c r="AV40" s="24">
        <f t="shared" si="34"/>
        <v>0.5217512807020559</v>
      </c>
      <c r="AW40" s="24">
        <f t="shared" si="34"/>
        <v>0.54524797331800468</v>
      </c>
      <c r="AX40" s="24">
        <f t="shared" si="34"/>
        <v>0.46012845280894576</v>
      </c>
      <c r="AY40" s="24">
        <f t="shared" si="34"/>
        <v>0.49127554716662392</v>
      </c>
      <c r="AZ40" s="24">
        <f t="shared" si="34"/>
        <v>0.36971222330703135</v>
      </c>
      <c r="BA40" s="24">
        <f t="shared" si="34"/>
        <v>0.58739501256022075</v>
      </c>
      <c r="BB40" s="24">
        <f t="shared" si="34"/>
        <v>0.74375056881958557</v>
      </c>
      <c r="BC40" s="24">
        <f t="shared" si="34"/>
        <v>0.48329230668078615</v>
      </c>
      <c r="BD40" s="24">
        <f t="shared" si="34"/>
        <v>0.60591291131943192</v>
      </c>
      <c r="BE40" s="24">
        <f t="shared" si="34"/>
        <v>0.46780095417793799</v>
      </c>
      <c r="BF40" s="24">
        <f t="shared" si="34"/>
        <v>0.39115307566095359</v>
      </c>
      <c r="BG40" s="24">
        <f t="shared" si="34"/>
        <v>0.50169294485213967</v>
      </c>
      <c r="BH40" s="24">
        <f t="shared" si="34"/>
        <v>0.55365525840145735</v>
      </c>
      <c r="BI40" s="24">
        <f t="shared" si="33"/>
        <v>0.4446944634462946</v>
      </c>
      <c r="BJ40" s="24">
        <f t="shared" si="33"/>
        <v>0.56082654582998748</v>
      </c>
      <c r="BK40" s="24">
        <f t="shared" si="33"/>
        <v>0.44436222798524461</v>
      </c>
      <c r="BL40" s="24">
        <f t="shared" si="33"/>
        <v>0.52174084465151904</v>
      </c>
      <c r="BM40" s="24">
        <f t="shared" si="33"/>
        <v>0.52434832217345306</v>
      </c>
      <c r="BN40" s="24">
        <f t="shared" si="33"/>
        <v>0.51291395017453878</v>
      </c>
      <c r="BO40" s="24">
        <f t="shared" si="33"/>
        <v>0.51615807506398448</v>
      </c>
      <c r="BP40" s="24" t="e">
        <f t="shared" si="33"/>
        <v>#DIV/0!</v>
      </c>
      <c r="BQ40" s="24">
        <f t="shared" si="33"/>
        <v>0.54824719024854707</v>
      </c>
      <c r="BR40" s="21"/>
      <c r="BS40" s="35">
        <f t="shared" si="11"/>
        <v>43770</v>
      </c>
      <c r="BT40" s="24">
        <f t="shared" si="15"/>
        <v>1.4790741517026492E-2</v>
      </c>
      <c r="BU40" s="24">
        <f t="shared" si="15"/>
        <v>1.7595241059567873E-3</v>
      </c>
      <c r="BV40" s="24">
        <f t="shared" si="15"/>
        <v>4.1774531338105514E-3</v>
      </c>
      <c r="BW40" s="24">
        <f t="shared" si="15"/>
        <v>1.4798438358448833E-3</v>
      </c>
      <c r="BX40" s="24">
        <f t="shared" si="15"/>
        <v>5.5292543176822296E-4</v>
      </c>
      <c r="BY40" s="24">
        <f t="shared" si="15"/>
        <v>6.2162179079348762E-3</v>
      </c>
      <c r="BZ40" s="24">
        <f t="shared" si="15"/>
        <v>6.0726357498495052E-3</v>
      </c>
      <c r="CA40" s="24">
        <f t="shared" si="15"/>
        <v>2.5361707571425786E-3</v>
      </c>
      <c r="CB40" s="24">
        <f t="shared" si="15"/>
        <v>2.5825792975887434E-3</v>
      </c>
      <c r="CC40" s="24">
        <f t="shared" si="15"/>
        <v>3.450402384648282E-4</v>
      </c>
      <c r="CD40" s="24">
        <f t="shared" si="15"/>
        <v>2.588239258288791E-3</v>
      </c>
      <c r="CE40" s="24">
        <f t="shared" si="15"/>
        <v>1.8323723846520805E-3</v>
      </c>
      <c r="CF40" s="24">
        <f t="shared" si="14"/>
        <v>4.4933743618328352E-2</v>
      </c>
    </row>
    <row r="41" spans="1:84" x14ac:dyDescent="0.25">
      <c r="A41" s="31">
        <f>+[1]PAM!A42</f>
        <v>43800</v>
      </c>
      <c r="B41" s="17">
        <f>+[1]PAM!B42</f>
        <v>284.39909999999998</v>
      </c>
      <c r="C41" s="17">
        <f>+[1]PAM!C42</f>
        <v>283.68279999999999</v>
      </c>
      <c r="D41" s="17">
        <f>+[1]PAM!D42</f>
        <v>235.45400000000001</v>
      </c>
      <c r="E41" s="17">
        <f>+[1]PAM!E42</f>
        <v>235.61420000000001</v>
      </c>
      <c r="F41" s="17">
        <f>+[1]PAM!F42</f>
        <v>312.9196</v>
      </c>
      <c r="G41" s="17">
        <f>+[1]PAM!G42</f>
        <v>288.22129999999999</v>
      </c>
      <c r="H41" s="17">
        <f>+[1]PAM!H42</f>
        <v>338.34660000000002</v>
      </c>
      <c r="I41" s="17">
        <f>+[1]PAM!I42</f>
        <v>312.69799999999998</v>
      </c>
      <c r="J41" s="17">
        <f>+[1]PAM!J42</f>
        <v>348.45620000000002</v>
      </c>
      <c r="K41" s="17">
        <f>+[1]PAM!K42</f>
        <v>258.95339999999999</v>
      </c>
      <c r="L41" s="17">
        <f>+[1]PAM!L42</f>
        <v>237.3579</v>
      </c>
      <c r="M41" s="17">
        <f>+[1]PAM!M42</f>
        <v>255.8099</v>
      </c>
      <c r="N41" s="17">
        <f>+[1]PAM!N42</f>
        <v>290.30450000000002</v>
      </c>
      <c r="O41" s="18">
        <f>+[1]PAM!R42</f>
        <v>242.29589999999999</v>
      </c>
      <c r="P41" s="19">
        <f>+[1]PAM!S42</f>
        <v>281.60939999999999</v>
      </c>
      <c r="Q41" s="20">
        <f>+[1]PAM!T42</f>
        <v>320.43979999999999</v>
      </c>
      <c r="R41" s="18">
        <f t="shared" si="4"/>
        <v>284.39870813000005</v>
      </c>
      <c r="S41" s="19">
        <f t="shared" si="5"/>
        <v>268.44387895738765</v>
      </c>
      <c r="T41" s="19">
        <f t="shared" si="6"/>
        <v>259.7599071986607</v>
      </c>
      <c r="U41" s="19">
        <f t="shared" si="7"/>
        <v>260.91329790915648</v>
      </c>
      <c r="V41" s="19"/>
      <c r="W41" s="20">
        <f t="shared" si="8"/>
        <v>288.15597225285546</v>
      </c>
      <c r="X41" s="21"/>
      <c r="Y41" s="41">
        <f t="shared" si="18"/>
        <v>3.6257466342476841E-2</v>
      </c>
      <c r="Z41" s="24">
        <f t="shared" si="18"/>
        <v>3.3589505643186968E-2</v>
      </c>
      <c r="AA41" s="24">
        <f t="shared" si="18"/>
        <v>3.156098001228469E-2</v>
      </c>
      <c r="AB41" s="24">
        <f t="shared" si="18"/>
        <v>2.6565352457552205E-2</v>
      </c>
      <c r="AC41" s="24">
        <f t="shared" si="18"/>
        <v>1.5703302078636794E-2</v>
      </c>
      <c r="AD41" s="24">
        <f t="shared" si="18"/>
        <v>5.2882427076293537E-2</v>
      </c>
      <c r="AE41" s="24">
        <f t="shared" si="18"/>
        <v>5.1145164807921306E-2</v>
      </c>
      <c r="AF41" s="24">
        <f t="shared" si="18"/>
        <v>5.0057187682384319E-2</v>
      </c>
      <c r="AG41" s="24">
        <f t="shared" si="18"/>
        <v>9.3424726052479201E-2</v>
      </c>
      <c r="AH41" s="24">
        <f t="shared" si="18"/>
        <v>1.5189019872274834E-2</v>
      </c>
      <c r="AI41" s="24">
        <f t="shared" si="18"/>
        <v>4.1097965026752892E-3</v>
      </c>
      <c r="AJ41" s="24">
        <f t="shared" si="18"/>
        <v>3.1434969695210313E-2</v>
      </c>
      <c r="AK41" s="24">
        <f t="shared" si="18"/>
        <v>3.8198533527070255E-2</v>
      </c>
      <c r="AL41" s="24">
        <f t="shared" si="18"/>
        <v>2.1618367010486583E-2</v>
      </c>
      <c r="AM41" s="24">
        <f t="shared" si="18"/>
        <v>3.4893032161093851E-2</v>
      </c>
      <c r="AN41" s="24">
        <f t="shared" si="18"/>
        <v>4.761717944166044E-2</v>
      </c>
      <c r="AO41" s="24">
        <f t="shared" si="36"/>
        <v>3.6257106211933232E-2</v>
      </c>
      <c r="AP41" s="24">
        <f t="shared" si="37"/>
        <v>3.2491765218737312E-2</v>
      </c>
      <c r="AQ41" s="24">
        <f t="shared" si="38"/>
        <v>3.1624711733193811E-2</v>
      </c>
      <c r="AR41" s="24">
        <f t="shared" si="39"/>
        <v>3.16790450246065E-2</v>
      </c>
      <c r="AS41" s="24" t="e">
        <f t="shared" si="39"/>
        <v>#DIV/0!</v>
      </c>
      <c r="AT41" s="24">
        <f t="shared" si="39"/>
        <v>4.26442271213614E-2</v>
      </c>
      <c r="AU41" s="21"/>
      <c r="AV41" s="24">
        <f t="shared" si="34"/>
        <v>0.54139170117284863</v>
      </c>
      <c r="AW41" s="24">
        <f t="shared" si="34"/>
        <v>0.56993119997166541</v>
      </c>
      <c r="AX41" s="24">
        <f t="shared" si="34"/>
        <v>0.48609832129600461</v>
      </c>
      <c r="AY41" s="24">
        <f t="shared" si="34"/>
        <v>0.50505177615428787</v>
      </c>
      <c r="AZ41" s="24">
        <f t="shared" si="34"/>
        <v>0.36806278442141216</v>
      </c>
      <c r="BA41" s="24">
        <f t="shared" si="34"/>
        <v>0.63549580743658662</v>
      </c>
      <c r="BB41" s="24">
        <f t="shared" si="34"/>
        <v>0.74969153199741445</v>
      </c>
      <c r="BC41" s="24">
        <f t="shared" si="34"/>
        <v>0.54193300561499935</v>
      </c>
      <c r="BD41" s="24">
        <f t="shared" si="34"/>
        <v>0.61487839850661752</v>
      </c>
      <c r="BE41" s="24">
        <f t="shared" si="34"/>
        <v>0.45352540534836439</v>
      </c>
      <c r="BF41" s="24">
        <f t="shared" si="34"/>
        <v>0.39670028403825075</v>
      </c>
      <c r="BG41" s="24">
        <f t="shared" si="34"/>
        <v>0.50403510298537646</v>
      </c>
      <c r="BH41" s="24">
        <f t="shared" si="34"/>
        <v>0.56379348980721966</v>
      </c>
      <c r="BI41" s="24">
        <f t="shared" si="33"/>
        <v>0.4652143282607315</v>
      </c>
      <c r="BJ41" s="24">
        <f t="shared" si="33"/>
        <v>0.57510235586280944</v>
      </c>
      <c r="BK41" s="24">
        <f t="shared" si="33"/>
        <v>0.47851801131728622</v>
      </c>
      <c r="BL41" s="24">
        <f t="shared" si="33"/>
        <v>0.54138439313472064</v>
      </c>
      <c r="BM41" s="24">
        <f t="shared" si="33"/>
        <v>0.54206508835290856</v>
      </c>
      <c r="BN41" s="24">
        <f t="shared" si="33"/>
        <v>0.52396584533241475</v>
      </c>
      <c r="BO41" s="24">
        <f t="shared" si="33"/>
        <v>0.52976936093837557</v>
      </c>
      <c r="BP41" s="24" t="e">
        <f t="shared" si="33"/>
        <v>#DIV/0!</v>
      </c>
      <c r="BQ41" s="24">
        <f t="shared" si="33"/>
        <v>0.57152809881477706</v>
      </c>
      <c r="BR41" s="21"/>
      <c r="BS41" s="35">
        <f t="shared" si="11"/>
        <v>43800</v>
      </c>
      <c r="BT41" s="24">
        <f t="shared" si="15"/>
        <v>9.6239333601264455E-3</v>
      </c>
      <c r="BU41" s="24">
        <f t="shared" si="15"/>
        <v>9.9743521821778463E-4</v>
      </c>
      <c r="BV41" s="24">
        <f t="shared" si="15"/>
        <v>2.3171502975241659E-3</v>
      </c>
      <c r="BW41" s="24">
        <f t="shared" si="15"/>
        <v>1.5283240231402388E-3</v>
      </c>
      <c r="BX41" s="24">
        <f t="shared" si="15"/>
        <v>3.3441541448790122E-3</v>
      </c>
      <c r="BY41" s="24">
        <f t="shared" si="15"/>
        <v>4.894781567238716E-3</v>
      </c>
      <c r="BZ41" s="24">
        <f t="shared" si="15"/>
        <v>5.6541689636991615E-3</v>
      </c>
      <c r="CA41" s="24">
        <f t="shared" si="15"/>
        <v>3.1026059917295947E-3</v>
      </c>
      <c r="CB41" s="24">
        <f t="shared" si="15"/>
        <v>1.0432498944245546E-3</v>
      </c>
      <c r="CC41" s="24">
        <f t="shared" si="15"/>
        <v>5.6991243888192665E-5</v>
      </c>
      <c r="CD41" s="24">
        <f t="shared" si="15"/>
        <v>2.3009809133450643E-3</v>
      </c>
      <c r="CE41" s="24">
        <f t="shared" si="15"/>
        <v>1.3932932359209426E-3</v>
      </c>
      <c r="CF41" s="24">
        <f t="shared" si="14"/>
        <v>3.6257068854133871E-2</v>
      </c>
    </row>
    <row r="42" spans="1:84" x14ac:dyDescent="0.25">
      <c r="A42" s="31">
        <f>+[1]PAM!A43</f>
        <v>43831</v>
      </c>
      <c r="B42" s="17">
        <f>+[1]PAM!B43</f>
        <v>291.529</v>
      </c>
      <c r="C42" s="17">
        <f>+[1]PAM!C43</f>
        <v>297.05990000000003</v>
      </c>
      <c r="D42" s="17">
        <f>+[1]PAM!D43</f>
        <v>245.46190000000001</v>
      </c>
      <c r="E42" s="17">
        <f>+[1]PAM!E43</f>
        <v>238.95930000000001</v>
      </c>
      <c r="F42" s="17">
        <f>+[1]PAM!F43</f>
        <v>318.7405</v>
      </c>
      <c r="G42" s="17">
        <f>+[1]PAM!G43</f>
        <v>285.32569999999998</v>
      </c>
      <c r="H42" s="17">
        <f>+[1]PAM!H43</f>
        <v>332.02010000000001</v>
      </c>
      <c r="I42" s="17">
        <f>+[1]PAM!I43</f>
        <v>318.67399999999998</v>
      </c>
      <c r="J42" s="17">
        <f>+[1]PAM!J43</f>
        <v>348.66919999999999</v>
      </c>
      <c r="K42" s="17">
        <f>+[1]PAM!K43</f>
        <v>273.10989999999998</v>
      </c>
      <c r="L42" s="17">
        <f>+[1]PAM!L43</f>
        <v>237.09729999999999</v>
      </c>
      <c r="M42" s="17">
        <f>+[1]PAM!M43</f>
        <v>265.5847</v>
      </c>
      <c r="N42" s="17">
        <f>+[1]PAM!N43</f>
        <v>298.74509999999998</v>
      </c>
      <c r="O42" s="18">
        <f>+[1]PAM!R43</f>
        <v>252.17179999999999</v>
      </c>
      <c r="P42" s="19">
        <f>+[1]PAM!S43</f>
        <v>288.94310000000002</v>
      </c>
      <c r="Q42" s="20">
        <f>+[1]PAM!T43</f>
        <v>325.1413</v>
      </c>
      <c r="R42" s="18">
        <f t="shared" si="4"/>
        <v>291.52938536999994</v>
      </c>
      <c r="S42" s="19">
        <f t="shared" si="5"/>
        <v>277.98883410455414</v>
      </c>
      <c r="T42" s="19">
        <f t="shared" si="6"/>
        <v>266.1924142299107</v>
      </c>
      <c r="U42" s="19">
        <f t="shared" si="7"/>
        <v>266.36986503244412</v>
      </c>
      <c r="V42" s="19"/>
      <c r="W42" s="20">
        <f t="shared" si="8"/>
        <v>291.34897552185896</v>
      </c>
      <c r="X42" s="21"/>
      <c r="Y42" s="41">
        <f t="shared" si="18"/>
        <v>2.5070051206209865E-2</v>
      </c>
      <c r="Z42" s="24">
        <f t="shared" si="18"/>
        <v>4.7155132422550983E-2</v>
      </c>
      <c r="AA42" s="24">
        <f t="shared" si="18"/>
        <v>4.250469306106508E-2</v>
      </c>
      <c r="AB42" s="24">
        <f t="shared" si="18"/>
        <v>1.4197361619121329E-2</v>
      </c>
      <c r="AC42" s="24">
        <f t="shared" si="18"/>
        <v>1.8601902853001118E-2</v>
      </c>
      <c r="AD42" s="24">
        <f t="shared" si="18"/>
        <v>-1.0046446948924315E-2</v>
      </c>
      <c r="AE42" s="24">
        <f t="shared" si="18"/>
        <v>-1.8698281584623611E-2</v>
      </c>
      <c r="AF42" s="24">
        <f t="shared" si="18"/>
        <v>1.9111091212607789E-2</v>
      </c>
      <c r="AG42" s="24">
        <f t="shared" si="18"/>
        <v>6.1126764281982382E-4</v>
      </c>
      <c r="AH42" s="24">
        <f t="shared" si="18"/>
        <v>5.466813720151964E-2</v>
      </c>
      <c r="AI42" s="24">
        <f t="shared" si="18"/>
        <v>-1.0979200608027817E-3</v>
      </c>
      <c r="AJ42" s="24">
        <f t="shared" si="18"/>
        <v>3.8211187291813165E-2</v>
      </c>
      <c r="AK42" s="24">
        <f t="shared" si="18"/>
        <v>2.9074988503450472E-2</v>
      </c>
      <c r="AL42" s="24">
        <f t="shared" si="18"/>
        <v>4.0759666176769738E-2</v>
      </c>
      <c r="AM42" s="24">
        <f t="shared" si="18"/>
        <v>2.6042099446964562E-2</v>
      </c>
      <c r="AN42" s="24">
        <f t="shared" si="18"/>
        <v>1.4672022638885673E-2</v>
      </c>
      <c r="AO42" s="24">
        <f t="shared" si="36"/>
        <v>2.5072818673776975E-2</v>
      </c>
      <c r="AP42" s="24">
        <f t="shared" si="37"/>
        <v>3.5556613114958058E-2</v>
      </c>
      <c r="AQ42" s="24">
        <f t="shared" si="38"/>
        <v>2.4763278908667363E-2</v>
      </c>
      <c r="AR42" s="24">
        <f t="shared" si="39"/>
        <v>2.09133346863275E-2</v>
      </c>
      <c r="AS42" s="24" t="e">
        <f t="shared" si="39"/>
        <v>#DIV/0!</v>
      </c>
      <c r="AT42" s="24">
        <f t="shared" si="39"/>
        <v>1.1080815865241345E-2</v>
      </c>
      <c r="AU42" s="21"/>
      <c r="AV42" s="24">
        <f t="shared" si="34"/>
        <v>0.53593951687257957</v>
      </c>
      <c r="AW42" s="24">
        <f t="shared" si="34"/>
        <v>0.59587702083515781</v>
      </c>
      <c r="AX42" s="24">
        <f t="shared" si="34"/>
        <v>0.50095176947183373</v>
      </c>
      <c r="AY42" s="24">
        <f t="shared" si="34"/>
        <v>0.54178729389599889</v>
      </c>
      <c r="AZ42" s="24">
        <f t="shared" si="34"/>
        <v>0.33733419708467127</v>
      </c>
      <c r="BA42" s="24">
        <f t="shared" si="34"/>
        <v>0.57671000708985876</v>
      </c>
      <c r="BB42" s="24">
        <f t="shared" si="34"/>
        <v>0.66441549717642978</v>
      </c>
      <c r="BC42" s="24">
        <f t="shared" si="34"/>
        <v>0.53744097230933097</v>
      </c>
      <c r="BD42" s="24">
        <f t="shared" si="34"/>
        <v>0.51682950713694997</v>
      </c>
      <c r="BE42" s="24">
        <f t="shared" si="34"/>
        <v>0.47674308575667768</v>
      </c>
      <c r="BF42" s="24">
        <f t="shared" si="34"/>
        <v>0.39354811028374992</v>
      </c>
      <c r="BG42" s="24">
        <f t="shared" si="34"/>
        <v>0.50709955147586228</v>
      </c>
      <c r="BH42" s="24">
        <f t="shared" si="34"/>
        <v>0.56149027417344177</v>
      </c>
      <c r="BI42" s="24">
        <f t="shared" si="33"/>
        <v>0.51128858651746256</v>
      </c>
      <c r="BJ42" s="24">
        <f t="shared" si="33"/>
        <v>0.56975683535549493</v>
      </c>
      <c r="BK42" s="24">
        <f t="shared" si="33"/>
        <v>0.44864383437746302</v>
      </c>
      <c r="BL42" s="24">
        <f t="shared" si="33"/>
        <v>0.53593753430403157</v>
      </c>
      <c r="BM42" s="24">
        <f t="shared" si="33"/>
        <v>0.55639989221108688</v>
      </c>
      <c r="BN42" s="24">
        <f t="shared" si="33"/>
        <v>0.52819612522012815</v>
      </c>
      <c r="BO42" s="24">
        <f t="shared" si="33"/>
        <v>0.53444956727920312</v>
      </c>
      <c r="BP42" s="24" t="e">
        <f t="shared" si="33"/>
        <v>#DIV/0!</v>
      </c>
      <c r="BQ42" s="24">
        <f t="shared" si="33"/>
        <v>0.55205587860786709</v>
      </c>
      <c r="BR42" s="21"/>
      <c r="BS42" s="35">
        <f t="shared" si="11"/>
        <v>43831</v>
      </c>
      <c r="BT42" s="24">
        <f t="shared" si="15"/>
        <v>1.3475918700164704E-2</v>
      </c>
      <c r="BU42" s="24">
        <f t="shared" ref="BU42:CE65" si="40">(D42-D41)/$B41*D$3</f>
        <v>1.3372060600754371E-3</v>
      </c>
      <c r="BV42" s="24">
        <f t="shared" si="40"/>
        <v>1.2267757879683876E-3</v>
      </c>
      <c r="BW42" s="24">
        <f t="shared" si="40"/>
        <v>1.7745204889888877E-3</v>
      </c>
      <c r="BX42" s="24">
        <f t="shared" si="40"/>
        <v>-6.4550499632382843E-4</v>
      </c>
      <c r="BY42" s="24">
        <f t="shared" si="40"/>
        <v>-1.8152040565529248E-3</v>
      </c>
      <c r="BZ42" s="24">
        <f t="shared" si="40"/>
        <v>2.1874246437488727E-3</v>
      </c>
      <c r="CA42" s="24">
        <f t="shared" si="40"/>
        <v>2.141989900811575E-5</v>
      </c>
      <c r="CB42" s="24">
        <f t="shared" si="40"/>
        <v>3.6785114650503448E-3</v>
      </c>
      <c r="CC42" s="24">
        <f t="shared" si="40"/>
        <v>-1.4752718978365874E-5</v>
      </c>
      <c r="CD42" s="24">
        <f t="shared" si="40"/>
        <v>2.7839708353507445E-3</v>
      </c>
      <c r="CE42" s="24">
        <f t="shared" si="40"/>
        <v>1.062498017750403E-3</v>
      </c>
      <c r="CF42" s="24">
        <f t="shared" si="14"/>
        <v>2.5072784126250778E-2</v>
      </c>
    </row>
    <row r="43" spans="1:84" x14ac:dyDescent="0.25">
      <c r="A43" s="31">
        <f>+[1]PAM!A44</f>
        <v>43862</v>
      </c>
      <c r="B43" s="17">
        <f>+[1]PAM!B44</f>
        <v>298.08960000000002</v>
      </c>
      <c r="C43" s="17">
        <f>+[1]PAM!C44</f>
        <v>304.81959999999998</v>
      </c>
      <c r="D43" s="17">
        <f>+[1]PAM!D44</f>
        <v>248.63939999999999</v>
      </c>
      <c r="E43" s="17">
        <f>+[1]PAM!E44</f>
        <v>245.12119999999999</v>
      </c>
      <c r="F43" s="17">
        <f>+[1]PAM!F44</f>
        <v>321.41840000000002</v>
      </c>
      <c r="G43" s="17">
        <f>+[1]PAM!G44</f>
        <v>292.05669999999998</v>
      </c>
      <c r="H43" s="17">
        <f>+[1]PAM!H44</f>
        <v>334.13400000000001</v>
      </c>
      <c r="I43" s="17">
        <f>+[1]PAM!I44</f>
        <v>325.62150000000003</v>
      </c>
      <c r="J43" s="17">
        <f>+[1]PAM!J44</f>
        <v>358.04610000000002</v>
      </c>
      <c r="K43" s="17">
        <f>+[1]PAM!K44</f>
        <v>281.25139999999999</v>
      </c>
      <c r="L43" s="17">
        <f>+[1]PAM!L44</f>
        <v>240.8005</v>
      </c>
      <c r="M43" s="17">
        <f>+[1]PAM!M44</f>
        <v>276.05810000000002</v>
      </c>
      <c r="N43" s="17">
        <f>+[1]PAM!N44</f>
        <v>305.49299999999999</v>
      </c>
      <c r="O43" s="18">
        <f>+[1]PAM!R44</f>
        <v>257.83519999999999</v>
      </c>
      <c r="P43" s="19">
        <f>+[1]PAM!S44</f>
        <v>296.52159999999998</v>
      </c>
      <c r="Q43" s="20">
        <f>+[1]PAM!T44</f>
        <v>328.63709999999998</v>
      </c>
      <c r="R43" s="18">
        <f t="shared" si="4"/>
        <v>298.08999684000003</v>
      </c>
      <c r="S43" s="19">
        <f t="shared" si="5"/>
        <v>285.46417118172502</v>
      </c>
      <c r="T43" s="19">
        <f t="shared" si="6"/>
        <v>273.89612137276788</v>
      </c>
      <c r="U43" s="19">
        <f t="shared" si="7"/>
        <v>273.2648298485941</v>
      </c>
      <c r="V43" s="19"/>
      <c r="W43" s="20">
        <f t="shared" si="8"/>
        <v>297.52501547853484</v>
      </c>
      <c r="X43" s="21"/>
      <c r="Y43" s="41">
        <f t="shared" si="18"/>
        <v>2.2504107653098071E-2</v>
      </c>
      <c r="Z43" s="24">
        <f t="shared" si="18"/>
        <v>2.6121667717520891E-2</v>
      </c>
      <c r="AA43" s="24">
        <f t="shared" si="18"/>
        <v>1.2944982500339153E-2</v>
      </c>
      <c r="AB43" s="24">
        <f t="shared" si="18"/>
        <v>2.5786399608636268E-2</v>
      </c>
      <c r="AC43" s="24">
        <f t="shared" si="18"/>
        <v>8.4015052997659101E-3</v>
      </c>
      <c r="AD43" s="24">
        <f t="shared" si="18"/>
        <v>2.3590584374278301E-2</v>
      </c>
      <c r="AE43" s="24">
        <f t="shared" si="18"/>
        <v>6.3667832158353921E-3</v>
      </c>
      <c r="AF43" s="24">
        <f t="shared" si="18"/>
        <v>2.1801276539661352E-2</v>
      </c>
      <c r="AG43" s="24">
        <f t="shared" si="18"/>
        <v>2.6893399244900529E-2</v>
      </c>
      <c r="AH43" s="24">
        <f t="shared" si="18"/>
        <v>2.9810343748066348E-2</v>
      </c>
      <c r="AI43" s="24">
        <f t="shared" si="18"/>
        <v>1.5618904137668421E-2</v>
      </c>
      <c r="AJ43" s="24">
        <f t="shared" si="18"/>
        <v>3.9435253612124521E-2</v>
      </c>
      <c r="AK43" s="24">
        <f t="shared" si="18"/>
        <v>2.2587483443243128E-2</v>
      </c>
      <c r="AL43" s="24">
        <f t="shared" si="18"/>
        <v>2.245849853155657E-2</v>
      </c>
      <c r="AM43" s="24">
        <f t="shared" si="18"/>
        <v>2.6228347380504946E-2</v>
      </c>
      <c r="AN43" s="24">
        <f t="shared" si="18"/>
        <v>1.0751633213005984E-2</v>
      </c>
      <c r="AO43" s="24">
        <f t="shared" si="36"/>
        <v>2.250411724935919E-2</v>
      </c>
      <c r="AP43" s="24">
        <f t="shared" si="37"/>
        <v>2.6890781787153761E-2</v>
      </c>
      <c r="AQ43" s="24">
        <f t="shared" si="38"/>
        <v>2.8940370690667017E-2</v>
      </c>
      <c r="AR43" s="24">
        <f t="shared" si="39"/>
        <v>2.5884928144218389E-2</v>
      </c>
      <c r="AS43" s="24" t="e">
        <f t="shared" si="39"/>
        <v>#DIV/0!</v>
      </c>
      <c r="AT43" s="24">
        <f t="shared" si="39"/>
        <v>2.1198083657625544E-2</v>
      </c>
      <c r="AU43" s="21"/>
      <c r="AV43" s="24">
        <f t="shared" si="34"/>
        <v>0.51598553431836014</v>
      </c>
      <c r="AW43" s="24">
        <f t="shared" si="34"/>
        <v>0.54413547397807638</v>
      </c>
      <c r="AX43" s="24">
        <f t="shared" si="34"/>
        <v>0.48597127139181651</v>
      </c>
      <c r="AY43" s="24">
        <f t="shared" si="34"/>
        <v>0.57141666570505034</v>
      </c>
      <c r="AZ43" s="24">
        <f t="shared" si="34"/>
        <v>0.28629101968945103</v>
      </c>
      <c r="BA43" s="24">
        <f t="shared" si="34"/>
        <v>0.56652272116535252</v>
      </c>
      <c r="BB43" s="24">
        <f t="shared" si="34"/>
        <v>0.62629333380058338</v>
      </c>
      <c r="BC43" s="24">
        <f t="shared" si="34"/>
        <v>0.54523940138265137</v>
      </c>
      <c r="BD43" s="24">
        <f t="shared" si="34"/>
        <v>0.547109912759421</v>
      </c>
      <c r="BE43" s="24">
        <f t="shared" si="34"/>
        <v>0.49503756313013847</v>
      </c>
      <c r="BF43" s="24">
        <f t="shared" si="34"/>
        <v>0.38950647809887307</v>
      </c>
      <c r="BG43" s="24">
        <f t="shared" si="34"/>
        <v>0.50686818060490202</v>
      </c>
      <c r="BH43" s="24">
        <f t="shared" si="34"/>
        <v>0.53814356167694211</v>
      </c>
      <c r="BI43" s="24">
        <f t="shared" si="33"/>
        <v>0.52184924888872342</v>
      </c>
      <c r="BJ43" s="24">
        <f t="shared" si="33"/>
        <v>0.54760024613663072</v>
      </c>
      <c r="BK43" s="24">
        <f t="shared" si="33"/>
        <v>0.4201974568975948</v>
      </c>
      <c r="BL43" s="24">
        <f t="shared" si="33"/>
        <v>0.51598243946198696</v>
      </c>
      <c r="BM43" s="24">
        <f t="shared" si="33"/>
        <v>0.53672902892229724</v>
      </c>
      <c r="BN43" s="24">
        <f t="shared" si="33"/>
        <v>0.53522534466026728</v>
      </c>
      <c r="BO43" s="24">
        <f t="shared" si="33"/>
        <v>0.54379518105675451</v>
      </c>
      <c r="BP43" s="24" t="e">
        <f t="shared" si="33"/>
        <v>#DIV/0!</v>
      </c>
      <c r="BQ43" s="24">
        <f t="shared" si="33"/>
        <v>0.55414611597595176</v>
      </c>
      <c r="BR43" s="21"/>
      <c r="BS43" s="35">
        <f t="shared" si="11"/>
        <v>43862</v>
      </c>
      <c r="BT43" s="24">
        <f t="shared" ref="BT43:BT74" si="41">(C43-C42)/$B42*C$3</f>
        <v>7.6258418544981332E-3</v>
      </c>
      <c r="BU43" s="24">
        <f t="shared" si="40"/>
        <v>4.1417834932373543E-4</v>
      </c>
      <c r="BV43" s="24">
        <f t="shared" si="40"/>
        <v>2.204535980983015E-3</v>
      </c>
      <c r="BW43" s="24">
        <f t="shared" si="40"/>
        <v>7.9640080403665481E-4</v>
      </c>
      <c r="BX43" s="24">
        <f t="shared" si="40"/>
        <v>1.4638180078139728E-3</v>
      </c>
      <c r="BY43" s="24">
        <f t="shared" si="40"/>
        <v>5.9168809964017333E-4</v>
      </c>
      <c r="BZ43" s="24">
        <f t="shared" si="40"/>
        <v>2.4808329531539057E-3</v>
      </c>
      <c r="CA43" s="24">
        <f t="shared" si="40"/>
        <v>9.1990621859232183E-4</v>
      </c>
      <c r="CB43" s="24">
        <f t="shared" si="40"/>
        <v>2.0637975981806288E-3</v>
      </c>
      <c r="CC43" s="24">
        <f t="shared" si="40"/>
        <v>2.0451317021634265E-4</v>
      </c>
      <c r="CD43" s="24">
        <f t="shared" si="40"/>
        <v>2.9099863135399985E-3</v>
      </c>
      <c r="CE43" s="24">
        <f t="shared" si="40"/>
        <v>8.2864764740386225E-4</v>
      </c>
      <c r="CF43" s="24">
        <f t="shared" si="14"/>
        <v>2.2504146997382742E-2</v>
      </c>
    </row>
    <row r="44" spans="1:84" x14ac:dyDescent="0.25">
      <c r="A44" s="31">
        <f>+[1]PAM!A45</f>
        <v>43891</v>
      </c>
      <c r="B44" s="17">
        <f>+[1]PAM!B45</f>
        <v>307.15120000000002</v>
      </c>
      <c r="C44" s="17">
        <f>+[1]PAM!C45</f>
        <v>317.5421</v>
      </c>
      <c r="D44" s="17">
        <f>+[1]PAM!D45</f>
        <v>254.71170000000001</v>
      </c>
      <c r="E44" s="17">
        <f>+[1]PAM!E45</f>
        <v>256.25360000000001</v>
      </c>
      <c r="F44" s="17">
        <f>+[1]PAM!F45</f>
        <v>324.00459999999998</v>
      </c>
      <c r="G44" s="17">
        <f>+[1]PAM!G45</f>
        <v>300.35930000000002</v>
      </c>
      <c r="H44" s="17">
        <f>+[1]PAM!H45</f>
        <v>342.96660000000003</v>
      </c>
      <c r="I44" s="17">
        <f>+[1]PAM!I45</f>
        <v>328.62419999999997</v>
      </c>
      <c r="J44" s="17">
        <f>+[1]PAM!J45</f>
        <v>386.01850000000002</v>
      </c>
      <c r="K44" s="17">
        <f>+[1]PAM!K45</f>
        <v>284.88139999999999</v>
      </c>
      <c r="L44" s="17">
        <f>+[1]PAM!L45</f>
        <v>275.25240000000002</v>
      </c>
      <c r="M44" s="17">
        <f>+[1]PAM!M45</f>
        <v>281.33890000000002</v>
      </c>
      <c r="N44" s="17">
        <f>+[1]PAM!N45</f>
        <v>310.78379999999999</v>
      </c>
      <c r="O44" s="18">
        <f>+[1]PAM!R45</f>
        <v>271.34859999999998</v>
      </c>
      <c r="P44" s="19">
        <f>+[1]PAM!S45</f>
        <v>305.31619999999998</v>
      </c>
      <c r="Q44" s="20">
        <f>+[1]PAM!T45</f>
        <v>335.88740000000001</v>
      </c>
      <c r="R44" s="18">
        <f t="shared" si="4"/>
        <v>307.15087808999999</v>
      </c>
      <c r="S44" s="19">
        <f t="shared" si="5"/>
        <v>294.90720859569495</v>
      </c>
      <c r="T44" s="19">
        <f t="shared" si="6"/>
        <v>281.07499023437498</v>
      </c>
      <c r="U44" s="19">
        <f t="shared" si="7"/>
        <v>280.99792934390769</v>
      </c>
      <c r="V44" s="19"/>
      <c r="W44" s="20">
        <f t="shared" si="8"/>
        <v>306.45209161087041</v>
      </c>
      <c r="X44" s="21"/>
      <c r="Y44" s="41">
        <f t="shared" si="18"/>
        <v>3.0398913615235168E-2</v>
      </c>
      <c r="Z44" s="24">
        <f t="shared" si="18"/>
        <v>4.1737801637427685E-2</v>
      </c>
      <c r="AA44" s="24">
        <f t="shared" si="18"/>
        <v>2.4422114918231097E-2</v>
      </c>
      <c r="AB44" s="24">
        <f t="shared" si="18"/>
        <v>4.5415900379077945E-2</v>
      </c>
      <c r="AC44" s="24">
        <f t="shared" si="18"/>
        <v>8.0462101734062319E-3</v>
      </c>
      <c r="AD44" s="24">
        <f t="shared" si="18"/>
        <v>2.8428041541248783E-2</v>
      </c>
      <c r="AE44" s="24">
        <f t="shared" si="18"/>
        <v>2.6434304799870745E-2</v>
      </c>
      <c r="AF44" s="24">
        <f t="shared" si="18"/>
        <v>9.2214426872916366E-3</v>
      </c>
      <c r="AG44" s="24">
        <f t="shared" si="18"/>
        <v>7.8125135282858693E-2</v>
      </c>
      <c r="AH44" s="24">
        <f t="shared" si="18"/>
        <v>1.2906602420468039E-2</v>
      </c>
      <c r="AI44" s="24">
        <f t="shared" si="18"/>
        <v>0.14307237734140932</v>
      </c>
      <c r="AJ44" s="24">
        <f t="shared" si="18"/>
        <v>1.9129306475702101E-2</v>
      </c>
      <c r="AK44" s="24">
        <f t="shared" si="18"/>
        <v>1.7318891103887735E-2</v>
      </c>
      <c r="AL44" s="24">
        <f t="shared" si="18"/>
        <v>5.2410997412300597E-2</v>
      </c>
      <c r="AM44" s="24">
        <f t="shared" si="18"/>
        <v>2.9659222127494278E-2</v>
      </c>
      <c r="AN44" s="24">
        <f t="shared" si="18"/>
        <v>2.2061720968204801E-2</v>
      </c>
      <c r="AO44" s="24">
        <f t="shared" si="36"/>
        <v>3.0396461961329724E-2</v>
      </c>
      <c r="AP44" s="24">
        <f t="shared" si="37"/>
        <v>3.3079588849553199E-2</v>
      </c>
      <c r="AQ44" s="24">
        <f t="shared" si="38"/>
        <v>2.6210188102067988E-2</v>
      </c>
      <c r="AR44" s="24">
        <f t="shared" si="39"/>
        <v>2.8298919768044106E-2</v>
      </c>
      <c r="AS44" s="24" t="e">
        <f t="shared" si="39"/>
        <v>#DIV/0!</v>
      </c>
      <c r="AT44" s="24">
        <f t="shared" si="39"/>
        <v>3.0004455652165474E-2</v>
      </c>
      <c r="AU44" s="21"/>
      <c r="AV44" s="24">
        <f t="shared" si="34"/>
        <v>0.49455776785032191</v>
      </c>
      <c r="AW44" s="24">
        <f t="shared" si="34"/>
        <v>0.51936854324075887</v>
      </c>
      <c r="AX44" s="24">
        <f t="shared" si="34"/>
        <v>0.46368201115726149</v>
      </c>
      <c r="AY44" s="24">
        <f t="shared" si="34"/>
        <v>0.55353418757820605</v>
      </c>
      <c r="AZ44" s="24">
        <f t="shared" si="34"/>
        <v>0.26897601356061784</v>
      </c>
      <c r="BA44" s="24">
        <f t="shared" si="34"/>
        <v>0.554080427833606</v>
      </c>
      <c r="BB44" s="24">
        <f t="shared" si="34"/>
        <v>0.61710030864634113</v>
      </c>
      <c r="BC44" s="24">
        <f t="shared" si="34"/>
        <v>0.49978709703035706</v>
      </c>
      <c r="BD44" s="24">
        <f t="shared" si="34"/>
        <v>0.59606023556885446</v>
      </c>
      <c r="BE44" s="24">
        <f t="shared" si="34"/>
        <v>0.4630926322903901</v>
      </c>
      <c r="BF44" s="24">
        <f t="shared" si="34"/>
        <v>0.37026844581799234</v>
      </c>
      <c r="BG44" s="24">
        <f t="shared" si="34"/>
        <v>0.47319527113674842</v>
      </c>
      <c r="BH44" s="24">
        <f t="shared" si="34"/>
        <v>0.52339847328693279</v>
      </c>
      <c r="BI44" s="24">
        <f t="shared" si="33"/>
        <v>0.53714807851250201</v>
      </c>
      <c r="BJ44" s="24">
        <f t="shared" si="33"/>
        <v>0.52126190773958858</v>
      </c>
      <c r="BK44" s="24">
        <f t="shared" si="33"/>
        <v>0.39593629736761171</v>
      </c>
      <c r="BL44" s="24">
        <f t="shared" si="33"/>
        <v>0.49455462425992813</v>
      </c>
      <c r="BM44" s="24">
        <f t="shared" si="33"/>
        <v>0.51298514304538823</v>
      </c>
      <c r="BN44" s="24">
        <f t="shared" si="33"/>
        <v>0.51214170017693417</v>
      </c>
      <c r="BO44" s="24">
        <f t="shared" si="33"/>
        <v>0.52391978459311139</v>
      </c>
      <c r="BP44" s="24" t="e">
        <f t="shared" si="33"/>
        <v>#DIV/0!</v>
      </c>
      <c r="BQ44" s="24">
        <f t="shared" si="33"/>
        <v>0.5344133837129863</v>
      </c>
      <c r="BR44" s="21"/>
      <c r="BS44" s="35">
        <f t="shared" si="11"/>
        <v>43891</v>
      </c>
      <c r="BT44" s="24">
        <f t="shared" si="41"/>
        <v>1.2227854477311543E-2</v>
      </c>
      <c r="BU44" s="24">
        <f t="shared" si="40"/>
        <v>7.740873884899053E-4</v>
      </c>
      <c r="BV44" s="24">
        <f t="shared" si="40"/>
        <v>3.8951688351421916E-3</v>
      </c>
      <c r="BW44" s="24">
        <f t="shared" si="40"/>
        <v>7.5220182119737397E-4</v>
      </c>
      <c r="BX44" s="24">
        <f t="shared" si="40"/>
        <v>1.7658611370541023E-3</v>
      </c>
      <c r="BY44" s="24">
        <f t="shared" si="40"/>
        <v>2.4178641589642884E-3</v>
      </c>
      <c r="BZ44" s="24">
        <f t="shared" si="40"/>
        <v>1.0486144769894506E-3</v>
      </c>
      <c r="CA44" s="24">
        <f t="shared" si="40"/>
        <v>2.6837925241269731E-3</v>
      </c>
      <c r="CB44" s="24">
        <f t="shared" si="40"/>
        <v>8.9992069498566756E-4</v>
      </c>
      <c r="CC44" s="24">
        <f t="shared" si="40"/>
        <v>1.8607680039826962E-3</v>
      </c>
      <c r="CD44" s="24">
        <f t="shared" si="40"/>
        <v>1.4349537857073845E-3</v>
      </c>
      <c r="CE44" s="24">
        <f t="shared" si="40"/>
        <v>6.3541512350648809E-4</v>
      </c>
      <c r="CF44" s="24">
        <f t="shared" si="14"/>
        <v>3.0396502427458061E-2</v>
      </c>
    </row>
    <row r="45" spans="1:84" x14ac:dyDescent="0.25">
      <c r="A45" s="31">
        <f>+[1]PAM!A46</f>
        <v>43922</v>
      </c>
      <c r="B45" s="17">
        <f>+[1]PAM!B46</f>
        <v>311.65969999999999</v>
      </c>
      <c r="C45" s="17">
        <f>+[1]PAM!C46</f>
        <v>327.39019999999999</v>
      </c>
      <c r="D45" s="17">
        <f>+[1]PAM!D46</f>
        <v>259.16469999999998</v>
      </c>
      <c r="E45" s="17">
        <f>+[1]PAM!E46</f>
        <v>260.01499999999999</v>
      </c>
      <c r="F45" s="17">
        <f>+[1]PAM!F46</f>
        <v>322.92140000000001</v>
      </c>
      <c r="G45" s="17">
        <f>+[1]PAM!G46</f>
        <v>304.9205</v>
      </c>
      <c r="H45" s="17">
        <f>+[1]PAM!H46</f>
        <v>346.3546</v>
      </c>
      <c r="I45" s="17">
        <f>+[1]PAM!I46</f>
        <v>332.15910000000002</v>
      </c>
      <c r="J45" s="17">
        <f>+[1]PAM!J46</f>
        <v>364.76710000000003</v>
      </c>
      <c r="K45" s="17">
        <f>+[1]PAM!K46</f>
        <v>292.42110000000002</v>
      </c>
      <c r="L45" s="17">
        <f>+[1]PAM!L46</f>
        <v>269.9939</v>
      </c>
      <c r="M45" s="17">
        <f>+[1]PAM!M46</f>
        <v>285.46850000000001</v>
      </c>
      <c r="N45" s="17">
        <f>+[1]PAM!N46</f>
        <v>313.2099</v>
      </c>
      <c r="O45" s="18">
        <f>+[1]PAM!R46</f>
        <v>283.77330000000001</v>
      </c>
      <c r="P45" s="19">
        <f>+[1]PAM!S46</f>
        <v>310.60840000000002</v>
      </c>
      <c r="Q45" s="20">
        <f>+[1]PAM!T46</f>
        <v>332.69760000000002</v>
      </c>
      <c r="R45" s="18">
        <f t="shared" si="4"/>
        <v>311.65968121000003</v>
      </c>
      <c r="S45" s="19">
        <f t="shared" si="5"/>
        <v>301.71746567579447</v>
      </c>
      <c r="T45" s="19">
        <f t="shared" si="6"/>
        <v>285.70677011718749</v>
      </c>
      <c r="U45" s="19">
        <f t="shared" si="7"/>
        <v>285.77634430425377</v>
      </c>
      <c r="V45" s="19"/>
      <c r="W45" s="20">
        <f t="shared" si="8"/>
        <v>308.96789371799923</v>
      </c>
      <c r="X45" s="21"/>
      <c r="Y45" s="41">
        <f t="shared" si="18"/>
        <v>1.4678438501949387E-2</v>
      </c>
      <c r="Z45" s="24">
        <f t="shared" si="18"/>
        <v>3.1013525450640955E-2</v>
      </c>
      <c r="AA45" s="24">
        <f t="shared" si="18"/>
        <v>1.7482510618868297E-2</v>
      </c>
      <c r="AB45" s="24">
        <f t="shared" si="18"/>
        <v>1.4678427932329541E-2</v>
      </c>
      <c r="AC45" s="24">
        <f t="shared" si="18"/>
        <v>-3.343162411891587E-3</v>
      </c>
      <c r="AD45" s="24">
        <f t="shared" si="18"/>
        <v>1.5185812458611947E-2</v>
      </c>
      <c r="AE45" s="24">
        <f t="shared" si="18"/>
        <v>9.8785129514069592E-3</v>
      </c>
      <c r="AF45" s="24">
        <f t="shared" si="18"/>
        <v>1.0756663690623114E-2</v>
      </c>
      <c r="AG45" s="24">
        <f t="shared" si="18"/>
        <v>-5.5052801873485269E-2</v>
      </c>
      <c r="AH45" s="24">
        <f t="shared" si="18"/>
        <v>2.6466101331993119E-2</v>
      </c>
      <c r="AI45" s="24">
        <f t="shared" si="18"/>
        <v>-1.9104283922683374E-2</v>
      </c>
      <c r="AJ45" s="24">
        <f t="shared" si="18"/>
        <v>1.4678382548591662E-2</v>
      </c>
      <c r="AK45" s="24">
        <f t="shared" si="18"/>
        <v>7.8063914528363476E-3</v>
      </c>
      <c r="AL45" s="24">
        <f t="shared" si="18"/>
        <v>4.5788701323684844E-2</v>
      </c>
      <c r="AM45" s="24">
        <f t="shared" si="18"/>
        <v>1.7333505395390247E-2</v>
      </c>
      <c r="AN45" s="24">
        <f t="shared" si="18"/>
        <v>-9.4966348841902803E-3</v>
      </c>
      <c r="AO45" s="24">
        <f t="shared" si="36"/>
        <v>1.4679440762265683E-2</v>
      </c>
      <c r="AP45" s="24">
        <f t="shared" si="37"/>
        <v>2.3092881020199352E-2</v>
      </c>
      <c r="AQ45" s="24">
        <f t="shared" si="38"/>
        <v>1.6478804745133191E-2</v>
      </c>
      <c r="AR45" s="24">
        <f t="shared" si="39"/>
        <v>1.7005160755109605E-2</v>
      </c>
      <c r="AS45" s="24" t="e">
        <f t="shared" si="39"/>
        <v>#DIV/0!</v>
      </c>
      <c r="AT45" s="24">
        <f t="shared" si="39"/>
        <v>8.2094466835076485E-3</v>
      </c>
      <c r="AU45" s="21"/>
      <c r="AV45" s="24">
        <f t="shared" si="34"/>
        <v>0.46285524121457544</v>
      </c>
      <c r="AW45" s="24">
        <f t="shared" si="34"/>
        <v>0.52244062815343906</v>
      </c>
      <c r="AX45" s="24">
        <f t="shared" si="34"/>
        <v>0.47409544361698552</v>
      </c>
      <c r="AY45" s="24">
        <f t="shared" si="34"/>
        <v>0.47386004919007552</v>
      </c>
      <c r="AZ45" s="24">
        <f t="shared" si="34"/>
        <v>0.22816537792012248</v>
      </c>
      <c r="BA45" s="24">
        <f t="shared" si="34"/>
        <v>0.50812025374680125</v>
      </c>
      <c r="BB45" s="24">
        <f t="shared" si="34"/>
        <v>0.57278775026451179</v>
      </c>
      <c r="BC45" s="24">
        <f t="shared" si="34"/>
        <v>0.44357185913836572</v>
      </c>
      <c r="BD45" s="24">
        <f t="shared" si="34"/>
        <v>0.461549526476146</v>
      </c>
      <c r="BE45" s="24">
        <f t="shared" si="34"/>
        <v>0.46652045984436152</v>
      </c>
      <c r="BF45" s="24">
        <f t="shared" si="34"/>
        <v>0.32608602759991179</v>
      </c>
      <c r="BG45" s="24">
        <f t="shared" si="34"/>
        <v>0.43381834053502644</v>
      </c>
      <c r="BH45" s="24">
        <f t="shared" si="34"/>
        <v>0.4865474555307594</v>
      </c>
      <c r="BI45" s="24">
        <f t="shared" si="33"/>
        <v>0.56470653753774291</v>
      </c>
      <c r="BJ45" s="24">
        <f t="shared" si="33"/>
        <v>0.49019954028635437</v>
      </c>
      <c r="BK45" s="24">
        <f t="shared" si="33"/>
        <v>0.33547363895709492</v>
      </c>
      <c r="BL45" s="24">
        <f t="shared" si="33"/>
        <v>0.46285161256323337</v>
      </c>
      <c r="BM45" s="24">
        <f t="shared" si="33"/>
        <v>0.49398537262135922</v>
      </c>
      <c r="BN45" s="24">
        <f t="shared" si="33"/>
        <v>0.47071414355621699</v>
      </c>
      <c r="BO45" s="24">
        <f t="shared" si="33"/>
        <v>0.48183641725850213</v>
      </c>
      <c r="BP45" s="24" t="e">
        <f t="shared" si="33"/>
        <v>#DIV/0!</v>
      </c>
      <c r="BQ45" s="24">
        <f t="shared" si="33"/>
        <v>0.48242664304556127</v>
      </c>
      <c r="BR45" s="21"/>
      <c r="BS45" s="35">
        <f t="shared" si="11"/>
        <v>43922</v>
      </c>
      <c r="BT45" s="24">
        <f t="shared" si="41"/>
        <v>9.1859665532805865E-3</v>
      </c>
      <c r="BU45" s="24">
        <f t="shared" si="40"/>
        <v>5.50914337954724E-4</v>
      </c>
      <c r="BV45" s="24">
        <f t="shared" si="40"/>
        <v>1.2772667663352706E-3</v>
      </c>
      <c r="BW45" s="24">
        <f t="shared" si="40"/>
        <v>-3.0575638317544576E-4</v>
      </c>
      <c r="BX45" s="24">
        <f t="shared" si="40"/>
        <v>9.4149096601282704E-4</v>
      </c>
      <c r="BY45" s="24">
        <f t="shared" si="40"/>
        <v>9.0008048153482096E-4</v>
      </c>
      <c r="BZ45" s="24">
        <f t="shared" si="40"/>
        <v>1.1980519366357847E-3</v>
      </c>
      <c r="CA45" s="24">
        <f t="shared" si="40"/>
        <v>-1.9787975433597513E-3</v>
      </c>
      <c r="CB45" s="24">
        <f t="shared" si="40"/>
        <v>1.814037614048074E-3</v>
      </c>
      <c r="CC45" s="24">
        <f t="shared" si="40"/>
        <v>-2.7563574552207646E-4</v>
      </c>
      <c r="CD45" s="24">
        <f t="shared" si="40"/>
        <v>1.0890323723299748E-3</v>
      </c>
      <c r="CE45" s="24">
        <f t="shared" si="40"/>
        <v>2.8277402139402578E-4</v>
      </c>
      <c r="CF45" s="24">
        <f t="shared" si="14"/>
        <v>1.4679425377468816E-2</v>
      </c>
    </row>
    <row r="46" spans="1:84" x14ac:dyDescent="0.25">
      <c r="A46" s="31">
        <f>+[1]PAM!A47</f>
        <v>43952</v>
      </c>
      <c r="B46" s="17">
        <f>+[1]PAM!B47</f>
        <v>316.5258</v>
      </c>
      <c r="C46" s="17">
        <f>+[1]PAM!C47</f>
        <v>331.20209999999997</v>
      </c>
      <c r="D46" s="17">
        <f>+[1]PAM!D47</f>
        <v>259.78550000000001</v>
      </c>
      <c r="E46" s="17">
        <f>+[1]PAM!E47</f>
        <v>275.26150000000001</v>
      </c>
      <c r="F46" s="17">
        <f>+[1]PAM!F47</f>
        <v>322.42840000000001</v>
      </c>
      <c r="G46" s="17">
        <f>+[1]PAM!G47</f>
        <v>313.6318</v>
      </c>
      <c r="H46" s="17">
        <f>+[1]PAM!H47</f>
        <v>349.89420000000001</v>
      </c>
      <c r="I46" s="17">
        <f>+[1]PAM!I47</f>
        <v>338.66059999999999</v>
      </c>
      <c r="J46" s="17">
        <f>+[1]PAM!J47</f>
        <v>365.35789999999997</v>
      </c>
      <c r="K46" s="17">
        <f>+[1]PAM!K47</f>
        <v>293.39080000000001</v>
      </c>
      <c r="L46" s="17">
        <f>+[1]PAM!L47</f>
        <v>274.35579999999999</v>
      </c>
      <c r="M46" s="17">
        <f>+[1]PAM!M47</f>
        <v>289.92559999999997</v>
      </c>
      <c r="N46" s="17">
        <f>+[1]PAM!N47</f>
        <v>317.8372</v>
      </c>
      <c r="O46" s="18">
        <f>+[1]PAM!R47</f>
        <v>293.0881</v>
      </c>
      <c r="P46" s="19">
        <f>+[1]PAM!S47</f>
        <v>316.29259999999999</v>
      </c>
      <c r="Q46" s="20">
        <f>+[1]PAM!T47</f>
        <v>331.89350000000002</v>
      </c>
      <c r="R46" s="18">
        <f t="shared" si="4"/>
        <v>316.52624847999999</v>
      </c>
      <c r="S46" s="19">
        <f t="shared" si="5"/>
        <v>307.36477771269591</v>
      </c>
      <c r="T46" s="19">
        <f t="shared" si="6"/>
        <v>293.35423005022324</v>
      </c>
      <c r="U46" s="19">
        <f t="shared" si="7"/>
        <v>294.35538013698635</v>
      </c>
      <c r="V46" s="19"/>
      <c r="W46" s="20">
        <f t="shared" si="8"/>
        <v>315.72761313509255</v>
      </c>
      <c r="X46" s="21"/>
      <c r="Y46" s="41">
        <f t="shared" si="18"/>
        <v>1.5613504087952368E-2</v>
      </c>
      <c r="Z46" s="24">
        <f t="shared" si="18"/>
        <v>1.164329292691102E-2</v>
      </c>
      <c r="AA46" s="24">
        <f t="shared" si="18"/>
        <v>2.3953879521401156E-3</v>
      </c>
      <c r="AB46" s="24">
        <f t="shared" si="18"/>
        <v>5.8637001711439929E-2</v>
      </c>
      <c r="AC46" s="24">
        <f t="shared" si="18"/>
        <v>-1.5266872991384073E-3</v>
      </c>
      <c r="AD46" s="24">
        <f t="shared" si="18"/>
        <v>2.8569086040459712E-2</v>
      </c>
      <c r="AE46" s="24">
        <f t="shared" si="18"/>
        <v>1.0219584206475174E-2</v>
      </c>
      <c r="AF46" s="24">
        <f t="shared" si="18"/>
        <v>1.9573451397236985E-2</v>
      </c>
      <c r="AG46" s="24">
        <f t="shared" si="18"/>
        <v>1.6196636154959254E-3</v>
      </c>
      <c r="AH46" s="24">
        <f t="shared" si="18"/>
        <v>3.3161081741364118E-3</v>
      </c>
      <c r="AI46" s="24">
        <f t="shared" si="18"/>
        <v>1.6155550180948497E-2</v>
      </c>
      <c r="AJ46" s="24">
        <f t="shared" si="18"/>
        <v>1.5613281325259853E-2</v>
      </c>
      <c r="AK46" s="24">
        <f t="shared" si="18"/>
        <v>1.4773798657066628E-2</v>
      </c>
      <c r="AL46" s="24">
        <f t="shared" si="18"/>
        <v>3.2824793594041335E-2</v>
      </c>
      <c r="AM46" s="24">
        <f t="shared" si="18"/>
        <v>1.830021338766108E-2</v>
      </c>
      <c r="AN46" s="24">
        <f t="shared" si="18"/>
        <v>-2.4169095298554044E-3</v>
      </c>
      <c r="AO46" s="24">
        <f t="shared" si="36"/>
        <v>1.561500432492835E-2</v>
      </c>
      <c r="AP46" s="24">
        <f t="shared" si="37"/>
        <v>1.8717219516120709E-2</v>
      </c>
      <c r="AQ46" s="24">
        <f t="shared" si="38"/>
        <v>2.6766813855684912E-2</v>
      </c>
      <c r="AR46" s="24">
        <f t="shared" si="39"/>
        <v>3.0020104895732258E-2</v>
      </c>
      <c r="AS46" s="24" t="e">
        <f t="shared" si="39"/>
        <v>#DIV/0!</v>
      </c>
      <c r="AT46" s="24">
        <f t="shared" si="39"/>
        <v>2.1878387866614446E-2</v>
      </c>
      <c r="AU46" s="21"/>
      <c r="AV46" s="24">
        <f t="shared" si="34"/>
        <v>0.44309735941547701</v>
      </c>
      <c r="AW46" s="24">
        <f t="shared" si="34"/>
        <v>0.50752803383541445</v>
      </c>
      <c r="AX46" s="24">
        <f t="shared" si="34"/>
        <v>0.44394346406809038</v>
      </c>
      <c r="AY46" s="24">
        <f t="shared" si="34"/>
        <v>0.49640524385901497</v>
      </c>
      <c r="AZ46" s="24">
        <f t="shared" si="34"/>
        <v>0.19272943037389378</v>
      </c>
      <c r="BA46" s="24">
        <f t="shared" si="34"/>
        <v>0.50522768819797492</v>
      </c>
      <c r="BB46" s="24">
        <f t="shared" si="34"/>
        <v>0.51438472934739288</v>
      </c>
      <c r="BC46" s="24">
        <f t="shared" si="34"/>
        <v>0.4134787350418645</v>
      </c>
      <c r="BD46" s="24">
        <f t="shared" si="34"/>
        <v>0.42942114292533007</v>
      </c>
      <c r="BE46" s="24">
        <f t="shared" si="34"/>
        <v>0.44480798323300474</v>
      </c>
      <c r="BF46" s="24">
        <f t="shared" si="34"/>
        <v>0.3127505166438509</v>
      </c>
      <c r="BG46" s="24">
        <f t="shared" si="34"/>
        <v>0.42425839729812709</v>
      </c>
      <c r="BH46" s="24">
        <f t="shared" si="34"/>
        <v>0.46643646893161073</v>
      </c>
      <c r="BI46" s="24">
        <f t="shared" si="33"/>
        <v>0.60836019072820346</v>
      </c>
      <c r="BJ46" s="24">
        <f t="shared" si="33"/>
        <v>0.47062015312847705</v>
      </c>
      <c r="BK46" s="24">
        <f t="shared" si="33"/>
        <v>0.28878567528799248</v>
      </c>
      <c r="BL46" s="24">
        <f t="shared" si="33"/>
        <v>0.44309579528711129</v>
      </c>
      <c r="BM46" s="24">
        <f t="shared" si="33"/>
        <v>0.48411341299731125</v>
      </c>
      <c r="BN46" s="24">
        <f t="shared" si="33"/>
        <v>0.46737698308268483</v>
      </c>
      <c r="BO46" s="24">
        <f t="shared" si="33"/>
        <v>0.4802656658437876</v>
      </c>
      <c r="BP46" s="24" t="e">
        <f t="shared" si="33"/>
        <v>#DIV/0!</v>
      </c>
      <c r="BQ46" s="24">
        <f t="shared" si="33"/>
        <v>0.46240726303034219</v>
      </c>
      <c r="BR46" s="21"/>
      <c r="BS46" s="35">
        <f t="shared" si="11"/>
        <v>43952</v>
      </c>
      <c r="BT46" s="24">
        <f t="shared" si="41"/>
        <v>3.504172499684734E-3</v>
      </c>
      <c r="BU46" s="24">
        <f t="shared" si="40"/>
        <v>7.5692814951696288E-5</v>
      </c>
      <c r="BV46" s="24">
        <f t="shared" si="40"/>
        <v>5.10239196790603E-3</v>
      </c>
      <c r="BW46" s="24">
        <f t="shared" si="40"/>
        <v>-1.3714670199579723E-4</v>
      </c>
      <c r="BX46" s="24">
        <f t="shared" si="40"/>
        <v>1.7721136868193085E-3</v>
      </c>
      <c r="BY46" s="24">
        <f t="shared" si="40"/>
        <v>9.2675235200444792E-4</v>
      </c>
      <c r="BZ46" s="24">
        <f t="shared" si="40"/>
        <v>2.1716190768328288E-3</v>
      </c>
      <c r="CA46" s="24">
        <f t="shared" si="40"/>
        <v>5.4215800117879919E-5</v>
      </c>
      <c r="CB46" s="24">
        <f t="shared" si="40"/>
        <v>2.2993293646884463E-4</v>
      </c>
      <c r="CC46" s="24">
        <f t="shared" si="40"/>
        <v>2.2533099402970567E-4</v>
      </c>
      <c r="CD46" s="24">
        <f t="shared" si="40"/>
        <v>1.158395198352554E-3</v>
      </c>
      <c r="CE46" s="24">
        <f t="shared" si="40"/>
        <v>5.3153275832582675E-4</v>
      </c>
      <c r="CF46" s="24">
        <f t="shared" si="14"/>
        <v>1.5615003383498057E-2</v>
      </c>
    </row>
    <row r="47" spans="1:84" x14ac:dyDescent="0.25">
      <c r="A47" s="31">
        <f>+[1]PAM!A48</f>
        <v>43983</v>
      </c>
      <c r="B47" s="17">
        <f>+[1]PAM!B48</f>
        <v>324.52359999999999</v>
      </c>
      <c r="C47" s="17">
        <f>+[1]PAM!C48</f>
        <v>333.71589999999998</v>
      </c>
      <c r="D47" s="17">
        <f>+[1]PAM!D48</f>
        <v>269.28480000000002</v>
      </c>
      <c r="E47" s="17">
        <f>+[1]PAM!E48</f>
        <v>298.13040000000001</v>
      </c>
      <c r="F47" s="17">
        <f>+[1]PAM!F48</f>
        <v>326.2482</v>
      </c>
      <c r="G47" s="17">
        <f>+[1]PAM!G48</f>
        <v>324.80380000000002</v>
      </c>
      <c r="H47" s="17">
        <f>+[1]PAM!H48</f>
        <v>360.78429999999997</v>
      </c>
      <c r="I47" s="17">
        <f>+[1]PAM!I48</f>
        <v>346.12119999999999</v>
      </c>
      <c r="J47" s="17">
        <f>+[1]PAM!J48</f>
        <v>367.53440000000001</v>
      </c>
      <c r="K47" s="17">
        <f>+[1]PAM!K48</f>
        <v>306.71510000000001</v>
      </c>
      <c r="L47" s="17">
        <f>+[1]PAM!L48</f>
        <v>277.73050000000001</v>
      </c>
      <c r="M47" s="17">
        <f>+[1]PAM!M48</f>
        <v>297.25130000000001</v>
      </c>
      <c r="N47" s="17">
        <f>+[1]PAM!N48</f>
        <v>321.5265</v>
      </c>
      <c r="O47" s="18">
        <f>+[1]PAM!R48</f>
        <v>309.67950000000002</v>
      </c>
      <c r="P47" s="19">
        <f>+[1]PAM!S48</f>
        <v>324.24759999999998</v>
      </c>
      <c r="Q47" s="20">
        <f>+[1]PAM!T48</f>
        <v>334.71319999999997</v>
      </c>
      <c r="R47" s="18">
        <f t="shared" si="4"/>
        <v>324.52411891000003</v>
      </c>
      <c r="S47" s="19">
        <f t="shared" si="5"/>
        <v>315.98219253184953</v>
      </c>
      <c r="T47" s="19">
        <f t="shared" si="6"/>
        <v>306.75728663504469</v>
      </c>
      <c r="U47" s="19">
        <f t="shared" si="7"/>
        <v>309.53300731795247</v>
      </c>
      <c r="V47" s="19"/>
      <c r="W47" s="20">
        <f t="shared" si="8"/>
        <v>327.52780015754229</v>
      </c>
      <c r="X47" s="21"/>
      <c r="Y47" s="41">
        <f t="shared" si="18"/>
        <v>2.526745055221391E-2</v>
      </c>
      <c r="Z47" s="24">
        <f t="shared" si="18"/>
        <v>7.5899277208688609E-3</v>
      </c>
      <c r="AA47" s="24">
        <f t="shared" si="18"/>
        <v>3.6565936128075016E-2</v>
      </c>
      <c r="AB47" s="24">
        <f t="shared" si="18"/>
        <v>8.3080634233265505E-2</v>
      </c>
      <c r="AC47" s="24">
        <f t="shared" si="18"/>
        <v>1.1846971296573194E-2</v>
      </c>
      <c r="AD47" s="24">
        <f t="shared" si="18"/>
        <v>3.5621387882223798E-2</v>
      </c>
      <c r="AE47" s="24">
        <f t="shared" si="18"/>
        <v>3.1123979763025389E-2</v>
      </c>
      <c r="AF47" s="24">
        <f t="shared" si="18"/>
        <v>2.2029725335630967E-2</v>
      </c>
      <c r="AG47" s="24">
        <f t="shared" si="18"/>
        <v>5.9571724054687802E-3</v>
      </c>
      <c r="AH47" s="24">
        <f t="shared" si="18"/>
        <v>4.5414852817470708E-2</v>
      </c>
      <c r="AI47" s="24">
        <f t="shared" si="18"/>
        <v>1.2300450728579548E-2</v>
      </c>
      <c r="AJ47" s="24">
        <f t="shared" si="18"/>
        <v>2.5267516907786058E-2</v>
      </c>
      <c r="AK47" s="24">
        <f t="shared" si="18"/>
        <v>1.1607514790590967E-2</v>
      </c>
      <c r="AL47" s="24">
        <f t="shared" si="18"/>
        <v>5.6608917250478674E-2</v>
      </c>
      <c r="AM47" s="24">
        <f t="shared" si="18"/>
        <v>2.5150762300477414E-2</v>
      </c>
      <c r="AN47" s="24">
        <f t="shared" si="18"/>
        <v>8.4957975977231204E-3</v>
      </c>
      <c r="AO47" s="24">
        <f t="shared" si="36"/>
        <v>2.5267637260438347E-2</v>
      </c>
      <c r="AP47" s="24">
        <f t="shared" si="37"/>
        <v>2.8036442182092225E-2</v>
      </c>
      <c r="AQ47" s="24">
        <f t="shared" si="38"/>
        <v>4.5688983528639815E-2</v>
      </c>
      <c r="AR47" s="24">
        <f t="shared" si="39"/>
        <v>5.1562255033024362E-2</v>
      </c>
      <c r="AS47" s="24" t="e">
        <f t="shared" si="39"/>
        <v>#DIV/0!</v>
      </c>
      <c r="AT47" s="24">
        <f t="shared" si="39"/>
        <v>3.737458027594398E-2</v>
      </c>
      <c r="AU47" s="21"/>
      <c r="AV47" s="24">
        <f t="shared" si="34"/>
        <v>0.43912075007993301</v>
      </c>
      <c r="AW47" s="24">
        <f t="shared" si="34"/>
        <v>0.48291353519607783</v>
      </c>
      <c r="AX47" s="24">
        <f t="shared" si="34"/>
        <v>0.4587364992898213</v>
      </c>
      <c r="AY47" s="24">
        <f t="shared" si="34"/>
        <v>0.58434122624328344</v>
      </c>
      <c r="AZ47" s="24">
        <f t="shared" si="34"/>
        <v>0.17628297576537233</v>
      </c>
      <c r="BA47" s="24">
        <f t="shared" si="34"/>
        <v>0.50372477714068786</v>
      </c>
      <c r="BB47" s="24">
        <f t="shared" si="34"/>
        <v>0.50299862941223017</v>
      </c>
      <c r="BC47" s="24">
        <f t="shared" si="34"/>
        <v>0.42622116570471658</v>
      </c>
      <c r="BD47" s="24">
        <f t="shared" si="34"/>
        <v>0.34882928905917421</v>
      </c>
      <c r="BE47" s="24">
        <f t="shared" si="34"/>
        <v>0.44724447271368351</v>
      </c>
      <c r="BF47" s="24">
        <f t="shared" si="34"/>
        <v>0.30147940917355531</v>
      </c>
      <c r="BG47" s="24">
        <f t="shared" si="34"/>
        <v>0.42097003188504178</v>
      </c>
      <c r="BH47" s="24">
        <f t="shared" si="34"/>
        <v>0.44619582891226695</v>
      </c>
      <c r="BI47" s="24">
        <f t="shared" si="33"/>
        <v>0.65999924954704814</v>
      </c>
      <c r="BJ47" s="24">
        <f t="shared" si="33"/>
        <v>0.4662197206994676</v>
      </c>
      <c r="BK47" s="24">
        <f t="shared" si="33"/>
        <v>0.26232414617340782</v>
      </c>
      <c r="BL47" s="24">
        <f t="shared" si="33"/>
        <v>0.43912241654161521</v>
      </c>
      <c r="BM47" s="24">
        <f t="shared" si="33"/>
        <v>0.48432775409581619</v>
      </c>
      <c r="BN47" s="24">
        <f t="shared" si="33"/>
        <v>0.48799149682497767</v>
      </c>
      <c r="BO47" s="24">
        <f t="shared" si="33"/>
        <v>0.50793525735166245</v>
      </c>
      <c r="BP47" s="24" t="e">
        <f t="shared" si="33"/>
        <v>#DIV/0!</v>
      </c>
      <c r="BQ47" s="24">
        <f t="shared" si="33"/>
        <v>0.47156773041040312</v>
      </c>
      <c r="BR47" s="21"/>
      <c r="BS47" s="35">
        <f t="shared" si="11"/>
        <v>43983</v>
      </c>
      <c r="BT47" s="24">
        <f t="shared" si="41"/>
        <v>2.2753396405601088E-3</v>
      </c>
      <c r="BU47" s="24">
        <f t="shared" si="40"/>
        <v>1.1404233083053585E-3</v>
      </c>
      <c r="BV47" s="24">
        <f t="shared" si="40"/>
        <v>7.5356456566889633E-3</v>
      </c>
      <c r="BW47" s="24">
        <f t="shared" si="40"/>
        <v>1.046286463852232E-3</v>
      </c>
      <c r="BX47" s="24">
        <f t="shared" si="40"/>
        <v>2.2377474442841676E-3</v>
      </c>
      <c r="BY47" s="24">
        <f t="shared" si="40"/>
        <v>2.8074556955546654E-3</v>
      </c>
      <c r="BZ47" s="24">
        <f t="shared" si="40"/>
        <v>2.453665577971843E-3</v>
      </c>
      <c r="CA47" s="24">
        <f t="shared" si="40"/>
        <v>1.9665979834819448E-4</v>
      </c>
      <c r="CB47" s="24">
        <f t="shared" si="40"/>
        <v>3.1108546917818372E-3</v>
      </c>
      <c r="CC47" s="24">
        <f t="shared" si="40"/>
        <v>1.7165321120742857E-4</v>
      </c>
      <c r="CD47" s="24">
        <f t="shared" si="40"/>
        <v>1.8746708799093259E-3</v>
      </c>
      <c r="CE47" s="24">
        <f t="shared" si="40"/>
        <v>4.1727069325786428E-4</v>
      </c>
      <c r="CF47" s="24">
        <f t="shared" si="14"/>
        <v>2.526767306172199E-2</v>
      </c>
    </row>
    <row r="48" spans="1:84" x14ac:dyDescent="0.25">
      <c r="A48" s="31">
        <f>+[1]PAM!A49</f>
        <v>44013</v>
      </c>
      <c r="B48" s="17">
        <f>+[1]PAM!B49</f>
        <v>331.44290000000001</v>
      </c>
      <c r="C48" s="17">
        <f>+[1]PAM!C49</f>
        <v>337.97390000000001</v>
      </c>
      <c r="D48" s="17">
        <f>+[1]PAM!D49</f>
        <v>272.44209999999998</v>
      </c>
      <c r="E48" s="17">
        <f>+[1]PAM!E49</f>
        <v>311.96789999999999</v>
      </c>
      <c r="F48" s="17">
        <f>+[1]PAM!F49</f>
        <v>331.80489999999998</v>
      </c>
      <c r="G48" s="17">
        <f>+[1]PAM!G49</f>
        <v>335.08190000000002</v>
      </c>
      <c r="H48" s="17">
        <f>+[1]PAM!H49</f>
        <v>369.6979</v>
      </c>
      <c r="I48" s="17">
        <f>+[1]PAM!I49</f>
        <v>352.3623</v>
      </c>
      <c r="J48" s="17">
        <f>+[1]PAM!J49</f>
        <v>364.81270000000001</v>
      </c>
      <c r="K48" s="17">
        <f>+[1]PAM!K49</f>
        <v>319.91989999999998</v>
      </c>
      <c r="L48" s="17">
        <f>+[1]PAM!L49</f>
        <v>279.61349999999999</v>
      </c>
      <c r="M48" s="17">
        <f>+[1]PAM!M49</f>
        <v>303.58909999999997</v>
      </c>
      <c r="N48" s="17">
        <f>+[1]PAM!N49</f>
        <v>326.6678</v>
      </c>
      <c r="O48" s="18">
        <f>+[1]PAM!R49</f>
        <v>313.30930000000001</v>
      </c>
      <c r="P48" s="19">
        <f>+[1]PAM!S49</f>
        <v>333.214</v>
      </c>
      <c r="Q48" s="20">
        <f>+[1]PAM!T49</f>
        <v>336.39060000000001</v>
      </c>
      <c r="R48" s="18">
        <f t="shared" si="4"/>
        <v>331.44344100000001</v>
      </c>
      <c r="S48" s="19">
        <f t="shared" si="5"/>
        <v>323.46210503734079</v>
      </c>
      <c r="T48" s="19">
        <f t="shared" si="6"/>
        <v>317.27106411830357</v>
      </c>
      <c r="U48" s="19">
        <f t="shared" si="7"/>
        <v>321.26615818312905</v>
      </c>
      <c r="V48" s="19"/>
      <c r="W48" s="20">
        <f t="shared" si="8"/>
        <v>336.55556699487983</v>
      </c>
      <c r="X48" s="21"/>
      <c r="Y48" s="41">
        <f t="shared" si="18"/>
        <v>2.1321407749698373E-2</v>
      </c>
      <c r="Z48" s="24">
        <f t="shared" si="18"/>
        <v>1.2759356087018947E-2</v>
      </c>
      <c r="AA48" s="24">
        <f t="shared" si="18"/>
        <v>1.1724761293619101E-2</v>
      </c>
      <c r="AB48" s="24">
        <f t="shared" si="18"/>
        <v>4.64142536286134E-2</v>
      </c>
      <c r="AC48" s="24">
        <f t="shared" si="18"/>
        <v>1.7032124621683575E-2</v>
      </c>
      <c r="AD48" s="24">
        <f t="shared" si="18"/>
        <v>3.16440263322042E-2</v>
      </c>
      <c r="AE48" s="24">
        <f t="shared" si="18"/>
        <v>2.4706174852952456E-2</v>
      </c>
      <c r="AF48" s="24">
        <f t="shared" si="18"/>
        <v>1.8031545019490336E-2</v>
      </c>
      <c r="AG48" s="24">
        <f t="shared" si="18"/>
        <v>-7.4052932188116705E-3</v>
      </c>
      <c r="AH48" s="24">
        <f t="shared" si="18"/>
        <v>4.3052330974249209E-2</v>
      </c>
      <c r="AI48" s="24">
        <f t="shared" si="18"/>
        <v>6.7799539481618876E-3</v>
      </c>
      <c r="AJ48" s="24">
        <f t="shared" si="18"/>
        <v>2.1321353346478E-2</v>
      </c>
      <c r="AK48" s="24">
        <f t="shared" si="18"/>
        <v>1.5990283849076192E-2</v>
      </c>
      <c r="AL48" s="24">
        <f t="shared" si="18"/>
        <v>1.1721150415187287E-2</v>
      </c>
      <c r="AM48" s="24">
        <f t="shared" si="18"/>
        <v>2.7652941764256811E-2</v>
      </c>
      <c r="AN48" s="24">
        <f t="shared" si="18"/>
        <v>5.0114545826098755E-3</v>
      </c>
      <c r="AO48" s="24">
        <f t="shared" si="36"/>
        <v>2.1321441725935086E-2</v>
      </c>
      <c r="AP48" s="24">
        <f t="shared" si="37"/>
        <v>2.3671943173624532E-2</v>
      </c>
      <c r="AQ48" s="24">
        <f t="shared" si="38"/>
        <v>3.4273929068121323E-2</v>
      </c>
      <c r="AR48" s="24">
        <f t="shared" si="39"/>
        <v>3.7905976383075357E-2</v>
      </c>
      <c r="AS48" s="24" t="e">
        <f t="shared" si="39"/>
        <v>#DIV/0!</v>
      </c>
      <c r="AT48" s="24">
        <f t="shared" si="39"/>
        <v>2.7563360523885638E-2</v>
      </c>
      <c r="AU48" s="21"/>
      <c r="AV48" s="24">
        <f t="shared" si="34"/>
        <v>0.43790644666161671</v>
      </c>
      <c r="AW48" s="24">
        <f t="shared" si="34"/>
        <v>0.46935846681036764</v>
      </c>
      <c r="AX48" s="24">
        <f t="shared" si="34"/>
        <v>0.46713879982465967</v>
      </c>
      <c r="AY48" s="24">
        <f t="shared" si="34"/>
        <v>0.65594913165194724</v>
      </c>
      <c r="AZ48" s="24">
        <f t="shared" si="34"/>
        <v>0.17238670805882061</v>
      </c>
      <c r="BA48" s="24">
        <f t="shared" si="34"/>
        <v>0.50970094952748912</v>
      </c>
      <c r="BB48" s="24">
        <f t="shared" si="34"/>
        <v>0.47244477404595231</v>
      </c>
      <c r="BC48" s="24">
        <f t="shared" si="34"/>
        <v>0.42547899641043463</v>
      </c>
      <c r="BD48" s="24">
        <f t="shared" ref="BD48:BK83" si="42">+J48/J36-1</f>
        <v>0.33804579493034748</v>
      </c>
      <c r="BE48" s="24">
        <f t="shared" si="42"/>
        <v>0.45408816980366251</v>
      </c>
      <c r="BF48" s="24">
        <f t="shared" si="42"/>
        <v>0.28728088853081646</v>
      </c>
      <c r="BG48" s="24">
        <f t="shared" si="42"/>
        <v>0.41520448481164407</v>
      </c>
      <c r="BH48" s="24">
        <f t="shared" si="42"/>
        <v>0.43687633552060334</v>
      </c>
      <c r="BI48" s="24">
        <f t="shared" si="33"/>
        <v>0.61814175905845858</v>
      </c>
      <c r="BJ48" s="24">
        <f t="shared" si="33"/>
        <v>0.47565318824239022</v>
      </c>
      <c r="BK48" s="24">
        <f t="shared" si="33"/>
        <v>0.24549024776840334</v>
      </c>
      <c r="BL48" s="24">
        <f t="shared" si="33"/>
        <v>0.43791096624546877</v>
      </c>
      <c r="BM48" s="24">
        <f t="shared" si="33"/>
        <v>0.48798260439164065</v>
      </c>
      <c r="BN48" s="24">
        <f t="shared" si="33"/>
        <v>0.5061877188095858</v>
      </c>
      <c r="BO48" s="24">
        <f t="shared" si="33"/>
        <v>0.53338931334227935</v>
      </c>
      <c r="BP48" s="24" t="e">
        <f t="shared" si="33"/>
        <v>#DIV/0!</v>
      </c>
      <c r="BQ48" s="24">
        <f t="shared" si="33"/>
        <v>0.47796185735276953</v>
      </c>
      <c r="BR48" s="21"/>
      <c r="BS48" s="35">
        <f t="shared" si="11"/>
        <v>44013</v>
      </c>
      <c r="BT48" s="24">
        <f t="shared" si="41"/>
        <v>3.7591010330219774E-3</v>
      </c>
      <c r="BU48" s="24">
        <f t="shared" si="40"/>
        <v>3.6970315872250468E-4</v>
      </c>
      <c r="BV48" s="24">
        <f t="shared" si="40"/>
        <v>4.4472921229765658E-3</v>
      </c>
      <c r="BW48" s="24">
        <f t="shared" si="40"/>
        <v>1.4845326811362813E-3</v>
      </c>
      <c r="BX48" s="24">
        <f t="shared" si="40"/>
        <v>2.0079634886337994E-3</v>
      </c>
      <c r="BY48" s="24">
        <f t="shared" si="40"/>
        <v>2.2412846400076993E-3</v>
      </c>
      <c r="BZ48" s="24">
        <f t="shared" si="40"/>
        <v>2.0020069726824235E-3</v>
      </c>
      <c r="CA48" s="24">
        <f t="shared" si="40"/>
        <v>-2.3986119961691524E-4</v>
      </c>
      <c r="CB48" s="24">
        <f t="shared" si="40"/>
        <v>3.0069761336309541E-3</v>
      </c>
      <c r="CC48" s="24">
        <f t="shared" si="40"/>
        <v>9.341785928665804E-5</v>
      </c>
      <c r="CD48" s="24">
        <f t="shared" si="40"/>
        <v>1.5818935818535129E-3</v>
      </c>
      <c r="CE48" s="24">
        <f t="shared" si="40"/>
        <v>5.6716534637234412E-4</v>
      </c>
      <c r="CF48" s="24">
        <f t="shared" si="14"/>
        <v>2.1321475818707809E-2</v>
      </c>
    </row>
    <row r="49" spans="1:84" x14ac:dyDescent="0.25">
      <c r="A49" s="31">
        <f>+[1]PAM!A50</f>
        <v>44044</v>
      </c>
      <c r="B49" s="17">
        <f>+[1]PAM!B50</f>
        <v>340.15899999999999</v>
      </c>
      <c r="C49" s="17">
        <f>+[1]PAM!C50</f>
        <v>349.48559999999998</v>
      </c>
      <c r="D49" s="17">
        <f>+[1]PAM!D50</f>
        <v>275.4803</v>
      </c>
      <c r="E49" s="17">
        <f>+[1]PAM!E50</f>
        <v>317.90519999999998</v>
      </c>
      <c r="F49" s="17">
        <f>+[1]PAM!F50</f>
        <v>338.77</v>
      </c>
      <c r="G49" s="17">
        <f>+[1]PAM!G50</f>
        <v>346.3082</v>
      </c>
      <c r="H49" s="17">
        <f>+[1]PAM!H50</f>
        <v>378.238</v>
      </c>
      <c r="I49" s="17">
        <f>+[1]PAM!I50</f>
        <v>361.8261</v>
      </c>
      <c r="J49" s="17">
        <f>+[1]PAM!J50</f>
        <v>364.79239999999999</v>
      </c>
      <c r="K49" s="17">
        <f>+[1]PAM!K50</f>
        <v>331.19299999999998</v>
      </c>
      <c r="L49" s="17">
        <f>+[1]PAM!L50</f>
        <v>280.9819</v>
      </c>
      <c r="M49" s="17">
        <f>+[1]PAM!M50</f>
        <v>310.81610000000001</v>
      </c>
      <c r="N49" s="17">
        <f>+[1]PAM!N50</f>
        <v>333.5342</v>
      </c>
      <c r="O49" s="18">
        <f>+[1]PAM!R50</f>
        <v>324.66669999999999</v>
      </c>
      <c r="P49" s="19">
        <f>+[1]PAM!S50</f>
        <v>342.9248</v>
      </c>
      <c r="Q49" s="20">
        <f>+[1]PAM!T50</f>
        <v>339.9298</v>
      </c>
      <c r="R49" s="18">
        <f t="shared" si="4"/>
        <v>340.15966723999992</v>
      </c>
      <c r="S49" s="19">
        <f t="shared" si="5"/>
        <v>332.84685781227125</v>
      </c>
      <c r="T49" s="19">
        <f t="shared" si="6"/>
        <v>325.62846930803573</v>
      </c>
      <c r="U49" s="19">
        <f t="shared" si="7"/>
        <v>329.95363842826242</v>
      </c>
      <c r="V49" s="19"/>
      <c r="W49" s="20">
        <f t="shared" si="8"/>
        <v>344.65602272548244</v>
      </c>
      <c r="X49" s="21"/>
      <c r="Y49" s="41">
        <f t="shared" si="18"/>
        <v>2.629744067530182E-2</v>
      </c>
      <c r="Z49" s="24">
        <f t="shared" si="18"/>
        <v>3.4060914171182954E-2</v>
      </c>
      <c r="AA49" s="24">
        <f t="shared" si="18"/>
        <v>1.1151727284439694E-2</v>
      </c>
      <c r="AB49" s="24">
        <f t="shared" si="18"/>
        <v>1.9031765768208864E-2</v>
      </c>
      <c r="AC49" s="24">
        <f t="shared" si="18"/>
        <v>2.0991552565980731E-2</v>
      </c>
      <c r="AD49" s="24">
        <f t="shared" ref="Y49:AN65" si="43">+G49/G48-1</f>
        <v>3.3503152512863288E-2</v>
      </c>
      <c r="AE49" s="24">
        <f t="shared" si="43"/>
        <v>2.3100212362580308E-2</v>
      </c>
      <c r="AF49" s="24">
        <f t="shared" si="43"/>
        <v>2.6858151397013863E-2</v>
      </c>
      <c r="AG49" s="24">
        <f t="shared" si="43"/>
        <v>-5.5644992622339018E-5</v>
      </c>
      <c r="AH49" s="24">
        <f t="shared" si="43"/>
        <v>3.5237257826099544E-2</v>
      </c>
      <c r="AI49" s="24">
        <f t="shared" si="43"/>
        <v>4.8938981844581786E-3</v>
      </c>
      <c r="AJ49" s="24">
        <f t="shared" si="43"/>
        <v>2.3805202492447997E-2</v>
      </c>
      <c r="AK49" s="24">
        <f t="shared" si="43"/>
        <v>2.1019518911873147E-2</v>
      </c>
      <c r="AL49" s="24">
        <f t="shared" si="43"/>
        <v>3.624980171351444E-2</v>
      </c>
      <c r="AM49" s="24">
        <f t="shared" si="43"/>
        <v>2.9142833134262025E-2</v>
      </c>
      <c r="AN49" s="24">
        <f t="shared" si="43"/>
        <v>1.0521102551616979E-2</v>
      </c>
      <c r="AO49" s="24">
        <f t="shared" si="36"/>
        <v>2.6297778630653079E-2</v>
      </c>
      <c r="AP49" s="24">
        <f t="shared" si="37"/>
        <v>2.9013453597128702E-2</v>
      </c>
      <c r="AQ49" s="24">
        <f t="shared" si="38"/>
        <v>2.6341529798683094E-2</v>
      </c>
      <c r="AR49" s="24">
        <f t="shared" si="39"/>
        <v>2.704137993949951E-2</v>
      </c>
      <c r="AS49" s="24" t="e">
        <f t="shared" si="39"/>
        <v>#DIV/0!</v>
      </c>
      <c r="AT49" s="24">
        <f t="shared" si="39"/>
        <v>2.4068702244125495E-2</v>
      </c>
      <c r="AU49" s="21"/>
      <c r="AV49" s="24">
        <f t="shared" ref="AV49:BC80" si="44">+B49/B37-1</f>
        <v>0.42089798878182361</v>
      </c>
      <c r="AW49" s="24">
        <f t="shared" si="44"/>
        <v>0.45517986264534693</v>
      </c>
      <c r="AX49" s="24">
        <f t="shared" si="44"/>
        <v>0.42264223437421711</v>
      </c>
      <c r="AY49" s="24">
        <f t="shared" si="44"/>
        <v>0.63673264288612152</v>
      </c>
      <c r="AZ49" s="24">
        <f t="shared" si="44"/>
        <v>0.16803184720183673</v>
      </c>
      <c r="BA49" s="24">
        <f t="shared" si="44"/>
        <v>0.47736670632667422</v>
      </c>
      <c r="BB49" s="24">
        <f t="shared" si="44"/>
        <v>0.43466083655612819</v>
      </c>
      <c r="BC49" s="24">
        <f t="shared" si="44"/>
        <v>0.40848870487555766</v>
      </c>
      <c r="BD49" s="24">
        <f t="shared" si="42"/>
        <v>0.32628198113135509</v>
      </c>
      <c r="BE49" s="24">
        <f t="shared" si="42"/>
        <v>0.46662710704788557</v>
      </c>
      <c r="BF49" s="24">
        <f t="shared" si="42"/>
        <v>0.25635270283019507</v>
      </c>
      <c r="BG49" s="24">
        <f t="shared" si="42"/>
        <v>0.39469165135412254</v>
      </c>
      <c r="BH49" s="24">
        <f t="shared" si="42"/>
        <v>0.40431490985306939</v>
      </c>
      <c r="BI49" s="24">
        <f t="shared" si="33"/>
        <v>0.61603628814089983</v>
      </c>
      <c r="BJ49" s="24">
        <f t="shared" si="33"/>
        <v>0.45455594290952095</v>
      </c>
      <c r="BK49" s="24">
        <f t="shared" si="33"/>
        <v>0.23066123326136112</v>
      </c>
      <c r="BL49" s="24">
        <f t="shared" si="33"/>
        <v>0.42090345379566352</v>
      </c>
      <c r="BM49" s="24">
        <f t="shared" si="33"/>
        <v>0.47093696038883848</v>
      </c>
      <c r="BN49" s="24">
        <f t="shared" si="33"/>
        <v>0.48930781253556987</v>
      </c>
      <c r="BO49" s="24">
        <f t="shared" si="33"/>
        <v>0.51762703492948203</v>
      </c>
      <c r="BP49" s="24" t="e">
        <f t="shared" si="33"/>
        <v>#DIV/0!</v>
      </c>
      <c r="BQ49" s="24">
        <f t="shared" si="33"/>
        <v>0.4580647971424503</v>
      </c>
      <c r="BR49" s="21"/>
      <c r="BS49" s="35">
        <f t="shared" si="11"/>
        <v>44044</v>
      </c>
      <c r="BT49" s="24">
        <f t="shared" si="41"/>
        <v>9.9507397805172135E-3</v>
      </c>
      <c r="BU49" s="24">
        <f t="shared" si="40"/>
        <v>3.4833028554843282E-4</v>
      </c>
      <c r="BV49" s="24">
        <f t="shared" si="40"/>
        <v>1.8683772981711159E-3</v>
      </c>
      <c r="BW49" s="24">
        <f t="shared" si="40"/>
        <v>1.8219553654641584E-3</v>
      </c>
      <c r="BX49" s="24">
        <f t="shared" si="40"/>
        <v>2.1474209283107249E-3</v>
      </c>
      <c r="BY49" s="24">
        <f t="shared" si="40"/>
        <v>2.1025406186103235E-3</v>
      </c>
      <c r="BZ49" s="24">
        <f t="shared" si="40"/>
        <v>2.9724021241667848E-3</v>
      </c>
      <c r="CA49" s="24">
        <f t="shared" si="40"/>
        <v>-1.7516742702908327E-6</v>
      </c>
      <c r="CB49" s="24">
        <f t="shared" si="40"/>
        <v>2.5135010887244826E-3</v>
      </c>
      <c r="CC49" s="24">
        <f t="shared" si="40"/>
        <v>6.6470695253994369E-5</v>
      </c>
      <c r="CD49" s="24">
        <f t="shared" si="40"/>
        <v>1.7661775225838376E-3</v>
      </c>
      <c r="CE49" s="24">
        <f t="shared" si="40"/>
        <v>7.4165752230625527E-4</v>
      </c>
      <c r="CF49" s="24">
        <f t="shared" si="14"/>
        <v>2.6297821555387034E-2</v>
      </c>
    </row>
    <row r="50" spans="1:84" x14ac:dyDescent="0.25">
      <c r="A50" s="31">
        <f>+[1]PAM!A51</f>
        <v>44075</v>
      </c>
      <c r="B50" s="17">
        <f>+[1]PAM!B51</f>
        <v>350.03699999999998</v>
      </c>
      <c r="C50" s="17">
        <f>+[1]PAM!C51</f>
        <v>360.0591</v>
      </c>
      <c r="D50" s="17">
        <f>+[1]PAM!D51</f>
        <v>286.75439999999998</v>
      </c>
      <c r="E50" s="17">
        <f>+[1]PAM!E51</f>
        <v>330.97359999999998</v>
      </c>
      <c r="F50" s="17">
        <f>+[1]PAM!F51</f>
        <v>345.71480000000003</v>
      </c>
      <c r="G50" s="17">
        <f>+[1]PAM!G51</f>
        <v>354.23899999999998</v>
      </c>
      <c r="H50" s="17">
        <f>+[1]PAM!H51</f>
        <v>393.2183</v>
      </c>
      <c r="I50" s="17">
        <f>+[1]PAM!I51</f>
        <v>376.4649</v>
      </c>
      <c r="J50" s="17">
        <f>+[1]PAM!J51</f>
        <v>370.19529999999997</v>
      </c>
      <c r="K50" s="17">
        <f>+[1]PAM!K51</f>
        <v>334.29739999999998</v>
      </c>
      <c r="L50" s="17">
        <f>+[1]PAM!L51</f>
        <v>282.17140000000001</v>
      </c>
      <c r="M50" s="17">
        <f>+[1]PAM!M51</f>
        <v>319.02850000000001</v>
      </c>
      <c r="N50" s="17">
        <f>+[1]PAM!N51</f>
        <v>337.3861</v>
      </c>
      <c r="O50" s="18">
        <f>+[1]PAM!R51</f>
        <v>345.8734</v>
      </c>
      <c r="P50" s="19">
        <f>+[1]PAM!S51</f>
        <v>351.23540000000003</v>
      </c>
      <c r="Q50" s="20">
        <f>+[1]PAM!T51</f>
        <v>348.35629999999998</v>
      </c>
      <c r="R50" s="18">
        <f t="shared" si="4"/>
        <v>350.03783482</v>
      </c>
      <c r="S50" s="19">
        <f t="shared" si="5"/>
        <v>342.15435227705382</v>
      </c>
      <c r="T50" s="19">
        <f t="shared" si="6"/>
        <v>333.71542360491065</v>
      </c>
      <c r="U50" s="19">
        <f t="shared" si="7"/>
        <v>338.00396294160055</v>
      </c>
      <c r="V50" s="19"/>
      <c r="W50" s="20">
        <f t="shared" si="8"/>
        <v>354.8039657542339</v>
      </c>
      <c r="X50" s="21"/>
      <c r="Y50" s="41">
        <f t="shared" si="43"/>
        <v>2.903936100470661E-2</v>
      </c>
      <c r="Z50" s="24">
        <f t="shared" si="43"/>
        <v>3.0254465420034515E-2</v>
      </c>
      <c r="AA50" s="24">
        <f t="shared" si="43"/>
        <v>4.0925249464299096E-2</v>
      </c>
      <c r="AB50" s="24">
        <f t="shared" si="43"/>
        <v>4.1107852277974644E-2</v>
      </c>
      <c r="AC50" s="24">
        <f t="shared" si="43"/>
        <v>2.05000442778287E-2</v>
      </c>
      <c r="AD50" s="24">
        <f t="shared" si="43"/>
        <v>2.2900988194908489E-2</v>
      </c>
      <c r="AE50" s="24">
        <f t="shared" si="43"/>
        <v>3.9605486492631625E-2</v>
      </c>
      <c r="AF50" s="24">
        <f t="shared" si="43"/>
        <v>4.0458109572526713E-2</v>
      </c>
      <c r="AG50" s="24">
        <f t="shared" si="43"/>
        <v>1.4810889700552998E-2</v>
      </c>
      <c r="AH50" s="24">
        <f t="shared" si="43"/>
        <v>9.3733865148115658E-3</v>
      </c>
      <c r="AI50" s="24">
        <f t="shared" si="43"/>
        <v>4.2333687685933707E-3</v>
      </c>
      <c r="AJ50" s="24">
        <f t="shared" si="43"/>
        <v>2.6422054713381993E-2</v>
      </c>
      <c r="AK50" s="24">
        <f t="shared" si="43"/>
        <v>1.1548740728836826E-2</v>
      </c>
      <c r="AL50" s="24">
        <f t="shared" si="43"/>
        <v>6.5318371117210505E-2</v>
      </c>
      <c r="AM50" s="24">
        <f t="shared" si="43"/>
        <v>2.4234467731701015E-2</v>
      </c>
      <c r="AN50" s="24">
        <f t="shared" si="43"/>
        <v>2.4788941716789692E-2</v>
      </c>
      <c r="AO50" s="24">
        <f t="shared" si="36"/>
        <v>2.9039796693564268E-2</v>
      </c>
      <c r="AP50" s="24">
        <f t="shared" si="37"/>
        <v>2.7963293768066944E-2</v>
      </c>
      <c r="AQ50" s="24">
        <f t="shared" si="38"/>
        <v>2.4834911744847643E-2</v>
      </c>
      <c r="AR50" s="24">
        <f t="shared" si="39"/>
        <v>2.4398350482467634E-2</v>
      </c>
      <c r="AS50" s="24" t="e">
        <f t="shared" si="39"/>
        <v>#DIV/0!</v>
      </c>
      <c r="AT50" s="24">
        <f t="shared" si="39"/>
        <v>2.9443684020094008E-2</v>
      </c>
      <c r="AU50" s="21"/>
      <c r="AV50" s="24">
        <f t="shared" si="44"/>
        <v>0.3787009283584557</v>
      </c>
      <c r="AW50" s="24">
        <f t="shared" si="44"/>
        <v>0.41529494032562941</v>
      </c>
      <c r="AX50" s="24">
        <f t="shared" si="44"/>
        <v>0.40534124396398652</v>
      </c>
      <c r="AY50" s="24">
        <f t="shared" si="44"/>
        <v>0.58244048999325382</v>
      </c>
      <c r="AZ50" s="24">
        <f t="shared" si="44"/>
        <v>0.16416479045594112</v>
      </c>
      <c r="BA50" s="24">
        <f t="shared" si="44"/>
        <v>0.4063543384549908</v>
      </c>
      <c r="BB50" s="24">
        <f t="shared" si="44"/>
        <v>0.36599111382845306</v>
      </c>
      <c r="BC50" s="24">
        <f t="shared" si="44"/>
        <v>0.39668207921354082</v>
      </c>
      <c r="BD50" s="24">
        <f t="shared" si="42"/>
        <v>0.26056846162044689</v>
      </c>
      <c r="BE50" s="24">
        <f t="shared" si="42"/>
        <v>0.37505702026980603</v>
      </c>
      <c r="BF50" s="24">
        <f t="shared" si="42"/>
        <v>0.246547129735327</v>
      </c>
      <c r="BG50" s="24">
        <f t="shared" si="42"/>
        <v>0.3620832461649468</v>
      </c>
      <c r="BH50" s="24">
        <f t="shared" si="42"/>
        <v>0.31487944428270853</v>
      </c>
      <c r="BI50" s="24">
        <f t="shared" si="33"/>
        <v>0.60992505057294277</v>
      </c>
      <c r="BJ50" s="24">
        <f t="shared" si="33"/>
        <v>0.39690881554707813</v>
      </c>
      <c r="BK50" s="24">
        <f t="shared" si="33"/>
        <v>0.21449297796241495</v>
      </c>
      <c r="BL50" s="24">
        <f t="shared" si="33"/>
        <v>0.3787068075267781</v>
      </c>
      <c r="BM50" s="24">
        <f t="shared" si="33"/>
        <v>0.41998302415710476</v>
      </c>
      <c r="BN50" s="24">
        <f t="shared" si="33"/>
        <v>0.42540835308170477</v>
      </c>
      <c r="BO50" s="24">
        <f t="shared" si="33"/>
        <v>0.44390949371588495</v>
      </c>
      <c r="BP50" s="24" t="e">
        <f t="shared" si="33"/>
        <v>#DIV/0!</v>
      </c>
      <c r="BQ50" s="24">
        <f t="shared" si="33"/>
        <v>0.40178191895805448</v>
      </c>
      <c r="BR50" s="21"/>
      <c r="BS50" s="35">
        <f t="shared" si="11"/>
        <v>44075</v>
      </c>
      <c r="BT50" s="24">
        <f t="shared" si="41"/>
        <v>8.905564015651523E-3</v>
      </c>
      <c r="BU50" s="24">
        <f t="shared" si="40"/>
        <v>1.2594574889977896E-3</v>
      </c>
      <c r="BV50" s="24">
        <f t="shared" si="40"/>
        <v>4.0070499972071879E-3</v>
      </c>
      <c r="BW50" s="24">
        <f t="shared" si="40"/>
        <v>1.7700962197090297E-3</v>
      </c>
      <c r="BX50" s="24">
        <f t="shared" si="40"/>
        <v>1.4781696794734184E-3</v>
      </c>
      <c r="BY50" s="24">
        <f t="shared" si="40"/>
        <v>3.5935914675196013E-3</v>
      </c>
      <c r="BZ50" s="24">
        <f t="shared" si="40"/>
        <v>4.4799610770257453E-3</v>
      </c>
      <c r="CA50" s="24">
        <f t="shared" si="40"/>
        <v>4.5426679876175454E-4</v>
      </c>
      <c r="CB50" s="24">
        <f t="shared" si="40"/>
        <v>6.744350730099744E-4</v>
      </c>
      <c r="CC50" s="24">
        <f t="shared" si="40"/>
        <v>5.6299995002337593E-5</v>
      </c>
      <c r="CD50" s="24">
        <f t="shared" si="40"/>
        <v>1.9555690133143625E-3</v>
      </c>
      <c r="CE50" s="24">
        <f t="shared" si="40"/>
        <v>4.0539283099962081E-4</v>
      </c>
      <c r="CF50" s="24">
        <f t="shared" si="14"/>
        <v>2.9039853656672346E-2</v>
      </c>
    </row>
    <row r="51" spans="1:84" x14ac:dyDescent="0.25">
      <c r="A51" s="31">
        <f>+[1]PAM!A52</f>
        <v>44105</v>
      </c>
      <c r="B51" s="17">
        <f>+[1]PAM!B52</f>
        <v>364.09</v>
      </c>
      <c r="C51" s="17">
        <f>+[1]PAM!C52</f>
        <v>376.87700000000001</v>
      </c>
      <c r="D51" s="17">
        <f>+[1]PAM!D52</f>
        <v>292.6825</v>
      </c>
      <c r="E51" s="17">
        <f>+[1]PAM!E52</f>
        <v>354.77420000000001</v>
      </c>
      <c r="F51" s="17">
        <f>+[1]PAM!F52</f>
        <v>354.56220000000002</v>
      </c>
      <c r="G51" s="17">
        <f>+[1]PAM!G52</f>
        <v>369.47179999999997</v>
      </c>
      <c r="H51" s="17">
        <f>+[1]PAM!H52</f>
        <v>406.94819999999999</v>
      </c>
      <c r="I51" s="17">
        <f>+[1]PAM!I52</f>
        <v>392.84050000000002</v>
      </c>
      <c r="J51" s="17">
        <f>+[1]PAM!J52</f>
        <v>371.88299999999998</v>
      </c>
      <c r="K51" s="17">
        <f>+[1]PAM!K52</f>
        <v>344.25409999999999</v>
      </c>
      <c r="L51" s="17">
        <f>+[1]PAM!L52</f>
        <v>282.85270000000003</v>
      </c>
      <c r="M51" s="17">
        <f>+[1]PAM!M52</f>
        <v>330.42570000000001</v>
      </c>
      <c r="N51" s="17">
        <f>+[1]PAM!N52</f>
        <v>344.41390000000001</v>
      </c>
      <c r="O51" s="18">
        <f>+[1]PAM!R52</f>
        <v>381.03980000000001</v>
      </c>
      <c r="P51" s="19">
        <f>+[1]PAM!S52</f>
        <v>363.74680000000001</v>
      </c>
      <c r="Q51" s="20">
        <f>+[1]PAM!T52</f>
        <v>354.79719999999998</v>
      </c>
      <c r="R51" s="18">
        <f t="shared" si="4"/>
        <v>364.09152816999995</v>
      </c>
      <c r="S51" s="19">
        <f t="shared" si="5"/>
        <v>357.38692925757806</v>
      </c>
      <c r="T51" s="19">
        <f t="shared" si="6"/>
        <v>348.66723909040184</v>
      </c>
      <c r="U51" s="19">
        <f t="shared" si="7"/>
        <v>353.9937158976208</v>
      </c>
      <c r="V51" s="19"/>
      <c r="W51" s="20">
        <f t="shared" si="8"/>
        <v>369.218803131154</v>
      </c>
      <c r="X51" s="21"/>
      <c r="Y51" s="41">
        <f t="shared" si="43"/>
        <v>4.0147184440501915E-2</v>
      </c>
      <c r="Z51" s="24">
        <f t="shared" si="43"/>
        <v>4.6708720873878784E-2</v>
      </c>
      <c r="AA51" s="24">
        <f t="shared" si="43"/>
        <v>2.0673091677058997E-2</v>
      </c>
      <c r="AB51" s="24">
        <f t="shared" si="43"/>
        <v>7.1910871441106083E-2</v>
      </c>
      <c r="AC51" s="24">
        <f t="shared" si="43"/>
        <v>2.559161482239114E-2</v>
      </c>
      <c r="AD51" s="24">
        <f t="shared" si="43"/>
        <v>4.3001476404348482E-2</v>
      </c>
      <c r="AE51" s="24">
        <f t="shared" si="43"/>
        <v>3.4916737089804695E-2</v>
      </c>
      <c r="AF51" s="24">
        <f t="shared" si="43"/>
        <v>4.3498344732802563E-2</v>
      </c>
      <c r="AG51" s="24">
        <f t="shared" si="43"/>
        <v>4.5589449676968208E-3</v>
      </c>
      <c r="AH51" s="24">
        <f t="shared" si="43"/>
        <v>2.9783958834259661E-2</v>
      </c>
      <c r="AI51" s="24">
        <f t="shared" si="43"/>
        <v>2.4144899164126876E-3</v>
      </c>
      <c r="AJ51" s="24">
        <f t="shared" si="43"/>
        <v>3.5724707980634873E-2</v>
      </c>
      <c r="AK51" s="24">
        <f t="shared" si="43"/>
        <v>2.083014089792079E-2</v>
      </c>
      <c r="AL51" s="24">
        <f t="shared" si="43"/>
        <v>0.10167419639671627</v>
      </c>
      <c r="AM51" s="24">
        <f t="shared" si="43"/>
        <v>3.5621124749954047E-2</v>
      </c>
      <c r="AN51" s="24">
        <f t="shared" si="43"/>
        <v>1.8489402947499345E-2</v>
      </c>
      <c r="AO51" s="24">
        <f t="shared" si="36"/>
        <v>4.0149069477666055E-2</v>
      </c>
      <c r="AP51" s="24">
        <f t="shared" si="37"/>
        <v>4.4519606075885676E-2</v>
      </c>
      <c r="AQ51" s="24">
        <f t="shared" si="38"/>
        <v>4.4804088837058886E-2</v>
      </c>
      <c r="AR51" s="24">
        <f t="shared" si="39"/>
        <v>4.7306406755896369E-2</v>
      </c>
      <c r="AS51" s="24" t="e">
        <f t="shared" si="39"/>
        <v>#DIV/0!</v>
      </c>
      <c r="AT51" s="24">
        <f t="shared" si="39"/>
        <v>4.0627610647692158E-2</v>
      </c>
      <c r="AU51" s="21"/>
      <c r="AV51" s="24">
        <f t="shared" si="44"/>
        <v>0.38623481658060044</v>
      </c>
      <c r="AW51" s="24">
        <f t="shared" si="44"/>
        <v>0.44450227746254956</v>
      </c>
      <c r="AX51" s="24">
        <f t="shared" si="44"/>
        <v>0.35445474267986121</v>
      </c>
      <c r="AY51" s="24">
        <f t="shared" si="44"/>
        <v>0.61999274877235999</v>
      </c>
      <c r="AZ51" s="24">
        <f t="shared" si="44"/>
        <v>0.16786468453257553</v>
      </c>
      <c r="BA51" s="24">
        <f t="shared" si="44"/>
        <v>0.36108237700328294</v>
      </c>
      <c r="BB51" s="24">
        <f t="shared" si="44"/>
        <v>0.34806589204294736</v>
      </c>
      <c r="BC51" s="24">
        <f t="shared" si="44"/>
        <v>0.39073352922434235</v>
      </c>
      <c r="BD51" s="24">
        <f t="shared" si="42"/>
        <v>0.25894530159025697</v>
      </c>
      <c r="BE51" s="24">
        <f t="shared" si="42"/>
        <v>0.39997429852667943</v>
      </c>
      <c r="BF51" s="24">
        <f t="shared" si="42"/>
        <v>0.22575681147663196</v>
      </c>
      <c r="BG51" s="24">
        <f t="shared" si="42"/>
        <v>0.37895076852581</v>
      </c>
      <c r="BH51" s="24">
        <f t="shared" si="42"/>
        <v>0.29391303106430589</v>
      </c>
      <c r="BI51" s="24">
        <f t="shared" si="33"/>
        <v>0.72451391664090736</v>
      </c>
      <c r="BJ51" s="24">
        <f t="shared" si="33"/>
        <v>0.39298381865125065</v>
      </c>
      <c r="BK51" s="24">
        <f t="shared" si="33"/>
        <v>0.20715821893082631</v>
      </c>
      <c r="BL51" s="24">
        <f t="shared" si="33"/>
        <v>0.38624265248760525</v>
      </c>
      <c r="BM51" s="24">
        <f t="shared" si="33"/>
        <v>0.43460876946756688</v>
      </c>
      <c r="BN51" s="24">
        <f t="shared" si="33"/>
        <v>0.43367538119993077</v>
      </c>
      <c r="BO51" s="24">
        <f t="shared" si="33"/>
        <v>0.44935244665322971</v>
      </c>
      <c r="BP51" s="24" t="e">
        <f t="shared" si="33"/>
        <v>#DIV/0!</v>
      </c>
      <c r="BQ51" s="24">
        <f t="shared" si="33"/>
        <v>0.39964902519690226</v>
      </c>
      <c r="BR51" s="21"/>
      <c r="BS51" s="35">
        <f t="shared" si="11"/>
        <v>44105</v>
      </c>
      <c r="BT51" s="24">
        <f t="shared" si="41"/>
        <v>1.3765197250576374E-2</v>
      </c>
      <c r="BU51" s="24">
        <f t="shared" si="40"/>
        <v>6.4355425283613187E-4</v>
      </c>
      <c r="BV51" s="24">
        <f t="shared" si="40"/>
        <v>7.0918290923531043E-3</v>
      </c>
      <c r="BW51" s="24">
        <f t="shared" si="40"/>
        <v>2.1913957095964125E-3</v>
      </c>
      <c r="BX51" s="24">
        <f t="shared" si="40"/>
        <v>2.759021246325388E-3</v>
      </c>
      <c r="BY51" s="24">
        <f t="shared" si="40"/>
        <v>3.2006897556543998E-3</v>
      </c>
      <c r="BZ51" s="24">
        <f t="shared" si="40"/>
        <v>4.8700564797435758E-3</v>
      </c>
      <c r="CA51" s="24">
        <f t="shared" si="40"/>
        <v>1.3789462256847188E-4</v>
      </c>
      <c r="CB51" s="24">
        <f t="shared" si="40"/>
        <v>2.1020638675340059E-3</v>
      </c>
      <c r="CC51" s="24">
        <f t="shared" si="40"/>
        <v>3.1336487285630797E-5</v>
      </c>
      <c r="CD51" s="24">
        <f t="shared" si="40"/>
        <v>2.6373589077726069E-3</v>
      </c>
      <c r="CE51" s="24">
        <f t="shared" si="40"/>
        <v>7.187675588580649E-4</v>
      </c>
      <c r="CF51" s="24">
        <f t="shared" si="14"/>
        <v>4.0149165231104157E-2</v>
      </c>
    </row>
    <row r="52" spans="1:84" x14ac:dyDescent="0.25">
      <c r="A52" s="31">
        <f>+[1]PAM!A53</f>
        <v>44136</v>
      </c>
      <c r="B52" s="17">
        <f>+[1]PAM!B53</f>
        <v>376.38170000000002</v>
      </c>
      <c r="C52" s="17">
        <f>+[1]PAM!C53</f>
        <v>389.90469999999999</v>
      </c>
      <c r="D52" s="17">
        <f>+[1]PAM!D53</f>
        <v>302.7303</v>
      </c>
      <c r="E52" s="17">
        <f>+[1]PAM!E53</f>
        <v>368.39069999999998</v>
      </c>
      <c r="F52" s="17">
        <f>+[1]PAM!F53</f>
        <v>365.19369999999998</v>
      </c>
      <c r="G52" s="17">
        <f>+[1]PAM!G53</f>
        <v>383.12479999999999</v>
      </c>
      <c r="H52" s="17">
        <f>+[1]PAM!H53</f>
        <v>422.07339999999999</v>
      </c>
      <c r="I52" s="17">
        <f>+[1]PAM!I53</f>
        <v>404.91579999999999</v>
      </c>
      <c r="J52" s="17">
        <f>+[1]PAM!J53</f>
        <v>372.6465</v>
      </c>
      <c r="K52" s="17">
        <f>+[1]PAM!K53</f>
        <v>362.49149999999997</v>
      </c>
      <c r="L52" s="17">
        <f>+[1]PAM!L53</f>
        <v>283.80290000000002</v>
      </c>
      <c r="M52" s="17">
        <f>+[1]PAM!M53</f>
        <v>340.56529999999998</v>
      </c>
      <c r="N52" s="17">
        <f>+[1]PAM!N53</f>
        <v>352.02589999999998</v>
      </c>
      <c r="O52" s="18">
        <f>+[1]PAM!R53</f>
        <v>394.48660000000001</v>
      </c>
      <c r="P52" s="19">
        <f>+[1]PAM!S53</f>
        <v>377.86959999999999</v>
      </c>
      <c r="Q52" s="20">
        <f>+[1]PAM!T53</f>
        <v>359.85829999999999</v>
      </c>
      <c r="R52" s="18">
        <f t="shared" si="4"/>
        <v>376.38328324999998</v>
      </c>
      <c r="S52" s="19">
        <f t="shared" si="5"/>
        <v>370.33408793381176</v>
      </c>
      <c r="T52" s="19">
        <f t="shared" si="6"/>
        <v>361.85742382812504</v>
      </c>
      <c r="U52" s="19">
        <f t="shared" si="7"/>
        <v>368.07466258111032</v>
      </c>
      <c r="V52" s="19"/>
      <c r="W52" s="20">
        <f t="shared" si="8"/>
        <v>381.89002010634101</v>
      </c>
      <c r="X52" s="21"/>
      <c r="Y52" s="41">
        <f t="shared" si="43"/>
        <v>3.3760059325991021E-2</v>
      </c>
      <c r="Z52" s="24">
        <f t="shared" si="43"/>
        <v>3.456751141619141E-2</v>
      </c>
      <c r="AA52" s="24">
        <f t="shared" si="43"/>
        <v>3.4330033397965254E-2</v>
      </c>
      <c r="AB52" s="24">
        <f t="shared" si="43"/>
        <v>3.8380750347685844E-2</v>
      </c>
      <c r="AC52" s="24">
        <f t="shared" si="43"/>
        <v>2.9984865843002861E-2</v>
      </c>
      <c r="AD52" s="24">
        <f t="shared" si="43"/>
        <v>3.6952752551074219E-2</v>
      </c>
      <c r="AE52" s="24">
        <f t="shared" si="43"/>
        <v>3.7167383956975275E-2</v>
      </c>
      <c r="AF52" s="24">
        <f t="shared" si="43"/>
        <v>3.0738429464375328E-2</v>
      </c>
      <c r="AG52" s="24">
        <f t="shared" si="43"/>
        <v>2.0530650769194914E-3</v>
      </c>
      <c r="AH52" s="24">
        <f t="shared" si="43"/>
        <v>5.2976565856441393E-2</v>
      </c>
      <c r="AI52" s="24">
        <f t="shared" si="43"/>
        <v>3.3593456947733635E-3</v>
      </c>
      <c r="AJ52" s="24">
        <f t="shared" si="43"/>
        <v>3.0686475053241846E-2</v>
      </c>
      <c r="AK52" s="24">
        <f t="shared" si="43"/>
        <v>2.2101314726263865E-2</v>
      </c>
      <c r="AL52" s="24">
        <f t="shared" si="43"/>
        <v>3.5289751884186371E-2</v>
      </c>
      <c r="AM52" s="24">
        <f t="shared" si="43"/>
        <v>3.8825908571566758E-2</v>
      </c>
      <c r="AN52" s="24">
        <f t="shared" si="43"/>
        <v>1.4264768718580623E-2</v>
      </c>
      <c r="AO52" s="24">
        <f t="shared" si="36"/>
        <v>3.3760068908444518E-2</v>
      </c>
      <c r="AP52" s="24">
        <f t="shared" si="37"/>
        <v>3.6227286496262279E-2</v>
      </c>
      <c r="AQ52" s="24">
        <f t="shared" si="38"/>
        <v>3.7830295648462853E-2</v>
      </c>
      <c r="AR52" s="24">
        <f t="shared" si="39"/>
        <v>3.9777391662969119E-2</v>
      </c>
      <c r="AS52" s="24" t="e">
        <f t="shared" si="39"/>
        <v>#DIV/0!</v>
      </c>
      <c r="AT52" s="24">
        <f t="shared" si="39"/>
        <v>3.4318991524074471E-2</v>
      </c>
      <c r="AU52" s="21"/>
      <c r="AV52" s="24">
        <f t="shared" si="44"/>
        <v>0.37141202915084559</v>
      </c>
      <c r="AW52" s="24">
        <f t="shared" si="44"/>
        <v>0.4206057121579283</v>
      </c>
      <c r="AX52" s="24">
        <f t="shared" si="44"/>
        <v>0.32630902404466666</v>
      </c>
      <c r="AY52" s="24">
        <f t="shared" si="44"/>
        <v>0.60506934126883838</v>
      </c>
      <c r="AZ52" s="24">
        <f t="shared" si="44"/>
        <v>0.18537939773767786</v>
      </c>
      <c r="BA52" s="24">
        <f t="shared" si="44"/>
        <v>0.39956821129153042</v>
      </c>
      <c r="BB52" s="24">
        <f t="shared" si="44"/>
        <v>0.31126015040210153</v>
      </c>
      <c r="BC52" s="24">
        <f t="shared" si="44"/>
        <v>0.35972966311317234</v>
      </c>
      <c r="BD52" s="24">
        <f t="shared" si="42"/>
        <v>0.16933174722365441</v>
      </c>
      <c r="BE52" s="24">
        <f t="shared" si="42"/>
        <v>0.42109503330340781</v>
      </c>
      <c r="BF52" s="24">
        <f t="shared" si="42"/>
        <v>0.20058895097179885</v>
      </c>
      <c r="BG52" s="24">
        <f t="shared" si="42"/>
        <v>0.37317187444559496</v>
      </c>
      <c r="BH52" s="24">
        <f t="shared" si="42"/>
        <v>0.25892906635462776</v>
      </c>
      <c r="BI52" s="24">
        <f t="shared" si="33"/>
        <v>0.6633164494303001</v>
      </c>
      <c r="BJ52" s="24">
        <f t="shared" si="33"/>
        <v>0.38864191360622069</v>
      </c>
      <c r="BK52" s="24">
        <f t="shared" si="33"/>
        <v>0.17648849251769261</v>
      </c>
      <c r="BL52" s="24">
        <f t="shared" si="33"/>
        <v>0.37141921104967479</v>
      </c>
      <c r="BM52" s="24">
        <f t="shared" si="33"/>
        <v>0.42438299452582662</v>
      </c>
      <c r="BN52" s="24">
        <f t="shared" si="33"/>
        <v>0.43710037692502812</v>
      </c>
      <c r="BO52" s="24">
        <f t="shared" si="33"/>
        <v>0.45540652558708739</v>
      </c>
      <c r="BP52" s="24" t="e">
        <f t="shared" si="33"/>
        <v>#DIV/0!</v>
      </c>
      <c r="BQ52" s="24">
        <f t="shared" si="33"/>
        <v>0.38180521384349486</v>
      </c>
      <c r="BR52" s="21"/>
      <c r="BS52" s="35">
        <f t="shared" si="11"/>
        <v>44136</v>
      </c>
      <c r="BT52" s="24">
        <f t="shared" si="41"/>
        <v>1.025141050289762E-2</v>
      </c>
      <c r="BU52" s="24">
        <f t="shared" si="40"/>
        <v>1.0486868631382346E-3</v>
      </c>
      <c r="BV52" s="24">
        <f t="shared" si="40"/>
        <v>3.9006865060836533E-3</v>
      </c>
      <c r="BW52" s="24">
        <f t="shared" si="40"/>
        <v>2.5316571452113396E-3</v>
      </c>
      <c r="BX52" s="24">
        <f t="shared" si="40"/>
        <v>2.3774347002114898E-3</v>
      </c>
      <c r="BY52" s="24">
        <f t="shared" si="40"/>
        <v>3.3898660221373853E-3</v>
      </c>
      <c r="BZ52" s="24">
        <f t="shared" si="40"/>
        <v>3.4525494520585482E-3</v>
      </c>
      <c r="CA52" s="24">
        <f t="shared" si="40"/>
        <v>5.9974456865062558E-5</v>
      </c>
      <c r="CB52" s="24">
        <f t="shared" si="40"/>
        <v>3.7016777719794513E-3</v>
      </c>
      <c r="CC52" s="24">
        <f t="shared" si="40"/>
        <v>4.2017687934301749E-5</v>
      </c>
      <c r="CD52" s="24">
        <f t="shared" si="40"/>
        <v>2.2557818121892882E-3</v>
      </c>
      <c r="CE52" s="24">
        <f t="shared" si="40"/>
        <v>7.4846768656101177E-4</v>
      </c>
      <c r="CF52" s="24">
        <f t="shared" si="14"/>
        <v>3.3760210607267388E-2</v>
      </c>
    </row>
    <row r="53" spans="1:84" x14ac:dyDescent="0.25">
      <c r="A53" s="31">
        <f>+[1]PAM!A54</f>
        <v>44166</v>
      </c>
      <c r="B53" s="17">
        <f>+[1]PAM!B54</f>
        <v>392.15910000000002</v>
      </c>
      <c r="C53" s="17">
        <f>+[1]PAM!C54</f>
        <v>410.40089999999998</v>
      </c>
      <c r="D53" s="17">
        <f>+[1]PAM!D54</f>
        <v>313.58870000000002</v>
      </c>
      <c r="E53" s="17">
        <f>+[1]PAM!E54</f>
        <v>379.67809999999997</v>
      </c>
      <c r="F53" s="17">
        <f>+[1]PAM!F54</f>
        <v>373.22770000000003</v>
      </c>
      <c r="G53" s="17">
        <f>+[1]PAM!G54</f>
        <v>394.07479999999998</v>
      </c>
      <c r="H53" s="17">
        <f>+[1]PAM!H54</f>
        <v>443.71319999999997</v>
      </c>
      <c r="I53" s="17">
        <f>+[1]PAM!I54</f>
        <v>424.4015</v>
      </c>
      <c r="J53" s="17">
        <f>+[1]PAM!J54</f>
        <v>372.37290000000002</v>
      </c>
      <c r="K53" s="17">
        <f>+[1]PAM!K54</f>
        <v>388.05029999999999</v>
      </c>
      <c r="L53" s="17">
        <f>+[1]PAM!L54</f>
        <v>284.1361</v>
      </c>
      <c r="M53" s="17">
        <f>+[1]PAM!M54</f>
        <v>352.80939999999998</v>
      </c>
      <c r="N53" s="17">
        <f>+[1]PAM!N54</f>
        <v>359.0625</v>
      </c>
      <c r="O53" s="18">
        <f>+[1]PAM!R54</f>
        <v>397.61290000000002</v>
      </c>
      <c r="P53" s="19">
        <f>+[1]PAM!S54</f>
        <v>397.22160000000002</v>
      </c>
      <c r="Q53" s="20">
        <f>+[1]PAM!T54</f>
        <v>370.76650000000001</v>
      </c>
      <c r="R53" s="18">
        <f t="shared" si="4"/>
        <v>392.16040367999989</v>
      </c>
      <c r="S53" s="19">
        <f t="shared" si="5"/>
        <v>386.86471323766301</v>
      </c>
      <c r="T53" s="19">
        <f t="shared" si="6"/>
        <v>375.81943141741073</v>
      </c>
      <c r="U53" s="19">
        <f t="shared" si="7"/>
        <v>382.53829423215575</v>
      </c>
      <c r="V53" s="19"/>
      <c r="W53" s="20">
        <f t="shared" si="8"/>
        <v>397.25831476959428</v>
      </c>
      <c r="X53" s="21"/>
      <c r="Y53" s="41">
        <f t="shared" si="43"/>
        <v>4.1918616128254982E-2</v>
      </c>
      <c r="Z53" s="24">
        <f t="shared" si="43"/>
        <v>5.2567204242472521E-2</v>
      </c>
      <c r="AA53" s="24">
        <f t="shared" si="43"/>
        <v>3.5868229906289573E-2</v>
      </c>
      <c r="AB53" s="24">
        <f t="shared" si="43"/>
        <v>3.0639752849352497E-2</v>
      </c>
      <c r="AC53" s="24">
        <f t="shared" si="43"/>
        <v>2.1999284215472592E-2</v>
      </c>
      <c r="AD53" s="24">
        <f t="shared" si="43"/>
        <v>2.8580765327642643E-2</v>
      </c>
      <c r="AE53" s="24">
        <f t="shared" si="43"/>
        <v>5.1270229301348946E-2</v>
      </c>
      <c r="AF53" s="24">
        <f t="shared" si="43"/>
        <v>4.8122844304914869E-2</v>
      </c>
      <c r="AG53" s="24">
        <f t="shared" si="43"/>
        <v>-7.3420788870948162E-4</v>
      </c>
      <c r="AH53" s="24">
        <f t="shared" si="43"/>
        <v>7.0508687789920588E-2</v>
      </c>
      <c r="AI53" s="24">
        <f t="shared" si="43"/>
        <v>1.1740542468028359E-3</v>
      </c>
      <c r="AJ53" s="24">
        <f t="shared" si="43"/>
        <v>3.5952282866164031E-2</v>
      </c>
      <c r="AK53" s="24">
        <f t="shared" si="43"/>
        <v>1.9988870137112036E-2</v>
      </c>
      <c r="AL53" s="24">
        <f t="shared" si="43"/>
        <v>7.9249840172010977E-3</v>
      </c>
      <c r="AM53" s="24">
        <f t="shared" si="43"/>
        <v>5.1213434475808617E-2</v>
      </c>
      <c r="AN53" s="24">
        <f t="shared" si="43"/>
        <v>3.0312486887199785E-2</v>
      </c>
      <c r="AO53" s="24">
        <f t="shared" ref="AO53:AQ95" si="45">+R53/R52-1</f>
        <v>4.1917697018229338E-2</v>
      </c>
      <c r="AP53" s="24">
        <f t="shared" si="45"/>
        <v>4.4637061082007934E-2</v>
      </c>
      <c r="AQ53" s="24">
        <f t="shared" si="45"/>
        <v>3.8584278419882212E-2</v>
      </c>
      <c r="AR53" s="24">
        <f t="shared" si="39"/>
        <v>3.9295374339596512E-2</v>
      </c>
      <c r="AS53" s="24" t="e">
        <f t="shared" si="39"/>
        <v>#DIV/0!</v>
      </c>
      <c r="AT53" s="24">
        <f t="shared" si="39"/>
        <v>4.0242723962710114E-2</v>
      </c>
      <c r="AU53" s="21"/>
      <c r="AV53" s="24">
        <f t="shared" si="44"/>
        <v>0.37890415265027233</v>
      </c>
      <c r="AW53" s="24">
        <f t="shared" si="44"/>
        <v>0.4466894009788398</v>
      </c>
      <c r="AX53" s="24">
        <f t="shared" si="44"/>
        <v>0.33184698497371046</v>
      </c>
      <c r="AY53" s="24">
        <f t="shared" si="44"/>
        <v>0.61143980286417343</v>
      </c>
      <c r="AZ53" s="24">
        <f t="shared" si="44"/>
        <v>0.19272714141268255</v>
      </c>
      <c r="BA53" s="24">
        <f t="shared" si="44"/>
        <v>0.36726466780907585</v>
      </c>
      <c r="BB53" s="24">
        <f t="shared" si="44"/>
        <v>0.31141616318887189</v>
      </c>
      <c r="BC53" s="24">
        <f t="shared" si="44"/>
        <v>0.35722486232722961</v>
      </c>
      <c r="BD53" s="24">
        <f t="shared" si="42"/>
        <v>6.8636172925033323E-2</v>
      </c>
      <c r="BE53" s="24">
        <f t="shared" si="42"/>
        <v>0.49853332684567953</v>
      </c>
      <c r="BF53" s="24">
        <f t="shared" si="42"/>
        <v>0.19707875743760783</v>
      </c>
      <c r="BG53" s="24">
        <f t="shared" si="42"/>
        <v>0.37918587200886278</v>
      </c>
      <c r="BH53" s="24">
        <f t="shared" si="42"/>
        <v>0.2368478614695948</v>
      </c>
      <c r="BI53" s="24">
        <f t="shared" si="33"/>
        <v>0.64102199005430971</v>
      </c>
      <c r="BJ53" s="24">
        <f t="shared" si="33"/>
        <v>0.41054098336206124</v>
      </c>
      <c r="BK53" s="24">
        <f t="shared" si="33"/>
        <v>0.1570550849176664</v>
      </c>
      <c r="BL53" s="24">
        <f t="shared" si="33"/>
        <v>0.37891063661492241</v>
      </c>
      <c r="BM53" s="24">
        <f t="shared" si="33"/>
        <v>0.44113814306443278</v>
      </c>
      <c r="BN53" s="24">
        <f t="shared" si="33"/>
        <v>0.44679537142731318</v>
      </c>
      <c r="BO53" s="24">
        <f t="shared" si="33"/>
        <v>0.46615100609147975</v>
      </c>
      <c r="BP53" s="24" t="e">
        <f t="shared" si="33"/>
        <v>#DIV/0!</v>
      </c>
      <c r="BQ53" s="24">
        <f t="shared" si="33"/>
        <v>0.3786225274588515</v>
      </c>
      <c r="BR53" s="21"/>
      <c r="BS53" s="35">
        <f t="shared" si="11"/>
        <v>44166</v>
      </c>
      <c r="BT53" s="24">
        <f t="shared" si="41"/>
        <v>1.560161214001636E-2</v>
      </c>
      <c r="BU53" s="24">
        <f t="shared" si="40"/>
        <v>1.0962785916531028E-3</v>
      </c>
      <c r="BV53" s="24">
        <f t="shared" si="40"/>
        <v>3.1278774180572514E-3</v>
      </c>
      <c r="BW53" s="24">
        <f t="shared" si="40"/>
        <v>1.8506420476872394E-3</v>
      </c>
      <c r="BX53" s="24">
        <f t="shared" si="40"/>
        <v>1.8444839374496668E-3</v>
      </c>
      <c r="BY53" s="24">
        <f t="shared" si="40"/>
        <v>4.6915343652467649E-3</v>
      </c>
      <c r="BZ53" s="24">
        <f t="shared" si="40"/>
        <v>5.3893729955521242E-3</v>
      </c>
      <c r="CA53" s="24">
        <f t="shared" si="40"/>
        <v>-2.0789958704154973E-5</v>
      </c>
      <c r="CB53" s="24">
        <f t="shared" si="40"/>
        <v>5.0182974358211384E-3</v>
      </c>
      <c r="CC53" s="24">
        <f t="shared" si="40"/>
        <v>1.4252871486577651E-5</v>
      </c>
      <c r="CD53" s="24">
        <f t="shared" si="40"/>
        <v>2.6350167927930612E-3</v>
      </c>
      <c r="CE53" s="24">
        <f t="shared" si="40"/>
        <v>6.692947080051999E-4</v>
      </c>
      <c r="CF53" s="24">
        <f t="shared" si="14"/>
        <v>4.1917873345064333E-2</v>
      </c>
    </row>
    <row r="54" spans="1:84" x14ac:dyDescent="0.25">
      <c r="A54" s="31">
        <f>+[1]PAM!A55</f>
        <v>44197</v>
      </c>
      <c r="B54" s="17">
        <f>+[1]PAM!B55</f>
        <v>410.28859999999997</v>
      </c>
      <c r="C54" s="17">
        <f>+[1]PAM!C55</f>
        <v>434.10329999999999</v>
      </c>
      <c r="D54" s="17">
        <f>+[1]PAM!D55</f>
        <v>329.26459999999997</v>
      </c>
      <c r="E54" s="17">
        <f>+[1]PAM!E55</f>
        <v>388.20650000000001</v>
      </c>
      <c r="F54" s="17">
        <f>+[1]PAM!F55</f>
        <v>382.8587</v>
      </c>
      <c r="G54" s="17">
        <f>+[1]PAM!G55</f>
        <v>405.68610000000001</v>
      </c>
      <c r="H54" s="17">
        <f>+[1]PAM!H55</f>
        <v>458.16550000000001</v>
      </c>
      <c r="I54" s="17">
        <f>+[1]PAM!I55</f>
        <v>448.09100000000001</v>
      </c>
      <c r="J54" s="17">
        <f>+[1]PAM!J55</f>
        <v>421.97649999999999</v>
      </c>
      <c r="K54" s="17">
        <f>+[1]PAM!K55</f>
        <v>410.11270000000002</v>
      </c>
      <c r="L54" s="17">
        <f>+[1]PAM!L55</f>
        <v>284.1361</v>
      </c>
      <c r="M54" s="17">
        <f>+[1]PAM!M55</f>
        <v>368.9803</v>
      </c>
      <c r="N54" s="17">
        <f>+[1]PAM!N55</f>
        <v>366.82380000000001</v>
      </c>
      <c r="O54" s="18">
        <f>+[1]PAM!R55</f>
        <v>412.40600000000001</v>
      </c>
      <c r="P54" s="19">
        <f>+[1]PAM!S55</f>
        <v>415.3082</v>
      </c>
      <c r="Q54" s="20">
        <f>+[1]PAM!T55</f>
        <v>391.11810000000003</v>
      </c>
      <c r="R54" s="18">
        <f t="shared" si="4"/>
        <v>410.28965811</v>
      </c>
      <c r="S54" s="19">
        <f t="shared" si="5"/>
        <v>404.7739226973203</v>
      </c>
      <c r="T54" s="19">
        <f t="shared" si="6"/>
        <v>389.33443515624998</v>
      </c>
      <c r="U54" s="19">
        <f t="shared" si="7"/>
        <v>395.27778392213412</v>
      </c>
      <c r="V54" s="19"/>
      <c r="W54" s="20">
        <f t="shared" si="8"/>
        <v>414.190142319811</v>
      </c>
      <c r="X54" s="21"/>
      <c r="Y54" s="41">
        <f t="shared" si="43"/>
        <v>4.6229961258070995E-2</v>
      </c>
      <c r="Z54" s="24">
        <f t="shared" si="43"/>
        <v>5.7754259310834888E-2</v>
      </c>
      <c r="AA54" s="24">
        <f t="shared" si="43"/>
        <v>4.9988727272379352E-2</v>
      </c>
      <c r="AB54" s="24">
        <f t="shared" si="43"/>
        <v>2.2462185730491191E-2</v>
      </c>
      <c r="AC54" s="24">
        <f t="shared" si="43"/>
        <v>2.5804622754420414E-2</v>
      </c>
      <c r="AD54" s="24">
        <f t="shared" si="43"/>
        <v>2.9464710760495283E-2</v>
      </c>
      <c r="AE54" s="24">
        <f t="shared" si="43"/>
        <v>3.2571264501484398E-2</v>
      </c>
      <c r="AF54" s="24">
        <f t="shared" si="43"/>
        <v>5.5818605730658444E-2</v>
      </c>
      <c r="AG54" s="24">
        <f t="shared" si="43"/>
        <v>0.13320947899269786</v>
      </c>
      <c r="AH54" s="24">
        <f t="shared" si="43"/>
        <v>5.6854485101544894E-2</v>
      </c>
      <c r="AI54" s="24">
        <f t="shared" si="43"/>
        <v>0</v>
      </c>
      <c r="AJ54" s="24">
        <f t="shared" si="43"/>
        <v>4.583466313539275E-2</v>
      </c>
      <c r="AK54" s="24">
        <f t="shared" si="43"/>
        <v>2.1615456919060083E-2</v>
      </c>
      <c r="AL54" s="24">
        <f t="shared" si="43"/>
        <v>3.7204778818795914E-2</v>
      </c>
      <c r="AM54" s="24">
        <f t="shared" si="43"/>
        <v>4.5532770624759467E-2</v>
      </c>
      <c r="AN54" s="24">
        <f t="shared" si="43"/>
        <v>5.4890611746206908E-2</v>
      </c>
      <c r="AO54" s="24">
        <f t="shared" si="45"/>
        <v>4.6229181375469608E-2</v>
      </c>
      <c r="AP54" s="24">
        <f t="shared" si="45"/>
        <v>4.6293210124478623E-2</v>
      </c>
      <c r="AQ54" s="24">
        <f t="shared" si="45"/>
        <v>3.5961428837958609E-2</v>
      </c>
      <c r="AR54" s="24">
        <f t="shared" si="39"/>
        <v>3.3302521295415666E-2</v>
      </c>
      <c r="AS54" s="24" t="e">
        <f t="shared" si="39"/>
        <v>#DIV/0!</v>
      </c>
      <c r="AT54" s="24">
        <f t="shared" si="39"/>
        <v>4.2621707137928677E-2</v>
      </c>
      <c r="AU54" s="21"/>
      <c r="AV54" s="24">
        <f t="shared" si="44"/>
        <v>0.40736804914776914</v>
      </c>
      <c r="AW54" s="24">
        <f t="shared" si="44"/>
        <v>0.4613325460622586</v>
      </c>
      <c r="AX54" s="24">
        <f t="shared" si="44"/>
        <v>0.34140817780682031</v>
      </c>
      <c r="AY54" s="24">
        <f t="shared" si="44"/>
        <v>0.62457163207290933</v>
      </c>
      <c r="AZ54" s="24">
        <f t="shared" si="44"/>
        <v>0.20116113264552204</v>
      </c>
      <c r="BA54" s="24">
        <f t="shared" si="44"/>
        <v>0.42183511685067288</v>
      </c>
      <c r="BB54" s="24">
        <f t="shared" si="44"/>
        <v>0.37993302212727476</v>
      </c>
      <c r="BC54" s="24">
        <f t="shared" si="44"/>
        <v>0.40611094723761609</v>
      </c>
      <c r="BD54" s="24">
        <f t="shared" si="42"/>
        <v>0.21024885478843558</v>
      </c>
      <c r="BE54" s="24">
        <f t="shared" si="42"/>
        <v>0.501639816059396</v>
      </c>
      <c r="BF54" s="24">
        <f t="shared" si="42"/>
        <v>0.19839449879859461</v>
      </c>
      <c r="BG54" s="24">
        <f t="shared" si="42"/>
        <v>0.38931308919527363</v>
      </c>
      <c r="BH54" s="24">
        <f t="shared" si="42"/>
        <v>0.2278822313738369</v>
      </c>
      <c r="BI54" s="24">
        <f t="shared" si="33"/>
        <v>0.635416807113246</v>
      </c>
      <c r="BJ54" s="24">
        <f t="shared" si="33"/>
        <v>0.43733558614135437</v>
      </c>
      <c r="BK54" s="24">
        <f t="shared" si="33"/>
        <v>0.20291731625604004</v>
      </c>
      <c r="BL54" s="24">
        <f t="shared" si="33"/>
        <v>0.40736981827500252</v>
      </c>
      <c r="BM54" s="24">
        <f t="shared" si="33"/>
        <v>0.45607978824459239</v>
      </c>
      <c r="BN54" s="24">
        <f t="shared" si="33"/>
        <v>0.4626052973094168</v>
      </c>
      <c r="BO54" s="24">
        <f t="shared" si="33"/>
        <v>0.4839433277258629</v>
      </c>
      <c r="BP54" s="24" t="e">
        <f t="shared" si="33"/>
        <v>#DIV/0!</v>
      </c>
      <c r="BQ54" s="24">
        <f t="shared" si="33"/>
        <v>0.42162896429589702</v>
      </c>
      <c r="BR54" s="21"/>
      <c r="BS54" s="35">
        <f t="shared" si="11"/>
        <v>44197</v>
      </c>
      <c r="BT54" s="24">
        <f t="shared" si="41"/>
        <v>1.7316282090610677E-2</v>
      </c>
      <c r="BU54" s="24">
        <f t="shared" si="40"/>
        <v>1.5189860441846136E-3</v>
      </c>
      <c r="BV54" s="24">
        <f t="shared" si="40"/>
        <v>2.2682429656738896E-3</v>
      </c>
      <c r="BW54" s="24">
        <f t="shared" si="40"/>
        <v>2.129257487586027E-3</v>
      </c>
      <c r="BX54" s="24">
        <f t="shared" si="40"/>
        <v>1.8771881616415423E-3</v>
      </c>
      <c r="BY54" s="24">
        <f t="shared" si="40"/>
        <v>3.0072174278245821E-3</v>
      </c>
      <c r="BZ54" s="24">
        <f t="shared" si="40"/>
        <v>6.2884603468337233E-3</v>
      </c>
      <c r="CA54" s="24">
        <f t="shared" si="40"/>
        <v>3.617569909763663E-3</v>
      </c>
      <c r="CB54" s="24">
        <f t="shared" si="40"/>
        <v>4.157525249318457E-3</v>
      </c>
      <c r="CC54" s="24">
        <f t="shared" si="40"/>
        <v>0</v>
      </c>
      <c r="CD54" s="24">
        <f t="shared" si="40"/>
        <v>3.3400803398416648E-3</v>
      </c>
      <c r="CE54" s="24">
        <f t="shared" si="40"/>
        <v>7.0852503486467657E-4</v>
      </c>
      <c r="CF54" s="24">
        <f t="shared" si="14"/>
        <v>4.6229335058143507E-2</v>
      </c>
    </row>
    <row r="55" spans="1:84" x14ac:dyDescent="0.25">
      <c r="A55" s="31">
        <f>+[1]PAM!A56</f>
        <v>44228</v>
      </c>
      <c r="B55" s="17">
        <f>+[1]PAM!B56</f>
        <v>424.43729999999999</v>
      </c>
      <c r="C55" s="17">
        <f>+[1]PAM!C56</f>
        <v>449.57549999999998</v>
      </c>
      <c r="D55" s="17">
        <f>+[1]PAM!D56</f>
        <v>340.51429999999999</v>
      </c>
      <c r="E55" s="17">
        <f>+[1]PAM!E56</f>
        <v>400.15789999999998</v>
      </c>
      <c r="F55" s="17">
        <f>+[1]PAM!F56</f>
        <v>388.97949999999997</v>
      </c>
      <c r="G55" s="17">
        <f>+[1]PAM!G56</f>
        <v>422.11810000000003</v>
      </c>
      <c r="H55" s="17">
        <f>+[1]PAM!H56</f>
        <v>474.84980000000002</v>
      </c>
      <c r="I55" s="17">
        <f>+[1]PAM!I56</f>
        <v>469.87779999999998</v>
      </c>
      <c r="J55" s="17">
        <f>+[1]PAM!J56</f>
        <v>434.01609999999999</v>
      </c>
      <c r="K55" s="17">
        <f>+[1]PAM!K56</f>
        <v>416.85</v>
      </c>
      <c r="L55" s="17">
        <f>+[1]PAM!L56</f>
        <v>284.37270000000001</v>
      </c>
      <c r="M55" s="17">
        <f>+[1]PAM!M56</f>
        <v>388.2627</v>
      </c>
      <c r="N55" s="17">
        <f>+[1]PAM!N56</f>
        <v>378.89659999999998</v>
      </c>
      <c r="O55" s="18">
        <f>+[1]PAM!R56</f>
        <v>423.25959999999998</v>
      </c>
      <c r="P55" s="19">
        <f>+[1]PAM!S56</f>
        <v>431.28800000000001</v>
      </c>
      <c r="Q55" s="20">
        <f>+[1]PAM!T56</f>
        <v>400.79649999999998</v>
      </c>
      <c r="R55" s="18">
        <f t="shared" si="4"/>
        <v>424.43847887999993</v>
      </c>
      <c r="S55" s="19">
        <f t="shared" si="5"/>
        <v>418.89101279835995</v>
      </c>
      <c r="T55" s="19">
        <f t="shared" si="6"/>
        <v>402.67228931361609</v>
      </c>
      <c r="U55" s="19">
        <f t="shared" si="7"/>
        <v>406.87984783705838</v>
      </c>
      <c r="V55" s="19"/>
      <c r="W55" s="20">
        <f t="shared" si="8"/>
        <v>428.36107400551396</v>
      </c>
      <c r="X55" s="21"/>
      <c r="Y55" s="41">
        <f t="shared" si="43"/>
        <v>3.4484750490264782E-2</v>
      </c>
      <c r="Z55" s="24">
        <f t="shared" si="43"/>
        <v>3.5641747021964543E-2</v>
      </c>
      <c r="AA55" s="24">
        <f t="shared" si="43"/>
        <v>3.4166138722474315E-2</v>
      </c>
      <c r="AB55" s="24">
        <f t="shared" si="43"/>
        <v>3.0786192400178658E-2</v>
      </c>
      <c r="AC55" s="24">
        <f t="shared" si="43"/>
        <v>1.5987099156947293E-2</v>
      </c>
      <c r="AD55" s="24">
        <f t="shared" si="43"/>
        <v>4.0504222353193731E-2</v>
      </c>
      <c r="AE55" s="24">
        <f t="shared" si="43"/>
        <v>3.6415443764316713E-2</v>
      </c>
      <c r="AF55" s="24">
        <f t="shared" si="43"/>
        <v>4.8621373783450217E-2</v>
      </c>
      <c r="AG55" s="24">
        <f t="shared" si="43"/>
        <v>2.8531446656389736E-2</v>
      </c>
      <c r="AH55" s="24">
        <f t="shared" si="43"/>
        <v>1.6427923348874662E-2</v>
      </c>
      <c r="AI55" s="24">
        <f t="shared" si="43"/>
        <v>8.3269954081877096E-4</v>
      </c>
      <c r="AJ55" s="24">
        <f t="shared" si="43"/>
        <v>5.2258616516925205E-2</v>
      </c>
      <c r="AK55" s="24">
        <f t="shared" si="43"/>
        <v>3.2911714016375049E-2</v>
      </c>
      <c r="AL55" s="24">
        <f t="shared" si="43"/>
        <v>2.6317754833828699E-2</v>
      </c>
      <c r="AM55" s="24">
        <f t="shared" si="43"/>
        <v>3.8476967225785641E-2</v>
      </c>
      <c r="AN55" s="24">
        <f t="shared" si="43"/>
        <v>2.4745466906287206E-2</v>
      </c>
      <c r="AO55" s="24">
        <f t="shared" si="45"/>
        <v>3.448495590938494E-2</v>
      </c>
      <c r="AP55" s="24">
        <f t="shared" si="45"/>
        <v>3.4876481189713537E-2</v>
      </c>
      <c r="AQ55" s="24">
        <f t="shared" si="45"/>
        <v>3.425809009679126E-2</v>
      </c>
      <c r="AR55" s="24">
        <f t="shared" si="39"/>
        <v>2.9351672132450934E-2</v>
      </c>
      <c r="AS55" s="24" t="e">
        <f t="shared" si="39"/>
        <v>#DIV/0!</v>
      </c>
      <c r="AT55" s="24">
        <f t="shared" si="39"/>
        <v>3.4213589938026701E-2</v>
      </c>
      <c r="AU55" s="21"/>
      <c r="AV55" s="24">
        <f t="shared" si="44"/>
        <v>0.42385812856268701</v>
      </c>
      <c r="AW55" s="24">
        <f t="shared" si="44"/>
        <v>0.47489039418725043</v>
      </c>
      <c r="AX55" s="24">
        <f t="shared" si="44"/>
        <v>0.36951062462345075</v>
      </c>
      <c r="AY55" s="24">
        <f t="shared" si="44"/>
        <v>0.63248996822796233</v>
      </c>
      <c r="AZ55" s="24">
        <f t="shared" si="44"/>
        <v>0.21019674044796433</v>
      </c>
      <c r="BA55" s="24">
        <f t="shared" si="44"/>
        <v>0.44532928023907714</v>
      </c>
      <c r="BB55" s="24">
        <f t="shared" si="44"/>
        <v>0.42113583173217939</v>
      </c>
      <c r="BC55" s="24">
        <f t="shared" si="44"/>
        <v>0.44301835106097087</v>
      </c>
      <c r="BD55" s="24">
        <f t="shared" si="42"/>
        <v>0.21217938137016423</v>
      </c>
      <c r="BE55" s="24">
        <f t="shared" si="42"/>
        <v>0.48212595563968752</v>
      </c>
      <c r="BF55" s="24">
        <f t="shared" si="42"/>
        <v>0.18094729869746962</v>
      </c>
      <c r="BG55" s="24">
        <f t="shared" si="42"/>
        <v>0.40645284452801778</v>
      </c>
      <c r="BH55" s="24">
        <f t="shared" si="42"/>
        <v>0.24027915533252808</v>
      </c>
      <c r="BI55" s="24">
        <f t="shared" si="33"/>
        <v>0.64158966657772099</v>
      </c>
      <c r="BJ55" s="24">
        <f t="shared" si="33"/>
        <v>0.45449100503976791</v>
      </c>
      <c r="BK55" s="24">
        <f t="shared" si="33"/>
        <v>0.21957167952127143</v>
      </c>
      <c r="BL55" s="24">
        <f t="shared" si="33"/>
        <v>0.42386018779361301</v>
      </c>
      <c r="BM55" s="24">
        <f t="shared" si="33"/>
        <v>0.46740311074518726</v>
      </c>
      <c r="BN55" s="24">
        <f t="shared" si="33"/>
        <v>0.47016426262417221</v>
      </c>
      <c r="BO55" s="24">
        <f t="shared" si="33"/>
        <v>0.48895797553785236</v>
      </c>
      <c r="BP55" s="24" t="e">
        <f t="shared" si="33"/>
        <v>#DIV/0!</v>
      </c>
      <c r="BQ55" s="24">
        <f t="shared" si="33"/>
        <v>0.43974809417804517</v>
      </c>
      <c r="BR55" s="21"/>
      <c r="BS55" s="35">
        <f t="shared" si="11"/>
        <v>44228</v>
      </c>
      <c r="BT55" s="24">
        <f t="shared" si="41"/>
        <v>1.080406645468579E-2</v>
      </c>
      <c r="BU55" s="24">
        <f t="shared" si="40"/>
        <v>1.0419217107177745E-3</v>
      </c>
      <c r="BV55" s="24">
        <f t="shared" si="40"/>
        <v>3.0381809779750106E-3</v>
      </c>
      <c r="BW55" s="24">
        <f t="shared" si="40"/>
        <v>1.2934148304388612E-3</v>
      </c>
      <c r="BX55" s="24">
        <f t="shared" si="40"/>
        <v>2.5391609710823091E-3</v>
      </c>
      <c r="BY55" s="24">
        <f t="shared" si="40"/>
        <v>3.3182469120516651E-3</v>
      </c>
      <c r="BZ55" s="24">
        <f t="shared" si="40"/>
        <v>5.5278306050911405E-3</v>
      </c>
      <c r="CA55" s="24">
        <f t="shared" si="40"/>
        <v>8.3924476575756733E-4</v>
      </c>
      <c r="CB55" s="24">
        <f t="shared" si="40"/>
        <v>1.2135030561414583E-3</v>
      </c>
      <c r="CC55" s="24">
        <f t="shared" si="40"/>
        <v>9.2843427772552287E-6</v>
      </c>
      <c r="CD55" s="24">
        <f t="shared" si="40"/>
        <v>3.8067701612962187E-3</v>
      </c>
      <c r="CE55" s="24">
        <f t="shared" si="40"/>
        <v>1.0534200560288515E-3</v>
      </c>
      <c r="CF55" s="24">
        <f t="shared" si="14"/>
        <v>3.4485044844043904E-2</v>
      </c>
    </row>
    <row r="56" spans="1:84" x14ac:dyDescent="0.25">
      <c r="A56" s="31">
        <f>+[1]PAM!A57</f>
        <v>44256</v>
      </c>
      <c r="B56" s="17">
        <f>+[1]PAM!B57</f>
        <v>444.91300000000001</v>
      </c>
      <c r="C56" s="17">
        <f>+[1]PAM!C57</f>
        <v>470.97219999999999</v>
      </c>
      <c r="D56" s="17">
        <f>+[1]PAM!D57</f>
        <v>363.65780000000001</v>
      </c>
      <c r="E56" s="17">
        <f>+[1]PAM!E57</f>
        <v>428.60250000000002</v>
      </c>
      <c r="F56" s="17">
        <f>+[1]PAM!F57</f>
        <v>394.39260000000002</v>
      </c>
      <c r="G56" s="17">
        <f>+[1]PAM!G57</f>
        <v>436.49259999999998</v>
      </c>
      <c r="H56" s="17">
        <f>+[1]PAM!H57</f>
        <v>495.1857</v>
      </c>
      <c r="I56" s="17">
        <f>+[1]PAM!I57</f>
        <v>490.92669999999998</v>
      </c>
      <c r="J56" s="17">
        <f>+[1]PAM!J57</f>
        <v>431.7056</v>
      </c>
      <c r="K56" s="17">
        <f>+[1]PAM!K57</f>
        <v>453.57780000000002</v>
      </c>
      <c r="L56" s="17">
        <f>+[1]PAM!L57</f>
        <v>368.87380000000002</v>
      </c>
      <c r="M56" s="17">
        <f>+[1]PAM!M57</f>
        <v>400.2079</v>
      </c>
      <c r="N56" s="17">
        <f>+[1]PAM!N57</f>
        <v>386.99439999999998</v>
      </c>
      <c r="O56" s="18">
        <f>+[1]PAM!R57</f>
        <v>446.92680000000001</v>
      </c>
      <c r="P56" s="19">
        <f>+[1]PAM!S57</f>
        <v>452.63529999999997</v>
      </c>
      <c r="Q56" s="20">
        <f>+[1]PAM!T57</f>
        <v>416.1918</v>
      </c>
      <c r="R56" s="18">
        <f t="shared" si="4"/>
        <v>444.91215147999998</v>
      </c>
      <c r="S56" s="19">
        <f t="shared" si="5"/>
        <v>440.65023009225376</v>
      </c>
      <c r="T56" s="19">
        <f t="shared" si="6"/>
        <v>424.57452686941963</v>
      </c>
      <c r="U56" s="19">
        <f t="shared" si="7"/>
        <v>431.68951164383566</v>
      </c>
      <c r="V56" s="19"/>
      <c r="W56" s="20">
        <f t="shared" si="8"/>
        <v>452.04596585269792</v>
      </c>
      <c r="X56" s="21"/>
      <c r="Y56" s="41">
        <f t="shared" si="43"/>
        <v>4.8241990041874239E-2</v>
      </c>
      <c r="Z56" s="24">
        <f t="shared" si="43"/>
        <v>4.7593118397243561E-2</v>
      </c>
      <c r="AA56" s="24">
        <f t="shared" si="43"/>
        <v>6.7966308610240445E-2</v>
      </c>
      <c r="AB56" s="24">
        <f t="shared" si="43"/>
        <v>7.1083439812134275E-2</v>
      </c>
      <c r="AC56" s="24">
        <f t="shared" si="43"/>
        <v>1.3916157535294404E-2</v>
      </c>
      <c r="AD56" s="24">
        <f t="shared" si="43"/>
        <v>3.4053266135709359E-2</v>
      </c>
      <c r="AE56" s="24">
        <f t="shared" si="43"/>
        <v>4.2825963072954831E-2</v>
      </c>
      <c r="AF56" s="24">
        <f t="shared" si="43"/>
        <v>4.4796540717607858E-2</v>
      </c>
      <c r="AG56" s="24">
        <f t="shared" si="43"/>
        <v>-5.3235352329095154E-3</v>
      </c>
      <c r="AH56" s="24">
        <f t="shared" si="43"/>
        <v>8.8107952500899644E-2</v>
      </c>
      <c r="AI56" s="24">
        <f t="shared" si="43"/>
        <v>0.29714912859075437</v>
      </c>
      <c r="AJ56" s="24">
        <f t="shared" si="43"/>
        <v>3.0765767610434924E-2</v>
      </c>
      <c r="AK56" s="24">
        <f t="shared" si="43"/>
        <v>2.1372057706508851E-2</v>
      </c>
      <c r="AL56" s="24">
        <f t="shared" si="43"/>
        <v>5.5916510812749509E-2</v>
      </c>
      <c r="AM56" s="24">
        <f t="shared" si="43"/>
        <v>4.9496624065589412E-2</v>
      </c>
      <c r="AN56" s="24">
        <f t="shared" si="43"/>
        <v>3.8411762577767128E-2</v>
      </c>
      <c r="AO56" s="24">
        <f t="shared" si="45"/>
        <v>4.8237079385510917E-2</v>
      </c>
      <c r="AP56" s="24">
        <f t="shared" si="45"/>
        <v>5.1944817695021683E-2</v>
      </c>
      <c r="AQ56" s="24">
        <f t="shared" si="45"/>
        <v>5.4392214555259111E-2</v>
      </c>
      <c r="AR56" s="24">
        <f t="shared" si="39"/>
        <v>6.0975405733814325E-2</v>
      </c>
      <c r="AS56" s="24" t="e">
        <f t="shared" si="39"/>
        <v>#DIV/0!</v>
      </c>
      <c r="AT56" s="24">
        <f t="shared" si="39"/>
        <v>5.529188641188032E-2</v>
      </c>
      <c r="AU56" s="21"/>
      <c r="AV56" s="24">
        <f t="shared" si="44"/>
        <v>0.44851460778925811</v>
      </c>
      <c r="AW56" s="24">
        <f t="shared" si="44"/>
        <v>0.48318034049658287</v>
      </c>
      <c r="AX56" s="24">
        <f t="shared" si="44"/>
        <v>0.42772318664592168</v>
      </c>
      <c r="AY56" s="24">
        <f t="shared" si="44"/>
        <v>0.6725716243596187</v>
      </c>
      <c r="AZ56" s="24">
        <f t="shared" si="44"/>
        <v>0.21724382925427621</v>
      </c>
      <c r="BA56" s="24">
        <f t="shared" si="44"/>
        <v>0.45323484240374756</v>
      </c>
      <c r="BB56" s="24">
        <f t="shared" si="44"/>
        <v>0.44383068205475396</v>
      </c>
      <c r="BC56" s="24">
        <f t="shared" si="44"/>
        <v>0.49388480823992875</v>
      </c>
      <c r="BD56" s="24">
        <f t="shared" si="42"/>
        <v>0.11835469025448253</v>
      </c>
      <c r="BE56" s="24">
        <f t="shared" si="42"/>
        <v>0.59216361615746083</v>
      </c>
      <c r="BF56" s="24">
        <f t="shared" si="42"/>
        <v>0.3401292777102034</v>
      </c>
      <c r="BG56" s="24">
        <f t="shared" si="42"/>
        <v>0.42251178205360151</v>
      </c>
      <c r="BH56" s="24">
        <f t="shared" si="42"/>
        <v>0.24522063247826953</v>
      </c>
      <c r="BI56" s="24">
        <f t="shared" si="33"/>
        <v>0.64705769626229892</v>
      </c>
      <c r="BJ56" s="24">
        <f t="shared" si="33"/>
        <v>0.48251321089414834</v>
      </c>
      <c r="BK56" s="24">
        <f t="shared" si="33"/>
        <v>0.23908131117749565</v>
      </c>
      <c r="BL56" s="24">
        <f t="shared" ref="BL56:BQ95" si="46">+R56/R44-1</f>
        <v>0.44851336335634295</v>
      </c>
      <c r="BM56" s="24">
        <f t="shared" si="46"/>
        <v>0.49419958973049782</v>
      </c>
      <c r="BN56" s="24">
        <f t="shared" si="46"/>
        <v>0.51053826068049402</v>
      </c>
      <c r="BO56" s="24">
        <f t="shared" si="46"/>
        <v>0.53627292788873038</v>
      </c>
      <c r="BP56" s="24" t="e">
        <f t="shared" si="46"/>
        <v>#DIV/0!</v>
      </c>
      <c r="BQ56" s="24">
        <f t="shared" si="46"/>
        <v>0.47509505801220331</v>
      </c>
      <c r="BR56" s="21"/>
      <c r="BS56" s="35">
        <f t="shared" si="11"/>
        <v>44256</v>
      </c>
      <c r="BT56" s="24">
        <f t="shared" si="41"/>
        <v>1.4443015611493151E-2</v>
      </c>
      <c r="BU56" s="24">
        <f t="shared" si="40"/>
        <v>2.0720445634726278E-3</v>
      </c>
      <c r="BV56" s="24">
        <f t="shared" si="40"/>
        <v>6.9898941021441898E-3</v>
      </c>
      <c r="BW56" s="24">
        <f t="shared" si="40"/>
        <v>1.1057363949869715E-3</v>
      </c>
      <c r="BX56" s="24">
        <f t="shared" si="40"/>
        <v>2.1471800428473115E-3</v>
      </c>
      <c r="BY56" s="24">
        <f t="shared" si="40"/>
        <v>3.9096692020234762E-3</v>
      </c>
      <c r="BZ56" s="24">
        <f t="shared" si="40"/>
        <v>5.1625775821305068E-3</v>
      </c>
      <c r="CA56" s="24">
        <f t="shared" si="40"/>
        <v>-1.5568919131282694E-4</v>
      </c>
      <c r="CB56" s="24">
        <f t="shared" si="40"/>
        <v>6.3947829750118567E-3</v>
      </c>
      <c r="CC56" s="24">
        <f t="shared" si="40"/>
        <v>3.2053443700636119E-3</v>
      </c>
      <c r="CD56" s="24">
        <f t="shared" si="40"/>
        <v>2.2796328220917434E-3</v>
      </c>
      <c r="CE56" s="24">
        <f t="shared" si="40"/>
        <v>6.8302488965979252E-4</v>
      </c>
      <c r="CF56" s="24">
        <f t="shared" si="14"/>
        <v>4.8237213364612411E-2</v>
      </c>
    </row>
    <row r="57" spans="1:84" x14ac:dyDescent="0.25">
      <c r="A57" s="31">
        <f>+[1]PAM!A58</f>
        <v>44287</v>
      </c>
      <c r="B57" s="17">
        <f>+[1]PAM!B58</f>
        <v>462.50529999999998</v>
      </c>
      <c r="C57" s="17">
        <f>+[1]PAM!C58</f>
        <v>489.75940000000003</v>
      </c>
      <c r="D57" s="17">
        <f>+[1]PAM!D58</f>
        <v>375.6388</v>
      </c>
      <c r="E57" s="17">
        <f>+[1]PAM!E58</f>
        <v>459.54</v>
      </c>
      <c r="F57" s="17">
        <f>+[1]PAM!F58</f>
        <v>403.19279999999998</v>
      </c>
      <c r="G57" s="17">
        <f>+[1]PAM!G58</f>
        <v>454.99250000000001</v>
      </c>
      <c r="H57" s="17">
        <f>+[1]PAM!H58</f>
        <v>513.66700000000003</v>
      </c>
      <c r="I57" s="17">
        <f>+[1]PAM!I58</f>
        <v>521.90129999999999</v>
      </c>
      <c r="J57" s="17">
        <f>+[1]PAM!J58</f>
        <v>434.07440000000003</v>
      </c>
      <c r="K57" s="17">
        <f>+[1]PAM!K58</f>
        <v>450.42880000000002</v>
      </c>
      <c r="L57" s="17">
        <f>+[1]PAM!L58</f>
        <v>375.77760000000001</v>
      </c>
      <c r="M57" s="17">
        <f>+[1]PAM!M58</f>
        <v>418.21120000000002</v>
      </c>
      <c r="N57" s="17">
        <f>+[1]PAM!N58</f>
        <v>399.73680000000002</v>
      </c>
      <c r="O57" s="18">
        <f>+[1]PAM!R58</f>
        <v>461.58730000000003</v>
      </c>
      <c r="P57" s="19">
        <f>+[1]PAM!S58</f>
        <v>471.6003</v>
      </c>
      <c r="Q57" s="20">
        <f>+[1]PAM!T58</f>
        <v>430.71960000000001</v>
      </c>
      <c r="R57" s="18">
        <f t="shared" si="4"/>
        <v>462.50577744999998</v>
      </c>
      <c r="S57" s="19">
        <f t="shared" si="5"/>
        <v>458.10405910089332</v>
      </c>
      <c r="T57" s="19">
        <f t="shared" si="6"/>
        <v>441.54274402901785</v>
      </c>
      <c r="U57" s="19">
        <f t="shared" si="7"/>
        <v>448.35548759913485</v>
      </c>
      <c r="V57" s="19"/>
      <c r="W57" s="20">
        <f t="shared" si="8"/>
        <v>470.82219769594326</v>
      </c>
      <c r="X57" s="21"/>
      <c r="Y57" s="41">
        <f t="shared" si="43"/>
        <v>3.9540988912438957E-2</v>
      </c>
      <c r="Z57" s="24">
        <f t="shared" si="43"/>
        <v>3.9890252545691673E-2</v>
      </c>
      <c r="AA57" s="24">
        <f t="shared" si="43"/>
        <v>3.2945807844627639E-2</v>
      </c>
      <c r="AB57" s="24">
        <f t="shared" si="43"/>
        <v>7.2182266785657978E-2</v>
      </c>
      <c r="AC57" s="24">
        <f t="shared" si="43"/>
        <v>2.2313298981776031E-2</v>
      </c>
      <c r="AD57" s="24">
        <f t="shared" si="43"/>
        <v>4.2383078201096769E-2</v>
      </c>
      <c r="AE57" s="24">
        <f t="shared" si="43"/>
        <v>3.7321958206790073E-2</v>
      </c>
      <c r="AF57" s="24">
        <f t="shared" si="43"/>
        <v>6.3094144197086921E-2</v>
      </c>
      <c r="AG57" s="24">
        <f t="shared" si="43"/>
        <v>5.48707267174664E-3</v>
      </c>
      <c r="AH57" s="24">
        <f t="shared" si="43"/>
        <v>-6.9425796412434515E-3</v>
      </c>
      <c r="AI57" s="24">
        <f t="shared" si="43"/>
        <v>1.8715886029313955E-2</v>
      </c>
      <c r="AJ57" s="24">
        <f t="shared" si="43"/>
        <v>4.4984869114278014E-2</v>
      </c>
      <c r="AK57" s="24">
        <f t="shared" si="43"/>
        <v>3.2926574648108664E-2</v>
      </c>
      <c r="AL57" s="24">
        <f t="shared" si="43"/>
        <v>3.2802910901740479E-2</v>
      </c>
      <c r="AM57" s="24">
        <f t="shared" si="43"/>
        <v>4.189907415528582E-2</v>
      </c>
      <c r="AN57" s="24">
        <f t="shared" si="43"/>
        <v>3.4906502242475712E-2</v>
      </c>
      <c r="AO57" s="24">
        <f t="shared" si="45"/>
        <v>3.9544044619763241E-2</v>
      </c>
      <c r="AP57" s="24">
        <f t="shared" si="45"/>
        <v>3.9609258810520576E-2</v>
      </c>
      <c r="AQ57" s="24">
        <f t="shared" si="45"/>
        <v>3.9965226563902778E-2</v>
      </c>
      <c r="AR57" s="24">
        <f t="shared" si="39"/>
        <v>3.8606395350761824E-2</v>
      </c>
      <c r="AS57" s="24" t="e">
        <f t="shared" si="39"/>
        <v>#DIV/0!</v>
      </c>
      <c r="AT57" s="24">
        <f t="shared" si="39"/>
        <v>4.1536111947880316E-2</v>
      </c>
      <c r="AU57" s="21"/>
      <c r="AV57" s="24">
        <f t="shared" si="44"/>
        <v>0.48400739652897062</v>
      </c>
      <c r="AW57" s="24">
        <f t="shared" si="44"/>
        <v>0.4959500925806577</v>
      </c>
      <c r="AX57" s="24">
        <f t="shared" si="44"/>
        <v>0.44942115959465179</v>
      </c>
      <c r="AY57" s="24">
        <f t="shared" si="44"/>
        <v>0.76735957540911115</v>
      </c>
      <c r="AZ57" s="24">
        <f t="shared" si="44"/>
        <v>0.24857875631655246</v>
      </c>
      <c r="BA57" s="24">
        <f t="shared" si="44"/>
        <v>0.49216763057911828</v>
      </c>
      <c r="BB57" s="24">
        <f t="shared" si="44"/>
        <v>0.48306677607284554</v>
      </c>
      <c r="BC57" s="24">
        <f t="shared" si="44"/>
        <v>0.57123890328460059</v>
      </c>
      <c r="BD57" s="24">
        <f t="shared" si="42"/>
        <v>0.19000425202821192</v>
      </c>
      <c r="BE57" s="24">
        <f t="shared" si="42"/>
        <v>0.54034301902290904</v>
      </c>
      <c r="BF57" s="24">
        <f t="shared" si="42"/>
        <v>0.39180033326678876</v>
      </c>
      <c r="BG57" s="24">
        <f t="shared" si="42"/>
        <v>0.46499946579044638</v>
      </c>
      <c r="BH57" s="24">
        <f t="shared" si="42"/>
        <v>0.27625850907011573</v>
      </c>
      <c r="BI57" s="24">
        <f t="shared" si="42"/>
        <v>0.6266058152757854</v>
      </c>
      <c r="BJ57" s="24">
        <f t="shared" si="42"/>
        <v>0.51831148159547502</v>
      </c>
      <c r="BK57" s="24">
        <f t="shared" si="42"/>
        <v>0.29462791435826396</v>
      </c>
      <c r="BL57" s="24">
        <f t="shared" si="46"/>
        <v>0.4840090179594263</v>
      </c>
      <c r="BM57" s="24">
        <f t="shared" si="46"/>
        <v>0.51832131452788177</v>
      </c>
      <c r="BN57" s="24">
        <f t="shared" si="46"/>
        <v>0.5454402562736318</v>
      </c>
      <c r="BO57" s="24">
        <f t="shared" si="46"/>
        <v>0.56890343282504197</v>
      </c>
      <c r="BP57" s="24" t="e">
        <f t="shared" si="46"/>
        <v>#DIV/0!</v>
      </c>
      <c r="BQ57" s="24">
        <f t="shared" si="46"/>
        <v>0.52385476701236633</v>
      </c>
      <c r="BR57" s="21"/>
      <c r="BS57" s="35">
        <f t="shared" si="11"/>
        <v>44287</v>
      </c>
      <c r="BT57" s="24">
        <f t="shared" si="41"/>
        <v>1.2097944541966657E-2</v>
      </c>
      <c r="BU57" s="24">
        <f t="shared" si="40"/>
        <v>1.023296689465131E-3</v>
      </c>
      <c r="BV57" s="24">
        <f t="shared" si="40"/>
        <v>7.2526117465661821E-3</v>
      </c>
      <c r="BW57" s="24">
        <f t="shared" si="40"/>
        <v>1.7148910910672346E-3</v>
      </c>
      <c r="BX57" s="24">
        <f t="shared" si="40"/>
        <v>2.6362314879538281E-3</v>
      </c>
      <c r="BY57" s="24">
        <f t="shared" si="40"/>
        <v>3.3895932013674646E-3</v>
      </c>
      <c r="BZ57" s="24">
        <f t="shared" si="40"/>
        <v>7.2473851292275135E-3</v>
      </c>
      <c r="CA57" s="24">
        <f t="shared" si="40"/>
        <v>1.5227174751018875E-4</v>
      </c>
      <c r="CB57" s="24">
        <f t="shared" si="40"/>
        <v>-5.2304855106503976E-4</v>
      </c>
      <c r="CC57" s="24">
        <f t="shared" si="40"/>
        <v>2.4982677512232692E-4</v>
      </c>
      <c r="CD57" s="24">
        <f t="shared" si="40"/>
        <v>3.2776459667395691E-3</v>
      </c>
      <c r="CE57" s="24">
        <f t="shared" si="40"/>
        <v>1.025319377046751E-3</v>
      </c>
      <c r="CF57" s="24">
        <f t="shared" si="14"/>
        <v>3.9543969202967807E-2</v>
      </c>
    </row>
    <row r="58" spans="1:84" x14ac:dyDescent="0.25">
      <c r="A58" s="31">
        <f>+[1]PAM!A59</f>
        <v>44317</v>
      </c>
      <c r="B58" s="17">
        <f>+[1]PAM!B59</f>
        <v>477.44490000000002</v>
      </c>
      <c r="C58" s="17">
        <f>+[1]PAM!C59</f>
        <v>505.18270000000001</v>
      </c>
      <c r="D58" s="17">
        <f>+[1]PAM!D59</f>
        <v>383.62150000000003</v>
      </c>
      <c r="E58" s="17">
        <f>+[1]PAM!E59</f>
        <v>475.62880000000001</v>
      </c>
      <c r="F58" s="17">
        <f>+[1]PAM!F59</f>
        <v>409.62139999999999</v>
      </c>
      <c r="G58" s="17">
        <f>+[1]PAM!G59</f>
        <v>467.01179999999999</v>
      </c>
      <c r="H58" s="17">
        <f>+[1]PAM!H59</f>
        <v>535.75160000000005</v>
      </c>
      <c r="I58" s="17">
        <f>+[1]PAM!I59</f>
        <v>551.25480000000005</v>
      </c>
      <c r="J58" s="17">
        <f>+[1]PAM!J59</f>
        <v>435.08780000000002</v>
      </c>
      <c r="K58" s="17">
        <f>+[1]PAM!K59</f>
        <v>461.18450000000001</v>
      </c>
      <c r="L58" s="17">
        <f>+[1]PAM!L59</f>
        <v>383.0926</v>
      </c>
      <c r="M58" s="17">
        <f>+[1]PAM!M59</f>
        <v>429.33600000000001</v>
      </c>
      <c r="N58" s="17">
        <f>+[1]PAM!N59</f>
        <v>414.26209999999998</v>
      </c>
      <c r="O58" s="18">
        <f>+[1]PAM!R59</f>
        <v>472.60910000000001</v>
      </c>
      <c r="P58" s="19">
        <f>+[1]PAM!S59</f>
        <v>487.61040000000003</v>
      </c>
      <c r="Q58" s="20">
        <f>+[1]PAM!T59</f>
        <v>444.2808</v>
      </c>
      <c r="R58" s="18">
        <f t="shared" si="4"/>
        <v>477.44585880000017</v>
      </c>
      <c r="S58" s="19">
        <f t="shared" si="5"/>
        <v>471.83691058720183</v>
      </c>
      <c r="T58" s="19">
        <f t="shared" si="6"/>
        <v>454.53394444754468</v>
      </c>
      <c r="U58" s="19">
        <f t="shared" si="7"/>
        <v>461.89167155731803</v>
      </c>
      <c r="V58" s="19"/>
      <c r="W58" s="20">
        <f t="shared" si="8"/>
        <v>488.07208914927133</v>
      </c>
      <c r="X58" s="21"/>
      <c r="Y58" s="41">
        <f t="shared" si="43"/>
        <v>3.2301467680478479E-2</v>
      </c>
      <c r="Z58" s="24">
        <f t="shared" si="43"/>
        <v>3.149158546012587E-2</v>
      </c>
      <c r="AA58" s="24">
        <f t="shared" si="43"/>
        <v>2.1250999630496148E-2</v>
      </c>
      <c r="AB58" s="24">
        <f t="shared" si="43"/>
        <v>3.5010662836749695E-2</v>
      </c>
      <c r="AC58" s="24">
        <f t="shared" si="43"/>
        <v>1.5944233131147234E-2</v>
      </c>
      <c r="AD58" s="24">
        <f t="shared" si="43"/>
        <v>2.6416479392517456E-2</v>
      </c>
      <c r="AE58" s="24">
        <f t="shared" si="43"/>
        <v>4.2994001950680261E-2</v>
      </c>
      <c r="AF58" s="24">
        <f t="shared" si="43"/>
        <v>5.6243393147325182E-2</v>
      </c>
      <c r="AG58" s="24">
        <f t="shared" si="43"/>
        <v>2.3346228204197406E-3</v>
      </c>
      <c r="AH58" s="24">
        <f t="shared" si="43"/>
        <v>2.3878801710725428E-2</v>
      </c>
      <c r="AI58" s="24">
        <f t="shared" si="43"/>
        <v>1.9466301344199355E-2</v>
      </c>
      <c r="AJ58" s="24">
        <f t="shared" si="43"/>
        <v>2.6600913605374421E-2</v>
      </c>
      <c r="AK58" s="24">
        <f t="shared" si="43"/>
        <v>3.633715985118191E-2</v>
      </c>
      <c r="AL58" s="24">
        <f t="shared" si="43"/>
        <v>2.3878039972070164E-2</v>
      </c>
      <c r="AM58" s="24">
        <f t="shared" si="43"/>
        <v>3.3948451686735659E-2</v>
      </c>
      <c r="AN58" s="24">
        <f t="shared" si="43"/>
        <v>3.1484984662875748E-2</v>
      </c>
      <c r="AO58" s="24">
        <f t="shared" si="45"/>
        <v>3.2302475079060589E-2</v>
      </c>
      <c r="AP58" s="24">
        <f t="shared" si="45"/>
        <v>2.9977580886887401E-2</v>
      </c>
      <c r="AQ58" s="24">
        <f t="shared" si="45"/>
        <v>2.9422293977665381E-2</v>
      </c>
      <c r="AR58" s="24">
        <f t="shared" si="39"/>
        <v>3.0190740010046735E-2</v>
      </c>
      <c r="AS58" s="24" t="e">
        <f t="shared" si="39"/>
        <v>#DIV/0!</v>
      </c>
      <c r="AT58" s="24">
        <f t="shared" si="39"/>
        <v>3.6637804117443107E-2</v>
      </c>
      <c r="AU58" s="21"/>
      <c r="AV58" s="24">
        <f t="shared" si="44"/>
        <v>0.50839173299617291</v>
      </c>
      <c r="AW58" s="24">
        <f t="shared" si="44"/>
        <v>0.52530041325221077</v>
      </c>
      <c r="AX58" s="24">
        <f t="shared" si="44"/>
        <v>0.47668557329027217</v>
      </c>
      <c r="AY58" s="24">
        <f t="shared" si="44"/>
        <v>0.7279161815219346</v>
      </c>
      <c r="AZ58" s="24">
        <f t="shared" si="44"/>
        <v>0.27042593022202754</v>
      </c>
      <c r="BA58" s="24">
        <f t="shared" si="44"/>
        <v>0.48904479711559867</v>
      </c>
      <c r="BB58" s="24">
        <f t="shared" si="44"/>
        <v>0.53118171150021931</v>
      </c>
      <c r="BC58" s="24">
        <f t="shared" si="44"/>
        <v>0.62775002465595375</v>
      </c>
      <c r="BD58" s="24">
        <f t="shared" si="42"/>
        <v>0.19085368073333031</v>
      </c>
      <c r="BE58" s="24">
        <f t="shared" si="42"/>
        <v>0.57191193452555433</v>
      </c>
      <c r="BF58" s="24">
        <f t="shared" si="42"/>
        <v>0.39633497815610252</v>
      </c>
      <c r="BG58" s="24">
        <f t="shared" si="42"/>
        <v>0.48084887985055502</v>
      </c>
      <c r="BH58" s="24">
        <f t="shared" si="42"/>
        <v>0.30337827038496434</v>
      </c>
      <c r="BI58" s="24">
        <f t="shared" si="42"/>
        <v>0.61251548595797645</v>
      </c>
      <c r="BJ58" s="24">
        <f t="shared" si="42"/>
        <v>0.54164340234327346</v>
      </c>
      <c r="BK58" s="24">
        <f t="shared" si="42"/>
        <v>0.33862458891180447</v>
      </c>
      <c r="BL58" s="24">
        <f t="shared" si="46"/>
        <v>0.50839262491738668</v>
      </c>
      <c r="BM58" s="24">
        <f t="shared" si="46"/>
        <v>0.53510403533694251</v>
      </c>
      <c r="BN58" s="24">
        <f t="shared" si="46"/>
        <v>0.54943715783381397</v>
      </c>
      <c r="BO58" s="24">
        <f t="shared" si="46"/>
        <v>0.56916334038930794</v>
      </c>
      <c r="BP58" s="24" t="e">
        <f t="shared" si="46"/>
        <v>#DIV/0!</v>
      </c>
      <c r="BQ58" s="24">
        <f t="shared" si="46"/>
        <v>0.54586443771212556</v>
      </c>
      <c r="BR58" s="21"/>
      <c r="BS58" s="35">
        <f t="shared" si="11"/>
        <v>44317</v>
      </c>
      <c r="BT58" s="24">
        <f t="shared" si="41"/>
        <v>9.5539995974100074E-3</v>
      </c>
      <c r="BU58" s="24">
        <f t="shared" si="40"/>
        <v>6.5586837599482836E-4</v>
      </c>
      <c r="BV58" s="24">
        <f t="shared" si="40"/>
        <v>3.6282002390026651E-3</v>
      </c>
      <c r="BW58" s="24">
        <f t="shared" si="40"/>
        <v>1.2050880714231849E-3</v>
      </c>
      <c r="BX58" s="24">
        <f t="shared" si="40"/>
        <v>1.6475997572352127E-3</v>
      </c>
      <c r="BY58" s="24">
        <f t="shared" si="40"/>
        <v>3.8963950467162259E-3</v>
      </c>
      <c r="BZ58" s="24">
        <f t="shared" si="40"/>
        <v>6.606841802677732E-3</v>
      </c>
      <c r="CA58" s="24">
        <f t="shared" si="40"/>
        <v>6.2665746749279895E-5</v>
      </c>
      <c r="CB58" s="24">
        <f t="shared" si="40"/>
        <v>1.7185667493972486E-3</v>
      </c>
      <c r="CC58" s="24">
        <f t="shared" si="40"/>
        <v>2.5463816306537453E-4</v>
      </c>
      <c r="CD58" s="24">
        <f t="shared" si="40"/>
        <v>1.9483210246455543E-3</v>
      </c>
      <c r="CE58" s="24">
        <f t="shared" si="40"/>
        <v>1.1243238509915422E-3</v>
      </c>
      <c r="CF58" s="24">
        <f t="shared" si="14"/>
        <v>3.2302508425308858E-2</v>
      </c>
    </row>
    <row r="59" spans="1:84" x14ac:dyDescent="0.25">
      <c r="A59" s="31">
        <f>+[1]PAM!A60</f>
        <v>44348</v>
      </c>
      <c r="B59" s="17">
        <f>+[1]PAM!B60</f>
        <v>492.92899999999997</v>
      </c>
      <c r="C59" s="17">
        <f>+[1]PAM!C60</f>
        <v>520.16089999999997</v>
      </c>
      <c r="D59" s="17">
        <f>+[1]PAM!D60</f>
        <v>402.97579999999999</v>
      </c>
      <c r="E59" s="17">
        <f>+[1]PAM!E60</f>
        <v>490.78919999999999</v>
      </c>
      <c r="F59" s="17">
        <f>+[1]PAM!F60</f>
        <v>420.25229999999999</v>
      </c>
      <c r="G59" s="17">
        <f>+[1]PAM!G60</f>
        <v>481.57060000000001</v>
      </c>
      <c r="H59" s="17">
        <f>+[1]PAM!H60</f>
        <v>556.97739999999999</v>
      </c>
      <c r="I59" s="17">
        <f>+[1]PAM!I60</f>
        <v>569.03510000000006</v>
      </c>
      <c r="J59" s="17">
        <f>+[1]PAM!J60</f>
        <v>465.93380000000002</v>
      </c>
      <c r="K59" s="17">
        <f>+[1]PAM!K60</f>
        <v>473.14830000000001</v>
      </c>
      <c r="L59" s="17">
        <f>+[1]PAM!L60</f>
        <v>389.05340000000001</v>
      </c>
      <c r="M59" s="17">
        <f>+[1]PAM!M60</f>
        <v>444.55500000000001</v>
      </c>
      <c r="N59" s="17">
        <f>+[1]PAM!N60</f>
        <v>424.1241</v>
      </c>
      <c r="O59" s="18">
        <f>+[1]PAM!R60</f>
        <v>472.69560000000001</v>
      </c>
      <c r="P59" s="19">
        <f>+[1]PAM!S60</f>
        <v>505.70670000000001</v>
      </c>
      <c r="Q59" s="20">
        <f>+[1]PAM!T60</f>
        <v>460.02300000000002</v>
      </c>
      <c r="R59" s="18">
        <f t="shared" si="4"/>
        <v>492.92957558000006</v>
      </c>
      <c r="S59" s="19">
        <f t="shared" si="5"/>
        <v>486.48165910089341</v>
      </c>
      <c r="T59" s="19">
        <f t="shared" si="6"/>
        <v>468.41279785156257</v>
      </c>
      <c r="U59" s="19">
        <f t="shared" si="7"/>
        <v>475.3792060201875</v>
      </c>
      <c r="V59" s="19"/>
      <c r="W59" s="20">
        <f t="shared" si="8"/>
        <v>504.42215029539187</v>
      </c>
      <c r="X59" s="21"/>
      <c r="Y59" s="41">
        <f t="shared" si="43"/>
        <v>3.2431176875069578E-2</v>
      </c>
      <c r="Z59" s="24">
        <f t="shared" si="43"/>
        <v>2.9649075473091147E-2</v>
      </c>
      <c r="AA59" s="24">
        <f t="shared" si="43"/>
        <v>5.0451551855148713E-2</v>
      </c>
      <c r="AB59" s="24">
        <f t="shared" si="43"/>
        <v>3.1874436535382245E-2</v>
      </c>
      <c r="AC59" s="24">
        <f t="shared" si="43"/>
        <v>2.5952989760788858E-2</v>
      </c>
      <c r="AD59" s="24">
        <f t="shared" si="43"/>
        <v>3.1174372895931057E-2</v>
      </c>
      <c r="AE59" s="24">
        <f t="shared" si="43"/>
        <v>3.961873375646463E-2</v>
      </c>
      <c r="AF59" s="24">
        <f t="shared" si="43"/>
        <v>3.2254231618482176E-2</v>
      </c>
      <c r="AG59" s="24">
        <f t="shared" si="43"/>
        <v>7.0896035237025812E-2</v>
      </c>
      <c r="AH59" s="24">
        <f t="shared" si="43"/>
        <v>2.5941461605929916E-2</v>
      </c>
      <c r="AI59" s="24">
        <f t="shared" si="43"/>
        <v>1.5559684525360273E-2</v>
      </c>
      <c r="AJ59" s="24">
        <f t="shared" si="43"/>
        <v>3.5447761194029814E-2</v>
      </c>
      <c r="AK59" s="24">
        <f t="shared" si="43"/>
        <v>2.3806184538725628E-2</v>
      </c>
      <c r="AL59" s="24">
        <f t="shared" si="43"/>
        <v>1.8302652234170047E-4</v>
      </c>
      <c r="AM59" s="24">
        <f t="shared" si="43"/>
        <v>3.7112210896240061E-2</v>
      </c>
      <c r="AN59" s="24">
        <f t="shared" si="43"/>
        <v>3.5432996429285213E-2</v>
      </c>
      <c r="AO59" s="24">
        <f t="shared" si="45"/>
        <v>3.2430309101258548E-2</v>
      </c>
      <c r="AP59" s="24">
        <f t="shared" si="45"/>
        <v>3.1037733981994275E-2</v>
      </c>
      <c r="AQ59" s="24">
        <f t="shared" si="45"/>
        <v>3.0534250683712294E-2</v>
      </c>
      <c r="AR59" s="24">
        <f t="shared" si="39"/>
        <v>2.9200644422521682E-2</v>
      </c>
      <c r="AS59" s="24" t="e">
        <f t="shared" si="39"/>
        <v>#DIV/0!</v>
      </c>
      <c r="AT59" s="24">
        <f t="shared" si="39"/>
        <v>3.3499275024350128E-2</v>
      </c>
      <c r="AU59" s="21"/>
      <c r="AV59" s="24">
        <f t="shared" si="44"/>
        <v>0.5189311347464407</v>
      </c>
      <c r="AW59" s="24">
        <f t="shared" si="44"/>
        <v>0.55869378714049889</v>
      </c>
      <c r="AX59" s="24">
        <f t="shared" si="44"/>
        <v>0.49646693760657845</v>
      </c>
      <c r="AY59" s="24">
        <f t="shared" si="44"/>
        <v>0.64622326337736768</v>
      </c>
      <c r="AZ59" s="24">
        <f t="shared" si="44"/>
        <v>0.28813676213385997</v>
      </c>
      <c r="BA59" s="24">
        <f t="shared" si="44"/>
        <v>0.48265075716478689</v>
      </c>
      <c r="BB59" s="24">
        <f t="shared" si="44"/>
        <v>0.54379611307919995</v>
      </c>
      <c r="BC59" s="24">
        <f t="shared" si="44"/>
        <v>0.64403422847256997</v>
      </c>
      <c r="BD59" s="24">
        <f t="shared" si="42"/>
        <v>0.26772840855168933</v>
      </c>
      <c r="BE59" s="24">
        <f t="shared" si="42"/>
        <v>0.54263125617225882</v>
      </c>
      <c r="BF59" s="24">
        <f t="shared" si="42"/>
        <v>0.4008306613785666</v>
      </c>
      <c r="BG59" s="24">
        <f t="shared" si="42"/>
        <v>0.49555275283909594</v>
      </c>
      <c r="BH59" s="24">
        <f t="shared" si="42"/>
        <v>0.3190953156271723</v>
      </c>
      <c r="BI59" s="24">
        <f t="shared" si="42"/>
        <v>0.5264026194824003</v>
      </c>
      <c r="BJ59" s="24">
        <f t="shared" si="42"/>
        <v>0.55963128177355848</v>
      </c>
      <c r="BK59" s="24">
        <f t="shared" si="42"/>
        <v>0.37437961813277765</v>
      </c>
      <c r="BL59" s="24">
        <f t="shared" si="46"/>
        <v>0.51893047960698335</v>
      </c>
      <c r="BM59" s="24">
        <f t="shared" si="46"/>
        <v>0.53958568108820981</v>
      </c>
      <c r="BN59" s="24">
        <f t="shared" si="46"/>
        <v>0.52698181350405116</v>
      </c>
      <c r="BO59" s="24">
        <f t="shared" si="46"/>
        <v>0.53579487415336535</v>
      </c>
      <c r="BP59" s="24" t="e">
        <f t="shared" si="46"/>
        <v>#DIV/0!</v>
      </c>
      <c r="BQ59" s="24">
        <f t="shared" si="46"/>
        <v>0.54008957423694315</v>
      </c>
      <c r="BR59" s="21"/>
      <c r="BS59" s="35">
        <f t="shared" si="11"/>
        <v>44348</v>
      </c>
      <c r="BT59" s="24">
        <f t="shared" si="41"/>
        <v>8.9879571443741198E-3</v>
      </c>
      <c r="BU59" s="24">
        <f t="shared" si="40"/>
        <v>1.5404152395386329E-3</v>
      </c>
      <c r="BV59" s="24">
        <f t="shared" si="40"/>
        <v>3.3118580175429627E-3</v>
      </c>
      <c r="BW59" s="24">
        <f t="shared" si="40"/>
        <v>1.930482512222876E-3</v>
      </c>
      <c r="BX59" s="24">
        <f t="shared" si="40"/>
        <v>1.9332658491063601E-3</v>
      </c>
      <c r="BY59" s="24">
        <f t="shared" si="40"/>
        <v>3.6276966829051787E-3</v>
      </c>
      <c r="BZ59" s="24">
        <f t="shared" si="40"/>
        <v>3.8767389284082854E-3</v>
      </c>
      <c r="CA59" s="24">
        <f t="shared" si="40"/>
        <v>1.8477432683855247E-3</v>
      </c>
      <c r="CB59" s="24">
        <f t="shared" si="40"/>
        <v>1.8517839859636144E-3</v>
      </c>
      <c r="CC59" s="24">
        <f t="shared" si="40"/>
        <v>2.0100514216404885E-4</v>
      </c>
      <c r="CD59" s="24">
        <f t="shared" si="40"/>
        <v>2.5819502941595972E-3</v>
      </c>
      <c r="CE59" s="24">
        <f t="shared" si="40"/>
        <v>7.3947716270505938E-4</v>
      </c>
      <c r="CF59" s="24">
        <f t="shared" si="14"/>
        <v>3.2430374227476265E-2</v>
      </c>
    </row>
    <row r="60" spans="1:84" x14ac:dyDescent="0.25">
      <c r="A60" s="31">
        <f>+[1]PAM!A61</f>
        <v>44378</v>
      </c>
      <c r="B60" s="17">
        <f>+[1]PAM!B61</f>
        <v>507.05470000000003</v>
      </c>
      <c r="C60" s="17">
        <f>+[1]PAM!C61</f>
        <v>537.35649999999998</v>
      </c>
      <c r="D60" s="17">
        <f>+[1]PAM!D61</f>
        <v>414.45859999999999</v>
      </c>
      <c r="E60" s="17">
        <f>+[1]PAM!E61</f>
        <v>496.32659999999998</v>
      </c>
      <c r="F60" s="17">
        <f>+[1]PAM!F61</f>
        <v>430.6721</v>
      </c>
      <c r="G60" s="17">
        <f>+[1]PAM!G61</f>
        <v>494.78609999999998</v>
      </c>
      <c r="H60" s="17">
        <f>+[1]PAM!H61</f>
        <v>582.35440000000006</v>
      </c>
      <c r="I60" s="17">
        <f>+[1]PAM!I61</f>
        <v>585.8075</v>
      </c>
      <c r="J60" s="17">
        <f>+[1]PAM!J61</f>
        <v>467.43790000000001</v>
      </c>
      <c r="K60" s="17">
        <f>+[1]PAM!K61</f>
        <v>481.90219999999999</v>
      </c>
      <c r="L60" s="17">
        <f>+[1]PAM!L61</f>
        <v>394.0675</v>
      </c>
      <c r="M60" s="17">
        <f>+[1]PAM!M61</f>
        <v>461.93110000000001</v>
      </c>
      <c r="N60" s="17">
        <f>+[1]PAM!N61</f>
        <v>436.65699999999998</v>
      </c>
      <c r="O60" s="18">
        <f>+[1]PAM!R61</f>
        <v>497.64920000000001</v>
      </c>
      <c r="P60" s="19">
        <f>+[1]PAM!S61</f>
        <v>519.59900000000005</v>
      </c>
      <c r="Q60" s="20">
        <f>+[1]PAM!T61</f>
        <v>468.2627</v>
      </c>
      <c r="R60" s="18">
        <f t="shared" si="4"/>
        <v>507.05484100000001</v>
      </c>
      <c r="S60" s="19">
        <f t="shared" si="5"/>
        <v>500.07274776687666</v>
      </c>
      <c r="T60" s="19">
        <f t="shared" si="6"/>
        <v>479.3460251116071</v>
      </c>
      <c r="U60" s="19">
        <f t="shared" si="7"/>
        <v>484.43113302090836</v>
      </c>
      <c r="V60" s="19"/>
      <c r="W60" s="20">
        <f t="shared" si="8"/>
        <v>517.12699247735327</v>
      </c>
      <c r="X60" s="21"/>
      <c r="Y60" s="41">
        <f t="shared" si="43"/>
        <v>2.865666252137733E-2</v>
      </c>
      <c r="Z60" s="24">
        <f t="shared" si="43"/>
        <v>3.305823255842566E-2</v>
      </c>
      <c r="AA60" s="24">
        <f t="shared" si="43"/>
        <v>2.8495011362965172E-2</v>
      </c>
      <c r="AB60" s="24">
        <f t="shared" si="43"/>
        <v>1.1282644361367389E-2</v>
      </c>
      <c r="AC60" s="24">
        <f t="shared" si="43"/>
        <v>2.4794153416887843E-2</v>
      </c>
      <c r="AD60" s="24">
        <f t="shared" si="43"/>
        <v>2.7442497527880638E-2</v>
      </c>
      <c r="AE60" s="24">
        <f t="shared" si="43"/>
        <v>4.5561992281913266E-2</v>
      </c>
      <c r="AF60" s="24">
        <f t="shared" si="43"/>
        <v>2.9475158913746968E-2</v>
      </c>
      <c r="AG60" s="24">
        <f t="shared" si="43"/>
        <v>3.2281409934200589E-3</v>
      </c>
      <c r="AH60" s="24">
        <f t="shared" si="43"/>
        <v>1.8501387408556669E-2</v>
      </c>
      <c r="AI60" s="24">
        <f t="shared" si="43"/>
        <v>1.2887948029756346E-2</v>
      </c>
      <c r="AJ60" s="24">
        <f t="shared" si="43"/>
        <v>3.9086502232569709E-2</v>
      </c>
      <c r="AK60" s="24">
        <f t="shared" si="43"/>
        <v>2.9550077441956146E-2</v>
      </c>
      <c r="AL60" s="24">
        <f t="shared" si="43"/>
        <v>5.2789998468358856E-2</v>
      </c>
      <c r="AM60" s="24">
        <f t="shared" si="43"/>
        <v>2.7471061783441053E-2</v>
      </c>
      <c r="AN60" s="24">
        <f t="shared" si="43"/>
        <v>1.7911495729561189E-2</v>
      </c>
      <c r="AO60" s="24">
        <f t="shared" si="45"/>
        <v>2.8655747432845047E-2</v>
      </c>
      <c r="AP60" s="24">
        <f t="shared" si="45"/>
        <v>2.7937515036233984E-2</v>
      </c>
      <c r="AQ60" s="24">
        <f t="shared" si="45"/>
        <v>2.3341008849867562E-2</v>
      </c>
      <c r="AR60" s="24">
        <f t="shared" si="39"/>
        <v>1.9041487061460804E-2</v>
      </c>
      <c r="AS60" s="24" t="e">
        <f t="shared" si="39"/>
        <v>#DIV/0!</v>
      </c>
      <c r="AT60" s="24">
        <f t="shared" si="39"/>
        <v>2.5186923640290848E-2</v>
      </c>
      <c r="AU60" s="21"/>
      <c r="AV60" s="24">
        <f t="shared" si="44"/>
        <v>0.5298402831981015</v>
      </c>
      <c r="AW60" s="24">
        <f t="shared" si="44"/>
        <v>0.58993490325732245</v>
      </c>
      <c r="AX60" s="24">
        <f t="shared" si="44"/>
        <v>0.52127222628220826</v>
      </c>
      <c r="AY60" s="24">
        <f t="shared" si="44"/>
        <v>0.59095406931290051</v>
      </c>
      <c r="AZ60" s="24">
        <f t="shared" si="44"/>
        <v>0.29796787208386633</v>
      </c>
      <c r="BA60" s="24">
        <f t="shared" si="44"/>
        <v>0.47661243415415733</v>
      </c>
      <c r="BB60" s="24">
        <f t="shared" si="44"/>
        <v>0.57521695416717278</v>
      </c>
      <c r="BC60" s="24">
        <f t="shared" si="44"/>
        <v>0.66251469013569264</v>
      </c>
      <c r="BD60" s="24">
        <f t="shared" si="42"/>
        <v>0.2813092855594117</v>
      </c>
      <c r="BE60" s="24">
        <f t="shared" si="42"/>
        <v>0.50632142608196617</v>
      </c>
      <c r="BF60" s="24">
        <f t="shared" si="42"/>
        <v>0.40932930634608122</v>
      </c>
      <c r="BG60" s="24">
        <f t="shared" si="42"/>
        <v>0.52156681514586678</v>
      </c>
      <c r="BH60" s="24">
        <f t="shared" si="42"/>
        <v>0.33670046450859248</v>
      </c>
      <c r="BI60" s="24">
        <f t="shared" si="42"/>
        <v>0.58836395855469337</v>
      </c>
      <c r="BJ60" s="24">
        <f t="shared" si="42"/>
        <v>0.5593552491792062</v>
      </c>
      <c r="BK60" s="24">
        <f t="shared" si="42"/>
        <v>0.39202076395713781</v>
      </c>
      <c r="BL60" s="24">
        <f t="shared" si="46"/>
        <v>0.52983821152158517</v>
      </c>
      <c r="BM60" s="24">
        <f t="shared" si="46"/>
        <v>0.54600103065905592</v>
      </c>
      <c r="BN60" s="24">
        <f t="shared" si="46"/>
        <v>0.51084066378290727</v>
      </c>
      <c r="BO60" s="24">
        <f t="shared" si="46"/>
        <v>0.5078809911399742</v>
      </c>
      <c r="BP60" s="24" t="e">
        <f t="shared" si="46"/>
        <v>#DIV/0!</v>
      </c>
      <c r="BQ60" s="24">
        <f t="shared" si="46"/>
        <v>0.53652782241816421</v>
      </c>
      <c r="BR60" s="21"/>
      <c r="BS60" s="35">
        <f t="shared" si="11"/>
        <v>44378</v>
      </c>
      <c r="BT60" s="24">
        <f t="shared" si="41"/>
        <v>9.9944198860282187E-3</v>
      </c>
      <c r="BU60" s="24">
        <f t="shared" si="40"/>
        <v>8.852114604740235E-4</v>
      </c>
      <c r="BV60" s="24">
        <f t="shared" si="40"/>
        <v>1.171671417181783E-3</v>
      </c>
      <c r="BW60" s="24">
        <f t="shared" si="40"/>
        <v>1.8327115264064415E-3</v>
      </c>
      <c r="BX60" s="24">
        <f t="shared" si="40"/>
        <v>1.6997634547774581E-3</v>
      </c>
      <c r="BY60" s="24">
        <f t="shared" si="40"/>
        <v>4.2009360374415097E-3</v>
      </c>
      <c r="BZ60" s="24">
        <f t="shared" si="40"/>
        <v>3.5421061451040509E-3</v>
      </c>
      <c r="CA60" s="24">
        <f t="shared" si="40"/>
        <v>8.7268673581793389E-5</v>
      </c>
      <c r="CB60" s="24">
        <f t="shared" si="40"/>
        <v>1.3123861854344116E-3</v>
      </c>
      <c r="CC60" s="24">
        <f t="shared" si="40"/>
        <v>1.6377005613384433E-4</v>
      </c>
      <c r="CD60" s="24">
        <f t="shared" si="40"/>
        <v>2.855307965244489E-3</v>
      </c>
      <c r="CE60" s="24">
        <f t="shared" si="40"/>
        <v>9.1022808558636115E-4</v>
      </c>
      <c r="CF60" s="24">
        <f t="shared" si="14"/>
        <v>2.8655780893394385E-2</v>
      </c>
    </row>
    <row r="61" spans="1:84" x14ac:dyDescent="0.25">
      <c r="A61" s="31">
        <f>+[1]PAM!A62</f>
        <v>44409</v>
      </c>
      <c r="B61" s="17">
        <f>+[1]PAM!B62</f>
        <v>518.53200000000004</v>
      </c>
      <c r="C61" s="17">
        <f>+[1]PAM!C62</f>
        <v>544.38199999999995</v>
      </c>
      <c r="D61" s="17">
        <f>+[1]PAM!D62</f>
        <v>423.32130000000001</v>
      </c>
      <c r="E61" s="17">
        <f>+[1]PAM!E62</f>
        <v>510.35890000000001</v>
      </c>
      <c r="F61" s="17">
        <f>+[1]PAM!F62</f>
        <v>426.03210000000001</v>
      </c>
      <c r="G61" s="17">
        <f>+[1]PAM!G62</f>
        <v>511.85759999999999</v>
      </c>
      <c r="H61" s="17">
        <f>+[1]PAM!H62</f>
        <v>605.23749999999995</v>
      </c>
      <c r="I61" s="17">
        <f>+[1]PAM!I62</f>
        <v>599.51779999999997</v>
      </c>
      <c r="J61" s="17">
        <f>+[1]PAM!J62</f>
        <v>466.00479999999999</v>
      </c>
      <c r="K61" s="17">
        <f>+[1]PAM!K62</f>
        <v>499.79669999999999</v>
      </c>
      <c r="L61" s="17">
        <f>+[1]PAM!L62</f>
        <v>412.01600000000002</v>
      </c>
      <c r="M61" s="17">
        <f>+[1]PAM!M62</f>
        <v>481.18509999999998</v>
      </c>
      <c r="N61" s="17">
        <f>+[1]PAM!N62</f>
        <v>452.25580000000002</v>
      </c>
      <c r="O61" s="18">
        <f>+[1]PAM!R62</f>
        <v>496.91750000000002</v>
      </c>
      <c r="P61" s="19">
        <f>+[1]PAM!S62</f>
        <v>536.25120000000004</v>
      </c>
      <c r="Q61" s="20">
        <f>+[1]PAM!T62</f>
        <v>468.90359999999998</v>
      </c>
      <c r="R61" s="18">
        <f t="shared" si="4"/>
        <v>518.53094530999988</v>
      </c>
      <c r="S61" s="19">
        <f t="shared" si="5"/>
        <v>512.27937381754282</v>
      </c>
      <c r="T61" s="19">
        <f t="shared" si="6"/>
        <v>496.04891735491083</v>
      </c>
      <c r="U61" s="19">
        <f t="shared" si="7"/>
        <v>500.38910915645278</v>
      </c>
      <c r="V61" s="19"/>
      <c r="W61" s="20">
        <f t="shared" si="8"/>
        <v>532.82063162662462</v>
      </c>
      <c r="X61" s="21"/>
      <c r="Y61" s="41">
        <f t="shared" si="43"/>
        <v>2.263523047907845E-2</v>
      </c>
      <c r="Z61" s="24">
        <f t="shared" si="43"/>
        <v>1.307418817861139E-2</v>
      </c>
      <c r="AA61" s="24">
        <f t="shared" si="43"/>
        <v>2.1383800456788782E-2</v>
      </c>
      <c r="AB61" s="24">
        <f t="shared" si="43"/>
        <v>2.8272311014561735E-2</v>
      </c>
      <c r="AC61" s="24">
        <f t="shared" si="43"/>
        <v>-1.07738578839911E-2</v>
      </c>
      <c r="AD61" s="24">
        <f t="shared" si="43"/>
        <v>3.4502788174526344E-2</v>
      </c>
      <c r="AE61" s="24">
        <f t="shared" si="43"/>
        <v>3.9294113687472709E-2</v>
      </c>
      <c r="AF61" s="24">
        <f t="shared" si="43"/>
        <v>2.3404104590671881E-2</v>
      </c>
      <c r="AG61" s="24">
        <f t="shared" si="43"/>
        <v>-3.0658617968291058E-3</v>
      </c>
      <c r="AH61" s="24">
        <f t="shared" si="43"/>
        <v>3.7133053138167949E-2</v>
      </c>
      <c r="AI61" s="24">
        <f t="shared" si="43"/>
        <v>4.5546765465307448E-2</v>
      </c>
      <c r="AJ61" s="24">
        <f t="shared" si="43"/>
        <v>4.1681540818533147E-2</v>
      </c>
      <c r="AK61" s="24">
        <f t="shared" si="43"/>
        <v>3.5723233567766188E-2</v>
      </c>
      <c r="AL61" s="24">
        <f t="shared" si="43"/>
        <v>-1.4703128227675499E-3</v>
      </c>
      <c r="AM61" s="24">
        <f t="shared" si="43"/>
        <v>3.2048175612347185E-2</v>
      </c>
      <c r="AN61" s="24">
        <f t="shared" si="43"/>
        <v>1.3686761725844043E-3</v>
      </c>
      <c r="AO61" s="24">
        <f t="shared" si="45"/>
        <v>2.2632866076905955E-2</v>
      </c>
      <c r="AP61" s="24">
        <f t="shared" si="45"/>
        <v>2.4409700598915007E-2</v>
      </c>
      <c r="AQ61" s="24">
        <f t="shared" si="45"/>
        <v>3.4845166890483226E-2</v>
      </c>
      <c r="AR61" s="24">
        <f t="shared" si="39"/>
        <v>3.2941681588527505E-2</v>
      </c>
      <c r="AS61" s="24" t="e">
        <f t="shared" si="39"/>
        <v>#DIV/0!</v>
      </c>
      <c r="AT61" s="24">
        <f t="shared" si="39"/>
        <v>3.0347747028421912E-2</v>
      </c>
      <c r="AU61" s="21"/>
      <c r="AV61" s="24">
        <f t="shared" si="44"/>
        <v>0.52438124524119623</v>
      </c>
      <c r="AW61" s="24">
        <f t="shared" si="44"/>
        <v>0.55766646751683036</v>
      </c>
      <c r="AX61" s="24">
        <f t="shared" si="44"/>
        <v>0.53666632423443716</v>
      </c>
      <c r="AY61" s="24">
        <f t="shared" si="44"/>
        <v>0.60538078647345195</v>
      </c>
      <c r="AZ61" s="24">
        <f t="shared" si="44"/>
        <v>0.25758508722732243</v>
      </c>
      <c r="BA61" s="24">
        <f t="shared" si="44"/>
        <v>0.47804065858099798</v>
      </c>
      <c r="BB61" s="24">
        <f t="shared" si="44"/>
        <v>0.60014990561498305</v>
      </c>
      <c r="BC61" s="24">
        <f t="shared" si="44"/>
        <v>0.65692248292757194</v>
      </c>
      <c r="BD61" s="24">
        <f t="shared" si="42"/>
        <v>0.27745205218091162</v>
      </c>
      <c r="BE61" s="24">
        <f t="shared" si="42"/>
        <v>0.5090799020510699</v>
      </c>
      <c r="BF61" s="24">
        <f t="shared" si="42"/>
        <v>0.46634356163155011</v>
      </c>
      <c r="BG61" s="24">
        <f t="shared" si="42"/>
        <v>0.54813441131267004</v>
      </c>
      <c r="BH61" s="24">
        <f t="shared" si="42"/>
        <v>0.3559503043466008</v>
      </c>
      <c r="BI61" s="24">
        <f t="shared" si="42"/>
        <v>0.53054655743875201</v>
      </c>
      <c r="BJ61" s="24">
        <f t="shared" si="42"/>
        <v>0.56375741853607564</v>
      </c>
      <c r="BK61" s="24">
        <f t="shared" si="42"/>
        <v>0.37941304351663185</v>
      </c>
      <c r="BL61" s="24">
        <f t="shared" si="46"/>
        <v>0.52437515451868655</v>
      </c>
      <c r="BM61" s="24">
        <f t="shared" si="46"/>
        <v>0.5390843019659004</v>
      </c>
      <c r="BN61" s="24">
        <f t="shared" si="46"/>
        <v>0.52335856385352453</v>
      </c>
      <c r="BO61" s="24">
        <f t="shared" si="46"/>
        <v>0.51654369244134268</v>
      </c>
      <c r="BP61" s="24" t="e">
        <f t="shared" si="46"/>
        <v>#DIV/0!</v>
      </c>
      <c r="BQ61" s="24">
        <f t="shared" si="46"/>
        <v>0.54594899405258546</v>
      </c>
      <c r="BR61" s="21"/>
      <c r="BS61" s="35">
        <f t="shared" si="11"/>
        <v>44409</v>
      </c>
      <c r="BT61" s="24">
        <f t="shared" si="41"/>
        <v>3.9696027864449136E-3</v>
      </c>
      <c r="BU61" s="24">
        <f t="shared" si="40"/>
        <v>6.6419382366439102E-4</v>
      </c>
      <c r="BV61" s="24">
        <f t="shared" si="40"/>
        <v>2.8864122352085528E-3</v>
      </c>
      <c r="BW61" s="24">
        <f t="shared" si="40"/>
        <v>-7.9338185801255533E-4</v>
      </c>
      <c r="BX61" s="24">
        <f t="shared" si="40"/>
        <v>2.1345489944181581E-3</v>
      </c>
      <c r="BY61" s="24">
        <f t="shared" si="40"/>
        <v>3.6825631633036668E-3</v>
      </c>
      <c r="BZ61" s="24">
        <f t="shared" si="40"/>
        <v>2.8147697477214901E-3</v>
      </c>
      <c r="CA61" s="24">
        <f t="shared" si="40"/>
        <v>-8.0832817445535362E-5</v>
      </c>
      <c r="CB61" s="24">
        <f t="shared" si="40"/>
        <v>2.6080096486631506E-3</v>
      </c>
      <c r="CC61" s="24">
        <f t="shared" si="40"/>
        <v>5.6990074246427531E-4</v>
      </c>
      <c r="CD61" s="24">
        <f t="shared" si="40"/>
        <v>3.0757509988567247E-3</v>
      </c>
      <c r="CE61" s="24">
        <f t="shared" si="40"/>
        <v>1.1013349052873414E-3</v>
      </c>
      <c r="CF61" s="24">
        <f t="shared" si="14"/>
        <v>2.2632872370574573E-2</v>
      </c>
    </row>
    <row r="62" spans="1:84" x14ac:dyDescent="0.25">
      <c r="A62" s="31">
        <f>+[1]PAM!A63</f>
        <v>44440</v>
      </c>
      <c r="B62" s="17">
        <f>+[1]PAM!B63</f>
        <v>536.21400000000006</v>
      </c>
      <c r="C62" s="17">
        <f>+[1]PAM!C63</f>
        <v>559.16459999999995</v>
      </c>
      <c r="D62" s="17">
        <f>+[1]PAM!D63</f>
        <v>447.19049999999999</v>
      </c>
      <c r="E62" s="17">
        <f>+[1]PAM!E63</f>
        <v>538.22680000000003</v>
      </c>
      <c r="F62" s="17">
        <f>+[1]PAM!F63</f>
        <v>436.28089999999997</v>
      </c>
      <c r="G62" s="17">
        <f>+[1]PAM!G63</f>
        <v>528.22090000000003</v>
      </c>
      <c r="H62" s="17">
        <f>+[1]PAM!H63</f>
        <v>630.88649999999996</v>
      </c>
      <c r="I62" s="17">
        <f>+[1]PAM!I63</f>
        <v>615.97149999999999</v>
      </c>
      <c r="J62" s="17">
        <f>+[1]PAM!J63</f>
        <v>473.77679999999998</v>
      </c>
      <c r="K62" s="17">
        <f>+[1]PAM!K63</f>
        <v>521.68769999999995</v>
      </c>
      <c r="L62" s="17">
        <f>+[1]PAM!L63</f>
        <v>423.84249999999997</v>
      </c>
      <c r="M62" s="17">
        <f>+[1]PAM!M63</f>
        <v>500.18819999999999</v>
      </c>
      <c r="N62" s="17">
        <f>+[1]PAM!N63</f>
        <v>461.5052</v>
      </c>
      <c r="O62" s="18">
        <f>+[1]PAM!R63</f>
        <v>524.06399999999996</v>
      </c>
      <c r="P62" s="19">
        <f>+[1]PAM!S63</f>
        <v>553.57590000000005</v>
      </c>
      <c r="Q62" s="20">
        <f>+[1]PAM!T63</f>
        <v>481.98610000000002</v>
      </c>
      <c r="R62" s="18">
        <f t="shared" si="4"/>
        <v>536.2124149</v>
      </c>
      <c r="S62" s="19">
        <f t="shared" si="5"/>
        <v>530.692646932201</v>
      </c>
      <c r="T62" s="19">
        <f t="shared" si="6"/>
        <v>516.7860259207589</v>
      </c>
      <c r="U62" s="19">
        <f t="shared" si="7"/>
        <v>521.63254322278306</v>
      </c>
      <c r="V62" s="19"/>
      <c r="W62" s="20">
        <f t="shared" si="8"/>
        <v>552.7328077392674</v>
      </c>
      <c r="X62" s="21"/>
      <c r="Y62" s="41">
        <f t="shared" si="43"/>
        <v>3.4100113397051768E-2</v>
      </c>
      <c r="Z62" s="24">
        <f t="shared" si="43"/>
        <v>2.7154828778321205E-2</v>
      </c>
      <c r="AA62" s="24">
        <f t="shared" si="43"/>
        <v>5.6385539777941585E-2</v>
      </c>
      <c r="AB62" s="24">
        <f t="shared" si="43"/>
        <v>5.4604514587675457E-2</v>
      </c>
      <c r="AC62" s="24">
        <f t="shared" si="43"/>
        <v>2.4056403261632164E-2</v>
      </c>
      <c r="AD62" s="24">
        <f t="shared" si="43"/>
        <v>3.1968461540866189E-2</v>
      </c>
      <c r="AE62" s="24">
        <f t="shared" si="43"/>
        <v>4.237840517152347E-2</v>
      </c>
      <c r="AF62" s="24">
        <f t="shared" si="43"/>
        <v>2.7444889876497403E-2</v>
      </c>
      <c r="AG62" s="24">
        <f t="shared" si="43"/>
        <v>1.6677939798044994E-2</v>
      </c>
      <c r="AH62" s="24">
        <f t="shared" si="43"/>
        <v>4.3799809002340373E-2</v>
      </c>
      <c r="AI62" s="24">
        <f t="shared" si="43"/>
        <v>2.8703982369616687E-2</v>
      </c>
      <c r="AJ62" s="24">
        <f t="shared" si="43"/>
        <v>3.9492286855931313E-2</v>
      </c>
      <c r="AK62" s="24">
        <f t="shared" si="43"/>
        <v>2.0451700121922212E-2</v>
      </c>
      <c r="AL62" s="24">
        <f t="shared" si="43"/>
        <v>5.4629792671821775E-2</v>
      </c>
      <c r="AM62" s="24">
        <f t="shared" si="43"/>
        <v>3.23070605716127E-2</v>
      </c>
      <c r="AN62" s="24">
        <f t="shared" si="43"/>
        <v>2.7900190998746854E-2</v>
      </c>
      <c r="AO62" s="24">
        <f t="shared" si="45"/>
        <v>3.409915984749845E-2</v>
      </c>
      <c r="AP62" s="24">
        <f t="shared" si="45"/>
        <v>3.5943811240029433E-2</v>
      </c>
      <c r="AQ62" s="24">
        <f t="shared" si="45"/>
        <v>4.1804563703968789E-2</v>
      </c>
      <c r="AR62" s="24">
        <f t="shared" si="39"/>
        <v>4.2453829784868891E-2</v>
      </c>
      <c r="AS62" s="24" t="e">
        <f t="shared" si="39"/>
        <v>#DIV/0!</v>
      </c>
      <c r="AT62" s="24">
        <f t="shared" si="39"/>
        <v>3.7371255786124102E-2</v>
      </c>
      <c r="AU62" s="21"/>
      <c r="AV62" s="24">
        <f t="shared" si="44"/>
        <v>0.53187805860523341</v>
      </c>
      <c r="AW62" s="24">
        <f t="shared" si="44"/>
        <v>0.55298005244139081</v>
      </c>
      <c r="AX62" s="24">
        <f t="shared" si="44"/>
        <v>0.559489584117977</v>
      </c>
      <c r="AY62" s="24">
        <f t="shared" si="44"/>
        <v>0.62619254224506138</v>
      </c>
      <c r="AZ62" s="24">
        <f t="shared" si="44"/>
        <v>0.26196766814727046</v>
      </c>
      <c r="BA62" s="24">
        <f t="shared" si="44"/>
        <v>0.49114270309028663</v>
      </c>
      <c r="BB62" s="24">
        <f t="shared" si="44"/>
        <v>0.60441795308102386</v>
      </c>
      <c r="BC62" s="24">
        <f t="shared" si="44"/>
        <v>0.63619901881954988</v>
      </c>
      <c r="BD62" s="24">
        <f t="shared" si="42"/>
        <v>0.27980230975379761</v>
      </c>
      <c r="BE62" s="24">
        <f t="shared" si="42"/>
        <v>0.56054967822065027</v>
      </c>
      <c r="BF62" s="24">
        <f t="shared" si="42"/>
        <v>0.5020746255644617</v>
      </c>
      <c r="BG62" s="24">
        <f t="shared" si="42"/>
        <v>0.56784801357872405</v>
      </c>
      <c r="BH62" s="24">
        <f t="shared" si="42"/>
        <v>0.36788445048566021</v>
      </c>
      <c r="BI62" s="24">
        <f t="shared" si="42"/>
        <v>0.51519024012832437</v>
      </c>
      <c r="BJ62" s="24">
        <f t="shared" si="42"/>
        <v>0.57608230833224661</v>
      </c>
      <c r="BK62" s="24">
        <f t="shared" si="42"/>
        <v>0.38360092813019331</v>
      </c>
      <c r="BL62" s="24">
        <f t="shared" si="46"/>
        <v>0.53186987679699427</v>
      </c>
      <c r="BM62" s="24">
        <f t="shared" si="46"/>
        <v>0.55103286981567146</v>
      </c>
      <c r="BN62" s="24">
        <f t="shared" si="46"/>
        <v>0.54858298228549218</v>
      </c>
      <c r="BO62" s="24">
        <f t="shared" si="46"/>
        <v>0.54327345361009671</v>
      </c>
      <c r="BP62" s="24" t="e">
        <f t="shared" si="46"/>
        <v>#DIV/0!</v>
      </c>
      <c r="BQ62" s="24">
        <f t="shared" si="46"/>
        <v>0.55785408588734642</v>
      </c>
      <c r="BR62" s="21"/>
      <c r="BS62" s="35">
        <f t="shared" si="11"/>
        <v>44440</v>
      </c>
      <c r="BT62" s="24">
        <f t="shared" si="41"/>
        <v>8.1677020897456664E-3</v>
      </c>
      <c r="BU62" s="24">
        <f t="shared" si="40"/>
        <v>1.7492258915553891E-3</v>
      </c>
      <c r="BV62" s="24">
        <f t="shared" si="40"/>
        <v>5.6054823424590994E-3</v>
      </c>
      <c r="BW62" s="24">
        <f t="shared" si="40"/>
        <v>1.7136280113859829E-3</v>
      </c>
      <c r="BX62" s="24">
        <f t="shared" si="40"/>
        <v>2.0007120486295973E-3</v>
      </c>
      <c r="BY62" s="24">
        <f t="shared" si="40"/>
        <v>4.0363148272430632E-3</v>
      </c>
      <c r="BZ62" s="24">
        <f t="shared" si="40"/>
        <v>3.3032294438916066E-3</v>
      </c>
      <c r="CA62" s="24">
        <f t="shared" si="40"/>
        <v>4.2867016886132339E-4</v>
      </c>
      <c r="CB62" s="24">
        <f t="shared" si="40"/>
        <v>3.119855476614745E-3</v>
      </c>
      <c r="CC62" s="24">
        <f t="shared" si="40"/>
        <v>3.6720327771477791E-4</v>
      </c>
      <c r="CD62" s="24">
        <f t="shared" si="40"/>
        <v>2.9684785124158225E-3</v>
      </c>
      <c r="CE62" s="24">
        <f t="shared" si="40"/>
        <v>6.3858839955875288E-4</v>
      </c>
      <c r="CF62" s="24">
        <f t="shared" si="14"/>
        <v>3.4099090490075826E-2</v>
      </c>
    </row>
    <row r="63" spans="1:84" x14ac:dyDescent="0.25">
      <c r="A63" s="31">
        <f>+[1]PAM!A64</f>
        <v>44470</v>
      </c>
      <c r="B63" s="17">
        <f>+[1]PAM!B64</f>
        <v>554.44759999999997</v>
      </c>
      <c r="C63" s="17">
        <f>+[1]PAM!C64</f>
        <v>578.37540000000001</v>
      </c>
      <c r="D63" s="17">
        <f>+[1]PAM!D64</f>
        <v>460.30509999999998</v>
      </c>
      <c r="E63" s="17">
        <f>+[1]PAM!E64</f>
        <v>563.15930000000003</v>
      </c>
      <c r="F63" s="17">
        <f>+[1]PAM!F64</f>
        <v>444.87529999999998</v>
      </c>
      <c r="G63" s="17">
        <f>+[1]PAM!G64</f>
        <v>542.29600000000005</v>
      </c>
      <c r="H63" s="17">
        <f>+[1]PAM!H64</f>
        <v>657.78710000000001</v>
      </c>
      <c r="I63" s="17">
        <f>+[1]PAM!I64</f>
        <v>634.13710000000003</v>
      </c>
      <c r="J63" s="17">
        <f>+[1]PAM!J64</f>
        <v>480.7987</v>
      </c>
      <c r="K63" s="17">
        <f>+[1]PAM!K64</f>
        <v>538.5068</v>
      </c>
      <c r="L63" s="17">
        <f>+[1]PAM!L64</f>
        <v>432.37110000000001</v>
      </c>
      <c r="M63" s="17">
        <f>+[1]PAM!M64</f>
        <v>523.00630000000001</v>
      </c>
      <c r="N63" s="17">
        <f>+[1]PAM!N64</f>
        <v>474.84690000000001</v>
      </c>
      <c r="O63" s="18">
        <f>+[1]PAM!R64</f>
        <v>562.79380000000003</v>
      </c>
      <c r="P63" s="19">
        <f>+[1]PAM!S64</f>
        <v>570.78729999999996</v>
      </c>
      <c r="Q63" s="20">
        <f>+[1]PAM!T64</f>
        <v>491.14240000000001</v>
      </c>
      <c r="R63" s="18">
        <f t="shared" si="4"/>
        <v>554.44571464000001</v>
      </c>
      <c r="S63" s="19">
        <f t="shared" si="5"/>
        <v>549.82268140284089</v>
      </c>
      <c r="T63" s="19">
        <f t="shared" si="6"/>
        <v>536.48929472656255</v>
      </c>
      <c r="U63" s="19">
        <f t="shared" si="7"/>
        <v>540.42629030281194</v>
      </c>
      <c r="V63" s="19"/>
      <c r="W63" s="20">
        <f t="shared" si="8"/>
        <v>571.71203215833009</v>
      </c>
      <c r="X63" s="21"/>
      <c r="Y63" s="41">
        <f t="shared" si="43"/>
        <v>3.4004334090493638E-2</v>
      </c>
      <c r="Z63" s="24">
        <f t="shared" si="43"/>
        <v>3.4356252166177992E-2</v>
      </c>
      <c r="AA63" s="24">
        <f t="shared" si="43"/>
        <v>2.9326651617151978E-2</v>
      </c>
      <c r="AB63" s="24">
        <f t="shared" si="43"/>
        <v>4.6323408644831421E-2</v>
      </c>
      <c r="AC63" s="24">
        <f t="shared" si="43"/>
        <v>1.9699235057047071E-2</v>
      </c>
      <c r="AD63" s="24">
        <f t="shared" si="43"/>
        <v>2.664623834460178E-2</v>
      </c>
      <c r="AE63" s="24">
        <f t="shared" si="43"/>
        <v>4.2639365400908069E-2</v>
      </c>
      <c r="AF63" s="24">
        <f t="shared" si="43"/>
        <v>2.9490974825945759E-2</v>
      </c>
      <c r="AG63" s="24">
        <f t="shared" si="43"/>
        <v>1.4821114077346209E-2</v>
      </c>
      <c r="AH63" s="24">
        <f t="shared" si="43"/>
        <v>3.2239786370274803E-2</v>
      </c>
      <c r="AI63" s="24">
        <f t="shared" si="43"/>
        <v>2.0122097241310311E-2</v>
      </c>
      <c r="AJ63" s="24">
        <f t="shared" si="43"/>
        <v>4.5619028997485378E-2</v>
      </c>
      <c r="AK63" s="24">
        <f t="shared" si="43"/>
        <v>2.8909100049143488E-2</v>
      </c>
      <c r="AL63" s="24">
        <f t="shared" si="43"/>
        <v>7.3902805764181512E-2</v>
      </c>
      <c r="AM63" s="24">
        <f t="shared" si="43"/>
        <v>3.1091310152772111E-2</v>
      </c>
      <c r="AN63" s="24">
        <f t="shared" si="43"/>
        <v>1.8997020868444014E-2</v>
      </c>
      <c r="AO63" s="24">
        <f t="shared" si="45"/>
        <v>3.400387464620791E-2</v>
      </c>
      <c r="AP63" s="24">
        <f t="shared" si="45"/>
        <v>3.604729513631999E-2</v>
      </c>
      <c r="AQ63" s="24">
        <f t="shared" si="45"/>
        <v>3.812655106278906E-2</v>
      </c>
      <c r="AR63" s="24">
        <f t="shared" si="39"/>
        <v>3.6028708952697164E-2</v>
      </c>
      <c r="AS63" s="24" t="e">
        <f t="shared" si="39"/>
        <v>#DIV/0!</v>
      </c>
      <c r="AT63" s="24">
        <f t="shared" si="39"/>
        <v>3.4337068748804045E-2</v>
      </c>
      <c r="AU63" s="21"/>
      <c r="AV63" s="24">
        <f t="shared" si="44"/>
        <v>0.52283116811777308</v>
      </c>
      <c r="AW63" s="24">
        <f t="shared" si="44"/>
        <v>0.53465295043210381</v>
      </c>
      <c r="AX63" s="24">
        <f t="shared" si="44"/>
        <v>0.57271138520410325</v>
      </c>
      <c r="AY63" s="24">
        <f t="shared" si="44"/>
        <v>0.58737388457221518</v>
      </c>
      <c r="AZ63" s="24">
        <f t="shared" si="44"/>
        <v>0.25471722591973966</v>
      </c>
      <c r="BA63" s="24">
        <f t="shared" si="44"/>
        <v>0.46776019171151928</v>
      </c>
      <c r="BB63" s="24">
        <f t="shared" si="44"/>
        <v>0.61639024327912018</v>
      </c>
      <c r="BC63" s="24">
        <f t="shared" si="44"/>
        <v>0.61423554852414664</v>
      </c>
      <c r="BD63" s="24">
        <f t="shared" si="42"/>
        <v>0.29287625409066842</v>
      </c>
      <c r="BE63" s="24">
        <f t="shared" si="42"/>
        <v>0.5642712752004988</v>
      </c>
      <c r="BF63" s="24">
        <f t="shared" si="42"/>
        <v>0.52860870693474005</v>
      </c>
      <c r="BG63" s="24">
        <f t="shared" si="42"/>
        <v>0.58282573056514675</v>
      </c>
      <c r="BH63" s="24">
        <f t="shared" si="42"/>
        <v>0.37871003464145891</v>
      </c>
      <c r="BI63" s="24">
        <f t="shared" si="42"/>
        <v>0.47699479162019309</v>
      </c>
      <c r="BJ63" s="24">
        <f t="shared" si="42"/>
        <v>0.56918851244876922</v>
      </c>
      <c r="BK63" s="24">
        <f t="shared" si="42"/>
        <v>0.38429051863994435</v>
      </c>
      <c r="BL63" s="24">
        <f t="shared" si="46"/>
        <v>0.5228195982113617</v>
      </c>
      <c r="BM63" s="24">
        <f t="shared" si="46"/>
        <v>0.53845212678880428</v>
      </c>
      <c r="BN63" s="24">
        <f t="shared" si="46"/>
        <v>0.5386856996549152</v>
      </c>
      <c r="BO63" s="24">
        <f t="shared" si="46"/>
        <v>0.52665503943326963</v>
      </c>
      <c r="BP63" s="24" t="e">
        <f t="shared" si="46"/>
        <v>#DIV/0!</v>
      </c>
      <c r="BQ63" s="24">
        <f t="shared" si="46"/>
        <v>0.54843693579507757</v>
      </c>
      <c r="BR63" s="21"/>
      <c r="BS63" s="35">
        <f t="shared" si="11"/>
        <v>44470</v>
      </c>
      <c r="BT63" s="24">
        <f t="shared" si="41"/>
        <v>1.0264361243831786E-2</v>
      </c>
      <c r="BU63" s="24">
        <f t="shared" si="40"/>
        <v>9.2939535334773016E-4</v>
      </c>
      <c r="BV63" s="24">
        <f t="shared" si="40"/>
        <v>4.84966776324378E-3</v>
      </c>
      <c r="BW63" s="24">
        <f t="shared" si="40"/>
        <v>1.3896214571048138E-3</v>
      </c>
      <c r="BX63" s="24">
        <f t="shared" si="40"/>
        <v>1.6641888126755384E-3</v>
      </c>
      <c r="BY63" s="24">
        <f t="shared" si="40"/>
        <v>4.093680806543664E-3</v>
      </c>
      <c r="BZ63" s="24">
        <f t="shared" si="40"/>
        <v>3.5266497331289445E-3</v>
      </c>
      <c r="CA63" s="24">
        <f t="shared" si="40"/>
        <v>3.7452647636951005E-4</v>
      </c>
      <c r="CB63" s="24">
        <f t="shared" si="40"/>
        <v>2.3179765727862449E-3</v>
      </c>
      <c r="CC63" s="24">
        <f t="shared" si="40"/>
        <v>2.5607399284614097E-4</v>
      </c>
      <c r="CD63" s="24">
        <f t="shared" si="40"/>
        <v>3.4468814689657509E-3</v>
      </c>
      <c r="CE63" s="24">
        <f t="shared" si="40"/>
        <v>8.9075044665003168E-4</v>
      </c>
      <c r="CF63" s="24">
        <f t="shared" si="14"/>
        <v>3.400377412749394E-2</v>
      </c>
    </row>
    <row r="64" spans="1:84" x14ac:dyDescent="0.25">
      <c r="A64" s="31">
        <f>+[1]PAM!A65</f>
        <v>44501</v>
      </c>
      <c r="B64" s="17">
        <f>+[1]PAM!B65</f>
        <v>570.02070000000003</v>
      </c>
      <c r="C64" s="17">
        <f>+[1]PAM!C65</f>
        <v>591.90800000000002</v>
      </c>
      <c r="D64" s="17">
        <f>+[1]PAM!D65</f>
        <v>465.1798</v>
      </c>
      <c r="E64" s="17">
        <f>+[1]PAM!E65</f>
        <v>595.13599999999997</v>
      </c>
      <c r="F64" s="17">
        <f>+[1]PAM!F65</f>
        <v>456.86559999999997</v>
      </c>
      <c r="G64" s="17">
        <f>+[1]PAM!G65</f>
        <v>556.55240000000003</v>
      </c>
      <c r="H64" s="17">
        <f>+[1]PAM!H65</f>
        <v>674.04870000000005</v>
      </c>
      <c r="I64" s="17">
        <f>+[1]PAM!I65</f>
        <v>648.85799999999995</v>
      </c>
      <c r="J64" s="17">
        <f>+[1]PAM!J65</f>
        <v>490.86750000000001</v>
      </c>
      <c r="K64" s="17">
        <f>+[1]PAM!K65</f>
        <v>548.93920000000003</v>
      </c>
      <c r="L64" s="17">
        <f>+[1]PAM!L65</f>
        <v>439.52510000000001</v>
      </c>
      <c r="M64" s="17">
        <f>+[1]PAM!M65</f>
        <v>546.15430000000003</v>
      </c>
      <c r="N64" s="17">
        <f>+[1]PAM!N65</f>
        <v>483.89449999999999</v>
      </c>
      <c r="O64" s="18">
        <f>+[1]PAM!R65</f>
        <v>575.92269999999996</v>
      </c>
      <c r="P64" s="19">
        <f>+[1]PAM!S65</f>
        <v>589.49459999999999</v>
      </c>
      <c r="Q64" s="20">
        <f>+[1]PAM!T65</f>
        <v>497.08159999999998</v>
      </c>
      <c r="R64" s="18">
        <f t="shared" si="4"/>
        <v>570.01901349000002</v>
      </c>
      <c r="S64" s="19">
        <f t="shared" si="5"/>
        <v>566.32758769951693</v>
      </c>
      <c r="T64" s="19">
        <f t="shared" si="6"/>
        <v>556.60333493303574</v>
      </c>
      <c r="U64" s="19">
        <f t="shared" si="7"/>
        <v>559.65442299927906</v>
      </c>
      <c r="V64" s="19"/>
      <c r="W64" s="20">
        <f t="shared" si="8"/>
        <v>588.64079021268219</v>
      </c>
      <c r="X64" s="21"/>
      <c r="Y64" s="41">
        <f t="shared" si="43"/>
        <v>2.8087595653764286E-2</v>
      </c>
      <c r="Z64" s="24">
        <f t="shared" si="43"/>
        <v>2.3397606468048338E-2</v>
      </c>
      <c r="AA64" s="24">
        <f t="shared" si="43"/>
        <v>1.059014988102458E-2</v>
      </c>
      <c r="AB64" s="24">
        <f t="shared" si="43"/>
        <v>5.6780914387811743E-2</v>
      </c>
      <c r="AC64" s="24">
        <f t="shared" si="43"/>
        <v>2.6952047011825631E-2</v>
      </c>
      <c r="AD64" s="24">
        <f t="shared" si="43"/>
        <v>2.6288963960641398E-2</v>
      </c>
      <c r="AE64" s="24">
        <f t="shared" si="43"/>
        <v>2.4721676664075654E-2</v>
      </c>
      <c r="AF64" s="24">
        <f t="shared" si="43"/>
        <v>2.3214065223434943E-2</v>
      </c>
      <c r="AG64" s="24">
        <f t="shared" si="43"/>
        <v>2.0941820350179885E-2</v>
      </c>
      <c r="AH64" s="24">
        <f t="shared" si="43"/>
        <v>1.9372828718225987E-2</v>
      </c>
      <c r="AI64" s="24">
        <f t="shared" si="43"/>
        <v>1.6545971735853815E-2</v>
      </c>
      <c r="AJ64" s="24">
        <f t="shared" si="43"/>
        <v>4.4259505095827656E-2</v>
      </c>
      <c r="AK64" s="24">
        <f t="shared" si="43"/>
        <v>1.9053720262257157E-2</v>
      </c>
      <c r="AL64" s="24">
        <f t="shared" si="43"/>
        <v>2.3328082150158691E-2</v>
      </c>
      <c r="AM64" s="24">
        <f t="shared" si="43"/>
        <v>3.2774555425462371E-2</v>
      </c>
      <c r="AN64" s="24">
        <f t="shared" si="43"/>
        <v>1.2092623239207123E-2</v>
      </c>
      <c r="AO64" s="24">
        <f t="shared" si="45"/>
        <v>2.8088049810452098E-2</v>
      </c>
      <c r="AP64" s="24">
        <f t="shared" si="45"/>
        <v>3.0018598458988022E-2</v>
      </c>
      <c r="AQ64" s="24">
        <f t="shared" si="45"/>
        <v>3.7491969372333678E-2</v>
      </c>
      <c r="AR64" s="24">
        <f t="shared" si="39"/>
        <v>3.5579565690065262E-2</v>
      </c>
      <c r="AS64" s="24" t="e">
        <f t="shared" si="39"/>
        <v>#DIV/0!</v>
      </c>
      <c r="AT64" s="24">
        <f t="shared" si="39"/>
        <v>2.9610638052242066E-2</v>
      </c>
      <c r="AU64" s="21"/>
      <c r="AV64" s="24">
        <f t="shared" si="44"/>
        <v>0.51447506613631844</v>
      </c>
      <c r="AW64" s="24">
        <f t="shared" si="44"/>
        <v>0.51808377790778115</v>
      </c>
      <c r="AX64" s="24">
        <f t="shared" si="44"/>
        <v>0.53661460382393167</v>
      </c>
      <c r="AY64" s="24">
        <f t="shared" si="44"/>
        <v>0.61550223716288177</v>
      </c>
      <c r="AZ64" s="24">
        <f t="shared" si="44"/>
        <v>0.25102267645909548</v>
      </c>
      <c r="BA64" s="24">
        <f t="shared" si="44"/>
        <v>0.45266607643253587</v>
      </c>
      <c r="BB64" s="24">
        <f t="shared" si="44"/>
        <v>0.59699402994834561</v>
      </c>
      <c r="BC64" s="24">
        <f t="shared" si="44"/>
        <v>0.6024516701990883</v>
      </c>
      <c r="BD64" s="24">
        <f t="shared" si="42"/>
        <v>0.31724704243834312</v>
      </c>
      <c r="BE64" s="24">
        <f t="shared" si="42"/>
        <v>0.51435054339205211</v>
      </c>
      <c r="BF64" s="24">
        <f t="shared" si="42"/>
        <v>0.54869841005852993</v>
      </c>
      <c r="BG64" s="24">
        <f t="shared" si="42"/>
        <v>0.60366983952857223</v>
      </c>
      <c r="BH64" s="24">
        <f t="shared" si="42"/>
        <v>0.37459914171087982</v>
      </c>
      <c r="BI64" s="24">
        <f t="shared" si="42"/>
        <v>0.45992969089444347</v>
      </c>
      <c r="BJ64" s="24">
        <f t="shared" si="42"/>
        <v>0.56004769899457374</v>
      </c>
      <c r="BK64" s="24">
        <f t="shared" si="42"/>
        <v>0.38132592745533445</v>
      </c>
      <c r="BL64" s="24">
        <f t="shared" si="46"/>
        <v>0.51446421469091663</v>
      </c>
      <c r="BM64" s="24">
        <f t="shared" si="46"/>
        <v>0.52923429452363635</v>
      </c>
      <c r="BN64" s="24">
        <f t="shared" si="46"/>
        <v>0.5381840976058323</v>
      </c>
      <c r="BO64" s="24">
        <f t="shared" si="46"/>
        <v>0.52049157384190092</v>
      </c>
      <c r="BP64" s="24" t="e">
        <f t="shared" si="46"/>
        <v>#DIV/0!</v>
      </c>
      <c r="BQ64" s="24">
        <f t="shared" si="46"/>
        <v>0.54138825112206224</v>
      </c>
      <c r="BR64" s="21"/>
      <c r="BS64" s="35">
        <f t="shared" si="11"/>
        <v>44501</v>
      </c>
      <c r="BT64" s="24">
        <f t="shared" si="41"/>
        <v>6.9927075164542161E-3</v>
      </c>
      <c r="BU64" s="24">
        <f t="shared" si="40"/>
        <v>3.3409577388377316E-4</v>
      </c>
      <c r="BV64" s="24">
        <f t="shared" si="40"/>
        <v>6.0153020952746364E-3</v>
      </c>
      <c r="BW64" s="24">
        <f t="shared" si="40"/>
        <v>1.8749454592282466E-3</v>
      </c>
      <c r="BX64" s="24">
        <f t="shared" si="40"/>
        <v>1.6301914914953173E-3</v>
      </c>
      <c r="BY64" s="24">
        <f t="shared" si="40"/>
        <v>2.3932767677234128E-3</v>
      </c>
      <c r="BZ64" s="24">
        <f t="shared" si="40"/>
        <v>2.7639143717097725E-3</v>
      </c>
      <c r="CA64" s="24">
        <f t="shared" si="40"/>
        <v>5.1937762919345364E-4</v>
      </c>
      <c r="CB64" s="24">
        <f t="shared" si="40"/>
        <v>1.3904909318752615E-3</v>
      </c>
      <c r="CC64" s="24">
        <f t="shared" si="40"/>
        <v>2.0773721448158483E-4</v>
      </c>
      <c r="CD64" s="24">
        <f t="shared" si="40"/>
        <v>3.3817226370896044E-3</v>
      </c>
      <c r="CE64" s="24">
        <f t="shared" si="40"/>
        <v>5.8419241060832369E-4</v>
      </c>
      <c r="CF64" s="24">
        <f t="shared" si="14"/>
        <v>2.8087954299017601E-2</v>
      </c>
    </row>
    <row r="65" spans="1:84" x14ac:dyDescent="0.25">
      <c r="A65" s="31">
        <f>+[1]PAM!A66</f>
        <v>44531</v>
      </c>
      <c r="B65" s="17">
        <f>+[1]PAM!B66</f>
        <v>590.09580000000005</v>
      </c>
      <c r="C65" s="17">
        <f>+[1]PAM!C66</f>
        <v>618.92660000000001</v>
      </c>
      <c r="D65" s="17">
        <f>+[1]PAM!D66</f>
        <v>491.47469999999998</v>
      </c>
      <c r="E65" s="17">
        <f>+[1]PAM!E66</f>
        <v>617.21619999999996</v>
      </c>
      <c r="F65" s="17">
        <f>+[1]PAM!F66</f>
        <v>465.59399999999999</v>
      </c>
      <c r="G65" s="17">
        <f>+[1]PAM!G66</f>
        <v>575.22170000000006</v>
      </c>
      <c r="H65" s="17">
        <f>+[1]PAM!H66</f>
        <v>676.97929999999997</v>
      </c>
      <c r="I65" s="17">
        <f>+[1]PAM!I66</f>
        <v>672.18349999999998</v>
      </c>
      <c r="J65" s="17">
        <f>+[1]PAM!J66</f>
        <v>500.90879999999999</v>
      </c>
      <c r="K65" s="17">
        <f>+[1]PAM!K66</f>
        <v>568.38250000000005</v>
      </c>
      <c r="L65" s="17">
        <f>+[1]PAM!L66</f>
        <v>441.50790000000001</v>
      </c>
      <c r="M65" s="17">
        <f>+[1]PAM!M66</f>
        <v>571.51499999999999</v>
      </c>
      <c r="N65" s="17">
        <f>+[1]PAM!N66</f>
        <v>501.08460000000002</v>
      </c>
      <c r="O65" s="18">
        <f>+[1]PAM!R66</f>
        <v>590.73249999999996</v>
      </c>
      <c r="P65" s="19">
        <f>+[1]PAM!S66</f>
        <v>613.41399999999999</v>
      </c>
      <c r="Q65" s="20">
        <f>+[1]PAM!T66</f>
        <v>506.74650000000003</v>
      </c>
      <c r="R65" s="18">
        <f t="shared" si="4"/>
        <v>590.09530727000015</v>
      </c>
      <c r="S65" s="19">
        <f t="shared" si="5"/>
        <v>590.24487534045988</v>
      </c>
      <c r="T65" s="19">
        <f t="shared" si="6"/>
        <v>577.78938579799103</v>
      </c>
      <c r="U65" s="19">
        <f t="shared" si="7"/>
        <v>579.62148835616449</v>
      </c>
      <c r="V65" s="19"/>
      <c r="W65" s="20">
        <f t="shared" si="8"/>
        <v>605.42946626624655</v>
      </c>
      <c r="X65" s="21"/>
      <c r="Y65" s="41">
        <f t="shared" si="43"/>
        <v>3.5218194707665962E-2</v>
      </c>
      <c r="Z65" s="24">
        <f t="shared" si="43"/>
        <v>4.5646620758631462E-2</v>
      </c>
      <c r="AA65" s="24">
        <f t="shared" si="43"/>
        <v>5.6526315201133048E-2</v>
      </c>
      <c r="AB65" s="24">
        <f t="shared" si="43"/>
        <v>3.7101099580600039E-2</v>
      </c>
      <c r="AC65" s="24">
        <f t="shared" ref="Y65:AN81" si="47">+F65/F64-1</f>
        <v>1.9104962159549821E-2</v>
      </c>
      <c r="AD65" s="24">
        <f t="shared" si="47"/>
        <v>3.3544550342429647E-2</v>
      </c>
      <c r="AE65" s="24">
        <f t="shared" si="47"/>
        <v>4.3477570685914735E-3</v>
      </c>
      <c r="AF65" s="24">
        <f t="shared" si="47"/>
        <v>3.5948543440937897E-2</v>
      </c>
      <c r="AG65" s="24">
        <f t="shared" si="47"/>
        <v>2.04562330975262E-2</v>
      </c>
      <c r="AH65" s="24">
        <f t="shared" si="47"/>
        <v>3.5419769621116481E-2</v>
      </c>
      <c r="AI65" s="24">
        <f t="shared" si="47"/>
        <v>4.5112326918304024E-3</v>
      </c>
      <c r="AJ65" s="24">
        <f t="shared" si="47"/>
        <v>4.6435045920173001E-2</v>
      </c>
      <c r="AK65" s="24">
        <f t="shared" si="47"/>
        <v>3.5524478992838393E-2</v>
      </c>
      <c r="AL65" s="24">
        <f t="shared" si="47"/>
        <v>2.5714909309877854E-2</v>
      </c>
      <c r="AM65" s="24">
        <f t="shared" si="47"/>
        <v>4.0576113843960648E-2</v>
      </c>
      <c r="AN65" s="24">
        <f t="shared" si="47"/>
        <v>1.9443286575081542E-2</v>
      </c>
      <c r="AO65" s="24">
        <f t="shared" si="45"/>
        <v>3.5220393188432286E-2</v>
      </c>
      <c r="AP65" s="24">
        <f t="shared" si="45"/>
        <v>4.2232248896963531E-2</v>
      </c>
      <c r="AQ65" s="24">
        <f t="shared" si="45"/>
        <v>3.8063104432358719E-2</v>
      </c>
      <c r="AR65" s="24">
        <f t="shared" si="39"/>
        <v>3.5677490494721242E-2</v>
      </c>
      <c r="AS65" s="24" t="e">
        <f t="shared" si="39"/>
        <v>#DIV/0!</v>
      </c>
      <c r="AT65" s="24">
        <f t="shared" si="39"/>
        <v>2.8521088468059563E-2</v>
      </c>
      <c r="AU65" s="21"/>
      <c r="AV65" s="24">
        <f t="shared" si="44"/>
        <v>0.50473570548280033</v>
      </c>
      <c r="AW65" s="24">
        <f t="shared" si="44"/>
        <v>0.50810244324512954</v>
      </c>
      <c r="AX65" s="24">
        <f t="shared" si="44"/>
        <v>0.56725896054290215</v>
      </c>
      <c r="AY65" s="24">
        <f t="shared" si="44"/>
        <v>0.62563023782514726</v>
      </c>
      <c r="AZ65" s="24">
        <f t="shared" si="44"/>
        <v>0.24747975565586366</v>
      </c>
      <c r="BA65" s="24">
        <f t="shared" si="44"/>
        <v>0.45967643706220263</v>
      </c>
      <c r="BB65" s="24">
        <f t="shared" si="44"/>
        <v>0.52571368172053479</v>
      </c>
      <c r="BC65" s="24">
        <f t="shared" si="44"/>
        <v>0.58383865278515734</v>
      </c>
      <c r="BD65" s="24">
        <f t="shared" si="42"/>
        <v>0.34518059719168592</v>
      </c>
      <c r="BE65" s="24">
        <f t="shared" si="42"/>
        <v>0.46471346626970789</v>
      </c>
      <c r="BF65" s="24">
        <f t="shared" si="42"/>
        <v>0.55386063228150184</v>
      </c>
      <c r="BG65" s="24">
        <f t="shared" si="42"/>
        <v>0.61989731566109074</v>
      </c>
      <c r="BH65" s="24">
        <f t="shared" si="42"/>
        <v>0.39553587467362927</v>
      </c>
      <c r="BI65" s="24">
        <f t="shared" si="42"/>
        <v>0.48569752138323463</v>
      </c>
      <c r="BJ65" s="24">
        <f t="shared" si="42"/>
        <v>0.54426143996197585</v>
      </c>
      <c r="BK65" s="24">
        <f t="shared" si="42"/>
        <v>0.36675373853894566</v>
      </c>
      <c r="BL65" s="24">
        <f t="shared" si="46"/>
        <v>0.50472944675850995</v>
      </c>
      <c r="BM65" s="24">
        <f t="shared" si="46"/>
        <v>0.52571391275444168</v>
      </c>
      <c r="BN65" s="24">
        <f t="shared" si="46"/>
        <v>0.53741221846578413</v>
      </c>
      <c r="BO65" s="24">
        <f t="shared" si="46"/>
        <v>0.51519860127886297</v>
      </c>
      <c r="BP65" s="24" t="e">
        <f t="shared" si="46"/>
        <v>#DIV/0!</v>
      </c>
      <c r="BQ65" s="24">
        <f t="shared" si="46"/>
        <v>0.52401962087914855</v>
      </c>
      <c r="BR65" s="21"/>
      <c r="BS65" s="35">
        <f t="shared" si="11"/>
        <v>44531</v>
      </c>
      <c r="BT65" s="24">
        <f t="shared" si="41"/>
        <v>1.3579908413852334E-2</v>
      </c>
      <c r="BU65" s="24">
        <f t="shared" si="40"/>
        <v>1.7529296743083178E-3</v>
      </c>
      <c r="BV65" s="24">
        <f t="shared" si="40"/>
        <v>4.0401425071054419E-3</v>
      </c>
      <c r="BW65" s="24">
        <f t="shared" ref="BW65:CE93" si="48">(F65-F64)/$B64*F$3</f>
        <v>1.3275873665640596E-3</v>
      </c>
      <c r="BX65" s="24">
        <f t="shared" si="48"/>
        <v>2.0764748017045717E-3</v>
      </c>
      <c r="BY65" s="24">
        <f t="shared" si="48"/>
        <v>4.1952329099626191E-4</v>
      </c>
      <c r="BZ65" s="24">
        <f t="shared" si="48"/>
        <v>4.2598181960760428E-3</v>
      </c>
      <c r="CA65" s="24">
        <f t="shared" si="48"/>
        <v>5.038083353815034E-4</v>
      </c>
      <c r="CB65" s="24">
        <f t="shared" si="48"/>
        <v>2.5207152477094278E-3</v>
      </c>
      <c r="CC65" s="24">
        <f t="shared" si="48"/>
        <v>5.600336970218793E-5</v>
      </c>
      <c r="CD65" s="24">
        <f t="shared" si="48"/>
        <v>3.6037580740488832E-3</v>
      </c>
      <c r="CE65" s="24">
        <f t="shared" si="48"/>
        <v>1.0796197050387836E-3</v>
      </c>
      <c r="CF65" s="24">
        <f t="shared" si="14"/>
        <v>3.5220288982487816E-2</v>
      </c>
    </row>
    <row r="66" spans="1:84" x14ac:dyDescent="0.25">
      <c r="A66" s="31">
        <f>+[1]PAM!A67</f>
        <v>44562</v>
      </c>
      <c r="B66" s="17">
        <f>+[1]PAM!B67</f>
        <v>612.8039</v>
      </c>
      <c r="C66" s="17">
        <f>+[1]PAM!C67</f>
        <v>650.12350000000004</v>
      </c>
      <c r="D66" s="17">
        <f>+[1]PAM!D67</f>
        <v>501.8449</v>
      </c>
      <c r="E66" s="17">
        <f>+[1]PAM!E67</f>
        <v>633.25570000000005</v>
      </c>
      <c r="F66" s="17">
        <f>+[1]PAM!F67</f>
        <v>475.30900000000003</v>
      </c>
      <c r="G66" s="17">
        <f>+[1]PAM!G67</f>
        <v>592.6635</v>
      </c>
      <c r="H66" s="17">
        <f>+[1]PAM!H67</f>
        <v>701.89269999999999</v>
      </c>
      <c r="I66" s="17">
        <f>+[1]PAM!I67</f>
        <v>695.72619999999995</v>
      </c>
      <c r="J66" s="17">
        <f>+[1]PAM!J67</f>
        <v>532.00549999999998</v>
      </c>
      <c r="K66" s="17">
        <f>+[1]PAM!K67</f>
        <v>586.99180000000001</v>
      </c>
      <c r="L66" s="17">
        <f>+[1]PAM!L67</f>
        <v>444.71390000000002</v>
      </c>
      <c r="M66" s="17">
        <f>+[1]PAM!M67</f>
        <v>599.49180000000001</v>
      </c>
      <c r="N66" s="17">
        <f>+[1]PAM!N67</f>
        <v>520.33050000000003</v>
      </c>
      <c r="O66" s="18">
        <f>+[1]PAM!R67</f>
        <v>648.27959999999996</v>
      </c>
      <c r="P66" s="19">
        <f>+[1]PAM!S67</f>
        <v>632.70609999999999</v>
      </c>
      <c r="Q66" s="20">
        <f>+[1]PAM!T67</f>
        <v>519.99680000000001</v>
      </c>
      <c r="R66" s="18">
        <f t="shared" si="4"/>
        <v>612.80336921000003</v>
      </c>
      <c r="S66" s="19">
        <f t="shared" si="5"/>
        <v>614.32023148337987</v>
      </c>
      <c r="T66" s="19">
        <f t="shared" si="6"/>
        <v>597.62499199218757</v>
      </c>
      <c r="U66" s="19">
        <f t="shared" si="7"/>
        <v>597.0798894376353</v>
      </c>
      <c r="V66" s="19"/>
      <c r="W66" s="20">
        <f t="shared" si="8"/>
        <v>625.64937802284362</v>
      </c>
      <c r="X66" s="21"/>
      <c r="Y66" s="41">
        <f t="shared" si="47"/>
        <v>3.8482056642328066E-2</v>
      </c>
      <c r="Z66" s="24">
        <f t="shared" si="47"/>
        <v>5.0404846067368947E-2</v>
      </c>
      <c r="AA66" s="24">
        <f t="shared" si="47"/>
        <v>2.1100170568291832E-2</v>
      </c>
      <c r="AB66" s="24">
        <f t="shared" si="47"/>
        <v>2.5986842211853878E-2</v>
      </c>
      <c r="AC66" s="24">
        <f t="shared" si="47"/>
        <v>2.0865818717595186E-2</v>
      </c>
      <c r="AD66" s="24">
        <f t="shared" si="47"/>
        <v>3.0321874157390072E-2</v>
      </c>
      <c r="AE66" s="24">
        <f t="shared" si="47"/>
        <v>3.6800829803806501E-2</v>
      </c>
      <c r="AF66" s="24">
        <f t="shared" si="47"/>
        <v>3.5024215857723417E-2</v>
      </c>
      <c r="AG66" s="24">
        <f t="shared" si="47"/>
        <v>6.2080562369836612E-2</v>
      </c>
      <c r="AH66" s="24">
        <f t="shared" si="47"/>
        <v>3.274080394804546E-2</v>
      </c>
      <c r="AI66" s="24">
        <f t="shared" si="47"/>
        <v>7.2614782204349915E-3</v>
      </c>
      <c r="AJ66" s="24">
        <f t="shared" si="47"/>
        <v>4.8951996010603516E-2</v>
      </c>
      <c r="AK66" s="24">
        <f t="shared" si="47"/>
        <v>3.8408484315822111E-2</v>
      </c>
      <c r="AL66" s="24">
        <f t="shared" si="47"/>
        <v>9.7416512550096757E-2</v>
      </c>
      <c r="AM66" s="24">
        <f t="shared" si="47"/>
        <v>3.145037446161969E-2</v>
      </c>
      <c r="AN66" s="24">
        <f t="shared" si="47"/>
        <v>2.6147787897893737E-2</v>
      </c>
      <c r="AO66" s="24">
        <f t="shared" si="45"/>
        <v>3.8482024276816906E-2</v>
      </c>
      <c r="AP66" s="24">
        <f t="shared" si="45"/>
        <v>4.0788759290850241E-2</v>
      </c>
      <c r="AQ66" s="24">
        <f t="shared" si="45"/>
        <v>3.4330167153904023E-2</v>
      </c>
      <c r="AR66" s="24">
        <f t="shared" si="39"/>
        <v>3.0120348248274365E-2</v>
      </c>
      <c r="AS66" s="24" t="e">
        <f t="shared" si="39"/>
        <v>#DIV/0!</v>
      </c>
      <c r="AT66" s="24">
        <f t="shared" si="39"/>
        <v>3.3397634048596192E-2</v>
      </c>
      <c r="AU66" s="21"/>
      <c r="AV66" s="24">
        <f t="shared" si="44"/>
        <v>0.49359231526296377</v>
      </c>
      <c r="AW66" s="24">
        <f t="shared" si="44"/>
        <v>0.49762395263984405</v>
      </c>
      <c r="AX66" s="24">
        <f t="shared" si="44"/>
        <v>0.52413864108076003</v>
      </c>
      <c r="AY66" s="24">
        <f t="shared" si="44"/>
        <v>0.63123414986611515</v>
      </c>
      <c r="AZ66" s="24">
        <f t="shared" si="44"/>
        <v>0.24147368206599462</v>
      </c>
      <c r="BA66" s="24">
        <f t="shared" si="44"/>
        <v>0.4608918077301638</v>
      </c>
      <c r="BB66" s="24">
        <f t="shared" si="44"/>
        <v>0.53196323162699932</v>
      </c>
      <c r="BC66" s="24">
        <f t="shared" si="44"/>
        <v>0.55264488686449842</v>
      </c>
      <c r="BD66" s="24">
        <f t="shared" si="42"/>
        <v>0.26074674774543127</v>
      </c>
      <c r="BE66" s="24">
        <f t="shared" si="42"/>
        <v>0.43129388580260986</v>
      </c>
      <c r="BF66" s="24">
        <f t="shared" si="42"/>
        <v>0.56514395742040535</v>
      </c>
      <c r="BG66" s="24">
        <f t="shared" si="42"/>
        <v>0.62472576449203387</v>
      </c>
      <c r="BH66" s="24">
        <f t="shared" si="42"/>
        <v>0.41847530067569227</v>
      </c>
      <c r="BI66" s="24">
        <f t="shared" si="42"/>
        <v>0.57194512203993142</v>
      </c>
      <c r="BJ66" s="24">
        <f t="shared" si="42"/>
        <v>0.52346161236402255</v>
      </c>
      <c r="BK66" s="24">
        <f t="shared" si="42"/>
        <v>0.32951351522724193</v>
      </c>
      <c r="BL66" s="24">
        <f t="shared" si="46"/>
        <v>0.49358716969099281</v>
      </c>
      <c r="BM66" s="24">
        <f t="shared" si="46"/>
        <v>0.51768727439181639</v>
      </c>
      <c r="BN66" s="24">
        <f t="shared" si="46"/>
        <v>0.53499135454675417</v>
      </c>
      <c r="BO66" s="24">
        <f t="shared" si="46"/>
        <v>0.51053237425368247</v>
      </c>
      <c r="BP66" s="24" t="e">
        <f t="shared" si="46"/>
        <v>#DIV/0!</v>
      </c>
      <c r="BQ66" s="24">
        <f t="shared" si="46"/>
        <v>0.51053662097964025</v>
      </c>
      <c r="BR66" s="21"/>
      <c r="BS66" s="35">
        <f t="shared" si="11"/>
        <v>44562</v>
      </c>
      <c r="BT66" s="24">
        <f t="shared" si="41"/>
        <v>1.5146543747642342E-2</v>
      </c>
      <c r="BU66" s="24">
        <f t="shared" ref="BU66:BU108" si="49">(D66-D65)/$B65*D$3</f>
        <v>6.6780275338343431E-4</v>
      </c>
      <c r="BV66" s="24">
        <f t="shared" ref="BV66:BV108" si="50">(E66-E65)/$B65*E$3</f>
        <v>2.8349970462423378E-3</v>
      </c>
      <c r="BW66" s="24">
        <f t="shared" si="48"/>
        <v>1.4273792492676659E-3</v>
      </c>
      <c r="BX66" s="24">
        <f t="shared" si="48"/>
        <v>1.8739501619906402E-3</v>
      </c>
      <c r="BY66" s="24">
        <f t="shared" si="48"/>
        <v>3.4450905090326043E-3</v>
      </c>
      <c r="BZ66" s="24">
        <f t="shared" si="48"/>
        <v>4.1532155795719894E-3</v>
      </c>
      <c r="CA66" s="24">
        <f t="shared" si="48"/>
        <v>1.507154634891487E-3</v>
      </c>
      <c r="CB66" s="24">
        <f t="shared" si="48"/>
        <v>2.3305152654873955E-3</v>
      </c>
      <c r="CC66" s="24">
        <f t="shared" si="48"/>
        <v>8.747155970267924E-5</v>
      </c>
      <c r="CD66" s="24">
        <f t="shared" si="48"/>
        <v>3.8402591579197853E-3</v>
      </c>
      <c r="CE66" s="24">
        <f t="shared" si="48"/>
        <v>1.1676124791940566E-3</v>
      </c>
      <c r="CF66" s="24">
        <f t="shared" si="14"/>
        <v>3.8481992144326418E-2</v>
      </c>
    </row>
    <row r="67" spans="1:84" x14ac:dyDescent="0.25">
      <c r="A67" s="31">
        <f>+[1]PAM!A68</f>
        <v>44593</v>
      </c>
      <c r="B67" s="17">
        <f>+[1]PAM!B68</f>
        <v>641.39559999999994</v>
      </c>
      <c r="C67" s="17">
        <f>+[1]PAM!C68</f>
        <v>693.62779999999998</v>
      </c>
      <c r="D67" s="17">
        <f>+[1]PAM!D68</f>
        <v>513.73630000000003</v>
      </c>
      <c r="E67" s="17">
        <f>+[1]PAM!E68</f>
        <v>657.81420000000003</v>
      </c>
      <c r="F67" s="17">
        <f>+[1]PAM!F68</f>
        <v>493.02120000000002</v>
      </c>
      <c r="G67" s="17">
        <f>+[1]PAM!G68</f>
        <v>620.63980000000004</v>
      </c>
      <c r="H67" s="17">
        <f>+[1]PAM!H68</f>
        <v>728.42430000000002</v>
      </c>
      <c r="I67" s="17">
        <f>+[1]PAM!I68</f>
        <v>733.73310000000004</v>
      </c>
      <c r="J67" s="17">
        <f>+[1]PAM!J68</f>
        <v>537.81100000000004</v>
      </c>
      <c r="K67" s="17">
        <f>+[1]PAM!K68</f>
        <v>601.32280000000003</v>
      </c>
      <c r="L67" s="17">
        <f>+[1]PAM!L68</f>
        <v>456.78870000000001</v>
      </c>
      <c r="M67" s="17">
        <f>+[1]PAM!M68</f>
        <v>617.70780000000002</v>
      </c>
      <c r="N67" s="17">
        <f>+[1]PAM!N68</f>
        <v>542.39779999999996</v>
      </c>
      <c r="O67" s="18">
        <f>+[1]PAM!R68</f>
        <v>704.84649999999999</v>
      </c>
      <c r="P67" s="19">
        <f>+[1]PAM!S68</f>
        <v>659.11389999999994</v>
      </c>
      <c r="Q67" s="20">
        <f>+[1]PAM!T68</f>
        <v>539.00469999999996</v>
      </c>
      <c r="R67" s="18">
        <f t="shared" si="4"/>
        <v>641.39652574000002</v>
      </c>
      <c r="S67" s="19">
        <f t="shared" si="5"/>
        <v>644.44992889149228</v>
      </c>
      <c r="T67" s="19">
        <f t="shared" si="6"/>
        <v>618.99696523437512</v>
      </c>
      <c r="U67" s="19">
        <f t="shared" si="7"/>
        <v>619.37339776496049</v>
      </c>
      <c r="V67" s="19"/>
      <c r="W67" s="20">
        <f t="shared" si="8"/>
        <v>650.59257936195343</v>
      </c>
      <c r="X67" s="21"/>
      <c r="Y67" s="41">
        <f t="shared" si="47"/>
        <v>4.6657176953345036E-2</v>
      </c>
      <c r="Z67" s="24">
        <f t="shared" si="47"/>
        <v>6.6916978081856593E-2</v>
      </c>
      <c r="AA67" s="24">
        <f t="shared" si="47"/>
        <v>2.3695368828098085E-2</v>
      </c>
      <c r="AB67" s="24">
        <f t="shared" si="47"/>
        <v>3.878133272231099E-2</v>
      </c>
      <c r="AC67" s="24">
        <f t="shared" si="47"/>
        <v>3.7264600501989209E-2</v>
      </c>
      <c r="AD67" s="24">
        <f t="shared" si="47"/>
        <v>4.7204357953543719E-2</v>
      </c>
      <c r="AE67" s="24">
        <f t="shared" si="47"/>
        <v>3.7800079698791622E-2</v>
      </c>
      <c r="AF67" s="24">
        <f t="shared" si="47"/>
        <v>5.4629105530307864E-2</v>
      </c>
      <c r="AG67" s="24">
        <f t="shared" si="47"/>
        <v>1.0912481167957955E-2</v>
      </c>
      <c r="AH67" s="24">
        <f t="shared" si="47"/>
        <v>2.4414310387300242E-2</v>
      </c>
      <c r="AI67" s="24">
        <f t="shared" si="47"/>
        <v>2.7151838519101856E-2</v>
      </c>
      <c r="AJ67" s="24">
        <f t="shared" si="47"/>
        <v>3.0385736719001022E-2</v>
      </c>
      <c r="AK67" s="24">
        <f t="shared" si="47"/>
        <v>4.2410160465319535E-2</v>
      </c>
      <c r="AL67" s="24">
        <f t="shared" si="47"/>
        <v>8.7256949007804785E-2</v>
      </c>
      <c r="AM67" s="24">
        <f t="shared" si="47"/>
        <v>4.1737862176451257E-2</v>
      </c>
      <c r="AN67" s="24">
        <f t="shared" si="47"/>
        <v>3.6553878793100125E-2</v>
      </c>
      <c r="AO67" s="24">
        <f t="shared" si="45"/>
        <v>4.6659594197174581E-2</v>
      </c>
      <c r="AP67" s="24">
        <f t="shared" si="45"/>
        <v>4.904558870763398E-2</v>
      </c>
      <c r="AQ67" s="24">
        <f t="shared" si="45"/>
        <v>3.5761511865398887E-2</v>
      </c>
      <c r="AR67" s="24">
        <f t="shared" si="39"/>
        <v>3.733756356845741E-2</v>
      </c>
      <c r="AS67" s="24" t="e">
        <f t="shared" si="39"/>
        <v>#DIV/0!</v>
      </c>
      <c r="AT67" s="24">
        <f t="shared" si="39"/>
        <v>3.9867699410066626E-2</v>
      </c>
      <c r="AU67" s="21"/>
      <c r="AV67" s="24">
        <f t="shared" si="44"/>
        <v>0.51116690262613562</v>
      </c>
      <c r="AW67" s="24">
        <f t="shared" si="44"/>
        <v>0.54285053344766343</v>
      </c>
      <c r="AX67" s="24">
        <f t="shared" si="44"/>
        <v>0.50870697647646534</v>
      </c>
      <c r="AY67" s="24">
        <f t="shared" si="44"/>
        <v>0.64388657577421338</v>
      </c>
      <c r="AZ67" s="24">
        <f t="shared" si="44"/>
        <v>0.26747347867946791</v>
      </c>
      <c r="BA67" s="24">
        <f t="shared" si="44"/>
        <v>0.47029895188100213</v>
      </c>
      <c r="BB67" s="24">
        <f t="shared" si="44"/>
        <v>0.53400991218696947</v>
      </c>
      <c r="BC67" s="24">
        <f t="shared" si="44"/>
        <v>0.56154025578565325</v>
      </c>
      <c r="BD67" s="24">
        <f t="shared" si="42"/>
        <v>0.23914988407112103</v>
      </c>
      <c r="BE67" s="24">
        <f t="shared" si="42"/>
        <v>0.44254000239894453</v>
      </c>
      <c r="BF67" s="24">
        <f t="shared" si="42"/>
        <v>0.60630292570278366</v>
      </c>
      <c r="BG67" s="24">
        <f t="shared" si="42"/>
        <v>0.59095323861911031</v>
      </c>
      <c r="BH67" s="24">
        <f t="shared" si="42"/>
        <v>0.4315193116011069</v>
      </c>
      <c r="BI67" s="24">
        <f t="shared" si="42"/>
        <v>0.66528177978715664</v>
      </c>
      <c r="BJ67" s="24">
        <f t="shared" si="42"/>
        <v>0.52824539518836588</v>
      </c>
      <c r="BK67" s="24">
        <f t="shared" si="42"/>
        <v>0.34483384959699004</v>
      </c>
      <c r="BL67" s="24">
        <f t="shared" si="46"/>
        <v>0.51116488644598101</v>
      </c>
      <c r="BM67" s="24">
        <f t="shared" si="46"/>
        <v>0.53846683075463542</v>
      </c>
      <c r="BN67" s="24">
        <f t="shared" si="46"/>
        <v>0.53722265390921242</v>
      </c>
      <c r="BO67" s="24">
        <f t="shared" si="46"/>
        <v>0.5222513502634778</v>
      </c>
      <c r="BP67" s="24" t="e">
        <f t="shared" si="46"/>
        <v>#DIV/0!</v>
      </c>
      <c r="BQ67" s="24">
        <f t="shared" si="46"/>
        <v>0.51879481783533588</v>
      </c>
      <c r="BR67" s="21"/>
      <c r="BS67" s="35">
        <f t="shared" si="11"/>
        <v>44593</v>
      </c>
      <c r="BT67" s="24">
        <f t="shared" si="41"/>
        <v>2.0339266688740039E-2</v>
      </c>
      <c r="BU67" s="24">
        <f t="shared" si="49"/>
        <v>7.3738629927126969E-4</v>
      </c>
      <c r="BV67" s="24">
        <f t="shared" si="50"/>
        <v>4.1798878075025268E-3</v>
      </c>
      <c r="BW67" s="24">
        <f t="shared" si="48"/>
        <v>2.5059366299724911E-3</v>
      </c>
      <c r="BX67" s="24">
        <f t="shared" si="48"/>
        <v>2.8943964292655485E-3</v>
      </c>
      <c r="BY67" s="24">
        <f t="shared" si="48"/>
        <v>3.5329059753046645E-3</v>
      </c>
      <c r="BZ67" s="24">
        <f t="shared" si="48"/>
        <v>6.4564182603929401E-3</v>
      </c>
      <c r="CA67" s="24">
        <f t="shared" si="48"/>
        <v>2.7094687223759752E-4</v>
      </c>
      <c r="CB67" s="24">
        <f t="shared" si="48"/>
        <v>1.7282215403655252E-3</v>
      </c>
      <c r="CC67" s="24">
        <f t="shared" si="48"/>
        <v>3.1723734134198511E-4</v>
      </c>
      <c r="CD67" s="24">
        <f t="shared" si="48"/>
        <v>2.4077784100264383E-3</v>
      </c>
      <c r="CE67" s="24">
        <f t="shared" si="48"/>
        <v>1.2891715277921656E-3</v>
      </c>
      <c r="CF67" s="24">
        <f t="shared" si="14"/>
        <v>4.6659553782213189E-2</v>
      </c>
    </row>
    <row r="68" spans="1:84" x14ac:dyDescent="0.25">
      <c r="A68" s="31">
        <f>+[1]PAM!A69</f>
        <v>44621</v>
      </c>
      <c r="B68" s="17">
        <f>+[1]PAM!B69</f>
        <v>683.90589999999997</v>
      </c>
      <c r="C68" s="17">
        <f>+[1]PAM!C69</f>
        <v>748.26390000000004</v>
      </c>
      <c r="D68" s="17">
        <f>+[1]PAM!D69</f>
        <v>542.44029999999998</v>
      </c>
      <c r="E68" s="17">
        <f>+[1]PAM!E69</f>
        <v>717.77430000000004</v>
      </c>
      <c r="F68" s="17">
        <f>+[1]PAM!F69</f>
        <v>522.81949999999995</v>
      </c>
      <c r="G68" s="17">
        <f>+[1]PAM!G69</f>
        <v>648.97460000000001</v>
      </c>
      <c r="H68" s="17">
        <f>+[1]PAM!H69</f>
        <v>760.45439999999996</v>
      </c>
      <c r="I68" s="17">
        <f>+[1]PAM!I69</f>
        <v>773.8048</v>
      </c>
      <c r="J68" s="17">
        <f>+[1]PAM!J69</f>
        <v>567.63059999999996</v>
      </c>
      <c r="K68" s="17">
        <f>+[1]PAM!K69</f>
        <v>628.41679999999997</v>
      </c>
      <c r="L68" s="17">
        <f>+[1]PAM!L69</f>
        <v>574.51599999999996</v>
      </c>
      <c r="M68" s="17">
        <f>+[1]PAM!M69</f>
        <v>649.96860000000004</v>
      </c>
      <c r="N68" s="17">
        <f>+[1]PAM!N69</f>
        <v>569.86450000000002</v>
      </c>
      <c r="O68" s="18">
        <f>+[1]PAM!R69</f>
        <v>750.16790000000003</v>
      </c>
      <c r="P68" s="19">
        <f>+[1]PAM!S69</f>
        <v>701.947</v>
      </c>
      <c r="Q68" s="20">
        <f>+[1]PAM!T69</f>
        <v>578.62310000000002</v>
      </c>
      <c r="R68" s="18">
        <f t="shared" si="4"/>
        <v>683.90634723000005</v>
      </c>
      <c r="S68" s="19">
        <f t="shared" si="5"/>
        <v>688.95562322448404</v>
      </c>
      <c r="T68" s="19">
        <f t="shared" si="6"/>
        <v>657.07995633370535</v>
      </c>
      <c r="U68" s="19">
        <f t="shared" si="7"/>
        <v>659.15645187454936</v>
      </c>
      <c r="V68" s="19"/>
      <c r="W68" s="20">
        <f t="shared" si="8"/>
        <v>691.09905716817639</v>
      </c>
      <c r="X68" s="21"/>
      <c r="Y68" s="41">
        <f t="shared" si="47"/>
        <v>6.6277816685989199E-2</v>
      </c>
      <c r="Z68" s="24">
        <f t="shared" si="47"/>
        <v>7.8768613368725982E-2</v>
      </c>
      <c r="AA68" s="24">
        <f t="shared" si="47"/>
        <v>5.5873022793989646E-2</v>
      </c>
      <c r="AB68" s="24">
        <f t="shared" si="47"/>
        <v>9.1150510280866515E-2</v>
      </c>
      <c r="AC68" s="24">
        <f t="shared" si="47"/>
        <v>6.0440200137438227E-2</v>
      </c>
      <c r="AD68" s="24">
        <f t="shared" si="47"/>
        <v>4.5654178156154357E-2</v>
      </c>
      <c r="AE68" s="24">
        <f t="shared" si="47"/>
        <v>4.3971762062303466E-2</v>
      </c>
      <c r="AF68" s="24">
        <f t="shared" si="47"/>
        <v>5.4613455492194651E-2</v>
      </c>
      <c r="AG68" s="24">
        <f t="shared" si="47"/>
        <v>5.544624412665411E-2</v>
      </c>
      <c r="AH68" s="24">
        <f t="shared" si="47"/>
        <v>4.5057330272525675E-2</v>
      </c>
      <c r="AI68" s="24">
        <f t="shared" si="47"/>
        <v>0.25772813556902774</v>
      </c>
      <c r="AJ68" s="24">
        <f t="shared" si="47"/>
        <v>5.2226635312035974E-2</v>
      </c>
      <c r="AK68" s="24">
        <f t="shared" si="47"/>
        <v>5.0639401560994557E-2</v>
      </c>
      <c r="AL68" s="24">
        <f t="shared" si="47"/>
        <v>6.4299673758754672E-2</v>
      </c>
      <c r="AM68" s="24">
        <f t="shared" si="47"/>
        <v>6.4985884837203578E-2</v>
      </c>
      <c r="AN68" s="24">
        <f t="shared" si="47"/>
        <v>7.3502884112142342E-2</v>
      </c>
      <c r="AO68" s="24">
        <f t="shared" si="45"/>
        <v>6.6276974981981818E-2</v>
      </c>
      <c r="AP68" s="24">
        <f t="shared" si="45"/>
        <v>6.9059972447425455E-2</v>
      </c>
      <c r="AQ68" s="24">
        <f t="shared" si="45"/>
        <v>6.1523712131465125E-2</v>
      </c>
      <c r="AR68" s="24">
        <f t="shared" si="39"/>
        <v>6.4231131419508758E-2</v>
      </c>
      <c r="AS68" s="24" t="e">
        <f t="shared" si="39"/>
        <v>#DIV/0!</v>
      </c>
      <c r="AT68" s="24">
        <f t="shared" si="39"/>
        <v>6.2260897359063483E-2</v>
      </c>
      <c r="AU68" s="21"/>
      <c r="AV68" s="24">
        <f t="shared" si="44"/>
        <v>0.53716771593547485</v>
      </c>
      <c r="AW68" s="24">
        <f t="shared" si="44"/>
        <v>0.58876447484586159</v>
      </c>
      <c r="AX68" s="24">
        <f t="shared" si="44"/>
        <v>0.49162289383040858</v>
      </c>
      <c r="AY68" s="24">
        <f t="shared" si="44"/>
        <v>0.6746852853168146</v>
      </c>
      <c r="AZ68" s="24">
        <f t="shared" si="44"/>
        <v>0.32563212392930274</v>
      </c>
      <c r="BA68" s="24">
        <f t="shared" si="44"/>
        <v>0.48679404874217802</v>
      </c>
      <c r="BB68" s="24">
        <f t="shared" si="44"/>
        <v>0.53569539669663313</v>
      </c>
      <c r="BC68" s="24">
        <f t="shared" si="44"/>
        <v>0.57621249771096172</v>
      </c>
      <c r="BD68" s="24">
        <f t="shared" si="42"/>
        <v>0.31485577208171489</v>
      </c>
      <c r="BE68" s="24">
        <f t="shared" si="42"/>
        <v>0.38546639628306312</v>
      </c>
      <c r="BF68" s="24">
        <f t="shared" si="42"/>
        <v>0.55748659839760895</v>
      </c>
      <c r="BG68" s="24">
        <f t="shared" si="42"/>
        <v>0.62407738577874161</v>
      </c>
      <c r="BH68" s="24">
        <f t="shared" si="42"/>
        <v>0.47253939591890748</v>
      </c>
      <c r="BI68" s="24">
        <f t="shared" si="42"/>
        <v>0.67850283312614068</v>
      </c>
      <c r="BJ68" s="24">
        <f t="shared" si="42"/>
        <v>0.55080039051306873</v>
      </c>
      <c r="BK68" s="24">
        <f t="shared" si="42"/>
        <v>0.39027991421262986</v>
      </c>
      <c r="BL68" s="24">
        <f t="shared" si="46"/>
        <v>0.53717165277456691</v>
      </c>
      <c r="BM68" s="24">
        <f t="shared" si="46"/>
        <v>0.56349770447242364</v>
      </c>
      <c r="BN68" s="24">
        <f t="shared" si="46"/>
        <v>0.54761982820461141</v>
      </c>
      <c r="BO68" s="24">
        <f t="shared" si="46"/>
        <v>0.52692255451039238</v>
      </c>
      <c r="BP68" s="24" t="e">
        <f t="shared" si="46"/>
        <v>#DIV/0!</v>
      </c>
      <c r="BQ68" s="24">
        <f t="shared" si="46"/>
        <v>0.52882474211345021</v>
      </c>
      <c r="BR68" s="21"/>
      <c r="BS68" s="35">
        <f t="shared" si="11"/>
        <v>44621</v>
      </c>
      <c r="BT68" s="24">
        <f t="shared" si="41"/>
        <v>2.4404973545188051E-2</v>
      </c>
      <c r="BU68" s="24">
        <f t="shared" si="49"/>
        <v>1.7005916473390185E-3</v>
      </c>
      <c r="BV68" s="24">
        <f t="shared" si="50"/>
        <v>9.7503606666462985E-3</v>
      </c>
      <c r="BW68" s="24">
        <f t="shared" si="48"/>
        <v>4.0279549937667081E-3</v>
      </c>
      <c r="BX68" s="24">
        <f t="shared" si="48"/>
        <v>2.8008086117210632E-3</v>
      </c>
      <c r="BY68" s="24">
        <f t="shared" si="48"/>
        <v>4.0749518082132084E-3</v>
      </c>
      <c r="BZ68" s="24">
        <f t="shared" si="48"/>
        <v>6.5037302563347747E-3</v>
      </c>
      <c r="CA68" s="24">
        <f t="shared" si="48"/>
        <v>1.3296638767088486E-3</v>
      </c>
      <c r="CB68" s="24">
        <f t="shared" si="48"/>
        <v>3.1217030487892265E-3</v>
      </c>
      <c r="CC68" s="24">
        <f t="shared" si="48"/>
        <v>2.9551333529572068E-3</v>
      </c>
      <c r="CD68" s="24">
        <f t="shared" si="48"/>
        <v>4.0741233647377719E-3</v>
      </c>
      <c r="CE68" s="24">
        <f t="shared" si="48"/>
        <v>1.5330754685563826E-3</v>
      </c>
      <c r="CF68" s="24">
        <f t="shared" si="14"/>
        <v>6.6277070640958557E-2</v>
      </c>
    </row>
    <row r="69" spans="1:84" x14ac:dyDescent="0.25">
      <c r="A69" s="31">
        <f>+[1]PAM!A70</f>
        <v>44652</v>
      </c>
      <c r="B69" s="17">
        <f>+[1]PAM!B70</f>
        <v>723.95090000000005</v>
      </c>
      <c r="C69" s="17">
        <f>+[1]PAM!C70</f>
        <v>789.69079999999997</v>
      </c>
      <c r="D69" s="17">
        <f>+[1]PAM!D70</f>
        <v>561.24369999999999</v>
      </c>
      <c r="E69" s="17">
        <f>+[1]PAM!E70</f>
        <v>781.67510000000004</v>
      </c>
      <c r="F69" s="17">
        <f>+[1]PAM!F70</f>
        <v>543.81709999999998</v>
      </c>
      <c r="G69" s="17">
        <f>+[1]PAM!G70</f>
        <v>684.93079999999998</v>
      </c>
      <c r="H69" s="17">
        <f>+[1]PAM!H70</f>
        <v>812.16759999999999</v>
      </c>
      <c r="I69" s="17">
        <f>+[1]PAM!I70</f>
        <v>811.43910000000005</v>
      </c>
      <c r="J69" s="17">
        <f>+[1]PAM!J70</f>
        <v>583.81510000000003</v>
      </c>
      <c r="K69" s="17">
        <f>+[1]PAM!K70</f>
        <v>658.55989999999997</v>
      </c>
      <c r="L69" s="17">
        <f>+[1]PAM!L70</f>
        <v>597.88170000000002</v>
      </c>
      <c r="M69" s="17">
        <f>+[1]PAM!M70</f>
        <v>703.83029999999997</v>
      </c>
      <c r="N69" s="17">
        <f>+[1]PAM!N70</f>
        <v>601.42039999999997</v>
      </c>
      <c r="O69" s="18">
        <f>+[1]PAM!R70</f>
        <v>781.27869999999996</v>
      </c>
      <c r="P69" s="19">
        <f>+[1]PAM!S70</f>
        <v>747.64980000000003</v>
      </c>
      <c r="Q69" s="20">
        <f>+[1]PAM!T70</f>
        <v>604.08240000000001</v>
      </c>
      <c r="R69" s="18">
        <f t="shared" si="4"/>
        <v>723.95131794999998</v>
      </c>
      <c r="S69" s="19">
        <f t="shared" si="5"/>
        <v>731.78456828232538</v>
      </c>
      <c r="T69" s="19">
        <f t="shared" si="6"/>
        <v>703.57702812500008</v>
      </c>
      <c r="U69" s="19">
        <f t="shared" si="7"/>
        <v>703.50307346791635</v>
      </c>
      <c r="V69" s="19"/>
      <c r="W69" s="20">
        <f t="shared" si="8"/>
        <v>733.00206041748731</v>
      </c>
      <c r="X69" s="21"/>
      <c r="Y69" s="41">
        <f t="shared" si="47"/>
        <v>5.8553377006983043E-2</v>
      </c>
      <c r="Z69" s="24">
        <f t="shared" si="47"/>
        <v>5.5364023307819421E-2</v>
      </c>
      <c r="AA69" s="24">
        <f t="shared" si="47"/>
        <v>3.4664459849314211E-2</v>
      </c>
      <c r="AB69" s="24">
        <f t="shared" si="47"/>
        <v>8.9026313703346682E-2</v>
      </c>
      <c r="AC69" s="24">
        <f t="shared" si="47"/>
        <v>4.0162235723801398E-2</v>
      </c>
      <c r="AD69" s="24">
        <f t="shared" si="47"/>
        <v>5.5404633709855489E-2</v>
      </c>
      <c r="AE69" s="24">
        <f t="shared" si="47"/>
        <v>6.8003025559455033E-2</v>
      </c>
      <c r="AF69" s="24">
        <f t="shared" si="47"/>
        <v>4.8635392284979373E-2</v>
      </c>
      <c r="AG69" s="24">
        <f t="shared" si="47"/>
        <v>2.8512381115465057E-2</v>
      </c>
      <c r="AH69" s="24">
        <f t="shared" si="47"/>
        <v>4.7966731634163873E-2</v>
      </c>
      <c r="AI69" s="24">
        <f t="shared" si="47"/>
        <v>4.0670233727172267E-2</v>
      </c>
      <c r="AJ69" s="24">
        <f t="shared" si="47"/>
        <v>8.286815701558492E-2</v>
      </c>
      <c r="AK69" s="24">
        <f t="shared" si="47"/>
        <v>5.5374391631694886E-2</v>
      </c>
      <c r="AL69" s="24">
        <f t="shared" si="47"/>
        <v>4.1471782516953715E-2</v>
      </c>
      <c r="AM69" s="24">
        <f t="shared" si="47"/>
        <v>6.5108619311714522E-2</v>
      </c>
      <c r="AN69" s="24">
        <f t="shared" si="47"/>
        <v>4.3999798832780712E-2</v>
      </c>
      <c r="AO69" s="24">
        <f t="shared" si="45"/>
        <v>5.8553295904026248E-2</v>
      </c>
      <c r="AP69" s="24">
        <f t="shared" si="45"/>
        <v>6.2165027200723255E-2</v>
      </c>
      <c r="AQ69" s="24">
        <f t="shared" si="45"/>
        <v>7.0763186950235646E-2</v>
      </c>
      <c r="AR69" s="24">
        <f t="shared" si="39"/>
        <v>6.7277838921626865E-2</v>
      </c>
      <c r="AS69" s="24" t="e">
        <f t="shared" si="39"/>
        <v>#DIV/0!</v>
      </c>
      <c r="AT69" s="24">
        <f t="shared" si="39"/>
        <v>6.0632412697842808E-2</v>
      </c>
      <c r="AU69" s="21"/>
      <c r="AV69" s="24">
        <f t="shared" si="44"/>
        <v>0.56528130596557502</v>
      </c>
      <c r="AW69" s="24">
        <f t="shared" si="44"/>
        <v>0.61240560160764645</v>
      </c>
      <c r="AX69" s="24">
        <f t="shared" si="44"/>
        <v>0.49410470909820803</v>
      </c>
      <c r="AY69" s="24">
        <f t="shared" si="44"/>
        <v>0.70099469034251638</v>
      </c>
      <c r="AZ69" s="24">
        <f t="shared" si="44"/>
        <v>0.34877681347484391</v>
      </c>
      <c r="BA69" s="24">
        <f t="shared" si="44"/>
        <v>0.50536723132798889</v>
      </c>
      <c r="BB69" s="24">
        <f t="shared" si="44"/>
        <v>0.58111694930762536</v>
      </c>
      <c r="BC69" s="24">
        <f t="shared" si="44"/>
        <v>0.55477501205687751</v>
      </c>
      <c r="BD69" s="24">
        <f t="shared" si="42"/>
        <v>0.34496551743203474</v>
      </c>
      <c r="BE69" s="24">
        <f t="shared" si="42"/>
        <v>0.4620732510887402</v>
      </c>
      <c r="BF69" s="24">
        <f t="shared" si="42"/>
        <v>0.59105199458403068</v>
      </c>
      <c r="BG69" s="24">
        <f t="shared" si="42"/>
        <v>0.68295421069545714</v>
      </c>
      <c r="BH69" s="24">
        <f t="shared" si="42"/>
        <v>0.50454098797008418</v>
      </c>
      <c r="BI69" s="24">
        <f t="shared" si="42"/>
        <v>0.69259141228538978</v>
      </c>
      <c r="BJ69" s="24">
        <f t="shared" si="42"/>
        <v>0.58534631975424967</v>
      </c>
      <c r="BK69" s="24">
        <f t="shared" si="42"/>
        <v>0.40249573040093822</v>
      </c>
      <c r="BL69" s="24">
        <f t="shared" si="46"/>
        <v>0.56528059377218054</v>
      </c>
      <c r="BM69" s="24">
        <f t="shared" si="46"/>
        <v>0.59741996112974061</v>
      </c>
      <c r="BN69" s="24">
        <f t="shared" si="46"/>
        <v>0.59345168194805975</v>
      </c>
      <c r="BO69" s="24">
        <f t="shared" si="46"/>
        <v>0.56907430136531212</v>
      </c>
      <c r="BP69" s="24" t="e">
        <f t="shared" si="46"/>
        <v>#DIV/0!</v>
      </c>
      <c r="BQ69" s="24">
        <f t="shared" si="46"/>
        <v>0.55685535644787021</v>
      </c>
      <c r="BR69" s="21"/>
      <c r="BS69" s="35">
        <f t="shared" si="11"/>
        <v>44652</v>
      </c>
      <c r="BT69" s="24">
        <f t="shared" si="41"/>
        <v>1.7354444302936967E-2</v>
      </c>
      <c r="BU69" s="24">
        <f t="shared" si="49"/>
        <v>1.0447770665525775E-3</v>
      </c>
      <c r="BV69" s="24">
        <f t="shared" si="50"/>
        <v>9.7452784659410024E-3</v>
      </c>
      <c r="BW69" s="24">
        <f t="shared" si="48"/>
        <v>2.6619041011343857E-3</v>
      </c>
      <c r="BX69" s="24">
        <f t="shared" si="48"/>
        <v>3.3332408449758921E-3</v>
      </c>
      <c r="BY69" s="24">
        <f t="shared" si="48"/>
        <v>6.1701428807676654E-3</v>
      </c>
      <c r="BZ69" s="24">
        <f t="shared" si="48"/>
        <v>5.7284644422573427E-3</v>
      </c>
      <c r="CA69" s="24">
        <f t="shared" si="48"/>
        <v>6.7681343295912793E-4</v>
      </c>
      <c r="CB69" s="24">
        <f t="shared" si="48"/>
        <v>3.2571368224780638E-3</v>
      </c>
      <c r="CC69" s="24">
        <f t="shared" si="48"/>
        <v>5.5005779303848813E-4</v>
      </c>
      <c r="CD69" s="24">
        <f t="shared" si="48"/>
        <v>6.3792368219078013E-3</v>
      </c>
      <c r="CE69" s="24">
        <f t="shared" si="48"/>
        <v>1.6518372191261959E-3</v>
      </c>
      <c r="CF69" s="24">
        <f t="shared" si="14"/>
        <v>5.8553334194075504E-2</v>
      </c>
    </row>
    <row r="70" spans="1:84" x14ac:dyDescent="0.25">
      <c r="A70" s="31">
        <f>+[1]PAM!A71</f>
        <v>44682</v>
      </c>
      <c r="B70" s="17">
        <f>+[1]PAM!B71</f>
        <v>762.15629999999999</v>
      </c>
      <c r="C70" s="17">
        <f>+[1]PAM!C71</f>
        <v>824.13379999999995</v>
      </c>
      <c r="D70" s="17">
        <f>+[1]PAM!D71</f>
        <v>591.07100000000003</v>
      </c>
      <c r="E70" s="17">
        <f>+[1]PAM!E71</f>
        <v>833.68539999999996</v>
      </c>
      <c r="F70" s="17">
        <f>+[1]PAM!F71</f>
        <v>561.7817</v>
      </c>
      <c r="G70" s="17">
        <f>+[1]PAM!G71</f>
        <v>723.01580000000001</v>
      </c>
      <c r="H70" s="17">
        <f>+[1]PAM!H71</f>
        <v>863.59029999999996</v>
      </c>
      <c r="I70" s="17">
        <f>+[1]PAM!I71</f>
        <v>869.27560000000005</v>
      </c>
      <c r="J70" s="17">
        <f>+[1]PAM!J71</f>
        <v>599.95360000000005</v>
      </c>
      <c r="K70" s="17">
        <f>+[1]PAM!K71</f>
        <v>690.62620000000004</v>
      </c>
      <c r="L70" s="17">
        <f>+[1]PAM!L71</f>
        <v>620.32039999999995</v>
      </c>
      <c r="M70" s="17">
        <f>+[1]PAM!M71</f>
        <v>746.25080000000003</v>
      </c>
      <c r="N70" s="17">
        <f>+[1]PAM!N71</f>
        <v>628.28459999999995</v>
      </c>
      <c r="O70" s="18">
        <f>+[1]PAM!R71</f>
        <v>811.13170000000002</v>
      </c>
      <c r="P70" s="19">
        <f>+[1]PAM!S71</f>
        <v>787.72260000000006</v>
      </c>
      <c r="Q70" s="20">
        <f>+[1]PAM!T71</f>
        <v>640.82550000000003</v>
      </c>
      <c r="R70" s="18">
        <f t="shared" ref="R70:R95" si="51">+SUMPRODUCT($C$3:$N$3,C70:N70)</f>
        <v>762.15666352999995</v>
      </c>
      <c r="S70" s="19">
        <f t="shared" ref="S70:S111" si="52">+($C$3*$C70+$D$3*$D70+$E$3*$E70+$G$3*$G70+$K$3*$K70+$M$3*$M70+$N$3*$N70)/SUM($C$3:$E$3,$G$3,$K$3,$M$3:$N$3)</f>
        <v>769.28364372528927</v>
      </c>
      <c r="T70" s="19">
        <f t="shared" ref="T70:T111" si="53">+($E$3*$E70+$G$3*$G70+$K$3*$K70+$M$3*$M70+$N$3*$N70)/SUM($E$3,$G$3,$K$3,$M$3:$N$3)</f>
        <v>744.33250167410711</v>
      </c>
      <c r="U70" s="19">
        <f t="shared" ref="U70:U111" si="54">+($E$3*$E70+$G$3*$G70+$K$3*$K70+$N$3*$N70)/SUM($E$3,$G$3,$K$3,$N$3)</f>
        <v>743.77236409516945</v>
      </c>
      <c r="V70" s="19"/>
      <c r="W70" s="20">
        <f t="shared" ref="W70:W111" si="55">($E$3*$E70+SUMPRODUCT($G$3:$L$3,$G70:$L70)+$N$3*$N70)/SUM($E$3,$G$3:$L$3,$N$3)</f>
        <v>776.74053493501356</v>
      </c>
      <c r="X70" s="21"/>
      <c r="Y70" s="41">
        <f t="shared" si="47"/>
        <v>5.2773468476936758E-2</v>
      </c>
      <c r="Z70" s="24">
        <f t="shared" si="47"/>
        <v>4.3615805072061198E-2</v>
      </c>
      <c r="AA70" s="24">
        <f t="shared" si="47"/>
        <v>5.3145006349291757E-2</v>
      </c>
      <c r="AB70" s="24">
        <f t="shared" si="47"/>
        <v>6.6536979366491167E-2</v>
      </c>
      <c r="AC70" s="24">
        <f t="shared" si="47"/>
        <v>3.3034268322934324E-2</v>
      </c>
      <c r="AD70" s="24">
        <f t="shared" si="47"/>
        <v>5.5604157383490449E-2</v>
      </c>
      <c r="AE70" s="24">
        <f t="shared" si="47"/>
        <v>6.3315379731966548E-2</v>
      </c>
      <c r="AF70" s="24">
        <f t="shared" si="47"/>
        <v>7.1276451923502293E-2</v>
      </c>
      <c r="AG70" s="24">
        <f t="shared" si="47"/>
        <v>2.7643169900881226E-2</v>
      </c>
      <c r="AH70" s="24">
        <f t="shared" si="47"/>
        <v>4.8691546509284978E-2</v>
      </c>
      <c r="AI70" s="24">
        <f t="shared" si="47"/>
        <v>3.7530334178149216E-2</v>
      </c>
      <c r="AJ70" s="24">
        <f t="shared" si="47"/>
        <v>6.027092041931148E-2</v>
      </c>
      <c r="AK70" s="24">
        <f t="shared" si="47"/>
        <v>4.4667922804081828E-2</v>
      </c>
      <c r="AL70" s="24">
        <f t="shared" si="47"/>
        <v>3.8210436301412187E-2</v>
      </c>
      <c r="AM70" s="24">
        <f t="shared" si="47"/>
        <v>5.359835580775929E-2</v>
      </c>
      <c r="AN70" s="24">
        <f t="shared" si="47"/>
        <v>6.0824649087607874E-2</v>
      </c>
      <c r="AO70" s="24">
        <f t="shared" si="45"/>
        <v>5.2773362839072302E-2</v>
      </c>
      <c r="AP70" s="24">
        <f t="shared" si="45"/>
        <v>5.1243326339858841E-2</v>
      </c>
      <c r="AQ70" s="24">
        <f t="shared" si="45"/>
        <v>5.7926100369874778E-2</v>
      </c>
      <c r="AR70" s="24">
        <f t="shared" si="39"/>
        <v>5.7241101206204847E-2</v>
      </c>
      <c r="AS70" s="24" t="e">
        <f t="shared" si="39"/>
        <v>#DIV/0!</v>
      </c>
      <c r="AT70" s="24">
        <f t="shared" si="39"/>
        <v>5.9670329565805869E-2</v>
      </c>
      <c r="AU70" s="21"/>
      <c r="AV70" s="24">
        <f t="shared" si="44"/>
        <v>0.5963230521469598</v>
      </c>
      <c r="AW70" s="24">
        <f t="shared" si="44"/>
        <v>0.63135792258919388</v>
      </c>
      <c r="AX70" s="24">
        <f t="shared" si="44"/>
        <v>0.54076609366263351</v>
      </c>
      <c r="AY70" s="24">
        <f t="shared" si="44"/>
        <v>0.75280681068934419</v>
      </c>
      <c r="AZ70" s="24">
        <f t="shared" si="44"/>
        <v>0.37146569979009891</v>
      </c>
      <c r="BA70" s="24">
        <f t="shared" si="44"/>
        <v>0.54817458573851896</v>
      </c>
      <c r="BB70" s="24">
        <f t="shared" si="44"/>
        <v>0.61192295086006254</v>
      </c>
      <c r="BC70" s="24">
        <f t="shared" si="44"/>
        <v>0.57690345734858006</v>
      </c>
      <c r="BD70" s="24">
        <f t="shared" si="42"/>
        <v>0.37892535713481279</v>
      </c>
      <c r="BE70" s="24">
        <f t="shared" si="42"/>
        <v>0.49750522838473543</v>
      </c>
      <c r="BF70" s="24">
        <f t="shared" si="42"/>
        <v>0.61924401567662746</v>
      </c>
      <c r="BG70" s="24">
        <f t="shared" si="42"/>
        <v>0.73815100527325916</v>
      </c>
      <c r="BH70" s="24">
        <f t="shared" si="42"/>
        <v>0.51663548270527282</v>
      </c>
      <c r="BI70" s="24">
        <f t="shared" si="42"/>
        <v>0.71628455736463814</v>
      </c>
      <c r="BJ70" s="24">
        <f t="shared" si="42"/>
        <v>0.61547538772757915</v>
      </c>
      <c r="BK70" s="24">
        <f t="shared" si="42"/>
        <v>0.44238846243186747</v>
      </c>
      <c r="BL70" s="24">
        <f t="shared" si="46"/>
        <v>0.59632060783935681</v>
      </c>
      <c r="BM70" s="24">
        <f t="shared" si="46"/>
        <v>0.6304015783078829</v>
      </c>
      <c r="BN70" s="24">
        <f t="shared" si="46"/>
        <v>0.63757297065853469</v>
      </c>
      <c r="BO70" s="24">
        <f t="shared" si="46"/>
        <v>0.61027446454589662</v>
      </c>
      <c r="BP70" s="24" t="e">
        <f t="shared" si="46"/>
        <v>#DIV/0!</v>
      </c>
      <c r="BQ70" s="24">
        <f t="shared" si="46"/>
        <v>0.59144632976022571</v>
      </c>
      <c r="BR70" s="21"/>
      <c r="BS70" s="35">
        <f t="shared" ref="BS70:BS95" si="56">+A70</f>
        <v>44682</v>
      </c>
      <c r="BT70" s="24">
        <f t="shared" si="41"/>
        <v>1.3630647465180296E-2</v>
      </c>
      <c r="BU70" s="24">
        <f t="shared" si="49"/>
        <v>1.5656274479388054E-3</v>
      </c>
      <c r="BV70" s="24">
        <f t="shared" si="50"/>
        <v>7.4931522151571207E-3</v>
      </c>
      <c r="BW70" s="24">
        <f t="shared" si="48"/>
        <v>2.1514315680801026E-3</v>
      </c>
      <c r="BX70" s="24">
        <f t="shared" si="48"/>
        <v>3.3352938714490197E-3</v>
      </c>
      <c r="BY70" s="24">
        <f t="shared" si="48"/>
        <v>5.7961007024095092E-3</v>
      </c>
      <c r="BZ70" s="24">
        <f t="shared" si="48"/>
        <v>8.3165580013782707E-3</v>
      </c>
      <c r="CA70" s="24">
        <f t="shared" si="48"/>
        <v>6.3755856923446131E-4</v>
      </c>
      <c r="CB70" s="24">
        <f t="shared" si="48"/>
        <v>3.2732876911956391E-3</v>
      </c>
      <c r="CC70" s="24">
        <f t="shared" si="48"/>
        <v>4.9901598299000494E-4</v>
      </c>
      <c r="CD70" s="24">
        <f t="shared" si="48"/>
        <v>4.7462617975887657E-3</v>
      </c>
      <c r="CE70" s="24">
        <f t="shared" si="48"/>
        <v>1.328457993490994E-3</v>
      </c>
      <c r="CF70" s="24">
        <f t="shared" si="14"/>
        <v>5.2773393306092993E-2</v>
      </c>
    </row>
    <row r="71" spans="1:84" x14ac:dyDescent="0.25">
      <c r="A71" s="31">
        <f>+[1]PAM!A72</f>
        <v>44713</v>
      </c>
      <c r="B71" s="17">
        <f>+[1]PAM!B72</f>
        <v>801.44709999999998</v>
      </c>
      <c r="C71" s="17">
        <f>+[1]PAM!C72</f>
        <v>859.59609999999998</v>
      </c>
      <c r="D71" s="17">
        <f>+[1]PAM!D72</f>
        <v>631.57899999999995</v>
      </c>
      <c r="E71" s="17">
        <f>+[1]PAM!E72</f>
        <v>884.44179999999994</v>
      </c>
      <c r="F71" s="17">
        <f>+[1]PAM!F72</f>
        <v>595.5444</v>
      </c>
      <c r="G71" s="17">
        <f>+[1]PAM!G72</f>
        <v>765.2133</v>
      </c>
      <c r="H71" s="17">
        <f>+[1]PAM!H72</f>
        <v>924.4932</v>
      </c>
      <c r="I71" s="17">
        <f>+[1]PAM!I72</f>
        <v>919.697</v>
      </c>
      <c r="J71" s="17">
        <f>+[1]PAM!J72</f>
        <v>601.28020000000004</v>
      </c>
      <c r="K71" s="17">
        <f>+[1]PAM!K72</f>
        <v>715.92409999999995</v>
      </c>
      <c r="L71" s="17">
        <f>+[1]PAM!L72</f>
        <v>633.02980000000002</v>
      </c>
      <c r="M71" s="17">
        <f>+[1]PAM!M72</f>
        <v>787.29740000000004</v>
      </c>
      <c r="N71" s="17">
        <f>+[1]PAM!N72</f>
        <v>657.33090000000004</v>
      </c>
      <c r="O71" s="18">
        <f>+[1]PAM!R72</f>
        <v>862.43949999999995</v>
      </c>
      <c r="P71" s="19">
        <f>+[1]PAM!S72</f>
        <v>826.38580000000002</v>
      </c>
      <c r="Q71" s="20">
        <f>+[1]PAM!T72</f>
        <v>674.89449999999999</v>
      </c>
      <c r="R71" s="18">
        <f t="shared" si="51"/>
        <v>801.44761002000007</v>
      </c>
      <c r="S71" s="19">
        <f t="shared" si="52"/>
        <v>807.2139613706255</v>
      </c>
      <c r="T71" s="19">
        <f t="shared" si="53"/>
        <v>783.96241509486606</v>
      </c>
      <c r="U71" s="19">
        <f t="shared" si="54"/>
        <v>782.98860912040379</v>
      </c>
      <c r="V71" s="19"/>
      <c r="W71" s="20">
        <f t="shared" si="55"/>
        <v>818.76434913351704</v>
      </c>
      <c r="X71" s="21"/>
      <c r="Y71" s="41">
        <f t="shared" si="47"/>
        <v>5.1552155378102871E-2</v>
      </c>
      <c r="Z71" s="24">
        <f t="shared" si="47"/>
        <v>4.302978472670338E-2</v>
      </c>
      <c r="AA71" s="24">
        <f t="shared" si="47"/>
        <v>6.8533221897200125E-2</v>
      </c>
      <c r="AB71" s="24">
        <f t="shared" si="47"/>
        <v>6.0881958590134788E-2</v>
      </c>
      <c r="AC71" s="24">
        <f t="shared" si="47"/>
        <v>6.0099323278063332E-2</v>
      </c>
      <c r="AD71" s="24">
        <f t="shared" si="47"/>
        <v>5.8363178232066382E-2</v>
      </c>
      <c r="AE71" s="24">
        <f t="shared" si="47"/>
        <v>7.0522908837674647E-2</v>
      </c>
      <c r="AF71" s="24">
        <f t="shared" si="47"/>
        <v>5.8003928788522341E-2</v>
      </c>
      <c r="AG71" s="24">
        <f t="shared" si="47"/>
        <v>2.211170997223677E-3</v>
      </c>
      <c r="AH71" s="24">
        <f t="shared" si="47"/>
        <v>3.6630379791557255E-2</v>
      </c>
      <c r="AI71" s="24">
        <f t="shared" si="47"/>
        <v>2.0488444358754077E-2</v>
      </c>
      <c r="AJ71" s="24">
        <f t="shared" si="47"/>
        <v>5.5003760129972434E-2</v>
      </c>
      <c r="AK71" s="24">
        <f t="shared" si="47"/>
        <v>4.6231118827359641E-2</v>
      </c>
      <c r="AL71" s="24">
        <f t="shared" si="47"/>
        <v>6.3254586154134929E-2</v>
      </c>
      <c r="AM71" s="24">
        <f t="shared" si="47"/>
        <v>4.9082253067259884E-2</v>
      </c>
      <c r="AN71" s="24">
        <f t="shared" si="47"/>
        <v>5.3164238938681274E-2</v>
      </c>
      <c r="AO71" s="24">
        <f t="shared" si="45"/>
        <v>5.1552322993569932E-2</v>
      </c>
      <c r="AP71" s="24">
        <f t="shared" si="45"/>
        <v>4.9306023798526333E-2</v>
      </c>
      <c r="AQ71" s="24">
        <f t="shared" si="45"/>
        <v>5.3242218137224739E-2</v>
      </c>
      <c r="AR71" s="24">
        <f t="shared" si="39"/>
        <v>5.2726138961807889E-2</v>
      </c>
      <c r="AS71" s="24" t="e">
        <f t="shared" si="39"/>
        <v>#DIV/0!</v>
      </c>
      <c r="AT71" s="24">
        <f t="shared" si="39"/>
        <v>5.4102769597339728E-2</v>
      </c>
      <c r="AU71" s="21"/>
      <c r="AV71" s="24">
        <f t="shared" si="44"/>
        <v>0.62588750103970359</v>
      </c>
      <c r="AW71" s="24">
        <f t="shared" si="44"/>
        <v>0.65255808346994182</v>
      </c>
      <c r="AX71" s="24">
        <f t="shared" si="44"/>
        <v>0.5672876634279278</v>
      </c>
      <c r="AY71" s="24">
        <f t="shared" si="44"/>
        <v>0.80208081188420599</v>
      </c>
      <c r="AZ71" s="24">
        <f t="shared" si="44"/>
        <v>0.41711157797351728</v>
      </c>
      <c r="BA71" s="24">
        <f t="shared" si="44"/>
        <v>0.58899505077760139</v>
      </c>
      <c r="BB71" s="24">
        <f t="shared" si="44"/>
        <v>0.65983969906139817</v>
      </c>
      <c r="BC71" s="24">
        <f t="shared" si="44"/>
        <v>0.61623949032318026</v>
      </c>
      <c r="BD71" s="24">
        <f t="shared" si="42"/>
        <v>0.29048418466314319</v>
      </c>
      <c r="BE71" s="24">
        <f t="shared" si="42"/>
        <v>0.51310720127283549</v>
      </c>
      <c r="BF71" s="24">
        <f t="shared" si="42"/>
        <v>0.62710260339583201</v>
      </c>
      <c r="BG71" s="24">
        <f t="shared" si="42"/>
        <v>0.77097861906850684</v>
      </c>
      <c r="BH71" s="24">
        <f t="shared" si="42"/>
        <v>0.54985510137245219</v>
      </c>
      <c r="BI71" s="24">
        <f t="shared" si="42"/>
        <v>0.82451349240399097</v>
      </c>
      <c r="BJ71" s="24">
        <f t="shared" si="42"/>
        <v>0.63412072650016293</v>
      </c>
      <c r="BK71" s="24">
        <f t="shared" si="42"/>
        <v>0.4670886020916345</v>
      </c>
      <c r="BL71" s="24">
        <f t="shared" si="46"/>
        <v>0.6258866372077303</v>
      </c>
      <c r="BM71" s="24">
        <f t="shared" si="46"/>
        <v>0.65928960788060076</v>
      </c>
      <c r="BN71" s="24">
        <f t="shared" si="46"/>
        <v>0.67365712186049076</v>
      </c>
      <c r="BO71" s="24">
        <f t="shared" si="46"/>
        <v>0.64708215926287971</v>
      </c>
      <c r="BP71" s="24" t="e">
        <f t="shared" si="46"/>
        <v>#DIV/0!</v>
      </c>
      <c r="BQ71" s="24">
        <f t="shared" si="46"/>
        <v>0.62317286949838535</v>
      </c>
      <c r="BR71" s="21"/>
      <c r="BS71" s="35">
        <f t="shared" si="56"/>
        <v>44713</v>
      </c>
      <c r="BT71" s="24">
        <f t="shared" si="41"/>
        <v>1.3330532005049366E-2</v>
      </c>
      <c r="BU71" s="24">
        <f t="shared" si="49"/>
        <v>2.0196697186653147E-3</v>
      </c>
      <c r="BV71" s="24">
        <f t="shared" si="50"/>
        <v>6.9459407735657352E-3</v>
      </c>
      <c r="BW71" s="24">
        <f t="shared" si="48"/>
        <v>3.8407162546580009E-3</v>
      </c>
      <c r="BX71" s="24">
        <f t="shared" si="48"/>
        <v>3.510200597961336E-3</v>
      </c>
      <c r="BY71" s="24">
        <f t="shared" si="48"/>
        <v>6.5205478718735306E-3</v>
      </c>
      <c r="BZ71" s="24">
        <f t="shared" si="48"/>
        <v>6.8868652532295474E-3</v>
      </c>
      <c r="CA71" s="24">
        <f t="shared" si="48"/>
        <v>4.9780812675824592E-5</v>
      </c>
      <c r="CB71" s="24">
        <f t="shared" si="48"/>
        <v>2.4529283691547173E-3</v>
      </c>
      <c r="CC71" s="24">
        <f t="shared" si="48"/>
        <v>2.6847687278843091E-4</v>
      </c>
      <c r="CD71" s="24">
        <f t="shared" si="48"/>
        <v>4.3623264676812372E-3</v>
      </c>
      <c r="CE71" s="24">
        <f t="shared" si="48"/>
        <v>1.3643625854696776E-3</v>
      </c>
      <c r="CF71" s="24">
        <f t="shared" ref="CF71:CF95" si="57">+SUM(BT71:CE71)</f>
        <v>5.1552347582772717E-2</v>
      </c>
    </row>
    <row r="72" spans="1:84" x14ac:dyDescent="0.25">
      <c r="A72" s="31">
        <f>+[1]PAM!A73</f>
        <v>44743</v>
      </c>
      <c r="B72" s="17">
        <f>+[1]PAM!B73</f>
        <v>861.702</v>
      </c>
      <c r="C72" s="17">
        <f>+[1]PAM!C73</f>
        <v>911.61620000000005</v>
      </c>
      <c r="D72" s="17">
        <f>+[1]PAM!D73</f>
        <v>674.17809999999997</v>
      </c>
      <c r="E72" s="17">
        <f>+[1]PAM!E73</f>
        <v>964.71389999999997</v>
      </c>
      <c r="F72" s="17">
        <f>+[1]PAM!F73</f>
        <v>619.23850000000004</v>
      </c>
      <c r="G72" s="17">
        <f>+[1]PAM!G73</f>
        <v>843.24120000000005</v>
      </c>
      <c r="H72" s="17">
        <f>+[1]PAM!H73</f>
        <v>989.22389999999996</v>
      </c>
      <c r="I72" s="17">
        <f>+[1]PAM!I73</f>
        <v>982.80960000000005</v>
      </c>
      <c r="J72" s="17">
        <f>+[1]PAM!J73</f>
        <v>637.84469999999999</v>
      </c>
      <c r="K72" s="17">
        <f>+[1]PAM!K73</f>
        <v>818.33010000000002</v>
      </c>
      <c r="L72" s="17">
        <f>+[1]PAM!L73</f>
        <v>657.27689999999996</v>
      </c>
      <c r="M72" s="17">
        <f>+[1]PAM!M73</f>
        <v>856.39940000000001</v>
      </c>
      <c r="N72" s="17">
        <f>+[1]PAM!N73</f>
        <v>710.53210000000001</v>
      </c>
      <c r="O72" s="18">
        <f>+[1]PAM!R73</f>
        <v>966.41700000000003</v>
      </c>
      <c r="P72" s="19">
        <f>+[1]PAM!S73</f>
        <v>886.50120000000004</v>
      </c>
      <c r="Q72" s="20">
        <f>+[1]PAM!T73</f>
        <v>708.52539999999999</v>
      </c>
      <c r="R72" s="18">
        <f t="shared" si="51"/>
        <v>861.70159998000008</v>
      </c>
      <c r="S72" s="19">
        <f t="shared" si="52"/>
        <v>872.97987394933398</v>
      </c>
      <c r="T72" s="19">
        <f t="shared" si="53"/>
        <v>863.17284268973208</v>
      </c>
      <c r="U72" s="19">
        <f t="shared" si="54"/>
        <v>865.15066842105261</v>
      </c>
      <c r="V72" s="19"/>
      <c r="W72" s="20">
        <f t="shared" si="55"/>
        <v>889.8157966325324</v>
      </c>
      <c r="X72" s="21"/>
      <c r="Y72" s="41">
        <f t="shared" si="47"/>
        <v>7.518262902192796E-2</v>
      </c>
      <c r="Z72" s="24">
        <f t="shared" si="47"/>
        <v>6.0516910209341468E-2</v>
      </c>
      <c r="AA72" s="24">
        <f t="shared" si="47"/>
        <v>6.7448569379285894E-2</v>
      </c>
      <c r="AB72" s="24">
        <f t="shared" si="47"/>
        <v>9.0760183428689079E-2</v>
      </c>
      <c r="AC72" s="24">
        <f t="shared" si="47"/>
        <v>3.978561464099073E-2</v>
      </c>
      <c r="AD72" s="24">
        <f t="shared" si="47"/>
        <v>0.10196882359467629</v>
      </c>
      <c r="AE72" s="24">
        <f t="shared" si="47"/>
        <v>7.0017497154116315E-2</v>
      </c>
      <c r="AF72" s="24">
        <f t="shared" si="47"/>
        <v>6.8623253093138326E-2</v>
      </c>
      <c r="AG72" s="24">
        <f t="shared" si="47"/>
        <v>6.0811082753098988E-2</v>
      </c>
      <c r="AH72" s="24">
        <f t="shared" si="47"/>
        <v>0.14304030273600232</v>
      </c>
      <c r="AI72" s="24">
        <f t="shared" si="47"/>
        <v>3.8303252074388894E-2</v>
      </c>
      <c r="AJ72" s="24">
        <f t="shared" si="47"/>
        <v>8.7771152298991462E-2</v>
      </c>
      <c r="AK72" s="24">
        <f t="shared" si="47"/>
        <v>8.0935188046081352E-2</v>
      </c>
      <c r="AL72" s="24">
        <f t="shared" si="47"/>
        <v>0.12056208000677149</v>
      </c>
      <c r="AM72" s="24">
        <f t="shared" si="47"/>
        <v>7.2744957621488693E-2</v>
      </c>
      <c r="AN72" s="24">
        <f t="shared" si="47"/>
        <v>4.9831344010063727E-2</v>
      </c>
      <c r="AO72" s="24">
        <f t="shared" si="45"/>
        <v>7.5181445682390047E-2</v>
      </c>
      <c r="AP72" s="24">
        <f t="shared" si="45"/>
        <v>8.1472714454839057E-2</v>
      </c>
      <c r="AQ72" s="24">
        <f t="shared" si="45"/>
        <v>0.10103855244805438</v>
      </c>
      <c r="AR72" s="24">
        <f t="shared" si="39"/>
        <v>0.10493391390833673</v>
      </c>
      <c r="AS72" s="24" t="e">
        <f t="shared" si="39"/>
        <v>#DIV/0!</v>
      </c>
      <c r="AT72" s="24">
        <f t="shared" si="39"/>
        <v>8.6778873034967674E-2</v>
      </c>
      <c r="AU72" s="21"/>
      <c r="AV72" s="24">
        <f t="shared" si="44"/>
        <v>0.69942611714278557</v>
      </c>
      <c r="AW72" s="24">
        <f t="shared" si="44"/>
        <v>0.69648306105909219</v>
      </c>
      <c r="AX72" s="24">
        <f t="shared" si="44"/>
        <v>0.62664763139189295</v>
      </c>
      <c r="AY72" s="24">
        <f t="shared" si="44"/>
        <v>0.94370783270531944</v>
      </c>
      <c r="AZ72" s="24">
        <f t="shared" si="44"/>
        <v>0.43784215415858152</v>
      </c>
      <c r="BA72" s="24">
        <f t="shared" si="44"/>
        <v>0.7042540200704912</v>
      </c>
      <c r="BB72" s="24">
        <f t="shared" si="44"/>
        <v>0.69866304779357691</v>
      </c>
      <c r="BC72" s="24">
        <f t="shared" si="44"/>
        <v>0.67770060984197045</v>
      </c>
      <c r="BD72" s="24">
        <f t="shared" si="42"/>
        <v>0.36455494943820344</v>
      </c>
      <c r="BE72" s="24">
        <f t="shared" si="42"/>
        <v>0.69812484773881511</v>
      </c>
      <c r="BF72" s="24">
        <f t="shared" si="42"/>
        <v>0.66792973285033641</v>
      </c>
      <c r="BG72" s="24">
        <f t="shared" si="42"/>
        <v>0.85395484304910396</v>
      </c>
      <c r="BH72" s="24">
        <f t="shared" si="42"/>
        <v>0.62720877027048694</v>
      </c>
      <c r="BI72" s="24">
        <f t="shared" si="42"/>
        <v>0.94196433953877556</v>
      </c>
      <c r="BJ72" s="24">
        <f t="shared" si="42"/>
        <v>0.70612568538430587</v>
      </c>
      <c r="BK72" s="24">
        <f t="shared" si="42"/>
        <v>0.51309382532497239</v>
      </c>
      <c r="BL72" s="24">
        <f t="shared" si="46"/>
        <v>0.6994248556636895</v>
      </c>
      <c r="BM72" s="24">
        <f t="shared" si="46"/>
        <v>0.74570575550799401</v>
      </c>
      <c r="BN72" s="24">
        <f t="shared" si="46"/>
        <v>0.80073015623475285</v>
      </c>
      <c r="BO72" s="24">
        <f t="shared" si="46"/>
        <v>0.78591054424182127</v>
      </c>
      <c r="BP72" s="24" t="e">
        <f t="shared" si="46"/>
        <v>#DIV/0!</v>
      </c>
      <c r="BQ72" s="24">
        <f t="shared" si="46"/>
        <v>0.72069106733294408</v>
      </c>
      <c r="BR72" s="21"/>
      <c r="BS72" s="35">
        <f t="shared" si="56"/>
        <v>44743</v>
      </c>
      <c r="BT72" s="24">
        <f t="shared" si="41"/>
        <v>1.8596060363809438E-2</v>
      </c>
      <c r="BU72" s="24">
        <f t="shared" si="49"/>
        <v>2.0198036776226413E-3</v>
      </c>
      <c r="BV72" s="24">
        <f t="shared" si="50"/>
        <v>1.0446578482846844E-2</v>
      </c>
      <c r="BW72" s="24">
        <f t="shared" si="48"/>
        <v>2.5632115581926797E-3</v>
      </c>
      <c r="BX72" s="24">
        <f t="shared" si="48"/>
        <v>6.1725457113763378E-3</v>
      </c>
      <c r="BY72" s="24">
        <f t="shared" si="48"/>
        <v>6.5906098106787046E-3</v>
      </c>
      <c r="BZ72" s="24">
        <f t="shared" si="48"/>
        <v>8.1976984631923974E-3</v>
      </c>
      <c r="CA72" s="24">
        <f t="shared" si="48"/>
        <v>1.3048206176053275E-3</v>
      </c>
      <c r="CB72" s="24">
        <f t="shared" si="48"/>
        <v>9.4426736337307905E-3</v>
      </c>
      <c r="CC72" s="24">
        <f t="shared" si="48"/>
        <v>4.8709179932150096E-4</v>
      </c>
      <c r="CD72" s="24">
        <f t="shared" si="48"/>
        <v>6.9839444175417171E-3</v>
      </c>
      <c r="CE72" s="24">
        <f t="shared" si="48"/>
        <v>2.3764549899799987E-3</v>
      </c>
      <c r="CF72" s="24">
        <f t="shared" si="57"/>
        <v>7.5181493525898382E-2</v>
      </c>
    </row>
    <row r="73" spans="1:84" x14ac:dyDescent="0.25">
      <c r="A73" s="31">
        <f>+[1]PAM!A74</f>
        <v>44774</v>
      </c>
      <c r="B73" s="17">
        <f>+[1]PAM!B74</f>
        <v>921.38019999999995</v>
      </c>
      <c r="C73" s="17">
        <f>+[1]PAM!C74</f>
        <v>978.44949999999994</v>
      </c>
      <c r="D73" s="17">
        <f>+[1]PAM!D74</f>
        <v>720.16809999999998</v>
      </c>
      <c r="E73" s="17">
        <f>+[1]PAM!E74</f>
        <v>1062.1811</v>
      </c>
      <c r="F73" s="17">
        <f>+[1]PAM!F74</f>
        <v>649.78459999999995</v>
      </c>
      <c r="G73" s="17">
        <f>+[1]PAM!G74</f>
        <v>914.05060000000003</v>
      </c>
      <c r="H73" s="17">
        <f>+[1]PAM!H74</f>
        <v>1042.1079999999999</v>
      </c>
      <c r="I73" s="17">
        <f>+[1]PAM!I74</f>
        <v>1040.6887999999999</v>
      </c>
      <c r="J73" s="17">
        <f>+[1]PAM!J74</f>
        <v>662.36490000000003</v>
      </c>
      <c r="K73" s="17">
        <f>+[1]PAM!K74</f>
        <v>851.01469999999995</v>
      </c>
      <c r="L73" s="17">
        <f>+[1]PAM!L74</f>
        <v>700.02790000000005</v>
      </c>
      <c r="M73" s="17">
        <f>+[1]PAM!M74</f>
        <v>917.23339999999996</v>
      </c>
      <c r="N73" s="17">
        <f>+[1]PAM!N74</f>
        <v>777.82929999999999</v>
      </c>
      <c r="O73" s="18">
        <f>+[1]PAM!R74</f>
        <v>1056.1436000000001</v>
      </c>
      <c r="P73" s="19">
        <f>+[1]PAM!S74</f>
        <v>945.84720000000004</v>
      </c>
      <c r="Q73" s="20">
        <f>+[1]PAM!T74</f>
        <v>750.74630000000002</v>
      </c>
      <c r="R73" s="18">
        <f t="shared" si="51"/>
        <v>921.38277401999994</v>
      </c>
      <c r="S73" s="19">
        <f t="shared" si="52"/>
        <v>939.31856346463633</v>
      </c>
      <c r="T73" s="19">
        <f t="shared" si="53"/>
        <v>931.27365357142867</v>
      </c>
      <c r="U73" s="19">
        <f t="shared" si="54"/>
        <v>935.37336712328795</v>
      </c>
      <c r="V73" s="19"/>
      <c r="W73" s="20">
        <f t="shared" si="55"/>
        <v>951.27682995273733</v>
      </c>
      <c r="X73" s="21"/>
      <c r="Y73" s="41">
        <f t="shared" si="47"/>
        <v>6.9256192976226094E-2</v>
      </c>
      <c r="Z73" s="24">
        <f t="shared" si="47"/>
        <v>7.3312979738622275E-2</v>
      </c>
      <c r="AA73" s="24">
        <f t="shared" si="47"/>
        <v>6.8216395637888505E-2</v>
      </c>
      <c r="AB73" s="24">
        <f t="shared" si="47"/>
        <v>0.10103223349430346</v>
      </c>
      <c r="AC73" s="24">
        <f t="shared" si="47"/>
        <v>4.9328489749910442E-2</v>
      </c>
      <c r="AD73" s="24">
        <f t="shared" si="47"/>
        <v>8.3972889370206305E-2</v>
      </c>
      <c r="AE73" s="24">
        <f t="shared" si="47"/>
        <v>5.3460192379096272E-2</v>
      </c>
      <c r="AF73" s="24">
        <f t="shared" si="47"/>
        <v>5.8891569638717334E-2</v>
      </c>
      <c r="AG73" s="24">
        <f t="shared" si="47"/>
        <v>3.8442272860462756E-2</v>
      </c>
      <c r="AH73" s="24">
        <f t="shared" si="47"/>
        <v>3.9940605875306234E-2</v>
      </c>
      <c r="AI73" s="24">
        <f t="shared" si="47"/>
        <v>6.5042602288320372E-2</v>
      </c>
      <c r="AJ73" s="24">
        <f t="shared" si="47"/>
        <v>7.1034613055543927E-2</v>
      </c>
      <c r="AK73" s="24">
        <f t="shared" si="47"/>
        <v>9.471380673723262E-2</v>
      </c>
      <c r="AL73" s="24">
        <f t="shared" si="47"/>
        <v>9.2844600208812578E-2</v>
      </c>
      <c r="AM73" s="24">
        <f t="shared" si="47"/>
        <v>6.6944071818515249E-2</v>
      </c>
      <c r="AN73" s="24">
        <f t="shared" si="47"/>
        <v>5.958981851603351E-2</v>
      </c>
      <c r="AO73" s="24">
        <f t="shared" si="45"/>
        <v>6.9259676483582E-2</v>
      </c>
      <c r="AP73" s="24">
        <f t="shared" si="45"/>
        <v>7.5991086959643406E-2</v>
      </c>
      <c r="AQ73" s="24">
        <f t="shared" si="45"/>
        <v>7.889591459977785E-2</v>
      </c>
      <c r="AR73" s="24">
        <f t="shared" si="39"/>
        <v>8.1168172510801551E-2</v>
      </c>
      <c r="AS73" s="24" t="e">
        <f t="shared" si="39"/>
        <v>#DIV/0!</v>
      </c>
      <c r="AT73" s="24">
        <f t="shared" si="39"/>
        <v>6.9071636571076178E-2</v>
      </c>
      <c r="AU73" s="21"/>
      <c r="AV73" s="24">
        <f t="shared" si="44"/>
        <v>0.77690132913687071</v>
      </c>
      <c r="AW73" s="24">
        <f t="shared" si="44"/>
        <v>0.79735828884863946</v>
      </c>
      <c r="AX73" s="24">
        <f t="shared" si="44"/>
        <v>0.70123284606751413</v>
      </c>
      <c r="AY73" s="24">
        <f t="shared" si="44"/>
        <v>1.0812434151731263</v>
      </c>
      <c r="AZ73" s="24">
        <f t="shared" si="44"/>
        <v>0.52520103532104723</v>
      </c>
      <c r="BA73" s="24">
        <f t="shared" si="44"/>
        <v>0.78575174032777872</v>
      </c>
      <c r="BB73" s="24">
        <f t="shared" si="44"/>
        <v>0.72181664222722497</v>
      </c>
      <c r="BC73" s="24">
        <f t="shared" si="44"/>
        <v>0.73587639933293048</v>
      </c>
      <c r="BD73" s="24">
        <f t="shared" si="42"/>
        <v>0.42136926486594151</v>
      </c>
      <c r="BE73" s="24">
        <f t="shared" si="42"/>
        <v>0.70272172665405752</v>
      </c>
      <c r="BF73" s="24">
        <f t="shared" si="42"/>
        <v>0.69903086287911154</v>
      </c>
      <c r="BG73" s="24">
        <f t="shared" si="42"/>
        <v>0.90619659669428665</v>
      </c>
      <c r="BH73" s="24">
        <f t="shared" si="42"/>
        <v>0.71988794836904235</v>
      </c>
      <c r="BI73" s="24">
        <f t="shared" si="42"/>
        <v>1.1253902307727137</v>
      </c>
      <c r="BJ73" s="24">
        <f t="shared" si="42"/>
        <v>0.76381367538198508</v>
      </c>
      <c r="BK73" s="24">
        <f t="shared" si="42"/>
        <v>0.60106746887846474</v>
      </c>
      <c r="BL73" s="24">
        <f t="shared" si="46"/>
        <v>0.77690990740997745</v>
      </c>
      <c r="BM73" s="24">
        <f t="shared" si="46"/>
        <v>0.83360605847697267</v>
      </c>
      <c r="BN73" s="24">
        <f t="shared" si="46"/>
        <v>0.87738269551574333</v>
      </c>
      <c r="BO73" s="24">
        <f t="shared" si="46"/>
        <v>0.86929201696680414</v>
      </c>
      <c r="BP73" s="24" t="e">
        <f t="shared" si="46"/>
        <v>#DIV/0!</v>
      </c>
      <c r="BQ73" s="24">
        <f t="shared" si="46"/>
        <v>0.78536035109719049</v>
      </c>
      <c r="BR73" s="21"/>
      <c r="BS73" s="35">
        <f t="shared" si="56"/>
        <v>44774</v>
      </c>
      <c r="BT73" s="24">
        <f t="shared" si="41"/>
        <v>2.2220837888272244E-2</v>
      </c>
      <c r="BU73" s="24">
        <f t="shared" si="49"/>
        <v>2.0281025226818556E-3</v>
      </c>
      <c r="BV73" s="24">
        <f t="shared" si="50"/>
        <v>1.1797383503809909E-2</v>
      </c>
      <c r="BW73" s="24">
        <f t="shared" si="48"/>
        <v>3.0733906501319392E-3</v>
      </c>
      <c r="BX73" s="24">
        <f t="shared" si="48"/>
        <v>5.2098242315788976E-3</v>
      </c>
      <c r="BY73" s="24">
        <f t="shared" si="48"/>
        <v>5.0079291448783909E-3</v>
      </c>
      <c r="BZ73" s="24">
        <f t="shared" si="48"/>
        <v>6.9922371307017794E-3</v>
      </c>
      <c r="CA73" s="24">
        <f t="shared" si="48"/>
        <v>8.1382858575238459E-4</v>
      </c>
      <c r="CB73" s="24">
        <f t="shared" si="48"/>
        <v>2.8030478518095525E-3</v>
      </c>
      <c r="CC73" s="24">
        <f t="shared" si="48"/>
        <v>7.9875769117398066E-4</v>
      </c>
      <c r="CD73" s="24">
        <f t="shared" si="48"/>
        <v>5.7183968471698982E-3</v>
      </c>
      <c r="CE73" s="24">
        <f t="shared" si="48"/>
        <v>2.7959082838382629E-3</v>
      </c>
      <c r="CF73" s="24">
        <f t="shared" si="57"/>
        <v>6.9259644331799083E-2</v>
      </c>
    </row>
    <row r="74" spans="1:84" x14ac:dyDescent="0.25">
      <c r="A74" s="31">
        <f>+[1]PAM!A75</f>
        <v>44805</v>
      </c>
      <c r="B74" s="17">
        <f>+[1]PAM!B75</f>
        <v>979.09519999999998</v>
      </c>
      <c r="C74" s="17">
        <f>+[1]PAM!C75</f>
        <v>1043.7363</v>
      </c>
      <c r="D74" s="17">
        <f>+[1]PAM!D75</f>
        <v>782.69060000000002</v>
      </c>
      <c r="E74" s="17">
        <f>+[1]PAM!E75</f>
        <v>1168.8358000000001</v>
      </c>
      <c r="F74" s="17">
        <f>+[1]PAM!F75</f>
        <v>671.20119999999997</v>
      </c>
      <c r="G74" s="17">
        <f>+[1]PAM!G75</f>
        <v>969.20230000000004</v>
      </c>
      <c r="H74" s="17">
        <f>+[1]PAM!H75</f>
        <v>1086.393</v>
      </c>
      <c r="I74" s="17">
        <f>+[1]PAM!I75</f>
        <v>1096.4184</v>
      </c>
      <c r="J74" s="17">
        <f>+[1]PAM!J75</f>
        <v>678.27120000000002</v>
      </c>
      <c r="K74" s="17">
        <f>+[1]PAM!K75</f>
        <v>900.5616</v>
      </c>
      <c r="L74" s="17">
        <f>+[1]PAM!L75</f>
        <v>730.75580000000002</v>
      </c>
      <c r="M74" s="17">
        <f>+[1]PAM!M75</f>
        <v>970.00019999999995</v>
      </c>
      <c r="N74" s="17">
        <f>+[1]PAM!N75</f>
        <v>829.78009999999995</v>
      </c>
      <c r="O74" s="18">
        <f>+[1]PAM!R75</f>
        <v>1180.1107999999999</v>
      </c>
      <c r="P74" s="19">
        <f>+[1]PAM!S75</f>
        <v>998.55070000000001</v>
      </c>
      <c r="Q74" s="20">
        <f>+[1]PAM!T75</f>
        <v>785.19399999999996</v>
      </c>
      <c r="R74" s="18">
        <f t="shared" si="51"/>
        <v>979.1010315100001</v>
      </c>
      <c r="S74" s="19">
        <f t="shared" si="52"/>
        <v>1005.9413362571391</v>
      </c>
      <c r="T74" s="19">
        <f t="shared" si="53"/>
        <v>999.39912327008926</v>
      </c>
      <c r="U74" s="19">
        <f t="shared" si="54"/>
        <v>1007.9835240807498</v>
      </c>
      <c r="V74" s="19"/>
      <c r="W74" s="20">
        <f t="shared" si="55"/>
        <v>1011.353246396219</v>
      </c>
      <c r="X74" s="21"/>
      <c r="Y74" s="41">
        <f t="shared" si="47"/>
        <v>6.2639722451166335E-2</v>
      </c>
      <c r="Z74" s="24">
        <f t="shared" si="47"/>
        <v>6.6724751762865742E-2</v>
      </c>
      <c r="AA74" s="24">
        <f t="shared" si="47"/>
        <v>8.6816536305898584E-2</v>
      </c>
      <c r="AB74" s="24">
        <f t="shared" si="47"/>
        <v>0.10041103160280307</v>
      </c>
      <c r="AC74" s="24">
        <f t="shared" si="47"/>
        <v>3.2959537668328931E-2</v>
      </c>
      <c r="AD74" s="24">
        <f t="shared" si="47"/>
        <v>6.0337688088602626E-2</v>
      </c>
      <c r="AE74" s="24">
        <f t="shared" si="47"/>
        <v>4.2495595466113034E-2</v>
      </c>
      <c r="AF74" s="24">
        <f t="shared" si="47"/>
        <v>5.3550686814348492E-2</v>
      </c>
      <c r="AG74" s="24">
        <f t="shared" si="47"/>
        <v>2.4014406560492585E-2</v>
      </c>
      <c r="AH74" s="24">
        <f t="shared" si="47"/>
        <v>5.8220968450956256E-2</v>
      </c>
      <c r="AI74" s="24">
        <f t="shared" si="47"/>
        <v>4.3895250460731505E-2</v>
      </c>
      <c r="AJ74" s="24">
        <f t="shared" si="47"/>
        <v>5.7528214737928129E-2</v>
      </c>
      <c r="AK74" s="24">
        <f t="shared" si="47"/>
        <v>6.678946138953612E-2</v>
      </c>
      <c r="AL74" s="24">
        <f t="shared" si="47"/>
        <v>0.11737722029466435</v>
      </c>
      <c r="AM74" s="24">
        <f t="shared" si="47"/>
        <v>5.5720945201296779E-2</v>
      </c>
      <c r="AN74" s="24">
        <f t="shared" si="47"/>
        <v>4.5884608422312567E-2</v>
      </c>
      <c r="AO74" s="24">
        <f t="shared" si="45"/>
        <v>6.2643082893958368E-2</v>
      </c>
      <c r="AP74" s="24">
        <f t="shared" si="45"/>
        <v>7.0926707278910373E-2</v>
      </c>
      <c r="AQ74" s="24">
        <f t="shared" si="45"/>
        <v>7.3153008718114032E-2</v>
      </c>
      <c r="AR74" s="24">
        <f t="shared" si="39"/>
        <v>7.7626923653783431E-2</v>
      </c>
      <c r="AS74" s="24" t="e">
        <f t="shared" si="39"/>
        <v>#DIV/0!</v>
      </c>
      <c r="AT74" s="24">
        <f t="shared" si="39"/>
        <v>6.3153452866571369E-2</v>
      </c>
      <c r="AU74" s="21"/>
      <c r="AV74" s="24">
        <f t="shared" si="44"/>
        <v>0.82594113544219261</v>
      </c>
      <c r="AW74" s="24">
        <f t="shared" si="44"/>
        <v>0.86659938772948086</v>
      </c>
      <c r="AX74" s="24">
        <f t="shared" si="44"/>
        <v>0.75023977477160186</v>
      </c>
      <c r="AY74" s="24">
        <f t="shared" si="44"/>
        <v>1.1716417688602649</v>
      </c>
      <c r="AZ74" s="24">
        <f t="shared" si="44"/>
        <v>0.53846111530438301</v>
      </c>
      <c r="BA74" s="24">
        <f t="shared" si="44"/>
        <v>0.83484277127239759</v>
      </c>
      <c r="BB74" s="24">
        <f t="shared" si="44"/>
        <v>0.72201021895380557</v>
      </c>
      <c r="BC74" s="24">
        <f t="shared" si="44"/>
        <v>0.77998235307964747</v>
      </c>
      <c r="BD74" s="24">
        <f t="shared" si="42"/>
        <v>0.43162603149837664</v>
      </c>
      <c r="BE74" s="24">
        <f t="shared" si="42"/>
        <v>0.72624656475512084</v>
      </c>
      <c r="BF74" s="24">
        <f t="shared" si="42"/>
        <v>0.72412110630717796</v>
      </c>
      <c r="BG74" s="24">
        <f t="shared" si="42"/>
        <v>0.93927045859938318</v>
      </c>
      <c r="BH74" s="24">
        <f t="shared" si="42"/>
        <v>0.7979864582240892</v>
      </c>
      <c r="BI74" s="24">
        <f t="shared" si="42"/>
        <v>1.2518448128472857</v>
      </c>
      <c r="BJ74" s="24">
        <f t="shared" si="42"/>
        <v>0.80381895237852641</v>
      </c>
      <c r="BK74" s="24">
        <f t="shared" si="42"/>
        <v>0.62908017471873134</v>
      </c>
      <c r="BL74" s="24">
        <f t="shared" si="46"/>
        <v>0.82595740848819377</v>
      </c>
      <c r="BM74" s="24">
        <f t="shared" si="46"/>
        <v>0.89552529523864655</v>
      </c>
      <c r="BN74" s="24">
        <f t="shared" si="46"/>
        <v>0.93387412418797022</v>
      </c>
      <c r="BO74" s="24">
        <f t="shared" si="46"/>
        <v>0.93236318779722316</v>
      </c>
      <c r="BP74" s="24" t="e">
        <f t="shared" si="46"/>
        <v>#DIV/0!</v>
      </c>
      <c r="BQ74" s="24">
        <f t="shared" si="46"/>
        <v>0.82973261625767281</v>
      </c>
      <c r="BR74" s="21"/>
      <c r="BS74" s="35">
        <f t="shared" si="56"/>
        <v>44805</v>
      </c>
      <c r="BT74" s="24">
        <f t="shared" si="41"/>
        <v>2.0300705615336669E-2</v>
      </c>
      <c r="BU74" s="24">
        <f t="shared" si="49"/>
        <v>2.5785826524164527E-3</v>
      </c>
      <c r="BV74" s="24">
        <f t="shared" si="50"/>
        <v>1.2073284416140055E-2</v>
      </c>
      <c r="BW74" s="24">
        <f t="shared" si="48"/>
        <v>2.0152584351172311E-3</v>
      </c>
      <c r="BX74" s="24">
        <f t="shared" si="48"/>
        <v>3.7949782076931982E-3</v>
      </c>
      <c r="BY74" s="24">
        <f t="shared" si="48"/>
        <v>3.9220030992634823E-3</v>
      </c>
      <c r="BZ74" s="24">
        <f t="shared" si="48"/>
        <v>6.296479303549189E-3</v>
      </c>
      <c r="CA74" s="24">
        <f t="shared" si="48"/>
        <v>4.9373774257358656E-4</v>
      </c>
      <c r="CB74" s="24">
        <f t="shared" si="48"/>
        <v>3.9739468137040537E-3</v>
      </c>
      <c r="CC74" s="24">
        <f t="shared" si="48"/>
        <v>5.369327341742308E-4</v>
      </c>
      <c r="CD74" s="24">
        <f t="shared" si="48"/>
        <v>4.6388133801876785E-3</v>
      </c>
      <c r="CE74" s="24">
        <f t="shared" si="48"/>
        <v>2.0185354970727594E-3</v>
      </c>
      <c r="CF74" s="24">
        <f t="shared" si="57"/>
        <v>6.2643257897228591E-2</v>
      </c>
    </row>
    <row r="75" spans="1:84" x14ac:dyDescent="0.25">
      <c r="A75" s="31">
        <f>+[1]PAM!A76</f>
        <v>44835</v>
      </c>
      <c r="B75" s="17">
        <f>+[1]PAM!B76</f>
        <v>1039.2079000000001</v>
      </c>
      <c r="C75" s="17">
        <f>+[1]PAM!C76</f>
        <v>1101.8146999999999</v>
      </c>
      <c r="D75" s="17">
        <f>+[1]PAM!D76</f>
        <v>828.46349999999995</v>
      </c>
      <c r="E75" s="17">
        <f>+[1]PAM!E76</f>
        <v>1249.3424</v>
      </c>
      <c r="F75" s="17">
        <f>+[1]PAM!F76</f>
        <v>716.25699999999995</v>
      </c>
      <c r="G75" s="17">
        <f>+[1]PAM!G76</f>
        <v>1022.4126</v>
      </c>
      <c r="H75" s="17">
        <f>+[1]PAM!H76</f>
        <v>1165.6206999999999</v>
      </c>
      <c r="I75" s="17">
        <f>+[1]PAM!I76</f>
        <v>1149.3269</v>
      </c>
      <c r="J75" s="17">
        <f>+[1]PAM!J76</f>
        <v>752.5915</v>
      </c>
      <c r="K75" s="17">
        <f>+[1]PAM!K76</f>
        <v>954.48479999999995</v>
      </c>
      <c r="L75" s="17">
        <f>+[1]PAM!L76</f>
        <v>771.07349999999997</v>
      </c>
      <c r="M75" s="17">
        <f>+[1]PAM!M76</f>
        <v>1039.6890000000001</v>
      </c>
      <c r="N75" s="17">
        <f>+[1]PAM!N76</f>
        <v>876.68050000000005</v>
      </c>
      <c r="O75" s="18">
        <f>+[1]PAM!R76</f>
        <v>1283.4398000000001</v>
      </c>
      <c r="P75" s="19">
        <f>+[1]PAM!S76</f>
        <v>1052.7184999999999</v>
      </c>
      <c r="Q75" s="20">
        <f>+[1]PAM!T76</f>
        <v>839.649</v>
      </c>
      <c r="R75" s="18">
        <f t="shared" si="51"/>
        <v>1039.2127548899998</v>
      </c>
      <c r="S75" s="19">
        <f t="shared" si="52"/>
        <v>1066.6500121979793</v>
      </c>
      <c r="T75" s="19">
        <f t="shared" si="53"/>
        <v>1063.7939977120536</v>
      </c>
      <c r="U75" s="19">
        <f t="shared" si="54"/>
        <v>1070.8325875270368</v>
      </c>
      <c r="V75" s="19"/>
      <c r="W75" s="20">
        <f t="shared" si="55"/>
        <v>1074.728120204805</v>
      </c>
      <c r="X75" s="21"/>
      <c r="Y75" s="41">
        <f t="shared" si="47"/>
        <v>6.1396174753997501E-2</v>
      </c>
      <c r="Z75" s="24">
        <f t="shared" si="47"/>
        <v>5.5644706426326129E-2</v>
      </c>
      <c r="AA75" s="24">
        <f t="shared" si="47"/>
        <v>5.8481474033289738E-2</v>
      </c>
      <c r="AB75" s="24">
        <f t="shared" si="47"/>
        <v>6.8877595980547435E-2</v>
      </c>
      <c r="AC75" s="24">
        <f t="shared" si="47"/>
        <v>6.7127114790617171E-2</v>
      </c>
      <c r="AD75" s="24">
        <f t="shared" si="47"/>
        <v>5.4901128484734274E-2</v>
      </c>
      <c r="AE75" s="24">
        <f t="shared" si="47"/>
        <v>7.2927292425484902E-2</v>
      </c>
      <c r="AF75" s="24">
        <f t="shared" si="47"/>
        <v>4.8255757108782493E-2</v>
      </c>
      <c r="AG75" s="24">
        <f t="shared" si="47"/>
        <v>0.10957313239895772</v>
      </c>
      <c r="AH75" s="24">
        <f t="shared" si="47"/>
        <v>5.9877303229451506E-2</v>
      </c>
      <c r="AI75" s="24">
        <f t="shared" si="47"/>
        <v>5.5172603488059746E-2</v>
      </c>
      <c r="AJ75" s="24">
        <f t="shared" si="47"/>
        <v>7.1844108898122094E-2</v>
      </c>
      <c r="AK75" s="24">
        <f t="shared" si="47"/>
        <v>5.652148081160302E-2</v>
      </c>
      <c r="AL75" s="24">
        <f t="shared" si="47"/>
        <v>8.7558727536431569E-2</v>
      </c>
      <c r="AM75" s="24">
        <f t="shared" si="47"/>
        <v>5.4246419335542972E-2</v>
      </c>
      <c r="AN75" s="24">
        <f t="shared" si="47"/>
        <v>6.9352287460169082E-2</v>
      </c>
      <c r="AO75" s="24">
        <f t="shared" si="45"/>
        <v>6.1394811613356692E-2</v>
      </c>
      <c r="AP75" s="24">
        <f t="shared" si="45"/>
        <v>6.0350115610839028E-2</v>
      </c>
      <c r="AQ75" s="24">
        <f t="shared" si="45"/>
        <v>6.4433591087473374E-2</v>
      </c>
      <c r="AR75" s="24">
        <f t="shared" si="39"/>
        <v>6.2351280496973915E-2</v>
      </c>
      <c r="AS75" s="24" t="e">
        <f t="shared" si="39"/>
        <v>#DIV/0!</v>
      </c>
      <c r="AT75" s="24">
        <f t="shared" si="39"/>
        <v>6.2663440330479325E-2</v>
      </c>
      <c r="AU75" s="21"/>
      <c r="AV75" s="24">
        <f t="shared" si="44"/>
        <v>0.87431219830332063</v>
      </c>
      <c r="AW75" s="24">
        <f t="shared" si="44"/>
        <v>0.90501653424402195</v>
      </c>
      <c r="AX75" s="24">
        <f t="shared" si="44"/>
        <v>0.79981386258809639</v>
      </c>
      <c r="AY75" s="24">
        <f t="shared" si="44"/>
        <v>1.2184529315239931</v>
      </c>
      <c r="AZ75" s="24">
        <f t="shared" si="44"/>
        <v>0.61001745882497849</v>
      </c>
      <c r="BA75" s="24">
        <f t="shared" si="44"/>
        <v>0.88534047826279361</v>
      </c>
      <c r="BB75" s="24">
        <f t="shared" si="44"/>
        <v>0.77203338283769929</v>
      </c>
      <c r="BC75" s="24">
        <f t="shared" si="44"/>
        <v>0.81242652416961558</v>
      </c>
      <c r="BD75" s="24">
        <f t="shared" si="42"/>
        <v>0.56529437371606872</v>
      </c>
      <c r="BE75" s="24">
        <f t="shared" si="42"/>
        <v>0.77246564017390296</v>
      </c>
      <c r="BF75" s="24">
        <f t="shared" si="42"/>
        <v>0.78336040498543946</v>
      </c>
      <c r="BG75" s="24">
        <f t="shared" si="42"/>
        <v>0.9879091322609308</v>
      </c>
      <c r="BH75" s="24">
        <f t="shared" si="42"/>
        <v>0.84623822962727568</v>
      </c>
      <c r="BI75" s="24">
        <f t="shared" si="42"/>
        <v>1.2804796357031654</v>
      </c>
      <c r="BJ75" s="24">
        <f t="shared" si="42"/>
        <v>0.84432712500786189</v>
      </c>
      <c r="BK75" s="24">
        <f t="shared" si="42"/>
        <v>0.70958361566828687</v>
      </c>
      <c r="BL75" s="24">
        <f t="shared" si="46"/>
        <v>0.87432732808613678</v>
      </c>
      <c r="BM75" s="24">
        <f t="shared" si="46"/>
        <v>0.93998910608140651</v>
      </c>
      <c r="BN75" s="24">
        <f t="shared" si="46"/>
        <v>0.9828801956882427</v>
      </c>
      <c r="BO75" s="24">
        <f t="shared" si="46"/>
        <v>0.98145909394420339</v>
      </c>
      <c r="BP75" s="24" t="e">
        <f t="shared" si="46"/>
        <v>#DIV/0!</v>
      </c>
      <c r="BQ75" s="24">
        <f t="shared" si="46"/>
        <v>0.87984170308168275</v>
      </c>
      <c r="BR75" s="21"/>
      <c r="BS75" s="35">
        <f t="shared" si="56"/>
        <v>44835</v>
      </c>
      <c r="BT75" s="24">
        <f t="shared" ref="BT75:BT108" si="58">(C75-C74)/$B74*C$3</f>
        <v>1.6994733096434303E-2</v>
      </c>
      <c r="BU75" s="24">
        <f t="shared" si="49"/>
        <v>1.7765077389818658E-3</v>
      </c>
      <c r="BV75" s="24">
        <f t="shared" si="50"/>
        <v>8.5761204630560896E-3</v>
      </c>
      <c r="BW75" s="24">
        <f t="shared" si="48"/>
        <v>3.9897426317685942E-3</v>
      </c>
      <c r="BX75" s="24">
        <f t="shared" si="48"/>
        <v>3.445561800323398E-3</v>
      </c>
      <c r="BY75" s="24">
        <f t="shared" si="48"/>
        <v>6.6030150285692271E-3</v>
      </c>
      <c r="BZ75" s="24">
        <f t="shared" si="48"/>
        <v>5.6253721292883474E-3</v>
      </c>
      <c r="CA75" s="24">
        <f t="shared" si="48"/>
        <v>2.1709437243691921E-3</v>
      </c>
      <c r="CB75" s="24">
        <f t="shared" si="48"/>
        <v>4.0700071657996037E-3</v>
      </c>
      <c r="CC75" s="24">
        <f t="shared" si="48"/>
        <v>6.6297431547003712E-4</v>
      </c>
      <c r="CD75" s="24">
        <f t="shared" si="48"/>
        <v>5.7653155689048529E-3</v>
      </c>
      <c r="CE75" s="24">
        <f t="shared" si="48"/>
        <v>1.7148836190801504E-3</v>
      </c>
      <c r="CF75" s="24">
        <f t="shared" si="57"/>
        <v>6.139517728204566E-2</v>
      </c>
    </row>
    <row r="76" spans="1:84" x14ac:dyDescent="0.25">
      <c r="A76" s="31">
        <f>+[1]PAM!A77</f>
        <v>44866</v>
      </c>
      <c r="B76" s="17">
        <f>+[1]PAM!B77</f>
        <v>1090.4933000000001</v>
      </c>
      <c r="C76" s="17">
        <f>+[1]PAM!C77</f>
        <v>1144.7059999999999</v>
      </c>
      <c r="D76" s="17">
        <f>+[1]PAM!D77</f>
        <v>887.20090000000005</v>
      </c>
      <c r="E76" s="17">
        <f>+[1]PAM!E77</f>
        <v>1310.7929999999999</v>
      </c>
      <c r="F76" s="17">
        <f>+[1]PAM!F77</f>
        <v>771.25409999999999</v>
      </c>
      <c r="G76" s="17">
        <f>+[1]PAM!G77</f>
        <v>1078.1928</v>
      </c>
      <c r="H76" s="17">
        <f>+[1]PAM!H77</f>
        <v>1218.6491000000001</v>
      </c>
      <c r="I76" s="17">
        <f>+[1]PAM!I77</f>
        <v>1209.5364</v>
      </c>
      <c r="J76" s="17">
        <f>+[1]PAM!J77</f>
        <v>809.83249999999998</v>
      </c>
      <c r="K76" s="17">
        <f>+[1]PAM!K77</f>
        <v>987.27520000000004</v>
      </c>
      <c r="L76" s="17">
        <f>+[1]PAM!L77</f>
        <v>809.27160000000003</v>
      </c>
      <c r="M76" s="17">
        <f>+[1]PAM!M77</f>
        <v>1101.3733</v>
      </c>
      <c r="N76" s="17">
        <f>+[1]PAM!N77</f>
        <v>926.54</v>
      </c>
      <c r="O76" s="18">
        <f>+[1]PAM!R77</f>
        <v>1342.2271000000001</v>
      </c>
      <c r="P76" s="19">
        <f>+[1]PAM!S77</f>
        <v>1102.6577</v>
      </c>
      <c r="Q76" s="20">
        <f>+[1]PAM!T77</f>
        <v>891.07050000000004</v>
      </c>
      <c r="R76" s="18">
        <f t="shared" si="51"/>
        <v>1090.4987617300001</v>
      </c>
      <c r="S76" s="19">
        <f t="shared" si="52"/>
        <v>1115.9555472250697</v>
      </c>
      <c r="T76" s="19">
        <f t="shared" si="53"/>
        <v>1117.2269531249999</v>
      </c>
      <c r="U76" s="19">
        <f t="shared" si="54"/>
        <v>1121.8561741167989</v>
      </c>
      <c r="V76" s="19"/>
      <c r="W76" s="20">
        <f t="shared" si="55"/>
        <v>1127.9005332020481</v>
      </c>
      <c r="X76" s="21"/>
      <c r="Y76" s="41">
        <f t="shared" si="47"/>
        <v>4.9350471642873428E-2</v>
      </c>
      <c r="Z76" s="24">
        <f t="shared" si="47"/>
        <v>3.892787053939295E-2</v>
      </c>
      <c r="AA76" s="24">
        <f t="shared" si="47"/>
        <v>7.0899200749339197E-2</v>
      </c>
      <c r="AB76" s="24">
        <f t="shared" si="47"/>
        <v>4.9186355958142469E-2</v>
      </c>
      <c r="AC76" s="24">
        <f t="shared" si="47"/>
        <v>7.6784031430059407E-2</v>
      </c>
      <c r="AD76" s="24">
        <f t="shared" si="47"/>
        <v>5.4557426228902139E-2</v>
      </c>
      <c r="AE76" s="24">
        <f t="shared" si="47"/>
        <v>4.5493701338694681E-2</v>
      </c>
      <c r="AF76" s="24">
        <f t="shared" si="47"/>
        <v>5.238674914856678E-2</v>
      </c>
      <c r="AG76" s="24">
        <f t="shared" si="47"/>
        <v>7.6058525773942343E-2</v>
      </c>
      <c r="AH76" s="24">
        <f t="shared" si="47"/>
        <v>3.4354030572304683E-2</v>
      </c>
      <c r="AI76" s="24">
        <f t="shared" si="47"/>
        <v>4.9538857190656982E-2</v>
      </c>
      <c r="AJ76" s="24">
        <f t="shared" si="47"/>
        <v>5.9329568746038452E-2</v>
      </c>
      <c r="AK76" s="24">
        <f t="shared" si="47"/>
        <v>5.6873056946059597E-2</v>
      </c>
      <c r="AL76" s="24">
        <f t="shared" si="47"/>
        <v>4.5804485726560706E-2</v>
      </c>
      <c r="AM76" s="24">
        <f t="shared" si="47"/>
        <v>4.7438322780496422E-2</v>
      </c>
      <c r="AN76" s="24">
        <f t="shared" si="47"/>
        <v>6.1241661694350968E-2</v>
      </c>
      <c r="AO76" s="24">
        <f t="shared" si="45"/>
        <v>4.9350825034310652E-2</v>
      </c>
      <c r="AP76" s="24">
        <f t="shared" si="45"/>
        <v>4.6224660819615515E-2</v>
      </c>
      <c r="AQ76" s="24">
        <f t="shared" si="45"/>
        <v>5.0228667888582601E-2</v>
      </c>
      <c r="AR76" s="24">
        <f t="shared" si="39"/>
        <v>4.7648518717192889E-2</v>
      </c>
      <c r="AS76" s="24" t="e">
        <f t="shared" si="39"/>
        <v>#DIV/0!</v>
      </c>
      <c r="AT76" s="24">
        <f t="shared" si="39"/>
        <v>4.9475222614544068E-2</v>
      </c>
      <c r="AU76" s="21"/>
      <c r="AV76" s="24">
        <f t="shared" si="44"/>
        <v>0.91307666546144728</v>
      </c>
      <c r="AW76" s="24">
        <f t="shared" si="44"/>
        <v>0.93392554248295312</v>
      </c>
      <c r="AX76" s="24">
        <f t="shared" si="44"/>
        <v>0.90722146576442064</v>
      </c>
      <c r="AY76" s="24">
        <f t="shared" si="44"/>
        <v>1.2025100145176899</v>
      </c>
      <c r="AZ76" s="24">
        <f t="shared" si="44"/>
        <v>0.68814220199551035</v>
      </c>
      <c r="BA76" s="24">
        <f t="shared" si="44"/>
        <v>0.93727095597826904</v>
      </c>
      <c r="BB76" s="24">
        <f t="shared" si="44"/>
        <v>0.80795408402983337</v>
      </c>
      <c r="BC76" s="24">
        <f t="shared" si="44"/>
        <v>0.86410031162442325</v>
      </c>
      <c r="BD76" s="24">
        <f t="shared" si="42"/>
        <v>0.64979857089744164</v>
      </c>
      <c r="BE76" s="24">
        <f t="shared" si="42"/>
        <v>0.79851466246170788</v>
      </c>
      <c r="BF76" s="24">
        <f t="shared" si="42"/>
        <v>0.84124092116695959</v>
      </c>
      <c r="BG76" s="24">
        <f t="shared" si="42"/>
        <v>1.016597324236026</v>
      </c>
      <c r="BH76" s="24">
        <f t="shared" si="42"/>
        <v>0.91475621235620563</v>
      </c>
      <c r="BI76" s="24">
        <f t="shared" si="42"/>
        <v>1.3305681474267295</v>
      </c>
      <c r="BJ76" s="24">
        <f t="shared" si="42"/>
        <v>0.87051365695292193</v>
      </c>
      <c r="BK76" s="24">
        <f t="shared" si="42"/>
        <v>0.79260407144420575</v>
      </c>
      <c r="BL76" s="24">
        <f t="shared" si="46"/>
        <v>0.91309190732658063</v>
      </c>
      <c r="BM76" s="24">
        <f t="shared" si="46"/>
        <v>0.97051242330997889</v>
      </c>
      <c r="BN76" s="24">
        <f t="shared" si="46"/>
        <v>1.0072228874794869</v>
      </c>
      <c r="BO76" s="24">
        <f t="shared" si="46"/>
        <v>1.0045516090172026</v>
      </c>
      <c r="BP76" s="24" t="e">
        <f t="shared" si="46"/>
        <v>#DIV/0!</v>
      </c>
      <c r="BQ76" s="24">
        <f t="shared" si="46"/>
        <v>0.91611004870139157</v>
      </c>
      <c r="BR76" s="21"/>
      <c r="BS76" s="35">
        <f t="shared" si="56"/>
        <v>44866</v>
      </c>
      <c r="BT76" s="24">
        <f t="shared" si="58"/>
        <v>1.182473444437826E-2</v>
      </c>
      <c r="BU76" s="24">
        <f t="shared" si="49"/>
        <v>2.1478100772713555E-3</v>
      </c>
      <c r="BV76" s="24">
        <f t="shared" si="50"/>
        <v>6.1674835035414851E-3</v>
      </c>
      <c r="BW76" s="24">
        <f t="shared" si="48"/>
        <v>4.5883490396868643E-3</v>
      </c>
      <c r="BX76" s="24">
        <f t="shared" si="48"/>
        <v>3.4030386797482986E-3</v>
      </c>
      <c r="BY76" s="24">
        <f t="shared" si="48"/>
        <v>4.1638611869675088E-3</v>
      </c>
      <c r="BZ76" s="24">
        <f t="shared" si="48"/>
        <v>6.0313330470255205E-3</v>
      </c>
      <c r="CA76" s="24">
        <f t="shared" si="48"/>
        <v>1.5753273238203822E-3</v>
      </c>
      <c r="CB76" s="24">
        <f t="shared" si="48"/>
        <v>2.3317861228730132E-3</v>
      </c>
      <c r="CC76" s="24">
        <f t="shared" si="48"/>
        <v>5.9178669638673936E-4</v>
      </c>
      <c r="CD76" s="24">
        <f t="shared" si="48"/>
        <v>4.8079198589618026E-3</v>
      </c>
      <c r="CE76" s="24">
        <f t="shared" si="48"/>
        <v>1.7176256069646859E-3</v>
      </c>
      <c r="CF76" s="24">
        <f t="shared" si="57"/>
        <v>4.9351055587625918E-2</v>
      </c>
    </row>
    <row r="77" spans="1:84" x14ac:dyDescent="0.25">
      <c r="A77" s="31">
        <f>+[1]PAM!A78</f>
        <v>44896</v>
      </c>
      <c r="B77" s="17">
        <f>+[1]PAM!B78</f>
        <v>1145.8755000000001</v>
      </c>
      <c r="C77" s="17">
        <f>+[1]PAM!C78</f>
        <v>1196.5014000000001</v>
      </c>
      <c r="D77" s="17">
        <f>+[1]PAM!D78</f>
        <v>953.68269999999995</v>
      </c>
      <c r="E77" s="17">
        <f>+[1]PAM!E78</f>
        <v>1360.9686999999999</v>
      </c>
      <c r="F77" s="17">
        <f>+[1]PAM!F78</f>
        <v>805.41160000000002</v>
      </c>
      <c r="G77" s="17">
        <f>+[1]PAM!G78</f>
        <v>1137.8426999999999</v>
      </c>
      <c r="H77" s="17">
        <f>+[1]PAM!H78</f>
        <v>1291.3530000000001</v>
      </c>
      <c r="I77" s="17">
        <f>+[1]PAM!I78</f>
        <v>1283.7352000000001</v>
      </c>
      <c r="J77" s="17">
        <f>+[1]PAM!J78</f>
        <v>838.17819999999995</v>
      </c>
      <c r="K77" s="17">
        <f>+[1]PAM!K78</f>
        <v>1033.3182999999999</v>
      </c>
      <c r="L77" s="17">
        <f>+[1]PAM!L78</f>
        <v>832.92859999999996</v>
      </c>
      <c r="M77" s="17">
        <f>+[1]PAM!M78</f>
        <v>1175.0926999999999</v>
      </c>
      <c r="N77" s="17">
        <f>+[1]PAM!N78</f>
        <v>977.29359999999997</v>
      </c>
      <c r="O77" s="18">
        <f>+[1]PAM!R78</f>
        <v>1395.6314</v>
      </c>
      <c r="P77" s="19">
        <f>+[1]PAM!S78</f>
        <v>1159.0399</v>
      </c>
      <c r="Q77" s="20">
        <f>+[1]PAM!T78</f>
        <v>944.12199999999996</v>
      </c>
      <c r="R77" s="18">
        <f t="shared" si="51"/>
        <v>1145.88017006</v>
      </c>
      <c r="S77" s="19">
        <f t="shared" si="52"/>
        <v>1170.9733463757507</v>
      </c>
      <c r="T77" s="19">
        <f t="shared" si="53"/>
        <v>1173.6052023995535</v>
      </c>
      <c r="U77" s="19">
        <f t="shared" si="54"/>
        <v>1173.1708573900505</v>
      </c>
      <c r="V77" s="19"/>
      <c r="W77" s="20">
        <f t="shared" si="55"/>
        <v>1185.1730640803466</v>
      </c>
      <c r="X77" s="21"/>
      <c r="Y77" s="41">
        <f t="shared" si="47"/>
        <v>5.0786373469694945E-2</v>
      </c>
      <c r="Z77" s="24">
        <f t="shared" si="47"/>
        <v>4.5247775411328517E-2</v>
      </c>
      <c r="AA77" s="24">
        <f t="shared" si="47"/>
        <v>7.493432434525249E-2</v>
      </c>
      <c r="AB77" s="24">
        <f t="shared" si="47"/>
        <v>3.8278889191504684E-2</v>
      </c>
      <c r="AC77" s="24">
        <f t="shared" si="47"/>
        <v>4.428825726825969E-2</v>
      </c>
      <c r="AD77" s="24">
        <f t="shared" si="47"/>
        <v>5.5323964322521846E-2</v>
      </c>
      <c r="AE77" s="24">
        <f t="shared" si="47"/>
        <v>5.9659421239469212E-2</v>
      </c>
      <c r="AF77" s="24">
        <f t="shared" si="47"/>
        <v>6.1344826001102692E-2</v>
      </c>
      <c r="AG77" s="24">
        <f t="shared" si="47"/>
        <v>3.5001929411328847E-2</v>
      </c>
      <c r="AH77" s="24">
        <f t="shared" si="47"/>
        <v>4.6636540652494674E-2</v>
      </c>
      <c r="AI77" s="24">
        <f t="shared" si="47"/>
        <v>2.9232460400191895E-2</v>
      </c>
      <c r="AJ77" s="24">
        <f t="shared" si="47"/>
        <v>6.6934072216931373E-2</v>
      </c>
      <c r="AK77" s="24">
        <f t="shared" si="47"/>
        <v>5.477755952252461E-2</v>
      </c>
      <c r="AL77" s="24">
        <f t="shared" si="47"/>
        <v>3.9787827261124287E-2</v>
      </c>
      <c r="AM77" s="24">
        <f t="shared" si="47"/>
        <v>5.1133003469707727E-2</v>
      </c>
      <c r="AN77" s="24">
        <f t="shared" si="47"/>
        <v>5.9536815549386946E-2</v>
      </c>
      <c r="AO77" s="24">
        <f t="shared" si="45"/>
        <v>5.0785393137119383E-2</v>
      </c>
      <c r="AP77" s="24">
        <f t="shared" si="45"/>
        <v>4.9301066953328032E-2</v>
      </c>
      <c r="AQ77" s="24">
        <f t="shared" si="45"/>
        <v>5.0462664829968196E-2</v>
      </c>
      <c r="AR77" s="24">
        <f t="shared" si="39"/>
        <v>4.5740875218385213E-2</v>
      </c>
      <c r="AS77" s="24" t="e">
        <f t="shared" si="39"/>
        <v>#DIV/0!</v>
      </c>
      <c r="AT77" s="24">
        <f t="shared" si="39"/>
        <v>5.0777997875136149E-2</v>
      </c>
      <c r="AU77" s="21"/>
      <c r="AV77" s="24">
        <f t="shared" si="44"/>
        <v>0.94184656118548893</v>
      </c>
      <c r="AW77" s="24">
        <f t="shared" si="44"/>
        <v>0.93318787720547158</v>
      </c>
      <c r="AX77" s="24">
        <f t="shared" si="44"/>
        <v>0.94045125822346498</v>
      </c>
      <c r="AY77" s="24">
        <f t="shared" si="44"/>
        <v>1.2050113072210356</v>
      </c>
      <c r="AZ77" s="24">
        <f t="shared" si="44"/>
        <v>0.7298582026400684</v>
      </c>
      <c r="BA77" s="24">
        <f t="shared" si="44"/>
        <v>0.97809418525066039</v>
      </c>
      <c r="BB77" s="24">
        <f t="shared" si="44"/>
        <v>0.90752213546263549</v>
      </c>
      <c r="BC77" s="24">
        <f t="shared" si="44"/>
        <v>0.90979873799342004</v>
      </c>
      <c r="BD77" s="24">
        <f t="shared" si="42"/>
        <v>0.67331498268746715</v>
      </c>
      <c r="BE77" s="24">
        <f t="shared" si="42"/>
        <v>0.81799809107423216</v>
      </c>
      <c r="BF77" s="24">
        <f t="shared" si="42"/>
        <v>0.88655423832733216</v>
      </c>
      <c r="BG77" s="24">
        <f t="shared" si="42"/>
        <v>1.0561012396874974</v>
      </c>
      <c r="BH77" s="24">
        <f t="shared" si="42"/>
        <v>0.95035648670903061</v>
      </c>
      <c r="BI77" s="24">
        <f t="shared" si="42"/>
        <v>1.3625437909713787</v>
      </c>
      <c r="BJ77" s="24">
        <f t="shared" si="42"/>
        <v>0.88949045832015572</v>
      </c>
      <c r="BK77" s="24">
        <f t="shared" si="42"/>
        <v>0.86310512258101424</v>
      </c>
      <c r="BL77" s="24">
        <f t="shared" si="46"/>
        <v>0.9418560967062537</v>
      </c>
      <c r="BM77" s="24">
        <f t="shared" si="46"/>
        <v>0.98387719283512642</v>
      </c>
      <c r="BN77" s="24">
        <f t="shared" si="46"/>
        <v>1.0311989649631155</v>
      </c>
      <c r="BO77" s="24">
        <f t="shared" si="46"/>
        <v>1.0240292690273125</v>
      </c>
      <c r="BP77" s="24" t="e">
        <f t="shared" si="46"/>
        <v>#DIV/0!</v>
      </c>
      <c r="BQ77" s="24">
        <f t="shared" si="46"/>
        <v>0.95757413557923732</v>
      </c>
      <c r="BR77" s="21"/>
      <c r="BS77" s="35">
        <f t="shared" si="56"/>
        <v>44896</v>
      </c>
      <c r="BT77" s="24">
        <f t="shared" si="58"/>
        <v>1.360795348307051E-2</v>
      </c>
      <c r="BU77" s="24">
        <f t="shared" si="49"/>
        <v>2.3166656778175494E-3</v>
      </c>
      <c r="BV77" s="24">
        <f t="shared" si="50"/>
        <v>4.7990441665253705E-3</v>
      </c>
      <c r="BW77" s="24">
        <f t="shared" si="48"/>
        <v>2.7157023798312216E-3</v>
      </c>
      <c r="BX77" s="24">
        <f t="shared" si="48"/>
        <v>3.467975144826651E-3</v>
      </c>
      <c r="BY77" s="24">
        <f t="shared" si="48"/>
        <v>5.4403252546347579E-3</v>
      </c>
      <c r="BZ77" s="24">
        <f t="shared" si="48"/>
        <v>7.0831201622238403E-3</v>
      </c>
      <c r="CA77" s="24">
        <f t="shared" si="48"/>
        <v>7.4341311404664198E-4</v>
      </c>
      <c r="CB77" s="24">
        <f t="shared" si="48"/>
        <v>3.1202255804781099E-3</v>
      </c>
      <c r="CC77" s="24">
        <f t="shared" si="48"/>
        <v>3.4927101340283224E-4</v>
      </c>
      <c r="CD77" s="24">
        <f t="shared" si="48"/>
        <v>5.4757524874293091E-3</v>
      </c>
      <c r="CE77" s="24">
        <f t="shared" si="48"/>
        <v>1.6661990312090867E-3</v>
      </c>
      <c r="CF77" s="24">
        <f t="shared" si="57"/>
        <v>5.0785647495495884E-2</v>
      </c>
    </row>
    <row r="78" spans="1:84" x14ac:dyDescent="0.25">
      <c r="A78" s="31">
        <f>+[1]PAM!A79</f>
        <v>44927</v>
      </c>
      <c r="B78" s="17">
        <f>+[1]PAM!B79</f>
        <v>1215.4751000000001</v>
      </c>
      <c r="C78" s="17">
        <f>+[1]PAM!C79</f>
        <v>1278.5706</v>
      </c>
      <c r="D78" s="17">
        <f>+[1]PAM!D79</f>
        <v>1020.4934</v>
      </c>
      <c r="E78" s="17">
        <f>+[1]PAM!E79</f>
        <v>1402.0838000000001</v>
      </c>
      <c r="F78" s="17">
        <f>+[1]PAM!F79</f>
        <v>875.80679999999995</v>
      </c>
      <c r="G78" s="17">
        <f>+[1]PAM!G79</f>
        <v>1201.931</v>
      </c>
      <c r="H78" s="17">
        <f>+[1]PAM!H79</f>
        <v>1350.9194</v>
      </c>
      <c r="I78" s="17">
        <f>+[1]PAM!I79</f>
        <v>1358.9829999999999</v>
      </c>
      <c r="J78" s="17">
        <f>+[1]PAM!J79</f>
        <v>899.97879999999998</v>
      </c>
      <c r="K78" s="17">
        <f>+[1]PAM!K79</f>
        <v>1114.8544999999999</v>
      </c>
      <c r="L78" s="17">
        <f>+[1]PAM!L79</f>
        <v>849.31899999999996</v>
      </c>
      <c r="M78" s="17">
        <f>+[1]PAM!M79</f>
        <v>1249.6818000000001</v>
      </c>
      <c r="N78" s="17">
        <f>+[1]PAM!N79</f>
        <v>1041.5759</v>
      </c>
      <c r="O78" s="18">
        <f>+[1]PAM!R79</f>
        <v>1526.9209000000001</v>
      </c>
      <c r="P78" s="19">
        <f>+[1]PAM!S79</f>
        <v>1218.4204999999999</v>
      </c>
      <c r="Q78" s="20">
        <f>+[1]PAM!T79</f>
        <v>1011.8095</v>
      </c>
      <c r="R78" s="18">
        <f t="shared" si="51"/>
        <v>1215.48041489</v>
      </c>
      <c r="S78" s="19">
        <f t="shared" si="52"/>
        <v>1242.3918324937767</v>
      </c>
      <c r="T78" s="19">
        <f t="shared" si="53"/>
        <v>1236.9982039899553</v>
      </c>
      <c r="U78" s="19">
        <f t="shared" si="54"/>
        <v>1233.2946305335254</v>
      </c>
      <c r="V78" s="19"/>
      <c r="W78" s="20">
        <f t="shared" si="55"/>
        <v>1247.0155837534462</v>
      </c>
      <c r="X78" s="21"/>
      <c r="Y78" s="41">
        <f t="shared" si="47"/>
        <v>6.0739233887102007E-2</v>
      </c>
      <c r="Z78" s="24">
        <f t="shared" si="47"/>
        <v>6.8590976993424313E-2</v>
      </c>
      <c r="AA78" s="24">
        <f t="shared" si="47"/>
        <v>7.0055480717014174E-2</v>
      </c>
      <c r="AB78" s="24">
        <f t="shared" si="47"/>
        <v>3.0210173092151349E-2</v>
      </c>
      <c r="AC78" s="24">
        <f t="shared" si="47"/>
        <v>8.7402764002902256E-2</v>
      </c>
      <c r="AD78" s="24">
        <f t="shared" si="47"/>
        <v>5.6324393521178351E-2</v>
      </c>
      <c r="AE78" s="24">
        <f t="shared" si="47"/>
        <v>4.6127124031926092E-2</v>
      </c>
      <c r="AF78" s="24">
        <f t="shared" si="47"/>
        <v>5.8616294076846875E-2</v>
      </c>
      <c r="AG78" s="24">
        <f t="shared" si="47"/>
        <v>7.3732053637281414E-2</v>
      </c>
      <c r="AH78" s="24">
        <f t="shared" si="47"/>
        <v>7.8907147971733371E-2</v>
      </c>
      <c r="AI78" s="24">
        <f t="shared" si="47"/>
        <v>1.9678037229121426E-2</v>
      </c>
      <c r="AJ78" s="24">
        <f t="shared" si="47"/>
        <v>6.3475077327941998E-2</v>
      </c>
      <c r="AK78" s="24">
        <f t="shared" si="47"/>
        <v>6.5775832359896924E-2</v>
      </c>
      <c r="AL78" s="24">
        <f t="shared" si="47"/>
        <v>9.4071758488667001E-2</v>
      </c>
      <c r="AM78" s="24">
        <f t="shared" si="47"/>
        <v>5.1232576203804614E-2</v>
      </c>
      <c r="AN78" s="24">
        <f t="shared" si="47"/>
        <v>7.1693594683737816E-2</v>
      </c>
      <c r="AO78" s="24">
        <f t="shared" si="45"/>
        <v>6.0739549080734756E-2</v>
      </c>
      <c r="AP78" s="24">
        <f t="shared" si="45"/>
        <v>6.0990701743187881E-2</v>
      </c>
      <c r="AQ78" s="24">
        <f t="shared" si="45"/>
        <v>5.4015610582492712E-2</v>
      </c>
      <c r="AR78" s="24">
        <f t="shared" si="39"/>
        <v>5.1248948748379375E-2</v>
      </c>
      <c r="AS78" s="24" t="e">
        <f t="shared" si="39"/>
        <v>#DIV/0!</v>
      </c>
      <c r="AT78" s="24">
        <f t="shared" si="39"/>
        <v>5.2180159630177858E-2</v>
      </c>
      <c r="AU78" s="21"/>
      <c r="AV78" s="24">
        <f t="shared" si="44"/>
        <v>0.98346502037601291</v>
      </c>
      <c r="AW78" s="24">
        <f t="shared" si="44"/>
        <v>0.96665802728250849</v>
      </c>
      <c r="AX78" s="24">
        <f t="shared" si="44"/>
        <v>1.0334836520207737</v>
      </c>
      <c r="AY78" s="24">
        <f t="shared" si="44"/>
        <v>1.2140879268832481</v>
      </c>
      <c r="AZ78" s="24">
        <f t="shared" si="44"/>
        <v>0.84260512634938523</v>
      </c>
      <c r="BA78" s="24">
        <f t="shared" si="44"/>
        <v>1.0280158977227383</v>
      </c>
      <c r="BB78" s="24">
        <f t="shared" si="44"/>
        <v>0.92468079522696267</v>
      </c>
      <c r="BC78" s="24">
        <f t="shared" si="44"/>
        <v>0.95333020374969357</v>
      </c>
      <c r="BD78" s="24">
        <f t="shared" si="42"/>
        <v>0.69167198459414414</v>
      </c>
      <c r="BE78" s="24">
        <f t="shared" si="42"/>
        <v>0.89926758772439386</v>
      </c>
      <c r="BF78" s="24">
        <f t="shared" si="42"/>
        <v>0.90980988001499363</v>
      </c>
      <c r="BG78" s="24">
        <f t="shared" si="42"/>
        <v>1.0845686296292962</v>
      </c>
      <c r="BH78" s="24">
        <f t="shared" si="42"/>
        <v>1.0017583055384991</v>
      </c>
      <c r="BI78" s="24">
        <f t="shared" si="42"/>
        <v>1.355343126638568</v>
      </c>
      <c r="BJ78" s="24">
        <f t="shared" si="42"/>
        <v>0.92572902331746132</v>
      </c>
      <c r="BK78" s="24">
        <f t="shared" si="42"/>
        <v>0.94579947415060994</v>
      </c>
      <c r="BL78" s="24">
        <f t="shared" si="46"/>
        <v>0.98347541146346096</v>
      </c>
      <c r="BM78" s="24">
        <f t="shared" si="46"/>
        <v>1.0223846925793278</v>
      </c>
      <c r="BN78" s="24">
        <f t="shared" si="46"/>
        <v>1.0698568844425536</v>
      </c>
      <c r="BO78" s="24">
        <f t="shared" si="46"/>
        <v>1.0655437443976119</v>
      </c>
      <c r="BP78" s="24" t="e">
        <f t="shared" si="46"/>
        <v>#DIV/0!</v>
      </c>
      <c r="BQ78" s="24">
        <f t="shared" si="46"/>
        <v>0.99315403732074903</v>
      </c>
      <c r="BR78" s="21"/>
      <c r="BS78" s="35">
        <f t="shared" si="56"/>
        <v>44927</v>
      </c>
      <c r="BT78" s="24">
        <f t="shared" si="58"/>
        <v>2.0519529215870282E-2</v>
      </c>
      <c r="BU78" s="24">
        <f t="shared" si="49"/>
        <v>2.2156042257644912E-3</v>
      </c>
      <c r="BV78" s="24">
        <f t="shared" si="50"/>
        <v>3.7423829464894062E-3</v>
      </c>
      <c r="BW78" s="24">
        <f t="shared" si="48"/>
        <v>5.3262887983903957E-3</v>
      </c>
      <c r="BX78" s="24">
        <f t="shared" si="48"/>
        <v>3.5459334107413999E-3</v>
      </c>
      <c r="BY78" s="24">
        <f t="shared" si="48"/>
        <v>4.2418380007252041E-3</v>
      </c>
      <c r="BZ78" s="24">
        <f t="shared" si="48"/>
        <v>6.8360794693664234E-3</v>
      </c>
      <c r="CA78" s="24">
        <f t="shared" si="48"/>
        <v>1.5424862125073804E-3</v>
      </c>
      <c r="CB78" s="24">
        <f t="shared" si="48"/>
        <v>5.2584466462543269E-3</v>
      </c>
      <c r="CC78" s="24">
        <f t="shared" si="48"/>
        <v>2.3029154563475698E-4</v>
      </c>
      <c r="CD78" s="24">
        <f t="shared" si="48"/>
        <v>5.2725772564297009E-3</v>
      </c>
      <c r="CE78" s="24">
        <f t="shared" si="48"/>
        <v>2.0083388989467028E-3</v>
      </c>
      <c r="CF78" s="24">
        <f t="shared" si="57"/>
        <v>6.0739796627120472E-2</v>
      </c>
    </row>
    <row r="79" spans="1:84" x14ac:dyDescent="0.25">
      <c r="A79" s="31">
        <f>+[1]PAM!A80</f>
        <v>44958</v>
      </c>
      <c r="B79" s="17">
        <f>+[1]PAM!B80</f>
        <v>1292.6661999999999</v>
      </c>
      <c r="C79" s="17">
        <f>+[1]PAM!C80</f>
        <v>1395.4491</v>
      </c>
      <c r="D79" s="17">
        <f>+[1]PAM!D80</f>
        <v>1072.2820999999999</v>
      </c>
      <c r="E79" s="17">
        <f>+[1]PAM!E80</f>
        <v>1444.5440000000001</v>
      </c>
      <c r="F79" s="17">
        <f>+[1]PAM!F80</f>
        <v>925.27829999999994</v>
      </c>
      <c r="G79" s="17">
        <f>+[1]PAM!G80</f>
        <v>1257.4591</v>
      </c>
      <c r="H79" s="17">
        <f>+[1]PAM!H80</f>
        <v>1423.6166000000001</v>
      </c>
      <c r="I79" s="17">
        <f>+[1]PAM!I80</f>
        <v>1424.3795</v>
      </c>
      <c r="J79" s="17">
        <f>+[1]PAM!J80</f>
        <v>981.3107</v>
      </c>
      <c r="K79" s="17">
        <f>+[1]PAM!K80</f>
        <v>1185.2597000000001</v>
      </c>
      <c r="L79" s="17">
        <f>+[1]PAM!L80</f>
        <v>856.25009999999997</v>
      </c>
      <c r="M79" s="17">
        <f>+[1]PAM!M80</f>
        <v>1333.5694000000001</v>
      </c>
      <c r="N79" s="17">
        <f>+[1]PAM!N80</f>
        <v>1106.5046</v>
      </c>
      <c r="O79" s="18">
        <f>+[1]PAM!R80</f>
        <v>1563.7811999999999</v>
      </c>
      <c r="P79" s="19">
        <f>+[1]PAM!S80</f>
        <v>1309.9952000000001</v>
      </c>
      <c r="Q79" s="20">
        <f>+[1]PAM!T80</f>
        <v>1062.848</v>
      </c>
      <c r="R79" s="18">
        <f t="shared" si="51"/>
        <v>1292.6721727500001</v>
      </c>
      <c r="S79" s="19">
        <f t="shared" si="52"/>
        <v>1326.9210880070293</v>
      </c>
      <c r="T79" s="19">
        <f t="shared" si="53"/>
        <v>1299.1392970145089</v>
      </c>
      <c r="U79" s="19">
        <f t="shared" si="54"/>
        <v>1289.0858062364816</v>
      </c>
      <c r="V79" s="19"/>
      <c r="W79" s="20">
        <f t="shared" si="55"/>
        <v>1307.3819137258763</v>
      </c>
      <c r="X79" s="21"/>
      <c r="Y79" s="41">
        <f t="shared" si="47"/>
        <v>6.3506936505733247E-2</v>
      </c>
      <c r="Z79" s="24">
        <f t="shared" si="47"/>
        <v>9.1413411195283345E-2</v>
      </c>
      <c r="AA79" s="24">
        <f t="shared" si="47"/>
        <v>5.0748686860689007E-2</v>
      </c>
      <c r="AB79" s="24">
        <f t="shared" si="47"/>
        <v>3.0283639251805106E-2</v>
      </c>
      <c r="AC79" s="24">
        <f t="shared" si="47"/>
        <v>5.6486773110233868E-2</v>
      </c>
      <c r="AD79" s="24">
        <f t="shared" si="47"/>
        <v>4.6199074655699945E-2</v>
      </c>
      <c r="AE79" s="24">
        <f t="shared" si="47"/>
        <v>5.3813129043820185E-2</v>
      </c>
      <c r="AF79" s="24">
        <f t="shared" si="47"/>
        <v>4.8121646849151212E-2</v>
      </c>
      <c r="AG79" s="24">
        <f t="shared" si="47"/>
        <v>9.0370906514686711E-2</v>
      </c>
      <c r="AH79" s="24">
        <f t="shared" si="47"/>
        <v>6.3151918030559306E-2</v>
      </c>
      <c r="AI79" s="24">
        <f t="shared" si="47"/>
        <v>8.1607735138387039E-3</v>
      </c>
      <c r="AJ79" s="24">
        <f t="shared" si="47"/>
        <v>6.7127167891858575E-2</v>
      </c>
      <c r="AK79" s="24">
        <f t="shared" si="47"/>
        <v>6.2336983795419965E-2</v>
      </c>
      <c r="AL79" s="24">
        <f t="shared" si="47"/>
        <v>2.4140281268008046E-2</v>
      </c>
      <c r="AM79" s="24">
        <f t="shared" si="47"/>
        <v>7.5158535169098206E-2</v>
      </c>
      <c r="AN79" s="24">
        <f t="shared" si="47"/>
        <v>5.0442795802964957E-2</v>
      </c>
      <c r="AO79" s="24">
        <f t="shared" si="45"/>
        <v>6.3507200045659129E-2</v>
      </c>
      <c r="AP79" s="24">
        <f t="shared" si="45"/>
        <v>6.8037517071874332E-2</v>
      </c>
      <c r="AQ79" s="24">
        <f t="shared" si="45"/>
        <v>5.0235394703174618E-2</v>
      </c>
      <c r="AR79" s="24">
        <f t="shared" si="39"/>
        <v>4.5237507990139258E-2</v>
      </c>
      <c r="AS79" s="24" t="e">
        <f t="shared" si="39"/>
        <v>#DIV/0!</v>
      </c>
      <c r="AT79" s="24">
        <f t="shared" si="39"/>
        <v>4.8408641206175496E-2</v>
      </c>
      <c r="AU79" s="21"/>
      <c r="AV79" s="24">
        <f t="shared" si="44"/>
        <v>1.0153961143481496</v>
      </c>
      <c r="AW79" s="24">
        <f t="shared" si="44"/>
        <v>1.0118125311586419</v>
      </c>
      <c r="AX79" s="24">
        <f t="shared" si="44"/>
        <v>1.0872227638965746</v>
      </c>
      <c r="AY79" s="24">
        <f t="shared" si="44"/>
        <v>1.1959757025616047</v>
      </c>
      <c r="AZ79" s="24">
        <f t="shared" si="44"/>
        <v>0.87675154739796168</v>
      </c>
      <c r="BA79" s="24">
        <f t="shared" si="44"/>
        <v>1.0260690661475462</v>
      </c>
      <c r="BB79" s="24">
        <f t="shared" si="44"/>
        <v>0.95437823806811495</v>
      </c>
      <c r="BC79" s="24">
        <f t="shared" si="44"/>
        <v>0.94127742090414057</v>
      </c>
      <c r="BD79" s="24">
        <f t="shared" si="42"/>
        <v>0.82463858121161504</v>
      </c>
      <c r="BE79" s="24">
        <f t="shared" si="42"/>
        <v>0.97108724299161775</v>
      </c>
      <c r="BF79" s="24">
        <f t="shared" si="42"/>
        <v>0.87449930350728899</v>
      </c>
      <c r="BG79" s="24">
        <f t="shared" si="42"/>
        <v>1.1589000495056077</v>
      </c>
      <c r="BH79" s="24">
        <f t="shared" si="42"/>
        <v>1.0400241298913824</v>
      </c>
      <c r="BI79" s="24">
        <f t="shared" si="42"/>
        <v>1.218612421286053</v>
      </c>
      <c r="BJ79" s="24">
        <f t="shared" si="42"/>
        <v>0.98750959432049634</v>
      </c>
      <c r="BK79" s="24">
        <f t="shared" si="42"/>
        <v>0.97187148831911863</v>
      </c>
      <c r="BL79" s="24">
        <f t="shared" si="46"/>
        <v>1.0154025175901946</v>
      </c>
      <c r="BM79" s="24">
        <f t="shared" si="46"/>
        <v>1.058997958599273</v>
      </c>
      <c r="BN79" s="24">
        <f t="shared" si="46"/>
        <v>1.0987813672440327</v>
      </c>
      <c r="BO79" s="24">
        <f t="shared" si="46"/>
        <v>1.0812740923136372</v>
      </c>
      <c r="BP79" s="24" t="e">
        <f t="shared" si="46"/>
        <v>#DIV/0!</v>
      </c>
      <c r="BQ79" s="24">
        <f t="shared" si="46"/>
        <v>1.0095247858622161</v>
      </c>
      <c r="BR79" s="21"/>
      <c r="BS79" s="35">
        <f t="shared" si="56"/>
        <v>44958</v>
      </c>
      <c r="BT79" s="24">
        <f t="shared" si="58"/>
        <v>2.7549466253977563E-2</v>
      </c>
      <c r="BU79" s="24">
        <f t="shared" si="49"/>
        <v>1.6190957757999302E-3</v>
      </c>
      <c r="BV79" s="24">
        <f t="shared" si="50"/>
        <v>3.643512614943735E-3</v>
      </c>
      <c r="BW79" s="24">
        <f t="shared" si="48"/>
        <v>3.5288086526823947E-3</v>
      </c>
      <c r="BX79" s="24">
        <f t="shared" si="48"/>
        <v>2.8963831015542804E-3</v>
      </c>
      <c r="BY79" s="24">
        <f t="shared" si="48"/>
        <v>4.880471446926396E-3</v>
      </c>
      <c r="BZ79" s="24">
        <f t="shared" si="48"/>
        <v>5.6009174108132744E-3</v>
      </c>
      <c r="CA79" s="24">
        <f t="shared" si="48"/>
        <v>1.9137309682444341E-3</v>
      </c>
      <c r="CB79" s="24">
        <f t="shared" si="48"/>
        <v>4.2805848346872842E-3</v>
      </c>
      <c r="CC79" s="24">
        <f t="shared" si="48"/>
        <v>9.1808306068960377E-5</v>
      </c>
      <c r="CD79" s="24">
        <f t="shared" si="48"/>
        <v>5.5903206902387396E-3</v>
      </c>
      <c r="CE79" s="24">
        <f t="shared" si="48"/>
        <v>1.9123776867169039E-3</v>
      </c>
      <c r="CF79" s="24">
        <f t="shared" si="57"/>
        <v>6.3507477742653889E-2</v>
      </c>
    </row>
    <row r="80" spans="1:84" x14ac:dyDescent="0.25">
      <c r="A80" s="31">
        <f>+[1]PAM!A81</f>
        <v>44986</v>
      </c>
      <c r="B80" s="17">
        <f>+[1]PAM!B81</f>
        <v>1393.7727</v>
      </c>
      <c r="C80" s="17">
        <f>+[1]PAM!C81</f>
        <v>1529.3406</v>
      </c>
      <c r="D80" s="17">
        <f>+[1]PAM!D81</f>
        <v>1159.1043999999999</v>
      </c>
      <c r="E80" s="17">
        <f>+[1]PAM!E81</f>
        <v>1578.2150999999999</v>
      </c>
      <c r="F80" s="17">
        <f>+[1]PAM!F81</f>
        <v>995.54359999999997</v>
      </c>
      <c r="G80" s="17">
        <f>+[1]PAM!G81</f>
        <v>1329.9359999999999</v>
      </c>
      <c r="H80" s="17">
        <f>+[1]PAM!H81</f>
        <v>1507.2679000000001</v>
      </c>
      <c r="I80" s="17">
        <f>+[1]PAM!I81</f>
        <v>1495.6575</v>
      </c>
      <c r="J80" s="17">
        <f>+[1]PAM!J81</f>
        <v>1000.5747</v>
      </c>
      <c r="K80" s="17">
        <f>+[1]PAM!K81</f>
        <v>1238.7964999999999</v>
      </c>
      <c r="L80" s="17">
        <f>+[1]PAM!L81</f>
        <v>1127.0903000000001</v>
      </c>
      <c r="M80" s="17">
        <f>+[1]PAM!M81</f>
        <v>1444.6695</v>
      </c>
      <c r="N80" s="17">
        <f>+[1]PAM!N81</f>
        <v>1182.0061000000001</v>
      </c>
      <c r="O80" s="18">
        <f>+[1]PAM!R81</f>
        <v>1707.0622000000001</v>
      </c>
      <c r="P80" s="19">
        <f>+[1]PAM!S81</f>
        <v>1408.7382</v>
      </c>
      <c r="Q80" s="20">
        <f>+[1]PAM!T81</f>
        <v>1146.2019</v>
      </c>
      <c r="R80" s="18">
        <f t="shared" si="51"/>
        <v>1393.7761624199998</v>
      </c>
      <c r="S80" s="19">
        <f t="shared" si="52"/>
        <v>1437.9981485722656</v>
      </c>
      <c r="T80" s="19">
        <f t="shared" si="53"/>
        <v>1394.5504647321429</v>
      </c>
      <c r="U80" s="19">
        <f t="shared" si="54"/>
        <v>1379.9158509733238</v>
      </c>
      <c r="V80" s="19"/>
      <c r="W80" s="20">
        <f t="shared" si="55"/>
        <v>1394.7267697912564</v>
      </c>
      <c r="X80" s="21"/>
      <c r="Y80" s="41">
        <f t="shared" si="47"/>
        <v>7.8215474342873792E-2</v>
      </c>
      <c r="Z80" s="24">
        <f t="shared" si="47"/>
        <v>9.5948680607554904E-2</v>
      </c>
      <c r="AA80" s="24">
        <f t="shared" si="47"/>
        <v>8.0969644088994874E-2</v>
      </c>
      <c r="AB80" s="24">
        <f t="shared" si="47"/>
        <v>9.2535152961764844E-2</v>
      </c>
      <c r="AC80" s="24">
        <f t="shared" si="47"/>
        <v>7.5939638917285723E-2</v>
      </c>
      <c r="AD80" s="24">
        <f t="shared" si="47"/>
        <v>5.7637580419116485E-2</v>
      </c>
      <c r="AE80" s="24">
        <f t="shared" si="47"/>
        <v>5.8759711006460602E-2</v>
      </c>
      <c r="AF80" s="24">
        <f t="shared" si="47"/>
        <v>5.00414390968138E-2</v>
      </c>
      <c r="AG80" s="24">
        <f t="shared" si="47"/>
        <v>1.963088754662512E-2</v>
      </c>
      <c r="AH80" s="24">
        <f t="shared" si="47"/>
        <v>4.5168835150642295E-2</v>
      </c>
      <c r="AI80" s="24">
        <f t="shared" si="47"/>
        <v>0.31630968568646023</v>
      </c>
      <c r="AJ80" s="24">
        <f t="shared" si="47"/>
        <v>8.3310324906975097E-2</v>
      </c>
      <c r="AK80" s="24">
        <f t="shared" si="47"/>
        <v>6.8234239604607172E-2</v>
      </c>
      <c r="AL80" s="24">
        <f t="shared" si="47"/>
        <v>9.1624710669242049E-2</v>
      </c>
      <c r="AM80" s="24">
        <f t="shared" si="47"/>
        <v>7.5376612066975435E-2</v>
      </c>
      <c r="AN80" s="24">
        <f t="shared" si="47"/>
        <v>7.8425042903594866E-2</v>
      </c>
      <c r="AO80" s="24">
        <f t="shared" si="45"/>
        <v>7.8213170981249913E-2</v>
      </c>
      <c r="AP80" s="24">
        <f t="shared" si="45"/>
        <v>8.3710374014831945E-2</v>
      </c>
      <c r="AQ80" s="24">
        <f t="shared" si="45"/>
        <v>7.3441830246297579E-2</v>
      </c>
      <c r="AR80" s="24">
        <f t="shared" si="39"/>
        <v>7.0460821380093241E-2</v>
      </c>
      <c r="AS80" s="24" t="e">
        <f t="shared" si="39"/>
        <v>#DIV/0!</v>
      </c>
      <c r="AT80" s="24">
        <f t="shared" si="39"/>
        <v>6.6808983012820011E-2</v>
      </c>
      <c r="AU80" s="21"/>
      <c r="AV80" s="24">
        <f t="shared" si="44"/>
        <v>1.0379597544048091</v>
      </c>
      <c r="AW80" s="24">
        <f t="shared" si="44"/>
        <v>1.0438519083975586</v>
      </c>
      <c r="AX80" s="24">
        <f t="shared" si="44"/>
        <v>1.1368331224652741</v>
      </c>
      <c r="AY80" s="24">
        <f t="shared" si="44"/>
        <v>1.1987623407525176</v>
      </c>
      <c r="AZ80" s="24">
        <f t="shared" si="44"/>
        <v>0.90418222732702214</v>
      </c>
      <c r="BA80" s="24">
        <f t="shared" si="44"/>
        <v>1.0492882155942618</v>
      </c>
      <c r="BB80" s="24">
        <f t="shared" si="44"/>
        <v>0.98206217230119264</v>
      </c>
      <c r="BC80" s="24">
        <f t="shared" ref="BC80:BE95" si="59">+I80/I68-1</f>
        <v>0.93286149168369081</v>
      </c>
      <c r="BD80" s="24">
        <f t="shared" si="42"/>
        <v>0.76272156575068384</v>
      </c>
      <c r="BE80" s="24">
        <f t="shared" si="42"/>
        <v>0.97129755283436081</v>
      </c>
      <c r="BF80" s="24">
        <f t="shared" si="42"/>
        <v>0.96180837435336897</v>
      </c>
      <c r="BG80" s="24">
        <f t="shared" si="42"/>
        <v>1.222675833878744</v>
      </c>
      <c r="BH80" s="24">
        <f t="shared" si="42"/>
        <v>1.0741879867933517</v>
      </c>
      <c r="BI80" s="24">
        <f t="shared" si="42"/>
        <v>1.2755735082772803</v>
      </c>
      <c r="BJ80" s="24">
        <f t="shared" si="42"/>
        <v>1.0069010908230962</v>
      </c>
      <c r="BK80" s="24">
        <f t="shared" si="42"/>
        <v>0.98091279107246154</v>
      </c>
      <c r="BL80" s="24">
        <f t="shared" si="46"/>
        <v>1.0379634844232086</v>
      </c>
      <c r="BM80" s="24">
        <f t="shared" si="46"/>
        <v>1.0872144737596825</v>
      </c>
      <c r="BN80" s="24">
        <f t="shared" si="46"/>
        <v>1.1223451595043099</v>
      </c>
      <c r="BO80" s="24">
        <f t="shared" si="46"/>
        <v>1.0934572468327284</v>
      </c>
      <c r="BP80" s="24" t="e">
        <f t="shared" si="46"/>
        <v>#DIV/0!</v>
      </c>
      <c r="BQ80" s="24">
        <f t="shared" si="46"/>
        <v>1.0181285957851549</v>
      </c>
      <c r="BR80" s="21"/>
      <c r="BS80" s="35">
        <f t="shared" si="56"/>
        <v>44986</v>
      </c>
      <c r="BT80" s="24">
        <f t="shared" si="58"/>
        <v>2.9675035016773849E-2</v>
      </c>
      <c r="BU80" s="24">
        <f t="shared" si="49"/>
        <v>2.5522810142324459E-3</v>
      </c>
      <c r="BV80" s="24">
        <f t="shared" si="50"/>
        <v>1.0785379651761592E-2</v>
      </c>
      <c r="BW80" s="24">
        <f t="shared" si="48"/>
        <v>4.7127413944914806E-3</v>
      </c>
      <c r="BX80" s="24">
        <f t="shared" si="48"/>
        <v>3.5546960692559248E-3</v>
      </c>
      <c r="BY80" s="24">
        <f t="shared" si="48"/>
        <v>5.2805171822393132E-3</v>
      </c>
      <c r="BZ80" s="24">
        <f t="shared" si="48"/>
        <v>5.7401050634726912E-3</v>
      </c>
      <c r="CA80" s="24">
        <f t="shared" si="48"/>
        <v>4.2621242823553393E-4</v>
      </c>
      <c r="CB80" s="24">
        <f t="shared" si="48"/>
        <v>3.0606273452496785E-3</v>
      </c>
      <c r="CC80" s="24">
        <f t="shared" si="48"/>
        <v>3.3732816871053038E-3</v>
      </c>
      <c r="CD80" s="24">
        <f t="shared" si="48"/>
        <v>6.9616642718746662E-3</v>
      </c>
      <c r="CE80" s="24">
        <f t="shared" si="48"/>
        <v>2.0909912396564583E-3</v>
      </c>
      <c r="CF80" s="24">
        <f t="shared" si="57"/>
        <v>7.8213532364348942E-2</v>
      </c>
    </row>
    <row r="81" spans="1:84" x14ac:dyDescent="0.25">
      <c r="A81" s="31">
        <f>+[1]PAM!A82</f>
        <v>45017</v>
      </c>
      <c r="B81" s="17">
        <f>+[1]PAM!B82</f>
        <v>1512.8030000000001</v>
      </c>
      <c r="C81" s="17">
        <f>+[1]PAM!C82</f>
        <v>1694.7150999999999</v>
      </c>
      <c r="D81" s="17">
        <f>+[1]PAM!D82</f>
        <v>1206.3108999999999</v>
      </c>
      <c r="E81" s="17">
        <f>+[1]PAM!E82</f>
        <v>1728.85</v>
      </c>
      <c r="F81" s="17">
        <f>+[1]PAM!F82</f>
        <v>1035.4757999999999</v>
      </c>
      <c r="G81" s="17">
        <f>+[1]PAM!G82</f>
        <v>1442.9646</v>
      </c>
      <c r="H81" s="17">
        <f>+[1]PAM!H82</f>
        <v>1605.6421</v>
      </c>
      <c r="I81" s="17">
        <f>+[1]PAM!I82</f>
        <v>1582.2275999999999</v>
      </c>
      <c r="J81" s="17">
        <f>+[1]PAM!J82</f>
        <v>1058.3235999999999</v>
      </c>
      <c r="K81" s="17">
        <f>+[1]PAM!K82</f>
        <v>1350.9799</v>
      </c>
      <c r="L81" s="17">
        <f>+[1]PAM!L82</f>
        <v>1192.5355999999999</v>
      </c>
      <c r="M81" s="17">
        <f>+[1]PAM!M82</f>
        <v>1601.1621</v>
      </c>
      <c r="N81" s="17">
        <f>+[1]PAM!N82</f>
        <v>1260.3993</v>
      </c>
      <c r="O81" s="18">
        <f>+[1]PAM!R82</f>
        <v>1932.0678</v>
      </c>
      <c r="P81" s="19">
        <f>+[1]PAM!S82</f>
        <v>1528.8988999999999</v>
      </c>
      <c r="Q81" s="20">
        <f>+[1]PAM!T82</f>
        <v>1195.4755</v>
      </c>
      <c r="R81" s="18">
        <f t="shared" si="51"/>
        <v>1512.8064591399998</v>
      </c>
      <c r="S81" s="19">
        <f t="shared" si="52"/>
        <v>1578.3167969541664</v>
      </c>
      <c r="T81" s="19">
        <f t="shared" si="53"/>
        <v>1524.7121938895091</v>
      </c>
      <c r="U81" s="19">
        <f t="shared" si="54"/>
        <v>1502.3890417808223</v>
      </c>
      <c r="V81" s="19"/>
      <c r="W81" s="20">
        <f t="shared" si="55"/>
        <v>1500.513759019299</v>
      </c>
      <c r="X81" s="21"/>
      <c r="Y81" s="41">
        <f t="shared" si="47"/>
        <v>8.5401514895506292E-2</v>
      </c>
      <c r="Z81" s="24">
        <f t="shared" si="47"/>
        <v>0.1081345123512707</v>
      </c>
      <c r="AA81" s="24">
        <f t="shared" si="47"/>
        <v>4.0726702443714347E-2</v>
      </c>
      <c r="AB81" s="24">
        <f t="shared" ref="AB81:AN95" si="60">+E81/E80-1</f>
        <v>9.544636849565058E-2</v>
      </c>
      <c r="AC81" s="24">
        <f t="shared" si="60"/>
        <v>4.0110950439538717E-2</v>
      </c>
      <c r="AD81" s="24">
        <f t="shared" si="60"/>
        <v>8.4987999422528659E-2</v>
      </c>
      <c r="AE81" s="24">
        <f t="shared" si="60"/>
        <v>6.5266566082910593E-2</v>
      </c>
      <c r="AF81" s="24">
        <f t="shared" si="60"/>
        <v>5.7880965394818018E-2</v>
      </c>
      <c r="AG81" s="24">
        <f t="shared" si="60"/>
        <v>5.771573076952663E-2</v>
      </c>
      <c r="AH81" s="24">
        <f t="shared" si="60"/>
        <v>9.0558376617951408E-2</v>
      </c>
      <c r="AI81" s="24">
        <f t="shared" si="60"/>
        <v>5.8065711327654812E-2</v>
      </c>
      <c r="AJ81" s="24">
        <f t="shared" si="60"/>
        <v>0.10832415303292553</v>
      </c>
      <c r="AK81" s="24">
        <f t="shared" si="60"/>
        <v>6.6322161958385806E-2</v>
      </c>
      <c r="AL81" s="24">
        <f t="shared" si="60"/>
        <v>0.13180867106072647</v>
      </c>
      <c r="AM81" s="24">
        <f t="shared" si="60"/>
        <v>8.5296686069846084E-2</v>
      </c>
      <c r="AN81" s="24">
        <f t="shared" si="60"/>
        <v>4.2988586914748605E-2</v>
      </c>
      <c r="AO81" s="24">
        <f t="shared" si="45"/>
        <v>8.5401300387666801E-2</v>
      </c>
      <c r="AP81" s="24">
        <f t="shared" si="45"/>
        <v>9.757915788780247E-2</v>
      </c>
      <c r="AQ81" s="24">
        <f t="shared" si="45"/>
        <v>9.3335976322927117E-2</v>
      </c>
      <c r="AR81" s="24">
        <f t="shared" si="39"/>
        <v>8.8754100999065999E-2</v>
      </c>
      <c r="AS81" s="24" t="e">
        <f t="shared" si="39"/>
        <v>#DIV/0!</v>
      </c>
      <c r="AT81" s="24">
        <f t="shared" si="39"/>
        <v>7.5847823042699103E-2</v>
      </c>
      <c r="AU81" s="21"/>
      <c r="AV81" s="24">
        <f t="shared" ref="AV81:BB95" si="61">+B81/B69-1</f>
        <v>1.0896486211979295</v>
      </c>
      <c r="AW81" s="24">
        <f t="shared" si="61"/>
        <v>1.146048934595667</v>
      </c>
      <c r="AX81" s="24">
        <f t="shared" si="61"/>
        <v>1.1493531241419723</v>
      </c>
      <c r="AY81" s="24">
        <f t="shared" si="61"/>
        <v>1.2117245387501785</v>
      </c>
      <c r="AZ81" s="24">
        <f t="shared" si="61"/>
        <v>0.90408834146627592</v>
      </c>
      <c r="BA81" s="24">
        <f t="shared" si="61"/>
        <v>1.1067304901458659</v>
      </c>
      <c r="BB81" s="24">
        <f t="shared" si="61"/>
        <v>0.97698369154346976</v>
      </c>
      <c r="BC81" s="24">
        <f t="shared" si="59"/>
        <v>0.94990307960264642</v>
      </c>
      <c r="BD81" s="24">
        <f t="shared" si="42"/>
        <v>0.81277188616738405</v>
      </c>
      <c r="BE81" s="24">
        <f t="shared" si="42"/>
        <v>1.0514153685944136</v>
      </c>
      <c r="BF81" s="24">
        <f t="shared" si="42"/>
        <v>0.99460127312811197</v>
      </c>
      <c r="BG81" s="24">
        <f t="shared" si="42"/>
        <v>1.2749263565379327</v>
      </c>
      <c r="BH81" s="24">
        <f t="shared" si="42"/>
        <v>1.0957042694261787</v>
      </c>
      <c r="BI81" s="24">
        <f t="shared" si="42"/>
        <v>1.4729559374906804</v>
      </c>
      <c r="BJ81" s="24">
        <f t="shared" si="42"/>
        <v>1.0449398903069325</v>
      </c>
      <c r="BK81" s="24">
        <f t="shared" si="42"/>
        <v>0.9789940908723711</v>
      </c>
      <c r="BL81" s="24">
        <f t="shared" si="46"/>
        <v>1.0896521929454965</v>
      </c>
      <c r="BM81" s="24">
        <f t="shared" si="46"/>
        <v>1.1568052475592046</v>
      </c>
      <c r="BN81" s="24">
        <f t="shared" si="46"/>
        <v>1.1670863785203389</v>
      </c>
      <c r="BO81" s="24">
        <f t="shared" si="46"/>
        <v>1.1355827692049729</v>
      </c>
      <c r="BP81" s="24" t="e">
        <f t="shared" si="46"/>
        <v>#DIV/0!</v>
      </c>
      <c r="BQ81" s="24">
        <f t="shared" si="46"/>
        <v>1.0470798651843749</v>
      </c>
      <c r="BR81" s="21"/>
      <c r="BS81" s="35">
        <f t="shared" si="56"/>
        <v>45017</v>
      </c>
      <c r="BT81" s="24">
        <f t="shared" si="58"/>
        <v>3.3993917551979579E-2</v>
      </c>
      <c r="BU81" s="24">
        <f t="shared" si="49"/>
        <v>1.2870441500253235E-3</v>
      </c>
      <c r="BV81" s="24">
        <f t="shared" si="50"/>
        <v>1.1272440671280191E-2</v>
      </c>
      <c r="BW81" s="24">
        <f t="shared" si="48"/>
        <v>2.4839930786418737E-3</v>
      </c>
      <c r="BX81" s="24">
        <f t="shared" si="48"/>
        <v>5.1414504244486963E-3</v>
      </c>
      <c r="BY81" s="24">
        <f t="shared" si="48"/>
        <v>5.7594288652661934E-3</v>
      </c>
      <c r="BZ81" s="24">
        <f t="shared" si="48"/>
        <v>6.4658659263450852E-3</v>
      </c>
      <c r="CA81" s="24">
        <f t="shared" si="48"/>
        <v>1.1849984864820485E-3</v>
      </c>
      <c r="CB81" s="24">
        <f t="shared" si="48"/>
        <v>5.9481386455625136E-3</v>
      </c>
      <c r="CC81" s="24">
        <f t="shared" si="48"/>
        <v>7.559836191367486E-4</v>
      </c>
      <c r="CD81" s="24">
        <f t="shared" si="48"/>
        <v>9.0946684491667856E-3</v>
      </c>
      <c r="CE81" s="24">
        <f t="shared" si="48"/>
        <v>2.0135826738463159E-3</v>
      </c>
      <c r="CF81" s="24">
        <f t="shared" si="57"/>
        <v>8.540151254218134E-2</v>
      </c>
    </row>
    <row r="82" spans="1:84" x14ac:dyDescent="0.25">
      <c r="A82" s="31">
        <f>+[1]PAM!A83</f>
        <v>45047</v>
      </c>
      <c r="B82" s="17">
        <f>+[1]PAM!B83</f>
        <v>1628.9716000000001</v>
      </c>
      <c r="C82" s="17">
        <f>+[1]PAM!C83</f>
        <v>1784.4199000000001</v>
      </c>
      <c r="D82" s="17">
        <f>+[1]PAM!D83</f>
        <v>1313.4963</v>
      </c>
      <c r="E82" s="17">
        <f>+[1]PAM!E83</f>
        <v>1862.1864</v>
      </c>
      <c r="F82" s="17">
        <f>+[1]PAM!F83</f>
        <v>1163.72</v>
      </c>
      <c r="G82" s="17">
        <f>+[1]PAM!G83</f>
        <v>1572.6388999999999</v>
      </c>
      <c r="H82" s="17">
        <f>+[1]PAM!H83</f>
        <v>1753.6673000000001</v>
      </c>
      <c r="I82" s="17">
        <f>+[1]PAM!I83</f>
        <v>1717.8072999999999</v>
      </c>
      <c r="J82" s="17">
        <f>+[1]PAM!J83</f>
        <v>1135.0014000000001</v>
      </c>
      <c r="K82" s="17">
        <f>+[1]PAM!K83</f>
        <v>1448.3376000000001</v>
      </c>
      <c r="L82" s="17">
        <f>+[1]PAM!L83</f>
        <v>1253.2796000000001</v>
      </c>
      <c r="M82" s="17">
        <f>+[1]PAM!M83</f>
        <v>1768.1877999999999</v>
      </c>
      <c r="N82" s="17">
        <f>+[1]PAM!N83</f>
        <v>1345.8189</v>
      </c>
      <c r="O82" s="18">
        <f>+[1]PAM!R83</f>
        <v>2028.4989</v>
      </c>
      <c r="P82" s="19">
        <f>+[1]PAM!S83</f>
        <v>1651.7257</v>
      </c>
      <c r="Q82" s="20">
        <f>+[1]PAM!T83</f>
        <v>1300.2003999999999</v>
      </c>
      <c r="R82" s="18">
        <f t="shared" si="51"/>
        <v>1628.9725427999999</v>
      </c>
      <c r="S82" s="19">
        <f t="shared" si="52"/>
        <v>1689.1436309708602</v>
      </c>
      <c r="T82" s="19">
        <f t="shared" si="53"/>
        <v>1652.8097791294642</v>
      </c>
      <c r="U82" s="19">
        <f t="shared" si="54"/>
        <v>1619.1197297764961</v>
      </c>
      <c r="V82" s="19"/>
      <c r="W82" s="20">
        <f t="shared" si="55"/>
        <v>1622.1064321583299</v>
      </c>
      <c r="X82" s="21"/>
      <c r="Y82" s="41">
        <f t="shared" ref="Y82:AA95" si="62">+B82/B81-1</f>
        <v>7.6790302504688324E-2</v>
      </c>
      <c r="Z82" s="24">
        <f t="shared" si="62"/>
        <v>5.2932082802590319E-2</v>
      </c>
      <c r="AA82" s="24">
        <f t="shared" si="62"/>
        <v>8.8853876724482861E-2</v>
      </c>
      <c r="AB82" s="24">
        <f t="shared" si="60"/>
        <v>7.7124331202822693E-2</v>
      </c>
      <c r="AC82" s="24">
        <f t="shared" si="60"/>
        <v>0.12385050428025468</v>
      </c>
      <c r="AD82" s="24">
        <f t="shared" si="60"/>
        <v>8.9866584391605997E-2</v>
      </c>
      <c r="AE82" s="24">
        <f t="shared" si="60"/>
        <v>9.2190656934070248E-2</v>
      </c>
      <c r="AF82" s="24">
        <f t="shared" si="60"/>
        <v>8.5689125888083417E-2</v>
      </c>
      <c r="AG82" s="24">
        <f t="shared" si="60"/>
        <v>7.2452130898337908E-2</v>
      </c>
      <c r="AH82" s="24">
        <f t="shared" si="60"/>
        <v>7.2064506659203387E-2</v>
      </c>
      <c r="AI82" s="24">
        <f t="shared" si="60"/>
        <v>5.0936844149558347E-2</v>
      </c>
      <c r="AJ82" s="24">
        <f t="shared" si="60"/>
        <v>0.10431529699585074</v>
      </c>
      <c r="AK82" s="24">
        <f t="shared" si="60"/>
        <v>6.7771856109409168E-2</v>
      </c>
      <c r="AL82" s="24">
        <f t="shared" si="60"/>
        <v>4.9910826110760809E-2</v>
      </c>
      <c r="AM82" s="24">
        <f t="shared" si="60"/>
        <v>8.0336770469257246E-2</v>
      </c>
      <c r="AN82" s="24">
        <f t="shared" si="60"/>
        <v>8.7601042430396792E-2</v>
      </c>
      <c r="AO82" s="24">
        <f t="shared" si="45"/>
        <v>7.6788463559336106E-2</v>
      </c>
      <c r="AP82" s="24">
        <f t="shared" si="45"/>
        <v>7.0218370754570492E-2</v>
      </c>
      <c r="AQ82" s="24">
        <f t="shared" si="45"/>
        <v>8.4014272171052173E-2</v>
      </c>
      <c r="AR82" s="24">
        <f t="shared" si="39"/>
        <v>7.7696711537052821E-2</v>
      </c>
      <c r="AS82" s="24" t="e">
        <f t="shared" si="39"/>
        <v>#DIV/0!</v>
      </c>
      <c r="AT82" s="24">
        <f t="shared" si="39"/>
        <v>8.1034027451038604E-2</v>
      </c>
      <c r="AU82" s="21"/>
      <c r="AV82" s="24">
        <f t="shared" si="61"/>
        <v>1.137319602291551</v>
      </c>
      <c r="AW82" s="24">
        <f t="shared" si="61"/>
        <v>1.1652065477717333</v>
      </c>
      <c r="AX82" s="24">
        <f t="shared" si="61"/>
        <v>1.2222310010134145</v>
      </c>
      <c r="AY82" s="24">
        <f t="shared" si="61"/>
        <v>1.2336799948757649</v>
      </c>
      <c r="AZ82" s="24">
        <f t="shared" si="61"/>
        <v>1.0714807904921075</v>
      </c>
      <c r="BA82" s="24">
        <f t="shared" si="61"/>
        <v>1.1751100045116578</v>
      </c>
      <c r="BB82" s="24">
        <f t="shared" si="61"/>
        <v>1.0306704463910723</v>
      </c>
      <c r="BC82" s="24">
        <f t="shared" si="59"/>
        <v>0.97613656704501972</v>
      </c>
      <c r="BD82" s="24">
        <f t="shared" si="42"/>
        <v>0.89181530038322965</v>
      </c>
      <c r="BE82" s="24">
        <f t="shared" si="42"/>
        <v>1.0971367723958343</v>
      </c>
      <c r="BF82" s="24">
        <f t="shared" si="42"/>
        <v>1.0203746322061957</v>
      </c>
      <c r="BG82" s="24">
        <f t="shared" si="42"/>
        <v>1.3694283476815032</v>
      </c>
      <c r="BH82" s="24">
        <f t="shared" si="42"/>
        <v>1.1420529804486694</v>
      </c>
      <c r="BI82" s="24">
        <f t="shared" si="42"/>
        <v>1.5008255749343786</v>
      </c>
      <c r="BJ82" s="24">
        <f t="shared" si="42"/>
        <v>1.0968367544615325</v>
      </c>
      <c r="BK82" s="24">
        <f t="shared" si="42"/>
        <v>1.0289461015518264</v>
      </c>
      <c r="BL82" s="24">
        <f t="shared" si="46"/>
        <v>1.1373198198586376</v>
      </c>
      <c r="BM82" s="24">
        <f t="shared" si="46"/>
        <v>1.1957357923159644</v>
      </c>
      <c r="BN82" s="24">
        <f t="shared" si="46"/>
        <v>1.2205261431041445</v>
      </c>
      <c r="BO82" s="24">
        <f t="shared" si="46"/>
        <v>1.1769022458184821</v>
      </c>
      <c r="BP82" s="24" t="e">
        <f t="shared" si="46"/>
        <v>#DIV/0!</v>
      </c>
      <c r="BQ82" s="24">
        <f t="shared" si="46"/>
        <v>1.0883504326113793</v>
      </c>
      <c r="BR82" s="21"/>
      <c r="BS82" s="35">
        <f t="shared" si="56"/>
        <v>45047</v>
      </c>
      <c r="BT82" s="24">
        <f t="shared" si="58"/>
        <v>1.6988613322422057E-2</v>
      </c>
      <c r="BU82" s="24">
        <f t="shared" si="49"/>
        <v>2.6923830796210758E-3</v>
      </c>
      <c r="BV82" s="24">
        <f t="shared" si="50"/>
        <v>9.1928602203988317E-3</v>
      </c>
      <c r="BW82" s="24">
        <f t="shared" si="48"/>
        <v>7.3497819213737721E-3</v>
      </c>
      <c r="BX82" s="24">
        <f t="shared" si="48"/>
        <v>5.434515016165352E-3</v>
      </c>
      <c r="BY82" s="24">
        <f t="shared" si="48"/>
        <v>7.9844211837231966E-3</v>
      </c>
      <c r="BZ82" s="24">
        <f t="shared" si="48"/>
        <v>9.3295999346907684E-3</v>
      </c>
      <c r="CA82" s="24">
        <f t="shared" si="48"/>
        <v>1.4496170882791774E-3</v>
      </c>
      <c r="CB82" s="24">
        <f t="shared" si="48"/>
        <v>4.7558961940186535E-3</v>
      </c>
      <c r="CC82" s="24">
        <f t="shared" si="48"/>
        <v>6.4646778199144389E-4</v>
      </c>
      <c r="CD82" s="24">
        <f t="shared" si="48"/>
        <v>8.9430558374090953E-3</v>
      </c>
      <c r="CE82" s="24">
        <f t="shared" si="48"/>
        <v>2.0214275619495716E-3</v>
      </c>
      <c r="CF82" s="24">
        <f t="shared" si="57"/>
        <v>7.6788639142042994E-2</v>
      </c>
    </row>
    <row r="83" spans="1:84" x14ac:dyDescent="0.25">
      <c r="A83" s="31">
        <f>+[1]PAM!A84</f>
        <v>45078</v>
      </c>
      <c r="B83" s="17">
        <f>+[1]PAM!B84</f>
        <v>1724.8611000000001</v>
      </c>
      <c r="C83" s="17">
        <f>+[1]PAM!C84</f>
        <v>1859.8761</v>
      </c>
      <c r="D83" s="17">
        <f>+[1]PAM!D84</f>
        <v>1371.8692000000001</v>
      </c>
      <c r="E83" s="17">
        <f>+[1]PAM!E84</f>
        <v>1951.2893999999999</v>
      </c>
      <c r="F83" s="17">
        <f>+[1]PAM!F84</f>
        <v>1227.7257999999999</v>
      </c>
      <c r="G83" s="17">
        <f>+[1]PAM!G84</f>
        <v>1694.0840000000001</v>
      </c>
      <c r="H83" s="17">
        <f>+[1]PAM!H84</f>
        <v>1902.4856</v>
      </c>
      <c r="I83" s="17">
        <f>+[1]PAM!I84</f>
        <v>1835.3534</v>
      </c>
      <c r="J83" s="17">
        <f>+[1]PAM!J84</f>
        <v>1259.8487</v>
      </c>
      <c r="K83" s="17">
        <f>+[1]PAM!K84</f>
        <v>1546.3218999999999</v>
      </c>
      <c r="L83" s="17">
        <f>+[1]PAM!L84</f>
        <v>1328.5257999999999</v>
      </c>
      <c r="M83" s="17">
        <f>+[1]PAM!M84</f>
        <v>1891.1036999999999</v>
      </c>
      <c r="N83" s="17">
        <f>+[1]PAM!N84</f>
        <v>1433.71</v>
      </c>
      <c r="O83" s="18">
        <f>+[1]PAM!R84</f>
        <v>2076.2759000000001</v>
      </c>
      <c r="P83" s="19">
        <f>+[1]PAM!S84</f>
        <v>1760.7203999999999</v>
      </c>
      <c r="Q83" s="20">
        <f>+[1]PAM!T84</f>
        <v>1379.3122000000001</v>
      </c>
      <c r="R83" s="18">
        <f t="shared" si="51"/>
        <v>1724.8572273400002</v>
      </c>
      <c r="S83" s="19">
        <f t="shared" si="52"/>
        <v>1778.7221384975842</v>
      </c>
      <c r="T83" s="19">
        <f t="shared" si="53"/>
        <v>1756.9860941127231</v>
      </c>
      <c r="U83" s="19">
        <f t="shared" si="54"/>
        <v>1717.8241399783706</v>
      </c>
      <c r="V83" s="19"/>
      <c r="W83" s="20">
        <f t="shared" si="55"/>
        <v>1733.4550384600234</v>
      </c>
      <c r="X83" s="21"/>
      <c r="Y83" s="41">
        <f t="shared" si="62"/>
        <v>5.8865053264280265E-2</v>
      </c>
      <c r="Z83" s="24">
        <f t="shared" si="62"/>
        <v>4.2286123350226967E-2</v>
      </c>
      <c r="AA83" s="24">
        <f t="shared" si="62"/>
        <v>4.4440856057226918E-2</v>
      </c>
      <c r="AB83" s="24">
        <f t="shared" si="60"/>
        <v>4.7848593459816735E-2</v>
      </c>
      <c r="AC83" s="24">
        <f t="shared" si="60"/>
        <v>5.5001031175884174E-2</v>
      </c>
      <c r="AD83" s="24">
        <f t="shared" si="60"/>
        <v>7.7223767007162492E-2</v>
      </c>
      <c r="AE83" s="24">
        <f t="shared" si="60"/>
        <v>8.4861193454425443E-2</v>
      </c>
      <c r="AF83" s="24">
        <f t="shared" si="60"/>
        <v>6.8427989565535086E-2</v>
      </c>
      <c r="AG83" s="24">
        <f t="shared" si="60"/>
        <v>0.10999748546565669</v>
      </c>
      <c r="AH83" s="24">
        <f t="shared" si="60"/>
        <v>6.7652942242195424E-2</v>
      </c>
      <c r="AI83" s="24">
        <f t="shared" si="60"/>
        <v>6.0039435733255209E-2</v>
      </c>
      <c r="AJ83" s="24">
        <f t="shared" si="60"/>
        <v>6.9515183850946238E-2</v>
      </c>
      <c r="AK83" s="24">
        <f t="shared" si="60"/>
        <v>6.5306780875197923E-2</v>
      </c>
      <c r="AL83" s="24">
        <f t="shared" si="60"/>
        <v>2.355288435206937E-2</v>
      </c>
      <c r="AM83" s="24">
        <f t="shared" si="60"/>
        <v>6.5988378094498312E-2</v>
      </c>
      <c r="AN83" s="24">
        <f t="shared" si="60"/>
        <v>6.0845851147254049E-2</v>
      </c>
      <c r="AO83" s="24">
        <f t="shared" si="45"/>
        <v>5.8862063061656311E-2</v>
      </c>
      <c r="AP83" s="24">
        <f t="shared" si="45"/>
        <v>5.3031906751018765E-2</v>
      </c>
      <c r="AQ83" s="24">
        <f t="shared" si="45"/>
        <v>6.302982732721274E-2</v>
      </c>
      <c r="AR83" s="24">
        <f t="shared" si="39"/>
        <v>6.0961773478913628E-2</v>
      </c>
      <c r="AS83" s="24" t="e">
        <f t="shared" si="39"/>
        <v>#DIV/0!</v>
      </c>
      <c r="AT83" s="24">
        <f t="shared" si="39"/>
        <v>6.8644451494798808E-2</v>
      </c>
      <c r="AU83" s="21"/>
      <c r="AV83" s="24">
        <f t="shared" si="61"/>
        <v>1.1521833443529839</v>
      </c>
      <c r="AW83" s="24">
        <f t="shared" si="61"/>
        <v>1.1636627946543729</v>
      </c>
      <c r="AX83" s="24">
        <f t="shared" si="61"/>
        <v>1.1721260523228292</v>
      </c>
      <c r="AY83" s="24">
        <f t="shared" si="61"/>
        <v>1.2062383302100828</v>
      </c>
      <c r="AZ83" s="24">
        <f t="shared" si="61"/>
        <v>1.0615185030704679</v>
      </c>
      <c r="BA83" s="24">
        <f t="shared" si="61"/>
        <v>1.2138716093930935</v>
      </c>
      <c r="BB83" s="24">
        <f t="shared" si="61"/>
        <v>1.0578686787528562</v>
      </c>
      <c r="BC83" s="24">
        <f t="shared" si="59"/>
        <v>0.99560659652037575</v>
      </c>
      <c r="BD83" s="24">
        <f t="shared" si="42"/>
        <v>1.0952772101925192</v>
      </c>
      <c r="BE83" s="24">
        <f t="shared" si="42"/>
        <v>1.159896419187453</v>
      </c>
      <c r="BF83" s="24">
        <f t="shared" ref="BF83:BK95" si="63">+L83/L71-1</f>
        <v>1.09867813489981</v>
      </c>
      <c r="BG83" s="24">
        <f t="shared" si="63"/>
        <v>1.4020194909826955</v>
      </c>
      <c r="BH83" s="24">
        <f t="shared" si="63"/>
        <v>1.1811084797626279</v>
      </c>
      <c r="BI83" s="24">
        <f t="shared" si="63"/>
        <v>1.4074452758715252</v>
      </c>
      <c r="BJ83" s="24">
        <f t="shared" si="63"/>
        <v>1.1306276075895787</v>
      </c>
      <c r="BK83" s="24">
        <f t="shared" si="63"/>
        <v>1.0437449112416832</v>
      </c>
      <c r="BL83" s="24">
        <f t="shared" si="46"/>
        <v>1.152177142679303</v>
      </c>
      <c r="BM83" s="24">
        <f t="shared" si="46"/>
        <v>1.2035324258730196</v>
      </c>
      <c r="BN83" s="24">
        <f t="shared" si="46"/>
        <v>1.2411611325781644</v>
      </c>
      <c r="BO83" s="24">
        <f t="shared" si="46"/>
        <v>1.1939324786705967</v>
      </c>
      <c r="BP83" s="24" t="e">
        <f t="shared" si="46"/>
        <v>#DIV/0!</v>
      </c>
      <c r="BQ83" s="24">
        <f t="shared" si="46"/>
        <v>1.1171598889161531</v>
      </c>
      <c r="BR83" s="21"/>
      <c r="BS83" s="35">
        <f t="shared" si="56"/>
        <v>45078</v>
      </c>
      <c r="BT83" s="24">
        <f t="shared" si="58"/>
        <v>1.3271073172791935E-2</v>
      </c>
      <c r="BU83" s="24">
        <f t="shared" si="49"/>
        <v>1.3616997374294327E-3</v>
      </c>
      <c r="BV83" s="24">
        <f t="shared" si="50"/>
        <v>5.7050981735961405E-3</v>
      </c>
      <c r="BW83" s="24">
        <f t="shared" si="48"/>
        <v>3.4066295937878795E-3</v>
      </c>
      <c r="BX83" s="24">
        <f t="shared" si="48"/>
        <v>4.7266750015776873E-3</v>
      </c>
      <c r="BY83" s="24">
        <f t="shared" si="48"/>
        <v>7.4547483086875137E-3</v>
      </c>
      <c r="BZ83" s="24">
        <f t="shared" si="48"/>
        <v>7.5118246444566637E-3</v>
      </c>
      <c r="CA83" s="24">
        <f t="shared" si="48"/>
        <v>2.1919552065855518E-3</v>
      </c>
      <c r="CB83" s="24">
        <f t="shared" si="48"/>
        <v>4.4451602286988846E-3</v>
      </c>
      <c r="CC83" s="24">
        <f t="shared" si="48"/>
        <v>7.4369855189617611E-4</v>
      </c>
      <c r="CD83" s="24">
        <f t="shared" si="48"/>
        <v>6.1119468872262708E-3</v>
      </c>
      <c r="CE83" s="24">
        <f t="shared" si="48"/>
        <v>1.9315876225220877E-3</v>
      </c>
      <c r="CF83" s="24">
        <f t="shared" si="57"/>
        <v>5.8862097129256219E-2</v>
      </c>
    </row>
    <row r="84" spans="1:84" x14ac:dyDescent="0.25">
      <c r="A84" s="31">
        <f>+[1]PAM!A85</f>
        <v>45108</v>
      </c>
      <c r="B84" s="17">
        <f>+[1]PAM!B85</f>
        <v>1835.8968</v>
      </c>
      <c r="C84" s="17">
        <f>+[1]PAM!C85</f>
        <v>1962.4652000000001</v>
      </c>
      <c r="D84" s="17">
        <f>+[1]PAM!D85</f>
        <v>1501.4989</v>
      </c>
      <c r="E84" s="17">
        <f>+[1]PAM!E85</f>
        <v>2011.0222000000001</v>
      </c>
      <c r="F84" s="17">
        <f>+[1]PAM!F85</f>
        <v>1273.0572</v>
      </c>
      <c r="G84" s="17">
        <f>+[1]PAM!G85</f>
        <v>1794.6132</v>
      </c>
      <c r="H84" s="17">
        <f>+[1]PAM!H85</f>
        <v>2083.3742000000002</v>
      </c>
      <c r="I84" s="17">
        <f>+[1]PAM!I85</f>
        <v>1944.6304</v>
      </c>
      <c r="J84" s="17">
        <f>+[1]PAM!J85</f>
        <v>1412.8756000000001</v>
      </c>
      <c r="K84" s="17">
        <f>+[1]PAM!K85</f>
        <v>1715.2483</v>
      </c>
      <c r="L84" s="17">
        <f>+[1]PAM!L85</f>
        <v>1391.1409000000001</v>
      </c>
      <c r="M84" s="17">
        <f>+[1]PAM!M85</f>
        <v>2052.8604999999998</v>
      </c>
      <c r="N84" s="17">
        <f>+[1]PAM!N85</f>
        <v>1519.3797</v>
      </c>
      <c r="O84" s="18">
        <f>+[1]PAM!R85</f>
        <v>2189.0601999999999</v>
      </c>
      <c r="P84" s="19">
        <f>+[1]PAM!S85</f>
        <v>1876.0793000000001</v>
      </c>
      <c r="Q84" s="20">
        <f>+[1]PAM!T85</f>
        <v>1473.8833</v>
      </c>
      <c r="R84" s="18">
        <f t="shared" si="51"/>
        <v>1835.88270272</v>
      </c>
      <c r="S84" s="19">
        <f t="shared" si="52"/>
        <v>1889.3888907160642</v>
      </c>
      <c r="T84" s="19">
        <f t="shared" si="53"/>
        <v>1872.0994293247768</v>
      </c>
      <c r="U84" s="19">
        <f t="shared" si="54"/>
        <v>1819.3177179884647</v>
      </c>
      <c r="V84" s="19"/>
      <c r="W84" s="20">
        <f t="shared" si="55"/>
        <v>1850.9722429696728</v>
      </c>
      <c r="X84" s="21"/>
      <c r="Y84" s="41">
        <f t="shared" si="62"/>
        <v>6.4373705221829169E-2</v>
      </c>
      <c r="Z84" s="24">
        <f t="shared" si="62"/>
        <v>5.5159104415611449E-2</v>
      </c>
      <c r="AA84" s="24">
        <f t="shared" si="62"/>
        <v>9.4491296983706619E-2</v>
      </c>
      <c r="AB84" s="24">
        <f t="shared" si="60"/>
        <v>3.0611963555995381E-2</v>
      </c>
      <c r="AC84" s="24">
        <f t="shared" si="60"/>
        <v>3.6923065394569354E-2</v>
      </c>
      <c r="AD84" s="24">
        <f t="shared" si="60"/>
        <v>5.9341331362553484E-2</v>
      </c>
      <c r="AE84" s="24">
        <f t="shared" si="60"/>
        <v>9.5080141473869784E-2</v>
      </c>
      <c r="AF84" s="24">
        <f t="shared" si="60"/>
        <v>5.9540031908841051E-2</v>
      </c>
      <c r="AG84" s="24">
        <f t="shared" si="60"/>
        <v>0.1214645060156827</v>
      </c>
      <c r="AH84" s="24">
        <f t="shared" si="60"/>
        <v>0.10924400669744116</v>
      </c>
      <c r="AI84" s="24">
        <f t="shared" si="60"/>
        <v>4.7131263841470261E-2</v>
      </c>
      <c r="AJ84" s="24">
        <f t="shared" si="60"/>
        <v>8.5535658356545863E-2</v>
      </c>
      <c r="AK84" s="24">
        <f t="shared" si="60"/>
        <v>5.9753855382190135E-2</v>
      </c>
      <c r="AL84" s="24">
        <f t="shared" si="60"/>
        <v>5.4320478314081377E-2</v>
      </c>
      <c r="AM84" s="24">
        <f t="shared" si="60"/>
        <v>6.5518011831975143E-2</v>
      </c>
      <c r="AN84" s="24">
        <f t="shared" si="60"/>
        <v>6.8563955281480071E-2</v>
      </c>
      <c r="AO84" s="24">
        <f t="shared" si="45"/>
        <v>6.4367921947498408E-2</v>
      </c>
      <c r="AP84" s="24">
        <f t="shared" si="45"/>
        <v>6.2216998272679014E-2</v>
      </c>
      <c r="AQ84" s="24">
        <f t="shared" si="45"/>
        <v>6.5517499311903205E-2</v>
      </c>
      <c r="AR84" s="24">
        <f t="shared" si="39"/>
        <v>5.9082635787952142E-2</v>
      </c>
      <c r="AS84" s="24" t="e">
        <f t="shared" si="39"/>
        <v>#DIV/0!</v>
      </c>
      <c r="AT84" s="24">
        <f t="shared" si="39"/>
        <v>6.7793627121733646E-2</v>
      </c>
      <c r="AU84" s="21"/>
      <c r="AV84" s="24">
        <f t="shared" si="61"/>
        <v>1.130547219340329</v>
      </c>
      <c r="AW84" s="24">
        <f t="shared" si="61"/>
        <v>1.1527318184999347</v>
      </c>
      <c r="AX84" s="24">
        <f t="shared" si="61"/>
        <v>1.2271546643238636</v>
      </c>
      <c r="AY84" s="24">
        <f t="shared" si="61"/>
        <v>1.0845788580427835</v>
      </c>
      <c r="AZ84" s="24">
        <f t="shared" si="61"/>
        <v>1.055843104070564</v>
      </c>
      <c r="BA84" s="24">
        <f t="shared" si="61"/>
        <v>1.1282323491783846</v>
      </c>
      <c r="BB84" s="24">
        <f t="shared" si="61"/>
        <v>1.1060694146188745</v>
      </c>
      <c r="BC84" s="24">
        <f t="shared" si="59"/>
        <v>0.97864408324867802</v>
      </c>
      <c r="BD84" s="24">
        <f t="shared" si="59"/>
        <v>1.2150777454135779</v>
      </c>
      <c r="BE84" s="24">
        <f t="shared" si="59"/>
        <v>1.0960347175302485</v>
      </c>
      <c r="BF84" s="24">
        <f t="shared" si="63"/>
        <v>1.1165218190385211</v>
      </c>
      <c r="BG84" s="24">
        <f t="shared" si="63"/>
        <v>1.3970830666158802</v>
      </c>
      <c r="BH84" s="24">
        <f t="shared" si="63"/>
        <v>1.1383688365381381</v>
      </c>
      <c r="BI84" s="24">
        <f t="shared" si="63"/>
        <v>1.2651300629024531</v>
      </c>
      <c r="BJ84" s="24">
        <f t="shared" si="63"/>
        <v>1.1162738414792894</v>
      </c>
      <c r="BK84" s="24">
        <f t="shared" si="63"/>
        <v>1.0802123678276034</v>
      </c>
      <c r="BL84" s="24">
        <f t="shared" si="46"/>
        <v>1.1305318485687046</v>
      </c>
      <c r="BM84" s="24">
        <f t="shared" si="46"/>
        <v>1.1642983384811925</v>
      </c>
      <c r="BN84" s="24">
        <f t="shared" si="46"/>
        <v>1.1688581205719233</v>
      </c>
      <c r="BO84" s="24">
        <f t="shared" si="46"/>
        <v>1.1028911892408511</v>
      </c>
      <c r="BP84" s="24" t="e">
        <f t="shared" si="46"/>
        <v>#DIV/0!</v>
      </c>
      <c r="BQ84" s="24">
        <f t="shared" si="46"/>
        <v>1.080174627124618</v>
      </c>
      <c r="BR84" s="21"/>
      <c r="BS84" s="35">
        <f t="shared" si="56"/>
        <v>45108</v>
      </c>
      <c r="BT84" s="24">
        <f t="shared" si="58"/>
        <v>1.7040083488461786E-2</v>
      </c>
      <c r="BU84" s="24">
        <f t="shared" si="49"/>
        <v>2.8558407398717486E-3</v>
      </c>
      <c r="BV84" s="24">
        <f t="shared" si="50"/>
        <v>3.6119610094981114E-3</v>
      </c>
      <c r="BW84" s="24">
        <f t="shared" si="48"/>
        <v>2.2785790577571738E-3</v>
      </c>
      <c r="BX84" s="24">
        <f t="shared" si="48"/>
        <v>3.695109872905126E-3</v>
      </c>
      <c r="BY84" s="24">
        <f t="shared" si="48"/>
        <v>8.5575063174652254E-3</v>
      </c>
      <c r="BZ84" s="24">
        <f t="shared" si="48"/>
        <v>6.5951604450932323E-3</v>
      </c>
      <c r="CA84" s="24">
        <f t="shared" si="48"/>
        <v>2.5373459578861171E-3</v>
      </c>
      <c r="CB84" s="24">
        <f t="shared" si="48"/>
        <v>7.2374876794427121E-3</v>
      </c>
      <c r="CC84" s="24">
        <f t="shared" si="48"/>
        <v>5.8445466130577315E-4</v>
      </c>
      <c r="CD84" s="24">
        <f t="shared" si="48"/>
        <v>7.5961483507280617E-3</v>
      </c>
      <c r="CE84" s="24">
        <f t="shared" si="48"/>
        <v>1.7780998481558873E-3</v>
      </c>
      <c r="CF84" s="24">
        <f t="shared" si="57"/>
        <v>6.4367777428570944E-2</v>
      </c>
    </row>
    <row r="85" spans="1:84" x14ac:dyDescent="0.25">
      <c r="A85" s="31">
        <f>+[1]PAM!A86</f>
        <v>45139</v>
      </c>
      <c r="B85" s="17">
        <f>+[1]PAM!B86</f>
        <v>2060.6329000000001</v>
      </c>
      <c r="C85" s="17">
        <f>+[1]PAM!C86</f>
        <v>2268.5309000000002</v>
      </c>
      <c r="D85" s="17">
        <f>+[1]PAM!D86</f>
        <v>1637.173</v>
      </c>
      <c r="E85" s="17">
        <f>+[1]PAM!E86</f>
        <v>2210.3040999999998</v>
      </c>
      <c r="F85" s="17">
        <f>+[1]PAM!F86</f>
        <v>1363.0549000000001</v>
      </c>
      <c r="G85" s="17">
        <f>+[1]PAM!G86</f>
        <v>2035.8291999999999</v>
      </c>
      <c r="H85" s="17">
        <f>+[1]PAM!H86</f>
        <v>2386.1039999999998</v>
      </c>
      <c r="I85" s="17">
        <f>+[1]PAM!I86</f>
        <v>2163.1233000000002</v>
      </c>
      <c r="J85" s="17">
        <f>+[1]PAM!J86</f>
        <v>1464.4824000000001</v>
      </c>
      <c r="K85" s="17">
        <f>+[1]PAM!K86</f>
        <v>1899.9518</v>
      </c>
      <c r="L85" s="17">
        <f>+[1]PAM!L86</f>
        <v>1489.0287000000001</v>
      </c>
      <c r="M85" s="17">
        <f>+[1]PAM!M86</f>
        <v>2286.5587</v>
      </c>
      <c r="N85" s="17">
        <f>+[1]PAM!N86</f>
        <v>1657.0518</v>
      </c>
      <c r="O85" s="18">
        <f>+[1]PAM!R86</f>
        <v>2420.2181999999998</v>
      </c>
      <c r="P85" s="19">
        <f>+[1]PAM!S86</f>
        <v>2131.2298000000001</v>
      </c>
      <c r="Q85" s="20">
        <f>+[1]PAM!T86</f>
        <v>1586.4371000000001</v>
      </c>
      <c r="R85" s="18">
        <f t="shared" si="51"/>
        <v>2060.6147533899998</v>
      </c>
      <c r="S85" s="19">
        <f t="shared" si="52"/>
        <v>2133.0987156538299</v>
      </c>
      <c r="T85" s="19">
        <f t="shared" si="53"/>
        <v>2077.4175113560268</v>
      </c>
      <c r="U85" s="19">
        <f t="shared" si="54"/>
        <v>2016.3488874188897</v>
      </c>
      <c r="V85" s="19"/>
      <c r="W85" s="20">
        <f t="shared" si="55"/>
        <v>2058.0542772942104</v>
      </c>
      <c r="X85" s="21"/>
      <c r="Y85" s="41">
        <f t="shared" si="62"/>
        <v>0.12241216390812393</v>
      </c>
      <c r="Z85" s="24">
        <f t="shared" si="62"/>
        <v>0.15595981014083726</v>
      </c>
      <c r="AA85" s="24">
        <f t="shared" si="62"/>
        <v>9.0359107156189111E-2</v>
      </c>
      <c r="AB85" s="24">
        <f t="shared" si="60"/>
        <v>9.9094828490704723E-2</v>
      </c>
      <c r="AC85" s="24">
        <f t="shared" si="60"/>
        <v>7.0694152627234663E-2</v>
      </c>
      <c r="AD85" s="24">
        <f t="shared" si="60"/>
        <v>0.13441113661707149</v>
      </c>
      <c r="AE85" s="24">
        <f t="shared" si="60"/>
        <v>0.14530745364898912</v>
      </c>
      <c r="AF85" s="24">
        <f t="shared" si="60"/>
        <v>0.11235703195836089</v>
      </c>
      <c r="AG85" s="24">
        <f t="shared" si="60"/>
        <v>3.6526074907090145E-2</v>
      </c>
      <c r="AH85" s="24">
        <f t="shared" si="60"/>
        <v>0.1076832432948629</v>
      </c>
      <c r="AI85" s="24">
        <f t="shared" si="60"/>
        <v>7.0365122612669806E-2</v>
      </c>
      <c r="AJ85" s="24">
        <f t="shared" si="60"/>
        <v>0.11384027312133504</v>
      </c>
      <c r="AK85" s="24">
        <f t="shared" si="60"/>
        <v>9.0610727522554058E-2</v>
      </c>
      <c r="AL85" s="24">
        <f t="shared" si="60"/>
        <v>0.10559691323244547</v>
      </c>
      <c r="AM85" s="24">
        <f t="shared" si="60"/>
        <v>0.13600198030008648</v>
      </c>
      <c r="AN85" s="24">
        <f t="shared" si="60"/>
        <v>7.6365476154048428E-2</v>
      </c>
      <c r="AO85" s="24">
        <f t="shared" si="45"/>
        <v>0.12241089822189744</v>
      </c>
      <c r="AP85" s="24">
        <f t="shared" si="45"/>
        <v>0.12898870430290366</v>
      </c>
      <c r="AQ85" s="24">
        <f t="shared" si="45"/>
        <v>0.1096726374759398</v>
      </c>
      <c r="AR85" s="24">
        <f t="shared" si="39"/>
        <v>0.10829948363734587</v>
      </c>
      <c r="AS85" s="24" t="e">
        <f t="shared" si="39"/>
        <v>#DIV/0!</v>
      </c>
      <c r="AT85" s="24">
        <f t="shared" si="39"/>
        <v>0.11187743906537362</v>
      </c>
      <c r="AU85" s="21"/>
      <c r="AV85" s="24">
        <f t="shared" si="61"/>
        <v>1.236463188594676</v>
      </c>
      <c r="AW85" s="24">
        <f t="shared" si="61"/>
        <v>1.3184956402962036</v>
      </c>
      <c r="AX85" s="24">
        <f t="shared" si="61"/>
        <v>1.2733206316691894</v>
      </c>
      <c r="AY85" s="24">
        <f t="shared" si="61"/>
        <v>1.0809107787739771</v>
      </c>
      <c r="AZ85" s="24">
        <f t="shared" si="61"/>
        <v>1.0977026848589522</v>
      </c>
      <c r="BA85" s="24">
        <f t="shared" si="61"/>
        <v>1.2272609415715059</v>
      </c>
      <c r="BB85" s="24">
        <f t="shared" si="61"/>
        <v>1.2896897442491566</v>
      </c>
      <c r="BC85" s="24">
        <f t="shared" si="59"/>
        <v>1.0785496106040542</v>
      </c>
      <c r="BD85" s="24">
        <f t="shared" si="59"/>
        <v>1.2109903468616769</v>
      </c>
      <c r="BE85" s="24">
        <f t="shared" si="59"/>
        <v>1.2325722458143202</v>
      </c>
      <c r="BF85" s="24">
        <f t="shared" si="63"/>
        <v>1.1270990770510716</v>
      </c>
      <c r="BG85" s="24">
        <f t="shared" si="63"/>
        <v>1.4928864343579291</v>
      </c>
      <c r="BH85" s="24">
        <f t="shared" si="63"/>
        <v>1.1303540506895278</v>
      </c>
      <c r="BI85" s="24">
        <f t="shared" si="63"/>
        <v>1.2915616777869974</v>
      </c>
      <c r="BJ85" s="24">
        <f t="shared" si="63"/>
        <v>1.2532495735040503</v>
      </c>
      <c r="BK85" s="24">
        <f t="shared" si="63"/>
        <v>1.1131467447791619</v>
      </c>
      <c r="BL85" s="24">
        <f t="shared" si="46"/>
        <v>1.2364372457274433</v>
      </c>
      <c r="BM85" s="24">
        <f t="shared" si="46"/>
        <v>1.2709002021486584</v>
      </c>
      <c r="BN85" s="24">
        <f t="shared" si="46"/>
        <v>1.2307272447675754</v>
      </c>
      <c r="BO85" s="24">
        <f t="shared" si="46"/>
        <v>1.1556620685278958</v>
      </c>
      <c r="BP85" s="24" t="e">
        <f t="shared" si="46"/>
        <v>#DIV/0!</v>
      </c>
      <c r="BQ85" s="24">
        <f t="shared" si="46"/>
        <v>1.1634651580828068</v>
      </c>
      <c r="BR85" s="21"/>
      <c r="BS85" s="35">
        <f t="shared" si="56"/>
        <v>45139</v>
      </c>
      <c r="BT85" s="24">
        <f t="shared" si="58"/>
        <v>4.7762936919983755E-2</v>
      </c>
      <c r="BU85" s="24">
        <f t="shared" si="49"/>
        <v>2.808227455922358E-3</v>
      </c>
      <c r="BV85" s="24">
        <f t="shared" si="50"/>
        <v>1.1321498120155758E-2</v>
      </c>
      <c r="BW85" s="24">
        <f t="shared" si="48"/>
        <v>4.2501302851009988E-3</v>
      </c>
      <c r="BX85" s="24">
        <f t="shared" si="48"/>
        <v>8.3300403377793309E-3</v>
      </c>
      <c r="BY85" s="24">
        <f t="shared" si="48"/>
        <v>1.3455414095171347E-2</v>
      </c>
      <c r="BZ85" s="24">
        <f t="shared" si="48"/>
        <v>1.2389101005023821E-2</v>
      </c>
      <c r="CA85" s="24">
        <f t="shared" si="48"/>
        <v>8.0394196449386517E-4</v>
      </c>
      <c r="CB85" s="24">
        <f t="shared" si="48"/>
        <v>7.4348343817582799E-3</v>
      </c>
      <c r="CC85" s="24">
        <f t="shared" si="48"/>
        <v>8.5843255459675048E-4</v>
      </c>
      <c r="CD85" s="24">
        <f t="shared" si="48"/>
        <v>1.0310794266867301E-2</v>
      </c>
      <c r="CE85" s="24">
        <f t="shared" si="48"/>
        <v>2.6846068798638354E-3</v>
      </c>
      <c r="CF85" s="24">
        <f t="shared" si="57"/>
        <v>0.12240995826671741</v>
      </c>
    </row>
    <row r="86" spans="1:84" x14ac:dyDescent="0.25">
      <c r="A86" s="31">
        <f>+[1]PAM!A87</f>
        <v>45170</v>
      </c>
      <c r="B86" s="17">
        <f>+[1]PAM!B87</f>
        <v>2330.0572999999999</v>
      </c>
      <c r="C86" s="17">
        <f>+[1]PAM!C87</f>
        <v>2613.5810999999999</v>
      </c>
      <c r="D86" s="17">
        <f>+[1]PAM!D87</f>
        <v>1825.2112</v>
      </c>
      <c r="E86" s="17">
        <f>+[1]PAM!E87</f>
        <v>2514.7961</v>
      </c>
      <c r="F86" s="17">
        <f>+[1]PAM!F87</f>
        <v>1485.8992000000001</v>
      </c>
      <c r="G86" s="17">
        <f>+[1]PAM!G87</f>
        <v>2303.127</v>
      </c>
      <c r="H86" s="17">
        <f>+[1]PAM!H87</f>
        <v>2632.2471999999998</v>
      </c>
      <c r="I86" s="17">
        <f>+[1]PAM!I87</f>
        <v>2406.9739</v>
      </c>
      <c r="J86" s="17">
        <f>+[1]PAM!J87</f>
        <v>1619.0211999999999</v>
      </c>
      <c r="K86" s="17">
        <f>+[1]PAM!K87</f>
        <v>2199.5888</v>
      </c>
      <c r="L86" s="17">
        <f>+[1]PAM!L87</f>
        <v>1583.8839</v>
      </c>
      <c r="M86" s="17">
        <f>+[1]PAM!M87</f>
        <v>2585.6390999999999</v>
      </c>
      <c r="N86" s="17">
        <f>+[1]PAM!N87</f>
        <v>1832.499</v>
      </c>
      <c r="O86" s="18">
        <f>+[1]PAM!R87</f>
        <v>2762.9893999999999</v>
      </c>
      <c r="P86" s="19">
        <f>+[1]PAM!S87</f>
        <v>2424.6669000000002</v>
      </c>
      <c r="Q86" s="20">
        <f>+[1]PAM!T87</f>
        <v>1724.9404999999999</v>
      </c>
      <c r="R86" s="18">
        <f t="shared" si="51"/>
        <v>2330.0396916599998</v>
      </c>
      <c r="S86" s="19">
        <f t="shared" si="52"/>
        <v>2436.74086894128</v>
      </c>
      <c r="T86" s="19">
        <f t="shared" si="53"/>
        <v>2360.2157607421873</v>
      </c>
      <c r="U86" s="19">
        <f t="shared" si="54"/>
        <v>2294.3927957822634</v>
      </c>
      <c r="V86" s="19"/>
      <c r="W86" s="20">
        <f t="shared" si="55"/>
        <v>2311.1982141985031</v>
      </c>
      <c r="X86" s="21"/>
      <c r="Y86" s="41">
        <f t="shared" si="62"/>
        <v>0.1307483734730237</v>
      </c>
      <c r="Z86" s="24">
        <f t="shared" si="62"/>
        <v>0.15210293146106135</v>
      </c>
      <c r="AA86" s="24">
        <f t="shared" si="62"/>
        <v>0.11485542456417241</v>
      </c>
      <c r="AB86" s="24">
        <f t="shared" si="60"/>
        <v>0.13776022946344813</v>
      </c>
      <c r="AC86" s="24">
        <f t="shared" si="60"/>
        <v>9.0124249580849636E-2</v>
      </c>
      <c r="AD86" s="24">
        <f t="shared" si="60"/>
        <v>0.13129677086859748</v>
      </c>
      <c r="AE86" s="24">
        <f t="shared" si="60"/>
        <v>0.10315694538041931</v>
      </c>
      <c r="AF86" s="24">
        <f t="shared" si="60"/>
        <v>0.11273079070434844</v>
      </c>
      <c r="AG86" s="24">
        <f t="shared" si="60"/>
        <v>0.10552451842371058</v>
      </c>
      <c r="AH86" s="24">
        <f t="shared" si="60"/>
        <v>0.15770768500548282</v>
      </c>
      <c r="AI86" s="24">
        <f t="shared" si="60"/>
        <v>6.3702734540979522E-2</v>
      </c>
      <c r="AJ86" s="24">
        <f t="shared" si="60"/>
        <v>0.13079935363128881</v>
      </c>
      <c r="AK86" s="24">
        <f t="shared" si="60"/>
        <v>0.10587912822037304</v>
      </c>
      <c r="AL86" s="24">
        <f t="shared" si="60"/>
        <v>0.14162822178595302</v>
      </c>
      <c r="AM86" s="24">
        <f t="shared" si="60"/>
        <v>0.13768440174776098</v>
      </c>
      <c r="AN86" s="24">
        <f t="shared" si="60"/>
        <v>8.7304690491668335E-2</v>
      </c>
      <c r="AO86" s="24">
        <f t="shared" si="45"/>
        <v>0.1307497861144391</v>
      </c>
      <c r="AP86" s="24">
        <f t="shared" si="45"/>
        <v>0.14234791435537431</v>
      </c>
      <c r="AQ86" s="24">
        <f t="shared" si="45"/>
        <v>0.13612971289606812</v>
      </c>
      <c r="AR86" s="24">
        <f t="shared" si="39"/>
        <v>0.13789474138044389</v>
      </c>
      <c r="AS86" s="24" t="e">
        <f t="shared" si="39"/>
        <v>#DIV/0!</v>
      </c>
      <c r="AT86" s="24">
        <f t="shared" si="39"/>
        <v>0.12300158440772968</v>
      </c>
      <c r="AU86" s="21"/>
      <c r="AV86" s="24">
        <f t="shared" si="61"/>
        <v>1.3798066827413717</v>
      </c>
      <c r="AW86" s="24">
        <f t="shared" si="61"/>
        <v>1.5040626641039503</v>
      </c>
      <c r="AX86" s="24">
        <f t="shared" si="61"/>
        <v>1.3319702574682766</v>
      </c>
      <c r="AY86" s="24">
        <f t="shared" si="61"/>
        <v>1.1515392495678176</v>
      </c>
      <c r="AZ86" s="24">
        <f t="shared" si="61"/>
        <v>1.213791036130448</v>
      </c>
      <c r="BA86" s="24">
        <f t="shared" si="61"/>
        <v>1.3763119423055432</v>
      </c>
      <c r="BB86" s="24">
        <f t="shared" si="61"/>
        <v>1.4229235644927756</v>
      </c>
      <c r="BC86" s="24">
        <f t="shared" si="59"/>
        <v>1.195306007268758</v>
      </c>
      <c r="BD86" s="24">
        <f t="shared" si="59"/>
        <v>1.3869820803242123</v>
      </c>
      <c r="BE86" s="24">
        <f t="shared" si="59"/>
        <v>1.4424634583575404</v>
      </c>
      <c r="BF86" s="24">
        <f t="shared" si="63"/>
        <v>1.1674599093158071</v>
      </c>
      <c r="BG86" s="24">
        <f t="shared" si="63"/>
        <v>1.6656067699779857</v>
      </c>
      <c r="BH86" s="24">
        <f t="shared" si="63"/>
        <v>1.2084152174774982</v>
      </c>
      <c r="BI86" s="24">
        <f t="shared" si="63"/>
        <v>1.341296596895817</v>
      </c>
      <c r="BJ86" s="24">
        <f t="shared" si="63"/>
        <v>1.4281860700713547</v>
      </c>
      <c r="BK86" s="24">
        <f t="shared" si="63"/>
        <v>1.1968335213972598</v>
      </c>
      <c r="BL86" s="24">
        <f t="shared" si="46"/>
        <v>1.3797745244599935</v>
      </c>
      <c r="BM86" s="24">
        <f t="shared" si="46"/>
        <v>1.4223488797147903</v>
      </c>
      <c r="BN86" s="24">
        <f t="shared" si="46"/>
        <v>1.3616348121453528</v>
      </c>
      <c r="BO86" s="24">
        <f t="shared" si="46"/>
        <v>1.2762205343333162</v>
      </c>
      <c r="BP86" s="24" t="e">
        <f t="shared" si="46"/>
        <v>#DIV/0!</v>
      </c>
      <c r="BQ86" s="24">
        <f t="shared" si="46"/>
        <v>1.2852531718606284</v>
      </c>
      <c r="BR86" s="21"/>
      <c r="BS86" s="35">
        <f t="shared" si="56"/>
        <v>45170</v>
      </c>
      <c r="BT86" s="24">
        <f t="shared" si="58"/>
        <v>4.7974038607264735E-2</v>
      </c>
      <c r="BU86" s="24">
        <f t="shared" si="49"/>
        <v>3.4676004639157213E-3</v>
      </c>
      <c r="BV86" s="24">
        <f t="shared" si="50"/>
        <v>1.5412020064321024E-2</v>
      </c>
      <c r="BW86" s="24">
        <f t="shared" si="48"/>
        <v>5.1686066013990157E-3</v>
      </c>
      <c r="BX86" s="24">
        <f t="shared" si="48"/>
        <v>8.2240172521752912E-3</v>
      </c>
      <c r="BY86" s="24">
        <f t="shared" si="48"/>
        <v>9.7471437634524816E-3</v>
      </c>
      <c r="BZ86" s="24">
        <f t="shared" si="48"/>
        <v>1.2318956695294913E-2</v>
      </c>
      <c r="CA86" s="24">
        <f t="shared" si="48"/>
        <v>2.1448797017654111E-3</v>
      </c>
      <c r="CB86" s="24">
        <f t="shared" si="48"/>
        <v>1.0745812269618715E-2</v>
      </c>
      <c r="CC86" s="24">
        <f t="shared" si="48"/>
        <v>7.4111634343021471E-4</v>
      </c>
      <c r="CD86" s="24">
        <f t="shared" si="48"/>
        <v>1.175634553830524E-2</v>
      </c>
      <c r="CE86" s="24">
        <f t="shared" si="48"/>
        <v>3.0480973879432873E-3</v>
      </c>
      <c r="CF86" s="24">
        <f t="shared" si="57"/>
        <v>0.13074863468888606</v>
      </c>
    </row>
    <row r="87" spans="1:84" x14ac:dyDescent="0.25">
      <c r="A87" s="31">
        <f>+[1]PAM!A88</f>
        <v>45200</v>
      </c>
      <c r="B87" s="17">
        <f>+[1]PAM!B88</f>
        <v>2523.5826000000002</v>
      </c>
      <c r="C87" s="17">
        <f>+[1]PAM!C88</f>
        <v>2797.7784000000001</v>
      </c>
      <c r="D87" s="17">
        <f>+[1]PAM!D88</f>
        <v>2003.5676000000001</v>
      </c>
      <c r="E87" s="17">
        <f>+[1]PAM!E88</f>
        <v>2816.4027000000001</v>
      </c>
      <c r="F87" s="17">
        <f>+[1]PAM!F88</f>
        <v>1600.4757999999999</v>
      </c>
      <c r="G87" s="17">
        <f>+[1]PAM!G88</f>
        <v>2535.0738999999999</v>
      </c>
      <c r="H87" s="17">
        <f>+[1]PAM!H88</f>
        <v>2774.4634000000001</v>
      </c>
      <c r="I87" s="17">
        <f>+[1]PAM!I88</f>
        <v>2612.259</v>
      </c>
      <c r="J87" s="17">
        <f>+[1]PAM!J88</f>
        <v>1820.6018999999999</v>
      </c>
      <c r="K87" s="17">
        <f>+[1]PAM!K88</f>
        <v>2374.1024000000002</v>
      </c>
      <c r="L87" s="17">
        <f>+[1]PAM!L88</f>
        <v>1709.6310000000001</v>
      </c>
      <c r="M87" s="17">
        <f>+[1]PAM!M88</f>
        <v>2810.9917</v>
      </c>
      <c r="N87" s="17">
        <f>+[1]PAM!N88</f>
        <v>1999.2001</v>
      </c>
      <c r="O87" s="18">
        <f>+[1]PAM!R88</f>
        <v>2967.027</v>
      </c>
      <c r="P87" s="19">
        <f>+[1]PAM!S88</f>
        <v>2635.5920999999998</v>
      </c>
      <c r="Q87" s="20">
        <f>+[1]PAM!T88</f>
        <v>1850.0447999999999</v>
      </c>
      <c r="R87" s="18">
        <f t="shared" si="51"/>
        <v>2523.5693265499999</v>
      </c>
      <c r="S87" s="19">
        <f t="shared" si="52"/>
        <v>2645.8946052277061</v>
      </c>
      <c r="T87" s="19">
        <f t="shared" si="53"/>
        <v>2592.584669391741</v>
      </c>
      <c r="U87" s="19">
        <f t="shared" si="54"/>
        <v>2528.8104463229993</v>
      </c>
      <c r="V87" s="19"/>
      <c r="W87" s="20">
        <f t="shared" si="55"/>
        <v>2519.5326242418278</v>
      </c>
      <c r="X87" s="21"/>
      <c r="Y87" s="41">
        <f t="shared" si="62"/>
        <v>8.3056026132919625E-2</v>
      </c>
      <c r="Z87" s="24">
        <f t="shared" si="62"/>
        <v>7.0476978885407604E-2</v>
      </c>
      <c r="AA87" s="24">
        <f t="shared" si="62"/>
        <v>9.7718225704510386E-2</v>
      </c>
      <c r="AB87" s="24">
        <f t="shared" si="60"/>
        <v>0.11993282477255307</v>
      </c>
      <c r="AC87" s="24">
        <f t="shared" si="60"/>
        <v>7.7109268246459806E-2</v>
      </c>
      <c r="AD87" s="24">
        <f t="shared" si="60"/>
        <v>0.10070955705004536</v>
      </c>
      <c r="AE87" s="24">
        <f t="shared" si="60"/>
        <v>5.4028436235016297E-2</v>
      </c>
      <c r="AF87" s="24">
        <f t="shared" si="60"/>
        <v>8.5287630248088719E-2</v>
      </c>
      <c r="AG87" s="24">
        <f t="shared" si="60"/>
        <v>0.12450775814424175</v>
      </c>
      <c r="AH87" s="24">
        <f t="shared" si="60"/>
        <v>7.9339192852773355E-2</v>
      </c>
      <c r="AI87" s="24">
        <f t="shared" si="60"/>
        <v>7.9391614499017216E-2</v>
      </c>
      <c r="AJ87" s="24">
        <f t="shared" si="60"/>
        <v>8.715547347655761E-2</v>
      </c>
      <c r="AK87" s="24">
        <f t="shared" si="60"/>
        <v>9.0969272015973823E-2</v>
      </c>
      <c r="AL87" s="24">
        <f t="shared" si="60"/>
        <v>7.3846682147966192E-2</v>
      </c>
      <c r="AM87" s="24">
        <f t="shared" si="60"/>
        <v>8.699141312977865E-2</v>
      </c>
      <c r="AN87" s="24">
        <f t="shared" si="60"/>
        <v>7.2526733530808629E-2</v>
      </c>
      <c r="AO87" s="24">
        <f t="shared" si="45"/>
        <v>8.3058514231628022E-2</v>
      </c>
      <c r="AP87" s="24">
        <f t="shared" si="45"/>
        <v>8.5833392853668311E-2</v>
      </c>
      <c r="AQ87" s="24">
        <f t="shared" si="45"/>
        <v>9.8452401053573002E-2</v>
      </c>
      <c r="AR87" s="24">
        <f t="shared" si="39"/>
        <v>0.10216979889915145</v>
      </c>
      <c r="AS87" s="24" t="e">
        <f t="shared" si="39"/>
        <v>#DIV/0!</v>
      </c>
      <c r="AT87" s="24">
        <f t="shared" si="39"/>
        <v>9.014129933272419E-2</v>
      </c>
      <c r="AU87" s="21"/>
      <c r="AV87" s="24">
        <f t="shared" si="61"/>
        <v>1.428371262381666</v>
      </c>
      <c r="AW87" s="24">
        <f t="shared" si="61"/>
        <v>1.5392458459666587</v>
      </c>
      <c r="AX87" s="24">
        <f t="shared" si="61"/>
        <v>1.4184138468381531</v>
      </c>
      <c r="AY87" s="24">
        <f t="shared" si="61"/>
        <v>1.2543081064086197</v>
      </c>
      <c r="AZ87" s="24">
        <f t="shared" si="61"/>
        <v>1.2344993486974647</v>
      </c>
      <c r="BA87" s="24">
        <f t="shared" si="61"/>
        <v>1.4795018175636723</v>
      </c>
      <c r="BB87" s="24">
        <f t="shared" si="61"/>
        <v>1.3802454777956501</v>
      </c>
      <c r="BC87" s="24">
        <f t="shared" si="59"/>
        <v>1.2728598799871471</v>
      </c>
      <c r="BD87" s="24">
        <f t="shared" si="59"/>
        <v>1.4191103673108185</v>
      </c>
      <c r="BE87" s="24">
        <f t="shared" si="59"/>
        <v>1.4873129462093062</v>
      </c>
      <c r="BF87" s="24">
        <f t="shared" si="63"/>
        <v>1.2172088653027244</v>
      </c>
      <c r="BG87" s="24">
        <f t="shared" si="63"/>
        <v>1.703685140460272</v>
      </c>
      <c r="BH87" s="24">
        <f t="shared" si="63"/>
        <v>1.2804204040126361</v>
      </c>
      <c r="BI87" s="24">
        <f t="shared" si="63"/>
        <v>1.3117773034621489</v>
      </c>
      <c r="BJ87" s="24">
        <f t="shared" si="63"/>
        <v>1.5036057597543881</v>
      </c>
      <c r="BK87" s="24">
        <f t="shared" si="63"/>
        <v>1.2033549733281403</v>
      </c>
      <c r="BL87" s="24">
        <f t="shared" si="46"/>
        <v>1.4283471451590475</v>
      </c>
      <c r="BM87" s="24">
        <f t="shared" si="46"/>
        <v>1.4805649228611322</v>
      </c>
      <c r="BN87" s="24">
        <f t="shared" si="46"/>
        <v>1.4371115789031728</v>
      </c>
      <c r="BO87" s="24">
        <f t="shared" si="46"/>
        <v>1.361536691895969</v>
      </c>
      <c r="BP87" s="24" t="e">
        <f t="shared" si="46"/>
        <v>#DIV/0!</v>
      </c>
      <c r="BQ87" s="24">
        <f t="shared" si="46"/>
        <v>1.3443441898232775</v>
      </c>
      <c r="BR87" s="21"/>
      <c r="BS87" s="35">
        <f t="shared" si="56"/>
        <v>45200</v>
      </c>
      <c r="BT87" s="24">
        <f t="shared" si="58"/>
        <v>2.2648596002338688E-2</v>
      </c>
      <c r="BU87" s="24">
        <f t="shared" si="49"/>
        <v>2.9087452913711628E-3</v>
      </c>
      <c r="BV87" s="24">
        <f t="shared" si="50"/>
        <v>1.3500770294361435E-2</v>
      </c>
      <c r="BW87" s="24">
        <f t="shared" si="48"/>
        <v>4.2633248632984212E-3</v>
      </c>
      <c r="BX87" s="24">
        <f t="shared" si="48"/>
        <v>6.3111896261091932E-3</v>
      </c>
      <c r="BY87" s="24">
        <f t="shared" si="48"/>
        <v>4.9804963680507019E-3</v>
      </c>
      <c r="BZ87" s="24">
        <f t="shared" si="48"/>
        <v>9.1715250564868098E-3</v>
      </c>
      <c r="CA87" s="24">
        <f t="shared" si="48"/>
        <v>2.4742773579001683E-3</v>
      </c>
      <c r="CB87" s="24">
        <f t="shared" si="48"/>
        <v>5.5348660481439734E-3</v>
      </c>
      <c r="CC87" s="24">
        <f t="shared" si="48"/>
        <v>8.6887490277599649E-4</v>
      </c>
      <c r="CD87" s="24">
        <f t="shared" si="48"/>
        <v>7.8339535255206021E-3</v>
      </c>
      <c r="CE87" s="24">
        <f t="shared" si="48"/>
        <v>2.5612672186216194E-3</v>
      </c>
      <c r="CF87" s="24">
        <f t="shared" si="57"/>
        <v>8.3057886554978769E-2</v>
      </c>
    </row>
    <row r="88" spans="1:84" x14ac:dyDescent="0.25">
      <c r="A88" s="31">
        <f>+[1]PAM!A89</f>
        <v>45231</v>
      </c>
      <c r="B88" s="17">
        <f>+[1]PAM!B89</f>
        <v>2851.9486999999999</v>
      </c>
      <c r="C88" s="17">
        <f>+[1]PAM!C89</f>
        <v>3226.0954999999999</v>
      </c>
      <c r="D88" s="17">
        <f>+[1]PAM!D89</f>
        <v>2246.6133</v>
      </c>
      <c r="E88" s="17">
        <f>+[1]PAM!E89</f>
        <v>3134.2350999999999</v>
      </c>
      <c r="F88" s="17">
        <f>+[1]PAM!F89</f>
        <v>1726.1294</v>
      </c>
      <c r="G88" s="17">
        <f>+[1]PAM!G89</f>
        <v>2848.2746000000002</v>
      </c>
      <c r="H88" s="17">
        <f>+[1]PAM!H89</f>
        <v>3169.1974</v>
      </c>
      <c r="I88" s="17">
        <f>+[1]PAM!I89</f>
        <v>2901.6306</v>
      </c>
      <c r="J88" s="17">
        <f>+[1]PAM!J89</f>
        <v>2101.7948000000001</v>
      </c>
      <c r="K88" s="17">
        <f>+[1]PAM!K89</f>
        <v>2707.0311000000002</v>
      </c>
      <c r="L88" s="17">
        <f>+[1]PAM!L89</f>
        <v>1820.9295999999999</v>
      </c>
      <c r="M88" s="17">
        <f>+[1]PAM!M89</f>
        <v>3152.5038</v>
      </c>
      <c r="N88" s="17">
        <f>+[1]PAM!N89</f>
        <v>2224.8517000000002</v>
      </c>
      <c r="O88" s="18">
        <f>+[1]PAM!R89</f>
        <v>3380.7633000000001</v>
      </c>
      <c r="P88" s="19">
        <f>+[1]PAM!S89</f>
        <v>2988.1599000000001</v>
      </c>
      <c r="Q88" s="20">
        <f>+[1]PAM!T89</f>
        <v>2039.3589999999999</v>
      </c>
      <c r="R88" s="18">
        <f t="shared" si="51"/>
        <v>2851.9310637899998</v>
      </c>
      <c r="S88" s="19">
        <f t="shared" si="52"/>
        <v>3005.0975159906288</v>
      </c>
      <c r="T88" s="19">
        <f t="shared" si="53"/>
        <v>2908.8544294642852</v>
      </c>
      <c r="U88" s="19">
        <f t="shared" si="54"/>
        <v>2837.7095159336695</v>
      </c>
      <c r="V88" s="19"/>
      <c r="W88" s="20">
        <f t="shared" si="55"/>
        <v>2830.3961615990547</v>
      </c>
      <c r="X88" s="21"/>
      <c r="Y88" s="41">
        <f t="shared" si="62"/>
        <v>0.13011902206014558</v>
      </c>
      <c r="Z88" s="24">
        <f t="shared" si="62"/>
        <v>0.15309186031316835</v>
      </c>
      <c r="AA88" s="24">
        <f t="shared" si="62"/>
        <v>0.12130646353035446</v>
      </c>
      <c r="AB88" s="24">
        <f t="shared" si="60"/>
        <v>0.11285048121847052</v>
      </c>
      <c r="AC88" s="24">
        <f t="shared" si="60"/>
        <v>7.8510153043238828E-2</v>
      </c>
      <c r="AD88" s="24">
        <f t="shared" si="60"/>
        <v>0.12354697036642603</v>
      </c>
      <c r="AE88" s="24">
        <f t="shared" si="60"/>
        <v>0.14227399791974182</v>
      </c>
      <c r="AF88" s="24">
        <f t="shared" si="60"/>
        <v>0.11077446761595988</v>
      </c>
      <c r="AG88" s="24">
        <f t="shared" si="60"/>
        <v>0.15445051441504054</v>
      </c>
      <c r="AH88" s="24">
        <f t="shared" si="60"/>
        <v>0.14023350467107054</v>
      </c>
      <c r="AI88" s="24">
        <f t="shared" si="60"/>
        <v>6.5100948684248205E-2</v>
      </c>
      <c r="AJ88" s="24">
        <f t="shared" si="60"/>
        <v>0.12149167854177589</v>
      </c>
      <c r="AK88" s="24">
        <f t="shared" si="60"/>
        <v>0.11287094273354636</v>
      </c>
      <c r="AL88" s="24">
        <f t="shared" si="60"/>
        <v>0.13944473710552696</v>
      </c>
      <c r="AM88" s="24">
        <f t="shared" si="60"/>
        <v>0.13377176232999033</v>
      </c>
      <c r="AN88" s="24">
        <f t="shared" si="60"/>
        <v>0.10232952196617084</v>
      </c>
      <c r="AO88" s="24">
        <f t="shared" si="45"/>
        <v>0.13011797765386013</v>
      </c>
      <c r="AP88" s="24">
        <f t="shared" si="45"/>
        <v>0.1357585861708992</v>
      </c>
      <c r="AQ88" s="24">
        <f t="shared" si="45"/>
        <v>0.12199013741246323</v>
      </c>
      <c r="AR88" s="24">
        <f t="shared" si="39"/>
        <v>0.1221519272272158</v>
      </c>
      <c r="AS88" s="24" t="e">
        <f t="shared" si="39"/>
        <v>#DIV/0!</v>
      </c>
      <c r="AT88" s="24">
        <f t="shared" si="39"/>
        <v>0.1233814297009832</v>
      </c>
      <c r="AU88" s="21"/>
      <c r="AV88" s="24">
        <f t="shared" si="61"/>
        <v>1.6152831016935179</v>
      </c>
      <c r="AW88" s="24">
        <f t="shared" si="61"/>
        <v>1.8182742992523848</v>
      </c>
      <c r="AX88" s="24">
        <f t="shared" si="61"/>
        <v>1.5322486710732597</v>
      </c>
      <c r="AY88" s="24">
        <f t="shared" si="61"/>
        <v>1.3910984419355308</v>
      </c>
      <c r="AZ88" s="24">
        <f t="shared" si="61"/>
        <v>1.2380813275417273</v>
      </c>
      <c r="BA88" s="24">
        <f t="shared" si="61"/>
        <v>1.6417117606424383</v>
      </c>
      <c r="BB88" s="24">
        <f t="shared" si="61"/>
        <v>1.6005823989858934</v>
      </c>
      <c r="BC88" s="24">
        <f t="shared" si="59"/>
        <v>1.3989609572725552</v>
      </c>
      <c r="BD88" s="24">
        <f t="shared" si="59"/>
        <v>1.5953450867926393</v>
      </c>
      <c r="BE88" s="24">
        <f t="shared" si="59"/>
        <v>1.741921502738041</v>
      </c>
      <c r="BF88" s="24">
        <f t="shared" si="63"/>
        <v>1.2500846440181514</v>
      </c>
      <c r="BG88" s="24">
        <f t="shared" si="63"/>
        <v>1.8623390452628552</v>
      </c>
      <c r="BH88" s="24">
        <f t="shared" si="63"/>
        <v>1.401247328771559</v>
      </c>
      <c r="BI88" s="24">
        <f t="shared" si="63"/>
        <v>1.5187714508222938</v>
      </c>
      <c r="BJ88" s="24">
        <f t="shared" si="63"/>
        <v>1.7099614866880266</v>
      </c>
      <c r="BK88" s="24">
        <f t="shared" si="63"/>
        <v>1.2886617837758068</v>
      </c>
      <c r="BL88" s="24">
        <f t="shared" si="46"/>
        <v>1.6152538305184416</v>
      </c>
      <c r="BM88" s="24">
        <f t="shared" si="46"/>
        <v>1.6928469717840389</v>
      </c>
      <c r="BN88" s="24">
        <f t="shared" si="46"/>
        <v>1.6036378923081984</v>
      </c>
      <c r="BO88" s="24">
        <f t="shared" si="46"/>
        <v>1.5294771124896704</v>
      </c>
      <c r="BP88" s="24" t="e">
        <f t="shared" si="46"/>
        <v>#DIV/0!</v>
      </c>
      <c r="BQ88" s="24">
        <f t="shared" si="46"/>
        <v>1.5094377369994803</v>
      </c>
      <c r="BR88" s="21"/>
      <c r="BS88" s="35">
        <f t="shared" si="56"/>
        <v>45231</v>
      </c>
      <c r="BT88" s="24">
        <f t="shared" si="58"/>
        <v>4.8626444464310352E-2</v>
      </c>
      <c r="BU88" s="24">
        <f t="shared" si="49"/>
        <v>3.65977186560091E-3</v>
      </c>
      <c r="BV88" s="24">
        <f t="shared" si="50"/>
        <v>1.313605479765155E-2</v>
      </c>
      <c r="BW88" s="24">
        <f t="shared" si="48"/>
        <v>4.3169449337620283E-3</v>
      </c>
      <c r="BX88" s="24">
        <f t="shared" si="48"/>
        <v>7.868545448046764E-3</v>
      </c>
      <c r="BY88" s="24">
        <f t="shared" si="48"/>
        <v>1.2763717105990505E-2</v>
      </c>
      <c r="BZ88" s="24">
        <f t="shared" si="48"/>
        <v>1.1936832802698827E-2</v>
      </c>
      <c r="CA88" s="24">
        <f t="shared" si="48"/>
        <v>3.1867856990296282E-3</v>
      </c>
      <c r="CB88" s="24">
        <f t="shared" si="48"/>
        <v>9.7494058367655536E-3</v>
      </c>
      <c r="CC88" s="24">
        <f t="shared" si="48"/>
        <v>7.1006491327052154E-4</v>
      </c>
      <c r="CD88" s="24">
        <f t="shared" si="48"/>
        <v>1.0961590914440444E-2</v>
      </c>
      <c r="CE88" s="24">
        <f t="shared" si="48"/>
        <v>3.2011344823823103E-3</v>
      </c>
      <c r="CF88" s="24">
        <f t="shared" si="57"/>
        <v>0.13011729326394939</v>
      </c>
    </row>
    <row r="89" spans="1:84" x14ac:dyDescent="0.25">
      <c r="A89" s="31">
        <f>+[1]PAM!A90</f>
        <v>45261</v>
      </c>
      <c r="B89" s="17">
        <f>+[1]PAM!B90</f>
        <v>3584.8438999999998</v>
      </c>
      <c r="C89" s="17">
        <f>+[1]PAM!C90</f>
        <v>4192.8014999999996</v>
      </c>
      <c r="D89" s="17">
        <f>+[1]PAM!D90</f>
        <v>2700.7406000000001</v>
      </c>
      <c r="E89" s="17">
        <f>+[1]PAM!E90</f>
        <v>3635.7266</v>
      </c>
      <c r="F89" s="17">
        <f>+[1]PAM!F90</f>
        <v>1962.5994000000001</v>
      </c>
      <c r="G89" s="17">
        <f>+[1]PAM!G90</f>
        <v>3746.6994</v>
      </c>
      <c r="H89" s="17">
        <f>+[1]PAM!H90</f>
        <v>4246.2746999999999</v>
      </c>
      <c r="I89" s="17">
        <f>+[1]PAM!I90</f>
        <v>3815.7957000000001</v>
      </c>
      <c r="J89" s="17">
        <f>+[1]PAM!J90</f>
        <v>2412.3398999999999</v>
      </c>
      <c r="K89" s="17">
        <f>+[1]PAM!K90</f>
        <v>3200.7963</v>
      </c>
      <c r="L89" s="17">
        <f>+[1]PAM!L90</f>
        <v>1916.9936</v>
      </c>
      <c r="M89" s="17">
        <f>+[1]PAM!M90</f>
        <v>3787.8710999999998</v>
      </c>
      <c r="N89" s="17">
        <f>+[1]PAM!N90</f>
        <v>2992.4623999999999</v>
      </c>
      <c r="O89" s="18">
        <f>+[1]PAM!R90</f>
        <v>3917.6709000000001</v>
      </c>
      <c r="P89" s="19">
        <f>+[1]PAM!S90</f>
        <v>3826.0671000000002</v>
      </c>
      <c r="Q89" s="20">
        <f>+[1]PAM!T90</f>
        <v>2520.2449000000001</v>
      </c>
      <c r="R89" s="18">
        <f t="shared" si="51"/>
        <v>3584.8335924499993</v>
      </c>
      <c r="S89" s="19">
        <f t="shared" si="52"/>
        <v>3764.9719702445454</v>
      </c>
      <c r="T89" s="19">
        <f t="shared" si="53"/>
        <v>3535.8079964564736</v>
      </c>
      <c r="U89" s="19">
        <f t="shared" si="54"/>
        <v>3462.2062971521273</v>
      </c>
      <c r="V89" s="19"/>
      <c r="W89" s="20">
        <f t="shared" si="55"/>
        <v>3552.5657597873169</v>
      </c>
      <c r="X89" s="21"/>
      <c r="Y89" s="41">
        <f t="shared" si="62"/>
        <v>0.25698049898302866</v>
      </c>
      <c r="Z89" s="24">
        <f t="shared" si="62"/>
        <v>0.29965200968167238</v>
      </c>
      <c r="AA89" s="24">
        <f t="shared" si="62"/>
        <v>0.20213861459824889</v>
      </c>
      <c r="AB89" s="24">
        <f t="shared" si="60"/>
        <v>0.16000442978894602</v>
      </c>
      <c r="AC89" s="24">
        <f t="shared" si="60"/>
        <v>0.13699436438542789</v>
      </c>
      <c r="AD89" s="24">
        <f t="shared" si="60"/>
        <v>0.31542773298613835</v>
      </c>
      <c r="AE89" s="24">
        <f t="shared" si="60"/>
        <v>0.33985806627255211</v>
      </c>
      <c r="AF89" s="24">
        <f t="shared" si="60"/>
        <v>0.31505219858103239</v>
      </c>
      <c r="AG89" s="24">
        <f t="shared" si="60"/>
        <v>0.14775234004765814</v>
      </c>
      <c r="AH89" s="24">
        <f t="shared" si="60"/>
        <v>0.18240100750966604</v>
      </c>
      <c r="AI89" s="24">
        <f t="shared" si="60"/>
        <v>5.2755471710713042E-2</v>
      </c>
      <c r="AJ89" s="24">
        <f t="shared" si="60"/>
        <v>0.20154370630734841</v>
      </c>
      <c r="AK89" s="24">
        <f t="shared" si="60"/>
        <v>0.34501656896951816</v>
      </c>
      <c r="AL89" s="24">
        <f t="shared" si="60"/>
        <v>0.15881253798513484</v>
      </c>
      <c r="AM89" s="24">
        <f t="shared" si="60"/>
        <v>0.28040909055770413</v>
      </c>
      <c r="AN89" s="24">
        <f t="shared" si="60"/>
        <v>0.23580247518950825</v>
      </c>
      <c r="AO89" s="24">
        <f t="shared" si="45"/>
        <v>0.25698465785706182</v>
      </c>
      <c r="AP89" s="24">
        <f t="shared" si="45"/>
        <v>0.25286182901236876</v>
      </c>
      <c r="AQ89" s="24">
        <f t="shared" si="45"/>
        <v>0.21553280928796847</v>
      </c>
      <c r="AR89" s="24">
        <f t="shared" si="39"/>
        <v>0.22007072172536457</v>
      </c>
      <c r="AS89" s="24" t="e">
        <f t="shared" si="39"/>
        <v>#DIV/0!</v>
      </c>
      <c r="AT89" s="24">
        <f t="shared" si="39"/>
        <v>0.2551478863581651</v>
      </c>
      <c r="AU89" s="21"/>
      <c r="AV89" s="24">
        <f t="shared" si="61"/>
        <v>2.1284759120864347</v>
      </c>
      <c r="AW89" s="24">
        <f t="shared" si="61"/>
        <v>2.5042177969871151</v>
      </c>
      <c r="AX89" s="24">
        <f t="shared" si="61"/>
        <v>1.8319068805589116</v>
      </c>
      <c r="AY89" s="24">
        <f t="shared" si="61"/>
        <v>1.6714255809115963</v>
      </c>
      <c r="AZ89" s="24">
        <f t="shared" si="61"/>
        <v>1.436765748096998</v>
      </c>
      <c r="BA89" s="24">
        <f t="shared" si="61"/>
        <v>2.2928096300130063</v>
      </c>
      <c r="BB89" s="24">
        <f t="shared" si="61"/>
        <v>2.288236988646791</v>
      </c>
      <c r="BC89" s="24">
        <f t="shared" si="59"/>
        <v>1.9724165077034579</v>
      </c>
      <c r="BD89" s="24">
        <f t="shared" si="59"/>
        <v>1.8780752112140355</v>
      </c>
      <c r="BE89" s="24">
        <f t="shared" si="59"/>
        <v>2.0975898713881294</v>
      </c>
      <c r="BF89" s="24">
        <f t="shared" si="63"/>
        <v>1.3015101174338355</v>
      </c>
      <c r="BG89" s="24">
        <f t="shared" si="63"/>
        <v>2.2234657742321096</v>
      </c>
      <c r="BH89" s="24">
        <f t="shared" si="63"/>
        <v>2.06198915044568</v>
      </c>
      <c r="BI89" s="24">
        <f t="shared" si="63"/>
        <v>1.8070956987640145</v>
      </c>
      <c r="BJ89" s="24">
        <f t="shared" si="63"/>
        <v>2.3010659080847864</v>
      </c>
      <c r="BK89" s="24">
        <f t="shared" si="63"/>
        <v>1.669405966601774</v>
      </c>
      <c r="BL89" s="24">
        <f t="shared" si="46"/>
        <v>2.1284541666012879</v>
      </c>
      <c r="BM89" s="24">
        <f t="shared" si="46"/>
        <v>2.2152499302374498</v>
      </c>
      <c r="BN89" s="24">
        <f t="shared" si="46"/>
        <v>2.0127746445117656</v>
      </c>
      <c r="BO89" s="24">
        <f t="shared" si="46"/>
        <v>1.9511526606230967</v>
      </c>
      <c r="BP89" s="24" t="e">
        <f t="shared" si="46"/>
        <v>#DIV/0!</v>
      </c>
      <c r="BQ89" s="24">
        <f t="shared" si="46"/>
        <v>1.9975080158811958</v>
      </c>
      <c r="BR89" s="21"/>
      <c r="BS89" s="35">
        <f t="shared" si="56"/>
        <v>45261</v>
      </c>
      <c r="BT89" s="24">
        <f t="shared" si="58"/>
        <v>9.7112991197913168E-2</v>
      </c>
      <c r="BU89" s="24">
        <f t="shared" si="49"/>
        <v>6.050893341805203E-3</v>
      </c>
      <c r="BV89" s="24">
        <f t="shared" si="50"/>
        <v>1.8340289027639244E-2</v>
      </c>
      <c r="BW89" s="24">
        <f t="shared" si="48"/>
        <v>7.1887509757801752E-3</v>
      </c>
      <c r="BX89" s="24">
        <f t="shared" si="48"/>
        <v>1.997235515491565E-2</v>
      </c>
      <c r="BY89" s="24">
        <f t="shared" si="48"/>
        <v>3.0817352247605297E-2</v>
      </c>
      <c r="BZ89" s="24">
        <f t="shared" si="48"/>
        <v>3.3368267427110458E-2</v>
      </c>
      <c r="CA89" s="24">
        <f t="shared" si="48"/>
        <v>3.1142179591098517E-3</v>
      </c>
      <c r="CB89" s="24">
        <f t="shared" si="48"/>
        <v>1.2794496717279656E-2</v>
      </c>
      <c r="CC89" s="24">
        <f t="shared" si="48"/>
        <v>5.4230652886568453E-4</v>
      </c>
      <c r="CD89" s="24">
        <f t="shared" si="48"/>
        <v>1.804546880524183E-2</v>
      </c>
      <c r="CE89" s="24">
        <f t="shared" si="48"/>
        <v>9.6356793023661298E-3</v>
      </c>
      <c r="CF89" s="24">
        <f t="shared" si="57"/>
        <v>0.25698306868563237</v>
      </c>
    </row>
    <row r="90" spans="1:84" x14ac:dyDescent="0.25">
      <c r="A90" s="31">
        <f>+[1]PAM!A91</f>
        <v>45292</v>
      </c>
      <c r="B90" s="17">
        <f>+[1]PAM!B91</f>
        <v>4344.9628000000002</v>
      </c>
      <c r="C90" s="17">
        <f>+[1]PAM!C91</f>
        <v>5060.9238999999998</v>
      </c>
      <c r="D90" s="17">
        <f>+[1]PAM!D91</f>
        <v>3291.1788999999999</v>
      </c>
      <c r="E90" s="17">
        <f>+[1]PAM!E91</f>
        <v>4091.5612999999998</v>
      </c>
      <c r="F90" s="17">
        <f>+[1]PAM!F91</f>
        <v>2300.2745</v>
      </c>
      <c r="G90" s="17">
        <f>+[1]PAM!G91</f>
        <v>4601.1211999999996</v>
      </c>
      <c r="H90" s="17">
        <f>+[1]PAM!H91</f>
        <v>5111.0886</v>
      </c>
      <c r="I90" s="17">
        <f>+[1]PAM!I91</f>
        <v>4803.8797000000004</v>
      </c>
      <c r="J90" s="17">
        <f>+[1]PAM!J91</f>
        <v>3010.3074000000001</v>
      </c>
      <c r="K90" s="17">
        <f>+[1]PAM!K91</f>
        <v>4021.0016000000001</v>
      </c>
      <c r="L90" s="17">
        <f>+[1]PAM!L91</f>
        <v>1927.6886</v>
      </c>
      <c r="M90" s="17">
        <f>+[1]PAM!M91</f>
        <v>4541.1567999999997</v>
      </c>
      <c r="N90" s="17">
        <f>+[1]PAM!N91</f>
        <v>4268.2353000000003</v>
      </c>
      <c r="O90" s="18">
        <f>+[1]PAM!R91</f>
        <v>4576.9582</v>
      </c>
      <c r="P90" s="19">
        <f>+[1]PAM!S91</f>
        <v>4618.6466</v>
      </c>
      <c r="Q90" s="20">
        <f>+[1]PAM!T91</f>
        <v>3227.4303</v>
      </c>
      <c r="R90" s="18">
        <f t="shared" si="51"/>
        <v>4344.982049780001</v>
      </c>
      <c r="S90" s="19">
        <f t="shared" si="52"/>
        <v>4555.9656845804666</v>
      </c>
      <c r="T90" s="19">
        <f t="shared" si="53"/>
        <v>4286.4103528180804</v>
      </c>
      <c r="U90" s="19">
        <f t="shared" si="54"/>
        <v>4212.0251249098783</v>
      </c>
      <c r="V90" s="19"/>
      <c r="W90" s="20">
        <f t="shared" si="55"/>
        <v>4337.7216508074043</v>
      </c>
      <c r="X90" s="21"/>
      <c r="Y90" s="41">
        <f t="shared" si="62"/>
        <v>0.21203681979011701</v>
      </c>
      <c r="Z90" s="24">
        <f t="shared" si="62"/>
        <v>0.20705067959930856</v>
      </c>
      <c r="AA90" s="24">
        <f t="shared" si="62"/>
        <v>0.21862088495281617</v>
      </c>
      <c r="AB90" s="24">
        <f t="shared" si="60"/>
        <v>0.12537650658330568</v>
      </c>
      <c r="AC90" s="24">
        <f t="shared" si="60"/>
        <v>0.17205503069042005</v>
      </c>
      <c r="AD90" s="24">
        <f t="shared" si="60"/>
        <v>0.22804653076785386</v>
      </c>
      <c r="AE90" s="24">
        <f t="shared" si="60"/>
        <v>0.20366414353739293</v>
      </c>
      <c r="AF90" s="24">
        <f t="shared" si="60"/>
        <v>0.25894572919614123</v>
      </c>
      <c r="AG90" s="24">
        <f t="shared" si="60"/>
        <v>0.24787862605928801</v>
      </c>
      <c r="AH90" s="24">
        <f t="shared" si="60"/>
        <v>0.25625038994202787</v>
      </c>
      <c r="AI90" s="24">
        <f t="shared" si="60"/>
        <v>5.5790483598900931E-3</v>
      </c>
      <c r="AJ90" s="24">
        <f t="shared" si="60"/>
        <v>0.19886782842214457</v>
      </c>
      <c r="AK90" s="24">
        <f t="shared" si="60"/>
        <v>0.4263287986509039</v>
      </c>
      <c r="AL90" s="24">
        <f t="shared" si="60"/>
        <v>0.16828552393208929</v>
      </c>
      <c r="AM90" s="24">
        <f t="shared" si="60"/>
        <v>0.20715253530185085</v>
      </c>
      <c r="AN90" s="24">
        <f t="shared" si="60"/>
        <v>0.28060185738298671</v>
      </c>
      <c r="AO90" s="24">
        <f t="shared" si="45"/>
        <v>0.21204567456937107</v>
      </c>
      <c r="AP90" s="24">
        <f t="shared" si="45"/>
        <v>0.21009285609224437</v>
      </c>
      <c r="AQ90" s="24">
        <f t="shared" si="45"/>
        <v>0.21228594909956855</v>
      </c>
      <c r="AR90" s="24">
        <f t="shared" si="39"/>
        <v>0.21657254461541542</v>
      </c>
      <c r="AS90" s="24" t="e">
        <f t="shared" si="39"/>
        <v>#DIV/0!</v>
      </c>
      <c r="AT90" s="24">
        <f t="shared" si="39"/>
        <v>0.221010938040199</v>
      </c>
      <c r="AU90" s="21"/>
      <c r="AV90" s="24">
        <f t="shared" si="61"/>
        <v>2.5747032580099747</v>
      </c>
      <c r="AW90" s="24">
        <f t="shared" si="61"/>
        <v>2.9582670679272618</v>
      </c>
      <c r="AX90" s="24">
        <f t="shared" si="61"/>
        <v>2.2250859241225864</v>
      </c>
      <c r="AY90" s="24">
        <f t="shared" si="61"/>
        <v>1.9182002530804505</v>
      </c>
      <c r="AZ90" s="24">
        <f t="shared" si="61"/>
        <v>1.6264633935246908</v>
      </c>
      <c r="BA90" s="24">
        <f t="shared" si="61"/>
        <v>2.828107603514677</v>
      </c>
      <c r="BB90" s="24">
        <f t="shared" si="61"/>
        <v>2.7834149098754524</v>
      </c>
      <c r="BC90" s="24">
        <f t="shared" si="59"/>
        <v>2.5349078686046851</v>
      </c>
      <c r="BD90" s="24">
        <f t="shared" si="59"/>
        <v>2.3448647901483906</v>
      </c>
      <c r="BE90" s="24">
        <f t="shared" si="59"/>
        <v>2.6067501185132231</v>
      </c>
      <c r="BF90" s="24">
        <f t="shared" si="63"/>
        <v>1.2696873612859245</v>
      </c>
      <c r="BG90" s="24">
        <f t="shared" si="63"/>
        <v>2.6338504729764005</v>
      </c>
      <c r="BH90" s="24">
        <f t="shared" si="63"/>
        <v>3.0978629593868297</v>
      </c>
      <c r="BI90" s="24">
        <f t="shared" si="63"/>
        <v>1.9975083843570416</v>
      </c>
      <c r="BJ90" s="24">
        <f t="shared" si="63"/>
        <v>2.7906835940465546</v>
      </c>
      <c r="BK90" s="24">
        <f t="shared" si="63"/>
        <v>2.1897608196009228</v>
      </c>
      <c r="BL90" s="24">
        <f t="shared" si="46"/>
        <v>2.5747034642044961</v>
      </c>
      <c r="BM90" s="24">
        <f t="shared" si="46"/>
        <v>2.6670924304416559</v>
      </c>
      <c r="BN90" s="24">
        <f t="shared" si="46"/>
        <v>2.465171039854547</v>
      </c>
      <c r="BO90" s="24">
        <f t="shared" si="46"/>
        <v>2.4152626798413523</v>
      </c>
      <c r="BP90" s="24" t="e">
        <f t="shared" si="46"/>
        <v>#DIV/0!</v>
      </c>
      <c r="BQ90" s="24">
        <f t="shared" si="46"/>
        <v>2.4784823119460206</v>
      </c>
      <c r="BR90" s="21"/>
      <c r="BS90" s="35">
        <f t="shared" si="56"/>
        <v>45292</v>
      </c>
      <c r="BT90" s="24">
        <f t="shared" si="58"/>
        <v>6.9380166762630882E-2</v>
      </c>
      <c r="BU90" s="24">
        <f t="shared" si="49"/>
        <v>6.2587538051517375E-3</v>
      </c>
      <c r="BV90" s="24">
        <f t="shared" si="50"/>
        <v>1.3262379209872985E-2</v>
      </c>
      <c r="BW90" s="24">
        <f t="shared" si="48"/>
        <v>8.1667241270951835E-3</v>
      </c>
      <c r="BX90" s="24">
        <f t="shared" si="48"/>
        <v>1.5110934710434665E-2</v>
      </c>
      <c r="BY90" s="24">
        <f t="shared" si="48"/>
        <v>1.9685324161534627E-2</v>
      </c>
      <c r="BZ90" s="24">
        <f t="shared" si="48"/>
        <v>2.8692893545518124E-2</v>
      </c>
      <c r="CA90" s="24">
        <f t="shared" si="48"/>
        <v>4.7706039585154623E-3</v>
      </c>
      <c r="CB90" s="24">
        <f t="shared" si="48"/>
        <v>1.6908176021276689E-2</v>
      </c>
      <c r="CC90" s="24">
        <f t="shared" si="48"/>
        <v>4.8032635395923095E-5</v>
      </c>
      <c r="CD90" s="24">
        <f t="shared" si="48"/>
        <v>1.7020585387274464E-2</v>
      </c>
      <c r="CE90" s="24">
        <f t="shared" si="48"/>
        <v>1.2740490546882675E-2</v>
      </c>
      <c r="CF90" s="24">
        <f t="shared" si="57"/>
        <v>0.21204506487158345</v>
      </c>
    </row>
    <row r="91" spans="1:84" x14ac:dyDescent="0.25">
      <c r="A91" s="31">
        <f>+[1]PAM!A92</f>
        <v>45323</v>
      </c>
      <c r="B91" s="17">
        <f>+[1]PAM!B92</f>
        <v>4861.5492999999997</v>
      </c>
      <c r="C91" s="17">
        <f>+[1]PAM!C92</f>
        <v>5628.0232999999998</v>
      </c>
      <c r="D91" s="17">
        <f>+[1]PAM!D92</f>
        <v>3858.7296000000001</v>
      </c>
      <c r="E91" s="17">
        <f>+[1]PAM!E92</f>
        <v>4388.3534</v>
      </c>
      <c r="F91" s="17">
        <f>+[1]PAM!F92</f>
        <v>2645.587</v>
      </c>
      <c r="G91" s="17">
        <f>+[1]PAM!G92</f>
        <v>5103.1849000000002</v>
      </c>
      <c r="H91" s="17">
        <f>+[1]PAM!H92</f>
        <v>5767.9195</v>
      </c>
      <c r="I91" s="17">
        <f>+[1]PAM!I92</f>
        <v>5469.5218000000004</v>
      </c>
      <c r="J91" s="17">
        <f>+[1]PAM!J92</f>
        <v>3784.0306</v>
      </c>
      <c r="K91" s="17">
        <f>+[1]PAM!K92</f>
        <v>4344.3017</v>
      </c>
      <c r="L91" s="17">
        <f>+[1]PAM!L92</f>
        <v>1971.9055000000001</v>
      </c>
      <c r="M91" s="17">
        <f>+[1]PAM!M92</f>
        <v>5081.1623</v>
      </c>
      <c r="N91" s="17">
        <f>+[1]PAM!N92</f>
        <v>5007.6291000000001</v>
      </c>
      <c r="O91" s="18">
        <f>+[1]PAM!R92</f>
        <v>4926.3977000000004</v>
      </c>
      <c r="P91" s="19">
        <f>+[1]PAM!S92</f>
        <v>5179.1719000000003</v>
      </c>
      <c r="Q91" s="20">
        <f>+[1]PAM!T92</f>
        <v>3691.3847999999998</v>
      </c>
      <c r="R91" s="18">
        <f t="shared" si="51"/>
        <v>4861.5815434300002</v>
      </c>
      <c r="S91" s="19">
        <f t="shared" si="52"/>
        <v>5055.2039042905271</v>
      </c>
      <c r="T91" s="19">
        <f t="shared" si="53"/>
        <v>4724.1583314453119</v>
      </c>
      <c r="U91" s="19">
        <f t="shared" si="54"/>
        <v>4619.914202198991</v>
      </c>
      <c r="V91" s="19"/>
      <c r="W91" s="20">
        <f t="shared" si="55"/>
        <v>4847.5277746750689</v>
      </c>
      <c r="X91" s="21"/>
      <c r="Y91" s="41">
        <f t="shared" si="62"/>
        <v>0.11889319282549415</v>
      </c>
      <c r="Z91" s="24">
        <f t="shared" si="62"/>
        <v>0.11205452032187257</v>
      </c>
      <c r="AA91" s="24">
        <f t="shared" si="62"/>
        <v>0.17244601926683489</v>
      </c>
      <c r="AB91" s="24">
        <f t="shared" si="60"/>
        <v>7.2537615408572842E-2</v>
      </c>
      <c r="AC91" s="24">
        <f t="shared" si="60"/>
        <v>0.15011795331383282</v>
      </c>
      <c r="AD91" s="24">
        <f t="shared" si="60"/>
        <v>0.10911768635870778</v>
      </c>
      <c r="AE91" s="24">
        <f t="shared" si="60"/>
        <v>0.12851095948522584</v>
      </c>
      <c r="AF91" s="24">
        <f t="shared" si="60"/>
        <v>0.13856344071230597</v>
      </c>
      <c r="AG91" s="24">
        <f t="shared" si="60"/>
        <v>0.25702464804757152</v>
      </c>
      <c r="AH91" s="24">
        <f t="shared" si="60"/>
        <v>8.0402877730762379E-2</v>
      </c>
      <c r="AI91" s="24">
        <f t="shared" si="60"/>
        <v>2.293778154832693E-2</v>
      </c>
      <c r="AJ91" s="24">
        <f t="shared" si="60"/>
        <v>0.11891364332541876</v>
      </c>
      <c r="AK91" s="24">
        <f t="shared" si="60"/>
        <v>0.17323173349885357</v>
      </c>
      <c r="AL91" s="24">
        <f t="shared" si="60"/>
        <v>7.6347540163246519E-2</v>
      </c>
      <c r="AM91" s="24">
        <f t="shared" si="60"/>
        <v>0.12136137456370877</v>
      </c>
      <c r="AN91" s="24">
        <f t="shared" si="60"/>
        <v>0.14375353047903161</v>
      </c>
      <c r="AO91" s="24">
        <f t="shared" si="45"/>
        <v>0.11889565658301304</v>
      </c>
      <c r="AP91" s="24">
        <f t="shared" si="45"/>
        <v>0.10957901228266875</v>
      </c>
      <c r="AQ91" s="24">
        <f t="shared" si="45"/>
        <v>0.10212460837759885</v>
      </c>
      <c r="AR91" s="24">
        <f t="shared" si="39"/>
        <v>9.6839184286166891E-2</v>
      </c>
      <c r="AS91" s="24" t="e">
        <f t="shared" si="39"/>
        <v>#DIV/0!</v>
      </c>
      <c r="AT91" s="24">
        <f t="shared" si="39"/>
        <v>0.11752854722081385</v>
      </c>
      <c r="AU91" s="21"/>
      <c r="AV91" s="24">
        <f t="shared" si="61"/>
        <v>2.7608698208400591</v>
      </c>
      <c r="AW91" s="24">
        <f t="shared" si="61"/>
        <v>3.0331268980000772</v>
      </c>
      <c r="AX91" s="24">
        <f t="shared" si="61"/>
        <v>2.598614207958895</v>
      </c>
      <c r="AY91" s="24">
        <f t="shared" si="61"/>
        <v>2.0378814352487704</v>
      </c>
      <c r="AZ91" s="24">
        <f t="shared" si="61"/>
        <v>1.8592338110598727</v>
      </c>
      <c r="BA91" s="24">
        <f t="shared" si="61"/>
        <v>3.0583307242358817</v>
      </c>
      <c r="BB91" s="24">
        <f t="shared" si="61"/>
        <v>3.051596124967916</v>
      </c>
      <c r="BC91" s="24">
        <f t="shared" si="59"/>
        <v>2.8399329673026048</v>
      </c>
      <c r="BD91" s="24">
        <f t="shared" si="59"/>
        <v>2.8560983794429227</v>
      </c>
      <c r="BE91" s="24">
        <f t="shared" si="59"/>
        <v>2.6652741167188929</v>
      </c>
      <c r="BF91" s="24">
        <f t="shared" si="63"/>
        <v>1.3029550595088981</v>
      </c>
      <c r="BG91" s="24">
        <f t="shared" si="63"/>
        <v>2.8101971295982042</v>
      </c>
      <c r="BH91" s="24">
        <f t="shared" si="63"/>
        <v>3.5256288134726237</v>
      </c>
      <c r="BI91" s="24">
        <f t="shared" si="63"/>
        <v>2.1503113734837078</v>
      </c>
      <c r="BJ91" s="24">
        <f t="shared" si="63"/>
        <v>2.9535808222808755</v>
      </c>
      <c r="BK91" s="24">
        <f t="shared" si="63"/>
        <v>2.4731069729632082</v>
      </c>
      <c r="BL91" s="24">
        <f t="shared" si="46"/>
        <v>2.7608773871008512</v>
      </c>
      <c r="BM91" s="24">
        <f t="shared" si="46"/>
        <v>2.8097245947633529</v>
      </c>
      <c r="BN91" s="24">
        <f t="shared" si="46"/>
        <v>2.6363755159294149</v>
      </c>
      <c r="BO91" s="24">
        <f t="shared" si="46"/>
        <v>2.583868645398359</v>
      </c>
      <c r="BP91" s="24" t="e">
        <f t="shared" si="46"/>
        <v>#DIV/0!</v>
      </c>
      <c r="BQ91" s="24">
        <f t="shared" si="46"/>
        <v>2.7078130910196059</v>
      </c>
      <c r="BR91" s="21"/>
      <c r="BS91" s="35">
        <f t="shared" si="56"/>
        <v>45323</v>
      </c>
      <c r="BT91" s="24">
        <f t="shared" si="58"/>
        <v>3.7393640769490595E-2</v>
      </c>
      <c r="BU91" s="24">
        <f t="shared" si="49"/>
        <v>4.963661967370585E-3</v>
      </c>
      <c r="BV91" s="24">
        <f t="shared" si="50"/>
        <v>7.12443752798068E-3</v>
      </c>
      <c r="BW91" s="24">
        <f t="shared" si="48"/>
        <v>6.8904142861706437E-3</v>
      </c>
      <c r="BX91" s="24">
        <f t="shared" si="48"/>
        <v>7.3259174002594536E-3</v>
      </c>
      <c r="BY91" s="24">
        <f t="shared" si="48"/>
        <v>1.2335525965837958E-2</v>
      </c>
      <c r="BZ91" s="24">
        <f t="shared" si="48"/>
        <v>1.5947971432574749E-2</v>
      </c>
      <c r="CA91" s="24">
        <f t="shared" si="48"/>
        <v>5.092905172859017E-3</v>
      </c>
      <c r="CB91" s="24">
        <f t="shared" si="48"/>
        <v>5.4987530365047067E-3</v>
      </c>
      <c r="CC91" s="24">
        <f t="shared" si="48"/>
        <v>1.63843080543751E-4</v>
      </c>
      <c r="CD91" s="24">
        <f t="shared" si="48"/>
        <v>1.0066932103538382E-2</v>
      </c>
      <c r="CE91" s="24">
        <f t="shared" si="48"/>
        <v>6.09218059128147E-3</v>
      </c>
      <c r="CF91" s="24">
        <f t="shared" si="57"/>
        <v>0.118896183334412</v>
      </c>
    </row>
    <row r="92" spans="1:84" x14ac:dyDescent="0.25">
      <c r="A92" s="31">
        <f>+[1]PAM!A93</f>
        <v>45352</v>
      </c>
      <c r="B92" s="17">
        <f>+[1]PAM!B93</f>
        <v>5409.8995000000004</v>
      </c>
      <c r="C92" s="17">
        <f>+[1]PAM!C93</f>
        <v>6197.6368000000002</v>
      </c>
      <c r="D92" s="17">
        <f>+[1]PAM!D93</f>
        <v>4328.2021999999997</v>
      </c>
      <c r="E92" s="17">
        <f>+[1]PAM!E93</f>
        <v>4872.1019999999999</v>
      </c>
      <c r="F92" s="17">
        <f>+[1]PAM!F93</f>
        <v>3067.2615999999998</v>
      </c>
      <c r="G92" s="17">
        <f>+[1]PAM!G93</f>
        <v>5398.2626</v>
      </c>
      <c r="H92" s="17">
        <f>+[1]PAM!H93</f>
        <v>6490.3874999999998</v>
      </c>
      <c r="I92" s="17">
        <f>+[1]PAM!I93</f>
        <v>6209.1849000000002</v>
      </c>
      <c r="J92" s="17">
        <f>+[1]PAM!J93</f>
        <v>4440.9143000000004</v>
      </c>
      <c r="K92" s="17">
        <f>+[1]PAM!K93</f>
        <v>4754.0658999999996</v>
      </c>
      <c r="L92" s="17">
        <f>+[1]PAM!L93</f>
        <v>3195.6287000000002</v>
      </c>
      <c r="M92" s="17">
        <f>+[1]PAM!M93</f>
        <v>5543.6466</v>
      </c>
      <c r="N92" s="17">
        <f>+[1]PAM!N93</f>
        <v>5549.3392000000003</v>
      </c>
      <c r="O92" s="18">
        <f>+[1]PAM!R93</f>
        <v>5483.4629000000004</v>
      </c>
      <c r="P92" s="19">
        <f>+[1]PAM!S93</f>
        <v>5679.6896999999999</v>
      </c>
      <c r="Q92" s="20">
        <f>+[1]PAM!T93</f>
        <v>4404.4926999999998</v>
      </c>
      <c r="R92" s="18">
        <f t="shared" si="51"/>
        <v>5409.9150220700003</v>
      </c>
      <c r="S92" s="19">
        <f t="shared" si="52"/>
        <v>5549.1754315565995</v>
      </c>
      <c r="T92" s="19">
        <f t="shared" si="53"/>
        <v>5160.2602550502233</v>
      </c>
      <c r="U92" s="19">
        <f t="shared" si="54"/>
        <v>5048.3125479812543</v>
      </c>
      <c r="V92" s="19"/>
      <c r="W92" s="20">
        <f t="shared" si="55"/>
        <v>5425.0756989956672</v>
      </c>
      <c r="X92" s="21"/>
      <c r="Y92" s="41">
        <f t="shared" si="62"/>
        <v>0.11279330233265372</v>
      </c>
      <c r="Z92" s="24">
        <f t="shared" si="62"/>
        <v>0.10121022420074199</v>
      </c>
      <c r="AA92" s="24">
        <f t="shared" si="62"/>
        <v>0.12166506821312373</v>
      </c>
      <c r="AB92" s="24">
        <f t="shared" si="60"/>
        <v>0.11023464974356889</v>
      </c>
      <c r="AC92" s="24">
        <f t="shared" si="60"/>
        <v>0.15938791655689255</v>
      </c>
      <c r="AD92" s="24">
        <f t="shared" si="60"/>
        <v>5.7822263112590644E-2</v>
      </c>
      <c r="AE92" s="24">
        <f t="shared" si="60"/>
        <v>0.12525625574351373</v>
      </c>
      <c r="AF92" s="24">
        <f t="shared" si="60"/>
        <v>0.13523359574140459</v>
      </c>
      <c r="AG92" s="24">
        <f t="shared" si="60"/>
        <v>0.17359365434307006</v>
      </c>
      <c r="AH92" s="24">
        <f t="shared" si="60"/>
        <v>9.4322224444034264E-2</v>
      </c>
      <c r="AI92" s="24">
        <f t="shared" si="60"/>
        <v>0.62057902876177384</v>
      </c>
      <c r="AJ92" s="24">
        <f t="shared" si="60"/>
        <v>9.1019391370356306E-2</v>
      </c>
      <c r="AK92" s="24">
        <f t="shared" si="60"/>
        <v>0.10817696142871291</v>
      </c>
      <c r="AL92" s="24">
        <f t="shared" si="60"/>
        <v>0.11307759420235186</v>
      </c>
      <c r="AM92" s="24">
        <f t="shared" si="60"/>
        <v>9.6640507336703596E-2</v>
      </c>
      <c r="AN92" s="24">
        <f t="shared" si="60"/>
        <v>0.19318167534308528</v>
      </c>
      <c r="AO92" s="24">
        <f t="shared" si="45"/>
        <v>0.11278911476472597</v>
      </c>
      <c r="AP92" s="24">
        <f t="shared" si="45"/>
        <v>9.7715450576943308E-2</v>
      </c>
      <c r="AQ92" s="24">
        <f t="shared" si="45"/>
        <v>9.2313147233465065E-2</v>
      </c>
      <c r="AR92" s="24">
        <f t="shared" si="39"/>
        <v>9.2728636730602831E-2</v>
      </c>
      <c r="AS92" s="24" t="e">
        <f t="shared" si="39"/>
        <v>#DIV/0!</v>
      </c>
      <c r="AT92" s="24">
        <f t="shared" si="39"/>
        <v>0.1191427777552676</v>
      </c>
      <c r="AU92" s="21"/>
      <c r="AV92" s="24">
        <f t="shared" si="61"/>
        <v>2.881479024521</v>
      </c>
      <c r="AW92" s="24">
        <f t="shared" si="61"/>
        <v>3.0524895500714493</v>
      </c>
      <c r="AX92" s="24">
        <f t="shared" si="61"/>
        <v>2.7340917694730518</v>
      </c>
      <c r="AY92" s="24">
        <f t="shared" si="61"/>
        <v>2.0870963026522813</v>
      </c>
      <c r="AZ92" s="24">
        <f t="shared" si="61"/>
        <v>2.0809917315524906</v>
      </c>
      <c r="BA92" s="24">
        <f t="shared" si="61"/>
        <v>3.0590393823462181</v>
      </c>
      <c r="BB92" s="24">
        <f t="shared" si="61"/>
        <v>3.3060609862387436</v>
      </c>
      <c r="BC92" s="24">
        <f t="shared" si="59"/>
        <v>3.1514751204737719</v>
      </c>
      <c r="BD92" s="24">
        <f t="shared" si="59"/>
        <v>3.4383635724549109</v>
      </c>
      <c r="BE92" s="24">
        <f t="shared" si="59"/>
        <v>2.8376487986525629</v>
      </c>
      <c r="BF92" s="24">
        <f t="shared" si="63"/>
        <v>1.8352907482213272</v>
      </c>
      <c r="BG92" s="24">
        <f t="shared" si="63"/>
        <v>2.8373113019967544</v>
      </c>
      <c r="BH92" s="24">
        <f t="shared" si="63"/>
        <v>3.6948481907157671</v>
      </c>
      <c r="BI92" s="24">
        <f t="shared" si="63"/>
        <v>2.2122220854049726</v>
      </c>
      <c r="BJ92" s="24">
        <f t="shared" si="63"/>
        <v>3.0317567167554627</v>
      </c>
      <c r="BK92" s="24">
        <f t="shared" si="63"/>
        <v>2.8426848707893431</v>
      </c>
      <c r="BL92" s="24">
        <f t="shared" si="46"/>
        <v>2.8814805188494677</v>
      </c>
      <c r="BM92" s="24">
        <f t="shared" si="46"/>
        <v>2.8589586760359653</v>
      </c>
      <c r="BN92" s="24">
        <f t="shared" si="46"/>
        <v>2.7003037075760292</v>
      </c>
      <c r="BO92" s="24">
        <f t="shared" si="46"/>
        <v>2.6584205800813336</v>
      </c>
      <c r="BP92" s="24" t="e">
        <f t="shared" si="46"/>
        <v>#DIV/0!</v>
      </c>
      <c r="BQ92" s="24">
        <f t="shared" si="46"/>
        <v>2.889705006384597</v>
      </c>
      <c r="BR92" s="21"/>
      <c r="BS92" s="35">
        <f t="shared" si="56"/>
        <v>45352</v>
      </c>
      <c r="BT92" s="24">
        <f t="shared" si="58"/>
        <v>3.3568366312771956E-2</v>
      </c>
      <c r="BU92" s="24">
        <f t="shared" si="49"/>
        <v>3.6696035973552686E-3</v>
      </c>
      <c r="BV92" s="24">
        <f t="shared" si="50"/>
        <v>1.0378374437136738E-2</v>
      </c>
      <c r="BW92" s="24">
        <f t="shared" si="48"/>
        <v>7.5200693367441498E-3</v>
      </c>
      <c r="BX92" s="24">
        <f t="shared" si="48"/>
        <v>3.8481407933063623E-3</v>
      </c>
      <c r="BY92" s="24">
        <f t="shared" si="48"/>
        <v>1.2126461167430718E-2</v>
      </c>
      <c r="BZ92" s="24">
        <f t="shared" si="48"/>
        <v>1.5838351924148949E-2</v>
      </c>
      <c r="CA92" s="24">
        <f t="shared" si="48"/>
        <v>3.8643799868490502E-3</v>
      </c>
      <c r="CB92" s="24">
        <f t="shared" si="48"/>
        <v>6.2287909699897462E-3</v>
      </c>
      <c r="CC92" s="24">
        <f t="shared" si="48"/>
        <v>4.0526059295541862E-3</v>
      </c>
      <c r="CD92" s="24">
        <f t="shared" si="48"/>
        <v>7.7056152243483392E-3</v>
      </c>
      <c r="CE92" s="24">
        <f t="shared" si="48"/>
        <v>3.9891031404330323E-3</v>
      </c>
      <c r="CF92" s="24">
        <f t="shared" si="57"/>
        <v>0.1127898628200685</v>
      </c>
    </row>
    <row r="93" spans="1:84" x14ac:dyDescent="0.25">
      <c r="A93" s="31">
        <f>+[1]PAM!A94</f>
        <v>45383</v>
      </c>
      <c r="B93" s="17">
        <f>+[1]PAM!B94</f>
        <v>5884.0006999999996</v>
      </c>
      <c r="C93" s="17">
        <f>+[1]PAM!C94</f>
        <v>6592.8978999999999</v>
      </c>
      <c r="D93" s="17">
        <f>+[1]PAM!D94</f>
        <v>4559.2714999999998</v>
      </c>
      <c r="E93" s="17">
        <f>+[1]PAM!E94</f>
        <v>5320.5360000000001</v>
      </c>
      <c r="F93" s="17">
        <f>+[1]PAM!F94</f>
        <v>4107.4026000000003</v>
      </c>
      <c r="G93" s="17">
        <f>+[1]PAM!G94</f>
        <v>5758.3734000000004</v>
      </c>
      <c r="H93" s="17">
        <f>+[1]PAM!H94</f>
        <v>7077.5950000000003</v>
      </c>
      <c r="I93" s="17">
        <f>+[1]PAM!I94</f>
        <v>6750.3963000000003</v>
      </c>
      <c r="J93" s="17">
        <f>+[1]PAM!J94</f>
        <v>5046.5226000000002</v>
      </c>
      <c r="K93" s="17">
        <f>+[1]PAM!K94</f>
        <v>5050.9679999999998</v>
      </c>
      <c r="L93" s="17">
        <f>+[1]PAM!L94</f>
        <v>3462.0027</v>
      </c>
      <c r="M93" s="17">
        <f>+[1]PAM!M94</f>
        <v>5943.9913999999999</v>
      </c>
      <c r="N93" s="17">
        <f>+[1]PAM!N94</f>
        <v>5886.5032000000001</v>
      </c>
      <c r="O93" s="18">
        <f>+[1]PAM!R94</f>
        <v>6073.0295999999998</v>
      </c>
      <c r="P93" s="19">
        <f>+[1]PAM!S94</f>
        <v>6044.5825000000004</v>
      </c>
      <c r="Q93" s="20">
        <f>+[1]PAM!T94</f>
        <v>5195.4790999999996</v>
      </c>
      <c r="R93" s="18">
        <f t="shared" si="51"/>
        <v>5884.025598950001</v>
      </c>
      <c r="S93" s="19">
        <f t="shared" si="52"/>
        <v>5927.0713089324945</v>
      </c>
      <c r="T93" s="19">
        <f t="shared" si="53"/>
        <v>5539.8421638392865</v>
      </c>
      <c r="U93" s="19">
        <f t="shared" si="54"/>
        <v>5421.8317524152853</v>
      </c>
      <c r="V93" s="19"/>
      <c r="W93" s="20">
        <f t="shared" si="55"/>
        <v>5876.9848853485619</v>
      </c>
      <c r="X93" s="21"/>
      <c r="Y93" s="41">
        <f t="shared" si="62"/>
        <v>8.7635860887988581E-2</v>
      </c>
      <c r="Z93" s="24">
        <f t="shared" si="62"/>
        <v>6.3776099302882638E-2</v>
      </c>
      <c r="AA93" s="24">
        <f t="shared" si="62"/>
        <v>5.3386900454881703E-2</v>
      </c>
      <c r="AB93" s="24">
        <f t="shared" si="60"/>
        <v>9.2041176477832387E-2</v>
      </c>
      <c r="AC93" s="24">
        <f t="shared" si="60"/>
        <v>0.33911062558211547</v>
      </c>
      <c r="AD93" s="24">
        <f t="shared" si="60"/>
        <v>6.6708648075030741E-2</v>
      </c>
      <c r="AE93" s="24">
        <f t="shared" si="60"/>
        <v>9.0473411641446733E-2</v>
      </c>
      <c r="AF93" s="24">
        <f t="shared" si="60"/>
        <v>8.7163034877573153E-2</v>
      </c>
      <c r="AG93" s="24">
        <f t="shared" si="60"/>
        <v>0.13637018395063372</v>
      </c>
      <c r="AH93" s="24">
        <f t="shared" si="60"/>
        <v>6.2452247454121368E-2</v>
      </c>
      <c r="AI93" s="24">
        <f t="shared" si="60"/>
        <v>8.3355741547821216E-2</v>
      </c>
      <c r="AJ93" s="24">
        <f t="shared" si="60"/>
        <v>7.2216868946876955E-2</v>
      </c>
      <c r="AK93" s="24">
        <f t="shared" si="60"/>
        <v>6.0757504244829619E-2</v>
      </c>
      <c r="AL93" s="24">
        <f t="shared" si="60"/>
        <v>0.10751722237420425</v>
      </c>
      <c r="AM93" s="24">
        <f t="shared" si="60"/>
        <v>6.4245199874211512E-2</v>
      </c>
      <c r="AN93" s="24">
        <f t="shared" si="60"/>
        <v>0.17958626654097976</v>
      </c>
      <c r="AO93" s="24">
        <f t="shared" si="45"/>
        <v>8.7637342720882749E-2</v>
      </c>
      <c r="AP93" s="24">
        <f t="shared" si="45"/>
        <v>6.80994648730886E-2</v>
      </c>
      <c r="AQ93" s="24">
        <f t="shared" si="45"/>
        <v>7.3558675343472268E-2</v>
      </c>
      <c r="AR93" s="24">
        <f t="shared" si="39"/>
        <v>7.3988922215878938E-2</v>
      </c>
      <c r="AS93" s="24" t="e">
        <f t="shared" si="39"/>
        <v>#DIV/0!</v>
      </c>
      <c r="AT93" s="24">
        <f t="shared" si="39"/>
        <v>8.330007016059815E-2</v>
      </c>
      <c r="AU93" s="21"/>
      <c r="AV93" s="24">
        <f t="shared" si="61"/>
        <v>2.8894692170758516</v>
      </c>
      <c r="AW93" s="24">
        <f t="shared" si="61"/>
        <v>2.8902691667761742</v>
      </c>
      <c r="AX93" s="24">
        <f t="shared" si="61"/>
        <v>2.7795161263982608</v>
      </c>
      <c r="AY93" s="24">
        <f t="shared" si="61"/>
        <v>2.0775000723023975</v>
      </c>
      <c r="AZ93" s="24">
        <f t="shared" si="61"/>
        <v>2.9666814038531859</v>
      </c>
      <c r="BA93" s="24">
        <f t="shared" si="61"/>
        <v>2.990654656392818</v>
      </c>
      <c r="BB93" s="24">
        <f t="shared" si="61"/>
        <v>3.4079530550425901</v>
      </c>
      <c r="BC93" s="24">
        <f t="shared" si="59"/>
        <v>3.2663876549745439</v>
      </c>
      <c r="BD93" s="24">
        <f t="shared" si="59"/>
        <v>3.7684116653923247</v>
      </c>
      <c r="BE93" s="24">
        <f t="shared" si="59"/>
        <v>2.7387440035192232</v>
      </c>
      <c r="BF93" s="24">
        <f t="shared" si="63"/>
        <v>1.9030602524570339</v>
      </c>
      <c r="BG93" s="24">
        <f t="shared" si="63"/>
        <v>2.7122983363146056</v>
      </c>
      <c r="BH93" s="24">
        <f t="shared" si="63"/>
        <v>3.6703478810246883</v>
      </c>
      <c r="BI93" s="24">
        <f t="shared" si="63"/>
        <v>2.1432797544682436</v>
      </c>
      <c r="BJ93" s="24">
        <f t="shared" si="63"/>
        <v>2.9535527823324359</v>
      </c>
      <c r="BK93" s="24">
        <f t="shared" si="63"/>
        <v>3.3459519663932884</v>
      </c>
      <c r="BL93" s="24">
        <f t="shared" si="46"/>
        <v>2.8894767823076006</v>
      </c>
      <c r="BM93" s="24">
        <f t="shared" si="46"/>
        <v>2.7553115574582674</v>
      </c>
      <c r="BN93" s="24">
        <f t="shared" si="46"/>
        <v>2.6333690948632507</v>
      </c>
      <c r="BO93" s="24">
        <f t="shared" si="46"/>
        <v>2.6088067748341945</v>
      </c>
      <c r="BP93" s="24" t="e">
        <f t="shared" si="46"/>
        <v>#DIV/0!</v>
      </c>
      <c r="BQ93" s="24">
        <f t="shared" si="46"/>
        <v>2.9166484479220123</v>
      </c>
      <c r="BR93" s="21"/>
      <c r="BS93" s="35">
        <f t="shared" si="56"/>
        <v>45383</v>
      </c>
      <c r="BT93" s="24">
        <f t="shared" si="58"/>
        <v>2.0932423079208756E-2</v>
      </c>
      <c r="BU93" s="24">
        <f t="shared" si="49"/>
        <v>1.623067748301055E-3</v>
      </c>
      <c r="BV93" s="24">
        <f t="shared" si="50"/>
        <v>8.6455702550481787E-3</v>
      </c>
      <c r="BW93" s="24">
        <f t="shared" si="48"/>
        <v>1.6669482436780948E-2</v>
      </c>
      <c r="BX93" s="24">
        <f t="shared" si="48"/>
        <v>4.2202308416265447E-3</v>
      </c>
      <c r="BY93" s="24">
        <f t="shared" si="48"/>
        <v>8.8571205435516928E-3</v>
      </c>
      <c r="BZ93" s="24">
        <f t="shared" ref="BZ93:CE95" si="64">(I93-I92)/$B92*I$3</f>
        <v>1.041426125198814E-2</v>
      </c>
      <c r="CA93" s="24">
        <f t="shared" si="64"/>
        <v>3.2016116713443556E-3</v>
      </c>
      <c r="CB93" s="24">
        <f t="shared" si="64"/>
        <v>4.0557250998840208E-3</v>
      </c>
      <c r="CC93" s="24">
        <f t="shared" si="64"/>
        <v>7.927358724501252E-4</v>
      </c>
      <c r="CD93" s="24">
        <f t="shared" si="64"/>
        <v>5.9941832191152504E-3</v>
      </c>
      <c r="CE93" s="24">
        <f t="shared" si="64"/>
        <v>2.2311821504262678E-3</v>
      </c>
      <c r="CF93" s="24">
        <f t="shared" si="57"/>
        <v>8.7637594169725358E-2</v>
      </c>
    </row>
    <row r="94" spans="1:84" x14ac:dyDescent="0.25">
      <c r="A94" s="31">
        <f>+[1]PAM!A95</f>
        <v>45413</v>
      </c>
      <c r="B94" s="17">
        <f>+[1]PAM!B95</f>
        <v>6120.2950000000001</v>
      </c>
      <c r="C94" s="17">
        <f>+[1]PAM!C95</f>
        <v>6892.8837999999996</v>
      </c>
      <c r="D94" s="17">
        <f>+[1]PAM!D95</f>
        <v>4853.8110999999999</v>
      </c>
      <c r="E94" s="17">
        <f>+[1]PAM!E95</f>
        <v>5574.6666999999998</v>
      </c>
      <c r="F94" s="17">
        <f>+[1]PAM!F95</f>
        <v>4247.3498</v>
      </c>
      <c r="G94" s="17">
        <f>+[1]PAM!G95</f>
        <v>5955.5541999999996</v>
      </c>
      <c r="H94" s="17">
        <f>+[1]PAM!H95</f>
        <v>7135.1193999999996</v>
      </c>
      <c r="I94" s="17">
        <f>+[1]PAM!I95</f>
        <v>6938.7856000000002</v>
      </c>
      <c r="J94" s="17">
        <f>+[1]PAM!J95</f>
        <v>5425.8454000000002</v>
      </c>
      <c r="K94" s="17">
        <f>+[1]PAM!K95</f>
        <v>5230.0985000000001</v>
      </c>
      <c r="L94" s="17">
        <f>+[1]PAM!L95</f>
        <v>3657.7615999999998</v>
      </c>
      <c r="M94" s="17">
        <f>+[1]PAM!M95</f>
        <v>6283.5744999999997</v>
      </c>
      <c r="N94" s="17">
        <f>+[1]PAM!N95</f>
        <v>6137.1220999999996</v>
      </c>
      <c r="O94" s="18">
        <f>+[1]PAM!R95</f>
        <v>6425.6617999999999</v>
      </c>
      <c r="P94" s="19">
        <f>+[1]PAM!S95</f>
        <v>6271.7434000000003</v>
      </c>
      <c r="Q94" s="20">
        <f>+[1]PAM!T95</f>
        <v>5392.1022000000003</v>
      </c>
      <c r="R94" s="18">
        <f t="shared" si="51"/>
        <v>6120.3263802800002</v>
      </c>
      <c r="S94" s="19">
        <f t="shared" si="52"/>
        <v>6199.2366209108222</v>
      </c>
      <c r="T94" s="19">
        <f t="shared" si="53"/>
        <v>5787.3958089285716</v>
      </c>
      <c r="U94" s="19">
        <f t="shared" si="54"/>
        <v>5642.5130620764239</v>
      </c>
      <c r="V94" s="19"/>
      <c r="W94" s="20">
        <f t="shared" si="55"/>
        <v>6072.9727995667581</v>
      </c>
      <c r="X94" s="21"/>
      <c r="Y94" s="41">
        <f t="shared" si="62"/>
        <v>4.0158781762211548E-2</v>
      </c>
      <c r="Z94" s="24">
        <f t="shared" si="62"/>
        <v>4.5501372014270069E-2</v>
      </c>
      <c r="AA94" s="24">
        <f t="shared" si="62"/>
        <v>6.4602338334095677E-2</v>
      </c>
      <c r="AB94" s="24">
        <f t="shared" si="60"/>
        <v>4.776411624693444E-2</v>
      </c>
      <c r="AC94" s="24">
        <f t="shared" si="60"/>
        <v>3.4071946100438177E-2</v>
      </c>
      <c r="AD94" s="24">
        <f t="shared" si="60"/>
        <v>3.424244770233198E-2</v>
      </c>
      <c r="AE94" s="24">
        <f t="shared" si="60"/>
        <v>8.1276761385751239E-3</v>
      </c>
      <c r="AF94" s="24">
        <f t="shared" si="60"/>
        <v>2.7907887422846445E-2</v>
      </c>
      <c r="AG94" s="24">
        <f t="shared" si="60"/>
        <v>7.516518404177952E-2</v>
      </c>
      <c r="AH94" s="24">
        <f t="shared" si="60"/>
        <v>3.5464588173989675E-2</v>
      </c>
      <c r="AI94" s="24">
        <f t="shared" si="60"/>
        <v>5.6544987674330693E-2</v>
      </c>
      <c r="AJ94" s="24">
        <f t="shared" si="60"/>
        <v>5.713048306227364E-2</v>
      </c>
      <c r="AK94" s="24">
        <f t="shared" si="60"/>
        <v>4.2575174341194622E-2</v>
      </c>
      <c r="AL94" s="24">
        <f t="shared" si="60"/>
        <v>5.8065285899479235E-2</v>
      </c>
      <c r="AM94" s="24">
        <f t="shared" si="60"/>
        <v>3.7580908193411089E-2</v>
      </c>
      <c r="AN94" s="24">
        <f t="shared" si="60"/>
        <v>3.7845037236315937E-2</v>
      </c>
      <c r="AO94" s="24">
        <f t="shared" si="45"/>
        <v>4.0159713338461245E-2</v>
      </c>
      <c r="AP94" s="24">
        <f t="shared" si="45"/>
        <v>4.5919021012646999E-2</v>
      </c>
      <c r="AQ94" s="24">
        <f t="shared" si="45"/>
        <v>4.468604659987685E-2</v>
      </c>
      <c r="AR94" s="24">
        <f t="shared" si="39"/>
        <v>4.0702352957158849E-2</v>
      </c>
      <c r="AS94" s="24" t="e">
        <f t="shared" si="39"/>
        <v>#DIV/0!</v>
      </c>
      <c r="AT94" s="24">
        <f t="shared" si="39"/>
        <v>3.3348378129540279E-2</v>
      </c>
      <c r="AU94" s="21"/>
      <c r="AV94" s="24">
        <f t="shared" si="61"/>
        <v>2.7571526722749491</v>
      </c>
      <c r="AW94" s="24">
        <f t="shared" si="61"/>
        <v>2.8628149125662627</v>
      </c>
      <c r="AX94" s="24">
        <f t="shared" si="61"/>
        <v>2.695336713167749</v>
      </c>
      <c r="AY94" s="24">
        <f t="shared" si="61"/>
        <v>1.9936136898003336</v>
      </c>
      <c r="AZ94" s="24">
        <f t="shared" si="61"/>
        <v>2.6498039047193482</v>
      </c>
      <c r="BA94" s="24">
        <f t="shared" si="61"/>
        <v>2.7869813598023043</v>
      </c>
      <c r="BB94" s="24">
        <f t="shared" si="61"/>
        <v>3.0686847499522854</v>
      </c>
      <c r="BC94" s="24">
        <f t="shared" si="59"/>
        <v>3.039327111952546</v>
      </c>
      <c r="BD94" s="24">
        <f t="shared" si="59"/>
        <v>3.7804746320136697</v>
      </c>
      <c r="BE94" s="24">
        <f t="shared" si="59"/>
        <v>2.6111045518669127</v>
      </c>
      <c r="BF94" s="24">
        <f t="shared" si="63"/>
        <v>1.9185519336626875</v>
      </c>
      <c r="BG94" s="24">
        <f t="shared" si="63"/>
        <v>2.5536804970603235</v>
      </c>
      <c r="BH94" s="24">
        <f t="shared" si="63"/>
        <v>3.5601396294850662</v>
      </c>
      <c r="BI94" s="24">
        <f t="shared" si="63"/>
        <v>2.1676930167425774</v>
      </c>
      <c r="BJ94" s="24">
        <f t="shared" si="63"/>
        <v>2.7970853150738044</v>
      </c>
      <c r="BK94" s="24">
        <f t="shared" si="63"/>
        <v>3.1471316267861482</v>
      </c>
      <c r="BL94" s="24">
        <f t="shared" si="46"/>
        <v>2.7571697615970403</v>
      </c>
      <c r="BM94" s="24">
        <f t="shared" si="46"/>
        <v>2.6700470624559736</v>
      </c>
      <c r="BN94" s="24">
        <f t="shared" si="46"/>
        <v>2.5015498347164886</v>
      </c>
      <c r="BO94" s="24">
        <f t="shared" si="46"/>
        <v>2.4849263820998084</v>
      </c>
      <c r="BP94" s="24" t="e">
        <f t="shared" si="46"/>
        <v>#DIV/0!</v>
      </c>
      <c r="BQ94" s="24">
        <f t="shared" si="46"/>
        <v>2.7438805981961547</v>
      </c>
      <c r="BR94" s="21"/>
      <c r="BS94" s="35">
        <f t="shared" si="56"/>
        <v>45413</v>
      </c>
      <c r="BT94" s="24">
        <f t="shared" si="58"/>
        <v>1.460672163924112E-2</v>
      </c>
      <c r="BU94" s="24">
        <f t="shared" si="49"/>
        <v>1.9021929756058667E-3</v>
      </c>
      <c r="BV94" s="24">
        <f t="shared" si="50"/>
        <v>4.5047295813543959E-3</v>
      </c>
      <c r="BW94" s="24">
        <f t="shared" ref="BW94:BW108" si="65">(F94-F93)/$B93*F$3</f>
        <v>2.0621041462486516E-3</v>
      </c>
      <c r="BX94" s="24">
        <f t="shared" ref="BX94:BX108" si="66">(G94-G93)/$B93*G$3</f>
        <v>2.1246195161057592E-3</v>
      </c>
      <c r="BY94" s="24">
        <f t="shared" ref="BY94:BY108" si="67">(H94-H93)/$B93*H$3</f>
        <v>7.977550104642146E-4</v>
      </c>
      <c r="BZ94" s="24">
        <f t="shared" si="64"/>
        <v>3.3329918077677971E-3</v>
      </c>
      <c r="CA94" s="24">
        <f t="shared" si="64"/>
        <v>1.8437509839181355E-3</v>
      </c>
      <c r="CB94" s="24">
        <f t="shared" si="64"/>
        <v>2.2497862636216229E-3</v>
      </c>
      <c r="CC94" s="24">
        <f t="shared" si="64"/>
        <v>5.3564206578017516E-4</v>
      </c>
      <c r="CD94" s="24">
        <f t="shared" si="64"/>
        <v>4.6747498007605592E-3</v>
      </c>
      <c r="CE94" s="24">
        <f t="shared" si="64"/>
        <v>1.5248394888872094E-3</v>
      </c>
      <c r="CF94" s="24">
        <f t="shared" si="57"/>
        <v>4.0159883279755504E-2</v>
      </c>
    </row>
    <row r="95" spans="1:84" x14ac:dyDescent="0.25">
      <c r="A95" s="31">
        <f>+[1]PAM!A96</f>
        <v>45444</v>
      </c>
      <c r="B95" s="17">
        <f>+[1]PAM!B96</f>
        <v>6410.2557999999999</v>
      </c>
      <c r="C95" s="17">
        <f>+[1]PAM!C96</f>
        <v>7146.5493999999999</v>
      </c>
      <c r="D95" s="17">
        <f>+[1]PAM!D96</f>
        <v>4949.0753000000004</v>
      </c>
      <c r="E95" s="17">
        <f>+[1]PAM!E96</f>
        <v>5774.1277</v>
      </c>
      <c r="F95" s="17">
        <f>+[1]PAM!F96</f>
        <v>4872.2358000000004</v>
      </c>
      <c r="G95" s="17">
        <f>+[1]PAM!G96</f>
        <v>6092.5487000000003</v>
      </c>
      <c r="H95" s="17">
        <f>+[1]PAM!H96</f>
        <v>7449.8456999999999</v>
      </c>
      <c r="I95" s="17">
        <f>+[1]PAM!I96</f>
        <v>7239.1189000000004</v>
      </c>
      <c r="J95" s="17">
        <f>+[1]PAM!J96</f>
        <v>5704.0375000000004</v>
      </c>
      <c r="K95" s="17">
        <f>+[1]PAM!K96</f>
        <v>5563.7098999999998</v>
      </c>
      <c r="L95" s="17">
        <f>+[1]PAM!L96</f>
        <v>3871.0751</v>
      </c>
      <c r="M95" s="17">
        <f>+[1]PAM!M96</f>
        <v>6645.8182999999999</v>
      </c>
      <c r="N95" s="17">
        <f>+[1]PAM!N96</f>
        <v>6351.1633000000002</v>
      </c>
      <c r="O95" s="18">
        <f>+[1]PAM!R96</f>
        <v>6826.7147000000004</v>
      </c>
      <c r="P95" s="19">
        <f>+[1]PAM!S96</f>
        <v>6503.4826000000003</v>
      </c>
      <c r="Q95" s="20">
        <f>+[1]PAM!T96</f>
        <v>5820.2762000000002</v>
      </c>
      <c r="R95" s="18">
        <f t="shared" si="51"/>
        <v>6410.2837733200013</v>
      </c>
      <c r="S95" s="19">
        <f t="shared" si="52"/>
        <v>6444.4303137208972</v>
      </c>
      <c r="T95" s="19">
        <f t="shared" si="53"/>
        <v>6041.7137185825886</v>
      </c>
      <c r="U95" s="19">
        <f t="shared" si="54"/>
        <v>5865.3169229992791</v>
      </c>
      <c r="V95" s="19"/>
      <c r="W95" s="20">
        <f t="shared" si="55"/>
        <v>6329.2603045687265</v>
      </c>
      <c r="X95" s="21"/>
      <c r="Y95" s="41">
        <f t="shared" si="62"/>
        <v>4.737693199429116E-2</v>
      </c>
      <c r="Z95" s="24">
        <f t="shared" si="62"/>
        <v>3.6801084620054159E-2</v>
      </c>
      <c r="AA95" s="24">
        <f t="shared" si="62"/>
        <v>1.9626680568594956E-2</v>
      </c>
      <c r="AB95" s="24">
        <f t="shared" si="60"/>
        <v>3.5779896939847511E-2</v>
      </c>
      <c r="AC95" s="24">
        <f t="shared" si="60"/>
        <v>0.14712374290434016</v>
      </c>
      <c r="AD95" s="24">
        <f t="shared" si="60"/>
        <v>2.3002813071535844E-2</v>
      </c>
      <c r="AE95" s="24">
        <f t="shared" si="60"/>
        <v>4.4109465077767362E-2</v>
      </c>
      <c r="AF95" s="24">
        <f t="shared" si="60"/>
        <v>4.328326559045137E-2</v>
      </c>
      <c r="AG95" s="24">
        <f t="shared" si="60"/>
        <v>5.1271659896539035E-2</v>
      </c>
      <c r="AH95" s="24">
        <f t="shared" si="60"/>
        <v>6.3786829253789312E-2</v>
      </c>
      <c r="AI95" s="24">
        <f t="shared" si="60"/>
        <v>5.8318043472270098E-2</v>
      </c>
      <c r="AJ95" s="24">
        <f t="shared" si="60"/>
        <v>5.7649320462421549E-2</v>
      </c>
      <c r="AK95" s="24">
        <f t="shared" si="60"/>
        <v>3.4876477363877223E-2</v>
      </c>
      <c r="AL95" s="24">
        <f t="shared" si="60"/>
        <v>6.2414255913686656E-2</v>
      </c>
      <c r="AM95" s="24">
        <f t="shared" si="60"/>
        <v>3.6949725972526215E-2</v>
      </c>
      <c r="AN95" s="24">
        <f t="shared" si="60"/>
        <v>7.9407619536588259E-2</v>
      </c>
      <c r="AO95" s="24">
        <f t="shared" si="45"/>
        <v>4.7376132419058248E-2</v>
      </c>
      <c r="AP95" s="24">
        <f t="shared" si="45"/>
        <v>3.9552239703676495E-2</v>
      </c>
      <c r="AQ95" s="24">
        <f t="shared" si="45"/>
        <v>4.3943410482079948E-2</v>
      </c>
      <c r="AR95" s="24">
        <f t="shared" si="39"/>
        <v>3.9486636268567965E-2</v>
      </c>
      <c r="AS95" s="24" t="e">
        <f t="shared" si="39"/>
        <v>#DIV/0!</v>
      </c>
      <c r="AT95" s="24">
        <f t="shared" si="39"/>
        <v>4.2201326016189533E-2</v>
      </c>
      <c r="AU95" s="21"/>
      <c r="AV95" s="24">
        <f t="shared" si="61"/>
        <v>2.716389568991961</v>
      </c>
      <c r="AW95" s="24">
        <f t="shared" si="61"/>
        <v>2.8424868194177022</v>
      </c>
      <c r="AX95" s="24">
        <f t="shared" si="61"/>
        <v>2.6075416665087312</v>
      </c>
      <c r="AY95" s="24">
        <f t="shared" si="61"/>
        <v>1.9591344574515706</v>
      </c>
      <c r="AZ95" s="24">
        <f t="shared" si="61"/>
        <v>2.9685048567033459</v>
      </c>
      <c r="BA95" s="24">
        <f t="shared" si="61"/>
        <v>2.5963675354941076</v>
      </c>
      <c r="BB95" s="24">
        <f t="shared" si="61"/>
        <v>2.9158486666075158</v>
      </c>
      <c r="BC95" s="24">
        <f t="shared" si="59"/>
        <v>2.9442643035395801</v>
      </c>
      <c r="BD95" s="24">
        <f t="shared" si="59"/>
        <v>3.527557555125469</v>
      </c>
      <c r="BE95" s="24">
        <f t="shared" si="59"/>
        <v>2.5980282630673472</v>
      </c>
      <c r="BF95" s="24">
        <f t="shared" si="63"/>
        <v>1.9138125130878154</v>
      </c>
      <c r="BG95" s="24">
        <f t="shared" si="63"/>
        <v>2.5142537662001296</v>
      </c>
      <c r="BH95" s="24">
        <f t="shared" si="63"/>
        <v>3.4298800315265989</v>
      </c>
      <c r="BI95" s="24">
        <f t="shared" si="63"/>
        <v>2.2879612483100153</v>
      </c>
      <c r="BJ95" s="24">
        <f t="shared" si="63"/>
        <v>2.6936486906155008</v>
      </c>
      <c r="BK95" s="24">
        <f t="shared" si="63"/>
        <v>3.2196945695108043</v>
      </c>
      <c r="BL95" s="24">
        <f t="shared" si="46"/>
        <v>2.7164141308122423</v>
      </c>
      <c r="BM95" s="24">
        <f t="shared" si="46"/>
        <v>2.6230674675046499</v>
      </c>
      <c r="BN95" s="24">
        <f t="shared" si="46"/>
        <v>2.4386804419380739</v>
      </c>
      <c r="BO95" s="24">
        <f t="shared" si="46"/>
        <v>2.4143872975688478</v>
      </c>
      <c r="BP95" s="24" t="e">
        <f t="shared" si="46"/>
        <v>#DIV/0!</v>
      </c>
      <c r="BQ95" s="24">
        <f t="shared" si="46"/>
        <v>2.6512399595847325</v>
      </c>
      <c r="BR95" s="21"/>
      <c r="BS95" s="35">
        <f t="shared" si="56"/>
        <v>45444</v>
      </c>
      <c r="BT95" s="24">
        <f t="shared" si="58"/>
        <v>1.1874459384719212E-2</v>
      </c>
      <c r="BU95" s="24">
        <f t="shared" si="49"/>
        <v>5.9148122762056729E-4</v>
      </c>
      <c r="BV95" s="24">
        <f t="shared" si="50"/>
        <v>3.3991469855619749E-3</v>
      </c>
      <c r="BW95" s="24">
        <f t="shared" si="65"/>
        <v>8.8521249711002552E-3</v>
      </c>
      <c r="BX95" s="24">
        <f t="shared" si="66"/>
        <v>1.4191229834509681E-3</v>
      </c>
      <c r="BY95" s="24">
        <f t="shared" si="67"/>
        <v>4.1961484013434032E-3</v>
      </c>
      <c r="BZ95" s="24">
        <f t="shared" si="64"/>
        <v>5.1083643076028241E-3</v>
      </c>
      <c r="CA95" s="24">
        <f t="shared" si="64"/>
        <v>1.2999853863253333E-3</v>
      </c>
      <c r="CB95" s="24">
        <f t="shared" si="64"/>
        <v>4.0282179960279656E-3</v>
      </c>
      <c r="CC95" s="24">
        <f t="shared" si="64"/>
        <v>5.6114081919253944E-4</v>
      </c>
      <c r="CD95" s="24">
        <f t="shared" si="64"/>
        <v>4.7941721436630122E-3</v>
      </c>
      <c r="CE95" s="24">
        <f t="shared" si="64"/>
        <v>1.2520107217054114E-3</v>
      </c>
      <c r="CF95" s="24">
        <f t="shared" si="57"/>
        <v>4.7376375328313472E-2</v>
      </c>
    </row>
    <row r="96" spans="1:84" x14ac:dyDescent="0.25">
      <c r="A96" s="31">
        <f>+[1]PAM!A97</f>
        <v>45474</v>
      </c>
      <c r="B96" s="17">
        <f>+[1]PAM!B97</f>
        <v>6662.3272999999999</v>
      </c>
      <c r="C96" s="17">
        <f>+[1]PAM!C97</f>
        <v>7362.1289999999999</v>
      </c>
      <c r="D96" s="17">
        <f>+[1]PAM!D97</f>
        <v>5243.0785999999998</v>
      </c>
      <c r="E96" s="17">
        <f>+[1]PAM!E97</f>
        <v>5885.5653000000002</v>
      </c>
      <c r="F96" s="17">
        <f>+[1]PAM!F97</f>
        <v>5109.8065999999999</v>
      </c>
      <c r="G96" s="17">
        <f>+[1]PAM!G97</f>
        <v>6320.7986000000001</v>
      </c>
      <c r="H96" s="17">
        <f>+[1]PAM!H97</f>
        <v>7922.2417999999998</v>
      </c>
      <c r="I96" s="17">
        <f>+[1]PAM!I97</f>
        <v>7480.9992000000002</v>
      </c>
      <c r="J96" s="17">
        <f>+[1]PAM!J97</f>
        <v>5848.9656000000004</v>
      </c>
      <c r="K96" s="17">
        <f>+[1]PAM!K97</f>
        <v>5895.0487000000003</v>
      </c>
      <c r="L96" s="17">
        <f>+[1]PAM!L97</f>
        <v>4043.6262000000002</v>
      </c>
      <c r="M96" s="17">
        <f>+[1]PAM!M97</f>
        <v>7018.6466</v>
      </c>
      <c r="N96" s="17">
        <f>+[1]PAM!N97</f>
        <v>6549.0828000000001</v>
      </c>
      <c r="O96" s="18">
        <f>+[1]PAM!R97</f>
        <v>7165.5192999999999</v>
      </c>
      <c r="P96" s="19">
        <f>+[1]PAM!S97</f>
        <v>6744.5447000000004</v>
      </c>
      <c r="Q96" s="20">
        <f>+[1]PAM!T97</f>
        <v>6057.7137000000002</v>
      </c>
      <c r="R96" s="18">
        <f t="shared" ref="R96:R108" si="68">+SUMPRODUCT($C$3:$N$3,C96:N96)</f>
        <v>6662.3316528999994</v>
      </c>
      <c r="S96" s="19">
        <f t="shared" si="52"/>
        <v>6679.8970202079372</v>
      </c>
      <c r="T96" s="19">
        <f t="shared" si="53"/>
        <v>6286.8714559151786</v>
      </c>
      <c r="U96" s="19">
        <f t="shared" si="54"/>
        <v>6073.1952242249463</v>
      </c>
      <c r="V96" s="19"/>
      <c r="W96" s="20">
        <f t="shared" si="55"/>
        <v>6581.9497849153213</v>
      </c>
      <c r="X96" s="21"/>
      <c r="Y96" s="41">
        <f t="shared" ref="Y96:Y108" si="69">+B96/B95-1</f>
        <v>3.9323157743564652E-2</v>
      </c>
      <c r="Z96" s="24">
        <f t="shared" ref="Z96:Z108" si="70">+C96/C95-1</f>
        <v>3.0165550944068142E-2</v>
      </c>
      <c r="AA96" s="24">
        <f t="shared" ref="AA96:AA108" si="71">+D96/D95-1</f>
        <v>5.9405703526070663E-2</v>
      </c>
      <c r="AB96" s="24">
        <f t="shared" ref="AB96:AB108" si="72">+E96/E95-1</f>
        <v>1.9299469251433443E-2</v>
      </c>
      <c r="AC96" s="24">
        <f t="shared" ref="AC96:AC108" si="73">+F96/F95-1</f>
        <v>4.8760119532802459E-2</v>
      </c>
      <c r="AD96" s="24">
        <f t="shared" ref="AD96:AD108" si="74">+G96/G95-1</f>
        <v>3.746377932112388E-2</v>
      </c>
      <c r="AE96" s="24">
        <f t="shared" ref="AE96:AE108" si="75">+H96/H95-1</f>
        <v>6.341018579753932E-2</v>
      </c>
      <c r="AF96" s="24">
        <f t="shared" ref="AF96:AF108" si="76">+I96/I95-1</f>
        <v>3.3412947534264159E-2</v>
      </c>
      <c r="AG96" s="24">
        <f t="shared" ref="AG96:AG108" si="77">+J96/J95-1</f>
        <v>2.540798513333753E-2</v>
      </c>
      <c r="AH96" s="24">
        <f t="shared" ref="AH96:AH108" si="78">+K96/K95-1</f>
        <v>5.9553572338485905E-2</v>
      </c>
      <c r="AI96" s="24">
        <f t="shared" ref="AI96:AI108" si="79">+L96/L95-1</f>
        <v>4.457446459770309E-2</v>
      </c>
      <c r="AJ96" s="24">
        <f t="shared" ref="AJ96:AJ108" si="80">+M96/M95-1</f>
        <v>5.6099683014204649E-2</v>
      </c>
      <c r="AK96" s="24">
        <f t="shared" ref="AK96:AK108" si="81">+N96/N95-1</f>
        <v>3.1162716285377146E-2</v>
      </c>
      <c r="AL96" s="24">
        <f t="shared" ref="AL96:AL108" si="82">+O96/O95-1</f>
        <v>4.9629230880265052E-2</v>
      </c>
      <c r="AM96" s="24">
        <f t="shared" ref="AM96:AM108" si="83">+P96/P95-1</f>
        <v>3.7066617199836838E-2</v>
      </c>
      <c r="AN96" s="24">
        <f t="shared" ref="AN96:AN108" si="84">+Q96/Q95-1</f>
        <v>4.0794885301147721E-2</v>
      </c>
      <c r="AO96" s="24">
        <f t="shared" ref="AO96:AO108" si="85">+R96/R95-1</f>
        <v>3.931930137461892E-2</v>
      </c>
      <c r="AP96" s="24">
        <f t="shared" ref="AP96:AP108" si="86">+S96/S95-1</f>
        <v>3.6538017330361328E-2</v>
      </c>
      <c r="AQ96" s="24">
        <f t="shared" ref="AQ96:AQ108" si="87">+T96/T95-1</f>
        <v>4.0577516372309219E-2</v>
      </c>
      <c r="AR96" s="24">
        <f t="shared" ref="AR96:AR108" si="88">+U96/U95-1</f>
        <v>3.5441955473970665E-2</v>
      </c>
      <c r="AS96" s="24" t="e">
        <f t="shared" ref="AS96:AS108" si="89">+V96/V95-1</f>
        <v>#DIV/0!</v>
      </c>
      <c r="AT96" s="24">
        <f t="shared" ref="AT96:AT108" si="90">+W96/W95-1</f>
        <v>3.9924014527288998E-2</v>
      </c>
      <c r="AU96" s="21"/>
      <c r="AV96" s="24">
        <f t="shared" ref="AV96:AV108" si="91">+B96/B84-1</f>
        <v>2.6289225516379786</v>
      </c>
      <c r="AW96" s="24">
        <f t="shared" ref="AW96:AW108" si="92">+C96/C84-1</f>
        <v>2.7514698349810227</v>
      </c>
      <c r="AX96" s="24">
        <f t="shared" ref="AX96:AX108" si="93">+D96/D84-1</f>
        <v>2.4918963976596982</v>
      </c>
      <c r="AY96" s="24">
        <f t="shared" ref="AY96:AY108" si="94">+E96/E84-1</f>
        <v>1.9266535695130567</v>
      </c>
      <c r="AZ96" s="24">
        <f t="shared" ref="AZ96:AZ108" si="95">+F96/F84-1</f>
        <v>3.013807549260159</v>
      </c>
      <c r="BA96" s="24">
        <f t="shared" ref="BA96:BA108" si="96">+G96/G84-1</f>
        <v>2.5220952347837406</v>
      </c>
      <c r="BB96" s="24">
        <f t="shared" ref="BB96:BB108" si="97">+H96/H84-1</f>
        <v>2.8026014721695214</v>
      </c>
      <c r="BC96" s="24">
        <f t="shared" ref="BC96:BC108" si="98">+I96/I84-1</f>
        <v>2.8470031117481245</v>
      </c>
      <c r="BD96" s="24">
        <f t="shared" ref="BD96:BD108" si="99">+J96/J84-1</f>
        <v>3.1397597920156599</v>
      </c>
      <c r="BE96" s="24">
        <f t="shared" ref="BE96:BE108" si="100">+K96/K84-1</f>
        <v>2.4368485892100873</v>
      </c>
      <c r="BF96" s="24">
        <f t="shared" ref="BF96:BF108" si="101">+L96/L84-1</f>
        <v>1.906697804658033</v>
      </c>
      <c r="BG96" s="24">
        <f t="shared" ref="BG96:BG108" si="102">+M96/M84-1</f>
        <v>2.4189593496489414</v>
      </c>
      <c r="BH96" s="24">
        <f t="shared" ref="BH96:BH108" si="103">+N96/N84-1</f>
        <v>3.3103661316522794</v>
      </c>
      <c r="BI96" s="24">
        <f t="shared" ref="BI96:BI108" si="104">+O96/O84-1</f>
        <v>2.2733313135929292</v>
      </c>
      <c r="BJ96" s="24">
        <f t="shared" ref="BJ96:BJ108" si="105">+P96/P84-1</f>
        <v>2.5950211166446961</v>
      </c>
      <c r="BK96" s="24">
        <f t="shared" ref="BK96:BK108" si="106">+Q96/Q84-1</f>
        <v>3.1100361880754059</v>
      </c>
      <c r="BL96" s="24">
        <f t="shared" ref="BL96:BL108" si="107">+R96/R84-1</f>
        <v>2.6289527882305594</v>
      </c>
      <c r="BM96" s="24">
        <f t="shared" ref="BM96:BM108" si="108">+S96/S84-1</f>
        <v>2.5354802036950193</v>
      </c>
      <c r="BN96" s="24">
        <f t="shared" ref="BN96:BN108" si="109">+T96/T84-1</f>
        <v>2.3581931373071936</v>
      </c>
      <c r="BO96" s="24">
        <f t="shared" ref="BO96:BO108" si="110">+U96/U84-1</f>
        <v>2.3381718674953582</v>
      </c>
      <c r="BP96" s="24" t="e">
        <f t="shared" ref="BP96:BP108" si="111">+V96/V84-1</f>
        <v>#DIV/0!</v>
      </c>
      <c r="BQ96" s="24">
        <f t="shared" ref="BQ96:BQ108" si="112">+W96/W84-1</f>
        <v>2.5559419164251418</v>
      </c>
      <c r="BR96" s="21"/>
      <c r="BS96" s="35">
        <f t="shared" ref="BS96:BS108" si="113">+A96</f>
        <v>45474</v>
      </c>
      <c r="BT96" s="24">
        <f t="shared" si="58"/>
        <v>9.6351155596630031E-3</v>
      </c>
      <c r="BU96" s="24">
        <f t="shared" si="49"/>
        <v>1.742851728319481E-3</v>
      </c>
      <c r="BV96" s="24">
        <f t="shared" si="50"/>
        <v>1.8131790746946511E-3</v>
      </c>
      <c r="BW96" s="24">
        <f t="shared" si="65"/>
        <v>3.2131928900559566E-3</v>
      </c>
      <c r="BX96" s="24">
        <f t="shared" si="66"/>
        <v>2.2574830258723822E-3</v>
      </c>
      <c r="BY96" s="24">
        <f t="shared" si="67"/>
        <v>6.0134139670370091E-3</v>
      </c>
      <c r="BZ96" s="24">
        <f t="shared" ref="BZ96:BZ108" si="114">(I96-I95)/$B95*I$3</f>
        <v>3.9280396938293754E-3</v>
      </c>
      <c r="CA96" s="24">
        <f t="shared" ref="CA96:CA108" si="115">(J96-J95)/$B95*J$3</f>
        <v>6.4661127251739348E-4</v>
      </c>
      <c r="CB96" s="24">
        <f t="shared" ref="CB96:CB108" si="116">(K96-K95)/$B95*K$3</f>
        <v>3.8198065855655915E-3</v>
      </c>
      <c r="CC96" s="24">
        <f t="shared" ref="CC96:CC108" si="117">(L96-L95)/$B95*L$3</f>
        <v>4.3337938401771765E-4</v>
      </c>
      <c r="CD96" s="24">
        <f t="shared" ref="CD96:CD108" si="118">(M96-M95)/$B95*M$3</f>
        <v>4.7110588472928042E-3</v>
      </c>
      <c r="CE96" s="24">
        <f t="shared" ref="CE96:CE108" si="119">(N96-N95)/$B95*N$3</f>
        <v>1.1053409288284562E-3</v>
      </c>
      <c r="CF96" s="24">
        <f t="shared" ref="CF96:CF108" si="120">+SUM(BT96:CE96)</f>
        <v>3.9319472957693821E-2</v>
      </c>
    </row>
    <row r="97" spans="1:84" x14ac:dyDescent="0.25">
      <c r="A97" s="31">
        <f>+[1]PAM!A98</f>
        <v>45505</v>
      </c>
      <c r="B97" s="17">
        <f>+[1]PAM!B98</f>
        <v>6922.6205</v>
      </c>
      <c r="C97" s="17">
        <f>+[1]PAM!C98</f>
        <v>7642.3905999999997</v>
      </c>
      <c r="D97" s="17">
        <f>+[1]PAM!D98</f>
        <v>5400.7969000000003</v>
      </c>
      <c r="E97" s="17">
        <f>+[1]PAM!E98</f>
        <v>5975.5604000000003</v>
      </c>
      <c r="F97" s="17">
        <f>+[1]PAM!F98</f>
        <v>5428.1850000000004</v>
      </c>
      <c r="G97" s="17">
        <f>+[1]PAM!G98</f>
        <v>6594.6517999999996</v>
      </c>
      <c r="H97" s="17">
        <f>+[1]PAM!H98</f>
        <v>8239.2304999999997</v>
      </c>
      <c r="I97" s="17">
        <f>+[1]PAM!I98</f>
        <v>7773.1298999999999</v>
      </c>
      <c r="J97" s="17">
        <f>+[1]PAM!J98</f>
        <v>6145.2587999999996</v>
      </c>
      <c r="K97" s="17">
        <f>+[1]PAM!K98</f>
        <v>6165.424</v>
      </c>
      <c r="L97" s="17">
        <f>+[1]PAM!L98</f>
        <v>4266.4916999999996</v>
      </c>
      <c r="M97" s="17">
        <f>+[1]PAM!M98</f>
        <v>7336.7413999999999</v>
      </c>
      <c r="N97" s="17">
        <f>+[1]PAM!N98</f>
        <v>6704.1913000000004</v>
      </c>
      <c r="O97" s="18">
        <f>+[1]PAM!R98</f>
        <v>7322.7752</v>
      </c>
      <c r="P97" s="19">
        <f>+[1]PAM!S98</f>
        <v>7016.4718999999996</v>
      </c>
      <c r="Q97" s="20">
        <f>+[1]PAM!T98</f>
        <v>6340.5319</v>
      </c>
      <c r="R97" s="18">
        <f t="shared" si="68"/>
        <v>6922.6105874200002</v>
      </c>
      <c r="S97" s="19">
        <f t="shared" si="52"/>
        <v>6920.5418047737594</v>
      </c>
      <c r="T97" s="19">
        <f t="shared" si="53"/>
        <v>6504.6395351004467</v>
      </c>
      <c r="U97" s="19">
        <f t="shared" si="54"/>
        <v>6261.6681902667633</v>
      </c>
      <c r="V97" s="19"/>
      <c r="W97" s="20">
        <f t="shared" si="55"/>
        <v>6819.4874072863331</v>
      </c>
      <c r="X97" s="21"/>
      <c r="Y97" s="41">
        <f t="shared" si="69"/>
        <v>3.9069410474624977E-2</v>
      </c>
      <c r="Z97" s="24">
        <f t="shared" si="70"/>
        <v>3.8068009946579329E-2</v>
      </c>
      <c r="AA97" s="24">
        <f t="shared" si="71"/>
        <v>3.008123891181036E-2</v>
      </c>
      <c r="AB97" s="24">
        <f t="shared" si="72"/>
        <v>1.5290816669725871E-2</v>
      </c>
      <c r="AC97" s="24">
        <f t="shared" si="73"/>
        <v>6.230732881357981E-2</v>
      </c>
      <c r="AD97" s="24">
        <f t="shared" si="74"/>
        <v>4.3325727859767627E-2</v>
      </c>
      <c r="AE97" s="24">
        <f t="shared" si="75"/>
        <v>4.0012499997159834E-2</v>
      </c>
      <c r="AF97" s="24">
        <f t="shared" si="76"/>
        <v>3.9049690046752072E-2</v>
      </c>
      <c r="AG97" s="24">
        <f t="shared" si="77"/>
        <v>5.0657367518112784E-2</v>
      </c>
      <c r="AH97" s="24">
        <f t="shared" si="78"/>
        <v>4.5864811939551942E-2</v>
      </c>
      <c r="AI97" s="24">
        <f t="shared" si="79"/>
        <v>5.5115257686281449E-2</v>
      </c>
      <c r="AJ97" s="24">
        <f t="shared" si="80"/>
        <v>4.5321387174558581E-2</v>
      </c>
      <c r="AK97" s="24">
        <f t="shared" si="81"/>
        <v>2.3684003506567297E-2</v>
      </c>
      <c r="AL97" s="24">
        <f t="shared" si="82"/>
        <v>2.1946197256073274E-2</v>
      </c>
      <c r="AM97" s="24">
        <f t="shared" si="83"/>
        <v>4.0318095897562856E-2</v>
      </c>
      <c r="AN97" s="24">
        <f t="shared" si="84"/>
        <v>4.6687284016080133E-2</v>
      </c>
      <c r="AO97" s="24">
        <f t="shared" si="85"/>
        <v>3.9067243733911905E-2</v>
      </c>
      <c r="AP97" s="24">
        <f t="shared" si="86"/>
        <v>3.6025223717944588E-2</v>
      </c>
      <c r="AQ97" s="24">
        <f t="shared" si="87"/>
        <v>3.463854489666307E-2</v>
      </c>
      <c r="AR97" s="24">
        <f t="shared" si="88"/>
        <v>3.1033576080352177E-2</v>
      </c>
      <c r="AS97" s="24" t="e">
        <f t="shared" si="89"/>
        <v>#DIV/0!</v>
      </c>
      <c r="AT97" s="24">
        <f t="shared" si="90"/>
        <v>3.6089248647172445E-2</v>
      </c>
      <c r="AU97" s="21"/>
      <c r="AV97" s="24">
        <f t="shared" si="91"/>
        <v>2.3594632503441053</v>
      </c>
      <c r="AW97" s="24">
        <f t="shared" si="92"/>
        <v>2.3688721630373202</v>
      </c>
      <c r="AX97" s="24">
        <f t="shared" si="93"/>
        <v>2.2988553439373849</v>
      </c>
      <c r="AY97" s="24">
        <f t="shared" si="94"/>
        <v>1.7035014774663817</v>
      </c>
      <c r="AZ97" s="24">
        <f t="shared" si="95"/>
        <v>2.9823671078839156</v>
      </c>
      <c r="BA97" s="24">
        <f t="shared" si="96"/>
        <v>2.2392952218191979</v>
      </c>
      <c r="BB97" s="24">
        <f t="shared" si="97"/>
        <v>2.4530056108199814</v>
      </c>
      <c r="BC97" s="24">
        <f t="shared" si="98"/>
        <v>2.5934751847016759</v>
      </c>
      <c r="BD97" s="24">
        <f t="shared" si="99"/>
        <v>3.1961984657514488</v>
      </c>
      <c r="BE97" s="24">
        <f t="shared" si="100"/>
        <v>2.2450423215999478</v>
      </c>
      <c r="BF97" s="24">
        <f t="shared" si="101"/>
        <v>1.8652850680446922</v>
      </c>
      <c r="BG97" s="24">
        <f t="shared" si="102"/>
        <v>2.2086389909867608</v>
      </c>
      <c r="BH97" s="24">
        <f t="shared" si="103"/>
        <v>3.0458549937907797</v>
      </c>
      <c r="BI97" s="24">
        <f t="shared" si="104"/>
        <v>2.0256673551169895</v>
      </c>
      <c r="BJ97" s="24">
        <f t="shared" si="105"/>
        <v>2.2922174323951361</v>
      </c>
      <c r="BK97" s="24">
        <f t="shared" si="106"/>
        <v>2.9967118141652129</v>
      </c>
      <c r="BL97" s="24">
        <f t="shared" si="107"/>
        <v>2.3594880246447505</v>
      </c>
      <c r="BM97" s="24">
        <f t="shared" si="108"/>
        <v>2.2443607761736892</v>
      </c>
      <c r="BN97" s="24">
        <f t="shared" si="109"/>
        <v>2.1311180826884271</v>
      </c>
      <c r="BO97" s="24">
        <f t="shared" si="110"/>
        <v>2.1054487788977179</v>
      </c>
      <c r="BP97" s="24" t="e">
        <f t="shared" si="111"/>
        <v>#DIV/0!</v>
      </c>
      <c r="BQ97" s="24">
        <f t="shared" si="112"/>
        <v>2.3135605229285452</v>
      </c>
      <c r="BR97" s="21"/>
      <c r="BS97" s="35">
        <f t="shared" si="113"/>
        <v>45505</v>
      </c>
      <c r="BT97" s="24">
        <f t="shared" si="58"/>
        <v>1.2052087023704154E-2</v>
      </c>
      <c r="BU97" s="24">
        <f t="shared" si="49"/>
        <v>8.9957985102293264E-4</v>
      </c>
      <c r="BV97" s="24">
        <f t="shared" si="50"/>
        <v>1.4088903933014534E-3</v>
      </c>
      <c r="BW97" s="24">
        <f t="shared" si="65"/>
        <v>4.1432079267555719E-3</v>
      </c>
      <c r="BX97" s="24">
        <f t="shared" si="66"/>
        <v>2.6060402166071862E-3</v>
      </c>
      <c r="BY97" s="24">
        <f t="shared" si="67"/>
        <v>3.8824688063584015E-3</v>
      </c>
      <c r="BZ97" s="24">
        <f t="shared" si="114"/>
        <v>4.5645919962533166E-3</v>
      </c>
      <c r="CA97" s="24">
        <f t="shared" si="115"/>
        <v>1.2719257308178144E-3</v>
      </c>
      <c r="CB97" s="24">
        <f t="shared" si="116"/>
        <v>2.9990623051497295E-3</v>
      </c>
      <c r="CC97" s="24">
        <f t="shared" si="117"/>
        <v>5.3857074088809636E-4</v>
      </c>
      <c r="CD97" s="24">
        <f t="shared" si="118"/>
        <v>3.8673691098904716E-3</v>
      </c>
      <c r="CE97" s="24">
        <f t="shared" si="119"/>
        <v>8.3347515814781567E-4</v>
      </c>
      <c r="CF97" s="24">
        <f t="shared" si="120"/>
        <v>3.906726925889694E-2</v>
      </c>
    </row>
    <row r="98" spans="1:84" x14ac:dyDescent="0.25">
      <c r="A98" s="31">
        <f>+[1]PAM!A99</f>
        <v>45536</v>
      </c>
      <c r="B98" s="17">
        <f>+[1]PAM!B99</f>
        <v>7145.0798000000004</v>
      </c>
      <c r="C98" s="17">
        <f>+[1]PAM!C99</f>
        <v>7829.2466000000004</v>
      </c>
      <c r="D98" s="17">
        <f>+[1]PAM!D99</f>
        <v>5508.7037</v>
      </c>
      <c r="E98" s="17">
        <f>+[1]PAM!E99</f>
        <v>6269.5326999999997</v>
      </c>
      <c r="F98" s="17">
        <f>+[1]PAM!F99</f>
        <v>5819.9402</v>
      </c>
      <c r="G98" s="17">
        <f>+[1]PAM!G99</f>
        <v>6762.0992999999999</v>
      </c>
      <c r="H98" s="17">
        <f>+[1]PAM!H99</f>
        <v>8503.7914000000001</v>
      </c>
      <c r="I98" s="17">
        <f>+[1]PAM!I99</f>
        <v>7972.1369000000004</v>
      </c>
      <c r="J98" s="17">
        <f>+[1]PAM!J99</f>
        <v>6328.45</v>
      </c>
      <c r="K98" s="17">
        <f>+[1]PAM!K99</f>
        <v>6287.2129000000004</v>
      </c>
      <c r="L98" s="17">
        <f>+[1]PAM!L99</f>
        <v>4493.6381000000001</v>
      </c>
      <c r="M98" s="17">
        <f>+[1]PAM!M99</f>
        <v>7607.3294999999998</v>
      </c>
      <c r="N98" s="17">
        <f>+[1]PAM!N99</f>
        <v>6912.7278999999999</v>
      </c>
      <c r="O98" s="18">
        <f>+[1]PAM!R99</f>
        <v>7489.8352999999997</v>
      </c>
      <c r="P98" s="19">
        <f>+[1]PAM!S99</f>
        <v>7238.5775999999996</v>
      </c>
      <c r="Q98" s="20">
        <f>+[1]PAM!T99</f>
        <v>6598.6130999999996</v>
      </c>
      <c r="R98" s="18">
        <f t="shared" si="68"/>
        <v>7145.0725176399992</v>
      </c>
      <c r="S98" s="19">
        <f t="shared" si="52"/>
        <v>7121.5897340166948</v>
      </c>
      <c r="T98" s="19">
        <f t="shared" si="53"/>
        <v>6726.9077507254451</v>
      </c>
      <c r="U98" s="19">
        <f t="shared" si="54"/>
        <v>6469.8271390050468</v>
      </c>
      <c r="V98" s="19"/>
      <c r="W98" s="20">
        <f t="shared" si="55"/>
        <v>7034.0293842063793</v>
      </c>
      <c r="X98" s="21"/>
      <c r="Y98" s="41">
        <f t="shared" si="69"/>
        <v>3.2135128597617024E-2</v>
      </c>
      <c r="Z98" s="24">
        <f t="shared" si="70"/>
        <v>2.444994109565668E-2</v>
      </c>
      <c r="AA98" s="24">
        <f t="shared" si="71"/>
        <v>1.9979792241400451E-2</v>
      </c>
      <c r="AB98" s="24">
        <f t="shared" si="72"/>
        <v>4.9195770826782947E-2</v>
      </c>
      <c r="AC98" s="24">
        <f t="shared" si="73"/>
        <v>7.21705689839236E-2</v>
      </c>
      <c r="AD98" s="24">
        <f t="shared" si="74"/>
        <v>2.5391408838295382E-2</v>
      </c>
      <c r="AE98" s="24">
        <f t="shared" si="75"/>
        <v>3.2109903952802332E-2</v>
      </c>
      <c r="AF98" s="24">
        <f t="shared" si="76"/>
        <v>2.5601913586958069E-2</v>
      </c>
      <c r="AG98" s="24">
        <f t="shared" si="77"/>
        <v>2.981016845051343E-2</v>
      </c>
      <c r="AH98" s="24">
        <f t="shared" si="78"/>
        <v>1.9753531954979975E-2</v>
      </c>
      <c r="AI98" s="24">
        <f t="shared" si="79"/>
        <v>5.323962074038513E-2</v>
      </c>
      <c r="AJ98" s="24">
        <f t="shared" si="80"/>
        <v>3.6881237220654839E-2</v>
      </c>
      <c r="AK98" s="24">
        <f t="shared" si="81"/>
        <v>3.110540715030008E-2</v>
      </c>
      <c r="AL98" s="24">
        <f t="shared" si="82"/>
        <v>2.2813768747127483E-2</v>
      </c>
      <c r="AM98" s="24">
        <f t="shared" si="83"/>
        <v>3.1654897670152504E-2</v>
      </c>
      <c r="AN98" s="24">
        <f t="shared" si="84"/>
        <v>4.0703399031869703E-2</v>
      </c>
      <c r="AO98" s="24">
        <f t="shared" si="85"/>
        <v>3.2135554558603063E-2</v>
      </c>
      <c r="AP98" s="24">
        <f t="shared" si="86"/>
        <v>2.9050894411800643E-2</v>
      </c>
      <c r="AQ98" s="24">
        <f t="shared" si="87"/>
        <v>3.4170719903169333E-2</v>
      </c>
      <c r="AR98" s="24">
        <f t="shared" si="88"/>
        <v>3.3243369404633905E-2</v>
      </c>
      <c r="AS98" s="24" t="e">
        <f t="shared" si="89"/>
        <v>#DIV/0!</v>
      </c>
      <c r="AT98" s="24">
        <f t="shared" si="90"/>
        <v>3.1460132427375331E-2</v>
      </c>
      <c r="AU98" s="21"/>
      <c r="AV98" s="24">
        <f t="shared" si="91"/>
        <v>2.0664824422987369</v>
      </c>
      <c r="AW98" s="24">
        <f t="shared" si="92"/>
        <v>1.995601169598296</v>
      </c>
      <c r="AX98" s="24">
        <f t="shared" si="93"/>
        <v>2.0181185059570095</v>
      </c>
      <c r="AY98" s="24">
        <f t="shared" si="94"/>
        <v>1.4930580654232761</v>
      </c>
      <c r="AZ98" s="24">
        <f t="shared" si="95"/>
        <v>2.9167799538488208</v>
      </c>
      <c r="BA98" s="24">
        <f t="shared" si="96"/>
        <v>1.9360514205252248</v>
      </c>
      <c r="BB98" s="24">
        <f t="shared" si="97"/>
        <v>2.2306203611879618</v>
      </c>
      <c r="BC98" s="24">
        <f t="shared" si="98"/>
        <v>2.3120994373889974</v>
      </c>
      <c r="BD98" s="24">
        <f t="shared" si="99"/>
        <v>2.9088123120314919</v>
      </c>
      <c r="BE98" s="24">
        <f t="shared" si="100"/>
        <v>1.8583582986056304</v>
      </c>
      <c r="BF98" s="24">
        <f t="shared" si="101"/>
        <v>1.8371006864833967</v>
      </c>
      <c r="BG98" s="24">
        <f t="shared" si="102"/>
        <v>1.9421466824198319</v>
      </c>
      <c r="BH98" s="24">
        <f t="shared" si="103"/>
        <v>2.7722955919757664</v>
      </c>
      <c r="BI98" s="24">
        <f t="shared" si="104"/>
        <v>1.7107723612692833</v>
      </c>
      <c r="BJ98" s="24">
        <f t="shared" si="105"/>
        <v>1.9853905293135314</v>
      </c>
      <c r="BK98" s="24">
        <f t="shared" si="106"/>
        <v>2.8254149056155851</v>
      </c>
      <c r="BL98" s="24">
        <f t="shared" si="107"/>
        <v>2.0665024905861609</v>
      </c>
      <c r="BM98" s="24">
        <f t="shared" si="108"/>
        <v>1.9225880456919069</v>
      </c>
      <c r="BN98" s="24">
        <f t="shared" si="109"/>
        <v>1.8501240702714905</v>
      </c>
      <c r="BO98" s="24">
        <f t="shared" si="110"/>
        <v>1.8198428581620378</v>
      </c>
      <c r="BP98" s="24" t="e">
        <f t="shared" si="111"/>
        <v>#DIV/0!</v>
      </c>
      <c r="BQ98" s="24">
        <f t="shared" si="112"/>
        <v>2.0434557023252546</v>
      </c>
      <c r="BR98" s="21"/>
      <c r="BS98" s="35">
        <f t="shared" si="113"/>
        <v>45536</v>
      </c>
      <c r="BT98" s="24">
        <f t="shared" si="58"/>
        <v>7.7332339682639238E-3</v>
      </c>
      <c r="BU98" s="24">
        <f t="shared" si="49"/>
        <v>5.9232748639044856E-4</v>
      </c>
      <c r="BV98" s="24">
        <f t="shared" si="50"/>
        <v>4.4291480213309309E-3</v>
      </c>
      <c r="BW98" s="24">
        <f t="shared" si="65"/>
        <v>4.9064044230071498E-3</v>
      </c>
      <c r="BX98" s="24">
        <f t="shared" si="66"/>
        <v>1.533548097862654E-3</v>
      </c>
      <c r="BY98" s="24">
        <f t="shared" si="67"/>
        <v>3.1184967368932093E-3</v>
      </c>
      <c r="BZ98" s="24">
        <f t="shared" si="114"/>
        <v>2.9925992187496129E-3</v>
      </c>
      <c r="CA98" s="24">
        <f t="shared" si="115"/>
        <v>7.5683309810208521E-4</v>
      </c>
      <c r="CB98" s="24">
        <f t="shared" si="116"/>
        <v>1.3001145606638461E-3</v>
      </c>
      <c r="CC98" s="24">
        <f t="shared" si="117"/>
        <v>5.282764005335853E-4</v>
      </c>
      <c r="CD98" s="24">
        <f t="shared" si="118"/>
        <v>3.1660895032451938E-3</v>
      </c>
      <c r="CE98" s="24">
        <f t="shared" si="119"/>
        <v>1.0784370282900788E-3</v>
      </c>
      <c r="CF98" s="24">
        <f t="shared" si="120"/>
        <v>3.2135508543332719E-2</v>
      </c>
    </row>
    <row r="99" spans="1:84" x14ac:dyDescent="0.25">
      <c r="A99" s="31">
        <f>+[1]PAM!A100</f>
        <v>45566</v>
      </c>
      <c r="B99" s="17">
        <f>+[1]PAM!B100</f>
        <v>7328.3831</v>
      </c>
      <c r="C99" s="17">
        <f>+[1]PAM!C100</f>
        <v>7944.0281999999997</v>
      </c>
      <c r="D99" s="17">
        <f>+[1]PAM!D100</f>
        <v>5653.7555000000002</v>
      </c>
      <c r="E99" s="17">
        <f>+[1]PAM!E100</f>
        <v>6539.4998999999998</v>
      </c>
      <c r="F99" s="17">
        <f>+[1]PAM!F100</f>
        <v>6154.4485999999997</v>
      </c>
      <c r="G99" s="17">
        <f>+[1]PAM!G100</f>
        <v>6946.8049000000001</v>
      </c>
      <c r="H99" s="17">
        <f>+[1]PAM!H100</f>
        <v>8776.3346999999994</v>
      </c>
      <c r="I99" s="17">
        <f>+[1]PAM!I100</f>
        <v>8039.4890999999998</v>
      </c>
      <c r="J99" s="17">
        <f>+[1]PAM!J100</f>
        <v>6459.4472999999998</v>
      </c>
      <c r="K99" s="17">
        <f>+[1]PAM!K100</f>
        <v>6415.6890999999996</v>
      </c>
      <c r="L99" s="17">
        <f>+[1]PAM!L100</f>
        <v>4667.3715000000002</v>
      </c>
      <c r="M99" s="17">
        <f>+[1]PAM!M100</f>
        <v>7910.5333000000001</v>
      </c>
      <c r="N99" s="17">
        <f>+[1]PAM!N100</f>
        <v>7085.3967000000002</v>
      </c>
      <c r="O99" s="18">
        <f>+[1]PAM!R100</f>
        <v>7636.6659</v>
      </c>
      <c r="P99" s="19">
        <f>+[1]PAM!S100</f>
        <v>7440.4641000000001</v>
      </c>
      <c r="Q99" s="20">
        <f>+[1]PAM!T100</f>
        <v>6738.4305999999997</v>
      </c>
      <c r="R99" s="18">
        <f t="shared" si="68"/>
        <v>7328.3691765599997</v>
      </c>
      <c r="S99" s="19">
        <f t="shared" si="52"/>
        <v>7295.1147784155819</v>
      </c>
      <c r="T99" s="19">
        <f t="shared" si="53"/>
        <v>6950.4104181919638</v>
      </c>
      <c r="U99" s="19">
        <f t="shared" si="54"/>
        <v>6670.0573056236481</v>
      </c>
      <c r="V99" s="19"/>
      <c r="W99" s="20">
        <f t="shared" si="55"/>
        <v>7213.9001523040561</v>
      </c>
      <c r="X99" s="21"/>
      <c r="Y99" s="41">
        <f t="shared" si="69"/>
        <v>2.5654479044446621E-2</v>
      </c>
      <c r="Z99" s="24">
        <f t="shared" si="70"/>
        <v>1.4660618813564952E-2</v>
      </c>
      <c r="AA99" s="24">
        <f t="shared" si="71"/>
        <v>2.6331385367486693E-2</v>
      </c>
      <c r="AB99" s="24">
        <f t="shared" si="72"/>
        <v>4.3060178950817152E-2</v>
      </c>
      <c r="AC99" s="24">
        <f t="shared" si="73"/>
        <v>5.747626066673317E-2</v>
      </c>
      <c r="AD99" s="24">
        <f t="shared" si="74"/>
        <v>2.7314831061413081E-2</v>
      </c>
      <c r="AE99" s="24">
        <f t="shared" si="75"/>
        <v>3.2049622007426004E-2</v>
      </c>
      <c r="AF99" s="24">
        <f t="shared" si="76"/>
        <v>8.44845000090233E-3</v>
      </c>
      <c r="AG99" s="24">
        <f t="shared" si="77"/>
        <v>2.069974480322978E-2</v>
      </c>
      <c r="AH99" s="24">
        <f t="shared" si="78"/>
        <v>2.0434523539038851E-2</v>
      </c>
      <c r="AI99" s="24">
        <f t="shared" si="79"/>
        <v>3.8662080953960176E-2</v>
      </c>
      <c r="AJ99" s="24">
        <f t="shared" si="80"/>
        <v>3.9856798630846679E-2</v>
      </c>
      <c r="AK99" s="24">
        <f t="shared" si="81"/>
        <v>2.497838805430197E-2</v>
      </c>
      <c r="AL99" s="24">
        <f t="shared" si="82"/>
        <v>1.9603982480095317E-2</v>
      </c>
      <c r="AM99" s="24">
        <f t="shared" si="83"/>
        <v>2.7890355143806334E-2</v>
      </c>
      <c r="AN99" s="24">
        <f t="shared" si="84"/>
        <v>2.1188922260042764E-2</v>
      </c>
      <c r="AO99" s="24">
        <f t="shared" si="85"/>
        <v>2.5653575728933564E-2</v>
      </c>
      <c r="AP99" s="24">
        <f t="shared" si="86"/>
        <v>2.4366054614187505E-2</v>
      </c>
      <c r="AQ99" s="24">
        <f t="shared" si="87"/>
        <v>3.3225172062514963E-2</v>
      </c>
      <c r="AR99" s="24">
        <f t="shared" si="88"/>
        <v>3.0948302376034409E-2</v>
      </c>
      <c r="AS99" s="24" t="e">
        <f t="shared" si="89"/>
        <v>#DIV/0!</v>
      </c>
      <c r="AT99" s="24">
        <f t="shared" si="90"/>
        <v>2.5571512183549139E-2</v>
      </c>
      <c r="AU99" s="21"/>
      <c r="AV99" s="24">
        <f t="shared" si="91"/>
        <v>1.9039600685152922</v>
      </c>
      <c r="AW99" s="24">
        <f t="shared" si="92"/>
        <v>1.8394057942544695</v>
      </c>
      <c r="AX99" s="24">
        <f t="shared" si="93"/>
        <v>1.8218441444151923</v>
      </c>
      <c r="AY99" s="24">
        <f t="shared" si="94"/>
        <v>1.3219335430973702</v>
      </c>
      <c r="AZ99" s="24">
        <f t="shared" si="95"/>
        <v>2.8453868530845638</v>
      </c>
      <c r="BA99" s="24">
        <f t="shared" si="96"/>
        <v>1.7402770783131807</v>
      </c>
      <c r="BB99" s="24">
        <f t="shared" si="97"/>
        <v>2.1632548117232324</v>
      </c>
      <c r="BC99" s="24">
        <f t="shared" si="98"/>
        <v>2.0776003068608433</v>
      </c>
      <c r="BD99" s="24">
        <f t="shared" si="99"/>
        <v>2.5479735026092198</v>
      </c>
      <c r="BE99" s="24">
        <f t="shared" si="100"/>
        <v>1.7023641019022597</v>
      </c>
      <c r="BF99" s="24">
        <f t="shared" si="101"/>
        <v>1.730046132761982</v>
      </c>
      <c r="BG99" s="24">
        <f t="shared" si="102"/>
        <v>1.8141432434681324</v>
      </c>
      <c r="BH99" s="24">
        <f t="shared" si="103"/>
        <v>2.544115819121858</v>
      </c>
      <c r="BI99" s="24">
        <f t="shared" si="104"/>
        <v>1.5738444240648972</v>
      </c>
      <c r="BJ99" s="24">
        <f t="shared" si="105"/>
        <v>1.8230711800964956</v>
      </c>
      <c r="BK99" s="24">
        <f t="shared" si="106"/>
        <v>2.6423067160319578</v>
      </c>
      <c r="BL99" s="24">
        <f t="shared" si="107"/>
        <v>1.9039698253816928</v>
      </c>
      <c r="BM99" s="24">
        <f t="shared" si="108"/>
        <v>1.7571448855151068</v>
      </c>
      <c r="BN99" s="24">
        <f t="shared" si="109"/>
        <v>1.6808807828917054</v>
      </c>
      <c r="BO99" s="24">
        <f t="shared" si="110"/>
        <v>1.6376264442130104</v>
      </c>
      <c r="BP99" s="24" t="e">
        <f t="shared" si="111"/>
        <v>#DIV/0!</v>
      </c>
      <c r="BQ99" s="24">
        <f t="shared" si="112"/>
        <v>1.8631898165934038</v>
      </c>
      <c r="BR99" s="21"/>
      <c r="BS99" s="35">
        <f t="shared" si="113"/>
        <v>45566</v>
      </c>
      <c r="BT99" s="24">
        <f t="shared" si="58"/>
        <v>4.6024578199952097E-3</v>
      </c>
      <c r="BU99" s="24">
        <f t="shared" si="49"/>
        <v>7.7143552686423551E-4</v>
      </c>
      <c r="BV99" s="24">
        <f t="shared" si="50"/>
        <v>3.9408347769607837E-3</v>
      </c>
      <c r="BW99" s="24">
        <f t="shared" si="65"/>
        <v>4.0589999120793545E-3</v>
      </c>
      <c r="BX99" s="24">
        <f t="shared" si="66"/>
        <v>1.6389369143224985E-3</v>
      </c>
      <c r="BY99" s="24">
        <f t="shared" si="67"/>
        <v>3.1125661157766142E-3</v>
      </c>
      <c r="BZ99" s="24">
        <f t="shared" si="114"/>
        <v>9.8128561419285102E-4</v>
      </c>
      <c r="CA99" s="24">
        <f t="shared" si="115"/>
        <v>5.2435002615366163E-4</v>
      </c>
      <c r="CB99" s="24">
        <f t="shared" si="116"/>
        <v>1.3288012794482626E-3</v>
      </c>
      <c r="CC99" s="24">
        <f t="shared" si="117"/>
        <v>3.9147326808022505E-4</v>
      </c>
      <c r="CD99" s="24">
        <f t="shared" si="118"/>
        <v>3.4372615124606469E-3</v>
      </c>
      <c r="CE99" s="24">
        <f t="shared" si="119"/>
        <v>8.6514681613493146E-4</v>
      </c>
      <c r="CF99" s="24">
        <f t="shared" si="120"/>
        <v>2.5653549582469275E-2</v>
      </c>
    </row>
    <row r="100" spans="1:84" x14ac:dyDescent="0.25">
      <c r="A100" s="31">
        <f>+[1]PAM!A101</f>
        <v>45597</v>
      </c>
      <c r="B100" s="17">
        <f>+[1]PAM!B101</f>
        <v>7497.9411</v>
      </c>
      <c r="C100" s="17">
        <f>+[1]PAM!C101</f>
        <v>8016.8550999999998</v>
      </c>
      <c r="D100" s="17">
        <f>+[1]PAM!D101</f>
        <v>5869.1872999999996</v>
      </c>
      <c r="E100" s="17">
        <f>+[1]PAM!E101</f>
        <v>6666.2658000000001</v>
      </c>
      <c r="F100" s="17">
        <f>+[1]PAM!F101</f>
        <v>6447.5083999999997</v>
      </c>
      <c r="G100" s="17">
        <f>+[1]PAM!G101</f>
        <v>7080.2348000000002</v>
      </c>
      <c r="H100" s="17">
        <f>+[1]PAM!H101</f>
        <v>9026.8017</v>
      </c>
      <c r="I100" s="17">
        <f>+[1]PAM!I101</f>
        <v>8242.2139000000006</v>
      </c>
      <c r="J100" s="17">
        <f>+[1]PAM!J101</f>
        <v>6550.3626000000004</v>
      </c>
      <c r="K100" s="17">
        <f>+[1]PAM!K101</f>
        <v>6612.4357</v>
      </c>
      <c r="L100" s="17">
        <f>+[1]PAM!L101</f>
        <v>4998.8662000000004</v>
      </c>
      <c r="M100" s="17">
        <f>+[1]PAM!M101</f>
        <v>8205.6879000000008</v>
      </c>
      <c r="N100" s="17">
        <f>+[1]PAM!N101</f>
        <v>7238.3522999999996</v>
      </c>
      <c r="O100" s="18">
        <f>+[1]PAM!R101</f>
        <v>7557.0549000000001</v>
      </c>
      <c r="P100" s="19">
        <f>+[1]PAM!S101</f>
        <v>7635.6219000000001</v>
      </c>
      <c r="Q100" s="20">
        <f>+[1]PAM!T101</f>
        <v>6971.4748</v>
      </c>
      <c r="R100" s="18">
        <f t="shared" si="68"/>
        <v>7497.9118234499992</v>
      </c>
      <c r="S100" s="19">
        <f t="shared" si="52"/>
        <v>7433.7227167667315</v>
      </c>
      <c r="T100" s="19">
        <f t="shared" si="53"/>
        <v>7133.4574211216523</v>
      </c>
      <c r="U100" s="19">
        <f t="shared" si="54"/>
        <v>6820.3692135183855</v>
      </c>
      <c r="V100" s="19"/>
      <c r="W100" s="20">
        <f t="shared" si="55"/>
        <v>7393.4502200078769</v>
      </c>
      <c r="X100" s="21"/>
      <c r="Y100" s="41">
        <f t="shared" si="69"/>
        <v>2.3137163776276948E-2</v>
      </c>
      <c r="Z100" s="24">
        <f t="shared" si="70"/>
        <v>9.167502703477215E-3</v>
      </c>
      <c r="AA100" s="24">
        <f t="shared" si="71"/>
        <v>3.8104194636644495E-2</v>
      </c>
      <c r="AB100" s="24">
        <f t="shared" si="72"/>
        <v>1.9384647440701119E-2</v>
      </c>
      <c r="AC100" s="24">
        <f t="shared" si="73"/>
        <v>4.7617555860325123E-2</v>
      </c>
      <c r="AD100" s="24">
        <f t="shared" si="74"/>
        <v>1.9207376905028717E-2</v>
      </c>
      <c r="AE100" s="24">
        <f t="shared" si="75"/>
        <v>2.8538907022313209E-2</v>
      </c>
      <c r="AF100" s="24">
        <f t="shared" si="76"/>
        <v>2.5216129716501667E-2</v>
      </c>
      <c r="AG100" s="24">
        <f t="shared" si="77"/>
        <v>1.4074780051228419E-2</v>
      </c>
      <c r="AH100" s="24">
        <f t="shared" si="78"/>
        <v>3.0666479770661059E-2</v>
      </c>
      <c r="AI100" s="24">
        <f t="shared" si="79"/>
        <v>7.1023851433296148E-2</v>
      </c>
      <c r="AJ100" s="24">
        <f t="shared" si="80"/>
        <v>3.7311593138733334E-2</v>
      </c>
      <c r="AK100" s="24">
        <f t="shared" si="81"/>
        <v>2.158744336784979E-2</v>
      </c>
      <c r="AL100" s="24">
        <f t="shared" si="82"/>
        <v>-1.0424837362598249E-2</v>
      </c>
      <c r="AM100" s="24">
        <f t="shared" si="83"/>
        <v>2.6229250941483651E-2</v>
      </c>
      <c r="AN100" s="24">
        <f t="shared" si="84"/>
        <v>3.458434371944108E-2</v>
      </c>
      <c r="AO100" s="24">
        <f t="shared" si="85"/>
        <v>2.3135112711336392E-2</v>
      </c>
      <c r="AP100" s="24">
        <f t="shared" si="86"/>
        <v>1.9000103845008054E-2</v>
      </c>
      <c r="AQ100" s="24">
        <f t="shared" si="87"/>
        <v>2.6336143035608606E-2</v>
      </c>
      <c r="AR100" s="24">
        <f t="shared" si="88"/>
        <v>2.2535324811678414E-2</v>
      </c>
      <c r="AS100" s="24" t="e">
        <f t="shared" si="89"/>
        <v>#DIV/0!</v>
      </c>
      <c r="AT100" s="24">
        <f t="shared" si="90"/>
        <v>2.4889458394634634E-2</v>
      </c>
      <c r="AU100" s="21"/>
      <c r="AV100" s="24">
        <f t="shared" si="91"/>
        <v>1.6290588957648504</v>
      </c>
      <c r="AW100" s="24">
        <f t="shared" si="92"/>
        <v>1.4850024123588406</v>
      </c>
      <c r="AX100" s="24">
        <f t="shared" si="93"/>
        <v>1.6124599636261387</v>
      </c>
      <c r="AY100" s="24">
        <f t="shared" si="94"/>
        <v>1.1269195153867049</v>
      </c>
      <c r="AZ100" s="24">
        <f t="shared" si="95"/>
        <v>2.7352404750188484</v>
      </c>
      <c r="BA100" s="24">
        <f t="shared" si="96"/>
        <v>1.4857978230048463</v>
      </c>
      <c r="BB100" s="24">
        <f t="shared" si="97"/>
        <v>1.8482926623630322</v>
      </c>
      <c r="BC100" s="24">
        <f t="shared" si="98"/>
        <v>1.8405455539378446</v>
      </c>
      <c r="BD100" s="24">
        <f t="shared" si="99"/>
        <v>2.1165566686148427</v>
      </c>
      <c r="BE100" s="24">
        <f t="shared" si="100"/>
        <v>1.4426892251071664</v>
      </c>
      <c r="BF100" s="24">
        <f t="shared" si="101"/>
        <v>1.7452276024290012</v>
      </c>
      <c r="BG100" s="24">
        <f t="shared" si="102"/>
        <v>1.602911343041046</v>
      </c>
      <c r="BH100" s="24">
        <f t="shared" si="103"/>
        <v>2.2534088901296205</v>
      </c>
      <c r="BI100" s="24">
        <f t="shared" si="104"/>
        <v>1.2353102626261947</v>
      </c>
      <c r="BJ100" s="24">
        <f t="shared" si="105"/>
        <v>1.5552922720099414</v>
      </c>
      <c r="BK100" s="24">
        <f t="shared" si="106"/>
        <v>2.4184637427740778</v>
      </c>
      <c r="BL100" s="24">
        <f t="shared" si="107"/>
        <v>1.6290648882255394</v>
      </c>
      <c r="BM100" s="24">
        <f t="shared" si="108"/>
        <v>1.4737043231411437</v>
      </c>
      <c r="BN100" s="24">
        <f t="shared" si="109"/>
        <v>1.4523253377225203</v>
      </c>
      <c r="BO100" s="24">
        <f t="shared" si="110"/>
        <v>1.4034768799350954</v>
      </c>
      <c r="BP100" s="24" t="e">
        <f t="shared" si="111"/>
        <v>#DIV/0!</v>
      </c>
      <c r="BQ100" s="24">
        <f t="shared" si="112"/>
        <v>1.6121609124253791</v>
      </c>
      <c r="BR100" s="21"/>
      <c r="BS100" s="35">
        <f t="shared" si="113"/>
        <v>45597</v>
      </c>
      <c r="BT100" s="24">
        <f t="shared" si="58"/>
        <v>2.8471364781680157E-3</v>
      </c>
      <c r="BU100" s="24">
        <f t="shared" si="49"/>
        <v>1.1170824844023203E-3</v>
      </c>
      <c r="BV100" s="24">
        <f t="shared" si="50"/>
        <v>1.8041746985088751E-3</v>
      </c>
      <c r="BW100" s="24">
        <f t="shared" si="65"/>
        <v>3.4671064972026364E-3</v>
      </c>
      <c r="BX100" s="24">
        <f t="shared" si="66"/>
        <v>1.154341352596592E-3</v>
      </c>
      <c r="BY100" s="24">
        <f t="shared" si="67"/>
        <v>2.7888972125379263E-3</v>
      </c>
      <c r="BZ100" s="24">
        <f t="shared" si="114"/>
        <v>2.8797145826069178E-3</v>
      </c>
      <c r="CA100" s="24">
        <f t="shared" si="115"/>
        <v>3.5480917748418694E-4</v>
      </c>
      <c r="CB100" s="24">
        <f t="shared" si="116"/>
        <v>1.9840084151714213E-3</v>
      </c>
      <c r="CC100" s="24">
        <f t="shared" si="117"/>
        <v>7.2827315346000445E-4</v>
      </c>
      <c r="CD100" s="24">
        <f t="shared" si="118"/>
        <v>3.2623188872317635E-3</v>
      </c>
      <c r="CE100" s="24">
        <f t="shared" si="119"/>
        <v>7.4720581679197089E-4</v>
      </c>
      <c r="CF100" s="24">
        <f t="shared" si="120"/>
        <v>2.3135068756162631E-2</v>
      </c>
    </row>
    <row r="101" spans="1:84" x14ac:dyDescent="0.25">
      <c r="A101" s="31">
        <f>+[1]PAM!A102</f>
        <v>45627</v>
      </c>
      <c r="B101" s="17">
        <f>+[1]PAM!B102</f>
        <v>7687.2759999999998</v>
      </c>
      <c r="C101" s="17">
        <f>+[1]PAM!C102</f>
        <v>8191.2124999999996</v>
      </c>
      <c r="D101" s="17">
        <f>+[1]PAM!D102</f>
        <v>6005.2424000000001</v>
      </c>
      <c r="E101" s="17">
        <f>+[1]PAM!E102</f>
        <v>6759.2601000000004</v>
      </c>
      <c r="F101" s="17">
        <f>+[1]PAM!F102</f>
        <v>6832.4048000000003</v>
      </c>
      <c r="G101" s="17">
        <f>+[1]PAM!G102</f>
        <v>7175.2317000000003</v>
      </c>
      <c r="H101" s="17">
        <f>+[1]PAM!H102</f>
        <v>9205.7630000000008</v>
      </c>
      <c r="I101" s="17">
        <f>+[1]PAM!I102</f>
        <v>8428.0935000000009</v>
      </c>
      <c r="J101" s="17">
        <f>+[1]PAM!J102</f>
        <v>6879.2740000000003</v>
      </c>
      <c r="K101" s="17">
        <f>+[1]PAM!K102</f>
        <v>6670.6466</v>
      </c>
      <c r="L101" s="17">
        <f>+[1]PAM!L102</f>
        <v>5117.2359999999999</v>
      </c>
      <c r="M101" s="17">
        <f>+[1]PAM!M102</f>
        <v>8568.0465000000004</v>
      </c>
      <c r="N101" s="17">
        <f>+[1]PAM!N102</f>
        <v>7411.4483</v>
      </c>
      <c r="O101" s="18">
        <f>+[1]PAM!R102</f>
        <v>7447.2066000000004</v>
      </c>
      <c r="P101" s="19">
        <f>+[1]PAM!S102</f>
        <v>7860.3392000000003</v>
      </c>
      <c r="Q101" s="20">
        <f>+[1]PAM!T102</f>
        <v>7220.5186000000003</v>
      </c>
      <c r="R101" s="18">
        <f t="shared" si="68"/>
        <v>7687.2435363499999</v>
      </c>
      <c r="S101" s="19">
        <f t="shared" si="52"/>
        <v>7595.8185825743167</v>
      </c>
      <c r="T101" s="19">
        <f t="shared" si="53"/>
        <v>7288.5126048828115</v>
      </c>
      <c r="U101" s="19">
        <f t="shared" si="54"/>
        <v>6914.8923975847156</v>
      </c>
      <c r="V101" s="19"/>
      <c r="W101" s="20">
        <f t="shared" si="55"/>
        <v>7534.2274148089791</v>
      </c>
      <c r="X101" s="21"/>
      <c r="Y101" s="41">
        <f t="shared" si="69"/>
        <v>2.5251585398556875E-2</v>
      </c>
      <c r="Z101" s="24">
        <f t="shared" si="70"/>
        <v>2.1748852614287495E-2</v>
      </c>
      <c r="AA101" s="24">
        <f t="shared" si="71"/>
        <v>2.3181250324044056E-2</v>
      </c>
      <c r="AB101" s="24">
        <f t="shared" si="72"/>
        <v>1.3949983812526767E-2</v>
      </c>
      <c r="AC101" s="24">
        <f t="shared" si="73"/>
        <v>5.9696921061785702E-2</v>
      </c>
      <c r="AD101" s="24">
        <f t="shared" si="74"/>
        <v>1.3417196277162979E-2</v>
      </c>
      <c r="AE101" s="24">
        <f t="shared" si="75"/>
        <v>1.9825549064626191E-2</v>
      </c>
      <c r="AF101" s="24">
        <f t="shared" si="76"/>
        <v>2.2552144636770466E-2</v>
      </c>
      <c r="AG101" s="24">
        <f t="shared" si="77"/>
        <v>5.0212701202220433E-2</v>
      </c>
      <c r="AH101" s="24">
        <f t="shared" si="78"/>
        <v>8.803246283362709E-3</v>
      </c>
      <c r="AI101" s="24">
        <f t="shared" si="79"/>
        <v>2.3679329524763038E-2</v>
      </c>
      <c r="AJ101" s="24">
        <f t="shared" si="80"/>
        <v>4.4159442135253357E-2</v>
      </c>
      <c r="AK101" s="24">
        <f t="shared" si="81"/>
        <v>2.3913729648113558E-2</v>
      </c>
      <c r="AL101" s="24">
        <f t="shared" si="82"/>
        <v>-1.4535861053490473E-2</v>
      </c>
      <c r="AM101" s="24">
        <f t="shared" si="83"/>
        <v>2.9430124087207687E-2</v>
      </c>
      <c r="AN101" s="24">
        <f t="shared" si="84"/>
        <v>3.5723259015438158E-2</v>
      </c>
      <c r="AO101" s="24">
        <f t="shared" si="85"/>
        <v>2.5251258931567877E-2</v>
      </c>
      <c r="AP101" s="24">
        <f t="shared" si="86"/>
        <v>2.1805476473043317E-2</v>
      </c>
      <c r="AQ101" s="24">
        <f t="shared" si="87"/>
        <v>2.1736329889914474E-2</v>
      </c>
      <c r="AR101" s="24">
        <f t="shared" si="88"/>
        <v>1.3858954128022738E-2</v>
      </c>
      <c r="AS101" s="24" t="e">
        <f t="shared" si="89"/>
        <v>#DIV/0!</v>
      </c>
      <c r="AT101" s="24">
        <f t="shared" si="90"/>
        <v>1.9040798356920963E-2</v>
      </c>
      <c r="AU101" s="21"/>
      <c r="AV101" s="24">
        <f t="shared" si="91"/>
        <v>1.1443823537197813</v>
      </c>
      <c r="AW101" s="24">
        <f t="shared" si="92"/>
        <v>0.95363708489419308</v>
      </c>
      <c r="AX101" s="24">
        <f t="shared" si="93"/>
        <v>1.223553939241703</v>
      </c>
      <c r="AY101" s="24">
        <f t="shared" si="94"/>
        <v>0.85912221782572984</v>
      </c>
      <c r="AZ101" s="24">
        <f t="shared" si="95"/>
        <v>2.4813038259361537</v>
      </c>
      <c r="BA101" s="24">
        <f t="shared" si="96"/>
        <v>0.91508069742664722</v>
      </c>
      <c r="BB101" s="24">
        <f t="shared" si="97"/>
        <v>1.1679621904819304</v>
      </c>
      <c r="BC101" s="24">
        <f t="shared" si="98"/>
        <v>1.2087381407762479</v>
      </c>
      <c r="BD101" s="24">
        <f t="shared" si="99"/>
        <v>1.8517017854739293</v>
      </c>
      <c r="BE101" s="24">
        <f t="shared" si="100"/>
        <v>1.0840584575781969</v>
      </c>
      <c r="BF101" s="24">
        <f t="shared" si="101"/>
        <v>1.6694069296840635</v>
      </c>
      <c r="BG101" s="24">
        <f t="shared" si="102"/>
        <v>1.2619688668920124</v>
      </c>
      <c r="BH101" s="24">
        <f t="shared" si="103"/>
        <v>1.4767055719731017</v>
      </c>
      <c r="BI101" s="24">
        <f t="shared" si="104"/>
        <v>0.90092705336734658</v>
      </c>
      <c r="BJ101" s="24">
        <f t="shared" si="105"/>
        <v>1.0544174983235397</v>
      </c>
      <c r="BK101" s="24">
        <f t="shared" si="106"/>
        <v>1.8650067300999202</v>
      </c>
      <c r="BL101" s="24">
        <f t="shared" si="107"/>
        <v>1.1443794636772169</v>
      </c>
      <c r="BM101" s="24">
        <f t="shared" si="108"/>
        <v>1.0174967151431269</v>
      </c>
      <c r="BN101" s="24">
        <f t="shared" si="109"/>
        <v>1.0613428704803072</v>
      </c>
      <c r="BO101" s="24">
        <f t="shared" si="110"/>
        <v>0.99725025145746815</v>
      </c>
      <c r="BP101" s="24" t="e">
        <f t="shared" si="111"/>
        <v>#DIV/0!</v>
      </c>
      <c r="BQ101" s="24">
        <f t="shared" si="112"/>
        <v>1.1207847860527806</v>
      </c>
      <c r="BR101" s="21"/>
      <c r="BS101" s="35">
        <f t="shared" si="113"/>
        <v>45627</v>
      </c>
      <c r="BT101" s="24">
        <f t="shared" si="58"/>
        <v>6.6622816095474472E-3</v>
      </c>
      <c r="BU101" s="24">
        <f t="shared" si="49"/>
        <v>6.895351311842152E-4</v>
      </c>
      <c r="BV101" s="24">
        <f t="shared" si="50"/>
        <v>1.2935958499327277E-3</v>
      </c>
      <c r="BW101" s="24">
        <f t="shared" si="65"/>
        <v>4.4506241693469751E-3</v>
      </c>
      <c r="BX101" s="24">
        <f t="shared" si="66"/>
        <v>8.0326097253551455E-4</v>
      </c>
      <c r="BY101" s="24">
        <f t="shared" si="67"/>
        <v>1.9476336083781814E-3</v>
      </c>
      <c r="BZ101" s="24">
        <f t="shared" si="114"/>
        <v>2.5807173065149876E-3</v>
      </c>
      <c r="CA101" s="24">
        <f t="shared" si="115"/>
        <v>1.2545932162630617E-3</v>
      </c>
      <c r="CB101" s="24">
        <f t="shared" si="116"/>
        <v>5.7372890139134364E-4</v>
      </c>
      <c r="CC101" s="24">
        <f t="shared" si="117"/>
        <v>2.5417027882494194E-4</v>
      </c>
      <c r="CD101" s="24">
        <f t="shared" si="118"/>
        <v>3.914547501580129E-3</v>
      </c>
      <c r="CE101" s="24">
        <f t="shared" si="119"/>
        <v>8.2647178970237799E-4</v>
      </c>
      <c r="CF101" s="24">
        <f t="shared" si="120"/>
        <v>2.5251160335201899E-2</v>
      </c>
    </row>
    <row r="102" spans="1:84" x14ac:dyDescent="0.25">
      <c r="A102" s="31">
        <f>+[1]PAM!A103</f>
        <v>45658</v>
      </c>
      <c r="B102" s="17">
        <f>+[1]PAM!B103</f>
        <v>7867.7709000000004</v>
      </c>
      <c r="C102" s="17">
        <f>+[1]PAM!C103</f>
        <v>8340.1715999999997</v>
      </c>
      <c r="D102" s="17">
        <f>+[1]PAM!D103</f>
        <v>6147.0526</v>
      </c>
      <c r="E102" s="17">
        <f>+[1]PAM!E103</f>
        <v>6812.53</v>
      </c>
      <c r="F102" s="17">
        <f>+[1]PAM!F103</f>
        <v>7269.1576999999997</v>
      </c>
      <c r="G102" s="17">
        <f>+[1]PAM!G103</f>
        <v>7283.3157000000001</v>
      </c>
      <c r="H102" s="17">
        <f>+[1]PAM!H103</f>
        <v>9399.42</v>
      </c>
      <c r="I102" s="17">
        <f>+[1]PAM!I103</f>
        <v>8528.2455000000009</v>
      </c>
      <c r="J102" s="17">
        <f>+[1]PAM!J103</f>
        <v>7022.0703999999996</v>
      </c>
      <c r="K102" s="17">
        <f>+[1]PAM!K103</f>
        <v>6803.4807000000001</v>
      </c>
      <c r="L102" s="17">
        <f>+[1]PAM!L103</f>
        <v>5138.4840999999997</v>
      </c>
      <c r="M102" s="17">
        <f>+[1]PAM!M103</f>
        <v>9022.2062999999998</v>
      </c>
      <c r="N102" s="17">
        <f>+[1]PAM!N103</f>
        <v>7547.9175999999998</v>
      </c>
      <c r="O102" s="18">
        <f>+[1]PAM!R103</f>
        <v>7503.9557000000004</v>
      </c>
      <c r="P102" s="19">
        <f>+[1]PAM!S103</f>
        <v>8047.6306000000004</v>
      </c>
      <c r="Q102" s="20">
        <f>+[1]PAM!T103</f>
        <v>7453.5936000000002</v>
      </c>
      <c r="R102" s="18">
        <f t="shared" si="68"/>
        <v>7867.7274492799997</v>
      </c>
      <c r="S102" s="19">
        <f t="shared" si="52"/>
        <v>7759.7710363010692</v>
      </c>
      <c r="T102" s="19">
        <f t="shared" si="53"/>
        <v>7466.798210072544</v>
      </c>
      <c r="U102" s="19">
        <f t="shared" si="54"/>
        <v>7012.6235334895455</v>
      </c>
      <c r="V102" s="19"/>
      <c r="W102" s="20">
        <f t="shared" si="55"/>
        <v>7647.982678593934</v>
      </c>
      <c r="X102" s="21"/>
      <c r="Y102" s="41">
        <f t="shared" si="69"/>
        <v>2.3479695538445755E-2</v>
      </c>
      <c r="Z102" s="24">
        <f t="shared" si="70"/>
        <v>1.8185232039823251E-2</v>
      </c>
      <c r="AA102" s="24">
        <f t="shared" si="71"/>
        <v>2.3614400644343725E-2</v>
      </c>
      <c r="AB102" s="24">
        <f t="shared" si="72"/>
        <v>7.8810253210996883E-3</v>
      </c>
      <c r="AC102" s="24">
        <f t="shared" si="73"/>
        <v>6.3923744682106598E-2</v>
      </c>
      <c r="AD102" s="24">
        <f t="shared" si="74"/>
        <v>1.5063485685068434E-2</v>
      </c>
      <c r="AE102" s="24">
        <f t="shared" si="75"/>
        <v>2.1036496377323521E-2</v>
      </c>
      <c r="AF102" s="24">
        <f t="shared" si="76"/>
        <v>1.1883114490839564E-2</v>
      </c>
      <c r="AG102" s="24">
        <f t="shared" si="77"/>
        <v>2.0757481094662023E-2</v>
      </c>
      <c r="AH102" s="24">
        <f t="shared" si="78"/>
        <v>1.9913227002611666E-2</v>
      </c>
      <c r="AI102" s="24">
        <f t="shared" si="79"/>
        <v>4.1522611034550128E-3</v>
      </c>
      <c r="AJ102" s="24">
        <f t="shared" si="80"/>
        <v>5.3006224931202217E-2</v>
      </c>
      <c r="AK102" s="24">
        <f t="shared" si="81"/>
        <v>1.8413310661561155E-2</v>
      </c>
      <c r="AL102" s="24">
        <f t="shared" si="82"/>
        <v>7.6201860708415836E-3</v>
      </c>
      <c r="AM102" s="24">
        <f t="shared" si="83"/>
        <v>2.3827394115510936E-2</v>
      </c>
      <c r="AN102" s="24">
        <f t="shared" si="84"/>
        <v>3.2279537372841949E-2</v>
      </c>
      <c r="AO102" s="24">
        <f t="shared" si="85"/>
        <v>2.3478365434444814E-2</v>
      </c>
      <c r="AP102" s="24">
        <f t="shared" si="86"/>
        <v>2.1584566817179907E-2</v>
      </c>
      <c r="AQ102" s="24">
        <f t="shared" si="87"/>
        <v>2.4461178138087236E-2</v>
      </c>
      <c r="AR102" s="24">
        <f t="shared" si="88"/>
        <v>1.4133428300195483E-2</v>
      </c>
      <c r="AS102" s="24" t="e">
        <f t="shared" si="89"/>
        <v>#DIV/0!</v>
      </c>
      <c r="AT102" s="24">
        <f t="shared" si="90"/>
        <v>1.5098464317836013E-2</v>
      </c>
      <c r="AU102" s="21"/>
      <c r="AV102" s="24">
        <f t="shared" si="91"/>
        <v>0.81077980690651708</v>
      </c>
      <c r="AW102" s="24">
        <f t="shared" si="92"/>
        <v>0.64795435868932949</v>
      </c>
      <c r="AX102" s="24">
        <f t="shared" si="93"/>
        <v>0.86773578306545418</v>
      </c>
      <c r="AY102" s="24">
        <f t="shared" si="94"/>
        <v>0.66501965887691816</v>
      </c>
      <c r="AZ102" s="24">
        <f t="shared" si="95"/>
        <v>2.1601261936347163</v>
      </c>
      <c r="BA102" s="24">
        <f t="shared" si="96"/>
        <v>0.58294367468520525</v>
      </c>
      <c r="BB102" s="24">
        <f t="shared" si="97"/>
        <v>0.8390250562277477</v>
      </c>
      <c r="BC102" s="24">
        <f t="shared" si="98"/>
        <v>0.77528290310850201</v>
      </c>
      <c r="BD102" s="24">
        <f t="shared" si="99"/>
        <v>1.3326755267584964</v>
      </c>
      <c r="BE102" s="24">
        <f t="shared" si="100"/>
        <v>0.69198656871959474</v>
      </c>
      <c r="BF102" s="24">
        <f t="shared" si="101"/>
        <v>1.6656193847906762</v>
      </c>
      <c r="BG102" s="24">
        <f t="shared" si="102"/>
        <v>0.98676387919483433</v>
      </c>
      <c r="BH102" s="24">
        <f t="shared" si="103"/>
        <v>0.76839304056175139</v>
      </c>
      <c r="BI102" s="24">
        <f t="shared" si="104"/>
        <v>0.6395071512778947</v>
      </c>
      <c r="BJ102" s="24">
        <f t="shared" si="105"/>
        <v>0.74242181681534158</v>
      </c>
      <c r="BK102" s="24">
        <f t="shared" si="106"/>
        <v>1.3094514543040634</v>
      </c>
      <c r="BL102" s="24">
        <f t="shared" si="107"/>
        <v>0.81076178431585588</v>
      </c>
      <c r="BM102" s="24">
        <f t="shared" si="108"/>
        <v>0.70321103658962758</v>
      </c>
      <c r="BN102" s="24">
        <f t="shared" si="109"/>
        <v>0.7419699924818286</v>
      </c>
      <c r="BO102" s="24">
        <f t="shared" si="110"/>
        <v>0.6649054375333503</v>
      </c>
      <c r="BP102" s="24" t="e">
        <f t="shared" si="111"/>
        <v>#DIV/0!</v>
      </c>
      <c r="BQ102" s="24">
        <f t="shared" si="112"/>
        <v>0.76313357432014395</v>
      </c>
      <c r="BR102" s="21"/>
      <c r="BS102" s="35">
        <f t="shared" si="113"/>
        <v>45658</v>
      </c>
      <c r="BT102" s="24">
        <f t="shared" si="58"/>
        <v>5.5516131006614058E-3</v>
      </c>
      <c r="BU102" s="24">
        <f t="shared" si="49"/>
        <v>7.0100092672618973E-4</v>
      </c>
      <c r="BV102" s="24">
        <f t="shared" si="50"/>
        <v>7.2275934544303205E-4</v>
      </c>
      <c r="BW102" s="24">
        <f t="shared" si="65"/>
        <v>4.9258640420872047E-3</v>
      </c>
      <c r="BX102" s="24">
        <f t="shared" si="66"/>
        <v>8.9141141803676476E-4</v>
      </c>
      <c r="BY102" s="24">
        <f t="shared" si="67"/>
        <v>2.055658103078378E-3</v>
      </c>
      <c r="BZ102" s="24">
        <f t="shared" si="114"/>
        <v>1.3562441624315302E-3</v>
      </c>
      <c r="CA102" s="24">
        <f t="shared" si="115"/>
        <v>5.3126452595171278E-4</v>
      </c>
      <c r="CB102" s="24">
        <f t="shared" si="116"/>
        <v>1.2769724919464321E-3</v>
      </c>
      <c r="CC102" s="24">
        <f t="shared" si="117"/>
        <v>4.4501382544349482E-5</v>
      </c>
      <c r="CD102" s="24">
        <f t="shared" si="118"/>
        <v>4.7854329413956204E-3</v>
      </c>
      <c r="CE102" s="24">
        <f t="shared" si="119"/>
        <v>6.3554384413932726E-4</v>
      </c>
      <c r="CF102" s="24">
        <f t="shared" si="120"/>
        <v>2.3478266284441947E-2</v>
      </c>
    </row>
    <row r="103" spans="1:84" x14ac:dyDescent="0.25">
      <c r="A103" s="31">
        <f>+[1]PAM!A104</f>
        <v>45689</v>
      </c>
      <c r="B103" s="17">
        <f>+[1]PAM!B104</f>
        <v>8064.8530000000001</v>
      </c>
      <c r="C103" s="17">
        <f>+[1]PAM!C104</f>
        <v>8598.0810999999994</v>
      </c>
      <c r="D103" s="17">
        <f>+[1]PAM!D104</f>
        <v>6257.0897000000004</v>
      </c>
      <c r="E103" s="17">
        <f>+[1]PAM!E104</f>
        <v>6845.6788999999999</v>
      </c>
      <c r="F103" s="17">
        <f>+[1]PAM!F104</f>
        <v>7573.7843999999996</v>
      </c>
      <c r="G103" s="17">
        <f>+[1]PAM!G104</f>
        <v>7326.7267000000002</v>
      </c>
      <c r="H103" s="17">
        <f>+[1]PAM!H104</f>
        <v>9611.2821000000004</v>
      </c>
      <c r="I103" s="17">
        <f>+[1]PAM!I104</f>
        <v>8691.8948999999993</v>
      </c>
      <c r="J103" s="17">
        <f>+[1]PAM!J104</f>
        <v>7156.4114</v>
      </c>
      <c r="K103" s="17">
        <f>+[1]PAM!K104</f>
        <v>7093.415</v>
      </c>
      <c r="L103" s="17">
        <f>+[1]PAM!L104</f>
        <v>5231.2137000000002</v>
      </c>
      <c r="M103" s="17">
        <f>+[1]PAM!M104</f>
        <v>9244.3852999999999</v>
      </c>
      <c r="N103" s="17">
        <f>+[1]PAM!N104</f>
        <v>7751.9741000000004</v>
      </c>
      <c r="O103" s="18">
        <f>+[1]PAM!R104</f>
        <v>7464.5219999999999</v>
      </c>
      <c r="P103" s="19">
        <f>+[1]PAM!S104</f>
        <v>8295.8935000000001</v>
      </c>
      <c r="Q103" s="20">
        <f>+[1]PAM!T104</f>
        <v>7615.3091999999997</v>
      </c>
      <c r="R103" s="18">
        <f t="shared" si="68"/>
        <v>8064.8075689199986</v>
      </c>
      <c r="S103" s="19">
        <f t="shared" si="52"/>
        <v>7951.6146967052291</v>
      </c>
      <c r="T103" s="19">
        <f t="shared" si="53"/>
        <v>7614.5034392578127</v>
      </c>
      <c r="U103" s="19">
        <f t="shared" si="54"/>
        <v>7138.5826363734686</v>
      </c>
      <c r="V103" s="19"/>
      <c r="W103" s="20">
        <f t="shared" si="55"/>
        <v>7794.8909184521463</v>
      </c>
      <c r="X103" s="21"/>
      <c r="Y103" s="41">
        <f t="shared" si="69"/>
        <v>2.5049293186714339E-2</v>
      </c>
      <c r="Z103" s="24">
        <f t="shared" si="70"/>
        <v>3.0923764206482351E-2</v>
      </c>
      <c r="AA103" s="24">
        <f t="shared" si="71"/>
        <v>1.7900790372283426E-2</v>
      </c>
      <c r="AB103" s="24">
        <f t="shared" si="72"/>
        <v>4.8658721502878866E-3</v>
      </c>
      <c r="AC103" s="24">
        <f t="shared" si="73"/>
        <v>4.1906739758858169E-2</v>
      </c>
      <c r="AD103" s="24">
        <f t="shared" si="74"/>
        <v>5.9603347964169995E-3</v>
      </c>
      <c r="AE103" s="24">
        <f t="shared" si="75"/>
        <v>2.2539912037125687E-2</v>
      </c>
      <c r="AF103" s="24">
        <f t="shared" si="76"/>
        <v>1.9189105191683042E-2</v>
      </c>
      <c r="AG103" s="24">
        <f t="shared" si="77"/>
        <v>1.9131252230111473E-2</v>
      </c>
      <c r="AH103" s="24">
        <f t="shared" si="78"/>
        <v>4.2615583520358991E-2</v>
      </c>
      <c r="AI103" s="24">
        <f t="shared" si="79"/>
        <v>1.8046100405370691E-2</v>
      </c>
      <c r="AJ103" s="24">
        <f t="shared" si="80"/>
        <v>2.4625794690595892E-2</v>
      </c>
      <c r="AK103" s="24">
        <f t="shared" si="81"/>
        <v>2.7034807587194676E-2</v>
      </c>
      <c r="AL103" s="24">
        <f t="shared" si="82"/>
        <v>-5.2550550105193716E-3</v>
      </c>
      <c r="AM103" s="24">
        <f t="shared" si="83"/>
        <v>3.0849191810568444E-2</v>
      </c>
      <c r="AN103" s="24">
        <f t="shared" si="84"/>
        <v>2.169632645385966E-2</v>
      </c>
      <c r="AO103" s="24">
        <f t="shared" si="85"/>
        <v>2.504917981850463E-2</v>
      </c>
      <c r="AP103" s="24">
        <f t="shared" si="86"/>
        <v>2.4722850649419259E-2</v>
      </c>
      <c r="AQ103" s="24">
        <f t="shared" si="87"/>
        <v>1.9781601836516449E-2</v>
      </c>
      <c r="AR103" s="24">
        <f t="shared" si="88"/>
        <v>1.7961765989916945E-2</v>
      </c>
      <c r="AS103" s="24" t="e">
        <f t="shared" si="89"/>
        <v>#DIV/0!</v>
      </c>
      <c r="AT103" s="24">
        <f t="shared" si="90"/>
        <v>1.9208756875116473E-2</v>
      </c>
      <c r="AU103" s="21"/>
      <c r="AV103" s="24">
        <f t="shared" si="91"/>
        <v>0.65890593766065497</v>
      </c>
      <c r="AW103" s="24">
        <f t="shared" si="92"/>
        <v>0.52772663538901843</v>
      </c>
      <c r="AX103" s="24">
        <f t="shared" si="93"/>
        <v>0.62154137465346104</v>
      </c>
      <c r="AY103" s="24">
        <f t="shared" si="94"/>
        <v>0.55996527080066061</v>
      </c>
      <c r="AZ103" s="24">
        <f t="shared" si="95"/>
        <v>1.8627992199840713</v>
      </c>
      <c r="BA103" s="24">
        <f t="shared" si="96"/>
        <v>0.43571648756054282</v>
      </c>
      <c r="BB103" s="24">
        <f t="shared" si="97"/>
        <v>0.66633429956850132</v>
      </c>
      <c r="BC103" s="24">
        <f t="shared" si="98"/>
        <v>0.58915079193943409</v>
      </c>
      <c r="BD103" s="24">
        <f t="shared" si="99"/>
        <v>0.89121393468646892</v>
      </c>
      <c r="BE103" s="24">
        <f t="shared" si="100"/>
        <v>0.63280901968663916</v>
      </c>
      <c r="BF103" s="24">
        <f t="shared" si="101"/>
        <v>1.6528724119893168</v>
      </c>
      <c r="BG103" s="24">
        <f t="shared" si="102"/>
        <v>0.81934462120999352</v>
      </c>
      <c r="BH103" s="24">
        <f t="shared" si="103"/>
        <v>0.54803280059220039</v>
      </c>
      <c r="BI103" s="24">
        <f t="shared" si="104"/>
        <v>0.51520897307986302</v>
      </c>
      <c r="BJ103" s="24">
        <f t="shared" si="105"/>
        <v>0.60177991002770148</v>
      </c>
      <c r="BK103" s="24">
        <f t="shared" si="106"/>
        <v>1.0629952206554028</v>
      </c>
      <c r="BL103" s="24">
        <f t="shared" si="107"/>
        <v>0.65888559039370143</v>
      </c>
      <c r="BM103" s="24">
        <f t="shared" si="108"/>
        <v>0.57295627382239078</v>
      </c>
      <c r="BN103" s="24">
        <f t="shared" si="109"/>
        <v>0.61182223478276754</v>
      </c>
      <c r="BO103" s="24">
        <f t="shared" si="110"/>
        <v>0.54517645218944533</v>
      </c>
      <c r="BP103" s="24" t="e">
        <f t="shared" si="111"/>
        <v>#DIV/0!</v>
      </c>
      <c r="BQ103" s="24">
        <f t="shared" si="112"/>
        <v>0.60801366815781477</v>
      </c>
      <c r="BR103" s="21"/>
      <c r="BS103" s="35">
        <f t="shared" si="113"/>
        <v>45689</v>
      </c>
      <c r="BT103" s="24">
        <f t="shared" si="58"/>
        <v>9.3916145613746737E-3</v>
      </c>
      <c r="BU103" s="24">
        <f t="shared" si="49"/>
        <v>5.3146054367190804E-4</v>
      </c>
      <c r="BV103" s="24">
        <f t="shared" si="50"/>
        <v>4.3944216398065361E-4</v>
      </c>
      <c r="BW103" s="24">
        <f t="shared" si="65"/>
        <v>3.3568764553121373E-3</v>
      </c>
      <c r="BX103" s="24">
        <f t="shared" si="66"/>
        <v>3.4981412587903435E-4</v>
      </c>
      <c r="BY103" s="24">
        <f t="shared" si="67"/>
        <v>2.1973119934135376E-3</v>
      </c>
      <c r="BZ103" s="24">
        <f t="shared" si="114"/>
        <v>2.1652768943742164E-3</v>
      </c>
      <c r="CA103" s="24">
        <f t="shared" si="115"/>
        <v>4.8834068109431222E-4</v>
      </c>
      <c r="CB103" s="24">
        <f t="shared" si="116"/>
        <v>2.7232802076125511E-3</v>
      </c>
      <c r="CC103" s="24">
        <f t="shared" si="117"/>
        <v>1.8975470676198884E-4</v>
      </c>
      <c r="CD103" s="24">
        <f t="shared" si="118"/>
        <v>2.287369475895645E-3</v>
      </c>
      <c r="CE103" s="24">
        <f t="shared" si="119"/>
        <v>9.2849967199731516E-4</v>
      </c>
      <c r="CF103" s="24">
        <f t="shared" si="120"/>
        <v>2.5049041481367978E-2</v>
      </c>
    </row>
    <row r="104" spans="1:84" x14ac:dyDescent="0.25">
      <c r="A104" s="31">
        <f>+[1]PAM!A105</f>
        <v>45717</v>
      </c>
      <c r="B104" s="17">
        <f>+[1]PAM!B105</f>
        <v>8356.1088</v>
      </c>
      <c r="C104" s="17">
        <f>+[1]PAM!C105</f>
        <v>9097.3724999999995</v>
      </c>
      <c r="D104" s="17">
        <f>+[1]PAM!D105</f>
        <v>6300.4062000000004</v>
      </c>
      <c r="E104" s="17">
        <f>+[1]PAM!E105</f>
        <v>7123.6941999999999</v>
      </c>
      <c r="F104" s="17">
        <f>+[1]PAM!F105</f>
        <v>7768.9606999999996</v>
      </c>
      <c r="G104" s="17">
        <f>+[1]PAM!G105</f>
        <v>7452.8347999999996</v>
      </c>
      <c r="H104" s="17">
        <f>+[1]PAM!H105</f>
        <v>9759.2963999999993</v>
      </c>
      <c r="I104" s="17">
        <f>+[1]PAM!I105</f>
        <v>8868.0190999999995</v>
      </c>
      <c r="J104" s="17">
        <f>+[1]PAM!J105</f>
        <v>7307.2821999999996</v>
      </c>
      <c r="K104" s="17">
        <f>+[1]PAM!K105</f>
        <v>7104.5996999999998</v>
      </c>
      <c r="L104" s="17">
        <f>+[1]PAM!L105</f>
        <v>6622.3191999999999</v>
      </c>
      <c r="M104" s="17">
        <f>+[1]PAM!M105</f>
        <v>9596.1911</v>
      </c>
      <c r="N104" s="17">
        <f>+[1]PAM!N105</f>
        <v>7924.6193000000003</v>
      </c>
      <c r="O104" s="18">
        <f>+[1]PAM!R105</f>
        <v>8016.7165999999997</v>
      </c>
      <c r="P104" s="19">
        <f>+[1]PAM!S105</f>
        <v>8559.9624000000003</v>
      </c>
      <c r="Q104" s="20">
        <f>+[1]PAM!T105</f>
        <v>7841.4238999999998</v>
      </c>
      <c r="R104" s="18">
        <f t="shared" si="68"/>
        <v>8356.042333379999</v>
      </c>
      <c r="S104" s="19">
        <f t="shared" si="52"/>
        <v>8269.6536185385867</v>
      </c>
      <c r="T104" s="19">
        <f t="shared" si="53"/>
        <v>7816.7795738002233</v>
      </c>
      <c r="U104" s="19">
        <f t="shared" si="54"/>
        <v>7297.1965398341754</v>
      </c>
      <c r="V104" s="19"/>
      <c r="W104" s="20">
        <f t="shared" si="55"/>
        <v>7994.0317147302076</v>
      </c>
      <c r="X104" s="21"/>
      <c r="Y104" s="41">
        <f t="shared" si="69"/>
        <v>3.6114210637193223E-2</v>
      </c>
      <c r="Z104" s="24">
        <f t="shared" si="70"/>
        <v>5.8070096593994647E-2</v>
      </c>
      <c r="AA104" s="24">
        <f t="shared" si="71"/>
        <v>6.9227871225818749E-3</v>
      </c>
      <c r="AB104" s="24">
        <f t="shared" si="72"/>
        <v>4.061179381346669E-2</v>
      </c>
      <c r="AC104" s="24">
        <f t="shared" si="73"/>
        <v>2.5769983629320148E-2</v>
      </c>
      <c r="AD104" s="24">
        <f t="shared" si="74"/>
        <v>1.7212065518971809E-2</v>
      </c>
      <c r="AE104" s="24">
        <f t="shared" si="75"/>
        <v>1.5400057813306667E-2</v>
      </c>
      <c r="AF104" s="24">
        <f t="shared" si="76"/>
        <v>2.0263038385335275E-2</v>
      </c>
      <c r="AG104" s="24">
        <f t="shared" si="77"/>
        <v>2.1081907057495242E-2</v>
      </c>
      <c r="AH104" s="24">
        <f t="shared" si="78"/>
        <v>1.5767722599058231E-3</v>
      </c>
      <c r="AI104" s="24">
        <f t="shared" si="79"/>
        <v>0.26592404359240751</v>
      </c>
      <c r="AJ104" s="24">
        <f t="shared" si="80"/>
        <v>3.8056159342471307E-2</v>
      </c>
      <c r="AK104" s="24">
        <f t="shared" si="81"/>
        <v>2.2271127041046279E-2</v>
      </c>
      <c r="AL104" s="24">
        <f t="shared" si="82"/>
        <v>7.3975882179729613E-2</v>
      </c>
      <c r="AM104" s="24">
        <f t="shared" si="83"/>
        <v>3.1831278933366347E-2</v>
      </c>
      <c r="AN104" s="24">
        <f t="shared" si="84"/>
        <v>2.9692123334926546E-2</v>
      </c>
      <c r="AO104" s="24">
        <f t="shared" si="85"/>
        <v>3.6111805764883487E-2</v>
      </c>
      <c r="AP104" s="24">
        <f t="shared" si="86"/>
        <v>3.999677222352549E-2</v>
      </c>
      <c r="AQ104" s="24">
        <f t="shared" si="87"/>
        <v>2.6564586404878687E-2</v>
      </c>
      <c r="AR104" s="24">
        <f t="shared" si="88"/>
        <v>2.2219243166355707E-2</v>
      </c>
      <c r="AS104" s="24" t="e">
        <f t="shared" si="89"/>
        <v>#DIV/0!</v>
      </c>
      <c r="AT104" s="24">
        <f t="shared" si="90"/>
        <v>2.5547605266245998E-2</v>
      </c>
      <c r="AU104" s="21"/>
      <c r="AV104" s="24">
        <f t="shared" si="91"/>
        <v>0.54459593935155337</v>
      </c>
      <c r="AW104" s="24">
        <f t="shared" si="92"/>
        <v>0.46787764329784531</v>
      </c>
      <c r="AX104" s="24">
        <f t="shared" si="93"/>
        <v>0.45566355472024878</v>
      </c>
      <c r="AY104" s="24">
        <f t="shared" si="94"/>
        <v>0.46213979099780755</v>
      </c>
      <c r="AZ104" s="24">
        <f t="shared" si="95"/>
        <v>1.5328653741174212</v>
      </c>
      <c r="BA104" s="24">
        <f t="shared" si="96"/>
        <v>0.38059878746913856</v>
      </c>
      <c r="BB104" s="24">
        <f t="shared" si="97"/>
        <v>0.5036538881538275</v>
      </c>
      <c r="BC104" s="24">
        <f t="shared" si="98"/>
        <v>0.42820986052452703</v>
      </c>
      <c r="BD104" s="24">
        <f t="shared" si="99"/>
        <v>0.64544544352049282</v>
      </c>
      <c r="BE104" s="24">
        <f t="shared" si="100"/>
        <v>0.49442600280320059</v>
      </c>
      <c r="BF104" s="24">
        <f t="shared" si="101"/>
        <v>1.0723055841875495</v>
      </c>
      <c r="BG104" s="24">
        <f t="shared" si="102"/>
        <v>0.73102504405674051</v>
      </c>
      <c r="BH104" s="24">
        <f t="shared" si="103"/>
        <v>0.4280293588829458</v>
      </c>
      <c r="BI104" s="24">
        <f t="shared" si="104"/>
        <v>0.46198064000761252</v>
      </c>
      <c r="BJ104" s="24">
        <f t="shared" si="105"/>
        <v>0.50711796808195353</v>
      </c>
      <c r="BK104" s="24">
        <f t="shared" si="106"/>
        <v>0.78032396330228915</v>
      </c>
      <c r="BL104" s="24">
        <f t="shared" si="107"/>
        <v>0.54457922153881078</v>
      </c>
      <c r="BM104" s="24">
        <f t="shared" si="108"/>
        <v>0.49024908665013411</v>
      </c>
      <c r="BN104" s="24">
        <f t="shared" si="109"/>
        <v>0.51480336018907735</v>
      </c>
      <c r="BO104" s="24">
        <f t="shared" si="110"/>
        <v>0.44547241686773464</v>
      </c>
      <c r="BP104" s="24" t="e">
        <f t="shared" si="111"/>
        <v>#DIV/0!</v>
      </c>
      <c r="BQ104" s="24">
        <f t="shared" si="112"/>
        <v>0.47353367183616002</v>
      </c>
      <c r="BR104" s="21"/>
      <c r="BS104" s="35">
        <f t="shared" si="113"/>
        <v>45717</v>
      </c>
      <c r="BT104" s="24">
        <f t="shared" si="58"/>
        <v>1.7737085362870223E-2</v>
      </c>
      <c r="BU104" s="24">
        <f t="shared" si="49"/>
        <v>2.0409882238399093E-4</v>
      </c>
      <c r="BV104" s="24">
        <f t="shared" si="50"/>
        <v>3.5954772876827397E-3</v>
      </c>
      <c r="BW104" s="24">
        <f t="shared" si="65"/>
        <v>2.0982137194565115E-3</v>
      </c>
      <c r="BX104" s="24">
        <f t="shared" si="66"/>
        <v>9.9137002745120916E-4</v>
      </c>
      <c r="BY104" s="24">
        <f t="shared" si="67"/>
        <v>1.497605335149929E-3</v>
      </c>
      <c r="BZ104" s="24">
        <f t="shared" si="114"/>
        <v>2.2733866593724673E-3</v>
      </c>
      <c r="CA104" s="24">
        <f t="shared" si="115"/>
        <v>5.350258560199413E-4</v>
      </c>
      <c r="CB104" s="24">
        <f t="shared" si="116"/>
        <v>1.0248783579812113E-4</v>
      </c>
      <c r="CC104" s="24">
        <f t="shared" si="117"/>
        <v>2.7770870157211784E-3</v>
      </c>
      <c r="CD104" s="24">
        <f t="shared" si="118"/>
        <v>3.5333898584388344E-3</v>
      </c>
      <c r="CE104" s="24">
        <f t="shared" si="119"/>
        <v>7.6637455884192771E-4</v>
      </c>
      <c r="CF104" s="24">
        <f t="shared" si="120"/>
        <v>3.611160233918706E-2</v>
      </c>
    </row>
    <row r="105" spans="1:84" x14ac:dyDescent="0.25">
      <c r="A105" s="31">
        <f>+[1]PAM!A106</f>
        <v>45748</v>
      </c>
      <c r="B105" s="17">
        <f>+[1]PAM!B106</f>
        <v>8591.2047000000002</v>
      </c>
      <c r="C105" s="17">
        <f>+[1]PAM!C106</f>
        <v>9365.1085000000003</v>
      </c>
      <c r="D105" s="17">
        <f>+[1]PAM!D106</f>
        <v>6465.7727999999997</v>
      </c>
      <c r="E105" s="17">
        <f>+[1]PAM!E106</f>
        <v>7324.2443000000003</v>
      </c>
      <c r="F105" s="17">
        <f>+[1]PAM!F106</f>
        <v>7934.6976000000004</v>
      </c>
      <c r="G105" s="17">
        <f>+[1]PAM!G106</f>
        <v>7507.7361000000001</v>
      </c>
      <c r="H105" s="17">
        <f>+[1]PAM!H106</f>
        <v>9968.3449000000001</v>
      </c>
      <c r="I105" s="17">
        <f>+[1]PAM!I106</f>
        <v>9012.3104999999996</v>
      </c>
      <c r="J105" s="17">
        <f>+[1]PAM!J106</f>
        <v>7532.3126000000002</v>
      </c>
      <c r="K105" s="17">
        <f>+[1]PAM!K106</f>
        <v>7566.9997999999996</v>
      </c>
      <c r="L105" s="17">
        <f>+[1]PAM!L106</f>
        <v>6842.1963999999998</v>
      </c>
      <c r="M105" s="17">
        <f>+[1]PAM!M106</f>
        <v>9971.7782000000007</v>
      </c>
      <c r="N105" s="17">
        <f>+[1]PAM!N106</f>
        <v>8111.0928999999996</v>
      </c>
      <c r="O105" s="18">
        <f>+[1]PAM!R106</f>
        <v>8158.6628000000001</v>
      </c>
      <c r="P105" s="19">
        <f>+[1]PAM!S106</f>
        <v>8838.5210000000006</v>
      </c>
      <c r="Q105" s="20">
        <f>+[1]PAM!T106</f>
        <v>7979.6814999999997</v>
      </c>
      <c r="R105" s="18">
        <f t="shared" si="68"/>
        <v>8591.1247973299996</v>
      </c>
      <c r="S105" s="19">
        <f t="shared" si="52"/>
        <v>8531.2703852979976</v>
      </c>
      <c r="T105" s="19">
        <f t="shared" si="53"/>
        <v>8083.7098059988848</v>
      </c>
      <c r="U105" s="19">
        <f t="shared" si="54"/>
        <v>7532.3992799927901</v>
      </c>
      <c r="V105" s="19"/>
      <c r="W105" s="20">
        <f t="shared" si="55"/>
        <v>8205.3358203229618</v>
      </c>
      <c r="X105" s="21"/>
      <c r="Y105" s="41">
        <f t="shared" si="69"/>
        <v>2.8134614522970391E-2</v>
      </c>
      <c r="Z105" s="24">
        <f t="shared" si="70"/>
        <v>2.9430035980169134E-2</v>
      </c>
      <c r="AA105" s="24">
        <f t="shared" si="71"/>
        <v>2.6246974361748165E-2</v>
      </c>
      <c r="AB105" s="24">
        <f t="shared" si="72"/>
        <v>2.8152541977447765E-2</v>
      </c>
      <c r="AC105" s="24">
        <f t="shared" si="73"/>
        <v>2.1333213849312083E-2</v>
      </c>
      <c r="AD105" s="24">
        <f t="shared" si="74"/>
        <v>7.3664989863990726E-3</v>
      </c>
      <c r="AE105" s="24">
        <f t="shared" si="75"/>
        <v>2.1420447892124717E-2</v>
      </c>
      <c r="AF105" s="24">
        <f t="shared" si="76"/>
        <v>1.6270984350947204E-2</v>
      </c>
      <c r="AG105" s="24">
        <f t="shared" si="77"/>
        <v>3.0795361919921493E-2</v>
      </c>
      <c r="AH105" s="24">
        <f t="shared" si="78"/>
        <v>6.5084609904200397E-2</v>
      </c>
      <c r="AI105" s="24">
        <f t="shared" si="79"/>
        <v>3.3202446659472473E-2</v>
      </c>
      <c r="AJ105" s="24">
        <f t="shared" si="80"/>
        <v>3.9139185129400067E-2</v>
      </c>
      <c r="AK105" s="24">
        <f t="shared" si="81"/>
        <v>2.3530922173131907E-2</v>
      </c>
      <c r="AL105" s="24">
        <f t="shared" si="82"/>
        <v>1.7706276407475796E-2</v>
      </c>
      <c r="AM105" s="24">
        <f t="shared" si="83"/>
        <v>3.2542035465015662E-2</v>
      </c>
      <c r="AN105" s="24">
        <f t="shared" si="84"/>
        <v>1.7631695692411187E-2</v>
      </c>
      <c r="AO105" s="24">
        <f t="shared" si="85"/>
        <v>2.81332303704247E-2</v>
      </c>
      <c r="AP105" s="24">
        <f t="shared" si="86"/>
        <v>3.16357587424132E-2</v>
      </c>
      <c r="AQ105" s="24">
        <f t="shared" si="87"/>
        <v>3.4148363744749943E-2</v>
      </c>
      <c r="AR105" s="24">
        <f t="shared" si="88"/>
        <v>3.2231931656860668E-2</v>
      </c>
      <c r="AS105" s="24" t="e">
        <f t="shared" si="89"/>
        <v>#DIV/0!</v>
      </c>
      <c r="AT105" s="24">
        <f t="shared" si="90"/>
        <v>2.6432732960440353E-2</v>
      </c>
      <c r="AU105" s="21"/>
      <c r="AV105" s="24">
        <f t="shared" si="91"/>
        <v>0.46009579842504111</v>
      </c>
      <c r="AW105" s="24">
        <f t="shared" si="92"/>
        <v>0.42048438214097028</v>
      </c>
      <c r="AX105" s="24">
        <f t="shared" si="93"/>
        <v>0.4181591949503336</v>
      </c>
      <c r="AY105" s="24">
        <f t="shared" si="94"/>
        <v>0.3765989554435869</v>
      </c>
      <c r="AZ105" s="24">
        <f t="shared" si="95"/>
        <v>0.93180420151654952</v>
      </c>
      <c r="BA105" s="24">
        <f t="shared" si="96"/>
        <v>0.30379459241041906</v>
      </c>
      <c r="BB105" s="24">
        <f t="shared" si="97"/>
        <v>0.40843675005422031</v>
      </c>
      <c r="BC105" s="24">
        <f t="shared" si="98"/>
        <v>0.33507872715561882</v>
      </c>
      <c r="BD105" s="24">
        <f t="shared" si="99"/>
        <v>0.492574827664499</v>
      </c>
      <c r="BE105" s="24">
        <f t="shared" si="100"/>
        <v>0.49812863593671541</v>
      </c>
      <c r="BF105" s="24">
        <f t="shared" si="101"/>
        <v>0.97636945805963693</v>
      </c>
      <c r="BG105" s="24">
        <f t="shared" si="102"/>
        <v>0.67762325497308096</v>
      </c>
      <c r="BH105" s="24">
        <f t="shared" si="103"/>
        <v>0.3779136143169004</v>
      </c>
      <c r="BI105" s="24">
        <f t="shared" si="104"/>
        <v>0.34342549557143598</v>
      </c>
      <c r="BJ105" s="24">
        <f t="shared" si="105"/>
        <v>0.46222191524393952</v>
      </c>
      <c r="BK105" s="24">
        <f t="shared" si="106"/>
        <v>0.53588944280422579</v>
      </c>
      <c r="BL105" s="24">
        <f t="shared" si="107"/>
        <v>0.46007604026452187</v>
      </c>
      <c r="BM105" s="24">
        <f t="shared" si="108"/>
        <v>0.43937367050752374</v>
      </c>
      <c r="BN105" s="24">
        <f t="shared" si="109"/>
        <v>0.4591949674603395</v>
      </c>
      <c r="BO105" s="24">
        <f t="shared" si="110"/>
        <v>0.38927204383229008</v>
      </c>
      <c r="BP105" s="24" t="e">
        <f t="shared" si="111"/>
        <v>#DIV/0!</v>
      </c>
      <c r="BQ105" s="24">
        <f t="shared" si="112"/>
        <v>0.39618120182323846</v>
      </c>
      <c r="BR105" s="21"/>
      <c r="BS105" s="35">
        <f t="shared" si="113"/>
        <v>45748</v>
      </c>
      <c r="BT105" s="24">
        <f t="shared" si="58"/>
        <v>9.1796751138520632E-3</v>
      </c>
      <c r="BU105" s="24">
        <f t="shared" si="49"/>
        <v>7.5201639308477837E-4</v>
      </c>
      <c r="BV105" s="24">
        <f t="shared" si="50"/>
        <v>2.5032435468049486E-3</v>
      </c>
      <c r="BW105" s="24">
        <f t="shared" si="65"/>
        <v>1.7196268710622904E-3</v>
      </c>
      <c r="BX105" s="24">
        <f t="shared" si="66"/>
        <v>4.1655063418992683E-4</v>
      </c>
      <c r="BY105" s="24">
        <f t="shared" si="67"/>
        <v>2.0414235870169694E-3</v>
      </c>
      <c r="BZ105" s="24">
        <f t="shared" si="114"/>
        <v>1.7975752948549458E-3</v>
      </c>
      <c r="CA105" s="24">
        <f t="shared" si="115"/>
        <v>7.701993348865941E-4</v>
      </c>
      <c r="CB105" s="24">
        <f t="shared" si="116"/>
        <v>4.0893875615884735E-3</v>
      </c>
      <c r="CC105" s="24">
        <f t="shared" si="117"/>
        <v>4.2364490515010985E-4</v>
      </c>
      <c r="CD105" s="24">
        <f t="shared" si="118"/>
        <v>3.6407562213646685E-3</v>
      </c>
      <c r="CE105" s="24">
        <f t="shared" si="119"/>
        <v>7.989071276812452E-4</v>
      </c>
      <c r="CF105" s="24">
        <f t="shared" si="120"/>
        <v>2.8133006591537009E-2</v>
      </c>
    </row>
    <row r="106" spans="1:84" x14ac:dyDescent="0.25">
      <c r="A106" s="31">
        <f>+[1]PAM!A107</f>
        <v>45778</v>
      </c>
      <c r="B106" s="17">
        <f>+[1]PAM!B107</f>
        <v>8725.94</v>
      </c>
      <c r="C106" s="17">
        <f>+[1]PAM!C107</f>
        <v>9412.2633000000005</v>
      </c>
      <c r="D106" s="17">
        <f>+[1]PAM!D107</f>
        <v>6506.5391</v>
      </c>
      <c r="E106" s="17">
        <f>+[1]PAM!E107</f>
        <v>7435.9111999999996</v>
      </c>
      <c r="F106" s="17">
        <f>+[1]PAM!F107</f>
        <v>8097.1598000000004</v>
      </c>
      <c r="G106" s="17">
        <f>+[1]PAM!G107</f>
        <v>7622.8662000000004</v>
      </c>
      <c r="H106" s="17">
        <f>+[1]PAM!H107</f>
        <v>10271.442800000001</v>
      </c>
      <c r="I106" s="17">
        <f>+[1]PAM!I107</f>
        <v>9037.2340000000004</v>
      </c>
      <c r="J106" s="17">
        <f>+[1]PAM!J107</f>
        <v>7827.6369999999997</v>
      </c>
      <c r="K106" s="17">
        <f>+[1]PAM!K107</f>
        <v>7763.6677</v>
      </c>
      <c r="L106" s="17">
        <f>+[1]PAM!L107</f>
        <v>6936.1001999999999</v>
      </c>
      <c r="M106" s="17">
        <f>+[1]PAM!M107</f>
        <v>10324.9771</v>
      </c>
      <c r="N106" s="17">
        <f>+[1]PAM!N107</f>
        <v>8284.1244000000006</v>
      </c>
      <c r="O106" s="18">
        <f>+[1]PAM!R107</f>
        <v>7911.5735000000004</v>
      </c>
      <c r="P106" s="19">
        <f>+[1]PAM!S107</f>
        <v>9054.6661999999997</v>
      </c>
      <c r="Q106" s="20">
        <f>+[1]PAM!T107</f>
        <v>8061.6444000000001</v>
      </c>
      <c r="R106" s="18">
        <f t="shared" si="68"/>
        <v>8725.8381961000014</v>
      </c>
      <c r="S106" s="19">
        <f t="shared" si="52"/>
        <v>8653.3123709767187</v>
      </c>
      <c r="T106" s="19">
        <f t="shared" si="53"/>
        <v>8274.2329712332594</v>
      </c>
      <c r="U106" s="19">
        <f t="shared" si="54"/>
        <v>7675.4215998197551</v>
      </c>
      <c r="V106" s="19"/>
      <c r="W106" s="20">
        <f t="shared" si="55"/>
        <v>8356.8912467309965</v>
      </c>
      <c r="X106" s="21"/>
      <c r="Y106" s="41">
        <f t="shared" si="69"/>
        <v>1.5682934431768381E-2</v>
      </c>
      <c r="Z106" s="24">
        <f t="shared" si="70"/>
        <v>5.0351578948604203E-3</v>
      </c>
      <c r="AA106" s="24">
        <f t="shared" si="71"/>
        <v>6.3049385218114651E-3</v>
      </c>
      <c r="AB106" s="24">
        <f t="shared" si="72"/>
        <v>1.5246200894746043E-2</v>
      </c>
      <c r="AC106" s="24">
        <f t="shared" si="73"/>
        <v>2.0474907575557699E-2</v>
      </c>
      <c r="AD106" s="24">
        <f t="shared" si="74"/>
        <v>1.5334862396135573E-2</v>
      </c>
      <c r="AE106" s="24">
        <f t="shared" si="75"/>
        <v>3.0406040625660991E-2</v>
      </c>
      <c r="AF106" s="24">
        <f t="shared" si="76"/>
        <v>2.7654950414770507E-3</v>
      </c>
      <c r="AG106" s="24">
        <f t="shared" si="77"/>
        <v>3.9207666447619305E-2</v>
      </c>
      <c r="AH106" s="24">
        <f t="shared" si="78"/>
        <v>2.5990208166782436E-2</v>
      </c>
      <c r="AI106" s="24">
        <f t="shared" si="79"/>
        <v>1.3724218731868021E-2</v>
      </c>
      <c r="AJ106" s="24">
        <f t="shared" si="80"/>
        <v>3.5419851195647167E-2</v>
      </c>
      <c r="AK106" s="24">
        <f t="shared" si="81"/>
        <v>2.1332698581223442E-2</v>
      </c>
      <c r="AL106" s="24">
        <f t="shared" si="82"/>
        <v>-3.028551443503702E-2</v>
      </c>
      <c r="AM106" s="24">
        <f t="shared" si="83"/>
        <v>2.4454905973521956E-2</v>
      </c>
      <c r="AN106" s="24">
        <f t="shared" si="84"/>
        <v>1.0271450057248499E-2</v>
      </c>
      <c r="AO106" s="24">
        <f t="shared" si="85"/>
        <v>1.56805310070538E-2</v>
      </c>
      <c r="AP106" s="24">
        <f t="shared" si="86"/>
        <v>1.4305253516409211E-2</v>
      </c>
      <c r="AQ106" s="24">
        <f t="shared" si="87"/>
        <v>2.3568778420643977E-2</v>
      </c>
      <c r="AR106" s="24">
        <f t="shared" si="88"/>
        <v>1.8987617956851333E-2</v>
      </c>
      <c r="AS106" s="24" t="e">
        <f t="shared" si="89"/>
        <v>#DIV/0!</v>
      </c>
      <c r="AT106" s="24">
        <f t="shared" si="90"/>
        <v>1.8470350236325705E-2</v>
      </c>
      <c r="AU106" s="21"/>
      <c r="AV106" s="24">
        <f t="shared" si="91"/>
        <v>0.4257384652210392</v>
      </c>
      <c r="AW106" s="24">
        <f t="shared" si="92"/>
        <v>0.36550442066062416</v>
      </c>
      <c r="AX106" s="24">
        <f t="shared" si="93"/>
        <v>0.34050109613866097</v>
      </c>
      <c r="AY106" s="24">
        <f t="shared" si="94"/>
        <v>0.33387547635807535</v>
      </c>
      <c r="AZ106" s="24">
        <f t="shared" si="95"/>
        <v>0.90640285855429203</v>
      </c>
      <c r="BA106" s="24">
        <f t="shared" si="96"/>
        <v>0.2799591681996616</v>
      </c>
      <c r="BB106" s="24">
        <f t="shared" si="97"/>
        <v>0.43956144588134038</v>
      </c>
      <c r="BC106" s="24">
        <f t="shared" si="98"/>
        <v>0.30242300612372297</v>
      </c>
      <c r="BD106" s="24">
        <f t="shared" si="99"/>
        <v>0.44265758106561592</v>
      </c>
      <c r="BE106" s="24">
        <f t="shared" si="100"/>
        <v>0.48442093394608143</v>
      </c>
      <c r="BF106" s="24">
        <f t="shared" si="101"/>
        <v>0.89626907341364181</v>
      </c>
      <c r="BG106" s="24">
        <f t="shared" si="102"/>
        <v>0.64316936164280381</v>
      </c>
      <c r="BH106" s="24">
        <f t="shared" si="103"/>
        <v>0.34983861572511343</v>
      </c>
      <c r="BI106" s="24">
        <f t="shared" si="104"/>
        <v>0.23124648421427985</v>
      </c>
      <c r="BJ106" s="24">
        <f t="shared" si="105"/>
        <v>0.44372395720143776</v>
      </c>
      <c r="BK106" s="24">
        <f t="shared" si="106"/>
        <v>0.49508375416178119</v>
      </c>
      <c r="BL106" s="24">
        <f t="shared" si="107"/>
        <v>0.42571452140446153</v>
      </c>
      <c r="BM106" s="24">
        <f t="shared" si="108"/>
        <v>0.39586741080151433</v>
      </c>
      <c r="BN106" s="24">
        <f t="shared" si="109"/>
        <v>0.42969882213137911</v>
      </c>
      <c r="BO106" s="24">
        <f t="shared" si="110"/>
        <v>0.36028424132619175</v>
      </c>
      <c r="BP106" s="24" t="e">
        <f t="shared" si="111"/>
        <v>#DIV/0!</v>
      </c>
      <c r="BQ106" s="24">
        <f t="shared" si="112"/>
        <v>0.3760791497908853</v>
      </c>
      <c r="BR106" s="21"/>
      <c r="BS106" s="35">
        <f t="shared" si="113"/>
        <v>45778</v>
      </c>
      <c r="BT106" s="24">
        <f t="shared" si="58"/>
        <v>1.5725210458551954E-3</v>
      </c>
      <c r="BU106" s="24">
        <f t="shared" si="49"/>
        <v>1.8031457218101304E-4</v>
      </c>
      <c r="BV106" s="24">
        <f t="shared" si="50"/>
        <v>1.355672234186193E-3</v>
      </c>
      <c r="BW106" s="24">
        <f t="shared" si="65"/>
        <v>1.6395224222744912E-3</v>
      </c>
      <c r="BX106" s="24">
        <f t="shared" si="66"/>
        <v>8.4961871994506419E-4</v>
      </c>
      <c r="BY106" s="24">
        <f t="shared" si="67"/>
        <v>2.8788498823686575E-3</v>
      </c>
      <c r="BZ106" s="24">
        <f t="shared" si="114"/>
        <v>3.0199913057595771E-4</v>
      </c>
      <c r="CA106" s="24">
        <f t="shared" si="115"/>
        <v>9.8313078723406334E-4</v>
      </c>
      <c r="CB106" s="24">
        <f t="shared" si="116"/>
        <v>1.6917019577009993E-3</v>
      </c>
      <c r="CC106" s="24">
        <f t="shared" si="117"/>
        <v>1.7597662176528056E-4</v>
      </c>
      <c r="CD106" s="24">
        <f t="shared" si="118"/>
        <v>3.3300464718294923E-3</v>
      </c>
      <c r="CE106" s="24">
        <f t="shared" si="119"/>
        <v>7.2103132404702621E-4</v>
      </c>
      <c r="CF106" s="24">
        <f t="shared" si="120"/>
        <v>1.5680385169963434E-2</v>
      </c>
    </row>
    <row r="107" spans="1:84" x14ac:dyDescent="0.25">
      <c r="A107" s="31">
        <f>+[1]PAM!A108</f>
        <v>45809</v>
      </c>
      <c r="B107" s="17">
        <f>+[1]PAM!B108</f>
        <v>8840.1404999999995</v>
      </c>
      <c r="C107" s="17">
        <f>+[1]PAM!C108</f>
        <v>9442.57</v>
      </c>
      <c r="D107" s="17">
        <f>+[1]PAM!D108</f>
        <v>6675.8054000000002</v>
      </c>
      <c r="E107" s="17">
        <f>+[1]PAM!E108</f>
        <v>7509.2642999999998</v>
      </c>
      <c r="F107" s="17">
        <f>+[1]PAM!F108</f>
        <v>8360.0269000000008</v>
      </c>
      <c r="G107" s="17">
        <f>+[1]PAM!G108</f>
        <v>7743.9323999999997</v>
      </c>
      <c r="H107" s="17">
        <f>+[1]PAM!H108</f>
        <v>10491.2019</v>
      </c>
      <c r="I107" s="17">
        <f>+[1]PAM!I108</f>
        <v>9147.8922000000002</v>
      </c>
      <c r="J107" s="17">
        <f>+[1]PAM!J108</f>
        <v>7976.9449999999997</v>
      </c>
      <c r="K107" s="17">
        <f>+[1]PAM!K108</f>
        <v>7805.1629999999996</v>
      </c>
      <c r="L107" s="17">
        <f>+[1]PAM!L108</f>
        <v>7227.915</v>
      </c>
      <c r="M107" s="17">
        <f>+[1]PAM!M108</f>
        <v>10508.2467</v>
      </c>
      <c r="N107" s="17">
        <f>+[1]PAM!N108</f>
        <v>8413.3119999999999</v>
      </c>
      <c r="O107" s="18">
        <f>+[1]PAM!R108</f>
        <v>7904.2893000000004</v>
      </c>
      <c r="P107" s="19">
        <f>+[1]PAM!S108</f>
        <v>9176.0722999999998</v>
      </c>
      <c r="Q107" s="20">
        <f>+[1]PAM!T108</f>
        <v>8225.5673000000006</v>
      </c>
      <c r="R107" s="18">
        <f t="shared" si="68"/>
        <v>8840.0266326400015</v>
      </c>
      <c r="S107" s="19">
        <f t="shared" si="52"/>
        <v>8730.8897186264476</v>
      </c>
      <c r="T107" s="19">
        <f t="shared" si="53"/>
        <v>8379.8763355189712</v>
      </c>
      <c r="U107" s="19">
        <f t="shared" si="54"/>
        <v>7758.3983271449169</v>
      </c>
      <c r="V107" s="19"/>
      <c r="W107" s="20">
        <f t="shared" si="55"/>
        <v>8477.8798887554149</v>
      </c>
      <c r="X107" s="21"/>
      <c r="Y107" s="41">
        <f t="shared" si="69"/>
        <v>1.3087472524450083E-2</v>
      </c>
      <c r="Z107" s="24">
        <f t="shared" si="70"/>
        <v>3.2199162979216212E-3</v>
      </c>
      <c r="AA107" s="24">
        <f t="shared" si="71"/>
        <v>2.601479794381012E-2</v>
      </c>
      <c r="AB107" s="24">
        <f t="shared" si="72"/>
        <v>9.8647089814629663E-3</v>
      </c>
      <c r="AC107" s="24">
        <f t="shared" si="73"/>
        <v>3.2464111675306162E-2</v>
      </c>
      <c r="AD107" s="24">
        <f t="shared" si="74"/>
        <v>1.5881978880857073E-2</v>
      </c>
      <c r="AE107" s="24">
        <f t="shared" si="75"/>
        <v>2.1395153950523715E-2</v>
      </c>
      <c r="AF107" s="24">
        <f t="shared" si="76"/>
        <v>1.2244697879904454E-2</v>
      </c>
      <c r="AG107" s="24">
        <f t="shared" si="77"/>
        <v>1.9074466534408696E-2</v>
      </c>
      <c r="AH107" s="24">
        <f t="shared" si="78"/>
        <v>5.3448062956120701E-3</v>
      </c>
      <c r="AI107" s="24">
        <f t="shared" si="79"/>
        <v>4.2071883563619794E-2</v>
      </c>
      <c r="AJ107" s="24">
        <f t="shared" si="80"/>
        <v>1.7750121692763798E-2</v>
      </c>
      <c r="AK107" s="24">
        <f t="shared" si="81"/>
        <v>1.5594599231271822E-2</v>
      </c>
      <c r="AL107" s="24">
        <f t="shared" si="82"/>
        <v>-9.2070180476744312E-4</v>
      </c>
      <c r="AM107" s="24">
        <f t="shared" si="83"/>
        <v>1.3408125414938077E-2</v>
      </c>
      <c r="AN107" s="24">
        <f t="shared" si="84"/>
        <v>2.0333680309689628E-2</v>
      </c>
      <c r="AO107" s="24">
        <f t="shared" si="85"/>
        <v>1.3086242716606522E-2</v>
      </c>
      <c r="AP107" s="24">
        <f t="shared" si="86"/>
        <v>8.965046484387118E-3</v>
      </c>
      <c r="AQ107" s="24">
        <f t="shared" si="87"/>
        <v>1.2767753174584007E-2</v>
      </c>
      <c r="AR107" s="24">
        <f t="shared" si="88"/>
        <v>1.0810706128131287E-2</v>
      </c>
      <c r="AS107" s="24" t="e">
        <f t="shared" si="89"/>
        <v>#DIV/0!</v>
      </c>
      <c r="AT107" s="24">
        <f t="shared" si="90"/>
        <v>1.4477709288336804E-2</v>
      </c>
      <c r="AU107" s="21"/>
      <c r="AV107" s="24">
        <f t="shared" si="91"/>
        <v>0.37906204928670695</v>
      </c>
      <c r="AW107" s="24">
        <f t="shared" si="92"/>
        <v>0.32127681087602911</v>
      </c>
      <c r="AX107" s="24">
        <f t="shared" si="93"/>
        <v>0.34889954088999198</v>
      </c>
      <c r="AY107" s="24">
        <f t="shared" si="94"/>
        <v>0.30050194421574705</v>
      </c>
      <c r="AZ107" s="24">
        <f t="shared" si="95"/>
        <v>0.71585022629651873</v>
      </c>
      <c r="BA107" s="24">
        <f t="shared" si="96"/>
        <v>0.27104973325859483</v>
      </c>
      <c r="BB107" s="24">
        <f t="shared" si="97"/>
        <v>0.40824418685611175</v>
      </c>
      <c r="BC107" s="24">
        <f t="shared" si="98"/>
        <v>0.26367480992748993</v>
      </c>
      <c r="BD107" s="24">
        <f t="shared" si="99"/>
        <v>0.39847344972749554</v>
      </c>
      <c r="BE107" s="24">
        <f t="shared" si="100"/>
        <v>0.40287023232465802</v>
      </c>
      <c r="BF107" s="24">
        <f t="shared" si="101"/>
        <v>0.86715959088471317</v>
      </c>
      <c r="BG107" s="24">
        <f t="shared" si="102"/>
        <v>0.58118176357605211</v>
      </c>
      <c r="BH107" s="24">
        <f t="shared" si="103"/>
        <v>0.32468834488951015</v>
      </c>
      <c r="BI107" s="24">
        <f t="shared" si="104"/>
        <v>0.15784673116631054</v>
      </c>
      <c r="BJ107" s="24">
        <f t="shared" si="105"/>
        <v>0.41094746682339078</v>
      </c>
      <c r="BK107" s="24">
        <f t="shared" si="106"/>
        <v>0.41326064560303855</v>
      </c>
      <c r="BL107" s="24">
        <f t="shared" si="107"/>
        <v>0.37903826807679564</v>
      </c>
      <c r="BM107" s="24">
        <f t="shared" si="108"/>
        <v>0.35479620286023228</v>
      </c>
      <c r="BN107" s="24">
        <f t="shared" si="109"/>
        <v>0.38700321230793522</v>
      </c>
      <c r="BO107" s="24">
        <f t="shared" si="110"/>
        <v>0.32275858730197893</v>
      </c>
      <c r="BP107" s="24" t="e">
        <f t="shared" si="111"/>
        <v>#DIV/0!</v>
      </c>
      <c r="BQ107" s="24">
        <f t="shared" si="112"/>
        <v>0.33947404290446448</v>
      </c>
      <c r="BR107" s="21"/>
      <c r="BS107" s="35">
        <f t="shared" si="113"/>
        <v>45809</v>
      </c>
      <c r="BT107" s="24">
        <f t="shared" si="58"/>
        <v>9.9506409051629556E-4</v>
      </c>
      <c r="BU107" s="24">
        <f t="shared" si="49"/>
        <v>7.3712624657057098E-4</v>
      </c>
      <c r="BV107" s="24">
        <f t="shared" si="50"/>
        <v>8.7677984606816318E-4</v>
      </c>
      <c r="BW107" s="24">
        <f t="shared" si="65"/>
        <v>2.6118191931184531E-3</v>
      </c>
      <c r="BX107" s="24">
        <f t="shared" si="66"/>
        <v>8.7962982555460552E-4</v>
      </c>
      <c r="BY107" s="24">
        <f t="shared" si="67"/>
        <v>2.0550614100028129E-3</v>
      </c>
      <c r="BZ107" s="24">
        <f t="shared" si="114"/>
        <v>1.32014643923749E-3</v>
      </c>
      <c r="CA107" s="24">
        <f t="shared" si="115"/>
        <v>4.893694891324029E-4</v>
      </c>
      <c r="CB107" s="24">
        <f t="shared" si="116"/>
        <v>3.514237629412956E-4</v>
      </c>
      <c r="CC107" s="24">
        <f t="shared" si="117"/>
        <v>5.3841973242997328E-4</v>
      </c>
      <c r="CD107" s="24">
        <f t="shared" si="118"/>
        <v>1.7012307671150581E-3</v>
      </c>
      <c r="CE107" s="24">
        <f t="shared" si="119"/>
        <v>5.3001923918798133E-4</v>
      </c>
      <c r="CF107" s="24">
        <f t="shared" si="120"/>
        <v>1.3086090041875102E-2</v>
      </c>
    </row>
    <row r="108" spans="1:84" x14ac:dyDescent="0.25">
      <c r="A108" s="31">
        <f>+[1]PAM!A109</f>
        <v>45839</v>
      </c>
      <c r="B108" s="17">
        <f>+[1]PAM!B109</f>
        <v>9016.3238000000001</v>
      </c>
      <c r="C108" s="17">
        <f>+[1]PAM!C109</f>
        <v>9621.9117000000006</v>
      </c>
      <c r="D108" s="17">
        <f>+[1]PAM!D109</f>
        <v>6744.7629999999999</v>
      </c>
      <c r="E108" s="17">
        <f>+[1]PAM!E109</f>
        <v>7464.5289000000002</v>
      </c>
      <c r="F108" s="17">
        <f>+[1]PAM!F109</f>
        <v>8560.0439000000006</v>
      </c>
      <c r="G108" s="17">
        <f>+[1]PAM!G109</f>
        <v>7869.2578999999996</v>
      </c>
      <c r="H108" s="17">
        <f>+[1]PAM!H109</f>
        <v>10608.1674</v>
      </c>
      <c r="I108" s="17">
        <f>+[1]PAM!I109</f>
        <v>9349.6463999999996</v>
      </c>
      <c r="J108" s="17">
        <f>+[1]PAM!J109</f>
        <v>8141.3278</v>
      </c>
      <c r="K108" s="17">
        <f>+[1]PAM!K109</f>
        <v>8301.6470000000008</v>
      </c>
      <c r="L108" s="17">
        <f>+[1]PAM!L109</f>
        <v>7381.3818000000001</v>
      </c>
      <c r="M108" s="17">
        <f>+[1]PAM!M109</f>
        <v>10772.749100000001</v>
      </c>
      <c r="N108" s="17">
        <f>+[1]PAM!N109</f>
        <v>8572.8369000000002</v>
      </c>
      <c r="O108" s="18">
        <f>+[1]PAM!R109</f>
        <v>8291.1362000000008</v>
      </c>
      <c r="P108" s="19">
        <f>+[1]PAM!S109</f>
        <v>9309.9392000000007</v>
      </c>
      <c r="Q108" s="20">
        <f>+[1]PAM!T109</f>
        <v>8421.6182000000008</v>
      </c>
      <c r="R108" s="18">
        <f t="shared" si="68"/>
        <v>9016.1946408700005</v>
      </c>
      <c r="S108" s="19">
        <f t="shared" si="52"/>
        <v>8908.2324829404042</v>
      </c>
      <c r="T108" s="19">
        <f t="shared" si="53"/>
        <v>8567.1129089006699</v>
      </c>
      <c r="U108" s="19">
        <f t="shared" si="54"/>
        <v>7923.0735019826961</v>
      </c>
      <c r="V108" s="19"/>
      <c r="W108" s="20">
        <f t="shared" si="55"/>
        <v>8642.1178841866858</v>
      </c>
      <c r="X108" s="21"/>
      <c r="Y108" s="41">
        <f t="shared" si="69"/>
        <v>1.9929920797073342E-2</v>
      </c>
      <c r="Z108" s="24">
        <f t="shared" si="70"/>
        <v>1.8992890706661436E-2</v>
      </c>
      <c r="AA108" s="24">
        <f t="shared" si="71"/>
        <v>1.0329480245184985E-2</v>
      </c>
      <c r="AB108" s="24">
        <f t="shared" si="72"/>
        <v>-5.9573612291152767E-3</v>
      </c>
      <c r="AC108" s="24">
        <f t="shared" si="73"/>
        <v>2.3925401484055087E-2</v>
      </c>
      <c r="AD108" s="24">
        <f t="shared" si="74"/>
        <v>1.6183702739967165E-2</v>
      </c>
      <c r="AE108" s="24">
        <f t="shared" si="75"/>
        <v>1.1148913262264193E-2</v>
      </c>
      <c r="AF108" s="24">
        <f t="shared" si="76"/>
        <v>2.2054719883996876E-2</v>
      </c>
      <c r="AG108" s="24">
        <f t="shared" si="77"/>
        <v>2.0607237482519913E-2</v>
      </c>
      <c r="AH108" s="24">
        <f t="shared" si="78"/>
        <v>6.3609690149968756E-2</v>
      </c>
      <c r="AI108" s="24">
        <f t="shared" si="79"/>
        <v>2.123251311062746E-2</v>
      </c>
      <c r="AJ108" s="24">
        <f t="shared" si="80"/>
        <v>2.5170935509156056E-2</v>
      </c>
      <c r="AK108" s="24">
        <f t="shared" si="81"/>
        <v>1.8961010836160641E-2</v>
      </c>
      <c r="AL108" s="24">
        <f t="shared" si="82"/>
        <v>4.8941389328955864E-2</v>
      </c>
      <c r="AM108" s="24">
        <f t="shared" si="83"/>
        <v>1.4588692811411397E-2</v>
      </c>
      <c r="AN108" s="24">
        <f t="shared" si="84"/>
        <v>2.3834331767001782E-2</v>
      </c>
      <c r="AO108" s="24">
        <f t="shared" si="85"/>
        <v>1.9928447679052663E-2</v>
      </c>
      <c r="AP108" s="24">
        <f t="shared" si="86"/>
        <v>2.0312106787423234E-2</v>
      </c>
      <c r="AQ108" s="24">
        <f t="shared" si="87"/>
        <v>2.2343596239968067E-2</v>
      </c>
      <c r="AR108" s="24">
        <f t="shared" si="88"/>
        <v>2.1225408633843479E-2</v>
      </c>
      <c r="AS108" s="24" t="e">
        <f t="shared" si="89"/>
        <v>#DIV/0!</v>
      </c>
      <c r="AT108" s="24">
        <f t="shared" si="90"/>
        <v>1.9372531527499737E-2</v>
      </c>
      <c r="AU108" s="21"/>
      <c r="AV108" s="24">
        <f t="shared" si="91"/>
        <v>0.35332945891145284</v>
      </c>
      <c r="AW108" s="24">
        <f t="shared" si="92"/>
        <v>0.30694690353836518</v>
      </c>
      <c r="AX108" s="24">
        <f t="shared" si="93"/>
        <v>0.28641271942785673</v>
      </c>
      <c r="AY108" s="24">
        <f t="shared" si="94"/>
        <v>0.26827730549519169</v>
      </c>
      <c r="AZ108" s="24">
        <f t="shared" si="95"/>
        <v>0.67521876463974206</v>
      </c>
      <c r="BA108" s="24">
        <f t="shared" si="96"/>
        <v>0.2449784272512654</v>
      </c>
      <c r="BB108" s="24">
        <f t="shared" si="97"/>
        <v>0.33903605416335569</v>
      </c>
      <c r="BC108" s="24">
        <f t="shared" si="98"/>
        <v>0.24978577727959106</v>
      </c>
      <c r="BD108" s="24">
        <f t="shared" si="99"/>
        <v>0.39192608689645891</v>
      </c>
      <c r="BE108" s="24">
        <f t="shared" si="100"/>
        <v>0.40824061385616717</v>
      </c>
      <c r="BF108" s="24">
        <f t="shared" si="101"/>
        <v>0.82543623839414226</v>
      </c>
      <c r="BG108" s="24">
        <f t="shared" si="102"/>
        <v>0.53487555563774936</v>
      </c>
      <c r="BH108" s="24">
        <f t="shared" si="103"/>
        <v>0.30901336290938319</v>
      </c>
      <c r="BI108" s="24">
        <f t="shared" si="104"/>
        <v>0.15708797267491836</v>
      </c>
      <c r="BJ108" s="24">
        <f t="shared" si="105"/>
        <v>0.38036585330956441</v>
      </c>
      <c r="BK108" s="24">
        <f t="shared" si="106"/>
        <v>0.39023047589720194</v>
      </c>
      <c r="BL108" s="24">
        <f t="shared" si="107"/>
        <v>0.35330918822472679</v>
      </c>
      <c r="BM108" s="24">
        <f t="shared" si="108"/>
        <v>0.33358829574637694</v>
      </c>
      <c r="BN108" s="24">
        <f t="shared" si="109"/>
        <v>0.36269891455153935</v>
      </c>
      <c r="BO108" s="24">
        <f t="shared" si="110"/>
        <v>0.3045972028659476</v>
      </c>
      <c r="BP108" s="24" t="e">
        <f t="shared" si="111"/>
        <v>#DIV/0!</v>
      </c>
      <c r="BQ108" s="24">
        <f t="shared" si="112"/>
        <v>0.31300270688678156</v>
      </c>
      <c r="BR108" s="21"/>
      <c r="BS108" s="35">
        <f t="shared" si="113"/>
        <v>45839</v>
      </c>
      <c r="BT108" s="24">
        <f t="shared" si="58"/>
        <v>5.8122828534230018E-3</v>
      </c>
      <c r="BU108" s="24">
        <f t="shared" si="49"/>
        <v>2.9641936120811542E-4</v>
      </c>
      <c r="BV108" s="24">
        <f t="shared" si="50"/>
        <v>-5.2780860439943865E-4</v>
      </c>
      <c r="BW108" s="24">
        <f t="shared" si="65"/>
        <v>1.9616740141177604E-3</v>
      </c>
      <c r="BX108" s="24">
        <f t="shared" si="66"/>
        <v>8.988133955563258E-4</v>
      </c>
      <c r="BY108" s="24">
        <f t="shared" si="67"/>
        <v>1.0796643786374234E-3</v>
      </c>
      <c r="BZ108" s="24">
        <f t="shared" si="114"/>
        <v>2.3758233503189162E-3</v>
      </c>
      <c r="CA108" s="24">
        <f t="shared" si="115"/>
        <v>5.3181825334111033E-4</v>
      </c>
      <c r="CB108" s="24">
        <f t="shared" si="116"/>
        <v>4.1504054828087967E-3</v>
      </c>
      <c r="CC108" s="24">
        <f t="shared" si="117"/>
        <v>2.7949957130206273E-4</v>
      </c>
      <c r="CD108" s="24">
        <f t="shared" si="118"/>
        <v>2.4235694443996789E-3</v>
      </c>
      <c r="CE108" s="24">
        <f t="shared" si="119"/>
        <v>6.4602948561733964E-4</v>
      </c>
      <c r="CF108" s="24">
        <f t="shared" si="120"/>
        <v>1.9928190986331095E-2</v>
      </c>
    </row>
    <row r="109" spans="1:84" x14ac:dyDescent="0.25">
      <c r="A109" s="31">
        <f>+[1]PAM!A110</f>
        <v>45870</v>
      </c>
      <c r="B109" s="17">
        <f>+[1]PAM!B110</f>
        <v>9182.3487000000005</v>
      </c>
      <c r="C109" s="17">
        <f>+[1]PAM!C110</f>
        <v>9749.4799000000003</v>
      </c>
      <c r="D109" s="17">
        <f>+[1]PAM!D110</f>
        <v>6980.0945000000002</v>
      </c>
      <c r="E109" s="17">
        <f>+[1]PAM!E110</f>
        <v>7405.7812999999996</v>
      </c>
      <c r="F109" s="17">
        <f>+[1]PAM!F110</f>
        <v>8814.3415000000005</v>
      </c>
      <c r="G109" s="17">
        <f>+[1]PAM!G110</f>
        <v>7956.6035000000002</v>
      </c>
      <c r="H109" s="17">
        <f>+[1]PAM!H110</f>
        <v>10788.416499999999</v>
      </c>
      <c r="I109" s="17">
        <f>+[1]PAM!I110</f>
        <v>9648.6234000000004</v>
      </c>
      <c r="J109" s="17">
        <f>+[1]PAM!J110</f>
        <v>8296.4531999999999</v>
      </c>
      <c r="K109" s="17">
        <f>+[1]PAM!K110</f>
        <v>8388.2587999999996</v>
      </c>
      <c r="L109" s="17">
        <f>+[1]PAM!L110</f>
        <v>7522.7290999999996</v>
      </c>
      <c r="M109" s="17">
        <f>+[1]PAM!M110</f>
        <v>11174.3892</v>
      </c>
      <c r="N109" s="17">
        <f>+[1]PAM!N110</f>
        <v>8784.8158000000003</v>
      </c>
      <c r="O109" s="18">
        <f>+[1]PAM!R110</f>
        <v>8149.3939</v>
      </c>
      <c r="P109" s="19">
        <f>+[1]PAM!S110</f>
        <v>9508.4922000000006</v>
      </c>
      <c r="Q109" s="20">
        <f>+[1]PAM!T110</f>
        <v>8662.8297000000002</v>
      </c>
      <c r="R109" s="18">
        <f t="shared" ref="R109" si="121">+SUMPRODUCT($C$3:$N$3,C109:N109)</f>
        <v>9182.2098804199995</v>
      </c>
      <c r="S109" s="19">
        <f t="shared" si="52"/>
        <v>9042.1079074535082</v>
      </c>
      <c r="T109" s="19">
        <f t="shared" si="53"/>
        <v>8695.2731798270088</v>
      </c>
      <c r="U109" s="19">
        <f t="shared" si="54"/>
        <v>7971.3784515140587</v>
      </c>
      <c r="V109" s="19"/>
      <c r="W109" s="20">
        <f t="shared" si="55"/>
        <v>8771.9798440724699</v>
      </c>
      <c r="X109" s="21"/>
      <c r="Y109" s="41">
        <f t="shared" ref="Y109" si="122">+B109/B108-1</f>
        <v>1.8413812955563991E-2</v>
      </c>
      <c r="Z109" s="24">
        <f t="shared" ref="Z109" si="123">+C109/C108-1</f>
        <v>1.3258092983746694E-2</v>
      </c>
      <c r="AA109" s="24">
        <f t="shared" ref="AA109" si="124">+D109/D108-1</f>
        <v>3.489099616991731E-2</v>
      </c>
      <c r="AB109" s="24">
        <f t="shared" ref="AB109" si="125">+E109/E108-1</f>
        <v>-7.8702354545108211E-3</v>
      </c>
      <c r="AC109" s="24">
        <f t="shared" ref="AC109" si="126">+F109/F108-1</f>
        <v>2.9707511196291891E-2</v>
      </c>
      <c r="AD109" s="24">
        <f t="shared" ref="AD109" si="127">+G109/G108-1</f>
        <v>1.1099598095520635E-2</v>
      </c>
      <c r="AE109" s="24">
        <f t="shared" ref="AE109" si="128">+H109/H108-1</f>
        <v>1.6991539933655098E-2</v>
      </c>
      <c r="AF109" s="24">
        <f t="shared" ref="AF109" si="129">+I109/I108-1</f>
        <v>3.1977359058199317E-2</v>
      </c>
      <c r="AG109" s="24">
        <f t="shared" ref="AG109" si="130">+J109/J108-1</f>
        <v>1.9054066340382425E-2</v>
      </c>
      <c r="AH109" s="24">
        <f t="shared" ref="AH109" si="131">+K109/K108-1</f>
        <v>1.0433086350214449E-2</v>
      </c>
      <c r="AI109" s="24">
        <f t="shared" ref="AI109" si="132">+L109/L108-1</f>
        <v>1.9149165268757651E-2</v>
      </c>
      <c r="AJ109" s="24">
        <f t="shared" ref="AJ109" si="133">+M109/M108-1</f>
        <v>3.7282971716105395E-2</v>
      </c>
      <c r="AK109" s="24">
        <f t="shared" ref="AK109" si="134">+N109/N108-1</f>
        <v>2.4726808928325683E-2</v>
      </c>
      <c r="AL109" s="24">
        <f t="shared" ref="AL109" si="135">+O109/O108-1</f>
        <v>-1.709564245247841E-2</v>
      </c>
      <c r="AM109" s="24">
        <f t="shared" ref="AM109" si="136">+P109/P108-1</f>
        <v>2.132699212471767E-2</v>
      </c>
      <c r="AN109" s="24">
        <f t="shared" ref="AN109" si="137">+Q109/Q108-1</f>
        <v>2.8641941996373044E-2</v>
      </c>
      <c r="AO109" s="24">
        <f t="shared" ref="AO109" si="138">+R109/R108-1</f>
        <v>1.8413005282456929E-2</v>
      </c>
      <c r="AP109" s="24">
        <f t="shared" ref="AP109" si="139">+S109/S108-1</f>
        <v>1.5028281398075327E-2</v>
      </c>
      <c r="AQ109" s="24">
        <f t="shared" ref="AQ109" si="140">+T109/T108-1</f>
        <v>1.4959563658042629E-2</v>
      </c>
      <c r="AR109" s="24">
        <f t="shared" ref="AR109" si="141">+U109/U108-1</f>
        <v>6.096743835491969E-3</v>
      </c>
      <c r="AS109" s="24" t="e">
        <f t="shared" ref="AS109" si="142">+V109/V108-1</f>
        <v>#DIV/0!</v>
      </c>
      <c r="AT109" s="24">
        <f t="shared" ref="AT109" si="143">+W109/W108-1</f>
        <v>1.5026636019789263E-2</v>
      </c>
      <c r="AU109" s="21"/>
      <c r="AV109" s="24">
        <f t="shared" ref="AV109" si="144">+B109/B97-1</f>
        <v>0.32642670503171467</v>
      </c>
      <c r="AW109" s="24">
        <f t="shared" ref="AW109" si="145">+C109/C97-1</f>
        <v>0.27571075731198569</v>
      </c>
      <c r="AX109" s="24">
        <f t="shared" ref="AX109" si="146">+D109/D97-1</f>
        <v>0.29241936500148702</v>
      </c>
      <c r="AY109" s="24">
        <f t="shared" ref="AY109" si="147">+E109/E97-1</f>
        <v>0.23934506628031049</v>
      </c>
      <c r="AZ109" s="24">
        <f t="shared" ref="AZ109" si="148">+F109/F97-1</f>
        <v>0.62381007648044418</v>
      </c>
      <c r="BA109" s="24">
        <f t="shared" ref="BA109" si="149">+G109/G97-1</f>
        <v>0.20652367119671133</v>
      </c>
      <c r="BB109" s="24">
        <f t="shared" ref="BB109" si="150">+H109/H97-1</f>
        <v>0.30939612625232416</v>
      </c>
      <c r="BC109" s="24">
        <f t="shared" ref="BC109" si="151">+I109/I97-1</f>
        <v>0.24127906314803771</v>
      </c>
      <c r="BD109" s="24">
        <f t="shared" ref="BD109" si="152">+J109/J97-1</f>
        <v>0.35005757609427302</v>
      </c>
      <c r="BE109" s="24">
        <f t="shared" ref="BE109" si="153">+K109/K97-1</f>
        <v>0.36053234943776769</v>
      </c>
      <c r="BF109" s="24">
        <f t="shared" ref="BF109" si="154">+L109/L97-1</f>
        <v>0.7632119382770628</v>
      </c>
      <c r="BG109" s="24">
        <f t="shared" ref="BG109" si="155">+M109/M97-1</f>
        <v>0.52307251827084977</v>
      </c>
      <c r="BH109" s="24">
        <f t="shared" ref="BH109" si="156">+N109/N97-1</f>
        <v>0.31034682736454733</v>
      </c>
      <c r="BI109" s="24">
        <f t="shared" ref="BI109" si="157">+O109/O97-1</f>
        <v>0.11288325497142115</v>
      </c>
      <c r="BJ109" s="24">
        <f t="shared" ref="BJ109" si="158">+P109/P97-1</f>
        <v>0.3551671460410184</v>
      </c>
      <c r="BK109" s="24">
        <f t="shared" ref="BK109" si="159">+Q109/Q97-1</f>
        <v>0.36626230048617847</v>
      </c>
      <c r="BL109" s="24">
        <f t="shared" ref="BL109" si="160">+R109/R97-1</f>
        <v>0.32640855129222768</v>
      </c>
      <c r="BM109" s="24">
        <f t="shared" ref="BM109" si="161">+S109/S97-1</f>
        <v>0.30656069459999524</v>
      </c>
      <c r="BN109" s="24">
        <f t="shared" ref="BN109" si="162">+T109/T97-1</f>
        <v>0.33678017558166395</v>
      </c>
      <c r="BO109" s="24">
        <f t="shared" ref="BO109" si="163">+U109/U97-1</f>
        <v>0.27304389330384771</v>
      </c>
      <c r="BP109" s="24" t="e">
        <f t="shared" ref="BP109" si="164">+V109/V97-1</f>
        <v>#DIV/0!</v>
      </c>
      <c r="BQ109" s="24">
        <f t="shared" ref="BQ109" si="165">+W109/W97-1</f>
        <v>0.28631073278322661</v>
      </c>
      <c r="BR109" s="21"/>
      <c r="BS109" s="35">
        <f t="shared" ref="BS109" si="166">+A109</f>
        <v>45870</v>
      </c>
      <c r="BT109" s="24">
        <f t="shared" ref="BT109" si="167">(C109-C108)/$B108*C$3</f>
        <v>4.0535688503112446E-3</v>
      </c>
      <c r="BU109" s="24">
        <f t="shared" ref="BU109" si="168">(D109-D108)/$B108*D$3</f>
        <v>9.9182296447694216E-4</v>
      </c>
      <c r="BV109" s="24">
        <f t="shared" ref="BV109" si="169">(E109-E108)/$B108*E$3</f>
        <v>-6.7958680454666706E-4</v>
      </c>
      <c r="BW109" s="24">
        <f t="shared" ref="BW109" si="170">(F109-F108)/$B108*F$3</f>
        <v>2.4452983731573603E-3</v>
      </c>
      <c r="BX109" s="24">
        <f t="shared" ref="BX109" si="171">(G109-G108)/$B108*G$3</f>
        <v>6.1418724114589089E-4</v>
      </c>
      <c r="BY109" s="24">
        <f t="shared" ref="BY109" si="172">(H109-H108)/$B108*H$3</f>
        <v>1.6312997277227253E-3</v>
      </c>
      <c r="BZ109" s="24">
        <f t="shared" ref="BZ109" si="173">(I109-I108)/$B108*I$3</f>
        <v>3.4519063856158403E-3</v>
      </c>
      <c r="CA109" s="24">
        <f t="shared" ref="CA109" si="174">(J109-J108)/$B108*J$3</f>
        <v>4.9206156948356232E-4</v>
      </c>
      <c r="CB109" s="24">
        <f t="shared" ref="CB109" si="175">(K109-K108)/$B108*K$3</f>
        <v>7.0989154360227261E-4</v>
      </c>
      <c r="CC109" s="24">
        <f t="shared" ref="CC109" si="176">(L109-L108)/$B108*L$3</f>
        <v>2.5239682829491893E-4</v>
      </c>
      <c r="CD109" s="24">
        <f t="shared" ref="CD109" si="177">(M109-M108)/$B108*M$3</f>
        <v>3.6082164773186048E-3</v>
      </c>
      <c r="CE109" s="24">
        <f t="shared" ref="CE109" si="178">(N109-N108)/$B108*N$3</f>
        <v>8.4167835897819038E-4</v>
      </c>
      <c r="CF109" s="24">
        <f t="shared" ref="CF109" si="179">+SUM(BT109:CE109)</f>
        <v>1.8412741515560885E-2</v>
      </c>
    </row>
    <row r="110" spans="1:84" x14ac:dyDescent="0.25">
      <c r="A110" s="31">
        <f>+[1]PAM!A111</f>
        <v>45901</v>
      </c>
      <c r="B110" s="17">
        <f>+[1]PAM!B111</f>
        <v>9366.7610000000004</v>
      </c>
      <c r="C110" s="17">
        <f>+[1]PAM!C111</f>
        <v>9918.3047999999999</v>
      </c>
      <c r="D110" s="17">
        <f>+[1]PAM!D111</f>
        <v>7073.7187000000004</v>
      </c>
      <c r="E110" s="17">
        <f>+[1]PAM!E111</f>
        <v>7508.4177</v>
      </c>
      <c r="F110" s="17">
        <f>+[1]PAM!F111</f>
        <v>9143.7142999999996</v>
      </c>
      <c r="G110" s="17">
        <f>+[1]PAM!G111</f>
        <v>8116.5078999999996</v>
      </c>
      <c r="H110" s="17">
        <f>+[1]PAM!H111</f>
        <v>11065.0533</v>
      </c>
      <c r="I110" s="17">
        <f>+[1]PAM!I111</f>
        <v>9920.2880999999998</v>
      </c>
      <c r="J110" s="17">
        <f>+[1]PAM!J111</f>
        <v>8476.1088</v>
      </c>
      <c r="K110" s="17">
        <f>+[1]PAM!K111</f>
        <v>8408.7468000000008</v>
      </c>
      <c r="L110" s="17">
        <f>+[1]PAM!L111</f>
        <v>7732.8253999999997</v>
      </c>
      <c r="M110" s="17">
        <f>+[1]PAM!M111</f>
        <v>11365.970799999999</v>
      </c>
      <c r="N110" s="17">
        <f>+[1]PAM!N111</f>
        <v>8971.4094999999998</v>
      </c>
      <c r="O110" s="18">
        <f>+[1]PAM!R111</f>
        <v>8264.9812999999995</v>
      </c>
      <c r="P110" s="19">
        <f>+[1]PAM!S111</f>
        <v>9689.4722000000002</v>
      </c>
      <c r="Q110" s="20">
        <f>+[1]PAM!T111</f>
        <v>8902.1443999999992</v>
      </c>
      <c r="R110" s="18">
        <f t="shared" ref="R110" si="180">+SUMPRODUCT($C$3:$N$3,C110:N110)</f>
        <v>9366.6222571099988</v>
      </c>
      <c r="S110" s="19">
        <f t="shared" si="52"/>
        <v>9183.3894950798076</v>
      </c>
      <c r="T110" s="19">
        <f t="shared" si="53"/>
        <v>8819.5899843470961</v>
      </c>
      <c r="U110" s="19">
        <f t="shared" si="54"/>
        <v>8076.0541297404461</v>
      </c>
      <c r="V110" s="19"/>
      <c r="W110" s="20">
        <f t="shared" si="55"/>
        <v>8946.086956872783</v>
      </c>
      <c r="X110" s="21"/>
      <c r="Y110" s="41">
        <f t="shared" ref="Y110" si="181">+B110/B109-1</f>
        <v>2.0083347520879924E-2</v>
      </c>
      <c r="Z110" s="24">
        <f t="shared" ref="Z110" si="182">+C110/C109-1</f>
        <v>1.731629807247459E-2</v>
      </c>
      <c r="AA110" s="24">
        <f t="shared" ref="AA110" si="183">+D110/D109-1</f>
        <v>1.3413027574340264E-2</v>
      </c>
      <c r="AB110" s="24">
        <f t="shared" ref="AB110" si="184">+E110/E109-1</f>
        <v>1.3858956380470078E-2</v>
      </c>
      <c r="AC110" s="24">
        <f t="shared" ref="AC110" si="185">+F110/F109-1</f>
        <v>3.7367828328412234E-2</v>
      </c>
      <c r="AD110" s="24">
        <f t="shared" ref="AD110" si="186">+G110/G109-1</f>
        <v>2.0097067800349588E-2</v>
      </c>
      <c r="AE110" s="24">
        <f t="shared" ref="AE110" si="187">+H110/H109-1</f>
        <v>2.5642020772927987E-2</v>
      </c>
      <c r="AF110" s="24">
        <f t="shared" ref="AF110" si="188">+I110/I109-1</f>
        <v>2.8155798888367833E-2</v>
      </c>
      <c r="AG110" s="24">
        <f t="shared" ref="AG110" si="189">+J110/J109-1</f>
        <v>2.1654506530573769E-2</v>
      </c>
      <c r="AH110" s="24">
        <f t="shared" ref="AH110" si="190">+K110/K109-1</f>
        <v>2.4424615988245524E-3</v>
      </c>
      <c r="AI110" s="24">
        <f t="shared" ref="AI110" si="191">+L110/L109-1</f>
        <v>2.7928202279675407E-2</v>
      </c>
      <c r="AJ110" s="24">
        <f t="shared" ref="AJ110" si="192">+M110/M109-1</f>
        <v>1.7144704428229574E-2</v>
      </c>
      <c r="AK110" s="24">
        <f t="shared" ref="AK110" si="193">+N110/N109-1</f>
        <v>2.1240479510111099E-2</v>
      </c>
      <c r="AL110" s="24">
        <f t="shared" ref="AL110" si="194">+O110/O109-1</f>
        <v>1.4183557871708663E-2</v>
      </c>
      <c r="AM110" s="24">
        <f t="shared" ref="AM110" si="195">+P110/P109-1</f>
        <v>1.9033511958920224E-2</v>
      </c>
      <c r="AN110" s="24">
        <f t="shared" ref="AN110" si="196">+Q110/Q109-1</f>
        <v>2.7625465152570028E-2</v>
      </c>
      <c r="AO110" s="24">
        <f t="shared" ref="AO110" si="197">+R110/R109-1</f>
        <v>2.0083659499358308E-2</v>
      </c>
      <c r="AP110" s="24">
        <f t="shared" ref="AP110" si="198">+S110/S109-1</f>
        <v>1.5624850872421048E-2</v>
      </c>
      <c r="AQ110" s="24">
        <f t="shared" ref="AQ110" si="199">+T110/T109-1</f>
        <v>1.4297055647256807E-2</v>
      </c>
      <c r="AR110" s="24">
        <f t="shared" ref="AR110" si="200">+U110/U109-1</f>
        <v>1.3131440046797227E-2</v>
      </c>
      <c r="AS110" s="24" t="e">
        <f t="shared" ref="AS110" si="201">+V110/V109-1</f>
        <v>#DIV/0!</v>
      </c>
      <c r="AT110" s="24">
        <f t="shared" ref="AT110" si="202">+W110/W109-1</f>
        <v>1.9848097680931653E-2</v>
      </c>
      <c r="AU110" s="21"/>
      <c r="AV110" s="24">
        <f t="shared" ref="AV110" si="203">+B110/B98-1</f>
        <v>0.31093861261003686</v>
      </c>
      <c r="AW110" s="24">
        <f t="shared" ref="AW110" si="204">+C110/C98-1</f>
        <v>0.26682748758992969</v>
      </c>
      <c r="AX110" s="24">
        <f t="shared" ref="AX110" si="205">+D110/D98-1</f>
        <v>0.28409859836897744</v>
      </c>
      <c r="AY110" s="24">
        <f t="shared" ref="AY110" si="206">+E110/E98-1</f>
        <v>0.19760404152609334</v>
      </c>
      <c r="AZ110" s="24">
        <f t="shared" ref="AZ110" si="207">+F110/F98-1</f>
        <v>0.57110107420004064</v>
      </c>
      <c r="BA110" s="24">
        <f t="shared" ref="BA110" si="208">+G110/G98-1</f>
        <v>0.20029410097541755</v>
      </c>
      <c r="BB110" s="24">
        <f t="shared" ref="BB110" si="209">+H110/H98-1</f>
        <v>0.30119058423752021</v>
      </c>
      <c r="BC110" s="24">
        <f t="shared" ref="BC110" si="210">+I110/I98-1</f>
        <v>0.24437001326457386</v>
      </c>
      <c r="BD110" s="24">
        <f t="shared" ref="BD110" si="211">+J110/J98-1</f>
        <v>0.33936568986086635</v>
      </c>
      <c r="BE110" s="24">
        <f t="shared" ref="BE110" si="212">+K110/K98-1</f>
        <v>0.33743630663437529</v>
      </c>
      <c r="BF110" s="24">
        <f t="shared" ref="BF110" si="213">+L110/L98-1</f>
        <v>0.72083848941907447</v>
      </c>
      <c r="BG110" s="24">
        <f t="shared" ref="BG110" si="214">+M110/M98-1</f>
        <v>0.49408156962308514</v>
      </c>
      <c r="BH110" s="24">
        <f t="shared" ref="BH110" si="215">+N110/N98-1</f>
        <v>0.2978103043807061</v>
      </c>
      <c r="BI110" s="24">
        <f t="shared" ref="BI110" si="216">+O110/O98-1</f>
        <v>0.10349306345895215</v>
      </c>
      <c r="BJ110" s="24">
        <f t="shared" ref="BJ110" si="217">+P110/P98-1</f>
        <v>0.33858787394915835</v>
      </c>
      <c r="BK110" s="24">
        <f t="shared" ref="BK110" si="218">+Q110/Q98-1</f>
        <v>0.3490932511257554</v>
      </c>
      <c r="BL110" s="24">
        <f t="shared" ref="BL110" si="219">+R110/R98-1</f>
        <v>0.31092053075533688</v>
      </c>
      <c r="BM110" s="24">
        <f t="shared" ref="BM110" si="220">+S110/S98-1</f>
        <v>0.28951397624252406</v>
      </c>
      <c r="BN110" s="24">
        <f t="shared" ref="BN110" si="221">+T110/T98-1</f>
        <v>0.31109126379739216</v>
      </c>
      <c r="BO110" s="24">
        <f t="shared" ref="BO110" si="222">+U110/U98-1</f>
        <v>0.24826428221734687</v>
      </c>
      <c r="BP110" s="24" t="e">
        <f t="shared" ref="BP110" si="223">+V110/V98-1</f>
        <v>#DIV/0!</v>
      </c>
      <c r="BQ110" s="24">
        <f t="shared" ref="BQ110" si="224">+W110/W98-1</f>
        <v>0.27182962541492617</v>
      </c>
      <c r="BR110" s="21"/>
      <c r="BS110" s="35">
        <f t="shared" ref="BS110" si="225">+A110</f>
        <v>45901</v>
      </c>
      <c r="BT110" s="24">
        <f t="shared" ref="BT110" si="226">(C110-C109)/$B109*C$3</f>
        <v>5.2675339861575814E-3</v>
      </c>
      <c r="BU110" s="24">
        <f t="shared" ref="BU110" si="227">(D110-D109)/$B109*D$3</f>
        <v>3.8745202521006498E-4</v>
      </c>
      <c r="BV110" s="24">
        <f t="shared" ref="BV110" si="228">(E110-E109)/$B109*E$3</f>
        <v>1.1658211716573162E-3</v>
      </c>
      <c r="BW110" s="24">
        <f t="shared" ref="BW110" si="229">(F110-F109)/$B109*F$3</f>
        <v>3.109947432076929E-3</v>
      </c>
      <c r="BX110" s="24">
        <f t="shared" ref="BX110" si="230">(G110-G109)/$B109*G$3</f>
        <v>1.1040681737560199E-3</v>
      </c>
      <c r="BY110" s="24">
        <f t="shared" ref="BY110" si="231">(H110-H109)/$B109*H$3</f>
        <v>2.4583648059455657E-3</v>
      </c>
      <c r="BZ110" s="24">
        <f t="shared" ref="BZ110" si="232">(I110-I109)/$B109*I$3</f>
        <v>3.0798542065822365E-3</v>
      </c>
      <c r="CA110" s="24">
        <f t="shared" ref="CA110" si="233">(J110-J109)/$B109*J$3</f>
        <v>5.5956818106896785E-4</v>
      </c>
      <c r="CB110" s="24">
        <f t="shared" ref="CB110" si="234">(K110-K109)/$B109*K$3</f>
        <v>1.6488844515348105E-4</v>
      </c>
      <c r="CC110" s="24">
        <f t="shared" ref="CC110" si="235">(L110-L109)/$B109*L$3</f>
        <v>3.6837529705226749E-4</v>
      </c>
      <c r="CD110" s="24">
        <f t="shared" ref="CD110" si="236">(M110-M109)/$B109*M$3</f>
        <v>1.6899934980687415E-3</v>
      </c>
      <c r="CE110" s="24">
        <f t="shared" ref="CE110" si="237">(N110-N109)/$B109*N$3</f>
        <v>7.2748865004440306E-4</v>
      </c>
      <c r="CF110" s="24">
        <f t="shared" ref="CF110" si="238">+SUM(BT110:CE110)</f>
        <v>2.0083355872773576E-2</v>
      </c>
    </row>
    <row r="111" spans="1:84" x14ac:dyDescent="0.25">
      <c r="A111" s="31">
        <f>+[1]PAM!A112</f>
        <v>45931</v>
      </c>
      <c r="B111" s="17">
        <f>+[1]PAM!B112</f>
        <v>9584.1450000000004</v>
      </c>
      <c r="C111" s="17">
        <f>+[1]PAM!C112</f>
        <v>10132.2569</v>
      </c>
      <c r="D111" s="17">
        <f>+[1]PAM!D112</f>
        <v>7241.1962000000003</v>
      </c>
      <c r="E111" s="17">
        <f>+[1]PAM!E112</f>
        <v>7617.2626</v>
      </c>
      <c r="F111" s="17">
        <f>+[1]PAM!F112</f>
        <v>9439.7255000000005</v>
      </c>
      <c r="G111" s="17">
        <f>+[1]PAM!G112</f>
        <v>8228.1319000000003</v>
      </c>
      <c r="H111" s="17">
        <f>+[1]PAM!H112</f>
        <v>11317.6435</v>
      </c>
      <c r="I111" s="17">
        <f>+[1]PAM!I112</f>
        <v>10298.729499999999</v>
      </c>
      <c r="J111" s="17">
        <f>+[1]PAM!J112</f>
        <v>8642.9079000000002</v>
      </c>
      <c r="K111" s="17">
        <f>+[1]PAM!K112</f>
        <v>8558.7170000000006</v>
      </c>
      <c r="L111" s="17">
        <f>+[1]PAM!L112</f>
        <v>7886.6605</v>
      </c>
      <c r="M111" s="17">
        <f>+[1]PAM!M112</f>
        <v>11600.612999999999</v>
      </c>
      <c r="N111" s="17">
        <f>+[1]PAM!N112</f>
        <v>9202.9794999999995</v>
      </c>
      <c r="O111" s="18">
        <f>+[1]PAM!R112</f>
        <v>8458.8881000000001</v>
      </c>
      <c r="P111" s="19">
        <f>+[1]PAM!S112</f>
        <v>9898.7806999999993</v>
      </c>
      <c r="Q111" s="20">
        <f>+[1]PAM!T112</f>
        <v>9162.8192999999992</v>
      </c>
      <c r="R111" s="18">
        <f t="shared" ref="R111" si="239">+SUMPRODUCT($C$3:$N$3,C111:N111)</f>
        <v>9584.0106658800014</v>
      </c>
      <c r="S111" s="19">
        <f t="shared" si="52"/>
        <v>9365.6561934251004</v>
      </c>
      <c r="T111" s="19">
        <f t="shared" si="53"/>
        <v>8978.0958622767866</v>
      </c>
      <c r="U111" s="19">
        <f t="shared" si="54"/>
        <v>8212.3284211968294</v>
      </c>
      <c r="V111" s="19"/>
      <c r="W111" s="20">
        <f t="shared" si="55"/>
        <v>9152.9731283576202</v>
      </c>
      <c r="X111" s="21"/>
      <c r="Y111" s="41">
        <f t="shared" ref="Y111" si="240">+B111/B110-1</f>
        <v>2.3208022495716518E-2</v>
      </c>
      <c r="Z111" s="24">
        <f t="shared" ref="Z111" si="241">+C111/C110-1</f>
        <v>2.1571438296592804E-2</v>
      </c>
      <c r="AA111" s="24">
        <f t="shared" ref="AA111" si="242">+D111/D110-1</f>
        <v>2.3676019234409207E-2</v>
      </c>
      <c r="AB111" s="24">
        <f t="shared" ref="AB111" si="243">+E111/E110-1</f>
        <v>1.4496383172715621E-2</v>
      </c>
      <c r="AC111" s="24">
        <f t="shared" ref="AC111" si="244">+F111/F110-1</f>
        <v>3.2373189962857873E-2</v>
      </c>
      <c r="AD111" s="24">
        <f t="shared" ref="AD111" si="245">+G111/G110-1</f>
        <v>1.3752712542792089E-2</v>
      </c>
      <c r="AE111" s="24">
        <f t="shared" ref="AE111" si="246">+H111/H110-1</f>
        <v>2.2827743631384179E-2</v>
      </c>
      <c r="AF111" s="24">
        <f t="shared" ref="AF111" si="247">+I111/I110-1</f>
        <v>3.8148226763696558E-2</v>
      </c>
      <c r="AG111" s="24">
        <f t="shared" ref="AG111" si="248">+J111/J110-1</f>
        <v>1.9678735129025293E-2</v>
      </c>
      <c r="AH111" s="24">
        <f t="shared" ref="AH111" si="249">+K111/K110-1</f>
        <v>1.7835023882512457E-2</v>
      </c>
      <c r="AI111" s="24">
        <f t="shared" ref="AI111" si="250">+L111/L110-1</f>
        <v>1.9893776471404667E-2</v>
      </c>
      <c r="AJ111" s="24">
        <f t="shared" ref="AJ111" si="251">+M111/M110-1</f>
        <v>2.0644272638814076E-2</v>
      </c>
      <c r="AK111" s="24">
        <f t="shared" ref="AK111" si="252">+N111/N110-1</f>
        <v>2.5811997546205001E-2</v>
      </c>
      <c r="AL111" s="24">
        <f t="shared" ref="AL111" si="253">+O111/O110-1</f>
        <v>2.3461250904463604E-2</v>
      </c>
      <c r="AM111" s="24">
        <f t="shared" ref="AM111" si="254">+P111/P110-1</f>
        <v>2.1601641005791761E-2</v>
      </c>
      <c r="AN111" s="24">
        <f t="shared" ref="AN111" si="255">+Q111/Q110-1</f>
        <v>2.9282259227338514E-2</v>
      </c>
      <c r="AO111" s="24">
        <f t="shared" ref="AO111" si="256">+R111/R110-1</f>
        <v>2.3208836953469314E-2</v>
      </c>
      <c r="AP111" s="24">
        <f t="shared" ref="AP111" si="257">+S111/S110-1</f>
        <v>1.984743197954808E-2</v>
      </c>
      <c r="AQ111" s="24">
        <f t="shared" ref="AQ111" si="258">+T111/T110-1</f>
        <v>1.7972023439979168E-2</v>
      </c>
      <c r="AR111" s="24">
        <f t="shared" ref="AR111" si="259">+U111/U110-1</f>
        <v>1.6873870490113019E-2</v>
      </c>
      <c r="AS111" s="24" t="e">
        <f t="shared" ref="AS111" si="260">+V111/V110-1</f>
        <v>#DIV/0!</v>
      </c>
      <c r="AT111" s="24">
        <f t="shared" ref="AT111" si="261">+W111/W110-1</f>
        <v>2.3125884253326845E-2</v>
      </c>
      <c r="AU111" s="21"/>
      <c r="AV111" s="24">
        <f t="shared" ref="AV111" si="262">+B111/B99-1</f>
        <v>0.30781167813129207</v>
      </c>
      <c r="AW111" s="24">
        <f t="shared" ref="AW111" si="263">+C111/C99-1</f>
        <v>0.27545580716845897</v>
      </c>
      <c r="AX111" s="24">
        <f t="shared" ref="AX111" si="264">+D111/D99-1</f>
        <v>0.2807763264612344</v>
      </c>
      <c r="AY111" s="24">
        <f t="shared" ref="AY111" si="265">+E111/E99-1</f>
        <v>0.16480812240703613</v>
      </c>
      <c r="AZ111" s="24">
        <f t="shared" ref="AZ111" si="266">+F111/F99-1</f>
        <v>0.53380523805170799</v>
      </c>
      <c r="BA111" s="24">
        <f t="shared" ref="BA111" si="267">+G111/G99-1</f>
        <v>0.18444839295832249</v>
      </c>
      <c r="BB111" s="24">
        <f t="shared" ref="BB111" si="268">+H111/H99-1</f>
        <v>0.28956379705983637</v>
      </c>
      <c r="BC111" s="24">
        <f t="shared" ref="BC111" si="269">+I111/I99-1</f>
        <v>0.28101790697122775</v>
      </c>
      <c r="BD111" s="24">
        <f t="shared" ref="BD111" si="270">+J111/J99-1</f>
        <v>0.33802591748058708</v>
      </c>
      <c r="BE111" s="24">
        <f t="shared" ref="BE111" si="271">+K111/K99-1</f>
        <v>0.33402926273344535</v>
      </c>
      <c r="BF111" s="24">
        <f t="shared" ref="BF111" si="272">+L111/L99-1</f>
        <v>0.68974346695993649</v>
      </c>
      <c r="BG111" s="24">
        <f t="shared" ref="BG111" si="273">+M111/M99-1</f>
        <v>0.46647672919852301</v>
      </c>
      <c r="BH111" s="24">
        <f t="shared" ref="BH111" si="274">+N111/N99-1</f>
        <v>0.29886580662449003</v>
      </c>
      <c r="BI111" s="24">
        <f t="shared" ref="BI111" si="275">+O111/O99-1</f>
        <v>0.10766769304389756</v>
      </c>
      <c r="BJ111" s="24">
        <f t="shared" ref="BJ111" si="276">+P111/P99-1</f>
        <v>0.33039828792400172</v>
      </c>
      <c r="BK111" s="24">
        <f t="shared" ref="BK111" si="277">+Q111/Q99-1</f>
        <v>0.3597853630784591</v>
      </c>
      <c r="BL111" s="24">
        <f t="shared" ref="BL111" si="278">+R111/R99-1</f>
        <v>0.30779583219343487</v>
      </c>
      <c r="BM111" s="24">
        <f t="shared" ref="BM111" si="279">+S111/S99-1</f>
        <v>0.28382574886083112</v>
      </c>
      <c r="BN111" s="24">
        <f t="shared" ref="BN111" si="280">+T111/T99-1</f>
        <v>0.29173607342345864</v>
      </c>
      <c r="BO111" s="24">
        <f t="shared" ref="BO111" si="281">+U111/U99-1</f>
        <v>0.23122306824453576</v>
      </c>
      <c r="BP111" s="24" t="e">
        <f t="shared" ref="BP111" si="282">+V111/V99-1</f>
        <v>#DIV/0!</v>
      </c>
      <c r="BQ111" s="24">
        <f t="shared" ref="BQ111" si="283">+W111/W99-1</f>
        <v>0.26879675835743888</v>
      </c>
      <c r="BR111" s="21"/>
      <c r="BS111" s="35">
        <f t="shared" ref="BS111" si="284">+A111</f>
        <v>45931</v>
      </c>
      <c r="BT111" s="24">
        <f t="shared" ref="BT111" si="285">(C111-C110)/$B110*C$3</f>
        <v>6.5441273296073339E-3</v>
      </c>
      <c r="BU111" s="24">
        <f t="shared" ref="BU111" si="286">(D111-D110)/$B110*D$3</f>
        <v>6.7943924265816092E-4</v>
      </c>
      <c r="BV111" s="24">
        <f t="shared" ref="BV111" si="287">(E111-E110)/$B110*E$3</f>
        <v>1.2120009328731676E-3</v>
      </c>
      <c r="BW111" s="24">
        <f t="shared" ref="BW111" si="288">(F111-F110)/$B110*F$3</f>
        <v>2.7399194919140212E-3</v>
      </c>
      <c r="BX111" s="24">
        <f t="shared" ref="BX111" si="289">(G111-G110)/$B110*G$3</f>
        <v>7.5553989260535677E-4</v>
      </c>
      <c r="BY111" s="24">
        <f t="shared" ref="BY111" si="290">(H111-H110)/$B110*H$3</f>
        <v>2.2004789403722424E-3</v>
      </c>
      <c r="BZ111" s="24">
        <f t="shared" ref="BZ111" si="291">(I111-I110)/$B110*I$3</f>
        <v>4.205909571088658E-3</v>
      </c>
      <c r="CA111" s="24">
        <f t="shared" ref="CA111" si="292">(J111-J110)/$B110*J$3</f>
        <v>5.0929603733884156E-4</v>
      </c>
      <c r="CB111" s="24">
        <f t="shared" ref="CB111" si="293">(K111-K110)/$B110*K$3</f>
        <v>1.1832049285766958E-3</v>
      </c>
      <c r="CC111" s="24">
        <f t="shared" ref="CC111" si="294">(L111-L110)/$B110*L$3</f>
        <v>2.6441852311594194E-4</v>
      </c>
      <c r="CD111" s="24">
        <f t="shared" ref="CD111" si="295">(M111-M110)/$B110*M$3</f>
        <v>2.0290918280075703E-3</v>
      </c>
      <c r="CE111" s="24">
        <f t="shared" ref="CE111" si="296">(N111-N110)/$B110*N$3</f>
        <v>8.8506646000682506E-4</v>
      </c>
      <c r="CF111" s="24">
        <f t="shared" ref="CF111" si="297">+SUM(BT111:CE111)</f>
        <v>2.3208493178164813E-2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298ED-014E-4FD7-88BB-49B1F5709C4C}">
  <sheetPr codeName="Hoja4"/>
  <dimension ref="A1:CU111"/>
  <sheetViews>
    <sheetView zoomScale="85" workbookViewId="0">
      <pane xSplit="1" ySplit="4" topLeftCell="B103" activePane="bottomRight" state="frozen"/>
      <selection pane="topRight" activeCell="B1" sqref="B1"/>
      <selection pane="bottomLeft" activeCell="A5" sqref="A5"/>
      <selection pane="bottomRight" activeCell="C3" sqref="C3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3.140625" customWidth="1"/>
  </cols>
  <sheetData>
    <row r="1" spans="1:99" x14ac:dyDescent="0.25">
      <c r="A1" s="25"/>
      <c r="B1" s="226" t="s">
        <v>0</v>
      </c>
      <c r="C1" s="227"/>
      <c r="D1" s="227"/>
      <c r="E1" s="227"/>
      <c r="F1" s="227"/>
      <c r="G1" s="227"/>
      <c r="H1" s="227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8"/>
      <c r="X1" s="21"/>
      <c r="Y1" s="226" t="s">
        <v>1</v>
      </c>
      <c r="Z1" s="227"/>
      <c r="AA1" s="227"/>
      <c r="AB1" s="227"/>
      <c r="AC1" s="227"/>
      <c r="AD1" s="227"/>
      <c r="AE1" s="227"/>
      <c r="AF1" s="227"/>
      <c r="AG1" s="227"/>
      <c r="AH1" s="227"/>
      <c r="AI1" s="227"/>
      <c r="AJ1" s="227"/>
      <c r="AK1" s="227"/>
      <c r="AL1" s="227"/>
      <c r="AM1" s="227"/>
      <c r="AN1" s="227"/>
      <c r="AO1" s="227"/>
      <c r="AP1" s="227"/>
      <c r="AQ1" s="227"/>
      <c r="AR1" s="227"/>
      <c r="AS1" s="227"/>
      <c r="AT1" s="228"/>
      <c r="AU1" s="21"/>
      <c r="AV1" s="226" t="s">
        <v>2</v>
      </c>
      <c r="AW1" s="227"/>
      <c r="AX1" s="227"/>
      <c r="AY1" s="227"/>
      <c r="AZ1" s="227"/>
      <c r="BA1" s="227"/>
      <c r="BB1" s="227"/>
      <c r="BC1" s="227"/>
      <c r="BD1" s="227"/>
      <c r="BE1" s="227"/>
      <c r="BF1" s="227"/>
      <c r="BG1" s="227"/>
      <c r="BH1" s="227"/>
      <c r="BI1" s="227"/>
      <c r="BJ1" s="227"/>
      <c r="BK1" s="227"/>
      <c r="BL1" s="227"/>
      <c r="BM1" s="227"/>
      <c r="BN1" s="227"/>
      <c r="BO1" s="227"/>
      <c r="BP1" s="227"/>
      <c r="BQ1" s="228"/>
      <c r="BR1" s="21"/>
      <c r="BS1" s="226" t="s">
        <v>29</v>
      </c>
      <c r="BT1" s="227"/>
      <c r="BU1" s="227"/>
      <c r="BV1" s="227"/>
      <c r="BW1" s="227"/>
      <c r="BX1" s="227"/>
      <c r="BY1" s="227"/>
      <c r="BZ1" s="227"/>
      <c r="CA1" s="227"/>
      <c r="CB1" s="227"/>
      <c r="CC1" s="227"/>
      <c r="CD1" s="227"/>
      <c r="CE1" s="227"/>
      <c r="CF1" s="227"/>
      <c r="CG1" s="21"/>
      <c r="CH1" s="226" t="s">
        <v>30</v>
      </c>
      <c r="CI1" s="227"/>
      <c r="CJ1" s="227"/>
      <c r="CK1" s="227"/>
      <c r="CL1" s="227"/>
      <c r="CM1" s="227"/>
      <c r="CN1" s="227"/>
      <c r="CO1" s="227"/>
      <c r="CP1" s="227"/>
      <c r="CQ1" s="227"/>
      <c r="CR1" s="227"/>
      <c r="CS1" s="227"/>
      <c r="CT1" s="227"/>
      <c r="CU1" s="227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1</v>
      </c>
      <c r="S2" s="28">
        <f>+SUM($C$3:$E$3,$G$3,$K$3,$M$3:$N$3)</f>
        <v>0.73630000000000007</v>
      </c>
      <c r="T2" s="28">
        <f>+SUM($E$3,$G$3,$K$3,$M$3:$N$3)</f>
        <v>0.35830000000000006</v>
      </c>
      <c r="U2" s="28">
        <f>+SUM($E$3,$G$3,$K$3,$N$3)</f>
        <v>0.27839999999999998</v>
      </c>
      <c r="V2" s="27"/>
      <c r="W2" s="28">
        <f>+SUM(E3,G3:L3,N3)</f>
        <v>0.47209999999999996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0.47209999999999996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1</v>
      </c>
      <c r="BM2" s="28"/>
      <c r="BN2" s="28"/>
      <c r="BO2" s="28"/>
      <c r="BP2" s="27"/>
      <c r="BQ2" s="28">
        <f>+SUM(AY3,BA3:BF3,BH3)</f>
        <v>0.47209999999999996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+[1]NOA!C3</f>
        <v>0.34670000000000001</v>
      </c>
      <c r="D3" s="32">
        <f>+[1]NOA!D3</f>
        <v>3.1300000000000001E-2</v>
      </c>
      <c r="E3" s="32">
        <f>+[1]NOA!E3</f>
        <v>0.1237</v>
      </c>
      <c r="F3" s="32">
        <f>+[1]NOA!F3</f>
        <v>7.0000000000000007E-2</v>
      </c>
      <c r="G3" s="32">
        <f>+[1]NOA!G3</f>
        <v>6.1199999999999997E-2</v>
      </c>
      <c r="H3" s="32">
        <f>+[1]NOA!H3</f>
        <v>6.3299999999999995E-2</v>
      </c>
      <c r="I3" s="32">
        <f>+[1]NOA!I3</f>
        <v>8.4099999999999994E-2</v>
      </c>
      <c r="J3" s="32">
        <f>+[1]NOA!J3</f>
        <v>2.5899999999999999E-2</v>
      </c>
      <c r="K3" s="32">
        <f>+[1]NOA!K3</f>
        <v>5.9499999999999997E-2</v>
      </c>
      <c r="L3" s="32">
        <f>+[1]NOA!L3</f>
        <v>2.0400000000000001E-2</v>
      </c>
      <c r="M3" s="32">
        <f>+[1]NOA!M3</f>
        <v>7.9899999999999999E-2</v>
      </c>
      <c r="N3" s="32">
        <f>+[1]NOA!N3</f>
        <v>3.4000000000000002E-2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0.34670000000000001</v>
      </c>
      <c r="AA3" s="32">
        <f t="shared" ref="AA3:AK3" si="0">+D3</f>
        <v>3.1300000000000001E-2</v>
      </c>
      <c r="AB3" s="32">
        <f t="shared" si="0"/>
        <v>0.1237</v>
      </c>
      <c r="AC3" s="32">
        <f t="shared" si="0"/>
        <v>7.0000000000000007E-2</v>
      </c>
      <c r="AD3" s="32">
        <f t="shared" si="0"/>
        <v>6.1199999999999997E-2</v>
      </c>
      <c r="AE3" s="32">
        <f t="shared" si="0"/>
        <v>6.3299999999999995E-2</v>
      </c>
      <c r="AF3" s="32">
        <f t="shared" si="0"/>
        <v>8.4099999999999994E-2</v>
      </c>
      <c r="AG3" s="32">
        <f t="shared" si="0"/>
        <v>2.5899999999999999E-2</v>
      </c>
      <c r="AH3" s="32">
        <f t="shared" si="0"/>
        <v>5.9499999999999997E-2</v>
      </c>
      <c r="AI3" s="32">
        <f t="shared" si="0"/>
        <v>2.0400000000000001E-2</v>
      </c>
      <c r="AJ3" s="32">
        <f t="shared" si="0"/>
        <v>7.9899999999999999E-2</v>
      </c>
      <c r="AK3" s="32">
        <f t="shared" si="0"/>
        <v>3.4000000000000002E-2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0.34670000000000001</v>
      </c>
      <c r="AX3" s="32">
        <f t="shared" ref="AX3:BH3" si="1">+AA3</f>
        <v>3.1300000000000001E-2</v>
      </c>
      <c r="AY3" s="32">
        <f t="shared" si="1"/>
        <v>0.1237</v>
      </c>
      <c r="AZ3" s="32">
        <f t="shared" si="1"/>
        <v>7.0000000000000007E-2</v>
      </c>
      <c r="BA3" s="32">
        <f t="shared" si="1"/>
        <v>6.1199999999999997E-2</v>
      </c>
      <c r="BB3" s="32">
        <f t="shared" si="1"/>
        <v>6.3299999999999995E-2</v>
      </c>
      <c r="BC3" s="32">
        <f t="shared" si="1"/>
        <v>8.4099999999999994E-2</v>
      </c>
      <c r="BD3" s="32">
        <f t="shared" si="1"/>
        <v>2.5899999999999999E-2</v>
      </c>
      <c r="BE3" s="32">
        <f t="shared" si="1"/>
        <v>5.9499999999999997E-2</v>
      </c>
      <c r="BF3" s="32">
        <f t="shared" si="1"/>
        <v>2.0400000000000001E-2</v>
      </c>
      <c r="BG3" s="32">
        <f t="shared" si="1"/>
        <v>7.9899999999999999E-2</v>
      </c>
      <c r="BH3" s="32">
        <f t="shared" si="1"/>
        <v>3.4000000000000002E-2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0.34670000000000001</v>
      </c>
      <c r="BU3" s="32">
        <f t="shared" ref="BU3:CE3" si="2">+AX3</f>
        <v>3.1300000000000001E-2</v>
      </c>
      <c r="BV3" s="32">
        <f t="shared" si="2"/>
        <v>0.1237</v>
      </c>
      <c r="BW3" s="32">
        <f t="shared" si="2"/>
        <v>7.0000000000000007E-2</v>
      </c>
      <c r="BX3" s="32">
        <f t="shared" si="2"/>
        <v>6.1199999999999997E-2</v>
      </c>
      <c r="BY3" s="32">
        <f t="shared" si="2"/>
        <v>6.3299999999999995E-2</v>
      </c>
      <c r="BZ3" s="32">
        <f t="shared" si="2"/>
        <v>8.4099999999999994E-2</v>
      </c>
      <c r="CA3" s="32">
        <f t="shared" si="2"/>
        <v>2.5899999999999999E-2</v>
      </c>
      <c r="CB3" s="32">
        <f t="shared" si="2"/>
        <v>5.9499999999999997E-2</v>
      </c>
      <c r="CC3" s="32">
        <f t="shared" si="2"/>
        <v>2.0400000000000001E-2</v>
      </c>
      <c r="CD3" s="32">
        <f t="shared" si="2"/>
        <v>7.9899999999999999E-2</v>
      </c>
      <c r="CE3" s="32">
        <f t="shared" si="2"/>
        <v>3.4000000000000002E-2</v>
      </c>
      <c r="CF3" s="29"/>
      <c r="CG3" s="22"/>
      <c r="CH3" s="29">
        <v>1</v>
      </c>
      <c r="CI3" s="32">
        <f>+BT3</f>
        <v>0.34670000000000001</v>
      </c>
      <c r="CJ3" s="32">
        <f t="shared" ref="CJ3:CT3" si="3">+BU3</f>
        <v>3.1300000000000001E-2</v>
      </c>
      <c r="CK3" s="32">
        <f t="shared" si="3"/>
        <v>0.1237</v>
      </c>
      <c r="CL3" s="32">
        <f t="shared" si="3"/>
        <v>7.0000000000000007E-2</v>
      </c>
      <c r="CM3" s="32">
        <f t="shared" si="3"/>
        <v>6.1199999999999997E-2</v>
      </c>
      <c r="CN3" s="32">
        <f t="shared" si="3"/>
        <v>6.3299999999999995E-2</v>
      </c>
      <c r="CO3" s="32">
        <f t="shared" si="3"/>
        <v>8.4099999999999994E-2</v>
      </c>
      <c r="CP3" s="32">
        <f t="shared" si="3"/>
        <v>2.5899999999999999E-2</v>
      </c>
      <c r="CQ3" s="32">
        <f t="shared" si="3"/>
        <v>5.9499999999999997E-2</v>
      </c>
      <c r="CR3" s="32">
        <f t="shared" si="3"/>
        <v>2.0400000000000001E-2</v>
      </c>
      <c r="CS3" s="32">
        <f t="shared" si="3"/>
        <v>7.9899999999999999E-2</v>
      </c>
      <c r="CT3" s="32">
        <f t="shared" si="3"/>
        <v>3.4000000000000002E-2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31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31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31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+[1]NOA!A6</f>
        <v>42705</v>
      </c>
      <c r="B5" s="17">
        <f>+[1]NOA!B6</f>
        <v>100</v>
      </c>
      <c r="C5" s="17">
        <f>+[1]NOA!C6</f>
        <v>100</v>
      </c>
      <c r="D5" s="17">
        <f>+[1]NOA!D6</f>
        <v>100</v>
      </c>
      <c r="E5" s="17">
        <f>+[1]NOA!E6</f>
        <v>100</v>
      </c>
      <c r="F5" s="17">
        <f>+[1]NOA!F6</f>
        <v>100</v>
      </c>
      <c r="G5" s="17">
        <f>+[1]NOA!G6</f>
        <v>100</v>
      </c>
      <c r="H5" s="17">
        <f>+[1]NOA!H6</f>
        <v>100</v>
      </c>
      <c r="I5" s="17">
        <f>+[1]NOA!I6</f>
        <v>100</v>
      </c>
      <c r="J5" s="17">
        <f>+[1]NOA!J6</f>
        <v>100</v>
      </c>
      <c r="K5" s="17">
        <f>+[1]NOA!K6</f>
        <v>100</v>
      </c>
      <c r="L5" s="17">
        <f>+[1]NOA!L6</f>
        <v>100</v>
      </c>
      <c r="M5" s="17">
        <f>+[1]NOA!M6</f>
        <v>100</v>
      </c>
      <c r="N5" s="17">
        <f>+[1]NOA!N6</f>
        <v>100</v>
      </c>
      <c r="O5" s="17">
        <f>+[1]NOA!R6</f>
        <v>100</v>
      </c>
      <c r="P5" s="17">
        <f>+[1]NOA!S6</f>
        <v>100</v>
      </c>
      <c r="Q5" s="17">
        <f>+[1]NOA!T6</f>
        <v>100</v>
      </c>
      <c r="R5" s="18">
        <f>+SUMPRODUCT($C$3:$N$3,C5:N5)</f>
        <v>100.00000000000001</v>
      </c>
      <c r="S5" s="19">
        <f>+($C$3*$C5+$D$3*$D5+$E$3*$E5+$G$3*$G5+$K$3*$K5+$M$3*$M5+$N$3*$N5)/SUM($C$3:$E$3,$G$3,$K$3,$M$3:$N$3)</f>
        <v>99.999999999999986</v>
      </c>
      <c r="T5" s="19">
        <f>+($E$3*$E5+$G$3*$G5+$K$3*$K5+$M$3*$M5+$N$3*$N5)/SUM($E$3,$G$3,$K$3,$M$3:$N$3)</f>
        <v>99.999999999999972</v>
      </c>
      <c r="U5" s="19">
        <f>+($E$3*$E5+$G$3*$G5+$K$3*$K5+$N$3*$N5)/SUM($E$3,$G$3,$K$3,$N$3)</f>
        <v>100.00000000000001</v>
      </c>
      <c r="V5" s="19"/>
      <c r="W5" s="20">
        <f>($E$3*$E5+SUMPRODUCT($G$3:$L$3,$G5:$L5)+$N$3*$N5)/SUM($E$3,$G$3:$L$3,$N$3)</f>
        <v>100.00000000000001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+[1]NOA!A7</f>
        <v>42736</v>
      </c>
      <c r="B6" s="17">
        <f>+[1]NOA!B7</f>
        <v>101.6014</v>
      </c>
      <c r="C6" s="17">
        <f>+[1]NOA!C7</f>
        <v>101.0322</v>
      </c>
      <c r="D6" s="17">
        <f>+[1]NOA!D7</f>
        <v>101.34439999999999</v>
      </c>
      <c r="E6" s="17">
        <f>+[1]NOA!E7</f>
        <v>100.483</v>
      </c>
      <c r="F6" s="17">
        <f>+[1]NOA!F7</f>
        <v>101.5904</v>
      </c>
      <c r="G6" s="17">
        <f>+[1]NOA!G7</f>
        <v>100.4121</v>
      </c>
      <c r="H6" s="17">
        <f>+[1]NOA!H7</f>
        <v>102.7132</v>
      </c>
      <c r="I6" s="17">
        <f>+[1]NOA!I7</f>
        <v>102.928</v>
      </c>
      <c r="J6" s="17">
        <f>+[1]NOA!J7</f>
        <v>104.10980000000001</v>
      </c>
      <c r="K6" s="17">
        <f>+[1]NOA!K7</f>
        <v>103.41119999999999</v>
      </c>
      <c r="L6" s="17">
        <f>+[1]NOA!L7</f>
        <v>100.5123</v>
      </c>
      <c r="M6" s="17">
        <f>+[1]NOA!M7</f>
        <v>102.48</v>
      </c>
      <c r="N6" s="17">
        <f>+[1]NOA!N7</f>
        <v>102.0385</v>
      </c>
      <c r="O6" s="18">
        <f>+[1]NOA!R7</f>
        <v>101.5611</v>
      </c>
      <c r="P6" s="19">
        <f>+[1]NOA!S7</f>
        <v>101.43389999999999</v>
      </c>
      <c r="Q6" s="20">
        <f>+[1]NOA!T7</f>
        <v>102.2777</v>
      </c>
      <c r="R6" s="18">
        <f t="shared" ref="R6:R69" si="4">+SUMPRODUCT($C$3:$N$3,C6:N6)</f>
        <v>101.60155157999999</v>
      </c>
      <c r="S6" s="19">
        <f t="shared" ref="S6:S69" si="5">+($C$3*$C6+$D$3*$D6+$E$3*$E6+$G$3*$G6+$K$3*$K6+$M$3*$M6+$N$3*$N6)/SUM($C$3:$E$3,$G$3,$K$3,$M$3:$N$3)</f>
        <v>101.29748537280997</v>
      </c>
      <c r="T6" s="19">
        <f t="shared" ref="T6:T69" si="6">+($E$3*$E6+$G$3*$G6+$K$3*$K6+$M$3*$M6+$N$3*$N6)/SUM($E$3,$G$3,$K$3,$M$3:$N$3)</f>
        <v>101.55008378453809</v>
      </c>
      <c r="U6" s="19">
        <f t="shared" ref="U6:U69" si="7">+($E$3*$E6+$G$3*$G6+$K$3*$K6+$N$3*$N6)/SUM($E$3,$G$3,$K$3,$N$3)</f>
        <v>101.28320050287357</v>
      </c>
      <c r="V6" s="19"/>
      <c r="W6" s="20">
        <f t="shared" ref="W6:W69" si="8">($E$3*$E6+SUMPRODUCT($G$3:$L$3,$G6:$L6)+$N$3*$N6)/SUM($E$3,$G$3:$L$3,$N$3)</f>
        <v>101.88970158864649</v>
      </c>
      <c r="X6" s="21"/>
      <c r="Y6" s="41">
        <f t="shared" ref="Y6:AN21" si="9">+B6/B5-1</f>
        <v>1.6013999999999973E-2</v>
      </c>
      <c r="Z6" s="24">
        <f t="shared" si="9"/>
        <v>1.0321999999999942E-2</v>
      </c>
      <c r="AA6" s="24">
        <f t="shared" si="9"/>
        <v>1.3444000000000011E-2</v>
      </c>
      <c r="AB6" s="24">
        <f t="shared" si="9"/>
        <v>4.830000000000112E-3</v>
      </c>
      <c r="AC6" s="24">
        <f t="shared" si="9"/>
        <v>1.5903999999999918E-2</v>
      </c>
      <c r="AD6" s="24">
        <f t="shared" si="9"/>
        <v>4.1210000000000413E-3</v>
      </c>
      <c r="AE6" s="24">
        <f t="shared" si="9"/>
        <v>2.7131999999999934E-2</v>
      </c>
      <c r="AF6" s="24">
        <f t="shared" si="9"/>
        <v>2.9279999999999973E-2</v>
      </c>
      <c r="AG6" s="24">
        <f t="shared" si="9"/>
        <v>4.1098000000000079E-2</v>
      </c>
      <c r="AH6" s="24">
        <f t="shared" si="9"/>
        <v>3.411199999999992E-2</v>
      </c>
      <c r="AI6" s="24">
        <f t="shared" si="9"/>
        <v>5.1229999999999887E-3</v>
      </c>
      <c r="AJ6" s="24">
        <f t="shared" si="9"/>
        <v>2.4799999999999933E-2</v>
      </c>
      <c r="AK6" s="24">
        <f t="shared" si="9"/>
        <v>2.0385000000000097E-2</v>
      </c>
      <c r="AL6" s="24">
        <f t="shared" si="9"/>
        <v>1.5611000000000042E-2</v>
      </c>
      <c r="AM6" s="24">
        <f t="shared" si="9"/>
        <v>1.433899999999988E-2</v>
      </c>
      <c r="AN6" s="24">
        <f t="shared" si="9"/>
        <v>2.2777000000000047E-2</v>
      </c>
      <c r="AO6" s="24">
        <f t="shared" ref="AO6:AT21" si="10">+R6/R5-1</f>
        <v>1.6015515799999713E-2</v>
      </c>
      <c r="AP6" s="24">
        <f t="shared" si="10"/>
        <v>1.2974853728099811E-2</v>
      </c>
      <c r="AQ6" s="24">
        <f t="shared" si="10"/>
        <v>1.5500837845381144E-2</v>
      </c>
      <c r="AR6" s="24">
        <f t="shared" si="10"/>
        <v>1.2832005028735605E-2</v>
      </c>
      <c r="AS6" s="24" t="e">
        <f t="shared" si="10"/>
        <v>#DIV/0!</v>
      </c>
      <c r="AT6" s="24">
        <f>+W6/W5-1</f>
        <v>1.8897015886464752E-2</v>
      </c>
      <c r="AU6" s="21"/>
      <c r="BR6" s="21"/>
      <c r="BS6" s="35">
        <f t="shared" ref="BS6:BS69" si="11">+A6</f>
        <v>42736</v>
      </c>
      <c r="BT6" s="24">
        <f>(C6-C5)/$B5*C$3</f>
        <v>3.5786374000000109E-3</v>
      </c>
      <c r="BU6" s="24">
        <f t="shared" ref="BU6:CE21" si="12">(D6-D5)/$B5*D$3</f>
        <v>4.2079719999999789E-4</v>
      </c>
      <c r="BV6" s="24">
        <f t="shared" si="12"/>
        <v>5.9747100000000512E-4</v>
      </c>
      <c r="BW6" s="24">
        <f t="shared" si="12"/>
        <v>1.1132800000000019E-3</v>
      </c>
      <c r="BX6" s="24">
        <f t="shared" si="12"/>
        <v>2.5220519999999712E-4</v>
      </c>
      <c r="BY6" s="24">
        <f t="shared" si="12"/>
        <v>1.7174556000000001E-3</v>
      </c>
      <c r="BZ6" s="24">
        <f t="shared" si="12"/>
        <v>2.4624479999999977E-3</v>
      </c>
      <c r="CA6" s="24">
        <f t="shared" si="12"/>
        <v>1.0644382000000018E-3</v>
      </c>
      <c r="CB6" s="24">
        <f t="shared" si="12"/>
        <v>2.0296639999999966E-3</v>
      </c>
      <c r="CC6" s="24">
        <f t="shared" si="12"/>
        <v>1.0450919999999923E-4</v>
      </c>
      <c r="CD6" s="24">
        <f t="shared" si="12"/>
        <v>1.9815200000000031E-3</v>
      </c>
      <c r="CE6" s="24">
        <f t="shared" si="12"/>
        <v>6.9308999999999972E-4</v>
      </c>
      <c r="CF6" s="24">
        <f>+SUM(BT6:CE6)</f>
        <v>1.6015515800000012E-2</v>
      </c>
      <c r="CG6" s="21"/>
      <c r="CH6" s="24">
        <f>+CH$3*(B$95-B$55)/$B$55</f>
        <v>13.848797748036718</v>
      </c>
      <c r="CI6" s="56">
        <f>+CI$3*(C$95-C$55)/$B$55</f>
        <v>5.2388855408773107</v>
      </c>
      <c r="CJ6" s="56">
        <f t="shared" ref="CJ6:CT6" si="13">+CJ$3*(D$95-D$55)/$B$55</f>
        <v>0.32338208135873286</v>
      </c>
      <c r="CK6" s="56">
        <f t="shared" si="13"/>
        <v>1.3709939420801447</v>
      </c>
      <c r="CL6" s="56">
        <f t="shared" si="13"/>
        <v>0.96137170280299844</v>
      </c>
      <c r="CM6" s="56">
        <f t="shared" si="13"/>
        <v>0.79134274436392782</v>
      </c>
      <c r="CN6" s="56">
        <f t="shared" si="13"/>
        <v>1.0321984421920263</v>
      </c>
      <c r="CO6" s="56">
        <f t="shared" si="13"/>
        <v>1.2381191944421053</v>
      </c>
      <c r="CP6" s="56">
        <f t="shared" si="13"/>
        <v>0.32515057704000433</v>
      </c>
      <c r="CQ6" s="56">
        <f t="shared" si="13"/>
        <v>0.6949578996655642</v>
      </c>
      <c r="CR6" s="56">
        <f t="shared" si="13"/>
        <v>0.19730294786310512</v>
      </c>
      <c r="CS6" s="56">
        <f t="shared" si="13"/>
        <v>1.1917838706293431</v>
      </c>
      <c r="CT6" s="56">
        <f t="shared" si="13"/>
        <v>0.48341895411731817</v>
      </c>
    </row>
    <row r="7" spans="1:99" x14ac:dyDescent="0.25">
      <c r="A7" s="31">
        <f>+[1]NOA!A8</f>
        <v>42767</v>
      </c>
      <c r="B7" s="17">
        <f>+[1]NOA!B8</f>
        <v>103.7115</v>
      </c>
      <c r="C7" s="17">
        <f>+[1]NOA!C8</f>
        <v>103.8789</v>
      </c>
      <c r="D7" s="17">
        <f>+[1]NOA!D8</f>
        <v>105.45910000000001</v>
      </c>
      <c r="E7" s="17">
        <f>+[1]NOA!E8</f>
        <v>100.4131</v>
      </c>
      <c r="F7" s="17">
        <f>+[1]NOA!F8</f>
        <v>107.6923</v>
      </c>
      <c r="G7" s="17">
        <f>+[1]NOA!G8</f>
        <v>100.6545</v>
      </c>
      <c r="H7" s="17">
        <f>+[1]NOA!H8</f>
        <v>104.0851</v>
      </c>
      <c r="I7" s="17">
        <f>+[1]NOA!I8</f>
        <v>105.5673</v>
      </c>
      <c r="J7" s="17">
        <f>+[1]NOA!J8</f>
        <v>107.0784</v>
      </c>
      <c r="K7" s="17">
        <f>+[1]NOA!K8</f>
        <v>103.4842</v>
      </c>
      <c r="L7" s="17">
        <f>+[1]NOA!L8</f>
        <v>102.8592</v>
      </c>
      <c r="M7" s="17">
        <f>+[1]NOA!M8</f>
        <v>103.3877</v>
      </c>
      <c r="N7" s="17">
        <f>+[1]NOA!N8</f>
        <v>103.52589999999999</v>
      </c>
      <c r="O7" s="18">
        <f>+[1]NOA!R8</f>
        <v>103.5611</v>
      </c>
      <c r="P7" s="19">
        <f>+[1]NOA!S8</f>
        <v>102.9705</v>
      </c>
      <c r="Q7" s="20">
        <f>+[1]NOA!T8</f>
        <v>106.6823</v>
      </c>
      <c r="R7" s="18">
        <f t="shared" si="4"/>
        <v>103.71162405999999</v>
      </c>
      <c r="S7" s="19">
        <f t="shared" si="5"/>
        <v>102.99430674996603</v>
      </c>
      <c r="T7" s="19">
        <f t="shared" si="6"/>
        <v>101.92303544515767</v>
      </c>
      <c r="U7" s="19">
        <f t="shared" si="7"/>
        <v>101.50268092672414</v>
      </c>
      <c r="V7" s="19"/>
      <c r="W7" s="20">
        <f t="shared" si="8"/>
        <v>102.93751614064816</v>
      </c>
      <c r="X7" s="21"/>
      <c r="Y7" s="41">
        <f t="shared" si="9"/>
        <v>2.0768414608460128E-2</v>
      </c>
      <c r="Z7" s="24">
        <f t="shared" si="9"/>
        <v>2.8176165618486015E-2</v>
      </c>
      <c r="AA7" s="24">
        <f t="shared" si="9"/>
        <v>4.060115803142561E-2</v>
      </c>
      <c r="AB7" s="24">
        <f t="shared" si="9"/>
        <v>-6.9564005851741051E-4</v>
      </c>
      <c r="AC7" s="24">
        <f t="shared" si="9"/>
        <v>6.0063746180741395E-2</v>
      </c>
      <c r="AD7" s="24">
        <f t="shared" si="9"/>
        <v>2.4140516929733735E-3</v>
      </c>
      <c r="AE7" s="24">
        <f t="shared" si="9"/>
        <v>1.3356608498226175E-2</v>
      </c>
      <c r="AF7" s="24">
        <f t="shared" si="9"/>
        <v>2.5642196486864721E-2</v>
      </c>
      <c r="AG7" s="24">
        <f t="shared" si="9"/>
        <v>2.8514126431901765E-2</v>
      </c>
      <c r="AH7" s="24">
        <f t="shared" si="9"/>
        <v>7.0591966827593389E-4</v>
      </c>
      <c r="AI7" s="24">
        <f t="shared" si="9"/>
        <v>2.3349381120519652E-2</v>
      </c>
      <c r="AJ7" s="24">
        <f t="shared" si="9"/>
        <v>8.8573380171739213E-3</v>
      </c>
      <c r="AK7" s="24">
        <f t="shared" si="9"/>
        <v>1.4576850894515214E-2</v>
      </c>
      <c r="AL7" s="24">
        <f t="shared" si="9"/>
        <v>1.9692579146937117E-2</v>
      </c>
      <c r="AM7" s="24">
        <f t="shared" si="9"/>
        <v>1.5148781620345941E-2</v>
      </c>
      <c r="AN7" s="24">
        <f t="shared" si="9"/>
        <v>4.3065106078842286E-2</v>
      </c>
      <c r="AO7" s="24">
        <f t="shared" si="10"/>
        <v>2.076811276192525E-2</v>
      </c>
      <c r="AP7" s="24">
        <f t="shared" si="10"/>
        <v>1.6750873636311558E-2</v>
      </c>
      <c r="AQ7" s="24">
        <f t="shared" si="10"/>
        <v>3.6725884087982497E-3</v>
      </c>
      <c r="AR7" s="24">
        <f t="shared" si="10"/>
        <v>2.1669973180236113E-3</v>
      </c>
      <c r="AS7" s="24" t="e">
        <f t="shared" si="10"/>
        <v>#DIV/0!</v>
      </c>
      <c r="AT7" s="24">
        <f t="shared" si="10"/>
        <v>1.0283812158287997E-2</v>
      </c>
      <c r="AU7" s="21"/>
      <c r="BR7" s="21"/>
      <c r="BS7" s="35">
        <f t="shared" si="11"/>
        <v>42767</v>
      </c>
      <c r="BT7" s="24">
        <f>(C7-C6)/$B6*C$3</f>
        <v>9.7139497093543942E-3</v>
      </c>
      <c r="BU7" s="24">
        <f t="shared" si="12"/>
        <v>1.2676017259604733E-3</v>
      </c>
      <c r="BV7" s="24">
        <f t="shared" si="12"/>
        <v>-8.510345329887683E-5</v>
      </c>
      <c r="BW7" s="24">
        <f t="shared" si="12"/>
        <v>4.2040070313991741E-3</v>
      </c>
      <c r="BX7" s="24">
        <f t="shared" si="12"/>
        <v>1.460105864682988E-4</v>
      </c>
      <c r="BY7" s="24">
        <f t="shared" si="12"/>
        <v>8.5472513174030852E-4</v>
      </c>
      <c r="BZ7" s="24">
        <f t="shared" si="12"/>
        <v>2.1846660577511771E-3</v>
      </c>
      <c r="CA7" s="24">
        <f t="shared" si="12"/>
        <v>7.567488243272226E-4</v>
      </c>
      <c r="CB7" s="24">
        <f t="shared" si="12"/>
        <v>4.2750395171724467E-5</v>
      </c>
      <c r="CC7" s="24">
        <f t="shared" si="12"/>
        <v>4.7122145954681832E-4</v>
      </c>
      <c r="CD7" s="24">
        <f t="shared" si="12"/>
        <v>7.1382116781854683E-4</v>
      </c>
      <c r="CE7" s="24">
        <f t="shared" si="12"/>
        <v>4.9774510981147693E-4</v>
      </c>
      <c r="CF7" s="24">
        <f t="shared" ref="CF7:CF70" si="14">+SUM(BT7:CE7)</f>
        <v>2.0768143746050734E-2</v>
      </c>
    </row>
    <row r="8" spans="1:99" x14ac:dyDescent="0.25">
      <c r="A8" s="31">
        <f>+[1]NOA!A9</f>
        <v>42795</v>
      </c>
      <c r="B8" s="17">
        <f>+[1]NOA!B9</f>
        <v>107.05500000000001</v>
      </c>
      <c r="C8" s="17">
        <f>+[1]NOA!C9</f>
        <v>105.9988</v>
      </c>
      <c r="D8" s="17">
        <f>+[1]NOA!D9</f>
        <v>107.1161</v>
      </c>
      <c r="E8" s="17">
        <f>+[1]NOA!E9</f>
        <v>102.2209</v>
      </c>
      <c r="F8" s="17">
        <f>+[1]NOA!F9</f>
        <v>121.37269999999999</v>
      </c>
      <c r="G8" s="17">
        <f>+[1]NOA!G9</f>
        <v>102.0194</v>
      </c>
      <c r="H8" s="17">
        <f>+[1]NOA!H9</f>
        <v>107.044</v>
      </c>
      <c r="I8" s="17">
        <f>+[1]NOA!I9</f>
        <v>106.4422</v>
      </c>
      <c r="J8" s="17">
        <f>+[1]NOA!J9</f>
        <v>113.163</v>
      </c>
      <c r="K8" s="17">
        <f>+[1]NOA!K9</f>
        <v>105.1461</v>
      </c>
      <c r="L8" s="17">
        <f>+[1]NOA!L9</f>
        <v>130.75299999999999</v>
      </c>
      <c r="M8" s="17">
        <f>+[1]NOA!M9</f>
        <v>105.0341</v>
      </c>
      <c r="N8" s="17">
        <f>+[1]NOA!N9</f>
        <v>105.685</v>
      </c>
      <c r="O8" s="18">
        <f>+[1]NOA!R9</f>
        <v>104.2786</v>
      </c>
      <c r="P8" s="19">
        <f>+[1]NOA!S9</f>
        <v>105.264</v>
      </c>
      <c r="Q8" s="20">
        <f>+[1]NOA!T9</f>
        <v>115.9572</v>
      </c>
      <c r="R8" s="18">
        <f t="shared" si="4"/>
        <v>107.05458416</v>
      </c>
      <c r="S8" s="19">
        <f t="shared" si="5"/>
        <v>104.8927584408529</v>
      </c>
      <c r="T8" s="19">
        <f t="shared" si="6"/>
        <v>103.62830072564888</v>
      </c>
      <c r="U8" s="19">
        <f t="shared" si="7"/>
        <v>103.22484037356323</v>
      </c>
      <c r="V8" s="19"/>
      <c r="W8" s="20">
        <f t="shared" si="8"/>
        <v>106.04480550730779</v>
      </c>
      <c r="X8" s="21"/>
      <c r="Y8" s="41">
        <f t="shared" si="9"/>
        <v>3.2238469215082333E-2</v>
      </c>
      <c r="Z8" s="24">
        <f t="shared" si="9"/>
        <v>2.0407416713114968E-2</v>
      </c>
      <c r="AA8" s="24">
        <f t="shared" si="9"/>
        <v>1.5712252427718454E-2</v>
      </c>
      <c r="AB8" s="24">
        <f t="shared" si="9"/>
        <v>1.8003627016793589E-2</v>
      </c>
      <c r="AC8" s="24">
        <f t="shared" si="9"/>
        <v>0.12703229478802092</v>
      </c>
      <c r="AD8" s="24">
        <f t="shared" si="9"/>
        <v>1.3560248175690237E-2</v>
      </c>
      <c r="AE8" s="24">
        <f t="shared" si="9"/>
        <v>2.842770002622852E-2</v>
      </c>
      <c r="AF8" s="24">
        <f t="shared" si="9"/>
        <v>8.2876042107735692E-3</v>
      </c>
      <c r="AG8" s="24">
        <f t="shared" si="9"/>
        <v>5.6823785189169751E-2</v>
      </c>
      <c r="AH8" s="24">
        <f t="shared" si="9"/>
        <v>1.6059456419434071E-2</v>
      </c>
      <c r="AI8" s="24">
        <f t="shared" si="9"/>
        <v>0.27118429853625137</v>
      </c>
      <c r="AJ8" s="24">
        <f t="shared" si="9"/>
        <v>1.5924524870946977E-2</v>
      </c>
      <c r="AK8" s="24">
        <f t="shared" si="9"/>
        <v>2.0855650614967081E-2</v>
      </c>
      <c r="AL8" s="24">
        <f t="shared" si="9"/>
        <v>6.9282771233600826E-3</v>
      </c>
      <c r="AM8" s="24">
        <f t="shared" si="9"/>
        <v>2.2273369557300304E-2</v>
      </c>
      <c r="AN8" s="24">
        <f t="shared" si="9"/>
        <v>8.6939445437528073E-2</v>
      </c>
      <c r="AO8" s="24">
        <f t="shared" si="10"/>
        <v>3.2233224870396482E-2</v>
      </c>
      <c r="AP8" s="24">
        <f t="shared" si="10"/>
        <v>1.8432588662358196E-2</v>
      </c>
      <c r="AQ8" s="24">
        <f t="shared" si="10"/>
        <v>1.673091144747918E-2</v>
      </c>
      <c r="AR8" s="24">
        <f t="shared" si="10"/>
        <v>1.696664000512782E-2</v>
      </c>
      <c r="AS8" s="24" t="e">
        <f t="shared" si="10"/>
        <v>#DIV/0!</v>
      </c>
      <c r="AT8" s="24">
        <f t="shared" si="10"/>
        <v>3.01861700491588E-2</v>
      </c>
      <c r="AU8" s="21"/>
      <c r="BR8" s="21"/>
      <c r="BS8" s="35">
        <f t="shared" si="11"/>
        <v>42795</v>
      </c>
      <c r="BT8" s="24">
        <f t="shared" ref="BT8:CE42" si="15">(C8-C7)/$B7*C$3</f>
        <v>7.0866714877328004E-3</v>
      </c>
      <c r="BU8" s="24">
        <f t="shared" si="12"/>
        <v>5.0008051180437945E-4</v>
      </c>
      <c r="BV8" s="24">
        <f t="shared" si="12"/>
        <v>2.1562204769962831E-3</v>
      </c>
      <c r="BW8" s="24">
        <f t="shared" si="12"/>
        <v>9.2335758329596968E-3</v>
      </c>
      <c r="BX8" s="24">
        <f t="shared" si="12"/>
        <v>8.0542543498069504E-4</v>
      </c>
      <c r="BY8" s="24">
        <f t="shared" si="12"/>
        <v>1.805955655833731E-3</v>
      </c>
      <c r="BZ8" s="24">
        <f t="shared" si="12"/>
        <v>7.0945931743345459E-4</v>
      </c>
      <c r="CA8" s="24">
        <f t="shared" si="12"/>
        <v>1.5195146150619736E-3</v>
      </c>
      <c r="CB8" s="24">
        <f t="shared" si="12"/>
        <v>9.5344344648375697E-4</v>
      </c>
      <c r="CC8" s="24">
        <f t="shared" si="12"/>
        <v>5.4866964608553505E-3</v>
      </c>
      <c r="CD8" s="24">
        <f t="shared" si="12"/>
        <v>1.2683970437222486E-3</v>
      </c>
      <c r="CE8" s="24">
        <f t="shared" si="12"/>
        <v>7.078231440100695E-4</v>
      </c>
      <c r="CF8" s="24">
        <f t="shared" si="14"/>
        <v>3.2233263427874442E-2</v>
      </c>
    </row>
    <row r="9" spans="1:99" x14ac:dyDescent="0.25">
      <c r="A9" s="31">
        <f>+[1]NOA!A10</f>
        <v>42826</v>
      </c>
      <c r="B9" s="17">
        <f>+[1]NOA!B10</f>
        <v>109.96259999999999</v>
      </c>
      <c r="C9" s="17">
        <f>+[1]NOA!C10</f>
        <v>108.3813</v>
      </c>
      <c r="D9" s="17">
        <f>+[1]NOA!D10</f>
        <v>109.2687</v>
      </c>
      <c r="E9" s="17">
        <f>+[1]NOA!E10</f>
        <v>105.8574</v>
      </c>
      <c r="F9" s="17">
        <f>+[1]NOA!F10</f>
        <v>131.83949999999999</v>
      </c>
      <c r="G9" s="17">
        <f>+[1]NOA!G10</f>
        <v>103.1266</v>
      </c>
      <c r="H9" s="17">
        <f>+[1]NOA!H10</f>
        <v>109.21429999999999</v>
      </c>
      <c r="I9" s="17">
        <f>+[1]NOA!I10</f>
        <v>106.98909999999999</v>
      </c>
      <c r="J9" s="17">
        <f>+[1]NOA!J10</f>
        <v>120.6617</v>
      </c>
      <c r="K9" s="17">
        <f>+[1]NOA!K10</f>
        <v>107.70950000000001</v>
      </c>
      <c r="L9" s="17">
        <f>+[1]NOA!L10</f>
        <v>131.78829999999999</v>
      </c>
      <c r="M9" s="17">
        <f>+[1]NOA!M10</f>
        <v>107.1572</v>
      </c>
      <c r="N9" s="17">
        <f>+[1]NOA!N10</f>
        <v>106.9473</v>
      </c>
      <c r="O9" s="18">
        <f>+[1]NOA!R10</f>
        <v>107.76990000000001</v>
      </c>
      <c r="P9" s="19">
        <f>+[1]NOA!S10</f>
        <v>107.45359999999999</v>
      </c>
      <c r="Q9" s="20">
        <f>+[1]NOA!T10</f>
        <v>121.2229</v>
      </c>
      <c r="R9" s="18">
        <f t="shared" si="4"/>
        <v>109.9620319</v>
      </c>
      <c r="S9" s="19">
        <f t="shared" si="5"/>
        <v>107.30490160260763</v>
      </c>
      <c r="T9" s="19">
        <f t="shared" si="6"/>
        <v>106.09180025118613</v>
      </c>
      <c r="U9" s="19">
        <f t="shared" si="7"/>
        <v>105.78603358477012</v>
      </c>
      <c r="V9" s="19"/>
      <c r="W9" s="20">
        <f t="shared" si="8"/>
        <v>108.39970260538021</v>
      </c>
      <c r="X9" s="21"/>
      <c r="Y9" s="41">
        <f t="shared" si="9"/>
        <v>2.7159871094297294E-2</v>
      </c>
      <c r="Z9" s="24">
        <f t="shared" si="9"/>
        <v>2.2476669547202288E-2</v>
      </c>
      <c r="AA9" s="24">
        <f t="shared" si="9"/>
        <v>2.0095951962403324E-2</v>
      </c>
      <c r="AB9" s="24">
        <f t="shared" si="9"/>
        <v>3.557491667555257E-2</v>
      </c>
      <c r="AC9" s="24">
        <f t="shared" si="9"/>
        <v>8.6236855569662652E-2</v>
      </c>
      <c r="AD9" s="24">
        <f t="shared" si="9"/>
        <v>1.0852837793596137E-2</v>
      </c>
      <c r="AE9" s="24">
        <f t="shared" si="9"/>
        <v>2.0274840252606285E-2</v>
      </c>
      <c r="AF9" s="24">
        <f t="shared" si="9"/>
        <v>5.1379997782834419E-3</v>
      </c>
      <c r="AG9" s="24">
        <f t="shared" si="9"/>
        <v>6.6264591783533389E-2</v>
      </c>
      <c r="AH9" s="24">
        <f t="shared" si="9"/>
        <v>2.437941112414066E-2</v>
      </c>
      <c r="AI9" s="24">
        <f t="shared" si="9"/>
        <v>7.9179827613897746E-3</v>
      </c>
      <c r="AJ9" s="24">
        <f t="shared" si="9"/>
        <v>2.0213435446202688E-2</v>
      </c>
      <c r="AK9" s="24">
        <f t="shared" si="9"/>
        <v>1.1943984482187586E-2</v>
      </c>
      <c r="AL9" s="24">
        <f t="shared" si="9"/>
        <v>3.3480503190491673E-2</v>
      </c>
      <c r="AM9" s="24">
        <f t="shared" si="9"/>
        <v>2.0801033591731244E-2</v>
      </c>
      <c r="AN9" s="24">
        <f t="shared" si="9"/>
        <v>4.5410720507221614E-2</v>
      </c>
      <c r="AO9" s="24">
        <f t="shared" si="10"/>
        <v>2.7158554328272633E-2</v>
      </c>
      <c r="AP9" s="24">
        <f t="shared" si="10"/>
        <v>2.2996279224698712E-2</v>
      </c>
      <c r="AQ9" s="24">
        <f t="shared" si="10"/>
        <v>2.3772458954617548E-2</v>
      </c>
      <c r="AR9" s="24">
        <f t="shared" si="10"/>
        <v>2.4811791444173004E-2</v>
      </c>
      <c r="AS9" s="24" t="e">
        <f t="shared" si="10"/>
        <v>#DIV/0!</v>
      </c>
      <c r="AT9" s="24">
        <f t="shared" si="10"/>
        <v>2.2206623764425171E-2</v>
      </c>
      <c r="AU9" s="21"/>
      <c r="BR9" s="21"/>
      <c r="BS9" s="35">
        <f t="shared" si="11"/>
        <v>42826</v>
      </c>
      <c r="BT9" s="24">
        <f t="shared" si="15"/>
        <v>7.7157792723366271E-3</v>
      </c>
      <c r="BU9" s="24">
        <f t="shared" si="12"/>
        <v>6.2936229041146859E-4</v>
      </c>
      <c r="BV9" s="24">
        <f t="shared" si="12"/>
        <v>4.2019060296109448E-3</v>
      </c>
      <c r="BW9" s="24">
        <f t="shared" si="12"/>
        <v>6.843921348839376E-3</v>
      </c>
      <c r="BX9" s="24">
        <f t="shared" si="12"/>
        <v>6.329516603614917E-4</v>
      </c>
      <c r="BY9" s="24">
        <f t="shared" si="12"/>
        <v>1.2832655177245325E-3</v>
      </c>
      <c r="BZ9" s="24">
        <f t="shared" si="12"/>
        <v>4.2963233851757947E-4</v>
      </c>
      <c r="CA9" s="24">
        <f t="shared" si="12"/>
        <v>1.8141733688291064E-3</v>
      </c>
      <c r="CB9" s="24">
        <f t="shared" si="12"/>
        <v>1.4247097286441556E-3</v>
      </c>
      <c r="CC9" s="24">
        <f t="shared" si="12"/>
        <v>1.972828919714178E-4</v>
      </c>
      <c r="CD9" s="24">
        <f t="shared" si="12"/>
        <v>1.584565783942839E-3</v>
      </c>
      <c r="CE9" s="24">
        <f t="shared" si="12"/>
        <v>4.0089860352155316E-4</v>
      </c>
      <c r="CF9" s="24">
        <f t="shared" si="14"/>
        <v>2.7158448834711083E-2</v>
      </c>
    </row>
    <row r="10" spans="1:99" x14ac:dyDescent="0.25">
      <c r="A10" s="31">
        <f>+[1]NOA!A11</f>
        <v>42856</v>
      </c>
      <c r="B10" s="17">
        <f>+[1]NOA!B11</f>
        <v>111.636</v>
      </c>
      <c r="C10" s="17">
        <f>+[1]NOA!C11</f>
        <v>109.5925</v>
      </c>
      <c r="D10" s="17">
        <f>+[1]NOA!D11</f>
        <v>111.2548</v>
      </c>
      <c r="E10" s="17">
        <f>+[1]NOA!E11</f>
        <v>107.8263</v>
      </c>
      <c r="F10" s="17">
        <f>+[1]NOA!F11</f>
        <v>135.64250000000001</v>
      </c>
      <c r="G10" s="17">
        <f>+[1]NOA!G11</f>
        <v>106.0504</v>
      </c>
      <c r="H10" s="17">
        <f>+[1]NOA!H11</f>
        <v>110.9083</v>
      </c>
      <c r="I10" s="17">
        <f>+[1]NOA!I11</f>
        <v>108.233</v>
      </c>
      <c r="J10" s="17">
        <f>+[1]NOA!J11</f>
        <v>120.8609</v>
      </c>
      <c r="K10" s="17">
        <f>+[1]NOA!K11</f>
        <v>108.8826</v>
      </c>
      <c r="L10" s="17">
        <f>+[1]NOA!L11</f>
        <v>133.0204</v>
      </c>
      <c r="M10" s="17">
        <f>+[1]NOA!M11</f>
        <v>109.0168</v>
      </c>
      <c r="N10" s="17">
        <f>+[1]NOA!N11</f>
        <v>108.18389999999999</v>
      </c>
      <c r="O10" s="18">
        <f>+[1]NOA!R11</f>
        <v>109.1944</v>
      </c>
      <c r="P10" s="19">
        <f>+[1]NOA!S11</f>
        <v>109.0912</v>
      </c>
      <c r="Q10" s="20">
        <f>+[1]NOA!T11</f>
        <v>123.2123</v>
      </c>
      <c r="R10" s="18">
        <f t="shared" si="4"/>
        <v>111.63538155999998</v>
      </c>
      <c r="S10" s="19">
        <f t="shared" si="5"/>
        <v>108.88714165421702</v>
      </c>
      <c r="T10" s="19">
        <f t="shared" si="6"/>
        <v>107.99778791515489</v>
      </c>
      <c r="U10" s="19">
        <f t="shared" si="7"/>
        <v>107.70533437500002</v>
      </c>
      <c r="V10" s="19"/>
      <c r="W10" s="20">
        <f t="shared" si="8"/>
        <v>110.04441696674434</v>
      </c>
      <c r="X10" s="21"/>
      <c r="Y10" s="41">
        <f t="shared" si="9"/>
        <v>1.5217901359189323E-2</v>
      </c>
      <c r="Z10" s="24">
        <f t="shared" si="9"/>
        <v>1.1175359586939937E-2</v>
      </c>
      <c r="AA10" s="24">
        <f t="shared" si="9"/>
        <v>1.8176293851761782E-2</v>
      </c>
      <c r="AB10" s="24">
        <f t="shared" si="9"/>
        <v>1.8599549960607531E-2</v>
      </c>
      <c r="AC10" s="24">
        <f t="shared" si="9"/>
        <v>2.8845679784890166E-2</v>
      </c>
      <c r="AD10" s="24">
        <f t="shared" si="9"/>
        <v>2.8351560121248953E-2</v>
      </c>
      <c r="AE10" s="24">
        <f t="shared" si="9"/>
        <v>1.5510789338026187E-2</v>
      </c>
      <c r="AF10" s="24">
        <f t="shared" si="9"/>
        <v>1.1626418018284124E-2</v>
      </c>
      <c r="AG10" s="24">
        <f t="shared" si="9"/>
        <v>1.6508966805539593E-3</v>
      </c>
      <c r="AH10" s="24">
        <f t="shared" si="9"/>
        <v>1.0891332705100121E-2</v>
      </c>
      <c r="AI10" s="24">
        <f t="shared" si="9"/>
        <v>9.3490848580639607E-3</v>
      </c>
      <c r="AJ10" s="24">
        <f t="shared" si="9"/>
        <v>1.7353943552089746E-2</v>
      </c>
      <c r="AK10" s="24">
        <f t="shared" si="9"/>
        <v>1.1562704247793043E-2</v>
      </c>
      <c r="AL10" s="24">
        <f t="shared" si="9"/>
        <v>1.3217976447969182E-2</v>
      </c>
      <c r="AM10" s="24">
        <f t="shared" si="9"/>
        <v>1.5240066410059816E-2</v>
      </c>
      <c r="AN10" s="24">
        <f t="shared" si="9"/>
        <v>1.6411090643764448E-2</v>
      </c>
      <c r="AO10" s="24">
        <f t="shared" si="10"/>
        <v>1.521752218549155E-2</v>
      </c>
      <c r="AP10" s="24">
        <f t="shared" si="10"/>
        <v>1.4745272843817103E-2</v>
      </c>
      <c r="AQ10" s="24">
        <f t="shared" si="10"/>
        <v>1.7965456891636089E-2</v>
      </c>
      <c r="AR10" s="24">
        <f t="shared" si="10"/>
        <v>1.8143234273850561E-2</v>
      </c>
      <c r="AS10" s="24" t="e">
        <f t="shared" si="10"/>
        <v>#DIV/0!</v>
      </c>
      <c r="AT10" s="24">
        <f t="shared" si="10"/>
        <v>1.517268333614874E-2</v>
      </c>
      <c r="AU10" s="21"/>
      <c r="BR10" s="21"/>
      <c r="BS10" s="35">
        <f t="shared" si="11"/>
        <v>42856</v>
      </c>
      <c r="BT10" s="24">
        <f t="shared" si="15"/>
        <v>3.8187805672110502E-3</v>
      </c>
      <c r="BU10" s="24">
        <f t="shared" si="12"/>
        <v>5.65327938771912E-4</v>
      </c>
      <c r="BV10" s="24">
        <f t="shared" si="12"/>
        <v>2.2148706014590474E-3</v>
      </c>
      <c r="BW10" s="24">
        <f t="shared" si="12"/>
        <v>2.4209140198576777E-3</v>
      </c>
      <c r="BX10" s="24">
        <f t="shared" si="12"/>
        <v>1.627249264750015E-3</v>
      </c>
      <c r="BY10" s="24">
        <f t="shared" si="12"/>
        <v>9.7515155152752087E-4</v>
      </c>
      <c r="BZ10" s="24">
        <f t="shared" si="12"/>
        <v>9.5134154703509102E-4</v>
      </c>
      <c r="CA10" s="24">
        <f t="shared" si="12"/>
        <v>4.6918497743779448E-5</v>
      </c>
      <c r="CB10" s="24">
        <f t="shared" si="12"/>
        <v>6.347562716778201E-4</v>
      </c>
      <c r="CC10" s="24">
        <f t="shared" si="12"/>
        <v>2.2857626138341632E-4</v>
      </c>
      <c r="CD10" s="24">
        <f t="shared" si="12"/>
        <v>1.3512052279593244E-3</v>
      </c>
      <c r="CE10" s="24">
        <f t="shared" si="12"/>
        <v>3.8235181779986885E-4</v>
      </c>
      <c r="CF10" s="24">
        <f t="shared" si="14"/>
        <v>1.5217443567176522E-2</v>
      </c>
    </row>
    <row r="11" spans="1:99" x14ac:dyDescent="0.25">
      <c r="A11" s="31">
        <f>+[1]NOA!A12</f>
        <v>42887</v>
      </c>
      <c r="B11" s="17">
        <f>+[1]NOA!B12</f>
        <v>112.69240000000001</v>
      </c>
      <c r="C11" s="17">
        <f>+[1]NOA!C12</f>
        <v>110.239</v>
      </c>
      <c r="D11" s="17">
        <f>+[1]NOA!D12</f>
        <v>111.59990000000001</v>
      </c>
      <c r="E11" s="17">
        <f>+[1]NOA!E12</f>
        <v>110.9264</v>
      </c>
      <c r="F11" s="17">
        <f>+[1]NOA!F12</f>
        <v>136.40260000000001</v>
      </c>
      <c r="G11" s="17">
        <f>+[1]NOA!G12</f>
        <v>106.5386</v>
      </c>
      <c r="H11" s="17">
        <f>+[1]NOA!H12</f>
        <v>112.6816</v>
      </c>
      <c r="I11" s="17">
        <f>+[1]NOA!I12</f>
        <v>109.1964</v>
      </c>
      <c r="J11" s="17">
        <f>+[1]NOA!J12</f>
        <v>121.8266</v>
      </c>
      <c r="K11" s="17">
        <f>+[1]NOA!K12</f>
        <v>110.3471</v>
      </c>
      <c r="L11" s="17">
        <f>+[1]NOA!L12</f>
        <v>133.4391</v>
      </c>
      <c r="M11" s="17">
        <f>+[1]NOA!M12</f>
        <v>109.398</v>
      </c>
      <c r="N11" s="17">
        <f>+[1]NOA!N12</f>
        <v>108.4948</v>
      </c>
      <c r="O11" s="18">
        <f>+[1]NOA!R12</f>
        <v>110.7449</v>
      </c>
      <c r="P11" s="19">
        <f>+[1]NOA!S12</f>
        <v>110.1614</v>
      </c>
      <c r="Q11" s="20">
        <f>+[1]NOA!T12</f>
        <v>123.8629</v>
      </c>
      <c r="R11" s="18">
        <f t="shared" si="4"/>
        <v>112.69188312</v>
      </c>
      <c r="S11" s="19">
        <f t="shared" si="5"/>
        <v>109.94169770473992</v>
      </c>
      <c r="T11" s="19">
        <f t="shared" si="6"/>
        <v>109.50916508512418</v>
      </c>
      <c r="U11" s="19">
        <f t="shared" si="7"/>
        <v>109.54106914511495</v>
      </c>
      <c r="V11" s="19"/>
      <c r="W11" s="20">
        <f t="shared" si="8"/>
        <v>111.60741950857869</v>
      </c>
      <c r="X11" s="21"/>
      <c r="Y11" s="41">
        <f t="shared" si="9"/>
        <v>9.4628972732810901E-3</v>
      </c>
      <c r="Z11" s="24">
        <f t="shared" si="9"/>
        <v>5.8991263088259416E-3</v>
      </c>
      <c r="AA11" s="24">
        <f t="shared" si="9"/>
        <v>3.1018886376139587E-3</v>
      </c>
      <c r="AB11" s="24">
        <f t="shared" si="9"/>
        <v>2.8750870613199142E-2</v>
      </c>
      <c r="AC11" s="24">
        <f t="shared" si="9"/>
        <v>5.6037009049523245E-3</v>
      </c>
      <c r="AD11" s="24">
        <f t="shared" si="9"/>
        <v>4.6034715569200912E-3</v>
      </c>
      <c r="AE11" s="24">
        <f t="shared" si="9"/>
        <v>1.598888451089775E-2</v>
      </c>
      <c r="AF11" s="24">
        <f t="shared" si="9"/>
        <v>8.9011669269076776E-3</v>
      </c>
      <c r="AG11" s="24">
        <f t="shared" si="9"/>
        <v>7.990177137519261E-3</v>
      </c>
      <c r="AH11" s="24">
        <f t="shared" si="9"/>
        <v>1.3450266617439421E-2</v>
      </c>
      <c r="AI11" s="24">
        <f t="shared" si="9"/>
        <v>3.1476375052248429E-3</v>
      </c>
      <c r="AJ11" s="24">
        <f t="shared" si="9"/>
        <v>3.4967087641537553E-3</v>
      </c>
      <c r="AK11" s="24">
        <f t="shared" si="9"/>
        <v>2.8738102434835433E-3</v>
      </c>
      <c r="AL11" s="24">
        <f t="shared" si="9"/>
        <v>1.4199446125442217E-2</v>
      </c>
      <c r="AM11" s="24">
        <f t="shared" si="9"/>
        <v>9.810140506292031E-3</v>
      </c>
      <c r="AN11" s="24">
        <f t="shared" si="9"/>
        <v>5.2803169813402384E-3</v>
      </c>
      <c r="AO11" s="24">
        <f t="shared" si="10"/>
        <v>9.4638594434524048E-3</v>
      </c>
      <c r="AP11" s="24">
        <f t="shared" si="10"/>
        <v>9.6848538266507411E-3</v>
      </c>
      <c r="AQ11" s="24">
        <f t="shared" si="10"/>
        <v>1.3994519694761287E-2</v>
      </c>
      <c r="AR11" s="24">
        <f t="shared" si="10"/>
        <v>1.7044046896724785E-2</v>
      </c>
      <c r="AS11" s="24" t="e">
        <f t="shared" si="10"/>
        <v>#DIV/0!</v>
      </c>
      <c r="AT11" s="24">
        <f t="shared" si="10"/>
        <v>1.4203378825721646E-2</v>
      </c>
      <c r="AU11" s="21"/>
      <c r="BR11" s="21"/>
      <c r="BS11" s="35">
        <f t="shared" si="11"/>
        <v>42887</v>
      </c>
      <c r="BT11" s="24">
        <f t="shared" si="15"/>
        <v>2.0077891540363426E-3</v>
      </c>
      <c r="BU11" s="24">
        <f t="shared" si="12"/>
        <v>9.6757587158264984E-5</v>
      </c>
      <c r="BV11" s="24">
        <f t="shared" si="12"/>
        <v>3.4351138521623828E-3</v>
      </c>
      <c r="BW11" s="24">
        <f t="shared" si="12"/>
        <v>4.7661148733383138E-4</v>
      </c>
      <c r="BX11" s="24">
        <f t="shared" si="12"/>
        <v>2.6763624637214141E-4</v>
      </c>
      <c r="BY11" s="24">
        <f t="shared" si="12"/>
        <v>1.0054990325701421E-3</v>
      </c>
      <c r="BZ11" s="24">
        <f t="shared" si="12"/>
        <v>7.2576892758607805E-4</v>
      </c>
      <c r="CA11" s="24">
        <f t="shared" si="12"/>
        <v>2.2404627539503345E-4</v>
      </c>
      <c r="CB11" s="24">
        <f t="shared" si="12"/>
        <v>7.8055242036619064E-4</v>
      </c>
      <c r="CC11" s="24">
        <f t="shared" si="12"/>
        <v>7.6511877888853287E-5</v>
      </c>
      <c r="CD11" s="24">
        <f t="shared" si="12"/>
        <v>2.7283206134221411E-4</v>
      </c>
      <c r="CE11" s="24">
        <f t="shared" si="12"/>
        <v>9.4688093446559612E-5</v>
      </c>
      <c r="CF11" s="24">
        <f t="shared" si="14"/>
        <v>9.4638070156580351E-3</v>
      </c>
    </row>
    <row r="12" spans="1:99" x14ac:dyDescent="0.25">
      <c r="A12" s="31">
        <f>+[1]NOA!A13</f>
        <v>42917</v>
      </c>
      <c r="B12" s="17">
        <f>+[1]NOA!B13</f>
        <v>114.28570000000001</v>
      </c>
      <c r="C12" s="17">
        <f>+[1]NOA!C13</f>
        <v>111.3233</v>
      </c>
      <c r="D12" s="17">
        <f>+[1]NOA!D13</f>
        <v>113.8749</v>
      </c>
      <c r="E12" s="17">
        <f>+[1]NOA!E13</f>
        <v>110.601</v>
      </c>
      <c r="F12" s="17">
        <f>+[1]NOA!F13</f>
        <v>138.6344</v>
      </c>
      <c r="G12" s="17">
        <f>+[1]NOA!G13</f>
        <v>109.3629</v>
      </c>
      <c r="H12" s="17">
        <f>+[1]NOA!H13</f>
        <v>116.0536</v>
      </c>
      <c r="I12" s="17">
        <f>+[1]NOA!I13</f>
        <v>112.37779999999999</v>
      </c>
      <c r="J12" s="17">
        <f>+[1]NOA!J13</f>
        <v>121.67740000000001</v>
      </c>
      <c r="K12" s="17">
        <f>+[1]NOA!K13</f>
        <v>113.0802</v>
      </c>
      <c r="L12" s="17">
        <f>+[1]NOA!L13</f>
        <v>135.33799999999999</v>
      </c>
      <c r="M12" s="17">
        <f>+[1]NOA!M13</f>
        <v>111.2471</v>
      </c>
      <c r="N12" s="17">
        <f>+[1]NOA!N13</f>
        <v>109.41540000000001</v>
      </c>
      <c r="O12" s="18">
        <f>+[1]NOA!R13</f>
        <v>110.0316</v>
      </c>
      <c r="P12" s="19">
        <f>+[1]NOA!S13</f>
        <v>111.9143</v>
      </c>
      <c r="Q12" s="20">
        <f>+[1]NOA!T13</f>
        <v>126.4854</v>
      </c>
      <c r="R12" s="18">
        <f t="shared" si="4"/>
        <v>114.28537817</v>
      </c>
      <c r="S12" s="19">
        <f t="shared" si="5"/>
        <v>111.1930795192177</v>
      </c>
      <c r="T12" s="19">
        <f t="shared" si="6"/>
        <v>110.83279924644151</v>
      </c>
      <c r="U12" s="19">
        <f t="shared" si="7"/>
        <v>110.71389612068967</v>
      </c>
      <c r="V12" s="19"/>
      <c r="W12" s="20">
        <f t="shared" si="8"/>
        <v>113.39176954035163</v>
      </c>
      <c r="X12" s="21"/>
      <c r="Y12" s="41">
        <f t="shared" si="9"/>
        <v>1.4138486712502285E-2</v>
      </c>
      <c r="Z12" s="24">
        <f t="shared" si="9"/>
        <v>9.8359019947569237E-3</v>
      </c>
      <c r="AA12" s="24">
        <f t="shared" si="9"/>
        <v>2.0385322925916549E-2</v>
      </c>
      <c r="AB12" s="24">
        <f t="shared" si="9"/>
        <v>-2.9334766115189925E-3</v>
      </c>
      <c r="AC12" s="24">
        <f t="shared" si="9"/>
        <v>1.6361858205048874E-2</v>
      </c>
      <c r="AD12" s="24">
        <f t="shared" si="9"/>
        <v>2.650964063729E-2</v>
      </c>
      <c r="AE12" s="24">
        <f t="shared" si="9"/>
        <v>2.9925027688637806E-2</v>
      </c>
      <c r="AF12" s="24">
        <f t="shared" si="9"/>
        <v>2.9134660117000166E-2</v>
      </c>
      <c r="AG12" s="24">
        <f t="shared" si="9"/>
        <v>-1.224691487737406E-3</v>
      </c>
      <c r="AH12" s="24">
        <f t="shared" si="9"/>
        <v>2.476820867970253E-2</v>
      </c>
      <c r="AI12" s="24">
        <f t="shared" si="9"/>
        <v>1.4230461686267404E-2</v>
      </c>
      <c r="AJ12" s="24">
        <f t="shared" si="9"/>
        <v>1.6902502787985219E-2</v>
      </c>
      <c r="AK12" s="24">
        <f t="shared" si="9"/>
        <v>8.4851992906573859E-3</v>
      </c>
      <c r="AL12" s="24">
        <f t="shared" si="9"/>
        <v>-6.4409286567598256E-3</v>
      </c>
      <c r="AM12" s="24">
        <f t="shared" si="9"/>
        <v>1.5912107144607779E-2</v>
      </c>
      <c r="AN12" s="24">
        <f t="shared" si="9"/>
        <v>2.1172602934373508E-2</v>
      </c>
      <c r="AO12" s="24">
        <f t="shared" si="10"/>
        <v>1.4140282386648551E-2</v>
      </c>
      <c r="AP12" s="24">
        <f t="shared" si="10"/>
        <v>1.1382231133436838E-2</v>
      </c>
      <c r="AQ12" s="24">
        <f t="shared" si="10"/>
        <v>1.2086971536021007E-2</v>
      </c>
      <c r="AR12" s="24">
        <f t="shared" si="10"/>
        <v>1.0706732960776622E-2</v>
      </c>
      <c r="AS12" s="24" t="e">
        <f t="shared" si="10"/>
        <v>#DIV/0!</v>
      </c>
      <c r="AT12" s="24">
        <f t="shared" si="10"/>
        <v>1.5987736654334173E-2</v>
      </c>
      <c r="AU12" s="21"/>
      <c r="BR12" s="21"/>
      <c r="BS12" s="35">
        <f t="shared" si="11"/>
        <v>42917</v>
      </c>
      <c r="BT12" s="24">
        <f t="shared" si="15"/>
        <v>3.3358665713038292E-3</v>
      </c>
      <c r="BU12" s="24">
        <f t="shared" si="12"/>
        <v>6.3187490904444078E-4</v>
      </c>
      <c r="BV12" s="24">
        <f t="shared" si="12"/>
        <v>-3.5718451288640791E-4</v>
      </c>
      <c r="BW12" s="24">
        <f t="shared" si="12"/>
        <v>1.3863046665081185E-3</v>
      </c>
      <c r="BX12" s="24">
        <f t="shared" si="12"/>
        <v>1.5337960678803505E-3</v>
      </c>
      <c r="BY12" s="24">
        <f t="shared" si="12"/>
        <v>1.8940727147527248E-3</v>
      </c>
      <c r="BZ12" s="24">
        <f t="shared" si="12"/>
        <v>2.3742128129314814E-3</v>
      </c>
      <c r="CA12" s="24">
        <f t="shared" si="12"/>
        <v>-3.4290511161354508E-5</v>
      </c>
      <c r="CB12" s="24">
        <f t="shared" si="12"/>
        <v>1.4430383060437121E-3</v>
      </c>
      <c r="CC12" s="24">
        <f t="shared" si="12"/>
        <v>3.437459846449268E-4</v>
      </c>
      <c r="CD12" s="24">
        <f t="shared" si="12"/>
        <v>1.3110297588834789E-3</v>
      </c>
      <c r="CE12" s="24">
        <f t="shared" si="12"/>
        <v>2.7775076225193757E-4</v>
      </c>
      <c r="CF12" s="24">
        <f t="shared" si="14"/>
        <v>1.4140217530197239E-2</v>
      </c>
    </row>
    <row r="13" spans="1:99" x14ac:dyDescent="0.25">
      <c r="A13" s="31">
        <f>+[1]NOA!A14</f>
        <v>42948</v>
      </c>
      <c r="B13" s="17">
        <f>+[1]NOA!B14</f>
        <v>115.7385</v>
      </c>
      <c r="C13" s="17">
        <f>+[1]NOA!C14</f>
        <v>112.78740000000001</v>
      </c>
      <c r="D13" s="17">
        <f>+[1]NOA!D14</f>
        <v>116.0454</v>
      </c>
      <c r="E13" s="17">
        <f>+[1]NOA!E14</f>
        <v>110.3081</v>
      </c>
      <c r="F13" s="17">
        <f>+[1]NOA!F14</f>
        <v>139.6986</v>
      </c>
      <c r="G13" s="17">
        <f>+[1]NOA!G14</f>
        <v>110.1396</v>
      </c>
      <c r="H13" s="17">
        <f>+[1]NOA!H14</f>
        <v>118.4669</v>
      </c>
      <c r="I13" s="17">
        <f>+[1]NOA!I14</f>
        <v>113.7116</v>
      </c>
      <c r="J13" s="17">
        <f>+[1]NOA!J14</f>
        <v>124.5091</v>
      </c>
      <c r="K13" s="17">
        <f>+[1]NOA!K14</f>
        <v>116.6181</v>
      </c>
      <c r="L13" s="17">
        <f>+[1]NOA!L14</f>
        <v>137.38399999999999</v>
      </c>
      <c r="M13" s="17">
        <f>+[1]NOA!M14</f>
        <v>112.9072</v>
      </c>
      <c r="N13" s="17">
        <f>+[1]NOA!N14</f>
        <v>111.4284</v>
      </c>
      <c r="O13" s="18">
        <f>+[1]NOA!R14</f>
        <v>111.4599</v>
      </c>
      <c r="P13" s="19">
        <f>+[1]NOA!S14</f>
        <v>113.3031</v>
      </c>
      <c r="Q13" s="20">
        <f>+[1]NOA!T14</f>
        <v>128.20320000000001</v>
      </c>
      <c r="R13" s="18">
        <f t="shared" si="4"/>
        <v>115.73831754</v>
      </c>
      <c r="S13" s="19">
        <f t="shared" si="5"/>
        <v>112.54909129430938</v>
      </c>
      <c r="T13" s="19">
        <f t="shared" si="6"/>
        <v>112.0130709461345</v>
      </c>
      <c r="U13" s="19">
        <f t="shared" si="7"/>
        <v>111.75645847701151</v>
      </c>
      <c r="V13" s="19"/>
      <c r="W13" s="20">
        <f t="shared" si="8"/>
        <v>114.81151802584199</v>
      </c>
      <c r="X13" s="21"/>
      <c r="Y13" s="41">
        <f t="shared" si="9"/>
        <v>1.2712001589000099E-2</v>
      </c>
      <c r="Z13" s="24">
        <f t="shared" si="9"/>
        <v>1.315178403802264E-2</v>
      </c>
      <c r="AA13" s="24">
        <f t="shared" si="9"/>
        <v>1.9060389954239199E-2</v>
      </c>
      <c r="AB13" s="24">
        <f t="shared" si="9"/>
        <v>-2.6482581531812599E-3</v>
      </c>
      <c r="AC13" s="24">
        <f t="shared" si="9"/>
        <v>7.676305447998466E-3</v>
      </c>
      <c r="AD13" s="24">
        <f t="shared" si="9"/>
        <v>7.1020428317098983E-3</v>
      </c>
      <c r="AE13" s="24">
        <f t="shared" si="9"/>
        <v>2.0794701758497736E-2</v>
      </c>
      <c r="AF13" s="24">
        <f t="shared" si="9"/>
        <v>1.1868892254520036E-2</v>
      </c>
      <c r="AG13" s="24">
        <f t="shared" si="9"/>
        <v>2.3272193521557849E-2</v>
      </c>
      <c r="AH13" s="24">
        <f t="shared" si="9"/>
        <v>3.1286644346224968E-2</v>
      </c>
      <c r="AI13" s="24">
        <f t="shared" si="9"/>
        <v>1.5117705300802475E-2</v>
      </c>
      <c r="AJ13" s="24">
        <f t="shared" si="9"/>
        <v>1.4922636185572546E-2</v>
      </c>
      <c r="AK13" s="24">
        <f t="shared" si="9"/>
        <v>1.8397775815835793E-2</v>
      </c>
      <c r="AL13" s="24">
        <f t="shared" si="9"/>
        <v>1.2980816420010255E-2</v>
      </c>
      <c r="AM13" s="24">
        <f t="shared" si="9"/>
        <v>1.2409495480023569E-2</v>
      </c>
      <c r="AN13" s="24">
        <f t="shared" si="9"/>
        <v>1.3581014093326349E-2</v>
      </c>
      <c r="AO13" s="24">
        <f t="shared" si="10"/>
        <v>1.2713256877347368E-2</v>
      </c>
      <c r="AP13" s="24">
        <f t="shared" si="10"/>
        <v>1.2195109452448616E-2</v>
      </c>
      <c r="AQ13" s="24">
        <f t="shared" si="10"/>
        <v>1.0649119283440811E-2</v>
      </c>
      <c r="AR13" s="24">
        <f t="shared" si="10"/>
        <v>9.4167253872570189E-3</v>
      </c>
      <c r="AS13" s="24" t="e">
        <f t="shared" si="10"/>
        <v>#DIV/0!</v>
      </c>
      <c r="AT13" s="24">
        <f t="shared" si="10"/>
        <v>1.2520736657038567E-2</v>
      </c>
      <c r="AU13" s="21"/>
      <c r="BR13" s="21"/>
      <c r="BS13" s="35">
        <f t="shared" si="11"/>
        <v>42948</v>
      </c>
      <c r="BT13" s="24">
        <f t="shared" si="15"/>
        <v>4.4415309176913708E-3</v>
      </c>
      <c r="BU13" s="24">
        <f t="shared" si="12"/>
        <v>5.9444576180572135E-4</v>
      </c>
      <c r="BV13" s="24">
        <f t="shared" si="12"/>
        <v>-3.1702767712846295E-4</v>
      </c>
      <c r="BW13" s="24">
        <f t="shared" si="12"/>
        <v>6.5182258147782242E-4</v>
      </c>
      <c r="BX13" s="24">
        <f t="shared" si="12"/>
        <v>4.1592290199036553E-4</v>
      </c>
      <c r="BY13" s="24">
        <f t="shared" si="12"/>
        <v>1.3366667045833335E-3</v>
      </c>
      <c r="BZ13" s="24">
        <f t="shared" si="12"/>
        <v>9.8151019768878255E-4</v>
      </c>
      <c r="CA13" s="24">
        <f t="shared" si="12"/>
        <v>6.4173409271676106E-4</v>
      </c>
      <c r="CB13" s="24">
        <f t="shared" si="12"/>
        <v>1.8419194177399236E-3</v>
      </c>
      <c r="CC13" s="24">
        <f t="shared" si="12"/>
        <v>3.6521104565137932E-4</v>
      </c>
      <c r="CD13" s="24">
        <f t="shared" si="12"/>
        <v>1.1606175575771946E-3</v>
      </c>
      <c r="CE13" s="24">
        <f t="shared" si="12"/>
        <v>5.9886757485844426E-4</v>
      </c>
      <c r="CF13" s="24">
        <f t="shared" si="14"/>
        <v>1.2713221076652636E-2</v>
      </c>
    </row>
    <row r="14" spans="1:99" x14ac:dyDescent="0.25">
      <c r="A14" s="31">
        <f>+[1]NOA!A15</f>
        <v>42979</v>
      </c>
      <c r="B14" s="17">
        <f>+[1]NOA!B15</f>
        <v>117.77809999999999</v>
      </c>
      <c r="C14" s="17">
        <f>+[1]NOA!C15</f>
        <v>115.8514</v>
      </c>
      <c r="D14" s="17">
        <f>+[1]NOA!D15</f>
        <v>116.804</v>
      </c>
      <c r="E14" s="17">
        <f>+[1]NOA!E15</f>
        <v>111.70699999999999</v>
      </c>
      <c r="F14" s="17">
        <f>+[1]NOA!F15</f>
        <v>141.22229999999999</v>
      </c>
      <c r="G14" s="17">
        <f>+[1]NOA!G15</f>
        <v>111.3973</v>
      </c>
      <c r="H14" s="17">
        <f>+[1]NOA!H15</f>
        <v>120.7606</v>
      </c>
      <c r="I14" s="17">
        <f>+[1]NOA!I15</f>
        <v>114.5102</v>
      </c>
      <c r="J14" s="17">
        <f>+[1]NOA!J15</f>
        <v>125.999</v>
      </c>
      <c r="K14" s="17">
        <f>+[1]NOA!K15</f>
        <v>118.2457</v>
      </c>
      <c r="L14" s="17">
        <f>+[1]NOA!L15</f>
        <v>139.22</v>
      </c>
      <c r="M14" s="17">
        <f>+[1]NOA!M15</f>
        <v>114.7894</v>
      </c>
      <c r="N14" s="17">
        <f>+[1]NOA!N15</f>
        <v>113.22920000000001</v>
      </c>
      <c r="O14" s="18">
        <f>+[1]NOA!R15</f>
        <v>115.3391</v>
      </c>
      <c r="P14" s="19">
        <f>+[1]NOA!S15</f>
        <v>115.2821</v>
      </c>
      <c r="Q14" s="20">
        <f>+[1]NOA!T15</f>
        <v>129.16390000000001</v>
      </c>
      <c r="R14" s="18">
        <f t="shared" si="4"/>
        <v>117.77787814999999</v>
      </c>
      <c r="S14" s="19">
        <f t="shared" si="5"/>
        <v>114.78256315360586</v>
      </c>
      <c r="T14" s="19">
        <f t="shared" si="6"/>
        <v>113.57174342729553</v>
      </c>
      <c r="U14" s="19">
        <f t="shared" si="7"/>
        <v>113.22227948994252</v>
      </c>
      <c r="V14" s="19"/>
      <c r="W14" s="20">
        <f t="shared" si="8"/>
        <v>116.28680048718493</v>
      </c>
      <c r="X14" s="21"/>
      <c r="Y14" s="41">
        <f t="shared" si="9"/>
        <v>1.7622485171312929E-2</v>
      </c>
      <c r="Z14" s="24">
        <f t="shared" si="9"/>
        <v>2.7166155084699106E-2</v>
      </c>
      <c r="AA14" s="24">
        <f t="shared" si="9"/>
        <v>6.5370966880204939E-3</v>
      </c>
      <c r="AB14" s="24">
        <f t="shared" si="9"/>
        <v>1.2681752291989312E-2</v>
      </c>
      <c r="AC14" s="24">
        <f t="shared" si="9"/>
        <v>1.0907052755002589E-2</v>
      </c>
      <c r="AD14" s="24">
        <f t="shared" si="9"/>
        <v>1.1419144431249029E-2</v>
      </c>
      <c r="AE14" s="24">
        <f t="shared" si="9"/>
        <v>1.9361526299751297E-2</v>
      </c>
      <c r="AF14" s="24">
        <f t="shared" si="9"/>
        <v>7.0230301921703209E-3</v>
      </c>
      <c r="AG14" s="24">
        <f t="shared" si="9"/>
        <v>1.1966193635645883E-2</v>
      </c>
      <c r="AH14" s="24">
        <f t="shared" si="9"/>
        <v>1.3956667103991682E-2</v>
      </c>
      <c r="AI14" s="24">
        <f t="shared" si="9"/>
        <v>1.3364001630466582E-2</v>
      </c>
      <c r="AJ14" s="24">
        <f t="shared" si="9"/>
        <v>1.6670327490186709E-2</v>
      </c>
      <c r="AK14" s="24">
        <f t="shared" si="9"/>
        <v>1.6161050504180263E-2</v>
      </c>
      <c r="AL14" s="24">
        <f t="shared" si="9"/>
        <v>3.4803548181902233E-2</v>
      </c>
      <c r="AM14" s="24">
        <f t="shared" si="9"/>
        <v>1.7466424131378666E-2</v>
      </c>
      <c r="AN14" s="24">
        <f t="shared" si="9"/>
        <v>7.4935727033333954E-3</v>
      </c>
      <c r="AO14" s="24">
        <f t="shared" si="10"/>
        <v>1.762217261621335E-2</v>
      </c>
      <c r="AP14" s="24">
        <f t="shared" si="10"/>
        <v>1.9844423740890793E-2</v>
      </c>
      <c r="AQ14" s="24">
        <f t="shared" si="10"/>
        <v>1.3915094622399593E-2</v>
      </c>
      <c r="AR14" s="24">
        <f t="shared" si="10"/>
        <v>1.3116208520803641E-2</v>
      </c>
      <c r="AS14" s="24" t="e">
        <f t="shared" si="10"/>
        <v>#DIV/0!</v>
      </c>
      <c r="AT14" s="24">
        <f t="shared" si="10"/>
        <v>1.2849603303833002E-2</v>
      </c>
      <c r="AU14" s="21"/>
      <c r="BR14" s="21"/>
      <c r="BS14" s="35">
        <f t="shared" si="11"/>
        <v>42979</v>
      </c>
      <c r="BT14" s="24">
        <f t="shared" si="15"/>
        <v>9.1783529249126056E-3</v>
      </c>
      <c r="BU14" s="24">
        <f t="shared" si="12"/>
        <v>2.0515368697538019E-4</v>
      </c>
      <c r="BV14" s="24">
        <f t="shared" si="12"/>
        <v>1.4951285008877745E-3</v>
      </c>
      <c r="BW14" s="24">
        <f t="shared" si="12"/>
        <v>9.2155160123899452E-4</v>
      </c>
      <c r="BX14" s="24">
        <f t="shared" si="12"/>
        <v>6.6504438885936826E-4</v>
      </c>
      <c r="BY14" s="24">
        <f t="shared" si="12"/>
        <v>1.2544763410619634E-3</v>
      </c>
      <c r="BZ14" s="24">
        <f t="shared" si="12"/>
        <v>5.8029316087558971E-4</v>
      </c>
      <c r="CA14" s="24">
        <f t="shared" si="12"/>
        <v>3.3341031722373954E-4</v>
      </c>
      <c r="CB14" s="24">
        <f t="shared" si="12"/>
        <v>8.3673280714714683E-4</v>
      </c>
      <c r="CC14" s="24">
        <f t="shared" si="12"/>
        <v>3.2361228113376506E-4</v>
      </c>
      <c r="CD14" s="24">
        <f t="shared" si="12"/>
        <v>1.2993755751111323E-3</v>
      </c>
      <c r="CE14" s="24">
        <f t="shared" si="12"/>
        <v>5.2901324969651688E-4</v>
      </c>
      <c r="CF14" s="24">
        <f t="shared" si="14"/>
        <v>1.7622144835123976E-2</v>
      </c>
    </row>
    <row r="15" spans="1:99" x14ac:dyDescent="0.25">
      <c r="A15" s="31">
        <f>+[1]NOA!A16</f>
        <v>43009</v>
      </c>
      <c r="B15" s="17">
        <f>+[1]NOA!B16</f>
        <v>119.9939</v>
      </c>
      <c r="C15" s="17">
        <f>+[1]NOA!C16</f>
        <v>118.05119999999999</v>
      </c>
      <c r="D15" s="17">
        <f>+[1]NOA!D16</f>
        <v>120.004</v>
      </c>
      <c r="E15" s="17">
        <f>+[1]NOA!E16</f>
        <v>115.1964</v>
      </c>
      <c r="F15" s="17">
        <f>+[1]NOA!F16</f>
        <v>142.48050000000001</v>
      </c>
      <c r="G15" s="17">
        <f>+[1]NOA!G16</f>
        <v>112.4689</v>
      </c>
      <c r="H15" s="17">
        <f>+[1]NOA!H16</f>
        <v>122.39319999999999</v>
      </c>
      <c r="I15" s="17">
        <f>+[1]NOA!I16</f>
        <v>115.9691</v>
      </c>
      <c r="J15" s="17">
        <f>+[1]NOA!J16</f>
        <v>132.59520000000001</v>
      </c>
      <c r="K15" s="17">
        <f>+[1]NOA!K16</f>
        <v>120.16079999999999</v>
      </c>
      <c r="L15" s="17">
        <f>+[1]NOA!L16</f>
        <v>139.6695</v>
      </c>
      <c r="M15" s="17">
        <f>+[1]NOA!M16</f>
        <v>117.2603</v>
      </c>
      <c r="N15" s="17">
        <f>+[1]NOA!N16</f>
        <v>114.7045</v>
      </c>
      <c r="O15" s="18">
        <f>+[1]NOA!R16</f>
        <v>119.6955</v>
      </c>
      <c r="P15" s="19">
        <f>+[1]NOA!S16</f>
        <v>117.08029999999999</v>
      </c>
      <c r="Q15" s="20">
        <f>+[1]NOA!T16</f>
        <v>131.46559999999999</v>
      </c>
      <c r="R15" s="18">
        <f t="shared" si="4"/>
        <v>119.99358551999998</v>
      </c>
      <c r="S15" s="19">
        <f t="shared" si="5"/>
        <v>117.1207200461768</v>
      </c>
      <c r="T15" s="19">
        <f t="shared" si="6"/>
        <v>115.96848989673454</v>
      </c>
      <c r="U15" s="19">
        <f t="shared" si="7"/>
        <v>115.59774410919539</v>
      </c>
      <c r="V15" s="19"/>
      <c r="W15" s="20">
        <f t="shared" si="8"/>
        <v>118.54771512391444</v>
      </c>
      <c r="X15" s="21"/>
      <c r="Y15" s="41">
        <f t="shared" si="9"/>
        <v>1.881334475594354E-2</v>
      </c>
      <c r="Z15" s="24">
        <f t="shared" si="9"/>
        <v>1.8988117536775428E-2</v>
      </c>
      <c r="AA15" s="24">
        <f t="shared" si="9"/>
        <v>2.7396322043765631E-2</v>
      </c>
      <c r="AB15" s="24">
        <f t="shared" si="9"/>
        <v>3.123707556375166E-2</v>
      </c>
      <c r="AC15" s="24">
        <f t="shared" si="9"/>
        <v>8.9093577997243489E-3</v>
      </c>
      <c r="AD15" s="24">
        <f t="shared" si="9"/>
        <v>9.6196227377145505E-3</v>
      </c>
      <c r="AE15" s="24">
        <f t="shared" si="9"/>
        <v>1.3519310106110849E-2</v>
      </c>
      <c r="AF15" s="24">
        <f t="shared" si="9"/>
        <v>1.274034976796834E-2</v>
      </c>
      <c r="AG15" s="24">
        <f t="shared" si="9"/>
        <v>5.2351209136580534E-2</v>
      </c>
      <c r="AH15" s="24">
        <f t="shared" si="9"/>
        <v>1.6195937780401293E-2</v>
      </c>
      <c r="AI15" s="24">
        <f t="shared" si="9"/>
        <v>3.2287027725901307E-3</v>
      </c>
      <c r="AJ15" s="24">
        <f t="shared" si="9"/>
        <v>2.152550671054998E-2</v>
      </c>
      <c r="AK15" s="24">
        <f t="shared" si="9"/>
        <v>1.3029324591183E-2</v>
      </c>
      <c r="AL15" s="24">
        <f t="shared" si="9"/>
        <v>3.7770365816969242E-2</v>
      </c>
      <c r="AM15" s="24">
        <f t="shared" si="9"/>
        <v>1.5598258532764309E-2</v>
      </c>
      <c r="AN15" s="24">
        <f t="shared" si="9"/>
        <v>1.7819994596013133E-2</v>
      </c>
      <c r="AO15" s="24">
        <f t="shared" si="10"/>
        <v>1.881259371287114E-2</v>
      </c>
      <c r="AP15" s="24">
        <f t="shared" si="10"/>
        <v>2.037031434332004E-2</v>
      </c>
      <c r="AQ15" s="24">
        <f t="shared" si="10"/>
        <v>2.1103369527591287E-2</v>
      </c>
      <c r="AR15" s="24">
        <f t="shared" si="10"/>
        <v>2.0980540490388888E-2</v>
      </c>
      <c r="AS15" s="24" t="e">
        <f t="shared" si="10"/>
        <v>#DIV/0!</v>
      </c>
      <c r="AT15" s="24">
        <f t="shared" si="10"/>
        <v>1.9442573252143713E-2</v>
      </c>
      <c r="AU15" s="21"/>
      <c r="BR15" s="21"/>
      <c r="BS15" s="35">
        <f t="shared" si="11"/>
        <v>43009</v>
      </c>
      <c r="BT15" s="24">
        <f t="shared" si="15"/>
        <v>6.4754878878161446E-3</v>
      </c>
      <c r="BU15" s="24">
        <f t="shared" si="12"/>
        <v>8.5041276773865514E-4</v>
      </c>
      <c r="BV15" s="24">
        <f t="shared" si="12"/>
        <v>3.6648475395680558E-3</v>
      </c>
      <c r="BW15" s="24">
        <f t="shared" si="12"/>
        <v>7.4779606735039155E-4</v>
      </c>
      <c r="BX15" s="24">
        <f t="shared" si="12"/>
        <v>5.5682609924935294E-4</v>
      </c>
      <c r="BY15" s="24">
        <f t="shared" si="12"/>
        <v>8.7744309001418577E-4</v>
      </c>
      <c r="BZ15" s="24">
        <f t="shared" si="12"/>
        <v>1.0417343292174011E-3</v>
      </c>
      <c r="CA15" s="24">
        <f t="shared" si="12"/>
        <v>1.4505377485288034E-3</v>
      </c>
      <c r="CB15" s="24">
        <f t="shared" si="12"/>
        <v>9.6748419273192331E-4</v>
      </c>
      <c r="CC15" s="24">
        <f t="shared" si="12"/>
        <v>7.7856579448980844E-5</v>
      </c>
      <c r="CD15" s="24">
        <f t="shared" si="12"/>
        <v>1.6762446498967127E-3</v>
      </c>
      <c r="CE15" s="24">
        <f t="shared" si="12"/>
        <v>4.2588732540259751E-4</v>
      </c>
      <c r="CF15" s="24">
        <f t="shared" si="14"/>
        <v>1.8812558276963202E-2</v>
      </c>
    </row>
    <row r="16" spans="1:99" x14ac:dyDescent="0.25">
      <c r="A16" s="31">
        <f>+[1]NOA!A17</f>
        <v>43040</v>
      </c>
      <c r="B16" s="17">
        <f>+[1]NOA!B17</f>
        <v>121.506</v>
      </c>
      <c r="C16" s="17">
        <f>+[1]NOA!C17</f>
        <v>119.1339</v>
      </c>
      <c r="D16" s="17">
        <f>+[1]NOA!D17</f>
        <v>120.8879</v>
      </c>
      <c r="E16" s="17">
        <f>+[1]NOA!E17</f>
        <v>116.9432</v>
      </c>
      <c r="F16" s="17">
        <f>+[1]NOA!F17</f>
        <v>144.0943</v>
      </c>
      <c r="G16" s="17">
        <f>+[1]NOA!G17</f>
        <v>113.6152</v>
      </c>
      <c r="H16" s="17">
        <f>+[1]NOA!H17</f>
        <v>123.92310000000001</v>
      </c>
      <c r="I16" s="17">
        <f>+[1]NOA!I17</f>
        <v>119.1704</v>
      </c>
      <c r="J16" s="17">
        <f>+[1]NOA!J17</f>
        <v>134.37129999999999</v>
      </c>
      <c r="K16" s="17">
        <f>+[1]NOA!K17</f>
        <v>123.0569</v>
      </c>
      <c r="L16" s="17">
        <f>+[1]NOA!L17</f>
        <v>139.79150000000001</v>
      </c>
      <c r="M16" s="17">
        <f>+[1]NOA!M17</f>
        <v>118.16330000000001</v>
      </c>
      <c r="N16" s="17">
        <f>+[1]NOA!N17</f>
        <v>116.2012</v>
      </c>
      <c r="O16" s="18">
        <f>+[1]NOA!R17</f>
        <v>121.3064</v>
      </c>
      <c r="P16" s="19">
        <f>+[1]NOA!S17</f>
        <v>118.4813</v>
      </c>
      <c r="Q16" s="20">
        <f>+[1]NOA!T17</f>
        <v>133.33619999999999</v>
      </c>
      <c r="R16" s="18">
        <f t="shared" si="4"/>
        <v>121.50573964000002</v>
      </c>
      <c r="S16" s="19">
        <f t="shared" si="5"/>
        <v>118.4579824799674</v>
      </c>
      <c r="T16" s="19">
        <f t="shared" si="6"/>
        <v>117.59167764443204</v>
      </c>
      <c r="U16" s="19">
        <f t="shared" si="7"/>
        <v>117.42762367097703</v>
      </c>
      <c r="V16" s="19"/>
      <c r="W16" s="20">
        <f t="shared" si="8"/>
        <v>120.50492812963357</v>
      </c>
      <c r="X16" s="21"/>
      <c r="Y16" s="41">
        <f t="shared" si="9"/>
        <v>1.2601473908256944E-2</v>
      </c>
      <c r="Z16" s="24">
        <f t="shared" si="9"/>
        <v>9.1714442546961816E-3</v>
      </c>
      <c r="AA16" s="24">
        <f t="shared" si="9"/>
        <v>7.365587813739527E-3</v>
      </c>
      <c r="AB16" s="24">
        <f t="shared" si="9"/>
        <v>1.5163668309079226E-2</v>
      </c>
      <c r="AC16" s="24">
        <f t="shared" si="9"/>
        <v>1.1326462217636779E-2</v>
      </c>
      <c r="AD16" s="24">
        <f t="shared" si="9"/>
        <v>1.019215089682568E-2</v>
      </c>
      <c r="AE16" s="24">
        <f t="shared" si="9"/>
        <v>1.2499877444171803E-2</v>
      </c>
      <c r="AF16" s="24">
        <f t="shared" si="9"/>
        <v>2.7604767131934382E-2</v>
      </c>
      <c r="AG16" s="24">
        <f t="shared" si="9"/>
        <v>1.3394904189593548E-2</v>
      </c>
      <c r="AH16" s="24">
        <f t="shared" si="9"/>
        <v>2.4101870160651462E-2</v>
      </c>
      <c r="AI16" s="24">
        <f t="shared" si="9"/>
        <v>8.7349063324504428E-4</v>
      </c>
      <c r="AJ16" s="24">
        <f t="shared" si="9"/>
        <v>7.7008160477161081E-3</v>
      </c>
      <c r="AK16" s="24">
        <f t="shared" si="9"/>
        <v>1.304831109503124E-2</v>
      </c>
      <c r="AL16" s="24">
        <f t="shared" si="9"/>
        <v>1.3458317146425758E-2</v>
      </c>
      <c r="AM16" s="24">
        <f t="shared" si="9"/>
        <v>1.1966146311548576E-2</v>
      </c>
      <c r="AN16" s="24">
        <f t="shared" si="9"/>
        <v>1.4228817272351035E-2</v>
      </c>
      <c r="AO16" s="24">
        <f t="shared" si="10"/>
        <v>1.260195795839425E-2</v>
      </c>
      <c r="AP16" s="24">
        <f t="shared" si="10"/>
        <v>1.1417812606201228E-2</v>
      </c>
      <c r="AQ16" s="24">
        <f t="shared" si="10"/>
        <v>1.3996799899204326E-2</v>
      </c>
      <c r="AR16" s="24">
        <f t="shared" si="10"/>
        <v>1.5829716884899536E-2</v>
      </c>
      <c r="AS16" s="24" t="e">
        <f t="shared" si="10"/>
        <v>#DIV/0!</v>
      </c>
      <c r="AT16" s="24">
        <f t="shared" si="10"/>
        <v>1.6509917577688604E-2</v>
      </c>
      <c r="AU16" s="21"/>
      <c r="BR16" s="21"/>
      <c r="BS16" s="35">
        <f t="shared" si="11"/>
        <v>43040</v>
      </c>
      <c r="BT16" s="24">
        <f t="shared" si="15"/>
        <v>3.128259769871643E-3</v>
      </c>
      <c r="BU16" s="24">
        <f t="shared" si="12"/>
        <v>2.3056230358376475E-4</v>
      </c>
      <c r="BV16" s="24">
        <f t="shared" si="12"/>
        <v>1.8007512048529213E-3</v>
      </c>
      <c r="BW16" s="24">
        <f t="shared" si="12"/>
        <v>9.4143118941879419E-4</v>
      </c>
      <c r="BX16" s="24">
        <f t="shared" si="12"/>
        <v>5.8464271933823125E-4</v>
      </c>
      <c r="BY16" s="24">
        <f t="shared" si="12"/>
        <v>8.07063275716522E-4</v>
      </c>
      <c r="BZ16" s="24">
        <f t="shared" si="12"/>
        <v>2.2436918043333893E-3</v>
      </c>
      <c r="CA16" s="24">
        <f t="shared" si="12"/>
        <v>3.8336107085443195E-4</v>
      </c>
      <c r="CB16" s="24">
        <f t="shared" si="12"/>
        <v>1.4360559161757411E-3</v>
      </c>
      <c r="CC16" s="24">
        <f t="shared" si="12"/>
        <v>2.0741054336931191E-5</v>
      </c>
      <c r="CD16" s="24">
        <f t="shared" si="12"/>
        <v>6.0127806496830646E-4</v>
      </c>
      <c r="CE16" s="24">
        <f t="shared" si="12"/>
        <v>4.2408655773335267E-4</v>
      </c>
      <c r="CF16" s="24">
        <f t="shared" si="14"/>
        <v>1.2601924931184031E-2</v>
      </c>
    </row>
    <row r="17" spans="1:84" x14ac:dyDescent="0.25">
      <c r="A17" s="31">
        <f>+[1]NOA!A18</f>
        <v>43070</v>
      </c>
      <c r="B17" s="17">
        <f>+[1]NOA!B18</f>
        <v>124.313</v>
      </c>
      <c r="C17" s="17">
        <f>+[1]NOA!C18</f>
        <v>120.5958</v>
      </c>
      <c r="D17" s="17">
        <f>+[1]NOA!D18</f>
        <v>121.4554</v>
      </c>
      <c r="E17" s="17">
        <f>+[1]NOA!E18</f>
        <v>117.80759999999999</v>
      </c>
      <c r="F17" s="17">
        <f>+[1]NOA!F18</f>
        <v>163.72989999999999</v>
      </c>
      <c r="G17" s="17">
        <f>+[1]NOA!G18</f>
        <v>116.48569999999999</v>
      </c>
      <c r="H17" s="17">
        <f>+[1]NOA!H18</f>
        <v>125.59990000000001</v>
      </c>
      <c r="I17" s="17">
        <f>+[1]NOA!I18</f>
        <v>122.96120000000001</v>
      </c>
      <c r="J17" s="17">
        <f>+[1]NOA!J18</f>
        <v>135.2912</v>
      </c>
      <c r="K17" s="17">
        <f>+[1]NOA!K18</f>
        <v>124.73309999999999</v>
      </c>
      <c r="L17" s="17">
        <f>+[1]NOA!L18</f>
        <v>139.73060000000001</v>
      </c>
      <c r="M17" s="17">
        <f>+[1]NOA!M18</f>
        <v>118.61320000000001</v>
      </c>
      <c r="N17" s="17">
        <f>+[1]NOA!N18</f>
        <v>117.4346</v>
      </c>
      <c r="O17" s="18">
        <f>+[1]NOA!R18</f>
        <v>122.2081</v>
      </c>
      <c r="P17" s="19">
        <f>+[1]NOA!S18</f>
        <v>119.98220000000001</v>
      </c>
      <c r="Q17" s="20">
        <f>+[1]NOA!T18</f>
        <v>142.55000000000001</v>
      </c>
      <c r="R17" s="18">
        <f t="shared" si="4"/>
        <v>124.31258327999998</v>
      </c>
      <c r="S17" s="19">
        <f t="shared" si="5"/>
        <v>119.79550912671462</v>
      </c>
      <c r="T17" s="19">
        <f t="shared" si="6"/>
        <v>118.87612472788163</v>
      </c>
      <c r="U17" s="19">
        <f t="shared" si="7"/>
        <v>118.95158336925287</v>
      </c>
      <c r="V17" s="19"/>
      <c r="W17" s="20">
        <f t="shared" si="8"/>
        <v>122.35157322601144</v>
      </c>
      <c r="X17" s="21"/>
      <c r="Y17" s="41">
        <f t="shared" si="9"/>
        <v>2.3101739831777879E-2</v>
      </c>
      <c r="Z17" s="24">
        <f t="shared" si="9"/>
        <v>1.2271066421900123E-2</v>
      </c>
      <c r="AA17" s="24">
        <f t="shared" si="9"/>
        <v>4.6944317834951566E-3</v>
      </c>
      <c r="AB17" s="24">
        <f t="shared" si="9"/>
        <v>7.3916225996892848E-3</v>
      </c>
      <c r="AC17" s="24">
        <f t="shared" si="9"/>
        <v>0.13626909600171544</v>
      </c>
      <c r="AD17" s="24">
        <f t="shared" si="9"/>
        <v>2.5265105373224683E-2</v>
      </c>
      <c r="AE17" s="24">
        <f t="shared" si="9"/>
        <v>1.3530972030234789E-2</v>
      </c>
      <c r="AF17" s="24">
        <f t="shared" si="9"/>
        <v>3.1809912528614426E-2</v>
      </c>
      <c r="AG17" s="24">
        <f t="shared" si="9"/>
        <v>6.8459559444613571E-3</v>
      </c>
      <c r="AH17" s="24">
        <f t="shared" si="9"/>
        <v>1.3621341021917477E-2</v>
      </c>
      <c r="AI17" s="24">
        <f t="shared" si="9"/>
        <v>-4.3564880554258778E-4</v>
      </c>
      <c r="AJ17" s="24">
        <f t="shared" si="9"/>
        <v>3.8074427508372199E-3</v>
      </c>
      <c r="AK17" s="24">
        <f t="shared" si="9"/>
        <v>1.0614348216713809E-2</v>
      </c>
      <c r="AL17" s="24">
        <f t="shared" si="9"/>
        <v>7.4332434232653455E-3</v>
      </c>
      <c r="AM17" s="24">
        <f t="shared" si="9"/>
        <v>1.2667821841927829E-2</v>
      </c>
      <c r="AN17" s="24">
        <f t="shared" si="9"/>
        <v>6.9102014306692494E-2</v>
      </c>
      <c r="AO17" s="24">
        <f t="shared" si="10"/>
        <v>2.3100502480920992E-2</v>
      </c>
      <c r="AP17" s="24">
        <f t="shared" si="10"/>
        <v>1.1291148293644193E-2</v>
      </c>
      <c r="AQ17" s="24">
        <f t="shared" si="10"/>
        <v>1.0922942075317854E-2</v>
      </c>
      <c r="AR17" s="24">
        <f t="shared" si="10"/>
        <v>1.2977863731159722E-2</v>
      </c>
      <c r="AS17" s="24" t="e">
        <f t="shared" si="10"/>
        <v>#DIV/0!</v>
      </c>
      <c r="AT17" s="24">
        <f t="shared" si="10"/>
        <v>1.5324228851382182E-2</v>
      </c>
      <c r="AU17" s="21"/>
      <c r="AV17" s="24">
        <f t="shared" ref="AV17:BQ28" si="16">+B17/B5-1</f>
        <v>0.24313000000000007</v>
      </c>
      <c r="AW17" s="24">
        <f t="shared" si="16"/>
        <v>0.20595799999999986</v>
      </c>
      <c r="AX17" s="24">
        <f t="shared" si="16"/>
        <v>0.21455399999999991</v>
      </c>
      <c r="AY17" s="24">
        <f t="shared" si="16"/>
        <v>0.1780759999999999</v>
      </c>
      <c r="AZ17" s="24">
        <f t="shared" si="16"/>
        <v>0.63729899999999984</v>
      </c>
      <c r="BA17" s="24">
        <f t="shared" si="16"/>
        <v>0.16485700000000003</v>
      </c>
      <c r="BB17" s="24">
        <f t="shared" si="16"/>
        <v>0.25599900000000009</v>
      </c>
      <c r="BC17" s="24">
        <f t="shared" si="16"/>
        <v>0.22961200000000015</v>
      </c>
      <c r="BD17" s="24">
        <f t="shared" si="16"/>
        <v>0.35291200000000011</v>
      </c>
      <c r="BE17" s="24">
        <f t="shared" si="16"/>
        <v>0.24733099999999997</v>
      </c>
      <c r="BF17" s="24">
        <f t="shared" si="16"/>
        <v>0.39730600000000016</v>
      </c>
      <c r="BG17" s="24">
        <f t="shared" si="16"/>
        <v>0.18613199999999996</v>
      </c>
      <c r="BH17" s="24">
        <f t="shared" si="16"/>
        <v>0.17434600000000011</v>
      </c>
      <c r="BI17" s="24">
        <f t="shared" si="16"/>
        <v>0.22208099999999997</v>
      </c>
      <c r="BJ17" s="24">
        <f t="shared" si="16"/>
        <v>0.19982200000000017</v>
      </c>
      <c r="BK17" s="24">
        <f t="shared" si="16"/>
        <v>0.42550000000000021</v>
      </c>
      <c r="BL17" s="24">
        <f t="shared" si="16"/>
        <v>0.24312583279999966</v>
      </c>
      <c r="BM17" s="24">
        <f t="shared" si="16"/>
        <v>0.19795509126714639</v>
      </c>
      <c r="BN17" s="24">
        <f t="shared" si="16"/>
        <v>0.18876124727881671</v>
      </c>
      <c r="BO17" s="24">
        <f t="shared" si="16"/>
        <v>0.18951583369252867</v>
      </c>
      <c r="BP17" s="24" t="e">
        <f t="shared" si="16"/>
        <v>#DIV/0!</v>
      </c>
      <c r="BQ17" s="24">
        <f t="shared" si="16"/>
        <v>0.22351573226011423</v>
      </c>
      <c r="BR17" s="21"/>
      <c r="BS17" s="35">
        <f t="shared" si="11"/>
        <v>43070</v>
      </c>
      <c r="BT17" s="24">
        <f t="shared" si="15"/>
        <v>4.171322650733297E-3</v>
      </c>
      <c r="BU17" s="24">
        <f t="shared" si="12"/>
        <v>1.4618825407798676E-4</v>
      </c>
      <c r="BV17" s="24">
        <f t="shared" si="12"/>
        <v>8.8000823004624187E-4</v>
      </c>
      <c r="BW17" s="24">
        <f t="shared" si="12"/>
        <v>1.1312132734185958E-2</v>
      </c>
      <c r="BX17" s="24">
        <f t="shared" si="12"/>
        <v>1.4458100834526652E-3</v>
      </c>
      <c r="BY17" s="24">
        <f t="shared" si="12"/>
        <v>8.735489605451582E-4</v>
      </c>
      <c r="BZ17" s="24">
        <f t="shared" si="12"/>
        <v>2.6237904301022203E-3</v>
      </c>
      <c r="CA17" s="24">
        <f t="shared" si="12"/>
        <v>1.9608422629335446E-4</v>
      </c>
      <c r="CB17" s="24">
        <f t="shared" si="12"/>
        <v>8.2081460997810525E-4</v>
      </c>
      <c r="CC17" s="24">
        <f t="shared" si="12"/>
        <v>-1.0224680262703702E-5</v>
      </c>
      <c r="CD17" s="24">
        <f t="shared" si="12"/>
        <v>2.9584555495201851E-4</v>
      </c>
      <c r="CE17" s="24">
        <f t="shared" si="12"/>
        <v>3.4513192764143425E-4</v>
      </c>
      <c r="CF17" s="24">
        <f t="shared" si="14"/>
        <v>2.3100452981745737E-2</v>
      </c>
    </row>
    <row r="18" spans="1:84" x14ac:dyDescent="0.25">
      <c r="A18" s="31">
        <f>+[1]NOA!A19</f>
        <v>43101</v>
      </c>
      <c r="B18" s="17">
        <f>+[1]NOA!B19</f>
        <v>126.64790000000001</v>
      </c>
      <c r="C18" s="17">
        <f>+[1]NOA!C19</f>
        <v>122.4465</v>
      </c>
      <c r="D18" s="17">
        <f>+[1]NOA!D19</f>
        <v>124.366</v>
      </c>
      <c r="E18" s="17">
        <f>+[1]NOA!E19</f>
        <v>117.4853</v>
      </c>
      <c r="F18" s="17">
        <f>+[1]NOA!F19</f>
        <v>170.93170000000001</v>
      </c>
      <c r="G18" s="17">
        <f>+[1]NOA!G19</f>
        <v>118.1949</v>
      </c>
      <c r="H18" s="17">
        <f>+[1]NOA!H19</f>
        <v>127.55670000000001</v>
      </c>
      <c r="I18" s="17">
        <f>+[1]NOA!I19</f>
        <v>125.4409</v>
      </c>
      <c r="J18" s="17">
        <f>+[1]NOA!J19</f>
        <v>139.21899999999999</v>
      </c>
      <c r="K18" s="17">
        <f>+[1]NOA!K19</f>
        <v>128.46459999999999</v>
      </c>
      <c r="L18" s="17">
        <f>+[1]NOA!L19</f>
        <v>140.56030000000001</v>
      </c>
      <c r="M18" s="17">
        <f>+[1]NOA!M19</f>
        <v>122.26439999999999</v>
      </c>
      <c r="N18" s="17">
        <f>+[1]NOA!N19</f>
        <v>119.4494</v>
      </c>
      <c r="O18" s="18">
        <f>+[1]NOA!R19</f>
        <v>123.83</v>
      </c>
      <c r="P18" s="19">
        <f>+[1]NOA!S19</f>
        <v>121.9401</v>
      </c>
      <c r="Q18" s="20">
        <f>+[1]NOA!T19</f>
        <v>146.85079999999999</v>
      </c>
      <c r="R18" s="18">
        <f t="shared" si="4"/>
        <v>126.64750571999998</v>
      </c>
      <c r="S18" s="19">
        <f t="shared" si="5"/>
        <v>121.66938163791932</v>
      </c>
      <c r="T18" s="19">
        <f t="shared" si="6"/>
        <v>120.68185417248114</v>
      </c>
      <c r="U18" s="19">
        <f t="shared" si="7"/>
        <v>120.22766806752874</v>
      </c>
      <c r="V18" s="19"/>
      <c r="W18" s="20">
        <f t="shared" si="8"/>
        <v>124.05952935818684</v>
      </c>
      <c r="X18" s="21"/>
      <c r="Y18" s="41">
        <f t="shared" si="9"/>
        <v>1.8782428225527559E-2</v>
      </c>
      <c r="Z18" s="24">
        <f t="shared" si="9"/>
        <v>1.534630559273209E-2</v>
      </c>
      <c r="AA18" s="24">
        <f t="shared" si="9"/>
        <v>2.3964352346622642E-2</v>
      </c>
      <c r="AB18" s="24">
        <f t="shared" si="9"/>
        <v>-2.7358167045249404E-3</v>
      </c>
      <c r="AC18" s="24">
        <f t="shared" si="9"/>
        <v>4.3985857195295575E-2</v>
      </c>
      <c r="AD18" s="24">
        <f t="shared" si="9"/>
        <v>1.4673045704322485E-2</v>
      </c>
      <c r="AE18" s="24">
        <f t="shared" si="9"/>
        <v>1.5579630238559128E-2</v>
      </c>
      <c r="AF18" s="24">
        <f t="shared" si="9"/>
        <v>2.0166524074260783E-2</v>
      </c>
      <c r="AG18" s="24">
        <f t="shared" si="9"/>
        <v>2.9032191302908128E-2</v>
      </c>
      <c r="AH18" s="24">
        <f t="shared" si="9"/>
        <v>2.9915876379244866E-2</v>
      </c>
      <c r="AI18" s="24">
        <f t="shared" si="9"/>
        <v>5.9378547004020898E-3</v>
      </c>
      <c r="AJ18" s="24">
        <f t="shared" si="9"/>
        <v>3.0782408703247111E-2</v>
      </c>
      <c r="AK18" s="24">
        <f t="shared" si="9"/>
        <v>1.7156783435205547E-2</v>
      </c>
      <c r="AL18" s="24">
        <f t="shared" si="9"/>
        <v>1.3271624384963099E-2</v>
      </c>
      <c r="AM18" s="24">
        <f t="shared" si="9"/>
        <v>1.6318253874324729E-2</v>
      </c>
      <c r="AN18" s="24">
        <f t="shared" si="9"/>
        <v>3.0170466502981386E-2</v>
      </c>
      <c r="AO18" s="24">
        <f t="shared" si="10"/>
        <v>1.8782671700586118E-2</v>
      </c>
      <c r="AP18" s="24">
        <f t="shared" si="10"/>
        <v>1.5642260088586379E-2</v>
      </c>
      <c r="AQ18" s="24">
        <f t="shared" si="10"/>
        <v>1.5190009337307853E-2</v>
      </c>
      <c r="AR18" s="24">
        <f t="shared" si="10"/>
        <v>1.0727765550750279E-2</v>
      </c>
      <c r="AS18" s="24" t="e">
        <f t="shared" si="10"/>
        <v>#DIV/0!</v>
      </c>
      <c r="AT18" s="24">
        <f t="shared" si="10"/>
        <v>1.3959412920832692E-2</v>
      </c>
      <c r="AU18" s="21"/>
      <c r="AV18" s="24">
        <f t="shared" si="16"/>
        <v>0.24651727239978993</v>
      </c>
      <c r="AW18" s="24">
        <f t="shared" si="16"/>
        <v>0.21195519844168498</v>
      </c>
      <c r="AX18" s="24">
        <f t="shared" si="16"/>
        <v>0.22716203362001264</v>
      </c>
      <c r="AY18" s="24">
        <f t="shared" si="16"/>
        <v>0.16920573629370139</v>
      </c>
      <c r="AZ18" s="24">
        <f t="shared" si="16"/>
        <v>0.68255760386808206</v>
      </c>
      <c r="BA18" s="24">
        <f t="shared" si="16"/>
        <v>0.17709817840678577</v>
      </c>
      <c r="BB18" s="24">
        <f t="shared" si="16"/>
        <v>0.24187251492505357</v>
      </c>
      <c r="BC18" s="24">
        <f t="shared" si="16"/>
        <v>0.21872473962381478</v>
      </c>
      <c r="BD18" s="24">
        <f t="shared" si="16"/>
        <v>0.33723242192377656</v>
      </c>
      <c r="BE18" s="24">
        <f t="shared" si="16"/>
        <v>0.24226969612575822</v>
      </c>
      <c r="BF18" s="24">
        <f t="shared" si="16"/>
        <v>0.39843879803765336</v>
      </c>
      <c r="BG18" s="24">
        <f t="shared" si="16"/>
        <v>0.19305620608899288</v>
      </c>
      <c r="BH18" s="24">
        <f t="shared" si="16"/>
        <v>0.1706306933167383</v>
      </c>
      <c r="BI18" s="24">
        <f t="shared" si="16"/>
        <v>0.21926603788261456</v>
      </c>
      <c r="BJ18" s="24">
        <f t="shared" si="16"/>
        <v>0.2021631821314176</v>
      </c>
      <c r="BK18" s="24">
        <f t="shared" si="16"/>
        <v>0.43580467687482205</v>
      </c>
      <c r="BL18" s="24">
        <f t="shared" si="16"/>
        <v>0.24651153206335708</v>
      </c>
      <c r="BM18" s="24">
        <f t="shared" si="16"/>
        <v>0.20110959507172055</v>
      </c>
      <c r="BN18" s="24">
        <f t="shared" si="16"/>
        <v>0.18839738654017757</v>
      </c>
      <c r="BO18" s="24">
        <f t="shared" si="16"/>
        <v>0.18704451943259515</v>
      </c>
      <c r="BP18" s="24" t="e">
        <f t="shared" si="16"/>
        <v>#DIV/0!</v>
      </c>
      <c r="BQ18" s="24">
        <f t="shared" si="16"/>
        <v>0.21758654136651945</v>
      </c>
      <c r="BR18" s="21"/>
      <c r="BS18" s="35">
        <f t="shared" si="11"/>
        <v>43101</v>
      </c>
      <c r="BT18" s="24">
        <f t="shared" si="15"/>
        <v>5.1614689533677188E-3</v>
      </c>
      <c r="BU18" s="24">
        <f t="shared" si="12"/>
        <v>7.3284193929838454E-4</v>
      </c>
      <c r="BV18" s="24">
        <f t="shared" si="12"/>
        <v>-3.2071070604039649E-4</v>
      </c>
      <c r="BW18" s="24">
        <f t="shared" si="12"/>
        <v>4.0552959063010416E-3</v>
      </c>
      <c r="BX18" s="24">
        <f t="shared" si="12"/>
        <v>8.4144892328236469E-4</v>
      </c>
      <c r="BY18" s="24">
        <f t="shared" si="12"/>
        <v>9.9639973293219586E-4</v>
      </c>
      <c r="BZ18" s="24">
        <f t="shared" si="12"/>
        <v>1.6775620409772065E-3</v>
      </c>
      <c r="CA18" s="24">
        <f t="shared" si="12"/>
        <v>8.1833774424235409E-4</v>
      </c>
      <c r="CB18" s="24">
        <f t="shared" si="12"/>
        <v>1.7860099104679303E-3</v>
      </c>
      <c r="CC18" s="24">
        <f t="shared" si="12"/>
        <v>1.3615534980251505E-4</v>
      </c>
      <c r="CD18" s="24">
        <f t="shared" si="12"/>
        <v>2.3467447491412729E-3</v>
      </c>
      <c r="CE18" s="24">
        <f t="shared" si="12"/>
        <v>5.5105419384939469E-4</v>
      </c>
      <c r="CF18" s="24">
        <f t="shared" si="14"/>
        <v>1.878260873762198E-2</v>
      </c>
    </row>
    <row r="19" spans="1:84" x14ac:dyDescent="0.25">
      <c r="A19" s="31">
        <f>+[1]NOA!A20</f>
        <v>43132</v>
      </c>
      <c r="B19" s="17">
        <f>+[1]NOA!B20</f>
        <v>129.23599999999999</v>
      </c>
      <c r="C19" s="17">
        <f>+[1]NOA!C20</f>
        <v>124.6618</v>
      </c>
      <c r="D19" s="17">
        <f>+[1]NOA!D20</f>
        <v>126.9426</v>
      </c>
      <c r="E19" s="17">
        <f>+[1]NOA!E20</f>
        <v>116.7573</v>
      </c>
      <c r="F19" s="17">
        <f>+[1]NOA!F20</f>
        <v>174.9795</v>
      </c>
      <c r="G19" s="17">
        <f>+[1]NOA!G20</f>
        <v>120.04689999999999</v>
      </c>
      <c r="H19" s="17">
        <f>+[1]NOA!H20</f>
        <v>129.6688</v>
      </c>
      <c r="I19" s="17">
        <f>+[1]NOA!I20</f>
        <v>131.4907</v>
      </c>
      <c r="J19" s="17">
        <f>+[1]NOA!J20</f>
        <v>154.76499999999999</v>
      </c>
      <c r="K19" s="17">
        <f>+[1]NOA!K20</f>
        <v>129.85059999999999</v>
      </c>
      <c r="L19" s="17">
        <f>+[1]NOA!L20</f>
        <v>140.95240000000001</v>
      </c>
      <c r="M19" s="17">
        <f>+[1]NOA!M20</f>
        <v>125.1444</v>
      </c>
      <c r="N19" s="17">
        <f>+[1]NOA!N20</f>
        <v>121.4153</v>
      </c>
      <c r="O19" s="18">
        <f>+[1]NOA!R20</f>
        <v>123.7252</v>
      </c>
      <c r="P19" s="19">
        <f>+[1]NOA!S20</f>
        <v>124.0185</v>
      </c>
      <c r="Q19" s="20">
        <f>+[1]NOA!T20</f>
        <v>153.3304</v>
      </c>
      <c r="R19" s="18">
        <f t="shared" si="4"/>
        <v>129.23537655999999</v>
      </c>
      <c r="S19" s="19">
        <f t="shared" si="5"/>
        <v>123.36896127936981</v>
      </c>
      <c r="T19" s="19">
        <f t="shared" si="6"/>
        <v>121.80579612056931</v>
      </c>
      <c r="U19" s="19">
        <f t="shared" si="7"/>
        <v>120.84762640086207</v>
      </c>
      <c r="V19" s="19"/>
      <c r="W19" s="20">
        <f t="shared" si="8"/>
        <v>126.65584528701547</v>
      </c>
      <c r="X19" s="21"/>
      <c r="Y19" s="41">
        <f t="shared" si="9"/>
        <v>2.0435396086314839E-2</v>
      </c>
      <c r="Z19" s="24">
        <f t="shared" si="9"/>
        <v>1.8091983029322911E-2</v>
      </c>
      <c r="AA19" s="24">
        <f t="shared" si="9"/>
        <v>2.0717881092903179E-2</v>
      </c>
      <c r="AB19" s="24">
        <f t="shared" si="9"/>
        <v>-6.1965199050434405E-3</v>
      </c>
      <c r="AC19" s="24">
        <f t="shared" si="9"/>
        <v>2.3680803502217573E-2</v>
      </c>
      <c r="AD19" s="24">
        <f t="shared" si="9"/>
        <v>1.566903478914905E-2</v>
      </c>
      <c r="AE19" s="24">
        <f t="shared" si="9"/>
        <v>1.6558126699734332E-2</v>
      </c>
      <c r="AF19" s="24">
        <f t="shared" si="9"/>
        <v>4.8228289178410044E-2</v>
      </c>
      <c r="AG19" s="24">
        <f t="shared" si="9"/>
        <v>0.1116657927438065</v>
      </c>
      <c r="AH19" s="24">
        <f t="shared" si="9"/>
        <v>1.0788964430668013E-2</v>
      </c>
      <c r="AI19" s="24">
        <f t="shared" si="9"/>
        <v>2.7895501076762308E-3</v>
      </c>
      <c r="AJ19" s="24">
        <f t="shared" si="9"/>
        <v>2.3555507572114331E-2</v>
      </c>
      <c r="AK19" s="24">
        <f t="shared" si="9"/>
        <v>1.645801485817433E-2</v>
      </c>
      <c r="AL19" s="24">
        <f t="shared" si="9"/>
        <v>-8.4632156989417062E-4</v>
      </c>
      <c r="AM19" s="24">
        <f t="shared" si="9"/>
        <v>1.704443411150236E-2</v>
      </c>
      <c r="AN19" s="24">
        <f t="shared" si="9"/>
        <v>4.4123695614868952E-2</v>
      </c>
      <c r="AO19" s="24">
        <f t="shared" si="10"/>
        <v>2.043365027434052E-2</v>
      </c>
      <c r="AP19" s="24">
        <f t="shared" si="10"/>
        <v>1.396883602571708E-2</v>
      </c>
      <c r="AQ19" s="24">
        <f t="shared" si="10"/>
        <v>9.313263835686536E-3</v>
      </c>
      <c r="AR19" s="24">
        <f t="shared" si="10"/>
        <v>5.1565362890104716E-3</v>
      </c>
      <c r="AS19" s="24" t="e">
        <f t="shared" si="10"/>
        <v>#DIV/0!</v>
      </c>
      <c r="AT19" s="24">
        <f t="shared" si="10"/>
        <v>2.0927984672040045E-2</v>
      </c>
      <c r="AU19" s="21"/>
      <c r="AV19" s="24">
        <f t="shared" si="16"/>
        <v>0.24611060489916725</v>
      </c>
      <c r="AW19" s="24">
        <f t="shared" si="16"/>
        <v>0.20006854134959062</v>
      </c>
      <c r="AX19" s="24">
        <f t="shared" si="16"/>
        <v>0.2037140464881646</v>
      </c>
      <c r="AY19" s="24">
        <f t="shared" si="16"/>
        <v>0.16276959878740915</v>
      </c>
      <c r="AZ19" s="24">
        <f t="shared" si="16"/>
        <v>0.6248097589149828</v>
      </c>
      <c r="BA19" s="24">
        <f t="shared" si="16"/>
        <v>0.192663020530627</v>
      </c>
      <c r="BB19" s="24">
        <f t="shared" si="16"/>
        <v>0.24579598809051451</v>
      </c>
      <c r="BC19" s="24">
        <f t="shared" si="16"/>
        <v>0.24556278317244074</v>
      </c>
      <c r="BD19" s="24">
        <f t="shared" si="16"/>
        <v>0.44534285159285147</v>
      </c>
      <c r="BE19" s="24">
        <f t="shared" si="16"/>
        <v>0.25478672106466482</v>
      </c>
      <c r="BF19" s="24">
        <f t="shared" si="16"/>
        <v>0.37034314869258189</v>
      </c>
      <c r="BG19" s="24">
        <f t="shared" si="16"/>
        <v>0.21043799214026437</v>
      </c>
      <c r="BH19" s="24">
        <f t="shared" si="16"/>
        <v>0.17280120240442254</v>
      </c>
      <c r="BI19" s="24">
        <f t="shared" si="16"/>
        <v>0.19470727908452123</v>
      </c>
      <c r="BJ19" s="24">
        <f t="shared" si="16"/>
        <v>0.20440805861873068</v>
      </c>
      <c r="BK19" s="24">
        <f t="shared" si="16"/>
        <v>0.43726185130991735</v>
      </c>
      <c r="BL19" s="24">
        <f t="shared" si="16"/>
        <v>0.24610310301604965</v>
      </c>
      <c r="BM19" s="24">
        <f t="shared" si="16"/>
        <v>0.19782311442579337</v>
      </c>
      <c r="BN19" s="24">
        <f t="shared" si="16"/>
        <v>0.19507622186262386</v>
      </c>
      <c r="BO19" s="24">
        <f t="shared" si="16"/>
        <v>0.19058556185430464</v>
      </c>
      <c r="BP19" s="24" t="e">
        <f t="shared" si="16"/>
        <v>#DIV/0!</v>
      </c>
      <c r="BQ19" s="24">
        <f t="shared" si="16"/>
        <v>0.23041481896609861</v>
      </c>
      <c r="BR19" s="21"/>
      <c r="BS19" s="35">
        <f t="shared" si="11"/>
        <v>43132</v>
      </c>
      <c r="BT19" s="24">
        <f t="shared" si="15"/>
        <v>6.0644077793630983E-3</v>
      </c>
      <c r="BU19" s="24">
        <f t="shared" si="12"/>
        <v>6.3678576589110418E-4</v>
      </c>
      <c r="BV19" s="24">
        <f t="shared" si="12"/>
        <v>-7.1105482206968535E-4</v>
      </c>
      <c r="BW19" s="24">
        <f t="shared" si="12"/>
        <v>2.2372735750059787E-3</v>
      </c>
      <c r="BX19" s="24">
        <f t="shared" si="12"/>
        <v>8.9494101362911943E-4</v>
      </c>
      <c r="BY19" s="24">
        <f t="shared" si="12"/>
        <v>1.0556505871790994E-3</v>
      </c>
      <c r="BZ19" s="24">
        <f t="shared" si="12"/>
        <v>4.0173439907017832E-3</v>
      </c>
      <c r="CA19" s="24">
        <f t="shared" si="12"/>
        <v>3.1792189211191008E-3</v>
      </c>
      <c r="CB19" s="24">
        <f t="shared" si="12"/>
        <v>6.511517364283161E-4</v>
      </c>
      <c r="CC19" s="24">
        <f t="shared" si="12"/>
        <v>6.3158094212379239E-5</v>
      </c>
      <c r="CD19" s="24">
        <f t="shared" si="12"/>
        <v>1.8169428786422889E-3</v>
      </c>
      <c r="CE19" s="24">
        <f t="shared" si="12"/>
        <v>5.277671402368311E-4</v>
      </c>
      <c r="CF19" s="24">
        <f t="shared" si="14"/>
        <v>2.0433586660339415E-2</v>
      </c>
    </row>
    <row r="20" spans="1:84" x14ac:dyDescent="0.25">
      <c r="A20" s="31">
        <f>+[1]NOA!A21</f>
        <v>43160</v>
      </c>
      <c r="B20" s="17">
        <f>+[1]NOA!B21</f>
        <v>133.24799999999999</v>
      </c>
      <c r="C20" s="17">
        <f>+[1]NOA!C21</f>
        <v>128.4881</v>
      </c>
      <c r="D20" s="17">
        <f>+[1]NOA!D21</f>
        <v>127.52249999999999</v>
      </c>
      <c r="E20" s="17">
        <f>+[1]NOA!E21</f>
        <v>118.1545</v>
      </c>
      <c r="F20" s="17">
        <f>+[1]NOA!F21</f>
        <v>178.91249999999999</v>
      </c>
      <c r="G20" s="17">
        <f>+[1]NOA!G21</f>
        <v>124.67610000000001</v>
      </c>
      <c r="H20" s="17">
        <f>+[1]NOA!H21</f>
        <v>131.92619999999999</v>
      </c>
      <c r="I20" s="17">
        <f>+[1]NOA!I21</f>
        <v>136.62039999999999</v>
      </c>
      <c r="J20" s="17">
        <f>+[1]NOA!J21</f>
        <v>159.8844</v>
      </c>
      <c r="K20" s="17">
        <f>+[1]NOA!K21</f>
        <v>135.5034</v>
      </c>
      <c r="L20" s="17">
        <f>+[1]NOA!L21</f>
        <v>169.12880000000001</v>
      </c>
      <c r="M20" s="17">
        <f>+[1]NOA!M21</f>
        <v>128.42429999999999</v>
      </c>
      <c r="N20" s="17">
        <f>+[1]NOA!N21</f>
        <v>123.0472</v>
      </c>
      <c r="O20" s="18">
        <f>+[1]NOA!R21</f>
        <v>124.50839999999999</v>
      </c>
      <c r="P20" s="19">
        <f>+[1]NOA!S21</f>
        <v>127.8267</v>
      </c>
      <c r="Q20" s="20">
        <f>+[1]NOA!T21</f>
        <v>160.43430000000001</v>
      </c>
      <c r="R20" s="18">
        <f t="shared" si="4"/>
        <v>133.24713874000003</v>
      </c>
      <c r="S20" s="19">
        <f t="shared" si="5"/>
        <v>126.70287404590519</v>
      </c>
      <c r="T20" s="19">
        <f t="shared" si="6"/>
        <v>124.90384493441248</v>
      </c>
      <c r="U20" s="19">
        <f t="shared" si="7"/>
        <v>123.89348444683908</v>
      </c>
      <c r="V20" s="19"/>
      <c r="W20" s="20">
        <f t="shared" si="8"/>
        <v>131.16687915695829</v>
      </c>
      <c r="X20" s="21"/>
      <c r="Y20" s="41">
        <f t="shared" si="9"/>
        <v>3.1043981553127598E-2</v>
      </c>
      <c r="Z20" s="24">
        <f t="shared" si="9"/>
        <v>3.0693444182580354E-2</v>
      </c>
      <c r="AA20" s="24">
        <f t="shared" si="9"/>
        <v>4.568206417703724E-3</v>
      </c>
      <c r="AB20" s="24">
        <f t="shared" si="9"/>
        <v>1.1966703580846838E-2</v>
      </c>
      <c r="AC20" s="24">
        <f t="shared" si="9"/>
        <v>2.2476918724764872E-2</v>
      </c>
      <c r="AD20" s="24">
        <f t="shared" si="9"/>
        <v>3.8561595509755131E-2</v>
      </c>
      <c r="AE20" s="24">
        <f t="shared" si="9"/>
        <v>1.7408968078674203E-2</v>
      </c>
      <c r="AF20" s="24">
        <f t="shared" si="9"/>
        <v>3.9011884490690152E-2</v>
      </c>
      <c r="AG20" s="24">
        <f t="shared" si="9"/>
        <v>3.3078538429231585E-2</v>
      </c>
      <c r="AH20" s="24">
        <f t="shared" si="9"/>
        <v>4.3533106508556907E-2</v>
      </c>
      <c r="AI20" s="24">
        <f t="shared" si="9"/>
        <v>0.19990010812160697</v>
      </c>
      <c r="AJ20" s="24">
        <f t="shared" si="9"/>
        <v>2.6208923451628507E-2</v>
      </c>
      <c r="AK20" s="24">
        <f t="shared" si="9"/>
        <v>1.3440645454073863E-2</v>
      </c>
      <c r="AL20" s="24">
        <f t="shared" si="9"/>
        <v>6.3301574780239012E-3</v>
      </c>
      <c r="AM20" s="24">
        <f t="shared" si="9"/>
        <v>3.070670907969375E-2</v>
      </c>
      <c r="AN20" s="24">
        <f t="shared" si="9"/>
        <v>4.633066893453619E-2</v>
      </c>
      <c r="AO20" s="24">
        <f t="shared" si="10"/>
        <v>3.1042291103144715E-2</v>
      </c>
      <c r="AP20" s="24">
        <f t="shared" si="10"/>
        <v>2.7023918593151786E-2</v>
      </c>
      <c r="AQ20" s="24">
        <f t="shared" si="10"/>
        <v>2.5434329995073224E-2</v>
      </c>
      <c r="AR20" s="24">
        <f t="shared" si="10"/>
        <v>2.5204119738964748E-2</v>
      </c>
      <c r="AS20" s="24" t="e">
        <f t="shared" si="10"/>
        <v>#DIV/0!</v>
      </c>
      <c r="AT20" s="24">
        <f t="shared" si="10"/>
        <v>3.5616468073150109E-2</v>
      </c>
      <c r="AU20" s="21"/>
      <c r="AV20" s="24">
        <f t="shared" si="16"/>
        <v>0.24466862827518554</v>
      </c>
      <c r="AW20" s="24">
        <f t="shared" si="16"/>
        <v>0.21216560942199347</v>
      </c>
      <c r="AX20" s="24">
        <f t="shared" si="16"/>
        <v>0.19050730935872373</v>
      </c>
      <c r="AY20" s="24">
        <f t="shared" si="16"/>
        <v>0.15587419011180681</v>
      </c>
      <c r="AZ20" s="24">
        <f t="shared" si="16"/>
        <v>0.47407530688532096</v>
      </c>
      <c r="BA20" s="24">
        <f t="shared" si="16"/>
        <v>0.22208227062695918</v>
      </c>
      <c r="BB20" s="24">
        <f t="shared" si="16"/>
        <v>0.23244833900078476</v>
      </c>
      <c r="BC20" s="24">
        <f t="shared" si="16"/>
        <v>0.2835172516163702</v>
      </c>
      <c r="BD20" s="24">
        <f t="shared" si="16"/>
        <v>0.41286816362238543</v>
      </c>
      <c r="BE20" s="24">
        <f t="shared" si="16"/>
        <v>0.28871541597833872</v>
      </c>
      <c r="BF20" s="24">
        <f t="shared" si="16"/>
        <v>0.29349842833434048</v>
      </c>
      <c r="BG20" s="24">
        <f t="shared" si="16"/>
        <v>0.22269148781205339</v>
      </c>
      <c r="BH20" s="24">
        <f t="shared" si="16"/>
        <v>0.16428253773004675</v>
      </c>
      <c r="BI20" s="24">
        <f t="shared" si="16"/>
        <v>0.19399761791968828</v>
      </c>
      <c r="BJ20" s="24">
        <f t="shared" si="16"/>
        <v>0.21434393524851814</v>
      </c>
      <c r="BK20" s="24">
        <f t="shared" si="16"/>
        <v>0.38356479804617583</v>
      </c>
      <c r="BL20" s="24">
        <f t="shared" si="16"/>
        <v>0.24466541797830499</v>
      </c>
      <c r="BM20" s="24">
        <f t="shared" si="16"/>
        <v>0.20792775334772617</v>
      </c>
      <c r="BN20" s="24">
        <f t="shared" si="16"/>
        <v>0.20530631169075719</v>
      </c>
      <c r="BO20" s="24">
        <f t="shared" si="16"/>
        <v>0.20022936338266573</v>
      </c>
      <c r="BP20" s="24" t="e">
        <f t="shared" si="16"/>
        <v>#DIV/0!</v>
      </c>
      <c r="BQ20" s="24">
        <f t="shared" si="16"/>
        <v>0.2369005584900552</v>
      </c>
      <c r="BR20" s="21"/>
      <c r="BS20" s="35">
        <f t="shared" si="11"/>
        <v>43160</v>
      </c>
      <c r="BT20" s="24">
        <f t="shared" si="15"/>
        <v>1.0264773050852714E-2</v>
      </c>
      <c r="BU20" s="24">
        <f t="shared" si="12"/>
        <v>1.4044747593549667E-4</v>
      </c>
      <c r="BV20" s="24">
        <f t="shared" si="12"/>
        <v>1.3373490358723557E-3</v>
      </c>
      <c r="BW20" s="24">
        <f t="shared" si="12"/>
        <v>2.1302887740258097E-3</v>
      </c>
      <c r="BX20" s="24">
        <f t="shared" si="12"/>
        <v>2.1921681265282171E-3</v>
      </c>
      <c r="BY20" s="24">
        <f t="shared" si="12"/>
        <v>1.1056781392181697E-3</v>
      </c>
      <c r="BZ20" s="24">
        <f t="shared" si="12"/>
        <v>3.338139295552313E-3</v>
      </c>
      <c r="CA20" s="24">
        <f t="shared" si="12"/>
        <v>1.0259715559132157E-3</v>
      </c>
      <c r="CB20" s="24">
        <f t="shared" si="12"/>
        <v>2.6025379925098333E-3</v>
      </c>
      <c r="CC20" s="24">
        <f t="shared" si="12"/>
        <v>4.4476659754248051E-3</v>
      </c>
      <c r="CD20" s="24">
        <f t="shared" si="12"/>
        <v>2.0277941904732325E-3</v>
      </c>
      <c r="CE20" s="24">
        <f t="shared" si="12"/>
        <v>4.2932774149617806E-4</v>
      </c>
      <c r="CF20" s="24">
        <f t="shared" si="14"/>
        <v>3.1042141353802337E-2</v>
      </c>
    </row>
    <row r="21" spans="1:84" x14ac:dyDescent="0.25">
      <c r="A21" s="31">
        <f>+[1]NOA!A22</f>
        <v>43191</v>
      </c>
      <c r="B21" s="17">
        <f>+[1]NOA!B22</f>
        <v>137.0205</v>
      </c>
      <c r="C21" s="17">
        <f>+[1]NOA!C22</f>
        <v>129.87960000000001</v>
      </c>
      <c r="D21" s="17">
        <f>+[1]NOA!D22</f>
        <v>129.07749999999999</v>
      </c>
      <c r="E21" s="17">
        <f>+[1]NOA!E22</f>
        <v>123.2706</v>
      </c>
      <c r="F21" s="17">
        <f>+[1]NOA!F22</f>
        <v>199.30670000000001</v>
      </c>
      <c r="G21" s="17">
        <f>+[1]NOA!G22</f>
        <v>126.09099999999999</v>
      </c>
      <c r="H21" s="17">
        <f>+[1]NOA!H22</f>
        <v>134.30240000000001</v>
      </c>
      <c r="I21" s="17">
        <f>+[1]NOA!I22</f>
        <v>140.0829</v>
      </c>
      <c r="J21" s="17">
        <f>+[1]NOA!J22</f>
        <v>164.0095</v>
      </c>
      <c r="K21" s="17">
        <f>+[1]NOA!K22</f>
        <v>139.49619999999999</v>
      </c>
      <c r="L21" s="17">
        <f>+[1]NOA!L22</f>
        <v>171.58430000000001</v>
      </c>
      <c r="M21" s="17">
        <f>+[1]NOA!M22</f>
        <v>130.62610000000001</v>
      </c>
      <c r="N21" s="17">
        <f>+[1]NOA!N22</f>
        <v>125.4644</v>
      </c>
      <c r="O21" s="18">
        <f>+[1]NOA!R22</f>
        <v>126.1915</v>
      </c>
      <c r="P21" s="19">
        <f>+[1]NOA!S22</f>
        <v>130.43049999999999</v>
      </c>
      <c r="Q21" s="20">
        <f>+[1]NOA!T22</f>
        <v>170.21449999999999</v>
      </c>
      <c r="R21" s="18">
        <f t="shared" si="4"/>
        <v>137.01951296000004</v>
      </c>
      <c r="S21" s="19">
        <f t="shared" si="5"/>
        <v>129.07451362216489</v>
      </c>
      <c r="T21" s="19">
        <f t="shared" si="6"/>
        <v>128.29523111917385</v>
      </c>
      <c r="U21" s="19">
        <f t="shared" si="7"/>
        <v>127.62627844827585</v>
      </c>
      <c r="V21" s="19"/>
      <c r="W21" s="20">
        <f t="shared" si="8"/>
        <v>134.63595742427452</v>
      </c>
      <c r="X21" s="21"/>
      <c r="Y21" s="41">
        <f t="shared" si="9"/>
        <v>2.8311869596541861E-2</v>
      </c>
      <c r="Z21" s="24">
        <f t="shared" si="9"/>
        <v>1.0829796689343363E-2</v>
      </c>
      <c r="AA21" s="24">
        <f t="shared" si="9"/>
        <v>1.2193926561979263E-2</v>
      </c>
      <c r="AB21" s="24">
        <f t="shared" si="9"/>
        <v>4.3300085904472541E-2</v>
      </c>
      <c r="AC21" s="24">
        <f t="shared" si="9"/>
        <v>0.11398979948298749</v>
      </c>
      <c r="AD21" s="24">
        <f t="shared" si="9"/>
        <v>1.1348606509186565E-2</v>
      </c>
      <c r="AE21" s="24">
        <f t="shared" si="9"/>
        <v>1.8011585265095276E-2</v>
      </c>
      <c r="AF21" s="24">
        <f t="shared" si="9"/>
        <v>2.5343945706497673E-2</v>
      </c>
      <c r="AG21" s="24">
        <f t="shared" si="9"/>
        <v>2.5800515872718144E-2</v>
      </c>
      <c r="AH21" s="24">
        <f t="shared" si="9"/>
        <v>2.9466419292800028E-2</v>
      </c>
      <c r="AI21" s="24">
        <f t="shared" si="9"/>
        <v>1.4518520795985035E-2</v>
      </c>
      <c r="AJ21" s="24">
        <f t="shared" si="9"/>
        <v>1.7144730397596231E-2</v>
      </c>
      <c r="AK21" s="24">
        <f t="shared" si="9"/>
        <v>1.9644494145335978E-2</v>
      </c>
      <c r="AL21" s="24">
        <f t="shared" si="9"/>
        <v>1.3517963446643133E-2</v>
      </c>
      <c r="AM21" s="24">
        <f t="shared" si="9"/>
        <v>2.0369766253842014E-2</v>
      </c>
      <c r="AN21" s="24">
        <f t="shared" ref="AN21:AN35" si="17">+Q21/Q20-1</f>
        <v>6.096077958391688E-2</v>
      </c>
      <c r="AO21" s="24">
        <f t="shared" si="10"/>
        <v>2.8311108633716442E-2</v>
      </c>
      <c r="AP21" s="24">
        <f t="shared" si="10"/>
        <v>1.8718119806820255E-2</v>
      </c>
      <c r="AQ21" s="24">
        <f t="shared" si="10"/>
        <v>2.7151975878262125E-2</v>
      </c>
      <c r="AR21" s="24">
        <f t="shared" si="10"/>
        <v>3.0129058183349988E-2</v>
      </c>
      <c r="AS21" s="24" t="e">
        <f t="shared" si="10"/>
        <v>#DIV/0!</v>
      </c>
      <c r="AT21" s="24">
        <f t="shared" si="10"/>
        <v>2.6447821962471307E-2</v>
      </c>
      <c r="AU21" s="21"/>
      <c r="AV21" s="24">
        <f t="shared" si="16"/>
        <v>0.24606457104506441</v>
      </c>
      <c r="AW21" s="24">
        <f t="shared" si="16"/>
        <v>0.19835801932621222</v>
      </c>
      <c r="AX21" s="24">
        <f t="shared" si="16"/>
        <v>0.18128521708412371</v>
      </c>
      <c r="AY21" s="24">
        <f t="shared" si="16"/>
        <v>0.16449676640461597</v>
      </c>
      <c r="AZ21" s="24">
        <f t="shared" si="16"/>
        <v>0.51173737764478799</v>
      </c>
      <c r="BA21" s="24">
        <f t="shared" si="16"/>
        <v>0.2226816359697692</v>
      </c>
      <c r="BB21" s="24">
        <f t="shared" si="16"/>
        <v>0.22971442384376406</v>
      </c>
      <c r="BC21" s="24">
        <f t="shared" si="16"/>
        <v>0.3093193605703759</v>
      </c>
      <c r="BD21" s="24">
        <f t="shared" si="16"/>
        <v>0.35925069844035029</v>
      </c>
      <c r="BE21" s="24">
        <f t="shared" si="16"/>
        <v>0.29511510126776175</v>
      </c>
      <c r="BF21" s="24">
        <f t="shared" si="16"/>
        <v>0.30196914293605737</v>
      </c>
      <c r="BG21" s="24">
        <f t="shared" si="16"/>
        <v>0.21901374802626417</v>
      </c>
      <c r="BH21" s="24">
        <f t="shared" si="16"/>
        <v>0.17314228596701375</v>
      </c>
      <c r="BI21" s="24">
        <f t="shared" si="16"/>
        <v>0.17093455593816076</v>
      </c>
      <c r="BJ21" s="24">
        <f t="shared" si="16"/>
        <v>0.21383090003499183</v>
      </c>
      <c r="BK21" s="24">
        <f t="shared" si="16"/>
        <v>0.4041447614270901</v>
      </c>
      <c r="BL21" s="24">
        <f t="shared" si="16"/>
        <v>0.24606203243503399</v>
      </c>
      <c r="BM21" s="24">
        <f t="shared" si="16"/>
        <v>0.20287621249753074</v>
      </c>
      <c r="BN21" s="24">
        <f t="shared" si="16"/>
        <v>0.20928507967079657</v>
      </c>
      <c r="BO21" s="24">
        <f t="shared" si="16"/>
        <v>0.20645678945892576</v>
      </c>
      <c r="BP21" s="24" t="e">
        <f t="shared" si="16"/>
        <v>#DIV/0!</v>
      </c>
      <c r="BQ21" s="24">
        <f t="shared" si="16"/>
        <v>0.24203253503752808</v>
      </c>
      <c r="BR21" s="21"/>
      <c r="BS21" s="35">
        <f t="shared" si="11"/>
        <v>43191</v>
      </c>
      <c r="BT21" s="24">
        <f t="shared" si="15"/>
        <v>3.6205650366234595E-3</v>
      </c>
      <c r="BU21" s="24">
        <f t="shared" si="12"/>
        <v>3.6527002281459966E-4</v>
      </c>
      <c r="BV21" s="24">
        <f t="shared" si="12"/>
        <v>4.7495014559317998E-3</v>
      </c>
      <c r="BW21" s="24">
        <f t="shared" si="12"/>
        <v>1.0713811839577337E-2</v>
      </c>
      <c r="BX21" s="24">
        <f t="shared" si="12"/>
        <v>6.498550072046058E-4</v>
      </c>
      <c r="BY21" s="24">
        <f t="shared" si="12"/>
        <v>1.1288233969740688E-3</v>
      </c>
      <c r="BZ21" s="24">
        <f t="shared" si="12"/>
        <v>2.1853705121277654E-3</v>
      </c>
      <c r="CA21" s="24">
        <f t="shared" si="12"/>
        <v>8.0181383585494783E-4</v>
      </c>
      <c r="CB21" s="24">
        <f t="shared" si="12"/>
        <v>1.782928073967334E-3</v>
      </c>
      <c r="CC21" s="24">
        <f t="shared" si="12"/>
        <v>3.7593209654178693E-4</v>
      </c>
      <c r="CD21" s="24">
        <f t="shared" si="12"/>
        <v>1.3202736251200888E-3</v>
      </c>
      <c r="CE21" s="24">
        <f t="shared" si="12"/>
        <v>6.1678073967338953E-4</v>
      </c>
      <c r="CF21" s="24">
        <f t="shared" si="14"/>
        <v>2.8310925642411184E-2</v>
      </c>
    </row>
    <row r="22" spans="1:84" x14ac:dyDescent="0.25">
      <c r="A22" s="31">
        <f>+[1]NOA!A23</f>
        <v>43221</v>
      </c>
      <c r="B22" s="17">
        <f>+[1]NOA!B23</f>
        <v>140.178</v>
      </c>
      <c r="C22" s="17">
        <f>+[1]NOA!C23</f>
        <v>133.62020000000001</v>
      </c>
      <c r="D22" s="17">
        <f>+[1]NOA!D23</f>
        <v>131.35040000000001</v>
      </c>
      <c r="E22" s="17">
        <f>+[1]NOA!E23</f>
        <v>126.7907</v>
      </c>
      <c r="F22" s="17">
        <f>+[1]NOA!F23</f>
        <v>202.74610000000001</v>
      </c>
      <c r="G22" s="17">
        <f>+[1]NOA!G23</f>
        <v>128.58750000000001</v>
      </c>
      <c r="H22" s="17">
        <f>+[1]NOA!H23</f>
        <v>138.27529999999999</v>
      </c>
      <c r="I22" s="17">
        <f>+[1]NOA!I23</f>
        <v>143.11189999999999</v>
      </c>
      <c r="J22" s="17">
        <f>+[1]NOA!J23</f>
        <v>169.83189999999999</v>
      </c>
      <c r="K22" s="17">
        <f>+[1]NOA!K23</f>
        <v>140.453</v>
      </c>
      <c r="L22" s="17">
        <f>+[1]NOA!L23</f>
        <v>172.20760000000001</v>
      </c>
      <c r="M22" s="17">
        <f>+[1]NOA!M23</f>
        <v>132.4006</v>
      </c>
      <c r="N22" s="17">
        <f>+[1]NOA!N23</f>
        <v>128.16810000000001</v>
      </c>
      <c r="O22" s="18">
        <f>+[1]NOA!R23</f>
        <v>128.91300000000001</v>
      </c>
      <c r="P22" s="19">
        <f>+[1]NOA!S23</f>
        <v>133.5703</v>
      </c>
      <c r="Q22" s="20">
        <f>+[1]NOA!T23</f>
        <v>173.75129999999999</v>
      </c>
      <c r="R22" s="18">
        <f t="shared" si="4"/>
        <v>140.17687781999999</v>
      </c>
      <c r="S22" s="19">
        <f t="shared" si="5"/>
        <v>132.1260794377292</v>
      </c>
      <c r="T22" s="19">
        <f t="shared" si="6"/>
        <v>130.74809218531956</v>
      </c>
      <c r="U22" s="19">
        <f t="shared" si="7"/>
        <v>130.27382719109195</v>
      </c>
      <c r="V22" s="19"/>
      <c r="W22" s="20">
        <f t="shared" si="8"/>
        <v>137.61586956153357</v>
      </c>
      <c r="X22" s="21"/>
      <c r="Y22" s="41">
        <f t="shared" ref="Y22:AN49" si="18">+B22/B21-1</f>
        <v>2.3043997066132471E-2</v>
      </c>
      <c r="Z22" s="24">
        <f t="shared" si="18"/>
        <v>2.8800519866091445E-2</v>
      </c>
      <c r="AA22" s="24">
        <f t="shared" si="18"/>
        <v>1.7608800914179712E-2</v>
      </c>
      <c r="AB22" s="24">
        <f t="shared" ref="AB22:AB35" si="19">+E22/E21-1</f>
        <v>2.8555876259221513E-2</v>
      </c>
      <c r="AC22" s="24">
        <f t="shared" ref="AC22:AC35" si="20">+F22/F21-1</f>
        <v>1.7256820769196546E-2</v>
      </c>
      <c r="AD22" s="24">
        <f t="shared" ref="AD22:AD35" si="21">+G22/G21-1</f>
        <v>1.979919264658081E-2</v>
      </c>
      <c r="AE22" s="24">
        <f t="shared" ref="AE22:AE35" si="22">+H22/H21-1</f>
        <v>2.958174984214712E-2</v>
      </c>
      <c r="AF22" s="24">
        <f t="shared" ref="AF22:AF35" si="23">+I22/I21-1</f>
        <v>2.1622910433750198E-2</v>
      </c>
      <c r="AG22" s="24">
        <f t="shared" ref="AG22:AG35" si="24">+J22/J21-1</f>
        <v>3.5500382599788383E-2</v>
      </c>
      <c r="AH22" s="24">
        <f t="shared" ref="AH22:AH35" si="25">+K22/K21-1</f>
        <v>6.8589682012845099E-3</v>
      </c>
      <c r="AI22" s="24">
        <f t="shared" ref="AI22:AI35" si="26">+L22/L21-1</f>
        <v>3.6326167370790419E-3</v>
      </c>
      <c r="AJ22" s="24">
        <f t="shared" ref="AJ22:AJ35" si="27">+M22/M21-1</f>
        <v>1.3584574598797472E-2</v>
      </c>
      <c r="AK22" s="24">
        <f t="shared" ref="AK22:AK35" si="28">+N22/N21-1</f>
        <v>2.1549539152142083E-2</v>
      </c>
      <c r="AL22" s="24">
        <f t="shared" ref="AL22:AL35" si="29">+O22/O21-1</f>
        <v>2.1566428800672055E-2</v>
      </c>
      <c r="AM22" s="24">
        <f t="shared" ref="AM22:AM35" si="30">+P22/P21-1</f>
        <v>2.4072590383384274E-2</v>
      </c>
      <c r="AN22" s="24">
        <f t="shared" si="17"/>
        <v>2.077848831915019E-2</v>
      </c>
      <c r="AO22" s="24">
        <f t="shared" ref="AO22:AO35" si="31">+R22/R21-1</f>
        <v>2.3043176784037112E-2</v>
      </c>
      <c r="AP22" s="24">
        <f>+S22/S21-1</f>
        <v>2.3641892810048137E-2</v>
      </c>
      <c r="AQ22" s="24">
        <f>+T22/T21-1</f>
        <v>1.9118879515227283E-2</v>
      </c>
      <c r="AR22" s="24">
        <f t="shared" ref="AP22:AT37" si="32">+U22/U21-1</f>
        <v>2.0744542385830789E-2</v>
      </c>
      <c r="AS22" s="24" t="e">
        <f t="shared" si="32"/>
        <v>#DIV/0!</v>
      </c>
      <c r="AT22" s="24">
        <f t="shared" si="32"/>
        <v>2.2133107635343929E-2</v>
      </c>
      <c r="AU22" s="21"/>
      <c r="AV22" s="24">
        <f t="shared" si="16"/>
        <v>0.25567021390949152</v>
      </c>
      <c r="AW22" s="24">
        <f t="shared" si="16"/>
        <v>0.21924584255309454</v>
      </c>
      <c r="AX22" s="24">
        <f t="shared" si="16"/>
        <v>0.18062681340490472</v>
      </c>
      <c r="AY22" s="24">
        <f t="shared" si="16"/>
        <v>0.17587916862583608</v>
      </c>
      <c r="AZ22" s="24">
        <f t="shared" si="16"/>
        <v>0.49470925410546096</v>
      </c>
      <c r="BA22" s="24">
        <f t="shared" si="16"/>
        <v>0.21251310697555126</v>
      </c>
      <c r="BB22" s="24">
        <f t="shared" si="16"/>
        <v>0.2467533989791566</v>
      </c>
      <c r="BC22" s="24">
        <f t="shared" si="16"/>
        <v>0.32225753698040327</v>
      </c>
      <c r="BD22" s="24">
        <f t="shared" si="16"/>
        <v>0.40518480335658591</v>
      </c>
      <c r="BE22" s="24">
        <f t="shared" si="16"/>
        <v>0.28994899093151716</v>
      </c>
      <c r="BF22" s="24">
        <f t="shared" si="16"/>
        <v>0.29459541544003787</v>
      </c>
      <c r="BG22" s="24">
        <f t="shared" si="16"/>
        <v>0.21449721510813013</v>
      </c>
      <c r="BH22" s="24">
        <f t="shared" si="16"/>
        <v>0.18472434438026375</v>
      </c>
      <c r="BI22" s="24">
        <f t="shared" si="16"/>
        <v>0.18058252071534819</v>
      </c>
      <c r="BJ22" s="24">
        <f t="shared" si="16"/>
        <v>0.22439115162359569</v>
      </c>
      <c r="BK22" s="24">
        <f t="shared" si="16"/>
        <v>0.41017820461106558</v>
      </c>
      <c r="BL22" s="24">
        <f t="shared" si="16"/>
        <v>0.25566711790795438</v>
      </c>
      <c r="BM22" s="24">
        <f t="shared" si="16"/>
        <v>0.21342224095945106</v>
      </c>
      <c r="BN22" s="24">
        <f t="shared" si="16"/>
        <v>0.21065528016219881</v>
      </c>
      <c r="BO22" s="24">
        <f t="shared" si="16"/>
        <v>0.20953922985387807</v>
      </c>
      <c r="BP22" s="24" t="e">
        <f t="shared" si="16"/>
        <v>#DIV/0!</v>
      </c>
      <c r="BQ22" s="24">
        <f t="shared" si="16"/>
        <v>0.25054839995309708</v>
      </c>
      <c r="BR22" s="21"/>
      <c r="BS22" s="35">
        <f t="shared" si="11"/>
        <v>43221</v>
      </c>
      <c r="BT22" s="24">
        <f t="shared" si="15"/>
        <v>9.4647590688984509E-3</v>
      </c>
      <c r="BU22" s="24">
        <f t="shared" si="15"/>
        <v>5.1920530139651128E-4</v>
      </c>
      <c r="BV22" s="24">
        <f t="shared" si="15"/>
        <v>3.1778921402271917E-3</v>
      </c>
      <c r="BW22" s="24">
        <f t="shared" si="15"/>
        <v>1.7570947412978385E-3</v>
      </c>
      <c r="BX22" s="24">
        <f t="shared" si="15"/>
        <v>1.1150579657788484E-3</v>
      </c>
      <c r="BY22" s="24">
        <f t="shared" si="15"/>
        <v>1.8353791585930485E-3</v>
      </c>
      <c r="BZ22" s="24">
        <f t="shared" si="15"/>
        <v>1.8591298382358821E-3</v>
      </c>
      <c r="CA22" s="24">
        <f t="shared" si="15"/>
        <v>1.100566411595343E-3</v>
      </c>
      <c r="CB22" s="24">
        <f t="shared" si="15"/>
        <v>4.1548235483012335E-4</v>
      </c>
      <c r="CC22" s="24">
        <f t="shared" si="15"/>
        <v>9.279866881233108E-5</v>
      </c>
      <c r="CD22" s="24">
        <f t="shared" si="15"/>
        <v>1.0347542885918467E-3</v>
      </c>
      <c r="CE22" s="24">
        <f t="shared" si="15"/>
        <v>6.7089085209877657E-4</v>
      </c>
      <c r="CF22" s="24">
        <f t="shared" si="14"/>
        <v>2.3043010790356193E-2</v>
      </c>
    </row>
    <row r="23" spans="1:84" x14ac:dyDescent="0.25">
      <c r="A23" s="31">
        <f>+[1]NOA!A24</f>
        <v>43252</v>
      </c>
      <c r="B23" s="17">
        <f>+[1]NOA!B24</f>
        <v>144.9444</v>
      </c>
      <c r="C23" s="17">
        <f>+[1]NOA!C24</f>
        <v>140.86080000000001</v>
      </c>
      <c r="D23" s="17">
        <f>+[1]NOA!D24</f>
        <v>132.5093</v>
      </c>
      <c r="E23" s="17">
        <f>+[1]NOA!E24</f>
        <v>128.80260000000001</v>
      </c>
      <c r="F23" s="17">
        <f>+[1]NOA!F24</f>
        <v>206.59790000000001</v>
      </c>
      <c r="G23" s="17">
        <f>+[1]NOA!G24</f>
        <v>132.97800000000001</v>
      </c>
      <c r="H23" s="17">
        <f>+[1]NOA!H24</f>
        <v>142.52600000000001</v>
      </c>
      <c r="I23" s="17">
        <f>+[1]NOA!I24</f>
        <v>149.8176</v>
      </c>
      <c r="J23" s="17">
        <f>+[1]NOA!J24</f>
        <v>170.7499</v>
      </c>
      <c r="K23" s="17">
        <f>+[1]NOA!K24</f>
        <v>142.8296</v>
      </c>
      <c r="L23" s="17">
        <f>+[1]NOA!L24</f>
        <v>173.21600000000001</v>
      </c>
      <c r="M23" s="17">
        <f>+[1]NOA!M24</f>
        <v>135.75909999999999</v>
      </c>
      <c r="N23" s="17">
        <f>+[1]NOA!N24</f>
        <v>132.44730000000001</v>
      </c>
      <c r="O23" s="18">
        <f>+[1]NOA!R24</f>
        <v>133.45339999999999</v>
      </c>
      <c r="P23" s="19">
        <f>+[1]NOA!S24</f>
        <v>138.68680000000001</v>
      </c>
      <c r="Q23" s="20">
        <f>+[1]NOA!T24</f>
        <v>177.32579999999999</v>
      </c>
      <c r="R23" s="18">
        <f t="shared" si="4"/>
        <v>144.94327493</v>
      </c>
      <c r="S23" s="19">
        <f t="shared" si="5"/>
        <v>137.04174542985197</v>
      </c>
      <c r="T23" s="19">
        <f t="shared" si="6"/>
        <v>133.74227382082054</v>
      </c>
      <c r="U23" s="19">
        <f t="shared" si="7"/>
        <v>133.16345050287359</v>
      </c>
      <c r="V23" s="19"/>
      <c r="W23" s="20">
        <f t="shared" si="8"/>
        <v>141.17832957000638</v>
      </c>
      <c r="X23" s="21"/>
      <c r="Y23" s="41">
        <f t="shared" si="18"/>
        <v>3.4002482557890623E-2</v>
      </c>
      <c r="Z23" s="24">
        <f t="shared" si="18"/>
        <v>5.4187914701519624E-2</v>
      </c>
      <c r="AA23" s="24">
        <f t="shared" si="18"/>
        <v>8.8229651375251184E-3</v>
      </c>
      <c r="AB23" s="24">
        <f t="shared" si="19"/>
        <v>1.5867883054514254E-2</v>
      </c>
      <c r="AC23" s="24">
        <f t="shared" si="20"/>
        <v>1.8998145956938162E-2</v>
      </c>
      <c r="AD23" s="24">
        <f t="shared" si="21"/>
        <v>3.4144065325167672E-2</v>
      </c>
      <c r="AE23" s="24">
        <f t="shared" si="22"/>
        <v>3.0740848148584909E-2</v>
      </c>
      <c r="AF23" s="24">
        <f t="shared" si="23"/>
        <v>4.6856341086939812E-2</v>
      </c>
      <c r="AG23" s="24">
        <f t="shared" si="24"/>
        <v>5.4053449322535307E-3</v>
      </c>
      <c r="AH23" s="24">
        <f t="shared" si="25"/>
        <v>1.6920962884381163E-2</v>
      </c>
      <c r="AI23" s="24">
        <f t="shared" si="26"/>
        <v>5.8557229762217222E-3</v>
      </c>
      <c r="AJ23" s="24">
        <f t="shared" si="27"/>
        <v>2.5366199246831256E-2</v>
      </c>
      <c r="AK23" s="24">
        <f t="shared" si="28"/>
        <v>3.3387402949719869E-2</v>
      </c>
      <c r="AL23" s="24">
        <f t="shared" si="29"/>
        <v>3.5220652688247034E-2</v>
      </c>
      <c r="AM23" s="24">
        <f t="shared" si="30"/>
        <v>3.830567124577855E-2</v>
      </c>
      <c r="AN23" s="24">
        <f t="shared" si="17"/>
        <v>2.0572507946703178E-2</v>
      </c>
      <c r="AO23" s="24">
        <f t="shared" si="31"/>
        <v>3.4002734146501012E-2</v>
      </c>
      <c r="AP23" s="24">
        <f t="shared" si="32"/>
        <v>3.7204358239052437E-2</v>
      </c>
      <c r="AQ23" s="24">
        <f t="shared" si="32"/>
        <v>2.2900384896301862E-2</v>
      </c>
      <c r="AR23" s="24">
        <f t="shared" si="32"/>
        <v>2.2181150075087475E-2</v>
      </c>
      <c r="AS23" s="24" t="e">
        <f t="shared" si="32"/>
        <v>#DIV/0!</v>
      </c>
      <c r="AT23" s="24">
        <f t="shared" si="32"/>
        <v>2.5886985416895492E-2</v>
      </c>
      <c r="AU23" s="21"/>
      <c r="AV23" s="24">
        <f t="shared" si="16"/>
        <v>0.28619498741707505</v>
      </c>
      <c r="AW23" s="24">
        <f t="shared" si="16"/>
        <v>0.27777646749335538</v>
      </c>
      <c r="AX23" s="24">
        <f t="shared" si="16"/>
        <v>0.18736038293941104</v>
      </c>
      <c r="AY23" s="24">
        <f t="shared" si="16"/>
        <v>0.16115370191406209</v>
      </c>
      <c r="AZ23" s="24">
        <f t="shared" si="16"/>
        <v>0.51461848967688306</v>
      </c>
      <c r="BA23" s="24">
        <f t="shared" si="16"/>
        <v>0.24816733090166387</v>
      </c>
      <c r="BB23" s="24">
        <f t="shared" si="16"/>
        <v>0.26485601908386114</v>
      </c>
      <c r="BC23" s="24">
        <f t="shared" si="16"/>
        <v>0.37200127476730005</v>
      </c>
      <c r="BD23" s="24">
        <f t="shared" si="16"/>
        <v>0.401581428029675</v>
      </c>
      <c r="BE23" s="24">
        <f t="shared" si="16"/>
        <v>0.29436659413795208</v>
      </c>
      <c r="BF23" s="24">
        <f t="shared" si="16"/>
        <v>0.29809028987755481</v>
      </c>
      <c r="BG23" s="24">
        <f t="shared" si="16"/>
        <v>0.2409650999104187</v>
      </c>
      <c r="BH23" s="24">
        <f t="shared" si="16"/>
        <v>0.22077094939112296</v>
      </c>
      <c r="BI23" s="24">
        <f t="shared" si="16"/>
        <v>0.20505233198097605</v>
      </c>
      <c r="BJ23" s="24">
        <f t="shared" si="16"/>
        <v>0.25894187982360428</v>
      </c>
      <c r="BK23" s="24">
        <f t="shared" si="16"/>
        <v>0.4316296485872686</v>
      </c>
      <c r="BL23" s="24">
        <f t="shared" si="16"/>
        <v>0.28619090316963725</v>
      </c>
      <c r="BM23" s="24">
        <f t="shared" si="16"/>
        <v>0.2464947175719634</v>
      </c>
      <c r="BN23" s="24">
        <f t="shared" si="16"/>
        <v>0.22128840738452693</v>
      </c>
      <c r="BO23" s="24">
        <f t="shared" si="16"/>
        <v>0.21564862879387103</v>
      </c>
      <c r="BP23" s="24" t="e">
        <f t="shared" si="16"/>
        <v>#DIV/0!</v>
      </c>
      <c r="BQ23" s="24">
        <f t="shared" si="16"/>
        <v>0.26495469738151889</v>
      </c>
      <c r="BR23" s="21"/>
      <c r="BS23" s="35">
        <f t="shared" si="11"/>
        <v>43252</v>
      </c>
      <c r="BT23" s="24">
        <f t="shared" si="15"/>
        <v>1.790805989527601E-2</v>
      </c>
      <c r="BU23" s="24">
        <f t="shared" si="15"/>
        <v>2.5876792363994092E-4</v>
      </c>
      <c r="BV23" s="24">
        <f t="shared" si="15"/>
        <v>1.775400062777336E-3</v>
      </c>
      <c r="BW23" s="24">
        <f t="shared" si="15"/>
        <v>1.9234544650373084E-3</v>
      </c>
      <c r="BX23" s="24">
        <f t="shared" si="15"/>
        <v>1.9168385909343845E-3</v>
      </c>
      <c r="BY23" s="24">
        <f t="shared" si="15"/>
        <v>1.9194831571288037E-3</v>
      </c>
      <c r="BZ23" s="24">
        <f t="shared" si="15"/>
        <v>4.0230947081567759E-3</v>
      </c>
      <c r="CA23" s="24">
        <f t="shared" si="15"/>
        <v>1.6961434747250043E-4</v>
      </c>
      <c r="CB23" s="24">
        <f t="shared" si="15"/>
        <v>1.0087724179257786E-3</v>
      </c>
      <c r="CC23" s="24">
        <f t="shared" si="15"/>
        <v>1.4675170140820878E-4</v>
      </c>
      <c r="CD23" s="24">
        <f t="shared" si="15"/>
        <v>1.9143100201172753E-3</v>
      </c>
      <c r="CE23" s="24">
        <f t="shared" si="15"/>
        <v>1.037914651371828E-3</v>
      </c>
      <c r="CF23" s="24">
        <f t="shared" si="14"/>
        <v>3.4002461941246148E-2</v>
      </c>
    </row>
    <row r="24" spans="1:84" x14ac:dyDescent="0.25">
      <c r="A24" s="31">
        <f>+[1]NOA!A25</f>
        <v>43282</v>
      </c>
      <c r="B24" s="17">
        <f>+[1]NOA!B25</f>
        <v>149.9066</v>
      </c>
      <c r="C24" s="17">
        <f>+[1]NOA!C25</f>
        <v>146.88120000000001</v>
      </c>
      <c r="D24" s="17">
        <f>+[1]NOA!D25</f>
        <v>136.26</v>
      </c>
      <c r="E24" s="17">
        <f>+[1]NOA!E25</f>
        <v>130.78710000000001</v>
      </c>
      <c r="F24" s="17">
        <f>+[1]NOA!F25</f>
        <v>208.68860000000001</v>
      </c>
      <c r="G24" s="17">
        <f>+[1]NOA!G25</f>
        <v>138.62190000000001</v>
      </c>
      <c r="H24" s="17">
        <f>+[1]NOA!H25</f>
        <v>147.51259999999999</v>
      </c>
      <c r="I24" s="17">
        <f>+[1]NOA!I25</f>
        <v>157.565</v>
      </c>
      <c r="J24" s="17">
        <f>+[1]NOA!J25</f>
        <v>172.46520000000001</v>
      </c>
      <c r="K24" s="17">
        <f>+[1]NOA!K25</f>
        <v>148.01499999999999</v>
      </c>
      <c r="L24" s="17">
        <f>+[1]NOA!L25</f>
        <v>176.4408</v>
      </c>
      <c r="M24" s="17">
        <f>+[1]NOA!M25</f>
        <v>141.6122</v>
      </c>
      <c r="N24" s="17">
        <f>+[1]NOA!N25</f>
        <v>137.35839999999999</v>
      </c>
      <c r="O24" s="18">
        <f>+[1]NOA!R25</f>
        <v>140.22499999999999</v>
      </c>
      <c r="P24" s="19">
        <f>+[1]NOA!S25</f>
        <v>143.4915</v>
      </c>
      <c r="Q24" s="20">
        <f>+[1]NOA!T25</f>
        <v>181.60570000000001</v>
      </c>
      <c r="R24" s="18">
        <f t="shared" si="4"/>
        <v>149.90577454999999</v>
      </c>
      <c r="S24" s="19">
        <f t="shared" si="5"/>
        <v>142.11947232106476</v>
      </c>
      <c r="T24" s="19">
        <f t="shared" si="6"/>
        <v>138.02377178342169</v>
      </c>
      <c r="U24" s="19">
        <f t="shared" si="7"/>
        <v>136.99390319683909</v>
      </c>
      <c r="V24" s="19"/>
      <c r="W24" s="20">
        <f t="shared" si="8"/>
        <v>145.71935549671679</v>
      </c>
      <c r="X24" s="21"/>
      <c r="Y24" s="41">
        <f t="shared" si="18"/>
        <v>3.4235196392547795E-2</v>
      </c>
      <c r="Z24" s="24">
        <f t="shared" si="18"/>
        <v>4.2740066789340947E-2</v>
      </c>
      <c r="AA24" s="24">
        <f t="shared" si="18"/>
        <v>2.8305183107902643E-2</v>
      </c>
      <c r="AB24" s="24">
        <f t="shared" si="19"/>
        <v>1.5407297678773579E-2</v>
      </c>
      <c r="AC24" s="24">
        <f t="shared" si="20"/>
        <v>1.0119657557022599E-2</v>
      </c>
      <c r="AD24" s="24">
        <f t="shared" si="21"/>
        <v>4.2442358886432441E-2</v>
      </c>
      <c r="AE24" s="24">
        <f t="shared" si="22"/>
        <v>3.498730056270416E-2</v>
      </c>
      <c r="AF24" s="24">
        <f t="shared" si="23"/>
        <v>5.1712215387244242E-2</v>
      </c>
      <c r="AG24" s="24">
        <f t="shared" si="24"/>
        <v>1.0045686703184176E-2</v>
      </c>
      <c r="AH24" s="24">
        <f t="shared" si="25"/>
        <v>3.6304799565356038E-2</v>
      </c>
      <c r="AI24" s="24">
        <f t="shared" si="26"/>
        <v>1.8617217808978292E-2</v>
      </c>
      <c r="AJ24" s="24">
        <f t="shared" si="27"/>
        <v>4.3113868609912842E-2</v>
      </c>
      <c r="AK24" s="24">
        <f t="shared" si="28"/>
        <v>3.7079653567871684E-2</v>
      </c>
      <c r="AL24" s="24">
        <f t="shared" si="29"/>
        <v>5.0741307452639051E-2</v>
      </c>
      <c r="AM24" s="24">
        <f t="shared" si="30"/>
        <v>3.4644248767726982E-2</v>
      </c>
      <c r="AN24" s="24">
        <f t="shared" si="17"/>
        <v>2.4135799753899567E-2</v>
      </c>
      <c r="AO24" s="24">
        <f t="shared" si="31"/>
        <v>3.4237529284450119E-2</v>
      </c>
      <c r="AP24" s="24">
        <f t="shared" si="32"/>
        <v>3.7052409652881702E-2</v>
      </c>
      <c r="AQ24" s="24">
        <f t="shared" si="32"/>
        <v>3.2013048980588099E-2</v>
      </c>
      <c r="AR24" s="24">
        <f t="shared" si="32"/>
        <v>2.8765045359671282E-2</v>
      </c>
      <c r="AS24" s="24" t="e">
        <f t="shared" si="32"/>
        <v>#DIV/0!</v>
      </c>
      <c r="AT24" s="24">
        <f t="shared" si="32"/>
        <v>3.2165176769984649E-2</v>
      </c>
      <c r="AU24" s="21"/>
      <c r="AV24" s="24">
        <f t="shared" si="16"/>
        <v>0.31168291396036407</v>
      </c>
      <c r="AW24" s="24">
        <f t="shared" si="16"/>
        <v>0.31941112058302257</v>
      </c>
      <c r="AX24" s="24">
        <f t="shared" si="16"/>
        <v>0.19657624287705189</v>
      </c>
      <c r="AY24" s="24">
        <f t="shared" si="16"/>
        <v>0.1825128163398162</v>
      </c>
      <c r="AZ24" s="24">
        <f t="shared" si="16"/>
        <v>0.50531614087124122</v>
      </c>
      <c r="BA24" s="24">
        <f t="shared" si="16"/>
        <v>0.26754045476116683</v>
      </c>
      <c r="BB24" s="24">
        <f t="shared" si="16"/>
        <v>0.27107302143147649</v>
      </c>
      <c r="BC24" s="24">
        <f t="shared" si="16"/>
        <v>0.40210077079280793</v>
      </c>
      <c r="BD24" s="24">
        <f t="shared" si="16"/>
        <v>0.41739715016921797</v>
      </c>
      <c r="BE24" s="24">
        <f t="shared" si="16"/>
        <v>0.30893825797973462</v>
      </c>
      <c r="BF24" s="24">
        <f t="shared" si="16"/>
        <v>0.30370479835670694</v>
      </c>
      <c r="BG24" s="24">
        <f t="shared" si="16"/>
        <v>0.27295183425006142</v>
      </c>
      <c r="BH24" s="24">
        <f t="shared" si="16"/>
        <v>0.25538452539587642</v>
      </c>
      <c r="BI24" s="24">
        <f t="shared" si="16"/>
        <v>0.2744066250059074</v>
      </c>
      <c r="BJ24" s="24">
        <f t="shared" si="16"/>
        <v>0.28215518481552415</v>
      </c>
      <c r="BK24" s="24">
        <f t="shared" si="16"/>
        <v>0.43578389284454966</v>
      </c>
      <c r="BL24" s="24">
        <f t="shared" si="16"/>
        <v>0.3116793849779671</v>
      </c>
      <c r="BM24" s="24">
        <f t="shared" si="16"/>
        <v>0.27813235262093805</v>
      </c>
      <c r="BN24" s="24">
        <f t="shared" si="16"/>
        <v>0.24533326525950039</v>
      </c>
      <c r="BO24" s="24">
        <f t="shared" si="16"/>
        <v>0.23736864112795275</v>
      </c>
      <c r="BP24" s="24" t="e">
        <f t="shared" si="16"/>
        <v>#DIV/0!</v>
      </c>
      <c r="BQ24" s="24">
        <f t="shared" si="16"/>
        <v>0.28509640591560803</v>
      </c>
      <c r="BR24" s="21"/>
      <c r="BS24" s="35">
        <f t="shared" si="11"/>
        <v>43282</v>
      </c>
      <c r="BT24" s="24">
        <f t="shared" si="15"/>
        <v>1.4400505849139383E-2</v>
      </c>
      <c r="BU24" s="24">
        <f t="shared" si="15"/>
        <v>8.0994443386567423E-4</v>
      </c>
      <c r="BV24" s="24">
        <f t="shared" si="15"/>
        <v>1.6936332138392351E-3</v>
      </c>
      <c r="BW24" s="24">
        <f t="shared" si="15"/>
        <v>1.0096906124003404E-3</v>
      </c>
      <c r="BX24" s="24">
        <f t="shared" si="15"/>
        <v>2.3830288027685107E-3</v>
      </c>
      <c r="BY24" s="24">
        <f t="shared" si="15"/>
        <v>2.1777438797221473E-3</v>
      </c>
      <c r="BZ24" s="24">
        <f t="shared" si="15"/>
        <v>4.49521568270316E-3</v>
      </c>
      <c r="CA24" s="24">
        <f t="shared" si="15"/>
        <v>3.065055980086181E-4</v>
      </c>
      <c r="CB24" s="24">
        <f t="shared" si="15"/>
        <v>2.1286182839764709E-3</v>
      </c>
      <c r="CC24" s="24">
        <f t="shared" si="15"/>
        <v>4.5387003568264628E-4</v>
      </c>
      <c r="CD24" s="24">
        <f t="shared" si="15"/>
        <v>3.2264971257944491E-3</v>
      </c>
      <c r="CE24" s="24">
        <f t="shared" si="15"/>
        <v>1.1520100121149848E-3</v>
      </c>
      <c r="CF24" s="24">
        <f t="shared" si="14"/>
        <v>3.4237263530015612E-2</v>
      </c>
    </row>
    <row r="25" spans="1:84" x14ac:dyDescent="0.25">
      <c r="A25" s="31">
        <f>+[1]NOA!A26</f>
        <v>43313</v>
      </c>
      <c r="B25" s="17">
        <f>+[1]NOA!B26</f>
        <v>155.86590000000001</v>
      </c>
      <c r="C25" s="17">
        <f>+[1]NOA!C26</f>
        <v>154.62880000000001</v>
      </c>
      <c r="D25" s="17">
        <f>+[1]NOA!D26</f>
        <v>138.154</v>
      </c>
      <c r="E25" s="17">
        <f>+[1]NOA!E26</f>
        <v>130.58619999999999</v>
      </c>
      <c r="F25" s="17">
        <f>+[1]NOA!F26</f>
        <v>221.84719999999999</v>
      </c>
      <c r="G25" s="17">
        <f>+[1]NOA!G26</f>
        <v>143.0701</v>
      </c>
      <c r="H25" s="17">
        <f>+[1]NOA!H26</f>
        <v>151.89230000000001</v>
      </c>
      <c r="I25" s="17">
        <f>+[1]NOA!I26</f>
        <v>164.72579999999999</v>
      </c>
      <c r="J25" s="17">
        <f>+[1]NOA!J26</f>
        <v>187.40430000000001</v>
      </c>
      <c r="K25" s="17">
        <f>+[1]NOA!K26</f>
        <v>152.72399999999999</v>
      </c>
      <c r="L25" s="17">
        <f>+[1]NOA!L26</f>
        <v>179.74610000000001</v>
      </c>
      <c r="M25" s="17">
        <f>+[1]NOA!M26</f>
        <v>145.09229999999999</v>
      </c>
      <c r="N25" s="17">
        <f>+[1]NOA!N26</f>
        <v>141.85900000000001</v>
      </c>
      <c r="O25" s="18">
        <f>+[1]NOA!R26</f>
        <v>147.1876</v>
      </c>
      <c r="P25" s="19">
        <f>+[1]NOA!S26</f>
        <v>148.04310000000001</v>
      </c>
      <c r="Q25" s="20">
        <f>+[1]NOA!T26</f>
        <v>192.2885</v>
      </c>
      <c r="R25" s="18">
        <f t="shared" si="4"/>
        <v>155.86470517000004</v>
      </c>
      <c r="S25" s="19">
        <f t="shared" si="5"/>
        <v>147.15005702838516</v>
      </c>
      <c r="T25" s="19">
        <f t="shared" si="6"/>
        <v>140.69930736812722</v>
      </c>
      <c r="U25" s="19">
        <f t="shared" si="7"/>
        <v>139.43853110632182</v>
      </c>
      <c r="V25" s="19"/>
      <c r="W25" s="20">
        <f t="shared" si="8"/>
        <v>149.98623435712773</v>
      </c>
      <c r="X25" s="21"/>
      <c r="Y25" s="41">
        <f t="shared" si="18"/>
        <v>3.9753419796059841E-2</v>
      </c>
      <c r="Z25" s="24">
        <f t="shared" si="18"/>
        <v>5.2747390408030448E-2</v>
      </c>
      <c r="AA25" s="24">
        <f t="shared" si="18"/>
        <v>1.3899897255247318E-2</v>
      </c>
      <c r="AB25" s="24">
        <f t="shared" si="19"/>
        <v>-1.5360842162569499E-3</v>
      </c>
      <c r="AC25" s="24">
        <f t="shared" si="20"/>
        <v>6.3053755691494295E-2</v>
      </c>
      <c r="AD25" s="24">
        <f t="shared" si="21"/>
        <v>3.2088724797452617E-2</v>
      </c>
      <c r="AE25" s="24">
        <f t="shared" si="22"/>
        <v>2.9690345095944481E-2</v>
      </c>
      <c r="AF25" s="24">
        <f t="shared" si="23"/>
        <v>4.5446641068765281E-2</v>
      </c>
      <c r="AG25" s="24">
        <f t="shared" si="24"/>
        <v>8.6620953096624653E-2</v>
      </c>
      <c r="AH25" s="24">
        <f t="shared" si="25"/>
        <v>3.1814343140897927E-2</v>
      </c>
      <c r="AI25" s="24">
        <f t="shared" si="26"/>
        <v>1.8733195496733357E-2</v>
      </c>
      <c r="AJ25" s="24">
        <f t="shared" si="27"/>
        <v>2.4574860075614824E-2</v>
      </c>
      <c r="AK25" s="24">
        <f t="shared" si="28"/>
        <v>3.2765378746403728E-2</v>
      </c>
      <c r="AL25" s="24">
        <f t="shared" si="29"/>
        <v>4.9653057586022564E-2</v>
      </c>
      <c r="AM25" s="24">
        <f t="shared" si="30"/>
        <v>3.1720345804455263E-2</v>
      </c>
      <c r="AN25" s="24">
        <f t="shared" si="17"/>
        <v>5.8824144836863601E-2</v>
      </c>
      <c r="AO25" s="24">
        <f t="shared" si="31"/>
        <v>3.9751174615441531E-2</v>
      </c>
      <c r="AP25" s="24">
        <f t="shared" si="32"/>
        <v>3.5396871555754883E-2</v>
      </c>
      <c r="AQ25" s="24">
        <f t="shared" si="32"/>
        <v>1.9384599842002581E-2</v>
      </c>
      <c r="AR25" s="24">
        <f t="shared" si="32"/>
        <v>1.7844793472087339E-2</v>
      </c>
      <c r="AS25" s="24" t="e">
        <f t="shared" si="32"/>
        <v>#DIV/0!</v>
      </c>
      <c r="AT25" s="24">
        <f t="shared" si="32"/>
        <v>2.928148320356172E-2</v>
      </c>
      <c r="AU25" s="21"/>
      <c r="AV25" s="24">
        <f t="shared" si="16"/>
        <v>0.34670744825619826</v>
      </c>
      <c r="AW25" s="24">
        <f t="shared" si="16"/>
        <v>0.37097583595330685</v>
      </c>
      <c r="AX25" s="24">
        <f t="shared" si="16"/>
        <v>0.19051681497069239</v>
      </c>
      <c r="AY25" s="24">
        <f t="shared" si="16"/>
        <v>0.18383146840531195</v>
      </c>
      <c r="AZ25" s="24">
        <f t="shared" si="16"/>
        <v>0.58804168402546608</v>
      </c>
      <c r="BA25" s="24">
        <f t="shared" si="16"/>
        <v>0.29898873792895553</v>
      </c>
      <c r="BB25" s="24">
        <f t="shared" si="16"/>
        <v>0.28214969751044405</v>
      </c>
      <c r="BC25" s="24">
        <f t="shared" si="16"/>
        <v>0.44862793241850429</v>
      </c>
      <c r="BD25" s="24">
        <f t="shared" si="16"/>
        <v>0.50514540704253741</v>
      </c>
      <c r="BE25" s="24">
        <f t="shared" si="16"/>
        <v>0.30960802825633404</v>
      </c>
      <c r="BF25" s="24">
        <f t="shared" si="16"/>
        <v>0.30834813369824743</v>
      </c>
      <c r="BG25" s="24">
        <f t="shared" si="16"/>
        <v>0.28505799453002112</v>
      </c>
      <c r="BH25" s="24">
        <f t="shared" si="16"/>
        <v>0.27309554835212579</v>
      </c>
      <c r="BI25" s="24">
        <f t="shared" si="16"/>
        <v>0.32054308320750335</v>
      </c>
      <c r="BJ25" s="24">
        <f t="shared" si="16"/>
        <v>0.30661120481257798</v>
      </c>
      <c r="BK25" s="24">
        <f t="shared" si="16"/>
        <v>0.49987285808778559</v>
      </c>
      <c r="BL25" s="24">
        <f t="shared" si="16"/>
        <v>0.34669924777619188</v>
      </c>
      <c r="BM25" s="24">
        <f t="shared" si="16"/>
        <v>0.30742998753847117</v>
      </c>
      <c r="BN25" s="24">
        <f t="shared" si="16"/>
        <v>0.25609722311593019</v>
      </c>
      <c r="BO25" s="24">
        <f t="shared" si="16"/>
        <v>0.24769998089197287</v>
      </c>
      <c r="BP25" s="24" t="e">
        <f t="shared" si="16"/>
        <v>#DIV/0!</v>
      </c>
      <c r="BQ25" s="24">
        <f t="shared" si="16"/>
        <v>0.3063692296392122</v>
      </c>
      <c r="BR25" s="21"/>
      <c r="BS25" s="35">
        <f t="shared" si="11"/>
        <v>43313</v>
      </c>
      <c r="BT25" s="24">
        <f t="shared" si="15"/>
        <v>1.7918443350726398E-2</v>
      </c>
      <c r="BU25" s="24">
        <f t="shared" si="15"/>
        <v>3.9546090699142119E-4</v>
      </c>
      <c r="BV25" s="24">
        <f t="shared" si="15"/>
        <v>-1.6577875824014612E-4</v>
      </c>
      <c r="BW25" s="24">
        <f t="shared" si="15"/>
        <v>6.1445059790562829E-3</v>
      </c>
      <c r="BX25" s="24">
        <f t="shared" si="15"/>
        <v>1.8159963604004034E-3</v>
      </c>
      <c r="BY25" s="24">
        <f t="shared" si="15"/>
        <v>1.8493849503624313E-3</v>
      </c>
      <c r="BZ25" s="24">
        <f t="shared" si="15"/>
        <v>4.0173233199872422E-3</v>
      </c>
      <c r="CA25" s="24">
        <f t="shared" si="15"/>
        <v>2.5810917598024364E-3</v>
      </c>
      <c r="CB25" s="24">
        <f t="shared" si="15"/>
        <v>1.8690671391386384E-3</v>
      </c>
      <c r="CC25" s="24">
        <f t="shared" si="15"/>
        <v>4.498008760121325E-4</v>
      </c>
      <c r="CD25" s="24">
        <f t="shared" si="15"/>
        <v>1.8548882437464359E-3</v>
      </c>
      <c r="CE25" s="24">
        <f t="shared" si="15"/>
        <v>1.0207716004498847E-3</v>
      </c>
      <c r="CF25" s="24">
        <f t="shared" si="14"/>
        <v>3.9750955728433568E-2</v>
      </c>
    </row>
    <row r="26" spans="1:84" x14ac:dyDescent="0.25">
      <c r="A26" s="31">
        <f>+[1]NOA!A27</f>
        <v>43344</v>
      </c>
      <c r="B26" s="17">
        <f>+[1]NOA!B27</f>
        <v>165.17760000000001</v>
      </c>
      <c r="C26" s="17">
        <f>+[1]NOA!C27</f>
        <v>164.26759999999999</v>
      </c>
      <c r="D26" s="17">
        <f>+[1]NOA!D27</f>
        <v>144.30080000000001</v>
      </c>
      <c r="E26" s="17">
        <f>+[1]NOA!E27</f>
        <v>138.298</v>
      </c>
      <c r="F26" s="17">
        <f>+[1]NOA!F27</f>
        <v>227.87090000000001</v>
      </c>
      <c r="G26" s="17">
        <f>+[1]NOA!G27</f>
        <v>156.70150000000001</v>
      </c>
      <c r="H26" s="17">
        <f>+[1]NOA!H27</f>
        <v>158.6412</v>
      </c>
      <c r="I26" s="17">
        <f>+[1]NOA!I27</f>
        <v>177.63329999999999</v>
      </c>
      <c r="J26" s="17">
        <f>+[1]NOA!J27</f>
        <v>193.1104</v>
      </c>
      <c r="K26" s="17">
        <f>+[1]NOA!K27</f>
        <v>163.06620000000001</v>
      </c>
      <c r="L26" s="17">
        <f>+[1]NOA!L27</f>
        <v>181.37430000000001</v>
      </c>
      <c r="M26" s="17">
        <f>+[1]NOA!M27</f>
        <v>155.56039999999999</v>
      </c>
      <c r="N26" s="17">
        <f>+[1]NOA!N27</f>
        <v>154.27170000000001</v>
      </c>
      <c r="O26" s="18">
        <f>+[1]NOA!R27</f>
        <v>147.7903</v>
      </c>
      <c r="P26" s="19">
        <f>+[1]NOA!S27</f>
        <v>159.29</v>
      </c>
      <c r="Q26" s="20">
        <f>+[1]NOA!T27</f>
        <v>200.3383</v>
      </c>
      <c r="R26" s="18">
        <f t="shared" si="4"/>
        <v>165.17624558999998</v>
      </c>
      <c r="S26" s="19">
        <f t="shared" si="5"/>
        <v>156.92345378242561</v>
      </c>
      <c r="T26" s="19">
        <f t="shared" si="6"/>
        <v>150.91975177225785</v>
      </c>
      <c r="U26" s="19">
        <f t="shared" si="7"/>
        <v>149.58789906609198</v>
      </c>
      <c r="V26" s="19"/>
      <c r="W26" s="20">
        <f t="shared" si="8"/>
        <v>159.55902281296338</v>
      </c>
      <c r="X26" s="21"/>
      <c r="Y26" s="41">
        <f t="shared" si="18"/>
        <v>5.9741739533791582E-2</v>
      </c>
      <c r="Z26" s="24">
        <f t="shared" si="18"/>
        <v>6.2335088935566718E-2</v>
      </c>
      <c r="AA26" s="24">
        <f t="shared" si="18"/>
        <v>4.4492378070848604E-2</v>
      </c>
      <c r="AB26" s="24">
        <f t="shared" si="19"/>
        <v>5.905524473489554E-2</v>
      </c>
      <c r="AC26" s="24">
        <f t="shared" si="20"/>
        <v>2.7152472512612436E-2</v>
      </c>
      <c r="AD26" s="24">
        <f t="shared" si="21"/>
        <v>9.5277769429112036E-2</v>
      </c>
      <c r="AE26" s="24">
        <f t="shared" si="22"/>
        <v>4.4432140404747189E-2</v>
      </c>
      <c r="AF26" s="24">
        <f t="shared" si="23"/>
        <v>7.8357488626553895E-2</v>
      </c>
      <c r="AG26" s="24">
        <f t="shared" si="24"/>
        <v>3.0448074030318351E-2</v>
      </c>
      <c r="AH26" s="24">
        <f t="shared" si="25"/>
        <v>6.7718236819360511E-2</v>
      </c>
      <c r="AI26" s="24">
        <f t="shared" si="26"/>
        <v>9.0583328372630945E-3</v>
      </c>
      <c r="AJ26" s="24">
        <f t="shared" si="27"/>
        <v>7.2147867254154674E-2</v>
      </c>
      <c r="AK26" s="24">
        <f t="shared" si="28"/>
        <v>8.7500264346992429E-2</v>
      </c>
      <c r="AL26" s="24">
        <f t="shared" si="29"/>
        <v>4.0947742880514948E-3</v>
      </c>
      <c r="AM26" s="24">
        <f t="shared" si="30"/>
        <v>7.5970443742396476E-2</v>
      </c>
      <c r="AN26" s="24">
        <f t="shared" si="17"/>
        <v>4.1863137941166473E-2</v>
      </c>
      <c r="AO26" s="24">
        <f t="shared" si="31"/>
        <v>5.9741173666250758E-2</v>
      </c>
      <c r="AP26" s="24">
        <f t="shared" si="32"/>
        <v>6.6417893077371781E-2</v>
      </c>
      <c r="AQ26" s="24">
        <f t="shared" si="32"/>
        <v>7.2640332033687693E-2</v>
      </c>
      <c r="AR26" s="24">
        <f t="shared" si="32"/>
        <v>7.2787398714285523E-2</v>
      </c>
      <c r="AS26" s="24" t="e">
        <f t="shared" si="32"/>
        <v>#DIV/0!</v>
      </c>
      <c r="AT26" s="24">
        <f t="shared" si="32"/>
        <v>6.3824446935857981E-2</v>
      </c>
      <c r="AU26" s="21"/>
      <c r="AV26" s="24">
        <f t="shared" si="16"/>
        <v>0.40244748387009155</v>
      </c>
      <c r="AW26" s="24">
        <f t="shared" si="16"/>
        <v>0.41791639980181494</v>
      </c>
      <c r="AX26" s="24">
        <f t="shared" si="16"/>
        <v>0.23540974624156719</v>
      </c>
      <c r="AY26" s="24">
        <f t="shared" si="16"/>
        <v>0.23804237872290912</v>
      </c>
      <c r="AZ26" s="24">
        <f t="shared" si="16"/>
        <v>0.61356173918708312</v>
      </c>
      <c r="BA26" s="24">
        <f t="shared" si="16"/>
        <v>0.40669028782564753</v>
      </c>
      <c r="BB26" s="24">
        <f t="shared" si="16"/>
        <v>0.31368343648507868</v>
      </c>
      <c r="BC26" s="24">
        <f t="shared" si="16"/>
        <v>0.55124434329867555</v>
      </c>
      <c r="BD26" s="24">
        <f t="shared" si="16"/>
        <v>0.53263438598719048</v>
      </c>
      <c r="BE26" s="24">
        <f t="shared" si="16"/>
        <v>0.37904549594615289</v>
      </c>
      <c r="BF26" s="24">
        <f t="shared" si="16"/>
        <v>0.3027891107599483</v>
      </c>
      <c r="BG26" s="24">
        <f t="shared" si="16"/>
        <v>0.35518087907071538</v>
      </c>
      <c r="BH26" s="24">
        <f t="shared" si="16"/>
        <v>0.3624727543778461</v>
      </c>
      <c r="BI26" s="24">
        <f t="shared" si="16"/>
        <v>0.28135471839124815</v>
      </c>
      <c r="BJ26" s="24">
        <f t="shared" si="16"/>
        <v>0.38174096412192338</v>
      </c>
      <c r="BK26" s="24">
        <f t="shared" si="16"/>
        <v>0.55103941581200311</v>
      </c>
      <c r="BL26" s="24">
        <f t="shared" si="16"/>
        <v>0.40243862586515777</v>
      </c>
      <c r="BM26" s="24">
        <f t="shared" si="16"/>
        <v>0.36713669281304862</v>
      </c>
      <c r="BN26" s="24">
        <f t="shared" si="16"/>
        <v>0.32884947626846239</v>
      </c>
      <c r="BO26" s="24">
        <f t="shared" si="16"/>
        <v>0.32118784165072212</v>
      </c>
      <c r="BP26" s="24" t="e">
        <f t="shared" si="16"/>
        <v>#DIV/0!</v>
      </c>
      <c r="BQ26" s="24">
        <f t="shared" si="16"/>
        <v>0.37211637214618465</v>
      </c>
      <c r="BR26" s="21"/>
      <c r="BS26" s="35">
        <f t="shared" si="11"/>
        <v>43344</v>
      </c>
      <c r="BT26" s="24">
        <f t="shared" si="15"/>
        <v>2.1440045321009862E-2</v>
      </c>
      <c r="BU26" s="24">
        <f t="shared" si="15"/>
        <v>1.2343613324017661E-3</v>
      </c>
      <c r="BV26" s="24">
        <f t="shared" si="15"/>
        <v>6.1203230469268864E-3</v>
      </c>
      <c r="BW26" s="24">
        <f t="shared" si="15"/>
        <v>2.705267797510561E-3</v>
      </c>
      <c r="BX26" s="24">
        <f t="shared" si="15"/>
        <v>5.352303999784435E-3</v>
      </c>
      <c r="BY26" s="24">
        <f t="shared" si="15"/>
        <v>2.7408520401190988E-3</v>
      </c>
      <c r="BZ26" s="24">
        <f t="shared" si="15"/>
        <v>6.9644530971816141E-3</v>
      </c>
      <c r="CA26" s="24">
        <f t="shared" si="15"/>
        <v>9.4817397519277654E-4</v>
      </c>
      <c r="CB26" s="24">
        <f t="shared" si="15"/>
        <v>3.9480149282171478E-3</v>
      </c>
      <c r="CC26" s="24">
        <f t="shared" si="15"/>
        <v>2.1310164699270238E-4</v>
      </c>
      <c r="CD26" s="24">
        <f t="shared" si="15"/>
        <v>5.3661589225096661E-3</v>
      </c>
      <c r="CE26" s="24">
        <f t="shared" si="15"/>
        <v>2.7076595971280443E-3</v>
      </c>
      <c r="CF26" s="24">
        <f t="shared" si="14"/>
        <v>5.9740715704974558E-2</v>
      </c>
    </row>
    <row r="27" spans="1:84" x14ac:dyDescent="0.25">
      <c r="A27" s="31">
        <f>+[1]NOA!A28</f>
        <v>43374</v>
      </c>
      <c r="B27" s="17">
        <f>+[1]NOA!B28</f>
        <v>173.95820000000001</v>
      </c>
      <c r="C27" s="17">
        <f>+[1]NOA!C28</f>
        <v>173.28</v>
      </c>
      <c r="D27" s="17">
        <f>+[1]NOA!D28</f>
        <v>147.86539999999999</v>
      </c>
      <c r="E27" s="17">
        <f>+[1]NOA!E28</f>
        <v>146.3604</v>
      </c>
      <c r="F27" s="17">
        <f>+[1]NOA!F28</f>
        <v>244.41929999999999</v>
      </c>
      <c r="G27" s="17">
        <f>+[1]NOA!G28</f>
        <v>164.1919</v>
      </c>
      <c r="H27" s="17">
        <f>+[1]NOA!H28</f>
        <v>165.78290000000001</v>
      </c>
      <c r="I27" s="17">
        <f>+[1]NOA!I28</f>
        <v>192.02529999999999</v>
      </c>
      <c r="J27" s="17">
        <f>+[1]NOA!J28</f>
        <v>195.95349999999999</v>
      </c>
      <c r="K27" s="17">
        <f>+[1]NOA!K28</f>
        <v>170.2379</v>
      </c>
      <c r="L27" s="17">
        <f>+[1]NOA!L28</f>
        <v>181.67259999999999</v>
      </c>
      <c r="M27" s="17">
        <f>+[1]NOA!M28</f>
        <v>161.16130000000001</v>
      </c>
      <c r="N27" s="17">
        <f>+[1]NOA!N28</f>
        <v>163.50880000000001</v>
      </c>
      <c r="O27" s="18">
        <f>+[1]NOA!R28</f>
        <v>156.97470000000001</v>
      </c>
      <c r="P27" s="19">
        <f>+[1]NOA!S28</f>
        <v>167.1825</v>
      </c>
      <c r="Q27" s="20">
        <f>+[1]NOA!T28</f>
        <v>212.26240000000001</v>
      </c>
      <c r="R27" s="18">
        <f t="shared" si="4"/>
        <v>173.95698389</v>
      </c>
      <c r="S27" s="19">
        <f t="shared" si="5"/>
        <v>164.90958970528317</v>
      </c>
      <c r="T27" s="19">
        <f t="shared" si="6"/>
        <v>158.29910097683504</v>
      </c>
      <c r="U27" s="19">
        <f t="shared" si="7"/>
        <v>157.47765808189658</v>
      </c>
      <c r="V27" s="19"/>
      <c r="W27" s="20">
        <f t="shared" si="8"/>
        <v>167.90188943020547</v>
      </c>
      <c r="X27" s="21"/>
      <c r="Y27" s="41">
        <f t="shared" si="18"/>
        <v>5.3158539656708914E-2</v>
      </c>
      <c r="Z27" s="24">
        <f t="shared" si="18"/>
        <v>5.4864136323900858E-2</v>
      </c>
      <c r="AA27" s="24">
        <f t="shared" si="18"/>
        <v>2.4702565751541172E-2</v>
      </c>
      <c r="AB27" s="24">
        <f t="shared" si="19"/>
        <v>5.829730003326139E-2</v>
      </c>
      <c r="AC27" s="24">
        <f t="shared" si="20"/>
        <v>7.2621822268661651E-2</v>
      </c>
      <c r="AD27" s="24">
        <f t="shared" si="21"/>
        <v>4.7800435860537283E-2</v>
      </c>
      <c r="AE27" s="24">
        <f t="shared" si="22"/>
        <v>4.5017939854211875E-2</v>
      </c>
      <c r="AF27" s="24">
        <f t="shared" si="23"/>
        <v>8.1020844627668342E-2</v>
      </c>
      <c r="AG27" s="24">
        <f t="shared" si="24"/>
        <v>1.4722666412580576E-2</v>
      </c>
      <c r="AH27" s="24">
        <f t="shared" si="25"/>
        <v>4.3980297572396854E-2</v>
      </c>
      <c r="AI27" s="24">
        <f t="shared" si="26"/>
        <v>1.6446652033941245E-3</v>
      </c>
      <c r="AJ27" s="24">
        <f t="shared" si="27"/>
        <v>3.6004664426165123E-2</v>
      </c>
      <c r="AK27" s="24">
        <f t="shared" si="28"/>
        <v>5.9875531286684547E-2</v>
      </c>
      <c r="AL27" s="24">
        <f t="shared" si="29"/>
        <v>6.2144809233082299E-2</v>
      </c>
      <c r="AM27" s="24">
        <f t="shared" si="30"/>
        <v>4.9547994224370617E-2</v>
      </c>
      <c r="AN27" s="24">
        <f t="shared" si="17"/>
        <v>5.9519822220713614E-2</v>
      </c>
      <c r="AO27" s="24">
        <f t="shared" si="31"/>
        <v>5.3159812832866749E-2</v>
      </c>
      <c r="AP27" s="24">
        <f t="shared" si="32"/>
        <v>5.0891920425931492E-2</v>
      </c>
      <c r="AQ27" s="24">
        <f t="shared" si="32"/>
        <v>4.889584774637612E-2</v>
      </c>
      <c r="AR27" s="24">
        <f t="shared" si="32"/>
        <v>5.2743297185547711E-2</v>
      </c>
      <c r="AS27" s="24" t="e">
        <f t="shared" si="32"/>
        <v>#DIV/0!</v>
      </c>
      <c r="AT27" s="24">
        <f t="shared" si="32"/>
        <v>5.2287025015324229E-2</v>
      </c>
      <c r="AU27" s="21"/>
      <c r="AV27" s="24">
        <f t="shared" si="16"/>
        <v>0.44972536103918626</v>
      </c>
      <c r="AW27" s="24">
        <f t="shared" si="16"/>
        <v>0.46783768398796455</v>
      </c>
      <c r="AX27" s="24">
        <f t="shared" si="16"/>
        <v>0.23217059431352283</v>
      </c>
      <c r="AY27" s="24">
        <f t="shared" si="16"/>
        <v>0.27052928737356385</v>
      </c>
      <c r="AZ27" s="24">
        <f t="shared" si="16"/>
        <v>0.71545790476591531</v>
      </c>
      <c r="BA27" s="24">
        <f t="shared" si="16"/>
        <v>0.45988713324305652</v>
      </c>
      <c r="BB27" s="24">
        <f t="shared" si="16"/>
        <v>0.35451070811123508</v>
      </c>
      <c r="BC27" s="24">
        <f t="shared" si="16"/>
        <v>0.65583159652010736</v>
      </c>
      <c r="BD27" s="24">
        <f t="shared" si="16"/>
        <v>0.47783253089101252</v>
      </c>
      <c r="BE27" s="24">
        <f t="shared" si="16"/>
        <v>0.41675072070092756</v>
      </c>
      <c r="BF27" s="24">
        <f t="shared" si="16"/>
        <v>0.30073208538728924</v>
      </c>
      <c r="BG27" s="24">
        <f t="shared" si="16"/>
        <v>0.37438928605845301</v>
      </c>
      <c r="BH27" s="24">
        <f t="shared" si="16"/>
        <v>0.42547851217694177</v>
      </c>
      <c r="BI27" s="24">
        <f t="shared" si="16"/>
        <v>0.31145030514931649</v>
      </c>
      <c r="BJ27" s="24">
        <f t="shared" si="16"/>
        <v>0.42793023249855033</v>
      </c>
      <c r="BK27" s="24">
        <f t="shared" si="16"/>
        <v>0.61458510819560419</v>
      </c>
      <c r="BL27" s="24">
        <f t="shared" si="16"/>
        <v>0.44971902569746658</v>
      </c>
      <c r="BM27" s="24">
        <f t="shared" si="16"/>
        <v>0.408030873104817</v>
      </c>
      <c r="BN27" s="24">
        <f t="shared" si="16"/>
        <v>0.3650182141527778</v>
      </c>
      <c r="BO27" s="24">
        <f t="shared" si="16"/>
        <v>0.36229006279863718</v>
      </c>
      <c r="BP27" s="24" t="e">
        <f t="shared" si="16"/>
        <v>#DIV/0!</v>
      </c>
      <c r="BQ27" s="24">
        <f t="shared" si="16"/>
        <v>0.41632328598406598</v>
      </c>
      <c r="BR27" s="21"/>
      <c r="BS27" s="35">
        <f t="shared" si="11"/>
        <v>43374</v>
      </c>
      <c r="BT27" s="24">
        <f t="shared" si="15"/>
        <v>1.8916602977643488E-2</v>
      </c>
      <c r="BU27" s="24">
        <f t="shared" si="15"/>
        <v>6.7546677031267866E-4</v>
      </c>
      <c r="BV27" s="24">
        <f t="shared" si="15"/>
        <v>6.037857917780616E-3</v>
      </c>
      <c r="BW27" s="24">
        <f t="shared" si="15"/>
        <v>7.0129848114998585E-3</v>
      </c>
      <c r="BX27" s="24">
        <f t="shared" si="15"/>
        <v>2.7752702545623593E-3</v>
      </c>
      <c r="BY27" s="24">
        <f t="shared" si="15"/>
        <v>2.73686995088923E-3</v>
      </c>
      <c r="BZ27" s="24">
        <f t="shared" si="15"/>
        <v>7.3276715486845648E-3</v>
      </c>
      <c r="CA27" s="24">
        <f t="shared" si="15"/>
        <v>4.4580070179007201E-4</v>
      </c>
      <c r="CB27" s="24">
        <f t="shared" si="15"/>
        <v>2.5833778308923193E-3</v>
      </c>
      <c r="CC27" s="24">
        <f t="shared" si="15"/>
        <v>3.6841072881550887E-5</v>
      </c>
      <c r="CD27" s="24">
        <f t="shared" si="15"/>
        <v>2.7092772264520242E-3</v>
      </c>
      <c r="CE27" s="24">
        <f t="shared" si="15"/>
        <v>1.9013558739199501E-3</v>
      </c>
      <c r="CF27" s="24">
        <f t="shared" si="14"/>
        <v>5.3159376937308718E-2</v>
      </c>
    </row>
    <row r="28" spans="1:84" x14ac:dyDescent="0.25">
      <c r="A28" s="31">
        <f>+[1]NOA!A29</f>
        <v>43405</v>
      </c>
      <c r="B28" s="17">
        <f>+[1]NOA!B29</f>
        <v>179.64789999999999</v>
      </c>
      <c r="C28" s="17">
        <f>+[1]NOA!C29</f>
        <v>178.29570000000001</v>
      </c>
      <c r="D28" s="17">
        <f>+[1]NOA!D29</f>
        <v>155.40649999999999</v>
      </c>
      <c r="E28" s="17">
        <f>+[1]NOA!E29</f>
        <v>150.47370000000001</v>
      </c>
      <c r="F28" s="17">
        <f>+[1]NOA!F29</f>
        <v>250.56659999999999</v>
      </c>
      <c r="G28" s="17">
        <f>+[1]NOA!G29</f>
        <v>169.2621</v>
      </c>
      <c r="H28" s="17">
        <f>+[1]NOA!H29</f>
        <v>180.59649999999999</v>
      </c>
      <c r="I28" s="17">
        <f>+[1]NOA!I29</f>
        <v>197.2996</v>
      </c>
      <c r="J28" s="17">
        <f>+[1]NOA!J29</f>
        <v>200.22829999999999</v>
      </c>
      <c r="K28" s="17">
        <f>+[1]NOA!K29</f>
        <v>174.47319999999999</v>
      </c>
      <c r="L28" s="17">
        <f>+[1]NOA!L29</f>
        <v>187.18260000000001</v>
      </c>
      <c r="M28" s="17">
        <f>+[1]NOA!M29</f>
        <v>165.04040000000001</v>
      </c>
      <c r="N28" s="17">
        <f>+[1]NOA!N29</f>
        <v>172.30959999999999</v>
      </c>
      <c r="O28" s="18">
        <f>+[1]NOA!R29</f>
        <v>159.32079999999999</v>
      </c>
      <c r="P28" s="19">
        <f>+[1]NOA!S29</f>
        <v>173.41300000000001</v>
      </c>
      <c r="Q28" s="20">
        <f>+[1]NOA!T29</f>
        <v>218.24860000000001</v>
      </c>
      <c r="R28" s="18">
        <f t="shared" si="4"/>
        <v>179.64694443000002</v>
      </c>
      <c r="S28" s="19">
        <f t="shared" si="5"/>
        <v>169.87395030558193</v>
      </c>
      <c r="T28" s="19">
        <f t="shared" si="6"/>
        <v>162.98868816634103</v>
      </c>
      <c r="U28" s="19">
        <f t="shared" si="7"/>
        <v>162.39985276580461</v>
      </c>
      <c r="V28" s="19"/>
      <c r="W28" s="20">
        <f t="shared" si="8"/>
        <v>174.20294816776104</v>
      </c>
      <c r="X28" s="21"/>
      <c r="Y28" s="41">
        <f t="shared" si="18"/>
        <v>3.2707282554084838E-2</v>
      </c>
      <c r="Z28" s="24">
        <f t="shared" si="18"/>
        <v>2.8945637119113687E-2</v>
      </c>
      <c r="AA28" s="24">
        <f t="shared" si="18"/>
        <v>5.0999760593079868E-2</v>
      </c>
      <c r="AB28" s="24">
        <f t="shared" si="19"/>
        <v>2.8103913353612064E-2</v>
      </c>
      <c r="AC28" s="24">
        <f t="shared" si="20"/>
        <v>2.5150632540065443E-2</v>
      </c>
      <c r="AD28" s="24">
        <f t="shared" si="21"/>
        <v>3.0879720619592099E-2</v>
      </c>
      <c r="AE28" s="24">
        <f t="shared" si="22"/>
        <v>8.9355416029035517E-2</v>
      </c>
      <c r="AF28" s="24">
        <f t="shared" si="23"/>
        <v>2.7466693190949298E-2</v>
      </c>
      <c r="AG28" s="24">
        <f t="shared" si="24"/>
        <v>2.1815379669156254E-2</v>
      </c>
      <c r="AH28" s="24">
        <f t="shared" si="25"/>
        <v>2.4878713846916645E-2</v>
      </c>
      <c r="AI28" s="24">
        <f t="shared" si="26"/>
        <v>3.032928465822593E-2</v>
      </c>
      <c r="AJ28" s="24">
        <f t="shared" si="27"/>
        <v>2.406967429525575E-2</v>
      </c>
      <c r="AK28" s="24">
        <f t="shared" si="28"/>
        <v>5.3824625952853866E-2</v>
      </c>
      <c r="AL28" s="24">
        <f t="shared" si="29"/>
        <v>1.4945720552420161E-2</v>
      </c>
      <c r="AM28" s="24">
        <f t="shared" si="30"/>
        <v>3.7267656602814281E-2</v>
      </c>
      <c r="AN28" s="24">
        <f t="shared" si="17"/>
        <v>2.8201885967557017E-2</v>
      </c>
      <c r="AO28" s="24">
        <f t="shared" si="31"/>
        <v>3.2709008932909622E-2</v>
      </c>
      <c r="AP28" s="24">
        <f t="shared" si="32"/>
        <v>3.0103528904357635E-2</v>
      </c>
      <c r="AQ28" s="24">
        <f t="shared" si="32"/>
        <v>2.9624850429139649E-2</v>
      </c>
      <c r="AR28" s="24">
        <f t="shared" si="32"/>
        <v>3.1256463576237792E-2</v>
      </c>
      <c r="AS28" s="24" t="e">
        <f t="shared" si="32"/>
        <v>#DIV/0!</v>
      </c>
      <c r="AT28" s="24">
        <f t="shared" si="32"/>
        <v>3.752821816918761E-2</v>
      </c>
      <c r="AU28" s="21"/>
      <c r="AV28" s="24">
        <f t="shared" si="16"/>
        <v>0.47851052622915735</v>
      </c>
      <c r="AW28" s="24">
        <f t="shared" si="16"/>
        <v>0.49659920476035802</v>
      </c>
      <c r="AX28" s="24">
        <f t="shared" si="16"/>
        <v>0.28554222548327823</v>
      </c>
      <c r="AY28" s="24">
        <f t="shared" si="16"/>
        <v>0.2867246663337415</v>
      </c>
      <c r="AZ28" s="24">
        <f t="shared" si="16"/>
        <v>0.73890709070379601</v>
      </c>
      <c r="BA28" s="24">
        <f t="shared" si="16"/>
        <v>0.48978393736049397</v>
      </c>
      <c r="BB28" s="24">
        <f t="shared" si="16"/>
        <v>0.45732716499183756</v>
      </c>
      <c r="BC28" s="24">
        <f t="shared" si="16"/>
        <v>0.65560911098729213</v>
      </c>
      <c r="BD28" s="24">
        <f t="shared" si="16"/>
        <v>0.49011209983084192</v>
      </c>
      <c r="BE28" s="24">
        <f t="shared" si="16"/>
        <v>0.4178254124717915</v>
      </c>
      <c r="BF28" s="24">
        <f t="shared" si="16"/>
        <v>0.33901274397942638</v>
      </c>
      <c r="BG28" s="24">
        <f t="shared" si="16"/>
        <v>0.39671454673320738</v>
      </c>
      <c r="BH28" s="24">
        <f t="shared" si="16"/>
        <v>0.48285559873736239</v>
      </c>
      <c r="BI28" s="24">
        <f t="shared" ref="BI28:BQ56" si="33">+O28/O16-1</f>
        <v>0.31337505688075806</v>
      </c>
      <c r="BJ28" s="24">
        <f t="shared" si="33"/>
        <v>0.46363181362797334</v>
      </c>
      <c r="BK28" s="24">
        <f t="shared" si="33"/>
        <v>0.6368293081698746</v>
      </c>
      <c r="BL28" s="24">
        <f t="shared" si="33"/>
        <v>0.47850582994895619</v>
      </c>
      <c r="BM28" s="24">
        <f t="shared" si="33"/>
        <v>0.4340439263711886</v>
      </c>
      <c r="BN28" s="24">
        <f t="shared" si="33"/>
        <v>0.38605632159767511</v>
      </c>
      <c r="BO28" s="24">
        <f t="shared" si="33"/>
        <v>0.38297827792918837</v>
      </c>
      <c r="BP28" s="24" t="e">
        <f t="shared" si="33"/>
        <v>#DIV/0!</v>
      </c>
      <c r="BQ28" s="24">
        <f t="shared" si="33"/>
        <v>0.44560849810525305</v>
      </c>
      <c r="BR28" s="21"/>
      <c r="BS28" s="35">
        <f t="shared" si="11"/>
        <v>43405</v>
      </c>
      <c r="BT28" s="24">
        <f t="shared" si="15"/>
        <v>9.9963277959877906E-3</v>
      </c>
      <c r="BU28" s="24">
        <f t="shared" si="15"/>
        <v>1.356857164537228E-3</v>
      </c>
      <c r="BV28" s="24">
        <f t="shared" si="15"/>
        <v>2.9249279999448213E-3</v>
      </c>
      <c r="BW28" s="24">
        <f t="shared" si="15"/>
        <v>2.4736459678244547E-3</v>
      </c>
      <c r="BX28" s="24">
        <f t="shared" si="15"/>
        <v>1.7837402318488004E-3</v>
      </c>
      <c r="BY28" s="24">
        <f t="shared" si="15"/>
        <v>5.3903804477167423E-3</v>
      </c>
      <c r="BZ28" s="24">
        <f t="shared" si="15"/>
        <v>2.5498575519866317E-3</v>
      </c>
      <c r="CA28" s="24">
        <f t="shared" si="15"/>
        <v>6.3645933333409961E-4</v>
      </c>
      <c r="CB28" s="24">
        <f t="shared" si="15"/>
        <v>1.4486258767910894E-3</v>
      </c>
      <c r="CC28" s="24">
        <f t="shared" si="15"/>
        <v>6.4615522579562453E-4</v>
      </c>
      <c r="CD28" s="24">
        <f t="shared" si="15"/>
        <v>1.7816929009382685E-3</v>
      </c>
      <c r="CE28" s="24">
        <f t="shared" si="15"/>
        <v>1.7201097734973079E-3</v>
      </c>
      <c r="CF28" s="24">
        <f t="shared" si="14"/>
        <v>3.270878027020286E-2</v>
      </c>
    </row>
    <row r="29" spans="1:84" x14ac:dyDescent="0.25">
      <c r="A29" s="31">
        <f>+[1]NOA!A30</f>
        <v>43435</v>
      </c>
      <c r="B29" s="17">
        <f>+[1]NOA!B30</f>
        <v>183.71799999999999</v>
      </c>
      <c r="C29" s="17">
        <f>+[1]NOA!C30</f>
        <v>181.8631</v>
      </c>
      <c r="D29" s="17">
        <f>+[1]NOA!D30</f>
        <v>157.4922</v>
      </c>
      <c r="E29" s="17">
        <f>+[1]NOA!E30</f>
        <v>151.87880000000001</v>
      </c>
      <c r="F29" s="17">
        <f>+[1]NOA!F30</f>
        <v>253.9186</v>
      </c>
      <c r="G29" s="17">
        <f>+[1]NOA!G30</f>
        <v>172.38810000000001</v>
      </c>
      <c r="H29" s="17">
        <f>+[1]NOA!H30</f>
        <v>187.59829999999999</v>
      </c>
      <c r="I29" s="17">
        <f>+[1]NOA!I30</f>
        <v>203.07429999999999</v>
      </c>
      <c r="J29" s="17">
        <f>+[1]NOA!J30</f>
        <v>215.1189</v>
      </c>
      <c r="K29" s="17">
        <f>+[1]NOA!K30</f>
        <v>179.67009999999999</v>
      </c>
      <c r="L29" s="17">
        <f>+[1]NOA!L30</f>
        <v>187.59549999999999</v>
      </c>
      <c r="M29" s="17">
        <f>+[1]NOA!M30</f>
        <v>169.47389999999999</v>
      </c>
      <c r="N29" s="17">
        <f>+[1]NOA!N30</f>
        <v>177.65639999999999</v>
      </c>
      <c r="O29" s="18">
        <f>+[1]NOA!R30</f>
        <v>162.16829999999999</v>
      </c>
      <c r="P29" s="19">
        <f>+[1]NOA!S30</f>
        <v>177.3631</v>
      </c>
      <c r="Q29" s="20">
        <f>+[1]NOA!T30</f>
        <v>223.65539999999999</v>
      </c>
      <c r="R29" s="18">
        <f t="shared" si="4"/>
        <v>183.71700580000001</v>
      </c>
      <c r="S29" s="19">
        <f t="shared" si="5"/>
        <v>173.28623532527502</v>
      </c>
      <c r="T29" s="19">
        <f t="shared" si="6"/>
        <v>166.36676650851237</v>
      </c>
      <c r="U29" s="19">
        <f t="shared" si="7"/>
        <v>165.47502812499999</v>
      </c>
      <c r="V29" s="19"/>
      <c r="W29" s="20">
        <f t="shared" si="8"/>
        <v>178.81867519593305</v>
      </c>
      <c r="X29" s="21"/>
      <c r="Y29" s="41">
        <f t="shared" si="18"/>
        <v>2.2655984289267961E-2</v>
      </c>
      <c r="Z29" s="24">
        <f t="shared" si="18"/>
        <v>2.0008334469086897E-2</v>
      </c>
      <c r="AA29" s="24">
        <f t="shared" si="18"/>
        <v>1.3420931556916926E-2</v>
      </c>
      <c r="AB29" s="24">
        <f t="shared" si="19"/>
        <v>9.3378444206528854E-3</v>
      </c>
      <c r="AC29" s="24">
        <f t="shared" si="20"/>
        <v>1.3377680824180116E-2</v>
      </c>
      <c r="AD29" s="24">
        <f t="shared" si="21"/>
        <v>1.8468399009583303E-2</v>
      </c>
      <c r="AE29" s="24">
        <f t="shared" si="22"/>
        <v>3.8770408064386697E-2</v>
      </c>
      <c r="AF29" s="24">
        <f t="shared" si="23"/>
        <v>2.926868579561237E-2</v>
      </c>
      <c r="AG29" s="24">
        <f t="shared" si="24"/>
        <v>7.4368108803800403E-2</v>
      </c>
      <c r="AH29" s="24">
        <f t="shared" si="25"/>
        <v>2.978623651082235E-2</v>
      </c>
      <c r="AI29" s="24">
        <f t="shared" si="26"/>
        <v>2.2058674257114941E-3</v>
      </c>
      <c r="AJ29" s="24">
        <f t="shared" si="27"/>
        <v>2.6863119575570416E-2</v>
      </c>
      <c r="AK29" s="24">
        <f t="shared" si="28"/>
        <v>3.1030192165729664E-2</v>
      </c>
      <c r="AL29" s="24">
        <f t="shared" si="29"/>
        <v>1.7872744801683105E-2</v>
      </c>
      <c r="AM29" s="24">
        <f t="shared" si="30"/>
        <v>2.2778569080749378E-2</v>
      </c>
      <c r="AN29" s="24">
        <f t="shared" si="17"/>
        <v>2.4773583885532302E-2</v>
      </c>
      <c r="AO29" s="24">
        <f t="shared" si="31"/>
        <v>2.2655889767086546E-2</v>
      </c>
      <c r="AP29" s="24">
        <f t="shared" si="32"/>
        <v>2.0087158823085094E-2</v>
      </c>
      <c r="AQ29" s="24">
        <f t="shared" si="32"/>
        <v>2.0725845334271131E-2</v>
      </c>
      <c r="AR29" s="24">
        <f t="shared" si="32"/>
        <v>1.8935826029535141E-2</v>
      </c>
      <c r="AS29" s="24" t="e">
        <f t="shared" si="32"/>
        <v>#DIV/0!</v>
      </c>
      <c r="AT29" s="24">
        <f t="shared" si="32"/>
        <v>2.6496262415300675E-2</v>
      </c>
      <c r="AU29" s="21"/>
      <c r="AV29" s="24">
        <f t="shared" ref="AV29:BH48" si="34">+B29/B17-1</f>
        <v>0.47786635347871886</v>
      </c>
      <c r="AW29" s="24">
        <f t="shared" si="34"/>
        <v>0.50803842256529674</v>
      </c>
      <c r="AX29" s="24">
        <f t="shared" si="34"/>
        <v>0.29670809202390336</v>
      </c>
      <c r="AY29" s="24">
        <f t="shared" si="34"/>
        <v>0.28921054329262308</v>
      </c>
      <c r="AZ29" s="24">
        <f t="shared" si="34"/>
        <v>0.55083830137317635</v>
      </c>
      <c r="BA29" s="24">
        <f t="shared" si="34"/>
        <v>0.47990783418050476</v>
      </c>
      <c r="BB29" s="24">
        <f t="shared" si="34"/>
        <v>0.49361822740304717</v>
      </c>
      <c r="BC29" s="24">
        <f t="shared" si="34"/>
        <v>0.6515315400305135</v>
      </c>
      <c r="BD29" s="24">
        <f t="shared" si="34"/>
        <v>0.5900435505043935</v>
      </c>
      <c r="BE29" s="24">
        <f t="shared" si="34"/>
        <v>0.44043641984365012</v>
      </c>
      <c r="BF29" s="24">
        <f t="shared" si="34"/>
        <v>0.3425513094483239</v>
      </c>
      <c r="BG29" s="24">
        <f t="shared" si="34"/>
        <v>0.4287946029615588</v>
      </c>
      <c r="BH29" s="24">
        <f t="shared" si="34"/>
        <v>0.51281138608212551</v>
      </c>
      <c r="BI29" s="24">
        <f t="shared" si="33"/>
        <v>0.32698487252481612</v>
      </c>
      <c r="BJ29" s="24">
        <f t="shared" si="33"/>
        <v>0.47824510635744288</v>
      </c>
      <c r="BK29" s="24">
        <f t="shared" si="33"/>
        <v>0.56896106629252863</v>
      </c>
      <c r="BL29" s="24">
        <f t="shared" si="33"/>
        <v>0.47786330999331184</v>
      </c>
      <c r="BM29" s="24">
        <f t="shared" si="33"/>
        <v>0.44651695700863181</v>
      </c>
      <c r="BN29" s="24">
        <f t="shared" si="33"/>
        <v>0.39949688711119391</v>
      </c>
      <c r="BO29" s="24">
        <f t="shared" si="33"/>
        <v>0.39111244624065011</v>
      </c>
      <c r="BP29" s="24" t="e">
        <f t="shared" si="33"/>
        <v>#DIV/0!</v>
      </c>
      <c r="BQ29" s="24">
        <f t="shared" si="33"/>
        <v>0.46151512793067173</v>
      </c>
      <c r="BR29" s="21"/>
      <c r="BS29" s="35">
        <f t="shared" si="11"/>
        <v>43435</v>
      </c>
      <c r="BT29" s="24">
        <f t="shared" si="15"/>
        <v>6.8846759689370008E-3</v>
      </c>
      <c r="BU29" s="24">
        <f t="shared" si="15"/>
        <v>3.6339088851024753E-4</v>
      </c>
      <c r="BV29" s="24">
        <f t="shared" si="15"/>
        <v>9.6750849856859207E-4</v>
      </c>
      <c r="BW29" s="24">
        <f t="shared" si="15"/>
        <v>1.30611045272447E-3</v>
      </c>
      <c r="BX29" s="24">
        <f t="shared" si="15"/>
        <v>1.0649231079238905E-3</v>
      </c>
      <c r="BY29" s="24">
        <f t="shared" si="15"/>
        <v>2.4671256385407243E-3</v>
      </c>
      <c r="BZ29" s="24">
        <f t="shared" si="15"/>
        <v>2.7033562318290369E-3</v>
      </c>
      <c r="CA29" s="24">
        <f t="shared" si="15"/>
        <v>2.1467912511084191E-3</v>
      </c>
      <c r="CB29" s="24">
        <f t="shared" si="15"/>
        <v>1.7212310859186218E-3</v>
      </c>
      <c r="CC29" s="24">
        <f t="shared" si="15"/>
        <v>4.6887049612044318E-5</v>
      </c>
      <c r="CD29" s="24">
        <f t="shared" si="15"/>
        <v>1.9718385241352587E-3</v>
      </c>
      <c r="CE29" s="24">
        <f t="shared" si="15"/>
        <v>1.0119305597226578E-3</v>
      </c>
      <c r="CF29" s="24">
        <f t="shared" si="14"/>
        <v>2.2655769257530968E-2</v>
      </c>
    </row>
    <row r="30" spans="1:84" x14ac:dyDescent="0.25">
      <c r="A30" s="31">
        <f>+[1]NOA!A31</f>
        <v>43466</v>
      </c>
      <c r="B30" s="17">
        <f>+[1]NOA!B31</f>
        <v>189.62309999999999</v>
      </c>
      <c r="C30" s="17">
        <f>+[1]NOA!C31</f>
        <v>187.73609999999999</v>
      </c>
      <c r="D30" s="17">
        <f>+[1]NOA!D31</f>
        <v>162.9281</v>
      </c>
      <c r="E30" s="17">
        <f>+[1]NOA!E31</f>
        <v>152.41220000000001</v>
      </c>
      <c r="F30" s="17">
        <f>+[1]NOA!F31</f>
        <v>268.71100000000001</v>
      </c>
      <c r="G30" s="17">
        <f>+[1]NOA!G31</f>
        <v>177.44739999999999</v>
      </c>
      <c r="H30" s="17">
        <f>+[1]NOA!H31</f>
        <v>196.08940000000001</v>
      </c>
      <c r="I30" s="17">
        <f>+[1]NOA!I31</f>
        <v>204.49930000000001</v>
      </c>
      <c r="J30" s="17">
        <f>+[1]NOA!J31</f>
        <v>228.66390000000001</v>
      </c>
      <c r="K30" s="17">
        <f>+[1]NOA!K31</f>
        <v>185.4879</v>
      </c>
      <c r="L30" s="17">
        <f>+[1]NOA!L31</f>
        <v>187.59549999999999</v>
      </c>
      <c r="M30" s="17">
        <f>+[1]NOA!M31</f>
        <v>177.72110000000001</v>
      </c>
      <c r="N30" s="17">
        <f>+[1]NOA!N31</f>
        <v>185.71860000000001</v>
      </c>
      <c r="O30" s="18">
        <f>+[1]NOA!R31</f>
        <v>164.62129999999999</v>
      </c>
      <c r="P30" s="19">
        <f>+[1]NOA!S31</f>
        <v>183.27500000000001</v>
      </c>
      <c r="Q30" s="20">
        <f>+[1]NOA!T31</f>
        <v>231.9982</v>
      </c>
      <c r="R30" s="18">
        <f t="shared" si="4"/>
        <v>189.62176712000002</v>
      </c>
      <c r="S30" s="19">
        <f t="shared" si="5"/>
        <v>178.53022376748606</v>
      </c>
      <c r="T30" s="19">
        <f t="shared" si="6"/>
        <v>170.98534289701365</v>
      </c>
      <c r="U30" s="19">
        <f t="shared" si="7"/>
        <v>169.05219996408047</v>
      </c>
      <c r="V30" s="19"/>
      <c r="W30" s="20">
        <f t="shared" si="8"/>
        <v>183.06360057191276</v>
      </c>
      <c r="X30" s="21"/>
      <c r="Y30" s="41">
        <f t="shared" si="18"/>
        <v>3.214219619198988E-2</v>
      </c>
      <c r="Z30" s="24">
        <f t="shared" si="18"/>
        <v>3.2293521885418119E-2</v>
      </c>
      <c r="AA30" s="24">
        <f t="shared" si="18"/>
        <v>3.4515360125771277E-2</v>
      </c>
      <c r="AB30" s="24">
        <f t="shared" si="19"/>
        <v>3.5120108928961002E-3</v>
      </c>
      <c r="AC30" s="24">
        <f t="shared" si="20"/>
        <v>5.8256464867087354E-2</v>
      </c>
      <c r="AD30" s="24">
        <f t="shared" si="21"/>
        <v>2.934831348567557E-2</v>
      </c>
      <c r="AE30" s="24">
        <f t="shared" si="22"/>
        <v>4.5262137236851352E-2</v>
      </c>
      <c r="AF30" s="24">
        <f t="shared" si="23"/>
        <v>7.0171360925532777E-3</v>
      </c>
      <c r="AG30" s="24">
        <f t="shared" si="24"/>
        <v>6.296517879182173E-2</v>
      </c>
      <c r="AH30" s="24">
        <f t="shared" si="25"/>
        <v>3.2380457293673226E-2</v>
      </c>
      <c r="AI30" s="24">
        <f t="shared" si="26"/>
        <v>0</v>
      </c>
      <c r="AJ30" s="24">
        <f t="shared" si="27"/>
        <v>4.8663540521578952E-2</v>
      </c>
      <c r="AK30" s="24">
        <f t="shared" si="28"/>
        <v>4.5380858781333133E-2</v>
      </c>
      <c r="AL30" s="24">
        <f t="shared" si="29"/>
        <v>1.5126260804361857E-2</v>
      </c>
      <c r="AM30" s="24">
        <f t="shared" si="30"/>
        <v>3.3332186909227568E-2</v>
      </c>
      <c r="AN30" s="24">
        <f t="shared" si="17"/>
        <v>3.7302028030622214E-2</v>
      </c>
      <c r="AO30" s="24">
        <f t="shared" si="31"/>
        <v>3.2140526644703238E-2</v>
      </c>
      <c r="AP30" s="24">
        <f t="shared" si="32"/>
        <v>3.0262002243672592E-2</v>
      </c>
      <c r="AQ30" s="24">
        <f t="shared" si="32"/>
        <v>2.7761412242540473E-2</v>
      </c>
      <c r="AR30" s="24">
        <f t="shared" si="32"/>
        <v>2.1617593177734928E-2</v>
      </c>
      <c r="AS30" s="24" t="e">
        <f t="shared" si="32"/>
        <v>#DIV/0!</v>
      </c>
      <c r="AT30" s="24">
        <f t="shared" si="32"/>
        <v>2.3738713930905098E-2</v>
      </c>
      <c r="AU30" s="21"/>
      <c r="AV30" s="24">
        <f t="shared" si="34"/>
        <v>0.49724630254429791</v>
      </c>
      <c r="AW30" s="24">
        <f t="shared" si="34"/>
        <v>0.53320919748624895</v>
      </c>
      <c r="AX30" s="24">
        <f t="shared" si="34"/>
        <v>0.31006947236382931</v>
      </c>
      <c r="AY30" s="24">
        <f t="shared" si="34"/>
        <v>0.29728740531794218</v>
      </c>
      <c r="AZ30" s="24">
        <f t="shared" si="34"/>
        <v>0.57203725230603797</v>
      </c>
      <c r="BA30" s="24">
        <f t="shared" si="34"/>
        <v>0.50131181633048438</v>
      </c>
      <c r="BB30" s="24">
        <f t="shared" si="34"/>
        <v>0.53727244433259869</v>
      </c>
      <c r="BC30" s="24">
        <f t="shared" si="34"/>
        <v>0.63024420264841852</v>
      </c>
      <c r="BD30" s="24">
        <f t="shared" si="34"/>
        <v>0.64247624246690482</v>
      </c>
      <c r="BE30" s="24">
        <f t="shared" si="34"/>
        <v>0.44388337331840844</v>
      </c>
      <c r="BF30" s="24">
        <f t="shared" si="34"/>
        <v>0.33462649126389143</v>
      </c>
      <c r="BG30" s="24">
        <f t="shared" si="34"/>
        <v>0.45358010999113407</v>
      </c>
      <c r="BH30" s="24">
        <f t="shared" si="34"/>
        <v>0.55478888968885576</v>
      </c>
      <c r="BI30" s="24">
        <f t="shared" si="33"/>
        <v>0.32941371234757333</v>
      </c>
      <c r="BJ30" s="24">
        <f t="shared" si="33"/>
        <v>0.50299204281446386</v>
      </c>
      <c r="BK30" s="24">
        <f t="shared" si="33"/>
        <v>0.57982251373502902</v>
      </c>
      <c r="BL30" s="24">
        <f t="shared" si="33"/>
        <v>0.49724043945427043</v>
      </c>
      <c r="BM30" s="24">
        <f t="shared" si="33"/>
        <v>0.46733895877585008</v>
      </c>
      <c r="BN30" s="24">
        <f t="shared" si="33"/>
        <v>0.41682727755108617</v>
      </c>
      <c r="BO30" s="24">
        <f t="shared" si="33"/>
        <v>0.40610063125509743</v>
      </c>
      <c r="BP30" s="24" t="e">
        <f t="shared" si="33"/>
        <v>#DIV/0!</v>
      </c>
      <c r="BQ30" s="24">
        <f t="shared" si="33"/>
        <v>0.47561095482934124</v>
      </c>
      <c r="BR30" s="21"/>
      <c r="BS30" s="35">
        <f t="shared" si="11"/>
        <v>43466</v>
      </c>
      <c r="BT30" s="24">
        <f t="shared" si="15"/>
        <v>1.1083122502966487E-2</v>
      </c>
      <c r="BU30" s="24">
        <f t="shared" si="15"/>
        <v>9.2611322788186312E-4</v>
      </c>
      <c r="BV30" s="24">
        <f t="shared" si="15"/>
        <v>3.591459737205938E-4</v>
      </c>
      <c r="BW30" s="24">
        <f t="shared" si="15"/>
        <v>5.6361815390979716E-3</v>
      </c>
      <c r="BX30" s="24">
        <f t="shared" si="15"/>
        <v>1.6853501562176746E-3</v>
      </c>
      <c r="BY30" s="24">
        <f t="shared" si="15"/>
        <v>2.9256067995514926E-3</v>
      </c>
      <c r="BZ30" s="24">
        <f t="shared" si="15"/>
        <v>6.5231768253519494E-4</v>
      </c>
      <c r="CA30" s="24">
        <f t="shared" si="15"/>
        <v>1.9095325444431161E-3</v>
      </c>
      <c r="CB30" s="24">
        <f t="shared" si="15"/>
        <v>1.8841871781752485E-3</v>
      </c>
      <c r="CC30" s="24">
        <f t="shared" si="15"/>
        <v>0</v>
      </c>
      <c r="CD30" s="24">
        <f t="shared" si="15"/>
        <v>3.5867540469632898E-3</v>
      </c>
      <c r="CE30" s="24">
        <f t="shared" si="15"/>
        <v>1.4920410629334125E-3</v>
      </c>
      <c r="CF30" s="24">
        <f t="shared" si="14"/>
        <v>3.2140352714486342E-2</v>
      </c>
    </row>
    <row r="31" spans="1:84" x14ac:dyDescent="0.25">
      <c r="A31" s="31">
        <f>+[1]NOA!A32</f>
        <v>43497</v>
      </c>
      <c r="B31" s="17">
        <f>+[1]NOA!B32</f>
        <v>197.61699999999999</v>
      </c>
      <c r="C31" s="17">
        <f>+[1]NOA!C32</f>
        <v>200.6078</v>
      </c>
      <c r="D31" s="17">
        <f>+[1]NOA!D32</f>
        <v>166.94290000000001</v>
      </c>
      <c r="E31" s="17">
        <f>+[1]NOA!E32</f>
        <v>154.45400000000001</v>
      </c>
      <c r="F31" s="17">
        <f>+[1]NOA!F32</f>
        <v>288.50779999999997</v>
      </c>
      <c r="G31" s="17">
        <f>+[1]NOA!G32</f>
        <v>182.39490000000001</v>
      </c>
      <c r="H31" s="17">
        <f>+[1]NOA!H32</f>
        <v>200.7878</v>
      </c>
      <c r="I31" s="17">
        <f>+[1]NOA!I32</f>
        <v>206.5831</v>
      </c>
      <c r="J31" s="17">
        <f>+[1]NOA!J32</f>
        <v>230.3913</v>
      </c>
      <c r="K31" s="17">
        <f>+[1]NOA!K32</f>
        <v>190.36060000000001</v>
      </c>
      <c r="L31" s="17">
        <f>+[1]NOA!L32</f>
        <v>190.88990000000001</v>
      </c>
      <c r="M31" s="17">
        <f>+[1]NOA!M32</f>
        <v>182.19579999999999</v>
      </c>
      <c r="N31" s="17">
        <f>+[1]NOA!N32</f>
        <v>192.54159999999999</v>
      </c>
      <c r="O31" s="18">
        <f>+[1]NOA!R32</f>
        <v>172.6677</v>
      </c>
      <c r="P31" s="19">
        <f>+[1]NOA!S32</f>
        <v>191.01580000000001</v>
      </c>
      <c r="Q31" s="20">
        <f>+[1]NOA!T32</f>
        <v>240.93260000000001</v>
      </c>
      <c r="R31" s="18">
        <f t="shared" si="4"/>
        <v>197.61522031000001</v>
      </c>
      <c r="S31" s="19">
        <f t="shared" si="5"/>
        <v>186.71041590384351</v>
      </c>
      <c r="T31" s="19">
        <f t="shared" si="6"/>
        <v>174.98979123639407</v>
      </c>
      <c r="U31" s="19">
        <f t="shared" si="7"/>
        <v>172.92168742816096</v>
      </c>
      <c r="V31" s="19"/>
      <c r="W31" s="20">
        <f t="shared" si="8"/>
        <v>186.58375950010594</v>
      </c>
      <c r="X31" s="21"/>
      <c r="Y31" s="41">
        <f t="shared" si="18"/>
        <v>4.2156783640811657E-2</v>
      </c>
      <c r="Z31" s="24">
        <f t="shared" si="18"/>
        <v>6.8562732473935517E-2</v>
      </c>
      <c r="AA31" s="24">
        <f t="shared" si="18"/>
        <v>2.4641544337655752E-2</v>
      </c>
      <c r="AB31" s="24">
        <f t="shared" si="19"/>
        <v>1.3396565366814439E-2</v>
      </c>
      <c r="AC31" s="24">
        <f t="shared" si="20"/>
        <v>7.3673202808965721E-2</v>
      </c>
      <c r="AD31" s="24">
        <f t="shared" si="21"/>
        <v>2.7881501785881557E-2</v>
      </c>
      <c r="AE31" s="24">
        <f t="shared" si="22"/>
        <v>2.3960499649649636E-2</v>
      </c>
      <c r="AF31" s="24">
        <f t="shared" si="23"/>
        <v>1.0189765930739059E-2</v>
      </c>
      <c r="AG31" s="24">
        <f t="shared" si="24"/>
        <v>7.5543188058979638E-3</v>
      </c>
      <c r="AH31" s="24">
        <f t="shared" si="25"/>
        <v>2.626963807342686E-2</v>
      </c>
      <c r="AI31" s="24">
        <f t="shared" si="26"/>
        <v>1.7561188834487096E-2</v>
      </c>
      <c r="AJ31" s="24">
        <f t="shared" si="27"/>
        <v>2.5178214629551388E-2</v>
      </c>
      <c r="AK31" s="24">
        <f t="shared" si="28"/>
        <v>3.673837730846552E-2</v>
      </c>
      <c r="AL31" s="24">
        <f t="shared" si="29"/>
        <v>4.8878243580873226E-2</v>
      </c>
      <c r="AM31" s="24">
        <f t="shared" si="30"/>
        <v>4.2235984176783647E-2</v>
      </c>
      <c r="AN31" s="24">
        <f t="shared" si="17"/>
        <v>3.8510643617062579E-2</v>
      </c>
      <c r="AO31" s="24">
        <f t="shared" si="31"/>
        <v>4.215472364489381E-2</v>
      </c>
      <c r="AP31" s="24">
        <f t="shared" si="32"/>
        <v>4.5819648705594851E-2</v>
      </c>
      <c r="AQ31" s="24">
        <f t="shared" si="32"/>
        <v>2.3419833954962721E-2</v>
      </c>
      <c r="AR31" s="24">
        <f t="shared" si="32"/>
        <v>2.2889305580777286E-2</v>
      </c>
      <c r="AS31" s="24" t="e">
        <f t="shared" si="32"/>
        <v>#DIV/0!</v>
      </c>
      <c r="AT31" s="24">
        <f t="shared" si="32"/>
        <v>1.9229158157032744E-2</v>
      </c>
      <c r="AU31" s="21"/>
      <c r="AV31" s="24">
        <f t="shared" si="34"/>
        <v>0.52911727382463103</v>
      </c>
      <c r="AW31" s="24">
        <f t="shared" si="34"/>
        <v>0.60921629560940072</v>
      </c>
      <c r="AX31" s="24">
        <f t="shared" si="34"/>
        <v>0.31510540984665525</v>
      </c>
      <c r="AY31" s="24">
        <f t="shared" si="34"/>
        <v>0.32286375241633714</v>
      </c>
      <c r="AZ31" s="24">
        <f t="shared" si="34"/>
        <v>0.64880914621427066</v>
      </c>
      <c r="BA31" s="24">
        <f t="shared" si="34"/>
        <v>0.51936368202760774</v>
      </c>
      <c r="BB31" s="24">
        <f t="shared" si="34"/>
        <v>0.54846655479190054</v>
      </c>
      <c r="BC31" s="24">
        <f t="shared" si="34"/>
        <v>0.57108525545913125</v>
      </c>
      <c r="BD31" s="24">
        <f t="shared" si="34"/>
        <v>0.4886524731043842</v>
      </c>
      <c r="BE31" s="24">
        <f t="shared" si="34"/>
        <v>0.46599707664038537</v>
      </c>
      <c r="BF31" s="24">
        <f t="shared" si="34"/>
        <v>0.35428626969104471</v>
      </c>
      <c r="BG31" s="24">
        <f t="shared" si="34"/>
        <v>0.45588456215379991</v>
      </c>
      <c r="BH31" s="24">
        <f t="shared" si="34"/>
        <v>0.58581002558985551</v>
      </c>
      <c r="BI31" s="24">
        <f t="shared" si="33"/>
        <v>0.39557422416775245</v>
      </c>
      <c r="BJ31" s="24">
        <f t="shared" si="33"/>
        <v>0.54022020908170965</v>
      </c>
      <c r="BK31" s="24">
        <f t="shared" si="33"/>
        <v>0.57132962543631272</v>
      </c>
      <c r="BL31" s="24">
        <f t="shared" si="33"/>
        <v>0.52911087946769264</v>
      </c>
      <c r="BM31" s="24">
        <f t="shared" si="33"/>
        <v>0.51343104430486819</v>
      </c>
      <c r="BN31" s="24">
        <f t="shared" si="33"/>
        <v>0.43662942823493101</v>
      </c>
      <c r="BO31" s="24">
        <f t="shared" si="33"/>
        <v>0.43090677556681767</v>
      </c>
      <c r="BP31" s="24" t="e">
        <f t="shared" si="33"/>
        <v>#DIV/0!</v>
      </c>
      <c r="BQ31" s="24">
        <f t="shared" si="33"/>
        <v>0.47315553480605277</v>
      </c>
      <c r="BR31" s="21"/>
      <c r="BS31" s="35">
        <f t="shared" si="11"/>
        <v>43497</v>
      </c>
      <c r="BT31" s="24">
        <f t="shared" si="15"/>
        <v>2.3534149531359846E-2</v>
      </c>
      <c r="BU31" s="24">
        <f t="shared" si="15"/>
        <v>6.627000613321914E-4</v>
      </c>
      <c r="BV31" s="24">
        <f t="shared" si="15"/>
        <v>1.3319614540633468E-3</v>
      </c>
      <c r="BW31" s="24">
        <f t="shared" si="15"/>
        <v>7.3080547675889573E-3</v>
      </c>
      <c r="BX31" s="24">
        <f t="shared" si="15"/>
        <v>1.5967833033000789E-3</v>
      </c>
      <c r="BY31" s="24">
        <f t="shared" si="15"/>
        <v>1.5684203032225478E-3</v>
      </c>
      <c r="BZ31" s="24">
        <f t="shared" si="15"/>
        <v>9.2418898330424775E-4</v>
      </c>
      <c r="CA31" s="24">
        <f t="shared" si="15"/>
        <v>2.359399250407767E-4</v>
      </c>
      <c r="CB31" s="24">
        <f t="shared" si="15"/>
        <v>1.5289574424213112E-3</v>
      </c>
      <c r="CC31" s="24">
        <f t="shared" si="15"/>
        <v>3.5441757887093138E-4</v>
      </c>
      <c r="CD31" s="24">
        <f t="shared" si="15"/>
        <v>1.8854692809051152E-3</v>
      </c>
      <c r="CE31" s="24">
        <f t="shared" si="15"/>
        <v>1.223384703656882E-3</v>
      </c>
      <c r="CF31" s="24">
        <f t="shared" si="14"/>
        <v>4.2154427335066233E-2</v>
      </c>
    </row>
    <row r="32" spans="1:84" x14ac:dyDescent="0.25">
      <c r="A32" s="31">
        <f>+[1]NOA!A33</f>
        <v>43525</v>
      </c>
      <c r="B32" s="17">
        <f>+[1]NOA!B33</f>
        <v>207.2604</v>
      </c>
      <c r="C32" s="17">
        <f>+[1]NOA!C33</f>
        <v>213.03389999999999</v>
      </c>
      <c r="D32" s="17">
        <f>+[1]NOA!D33</f>
        <v>173.9572</v>
      </c>
      <c r="E32" s="17">
        <f>+[1]NOA!E33</f>
        <v>159.0908</v>
      </c>
      <c r="F32" s="17">
        <f>+[1]NOA!F33</f>
        <v>295.416</v>
      </c>
      <c r="G32" s="17">
        <f>+[1]NOA!G33</f>
        <v>188.81110000000001</v>
      </c>
      <c r="H32" s="17">
        <f>+[1]NOA!H33</f>
        <v>211.14580000000001</v>
      </c>
      <c r="I32" s="17">
        <f>+[1]NOA!I33</f>
        <v>216.2516</v>
      </c>
      <c r="J32" s="17">
        <f>+[1]NOA!J33</f>
        <v>239.90430000000001</v>
      </c>
      <c r="K32" s="17">
        <f>+[1]NOA!K33</f>
        <v>193.25559999999999</v>
      </c>
      <c r="L32" s="17">
        <f>+[1]NOA!L33</f>
        <v>239.1842</v>
      </c>
      <c r="M32" s="17">
        <f>+[1]NOA!M33</f>
        <v>189.4298</v>
      </c>
      <c r="N32" s="17">
        <f>+[1]NOA!N33</f>
        <v>198.86680000000001</v>
      </c>
      <c r="O32" s="18">
        <f>+[1]NOA!R33</f>
        <v>177.072</v>
      </c>
      <c r="P32" s="19">
        <f>+[1]NOA!S33</f>
        <v>200.67779999999999</v>
      </c>
      <c r="Q32" s="20">
        <f>+[1]NOA!T33</f>
        <v>254.2432</v>
      </c>
      <c r="R32" s="18">
        <f t="shared" si="4"/>
        <v>207.25839293999999</v>
      </c>
      <c r="S32" s="19">
        <f t="shared" si="5"/>
        <v>195.48296236588345</v>
      </c>
      <c r="T32" s="19">
        <f t="shared" si="6"/>
        <v>180.3806634105498</v>
      </c>
      <c r="U32" s="19">
        <f t="shared" si="7"/>
        <v>177.78358721264371</v>
      </c>
      <c r="V32" s="19"/>
      <c r="W32" s="20">
        <f t="shared" si="8"/>
        <v>195.17076557932643</v>
      </c>
      <c r="X32" s="21"/>
      <c r="Y32" s="41">
        <f t="shared" si="18"/>
        <v>4.8798433333164803E-2</v>
      </c>
      <c r="Z32" s="24">
        <f t="shared" si="18"/>
        <v>6.1942257479519647E-2</v>
      </c>
      <c r="AA32" s="24">
        <f t="shared" si="18"/>
        <v>4.2016162412417568E-2</v>
      </c>
      <c r="AB32" s="24">
        <f t="shared" si="19"/>
        <v>3.0020588654227076E-2</v>
      </c>
      <c r="AC32" s="24">
        <f t="shared" si="20"/>
        <v>2.3944586593499517E-2</v>
      </c>
      <c r="AD32" s="24">
        <f t="shared" si="21"/>
        <v>3.5177518669655905E-2</v>
      </c>
      <c r="AE32" s="24">
        <f t="shared" si="22"/>
        <v>5.1586799596389898E-2</v>
      </c>
      <c r="AF32" s="24">
        <f t="shared" si="23"/>
        <v>4.6801989126893595E-2</v>
      </c>
      <c r="AG32" s="24">
        <f t="shared" si="24"/>
        <v>4.1290621651077997E-2</v>
      </c>
      <c r="AH32" s="24">
        <f t="shared" si="25"/>
        <v>1.5207978962032964E-2</v>
      </c>
      <c r="AI32" s="24">
        <f t="shared" si="26"/>
        <v>0.25299557493612812</v>
      </c>
      <c r="AJ32" s="24">
        <f t="shared" si="27"/>
        <v>3.9704537645763649E-2</v>
      </c>
      <c r="AK32" s="24">
        <f t="shared" si="28"/>
        <v>3.2851082571247137E-2</v>
      </c>
      <c r="AL32" s="24">
        <f t="shared" si="29"/>
        <v>2.5507376307207563E-2</v>
      </c>
      <c r="AM32" s="24">
        <f t="shared" si="30"/>
        <v>5.0582203147592875E-2</v>
      </c>
      <c r="AN32" s="24">
        <f t="shared" si="17"/>
        <v>5.5246155978891931E-2</v>
      </c>
      <c r="AO32" s="24">
        <f t="shared" si="31"/>
        <v>4.8797722234515506E-2</v>
      </c>
      <c r="AP32" s="24">
        <f t="shared" si="32"/>
        <v>4.6984772753962734E-2</v>
      </c>
      <c r="AQ32" s="24">
        <f t="shared" si="32"/>
        <v>3.0806780990287441E-2</v>
      </c>
      <c r="AR32" s="24">
        <f t="shared" si="32"/>
        <v>2.8116194427622476E-2</v>
      </c>
      <c r="AS32" s="24" t="e">
        <f t="shared" si="32"/>
        <v>#DIV/0!</v>
      </c>
      <c r="AT32" s="24">
        <f t="shared" si="32"/>
        <v>4.6022258862329357E-2</v>
      </c>
      <c r="AU32" s="21"/>
      <c r="AV32" s="24">
        <f t="shared" si="34"/>
        <v>0.55544848703170047</v>
      </c>
      <c r="AW32" s="24">
        <f t="shared" si="34"/>
        <v>0.65800490473436835</v>
      </c>
      <c r="AX32" s="24">
        <f t="shared" si="34"/>
        <v>0.36412946734889928</v>
      </c>
      <c r="AY32" s="24">
        <f t="shared" si="34"/>
        <v>0.34646416344701225</v>
      </c>
      <c r="AZ32" s="24">
        <f t="shared" si="34"/>
        <v>0.65117585411863343</v>
      </c>
      <c r="BA32" s="24">
        <f t="shared" si="34"/>
        <v>0.51441294682782024</v>
      </c>
      <c r="BB32" s="24">
        <f t="shared" si="34"/>
        <v>0.60048421011141095</v>
      </c>
      <c r="BC32" s="24">
        <f t="shared" si="34"/>
        <v>0.58286463807747602</v>
      </c>
      <c r="BD32" s="24">
        <f t="shared" si="34"/>
        <v>0.50048597611774515</v>
      </c>
      <c r="BE32" s="24">
        <f t="shared" si="34"/>
        <v>0.42620480371710223</v>
      </c>
      <c r="BF32" s="24">
        <f t="shared" si="34"/>
        <v>0.41421330961965075</v>
      </c>
      <c r="BG32" s="24">
        <f t="shared" si="34"/>
        <v>0.47503081581912476</v>
      </c>
      <c r="BH32" s="24">
        <f t="shared" si="34"/>
        <v>0.61618305820855745</v>
      </c>
      <c r="BI32" s="24">
        <f t="shared" si="33"/>
        <v>0.42216910666268315</v>
      </c>
      <c r="BJ32" s="24">
        <f t="shared" si="33"/>
        <v>0.5699208381347558</v>
      </c>
      <c r="BK32" s="24">
        <f t="shared" si="33"/>
        <v>0.58471847977645663</v>
      </c>
      <c r="BL32" s="24">
        <f t="shared" si="33"/>
        <v>0.5554434781854134</v>
      </c>
      <c r="BM32" s="24">
        <f t="shared" si="33"/>
        <v>0.54284552610115888</v>
      </c>
      <c r="BN32" s="24">
        <f t="shared" si="33"/>
        <v>0.44415621076571687</v>
      </c>
      <c r="BO32" s="24">
        <f t="shared" si="33"/>
        <v>0.43497124167920309</v>
      </c>
      <c r="BP32" s="24" t="e">
        <f t="shared" si="33"/>
        <v>#DIV/0!</v>
      </c>
      <c r="BQ32" s="24">
        <f t="shared" si="33"/>
        <v>0.48795768286732755</v>
      </c>
      <c r="BR32" s="21"/>
      <c r="BS32" s="35">
        <f t="shared" si="11"/>
        <v>43525</v>
      </c>
      <c r="BT32" s="24">
        <f t="shared" si="15"/>
        <v>2.1800396069164073E-2</v>
      </c>
      <c r="BU32" s="24">
        <f t="shared" si="15"/>
        <v>1.1109752197432394E-3</v>
      </c>
      <c r="BV32" s="24">
        <f t="shared" si="15"/>
        <v>2.902443413269098E-3</v>
      </c>
      <c r="BW32" s="24">
        <f t="shared" si="15"/>
        <v>2.4470263185859598E-3</v>
      </c>
      <c r="BX32" s="24">
        <f t="shared" si="15"/>
        <v>1.9870326945556314E-3</v>
      </c>
      <c r="BY32" s="24">
        <f t="shared" si="15"/>
        <v>3.317839052308254E-3</v>
      </c>
      <c r="BZ32" s="24">
        <f t="shared" si="15"/>
        <v>4.1146300672512967E-3</v>
      </c>
      <c r="CA32" s="24">
        <f t="shared" si="15"/>
        <v>1.2467889908256888E-3</v>
      </c>
      <c r="CB32" s="24">
        <f t="shared" si="15"/>
        <v>8.7164818816194418E-4</v>
      </c>
      <c r="CC32" s="24">
        <f t="shared" si="15"/>
        <v>4.9854198778445172E-3</v>
      </c>
      <c r="CD32" s="24">
        <f t="shared" si="15"/>
        <v>2.9248323777812677E-3</v>
      </c>
      <c r="CE32" s="24">
        <f t="shared" si="15"/>
        <v>1.0882505047642706E-3</v>
      </c>
      <c r="CF32" s="24">
        <f t="shared" si="14"/>
        <v>4.8797282774255248E-2</v>
      </c>
    </row>
    <row r="33" spans="1:84" x14ac:dyDescent="0.25">
      <c r="A33" s="31">
        <f>+[1]NOA!A34</f>
        <v>43556</v>
      </c>
      <c r="B33" s="17">
        <f>+[1]NOA!B34</f>
        <v>214.7732</v>
      </c>
      <c r="C33" s="17">
        <f>+[1]NOA!C34</f>
        <v>218.34620000000001</v>
      </c>
      <c r="D33" s="17">
        <f>+[1]NOA!D34</f>
        <v>175.08850000000001</v>
      </c>
      <c r="E33" s="17">
        <f>+[1]NOA!E34</f>
        <v>167.47640000000001</v>
      </c>
      <c r="F33" s="17">
        <f>+[1]NOA!F34</f>
        <v>304.54669999999999</v>
      </c>
      <c r="G33" s="17">
        <f>+[1]NOA!G34</f>
        <v>198.6893</v>
      </c>
      <c r="H33" s="17">
        <f>+[1]NOA!H34</f>
        <v>219.6788</v>
      </c>
      <c r="I33" s="17">
        <f>+[1]NOA!I34</f>
        <v>227.0772</v>
      </c>
      <c r="J33" s="17">
        <f>+[1]NOA!J34</f>
        <v>254.65690000000001</v>
      </c>
      <c r="K33" s="17">
        <f>+[1]NOA!K34</f>
        <v>202.1036</v>
      </c>
      <c r="L33" s="17">
        <f>+[1]NOA!L34</f>
        <v>242.67140000000001</v>
      </c>
      <c r="M33" s="17">
        <f>+[1]NOA!M34</f>
        <v>197.8794</v>
      </c>
      <c r="N33" s="17">
        <f>+[1]NOA!N34</f>
        <v>206.1925</v>
      </c>
      <c r="O33" s="18">
        <f>+[1]NOA!R34</f>
        <v>180.47970000000001</v>
      </c>
      <c r="P33" s="19">
        <f>+[1]NOA!S34</f>
        <v>208.36760000000001</v>
      </c>
      <c r="Q33" s="20">
        <f>+[1]NOA!T34</f>
        <v>264.00209999999998</v>
      </c>
      <c r="R33" s="18">
        <f t="shared" si="4"/>
        <v>214.77102652000002</v>
      </c>
      <c r="S33" s="19">
        <f t="shared" si="5"/>
        <v>202.23249584408529</v>
      </c>
      <c r="T33" s="19">
        <f t="shared" si="6"/>
        <v>189.01169159921849</v>
      </c>
      <c r="U33" s="19">
        <f t="shared" si="7"/>
        <v>186.46668477011494</v>
      </c>
      <c r="V33" s="19"/>
      <c r="W33" s="20">
        <f t="shared" si="8"/>
        <v>204.3238633128575</v>
      </c>
      <c r="X33" s="21"/>
      <c r="Y33" s="41">
        <f t="shared" si="18"/>
        <v>3.6248120721565691E-2</v>
      </c>
      <c r="Z33" s="24">
        <f t="shared" si="18"/>
        <v>2.4936406834780822E-2</v>
      </c>
      <c r="AA33" s="24">
        <f t="shared" si="18"/>
        <v>6.503323806085648E-3</v>
      </c>
      <c r="AB33" s="24">
        <f t="shared" si="19"/>
        <v>5.2709521857957853E-2</v>
      </c>
      <c r="AC33" s="24">
        <f t="shared" si="20"/>
        <v>3.0907939989709421E-2</v>
      </c>
      <c r="AD33" s="24">
        <f t="shared" si="21"/>
        <v>5.2317898682863406E-2</v>
      </c>
      <c r="AE33" s="24">
        <f t="shared" si="22"/>
        <v>4.0412833217615463E-2</v>
      </c>
      <c r="AF33" s="24">
        <f t="shared" si="23"/>
        <v>5.0060207647018684E-2</v>
      </c>
      <c r="AG33" s="24">
        <f t="shared" si="24"/>
        <v>6.1493687274467357E-2</v>
      </c>
      <c r="AH33" s="24">
        <f t="shared" si="25"/>
        <v>4.5783925536957426E-2</v>
      </c>
      <c r="AI33" s="24">
        <f t="shared" si="26"/>
        <v>1.4579558348753796E-2</v>
      </c>
      <c r="AJ33" s="24">
        <f t="shared" si="27"/>
        <v>4.4605442227146908E-2</v>
      </c>
      <c r="AK33" s="24">
        <f t="shared" si="28"/>
        <v>3.6837219686745026E-2</v>
      </c>
      <c r="AL33" s="24">
        <f t="shared" si="29"/>
        <v>1.924471401463812E-2</v>
      </c>
      <c r="AM33" s="24">
        <f t="shared" si="30"/>
        <v>3.8319136446582691E-2</v>
      </c>
      <c r="AN33" s="24">
        <f t="shared" si="17"/>
        <v>3.8384114108066525E-2</v>
      </c>
      <c r="AO33" s="24">
        <f t="shared" si="31"/>
        <v>3.6247668784032738E-2</v>
      </c>
      <c r="AP33" s="24">
        <f t="shared" si="32"/>
        <v>3.4527476955095393E-2</v>
      </c>
      <c r="AQ33" s="24">
        <f t="shared" si="32"/>
        <v>4.7848965767601781E-2</v>
      </c>
      <c r="AR33" s="24">
        <f t="shared" si="32"/>
        <v>4.8840827736733372E-2</v>
      </c>
      <c r="AS33" s="24" t="e">
        <f t="shared" si="32"/>
        <v>#DIV/0!</v>
      </c>
      <c r="AT33" s="24">
        <f t="shared" si="32"/>
        <v>4.6897893269834068E-2</v>
      </c>
      <c r="AU33" s="21"/>
      <c r="AV33" s="24">
        <f t="shared" si="34"/>
        <v>0.56745304534722907</v>
      </c>
      <c r="AW33" s="24">
        <f t="shared" si="34"/>
        <v>0.68114315104142609</v>
      </c>
      <c r="AX33" s="24">
        <f t="shared" si="34"/>
        <v>0.35646026611919224</v>
      </c>
      <c r="AY33" s="24">
        <f t="shared" si="34"/>
        <v>0.35860781078375559</v>
      </c>
      <c r="AZ33" s="24">
        <f t="shared" si="34"/>
        <v>0.52803041744206269</v>
      </c>
      <c r="BA33" s="24">
        <f t="shared" si="34"/>
        <v>0.5757611566249774</v>
      </c>
      <c r="BB33" s="24">
        <f t="shared" si="34"/>
        <v>0.63570271268421097</v>
      </c>
      <c r="BC33" s="24">
        <f t="shared" si="34"/>
        <v>0.62102012451198552</v>
      </c>
      <c r="BD33" s="24">
        <f t="shared" si="34"/>
        <v>0.55269603285175561</v>
      </c>
      <c r="BE33" s="24">
        <f t="shared" si="34"/>
        <v>0.44881079197856288</v>
      </c>
      <c r="BF33" s="24">
        <f t="shared" si="34"/>
        <v>0.41429839443352323</v>
      </c>
      <c r="BG33" s="24">
        <f t="shared" si="34"/>
        <v>0.51485346343494909</v>
      </c>
      <c r="BH33" s="24">
        <f t="shared" si="34"/>
        <v>0.64343431284093344</v>
      </c>
      <c r="BI33" s="24">
        <f t="shared" si="33"/>
        <v>0.43020488701695436</v>
      </c>
      <c r="BJ33" s="24">
        <f t="shared" si="33"/>
        <v>0.59753738581083415</v>
      </c>
      <c r="BK33" s="24">
        <f t="shared" si="33"/>
        <v>0.55099653672278226</v>
      </c>
      <c r="BL33" s="24">
        <f t="shared" si="33"/>
        <v>0.56744847416512045</v>
      </c>
      <c r="BM33" s="24">
        <f t="shared" si="33"/>
        <v>0.56678874991598338</v>
      </c>
      <c r="BN33" s="24">
        <f t="shared" si="33"/>
        <v>0.47325578628596832</v>
      </c>
      <c r="BO33" s="24">
        <f t="shared" si="33"/>
        <v>0.46103676325315579</v>
      </c>
      <c r="BP33" s="24" t="e">
        <f t="shared" si="33"/>
        <v>#DIV/0!</v>
      </c>
      <c r="BQ33" s="24">
        <f t="shared" si="33"/>
        <v>0.51760248318342938</v>
      </c>
      <c r="BR33" s="21"/>
      <c r="BS33" s="35">
        <f t="shared" si="11"/>
        <v>43556</v>
      </c>
      <c r="BT33" s="24">
        <f t="shared" si="15"/>
        <v>8.8862822323994718E-3</v>
      </c>
      <c r="BU33" s="24">
        <f t="shared" si="15"/>
        <v>1.7084638454813519E-4</v>
      </c>
      <c r="BV33" s="24">
        <f t="shared" si="15"/>
        <v>5.0048090228524186E-3</v>
      </c>
      <c r="BW33" s="24">
        <f t="shared" si="15"/>
        <v>3.0837970012602472E-3</v>
      </c>
      <c r="BX33" s="24">
        <f t="shared" si="15"/>
        <v>2.9168420016558857E-3</v>
      </c>
      <c r="BY33" s="24">
        <f t="shared" si="15"/>
        <v>2.6060882831452567E-3</v>
      </c>
      <c r="BZ33" s="24">
        <f t="shared" si="15"/>
        <v>4.3927009694085346E-3</v>
      </c>
      <c r="CA33" s="24">
        <f t="shared" si="15"/>
        <v>1.8435375981132914E-3</v>
      </c>
      <c r="CB33" s="24">
        <f t="shared" si="15"/>
        <v>2.540070365588413E-3</v>
      </c>
      <c r="CC33" s="24">
        <f t="shared" si="15"/>
        <v>3.4323430814569515E-4</v>
      </c>
      <c r="CD33" s="24">
        <f t="shared" si="15"/>
        <v>3.2573662889775388E-3</v>
      </c>
      <c r="CE33" s="24">
        <f t="shared" si="15"/>
        <v>1.2017433142076318E-3</v>
      </c>
      <c r="CF33" s="24">
        <f t="shared" si="14"/>
        <v>3.6247317770302524E-2</v>
      </c>
    </row>
    <row r="34" spans="1:84" x14ac:dyDescent="0.25">
      <c r="A34" s="31">
        <f>+[1]NOA!A35</f>
        <v>43586</v>
      </c>
      <c r="B34" s="17">
        <f>+[1]NOA!B35</f>
        <v>223.0958</v>
      </c>
      <c r="C34" s="17">
        <f>+[1]NOA!C35</f>
        <v>223.1516</v>
      </c>
      <c r="D34" s="17">
        <f>+[1]NOA!D35</f>
        <v>178.76230000000001</v>
      </c>
      <c r="E34" s="17">
        <f>+[1]NOA!E35</f>
        <v>174.13560000000001</v>
      </c>
      <c r="F34" s="17">
        <f>+[1]NOA!F35</f>
        <v>342.548</v>
      </c>
      <c r="G34" s="17">
        <f>+[1]NOA!G35</f>
        <v>205.1609</v>
      </c>
      <c r="H34" s="17">
        <f>+[1]NOA!H35</f>
        <v>227.85910000000001</v>
      </c>
      <c r="I34" s="17">
        <f>+[1]NOA!I35</f>
        <v>237.69370000000001</v>
      </c>
      <c r="J34" s="17">
        <f>+[1]NOA!J35</f>
        <v>261.87290000000002</v>
      </c>
      <c r="K34" s="17">
        <f>+[1]NOA!K35</f>
        <v>207.06960000000001</v>
      </c>
      <c r="L34" s="17">
        <f>+[1]NOA!L35</f>
        <v>243.1671</v>
      </c>
      <c r="M34" s="17">
        <f>+[1]NOA!M35</f>
        <v>204.83109999999999</v>
      </c>
      <c r="N34" s="17">
        <f>+[1]NOA!N35</f>
        <v>212.15940000000001</v>
      </c>
      <c r="O34" s="18">
        <f>+[1]NOA!R35</f>
        <v>184.8278</v>
      </c>
      <c r="P34" s="19">
        <f>+[1]NOA!S35</f>
        <v>214.31979999999999</v>
      </c>
      <c r="Q34" s="20">
        <f>+[1]NOA!T35</f>
        <v>284.32130000000001</v>
      </c>
      <c r="R34" s="18">
        <f t="shared" si="4"/>
        <v>223.09340435000001</v>
      </c>
      <c r="S34" s="19">
        <f t="shared" si="5"/>
        <v>207.73924514464213</v>
      </c>
      <c r="T34" s="19">
        <f t="shared" si="6"/>
        <v>195.35720482835609</v>
      </c>
      <c r="U34" s="19">
        <f t="shared" si="7"/>
        <v>192.63822413793105</v>
      </c>
      <c r="V34" s="19"/>
      <c r="W34" s="20">
        <f t="shared" si="8"/>
        <v>211.36860781614067</v>
      </c>
      <c r="X34" s="21"/>
      <c r="Y34" s="41">
        <f t="shared" si="18"/>
        <v>3.8750644866305528E-2</v>
      </c>
      <c r="Z34" s="24">
        <f t="shared" si="18"/>
        <v>2.2008168678914419E-2</v>
      </c>
      <c r="AA34" s="24">
        <f t="shared" si="18"/>
        <v>2.0982531691116302E-2</v>
      </c>
      <c r="AB34" s="24">
        <f t="shared" si="19"/>
        <v>3.9762020201055126E-2</v>
      </c>
      <c r="AC34" s="24">
        <f t="shared" si="20"/>
        <v>0.12477987776587307</v>
      </c>
      <c r="AD34" s="24">
        <f t="shared" si="21"/>
        <v>3.2571457043736096E-2</v>
      </c>
      <c r="AE34" s="24">
        <f t="shared" si="22"/>
        <v>3.723754863919515E-2</v>
      </c>
      <c r="AF34" s="24">
        <f t="shared" si="23"/>
        <v>4.6752822388157034E-2</v>
      </c>
      <c r="AG34" s="24">
        <f t="shared" si="24"/>
        <v>2.8336165248222356E-2</v>
      </c>
      <c r="AH34" s="24">
        <f t="shared" si="25"/>
        <v>2.4571556370099445E-2</v>
      </c>
      <c r="AI34" s="24">
        <f t="shared" si="26"/>
        <v>2.0426799367374571E-3</v>
      </c>
      <c r="AJ34" s="24">
        <f t="shared" si="27"/>
        <v>3.5130993928625065E-2</v>
      </c>
      <c r="AK34" s="24">
        <f t="shared" si="28"/>
        <v>2.8938491943208522E-2</v>
      </c>
      <c r="AL34" s="24">
        <f t="shared" si="29"/>
        <v>2.4091906181138212E-2</v>
      </c>
      <c r="AM34" s="24">
        <f t="shared" si="30"/>
        <v>2.8565861487102495E-2</v>
      </c>
      <c r="AN34" s="24">
        <f t="shared" si="17"/>
        <v>7.6966054436688358E-2</v>
      </c>
      <c r="AO34" s="24">
        <f t="shared" si="31"/>
        <v>3.8750002571808606E-2</v>
      </c>
      <c r="AP34" s="24">
        <f t="shared" ref="AP34" si="35">+S34/S33-1</f>
        <v>2.7229794487639403E-2</v>
      </c>
      <c r="AQ34" s="24">
        <f t="shared" si="32"/>
        <v>3.3572067290909446E-2</v>
      </c>
      <c r="AR34" s="24">
        <f t="shared" si="32"/>
        <v>3.3097276199363312E-2</v>
      </c>
      <c r="AS34" s="24" t="e">
        <f t="shared" si="32"/>
        <v>#DIV/0!</v>
      </c>
      <c r="AT34" s="24">
        <f t="shared" si="32"/>
        <v>3.4478324700117691E-2</v>
      </c>
      <c r="AU34" s="21"/>
      <c r="AV34" s="24">
        <f t="shared" si="34"/>
        <v>0.59151792720683694</v>
      </c>
      <c r="AW34" s="24">
        <f t="shared" si="34"/>
        <v>0.67004390054797081</v>
      </c>
      <c r="AX34" s="24">
        <f t="shared" si="34"/>
        <v>0.36095740858040792</v>
      </c>
      <c r="AY34" s="24">
        <f t="shared" si="34"/>
        <v>0.37340987943122017</v>
      </c>
      <c r="AZ34" s="24">
        <f t="shared" si="34"/>
        <v>0.68954174704223647</v>
      </c>
      <c r="BA34" s="24">
        <f t="shared" si="34"/>
        <v>0.59549645183240973</v>
      </c>
      <c r="BB34" s="24">
        <f t="shared" si="34"/>
        <v>0.64786552623642857</v>
      </c>
      <c r="BC34" s="24">
        <f t="shared" si="34"/>
        <v>0.66089402768043759</v>
      </c>
      <c r="BD34" s="24">
        <f t="shared" si="34"/>
        <v>0.54195354347445934</v>
      </c>
      <c r="BE34" s="24">
        <f t="shared" si="34"/>
        <v>0.47429816379856615</v>
      </c>
      <c r="BF34" s="24">
        <f t="shared" si="34"/>
        <v>0.41205788826973944</v>
      </c>
      <c r="BG34" s="24">
        <f t="shared" si="34"/>
        <v>0.54705567799541699</v>
      </c>
      <c r="BH34" s="24">
        <f t="shared" si="34"/>
        <v>0.65532140992961585</v>
      </c>
      <c r="BI34" s="24">
        <f t="shared" si="33"/>
        <v>0.43374058473544164</v>
      </c>
      <c r="BJ34" s="24">
        <f t="shared" si="33"/>
        <v>0.60454681916563779</v>
      </c>
      <c r="BK34" s="24">
        <f t="shared" si="33"/>
        <v>0.63636933939487084</v>
      </c>
      <c r="BL34" s="24">
        <f t="shared" si="33"/>
        <v>0.59151357784179259</v>
      </c>
      <c r="BM34" s="24">
        <f t="shared" si="33"/>
        <v>0.57228040087687071</v>
      </c>
      <c r="BN34" s="24">
        <f t="shared" si="33"/>
        <v>0.49414956320326997</v>
      </c>
      <c r="BO34" s="24">
        <f t="shared" si="33"/>
        <v>0.47871777694348361</v>
      </c>
      <c r="BP34" s="24" t="e">
        <f t="shared" si="33"/>
        <v>#DIV/0!</v>
      </c>
      <c r="BQ34" s="24">
        <f t="shared" si="33"/>
        <v>0.53593192768824749</v>
      </c>
      <c r="BR34" s="21"/>
      <c r="BS34" s="35">
        <f t="shared" si="11"/>
        <v>43586</v>
      </c>
      <c r="BT34" s="24">
        <f t="shared" si="15"/>
        <v>7.7571697958590596E-3</v>
      </c>
      <c r="BU34" s="24">
        <f t="shared" si="15"/>
        <v>5.3540171678775558E-4</v>
      </c>
      <c r="BV34" s="24">
        <f t="shared" si="15"/>
        <v>3.8354088871423429E-3</v>
      </c>
      <c r="BW34" s="24">
        <f t="shared" si="15"/>
        <v>1.2385581627502879E-2</v>
      </c>
      <c r="BX34" s="24">
        <f t="shared" si="15"/>
        <v>1.8440937696137119E-3</v>
      </c>
      <c r="BY34" s="24">
        <f t="shared" si="15"/>
        <v>2.4109758107622417E-3</v>
      </c>
      <c r="BZ34" s="24">
        <f t="shared" si="15"/>
        <v>4.1571650932239225E-3</v>
      </c>
      <c r="CA34" s="24">
        <f t="shared" si="15"/>
        <v>8.7019423279999643E-4</v>
      </c>
      <c r="CB34" s="24">
        <f t="shared" si="15"/>
        <v>1.3757628977917192E-3</v>
      </c>
      <c r="CC34" s="24">
        <f t="shared" si="15"/>
        <v>4.7083528112445996E-5</v>
      </c>
      <c r="CD34" s="24">
        <f t="shared" si="15"/>
        <v>2.5861738336067958E-3</v>
      </c>
      <c r="CE34" s="24">
        <f t="shared" si="15"/>
        <v>9.4459923305142512E-4</v>
      </c>
      <c r="CF34" s="24">
        <f t="shared" si="14"/>
        <v>3.87496104262543E-2</v>
      </c>
    </row>
    <row r="35" spans="1:84" x14ac:dyDescent="0.25">
      <c r="A35" s="31">
        <f>+[1]NOA!A36</f>
        <v>43617</v>
      </c>
      <c r="B35" s="17">
        <f>+[1]NOA!B36</f>
        <v>229.39580000000001</v>
      </c>
      <c r="C35" s="17">
        <f>+[1]NOA!C36</f>
        <v>227.94309999999999</v>
      </c>
      <c r="D35" s="17">
        <f>+[1]NOA!D36</f>
        <v>183.68129999999999</v>
      </c>
      <c r="E35" s="17">
        <f>+[1]NOA!E36</f>
        <v>179.7817</v>
      </c>
      <c r="F35" s="17">
        <f>+[1]NOA!F36</f>
        <v>353.21839999999997</v>
      </c>
      <c r="G35" s="17">
        <f>+[1]NOA!G36</f>
        <v>212.15710000000001</v>
      </c>
      <c r="H35" s="17">
        <f>+[1]NOA!H36</f>
        <v>239.2954</v>
      </c>
      <c r="I35" s="17">
        <f>+[1]NOA!I36</f>
        <v>238.6925</v>
      </c>
      <c r="J35" s="17">
        <f>+[1]NOA!J36</f>
        <v>277.90780000000001</v>
      </c>
      <c r="K35" s="17">
        <f>+[1]NOA!K36</f>
        <v>216.23269999999999</v>
      </c>
      <c r="L35" s="17">
        <f>+[1]NOA!L36</f>
        <v>244.38499999999999</v>
      </c>
      <c r="M35" s="17">
        <f>+[1]NOA!M36</f>
        <v>213.19290000000001</v>
      </c>
      <c r="N35" s="17">
        <f>+[1]NOA!N36</f>
        <v>216.56829999999999</v>
      </c>
      <c r="O35" s="18">
        <f>+[1]NOA!R36</f>
        <v>188.82149999999999</v>
      </c>
      <c r="P35" s="19">
        <f>+[1]NOA!S36</f>
        <v>220.75729999999999</v>
      </c>
      <c r="Q35" s="20">
        <f>+[1]NOA!T36</f>
        <v>291.73610000000002</v>
      </c>
      <c r="R35" s="18">
        <f t="shared" si="4"/>
        <v>229.39338092</v>
      </c>
      <c r="S35" s="19">
        <f t="shared" si="5"/>
        <v>213.58602312915929</v>
      </c>
      <c r="T35" s="19">
        <f t="shared" si="6"/>
        <v>202.3061439296678</v>
      </c>
      <c r="U35" s="19">
        <f t="shared" si="7"/>
        <v>199.18167622126435</v>
      </c>
      <c r="V35" s="19"/>
      <c r="W35" s="20">
        <f t="shared" si="8"/>
        <v>217.87096536750693</v>
      </c>
      <c r="X35" s="21"/>
      <c r="Y35" s="41">
        <f t="shared" si="18"/>
        <v>2.8238989707560558E-2</v>
      </c>
      <c r="Z35" s="24">
        <f t="shared" si="18"/>
        <v>2.1471950010665264E-2</v>
      </c>
      <c r="AA35" s="24">
        <f t="shared" si="18"/>
        <v>2.7516987642248747E-2</v>
      </c>
      <c r="AB35" s="24">
        <f t="shared" si="19"/>
        <v>3.2423582541421636E-2</v>
      </c>
      <c r="AC35" s="24">
        <f t="shared" si="20"/>
        <v>3.1150086995107129E-2</v>
      </c>
      <c r="AD35" s="24">
        <f t="shared" si="21"/>
        <v>3.410103972053169E-2</v>
      </c>
      <c r="AE35" s="24">
        <f t="shared" si="22"/>
        <v>5.0190227206198923E-2</v>
      </c>
      <c r="AF35" s="24">
        <f t="shared" si="23"/>
        <v>4.2020465834811116E-3</v>
      </c>
      <c r="AG35" s="24">
        <f t="shared" si="24"/>
        <v>6.1231612740378916E-2</v>
      </c>
      <c r="AH35" s="24">
        <f t="shared" si="25"/>
        <v>4.4251304875268849E-2</v>
      </c>
      <c r="AI35" s="24">
        <f t="shared" si="26"/>
        <v>5.0084900465563464E-3</v>
      </c>
      <c r="AJ35" s="24">
        <f t="shared" si="27"/>
        <v>4.0822902381523196E-2</v>
      </c>
      <c r="AK35" s="24">
        <f t="shared" si="28"/>
        <v>2.0781073098811609E-2</v>
      </c>
      <c r="AL35" s="24">
        <f t="shared" si="29"/>
        <v>2.1607680229922099E-2</v>
      </c>
      <c r="AM35" s="24">
        <f t="shared" si="30"/>
        <v>3.0036888798888439E-2</v>
      </c>
      <c r="AN35" s="24">
        <f t="shared" si="17"/>
        <v>2.6078946600202046E-2</v>
      </c>
      <c r="AO35" s="24">
        <f t="shared" si="31"/>
        <v>2.8239187923800202E-2</v>
      </c>
      <c r="AP35" s="24">
        <f t="shared" si="32"/>
        <v>2.8144792672401664E-2</v>
      </c>
      <c r="AQ35" s="24">
        <f t="shared" si="32"/>
        <v>3.5570426529275778E-2</v>
      </c>
      <c r="AR35" s="24">
        <f t="shared" si="32"/>
        <v>3.3967568547808691E-2</v>
      </c>
      <c r="AS35" s="24" t="e">
        <f t="shared" si="32"/>
        <v>#DIV/0!</v>
      </c>
      <c r="AT35" s="24">
        <f t="shared" si="32"/>
        <v>3.076311860379155E-2</v>
      </c>
      <c r="AU35" s="21"/>
      <c r="AV35" s="24">
        <f t="shared" si="34"/>
        <v>0.5826468632109969</v>
      </c>
      <c r="AW35" s="24">
        <f t="shared" si="34"/>
        <v>0.61821528771666756</v>
      </c>
      <c r="AX35" s="24">
        <f t="shared" si="34"/>
        <v>0.38617666835459841</v>
      </c>
      <c r="AY35" s="24">
        <f t="shared" si="34"/>
        <v>0.39579247623883362</v>
      </c>
      <c r="AZ35" s="24">
        <f t="shared" si="34"/>
        <v>0.70969017594080075</v>
      </c>
      <c r="BA35" s="24">
        <f t="shared" si="34"/>
        <v>0.59543007113958701</v>
      </c>
      <c r="BB35" s="24">
        <f t="shared" si="34"/>
        <v>0.6789596284186743</v>
      </c>
      <c r="BC35" s="24">
        <f t="shared" si="34"/>
        <v>0.5932206896919987</v>
      </c>
      <c r="BD35" s="24">
        <f t="shared" si="34"/>
        <v>0.62757225626486468</v>
      </c>
      <c r="BE35" s="24">
        <f t="shared" si="34"/>
        <v>0.51392078392714113</v>
      </c>
      <c r="BF35" s="24">
        <f t="shared" si="34"/>
        <v>0.41086851099205601</v>
      </c>
      <c r="BG35" s="24">
        <f t="shared" si="34"/>
        <v>0.57037649778173272</v>
      </c>
      <c r="BH35" s="24">
        <f t="shared" si="34"/>
        <v>0.63512808490622286</v>
      </c>
      <c r="BI35" s="24">
        <f t="shared" si="33"/>
        <v>0.4148871441267139</v>
      </c>
      <c r="BJ35" s="24">
        <f t="shared" si="33"/>
        <v>0.59176864705220678</v>
      </c>
      <c r="BK35" s="24">
        <f t="shared" si="33"/>
        <v>0.6451982734604893</v>
      </c>
      <c r="BL35" s="24">
        <f t="shared" si="33"/>
        <v>0.58264245809807291</v>
      </c>
      <c r="BM35" s="24">
        <f t="shared" si="33"/>
        <v>0.55854715991258508</v>
      </c>
      <c r="BN35" s="24">
        <f t="shared" si="33"/>
        <v>0.51265668027077815</v>
      </c>
      <c r="BO35" s="24">
        <f t="shared" si="33"/>
        <v>0.49576836188219775</v>
      </c>
      <c r="BP35" s="24" t="e">
        <f t="shared" si="33"/>
        <v>#DIV/0!</v>
      </c>
      <c r="BQ35" s="24">
        <f t="shared" si="33"/>
        <v>0.54323235039745121</v>
      </c>
      <c r="BR35" s="21"/>
      <c r="BS35" s="35">
        <f t="shared" si="11"/>
        <v>43617</v>
      </c>
      <c r="BT35" s="24">
        <f t="shared" si="15"/>
        <v>7.4461870192087647E-3</v>
      </c>
      <c r="BU35" s="24">
        <f t="shared" si="15"/>
        <v>6.9012818708375271E-4</v>
      </c>
      <c r="BV35" s="24">
        <f t="shared" si="15"/>
        <v>3.1305948834536496E-3</v>
      </c>
      <c r="BW35" s="24">
        <f t="shared" si="15"/>
        <v>3.3480146197283774E-3</v>
      </c>
      <c r="BX35" s="24">
        <f t="shared" si="15"/>
        <v>1.919208877979778E-3</v>
      </c>
      <c r="BY35" s="24">
        <f t="shared" si="15"/>
        <v>3.2448741303063491E-3</v>
      </c>
      <c r="BZ35" s="24">
        <f t="shared" si="15"/>
        <v>3.7651573897849727E-4</v>
      </c>
      <c r="CA35" s="24">
        <f t="shared" si="15"/>
        <v>1.8615496571428053E-3</v>
      </c>
      <c r="CB35" s="24">
        <f t="shared" si="15"/>
        <v>2.4438131511216221E-3</v>
      </c>
      <c r="CC35" s="24">
        <f t="shared" si="15"/>
        <v>1.113654313528077E-4</v>
      </c>
      <c r="CD35" s="24">
        <f t="shared" si="15"/>
        <v>2.9947126750033007E-3</v>
      </c>
      <c r="CE35" s="24">
        <f t="shared" si="15"/>
        <v>6.7192031405342281E-4</v>
      </c>
      <c r="CF35" s="24">
        <f t="shared" si="14"/>
        <v>2.8238884685413124E-2</v>
      </c>
    </row>
    <row r="36" spans="1:84" x14ac:dyDescent="0.25">
      <c r="A36" s="31">
        <f>+[1]NOA!A37</f>
        <v>43647</v>
      </c>
      <c r="B36" s="17">
        <f>+[1]NOA!B37</f>
        <v>233.93199999999999</v>
      </c>
      <c r="C36" s="17">
        <f>+[1]NOA!C37</f>
        <v>231.19929999999999</v>
      </c>
      <c r="D36" s="17">
        <f>+[1]NOA!D37</f>
        <v>184.15799999999999</v>
      </c>
      <c r="E36" s="17">
        <f>+[1]NOA!E37</f>
        <v>182.08260000000001</v>
      </c>
      <c r="F36" s="17">
        <f>+[1]NOA!F37</f>
        <v>357.45339999999999</v>
      </c>
      <c r="G36" s="17">
        <f>+[1]NOA!G37</f>
        <v>216.43430000000001</v>
      </c>
      <c r="H36" s="17">
        <f>+[1]NOA!H37</f>
        <v>247.54560000000001</v>
      </c>
      <c r="I36" s="17">
        <f>+[1]NOA!I37</f>
        <v>245.63050000000001</v>
      </c>
      <c r="J36" s="17">
        <f>+[1]NOA!J37</f>
        <v>277.97030000000001</v>
      </c>
      <c r="K36" s="17">
        <f>+[1]NOA!K37</f>
        <v>224.02359999999999</v>
      </c>
      <c r="L36" s="17">
        <f>+[1]NOA!L37</f>
        <v>251.77629999999999</v>
      </c>
      <c r="M36" s="17">
        <f>+[1]NOA!M37</f>
        <v>220.9991</v>
      </c>
      <c r="N36" s="17">
        <f>+[1]NOA!N37</f>
        <v>222.5813</v>
      </c>
      <c r="O36" s="18">
        <f>+[1]NOA!R37</f>
        <v>191.0737</v>
      </c>
      <c r="P36" s="19">
        <f>+[1]NOA!S37</f>
        <v>225.60990000000001</v>
      </c>
      <c r="Q36" s="20">
        <f>+[1]NOA!T37</f>
        <v>296.67959999999999</v>
      </c>
      <c r="R36" s="18">
        <f t="shared" si="4"/>
        <v>233.92990280000004</v>
      </c>
      <c r="S36" s="19">
        <f t="shared" si="5"/>
        <v>217.6359309792204</v>
      </c>
      <c r="T36" s="19">
        <f t="shared" si="6"/>
        <v>207.43620784258997</v>
      </c>
      <c r="U36" s="19">
        <f t="shared" si="7"/>
        <v>203.54369676724139</v>
      </c>
      <c r="V36" s="19"/>
      <c r="W36" s="20">
        <f t="shared" si="8"/>
        <v>223.10822707053589</v>
      </c>
      <c r="X36" s="21"/>
      <c r="Y36" s="41">
        <f t="shared" si="18"/>
        <v>1.9774555593432774E-2</v>
      </c>
      <c r="Z36" s="24">
        <f t="shared" si="18"/>
        <v>1.4285143967946334E-2</v>
      </c>
      <c r="AA36" s="24">
        <f t="shared" si="18"/>
        <v>2.5952560222515242E-3</v>
      </c>
      <c r="AB36" s="24">
        <f t="shared" si="18"/>
        <v>1.2798299270726732E-2</v>
      </c>
      <c r="AC36" s="24">
        <f t="shared" si="18"/>
        <v>1.1989749118392456E-2</v>
      </c>
      <c r="AD36" s="24">
        <f t="shared" si="18"/>
        <v>2.016053198313883E-2</v>
      </c>
      <c r="AE36" s="24">
        <f t="shared" si="18"/>
        <v>3.4477052212453785E-2</v>
      </c>
      <c r="AF36" s="24">
        <f t="shared" si="18"/>
        <v>2.9066686217623205E-2</v>
      </c>
      <c r="AG36" s="24">
        <f t="shared" si="18"/>
        <v>2.2489473127418336E-4</v>
      </c>
      <c r="AH36" s="24">
        <f t="shared" si="18"/>
        <v>3.6030165650246193E-2</v>
      </c>
      <c r="AI36" s="24">
        <f t="shared" si="18"/>
        <v>3.0244491274014296E-2</v>
      </c>
      <c r="AJ36" s="24">
        <f t="shared" si="18"/>
        <v>3.661566590632237E-2</v>
      </c>
      <c r="AK36" s="24">
        <f t="shared" si="18"/>
        <v>2.776491296279282E-2</v>
      </c>
      <c r="AL36" s="24">
        <f t="shared" si="18"/>
        <v>1.1927667135363418E-2</v>
      </c>
      <c r="AM36" s="24">
        <f t="shared" si="18"/>
        <v>2.1981606044285007E-2</v>
      </c>
      <c r="AN36" s="24">
        <f t="shared" si="18"/>
        <v>1.6945108952920007E-2</v>
      </c>
      <c r="AO36" s="24">
        <f t="shared" ref="AO36:AO52" si="36">+R36/R35-1</f>
        <v>1.9776167306161829E-2</v>
      </c>
      <c r="AP36" s="24">
        <f t="shared" si="32"/>
        <v>1.8961483484394748E-2</v>
      </c>
      <c r="AQ36" s="24">
        <f t="shared" si="32"/>
        <v>2.5357924446949287E-2</v>
      </c>
      <c r="AR36" s="24">
        <f t="shared" si="32"/>
        <v>2.1899707988858319E-2</v>
      </c>
      <c r="AS36" s="24" t="e">
        <f t="shared" si="32"/>
        <v>#DIV/0!</v>
      </c>
      <c r="AT36" s="24">
        <f t="shared" si="32"/>
        <v>2.4038364608127916E-2</v>
      </c>
      <c r="AU36" s="21"/>
      <c r="AV36" s="24">
        <f t="shared" si="34"/>
        <v>0.56051834942557566</v>
      </c>
      <c r="AW36" s="24">
        <f t="shared" si="34"/>
        <v>0.57405644834056346</v>
      </c>
      <c r="AX36" s="24">
        <f t="shared" si="34"/>
        <v>0.35151915455746363</v>
      </c>
      <c r="AY36" s="24">
        <f t="shared" si="34"/>
        <v>0.3922061120706859</v>
      </c>
      <c r="AZ36" s="24">
        <f t="shared" si="34"/>
        <v>0.71285542190613183</v>
      </c>
      <c r="BA36" s="24">
        <f t="shared" si="34"/>
        <v>0.56132833268047833</v>
      </c>
      <c r="BB36" s="24">
        <f t="shared" si="34"/>
        <v>0.6781319019527825</v>
      </c>
      <c r="BC36" s="24">
        <f t="shared" si="34"/>
        <v>0.55891536826071797</v>
      </c>
      <c r="BD36" s="24">
        <f t="shared" si="34"/>
        <v>0.61174718146037566</v>
      </c>
      <c r="BE36" s="24">
        <f t="shared" si="34"/>
        <v>0.51351957571867723</v>
      </c>
      <c r="BF36" s="24">
        <f t="shared" si="34"/>
        <v>0.42697323974953627</v>
      </c>
      <c r="BG36" s="24">
        <f t="shared" si="34"/>
        <v>0.56059364941721124</v>
      </c>
      <c r="BH36" s="24">
        <f t="shared" si="34"/>
        <v>0.62044185139023189</v>
      </c>
      <c r="BI36" s="24">
        <f t="shared" si="33"/>
        <v>0.36262221429844899</v>
      </c>
      <c r="BJ36" s="24">
        <f t="shared" si="33"/>
        <v>0.57228755710268553</v>
      </c>
      <c r="BK36" s="24">
        <f t="shared" si="33"/>
        <v>0.63364696152158206</v>
      </c>
      <c r="BL36" s="24">
        <f t="shared" si="33"/>
        <v>0.5605129522343677</v>
      </c>
      <c r="BM36" s="24">
        <f t="shared" si="33"/>
        <v>0.53135898568181417</v>
      </c>
      <c r="BN36" s="24">
        <f t="shared" si="33"/>
        <v>0.5029020375423876</v>
      </c>
      <c r="BO36" s="24">
        <f t="shared" si="33"/>
        <v>0.48578653514806813</v>
      </c>
      <c r="BP36" s="24" t="e">
        <f t="shared" si="33"/>
        <v>#DIV/0!</v>
      </c>
      <c r="BQ36" s="24">
        <f t="shared" si="33"/>
        <v>0.53108162131256997</v>
      </c>
      <c r="BR36" s="21"/>
      <c r="BS36" s="35">
        <f t="shared" si="11"/>
        <v>43647</v>
      </c>
      <c r="BT36" s="24">
        <f t="shared" si="15"/>
        <v>4.9212955947755032E-3</v>
      </c>
      <c r="BU36" s="24">
        <f t="shared" si="15"/>
        <v>6.5043518669477858E-5</v>
      </c>
      <c r="BV36" s="24">
        <f t="shared" si="15"/>
        <v>1.2407434225038189E-3</v>
      </c>
      <c r="BW36" s="24">
        <f t="shared" si="15"/>
        <v>1.2923078800919678E-3</v>
      </c>
      <c r="BX36" s="24">
        <f t="shared" si="15"/>
        <v>1.1411047630340207E-3</v>
      </c>
      <c r="BY36" s="24">
        <f t="shared" si="15"/>
        <v>2.2765789957793488E-3</v>
      </c>
      <c r="BZ36" s="24">
        <f t="shared" si="15"/>
        <v>2.543576647872373E-3</v>
      </c>
      <c r="CA36" s="24">
        <f t="shared" si="15"/>
        <v>7.0565808092388782E-6</v>
      </c>
      <c r="CB36" s="24">
        <f t="shared" si="15"/>
        <v>2.0207804589273191E-3</v>
      </c>
      <c r="CC36" s="24">
        <f t="shared" si="15"/>
        <v>6.5730288000041858E-4</v>
      </c>
      <c r="CD36" s="24">
        <f t="shared" si="15"/>
        <v>2.7189485596510448E-3</v>
      </c>
      <c r="CE36" s="24">
        <f t="shared" si="15"/>
        <v>8.9121945563083618E-4</v>
      </c>
      <c r="CF36" s="24">
        <f t="shared" si="14"/>
        <v>1.977595875774537E-2</v>
      </c>
    </row>
    <row r="37" spans="1:84" x14ac:dyDescent="0.25">
      <c r="A37" s="31">
        <f>+[1]NOA!A38</f>
        <v>43678</v>
      </c>
      <c r="B37" s="17">
        <f>+[1]NOA!B38</f>
        <v>243.63480000000001</v>
      </c>
      <c r="C37" s="17">
        <f>+[1]NOA!C38</f>
        <v>243.39750000000001</v>
      </c>
      <c r="D37" s="17">
        <f>+[1]NOA!D38</f>
        <v>192.5762</v>
      </c>
      <c r="E37" s="17">
        <f>+[1]NOA!E38</f>
        <v>186.81</v>
      </c>
      <c r="F37" s="17">
        <f>+[1]NOA!F38</f>
        <v>365.07940000000002</v>
      </c>
      <c r="G37" s="17">
        <f>+[1]NOA!G38</f>
        <v>231.14099999999999</v>
      </c>
      <c r="H37" s="17">
        <f>+[1]NOA!H38</f>
        <v>259.21100000000001</v>
      </c>
      <c r="I37" s="17">
        <f>+[1]NOA!I38</f>
        <v>251.6284</v>
      </c>
      <c r="J37" s="17">
        <f>+[1]NOA!J38</f>
        <v>281.81119999999999</v>
      </c>
      <c r="K37" s="17">
        <f>+[1]NOA!K38</f>
        <v>233.29650000000001</v>
      </c>
      <c r="L37" s="17">
        <f>+[1]NOA!L38</f>
        <v>259.22649999999999</v>
      </c>
      <c r="M37" s="17">
        <f>+[1]NOA!M38</f>
        <v>230.00550000000001</v>
      </c>
      <c r="N37" s="17">
        <f>+[1]NOA!N38</f>
        <v>235.10249999999999</v>
      </c>
      <c r="O37" s="18">
        <f>+[1]NOA!R38</f>
        <v>203.5009</v>
      </c>
      <c r="P37" s="19">
        <f>+[1]NOA!S38</f>
        <v>235.52449999999999</v>
      </c>
      <c r="Q37" s="20">
        <f>+[1]NOA!T38</f>
        <v>303.61950000000002</v>
      </c>
      <c r="R37" s="18">
        <f t="shared" si="4"/>
        <v>243.63253413000001</v>
      </c>
      <c r="S37" s="19">
        <f t="shared" si="5"/>
        <v>228.05899865543932</v>
      </c>
      <c r="T37" s="19">
        <f t="shared" si="6"/>
        <v>216.31675244208762</v>
      </c>
      <c r="U37" s="19">
        <f t="shared" si="7"/>
        <v>212.38812122844828</v>
      </c>
      <c r="V37" s="19"/>
      <c r="W37" s="20">
        <f t="shared" si="8"/>
        <v>231.48906665960604</v>
      </c>
      <c r="X37" s="21"/>
      <c r="Y37" s="41">
        <f t="shared" si="18"/>
        <v>4.1477010413282667E-2</v>
      </c>
      <c r="Z37" s="24">
        <f t="shared" si="18"/>
        <v>5.2760540364957809E-2</v>
      </c>
      <c r="AA37" s="24">
        <f t="shared" si="18"/>
        <v>4.571183440306692E-2</v>
      </c>
      <c r="AB37" s="24">
        <f t="shared" si="18"/>
        <v>2.5962942093313623E-2</v>
      </c>
      <c r="AC37" s="24">
        <f t="shared" si="18"/>
        <v>2.1334249443424103E-2</v>
      </c>
      <c r="AD37" s="24">
        <f t="shared" si="18"/>
        <v>6.7949950631669642E-2</v>
      </c>
      <c r="AE37" s="24">
        <f t="shared" si="18"/>
        <v>4.7124247007420017E-2</v>
      </c>
      <c r="AF37" s="24">
        <f t="shared" si="18"/>
        <v>2.4418384524723002E-2</v>
      </c>
      <c r="AG37" s="24">
        <f t="shared" si="18"/>
        <v>1.3817663253951951E-2</v>
      </c>
      <c r="AH37" s="24">
        <f t="shared" si="18"/>
        <v>4.1392514002989156E-2</v>
      </c>
      <c r="AI37" s="24">
        <f t="shared" si="18"/>
        <v>2.9590553201393366E-2</v>
      </c>
      <c r="AJ37" s="24">
        <f t="shared" si="18"/>
        <v>4.075310713935032E-2</v>
      </c>
      <c r="AK37" s="24">
        <f t="shared" si="18"/>
        <v>5.6254501164293647E-2</v>
      </c>
      <c r="AL37" s="24">
        <f t="shared" si="18"/>
        <v>6.5038778230599004E-2</v>
      </c>
      <c r="AM37" s="24">
        <f t="shared" si="18"/>
        <v>4.3945766564321698E-2</v>
      </c>
      <c r="AN37" s="24">
        <f t="shared" si="18"/>
        <v>2.3391901566538476E-2</v>
      </c>
      <c r="AO37" s="24">
        <f t="shared" si="36"/>
        <v>4.1476661229989498E-2</v>
      </c>
      <c r="AP37" s="24">
        <f t="shared" si="32"/>
        <v>4.7892219034429973E-2</v>
      </c>
      <c r="AQ37" s="24">
        <f t="shared" si="32"/>
        <v>4.2810966763509928E-2</v>
      </c>
      <c r="AR37" s="24">
        <f t="shared" si="32"/>
        <v>4.3452214938008105E-2</v>
      </c>
      <c r="AS37" s="24" t="e">
        <f t="shared" si="32"/>
        <v>#DIV/0!</v>
      </c>
      <c r="AT37" s="24">
        <f t="shared" si="32"/>
        <v>3.7564009624891703E-2</v>
      </c>
      <c r="AU37" s="21"/>
      <c r="AV37" s="24">
        <f t="shared" si="34"/>
        <v>0.56310520774588912</v>
      </c>
      <c r="AW37" s="24">
        <f t="shared" si="34"/>
        <v>0.57407611001314107</v>
      </c>
      <c r="AX37" s="24">
        <f t="shared" si="34"/>
        <v>0.39392417157664639</v>
      </c>
      <c r="AY37" s="24">
        <f t="shared" si="34"/>
        <v>0.43054932297593473</v>
      </c>
      <c r="AZ37" s="24">
        <f t="shared" si="34"/>
        <v>0.64563447273618979</v>
      </c>
      <c r="BA37" s="24">
        <f t="shared" si="34"/>
        <v>0.61557865689616476</v>
      </c>
      <c r="BB37" s="24">
        <f t="shared" si="34"/>
        <v>0.706544703056047</v>
      </c>
      <c r="BC37" s="24">
        <f t="shared" si="34"/>
        <v>0.52755913159930024</v>
      </c>
      <c r="BD37" s="24">
        <f t="shared" si="34"/>
        <v>0.50376058606979646</v>
      </c>
      <c r="BE37" s="24">
        <f t="shared" si="34"/>
        <v>0.52756934077158824</v>
      </c>
      <c r="BF37" s="24">
        <f t="shared" si="34"/>
        <v>0.44218149934824713</v>
      </c>
      <c r="BG37" s="24">
        <f t="shared" si="34"/>
        <v>0.58523574304080928</v>
      </c>
      <c r="BH37" s="24">
        <f t="shared" si="34"/>
        <v>0.65729703437920728</v>
      </c>
      <c r="BI37" s="24">
        <f t="shared" si="33"/>
        <v>0.3825954088523762</v>
      </c>
      <c r="BJ37" s="24">
        <f t="shared" si="33"/>
        <v>0.59091845550383626</v>
      </c>
      <c r="BK37" s="24">
        <f t="shared" si="33"/>
        <v>0.57897898210241383</v>
      </c>
      <c r="BL37" s="24">
        <f t="shared" si="33"/>
        <v>0.56310265280566574</v>
      </c>
      <c r="BM37" s="24">
        <f t="shared" si="33"/>
        <v>0.54983968923265092</v>
      </c>
      <c r="BN37" s="24">
        <f t="shared" si="33"/>
        <v>0.53744006625501051</v>
      </c>
      <c r="BO37" s="24">
        <f t="shared" si="33"/>
        <v>0.52316665661446504</v>
      </c>
      <c r="BP37" s="24" t="e">
        <f t="shared" si="33"/>
        <v>#DIV/0!</v>
      </c>
      <c r="BQ37" s="24">
        <f t="shared" si="33"/>
        <v>0.54340208387667333</v>
      </c>
      <c r="BR37" s="21"/>
      <c r="BS37" s="35">
        <f t="shared" si="11"/>
        <v>43678</v>
      </c>
      <c r="BT37" s="24">
        <f t="shared" si="15"/>
        <v>1.807839859446337E-2</v>
      </c>
      <c r="BU37" s="24">
        <f t="shared" si="15"/>
        <v>1.1263515038558232E-3</v>
      </c>
      <c r="BV37" s="24">
        <f t="shared" si="15"/>
        <v>2.4997836123317827E-3</v>
      </c>
      <c r="BW37" s="24">
        <f t="shared" si="15"/>
        <v>2.2819451806507973E-3</v>
      </c>
      <c r="BX37" s="24">
        <f t="shared" si="15"/>
        <v>3.8474857650941255E-3</v>
      </c>
      <c r="BY37" s="24">
        <f t="shared" si="15"/>
        <v>3.1565575466374856E-3</v>
      </c>
      <c r="BZ37" s="24">
        <f t="shared" si="15"/>
        <v>2.1562821247199998E-3</v>
      </c>
      <c r="CA37" s="24">
        <f t="shared" si="15"/>
        <v>4.2524883299420083E-4</v>
      </c>
      <c r="CB37" s="24">
        <f t="shared" si="15"/>
        <v>2.3585381649368245E-3</v>
      </c>
      <c r="CC37" s="24">
        <f t="shared" si="15"/>
        <v>6.4969341518047953E-4</v>
      </c>
      <c r="CD37" s="24">
        <f t="shared" si="15"/>
        <v>3.0761561479404316E-3</v>
      </c>
      <c r="CE37" s="24">
        <f t="shared" si="15"/>
        <v>1.8198485029837725E-3</v>
      </c>
      <c r="CF37" s="24">
        <f t="shared" si="14"/>
        <v>4.1476289391789087E-2</v>
      </c>
    </row>
    <row r="38" spans="1:84" x14ac:dyDescent="0.25">
      <c r="A38" s="31">
        <f>+[1]NOA!A39</f>
        <v>43709</v>
      </c>
      <c r="B38" s="17">
        <f>+[1]NOA!B39</f>
        <v>257.83530000000002</v>
      </c>
      <c r="C38" s="17">
        <f>+[1]NOA!C39</f>
        <v>257.15629999999999</v>
      </c>
      <c r="D38" s="17">
        <f>+[1]NOA!D39</f>
        <v>203.7149</v>
      </c>
      <c r="E38" s="17">
        <f>+[1]NOA!E39</f>
        <v>204.18520000000001</v>
      </c>
      <c r="F38" s="17">
        <f>+[1]NOA!F39</f>
        <v>368.99020000000002</v>
      </c>
      <c r="G38" s="17">
        <f>+[1]NOA!G39</f>
        <v>247.72839999999999</v>
      </c>
      <c r="H38" s="17">
        <f>+[1]NOA!H39</f>
        <v>284.43380000000002</v>
      </c>
      <c r="I38" s="17">
        <f>+[1]NOA!I39</f>
        <v>263.1232</v>
      </c>
      <c r="J38" s="17">
        <f>+[1]NOA!J39</f>
        <v>302.40570000000002</v>
      </c>
      <c r="K38" s="17">
        <f>+[1]NOA!K39</f>
        <v>246.59350000000001</v>
      </c>
      <c r="L38" s="17">
        <f>+[1]NOA!L39</f>
        <v>260.51119999999997</v>
      </c>
      <c r="M38" s="17">
        <f>+[1]NOA!M39</f>
        <v>242.45050000000001</v>
      </c>
      <c r="N38" s="17">
        <f>+[1]NOA!N39</f>
        <v>256.72089999999997</v>
      </c>
      <c r="O38" s="18">
        <f>+[1]NOA!R39</f>
        <v>216.5496</v>
      </c>
      <c r="P38" s="19">
        <f>+[1]NOA!S39</f>
        <v>251.512</v>
      </c>
      <c r="Q38" s="20">
        <f>+[1]NOA!T39</f>
        <v>311.7371</v>
      </c>
      <c r="R38" s="18">
        <f t="shared" si="4"/>
        <v>257.83304247000007</v>
      </c>
      <c r="S38" s="19">
        <f t="shared" si="5"/>
        <v>242.73213595002036</v>
      </c>
      <c r="T38" s="19">
        <f t="shared" si="6"/>
        <v>232.18338297516047</v>
      </c>
      <c r="U38" s="19">
        <f t="shared" si="7"/>
        <v>229.23674989224142</v>
      </c>
      <c r="V38" s="19"/>
      <c r="W38" s="20">
        <f t="shared" si="8"/>
        <v>248.03975416225376</v>
      </c>
      <c r="X38" s="21"/>
      <c r="Y38" s="41">
        <f t="shared" si="18"/>
        <v>5.8286008402740563E-2</v>
      </c>
      <c r="Z38" s="24">
        <f t="shared" si="18"/>
        <v>5.652810731416702E-2</v>
      </c>
      <c r="AA38" s="24">
        <f t="shared" si="18"/>
        <v>5.7840480807077821E-2</v>
      </c>
      <c r="AB38" s="24">
        <f t="shared" si="18"/>
        <v>9.3010010170761825E-2</v>
      </c>
      <c r="AC38" s="24">
        <f t="shared" si="18"/>
        <v>1.0712190279703604E-2</v>
      </c>
      <c r="AD38" s="24">
        <f t="shared" si="18"/>
        <v>7.1763122942273272E-2</v>
      </c>
      <c r="AE38" s="24">
        <f t="shared" si="18"/>
        <v>9.7306055684365234E-2</v>
      </c>
      <c r="AF38" s="24">
        <f t="shared" si="18"/>
        <v>4.568164801747332E-2</v>
      </c>
      <c r="AG38" s="24">
        <f t="shared" si="18"/>
        <v>7.3079068539504632E-2</v>
      </c>
      <c r="AH38" s="24">
        <f t="shared" si="18"/>
        <v>5.6996140104973669E-2</v>
      </c>
      <c r="AI38" s="24">
        <f t="shared" si="18"/>
        <v>4.9558976416377298E-3</v>
      </c>
      <c r="AJ38" s="24">
        <f t="shared" si="18"/>
        <v>5.4107401779522668E-2</v>
      </c>
      <c r="AK38" s="24">
        <f t="shared" si="18"/>
        <v>9.1953084293020959E-2</v>
      </c>
      <c r="AL38" s="24">
        <f t="shared" si="18"/>
        <v>6.412109233914931E-2</v>
      </c>
      <c r="AM38" s="24">
        <f t="shared" si="18"/>
        <v>6.7880411591999978E-2</v>
      </c>
      <c r="AN38" s="24">
        <f t="shared" si="18"/>
        <v>2.6736095672379445E-2</v>
      </c>
      <c r="AO38" s="24">
        <f t="shared" si="36"/>
        <v>5.8286584715417256E-2</v>
      </c>
      <c r="AP38" s="24">
        <f t="shared" ref="AP38:AP52" si="37">+S38/S37-1</f>
        <v>6.4339216523307652E-2</v>
      </c>
      <c r="AQ38" s="24">
        <f t="shared" ref="AQ38:AQ52" si="38">+T38/T37-1</f>
        <v>7.3349060366097563E-2</v>
      </c>
      <c r="AR38" s="24">
        <f t="shared" ref="AR38:AT95" si="39">+U38/U37-1</f>
        <v>7.9329430320024708E-2</v>
      </c>
      <c r="AS38" s="24" t="e">
        <f t="shared" si="39"/>
        <v>#DIV/0!</v>
      </c>
      <c r="AT38" s="24">
        <f t="shared" si="39"/>
        <v>7.1496627212138453E-2</v>
      </c>
      <c r="AU38" s="21"/>
      <c r="AV38" s="24">
        <f t="shared" si="34"/>
        <v>0.56095802336394285</v>
      </c>
      <c r="AW38" s="24">
        <f t="shared" si="34"/>
        <v>0.56547182767630377</v>
      </c>
      <c r="AX38" s="24">
        <f t="shared" si="34"/>
        <v>0.4117378420632456</v>
      </c>
      <c r="AY38" s="24">
        <f t="shared" si="34"/>
        <v>0.47641469869412423</v>
      </c>
      <c r="AZ38" s="24">
        <f t="shared" si="34"/>
        <v>0.61929496043593102</v>
      </c>
      <c r="BA38" s="24">
        <f t="shared" si="34"/>
        <v>0.58089360982504945</v>
      </c>
      <c r="BB38" s="24">
        <f t="shared" si="34"/>
        <v>0.79293777404608656</v>
      </c>
      <c r="BC38" s="24">
        <f t="shared" si="34"/>
        <v>0.48127181108497119</v>
      </c>
      <c r="BD38" s="24">
        <f t="shared" si="34"/>
        <v>0.56597314282400135</v>
      </c>
      <c r="BE38" s="24">
        <f t="shared" si="34"/>
        <v>0.51222938904567594</v>
      </c>
      <c r="BF38" s="24">
        <f t="shared" si="34"/>
        <v>0.43631815532851115</v>
      </c>
      <c r="BG38" s="24">
        <f t="shared" si="34"/>
        <v>0.55856181907477764</v>
      </c>
      <c r="BH38" s="24">
        <f t="shared" si="34"/>
        <v>0.66408291345723125</v>
      </c>
      <c r="BI38" s="24">
        <f t="shared" si="33"/>
        <v>0.46524907250340508</v>
      </c>
      <c r="BJ38" s="24">
        <f t="shared" si="33"/>
        <v>0.5789566200012557</v>
      </c>
      <c r="BK38" s="24">
        <f t="shared" si="33"/>
        <v>0.5560534356136595</v>
      </c>
      <c r="BL38" s="24">
        <f t="shared" si="33"/>
        <v>0.56095715548585923</v>
      </c>
      <c r="BM38" s="24">
        <f t="shared" si="33"/>
        <v>0.54681872020589406</v>
      </c>
      <c r="BN38" s="24">
        <f t="shared" si="33"/>
        <v>0.53845590287964251</v>
      </c>
      <c r="BO38" s="24">
        <f t="shared" si="33"/>
        <v>0.53245517400413811</v>
      </c>
      <c r="BP38" s="24" t="e">
        <f t="shared" si="33"/>
        <v>#DIV/0!</v>
      </c>
      <c r="BQ38" s="24">
        <f t="shared" si="33"/>
        <v>0.55453292323686609</v>
      </c>
      <c r="BR38" s="21"/>
      <c r="BS38" s="35">
        <f t="shared" si="11"/>
        <v>43709</v>
      </c>
      <c r="BT38" s="24">
        <f t="shared" si="15"/>
        <v>1.9579206090427119E-2</v>
      </c>
      <c r="BU38" s="24">
        <f t="shared" si="15"/>
        <v>1.4309996355200488E-3</v>
      </c>
      <c r="BV38" s="24">
        <f t="shared" si="15"/>
        <v>8.8218605880604935E-3</v>
      </c>
      <c r="BW38" s="24">
        <f t="shared" si="15"/>
        <v>1.1236325845076305E-3</v>
      </c>
      <c r="BX38" s="24">
        <f t="shared" si="15"/>
        <v>4.1666825921420096E-3</v>
      </c>
      <c r="BY38" s="24">
        <f t="shared" si="15"/>
        <v>6.5532643119948384E-3</v>
      </c>
      <c r="BZ38" s="24">
        <f t="shared" si="15"/>
        <v>3.9678760177117543E-3</v>
      </c>
      <c r="CA38" s="24">
        <f t="shared" si="15"/>
        <v>2.189332353177793E-3</v>
      </c>
      <c r="CB38" s="24">
        <f t="shared" si="15"/>
        <v>3.2473665502629335E-3</v>
      </c>
      <c r="CC38" s="24">
        <f t="shared" si="15"/>
        <v>1.0757034709327128E-4</v>
      </c>
      <c r="CD38" s="24">
        <f t="shared" si="15"/>
        <v>4.0813360817091781E-3</v>
      </c>
      <c r="CE38" s="24">
        <f t="shared" si="15"/>
        <v>3.0169154816963722E-3</v>
      </c>
      <c r="CF38" s="24">
        <f t="shared" si="14"/>
        <v>5.8286042634303446E-2</v>
      </c>
    </row>
    <row r="39" spans="1:84" x14ac:dyDescent="0.25">
      <c r="A39" s="31">
        <f>+[1]NOA!A40</f>
        <v>43739</v>
      </c>
      <c r="B39" s="17">
        <f>+[1]NOA!B40</f>
        <v>265.20240000000001</v>
      </c>
      <c r="C39" s="17">
        <f>+[1]NOA!C40</f>
        <v>261.45569999999998</v>
      </c>
      <c r="D39" s="17">
        <f>+[1]NOA!D40</f>
        <v>216.5239</v>
      </c>
      <c r="E39" s="17">
        <f>+[1]NOA!E40</f>
        <v>213.24160000000001</v>
      </c>
      <c r="F39" s="17">
        <f>+[1]NOA!F40</f>
        <v>371.52969999999999</v>
      </c>
      <c r="G39" s="17">
        <f>+[1]NOA!G40</f>
        <v>268.24970000000002</v>
      </c>
      <c r="H39" s="17">
        <f>+[1]NOA!H40</f>
        <v>297.18950000000001</v>
      </c>
      <c r="I39" s="17">
        <f>+[1]NOA!I40</f>
        <v>270.30849999999998</v>
      </c>
      <c r="J39" s="17">
        <f>+[1]NOA!J40</f>
        <v>305.39940000000001</v>
      </c>
      <c r="K39" s="17">
        <f>+[1]NOA!K40</f>
        <v>254.3766</v>
      </c>
      <c r="L39" s="17">
        <f>+[1]NOA!L40</f>
        <v>263.7081</v>
      </c>
      <c r="M39" s="17">
        <f>+[1]NOA!M40</f>
        <v>249.14959999999999</v>
      </c>
      <c r="N39" s="17">
        <f>+[1]NOA!N40</f>
        <v>267.57080000000002</v>
      </c>
      <c r="O39" s="18">
        <f>+[1]NOA!R40</f>
        <v>221.29429999999999</v>
      </c>
      <c r="P39" s="19">
        <f>+[1]NOA!S40</f>
        <v>260.05970000000002</v>
      </c>
      <c r="Q39" s="20">
        <f>+[1]NOA!T40</f>
        <v>316.41410000000002</v>
      </c>
      <c r="R39" s="18">
        <f t="shared" si="4"/>
        <v>265.20023365999998</v>
      </c>
      <c r="S39" s="19">
        <f t="shared" si="5"/>
        <v>250.38520271628408</v>
      </c>
      <c r="T39" s="19">
        <f t="shared" si="6"/>
        <v>242.63113452414174</v>
      </c>
      <c r="U39" s="19">
        <f t="shared" si="7"/>
        <v>240.76035366379315</v>
      </c>
      <c r="V39" s="19"/>
      <c r="W39" s="20">
        <f t="shared" si="8"/>
        <v>258.12796517686934</v>
      </c>
      <c r="X39" s="21"/>
      <c r="Y39" s="41">
        <f t="shared" si="18"/>
        <v>2.8572891299213143E-2</v>
      </c>
      <c r="Z39" s="24">
        <f t="shared" si="18"/>
        <v>1.6719014855945513E-2</v>
      </c>
      <c r="AA39" s="24">
        <f t="shared" si="18"/>
        <v>6.2877089501062411E-2</v>
      </c>
      <c r="AB39" s="24">
        <f t="shared" si="18"/>
        <v>4.4353851307538328E-2</v>
      </c>
      <c r="AC39" s="24">
        <f t="shared" si="18"/>
        <v>6.8822966029991051E-3</v>
      </c>
      <c r="AD39" s="24">
        <f t="shared" si="18"/>
        <v>8.283789827892174E-2</v>
      </c>
      <c r="AE39" s="24">
        <f t="shared" si="18"/>
        <v>4.4845936031512323E-2</v>
      </c>
      <c r="AF39" s="24">
        <f t="shared" si="18"/>
        <v>2.7307740252474844E-2</v>
      </c>
      <c r="AG39" s="24">
        <f t="shared" si="18"/>
        <v>9.8996149874159833E-3</v>
      </c>
      <c r="AH39" s="24">
        <f t="shared" si="18"/>
        <v>3.1562470219206773E-2</v>
      </c>
      <c r="AI39" s="24">
        <f t="shared" si="18"/>
        <v>1.2271641296036417E-2</v>
      </c>
      <c r="AJ39" s="24">
        <f t="shared" si="18"/>
        <v>2.7630794739544662E-2</v>
      </c>
      <c r="AK39" s="24">
        <f t="shared" si="18"/>
        <v>4.2263407459229185E-2</v>
      </c>
      <c r="AL39" s="24">
        <f t="shared" si="18"/>
        <v>2.1910453771329941E-2</v>
      </c>
      <c r="AM39" s="24">
        <f t="shared" si="18"/>
        <v>3.3985257164668159E-2</v>
      </c>
      <c r="AN39" s="24">
        <f t="shared" si="18"/>
        <v>1.5003026588750634E-2</v>
      </c>
      <c r="AO39" s="24">
        <f t="shared" si="36"/>
        <v>2.85734951557155E-2</v>
      </c>
      <c r="AP39" s="24">
        <f t="shared" si="37"/>
        <v>3.1528856845883579E-2</v>
      </c>
      <c r="AQ39" s="24">
        <f t="shared" si="38"/>
        <v>4.4997843579955843E-2</v>
      </c>
      <c r="AR39" s="24">
        <f t="shared" si="39"/>
        <v>5.0269443171606198E-2</v>
      </c>
      <c r="AS39" s="24" t="e">
        <f t="shared" si="39"/>
        <v>#DIV/0!</v>
      </c>
      <c r="AT39" s="24">
        <f t="shared" si="39"/>
        <v>4.0671750577596644E-2</v>
      </c>
      <c r="AU39" s="21"/>
      <c r="AV39" s="24">
        <f t="shared" si="34"/>
        <v>0.52451795891196862</v>
      </c>
      <c r="AW39" s="24">
        <f t="shared" si="34"/>
        <v>0.5088625346260387</v>
      </c>
      <c r="AX39" s="24">
        <f t="shared" si="34"/>
        <v>0.46433107407141905</v>
      </c>
      <c r="AY39" s="24">
        <f t="shared" si="34"/>
        <v>0.45696240239846309</v>
      </c>
      <c r="AZ39" s="24">
        <f t="shared" si="34"/>
        <v>0.52005058520337788</v>
      </c>
      <c r="BA39" s="24">
        <f t="shared" si="34"/>
        <v>0.63375720726783724</v>
      </c>
      <c r="BB39" s="24">
        <f t="shared" si="34"/>
        <v>0.79264266700606623</v>
      </c>
      <c r="BC39" s="24">
        <f t="shared" si="34"/>
        <v>0.40767128081560089</v>
      </c>
      <c r="BD39" s="24">
        <f t="shared" si="34"/>
        <v>0.55852995736233346</v>
      </c>
      <c r="BE39" s="24">
        <f t="shared" si="34"/>
        <v>0.49424188150817172</v>
      </c>
      <c r="BF39" s="24">
        <f t="shared" si="34"/>
        <v>0.4515568115389994</v>
      </c>
      <c r="BG39" s="24">
        <f t="shared" si="34"/>
        <v>0.54596419860102885</v>
      </c>
      <c r="BH39" s="24">
        <f t="shared" si="34"/>
        <v>0.63643057743681086</v>
      </c>
      <c r="BI39" s="24">
        <f t="shared" si="33"/>
        <v>0.4097450098646469</v>
      </c>
      <c r="BJ39" s="24">
        <f t="shared" si="33"/>
        <v>0.55554379196387194</v>
      </c>
      <c r="BK39" s="24">
        <f t="shared" si="33"/>
        <v>0.49067427862871615</v>
      </c>
      <c r="BL39" s="24">
        <f t="shared" si="33"/>
        <v>0.52451616330446815</v>
      </c>
      <c r="BM39" s="24">
        <f t="shared" si="33"/>
        <v>0.51831802603934651</v>
      </c>
      <c r="BN39" s="24">
        <f t="shared" si="33"/>
        <v>0.53273855016806171</v>
      </c>
      <c r="BO39" s="24">
        <f t="shared" si="33"/>
        <v>0.52885403933671182</v>
      </c>
      <c r="BP39" s="24" t="e">
        <f t="shared" si="33"/>
        <v>#DIV/0!</v>
      </c>
      <c r="BQ39" s="24">
        <f t="shared" si="33"/>
        <v>0.53737379640489169</v>
      </c>
      <c r="BR39" s="21"/>
      <c r="BS39" s="35">
        <f t="shared" si="11"/>
        <v>43739</v>
      </c>
      <c r="BT39" s="24">
        <f t="shared" si="15"/>
        <v>5.7812176222572969E-3</v>
      </c>
      <c r="BU39" s="24">
        <f t="shared" si="15"/>
        <v>1.5549527159392058E-3</v>
      </c>
      <c r="BV39" s="24">
        <f t="shared" si="15"/>
        <v>4.3449313573432321E-3</v>
      </c>
      <c r="BW39" s="24">
        <f t="shared" si="15"/>
        <v>6.8945175466663517E-4</v>
      </c>
      <c r="BX39" s="24">
        <f t="shared" si="15"/>
        <v>4.8709527361071253E-3</v>
      </c>
      <c r="BY39" s="24">
        <f t="shared" si="15"/>
        <v>3.1315952858278107E-3</v>
      </c>
      <c r="BZ39" s="24">
        <f t="shared" si="15"/>
        <v>2.343681140635121E-3</v>
      </c>
      <c r="CA39" s="24">
        <f t="shared" si="15"/>
        <v>3.0072232157505094E-4</v>
      </c>
      <c r="CB39" s="24">
        <f t="shared" si="15"/>
        <v>1.7960863000527831E-3</v>
      </c>
      <c r="CC39" s="24">
        <f t="shared" si="15"/>
        <v>2.5293960912256997E-4</v>
      </c>
      <c r="CD39" s="24">
        <f t="shared" si="15"/>
        <v>2.0759690003657335E-3</v>
      </c>
      <c r="CE39" s="24">
        <f t="shared" si="15"/>
        <v>1.4307451307094166E-3</v>
      </c>
      <c r="CF39" s="24">
        <f t="shared" si="14"/>
        <v>2.857324497460198E-2</v>
      </c>
    </row>
    <row r="40" spans="1:84" x14ac:dyDescent="0.25">
      <c r="A40" s="31">
        <f>+[1]NOA!A41</f>
        <v>43770</v>
      </c>
      <c r="B40" s="17">
        <f>+[1]NOA!B41</f>
        <v>275.4348</v>
      </c>
      <c r="C40" s="17">
        <f>+[1]NOA!C41</f>
        <v>271.62540000000001</v>
      </c>
      <c r="D40" s="17">
        <f>+[1]NOA!D41</f>
        <v>228.87100000000001</v>
      </c>
      <c r="E40" s="17">
        <f>+[1]NOA!E41</f>
        <v>221.79679999999999</v>
      </c>
      <c r="F40" s="17">
        <f>+[1]NOA!F41</f>
        <v>373.08620000000002</v>
      </c>
      <c r="G40" s="17">
        <f>+[1]NOA!G41</f>
        <v>269.78620000000001</v>
      </c>
      <c r="H40" s="17">
        <f>+[1]NOA!H41</f>
        <v>319.34690000000001</v>
      </c>
      <c r="I40" s="17">
        <f>+[1]NOA!I41</f>
        <v>286.02050000000003</v>
      </c>
      <c r="J40" s="17">
        <f>+[1]NOA!J41</f>
        <v>329.16980000000001</v>
      </c>
      <c r="K40" s="17">
        <f>+[1]NOA!K41</f>
        <v>261.31639999999999</v>
      </c>
      <c r="L40" s="17">
        <f>+[1]NOA!L41</f>
        <v>267.27440000000001</v>
      </c>
      <c r="M40" s="17">
        <f>+[1]NOA!M41</f>
        <v>257.92579999999998</v>
      </c>
      <c r="N40" s="17">
        <f>+[1]NOA!N41</f>
        <v>283.24299999999999</v>
      </c>
      <c r="O40" s="18">
        <f>+[1]NOA!R41</f>
        <v>230.81039999999999</v>
      </c>
      <c r="P40" s="19">
        <f>+[1]NOA!S41</f>
        <v>270.21609999999998</v>
      </c>
      <c r="Q40" s="20">
        <f>+[1]NOA!T41</f>
        <v>327.45100000000002</v>
      </c>
      <c r="R40" s="18">
        <f t="shared" si="4"/>
        <v>275.43313970000003</v>
      </c>
      <c r="S40" s="19">
        <f t="shared" si="5"/>
        <v>259.50051242699982</v>
      </c>
      <c r="T40" s="19">
        <f t="shared" si="6"/>
        <v>250.44387055540045</v>
      </c>
      <c r="U40" s="19">
        <f t="shared" si="7"/>
        <v>248.29657830459772</v>
      </c>
      <c r="V40" s="19"/>
      <c r="W40" s="20">
        <f t="shared" si="8"/>
        <v>269.80013937725062</v>
      </c>
      <c r="X40" s="21"/>
      <c r="Y40" s="41">
        <f t="shared" si="18"/>
        <v>3.8583361236549818E-2</v>
      </c>
      <c r="Z40" s="24">
        <f t="shared" si="18"/>
        <v>3.8896455498962368E-2</v>
      </c>
      <c r="AA40" s="24">
        <f t="shared" si="18"/>
        <v>5.7024189939309355E-2</v>
      </c>
      <c r="AB40" s="24">
        <f t="shared" si="18"/>
        <v>4.0119751493141953E-2</v>
      </c>
      <c r="AC40" s="24">
        <f t="shared" si="18"/>
        <v>4.1894362684868902E-3</v>
      </c>
      <c r="AD40" s="24">
        <f t="shared" si="18"/>
        <v>5.7278722026530282E-3</v>
      </c>
      <c r="AE40" s="24">
        <f t="shared" si="18"/>
        <v>7.4556469861822183E-2</v>
      </c>
      <c r="AF40" s="24">
        <f t="shared" si="18"/>
        <v>5.812617805211473E-2</v>
      </c>
      <c r="AG40" s="24">
        <f t="shared" si="18"/>
        <v>7.7833813687911535E-2</v>
      </c>
      <c r="AH40" s="24">
        <f t="shared" si="18"/>
        <v>2.7281597442532002E-2</v>
      </c>
      <c r="AI40" s="24">
        <f t="shared" si="18"/>
        <v>1.3523664991708761E-2</v>
      </c>
      <c r="AJ40" s="24">
        <f t="shared" si="18"/>
        <v>3.5224620067622059E-2</v>
      </c>
      <c r="AK40" s="24">
        <f t="shared" si="18"/>
        <v>5.8572161087831587E-2</v>
      </c>
      <c r="AL40" s="24">
        <f t="shared" si="18"/>
        <v>4.3002011348688196E-2</v>
      </c>
      <c r="AM40" s="24">
        <f t="shared" si="18"/>
        <v>3.905410949870336E-2</v>
      </c>
      <c r="AN40" s="24">
        <f t="shared" si="18"/>
        <v>3.4881188922996742E-2</v>
      </c>
      <c r="AO40" s="24">
        <f t="shared" si="36"/>
        <v>3.8585584555401065E-2</v>
      </c>
      <c r="AP40" s="24">
        <f t="shared" si="37"/>
        <v>3.6405145399284855E-2</v>
      </c>
      <c r="AQ40" s="24">
        <f t="shared" si="38"/>
        <v>3.220005563828976E-2</v>
      </c>
      <c r="AR40" s="24">
        <f t="shared" si="39"/>
        <v>3.1301767612986753E-2</v>
      </c>
      <c r="AS40" s="24" t="e">
        <f t="shared" si="39"/>
        <v>#DIV/0!</v>
      </c>
      <c r="AT40" s="24">
        <f t="shared" si="39"/>
        <v>4.521855736314162E-2</v>
      </c>
      <c r="AU40" s="21"/>
      <c r="AV40" s="24">
        <f t="shared" si="34"/>
        <v>0.533192428077367</v>
      </c>
      <c r="AW40" s="24">
        <f t="shared" si="34"/>
        <v>0.52345457574131071</v>
      </c>
      <c r="AX40" s="24">
        <f t="shared" si="34"/>
        <v>0.47272475732997021</v>
      </c>
      <c r="AY40" s="24">
        <f t="shared" si="34"/>
        <v>0.4739904714245744</v>
      </c>
      <c r="AZ40" s="24">
        <f t="shared" si="34"/>
        <v>0.48897019794338115</v>
      </c>
      <c r="BA40" s="24">
        <f t="shared" si="34"/>
        <v>0.59389609369138152</v>
      </c>
      <c r="BB40" s="24">
        <f t="shared" si="34"/>
        <v>0.76828952942055917</v>
      </c>
      <c r="BC40" s="24">
        <f t="shared" si="34"/>
        <v>0.44967602569898779</v>
      </c>
      <c r="BD40" s="24">
        <f t="shared" si="34"/>
        <v>0.64397240549912294</v>
      </c>
      <c r="BE40" s="24">
        <f t="shared" si="34"/>
        <v>0.49774521244523506</v>
      </c>
      <c r="BF40" s="24">
        <f t="shared" si="34"/>
        <v>0.42788058291742925</v>
      </c>
      <c r="BG40" s="24">
        <f t="shared" si="34"/>
        <v>0.56280401647111833</v>
      </c>
      <c r="BH40" s="24">
        <f t="shared" si="34"/>
        <v>0.64380278289776083</v>
      </c>
      <c r="BI40" s="24">
        <f t="shared" si="33"/>
        <v>0.44871479430181127</v>
      </c>
      <c r="BJ40" s="24">
        <f t="shared" si="33"/>
        <v>0.55822285526459936</v>
      </c>
      <c r="BK40" s="24">
        <f t="shared" si="33"/>
        <v>0.50035784880177925</v>
      </c>
      <c r="BL40" s="24">
        <f t="shared" si="33"/>
        <v>0.53319134134966251</v>
      </c>
      <c r="BM40" s="24">
        <f t="shared" si="33"/>
        <v>0.52760627488906309</v>
      </c>
      <c r="BN40" s="24">
        <f t="shared" si="33"/>
        <v>0.53657209818024576</v>
      </c>
      <c r="BO40" s="24">
        <f t="shared" si="33"/>
        <v>0.52892120328867542</v>
      </c>
      <c r="BP40" s="24" t="e">
        <f t="shared" si="33"/>
        <v>#DIV/0!</v>
      </c>
      <c r="BQ40" s="24">
        <f t="shared" si="33"/>
        <v>0.54876907776226336</v>
      </c>
      <c r="BR40" s="21"/>
      <c r="BS40" s="35">
        <f t="shared" si="11"/>
        <v>43770</v>
      </c>
      <c r="BT40" s="24">
        <f t="shared" si="15"/>
        <v>1.3294883417344684E-2</v>
      </c>
      <c r="BU40" s="24">
        <f t="shared" si="15"/>
        <v>1.4572425815151009E-3</v>
      </c>
      <c r="BV40" s="24">
        <f t="shared" si="15"/>
        <v>3.9904549883409733E-3</v>
      </c>
      <c r="BW40" s="24">
        <f t="shared" si="15"/>
        <v>4.1083715682815083E-4</v>
      </c>
      <c r="BX40" s="24">
        <f t="shared" si="15"/>
        <v>3.545737142650268E-4</v>
      </c>
      <c r="BY40" s="24">
        <f t="shared" si="15"/>
        <v>5.2886528176215586E-3</v>
      </c>
      <c r="BZ40" s="24">
        <f t="shared" si="15"/>
        <v>4.9825310781501366E-3</v>
      </c>
      <c r="CA40" s="24">
        <f t="shared" si="15"/>
        <v>2.3214471663906503E-3</v>
      </c>
      <c r="CB40" s="24">
        <f t="shared" si="15"/>
        <v>1.5569923198281745E-3</v>
      </c>
      <c r="CC40" s="24">
        <f t="shared" si="15"/>
        <v>2.743282866218415E-4</v>
      </c>
      <c r="CD40" s="24">
        <f t="shared" si="15"/>
        <v>2.6440876100668736E-3</v>
      </c>
      <c r="CE40" s="24">
        <f t="shared" si="15"/>
        <v>2.0092382271050305E-3</v>
      </c>
      <c r="CF40" s="24">
        <f t="shared" si="14"/>
        <v>3.858526936407821E-2</v>
      </c>
    </row>
    <row r="41" spans="1:84" x14ac:dyDescent="0.25">
      <c r="A41" s="31">
        <f>+[1]NOA!A42</f>
        <v>43800</v>
      </c>
      <c r="B41" s="17">
        <f>+[1]NOA!B42</f>
        <v>285.5958</v>
      </c>
      <c r="C41" s="17">
        <f>+[1]NOA!C42</f>
        <v>280.72289999999998</v>
      </c>
      <c r="D41" s="17">
        <f>+[1]NOA!D42</f>
        <v>235.7834</v>
      </c>
      <c r="E41" s="17">
        <f>+[1]NOA!E42</f>
        <v>228.3314</v>
      </c>
      <c r="F41" s="17">
        <f>+[1]NOA!F42</f>
        <v>381.94760000000002</v>
      </c>
      <c r="G41" s="17">
        <f>+[1]NOA!G42</f>
        <v>284.49849999999998</v>
      </c>
      <c r="H41" s="17">
        <f>+[1]NOA!H42</f>
        <v>332.56180000000001</v>
      </c>
      <c r="I41" s="17">
        <f>+[1]NOA!I42</f>
        <v>301.01850000000002</v>
      </c>
      <c r="J41" s="17">
        <f>+[1]NOA!J42</f>
        <v>363.3252</v>
      </c>
      <c r="K41" s="17">
        <f>+[1]NOA!K42</f>
        <v>273.40249999999997</v>
      </c>
      <c r="L41" s="17">
        <f>+[1]NOA!L42</f>
        <v>267.89389999999997</v>
      </c>
      <c r="M41" s="17">
        <f>+[1]NOA!M42</f>
        <v>263.96679999999998</v>
      </c>
      <c r="N41" s="17">
        <f>+[1]NOA!N42</f>
        <v>291.01690000000002</v>
      </c>
      <c r="O41" s="18">
        <f>+[1]NOA!R42</f>
        <v>238.8579</v>
      </c>
      <c r="P41" s="19">
        <f>+[1]NOA!S42</f>
        <v>279.57569999999998</v>
      </c>
      <c r="Q41" s="20">
        <f>+[1]NOA!T42</f>
        <v>342.21769999999998</v>
      </c>
      <c r="R41" s="18">
        <f t="shared" si="4"/>
        <v>285.59383092999997</v>
      </c>
      <c r="S41" s="19">
        <f t="shared" si="5"/>
        <v>268.38995368735567</v>
      </c>
      <c r="T41" s="19">
        <f t="shared" si="6"/>
        <v>259.30469732068093</v>
      </c>
      <c r="U41" s="19">
        <f t="shared" si="7"/>
        <v>257.96668724856323</v>
      </c>
      <c r="V41" s="19"/>
      <c r="W41" s="20">
        <f t="shared" si="8"/>
        <v>281.84685820800678</v>
      </c>
      <c r="X41" s="21"/>
      <c r="Y41" s="41">
        <f t="shared" si="18"/>
        <v>3.6890763258673243E-2</v>
      </c>
      <c r="Z41" s="24">
        <f t="shared" si="18"/>
        <v>3.3492817681998632E-2</v>
      </c>
      <c r="AA41" s="24">
        <f t="shared" si="18"/>
        <v>3.0202166285811627E-2</v>
      </c>
      <c r="AB41" s="24">
        <f t="shared" si="18"/>
        <v>2.9462102248544619E-2</v>
      </c>
      <c r="AC41" s="24">
        <f t="shared" si="18"/>
        <v>2.3751615578383678E-2</v>
      </c>
      <c r="AD41" s="24">
        <f t="shared" si="18"/>
        <v>5.4533182201313313E-2</v>
      </c>
      <c r="AE41" s="24">
        <f t="shared" si="18"/>
        <v>4.1381018572592909E-2</v>
      </c>
      <c r="AF41" s="24">
        <f t="shared" si="18"/>
        <v>5.2436800858679744E-2</v>
      </c>
      <c r="AG41" s="24">
        <f t="shared" si="18"/>
        <v>0.10376225279475815</v>
      </c>
      <c r="AH41" s="24">
        <f t="shared" si="18"/>
        <v>4.6250828497560681E-2</v>
      </c>
      <c r="AI41" s="24">
        <f t="shared" si="18"/>
        <v>2.3178426366310401E-3</v>
      </c>
      <c r="AJ41" s="24">
        <f t="shared" si="18"/>
        <v>2.3421464622771282E-2</v>
      </c>
      <c r="AK41" s="24">
        <f t="shared" si="18"/>
        <v>2.7446044562442928E-2</v>
      </c>
      <c r="AL41" s="24">
        <f t="shared" si="18"/>
        <v>3.486627985567381E-2</v>
      </c>
      <c r="AM41" s="24">
        <f t="shared" si="18"/>
        <v>3.463746238658616E-2</v>
      </c>
      <c r="AN41" s="24">
        <f t="shared" si="18"/>
        <v>4.5095907479286934E-2</v>
      </c>
      <c r="AO41" s="24">
        <f t="shared" si="36"/>
        <v>3.6889864600414102E-2</v>
      </c>
      <c r="AP41" s="24">
        <f t="shared" si="37"/>
        <v>3.4255968041128737E-2</v>
      </c>
      <c r="AQ41" s="24">
        <f t="shared" si="38"/>
        <v>3.5380489630790768E-2</v>
      </c>
      <c r="AR41" s="24">
        <f t="shared" si="39"/>
        <v>3.8945800260294927E-2</v>
      </c>
      <c r="AS41" s="24" t="e">
        <f t="shared" si="39"/>
        <v>#DIV/0!</v>
      </c>
      <c r="AT41" s="24">
        <f t="shared" si="39"/>
        <v>4.4650528567413916E-2</v>
      </c>
      <c r="AU41" s="21"/>
      <c r="AV41" s="24">
        <f t="shared" si="34"/>
        <v>0.55453357863682395</v>
      </c>
      <c r="AW41" s="24">
        <f t="shared" si="34"/>
        <v>0.54359460495284617</v>
      </c>
      <c r="AX41" s="24">
        <f t="shared" si="34"/>
        <v>0.4971116029873226</v>
      </c>
      <c r="AY41" s="24">
        <f t="shared" si="34"/>
        <v>0.50337901010542607</v>
      </c>
      <c r="AZ41" s="24">
        <f t="shared" si="34"/>
        <v>0.50421276739868603</v>
      </c>
      <c r="BA41" s="24">
        <f t="shared" si="34"/>
        <v>0.65033723325449944</v>
      </c>
      <c r="BB41" s="24">
        <f t="shared" si="34"/>
        <v>0.77273354822511719</v>
      </c>
      <c r="BC41" s="24">
        <f t="shared" si="34"/>
        <v>0.48230721465000759</v>
      </c>
      <c r="BD41" s="24">
        <f t="shared" si="34"/>
        <v>0.68895062219079772</v>
      </c>
      <c r="BE41" s="24">
        <f t="shared" si="34"/>
        <v>0.52169170051110325</v>
      </c>
      <c r="BF41" s="24">
        <f t="shared" si="34"/>
        <v>0.42804011823311328</v>
      </c>
      <c r="BG41" s="24">
        <f t="shared" si="34"/>
        <v>0.55756609129783397</v>
      </c>
      <c r="BH41" s="24">
        <f t="shared" si="34"/>
        <v>0.63808846740111824</v>
      </c>
      <c r="BI41" s="24">
        <f t="shared" si="33"/>
        <v>0.47290130068576919</v>
      </c>
      <c r="BJ41" s="24">
        <f t="shared" si="33"/>
        <v>0.57629010769432854</v>
      </c>
      <c r="BK41" s="24">
        <f t="shared" si="33"/>
        <v>0.53011150189085532</v>
      </c>
      <c r="BL41" s="24">
        <f t="shared" si="33"/>
        <v>0.55453127317405881</v>
      </c>
      <c r="BM41" s="24">
        <f t="shared" si="33"/>
        <v>0.54882442441871837</v>
      </c>
      <c r="BN41" s="24">
        <f t="shared" si="33"/>
        <v>0.55863278924407811</v>
      </c>
      <c r="BO41" s="24">
        <f t="shared" si="33"/>
        <v>0.55894632665476851</v>
      </c>
      <c r="BP41" s="24" t="e">
        <f t="shared" si="33"/>
        <v>#DIV/0!</v>
      </c>
      <c r="BQ41" s="24">
        <f t="shared" si="33"/>
        <v>0.57616008450563072</v>
      </c>
      <c r="BR41" s="21"/>
      <c r="BS41" s="35">
        <f t="shared" si="11"/>
        <v>43800</v>
      </c>
      <c r="BT41" s="24">
        <f t="shared" si="15"/>
        <v>1.145136072130315E-2</v>
      </c>
      <c r="BU41" s="24">
        <f t="shared" si="15"/>
        <v>7.8551482964389293E-4</v>
      </c>
      <c r="BV41" s="24">
        <f t="shared" si="15"/>
        <v>2.9347417973328042E-3</v>
      </c>
      <c r="BW41" s="24">
        <f t="shared" si="15"/>
        <v>2.252068366088818E-3</v>
      </c>
      <c r="BX41" s="24">
        <f t="shared" si="15"/>
        <v>3.2689869253993984E-3</v>
      </c>
      <c r="BY41" s="24">
        <f t="shared" si="15"/>
        <v>3.0370278919003698E-3</v>
      </c>
      <c r="BZ41" s="24">
        <f t="shared" si="15"/>
        <v>4.5794206106127442E-3</v>
      </c>
      <c r="CA41" s="24">
        <f t="shared" si="15"/>
        <v>3.2117396204110723E-3</v>
      </c>
      <c r="CB41" s="24">
        <f t="shared" si="15"/>
        <v>2.6108645312792693E-3</v>
      </c>
      <c r="CC41" s="24">
        <f t="shared" si="15"/>
        <v>4.5883091025531907E-5</v>
      </c>
      <c r="CD41" s="24">
        <f t="shared" si="15"/>
        <v>1.7524143644884371E-3</v>
      </c>
      <c r="CE41" s="24">
        <f t="shared" si="15"/>
        <v>9.596194816341323E-4</v>
      </c>
      <c r="CF41" s="24">
        <f t="shared" si="14"/>
        <v>3.6889642231119624E-2</v>
      </c>
    </row>
    <row r="42" spans="1:84" x14ac:dyDescent="0.25">
      <c r="A42" s="31">
        <f>+[1]NOA!A43</f>
        <v>43831</v>
      </c>
      <c r="B42" s="17">
        <f>+[1]NOA!B43</f>
        <v>292.54649999999998</v>
      </c>
      <c r="C42" s="17">
        <f>+[1]NOA!C43</f>
        <v>293.8845</v>
      </c>
      <c r="D42" s="17">
        <f>+[1]NOA!D43</f>
        <v>245.83430000000001</v>
      </c>
      <c r="E42" s="17">
        <f>+[1]NOA!E43</f>
        <v>231.55439999999999</v>
      </c>
      <c r="F42" s="17">
        <f>+[1]NOA!F43</f>
        <v>385.62200000000001</v>
      </c>
      <c r="G42" s="17">
        <f>+[1]NOA!G43</f>
        <v>281.68509999999998</v>
      </c>
      <c r="H42" s="17">
        <f>+[1]NOA!H43</f>
        <v>329.03859999999997</v>
      </c>
      <c r="I42" s="17">
        <f>+[1]NOA!I43</f>
        <v>306.1909</v>
      </c>
      <c r="J42" s="17">
        <f>+[1]NOA!J43</f>
        <v>363.60079999999999</v>
      </c>
      <c r="K42" s="17">
        <f>+[1]NOA!K43</f>
        <v>281.09699999999998</v>
      </c>
      <c r="L42" s="17">
        <f>+[1]NOA!L43</f>
        <v>267.89389999999997</v>
      </c>
      <c r="M42" s="17">
        <f>+[1]NOA!M43</f>
        <v>272.55650000000003</v>
      </c>
      <c r="N42" s="17">
        <f>+[1]NOA!N43</f>
        <v>297.66649999999998</v>
      </c>
      <c r="O42" s="18">
        <f>+[1]NOA!R43</f>
        <v>248.71459999999999</v>
      </c>
      <c r="P42" s="19">
        <f>+[1]NOA!S43</f>
        <v>286.72430000000003</v>
      </c>
      <c r="Q42" s="20">
        <f>+[1]NOA!T43</f>
        <v>346.32920000000001</v>
      </c>
      <c r="R42" s="18">
        <f t="shared" si="4"/>
        <v>292.54460833999997</v>
      </c>
      <c r="S42" s="19">
        <f t="shared" si="5"/>
        <v>277.18317803884287</v>
      </c>
      <c r="T42" s="19">
        <f t="shared" si="6"/>
        <v>263.76110591682942</v>
      </c>
      <c r="U42" s="19">
        <f t="shared" si="7"/>
        <v>261.23685308908045</v>
      </c>
      <c r="V42" s="19"/>
      <c r="W42" s="20">
        <f t="shared" si="8"/>
        <v>284.23942861681843</v>
      </c>
      <c r="X42" s="21"/>
      <c r="Y42" s="41">
        <f t="shared" si="18"/>
        <v>2.4337542778990473E-2</v>
      </c>
      <c r="Z42" s="24">
        <f t="shared" si="18"/>
        <v>4.6884668119344886E-2</v>
      </c>
      <c r="AA42" s="24">
        <f t="shared" si="18"/>
        <v>4.2627682864866623E-2</v>
      </c>
      <c r="AB42" s="24">
        <f t="shared" si="18"/>
        <v>1.4115447984814899E-2</v>
      </c>
      <c r="AC42" s="24">
        <f t="shared" si="18"/>
        <v>9.6201677926499585E-3</v>
      </c>
      <c r="AD42" s="24">
        <f t="shared" si="18"/>
        <v>-9.8889800824960572E-3</v>
      </c>
      <c r="AE42" s="24">
        <f t="shared" si="18"/>
        <v>-1.0594121152820435E-2</v>
      </c>
      <c r="AF42" s="24">
        <f t="shared" si="18"/>
        <v>1.7182997058320382E-2</v>
      </c>
      <c r="AG42" s="24">
        <f t="shared" si="18"/>
        <v>7.5854909045669494E-4</v>
      </c>
      <c r="AH42" s="24">
        <f t="shared" si="18"/>
        <v>2.814348808076006E-2</v>
      </c>
      <c r="AI42" s="24">
        <f t="shared" si="18"/>
        <v>0</v>
      </c>
      <c r="AJ42" s="24">
        <f t="shared" si="18"/>
        <v>3.2540834680725217E-2</v>
      </c>
      <c r="AK42" s="24">
        <f t="shared" si="18"/>
        <v>2.284953210621099E-2</v>
      </c>
      <c r="AL42" s="24">
        <f t="shared" si="18"/>
        <v>4.1265957709583745E-2</v>
      </c>
      <c r="AM42" s="24">
        <f t="shared" si="18"/>
        <v>2.5569461151309092E-2</v>
      </c>
      <c r="AN42" s="24">
        <f t="shared" si="18"/>
        <v>1.2014282136780352E-2</v>
      </c>
      <c r="AO42" s="24">
        <f t="shared" si="36"/>
        <v>2.4337981627144067E-2</v>
      </c>
      <c r="AP42" s="24">
        <f t="shared" si="37"/>
        <v>3.2762866980223571E-2</v>
      </c>
      <c r="AQ42" s="24">
        <f t="shared" si="38"/>
        <v>1.7185992549287654E-2</v>
      </c>
      <c r="AR42" s="24">
        <f t="shared" si="39"/>
        <v>1.2676698202377823E-2</v>
      </c>
      <c r="AS42" s="24" t="e">
        <f t="shared" si="39"/>
        <v>#DIV/0!</v>
      </c>
      <c r="AT42" s="24">
        <f t="shared" si="39"/>
        <v>8.488902179090152E-3</v>
      </c>
      <c r="AU42" s="21"/>
      <c r="AV42" s="24">
        <f t="shared" si="34"/>
        <v>0.54277880701243664</v>
      </c>
      <c r="AW42" s="24">
        <f t="shared" si="34"/>
        <v>0.56541283216174199</v>
      </c>
      <c r="AX42" s="24">
        <f t="shared" si="34"/>
        <v>0.50885145042506497</v>
      </c>
      <c r="AY42" s="24">
        <f t="shared" si="34"/>
        <v>0.51926420588378064</v>
      </c>
      <c r="AZ42" s="24">
        <f t="shared" si="34"/>
        <v>0.43508081172709723</v>
      </c>
      <c r="BA42" s="24">
        <f t="shared" si="34"/>
        <v>0.58742872535748614</v>
      </c>
      <c r="BB42" s="24">
        <f t="shared" si="34"/>
        <v>0.67800299251259855</v>
      </c>
      <c r="BC42" s="24">
        <f t="shared" si="34"/>
        <v>0.49727113980341242</v>
      </c>
      <c r="BD42" s="24">
        <f t="shared" si="34"/>
        <v>0.5901102010417909</v>
      </c>
      <c r="BE42" s="24">
        <f t="shared" si="34"/>
        <v>0.5154465601260243</v>
      </c>
      <c r="BF42" s="24">
        <f t="shared" si="34"/>
        <v>0.42804011823311328</v>
      </c>
      <c r="BG42" s="24">
        <f t="shared" si="34"/>
        <v>0.53361924948697714</v>
      </c>
      <c r="BH42" s="24">
        <f t="shared" si="34"/>
        <v>0.60278238151698305</v>
      </c>
      <c r="BI42" s="24">
        <f t="shared" si="33"/>
        <v>0.51082879311486429</v>
      </c>
      <c r="BJ42" s="24">
        <f t="shared" si="33"/>
        <v>0.56444850634292743</v>
      </c>
      <c r="BK42" s="24">
        <f t="shared" si="33"/>
        <v>0.49280985800751909</v>
      </c>
      <c r="BL42" s="24">
        <f t="shared" si="33"/>
        <v>0.54277967547294503</v>
      </c>
      <c r="BM42" s="24">
        <f t="shared" si="33"/>
        <v>0.55258405097749885</v>
      </c>
      <c r="BN42" s="24">
        <f t="shared" si="33"/>
        <v>0.54259482975506046</v>
      </c>
      <c r="BO42" s="24">
        <f t="shared" si="33"/>
        <v>0.54530288954883166</v>
      </c>
      <c r="BP42" s="24" t="e">
        <f t="shared" si="33"/>
        <v>#DIV/0!</v>
      </c>
      <c r="BQ42" s="24">
        <f t="shared" si="33"/>
        <v>0.55268129616603301</v>
      </c>
      <c r="BR42" s="21"/>
      <c r="BS42" s="35">
        <f t="shared" si="11"/>
        <v>43831</v>
      </c>
      <c r="BT42" s="24">
        <f t="shared" si="15"/>
        <v>1.5977569418037685E-2</v>
      </c>
      <c r="BU42" s="24">
        <f t="shared" ref="BU42:CE65" si="40">(D42-D41)/$B41*D$3</f>
        <v>1.1015329006939191E-3</v>
      </c>
      <c r="BV42" s="24">
        <f t="shared" si="40"/>
        <v>1.3959767615630136E-3</v>
      </c>
      <c r="BW42" s="24">
        <f t="shared" si="40"/>
        <v>9.0060147943351904E-4</v>
      </c>
      <c r="BX42" s="24">
        <f t="shared" si="40"/>
        <v>-6.0288029445811216E-4</v>
      </c>
      <c r="BY42" s="24">
        <f t="shared" si="40"/>
        <v>-7.8088879458312053E-4</v>
      </c>
      <c r="BZ42" s="24">
        <f t="shared" si="40"/>
        <v>1.5231275810078386E-3</v>
      </c>
      <c r="CA42" s="24">
        <f t="shared" si="40"/>
        <v>2.4993504806442977E-5</v>
      </c>
      <c r="CB42" s="24">
        <f t="shared" si="40"/>
        <v>1.6030444075157977E-3</v>
      </c>
      <c r="CC42" s="24">
        <f t="shared" si="40"/>
        <v>0</v>
      </c>
      <c r="CD42" s="24">
        <f t="shared" si="40"/>
        <v>2.4031061731300111E-3</v>
      </c>
      <c r="CE42" s="24">
        <f t="shared" si="40"/>
        <v>7.9163068924682637E-4</v>
      </c>
      <c r="CF42" s="24">
        <f t="shared" si="14"/>
        <v>2.4337813826393821E-2</v>
      </c>
    </row>
    <row r="43" spans="1:84" x14ac:dyDescent="0.25">
      <c r="A43" s="31">
        <f>+[1]NOA!A44</f>
        <v>43862</v>
      </c>
      <c r="B43" s="17">
        <f>+[1]NOA!B44</f>
        <v>297.89729999999997</v>
      </c>
      <c r="C43" s="17">
        <f>+[1]NOA!C44</f>
        <v>304.64949999999999</v>
      </c>
      <c r="D43" s="17">
        <f>+[1]NOA!D44</f>
        <v>249.58860000000001</v>
      </c>
      <c r="E43" s="17">
        <f>+[1]NOA!E44</f>
        <v>235.07320000000001</v>
      </c>
      <c r="F43" s="17">
        <f>+[1]NOA!F44</f>
        <v>371.28100000000001</v>
      </c>
      <c r="G43" s="17">
        <f>+[1]NOA!G44</f>
        <v>286.79300000000001</v>
      </c>
      <c r="H43" s="17">
        <f>+[1]NOA!H44</f>
        <v>329.58879999999999</v>
      </c>
      <c r="I43" s="17">
        <f>+[1]NOA!I44</f>
        <v>309.27359999999999</v>
      </c>
      <c r="J43" s="17">
        <f>+[1]NOA!J44</f>
        <v>367.73419999999999</v>
      </c>
      <c r="K43" s="17">
        <f>+[1]NOA!K44</f>
        <v>288.31540000000001</v>
      </c>
      <c r="L43" s="17">
        <f>+[1]NOA!L44</f>
        <v>272.94819999999999</v>
      </c>
      <c r="M43" s="17">
        <f>+[1]NOA!M44</f>
        <v>279.1275</v>
      </c>
      <c r="N43" s="17">
        <f>+[1]NOA!N44</f>
        <v>306.4341</v>
      </c>
      <c r="O43" s="18">
        <f>+[1]NOA!R44</f>
        <v>256.983</v>
      </c>
      <c r="P43" s="19">
        <f>+[1]NOA!S44</f>
        <v>294.19220000000001</v>
      </c>
      <c r="Q43" s="20">
        <f>+[1]NOA!T44</f>
        <v>341.4169</v>
      </c>
      <c r="R43" s="18">
        <f t="shared" si="4"/>
        <v>297.89521408000002</v>
      </c>
      <c r="S43" s="19">
        <f t="shared" si="5"/>
        <v>285.12862178459869</v>
      </c>
      <c r="T43" s="19">
        <f t="shared" si="6"/>
        <v>269.34440242813281</v>
      </c>
      <c r="U43" s="19">
        <f t="shared" si="7"/>
        <v>266.5366815373564</v>
      </c>
      <c r="V43" s="19"/>
      <c r="W43" s="20">
        <f t="shared" si="8"/>
        <v>288.43285744545648</v>
      </c>
      <c r="X43" s="21"/>
      <c r="Y43" s="41">
        <f t="shared" si="18"/>
        <v>1.8290425624644335E-2</v>
      </c>
      <c r="Z43" s="24">
        <f t="shared" si="18"/>
        <v>3.66300366300365E-2</v>
      </c>
      <c r="AA43" s="24">
        <f t="shared" si="18"/>
        <v>1.5271668762251611E-2</v>
      </c>
      <c r="AB43" s="24">
        <f t="shared" si="18"/>
        <v>1.5196429003292655E-2</v>
      </c>
      <c r="AC43" s="24">
        <f t="shared" si="18"/>
        <v>-3.7189268247143636E-2</v>
      </c>
      <c r="AD43" s="24">
        <f t="shared" si="18"/>
        <v>1.8133369496647234E-2</v>
      </c>
      <c r="AE43" s="24">
        <f t="shared" si="18"/>
        <v>1.6721442408276221E-3</v>
      </c>
      <c r="AF43" s="24">
        <f t="shared" si="18"/>
        <v>1.00679020833081E-2</v>
      </c>
      <c r="AG43" s="24">
        <f t="shared" si="18"/>
        <v>1.1367961786662661E-2</v>
      </c>
      <c r="AH43" s="24">
        <f t="shared" si="18"/>
        <v>2.5679391811367802E-2</v>
      </c>
      <c r="AI43" s="24">
        <f t="shared" si="18"/>
        <v>1.8866797638916077E-2</v>
      </c>
      <c r="AJ43" s="24">
        <f t="shared" si="18"/>
        <v>2.4108762770287839E-2</v>
      </c>
      <c r="AK43" s="24">
        <f t="shared" si="18"/>
        <v>2.9454439784120767E-2</v>
      </c>
      <c r="AL43" s="24">
        <f t="shared" si="18"/>
        <v>3.3244530075837941E-2</v>
      </c>
      <c r="AM43" s="24">
        <f t="shared" si="18"/>
        <v>2.6045577580972257E-2</v>
      </c>
      <c r="AN43" s="24">
        <f t="shared" si="18"/>
        <v>-1.4183903638503526E-2</v>
      </c>
      <c r="AO43" s="24">
        <f t="shared" si="36"/>
        <v>1.8289879859216152E-2</v>
      </c>
      <c r="AP43" s="24">
        <f t="shared" si="37"/>
        <v>2.866495651710288E-2</v>
      </c>
      <c r="AQ43" s="24">
        <f t="shared" si="38"/>
        <v>2.116800538842134E-2</v>
      </c>
      <c r="AR43" s="24">
        <f t="shared" si="39"/>
        <v>2.0287445609631138E-2</v>
      </c>
      <c r="AS43" s="24" t="e">
        <f t="shared" si="39"/>
        <v>#DIV/0!</v>
      </c>
      <c r="AT43" s="24">
        <f t="shared" si="39"/>
        <v>1.4753156692737246E-2</v>
      </c>
      <c r="AU43" s="21"/>
      <c r="AV43" s="24">
        <f t="shared" si="34"/>
        <v>0.50744773981995461</v>
      </c>
      <c r="AW43" s="24">
        <f t="shared" si="34"/>
        <v>0.51863237620870173</v>
      </c>
      <c r="AX43" s="24">
        <f t="shared" si="34"/>
        <v>0.49505369800093324</v>
      </c>
      <c r="AY43" s="24">
        <f t="shared" si="34"/>
        <v>0.52196252605953886</v>
      </c>
      <c r="AZ43" s="24">
        <f t="shared" si="34"/>
        <v>0.28690108205046805</v>
      </c>
      <c r="BA43" s="24">
        <f t="shared" si="34"/>
        <v>0.57237400826448548</v>
      </c>
      <c r="BB43" s="24">
        <f t="shared" si="34"/>
        <v>0.64147821730204724</v>
      </c>
      <c r="BC43" s="24">
        <f t="shared" si="34"/>
        <v>0.49709051708489205</v>
      </c>
      <c r="BD43" s="24">
        <f t="shared" si="34"/>
        <v>0.59612884687920076</v>
      </c>
      <c r="BE43" s="24">
        <f t="shared" si="34"/>
        <v>0.5145749698204356</v>
      </c>
      <c r="BF43" s="24">
        <f t="shared" si="34"/>
        <v>0.42987240288773765</v>
      </c>
      <c r="BG43" s="24">
        <f t="shared" si="34"/>
        <v>0.53201939891040295</v>
      </c>
      <c r="BH43" s="24">
        <f t="shared" si="34"/>
        <v>0.59152152054413176</v>
      </c>
      <c r="BI43" s="24">
        <f t="shared" si="33"/>
        <v>0.48830962594625404</v>
      </c>
      <c r="BJ43" s="24">
        <f t="shared" si="33"/>
        <v>0.5401458936904695</v>
      </c>
      <c r="BK43" s="24">
        <f t="shared" si="33"/>
        <v>0.41706394236396394</v>
      </c>
      <c r="BL43" s="24">
        <f t="shared" si="33"/>
        <v>0.50745076018279489</v>
      </c>
      <c r="BM43" s="24">
        <f t="shared" si="33"/>
        <v>0.52711684778979273</v>
      </c>
      <c r="BN43" s="24">
        <f t="shared" si="33"/>
        <v>0.53920066150758994</v>
      </c>
      <c r="BO43" s="24">
        <f t="shared" si="33"/>
        <v>0.54137219860341168</v>
      </c>
      <c r="BP43" s="24" t="e">
        <f t="shared" si="33"/>
        <v>#DIV/0!</v>
      </c>
      <c r="BQ43" s="24">
        <f t="shared" si="33"/>
        <v>0.54586261000541536</v>
      </c>
      <c r="BR43" s="21"/>
      <c r="BS43" s="35">
        <f t="shared" si="11"/>
        <v>43862</v>
      </c>
      <c r="BT43" s="24">
        <f t="shared" ref="BT43:BT74" si="41">(C43-C42)/$B42*C$3</f>
        <v>1.2757717149239508E-2</v>
      </c>
      <c r="BU43" s="24">
        <f t="shared" si="40"/>
        <v>4.0167833147892741E-4</v>
      </c>
      <c r="BV43" s="24">
        <f t="shared" si="40"/>
        <v>1.4878850370795872E-3</v>
      </c>
      <c r="BW43" s="24">
        <f t="shared" si="40"/>
        <v>-3.4314886693226575E-3</v>
      </c>
      <c r="BX43" s="24">
        <f t="shared" si="40"/>
        <v>1.0685599725171959E-3</v>
      </c>
      <c r="BY43" s="24">
        <f t="shared" si="40"/>
        <v>1.1904999717993939E-4</v>
      </c>
      <c r="BZ43" s="24">
        <f t="shared" si="40"/>
        <v>8.8620123638463982E-4</v>
      </c>
      <c r="CA43" s="24">
        <f t="shared" si="40"/>
        <v>3.659420297286068E-4</v>
      </c>
      <c r="CB43" s="24">
        <f t="shared" si="40"/>
        <v>1.4681248963840001E-3</v>
      </c>
      <c r="CC43" s="24">
        <f t="shared" si="40"/>
        <v>3.5244899528792944E-4</v>
      </c>
      <c r="CD43" s="24">
        <f t="shared" si="40"/>
        <v>1.7946647797871368E-3</v>
      </c>
      <c r="CE43" s="24">
        <f t="shared" si="40"/>
        <v>1.0189778377112718E-3</v>
      </c>
      <c r="CF43" s="24">
        <f t="shared" si="14"/>
        <v>1.8289761593456081E-2</v>
      </c>
    </row>
    <row r="44" spans="1:84" x14ac:dyDescent="0.25">
      <c r="A44" s="31">
        <f>+[1]NOA!A45</f>
        <v>43891</v>
      </c>
      <c r="B44" s="17">
        <f>+[1]NOA!B45</f>
        <v>309.18079999999998</v>
      </c>
      <c r="C44" s="17">
        <f>+[1]NOA!C45</f>
        <v>319.8956</v>
      </c>
      <c r="D44" s="17">
        <f>+[1]NOA!D45</f>
        <v>256.78730000000002</v>
      </c>
      <c r="E44" s="17">
        <f>+[1]NOA!E45</f>
        <v>243.7132</v>
      </c>
      <c r="F44" s="17">
        <f>+[1]NOA!F45</f>
        <v>373.51679999999999</v>
      </c>
      <c r="G44" s="17">
        <f>+[1]NOA!G45</f>
        <v>294.68709999999999</v>
      </c>
      <c r="H44" s="17">
        <f>+[1]NOA!H45</f>
        <v>338.05200000000002</v>
      </c>
      <c r="I44" s="17">
        <f>+[1]NOA!I45</f>
        <v>310.95359999999999</v>
      </c>
      <c r="J44" s="17">
        <f>+[1]NOA!J45</f>
        <v>401.91660000000002</v>
      </c>
      <c r="K44" s="17">
        <f>+[1]NOA!K45</f>
        <v>297.92349999999999</v>
      </c>
      <c r="L44" s="17">
        <f>+[1]NOA!L45</f>
        <v>319.92309999999998</v>
      </c>
      <c r="M44" s="17">
        <f>+[1]NOA!M45</f>
        <v>288.1968</v>
      </c>
      <c r="N44" s="17">
        <f>+[1]NOA!N45</f>
        <v>313.66649999999998</v>
      </c>
      <c r="O44" s="18">
        <f>+[1]NOA!R45</f>
        <v>273.11130000000003</v>
      </c>
      <c r="P44" s="19">
        <f>+[1]NOA!S45</f>
        <v>304.63830000000002</v>
      </c>
      <c r="Q44" s="20">
        <f>+[1]NOA!T45</f>
        <v>352.4778</v>
      </c>
      <c r="R44" s="18">
        <f t="shared" si="4"/>
        <v>309.17759048000005</v>
      </c>
      <c r="S44" s="19">
        <f t="shared" si="5"/>
        <v>296.81577338041558</v>
      </c>
      <c r="T44" s="19">
        <f t="shared" si="6"/>
        <v>277.97992444878582</v>
      </c>
      <c r="U44" s="19">
        <f t="shared" si="7"/>
        <v>275.04771052442527</v>
      </c>
      <c r="V44" s="19"/>
      <c r="W44" s="20">
        <f t="shared" si="8"/>
        <v>298.79102552425337</v>
      </c>
      <c r="X44" s="21"/>
      <c r="Y44" s="41">
        <f t="shared" si="18"/>
        <v>3.787714759415417E-2</v>
      </c>
      <c r="Z44" s="24">
        <f t="shared" si="18"/>
        <v>5.0044723526544432E-2</v>
      </c>
      <c r="AA44" s="24">
        <f t="shared" si="18"/>
        <v>2.8842262827709186E-2</v>
      </c>
      <c r="AB44" s="24">
        <f t="shared" si="18"/>
        <v>3.6754508808320097E-2</v>
      </c>
      <c r="AC44" s="24">
        <f t="shared" si="18"/>
        <v>6.0218540674044085E-3</v>
      </c>
      <c r="AD44" s="24">
        <f t="shared" si="18"/>
        <v>2.7525427747539188E-2</v>
      </c>
      <c r="AE44" s="24">
        <f t="shared" si="18"/>
        <v>2.5678057021355283E-2</v>
      </c>
      <c r="AF44" s="24">
        <f t="shared" si="18"/>
        <v>5.4320834368015714E-3</v>
      </c>
      <c r="AG44" s="24">
        <f t="shared" si="18"/>
        <v>9.2954095648433155E-2</v>
      </c>
      <c r="AH44" s="24">
        <f t="shared" si="18"/>
        <v>3.3324962870523001E-2</v>
      </c>
      <c r="AI44" s="24">
        <f t="shared" si="18"/>
        <v>0.17210188599888188</v>
      </c>
      <c r="AJ44" s="24">
        <f t="shared" si="18"/>
        <v>3.2491603299567462E-2</v>
      </c>
      <c r="AK44" s="24">
        <f t="shared" si="18"/>
        <v>2.3601811939337081E-2</v>
      </c>
      <c r="AL44" s="24">
        <f t="shared" si="18"/>
        <v>6.2760182580170687E-2</v>
      </c>
      <c r="AM44" s="24">
        <f t="shared" si="18"/>
        <v>3.550773949819197E-2</v>
      </c>
      <c r="AN44" s="24">
        <f t="shared" si="18"/>
        <v>3.2397048886566582E-2</v>
      </c>
      <c r="AO44" s="24">
        <f t="shared" si="36"/>
        <v>3.7873641021201943E-2</v>
      </c>
      <c r="AP44" s="24">
        <f t="shared" si="37"/>
        <v>4.098905091557592E-2</v>
      </c>
      <c r="AQ44" s="24">
        <f t="shared" si="38"/>
        <v>3.2061264102034359E-2</v>
      </c>
      <c r="AR44" s="24">
        <f t="shared" si="39"/>
        <v>3.1931923733641954E-2</v>
      </c>
      <c r="AS44" s="24" t="e">
        <f t="shared" si="39"/>
        <v>#DIV/0!</v>
      </c>
      <c r="AT44" s="24">
        <f t="shared" si="39"/>
        <v>3.5911886636409429E-2</v>
      </c>
      <c r="AU44" s="21"/>
      <c r="AV44" s="24">
        <f t="shared" si="34"/>
        <v>0.49175047428259311</v>
      </c>
      <c r="AW44" s="24">
        <f t="shared" si="34"/>
        <v>0.50161828704257871</v>
      </c>
      <c r="AX44" s="24">
        <f t="shared" si="34"/>
        <v>0.47615217996150783</v>
      </c>
      <c r="AY44" s="24">
        <f t="shared" si="34"/>
        <v>0.53191259331149254</v>
      </c>
      <c r="AZ44" s="24">
        <f t="shared" si="34"/>
        <v>0.26437566008611579</v>
      </c>
      <c r="BA44" s="24">
        <f t="shared" si="34"/>
        <v>0.5607509304272893</v>
      </c>
      <c r="BB44" s="24">
        <f t="shared" si="34"/>
        <v>0.60103587189515495</v>
      </c>
      <c r="BC44" s="24">
        <f t="shared" si="34"/>
        <v>0.43792508356007542</v>
      </c>
      <c r="BD44" s="24">
        <f t="shared" si="34"/>
        <v>0.67532053406295756</v>
      </c>
      <c r="BE44" s="24">
        <f t="shared" si="34"/>
        <v>0.54160345159467571</v>
      </c>
      <c r="BF44" s="24">
        <f t="shared" si="34"/>
        <v>0.33755950434853133</v>
      </c>
      <c r="BG44" s="24">
        <f t="shared" si="34"/>
        <v>0.521391037735351</v>
      </c>
      <c r="BH44" s="24">
        <f t="shared" si="34"/>
        <v>0.57726930789855313</v>
      </c>
      <c r="BI44" s="24">
        <f t="shared" si="33"/>
        <v>0.54237428842504753</v>
      </c>
      <c r="BJ44" s="24">
        <f t="shared" si="33"/>
        <v>0.51804683926174211</v>
      </c>
      <c r="BK44" s="24">
        <f t="shared" si="33"/>
        <v>0.38638044203345467</v>
      </c>
      <c r="BL44" s="24">
        <f t="shared" si="33"/>
        <v>0.49174943457901388</v>
      </c>
      <c r="BM44" s="24">
        <f t="shared" si="33"/>
        <v>0.51837157462791339</v>
      </c>
      <c r="BN44" s="24">
        <f t="shared" si="33"/>
        <v>0.54107385566100441</v>
      </c>
      <c r="BO44" s="24">
        <f t="shared" si="33"/>
        <v>0.54709281569083035</v>
      </c>
      <c r="BP44" s="24" t="e">
        <f t="shared" si="33"/>
        <v>#DIV/0!</v>
      </c>
      <c r="BQ44" s="24">
        <f t="shared" si="33"/>
        <v>0.53092100980057322</v>
      </c>
      <c r="BR44" s="21"/>
      <c r="BS44" s="35">
        <f t="shared" si="11"/>
        <v>43891</v>
      </c>
      <c r="BT44" s="24">
        <f t="shared" si="41"/>
        <v>1.7743775690481269E-2</v>
      </c>
      <c r="BU44" s="24">
        <f t="shared" si="40"/>
        <v>7.5636573409695255E-4</v>
      </c>
      <c r="BV44" s="24">
        <f t="shared" si="40"/>
        <v>3.5877062329870008E-3</v>
      </c>
      <c r="BW44" s="24">
        <f t="shared" si="40"/>
        <v>5.2536897783228944E-4</v>
      </c>
      <c r="BX44" s="24">
        <f t="shared" si="40"/>
        <v>1.6217633392447625E-3</v>
      </c>
      <c r="BY44" s="24">
        <f t="shared" si="40"/>
        <v>1.7983397634016886E-3</v>
      </c>
      <c r="BZ44" s="24">
        <f t="shared" si="40"/>
        <v>4.7428425836689548E-4</v>
      </c>
      <c r="CA44" s="24">
        <f t="shared" si="40"/>
        <v>2.9719106551150372E-3</v>
      </c>
      <c r="CB44" s="24">
        <f t="shared" si="40"/>
        <v>1.9190571717165575E-3</v>
      </c>
      <c r="CC44" s="24">
        <f t="shared" si="40"/>
        <v>3.2168400317827651E-3</v>
      </c>
      <c r="CD44" s="24">
        <f t="shared" si="40"/>
        <v>2.4325063369154401E-3</v>
      </c>
      <c r="CE44" s="24">
        <f t="shared" si="40"/>
        <v>8.2545763254651694E-4</v>
      </c>
      <c r="CF44" s="24">
        <f t="shared" si="14"/>
        <v>3.7873375824487174E-2</v>
      </c>
    </row>
    <row r="45" spans="1:84" x14ac:dyDescent="0.25">
      <c r="A45" s="31">
        <f>+[1]NOA!A46</f>
        <v>43922</v>
      </c>
      <c r="B45" s="17">
        <f>+[1]NOA!B46</f>
        <v>317.1934</v>
      </c>
      <c r="C45" s="17">
        <f>+[1]NOA!C46</f>
        <v>334.79969999999997</v>
      </c>
      <c r="D45" s="17">
        <f>+[1]NOA!D46</f>
        <v>260.5487</v>
      </c>
      <c r="E45" s="17">
        <f>+[1]NOA!E46</f>
        <v>250.0292</v>
      </c>
      <c r="F45" s="17">
        <f>+[1]NOA!F46</f>
        <v>374.09289999999999</v>
      </c>
      <c r="G45" s="17">
        <f>+[1]NOA!G46</f>
        <v>299.4366</v>
      </c>
      <c r="H45" s="17">
        <f>+[1]NOA!H46</f>
        <v>345.58210000000003</v>
      </c>
      <c r="I45" s="17">
        <f>+[1]NOA!I46</f>
        <v>316.51100000000002</v>
      </c>
      <c r="J45" s="17">
        <f>+[1]NOA!J46</f>
        <v>384.57920000000001</v>
      </c>
      <c r="K45" s="17">
        <f>+[1]NOA!K46</f>
        <v>305.8159</v>
      </c>
      <c r="L45" s="17">
        <f>+[1]NOA!L46</f>
        <v>322.13580000000002</v>
      </c>
      <c r="M45" s="17">
        <f>+[1]NOA!M46</f>
        <v>295.66570000000002</v>
      </c>
      <c r="N45" s="17">
        <f>+[1]NOA!N46</f>
        <v>313.95740000000001</v>
      </c>
      <c r="O45" s="18">
        <f>+[1]NOA!R46</f>
        <v>291.82220000000001</v>
      </c>
      <c r="P45" s="19">
        <f>+[1]NOA!S46</f>
        <v>313.20580000000001</v>
      </c>
      <c r="Q45" s="20">
        <f>+[1]NOA!T46</f>
        <v>350.71069999999997</v>
      </c>
      <c r="R45" s="18">
        <f t="shared" si="4"/>
        <v>317.19124596999995</v>
      </c>
      <c r="S45" s="19">
        <f t="shared" si="5"/>
        <v>306.91110870569059</v>
      </c>
      <c r="T45" s="19">
        <f t="shared" si="6"/>
        <v>283.97549271560143</v>
      </c>
      <c r="U45" s="19">
        <f t="shared" si="7"/>
        <v>280.62043681752874</v>
      </c>
      <c r="V45" s="19"/>
      <c r="W45" s="20">
        <f t="shared" si="8"/>
        <v>303.22140063545862</v>
      </c>
      <c r="X45" s="21"/>
      <c r="Y45" s="41">
        <f t="shared" si="18"/>
        <v>2.5915580786387782E-2</v>
      </c>
      <c r="Z45" s="24">
        <f t="shared" si="18"/>
        <v>4.6590512654753446E-2</v>
      </c>
      <c r="AA45" s="24">
        <f t="shared" si="18"/>
        <v>1.464792067208931E-2</v>
      </c>
      <c r="AB45" s="24">
        <f t="shared" si="18"/>
        <v>2.5915707479118977E-2</v>
      </c>
      <c r="AC45" s="24">
        <f t="shared" si="18"/>
        <v>1.5423670367704645E-3</v>
      </c>
      <c r="AD45" s="24">
        <f t="shared" si="18"/>
        <v>1.6117095047594621E-2</v>
      </c>
      <c r="AE45" s="24">
        <f t="shared" si="18"/>
        <v>2.2274975447564183E-2</v>
      </c>
      <c r="AF45" s="24">
        <f t="shared" si="18"/>
        <v>1.7872119827524235E-2</v>
      </c>
      <c r="AG45" s="24">
        <f t="shared" si="18"/>
        <v>-4.3136809975004797E-2</v>
      </c>
      <c r="AH45" s="24">
        <f t="shared" si="18"/>
        <v>2.6491364393879779E-2</v>
      </c>
      <c r="AI45" s="24">
        <f t="shared" si="18"/>
        <v>6.9163495852597734E-3</v>
      </c>
      <c r="AJ45" s="24">
        <f t="shared" si="18"/>
        <v>2.5915971308494878E-2</v>
      </c>
      <c r="AK45" s="24">
        <f t="shared" si="18"/>
        <v>9.2741813359098479E-4</v>
      </c>
      <c r="AL45" s="24">
        <f t="shared" si="18"/>
        <v>6.8510164171163845E-2</v>
      </c>
      <c r="AM45" s="24">
        <f t="shared" si="18"/>
        <v>2.8123515657748843E-2</v>
      </c>
      <c r="AN45" s="24">
        <f t="shared" si="18"/>
        <v>-5.0133653807418188E-3</v>
      </c>
      <c r="AO45" s="24">
        <f t="shared" si="36"/>
        <v>2.5919263674830662E-2</v>
      </c>
      <c r="AP45" s="24">
        <f t="shared" si="37"/>
        <v>3.401212546860255E-2</v>
      </c>
      <c r="AQ45" s="24">
        <f t="shared" si="38"/>
        <v>2.1568349868086312E-2</v>
      </c>
      <c r="AR45" s="24">
        <f t="shared" si="39"/>
        <v>2.0260944119397051E-2</v>
      </c>
      <c r="AS45" s="24" t="e">
        <f t="shared" si="39"/>
        <v>#DIV/0!</v>
      </c>
      <c r="AT45" s="24">
        <f t="shared" si="39"/>
        <v>1.4827671291103295E-2</v>
      </c>
      <c r="AU45" s="21"/>
      <c r="AV45" s="24">
        <f t="shared" si="34"/>
        <v>0.47687607206113225</v>
      </c>
      <c r="AW45" s="24">
        <f t="shared" si="34"/>
        <v>0.53334337854288272</v>
      </c>
      <c r="AX45" s="24">
        <f t="shared" si="34"/>
        <v>0.48809716229221212</v>
      </c>
      <c r="AY45" s="24">
        <f t="shared" si="34"/>
        <v>0.49292198781440244</v>
      </c>
      <c r="AZ45" s="24">
        <f t="shared" si="34"/>
        <v>0.22835972282740213</v>
      </c>
      <c r="BA45" s="24">
        <f t="shared" si="34"/>
        <v>0.50705951452846221</v>
      </c>
      <c r="BB45" s="24">
        <f t="shared" si="34"/>
        <v>0.57312448902670643</v>
      </c>
      <c r="BC45" s="24">
        <f t="shared" si="34"/>
        <v>0.39384755492845613</v>
      </c>
      <c r="BD45" s="24">
        <f t="shared" si="34"/>
        <v>0.51018566549738109</v>
      </c>
      <c r="BE45" s="24">
        <f t="shared" si="34"/>
        <v>0.51316404062075094</v>
      </c>
      <c r="BF45" s="24">
        <f t="shared" si="34"/>
        <v>0.3274567996063813</v>
      </c>
      <c r="BG45" s="24">
        <f t="shared" si="34"/>
        <v>0.49417119720395353</v>
      </c>
      <c r="BH45" s="24">
        <f t="shared" si="34"/>
        <v>0.52264219115632238</v>
      </c>
      <c r="BI45" s="24">
        <f t="shared" si="33"/>
        <v>0.6169253384175617</v>
      </c>
      <c r="BJ45" s="24">
        <f t="shared" si="33"/>
        <v>0.50314060343354727</v>
      </c>
      <c r="BK45" s="24">
        <f t="shared" si="33"/>
        <v>0.328439054083282</v>
      </c>
      <c r="BL45" s="24">
        <f t="shared" si="33"/>
        <v>0.47688098860235373</v>
      </c>
      <c r="BM45" s="24">
        <f t="shared" si="33"/>
        <v>0.51761519544469814</v>
      </c>
      <c r="BN45" s="24">
        <f t="shared" si="33"/>
        <v>0.50242289412310392</v>
      </c>
      <c r="BO45" s="24">
        <f t="shared" si="33"/>
        <v>0.50493605419912435</v>
      </c>
      <c r="BP45" s="24" t="e">
        <f t="shared" si="33"/>
        <v>#DIV/0!</v>
      </c>
      <c r="BQ45" s="24">
        <f t="shared" si="33"/>
        <v>0.48402343083720356</v>
      </c>
      <c r="BR45" s="21"/>
      <c r="BS45" s="35">
        <f t="shared" si="11"/>
        <v>43922</v>
      </c>
      <c r="BT45" s="24">
        <f t="shared" si="41"/>
        <v>1.6712717833707626E-2</v>
      </c>
      <c r="BU45" s="24">
        <f t="shared" si="40"/>
        <v>3.8078632308344957E-4</v>
      </c>
      <c r="BV45" s="24">
        <f t="shared" si="40"/>
        <v>2.5269654519297457E-3</v>
      </c>
      <c r="BW45" s="24">
        <f t="shared" si="40"/>
        <v>1.3043177325370716E-4</v>
      </c>
      <c r="BX45" s="24">
        <f t="shared" si="40"/>
        <v>9.4012758877653709E-4</v>
      </c>
      <c r="BY45" s="24">
        <f t="shared" si="40"/>
        <v>1.5416718308510758E-3</v>
      </c>
      <c r="BZ45" s="24">
        <f t="shared" si="40"/>
        <v>1.5116635315000236E-3</v>
      </c>
      <c r="CA45" s="24">
        <f t="shared" si="40"/>
        <v>-1.4523497578116109E-3</v>
      </c>
      <c r="CB45" s="24">
        <f t="shared" si="40"/>
        <v>1.5188452840538629E-3</v>
      </c>
      <c r="CC45" s="24">
        <f t="shared" si="40"/>
        <v>1.4599574100332503E-4</v>
      </c>
      <c r="CD45" s="24">
        <f t="shared" si="40"/>
        <v>1.930149317163296E-3</v>
      </c>
      <c r="CE45" s="24">
        <f t="shared" si="40"/>
        <v>3.1989696643519735E-5</v>
      </c>
      <c r="CF45" s="24">
        <f t="shared" si="14"/>
        <v>2.5918994614154558E-2</v>
      </c>
    </row>
    <row r="46" spans="1:84" x14ac:dyDescent="0.25">
      <c r="A46" s="31">
        <f>+[1]NOA!A47</f>
        <v>43952</v>
      </c>
      <c r="B46" s="17">
        <f>+[1]NOA!B47</f>
        <v>322.50450000000001</v>
      </c>
      <c r="C46" s="17">
        <f>+[1]NOA!C47</f>
        <v>336.89010000000002</v>
      </c>
      <c r="D46" s="17">
        <f>+[1]NOA!D47</f>
        <v>261.95389999999998</v>
      </c>
      <c r="E46" s="17">
        <f>+[1]NOA!E47</f>
        <v>267.01119999999997</v>
      </c>
      <c r="F46" s="17">
        <f>+[1]NOA!F47</f>
        <v>374.58260000000001</v>
      </c>
      <c r="G46" s="17">
        <f>+[1]NOA!G47</f>
        <v>307.32839999999999</v>
      </c>
      <c r="H46" s="17">
        <f>+[1]NOA!H47</f>
        <v>350.77600000000001</v>
      </c>
      <c r="I46" s="17">
        <f>+[1]NOA!I47</f>
        <v>319.63740000000001</v>
      </c>
      <c r="J46" s="17">
        <f>+[1]NOA!J47</f>
        <v>386.88049999999998</v>
      </c>
      <c r="K46" s="17">
        <f>+[1]NOA!K47</f>
        <v>315.33109999999999</v>
      </c>
      <c r="L46" s="17">
        <f>+[1]NOA!L47</f>
        <v>320.88869999999997</v>
      </c>
      <c r="M46" s="17">
        <f>+[1]NOA!M47</f>
        <v>300.61630000000002</v>
      </c>
      <c r="N46" s="17">
        <f>+[1]NOA!N47</f>
        <v>323.8596</v>
      </c>
      <c r="O46" s="18">
        <f>+[1]NOA!R47</f>
        <v>300.79660000000001</v>
      </c>
      <c r="P46" s="19">
        <f>+[1]NOA!S47</f>
        <v>318.99419999999998</v>
      </c>
      <c r="Q46" s="20">
        <f>+[1]NOA!T47</f>
        <v>351.56270000000001</v>
      </c>
      <c r="R46" s="18">
        <f t="shared" si="4"/>
        <v>322.50215005000001</v>
      </c>
      <c r="S46" s="19">
        <f t="shared" si="5"/>
        <v>313.22749895423055</v>
      </c>
      <c r="T46" s="19">
        <f t="shared" si="6"/>
        <v>294.81008300306996</v>
      </c>
      <c r="U46" s="19">
        <f t="shared" si="7"/>
        <v>293.14371540948275</v>
      </c>
      <c r="V46" s="19"/>
      <c r="W46" s="20">
        <f t="shared" si="8"/>
        <v>311.93215619572129</v>
      </c>
      <c r="X46" s="21"/>
      <c r="Y46" s="41">
        <f t="shared" si="18"/>
        <v>1.674404322410239E-2</v>
      </c>
      <c r="Z46" s="24">
        <f t="shared" si="18"/>
        <v>6.2437331933093976E-3</v>
      </c>
      <c r="AA46" s="24">
        <f t="shared" si="18"/>
        <v>5.3932335874251613E-3</v>
      </c>
      <c r="AB46" s="24">
        <f t="shared" si="18"/>
        <v>6.7920066936181689E-2</v>
      </c>
      <c r="AC46" s="24">
        <f t="shared" si="18"/>
        <v>1.3090331305405378E-3</v>
      </c>
      <c r="AD46" s="24">
        <f t="shared" si="18"/>
        <v>2.6355495620775882E-2</v>
      </c>
      <c r="AE46" s="24">
        <f t="shared" si="18"/>
        <v>1.5029424267055447E-2</v>
      </c>
      <c r="AF46" s="24">
        <f t="shared" si="18"/>
        <v>9.8776977735370863E-3</v>
      </c>
      <c r="AG46" s="24">
        <f t="shared" si="18"/>
        <v>5.9839429693544499E-3</v>
      </c>
      <c r="AH46" s="24">
        <f t="shared" si="18"/>
        <v>3.1114144163204127E-2</v>
      </c>
      <c r="AI46" s="24">
        <f t="shared" si="18"/>
        <v>-3.8713486672392605E-3</v>
      </c>
      <c r="AJ46" s="24">
        <f t="shared" si="18"/>
        <v>1.6743910436685772E-2</v>
      </c>
      <c r="AK46" s="24">
        <f t="shared" si="18"/>
        <v>3.1539947776354271E-2</v>
      </c>
      <c r="AL46" s="24">
        <f t="shared" si="18"/>
        <v>3.075297218648898E-2</v>
      </c>
      <c r="AM46" s="24">
        <f t="shared" si="18"/>
        <v>1.8481139238162081E-2</v>
      </c>
      <c r="AN46" s="24">
        <f t="shared" si="18"/>
        <v>2.4293527400220949E-3</v>
      </c>
      <c r="AO46" s="24">
        <f t="shared" si="36"/>
        <v>1.6743539260545504E-2</v>
      </c>
      <c r="AP46" s="24">
        <f t="shared" si="37"/>
        <v>2.0580520122511992E-2</v>
      </c>
      <c r="AQ46" s="24">
        <f t="shared" si="38"/>
        <v>3.8153258169778992E-2</v>
      </c>
      <c r="AR46" s="24">
        <f t="shared" si="39"/>
        <v>4.462710818206439E-2</v>
      </c>
      <c r="AS46" s="24" t="e">
        <f t="shared" si="39"/>
        <v>#DIV/0!</v>
      </c>
      <c r="AT46" s="24">
        <f t="shared" si="39"/>
        <v>2.8727377229996298E-2</v>
      </c>
      <c r="AU46" s="21"/>
      <c r="AV46" s="24">
        <f t="shared" si="34"/>
        <v>0.44558750097491751</v>
      </c>
      <c r="AW46" s="24">
        <f t="shared" si="34"/>
        <v>0.5096916177163866</v>
      </c>
      <c r="AX46" s="24">
        <f t="shared" si="34"/>
        <v>0.46537552940413018</v>
      </c>
      <c r="AY46" s="24">
        <f t="shared" si="34"/>
        <v>0.53335216922903728</v>
      </c>
      <c r="AZ46" s="24">
        <f t="shared" si="34"/>
        <v>9.3518572579609272E-2</v>
      </c>
      <c r="BA46" s="24">
        <f t="shared" si="34"/>
        <v>0.49798718956682286</v>
      </c>
      <c r="BB46" s="24">
        <f t="shared" si="34"/>
        <v>0.53944257657473416</v>
      </c>
      <c r="BC46" s="24">
        <f t="shared" si="34"/>
        <v>0.34474493854906552</v>
      </c>
      <c r="BD46" s="24">
        <f t="shared" si="34"/>
        <v>0.47735981844627662</v>
      </c>
      <c r="BE46" s="24">
        <f t="shared" si="34"/>
        <v>0.52282662447795314</v>
      </c>
      <c r="BF46" s="24">
        <f t="shared" si="34"/>
        <v>0.31962218573154</v>
      </c>
      <c r="BG46" s="24">
        <f t="shared" si="34"/>
        <v>0.46763015967790067</v>
      </c>
      <c r="BH46" s="24">
        <f t="shared" si="34"/>
        <v>0.52649187356299088</v>
      </c>
      <c r="BI46" s="24">
        <f t="shared" si="33"/>
        <v>0.6274424085554231</v>
      </c>
      <c r="BJ46" s="24">
        <f t="shared" si="33"/>
        <v>0.48840284472083306</v>
      </c>
      <c r="BK46" s="24">
        <f t="shared" si="33"/>
        <v>0.23649793385159668</v>
      </c>
      <c r="BL46" s="24">
        <f t="shared" si="33"/>
        <v>0.44559249068628959</v>
      </c>
      <c r="BM46" s="24">
        <f t="shared" si="33"/>
        <v>0.50779164878615202</v>
      </c>
      <c r="BN46" s="24">
        <f t="shared" si="33"/>
        <v>0.50908221307780654</v>
      </c>
      <c r="BO46" s="24">
        <f t="shared" si="33"/>
        <v>0.52173181995068996</v>
      </c>
      <c r="BP46" s="24" t="e">
        <f t="shared" si="33"/>
        <v>#DIV/0!</v>
      </c>
      <c r="BQ46" s="24">
        <f t="shared" si="33"/>
        <v>0.47577333937429334</v>
      </c>
      <c r="BR46" s="21"/>
      <c r="BS46" s="35">
        <f t="shared" si="11"/>
        <v>43952</v>
      </c>
      <c r="BT46" s="24">
        <f t="shared" si="41"/>
        <v>2.2848573772342542E-3</v>
      </c>
      <c r="BU46" s="24">
        <f t="shared" si="40"/>
        <v>1.3866227985828003E-4</v>
      </c>
      <c r="BV46" s="24">
        <f t="shared" si="40"/>
        <v>6.6226895011056233E-3</v>
      </c>
      <c r="BW46" s="24">
        <f t="shared" si="40"/>
        <v>1.0806971393478531E-4</v>
      </c>
      <c r="BX46" s="24">
        <f t="shared" si="40"/>
        <v>1.5226614425142494E-3</v>
      </c>
      <c r="BY46" s="24">
        <f t="shared" si="40"/>
        <v>1.0365091770509697E-3</v>
      </c>
      <c r="BZ46" s="24">
        <f t="shared" si="40"/>
        <v>8.2892720970864815E-4</v>
      </c>
      <c r="CA46" s="24">
        <f t="shared" si="40"/>
        <v>1.879095529730417E-4</v>
      </c>
      <c r="CB46" s="24">
        <f t="shared" si="40"/>
        <v>1.7848870752039594E-3</v>
      </c>
      <c r="CC46" s="24">
        <f t="shared" si="40"/>
        <v>-8.0206082472084647E-5</v>
      </c>
      <c r="CD46" s="24">
        <f t="shared" si="40"/>
        <v>1.2470402599801908E-3</v>
      </c>
      <c r="CE46" s="24">
        <f t="shared" si="40"/>
        <v>1.0614180496819915E-3</v>
      </c>
      <c r="CF46" s="24">
        <f t="shared" si="14"/>
        <v>1.6743425556773911E-2</v>
      </c>
    </row>
    <row r="47" spans="1:84" x14ac:dyDescent="0.25">
      <c r="A47" s="31">
        <f>+[1]NOA!A48</f>
        <v>43983</v>
      </c>
      <c r="B47" s="17">
        <f>+[1]NOA!B48</f>
        <v>329.63260000000002</v>
      </c>
      <c r="C47" s="17">
        <f>+[1]NOA!C48</f>
        <v>340.66390000000001</v>
      </c>
      <c r="D47" s="17">
        <f>+[1]NOA!D48</f>
        <v>272.4196</v>
      </c>
      <c r="E47" s="17">
        <f>+[1]NOA!E48</f>
        <v>289.36680000000001</v>
      </c>
      <c r="F47" s="17">
        <f>+[1]NOA!F48</f>
        <v>377.18130000000002</v>
      </c>
      <c r="G47" s="17">
        <f>+[1]NOA!G48</f>
        <v>319.87630000000001</v>
      </c>
      <c r="H47" s="17">
        <f>+[1]NOA!H48</f>
        <v>362.51119999999997</v>
      </c>
      <c r="I47" s="17">
        <f>+[1]NOA!I48</f>
        <v>320.96050000000002</v>
      </c>
      <c r="J47" s="17">
        <f>+[1]NOA!J48</f>
        <v>384.29129999999998</v>
      </c>
      <c r="K47" s="17">
        <f>+[1]NOA!K48</f>
        <v>319.7724</v>
      </c>
      <c r="L47" s="17">
        <f>+[1]NOA!L48</f>
        <v>334.25880000000001</v>
      </c>
      <c r="M47" s="17">
        <f>+[1]NOA!M48</f>
        <v>307.26060000000001</v>
      </c>
      <c r="N47" s="17">
        <f>+[1]NOA!N48</f>
        <v>321.57979999999998</v>
      </c>
      <c r="O47" s="18">
        <f>+[1]NOA!R48</f>
        <v>318.03100000000001</v>
      </c>
      <c r="P47" s="19">
        <f>+[1]NOA!S48</f>
        <v>325.20269999999999</v>
      </c>
      <c r="Q47" s="20">
        <f>+[1]NOA!T48</f>
        <v>355.03089999999997</v>
      </c>
      <c r="R47" s="18">
        <f t="shared" si="4"/>
        <v>329.63075547</v>
      </c>
      <c r="S47" s="19">
        <f t="shared" si="5"/>
        <v>321.22273973923677</v>
      </c>
      <c r="T47" s="19">
        <f t="shared" si="6"/>
        <v>306.67428317052742</v>
      </c>
      <c r="U47" s="19">
        <f t="shared" si="7"/>
        <v>306.5060119252874</v>
      </c>
      <c r="V47" s="19"/>
      <c r="W47" s="20">
        <f t="shared" si="8"/>
        <v>322.05684160135564</v>
      </c>
      <c r="X47" s="21"/>
      <c r="Y47" s="41">
        <f t="shared" si="18"/>
        <v>2.2102327254348353E-2</v>
      </c>
      <c r="Z47" s="24">
        <f t="shared" si="18"/>
        <v>1.1201872658175516E-2</v>
      </c>
      <c r="AA47" s="24">
        <f t="shared" si="18"/>
        <v>3.9952449648583244E-2</v>
      </c>
      <c r="AB47" s="24">
        <f t="shared" si="18"/>
        <v>8.3725326877674089E-2</v>
      </c>
      <c r="AC47" s="24">
        <f t="shared" si="18"/>
        <v>6.9375886653570973E-3</v>
      </c>
      <c r="AD47" s="24">
        <f t="shared" si="18"/>
        <v>4.082896341503095E-2</v>
      </c>
      <c r="AE47" s="24">
        <f t="shared" si="18"/>
        <v>3.3454968412890196E-2</v>
      </c>
      <c r="AF47" s="24">
        <f t="shared" si="18"/>
        <v>4.1393779326199809E-3</v>
      </c>
      <c r="AG47" s="24">
        <f t="shared" si="18"/>
        <v>-6.6925058254422298E-3</v>
      </c>
      <c r="AH47" s="24">
        <f t="shared" si="18"/>
        <v>1.4084560641180133E-2</v>
      </c>
      <c r="AI47" s="24">
        <f t="shared" si="18"/>
        <v>4.1665848626019075E-2</v>
      </c>
      <c r="AJ47" s="24">
        <f t="shared" si="18"/>
        <v>2.2102261254629108E-2</v>
      </c>
      <c r="AK47" s="24">
        <f t="shared" si="18"/>
        <v>-7.0394701901689283E-3</v>
      </c>
      <c r="AL47" s="24">
        <f t="shared" si="18"/>
        <v>5.7295860392039044E-2</v>
      </c>
      <c r="AM47" s="24">
        <f t="shared" si="18"/>
        <v>1.9462736313074158E-2</v>
      </c>
      <c r="AN47" s="24">
        <f t="shared" si="18"/>
        <v>9.8650966100781723E-3</v>
      </c>
      <c r="AO47" s="24">
        <f t="shared" si="36"/>
        <v>2.2104055488916252E-2</v>
      </c>
      <c r="AP47" s="24">
        <f t="shared" si="37"/>
        <v>2.5525347588253977E-2</v>
      </c>
      <c r="AQ47" s="24">
        <f t="shared" si="38"/>
        <v>4.02435359286335E-2</v>
      </c>
      <c r="AR47" s="24">
        <f t="shared" si="39"/>
        <v>4.5582749393550115E-2</v>
      </c>
      <c r="AS47" s="24" t="e">
        <f t="shared" si="39"/>
        <v>#DIV/0!</v>
      </c>
      <c r="AT47" s="24">
        <f t="shared" si="39"/>
        <v>3.2457972685834946E-2</v>
      </c>
      <c r="AU47" s="21"/>
      <c r="AV47" s="24">
        <f t="shared" si="34"/>
        <v>0.43696004896340734</v>
      </c>
      <c r="AW47" s="24">
        <f t="shared" si="34"/>
        <v>0.49451288501384782</v>
      </c>
      <c r="AX47" s="24">
        <f t="shared" si="34"/>
        <v>0.4831101478484745</v>
      </c>
      <c r="AY47" s="24">
        <f t="shared" si="34"/>
        <v>0.60954535417119771</v>
      </c>
      <c r="AZ47" s="24">
        <f t="shared" si="34"/>
        <v>6.7841596021045447E-2</v>
      </c>
      <c r="BA47" s="24">
        <f t="shared" si="34"/>
        <v>0.50773318451279725</v>
      </c>
      <c r="BB47" s="24">
        <f t="shared" si="34"/>
        <v>0.51491085913059753</v>
      </c>
      <c r="BC47" s="24">
        <f t="shared" si="34"/>
        <v>0.34466101783675662</v>
      </c>
      <c r="BD47" s="24">
        <f t="shared" si="34"/>
        <v>0.38280141831211645</v>
      </c>
      <c r="BE47" s="24">
        <f t="shared" si="34"/>
        <v>0.47883460734662253</v>
      </c>
      <c r="BF47" s="24">
        <f t="shared" si="34"/>
        <v>0.36775497677844404</v>
      </c>
      <c r="BG47" s="24">
        <f t="shared" si="34"/>
        <v>0.44123279902848545</v>
      </c>
      <c r="BH47" s="24">
        <f t="shared" si="34"/>
        <v>0.48488860096329889</v>
      </c>
      <c r="BI47" s="24">
        <f t="shared" si="33"/>
        <v>0.68429442621735359</v>
      </c>
      <c r="BJ47" s="24">
        <f t="shared" si="33"/>
        <v>0.47312319909692691</v>
      </c>
      <c r="BK47" s="24">
        <f t="shared" si="33"/>
        <v>0.21695909419506165</v>
      </c>
      <c r="BL47" s="24">
        <f t="shared" si="33"/>
        <v>0.43696716159808191</v>
      </c>
      <c r="BM47" s="24">
        <f t="shared" si="33"/>
        <v>0.50395018846803308</v>
      </c>
      <c r="BN47" s="24">
        <f t="shared" si="33"/>
        <v>0.51589208915545059</v>
      </c>
      <c r="BO47" s="24">
        <f t="shared" si="33"/>
        <v>0.53882635059662798</v>
      </c>
      <c r="BP47" s="24" t="e">
        <f t="shared" si="33"/>
        <v>#DIV/0!</v>
      </c>
      <c r="BQ47" s="24">
        <f t="shared" si="33"/>
        <v>0.47819991093401049</v>
      </c>
      <c r="BR47" s="21"/>
      <c r="BS47" s="35">
        <f t="shared" si="11"/>
        <v>43983</v>
      </c>
      <c r="BT47" s="24">
        <f t="shared" si="41"/>
        <v>4.0569246630667109E-3</v>
      </c>
      <c r="BU47" s="24">
        <f t="shared" si="40"/>
        <v>1.0157266332717866E-3</v>
      </c>
      <c r="BV47" s="24">
        <f t="shared" si="40"/>
        <v>8.5747259960713869E-3</v>
      </c>
      <c r="BW47" s="24">
        <f t="shared" si="40"/>
        <v>5.640510442489967E-4</v>
      </c>
      <c r="BX47" s="24">
        <f t="shared" si="40"/>
        <v>2.3811496583768651E-3</v>
      </c>
      <c r="BY47" s="24">
        <f t="shared" si="40"/>
        <v>2.3033419998790641E-3</v>
      </c>
      <c r="BZ47" s="24">
        <f t="shared" si="40"/>
        <v>3.4502684458666749E-4</v>
      </c>
      <c r="CA47" s="24">
        <f t="shared" si="40"/>
        <v>-2.0793595128130036E-4</v>
      </c>
      <c r="CB47" s="24">
        <f t="shared" si="40"/>
        <v>8.1939120229330357E-4</v>
      </c>
      <c r="CC47" s="24">
        <f t="shared" si="40"/>
        <v>8.4572475732896978E-4</v>
      </c>
      <c r="CD47" s="24">
        <f t="shared" si="40"/>
        <v>1.6461152325006284E-3</v>
      </c>
      <c r="CE47" s="24">
        <f t="shared" si="40"/>
        <v>-2.4034765406374416E-4</v>
      </c>
      <c r="CF47" s="24">
        <f t="shared" si="14"/>
        <v>2.2103894426279337E-2</v>
      </c>
    </row>
    <row r="48" spans="1:84" x14ac:dyDescent="0.25">
      <c r="A48" s="31">
        <f>+[1]NOA!A49</f>
        <v>44013</v>
      </c>
      <c r="B48" s="17">
        <f>+[1]NOA!B49</f>
        <v>335.87529999999998</v>
      </c>
      <c r="C48" s="17">
        <f>+[1]NOA!C49</f>
        <v>342.41019999999997</v>
      </c>
      <c r="D48" s="17">
        <f>+[1]NOA!D49</f>
        <v>275.97579999999999</v>
      </c>
      <c r="E48" s="17">
        <f>+[1]NOA!E49</f>
        <v>301.55669999999998</v>
      </c>
      <c r="F48" s="17">
        <f>+[1]NOA!F49</f>
        <v>381.3605</v>
      </c>
      <c r="G48" s="17">
        <f>+[1]NOA!G49</f>
        <v>331.80329999999998</v>
      </c>
      <c r="H48" s="17">
        <f>+[1]NOA!H49</f>
        <v>371.63659999999999</v>
      </c>
      <c r="I48" s="17">
        <f>+[1]NOA!I49</f>
        <v>328.02210000000002</v>
      </c>
      <c r="J48" s="17">
        <f>+[1]NOA!J49</f>
        <v>383.00779999999997</v>
      </c>
      <c r="K48" s="17">
        <f>+[1]NOA!K49</f>
        <v>336.07209999999998</v>
      </c>
      <c r="L48" s="17">
        <f>+[1]NOA!L49</f>
        <v>339.46929999999998</v>
      </c>
      <c r="M48" s="17">
        <f>+[1]NOA!M49</f>
        <v>313.07960000000003</v>
      </c>
      <c r="N48" s="17">
        <f>+[1]NOA!N49</f>
        <v>330.89109999999999</v>
      </c>
      <c r="O48" s="18">
        <f>+[1]NOA!R49</f>
        <v>320.00069999999999</v>
      </c>
      <c r="P48" s="19">
        <f>+[1]NOA!S49</f>
        <v>333.40960000000001</v>
      </c>
      <c r="Q48" s="20">
        <f>+[1]NOA!T49</f>
        <v>356.73360000000002</v>
      </c>
      <c r="R48" s="18">
        <f t="shared" si="4"/>
        <v>335.87379814999997</v>
      </c>
      <c r="S48" s="19">
        <f t="shared" si="5"/>
        <v>327.61405951378515</v>
      </c>
      <c r="T48" s="19">
        <f t="shared" si="6"/>
        <v>317.80790717276022</v>
      </c>
      <c r="U48" s="19">
        <f t="shared" si="7"/>
        <v>319.16491774425288</v>
      </c>
      <c r="V48" s="19"/>
      <c r="W48" s="20">
        <f t="shared" si="8"/>
        <v>332.15811105697946</v>
      </c>
      <c r="X48" s="21"/>
      <c r="Y48" s="41">
        <f t="shared" si="18"/>
        <v>1.8938357431879993E-2</v>
      </c>
      <c r="Z48" s="24">
        <f t="shared" si="18"/>
        <v>5.1261668759148282E-3</v>
      </c>
      <c r="AA48" s="24">
        <f t="shared" si="18"/>
        <v>1.3054126795575716E-2</v>
      </c>
      <c r="AB48" s="24">
        <f t="shared" si="18"/>
        <v>4.2126118131036394E-2</v>
      </c>
      <c r="AC48" s="24">
        <f t="shared" si="18"/>
        <v>1.1080082708236016E-2</v>
      </c>
      <c r="AD48" s="24">
        <f t="shared" si="18"/>
        <v>3.7286288480890883E-2</v>
      </c>
      <c r="AE48" s="24">
        <f t="shared" si="18"/>
        <v>2.517273949053167E-2</v>
      </c>
      <c r="AF48" s="24">
        <f t="shared" si="18"/>
        <v>2.200146123899982E-2</v>
      </c>
      <c r="AG48" s="24">
        <f t="shared" si="18"/>
        <v>-3.3399142785693892E-3</v>
      </c>
      <c r="AH48" s="24">
        <f t="shared" si="18"/>
        <v>5.0972816916031505E-2</v>
      </c>
      <c r="AI48" s="24">
        <f t="shared" si="18"/>
        <v>1.5588220863594238E-2</v>
      </c>
      <c r="AJ48" s="24">
        <f t="shared" si="18"/>
        <v>1.8938321411857029E-2</v>
      </c>
      <c r="AK48" s="24">
        <f t="shared" si="18"/>
        <v>2.8954865946182018E-2</v>
      </c>
      <c r="AL48" s="24">
        <f t="shared" si="18"/>
        <v>6.1934213960272988E-3</v>
      </c>
      <c r="AM48" s="24">
        <f t="shared" si="18"/>
        <v>2.5236260338552086E-2</v>
      </c>
      <c r="AN48" s="24">
        <f t="shared" si="18"/>
        <v>4.7959205804342098E-3</v>
      </c>
      <c r="AO48" s="24">
        <f t="shared" si="36"/>
        <v>1.8939502993579715E-2</v>
      </c>
      <c r="AP48" s="24">
        <f t="shared" si="37"/>
        <v>1.9896847214916136E-2</v>
      </c>
      <c r="AQ48" s="24">
        <f t="shared" si="38"/>
        <v>3.6304393988073391E-2</v>
      </c>
      <c r="AR48" s="24">
        <f t="shared" si="39"/>
        <v>4.1300677071388625E-2</v>
      </c>
      <c r="AS48" s="24" t="e">
        <f t="shared" si="39"/>
        <v>#DIV/0!</v>
      </c>
      <c r="AT48" s="24">
        <f t="shared" si="39"/>
        <v>3.1364865299546185E-2</v>
      </c>
      <c r="AU48" s="21"/>
      <c r="AV48" s="24">
        <f t="shared" si="34"/>
        <v>0.43578176564129745</v>
      </c>
      <c r="AW48" s="24">
        <f t="shared" si="34"/>
        <v>0.4810174598279493</v>
      </c>
      <c r="AX48" s="24">
        <f t="shared" si="34"/>
        <v>0.49858165271125898</v>
      </c>
      <c r="AY48" s="24">
        <f t="shared" si="34"/>
        <v>0.65615330624672508</v>
      </c>
      <c r="AZ48" s="24">
        <f t="shared" si="34"/>
        <v>6.68817250024758E-2</v>
      </c>
      <c r="BA48" s="24">
        <f t="shared" si="34"/>
        <v>0.53304397685579397</v>
      </c>
      <c r="BB48" s="24">
        <f t="shared" si="34"/>
        <v>0.50128541973680796</v>
      </c>
      <c r="BC48" s="24">
        <f t="shared" si="34"/>
        <v>0.3354290285611925</v>
      </c>
      <c r="BD48" s="24">
        <f t="shared" ref="BD48:BK83" si="42">+J48/J36-1</f>
        <v>0.37787310370928107</v>
      </c>
      <c r="BE48" s="24">
        <f t="shared" si="42"/>
        <v>0.50016382202589371</v>
      </c>
      <c r="BF48" s="24">
        <f t="shared" si="42"/>
        <v>0.34829727817908185</v>
      </c>
      <c r="BG48" s="24">
        <f t="shared" si="42"/>
        <v>0.41665554294112517</v>
      </c>
      <c r="BH48" s="24">
        <f t="shared" si="42"/>
        <v>0.48660781476251591</v>
      </c>
      <c r="BI48" s="24">
        <f t="shared" si="33"/>
        <v>0.67475010951271686</v>
      </c>
      <c r="BJ48" s="24">
        <f t="shared" si="33"/>
        <v>0.47781458171826685</v>
      </c>
      <c r="BK48" s="24">
        <f t="shared" si="33"/>
        <v>0.2024203888639462</v>
      </c>
      <c r="BL48" s="24">
        <f t="shared" si="33"/>
        <v>0.43578821745229201</v>
      </c>
      <c r="BM48" s="24">
        <f t="shared" si="33"/>
        <v>0.50533075140549899</v>
      </c>
      <c r="BN48" s="24">
        <f t="shared" si="33"/>
        <v>0.53207538104400887</v>
      </c>
      <c r="BO48" s="24">
        <f t="shared" si="33"/>
        <v>0.56804127474027344</v>
      </c>
      <c r="BP48" s="24" t="e">
        <f t="shared" si="33"/>
        <v>#DIV/0!</v>
      </c>
      <c r="BQ48" s="24">
        <f t="shared" si="33"/>
        <v>0.48877571848557322</v>
      </c>
      <c r="BR48" s="21"/>
      <c r="BS48" s="35">
        <f t="shared" si="11"/>
        <v>44013</v>
      </c>
      <c r="BT48" s="24">
        <f t="shared" si="41"/>
        <v>1.8367182432805097E-3</v>
      </c>
      <c r="BU48" s="24">
        <f t="shared" si="40"/>
        <v>3.376761279072509E-4</v>
      </c>
      <c r="BV48" s="24">
        <f t="shared" si="40"/>
        <v>4.5744584425205393E-3</v>
      </c>
      <c r="BW48" s="24">
        <f t="shared" si="40"/>
        <v>8.8748503637079172E-4</v>
      </c>
      <c r="BX48" s="24">
        <f t="shared" si="40"/>
        <v>2.2143817086052705E-3</v>
      </c>
      <c r="BY48" s="24">
        <f t="shared" si="40"/>
        <v>1.7523686067458155E-3</v>
      </c>
      <c r="BZ48" s="24">
        <f t="shared" si="40"/>
        <v>1.8016438908044891E-3</v>
      </c>
      <c r="CA48" s="24">
        <f t="shared" si="40"/>
        <v>-1.0084758000270632E-4</v>
      </c>
      <c r="CB48" s="24">
        <f t="shared" si="40"/>
        <v>2.9421609088421418E-3</v>
      </c>
      <c r="CC48" s="24">
        <f t="shared" si="40"/>
        <v>3.2246264477481701E-4</v>
      </c>
      <c r="CD48" s="24">
        <f t="shared" si="40"/>
        <v>1.4104736606755559E-3</v>
      </c>
      <c r="CE48" s="24">
        <f t="shared" si="40"/>
        <v>9.604153229990013E-4</v>
      </c>
      <c r="CF48" s="24">
        <f t="shared" si="14"/>
        <v>1.8939397013523478E-2</v>
      </c>
    </row>
    <row r="49" spans="1:84" x14ac:dyDescent="0.25">
      <c r="A49" s="31">
        <f>+[1]NOA!A50</f>
        <v>44044</v>
      </c>
      <c r="B49" s="17">
        <f>+[1]NOA!B50</f>
        <v>344.45499999999998</v>
      </c>
      <c r="C49" s="17">
        <f>+[1]NOA!C50</f>
        <v>351.8039</v>
      </c>
      <c r="D49" s="17">
        <f>+[1]NOA!D50</f>
        <v>278.86660000000001</v>
      </c>
      <c r="E49" s="17">
        <f>+[1]NOA!E50</f>
        <v>310.44420000000002</v>
      </c>
      <c r="F49" s="17">
        <f>+[1]NOA!F50</f>
        <v>391.89049999999997</v>
      </c>
      <c r="G49" s="17">
        <f>+[1]NOA!G50</f>
        <v>341.46839999999997</v>
      </c>
      <c r="H49" s="17">
        <f>+[1]NOA!H50</f>
        <v>382.13369999999998</v>
      </c>
      <c r="I49" s="17">
        <f>+[1]NOA!I50</f>
        <v>336.50560000000002</v>
      </c>
      <c r="J49" s="17">
        <f>+[1]NOA!J50</f>
        <v>391.62909999999999</v>
      </c>
      <c r="K49" s="17">
        <f>+[1]NOA!K50</f>
        <v>343.99220000000003</v>
      </c>
      <c r="L49" s="17">
        <f>+[1]NOA!L50</f>
        <v>342.2903</v>
      </c>
      <c r="M49" s="17">
        <f>+[1]NOA!M50</f>
        <v>318.93380000000002</v>
      </c>
      <c r="N49" s="17">
        <f>+[1]NOA!N50</f>
        <v>336.9701</v>
      </c>
      <c r="O49" s="18">
        <f>+[1]NOA!R50</f>
        <v>331.32650000000001</v>
      </c>
      <c r="P49" s="19">
        <f>+[1]NOA!S50</f>
        <v>342.05610000000001</v>
      </c>
      <c r="Q49" s="20">
        <f>+[1]NOA!T50</f>
        <v>363.09539999999998</v>
      </c>
      <c r="R49" s="18">
        <f t="shared" si="4"/>
        <v>344.45351523000005</v>
      </c>
      <c r="S49" s="19">
        <f t="shared" si="5"/>
        <v>336.01260389786773</v>
      </c>
      <c r="T49" s="19">
        <f t="shared" si="6"/>
        <v>325.72465403293319</v>
      </c>
      <c r="U49" s="19">
        <f t="shared" si="7"/>
        <v>327.67360962643676</v>
      </c>
      <c r="V49" s="19"/>
      <c r="W49" s="20">
        <f t="shared" si="8"/>
        <v>340.68933043846647</v>
      </c>
      <c r="X49" s="21"/>
      <c r="Y49" s="41">
        <f t="shared" si="18"/>
        <v>2.5544301709592876E-2</v>
      </c>
      <c r="Z49" s="24">
        <f t="shared" si="18"/>
        <v>2.7434054242543082E-2</v>
      </c>
      <c r="AA49" s="24">
        <f t="shared" si="18"/>
        <v>1.0474831488848091E-2</v>
      </c>
      <c r="AB49" s="24">
        <f t="shared" si="18"/>
        <v>2.9472069431718984E-2</v>
      </c>
      <c r="AC49" s="24">
        <f t="shared" si="18"/>
        <v>2.761166927356129E-2</v>
      </c>
      <c r="AD49" s="24">
        <f t="shared" ref="Y49:AN65" si="43">+G49/G48-1</f>
        <v>2.9129005046061973E-2</v>
      </c>
      <c r="AE49" s="24">
        <f t="shared" si="43"/>
        <v>2.8245603366299221E-2</v>
      </c>
      <c r="AF49" s="24">
        <f t="shared" si="43"/>
        <v>2.5862586697664502E-2</v>
      </c>
      <c r="AG49" s="24">
        <f t="shared" si="43"/>
        <v>2.2509463253751028E-2</v>
      </c>
      <c r="AH49" s="24">
        <f t="shared" si="43"/>
        <v>2.3566669176048993E-2</v>
      </c>
      <c r="AI49" s="24">
        <f t="shared" si="43"/>
        <v>8.3100298024003649E-3</v>
      </c>
      <c r="AJ49" s="24">
        <f t="shared" si="43"/>
        <v>1.8698759037637736E-2</v>
      </c>
      <c r="AK49" s="24">
        <f t="shared" si="43"/>
        <v>1.8371603225351141E-2</v>
      </c>
      <c r="AL49" s="24">
        <f t="shared" si="43"/>
        <v>3.5393047577708447E-2</v>
      </c>
      <c r="AM49" s="24">
        <f t="shared" si="43"/>
        <v>2.5933566400007768E-2</v>
      </c>
      <c r="AN49" s="24">
        <f t="shared" si="43"/>
        <v>1.7833475736515947E-2</v>
      </c>
      <c r="AO49" s="24">
        <f t="shared" si="36"/>
        <v>2.5544466782634778E-2</v>
      </c>
      <c r="AP49" s="24">
        <f t="shared" si="37"/>
        <v>2.5635482178472335E-2</v>
      </c>
      <c r="AQ49" s="24">
        <f t="shared" si="38"/>
        <v>2.4910477938075326E-2</v>
      </c>
      <c r="AR49" s="24">
        <f t="shared" si="39"/>
        <v>2.6659232920461129E-2</v>
      </c>
      <c r="AS49" s="24" t="e">
        <f t="shared" si="39"/>
        <v>#DIV/0!</v>
      </c>
      <c r="AT49" s="24">
        <f t="shared" si="39"/>
        <v>2.5684212119160055E-2</v>
      </c>
      <c r="AU49" s="21"/>
      <c r="AV49" s="24">
        <f t="shared" ref="AV49:BC80" si="44">+B49/B37-1</f>
        <v>0.41381690957121053</v>
      </c>
      <c r="AW49" s="24">
        <f t="shared" si="44"/>
        <v>0.4453883051387133</v>
      </c>
      <c r="AX49" s="24">
        <f t="shared" si="44"/>
        <v>0.44808444657231794</v>
      </c>
      <c r="AY49" s="24">
        <f t="shared" si="44"/>
        <v>0.66181788983459144</v>
      </c>
      <c r="AZ49" s="24">
        <f t="shared" si="44"/>
        <v>7.3439092975390974E-2</v>
      </c>
      <c r="BA49" s="24">
        <f t="shared" si="44"/>
        <v>0.47731644320998856</v>
      </c>
      <c r="BB49" s="24">
        <f t="shared" si="44"/>
        <v>0.47421868670696821</v>
      </c>
      <c r="BC49" s="24">
        <f t="shared" si="44"/>
        <v>0.33731168659817423</v>
      </c>
      <c r="BD49" s="24">
        <f t="shared" si="42"/>
        <v>0.38968607351304718</v>
      </c>
      <c r="BE49" s="24">
        <f t="shared" si="42"/>
        <v>0.47448504371047151</v>
      </c>
      <c r="BF49" s="24">
        <f t="shared" si="42"/>
        <v>0.32042943140458258</v>
      </c>
      <c r="BG49" s="24">
        <f t="shared" si="42"/>
        <v>0.38663553697628972</v>
      </c>
      <c r="BH49" s="24">
        <f t="shared" si="42"/>
        <v>0.43329016067459936</v>
      </c>
      <c r="BI49" s="24">
        <f t="shared" si="33"/>
        <v>0.62813284855251261</v>
      </c>
      <c r="BJ49" s="24">
        <f t="shared" si="33"/>
        <v>0.45231642567970654</v>
      </c>
      <c r="BK49" s="24">
        <f t="shared" si="33"/>
        <v>0.19588959207165546</v>
      </c>
      <c r="BL49" s="24">
        <f t="shared" si="33"/>
        <v>0.41382396427483248</v>
      </c>
      <c r="BM49" s="24">
        <f t="shared" si="33"/>
        <v>0.47335823571482494</v>
      </c>
      <c r="BN49" s="24">
        <f t="shared" si="33"/>
        <v>0.50577636893904598</v>
      </c>
      <c r="BO49" s="24">
        <f t="shared" si="33"/>
        <v>0.54280572628628998</v>
      </c>
      <c r="BP49" s="24" t="e">
        <f t="shared" si="33"/>
        <v>#DIV/0!</v>
      </c>
      <c r="BQ49" s="24">
        <f t="shared" si="33"/>
        <v>0.47172968190084918</v>
      </c>
      <c r="BR49" s="21"/>
      <c r="BS49" s="35">
        <f t="shared" si="11"/>
        <v>44044</v>
      </c>
      <c r="BT49" s="24">
        <f t="shared" si="41"/>
        <v>9.6964432633182863E-3</v>
      </c>
      <c r="BU49" s="24">
        <f t="shared" si="40"/>
        <v>2.6939176533671995E-4</v>
      </c>
      <c r="BV49" s="24">
        <f t="shared" si="40"/>
        <v>3.2731902286354661E-3</v>
      </c>
      <c r="BW49" s="24">
        <f t="shared" si="40"/>
        <v>2.1945644708021047E-3</v>
      </c>
      <c r="BX49" s="24">
        <f t="shared" si="40"/>
        <v>1.7610825208045954E-3</v>
      </c>
      <c r="BY49" s="24">
        <f t="shared" si="40"/>
        <v>1.9783128738552654E-3</v>
      </c>
      <c r="BZ49" s="24">
        <f t="shared" si="40"/>
        <v>2.1241882031813571E-3</v>
      </c>
      <c r="CA49" s="24">
        <f t="shared" si="40"/>
        <v>6.6480527148022044E-4</v>
      </c>
      <c r="CB49" s="24">
        <f t="shared" si="40"/>
        <v>1.4030384193181302E-3</v>
      </c>
      <c r="CC49" s="24">
        <f t="shared" si="40"/>
        <v>1.7133858905373674E-4</v>
      </c>
      <c r="CD49" s="24">
        <f t="shared" si="40"/>
        <v>1.3926316701466271E-3</v>
      </c>
      <c r="CE49" s="24">
        <f t="shared" si="40"/>
        <v>6.1536528586651144E-4</v>
      </c>
      <c r="CF49" s="24">
        <f t="shared" si="14"/>
        <v>2.554435256179902E-2</v>
      </c>
    </row>
    <row r="50" spans="1:84" x14ac:dyDescent="0.25">
      <c r="A50" s="31">
        <f>+[1]NOA!A51</f>
        <v>44075</v>
      </c>
      <c r="B50" s="17">
        <f>+[1]NOA!B51</f>
        <v>352.4418</v>
      </c>
      <c r="C50" s="17">
        <f>+[1]NOA!C51</f>
        <v>362.66609999999997</v>
      </c>
      <c r="D50" s="17">
        <f>+[1]NOA!D51</f>
        <v>290.45999999999998</v>
      </c>
      <c r="E50" s="17">
        <f>+[1]NOA!E51</f>
        <v>319.23039999999997</v>
      </c>
      <c r="F50" s="17">
        <f>+[1]NOA!F51</f>
        <v>394.89019999999999</v>
      </c>
      <c r="G50" s="17">
        <f>+[1]NOA!G51</f>
        <v>346.99310000000003</v>
      </c>
      <c r="H50" s="17">
        <f>+[1]NOA!H51</f>
        <v>396.36770000000001</v>
      </c>
      <c r="I50" s="17">
        <f>+[1]NOA!I51</f>
        <v>344.52050000000003</v>
      </c>
      <c r="J50" s="17">
        <f>+[1]NOA!J51</f>
        <v>387.62889999999999</v>
      </c>
      <c r="K50" s="17">
        <f>+[1]NOA!K51</f>
        <v>353.14960000000002</v>
      </c>
      <c r="L50" s="17">
        <f>+[1]NOA!L51</f>
        <v>343.2758</v>
      </c>
      <c r="M50" s="17">
        <f>+[1]NOA!M51</f>
        <v>319.4196</v>
      </c>
      <c r="N50" s="17">
        <f>+[1]NOA!N51</f>
        <v>341.34620000000001</v>
      </c>
      <c r="O50" s="18">
        <f>+[1]NOA!R51</f>
        <v>355.06079999999997</v>
      </c>
      <c r="P50" s="19">
        <f>+[1]NOA!S51</f>
        <v>348.19959999999998</v>
      </c>
      <c r="Q50" s="20">
        <f>+[1]NOA!T51</f>
        <v>366.96480000000003</v>
      </c>
      <c r="R50" s="18">
        <f t="shared" si="4"/>
        <v>352.44128939999996</v>
      </c>
      <c r="S50" s="19">
        <f t="shared" si="5"/>
        <v>344.55019843813659</v>
      </c>
      <c r="T50" s="19">
        <f t="shared" si="6"/>
        <v>331.74595657270442</v>
      </c>
      <c r="U50" s="19">
        <f t="shared" si="7"/>
        <v>335.28358548850576</v>
      </c>
      <c r="V50" s="19"/>
      <c r="W50" s="20">
        <f t="shared" si="8"/>
        <v>348.33640010590977</v>
      </c>
      <c r="X50" s="21"/>
      <c r="Y50" s="41">
        <f t="shared" si="43"/>
        <v>2.3186773308560005E-2</v>
      </c>
      <c r="Z50" s="24">
        <f t="shared" si="43"/>
        <v>3.0875723663097432E-2</v>
      </c>
      <c r="AA50" s="24">
        <f t="shared" si="43"/>
        <v>4.157328270936711E-2</v>
      </c>
      <c r="AB50" s="24">
        <f t="shared" si="43"/>
        <v>2.8302026579977824E-2</v>
      </c>
      <c r="AC50" s="24">
        <f t="shared" si="43"/>
        <v>7.654434082990047E-3</v>
      </c>
      <c r="AD50" s="24">
        <f t="shared" si="43"/>
        <v>1.617924235449042E-2</v>
      </c>
      <c r="AE50" s="24">
        <f t="shared" si="43"/>
        <v>3.7248743044646426E-2</v>
      </c>
      <c r="AF50" s="24">
        <f t="shared" si="43"/>
        <v>2.3818028585556927E-2</v>
      </c>
      <c r="AG50" s="24">
        <f t="shared" si="43"/>
        <v>-1.0214256295050572E-2</v>
      </c>
      <c r="AH50" s="24">
        <f t="shared" si="43"/>
        <v>2.6620952451828828E-2</v>
      </c>
      <c r="AI50" s="24">
        <f t="shared" si="43"/>
        <v>2.8791350499852708E-3</v>
      </c>
      <c r="AJ50" s="24">
        <f t="shared" si="43"/>
        <v>1.5232001123743899E-3</v>
      </c>
      <c r="AK50" s="24">
        <f t="shared" si="43"/>
        <v>1.2986612165293066E-2</v>
      </c>
      <c r="AL50" s="24">
        <f t="shared" si="43"/>
        <v>7.1634173541808233E-2</v>
      </c>
      <c r="AM50" s="24">
        <f t="shared" si="43"/>
        <v>1.7960504139525435E-2</v>
      </c>
      <c r="AN50" s="24">
        <f t="shared" si="43"/>
        <v>1.06567034448799E-2</v>
      </c>
      <c r="AO50" s="24">
        <f t="shared" si="36"/>
        <v>2.3189701416361785E-2</v>
      </c>
      <c r="AP50" s="24">
        <f t="shared" si="37"/>
        <v>2.5408554444772857E-2</v>
      </c>
      <c r="AQ50" s="24">
        <f t="shared" si="38"/>
        <v>1.84858667135539E-2</v>
      </c>
      <c r="AR50" s="24">
        <f t="shared" si="39"/>
        <v>2.3224256206487714E-2</v>
      </c>
      <c r="AS50" s="24" t="e">
        <f t="shared" si="39"/>
        <v>#DIV/0!</v>
      </c>
      <c r="AT50" s="24">
        <f t="shared" si="39"/>
        <v>2.2445873657392035E-2</v>
      </c>
      <c r="AU50" s="21"/>
      <c r="AV50" s="24">
        <f t="shared" si="44"/>
        <v>0.36692609584490565</v>
      </c>
      <c r="AW50" s="24">
        <f t="shared" si="44"/>
        <v>0.41029443960735157</v>
      </c>
      <c r="AX50" s="24">
        <f t="shared" si="44"/>
        <v>0.42581617741264854</v>
      </c>
      <c r="AY50" s="24">
        <f t="shared" si="44"/>
        <v>0.56343554772823867</v>
      </c>
      <c r="AZ50" s="24">
        <f t="shared" si="44"/>
        <v>7.0191566063272148E-2</v>
      </c>
      <c r="BA50" s="24">
        <f t="shared" si="44"/>
        <v>0.40069971791688008</v>
      </c>
      <c r="BB50" s="24">
        <f t="shared" si="44"/>
        <v>0.39353234390568215</v>
      </c>
      <c r="BC50" s="24">
        <f t="shared" si="44"/>
        <v>0.30935052477318625</v>
      </c>
      <c r="BD50" s="24">
        <f t="shared" si="42"/>
        <v>0.28181743928768532</v>
      </c>
      <c r="BE50" s="24">
        <f t="shared" si="42"/>
        <v>0.43211236305904266</v>
      </c>
      <c r="BF50" s="24">
        <f t="shared" si="42"/>
        <v>0.3177007360911932</v>
      </c>
      <c r="BG50" s="24">
        <f t="shared" si="42"/>
        <v>0.31746315227231947</v>
      </c>
      <c r="BH50" s="24">
        <f t="shared" si="42"/>
        <v>0.32963930868114</v>
      </c>
      <c r="BI50" s="24">
        <f t="shared" si="33"/>
        <v>0.63962805749814344</v>
      </c>
      <c r="BJ50" s="24">
        <f t="shared" si="33"/>
        <v>0.38442539520977115</v>
      </c>
      <c r="BK50" s="24">
        <f t="shared" si="33"/>
        <v>0.17716113994773175</v>
      </c>
      <c r="BL50" s="24">
        <f t="shared" si="33"/>
        <v>0.36693608400097877</v>
      </c>
      <c r="BM50" s="24">
        <f t="shared" si="33"/>
        <v>0.41946675947794998</v>
      </c>
      <c r="BN50" s="24">
        <f t="shared" si="33"/>
        <v>0.4288100738380376</v>
      </c>
      <c r="BO50" s="24">
        <f t="shared" si="33"/>
        <v>0.46260835422816959</v>
      </c>
      <c r="BP50" s="24" t="e">
        <f t="shared" si="33"/>
        <v>#DIV/0!</v>
      </c>
      <c r="BQ50" s="24">
        <f t="shared" si="33"/>
        <v>0.40435714138809997</v>
      </c>
      <c r="BR50" s="21"/>
      <c r="BS50" s="35">
        <f t="shared" si="11"/>
        <v>44075</v>
      </c>
      <c r="BT50" s="24">
        <f t="shared" si="41"/>
        <v>1.0932994846932083E-2</v>
      </c>
      <c r="BU50" s="24">
        <f t="shared" si="40"/>
        <v>1.0534711936247094E-3</v>
      </c>
      <c r="BV50" s="24">
        <f t="shared" si="40"/>
        <v>3.1552828090751881E-3</v>
      </c>
      <c r="BW50" s="24">
        <f t="shared" si="40"/>
        <v>6.0959777039091125E-4</v>
      </c>
      <c r="BX50" s="24">
        <f t="shared" si="40"/>
        <v>9.8158435789871888E-4</v>
      </c>
      <c r="BY50" s="24">
        <f t="shared" si="40"/>
        <v>2.6157617105282325E-3</v>
      </c>
      <c r="BZ50" s="24">
        <f t="shared" si="40"/>
        <v>1.9568683572600224E-3</v>
      </c>
      <c r="CA50" s="24">
        <f t="shared" si="40"/>
        <v>-3.0078001480599839E-4</v>
      </c>
      <c r="CB50" s="24">
        <f t="shared" si="40"/>
        <v>1.5818185249161711E-3</v>
      </c>
      <c r="CC50" s="24">
        <f t="shared" si="40"/>
        <v>5.8365243645759358E-5</v>
      </c>
      <c r="CD50" s="24">
        <f t="shared" si="40"/>
        <v>1.1268647573703002E-4</v>
      </c>
      <c r="CE50" s="24">
        <f t="shared" si="40"/>
        <v>4.3195018217183752E-4</v>
      </c>
      <c r="CF50" s="24">
        <f t="shared" si="14"/>
        <v>2.3189601457374663E-2</v>
      </c>
    </row>
    <row r="51" spans="1:84" x14ac:dyDescent="0.25">
      <c r="A51" s="31">
        <f>+[1]NOA!A52</f>
        <v>44105</v>
      </c>
      <c r="B51" s="17">
        <f>+[1]NOA!B52</f>
        <v>366.78120000000001</v>
      </c>
      <c r="C51" s="17">
        <f>+[1]NOA!C52</f>
        <v>382.69009999999997</v>
      </c>
      <c r="D51" s="17">
        <f>+[1]NOA!D52</f>
        <v>295.01940000000002</v>
      </c>
      <c r="E51" s="17">
        <f>+[1]NOA!E52</f>
        <v>340.01889999999997</v>
      </c>
      <c r="F51" s="17">
        <f>+[1]NOA!F52</f>
        <v>400.38760000000002</v>
      </c>
      <c r="G51" s="17">
        <f>+[1]NOA!G52</f>
        <v>363.02120000000002</v>
      </c>
      <c r="H51" s="17">
        <f>+[1]NOA!H52</f>
        <v>410.61509999999998</v>
      </c>
      <c r="I51" s="17">
        <f>+[1]NOA!I52</f>
        <v>357.30759999999998</v>
      </c>
      <c r="J51" s="17">
        <f>+[1]NOA!J52</f>
        <v>382.93869999999998</v>
      </c>
      <c r="K51" s="17">
        <f>+[1]NOA!K52</f>
        <v>354.8039</v>
      </c>
      <c r="L51" s="17">
        <f>+[1]NOA!L52</f>
        <v>343.87860000000001</v>
      </c>
      <c r="M51" s="17">
        <f>+[1]NOA!M52</f>
        <v>332.91109999999998</v>
      </c>
      <c r="N51" s="17">
        <f>+[1]NOA!N52</f>
        <v>349.37349999999998</v>
      </c>
      <c r="O51" s="18">
        <f>+[1]NOA!R52</f>
        <v>399.87380000000002</v>
      </c>
      <c r="P51" s="19">
        <f>+[1]NOA!S52</f>
        <v>359.72019999999998</v>
      </c>
      <c r="Q51" s="20">
        <f>+[1]NOA!T52</f>
        <v>370.4461</v>
      </c>
      <c r="R51" s="18">
        <f t="shared" si="4"/>
        <v>366.78100095999997</v>
      </c>
      <c r="S51" s="19">
        <f t="shared" si="5"/>
        <v>360.9658131196523</v>
      </c>
      <c r="T51" s="19">
        <f t="shared" si="6"/>
        <v>345.70573070053024</v>
      </c>
      <c r="U51" s="19">
        <f t="shared" si="7"/>
        <v>349.37775294540234</v>
      </c>
      <c r="V51" s="19"/>
      <c r="W51" s="20">
        <f t="shared" si="8"/>
        <v>360.60475996610887</v>
      </c>
      <c r="X51" s="21"/>
      <c r="Y51" s="41">
        <f t="shared" si="43"/>
        <v>4.068586643241523E-2</v>
      </c>
      <c r="Z51" s="24">
        <f t="shared" si="43"/>
        <v>5.5213321564932638E-2</v>
      </c>
      <c r="AA51" s="24">
        <f t="shared" si="43"/>
        <v>1.5697170006197192E-2</v>
      </c>
      <c r="AB51" s="24">
        <f t="shared" si="43"/>
        <v>6.5120677729940457E-2</v>
      </c>
      <c r="AC51" s="24">
        <f t="shared" si="43"/>
        <v>1.3921338133992656E-2</v>
      </c>
      <c r="AD51" s="24">
        <f t="shared" si="43"/>
        <v>4.6191408417054935E-2</v>
      </c>
      <c r="AE51" s="24">
        <f t="shared" si="43"/>
        <v>3.5944906711621538E-2</v>
      </c>
      <c r="AF51" s="24">
        <f t="shared" si="43"/>
        <v>3.7115643336172788E-2</v>
      </c>
      <c r="AG51" s="24">
        <f t="shared" si="43"/>
        <v>-1.2099717023163148E-2</v>
      </c>
      <c r="AH51" s="24">
        <f t="shared" si="43"/>
        <v>4.6844170289304099E-3</v>
      </c>
      <c r="AI51" s="24">
        <f t="shared" si="43"/>
        <v>1.7560224169603789E-3</v>
      </c>
      <c r="AJ51" s="24">
        <f t="shared" si="43"/>
        <v>4.2237545848783142E-2</v>
      </c>
      <c r="AK51" s="24">
        <f t="shared" si="43"/>
        <v>2.3516594003390123E-2</v>
      </c>
      <c r="AL51" s="24">
        <f t="shared" si="43"/>
        <v>0.12621218675787382</v>
      </c>
      <c r="AM51" s="24">
        <f t="shared" si="43"/>
        <v>3.308619538908153E-2</v>
      </c>
      <c r="AN51" s="24">
        <f t="shared" si="43"/>
        <v>9.4867409626209209E-3</v>
      </c>
      <c r="AO51" s="24">
        <f t="shared" si="36"/>
        <v>4.0686809381534461E-2</v>
      </c>
      <c r="AP51" s="24">
        <f t="shared" si="37"/>
        <v>4.7643608263552073E-2</v>
      </c>
      <c r="AQ51" s="24">
        <f t="shared" si="38"/>
        <v>4.207971145163425E-2</v>
      </c>
      <c r="AR51" s="24">
        <f t="shared" si="39"/>
        <v>4.2036556714703188E-2</v>
      </c>
      <c r="AS51" s="24" t="e">
        <f t="shared" si="39"/>
        <v>#DIV/0!</v>
      </c>
      <c r="AT51" s="24">
        <f t="shared" si="39"/>
        <v>3.5219861767156635E-2</v>
      </c>
      <c r="AU51" s="21"/>
      <c r="AV51" s="24">
        <f t="shared" si="44"/>
        <v>0.38302368304359224</v>
      </c>
      <c r="AW51" s="24">
        <f t="shared" si="44"/>
        <v>0.46369002473459187</v>
      </c>
      <c r="AX51" s="24">
        <f t="shared" si="44"/>
        <v>0.36252579969232035</v>
      </c>
      <c r="AY51" s="24">
        <f t="shared" si="44"/>
        <v>0.59452423917284425</v>
      </c>
      <c r="AZ51" s="24">
        <f t="shared" si="44"/>
        <v>7.7673198131939403E-2</v>
      </c>
      <c r="BA51" s="24">
        <f t="shared" si="44"/>
        <v>0.35329582847622931</v>
      </c>
      <c r="BB51" s="24">
        <f t="shared" si="44"/>
        <v>0.38166085948527773</v>
      </c>
      <c r="BC51" s="24">
        <f t="shared" si="44"/>
        <v>0.3218511441556593</v>
      </c>
      <c r="BD51" s="24">
        <f t="shared" si="42"/>
        <v>0.25389473587701872</v>
      </c>
      <c r="BE51" s="24">
        <f t="shared" si="42"/>
        <v>0.39479771331168045</v>
      </c>
      <c r="BF51" s="24">
        <f t="shared" si="42"/>
        <v>0.30401227721105273</v>
      </c>
      <c r="BG51" s="24">
        <f t="shared" si="42"/>
        <v>0.33618958248377684</v>
      </c>
      <c r="BH51" s="24">
        <f t="shared" si="42"/>
        <v>0.30572356923849675</v>
      </c>
      <c r="BI51" s="24">
        <f t="shared" si="33"/>
        <v>0.80697740520203198</v>
      </c>
      <c r="BJ51" s="24">
        <f t="shared" si="33"/>
        <v>0.38322162180453168</v>
      </c>
      <c r="BK51" s="24">
        <f t="shared" si="33"/>
        <v>0.17076356584614905</v>
      </c>
      <c r="BL51" s="24">
        <f t="shared" si="33"/>
        <v>0.3830342300159193</v>
      </c>
      <c r="BM51" s="24">
        <f t="shared" si="33"/>
        <v>0.44164195489087699</v>
      </c>
      <c r="BN51" s="24">
        <f t="shared" si="33"/>
        <v>0.42482015500006898</v>
      </c>
      <c r="BO51" s="24">
        <f t="shared" si="33"/>
        <v>0.45114321203102481</v>
      </c>
      <c r="BP51" s="24" t="e">
        <f t="shared" si="33"/>
        <v>#DIV/0!</v>
      </c>
      <c r="BQ51" s="24">
        <f t="shared" si="33"/>
        <v>0.39699997138637189</v>
      </c>
      <c r="BR51" s="21"/>
      <c r="BS51" s="35">
        <f t="shared" si="11"/>
        <v>44105</v>
      </c>
      <c r="BT51" s="24">
        <f t="shared" si="41"/>
        <v>1.9697779321295034E-2</v>
      </c>
      <c r="BU51" s="24">
        <f t="shared" si="40"/>
        <v>4.0491570523133529E-4</v>
      </c>
      <c r="BV51" s="24">
        <f t="shared" si="40"/>
        <v>7.296346375486676E-3</v>
      </c>
      <c r="BW51" s="24">
        <f t="shared" si="40"/>
        <v>1.0918625429787328E-3</v>
      </c>
      <c r="BX51" s="24">
        <f t="shared" si="40"/>
        <v>2.783210504542877E-3</v>
      </c>
      <c r="BY51" s="24">
        <f t="shared" si="40"/>
        <v>2.5588917659596505E-3</v>
      </c>
      <c r="BZ51" s="24">
        <f t="shared" si="40"/>
        <v>3.0512700536655868E-3</v>
      </c>
      <c r="CA51" s="24">
        <f t="shared" si="40"/>
        <v>-3.4467018384311997E-4</v>
      </c>
      <c r="CB51" s="24">
        <f t="shared" si="40"/>
        <v>2.7928256523488044E-4</v>
      </c>
      <c r="CC51" s="24">
        <f t="shared" si="40"/>
        <v>3.4891207569590329E-5</v>
      </c>
      <c r="CD51" s="24">
        <f t="shared" si="40"/>
        <v>3.0585783241374826E-3</v>
      </c>
      <c r="CE51" s="24">
        <f t="shared" si="40"/>
        <v>7.7439225426722636E-4</v>
      </c>
      <c r="CF51" s="24">
        <f t="shared" si="14"/>
        <v>4.0686750436525941E-2</v>
      </c>
    </row>
    <row r="52" spans="1:84" x14ac:dyDescent="0.25">
      <c r="A52" s="31">
        <f>+[1]NOA!A53</f>
        <v>44136</v>
      </c>
      <c r="B52" s="17">
        <f>+[1]NOA!B53</f>
        <v>378.17</v>
      </c>
      <c r="C52" s="17">
        <f>+[1]NOA!C53</f>
        <v>390.71960000000001</v>
      </c>
      <c r="D52" s="17">
        <f>+[1]NOA!D53</f>
        <v>306.85169999999999</v>
      </c>
      <c r="E52" s="17">
        <f>+[1]NOA!E53</f>
        <v>358.8571</v>
      </c>
      <c r="F52" s="17">
        <f>+[1]NOA!F53</f>
        <v>403.4443</v>
      </c>
      <c r="G52" s="17">
        <f>+[1]NOA!G53</f>
        <v>382.27960000000002</v>
      </c>
      <c r="H52" s="17">
        <f>+[1]NOA!H53</f>
        <v>429.67410000000001</v>
      </c>
      <c r="I52" s="17">
        <f>+[1]NOA!I53</f>
        <v>370.3972</v>
      </c>
      <c r="J52" s="17">
        <f>+[1]NOA!J53</f>
        <v>390.56950000000001</v>
      </c>
      <c r="K52" s="17">
        <f>+[1]NOA!K53</f>
        <v>367.35109999999997</v>
      </c>
      <c r="L52" s="17">
        <f>+[1]NOA!L53</f>
        <v>343.96539999999999</v>
      </c>
      <c r="M52" s="17">
        <f>+[1]NOA!M53</f>
        <v>344.73579999999998</v>
      </c>
      <c r="N52" s="17">
        <f>+[1]NOA!N53</f>
        <v>358.61770000000001</v>
      </c>
      <c r="O52" s="18">
        <f>+[1]NOA!R53</f>
        <v>403.60329999999999</v>
      </c>
      <c r="P52" s="19">
        <f>+[1]NOA!S53</f>
        <v>374.10520000000002</v>
      </c>
      <c r="Q52" s="20">
        <f>+[1]NOA!T53</f>
        <v>375.72379999999998</v>
      </c>
      <c r="R52" s="18">
        <f t="shared" si="4"/>
        <v>378.17038124999993</v>
      </c>
      <c r="S52" s="19">
        <f t="shared" si="5"/>
        <v>372.73918374303946</v>
      </c>
      <c r="T52" s="19">
        <f t="shared" si="6"/>
        <v>361.0966158526374</v>
      </c>
      <c r="U52" s="19">
        <f t="shared" si="7"/>
        <v>365.79212298850581</v>
      </c>
      <c r="V52" s="19"/>
      <c r="W52" s="20">
        <f t="shared" si="8"/>
        <v>375.59404003389113</v>
      </c>
      <c r="X52" s="21"/>
      <c r="Y52" s="41">
        <f t="shared" si="43"/>
        <v>3.1050664537877193E-2</v>
      </c>
      <c r="Z52" s="24">
        <f t="shared" si="43"/>
        <v>2.0981729080527645E-2</v>
      </c>
      <c r="AA52" s="24">
        <f t="shared" si="43"/>
        <v>4.010685398994096E-2</v>
      </c>
      <c r="AB52" s="24">
        <f t="shared" si="43"/>
        <v>5.54033908115108E-2</v>
      </c>
      <c r="AC52" s="24">
        <f t="shared" si="43"/>
        <v>7.6343523126090052E-3</v>
      </c>
      <c r="AD52" s="24">
        <f t="shared" si="43"/>
        <v>5.3050345269091803E-2</v>
      </c>
      <c r="AE52" s="24">
        <f t="shared" si="43"/>
        <v>4.6415730936343991E-2</v>
      </c>
      <c r="AF52" s="24">
        <f t="shared" si="43"/>
        <v>3.6633981477024236E-2</v>
      </c>
      <c r="AG52" s="24">
        <f t="shared" si="43"/>
        <v>1.9926949143557415E-2</v>
      </c>
      <c r="AH52" s="24">
        <f t="shared" si="43"/>
        <v>3.5363760093956031E-2</v>
      </c>
      <c r="AI52" s="24">
        <f t="shared" si="43"/>
        <v>2.5241466029002346E-4</v>
      </c>
      <c r="AJ52" s="24">
        <f t="shared" si="43"/>
        <v>3.5519092033879263E-2</v>
      </c>
      <c r="AK52" s="24">
        <f t="shared" si="43"/>
        <v>2.6459362258442809E-2</v>
      </c>
      <c r="AL52" s="24">
        <f t="shared" si="43"/>
        <v>9.326692571506312E-3</v>
      </c>
      <c r="AM52" s="24">
        <f t="shared" si="43"/>
        <v>3.9989413994543588E-2</v>
      </c>
      <c r="AN52" s="24">
        <f t="shared" si="43"/>
        <v>1.424687694107174E-2</v>
      </c>
      <c r="AO52" s="24">
        <f t="shared" si="36"/>
        <v>3.1052263503806854E-2</v>
      </c>
      <c r="AP52" s="24">
        <f t="shared" si="37"/>
        <v>3.261630380349767E-2</v>
      </c>
      <c r="AQ52" s="24">
        <f t="shared" si="38"/>
        <v>4.4520190975484875E-2</v>
      </c>
      <c r="AR52" s="24">
        <f t="shared" si="39"/>
        <v>4.6981726525868961E-2</v>
      </c>
      <c r="AS52" s="24" t="e">
        <f t="shared" si="39"/>
        <v>#DIV/0!</v>
      </c>
      <c r="AT52" s="24">
        <f t="shared" si="39"/>
        <v>4.1567061037106168E-2</v>
      </c>
      <c r="AU52" s="21"/>
      <c r="AV52" s="24">
        <f t="shared" si="44"/>
        <v>0.37299280991363482</v>
      </c>
      <c r="AW52" s="24">
        <f t="shared" si="44"/>
        <v>0.4384501596684256</v>
      </c>
      <c r="AX52" s="24">
        <f t="shared" si="44"/>
        <v>0.34071900765059793</v>
      </c>
      <c r="AY52" s="24">
        <f t="shared" si="44"/>
        <v>0.61795436183028807</v>
      </c>
      <c r="AZ52" s="24">
        <f t="shared" si="44"/>
        <v>8.1370203454322221E-2</v>
      </c>
      <c r="BA52" s="24">
        <f t="shared" si="44"/>
        <v>0.41697240259138524</v>
      </c>
      <c r="BB52" s="24">
        <f t="shared" si="44"/>
        <v>0.34547759818554691</v>
      </c>
      <c r="BC52" s="24">
        <f t="shared" si="44"/>
        <v>0.29500228130501127</v>
      </c>
      <c r="BD52" s="24">
        <f t="shared" si="42"/>
        <v>0.18652895861041929</v>
      </c>
      <c r="BE52" s="24">
        <f t="shared" si="42"/>
        <v>0.40577131783539033</v>
      </c>
      <c r="BF52" s="24">
        <f t="shared" si="42"/>
        <v>0.28693731984806625</v>
      </c>
      <c r="BG52" s="24">
        <f t="shared" si="42"/>
        <v>0.33656966460896887</v>
      </c>
      <c r="BH52" s="24">
        <f t="shared" si="42"/>
        <v>0.26611319608957684</v>
      </c>
      <c r="BI52" s="24">
        <f t="shared" si="33"/>
        <v>0.74863567672860509</v>
      </c>
      <c r="BJ52" s="24">
        <f t="shared" si="33"/>
        <v>0.38446672866642673</v>
      </c>
      <c r="BK52" s="24">
        <f t="shared" si="33"/>
        <v>0.14741991931617227</v>
      </c>
      <c r="BL52" s="24">
        <f t="shared" si="33"/>
        <v>0.37300247044310142</v>
      </c>
      <c r="BM52" s="24">
        <f t="shared" si="33"/>
        <v>0.43637166746595479</v>
      </c>
      <c r="BN52" s="24">
        <f t="shared" si="33"/>
        <v>0.44182652604691941</v>
      </c>
      <c r="BO52" s="24">
        <f t="shared" si="33"/>
        <v>0.47320645933255867</v>
      </c>
      <c r="BP52" s="24" t="e">
        <f t="shared" si="33"/>
        <v>#DIV/0!</v>
      </c>
      <c r="BQ52" s="24">
        <f t="shared" si="33"/>
        <v>0.39211951817679824</v>
      </c>
      <c r="BR52" s="21"/>
      <c r="BS52" s="35">
        <f t="shared" si="11"/>
        <v>44136</v>
      </c>
      <c r="BT52" s="24">
        <f t="shared" si="41"/>
        <v>7.5898864227501688E-3</v>
      </c>
      <c r="BU52" s="24">
        <f t="shared" si="40"/>
        <v>1.0097327507516724E-3</v>
      </c>
      <c r="BV52" s="24">
        <f t="shared" si="40"/>
        <v>6.3533391024403751E-3</v>
      </c>
      <c r="BW52" s="24">
        <f t="shared" si="40"/>
        <v>5.8336959473385887E-4</v>
      </c>
      <c r="BX52" s="24">
        <f t="shared" si="40"/>
        <v>3.2133982875894394E-3</v>
      </c>
      <c r="BY52" s="24">
        <f t="shared" si="40"/>
        <v>3.2892490127629263E-3</v>
      </c>
      <c r="BZ52" s="24">
        <f t="shared" si="40"/>
        <v>3.0013407448364351E-3</v>
      </c>
      <c r="CA52" s="24">
        <f t="shared" si="40"/>
        <v>5.3884364847489607E-4</v>
      </c>
      <c r="CB52" s="24">
        <f t="shared" si="40"/>
        <v>2.0354325685176841E-3</v>
      </c>
      <c r="CC52" s="24">
        <f t="shared" si="40"/>
        <v>4.8277283568504655E-6</v>
      </c>
      <c r="CD52" s="24">
        <f t="shared" si="40"/>
        <v>2.5759050082174344E-3</v>
      </c>
      <c r="CE52" s="24">
        <f t="shared" si="40"/>
        <v>8.5692178334113411E-4</v>
      </c>
      <c r="CF52" s="24">
        <f t="shared" si="14"/>
        <v>3.1052246652772873E-2</v>
      </c>
    </row>
    <row r="53" spans="1:84" x14ac:dyDescent="0.25">
      <c r="A53" s="31">
        <f>+[1]NOA!A54</f>
        <v>44166</v>
      </c>
      <c r="B53" s="17">
        <f>+[1]NOA!B54</f>
        <v>394.47019999999998</v>
      </c>
      <c r="C53" s="17">
        <f>+[1]NOA!C54</f>
        <v>415.69779999999997</v>
      </c>
      <c r="D53" s="17">
        <f>+[1]NOA!D54</f>
        <v>318.35070000000002</v>
      </c>
      <c r="E53" s="17">
        <f>+[1]NOA!E54</f>
        <v>372.17959999999999</v>
      </c>
      <c r="F53" s="17">
        <f>+[1]NOA!F54</f>
        <v>409.24990000000003</v>
      </c>
      <c r="G53" s="17">
        <f>+[1]NOA!G54</f>
        <v>389.95589999999999</v>
      </c>
      <c r="H53" s="17">
        <f>+[1]NOA!H54</f>
        <v>448.27679999999998</v>
      </c>
      <c r="I53" s="17">
        <f>+[1]NOA!I54</f>
        <v>387.49849999999998</v>
      </c>
      <c r="J53" s="17">
        <f>+[1]NOA!J54</f>
        <v>389.42009999999999</v>
      </c>
      <c r="K53" s="17">
        <f>+[1]NOA!K54</f>
        <v>383.37439999999998</v>
      </c>
      <c r="L53" s="17">
        <f>+[1]NOA!L54</f>
        <v>345.05489999999998</v>
      </c>
      <c r="M53" s="17">
        <f>+[1]NOA!M54</f>
        <v>356.63249999999999</v>
      </c>
      <c r="N53" s="17">
        <f>+[1]NOA!N54</f>
        <v>365.83269999999999</v>
      </c>
      <c r="O53" s="18">
        <f>+[1]NOA!R54</f>
        <v>411.52190000000002</v>
      </c>
      <c r="P53" s="19">
        <f>+[1]NOA!S54</f>
        <v>394.11099999999999</v>
      </c>
      <c r="Q53" s="20">
        <f>+[1]NOA!T54</f>
        <v>383.68770000000001</v>
      </c>
      <c r="R53" s="18">
        <f t="shared" si="4"/>
        <v>394.47188596000001</v>
      </c>
      <c r="S53" s="19">
        <f t="shared" si="5"/>
        <v>390.78466266467473</v>
      </c>
      <c r="T53" s="19">
        <f t="shared" si="6"/>
        <v>373.00570178621257</v>
      </c>
      <c r="U53" s="19">
        <f t="shared" si="7"/>
        <v>377.70476364942527</v>
      </c>
      <c r="V53" s="19"/>
      <c r="W53" s="20">
        <f t="shared" si="8"/>
        <v>388.143723872061</v>
      </c>
      <c r="X53" s="21"/>
      <c r="Y53" s="41">
        <f t="shared" si="43"/>
        <v>4.3102837348282463E-2</v>
      </c>
      <c r="Z53" s="24">
        <f t="shared" si="43"/>
        <v>6.3928710000726863E-2</v>
      </c>
      <c r="AA53" s="24">
        <f t="shared" si="43"/>
        <v>3.747412838188624E-2</v>
      </c>
      <c r="AB53" s="24">
        <f t="shared" si="43"/>
        <v>3.7124805389108895E-2</v>
      </c>
      <c r="AC53" s="24">
        <f t="shared" si="43"/>
        <v>1.4390090527986121E-2</v>
      </c>
      <c r="AD53" s="24">
        <f t="shared" si="43"/>
        <v>2.0080328639037859E-2</v>
      </c>
      <c r="AE53" s="24">
        <f t="shared" si="43"/>
        <v>4.3294906534976141E-2</v>
      </c>
      <c r="AF53" s="24">
        <f t="shared" si="43"/>
        <v>4.6170165433216059E-2</v>
      </c>
      <c r="AG53" s="24">
        <f t="shared" si="43"/>
        <v>-2.942882124692292E-3</v>
      </c>
      <c r="AH53" s="24">
        <f t="shared" si="43"/>
        <v>4.3618489232780222E-2</v>
      </c>
      <c r="AI53" s="24">
        <f t="shared" si="43"/>
        <v>3.1674697513179861E-3</v>
      </c>
      <c r="AJ53" s="24">
        <f t="shared" si="43"/>
        <v>3.4509615769525492E-2</v>
      </c>
      <c r="AK53" s="24">
        <f t="shared" si="43"/>
        <v>2.0118917722131258E-2</v>
      </c>
      <c r="AL53" s="24">
        <f t="shared" si="43"/>
        <v>1.9619760294328659E-2</v>
      </c>
      <c r="AM53" s="24">
        <f t="shared" si="43"/>
        <v>5.3476401824941178E-2</v>
      </c>
      <c r="AN53" s="24">
        <f t="shared" si="43"/>
        <v>2.1196155260859273E-2</v>
      </c>
      <c r="AO53" s="24">
        <f t="shared" ref="AO53:AQ95" si="45">+R53/R52-1</f>
        <v>4.310624395310203E-2</v>
      </c>
      <c r="AP53" s="24">
        <f t="shared" si="45"/>
        <v>4.8413152436572293E-2</v>
      </c>
      <c r="AQ53" s="24">
        <f t="shared" si="45"/>
        <v>3.2980331054764722E-2</v>
      </c>
      <c r="AR53" s="24">
        <f t="shared" si="39"/>
        <v>3.2566695432350246E-2</v>
      </c>
      <c r="AS53" s="24" t="e">
        <f t="shared" si="39"/>
        <v>#DIV/0!</v>
      </c>
      <c r="AT53" s="24">
        <f t="shared" si="39"/>
        <v>3.3412893977331048E-2</v>
      </c>
      <c r="AU53" s="21"/>
      <c r="AV53" s="24">
        <f t="shared" si="44"/>
        <v>0.3812184913083454</v>
      </c>
      <c r="AW53" s="24">
        <f t="shared" si="44"/>
        <v>0.4808118610914891</v>
      </c>
      <c r="AX53" s="24">
        <f t="shared" si="44"/>
        <v>0.35018283729897881</v>
      </c>
      <c r="AY53" s="24">
        <f t="shared" si="44"/>
        <v>0.6299974510733084</v>
      </c>
      <c r="AZ53" s="24">
        <f t="shared" si="44"/>
        <v>7.1481794884952876E-2</v>
      </c>
      <c r="BA53" s="24">
        <f t="shared" si="44"/>
        <v>0.37067822853196075</v>
      </c>
      <c r="BB53" s="24">
        <f t="shared" si="44"/>
        <v>0.34795036591695139</v>
      </c>
      <c r="BC53" s="24">
        <f t="shared" si="44"/>
        <v>0.28729131266018526</v>
      </c>
      <c r="BD53" s="24">
        <f t="shared" si="42"/>
        <v>7.1822433456308454E-2</v>
      </c>
      <c r="BE53" s="24">
        <f t="shared" si="42"/>
        <v>0.40223443457905472</v>
      </c>
      <c r="BF53" s="24">
        <f t="shared" si="42"/>
        <v>0.28802820818241859</v>
      </c>
      <c r="BG53" s="24">
        <f t="shared" si="42"/>
        <v>0.35105058666468669</v>
      </c>
      <c r="BH53" s="24">
        <f t="shared" si="42"/>
        <v>0.25708403876200991</v>
      </c>
      <c r="BI53" s="24">
        <f t="shared" si="33"/>
        <v>0.72287330668150407</v>
      </c>
      <c r="BJ53" s="24">
        <f t="shared" si="33"/>
        <v>0.409675447472724</v>
      </c>
      <c r="BK53" s="24">
        <f t="shared" si="33"/>
        <v>0.12118017273799708</v>
      </c>
      <c r="BL53" s="24">
        <f t="shared" si="33"/>
        <v>0.38123391767760717</v>
      </c>
      <c r="BM53" s="24">
        <f t="shared" si="33"/>
        <v>0.45603312380274574</v>
      </c>
      <c r="BN53" s="24">
        <f t="shared" si="33"/>
        <v>0.43848416800918244</v>
      </c>
      <c r="BO53" s="24">
        <f t="shared" si="33"/>
        <v>0.464161003414711</v>
      </c>
      <c r="BP53" s="24" t="e">
        <f t="shared" si="33"/>
        <v>#DIV/0!</v>
      </c>
      <c r="BQ53" s="24">
        <f t="shared" si="33"/>
        <v>0.37714405028281606</v>
      </c>
      <c r="BR53" s="21"/>
      <c r="BS53" s="35">
        <f t="shared" si="11"/>
        <v>44166</v>
      </c>
      <c r="BT53" s="24">
        <f t="shared" si="41"/>
        <v>2.2899600550017149E-2</v>
      </c>
      <c r="BU53" s="24">
        <f t="shared" si="40"/>
        <v>9.5173784276912697E-4</v>
      </c>
      <c r="BV53" s="24">
        <f t="shared" si="40"/>
        <v>4.3578106407171349E-3</v>
      </c>
      <c r="BW53" s="24">
        <f t="shared" si="40"/>
        <v>1.0746278128883886E-3</v>
      </c>
      <c r="BX53" s="24">
        <f t="shared" si="40"/>
        <v>1.2422708305788351E-3</v>
      </c>
      <c r="BY53" s="24">
        <f t="shared" si="40"/>
        <v>3.1138136552344132E-3</v>
      </c>
      <c r="BZ53" s="24">
        <f t="shared" si="40"/>
        <v>3.8031026522463394E-3</v>
      </c>
      <c r="CA53" s="24">
        <f t="shared" si="40"/>
        <v>-7.8719782108576473E-5</v>
      </c>
      <c r="CB53" s="24">
        <f t="shared" si="40"/>
        <v>2.5210523045191323E-3</v>
      </c>
      <c r="CC53" s="24">
        <f t="shared" si="40"/>
        <v>5.8771980855170248E-5</v>
      </c>
      <c r="CD53" s="24">
        <f t="shared" si="40"/>
        <v>2.5135424015654355E-3</v>
      </c>
      <c r="CE53" s="24">
        <f t="shared" si="40"/>
        <v>6.486765211412835E-4</v>
      </c>
      <c r="CF53" s="24">
        <f t="shared" si="14"/>
        <v>4.3106287410423834E-2</v>
      </c>
    </row>
    <row r="54" spans="1:84" x14ac:dyDescent="0.25">
      <c r="A54" s="31">
        <f>+[1]NOA!A55</f>
        <v>44197</v>
      </c>
      <c r="B54" s="17">
        <f>+[1]NOA!B55</f>
        <v>416.2149</v>
      </c>
      <c r="C54" s="17">
        <f>+[1]NOA!C55</f>
        <v>438.27460000000002</v>
      </c>
      <c r="D54" s="17">
        <f>+[1]NOA!D55</f>
        <v>334.00659999999999</v>
      </c>
      <c r="E54" s="17">
        <f>+[1]NOA!E55</f>
        <v>386.60050000000001</v>
      </c>
      <c r="F54" s="17">
        <f>+[1]NOA!F55</f>
        <v>437.85969999999998</v>
      </c>
      <c r="G54" s="17">
        <f>+[1]NOA!G55</f>
        <v>401.79719999999998</v>
      </c>
      <c r="H54" s="17">
        <f>+[1]NOA!H55</f>
        <v>471.44650000000001</v>
      </c>
      <c r="I54" s="17">
        <f>+[1]NOA!I55</f>
        <v>414.80950000000001</v>
      </c>
      <c r="J54" s="17">
        <f>+[1]NOA!J55</f>
        <v>450.67590000000001</v>
      </c>
      <c r="K54" s="17">
        <f>+[1]NOA!K55</f>
        <v>403.11619999999999</v>
      </c>
      <c r="L54" s="17">
        <f>+[1]NOA!L55</f>
        <v>352.69720000000001</v>
      </c>
      <c r="M54" s="17">
        <f>+[1]NOA!M55</f>
        <v>381.36669999999998</v>
      </c>
      <c r="N54" s="17">
        <f>+[1]NOA!N55</f>
        <v>373.45909999999998</v>
      </c>
      <c r="O54" s="18">
        <f>+[1]NOA!R55</f>
        <v>431.3526</v>
      </c>
      <c r="P54" s="19">
        <f>+[1]NOA!S55</f>
        <v>413.97969999999998</v>
      </c>
      <c r="Q54" s="20">
        <f>+[1]NOA!T55</f>
        <v>414.0478</v>
      </c>
      <c r="R54" s="18">
        <f t="shared" si="4"/>
        <v>416.21665361000004</v>
      </c>
      <c r="S54" s="19">
        <f t="shared" si="5"/>
        <v>410.11938546787985</v>
      </c>
      <c r="T54" s="19">
        <f t="shared" si="6"/>
        <v>389.52468077030414</v>
      </c>
      <c r="U54" s="19">
        <f t="shared" si="7"/>
        <v>391.86599780890811</v>
      </c>
      <c r="V54" s="19"/>
      <c r="W54" s="20">
        <f t="shared" si="8"/>
        <v>408.15730751959336</v>
      </c>
      <c r="X54" s="21"/>
      <c r="Y54" s="41">
        <f t="shared" si="43"/>
        <v>5.5123809098887699E-2</v>
      </c>
      <c r="Z54" s="24">
        <f t="shared" si="43"/>
        <v>5.4310607369103314E-2</v>
      </c>
      <c r="AA54" s="24">
        <f t="shared" si="43"/>
        <v>4.9178154783388273E-2</v>
      </c>
      <c r="AB54" s="24">
        <f t="shared" si="43"/>
        <v>3.8747153256116107E-2</v>
      </c>
      <c r="AC54" s="24">
        <f t="shared" si="43"/>
        <v>6.9907897350738324E-2</v>
      </c>
      <c r="AD54" s="24">
        <f t="shared" si="43"/>
        <v>3.0365741356907172E-2</v>
      </c>
      <c r="AE54" s="24">
        <f t="shared" si="43"/>
        <v>5.1686145702833697E-2</v>
      </c>
      <c r="AF54" s="24">
        <f t="shared" si="43"/>
        <v>7.0480272826862755E-2</v>
      </c>
      <c r="AG54" s="24">
        <f t="shared" si="43"/>
        <v>0.15730004691591426</v>
      </c>
      <c r="AH54" s="24">
        <f t="shared" si="43"/>
        <v>5.1494831162435473E-2</v>
      </c>
      <c r="AI54" s="24">
        <f t="shared" si="43"/>
        <v>2.2148069770926426E-2</v>
      </c>
      <c r="AJ54" s="24">
        <f t="shared" si="43"/>
        <v>6.9354868106524137E-2</v>
      </c>
      <c r="AK54" s="24">
        <f t="shared" si="43"/>
        <v>2.0846687570575284E-2</v>
      </c>
      <c r="AL54" s="24">
        <f t="shared" si="43"/>
        <v>4.8188686920428658E-2</v>
      </c>
      <c r="AM54" s="24">
        <f t="shared" si="43"/>
        <v>5.0413969668443581E-2</v>
      </c>
      <c r="AN54" s="24">
        <f t="shared" si="43"/>
        <v>7.9127113014047623E-2</v>
      </c>
      <c r="AO54" s="24">
        <f t="shared" si="45"/>
        <v>5.5123744996633306E-2</v>
      </c>
      <c r="AP54" s="24">
        <f t="shared" si="45"/>
        <v>4.94766674601963E-2</v>
      </c>
      <c r="AQ54" s="24">
        <f t="shared" si="45"/>
        <v>4.4286129957228804E-2</v>
      </c>
      <c r="AR54" s="24">
        <f t="shared" si="39"/>
        <v>3.7492866181128903E-2</v>
      </c>
      <c r="AS54" s="24" t="e">
        <f t="shared" si="39"/>
        <v>#DIV/0!</v>
      </c>
      <c r="AT54" s="24">
        <f t="shared" si="39"/>
        <v>5.156230132457118E-2</v>
      </c>
      <c r="AU54" s="21"/>
      <c r="AV54" s="24">
        <f t="shared" si="44"/>
        <v>0.42273074536868505</v>
      </c>
      <c r="AW54" s="24">
        <f t="shared" si="44"/>
        <v>0.49131580603944758</v>
      </c>
      <c r="AX54" s="24">
        <f t="shared" si="44"/>
        <v>0.35866557270486665</v>
      </c>
      <c r="AY54" s="24">
        <f t="shared" si="44"/>
        <v>0.66958822635199344</v>
      </c>
      <c r="AZ54" s="24">
        <f t="shared" si="44"/>
        <v>0.13546348496714389</v>
      </c>
      <c r="BA54" s="24">
        <f t="shared" si="44"/>
        <v>0.42640558552795316</v>
      </c>
      <c r="BB54" s="24">
        <f t="shared" si="44"/>
        <v>0.432799981521925</v>
      </c>
      <c r="BC54" s="24">
        <f t="shared" si="44"/>
        <v>0.35474143744964337</v>
      </c>
      <c r="BD54" s="24">
        <f t="shared" si="42"/>
        <v>0.23947994613873247</v>
      </c>
      <c r="BE54" s="24">
        <f t="shared" si="42"/>
        <v>0.43408218515316777</v>
      </c>
      <c r="BF54" s="24">
        <f t="shared" si="42"/>
        <v>0.31655554680416409</v>
      </c>
      <c r="BG54" s="24">
        <f t="shared" si="42"/>
        <v>0.39922071203585285</v>
      </c>
      <c r="BH54" s="24">
        <f t="shared" si="42"/>
        <v>0.25462253898238463</v>
      </c>
      <c r="BI54" s="24">
        <f t="shared" si="33"/>
        <v>0.73432761888526055</v>
      </c>
      <c r="BJ54" s="24">
        <f t="shared" si="33"/>
        <v>0.4438249565872161</v>
      </c>
      <c r="BK54" s="24">
        <f t="shared" si="33"/>
        <v>0.19553245871269298</v>
      </c>
      <c r="BL54" s="24">
        <f t="shared" si="33"/>
        <v>0.42274593940308236</v>
      </c>
      <c r="BM54" s="24">
        <f t="shared" si="33"/>
        <v>0.47959695234610544</v>
      </c>
      <c r="BN54" s="24">
        <f t="shared" si="33"/>
        <v>0.47680864248852206</v>
      </c>
      <c r="BO54" s="24">
        <f t="shared" si="33"/>
        <v>0.5000410285729624</v>
      </c>
      <c r="BP54" s="24" t="e">
        <f t="shared" si="33"/>
        <v>#DIV/0!</v>
      </c>
      <c r="BQ54" s="24">
        <f t="shared" si="33"/>
        <v>0.43596301718516295</v>
      </c>
      <c r="BR54" s="21"/>
      <c r="BS54" s="35">
        <f t="shared" si="11"/>
        <v>44197</v>
      </c>
      <c r="BT54" s="24">
        <f t="shared" si="41"/>
        <v>1.9842757602475464E-2</v>
      </c>
      <c r="BU54" s="24">
        <f t="shared" si="40"/>
        <v>1.2422476273239379E-3</v>
      </c>
      <c r="BV54" s="24">
        <f t="shared" si="40"/>
        <v>4.522180205247449E-3</v>
      </c>
      <c r="BW54" s="24">
        <f t="shared" si="40"/>
        <v>5.0769006125177436E-3</v>
      </c>
      <c r="BX54" s="24">
        <f t="shared" si="40"/>
        <v>1.8371161116860018E-3</v>
      </c>
      <c r="BY54" s="24">
        <f t="shared" si="40"/>
        <v>3.71800457930663E-3</v>
      </c>
      <c r="BZ54" s="24">
        <f t="shared" si="40"/>
        <v>5.822632736262468E-3</v>
      </c>
      <c r="CA54" s="24">
        <f t="shared" si="40"/>
        <v>4.0219140000943053E-3</v>
      </c>
      <c r="CB54" s="24">
        <f t="shared" si="40"/>
        <v>2.9777587762016009E-3</v>
      </c>
      <c r="CC54" s="24">
        <f t="shared" si="40"/>
        <v>3.9522103317310333E-4</v>
      </c>
      <c r="CD54" s="24">
        <f t="shared" si="40"/>
        <v>5.0099160342150038E-3</v>
      </c>
      <c r="CE54" s="24">
        <f t="shared" si="40"/>
        <v>6.5733127622821623E-4</v>
      </c>
      <c r="CF54" s="24">
        <f t="shared" si="14"/>
        <v>5.5123980594731926E-2</v>
      </c>
    </row>
    <row r="55" spans="1:84" x14ac:dyDescent="0.25">
      <c r="A55" s="31">
        <f>+[1]NOA!A56</f>
        <v>44228</v>
      </c>
      <c r="B55" s="17">
        <f>+[1]NOA!B56</f>
        <v>429.91820000000001</v>
      </c>
      <c r="C55" s="17">
        <f>+[1]NOA!C56</f>
        <v>455.41860000000003</v>
      </c>
      <c r="D55" s="17">
        <f>+[1]NOA!D56</f>
        <v>347.52510000000001</v>
      </c>
      <c r="E55" s="17">
        <f>+[1]NOA!E56</f>
        <v>395.89909999999998</v>
      </c>
      <c r="F55" s="17">
        <f>+[1]NOA!F56</f>
        <v>441.49279999999999</v>
      </c>
      <c r="G55" s="17">
        <f>+[1]NOA!G56</f>
        <v>421.51069999999999</v>
      </c>
      <c r="H55" s="17">
        <f>+[1]NOA!H56</f>
        <v>486.37549999999999</v>
      </c>
      <c r="I55" s="17">
        <f>+[1]NOA!I56</f>
        <v>431.97239999999999</v>
      </c>
      <c r="J55" s="17">
        <f>+[1]NOA!J56</f>
        <v>457.6558</v>
      </c>
      <c r="K55" s="17">
        <f>+[1]NOA!K56</f>
        <v>413.76170000000002</v>
      </c>
      <c r="L55" s="17">
        <f>+[1]NOA!L56</f>
        <v>352.95269999999999</v>
      </c>
      <c r="M55" s="17">
        <f>+[1]NOA!M56</f>
        <v>396.33679999999998</v>
      </c>
      <c r="N55" s="17">
        <f>+[1]NOA!N56</f>
        <v>382.92500000000001</v>
      </c>
      <c r="O55" s="18">
        <f>+[1]NOA!R56</f>
        <v>438.47730000000001</v>
      </c>
      <c r="P55" s="19">
        <f>+[1]NOA!S56</f>
        <v>430.39679999999998</v>
      </c>
      <c r="Q55" s="20">
        <f>+[1]NOA!T56</f>
        <v>421.96</v>
      </c>
      <c r="R55" s="18">
        <f t="shared" si="4"/>
        <v>429.92038352000003</v>
      </c>
      <c r="S55" s="19">
        <f t="shared" si="5"/>
        <v>424.88920172484046</v>
      </c>
      <c r="T55" s="19">
        <f t="shared" si="6"/>
        <v>402.1064889198995</v>
      </c>
      <c r="U55" s="19">
        <f t="shared" si="7"/>
        <v>403.76237306034488</v>
      </c>
      <c r="V55" s="19"/>
      <c r="W55" s="20">
        <f t="shared" si="8"/>
        <v>420.62574232154208</v>
      </c>
      <c r="X55" s="21"/>
      <c r="Y55" s="41">
        <f t="shared" si="43"/>
        <v>3.2923617102607272E-2</v>
      </c>
      <c r="Z55" s="24">
        <f t="shared" si="43"/>
        <v>3.9117028456588709E-2</v>
      </c>
      <c r="AA55" s="24">
        <f t="shared" si="43"/>
        <v>4.0473751117492851E-2</v>
      </c>
      <c r="AB55" s="24">
        <f t="shared" si="43"/>
        <v>2.405221928062673E-2</v>
      </c>
      <c r="AC55" s="24">
        <f t="shared" si="43"/>
        <v>8.2974066807244284E-3</v>
      </c>
      <c r="AD55" s="24">
        <f t="shared" si="43"/>
        <v>4.9063308554663898E-2</v>
      </c>
      <c r="AE55" s="24">
        <f t="shared" si="43"/>
        <v>3.1666371475872701E-2</v>
      </c>
      <c r="AF55" s="24">
        <f t="shared" si="43"/>
        <v>4.1375378336320656E-2</v>
      </c>
      <c r="AG55" s="24">
        <f t="shared" si="43"/>
        <v>1.5487626473924987E-2</v>
      </c>
      <c r="AH55" s="24">
        <f t="shared" si="43"/>
        <v>2.6408018333175409E-2</v>
      </c>
      <c r="AI55" s="24">
        <f t="shared" si="43"/>
        <v>7.2441743229023636E-4</v>
      </c>
      <c r="AJ55" s="24">
        <f t="shared" si="43"/>
        <v>3.925382053545845E-2</v>
      </c>
      <c r="AK55" s="24">
        <f t="shared" si="43"/>
        <v>2.5346550666458523E-2</v>
      </c>
      <c r="AL55" s="24">
        <f t="shared" si="43"/>
        <v>1.6517113841437503E-2</v>
      </c>
      <c r="AM55" s="24">
        <f t="shared" si="43"/>
        <v>3.9656775440921388E-2</v>
      </c>
      <c r="AN55" s="24">
        <f t="shared" si="43"/>
        <v>1.9109387853286419E-2</v>
      </c>
      <c r="AO55" s="24">
        <f t="shared" si="45"/>
        <v>3.2924511287913516E-2</v>
      </c>
      <c r="AP55" s="24">
        <f t="shared" si="45"/>
        <v>3.6013455545659268E-2</v>
      </c>
      <c r="AQ55" s="24">
        <f t="shared" si="45"/>
        <v>3.2300413223403934E-2</v>
      </c>
      <c r="AR55" s="24">
        <f t="shared" si="39"/>
        <v>3.0358273792455925E-2</v>
      </c>
      <c r="AS55" s="24" t="e">
        <f t="shared" si="39"/>
        <v>#DIV/0!</v>
      </c>
      <c r="AT55" s="24">
        <f t="shared" si="39"/>
        <v>3.054811116263112E-2</v>
      </c>
      <c r="AU55" s="21"/>
      <c r="AV55" s="24">
        <f t="shared" si="44"/>
        <v>0.44317588645482875</v>
      </c>
      <c r="AW55" s="24">
        <f t="shared" si="44"/>
        <v>0.49489364006834102</v>
      </c>
      <c r="AX55" s="24">
        <f t="shared" si="44"/>
        <v>0.39239171981412602</v>
      </c>
      <c r="AY55" s="24">
        <f t="shared" si="44"/>
        <v>0.68415242571250134</v>
      </c>
      <c r="AZ55" s="24">
        <f t="shared" si="44"/>
        <v>0.18910690285794307</v>
      </c>
      <c r="BA55" s="24">
        <f t="shared" si="44"/>
        <v>0.46973845247268931</v>
      </c>
      <c r="BB55" s="24">
        <f t="shared" si="44"/>
        <v>0.47570396809600335</v>
      </c>
      <c r="BC55" s="24">
        <f t="shared" si="44"/>
        <v>0.39673221380680412</v>
      </c>
      <c r="BD55" s="24">
        <f t="shared" si="42"/>
        <v>0.24452879280741358</v>
      </c>
      <c r="BE55" s="24">
        <f t="shared" si="42"/>
        <v>0.43510093460148158</v>
      </c>
      <c r="BF55" s="24">
        <f t="shared" si="42"/>
        <v>0.29311239275437617</v>
      </c>
      <c r="BG55" s="24">
        <f t="shared" si="42"/>
        <v>0.41991312213952403</v>
      </c>
      <c r="BH55" s="24">
        <f t="shared" si="42"/>
        <v>0.24961614911656382</v>
      </c>
      <c r="BI55" s="24">
        <f t="shared" si="33"/>
        <v>0.7062502188860742</v>
      </c>
      <c r="BJ55" s="24">
        <f t="shared" si="33"/>
        <v>0.46297828426450449</v>
      </c>
      <c r="BK55" s="24">
        <f t="shared" si="33"/>
        <v>0.23590835720200132</v>
      </c>
      <c r="BL55" s="24">
        <f t="shared" si="33"/>
        <v>0.44319332167768399</v>
      </c>
      <c r="BM55" s="24">
        <f t="shared" si="33"/>
        <v>0.4901667853107512</v>
      </c>
      <c r="BN55" s="24">
        <f t="shared" si="33"/>
        <v>0.49290828134878595</v>
      </c>
      <c r="BO55" s="24">
        <f t="shared" si="33"/>
        <v>0.51484730256070077</v>
      </c>
      <c r="BP55" s="24" t="e">
        <f t="shared" si="33"/>
        <v>#DIV/0!</v>
      </c>
      <c r="BQ55" s="24">
        <f t="shared" si="33"/>
        <v>0.45831423661946591</v>
      </c>
      <c r="BR55" s="21"/>
      <c r="BS55" s="35">
        <f t="shared" si="11"/>
        <v>44228</v>
      </c>
      <c r="BT55" s="24">
        <f t="shared" si="41"/>
        <v>1.4280663186253068E-2</v>
      </c>
      <c r="BU55" s="24">
        <f t="shared" si="40"/>
        <v>1.0166119713638328E-3</v>
      </c>
      <c r="BV55" s="24">
        <f t="shared" si="40"/>
        <v>2.763564735428731E-3</v>
      </c>
      <c r="BW55" s="24">
        <f t="shared" si="40"/>
        <v>6.1102329589834709E-4</v>
      </c>
      <c r="BX55" s="24">
        <f t="shared" si="40"/>
        <v>2.898661724988703E-3</v>
      </c>
      <c r="BY55" s="24">
        <f t="shared" si="40"/>
        <v>2.270475420269669E-3</v>
      </c>
      <c r="BZ55" s="24">
        <f t="shared" si="40"/>
        <v>3.4679197933567447E-3</v>
      </c>
      <c r="CA55" s="24">
        <f t="shared" si="40"/>
        <v>4.3434151444361947E-4</v>
      </c>
      <c r="CB55" s="24">
        <f t="shared" si="40"/>
        <v>1.5218274261685528E-3</v>
      </c>
      <c r="CC55" s="24">
        <f t="shared" si="40"/>
        <v>1.2522857783322189E-5</v>
      </c>
      <c r="CD55" s="24">
        <f t="shared" si="40"/>
        <v>2.8737822456620372E-3</v>
      </c>
      <c r="CE55" s="24">
        <f t="shared" si="40"/>
        <v>7.7325583490644176E-4</v>
      </c>
      <c r="CF55" s="24">
        <f t="shared" si="14"/>
        <v>3.2924650006523067E-2</v>
      </c>
    </row>
    <row r="56" spans="1:84" x14ac:dyDescent="0.25">
      <c r="A56" s="31">
        <f>+[1]NOA!A57</f>
        <v>44256</v>
      </c>
      <c r="B56" s="17">
        <f>+[1]NOA!B57</f>
        <v>447.91050000000001</v>
      </c>
      <c r="C56" s="17">
        <f>+[1]NOA!C57</f>
        <v>471.39400000000001</v>
      </c>
      <c r="D56" s="17">
        <f>+[1]NOA!D57</f>
        <v>369.9409</v>
      </c>
      <c r="E56" s="17">
        <f>+[1]NOA!E57</f>
        <v>419.57830000000001</v>
      </c>
      <c r="F56" s="17">
        <f>+[1]NOA!F57</f>
        <v>448.19600000000003</v>
      </c>
      <c r="G56" s="17">
        <f>+[1]NOA!G57</f>
        <v>434.33670000000001</v>
      </c>
      <c r="H56" s="17">
        <f>+[1]NOA!H57</f>
        <v>503.95299999999997</v>
      </c>
      <c r="I56" s="17">
        <f>+[1]NOA!I57</f>
        <v>456.10149999999999</v>
      </c>
      <c r="J56" s="17">
        <f>+[1]NOA!J57</f>
        <v>460.4092</v>
      </c>
      <c r="K56" s="17">
        <f>+[1]NOA!K57</f>
        <v>424.97269999999997</v>
      </c>
      <c r="L56" s="17">
        <f>+[1]NOA!L57</f>
        <v>447.73009999999999</v>
      </c>
      <c r="M56" s="17">
        <f>+[1]NOA!M57</f>
        <v>413.46800000000002</v>
      </c>
      <c r="N56" s="17">
        <f>+[1]NOA!N57</f>
        <v>394.30180000000001</v>
      </c>
      <c r="O56" s="18">
        <f>+[1]NOA!R57</f>
        <v>449.99650000000003</v>
      </c>
      <c r="P56" s="19">
        <f>+[1]NOA!S57</f>
        <v>448.54059999999998</v>
      </c>
      <c r="Q56" s="20">
        <f>+[1]NOA!T57</f>
        <v>443.98700000000002</v>
      </c>
      <c r="R56" s="18">
        <f t="shared" si="4"/>
        <v>447.91329514</v>
      </c>
      <c r="S56" s="19">
        <f t="shared" si="5"/>
        <v>441.69892947168267</v>
      </c>
      <c r="T56" s="19">
        <f t="shared" si="6"/>
        <v>419.23380351660614</v>
      </c>
      <c r="U56" s="19">
        <f t="shared" si="7"/>
        <v>420.88857255747132</v>
      </c>
      <c r="V56" s="19"/>
      <c r="W56" s="20">
        <f t="shared" si="8"/>
        <v>441.62684170726538</v>
      </c>
      <c r="X56" s="21"/>
      <c r="Y56" s="41">
        <f t="shared" si="43"/>
        <v>4.1850519470913339E-2</v>
      </c>
      <c r="Z56" s="24">
        <f t="shared" si="43"/>
        <v>3.507849701351673E-2</v>
      </c>
      <c r="AA56" s="24">
        <f t="shared" si="43"/>
        <v>6.4501240342064392E-2</v>
      </c>
      <c r="AB56" s="24">
        <f t="shared" si="43"/>
        <v>5.981119936872803E-2</v>
      </c>
      <c r="AC56" s="24">
        <f t="shared" si="43"/>
        <v>1.5183033562495396E-2</v>
      </c>
      <c r="AD56" s="24">
        <f t="shared" si="43"/>
        <v>3.0428646295337369E-2</v>
      </c>
      <c r="AE56" s="24">
        <f t="shared" si="43"/>
        <v>3.6139772665358283E-2</v>
      </c>
      <c r="AF56" s="24">
        <f t="shared" si="43"/>
        <v>5.585796685158595E-2</v>
      </c>
      <c r="AG56" s="24">
        <f t="shared" si="43"/>
        <v>6.0163118221161493E-3</v>
      </c>
      <c r="AH56" s="24">
        <f t="shared" si="43"/>
        <v>2.7095306307954425E-2</v>
      </c>
      <c r="AI56" s="24">
        <f t="shared" si="43"/>
        <v>0.26852719925361113</v>
      </c>
      <c r="AJ56" s="24">
        <f t="shared" si="43"/>
        <v>4.3223843963013264E-2</v>
      </c>
      <c r="AK56" s="24">
        <f t="shared" si="43"/>
        <v>2.97102565776588E-2</v>
      </c>
      <c r="AL56" s="24">
        <f t="shared" si="43"/>
        <v>2.6270915278852502E-2</v>
      </c>
      <c r="AM56" s="24">
        <f t="shared" si="43"/>
        <v>4.2155982572361195E-2</v>
      </c>
      <c r="AN56" s="24">
        <f t="shared" si="43"/>
        <v>5.220163048630222E-2</v>
      </c>
      <c r="AO56" s="24">
        <f t="shared" si="45"/>
        <v>4.1851729552067063E-2</v>
      </c>
      <c r="AP56" s="24">
        <f t="shared" si="45"/>
        <v>3.9562614626596826E-2</v>
      </c>
      <c r="AQ56" s="24">
        <f t="shared" si="45"/>
        <v>4.2593977139519401E-2</v>
      </c>
      <c r="AR56" s="24">
        <f t="shared" si="39"/>
        <v>4.241653170234061E-2</v>
      </c>
      <c r="AS56" s="24" t="e">
        <f t="shared" si="39"/>
        <v>#DIV/0!</v>
      </c>
      <c r="AT56" s="24">
        <f t="shared" si="39"/>
        <v>4.9928231376930921E-2</v>
      </c>
      <c r="AU56" s="21"/>
      <c r="AV56" s="24">
        <f t="shared" si="44"/>
        <v>0.44870088957658449</v>
      </c>
      <c r="AW56" s="24">
        <f t="shared" si="44"/>
        <v>0.47358700776128204</v>
      </c>
      <c r="AX56" s="24">
        <f t="shared" si="44"/>
        <v>0.44065107581254992</v>
      </c>
      <c r="AY56" s="24">
        <f t="shared" si="44"/>
        <v>0.72160679027643981</v>
      </c>
      <c r="AZ56" s="24">
        <f t="shared" si="44"/>
        <v>0.19993531750111382</v>
      </c>
      <c r="BA56" s="24">
        <f t="shared" si="44"/>
        <v>0.47389112044605963</v>
      </c>
      <c r="BB56" s="24">
        <f t="shared" si="44"/>
        <v>0.4907558600452</v>
      </c>
      <c r="BC56" s="24">
        <f t="shared" si="44"/>
        <v>0.46678314706760116</v>
      </c>
      <c r="BD56" s="24">
        <f t="shared" si="42"/>
        <v>0.14553417301002236</v>
      </c>
      <c r="BE56" s="24">
        <f t="shared" si="42"/>
        <v>0.426449071657657</v>
      </c>
      <c r="BF56" s="24">
        <f t="shared" si="42"/>
        <v>0.39949287813227619</v>
      </c>
      <c r="BG56" s="24">
        <f t="shared" si="42"/>
        <v>0.43467241829194503</v>
      </c>
      <c r="BH56" s="24">
        <f t="shared" si="42"/>
        <v>0.25707335657457842</v>
      </c>
      <c r="BI56" s="24">
        <f t="shared" si="33"/>
        <v>0.64766708664196604</v>
      </c>
      <c r="BJ56" s="24">
        <f t="shared" si="33"/>
        <v>0.47237100522160191</v>
      </c>
      <c r="BK56" s="24">
        <f t="shared" si="33"/>
        <v>0.2596169177179386</v>
      </c>
      <c r="BL56" s="24">
        <f t="shared" ref="BL56:BQ95" si="46">+R56/R44-1</f>
        <v>0.44872496885887481</v>
      </c>
      <c r="BM56" s="24">
        <f t="shared" si="46"/>
        <v>0.4881248541517933</v>
      </c>
      <c r="BN56" s="24">
        <f t="shared" si="46"/>
        <v>0.50814417389283273</v>
      </c>
      <c r="BO56" s="24">
        <f t="shared" si="46"/>
        <v>0.53023841483710443</v>
      </c>
      <c r="BP56" s="24" t="e">
        <f t="shared" si="46"/>
        <v>#DIV/0!</v>
      </c>
      <c r="BQ56" s="24">
        <f t="shared" si="46"/>
        <v>0.47804587146616884</v>
      </c>
      <c r="BR56" s="21"/>
      <c r="BS56" s="35">
        <f t="shared" si="11"/>
        <v>44256</v>
      </c>
      <c r="BT56" s="24">
        <f t="shared" si="41"/>
        <v>1.2883081432700437E-2</v>
      </c>
      <c r="BU56" s="24">
        <f t="shared" si="40"/>
        <v>1.6319721751719275E-3</v>
      </c>
      <c r="BV56" s="24">
        <f t="shared" si="40"/>
        <v>6.8131961847626007E-3</v>
      </c>
      <c r="BW56" s="24">
        <f t="shared" si="40"/>
        <v>1.0914262294548188E-3</v>
      </c>
      <c r="BX56" s="24">
        <f t="shared" si="40"/>
        <v>1.8258152364798727E-3</v>
      </c>
      <c r="BY56" s="24">
        <f t="shared" si="40"/>
        <v>2.5880638456338878E-3</v>
      </c>
      <c r="BZ56" s="24">
        <f t="shared" si="40"/>
        <v>4.7201009633925694E-3</v>
      </c>
      <c r="CA56" s="24">
        <f t="shared" si="40"/>
        <v>1.6587588057449064E-4</v>
      </c>
      <c r="CB56" s="24">
        <f t="shared" si="40"/>
        <v>1.5515846968097591E-3</v>
      </c>
      <c r="CC56" s="24">
        <f t="shared" si="40"/>
        <v>4.497271713549229E-3</v>
      </c>
      <c r="CD56" s="24">
        <f t="shared" si="40"/>
        <v>3.1838216665402925E-3</v>
      </c>
      <c r="CE56" s="24">
        <f t="shared" si="40"/>
        <v>8.9973208856940722E-4</v>
      </c>
      <c r="CF56" s="24">
        <f t="shared" si="14"/>
        <v>4.1851942113639296E-2</v>
      </c>
    </row>
    <row r="57" spans="1:84" x14ac:dyDescent="0.25">
      <c r="A57" s="31">
        <f>+[1]NOA!A58</f>
        <v>44287</v>
      </c>
      <c r="B57" s="17">
        <f>+[1]NOA!B58</f>
        <v>465.79899999999998</v>
      </c>
      <c r="C57" s="17">
        <f>+[1]NOA!C58</f>
        <v>489.8741</v>
      </c>
      <c r="D57" s="17">
        <f>+[1]NOA!D58</f>
        <v>381.7518</v>
      </c>
      <c r="E57" s="17">
        <f>+[1]NOA!E58</f>
        <v>444.70909999999998</v>
      </c>
      <c r="F57" s="17">
        <f>+[1]NOA!F58</f>
        <v>467.1902</v>
      </c>
      <c r="G57" s="17">
        <f>+[1]NOA!G58</f>
        <v>447.15159999999997</v>
      </c>
      <c r="H57" s="17">
        <f>+[1]NOA!H58</f>
        <v>521.36580000000004</v>
      </c>
      <c r="I57" s="17">
        <f>+[1]NOA!I58</f>
        <v>480.65969999999999</v>
      </c>
      <c r="J57" s="17">
        <f>+[1]NOA!J58</f>
        <v>462.50779999999997</v>
      </c>
      <c r="K57" s="17">
        <f>+[1]NOA!K58</f>
        <v>437.57429999999999</v>
      </c>
      <c r="L57" s="17">
        <f>+[1]NOA!L58</f>
        <v>454.99860000000001</v>
      </c>
      <c r="M57" s="17">
        <f>+[1]NOA!M58</f>
        <v>430.43529999999998</v>
      </c>
      <c r="N57" s="17">
        <f>+[1]NOA!N58</f>
        <v>406.48770000000002</v>
      </c>
      <c r="O57" s="18">
        <f>+[1]NOA!R58</f>
        <v>460.58679999999998</v>
      </c>
      <c r="P57" s="19">
        <f>+[1]NOA!S58</f>
        <v>468.33240000000001</v>
      </c>
      <c r="Q57" s="20">
        <f>+[1]NOA!T58</f>
        <v>459.72980000000001</v>
      </c>
      <c r="R57" s="18">
        <f t="shared" si="4"/>
        <v>465.80258188999994</v>
      </c>
      <c r="S57" s="19">
        <f t="shared" si="5"/>
        <v>459.6121261985603</v>
      </c>
      <c r="T57" s="19">
        <f t="shared" si="6"/>
        <v>437.13152863522185</v>
      </c>
      <c r="U57" s="19">
        <f t="shared" si="7"/>
        <v>439.05332701149422</v>
      </c>
      <c r="V57" s="19"/>
      <c r="W57" s="20">
        <f t="shared" si="8"/>
        <v>459.47745310315611</v>
      </c>
      <c r="X57" s="21"/>
      <c r="Y57" s="41">
        <f t="shared" si="43"/>
        <v>3.9937666118565973E-2</v>
      </c>
      <c r="Z57" s="24">
        <f t="shared" si="43"/>
        <v>3.9203087014259896E-2</v>
      </c>
      <c r="AA57" s="24">
        <f t="shared" si="43"/>
        <v>3.1926450954733676E-2</v>
      </c>
      <c r="AB57" s="24">
        <f t="shared" si="43"/>
        <v>5.9895375904807091E-2</v>
      </c>
      <c r="AC57" s="24">
        <f t="shared" si="43"/>
        <v>4.2379226945354231E-2</v>
      </c>
      <c r="AD57" s="24">
        <f t="shared" si="43"/>
        <v>2.9504529550461678E-2</v>
      </c>
      <c r="AE57" s="24">
        <f t="shared" si="43"/>
        <v>3.4552428500276955E-2</v>
      </c>
      <c r="AF57" s="24">
        <f t="shared" si="43"/>
        <v>5.384371680426403E-2</v>
      </c>
      <c r="AG57" s="24">
        <f t="shared" si="43"/>
        <v>4.5581191687742439E-3</v>
      </c>
      <c r="AH57" s="24">
        <f t="shared" si="43"/>
        <v>2.96527282811343E-2</v>
      </c>
      <c r="AI57" s="24">
        <f t="shared" si="43"/>
        <v>1.6234110684093084E-2</v>
      </c>
      <c r="AJ57" s="24">
        <f t="shared" si="43"/>
        <v>4.1036549382297949E-2</v>
      </c>
      <c r="AK57" s="24">
        <f t="shared" si="43"/>
        <v>3.0905007281224695E-2</v>
      </c>
      <c r="AL57" s="24">
        <f t="shared" si="43"/>
        <v>2.353418304364574E-2</v>
      </c>
      <c r="AM57" s="24">
        <f t="shared" si="43"/>
        <v>4.4124879665296879E-2</v>
      </c>
      <c r="AN57" s="24">
        <f t="shared" si="43"/>
        <v>3.5457794935437326E-2</v>
      </c>
      <c r="AO57" s="24">
        <f t="shared" si="45"/>
        <v>3.9939173371508208E-2</v>
      </c>
      <c r="AP57" s="24">
        <f t="shared" si="45"/>
        <v>4.0555218796440418E-2</v>
      </c>
      <c r="AQ57" s="24">
        <f t="shared" si="45"/>
        <v>4.2691512393529418E-2</v>
      </c>
      <c r="AR57" s="24">
        <f t="shared" si="39"/>
        <v>4.3158107961086323E-2</v>
      </c>
      <c r="AS57" s="24" t="e">
        <f t="shared" si="39"/>
        <v>#DIV/0!</v>
      </c>
      <c r="AT57" s="24">
        <f t="shared" si="39"/>
        <v>4.042012330338185E-2</v>
      </c>
      <c r="AU57" s="21"/>
      <c r="AV57" s="24">
        <f t="shared" si="44"/>
        <v>0.46850155141941796</v>
      </c>
      <c r="AW57" s="24">
        <f t="shared" si="44"/>
        <v>0.46318560022604571</v>
      </c>
      <c r="AX57" s="24">
        <f t="shared" si="44"/>
        <v>0.46518405196418167</v>
      </c>
      <c r="AY57" s="24">
        <f t="shared" si="44"/>
        <v>0.77862865617295896</v>
      </c>
      <c r="AZ57" s="24">
        <f t="shared" si="44"/>
        <v>0.24886144591356851</v>
      </c>
      <c r="BA57" s="24">
        <f t="shared" si="44"/>
        <v>0.49330976907966484</v>
      </c>
      <c r="BB57" s="24">
        <f t="shared" si="44"/>
        <v>0.50865973671668763</v>
      </c>
      <c r="BC57" s="24">
        <f t="shared" si="44"/>
        <v>0.51861925809845455</v>
      </c>
      <c r="BD57" s="24">
        <f t="shared" si="42"/>
        <v>0.20263342375250648</v>
      </c>
      <c r="BE57" s="24">
        <f t="shared" si="42"/>
        <v>0.43084221585601012</v>
      </c>
      <c r="BF57" s="24">
        <f t="shared" si="42"/>
        <v>0.41244344776333453</v>
      </c>
      <c r="BG57" s="24">
        <f t="shared" si="42"/>
        <v>0.45581749929058391</v>
      </c>
      <c r="BH57" s="24">
        <f t="shared" si="42"/>
        <v>0.29472246871709351</v>
      </c>
      <c r="BI57" s="24">
        <f t="shared" si="42"/>
        <v>0.57831309612496917</v>
      </c>
      <c r="BJ57" s="24">
        <f t="shared" si="42"/>
        <v>0.49528648575473366</v>
      </c>
      <c r="BK57" s="24">
        <f t="shared" si="42"/>
        <v>0.31085193579779591</v>
      </c>
      <c r="BL57" s="24">
        <f t="shared" si="46"/>
        <v>0.46852281646529326</v>
      </c>
      <c r="BM57" s="24">
        <f t="shared" si="46"/>
        <v>0.49754151336144981</v>
      </c>
      <c r="BN57" s="24">
        <f t="shared" si="46"/>
        <v>0.53932835701778203</v>
      </c>
      <c r="BO57" s="24">
        <f t="shared" si="46"/>
        <v>0.5645807268733789</v>
      </c>
      <c r="BP57" s="24" t="e">
        <f t="shared" si="46"/>
        <v>#DIV/0!</v>
      </c>
      <c r="BQ57" s="24">
        <f t="shared" si="46"/>
        <v>0.51532000096376107</v>
      </c>
      <c r="BR57" s="21"/>
      <c r="BS57" s="35">
        <f t="shared" si="11"/>
        <v>44287</v>
      </c>
      <c r="BT57" s="24">
        <f t="shared" si="41"/>
        <v>1.4304310057477993E-2</v>
      </c>
      <c r="BU57" s="24">
        <f t="shared" si="40"/>
        <v>8.2534606802028561E-4</v>
      </c>
      <c r="BV57" s="24">
        <f t="shared" si="40"/>
        <v>6.9404042995196485E-3</v>
      </c>
      <c r="BW57" s="24">
        <f t="shared" si="40"/>
        <v>2.968436774757454E-3</v>
      </c>
      <c r="BX57" s="24">
        <f t="shared" si="40"/>
        <v>1.750956675496551E-3</v>
      </c>
      <c r="BY57" s="24">
        <f t="shared" si="40"/>
        <v>2.4608269732457797E-3</v>
      </c>
      <c r="BZ57" s="24">
        <f t="shared" si="40"/>
        <v>4.6110654249007328E-3</v>
      </c>
      <c r="CA57" s="24">
        <f t="shared" si="40"/>
        <v>1.2134955532410915E-4</v>
      </c>
      <c r="CB57" s="24">
        <f t="shared" si="40"/>
        <v>1.6739844232274107E-3</v>
      </c>
      <c r="CC57" s="24">
        <f t="shared" si="40"/>
        <v>3.310424738870832E-4</v>
      </c>
      <c r="CD57" s="24">
        <f t="shared" si="40"/>
        <v>3.0266923191128521E-3</v>
      </c>
      <c r="CE57" s="24">
        <f t="shared" si="40"/>
        <v>9.2500756289481967E-4</v>
      </c>
      <c r="CF57" s="24">
        <f t="shared" si="14"/>
        <v>3.9939422607864712E-2</v>
      </c>
    </row>
    <row r="58" spans="1:84" x14ac:dyDescent="0.25">
      <c r="A58" s="31">
        <f>+[1]NOA!A59</f>
        <v>44317</v>
      </c>
      <c r="B58" s="17">
        <f>+[1]NOA!B59</f>
        <v>480.91570000000002</v>
      </c>
      <c r="C58" s="17">
        <f>+[1]NOA!C59</f>
        <v>505.79509999999999</v>
      </c>
      <c r="D58" s="17">
        <f>+[1]NOA!D59</f>
        <v>389.36380000000003</v>
      </c>
      <c r="E58" s="17">
        <f>+[1]NOA!E59</f>
        <v>459.19330000000002</v>
      </c>
      <c r="F58" s="17">
        <f>+[1]NOA!F59</f>
        <v>474.8725</v>
      </c>
      <c r="G58" s="17">
        <f>+[1]NOA!G59</f>
        <v>458.4332</v>
      </c>
      <c r="H58" s="17">
        <f>+[1]NOA!H59</f>
        <v>546.21190000000001</v>
      </c>
      <c r="I58" s="17">
        <f>+[1]NOA!I59</f>
        <v>505.68830000000003</v>
      </c>
      <c r="J58" s="17">
        <f>+[1]NOA!J59</f>
        <v>464.69659999999999</v>
      </c>
      <c r="K58" s="17">
        <f>+[1]NOA!K59</f>
        <v>447.89530000000002</v>
      </c>
      <c r="L58" s="17">
        <f>+[1]NOA!L59</f>
        <v>456.44639999999998</v>
      </c>
      <c r="M58" s="17">
        <f>+[1]NOA!M59</f>
        <v>449.42290000000003</v>
      </c>
      <c r="N58" s="17">
        <f>+[1]NOA!N59</f>
        <v>419.57470000000001</v>
      </c>
      <c r="O58" s="18">
        <f>+[1]NOA!R59</f>
        <v>472.1703</v>
      </c>
      <c r="P58" s="19">
        <f>+[1]NOA!S59</f>
        <v>484.7928</v>
      </c>
      <c r="Q58" s="20">
        <f>+[1]NOA!T59</f>
        <v>472.17630000000003</v>
      </c>
      <c r="R58" s="18">
        <f t="shared" si="4"/>
        <v>480.92059381999991</v>
      </c>
      <c r="S58" s="19">
        <f t="shared" si="5"/>
        <v>474.30228306396839</v>
      </c>
      <c r="T58" s="19">
        <f t="shared" si="6"/>
        <v>451.2490173318447</v>
      </c>
      <c r="U58" s="19">
        <f t="shared" si="7"/>
        <v>451.77310775862071</v>
      </c>
      <c r="V58" s="19"/>
      <c r="W58" s="20">
        <f t="shared" si="8"/>
        <v>474.95102944291466</v>
      </c>
      <c r="X58" s="21"/>
      <c r="Y58" s="41">
        <f t="shared" si="43"/>
        <v>3.2453268469876617E-2</v>
      </c>
      <c r="Z58" s="24">
        <f t="shared" si="43"/>
        <v>3.2500187293020844E-2</v>
      </c>
      <c r="AA58" s="24">
        <f t="shared" si="43"/>
        <v>1.9939657128008381E-2</v>
      </c>
      <c r="AB58" s="24">
        <f t="shared" si="43"/>
        <v>3.257005534629287E-2</v>
      </c>
      <c r="AC58" s="24">
        <f t="shared" si="43"/>
        <v>1.6443624031497128E-2</v>
      </c>
      <c r="AD58" s="24">
        <f t="shared" si="43"/>
        <v>2.5229922021972051E-2</v>
      </c>
      <c r="AE58" s="24">
        <f t="shared" si="43"/>
        <v>4.7655791768466571E-2</v>
      </c>
      <c r="AF58" s="24">
        <f t="shared" si="43"/>
        <v>5.2071351103493813E-2</v>
      </c>
      <c r="AG58" s="24">
        <f t="shared" si="43"/>
        <v>4.7324607282299702E-3</v>
      </c>
      <c r="AH58" s="24">
        <f t="shared" si="43"/>
        <v>2.3586851421575794E-2</v>
      </c>
      <c r="AI58" s="24">
        <f t="shared" si="43"/>
        <v>3.1819878127097301E-3</v>
      </c>
      <c r="AJ58" s="24">
        <f t="shared" si="43"/>
        <v>4.4112553036426361E-2</v>
      </c>
      <c r="AK58" s="24">
        <f t="shared" si="43"/>
        <v>3.2195316119036255E-2</v>
      </c>
      <c r="AL58" s="24">
        <f t="shared" si="43"/>
        <v>2.5149439801574802E-2</v>
      </c>
      <c r="AM58" s="24">
        <f t="shared" si="43"/>
        <v>3.5146831609344176E-2</v>
      </c>
      <c r="AN58" s="24">
        <f t="shared" si="43"/>
        <v>2.7073511440850684E-2</v>
      </c>
      <c r="AO58" s="24">
        <f t="shared" si="45"/>
        <v>3.2455835407048328E-2</v>
      </c>
      <c r="AP58" s="24">
        <f t="shared" si="45"/>
        <v>3.1962074166558718E-2</v>
      </c>
      <c r="AQ58" s="24">
        <f t="shared" si="45"/>
        <v>3.2295745723716962E-2</v>
      </c>
      <c r="AR58" s="24">
        <f t="shared" si="39"/>
        <v>2.8970924406167775E-2</v>
      </c>
      <c r="AS58" s="24" t="e">
        <f t="shared" si="39"/>
        <v>#DIV/0!</v>
      </c>
      <c r="AT58" s="24">
        <f t="shared" si="39"/>
        <v>3.367646493915033E-2</v>
      </c>
      <c r="AU58" s="21"/>
      <c r="AV58" s="24">
        <f t="shared" si="44"/>
        <v>0.49119066555660473</v>
      </c>
      <c r="AW58" s="24">
        <f t="shared" si="44"/>
        <v>0.50136528203114294</v>
      </c>
      <c r="AX58" s="24">
        <f t="shared" si="44"/>
        <v>0.48638290935924244</v>
      </c>
      <c r="AY58" s="24">
        <f t="shared" si="44"/>
        <v>0.71975295418319551</v>
      </c>
      <c r="AZ58" s="24">
        <f t="shared" si="44"/>
        <v>0.2677377432907988</v>
      </c>
      <c r="BA58" s="24">
        <f t="shared" si="44"/>
        <v>0.49167210059337174</v>
      </c>
      <c r="BB58" s="24">
        <f t="shared" si="44"/>
        <v>0.55715299792460149</v>
      </c>
      <c r="BC58" s="24">
        <f t="shared" si="44"/>
        <v>0.58206861900390883</v>
      </c>
      <c r="BD58" s="24">
        <f t="shared" si="42"/>
        <v>0.20113730208682012</v>
      </c>
      <c r="BE58" s="24">
        <f t="shared" si="42"/>
        <v>0.42039684636244257</v>
      </c>
      <c r="BF58" s="24">
        <f t="shared" si="42"/>
        <v>0.42244460462459421</v>
      </c>
      <c r="BG58" s="24">
        <f t="shared" si="42"/>
        <v>0.49500509453412866</v>
      </c>
      <c r="BH58" s="24">
        <f t="shared" si="42"/>
        <v>0.29554504482806743</v>
      </c>
      <c r="BI58" s="24">
        <f t="shared" si="42"/>
        <v>0.56973283607593972</v>
      </c>
      <c r="BJ58" s="24">
        <f t="shared" si="42"/>
        <v>0.51975427766398274</v>
      </c>
      <c r="BK58" s="24">
        <f t="shared" si="42"/>
        <v>0.34307848927090401</v>
      </c>
      <c r="BL58" s="24">
        <f t="shared" si="46"/>
        <v>0.49121670582797372</v>
      </c>
      <c r="BM58" s="24">
        <f t="shared" si="46"/>
        <v>0.51424215513489901</v>
      </c>
      <c r="BN58" s="24">
        <f t="shared" si="46"/>
        <v>0.53064309312360147</v>
      </c>
      <c r="BO58" s="24">
        <f t="shared" si="46"/>
        <v>0.54113182036856489</v>
      </c>
      <c r="BP58" s="24" t="e">
        <f t="shared" si="46"/>
        <v>#DIV/0!</v>
      </c>
      <c r="BQ58" s="24">
        <f t="shared" si="46"/>
        <v>0.52261002916578914</v>
      </c>
      <c r="BR58" s="21"/>
      <c r="BS58" s="35">
        <f t="shared" si="11"/>
        <v>44317</v>
      </c>
      <c r="BT58" s="24">
        <f t="shared" si="41"/>
        <v>1.185019869085163E-2</v>
      </c>
      <c r="BU58" s="24">
        <f t="shared" si="40"/>
        <v>5.1149873657951341E-4</v>
      </c>
      <c r="BV58" s="24">
        <f t="shared" si="40"/>
        <v>3.8464993269629296E-3</v>
      </c>
      <c r="BW58" s="24">
        <f t="shared" si="40"/>
        <v>1.1544915296082645E-3</v>
      </c>
      <c r="BX58" s="24">
        <f t="shared" si="40"/>
        <v>1.4822571967737189E-3</v>
      </c>
      <c r="BY58" s="24">
        <f t="shared" si="40"/>
        <v>3.3764738223997877E-3</v>
      </c>
      <c r="BZ58" s="24">
        <f t="shared" si="40"/>
        <v>4.5189132222267616E-3</v>
      </c>
      <c r="CA58" s="24">
        <f t="shared" si="40"/>
        <v>1.2170468377991448E-4</v>
      </c>
      <c r="CB58" s="24">
        <f t="shared" si="40"/>
        <v>1.3183787427624395E-3</v>
      </c>
      <c r="CC58" s="24">
        <f t="shared" si="40"/>
        <v>6.340743539595285E-5</v>
      </c>
      <c r="CD58" s="24">
        <f t="shared" si="40"/>
        <v>3.2570040725720824E-3</v>
      </c>
      <c r="CE58" s="24">
        <f t="shared" si="40"/>
        <v>9.5525752524157348E-4</v>
      </c>
      <c r="CF58" s="24">
        <f t="shared" si="14"/>
        <v>3.2456084985154572E-2</v>
      </c>
    </row>
    <row r="59" spans="1:84" x14ac:dyDescent="0.25">
      <c r="A59" s="31">
        <f>+[1]NOA!A60</f>
        <v>44348</v>
      </c>
      <c r="B59" s="17">
        <f>+[1]NOA!B60</f>
        <v>496.72019999999998</v>
      </c>
      <c r="C59" s="17">
        <f>+[1]NOA!C60</f>
        <v>522.86220000000003</v>
      </c>
      <c r="D59" s="17">
        <f>+[1]NOA!D60</f>
        <v>409.65469999999999</v>
      </c>
      <c r="E59" s="17">
        <f>+[1]NOA!E60</f>
        <v>470.27780000000001</v>
      </c>
      <c r="F59" s="17">
        <f>+[1]NOA!F60</f>
        <v>496.32819999999998</v>
      </c>
      <c r="G59" s="17">
        <f>+[1]NOA!G60</f>
        <v>473.37490000000003</v>
      </c>
      <c r="H59" s="17">
        <f>+[1]NOA!H60</f>
        <v>571.26729999999998</v>
      </c>
      <c r="I59" s="17">
        <f>+[1]NOA!I60</f>
        <v>522.28470000000004</v>
      </c>
      <c r="J59" s="17">
        <f>+[1]NOA!J60</f>
        <v>495.89960000000002</v>
      </c>
      <c r="K59" s="17">
        <f>+[1]NOA!K60</f>
        <v>455.39499999999998</v>
      </c>
      <c r="L59" s="17">
        <f>+[1]NOA!L60</f>
        <v>458.19220000000001</v>
      </c>
      <c r="M59" s="17">
        <f>+[1]NOA!M60</f>
        <v>462.52429999999998</v>
      </c>
      <c r="N59" s="17">
        <f>+[1]NOA!N60</f>
        <v>423.8888</v>
      </c>
      <c r="O59" s="18">
        <f>+[1]NOA!R60</f>
        <v>472.33010000000002</v>
      </c>
      <c r="P59" s="19">
        <f>+[1]NOA!S60</f>
        <v>502.90960000000001</v>
      </c>
      <c r="Q59" s="20">
        <f>+[1]NOA!T60</f>
        <v>490.2122</v>
      </c>
      <c r="R59" s="18">
        <f t="shared" si="4"/>
        <v>496.7255957399999</v>
      </c>
      <c r="S59" s="19">
        <f t="shared" si="5"/>
        <v>488.5323072932228</v>
      </c>
      <c r="T59" s="19">
        <f t="shared" si="6"/>
        <v>462.20435671225226</v>
      </c>
      <c r="U59" s="19">
        <f t="shared" si="7"/>
        <v>462.11253390804603</v>
      </c>
      <c r="V59" s="19"/>
      <c r="W59" s="20">
        <f t="shared" si="8"/>
        <v>489.15147917814028</v>
      </c>
      <c r="X59" s="21"/>
      <c r="Y59" s="41">
        <f t="shared" si="43"/>
        <v>3.2863347983856483E-2</v>
      </c>
      <c r="Z59" s="24">
        <f t="shared" si="43"/>
        <v>3.3743110599529391E-2</v>
      </c>
      <c r="AA59" s="24">
        <f t="shared" si="43"/>
        <v>5.2112959653670909E-2</v>
      </c>
      <c r="AB59" s="24">
        <f t="shared" si="43"/>
        <v>2.4139071715549854E-2</v>
      </c>
      <c r="AC59" s="24">
        <f t="shared" si="43"/>
        <v>4.5182022542892941E-2</v>
      </c>
      <c r="AD59" s="24">
        <f t="shared" si="43"/>
        <v>3.259297101518821E-2</v>
      </c>
      <c r="AE59" s="24">
        <f t="shared" si="43"/>
        <v>4.5871208591390822E-2</v>
      </c>
      <c r="AF59" s="24">
        <f t="shared" si="43"/>
        <v>3.2819426512339822E-2</v>
      </c>
      <c r="AG59" s="24">
        <f t="shared" si="43"/>
        <v>6.7147037443355595E-2</v>
      </c>
      <c r="AH59" s="24">
        <f t="shared" si="43"/>
        <v>1.6744315021836487E-2</v>
      </c>
      <c r="AI59" s="24">
        <f t="shared" si="43"/>
        <v>3.8247645287596832E-3</v>
      </c>
      <c r="AJ59" s="24">
        <f t="shared" si="43"/>
        <v>2.9151607539357638E-2</v>
      </c>
      <c r="AK59" s="24">
        <f t="shared" si="43"/>
        <v>1.028207849520002E-2</v>
      </c>
      <c r="AL59" s="24">
        <f t="shared" si="43"/>
        <v>3.384372121668644E-4</v>
      </c>
      <c r="AM59" s="24">
        <f t="shared" si="43"/>
        <v>3.737019196654745E-2</v>
      </c>
      <c r="AN59" s="24">
        <f t="shared" si="43"/>
        <v>3.8197385171597986E-2</v>
      </c>
      <c r="AO59" s="24">
        <f t="shared" si="45"/>
        <v>3.2864057233355837E-2</v>
      </c>
      <c r="AP59" s="24">
        <f t="shared" si="45"/>
        <v>3.0002015038445906E-2</v>
      </c>
      <c r="AQ59" s="24">
        <f t="shared" si="45"/>
        <v>2.4277813268568593E-2</v>
      </c>
      <c r="AR59" s="24">
        <f t="shared" si="39"/>
        <v>2.2886324953519832E-2</v>
      </c>
      <c r="AS59" s="24" t="e">
        <f t="shared" si="39"/>
        <v>#DIV/0!</v>
      </c>
      <c r="AT59" s="24">
        <f t="shared" si="39"/>
        <v>2.9898766093594542E-2</v>
      </c>
      <c r="AU59" s="21"/>
      <c r="AV59" s="24">
        <f t="shared" si="44"/>
        <v>0.50689039858314966</v>
      </c>
      <c r="AW59" s="24">
        <f t="shared" si="44"/>
        <v>0.53483301283170892</v>
      </c>
      <c r="AX59" s="24">
        <f t="shared" si="44"/>
        <v>0.50376367926536858</v>
      </c>
      <c r="AY59" s="24">
        <f t="shared" si="44"/>
        <v>0.62519611786839402</v>
      </c>
      <c r="AZ59" s="24">
        <f t="shared" si="44"/>
        <v>0.31588761160746825</v>
      </c>
      <c r="BA59" s="24">
        <f t="shared" si="44"/>
        <v>0.47986862421504806</v>
      </c>
      <c r="BB59" s="24">
        <f t="shared" si="44"/>
        <v>0.57586110442932537</v>
      </c>
      <c r="BC59" s="24">
        <f t="shared" si="44"/>
        <v>0.62725537877713933</v>
      </c>
      <c r="BD59" s="24">
        <f t="shared" si="42"/>
        <v>0.29042629900807038</v>
      </c>
      <c r="BE59" s="24">
        <f t="shared" si="42"/>
        <v>0.42412228197305324</v>
      </c>
      <c r="BF59" s="24">
        <f t="shared" si="42"/>
        <v>0.37077079197316576</v>
      </c>
      <c r="BG59" s="24">
        <f t="shared" si="42"/>
        <v>0.50531600862590254</v>
      </c>
      <c r="BH59" s="24">
        <f t="shared" si="42"/>
        <v>0.31814498298711569</v>
      </c>
      <c r="BI59" s="24">
        <f t="shared" si="42"/>
        <v>0.4851699991510261</v>
      </c>
      <c r="BJ59" s="24">
        <f t="shared" si="42"/>
        <v>0.54644964509827254</v>
      </c>
      <c r="BK59" s="24">
        <f t="shared" si="42"/>
        <v>0.38075925222283469</v>
      </c>
      <c r="BL59" s="24">
        <f t="shared" si="46"/>
        <v>0.5069151998021233</v>
      </c>
      <c r="BM59" s="24">
        <f t="shared" si="46"/>
        <v>0.52085219025840179</v>
      </c>
      <c r="BN59" s="24">
        <f t="shared" si="46"/>
        <v>0.50715068747789904</v>
      </c>
      <c r="BO59" s="24">
        <f t="shared" si="46"/>
        <v>0.50767853134537733</v>
      </c>
      <c r="BP59" s="24" t="e">
        <f t="shared" si="46"/>
        <v>#DIV/0!</v>
      </c>
      <c r="BQ59" s="24">
        <f t="shared" si="46"/>
        <v>0.51883585750249517</v>
      </c>
      <c r="BR59" s="21"/>
      <c r="BS59" s="35">
        <f t="shared" si="11"/>
        <v>44348</v>
      </c>
      <c r="BT59" s="24">
        <f t="shared" si="41"/>
        <v>1.2303951752874805E-2</v>
      </c>
      <c r="BU59" s="24">
        <f t="shared" si="40"/>
        <v>1.3206164198839815E-3</v>
      </c>
      <c r="BV59" s="24">
        <f t="shared" si="40"/>
        <v>2.8511288984743042E-3</v>
      </c>
      <c r="BW59" s="24">
        <f t="shared" si="40"/>
        <v>3.1229984797751429E-3</v>
      </c>
      <c r="BX59" s="24">
        <f t="shared" si="40"/>
        <v>1.9014393582908636E-3</v>
      </c>
      <c r="BY59" s="24">
        <f t="shared" si="40"/>
        <v>3.2978894637875154E-3</v>
      </c>
      <c r="BZ59" s="24">
        <f t="shared" si="40"/>
        <v>2.902290858876101E-3</v>
      </c>
      <c r="CA59" s="24">
        <f t="shared" si="40"/>
        <v>1.6804560549801156E-3</v>
      </c>
      <c r="CB59" s="24">
        <f t="shared" si="40"/>
        <v>9.2788018773352107E-4</v>
      </c>
      <c r="CC59" s="24">
        <f t="shared" si="40"/>
        <v>7.4055224231607818E-5</v>
      </c>
      <c r="CD59" s="24">
        <f t="shared" si="40"/>
        <v>2.1766847287372744E-3</v>
      </c>
      <c r="CE59" s="24">
        <f t="shared" si="40"/>
        <v>3.0500023184936543E-4</v>
      </c>
      <c r="CF59" s="24">
        <f t="shared" si="14"/>
        <v>3.2864391659494598E-2</v>
      </c>
    </row>
    <row r="60" spans="1:84" x14ac:dyDescent="0.25">
      <c r="A60" s="31">
        <f>+[1]NOA!A61</f>
        <v>44378</v>
      </c>
      <c r="B60" s="17">
        <f>+[1]NOA!B61</f>
        <v>510.39460000000003</v>
      </c>
      <c r="C60" s="17">
        <f>+[1]NOA!C61</f>
        <v>537.43010000000004</v>
      </c>
      <c r="D60" s="17">
        <f>+[1]NOA!D61</f>
        <v>423.35449999999997</v>
      </c>
      <c r="E60" s="17">
        <f>+[1]NOA!E61</f>
        <v>478.3125</v>
      </c>
      <c r="F60" s="17">
        <f>+[1]NOA!F61</f>
        <v>502.39879999999999</v>
      </c>
      <c r="G60" s="17">
        <f>+[1]NOA!G61</f>
        <v>484.22050000000002</v>
      </c>
      <c r="H60" s="17">
        <f>+[1]NOA!H61</f>
        <v>595.45770000000005</v>
      </c>
      <c r="I60" s="17">
        <f>+[1]NOA!I61</f>
        <v>536.60609999999997</v>
      </c>
      <c r="J60" s="17">
        <f>+[1]NOA!J61</f>
        <v>506.10410000000002</v>
      </c>
      <c r="K60" s="17">
        <f>+[1]NOA!K61</f>
        <v>471.99619999999999</v>
      </c>
      <c r="L60" s="17">
        <f>+[1]NOA!L61</f>
        <v>462.51400000000001</v>
      </c>
      <c r="M60" s="17">
        <f>+[1]NOA!M61</f>
        <v>483.50220000000002</v>
      </c>
      <c r="N60" s="17">
        <f>+[1]NOA!N61</f>
        <v>434.51909999999998</v>
      </c>
      <c r="O60" s="18">
        <f>+[1]NOA!R61</f>
        <v>490.62430000000001</v>
      </c>
      <c r="P60" s="19">
        <f>+[1]NOA!S61</f>
        <v>517.24440000000004</v>
      </c>
      <c r="Q60" s="20">
        <f>+[1]NOA!T61</f>
        <v>498.03680000000003</v>
      </c>
      <c r="R60" s="18">
        <f t="shared" si="4"/>
        <v>510.40115465999992</v>
      </c>
      <c r="S60" s="19">
        <f t="shared" si="5"/>
        <v>502.33439012630708</v>
      </c>
      <c r="T60" s="19">
        <f t="shared" si="6"/>
        <v>475.27435090706103</v>
      </c>
      <c r="U60" s="19">
        <f t="shared" si="7"/>
        <v>472.91298186063221</v>
      </c>
      <c r="V60" s="19"/>
      <c r="W60" s="20">
        <f t="shared" si="8"/>
        <v>502.06185418343574</v>
      </c>
      <c r="X60" s="21"/>
      <c r="Y60" s="41">
        <f t="shared" si="43"/>
        <v>2.7529381732412039E-2</v>
      </c>
      <c r="Z60" s="24">
        <f t="shared" si="43"/>
        <v>2.7861834341820879E-2</v>
      </c>
      <c r="AA60" s="24">
        <f t="shared" si="43"/>
        <v>3.3442311292900984E-2</v>
      </c>
      <c r="AB60" s="24">
        <f t="shared" si="43"/>
        <v>1.7085008052687201E-2</v>
      </c>
      <c r="AC60" s="24">
        <f t="shared" si="43"/>
        <v>1.2231019716389291E-2</v>
      </c>
      <c r="AD60" s="24">
        <f t="shared" si="43"/>
        <v>2.2911227443618065E-2</v>
      </c>
      <c r="AE60" s="24">
        <f t="shared" si="43"/>
        <v>4.2345150860201741E-2</v>
      </c>
      <c r="AF60" s="24">
        <f t="shared" si="43"/>
        <v>2.7420676883699535E-2</v>
      </c>
      <c r="AG60" s="24">
        <f t="shared" si="43"/>
        <v>2.0577754045375318E-2</v>
      </c>
      <c r="AH60" s="24">
        <f t="shared" si="43"/>
        <v>3.6454506527300534E-2</v>
      </c>
      <c r="AI60" s="24">
        <f t="shared" si="43"/>
        <v>9.432286276370494E-3</v>
      </c>
      <c r="AJ60" s="24">
        <f t="shared" si="43"/>
        <v>4.5355238632867501E-2</v>
      </c>
      <c r="AK60" s="24">
        <f t="shared" si="43"/>
        <v>2.5078039334844426E-2</v>
      </c>
      <c r="AL60" s="24">
        <f t="shared" si="43"/>
        <v>3.873181065530229E-2</v>
      </c>
      <c r="AM60" s="24">
        <f t="shared" si="43"/>
        <v>2.8503731088052486E-2</v>
      </c>
      <c r="AN60" s="24">
        <f t="shared" si="43"/>
        <v>1.5961659052957211E-2</v>
      </c>
      <c r="AO60" s="24">
        <f t="shared" si="45"/>
        <v>2.7531415810426951E-2</v>
      </c>
      <c r="AP60" s="24">
        <f t="shared" si="45"/>
        <v>2.8252139371409246E-2</v>
      </c>
      <c r="AQ60" s="24">
        <f t="shared" si="45"/>
        <v>2.8277522712633285E-2</v>
      </c>
      <c r="AR60" s="24">
        <f t="shared" si="39"/>
        <v>2.3371900046180727E-2</v>
      </c>
      <c r="AS60" s="24" t="e">
        <f t="shared" si="39"/>
        <v>#DIV/0!</v>
      </c>
      <c r="AT60" s="24">
        <f t="shared" si="39"/>
        <v>2.6393408902671833E-2</v>
      </c>
      <c r="AU60" s="21"/>
      <c r="AV60" s="24">
        <f t="shared" si="44"/>
        <v>0.51959551655033898</v>
      </c>
      <c r="AW60" s="24">
        <f t="shared" si="44"/>
        <v>0.56955049820361681</v>
      </c>
      <c r="AX60" s="24">
        <f t="shared" si="44"/>
        <v>0.53402762126244396</v>
      </c>
      <c r="AY60" s="24">
        <f t="shared" si="44"/>
        <v>0.58614449620917064</v>
      </c>
      <c r="AZ60" s="24">
        <f t="shared" si="44"/>
        <v>0.31738551842679041</v>
      </c>
      <c r="BA60" s="24">
        <f t="shared" si="44"/>
        <v>0.45936010883556633</v>
      </c>
      <c r="BB60" s="24">
        <f t="shared" si="44"/>
        <v>0.6022579584465042</v>
      </c>
      <c r="BC60" s="24">
        <f t="shared" si="44"/>
        <v>0.63588398464615636</v>
      </c>
      <c r="BD60" s="24">
        <f t="shared" si="42"/>
        <v>0.32139371574155939</v>
      </c>
      <c r="BE60" s="24">
        <f t="shared" si="42"/>
        <v>0.40444922384214577</v>
      </c>
      <c r="BF60" s="24">
        <f t="shared" si="42"/>
        <v>0.36246193691152651</v>
      </c>
      <c r="BG60" s="24">
        <f t="shared" si="42"/>
        <v>0.54434271667652556</v>
      </c>
      <c r="BH60" s="24">
        <f t="shared" si="42"/>
        <v>0.31317856539508004</v>
      </c>
      <c r="BI60" s="24">
        <f t="shared" si="42"/>
        <v>0.5331975836302858</v>
      </c>
      <c r="BJ60" s="24">
        <f t="shared" si="42"/>
        <v>0.55137824465762231</v>
      </c>
      <c r="BK60" s="24">
        <f t="shared" si="42"/>
        <v>0.39610286219184276</v>
      </c>
      <c r="BL60" s="24">
        <f t="shared" si="46"/>
        <v>0.51962182662446543</v>
      </c>
      <c r="BM60" s="24">
        <f t="shared" si="46"/>
        <v>0.5333114545566997</v>
      </c>
      <c r="BN60" s="24">
        <f t="shared" si="46"/>
        <v>0.49547679645586085</v>
      </c>
      <c r="BO60" s="24">
        <f t="shared" si="46"/>
        <v>0.48171981182335899</v>
      </c>
      <c r="BP60" s="24" t="e">
        <f t="shared" si="46"/>
        <v>#DIV/0!</v>
      </c>
      <c r="BQ60" s="24">
        <f t="shared" si="46"/>
        <v>0.51151465964746667</v>
      </c>
      <c r="BR60" s="21"/>
      <c r="BS60" s="35">
        <f t="shared" si="11"/>
        <v>44378</v>
      </c>
      <c r="BT60" s="24">
        <f t="shared" si="41"/>
        <v>1.0168080400193114E-2</v>
      </c>
      <c r="BU60" s="24">
        <f t="shared" si="40"/>
        <v>8.6327018711942756E-4</v>
      </c>
      <c r="BV60" s="24">
        <f t="shared" si="40"/>
        <v>2.0009099489008068E-3</v>
      </c>
      <c r="BW60" s="24">
        <f t="shared" si="40"/>
        <v>8.5549570965706841E-4</v>
      </c>
      <c r="BX60" s="24">
        <f t="shared" si="40"/>
        <v>1.3362668158049529E-3</v>
      </c>
      <c r="BY60" s="24">
        <f t="shared" si="40"/>
        <v>3.0827260900603685E-3</v>
      </c>
      <c r="BZ60" s="24">
        <f t="shared" si="40"/>
        <v>2.424764968285956E-3</v>
      </c>
      <c r="CA60" s="24">
        <f t="shared" si="40"/>
        <v>5.3208335396869282E-4</v>
      </c>
      <c r="CB60" s="24">
        <f t="shared" si="40"/>
        <v>1.9885871361784769E-3</v>
      </c>
      <c r="CC60" s="24">
        <f t="shared" si="40"/>
        <v>1.7749372785725231E-4</v>
      </c>
      <c r="CD60" s="24">
        <f t="shared" si="40"/>
        <v>3.3744031549351183E-3</v>
      </c>
      <c r="CE60" s="24">
        <f t="shared" si="40"/>
        <v>7.2763338394532626E-4</v>
      </c>
      <c r="CF60" s="24">
        <f t="shared" si="14"/>
        <v>2.753171487690656E-2</v>
      </c>
    </row>
    <row r="61" spans="1:84" x14ac:dyDescent="0.25">
      <c r="A61" s="31">
        <f>+[1]NOA!A62</f>
        <v>44409</v>
      </c>
      <c r="B61" s="17">
        <f>+[1]NOA!B62</f>
        <v>522.5566</v>
      </c>
      <c r="C61" s="17">
        <f>+[1]NOA!C62</f>
        <v>545.25540000000001</v>
      </c>
      <c r="D61" s="17">
        <f>+[1]NOA!D62</f>
        <v>432.18509999999998</v>
      </c>
      <c r="E61" s="17">
        <f>+[1]NOA!E62</f>
        <v>495.14850000000001</v>
      </c>
      <c r="F61" s="17">
        <f>+[1]NOA!F62</f>
        <v>505.82990000000001</v>
      </c>
      <c r="G61" s="17">
        <f>+[1]NOA!G62</f>
        <v>500.28620000000001</v>
      </c>
      <c r="H61" s="17">
        <f>+[1]NOA!H62</f>
        <v>615.22220000000004</v>
      </c>
      <c r="I61" s="17">
        <f>+[1]NOA!I62</f>
        <v>546.80150000000003</v>
      </c>
      <c r="J61" s="17">
        <f>+[1]NOA!J62</f>
        <v>508.44439999999997</v>
      </c>
      <c r="K61" s="17">
        <f>+[1]NOA!K62</f>
        <v>494.5034</v>
      </c>
      <c r="L61" s="17">
        <f>+[1]NOA!L62</f>
        <v>492.6841</v>
      </c>
      <c r="M61" s="17">
        <f>+[1]NOA!M62</f>
        <v>499.7627</v>
      </c>
      <c r="N61" s="17">
        <f>+[1]NOA!N62</f>
        <v>447.58699999999999</v>
      </c>
      <c r="O61" s="18">
        <f>+[1]NOA!R62</f>
        <v>495.91160000000002</v>
      </c>
      <c r="P61" s="19">
        <f>+[1]NOA!S62</f>
        <v>531.96960000000001</v>
      </c>
      <c r="Q61" s="20">
        <f>+[1]NOA!T62</f>
        <v>505.20170000000002</v>
      </c>
      <c r="R61" s="18">
        <f t="shared" si="4"/>
        <v>522.56390574</v>
      </c>
      <c r="S61" s="19">
        <f t="shared" si="5"/>
        <v>514.74504377291862</v>
      </c>
      <c r="T61" s="19">
        <f t="shared" si="6"/>
        <v>492.43464951158245</v>
      </c>
      <c r="U61" s="19">
        <f t="shared" si="7"/>
        <v>490.33152007902305</v>
      </c>
      <c r="V61" s="19"/>
      <c r="W61" s="20">
        <f t="shared" si="8"/>
        <v>518.23201059097653</v>
      </c>
      <c r="X61" s="21"/>
      <c r="Y61" s="41">
        <f t="shared" si="43"/>
        <v>2.3828622011282885E-2</v>
      </c>
      <c r="Z61" s="24">
        <f t="shared" si="43"/>
        <v>1.4560591228515163E-2</v>
      </c>
      <c r="AA61" s="24">
        <f t="shared" si="43"/>
        <v>2.0858642107264735E-2</v>
      </c>
      <c r="AB61" s="24">
        <f t="shared" si="43"/>
        <v>3.5198745589964719E-2</v>
      </c>
      <c r="AC61" s="24">
        <f t="shared" si="43"/>
        <v>6.8294351021538358E-3</v>
      </c>
      <c r="AD61" s="24">
        <f t="shared" si="43"/>
        <v>3.3178479638924729E-2</v>
      </c>
      <c r="AE61" s="24">
        <f t="shared" si="43"/>
        <v>3.3192114234142922E-2</v>
      </c>
      <c r="AF61" s="24">
        <f t="shared" si="43"/>
        <v>1.8999784012891485E-2</v>
      </c>
      <c r="AG61" s="24">
        <f t="shared" si="43"/>
        <v>4.6241474827015683E-3</v>
      </c>
      <c r="AH61" s="24">
        <f t="shared" si="43"/>
        <v>4.768512966841687E-2</v>
      </c>
      <c r="AI61" s="24">
        <f t="shared" si="43"/>
        <v>6.5230674098513797E-2</v>
      </c>
      <c r="AJ61" s="24">
        <f t="shared" si="43"/>
        <v>3.3630663934931304E-2</v>
      </c>
      <c r="AK61" s="24">
        <f t="shared" si="43"/>
        <v>3.00743971899049E-2</v>
      </c>
      <c r="AL61" s="24">
        <f t="shared" si="43"/>
        <v>1.0776677796024314E-2</v>
      </c>
      <c r="AM61" s="24">
        <f t="shared" si="43"/>
        <v>2.8468553743645986E-2</v>
      </c>
      <c r="AN61" s="24">
        <f t="shared" si="43"/>
        <v>1.4386286314585606E-2</v>
      </c>
      <c r="AO61" s="24">
        <f t="shared" si="45"/>
        <v>2.3829787548388603E-2</v>
      </c>
      <c r="AP61" s="24">
        <f t="shared" si="45"/>
        <v>2.4705960592287912E-2</v>
      </c>
      <c r="AQ61" s="24">
        <f t="shared" si="45"/>
        <v>3.6106090244026445E-2</v>
      </c>
      <c r="AR61" s="24">
        <f t="shared" si="39"/>
        <v>3.683243828464855E-2</v>
      </c>
      <c r="AS61" s="24" t="e">
        <f t="shared" si="39"/>
        <v>#DIV/0!</v>
      </c>
      <c r="AT61" s="24">
        <f t="shared" si="39"/>
        <v>3.2207498484106756E-2</v>
      </c>
      <c r="AU61" s="21"/>
      <c r="AV61" s="24">
        <f t="shared" si="44"/>
        <v>0.51705331610805483</v>
      </c>
      <c r="AW61" s="24">
        <f t="shared" si="44"/>
        <v>0.54988446688623971</v>
      </c>
      <c r="AX61" s="24">
        <f t="shared" si="44"/>
        <v>0.54979154907758754</v>
      </c>
      <c r="AY61" s="24">
        <f t="shared" si="44"/>
        <v>0.59496779131322142</v>
      </c>
      <c r="AZ61" s="24">
        <f t="shared" si="44"/>
        <v>0.29074294988013238</v>
      </c>
      <c r="BA61" s="24">
        <f t="shared" si="44"/>
        <v>0.46510248093234985</v>
      </c>
      <c r="BB61" s="24">
        <f t="shared" si="44"/>
        <v>0.6099658313307621</v>
      </c>
      <c r="BC61" s="24">
        <f t="shared" si="44"/>
        <v>0.62494026845318484</v>
      </c>
      <c r="BD61" s="24">
        <f t="shared" si="42"/>
        <v>0.29828043932383985</v>
      </c>
      <c r="BE61" s="24">
        <f t="shared" si="42"/>
        <v>0.43754247916086464</v>
      </c>
      <c r="BF61" s="24">
        <f t="shared" si="42"/>
        <v>0.43937499835665816</v>
      </c>
      <c r="BG61" s="24">
        <f t="shared" si="42"/>
        <v>0.56697941704516719</v>
      </c>
      <c r="BH61" s="24">
        <f t="shared" si="42"/>
        <v>0.32826918471401467</v>
      </c>
      <c r="BI61" s="24">
        <f t="shared" si="42"/>
        <v>0.49674595904643915</v>
      </c>
      <c r="BJ61" s="24">
        <f t="shared" si="42"/>
        <v>0.55521155740242611</v>
      </c>
      <c r="BK61" s="24">
        <f t="shared" si="42"/>
        <v>0.39137455335429761</v>
      </c>
      <c r="BL61" s="24">
        <f t="shared" si="46"/>
        <v>0.51708106503448303</v>
      </c>
      <c r="BM61" s="24">
        <f t="shared" si="46"/>
        <v>0.53192183210299238</v>
      </c>
      <c r="BN61" s="24">
        <f t="shared" si="46"/>
        <v>0.51181264118187886</v>
      </c>
      <c r="BO61" s="24">
        <f t="shared" si="46"/>
        <v>0.49640222976157267</v>
      </c>
      <c r="BP61" s="24" t="e">
        <f t="shared" si="46"/>
        <v>#DIV/0!</v>
      </c>
      <c r="BQ61" s="24">
        <f t="shared" si="46"/>
        <v>0.52112779676432197</v>
      </c>
      <c r="BR61" s="21"/>
      <c r="BS61" s="35">
        <f t="shared" si="11"/>
        <v>44409</v>
      </c>
      <c r="BT61" s="24">
        <f t="shared" si="41"/>
        <v>5.3155568456249138E-3</v>
      </c>
      <c r="BU61" s="24">
        <f t="shared" si="40"/>
        <v>5.4153743005901729E-4</v>
      </c>
      <c r="BV61" s="24">
        <f t="shared" si="40"/>
        <v>4.0803981860309682E-3</v>
      </c>
      <c r="BW61" s="24">
        <f t="shared" si="40"/>
        <v>4.7057120118434065E-4</v>
      </c>
      <c r="BX61" s="24">
        <f t="shared" si="40"/>
        <v>1.9263935002447115E-3</v>
      </c>
      <c r="BY61" s="24">
        <f t="shared" si="40"/>
        <v>2.4512266587459973E-3</v>
      </c>
      <c r="BZ61" s="24">
        <f t="shared" si="40"/>
        <v>1.679941637313571E-3</v>
      </c>
      <c r="CA61" s="24">
        <f t="shared" si="40"/>
        <v>1.1875864282262952E-4</v>
      </c>
      <c r="CB61" s="24">
        <f t="shared" si="40"/>
        <v>2.6238098914055921E-3</v>
      </c>
      <c r="CC61" s="24">
        <f t="shared" si="40"/>
        <v>1.205870986879563E-3</v>
      </c>
      <c r="CD61" s="24">
        <f t="shared" si="40"/>
        <v>2.5455088082828427E-3</v>
      </c>
      <c r="CE61" s="24">
        <f t="shared" si="40"/>
        <v>8.7051978998210463E-4</v>
      </c>
      <c r="CF61" s="24">
        <f t="shared" si="14"/>
        <v>2.383009357857625E-2</v>
      </c>
    </row>
    <row r="62" spans="1:84" x14ac:dyDescent="0.25">
      <c r="A62" s="31">
        <f>+[1]NOA!A63</f>
        <v>44440</v>
      </c>
      <c r="B62" s="17">
        <f>+[1]NOA!B63</f>
        <v>539.59619999999995</v>
      </c>
      <c r="C62" s="17">
        <f>+[1]NOA!C63</f>
        <v>559.69970000000001</v>
      </c>
      <c r="D62" s="17">
        <f>+[1]NOA!D63</f>
        <v>456.9606</v>
      </c>
      <c r="E62" s="17">
        <f>+[1]NOA!E63</f>
        <v>524.9846</v>
      </c>
      <c r="F62" s="17">
        <f>+[1]NOA!F63</f>
        <v>514.94539999999995</v>
      </c>
      <c r="G62" s="17">
        <f>+[1]NOA!G63</f>
        <v>519.50990000000002</v>
      </c>
      <c r="H62" s="17">
        <f>+[1]NOA!H63</f>
        <v>637.16430000000003</v>
      </c>
      <c r="I62" s="17">
        <f>+[1]NOA!I63</f>
        <v>558.90060000000005</v>
      </c>
      <c r="J62" s="17">
        <f>+[1]NOA!J63</f>
        <v>513.59339999999997</v>
      </c>
      <c r="K62" s="17">
        <f>+[1]NOA!K63</f>
        <v>512.59889999999996</v>
      </c>
      <c r="L62" s="17">
        <f>+[1]NOA!L63</f>
        <v>504.25670000000002</v>
      </c>
      <c r="M62" s="17">
        <f>+[1]NOA!M63</f>
        <v>517.70029999999997</v>
      </c>
      <c r="N62" s="17">
        <f>+[1]NOA!N63</f>
        <v>461.2903</v>
      </c>
      <c r="O62" s="18">
        <f>+[1]NOA!R63</f>
        <v>523.23379999999997</v>
      </c>
      <c r="P62" s="19">
        <f>+[1]NOA!S63</f>
        <v>548.86540000000002</v>
      </c>
      <c r="Q62" s="20">
        <f>+[1]NOA!T63</f>
        <v>515.45740000000001</v>
      </c>
      <c r="R62" s="18">
        <f t="shared" si="4"/>
        <v>539.60423678000006</v>
      </c>
      <c r="S62" s="19">
        <f t="shared" si="5"/>
        <v>533.25154473719942</v>
      </c>
      <c r="T62" s="19">
        <f t="shared" si="6"/>
        <v>514.32419653921283</v>
      </c>
      <c r="U62" s="19">
        <f t="shared" si="7"/>
        <v>513.35526454741387</v>
      </c>
      <c r="V62" s="19"/>
      <c r="W62" s="20">
        <f t="shared" si="8"/>
        <v>537.68915916119477</v>
      </c>
      <c r="X62" s="21"/>
      <c r="Y62" s="41">
        <f t="shared" si="43"/>
        <v>3.2608142352426484E-2</v>
      </c>
      <c r="Z62" s="24">
        <f t="shared" si="43"/>
        <v>2.6490888490054321E-2</v>
      </c>
      <c r="AA62" s="24">
        <f t="shared" si="43"/>
        <v>5.7326131789365409E-2</v>
      </c>
      <c r="AB62" s="24">
        <f t="shared" si="43"/>
        <v>6.0256872433219533E-2</v>
      </c>
      <c r="AC62" s="24">
        <f t="shared" si="43"/>
        <v>1.8020880141723428E-2</v>
      </c>
      <c r="AD62" s="24">
        <f t="shared" si="43"/>
        <v>3.8425405298007531E-2</v>
      </c>
      <c r="AE62" s="24">
        <f t="shared" si="43"/>
        <v>3.5665325471024856E-2</v>
      </c>
      <c r="AF62" s="24">
        <f t="shared" si="43"/>
        <v>2.2127042445933442E-2</v>
      </c>
      <c r="AG62" s="24">
        <f t="shared" si="43"/>
        <v>1.0126967668441234E-2</v>
      </c>
      <c r="AH62" s="24">
        <f t="shared" si="43"/>
        <v>3.6593277215080766E-2</v>
      </c>
      <c r="AI62" s="24">
        <f t="shared" si="43"/>
        <v>2.3488884662606457E-2</v>
      </c>
      <c r="AJ62" s="24">
        <f t="shared" si="43"/>
        <v>3.5892234454472094E-2</v>
      </c>
      <c r="AK62" s="24">
        <f t="shared" si="43"/>
        <v>3.061594729069439E-2</v>
      </c>
      <c r="AL62" s="24">
        <f t="shared" si="43"/>
        <v>5.5094899978141099E-2</v>
      </c>
      <c r="AM62" s="24">
        <f t="shared" si="43"/>
        <v>3.1760837461388691E-2</v>
      </c>
      <c r="AN62" s="24">
        <f t="shared" si="43"/>
        <v>2.0300208807690012E-2</v>
      </c>
      <c r="AO62" s="24">
        <f t="shared" si="45"/>
        <v>3.2609085420603812E-2</v>
      </c>
      <c r="AP62" s="24">
        <f t="shared" si="45"/>
        <v>3.5952752120999465E-2</v>
      </c>
      <c r="AQ62" s="24">
        <f t="shared" si="45"/>
        <v>4.4451679119942744E-2</v>
      </c>
      <c r="AR62" s="24">
        <f t="shared" si="39"/>
        <v>4.6955464875438224E-2</v>
      </c>
      <c r="AS62" s="24" t="e">
        <f t="shared" si="39"/>
        <v>#DIV/0!</v>
      </c>
      <c r="AT62" s="24">
        <f t="shared" si="39"/>
        <v>3.7545246477595828E-2</v>
      </c>
      <c r="AU62" s="21"/>
      <c r="AV62" s="24">
        <f t="shared" si="44"/>
        <v>0.53102214323045671</v>
      </c>
      <c r="AW62" s="24">
        <f t="shared" si="44"/>
        <v>0.54329202536437804</v>
      </c>
      <c r="AX62" s="24">
        <f t="shared" si="44"/>
        <v>0.57323073745094</v>
      </c>
      <c r="AY62" s="24">
        <f t="shared" si="44"/>
        <v>0.64453197439842835</v>
      </c>
      <c r="AZ62" s="24">
        <f t="shared" si="44"/>
        <v>0.30402172553281881</v>
      </c>
      <c r="BA62" s="24">
        <f t="shared" si="44"/>
        <v>0.49717645682291667</v>
      </c>
      <c r="BB62" s="24">
        <f t="shared" si="44"/>
        <v>0.60750812944647103</v>
      </c>
      <c r="BC62" s="24">
        <f t="shared" si="44"/>
        <v>0.62225644047306328</v>
      </c>
      <c r="BD62" s="24">
        <f t="shared" si="42"/>
        <v>0.32496158052198898</v>
      </c>
      <c r="BE62" s="24">
        <f t="shared" si="42"/>
        <v>0.45150638709487412</v>
      </c>
      <c r="BF62" s="24">
        <f t="shared" si="42"/>
        <v>0.46895499187533751</v>
      </c>
      <c r="BG62" s="24">
        <f t="shared" si="42"/>
        <v>0.62075307839594052</v>
      </c>
      <c r="BH62" s="24">
        <f t="shared" si="42"/>
        <v>0.35138548488308929</v>
      </c>
      <c r="BI62" s="24">
        <f t="shared" si="42"/>
        <v>0.47364564040862867</v>
      </c>
      <c r="BJ62" s="24">
        <f t="shared" si="42"/>
        <v>0.57629532027032782</v>
      </c>
      <c r="BK62" s="24">
        <f t="shared" si="42"/>
        <v>0.40465080029474199</v>
      </c>
      <c r="BL62" s="24">
        <f t="shared" si="46"/>
        <v>0.53104716447561651</v>
      </c>
      <c r="BM62" s="24">
        <f t="shared" si="46"/>
        <v>0.54767446704269962</v>
      </c>
      <c r="BN62" s="24">
        <f t="shared" si="46"/>
        <v>0.55035558489616476</v>
      </c>
      <c r="BO62" s="24">
        <f t="shared" si="46"/>
        <v>0.53110765562668072</v>
      </c>
      <c r="BP62" s="24" t="e">
        <f t="shared" si="46"/>
        <v>#DIV/0!</v>
      </c>
      <c r="BQ62" s="24">
        <f t="shared" si="46"/>
        <v>0.54359165162674161</v>
      </c>
      <c r="BR62" s="21"/>
      <c r="BS62" s="35">
        <f t="shared" si="11"/>
        <v>44440</v>
      </c>
      <c r="BT62" s="24">
        <f t="shared" si="41"/>
        <v>9.5833423786054941E-3</v>
      </c>
      <c r="BU62" s="24">
        <f t="shared" si="40"/>
        <v>1.4839983840984896E-3</v>
      </c>
      <c r="BV62" s="24">
        <f t="shared" si="40"/>
        <v>7.0628245246543604E-3</v>
      </c>
      <c r="BW62" s="24">
        <f t="shared" si="40"/>
        <v>1.2210830367466337E-3</v>
      </c>
      <c r="BX62" s="24">
        <f t="shared" si="40"/>
        <v>2.2514124594350173E-3</v>
      </c>
      <c r="BY62" s="24">
        <f t="shared" si="40"/>
        <v>2.6579607453049081E-3</v>
      </c>
      <c r="BZ62" s="24">
        <f t="shared" si="40"/>
        <v>1.9472231524776487E-3</v>
      </c>
      <c r="CA62" s="24">
        <f t="shared" si="40"/>
        <v>2.5520508209062905E-4</v>
      </c>
      <c r="CB62" s="24">
        <f t="shared" si="40"/>
        <v>2.0604126902234081E-3</v>
      </c>
      <c r="CC62" s="24">
        <f t="shared" si="40"/>
        <v>4.5178080230926269E-4</v>
      </c>
      <c r="CD62" s="24">
        <f t="shared" si="40"/>
        <v>2.7426966571659377E-3</v>
      </c>
      <c r="CE62" s="24">
        <f t="shared" si="40"/>
        <v>8.9160140738821485E-4</v>
      </c>
      <c r="CF62" s="24">
        <f t="shared" si="14"/>
        <v>3.26095413205E-2</v>
      </c>
    </row>
    <row r="63" spans="1:84" x14ac:dyDescent="0.25">
      <c r="A63" s="31">
        <f>+[1]NOA!A64</f>
        <v>44470</v>
      </c>
      <c r="B63" s="17">
        <f>+[1]NOA!B64</f>
        <v>556.8596</v>
      </c>
      <c r="C63" s="17">
        <f>+[1]NOA!C64</f>
        <v>579.63070000000005</v>
      </c>
      <c r="D63" s="17">
        <f>+[1]NOA!D64</f>
        <v>469.2724</v>
      </c>
      <c r="E63" s="17">
        <f>+[1]NOA!E64</f>
        <v>546.49919999999997</v>
      </c>
      <c r="F63" s="17">
        <f>+[1]NOA!F64</f>
        <v>522.09</v>
      </c>
      <c r="G63" s="17">
        <f>+[1]NOA!G64</f>
        <v>533.45129999999995</v>
      </c>
      <c r="H63" s="17">
        <f>+[1]NOA!H64</f>
        <v>657.37469999999996</v>
      </c>
      <c r="I63" s="17">
        <f>+[1]NOA!I64</f>
        <v>572.61869999999999</v>
      </c>
      <c r="J63" s="17">
        <f>+[1]NOA!J64</f>
        <v>518.36900000000003</v>
      </c>
      <c r="K63" s="17">
        <f>+[1]NOA!K64</f>
        <v>537.23760000000004</v>
      </c>
      <c r="L63" s="17">
        <f>+[1]NOA!L64</f>
        <v>509.0213</v>
      </c>
      <c r="M63" s="17">
        <f>+[1]NOA!M64</f>
        <v>534.29700000000003</v>
      </c>
      <c r="N63" s="17">
        <f>+[1]NOA!N64</f>
        <v>476.23700000000002</v>
      </c>
      <c r="O63" s="18">
        <f>+[1]NOA!R64</f>
        <v>558.346</v>
      </c>
      <c r="P63" s="19">
        <f>+[1]NOA!S64</f>
        <v>565.83479999999997</v>
      </c>
      <c r="Q63" s="20">
        <f>+[1]NOA!T64</f>
        <v>521.11770000000001</v>
      </c>
      <c r="R63" s="18">
        <f t="shared" si="4"/>
        <v>556.86852870999996</v>
      </c>
      <c r="S63" s="19">
        <f t="shared" si="5"/>
        <v>552.41530070623389</v>
      </c>
      <c r="T63" s="19">
        <f t="shared" si="6"/>
        <v>533.34411415015336</v>
      </c>
      <c r="U63" s="19">
        <f t="shared" si="7"/>
        <v>533.07063864942529</v>
      </c>
      <c r="V63" s="19"/>
      <c r="W63" s="20">
        <f t="shared" si="8"/>
        <v>554.93689599661082</v>
      </c>
      <c r="X63" s="21"/>
      <c r="Y63" s="41">
        <f t="shared" si="43"/>
        <v>3.199318305058485E-2</v>
      </c>
      <c r="Z63" s="24">
        <f t="shared" si="43"/>
        <v>3.561016738082956E-2</v>
      </c>
      <c r="AA63" s="24">
        <f t="shared" si="43"/>
        <v>2.6942804259273201E-2</v>
      </c>
      <c r="AB63" s="24">
        <f t="shared" si="43"/>
        <v>4.0981392597039923E-2</v>
      </c>
      <c r="AC63" s="24">
        <f t="shared" si="43"/>
        <v>1.3874480673096823E-2</v>
      </c>
      <c r="AD63" s="24">
        <f t="shared" si="43"/>
        <v>2.6835677241184408E-2</v>
      </c>
      <c r="AE63" s="24">
        <f t="shared" si="43"/>
        <v>3.1719291240893233E-2</v>
      </c>
      <c r="AF63" s="24">
        <f t="shared" si="43"/>
        <v>2.4544793832749434E-2</v>
      </c>
      <c r="AG63" s="24">
        <f t="shared" si="43"/>
        <v>9.2984060932248536E-3</v>
      </c>
      <c r="AH63" s="24">
        <f t="shared" si="43"/>
        <v>4.8066236583808708E-2</v>
      </c>
      <c r="AI63" s="24">
        <f t="shared" si="43"/>
        <v>9.4487589356768709E-3</v>
      </c>
      <c r="AJ63" s="24">
        <f t="shared" si="43"/>
        <v>3.2058509527616685E-2</v>
      </c>
      <c r="AK63" s="24">
        <f t="shared" si="43"/>
        <v>3.2401938649045947E-2</v>
      </c>
      <c r="AL63" s="24">
        <f t="shared" si="43"/>
        <v>6.7106138785376634E-2</v>
      </c>
      <c r="AM63" s="24">
        <f t="shared" si="43"/>
        <v>3.0917233988515092E-2</v>
      </c>
      <c r="AN63" s="24">
        <f t="shared" si="43"/>
        <v>1.0981120845291903E-2</v>
      </c>
      <c r="AO63" s="24">
        <f t="shared" si="45"/>
        <v>3.1994359482834467E-2</v>
      </c>
      <c r="AP63" s="24">
        <f t="shared" si="45"/>
        <v>3.5937553595796645E-2</v>
      </c>
      <c r="AQ63" s="24">
        <f t="shared" si="45"/>
        <v>3.6980406014186951E-2</v>
      </c>
      <c r="AR63" s="24">
        <f t="shared" si="39"/>
        <v>3.840493214653784E-2</v>
      </c>
      <c r="AS63" s="24" t="e">
        <f t="shared" si="39"/>
        <v>#DIV/0!</v>
      </c>
      <c r="AT63" s="24">
        <f t="shared" si="39"/>
        <v>3.2077523865876145E-2</v>
      </c>
      <c r="AU63" s="21"/>
      <c r="AV63" s="24">
        <f t="shared" si="44"/>
        <v>0.51823375898219415</v>
      </c>
      <c r="AW63" s="24">
        <f t="shared" si="44"/>
        <v>0.5146216220383022</v>
      </c>
      <c r="AX63" s="24">
        <f t="shared" si="44"/>
        <v>0.59064929289395884</v>
      </c>
      <c r="AY63" s="24">
        <f t="shared" si="44"/>
        <v>0.6072612434191158</v>
      </c>
      <c r="AZ63" s="24">
        <f t="shared" si="44"/>
        <v>0.30396146134395763</v>
      </c>
      <c r="BA63" s="24">
        <f t="shared" si="44"/>
        <v>0.46947698922266778</v>
      </c>
      <c r="BB63" s="24">
        <f t="shared" si="44"/>
        <v>0.60095110968885468</v>
      </c>
      <c r="BC63" s="24">
        <f t="shared" si="44"/>
        <v>0.60259311584752195</v>
      </c>
      <c r="BD63" s="24">
        <f t="shared" si="42"/>
        <v>0.35366052060029474</v>
      </c>
      <c r="BE63" s="24">
        <f t="shared" si="42"/>
        <v>0.51418177759601869</v>
      </c>
      <c r="BF63" s="24">
        <f t="shared" si="42"/>
        <v>0.48023546681881335</v>
      </c>
      <c r="BG63" s="24">
        <f t="shared" si="42"/>
        <v>0.60492395717655567</v>
      </c>
      <c r="BH63" s="24">
        <f t="shared" si="42"/>
        <v>0.36311712250642958</v>
      </c>
      <c r="BI63" s="24">
        <f t="shared" si="42"/>
        <v>0.39630553439610194</v>
      </c>
      <c r="BJ63" s="24">
        <f t="shared" si="42"/>
        <v>0.57298589292455637</v>
      </c>
      <c r="BK63" s="24">
        <f t="shared" si="42"/>
        <v>0.40673015588502626</v>
      </c>
      <c r="BL63" s="24">
        <f t="shared" si="46"/>
        <v>0.51825892631426229</v>
      </c>
      <c r="BM63" s="24">
        <f t="shared" si="46"/>
        <v>0.53038121791085047</v>
      </c>
      <c r="BN63" s="24">
        <f t="shared" si="46"/>
        <v>0.54276908591997297</v>
      </c>
      <c r="BO63" s="24">
        <f t="shared" si="46"/>
        <v>0.52577155859356872</v>
      </c>
      <c r="BP63" s="24" t="e">
        <f t="shared" si="46"/>
        <v>#DIV/0!</v>
      </c>
      <c r="BQ63" s="24">
        <f t="shared" si="46"/>
        <v>0.53890618650947952</v>
      </c>
      <c r="BR63" s="21"/>
      <c r="BS63" s="35">
        <f t="shared" si="11"/>
        <v>44470</v>
      </c>
      <c r="BT63" s="24">
        <f t="shared" si="41"/>
        <v>1.2806016239551011E-2</v>
      </c>
      <c r="BU63" s="24">
        <f t="shared" si="40"/>
        <v>7.1416244221141696E-4</v>
      </c>
      <c r="BV63" s="24">
        <f t="shared" si="40"/>
        <v>4.9321252077016058E-3</v>
      </c>
      <c r="BW63" s="24">
        <f t="shared" si="40"/>
        <v>9.2684492589089002E-4</v>
      </c>
      <c r="BX63" s="24">
        <f t="shared" si="40"/>
        <v>1.5812077253323795E-3</v>
      </c>
      <c r="BY63" s="24">
        <f t="shared" si="40"/>
        <v>2.3708808920448214E-3</v>
      </c>
      <c r="BZ63" s="24">
        <f t="shared" si="40"/>
        <v>2.1380658536883593E-3</v>
      </c>
      <c r="CA63" s="24">
        <f t="shared" si="40"/>
        <v>2.2922333404127272E-4</v>
      </c>
      <c r="CB63" s="24">
        <f t="shared" si="40"/>
        <v>2.7168513232672972E-3</v>
      </c>
      <c r="CC63" s="24">
        <f t="shared" si="40"/>
        <v>1.8013069773285923E-4</v>
      </c>
      <c r="CD63" s="24">
        <f t="shared" si="40"/>
        <v>2.4575345971672977E-3</v>
      </c>
      <c r="CE63" s="24">
        <f t="shared" si="40"/>
        <v>9.4179277022336479E-4</v>
      </c>
      <c r="CF63" s="24">
        <f t="shared" si="14"/>
        <v>3.1994836008852577E-2</v>
      </c>
    </row>
    <row r="64" spans="1:84" x14ac:dyDescent="0.25">
      <c r="A64" s="31">
        <f>+[1]NOA!A65</f>
        <v>44501</v>
      </c>
      <c r="B64" s="17">
        <f>+[1]NOA!B65</f>
        <v>571.64520000000005</v>
      </c>
      <c r="C64" s="17">
        <f>+[1]NOA!C65</f>
        <v>593.66449999999998</v>
      </c>
      <c r="D64" s="17">
        <f>+[1]NOA!D65</f>
        <v>476.27839999999998</v>
      </c>
      <c r="E64" s="17">
        <f>+[1]NOA!E65</f>
        <v>569.33780000000002</v>
      </c>
      <c r="F64" s="17">
        <f>+[1]NOA!F65</f>
        <v>535.85699999999997</v>
      </c>
      <c r="G64" s="17">
        <f>+[1]NOA!G65</f>
        <v>546.89099999999996</v>
      </c>
      <c r="H64" s="17">
        <f>+[1]NOA!H65</f>
        <v>675.80380000000002</v>
      </c>
      <c r="I64" s="17">
        <f>+[1]NOA!I65</f>
        <v>586.23479999999995</v>
      </c>
      <c r="J64" s="17">
        <f>+[1]NOA!J65</f>
        <v>527.32230000000004</v>
      </c>
      <c r="K64" s="17">
        <f>+[1]NOA!K65</f>
        <v>546.66219999999998</v>
      </c>
      <c r="L64" s="17">
        <f>+[1]NOA!L65</f>
        <v>512.02700000000004</v>
      </c>
      <c r="M64" s="17">
        <f>+[1]NOA!M65</f>
        <v>552.56960000000004</v>
      </c>
      <c r="N64" s="17">
        <f>+[1]NOA!N65</f>
        <v>489.88330000000002</v>
      </c>
      <c r="O64" s="18">
        <f>+[1]NOA!R65</f>
        <v>571.88139999999999</v>
      </c>
      <c r="P64" s="19">
        <f>+[1]NOA!S65</f>
        <v>582.55510000000004</v>
      </c>
      <c r="Q64" s="20">
        <f>+[1]NOA!T65</f>
        <v>529.31939999999997</v>
      </c>
      <c r="R64" s="18">
        <f t="shared" si="4"/>
        <v>571.65427086</v>
      </c>
      <c r="S64" s="19">
        <f t="shared" si="5"/>
        <v>567.64981022680968</v>
      </c>
      <c r="T64" s="19">
        <f t="shared" si="6"/>
        <v>550.45927770025116</v>
      </c>
      <c r="U64" s="19">
        <f t="shared" si="7"/>
        <v>549.8536212643678</v>
      </c>
      <c r="V64" s="19"/>
      <c r="W64" s="20">
        <f t="shared" si="8"/>
        <v>570.3515648167762</v>
      </c>
      <c r="X64" s="21"/>
      <c r="Y64" s="41">
        <f t="shared" si="43"/>
        <v>2.655175559512668E-2</v>
      </c>
      <c r="Z64" s="24">
        <f t="shared" si="43"/>
        <v>2.4211623021347828E-2</v>
      </c>
      <c r="AA64" s="24">
        <f t="shared" si="43"/>
        <v>1.4929495107745439E-2</v>
      </c>
      <c r="AB64" s="24">
        <f t="shared" si="43"/>
        <v>4.1790729062366472E-2</v>
      </c>
      <c r="AC64" s="24">
        <f t="shared" si="43"/>
        <v>2.636901683617765E-2</v>
      </c>
      <c r="AD64" s="24">
        <f t="shared" si="43"/>
        <v>2.5193864932000487E-2</v>
      </c>
      <c r="AE64" s="24">
        <f t="shared" si="43"/>
        <v>2.803439195332591E-2</v>
      </c>
      <c r="AF64" s="24">
        <f t="shared" si="43"/>
        <v>2.3778650609908469E-2</v>
      </c>
      <c r="AG64" s="24">
        <f t="shared" si="43"/>
        <v>1.7272059093039971E-2</v>
      </c>
      <c r="AH64" s="24">
        <f t="shared" si="43"/>
        <v>1.7542703638017798E-2</v>
      </c>
      <c r="AI64" s="24">
        <f t="shared" si="43"/>
        <v>5.9048609557204035E-3</v>
      </c>
      <c r="AJ64" s="24">
        <f t="shared" si="43"/>
        <v>3.4199331083648143E-2</v>
      </c>
      <c r="AK64" s="24">
        <f t="shared" si="43"/>
        <v>2.8654430462143887E-2</v>
      </c>
      <c r="AL64" s="24">
        <f t="shared" si="43"/>
        <v>2.4241957495889643E-2</v>
      </c>
      <c r="AM64" s="24">
        <f t="shared" si="43"/>
        <v>2.9549790857685165E-2</v>
      </c>
      <c r="AN64" s="24">
        <f t="shared" si="43"/>
        <v>1.573867093748671E-2</v>
      </c>
      <c r="AO64" s="24">
        <f t="shared" si="45"/>
        <v>2.655158513671374E-2</v>
      </c>
      <c r="AP64" s="24">
        <f t="shared" si="45"/>
        <v>2.7578000647518808E-2</v>
      </c>
      <c r="AQ64" s="24">
        <f t="shared" si="45"/>
        <v>3.2090282982441209E-2</v>
      </c>
      <c r="AR64" s="24">
        <f t="shared" si="39"/>
        <v>3.1483599729790868E-2</v>
      </c>
      <c r="AS64" s="24" t="e">
        <f t="shared" si="39"/>
        <v>#DIV/0!</v>
      </c>
      <c r="AT64" s="24">
        <f t="shared" si="39"/>
        <v>2.7777336362690752E-2</v>
      </c>
      <c r="AU64" s="21"/>
      <c r="AV64" s="24">
        <f t="shared" si="44"/>
        <v>0.51160906470634915</v>
      </c>
      <c r="AW64" s="24">
        <f t="shared" si="44"/>
        <v>0.51941315459987147</v>
      </c>
      <c r="AX64" s="24">
        <f t="shared" si="44"/>
        <v>0.55214522194271698</v>
      </c>
      <c r="AY64" s="24">
        <f t="shared" si="44"/>
        <v>0.58653068310477896</v>
      </c>
      <c r="AZ64" s="24">
        <f t="shared" si="44"/>
        <v>0.3282056531719495</v>
      </c>
      <c r="BA64" s="24">
        <f t="shared" si="44"/>
        <v>0.43060471968684677</v>
      </c>
      <c r="BB64" s="24">
        <f t="shared" si="44"/>
        <v>0.57282880210838871</v>
      </c>
      <c r="BC64" s="24">
        <f t="shared" si="44"/>
        <v>0.58271930781334191</v>
      </c>
      <c r="BD64" s="24">
        <f t="shared" si="42"/>
        <v>0.35013691545294767</v>
      </c>
      <c r="BE64" s="24">
        <f t="shared" si="42"/>
        <v>0.48811913180605693</v>
      </c>
      <c r="BF64" s="24">
        <f t="shared" si="42"/>
        <v>0.48860030689133294</v>
      </c>
      <c r="BG64" s="24">
        <f t="shared" si="42"/>
        <v>0.60287849419758577</v>
      </c>
      <c r="BH64" s="24">
        <f t="shared" si="42"/>
        <v>0.36603212836399313</v>
      </c>
      <c r="BI64" s="24">
        <f t="shared" si="42"/>
        <v>0.4169393560458996</v>
      </c>
      <c r="BJ64" s="24">
        <f t="shared" si="42"/>
        <v>0.55719594381473447</v>
      </c>
      <c r="BK64" s="24">
        <f t="shared" si="42"/>
        <v>0.40879922964688431</v>
      </c>
      <c r="BL64" s="24">
        <f t="shared" si="46"/>
        <v>0.51163152696004555</v>
      </c>
      <c r="BM64" s="24">
        <f t="shared" si="46"/>
        <v>0.52291423865471187</v>
      </c>
      <c r="BN64" s="24">
        <f t="shared" si="46"/>
        <v>0.52440995992300343</v>
      </c>
      <c r="BO64" s="24">
        <f t="shared" si="46"/>
        <v>0.50318606308984326</v>
      </c>
      <c r="BP64" s="24" t="e">
        <f t="shared" si="46"/>
        <v>#DIV/0!</v>
      </c>
      <c r="BQ64" s="24">
        <f t="shared" si="46"/>
        <v>0.51853198939288658</v>
      </c>
      <c r="BR64" s="21"/>
      <c r="BS64" s="35">
        <f t="shared" si="11"/>
        <v>44501</v>
      </c>
      <c r="BT64" s="24">
        <f t="shared" si="41"/>
        <v>8.7374240472822516E-3</v>
      </c>
      <c r="BU64" s="24">
        <f t="shared" si="40"/>
        <v>3.9379369593340788E-4</v>
      </c>
      <c r="BV64" s="24">
        <f t="shared" si="40"/>
        <v>5.0733341402393085E-3</v>
      </c>
      <c r="BW64" s="24">
        <f t="shared" si="40"/>
        <v>1.7305798445424949E-3</v>
      </c>
      <c r="BX64" s="24">
        <f t="shared" si="40"/>
        <v>1.4770503013686051E-3</v>
      </c>
      <c r="BY64" s="24">
        <f t="shared" si="40"/>
        <v>2.0948943503892254E-3</v>
      </c>
      <c r="BZ64" s="24">
        <f t="shared" si="40"/>
        <v>2.056378322291645E-3</v>
      </c>
      <c r="CA64" s="24">
        <f t="shared" si="40"/>
        <v>4.1642537903629627E-4</v>
      </c>
      <c r="CB64" s="24">
        <f t="shared" si="40"/>
        <v>1.0070109233997159E-3</v>
      </c>
      <c r="CC64" s="24">
        <f t="shared" si="40"/>
        <v>1.1011084302039683E-4</v>
      </c>
      <c r="CD64" s="24">
        <f t="shared" si="40"/>
        <v>2.6218112069900578E-3</v>
      </c>
      <c r="CE64" s="24">
        <f t="shared" si="40"/>
        <v>8.3319781144116029E-4</v>
      </c>
      <c r="CF64" s="24">
        <f t="shared" si="14"/>
        <v>2.6552010865934568E-2</v>
      </c>
    </row>
    <row r="65" spans="1:84" x14ac:dyDescent="0.25">
      <c r="A65" s="31">
        <f>+[1]NOA!A66</f>
        <v>44531</v>
      </c>
      <c r="B65" s="17">
        <f>+[1]NOA!B66</f>
        <v>594.74749999999995</v>
      </c>
      <c r="C65" s="17">
        <f>+[1]NOA!C66</f>
        <v>621.3492</v>
      </c>
      <c r="D65" s="17">
        <f>+[1]NOA!D66</f>
        <v>501.36939999999998</v>
      </c>
      <c r="E65" s="17">
        <f>+[1]NOA!E66</f>
        <v>597.02260000000001</v>
      </c>
      <c r="F65" s="17">
        <f>+[1]NOA!F66</f>
        <v>544.37890000000004</v>
      </c>
      <c r="G65" s="17">
        <f>+[1]NOA!G66</f>
        <v>562.36339999999996</v>
      </c>
      <c r="H65" s="17">
        <f>+[1]NOA!H66</f>
        <v>681.79269999999997</v>
      </c>
      <c r="I65" s="17">
        <f>+[1]NOA!I66</f>
        <v>607.16219999999998</v>
      </c>
      <c r="J65" s="17">
        <f>+[1]NOA!J66</f>
        <v>538.96559999999999</v>
      </c>
      <c r="K65" s="17">
        <f>+[1]NOA!K66</f>
        <v>566.29020000000003</v>
      </c>
      <c r="L65" s="17">
        <f>+[1]NOA!L66</f>
        <v>512.09550000000002</v>
      </c>
      <c r="M65" s="17">
        <f>+[1]NOA!M66</f>
        <v>596.82119999999998</v>
      </c>
      <c r="N65" s="17">
        <f>+[1]NOA!N66</f>
        <v>507.6875</v>
      </c>
      <c r="O65" s="18">
        <f>+[1]NOA!R66</f>
        <v>586.44000000000005</v>
      </c>
      <c r="P65" s="19">
        <f>+[1]NOA!S66</f>
        <v>610.41189999999995</v>
      </c>
      <c r="Q65" s="20">
        <f>+[1]NOA!T66</f>
        <v>540.14750000000004</v>
      </c>
      <c r="R65" s="18">
        <f t="shared" si="4"/>
        <v>594.7569205100001</v>
      </c>
      <c r="S65" s="19">
        <f t="shared" si="5"/>
        <v>594.89966228439494</v>
      </c>
      <c r="T65" s="19">
        <f t="shared" si="6"/>
        <v>577.47695082333223</v>
      </c>
      <c r="U65" s="19">
        <f t="shared" si="7"/>
        <v>571.9252068965518</v>
      </c>
      <c r="V65" s="19"/>
      <c r="W65" s="20">
        <f t="shared" si="8"/>
        <v>588.54004187672092</v>
      </c>
      <c r="X65" s="21"/>
      <c r="Y65" s="41">
        <f t="shared" si="43"/>
        <v>4.0413704164750985E-2</v>
      </c>
      <c r="Z65" s="24">
        <f t="shared" si="43"/>
        <v>4.6633578393183495E-2</v>
      </c>
      <c r="AA65" s="24">
        <f t="shared" si="43"/>
        <v>5.2681372911305591E-2</v>
      </c>
      <c r="AB65" s="24">
        <f t="shared" si="43"/>
        <v>4.8626316397751834E-2</v>
      </c>
      <c r="AC65" s="24">
        <f t="shared" ref="Y65:AN81" si="47">+F65/F64-1</f>
        <v>1.5903310024876216E-2</v>
      </c>
      <c r="AD65" s="24">
        <f t="shared" si="47"/>
        <v>2.8291560841191332E-2</v>
      </c>
      <c r="AE65" s="24">
        <f t="shared" si="47"/>
        <v>8.8618915726723646E-3</v>
      </c>
      <c r="AF65" s="24">
        <f t="shared" si="47"/>
        <v>3.5697983128944344E-2</v>
      </c>
      <c r="AG65" s="24">
        <f t="shared" si="47"/>
        <v>2.2080044784754893E-2</v>
      </c>
      <c r="AH65" s="24">
        <f t="shared" si="47"/>
        <v>3.5905171420303139E-2</v>
      </c>
      <c r="AI65" s="24">
        <f t="shared" si="47"/>
        <v>1.3378200758928926E-4</v>
      </c>
      <c r="AJ65" s="24">
        <f t="shared" si="47"/>
        <v>8.008330534289243E-2</v>
      </c>
      <c r="AK65" s="24">
        <f t="shared" si="47"/>
        <v>3.6343757788844799E-2</v>
      </c>
      <c r="AL65" s="24">
        <f t="shared" si="47"/>
        <v>2.5457376302149504E-2</v>
      </c>
      <c r="AM65" s="24">
        <f t="shared" si="47"/>
        <v>4.7818309375370571E-2</v>
      </c>
      <c r="AN65" s="24">
        <f t="shared" si="47"/>
        <v>2.0456646780752985E-2</v>
      </c>
      <c r="AO65" s="24">
        <f t="shared" si="45"/>
        <v>4.041367453661171E-2</v>
      </c>
      <c r="AP65" s="24">
        <f t="shared" si="45"/>
        <v>4.8004688042963206E-2</v>
      </c>
      <c r="AQ65" s="24">
        <f t="shared" si="45"/>
        <v>4.9082056053187939E-2</v>
      </c>
      <c r="AR65" s="24">
        <f t="shared" si="39"/>
        <v>4.0140838904418219E-2</v>
      </c>
      <c r="AS65" s="24" t="e">
        <f t="shared" si="39"/>
        <v>#DIV/0!</v>
      </c>
      <c r="AT65" s="24">
        <f t="shared" si="39"/>
        <v>3.1889939787905552E-2</v>
      </c>
      <c r="AU65" s="21"/>
      <c r="AV65" s="24">
        <f t="shared" si="44"/>
        <v>0.50771211614971157</v>
      </c>
      <c r="AW65" s="24">
        <f t="shared" si="44"/>
        <v>0.49471370789068403</v>
      </c>
      <c r="AX65" s="24">
        <f t="shared" si="44"/>
        <v>0.57489648994018228</v>
      </c>
      <c r="AY65" s="24">
        <f t="shared" si="44"/>
        <v>0.60412499771615646</v>
      </c>
      <c r="AZ65" s="24">
        <f t="shared" si="44"/>
        <v>0.33018700798705147</v>
      </c>
      <c r="BA65" s="24">
        <f t="shared" si="44"/>
        <v>0.44212050644701106</v>
      </c>
      <c r="BB65" s="24">
        <f t="shared" si="44"/>
        <v>0.52091899469256497</v>
      </c>
      <c r="BC65" s="24">
        <f t="shared" si="44"/>
        <v>0.56687625887584092</v>
      </c>
      <c r="BD65" s="24">
        <f t="shared" si="42"/>
        <v>0.38402100970134834</v>
      </c>
      <c r="BE65" s="24">
        <f t="shared" si="42"/>
        <v>0.47712053804322885</v>
      </c>
      <c r="BF65" s="24">
        <f t="shared" si="42"/>
        <v>0.48409861735045645</v>
      </c>
      <c r="BG65" s="24">
        <f t="shared" si="42"/>
        <v>0.67349077832222237</v>
      </c>
      <c r="BH65" s="24">
        <f t="shared" si="42"/>
        <v>0.38775866673482162</v>
      </c>
      <c r="BI65" s="24">
        <f t="shared" si="42"/>
        <v>0.42505174086725406</v>
      </c>
      <c r="BJ65" s="24">
        <f t="shared" si="42"/>
        <v>0.54883243553212147</v>
      </c>
      <c r="BK65" s="24">
        <f t="shared" si="42"/>
        <v>0.40777903487654155</v>
      </c>
      <c r="BL65" s="24">
        <f t="shared" si="46"/>
        <v>0.50772955355887972</v>
      </c>
      <c r="BM65" s="24">
        <f t="shared" si="46"/>
        <v>0.52232090744786364</v>
      </c>
      <c r="BN65" s="24">
        <f t="shared" si="46"/>
        <v>0.54817191280982591</v>
      </c>
      <c r="BO65" s="24">
        <f t="shared" si="46"/>
        <v>0.51421232120703775</v>
      </c>
      <c r="BP65" s="24" t="e">
        <f t="shared" si="46"/>
        <v>#DIV/0!</v>
      </c>
      <c r="BQ65" s="24">
        <f t="shared" si="46"/>
        <v>0.51629410880469129</v>
      </c>
      <c r="BR65" s="21"/>
      <c r="BS65" s="35">
        <f t="shared" si="11"/>
        <v>44531</v>
      </c>
      <c r="BT65" s="24">
        <f t="shared" si="41"/>
        <v>1.6790634278045204E-2</v>
      </c>
      <c r="BU65" s="24">
        <f t="shared" si="40"/>
        <v>1.3738387027477888E-3</v>
      </c>
      <c r="BV65" s="24">
        <f t="shared" si="40"/>
        <v>5.990795969248057E-3</v>
      </c>
      <c r="BW65" s="24">
        <f t="shared" ref="BW65:CE93" si="48">(F65-F64)/$B64*F$3</f>
        <v>1.0435371450683135E-3</v>
      </c>
      <c r="BX65" s="24">
        <f t="shared" si="48"/>
        <v>1.656466073711455E-3</v>
      </c>
      <c r="BY65" s="24">
        <f t="shared" si="48"/>
        <v>6.6316899013583324E-4</v>
      </c>
      <c r="BZ65" s="24">
        <f t="shared" si="48"/>
        <v>3.0788229132335978E-3</v>
      </c>
      <c r="CA65" s="24">
        <f t="shared" si="48"/>
        <v>5.2753258489706334E-4</v>
      </c>
      <c r="CB65" s="24">
        <f t="shared" si="48"/>
        <v>2.0429910021111039E-3</v>
      </c>
      <c r="CC65" s="24">
        <f t="shared" si="48"/>
        <v>2.4445232812230819E-6</v>
      </c>
      <c r="CD65" s="24">
        <f t="shared" si="48"/>
        <v>6.1851351852512618E-3</v>
      </c>
      <c r="CE65" s="24">
        <f t="shared" si="48"/>
        <v>1.0589484526416025E-3</v>
      </c>
      <c r="CF65" s="24">
        <f t="shared" si="14"/>
        <v>4.0414315820372498E-2</v>
      </c>
    </row>
    <row r="66" spans="1:84" x14ac:dyDescent="0.25">
      <c r="A66" s="31">
        <f>+[1]NOA!A67</f>
        <v>44562</v>
      </c>
      <c r="B66" s="17">
        <f>+[1]NOA!B67</f>
        <v>618.75620000000004</v>
      </c>
      <c r="C66" s="17">
        <f>+[1]NOA!C67</f>
        <v>652.69550000000004</v>
      </c>
      <c r="D66" s="17">
        <f>+[1]NOA!D67</f>
        <v>509.51060000000001</v>
      </c>
      <c r="E66" s="17">
        <f>+[1]NOA!E67</f>
        <v>616.96</v>
      </c>
      <c r="F66" s="17">
        <f>+[1]NOA!F67</f>
        <v>555.84130000000005</v>
      </c>
      <c r="G66" s="17">
        <f>+[1]NOA!G67</f>
        <v>583.42949999999996</v>
      </c>
      <c r="H66" s="17">
        <f>+[1]NOA!H67</f>
        <v>702.85720000000003</v>
      </c>
      <c r="I66" s="17">
        <f>+[1]NOA!I67</f>
        <v>623.34259999999995</v>
      </c>
      <c r="J66" s="17">
        <f>+[1]NOA!J67</f>
        <v>574.31079999999997</v>
      </c>
      <c r="K66" s="17">
        <f>+[1]NOA!K67</f>
        <v>585.73919999999998</v>
      </c>
      <c r="L66" s="17">
        <f>+[1]NOA!L67</f>
        <v>518.88499999999999</v>
      </c>
      <c r="M66" s="17">
        <f>+[1]NOA!M67</f>
        <v>629.08150000000001</v>
      </c>
      <c r="N66" s="17">
        <f>+[1]NOA!N67</f>
        <v>532.52890000000002</v>
      </c>
      <c r="O66" s="18">
        <f>+[1]NOA!R67</f>
        <v>643.36599999999999</v>
      </c>
      <c r="P66" s="19">
        <f>+[1]NOA!S67</f>
        <v>631.75630000000001</v>
      </c>
      <c r="Q66" s="20">
        <f>+[1]NOA!T67</f>
        <v>550.95699999999999</v>
      </c>
      <c r="R66" s="18">
        <f t="shared" si="4"/>
        <v>618.76489401999982</v>
      </c>
      <c r="S66" s="19">
        <f t="shared" si="5"/>
        <v>621.32571761510258</v>
      </c>
      <c r="T66" s="19">
        <f t="shared" si="6"/>
        <v>600.73936435947519</v>
      </c>
      <c r="U66" s="19">
        <f t="shared" si="7"/>
        <v>592.60525287356324</v>
      </c>
      <c r="V66" s="19"/>
      <c r="W66" s="20">
        <f t="shared" si="8"/>
        <v>608.67439004448215</v>
      </c>
      <c r="X66" s="21"/>
      <c r="Y66" s="41">
        <f t="shared" si="47"/>
        <v>4.036788721264073E-2</v>
      </c>
      <c r="Z66" s="24">
        <f t="shared" si="47"/>
        <v>5.0448765364146331E-2</v>
      </c>
      <c r="AA66" s="24">
        <f t="shared" si="47"/>
        <v>1.6237927563987897E-2</v>
      </c>
      <c r="AB66" s="24">
        <f t="shared" si="47"/>
        <v>3.3394715710929557E-2</v>
      </c>
      <c r="AC66" s="24">
        <f t="shared" si="47"/>
        <v>2.1055922630359047E-2</v>
      </c>
      <c r="AD66" s="24">
        <f t="shared" si="47"/>
        <v>3.7459941383098494E-2</v>
      </c>
      <c r="AE66" s="24">
        <f t="shared" si="47"/>
        <v>3.0895754677338294E-2</v>
      </c>
      <c r="AF66" s="24">
        <f t="shared" si="47"/>
        <v>2.664922157538796E-2</v>
      </c>
      <c r="AG66" s="24">
        <f t="shared" si="47"/>
        <v>6.5579695624358836E-2</v>
      </c>
      <c r="AH66" s="24">
        <f t="shared" si="47"/>
        <v>3.4344581629701443E-2</v>
      </c>
      <c r="AI66" s="24">
        <f t="shared" si="47"/>
        <v>1.3258269209551754E-2</v>
      </c>
      <c r="AJ66" s="24">
        <f t="shared" si="47"/>
        <v>5.4053542333952098E-2</v>
      </c>
      <c r="AK66" s="24">
        <f t="shared" si="47"/>
        <v>4.8930493659977925E-2</v>
      </c>
      <c r="AL66" s="24">
        <f t="shared" si="47"/>
        <v>9.7070459040992985E-2</v>
      </c>
      <c r="AM66" s="24">
        <f t="shared" si="47"/>
        <v>3.4967208208096956E-2</v>
      </c>
      <c r="AN66" s="24">
        <f t="shared" si="47"/>
        <v>2.00121263173485E-2</v>
      </c>
      <c r="AO66" s="24">
        <f t="shared" si="45"/>
        <v>4.0366026324524462E-2</v>
      </c>
      <c r="AP66" s="24">
        <f t="shared" si="45"/>
        <v>4.44210293030467E-2</v>
      </c>
      <c r="AQ66" s="24">
        <f t="shared" si="45"/>
        <v>4.0282843329031204E-2</v>
      </c>
      <c r="AR66" s="24">
        <f t="shared" si="39"/>
        <v>3.6158654536714518E-2</v>
      </c>
      <c r="AS66" s="24" t="e">
        <f t="shared" si="39"/>
        <v>#DIV/0!</v>
      </c>
      <c r="AT66" s="24">
        <f t="shared" si="39"/>
        <v>3.4210668323530369E-2</v>
      </c>
      <c r="AU66" s="21"/>
      <c r="AV66" s="24">
        <f t="shared" si="44"/>
        <v>0.48662674017676943</v>
      </c>
      <c r="AW66" s="24">
        <f t="shared" si="44"/>
        <v>0.48923871016025111</v>
      </c>
      <c r="AX66" s="24">
        <f t="shared" si="44"/>
        <v>0.52545069468687156</v>
      </c>
      <c r="AY66" s="24">
        <f t="shared" si="44"/>
        <v>0.59585929143909544</v>
      </c>
      <c r="AZ66" s="24">
        <f t="shared" si="44"/>
        <v>0.26945069390948762</v>
      </c>
      <c r="BA66" s="24">
        <f t="shared" si="44"/>
        <v>0.45204969073950729</v>
      </c>
      <c r="BB66" s="24">
        <f t="shared" si="44"/>
        <v>0.49085251454831047</v>
      </c>
      <c r="BC66" s="24">
        <f t="shared" si="44"/>
        <v>0.50272016431639077</v>
      </c>
      <c r="BD66" s="24">
        <f t="shared" si="42"/>
        <v>0.27433217529492904</v>
      </c>
      <c r="BE66" s="24">
        <f t="shared" si="42"/>
        <v>0.45302818393306943</v>
      </c>
      <c r="BF66" s="24">
        <f t="shared" si="42"/>
        <v>0.47119115207038775</v>
      </c>
      <c r="BG66" s="24">
        <f t="shared" si="42"/>
        <v>0.64954491307185447</v>
      </c>
      <c r="BH66" s="24">
        <f t="shared" si="42"/>
        <v>0.42593633412601295</v>
      </c>
      <c r="BI66" s="24">
        <f t="shared" si="42"/>
        <v>0.49150833911746439</v>
      </c>
      <c r="BJ66" s="24">
        <f t="shared" si="42"/>
        <v>0.52605622932718688</v>
      </c>
      <c r="BK66" s="24">
        <f t="shared" si="42"/>
        <v>0.33066037302939422</v>
      </c>
      <c r="BL66" s="24">
        <f t="shared" si="46"/>
        <v>0.48664136490749343</v>
      </c>
      <c r="BM66" s="24">
        <f t="shared" si="46"/>
        <v>0.51498743934347435</v>
      </c>
      <c r="BN66" s="24">
        <f t="shared" si="46"/>
        <v>0.54223697243389979</v>
      </c>
      <c r="BO66" s="24">
        <f t="shared" si="46"/>
        <v>0.5122650502648225</v>
      </c>
      <c r="BP66" s="24" t="e">
        <f t="shared" si="46"/>
        <v>#DIV/0!</v>
      </c>
      <c r="BQ66" s="24">
        <f t="shared" si="46"/>
        <v>0.49127402310508206</v>
      </c>
      <c r="BR66" s="21"/>
      <c r="BS66" s="35">
        <f t="shared" si="11"/>
        <v>44562</v>
      </c>
      <c r="BT66" s="24">
        <f t="shared" si="41"/>
        <v>1.827290103783541E-2</v>
      </c>
      <c r="BU66" s="24">
        <f t="shared" ref="BU66:BU108" si="49">(D66-D65)/$B65*D$3</f>
        <v>4.2844998928116699E-4</v>
      </c>
      <c r="BV66" s="24">
        <f t="shared" ref="BV66:BV108" si="50">(E66-E65)/$B65*E$3</f>
        <v>4.146728451990136E-3</v>
      </c>
      <c r="BW66" s="24">
        <f t="shared" si="48"/>
        <v>1.3490901601099633E-3</v>
      </c>
      <c r="BX66" s="24">
        <f t="shared" si="48"/>
        <v>2.1677187714113982E-3</v>
      </c>
      <c r="BY66" s="24">
        <f t="shared" si="48"/>
        <v>2.2419309875199209E-3</v>
      </c>
      <c r="BZ66" s="24">
        <f t="shared" si="48"/>
        <v>2.2879821100551022E-3</v>
      </c>
      <c r="CA66" s="24">
        <f t="shared" si="48"/>
        <v>1.5392089584235318E-3</v>
      </c>
      <c r="CB66" s="24">
        <f t="shared" si="48"/>
        <v>1.9457257071278104E-3</v>
      </c>
      <c r="CC66" s="24">
        <f t="shared" si="48"/>
        <v>2.3288168508484613E-4</v>
      </c>
      <c r="CD66" s="24">
        <f t="shared" si="48"/>
        <v>4.3339366201623417E-3</v>
      </c>
      <c r="CE66" s="24">
        <f t="shared" si="48"/>
        <v>1.4201112236705508E-3</v>
      </c>
      <c r="CF66" s="24">
        <f t="shared" si="14"/>
        <v>4.0366665702672173E-2</v>
      </c>
    </row>
    <row r="67" spans="1:84" x14ac:dyDescent="0.25">
      <c r="A67" s="31">
        <f>+[1]NOA!A68</f>
        <v>44593</v>
      </c>
      <c r="B67" s="17">
        <f>+[1]NOA!B68</f>
        <v>648.78049999999996</v>
      </c>
      <c r="C67" s="17">
        <f>+[1]NOA!C68</f>
        <v>693.56119999999999</v>
      </c>
      <c r="D67" s="17">
        <f>+[1]NOA!D68</f>
        <v>523.90949999999998</v>
      </c>
      <c r="E67" s="17">
        <f>+[1]NOA!E68</f>
        <v>637.59370000000001</v>
      </c>
      <c r="F67" s="17">
        <f>+[1]NOA!F68</f>
        <v>557.95939999999996</v>
      </c>
      <c r="G67" s="17">
        <f>+[1]NOA!G68</f>
        <v>608.13310000000001</v>
      </c>
      <c r="H67" s="17">
        <f>+[1]NOA!H68</f>
        <v>733.07979999999998</v>
      </c>
      <c r="I67" s="17">
        <f>+[1]NOA!I68</f>
        <v>659.16570000000002</v>
      </c>
      <c r="J67" s="17">
        <f>+[1]NOA!J68</f>
        <v>585.15110000000004</v>
      </c>
      <c r="K67" s="17">
        <f>+[1]NOA!K68</f>
        <v>610.40350000000001</v>
      </c>
      <c r="L67" s="17">
        <f>+[1]NOA!L68</f>
        <v>541.83360000000005</v>
      </c>
      <c r="M67" s="17">
        <f>+[1]NOA!M68</f>
        <v>669.86019999999996</v>
      </c>
      <c r="N67" s="17">
        <f>+[1]NOA!N68</f>
        <v>555.87530000000004</v>
      </c>
      <c r="O67" s="18">
        <f>+[1]NOA!R68</f>
        <v>697.58789999999999</v>
      </c>
      <c r="P67" s="19">
        <f>+[1]NOA!S68</f>
        <v>661.07389999999998</v>
      </c>
      <c r="Q67" s="20">
        <f>+[1]NOA!T68</f>
        <v>566.44129999999996</v>
      </c>
      <c r="R67" s="18">
        <f t="shared" si="4"/>
        <v>648.79048387000012</v>
      </c>
      <c r="S67" s="19">
        <f t="shared" si="5"/>
        <v>654.19627900312366</v>
      </c>
      <c r="T67" s="19">
        <f t="shared" si="6"/>
        <v>627.48725883337977</v>
      </c>
      <c r="U67" s="19">
        <f t="shared" si="7"/>
        <v>615.32634647988505</v>
      </c>
      <c r="V67" s="19"/>
      <c r="W67" s="20">
        <f t="shared" si="8"/>
        <v>634.09332874391021</v>
      </c>
      <c r="X67" s="21"/>
      <c r="Y67" s="41">
        <f t="shared" si="47"/>
        <v>4.8523634995495613E-2</v>
      </c>
      <c r="Z67" s="24">
        <f t="shared" si="47"/>
        <v>6.2610666076294397E-2</v>
      </c>
      <c r="AA67" s="24">
        <f t="shared" si="47"/>
        <v>2.8260256018226126E-2</v>
      </c>
      <c r="AB67" s="24">
        <f t="shared" si="47"/>
        <v>3.3444145487551813E-2</v>
      </c>
      <c r="AC67" s="24">
        <f t="shared" si="47"/>
        <v>3.8106200456855532E-3</v>
      </c>
      <c r="AD67" s="24">
        <f t="shared" si="47"/>
        <v>4.2342048182342662E-2</v>
      </c>
      <c r="AE67" s="24">
        <f t="shared" si="47"/>
        <v>4.2999630650436549E-2</v>
      </c>
      <c r="AF67" s="24">
        <f t="shared" si="47"/>
        <v>5.746935954641974E-2</v>
      </c>
      <c r="AG67" s="24">
        <f t="shared" si="47"/>
        <v>1.8875319774589006E-2</v>
      </c>
      <c r="AH67" s="24">
        <f t="shared" si="47"/>
        <v>4.2107989357720976E-2</v>
      </c>
      <c r="AI67" s="24">
        <f t="shared" si="47"/>
        <v>4.4226755446775456E-2</v>
      </c>
      <c r="AJ67" s="24">
        <f t="shared" si="47"/>
        <v>6.4822602476785507E-2</v>
      </c>
      <c r="AK67" s="24">
        <f t="shared" si="47"/>
        <v>4.3840625363243291E-2</v>
      </c>
      <c r="AL67" s="24">
        <f t="shared" si="47"/>
        <v>8.4278466689256204E-2</v>
      </c>
      <c r="AM67" s="24">
        <f t="shared" si="47"/>
        <v>4.6406502000850613E-2</v>
      </c>
      <c r="AN67" s="24">
        <f t="shared" si="47"/>
        <v>2.8104371121521199E-2</v>
      </c>
      <c r="AO67" s="24">
        <f t="shared" si="45"/>
        <v>4.8525037765038137E-2</v>
      </c>
      <c r="AP67" s="24">
        <f t="shared" si="45"/>
        <v>5.2903912482798132E-2</v>
      </c>
      <c r="AQ67" s="24">
        <f t="shared" si="45"/>
        <v>4.4524957179098656E-2</v>
      </c>
      <c r="AR67" s="24">
        <f t="shared" si="39"/>
        <v>3.834102633438774E-2</v>
      </c>
      <c r="AS67" s="24" t="e">
        <f t="shared" si="39"/>
        <v>#DIV/0!</v>
      </c>
      <c r="AT67" s="24">
        <f t="shared" si="39"/>
        <v>4.1761143749732055E-2</v>
      </c>
      <c r="AU67" s="21"/>
      <c r="AV67" s="24">
        <f t="shared" si="44"/>
        <v>0.50907893641162416</v>
      </c>
      <c r="AW67" s="24">
        <f t="shared" si="44"/>
        <v>0.52290925315742465</v>
      </c>
      <c r="AX67" s="24">
        <f t="shared" si="44"/>
        <v>0.50754434715650754</v>
      </c>
      <c r="AY67" s="24">
        <f t="shared" si="44"/>
        <v>0.61049545199774391</v>
      </c>
      <c r="AZ67" s="24">
        <f t="shared" si="44"/>
        <v>0.26380181058445351</v>
      </c>
      <c r="BA67" s="24">
        <f t="shared" si="44"/>
        <v>0.44274653051512103</v>
      </c>
      <c r="BB67" s="24">
        <f t="shared" si="44"/>
        <v>0.50723011335891721</v>
      </c>
      <c r="BC67" s="24">
        <f t="shared" si="44"/>
        <v>0.52594401864563567</v>
      </c>
      <c r="BD67" s="24">
        <f t="shared" si="42"/>
        <v>0.27858338078529776</v>
      </c>
      <c r="BE67" s="24">
        <f t="shared" si="42"/>
        <v>0.47525375113259627</v>
      </c>
      <c r="BF67" s="24">
        <f t="shared" si="42"/>
        <v>0.53514507751321938</v>
      </c>
      <c r="BG67" s="24">
        <f t="shared" si="42"/>
        <v>0.69012869862198012</v>
      </c>
      <c r="BH67" s="24">
        <f t="shared" si="42"/>
        <v>0.45165580727296484</v>
      </c>
      <c r="BI67" s="24">
        <f t="shared" si="42"/>
        <v>0.59093275752245322</v>
      </c>
      <c r="BJ67" s="24">
        <f t="shared" si="42"/>
        <v>0.53596378969360359</v>
      </c>
      <c r="BK67" s="24">
        <f t="shared" si="42"/>
        <v>0.34240520428476628</v>
      </c>
      <c r="BL67" s="24">
        <f t="shared" si="46"/>
        <v>0.50909449456196398</v>
      </c>
      <c r="BM67" s="24">
        <f t="shared" si="46"/>
        <v>0.53968676150725803</v>
      </c>
      <c r="BN67" s="24">
        <f t="shared" si="46"/>
        <v>0.56050020609932671</v>
      </c>
      <c r="BO67" s="24">
        <f t="shared" si="46"/>
        <v>0.52398139979210145</v>
      </c>
      <c r="BP67" s="24" t="e">
        <f t="shared" si="46"/>
        <v>#DIV/0!</v>
      </c>
      <c r="BQ67" s="24">
        <f t="shared" si="46"/>
        <v>0.50750005276468668</v>
      </c>
      <c r="BR67" s="21"/>
      <c r="BS67" s="35">
        <f t="shared" si="11"/>
        <v>44593</v>
      </c>
      <c r="BT67" s="24">
        <f t="shared" si="41"/>
        <v>2.289777167485349E-2</v>
      </c>
      <c r="BU67" s="24">
        <f t="shared" si="49"/>
        <v>7.2837342074309568E-4</v>
      </c>
      <c r="BV67" s="24">
        <f t="shared" si="50"/>
        <v>4.1250312966560933E-3</v>
      </c>
      <c r="BW67" s="24">
        <f t="shared" si="48"/>
        <v>2.3962103329226264E-4</v>
      </c>
      <c r="BX67" s="24">
        <f t="shared" si="48"/>
        <v>2.4433861349591373E-3</v>
      </c>
      <c r="BY67" s="24">
        <f t="shared" si="48"/>
        <v>3.0918325828492646E-3</v>
      </c>
      <c r="BZ67" s="24">
        <f t="shared" si="48"/>
        <v>4.8689980156966595E-3</v>
      </c>
      <c r="CA67" s="24">
        <f t="shared" si="48"/>
        <v>4.5375508156524622E-4</v>
      </c>
      <c r="CB67" s="24">
        <f t="shared" si="48"/>
        <v>2.3717351842292675E-3</v>
      </c>
      <c r="CC67" s="24">
        <f t="shared" si="48"/>
        <v>7.5660080658585904E-4</v>
      </c>
      <c r="CD67" s="24">
        <f t="shared" si="48"/>
        <v>5.2657543148658488E-3</v>
      </c>
      <c r="CE67" s="24">
        <f t="shared" si="48"/>
        <v>1.2828600343721818E-3</v>
      </c>
      <c r="CF67" s="24">
        <f t="shared" si="14"/>
        <v>4.8525719580668404E-2</v>
      </c>
    </row>
    <row r="68" spans="1:84" x14ac:dyDescent="0.25">
      <c r="A68" s="31">
        <f>+[1]NOA!A69</f>
        <v>44621</v>
      </c>
      <c r="B68" s="17">
        <f>+[1]NOA!B69</f>
        <v>692.68269999999995</v>
      </c>
      <c r="C68" s="17">
        <f>+[1]NOA!C69</f>
        <v>753.55679999999995</v>
      </c>
      <c r="D68" s="17">
        <f>+[1]NOA!D69</f>
        <v>551.3098</v>
      </c>
      <c r="E68" s="17">
        <f>+[1]NOA!E69</f>
        <v>678.62080000000003</v>
      </c>
      <c r="F68" s="17">
        <f>+[1]NOA!F69</f>
        <v>589.39570000000003</v>
      </c>
      <c r="G68" s="17">
        <f>+[1]NOA!G69</f>
        <v>634.84490000000005</v>
      </c>
      <c r="H68" s="17">
        <f>+[1]NOA!H69</f>
        <v>771.45960000000002</v>
      </c>
      <c r="I68" s="17">
        <f>+[1]NOA!I69</f>
        <v>699.36339999999996</v>
      </c>
      <c r="J68" s="17">
        <f>+[1]NOA!J69</f>
        <v>608.72299999999996</v>
      </c>
      <c r="K68" s="17">
        <f>+[1]NOA!K69</f>
        <v>630.69529999999997</v>
      </c>
      <c r="L68" s="17">
        <f>+[1]NOA!L69</f>
        <v>644.58709999999996</v>
      </c>
      <c r="M68" s="17">
        <f>+[1]NOA!M69</f>
        <v>703.73379999999997</v>
      </c>
      <c r="N68" s="17">
        <f>+[1]NOA!N69</f>
        <v>582.43510000000003</v>
      </c>
      <c r="O68" s="18">
        <f>+[1]NOA!R69</f>
        <v>729.19</v>
      </c>
      <c r="P68" s="19">
        <f>+[1]NOA!S69</f>
        <v>707.86030000000005</v>
      </c>
      <c r="Q68" s="20">
        <f>+[1]NOA!T69</f>
        <v>607.97739999999999</v>
      </c>
      <c r="R68" s="18">
        <f t="shared" si="4"/>
        <v>692.69259066999996</v>
      </c>
      <c r="S68" s="19">
        <f t="shared" si="5"/>
        <v>699.26597108515546</v>
      </c>
      <c r="T68" s="19">
        <f t="shared" si="6"/>
        <v>659.65781526653632</v>
      </c>
      <c r="U68" s="19">
        <f t="shared" si="7"/>
        <v>647.008134303161</v>
      </c>
      <c r="V68" s="19"/>
      <c r="W68" s="20">
        <f t="shared" si="8"/>
        <v>670.81639853844513</v>
      </c>
      <c r="X68" s="21"/>
      <c r="Y68" s="41">
        <f t="shared" si="47"/>
        <v>6.7668803239308239E-2</v>
      </c>
      <c r="Z68" s="24">
        <f t="shared" si="47"/>
        <v>8.6503685615631376E-2</v>
      </c>
      <c r="AA68" s="24">
        <f t="shared" si="47"/>
        <v>5.2299681528966468E-2</v>
      </c>
      <c r="AB68" s="24">
        <f t="shared" si="47"/>
        <v>6.4346777579515013E-2</v>
      </c>
      <c r="AC68" s="24">
        <f t="shared" si="47"/>
        <v>5.6341554600567889E-2</v>
      </c>
      <c r="AD68" s="24">
        <f t="shared" si="47"/>
        <v>4.3924265921391203E-2</v>
      </c>
      <c r="AE68" s="24">
        <f t="shared" si="47"/>
        <v>5.235419118082385E-2</v>
      </c>
      <c r="AF68" s="24">
        <f t="shared" si="47"/>
        <v>6.0982693729361159E-2</v>
      </c>
      <c r="AG68" s="24">
        <f t="shared" si="47"/>
        <v>4.0283441319686419E-2</v>
      </c>
      <c r="AH68" s="24">
        <f t="shared" si="47"/>
        <v>3.324325630505065E-2</v>
      </c>
      <c r="AI68" s="24">
        <f t="shared" si="47"/>
        <v>0.18964032500014749</v>
      </c>
      <c r="AJ68" s="24">
        <f t="shared" si="47"/>
        <v>5.05681633272137E-2</v>
      </c>
      <c r="AK68" s="24">
        <f t="shared" si="47"/>
        <v>4.7780140617868838E-2</v>
      </c>
      <c r="AL68" s="24">
        <f t="shared" si="47"/>
        <v>4.5301961229545551E-2</v>
      </c>
      <c r="AM68" s="24">
        <f t="shared" si="47"/>
        <v>7.0773328065137697E-2</v>
      </c>
      <c r="AN68" s="24">
        <f t="shared" si="47"/>
        <v>7.3328163041783911E-2</v>
      </c>
      <c r="AO68" s="24">
        <f t="shared" si="45"/>
        <v>6.7667618270425445E-2</v>
      </c>
      <c r="AP68" s="24">
        <f t="shared" si="45"/>
        <v>6.8893225976017103E-2</v>
      </c>
      <c r="AQ68" s="24">
        <f t="shared" si="45"/>
        <v>5.1268860013138573E-2</v>
      </c>
      <c r="AR68" s="24">
        <f t="shared" si="39"/>
        <v>5.1487780434754438E-2</v>
      </c>
      <c r="AS68" s="24" t="e">
        <f t="shared" si="39"/>
        <v>#DIV/0!</v>
      </c>
      <c r="AT68" s="24">
        <f t="shared" si="39"/>
        <v>5.7914297674887205E-2</v>
      </c>
      <c r="AU68" s="21"/>
      <c r="AV68" s="24">
        <f t="shared" si="44"/>
        <v>0.5464756910141646</v>
      </c>
      <c r="AW68" s="24">
        <f t="shared" si="44"/>
        <v>0.59857104672524453</v>
      </c>
      <c r="AX68" s="24">
        <f t="shared" si="44"/>
        <v>0.49026452603645598</v>
      </c>
      <c r="AY68" s="24">
        <f t="shared" si="44"/>
        <v>0.61738774383708606</v>
      </c>
      <c r="AZ68" s="24">
        <f t="shared" si="44"/>
        <v>0.3150400717543218</v>
      </c>
      <c r="BA68" s="24">
        <f t="shared" si="44"/>
        <v>0.46164231574260262</v>
      </c>
      <c r="BB68" s="24">
        <f t="shared" si="44"/>
        <v>0.5308165642430942</v>
      </c>
      <c r="BC68" s="24">
        <f t="shared" si="44"/>
        <v>0.53335036170676919</v>
      </c>
      <c r="BD68" s="24">
        <f t="shared" si="42"/>
        <v>0.32213474448381985</v>
      </c>
      <c r="BE68" s="24">
        <f t="shared" si="42"/>
        <v>0.48408427176616287</v>
      </c>
      <c r="BF68" s="24">
        <f t="shared" si="42"/>
        <v>0.43967783269429495</v>
      </c>
      <c r="BG68" s="24">
        <f t="shared" si="42"/>
        <v>0.70202724273704353</v>
      </c>
      <c r="BH68" s="24">
        <f t="shared" si="42"/>
        <v>0.4771302083835276</v>
      </c>
      <c r="BI68" s="24">
        <f t="shared" si="42"/>
        <v>0.62043482560419916</v>
      </c>
      <c r="BJ68" s="24">
        <f t="shared" si="42"/>
        <v>0.57814097542117726</v>
      </c>
      <c r="BK68" s="24">
        <f t="shared" si="42"/>
        <v>0.36935856230024733</v>
      </c>
      <c r="BL68" s="24">
        <f t="shared" si="46"/>
        <v>0.54648812211187359</v>
      </c>
      <c r="BM68" s="24">
        <f t="shared" si="46"/>
        <v>0.58312806399949713</v>
      </c>
      <c r="BN68" s="24">
        <f t="shared" si="46"/>
        <v>0.5734843176604838</v>
      </c>
      <c r="BO68" s="24">
        <f t="shared" si="46"/>
        <v>0.53724329071636556</v>
      </c>
      <c r="BP68" s="24" t="e">
        <f t="shared" si="46"/>
        <v>#DIV/0!</v>
      </c>
      <c r="BQ68" s="24">
        <f t="shared" si="46"/>
        <v>0.51896654638374362</v>
      </c>
      <c r="BR68" s="21"/>
      <c r="BS68" s="35">
        <f t="shared" si="11"/>
        <v>44621</v>
      </c>
      <c r="BT68" s="24">
        <f t="shared" si="41"/>
        <v>3.2060881176299211E-2</v>
      </c>
      <c r="BU68" s="24">
        <f t="shared" si="49"/>
        <v>1.3219099371821451E-3</v>
      </c>
      <c r="BV68" s="24">
        <f t="shared" si="50"/>
        <v>7.8224488405554769E-3</v>
      </c>
      <c r="BW68" s="24">
        <f t="shared" si="48"/>
        <v>3.3918112520336316E-3</v>
      </c>
      <c r="BX68" s="24">
        <f t="shared" si="48"/>
        <v>2.5197461391025201E-3</v>
      </c>
      <c r="BY68" s="24">
        <f t="shared" si="48"/>
        <v>3.7446275589355766E-3</v>
      </c>
      <c r="BZ68" s="24">
        <f t="shared" si="48"/>
        <v>5.2107401039334488E-3</v>
      </c>
      <c r="CA68" s="24">
        <f t="shared" si="48"/>
        <v>9.4101504283805972E-4</v>
      </c>
      <c r="CB68" s="24">
        <f t="shared" si="48"/>
        <v>1.8609716229140642E-3</v>
      </c>
      <c r="CC68" s="24">
        <f t="shared" si="48"/>
        <v>3.2309408189672758E-3</v>
      </c>
      <c r="CD68" s="24">
        <f t="shared" si="48"/>
        <v>4.171673840382072E-3</v>
      </c>
      <c r="CE68" s="24">
        <f t="shared" si="48"/>
        <v>1.3918932520320816E-3</v>
      </c>
      <c r="CF68" s="24">
        <f t="shared" si="14"/>
        <v>6.7668659585175567E-2</v>
      </c>
    </row>
    <row r="69" spans="1:84" x14ac:dyDescent="0.25">
      <c r="A69" s="31">
        <f>+[1]NOA!A70</f>
        <v>44652</v>
      </c>
      <c r="B69" s="17">
        <f>+[1]NOA!B70</f>
        <v>736.77269999999999</v>
      </c>
      <c r="C69" s="17">
        <f>+[1]NOA!C70</f>
        <v>801.13890000000004</v>
      </c>
      <c r="D69" s="17">
        <f>+[1]NOA!D70</f>
        <v>568.81200000000001</v>
      </c>
      <c r="E69" s="17">
        <f>+[1]NOA!E70</f>
        <v>752.29100000000005</v>
      </c>
      <c r="F69" s="17">
        <f>+[1]NOA!F70</f>
        <v>617.86509999999998</v>
      </c>
      <c r="G69" s="17">
        <f>+[1]NOA!G70</f>
        <v>670.89170000000001</v>
      </c>
      <c r="H69" s="17">
        <f>+[1]NOA!H70</f>
        <v>813.1644</v>
      </c>
      <c r="I69" s="17">
        <f>+[1]NOA!I70</f>
        <v>734.71400000000006</v>
      </c>
      <c r="J69" s="17">
        <f>+[1]NOA!J70</f>
        <v>628.00229999999999</v>
      </c>
      <c r="K69" s="17">
        <f>+[1]NOA!K70</f>
        <v>668.92020000000002</v>
      </c>
      <c r="L69" s="17">
        <f>+[1]NOA!L70</f>
        <v>672.43939999999998</v>
      </c>
      <c r="M69" s="17">
        <f>+[1]NOA!M70</f>
        <v>748.577</v>
      </c>
      <c r="N69" s="17">
        <f>+[1]NOA!N70</f>
        <v>617.61699999999996</v>
      </c>
      <c r="O69" s="18">
        <f>+[1]NOA!R70</f>
        <v>785.15449999999998</v>
      </c>
      <c r="P69" s="19">
        <f>+[1]NOA!S70</f>
        <v>754.19050000000004</v>
      </c>
      <c r="Q69" s="20">
        <f>+[1]NOA!T70</f>
        <v>634.9357</v>
      </c>
      <c r="R69" s="18">
        <f t="shared" si="4"/>
        <v>736.78300741999999</v>
      </c>
      <c r="S69" s="19">
        <f t="shared" si="5"/>
        <v>747.36747680293354</v>
      </c>
      <c r="T69" s="19">
        <f t="shared" si="6"/>
        <v>710.9349733184481</v>
      </c>
      <c r="U69" s="19">
        <f t="shared" si="7"/>
        <v>700.13181982758624</v>
      </c>
      <c r="V69" s="19"/>
      <c r="W69" s="20">
        <f t="shared" si="8"/>
        <v>716.29416625714896</v>
      </c>
      <c r="X69" s="21"/>
      <c r="Y69" s="41">
        <f t="shared" si="47"/>
        <v>6.3651077181514859E-2</v>
      </c>
      <c r="Z69" s="24">
        <f t="shared" si="47"/>
        <v>6.3143348981788971E-2</v>
      </c>
      <c r="AA69" s="24">
        <f t="shared" si="47"/>
        <v>3.1746578783834467E-2</v>
      </c>
      <c r="AB69" s="24">
        <f t="shared" si="47"/>
        <v>0.10855871202297362</v>
      </c>
      <c r="AC69" s="24">
        <f t="shared" si="47"/>
        <v>4.8302693759048276E-2</v>
      </c>
      <c r="AD69" s="24">
        <f t="shared" si="47"/>
        <v>5.6780482917953679E-2</v>
      </c>
      <c r="AE69" s="24">
        <f t="shared" si="47"/>
        <v>5.4059603380397281E-2</v>
      </c>
      <c r="AF69" s="24">
        <f t="shared" si="47"/>
        <v>5.0546825870498857E-2</v>
      </c>
      <c r="AG69" s="24">
        <f t="shared" si="47"/>
        <v>3.1671712749477221E-2</v>
      </c>
      <c r="AH69" s="24">
        <f t="shared" si="47"/>
        <v>6.060755486841285E-2</v>
      </c>
      <c r="AI69" s="24">
        <f t="shared" si="47"/>
        <v>4.320952125787203E-2</v>
      </c>
      <c r="AJ69" s="24">
        <f t="shared" si="47"/>
        <v>6.3721822086703739E-2</v>
      </c>
      <c r="AK69" s="24">
        <f t="shared" si="47"/>
        <v>6.0404841672488274E-2</v>
      </c>
      <c r="AL69" s="24">
        <f t="shared" si="47"/>
        <v>7.6748858322247981E-2</v>
      </c>
      <c r="AM69" s="24">
        <f t="shared" si="47"/>
        <v>6.5451050157778301E-2</v>
      </c>
      <c r="AN69" s="24">
        <f t="shared" si="47"/>
        <v>4.4340957410587967E-2</v>
      </c>
      <c r="AO69" s="24">
        <f t="shared" si="45"/>
        <v>6.3650769971935306E-2</v>
      </c>
      <c r="AP69" s="24">
        <f t="shared" si="45"/>
        <v>6.8788569309517156E-2</v>
      </c>
      <c r="AQ69" s="24">
        <f t="shared" si="45"/>
        <v>7.7732965281694044E-2</v>
      </c>
      <c r="AR69" s="24">
        <f t="shared" si="39"/>
        <v>8.2106673328984359E-2</v>
      </c>
      <c r="AS69" s="24" t="e">
        <f t="shared" si="39"/>
        <v>#DIV/0!</v>
      </c>
      <c r="AT69" s="24">
        <f t="shared" si="39"/>
        <v>6.7794657104074174E-2</v>
      </c>
      <c r="AU69" s="21"/>
      <c r="AV69" s="24">
        <f t="shared" si="44"/>
        <v>0.58173954860358235</v>
      </c>
      <c r="AW69" s="24">
        <f t="shared" si="44"/>
        <v>0.63539754398119852</v>
      </c>
      <c r="AX69" s="24">
        <f t="shared" si="44"/>
        <v>0.49000476225652378</v>
      </c>
      <c r="AY69" s="24">
        <f t="shared" si="44"/>
        <v>0.69164741625480586</v>
      </c>
      <c r="AZ69" s="24">
        <f t="shared" si="44"/>
        <v>0.32251297223272224</v>
      </c>
      <c r="BA69" s="24">
        <f t="shared" si="44"/>
        <v>0.50036743690506769</v>
      </c>
      <c r="BB69" s="24">
        <f t="shared" si="44"/>
        <v>0.55968112983245155</v>
      </c>
      <c r="BC69" s="24">
        <f t="shared" si="44"/>
        <v>0.52855336114094875</v>
      </c>
      <c r="BD69" s="24">
        <f t="shared" si="42"/>
        <v>0.35781991136149482</v>
      </c>
      <c r="BE69" s="24">
        <f t="shared" si="42"/>
        <v>0.52870084006304774</v>
      </c>
      <c r="BF69" s="24">
        <f t="shared" si="42"/>
        <v>0.47789333857290983</v>
      </c>
      <c r="BG69" s="24">
        <f t="shared" si="42"/>
        <v>0.73911619237548609</v>
      </c>
      <c r="BH69" s="24">
        <f t="shared" si="42"/>
        <v>0.51939898796445738</v>
      </c>
      <c r="BI69" s="24">
        <f t="shared" si="42"/>
        <v>0.70468302608759092</v>
      </c>
      <c r="BJ69" s="24">
        <f t="shared" si="42"/>
        <v>0.61037438366425212</v>
      </c>
      <c r="BK69" s="24">
        <f t="shared" si="42"/>
        <v>0.38110624980151386</v>
      </c>
      <c r="BL69" s="24">
        <f t="shared" si="46"/>
        <v>0.58174951377575779</v>
      </c>
      <c r="BM69" s="24">
        <f t="shared" si="46"/>
        <v>0.6260830256686003</v>
      </c>
      <c r="BN69" s="24">
        <f t="shared" si="46"/>
        <v>0.62636398142699545</v>
      </c>
      <c r="BO69" s="24">
        <f t="shared" si="46"/>
        <v>0.59463959558893653</v>
      </c>
      <c r="BP69" s="24" t="e">
        <f t="shared" si="46"/>
        <v>#DIV/0!</v>
      </c>
      <c r="BQ69" s="24">
        <f t="shared" si="46"/>
        <v>0.55893213349107596</v>
      </c>
      <c r="BR69" s="21"/>
      <c r="BS69" s="35">
        <f t="shared" si="11"/>
        <v>44652</v>
      </c>
      <c r="BT69" s="24">
        <f t="shared" si="41"/>
        <v>2.3815686561826983E-2</v>
      </c>
      <c r="BU69" s="24">
        <f t="shared" si="49"/>
        <v>7.9086551461441236E-4</v>
      </c>
      <c r="BV69" s="24">
        <f t="shared" si="50"/>
        <v>1.3156101256751474E-2</v>
      </c>
      <c r="BW69" s="24">
        <f t="shared" si="48"/>
        <v>2.8770142519800143E-3</v>
      </c>
      <c r="BX69" s="24">
        <f t="shared" si="48"/>
        <v>3.1848119781250459E-3</v>
      </c>
      <c r="BY69" s="24">
        <f t="shared" si="48"/>
        <v>3.8111444677339256E-3</v>
      </c>
      <c r="BZ69" s="24">
        <f t="shared" si="48"/>
        <v>4.2919874568832289E-3</v>
      </c>
      <c r="CA69" s="24">
        <f t="shared" si="48"/>
        <v>7.2086955542559523E-4</v>
      </c>
      <c r="CB69" s="24">
        <f t="shared" si="48"/>
        <v>3.2834392283797513E-3</v>
      </c>
      <c r="CC69" s="24">
        <f t="shared" si="48"/>
        <v>8.2027011790535606E-4</v>
      </c>
      <c r="CD69" s="24">
        <f t="shared" si="48"/>
        <v>5.1726016544082912E-3</v>
      </c>
      <c r="CE69" s="24">
        <f t="shared" si="48"/>
        <v>1.7268867838044718E-3</v>
      </c>
      <c r="CF69" s="24">
        <f t="shared" si="14"/>
        <v>6.3651678827838551E-2</v>
      </c>
    </row>
    <row r="70" spans="1:84" x14ac:dyDescent="0.25">
      <c r="A70" s="31">
        <f>+[1]NOA!A71</f>
        <v>44682</v>
      </c>
      <c r="B70" s="17">
        <f>+[1]NOA!B71</f>
        <v>777.66740000000004</v>
      </c>
      <c r="C70" s="17">
        <f>+[1]NOA!C71</f>
        <v>838.64469999999994</v>
      </c>
      <c r="D70" s="17">
        <f>+[1]NOA!D71</f>
        <v>605.94529999999997</v>
      </c>
      <c r="E70" s="17">
        <f>+[1]NOA!E71</f>
        <v>790.79669999999999</v>
      </c>
      <c r="F70" s="17">
        <f>+[1]NOA!F71</f>
        <v>679.6345</v>
      </c>
      <c r="G70" s="17">
        <f>+[1]NOA!G71</f>
        <v>709.16079999999999</v>
      </c>
      <c r="H70" s="17">
        <f>+[1]NOA!H71</f>
        <v>861.22439999999995</v>
      </c>
      <c r="I70" s="17">
        <f>+[1]NOA!I71</f>
        <v>778.54510000000005</v>
      </c>
      <c r="J70" s="17">
        <f>+[1]NOA!J71</f>
        <v>652.17899999999997</v>
      </c>
      <c r="K70" s="17">
        <f>+[1]NOA!K71</f>
        <v>720.11440000000005</v>
      </c>
      <c r="L70" s="17">
        <f>+[1]NOA!L71</f>
        <v>674.81309999999996</v>
      </c>
      <c r="M70" s="17">
        <f>+[1]NOA!M71</f>
        <v>796.26890000000003</v>
      </c>
      <c r="N70" s="17">
        <f>+[1]NOA!N71</f>
        <v>648.2704</v>
      </c>
      <c r="O70" s="18">
        <f>+[1]NOA!R71</f>
        <v>807.34490000000005</v>
      </c>
      <c r="P70" s="19">
        <f>+[1]NOA!S71</f>
        <v>797.08709999999996</v>
      </c>
      <c r="Q70" s="20">
        <f>+[1]NOA!T71</f>
        <v>681.44489999999996</v>
      </c>
      <c r="R70" s="18">
        <f t="shared" ref="R70:R95" si="51">+SUMPRODUCT($C$3:$N$3,C70:N70)</f>
        <v>777.67946940999991</v>
      </c>
      <c r="S70" s="19">
        <f t="shared" ref="S70:S111" si="52">+($C$3*$C70+$D$3*$D70+$E$3*$E70+$G$3*$G70+$K$3*$K70+$M$3*$M70+$N$3*$N70)/SUM($C$3:$E$3,$G$3,$K$3,$M$3:$N$3)</f>
        <v>786.98395170446827</v>
      </c>
      <c r="T70" s="19">
        <f t="shared" ref="T70:T111" si="53">+($E$3*$E70+$G$3*$G70+$K$3*$K70+$M$3*$M70+$N$3*$N70)/SUM($E$3,$G$3,$K$3,$M$3:$N$3)</f>
        <v>752.81071241975974</v>
      </c>
      <c r="U70" s="19">
        <f t="shared" ref="U70:U111" si="54">+($E$3*$E70+$G$3*$G70+$K$3*$K70+$N$3*$N70)/SUM($E$3,$G$3,$K$3,$N$3)</f>
        <v>740.3383374640805</v>
      </c>
      <c r="V70" s="19"/>
      <c r="W70" s="20">
        <f t="shared" ref="W70:W111" si="55">($E$3*$E70+SUMPRODUCT($G$3:$L$3,$G70:$L70)+$N$3*$N70)/SUM($E$3,$G$3:$L$3,$N$3)</f>
        <v>755.68515975428932</v>
      </c>
      <c r="X70" s="21"/>
      <c r="Y70" s="41">
        <f t="shared" si="47"/>
        <v>5.5505178191320059E-2</v>
      </c>
      <c r="Z70" s="24">
        <f t="shared" si="47"/>
        <v>4.6815602138405632E-2</v>
      </c>
      <c r="AA70" s="24">
        <f t="shared" si="47"/>
        <v>6.5282202203891471E-2</v>
      </c>
      <c r="AB70" s="24">
        <f t="shared" si="47"/>
        <v>5.1184581498382897E-2</v>
      </c>
      <c r="AC70" s="24">
        <f t="shared" si="47"/>
        <v>9.9972307871087018E-2</v>
      </c>
      <c r="AD70" s="24">
        <f t="shared" si="47"/>
        <v>5.7042142569359466E-2</v>
      </c>
      <c r="AE70" s="24">
        <f t="shared" si="47"/>
        <v>5.9102439801840712E-2</v>
      </c>
      <c r="AF70" s="24">
        <f t="shared" si="47"/>
        <v>5.9657363273328157E-2</v>
      </c>
      <c r="AG70" s="24">
        <f t="shared" si="47"/>
        <v>3.8497788941218802E-2</v>
      </c>
      <c r="AH70" s="24">
        <f t="shared" si="47"/>
        <v>7.6532596862824542E-2</v>
      </c>
      <c r="AI70" s="24">
        <f t="shared" si="47"/>
        <v>3.5299835197044604E-3</v>
      </c>
      <c r="AJ70" s="24">
        <f t="shared" si="47"/>
        <v>6.371007925704375E-2</v>
      </c>
      <c r="AK70" s="24">
        <f t="shared" si="47"/>
        <v>4.9631729696559601E-2</v>
      </c>
      <c r="AL70" s="24">
        <f t="shared" si="47"/>
        <v>2.8262462992952431E-2</v>
      </c>
      <c r="AM70" s="24">
        <f t="shared" si="47"/>
        <v>5.6877672153123005E-2</v>
      </c>
      <c r="AN70" s="24">
        <f t="shared" si="47"/>
        <v>7.3250251954646739E-2</v>
      </c>
      <c r="AO70" s="24">
        <f t="shared" si="45"/>
        <v>5.5506793150954303E-2</v>
      </c>
      <c r="AP70" s="24">
        <f t="shared" si="45"/>
        <v>5.3008026347366455E-2</v>
      </c>
      <c r="AQ70" s="24">
        <f t="shared" si="45"/>
        <v>5.890234785587678E-2</v>
      </c>
      <c r="AR70" s="24">
        <f t="shared" si="39"/>
        <v>5.7427068014699767E-2</v>
      </c>
      <c r="AS70" s="24" t="e">
        <f t="shared" si="39"/>
        <v>#DIV/0!</v>
      </c>
      <c r="AT70" s="24">
        <f t="shared" si="39"/>
        <v>5.4992760450598199E-2</v>
      </c>
      <c r="AU70" s="21"/>
      <c r="AV70" s="24">
        <f t="shared" si="44"/>
        <v>0.61705554632547877</v>
      </c>
      <c r="AW70" s="24">
        <f t="shared" si="44"/>
        <v>0.65807201374627788</v>
      </c>
      <c r="AX70" s="24">
        <f t="shared" si="44"/>
        <v>0.55624457127241911</v>
      </c>
      <c r="AY70" s="24">
        <f t="shared" si="44"/>
        <v>0.72214337622086378</v>
      </c>
      <c r="AZ70" s="24">
        <f t="shared" si="44"/>
        <v>0.43119363618655537</v>
      </c>
      <c r="BA70" s="24">
        <f t="shared" si="44"/>
        <v>0.54692286684297731</v>
      </c>
      <c r="BB70" s="24">
        <f t="shared" si="44"/>
        <v>0.57672214757679185</v>
      </c>
      <c r="BC70" s="24">
        <f t="shared" si="44"/>
        <v>0.53957507025572871</v>
      </c>
      <c r="BD70" s="24">
        <f t="shared" si="42"/>
        <v>0.40345119805051288</v>
      </c>
      <c r="BE70" s="24">
        <f t="shared" si="42"/>
        <v>0.60777395967316461</v>
      </c>
      <c r="BF70" s="24">
        <f t="shared" si="42"/>
        <v>0.47840600780288778</v>
      </c>
      <c r="BG70" s="24">
        <f t="shared" si="42"/>
        <v>0.77175862645183413</v>
      </c>
      <c r="BH70" s="24">
        <f t="shared" si="42"/>
        <v>0.5450655151514141</v>
      </c>
      <c r="BI70" s="24">
        <f t="shared" si="42"/>
        <v>0.70985955702847048</v>
      </c>
      <c r="BJ70" s="24">
        <f t="shared" si="42"/>
        <v>0.64418097793531581</v>
      </c>
      <c r="BK70" s="24">
        <f t="shared" si="42"/>
        <v>0.44320013520373625</v>
      </c>
      <c r="BL70" s="24">
        <f t="shared" si="46"/>
        <v>0.61706418773381033</v>
      </c>
      <c r="BM70" s="24">
        <f t="shared" si="46"/>
        <v>0.65924554826215975</v>
      </c>
      <c r="BN70" s="24">
        <f t="shared" si="46"/>
        <v>0.66828222002785909</v>
      </c>
      <c r="BO70" s="24">
        <f t="shared" si="46"/>
        <v>0.63873928029297011</v>
      </c>
      <c r="BP70" s="24" t="e">
        <f t="shared" si="46"/>
        <v>#DIV/0!</v>
      </c>
      <c r="BQ70" s="24">
        <f t="shared" si="46"/>
        <v>0.59108015965489491</v>
      </c>
      <c r="BR70" s="21"/>
      <c r="BS70" s="35">
        <f t="shared" ref="BS70:BS95" si="56">+A70</f>
        <v>44682</v>
      </c>
      <c r="BT70" s="24">
        <f t="shared" si="41"/>
        <v>1.7648945000269374E-2</v>
      </c>
      <c r="BU70" s="24">
        <f t="shared" si="49"/>
        <v>1.5775181273681813E-3</v>
      </c>
      <c r="BV70" s="24">
        <f t="shared" si="50"/>
        <v>6.4648908543978242E-3</v>
      </c>
      <c r="BW70" s="24">
        <f t="shared" si="48"/>
        <v>5.8686457845140054E-3</v>
      </c>
      <c r="BX70" s="24">
        <f t="shared" si="48"/>
        <v>3.1788215279963533E-3</v>
      </c>
      <c r="BY70" s="24">
        <f t="shared" si="48"/>
        <v>4.1290862161423685E-3</v>
      </c>
      <c r="BZ70" s="24">
        <f t="shared" si="48"/>
        <v>5.0031651688505815E-3</v>
      </c>
      <c r="CA70" s="24">
        <f t="shared" si="48"/>
        <v>8.498910586670754E-4</v>
      </c>
      <c r="CB70" s="24">
        <f t="shared" si="48"/>
        <v>4.1343210735142622E-3</v>
      </c>
      <c r="CC70" s="24">
        <f t="shared" si="48"/>
        <v>6.5723770709744946E-5</v>
      </c>
      <c r="CD70" s="24">
        <f t="shared" si="48"/>
        <v>5.1719924068847857E-3</v>
      </c>
      <c r="CE70" s="24">
        <f t="shared" si="48"/>
        <v>1.4145686994102809E-3</v>
      </c>
      <c r="CF70" s="24">
        <f t="shared" si="14"/>
        <v>5.5507569688724834E-2</v>
      </c>
    </row>
    <row r="71" spans="1:84" x14ac:dyDescent="0.25">
      <c r="A71" s="31">
        <f>+[1]NOA!A72</f>
        <v>44713</v>
      </c>
      <c r="B71" s="17">
        <f>+[1]NOA!B72</f>
        <v>818.41099999999994</v>
      </c>
      <c r="C71" s="17">
        <f>+[1]NOA!C72</f>
        <v>874.85810000000004</v>
      </c>
      <c r="D71" s="17">
        <f>+[1]NOA!D72</f>
        <v>639.87149999999997</v>
      </c>
      <c r="E71" s="17">
        <f>+[1]NOA!E72</f>
        <v>834.87699999999995</v>
      </c>
      <c r="F71" s="17">
        <f>+[1]NOA!F72</f>
        <v>741.14660000000003</v>
      </c>
      <c r="G71" s="17">
        <f>+[1]NOA!G72</f>
        <v>749.93880000000001</v>
      </c>
      <c r="H71" s="17">
        <f>+[1]NOA!H72</f>
        <v>926.93510000000003</v>
      </c>
      <c r="I71" s="17">
        <f>+[1]NOA!I72</f>
        <v>817.90740000000005</v>
      </c>
      <c r="J71" s="17">
        <f>+[1]NOA!J72</f>
        <v>657.96360000000004</v>
      </c>
      <c r="K71" s="17">
        <f>+[1]NOA!K72</f>
        <v>737.47749999999996</v>
      </c>
      <c r="L71" s="17">
        <f>+[1]NOA!L72</f>
        <v>683.17269999999996</v>
      </c>
      <c r="M71" s="17">
        <f>+[1]NOA!M72</f>
        <v>857.52409999999998</v>
      </c>
      <c r="N71" s="17">
        <f>+[1]NOA!N72</f>
        <v>682.28859999999997</v>
      </c>
      <c r="O71" s="18">
        <f>+[1]NOA!R72</f>
        <v>851.34739999999999</v>
      </c>
      <c r="P71" s="19">
        <f>+[1]NOA!S72</f>
        <v>836.85479999999995</v>
      </c>
      <c r="Q71" s="20">
        <f>+[1]NOA!T72</f>
        <v>723.63369999999998</v>
      </c>
      <c r="R71" s="18">
        <f t="shared" si="51"/>
        <v>818.42496640999991</v>
      </c>
      <c r="S71" s="19">
        <f t="shared" si="52"/>
        <v>825.89395615917408</v>
      </c>
      <c r="T71" s="19">
        <f t="shared" si="53"/>
        <v>794.76538850125576</v>
      </c>
      <c r="U71" s="19">
        <f t="shared" si="54"/>
        <v>776.75381864224141</v>
      </c>
      <c r="V71" s="19"/>
      <c r="W71" s="20">
        <f t="shared" si="55"/>
        <v>793.66076593941966</v>
      </c>
      <c r="X71" s="21"/>
      <c r="Y71" s="41">
        <f t="shared" si="47"/>
        <v>5.2392063753733176E-2</v>
      </c>
      <c r="Z71" s="24">
        <f t="shared" si="47"/>
        <v>4.3180860738761151E-2</v>
      </c>
      <c r="AA71" s="24">
        <f t="shared" si="47"/>
        <v>5.5988882164776266E-2</v>
      </c>
      <c r="AB71" s="24">
        <f t="shared" si="47"/>
        <v>5.5741633722042661E-2</v>
      </c>
      <c r="AC71" s="24">
        <f t="shared" si="47"/>
        <v>9.0507618433143255E-2</v>
      </c>
      <c r="AD71" s="24">
        <f t="shared" si="47"/>
        <v>5.7501768287248733E-2</v>
      </c>
      <c r="AE71" s="24">
        <f t="shared" si="47"/>
        <v>7.6299161983798935E-2</v>
      </c>
      <c r="AF71" s="24">
        <f t="shared" si="47"/>
        <v>5.0558792290902543E-2</v>
      </c>
      <c r="AG71" s="24">
        <f t="shared" si="47"/>
        <v>8.8696508167236399E-3</v>
      </c>
      <c r="AH71" s="24">
        <f t="shared" si="47"/>
        <v>2.41115856036207E-2</v>
      </c>
      <c r="AI71" s="24">
        <f t="shared" si="47"/>
        <v>1.2388022698433199E-2</v>
      </c>
      <c r="AJ71" s="24">
        <f t="shared" si="47"/>
        <v>7.6927781557210029E-2</v>
      </c>
      <c r="AK71" s="24">
        <f t="shared" si="47"/>
        <v>5.2475325111249749E-2</v>
      </c>
      <c r="AL71" s="24">
        <f t="shared" si="47"/>
        <v>5.4502728635555719E-2</v>
      </c>
      <c r="AM71" s="24">
        <f t="shared" si="47"/>
        <v>4.9891285406576058E-2</v>
      </c>
      <c r="AN71" s="24">
        <f t="shared" si="47"/>
        <v>6.1910801592322429E-2</v>
      </c>
      <c r="AO71" s="24">
        <f t="shared" si="45"/>
        <v>5.2393689949038036E-2</v>
      </c>
      <c r="AP71" s="24">
        <f t="shared" si="45"/>
        <v>4.9441928733659157E-2</v>
      </c>
      <c r="AQ71" s="24">
        <f t="shared" si="45"/>
        <v>5.5730710774081649E-2</v>
      </c>
      <c r="AR71" s="24">
        <f t="shared" si="39"/>
        <v>4.9187620491053741E-2</v>
      </c>
      <c r="AS71" s="24" t="e">
        <f t="shared" si="39"/>
        <v>#DIV/0!</v>
      </c>
      <c r="AT71" s="24">
        <f t="shared" si="39"/>
        <v>5.0253211532535813E-2</v>
      </c>
      <c r="AU71" s="21"/>
      <c r="AV71" s="24">
        <f t="shared" si="44"/>
        <v>0.64762979238613605</v>
      </c>
      <c r="AW71" s="24">
        <f t="shared" si="44"/>
        <v>0.6732096908133729</v>
      </c>
      <c r="AX71" s="24">
        <f t="shared" si="44"/>
        <v>0.56197768510894663</v>
      </c>
      <c r="AY71" s="24">
        <f t="shared" si="44"/>
        <v>0.77528473595819314</v>
      </c>
      <c r="AZ71" s="24">
        <f t="shared" si="44"/>
        <v>0.4932590975084632</v>
      </c>
      <c r="BA71" s="24">
        <f t="shared" si="44"/>
        <v>0.58423862355186129</v>
      </c>
      <c r="BB71" s="24">
        <f t="shared" si="44"/>
        <v>0.62259436169372906</v>
      </c>
      <c r="BC71" s="24">
        <f t="shared" si="44"/>
        <v>0.56601830381016338</v>
      </c>
      <c r="BD71" s="24">
        <f t="shared" si="42"/>
        <v>0.32680808776615278</v>
      </c>
      <c r="BE71" s="24">
        <f t="shared" si="42"/>
        <v>0.61942379692354987</v>
      </c>
      <c r="BF71" s="24">
        <f t="shared" si="42"/>
        <v>0.49101774320907232</v>
      </c>
      <c r="BG71" s="24">
        <f t="shared" si="42"/>
        <v>0.85400875154018929</v>
      </c>
      <c r="BH71" s="24">
        <f t="shared" si="42"/>
        <v>0.60959336505234374</v>
      </c>
      <c r="BI71" s="24">
        <f t="shared" si="42"/>
        <v>0.80244155517507765</v>
      </c>
      <c r="BJ71" s="24">
        <f t="shared" si="42"/>
        <v>0.6640262981657139</v>
      </c>
      <c r="BK71" s="24">
        <f t="shared" si="42"/>
        <v>0.47616419991179337</v>
      </c>
      <c r="BL71" s="24">
        <f t="shared" si="46"/>
        <v>0.64764001176695252</v>
      </c>
      <c r="BM71" s="24">
        <f t="shared" si="46"/>
        <v>0.69056159404307915</v>
      </c>
      <c r="BN71" s="24">
        <f t="shared" si="46"/>
        <v>0.7195108115262554</v>
      </c>
      <c r="BO71" s="24">
        <f t="shared" si="46"/>
        <v>0.68087589417517203</v>
      </c>
      <c r="BP71" s="24" t="e">
        <f t="shared" si="46"/>
        <v>#DIV/0!</v>
      </c>
      <c r="BQ71" s="24">
        <f t="shared" si="46"/>
        <v>0.62252553600146121</v>
      </c>
      <c r="BR71" s="21"/>
      <c r="BS71" s="35">
        <f t="shared" si="56"/>
        <v>44713</v>
      </c>
      <c r="BT71" s="24">
        <f t="shared" si="41"/>
        <v>1.6144672876862307E-2</v>
      </c>
      <c r="BU71" s="24">
        <f t="shared" si="49"/>
        <v>1.3654810012609501E-3</v>
      </c>
      <c r="BV71" s="24">
        <f t="shared" si="50"/>
        <v>7.011651909286664E-3</v>
      </c>
      <c r="BW71" s="24">
        <f t="shared" si="48"/>
        <v>5.5368747616268889E-3</v>
      </c>
      <c r="BX71" s="24">
        <f t="shared" si="48"/>
        <v>3.2091014744863948E-3</v>
      </c>
      <c r="BY71" s="24">
        <f t="shared" si="48"/>
        <v>5.3486713085825694E-3</v>
      </c>
      <c r="BZ71" s="24">
        <f t="shared" si="48"/>
        <v>4.256793366932958E-3</v>
      </c>
      <c r="CA71" s="24">
        <f t="shared" si="48"/>
        <v>1.9265452042865853E-4</v>
      </c>
      <c r="CB71" s="24">
        <f t="shared" si="48"/>
        <v>1.3284656782578195E-3</v>
      </c>
      <c r="CC71" s="24">
        <f t="shared" si="48"/>
        <v>2.1929148630892847E-4</v>
      </c>
      <c r="CD71" s="24">
        <f t="shared" si="48"/>
        <v>6.2935523335554446E-3</v>
      </c>
      <c r="CE71" s="24">
        <f t="shared" si="48"/>
        <v>1.4872923823217989E-3</v>
      </c>
      <c r="CF71" s="24">
        <f t="shared" ref="CF71:CF95" si="57">+SUM(BT71:CE71)</f>
        <v>5.239450309991138E-2</v>
      </c>
    </row>
    <row r="72" spans="1:84" x14ac:dyDescent="0.25">
      <c r="A72" s="31">
        <f>+[1]NOA!A73</f>
        <v>44743</v>
      </c>
      <c r="B72" s="17">
        <f>+[1]NOA!B73</f>
        <v>873.56240000000003</v>
      </c>
      <c r="C72" s="17">
        <f>+[1]NOA!C73</f>
        <v>922.745</v>
      </c>
      <c r="D72" s="17">
        <f>+[1]NOA!D73</f>
        <v>678.64239999999995</v>
      </c>
      <c r="E72" s="17">
        <f>+[1]NOA!E73</f>
        <v>919.25779999999997</v>
      </c>
      <c r="F72" s="17">
        <f>+[1]NOA!F73</f>
        <v>775.47619999999995</v>
      </c>
      <c r="G72" s="17">
        <f>+[1]NOA!G73</f>
        <v>824.73889999999994</v>
      </c>
      <c r="H72" s="17">
        <f>+[1]NOA!H73</f>
        <v>983.2876</v>
      </c>
      <c r="I72" s="17">
        <f>+[1]NOA!I73</f>
        <v>863.17229999999995</v>
      </c>
      <c r="J72" s="17">
        <f>+[1]NOA!J73</f>
        <v>697.68309999999997</v>
      </c>
      <c r="K72" s="17">
        <f>+[1]NOA!K73</f>
        <v>813.55499999999995</v>
      </c>
      <c r="L72" s="17">
        <f>+[1]NOA!L73</f>
        <v>713.27729999999997</v>
      </c>
      <c r="M72" s="17">
        <f>+[1]NOA!M73</f>
        <v>915.54499999999996</v>
      </c>
      <c r="N72" s="17">
        <f>+[1]NOA!N73</f>
        <v>733.40250000000003</v>
      </c>
      <c r="O72" s="18">
        <f>+[1]NOA!R73</f>
        <v>938.32439999999997</v>
      </c>
      <c r="P72" s="19">
        <f>+[1]NOA!S73</f>
        <v>892.375</v>
      </c>
      <c r="Q72" s="20">
        <f>+[1]NOA!T73</f>
        <v>754.64459999999997</v>
      </c>
      <c r="R72" s="18">
        <f t="shared" si="51"/>
        <v>873.57674087999999</v>
      </c>
      <c r="S72" s="19">
        <f t="shared" si="52"/>
        <v>885.28814635338836</v>
      </c>
      <c r="T72" s="19">
        <f t="shared" si="53"/>
        <v>867.09590717276001</v>
      </c>
      <c r="U72" s="19">
        <f t="shared" si="54"/>
        <v>853.19115675287355</v>
      </c>
      <c r="V72" s="19"/>
      <c r="W72" s="20">
        <f t="shared" si="55"/>
        <v>857.83554916331286</v>
      </c>
      <c r="X72" s="21"/>
      <c r="Y72" s="41">
        <f t="shared" si="47"/>
        <v>6.7388390429747425E-2</v>
      </c>
      <c r="Z72" s="24">
        <f t="shared" si="47"/>
        <v>5.4736762453247989E-2</v>
      </c>
      <c r="AA72" s="24">
        <f t="shared" si="47"/>
        <v>6.0591696926648453E-2</v>
      </c>
      <c r="AB72" s="24">
        <f t="shared" si="47"/>
        <v>0.10106973841655731</v>
      </c>
      <c r="AC72" s="24">
        <f t="shared" si="47"/>
        <v>4.6319581038353208E-2</v>
      </c>
      <c r="AD72" s="24">
        <f t="shared" si="47"/>
        <v>9.9741605581681991E-2</v>
      </c>
      <c r="AE72" s="24">
        <f t="shared" si="47"/>
        <v>6.0794439653865773E-2</v>
      </c>
      <c r="AF72" s="24">
        <f t="shared" si="47"/>
        <v>5.5342328483639847E-2</v>
      </c>
      <c r="AG72" s="24">
        <f t="shared" si="47"/>
        <v>6.0367321231751925E-2</v>
      </c>
      <c r="AH72" s="24">
        <f t="shared" si="47"/>
        <v>0.10315907942954183</v>
      </c>
      <c r="AI72" s="24">
        <f t="shared" si="47"/>
        <v>4.4065870899115289E-2</v>
      </c>
      <c r="AJ72" s="24">
        <f t="shared" si="47"/>
        <v>6.7660955534660783E-2</v>
      </c>
      <c r="AK72" s="24">
        <f t="shared" si="47"/>
        <v>7.4915365726468286E-2</v>
      </c>
      <c r="AL72" s="24">
        <f t="shared" si="47"/>
        <v>0.10216393448784822</v>
      </c>
      <c r="AM72" s="24">
        <f t="shared" si="47"/>
        <v>6.6343886657518114E-2</v>
      </c>
      <c r="AN72" s="24">
        <f t="shared" si="47"/>
        <v>4.2854416536985518E-2</v>
      </c>
      <c r="AO72" s="24">
        <f t="shared" si="45"/>
        <v>6.738769799743749E-2</v>
      </c>
      <c r="AP72" s="24">
        <f t="shared" si="45"/>
        <v>7.1915031889114855E-2</v>
      </c>
      <c r="AQ72" s="24">
        <f t="shared" si="45"/>
        <v>9.1008641943886026E-2</v>
      </c>
      <c r="AR72" s="24">
        <f t="shared" si="39"/>
        <v>9.8406131101156147E-2</v>
      </c>
      <c r="AS72" s="24" t="e">
        <f t="shared" si="39"/>
        <v>#DIV/0!</v>
      </c>
      <c r="AT72" s="24">
        <f t="shared" si="39"/>
        <v>8.0859210859355546E-2</v>
      </c>
      <c r="AU72" s="21"/>
      <c r="AV72" s="24">
        <f t="shared" si="44"/>
        <v>0.7115431863895112</v>
      </c>
      <c r="AW72" s="24">
        <f t="shared" si="44"/>
        <v>0.71695816814130797</v>
      </c>
      <c r="AX72" s="24">
        <f t="shared" si="44"/>
        <v>0.6030121328579241</v>
      </c>
      <c r="AY72" s="24">
        <f t="shared" si="44"/>
        <v>0.92187701554945778</v>
      </c>
      <c r="AZ72" s="24">
        <f t="shared" si="44"/>
        <v>0.54354707853601547</v>
      </c>
      <c r="BA72" s="24">
        <f t="shared" si="44"/>
        <v>0.70323003672913464</v>
      </c>
      <c r="BB72" s="24">
        <f t="shared" si="44"/>
        <v>0.65131393884065969</v>
      </c>
      <c r="BC72" s="24">
        <f t="shared" si="44"/>
        <v>0.60857712948101028</v>
      </c>
      <c r="BD72" s="24">
        <f t="shared" si="42"/>
        <v>0.3785367476770094</v>
      </c>
      <c r="BE72" s="24">
        <f t="shared" si="42"/>
        <v>0.72364735139816805</v>
      </c>
      <c r="BF72" s="24">
        <f t="shared" si="42"/>
        <v>0.54217450715005366</v>
      </c>
      <c r="BG72" s="24">
        <f t="shared" si="42"/>
        <v>0.89356946049056218</v>
      </c>
      <c r="BH72" s="24">
        <f t="shared" si="42"/>
        <v>0.6878487044643149</v>
      </c>
      <c r="BI72" s="24">
        <f t="shared" si="42"/>
        <v>0.91251105988839099</v>
      </c>
      <c r="BJ72" s="24">
        <f t="shared" si="42"/>
        <v>0.72524825788350711</v>
      </c>
      <c r="BK72" s="24">
        <f t="shared" si="42"/>
        <v>0.51523863296848726</v>
      </c>
      <c r="BL72" s="24">
        <f t="shared" si="46"/>
        <v>0.71154930372743164</v>
      </c>
      <c r="BM72" s="24">
        <f t="shared" si="46"/>
        <v>0.76234827587812837</v>
      </c>
      <c r="BN72" s="24">
        <f t="shared" si="46"/>
        <v>0.82441132267690764</v>
      </c>
      <c r="BO72" s="24">
        <f t="shared" si="46"/>
        <v>0.80411870572060029</v>
      </c>
      <c r="BP72" s="24" t="e">
        <f t="shared" si="46"/>
        <v>#DIV/0!</v>
      </c>
      <c r="BQ72" s="24">
        <f t="shared" si="46"/>
        <v>0.70862522618555657</v>
      </c>
      <c r="BR72" s="21"/>
      <c r="BS72" s="35">
        <f t="shared" si="56"/>
        <v>44743</v>
      </c>
      <c r="BT72" s="24">
        <f t="shared" si="41"/>
        <v>2.0286125467521808E-2</v>
      </c>
      <c r="BU72" s="24">
        <f t="shared" si="49"/>
        <v>1.4827869737821214E-3</v>
      </c>
      <c r="BV72" s="24">
        <f t="shared" si="50"/>
        <v>1.2753866895728435E-2</v>
      </c>
      <c r="BW72" s="24">
        <f t="shared" si="48"/>
        <v>2.9362655194028362E-3</v>
      </c>
      <c r="BX72" s="24">
        <f t="shared" si="48"/>
        <v>5.5934806839106456E-3</v>
      </c>
      <c r="BY72" s="24">
        <f t="shared" si="48"/>
        <v>4.358584195471465E-3</v>
      </c>
      <c r="BZ72" s="24">
        <f t="shared" si="48"/>
        <v>4.6514258606005924E-3</v>
      </c>
      <c r="CA72" s="24">
        <f t="shared" si="48"/>
        <v>1.2569907418155401E-3</v>
      </c>
      <c r="CB72" s="24">
        <f t="shared" si="48"/>
        <v>5.5309755733977178E-3</v>
      </c>
      <c r="CC72" s="24">
        <f t="shared" si="48"/>
        <v>7.5039783189619904E-4</v>
      </c>
      <c r="CD72" s="24">
        <f t="shared" si="48"/>
        <v>5.664476540515705E-3</v>
      </c>
      <c r="CE72" s="24">
        <f t="shared" si="48"/>
        <v>2.1234717030929472E-3</v>
      </c>
      <c r="CF72" s="24">
        <f t="shared" si="57"/>
        <v>6.7388847987136014E-2</v>
      </c>
    </row>
    <row r="73" spans="1:84" x14ac:dyDescent="0.25">
      <c r="A73" s="31">
        <f>+[1]NOA!A74</f>
        <v>44774</v>
      </c>
      <c r="B73" s="17">
        <f>+[1]NOA!B74</f>
        <v>940.04340000000002</v>
      </c>
      <c r="C73" s="17">
        <f>+[1]NOA!C74</f>
        <v>988.42129999999997</v>
      </c>
      <c r="D73" s="17">
        <f>+[1]NOA!D74</f>
        <v>725.29219999999998</v>
      </c>
      <c r="E73" s="17">
        <f>+[1]NOA!E74</f>
        <v>1026.5281</v>
      </c>
      <c r="F73" s="17">
        <f>+[1]NOA!F74</f>
        <v>841.67600000000004</v>
      </c>
      <c r="G73" s="17">
        <f>+[1]NOA!G74</f>
        <v>895.01130000000001</v>
      </c>
      <c r="H73" s="17">
        <f>+[1]NOA!H74</f>
        <v>1033.6036999999999</v>
      </c>
      <c r="I73" s="17">
        <f>+[1]NOA!I74</f>
        <v>915.91920000000005</v>
      </c>
      <c r="J73" s="17">
        <f>+[1]NOA!J74</f>
        <v>728.6123</v>
      </c>
      <c r="K73" s="17">
        <f>+[1]NOA!K74</f>
        <v>875.47580000000005</v>
      </c>
      <c r="L73" s="17">
        <f>+[1]NOA!L74</f>
        <v>748.49310000000003</v>
      </c>
      <c r="M73" s="17">
        <f>+[1]NOA!M74</f>
        <v>981.0104</v>
      </c>
      <c r="N73" s="17">
        <f>+[1]NOA!N74</f>
        <v>791.95839999999998</v>
      </c>
      <c r="O73" s="18">
        <f>+[1]NOA!R74</f>
        <v>1048.0606</v>
      </c>
      <c r="P73" s="19">
        <f>+[1]NOA!S74</f>
        <v>955.84299999999996</v>
      </c>
      <c r="Q73" s="20">
        <f>+[1]NOA!T74</f>
        <v>801.89499999999998</v>
      </c>
      <c r="R73" s="18">
        <f t="shared" si="51"/>
        <v>940.05721149999988</v>
      </c>
      <c r="S73" s="19">
        <f t="shared" si="52"/>
        <v>956.87037180497066</v>
      </c>
      <c r="T73" s="19">
        <f t="shared" si="53"/>
        <v>946.57087409991618</v>
      </c>
      <c r="U73" s="19">
        <f t="shared" si="54"/>
        <v>936.68682913074724</v>
      </c>
      <c r="V73" s="19"/>
      <c r="W73" s="20">
        <f t="shared" si="55"/>
        <v>926.43475952128802</v>
      </c>
      <c r="X73" s="21"/>
      <c r="Y73" s="41">
        <f t="shared" si="47"/>
        <v>7.6103321296795645E-2</v>
      </c>
      <c r="Z73" s="24">
        <f t="shared" si="47"/>
        <v>7.1174918314377278E-2</v>
      </c>
      <c r="AA73" s="24">
        <f t="shared" si="47"/>
        <v>6.8739884215899272E-2</v>
      </c>
      <c r="AB73" s="24">
        <f t="shared" si="47"/>
        <v>0.11669229241242229</v>
      </c>
      <c r="AC73" s="24">
        <f t="shared" si="47"/>
        <v>8.5366643102651185E-2</v>
      </c>
      <c r="AD73" s="24">
        <f t="shared" si="47"/>
        <v>8.5205632958503585E-2</v>
      </c>
      <c r="AE73" s="24">
        <f t="shared" si="47"/>
        <v>5.1171295153116914E-2</v>
      </c>
      <c r="AF73" s="24">
        <f t="shared" si="47"/>
        <v>6.1108193578501169E-2</v>
      </c>
      <c r="AG73" s="24">
        <f t="shared" si="47"/>
        <v>4.4331301704169102E-2</v>
      </c>
      <c r="AH73" s="24">
        <f t="shared" si="47"/>
        <v>7.6111387675080522E-2</v>
      </c>
      <c r="AI73" s="24">
        <f t="shared" si="47"/>
        <v>4.9371822151076605E-2</v>
      </c>
      <c r="AJ73" s="24">
        <f t="shared" si="47"/>
        <v>7.1504295255831352E-2</v>
      </c>
      <c r="AK73" s="24">
        <f t="shared" si="47"/>
        <v>7.9841424047504495E-2</v>
      </c>
      <c r="AL73" s="24">
        <f t="shared" si="47"/>
        <v>0.11694910630055033</v>
      </c>
      <c r="AM73" s="24">
        <f t="shared" si="47"/>
        <v>7.1122566185740199E-2</v>
      </c>
      <c r="AN73" s="24">
        <f t="shared" si="47"/>
        <v>6.2612784879133798E-2</v>
      </c>
      <c r="AO73" s="24">
        <f t="shared" si="45"/>
        <v>7.6101465971988524E-2</v>
      </c>
      <c r="AP73" s="24">
        <f t="shared" si="45"/>
        <v>8.0857544231715206E-2</v>
      </c>
      <c r="AQ73" s="24">
        <f t="shared" si="45"/>
        <v>9.1656489518317619E-2</v>
      </c>
      <c r="AR73" s="24">
        <f t="shared" si="39"/>
        <v>9.786279629953798E-2</v>
      </c>
      <c r="AS73" s="24" t="e">
        <f t="shared" si="39"/>
        <v>#DIV/0!</v>
      </c>
      <c r="AT73" s="24">
        <f t="shared" si="39"/>
        <v>7.9967786861809609E-2</v>
      </c>
      <c r="AU73" s="21"/>
      <c r="AV73" s="24">
        <f t="shared" si="44"/>
        <v>0.79893125452821767</v>
      </c>
      <c r="AW73" s="24">
        <f t="shared" si="44"/>
        <v>0.81276755810212964</v>
      </c>
      <c r="AX73" s="24">
        <f t="shared" si="44"/>
        <v>0.67819806837394436</v>
      </c>
      <c r="AY73" s="24">
        <f t="shared" si="44"/>
        <v>1.0731721897572144</v>
      </c>
      <c r="AZ73" s="24">
        <f t="shared" si="44"/>
        <v>0.66395066800123925</v>
      </c>
      <c r="BA73" s="24">
        <f t="shared" si="44"/>
        <v>0.78899857721440236</v>
      </c>
      <c r="BB73" s="24">
        <f t="shared" si="44"/>
        <v>0.68004941954305265</v>
      </c>
      <c r="BC73" s="24">
        <f t="shared" si="44"/>
        <v>0.67504880655960164</v>
      </c>
      <c r="BD73" s="24">
        <f t="shared" si="42"/>
        <v>0.43302256844602871</v>
      </c>
      <c r="BE73" s="24">
        <f t="shared" si="42"/>
        <v>0.77041411646512459</v>
      </c>
      <c r="BF73" s="24">
        <f t="shared" si="42"/>
        <v>0.51921505078000285</v>
      </c>
      <c r="BG73" s="24">
        <f t="shared" si="42"/>
        <v>0.96295241721721125</v>
      </c>
      <c r="BH73" s="24">
        <f t="shared" si="42"/>
        <v>0.76939544714211983</v>
      </c>
      <c r="BI73" s="24">
        <f t="shared" si="42"/>
        <v>1.1134020660133781</v>
      </c>
      <c r="BJ73" s="24">
        <f t="shared" si="42"/>
        <v>0.79680004270920723</v>
      </c>
      <c r="BK73" s="24">
        <f t="shared" si="42"/>
        <v>0.5872769232565922</v>
      </c>
      <c r="BL73" s="24">
        <f t="shared" si="46"/>
        <v>0.79893253470843884</v>
      </c>
      <c r="BM73" s="24">
        <f t="shared" si="46"/>
        <v>0.85892100056255627</v>
      </c>
      <c r="BN73" s="24">
        <f t="shared" si="46"/>
        <v>0.92222638077715557</v>
      </c>
      <c r="BO73" s="24">
        <f t="shared" si="46"/>
        <v>0.91031331002295857</v>
      </c>
      <c r="BP73" s="24" t="e">
        <f t="shared" si="46"/>
        <v>#DIV/0!</v>
      </c>
      <c r="BQ73" s="24">
        <f t="shared" si="46"/>
        <v>0.78768339390075326</v>
      </c>
      <c r="BR73" s="21"/>
      <c r="BS73" s="35">
        <f t="shared" si="56"/>
        <v>44774</v>
      </c>
      <c r="BT73" s="24">
        <f t="shared" si="41"/>
        <v>2.6065651646636795E-2</v>
      </c>
      <c r="BU73" s="24">
        <f t="shared" si="49"/>
        <v>1.6714761761724187E-3</v>
      </c>
      <c r="BV73" s="24">
        <f t="shared" si="50"/>
        <v>1.5189912145944014E-2</v>
      </c>
      <c r="BW73" s="24">
        <f t="shared" si="48"/>
        <v>5.3046994696658275E-3</v>
      </c>
      <c r="BX73" s="24">
        <f t="shared" si="48"/>
        <v>4.92314101431106E-3</v>
      </c>
      <c r="BY73" s="24">
        <f t="shared" si="48"/>
        <v>3.6460007092796037E-3</v>
      </c>
      <c r="BZ73" s="24">
        <f t="shared" si="48"/>
        <v>5.0780737472217296E-3</v>
      </c>
      <c r="CA73" s="24">
        <f t="shared" si="48"/>
        <v>9.1701094277867371E-4</v>
      </c>
      <c r="CB73" s="24">
        <f t="shared" si="48"/>
        <v>4.2175437038041077E-3</v>
      </c>
      <c r="CC73" s="24">
        <f t="shared" si="48"/>
        <v>8.2238237360033044E-4</v>
      </c>
      <c r="CD73" s="24">
        <f t="shared" si="48"/>
        <v>5.9877639651157184E-3</v>
      </c>
      <c r="CE73" s="24">
        <f t="shared" si="48"/>
        <v>2.2790594009082792E-3</v>
      </c>
      <c r="CF73" s="24">
        <f t="shared" si="57"/>
        <v>7.610271529543855E-2</v>
      </c>
    </row>
    <row r="74" spans="1:84" x14ac:dyDescent="0.25">
      <c r="A74" s="31">
        <f>+[1]NOA!A75</f>
        <v>44805</v>
      </c>
      <c r="B74" s="17">
        <f>+[1]NOA!B75</f>
        <v>997.77850000000001</v>
      </c>
      <c r="C74" s="17">
        <f>+[1]NOA!C75</f>
        <v>1041.0436999999999</v>
      </c>
      <c r="D74" s="17">
        <f>+[1]NOA!D75</f>
        <v>794.31719999999996</v>
      </c>
      <c r="E74" s="17">
        <f>+[1]NOA!E75</f>
        <v>1140.7017000000001</v>
      </c>
      <c r="F74" s="17">
        <f>+[1]NOA!F75</f>
        <v>860.55780000000004</v>
      </c>
      <c r="G74" s="17">
        <f>+[1]NOA!G75</f>
        <v>945.18939999999998</v>
      </c>
      <c r="H74" s="17">
        <f>+[1]NOA!H75</f>
        <v>1092.7001</v>
      </c>
      <c r="I74" s="17">
        <f>+[1]NOA!I75</f>
        <v>977.06870000000004</v>
      </c>
      <c r="J74" s="17">
        <f>+[1]NOA!J75</f>
        <v>750.99459999999999</v>
      </c>
      <c r="K74" s="17">
        <f>+[1]NOA!K75</f>
        <v>913.06290000000001</v>
      </c>
      <c r="L74" s="17">
        <f>+[1]NOA!L75</f>
        <v>778.22349999999994</v>
      </c>
      <c r="M74" s="17">
        <f>+[1]NOA!M75</f>
        <v>1040.6318000000001</v>
      </c>
      <c r="N74" s="17">
        <f>+[1]NOA!N75</f>
        <v>843.3279</v>
      </c>
      <c r="O74" s="18">
        <f>+[1]NOA!R75</f>
        <v>1175.4957999999999</v>
      </c>
      <c r="P74" s="19">
        <f>+[1]NOA!S75</f>
        <v>1006.2868999999999</v>
      </c>
      <c r="Q74" s="20">
        <f>+[1]NOA!T75</f>
        <v>838.05529999999999</v>
      </c>
      <c r="R74" s="18">
        <f t="shared" si="51"/>
        <v>997.79420223000011</v>
      </c>
      <c r="S74" s="19">
        <f t="shared" si="52"/>
        <v>1019.8142641450496</v>
      </c>
      <c r="T74" s="19">
        <f t="shared" si="53"/>
        <v>1018.9708722857939</v>
      </c>
      <c r="U74" s="19">
        <f t="shared" si="54"/>
        <v>1012.7542482758622</v>
      </c>
      <c r="V74" s="19"/>
      <c r="W74" s="20">
        <f t="shared" si="55"/>
        <v>992.62168239779703</v>
      </c>
      <c r="X74" s="21"/>
      <c r="Y74" s="41">
        <f t="shared" si="47"/>
        <v>6.1417483490655789E-2</v>
      </c>
      <c r="Z74" s="24">
        <f t="shared" si="47"/>
        <v>5.3238836516372068E-2</v>
      </c>
      <c r="AA74" s="24">
        <f t="shared" si="47"/>
        <v>9.5168540348290032E-2</v>
      </c>
      <c r="AB74" s="24">
        <f t="shared" si="47"/>
        <v>0.11122306345047939</v>
      </c>
      <c r="AC74" s="24">
        <f t="shared" si="47"/>
        <v>2.2433573013843855E-2</v>
      </c>
      <c r="AD74" s="24">
        <f t="shared" si="47"/>
        <v>5.6064208351335854E-2</v>
      </c>
      <c r="AE74" s="24">
        <f t="shared" si="47"/>
        <v>5.7175104926578957E-2</v>
      </c>
      <c r="AF74" s="24">
        <f t="shared" si="47"/>
        <v>6.6762985206555214E-2</v>
      </c>
      <c r="AG74" s="24">
        <f t="shared" si="47"/>
        <v>3.0719080641378183E-2</v>
      </c>
      <c r="AH74" s="24">
        <f t="shared" si="47"/>
        <v>4.2933339790774294E-2</v>
      </c>
      <c r="AI74" s="24">
        <f t="shared" si="47"/>
        <v>3.972033943933484E-2</v>
      </c>
      <c r="AJ74" s="24">
        <f t="shared" si="47"/>
        <v>6.0775502481930976E-2</v>
      </c>
      <c r="AK74" s="24">
        <f t="shared" si="47"/>
        <v>6.4863886790013314E-2</v>
      </c>
      <c r="AL74" s="24">
        <f t="shared" si="47"/>
        <v>0.12159144232690355</v>
      </c>
      <c r="AM74" s="24">
        <f t="shared" si="47"/>
        <v>5.2774252675387157E-2</v>
      </c>
      <c r="AN74" s="24">
        <f t="shared" si="47"/>
        <v>4.5093559630625002E-2</v>
      </c>
      <c r="AO74" s="24">
        <f t="shared" si="45"/>
        <v>6.1418592425744434E-2</v>
      </c>
      <c r="AP74" s="24">
        <f t="shared" si="45"/>
        <v>6.5781002521110743E-2</v>
      </c>
      <c r="AQ74" s="24">
        <f t="shared" si="45"/>
        <v>7.6486610952108736E-2</v>
      </c>
      <c r="AR74" s="24">
        <f t="shared" si="39"/>
        <v>8.1209019684525874E-2</v>
      </c>
      <c r="AS74" s="24" t="e">
        <f t="shared" si="39"/>
        <v>#DIV/0!</v>
      </c>
      <c r="AT74" s="24">
        <f t="shared" si="39"/>
        <v>7.1442616111154322E-2</v>
      </c>
      <c r="AU74" s="21"/>
      <c r="AV74" s="24">
        <f t="shared" si="44"/>
        <v>0.84912069432660964</v>
      </c>
      <c r="AW74" s="24">
        <f t="shared" si="44"/>
        <v>0.86000403430625383</v>
      </c>
      <c r="AX74" s="24">
        <f t="shared" si="44"/>
        <v>0.73826189829057465</v>
      </c>
      <c r="AY74" s="24">
        <f t="shared" si="44"/>
        <v>1.172828879170932</v>
      </c>
      <c r="AZ74" s="24">
        <f t="shared" si="44"/>
        <v>0.67116319516593426</v>
      </c>
      <c r="BA74" s="24">
        <f t="shared" si="44"/>
        <v>0.81938669503699524</v>
      </c>
      <c r="BB74" s="24">
        <f t="shared" si="44"/>
        <v>0.71494244106268967</v>
      </c>
      <c r="BC74" s="24">
        <f t="shared" si="44"/>
        <v>0.7481976222605593</v>
      </c>
      <c r="BD74" s="24">
        <f t="shared" si="42"/>
        <v>0.46223569072343995</v>
      </c>
      <c r="BE74" s="24">
        <f t="shared" si="42"/>
        <v>0.78124241000127026</v>
      </c>
      <c r="BF74" s="24">
        <f t="shared" si="42"/>
        <v>0.54330819997037194</v>
      </c>
      <c r="BG74" s="24">
        <f t="shared" si="42"/>
        <v>1.0101046879826034</v>
      </c>
      <c r="BH74" s="24">
        <f t="shared" si="42"/>
        <v>0.82819343914233623</v>
      </c>
      <c r="BI74" s="24">
        <f t="shared" si="42"/>
        <v>1.2465976013017506</v>
      </c>
      <c r="BJ74" s="24">
        <f t="shared" si="42"/>
        <v>0.83339467199061912</v>
      </c>
      <c r="BK74" s="24">
        <f t="shared" si="42"/>
        <v>0.62584783922007903</v>
      </c>
      <c r="BL74" s="24">
        <f t="shared" si="46"/>
        <v>0.84912225334658897</v>
      </c>
      <c r="BM74" s="24">
        <f t="shared" si="46"/>
        <v>0.91244502563539931</v>
      </c>
      <c r="BN74" s="24">
        <f t="shared" si="46"/>
        <v>0.98118400639567427</v>
      </c>
      <c r="BO74" s="24">
        <f t="shared" si="46"/>
        <v>0.97281360145148277</v>
      </c>
      <c r="BP74" s="24" t="e">
        <f t="shared" si="46"/>
        <v>#DIV/0!</v>
      </c>
      <c r="BQ74" s="24">
        <f t="shared" si="46"/>
        <v>0.84608833093511793</v>
      </c>
      <c r="BR74" s="21"/>
      <c r="BS74" s="35">
        <f t="shared" si="56"/>
        <v>44805</v>
      </c>
      <c r="BT74" s="24">
        <f t="shared" si="41"/>
        <v>1.9407812532910705E-2</v>
      </c>
      <c r="BU74" s="24">
        <f t="shared" si="49"/>
        <v>2.2982795262431496E-3</v>
      </c>
      <c r="BV74" s="24">
        <f t="shared" si="50"/>
        <v>1.502406625055823E-2</v>
      </c>
      <c r="BW74" s="24">
        <f t="shared" si="48"/>
        <v>1.4060265728156806E-3</v>
      </c>
      <c r="BX74" s="24">
        <f t="shared" si="48"/>
        <v>3.2667637685664277E-3</v>
      </c>
      <c r="BY74" s="24">
        <f t="shared" si="48"/>
        <v>3.9793929939830521E-3</v>
      </c>
      <c r="BZ74" s="24">
        <f t="shared" si="48"/>
        <v>5.4706760879338102E-3</v>
      </c>
      <c r="CA74" s="24">
        <f t="shared" si="48"/>
        <v>6.1667532584133841E-4</v>
      </c>
      <c r="CB74" s="24">
        <f t="shared" si="48"/>
        <v>2.3790736151118107E-3</v>
      </c>
      <c r="CC74" s="24">
        <f t="shared" si="48"/>
        <v>6.4518314792699825E-4</v>
      </c>
      <c r="CD74" s="24">
        <f t="shared" si="48"/>
        <v>5.0675850285210322E-3</v>
      </c>
      <c r="CE74" s="24">
        <f t="shared" si="48"/>
        <v>1.8579599622740831E-3</v>
      </c>
      <c r="CF74" s="24">
        <f t="shared" si="57"/>
        <v>6.1419494812686319E-2</v>
      </c>
    </row>
    <row r="75" spans="1:84" x14ac:dyDescent="0.25">
      <c r="A75" s="31">
        <f>+[1]NOA!A76</f>
        <v>44835</v>
      </c>
      <c r="B75" s="17">
        <f>+[1]NOA!B76</f>
        <v>1060.4603999999999</v>
      </c>
      <c r="C75" s="17">
        <f>+[1]NOA!C76</f>
        <v>1098.8796</v>
      </c>
      <c r="D75" s="17">
        <f>+[1]NOA!D76</f>
        <v>835.67700000000002</v>
      </c>
      <c r="E75" s="17">
        <f>+[1]NOA!E76</f>
        <v>1223.7727</v>
      </c>
      <c r="F75" s="17">
        <f>+[1]NOA!F76</f>
        <v>929.04269999999997</v>
      </c>
      <c r="G75" s="17">
        <f>+[1]NOA!G76</f>
        <v>997.10519999999997</v>
      </c>
      <c r="H75" s="17">
        <f>+[1]NOA!H76</f>
        <v>1157.9342999999999</v>
      </c>
      <c r="I75" s="17">
        <f>+[1]NOA!I76</f>
        <v>1031.6123</v>
      </c>
      <c r="J75" s="17">
        <f>+[1]NOA!J76</f>
        <v>834.27530000000002</v>
      </c>
      <c r="K75" s="17">
        <f>+[1]NOA!K76</f>
        <v>978.8845</v>
      </c>
      <c r="L75" s="17">
        <f>+[1]NOA!L76</f>
        <v>806.42089999999996</v>
      </c>
      <c r="M75" s="17">
        <f>+[1]NOA!M76</f>
        <v>1113.0381</v>
      </c>
      <c r="N75" s="17">
        <f>+[1]NOA!N76</f>
        <v>900.33040000000005</v>
      </c>
      <c r="O75" s="18">
        <f>+[1]NOA!R76</f>
        <v>1301.3792000000001</v>
      </c>
      <c r="P75" s="19">
        <f>+[1]NOA!S76</f>
        <v>1057.4526000000001</v>
      </c>
      <c r="Q75" s="20">
        <f>+[1]NOA!T76</f>
        <v>900.1277</v>
      </c>
      <c r="R75" s="18">
        <f t="shared" si="51"/>
        <v>1060.4759154400001</v>
      </c>
      <c r="S75" s="19">
        <f t="shared" si="52"/>
        <v>1082.8852019421431</v>
      </c>
      <c r="T75" s="19">
        <f t="shared" si="53"/>
        <v>1089.0039820541444</v>
      </c>
      <c r="U75" s="19">
        <f t="shared" si="54"/>
        <v>1082.1062592672415</v>
      </c>
      <c r="V75" s="19"/>
      <c r="W75" s="20">
        <f t="shared" si="55"/>
        <v>1057.7694023088329</v>
      </c>
      <c r="X75" s="21"/>
      <c r="Y75" s="41">
        <f t="shared" si="47"/>
        <v>6.2821457868655228E-2</v>
      </c>
      <c r="Z75" s="24">
        <f t="shared" si="47"/>
        <v>5.5555688968676353E-2</v>
      </c>
      <c r="AA75" s="24">
        <f t="shared" si="47"/>
        <v>5.2069626592499807E-2</v>
      </c>
      <c r="AB75" s="24">
        <f t="shared" si="47"/>
        <v>7.2824472866131362E-2</v>
      </c>
      <c r="AC75" s="24">
        <f t="shared" si="47"/>
        <v>7.958198740398359E-2</v>
      </c>
      <c r="AD75" s="24">
        <f t="shared" si="47"/>
        <v>5.4926345978911773E-2</v>
      </c>
      <c r="AE75" s="24">
        <f t="shared" si="47"/>
        <v>5.9700003688111458E-2</v>
      </c>
      <c r="AF75" s="24">
        <f t="shared" si="47"/>
        <v>5.582371024678201E-2</v>
      </c>
      <c r="AG75" s="24">
        <f t="shared" si="47"/>
        <v>0.11089387327152544</v>
      </c>
      <c r="AH75" s="24">
        <f t="shared" si="47"/>
        <v>7.2088790377968559E-2</v>
      </c>
      <c r="AI75" s="24">
        <f t="shared" si="47"/>
        <v>3.6233035882365483E-2</v>
      </c>
      <c r="AJ75" s="24">
        <f t="shared" si="47"/>
        <v>6.9579172960118951E-2</v>
      </c>
      <c r="AK75" s="24">
        <f t="shared" si="47"/>
        <v>6.7592332709495384E-2</v>
      </c>
      <c r="AL75" s="24">
        <f t="shared" si="47"/>
        <v>0.10708962124747723</v>
      </c>
      <c r="AM75" s="24">
        <f t="shared" si="47"/>
        <v>5.0846036055920196E-2</v>
      </c>
      <c r="AN75" s="24">
        <f t="shared" si="47"/>
        <v>7.4067188644949766E-2</v>
      </c>
      <c r="AO75" s="24">
        <f t="shared" si="45"/>
        <v>6.2820282048052345E-2</v>
      </c>
      <c r="AP75" s="24">
        <f t="shared" si="45"/>
        <v>6.1845514437835813E-2</v>
      </c>
      <c r="AQ75" s="24">
        <f t="shared" si="45"/>
        <v>6.8729255833632985E-2</v>
      </c>
      <c r="AR75" s="24">
        <f t="shared" si="39"/>
        <v>6.8478617699650135E-2</v>
      </c>
      <c r="AS75" s="24" t="e">
        <f t="shared" si="39"/>
        <v>#DIV/0!</v>
      </c>
      <c r="AT75" s="24">
        <f t="shared" si="39"/>
        <v>6.5631973456053982E-2</v>
      </c>
      <c r="AU75" s="21"/>
      <c r="AV75" s="24">
        <f t="shared" si="44"/>
        <v>0.90435865701156981</v>
      </c>
      <c r="AW75" s="24">
        <f t="shared" si="44"/>
        <v>0.89582711888794009</v>
      </c>
      <c r="AX75" s="24">
        <f t="shared" si="44"/>
        <v>0.78079298931707908</v>
      </c>
      <c r="AY75" s="24">
        <f t="shared" si="44"/>
        <v>1.2392945863415719</v>
      </c>
      <c r="AZ75" s="24">
        <f t="shared" si="44"/>
        <v>0.77946848244555511</v>
      </c>
      <c r="BA75" s="24">
        <f t="shared" si="44"/>
        <v>0.86915881543451112</v>
      </c>
      <c r="BB75" s="24">
        <f t="shared" si="44"/>
        <v>0.76145248668681642</v>
      </c>
      <c r="BC75" s="24">
        <f t="shared" si="44"/>
        <v>0.80156935147245467</v>
      </c>
      <c r="BD75" s="24">
        <f t="shared" si="42"/>
        <v>0.60942359593262707</v>
      </c>
      <c r="BE75" s="24">
        <f t="shared" si="42"/>
        <v>0.82206997425347739</v>
      </c>
      <c r="BF75" s="24">
        <f t="shared" si="42"/>
        <v>0.58425767251782967</v>
      </c>
      <c r="BG75" s="24">
        <f t="shared" si="42"/>
        <v>1.0831823873239039</v>
      </c>
      <c r="BH75" s="24">
        <f t="shared" si="42"/>
        <v>0.89050913725728997</v>
      </c>
      <c r="BI75" s="24">
        <f t="shared" si="42"/>
        <v>1.3307755406146011</v>
      </c>
      <c r="BJ75" s="24">
        <f t="shared" si="42"/>
        <v>0.86883627518137829</v>
      </c>
      <c r="BK75" s="24">
        <f t="shared" si="42"/>
        <v>0.7273021046876742</v>
      </c>
      <c r="BL75" s="24">
        <f t="shared" si="46"/>
        <v>0.90435598487962565</v>
      </c>
      <c r="BM75" s="24">
        <f t="shared" si="46"/>
        <v>0.96027372985094983</v>
      </c>
      <c r="BN75" s="24">
        <f t="shared" si="46"/>
        <v>1.0418411925092608</v>
      </c>
      <c r="BO75" s="24">
        <f t="shared" si="46"/>
        <v>1.0299490926921795</v>
      </c>
      <c r="BP75" s="24" t="e">
        <f t="shared" si="46"/>
        <v>#DIV/0!</v>
      </c>
      <c r="BQ75" s="24">
        <f t="shared" si="46"/>
        <v>0.9061075411271502</v>
      </c>
      <c r="BR75" s="21"/>
      <c r="BS75" s="35">
        <f t="shared" si="56"/>
        <v>44835</v>
      </c>
      <c r="BT75" s="24">
        <f t="shared" ref="BT75:BT108" si="58">(C75-C74)/$B74*C$3</f>
        <v>2.0096350572797482E-2</v>
      </c>
      <c r="BU75" s="24">
        <f t="shared" si="49"/>
        <v>1.2974440118723766E-3</v>
      </c>
      <c r="BV75" s="24">
        <f t="shared" si="50"/>
        <v>1.0298761398446639E-2</v>
      </c>
      <c r="BW75" s="24">
        <f t="shared" si="48"/>
        <v>4.8046164554557897E-3</v>
      </c>
      <c r="BX75" s="24">
        <f t="shared" si="48"/>
        <v>3.1843209289436473E-3</v>
      </c>
      <c r="BY75" s="24">
        <f t="shared" si="48"/>
        <v>4.1385185790232919E-3</v>
      </c>
      <c r="BZ75" s="24">
        <f t="shared" si="48"/>
        <v>4.5973297279907283E-3</v>
      </c>
      <c r="CA75" s="24">
        <f t="shared" si="48"/>
        <v>2.1617725076256908E-3</v>
      </c>
      <c r="CB75" s="24">
        <f t="shared" si="48"/>
        <v>3.9251048203584257E-3</v>
      </c>
      <c r="CC75" s="24">
        <f t="shared" si="48"/>
        <v>5.7650767179288822E-4</v>
      </c>
      <c r="CD75" s="24">
        <f t="shared" si="48"/>
        <v>5.7981439467777564E-3</v>
      </c>
      <c r="CE75" s="24">
        <f t="shared" si="48"/>
        <v>1.9424000416926222E-3</v>
      </c>
      <c r="CF75" s="24">
        <f t="shared" si="57"/>
        <v>6.2821270662777345E-2</v>
      </c>
    </row>
    <row r="76" spans="1:84" x14ac:dyDescent="0.25">
      <c r="A76" s="31">
        <f>+[1]NOA!A77</f>
        <v>44866</v>
      </c>
      <c r="B76" s="17">
        <f>+[1]NOA!B77</f>
        <v>1108.8388</v>
      </c>
      <c r="C76" s="17">
        <f>+[1]NOA!C77</f>
        <v>1142.1966</v>
      </c>
      <c r="D76" s="17">
        <f>+[1]NOA!D77</f>
        <v>887.07730000000004</v>
      </c>
      <c r="E76" s="17">
        <f>+[1]NOA!E77</f>
        <v>1281.8228999999999</v>
      </c>
      <c r="F76" s="17">
        <f>+[1]NOA!F77</f>
        <v>983.69949999999994</v>
      </c>
      <c r="G76" s="17">
        <f>+[1]NOA!G77</f>
        <v>1042.9712999999999</v>
      </c>
      <c r="H76" s="17">
        <f>+[1]NOA!H77</f>
        <v>1223.8496</v>
      </c>
      <c r="I76" s="17">
        <f>+[1]NOA!I77</f>
        <v>1084.4384</v>
      </c>
      <c r="J76" s="17">
        <f>+[1]NOA!J77</f>
        <v>870.75739999999996</v>
      </c>
      <c r="K76" s="17">
        <f>+[1]NOA!K77</f>
        <v>1013.6889</v>
      </c>
      <c r="L76" s="17">
        <f>+[1]NOA!L77</f>
        <v>818.54150000000004</v>
      </c>
      <c r="M76" s="17">
        <f>+[1]NOA!M77</f>
        <v>1164.4648</v>
      </c>
      <c r="N76" s="17">
        <f>+[1]NOA!N77</f>
        <v>957.72929999999997</v>
      </c>
      <c r="O76" s="18">
        <f>+[1]NOA!R77</f>
        <v>1355.7615000000001</v>
      </c>
      <c r="P76" s="19">
        <f>+[1]NOA!S77</f>
        <v>1104.9181000000001</v>
      </c>
      <c r="Q76" s="20">
        <f>+[1]NOA!T77</f>
        <v>947.74839999999995</v>
      </c>
      <c r="R76" s="18">
        <f t="shared" si="51"/>
        <v>1108.85521765</v>
      </c>
      <c r="S76" s="19">
        <f t="shared" si="52"/>
        <v>1130.0752957625964</v>
      </c>
      <c r="T76" s="19">
        <f t="shared" si="53"/>
        <v>1139.5739870499579</v>
      </c>
      <c r="U76" s="19">
        <f t="shared" si="54"/>
        <v>1132.4303952586206</v>
      </c>
      <c r="V76" s="19"/>
      <c r="W76" s="20">
        <f t="shared" si="55"/>
        <v>1108.2195179411142</v>
      </c>
      <c r="X76" s="21"/>
      <c r="Y76" s="41">
        <f t="shared" si="47"/>
        <v>4.5620185345912168E-2</v>
      </c>
      <c r="Z76" s="24">
        <f t="shared" si="47"/>
        <v>3.9419241198034749E-2</v>
      </c>
      <c r="AA76" s="24">
        <f t="shared" si="47"/>
        <v>6.1507376653898493E-2</v>
      </c>
      <c r="AB76" s="24">
        <f t="shared" si="47"/>
        <v>4.7435442872683753E-2</v>
      </c>
      <c r="AC76" s="24">
        <f t="shared" si="47"/>
        <v>5.8831310982799812E-2</v>
      </c>
      <c r="AD76" s="24">
        <f t="shared" si="47"/>
        <v>4.5999258653951491E-2</v>
      </c>
      <c r="AE76" s="24">
        <f t="shared" si="47"/>
        <v>5.6924904979496871E-2</v>
      </c>
      <c r="AF76" s="24">
        <f t="shared" si="47"/>
        <v>5.1207318873572882E-2</v>
      </c>
      <c r="AG76" s="24">
        <f t="shared" si="47"/>
        <v>4.3729090385391967E-2</v>
      </c>
      <c r="AH76" s="24">
        <f t="shared" si="47"/>
        <v>3.5555165088424712E-2</v>
      </c>
      <c r="AI76" s="24">
        <f t="shared" si="47"/>
        <v>1.5030116406953287E-2</v>
      </c>
      <c r="AJ76" s="24">
        <f t="shared" si="47"/>
        <v>4.6203899039934049E-2</v>
      </c>
      <c r="AK76" s="24">
        <f t="shared" si="47"/>
        <v>6.3753151065431002E-2</v>
      </c>
      <c r="AL76" s="24">
        <f t="shared" si="47"/>
        <v>4.1788204391156603E-2</v>
      </c>
      <c r="AM76" s="24">
        <f t="shared" si="47"/>
        <v>4.4886645510162859E-2</v>
      </c>
      <c r="AN76" s="24">
        <f t="shared" si="47"/>
        <v>5.2904382344860501E-2</v>
      </c>
      <c r="AO76" s="24">
        <f t="shared" si="45"/>
        <v>4.5620368652999455E-2</v>
      </c>
      <c r="AP76" s="24">
        <f t="shared" si="45"/>
        <v>4.3578113114685069E-2</v>
      </c>
      <c r="AQ76" s="24">
        <f t="shared" si="45"/>
        <v>4.6436933040800543E-2</v>
      </c>
      <c r="AR76" s="24">
        <f t="shared" si="39"/>
        <v>4.6505724886441779E-2</v>
      </c>
      <c r="AS76" s="24" t="e">
        <f t="shared" si="39"/>
        <v>#DIV/0!</v>
      </c>
      <c r="AT76" s="24">
        <f t="shared" si="39"/>
        <v>4.7694814694168697E-2</v>
      </c>
      <c r="AU76" s="21"/>
      <c r="AV76" s="24">
        <f t="shared" si="44"/>
        <v>0.93973254739128387</v>
      </c>
      <c r="AW76" s="24">
        <f t="shared" si="44"/>
        <v>0.92397658947098904</v>
      </c>
      <c r="AX76" s="24">
        <f t="shared" si="44"/>
        <v>0.86251843459623623</v>
      </c>
      <c r="AY76" s="24">
        <f t="shared" si="44"/>
        <v>1.2514277112814218</v>
      </c>
      <c r="AZ76" s="24">
        <f t="shared" si="44"/>
        <v>0.83575002286057654</v>
      </c>
      <c r="BA76" s="24">
        <f t="shared" si="44"/>
        <v>0.90709172394499094</v>
      </c>
      <c r="BB76" s="24">
        <f t="shared" si="44"/>
        <v>0.8109540076572519</v>
      </c>
      <c r="BC76" s="24">
        <f t="shared" si="44"/>
        <v>0.8498362772049699</v>
      </c>
      <c r="BD76" s="24">
        <f t="shared" si="42"/>
        <v>0.65128119937275541</v>
      </c>
      <c r="BE76" s="24">
        <f t="shared" si="42"/>
        <v>0.85432411459947288</v>
      </c>
      <c r="BF76" s="24">
        <f t="shared" si="42"/>
        <v>0.59862956445656179</v>
      </c>
      <c r="BG76" s="24">
        <f t="shared" si="42"/>
        <v>1.1073631267445765</v>
      </c>
      <c r="BH76" s="24">
        <f t="shared" si="42"/>
        <v>0.95501520464159517</v>
      </c>
      <c r="BI76" s="24">
        <f t="shared" si="42"/>
        <v>1.3707039606463858</v>
      </c>
      <c r="BJ76" s="24">
        <f t="shared" si="42"/>
        <v>0.89667569642768563</v>
      </c>
      <c r="BK76" s="24">
        <f t="shared" si="42"/>
        <v>0.79050380545281351</v>
      </c>
      <c r="BL76" s="24">
        <f t="shared" si="46"/>
        <v>0.93973048776812562</v>
      </c>
      <c r="BM76" s="24">
        <f t="shared" si="46"/>
        <v>0.99079657106035923</v>
      </c>
      <c r="BN76" s="24">
        <f t="shared" si="46"/>
        <v>1.070223962453595</v>
      </c>
      <c r="BO76" s="24">
        <f t="shared" si="46"/>
        <v>1.0595124801663385</v>
      </c>
      <c r="BP76" s="24" t="e">
        <f t="shared" si="46"/>
        <v>#DIV/0!</v>
      </c>
      <c r="BQ76" s="24">
        <f t="shared" si="46"/>
        <v>0.94304633546000094</v>
      </c>
      <c r="BR76" s="21"/>
      <c r="BS76" s="35">
        <f t="shared" si="56"/>
        <v>44866</v>
      </c>
      <c r="BT76" s="24">
        <f t="shared" si="58"/>
        <v>1.4161777186588018E-2</v>
      </c>
      <c r="BU76" s="24">
        <f t="shared" si="49"/>
        <v>1.5171046368162363E-3</v>
      </c>
      <c r="BV76" s="24">
        <f t="shared" si="50"/>
        <v>6.7714077206466067E-3</v>
      </c>
      <c r="BW76" s="24">
        <f t="shared" si="48"/>
        <v>3.6078442910268019E-3</v>
      </c>
      <c r="BX76" s="24">
        <f t="shared" si="48"/>
        <v>2.6469685430969398E-3</v>
      </c>
      <c r="BY76" s="24">
        <f t="shared" si="48"/>
        <v>3.9345537938050368E-3</v>
      </c>
      <c r="BZ76" s="24">
        <f t="shared" si="48"/>
        <v>4.1893832244938138E-3</v>
      </c>
      <c r="CA76" s="24">
        <f t="shared" si="48"/>
        <v>8.9101525148888028E-4</v>
      </c>
      <c r="CB76" s="24">
        <f t="shared" si="48"/>
        <v>1.9527950312901823E-3</v>
      </c>
      <c r="CC76" s="24">
        <f t="shared" si="48"/>
        <v>2.3316310538328604E-4</v>
      </c>
      <c r="CD76" s="24">
        <f t="shared" si="48"/>
        <v>3.8747258549211255E-3</v>
      </c>
      <c r="CE76" s="24">
        <f t="shared" si="48"/>
        <v>1.8402974783405372E-3</v>
      </c>
      <c r="CF76" s="24">
        <f t="shared" si="57"/>
        <v>4.5621036117897452E-2</v>
      </c>
    </row>
    <row r="77" spans="1:84" x14ac:dyDescent="0.25">
      <c r="A77" s="31">
        <f>+[1]NOA!A78</f>
        <v>44896</v>
      </c>
      <c r="B77" s="17">
        <f>+[1]NOA!B78</f>
        <v>1160.5028</v>
      </c>
      <c r="C77" s="17">
        <f>+[1]NOA!C78</f>
        <v>1179.9822999999999</v>
      </c>
      <c r="D77" s="17">
        <f>+[1]NOA!D78</f>
        <v>952.84370000000001</v>
      </c>
      <c r="E77" s="17">
        <f>+[1]NOA!E78</f>
        <v>1336.1892</v>
      </c>
      <c r="F77" s="17">
        <f>+[1]NOA!F78</f>
        <v>1017.7917</v>
      </c>
      <c r="G77" s="17">
        <f>+[1]NOA!G78</f>
        <v>1110.2260000000001</v>
      </c>
      <c r="H77" s="17">
        <f>+[1]NOA!H78</f>
        <v>1291.0668000000001</v>
      </c>
      <c r="I77" s="17">
        <f>+[1]NOA!I78</f>
        <v>1151.4947</v>
      </c>
      <c r="J77" s="17">
        <f>+[1]NOA!J78</f>
        <v>918.56330000000003</v>
      </c>
      <c r="K77" s="17">
        <f>+[1]NOA!K78</f>
        <v>1078.2791999999999</v>
      </c>
      <c r="L77" s="17">
        <f>+[1]NOA!L78</f>
        <v>824.93679999999995</v>
      </c>
      <c r="M77" s="17">
        <f>+[1]NOA!M78</f>
        <v>1239.7318</v>
      </c>
      <c r="N77" s="17">
        <f>+[1]NOA!N78</f>
        <v>1021.2511</v>
      </c>
      <c r="O77" s="18">
        <f>+[1]NOA!R78</f>
        <v>1407.5344</v>
      </c>
      <c r="P77" s="19">
        <f>+[1]NOA!S78</f>
        <v>1157.9242999999999</v>
      </c>
      <c r="Q77" s="20">
        <f>+[1]NOA!T78</f>
        <v>994.14779999999996</v>
      </c>
      <c r="R77" s="18">
        <f t="shared" si="51"/>
        <v>1160.5211789799998</v>
      </c>
      <c r="S77" s="19">
        <f t="shared" si="52"/>
        <v>1181.707221349993</v>
      </c>
      <c r="T77" s="19">
        <f t="shared" si="53"/>
        <v>1203.3691204577169</v>
      </c>
      <c r="U77" s="19">
        <f t="shared" si="54"/>
        <v>1192.9331359195405</v>
      </c>
      <c r="V77" s="19"/>
      <c r="W77" s="20">
        <f t="shared" si="55"/>
        <v>1167.7553864435502</v>
      </c>
      <c r="X77" s="21"/>
      <c r="Y77" s="41">
        <f t="shared" si="47"/>
        <v>4.659288617966828E-2</v>
      </c>
      <c r="Z77" s="24">
        <f t="shared" si="47"/>
        <v>3.3081607842292637E-2</v>
      </c>
      <c r="AA77" s="24">
        <f t="shared" si="47"/>
        <v>7.4138296628715405E-2</v>
      </c>
      <c r="AB77" s="24">
        <f t="shared" si="47"/>
        <v>4.2413269414987242E-2</v>
      </c>
      <c r="AC77" s="24">
        <f t="shared" si="47"/>
        <v>3.4657128523497338E-2</v>
      </c>
      <c r="AD77" s="24">
        <f t="shared" si="47"/>
        <v>6.4483749456960338E-2</v>
      </c>
      <c r="AE77" s="24">
        <f t="shared" si="47"/>
        <v>5.4922761751117211E-2</v>
      </c>
      <c r="AF77" s="24">
        <f t="shared" si="47"/>
        <v>6.1835047523215669E-2</v>
      </c>
      <c r="AG77" s="24">
        <f t="shared" si="47"/>
        <v>5.4901514474640312E-2</v>
      </c>
      <c r="AH77" s="24">
        <f t="shared" si="47"/>
        <v>6.3718069715471781E-2</v>
      </c>
      <c r="AI77" s="24">
        <f t="shared" si="47"/>
        <v>7.8130430772294091E-3</v>
      </c>
      <c r="AJ77" s="24">
        <f t="shared" si="47"/>
        <v>6.4636560933400533E-2</v>
      </c>
      <c r="AK77" s="24">
        <f t="shared" si="47"/>
        <v>6.6325422016429991E-2</v>
      </c>
      <c r="AL77" s="24">
        <f t="shared" si="47"/>
        <v>3.818732129508029E-2</v>
      </c>
      <c r="AM77" s="24">
        <f t="shared" si="47"/>
        <v>4.7972967408172362E-2</v>
      </c>
      <c r="AN77" s="24">
        <f t="shared" si="47"/>
        <v>4.8957508131905136E-2</v>
      </c>
      <c r="AO77" s="24">
        <f t="shared" si="45"/>
        <v>4.6593965116109359E-2</v>
      </c>
      <c r="AP77" s="24">
        <f t="shared" si="45"/>
        <v>4.5688925137111758E-2</v>
      </c>
      <c r="AQ77" s="24">
        <f t="shared" si="45"/>
        <v>5.5981563402396572E-2</v>
      </c>
      <c r="AR77" s="24">
        <f t="shared" si="39"/>
        <v>5.3427337268797448E-2</v>
      </c>
      <c r="AS77" s="24" t="e">
        <f t="shared" si="39"/>
        <v>#DIV/0!</v>
      </c>
      <c r="AT77" s="24">
        <f t="shared" si="39"/>
        <v>5.3722089837439091E-2</v>
      </c>
      <c r="AU77" s="21"/>
      <c r="AV77" s="24">
        <f t="shared" si="44"/>
        <v>0.951252926662155</v>
      </c>
      <c r="AW77" s="24">
        <f t="shared" si="44"/>
        <v>0.89906464834910849</v>
      </c>
      <c r="AX77" s="24">
        <f t="shared" si="44"/>
        <v>0.90048235891540251</v>
      </c>
      <c r="AY77" s="24">
        <f t="shared" si="44"/>
        <v>1.2380881393769685</v>
      </c>
      <c r="AZ77" s="24">
        <f t="shared" si="44"/>
        <v>0.86963840810141591</v>
      </c>
      <c r="BA77" s="24">
        <f t="shared" si="44"/>
        <v>0.97421453814384118</v>
      </c>
      <c r="BB77" s="24">
        <f t="shared" si="44"/>
        <v>0.89363541146744474</v>
      </c>
      <c r="BC77" s="24">
        <f t="shared" si="44"/>
        <v>0.89651908501550337</v>
      </c>
      <c r="BD77" s="24">
        <f t="shared" si="42"/>
        <v>0.7043078445080726</v>
      </c>
      <c r="BE77" s="24">
        <f t="shared" si="42"/>
        <v>0.9041106485685253</v>
      </c>
      <c r="BF77" s="24">
        <f t="shared" si="42"/>
        <v>0.61090421610812817</v>
      </c>
      <c r="BG77" s="24">
        <f t="shared" si="42"/>
        <v>1.0772248036765451</v>
      </c>
      <c r="BH77" s="24">
        <f t="shared" si="42"/>
        <v>1.0115742459682382</v>
      </c>
      <c r="BI77" s="24">
        <f t="shared" si="42"/>
        <v>1.4001336880158242</v>
      </c>
      <c r="BJ77" s="24">
        <f t="shared" si="42"/>
        <v>0.89695564585159637</v>
      </c>
      <c r="BK77" s="24">
        <f t="shared" si="42"/>
        <v>0.84051171207864495</v>
      </c>
      <c r="BL77" s="24">
        <f t="shared" si="46"/>
        <v>0.95125292192457489</v>
      </c>
      <c r="BM77" s="24">
        <f t="shared" si="46"/>
        <v>0.98639753267345376</v>
      </c>
      <c r="BN77" s="24">
        <f t="shared" si="46"/>
        <v>1.0838392229196767</v>
      </c>
      <c r="BO77" s="24">
        <f t="shared" si="46"/>
        <v>1.0858201763702207</v>
      </c>
      <c r="BP77" s="24" t="e">
        <f t="shared" si="46"/>
        <v>#DIV/0!</v>
      </c>
      <c r="BQ77" s="24">
        <f t="shared" si="46"/>
        <v>0.98415622277771053</v>
      </c>
      <c r="BR77" s="21"/>
      <c r="BS77" s="35">
        <f t="shared" si="56"/>
        <v>44896</v>
      </c>
      <c r="BT77" s="24">
        <f t="shared" si="58"/>
        <v>1.1814433432524158E-2</v>
      </c>
      <c r="BU77" s="24">
        <f t="shared" si="49"/>
        <v>1.8564360482335208E-3</v>
      </c>
      <c r="BV77" s="24">
        <f t="shared" si="50"/>
        <v>6.0650035965552586E-3</v>
      </c>
      <c r="BW77" s="24">
        <f t="shared" si="48"/>
        <v>2.1522100417121076E-3</v>
      </c>
      <c r="BX77" s="24">
        <f t="shared" si="48"/>
        <v>3.7119801724110045E-3</v>
      </c>
      <c r="BY77" s="24">
        <f t="shared" si="48"/>
        <v>3.8372112880609905E-3</v>
      </c>
      <c r="BZ77" s="24">
        <f t="shared" si="48"/>
        <v>5.0858924038372361E-3</v>
      </c>
      <c r="CA77" s="24">
        <f t="shared" si="48"/>
        <v>1.1166391453834423E-3</v>
      </c>
      <c r="CB77" s="24">
        <f t="shared" si="48"/>
        <v>3.4658986049189455E-3</v>
      </c>
      <c r="CC77" s="24">
        <f t="shared" si="48"/>
        <v>1.1765832869484554E-4</v>
      </c>
      <c r="CD77" s="24">
        <f t="shared" si="48"/>
        <v>5.4235415463456046E-3</v>
      </c>
      <c r="CE77" s="24">
        <f t="shared" si="48"/>
        <v>1.9477503853580877E-3</v>
      </c>
      <c r="CF77" s="24">
        <f t="shared" si="57"/>
        <v>4.6594654994035214E-2</v>
      </c>
    </row>
    <row r="78" spans="1:84" x14ac:dyDescent="0.25">
      <c r="A78" s="31">
        <f>+[1]NOA!A79</f>
        <v>44927</v>
      </c>
      <c r="B78" s="17">
        <f>+[1]NOA!B79</f>
        <v>1233.9903999999999</v>
      </c>
      <c r="C78" s="17">
        <f>+[1]NOA!C79</f>
        <v>1272.7179000000001</v>
      </c>
      <c r="D78" s="17">
        <f>+[1]NOA!D79</f>
        <v>1022.842</v>
      </c>
      <c r="E78" s="17">
        <f>+[1]NOA!E79</f>
        <v>1369.8489999999999</v>
      </c>
      <c r="F78" s="17">
        <f>+[1]NOA!F79</f>
        <v>1091.6903</v>
      </c>
      <c r="G78" s="17">
        <f>+[1]NOA!G79</f>
        <v>1173.2438999999999</v>
      </c>
      <c r="H78" s="17">
        <f>+[1]NOA!H79</f>
        <v>1346.3378</v>
      </c>
      <c r="I78" s="17">
        <f>+[1]NOA!I79</f>
        <v>1207.701</v>
      </c>
      <c r="J78" s="17">
        <f>+[1]NOA!J79</f>
        <v>1004.3818</v>
      </c>
      <c r="K78" s="17">
        <f>+[1]NOA!K79</f>
        <v>1156.7891999999999</v>
      </c>
      <c r="L78" s="17">
        <f>+[1]NOA!L79</f>
        <v>824.93679999999995</v>
      </c>
      <c r="M78" s="17">
        <f>+[1]NOA!M79</f>
        <v>1350.1977999999999</v>
      </c>
      <c r="N78" s="17">
        <f>+[1]NOA!N79</f>
        <v>1080.2559000000001</v>
      </c>
      <c r="O78" s="18">
        <f>+[1]NOA!R79</f>
        <v>1566.211</v>
      </c>
      <c r="P78" s="19">
        <f>+[1]NOA!S79</f>
        <v>1220.6357</v>
      </c>
      <c r="Q78" s="20">
        <f>+[1]NOA!T79</f>
        <v>1048.4727</v>
      </c>
      <c r="R78" s="18">
        <f t="shared" si="51"/>
        <v>1234.0089179099998</v>
      </c>
      <c r="S78" s="19">
        <f t="shared" si="52"/>
        <v>1260.2981946625016</v>
      </c>
      <c r="T78" s="19">
        <f t="shared" si="53"/>
        <v>1269.0240307005299</v>
      </c>
      <c r="U78" s="19">
        <f t="shared" si="54"/>
        <v>1245.7273921695403</v>
      </c>
      <c r="V78" s="19"/>
      <c r="W78" s="20">
        <f t="shared" si="55"/>
        <v>1221.0200003389114</v>
      </c>
      <c r="X78" s="21"/>
      <c r="Y78" s="41">
        <f t="shared" si="47"/>
        <v>6.3323931661345423E-2</v>
      </c>
      <c r="Z78" s="24">
        <f t="shared" si="47"/>
        <v>7.8590670385479733E-2</v>
      </c>
      <c r="AA78" s="24">
        <f t="shared" si="47"/>
        <v>7.3462520663147624E-2</v>
      </c>
      <c r="AB78" s="24">
        <f t="shared" si="47"/>
        <v>2.5190893624944755E-2</v>
      </c>
      <c r="AC78" s="24">
        <f t="shared" si="47"/>
        <v>7.2606801568533053E-2</v>
      </c>
      <c r="AD78" s="24">
        <f t="shared" si="47"/>
        <v>5.6761326072348961E-2</v>
      </c>
      <c r="AE78" s="24">
        <f t="shared" si="47"/>
        <v>4.2810333284071689E-2</v>
      </c>
      <c r="AF78" s="24">
        <f t="shared" si="47"/>
        <v>4.8811601130252846E-2</v>
      </c>
      <c r="AG78" s="24">
        <f t="shared" si="47"/>
        <v>9.3426876514661528E-2</v>
      </c>
      <c r="AH78" s="24">
        <f t="shared" si="47"/>
        <v>7.2810455770639049E-2</v>
      </c>
      <c r="AI78" s="24">
        <f t="shared" si="47"/>
        <v>0</v>
      </c>
      <c r="AJ78" s="24">
        <f t="shared" si="47"/>
        <v>8.9104756367465843E-2</v>
      </c>
      <c r="AK78" s="24">
        <f t="shared" si="47"/>
        <v>5.7776975711458345E-2</v>
      </c>
      <c r="AL78" s="24">
        <f t="shared" si="47"/>
        <v>0.11273372785773472</v>
      </c>
      <c r="AM78" s="24">
        <f t="shared" si="47"/>
        <v>5.4158462690523157E-2</v>
      </c>
      <c r="AN78" s="24">
        <f t="shared" si="47"/>
        <v>5.4644691664559319E-2</v>
      </c>
      <c r="AO78" s="24">
        <f t="shared" si="45"/>
        <v>6.3323048524275505E-2</v>
      </c>
      <c r="AP78" s="24">
        <f t="shared" si="45"/>
        <v>6.650629859291679E-2</v>
      </c>
      <c r="AQ78" s="24">
        <f t="shared" si="45"/>
        <v>5.4559244646264826E-2</v>
      </c>
      <c r="AR78" s="24">
        <f t="shared" si="39"/>
        <v>4.4255838538096004E-2</v>
      </c>
      <c r="AS78" s="24" t="e">
        <f t="shared" si="39"/>
        <v>#DIV/0!</v>
      </c>
      <c r="AT78" s="24">
        <f t="shared" si="39"/>
        <v>4.5612817987148002E-2</v>
      </c>
      <c r="AU78" s="21"/>
      <c r="AV78" s="24">
        <f t="shared" si="44"/>
        <v>0.9943079358235114</v>
      </c>
      <c r="AW78" s="24">
        <f t="shared" si="44"/>
        <v>0.94994128196073069</v>
      </c>
      <c r="AX78" s="24">
        <f t="shared" si="44"/>
        <v>1.00749896076745</v>
      </c>
      <c r="AY78" s="24">
        <f t="shared" si="44"/>
        <v>1.2203206042531116</v>
      </c>
      <c r="AZ78" s="24">
        <f t="shared" si="44"/>
        <v>0.96403235959616507</v>
      </c>
      <c r="BA78" s="24">
        <f t="shared" si="44"/>
        <v>1.0109437387036482</v>
      </c>
      <c r="BB78" s="24">
        <f t="shared" si="44"/>
        <v>0.91552110442917845</v>
      </c>
      <c r="BC78" s="24">
        <f t="shared" si="44"/>
        <v>0.93745943242127217</v>
      </c>
      <c r="BD78" s="24">
        <f t="shared" si="42"/>
        <v>0.74884713991100305</v>
      </c>
      <c r="BE78" s="24">
        <f t="shared" si="42"/>
        <v>0.97492194478361704</v>
      </c>
      <c r="BF78" s="24">
        <f t="shared" si="42"/>
        <v>0.58982587663933228</v>
      </c>
      <c r="BG78" s="24">
        <f t="shared" si="42"/>
        <v>1.1463002806472611</v>
      </c>
      <c r="BH78" s="24">
        <f t="shared" si="42"/>
        <v>1.028539483960401</v>
      </c>
      <c r="BI78" s="24">
        <f t="shared" si="42"/>
        <v>1.434401258381699</v>
      </c>
      <c r="BJ78" s="24">
        <f t="shared" si="42"/>
        <v>0.93213063328375201</v>
      </c>
      <c r="BK78" s="24">
        <f t="shared" si="42"/>
        <v>0.9030027751712022</v>
      </c>
      <c r="BL78" s="24">
        <f t="shared" si="46"/>
        <v>0.99430984180901838</v>
      </c>
      <c r="BM78" s="24">
        <f t="shared" si="46"/>
        <v>1.0284017849768583</v>
      </c>
      <c r="BN78" s="24">
        <f t="shared" si="46"/>
        <v>1.1124369501798808</v>
      </c>
      <c r="BO78" s="24">
        <f t="shared" si="46"/>
        <v>1.1021200641218845</v>
      </c>
      <c r="BP78" s="24" t="e">
        <f t="shared" si="46"/>
        <v>#DIV/0!</v>
      </c>
      <c r="BQ78" s="24">
        <f t="shared" si="46"/>
        <v>1.006031501094828</v>
      </c>
      <c r="BR78" s="21"/>
      <c r="BS78" s="35">
        <f t="shared" si="56"/>
        <v>44927</v>
      </c>
      <c r="BT78" s="24">
        <f t="shared" si="58"/>
        <v>2.7704743599067636E-2</v>
      </c>
      <c r="BU78" s="24">
        <f t="shared" si="49"/>
        <v>1.8879289132262319E-3</v>
      </c>
      <c r="BV78" s="24">
        <f t="shared" si="50"/>
        <v>3.5878562809154688E-3</v>
      </c>
      <c r="BW78" s="24">
        <f t="shared" si="48"/>
        <v>4.4574661948252083E-3</v>
      </c>
      <c r="BX78" s="24">
        <f t="shared" si="48"/>
        <v>3.3232970054014425E-3</v>
      </c>
      <c r="BY78" s="24">
        <f t="shared" si="48"/>
        <v>3.0147745442751167E-3</v>
      </c>
      <c r="BZ78" s="24">
        <f t="shared" si="48"/>
        <v>4.0731912322831141E-3</v>
      </c>
      <c r="CA78" s="24">
        <f t="shared" si="48"/>
        <v>1.915289777844568E-3</v>
      </c>
      <c r="CB78" s="24">
        <f t="shared" si="48"/>
        <v>4.0252768024342548E-3</v>
      </c>
      <c r="CC78" s="24">
        <f t="shared" si="48"/>
        <v>0</v>
      </c>
      <c r="CD78" s="24">
        <f t="shared" si="48"/>
        <v>7.6055252947256936E-3</v>
      </c>
      <c r="CE78" s="24">
        <f t="shared" si="48"/>
        <v>1.7287017316976792E-3</v>
      </c>
      <c r="CF78" s="24">
        <f t="shared" si="57"/>
        <v>6.3324051376696416E-2</v>
      </c>
    </row>
    <row r="79" spans="1:84" x14ac:dyDescent="0.25">
      <c r="A79" s="31">
        <f>+[1]NOA!A80</f>
        <v>44958</v>
      </c>
      <c r="B79" s="17">
        <f>+[1]NOA!B80</f>
        <v>1323.9654</v>
      </c>
      <c r="C79" s="17">
        <f>+[1]NOA!C80</f>
        <v>1407.5310999999999</v>
      </c>
      <c r="D79" s="17">
        <f>+[1]NOA!D80</f>
        <v>1072.6902</v>
      </c>
      <c r="E79" s="17">
        <f>+[1]NOA!E80</f>
        <v>1419.1828</v>
      </c>
      <c r="F79" s="17">
        <f>+[1]NOA!F80</f>
        <v>1123.4573</v>
      </c>
      <c r="G79" s="17">
        <f>+[1]NOA!G80</f>
        <v>1236.7800999999999</v>
      </c>
      <c r="H79" s="17">
        <f>+[1]NOA!H80</f>
        <v>1415.28</v>
      </c>
      <c r="I79" s="17">
        <f>+[1]NOA!I80</f>
        <v>1273.1359</v>
      </c>
      <c r="J79" s="17">
        <f>+[1]NOA!J80</f>
        <v>1066.8407999999999</v>
      </c>
      <c r="K79" s="17">
        <f>+[1]NOA!K80</f>
        <v>1282.6683</v>
      </c>
      <c r="L79" s="17">
        <f>+[1]NOA!L80</f>
        <v>842.04560000000004</v>
      </c>
      <c r="M79" s="17">
        <f>+[1]NOA!M80</f>
        <v>1451.4363000000001</v>
      </c>
      <c r="N79" s="17">
        <f>+[1]NOA!N80</f>
        <v>1140.5523000000001</v>
      </c>
      <c r="O79" s="18">
        <f>+[1]NOA!R80</f>
        <v>1601.3803</v>
      </c>
      <c r="P79" s="19">
        <f>+[1]NOA!S80</f>
        <v>1332.5231000000001</v>
      </c>
      <c r="Q79" s="20">
        <f>+[1]NOA!T80</f>
        <v>1092.8925999999999</v>
      </c>
      <c r="R79" s="18">
        <f t="shared" si="51"/>
        <v>1323.9862636800001</v>
      </c>
      <c r="S79" s="19">
        <f t="shared" si="52"/>
        <v>1363.4081115442073</v>
      </c>
      <c r="T79" s="19">
        <f t="shared" si="53"/>
        <v>1346.1098434272953</v>
      </c>
      <c r="U79" s="19">
        <f t="shared" si="54"/>
        <v>1315.8814530531611</v>
      </c>
      <c r="V79" s="19"/>
      <c r="W79" s="20">
        <f t="shared" si="55"/>
        <v>1287.4565911459438</v>
      </c>
      <c r="X79" s="21"/>
      <c r="Y79" s="41">
        <f t="shared" si="47"/>
        <v>7.291385735253697E-2</v>
      </c>
      <c r="Z79" s="24">
        <f t="shared" si="47"/>
        <v>0.10592543720804093</v>
      </c>
      <c r="AA79" s="24">
        <f t="shared" si="47"/>
        <v>4.8734995238756351E-2</v>
      </c>
      <c r="AB79" s="24">
        <f t="shared" si="47"/>
        <v>3.6014042423654136E-2</v>
      </c>
      <c r="AC79" s="24">
        <f t="shared" si="47"/>
        <v>2.9098912026606971E-2</v>
      </c>
      <c r="AD79" s="24">
        <f t="shared" si="47"/>
        <v>5.4154298181307459E-2</v>
      </c>
      <c r="AE79" s="24">
        <f t="shared" si="47"/>
        <v>5.1207208176135222E-2</v>
      </c>
      <c r="AF79" s="24">
        <f t="shared" si="47"/>
        <v>5.4181374363356571E-2</v>
      </c>
      <c r="AG79" s="24">
        <f t="shared" si="47"/>
        <v>6.2186511145462697E-2</v>
      </c>
      <c r="AH79" s="24">
        <f t="shared" si="47"/>
        <v>0.10881766531015336</v>
      </c>
      <c r="AI79" s="24">
        <f t="shared" si="47"/>
        <v>2.0739528167491139E-2</v>
      </c>
      <c r="AJ79" s="24">
        <f t="shared" si="47"/>
        <v>7.4980495450370332E-2</v>
      </c>
      <c r="AK79" s="24">
        <f t="shared" si="47"/>
        <v>5.5816774525369262E-2</v>
      </c>
      <c r="AL79" s="24">
        <f t="shared" si="47"/>
        <v>2.2455020428282069E-2</v>
      </c>
      <c r="AM79" s="24">
        <f t="shared" si="47"/>
        <v>9.166322105768332E-2</v>
      </c>
      <c r="AN79" s="24">
        <f t="shared" si="47"/>
        <v>4.2366291463764361E-2</v>
      </c>
      <c r="AO79" s="24">
        <f t="shared" si="45"/>
        <v>7.2914664119601236E-2</v>
      </c>
      <c r="AP79" s="24">
        <f t="shared" si="45"/>
        <v>8.1813905088801375E-2</v>
      </c>
      <c r="AQ79" s="24">
        <f t="shared" si="45"/>
        <v>6.0744171002193204E-2</v>
      </c>
      <c r="AR79" s="24">
        <f t="shared" si="39"/>
        <v>5.6315740766879507E-2</v>
      </c>
      <c r="AS79" s="24" t="e">
        <f t="shared" si="39"/>
        <v>#DIV/0!</v>
      </c>
      <c r="AT79" s="24">
        <f t="shared" si="39"/>
        <v>5.4410731018813774E-2</v>
      </c>
      <c r="AU79" s="21"/>
      <c r="AV79" s="24">
        <f t="shared" si="44"/>
        <v>1.0406985105131863</v>
      </c>
      <c r="AW79" s="24">
        <f t="shared" si="44"/>
        <v>1.0294259540470256</v>
      </c>
      <c r="AX79" s="24">
        <f t="shared" si="44"/>
        <v>1.0474723210783541</v>
      </c>
      <c r="AY79" s="24">
        <f t="shared" si="44"/>
        <v>1.2258419429175667</v>
      </c>
      <c r="AZ79" s="24">
        <f t="shared" si="44"/>
        <v>1.0135108396775823</v>
      </c>
      <c r="BA79" s="24">
        <f t="shared" si="44"/>
        <v>1.0337325825547072</v>
      </c>
      <c r="BB79" s="24">
        <f t="shared" si="44"/>
        <v>0.93059473197870135</v>
      </c>
      <c r="BC79" s="24">
        <f t="shared" si="44"/>
        <v>0.9314352976800826</v>
      </c>
      <c r="BD79" s="24">
        <f t="shared" si="42"/>
        <v>0.82318857471172802</v>
      </c>
      <c r="BE79" s="24">
        <f t="shared" si="42"/>
        <v>1.1013449300339859</v>
      </c>
      <c r="BF79" s="24">
        <f t="shared" si="42"/>
        <v>0.55406678360293626</v>
      </c>
      <c r="BG79" s="24">
        <f t="shared" si="42"/>
        <v>1.1667749479667551</v>
      </c>
      <c r="BH79" s="24">
        <f t="shared" si="42"/>
        <v>1.0518132394081912</v>
      </c>
      <c r="BI79" s="24">
        <f t="shared" si="42"/>
        <v>1.2955964402478886</v>
      </c>
      <c r="BJ79" s="24">
        <f t="shared" si="42"/>
        <v>1.0156946144750232</v>
      </c>
      <c r="BK79" s="24">
        <f t="shared" si="42"/>
        <v>0.92940133426005489</v>
      </c>
      <c r="BL79" s="24">
        <f t="shared" si="46"/>
        <v>1.0406992651656877</v>
      </c>
      <c r="BM79" s="24">
        <f t="shared" si="46"/>
        <v>1.0840964024157911</v>
      </c>
      <c r="BN79" s="24">
        <f t="shared" si="46"/>
        <v>1.1452385279184378</v>
      </c>
      <c r="BO79" s="24">
        <f t="shared" si="46"/>
        <v>1.1385098502298194</v>
      </c>
      <c r="BP79" s="24" t="e">
        <f t="shared" si="46"/>
        <v>#DIV/0!</v>
      </c>
      <c r="BQ79" s="24">
        <f t="shared" si="46"/>
        <v>1.0303897435670795</v>
      </c>
      <c r="BR79" s="21"/>
      <c r="BS79" s="35">
        <f t="shared" si="56"/>
        <v>44958</v>
      </c>
      <c r="BT79" s="24">
        <f t="shared" si="58"/>
        <v>3.7876904423243443E-2</v>
      </c>
      <c r="BU79" s="24">
        <f t="shared" si="49"/>
        <v>1.2643928672378658E-3</v>
      </c>
      <c r="BV79" s="24">
        <f t="shared" si="50"/>
        <v>4.9454121036922281E-3</v>
      </c>
      <c r="BW79" s="24">
        <f t="shared" si="48"/>
        <v>1.8020318472493821E-3</v>
      </c>
      <c r="BX79" s="24">
        <f t="shared" si="48"/>
        <v>3.1510905109148344E-3</v>
      </c>
      <c r="BY79" s="24">
        <f t="shared" si="48"/>
        <v>3.5365277233923354E-3</v>
      </c>
      <c r="BZ79" s="24">
        <f t="shared" si="48"/>
        <v>4.4595769059467541E-3</v>
      </c>
      <c r="CA79" s="24">
        <f t="shared" si="48"/>
        <v>1.310940587544278E-3</v>
      </c>
      <c r="CB79" s="24">
        <f t="shared" si="48"/>
        <v>6.0695824294905425E-3</v>
      </c>
      <c r="CC79" s="24">
        <f t="shared" si="48"/>
        <v>2.8283811608259015E-4</v>
      </c>
      <c r="CD79" s="24">
        <f t="shared" si="48"/>
        <v>6.5551208096918849E-3</v>
      </c>
      <c r="CE79" s="24">
        <f t="shared" si="48"/>
        <v>1.6613399909756175E-3</v>
      </c>
      <c r="CF79" s="24">
        <f t="shared" si="57"/>
        <v>7.2915758315461765E-2</v>
      </c>
    </row>
    <row r="80" spans="1:84" x14ac:dyDescent="0.25">
      <c r="A80" s="31">
        <f>+[1]NOA!A81</f>
        <v>44986</v>
      </c>
      <c r="B80" s="17">
        <f>+[1]NOA!B81</f>
        <v>1421.13</v>
      </c>
      <c r="C80" s="17">
        <f>+[1]NOA!C81</f>
        <v>1524.2950000000001</v>
      </c>
      <c r="D80" s="17">
        <f>+[1]NOA!D81</f>
        <v>1166.7916</v>
      </c>
      <c r="E80" s="17">
        <f>+[1]NOA!E81</f>
        <v>1500.2306000000001</v>
      </c>
      <c r="F80" s="17">
        <f>+[1]NOA!F81</f>
        <v>1182.3430000000001</v>
      </c>
      <c r="G80" s="17">
        <f>+[1]NOA!G81</f>
        <v>1316.3036</v>
      </c>
      <c r="H80" s="17">
        <f>+[1]NOA!H81</f>
        <v>1494.3576</v>
      </c>
      <c r="I80" s="17">
        <f>+[1]NOA!I81</f>
        <v>1341.2973</v>
      </c>
      <c r="J80" s="17">
        <f>+[1]NOA!J81</f>
        <v>1097.9241999999999</v>
      </c>
      <c r="K80" s="17">
        <f>+[1]NOA!K81</f>
        <v>1339.7923000000001</v>
      </c>
      <c r="L80" s="17">
        <f>+[1]NOA!L81</f>
        <v>1227.1312</v>
      </c>
      <c r="M80" s="17">
        <f>+[1]NOA!M81</f>
        <v>1570.3315</v>
      </c>
      <c r="N80" s="17">
        <f>+[1]NOA!N81</f>
        <v>1211.8616</v>
      </c>
      <c r="O80" s="18">
        <f>+[1]NOA!R81</f>
        <v>1657.2927999999999</v>
      </c>
      <c r="P80" s="19">
        <f>+[1]NOA!S81</f>
        <v>1438.1088</v>
      </c>
      <c r="Q80" s="20">
        <f>+[1]NOA!T81</f>
        <v>1186.961</v>
      </c>
      <c r="R80" s="18">
        <f t="shared" si="51"/>
        <v>1421.15004449</v>
      </c>
      <c r="S80" s="19">
        <f t="shared" si="52"/>
        <v>1463.4257533885645</v>
      </c>
      <c r="T80" s="19">
        <f t="shared" si="53"/>
        <v>1430.4402138989674</v>
      </c>
      <c r="U80" s="19">
        <f t="shared" si="54"/>
        <v>1390.2918167744256</v>
      </c>
      <c r="V80" s="19"/>
      <c r="W80" s="20">
        <f t="shared" si="55"/>
        <v>1372.4272274094474</v>
      </c>
      <c r="X80" s="21"/>
      <c r="Y80" s="41">
        <f t="shared" si="47"/>
        <v>7.3389077992521701E-2</v>
      </c>
      <c r="Z80" s="24">
        <f t="shared" si="47"/>
        <v>8.2956532896502289E-2</v>
      </c>
      <c r="AA80" s="24">
        <f t="shared" si="47"/>
        <v>8.7724675773116934E-2</v>
      </c>
      <c r="AB80" s="24">
        <f t="shared" si="47"/>
        <v>5.7108781194360692E-2</v>
      </c>
      <c r="AC80" s="24">
        <f t="shared" si="47"/>
        <v>5.2414720167824891E-2</v>
      </c>
      <c r="AD80" s="24">
        <f t="shared" si="47"/>
        <v>6.4298819167611043E-2</v>
      </c>
      <c r="AE80" s="24">
        <f t="shared" si="47"/>
        <v>5.5874173308462005E-2</v>
      </c>
      <c r="AF80" s="24">
        <f t="shared" si="47"/>
        <v>5.3538196511464298E-2</v>
      </c>
      <c r="AG80" s="24">
        <f t="shared" si="47"/>
        <v>2.9135931059254494E-2</v>
      </c>
      <c r="AH80" s="24">
        <f t="shared" si="47"/>
        <v>4.4535286324609347E-2</v>
      </c>
      <c r="AI80" s="24">
        <f t="shared" si="47"/>
        <v>0.45732155123190465</v>
      </c>
      <c r="AJ80" s="24">
        <f t="shared" si="47"/>
        <v>8.1915548067799993E-2</v>
      </c>
      <c r="AK80" s="24">
        <f t="shared" si="47"/>
        <v>6.2521727412236938E-2</v>
      </c>
      <c r="AL80" s="24">
        <f t="shared" si="47"/>
        <v>3.4915191600646045E-2</v>
      </c>
      <c r="AM80" s="24">
        <f t="shared" si="47"/>
        <v>7.923742560260294E-2</v>
      </c>
      <c r="AN80" s="24">
        <f t="shared" si="47"/>
        <v>8.607286754434984E-2</v>
      </c>
      <c r="AO80" s="24">
        <f t="shared" si="45"/>
        <v>7.3387302780570041E-2</v>
      </c>
      <c r="AP80" s="24">
        <f t="shared" si="45"/>
        <v>7.3358549797005734E-2</v>
      </c>
      <c r="AQ80" s="24">
        <f t="shared" si="45"/>
        <v>6.2647465868729268E-2</v>
      </c>
      <c r="AR80" s="24">
        <f t="shared" si="39"/>
        <v>5.6547923483999618E-2</v>
      </c>
      <c r="AS80" s="24" t="e">
        <f t="shared" si="39"/>
        <v>#DIV/0!</v>
      </c>
      <c r="AT80" s="24">
        <f t="shared" si="39"/>
        <v>6.5998835881427853E-2</v>
      </c>
      <c r="AU80" s="21"/>
      <c r="AV80" s="24">
        <f t="shared" si="44"/>
        <v>1.0516320098654122</v>
      </c>
      <c r="AW80" s="24">
        <f t="shared" si="44"/>
        <v>1.0228004046941122</v>
      </c>
      <c r="AX80" s="24">
        <f t="shared" si="44"/>
        <v>1.1163991643174129</v>
      </c>
      <c r="AY80" s="24">
        <f t="shared" si="44"/>
        <v>1.210705301104829</v>
      </c>
      <c r="AZ80" s="24">
        <f t="shared" si="44"/>
        <v>1.0060258328996969</v>
      </c>
      <c r="BA80" s="24">
        <f t="shared" si="44"/>
        <v>1.0734254933764134</v>
      </c>
      <c r="BB80" s="24">
        <f t="shared" si="44"/>
        <v>0.9370523096737664</v>
      </c>
      <c r="BC80" s="24">
        <f t="shared" ref="BC80:BE95" si="59">+I80/I68-1</f>
        <v>0.91788317775851591</v>
      </c>
      <c r="BD80" s="24">
        <f t="shared" si="42"/>
        <v>0.80365157879692406</v>
      </c>
      <c r="BE80" s="24">
        <f t="shared" si="42"/>
        <v>1.1243099480842811</v>
      </c>
      <c r="BF80" s="24">
        <f t="shared" si="42"/>
        <v>0.90374768592173216</v>
      </c>
      <c r="BG80" s="24">
        <f t="shared" si="42"/>
        <v>1.2314282758622652</v>
      </c>
      <c r="BH80" s="24">
        <f t="shared" si="42"/>
        <v>1.0806809205008419</v>
      </c>
      <c r="BI80" s="24">
        <f t="shared" si="42"/>
        <v>1.2727859679918812</v>
      </c>
      <c r="BJ80" s="24">
        <f t="shared" si="42"/>
        <v>1.0316279921334757</v>
      </c>
      <c r="BK80" s="24">
        <f t="shared" si="42"/>
        <v>0.95231105629913215</v>
      </c>
      <c r="BL80" s="24">
        <f t="shared" si="46"/>
        <v>1.0516316525277207</v>
      </c>
      <c r="BM80" s="24">
        <f t="shared" si="46"/>
        <v>1.0928027587522218</v>
      </c>
      <c r="BN80" s="24">
        <f t="shared" si="46"/>
        <v>1.1684579198398408</v>
      </c>
      <c r="BO80" s="24">
        <f t="shared" si="46"/>
        <v>1.1488011403006455</v>
      </c>
      <c r="BP80" s="24" t="e">
        <f t="shared" si="46"/>
        <v>#DIV/0!</v>
      </c>
      <c r="BQ80" s="24">
        <f t="shared" si="46"/>
        <v>1.0459058997359802</v>
      </c>
      <c r="BR80" s="21"/>
      <c r="BS80" s="35">
        <f t="shared" si="56"/>
        <v>44986</v>
      </c>
      <c r="BT80" s="24">
        <f t="shared" si="58"/>
        <v>3.05763610816416E-2</v>
      </c>
      <c r="BU80" s="24">
        <f t="shared" si="49"/>
        <v>2.2246607199855831E-3</v>
      </c>
      <c r="BV80" s="24">
        <f t="shared" si="50"/>
        <v>7.5724130404012111E-3</v>
      </c>
      <c r="BW80" s="24">
        <f t="shared" si="48"/>
        <v>3.1133736576499683E-3</v>
      </c>
      <c r="BX80" s="24">
        <f t="shared" si="48"/>
        <v>3.67595573116941E-3</v>
      </c>
      <c r="BY80" s="24">
        <f t="shared" si="48"/>
        <v>3.7807725791021455E-3</v>
      </c>
      <c r="BZ80" s="24">
        <f t="shared" si="48"/>
        <v>4.3297005646824272E-3</v>
      </c>
      <c r="CA80" s="24">
        <f t="shared" si="48"/>
        <v>6.0806729541421512E-4</v>
      </c>
      <c r="CB80" s="24">
        <f t="shared" si="48"/>
        <v>2.5671954871328219E-3</v>
      </c>
      <c r="CC80" s="24">
        <f t="shared" si="48"/>
        <v>5.9334981412656257E-3</v>
      </c>
      <c r="CD80" s="24">
        <f t="shared" si="48"/>
        <v>7.1752075091992542E-3</v>
      </c>
      <c r="CE80" s="24">
        <f t="shared" si="48"/>
        <v>1.8312534451428992E-3</v>
      </c>
      <c r="CF80" s="24">
        <f t="shared" si="57"/>
        <v>7.3388459252787155E-2</v>
      </c>
    </row>
    <row r="81" spans="1:84" x14ac:dyDescent="0.25">
      <c r="A81" s="31">
        <f>+[1]NOA!A82</f>
        <v>45017</v>
      </c>
      <c r="B81" s="17">
        <f>+[1]NOA!B82</f>
        <v>1530.4512</v>
      </c>
      <c r="C81" s="17">
        <f>+[1]NOA!C82</f>
        <v>1652.9989</v>
      </c>
      <c r="D81" s="17">
        <f>+[1]NOA!D82</f>
        <v>1216.539</v>
      </c>
      <c r="E81" s="17">
        <f>+[1]NOA!E82</f>
        <v>1658.0142000000001</v>
      </c>
      <c r="F81" s="17">
        <f>+[1]NOA!F82</f>
        <v>1230.9614999999999</v>
      </c>
      <c r="G81" s="17">
        <f>+[1]NOA!G82</f>
        <v>1429.7199000000001</v>
      </c>
      <c r="H81" s="17">
        <f>+[1]NOA!H82</f>
        <v>1586.6638</v>
      </c>
      <c r="I81" s="17">
        <f>+[1]NOA!I82</f>
        <v>1414.3273999999999</v>
      </c>
      <c r="J81" s="17">
        <f>+[1]NOA!J82</f>
        <v>1168.8492000000001</v>
      </c>
      <c r="K81" s="17">
        <f>+[1]NOA!K82</f>
        <v>1397.3359</v>
      </c>
      <c r="L81" s="17">
        <f>+[1]NOA!L82</f>
        <v>1256.7741000000001</v>
      </c>
      <c r="M81" s="17">
        <f>+[1]NOA!M82</f>
        <v>1738.5677000000001</v>
      </c>
      <c r="N81" s="17">
        <f>+[1]NOA!N82</f>
        <v>1270.3368</v>
      </c>
      <c r="O81" s="18">
        <f>+[1]NOA!R82</f>
        <v>1822.5518</v>
      </c>
      <c r="P81" s="19">
        <f>+[1]NOA!S82</f>
        <v>1553.9725000000001</v>
      </c>
      <c r="Q81" s="20">
        <f>+[1]NOA!T82</f>
        <v>1231.0758000000001</v>
      </c>
      <c r="R81" s="18">
        <f t="shared" si="51"/>
        <v>1530.4715440299999</v>
      </c>
      <c r="S81" s="19">
        <f t="shared" si="52"/>
        <v>1587.6845039114494</v>
      </c>
      <c r="T81" s="19">
        <f t="shared" si="53"/>
        <v>1556.9068124476694</v>
      </c>
      <c r="U81" s="19">
        <f t="shared" si="54"/>
        <v>1504.7706597341958</v>
      </c>
      <c r="V81" s="19"/>
      <c r="W81" s="20">
        <f t="shared" si="55"/>
        <v>1470.4941547765304</v>
      </c>
      <c r="X81" s="21"/>
      <c r="Y81" s="41">
        <f t="shared" si="47"/>
        <v>7.6925545164763243E-2</v>
      </c>
      <c r="Z81" s="24">
        <f t="shared" si="47"/>
        <v>8.4435033900918111E-2</v>
      </c>
      <c r="AA81" s="24">
        <f t="shared" si="47"/>
        <v>4.2636062858182999E-2</v>
      </c>
      <c r="AB81" s="24">
        <f t="shared" ref="AB81:AN95" si="60">+E81/E80-1</f>
        <v>0.10517289808646746</v>
      </c>
      <c r="AC81" s="24">
        <f t="shared" si="60"/>
        <v>4.112047011738551E-2</v>
      </c>
      <c r="AD81" s="24">
        <f t="shared" si="60"/>
        <v>8.6162721122999386E-2</v>
      </c>
      <c r="AE81" s="24">
        <f t="shared" si="60"/>
        <v>6.1769820021660093E-2</v>
      </c>
      <c r="AF81" s="24">
        <f t="shared" si="60"/>
        <v>5.4447362266367039E-2</v>
      </c>
      <c r="AG81" s="24">
        <f t="shared" si="60"/>
        <v>6.4599177247391282E-2</v>
      </c>
      <c r="AH81" s="24">
        <f t="shared" si="60"/>
        <v>4.2949642269178634E-2</v>
      </c>
      <c r="AI81" s="24">
        <f t="shared" si="60"/>
        <v>2.4156259738160157E-2</v>
      </c>
      <c r="AJ81" s="24">
        <f t="shared" si="60"/>
        <v>0.10713419427681359</v>
      </c>
      <c r="AK81" s="24">
        <f t="shared" si="60"/>
        <v>4.8252374693611877E-2</v>
      </c>
      <c r="AL81" s="24">
        <f t="shared" si="60"/>
        <v>9.9716236020575222E-2</v>
      </c>
      <c r="AM81" s="24">
        <f t="shared" si="60"/>
        <v>8.0566713728474681E-2</v>
      </c>
      <c r="AN81" s="24">
        <f t="shared" si="60"/>
        <v>3.7166174794285523E-2</v>
      </c>
      <c r="AO81" s="24">
        <f t="shared" si="45"/>
        <v>7.6924670947909224E-2</v>
      </c>
      <c r="AP81" s="24">
        <f t="shared" si="45"/>
        <v>8.4909501035610013E-2</v>
      </c>
      <c r="AQ81" s="24">
        <f t="shared" si="45"/>
        <v>8.8410964205201337E-2</v>
      </c>
      <c r="AR81" s="24">
        <f t="shared" si="39"/>
        <v>8.2341593022800863E-2</v>
      </c>
      <c r="AS81" s="24" t="e">
        <f t="shared" si="39"/>
        <v>#DIV/0!</v>
      </c>
      <c r="AT81" s="24">
        <f t="shared" si="39"/>
        <v>7.1455101887035077E-2</v>
      </c>
      <c r="AU81" s="21"/>
      <c r="AV81" s="24">
        <f t="shared" ref="AV81:BB95" si="61">+B81/B69-1</f>
        <v>1.0772365751336879</v>
      </c>
      <c r="AW81" s="24">
        <f t="shared" si="61"/>
        <v>1.0633112435309284</v>
      </c>
      <c r="AX81" s="24">
        <f t="shared" si="61"/>
        <v>1.1387365245458958</v>
      </c>
      <c r="AY81" s="24">
        <f t="shared" si="61"/>
        <v>1.2039532574495775</v>
      </c>
      <c r="AZ81" s="24">
        <f t="shared" si="61"/>
        <v>0.99228197222986037</v>
      </c>
      <c r="BA81" s="24">
        <f t="shared" si="61"/>
        <v>1.1310740615810273</v>
      </c>
      <c r="BB81" s="24">
        <f t="shared" si="61"/>
        <v>0.95122142582729885</v>
      </c>
      <c r="BC81" s="24">
        <f t="shared" si="59"/>
        <v>0.9250040151678065</v>
      </c>
      <c r="BD81" s="24">
        <f t="shared" si="42"/>
        <v>0.86121802420150395</v>
      </c>
      <c r="BE81" s="24">
        <f t="shared" si="42"/>
        <v>1.0889425973382174</v>
      </c>
      <c r="BF81" s="24">
        <f t="shared" si="42"/>
        <v>0.8689774870419551</v>
      </c>
      <c r="BG81" s="24">
        <f t="shared" si="42"/>
        <v>1.3224968172946805</v>
      </c>
      <c r="BH81" s="24">
        <f t="shared" si="42"/>
        <v>1.0568358707742824</v>
      </c>
      <c r="BI81" s="24">
        <f t="shared" si="42"/>
        <v>1.3212651777452717</v>
      </c>
      <c r="BJ81" s="24">
        <f t="shared" si="42"/>
        <v>1.0604509072972941</v>
      </c>
      <c r="BK81" s="24">
        <f t="shared" si="42"/>
        <v>0.93889837978869362</v>
      </c>
      <c r="BL81" s="24">
        <f t="shared" si="46"/>
        <v>1.0772351270549336</v>
      </c>
      <c r="BM81" s="24">
        <f t="shared" si="46"/>
        <v>1.1243692737382673</v>
      </c>
      <c r="BN81" s="24">
        <f t="shared" si="46"/>
        <v>1.1899426401552007</v>
      </c>
      <c r="BO81" s="24">
        <f t="shared" si="46"/>
        <v>1.1492676337789631</v>
      </c>
      <c r="BP81" s="24" t="e">
        <f t="shared" si="46"/>
        <v>#DIV/0!</v>
      </c>
      <c r="BQ81" s="24">
        <f t="shared" si="46"/>
        <v>1.0529193508028993</v>
      </c>
      <c r="BR81" s="21"/>
      <c r="BS81" s="35">
        <f t="shared" si="56"/>
        <v>45017</v>
      </c>
      <c r="BT81" s="24">
        <f t="shared" si="58"/>
        <v>3.1398705347153312E-2</v>
      </c>
      <c r="BU81" s="24">
        <f t="shared" si="49"/>
        <v>1.0956728941053943E-3</v>
      </c>
      <c r="BV81" s="24">
        <f t="shared" si="50"/>
        <v>1.3734022446926035E-2</v>
      </c>
      <c r="BW81" s="24">
        <f t="shared" si="48"/>
        <v>2.3947809137798703E-3</v>
      </c>
      <c r="BX81" s="24">
        <f t="shared" si="48"/>
        <v>4.8841960693251181E-3</v>
      </c>
      <c r="BY81" s="24">
        <f t="shared" si="48"/>
        <v>4.1115045491967647E-3</v>
      </c>
      <c r="BZ81" s="24">
        <f t="shared" si="48"/>
        <v>4.3217942130558042E-3</v>
      </c>
      <c r="CA81" s="24">
        <f t="shared" si="48"/>
        <v>1.2926034212211441E-3</v>
      </c>
      <c r="CB81" s="24">
        <f t="shared" si="48"/>
        <v>2.4092406746743776E-3</v>
      </c>
      <c r="CC81" s="24">
        <f t="shared" si="48"/>
        <v>4.2551713073399414E-4</v>
      </c>
      <c r="CD81" s="24">
        <f t="shared" si="48"/>
        <v>9.4587211444413979E-3</v>
      </c>
      <c r="CE81" s="24">
        <f t="shared" si="48"/>
        <v>1.3989971360818525E-3</v>
      </c>
      <c r="CF81" s="24">
        <f t="shared" si="57"/>
        <v>7.6925755940695062E-2</v>
      </c>
    </row>
    <row r="82" spans="1:84" x14ac:dyDescent="0.25">
      <c r="A82" s="31">
        <f>+[1]NOA!A83</f>
        <v>45047</v>
      </c>
      <c r="B82" s="17">
        <f>+[1]NOA!B83</f>
        <v>1652.2346</v>
      </c>
      <c r="C82" s="17">
        <f>+[1]NOA!C83</f>
        <v>1783.5959</v>
      </c>
      <c r="D82" s="17">
        <f>+[1]NOA!D83</f>
        <v>1320.4931999999999</v>
      </c>
      <c r="E82" s="17">
        <f>+[1]NOA!E83</f>
        <v>1781.3771999999999</v>
      </c>
      <c r="F82" s="17">
        <f>+[1]NOA!F83</f>
        <v>1350.9875999999999</v>
      </c>
      <c r="G82" s="17">
        <f>+[1]NOA!G83</f>
        <v>1566.0825</v>
      </c>
      <c r="H82" s="17">
        <f>+[1]NOA!H83</f>
        <v>1751.2184</v>
      </c>
      <c r="I82" s="17">
        <f>+[1]NOA!I83</f>
        <v>1504.3751999999999</v>
      </c>
      <c r="J82" s="17">
        <f>+[1]NOA!J83</f>
        <v>1238.7999</v>
      </c>
      <c r="K82" s="17">
        <f>+[1]NOA!K83</f>
        <v>1473.3356000000001</v>
      </c>
      <c r="L82" s="17">
        <f>+[1]NOA!L83</f>
        <v>1298.0071</v>
      </c>
      <c r="M82" s="17">
        <f>+[1]NOA!M83</f>
        <v>1895.9688000000001</v>
      </c>
      <c r="N82" s="17">
        <f>+[1]NOA!N83</f>
        <v>1373.4546</v>
      </c>
      <c r="O82" s="18">
        <f>+[1]NOA!R83</f>
        <v>1979.3557000000001</v>
      </c>
      <c r="P82" s="19">
        <f>+[1]NOA!S83</f>
        <v>1675.7876000000001</v>
      </c>
      <c r="Q82" s="20">
        <f>+[1]NOA!T83</f>
        <v>1327.7408</v>
      </c>
      <c r="R82" s="18">
        <f t="shared" si="51"/>
        <v>1652.2570493399994</v>
      </c>
      <c r="S82" s="19">
        <f t="shared" si="52"/>
        <v>1713.6406030829819</v>
      </c>
      <c r="T82" s="19">
        <f t="shared" si="53"/>
        <v>1680.2942795422825</v>
      </c>
      <c r="U82" s="19">
        <f t="shared" si="54"/>
        <v>1618.3963119252876</v>
      </c>
      <c r="V82" s="19"/>
      <c r="W82" s="20">
        <f t="shared" si="55"/>
        <v>1581.2240511120526</v>
      </c>
      <c r="X82" s="21"/>
      <c r="Y82" s="41">
        <f t="shared" ref="Y82:AA95" si="62">+B82/B81-1</f>
        <v>7.9573527074891404E-2</v>
      </c>
      <c r="Z82" s="24">
        <f t="shared" si="62"/>
        <v>7.9006102181919058E-2</v>
      </c>
      <c r="AA82" s="24">
        <f t="shared" si="62"/>
        <v>8.5450774697728438E-2</v>
      </c>
      <c r="AB82" s="24">
        <f t="shared" si="60"/>
        <v>7.4404067226927051E-2</v>
      </c>
      <c r="AC82" s="24">
        <f t="shared" si="60"/>
        <v>9.7505973988625927E-2</v>
      </c>
      <c r="AD82" s="24">
        <f t="shared" si="60"/>
        <v>9.5377143453063695E-2</v>
      </c>
      <c r="AE82" s="24">
        <f t="shared" si="60"/>
        <v>0.10371106973008382</v>
      </c>
      <c r="AF82" s="24">
        <f t="shared" si="60"/>
        <v>6.3668285009538916E-2</v>
      </c>
      <c r="AG82" s="24">
        <f t="shared" si="60"/>
        <v>5.984578677899588E-2</v>
      </c>
      <c r="AH82" s="24">
        <f t="shared" si="60"/>
        <v>5.4388998378986919E-2</v>
      </c>
      <c r="AI82" s="24">
        <f t="shared" si="60"/>
        <v>3.2808601004747029E-2</v>
      </c>
      <c r="AJ82" s="24">
        <f t="shared" si="60"/>
        <v>9.0534927112703167E-2</v>
      </c>
      <c r="AK82" s="24">
        <f t="shared" si="60"/>
        <v>8.1173591129533484E-2</v>
      </c>
      <c r="AL82" s="24">
        <f t="shared" si="60"/>
        <v>8.603535987289912E-2</v>
      </c>
      <c r="AM82" s="24">
        <f t="shared" si="60"/>
        <v>7.8389482439361169E-2</v>
      </c>
      <c r="AN82" s="24">
        <f t="shared" si="60"/>
        <v>7.8520753961697443E-2</v>
      </c>
      <c r="AO82" s="24">
        <f t="shared" si="45"/>
        <v>7.9573844927111059E-2</v>
      </c>
      <c r="AP82" s="24">
        <f t="shared" si="45"/>
        <v>7.93332043370234E-2</v>
      </c>
      <c r="AQ82" s="24">
        <f t="shared" si="45"/>
        <v>7.9251671396203482E-2</v>
      </c>
      <c r="AR82" s="24">
        <f t="shared" si="39"/>
        <v>7.5510278896029792E-2</v>
      </c>
      <c r="AS82" s="24" t="e">
        <f t="shared" si="39"/>
        <v>#DIV/0!</v>
      </c>
      <c r="AT82" s="24">
        <f t="shared" si="39"/>
        <v>7.5301146880349057E-2</v>
      </c>
      <c r="AU82" s="21"/>
      <c r="AV82" s="24">
        <f t="shared" si="61"/>
        <v>1.1246031401084831</v>
      </c>
      <c r="AW82" s="24">
        <f t="shared" si="61"/>
        <v>1.1267598781701</v>
      </c>
      <c r="AX82" s="24">
        <f t="shared" si="61"/>
        <v>1.1792283890971675</v>
      </c>
      <c r="AY82" s="24">
        <f t="shared" si="61"/>
        <v>1.2526361073585663</v>
      </c>
      <c r="AZ82" s="24">
        <f t="shared" si="61"/>
        <v>0.98781492110833091</v>
      </c>
      <c r="BA82" s="24">
        <f t="shared" si="61"/>
        <v>1.2083602195722043</v>
      </c>
      <c r="BB82" s="24">
        <f t="shared" si="61"/>
        <v>1.0334054631986738</v>
      </c>
      <c r="BC82" s="24">
        <f t="shared" si="59"/>
        <v>0.9322903708468524</v>
      </c>
      <c r="BD82" s="24">
        <f t="shared" si="42"/>
        <v>0.89947836406876025</v>
      </c>
      <c r="BE82" s="24">
        <f t="shared" si="42"/>
        <v>1.0459743618513948</v>
      </c>
      <c r="BF82" s="24">
        <f t="shared" si="42"/>
        <v>0.92350607894245096</v>
      </c>
      <c r="BG82" s="24">
        <f t="shared" si="42"/>
        <v>1.3810659941635293</v>
      </c>
      <c r="BH82" s="24">
        <f t="shared" si="42"/>
        <v>1.1186446273036683</v>
      </c>
      <c r="BI82" s="24">
        <f t="shared" si="42"/>
        <v>1.4516853949284871</v>
      </c>
      <c r="BJ82" s="24">
        <f t="shared" si="42"/>
        <v>1.1023895631983005</v>
      </c>
      <c r="BK82" s="24">
        <f t="shared" si="42"/>
        <v>0.94841989425704143</v>
      </c>
      <c r="BL82" s="24">
        <f t="shared" si="46"/>
        <v>1.1245990338326832</v>
      </c>
      <c r="BM82" s="24">
        <f t="shared" si="46"/>
        <v>1.1774784598485635</v>
      </c>
      <c r="BN82" s="24">
        <f t="shared" si="46"/>
        <v>1.2320275891682146</v>
      </c>
      <c r="BO82" s="24">
        <f t="shared" si="46"/>
        <v>1.1860225656675634</v>
      </c>
      <c r="BP82" s="24" t="e">
        <f t="shared" si="46"/>
        <v>#DIV/0!</v>
      </c>
      <c r="BQ82" s="24">
        <f t="shared" si="46"/>
        <v>1.0924376120158121</v>
      </c>
      <c r="BR82" s="21"/>
      <c r="BS82" s="35">
        <f t="shared" si="56"/>
        <v>45047</v>
      </c>
      <c r="BT82" s="24">
        <f t="shared" si="58"/>
        <v>2.9584726321231276E-2</v>
      </c>
      <c r="BU82" s="24">
        <f t="shared" si="49"/>
        <v>2.126017778286558E-3</v>
      </c>
      <c r="BV82" s="24">
        <f t="shared" si="50"/>
        <v>9.9709177920863992E-3</v>
      </c>
      <c r="BW82" s="24">
        <f t="shared" si="48"/>
        <v>5.4897712517720295E-3</v>
      </c>
      <c r="BX82" s="24">
        <f t="shared" si="48"/>
        <v>5.4528959302981989E-3</v>
      </c>
      <c r="BY82" s="24">
        <f t="shared" si="48"/>
        <v>6.8060361414986606E-3</v>
      </c>
      <c r="BZ82" s="24">
        <f t="shared" si="48"/>
        <v>4.9482270195874293E-3</v>
      </c>
      <c r="CA82" s="24">
        <f t="shared" si="48"/>
        <v>1.1837836645820505E-3</v>
      </c>
      <c r="CB82" s="24">
        <f t="shared" si="48"/>
        <v>2.9546725501603741E-3</v>
      </c>
      <c r="CC82" s="24">
        <f t="shared" si="48"/>
        <v>5.4961125189747898E-4</v>
      </c>
      <c r="CD82" s="24">
        <f t="shared" si="48"/>
        <v>8.2174118913428944E-3</v>
      </c>
      <c r="CE82" s="24">
        <f t="shared" si="48"/>
        <v>2.2908310960846057E-3</v>
      </c>
      <c r="CF82" s="24">
        <f t="shared" si="57"/>
        <v>7.957490268882797E-2</v>
      </c>
    </row>
    <row r="83" spans="1:84" x14ac:dyDescent="0.25">
      <c r="A83" s="31">
        <f>+[1]NOA!A84</f>
        <v>45078</v>
      </c>
      <c r="B83" s="17">
        <f>+[1]NOA!B84</f>
        <v>1761.6307999999999</v>
      </c>
      <c r="C83" s="17">
        <f>+[1]NOA!C84</f>
        <v>1875.15</v>
      </c>
      <c r="D83" s="17">
        <f>+[1]NOA!D84</f>
        <v>1387.0482999999999</v>
      </c>
      <c r="E83" s="17">
        <f>+[1]NOA!E84</f>
        <v>1881.0060000000001</v>
      </c>
      <c r="F83" s="17">
        <f>+[1]NOA!F84</f>
        <v>1616.9427000000001</v>
      </c>
      <c r="G83" s="17">
        <f>+[1]NOA!G84</f>
        <v>1687.2463</v>
      </c>
      <c r="H83" s="17">
        <f>+[1]NOA!H84</f>
        <v>1915.6464000000001</v>
      </c>
      <c r="I83" s="17">
        <f>+[1]NOA!I84</f>
        <v>1592.9015999999999</v>
      </c>
      <c r="J83" s="17">
        <f>+[1]NOA!J84</f>
        <v>1371.8606</v>
      </c>
      <c r="K83" s="17">
        <f>+[1]NOA!K84</f>
        <v>1560.7822000000001</v>
      </c>
      <c r="L83" s="17">
        <f>+[1]NOA!L84</f>
        <v>1372.1087</v>
      </c>
      <c r="M83" s="17">
        <f>+[1]NOA!M84</f>
        <v>1969.3008</v>
      </c>
      <c r="N83" s="17">
        <f>+[1]NOA!N84</f>
        <v>1471.6691000000001</v>
      </c>
      <c r="O83" s="18">
        <f>+[1]NOA!R84</f>
        <v>2070.9980999999998</v>
      </c>
      <c r="P83" s="19">
        <f>+[1]NOA!S84</f>
        <v>1779.3163</v>
      </c>
      <c r="Q83" s="20">
        <f>+[1]NOA!T84</f>
        <v>1472.4815000000001</v>
      </c>
      <c r="R83" s="18">
        <f t="shared" si="51"/>
        <v>1761.6510944700001</v>
      </c>
      <c r="S83" s="19">
        <f t="shared" si="52"/>
        <v>1805.947924446557</v>
      </c>
      <c r="T83" s="19">
        <f t="shared" si="53"/>
        <v>1775.5800725090703</v>
      </c>
      <c r="U83" s="19">
        <f t="shared" si="54"/>
        <v>1719.9827803879314</v>
      </c>
      <c r="V83" s="19"/>
      <c r="W83" s="20">
        <f t="shared" si="55"/>
        <v>1689.4489615759373</v>
      </c>
      <c r="X83" s="21"/>
      <c r="Y83" s="41">
        <f t="shared" si="62"/>
        <v>6.6211057437000731E-2</v>
      </c>
      <c r="Z83" s="24">
        <f t="shared" si="62"/>
        <v>5.1331189985354797E-2</v>
      </c>
      <c r="AA83" s="24">
        <f t="shared" si="62"/>
        <v>5.0401698395720729E-2</v>
      </c>
      <c r="AB83" s="24">
        <f t="shared" si="60"/>
        <v>5.5927964049388379E-2</v>
      </c>
      <c r="AC83" s="24">
        <f t="shared" si="60"/>
        <v>0.1968597639238141</v>
      </c>
      <c r="AD83" s="24">
        <f t="shared" si="60"/>
        <v>7.7367443924569734E-2</v>
      </c>
      <c r="AE83" s="24">
        <f t="shared" si="60"/>
        <v>9.3893485815361499E-2</v>
      </c>
      <c r="AF83" s="24">
        <f t="shared" si="60"/>
        <v>5.8845958109386531E-2</v>
      </c>
      <c r="AG83" s="24">
        <f t="shared" si="60"/>
        <v>0.10741097089207052</v>
      </c>
      <c r="AH83" s="24">
        <f t="shared" si="60"/>
        <v>5.9352804615594668E-2</v>
      </c>
      <c r="AI83" s="24">
        <f t="shared" si="60"/>
        <v>5.7088747819638241E-2</v>
      </c>
      <c r="AJ83" s="24">
        <f t="shared" si="60"/>
        <v>3.8677851660850138E-2</v>
      </c>
      <c r="AK83" s="24">
        <f t="shared" si="60"/>
        <v>7.150909829855312E-2</v>
      </c>
      <c r="AL83" s="24">
        <f t="shared" si="60"/>
        <v>4.6299106320303984E-2</v>
      </c>
      <c r="AM83" s="24">
        <f t="shared" si="60"/>
        <v>6.1779130004303573E-2</v>
      </c>
      <c r="AN83" s="24">
        <f t="shared" si="60"/>
        <v>0.10901276815474836</v>
      </c>
      <c r="AO83" s="24">
        <f t="shared" si="45"/>
        <v>6.6208853624621256E-2</v>
      </c>
      <c r="AP83" s="24">
        <f t="shared" si="45"/>
        <v>5.3866208117096637E-2</v>
      </c>
      <c r="AQ83" s="24">
        <f t="shared" si="45"/>
        <v>5.670780060784586E-2</v>
      </c>
      <c r="AR83" s="24">
        <f t="shared" si="39"/>
        <v>6.2769834381168232E-2</v>
      </c>
      <c r="AS83" s="24" t="e">
        <f t="shared" si="39"/>
        <v>#DIV/0!</v>
      </c>
      <c r="AT83" s="24">
        <f t="shared" si="39"/>
        <v>6.844375431032157E-2</v>
      </c>
      <c r="AU83" s="21"/>
      <c r="AV83" s="24">
        <f t="shared" si="61"/>
        <v>1.152501371560255</v>
      </c>
      <c r="AW83" s="24">
        <f t="shared" si="61"/>
        <v>1.1433761658033457</v>
      </c>
      <c r="AX83" s="24">
        <f t="shared" si="61"/>
        <v>1.1676982019046012</v>
      </c>
      <c r="AY83" s="24">
        <f t="shared" si="61"/>
        <v>1.2530336804104079</v>
      </c>
      <c r="AZ83" s="24">
        <f t="shared" si="61"/>
        <v>1.1816772822003094</v>
      </c>
      <c r="BA83" s="24">
        <f t="shared" si="61"/>
        <v>1.2498453207115032</v>
      </c>
      <c r="BB83" s="24">
        <f t="shared" si="61"/>
        <v>1.0666456583637842</v>
      </c>
      <c r="BC83" s="24">
        <f t="shared" si="59"/>
        <v>0.94753293588002729</v>
      </c>
      <c r="BD83" s="24">
        <f t="shared" si="42"/>
        <v>1.0850098698469033</v>
      </c>
      <c r="BE83" s="24">
        <f t="shared" si="42"/>
        <v>1.1163794149652024</v>
      </c>
      <c r="BF83" s="24">
        <f t="shared" ref="BF83:BK95" si="63">+L83/L71-1</f>
        <v>1.0084360806572041</v>
      </c>
      <c r="BG83" s="24">
        <f t="shared" si="63"/>
        <v>1.2964961567843982</v>
      </c>
      <c r="BH83" s="24">
        <f t="shared" si="63"/>
        <v>1.156959826091188</v>
      </c>
      <c r="BI83" s="24">
        <f t="shared" si="63"/>
        <v>1.4326122332669362</v>
      </c>
      <c r="BJ83" s="24">
        <f t="shared" si="63"/>
        <v>1.1261947711837226</v>
      </c>
      <c r="BK83" s="24">
        <f t="shared" si="63"/>
        <v>1.0348437337840957</v>
      </c>
      <c r="BL83" s="24">
        <f t="shared" si="46"/>
        <v>1.1524894361390725</v>
      </c>
      <c r="BM83" s="24">
        <f t="shared" si="46"/>
        <v>1.1866583608931238</v>
      </c>
      <c r="BN83" s="24">
        <f t="shared" si="46"/>
        <v>1.2340933540870531</v>
      </c>
      <c r="BO83" s="24">
        <f t="shared" si="46"/>
        <v>1.214321628176152</v>
      </c>
      <c r="BP83" s="24" t="e">
        <f t="shared" si="46"/>
        <v>#DIV/0!</v>
      </c>
      <c r="BQ83" s="24">
        <f t="shared" si="46"/>
        <v>1.1286789445566385</v>
      </c>
      <c r="BR83" s="21"/>
      <c r="BS83" s="35">
        <f t="shared" si="56"/>
        <v>45078</v>
      </c>
      <c r="BT83" s="24">
        <f t="shared" si="58"/>
        <v>1.9211440354777717E-2</v>
      </c>
      <c r="BU83" s="24">
        <f t="shared" si="49"/>
        <v>1.260822542997224E-3</v>
      </c>
      <c r="BV83" s="24">
        <f t="shared" si="50"/>
        <v>7.4590391461357985E-3</v>
      </c>
      <c r="BW83" s="24">
        <f t="shared" si="48"/>
        <v>1.1267683778078496E-2</v>
      </c>
      <c r="BX83" s="24">
        <f t="shared" si="48"/>
        <v>4.487997382454042E-3</v>
      </c>
      <c r="BY83" s="24">
        <f t="shared" si="48"/>
        <v>6.2995245348330111E-3</v>
      </c>
      <c r="BZ83" s="24">
        <f t="shared" si="48"/>
        <v>4.5060612094674673E-3</v>
      </c>
      <c r="CA83" s="24">
        <f t="shared" si="48"/>
        <v>2.0858249367250873E-3</v>
      </c>
      <c r="CB83" s="24">
        <f t="shared" si="48"/>
        <v>3.1491125412819701E-3</v>
      </c>
      <c r="CC83" s="24">
        <f t="shared" si="48"/>
        <v>9.1492614910739629E-4</v>
      </c>
      <c r="CD83" s="24">
        <f t="shared" si="48"/>
        <v>3.5462438566532801E-3</v>
      </c>
      <c r="CE83" s="24">
        <f t="shared" si="48"/>
        <v>2.0210767889741574E-3</v>
      </c>
      <c r="CF83" s="24">
        <f t="shared" si="57"/>
        <v>6.6209753221485659E-2</v>
      </c>
    </row>
    <row r="84" spans="1:84" x14ac:dyDescent="0.25">
      <c r="A84" s="31">
        <f>+[1]NOA!A85</f>
        <v>45108</v>
      </c>
      <c r="B84" s="17">
        <f>+[1]NOA!B85</f>
        <v>1868.6533999999999</v>
      </c>
      <c r="C84" s="17">
        <f>+[1]NOA!C85</f>
        <v>1973.5213000000001</v>
      </c>
      <c r="D84" s="17">
        <f>+[1]NOA!D85</f>
        <v>1507.7398000000001</v>
      </c>
      <c r="E84" s="17">
        <f>+[1]NOA!E85</f>
        <v>1946.0835999999999</v>
      </c>
      <c r="F84" s="17">
        <f>+[1]NOA!F85</f>
        <v>1680.0205000000001</v>
      </c>
      <c r="G84" s="17">
        <f>+[1]NOA!G85</f>
        <v>1791.3086000000001</v>
      </c>
      <c r="H84" s="17">
        <f>+[1]NOA!H85</f>
        <v>2107.1864999999998</v>
      </c>
      <c r="I84" s="17">
        <f>+[1]NOA!I85</f>
        <v>1703.1215</v>
      </c>
      <c r="J84" s="17">
        <f>+[1]NOA!J85</f>
        <v>1523.5114000000001</v>
      </c>
      <c r="K84" s="17">
        <f>+[1]NOA!K85</f>
        <v>1706.0368000000001</v>
      </c>
      <c r="L84" s="17">
        <f>+[1]NOA!L85</f>
        <v>1467.3545999999999</v>
      </c>
      <c r="M84" s="17">
        <f>+[1]NOA!M85</f>
        <v>2113.0704000000001</v>
      </c>
      <c r="N84" s="17">
        <f>+[1]NOA!N85</f>
        <v>1557.4840999999999</v>
      </c>
      <c r="O84" s="18">
        <f>+[1]NOA!R85</f>
        <v>2176.1361000000002</v>
      </c>
      <c r="P84" s="19">
        <f>+[1]NOA!S85</f>
        <v>1890.681</v>
      </c>
      <c r="Q84" s="20">
        <f>+[1]NOA!T85</f>
        <v>1564.0706</v>
      </c>
      <c r="R84" s="18">
        <f t="shared" si="51"/>
        <v>1868.6805297499998</v>
      </c>
      <c r="S84" s="19">
        <f t="shared" si="52"/>
        <v>1908.2828901942139</v>
      </c>
      <c r="T84" s="19">
        <f t="shared" si="53"/>
        <v>1880.1468088194249</v>
      </c>
      <c r="U84" s="19">
        <f t="shared" si="54"/>
        <v>1813.2984074712647</v>
      </c>
      <c r="V84" s="19"/>
      <c r="W84" s="20">
        <f t="shared" si="55"/>
        <v>1802.2297804278755</v>
      </c>
      <c r="X84" s="21"/>
      <c r="Y84" s="41">
        <f t="shared" si="62"/>
        <v>6.0752003200670757E-2</v>
      </c>
      <c r="Z84" s="24">
        <f t="shared" si="62"/>
        <v>5.2460496493613951E-2</v>
      </c>
      <c r="AA84" s="24">
        <f t="shared" si="62"/>
        <v>8.7013191970315873E-2</v>
      </c>
      <c r="AB84" s="24">
        <f t="shared" si="60"/>
        <v>3.4597231481451773E-2</v>
      </c>
      <c r="AC84" s="24">
        <f t="shared" si="60"/>
        <v>3.9010535129043289E-2</v>
      </c>
      <c r="AD84" s="24">
        <f t="shared" si="60"/>
        <v>6.1675820536693404E-2</v>
      </c>
      <c r="AE84" s="24">
        <f t="shared" si="60"/>
        <v>9.9987189702650525E-2</v>
      </c>
      <c r="AF84" s="24">
        <f t="shared" si="60"/>
        <v>6.919441853784325E-2</v>
      </c>
      <c r="AG84" s="24">
        <f t="shared" si="60"/>
        <v>0.11054388470665333</v>
      </c>
      <c r="AH84" s="24">
        <f t="shared" si="60"/>
        <v>9.3065259201444039E-2</v>
      </c>
      <c r="AI84" s="24">
        <f t="shared" si="60"/>
        <v>6.9415710285926968E-2</v>
      </c>
      <c r="AJ84" s="24">
        <f t="shared" si="60"/>
        <v>7.3005403745329378E-2</v>
      </c>
      <c r="AK84" s="24">
        <f t="shared" si="60"/>
        <v>5.8311341863466426E-2</v>
      </c>
      <c r="AL84" s="24">
        <f t="shared" si="60"/>
        <v>5.0766825908725055E-2</v>
      </c>
      <c r="AM84" s="24">
        <f t="shared" si="60"/>
        <v>6.2588478507165979E-2</v>
      </c>
      <c r="AN84" s="24">
        <f t="shared" si="60"/>
        <v>6.2200509819647865E-2</v>
      </c>
      <c r="AO84" s="24">
        <f t="shared" si="45"/>
        <v>6.0755183370859278E-2</v>
      </c>
      <c r="AP84" s="24">
        <f t="shared" si="45"/>
        <v>5.6665513087271302E-2</v>
      </c>
      <c r="AQ84" s="24">
        <f t="shared" si="45"/>
        <v>5.8891591502596263E-2</v>
      </c>
      <c r="AR84" s="24">
        <f t="shared" si="39"/>
        <v>5.4253814716846538E-2</v>
      </c>
      <c r="AS84" s="24" t="e">
        <f t="shared" si="39"/>
        <v>#DIV/0!</v>
      </c>
      <c r="AT84" s="24">
        <f t="shared" si="39"/>
        <v>6.6755978675280492E-2</v>
      </c>
      <c r="AU84" s="21"/>
      <c r="AV84" s="24">
        <f t="shared" si="61"/>
        <v>1.1391183961214448</v>
      </c>
      <c r="AW84" s="24">
        <f t="shared" si="61"/>
        <v>1.1387504673555533</v>
      </c>
      <c r="AX84" s="24">
        <f t="shared" si="61"/>
        <v>1.2216999704115161</v>
      </c>
      <c r="AY84" s="24">
        <f t="shared" si="61"/>
        <v>1.1170161406299735</v>
      </c>
      <c r="AZ84" s="24">
        <f t="shared" si="61"/>
        <v>1.1664372162549932</v>
      </c>
      <c r="BA84" s="24">
        <f t="shared" si="61"/>
        <v>1.1719705472847228</v>
      </c>
      <c r="BB84" s="24">
        <f t="shared" si="61"/>
        <v>1.1430011931402366</v>
      </c>
      <c r="BC84" s="24">
        <f t="shared" si="59"/>
        <v>0.97309563803194332</v>
      </c>
      <c r="BD84" s="24">
        <f t="shared" si="59"/>
        <v>1.1836725011685107</v>
      </c>
      <c r="BE84" s="24">
        <f t="shared" si="59"/>
        <v>1.0970147070572982</v>
      </c>
      <c r="BF84" s="24">
        <f t="shared" si="63"/>
        <v>1.0572007548817268</v>
      </c>
      <c r="BG84" s="24">
        <f t="shared" si="63"/>
        <v>1.3079918518478069</v>
      </c>
      <c r="BH84" s="24">
        <f t="shared" si="63"/>
        <v>1.1236416565255776</v>
      </c>
      <c r="BI84" s="24">
        <f t="shared" si="63"/>
        <v>1.3191724525121593</v>
      </c>
      <c r="BJ84" s="24">
        <f t="shared" si="63"/>
        <v>1.1187068216837091</v>
      </c>
      <c r="BK84" s="24">
        <f t="shared" si="63"/>
        <v>1.0725923169661589</v>
      </c>
      <c r="BL84" s="24">
        <f t="shared" si="46"/>
        <v>1.1391143356994364</v>
      </c>
      <c r="BM84" s="24">
        <f t="shared" si="46"/>
        <v>1.1555500297328818</v>
      </c>
      <c r="BN84" s="24">
        <f t="shared" si="46"/>
        <v>1.1683262408074366</v>
      </c>
      <c r="BO84" s="24">
        <f t="shared" si="46"/>
        <v>1.1253131764426922</v>
      </c>
      <c r="BP84" s="24" t="e">
        <f t="shared" si="46"/>
        <v>#DIV/0!</v>
      </c>
      <c r="BQ84" s="24">
        <f t="shared" si="46"/>
        <v>1.100903584825407</v>
      </c>
      <c r="BR84" s="21"/>
      <c r="BS84" s="35">
        <f t="shared" si="56"/>
        <v>45108</v>
      </c>
      <c r="BT84" s="24">
        <f t="shared" si="58"/>
        <v>1.9360089361516619E-2</v>
      </c>
      <c r="BU84" s="24">
        <f t="shared" si="49"/>
        <v>2.1444016249034729E-3</v>
      </c>
      <c r="BV84" s="24">
        <f t="shared" si="50"/>
        <v>4.5696857252949833E-3</v>
      </c>
      <c r="BW84" s="24">
        <f t="shared" si="48"/>
        <v>2.5064536791704608E-3</v>
      </c>
      <c r="BX84" s="24">
        <f t="shared" si="48"/>
        <v>3.6151801841793427E-3</v>
      </c>
      <c r="BY84" s="24">
        <f t="shared" si="48"/>
        <v>6.882536528085216E-3</v>
      </c>
      <c r="BZ84" s="24">
        <f t="shared" si="48"/>
        <v>5.2618821094635752E-3</v>
      </c>
      <c r="CA84" s="24">
        <f t="shared" si="48"/>
        <v>2.2296134468130341E-3</v>
      </c>
      <c r="CB84" s="24">
        <f t="shared" si="48"/>
        <v>4.9060499509885952E-3</v>
      </c>
      <c r="CC84" s="24">
        <f t="shared" si="48"/>
        <v>1.1029645712370595E-3</v>
      </c>
      <c r="CD84" s="24">
        <f t="shared" si="48"/>
        <v>6.5207710037767314E-3</v>
      </c>
      <c r="CE84" s="24">
        <f t="shared" si="48"/>
        <v>1.6562551018067999E-3</v>
      </c>
      <c r="CF84" s="24">
        <f t="shared" si="57"/>
        <v>6.0755883287235898E-2</v>
      </c>
    </row>
    <row r="85" spans="1:84" x14ac:dyDescent="0.25">
      <c r="A85" s="31">
        <f>+[1]NOA!A86</f>
        <v>45139</v>
      </c>
      <c r="B85" s="17">
        <f>+[1]NOA!B86</f>
        <v>2124.297</v>
      </c>
      <c r="C85" s="17">
        <f>+[1]NOA!C86</f>
        <v>2326.1869000000002</v>
      </c>
      <c r="D85" s="17">
        <f>+[1]NOA!D86</f>
        <v>1662.7599</v>
      </c>
      <c r="E85" s="17">
        <f>+[1]NOA!E86</f>
        <v>2139.2420999999999</v>
      </c>
      <c r="F85" s="17">
        <f>+[1]NOA!F86</f>
        <v>1764.8856000000001</v>
      </c>
      <c r="G85" s="17">
        <f>+[1]NOA!G86</f>
        <v>2070.4814000000001</v>
      </c>
      <c r="H85" s="17">
        <f>+[1]NOA!H86</f>
        <v>2408.4443999999999</v>
      </c>
      <c r="I85" s="17">
        <f>+[1]NOA!I86</f>
        <v>1895.7266</v>
      </c>
      <c r="J85" s="17">
        <f>+[1]NOA!J86</f>
        <v>1590.48</v>
      </c>
      <c r="K85" s="17">
        <f>+[1]NOA!K86</f>
        <v>1890.5587</v>
      </c>
      <c r="L85" s="17">
        <f>+[1]NOA!L86</f>
        <v>1625.3846000000001</v>
      </c>
      <c r="M85" s="17">
        <f>+[1]NOA!M86</f>
        <v>2431.8489</v>
      </c>
      <c r="N85" s="17">
        <f>+[1]NOA!N86</f>
        <v>1702.6509000000001</v>
      </c>
      <c r="O85" s="18">
        <f>+[1]NOA!R86</f>
        <v>2444.2714999999998</v>
      </c>
      <c r="P85" s="19">
        <f>+[1]NOA!S86</f>
        <v>2179.6167</v>
      </c>
      <c r="Q85" s="20">
        <f>+[1]NOA!T86</f>
        <v>1682.1537000000001</v>
      </c>
      <c r="R85" s="18">
        <f t="shared" si="51"/>
        <v>2124.3326003299999</v>
      </c>
      <c r="S85" s="19">
        <f t="shared" si="52"/>
        <v>2192.793960220019</v>
      </c>
      <c r="T85" s="19">
        <f t="shared" si="53"/>
        <v>2110.021796846218</v>
      </c>
      <c r="U85" s="19">
        <f t="shared" si="54"/>
        <v>2017.6583430316093</v>
      </c>
      <c r="V85" s="19"/>
      <c r="W85" s="20">
        <f t="shared" si="55"/>
        <v>2007.9485238720613</v>
      </c>
      <c r="X85" s="21"/>
      <c r="Y85" s="41">
        <f t="shared" si="62"/>
        <v>0.13680632267064619</v>
      </c>
      <c r="Z85" s="24">
        <f t="shared" si="62"/>
        <v>0.17869865402516805</v>
      </c>
      <c r="AA85" s="24">
        <f t="shared" si="62"/>
        <v>0.10281621537084851</v>
      </c>
      <c r="AB85" s="24">
        <f t="shared" si="60"/>
        <v>9.9254985757035286E-2</v>
      </c>
      <c r="AC85" s="24">
        <f t="shared" si="60"/>
        <v>5.0514324081164519E-2</v>
      </c>
      <c r="AD85" s="24">
        <f t="shared" si="60"/>
        <v>0.15584852325277732</v>
      </c>
      <c r="AE85" s="24">
        <f t="shared" si="60"/>
        <v>0.14296688973662275</v>
      </c>
      <c r="AF85" s="24">
        <f t="shared" si="60"/>
        <v>0.11308946543156195</v>
      </c>
      <c r="AG85" s="24">
        <f t="shared" si="60"/>
        <v>4.3956743612157956E-2</v>
      </c>
      <c r="AH85" s="24">
        <f t="shared" si="60"/>
        <v>0.10815821792355229</v>
      </c>
      <c r="AI85" s="24">
        <f t="shared" si="60"/>
        <v>0.10769721238479102</v>
      </c>
      <c r="AJ85" s="24">
        <f t="shared" si="60"/>
        <v>0.15086033101405416</v>
      </c>
      <c r="AK85" s="24">
        <f t="shared" si="60"/>
        <v>9.3205959534354177E-2</v>
      </c>
      <c r="AL85" s="24">
        <f t="shared" si="60"/>
        <v>0.12321628229043191</v>
      </c>
      <c r="AM85" s="24">
        <f t="shared" si="60"/>
        <v>0.15282096768307296</v>
      </c>
      <c r="AN85" s="24">
        <f t="shared" si="60"/>
        <v>7.5497295326694358E-2</v>
      </c>
      <c r="AO85" s="24">
        <f t="shared" si="45"/>
        <v>0.13680886941878834</v>
      </c>
      <c r="AP85" s="24">
        <f t="shared" si="45"/>
        <v>0.14909271129965918</v>
      </c>
      <c r="AQ85" s="24">
        <f t="shared" si="45"/>
        <v>0.12226438220062996</v>
      </c>
      <c r="AR85" s="24">
        <f t="shared" si="39"/>
        <v>0.11270066455599825</v>
      </c>
      <c r="AS85" s="24" t="e">
        <f t="shared" si="39"/>
        <v>#DIV/0!</v>
      </c>
      <c r="AT85" s="24">
        <f t="shared" si="39"/>
        <v>0.11414678953720614</v>
      </c>
      <c r="AU85" s="21"/>
      <c r="AV85" s="24">
        <f t="shared" si="61"/>
        <v>1.2597860907273004</v>
      </c>
      <c r="AW85" s="24">
        <f t="shared" si="61"/>
        <v>1.3534366367863586</v>
      </c>
      <c r="AX85" s="24">
        <f t="shared" si="61"/>
        <v>1.2925379591838988</v>
      </c>
      <c r="AY85" s="24">
        <f t="shared" si="61"/>
        <v>1.0839586368848546</v>
      </c>
      <c r="AZ85" s="24">
        <f t="shared" si="61"/>
        <v>1.0968705297525414</v>
      </c>
      <c r="BA85" s="24">
        <f t="shared" si="61"/>
        <v>1.3133578313480512</v>
      </c>
      <c r="BB85" s="24">
        <f t="shared" si="61"/>
        <v>1.3301429745268907</v>
      </c>
      <c r="BC85" s="24">
        <f t="shared" si="59"/>
        <v>1.0697530961246362</v>
      </c>
      <c r="BD85" s="24">
        <f t="shared" si="59"/>
        <v>1.1828893088958283</v>
      </c>
      <c r="BE85" s="24">
        <f t="shared" si="59"/>
        <v>1.1594642593204747</v>
      </c>
      <c r="BF85" s="24">
        <f t="shared" si="63"/>
        <v>1.1715425299177773</v>
      </c>
      <c r="BG85" s="24">
        <f t="shared" si="63"/>
        <v>1.4789226495458152</v>
      </c>
      <c r="BH85" s="24">
        <f t="shared" si="63"/>
        <v>1.149924667760327</v>
      </c>
      <c r="BI85" s="24">
        <f t="shared" si="63"/>
        <v>1.3321852763094042</v>
      </c>
      <c r="BJ85" s="24">
        <f t="shared" si="63"/>
        <v>1.2803082723836448</v>
      </c>
      <c r="BK85" s="24">
        <f t="shared" si="63"/>
        <v>1.097723143304298</v>
      </c>
      <c r="BL85" s="24">
        <f t="shared" si="46"/>
        <v>1.2597907599052554</v>
      </c>
      <c r="BM85" s="24">
        <f t="shared" si="46"/>
        <v>1.2916311601159642</v>
      </c>
      <c r="BN85" s="24">
        <f t="shared" si="46"/>
        <v>1.2291218276207942</v>
      </c>
      <c r="BO85" s="24">
        <f t="shared" si="46"/>
        <v>1.1540372729528099</v>
      </c>
      <c r="BP85" s="24" t="e">
        <f t="shared" si="46"/>
        <v>#DIV/0!</v>
      </c>
      <c r="BQ85" s="24">
        <f t="shared" si="46"/>
        <v>1.1673933358346988</v>
      </c>
      <c r="BR85" s="21"/>
      <c r="BS85" s="35">
        <f t="shared" si="56"/>
        <v>45139</v>
      </c>
      <c r="BT85" s="24">
        <f t="shared" si="58"/>
        <v>6.5431697242517003E-2</v>
      </c>
      <c r="BU85" s="24">
        <f t="shared" si="49"/>
        <v>2.5965912833273408E-3</v>
      </c>
      <c r="BV85" s="24">
        <f t="shared" si="50"/>
        <v>1.2786590841297804E-2</v>
      </c>
      <c r="BW85" s="24">
        <f t="shared" si="48"/>
        <v>3.1790577107557775E-3</v>
      </c>
      <c r="BX85" s="24">
        <f t="shared" si="48"/>
        <v>9.1431484083672257E-3</v>
      </c>
      <c r="BY85" s="24">
        <f t="shared" si="48"/>
        <v>1.0205009163283037E-2</v>
      </c>
      <c r="BZ85" s="24">
        <f t="shared" si="48"/>
        <v>8.668321749769111E-3</v>
      </c>
      <c r="CA85" s="24">
        <f t="shared" si="48"/>
        <v>9.2820142033830249E-4</v>
      </c>
      <c r="CB85" s="24">
        <f t="shared" si="48"/>
        <v>5.8753822672519135E-3</v>
      </c>
      <c r="CC85" s="24">
        <f t="shared" si="48"/>
        <v>1.7252059691754526E-3</v>
      </c>
      <c r="CD85" s="24">
        <f t="shared" si="48"/>
        <v>1.3630351219760709E-2</v>
      </c>
      <c r="CE85" s="24">
        <f t="shared" si="48"/>
        <v>2.6412983809624658E-3</v>
      </c>
      <c r="CF85" s="24">
        <f t="shared" si="57"/>
        <v>0.13681085565680615</v>
      </c>
    </row>
    <row r="86" spans="1:84" x14ac:dyDescent="0.25">
      <c r="A86" s="31">
        <f>+[1]NOA!A87</f>
        <v>45170</v>
      </c>
      <c r="B86" s="17">
        <f>+[1]NOA!B87</f>
        <v>2404.2327</v>
      </c>
      <c r="C86" s="17">
        <f>+[1]NOA!C87</f>
        <v>2651.1747999999998</v>
      </c>
      <c r="D86" s="17">
        <f>+[1]NOA!D87</f>
        <v>1866.1147000000001</v>
      </c>
      <c r="E86" s="17">
        <f>+[1]NOA!E87</f>
        <v>2459.4641000000001</v>
      </c>
      <c r="F86" s="17">
        <f>+[1]NOA!F87</f>
        <v>1981.2706000000001</v>
      </c>
      <c r="G86" s="17">
        <f>+[1]NOA!G87</f>
        <v>2318.0663</v>
      </c>
      <c r="H86" s="17">
        <f>+[1]NOA!H87</f>
        <v>2692.1149999999998</v>
      </c>
      <c r="I86" s="17">
        <f>+[1]NOA!I87</f>
        <v>2129.0275999999999</v>
      </c>
      <c r="J86" s="17">
        <f>+[1]NOA!J87</f>
        <v>1758.7003999999999</v>
      </c>
      <c r="K86" s="17">
        <f>+[1]NOA!K87</f>
        <v>2187.3364999999999</v>
      </c>
      <c r="L86" s="17">
        <f>+[1]NOA!L87</f>
        <v>1728.2738999999999</v>
      </c>
      <c r="M86" s="17">
        <f>+[1]NOA!M87</f>
        <v>2711.8530000000001</v>
      </c>
      <c r="N86" s="17">
        <f>+[1]NOA!N87</f>
        <v>1906.4668999999999</v>
      </c>
      <c r="O86" s="18">
        <f>+[1]NOA!R87</f>
        <v>2719.2799</v>
      </c>
      <c r="P86" s="19">
        <f>+[1]NOA!S87</f>
        <v>2489.2442999999998</v>
      </c>
      <c r="Q86" s="20">
        <f>+[1]NOA!T87</f>
        <v>1850.8729000000001</v>
      </c>
      <c r="R86" s="18">
        <f t="shared" si="51"/>
        <v>2404.27468163</v>
      </c>
      <c r="S86" s="19">
        <f t="shared" si="52"/>
        <v>2492.6205501154423</v>
      </c>
      <c r="T86" s="19">
        <f t="shared" si="53"/>
        <v>2393.9291593078424</v>
      </c>
      <c r="U86" s="19">
        <f t="shared" si="54"/>
        <v>2302.6859306034489</v>
      </c>
      <c r="V86" s="19"/>
      <c r="W86" s="20">
        <f t="shared" si="55"/>
        <v>2269.300977886041</v>
      </c>
      <c r="X86" s="21"/>
      <c r="Y86" s="41">
        <f t="shared" si="62"/>
        <v>0.13177804233588808</v>
      </c>
      <c r="Z86" s="24">
        <f t="shared" si="62"/>
        <v>0.13970842153740937</v>
      </c>
      <c r="AA86" s="24">
        <f t="shared" si="62"/>
        <v>0.12229955750075527</v>
      </c>
      <c r="AB86" s="24">
        <f t="shared" si="60"/>
        <v>0.14968946245027626</v>
      </c>
      <c r="AC86" s="24">
        <f t="shared" si="60"/>
        <v>0.12260568050416421</v>
      </c>
      <c r="AD86" s="24">
        <f t="shared" si="60"/>
        <v>0.11957842267986551</v>
      </c>
      <c r="AE86" s="24">
        <f t="shared" si="60"/>
        <v>0.11778166853260141</v>
      </c>
      <c r="AF86" s="24">
        <f t="shared" si="60"/>
        <v>0.1230667966572816</v>
      </c>
      <c r="AG86" s="24">
        <f t="shared" si="60"/>
        <v>0.10576706403098424</v>
      </c>
      <c r="AH86" s="24">
        <f t="shared" si="60"/>
        <v>0.15697888671745552</v>
      </c>
      <c r="AI86" s="24">
        <f t="shared" si="60"/>
        <v>6.3301510301007946E-2</v>
      </c>
      <c r="AJ86" s="24">
        <f t="shared" si="60"/>
        <v>0.11514041846925616</v>
      </c>
      <c r="AK86" s="24">
        <f t="shared" si="60"/>
        <v>0.11970510220268871</v>
      </c>
      <c r="AL86" s="24">
        <f t="shared" si="60"/>
        <v>0.11251139654494202</v>
      </c>
      <c r="AM86" s="24">
        <f t="shared" si="60"/>
        <v>0.14205598626584193</v>
      </c>
      <c r="AN86" s="24">
        <f t="shared" si="60"/>
        <v>0.10029951484219302</v>
      </c>
      <c r="AO86" s="24">
        <f t="shared" si="45"/>
        <v>0.13177883786018874</v>
      </c>
      <c r="AP86" s="24">
        <f t="shared" si="45"/>
        <v>0.13673267773199238</v>
      </c>
      <c r="AQ86" s="24">
        <f t="shared" si="45"/>
        <v>0.13455186239591055</v>
      </c>
      <c r="AR86" s="24">
        <f t="shared" si="39"/>
        <v>0.14126652738618506</v>
      </c>
      <c r="AS86" s="24" t="e">
        <f t="shared" si="39"/>
        <v>#DIV/0!</v>
      </c>
      <c r="AT86" s="24">
        <f t="shared" si="39"/>
        <v>0.13015894128102268</v>
      </c>
      <c r="AU86" s="21"/>
      <c r="AV86" s="24">
        <f t="shared" si="61"/>
        <v>1.4095855943979552</v>
      </c>
      <c r="AW86" s="24">
        <f t="shared" si="61"/>
        <v>1.5466508274340454</v>
      </c>
      <c r="AX86" s="24">
        <f t="shared" si="61"/>
        <v>1.3493318538236365</v>
      </c>
      <c r="AY86" s="24">
        <f t="shared" si="61"/>
        <v>1.1560975143633083</v>
      </c>
      <c r="AZ86" s="24">
        <f t="shared" si="61"/>
        <v>1.3023097344536301</v>
      </c>
      <c r="BA86" s="24">
        <f t="shared" si="61"/>
        <v>1.4524886758146041</v>
      </c>
      <c r="BB86" s="24">
        <f t="shared" si="61"/>
        <v>1.4637272386082878</v>
      </c>
      <c r="BC86" s="24">
        <f t="shared" si="59"/>
        <v>1.1789947830689895</v>
      </c>
      <c r="BD86" s="24">
        <f t="shared" si="59"/>
        <v>1.3418282901102083</v>
      </c>
      <c r="BE86" s="24">
        <f t="shared" si="59"/>
        <v>1.3956033040001952</v>
      </c>
      <c r="BF86" s="24">
        <f t="shared" si="63"/>
        <v>1.2207937693991506</v>
      </c>
      <c r="BG86" s="24">
        <f t="shared" si="63"/>
        <v>1.6059678360780438</v>
      </c>
      <c r="BH86" s="24">
        <f t="shared" si="63"/>
        <v>1.2606472523913888</v>
      </c>
      <c r="BI86" s="24">
        <f t="shared" si="63"/>
        <v>1.3133046498337131</v>
      </c>
      <c r="BJ86" s="24">
        <f t="shared" si="63"/>
        <v>1.4736924429802274</v>
      </c>
      <c r="BK86" s="24">
        <f t="shared" si="63"/>
        <v>1.2085331361784837</v>
      </c>
      <c r="BL86" s="24">
        <f t="shared" si="46"/>
        <v>1.409589749325677</v>
      </c>
      <c r="BM86" s="24">
        <f t="shared" si="46"/>
        <v>1.4441907097711604</v>
      </c>
      <c r="BN86" s="24">
        <f t="shared" si="46"/>
        <v>1.3493597554341177</v>
      </c>
      <c r="BO86" s="24">
        <f t="shared" si="46"/>
        <v>1.2736867650998236</v>
      </c>
      <c r="BP86" s="24" t="e">
        <f t="shared" si="46"/>
        <v>#DIV/0!</v>
      </c>
      <c r="BQ86" s="24">
        <f t="shared" si="46"/>
        <v>1.2861690592978703</v>
      </c>
      <c r="BR86" s="21"/>
      <c r="BS86" s="35">
        <f t="shared" si="56"/>
        <v>45170</v>
      </c>
      <c r="BT86" s="24">
        <f t="shared" si="58"/>
        <v>5.3040278703966472E-2</v>
      </c>
      <c r="BU86" s="24">
        <f t="shared" si="49"/>
        <v>2.9962878260431582E-3</v>
      </c>
      <c r="BV86" s="24">
        <f t="shared" si="50"/>
        <v>1.8646856536538924E-2</v>
      </c>
      <c r="BW86" s="24">
        <f t="shared" si="48"/>
        <v>7.1303353532957024E-3</v>
      </c>
      <c r="BX86" s="24">
        <f t="shared" si="48"/>
        <v>7.132804819665042E-3</v>
      </c>
      <c r="BY86" s="24">
        <f t="shared" si="48"/>
        <v>8.4528429781711295E-3</v>
      </c>
      <c r="BZ86" s="24">
        <f t="shared" si="48"/>
        <v>9.2362857453548129E-3</v>
      </c>
      <c r="CA86" s="24">
        <f t="shared" si="48"/>
        <v>2.0509883316692525E-3</v>
      </c>
      <c r="CB86" s="24">
        <f t="shared" si="48"/>
        <v>8.3125283799769956E-3</v>
      </c>
      <c r="CC86" s="24">
        <f t="shared" si="48"/>
        <v>9.8806415487099806E-4</v>
      </c>
      <c r="CD86" s="24">
        <f t="shared" si="48"/>
        <v>1.0531638273744212E-2</v>
      </c>
      <c r="CE86" s="24">
        <f t="shared" si="48"/>
        <v>3.2621351910773278E-3</v>
      </c>
      <c r="CF86" s="24">
        <f t="shared" si="57"/>
        <v>0.13178104629437401</v>
      </c>
    </row>
    <row r="87" spans="1:84" x14ac:dyDescent="0.25">
      <c r="A87" s="31">
        <f>+[1]NOA!A88</f>
        <v>45200</v>
      </c>
      <c r="B87" s="17">
        <f>+[1]NOA!B88</f>
        <v>2589.8146999999999</v>
      </c>
      <c r="C87" s="17">
        <f>+[1]NOA!C88</f>
        <v>2834.4787999999999</v>
      </c>
      <c r="D87" s="17">
        <f>+[1]NOA!D88</f>
        <v>2031.3694</v>
      </c>
      <c r="E87" s="17">
        <f>+[1]NOA!E88</f>
        <v>2702.4259999999999</v>
      </c>
      <c r="F87" s="17">
        <f>+[1]NOA!F88</f>
        <v>2057.0898999999999</v>
      </c>
      <c r="G87" s="17">
        <f>+[1]NOA!G88</f>
        <v>2559.3398999999999</v>
      </c>
      <c r="H87" s="17">
        <f>+[1]NOA!H88</f>
        <v>2801.0569</v>
      </c>
      <c r="I87" s="17">
        <f>+[1]NOA!I88</f>
        <v>2277.0306999999998</v>
      </c>
      <c r="J87" s="17">
        <f>+[1]NOA!J88</f>
        <v>1963.8300999999999</v>
      </c>
      <c r="K87" s="17">
        <f>+[1]NOA!K88</f>
        <v>2421.0311000000002</v>
      </c>
      <c r="L87" s="17">
        <f>+[1]NOA!L88</f>
        <v>1832.4507000000001</v>
      </c>
      <c r="M87" s="17">
        <f>+[1]NOA!M88</f>
        <v>2959.7175999999999</v>
      </c>
      <c r="N87" s="17">
        <f>+[1]NOA!N88</f>
        <v>2089.8874999999998</v>
      </c>
      <c r="O87" s="18">
        <f>+[1]NOA!R88</f>
        <v>2918.2777000000001</v>
      </c>
      <c r="P87" s="19">
        <f>+[1]NOA!S88</f>
        <v>2694.1102000000001</v>
      </c>
      <c r="Q87" s="20">
        <f>+[1]NOA!T88</f>
        <v>1952.3639000000001</v>
      </c>
      <c r="R87" s="18">
        <f t="shared" si="51"/>
        <v>2589.8529924600002</v>
      </c>
      <c r="S87" s="19">
        <f t="shared" si="52"/>
        <v>2701.0815183349173</v>
      </c>
      <c r="T87" s="19">
        <f t="shared" si="53"/>
        <v>2630.507004660898</v>
      </c>
      <c r="U87" s="19">
        <f t="shared" si="54"/>
        <v>2536.0245098060341</v>
      </c>
      <c r="V87" s="19"/>
      <c r="W87" s="20">
        <f t="shared" si="55"/>
        <v>2463.6297416649013</v>
      </c>
      <c r="X87" s="21"/>
      <c r="Y87" s="41">
        <f t="shared" si="62"/>
        <v>7.7189699649289345E-2</v>
      </c>
      <c r="Z87" s="24">
        <f t="shared" si="62"/>
        <v>6.9140669261038568E-2</v>
      </c>
      <c r="AA87" s="24">
        <f t="shared" si="62"/>
        <v>8.8555489113289809E-2</v>
      </c>
      <c r="AB87" s="24">
        <f t="shared" si="60"/>
        <v>9.8786520201697536E-2</v>
      </c>
      <c r="AC87" s="24">
        <f t="shared" si="60"/>
        <v>3.8268018512968238E-2</v>
      </c>
      <c r="AD87" s="24">
        <f t="shared" si="60"/>
        <v>0.10408399449144312</v>
      </c>
      <c r="AE87" s="24">
        <f t="shared" si="60"/>
        <v>4.0467030568902329E-2</v>
      </c>
      <c r="AF87" s="24">
        <f t="shared" si="60"/>
        <v>6.9516759670001482E-2</v>
      </c>
      <c r="AG87" s="24">
        <f t="shared" si="60"/>
        <v>0.11663709179801174</v>
      </c>
      <c r="AH87" s="24">
        <f t="shared" si="60"/>
        <v>0.10683980265496418</v>
      </c>
      <c r="AI87" s="24">
        <f t="shared" si="60"/>
        <v>6.0277945527037247E-2</v>
      </c>
      <c r="AJ87" s="24">
        <f t="shared" si="60"/>
        <v>9.1400455703166683E-2</v>
      </c>
      <c r="AK87" s="24">
        <f t="shared" si="60"/>
        <v>9.6209695536806805E-2</v>
      </c>
      <c r="AL87" s="24">
        <f t="shared" si="60"/>
        <v>7.3180329836586511E-2</v>
      </c>
      <c r="AM87" s="24">
        <f t="shared" si="60"/>
        <v>8.2300439535002656E-2</v>
      </c>
      <c r="AN87" s="24">
        <f t="shared" si="60"/>
        <v>5.4834127183989834E-2</v>
      </c>
      <c r="AO87" s="24">
        <f t="shared" si="45"/>
        <v>7.7186817399826246E-2</v>
      </c>
      <c r="AP87" s="24">
        <f t="shared" si="45"/>
        <v>8.3631248330124031E-2</v>
      </c>
      <c r="AQ87" s="24">
        <f t="shared" si="45"/>
        <v>9.8824079414888466E-2</v>
      </c>
      <c r="AR87" s="24">
        <f t="shared" si="39"/>
        <v>0.10133321965511621</v>
      </c>
      <c r="AS87" s="24" t="e">
        <f t="shared" si="39"/>
        <v>#DIV/0!</v>
      </c>
      <c r="AT87" s="24">
        <f t="shared" si="39"/>
        <v>8.5633754919493654E-2</v>
      </c>
      <c r="AU87" s="21"/>
      <c r="AV87" s="24">
        <f t="shared" si="61"/>
        <v>1.4421606879427089</v>
      </c>
      <c r="AW87" s="24">
        <f t="shared" si="61"/>
        <v>1.5794261718936267</v>
      </c>
      <c r="AX87" s="24">
        <f t="shared" si="61"/>
        <v>1.4308068787342476</v>
      </c>
      <c r="AY87" s="24">
        <f t="shared" si="61"/>
        <v>1.2082744614257206</v>
      </c>
      <c r="AZ87" s="24">
        <f t="shared" si="61"/>
        <v>1.2142038250771465</v>
      </c>
      <c r="BA87" s="24">
        <f t="shared" si="61"/>
        <v>1.5667701863354035</v>
      </c>
      <c r="BB87" s="24">
        <f t="shared" si="61"/>
        <v>1.4190119422146839</v>
      </c>
      <c r="BC87" s="24">
        <f t="shared" si="59"/>
        <v>1.2072543144357621</v>
      </c>
      <c r="BD87" s="24">
        <f t="shared" si="59"/>
        <v>1.3539353256652809</v>
      </c>
      <c r="BE87" s="24">
        <f t="shared" si="59"/>
        <v>1.4732551184537095</v>
      </c>
      <c r="BF87" s="24">
        <f t="shared" si="63"/>
        <v>1.2723254072408094</v>
      </c>
      <c r="BG87" s="24">
        <f t="shared" si="63"/>
        <v>1.6591341302692153</v>
      </c>
      <c r="BH87" s="24">
        <f t="shared" si="63"/>
        <v>1.3212450673663798</v>
      </c>
      <c r="BI87" s="24">
        <f t="shared" si="63"/>
        <v>1.2424499331171113</v>
      </c>
      <c r="BJ87" s="24">
        <f t="shared" si="63"/>
        <v>1.5477361349340857</v>
      </c>
      <c r="BK87" s="24">
        <f t="shared" si="63"/>
        <v>1.1689854672842532</v>
      </c>
      <c r="BL87" s="24">
        <f t="shared" si="46"/>
        <v>1.4421610663222362</v>
      </c>
      <c r="BM87" s="24">
        <f t="shared" si="46"/>
        <v>1.4943378240745706</v>
      </c>
      <c r="BN87" s="24">
        <f t="shared" si="46"/>
        <v>1.4155164241907348</v>
      </c>
      <c r="BO87" s="24">
        <f t="shared" si="46"/>
        <v>1.3436002592973884</v>
      </c>
      <c r="BP87" s="24" t="e">
        <f t="shared" si="46"/>
        <v>#DIV/0!</v>
      </c>
      <c r="BQ87" s="24">
        <f t="shared" si="46"/>
        <v>1.3290801721882333</v>
      </c>
      <c r="BR87" s="21"/>
      <c r="BS87" s="35">
        <f t="shared" si="56"/>
        <v>45200</v>
      </c>
      <c r="BT87" s="24">
        <f t="shared" si="58"/>
        <v>2.6433172130135334E-2</v>
      </c>
      <c r="BU87" s="24">
        <f t="shared" si="49"/>
        <v>2.1514024453622976E-3</v>
      </c>
      <c r="BV87" s="24">
        <f t="shared" si="50"/>
        <v>1.2500614865607633E-2</v>
      </c>
      <c r="BW87" s="24">
        <f t="shared" si="48"/>
        <v>2.2075030424467614E-3</v>
      </c>
      <c r="BX87" s="24">
        <f t="shared" si="48"/>
        <v>6.1416452409119963E-3</v>
      </c>
      <c r="BY87" s="24">
        <f t="shared" si="48"/>
        <v>2.8682840350686585E-3</v>
      </c>
      <c r="BZ87" s="24">
        <f t="shared" si="48"/>
        <v>5.1771447539167032E-3</v>
      </c>
      <c r="CA87" s="24">
        <f t="shared" si="48"/>
        <v>2.2097940977177451E-3</v>
      </c>
      <c r="CB87" s="24">
        <f t="shared" si="48"/>
        <v>5.7834787373119145E-3</v>
      </c>
      <c r="CC87" s="24">
        <f t="shared" si="48"/>
        <v>8.8394385451957445E-4</v>
      </c>
      <c r="CD87" s="24">
        <f t="shared" si="48"/>
        <v>8.2372981367402533E-3</v>
      </c>
      <c r="CE87" s="24">
        <f t="shared" si="48"/>
        <v>2.5938838615746293E-3</v>
      </c>
      <c r="CF87" s="24">
        <f t="shared" si="57"/>
        <v>7.7188165201313497E-2</v>
      </c>
    </row>
    <row r="88" spans="1:84" x14ac:dyDescent="0.25">
      <c r="A88" s="31">
        <f>+[1]NOA!A89</f>
        <v>45231</v>
      </c>
      <c r="B88" s="17">
        <f>+[1]NOA!B89</f>
        <v>2895.7168999999999</v>
      </c>
      <c r="C88" s="17">
        <f>+[1]NOA!C89</f>
        <v>3208.6768000000002</v>
      </c>
      <c r="D88" s="17">
        <f>+[1]NOA!D89</f>
        <v>2262.2024000000001</v>
      </c>
      <c r="E88" s="17">
        <f>+[1]NOA!E89</f>
        <v>2974.3584000000001</v>
      </c>
      <c r="F88" s="17">
        <f>+[1]NOA!F89</f>
        <v>2208.5462000000002</v>
      </c>
      <c r="G88" s="17">
        <f>+[1]NOA!G89</f>
        <v>2902.6958</v>
      </c>
      <c r="H88" s="17">
        <f>+[1]NOA!H89</f>
        <v>3218.4153999999999</v>
      </c>
      <c r="I88" s="17">
        <f>+[1]NOA!I89</f>
        <v>2525.6145999999999</v>
      </c>
      <c r="J88" s="17">
        <f>+[1]NOA!J89</f>
        <v>2243.7939999999999</v>
      </c>
      <c r="K88" s="17">
        <f>+[1]NOA!K89</f>
        <v>2671.6444999999999</v>
      </c>
      <c r="L88" s="17">
        <f>+[1]NOA!L89</f>
        <v>1918.4467999999999</v>
      </c>
      <c r="M88" s="17">
        <f>+[1]NOA!M89</f>
        <v>3258.8042</v>
      </c>
      <c r="N88" s="17">
        <f>+[1]NOA!N89</f>
        <v>2341.5407</v>
      </c>
      <c r="O88" s="18">
        <f>+[1]NOA!R89</f>
        <v>3251.4875999999999</v>
      </c>
      <c r="P88" s="19">
        <f>+[1]NOA!S89</f>
        <v>3027.3269</v>
      </c>
      <c r="Q88" s="20">
        <f>+[1]NOA!T89</f>
        <v>2133.2287999999999</v>
      </c>
      <c r="R88" s="18">
        <f t="shared" si="51"/>
        <v>2895.7606818499999</v>
      </c>
      <c r="S88" s="19">
        <f t="shared" si="52"/>
        <v>3025.6444191905466</v>
      </c>
      <c r="T88" s="19">
        <f t="shared" si="53"/>
        <v>2915.2297074239464</v>
      </c>
      <c r="U88" s="19">
        <f t="shared" si="54"/>
        <v>2816.6248153376437</v>
      </c>
      <c r="V88" s="19"/>
      <c r="W88" s="20">
        <f t="shared" si="55"/>
        <v>2748.4194251006143</v>
      </c>
      <c r="X88" s="21"/>
      <c r="Y88" s="41">
        <f t="shared" si="62"/>
        <v>0.11811740816823679</v>
      </c>
      <c r="Z88" s="24">
        <f t="shared" si="62"/>
        <v>0.13201651040748663</v>
      </c>
      <c r="AA88" s="24">
        <f t="shared" si="62"/>
        <v>0.11363418194642505</v>
      </c>
      <c r="AB88" s="24">
        <f t="shared" si="60"/>
        <v>0.100625290017192</v>
      </c>
      <c r="AC88" s="24">
        <f t="shared" si="60"/>
        <v>7.3626485648488282E-2</v>
      </c>
      <c r="AD88" s="24">
        <f t="shared" si="60"/>
        <v>0.13415799128517469</v>
      </c>
      <c r="AE88" s="24">
        <f t="shared" si="60"/>
        <v>0.14900036482657675</v>
      </c>
      <c r="AF88" s="24">
        <f t="shared" si="60"/>
        <v>0.10917020135038147</v>
      </c>
      <c r="AG88" s="24">
        <f t="shared" si="60"/>
        <v>0.14256014305921871</v>
      </c>
      <c r="AH88" s="24">
        <f t="shared" si="60"/>
        <v>0.10351515104452802</v>
      </c>
      <c r="AI88" s="24">
        <f t="shared" si="60"/>
        <v>4.6929557231744301E-2</v>
      </c>
      <c r="AJ88" s="24">
        <f t="shared" si="60"/>
        <v>0.10105241121652964</v>
      </c>
      <c r="AK88" s="24">
        <f t="shared" si="60"/>
        <v>0.12041471131819304</v>
      </c>
      <c r="AL88" s="24">
        <f t="shared" si="60"/>
        <v>0.11418032629314201</v>
      </c>
      <c r="AM88" s="24">
        <f t="shared" si="60"/>
        <v>0.12368339646982518</v>
      </c>
      <c r="AN88" s="24">
        <f t="shared" si="60"/>
        <v>9.2638928634154682E-2</v>
      </c>
      <c r="AO88" s="24">
        <f t="shared" si="45"/>
        <v>0.11811778131060247</v>
      </c>
      <c r="AP88" s="24">
        <f t="shared" si="45"/>
        <v>0.1201603500866224</v>
      </c>
      <c r="AQ88" s="24">
        <f t="shared" si="45"/>
        <v>0.10823871681716057</v>
      </c>
      <c r="AR88" s="24">
        <f t="shared" si="39"/>
        <v>0.11064573881151918</v>
      </c>
      <c r="AS88" s="24" t="e">
        <f t="shared" si="39"/>
        <v>#DIV/0!</v>
      </c>
      <c r="AT88" s="24">
        <f t="shared" si="39"/>
        <v>0.11559759919250467</v>
      </c>
      <c r="AU88" s="21"/>
      <c r="AV88" s="24">
        <f t="shared" si="61"/>
        <v>1.6114859075999144</v>
      </c>
      <c r="AW88" s="24">
        <f t="shared" si="61"/>
        <v>1.809215856534681</v>
      </c>
      <c r="AX88" s="24">
        <f t="shared" si="61"/>
        <v>1.5501750523883318</v>
      </c>
      <c r="AY88" s="24">
        <f t="shared" si="61"/>
        <v>1.3204129057141984</v>
      </c>
      <c r="AZ88" s="24">
        <f t="shared" si="61"/>
        <v>1.2451431560146164</v>
      </c>
      <c r="BA88" s="24">
        <f t="shared" si="61"/>
        <v>1.7831022771192266</v>
      </c>
      <c r="BB88" s="24">
        <f t="shared" si="61"/>
        <v>1.6297474787751698</v>
      </c>
      <c r="BC88" s="24">
        <f t="shared" si="59"/>
        <v>1.3289608704376383</v>
      </c>
      <c r="BD88" s="24">
        <f t="shared" si="59"/>
        <v>1.5768302399726948</v>
      </c>
      <c r="BE88" s="24">
        <f t="shared" si="59"/>
        <v>1.6355664938227101</v>
      </c>
      <c r="BF88" s="24">
        <f t="shared" si="63"/>
        <v>1.3437379778545129</v>
      </c>
      <c r="BG88" s="24">
        <f t="shared" si="63"/>
        <v>1.7985424720438092</v>
      </c>
      <c r="BH88" s="24">
        <f t="shared" si="63"/>
        <v>1.4448878195540225</v>
      </c>
      <c r="BI88" s="24">
        <f t="shared" si="63"/>
        <v>1.3982740327115053</v>
      </c>
      <c r="BJ88" s="24">
        <f t="shared" si="63"/>
        <v>1.739865425319759</v>
      </c>
      <c r="BK88" s="24">
        <f t="shared" si="63"/>
        <v>1.25083872470795</v>
      </c>
      <c r="BL88" s="24">
        <f t="shared" si="46"/>
        <v>1.6114867259108845</v>
      </c>
      <c r="BM88" s="24">
        <f t="shared" si="46"/>
        <v>1.6773830297288148</v>
      </c>
      <c r="BN88" s="24">
        <f t="shared" si="46"/>
        <v>1.558175020272857</v>
      </c>
      <c r="BO88" s="24">
        <f t="shared" si="46"/>
        <v>1.4872387981906758</v>
      </c>
      <c r="BP88" s="24" t="e">
        <f t="shared" si="46"/>
        <v>#DIV/0!</v>
      </c>
      <c r="BQ88" s="24">
        <f t="shared" si="46"/>
        <v>1.4800316007849386</v>
      </c>
      <c r="BR88" s="21"/>
      <c r="BS88" s="35">
        <f t="shared" si="56"/>
        <v>45231</v>
      </c>
      <c r="BT88" s="24">
        <f t="shared" si="58"/>
        <v>5.0094103875462641E-2</v>
      </c>
      <c r="BU88" s="24">
        <f t="shared" si="49"/>
        <v>2.7898030310817231E-3</v>
      </c>
      <c r="BV88" s="24">
        <f t="shared" si="50"/>
        <v>1.2988588673931004E-2</v>
      </c>
      <c r="BW88" s="24">
        <f t="shared" si="48"/>
        <v>4.0937063952876714E-3</v>
      </c>
      <c r="BX88" s="24">
        <f t="shared" si="48"/>
        <v>8.1138550491662593E-3</v>
      </c>
      <c r="BY88" s="24">
        <f t="shared" si="48"/>
        <v>1.0201036023928658E-2</v>
      </c>
      <c r="BZ88" s="24">
        <f t="shared" si="48"/>
        <v>8.072355906389753E-3</v>
      </c>
      <c r="CA88" s="24">
        <f t="shared" si="48"/>
        <v>2.7998393128280566E-3</v>
      </c>
      <c r="CB88" s="24">
        <f t="shared" si="48"/>
        <v>5.7577467994138661E-3</v>
      </c>
      <c r="CC88" s="24">
        <f t="shared" si="48"/>
        <v>6.7739226285185451E-4</v>
      </c>
      <c r="CD88" s="24">
        <f t="shared" si="48"/>
        <v>9.2273085560909077E-3</v>
      </c>
      <c r="CE88" s="24">
        <f t="shared" si="48"/>
        <v>3.3037918890490535E-3</v>
      </c>
      <c r="CF88" s="24">
        <f t="shared" si="57"/>
        <v>0.11811952777548144</v>
      </c>
    </row>
    <row r="89" spans="1:84" x14ac:dyDescent="0.25">
      <c r="A89" s="31">
        <f>+[1]NOA!A90</f>
        <v>45261</v>
      </c>
      <c r="B89" s="17">
        <f>+[1]NOA!B90</f>
        <v>3626.27</v>
      </c>
      <c r="C89" s="17">
        <f>+[1]NOA!C90</f>
        <v>4149.6255000000001</v>
      </c>
      <c r="D89" s="17">
        <f>+[1]NOA!D90</f>
        <v>2723.7811999999999</v>
      </c>
      <c r="E89" s="17">
        <f>+[1]NOA!E90</f>
        <v>3442.7901000000002</v>
      </c>
      <c r="F89" s="17">
        <f>+[1]NOA!F90</f>
        <v>2427.8501000000001</v>
      </c>
      <c r="G89" s="17">
        <f>+[1]NOA!G90</f>
        <v>3728.2973999999999</v>
      </c>
      <c r="H89" s="17">
        <f>+[1]NOA!H90</f>
        <v>4336.5448999999999</v>
      </c>
      <c r="I89" s="17">
        <f>+[1]NOA!I90</f>
        <v>3378.2354999999998</v>
      </c>
      <c r="J89" s="17">
        <f>+[1]NOA!J90</f>
        <v>2609.498</v>
      </c>
      <c r="K89" s="17">
        <f>+[1]NOA!K90</f>
        <v>3215.6727000000001</v>
      </c>
      <c r="L89" s="17">
        <f>+[1]NOA!L90</f>
        <v>2062.0196000000001</v>
      </c>
      <c r="M89" s="17">
        <f>+[1]NOA!M90</f>
        <v>3917.9459999999999</v>
      </c>
      <c r="N89" s="17">
        <f>+[1]NOA!N90</f>
        <v>3111.0625</v>
      </c>
      <c r="O89" s="18">
        <f>+[1]NOA!R90</f>
        <v>3772.5146</v>
      </c>
      <c r="P89" s="19">
        <f>+[1]NOA!S90</f>
        <v>3875.9578999999999</v>
      </c>
      <c r="Q89" s="20">
        <f>+[1]NOA!T90</f>
        <v>2557.0630000000001</v>
      </c>
      <c r="R89" s="18">
        <f t="shared" si="51"/>
        <v>3626.3405874700002</v>
      </c>
      <c r="S89" s="19">
        <f t="shared" si="52"/>
        <v>3786.6725311829418</v>
      </c>
      <c r="T89" s="19">
        <f t="shared" si="53"/>
        <v>3528.3211618755231</v>
      </c>
      <c r="U89" s="19">
        <f t="shared" si="54"/>
        <v>3416.4999529454026</v>
      </c>
      <c r="V89" s="19"/>
      <c r="W89" s="20">
        <f t="shared" si="55"/>
        <v>3430.2429202711296</v>
      </c>
      <c r="X89" s="21"/>
      <c r="Y89" s="41">
        <f t="shared" si="62"/>
        <v>0.25228747326784617</v>
      </c>
      <c r="Z89" s="24">
        <f t="shared" si="62"/>
        <v>0.29325131780178038</v>
      </c>
      <c r="AA89" s="24">
        <f t="shared" si="62"/>
        <v>0.20403956781232302</v>
      </c>
      <c r="AB89" s="24">
        <f t="shared" si="60"/>
        <v>0.15748999851530998</v>
      </c>
      <c r="AC89" s="24">
        <f t="shared" si="60"/>
        <v>9.9297854851304379E-2</v>
      </c>
      <c r="AD89" s="24">
        <f t="shared" si="60"/>
        <v>0.28442580858800293</v>
      </c>
      <c r="AE89" s="24">
        <f t="shared" si="60"/>
        <v>0.34741615392469227</v>
      </c>
      <c r="AF89" s="24">
        <f t="shared" si="60"/>
        <v>0.33758947228132108</v>
      </c>
      <c r="AG89" s="24">
        <f t="shared" si="60"/>
        <v>0.1629846590195001</v>
      </c>
      <c r="AH89" s="24">
        <f t="shared" si="60"/>
        <v>0.20363046056464484</v>
      </c>
      <c r="AI89" s="24">
        <f t="shared" si="60"/>
        <v>7.4838040856801458E-2</v>
      </c>
      <c r="AJ89" s="24">
        <f t="shared" si="60"/>
        <v>0.20226492895768322</v>
      </c>
      <c r="AK89" s="24">
        <f t="shared" si="60"/>
        <v>0.32863908793043817</v>
      </c>
      <c r="AL89" s="24">
        <f t="shared" si="60"/>
        <v>0.16024265323970477</v>
      </c>
      <c r="AM89" s="24">
        <f t="shared" si="60"/>
        <v>0.28032354219823441</v>
      </c>
      <c r="AN89" s="24">
        <f t="shared" si="60"/>
        <v>0.1986820166688168</v>
      </c>
      <c r="AO89" s="24">
        <f t="shared" si="45"/>
        <v>0.25229291570920087</v>
      </c>
      <c r="AP89" s="24">
        <f t="shared" si="45"/>
        <v>0.25152595829353719</v>
      </c>
      <c r="AQ89" s="24">
        <f t="shared" si="45"/>
        <v>0.210306396401722</v>
      </c>
      <c r="AR89" s="24">
        <f t="shared" si="39"/>
        <v>0.21297658613997861</v>
      </c>
      <c r="AS89" s="24" t="e">
        <f t="shared" si="39"/>
        <v>#DIV/0!</v>
      </c>
      <c r="AT89" s="24">
        <f t="shared" si="39"/>
        <v>0.24807840060494235</v>
      </c>
      <c r="AU89" s="21"/>
      <c r="AV89" s="24">
        <f t="shared" si="61"/>
        <v>2.1247404142411375</v>
      </c>
      <c r="AW89" s="24">
        <f t="shared" si="61"/>
        <v>2.5166845299289662</v>
      </c>
      <c r="AX89" s="24">
        <f t="shared" si="61"/>
        <v>1.8585813182161983</v>
      </c>
      <c r="AY89" s="24">
        <f t="shared" si="61"/>
        <v>1.5765738115530348</v>
      </c>
      <c r="AZ89" s="24">
        <f t="shared" si="61"/>
        <v>1.3854096078794904</v>
      </c>
      <c r="BA89" s="24">
        <f t="shared" si="61"/>
        <v>2.3581427565198432</v>
      </c>
      <c r="BB89" s="24">
        <f t="shared" si="61"/>
        <v>2.3588849934023552</v>
      </c>
      <c r="BC89" s="24">
        <f t="shared" si="59"/>
        <v>1.9337829344763811</v>
      </c>
      <c r="BD89" s="24">
        <f t="shared" si="59"/>
        <v>1.8408472230492987</v>
      </c>
      <c r="BE89" s="24">
        <f t="shared" si="59"/>
        <v>1.9822264029576018</v>
      </c>
      <c r="BF89" s="24">
        <f t="shared" si="63"/>
        <v>1.4996091821821991</v>
      </c>
      <c r="BG89" s="24">
        <f t="shared" si="63"/>
        <v>2.1603174170413308</v>
      </c>
      <c r="BH89" s="24">
        <f t="shared" si="63"/>
        <v>2.0463247481447024</v>
      </c>
      <c r="BI89" s="24">
        <f t="shared" si="63"/>
        <v>1.680229058700093</v>
      </c>
      <c r="BJ89" s="24">
        <f t="shared" si="63"/>
        <v>2.347332722873162</v>
      </c>
      <c r="BK89" s="24">
        <f t="shared" si="63"/>
        <v>1.5721155345311835</v>
      </c>
      <c r="BL89" s="24">
        <f t="shared" si="46"/>
        <v>2.1247517521888293</v>
      </c>
      <c r="BM89" s="24">
        <f t="shared" si="46"/>
        <v>2.2044083870935585</v>
      </c>
      <c r="BN89" s="24">
        <f t="shared" si="46"/>
        <v>1.9320356504855973</v>
      </c>
      <c r="BO89" s="24">
        <f t="shared" si="46"/>
        <v>1.8639492441559895</v>
      </c>
      <c r="BP89" s="24" t="e">
        <f t="shared" si="46"/>
        <v>#DIV/0!</v>
      </c>
      <c r="BQ89" s="24">
        <f t="shared" si="46"/>
        <v>1.9374670072968652</v>
      </c>
      <c r="BR89" s="21"/>
      <c r="BS89" s="35">
        <f t="shared" si="56"/>
        <v>45261</v>
      </c>
      <c r="BT89" s="24">
        <f t="shared" si="58"/>
        <v>0.11265842813915961</v>
      </c>
      <c r="BU89" s="24">
        <f t="shared" si="49"/>
        <v>4.9892364961505713E-3</v>
      </c>
      <c r="BV89" s="24">
        <f t="shared" si="50"/>
        <v>2.0010589187775926E-2</v>
      </c>
      <c r="BW89" s="24">
        <f t="shared" si="48"/>
        <v>5.3013721748835299E-3</v>
      </c>
      <c r="BX89" s="24">
        <f t="shared" si="48"/>
        <v>1.744881135307115E-2</v>
      </c>
      <c r="BY89" s="24">
        <f t="shared" si="48"/>
        <v>2.4442167447377192E-2</v>
      </c>
      <c r="BZ89" s="24">
        <f t="shared" si="48"/>
        <v>2.4762578721006873E-2</v>
      </c>
      <c r="CA89" s="24">
        <f t="shared" si="48"/>
        <v>3.2709459961365716E-3</v>
      </c>
      <c r="CB89" s="24">
        <f t="shared" si="48"/>
        <v>1.1178467722448977E-2</v>
      </c>
      <c r="CC89" s="24">
        <f t="shared" si="48"/>
        <v>1.0114542343555764E-3</v>
      </c>
      <c r="CD89" s="24">
        <f t="shared" si="48"/>
        <v>1.8187354509689807E-2</v>
      </c>
      <c r="CE89" s="24">
        <f t="shared" si="48"/>
        <v>9.035324274966245E-3</v>
      </c>
      <c r="CF89" s="24">
        <f t="shared" si="57"/>
        <v>0.25229673025702204</v>
      </c>
    </row>
    <row r="90" spans="1:84" x14ac:dyDescent="0.25">
      <c r="A90" s="31">
        <f>+[1]NOA!A91</f>
        <v>45292</v>
      </c>
      <c r="B90" s="17">
        <f>+[1]NOA!B91</f>
        <v>4413.6008000000002</v>
      </c>
      <c r="C90" s="17">
        <f>+[1]NOA!C91</f>
        <v>5053.2181</v>
      </c>
      <c r="D90" s="17">
        <f>+[1]NOA!D91</f>
        <v>3247.6498999999999</v>
      </c>
      <c r="E90" s="17">
        <f>+[1]NOA!E91</f>
        <v>3842.4027000000001</v>
      </c>
      <c r="F90" s="17">
        <f>+[1]NOA!F91</f>
        <v>2954.9949000000001</v>
      </c>
      <c r="G90" s="17">
        <f>+[1]NOA!G91</f>
        <v>4643.4915000000001</v>
      </c>
      <c r="H90" s="17">
        <f>+[1]NOA!H91</f>
        <v>5211.3847999999998</v>
      </c>
      <c r="I90" s="17">
        <f>+[1]NOA!I91</f>
        <v>4376.8348999999998</v>
      </c>
      <c r="J90" s="17">
        <f>+[1]NOA!J91</f>
        <v>3285.6161000000002</v>
      </c>
      <c r="K90" s="17">
        <f>+[1]NOA!K91</f>
        <v>3924.3407000000002</v>
      </c>
      <c r="L90" s="17">
        <f>+[1]NOA!L91</f>
        <v>2094.4014000000002</v>
      </c>
      <c r="M90" s="17">
        <f>+[1]NOA!M91</f>
        <v>4703.97</v>
      </c>
      <c r="N90" s="17">
        <f>+[1]NOA!N91</f>
        <v>4663.8040000000001</v>
      </c>
      <c r="O90" s="18">
        <f>+[1]NOA!R91</f>
        <v>4305.0276999999996</v>
      </c>
      <c r="P90" s="19">
        <f>+[1]NOA!S91</f>
        <v>4729.8356999999996</v>
      </c>
      <c r="Q90" s="20">
        <f>+[1]NOA!T91</f>
        <v>3269.1237000000001</v>
      </c>
      <c r="R90" s="18">
        <f t="shared" si="51"/>
        <v>4413.6492230599997</v>
      </c>
      <c r="S90" s="19">
        <f t="shared" si="52"/>
        <v>4591.8835550454969</v>
      </c>
      <c r="T90" s="19">
        <f t="shared" si="53"/>
        <v>4262.9129345241417</v>
      </c>
      <c r="U90" s="19">
        <f t="shared" si="54"/>
        <v>4136.3308241379309</v>
      </c>
      <c r="V90" s="19"/>
      <c r="W90" s="20">
        <f t="shared" si="55"/>
        <v>4188.4139375556033</v>
      </c>
      <c r="X90" s="21"/>
      <c r="Y90" s="41">
        <f t="shared" si="62"/>
        <v>0.21711863705681056</v>
      </c>
      <c r="Z90" s="24">
        <f t="shared" si="62"/>
        <v>0.21775280684967835</v>
      </c>
      <c r="AA90" s="24">
        <f t="shared" si="62"/>
        <v>0.19233141780991803</v>
      </c>
      <c r="AB90" s="24">
        <f t="shared" si="60"/>
        <v>0.11607231007199648</v>
      </c>
      <c r="AC90" s="24">
        <f t="shared" si="60"/>
        <v>0.21712411322264091</v>
      </c>
      <c r="AD90" s="24">
        <f t="shared" si="60"/>
        <v>0.24547239713226743</v>
      </c>
      <c r="AE90" s="24">
        <f t="shared" si="60"/>
        <v>0.20173661755468042</v>
      </c>
      <c r="AF90" s="24">
        <f t="shared" si="60"/>
        <v>0.29559792382739447</v>
      </c>
      <c r="AG90" s="24">
        <f t="shared" si="60"/>
        <v>0.25909891481043479</v>
      </c>
      <c r="AH90" s="24">
        <f t="shared" si="60"/>
        <v>0.22037939371130655</v>
      </c>
      <c r="AI90" s="24">
        <f t="shared" si="60"/>
        <v>1.5703924443783324E-2</v>
      </c>
      <c r="AJ90" s="24">
        <f t="shared" si="60"/>
        <v>0.20062144807508853</v>
      </c>
      <c r="AK90" s="24">
        <f t="shared" si="60"/>
        <v>0.49910328063161713</v>
      </c>
      <c r="AL90" s="24">
        <f t="shared" si="60"/>
        <v>0.14115600771962544</v>
      </c>
      <c r="AM90" s="24">
        <f t="shared" si="60"/>
        <v>0.220301102857696</v>
      </c>
      <c r="AN90" s="24">
        <f t="shared" si="60"/>
        <v>0.27846818791715333</v>
      </c>
      <c r="AO90" s="24">
        <f t="shared" si="45"/>
        <v>0.21710829873795268</v>
      </c>
      <c r="AP90" s="24">
        <f t="shared" si="45"/>
        <v>0.21264342697492511</v>
      </c>
      <c r="AQ90" s="24">
        <f t="shared" si="45"/>
        <v>0.20819866983371127</v>
      </c>
      <c r="AR90" s="24">
        <f t="shared" si="39"/>
        <v>0.21069248678664665</v>
      </c>
      <c r="AS90" s="24" t="e">
        <f t="shared" si="39"/>
        <v>#DIV/0!</v>
      </c>
      <c r="AT90" s="24">
        <f t="shared" si="39"/>
        <v>0.22102545939357188</v>
      </c>
      <c r="AU90" s="21"/>
      <c r="AV90" s="24">
        <f t="shared" si="61"/>
        <v>2.5766897376187048</v>
      </c>
      <c r="AW90" s="24">
        <f t="shared" si="61"/>
        <v>2.9704148892696485</v>
      </c>
      <c r="AX90" s="24">
        <f t="shared" si="61"/>
        <v>2.1751237238987056</v>
      </c>
      <c r="AY90" s="24">
        <f t="shared" si="61"/>
        <v>1.8049826659726733</v>
      </c>
      <c r="AZ90" s="24">
        <f t="shared" si="61"/>
        <v>1.7068069579806657</v>
      </c>
      <c r="BA90" s="24">
        <f t="shared" si="61"/>
        <v>2.9578228363258487</v>
      </c>
      <c r="BB90" s="24">
        <f t="shared" si="61"/>
        <v>2.8707854744923598</v>
      </c>
      <c r="BC90" s="24">
        <f t="shared" si="59"/>
        <v>2.6241047245965681</v>
      </c>
      <c r="BD90" s="24">
        <f t="shared" si="59"/>
        <v>2.2712819965475282</v>
      </c>
      <c r="BE90" s="24">
        <f t="shared" si="59"/>
        <v>2.392442374116218</v>
      </c>
      <c r="BF90" s="24">
        <f t="shared" si="63"/>
        <v>1.538862855918175</v>
      </c>
      <c r="BG90" s="24">
        <f t="shared" si="63"/>
        <v>2.4839117646318196</v>
      </c>
      <c r="BH90" s="24">
        <f t="shared" si="63"/>
        <v>3.31731407345241</v>
      </c>
      <c r="BI90" s="24">
        <f t="shared" si="63"/>
        <v>1.748689480536147</v>
      </c>
      <c r="BJ90" s="24">
        <f t="shared" si="63"/>
        <v>2.8748954335843195</v>
      </c>
      <c r="BK90" s="24">
        <f t="shared" si="63"/>
        <v>2.1179864769011152</v>
      </c>
      <c r="BL90" s="24">
        <f t="shared" si="46"/>
        <v>2.5766753051795215</v>
      </c>
      <c r="BM90" s="24">
        <f t="shared" si="46"/>
        <v>2.6434897506737829</v>
      </c>
      <c r="BN90" s="24">
        <f t="shared" si="46"/>
        <v>2.3592058396017275</v>
      </c>
      <c r="BO90" s="24">
        <f t="shared" si="46"/>
        <v>2.3204141212100655</v>
      </c>
      <c r="BP90" s="24" t="e">
        <f t="shared" si="46"/>
        <v>#DIV/0!</v>
      </c>
      <c r="BQ90" s="24">
        <f t="shared" si="46"/>
        <v>2.4302582565339224</v>
      </c>
      <c r="BR90" s="21"/>
      <c r="BS90" s="35">
        <f t="shared" si="56"/>
        <v>45292</v>
      </c>
      <c r="BT90" s="24">
        <f t="shared" si="58"/>
        <v>8.6390576107129358E-2</v>
      </c>
      <c r="BU90" s="24">
        <f t="shared" si="49"/>
        <v>4.5217510858264831E-3</v>
      </c>
      <c r="BV90" s="24">
        <f t="shared" si="50"/>
        <v>1.363165969991203E-2</v>
      </c>
      <c r="BW90" s="24">
        <f t="shared" si="48"/>
        <v>1.017578282918812E-2</v>
      </c>
      <c r="BX90" s="24">
        <f t="shared" si="48"/>
        <v>1.5445589798884255E-2</v>
      </c>
      <c r="BY90" s="24">
        <f t="shared" si="48"/>
        <v>1.5271164494094481E-2</v>
      </c>
      <c r="BZ90" s="24">
        <f t="shared" si="48"/>
        <v>2.3159392306695312E-2</v>
      </c>
      <c r="CA90" s="24">
        <f t="shared" si="48"/>
        <v>4.8290554178260312E-3</v>
      </c>
      <c r="CB90" s="24">
        <f t="shared" si="48"/>
        <v>1.1627856171768789E-2</v>
      </c>
      <c r="CC90" s="24">
        <f t="shared" si="48"/>
        <v>1.8216754957573551E-4</v>
      </c>
      <c r="CD90" s="24">
        <f t="shared" si="48"/>
        <v>1.7318985514040604E-2</v>
      </c>
      <c r="CE90" s="24">
        <f t="shared" si="48"/>
        <v>1.4558543903239419E-2</v>
      </c>
      <c r="CF90" s="24">
        <f t="shared" si="57"/>
        <v>0.21711252487818058</v>
      </c>
    </row>
    <row r="91" spans="1:84" x14ac:dyDescent="0.25">
      <c r="A91" s="31">
        <f>+[1]NOA!A92</f>
        <v>45323</v>
      </c>
      <c r="B91" s="17">
        <f>+[1]NOA!B92</f>
        <v>4929.6046999999999</v>
      </c>
      <c r="C91" s="17">
        <f>+[1]NOA!C92</f>
        <v>5528.6818000000003</v>
      </c>
      <c r="D91" s="17">
        <f>+[1]NOA!D92</f>
        <v>3745.1495</v>
      </c>
      <c r="E91" s="17">
        <f>+[1]NOA!E92</f>
        <v>4096.4126999999999</v>
      </c>
      <c r="F91" s="17">
        <f>+[1]NOA!F92</f>
        <v>3765.4070000000002</v>
      </c>
      <c r="G91" s="17">
        <f>+[1]NOA!G92</f>
        <v>5136.4609</v>
      </c>
      <c r="H91" s="17">
        <f>+[1]NOA!H92</f>
        <v>5813.6212999999998</v>
      </c>
      <c r="I91" s="17">
        <f>+[1]NOA!I92</f>
        <v>5133.2819</v>
      </c>
      <c r="J91" s="17">
        <f>+[1]NOA!J92</f>
        <v>3965.8234000000002</v>
      </c>
      <c r="K91" s="17">
        <f>+[1]NOA!K92</f>
        <v>4252.9299000000001</v>
      </c>
      <c r="L91" s="17">
        <f>+[1]NOA!L92</f>
        <v>2138.8359</v>
      </c>
      <c r="M91" s="17">
        <f>+[1]NOA!M92</f>
        <v>5310.2717000000002</v>
      </c>
      <c r="N91" s="17">
        <f>+[1]NOA!N92</f>
        <v>5516.8092999999999</v>
      </c>
      <c r="O91" s="18">
        <f>+[1]NOA!R92</f>
        <v>4673.7412999999997</v>
      </c>
      <c r="P91" s="19">
        <f>+[1]NOA!S92</f>
        <v>5239.4148999999998</v>
      </c>
      <c r="Q91" s="20">
        <f>+[1]NOA!T92</f>
        <v>3915.0819000000001</v>
      </c>
      <c r="R91" s="18">
        <f t="shared" si="51"/>
        <v>4929.6431760600008</v>
      </c>
      <c r="S91" s="19">
        <f t="shared" si="52"/>
        <v>5052.2971228575307</v>
      </c>
      <c r="T91" s="19">
        <f t="shared" si="53"/>
        <v>4705.5238965950321</v>
      </c>
      <c r="U91" s="19">
        <f t="shared" si="54"/>
        <v>4531.9630147988501</v>
      </c>
      <c r="V91" s="19"/>
      <c r="W91" s="20">
        <f t="shared" si="55"/>
        <v>4676.4601097648801</v>
      </c>
      <c r="X91" s="21"/>
      <c r="Y91" s="41">
        <f t="shared" si="62"/>
        <v>0.1169122273133536</v>
      </c>
      <c r="Z91" s="24">
        <f t="shared" si="62"/>
        <v>9.4091268294950625E-2</v>
      </c>
      <c r="AA91" s="24">
        <f t="shared" si="62"/>
        <v>0.15318757111103642</v>
      </c>
      <c r="AB91" s="24">
        <f t="shared" si="60"/>
        <v>6.6107074097152774E-2</v>
      </c>
      <c r="AC91" s="24">
        <f t="shared" si="60"/>
        <v>0.27425160699938944</v>
      </c>
      <c r="AD91" s="24">
        <f t="shared" si="60"/>
        <v>0.10616351941206315</v>
      </c>
      <c r="AE91" s="24">
        <f t="shared" si="60"/>
        <v>0.11556170252482612</v>
      </c>
      <c r="AF91" s="24">
        <f t="shared" si="60"/>
        <v>0.17282968567080292</v>
      </c>
      <c r="AG91" s="24">
        <f t="shared" si="60"/>
        <v>0.20702579951443512</v>
      </c>
      <c r="AH91" s="24">
        <f t="shared" si="60"/>
        <v>8.3731058315094753E-2</v>
      </c>
      <c r="AI91" s="24">
        <f t="shared" si="60"/>
        <v>2.1215847162821655E-2</v>
      </c>
      <c r="AJ91" s="24">
        <f t="shared" si="60"/>
        <v>0.12889148952905738</v>
      </c>
      <c r="AK91" s="24">
        <f t="shared" si="60"/>
        <v>0.18289904550019687</v>
      </c>
      <c r="AL91" s="24">
        <f t="shared" si="60"/>
        <v>8.5647207333880759E-2</v>
      </c>
      <c r="AM91" s="24">
        <f t="shared" si="60"/>
        <v>0.10773718841861668</v>
      </c>
      <c r="AN91" s="24">
        <f t="shared" si="60"/>
        <v>0.19759368542707634</v>
      </c>
      <c r="AO91" s="24">
        <f t="shared" si="45"/>
        <v>0.11690869095443435</v>
      </c>
      <c r="AP91" s="24">
        <f t="shared" si="45"/>
        <v>0.10026682129300468</v>
      </c>
      <c r="AQ91" s="24">
        <f t="shared" si="45"/>
        <v>0.10382829038949115</v>
      </c>
      <c r="AR91" s="24">
        <f t="shared" si="39"/>
        <v>9.5648101537761931E-2</v>
      </c>
      <c r="AS91" s="24" t="e">
        <f t="shared" si="39"/>
        <v>#DIV/0!</v>
      </c>
      <c r="AT91" s="24">
        <f t="shared" si="39"/>
        <v>0.11652290807104548</v>
      </c>
      <c r="AU91" s="21"/>
      <c r="AV91" s="24">
        <f t="shared" si="61"/>
        <v>2.72336369213274</v>
      </c>
      <c r="AW91" s="24">
        <f t="shared" si="61"/>
        <v>2.9279286972770979</v>
      </c>
      <c r="AX91" s="24">
        <f t="shared" si="61"/>
        <v>2.4913617184159973</v>
      </c>
      <c r="AY91" s="24">
        <f t="shared" si="61"/>
        <v>1.8864588127759156</v>
      </c>
      <c r="AZ91" s="24">
        <f t="shared" si="61"/>
        <v>2.351624489867127</v>
      </c>
      <c r="BA91" s="24">
        <f t="shared" si="61"/>
        <v>3.1530914832798489</v>
      </c>
      <c r="BB91" s="24">
        <f t="shared" si="61"/>
        <v>3.1077534480809454</v>
      </c>
      <c r="BC91" s="24">
        <f t="shared" si="59"/>
        <v>3.0319983907452457</v>
      </c>
      <c r="BD91" s="24">
        <f t="shared" si="59"/>
        <v>2.7173525796913656</v>
      </c>
      <c r="BE91" s="24">
        <f t="shared" si="59"/>
        <v>2.3156895668194184</v>
      </c>
      <c r="BF91" s="24">
        <f t="shared" si="63"/>
        <v>1.5400475936220079</v>
      </c>
      <c r="BG91" s="24">
        <f t="shared" si="63"/>
        <v>2.6586322803143343</v>
      </c>
      <c r="BH91" s="24">
        <f t="shared" si="63"/>
        <v>3.83696302221301</v>
      </c>
      <c r="BI91" s="24">
        <f t="shared" si="63"/>
        <v>1.9185704982133225</v>
      </c>
      <c r="BJ91" s="24">
        <f t="shared" si="63"/>
        <v>2.9319505230340841</v>
      </c>
      <c r="BK91" s="24">
        <f t="shared" si="63"/>
        <v>2.5823116562414281</v>
      </c>
      <c r="BL91" s="24">
        <f t="shared" si="46"/>
        <v>2.7233340792812539</v>
      </c>
      <c r="BM91" s="24">
        <f t="shared" si="46"/>
        <v>2.7056381578478783</v>
      </c>
      <c r="BN91" s="24">
        <f t="shared" si="46"/>
        <v>2.4956463022470885</v>
      </c>
      <c r="BO91" s="24">
        <f t="shared" si="46"/>
        <v>2.4440511371929494</v>
      </c>
      <c r="BP91" s="24" t="e">
        <f t="shared" si="46"/>
        <v>#DIV/0!</v>
      </c>
      <c r="BQ91" s="24">
        <f t="shared" si="46"/>
        <v>2.6323244930552887</v>
      </c>
      <c r="BR91" s="21"/>
      <c r="BS91" s="35">
        <f t="shared" si="56"/>
        <v>45323</v>
      </c>
      <c r="BT91" s="24">
        <f t="shared" si="58"/>
        <v>3.7348929425153291E-2</v>
      </c>
      <c r="BU91" s="24">
        <f t="shared" si="49"/>
        <v>3.5281254888298924E-3</v>
      </c>
      <c r="BV91" s="24">
        <f t="shared" si="50"/>
        <v>7.1191388672940175E-3</v>
      </c>
      <c r="BW91" s="24">
        <f t="shared" si="48"/>
        <v>1.2853189395832989E-2</v>
      </c>
      <c r="BX91" s="24">
        <f t="shared" si="48"/>
        <v>6.8356266565838923E-3</v>
      </c>
      <c r="BY91" s="24">
        <f t="shared" si="48"/>
        <v>8.6372946212081511E-3</v>
      </c>
      <c r="BZ91" s="24">
        <f t="shared" si="48"/>
        <v>1.4413898216621675E-2</v>
      </c>
      <c r="CA91" s="24">
        <f t="shared" si="48"/>
        <v>3.9916090893403859E-3</v>
      </c>
      <c r="CB91" s="24">
        <f t="shared" si="48"/>
        <v>4.4297294399620359E-3</v>
      </c>
      <c r="CC91" s="24">
        <f t="shared" si="48"/>
        <v>2.0537965282224819E-4</v>
      </c>
      <c r="CD91" s="24">
        <f t="shared" si="48"/>
        <v>1.0975959998466558E-2</v>
      </c>
      <c r="CE91" s="24">
        <f t="shared" si="48"/>
        <v>6.57109274585957E-3</v>
      </c>
      <c r="CF91" s="24">
        <f t="shared" si="57"/>
        <v>0.1169099735979747</v>
      </c>
    </row>
    <row r="92" spans="1:84" x14ac:dyDescent="0.25">
      <c r="A92" s="31">
        <f>+[1]NOA!A93</f>
        <v>45352</v>
      </c>
      <c r="B92" s="17">
        <f>+[1]NOA!B93</f>
        <v>5361.7677000000003</v>
      </c>
      <c r="C92" s="17">
        <f>+[1]NOA!C93</f>
        <v>5980.7633999999998</v>
      </c>
      <c r="D92" s="17">
        <f>+[1]NOA!D93</f>
        <v>4216.8222999999998</v>
      </c>
      <c r="E92" s="17">
        <f>+[1]NOA!E93</f>
        <v>4372.1611999999996</v>
      </c>
      <c r="F92" s="17">
        <f>+[1]NOA!F93</f>
        <v>3989.2275</v>
      </c>
      <c r="G92" s="17">
        <f>+[1]NOA!G93</f>
        <v>5332.5880999999999</v>
      </c>
      <c r="H92" s="17">
        <f>+[1]NOA!H93</f>
        <v>6446.3477000000003</v>
      </c>
      <c r="I92" s="17">
        <f>+[1]NOA!I93</f>
        <v>5720.4260000000004</v>
      </c>
      <c r="J92" s="17">
        <f>+[1]NOA!J93</f>
        <v>4506.7968000000001</v>
      </c>
      <c r="K92" s="17">
        <f>+[1]NOA!K93</f>
        <v>4511.1751000000004</v>
      </c>
      <c r="L92" s="17">
        <f>+[1]NOA!L93</f>
        <v>3754.2163</v>
      </c>
      <c r="M92" s="17">
        <f>+[1]NOA!M93</f>
        <v>5727.8389999999999</v>
      </c>
      <c r="N92" s="17">
        <f>+[1]NOA!N93</f>
        <v>5921.8051999999998</v>
      </c>
      <c r="O92" s="18">
        <f>+[1]NOA!R93</f>
        <v>4968.9858999999997</v>
      </c>
      <c r="P92" s="19">
        <f>+[1]NOA!S93</f>
        <v>5653.9534999999996</v>
      </c>
      <c r="Q92" s="20">
        <f>+[1]NOA!T93</f>
        <v>4513.0729000000001</v>
      </c>
      <c r="R92" s="18">
        <f t="shared" si="51"/>
        <v>5361.8181829300001</v>
      </c>
      <c r="S92" s="19">
        <f t="shared" si="52"/>
        <v>5432.729284639413</v>
      </c>
      <c r="T92" s="19">
        <f t="shared" si="53"/>
        <v>5008.6557731230796</v>
      </c>
      <c r="U92" s="19">
        <f t="shared" si="54"/>
        <v>4802.2522536278739</v>
      </c>
      <c r="V92" s="19"/>
      <c r="W92" s="20">
        <f t="shared" si="55"/>
        <v>5124.7632134293581</v>
      </c>
      <c r="X92" s="21"/>
      <c r="Y92" s="41">
        <f t="shared" si="62"/>
        <v>8.766686708165472E-2</v>
      </c>
      <c r="Z92" s="24">
        <f t="shared" si="62"/>
        <v>8.1770233186507335E-2</v>
      </c>
      <c r="AA92" s="24">
        <f t="shared" si="62"/>
        <v>0.12594231552038182</v>
      </c>
      <c r="AB92" s="24">
        <f t="shared" si="60"/>
        <v>6.7314628723809999E-2</v>
      </c>
      <c r="AC92" s="24">
        <f t="shared" si="60"/>
        <v>5.944125030839964E-2</v>
      </c>
      <c r="AD92" s="24">
        <f t="shared" si="60"/>
        <v>3.8183333586750301E-2</v>
      </c>
      <c r="AE92" s="24">
        <f t="shared" si="60"/>
        <v>0.10883515924919296</v>
      </c>
      <c r="AF92" s="24">
        <f t="shared" si="60"/>
        <v>0.11437986680606804</v>
      </c>
      <c r="AG92" s="24">
        <f t="shared" si="60"/>
        <v>0.13640884765569727</v>
      </c>
      <c r="AH92" s="24">
        <f t="shared" si="60"/>
        <v>6.0721715634203255E-2</v>
      </c>
      <c r="AI92" s="24">
        <f t="shared" si="60"/>
        <v>0.75526149528348574</v>
      </c>
      <c r="AJ92" s="24">
        <f t="shared" si="60"/>
        <v>7.8633886096637795E-2</v>
      </c>
      <c r="AK92" s="24">
        <f t="shared" si="60"/>
        <v>7.3411256031634009E-2</v>
      </c>
      <c r="AL92" s="24">
        <f t="shared" si="60"/>
        <v>6.3170933316313516E-2</v>
      </c>
      <c r="AM92" s="24">
        <f t="shared" si="60"/>
        <v>7.9119254327425059E-2</v>
      </c>
      <c r="AN92" s="24">
        <f t="shared" si="60"/>
        <v>0.15274035518899365</v>
      </c>
      <c r="AO92" s="24">
        <f t="shared" si="45"/>
        <v>8.7668618485164718E-2</v>
      </c>
      <c r="AP92" s="24">
        <f t="shared" si="45"/>
        <v>7.5298849717435834E-2</v>
      </c>
      <c r="AQ92" s="24">
        <f t="shared" si="45"/>
        <v>6.4420430793560968E-2</v>
      </c>
      <c r="AR92" s="24">
        <f t="shared" si="39"/>
        <v>5.9640654159447193E-2</v>
      </c>
      <c r="AS92" s="24" t="e">
        <f t="shared" si="39"/>
        <v>#DIV/0!</v>
      </c>
      <c r="AT92" s="24">
        <f t="shared" si="39"/>
        <v>9.5863771558401645E-2</v>
      </c>
      <c r="AU92" s="21"/>
      <c r="AV92" s="24">
        <f t="shared" si="61"/>
        <v>2.7728903759684194</v>
      </c>
      <c r="AW92" s="24">
        <f t="shared" si="61"/>
        <v>2.9236259385486401</v>
      </c>
      <c r="AX92" s="24">
        <f t="shared" si="61"/>
        <v>2.6140321030765046</v>
      </c>
      <c r="AY92" s="24">
        <f t="shared" si="61"/>
        <v>1.9143261042669035</v>
      </c>
      <c r="AZ92" s="24">
        <f t="shared" si="61"/>
        <v>2.3740018759361705</v>
      </c>
      <c r="BA92" s="24">
        <f t="shared" si="61"/>
        <v>3.0511840125636667</v>
      </c>
      <c r="BB92" s="24">
        <f t="shared" si="61"/>
        <v>3.3137918929177328</v>
      </c>
      <c r="BC92" s="24">
        <f t="shared" si="59"/>
        <v>3.2648456833544666</v>
      </c>
      <c r="BD92" s="24">
        <f t="shared" si="59"/>
        <v>3.1048341952932637</v>
      </c>
      <c r="BE92" s="24">
        <f t="shared" si="59"/>
        <v>2.3670704780136447</v>
      </c>
      <c r="BF92" s="24">
        <f t="shared" si="63"/>
        <v>2.0593438582606325</v>
      </c>
      <c r="BG92" s="24">
        <f t="shared" si="63"/>
        <v>2.647534931318642</v>
      </c>
      <c r="BH92" s="24">
        <f t="shared" si="63"/>
        <v>3.8865358882565468</v>
      </c>
      <c r="BI92" s="24">
        <f t="shared" si="63"/>
        <v>1.9982546837830948</v>
      </c>
      <c r="BJ92" s="24">
        <f t="shared" si="63"/>
        <v>2.9315199934803262</v>
      </c>
      <c r="BK92" s="24">
        <f t="shared" si="63"/>
        <v>2.8022082444157812</v>
      </c>
      <c r="BL92" s="24">
        <f t="shared" si="46"/>
        <v>2.7728726841465674</v>
      </c>
      <c r="BM92" s="24">
        <f t="shared" si="46"/>
        <v>2.7123368042826361</v>
      </c>
      <c r="BN92" s="24">
        <f t="shared" si="46"/>
        <v>2.5014785829258317</v>
      </c>
      <c r="BO92" s="24">
        <f t="shared" si="46"/>
        <v>2.4541325753966068</v>
      </c>
      <c r="BP92" s="24" t="e">
        <f t="shared" si="46"/>
        <v>#DIV/0!</v>
      </c>
      <c r="BQ92" s="24">
        <f t="shared" si="46"/>
        <v>2.7340873971895094</v>
      </c>
      <c r="BR92" s="21"/>
      <c r="BS92" s="35">
        <f t="shared" si="56"/>
        <v>45352</v>
      </c>
      <c r="BT92" s="24">
        <f t="shared" si="58"/>
        <v>3.1794981597611641E-2</v>
      </c>
      <c r="BU92" s="24">
        <f t="shared" si="49"/>
        <v>2.9948362066435055E-3</v>
      </c>
      <c r="BV92" s="24">
        <f t="shared" si="50"/>
        <v>6.9194370595273011E-3</v>
      </c>
      <c r="BW92" s="24">
        <f t="shared" si="48"/>
        <v>3.178233540713719E-3</v>
      </c>
      <c r="BX92" s="24">
        <f t="shared" si="48"/>
        <v>2.4348777174770207E-3</v>
      </c>
      <c r="BY92" s="24">
        <f t="shared" si="48"/>
        <v>8.1247044250830156E-3</v>
      </c>
      <c r="BZ92" s="24">
        <f t="shared" si="48"/>
        <v>1.001679076011917E-2</v>
      </c>
      <c r="CA92" s="24">
        <f t="shared" si="48"/>
        <v>2.8422585405276E-3</v>
      </c>
      <c r="CB92" s="24">
        <f t="shared" si="48"/>
        <v>3.1170023430073445E-3</v>
      </c>
      <c r="CC92" s="24">
        <f t="shared" si="48"/>
        <v>6.6848686995125599E-3</v>
      </c>
      <c r="CD92" s="24">
        <f t="shared" si="48"/>
        <v>6.7680127110394828E-3</v>
      </c>
      <c r="CE92" s="24">
        <f t="shared" si="48"/>
        <v>2.7932991462784017E-3</v>
      </c>
      <c r="CF92" s="24">
        <f t="shared" si="57"/>
        <v>8.7669302747540742E-2</v>
      </c>
    </row>
    <row r="93" spans="1:84" x14ac:dyDescent="0.25">
      <c r="A93" s="31">
        <f>+[1]NOA!A94</f>
        <v>45383</v>
      </c>
      <c r="B93" s="17">
        <f>+[1]NOA!B94</f>
        <v>5849.8004000000001</v>
      </c>
      <c r="C93" s="17">
        <f>+[1]NOA!C94</f>
        <v>6439.7599</v>
      </c>
      <c r="D93" s="17">
        <f>+[1]NOA!D94</f>
        <v>4442.2887000000001</v>
      </c>
      <c r="E93" s="17">
        <f>+[1]NOA!E94</f>
        <v>4813.3351000000002</v>
      </c>
      <c r="F93" s="17">
        <f>+[1]NOA!F94</f>
        <v>5243.6387999999997</v>
      </c>
      <c r="G93" s="17">
        <f>+[1]NOA!G94</f>
        <v>5665.5223999999998</v>
      </c>
      <c r="H93" s="17">
        <f>+[1]NOA!H94</f>
        <v>6982.4027999999998</v>
      </c>
      <c r="I93" s="17">
        <f>+[1]NOA!I94</f>
        <v>6119.6170000000002</v>
      </c>
      <c r="J93" s="17">
        <f>+[1]NOA!J94</f>
        <v>5157.51</v>
      </c>
      <c r="K93" s="17">
        <f>+[1]NOA!K94</f>
        <v>5049.2407999999996</v>
      </c>
      <c r="L93" s="17">
        <f>+[1]NOA!L94</f>
        <v>4002.5432999999998</v>
      </c>
      <c r="M93" s="17">
        <f>+[1]NOA!M94</f>
        <v>6089.8710000000001</v>
      </c>
      <c r="N93" s="17">
        <f>+[1]NOA!N94</f>
        <v>6178.1337999999996</v>
      </c>
      <c r="O93" s="18">
        <f>+[1]NOA!R94</f>
        <v>5626.3001999999997</v>
      </c>
      <c r="P93" s="19">
        <f>+[1]NOA!S94</f>
        <v>6030.9297999999999</v>
      </c>
      <c r="Q93" s="20">
        <f>+[1]NOA!T94</f>
        <v>5309.4165000000003</v>
      </c>
      <c r="R93" s="18">
        <f t="shared" si="51"/>
        <v>5849.8469813500005</v>
      </c>
      <c r="S93" s="19">
        <f t="shared" si="52"/>
        <v>5854.8349668477513</v>
      </c>
      <c r="T93" s="19">
        <f t="shared" si="53"/>
        <v>5412.2427922132292</v>
      </c>
      <c r="U93" s="19">
        <f t="shared" si="54"/>
        <v>5217.765443785921</v>
      </c>
      <c r="V93" s="19"/>
      <c r="W93" s="20">
        <f t="shared" si="55"/>
        <v>5559.2102919084946</v>
      </c>
      <c r="X93" s="21"/>
      <c r="Y93" s="41">
        <f t="shared" si="62"/>
        <v>9.1020858661966964E-2</v>
      </c>
      <c r="Z93" s="24">
        <f t="shared" si="62"/>
        <v>7.6745470319056652E-2</v>
      </c>
      <c r="AA93" s="24">
        <f t="shared" si="62"/>
        <v>5.3468319023071142E-2</v>
      </c>
      <c r="AB93" s="24">
        <f t="shared" si="60"/>
        <v>0.10090522279919623</v>
      </c>
      <c r="AC93" s="24">
        <f t="shared" si="60"/>
        <v>0.3144496772871439</v>
      </c>
      <c r="AD93" s="24">
        <f t="shared" si="60"/>
        <v>6.243390521761838E-2</v>
      </c>
      <c r="AE93" s="24">
        <f t="shared" si="60"/>
        <v>8.3156404982622778E-2</v>
      </c>
      <c r="AF93" s="24">
        <f t="shared" si="60"/>
        <v>6.9783439205401754E-2</v>
      </c>
      <c r="AG93" s="24">
        <f t="shared" si="60"/>
        <v>0.14438485444917326</v>
      </c>
      <c r="AH93" s="24">
        <f t="shared" si="60"/>
        <v>0.11927395591450196</v>
      </c>
      <c r="AI93" s="24">
        <f t="shared" si="60"/>
        <v>6.6146162116444751E-2</v>
      </c>
      <c r="AJ93" s="24">
        <f t="shared" si="60"/>
        <v>6.3205687171025593E-2</v>
      </c>
      <c r="AK93" s="24">
        <f t="shared" si="60"/>
        <v>4.3285550831695607E-2</v>
      </c>
      <c r="AL93" s="24">
        <f t="shared" si="60"/>
        <v>0.13228339005751666</v>
      </c>
      <c r="AM93" s="24">
        <f t="shared" si="60"/>
        <v>6.6674814357776446E-2</v>
      </c>
      <c r="AN93" s="24">
        <f t="shared" si="60"/>
        <v>0.17645263385840715</v>
      </c>
      <c r="AO93" s="24">
        <f t="shared" si="45"/>
        <v>9.101927401673171E-2</v>
      </c>
      <c r="AP93" s="24">
        <f t="shared" si="45"/>
        <v>7.7696800280810274E-2</v>
      </c>
      <c r="AQ93" s="24">
        <f t="shared" si="45"/>
        <v>8.0577910994769519E-2</v>
      </c>
      <c r="AR93" s="24">
        <f t="shared" si="39"/>
        <v>8.6524648896597833E-2</v>
      </c>
      <c r="AS93" s="24" t="e">
        <f t="shared" si="39"/>
        <v>#DIV/0!</v>
      </c>
      <c r="AT93" s="24">
        <f t="shared" si="39"/>
        <v>8.4774078408281328E-2</v>
      </c>
      <c r="AU93" s="21"/>
      <c r="AV93" s="24">
        <f t="shared" si="61"/>
        <v>2.8222717588120418</v>
      </c>
      <c r="AW93" s="24">
        <f t="shared" si="61"/>
        <v>2.8958041048908139</v>
      </c>
      <c r="AX93" s="24">
        <f t="shared" si="61"/>
        <v>2.6515793575051849</v>
      </c>
      <c r="AY93" s="24">
        <f t="shared" si="61"/>
        <v>1.9030723017933138</v>
      </c>
      <c r="AZ93" s="24">
        <f t="shared" si="61"/>
        <v>3.2597910657644453</v>
      </c>
      <c r="BA93" s="24">
        <f t="shared" si="61"/>
        <v>2.9626799626975884</v>
      </c>
      <c r="BB93" s="24">
        <f t="shared" si="61"/>
        <v>3.4006819844254341</v>
      </c>
      <c r="BC93" s="24">
        <f t="shared" si="59"/>
        <v>3.3268743856620473</v>
      </c>
      <c r="BD93" s="24">
        <f t="shared" si="59"/>
        <v>3.412468263656252</v>
      </c>
      <c r="BE93" s="24">
        <f t="shared" si="59"/>
        <v>2.6134767595966006</v>
      </c>
      <c r="BF93" s="24">
        <f t="shared" si="63"/>
        <v>2.1847754500987882</v>
      </c>
      <c r="BG93" s="24">
        <f t="shared" si="63"/>
        <v>2.5028092377420794</v>
      </c>
      <c r="BH93" s="24">
        <f t="shared" si="63"/>
        <v>3.8633825297354205</v>
      </c>
      <c r="BI93" s="24">
        <f t="shared" si="63"/>
        <v>2.087045427186212</v>
      </c>
      <c r="BJ93" s="24">
        <f t="shared" si="63"/>
        <v>2.8809758859954084</v>
      </c>
      <c r="BK93" s="24">
        <f t="shared" si="63"/>
        <v>3.3128266350455426</v>
      </c>
      <c r="BL93" s="24">
        <f t="shared" si="46"/>
        <v>2.8222513866192687</v>
      </c>
      <c r="BM93" s="24">
        <f t="shared" si="46"/>
        <v>2.6876564282284483</v>
      </c>
      <c r="BN93" s="24">
        <f t="shared" si="46"/>
        <v>2.4762792152630171</v>
      </c>
      <c r="BO93" s="24">
        <f t="shared" si="46"/>
        <v>2.4674821774552624</v>
      </c>
      <c r="BP93" s="24" t="e">
        <f t="shared" si="46"/>
        <v>#DIV/0!</v>
      </c>
      <c r="BQ93" s="24">
        <f t="shared" si="46"/>
        <v>2.780504855358179</v>
      </c>
      <c r="BR93" s="21"/>
      <c r="BS93" s="35">
        <f t="shared" si="56"/>
        <v>45383</v>
      </c>
      <c r="BT93" s="24">
        <f t="shared" si="58"/>
        <v>2.9679407138433107E-2</v>
      </c>
      <c r="BU93" s="24">
        <f t="shared" si="49"/>
        <v>1.3161887487218083E-3</v>
      </c>
      <c r="BV93" s="24">
        <f t="shared" si="50"/>
        <v>1.0178212575304237E-2</v>
      </c>
      <c r="BW93" s="24">
        <f t="shared" si="48"/>
        <v>1.6376836131860018E-2</v>
      </c>
      <c r="BX93" s="24">
        <f t="shared" si="48"/>
        <v>3.8001607492245499E-3</v>
      </c>
      <c r="BY93" s="24">
        <f t="shared" si="48"/>
        <v>6.3285635873407886E-3</v>
      </c>
      <c r="BZ93" s="24">
        <f t="shared" ref="BZ93:CE95" si="64">(I93-I92)/$B92*I$3</f>
        <v>6.2613609873475081E-3</v>
      </c>
      <c r="CA93" s="24">
        <f t="shared" si="64"/>
        <v>3.1432678219162689E-3</v>
      </c>
      <c r="CB93" s="24">
        <f t="shared" si="64"/>
        <v>5.9709616196165953E-3</v>
      </c>
      <c r="CC93" s="24">
        <f t="shared" si="64"/>
        <v>9.4481355467899053E-4</v>
      </c>
      <c r="CD93" s="24">
        <f t="shared" si="64"/>
        <v>5.3949291387614586E-3</v>
      </c>
      <c r="CE93" s="24">
        <f t="shared" si="64"/>
        <v>1.6254289420259654E-3</v>
      </c>
      <c r="CF93" s="24">
        <f t="shared" si="57"/>
        <v>9.1020130995231277E-2</v>
      </c>
    </row>
    <row r="94" spans="1:84" x14ac:dyDescent="0.25">
      <c r="A94" s="31">
        <f>+[1]NOA!A95</f>
        <v>45413</v>
      </c>
      <c r="B94" s="17">
        <f>+[1]NOA!B95</f>
        <v>6093.7424000000001</v>
      </c>
      <c r="C94" s="17">
        <f>+[1]NOA!C95</f>
        <v>6739.4067999999997</v>
      </c>
      <c r="D94" s="17">
        <f>+[1]NOA!D95</f>
        <v>4716.4627</v>
      </c>
      <c r="E94" s="17">
        <f>+[1]NOA!E95</f>
        <v>5010.2826999999997</v>
      </c>
      <c r="F94" s="17">
        <f>+[1]NOA!F95</f>
        <v>5277.7383</v>
      </c>
      <c r="G94" s="17">
        <f>+[1]NOA!G95</f>
        <v>5840.0906000000004</v>
      </c>
      <c r="H94" s="17">
        <f>+[1]NOA!H95</f>
        <v>7115.8539000000001</v>
      </c>
      <c r="I94" s="17">
        <f>+[1]NOA!I95</f>
        <v>6457.8757999999998</v>
      </c>
      <c r="J94" s="17">
        <f>+[1]NOA!J95</f>
        <v>5551.8575000000001</v>
      </c>
      <c r="K94" s="17">
        <f>+[1]NOA!K95</f>
        <v>5209.5974999999999</v>
      </c>
      <c r="L94" s="17">
        <f>+[1]NOA!L95</f>
        <v>4116.0601999999999</v>
      </c>
      <c r="M94" s="17">
        <f>+[1]NOA!M95</f>
        <v>6442.54</v>
      </c>
      <c r="N94" s="17">
        <f>+[1]NOA!N95</f>
        <v>6380.9883</v>
      </c>
      <c r="O94" s="18">
        <f>+[1]NOA!R95</f>
        <v>6085.1005999999998</v>
      </c>
      <c r="P94" s="19">
        <f>+[1]NOA!S95</f>
        <v>6238.8406999999997</v>
      </c>
      <c r="Q94" s="20">
        <f>+[1]NOA!T95</f>
        <v>5539.2325000000001</v>
      </c>
      <c r="R94" s="18">
        <f t="shared" si="51"/>
        <v>6093.7900592099995</v>
      </c>
      <c r="S94" s="19">
        <f t="shared" si="52"/>
        <v>6115.7771753768848</v>
      </c>
      <c r="T94" s="19">
        <f t="shared" si="53"/>
        <v>5634.5774885849833</v>
      </c>
      <c r="U94" s="19">
        <f t="shared" si="54"/>
        <v>5402.6945695402301</v>
      </c>
      <c r="V94" s="19"/>
      <c r="W94" s="20">
        <f t="shared" si="55"/>
        <v>5772.9544845159926</v>
      </c>
      <c r="X94" s="21"/>
      <c r="Y94" s="41">
        <f t="shared" si="62"/>
        <v>4.1700910000279645E-2</v>
      </c>
      <c r="Z94" s="24">
        <f t="shared" si="62"/>
        <v>4.6530756527118244E-2</v>
      </c>
      <c r="AA94" s="24">
        <f t="shared" si="62"/>
        <v>6.171908637995549E-2</v>
      </c>
      <c r="AB94" s="24">
        <f t="shared" si="60"/>
        <v>4.0917076394701768E-2</v>
      </c>
      <c r="AC94" s="24">
        <f t="shared" si="60"/>
        <v>6.5030222905513302E-3</v>
      </c>
      <c r="AD94" s="24">
        <f t="shared" si="60"/>
        <v>3.0812374865908376E-2</v>
      </c>
      <c r="AE94" s="24">
        <f t="shared" si="60"/>
        <v>1.9112489471389438E-2</v>
      </c>
      <c r="AF94" s="24">
        <f t="shared" si="60"/>
        <v>5.527450492408259E-2</v>
      </c>
      <c r="AG94" s="24">
        <f t="shared" si="60"/>
        <v>7.6460830904835797E-2</v>
      </c>
      <c r="AH94" s="24">
        <f t="shared" si="60"/>
        <v>3.175857645767266E-2</v>
      </c>
      <c r="AI94" s="24">
        <f t="shared" si="60"/>
        <v>2.8361192244940936E-2</v>
      </c>
      <c r="AJ94" s="24">
        <f t="shared" si="60"/>
        <v>5.7910750490445473E-2</v>
      </c>
      <c r="AK94" s="24">
        <f t="shared" si="60"/>
        <v>3.2834267849621623E-2</v>
      </c>
      <c r="AL94" s="24">
        <f t="shared" si="60"/>
        <v>8.1545666546552154E-2</v>
      </c>
      <c r="AM94" s="24">
        <f t="shared" si="60"/>
        <v>3.4474103810659518E-2</v>
      </c>
      <c r="AN94" s="24">
        <f t="shared" si="60"/>
        <v>4.3284605756583661E-2</v>
      </c>
      <c r="AO94" s="24">
        <f t="shared" si="45"/>
        <v>4.1700762197322216E-2</v>
      </c>
      <c r="AP94" s="24">
        <f t="shared" si="45"/>
        <v>4.4568670168618763E-2</v>
      </c>
      <c r="AQ94" s="24">
        <f t="shared" si="45"/>
        <v>4.1079956112026972E-2</v>
      </c>
      <c r="AR94" s="24">
        <f t="shared" si="39"/>
        <v>3.5442207540116621E-2</v>
      </c>
      <c r="AS94" s="24" t="e">
        <f t="shared" si="39"/>
        <v>#DIV/0!</v>
      </c>
      <c r="AT94" s="24">
        <f t="shared" si="39"/>
        <v>3.8448661119836691E-2</v>
      </c>
      <c r="AU94" s="21"/>
      <c r="AV94" s="24">
        <f t="shared" si="61"/>
        <v>2.6881822956618873</v>
      </c>
      <c r="AW94" s="24">
        <f t="shared" si="61"/>
        <v>2.7785502870913752</v>
      </c>
      <c r="AX94" s="24">
        <f t="shared" si="61"/>
        <v>2.5717432698631089</v>
      </c>
      <c r="AY94" s="24">
        <f t="shared" si="61"/>
        <v>1.8125894392271329</v>
      </c>
      <c r="AZ94" s="24">
        <f t="shared" si="61"/>
        <v>2.9065778990125448</v>
      </c>
      <c r="BA94" s="24">
        <f t="shared" si="61"/>
        <v>2.7291078854402628</v>
      </c>
      <c r="BB94" s="24">
        <f t="shared" si="61"/>
        <v>3.0633731920587408</v>
      </c>
      <c r="BC94" s="24">
        <f t="shared" si="59"/>
        <v>3.2927294999279439</v>
      </c>
      <c r="BD94" s="24">
        <f t="shared" si="59"/>
        <v>3.4816418696837159</v>
      </c>
      <c r="BE94" s="24">
        <f t="shared" si="59"/>
        <v>2.5359204650997365</v>
      </c>
      <c r="BF94" s="24">
        <f t="shared" si="63"/>
        <v>2.171061390958493</v>
      </c>
      <c r="BG94" s="24">
        <f t="shared" si="63"/>
        <v>2.3980200518067596</v>
      </c>
      <c r="BH94" s="24">
        <f t="shared" si="63"/>
        <v>3.6459404628300049</v>
      </c>
      <c r="BI94" s="24">
        <f t="shared" si="63"/>
        <v>2.0742835155904515</v>
      </c>
      <c r="BJ94" s="24">
        <f t="shared" si="63"/>
        <v>2.7229304596835537</v>
      </c>
      <c r="BK94" s="24">
        <f t="shared" si="63"/>
        <v>3.1719230892053627</v>
      </c>
      <c r="BL94" s="24">
        <f t="shared" si="46"/>
        <v>2.6881610289659155</v>
      </c>
      <c r="BM94" s="24">
        <f t="shared" si="46"/>
        <v>2.5688797081337205</v>
      </c>
      <c r="BN94" s="24">
        <f t="shared" si="46"/>
        <v>2.3533277814406772</v>
      </c>
      <c r="BO94" s="24">
        <f t="shared" si="46"/>
        <v>2.3383013355443452</v>
      </c>
      <c r="BP94" s="24" t="e">
        <f t="shared" si="46"/>
        <v>#DIV/0!</v>
      </c>
      <c r="BQ94" s="24">
        <f t="shared" si="46"/>
        <v>2.6509402196709284</v>
      </c>
      <c r="BR94" s="21"/>
      <c r="BS94" s="35">
        <f t="shared" si="56"/>
        <v>45413</v>
      </c>
      <c r="BT94" s="24">
        <f t="shared" si="58"/>
        <v>1.7759166659771827E-2</v>
      </c>
      <c r="BU94" s="24">
        <f t="shared" si="49"/>
        <v>1.4669981218504479E-3</v>
      </c>
      <c r="BV94" s="24">
        <f t="shared" si="50"/>
        <v>4.1646580146563533E-3</v>
      </c>
      <c r="BW94" s="24">
        <f t="shared" ref="BW94:BW108" si="65">(F94-F93)/$B93*F$3</f>
        <v>4.0804212738609311E-4</v>
      </c>
      <c r="BX94" s="24">
        <f t="shared" ref="BX94:BX108" si="66">(G94-G93)/$B93*G$3</f>
        <v>1.8263142516794311E-3</v>
      </c>
      <c r="BY94" s="24">
        <f t="shared" ref="BY94:BY108" si="67">(H94-H93)/$B93*H$3</f>
        <v>1.4440586092475929E-3</v>
      </c>
      <c r="BZ94" s="24">
        <f t="shared" si="64"/>
        <v>4.8629975614210641E-3</v>
      </c>
      <c r="CA94" s="24">
        <f t="shared" si="64"/>
        <v>1.7459741446904744E-3</v>
      </c>
      <c r="CB94" s="24">
        <f t="shared" si="64"/>
        <v>1.6310340520336412E-3</v>
      </c>
      <c r="CC94" s="24">
        <f t="shared" si="64"/>
        <v>3.9586731198555111E-4</v>
      </c>
      <c r="CD94" s="24">
        <f t="shared" si="64"/>
        <v>4.8169597547294074E-3</v>
      </c>
      <c r="CE94" s="24">
        <f t="shared" si="64"/>
        <v>1.179023646687161E-3</v>
      </c>
      <c r="CF94" s="24">
        <f t="shared" si="57"/>
        <v>4.1701094256139035E-2</v>
      </c>
    </row>
    <row r="95" spans="1:84" x14ac:dyDescent="0.25">
      <c r="A95" s="31">
        <f>+[1]NOA!A96</f>
        <v>45444</v>
      </c>
      <c r="B95" s="17">
        <f>+[1]NOA!B96</f>
        <v>6383.7683999999999</v>
      </c>
      <c r="C95" s="17">
        <f>+[1]NOA!C96</f>
        <v>6951.7907999999998</v>
      </c>
      <c r="D95" s="17">
        <f>+[1]NOA!D96</f>
        <v>4789.3091999999997</v>
      </c>
      <c r="E95" s="17">
        <f>+[1]NOA!E96</f>
        <v>5160.7758000000003</v>
      </c>
      <c r="F95" s="17">
        <f>+[1]NOA!F96</f>
        <v>6345.9384</v>
      </c>
      <c r="G95" s="17">
        <f>+[1]NOA!G96</f>
        <v>5980.5409</v>
      </c>
      <c r="H95" s="17">
        <f>+[1]NOA!H96</f>
        <v>7496.8162000000002</v>
      </c>
      <c r="I95" s="17">
        <f>+[1]NOA!I96</f>
        <v>6761.223</v>
      </c>
      <c r="J95" s="17">
        <f>+[1]NOA!J96</f>
        <v>5854.8816999999999</v>
      </c>
      <c r="K95" s="17">
        <f>+[1]NOA!K96</f>
        <v>5435.1911</v>
      </c>
      <c r="L95" s="17">
        <f>+[1]NOA!L96</f>
        <v>4510.9982</v>
      </c>
      <c r="M95" s="17">
        <f>+[1]NOA!M96</f>
        <v>6808.9723000000004</v>
      </c>
      <c r="N95" s="17">
        <f>+[1]NOA!N96</f>
        <v>6495.5898999999999</v>
      </c>
      <c r="O95" s="18">
        <f>+[1]NOA!R96</f>
        <v>6436.5223999999998</v>
      </c>
      <c r="P95" s="19">
        <f>+[1]NOA!S96</f>
        <v>6428.7070999999996</v>
      </c>
      <c r="Q95" s="20">
        <f>+[1]NOA!T96</f>
        <v>6172.4666999999999</v>
      </c>
      <c r="R95" s="18">
        <f t="shared" si="51"/>
        <v>6383.8179387499995</v>
      </c>
      <c r="S95" s="19">
        <f t="shared" si="52"/>
        <v>6319.1214609262524</v>
      </c>
      <c r="T95" s="19">
        <f t="shared" si="53"/>
        <v>5840.5746116662012</v>
      </c>
      <c r="U95" s="19">
        <f t="shared" si="54"/>
        <v>5562.6472578663797</v>
      </c>
      <c r="V95" s="19"/>
      <c r="W95" s="20">
        <f t="shared" si="55"/>
        <v>6006.0879382757903</v>
      </c>
      <c r="X95" s="21"/>
      <c r="Y95" s="41">
        <f t="shared" si="62"/>
        <v>4.759406961475765E-2</v>
      </c>
      <c r="Z95" s="24">
        <f t="shared" si="62"/>
        <v>3.1513752812784679E-2</v>
      </c>
      <c r="AA95" s="24">
        <f t="shared" si="62"/>
        <v>1.5445155539977051E-2</v>
      </c>
      <c r="AB95" s="24">
        <f t="shared" si="60"/>
        <v>3.0036848020571938E-2</v>
      </c>
      <c r="AC95" s="24">
        <f t="shared" si="60"/>
        <v>0.20239732235302377</v>
      </c>
      <c r="AD95" s="24">
        <f t="shared" si="60"/>
        <v>2.4049335809961603E-2</v>
      </c>
      <c r="AE95" s="24">
        <f t="shared" si="60"/>
        <v>5.353711660662408E-2</v>
      </c>
      <c r="AF95" s="24">
        <f t="shared" si="60"/>
        <v>4.6973216796767803E-2</v>
      </c>
      <c r="AG95" s="24">
        <f t="shared" si="60"/>
        <v>5.4580687634724123E-2</v>
      </c>
      <c r="AH95" s="24">
        <f t="shared" si="60"/>
        <v>4.3303460584046993E-2</v>
      </c>
      <c r="AI95" s="24">
        <f t="shared" si="60"/>
        <v>9.5950491686200401E-2</v>
      </c>
      <c r="AJ95" s="24">
        <f t="shared" si="60"/>
        <v>5.6876992614714128E-2</v>
      </c>
      <c r="AK95" s="24">
        <f t="shared" si="60"/>
        <v>1.7959851140927574E-2</v>
      </c>
      <c r="AL95" s="24">
        <f t="shared" si="60"/>
        <v>5.7751189848858075E-2</v>
      </c>
      <c r="AM95" s="24">
        <f t="shared" si="60"/>
        <v>3.0432961687898219E-2</v>
      </c>
      <c r="AN95" s="24">
        <f t="shared" si="60"/>
        <v>0.11431803954789754</v>
      </c>
      <c r="AO95" s="24">
        <f t="shared" si="45"/>
        <v>4.7594005819360241E-2</v>
      </c>
      <c r="AP95" s="24">
        <f t="shared" si="45"/>
        <v>3.3249132484431287E-2</v>
      </c>
      <c r="AQ95" s="24">
        <f t="shared" si="45"/>
        <v>3.6559462266433362E-2</v>
      </c>
      <c r="AR95" s="24">
        <f t="shared" si="39"/>
        <v>2.960609493417321E-2</v>
      </c>
      <c r="AS95" s="24" t="e">
        <f t="shared" si="39"/>
        <v>#DIV/0!</v>
      </c>
      <c r="AT95" s="24">
        <f t="shared" si="39"/>
        <v>4.0383733214093276E-2</v>
      </c>
      <c r="AU95" s="21"/>
      <c r="AV95" s="24">
        <f t="shared" si="61"/>
        <v>2.6237833716349646</v>
      </c>
      <c r="AW95" s="24">
        <f t="shared" si="61"/>
        <v>2.7073251739860806</v>
      </c>
      <c r="AX95" s="24">
        <f t="shared" si="61"/>
        <v>2.4528784614061383</v>
      </c>
      <c r="AY95" s="24">
        <f t="shared" si="61"/>
        <v>1.7436253791853935</v>
      </c>
      <c r="AZ95" s="24">
        <f t="shared" si="61"/>
        <v>2.9246526175602883</v>
      </c>
      <c r="BA95" s="24">
        <f t="shared" si="61"/>
        <v>2.5445571283813155</v>
      </c>
      <c r="BB95" s="24">
        <f t="shared" si="61"/>
        <v>2.9134655539769763</v>
      </c>
      <c r="BC95" s="24">
        <f t="shared" si="59"/>
        <v>3.2445955230379582</v>
      </c>
      <c r="BD95" s="24">
        <f t="shared" si="59"/>
        <v>3.2678401143673055</v>
      </c>
      <c r="BE95" s="24">
        <f t="shared" si="59"/>
        <v>2.4823507725805687</v>
      </c>
      <c r="BF95" s="24">
        <f t="shared" si="63"/>
        <v>2.2876390915675997</v>
      </c>
      <c r="BG95" s="24">
        <f t="shared" si="63"/>
        <v>2.4575582866771803</v>
      </c>
      <c r="BH95" s="24">
        <f t="shared" si="63"/>
        <v>3.4137570735160505</v>
      </c>
      <c r="BI95" s="24">
        <f t="shared" si="63"/>
        <v>2.1079325471133945</v>
      </c>
      <c r="BJ95" s="24">
        <f t="shared" si="63"/>
        <v>2.6130209676604434</v>
      </c>
      <c r="BK95" s="24">
        <f t="shared" si="63"/>
        <v>3.1918806450199879</v>
      </c>
      <c r="BL95" s="24">
        <f t="shared" si="46"/>
        <v>2.6237697457739766</v>
      </c>
      <c r="BM95" s="24">
        <f t="shared" si="46"/>
        <v>2.4990607289314744</v>
      </c>
      <c r="BN95" s="24">
        <f t="shared" si="46"/>
        <v>2.2893895927841155</v>
      </c>
      <c r="BO95" s="24">
        <f t="shared" si="46"/>
        <v>2.2341296211185089</v>
      </c>
      <c r="BP95" s="24" t="e">
        <f t="shared" si="46"/>
        <v>#DIV/0!</v>
      </c>
      <c r="BQ95" s="24">
        <f t="shared" si="46"/>
        <v>2.5550573440663413</v>
      </c>
      <c r="BR95" s="21"/>
      <c r="BS95" s="35">
        <f t="shared" si="56"/>
        <v>45444</v>
      </c>
      <c r="BT95" s="24">
        <f t="shared" si="58"/>
        <v>1.2083466606661944E-2</v>
      </c>
      <c r="BU95" s="24">
        <f t="shared" si="49"/>
        <v>3.7416997640070724E-4</v>
      </c>
      <c r="BV95" s="24">
        <f t="shared" si="50"/>
        <v>3.0549365641055117E-3</v>
      </c>
      <c r="BW95" s="24">
        <f t="shared" si="65"/>
        <v>1.2270621580590609E-2</v>
      </c>
      <c r="BX95" s="24">
        <f t="shared" si="66"/>
        <v>1.4105549259843949E-3</v>
      </c>
      <c r="BY95" s="24">
        <f t="shared" si="67"/>
        <v>3.9573240887241972E-3</v>
      </c>
      <c r="BZ95" s="24">
        <f t="shared" si="64"/>
        <v>4.1865077066598694E-3</v>
      </c>
      <c r="CA95" s="24">
        <f t="shared" si="64"/>
        <v>1.2879321547953843E-3</v>
      </c>
      <c r="CB95" s="24">
        <f t="shared" si="64"/>
        <v>2.2027217953945687E-3</v>
      </c>
      <c r="CC95" s="24">
        <f t="shared" si="64"/>
        <v>1.322132553551985E-3</v>
      </c>
      <c r="CD95" s="24">
        <f t="shared" si="64"/>
        <v>4.8045911441875243E-3</v>
      </c>
      <c r="CE95" s="24">
        <f t="shared" si="64"/>
        <v>6.3941895541892279E-4</v>
      </c>
      <c r="CF95" s="24">
        <f t="shared" si="57"/>
        <v>4.7594378052475621E-2</v>
      </c>
    </row>
    <row r="96" spans="1:84" x14ac:dyDescent="0.25">
      <c r="A96" s="31">
        <f>+[1]NOA!A97</f>
        <v>45474</v>
      </c>
      <c r="B96" s="17">
        <f>+[1]NOA!B97</f>
        <v>6612.6868000000004</v>
      </c>
      <c r="C96" s="17">
        <f>+[1]NOA!C97</f>
        <v>7071.0450000000001</v>
      </c>
      <c r="D96" s="17">
        <f>+[1]NOA!D97</f>
        <v>5081.9849000000004</v>
      </c>
      <c r="E96" s="17">
        <f>+[1]NOA!E97</f>
        <v>5301.8389999999999</v>
      </c>
      <c r="F96" s="17">
        <f>+[1]NOA!F97</f>
        <v>6789.4228000000003</v>
      </c>
      <c r="G96" s="17">
        <f>+[1]NOA!G97</f>
        <v>6220.9309000000003</v>
      </c>
      <c r="H96" s="17">
        <f>+[1]NOA!H97</f>
        <v>7847.4866000000002</v>
      </c>
      <c r="I96" s="17">
        <f>+[1]NOA!I97</f>
        <v>6947.1817000000001</v>
      </c>
      <c r="J96" s="17">
        <f>+[1]NOA!J97</f>
        <v>6062.4521000000004</v>
      </c>
      <c r="K96" s="17">
        <f>+[1]NOA!K97</f>
        <v>5843.1957000000002</v>
      </c>
      <c r="L96" s="17">
        <f>+[1]NOA!L97</f>
        <v>4791.8198000000002</v>
      </c>
      <c r="M96" s="17">
        <f>+[1]NOA!M97</f>
        <v>7230.2052999999996</v>
      </c>
      <c r="N96" s="17">
        <f>+[1]NOA!N97</f>
        <v>6740.9808999999996</v>
      </c>
      <c r="O96" s="18">
        <f>+[1]NOA!R97</f>
        <v>6578.0432000000001</v>
      </c>
      <c r="P96" s="19">
        <f>+[1]NOA!S97</f>
        <v>6654.2232000000004</v>
      </c>
      <c r="Q96" s="20">
        <f>+[1]NOA!T97</f>
        <v>6476.9116000000004</v>
      </c>
      <c r="R96" s="18">
        <f t="shared" ref="R96:R108" si="68">+SUMPRODUCT($C$3:$N$3,C96:N96)</f>
        <v>6612.7468945299997</v>
      </c>
      <c r="S96" s="19">
        <f t="shared" si="52"/>
        <v>6521.4080978812981</v>
      </c>
      <c r="T96" s="19">
        <f t="shared" si="53"/>
        <v>6115.3093876639668</v>
      </c>
      <c r="U96" s="19">
        <f t="shared" si="54"/>
        <v>5795.3374645474141</v>
      </c>
      <c r="V96" s="19"/>
      <c r="W96" s="20">
        <f t="shared" si="55"/>
        <v>6246.9740864011874</v>
      </c>
      <c r="X96" s="21"/>
      <c r="Y96" s="41">
        <f t="shared" ref="Y96:Y108" si="69">+B96/B95-1</f>
        <v>3.5859446279410845E-2</v>
      </c>
      <c r="Z96" s="24">
        <f t="shared" ref="Z96:Z108" si="70">+C96/C95-1</f>
        <v>1.7154457524815037E-2</v>
      </c>
      <c r="AA96" s="24">
        <f t="shared" ref="AA96:AA108" si="71">+D96/D95-1</f>
        <v>6.1110211886090005E-2</v>
      </c>
      <c r="AB96" s="24">
        <f t="shared" ref="AB96:AB108" si="72">+E96/E95-1</f>
        <v>2.7333719864365946E-2</v>
      </c>
      <c r="AC96" s="24">
        <f t="shared" ref="AC96:AC108" si="73">+F96/F95-1</f>
        <v>6.98847628271968E-2</v>
      </c>
      <c r="AD96" s="24">
        <f t="shared" ref="AD96:AD108" si="74">+G96/G95-1</f>
        <v>4.0195360924628165E-2</v>
      </c>
      <c r="AE96" s="24">
        <f t="shared" ref="AE96:AE108" si="75">+H96/H95-1</f>
        <v>4.6775910018975742E-2</v>
      </c>
      <c r="AF96" s="24">
        <f t="shared" ref="AF96:AF108" si="76">+I96/I95-1</f>
        <v>2.7503707539301647E-2</v>
      </c>
      <c r="AG96" s="24">
        <f t="shared" ref="AG96:AG108" si="77">+J96/J95-1</f>
        <v>3.5452535274965502E-2</v>
      </c>
      <c r="AH96" s="24">
        <f t="shared" ref="AH96:AH108" si="78">+K96/K95-1</f>
        <v>7.5067204168773438E-2</v>
      </c>
      <c r="AI96" s="24">
        <f t="shared" ref="AI96:AI108" si="79">+L96/L95-1</f>
        <v>6.2252651752332744E-2</v>
      </c>
      <c r="AJ96" s="24">
        <f t="shared" ref="AJ96:AJ108" si="80">+M96/M95-1</f>
        <v>6.1864402062554946E-2</v>
      </c>
      <c r="AK96" s="24">
        <f t="shared" ref="AK96:AK108" si="81">+N96/N95-1</f>
        <v>3.7778093102829535E-2</v>
      </c>
      <c r="AL96" s="24">
        <f t="shared" ref="AL96:AL108" si="82">+O96/O95-1</f>
        <v>2.1987152565490886E-2</v>
      </c>
      <c r="AM96" s="24">
        <f t="shared" ref="AM96:AM108" si="83">+P96/P95-1</f>
        <v>3.507954188797946E-2</v>
      </c>
      <c r="AN96" s="24">
        <f t="shared" ref="AN96:AN108" si="84">+Q96/Q95-1</f>
        <v>4.9323052646035315E-2</v>
      </c>
      <c r="AO96" s="24">
        <f t="shared" ref="AO96:AO108" si="85">+R96/R95-1</f>
        <v>3.5860821529760889E-2</v>
      </c>
      <c r="AP96" s="24">
        <f t="shared" ref="AP96:AP108" si="86">+S96/S95-1</f>
        <v>3.2011829208516973E-2</v>
      </c>
      <c r="AQ96" s="24">
        <f t="shared" ref="AQ96:AQ108" si="87">+T96/T95-1</f>
        <v>4.7038997746728484E-2</v>
      </c>
      <c r="AR96" s="24">
        <f t="shared" ref="AR96:AR108" si="88">+U96/U95-1</f>
        <v>4.1830839867111225E-2</v>
      </c>
      <c r="AS96" s="24" t="e">
        <f t="shared" ref="AS96:AS108" si="89">+V96/V95-1</f>
        <v>#DIV/0!</v>
      </c>
      <c r="AT96" s="24">
        <f t="shared" ref="AT96:AT108" si="90">+W96/W95-1</f>
        <v>4.0106996534344797E-2</v>
      </c>
      <c r="AU96" s="21"/>
      <c r="AV96" s="24">
        <f t="shared" ref="AV96:AV108" si="91">+B96/B84-1</f>
        <v>2.5387444241933794</v>
      </c>
      <c r="AW96" s="24">
        <f t="shared" ref="AW96:AW108" si="92">+C96/C84-1</f>
        <v>2.5829585421753491</v>
      </c>
      <c r="AX96" s="24">
        <f t="shared" ref="AX96:AX108" si="93">+D96/D84-1</f>
        <v>2.3705980965681217</v>
      </c>
      <c r="AY96" s="24">
        <f t="shared" ref="AY96:AY108" si="94">+E96/E84-1</f>
        <v>1.7243634343355034</v>
      </c>
      <c r="AZ96" s="24">
        <f t="shared" ref="AZ96:AZ108" si="95">+F96/F84-1</f>
        <v>3.0412737820758737</v>
      </c>
      <c r="BA96" s="24">
        <f t="shared" ref="BA96:BA108" si="96">+G96/G84-1</f>
        <v>2.4728415304878233</v>
      </c>
      <c r="BB96" s="24">
        <f t="shared" ref="BB96:BB108" si="97">+H96/H84-1</f>
        <v>2.7241537946451353</v>
      </c>
      <c r="BC96" s="24">
        <f t="shared" ref="BC96:BC108" si="98">+I96/I84-1</f>
        <v>3.0790875460147733</v>
      </c>
      <c r="BD96" s="24">
        <f t="shared" ref="BD96:BD108" si="99">+J96/J84-1</f>
        <v>2.9792627085035268</v>
      </c>
      <c r="BE96" s="24">
        <f t="shared" ref="BE96:BE108" si="100">+K96/K84-1</f>
        <v>2.4250115237842467</v>
      </c>
      <c r="BF96" s="24">
        <f t="shared" ref="BF96:BF108" si="101">+L96/L84-1</f>
        <v>2.2656181402913793</v>
      </c>
      <c r="BG96" s="24">
        <f t="shared" ref="BG96:BG108" si="102">+M96/M84-1</f>
        <v>2.4216585022439383</v>
      </c>
      <c r="BH96" s="24">
        <f t="shared" ref="BH96:BH108" si="103">+N96/N84-1</f>
        <v>3.3281218087555438</v>
      </c>
      <c r="BI96" s="24">
        <f t="shared" ref="BI96:BI108" si="104">+O96/O84-1</f>
        <v>2.0228087296562012</v>
      </c>
      <c r="BJ96" s="24">
        <f t="shared" ref="BJ96:BJ108" si="105">+P96/P84-1</f>
        <v>2.5194848840179809</v>
      </c>
      <c r="BK96" s="24">
        <f t="shared" ref="BK96:BK108" si="106">+Q96/Q84-1</f>
        <v>3.1410608958444719</v>
      </c>
      <c r="BL96" s="24">
        <f t="shared" ref="BL96:BL108" si="107">+R96/R84-1</f>
        <v>2.538725207039366</v>
      </c>
      <c r="BM96" s="24">
        <f t="shared" ref="BM96:BM108" si="108">+S96/S84-1</f>
        <v>2.417422087360217</v>
      </c>
      <c r="BN96" s="24">
        <f t="shared" ref="BN96:BN108" si="109">+T96/T84-1</f>
        <v>2.2525701498298796</v>
      </c>
      <c r="BO96" s="24">
        <f t="shared" ref="BO96:BO108" si="110">+U96/U84-1</f>
        <v>2.196019717807673</v>
      </c>
      <c r="BP96" s="24" t="e">
        <f t="shared" ref="BP96:BP108" si="111">+V96/V84-1</f>
        <v>#DIV/0!</v>
      </c>
      <c r="BQ96" s="24">
        <f t="shared" ref="BQ96:BQ108" si="112">+W96/W84-1</f>
        <v>2.4662472866906375</v>
      </c>
      <c r="BR96" s="21"/>
      <c r="BS96" s="35">
        <f t="shared" ref="BS96:BS108" si="113">+A96</f>
        <v>45474</v>
      </c>
      <c r="BT96" s="24">
        <f t="shared" si="58"/>
        <v>6.4766496134164436E-3</v>
      </c>
      <c r="BU96" s="24">
        <f t="shared" si="49"/>
        <v>1.435006540964115E-3</v>
      </c>
      <c r="BV96" s="24">
        <f t="shared" si="50"/>
        <v>2.7334196271907281E-3</v>
      </c>
      <c r="BW96" s="24">
        <f t="shared" si="65"/>
        <v>4.8629439626913821E-3</v>
      </c>
      <c r="BX96" s="24">
        <f t="shared" si="66"/>
        <v>2.304574207297373E-3</v>
      </c>
      <c r="BY96" s="24">
        <f t="shared" si="67"/>
        <v>3.477168175462004E-3</v>
      </c>
      <c r="BZ96" s="24">
        <f t="shared" ref="BZ96:BZ108" si="114">(I96-I95)/$B95*I$3</f>
        <v>2.4498267621989563E-3</v>
      </c>
      <c r="CA96" s="24">
        <f t="shared" ref="CA96:CA108" si="115">(J96-J95)/$B95*J$3</f>
        <v>8.4214730597056324E-4</v>
      </c>
      <c r="CB96" s="24">
        <f t="shared" ref="CB96:CB108" si="116">(K96-K95)/$B95*K$3</f>
        <v>3.8028124109264379E-3</v>
      </c>
      <c r="CC96" s="24">
        <f t="shared" ref="CC96:CC108" si="117">(L96-L95)/$B95*L$3</f>
        <v>8.9739481150350072E-4</v>
      </c>
      <c r="CD96" s="24">
        <f t="shared" ref="CD96:CD108" si="118">(M96-M95)/$B95*M$3</f>
        <v>5.2722020272539874E-3</v>
      </c>
      <c r="CE96" s="24">
        <f t="shared" ref="CE96:CE108" si="119">(N96-N95)/$B95*N$3</f>
        <v>1.3069543688333035E-3</v>
      </c>
      <c r="CF96" s="24">
        <f t="shared" ref="CF96:CF108" si="120">+SUM(BT96:CE96)</f>
        <v>3.5861099813708795E-2</v>
      </c>
    </row>
    <row r="97" spans="1:84" x14ac:dyDescent="0.25">
      <c r="A97" s="31">
        <f>+[1]NOA!A98</f>
        <v>45505</v>
      </c>
      <c r="B97" s="17">
        <f>+[1]NOA!B98</f>
        <v>6946.3271999999997</v>
      </c>
      <c r="C97" s="17">
        <f>+[1]NOA!C98</f>
        <v>7390.5934999999999</v>
      </c>
      <c r="D97" s="17">
        <f>+[1]NOA!D98</f>
        <v>5240.7880999999998</v>
      </c>
      <c r="E97" s="17">
        <f>+[1]NOA!E98</f>
        <v>5501.3189000000002</v>
      </c>
      <c r="F97" s="17">
        <f>+[1]NOA!F98</f>
        <v>7941.6464999999998</v>
      </c>
      <c r="G97" s="17">
        <f>+[1]NOA!G98</f>
        <v>6479.4862999999996</v>
      </c>
      <c r="H97" s="17">
        <f>+[1]NOA!H98</f>
        <v>8177.5823</v>
      </c>
      <c r="I97" s="17">
        <f>+[1]NOA!I98</f>
        <v>7151.0351000000001</v>
      </c>
      <c r="J97" s="17">
        <f>+[1]NOA!J98</f>
        <v>6370.5430999999999</v>
      </c>
      <c r="K97" s="17">
        <f>+[1]NOA!K98</f>
        <v>6022.5227000000004</v>
      </c>
      <c r="L97" s="17">
        <f>+[1]NOA!L98</f>
        <v>5168.3653999999997</v>
      </c>
      <c r="M97" s="17">
        <f>+[1]NOA!M98</f>
        <v>7609.5906000000004</v>
      </c>
      <c r="N97" s="17">
        <f>+[1]NOA!N98</f>
        <v>6800.8944000000001</v>
      </c>
      <c r="O97" s="18">
        <f>+[1]NOA!R98</f>
        <v>7051.4674999999997</v>
      </c>
      <c r="P97" s="19">
        <f>+[1]NOA!S98</f>
        <v>6893.5545000000002</v>
      </c>
      <c r="Q97" s="20">
        <f>+[1]NOA!T98</f>
        <v>7075.2034999999996</v>
      </c>
      <c r="R97" s="18">
        <f t="shared" si="68"/>
        <v>6946.3799296099978</v>
      </c>
      <c r="S97" s="19">
        <f t="shared" si="52"/>
        <v>6792.0547910634241</v>
      </c>
      <c r="T97" s="19">
        <f t="shared" si="53"/>
        <v>6348.4077830867982</v>
      </c>
      <c r="U97" s="19">
        <f t="shared" si="54"/>
        <v>5986.4519387212649</v>
      </c>
      <c r="V97" s="19"/>
      <c r="W97" s="20">
        <f t="shared" si="55"/>
        <v>6473.4229012709175</v>
      </c>
      <c r="X97" s="21"/>
      <c r="Y97" s="41">
        <f t="shared" si="69"/>
        <v>5.0454589804555638E-2</v>
      </c>
      <c r="Z97" s="24">
        <f t="shared" si="70"/>
        <v>4.5191128044016038E-2</v>
      </c>
      <c r="AA97" s="24">
        <f t="shared" si="71"/>
        <v>3.124826285886817E-2</v>
      </c>
      <c r="AB97" s="24">
        <f t="shared" si="72"/>
        <v>3.7624661933340464E-2</v>
      </c>
      <c r="AC97" s="24">
        <f t="shared" si="73"/>
        <v>0.16970863856055618</v>
      </c>
      <c r="AD97" s="24">
        <f t="shared" si="74"/>
        <v>4.1562171989404151E-2</v>
      </c>
      <c r="AE97" s="24">
        <f t="shared" si="75"/>
        <v>4.2063875585337085E-2</v>
      </c>
      <c r="AF97" s="24">
        <f t="shared" si="76"/>
        <v>2.9343323494763318E-2</v>
      </c>
      <c r="AG97" s="24">
        <f t="shared" si="77"/>
        <v>5.0819535547340644E-2</v>
      </c>
      <c r="AH97" s="24">
        <f t="shared" si="78"/>
        <v>3.0689884304234472E-2</v>
      </c>
      <c r="AI97" s="24">
        <f t="shared" si="79"/>
        <v>7.8580918255732213E-2</v>
      </c>
      <c r="AJ97" s="24">
        <f t="shared" si="80"/>
        <v>5.2472272122065622E-2</v>
      </c>
      <c r="AK97" s="24">
        <f t="shared" si="81"/>
        <v>8.8879498234448739E-3</v>
      </c>
      <c r="AL97" s="24">
        <f t="shared" si="82"/>
        <v>7.197038474906936E-2</v>
      </c>
      <c r="AM97" s="24">
        <f t="shared" si="83"/>
        <v>3.5966827803431745E-2</v>
      </c>
      <c r="AN97" s="24">
        <f t="shared" si="84"/>
        <v>9.2373022352196354E-2</v>
      </c>
      <c r="AO97" s="24">
        <f t="shared" si="85"/>
        <v>5.0453017543432122E-2</v>
      </c>
      <c r="AP97" s="24">
        <f t="shared" si="86"/>
        <v>4.1501266156009242E-2</v>
      </c>
      <c r="AQ97" s="24">
        <f t="shared" si="87"/>
        <v>3.811718764271288E-2</v>
      </c>
      <c r="AR97" s="24">
        <f t="shared" si="88"/>
        <v>3.2977281365059508E-2</v>
      </c>
      <c r="AS97" s="24" t="e">
        <f t="shared" si="89"/>
        <v>#DIV/0!</v>
      </c>
      <c r="AT97" s="24">
        <f t="shared" si="90"/>
        <v>3.6249360368354688E-2</v>
      </c>
      <c r="AU97" s="21"/>
      <c r="AV97" s="24">
        <f t="shared" si="91"/>
        <v>2.2699416324553487</v>
      </c>
      <c r="AW97" s="24">
        <f t="shared" si="92"/>
        <v>2.1771279857177426</v>
      </c>
      <c r="AX97" s="24">
        <f t="shared" si="93"/>
        <v>2.1518610113221999</v>
      </c>
      <c r="AY97" s="24">
        <f t="shared" si="94"/>
        <v>1.5716205285974882</v>
      </c>
      <c r="AZ97" s="24">
        <f t="shared" si="95"/>
        <v>3.4998080895441603</v>
      </c>
      <c r="BA97" s="24">
        <f t="shared" si="96"/>
        <v>2.1294588302024828</v>
      </c>
      <c r="BB97" s="24">
        <f t="shared" si="97"/>
        <v>2.3953793162092514</v>
      </c>
      <c r="BC97" s="24">
        <f t="shared" si="98"/>
        <v>2.7721869282205569</v>
      </c>
      <c r="BD97" s="24">
        <f t="shared" si="99"/>
        <v>3.0054216965947385</v>
      </c>
      <c r="BE97" s="24">
        <f t="shared" si="100"/>
        <v>2.1855782631874909</v>
      </c>
      <c r="BF97" s="24">
        <f t="shared" si="101"/>
        <v>2.1797799733060099</v>
      </c>
      <c r="BG97" s="24">
        <f t="shared" si="102"/>
        <v>2.1291379164223567</v>
      </c>
      <c r="BH97" s="24">
        <f t="shared" si="103"/>
        <v>2.9942975979397772</v>
      </c>
      <c r="BI97" s="24">
        <f t="shared" si="104"/>
        <v>1.8848953563464614</v>
      </c>
      <c r="BJ97" s="24">
        <f t="shared" si="105"/>
        <v>2.1627370537214183</v>
      </c>
      <c r="BK97" s="24">
        <f t="shared" si="106"/>
        <v>3.2060386634110776</v>
      </c>
      <c r="BL97" s="24">
        <f t="shared" si="107"/>
        <v>2.2699116553269141</v>
      </c>
      <c r="BM97" s="24">
        <f t="shared" si="108"/>
        <v>2.0974432227923172</v>
      </c>
      <c r="BN97" s="24">
        <f t="shared" si="109"/>
        <v>2.0086929872362269</v>
      </c>
      <c r="BO97" s="24">
        <f t="shared" si="110"/>
        <v>1.9670295565137113</v>
      </c>
      <c r="BP97" s="24" t="e">
        <f t="shared" si="111"/>
        <v>#DIV/0!</v>
      </c>
      <c r="BQ97" s="24">
        <f t="shared" si="112"/>
        <v>2.2238988322209492</v>
      </c>
      <c r="BR97" s="21"/>
      <c r="BS97" s="35">
        <f t="shared" si="113"/>
        <v>45505</v>
      </c>
      <c r="BT97" s="24">
        <f t="shared" si="58"/>
        <v>1.6753774721343213E-2</v>
      </c>
      <c r="BU97" s="24">
        <f t="shared" si="49"/>
        <v>7.5166725876083841E-4</v>
      </c>
      <c r="BV97" s="24">
        <f t="shared" si="50"/>
        <v>3.7315639431161371E-3</v>
      </c>
      <c r="BW97" s="24">
        <f t="shared" si="65"/>
        <v>1.2197108594346246E-2</v>
      </c>
      <c r="BX97" s="24">
        <f t="shared" si="66"/>
        <v>2.3929139483817611E-3</v>
      </c>
      <c r="BY97" s="24">
        <f t="shared" si="67"/>
        <v>3.1598438640704999E-3</v>
      </c>
      <c r="BZ97" s="24">
        <f t="shared" si="114"/>
        <v>2.5926028947870321E-3</v>
      </c>
      <c r="CA97" s="24">
        <f t="shared" si="115"/>
        <v>1.2067041947306479E-3</v>
      </c>
      <c r="CB97" s="24">
        <f t="shared" si="116"/>
        <v>1.613558425298475E-3</v>
      </c>
      <c r="CC97" s="24">
        <f t="shared" si="117"/>
        <v>1.1616352735774496E-3</v>
      </c>
      <c r="CD97" s="24">
        <f t="shared" si="118"/>
        <v>4.5840497798867574E-3</v>
      </c>
      <c r="CE97" s="24">
        <f t="shared" si="119"/>
        <v>3.0805315019607755E-4</v>
      </c>
      <c r="CF97" s="24">
        <f t="shared" si="120"/>
        <v>5.0453476048495136E-2</v>
      </c>
    </row>
    <row r="98" spans="1:84" x14ac:dyDescent="0.25">
      <c r="A98" s="31">
        <f>+[1]NOA!A99</f>
        <v>45536</v>
      </c>
      <c r="B98" s="17">
        <f>+[1]NOA!B99</f>
        <v>7183.8906999999999</v>
      </c>
      <c r="C98" s="17">
        <f>+[1]NOA!C99</f>
        <v>7545.4507000000003</v>
      </c>
      <c r="D98" s="17">
        <f>+[1]NOA!D99</f>
        <v>5317.8782000000001</v>
      </c>
      <c r="E98" s="17">
        <f>+[1]NOA!E99</f>
        <v>5783.3909999999996</v>
      </c>
      <c r="F98" s="17">
        <f>+[1]NOA!F99</f>
        <v>8717.1749999999993</v>
      </c>
      <c r="G98" s="17">
        <f>+[1]NOA!G99</f>
        <v>6638.5389999999998</v>
      </c>
      <c r="H98" s="17">
        <f>+[1]NOA!H99</f>
        <v>8439.2314000000006</v>
      </c>
      <c r="I98" s="17">
        <f>+[1]NOA!I99</f>
        <v>7390.3829999999998</v>
      </c>
      <c r="J98" s="17">
        <f>+[1]NOA!J99</f>
        <v>6504.0446000000002</v>
      </c>
      <c r="K98" s="17">
        <f>+[1]NOA!K99</f>
        <v>6175.8513000000003</v>
      </c>
      <c r="L98" s="17">
        <f>+[1]NOA!L99</f>
        <v>5360.5433000000003</v>
      </c>
      <c r="M98" s="17">
        <f>+[1]NOA!M99</f>
        <v>7849.4926999999998</v>
      </c>
      <c r="N98" s="17">
        <f>+[1]NOA!N99</f>
        <v>7100.2798000000003</v>
      </c>
      <c r="O98" s="18">
        <f>+[1]NOA!R99</f>
        <v>7211.7471999999998</v>
      </c>
      <c r="P98" s="19">
        <f>+[1]NOA!S99</f>
        <v>7102.4164000000001</v>
      </c>
      <c r="Q98" s="20">
        <f>+[1]NOA!T99</f>
        <v>7478.8346000000001</v>
      </c>
      <c r="R98" s="18">
        <f t="shared" si="68"/>
        <v>7183.9351775100004</v>
      </c>
      <c r="S98" s="19">
        <f t="shared" si="52"/>
        <v>6981.1062489881842</v>
      </c>
      <c r="T98" s="19">
        <f t="shared" si="53"/>
        <v>6580.3270605079542</v>
      </c>
      <c r="U98" s="19">
        <f t="shared" si="54"/>
        <v>6216.0801690014378</v>
      </c>
      <c r="V98" s="19"/>
      <c r="W98" s="20">
        <f t="shared" si="55"/>
        <v>6702.1841038551174</v>
      </c>
      <c r="X98" s="21"/>
      <c r="Y98" s="41">
        <f t="shared" si="69"/>
        <v>3.4199871840186358E-2</v>
      </c>
      <c r="Z98" s="24">
        <f t="shared" si="70"/>
        <v>2.0953283386510257E-2</v>
      </c>
      <c r="AA98" s="24">
        <f t="shared" si="71"/>
        <v>1.4709638804133451E-2</v>
      </c>
      <c r="AB98" s="24">
        <f t="shared" si="72"/>
        <v>5.127354096851211E-2</v>
      </c>
      <c r="AC98" s="24">
        <f t="shared" si="73"/>
        <v>9.7653364450306368E-2</v>
      </c>
      <c r="AD98" s="24">
        <f t="shared" si="74"/>
        <v>2.4547115718108747E-2</v>
      </c>
      <c r="AE98" s="24">
        <f t="shared" si="75"/>
        <v>3.1995899325892418E-2</v>
      </c>
      <c r="AF98" s="24">
        <f t="shared" si="76"/>
        <v>3.3470385287299065E-2</v>
      </c>
      <c r="AG98" s="24">
        <f t="shared" si="77"/>
        <v>2.0956062600063108E-2</v>
      </c>
      <c r="AH98" s="24">
        <f t="shared" si="78"/>
        <v>2.5459198352212109E-2</v>
      </c>
      <c r="AI98" s="24">
        <f t="shared" si="79"/>
        <v>3.7183497126577203E-2</v>
      </c>
      <c r="AJ98" s="24">
        <f t="shared" si="80"/>
        <v>3.1526282110367232E-2</v>
      </c>
      <c r="AK98" s="24">
        <f t="shared" si="81"/>
        <v>4.402147458722494E-2</v>
      </c>
      <c r="AL98" s="24">
        <f t="shared" si="82"/>
        <v>2.2729977837946613E-2</v>
      </c>
      <c r="AM98" s="24">
        <f t="shared" si="83"/>
        <v>3.0298142997201127E-2</v>
      </c>
      <c r="AN98" s="24">
        <f t="shared" si="84"/>
        <v>5.7048691249658168E-2</v>
      </c>
      <c r="AO98" s="24">
        <f t="shared" si="85"/>
        <v>3.4198424259431537E-2</v>
      </c>
      <c r="AP98" s="24">
        <f t="shared" si="86"/>
        <v>2.7834206840248399E-2</v>
      </c>
      <c r="AQ98" s="24">
        <f t="shared" si="87"/>
        <v>3.6531880960612995E-2</v>
      </c>
      <c r="AR98" s="24">
        <f t="shared" si="88"/>
        <v>3.8357984433968761E-2</v>
      </c>
      <c r="AS98" s="24" t="e">
        <f t="shared" si="89"/>
        <v>#DIV/0!</v>
      </c>
      <c r="AT98" s="24">
        <f t="shared" si="90"/>
        <v>3.533852276811511E-2</v>
      </c>
      <c r="AU98" s="21"/>
      <c r="AV98" s="24">
        <f t="shared" si="91"/>
        <v>1.9880180483361696</v>
      </c>
      <c r="AW98" s="24">
        <f t="shared" si="92"/>
        <v>1.8460781612740136</v>
      </c>
      <c r="AX98" s="24">
        <f t="shared" si="93"/>
        <v>1.8497059693061737</v>
      </c>
      <c r="AY98" s="24">
        <f t="shared" si="94"/>
        <v>1.351484211540229</v>
      </c>
      <c r="AZ98" s="24">
        <f t="shared" si="95"/>
        <v>3.3997902154304409</v>
      </c>
      <c r="BA98" s="24">
        <f t="shared" si="96"/>
        <v>1.8638261985862958</v>
      </c>
      <c r="BB98" s="24">
        <f t="shared" si="97"/>
        <v>2.13479602468691</v>
      </c>
      <c r="BC98" s="24">
        <f t="shared" si="98"/>
        <v>2.4712480946700737</v>
      </c>
      <c r="BD98" s="24">
        <f t="shared" si="99"/>
        <v>2.698210678748922</v>
      </c>
      <c r="BE98" s="24">
        <f t="shared" si="100"/>
        <v>1.8234573418401792</v>
      </c>
      <c r="BF98" s="24">
        <f t="shared" si="101"/>
        <v>2.1016746246066673</v>
      </c>
      <c r="BG98" s="24">
        <f t="shared" si="102"/>
        <v>1.8945126081686579</v>
      </c>
      <c r="BH98" s="24">
        <f t="shared" si="103"/>
        <v>2.724313178476899</v>
      </c>
      <c r="BI98" s="24">
        <f t="shared" si="104"/>
        <v>1.6520797656761999</v>
      </c>
      <c r="BJ98" s="24">
        <f t="shared" si="105"/>
        <v>1.8532420060176498</v>
      </c>
      <c r="BK98" s="24">
        <f t="shared" si="106"/>
        <v>3.0407067389662465</v>
      </c>
      <c r="BL98" s="24">
        <f t="shared" si="107"/>
        <v>1.9879843731663747</v>
      </c>
      <c r="BM98" s="24">
        <f t="shared" si="108"/>
        <v>1.8007095779840472</v>
      </c>
      <c r="BN98" s="24">
        <f t="shared" si="109"/>
        <v>1.7487559667014234</v>
      </c>
      <c r="BO98" s="24">
        <f t="shared" si="110"/>
        <v>1.6994910970652577</v>
      </c>
      <c r="BP98" s="24" t="e">
        <f t="shared" si="111"/>
        <v>#DIV/0!</v>
      </c>
      <c r="BQ98" s="24">
        <f t="shared" si="112"/>
        <v>1.9534134824630063</v>
      </c>
      <c r="BR98" s="21"/>
      <c r="BS98" s="35">
        <f t="shared" si="113"/>
        <v>45536</v>
      </c>
      <c r="BT98" s="24">
        <f t="shared" si="58"/>
        <v>7.729119244483636E-3</v>
      </c>
      <c r="BU98" s="24">
        <f t="shared" si="49"/>
        <v>3.4736632187438727E-4</v>
      </c>
      <c r="BV98" s="24">
        <f t="shared" si="50"/>
        <v>5.0231320473933232E-3</v>
      </c>
      <c r="BW98" s="24">
        <f t="shared" si="65"/>
        <v>7.8152084456948653E-3</v>
      </c>
      <c r="BX98" s="24">
        <f t="shared" si="66"/>
        <v>1.4013197132435702E-3</v>
      </c>
      <c r="BY98" s="24">
        <f t="shared" si="67"/>
        <v>2.3843374423825059E-3</v>
      </c>
      <c r="BZ98" s="24">
        <f t="shared" si="114"/>
        <v>2.8978131623284289E-3</v>
      </c>
      <c r="CA98" s="24">
        <f t="shared" si="115"/>
        <v>4.9777223998316805E-4</v>
      </c>
      <c r="CB98" s="24">
        <f t="shared" si="116"/>
        <v>1.3133633699259069E-3</v>
      </c>
      <c r="CC98" s="24">
        <f t="shared" si="117"/>
        <v>5.6438878375899312E-4</v>
      </c>
      <c r="CD98" s="24">
        <f t="shared" si="118"/>
        <v>2.7594694632294236E-3</v>
      </c>
      <c r="CE98" s="24">
        <f t="shared" si="119"/>
        <v>1.4653936255694961E-3</v>
      </c>
      <c r="CF98" s="24">
        <f t="shared" si="120"/>
        <v>3.4198683859867698E-2</v>
      </c>
    </row>
    <row r="99" spans="1:84" x14ac:dyDescent="0.25">
      <c r="A99" s="31">
        <f>+[1]NOA!A100</f>
        <v>45566</v>
      </c>
      <c r="B99" s="17">
        <f>+[1]NOA!B100</f>
        <v>7367.1800999999996</v>
      </c>
      <c r="C99" s="17">
        <f>+[1]NOA!C100</f>
        <v>7605.8082000000004</v>
      </c>
      <c r="D99" s="17">
        <f>+[1]NOA!D100</f>
        <v>5448.5496999999996</v>
      </c>
      <c r="E99" s="17">
        <f>+[1]NOA!E100</f>
        <v>6012.0113000000001</v>
      </c>
      <c r="F99" s="17">
        <f>+[1]NOA!F100</f>
        <v>9150.1108000000004</v>
      </c>
      <c r="G99" s="17">
        <f>+[1]NOA!G100</f>
        <v>6813.8680000000004</v>
      </c>
      <c r="H99" s="17">
        <f>+[1]NOA!H100</f>
        <v>8692.8060000000005</v>
      </c>
      <c r="I99" s="17">
        <f>+[1]NOA!I100</f>
        <v>7529.7538000000004</v>
      </c>
      <c r="J99" s="17">
        <f>+[1]NOA!J100</f>
        <v>6586.0261</v>
      </c>
      <c r="K99" s="17">
        <f>+[1]NOA!K100</f>
        <v>6363.3374000000003</v>
      </c>
      <c r="L99" s="17">
        <f>+[1]NOA!L100</f>
        <v>5757.4423999999999</v>
      </c>
      <c r="M99" s="17">
        <f>+[1]NOA!M100</f>
        <v>8285.2828000000009</v>
      </c>
      <c r="N99" s="17">
        <f>+[1]NOA!N100</f>
        <v>7247.192</v>
      </c>
      <c r="O99" s="18">
        <f>+[1]NOA!R100</f>
        <v>7296.6279999999997</v>
      </c>
      <c r="P99" s="19">
        <f>+[1]NOA!S100</f>
        <v>7285.5011000000004</v>
      </c>
      <c r="Q99" s="20">
        <f>+[1]NOA!T100</f>
        <v>7733.1541999999999</v>
      </c>
      <c r="R99" s="18">
        <f t="shared" si="68"/>
        <v>7367.2295983100003</v>
      </c>
      <c r="S99" s="19">
        <f t="shared" si="52"/>
        <v>7137.2878269455387</v>
      </c>
      <c r="T99" s="19">
        <f t="shared" si="53"/>
        <v>6831.4588848171916</v>
      </c>
      <c r="U99" s="19">
        <f t="shared" si="54"/>
        <v>6414.215598814656</v>
      </c>
      <c r="V99" s="19"/>
      <c r="W99" s="20">
        <f t="shared" si="55"/>
        <v>6899.5010337640333</v>
      </c>
      <c r="X99" s="21"/>
      <c r="Y99" s="41">
        <f t="shared" si="69"/>
        <v>2.5513946084953609E-2</v>
      </c>
      <c r="Z99" s="24">
        <f t="shared" si="70"/>
        <v>7.9991908236840548E-3</v>
      </c>
      <c r="AA99" s="24">
        <f t="shared" si="71"/>
        <v>2.4572112238298249E-2</v>
      </c>
      <c r="AB99" s="24">
        <f t="shared" si="72"/>
        <v>3.9530493442342163E-2</v>
      </c>
      <c r="AC99" s="24">
        <f t="shared" si="73"/>
        <v>4.9664690682474699E-2</v>
      </c>
      <c r="AD99" s="24">
        <f t="shared" si="74"/>
        <v>2.6410781046853904E-2</v>
      </c>
      <c r="AE99" s="24">
        <f t="shared" si="75"/>
        <v>3.0047120167838948E-2</v>
      </c>
      <c r="AF99" s="24">
        <f t="shared" si="76"/>
        <v>1.8858400166811506E-2</v>
      </c>
      <c r="AG99" s="24">
        <f t="shared" si="77"/>
        <v>1.2604695238406016E-2</v>
      </c>
      <c r="AH99" s="24">
        <f t="shared" si="78"/>
        <v>3.0357936241113936E-2</v>
      </c>
      <c r="AI99" s="24">
        <f t="shared" si="79"/>
        <v>7.4040834629579333E-2</v>
      </c>
      <c r="AJ99" s="24">
        <f t="shared" si="80"/>
        <v>5.5518250243101752E-2</v>
      </c>
      <c r="AK99" s="24">
        <f t="shared" si="81"/>
        <v>2.0691043752951721E-2</v>
      </c>
      <c r="AL99" s="24">
        <f t="shared" si="82"/>
        <v>1.176979692244351E-2</v>
      </c>
      <c r="AM99" s="24">
        <f t="shared" si="83"/>
        <v>2.5777804297703488E-2</v>
      </c>
      <c r="AN99" s="24">
        <f t="shared" si="84"/>
        <v>3.400524461391341E-2</v>
      </c>
      <c r="AO99" s="24">
        <f t="shared" si="85"/>
        <v>2.5514487014557163E-2</v>
      </c>
      <c r="AP99" s="24">
        <f t="shared" si="86"/>
        <v>2.237203852612768E-2</v>
      </c>
      <c r="AQ99" s="24">
        <f t="shared" si="87"/>
        <v>3.8164033793458785E-2</v>
      </c>
      <c r="AR99" s="24">
        <f t="shared" si="88"/>
        <v>3.1874658052398752E-2</v>
      </c>
      <c r="AS99" s="24" t="e">
        <f t="shared" si="89"/>
        <v>#DIV/0!</v>
      </c>
      <c r="AT99" s="24">
        <f t="shared" si="90"/>
        <v>2.9440690803378411E-2</v>
      </c>
      <c r="AU99" s="21"/>
      <c r="AV99" s="24">
        <f t="shared" si="91"/>
        <v>1.8446746016230429</v>
      </c>
      <c r="AW99" s="24">
        <f t="shared" si="92"/>
        <v>1.6833180759722035</v>
      </c>
      <c r="AX99" s="24">
        <f t="shared" si="93"/>
        <v>1.6822052650788182</v>
      </c>
      <c r="AY99" s="24">
        <f t="shared" si="94"/>
        <v>1.2246719429135156</v>
      </c>
      <c r="AZ99" s="24">
        <f t="shared" si="95"/>
        <v>3.4480850350779519</v>
      </c>
      <c r="BA99" s="24">
        <f t="shared" si="96"/>
        <v>1.6623536795562015</v>
      </c>
      <c r="BB99" s="24">
        <f t="shared" si="97"/>
        <v>2.1034021479535103</v>
      </c>
      <c r="BC99" s="24">
        <f t="shared" si="98"/>
        <v>2.3068301626324148</v>
      </c>
      <c r="BD99" s="24">
        <f t="shared" si="99"/>
        <v>2.353663893836845</v>
      </c>
      <c r="BE99" s="24">
        <f t="shared" si="100"/>
        <v>1.6283583882916663</v>
      </c>
      <c r="BF99" s="24">
        <f t="shared" si="101"/>
        <v>2.1419357694043279</v>
      </c>
      <c r="BG99" s="24">
        <f t="shared" si="102"/>
        <v>1.7993491000627899</v>
      </c>
      <c r="BH99" s="24">
        <f t="shared" si="103"/>
        <v>2.4677426416493713</v>
      </c>
      <c r="BI99" s="24">
        <f t="shared" si="104"/>
        <v>1.5003199661224835</v>
      </c>
      <c r="BJ99" s="24">
        <f t="shared" si="105"/>
        <v>1.7042327741456158</v>
      </c>
      <c r="BK99" s="24">
        <f t="shared" si="106"/>
        <v>2.9609184537780071</v>
      </c>
      <c r="BL99" s="24">
        <f t="shared" si="107"/>
        <v>1.8446516538810016</v>
      </c>
      <c r="BM99" s="24">
        <f t="shared" si="108"/>
        <v>1.6423814973734383</v>
      </c>
      <c r="BN99" s="24">
        <f t="shared" si="109"/>
        <v>1.5970122385961272</v>
      </c>
      <c r="BO99" s="24">
        <f t="shared" si="110"/>
        <v>1.5292403815550042</v>
      </c>
      <c r="BP99" s="24" t="e">
        <f t="shared" si="111"/>
        <v>#DIV/0!</v>
      </c>
      <c r="BQ99" s="24">
        <f t="shared" si="112"/>
        <v>1.8005430024973661</v>
      </c>
      <c r="BR99" s="21"/>
      <c r="BS99" s="35">
        <f t="shared" si="113"/>
        <v>45566</v>
      </c>
      <c r="BT99" s="24">
        <f t="shared" si="58"/>
        <v>2.9128986121684766E-3</v>
      </c>
      <c r="BU99" s="24">
        <f t="shared" si="49"/>
        <v>5.6933187332596576E-4</v>
      </c>
      <c r="BV99" s="24">
        <f t="shared" si="50"/>
        <v>3.9366315957451948E-3</v>
      </c>
      <c r="BW99" s="24">
        <f t="shared" si="65"/>
        <v>4.2185366211097948E-3</v>
      </c>
      <c r="BX99" s="24">
        <f t="shared" si="66"/>
        <v>1.4936383706394695E-3</v>
      </c>
      <c r="BY99" s="24">
        <f t="shared" si="67"/>
        <v>2.2343424824099833E-3</v>
      </c>
      <c r="BZ99" s="24">
        <f t="shared" si="114"/>
        <v>1.6315788713210863E-3</v>
      </c>
      <c r="CA99" s="24">
        <f t="shared" si="115"/>
        <v>2.9556697598419709E-4</v>
      </c>
      <c r="CB99" s="24">
        <f t="shared" si="116"/>
        <v>1.5528386240620288E-3</v>
      </c>
      <c r="CC99" s="24">
        <f t="shared" si="117"/>
        <v>1.1270691576641043E-3</v>
      </c>
      <c r="CD99" s="24">
        <f t="shared" si="118"/>
        <v>4.8469040585486754E-3</v>
      </c>
      <c r="CE99" s="24">
        <f t="shared" si="119"/>
        <v>6.9530773902225327E-4</v>
      </c>
      <c r="CF99" s="24">
        <f t="shared" si="120"/>
        <v>2.551464498200123E-2</v>
      </c>
    </row>
    <row r="100" spans="1:84" x14ac:dyDescent="0.25">
      <c r="A100" s="31">
        <f>+[1]NOA!A101</f>
        <v>45597</v>
      </c>
      <c r="B100" s="17">
        <f>+[1]NOA!B101</f>
        <v>7509.1194999999998</v>
      </c>
      <c r="C100" s="17">
        <f>+[1]NOA!C101</f>
        <v>7612.2295000000004</v>
      </c>
      <c r="D100" s="17">
        <f>+[1]NOA!D101</f>
        <v>5677.7295000000004</v>
      </c>
      <c r="E100" s="17">
        <f>+[1]NOA!E101</f>
        <v>6114.6705000000002</v>
      </c>
      <c r="F100" s="17">
        <f>+[1]NOA!F101</f>
        <v>9365.4892</v>
      </c>
      <c r="G100" s="17">
        <f>+[1]NOA!G101</f>
        <v>6899.5383000000002</v>
      </c>
      <c r="H100" s="17">
        <f>+[1]NOA!H101</f>
        <v>8899.1466999999993</v>
      </c>
      <c r="I100" s="17">
        <f>+[1]NOA!I101</f>
        <v>7732.9762000000001</v>
      </c>
      <c r="J100" s="17">
        <f>+[1]NOA!J101</f>
        <v>6747.9115000000002</v>
      </c>
      <c r="K100" s="17">
        <f>+[1]NOA!K101</f>
        <v>6729.9946</v>
      </c>
      <c r="L100" s="17">
        <f>+[1]NOA!L101</f>
        <v>6051.6607000000004</v>
      </c>
      <c r="M100" s="17">
        <f>+[1]NOA!M101</f>
        <v>8684.5022000000008</v>
      </c>
      <c r="N100" s="17">
        <f>+[1]NOA!N101</f>
        <v>7408.2700999999997</v>
      </c>
      <c r="O100" s="18">
        <f>+[1]NOA!R101</f>
        <v>7013.7457000000004</v>
      </c>
      <c r="P100" s="19">
        <f>+[1]NOA!S101</f>
        <v>7488.3968999999997</v>
      </c>
      <c r="Q100" s="20">
        <f>+[1]NOA!T101</f>
        <v>7942.7668999999996</v>
      </c>
      <c r="R100" s="18">
        <f t="shared" si="68"/>
        <v>7509.1852883500005</v>
      </c>
      <c r="S100" s="19">
        <f t="shared" si="52"/>
        <v>7254.8105034496812</v>
      </c>
      <c r="T100" s="19">
        <f t="shared" si="53"/>
        <v>7046.7319918783123</v>
      </c>
      <c r="U100" s="19">
        <f t="shared" si="54"/>
        <v>6576.6966483836222</v>
      </c>
      <c r="V100" s="19"/>
      <c r="W100" s="20">
        <f t="shared" si="55"/>
        <v>7080.7803803643301</v>
      </c>
      <c r="X100" s="21"/>
      <c r="Y100" s="41">
        <f t="shared" si="69"/>
        <v>1.9266449044730294E-2</v>
      </c>
      <c r="Z100" s="24">
        <f t="shared" si="70"/>
        <v>8.4426267809378786E-4</v>
      </c>
      <c r="AA100" s="24">
        <f t="shared" si="71"/>
        <v>4.2062532713980971E-2</v>
      </c>
      <c r="AB100" s="24">
        <f t="shared" si="72"/>
        <v>1.7075683141181131E-2</v>
      </c>
      <c r="AC100" s="24">
        <f t="shared" si="73"/>
        <v>2.3538337918268759E-2</v>
      </c>
      <c r="AD100" s="24">
        <f t="shared" si="74"/>
        <v>1.2572932143681159E-2</v>
      </c>
      <c r="AE100" s="24">
        <f t="shared" si="75"/>
        <v>2.3736949841052235E-2</v>
      </c>
      <c r="AF100" s="24">
        <f t="shared" si="76"/>
        <v>2.6989248971194701E-2</v>
      </c>
      <c r="AG100" s="24">
        <f t="shared" si="77"/>
        <v>2.4580133382708702E-2</v>
      </c>
      <c r="AH100" s="24">
        <f t="shared" si="78"/>
        <v>5.7620267000143555E-2</v>
      </c>
      <c r="AI100" s="24">
        <f t="shared" si="79"/>
        <v>5.1102256793745804E-2</v>
      </c>
      <c r="AJ100" s="24">
        <f t="shared" si="80"/>
        <v>4.8184160955857758E-2</v>
      </c>
      <c r="AK100" s="24">
        <f t="shared" si="81"/>
        <v>2.2226277432693786E-2</v>
      </c>
      <c r="AL100" s="24">
        <f t="shared" si="82"/>
        <v>-3.8768908049032991E-2</v>
      </c>
      <c r="AM100" s="24">
        <f t="shared" si="83"/>
        <v>2.7849258028387336E-2</v>
      </c>
      <c r="AN100" s="24">
        <f t="shared" si="84"/>
        <v>2.710571838849396E-2</v>
      </c>
      <c r="AO100" s="24">
        <f t="shared" si="85"/>
        <v>1.9268530747645451E-2</v>
      </c>
      <c r="AP100" s="24">
        <f t="shared" si="86"/>
        <v>1.6466013330786122E-2</v>
      </c>
      <c r="AQ100" s="24">
        <f t="shared" si="87"/>
        <v>3.1512025570345159E-2</v>
      </c>
      <c r="AR100" s="24">
        <f t="shared" si="88"/>
        <v>2.5331398214770484E-2</v>
      </c>
      <c r="AS100" s="24" t="e">
        <f t="shared" si="89"/>
        <v>#DIV/0!</v>
      </c>
      <c r="AT100" s="24">
        <f t="shared" si="90"/>
        <v>2.6274269068613965E-2</v>
      </c>
      <c r="AU100" s="21"/>
      <c r="AV100" s="24">
        <f t="shared" si="91"/>
        <v>1.5931815019624329</v>
      </c>
      <c r="AW100" s="24">
        <f t="shared" si="92"/>
        <v>1.3723889860144221</v>
      </c>
      <c r="AX100" s="24">
        <f t="shared" si="93"/>
        <v>1.5098238336233751</v>
      </c>
      <c r="AY100" s="24">
        <f t="shared" si="94"/>
        <v>1.0557947892224422</v>
      </c>
      <c r="AZ100" s="24">
        <f t="shared" si="95"/>
        <v>3.2405674828083733</v>
      </c>
      <c r="BA100" s="24">
        <f t="shared" si="96"/>
        <v>1.3769415658368334</v>
      </c>
      <c r="BB100" s="24">
        <f t="shared" si="97"/>
        <v>1.765070879290473</v>
      </c>
      <c r="BC100" s="24">
        <f t="shared" si="98"/>
        <v>2.0618195666116281</v>
      </c>
      <c r="BD100" s="24">
        <f t="shared" si="99"/>
        <v>2.007366763615555</v>
      </c>
      <c r="BE100" s="24">
        <f t="shared" si="100"/>
        <v>1.5190457038726524</v>
      </c>
      <c r="BF100" s="24">
        <f t="shared" si="101"/>
        <v>2.1544584400255458</v>
      </c>
      <c r="BG100" s="24">
        <f t="shared" si="102"/>
        <v>1.6649352544715637</v>
      </c>
      <c r="BH100" s="24">
        <f t="shared" si="103"/>
        <v>2.1638442586114346</v>
      </c>
      <c r="BI100" s="24">
        <f t="shared" si="104"/>
        <v>1.1570882509285907</v>
      </c>
      <c r="BJ100" s="24">
        <f t="shared" si="105"/>
        <v>1.4736003568032245</v>
      </c>
      <c r="BK100" s="24">
        <f t="shared" si="106"/>
        <v>2.7233544287420086</v>
      </c>
      <c r="BL100" s="24">
        <f t="shared" si="107"/>
        <v>1.5931650137443838</v>
      </c>
      <c r="BM100" s="24">
        <f t="shared" si="108"/>
        <v>1.3977736634996147</v>
      </c>
      <c r="BN100" s="24">
        <f t="shared" si="109"/>
        <v>1.4172132898937777</v>
      </c>
      <c r="BO100" s="24">
        <f t="shared" si="110"/>
        <v>1.33495658085908</v>
      </c>
      <c r="BP100" s="24" t="e">
        <f t="shared" si="111"/>
        <v>#DIV/0!</v>
      </c>
      <c r="BQ100" s="24">
        <f t="shared" si="112"/>
        <v>1.5763099749977632</v>
      </c>
      <c r="BR100" s="21"/>
      <c r="BS100" s="35">
        <f t="shared" si="113"/>
        <v>45597</v>
      </c>
      <c r="BT100" s="24">
        <f t="shared" si="58"/>
        <v>3.0218681772147676E-4</v>
      </c>
      <c r="BU100" s="24">
        <f t="shared" si="49"/>
        <v>9.7368703393039429E-4</v>
      </c>
      <c r="BV100" s="24">
        <f t="shared" si="50"/>
        <v>1.7237182840148034E-3</v>
      </c>
      <c r="BW100" s="24">
        <f t="shared" si="65"/>
        <v>2.0464394511001535E-3</v>
      </c>
      <c r="BX100" s="24">
        <f t="shared" si="66"/>
        <v>7.1167289096135786E-4</v>
      </c>
      <c r="BY100" s="24">
        <f t="shared" si="67"/>
        <v>1.7729125842871583E-3</v>
      </c>
      <c r="BZ100" s="24">
        <f t="shared" si="114"/>
        <v>2.3198840815633068E-3</v>
      </c>
      <c r="CA100" s="24">
        <f t="shared" si="115"/>
        <v>5.6912302985507354E-4</v>
      </c>
      <c r="CB100" s="24">
        <f t="shared" si="116"/>
        <v>2.9612556098635324E-3</v>
      </c>
      <c r="CC100" s="24">
        <f t="shared" si="117"/>
        <v>8.1470158711065169E-4</v>
      </c>
      <c r="CD100" s="24">
        <f t="shared" si="118"/>
        <v>4.32969326486263E-3</v>
      </c>
      <c r="CE100" s="24">
        <f t="shared" si="119"/>
        <v>7.4338557299556056E-4</v>
      </c>
      <c r="CF100" s="24">
        <f t="shared" si="120"/>
        <v>1.9268660208266095E-2</v>
      </c>
    </row>
    <row r="101" spans="1:84" x14ac:dyDescent="0.25">
      <c r="A101" s="31">
        <f>+[1]NOA!A102</f>
        <v>45627</v>
      </c>
      <c r="B101" s="17">
        <f>+[1]NOA!B102</f>
        <v>7713.1412</v>
      </c>
      <c r="C101" s="17">
        <f>+[1]NOA!C102</f>
        <v>7797.5668999999998</v>
      </c>
      <c r="D101" s="17">
        <f>+[1]NOA!D102</f>
        <v>5770.3107</v>
      </c>
      <c r="E101" s="17">
        <f>+[1]NOA!E102</f>
        <v>6268.3189000000002</v>
      </c>
      <c r="F101" s="17">
        <f>+[1]NOA!F102</f>
        <v>9845.9634999999998</v>
      </c>
      <c r="G101" s="17">
        <f>+[1]NOA!G102</f>
        <v>6962.7347</v>
      </c>
      <c r="H101" s="17">
        <f>+[1]NOA!H102</f>
        <v>9053.0331999999999</v>
      </c>
      <c r="I101" s="17">
        <f>+[1]NOA!I102</f>
        <v>7914.3028000000004</v>
      </c>
      <c r="J101" s="17">
        <f>+[1]NOA!J102</f>
        <v>7139.4844000000003</v>
      </c>
      <c r="K101" s="17">
        <f>+[1]NOA!K102</f>
        <v>6903.7031999999999</v>
      </c>
      <c r="L101" s="17">
        <f>+[1]NOA!L102</f>
        <v>6238.1698999999999</v>
      </c>
      <c r="M101" s="17">
        <f>+[1]NOA!M102</f>
        <v>9008.2551000000003</v>
      </c>
      <c r="N101" s="17">
        <f>+[1]NOA!N102</f>
        <v>7561.6021000000001</v>
      </c>
      <c r="O101" s="18">
        <f>+[1]NOA!R102</f>
        <v>6912.3348999999998</v>
      </c>
      <c r="P101" s="19">
        <f>+[1]NOA!S102</f>
        <v>7718.4291000000003</v>
      </c>
      <c r="Q101" s="20">
        <f>+[1]NOA!T102</f>
        <v>8264.2821999999996</v>
      </c>
      <c r="R101" s="18">
        <f t="shared" si="68"/>
        <v>7713.2005989600002</v>
      </c>
      <c r="S101" s="19">
        <f t="shared" si="52"/>
        <v>7433.3314885236978</v>
      </c>
      <c r="T101" s="19">
        <f t="shared" si="53"/>
        <v>7226.1646828356115</v>
      </c>
      <c r="U101" s="19">
        <f t="shared" si="54"/>
        <v>6714.7098540589086</v>
      </c>
      <c r="V101" s="19"/>
      <c r="W101" s="20">
        <f t="shared" si="55"/>
        <v>7244.643936305868</v>
      </c>
      <c r="X101" s="21"/>
      <c r="Y101" s="41">
        <f t="shared" si="69"/>
        <v>2.7169856599032816E-2</v>
      </c>
      <c r="Z101" s="24">
        <f t="shared" si="70"/>
        <v>2.4347321635533881E-2</v>
      </c>
      <c r="AA101" s="24">
        <f t="shared" si="71"/>
        <v>1.6306025146143321E-2</v>
      </c>
      <c r="AB101" s="24">
        <f t="shared" si="72"/>
        <v>2.5127829864258322E-2</v>
      </c>
      <c r="AC101" s="24">
        <f t="shared" si="73"/>
        <v>5.1302637773582571E-2</v>
      </c>
      <c r="AD101" s="24">
        <f t="shared" si="74"/>
        <v>9.1595114415119472E-3</v>
      </c>
      <c r="AE101" s="24">
        <f t="shared" si="75"/>
        <v>1.7292275898766807E-2</v>
      </c>
      <c r="AF101" s="24">
        <f t="shared" si="76"/>
        <v>2.3448488047848937E-2</v>
      </c>
      <c r="AG101" s="24">
        <f t="shared" si="77"/>
        <v>5.8028754526493032E-2</v>
      </c>
      <c r="AH101" s="24">
        <f t="shared" si="78"/>
        <v>2.5811105405641799E-2</v>
      </c>
      <c r="AI101" s="24">
        <f t="shared" si="79"/>
        <v>3.0819507114798972E-2</v>
      </c>
      <c r="AJ101" s="24">
        <f t="shared" si="80"/>
        <v>3.7279384879423505E-2</v>
      </c>
      <c r="AK101" s="24">
        <f t="shared" si="81"/>
        <v>2.0697409507247855E-2</v>
      </c>
      <c r="AL101" s="24">
        <f t="shared" si="82"/>
        <v>-1.4458864683388861E-2</v>
      </c>
      <c r="AM101" s="24">
        <f t="shared" si="83"/>
        <v>3.071848395215282E-2</v>
      </c>
      <c r="AN101" s="24">
        <f t="shared" si="84"/>
        <v>4.0479004866679436E-2</v>
      </c>
      <c r="AO101" s="24">
        <f t="shared" si="85"/>
        <v>2.7168767685958661E-2</v>
      </c>
      <c r="AP101" s="24">
        <f t="shared" si="86"/>
        <v>2.4607256797283705E-2</v>
      </c>
      <c r="AQ101" s="24">
        <f t="shared" si="87"/>
        <v>2.5463248944915806E-2</v>
      </c>
      <c r="AR101" s="24">
        <f t="shared" si="88"/>
        <v>2.09851864931625E-2</v>
      </c>
      <c r="AS101" s="24" t="e">
        <f t="shared" si="89"/>
        <v>#DIV/0!</v>
      </c>
      <c r="AT101" s="24">
        <f t="shared" si="90"/>
        <v>2.3142019260468327E-2</v>
      </c>
      <c r="AU101" s="21"/>
      <c r="AV101" s="24">
        <f t="shared" si="91"/>
        <v>1.1270178999357467</v>
      </c>
      <c r="AW101" s="24">
        <f t="shared" si="92"/>
        <v>0.87910135504999176</v>
      </c>
      <c r="AX101" s="24">
        <f t="shared" si="93"/>
        <v>1.1184927409000402</v>
      </c>
      <c r="AY101" s="24">
        <f t="shared" si="94"/>
        <v>0.82070899413821352</v>
      </c>
      <c r="AZ101" s="24">
        <f t="shared" si="95"/>
        <v>3.0554247974370412</v>
      </c>
      <c r="BA101" s="24">
        <f t="shared" si="96"/>
        <v>0.86753736437441931</v>
      </c>
      <c r="BB101" s="24">
        <f t="shared" si="97"/>
        <v>1.0876143124910342</v>
      </c>
      <c r="BC101" s="24">
        <f t="shared" si="98"/>
        <v>1.3427327076516722</v>
      </c>
      <c r="BD101" s="24">
        <f t="shared" si="99"/>
        <v>1.7359608629705789</v>
      </c>
      <c r="BE101" s="24">
        <f t="shared" si="100"/>
        <v>1.1468923749609217</v>
      </c>
      <c r="BF101" s="24">
        <f t="shared" si="101"/>
        <v>2.0252718742343667</v>
      </c>
      <c r="BG101" s="24">
        <f t="shared" si="102"/>
        <v>1.2992290092819045</v>
      </c>
      <c r="BH101" s="24">
        <f t="shared" si="103"/>
        <v>1.4305529381039435</v>
      </c>
      <c r="BI101" s="24">
        <f t="shared" si="104"/>
        <v>0.83228844230317889</v>
      </c>
      <c r="BJ101" s="24">
        <f t="shared" si="105"/>
        <v>0.99136040667521197</v>
      </c>
      <c r="BK101" s="24">
        <f t="shared" si="106"/>
        <v>2.2319431316318759</v>
      </c>
      <c r="BL101" s="24">
        <f t="shared" si="107"/>
        <v>1.1269928769545863</v>
      </c>
      <c r="BM101" s="24">
        <f t="shared" si="108"/>
        <v>0.96302464163743084</v>
      </c>
      <c r="BN101" s="24">
        <f t="shared" si="109"/>
        <v>1.0480461815427407</v>
      </c>
      <c r="BO101" s="24">
        <f t="shared" si="110"/>
        <v>0.96537683200319746</v>
      </c>
      <c r="BP101" s="24" t="e">
        <f t="shared" si="111"/>
        <v>#DIV/0!</v>
      </c>
      <c r="BQ101" s="24">
        <f t="shared" si="112"/>
        <v>1.111991513339599</v>
      </c>
      <c r="BR101" s="21"/>
      <c r="BS101" s="35">
        <f t="shared" si="113"/>
        <v>45627</v>
      </c>
      <c r="BT101" s="24">
        <f t="shared" si="58"/>
        <v>8.5571253167564861E-3</v>
      </c>
      <c r="BU101" s="24">
        <f t="shared" si="49"/>
        <v>3.8590297570840213E-4</v>
      </c>
      <c r="BV101" s="24">
        <f t="shared" si="50"/>
        <v>2.5310966325679069E-3</v>
      </c>
      <c r="BW101" s="24">
        <f t="shared" si="65"/>
        <v>4.4789806581184378E-3</v>
      </c>
      <c r="BX101" s="24">
        <f t="shared" si="66"/>
        <v>5.1505634981571259E-4</v>
      </c>
      <c r="BY101" s="24">
        <f t="shared" si="67"/>
        <v>1.2972247212206481E-3</v>
      </c>
      <c r="BZ101" s="24">
        <f t="shared" si="114"/>
        <v>2.0308062829470256E-3</v>
      </c>
      <c r="CA101" s="24">
        <f t="shared" si="115"/>
        <v>1.3505895211815451E-3</v>
      </c>
      <c r="CB101" s="24">
        <f t="shared" si="116"/>
        <v>1.3764145982761355E-3</v>
      </c>
      <c r="CC101" s="24">
        <f t="shared" si="117"/>
        <v>5.0668892404761841E-4</v>
      </c>
      <c r="CD101" s="24">
        <f t="shared" si="118"/>
        <v>3.4448588426379367E-3</v>
      </c>
      <c r="CE101" s="24">
        <f t="shared" si="119"/>
        <v>6.9426089170641274E-4</v>
      </c>
      <c r="CF101" s="24">
        <f t="shared" si="120"/>
        <v>2.7169005714984269E-2</v>
      </c>
    </row>
    <row r="102" spans="1:84" x14ac:dyDescent="0.25">
      <c r="A102" s="31">
        <f>+[1]NOA!A103</f>
        <v>45658</v>
      </c>
      <c r="B102" s="17">
        <f>+[1]NOA!B103</f>
        <v>7912.5281000000004</v>
      </c>
      <c r="C102" s="17">
        <f>+[1]NOA!C103</f>
        <v>7956.7415000000001</v>
      </c>
      <c r="D102" s="17">
        <f>+[1]NOA!D103</f>
        <v>5884.6813000000002</v>
      </c>
      <c r="E102" s="17">
        <f>+[1]NOA!E103</f>
        <v>6303.4461000000001</v>
      </c>
      <c r="F102" s="17">
        <f>+[1]NOA!F103</f>
        <v>10391.144700000001</v>
      </c>
      <c r="G102" s="17">
        <f>+[1]NOA!G103</f>
        <v>7088.7055</v>
      </c>
      <c r="H102" s="17">
        <f>+[1]NOA!H103</f>
        <v>9316.7664999999997</v>
      </c>
      <c r="I102" s="17">
        <f>+[1]NOA!I103</f>
        <v>8083.1172999999999</v>
      </c>
      <c r="J102" s="17">
        <f>+[1]NOA!J103</f>
        <v>7305.4584999999997</v>
      </c>
      <c r="K102" s="17">
        <f>+[1]NOA!K103</f>
        <v>7050.2712000000001</v>
      </c>
      <c r="L102" s="17">
        <f>+[1]NOA!L103</f>
        <v>6294.4453000000003</v>
      </c>
      <c r="M102" s="17">
        <f>+[1]NOA!M103</f>
        <v>9513.8891999999996</v>
      </c>
      <c r="N102" s="17">
        <f>+[1]NOA!N103</f>
        <v>7707.2012999999997</v>
      </c>
      <c r="O102" s="18">
        <f>+[1]NOA!R103</f>
        <v>6892.5915000000005</v>
      </c>
      <c r="P102" s="19">
        <f>+[1]NOA!S103</f>
        <v>7934.7160000000003</v>
      </c>
      <c r="Q102" s="20">
        <f>+[1]NOA!T103</f>
        <v>8554.7695999999996</v>
      </c>
      <c r="R102" s="18">
        <f t="shared" si="68"/>
        <v>7912.5932622400005</v>
      </c>
      <c r="S102" s="19">
        <f t="shared" si="52"/>
        <v>7602.9520434469641</v>
      </c>
      <c r="T102" s="19">
        <f t="shared" si="53"/>
        <v>7410.7194720904272</v>
      </c>
      <c r="U102" s="19">
        <f t="shared" si="54"/>
        <v>6807.1158037715522</v>
      </c>
      <c r="V102" s="19"/>
      <c r="W102" s="20">
        <f t="shared" si="55"/>
        <v>7376.1079928405015</v>
      </c>
      <c r="X102" s="21"/>
      <c r="Y102" s="41">
        <f t="shared" si="69"/>
        <v>2.5850285224909397E-2</v>
      </c>
      <c r="Z102" s="24">
        <f t="shared" si="70"/>
        <v>2.0413367662161397E-2</v>
      </c>
      <c r="AA102" s="24">
        <f t="shared" si="71"/>
        <v>1.9820527168493696E-2</v>
      </c>
      <c r="AB102" s="24">
        <f t="shared" si="72"/>
        <v>5.603926756183375E-3</v>
      </c>
      <c r="AC102" s="24">
        <f t="shared" si="73"/>
        <v>5.5371036059599588E-2</v>
      </c>
      <c r="AD102" s="24">
        <f t="shared" si="74"/>
        <v>1.8092144168583735E-2</v>
      </c>
      <c r="AE102" s="24">
        <f t="shared" si="75"/>
        <v>2.9132037204944838E-2</v>
      </c>
      <c r="AF102" s="24">
        <f t="shared" si="76"/>
        <v>2.1330305936740235E-2</v>
      </c>
      <c r="AG102" s="24">
        <f t="shared" si="77"/>
        <v>2.3247351027197327E-2</v>
      </c>
      <c r="AH102" s="24">
        <f t="shared" si="78"/>
        <v>2.1230344896634668E-2</v>
      </c>
      <c r="AI102" s="24">
        <f t="shared" si="79"/>
        <v>9.021139356913066E-3</v>
      </c>
      <c r="AJ102" s="24">
        <f t="shared" si="80"/>
        <v>5.6130082284192806E-2</v>
      </c>
      <c r="AK102" s="24">
        <f t="shared" si="81"/>
        <v>1.9255072942809148E-2</v>
      </c>
      <c r="AL102" s="24">
        <f t="shared" si="82"/>
        <v>-2.856256284688885E-3</v>
      </c>
      <c r="AM102" s="24">
        <f t="shared" si="83"/>
        <v>2.8022139893725262E-2</v>
      </c>
      <c r="AN102" s="24">
        <f t="shared" si="84"/>
        <v>3.514974355546574E-2</v>
      </c>
      <c r="AO102" s="24">
        <f t="shared" si="85"/>
        <v>2.5850833350151037E-2</v>
      </c>
      <c r="AP102" s="24">
        <f t="shared" si="86"/>
        <v>2.2818914397285228E-2</v>
      </c>
      <c r="AQ102" s="24">
        <f t="shared" si="87"/>
        <v>2.5539798406918557E-2</v>
      </c>
      <c r="AR102" s="24">
        <f t="shared" si="88"/>
        <v>1.3761718930682676E-2</v>
      </c>
      <c r="AS102" s="24" t="e">
        <f t="shared" si="89"/>
        <v>#DIV/0!</v>
      </c>
      <c r="AT102" s="24">
        <f t="shared" si="90"/>
        <v>1.8146379268664026E-2</v>
      </c>
      <c r="AU102" s="21"/>
      <c r="AV102" s="24">
        <f t="shared" si="91"/>
        <v>0.79276025597965272</v>
      </c>
      <c r="AW102" s="24">
        <f t="shared" si="92"/>
        <v>0.5745889733118783</v>
      </c>
      <c r="AX102" s="24">
        <f t="shared" si="93"/>
        <v>0.81198142693890762</v>
      </c>
      <c r="AY102" s="24">
        <f t="shared" si="94"/>
        <v>0.64049595842726226</v>
      </c>
      <c r="AZ102" s="24">
        <f t="shared" si="95"/>
        <v>2.5164678964420548</v>
      </c>
      <c r="BA102" s="24">
        <f t="shared" si="96"/>
        <v>0.52658952859071673</v>
      </c>
      <c r="BB102" s="24">
        <f t="shared" si="97"/>
        <v>0.78777174542935313</v>
      </c>
      <c r="BC102" s="24">
        <f t="shared" si="98"/>
        <v>0.84679511214827863</v>
      </c>
      <c r="BD102" s="24">
        <f t="shared" si="99"/>
        <v>1.2234668560334847</v>
      </c>
      <c r="BE102" s="24">
        <f t="shared" si="100"/>
        <v>0.79654921398644096</v>
      </c>
      <c r="BF102" s="24">
        <f t="shared" si="101"/>
        <v>2.0053672137537721</v>
      </c>
      <c r="BG102" s="24">
        <f t="shared" si="102"/>
        <v>1.0225233579295785</v>
      </c>
      <c r="BH102" s="24">
        <f t="shared" si="103"/>
        <v>0.65255686130892276</v>
      </c>
      <c r="BI102" s="24">
        <f t="shared" si="104"/>
        <v>0.60105624872053687</v>
      </c>
      <c r="BJ102" s="24">
        <f t="shared" si="105"/>
        <v>0.67758808197079667</v>
      </c>
      <c r="BK102" s="24">
        <f t="shared" si="106"/>
        <v>1.6168387571262595</v>
      </c>
      <c r="BL102" s="24">
        <f t="shared" si="107"/>
        <v>0.79275535103674821</v>
      </c>
      <c r="BM102" s="24">
        <f t="shared" si="108"/>
        <v>0.65573711796174527</v>
      </c>
      <c r="BN102" s="24">
        <f t="shared" si="109"/>
        <v>0.73841680229335194</v>
      </c>
      <c r="BO102" s="24">
        <f t="shared" si="110"/>
        <v>0.64568940280308706</v>
      </c>
      <c r="BP102" s="24" t="e">
        <f t="shared" si="111"/>
        <v>#DIV/0!</v>
      </c>
      <c r="BQ102" s="24">
        <f t="shared" si="112"/>
        <v>0.7610742641032433</v>
      </c>
      <c r="BR102" s="21"/>
      <c r="BS102" s="35">
        <f t="shared" si="113"/>
        <v>45658</v>
      </c>
      <c r="BT102" s="24">
        <f t="shared" si="58"/>
        <v>7.154780703353401E-3</v>
      </c>
      <c r="BU102" s="24">
        <f t="shared" si="49"/>
        <v>4.6411697739955884E-4</v>
      </c>
      <c r="BV102" s="24">
        <f t="shared" si="50"/>
        <v>5.6335473801516673E-4</v>
      </c>
      <c r="BW102" s="24">
        <f t="shared" si="65"/>
        <v>4.947748655243089E-3</v>
      </c>
      <c r="BX102" s="24">
        <f t="shared" si="66"/>
        <v>9.9951663791659909E-4</v>
      </c>
      <c r="BY102" s="24">
        <f t="shared" si="67"/>
        <v>2.1643993617023361E-3</v>
      </c>
      <c r="BZ102" s="24">
        <f t="shared" si="114"/>
        <v>1.8406637557730639E-3</v>
      </c>
      <c r="CA102" s="24">
        <f t="shared" si="115"/>
        <v>5.5732535921940412E-4</v>
      </c>
      <c r="CB102" s="24">
        <f t="shared" si="116"/>
        <v>1.1306413008489993E-3</v>
      </c>
      <c r="CC102" s="24">
        <f t="shared" si="117"/>
        <v>1.4883925112119161E-4</v>
      </c>
      <c r="CD102" s="24">
        <f t="shared" si="118"/>
        <v>5.2378354735681419E-3</v>
      </c>
      <c r="CE102" s="24">
        <f t="shared" si="119"/>
        <v>6.4181021345751949E-4</v>
      </c>
      <c r="CF102" s="24">
        <f t="shared" si="120"/>
        <v>2.5851032427618475E-2</v>
      </c>
    </row>
    <row r="103" spans="1:84" x14ac:dyDescent="0.25">
      <c r="A103" s="31">
        <f>+[1]NOA!A104</f>
        <v>45689</v>
      </c>
      <c r="B103" s="17">
        <f>+[1]NOA!B104</f>
        <v>8116.2880999999998</v>
      </c>
      <c r="C103" s="17">
        <f>+[1]NOA!C104</f>
        <v>8243.3024999999998</v>
      </c>
      <c r="D103" s="17">
        <f>+[1]NOA!D104</f>
        <v>5980.5523000000003</v>
      </c>
      <c r="E103" s="17">
        <f>+[1]NOA!E104</f>
        <v>6345.9669000000004</v>
      </c>
      <c r="F103" s="17">
        <f>+[1]NOA!F104</f>
        <v>10671.8094</v>
      </c>
      <c r="G103" s="17">
        <f>+[1]NOA!G104</f>
        <v>7162.3867</v>
      </c>
      <c r="H103" s="17">
        <f>+[1]NOA!H104</f>
        <v>9487.4086000000007</v>
      </c>
      <c r="I103" s="17">
        <f>+[1]NOA!I104</f>
        <v>8284.8901000000005</v>
      </c>
      <c r="J103" s="17">
        <f>+[1]NOA!J104</f>
        <v>7478.5532000000003</v>
      </c>
      <c r="K103" s="17">
        <f>+[1]NOA!K104</f>
        <v>7137.0021999999999</v>
      </c>
      <c r="L103" s="17">
        <f>+[1]NOA!L104</f>
        <v>6443.7442000000001</v>
      </c>
      <c r="M103" s="17">
        <f>+[1]NOA!M104</f>
        <v>9823.1358</v>
      </c>
      <c r="N103" s="17">
        <f>+[1]NOA!N104</f>
        <v>7907.8624</v>
      </c>
      <c r="O103" s="18">
        <f>+[1]NOA!R104</f>
        <v>6900.9466000000002</v>
      </c>
      <c r="P103" s="19">
        <f>+[1]NOA!S104</f>
        <v>8168.4840000000004</v>
      </c>
      <c r="Q103" s="20">
        <f>+[1]NOA!T104</f>
        <v>8782.0450000000001</v>
      </c>
      <c r="R103" s="18">
        <f t="shared" si="68"/>
        <v>8116.3517275800004</v>
      </c>
      <c r="S103" s="19">
        <f t="shared" si="52"/>
        <v>7805.0603534293086</v>
      </c>
      <c r="T103" s="19">
        <f t="shared" si="53"/>
        <v>7540.3898255372587</v>
      </c>
      <c r="U103" s="19">
        <f t="shared" si="54"/>
        <v>6885.2482904813232</v>
      </c>
      <c r="V103" s="19"/>
      <c r="W103" s="20">
        <f t="shared" si="55"/>
        <v>7496.954576191486</v>
      </c>
      <c r="X103" s="21"/>
      <c r="Y103" s="41">
        <f t="shared" si="69"/>
        <v>2.5751567315128954E-2</v>
      </c>
      <c r="Z103" s="24">
        <f t="shared" si="70"/>
        <v>3.6014868649433929E-2</v>
      </c>
      <c r="AA103" s="24">
        <f t="shared" si="71"/>
        <v>1.6291621434112447E-2</v>
      </c>
      <c r="AB103" s="24">
        <f t="shared" si="72"/>
        <v>6.7456434663573095E-3</v>
      </c>
      <c r="AC103" s="24">
        <f t="shared" si="73"/>
        <v>2.7009988610783076E-2</v>
      </c>
      <c r="AD103" s="24">
        <f t="shared" si="74"/>
        <v>1.0394168582684049E-2</v>
      </c>
      <c r="AE103" s="24">
        <f t="shared" si="75"/>
        <v>1.8315592646869661E-2</v>
      </c>
      <c r="AF103" s="24">
        <f t="shared" si="76"/>
        <v>2.4962250640603756E-2</v>
      </c>
      <c r="AG103" s="24">
        <f t="shared" si="77"/>
        <v>2.3693885879989773E-2</v>
      </c>
      <c r="AH103" s="24">
        <f t="shared" si="78"/>
        <v>1.230179627700001E-2</v>
      </c>
      <c r="AI103" s="24">
        <f t="shared" si="79"/>
        <v>2.3719151233230873E-2</v>
      </c>
      <c r="AJ103" s="24">
        <f t="shared" si="80"/>
        <v>3.2504751053859193E-2</v>
      </c>
      <c r="AK103" s="24">
        <f t="shared" si="81"/>
        <v>2.6035533806545441E-2</v>
      </c>
      <c r="AL103" s="24">
        <f t="shared" si="82"/>
        <v>1.2121855763538303E-3</v>
      </c>
      <c r="AM103" s="24">
        <f t="shared" si="83"/>
        <v>2.9461419917234499E-2</v>
      </c>
      <c r="AN103" s="24">
        <f t="shared" si="84"/>
        <v>2.6567097727564715E-2</v>
      </c>
      <c r="AO103" s="24">
        <f t="shared" si="85"/>
        <v>2.5751161292766556E-2</v>
      </c>
      <c r="AP103" s="24">
        <f t="shared" si="86"/>
        <v>2.658287318233743E-2</v>
      </c>
      <c r="AQ103" s="24">
        <f t="shared" si="87"/>
        <v>1.7497674002528996E-2</v>
      </c>
      <c r="AR103" s="24">
        <f t="shared" si="88"/>
        <v>1.1478060453515626E-2</v>
      </c>
      <c r="AS103" s="24" t="e">
        <f t="shared" si="89"/>
        <v>#DIV/0!</v>
      </c>
      <c r="AT103" s="24">
        <f t="shared" si="90"/>
        <v>1.6383516004413456E-2</v>
      </c>
      <c r="AU103" s="21"/>
      <c r="AV103" s="24">
        <f t="shared" si="91"/>
        <v>0.64643791823713581</v>
      </c>
      <c r="AW103" s="24">
        <f t="shared" si="92"/>
        <v>0.49100686170797525</v>
      </c>
      <c r="AX103" s="24">
        <f t="shared" si="93"/>
        <v>0.59687945701500045</v>
      </c>
      <c r="AY103" s="24">
        <f t="shared" si="94"/>
        <v>0.54915223751747488</v>
      </c>
      <c r="AZ103" s="24">
        <f t="shared" si="95"/>
        <v>1.8341715517074251</v>
      </c>
      <c r="BA103" s="24">
        <f t="shared" si="96"/>
        <v>0.39442056299893191</v>
      </c>
      <c r="BB103" s="24">
        <f t="shared" si="97"/>
        <v>0.63192752166364885</v>
      </c>
      <c r="BC103" s="24">
        <f t="shared" si="98"/>
        <v>0.61395580086883617</v>
      </c>
      <c r="BD103" s="24">
        <f t="shared" si="99"/>
        <v>0.88575043457557889</v>
      </c>
      <c r="BE103" s="24">
        <f t="shared" si="100"/>
        <v>0.67813774687421957</v>
      </c>
      <c r="BF103" s="24">
        <f t="shared" si="101"/>
        <v>2.0127342635309233</v>
      </c>
      <c r="BG103" s="24">
        <f t="shared" si="102"/>
        <v>0.84983676070661307</v>
      </c>
      <c r="BH103" s="24">
        <f t="shared" si="103"/>
        <v>0.43341231678970682</v>
      </c>
      <c r="BI103" s="24">
        <f t="shared" si="104"/>
        <v>0.47653585362116657</v>
      </c>
      <c r="BJ103" s="24">
        <f t="shared" si="105"/>
        <v>0.55904507581562224</v>
      </c>
      <c r="BK103" s="24">
        <f t="shared" si="106"/>
        <v>1.2431318742016608</v>
      </c>
      <c r="BL103" s="24">
        <f t="shared" si="107"/>
        <v>0.64643797486108623</v>
      </c>
      <c r="BM103" s="24">
        <f t="shared" si="108"/>
        <v>0.54485378900575054</v>
      </c>
      <c r="BN103" s="24">
        <f t="shared" si="109"/>
        <v>0.60245490007894054</v>
      </c>
      <c r="BO103" s="24">
        <f t="shared" si="110"/>
        <v>0.51926400722997146</v>
      </c>
      <c r="BP103" s="24" t="e">
        <f t="shared" si="111"/>
        <v>#DIV/0!</v>
      </c>
      <c r="BQ103" s="24">
        <f t="shared" si="112"/>
        <v>0.60312595429546234</v>
      </c>
      <c r="BR103" s="21"/>
      <c r="BS103" s="35">
        <f t="shared" si="113"/>
        <v>45689</v>
      </c>
      <c r="BT103" s="24">
        <f t="shared" si="58"/>
        <v>1.255612586070941E-2</v>
      </c>
      <c r="BU103" s="24">
        <f t="shared" si="49"/>
        <v>3.7924191384546273E-4</v>
      </c>
      <c r="BV103" s="24">
        <f t="shared" si="50"/>
        <v>6.6474619660434817E-4</v>
      </c>
      <c r="BW103" s="24">
        <f t="shared" si="65"/>
        <v>2.4829648314297873E-3</v>
      </c>
      <c r="BX103" s="24">
        <f t="shared" si="66"/>
        <v>5.6989237611680633E-4</v>
      </c>
      <c r="BY103" s="24">
        <f t="shared" si="67"/>
        <v>1.3651319519484624E-3</v>
      </c>
      <c r="BZ103" s="24">
        <f t="shared" si="114"/>
        <v>2.1445854302874516E-3</v>
      </c>
      <c r="CA103" s="24">
        <f t="shared" si="115"/>
        <v>5.6658917015410201E-4</v>
      </c>
      <c r="CB103" s="24">
        <f t="shared" si="116"/>
        <v>6.5219288131185098E-4</v>
      </c>
      <c r="CC103" s="24">
        <f t="shared" si="117"/>
        <v>3.8492091547832804E-4</v>
      </c>
      <c r="CD103" s="24">
        <f t="shared" si="118"/>
        <v>3.1227444664619934E-3</v>
      </c>
      <c r="CE103" s="24">
        <f t="shared" si="119"/>
        <v>8.6223736759936552E-4</v>
      </c>
      <c r="CF103" s="24">
        <f t="shared" si="120"/>
        <v>2.5751373361947376E-2</v>
      </c>
    </row>
    <row r="104" spans="1:84" x14ac:dyDescent="0.25">
      <c r="A104" s="31">
        <f>+[1]NOA!A105</f>
        <v>45717</v>
      </c>
      <c r="B104" s="17">
        <f>+[1]NOA!B105</f>
        <v>8467.6618999999992</v>
      </c>
      <c r="C104" s="17">
        <f>+[1]NOA!C105</f>
        <v>8745.6666999999998</v>
      </c>
      <c r="D104" s="17">
        <f>+[1]NOA!D105</f>
        <v>6007.7509</v>
      </c>
      <c r="E104" s="17">
        <f>+[1]NOA!E105</f>
        <v>6535.8329999999996</v>
      </c>
      <c r="F104" s="17">
        <f>+[1]NOA!F105</f>
        <v>10929.782800000001</v>
      </c>
      <c r="G104" s="17">
        <f>+[1]NOA!G105</f>
        <v>7280.7484999999997</v>
      </c>
      <c r="H104" s="17">
        <f>+[1]NOA!H105</f>
        <v>9715.6165999999994</v>
      </c>
      <c r="I104" s="17">
        <f>+[1]NOA!I105</f>
        <v>8444.4814999999999</v>
      </c>
      <c r="J104" s="17">
        <f>+[1]NOA!J105</f>
        <v>7588.3224</v>
      </c>
      <c r="K104" s="17">
        <f>+[1]NOA!K105</f>
        <v>7198.2691999999997</v>
      </c>
      <c r="L104" s="17">
        <f>+[1]NOA!L105</f>
        <v>8495.5202000000008</v>
      </c>
      <c r="M104" s="17">
        <f>+[1]NOA!M105</f>
        <v>10397.4303</v>
      </c>
      <c r="N104" s="17">
        <f>+[1]NOA!N105</f>
        <v>8068.2615999999998</v>
      </c>
      <c r="O104" s="18">
        <f>+[1]NOA!R105</f>
        <v>7466.8753999999999</v>
      </c>
      <c r="P104" s="19">
        <f>+[1]NOA!S105</f>
        <v>8484.7245000000003</v>
      </c>
      <c r="Q104" s="20">
        <f>+[1]NOA!T105</f>
        <v>9116.0396000000001</v>
      </c>
      <c r="R104" s="18">
        <f t="shared" si="68"/>
        <v>8467.7125742999997</v>
      </c>
      <c r="S104" s="19">
        <f t="shared" si="52"/>
        <v>8159.1772254923253</v>
      </c>
      <c r="T104" s="19">
        <f t="shared" si="53"/>
        <v>7779.6174799609253</v>
      </c>
      <c r="U104" s="19">
        <f t="shared" si="54"/>
        <v>7028.312723060345</v>
      </c>
      <c r="V104" s="19"/>
      <c r="W104" s="20">
        <f t="shared" si="55"/>
        <v>7735.0303945562373</v>
      </c>
      <c r="X104" s="21"/>
      <c r="Y104" s="41">
        <f t="shared" si="69"/>
        <v>4.3292425758025832E-2</v>
      </c>
      <c r="Z104" s="24">
        <f t="shared" si="70"/>
        <v>6.0942104211267223E-2</v>
      </c>
      <c r="AA104" s="24">
        <f t="shared" si="71"/>
        <v>4.5478408407195747E-3</v>
      </c>
      <c r="AB104" s="24">
        <f t="shared" si="72"/>
        <v>2.9919175909978168E-2</v>
      </c>
      <c r="AC104" s="24">
        <f t="shared" si="73"/>
        <v>2.4173351521814102E-2</v>
      </c>
      <c r="AD104" s="24">
        <f t="shared" si="74"/>
        <v>1.6525469087001365E-2</v>
      </c>
      <c r="AE104" s="24">
        <f t="shared" si="75"/>
        <v>2.405377586457047E-2</v>
      </c>
      <c r="AF104" s="24">
        <f t="shared" si="76"/>
        <v>1.9262947133118713E-2</v>
      </c>
      <c r="AG104" s="24">
        <f t="shared" si="77"/>
        <v>1.4677865766870468E-2</v>
      </c>
      <c r="AH104" s="24">
        <f t="shared" si="78"/>
        <v>8.5844165775932346E-3</v>
      </c>
      <c r="AI104" s="24">
        <f t="shared" si="79"/>
        <v>0.31841363286891511</v>
      </c>
      <c r="AJ104" s="24">
        <f t="shared" si="80"/>
        <v>5.846345929575758E-2</v>
      </c>
      <c r="AK104" s="24">
        <f t="shared" si="81"/>
        <v>2.0283509232532859E-2</v>
      </c>
      <c r="AL104" s="24">
        <f t="shared" si="82"/>
        <v>8.2007416199974648E-2</v>
      </c>
      <c r="AM104" s="24">
        <f t="shared" si="83"/>
        <v>3.8714711322198836E-2</v>
      </c>
      <c r="AN104" s="24">
        <f t="shared" si="84"/>
        <v>3.8031529102845685E-2</v>
      </c>
      <c r="AO104" s="24">
        <f t="shared" si="85"/>
        <v>4.3290490421459715E-2</v>
      </c>
      <c r="AP104" s="24">
        <f t="shared" si="86"/>
        <v>4.5370164486611353E-2</v>
      </c>
      <c r="AQ104" s="24">
        <f t="shared" si="87"/>
        <v>3.1726165352017555E-2</v>
      </c>
      <c r="AR104" s="24">
        <f t="shared" si="88"/>
        <v>2.0778398475012727E-2</v>
      </c>
      <c r="AS104" s="24" t="e">
        <f t="shared" si="89"/>
        <v>#DIV/0!</v>
      </c>
      <c r="AT104" s="24">
        <f t="shared" si="90"/>
        <v>3.1756337316064753E-2</v>
      </c>
      <c r="AU104" s="21"/>
      <c r="AV104" s="24">
        <f t="shared" si="91"/>
        <v>0.57926683395850942</v>
      </c>
      <c r="AW104" s="24">
        <f t="shared" si="92"/>
        <v>0.46229939475619442</v>
      </c>
      <c r="AX104" s="24">
        <f t="shared" si="93"/>
        <v>0.42471047452011446</v>
      </c>
      <c r="AY104" s="24">
        <f t="shared" si="94"/>
        <v>0.49487466290126725</v>
      </c>
      <c r="AZ104" s="24">
        <f t="shared" si="95"/>
        <v>1.7398243895591317</v>
      </c>
      <c r="BA104" s="24">
        <f t="shared" si="96"/>
        <v>0.36533112317450511</v>
      </c>
      <c r="BB104" s="24">
        <f t="shared" si="97"/>
        <v>0.50715056837532968</v>
      </c>
      <c r="BC104" s="24">
        <f t="shared" si="98"/>
        <v>0.47619801392413774</v>
      </c>
      <c r="BD104" s="24">
        <f t="shared" si="99"/>
        <v>0.68375072956473204</v>
      </c>
      <c r="BE104" s="24">
        <f t="shared" si="100"/>
        <v>0.59565280452093261</v>
      </c>
      <c r="BF104" s="24">
        <f t="shared" si="101"/>
        <v>1.2629277380741222</v>
      </c>
      <c r="BG104" s="24">
        <f t="shared" si="102"/>
        <v>0.81524485936144497</v>
      </c>
      <c r="BH104" s="24">
        <f t="shared" si="103"/>
        <v>0.36246656678271005</v>
      </c>
      <c r="BI104" s="24">
        <f t="shared" si="104"/>
        <v>0.50269603300745946</v>
      </c>
      <c r="BJ104" s="24">
        <f t="shared" si="105"/>
        <v>0.50067107909536235</v>
      </c>
      <c r="BK104" s="24">
        <f t="shared" si="106"/>
        <v>1.0199185348856208</v>
      </c>
      <c r="BL104" s="24">
        <f t="shared" si="107"/>
        <v>0.57926141569999356</v>
      </c>
      <c r="BM104" s="24">
        <f t="shared" si="108"/>
        <v>0.50185602815912733</v>
      </c>
      <c r="BN104" s="24">
        <f t="shared" si="109"/>
        <v>0.55323460671964875</v>
      </c>
      <c r="BO104" s="24">
        <f t="shared" si="110"/>
        <v>0.46354509339878769</v>
      </c>
      <c r="BP104" s="24" t="e">
        <f t="shared" si="111"/>
        <v>#DIV/0!</v>
      </c>
      <c r="BQ104" s="24">
        <f t="shared" si="112"/>
        <v>0.50934395842655067</v>
      </c>
      <c r="BR104" s="21"/>
      <c r="BS104" s="35">
        <f t="shared" si="113"/>
        <v>45717</v>
      </c>
      <c r="BT104" s="24">
        <f t="shared" si="58"/>
        <v>2.1459276210266613E-2</v>
      </c>
      <c r="BU104" s="24">
        <f t="shared" si="49"/>
        <v>1.0488984243917994E-4</v>
      </c>
      <c r="BV104" s="24">
        <f t="shared" si="50"/>
        <v>2.8937411142416092E-3</v>
      </c>
      <c r="BW104" s="24">
        <f t="shared" si="65"/>
        <v>2.2249257021815252E-3</v>
      </c>
      <c r="BX104" s="24">
        <f t="shared" si="66"/>
        <v>8.9249445938223654E-4</v>
      </c>
      <c r="BY104" s="24">
        <f t="shared" si="67"/>
        <v>1.7798242524190238E-3</v>
      </c>
      <c r="BZ104" s="24">
        <f t="shared" si="114"/>
        <v>1.6536668702038736E-3</v>
      </c>
      <c r="CA104" s="24">
        <f t="shared" si="115"/>
        <v>3.502860229912234E-4</v>
      </c>
      <c r="CB104" s="24">
        <f t="shared" si="116"/>
        <v>4.4914454182571332E-4</v>
      </c>
      <c r="CC104" s="24">
        <f t="shared" si="117"/>
        <v>5.1570656295456072E-3</v>
      </c>
      <c r="CD104" s="24">
        <f t="shared" si="118"/>
        <v>5.6535857259675144E-3</v>
      </c>
      <c r="CE104" s="24">
        <f t="shared" si="119"/>
        <v>6.719294254722175E-4</v>
      </c>
      <c r="CF104" s="24">
        <f t="shared" si="120"/>
        <v>4.3290829796936325E-2</v>
      </c>
    </row>
    <row r="105" spans="1:84" x14ac:dyDescent="0.25">
      <c r="A105" s="31">
        <f>+[1]NOA!A106</f>
        <v>45748</v>
      </c>
      <c r="B105" s="17">
        <f>+[1]NOA!B106</f>
        <v>8710.4114000000009</v>
      </c>
      <c r="C105" s="17">
        <f>+[1]NOA!C106</f>
        <v>9036.3153000000002</v>
      </c>
      <c r="D105" s="17">
        <f>+[1]NOA!D106</f>
        <v>6148.6075000000001</v>
      </c>
      <c r="E105" s="17">
        <f>+[1]NOA!E106</f>
        <v>6792.6229999999996</v>
      </c>
      <c r="F105" s="17">
        <f>+[1]NOA!F106</f>
        <v>11089.5242</v>
      </c>
      <c r="G105" s="17">
        <f>+[1]NOA!G106</f>
        <v>7327.8789999999999</v>
      </c>
      <c r="H105" s="17">
        <f>+[1]NOA!H106</f>
        <v>9935.6288999999997</v>
      </c>
      <c r="I105" s="17">
        <f>+[1]NOA!I106</f>
        <v>8552.1743000000006</v>
      </c>
      <c r="J105" s="17">
        <f>+[1]NOA!J106</f>
        <v>7933.3500999999997</v>
      </c>
      <c r="K105" s="17">
        <f>+[1]NOA!K106</f>
        <v>7517.9168</v>
      </c>
      <c r="L105" s="17">
        <f>+[1]NOA!L106</f>
        <v>8638.3202999999994</v>
      </c>
      <c r="M105" s="17">
        <f>+[1]NOA!M106</f>
        <v>10786.8194</v>
      </c>
      <c r="N105" s="17">
        <f>+[1]NOA!N106</f>
        <v>8267.6762999999992</v>
      </c>
      <c r="O105" s="18">
        <f>+[1]NOA!R106</f>
        <v>7610.1080000000002</v>
      </c>
      <c r="P105" s="19">
        <f>+[1]NOA!S106</f>
        <v>8764.9608000000007</v>
      </c>
      <c r="Q105" s="20">
        <f>+[1]NOA!T106</f>
        <v>9284.9655999999995</v>
      </c>
      <c r="R105" s="18">
        <f t="shared" si="68"/>
        <v>8710.4648667300007</v>
      </c>
      <c r="S105" s="19">
        <f t="shared" si="52"/>
        <v>8426.3744438679896</v>
      </c>
      <c r="T105" s="19">
        <f t="shared" si="53"/>
        <v>8035.1592904270155</v>
      </c>
      <c r="U105" s="19">
        <f t="shared" si="54"/>
        <v>7245.4407460488519</v>
      </c>
      <c r="V105" s="19"/>
      <c r="W105" s="20">
        <f t="shared" si="55"/>
        <v>7936.8552709383603</v>
      </c>
      <c r="X105" s="21"/>
      <c r="Y105" s="41">
        <f t="shared" si="69"/>
        <v>2.8667830962877838E-2</v>
      </c>
      <c r="Z105" s="24">
        <f t="shared" si="70"/>
        <v>3.3233441196655722E-2</v>
      </c>
      <c r="AA105" s="24">
        <f t="shared" si="71"/>
        <v>2.3445812308895864E-2</v>
      </c>
      <c r="AB105" s="24">
        <f t="shared" si="72"/>
        <v>3.9289559571060062E-2</v>
      </c>
      <c r="AC105" s="24">
        <f t="shared" si="73"/>
        <v>1.4615240112548111E-2</v>
      </c>
      <c r="AD105" s="24">
        <f t="shared" si="74"/>
        <v>6.4733042213998004E-3</v>
      </c>
      <c r="AE105" s="24">
        <f t="shared" si="75"/>
        <v>2.2645222537908793E-2</v>
      </c>
      <c r="AF105" s="24">
        <f t="shared" si="76"/>
        <v>1.2753038774494518E-2</v>
      </c>
      <c r="AG105" s="24">
        <f t="shared" si="77"/>
        <v>4.5468244733513075E-2</v>
      </c>
      <c r="AH105" s="24">
        <f t="shared" si="78"/>
        <v>4.4406174751008276E-2</v>
      </c>
      <c r="AI105" s="24">
        <f t="shared" si="79"/>
        <v>1.6808870632783357E-2</v>
      </c>
      <c r="AJ105" s="24">
        <f t="shared" si="80"/>
        <v>3.7450513133038266E-2</v>
      </c>
      <c r="AK105" s="24">
        <f t="shared" si="81"/>
        <v>2.471594376662245E-2</v>
      </c>
      <c r="AL105" s="24">
        <f t="shared" si="82"/>
        <v>1.9182401249122183E-2</v>
      </c>
      <c r="AM105" s="24">
        <f t="shared" si="83"/>
        <v>3.3028332269362526E-2</v>
      </c>
      <c r="AN105" s="24">
        <f t="shared" si="84"/>
        <v>1.8530634728703754E-2</v>
      </c>
      <c r="AO105" s="24">
        <f t="shared" si="85"/>
        <v>2.866798917653024E-2</v>
      </c>
      <c r="AP105" s="24">
        <f t="shared" si="86"/>
        <v>3.2748059147537534E-2</v>
      </c>
      <c r="AQ105" s="24">
        <f t="shared" si="87"/>
        <v>3.2847606084017045E-2</v>
      </c>
      <c r="AR105" s="24">
        <f t="shared" si="88"/>
        <v>3.0893335505134178E-2</v>
      </c>
      <c r="AS105" s="24" t="e">
        <f t="shared" si="89"/>
        <v>#DIV/0!</v>
      </c>
      <c r="AT105" s="24">
        <f t="shared" si="90"/>
        <v>2.6092318463824427E-2</v>
      </c>
      <c r="AU105" s="21"/>
      <c r="AV105" s="24">
        <f t="shared" si="91"/>
        <v>0.48901001818797107</v>
      </c>
      <c r="AW105" s="24">
        <f t="shared" si="92"/>
        <v>0.40320686490190427</v>
      </c>
      <c r="AX105" s="24">
        <f t="shared" si="93"/>
        <v>0.3841080387233724</v>
      </c>
      <c r="AY105" s="24">
        <f t="shared" si="94"/>
        <v>0.41120924657832347</v>
      </c>
      <c r="AZ105" s="24">
        <f t="shared" si="95"/>
        <v>1.1148528003111124</v>
      </c>
      <c r="BA105" s="24">
        <f t="shared" si="96"/>
        <v>0.29341629643896572</v>
      </c>
      <c r="BB105" s="24">
        <f t="shared" si="97"/>
        <v>0.4229526976014617</v>
      </c>
      <c r="BC105" s="24">
        <f t="shared" si="98"/>
        <v>0.39750155932961162</v>
      </c>
      <c r="BD105" s="24">
        <f t="shared" si="99"/>
        <v>0.53821322692539608</v>
      </c>
      <c r="BE105" s="24">
        <f t="shared" si="100"/>
        <v>0.48892023529557171</v>
      </c>
      <c r="BF105" s="24">
        <f t="shared" si="101"/>
        <v>1.1582078325048974</v>
      </c>
      <c r="BG105" s="24">
        <f t="shared" si="102"/>
        <v>0.77127223220327656</v>
      </c>
      <c r="BH105" s="24">
        <f t="shared" si="103"/>
        <v>0.33821580555604025</v>
      </c>
      <c r="BI105" s="24">
        <f t="shared" si="104"/>
        <v>0.35259544096136231</v>
      </c>
      <c r="BJ105" s="24">
        <f t="shared" si="105"/>
        <v>0.45333490699891765</v>
      </c>
      <c r="BK105" s="24">
        <f t="shared" si="106"/>
        <v>0.7487732597357919</v>
      </c>
      <c r="BL105" s="24">
        <f t="shared" si="107"/>
        <v>0.48900730130206593</v>
      </c>
      <c r="BM105" s="24">
        <f t="shared" si="108"/>
        <v>0.43921638980112143</v>
      </c>
      <c r="BN105" s="24">
        <f t="shared" si="109"/>
        <v>0.48462654003391381</v>
      </c>
      <c r="BO105" s="24">
        <f t="shared" si="110"/>
        <v>0.38860989902828691</v>
      </c>
      <c r="BP105" s="24" t="e">
        <f t="shared" si="111"/>
        <v>#DIV/0!</v>
      </c>
      <c r="BQ105" s="24">
        <f t="shared" si="112"/>
        <v>0.42769473615534204</v>
      </c>
      <c r="BR105" s="21"/>
      <c r="BS105" s="35">
        <f t="shared" si="113"/>
        <v>45748</v>
      </c>
      <c r="BT105" s="24">
        <f t="shared" si="58"/>
        <v>1.1900318034663165E-2</v>
      </c>
      <c r="BU105" s="24">
        <f t="shared" si="49"/>
        <v>5.2066457447952699E-4</v>
      </c>
      <c r="BV105" s="24">
        <f t="shared" si="50"/>
        <v>3.7513216015391451E-3</v>
      </c>
      <c r="BW105" s="24">
        <f t="shared" si="65"/>
        <v>1.3205413881723278E-3</v>
      </c>
      <c r="BX105" s="24">
        <f t="shared" si="66"/>
        <v>3.4063554190797498E-4</v>
      </c>
      <c r="BY105" s="24">
        <f t="shared" si="67"/>
        <v>1.6447017788936544E-3</v>
      </c>
      <c r="BZ105" s="24">
        <f t="shared" si="114"/>
        <v>1.0695944862890736E-3</v>
      </c>
      <c r="CA105" s="24">
        <f t="shared" si="115"/>
        <v>1.0553346998892327E-3</v>
      </c>
      <c r="CB105" s="24">
        <f t="shared" si="116"/>
        <v>2.246078365504888E-3</v>
      </c>
      <c r="CC105" s="24">
        <f t="shared" si="117"/>
        <v>3.440290926117363E-4</v>
      </c>
      <c r="CD105" s="24">
        <f t="shared" si="118"/>
        <v>3.6742361064274463E-3</v>
      </c>
      <c r="CE105" s="24">
        <f t="shared" si="119"/>
        <v>8.0070506830226399E-4</v>
      </c>
      <c r="CF105" s="24">
        <f t="shared" si="120"/>
        <v>2.8668160738680441E-2</v>
      </c>
    </row>
    <row r="106" spans="1:84" x14ac:dyDescent="0.25">
      <c r="A106" s="31">
        <f>+[1]NOA!A107</f>
        <v>45778</v>
      </c>
      <c r="B106" s="17">
        <f>+[1]NOA!B107</f>
        <v>8816.9663999999993</v>
      </c>
      <c r="C106" s="17">
        <f>+[1]NOA!C107</f>
        <v>9101.6252000000004</v>
      </c>
      <c r="D106" s="17">
        <f>+[1]NOA!D107</f>
        <v>6179.3513000000003</v>
      </c>
      <c r="E106" s="17">
        <f>+[1]NOA!E107</f>
        <v>6863.1188000000002</v>
      </c>
      <c r="F106" s="17">
        <f>+[1]NOA!F107</f>
        <v>11374.756299999999</v>
      </c>
      <c r="G106" s="17">
        <f>+[1]NOA!G107</f>
        <v>7414.7593999999999</v>
      </c>
      <c r="H106" s="17">
        <f>+[1]NOA!H107</f>
        <v>10284.910400000001</v>
      </c>
      <c r="I106" s="17">
        <f>+[1]NOA!I107</f>
        <v>8527.4573</v>
      </c>
      <c r="J106" s="17">
        <f>+[1]NOA!J107</f>
        <v>8285.9845999999998</v>
      </c>
      <c r="K106" s="17">
        <f>+[1]NOA!K107</f>
        <v>7635.5093999999999</v>
      </c>
      <c r="L106" s="17">
        <f>+[1]NOA!L107</f>
        <v>8871.9174999999996</v>
      </c>
      <c r="M106" s="17">
        <f>+[1]NOA!M107</f>
        <v>10785.502500000001</v>
      </c>
      <c r="N106" s="17">
        <f>+[1]NOA!N107</f>
        <v>8506.3580000000002</v>
      </c>
      <c r="O106" s="18">
        <f>+[1]NOA!R107</f>
        <v>7400.6997000000001</v>
      </c>
      <c r="P106" s="19">
        <f>+[1]NOA!S107</f>
        <v>8924.2690000000002</v>
      </c>
      <c r="Q106" s="20">
        <f>+[1]NOA!T107</f>
        <v>9413.1934999999994</v>
      </c>
      <c r="R106" s="18">
        <f t="shared" si="68"/>
        <v>8817.0099008099987</v>
      </c>
      <c r="S106" s="19">
        <f t="shared" si="52"/>
        <v>8497.8797425234279</v>
      </c>
      <c r="T106" s="19">
        <f t="shared" si="53"/>
        <v>8116.2202118057485</v>
      </c>
      <c r="U106" s="19">
        <f t="shared" si="54"/>
        <v>7350.1438654454023</v>
      </c>
      <c r="V106" s="19"/>
      <c r="W106" s="20">
        <f t="shared" si="55"/>
        <v>8070.4684548400764</v>
      </c>
      <c r="X106" s="21"/>
      <c r="Y106" s="41">
        <f t="shared" si="69"/>
        <v>1.2233061689830071E-2</v>
      </c>
      <c r="Z106" s="24">
        <f t="shared" si="70"/>
        <v>7.2274923828743454E-3</v>
      </c>
      <c r="AA106" s="24">
        <f t="shared" si="71"/>
        <v>5.0001240118189294E-3</v>
      </c>
      <c r="AB106" s="24">
        <f t="shared" si="72"/>
        <v>1.0378288328382279E-2</v>
      </c>
      <c r="AC106" s="24">
        <f t="shared" si="73"/>
        <v>2.5720860052769412E-2</v>
      </c>
      <c r="AD106" s="24">
        <f t="shared" si="74"/>
        <v>1.1856145550438235E-2</v>
      </c>
      <c r="AE106" s="24">
        <f t="shared" si="75"/>
        <v>3.5154443016687242E-2</v>
      </c>
      <c r="AF106" s="24">
        <f t="shared" si="76"/>
        <v>-2.8901422179854475E-3</v>
      </c>
      <c r="AG106" s="24">
        <f t="shared" si="77"/>
        <v>4.4449632948885043E-2</v>
      </c>
      <c r="AH106" s="24">
        <f t="shared" si="78"/>
        <v>1.5641646898779227E-2</v>
      </c>
      <c r="AI106" s="24">
        <f t="shared" si="79"/>
        <v>2.7041970184874975E-2</v>
      </c>
      <c r="AJ106" s="24">
        <f t="shared" si="80"/>
        <v>-1.2208417988346376E-4</v>
      </c>
      <c r="AK106" s="24">
        <f t="shared" si="81"/>
        <v>2.8869260399079888E-2</v>
      </c>
      <c r="AL106" s="24">
        <f t="shared" si="82"/>
        <v>-2.7517125906754591E-2</v>
      </c>
      <c r="AM106" s="24">
        <f t="shared" si="83"/>
        <v>1.8175574727042676E-2</v>
      </c>
      <c r="AN106" s="24">
        <f t="shared" si="84"/>
        <v>1.3810271951895992E-2</v>
      </c>
      <c r="AO106" s="24">
        <f t="shared" si="85"/>
        <v>1.2231842468815923E-2</v>
      </c>
      <c r="AP106" s="24">
        <f t="shared" si="86"/>
        <v>8.485891427181258E-3</v>
      </c>
      <c r="AQ106" s="24">
        <f t="shared" si="87"/>
        <v>1.0088278084954494E-2</v>
      </c>
      <c r="AR106" s="24">
        <f t="shared" si="88"/>
        <v>1.4450897200925628E-2</v>
      </c>
      <c r="AS106" s="24" t="e">
        <f t="shared" si="89"/>
        <v>#DIV/0!</v>
      </c>
      <c r="AT106" s="24">
        <f t="shared" si="90"/>
        <v>1.6834524423162245E-2</v>
      </c>
      <c r="AU106" s="21"/>
      <c r="AV106" s="24">
        <f t="shared" si="91"/>
        <v>0.44688859837593387</v>
      </c>
      <c r="AW106" s="24">
        <f t="shared" si="92"/>
        <v>0.35050835631409005</v>
      </c>
      <c r="AX106" s="24">
        <f t="shared" si="93"/>
        <v>0.31016647285263166</v>
      </c>
      <c r="AY106" s="24">
        <f t="shared" si="94"/>
        <v>0.36980669773384256</v>
      </c>
      <c r="AZ106" s="24">
        <f t="shared" si="95"/>
        <v>1.1552331043015149</v>
      </c>
      <c r="BA106" s="24">
        <f t="shared" si="96"/>
        <v>0.26963088552085113</v>
      </c>
      <c r="BB106" s="24">
        <f t="shared" si="97"/>
        <v>0.44535154101463492</v>
      </c>
      <c r="BC106" s="24">
        <f t="shared" si="98"/>
        <v>0.32047403265327601</v>
      </c>
      <c r="BD106" s="24">
        <f t="shared" si="99"/>
        <v>0.49247069111554098</v>
      </c>
      <c r="BE106" s="24">
        <f t="shared" si="100"/>
        <v>0.46566205930496563</v>
      </c>
      <c r="BF106" s="24">
        <f t="shared" si="101"/>
        <v>1.155439198872747</v>
      </c>
      <c r="BG106" s="24">
        <f t="shared" si="102"/>
        <v>0.67410718443346895</v>
      </c>
      <c r="BH106" s="24">
        <f t="shared" si="103"/>
        <v>0.3330784511860021</v>
      </c>
      <c r="BI106" s="24">
        <f t="shared" si="104"/>
        <v>0.21620005756355121</v>
      </c>
      <c r="BJ106" s="24">
        <f t="shared" si="105"/>
        <v>0.43043706822006222</v>
      </c>
      <c r="BK106" s="24">
        <f t="shared" si="106"/>
        <v>0.69936782758261162</v>
      </c>
      <c r="BL106" s="24">
        <f t="shared" si="107"/>
        <v>0.4468844208842071</v>
      </c>
      <c r="BM106" s="24">
        <f t="shared" si="108"/>
        <v>0.38950120300936986</v>
      </c>
      <c r="BN106" s="24">
        <f t="shared" si="109"/>
        <v>0.4404310222458192</v>
      </c>
      <c r="BO106" s="24">
        <f t="shared" si="110"/>
        <v>0.36045889154731547</v>
      </c>
      <c r="BP106" s="24" t="e">
        <f t="shared" si="111"/>
        <v>#DIV/0!</v>
      </c>
      <c r="BQ106" s="24">
        <f t="shared" si="112"/>
        <v>0.3979788817816583</v>
      </c>
      <c r="BR106" s="21"/>
      <c r="BS106" s="35">
        <f t="shared" si="113"/>
        <v>45778</v>
      </c>
      <c r="BT106" s="24">
        <f t="shared" si="58"/>
        <v>2.5995261635977456E-3</v>
      </c>
      <c r="BU106" s="24">
        <f t="shared" si="49"/>
        <v>1.1047479801011533E-4</v>
      </c>
      <c r="BV106" s="24">
        <f t="shared" si="50"/>
        <v>1.0011387590717097E-3</v>
      </c>
      <c r="BW106" s="24">
        <f t="shared" si="65"/>
        <v>2.2922277815718268E-3</v>
      </c>
      <c r="BX106" s="24">
        <f t="shared" si="66"/>
        <v>6.1042816875446319E-4</v>
      </c>
      <c r="BY106" s="24">
        <f t="shared" si="67"/>
        <v>2.5382864177919376E-3</v>
      </c>
      <c r="BZ106" s="24">
        <f t="shared" si="114"/>
        <v>-2.3864541002047802E-4</v>
      </c>
      <c r="CA106" s="24">
        <f t="shared" si="115"/>
        <v>1.0485421561144633E-3</v>
      </c>
      <c r="CB106" s="24">
        <f t="shared" si="116"/>
        <v>8.0326397671641502E-4</v>
      </c>
      <c r="CC106" s="24">
        <f t="shared" si="117"/>
        <v>5.470904485636583E-4</v>
      </c>
      <c r="CD106" s="24">
        <f t="shared" si="118"/>
        <v>-1.2079832417557729E-5</v>
      </c>
      <c r="CE106" s="24">
        <f t="shared" si="119"/>
        <v>9.3166412323533124E-4</v>
      </c>
      <c r="CF106" s="24">
        <f t="shared" si="120"/>
        <v>1.2231917550989627E-2</v>
      </c>
    </row>
    <row r="107" spans="1:84" x14ac:dyDescent="0.25">
      <c r="A107" s="31">
        <f>+[1]NOA!A108</f>
        <v>45809</v>
      </c>
      <c r="B107" s="17">
        <f>+[1]NOA!B108</f>
        <v>8924.3327000000008</v>
      </c>
      <c r="C107" s="17">
        <f>+[1]NOA!C108</f>
        <v>9118.4547999999995</v>
      </c>
      <c r="D107" s="17">
        <f>+[1]NOA!D108</f>
        <v>6342.7083000000002</v>
      </c>
      <c r="E107" s="17">
        <f>+[1]NOA!E108</f>
        <v>6992.1386000000002</v>
      </c>
      <c r="F107" s="17">
        <f>+[1]NOA!F108</f>
        <v>11582.002</v>
      </c>
      <c r="G107" s="17">
        <f>+[1]NOA!G108</f>
        <v>7567.0155000000004</v>
      </c>
      <c r="H107" s="17">
        <f>+[1]NOA!H108</f>
        <v>10482.7929</v>
      </c>
      <c r="I107" s="17">
        <f>+[1]NOA!I108</f>
        <v>8645.4915999999994</v>
      </c>
      <c r="J107" s="17">
        <f>+[1]NOA!J108</f>
        <v>8331.0527000000002</v>
      </c>
      <c r="K107" s="17">
        <f>+[1]NOA!K108</f>
        <v>7783.7568000000001</v>
      </c>
      <c r="L107" s="17">
        <f>+[1]NOA!L108</f>
        <v>9308.6939000000002</v>
      </c>
      <c r="M107" s="17">
        <f>+[1]NOA!M108</f>
        <v>10963.372499999999</v>
      </c>
      <c r="N107" s="17">
        <f>+[1]NOA!N108</f>
        <v>8538.1095999999998</v>
      </c>
      <c r="O107" s="18">
        <f>+[1]NOA!R108</f>
        <v>7316.7642999999998</v>
      </c>
      <c r="P107" s="19">
        <f>+[1]NOA!S108</f>
        <v>9047.7939000000006</v>
      </c>
      <c r="Q107" s="20">
        <f>+[1]NOA!T108</f>
        <v>9594.6628000000001</v>
      </c>
      <c r="R107" s="18">
        <f t="shared" si="68"/>
        <v>8924.3850557399983</v>
      </c>
      <c r="S107" s="19">
        <f t="shared" si="52"/>
        <v>8579.8270557109863</v>
      </c>
      <c r="T107" s="19">
        <f t="shared" si="53"/>
        <v>8254.06534236673</v>
      </c>
      <c r="U107" s="19">
        <f t="shared" si="54"/>
        <v>7476.5019734913803</v>
      </c>
      <c r="V107" s="19"/>
      <c r="W107" s="20">
        <f t="shared" si="55"/>
        <v>8213.8877442067369</v>
      </c>
      <c r="X107" s="21"/>
      <c r="Y107" s="41">
        <f t="shared" si="69"/>
        <v>1.2177238193853412E-2</v>
      </c>
      <c r="Z107" s="24">
        <f t="shared" si="70"/>
        <v>1.8490763605603089E-3</v>
      </c>
      <c r="AA107" s="24">
        <f t="shared" si="71"/>
        <v>2.6435946439879565E-2</v>
      </c>
      <c r="AB107" s="24">
        <f t="shared" si="72"/>
        <v>1.8799004324389745E-2</v>
      </c>
      <c r="AC107" s="24">
        <f t="shared" si="73"/>
        <v>1.8219792541841251E-2</v>
      </c>
      <c r="AD107" s="24">
        <f t="shared" si="74"/>
        <v>2.0534192923373995E-2</v>
      </c>
      <c r="AE107" s="24">
        <f t="shared" si="75"/>
        <v>1.9240080108038571E-2</v>
      </c>
      <c r="AF107" s="24">
        <f t="shared" si="76"/>
        <v>1.3841675876817172E-2</v>
      </c>
      <c r="AG107" s="24">
        <f t="shared" si="77"/>
        <v>5.4390760031102214E-3</v>
      </c>
      <c r="AH107" s="24">
        <f t="shared" si="78"/>
        <v>1.9415521903489497E-2</v>
      </c>
      <c r="AI107" s="24">
        <f t="shared" si="79"/>
        <v>4.9231341477194768E-2</v>
      </c>
      <c r="AJ107" s="24">
        <f t="shared" si="80"/>
        <v>1.6491582102919899E-2</v>
      </c>
      <c r="AK107" s="24">
        <f t="shared" si="81"/>
        <v>3.7326903005963086E-3</v>
      </c>
      <c r="AL107" s="24">
        <f t="shared" si="82"/>
        <v>-1.1341549232162462E-2</v>
      </c>
      <c r="AM107" s="24">
        <f t="shared" si="83"/>
        <v>1.3841458611344004E-2</v>
      </c>
      <c r="AN107" s="24">
        <f t="shared" si="84"/>
        <v>1.9278186515554019E-2</v>
      </c>
      <c r="AO107" s="24">
        <f t="shared" si="85"/>
        <v>1.2178182415348626E-2</v>
      </c>
      <c r="AP107" s="24">
        <f t="shared" si="86"/>
        <v>9.6432658110578995E-3</v>
      </c>
      <c r="AQ107" s="24">
        <f t="shared" si="87"/>
        <v>1.6983907159206169E-2</v>
      </c>
      <c r="AR107" s="24">
        <f t="shared" si="88"/>
        <v>1.7191242832676368E-2</v>
      </c>
      <c r="AS107" s="24" t="e">
        <f t="shared" si="89"/>
        <v>#DIV/0!</v>
      </c>
      <c r="AT107" s="24">
        <f t="shared" si="90"/>
        <v>1.7770875404468978E-2</v>
      </c>
      <c r="AU107" s="21"/>
      <c r="AV107" s="24">
        <f t="shared" si="91"/>
        <v>0.3979725047669338</v>
      </c>
      <c r="AW107" s="24">
        <f t="shared" si="92"/>
        <v>0.31166990813359918</v>
      </c>
      <c r="AX107" s="24">
        <f t="shared" si="93"/>
        <v>0.32434721483423967</v>
      </c>
      <c r="AY107" s="24">
        <f t="shared" si="94"/>
        <v>0.35486191824105195</v>
      </c>
      <c r="AZ107" s="24">
        <f t="shared" si="95"/>
        <v>0.82510470003931968</v>
      </c>
      <c r="BA107" s="24">
        <f t="shared" si="96"/>
        <v>0.26527276153232227</v>
      </c>
      <c r="BB107" s="24">
        <f t="shared" si="97"/>
        <v>0.39829930737797725</v>
      </c>
      <c r="BC107" s="24">
        <f t="shared" si="98"/>
        <v>0.27868753922182421</v>
      </c>
      <c r="BD107" s="24">
        <f t="shared" si="99"/>
        <v>0.42292417283170725</v>
      </c>
      <c r="BE107" s="24">
        <f t="shared" si="100"/>
        <v>0.43210361085555937</v>
      </c>
      <c r="BF107" s="24">
        <f t="shared" si="101"/>
        <v>1.0635552237639998</v>
      </c>
      <c r="BG107" s="24">
        <f t="shared" si="102"/>
        <v>0.61013615813945954</v>
      </c>
      <c r="BH107" s="24">
        <f t="shared" si="103"/>
        <v>0.31444714513149918</v>
      </c>
      <c r="BI107" s="24">
        <f t="shared" si="104"/>
        <v>0.13675737382658681</v>
      </c>
      <c r="BJ107" s="24">
        <f t="shared" si="105"/>
        <v>0.40740490416805608</v>
      </c>
      <c r="BK107" s="24">
        <f t="shared" si="106"/>
        <v>0.55442925273294708</v>
      </c>
      <c r="BL107" s="24">
        <f t="shared" si="107"/>
        <v>0.39796985775058946</v>
      </c>
      <c r="BM107" s="24">
        <f t="shared" si="108"/>
        <v>0.35775631292476562</v>
      </c>
      <c r="BN107" s="24">
        <f t="shared" si="109"/>
        <v>0.41322830220843754</v>
      </c>
      <c r="BO107" s="24">
        <f t="shared" si="110"/>
        <v>0.34405466083051306</v>
      </c>
      <c r="BP107" s="24" t="e">
        <f t="shared" si="111"/>
        <v>#DIV/0!</v>
      </c>
      <c r="BQ107" s="24">
        <f t="shared" si="112"/>
        <v>0.36759365307674052</v>
      </c>
      <c r="BR107" s="21"/>
      <c r="BS107" s="35">
        <f t="shared" si="113"/>
        <v>45809</v>
      </c>
      <c r="BT107" s="24">
        <f t="shared" si="58"/>
        <v>6.6177209431122423E-4</v>
      </c>
      <c r="BU107" s="24">
        <f t="shared" si="49"/>
        <v>5.7991307531805945E-4</v>
      </c>
      <c r="BV107" s="24">
        <f t="shared" si="50"/>
        <v>1.81011796302184E-3</v>
      </c>
      <c r="BW107" s="24">
        <f t="shared" si="65"/>
        <v>1.6453730616462477E-3</v>
      </c>
      <c r="BX107" s="24">
        <f t="shared" si="66"/>
        <v>1.0568343914750579E-3</v>
      </c>
      <c r="BY107" s="24">
        <f t="shared" si="67"/>
        <v>1.4206657575557939E-3</v>
      </c>
      <c r="BZ107" s="24">
        <f t="shared" si="114"/>
        <v>1.1258616829933645E-3</v>
      </c>
      <c r="CA107" s="24">
        <f t="shared" si="115"/>
        <v>1.3238836772702352E-4</v>
      </c>
      <c r="CB107" s="24">
        <f t="shared" si="116"/>
        <v>1.0004257586827157E-3</v>
      </c>
      <c r="CC107" s="24">
        <f t="shared" si="117"/>
        <v>1.0105787133316074E-3</v>
      </c>
      <c r="CD107" s="24">
        <f t="shared" si="118"/>
        <v>1.6118710625913147E-3</v>
      </c>
      <c r="CE107" s="24">
        <f t="shared" si="119"/>
        <v>1.2244057094285701E-4</v>
      </c>
      <c r="CF107" s="24">
        <f t="shared" si="120"/>
        <v>1.2178242499597106E-2</v>
      </c>
    </row>
    <row r="108" spans="1:84" x14ac:dyDescent="0.25">
      <c r="A108" s="31">
        <f>+[1]NOA!A109</f>
        <v>45839</v>
      </c>
      <c r="B108" s="17">
        <f>+[1]NOA!B109</f>
        <v>9073.9428000000007</v>
      </c>
      <c r="C108" s="17">
        <f>+[1]NOA!C109</f>
        <v>9261.4110000000001</v>
      </c>
      <c r="D108" s="17">
        <f>+[1]NOA!D109</f>
        <v>6393.1004000000003</v>
      </c>
      <c r="E108" s="17">
        <f>+[1]NOA!E109</f>
        <v>6971.9453999999996</v>
      </c>
      <c r="F108" s="17">
        <f>+[1]NOA!F109</f>
        <v>11851.175800000001</v>
      </c>
      <c r="G108" s="17">
        <f>+[1]NOA!G109</f>
        <v>7662.0901999999996</v>
      </c>
      <c r="H108" s="17">
        <f>+[1]NOA!H109</f>
        <v>10547.000899999999</v>
      </c>
      <c r="I108" s="17">
        <f>+[1]NOA!I109</f>
        <v>8902.3675000000003</v>
      </c>
      <c r="J108" s="17">
        <f>+[1]NOA!J109</f>
        <v>8501.5185999999994</v>
      </c>
      <c r="K108" s="17">
        <f>+[1]NOA!K109</f>
        <v>7995.2070999999996</v>
      </c>
      <c r="L108" s="17">
        <f>+[1]NOA!L109</f>
        <v>9457.1162999999997</v>
      </c>
      <c r="M108" s="17">
        <f>+[1]NOA!M109</f>
        <v>11318.6165</v>
      </c>
      <c r="N108" s="17">
        <f>+[1]NOA!N109</f>
        <v>8603.9074000000001</v>
      </c>
      <c r="O108" s="18">
        <f>+[1]NOA!R109</f>
        <v>7476.2527</v>
      </c>
      <c r="P108" s="19">
        <f>+[1]NOA!S109</f>
        <v>9174.1101999999992</v>
      </c>
      <c r="Q108" s="20">
        <f>+[1]NOA!T109</f>
        <v>9827.2322999999997</v>
      </c>
      <c r="R108" s="18">
        <f t="shared" si="68"/>
        <v>9074.0010088199997</v>
      </c>
      <c r="S108" s="19">
        <f t="shared" si="52"/>
        <v>8712.467655629498</v>
      </c>
      <c r="T108" s="19">
        <f t="shared" si="53"/>
        <v>8383.9092900362812</v>
      </c>
      <c r="U108" s="19">
        <f t="shared" si="54"/>
        <v>7541.656753843391</v>
      </c>
      <c r="V108" s="19"/>
      <c r="W108" s="20">
        <f t="shared" si="55"/>
        <v>8322.4444148485491</v>
      </c>
      <c r="X108" s="21"/>
      <c r="Y108" s="41">
        <f t="shared" si="69"/>
        <v>1.6764289838723689E-2</v>
      </c>
      <c r="Z108" s="24">
        <f t="shared" si="70"/>
        <v>1.5677678196091005E-2</v>
      </c>
      <c r="AA108" s="24">
        <f t="shared" si="71"/>
        <v>7.944886886883884E-3</v>
      </c>
      <c r="AB108" s="24">
        <f t="shared" si="72"/>
        <v>-2.8879862307078508E-3</v>
      </c>
      <c r="AC108" s="24">
        <f t="shared" si="73"/>
        <v>2.3240697074650818E-2</v>
      </c>
      <c r="AD108" s="24">
        <f t="shared" si="74"/>
        <v>1.2564359092432031E-2</v>
      </c>
      <c r="AE108" s="24">
        <f t="shared" si="75"/>
        <v>6.1250852337260131E-3</v>
      </c>
      <c r="AF108" s="24">
        <f t="shared" si="76"/>
        <v>2.9712121864764907E-2</v>
      </c>
      <c r="AG108" s="24">
        <f t="shared" si="77"/>
        <v>2.0461507823614999E-2</v>
      </c>
      <c r="AH108" s="24">
        <f t="shared" si="78"/>
        <v>2.7165584104580365E-2</v>
      </c>
      <c r="AI108" s="24">
        <f t="shared" si="79"/>
        <v>1.5944492492120599E-2</v>
      </c>
      <c r="AJ108" s="24">
        <f t="shared" si="80"/>
        <v>3.2402803060828322E-2</v>
      </c>
      <c r="AK108" s="24">
        <f t="shared" si="81"/>
        <v>7.706366289793376E-3</v>
      </c>
      <c r="AL108" s="24">
        <f t="shared" si="82"/>
        <v>2.1797668130433046E-2</v>
      </c>
      <c r="AM108" s="24">
        <f t="shared" si="83"/>
        <v>1.3961005455705555E-2</v>
      </c>
      <c r="AN108" s="24">
        <f t="shared" si="84"/>
        <v>2.4239465716293873E-2</v>
      </c>
      <c r="AO108" s="24">
        <f t="shared" si="85"/>
        <v>1.6764847341920852E-2</v>
      </c>
      <c r="AP108" s="24">
        <f t="shared" si="86"/>
        <v>1.5459588993722351E-2</v>
      </c>
      <c r="AQ108" s="24">
        <f t="shared" si="87"/>
        <v>1.5730908623061701E-2</v>
      </c>
      <c r="AR108" s="24">
        <f t="shared" si="88"/>
        <v>8.7146075240831511E-3</v>
      </c>
      <c r="AS108" s="24" t="e">
        <f t="shared" si="89"/>
        <v>#DIV/0!</v>
      </c>
      <c r="AT108" s="24">
        <f t="shared" si="90"/>
        <v>1.3216234994004816E-2</v>
      </c>
      <c r="AU108" s="21"/>
      <c r="AV108" s="24">
        <f t="shared" si="91"/>
        <v>0.3722021130654487</v>
      </c>
      <c r="AW108" s="24">
        <f t="shared" si="92"/>
        <v>0.30976552970600535</v>
      </c>
      <c r="AX108" s="24">
        <f t="shared" si="93"/>
        <v>0.2579927972631324</v>
      </c>
      <c r="AY108" s="24">
        <f t="shared" si="94"/>
        <v>0.31500511426318289</v>
      </c>
      <c r="AZ108" s="24">
        <f t="shared" si="95"/>
        <v>0.74553509909561089</v>
      </c>
      <c r="BA108" s="24">
        <f t="shared" si="96"/>
        <v>0.23166296542531906</v>
      </c>
      <c r="BB108" s="24">
        <f t="shared" si="97"/>
        <v>0.34399731246434984</v>
      </c>
      <c r="BC108" s="24">
        <f t="shared" si="98"/>
        <v>0.28143582310507287</v>
      </c>
      <c r="BD108" s="24">
        <f t="shared" si="99"/>
        <v>0.40232342619251349</v>
      </c>
      <c r="BE108" s="24">
        <f t="shared" si="100"/>
        <v>0.36829356921932277</v>
      </c>
      <c r="BF108" s="24">
        <f t="shared" si="101"/>
        <v>0.97359598121782454</v>
      </c>
      <c r="BG108" s="24">
        <f t="shared" si="102"/>
        <v>0.5654626708870909</v>
      </c>
      <c r="BH108" s="24">
        <f t="shared" si="103"/>
        <v>0.27635837093085369</v>
      </c>
      <c r="BI108" s="24">
        <f t="shared" si="104"/>
        <v>0.13654661009219282</v>
      </c>
      <c r="BJ108" s="24">
        <f t="shared" si="105"/>
        <v>0.37868988223899658</v>
      </c>
      <c r="BK108" s="24">
        <f t="shared" si="106"/>
        <v>0.5172713334546668</v>
      </c>
      <c r="BL108" s="24">
        <f t="shared" si="107"/>
        <v>0.3721984454487326</v>
      </c>
      <c r="BM108" s="24">
        <f t="shared" si="108"/>
        <v>0.33597951927897918</v>
      </c>
      <c r="BN108" s="24">
        <f t="shared" si="109"/>
        <v>0.37097058522478354</v>
      </c>
      <c r="BO108" s="24">
        <f t="shared" si="110"/>
        <v>0.30133176885366342</v>
      </c>
      <c r="BP108" s="24" t="e">
        <f t="shared" si="111"/>
        <v>#DIV/0!</v>
      </c>
      <c r="BQ108" s="24">
        <f t="shared" si="112"/>
        <v>0.33223610339050036</v>
      </c>
      <c r="BR108" s="21"/>
      <c r="BS108" s="35">
        <f t="shared" si="113"/>
        <v>45839</v>
      </c>
      <c r="BT108" s="24">
        <f t="shared" si="58"/>
        <v>5.553682970604646E-3</v>
      </c>
      <c r="BU108" s="24">
        <f t="shared" si="49"/>
        <v>1.7673845014765091E-4</v>
      </c>
      <c r="BV108" s="24">
        <f t="shared" si="50"/>
        <v>-2.7989754797017779E-4</v>
      </c>
      <c r="BW108" s="24">
        <f t="shared" si="65"/>
        <v>2.1113249173240743E-3</v>
      </c>
      <c r="BX108" s="24">
        <f t="shared" si="66"/>
        <v>6.5198954763306298E-4</v>
      </c>
      <c r="BY108" s="24">
        <f t="shared" si="67"/>
        <v>4.5542524428744327E-4</v>
      </c>
      <c r="BZ108" s="24">
        <f t="shared" si="114"/>
        <v>2.4207146815582161E-3</v>
      </c>
      <c r="CA108" s="24">
        <f t="shared" si="115"/>
        <v>4.9472234601921324E-4</v>
      </c>
      <c r="CB108" s="24">
        <f t="shared" si="116"/>
        <v>1.4097740719594609E-3</v>
      </c>
      <c r="CC108" s="24">
        <f t="shared" si="117"/>
        <v>3.3927656686308762E-4</v>
      </c>
      <c r="CD108" s="24">
        <f t="shared" si="118"/>
        <v>3.1805174184059773E-3</v>
      </c>
      <c r="CE108" s="24">
        <f t="shared" si="119"/>
        <v>2.5067702821074893E-4</v>
      </c>
      <c r="CF108" s="24">
        <f t="shared" si="120"/>
        <v>1.6764945695043401E-2</v>
      </c>
    </row>
    <row r="109" spans="1:84" x14ac:dyDescent="0.25">
      <c r="A109" s="31">
        <f>+[1]NOA!A110</f>
        <v>45870</v>
      </c>
      <c r="B109" s="17">
        <f>+[1]NOA!B110</f>
        <v>9252.4989000000005</v>
      </c>
      <c r="C109" s="17">
        <f>+[1]NOA!C110</f>
        <v>9343.0282000000007</v>
      </c>
      <c r="D109" s="17">
        <f>+[1]NOA!D110</f>
        <v>6606.5518000000002</v>
      </c>
      <c r="E109" s="17">
        <f>+[1]NOA!E110</f>
        <v>6951.3996999999999</v>
      </c>
      <c r="F109" s="17">
        <f>+[1]NOA!F110</f>
        <v>12243.1327</v>
      </c>
      <c r="G109" s="17">
        <f>+[1]NOA!G110</f>
        <v>7704.0944</v>
      </c>
      <c r="H109" s="17">
        <f>+[1]NOA!H110</f>
        <v>10703.2798</v>
      </c>
      <c r="I109" s="17">
        <f>+[1]NOA!I110</f>
        <v>9214.3701000000001</v>
      </c>
      <c r="J109" s="17">
        <f>+[1]NOA!J110</f>
        <v>8579.5026999999991</v>
      </c>
      <c r="K109" s="17">
        <f>+[1]NOA!K110</f>
        <v>8177.1701999999996</v>
      </c>
      <c r="L109" s="17">
        <f>+[1]NOA!L110</f>
        <v>10120.233899999999</v>
      </c>
      <c r="M109" s="17">
        <f>+[1]NOA!M110</f>
        <v>11914.3253</v>
      </c>
      <c r="N109" s="17">
        <f>+[1]NOA!N110</f>
        <v>8781.0043000000005</v>
      </c>
      <c r="O109" s="18">
        <f>+[1]NOA!R110</f>
        <v>7429.4903000000004</v>
      </c>
      <c r="P109" s="19">
        <f>+[1]NOA!S110</f>
        <v>9362.1129999999994</v>
      </c>
      <c r="Q109" s="20">
        <f>+[1]NOA!T110</f>
        <v>10130.106299999999</v>
      </c>
      <c r="R109" s="18">
        <f t="shared" ref="R109" si="121">+SUMPRODUCT($C$3:$N$3,C109:N109)</f>
        <v>9252.5693502600006</v>
      </c>
      <c r="S109" s="19">
        <f t="shared" si="52"/>
        <v>8847.5377332880616</v>
      </c>
      <c r="T109" s="19">
        <f t="shared" si="53"/>
        <v>8563.8545485347458</v>
      </c>
      <c r="U109" s="19">
        <f t="shared" si="54"/>
        <v>7602.2790706537362</v>
      </c>
      <c r="V109" s="19"/>
      <c r="W109" s="20">
        <f t="shared" si="55"/>
        <v>8467.6604988561739</v>
      </c>
      <c r="X109" s="21"/>
      <c r="Y109" s="41">
        <f t="shared" ref="Y109" si="122">+B109/B108-1</f>
        <v>1.9677895699320436E-2</v>
      </c>
      <c r="Z109" s="24">
        <f t="shared" ref="Z109" si="123">+C109/C108-1</f>
        <v>8.8126096552674227E-3</v>
      </c>
      <c r="AA109" s="24">
        <f t="shared" ref="AA109" si="124">+D109/D108-1</f>
        <v>3.3387775358572513E-2</v>
      </c>
      <c r="AB109" s="24">
        <f t="shared" ref="AB109" si="125">+E109/E108-1</f>
        <v>-2.9469106284165658E-3</v>
      </c>
      <c r="AC109" s="24">
        <f t="shared" ref="AC109" si="126">+F109/F108-1</f>
        <v>3.3073249997692233E-2</v>
      </c>
      <c r="AD109" s="24">
        <f t="shared" ref="AD109" si="127">+G109/G108-1</f>
        <v>5.4820811167166639E-3</v>
      </c>
      <c r="AE109" s="24">
        <f t="shared" ref="AE109" si="128">+H109/H108-1</f>
        <v>1.4817378085176802E-2</v>
      </c>
      <c r="AF109" s="24">
        <f t="shared" ref="AF109" si="129">+I109/I108-1</f>
        <v>3.5047148974696851E-2</v>
      </c>
      <c r="AG109" s="24">
        <f t="shared" ref="AG109" si="130">+J109/J108-1</f>
        <v>9.172961169549021E-3</v>
      </c>
      <c r="AH109" s="24">
        <f t="shared" ref="AH109" si="131">+K109/K108-1</f>
        <v>2.2759022714996302E-2</v>
      </c>
      <c r="AI109" s="24">
        <f t="shared" ref="AI109" si="132">+L109/L108-1</f>
        <v>7.0118372129990503E-2</v>
      </c>
      <c r="AJ109" s="24">
        <f t="shared" ref="AJ109" si="133">+M109/M108-1</f>
        <v>5.2630884702207226E-2</v>
      </c>
      <c r="AK109" s="24">
        <f t="shared" ref="AK109" si="134">+N109/N108-1</f>
        <v>2.058331078737563E-2</v>
      </c>
      <c r="AL109" s="24">
        <f t="shared" ref="AL109" si="135">+O109/O108-1</f>
        <v>-6.2547912539124839E-3</v>
      </c>
      <c r="AM109" s="24">
        <f t="shared" ref="AM109" si="136">+P109/P108-1</f>
        <v>2.0492755798813045E-2</v>
      </c>
      <c r="AN109" s="24">
        <f t="shared" ref="AN109" si="137">+Q109/Q108-1</f>
        <v>3.0819867766838094E-2</v>
      </c>
      <c r="AO109" s="24">
        <f t="shared" ref="AO109" si="138">+R109/R108-1</f>
        <v>1.9679118535079532E-2</v>
      </c>
      <c r="AP109" s="24">
        <f t="shared" ref="AP109" si="139">+S109/S108-1</f>
        <v>1.5503079379731055E-2</v>
      </c>
      <c r="AQ109" s="24">
        <f t="shared" ref="AQ109" si="140">+T109/T108-1</f>
        <v>2.1463168585604597E-2</v>
      </c>
      <c r="AR109" s="24">
        <f t="shared" ref="AR109" si="141">+U109/U108-1</f>
        <v>8.038328816735163E-3</v>
      </c>
      <c r="AS109" s="24" t="e">
        <f t="shared" ref="AS109" si="142">+V109/V108-1</f>
        <v>#DIV/0!</v>
      </c>
      <c r="AT109" s="24">
        <f t="shared" ref="AT109" si="143">+W109/W108-1</f>
        <v>1.7448729816511133E-2</v>
      </c>
      <c r="AU109" s="21"/>
      <c r="AV109" s="24">
        <f t="shared" ref="AV109" si="144">+B109/B97-1</f>
        <v>0.33199871437095574</v>
      </c>
      <c r="AW109" s="24">
        <f t="shared" ref="AW109" si="145">+C109/C97-1</f>
        <v>0.26417833696305992</v>
      </c>
      <c r="AX109" s="24">
        <f t="shared" ref="AX109" si="146">+D109/D97-1</f>
        <v>0.26060273263099498</v>
      </c>
      <c r="AY109" s="24">
        <f t="shared" ref="AY109" si="147">+E109/E97-1</f>
        <v>0.26358784617994058</v>
      </c>
      <c r="AZ109" s="24">
        <f t="shared" ref="AZ109" si="148">+F109/F97-1</f>
        <v>0.54163657372561214</v>
      </c>
      <c r="BA109" s="24">
        <f t="shared" ref="BA109" si="149">+G109/G97-1</f>
        <v>0.18899771421694345</v>
      </c>
      <c r="BB109" s="24">
        <f t="shared" ref="BB109" si="150">+H109/H97-1</f>
        <v>0.30885626183181314</v>
      </c>
      <c r="BC109" s="24">
        <f t="shared" ref="BC109" si="151">+I109/I97-1</f>
        <v>0.28853655046386217</v>
      </c>
      <c r="BD109" s="24">
        <f t="shared" ref="BD109" si="152">+J109/J97-1</f>
        <v>0.34674588419313879</v>
      </c>
      <c r="BE109" s="24">
        <f t="shared" ref="BE109" si="153">+K109/K97-1</f>
        <v>0.35776494458044938</v>
      </c>
      <c r="BF109" s="24">
        <f t="shared" ref="BF109" si="154">+L109/L97-1</f>
        <v>0.95811114670800945</v>
      </c>
      <c r="BG109" s="24">
        <f t="shared" ref="BG109" si="155">+M109/M97-1</f>
        <v>0.5656985935616563</v>
      </c>
      <c r="BH109" s="24">
        <f t="shared" ref="BH109" si="156">+N109/N97-1</f>
        <v>0.29115433699426352</v>
      </c>
      <c r="BI109" s="24">
        <f t="shared" ref="BI109" si="157">+O109/O97-1</f>
        <v>5.3609096262586586E-2</v>
      </c>
      <c r="BJ109" s="24">
        <f t="shared" ref="BJ109" si="158">+P109/P97-1</f>
        <v>0.35809661039163454</v>
      </c>
      <c r="BK109" s="24">
        <f t="shared" ref="BK109" si="159">+Q109/Q97-1</f>
        <v>0.4317759623451114</v>
      </c>
      <c r="BL109" s="24">
        <f t="shared" ref="BL109" si="160">+R109/R97-1</f>
        <v>0.33199874524851736</v>
      </c>
      <c r="BM109" s="24">
        <f t="shared" ref="BM109" si="161">+S109/S97-1</f>
        <v>0.30263050070342756</v>
      </c>
      <c r="BN109" s="24">
        <f t="shared" ref="BN109" si="162">+T109/T97-1</f>
        <v>0.34897675781796211</v>
      </c>
      <c r="BO109" s="24">
        <f t="shared" ref="BO109" si="163">+U109/U97-1</f>
        <v>0.26991399053604015</v>
      </c>
      <c r="BP109" s="24" t="e">
        <f t="shared" ref="BP109" si="164">+V109/V97-1</f>
        <v>#DIV/0!</v>
      </c>
      <c r="BQ109" s="24">
        <f t="shared" ref="BQ109" si="165">+W109/W97-1</f>
        <v>0.30806539724041992</v>
      </c>
      <c r="BR109" s="21"/>
      <c r="BS109" s="35">
        <f t="shared" ref="BS109" si="166">+A109</f>
        <v>45870</v>
      </c>
      <c r="BT109" s="24">
        <f t="shared" ref="BT109" si="167">(C109-C108)/$B108*C$3</f>
        <v>3.1184551042133754E-3</v>
      </c>
      <c r="BU109" s="24">
        <f t="shared" ref="BU109" si="168">(D109-D108)/$B108*D$3</f>
        <v>7.3628729729263861E-4</v>
      </c>
      <c r="BV109" s="24">
        <f t="shared" ref="BV109" si="169">(E109-E108)/$B108*E$3</f>
        <v>-2.8008806601689833E-4</v>
      </c>
      <c r="BW109" s="24">
        <f t="shared" ref="BW109" si="170">(F109-F108)/$B108*F$3</f>
        <v>3.0237112581313549E-3</v>
      </c>
      <c r="BX109" s="24">
        <f t="shared" ref="BX109" si="171">(G109-G108)/$B108*G$3</f>
        <v>2.8330099678389186E-4</v>
      </c>
      <c r="BY109" s="24">
        <f t="shared" ref="BY109" si="172">(H109-H108)/$B108*H$3</f>
        <v>1.0902046208622863E-3</v>
      </c>
      <c r="BZ109" s="24">
        <f t="shared" ref="BZ109" si="173">(I109-I108)/$B108*I$3</f>
        <v>2.8917328705223904E-3</v>
      </c>
      <c r="CA109" s="24">
        <f t="shared" ref="CA109" si="174">(J109-J108)/$B108*J$3</f>
        <v>2.2259212279804005E-4</v>
      </c>
      <c r="CB109" s="24">
        <f t="shared" ref="CB109" si="175">(K109-K108)/$B108*K$3</f>
        <v>1.1931753030226281E-3</v>
      </c>
      <c r="CC109" s="24">
        <f t="shared" ref="CC109" si="176">(L109-L108)/$B108*L$3</f>
        <v>1.490818196473532E-3</v>
      </c>
      <c r="CD109" s="24">
        <f t="shared" ref="CD109" si="177">(M109-M108)/$B108*M$3</f>
        <v>5.2454742297912684E-3</v>
      </c>
      <c r="CE109" s="24">
        <f t="shared" ref="CE109" si="178">(N109-N108)/$B108*N$3</f>
        <v>6.6358084161606307E-4</v>
      </c>
      <c r="CF109" s="24">
        <f t="shared" ref="CF109" si="179">+SUM(BT109:CE109)</f>
        <v>1.967924477549057E-2</v>
      </c>
    </row>
    <row r="110" spans="1:84" x14ac:dyDescent="0.25">
      <c r="A110" s="31">
        <f>+[1]NOA!A111</f>
        <v>45901</v>
      </c>
      <c r="B110" s="17">
        <f>+[1]NOA!B111</f>
        <v>9455.5666000000001</v>
      </c>
      <c r="C110" s="17">
        <f>+[1]NOA!C111</f>
        <v>9506.1281999999992</v>
      </c>
      <c r="D110" s="17">
        <f>+[1]NOA!D111</f>
        <v>6697.8624</v>
      </c>
      <c r="E110" s="17">
        <f>+[1]NOA!E111</f>
        <v>7102.3473999999997</v>
      </c>
      <c r="F110" s="17">
        <f>+[1]NOA!F111</f>
        <v>12489.055700000001</v>
      </c>
      <c r="G110" s="17">
        <f>+[1]NOA!G111</f>
        <v>7881.8379999999997</v>
      </c>
      <c r="H110" s="17">
        <f>+[1]NOA!H111</f>
        <v>11022.9049</v>
      </c>
      <c r="I110" s="17">
        <f>+[1]NOA!I111</f>
        <v>9542.6607000000004</v>
      </c>
      <c r="J110" s="17">
        <f>+[1]NOA!J111</f>
        <v>8809.9233999999997</v>
      </c>
      <c r="K110" s="17">
        <f>+[1]NOA!K111</f>
        <v>8382.4079999999994</v>
      </c>
      <c r="L110" s="17">
        <f>+[1]NOA!L111</f>
        <v>10582.952300000001</v>
      </c>
      <c r="M110" s="17">
        <f>+[1]NOA!M111</f>
        <v>12117.0509</v>
      </c>
      <c r="N110" s="17">
        <f>+[1]NOA!N111</f>
        <v>8935.3649000000005</v>
      </c>
      <c r="O110" s="18">
        <f>+[1]NOA!R111</f>
        <v>7733.7358999999997</v>
      </c>
      <c r="P110" s="19">
        <f>+[1]NOA!S111</f>
        <v>9529.2733000000007</v>
      </c>
      <c r="Q110" s="20">
        <f>+[1]NOA!T111</f>
        <v>10399.7088</v>
      </c>
      <c r="R110" s="18">
        <f t="shared" ref="R110" si="180">+SUMPRODUCT($C$3:$N$3,C110:N110)</f>
        <v>9455.6454355699989</v>
      </c>
      <c r="S110" s="19">
        <f t="shared" si="52"/>
        <v>9014.0630837294575</v>
      </c>
      <c r="T110" s="19">
        <f t="shared" si="53"/>
        <v>8740.2648855428397</v>
      </c>
      <c r="U110" s="19">
        <f t="shared" si="54"/>
        <v>7771.1370028017245</v>
      </c>
      <c r="V110" s="19"/>
      <c r="W110" s="20">
        <f t="shared" si="55"/>
        <v>8701.2103994916342</v>
      </c>
      <c r="X110" s="21"/>
      <c r="Y110" s="41">
        <f t="shared" ref="Y110" si="181">+B110/B109-1</f>
        <v>2.1947335762450004E-2</v>
      </c>
      <c r="Z110" s="24">
        <f t="shared" ref="Z110" si="182">+C110/C109-1</f>
        <v>1.7456866928861281E-2</v>
      </c>
      <c r="AA110" s="24">
        <f t="shared" ref="AA110" si="183">+D110/D109-1</f>
        <v>1.3821219111609828E-2</v>
      </c>
      <c r="AB110" s="24">
        <f t="shared" ref="AB110" si="184">+E110/E109-1</f>
        <v>2.1714720274249144E-2</v>
      </c>
      <c r="AC110" s="24">
        <f t="shared" ref="AC110" si="185">+F110/F109-1</f>
        <v>2.0086607408902779E-2</v>
      </c>
      <c r="AD110" s="24">
        <f t="shared" ref="AD110" si="186">+G110/G109-1</f>
        <v>2.3071316467773162E-2</v>
      </c>
      <c r="AE110" s="24">
        <f t="shared" ref="AE110" si="187">+H110/H109-1</f>
        <v>2.9862351164546608E-2</v>
      </c>
      <c r="AF110" s="24">
        <f t="shared" ref="AF110" si="188">+I110/I109-1</f>
        <v>3.5628110922091061E-2</v>
      </c>
      <c r="AG110" s="24">
        <f t="shared" ref="AG110" si="189">+J110/J109-1</f>
        <v>2.6857116089024746E-2</v>
      </c>
      <c r="AH110" s="24">
        <f t="shared" ref="AH110" si="190">+K110/K109-1</f>
        <v>2.5098878338132069E-2</v>
      </c>
      <c r="AI110" s="24">
        <f t="shared" ref="AI110" si="191">+L110/L109-1</f>
        <v>4.5722105296400528E-2</v>
      </c>
      <c r="AJ110" s="24">
        <f t="shared" ref="AJ110" si="192">+M110/M109-1</f>
        <v>1.7015281595509135E-2</v>
      </c>
      <c r="AK110" s="24">
        <f t="shared" ref="AK110" si="193">+N110/N109-1</f>
        <v>1.7578923176247541E-2</v>
      </c>
      <c r="AL110" s="24">
        <f t="shared" ref="AL110" si="194">+O110/O109-1</f>
        <v>4.0951073050058184E-2</v>
      </c>
      <c r="AM110" s="24">
        <f t="shared" ref="AM110" si="195">+P110/P109-1</f>
        <v>1.7854975687646713E-2</v>
      </c>
      <c r="AN110" s="24">
        <f t="shared" ref="AN110" si="196">+Q110/Q109-1</f>
        <v>2.6613985284636321E-2</v>
      </c>
      <c r="AO110" s="24">
        <f t="shared" ref="AO110" si="197">+R110/R109-1</f>
        <v>2.1948074920864258E-2</v>
      </c>
      <c r="AP110" s="24">
        <f t="shared" ref="AP110" si="198">+S110/S109-1</f>
        <v>1.8821660382962735E-2</v>
      </c>
      <c r="AQ110" s="24">
        <f t="shared" ref="AQ110" si="199">+T110/T109-1</f>
        <v>2.0599408363174199E-2</v>
      </c>
      <c r="AR110" s="24">
        <f t="shared" ref="AR110" si="200">+U110/U109-1</f>
        <v>2.2211488236443699E-2</v>
      </c>
      <c r="AS110" s="24" t="e">
        <f t="shared" ref="AS110" si="201">+V110/V109-1</f>
        <v>#DIV/0!</v>
      </c>
      <c r="AT110" s="24">
        <f t="shared" ref="AT110" si="202">+W110/W109-1</f>
        <v>2.758139638061885E-2</v>
      </c>
      <c r="AU110" s="21"/>
      <c r="AV110" s="24">
        <f t="shared" ref="AV110" si="203">+B110/B98-1</f>
        <v>0.31621804880745197</v>
      </c>
      <c r="AW110" s="24">
        <f t="shared" ref="AW110" si="204">+C110/C98-1</f>
        <v>0.25984895773025185</v>
      </c>
      <c r="AX110" s="24">
        <f t="shared" ref="AX110" si="205">+D110/D98-1</f>
        <v>0.25949902350151599</v>
      </c>
      <c r="AY110" s="24">
        <f t="shared" ref="AY110" si="206">+E110/E98-1</f>
        <v>0.22805935133903277</v>
      </c>
      <c r="AZ110" s="24">
        <f t="shared" ref="AZ110" si="207">+F110/F98-1</f>
        <v>0.43269530553189561</v>
      </c>
      <c r="BA110" s="24">
        <f t="shared" ref="BA110" si="208">+G110/G98-1</f>
        <v>0.18728503364972315</v>
      </c>
      <c r="BB110" s="24">
        <f t="shared" ref="BB110" si="209">+H110/H98-1</f>
        <v>0.30615033260019375</v>
      </c>
      <c r="BC110" s="24">
        <f t="shared" ref="BC110" si="210">+I110/I98-1</f>
        <v>0.29122681463193456</v>
      </c>
      <c r="BD110" s="24">
        <f t="shared" ref="BD110" si="211">+J110/J98-1</f>
        <v>0.35452997969909372</v>
      </c>
      <c r="BE110" s="24">
        <f t="shared" ref="BE110" si="212">+K110/K98-1</f>
        <v>0.35728786086543218</v>
      </c>
      <c r="BF110" s="24">
        <f t="shared" ref="BF110" si="213">+L110/L98-1</f>
        <v>0.97423128733984865</v>
      </c>
      <c r="BG110" s="24">
        <f t="shared" ref="BG110" si="214">+M110/M98-1</f>
        <v>0.5436731217037758</v>
      </c>
      <c r="BH110" s="24">
        <f t="shared" ref="BH110" si="215">+N110/N98-1</f>
        <v>0.25845250492804528</v>
      </c>
      <c r="BI110" s="24">
        <f t="shared" ref="BI110" si="216">+O110/O98-1</f>
        <v>7.2380338012957512E-2</v>
      </c>
      <c r="BJ110" s="24">
        <f t="shared" ref="BJ110" si="217">+P110/P98-1</f>
        <v>0.34169453934016047</v>
      </c>
      <c r="BK110" s="24">
        <f t="shared" ref="BK110" si="218">+Q110/Q98-1</f>
        <v>0.39055205205367161</v>
      </c>
      <c r="BL110" s="24">
        <f t="shared" ref="BL110" si="219">+R110/R98-1</f>
        <v>0.31622087364760842</v>
      </c>
      <c r="BM110" s="24">
        <f t="shared" ref="BM110" si="220">+S110/S98-1</f>
        <v>0.29120840769841072</v>
      </c>
      <c r="BN110" s="24">
        <f t="shared" ref="BN110" si="221">+T110/T98-1</f>
        <v>0.32824171278625691</v>
      </c>
      <c r="BO110" s="24">
        <f t="shared" ref="BO110" si="222">+U110/U98-1</f>
        <v>0.25016679185624047</v>
      </c>
      <c r="BP110" s="24" t="e">
        <f t="shared" ref="BP110" si="223">+V110/V98-1</f>
        <v>#DIV/0!</v>
      </c>
      <c r="BQ110" s="24">
        <f t="shared" ref="BQ110" si="224">+W110/W98-1</f>
        <v>0.29826490359861513</v>
      </c>
      <c r="BR110" s="21"/>
      <c r="BS110" s="35">
        <f t="shared" ref="BS110" si="225">+A110</f>
        <v>45901</v>
      </c>
      <c r="BT110" s="24">
        <f t="shared" ref="BT110" si="226">(C110-C109)/$B109*C$3</f>
        <v>6.1115132907499717E-3</v>
      </c>
      <c r="BU110" s="24">
        <f t="shared" ref="BU110" si="227">(D110-D109)/$B109*D$3</f>
        <v>3.0889188000876106E-4</v>
      </c>
      <c r="BV110" s="24">
        <f t="shared" ref="BV110" si="228">(E110-E109)/$B109*E$3</f>
        <v>2.0180743269258821E-3</v>
      </c>
      <c r="BW110" s="24">
        <f t="shared" ref="BW110" si="229">(F110-F109)/$B109*F$3</f>
        <v>1.8605362925252602E-3</v>
      </c>
      <c r="BX110" s="24">
        <f t="shared" ref="BX110" si="230">(G110-G109)/$B109*G$3</f>
        <v>1.1756724791396609E-3</v>
      </c>
      <c r="BY110" s="24">
        <f t="shared" ref="BY110" si="231">(H110-H109)/$B109*H$3</f>
        <v>2.1866815709645692E-3</v>
      </c>
      <c r="BZ110" s="24">
        <f t="shared" ref="BZ110" si="232">(I110-I109)/$B109*I$3</f>
        <v>2.9839765190353084E-3</v>
      </c>
      <c r="CA110" s="24">
        <f t="shared" ref="CA110" si="233">(J110-J109)/$B109*J$3</f>
        <v>6.4500371137574672E-4</v>
      </c>
      <c r="CB110" s="24">
        <f t="shared" ref="CB110" si="234">(K110-K109)/$B109*K$3</f>
        <v>1.3198217294573243E-3</v>
      </c>
      <c r="CC110" s="24">
        <f t="shared" ref="CC110" si="235">(L110-L109)/$B109*L$3</f>
        <v>1.0202060504973453E-3</v>
      </c>
      <c r="CD110" s="24">
        <f t="shared" ref="CD110" si="236">(M110-M109)/$B109*M$3</f>
        <v>1.750637921178243E-3</v>
      </c>
      <c r="CE110" s="24">
        <f t="shared" ref="CE110" si="237">(N110-N109)/$B109*N$3</f>
        <v>5.6722626576048544E-4</v>
      </c>
      <c r="CF110" s="24">
        <f t="shared" ref="CF110" si="238">+SUM(BT110:CE110)</f>
        <v>2.1948242037618561E-2</v>
      </c>
    </row>
    <row r="111" spans="1:84" x14ac:dyDescent="0.25">
      <c r="A111" s="31">
        <f>+[1]NOA!A112</f>
        <v>45931</v>
      </c>
      <c r="B111" s="17">
        <f>+[1]NOA!B112</f>
        <v>9657.7445000000007</v>
      </c>
      <c r="C111" s="17">
        <f>+[1]NOA!C112</f>
        <v>9719.8248999999996</v>
      </c>
      <c r="D111" s="17">
        <f>+[1]NOA!D112</f>
        <v>6904.1035000000002</v>
      </c>
      <c r="E111" s="17">
        <f>+[1]NOA!E112</f>
        <v>7263.1203999999998</v>
      </c>
      <c r="F111" s="17">
        <f>+[1]NOA!F112</f>
        <v>12776.9169</v>
      </c>
      <c r="G111" s="17">
        <f>+[1]NOA!G112</f>
        <v>7997.9402</v>
      </c>
      <c r="H111" s="17">
        <f>+[1]NOA!H112</f>
        <v>11183.433300000001</v>
      </c>
      <c r="I111" s="17">
        <f>+[1]NOA!I112</f>
        <v>9770.0300000000007</v>
      </c>
      <c r="J111" s="17">
        <f>+[1]NOA!J112</f>
        <v>9019.0010999999995</v>
      </c>
      <c r="K111" s="17">
        <f>+[1]NOA!K112</f>
        <v>8531.8400999999994</v>
      </c>
      <c r="L111" s="17">
        <f>+[1]NOA!L112</f>
        <v>10751.647800000001</v>
      </c>
      <c r="M111" s="17">
        <f>+[1]NOA!M112</f>
        <v>12372.261399999999</v>
      </c>
      <c r="N111" s="17">
        <f>+[1]NOA!N112</f>
        <v>9143.2410999999993</v>
      </c>
      <c r="O111" s="18">
        <f>+[1]NOA!R112</f>
        <v>8044.17</v>
      </c>
      <c r="P111" s="19">
        <f>+[1]NOA!S112</f>
        <v>9706.2981</v>
      </c>
      <c r="Q111" s="20">
        <f>+[1]NOA!T112</f>
        <v>10621.813599999999</v>
      </c>
      <c r="R111" s="18">
        <f t="shared" ref="R111" si="239">+SUMPRODUCT($C$3:$N$3,C111:N111)</f>
        <v>9657.8228128099981</v>
      </c>
      <c r="S111" s="19">
        <f t="shared" si="52"/>
        <v>9209.4825958305009</v>
      </c>
      <c r="T111" s="19">
        <f t="shared" si="53"/>
        <v>8917.0535945576321</v>
      </c>
      <c r="U111" s="19">
        <f t="shared" si="54"/>
        <v>7925.4188831537358</v>
      </c>
      <c r="V111" s="19"/>
      <c r="W111" s="20">
        <f t="shared" si="55"/>
        <v>8872.978630735015</v>
      </c>
      <c r="X111" s="21"/>
      <c r="Y111" s="41">
        <f t="shared" ref="Y111" si="240">+B111/B110-1</f>
        <v>2.1381891593889257E-2</v>
      </c>
      <c r="Z111" s="24">
        <f t="shared" ref="Z111" si="241">+C111/C110-1</f>
        <v>2.2479888289324901E-2</v>
      </c>
      <c r="AA111" s="24">
        <f t="shared" ref="AA111" si="242">+D111/D110-1</f>
        <v>3.0792077782905825E-2</v>
      </c>
      <c r="AB111" s="24">
        <f t="shared" ref="AB111" si="243">+E111/E110-1</f>
        <v>2.2636600400594231E-2</v>
      </c>
      <c r="AC111" s="24">
        <f t="shared" ref="AC111" si="244">+F111/F110-1</f>
        <v>2.3049076480618158E-2</v>
      </c>
      <c r="AD111" s="24">
        <f t="shared" ref="AD111" si="245">+G111/G110-1</f>
        <v>1.4730345891402541E-2</v>
      </c>
      <c r="AE111" s="24">
        <f t="shared" ref="AE111" si="246">+H111/H110-1</f>
        <v>1.4563166556939233E-2</v>
      </c>
      <c r="AF111" s="24">
        <f t="shared" ref="AF111" si="247">+I111/I110-1</f>
        <v>2.3826614730208417E-2</v>
      </c>
      <c r="AG111" s="24">
        <f t="shared" ref="AG111" si="248">+J111/J110-1</f>
        <v>2.3732067863382333E-2</v>
      </c>
      <c r="AH111" s="24">
        <f t="shared" ref="AH111" si="249">+K111/K110-1</f>
        <v>1.7826870274030959E-2</v>
      </c>
      <c r="AI111" s="24">
        <f t="shared" ref="AI111" si="250">+L111/L110-1</f>
        <v>1.5940306184692776E-2</v>
      </c>
      <c r="AJ111" s="24">
        <f t="shared" ref="AJ111" si="251">+M111/M110-1</f>
        <v>2.1062096883656567E-2</v>
      </c>
      <c r="AK111" s="24">
        <f t="shared" ref="AK111" si="252">+N111/N110-1</f>
        <v>2.3264433218614045E-2</v>
      </c>
      <c r="AL111" s="24">
        <f t="shared" ref="AL111" si="253">+O111/O110-1</f>
        <v>4.0140250974952441E-2</v>
      </c>
      <c r="AM111" s="24">
        <f t="shared" ref="AM111" si="254">+P111/P110-1</f>
        <v>1.857694647082897E-2</v>
      </c>
      <c r="AN111" s="24">
        <f t="shared" ref="AN111" si="255">+Q111/Q110-1</f>
        <v>2.1356828760435986E-2</v>
      </c>
      <c r="AO111" s="24">
        <f t="shared" ref="AO111" si="256">+R111/R110-1</f>
        <v>2.1381658038853057E-2</v>
      </c>
      <c r="AP111" s="24">
        <f t="shared" ref="AP111" si="257">+S111/S110-1</f>
        <v>2.1679403648037443E-2</v>
      </c>
      <c r="AQ111" s="24">
        <f t="shared" ref="AQ111" si="258">+T111/T110-1</f>
        <v>2.0226928054230431E-2</v>
      </c>
      <c r="AR111" s="24">
        <f t="shared" ref="AR111" si="259">+U111/U110-1</f>
        <v>1.9853192691930088E-2</v>
      </c>
      <c r="AS111" s="24" t="e">
        <f t="shared" ref="AS111" si="260">+V111/V110-1</f>
        <v>#DIV/0!</v>
      </c>
      <c r="AT111" s="24">
        <f t="shared" ref="AT111" si="261">+W111/W110-1</f>
        <v>1.9740728399512797E-2</v>
      </c>
      <c r="AU111" s="21"/>
      <c r="AV111" s="24">
        <f t="shared" ref="AV111" si="262">+B111/B99-1</f>
        <v>0.31091467412341411</v>
      </c>
      <c r="AW111" s="24">
        <f t="shared" ref="AW111" si="263">+C111/C99-1</f>
        <v>0.27794767425242184</v>
      </c>
      <c r="AX111" s="24">
        <f t="shared" ref="AX111" si="264">+D111/D99-1</f>
        <v>0.26714518177194946</v>
      </c>
      <c r="AY111" s="24">
        <f t="shared" ref="AY111" si="265">+E111/E99-1</f>
        <v>0.20810158823221103</v>
      </c>
      <c r="AZ111" s="24">
        <f t="shared" ref="AZ111" si="266">+F111/F99-1</f>
        <v>0.39636745163785325</v>
      </c>
      <c r="BA111" s="24">
        <f t="shared" ref="BA111" si="267">+G111/G99-1</f>
        <v>0.17377386823460617</v>
      </c>
      <c r="BB111" s="24">
        <f t="shared" ref="BB111" si="268">+H111/H99-1</f>
        <v>0.28651591902545626</v>
      </c>
      <c r="BC111" s="24">
        <f t="shared" ref="BC111" si="269">+I111/I99-1</f>
        <v>0.29752316735774276</v>
      </c>
      <c r="BD111" s="24">
        <f t="shared" ref="BD111" si="270">+J111/J99-1</f>
        <v>0.36941472187606417</v>
      </c>
      <c r="BE111" s="24">
        <f t="shared" ref="BE111" si="271">+K111/K99-1</f>
        <v>0.34078071987821978</v>
      </c>
      <c r="BF111" s="24">
        <f t="shared" ref="BF111" si="272">+L111/L99-1</f>
        <v>0.86743471371941139</v>
      </c>
      <c r="BG111" s="24">
        <f t="shared" ref="BG111" si="273">+M111/M99-1</f>
        <v>0.49328172600215869</v>
      </c>
      <c r="BH111" s="24">
        <f t="shared" ref="BH111" si="274">+N111/N99-1</f>
        <v>0.2616253439953018</v>
      </c>
      <c r="BI111" s="24">
        <f t="shared" ref="BI111" si="275">+O111/O99-1</f>
        <v>0.10245033733390274</v>
      </c>
      <c r="BJ111" s="24">
        <f t="shared" ref="BJ111" si="276">+P111/P99-1</f>
        <v>0.33227597755767269</v>
      </c>
      <c r="BK111" s="24">
        <f t="shared" ref="BK111" si="277">+Q111/Q99-1</f>
        <v>0.37354219575758618</v>
      </c>
      <c r="BL111" s="24">
        <f t="shared" ref="BL111" si="278">+R111/R99-1</f>
        <v>0.31091649634829444</v>
      </c>
      <c r="BM111" s="24">
        <f t="shared" ref="BM111" si="279">+S111/S99-1</f>
        <v>0.29033364201199308</v>
      </c>
      <c r="BN111" s="24">
        <f t="shared" ref="BN111" si="280">+T111/T99-1</f>
        <v>0.30529272662031848</v>
      </c>
      <c r="BO111" s="24">
        <f t="shared" ref="BO111" si="281">+U111/U99-1</f>
        <v>0.23560219656762849</v>
      </c>
      <c r="BP111" s="24" t="e">
        <f t="shared" ref="BP111" si="282">+V111/V99-1</f>
        <v>#DIV/0!</v>
      </c>
      <c r="BQ111" s="24">
        <f t="shared" ref="BQ111" si="283">+W111/W99-1</f>
        <v>0.28603193003572147</v>
      </c>
      <c r="BR111" s="21"/>
      <c r="BS111" s="35">
        <f t="shared" ref="BS111" si="284">+A111</f>
        <v>45931</v>
      </c>
      <c r="BT111" s="24">
        <f t="shared" ref="BT111" si="285">(C111-C110)/$B110*C$3</f>
        <v>7.8354528104111858E-3</v>
      </c>
      <c r="BU111" s="24">
        <f t="shared" ref="BU111" si="286">(D111-D110)/$B110*D$3</f>
        <v>6.8270329035596941E-4</v>
      </c>
      <c r="BV111" s="24">
        <f t="shared" ref="BV111" si="287">(E111-E110)/$B110*E$3</f>
        <v>2.1032711143930834E-3</v>
      </c>
      <c r="BW111" s="24">
        <f t="shared" ref="BW111" si="288">(F111-F110)/$B110*F$3</f>
        <v>2.1310498727807551E-3</v>
      </c>
      <c r="BX111" s="24">
        <f t="shared" ref="BX111" si="289">(G111-G110)/$B110*G$3</f>
        <v>7.5145730981367273E-4</v>
      </c>
      <c r="BY111" s="24">
        <f t="shared" ref="BY111" si="290">(H111-H110)/$B110*H$3</f>
        <v>1.0746524401827032E-3</v>
      </c>
      <c r="BZ111" s="24">
        <f t="shared" ref="BZ111" si="291">(I111-I110)/$B110*I$3</f>
        <v>2.0222752309734695E-3</v>
      </c>
      <c r="CA111" s="24">
        <f t="shared" ref="CA111" si="292">(J111-J110)/$B110*J$3</f>
        <v>5.7269042238039926E-4</v>
      </c>
      <c r="CB111" s="24">
        <f t="shared" ref="CB111" si="293">(K111-K110)/$B110*K$3</f>
        <v>9.4031487758755767E-4</v>
      </c>
      <c r="CC111" s="24">
        <f t="shared" ref="CC111" si="294">(L111-L110)/$B110*L$3</f>
        <v>3.6395367359582628E-4</v>
      </c>
      <c r="CD111" s="24">
        <f t="shared" ref="CD111" si="295">(M111-M110)/$B110*M$3</f>
        <v>2.1565412008202594E-3</v>
      </c>
      <c r="CE111" s="24">
        <f t="shared" ref="CE111" si="296">(N111-N110)/$B110*N$3</f>
        <v>7.4747406464251013E-4</v>
      </c>
      <c r="CF111" s="24">
        <f t="shared" ref="CF111" si="297">+SUM(BT111:CE111)</f>
        <v>2.1381836307937392E-2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E20DA-629D-46B5-84CA-4C38C3493012}">
  <sheetPr codeName="Hoja5"/>
  <dimension ref="A1:CU111"/>
  <sheetViews>
    <sheetView zoomScale="85" workbookViewId="0">
      <pane xSplit="1" ySplit="4" topLeftCell="AA96" activePane="bottomRight" state="frozen"/>
      <selection pane="topRight" activeCell="B1" sqref="B1"/>
      <selection pane="bottomLeft" activeCell="A5" sqref="A5"/>
      <selection pane="bottomRight" activeCell="A111" sqref="A111:XFD111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3.140625" customWidth="1"/>
  </cols>
  <sheetData>
    <row r="1" spans="1:99" x14ac:dyDescent="0.25">
      <c r="A1" s="25"/>
      <c r="B1" s="226" t="s">
        <v>0</v>
      </c>
      <c r="C1" s="227"/>
      <c r="D1" s="227"/>
      <c r="E1" s="227"/>
      <c r="F1" s="227"/>
      <c r="G1" s="227"/>
      <c r="H1" s="227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8"/>
      <c r="X1" s="21"/>
      <c r="Y1" s="226" t="s">
        <v>1</v>
      </c>
      <c r="Z1" s="227"/>
      <c r="AA1" s="227"/>
      <c r="AB1" s="227"/>
      <c r="AC1" s="227"/>
      <c r="AD1" s="227"/>
      <c r="AE1" s="227"/>
      <c r="AF1" s="227"/>
      <c r="AG1" s="227"/>
      <c r="AH1" s="227"/>
      <c r="AI1" s="227"/>
      <c r="AJ1" s="227"/>
      <c r="AK1" s="227"/>
      <c r="AL1" s="227"/>
      <c r="AM1" s="227"/>
      <c r="AN1" s="227"/>
      <c r="AO1" s="227"/>
      <c r="AP1" s="227"/>
      <c r="AQ1" s="227"/>
      <c r="AR1" s="227"/>
      <c r="AS1" s="227"/>
      <c r="AT1" s="228"/>
      <c r="AU1" s="21"/>
      <c r="AV1" s="226" t="s">
        <v>2</v>
      </c>
      <c r="AW1" s="227"/>
      <c r="AX1" s="227"/>
      <c r="AY1" s="227"/>
      <c r="AZ1" s="227"/>
      <c r="BA1" s="227"/>
      <c r="BB1" s="227"/>
      <c r="BC1" s="227"/>
      <c r="BD1" s="227"/>
      <c r="BE1" s="227"/>
      <c r="BF1" s="227"/>
      <c r="BG1" s="227"/>
      <c r="BH1" s="227"/>
      <c r="BI1" s="227"/>
      <c r="BJ1" s="227"/>
      <c r="BK1" s="227"/>
      <c r="BL1" s="227"/>
      <c r="BM1" s="227"/>
      <c r="BN1" s="227"/>
      <c r="BO1" s="227"/>
      <c r="BP1" s="227"/>
      <c r="BQ1" s="228"/>
      <c r="BR1" s="21"/>
      <c r="BS1" s="226" t="s">
        <v>29</v>
      </c>
      <c r="BT1" s="227"/>
      <c r="BU1" s="227"/>
      <c r="BV1" s="227"/>
      <c r="BW1" s="227"/>
      <c r="BX1" s="227"/>
      <c r="BY1" s="227"/>
      <c r="BZ1" s="227"/>
      <c r="CA1" s="227"/>
      <c r="CB1" s="227"/>
      <c r="CC1" s="227"/>
      <c r="CD1" s="227"/>
      <c r="CE1" s="227"/>
      <c r="CF1" s="227"/>
      <c r="CG1" s="21"/>
      <c r="CH1" s="226" t="s">
        <v>30</v>
      </c>
      <c r="CI1" s="227"/>
      <c r="CJ1" s="227"/>
      <c r="CK1" s="227"/>
      <c r="CL1" s="227"/>
      <c r="CM1" s="227"/>
      <c r="CN1" s="227"/>
      <c r="CO1" s="227"/>
      <c r="CP1" s="227"/>
      <c r="CQ1" s="227"/>
      <c r="CR1" s="227"/>
      <c r="CS1" s="227"/>
      <c r="CT1" s="227"/>
      <c r="CU1" s="227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0.99999999999999989</v>
      </c>
      <c r="S2" s="28">
        <f>+SUM($C$3:$E$3,$G$3,$K$3,$M$3:$N$3)</f>
        <v>0.72820000000000007</v>
      </c>
      <c r="T2" s="28">
        <f>+SUM($E$3,$G$3,$K$3,$M$3:$N$3)</f>
        <v>0.3387</v>
      </c>
      <c r="U2" s="28">
        <f>+SUM($E$3,$G$3,$K$3,$N$3)</f>
        <v>0.28920000000000001</v>
      </c>
      <c r="V2" s="27"/>
      <c r="W2" s="28">
        <f>+SUM(E3,G3:L3,N3)</f>
        <v>0.47989999999999999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0.47989999999999999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0.99999999999999989</v>
      </c>
      <c r="BM2" s="28"/>
      <c r="BN2" s="28"/>
      <c r="BO2" s="28"/>
      <c r="BP2" s="27"/>
      <c r="BQ2" s="28">
        <f>+SUM(AY3,BA3:BF3,BH3)</f>
        <v>0.47989999999999999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+[1]NEA!C3</f>
        <v>0.35310000000000002</v>
      </c>
      <c r="D3" s="32">
        <f>+[1]NEA!D3</f>
        <v>3.6400000000000002E-2</v>
      </c>
      <c r="E3" s="32">
        <f>+[1]NEA!E3</f>
        <v>0.11600000000000001</v>
      </c>
      <c r="F3" s="32">
        <f>+[1]NEA!F3</f>
        <v>8.1100000000000005E-2</v>
      </c>
      <c r="G3" s="32">
        <f>+[1]NEA!G3</f>
        <v>7.7800000000000008E-2</v>
      </c>
      <c r="H3" s="32">
        <f>+[1]NEA!H3</f>
        <v>5.2599999999999994E-2</v>
      </c>
      <c r="I3" s="32">
        <f>+[1]NEA!I3</f>
        <v>9.6299999999999997E-2</v>
      </c>
      <c r="J3" s="32">
        <f>+[1]NEA!J3</f>
        <v>2.8199999999999999E-2</v>
      </c>
      <c r="K3" s="32">
        <f>+[1]NEA!K3</f>
        <v>6.2400000000000004E-2</v>
      </c>
      <c r="L3" s="32">
        <f>+[1]NEA!L3</f>
        <v>1.3599999999999998E-2</v>
      </c>
      <c r="M3" s="32">
        <f>+[1]NEA!M3</f>
        <v>4.9499999999999995E-2</v>
      </c>
      <c r="N3" s="32">
        <f>+[1]NEA!N3</f>
        <v>3.3000000000000002E-2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0.35310000000000002</v>
      </c>
      <c r="AA3" s="32">
        <f t="shared" ref="AA3:AK3" si="0">+D3</f>
        <v>3.6400000000000002E-2</v>
      </c>
      <c r="AB3" s="32">
        <f t="shared" si="0"/>
        <v>0.11600000000000001</v>
      </c>
      <c r="AC3" s="32">
        <f t="shared" si="0"/>
        <v>8.1100000000000005E-2</v>
      </c>
      <c r="AD3" s="32">
        <f t="shared" si="0"/>
        <v>7.7800000000000008E-2</v>
      </c>
      <c r="AE3" s="32">
        <f t="shared" si="0"/>
        <v>5.2599999999999994E-2</v>
      </c>
      <c r="AF3" s="32">
        <f t="shared" si="0"/>
        <v>9.6299999999999997E-2</v>
      </c>
      <c r="AG3" s="32">
        <f t="shared" si="0"/>
        <v>2.8199999999999999E-2</v>
      </c>
      <c r="AH3" s="32">
        <f t="shared" si="0"/>
        <v>6.2400000000000004E-2</v>
      </c>
      <c r="AI3" s="32">
        <f t="shared" si="0"/>
        <v>1.3599999999999998E-2</v>
      </c>
      <c r="AJ3" s="32">
        <f t="shared" si="0"/>
        <v>4.9499999999999995E-2</v>
      </c>
      <c r="AK3" s="32">
        <f t="shared" si="0"/>
        <v>3.3000000000000002E-2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0.35310000000000002</v>
      </c>
      <c r="AX3" s="32">
        <f t="shared" ref="AX3:BH3" si="1">+AA3</f>
        <v>3.6400000000000002E-2</v>
      </c>
      <c r="AY3" s="32">
        <f t="shared" si="1"/>
        <v>0.11600000000000001</v>
      </c>
      <c r="AZ3" s="32">
        <f t="shared" si="1"/>
        <v>8.1100000000000005E-2</v>
      </c>
      <c r="BA3" s="32">
        <f t="shared" si="1"/>
        <v>7.7800000000000008E-2</v>
      </c>
      <c r="BB3" s="32">
        <f t="shared" si="1"/>
        <v>5.2599999999999994E-2</v>
      </c>
      <c r="BC3" s="32">
        <f t="shared" si="1"/>
        <v>9.6299999999999997E-2</v>
      </c>
      <c r="BD3" s="32">
        <f t="shared" si="1"/>
        <v>2.8199999999999999E-2</v>
      </c>
      <c r="BE3" s="32">
        <f t="shared" si="1"/>
        <v>6.2400000000000004E-2</v>
      </c>
      <c r="BF3" s="32">
        <f t="shared" si="1"/>
        <v>1.3599999999999998E-2</v>
      </c>
      <c r="BG3" s="32">
        <f t="shared" si="1"/>
        <v>4.9499999999999995E-2</v>
      </c>
      <c r="BH3" s="32">
        <f t="shared" si="1"/>
        <v>3.3000000000000002E-2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0.35310000000000002</v>
      </c>
      <c r="BU3" s="32">
        <f t="shared" ref="BU3:CE3" si="2">+AX3</f>
        <v>3.6400000000000002E-2</v>
      </c>
      <c r="BV3" s="32">
        <f t="shared" si="2"/>
        <v>0.11600000000000001</v>
      </c>
      <c r="BW3" s="32">
        <f t="shared" si="2"/>
        <v>8.1100000000000005E-2</v>
      </c>
      <c r="BX3" s="32">
        <f t="shared" si="2"/>
        <v>7.7800000000000008E-2</v>
      </c>
      <c r="BY3" s="32">
        <f t="shared" si="2"/>
        <v>5.2599999999999994E-2</v>
      </c>
      <c r="BZ3" s="32">
        <f t="shared" si="2"/>
        <v>9.6299999999999997E-2</v>
      </c>
      <c r="CA3" s="32">
        <f t="shared" si="2"/>
        <v>2.8199999999999999E-2</v>
      </c>
      <c r="CB3" s="32">
        <f t="shared" si="2"/>
        <v>6.2400000000000004E-2</v>
      </c>
      <c r="CC3" s="32">
        <f t="shared" si="2"/>
        <v>1.3599999999999998E-2</v>
      </c>
      <c r="CD3" s="32">
        <f t="shared" si="2"/>
        <v>4.9499999999999995E-2</v>
      </c>
      <c r="CE3" s="32">
        <f t="shared" si="2"/>
        <v>3.3000000000000002E-2</v>
      </c>
      <c r="CF3" s="29"/>
      <c r="CG3" s="22"/>
      <c r="CH3" s="29">
        <v>1</v>
      </c>
      <c r="CI3" s="32">
        <f>+BT3</f>
        <v>0.35310000000000002</v>
      </c>
      <c r="CJ3" s="32">
        <f t="shared" ref="CJ3:CT3" si="3">+BU3</f>
        <v>3.6400000000000002E-2</v>
      </c>
      <c r="CK3" s="32">
        <f t="shared" si="3"/>
        <v>0.11600000000000001</v>
      </c>
      <c r="CL3" s="32">
        <f t="shared" si="3"/>
        <v>8.1100000000000005E-2</v>
      </c>
      <c r="CM3" s="32">
        <f t="shared" si="3"/>
        <v>7.7800000000000008E-2</v>
      </c>
      <c r="CN3" s="32">
        <f t="shared" si="3"/>
        <v>5.2599999999999994E-2</v>
      </c>
      <c r="CO3" s="32">
        <f t="shared" si="3"/>
        <v>9.6299999999999997E-2</v>
      </c>
      <c r="CP3" s="32">
        <f t="shared" si="3"/>
        <v>2.8199999999999999E-2</v>
      </c>
      <c r="CQ3" s="32">
        <f t="shared" si="3"/>
        <v>6.2400000000000004E-2</v>
      </c>
      <c r="CR3" s="32">
        <f t="shared" si="3"/>
        <v>1.3599999999999998E-2</v>
      </c>
      <c r="CS3" s="32">
        <f t="shared" si="3"/>
        <v>4.9499999999999995E-2</v>
      </c>
      <c r="CT3" s="32">
        <f t="shared" si="3"/>
        <v>3.3000000000000002E-2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32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32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32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+[1]NEA!A6</f>
        <v>42705</v>
      </c>
      <c r="B5" s="17">
        <f>+[1]NEA!B6</f>
        <v>100</v>
      </c>
      <c r="C5" s="17">
        <f>+[1]NEA!C6</f>
        <v>100</v>
      </c>
      <c r="D5" s="17">
        <f>+[1]NEA!D6</f>
        <v>100</v>
      </c>
      <c r="E5" s="17">
        <f>+[1]NEA!E6</f>
        <v>100</v>
      </c>
      <c r="F5" s="17">
        <f>+[1]NEA!F6</f>
        <v>100</v>
      </c>
      <c r="G5" s="17">
        <f>+[1]NEA!G6</f>
        <v>100</v>
      </c>
      <c r="H5" s="17">
        <f>+[1]NEA!H6</f>
        <v>100</v>
      </c>
      <c r="I5" s="17">
        <f>+[1]NEA!I6</f>
        <v>100</v>
      </c>
      <c r="J5" s="17">
        <f>+[1]NEA!J6</f>
        <v>100</v>
      </c>
      <c r="K5" s="17">
        <f>+[1]NEA!K6</f>
        <v>100</v>
      </c>
      <c r="L5" s="17">
        <f>+[1]NEA!L6</f>
        <v>100</v>
      </c>
      <c r="M5" s="17">
        <f>+[1]NEA!M6</f>
        <v>100</v>
      </c>
      <c r="N5" s="17">
        <f>+[1]NEA!N6</f>
        <v>100</v>
      </c>
      <c r="O5" s="17">
        <f>+[1]NEA!R6</f>
        <v>100</v>
      </c>
      <c r="P5" s="17">
        <f>+[1]NEA!S6</f>
        <v>100</v>
      </c>
      <c r="Q5" s="17">
        <f>+[1]NEA!T6</f>
        <v>100</v>
      </c>
      <c r="R5" s="18">
        <f>+SUMPRODUCT($C$3:$N$3,C5:N5)</f>
        <v>99.999999999999986</v>
      </c>
      <c r="S5" s="19">
        <f>+($C$3*$C5+$D$3*$D5+$E$3*$E5+$G$3*$G5+$K$3*$K5+$M$3*$M5+$N$3*$N5)/SUM($C$3:$E$3,$G$3,$K$3,$M$3:$N$3)</f>
        <v>100</v>
      </c>
      <c r="T5" s="19">
        <f>+($E$3*$E5+$G$3*$G5+$K$3*$K5+$M$3*$M5+$N$3*$N5)/SUM($E$3,$G$3,$K$3,$M$3:$N$3)</f>
        <v>100.00000000000001</v>
      </c>
      <c r="U5" s="19">
        <f>+($E$3*$E5+$G$3*$G5+$K$3*$K5+$N$3*$N5)/SUM($E$3,$G$3,$K$3,$N$3)</f>
        <v>100.00000000000001</v>
      </c>
      <c r="V5" s="19"/>
      <c r="W5" s="20">
        <f>($E$3*$E5+SUMPRODUCT($G$3:$L$3,$G5:$L5)+$N$3*$N5)/SUM($E$3,$G$3:$L$3,$N$3)</f>
        <v>100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+[1]NEA!A7</f>
        <v>42736</v>
      </c>
      <c r="B6" s="17">
        <f>+[1]NEA!B7</f>
        <v>101.67270000000001</v>
      </c>
      <c r="C6" s="17">
        <f>+[1]NEA!C7</f>
        <v>101.73260000000001</v>
      </c>
      <c r="D6" s="17">
        <f>+[1]NEA!D7</f>
        <v>100.7754</v>
      </c>
      <c r="E6" s="17">
        <f>+[1]NEA!E7</f>
        <v>100.2847</v>
      </c>
      <c r="F6" s="17">
        <f>+[1]NEA!F7</f>
        <v>101.39400000000001</v>
      </c>
      <c r="G6" s="17">
        <f>+[1]NEA!G7</f>
        <v>101.4132</v>
      </c>
      <c r="H6" s="17">
        <f>+[1]NEA!H7</f>
        <v>102.5966</v>
      </c>
      <c r="I6" s="17">
        <f>+[1]NEA!I7</f>
        <v>100.3463</v>
      </c>
      <c r="J6" s="17">
        <f>+[1]NEA!J7</f>
        <v>102.7252</v>
      </c>
      <c r="K6" s="17">
        <f>+[1]NEA!K7</f>
        <v>103.633</v>
      </c>
      <c r="L6" s="17">
        <f>+[1]NEA!L7</f>
        <v>101.6601</v>
      </c>
      <c r="M6" s="17">
        <f>+[1]NEA!M7</f>
        <v>104.29389999999999</v>
      </c>
      <c r="N6" s="17">
        <f>+[1]NEA!N7</f>
        <v>102.0562</v>
      </c>
      <c r="O6" s="18">
        <f>+[1]NEA!R7</f>
        <v>102.47709999999999</v>
      </c>
      <c r="P6" s="19">
        <f>+[1]NEA!S7</f>
        <v>101.8639</v>
      </c>
      <c r="Q6" s="20">
        <f>+[1]NEA!T7</f>
        <v>100.3476</v>
      </c>
      <c r="R6" s="18">
        <f t="shared" ref="R6:R69" si="4">+SUMPRODUCT($C$3:$N$3,C6:N6)</f>
        <v>101.67249087999998</v>
      </c>
      <c r="S6" s="19">
        <f t="shared" ref="S6:S69" si="5">+($C$3*$C6+$D$3*$D6+$E$3*$E6+$G$3*$G6+$K$3*$K6+$M$3*$M6+$N$3*$N6)/SUM($C$3:$E$3,$G$3,$K$3,$M$3:$N$3)</f>
        <v>101.77160070035704</v>
      </c>
      <c r="T6" s="19">
        <f t="shared" ref="T6:T69" si="6">+($E$3*$E6+$G$3*$G6+$K$3*$K6+$M$3*$M6+$N$3*$N6)/SUM($E$3,$G$3,$K$3,$M$3:$N$3)</f>
        <v>101.91932096250369</v>
      </c>
      <c r="U6" s="19">
        <f t="shared" ref="U6:U69" si="7">+($E$3*$E6+$G$3*$G6+$K$3*$K6+$N$3*$N6)/SUM($E$3,$G$3,$K$3,$N$3)</f>
        <v>101.51288367911481</v>
      </c>
      <c r="V6" s="19"/>
      <c r="W6" s="20">
        <f t="shared" ref="W6:W69" si="8">($E$3*$E6+SUMPRODUCT($G$3:$L$3,$G6:$L6)+$N$3*$N6)/SUM($E$3,$G$3:$L$3,$N$3)</f>
        <v>101.47298147530735</v>
      </c>
      <c r="X6" s="21"/>
      <c r="Y6" s="41">
        <f t="shared" ref="Y6:AN21" si="9">+B6/B5-1</f>
        <v>1.6727000000000158E-2</v>
      </c>
      <c r="Z6" s="24">
        <f t="shared" si="9"/>
        <v>1.7325999999999953E-2</v>
      </c>
      <c r="AA6" s="24">
        <f t="shared" si="9"/>
        <v>7.7540000000000386E-3</v>
      </c>
      <c r="AB6" s="24">
        <f t="shared" si="9"/>
        <v>2.8470000000000439E-3</v>
      </c>
      <c r="AC6" s="24">
        <f t="shared" si="9"/>
        <v>1.3940000000000063E-2</v>
      </c>
      <c r="AD6" s="24">
        <f t="shared" si="9"/>
        <v>1.4132000000000033E-2</v>
      </c>
      <c r="AE6" s="24">
        <f t="shared" si="9"/>
        <v>2.5965999999999934E-2</v>
      </c>
      <c r="AF6" s="24">
        <f t="shared" si="9"/>
        <v>3.4629999999999939E-3</v>
      </c>
      <c r="AG6" s="24">
        <f t="shared" si="9"/>
        <v>2.7252000000000054E-2</v>
      </c>
      <c r="AH6" s="24">
        <f t="shared" si="9"/>
        <v>3.6329999999999973E-2</v>
      </c>
      <c r="AI6" s="24">
        <f t="shared" si="9"/>
        <v>1.6601000000000088E-2</v>
      </c>
      <c r="AJ6" s="24">
        <f t="shared" si="9"/>
        <v>4.2938999999999838E-2</v>
      </c>
      <c r="AK6" s="24">
        <f t="shared" si="9"/>
        <v>2.0561999999999969E-2</v>
      </c>
      <c r="AL6" s="24">
        <f t="shared" si="9"/>
        <v>2.4770999999999876E-2</v>
      </c>
      <c r="AM6" s="24">
        <f t="shared" si="9"/>
        <v>1.8639000000000072E-2</v>
      </c>
      <c r="AN6" s="24">
        <f t="shared" si="9"/>
        <v>3.4760000000000346E-3</v>
      </c>
      <c r="AO6" s="24">
        <f t="shared" ref="AO6:AT21" si="10">+R6/R5-1</f>
        <v>1.6724908799999882E-2</v>
      </c>
      <c r="AP6" s="24">
        <f t="shared" si="10"/>
        <v>1.7716007003570455E-2</v>
      </c>
      <c r="AQ6" s="24">
        <f t="shared" si="10"/>
        <v>1.9193209625036678E-2</v>
      </c>
      <c r="AR6" s="24">
        <f t="shared" si="10"/>
        <v>1.5128836791147959E-2</v>
      </c>
      <c r="AS6" s="24" t="e">
        <f t="shared" si="10"/>
        <v>#DIV/0!</v>
      </c>
      <c r="AT6" s="24">
        <f>+W6/W5-1</f>
        <v>1.4729814753073445E-2</v>
      </c>
      <c r="AU6" s="21"/>
      <c r="BR6" s="21"/>
      <c r="BS6" s="35">
        <f t="shared" ref="BS6:BS69" si="11">+A6</f>
        <v>42736</v>
      </c>
      <c r="BT6" s="24">
        <f>(C6-C5)/$B5*C$3</f>
        <v>6.117810600000018E-3</v>
      </c>
      <c r="BU6" s="24">
        <f t="shared" ref="BU6:CE21" si="12">(D6-D5)/$B5*D$3</f>
        <v>2.8224560000000176E-4</v>
      </c>
      <c r="BV6" s="24">
        <f t="shared" si="12"/>
        <v>3.3025200000000098E-4</v>
      </c>
      <c r="BW6" s="24">
        <f t="shared" si="12"/>
        <v>1.1305340000000044E-3</v>
      </c>
      <c r="BX6" s="24">
        <f t="shared" si="12"/>
        <v>1.0994696000000026E-3</v>
      </c>
      <c r="BY6" s="24">
        <f t="shared" si="12"/>
        <v>1.3658115999999974E-3</v>
      </c>
      <c r="BZ6" s="24">
        <f t="shared" si="12"/>
        <v>3.3348689999999941E-4</v>
      </c>
      <c r="CA6" s="24">
        <f t="shared" si="12"/>
        <v>7.6850640000000021E-4</v>
      </c>
      <c r="CB6" s="24">
        <f t="shared" si="12"/>
        <v>2.2669919999999972E-3</v>
      </c>
      <c r="CC6" s="24">
        <f t="shared" si="12"/>
        <v>2.2577359999999993E-4</v>
      </c>
      <c r="CD6" s="24">
        <f t="shared" si="12"/>
        <v>2.1254804999999966E-3</v>
      </c>
      <c r="CE6" s="24">
        <f t="shared" si="12"/>
        <v>6.7854600000000133E-4</v>
      </c>
      <c r="CF6" s="24">
        <f>+SUM(BT6:CE6)</f>
        <v>1.6724908800000021E-2</v>
      </c>
      <c r="CG6" s="21"/>
      <c r="CH6" s="24">
        <f>+CH$3*(B$95-B$55)/$B$55</f>
        <v>13.564112795198168</v>
      </c>
      <c r="CI6" s="56">
        <f>+CI$3*(C$95-C$55)/$B$55</f>
        <v>5.0928751422594383</v>
      </c>
      <c r="CJ6" s="56">
        <f t="shared" ref="CJ6:CT6" si="13">+CJ$3*(D$95-D$55)/$B$55</f>
        <v>0.40114607208449954</v>
      </c>
      <c r="CK6" s="56">
        <f t="shared" si="13"/>
        <v>1.2346948672142644</v>
      </c>
      <c r="CL6" s="56">
        <f t="shared" si="13"/>
        <v>1.0586890423352506</v>
      </c>
      <c r="CM6" s="56">
        <f t="shared" si="13"/>
        <v>1.0209472001276843</v>
      </c>
      <c r="CN6" s="56">
        <f t="shared" si="13"/>
        <v>0.85171644139928049</v>
      </c>
      <c r="CO6" s="56">
        <f t="shared" si="13"/>
        <v>1.5667429070015335</v>
      </c>
      <c r="CP6" s="56">
        <f t="shared" si="13"/>
        <v>0.34713892816060832</v>
      </c>
      <c r="CQ6" s="56">
        <f t="shared" si="13"/>
        <v>0.73397471353736188</v>
      </c>
      <c r="CR6" s="56">
        <f t="shared" si="13"/>
        <v>0.10521209250255081</v>
      </c>
      <c r="CS6" s="56">
        <f t="shared" si="13"/>
        <v>0.67315520443702159</v>
      </c>
      <c r="CT6" s="56">
        <f t="shared" si="13"/>
        <v>0.47759621462324653</v>
      </c>
    </row>
    <row r="7" spans="1:99" x14ac:dyDescent="0.25">
      <c r="A7" s="31">
        <f>+[1]NEA!A8</f>
        <v>42767</v>
      </c>
      <c r="B7" s="17">
        <f>+[1]NEA!B8</f>
        <v>103.46169999999999</v>
      </c>
      <c r="C7" s="17">
        <f>+[1]NEA!C8</f>
        <v>103.3712</v>
      </c>
      <c r="D7" s="17">
        <f>+[1]NEA!D8</f>
        <v>104.2784</v>
      </c>
      <c r="E7" s="17">
        <f>+[1]NEA!E8</f>
        <v>100.42910000000001</v>
      </c>
      <c r="F7" s="17">
        <f>+[1]NEA!F8</f>
        <v>103.9854</v>
      </c>
      <c r="G7" s="17">
        <f>+[1]NEA!G8</f>
        <v>101.7747</v>
      </c>
      <c r="H7" s="17">
        <f>+[1]NEA!H8</f>
        <v>105.2343</v>
      </c>
      <c r="I7" s="17">
        <f>+[1]NEA!I8</f>
        <v>101.2812</v>
      </c>
      <c r="J7" s="17">
        <f>+[1]NEA!J8</f>
        <v>107.0976</v>
      </c>
      <c r="K7" s="17">
        <f>+[1]NEA!K8</f>
        <v>105.6846</v>
      </c>
      <c r="L7" s="17">
        <f>+[1]NEA!L8</f>
        <v>109.7825</v>
      </c>
      <c r="M7" s="17">
        <f>+[1]NEA!M8</f>
        <v>108.3164</v>
      </c>
      <c r="N7" s="17">
        <f>+[1]NEA!N8</f>
        <v>103.2166</v>
      </c>
      <c r="O7" s="18">
        <f>+[1]NEA!R8</f>
        <v>104.07129999999999</v>
      </c>
      <c r="P7" s="19">
        <f>+[1]NEA!S8</f>
        <v>103.4466</v>
      </c>
      <c r="Q7" s="20">
        <f>+[1]NEA!T8</f>
        <v>103.0912</v>
      </c>
      <c r="R7" s="18">
        <f t="shared" si="4"/>
        <v>103.46159437999999</v>
      </c>
      <c r="S7" s="19">
        <f t="shared" si="5"/>
        <v>103.30469703378192</v>
      </c>
      <c r="T7" s="19">
        <f t="shared" si="6"/>
        <v>103.13072305875406</v>
      </c>
      <c r="U7" s="19">
        <f t="shared" si="7"/>
        <v>102.24313312586445</v>
      </c>
      <c r="V7" s="19"/>
      <c r="W7" s="20">
        <f t="shared" si="8"/>
        <v>102.87687468222548</v>
      </c>
      <c r="X7" s="21"/>
      <c r="Y7" s="41">
        <f t="shared" si="9"/>
        <v>1.7595677108997565E-2</v>
      </c>
      <c r="Z7" s="24">
        <f t="shared" si="9"/>
        <v>1.610693130815477E-2</v>
      </c>
      <c r="AA7" s="24">
        <f t="shared" si="9"/>
        <v>3.476046733627447E-2</v>
      </c>
      <c r="AB7" s="24">
        <f t="shared" si="9"/>
        <v>1.4399006029832684E-3</v>
      </c>
      <c r="AC7" s="24">
        <f t="shared" si="9"/>
        <v>2.5557725309189872E-2</v>
      </c>
      <c r="AD7" s="24">
        <f t="shared" si="9"/>
        <v>3.5646247234086825E-3</v>
      </c>
      <c r="AE7" s="24">
        <f t="shared" si="9"/>
        <v>2.570942896743178E-2</v>
      </c>
      <c r="AF7" s="24">
        <f t="shared" si="9"/>
        <v>9.3167361427377582E-3</v>
      </c>
      <c r="AG7" s="24">
        <f t="shared" si="9"/>
        <v>4.2564044655060362E-2</v>
      </c>
      <c r="AH7" s="24">
        <f t="shared" si="9"/>
        <v>1.9796782878040764E-2</v>
      </c>
      <c r="AI7" s="24">
        <f t="shared" si="9"/>
        <v>7.9897619616742466E-2</v>
      </c>
      <c r="AJ7" s="24">
        <f t="shared" si="9"/>
        <v>3.8568890414492296E-2</v>
      </c>
      <c r="AK7" s="24">
        <f t="shared" si="9"/>
        <v>1.1370205827769375E-2</v>
      </c>
      <c r="AL7" s="24">
        <f t="shared" si="9"/>
        <v>1.5556646314152101E-2</v>
      </c>
      <c r="AM7" s="24">
        <f t="shared" si="9"/>
        <v>1.553739843065105E-2</v>
      </c>
      <c r="AN7" s="24">
        <f t="shared" si="9"/>
        <v>2.7340962813261038E-2</v>
      </c>
      <c r="AO7" s="24">
        <f t="shared" si="10"/>
        <v>1.759673127425998E-2</v>
      </c>
      <c r="AP7" s="24">
        <f t="shared" si="10"/>
        <v>1.5064087848423613E-2</v>
      </c>
      <c r="AQ7" s="24">
        <f t="shared" si="10"/>
        <v>1.188589253548944E-2</v>
      </c>
      <c r="AR7" s="24">
        <f t="shared" si="10"/>
        <v>7.1936627183006863E-3</v>
      </c>
      <c r="AS7" s="24" t="e">
        <f t="shared" si="10"/>
        <v>#DIV/0!</v>
      </c>
      <c r="AT7" s="24">
        <f t="shared" si="10"/>
        <v>1.3835142976061698E-2</v>
      </c>
      <c r="AU7" s="21"/>
      <c r="BR7" s="21"/>
      <c r="BS7" s="35">
        <f t="shared" si="11"/>
        <v>42767</v>
      </c>
      <c r="BT7" s="24">
        <f>(C7-C6)/$B6*C$3</f>
        <v>5.6907081251899357E-3</v>
      </c>
      <c r="BU7" s="24">
        <f t="shared" si="12"/>
        <v>1.2541144279634552E-3</v>
      </c>
      <c r="BV7" s="24">
        <f t="shared" si="12"/>
        <v>1.6474825592317825E-4</v>
      </c>
      <c r="BW7" s="24">
        <f t="shared" si="12"/>
        <v>2.0670498570412653E-3</v>
      </c>
      <c r="BX7" s="24">
        <f t="shared" si="12"/>
        <v>2.7661997763410835E-4</v>
      </c>
      <c r="BY7" s="24">
        <f t="shared" si="12"/>
        <v>1.3646044611778823E-3</v>
      </c>
      <c r="BZ7" s="24">
        <f t="shared" si="12"/>
        <v>8.8549699181786161E-4</v>
      </c>
      <c r="CA7" s="24">
        <f t="shared" si="12"/>
        <v>1.2127314411833261E-3</v>
      </c>
      <c r="CB7" s="24">
        <f t="shared" si="12"/>
        <v>1.2591368184379924E-3</v>
      </c>
      <c r="CC7" s="24">
        <f t="shared" si="12"/>
        <v>1.0864729666862389E-3</v>
      </c>
      <c r="CD7" s="24">
        <f t="shared" si="12"/>
        <v>1.9583796830417639E-3</v>
      </c>
      <c r="CE7" s="24">
        <f t="shared" si="12"/>
        <v>3.7663207527684282E-4</v>
      </c>
      <c r="CF7" s="24">
        <f t="shared" ref="CF7:CF70" si="14">+SUM(BT7:CE7)</f>
        <v>1.7596695081373851E-2</v>
      </c>
    </row>
    <row r="8" spans="1:99" x14ac:dyDescent="0.25">
      <c r="A8" s="31">
        <f>+[1]NEA!A9</f>
        <v>42795</v>
      </c>
      <c r="B8" s="17">
        <f>+[1]NEA!B9</f>
        <v>105.988</v>
      </c>
      <c r="C8" s="17">
        <f>+[1]NEA!C9</f>
        <v>105.02979999999999</v>
      </c>
      <c r="D8" s="17">
        <f>+[1]NEA!D9</f>
        <v>106.3092</v>
      </c>
      <c r="E8" s="17">
        <f>+[1]NEA!E9</f>
        <v>103.2313</v>
      </c>
      <c r="F8" s="17">
        <f>+[1]NEA!F9</f>
        <v>113.2471</v>
      </c>
      <c r="G8" s="17">
        <f>+[1]NEA!G9</f>
        <v>103.1742</v>
      </c>
      <c r="H8" s="17">
        <f>+[1]NEA!H9</f>
        <v>107.6407</v>
      </c>
      <c r="I8" s="17">
        <f>+[1]NEA!I9</f>
        <v>102.3716</v>
      </c>
      <c r="J8" s="17">
        <f>+[1]NEA!J9</f>
        <v>110.7662</v>
      </c>
      <c r="K8" s="17">
        <f>+[1]NEA!K9</f>
        <v>105.7406</v>
      </c>
      <c r="L8" s="17">
        <f>+[1]NEA!L9</f>
        <v>123.958</v>
      </c>
      <c r="M8" s="17">
        <f>+[1]NEA!M9</f>
        <v>110.4746</v>
      </c>
      <c r="N8" s="17">
        <f>+[1]NEA!N9</f>
        <v>104.53749999999999</v>
      </c>
      <c r="O8" s="18">
        <f>+[1]NEA!R9</f>
        <v>104.9091</v>
      </c>
      <c r="P8" s="19">
        <f>+[1]NEA!S9</f>
        <v>105.4076</v>
      </c>
      <c r="Q8" s="20">
        <f>+[1]NEA!T9</f>
        <v>109.04689999999999</v>
      </c>
      <c r="R8" s="18">
        <f t="shared" si="4"/>
        <v>105.98796580999999</v>
      </c>
      <c r="S8" s="19">
        <f t="shared" si="5"/>
        <v>105.01772103817632</v>
      </c>
      <c r="T8" s="19">
        <f t="shared" si="6"/>
        <v>104.86633362857985</v>
      </c>
      <c r="U8" s="19">
        <f t="shared" si="7"/>
        <v>103.90641251728908</v>
      </c>
      <c r="V8" s="19"/>
      <c r="W8" s="20">
        <f t="shared" si="8"/>
        <v>104.97907072306731</v>
      </c>
      <c r="X8" s="21"/>
      <c r="Y8" s="41">
        <f t="shared" si="9"/>
        <v>2.4417731392389674E-2</v>
      </c>
      <c r="Z8" s="24">
        <f t="shared" si="9"/>
        <v>1.6045087993560969E-2</v>
      </c>
      <c r="AA8" s="24">
        <f t="shared" si="9"/>
        <v>1.9474790560652933E-2</v>
      </c>
      <c r="AB8" s="24">
        <f t="shared" si="9"/>
        <v>2.7902271353621666E-2</v>
      </c>
      <c r="AC8" s="24">
        <f t="shared" si="9"/>
        <v>8.9067311372558189E-2</v>
      </c>
      <c r="AD8" s="24">
        <f t="shared" si="9"/>
        <v>1.3750961683011598E-2</v>
      </c>
      <c r="AE8" s="24">
        <f t="shared" si="9"/>
        <v>2.286706900696811E-2</v>
      </c>
      <c r="AF8" s="24">
        <f t="shared" si="9"/>
        <v>1.0766065173003492E-2</v>
      </c>
      <c r="AG8" s="24">
        <f t="shared" si="9"/>
        <v>3.4254735867096819E-2</v>
      </c>
      <c r="AH8" s="24">
        <f t="shared" si="9"/>
        <v>5.2987852534802649E-4</v>
      </c>
      <c r="AI8" s="24">
        <f t="shared" si="9"/>
        <v>0.12912349418167746</v>
      </c>
      <c r="AJ8" s="24">
        <f t="shared" si="9"/>
        <v>1.9924960578453499E-2</v>
      </c>
      <c r="AK8" s="24">
        <f t="shared" si="9"/>
        <v>1.2797360114555234E-2</v>
      </c>
      <c r="AL8" s="24">
        <f t="shared" si="9"/>
        <v>8.0502501650310254E-3</v>
      </c>
      <c r="AM8" s="24">
        <f t="shared" si="9"/>
        <v>1.8956640430908278E-2</v>
      </c>
      <c r="AN8" s="24">
        <f t="shared" si="9"/>
        <v>5.7771177365284254E-2</v>
      </c>
      <c r="AO8" s="24">
        <f t="shared" si="10"/>
        <v>2.4418446720635201E-2</v>
      </c>
      <c r="AP8" s="24">
        <f t="shared" si="10"/>
        <v>1.6582247018586349E-2</v>
      </c>
      <c r="AQ8" s="24">
        <f t="shared" si="10"/>
        <v>1.6829229140932211E-2</v>
      </c>
      <c r="AR8" s="24">
        <f t="shared" si="10"/>
        <v>1.6267883627715918E-2</v>
      </c>
      <c r="AS8" s="24" t="e">
        <f t="shared" si="10"/>
        <v>#DIV/0!</v>
      </c>
      <c r="AT8" s="24">
        <f t="shared" si="10"/>
        <v>2.0434097044017552E-2</v>
      </c>
      <c r="AU8" s="21"/>
      <c r="BR8" s="21"/>
      <c r="BS8" s="35">
        <f t="shared" si="11"/>
        <v>42795</v>
      </c>
      <c r="BT8" s="24">
        <f t="shared" ref="BT8:CE42" si="15">(C8-C7)/$B7*C$3</f>
        <v>5.6605648273708774E-3</v>
      </c>
      <c r="BU8" s="24">
        <f t="shared" si="12"/>
        <v>7.1447811122376669E-4</v>
      </c>
      <c r="BV8" s="24">
        <f t="shared" si="12"/>
        <v>3.1417925667179252E-3</v>
      </c>
      <c r="BW8" s="24">
        <f t="shared" si="12"/>
        <v>7.259921980790964E-3</v>
      </c>
      <c r="BX8" s="24">
        <f t="shared" si="12"/>
        <v>1.05238073605982E-3</v>
      </c>
      <c r="BY8" s="24">
        <f t="shared" si="12"/>
        <v>1.2234154281246057E-3</v>
      </c>
      <c r="BZ8" s="24">
        <f t="shared" si="12"/>
        <v>1.0149216569996457E-3</v>
      </c>
      <c r="CA8" s="24">
        <f t="shared" si="12"/>
        <v>9.9993060233883593E-4</v>
      </c>
      <c r="CB8" s="24">
        <f t="shared" si="12"/>
        <v>3.3774817154559004E-5</v>
      </c>
      <c r="CC8" s="24">
        <f t="shared" si="12"/>
        <v>1.8633639308072453E-3</v>
      </c>
      <c r="CD8" s="24">
        <f t="shared" si="12"/>
        <v>1.0325647075197847E-3</v>
      </c>
      <c r="CE8" s="24">
        <f t="shared" si="12"/>
        <v>4.2131242769063168E-4</v>
      </c>
      <c r="CF8" s="24">
        <f t="shared" si="14"/>
        <v>2.4418421792798663E-2</v>
      </c>
    </row>
    <row r="9" spans="1:99" x14ac:dyDescent="0.25">
      <c r="A9" s="31">
        <f>+[1]NEA!A10</f>
        <v>42826</v>
      </c>
      <c r="B9" s="17">
        <f>+[1]NEA!B10</f>
        <v>108.3473</v>
      </c>
      <c r="C9" s="17">
        <f>+[1]NEA!C10</f>
        <v>107.93519999999999</v>
      </c>
      <c r="D9" s="17">
        <f>+[1]NEA!D10</f>
        <v>109.41679999999999</v>
      </c>
      <c r="E9" s="17">
        <f>+[1]NEA!E10</f>
        <v>103.2573</v>
      </c>
      <c r="F9" s="17">
        <f>+[1]NEA!F10</f>
        <v>116.5835</v>
      </c>
      <c r="G9" s="17">
        <f>+[1]NEA!G10</f>
        <v>104.9504</v>
      </c>
      <c r="H9" s="17">
        <f>+[1]NEA!H10</f>
        <v>110.3274</v>
      </c>
      <c r="I9" s="17">
        <f>+[1]NEA!I10</f>
        <v>102.8986</v>
      </c>
      <c r="J9" s="17">
        <f>+[1]NEA!J10</f>
        <v>120.0581</v>
      </c>
      <c r="K9" s="17">
        <f>+[1]NEA!K10</f>
        <v>109.1455</v>
      </c>
      <c r="L9" s="17">
        <f>+[1]NEA!L10</f>
        <v>125.2085</v>
      </c>
      <c r="M9" s="17">
        <f>+[1]NEA!M10</f>
        <v>110.876</v>
      </c>
      <c r="N9" s="17">
        <f>+[1]NEA!N10</f>
        <v>107.72620000000001</v>
      </c>
      <c r="O9" s="18">
        <f>+[1]NEA!R10</f>
        <v>107.1165</v>
      </c>
      <c r="P9" s="19">
        <f>+[1]NEA!S10</f>
        <v>107.5916</v>
      </c>
      <c r="Q9" s="20">
        <f>+[1]NEA!T10</f>
        <v>112.2076</v>
      </c>
      <c r="R9" s="18">
        <f t="shared" si="4"/>
        <v>108.34743665000001</v>
      </c>
      <c r="S9" s="19">
        <f t="shared" si="5"/>
        <v>107.23933584180169</v>
      </c>
      <c r="T9" s="19">
        <f t="shared" si="6"/>
        <v>106.27987516976675</v>
      </c>
      <c r="U9" s="19">
        <f t="shared" si="7"/>
        <v>105.49319405255879</v>
      </c>
      <c r="V9" s="19"/>
      <c r="W9" s="20">
        <f t="shared" si="8"/>
        <v>106.91698720566785</v>
      </c>
      <c r="X9" s="21"/>
      <c r="Y9" s="41">
        <f t="shared" si="9"/>
        <v>2.2260067177416465E-2</v>
      </c>
      <c r="Z9" s="24">
        <f t="shared" si="9"/>
        <v>2.7662625273969788E-2</v>
      </c>
      <c r="AA9" s="24">
        <f t="shared" si="9"/>
        <v>2.9231712777445296E-2</v>
      </c>
      <c r="AB9" s="24">
        <f t="shared" si="9"/>
        <v>2.518615962405768E-4</v>
      </c>
      <c r="AC9" s="24">
        <f t="shared" si="9"/>
        <v>2.9461240067074623E-2</v>
      </c>
      <c r="AD9" s="24">
        <f t="shared" si="9"/>
        <v>1.7215544196126586E-2</v>
      </c>
      <c r="AE9" s="24">
        <f t="shared" si="9"/>
        <v>2.4959889707146132E-2</v>
      </c>
      <c r="AF9" s="24">
        <f t="shared" si="9"/>
        <v>5.1479121162509855E-3</v>
      </c>
      <c r="AG9" s="24">
        <f t="shared" si="9"/>
        <v>8.3887503588639944E-2</v>
      </c>
      <c r="AH9" s="24">
        <f t="shared" si="9"/>
        <v>3.2200498200312788E-2</v>
      </c>
      <c r="AI9" s="24">
        <f t="shared" si="9"/>
        <v>1.008809435453939E-2</v>
      </c>
      <c r="AJ9" s="24">
        <f t="shared" si="9"/>
        <v>3.633414377603561E-3</v>
      </c>
      <c r="AK9" s="24">
        <f t="shared" si="9"/>
        <v>3.0502929570728421E-2</v>
      </c>
      <c r="AL9" s="24">
        <f t="shared" si="9"/>
        <v>2.1041072700080488E-2</v>
      </c>
      <c r="AM9" s="24">
        <f t="shared" si="9"/>
        <v>2.0719568607956207E-2</v>
      </c>
      <c r="AN9" s="24">
        <f t="shared" si="9"/>
        <v>2.8984776275162494E-2</v>
      </c>
      <c r="AO9" s="24">
        <f t="shared" si="10"/>
        <v>2.2261686239263501E-2</v>
      </c>
      <c r="AP9" s="24">
        <f t="shared" si="10"/>
        <v>2.1154665914124848E-2</v>
      </c>
      <c r="AQ9" s="24">
        <f t="shared" si="10"/>
        <v>1.347945992079258E-2</v>
      </c>
      <c r="AR9" s="24">
        <f t="shared" si="10"/>
        <v>1.527125705553245E-2</v>
      </c>
      <c r="AS9" s="24" t="e">
        <f t="shared" si="10"/>
        <v>#DIV/0!</v>
      </c>
      <c r="AT9" s="24">
        <f t="shared" si="10"/>
        <v>1.8460027024936432E-2</v>
      </c>
      <c r="AU9" s="21"/>
      <c r="BR9" s="21"/>
      <c r="BS9" s="35">
        <f t="shared" si="11"/>
        <v>42826</v>
      </c>
      <c r="BT9" s="24">
        <f t="shared" si="15"/>
        <v>9.6793669094614506E-3</v>
      </c>
      <c r="BU9" s="24">
        <f t="shared" si="12"/>
        <v>1.0672589349737676E-3</v>
      </c>
      <c r="BV9" s="24">
        <f t="shared" si="12"/>
        <v>2.8456051628482139E-5</v>
      </c>
      <c r="BW9" s="24">
        <f t="shared" si="12"/>
        <v>2.5529497678982507E-3</v>
      </c>
      <c r="BX9" s="24">
        <f t="shared" si="12"/>
        <v>1.3038113748726292E-3</v>
      </c>
      <c r="BY9" s="24">
        <f t="shared" si="12"/>
        <v>1.3333624561271097E-3</v>
      </c>
      <c r="BZ9" s="24">
        <f t="shared" si="12"/>
        <v>4.7882873532852863E-4</v>
      </c>
      <c r="CA9" s="24">
        <f t="shared" si="12"/>
        <v>2.4722759180284552E-3</v>
      </c>
      <c r="CB9" s="24">
        <f t="shared" si="12"/>
        <v>2.0046209004792983E-3</v>
      </c>
      <c r="CC9" s="24">
        <f t="shared" si="12"/>
        <v>1.6045967468015276E-4</v>
      </c>
      <c r="CD9" s="24">
        <f t="shared" si="12"/>
        <v>1.8746744914519068E-4</v>
      </c>
      <c r="CE9" s="24">
        <f t="shared" si="12"/>
        <v>9.928208853832545E-4</v>
      </c>
      <c r="CF9" s="24">
        <f t="shared" si="14"/>
        <v>2.2261679058006571E-2</v>
      </c>
    </row>
    <row r="10" spans="1:99" x14ac:dyDescent="0.25">
      <c r="A10" s="31">
        <f>+[1]NEA!A11</f>
        <v>42856</v>
      </c>
      <c r="B10" s="17">
        <f>+[1]NEA!B11</f>
        <v>110.4331</v>
      </c>
      <c r="C10" s="17">
        <f>+[1]NEA!C11</f>
        <v>109.8801</v>
      </c>
      <c r="D10" s="17">
        <f>+[1]NEA!D11</f>
        <v>111.5329</v>
      </c>
      <c r="E10" s="17">
        <f>+[1]NEA!E11</f>
        <v>107.36239999999999</v>
      </c>
      <c r="F10" s="17">
        <f>+[1]NEA!F11</f>
        <v>117.776</v>
      </c>
      <c r="G10" s="17">
        <f>+[1]NEA!G11</f>
        <v>106.84569999999999</v>
      </c>
      <c r="H10" s="17">
        <f>+[1]NEA!H11</f>
        <v>112.6649</v>
      </c>
      <c r="I10" s="17">
        <f>+[1]NEA!I11</f>
        <v>104.89149999999999</v>
      </c>
      <c r="J10" s="17">
        <f>+[1]NEA!J11</f>
        <v>120.4868</v>
      </c>
      <c r="K10" s="17">
        <f>+[1]NEA!K11</f>
        <v>109.7089</v>
      </c>
      <c r="L10" s="17">
        <f>+[1]NEA!L11</f>
        <v>125.2085</v>
      </c>
      <c r="M10" s="17">
        <f>+[1]NEA!M11</f>
        <v>114.1092</v>
      </c>
      <c r="N10" s="17">
        <f>+[1]NEA!N11</f>
        <v>110.1254</v>
      </c>
      <c r="O10" s="18">
        <f>+[1]NEA!R11</f>
        <v>109.2521</v>
      </c>
      <c r="P10" s="19">
        <f>+[1]NEA!S11</f>
        <v>109.8413</v>
      </c>
      <c r="Q10" s="20">
        <f>+[1]NEA!T11</f>
        <v>113.6091</v>
      </c>
      <c r="R10" s="18">
        <f t="shared" si="4"/>
        <v>110.43289583999999</v>
      </c>
      <c r="S10" s="19">
        <f t="shared" si="5"/>
        <v>109.52138655589121</v>
      </c>
      <c r="T10" s="19">
        <f t="shared" si="6"/>
        <v>108.93124540891645</v>
      </c>
      <c r="U10" s="19">
        <f t="shared" si="7"/>
        <v>108.04497724757952</v>
      </c>
      <c r="V10" s="19"/>
      <c r="W10" s="20">
        <f t="shared" si="8"/>
        <v>109.13606161700355</v>
      </c>
      <c r="X10" s="21"/>
      <c r="Y10" s="41">
        <f t="shared" si="9"/>
        <v>1.9251056556093049E-2</v>
      </c>
      <c r="Z10" s="24">
        <f t="shared" si="9"/>
        <v>1.8019144820225597E-2</v>
      </c>
      <c r="AA10" s="24">
        <f t="shared" si="9"/>
        <v>1.9339808877612885E-2</v>
      </c>
      <c r="AB10" s="24">
        <f t="shared" si="9"/>
        <v>3.9756026934657296E-2</v>
      </c>
      <c r="AC10" s="24">
        <f t="shared" si="9"/>
        <v>1.022872018767651E-2</v>
      </c>
      <c r="AD10" s="24">
        <f t="shared" si="9"/>
        <v>1.805900692136464E-2</v>
      </c>
      <c r="AE10" s="24">
        <f t="shared" si="9"/>
        <v>2.1186939962330342E-2</v>
      </c>
      <c r="AF10" s="24">
        <f t="shared" si="9"/>
        <v>1.9367610443679517E-2</v>
      </c>
      <c r="AG10" s="24">
        <f t="shared" si="9"/>
        <v>3.5707711516341778E-3</v>
      </c>
      <c r="AH10" s="24">
        <f t="shared" si="9"/>
        <v>5.1619168907559576E-3</v>
      </c>
      <c r="AI10" s="24">
        <f t="shared" si="9"/>
        <v>0</v>
      </c>
      <c r="AJ10" s="24">
        <f t="shared" si="9"/>
        <v>2.9160503625671907E-2</v>
      </c>
      <c r="AK10" s="24">
        <f t="shared" si="9"/>
        <v>2.227127662537054E-2</v>
      </c>
      <c r="AL10" s="24">
        <f t="shared" si="9"/>
        <v>1.9937171210784532E-2</v>
      </c>
      <c r="AM10" s="24">
        <f t="shared" si="9"/>
        <v>2.0909624914956293E-2</v>
      </c>
      <c r="AN10" s="24">
        <f t="shared" si="9"/>
        <v>1.2490241302728133E-2</v>
      </c>
      <c r="AO10" s="24">
        <f t="shared" si="10"/>
        <v>1.924788674730471E-2</v>
      </c>
      <c r="AP10" s="24">
        <f t="shared" si="10"/>
        <v>2.1279978061930382E-2</v>
      </c>
      <c r="AQ10" s="24">
        <f t="shared" si="10"/>
        <v>2.4947058273398603E-2</v>
      </c>
      <c r="AR10" s="24">
        <f t="shared" si="10"/>
        <v>2.41890789063548E-2</v>
      </c>
      <c r="AS10" s="24" t="e">
        <f t="shared" si="10"/>
        <v>#DIV/0!</v>
      </c>
      <c r="AT10" s="24">
        <f t="shared" si="10"/>
        <v>2.0755115434248461E-2</v>
      </c>
      <c r="AU10" s="21"/>
      <c r="BR10" s="21"/>
      <c r="BS10" s="35">
        <f t="shared" si="11"/>
        <v>42856</v>
      </c>
      <c r="BT10" s="24">
        <f t="shared" si="15"/>
        <v>6.3383599775905953E-3</v>
      </c>
      <c r="BU10" s="24">
        <f t="shared" si="12"/>
        <v>7.1091794627092797E-4</v>
      </c>
      <c r="BV10" s="24">
        <f t="shared" si="12"/>
        <v>4.3950481461005409E-3</v>
      </c>
      <c r="BW10" s="24">
        <f t="shared" si="12"/>
        <v>8.9260876828494698E-4</v>
      </c>
      <c r="BX10" s="24">
        <f t="shared" si="12"/>
        <v>1.3609415278460965E-3</v>
      </c>
      <c r="BY10" s="24">
        <f t="shared" si="12"/>
        <v>1.1347998519575502E-3</v>
      </c>
      <c r="BZ10" s="24">
        <f t="shared" si="12"/>
        <v>1.7713064377238674E-3</v>
      </c>
      <c r="CA10" s="24">
        <f t="shared" si="12"/>
        <v>1.1157952251694484E-4</v>
      </c>
      <c r="CB10" s="24">
        <f t="shared" si="12"/>
        <v>3.2447656748253154E-4</v>
      </c>
      <c r="CC10" s="24">
        <f t="shared" si="12"/>
        <v>0</v>
      </c>
      <c r="CD10" s="24">
        <f t="shared" si="12"/>
        <v>1.4771332557433348E-3</v>
      </c>
      <c r="CE10" s="24">
        <f t="shared" si="12"/>
        <v>7.3073902164613031E-4</v>
      </c>
      <c r="CF10" s="24">
        <f t="shared" si="14"/>
        <v>1.9247911023163464E-2</v>
      </c>
    </row>
    <row r="11" spans="1:99" x14ac:dyDescent="0.25">
      <c r="A11" s="31">
        <f>+[1]NEA!A12</f>
        <v>42887</v>
      </c>
      <c r="B11" s="17">
        <f>+[1]NEA!B12</f>
        <v>111.94029999999999</v>
      </c>
      <c r="C11" s="17">
        <f>+[1]NEA!C12</f>
        <v>111.3432</v>
      </c>
      <c r="D11" s="17">
        <f>+[1]NEA!D12</f>
        <v>114.2932</v>
      </c>
      <c r="E11" s="17">
        <f>+[1]NEA!E12</f>
        <v>107.6865</v>
      </c>
      <c r="F11" s="17">
        <f>+[1]NEA!F12</f>
        <v>120.8334</v>
      </c>
      <c r="G11" s="17">
        <f>+[1]NEA!G12</f>
        <v>107.4653</v>
      </c>
      <c r="H11" s="17">
        <f>+[1]NEA!H12</f>
        <v>114.50409999999999</v>
      </c>
      <c r="I11" s="17">
        <f>+[1]NEA!I12</f>
        <v>106.5643</v>
      </c>
      <c r="J11" s="17">
        <f>+[1]NEA!J12</f>
        <v>120.80670000000001</v>
      </c>
      <c r="K11" s="17">
        <f>+[1]NEA!K12</f>
        <v>112.3574</v>
      </c>
      <c r="L11" s="17">
        <f>+[1]NEA!L12</f>
        <v>125.4614</v>
      </c>
      <c r="M11" s="17">
        <f>+[1]NEA!M12</f>
        <v>114.7012</v>
      </c>
      <c r="N11" s="17">
        <f>+[1]NEA!N12</f>
        <v>112.9007</v>
      </c>
      <c r="O11" s="18">
        <f>+[1]NEA!R12</f>
        <v>108.84</v>
      </c>
      <c r="P11" s="19">
        <f>+[1]NEA!S12</f>
        <v>111.54430000000001</v>
      </c>
      <c r="Q11" s="20">
        <f>+[1]NEA!T12</f>
        <v>115.6964</v>
      </c>
      <c r="R11" s="18">
        <f t="shared" si="4"/>
        <v>111.94019546999998</v>
      </c>
      <c r="S11" s="19">
        <f t="shared" si="5"/>
        <v>110.87960038450974</v>
      </c>
      <c r="T11" s="19">
        <f t="shared" si="6"/>
        <v>110.02943194567466</v>
      </c>
      <c r="U11" s="19">
        <f t="shared" si="7"/>
        <v>109.22980359612725</v>
      </c>
      <c r="V11" s="19"/>
      <c r="W11" s="20">
        <f t="shared" si="8"/>
        <v>110.41329637424464</v>
      </c>
      <c r="X11" s="21"/>
      <c r="Y11" s="41">
        <f t="shared" si="9"/>
        <v>1.36480819609337E-2</v>
      </c>
      <c r="Z11" s="24">
        <f t="shared" si="9"/>
        <v>1.3315422901872154E-2</v>
      </c>
      <c r="AA11" s="24">
        <f t="shared" si="9"/>
        <v>2.4748751265321722E-2</v>
      </c>
      <c r="AB11" s="24">
        <f t="shared" si="9"/>
        <v>3.0187477180092515E-3</v>
      </c>
      <c r="AC11" s="24">
        <f t="shared" si="9"/>
        <v>2.5959448444504929E-2</v>
      </c>
      <c r="AD11" s="24">
        <f t="shared" si="9"/>
        <v>5.7990167128860737E-3</v>
      </c>
      <c r="AE11" s="24">
        <f t="shared" si="9"/>
        <v>1.6324516331173156E-2</v>
      </c>
      <c r="AF11" s="24">
        <f t="shared" si="9"/>
        <v>1.5947908076441086E-2</v>
      </c>
      <c r="AG11" s="24">
        <f t="shared" si="9"/>
        <v>2.6550626292674018E-3</v>
      </c>
      <c r="AH11" s="24">
        <f t="shared" si="9"/>
        <v>2.4141159012623481E-2</v>
      </c>
      <c r="AI11" s="24">
        <f t="shared" si="9"/>
        <v>2.01983092202207E-3</v>
      </c>
      <c r="AJ11" s="24">
        <f t="shared" si="9"/>
        <v>5.1880128859023156E-3</v>
      </c>
      <c r="AK11" s="24">
        <f t="shared" si="9"/>
        <v>2.5201270551571175E-2</v>
      </c>
      <c r="AL11" s="24">
        <f t="shared" si="9"/>
        <v>-3.7720098744097319E-3</v>
      </c>
      <c r="AM11" s="24">
        <f t="shared" si="9"/>
        <v>1.5504186494515348E-2</v>
      </c>
      <c r="AN11" s="24">
        <f t="shared" si="9"/>
        <v>1.8372647965699818E-2</v>
      </c>
      <c r="AO11" s="24">
        <f t="shared" si="10"/>
        <v>1.364900936930824E-2</v>
      </c>
      <c r="AP11" s="24">
        <f t="shared" si="10"/>
        <v>1.2401357135169322E-2</v>
      </c>
      <c r="AQ11" s="24">
        <f t="shared" si="10"/>
        <v>1.008146498863316E-2</v>
      </c>
      <c r="AR11" s="24">
        <f t="shared" si="10"/>
        <v>1.0966047462185768E-2</v>
      </c>
      <c r="AS11" s="24" t="e">
        <f t="shared" si="10"/>
        <v>#DIV/0!</v>
      </c>
      <c r="AT11" s="24">
        <f t="shared" si="10"/>
        <v>1.1703141366080638E-2</v>
      </c>
      <c r="AU11" s="21"/>
      <c r="BR11" s="21"/>
      <c r="BS11" s="35">
        <f t="shared" si="11"/>
        <v>42887</v>
      </c>
      <c r="BT11" s="24">
        <f t="shared" si="15"/>
        <v>4.6781319187815884E-3</v>
      </c>
      <c r="BU11" s="24">
        <f t="shared" si="12"/>
        <v>9.0982613002804451E-4</v>
      </c>
      <c r="BV11" s="24">
        <f t="shared" si="12"/>
        <v>3.4043778541035402E-4</v>
      </c>
      <c r="BW11" s="24">
        <f t="shared" si="12"/>
        <v>2.2452972885846738E-3</v>
      </c>
      <c r="BX11" s="24">
        <f t="shared" si="12"/>
        <v>4.3650753261477248E-4</v>
      </c>
      <c r="BY11" s="24">
        <f t="shared" si="12"/>
        <v>8.7602285908843923E-4</v>
      </c>
      <c r="BZ11" s="24">
        <f t="shared" si="12"/>
        <v>1.4587169969873246E-3</v>
      </c>
      <c r="CA11" s="24">
        <f t="shared" si="12"/>
        <v>8.1689095026763852E-5</v>
      </c>
      <c r="CB11" s="24">
        <f t="shared" si="12"/>
        <v>1.496529573108062E-3</v>
      </c>
      <c r="CC11" s="24">
        <f t="shared" si="12"/>
        <v>3.1145009965308913E-5</v>
      </c>
      <c r="CD11" s="24">
        <f t="shared" si="12"/>
        <v>2.6535522411305976E-4</v>
      </c>
      <c r="CE11" s="24">
        <f t="shared" si="12"/>
        <v>8.2932472238848734E-4</v>
      </c>
      <c r="CF11" s="24">
        <f t="shared" si="14"/>
        <v>1.3648984136096881E-2</v>
      </c>
    </row>
    <row r="12" spans="1:99" x14ac:dyDescent="0.25">
      <c r="A12" s="31">
        <f>+[1]NEA!A13</f>
        <v>42917</v>
      </c>
      <c r="B12" s="17">
        <f>+[1]NEA!B13</f>
        <v>113.3741</v>
      </c>
      <c r="C12" s="17">
        <f>+[1]NEA!C13</f>
        <v>112.1396</v>
      </c>
      <c r="D12" s="17">
        <f>+[1]NEA!D13</f>
        <v>117.5087</v>
      </c>
      <c r="E12" s="17">
        <f>+[1]NEA!E13</f>
        <v>107.3429</v>
      </c>
      <c r="F12" s="17">
        <f>+[1]NEA!F13</f>
        <v>122.6814</v>
      </c>
      <c r="G12" s="17">
        <f>+[1]NEA!G13</f>
        <v>109.8963</v>
      </c>
      <c r="H12" s="17">
        <f>+[1]NEA!H13</f>
        <v>116.3472</v>
      </c>
      <c r="I12" s="17">
        <f>+[1]NEA!I13</f>
        <v>110.6746</v>
      </c>
      <c r="J12" s="17">
        <f>+[1]NEA!J13</f>
        <v>121.6829</v>
      </c>
      <c r="K12" s="17">
        <f>+[1]NEA!K13</f>
        <v>114.8339</v>
      </c>
      <c r="L12" s="17">
        <f>+[1]NEA!L13</f>
        <v>126.8147</v>
      </c>
      <c r="M12" s="17">
        <f>+[1]NEA!M13</f>
        <v>114.911</v>
      </c>
      <c r="N12" s="17">
        <f>+[1]NEA!N13</f>
        <v>113.985</v>
      </c>
      <c r="O12" s="18">
        <f>+[1]NEA!R13</f>
        <v>107.55800000000001</v>
      </c>
      <c r="P12" s="19">
        <f>+[1]NEA!S13</f>
        <v>113.18380000000001</v>
      </c>
      <c r="Q12" s="20">
        <f>+[1]NEA!T13</f>
        <v>118.2337</v>
      </c>
      <c r="R12" s="18">
        <f t="shared" si="4"/>
        <v>113.37417878000001</v>
      </c>
      <c r="S12" s="19">
        <f t="shared" si="5"/>
        <v>111.90710359791265</v>
      </c>
      <c r="T12" s="19">
        <f t="shared" si="6"/>
        <v>111.06272040153529</v>
      </c>
      <c r="U12" s="19">
        <f t="shared" si="7"/>
        <v>110.40404183955741</v>
      </c>
      <c r="V12" s="19"/>
      <c r="W12" s="20">
        <f t="shared" si="8"/>
        <v>112.23757720358408</v>
      </c>
      <c r="X12" s="21"/>
      <c r="Y12" s="41">
        <f t="shared" si="9"/>
        <v>1.2808613162551774E-2</v>
      </c>
      <c r="Z12" s="24">
        <f t="shared" si="9"/>
        <v>7.1526595247846103E-3</v>
      </c>
      <c r="AA12" s="24">
        <f t="shared" si="9"/>
        <v>2.8133782237263594E-2</v>
      </c>
      <c r="AB12" s="24">
        <f t="shared" si="9"/>
        <v>-3.190743500810167E-3</v>
      </c>
      <c r="AC12" s="24">
        <f t="shared" si="9"/>
        <v>1.5293784665498134E-2</v>
      </c>
      <c r="AD12" s="24">
        <f t="shared" si="9"/>
        <v>2.2621255419191133E-2</v>
      </c>
      <c r="AE12" s="24">
        <f t="shared" si="9"/>
        <v>1.6096366854986055E-2</v>
      </c>
      <c r="AF12" s="24">
        <f t="shared" si="9"/>
        <v>3.8571078682072546E-2</v>
      </c>
      <c r="AG12" s="24">
        <f t="shared" si="9"/>
        <v>7.2529089860082774E-3</v>
      </c>
      <c r="AH12" s="24">
        <f t="shared" si="9"/>
        <v>2.2041271869943646E-2</v>
      </c>
      <c r="AI12" s="24">
        <f t="shared" si="9"/>
        <v>1.0786584559075552E-2</v>
      </c>
      <c r="AJ12" s="24">
        <f t="shared" si="9"/>
        <v>1.8291003058381605E-3</v>
      </c>
      <c r="AK12" s="24">
        <f t="shared" si="9"/>
        <v>9.6040148555323057E-3</v>
      </c>
      <c r="AL12" s="24">
        <f t="shared" si="9"/>
        <v>-1.1778757809628781E-2</v>
      </c>
      <c r="AM12" s="24">
        <f t="shared" si="9"/>
        <v>1.4698196142698405E-2</v>
      </c>
      <c r="AN12" s="24">
        <f t="shared" si="9"/>
        <v>2.1930673728828287E-2</v>
      </c>
      <c r="AO12" s="24">
        <f t="shared" si="10"/>
        <v>1.2810262694103791E-2</v>
      </c>
      <c r="AP12" s="24">
        <f t="shared" si="10"/>
        <v>9.2668372706947721E-3</v>
      </c>
      <c r="AQ12" s="24">
        <f t="shared" si="10"/>
        <v>9.3910187264332201E-3</v>
      </c>
      <c r="AR12" s="24">
        <f t="shared" si="10"/>
        <v>1.0750163460623297E-2</v>
      </c>
      <c r="AS12" s="24" t="e">
        <f t="shared" si="10"/>
        <v>#DIV/0!</v>
      </c>
      <c r="AT12" s="24">
        <f t="shared" si="10"/>
        <v>1.6522292959681772E-2</v>
      </c>
      <c r="AU12" s="21"/>
      <c r="BR12" s="21"/>
      <c r="BS12" s="35">
        <f t="shared" si="11"/>
        <v>42917</v>
      </c>
      <c r="BT12" s="24">
        <f t="shared" si="15"/>
        <v>2.5121322705049212E-3</v>
      </c>
      <c r="BU12" s="24">
        <f t="shared" si="12"/>
        <v>1.0455948393920708E-3</v>
      </c>
      <c r="BV12" s="24">
        <f t="shared" si="12"/>
        <v>-3.5606122191917858E-4</v>
      </c>
      <c r="BW12" s="24">
        <f t="shared" si="12"/>
        <v>1.3388636621484841E-3</v>
      </c>
      <c r="BX12" s="24">
        <f t="shared" si="12"/>
        <v>1.6895773908056331E-3</v>
      </c>
      <c r="BY12" s="24">
        <f t="shared" si="12"/>
        <v>8.6606039111919799E-4</v>
      </c>
      <c r="BZ12" s="24">
        <f t="shared" si="12"/>
        <v>3.5360088368532115E-3</v>
      </c>
      <c r="CA12" s="24">
        <f t="shared" si="12"/>
        <v>2.2073230105690197E-4</v>
      </c>
      <c r="CB12" s="24">
        <f t="shared" si="12"/>
        <v>1.3805001415933325E-3</v>
      </c>
      <c r="CC12" s="24">
        <f t="shared" si="12"/>
        <v>1.6441692580777484E-4</v>
      </c>
      <c r="CD12" s="24">
        <f t="shared" si="12"/>
        <v>9.2773558763019795E-5</v>
      </c>
      <c r="CE12" s="24">
        <f t="shared" si="12"/>
        <v>3.1965163573797795E-4</v>
      </c>
      <c r="CF12" s="24">
        <f t="shared" si="14"/>
        <v>1.2810250731863345E-2</v>
      </c>
    </row>
    <row r="13" spans="1:99" x14ac:dyDescent="0.25">
      <c r="A13" s="31">
        <f>+[1]NEA!A14</f>
        <v>42948</v>
      </c>
      <c r="B13" s="17">
        <f>+[1]NEA!B14</f>
        <v>114.68089999999999</v>
      </c>
      <c r="C13" s="17">
        <f>+[1]NEA!C14</f>
        <v>113.6752</v>
      </c>
      <c r="D13" s="17">
        <f>+[1]NEA!D14</f>
        <v>119.621</v>
      </c>
      <c r="E13" s="17">
        <f>+[1]NEA!E14</f>
        <v>106.0912</v>
      </c>
      <c r="F13" s="17">
        <f>+[1]NEA!F14</f>
        <v>125.24</v>
      </c>
      <c r="G13" s="17">
        <f>+[1]NEA!G14</f>
        <v>110.20269999999999</v>
      </c>
      <c r="H13" s="17">
        <f>+[1]NEA!H14</f>
        <v>119.303</v>
      </c>
      <c r="I13" s="17">
        <f>+[1]NEA!I14</f>
        <v>111.5878</v>
      </c>
      <c r="J13" s="17">
        <f>+[1]NEA!J14</f>
        <v>122.6999</v>
      </c>
      <c r="K13" s="17">
        <f>+[1]NEA!K14</f>
        <v>118.114</v>
      </c>
      <c r="L13" s="17">
        <f>+[1]NEA!L14</f>
        <v>128.41909999999999</v>
      </c>
      <c r="M13" s="17">
        <f>+[1]NEA!M14</f>
        <v>114.8047</v>
      </c>
      <c r="N13" s="17">
        <f>+[1]NEA!N14</f>
        <v>117.2701</v>
      </c>
      <c r="O13" s="18">
        <f>+[1]NEA!R14</f>
        <v>108.6521</v>
      </c>
      <c r="P13" s="19">
        <f>+[1]NEA!S14</f>
        <v>114.4192</v>
      </c>
      <c r="Q13" s="20">
        <f>+[1]NEA!T14</f>
        <v>119.9735</v>
      </c>
      <c r="R13" s="18">
        <f t="shared" si="4"/>
        <v>114.68117021000003</v>
      </c>
      <c r="S13" s="19">
        <f t="shared" si="5"/>
        <v>113.01335667399066</v>
      </c>
      <c r="T13" s="19">
        <f t="shared" si="6"/>
        <v>111.61325305580162</v>
      </c>
      <c r="U13" s="19">
        <f t="shared" si="7"/>
        <v>111.0669991701245</v>
      </c>
      <c r="V13" s="19"/>
      <c r="W13" s="20">
        <f t="shared" si="8"/>
        <v>113.24954373827882</v>
      </c>
      <c r="X13" s="21"/>
      <c r="Y13" s="41">
        <f t="shared" si="9"/>
        <v>1.1526442106265744E-2</v>
      </c>
      <c r="Z13" s="24">
        <f t="shared" si="9"/>
        <v>1.3693646133925874E-2</v>
      </c>
      <c r="AA13" s="24">
        <f t="shared" si="9"/>
        <v>1.7975690310589654E-2</v>
      </c>
      <c r="AB13" s="24">
        <f t="shared" si="9"/>
        <v>-1.1660761913456774E-2</v>
      </c>
      <c r="AC13" s="24">
        <f t="shared" si="9"/>
        <v>2.0855647229327312E-2</v>
      </c>
      <c r="AD13" s="24">
        <f t="shared" si="9"/>
        <v>2.7880829472874957E-3</v>
      </c>
      <c r="AE13" s="24">
        <f t="shared" si="9"/>
        <v>2.5404994705502171E-2</v>
      </c>
      <c r="AF13" s="24">
        <f t="shared" si="9"/>
        <v>8.2512157261016572E-3</v>
      </c>
      <c r="AG13" s="24">
        <f t="shared" si="9"/>
        <v>8.3577889744572698E-3</v>
      </c>
      <c r="AH13" s="24">
        <f t="shared" si="9"/>
        <v>2.8563864851755438E-2</v>
      </c>
      <c r="AI13" s="24">
        <f t="shared" si="9"/>
        <v>1.2651530145952883E-2</v>
      </c>
      <c r="AJ13" s="24">
        <f t="shared" si="9"/>
        <v>-9.2506374498524391E-4</v>
      </c>
      <c r="AK13" s="24">
        <f t="shared" si="9"/>
        <v>2.8820458832302442E-2</v>
      </c>
      <c r="AL13" s="24">
        <f t="shared" si="9"/>
        <v>1.0172186169322472E-2</v>
      </c>
      <c r="AM13" s="24">
        <f t="shared" si="9"/>
        <v>1.0914989600985248E-2</v>
      </c>
      <c r="AN13" s="24">
        <f t="shared" si="9"/>
        <v>1.4714924763413517E-2</v>
      </c>
      <c r="AO13" s="24">
        <f t="shared" si="10"/>
        <v>1.1528122576624833E-2</v>
      </c>
      <c r="AP13" s="24">
        <f t="shared" si="10"/>
        <v>9.8854589254031566E-3</v>
      </c>
      <c r="AQ13" s="24">
        <f t="shared" si="10"/>
        <v>4.9569527225332699E-3</v>
      </c>
      <c r="AR13" s="24">
        <f t="shared" si="10"/>
        <v>6.004828442155441E-3</v>
      </c>
      <c r="AS13" s="24" t="e">
        <f t="shared" si="10"/>
        <v>#DIV/0!</v>
      </c>
      <c r="AT13" s="24">
        <f t="shared" si="10"/>
        <v>9.0162899084962334E-3</v>
      </c>
      <c r="AU13" s="21"/>
      <c r="BR13" s="21"/>
      <c r="BS13" s="35">
        <f t="shared" si="11"/>
        <v>42948</v>
      </c>
      <c r="BT13" s="24">
        <f t="shared" si="15"/>
        <v>4.7825769730476435E-3</v>
      </c>
      <c r="BU13" s="24">
        <f t="shared" si="12"/>
        <v>6.7817711452615426E-4</v>
      </c>
      <c r="BV13" s="24">
        <f t="shared" si="12"/>
        <v>-1.2806910925864017E-3</v>
      </c>
      <c r="BW13" s="24">
        <f t="shared" si="12"/>
        <v>1.8302457086759663E-3</v>
      </c>
      <c r="BX13" s="24">
        <f t="shared" si="12"/>
        <v>2.1025895685169475E-4</v>
      </c>
      <c r="BY13" s="24">
        <f t="shared" si="12"/>
        <v>1.3713456600758004E-3</v>
      </c>
      <c r="BZ13" s="24">
        <f t="shared" si="12"/>
        <v>7.7567239784042676E-4</v>
      </c>
      <c r="CA13" s="24">
        <f t="shared" si="12"/>
        <v>2.5296253729908226E-4</v>
      </c>
      <c r="CB13" s="24">
        <f t="shared" si="12"/>
        <v>1.8053350809400055E-3</v>
      </c>
      <c r="CC13" s="24">
        <f t="shared" si="12"/>
        <v>1.9245877144779787E-4</v>
      </c>
      <c r="CD13" s="24">
        <f t="shared" si="12"/>
        <v>-4.6411393783943794E-5</v>
      </c>
      <c r="CE13" s="24">
        <f t="shared" si="12"/>
        <v>9.5619987281045664E-4</v>
      </c>
      <c r="CF13" s="24">
        <f t="shared" si="14"/>
        <v>1.1528130587144683E-2</v>
      </c>
    </row>
    <row r="14" spans="1:99" x14ac:dyDescent="0.25">
      <c r="A14" s="31">
        <f>+[1]NEA!A15</f>
        <v>42979</v>
      </c>
      <c r="B14" s="17">
        <f>+[1]NEA!B15</f>
        <v>116.17019999999999</v>
      </c>
      <c r="C14" s="17">
        <f>+[1]NEA!C15</f>
        <v>115.5282</v>
      </c>
      <c r="D14" s="17">
        <f>+[1]NEA!D15</f>
        <v>120.8207</v>
      </c>
      <c r="E14" s="17">
        <f>+[1]NEA!E15</f>
        <v>108.3729</v>
      </c>
      <c r="F14" s="17">
        <f>+[1]NEA!F15</f>
        <v>126.0757</v>
      </c>
      <c r="G14" s="17">
        <f>+[1]NEA!G15</f>
        <v>111.002</v>
      </c>
      <c r="H14" s="17">
        <f>+[1]NEA!H15</f>
        <v>121.3068</v>
      </c>
      <c r="I14" s="17">
        <f>+[1]NEA!I15</f>
        <v>112.42189999999999</v>
      </c>
      <c r="J14" s="17">
        <f>+[1]NEA!J15</f>
        <v>123.532</v>
      </c>
      <c r="K14" s="17">
        <f>+[1]NEA!K15</f>
        <v>119.73909999999999</v>
      </c>
      <c r="L14" s="17">
        <f>+[1]NEA!L15</f>
        <v>130.8278</v>
      </c>
      <c r="M14" s="17">
        <f>+[1]NEA!M15</f>
        <v>115.1332</v>
      </c>
      <c r="N14" s="17">
        <f>+[1]NEA!N15</f>
        <v>118.3978</v>
      </c>
      <c r="O14" s="18">
        <f>+[1]NEA!R15</f>
        <v>111.5347</v>
      </c>
      <c r="P14" s="19">
        <f>+[1]NEA!S15</f>
        <v>115.9294</v>
      </c>
      <c r="Q14" s="20">
        <f>+[1]NEA!T15</f>
        <v>120.3964</v>
      </c>
      <c r="R14" s="18">
        <f t="shared" si="4"/>
        <v>116.17059994000002</v>
      </c>
      <c r="S14" s="19">
        <f t="shared" si="5"/>
        <v>114.63338854710244</v>
      </c>
      <c r="T14" s="19">
        <f t="shared" si="6"/>
        <v>113.03558500147625</v>
      </c>
      <c r="U14" s="19">
        <f t="shared" si="7"/>
        <v>112.67655338865838</v>
      </c>
      <c r="V14" s="19"/>
      <c r="W14" s="20">
        <f t="shared" si="8"/>
        <v>114.72366403417379</v>
      </c>
      <c r="X14" s="21"/>
      <c r="Y14" s="41">
        <f t="shared" si="9"/>
        <v>1.2986469412081592E-2</v>
      </c>
      <c r="Z14" s="24">
        <f t="shared" si="9"/>
        <v>1.6300829028671027E-2</v>
      </c>
      <c r="AA14" s="24">
        <f t="shared" si="9"/>
        <v>1.0029175479221886E-2</v>
      </c>
      <c r="AB14" s="24">
        <f t="shared" si="9"/>
        <v>2.1506967590148918E-2</v>
      </c>
      <c r="AC14" s="24">
        <f t="shared" si="9"/>
        <v>6.6727882465666966E-3</v>
      </c>
      <c r="AD14" s="24">
        <f t="shared" si="9"/>
        <v>7.2529983385163366E-3</v>
      </c>
      <c r="AE14" s="24">
        <f t="shared" si="9"/>
        <v>1.6795889457934754E-2</v>
      </c>
      <c r="AF14" s="24">
        <f t="shared" si="9"/>
        <v>7.4748314779931047E-3</v>
      </c>
      <c r="AG14" s="24">
        <f t="shared" si="9"/>
        <v>6.7815866190599206E-3</v>
      </c>
      <c r="AH14" s="24">
        <f t="shared" si="9"/>
        <v>1.3758741554769083E-2</v>
      </c>
      <c r="AI14" s="24">
        <f t="shared" si="9"/>
        <v>1.8756555683695053E-2</v>
      </c>
      <c r="AJ14" s="24">
        <f t="shared" si="9"/>
        <v>2.8613811107036646E-3</v>
      </c>
      <c r="AK14" s="24">
        <f t="shared" si="9"/>
        <v>9.6162619457134113E-3</v>
      </c>
      <c r="AL14" s="24">
        <f t="shared" si="9"/>
        <v>2.6530550260878583E-2</v>
      </c>
      <c r="AM14" s="24">
        <f t="shared" si="9"/>
        <v>1.3198833762165796E-2</v>
      </c>
      <c r="AN14" s="24">
        <f t="shared" si="9"/>
        <v>3.524945092041154E-3</v>
      </c>
      <c r="AO14" s="24">
        <f t="shared" si="10"/>
        <v>1.2987570036760099E-2</v>
      </c>
      <c r="AP14" s="24">
        <f t="shared" si="10"/>
        <v>1.4334870857655169E-2</v>
      </c>
      <c r="AQ14" s="24">
        <f t="shared" si="10"/>
        <v>1.2743396565670695E-2</v>
      </c>
      <c r="AR14" s="24">
        <f t="shared" si="10"/>
        <v>1.4491741296336569E-2</v>
      </c>
      <c r="AS14" s="24" t="e">
        <f t="shared" si="10"/>
        <v>#DIV/0!</v>
      </c>
      <c r="AT14" s="24">
        <f t="shared" si="10"/>
        <v>1.3016567195199391E-2</v>
      </c>
      <c r="AU14" s="21"/>
      <c r="BR14" s="21"/>
      <c r="BS14" s="35">
        <f t="shared" si="11"/>
        <v>42979</v>
      </c>
      <c r="BT14" s="24">
        <f t="shared" si="15"/>
        <v>5.7053467491099043E-3</v>
      </c>
      <c r="BU14" s="24">
        <f t="shared" si="12"/>
        <v>3.8078773361562614E-4</v>
      </c>
      <c r="BV14" s="24">
        <f t="shared" si="12"/>
        <v>2.3079449149771246E-3</v>
      </c>
      <c r="BW14" s="24">
        <f t="shared" si="12"/>
        <v>5.909900428057352E-4</v>
      </c>
      <c r="BX14" s="24">
        <f t="shared" si="12"/>
        <v>5.4224844764908702E-4</v>
      </c>
      <c r="BY14" s="24">
        <f t="shared" si="12"/>
        <v>9.1907091765062792E-4</v>
      </c>
      <c r="BZ14" s="24">
        <f t="shared" si="12"/>
        <v>7.0041157681880123E-4</v>
      </c>
      <c r="CA14" s="24">
        <f t="shared" si="12"/>
        <v>2.0461314830978755E-4</v>
      </c>
      <c r="CB14" s="24">
        <f t="shared" si="12"/>
        <v>8.8424698445860935E-4</v>
      </c>
      <c r="CC14" s="24">
        <f t="shared" si="12"/>
        <v>2.8564756642126225E-4</v>
      </c>
      <c r="CD14" s="24">
        <f t="shared" si="12"/>
        <v>1.4179126602599268E-4</v>
      </c>
      <c r="CE14" s="24">
        <f t="shared" si="12"/>
        <v>3.2450129010149165E-4</v>
      </c>
      <c r="CF14" s="24">
        <f t="shared" si="14"/>
        <v>1.298760063794405E-2</v>
      </c>
    </row>
    <row r="15" spans="1:99" x14ac:dyDescent="0.25">
      <c r="A15" s="31">
        <f>+[1]NEA!A16</f>
        <v>43009</v>
      </c>
      <c r="B15" s="17">
        <f>+[1]NEA!B16</f>
        <v>117.90260000000001</v>
      </c>
      <c r="C15" s="17">
        <f>+[1]NEA!C16</f>
        <v>117.3227</v>
      </c>
      <c r="D15" s="17">
        <f>+[1]NEA!D16</f>
        <v>124.096</v>
      </c>
      <c r="E15" s="17">
        <f>+[1]NEA!E16</f>
        <v>109.2453</v>
      </c>
      <c r="F15" s="17">
        <f>+[1]NEA!F16</f>
        <v>127.26730000000001</v>
      </c>
      <c r="G15" s="17">
        <f>+[1]NEA!G16</f>
        <v>112.0223</v>
      </c>
      <c r="H15" s="17">
        <f>+[1]NEA!H16</f>
        <v>122.9813</v>
      </c>
      <c r="I15" s="17">
        <f>+[1]NEA!I16</f>
        <v>114.7539</v>
      </c>
      <c r="J15" s="17">
        <f>+[1]NEA!J16</f>
        <v>129.69280000000001</v>
      </c>
      <c r="K15" s="17">
        <f>+[1]NEA!K16</f>
        <v>121.6468</v>
      </c>
      <c r="L15" s="17">
        <f>+[1]NEA!L16</f>
        <v>133.22489999999999</v>
      </c>
      <c r="M15" s="17">
        <f>+[1]NEA!M16</f>
        <v>115.64919999999999</v>
      </c>
      <c r="N15" s="17">
        <f>+[1]NEA!N16</f>
        <v>119.5804</v>
      </c>
      <c r="O15" s="18">
        <f>+[1]NEA!R16</f>
        <v>113.67570000000001</v>
      </c>
      <c r="P15" s="19">
        <f>+[1]NEA!S16</f>
        <v>117.3565</v>
      </c>
      <c r="Q15" s="20">
        <f>+[1]NEA!T16</f>
        <v>123.0485</v>
      </c>
      <c r="R15" s="18">
        <f t="shared" si="4"/>
        <v>117.90326901000002</v>
      </c>
      <c r="S15" s="19">
        <f t="shared" si="5"/>
        <v>116.16736944520736</v>
      </c>
      <c r="T15" s="19">
        <f t="shared" si="6"/>
        <v>114.1108315913788</v>
      </c>
      <c r="U15" s="19">
        <f t="shared" si="7"/>
        <v>113.84752164591978</v>
      </c>
      <c r="V15" s="19"/>
      <c r="W15" s="20">
        <f t="shared" si="8"/>
        <v>116.5107643467389</v>
      </c>
      <c r="X15" s="21"/>
      <c r="Y15" s="41">
        <f t="shared" si="9"/>
        <v>1.4912602371348394E-2</v>
      </c>
      <c r="Z15" s="24">
        <f t="shared" si="9"/>
        <v>1.5533004063077227E-2</v>
      </c>
      <c r="AA15" s="24">
        <f t="shared" si="9"/>
        <v>2.7108765302634508E-2</v>
      </c>
      <c r="AB15" s="24">
        <f t="shared" si="9"/>
        <v>8.0499829754485663E-3</v>
      </c>
      <c r="AC15" s="24">
        <f t="shared" si="9"/>
        <v>9.4514644772942802E-3</v>
      </c>
      <c r="AD15" s="24">
        <f t="shared" si="9"/>
        <v>9.1917262752023721E-3</v>
      </c>
      <c r="AE15" s="24">
        <f t="shared" si="9"/>
        <v>1.3803842818374656E-2</v>
      </c>
      <c r="AF15" s="24">
        <f t="shared" si="9"/>
        <v>2.0743289341311755E-2</v>
      </c>
      <c r="AG15" s="24">
        <f t="shared" si="9"/>
        <v>4.9872097917948555E-2</v>
      </c>
      <c r="AH15" s="24">
        <f t="shared" si="9"/>
        <v>1.5932139125816036E-2</v>
      </c>
      <c r="AI15" s="24">
        <f t="shared" si="9"/>
        <v>1.832255835533414E-2</v>
      </c>
      <c r="AJ15" s="24">
        <f t="shared" si="9"/>
        <v>4.4817654681708063E-3</v>
      </c>
      <c r="AK15" s="24">
        <f t="shared" si="9"/>
        <v>9.9883612702262869E-3</v>
      </c>
      <c r="AL15" s="24">
        <f t="shared" si="9"/>
        <v>1.9195819776266942E-2</v>
      </c>
      <c r="AM15" s="24">
        <f t="shared" si="9"/>
        <v>1.231007837528697E-2</v>
      </c>
      <c r="AN15" s="24">
        <f t="shared" si="9"/>
        <v>2.2028067284403985E-2</v>
      </c>
      <c r="AO15" s="24">
        <f t="shared" si="10"/>
        <v>1.4914867194409709E-2</v>
      </c>
      <c r="AP15" s="24">
        <f t="shared" si="10"/>
        <v>1.3381623953954813E-2</v>
      </c>
      <c r="AQ15" s="24">
        <f t="shared" si="10"/>
        <v>9.5124609642929236E-3</v>
      </c>
      <c r="AR15" s="24">
        <f t="shared" si="10"/>
        <v>1.03922974394004E-2</v>
      </c>
      <c r="AS15" s="24" t="e">
        <f t="shared" si="10"/>
        <v>#DIV/0!</v>
      </c>
      <c r="AT15" s="24">
        <f t="shared" si="10"/>
        <v>1.5577434068290819E-2</v>
      </c>
      <c r="AU15" s="21"/>
      <c r="BR15" s="21"/>
      <c r="BS15" s="35">
        <f t="shared" si="11"/>
        <v>43009</v>
      </c>
      <c r="BT15" s="24">
        <f t="shared" si="15"/>
        <v>5.4543932092739776E-3</v>
      </c>
      <c r="BU15" s="24">
        <f t="shared" si="12"/>
        <v>1.0262607794425771E-3</v>
      </c>
      <c r="BV15" s="24">
        <f t="shared" si="12"/>
        <v>8.7112185396943356E-4</v>
      </c>
      <c r="BW15" s="24">
        <f t="shared" si="12"/>
        <v>8.318722013046433E-4</v>
      </c>
      <c r="BX15" s="24">
        <f t="shared" si="12"/>
        <v>6.8330208607715647E-4</v>
      </c>
      <c r="BY15" s="24">
        <f t="shared" si="12"/>
        <v>7.5818669503883497E-4</v>
      </c>
      <c r="BZ15" s="24">
        <f t="shared" si="12"/>
        <v>1.9331257069368972E-3</v>
      </c>
      <c r="CA15" s="24">
        <f t="shared" si="12"/>
        <v>1.4955174390678526E-3</v>
      </c>
      <c r="CB15" s="24">
        <f t="shared" si="12"/>
        <v>1.0247075411766559E-3</v>
      </c>
      <c r="CC15" s="24">
        <f t="shared" si="12"/>
        <v>2.806275619737241E-4</v>
      </c>
      <c r="CD15" s="24">
        <f t="shared" si="12"/>
        <v>2.1986705712824425E-4</v>
      </c>
      <c r="CE15" s="24">
        <f t="shared" si="12"/>
        <v>3.3593641054246092E-4</v>
      </c>
      <c r="CF15" s="24">
        <f t="shared" si="14"/>
        <v>1.4914918541932456E-2</v>
      </c>
    </row>
    <row r="16" spans="1:99" x14ac:dyDescent="0.25">
      <c r="A16" s="31">
        <f>+[1]NEA!A17</f>
        <v>43040</v>
      </c>
      <c r="B16" s="17">
        <f>+[1]NEA!B17</f>
        <v>119.696</v>
      </c>
      <c r="C16" s="17">
        <f>+[1]NEA!C17</f>
        <v>119.117</v>
      </c>
      <c r="D16" s="17">
        <f>+[1]NEA!D17</f>
        <v>125.5617</v>
      </c>
      <c r="E16" s="17">
        <f>+[1]NEA!E17</f>
        <v>111.6844</v>
      </c>
      <c r="F16" s="17">
        <f>+[1]NEA!F17</f>
        <v>129.54740000000001</v>
      </c>
      <c r="G16" s="17">
        <f>+[1]NEA!G17</f>
        <v>112.81440000000001</v>
      </c>
      <c r="H16" s="17">
        <f>+[1]NEA!H17</f>
        <v>124.4777</v>
      </c>
      <c r="I16" s="17">
        <f>+[1]NEA!I17</f>
        <v>118.3001</v>
      </c>
      <c r="J16" s="17">
        <f>+[1]NEA!J17</f>
        <v>130.2373</v>
      </c>
      <c r="K16" s="17">
        <f>+[1]NEA!K17</f>
        <v>121.8421</v>
      </c>
      <c r="L16" s="17">
        <f>+[1]NEA!L17</f>
        <v>133.22489999999999</v>
      </c>
      <c r="M16" s="17">
        <f>+[1]NEA!M17</f>
        <v>117.60720000000001</v>
      </c>
      <c r="N16" s="17">
        <f>+[1]NEA!N17</f>
        <v>120.5569</v>
      </c>
      <c r="O16" s="18">
        <f>+[1]NEA!R17</f>
        <v>116.875</v>
      </c>
      <c r="P16" s="19">
        <f>+[1]NEA!S17</f>
        <v>118.6951</v>
      </c>
      <c r="Q16" s="20">
        <f>+[1]NEA!T17</f>
        <v>125.64879999999999</v>
      </c>
      <c r="R16" s="18">
        <f t="shared" si="4"/>
        <v>119.69656173000001</v>
      </c>
      <c r="S16" s="19">
        <f t="shared" si="5"/>
        <v>117.77793249107388</v>
      </c>
      <c r="T16" s="19">
        <f t="shared" si="6"/>
        <v>115.54541440803072</v>
      </c>
      <c r="U16" s="19">
        <f t="shared" si="7"/>
        <v>115.19251542185339</v>
      </c>
      <c r="V16" s="19"/>
      <c r="W16" s="20">
        <f t="shared" si="8"/>
        <v>118.2289072931861</v>
      </c>
      <c r="X16" s="21"/>
      <c r="Y16" s="41">
        <f t="shared" si="9"/>
        <v>1.5210860489929701E-2</v>
      </c>
      <c r="Z16" s="24">
        <f t="shared" si="9"/>
        <v>1.5293715538425179E-2</v>
      </c>
      <c r="AA16" s="24">
        <f t="shared" si="9"/>
        <v>1.1811017276946778E-2</v>
      </c>
      <c r="AB16" s="24">
        <f t="shared" si="9"/>
        <v>2.232681863659125E-2</v>
      </c>
      <c r="AC16" s="24">
        <f t="shared" si="9"/>
        <v>1.7915835410981407E-2</v>
      </c>
      <c r="AD16" s="24">
        <f t="shared" si="9"/>
        <v>7.0709135591753292E-3</v>
      </c>
      <c r="AE16" s="24">
        <f t="shared" si="9"/>
        <v>1.2167703545173048E-2</v>
      </c>
      <c r="AF16" s="24">
        <f t="shared" si="9"/>
        <v>3.0902653417443693E-2</v>
      </c>
      <c r="AG16" s="24">
        <f t="shared" si="9"/>
        <v>4.1983826395914914E-3</v>
      </c>
      <c r="AH16" s="24">
        <f t="shared" si="9"/>
        <v>1.6054676325230055E-3</v>
      </c>
      <c r="AI16" s="24">
        <f t="shared" si="9"/>
        <v>0</v>
      </c>
      <c r="AJ16" s="24">
        <f t="shared" si="9"/>
        <v>1.6930510543955446E-2</v>
      </c>
      <c r="AK16" s="24">
        <f t="shared" si="9"/>
        <v>8.1660539687105071E-3</v>
      </c>
      <c r="AL16" s="24">
        <f t="shared" si="9"/>
        <v>2.8144097639161147E-2</v>
      </c>
      <c r="AM16" s="24">
        <f t="shared" si="9"/>
        <v>1.140627063690558E-2</v>
      </c>
      <c r="AN16" s="24">
        <f t="shared" si="9"/>
        <v>2.1132317744628981E-2</v>
      </c>
      <c r="AO16" s="24">
        <f t="shared" si="10"/>
        <v>1.5209864281607866E-2</v>
      </c>
      <c r="AP16" s="24">
        <f t="shared" si="10"/>
        <v>1.3864160422657923E-2</v>
      </c>
      <c r="AQ16" s="24">
        <f t="shared" si="10"/>
        <v>1.25718373676309E-2</v>
      </c>
      <c r="AR16" s="24">
        <f t="shared" si="10"/>
        <v>1.181399257962501E-2</v>
      </c>
      <c r="AS16" s="24" t="e">
        <f t="shared" si="10"/>
        <v>#DIV/0!</v>
      </c>
      <c r="AT16" s="24">
        <f t="shared" si="10"/>
        <v>1.4746645566017902E-2</v>
      </c>
      <c r="AU16" s="21"/>
      <c r="BR16" s="21"/>
      <c r="BS16" s="35">
        <f t="shared" si="11"/>
        <v>43040</v>
      </c>
      <c r="BT16" s="24">
        <f t="shared" si="15"/>
        <v>5.3736501994019002E-3</v>
      </c>
      <c r="BU16" s="24">
        <f t="shared" si="12"/>
        <v>4.5250469455296094E-4</v>
      </c>
      <c r="BV16" s="24">
        <f t="shared" si="12"/>
        <v>2.399740124475623E-3</v>
      </c>
      <c r="BW16" s="24">
        <f t="shared" si="12"/>
        <v>1.5683802562454126E-3</v>
      </c>
      <c r="BX16" s="24">
        <f t="shared" si="12"/>
        <v>5.2268041586869493E-4</v>
      </c>
      <c r="BY16" s="24">
        <f t="shared" si="12"/>
        <v>6.6759036696391501E-4</v>
      </c>
      <c r="BZ16" s="24">
        <f t="shared" si="12"/>
        <v>2.8964506295874716E-3</v>
      </c>
      <c r="CA16" s="24">
        <f t="shared" si="12"/>
        <v>1.3023376922985567E-4</v>
      </c>
      <c r="CB16" s="24">
        <f t="shared" si="12"/>
        <v>1.0336260608332806E-4</v>
      </c>
      <c r="CC16" s="24">
        <f t="shared" si="12"/>
        <v>0</v>
      </c>
      <c r="CD16" s="24">
        <f t="shared" si="12"/>
        <v>8.2204294052888236E-4</v>
      </c>
      <c r="CE16" s="24">
        <f t="shared" si="12"/>
        <v>2.7331458339341157E-4</v>
      </c>
      <c r="CF16" s="24">
        <f t="shared" si="14"/>
        <v>1.5209950586331455E-2</v>
      </c>
    </row>
    <row r="17" spans="1:84" x14ac:dyDescent="0.25">
      <c r="A17" s="31">
        <f>+[1]NEA!A18</f>
        <v>43070</v>
      </c>
      <c r="B17" s="17">
        <f>+[1]NEA!B18</f>
        <v>122.2757</v>
      </c>
      <c r="C17" s="17">
        <f>+[1]NEA!C18</f>
        <v>120.45440000000001</v>
      </c>
      <c r="D17" s="17">
        <f>+[1]NEA!D18</f>
        <v>126.12569999999999</v>
      </c>
      <c r="E17" s="17">
        <f>+[1]NEA!E18</f>
        <v>113.23480000000001</v>
      </c>
      <c r="F17" s="17">
        <f>+[1]NEA!F18</f>
        <v>142.96350000000001</v>
      </c>
      <c r="G17" s="17">
        <f>+[1]NEA!G18</f>
        <v>115.08159999999999</v>
      </c>
      <c r="H17" s="17">
        <f>+[1]NEA!H18</f>
        <v>125.73860000000001</v>
      </c>
      <c r="I17" s="17">
        <f>+[1]NEA!I18</f>
        <v>121.8522</v>
      </c>
      <c r="J17" s="17">
        <f>+[1]NEA!J18</f>
        <v>130.99610000000001</v>
      </c>
      <c r="K17" s="17">
        <f>+[1]NEA!K18</f>
        <v>123.0341</v>
      </c>
      <c r="L17" s="17">
        <f>+[1]NEA!L18</f>
        <v>133.36000000000001</v>
      </c>
      <c r="M17" s="17">
        <f>+[1]NEA!M18</f>
        <v>119.8308</v>
      </c>
      <c r="N17" s="17">
        <f>+[1]NEA!N18</f>
        <v>121.3574</v>
      </c>
      <c r="O17" s="18">
        <f>+[1]NEA!R18</f>
        <v>117.52719999999999</v>
      </c>
      <c r="P17" s="19">
        <f>+[1]NEA!S18</f>
        <v>120.4722</v>
      </c>
      <c r="Q17" s="20">
        <f>+[1]NEA!T18</f>
        <v>132.76650000000001</v>
      </c>
      <c r="R17" s="18">
        <f t="shared" si="4"/>
        <v>122.27609913000002</v>
      </c>
      <c r="S17" s="19">
        <f t="shared" si="5"/>
        <v>119.23339198022521</v>
      </c>
      <c r="T17" s="19">
        <f t="shared" si="6"/>
        <v>117.21975766164748</v>
      </c>
      <c r="U17" s="19">
        <f t="shared" si="7"/>
        <v>116.77284688796682</v>
      </c>
      <c r="V17" s="19"/>
      <c r="W17" s="20">
        <f t="shared" si="8"/>
        <v>120.08066380495937</v>
      </c>
      <c r="X17" s="21"/>
      <c r="Y17" s="41">
        <f t="shared" si="9"/>
        <v>2.1552098649913143E-2</v>
      </c>
      <c r="Z17" s="24">
        <f t="shared" si="9"/>
        <v>1.1227616545077534E-2</v>
      </c>
      <c r="AA17" s="24">
        <f t="shared" si="9"/>
        <v>4.4918155775208746E-3</v>
      </c>
      <c r="AB17" s="24">
        <f t="shared" si="9"/>
        <v>1.3881974564039501E-2</v>
      </c>
      <c r="AC17" s="24">
        <f t="shared" si="9"/>
        <v>0.10356132195628787</v>
      </c>
      <c r="AD17" s="24">
        <f t="shared" si="9"/>
        <v>2.0096725240749347E-2</v>
      </c>
      <c r="AE17" s="24">
        <f t="shared" si="9"/>
        <v>1.0129525208129708E-2</v>
      </c>
      <c r="AF17" s="24">
        <f t="shared" si="9"/>
        <v>3.0026179183280544E-2</v>
      </c>
      <c r="AG17" s="24">
        <f t="shared" si="9"/>
        <v>5.8262878606973878E-3</v>
      </c>
      <c r="AH17" s="24">
        <f t="shared" si="9"/>
        <v>9.783153770330566E-3</v>
      </c>
      <c r="AI17" s="24">
        <f t="shared" si="9"/>
        <v>1.0140746962468139E-3</v>
      </c>
      <c r="AJ17" s="24">
        <f t="shared" si="9"/>
        <v>1.8907005693528989E-2</v>
      </c>
      <c r="AK17" s="24">
        <f t="shared" si="9"/>
        <v>6.64001811592696E-3</v>
      </c>
      <c r="AL17" s="24">
        <f t="shared" si="9"/>
        <v>5.5803208556148842E-3</v>
      </c>
      <c r="AM17" s="24">
        <f t="shared" si="9"/>
        <v>1.4971974411749134E-2</v>
      </c>
      <c r="AN17" s="24">
        <f t="shared" si="9"/>
        <v>5.664757641935303E-2</v>
      </c>
      <c r="AO17" s="24">
        <f t="shared" si="10"/>
        <v>2.1550639071978406E-2</v>
      </c>
      <c r="AP17" s="24">
        <f t="shared" si="10"/>
        <v>1.2357658674825522E-2</v>
      </c>
      <c r="AQ17" s="24">
        <f t="shared" si="10"/>
        <v>1.4490780635431078E-2</v>
      </c>
      <c r="AR17" s="24">
        <f t="shared" si="10"/>
        <v>1.3719046418302572E-2</v>
      </c>
      <c r="AS17" s="24" t="e">
        <f t="shared" si="10"/>
        <v>#DIV/0!</v>
      </c>
      <c r="AT17" s="24">
        <f t="shared" si="10"/>
        <v>1.5662468292811482E-2</v>
      </c>
      <c r="AU17" s="21"/>
      <c r="AV17" s="24">
        <f t="shared" ref="AV17:BQ28" si="16">+B17/B5-1</f>
        <v>0.22275700000000009</v>
      </c>
      <c r="AW17" s="24">
        <f t="shared" si="16"/>
        <v>0.20454400000000006</v>
      </c>
      <c r="AX17" s="24">
        <f t="shared" si="16"/>
        <v>0.26125699999999985</v>
      </c>
      <c r="AY17" s="24">
        <f t="shared" si="16"/>
        <v>0.13234800000000013</v>
      </c>
      <c r="AZ17" s="24">
        <f t="shared" si="16"/>
        <v>0.42963500000000021</v>
      </c>
      <c r="BA17" s="24">
        <f t="shared" si="16"/>
        <v>0.15081599999999984</v>
      </c>
      <c r="BB17" s="24">
        <f t="shared" si="16"/>
        <v>0.25738600000000011</v>
      </c>
      <c r="BC17" s="24">
        <f t="shared" si="16"/>
        <v>0.21852199999999988</v>
      </c>
      <c r="BD17" s="24">
        <f t="shared" si="16"/>
        <v>0.30996100000000015</v>
      </c>
      <c r="BE17" s="24">
        <f t="shared" si="16"/>
        <v>0.23034099999999991</v>
      </c>
      <c r="BF17" s="24">
        <f t="shared" si="16"/>
        <v>0.33360000000000012</v>
      </c>
      <c r="BG17" s="24">
        <f t="shared" si="16"/>
        <v>0.19830799999999993</v>
      </c>
      <c r="BH17" s="24">
        <f t="shared" si="16"/>
        <v>0.21357399999999993</v>
      </c>
      <c r="BI17" s="24">
        <f t="shared" si="16"/>
        <v>0.17527199999999987</v>
      </c>
      <c r="BJ17" s="24">
        <f t="shared" si="16"/>
        <v>0.20472200000000007</v>
      </c>
      <c r="BK17" s="24">
        <f t="shared" si="16"/>
        <v>0.3276650000000001</v>
      </c>
      <c r="BL17" s="24">
        <f t="shared" si="16"/>
        <v>0.22276099130000038</v>
      </c>
      <c r="BM17" s="24">
        <f t="shared" si="16"/>
        <v>0.19233391980225201</v>
      </c>
      <c r="BN17" s="24">
        <f t="shared" si="16"/>
        <v>0.1721975766164745</v>
      </c>
      <c r="BO17" s="24">
        <f t="shared" si="16"/>
        <v>0.16772846887966808</v>
      </c>
      <c r="BP17" s="24" t="e">
        <f t="shared" si="16"/>
        <v>#DIV/0!</v>
      </c>
      <c r="BQ17" s="24">
        <f t="shared" si="16"/>
        <v>0.20080663804959364</v>
      </c>
      <c r="BR17" s="21"/>
      <c r="BS17" s="35">
        <f t="shared" si="11"/>
        <v>43070</v>
      </c>
      <c r="BT17" s="24">
        <f t="shared" si="15"/>
        <v>3.9452942454217422E-3</v>
      </c>
      <c r="BU17" s="24">
        <f t="shared" si="12"/>
        <v>1.7151450340863306E-4</v>
      </c>
      <c r="BV17" s="24">
        <f t="shared" si="12"/>
        <v>1.5025264002138854E-3</v>
      </c>
      <c r="BW17" s="24">
        <f t="shared" si="12"/>
        <v>9.0900757752974213E-3</v>
      </c>
      <c r="BX17" s="24">
        <f t="shared" si="12"/>
        <v>1.4736345408367791E-3</v>
      </c>
      <c r="BY17" s="24">
        <f t="shared" si="12"/>
        <v>5.5409821547921687E-4</v>
      </c>
      <c r="BZ17" s="24">
        <f t="shared" si="12"/>
        <v>2.8578000100253943E-3</v>
      </c>
      <c r="CA17" s="24">
        <f t="shared" si="12"/>
        <v>1.7877088624515625E-4</v>
      </c>
      <c r="CB17" s="24">
        <f t="shared" si="12"/>
        <v>6.2141424943189054E-4</v>
      </c>
      <c r="CC17" s="24">
        <f t="shared" si="12"/>
        <v>1.5350220558751401E-5</v>
      </c>
      <c r="CD17" s="24">
        <f t="shared" si="12"/>
        <v>9.1956456356101729E-4</v>
      </c>
      <c r="CE17" s="24">
        <f t="shared" si="12"/>
        <v>2.2069659804838915E-4</v>
      </c>
      <c r="CF17" s="24">
        <f t="shared" si="14"/>
        <v>2.1550740208528277E-2</v>
      </c>
    </row>
    <row r="18" spans="1:84" x14ac:dyDescent="0.25">
      <c r="A18" s="31">
        <f>+[1]NEA!A19</f>
        <v>43101</v>
      </c>
      <c r="B18" s="17">
        <f>+[1]NEA!B19</f>
        <v>124.71720000000001</v>
      </c>
      <c r="C18" s="17">
        <f>+[1]NEA!C19</f>
        <v>122.23909999999999</v>
      </c>
      <c r="D18" s="17">
        <f>+[1]NEA!D19</f>
        <v>128.64769999999999</v>
      </c>
      <c r="E18" s="17">
        <f>+[1]NEA!E19</f>
        <v>114.03959999999999</v>
      </c>
      <c r="F18" s="17">
        <f>+[1]NEA!F19</f>
        <v>150.86529999999999</v>
      </c>
      <c r="G18" s="17">
        <f>+[1]NEA!G19</f>
        <v>115.7603</v>
      </c>
      <c r="H18" s="17">
        <f>+[1]NEA!H19</f>
        <v>127.99160000000001</v>
      </c>
      <c r="I18" s="17">
        <f>+[1]NEA!I19</f>
        <v>125.8222</v>
      </c>
      <c r="J18" s="17">
        <f>+[1]NEA!J19</f>
        <v>134.34569999999999</v>
      </c>
      <c r="K18" s="17">
        <f>+[1]NEA!K19</f>
        <v>126.12009999999999</v>
      </c>
      <c r="L18" s="17">
        <f>+[1]NEA!L19</f>
        <v>135.16290000000001</v>
      </c>
      <c r="M18" s="17">
        <f>+[1]NEA!M19</f>
        <v>121.1752</v>
      </c>
      <c r="N18" s="17">
        <f>+[1]NEA!N19</f>
        <v>122.9868</v>
      </c>
      <c r="O18" s="18">
        <f>+[1]NEA!R19</f>
        <v>120.04430000000001</v>
      </c>
      <c r="P18" s="19">
        <f>+[1]NEA!S19</f>
        <v>121.9888</v>
      </c>
      <c r="Q18" s="20">
        <f>+[1]NEA!T19</f>
        <v>138.81530000000001</v>
      </c>
      <c r="R18" s="18">
        <f t="shared" si="4"/>
        <v>124.71775449999998</v>
      </c>
      <c r="S18" s="19">
        <f t="shared" si="5"/>
        <v>120.85522997802798</v>
      </c>
      <c r="T18" s="19">
        <f t="shared" si="6"/>
        <v>118.57506932388546</v>
      </c>
      <c r="U18" s="19">
        <f t="shared" si="7"/>
        <v>118.13002621023513</v>
      </c>
      <c r="V18" s="19"/>
      <c r="W18" s="20">
        <f t="shared" si="8"/>
        <v>122.19004746822256</v>
      </c>
      <c r="X18" s="21"/>
      <c r="Y18" s="41">
        <f t="shared" si="9"/>
        <v>1.9967172545321876E-2</v>
      </c>
      <c r="Z18" s="24">
        <f t="shared" si="9"/>
        <v>1.481639524998668E-2</v>
      </c>
      <c r="AA18" s="24">
        <f t="shared" si="9"/>
        <v>1.9995924700517032E-2</v>
      </c>
      <c r="AB18" s="24">
        <f t="shared" si="9"/>
        <v>7.1073556892402578E-3</v>
      </c>
      <c r="AC18" s="24">
        <f t="shared" si="9"/>
        <v>5.5271450405173228E-2</v>
      </c>
      <c r="AD18" s="24">
        <f t="shared" si="9"/>
        <v>5.897554430942975E-3</v>
      </c>
      <c r="AE18" s="24">
        <f t="shared" si="9"/>
        <v>1.7918125380750327E-2</v>
      </c>
      <c r="AF18" s="24">
        <f t="shared" si="9"/>
        <v>3.25804540254504E-2</v>
      </c>
      <c r="AG18" s="24">
        <f t="shared" si="9"/>
        <v>2.5570226899884752E-2</v>
      </c>
      <c r="AH18" s="24">
        <f t="shared" si="9"/>
        <v>2.5082477134387826E-2</v>
      </c>
      <c r="AI18" s="24">
        <f t="shared" si="9"/>
        <v>1.3519046190761719E-2</v>
      </c>
      <c r="AJ18" s="24">
        <f t="shared" si="9"/>
        <v>1.1219152338130201E-2</v>
      </c>
      <c r="AK18" s="24">
        <f t="shared" si="9"/>
        <v>1.3426457719100782E-2</v>
      </c>
      <c r="AL18" s="24">
        <f t="shared" si="9"/>
        <v>2.1417169812605108E-2</v>
      </c>
      <c r="AM18" s="24">
        <f t="shared" si="9"/>
        <v>1.2588796419422899E-2</v>
      </c>
      <c r="AN18" s="24">
        <f t="shared" si="9"/>
        <v>4.5559685613464129E-2</v>
      </c>
      <c r="AO18" s="24">
        <f t="shared" si="10"/>
        <v>1.9968378018046407E-2</v>
      </c>
      <c r="AP18" s="24">
        <f t="shared" si="10"/>
        <v>1.3602213028307997E-2</v>
      </c>
      <c r="AQ18" s="24">
        <f t="shared" si="10"/>
        <v>1.1562143526606228E-2</v>
      </c>
      <c r="AR18" s="24">
        <f t="shared" si="10"/>
        <v>1.162238789613812E-2</v>
      </c>
      <c r="AS18" s="24" t="e">
        <f t="shared" si="10"/>
        <v>#DIV/0!</v>
      </c>
      <c r="AT18" s="24">
        <f t="shared" si="10"/>
        <v>1.7566389095661217E-2</v>
      </c>
      <c r="AU18" s="21"/>
      <c r="AV18" s="24">
        <f t="shared" si="16"/>
        <v>0.22665376251442115</v>
      </c>
      <c r="AW18" s="24">
        <f t="shared" si="16"/>
        <v>0.20157255393059836</v>
      </c>
      <c r="AX18" s="24">
        <f t="shared" si="16"/>
        <v>0.27657841100109737</v>
      </c>
      <c r="AY18" s="24">
        <f t="shared" si="16"/>
        <v>0.13715850972281896</v>
      </c>
      <c r="AZ18" s="24">
        <f t="shared" si="16"/>
        <v>0.48791151350178485</v>
      </c>
      <c r="BA18" s="24">
        <f t="shared" si="16"/>
        <v>0.14147172162992594</v>
      </c>
      <c r="BB18" s="24">
        <f t="shared" si="16"/>
        <v>0.2475228223937247</v>
      </c>
      <c r="BC18" s="24">
        <f t="shared" si="16"/>
        <v>0.25387981420341355</v>
      </c>
      <c r="BD18" s="24">
        <f t="shared" si="16"/>
        <v>0.3078163877996829</v>
      </c>
      <c r="BE18" s="24">
        <f t="shared" si="16"/>
        <v>0.21698783206121597</v>
      </c>
      <c r="BF18" s="24">
        <f t="shared" si="16"/>
        <v>0.32955702384711416</v>
      </c>
      <c r="BG18" s="24">
        <f t="shared" si="16"/>
        <v>0.16186277433291885</v>
      </c>
      <c r="BH18" s="24">
        <f t="shared" si="16"/>
        <v>0.20508896078827155</v>
      </c>
      <c r="BI18" s="24">
        <f t="shared" si="16"/>
        <v>0.17142561606446716</v>
      </c>
      <c r="BJ18" s="24">
        <f t="shared" si="16"/>
        <v>0.19756655694510017</v>
      </c>
      <c r="BK18" s="24">
        <f t="shared" si="16"/>
        <v>0.38334449453698949</v>
      </c>
      <c r="BL18" s="24">
        <f t="shared" si="16"/>
        <v>0.22666173928205824</v>
      </c>
      <c r="BM18" s="24">
        <f t="shared" si="16"/>
        <v>0.18751428833136141</v>
      </c>
      <c r="BN18" s="24">
        <f t="shared" si="16"/>
        <v>0.16342091179659102</v>
      </c>
      <c r="BO18" s="24">
        <f t="shared" si="16"/>
        <v>0.16369491170842498</v>
      </c>
      <c r="BP18" s="24" t="e">
        <f t="shared" si="16"/>
        <v>#DIV/0!</v>
      </c>
      <c r="BQ18" s="24">
        <f t="shared" si="16"/>
        <v>0.20416337129067741</v>
      </c>
      <c r="BR18" s="21"/>
      <c r="BS18" s="35">
        <f t="shared" si="11"/>
        <v>43101</v>
      </c>
      <c r="BT18" s="24">
        <f t="shared" si="15"/>
        <v>5.1537433030438206E-3</v>
      </c>
      <c r="BU18" s="24">
        <f t="shared" si="12"/>
        <v>7.5076895900002779E-4</v>
      </c>
      <c r="BV18" s="24">
        <f t="shared" si="12"/>
        <v>7.6349430017573711E-4</v>
      </c>
      <c r="BW18" s="24">
        <f t="shared" si="12"/>
        <v>5.2409103362319612E-3</v>
      </c>
      <c r="BX18" s="24">
        <f t="shared" si="12"/>
        <v>4.318344527980661E-4</v>
      </c>
      <c r="BY18" s="24">
        <f t="shared" si="12"/>
        <v>9.6918521014396138E-4</v>
      </c>
      <c r="BZ18" s="24">
        <f t="shared" si="12"/>
        <v>3.1266310477061254E-3</v>
      </c>
      <c r="CA18" s="24">
        <f t="shared" si="12"/>
        <v>7.7250606620938959E-4</v>
      </c>
      <c r="CB18" s="24">
        <f t="shared" si="12"/>
        <v>1.5748542024294273E-3</v>
      </c>
      <c r="CC18" s="24">
        <f t="shared" si="12"/>
        <v>2.0052586082107819E-4</v>
      </c>
      <c r="CD18" s="24">
        <f t="shared" si="12"/>
        <v>5.4424386856914621E-4</v>
      </c>
      <c r="CE18" s="24">
        <f t="shared" si="12"/>
        <v>4.3974559131536463E-4</v>
      </c>
      <c r="CF18" s="24">
        <f t="shared" si="14"/>
        <v>1.9968443198444107E-2</v>
      </c>
    </row>
    <row r="19" spans="1:84" x14ac:dyDescent="0.25">
      <c r="A19" s="31">
        <f>+[1]NEA!A20</f>
        <v>43132</v>
      </c>
      <c r="B19" s="17">
        <f>+[1]NEA!B20</f>
        <v>127.29340000000001</v>
      </c>
      <c r="C19" s="17">
        <f>+[1]NEA!C20</f>
        <v>124.745</v>
      </c>
      <c r="D19" s="17">
        <f>+[1]NEA!D20</f>
        <v>130.93700000000001</v>
      </c>
      <c r="E19" s="17">
        <f>+[1]NEA!E20</f>
        <v>112.5759</v>
      </c>
      <c r="F19" s="17">
        <f>+[1]NEA!F20</f>
        <v>156.38030000000001</v>
      </c>
      <c r="G19" s="17">
        <f>+[1]NEA!G20</f>
        <v>117.5562</v>
      </c>
      <c r="H19" s="17">
        <f>+[1]NEA!H20</f>
        <v>130.8022</v>
      </c>
      <c r="I19" s="17">
        <f>+[1]NEA!I20</f>
        <v>129.3279</v>
      </c>
      <c r="J19" s="17">
        <f>+[1]NEA!J20</f>
        <v>146.66409999999999</v>
      </c>
      <c r="K19" s="17">
        <f>+[1]NEA!K20</f>
        <v>127.2774</v>
      </c>
      <c r="L19" s="17">
        <f>+[1]NEA!L20</f>
        <v>138.14019999999999</v>
      </c>
      <c r="M19" s="17">
        <f>+[1]NEA!M20</f>
        <v>124.5937</v>
      </c>
      <c r="N19" s="17">
        <f>+[1]NEA!N20</f>
        <v>125.2907</v>
      </c>
      <c r="O19" s="18">
        <f>+[1]NEA!R20</f>
        <v>120.3421</v>
      </c>
      <c r="P19" s="19">
        <f>+[1]NEA!S20</f>
        <v>124.07259999999999</v>
      </c>
      <c r="Q19" s="20">
        <f>+[1]NEA!T20</f>
        <v>144.94929999999999</v>
      </c>
      <c r="R19" s="18">
        <f t="shared" si="4"/>
        <v>127.29388323000001</v>
      </c>
      <c r="S19" s="19">
        <f t="shared" si="5"/>
        <v>122.5794205850041</v>
      </c>
      <c r="T19" s="19">
        <f t="shared" si="6"/>
        <v>119.42358361381754</v>
      </c>
      <c r="U19" s="19">
        <f t="shared" si="7"/>
        <v>118.53865705394193</v>
      </c>
      <c r="V19" s="19"/>
      <c r="W19" s="20">
        <f t="shared" si="8"/>
        <v>124.25606678474681</v>
      </c>
      <c r="X19" s="21"/>
      <c r="Y19" s="41">
        <f t="shared" si="9"/>
        <v>2.0656332887524664E-2</v>
      </c>
      <c r="Z19" s="24">
        <f t="shared" si="9"/>
        <v>2.0499987319932966E-2</v>
      </c>
      <c r="AA19" s="24">
        <f t="shared" si="9"/>
        <v>1.7795110211842324E-2</v>
      </c>
      <c r="AB19" s="24">
        <f t="shared" si="9"/>
        <v>-1.2835015205244438E-2</v>
      </c>
      <c r="AC19" s="24">
        <f t="shared" si="9"/>
        <v>3.6555788508026765E-2</v>
      </c>
      <c r="AD19" s="24">
        <f t="shared" si="9"/>
        <v>1.5513954265840679E-2</v>
      </c>
      <c r="AE19" s="24">
        <f t="shared" si="9"/>
        <v>2.1959253576015803E-2</v>
      </c>
      <c r="AF19" s="24">
        <f t="shared" si="9"/>
        <v>2.7862332720298921E-2</v>
      </c>
      <c r="AG19" s="24">
        <f t="shared" si="9"/>
        <v>9.1691807032156625E-2</v>
      </c>
      <c r="AH19" s="24">
        <f t="shared" si="9"/>
        <v>9.1761741387772489E-3</v>
      </c>
      <c r="AI19" s="24">
        <f t="shared" si="9"/>
        <v>2.2027494231035227E-2</v>
      </c>
      <c r="AJ19" s="24">
        <f t="shared" si="9"/>
        <v>2.8211218137044414E-2</v>
      </c>
      <c r="AK19" s="24">
        <f t="shared" si="9"/>
        <v>1.8732904669444217E-2</v>
      </c>
      <c r="AL19" s="24">
        <f t="shared" si="9"/>
        <v>2.4807508561421887E-3</v>
      </c>
      <c r="AM19" s="24">
        <f t="shared" si="9"/>
        <v>1.7081896042915323E-2</v>
      </c>
      <c r="AN19" s="24">
        <f t="shared" si="9"/>
        <v>4.4188212682607642E-2</v>
      </c>
      <c r="AO19" s="24">
        <f t="shared" si="10"/>
        <v>2.065566959834908E-2</v>
      </c>
      <c r="AP19" s="24">
        <f t="shared" si="10"/>
        <v>1.4266578345757841E-2</v>
      </c>
      <c r="AQ19" s="24">
        <f t="shared" si="10"/>
        <v>7.1559248902008932E-3</v>
      </c>
      <c r="AR19" s="24">
        <f t="shared" si="10"/>
        <v>3.4591615427186362E-3</v>
      </c>
      <c r="AS19" s="24" t="e">
        <f t="shared" si="10"/>
        <v>#DIV/0!</v>
      </c>
      <c r="AT19" s="24">
        <f t="shared" si="10"/>
        <v>1.690824546951375E-2</v>
      </c>
      <c r="AU19" s="21"/>
      <c r="AV19" s="24">
        <f t="shared" si="16"/>
        <v>0.23034320912956208</v>
      </c>
      <c r="AW19" s="24">
        <f t="shared" si="16"/>
        <v>0.20676745553887343</v>
      </c>
      <c r="AX19" s="24">
        <f t="shared" si="16"/>
        <v>0.25564834136312031</v>
      </c>
      <c r="AY19" s="24">
        <f t="shared" si="16"/>
        <v>0.12094900780749795</v>
      </c>
      <c r="AZ19" s="24">
        <f t="shared" si="16"/>
        <v>0.50386785067903772</v>
      </c>
      <c r="BA19" s="24">
        <f t="shared" si="16"/>
        <v>0.15506309524862272</v>
      </c>
      <c r="BB19" s="24">
        <f t="shared" si="16"/>
        <v>0.24296165793852387</v>
      </c>
      <c r="BC19" s="24">
        <f t="shared" si="16"/>
        <v>0.27691911233279232</v>
      </c>
      <c r="BD19" s="24">
        <f t="shared" si="16"/>
        <v>0.36944338621967243</v>
      </c>
      <c r="BE19" s="24">
        <f t="shared" si="16"/>
        <v>0.20431358968099422</v>
      </c>
      <c r="BF19" s="24">
        <f t="shared" si="16"/>
        <v>0.25830801812675053</v>
      </c>
      <c r="BG19" s="24">
        <f t="shared" si="16"/>
        <v>0.15027548921492961</v>
      </c>
      <c r="BH19" s="24">
        <f t="shared" si="16"/>
        <v>0.21386191755977246</v>
      </c>
      <c r="BI19" s="24">
        <f t="shared" si="16"/>
        <v>0.15634281497396496</v>
      </c>
      <c r="BJ19" s="24">
        <f t="shared" si="16"/>
        <v>0.19938789675059398</v>
      </c>
      <c r="BK19" s="24">
        <f t="shared" si="16"/>
        <v>0.40602980661782961</v>
      </c>
      <c r="BL19" s="24">
        <f t="shared" si="16"/>
        <v>0.23034913576208127</v>
      </c>
      <c r="BM19" s="24">
        <f t="shared" si="16"/>
        <v>0.18658128918299921</v>
      </c>
      <c r="BN19" s="24">
        <f t="shared" si="16"/>
        <v>0.15798260762490113</v>
      </c>
      <c r="BO19" s="24">
        <f t="shared" si="16"/>
        <v>0.15938013077139557</v>
      </c>
      <c r="BP19" s="24" t="e">
        <f t="shared" si="16"/>
        <v>#DIV/0!</v>
      </c>
      <c r="BQ19" s="24">
        <f t="shared" si="16"/>
        <v>0.2078133902158199</v>
      </c>
      <c r="BR19" s="21"/>
      <c r="BS19" s="35">
        <f t="shared" si="11"/>
        <v>43132</v>
      </c>
      <c r="BT19" s="24">
        <f t="shared" si="15"/>
        <v>7.0947174086653962E-3</v>
      </c>
      <c r="BU19" s="24">
        <f t="shared" si="12"/>
        <v>6.6815579567213606E-4</v>
      </c>
      <c r="BV19" s="24">
        <f t="shared" si="12"/>
        <v>-1.3613936169189068E-3</v>
      </c>
      <c r="BW19" s="24">
        <f t="shared" si="12"/>
        <v>3.586245521868685E-3</v>
      </c>
      <c r="BX19" s="24">
        <f t="shared" si="12"/>
        <v>1.1203027329029216E-3</v>
      </c>
      <c r="BY19" s="24">
        <f t="shared" si="12"/>
        <v>1.185382288890383E-3</v>
      </c>
      <c r="BZ19" s="24">
        <f t="shared" si="12"/>
        <v>2.7069154054132102E-3</v>
      </c>
      <c r="CA19" s="24">
        <f t="shared" si="12"/>
        <v>2.7853325764208934E-3</v>
      </c>
      <c r="CB19" s="24">
        <f t="shared" si="12"/>
        <v>5.7903416689919593E-4</v>
      </c>
      <c r="CC19" s="24">
        <f t="shared" si="12"/>
        <v>3.2466476155654385E-4</v>
      </c>
      <c r="CD19" s="24">
        <f t="shared" si="12"/>
        <v>1.3567956143980117E-3</v>
      </c>
      <c r="CE19" s="24">
        <f t="shared" si="12"/>
        <v>6.0960877890138619E-4</v>
      </c>
      <c r="CF19" s="24">
        <f t="shared" si="14"/>
        <v>2.0655761434669857E-2</v>
      </c>
    </row>
    <row r="20" spans="1:84" x14ac:dyDescent="0.25">
      <c r="A20" s="31">
        <f>+[1]NEA!A21</f>
        <v>43160</v>
      </c>
      <c r="B20" s="17">
        <f>+[1]NEA!B21</f>
        <v>130.3843</v>
      </c>
      <c r="C20" s="17">
        <f>+[1]NEA!C21</f>
        <v>127.8202</v>
      </c>
      <c r="D20" s="17">
        <f>+[1]NEA!D21</f>
        <v>131.82069999999999</v>
      </c>
      <c r="E20" s="17">
        <f>+[1]NEA!E21</f>
        <v>113.4136</v>
      </c>
      <c r="F20" s="17">
        <f>+[1]NEA!F21</f>
        <v>158.1823</v>
      </c>
      <c r="G20" s="17">
        <f>+[1]NEA!G21</f>
        <v>121.65170000000001</v>
      </c>
      <c r="H20" s="17">
        <f>+[1]NEA!H21</f>
        <v>133.29519999999999</v>
      </c>
      <c r="I20" s="17">
        <f>+[1]NEA!I21</f>
        <v>134.3939</v>
      </c>
      <c r="J20" s="17">
        <f>+[1]NEA!J21</f>
        <v>150.5669</v>
      </c>
      <c r="K20" s="17">
        <f>+[1]NEA!K21</f>
        <v>129.85169999999999</v>
      </c>
      <c r="L20" s="17">
        <f>+[1]NEA!L21</f>
        <v>164.06899999999999</v>
      </c>
      <c r="M20" s="17">
        <f>+[1]NEA!M21</f>
        <v>127.4808</v>
      </c>
      <c r="N20" s="17">
        <f>+[1]NEA!N21</f>
        <v>126.0938</v>
      </c>
      <c r="O20" s="18">
        <f>+[1]NEA!R21</f>
        <v>120.9623</v>
      </c>
      <c r="P20" s="19">
        <f>+[1]NEA!S21</f>
        <v>127.1854</v>
      </c>
      <c r="Q20" s="20">
        <f>+[1]NEA!T21</f>
        <v>149.69759999999999</v>
      </c>
      <c r="R20" s="18">
        <f t="shared" si="4"/>
        <v>130.38557664000001</v>
      </c>
      <c r="S20" s="19">
        <f t="shared" si="5"/>
        <v>125.13898247734137</v>
      </c>
      <c r="T20" s="19">
        <f t="shared" si="6"/>
        <v>121.62568922350162</v>
      </c>
      <c r="U20" s="19">
        <f t="shared" si="7"/>
        <v>120.62351777316735</v>
      </c>
      <c r="V20" s="19"/>
      <c r="W20" s="20">
        <f t="shared" si="8"/>
        <v>127.76642302563036</v>
      </c>
      <c r="X20" s="21"/>
      <c r="Y20" s="41">
        <f t="shared" si="9"/>
        <v>2.4281698815492359E-2</v>
      </c>
      <c r="Z20" s="24">
        <f t="shared" si="9"/>
        <v>2.4651889855304754E-2</v>
      </c>
      <c r="AA20" s="24">
        <f t="shared" si="9"/>
        <v>6.7490472517315325E-3</v>
      </c>
      <c r="AB20" s="24">
        <f t="shared" si="9"/>
        <v>7.4412018913461164E-3</v>
      </c>
      <c r="AC20" s="24">
        <f t="shared" si="9"/>
        <v>1.152319058091078E-2</v>
      </c>
      <c r="AD20" s="24">
        <f t="shared" si="9"/>
        <v>3.4838655893946857E-2</v>
      </c>
      <c r="AE20" s="24">
        <f t="shared" si="9"/>
        <v>1.9059312458047373E-2</v>
      </c>
      <c r="AF20" s="24">
        <f t="shared" si="9"/>
        <v>3.9171748710061793E-2</v>
      </c>
      <c r="AG20" s="24">
        <f t="shared" si="9"/>
        <v>2.661046568314962E-2</v>
      </c>
      <c r="AH20" s="24">
        <f t="shared" si="9"/>
        <v>2.0225900277661246E-2</v>
      </c>
      <c r="AI20" s="24">
        <f t="shared" si="9"/>
        <v>0.18769916360335359</v>
      </c>
      <c r="AJ20" s="24">
        <f t="shared" si="9"/>
        <v>2.3172118654474438E-2</v>
      </c>
      <c r="AK20" s="24">
        <f t="shared" si="9"/>
        <v>6.4098931524845248E-3</v>
      </c>
      <c r="AL20" s="24">
        <f t="shared" si="9"/>
        <v>5.153641161322664E-3</v>
      </c>
      <c r="AM20" s="24">
        <f t="shared" si="9"/>
        <v>2.5088536872766465E-2</v>
      </c>
      <c r="AN20" s="24">
        <f t="shared" si="9"/>
        <v>3.2758350678478543E-2</v>
      </c>
      <c r="AO20" s="24">
        <f t="shared" si="10"/>
        <v>2.4287839537535438E-2</v>
      </c>
      <c r="AP20" s="24">
        <f t="shared" si="10"/>
        <v>2.0880845089019662E-2</v>
      </c>
      <c r="AQ20" s="24">
        <f t="shared" si="10"/>
        <v>1.8439453439992759E-2</v>
      </c>
      <c r="AR20" s="24">
        <f t="shared" si="10"/>
        <v>1.7588023780940043E-2</v>
      </c>
      <c r="AS20" s="24" t="e">
        <f t="shared" si="10"/>
        <v>#DIV/0!</v>
      </c>
      <c r="AT20" s="24">
        <f t="shared" si="10"/>
        <v>2.8250984694088821E-2</v>
      </c>
      <c r="AU20" s="21"/>
      <c r="AV20" s="24">
        <f t="shared" si="16"/>
        <v>0.23017983167905798</v>
      </c>
      <c r="AW20" s="24">
        <f t="shared" si="16"/>
        <v>0.21698984478690808</v>
      </c>
      <c r="AX20" s="24">
        <f t="shared" si="16"/>
        <v>0.23997452713405787</v>
      </c>
      <c r="AY20" s="24">
        <f t="shared" si="16"/>
        <v>9.8635781976977865E-2</v>
      </c>
      <c r="AZ20" s="24">
        <f t="shared" si="16"/>
        <v>0.39678896854753898</v>
      </c>
      <c r="BA20" s="24">
        <f t="shared" si="16"/>
        <v>0.1790903152144625</v>
      </c>
      <c r="BB20" s="24">
        <f t="shared" si="16"/>
        <v>0.23833457047380779</v>
      </c>
      <c r="BC20" s="24">
        <f t="shared" si="16"/>
        <v>0.31280452781826207</v>
      </c>
      <c r="BD20" s="24">
        <f t="shared" si="16"/>
        <v>0.3593217064411347</v>
      </c>
      <c r="BE20" s="24">
        <f t="shared" si="16"/>
        <v>0.22802121417884891</v>
      </c>
      <c r="BF20" s="24">
        <f t="shared" si="16"/>
        <v>0.32358540796076074</v>
      </c>
      <c r="BG20" s="24">
        <f t="shared" si="16"/>
        <v>0.15393764720578318</v>
      </c>
      <c r="BH20" s="24">
        <f t="shared" si="16"/>
        <v>0.20620638526844437</v>
      </c>
      <c r="BI20" s="24">
        <f t="shared" si="16"/>
        <v>0.15302009072616207</v>
      </c>
      <c r="BJ20" s="24">
        <f t="shared" si="16"/>
        <v>0.20660559580144122</v>
      </c>
      <c r="BK20" s="24">
        <f t="shared" si="16"/>
        <v>0.37278180305905084</v>
      </c>
      <c r="BL20" s="24">
        <f t="shared" si="16"/>
        <v>0.23019227365620498</v>
      </c>
      <c r="BM20" s="24">
        <f t="shared" si="16"/>
        <v>0.19159872486521135</v>
      </c>
      <c r="BN20" s="24">
        <f t="shared" si="16"/>
        <v>0.15981635873988687</v>
      </c>
      <c r="BO20" s="24">
        <f t="shared" si="16"/>
        <v>0.16088617488450674</v>
      </c>
      <c r="BP20" s="24" t="e">
        <f t="shared" si="16"/>
        <v>#DIV/0!</v>
      </c>
      <c r="BQ20" s="24">
        <f t="shared" si="16"/>
        <v>0.21706566981027708</v>
      </c>
      <c r="BR20" s="21"/>
      <c r="BS20" s="35">
        <f t="shared" si="11"/>
        <v>43160</v>
      </c>
      <c r="BT20" s="24">
        <f t="shared" si="15"/>
        <v>8.5303175184259228E-3</v>
      </c>
      <c r="BU20" s="24">
        <f t="shared" si="12"/>
        <v>2.5269715476214111E-4</v>
      </c>
      <c r="BV20" s="24">
        <f t="shared" si="12"/>
        <v>7.6337971960839903E-4</v>
      </c>
      <c r="BW20" s="24">
        <f t="shared" si="12"/>
        <v>1.1480736628921796E-3</v>
      </c>
      <c r="BX20" s="24">
        <f t="shared" si="12"/>
        <v>2.5031140656153429E-3</v>
      </c>
      <c r="BY20" s="24">
        <f t="shared" si="12"/>
        <v>1.0301539592783263E-3</v>
      </c>
      <c r="BZ20" s="24">
        <f t="shared" si="12"/>
        <v>3.832530201880068E-3</v>
      </c>
      <c r="CA20" s="24">
        <f t="shared" si="12"/>
        <v>8.6460853429950308E-4</v>
      </c>
      <c r="CB20" s="24">
        <f t="shared" si="12"/>
        <v>1.2619375395739262E-3</v>
      </c>
      <c r="CC20" s="24">
        <f t="shared" si="12"/>
        <v>2.7702275216154168E-3</v>
      </c>
      <c r="CD20" s="24">
        <f t="shared" si="12"/>
        <v>1.1226933210991314E-3</v>
      </c>
      <c r="CE20" s="24">
        <f t="shared" si="12"/>
        <v>2.0819853975147194E-4</v>
      </c>
      <c r="CF20" s="24">
        <f t="shared" si="14"/>
        <v>2.4287931738801827E-2</v>
      </c>
    </row>
    <row r="21" spans="1:84" x14ac:dyDescent="0.25">
      <c r="A21" s="31">
        <f>+[1]NEA!A22</f>
        <v>43191</v>
      </c>
      <c r="B21" s="17">
        <f>+[1]NEA!B22</f>
        <v>133.8357</v>
      </c>
      <c r="C21" s="17">
        <f>+[1]NEA!C22</f>
        <v>130.15600000000001</v>
      </c>
      <c r="D21" s="17">
        <f>+[1]NEA!D22</f>
        <v>133.97730000000001</v>
      </c>
      <c r="E21" s="17">
        <f>+[1]NEA!E22</f>
        <v>115.7987</v>
      </c>
      <c r="F21" s="17">
        <f>+[1]NEA!F22</f>
        <v>174.41489999999999</v>
      </c>
      <c r="G21" s="17">
        <f>+[1]NEA!G22</f>
        <v>123.24590000000001</v>
      </c>
      <c r="H21" s="17">
        <f>+[1]NEA!H22</f>
        <v>135.81290000000001</v>
      </c>
      <c r="I21" s="17">
        <f>+[1]NEA!I22</f>
        <v>138.0523</v>
      </c>
      <c r="J21" s="17">
        <f>+[1]NEA!J22</f>
        <v>154.3117</v>
      </c>
      <c r="K21" s="17">
        <f>+[1]NEA!K22</f>
        <v>131.2139</v>
      </c>
      <c r="L21" s="17">
        <f>+[1]NEA!L22</f>
        <v>164.9556</v>
      </c>
      <c r="M21" s="17">
        <f>+[1]NEA!M22</f>
        <v>129.04310000000001</v>
      </c>
      <c r="N21" s="17">
        <f>+[1]NEA!N22</f>
        <v>128.09690000000001</v>
      </c>
      <c r="O21" s="18">
        <f>+[1]NEA!R22</f>
        <v>121.6058</v>
      </c>
      <c r="P21" s="19">
        <f>+[1]NEA!S22</f>
        <v>129.7902</v>
      </c>
      <c r="Q21" s="20">
        <f>+[1]NEA!T22</f>
        <v>158.48240000000001</v>
      </c>
      <c r="R21" s="18">
        <f t="shared" si="4"/>
        <v>133.83684557000001</v>
      </c>
      <c r="S21" s="19">
        <f t="shared" si="5"/>
        <v>127.24336178247735</v>
      </c>
      <c r="T21" s="19">
        <f t="shared" si="6"/>
        <v>123.48319672276351</v>
      </c>
      <c r="U21" s="19">
        <f t="shared" si="7"/>
        <v>122.53155352697094</v>
      </c>
      <c r="V21" s="19"/>
      <c r="W21" s="20">
        <f t="shared" si="8"/>
        <v>130.17150741821214</v>
      </c>
      <c r="X21" s="21"/>
      <c r="Y21" s="41">
        <f t="shared" si="9"/>
        <v>2.6470978484372854E-2</v>
      </c>
      <c r="Z21" s="24">
        <f t="shared" si="9"/>
        <v>1.8274106909549559E-2</v>
      </c>
      <c r="AA21" s="24">
        <f t="shared" si="9"/>
        <v>1.6360101258755533E-2</v>
      </c>
      <c r="AB21" s="24">
        <f t="shared" si="9"/>
        <v>2.1030105736878024E-2</v>
      </c>
      <c r="AC21" s="24">
        <f t="shared" si="9"/>
        <v>0.10261957248061249</v>
      </c>
      <c r="AD21" s="24">
        <f t="shared" si="9"/>
        <v>1.3104625747112353E-2</v>
      </c>
      <c r="AE21" s="24">
        <f t="shared" si="9"/>
        <v>1.8888152011475423E-2</v>
      </c>
      <c r="AF21" s="24">
        <f t="shared" si="9"/>
        <v>2.7221473593667556E-2</v>
      </c>
      <c r="AG21" s="24">
        <f t="shared" si="9"/>
        <v>2.4871336263149413E-2</v>
      </c>
      <c r="AH21" s="24">
        <f t="shared" si="9"/>
        <v>1.0490428696736442E-2</v>
      </c>
      <c r="AI21" s="24">
        <f t="shared" si="9"/>
        <v>5.4038240008777993E-3</v>
      </c>
      <c r="AJ21" s="24">
        <f t="shared" si="9"/>
        <v>1.2255178819085E-2</v>
      </c>
      <c r="AK21" s="24">
        <f t="shared" si="9"/>
        <v>1.588579295730641E-2</v>
      </c>
      <c r="AL21" s="24">
        <f t="shared" si="9"/>
        <v>5.3198393218383266E-3</v>
      </c>
      <c r="AM21" s="24">
        <f t="shared" si="9"/>
        <v>2.0480338152020661E-2</v>
      </c>
      <c r="AN21" s="24">
        <f t="shared" ref="AN21:AN35" si="17">+Q21/Q20-1</f>
        <v>5.8683639550667577E-2</v>
      </c>
      <c r="AO21" s="24">
        <f t="shared" si="10"/>
        <v>2.6469714050727289E-2</v>
      </c>
      <c r="AP21" s="24">
        <f t="shared" si="10"/>
        <v>1.6816337031644091E-2</v>
      </c>
      <c r="AQ21" s="24">
        <f t="shared" si="10"/>
        <v>1.527232865951933E-2</v>
      </c>
      <c r="AR21" s="24">
        <f t="shared" si="10"/>
        <v>1.5818107356076805E-2</v>
      </c>
      <c r="AS21" s="24" t="e">
        <f t="shared" si="10"/>
        <v>#DIV/0!</v>
      </c>
      <c r="AT21" s="24">
        <f t="shared" si="10"/>
        <v>1.8824072362887634E-2</v>
      </c>
      <c r="AU21" s="21"/>
      <c r="AV21" s="24">
        <f t="shared" si="16"/>
        <v>0.23524720966743051</v>
      </c>
      <c r="AW21" s="24">
        <f t="shared" si="16"/>
        <v>0.20587167115083882</v>
      </c>
      <c r="AX21" s="24">
        <f t="shared" si="16"/>
        <v>0.22446735784632721</v>
      </c>
      <c r="AY21" s="24">
        <f t="shared" si="16"/>
        <v>0.1214577564976036</v>
      </c>
      <c r="AZ21" s="24">
        <f t="shared" si="16"/>
        <v>0.49605132801811558</v>
      </c>
      <c r="BA21" s="24">
        <f t="shared" si="16"/>
        <v>0.17432520504924232</v>
      </c>
      <c r="BB21" s="24">
        <f t="shared" si="16"/>
        <v>0.23099882712725961</v>
      </c>
      <c r="BC21" s="24">
        <f t="shared" si="16"/>
        <v>0.34163438569620963</v>
      </c>
      <c r="BD21" s="24">
        <f t="shared" si="16"/>
        <v>0.2853085297868283</v>
      </c>
      <c r="BE21" s="24">
        <f t="shared" si="16"/>
        <v>0.20219248617670904</v>
      </c>
      <c r="BF21" s="24">
        <f t="shared" si="16"/>
        <v>0.31744729790709103</v>
      </c>
      <c r="BG21" s="24">
        <f t="shared" si="16"/>
        <v>0.16385060788628736</v>
      </c>
      <c r="BH21" s="24">
        <f t="shared" si="16"/>
        <v>0.18909698847634093</v>
      </c>
      <c r="BI21" s="24">
        <f t="shared" si="16"/>
        <v>0.13526674228526891</v>
      </c>
      <c r="BJ21" s="24">
        <f t="shared" si="16"/>
        <v>0.20632279843407852</v>
      </c>
      <c r="BK21" s="24">
        <f t="shared" si="16"/>
        <v>0.41240343791329659</v>
      </c>
      <c r="BL21" s="24">
        <f t="shared" si="16"/>
        <v>0.23525622486427333</v>
      </c>
      <c r="BM21" s="24">
        <f t="shared" si="16"/>
        <v>0.18653627219573043</v>
      </c>
      <c r="BN21" s="24">
        <f t="shared" si="16"/>
        <v>0.16186810085650682</v>
      </c>
      <c r="BO21" s="24">
        <f t="shared" si="16"/>
        <v>0.16151145699430902</v>
      </c>
      <c r="BP21" s="24" t="e">
        <f t="shared" si="16"/>
        <v>#DIV/0!</v>
      </c>
      <c r="BQ21" s="24">
        <f t="shared" si="16"/>
        <v>0.21750070611147487</v>
      </c>
      <c r="BR21" s="21"/>
      <c r="BS21" s="35">
        <f t="shared" si="11"/>
        <v>43191</v>
      </c>
      <c r="BT21" s="24">
        <f t="shared" si="15"/>
        <v>6.325692433828323E-3</v>
      </c>
      <c r="BU21" s="24">
        <f t="shared" si="12"/>
        <v>6.0206819379327839E-4</v>
      </c>
      <c r="BV21" s="24">
        <f t="shared" si="12"/>
        <v>2.121970206535598E-3</v>
      </c>
      <c r="BW21" s="24">
        <f t="shared" si="12"/>
        <v>1.0096797390483359E-2</v>
      </c>
      <c r="BX21" s="24">
        <f t="shared" si="12"/>
        <v>9.5125532752026181E-4</v>
      </c>
      <c r="BY21" s="24">
        <f t="shared" si="12"/>
        <v>1.0156975954927164E-3</v>
      </c>
      <c r="BZ21" s="24">
        <f t="shared" si="12"/>
        <v>2.7020425005157833E-3</v>
      </c>
      <c r="CA21" s="24">
        <f t="shared" si="12"/>
        <v>8.0993923348133125E-4</v>
      </c>
      <c r="CB21" s="24">
        <f t="shared" si="12"/>
        <v>6.519287981758547E-4</v>
      </c>
      <c r="CC21" s="24">
        <f t="shared" si="12"/>
        <v>9.2478618974832169E-5</v>
      </c>
      <c r="CD21" s="24">
        <f t="shared" si="12"/>
        <v>5.9312240814270102E-4</v>
      </c>
      <c r="CE21" s="24">
        <f t="shared" si="12"/>
        <v>5.0698051835995682E-4</v>
      </c>
      <c r="CF21" s="24">
        <f t="shared" si="14"/>
        <v>2.6469973225303998E-2</v>
      </c>
    </row>
    <row r="22" spans="1:84" x14ac:dyDescent="0.25">
      <c r="A22" s="31">
        <f>+[1]NEA!A23</f>
        <v>43221</v>
      </c>
      <c r="B22" s="17">
        <f>+[1]NEA!B23</f>
        <v>137.25360000000001</v>
      </c>
      <c r="C22" s="17">
        <f>+[1]NEA!C23</f>
        <v>134.67230000000001</v>
      </c>
      <c r="D22" s="17">
        <f>+[1]NEA!D23</f>
        <v>137.35470000000001</v>
      </c>
      <c r="E22" s="17">
        <f>+[1]NEA!E23</f>
        <v>118.89790000000001</v>
      </c>
      <c r="F22" s="17">
        <f>+[1]NEA!F23</f>
        <v>176.35499999999999</v>
      </c>
      <c r="G22" s="17">
        <f>+[1]NEA!G23</f>
        <v>125.3505</v>
      </c>
      <c r="H22" s="17">
        <f>+[1]NEA!H23</f>
        <v>139.2183</v>
      </c>
      <c r="I22" s="17">
        <f>+[1]NEA!I23</f>
        <v>140.32480000000001</v>
      </c>
      <c r="J22" s="17">
        <f>+[1]NEA!J23</f>
        <v>158.7191</v>
      </c>
      <c r="K22" s="17">
        <f>+[1]NEA!K23</f>
        <v>134.91059999999999</v>
      </c>
      <c r="L22" s="17">
        <f>+[1]NEA!L23</f>
        <v>165.36490000000001</v>
      </c>
      <c r="M22" s="17">
        <f>+[1]NEA!M23</f>
        <v>132.6337</v>
      </c>
      <c r="N22" s="17">
        <f>+[1]NEA!N23</f>
        <v>130.6259</v>
      </c>
      <c r="O22" s="18">
        <f>+[1]NEA!R23</f>
        <v>124.4665</v>
      </c>
      <c r="P22" s="19">
        <f>+[1]NEA!S23</f>
        <v>133.7912</v>
      </c>
      <c r="Q22" s="20">
        <f>+[1]NEA!T23</f>
        <v>159.9853</v>
      </c>
      <c r="R22" s="18">
        <f t="shared" si="4"/>
        <v>137.25476238000005</v>
      </c>
      <c r="S22" s="19">
        <f t="shared" si="5"/>
        <v>130.99611343037625</v>
      </c>
      <c r="T22" s="19">
        <f t="shared" si="6"/>
        <v>126.48027632122823</v>
      </c>
      <c r="U22" s="19">
        <f t="shared" si="7"/>
        <v>125.42704508990319</v>
      </c>
      <c r="V22" s="19"/>
      <c r="W22" s="20">
        <f t="shared" si="8"/>
        <v>133.01626072098355</v>
      </c>
      <c r="X22" s="21"/>
      <c r="Y22" s="41">
        <f t="shared" ref="Y22:AN49" si="18">+B22/B21-1</f>
        <v>2.5538029090892866E-2</v>
      </c>
      <c r="Z22" s="24">
        <f t="shared" si="18"/>
        <v>3.4699130274439938E-2</v>
      </c>
      <c r="AA22" s="24">
        <f t="shared" si="18"/>
        <v>2.5208748049109664E-2</v>
      </c>
      <c r="AB22" s="24">
        <f t="shared" ref="AB22:AB35" si="19">+E22/E21-1</f>
        <v>2.676368560268827E-2</v>
      </c>
      <c r="AC22" s="24">
        <f t="shared" ref="AC22:AC35" si="20">+F22/F21-1</f>
        <v>1.1123476262635767E-2</v>
      </c>
      <c r="AD22" s="24">
        <f t="shared" ref="AD22:AD35" si="21">+G22/G21-1</f>
        <v>1.7076430128710074E-2</v>
      </c>
      <c r="AE22" s="24">
        <f t="shared" ref="AE22:AE35" si="22">+H22/H21-1</f>
        <v>2.5074201346116487E-2</v>
      </c>
      <c r="AF22" s="24">
        <f t="shared" ref="AF22:AF35" si="23">+I22/I21-1</f>
        <v>1.6461152766017006E-2</v>
      </c>
      <c r="AG22" s="24">
        <f t="shared" ref="AG22:AG35" si="24">+J22/J21-1</f>
        <v>2.856167095560469E-2</v>
      </c>
      <c r="AH22" s="24">
        <f t="shared" ref="AH22:AH35" si="25">+K22/K21-1</f>
        <v>2.8173082272533678E-2</v>
      </c>
      <c r="AI22" s="24">
        <f t="shared" ref="AI22:AI35" si="26">+L22/L21-1</f>
        <v>2.481273748814905E-3</v>
      </c>
      <c r="AJ22" s="24">
        <f t="shared" ref="AJ22:AJ35" si="27">+M22/M21-1</f>
        <v>2.7824812020170064E-2</v>
      </c>
      <c r="AK22" s="24">
        <f t="shared" ref="AK22:AK35" si="28">+N22/N21-1</f>
        <v>1.9742866533069892E-2</v>
      </c>
      <c r="AL22" s="24">
        <f t="shared" ref="AL22:AL35" si="29">+O22/O21-1</f>
        <v>2.3524371370444497E-2</v>
      </c>
      <c r="AM22" s="24">
        <f t="shared" ref="AM22:AM35" si="30">+P22/P21-1</f>
        <v>3.0826672583908588E-2</v>
      </c>
      <c r="AN22" s="24">
        <f t="shared" si="17"/>
        <v>9.483071937325338E-3</v>
      </c>
      <c r="AO22" s="24">
        <f t="shared" ref="AO22:AO35" si="31">+R22/R21-1</f>
        <v>2.5537936100058278E-2</v>
      </c>
      <c r="AP22" s="24">
        <f>+S22/S21-1</f>
        <v>2.9492710624183571E-2</v>
      </c>
      <c r="AQ22" s="24">
        <f>+T22/T21-1</f>
        <v>2.4271153306741677E-2</v>
      </c>
      <c r="AR22" s="24">
        <f t="shared" ref="AP22:AT37" si="32">+U22/U21-1</f>
        <v>2.3630579059743306E-2</v>
      </c>
      <c r="AS22" s="24" t="e">
        <f t="shared" si="32"/>
        <v>#DIV/0!</v>
      </c>
      <c r="AT22" s="24">
        <f t="shared" si="32"/>
        <v>2.1853886147541024E-2</v>
      </c>
      <c r="AU22" s="21"/>
      <c r="AV22" s="24">
        <f t="shared" si="16"/>
        <v>0.24286649564306373</v>
      </c>
      <c r="AW22" s="24">
        <f t="shared" si="16"/>
        <v>0.22562957259776795</v>
      </c>
      <c r="AX22" s="24">
        <f t="shared" si="16"/>
        <v>0.23151733703687438</v>
      </c>
      <c r="AY22" s="24">
        <f t="shared" si="16"/>
        <v>0.107444505711497</v>
      </c>
      <c r="AZ22" s="24">
        <f t="shared" si="16"/>
        <v>0.49737637549246028</v>
      </c>
      <c r="BA22" s="24">
        <f t="shared" si="16"/>
        <v>0.17319180837413217</v>
      </c>
      <c r="BB22" s="24">
        <f t="shared" si="16"/>
        <v>0.23568476073737243</v>
      </c>
      <c r="BC22" s="24">
        <f t="shared" si="16"/>
        <v>0.3378090693716842</v>
      </c>
      <c r="BD22" s="24">
        <f t="shared" si="16"/>
        <v>0.31731525777097569</v>
      </c>
      <c r="BE22" s="24">
        <f t="shared" si="16"/>
        <v>0.22971427113023646</v>
      </c>
      <c r="BF22" s="24">
        <f t="shared" si="16"/>
        <v>0.32071624530283493</v>
      </c>
      <c r="BG22" s="24">
        <f t="shared" si="16"/>
        <v>0.16234010929881215</v>
      </c>
      <c r="BH22" s="24">
        <f t="shared" si="16"/>
        <v>0.18615596401919987</v>
      </c>
      <c r="BI22" s="24">
        <f t="shared" si="16"/>
        <v>0.13925956572001819</v>
      </c>
      <c r="BJ22" s="24">
        <f t="shared" si="16"/>
        <v>0.21804093724309515</v>
      </c>
      <c r="BK22" s="24">
        <f t="shared" si="16"/>
        <v>0.40820849738269205</v>
      </c>
      <c r="BL22" s="24">
        <f t="shared" si="16"/>
        <v>0.24287931902882232</v>
      </c>
      <c r="BM22" s="24">
        <f t="shared" si="16"/>
        <v>0.19607793098497717</v>
      </c>
      <c r="BN22" s="24">
        <f t="shared" si="16"/>
        <v>0.16110190282351544</v>
      </c>
      <c r="BO22" s="24">
        <f t="shared" si="16"/>
        <v>0.16087807397555887</v>
      </c>
      <c r="BP22" s="24" t="e">
        <f t="shared" si="16"/>
        <v>#DIV/0!</v>
      </c>
      <c r="BQ22" s="24">
        <f t="shared" si="16"/>
        <v>0.21881125954300917</v>
      </c>
      <c r="BR22" s="21"/>
      <c r="BS22" s="35">
        <f t="shared" si="11"/>
        <v>43221</v>
      </c>
      <c r="BT22" s="24">
        <f t="shared" si="15"/>
        <v>1.1915397237060071E-2</v>
      </c>
      <c r="BU22" s="24">
        <f t="shared" si="15"/>
        <v>9.1856926066811626E-4</v>
      </c>
      <c r="BV22" s="24">
        <f t="shared" si="15"/>
        <v>2.6861831334987689E-3</v>
      </c>
      <c r="BW22" s="24">
        <f t="shared" si="15"/>
        <v>1.1756363212506087E-3</v>
      </c>
      <c r="BX22" s="24">
        <f t="shared" si="15"/>
        <v>1.2234245421811915E-3</v>
      </c>
      <c r="BY22" s="24">
        <f t="shared" si="15"/>
        <v>1.3383875901571795E-3</v>
      </c>
      <c r="BZ22" s="24">
        <f t="shared" si="15"/>
        <v>1.6351522799970468E-3</v>
      </c>
      <c r="CA22" s="24">
        <f t="shared" si="15"/>
        <v>9.2866611823302653E-4</v>
      </c>
      <c r="CB22" s="24">
        <f t="shared" si="15"/>
        <v>1.7235616505909825E-3</v>
      </c>
      <c r="CC22" s="24">
        <f t="shared" si="15"/>
        <v>4.1591892148358196E-5</v>
      </c>
      <c r="CD22" s="24">
        <f t="shared" si="15"/>
        <v>1.3280066529334081E-3</v>
      </c>
      <c r="CE22" s="24">
        <f t="shared" si="15"/>
        <v>6.235780139379843E-4</v>
      </c>
      <c r="CF22" s="24">
        <f t="shared" si="14"/>
        <v>2.5538154692656748E-2</v>
      </c>
    </row>
    <row r="23" spans="1:84" x14ac:dyDescent="0.25">
      <c r="A23" s="31">
        <f>+[1]NEA!A24</f>
        <v>43252</v>
      </c>
      <c r="B23" s="17">
        <f>+[1]NEA!B24</f>
        <v>141.50550000000001</v>
      </c>
      <c r="C23" s="17">
        <f>+[1]NEA!C24</f>
        <v>140.0188</v>
      </c>
      <c r="D23" s="17">
        <f>+[1]NEA!D24</f>
        <v>138.77590000000001</v>
      </c>
      <c r="E23" s="17">
        <f>+[1]NEA!E24</f>
        <v>120.5296</v>
      </c>
      <c r="F23" s="17">
        <f>+[1]NEA!F24</f>
        <v>179.7354</v>
      </c>
      <c r="G23" s="17">
        <f>+[1]NEA!G24</f>
        <v>129.73159999999999</v>
      </c>
      <c r="H23" s="17">
        <f>+[1]NEA!H24</f>
        <v>146.74789999999999</v>
      </c>
      <c r="I23" s="17">
        <f>+[1]NEA!I24</f>
        <v>146.6386</v>
      </c>
      <c r="J23" s="17">
        <f>+[1]NEA!J24</f>
        <v>159.8092</v>
      </c>
      <c r="K23" s="17">
        <f>+[1]NEA!K24</f>
        <v>137.14510000000001</v>
      </c>
      <c r="L23" s="17">
        <f>+[1]NEA!L24</f>
        <v>166.13560000000001</v>
      </c>
      <c r="M23" s="17">
        <f>+[1]NEA!M24</f>
        <v>136.1575</v>
      </c>
      <c r="N23" s="17">
        <f>+[1]NEA!N24</f>
        <v>135.1353</v>
      </c>
      <c r="O23" s="18">
        <f>+[1]NEA!R24</f>
        <v>126.77460000000001</v>
      </c>
      <c r="P23" s="19">
        <f>+[1]NEA!S24</f>
        <v>138.4881</v>
      </c>
      <c r="Q23" s="20">
        <f>+[1]NEA!T24</f>
        <v>163.84899999999999</v>
      </c>
      <c r="R23" s="18">
        <f t="shared" si="4"/>
        <v>141.50658977000001</v>
      </c>
      <c r="S23" s="19">
        <f t="shared" si="5"/>
        <v>135.02299987640757</v>
      </c>
      <c r="T23" s="19">
        <f t="shared" si="6"/>
        <v>129.41147762031295</v>
      </c>
      <c r="U23" s="19">
        <f t="shared" si="7"/>
        <v>128.25681611341633</v>
      </c>
      <c r="V23" s="19"/>
      <c r="W23" s="20">
        <f t="shared" si="8"/>
        <v>136.89971148155868</v>
      </c>
      <c r="X23" s="21"/>
      <c r="Y23" s="41">
        <f t="shared" si="18"/>
        <v>3.0978422423892704E-2</v>
      </c>
      <c r="Z23" s="24">
        <f t="shared" si="18"/>
        <v>3.9700071952435634E-2</v>
      </c>
      <c r="AA23" s="24">
        <f t="shared" si="18"/>
        <v>1.0346933887227738E-2</v>
      </c>
      <c r="AB23" s="24">
        <f t="shared" si="19"/>
        <v>1.372353927192993E-2</v>
      </c>
      <c r="AC23" s="24">
        <f t="shared" si="20"/>
        <v>1.9168155141617849E-2</v>
      </c>
      <c r="AD23" s="24">
        <f t="shared" si="21"/>
        <v>3.4950797962512992E-2</v>
      </c>
      <c r="AE23" s="24">
        <f t="shared" si="22"/>
        <v>5.4084843731032395E-2</v>
      </c>
      <c r="AF23" s="24">
        <f t="shared" si="23"/>
        <v>4.4994184919557867E-2</v>
      </c>
      <c r="AG23" s="24">
        <f t="shared" si="24"/>
        <v>6.8681085011192966E-3</v>
      </c>
      <c r="AH23" s="24">
        <f t="shared" si="25"/>
        <v>1.6562820119397692E-2</v>
      </c>
      <c r="AI23" s="24">
        <f t="shared" si="26"/>
        <v>4.6606020987525199E-3</v>
      </c>
      <c r="AJ23" s="24">
        <f t="shared" si="27"/>
        <v>2.6567908457654443E-2</v>
      </c>
      <c r="AK23" s="24">
        <f t="shared" si="28"/>
        <v>3.4521484636660826E-2</v>
      </c>
      <c r="AL23" s="24">
        <f t="shared" si="29"/>
        <v>1.8543945559648556E-2</v>
      </c>
      <c r="AM23" s="24">
        <f t="shared" si="30"/>
        <v>3.5106195325253164E-2</v>
      </c>
      <c r="AN23" s="24">
        <f t="shared" si="17"/>
        <v>2.4150343812837871E-2</v>
      </c>
      <c r="AO23" s="24">
        <f t="shared" si="31"/>
        <v>3.0977631058283217E-2</v>
      </c>
      <c r="AP23" s="24">
        <f t="shared" si="32"/>
        <v>3.0740503214788717E-2</v>
      </c>
      <c r="AQ23" s="24">
        <f t="shared" si="32"/>
        <v>2.317516520631413E-2</v>
      </c>
      <c r="AR23" s="24">
        <f t="shared" si="32"/>
        <v>2.2561091361793961E-2</v>
      </c>
      <c r="AS23" s="24" t="e">
        <f t="shared" si="32"/>
        <v>#DIV/0!</v>
      </c>
      <c r="AT23" s="24">
        <f t="shared" si="32"/>
        <v>2.9195308449702306E-2</v>
      </c>
      <c r="AU23" s="21"/>
      <c r="AV23" s="24">
        <f t="shared" si="16"/>
        <v>0.26411578314512307</v>
      </c>
      <c r="AW23" s="24">
        <f t="shared" si="16"/>
        <v>0.25754244534017356</v>
      </c>
      <c r="AX23" s="24">
        <f t="shared" si="16"/>
        <v>0.21420959427157538</v>
      </c>
      <c r="AY23" s="24">
        <f t="shared" si="16"/>
        <v>0.11926378886861411</v>
      </c>
      <c r="AZ23" s="24">
        <f t="shared" si="16"/>
        <v>0.48746455864024352</v>
      </c>
      <c r="BA23" s="24">
        <f t="shared" si="16"/>
        <v>0.20719525279322704</v>
      </c>
      <c r="BB23" s="24">
        <f t="shared" si="16"/>
        <v>0.28159515685464531</v>
      </c>
      <c r="BC23" s="24">
        <f t="shared" si="16"/>
        <v>0.37605746014378161</v>
      </c>
      <c r="BD23" s="24">
        <f t="shared" si="16"/>
        <v>0.32285047104175502</v>
      </c>
      <c r="BE23" s="24">
        <f t="shared" si="16"/>
        <v>0.2206147525663642</v>
      </c>
      <c r="BF23" s="24">
        <f t="shared" si="16"/>
        <v>0.32419692431297609</v>
      </c>
      <c r="BG23" s="24">
        <f t="shared" si="16"/>
        <v>0.18706255906651359</v>
      </c>
      <c r="BH23" s="24">
        <f t="shared" si="16"/>
        <v>0.19693943438791783</v>
      </c>
      <c r="BI23" s="24">
        <f t="shared" si="16"/>
        <v>0.16477949283351712</v>
      </c>
      <c r="BJ23" s="24">
        <f t="shared" si="16"/>
        <v>0.24155245942643422</v>
      </c>
      <c r="BK23" s="24">
        <f t="shared" si="16"/>
        <v>0.41619791108452797</v>
      </c>
      <c r="BL23" s="24">
        <f t="shared" si="16"/>
        <v>0.26412669886684115</v>
      </c>
      <c r="BM23" s="24">
        <f t="shared" si="16"/>
        <v>0.21774428666926138</v>
      </c>
      <c r="BN23" s="24">
        <f t="shared" si="16"/>
        <v>0.17615328309799771</v>
      </c>
      <c r="BO23" s="24">
        <f t="shared" si="16"/>
        <v>0.17419249958226302</v>
      </c>
      <c r="BP23" s="24" t="e">
        <f t="shared" si="16"/>
        <v>#DIV/0!</v>
      </c>
      <c r="BQ23" s="24">
        <f t="shared" si="16"/>
        <v>0.23988428909448212</v>
      </c>
      <c r="BR23" s="21"/>
      <c r="BS23" s="35">
        <f t="shared" si="11"/>
        <v>43252</v>
      </c>
      <c r="BT23" s="24">
        <f t="shared" si="15"/>
        <v>1.3754459992306192E-2</v>
      </c>
      <c r="BU23" s="24">
        <f t="shared" si="15"/>
        <v>3.7690581522087553E-4</v>
      </c>
      <c r="BV23" s="24">
        <f t="shared" si="15"/>
        <v>1.3790326811099994E-3</v>
      </c>
      <c r="BW23" s="24">
        <f t="shared" si="15"/>
        <v>1.9974007239154435E-3</v>
      </c>
      <c r="BX23" s="24">
        <f t="shared" si="15"/>
        <v>2.4833562106931924E-3</v>
      </c>
      <c r="BY23" s="24">
        <f t="shared" si="15"/>
        <v>2.8855852232655414E-3</v>
      </c>
      <c r="BZ23" s="24">
        <f t="shared" si="15"/>
        <v>4.4298942978544722E-3</v>
      </c>
      <c r="CA23" s="24">
        <f t="shared" si="15"/>
        <v>2.2397095595306929E-4</v>
      </c>
      <c r="CB23" s="24">
        <f t="shared" si="15"/>
        <v>1.0158771791778255E-3</v>
      </c>
      <c r="CC23" s="24">
        <f t="shared" si="15"/>
        <v>7.6366084386858091E-5</v>
      </c>
      <c r="CD23" s="24">
        <f t="shared" si="15"/>
        <v>1.2708453548759353E-3</v>
      </c>
      <c r="CE23" s="24">
        <f t="shared" si="15"/>
        <v>1.0841988844008464E-3</v>
      </c>
      <c r="CF23" s="24">
        <f t="shared" si="14"/>
        <v>3.0977893403160244E-2</v>
      </c>
    </row>
    <row r="24" spans="1:84" x14ac:dyDescent="0.25">
      <c r="A24" s="31">
        <f>+[1]NEA!A25</f>
        <v>43282</v>
      </c>
      <c r="B24" s="17">
        <f>+[1]NEA!B25</f>
        <v>146.3416</v>
      </c>
      <c r="C24" s="17">
        <f>+[1]NEA!C25</f>
        <v>145.34610000000001</v>
      </c>
      <c r="D24" s="17">
        <f>+[1]NEA!D25</f>
        <v>142.7192</v>
      </c>
      <c r="E24" s="17">
        <f>+[1]NEA!E25</f>
        <v>122.1503</v>
      </c>
      <c r="F24" s="17">
        <f>+[1]NEA!F25</f>
        <v>182.48480000000001</v>
      </c>
      <c r="G24" s="17">
        <f>+[1]NEA!G25</f>
        <v>134.44200000000001</v>
      </c>
      <c r="H24" s="17">
        <f>+[1]NEA!H25</f>
        <v>150.92400000000001</v>
      </c>
      <c r="I24" s="17">
        <f>+[1]NEA!I25</f>
        <v>158.08920000000001</v>
      </c>
      <c r="J24" s="17">
        <f>+[1]NEA!J25</f>
        <v>161.52879999999999</v>
      </c>
      <c r="K24" s="17">
        <f>+[1]NEA!K25</f>
        <v>141.88339999999999</v>
      </c>
      <c r="L24" s="17">
        <f>+[1]NEA!L25</f>
        <v>167.53649999999999</v>
      </c>
      <c r="M24" s="17">
        <f>+[1]NEA!M25</f>
        <v>139.46260000000001</v>
      </c>
      <c r="N24" s="17">
        <f>+[1]NEA!N25</f>
        <v>140.74719999999999</v>
      </c>
      <c r="O24" s="18">
        <f>+[1]NEA!R25</f>
        <v>129.7672</v>
      </c>
      <c r="P24" s="19">
        <f>+[1]NEA!S25</f>
        <v>143.184</v>
      </c>
      <c r="Q24" s="20">
        <f>+[1]NEA!T25</f>
        <v>170.541</v>
      </c>
      <c r="R24" s="18">
        <f t="shared" si="4"/>
        <v>146.34300784999999</v>
      </c>
      <c r="S24" s="19">
        <f t="shared" si="5"/>
        <v>139.44972486954134</v>
      </c>
      <c r="T24" s="19">
        <f t="shared" si="6"/>
        <v>132.95129276646</v>
      </c>
      <c r="U24" s="19">
        <f t="shared" si="7"/>
        <v>131.83680553250346</v>
      </c>
      <c r="V24" s="19"/>
      <c r="W24" s="20">
        <f t="shared" si="8"/>
        <v>141.95333419462386</v>
      </c>
      <c r="X24" s="21"/>
      <c r="Y24" s="41">
        <f t="shared" si="18"/>
        <v>3.4176056761044515E-2</v>
      </c>
      <c r="Z24" s="24">
        <f t="shared" si="18"/>
        <v>3.8047033684048159E-2</v>
      </c>
      <c r="AA24" s="24">
        <f t="shared" si="18"/>
        <v>2.8414876069980499E-2</v>
      </c>
      <c r="AB24" s="24">
        <f t="shared" si="19"/>
        <v>1.3446489493037284E-2</v>
      </c>
      <c r="AC24" s="24">
        <f t="shared" si="20"/>
        <v>1.5296930932915842E-2</v>
      </c>
      <c r="AD24" s="24">
        <f t="shared" si="21"/>
        <v>3.6308809881324455E-2</v>
      </c>
      <c r="AE24" s="24">
        <f t="shared" si="22"/>
        <v>2.84576474348186E-2</v>
      </c>
      <c r="AF24" s="24">
        <f t="shared" si="23"/>
        <v>7.8087215780838104E-2</v>
      </c>
      <c r="AG24" s="24">
        <f t="shared" si="24"/>
        <v>1.076033169554691E-2</v>
      </c>
      <c r="AH24" s="24">
        <f t="shared" si="25"/>
        <v>3.4549539137745278E-2</v>
      </c>
      <c r="AI24" s="24">
        <f t="shared" si="26"/>
        <v>8.4322685806050846E-3</v>
      </c>
      <c r="AJ24" s="24">
        <f t="shared" si="27"/>
        <v>2.4274094339276298E-2</v>
      </c>
      <c r="AK24" s="24">
        <f t="shared" si="28"/>
        <v>4.1528009335828564E-2</v>
      </c>
      <c r="AL24" s="24">
        <f t="shared" si="29"/>
        <v>2.3605674953815603E-2</v>
      </c>
      <c r="AM24" s="24">
        <f t="shared" si="30"/>
        <v>3.3908328585632974E-2</v>
      </c>
      <c r="AN24" s="24">
        <f t="shared" si="17"/>
        <v>4.084248301790061E-2</v>
      </c>
      <c r="AO24" s="24">
        <f t="shared" si="31"/>
        <v>3.4178041375040769E-2</v>
      </c>
      <c r="AP24" s="24">
        <f t="shared" si="32"/>
        <v>3.2784969947236675E-2</v>
      </c>
      <c r="AQ24" s="24">
        <f t="shared" si="32"/>
        <v>2.7353177718383748E-2</v>
      </c>
      <c r="AR24" s="24">
        <f t="shared" si="32"/>
        <v>2.7912664040571356E-2</v>
      </c>
      <c r="AS24" s="24" t="e">
        <f t="shared" si="32"/>
        <v>#DIV/0!</v>
      </c>
      <c r="AT24" s="24">
        <f t="shared" si="32"/>
        <v>3.6914779866032976E-2</v>
      </c>
      <c r="AU24" s="21"/>
      <c r="AV24" s="24">
        <f t="shared" si="16"/>
        <v>0.29078510876822827</v>
      </c>
      <c r="AW24" s="24">
        <f t="shared" si="16"/>
        <v>0.29611751780816054</v>
      </c>
      <c r="AX24" s="24">
        <f t="shared" si="16"/>
        <v>0.21454156160352378</v>
      </c>
      <c r="AY24" s="24">
        <f t="shared" si="16"/>
        <v>0.13794484777288485</v>
      </c>
      <c r="AZ24" s="24">
        <f t="shared" si="16"/>
        <v>0.48746916810535268</v>
      </c>
      <c r="BA24" s="24">
        <f t="shared" si="16"/>
        <v>0.2233532885092584</v>
      </c>
      <c r="BB24" s="24">
        <f t="shared" si="16"/>
        <v>0.29718635257230086</v>
      </c>
      <c r="BC24" s="24">
        <f t="shared" si="16"/>
        <v>0.42841446908324055</v>
      </c>
      <c r="BD24" s="24">
        <f t="shared" si="16"/>
        <v>0.327456857126186</v>
      </c>
      <c r="BE24" s="24">
        <f t="shared" si="16"/>
        <v>0.23555326432351409</v>
      </c>
      <c r="BF24" s="24">
        <f t="shared" si="16"/>
        <v>0.32111261549331416</v>
      </c>
      <c r="BG24" s="24">
        <f t="shared" si="16"/>
        <v>0.21365752625945311</v>
      </c>
      <c r="BH24" s="24">
        <f t="shared" si="16"/>
        <v>0.23478703338158513</v>
      </c>
      <c r="BI24" s="24">
        <f t="shared" si="16"/>
        <v>0.20648580300860919</v>
      </c>
      <c r="BJ24" s="24">
        <f t="shared" si="16"/>
        <v>0.26505736686698977</v>
      </c>
      <c r="BK24" s="24">
        <f t="shared" si="16"/>
        <v>0.44240601452885264</v>
      </c>
      <c r="BL24" s="24">
        <f t="shared" si="16"/>
        <v>0.29079662957449282</v>
      </c>
      <c r="BM24" s="24">
        <f t="shared" si="16"/>
        <v>0.24612040153045678</v>
      </c>
      <c r="BN24" s="24">
        <f t="shared" si="16"/>
        <v>0.19708298415335901</v>
      </c>
      <c r="BO24" s="24">
        <f t="shared" si="16"/>
        <v>0.19413024501487741</v>
      </c>
      <c r="BP24" s="24" t="e">
        <f t="shared" si="16"/>
        <v>#DIV/0!</v>
      </c>
      <c r="BQ24" s="24">
        <f t="shared" si="16"/>
        <v>0.26475764829758708</v>
      </c>
      <c r="BR24" s="21"/>
      <c r="BS24" s="35">
        <f t="shared" si="11"/>
        <v>43282</v>
      </c>
      <c r="BT24" s="24">
        <f t="shared" si="15"/>
        <v>1.329326160467263E-2</v>
      </c>
      <c r="BU24" s="24">
        <f t="shared" si="15"/>
        <v>1.0143501135998231E-3</v>
      </c>
      <c r="BV24" s="24">
        <f t="shared" si="15"/>
        <v>1.3285787478225222E-3</v>
      </c>
      <c r="BW24" s="24">
        <f t="shared" si="15"/>
        <v>1.575743274996383E-3</v>
      </c>
      <c r="BX24" s="24">
        <f t="shared" si="15"/>
        <v>2.5897871107483567E-3</v>
      </c>
      <c r="BY24" s="24">
        <f t="shared" si="15"/>
        <v>1.5523273653674308E-3</v>
      </c>
      <c r="BZ24" s="24">
        <f t="shared" si="15"/>
        <v>7.7925789456946958E-3</v>
      </c>
      <c r="CA24" s="24">
        <f t="shared" si="15"/>
        <v>3.4269141482132909E-4</v>
      </c>
      <c r="CB24" s="24">
        <f t="shared" si="15"/>
        <v>2.0894588549561595E-3</v>
      </c>
      <c r="CC24" s="24">
        <f t="shared" si="15"/>
        <v>1.3463957231344155E-4</v>
      </c>
      <c r="CD24" s="24">
        <f t="shared" si="15"/>
        <v>1.156156121140171E-3</v>
      </c>
      <c r="CE24" s="24">
        <f t="shared" si="15"/>
        <v>1.308731462734662E-3</v>
      </c>
      <c r="CF24" s="24">
        <f t="shared" si="14"/>
        <v>3.4178304588867607E-2</v>
      </c>
    </row>
    <row r="25" spans="1:84" x14ac:dyDescent="0.25">
      <c r="A25" s="31">
        <f>+[1]NEA!A26</f>
        <v>43313</v>
      </c>
      <c r="B25" s="17">
        <f>+[1]NEA!B26</f>
        <v>152.1739</v>
      </c>
      <c r="C25" s="17">
        <f>+[1]NEA!C26</f>
        <v>152.08840000000001</v>
      </c>
      <c r="D25" s="17">
        <f>+[1]NEA!D26</f>
        <v>145.30449999999999</v>
      </c>
      <c r="E25" s="17">
        <f>+[1]NEA!E26</f>
        <v>123.1921</v>
      </c>
      <c r="F25" s="17">
        <f>+[1]NEA!F26</f>
        <v>192.8235</v>
      </c>
      <c r="G25" s="17">
        <f>+[1]NEA!G26</f>
        <v>138.67679999999999</v>
      </c>
      <c r="H25" s="17">
        <f>+[1]NEA!H26</f>
        <v>155.43270000000001</v>
      </c>
      <c r="I25" s="17">
        <f>+[1]NEA!I26</f>
        <v>165.69579999999999</v>
      </c>
      <c r="J25" s="17">
        <f>+[1]NEA!J26</f>
        <v>175.6737</v>
      </c>
      <c r="K25" s="17">
        <f>+[1]NEA!K26</f>
        <v>144.7698</v>
      </c>
      <c r="L25" s="17">
        <f>+[1]NEA!L26</f>
        <v>169.9057</v>
      </c>
      <c r="M25" s="17">
        <f>+[1]NEA!M26</f>
        <v>144.8913</v>
      </c>
      <c r="N25" s="17">
        <f>+[1]NEA!N26</f>
        <v>147.3871</v>
      </c>
      <c r="O25" s="18">
        <f>+[1]NEA!R26</f>
        <v>134.24629999999999</v>
      </c>
      <c r="P25" s="19">
        <f>+[1]NEA!S26</f>
        <v>148.29079999999999</v>
      </c>
      <c r="Q25" s="20">
        <f>+[1]NEA!T26</f>
        <v>180.2003</v>
      </c>
      <c r="R25" s="18">
        <f t="shared" si="4"/>
        <v>152.17533291999999</v>
      </c>
      <c r="S25" s="19">
        <f t="shared" si="5"/>
        <v>144.38391327931888</v>
      </c>
      <c r="T25" s="19">
        <f t="shared" si="6"/>
        <v>136.25293123708295</v>
      </c>
      <c r="U25" s="19">
        <f t="shared" si="7"/>
        <v>134.77437226832643</v>
      </c>
      <c r="V25" s="19"/>
      <c r="W25" s="20">
        <f t="shared" si="8"/>
        <v>146.64248776828506</v>
      </c>
      <c r="X25" s="21"/>
      <c r="Y25" s="41">
        <f t="shared" si="18"/>
        <v>3.9854012802921446E-2</v>
      </c>
      <c r="Z25" s="24">
        <f t="shared" si="18"/>
        <v>4.6387897576887216E-2</v>
      </c>
      <c r="AA25" s="24">
        <f t="shared" si="18"/>
        <v>1.8114591449503559E-2</v>
      </c>
      <c r="AB25" s="24">
        <f t="shared" si="19"/>
        <v>8.5288370147269532E-3</v>
      </c>
      <c r="AC25" s="24">
        <f t="shared" si="20"/>
        <v>5.6655129632714463E-2</v>
      </c>
      <c r="AD25" s="24">
        <f t="shared" si="21"/>
        <v>3.1499085107332458E-2</v>
      </c>
      <c r="AE25" s="24">
        <f t="shared" si="22"/>
        <v>2.9873976305955452E-2</v>
      </c>
      <c r="AF25" s="24">
        <f t="shared" si="23"/>
        <v>4.8115873823132649E-2</v>
      </c>
      <c r="AG25" s="24">
        <f t="shared" si="24"/>
        <v>8.7568904121122726E-2</v>
      </c>
      <c r="AH25" s="24">
        <f t="shared" si="25"/>
        <v>2.0343465126998694E-2</v>
      </c>
      <c r="AI25" s="24">
        <f t="shared" si="26"/>
        <v>1.4141396053994226E-2</v>
      </c>
      <c r="AJ25" s="24">
        <f t="shared" si="27"/>
        <v>3.89258482202397E-2</v>
      </c>
      <c r="AK25" s="24">
        <f t="shared" si="28"/>
        <v>4.7176071708709078E-2</v>
      </c>
      <c r="AL25" s="24">
        <f t="shared" si="29"/>
        <v>3.4516426338859096E-2</v>
      </c>
      <c r="AM25" s="24">
        <f t="shared" si="30"/>
        <v>3.5665996200692662E-2</v>
      </c>
      <c r="AN25" s="24">
        <f t="shared" si="17"/>
        <v>5.6639165948364267E-2</v>
      </c>
      <c r="AO25" s="24">
        <f t="shared" si="31"/>
        <v>3.985380070893485E-2</v>
      </c>
      <c r="AP25" s="24">
        <f t="shared" si="32"/>
        <v>3.5383278198602319E-2</v>
      </c>
      <c r="AQ25" s="24">
        <f t="shared" si="32"/>
        <v>2.4833443902065211E-2</v>
      </c>
      <c r="AR25" s="24">
        <f t="shared" si="32"/>
        <v>2.2281840977243172E-2</v>
      </c>
      <c r="AS25" s="24" t="e">
        <f t="shared" si="32"/>
        <v>#DIV/0!</v>
      </c>
      <c r="AT25" s="24">
        <f t="shared" si="32"/>
        <v>3.3033064001386281E-2</v>
      </c>
      <c r="AU25" s="21"/>
      <c r="AV25" s="24">
        <f t="shared" si="16"/>
        <v>0.32693325566855513</v>
      </c>
      <c r="AW25" s="24">
        <f t="shared" si="16"/>
        <v>0.33792067223105837</v>
      </c>
      <c r="AX25" s="24">
        <f t="shared" si="16"/>
        <v>0.2147072838381221</v>
      </c>
      <c r="AY25" s="24">
        <f t="shared" si="16"/>
        <v>0.16119056057429826</v>
      </c>
      <c r="AZ25" s="24">
        <f t="shared" si="16"/>
        <v>0.53963190673906114</v>
      </c>
      <c r="BA25" s="24">
        <f t="shared" si="16"/>
        <v>0.25837933190384632</v>
      </c>
      <c r="BB25" s="24">
        <f t="shared" si="16"/>
        <v>0.30283982800097253</v>
      </c>
      <c r="BC25" s="24">
        <f t="shared" si="16"/>
        <v>0.48489171755335247</v>
      </c>
      <c r="BD25" s="24">
        <f t="shared" si="16"/>
        <v>0.43173466319043463</v>
      </c>
      <c r="BE25" s="24">
        <f t="shared" si="16"/>
        <v>0.22567858170919619</v>
      </c>
      <c r="BF25" s="24">
        <f t="shared" si="16"/>
        <v>0.32305630548726794</v>
      </c>
      <c r="BG25" s="24">
        <f t="shared" si="16"/>
        <v>0.26206766796132919</v>
      </c>
      <c r="BH25" s="24">
        <f t="shared" si="16"/>
        <v>0.25681738141265331</v>
      </c>
      <c r="BI25" s="24">
        <f t="shared" si="16"/>
        <v>0.2355610245913331</v>
      </c>
      <c r="BJ25" s="24">
        <f t="shared" si="16"/>
        <v>0.29603073610023478</v>
      </c>
      <c r="BK25" s="24">
        <f t="shared" si="16"/>
        <v>0.50200085852292387</v>
      </c>
      <c r="BL25" s="24">
        <f t="shared" si="16"/>
        <v>0.32694262398388507</v>
      </c>
      <c r="BM25" s="24">
        <f t="shared" si="16"/>
        <v>0.27758273471889505</v>
      </c>
      <c r="BN25" s="24">
        <f t="shared" si="16"/>
        <v>0.22075943050385405</v>
      </c>
      <c r="BO25" s="24">
        <f t="shared" si="16"/>
        <v>0.21345109956458508</v>
      </c>
      <c r="BP25" s="24" t="e">
        <f t="shared" si="16"/>
        <v>#DIV/0!</v>
      </c>
      <c r="BQ25" s="24">
        <f t="shared" si="16"/>
        <v>0.29486162087485113</v>
      </c>
      <c r="BR25" s="21"/>
      <c r="BS25" s="35">
        <f t="shared" si="11"/>
        <v>43313</v>
      </c>
      <c r="BT25" s="24">
        <f t="shared" si="15"/>
        <v>1.6268143371399521E-2</v>
      </c>
      <c r="BU25" s="24">
        <f t="shared" si="15"/>
        <v>6.4304968648695661E-4</v>
      </c>
      <c r="BV25" s="24">
        <f t="shared" si="15"/>
        <v>8.2579936258725764E-4</v>
      </c>
      <c r="BW25" s="24">
        <f t="shared" si="15"/>
        <v>5.7295298807721051E-3</v>
      </c>
      <c r="BX25" s="24">
        <f t="shared" si="15"/>
        <v>2.2513587387318328E-3</v>
      </c>
      <c r="BY25" s="24">
        <f t="shared" si="15"/>
        <v>1.6205755574628146E-3</v>
      </c>
      <c r="BZ25" s="24">
        <f t="shared" si="15"/>
        <v>5.005518458182763E-3</v>
      </c>
      <c r="CA25" s="24">
        <f t="shared" si="15"/>
        <v>2.7257196859949611E-3</v>
      </c>
      <c r="CB25" s="24">
        <f t="shared" si="15"/>
        <v>1.2307598112908467E-3</v>
      </c>
      <c r="CC25" s="24">
        <f t="shared" si="15"/>
        <v>2.2017744783438259E-4</v>
      </c>
      <c r="CD25" s="24">
        <f t="shared" si="15"/>
        <v>1.8362560611610067E-3</v>
      </c>
      <c r="CE25" s="24">
        <f t="shared" si="15"/>
        <v>1.497296052523687E-3</v>
      </c>
      <c r="CF25" s="24">
        <f t="shared" si="14"/>
        <v>3.9854184114428141E-2</v>
      </c>
    </row>
    <row r="26" spans="1:84" x14ac:dyDescent="0.25">
      <c r="A26" s="31">
        <f>+[1]NEA!A27</f>
        <v>43344</v>
      </c>
      <c r="B26" s="17">
        <f>+[1]NEA!B27</f>
        <v>163.30000000000001</v>
      </c>
      <c r="C26" s="17">
        <f>+[1]NEA!C27</f>
        <v>162.90899999999999</v>
      </c>
      <c r="D26" s="17">
        <f>+[1]NEA!D27</f>
        <v>152.21889999999999</v>
      </c>
      <c r="E26" s="17">
        <f>+[1]NEA!E27</f>
        <v>134.42089999999999</v>
      </c>
      <c r="F26" s="17">
        <f>+[1]NEA!F27</f>
        <v>204.48849999999999</v>
      </c>
      <c r="G26" s="17">
        <f>+[1]NEA!G27</f>
        <v>151.63460000000001</v>
      </c>
      <c r="H26" s="17">
        <f>+[1]NEA!H27</f>
        <v>165.3278</v>
      </c>
      <c r="I26" s="17">
        <f>+[1]NEA!I27</f>
        <v>183.31630000000001</v>
      </c>
      <c r="J26" s="17">
        <f>+[1]NEA!J27</f>
        <v>179.73849999999999</v>
      </c>
      <c r="K26" s="17">
        <f>+[1]NEA!K27</f>
        <v>154.86959999999999</v>
      </c>
      <c r="L26" s="17">
        <f>+[1]NEA!L27</f>
        <v>170.52</v>
      </c>
      <c r="M26" s="17">
        <f>+[1]NEA!M27</f>
        <v>154.3553</v>
      </c>
      <c r="N26" s="17">
        <f>+[1]NEA!N27</f>
        <v>158.2312</v>
      </c>
      <c r="O26" s="18">
        <f>+[1]NEA!R27</f>
        <v>139.92910000000001</v>
      </c>
      <c r="P26" s="19">
        <f>+[1]NEA!S27</f>
        <v>160.07339999999999</v>
      </c>
      <c r="Q26" s="20">
        <f>+[1]NEA!T27</f>
        <v>192.57140000000001</v>
      </c>
      <c r="R26" s="18">
        <f t="shared" si="4"/>
        <v>163.30132915000002</v>
      </c>
      <c r="S26" s="19">
        <f t="shared" si="5"/>
        <v>155.14970081021696</v>
      </c>
      <c r="T26" s="19">
        <f t="shared" si="6"/>
        <v>147.37548352524357</v>
      </c>
      <c r="U26" s="19">
        <f t="shared" si="7"/>
        <v>146.18080539419086</v>
      </c>
      <c r="V26" s="19"/>
      <c r="W26" s="20">
        <f t="shared" si="8"/>
        <v>158.39297476557616</v>
      </c>
      <c r="X26" s="21"/>
      <c r="Y26" s="41">
        <f t="shared" si="18"/>
        <v>7.3114377695518096E-2</v>
      </c>
      <c r="Z26" s="24">
        <f t="shared" si="18"/>
        <v>7.1146780425068501E-2</v>
      </c>
      <c r="AA26" s="24">
        <f t="shared" si="18"/>
        <v>4.7585587507613436E-2</v>
      </c>
      <c r="AB26" s="24">
        <f t="shared" si="19"/>
        <v>9.1148701905398033E-2</v>
      </c>
      <c r="AC26" s="24">
        <f t="shared" si="20"/>
        <v>6.0495738330649473E-2</v>
      </c>
      <c r="AD26" s="24">
        <f t="shared" si="21"/>
        <v>9.3438844853645397E-2</v>
      </c>
      <c r="AE26" s="24">
        <f t="shared" si="22"/>
        <v>6.3661636193670823E-2</v>
      </c>
      <c r="AF26" s="24">
        <f t="shared" si="23"/>
        <v>0.10634246613372222</v>
      </c>
      <c r="AG26" s="24">
        <f t="shared" si="24"/>
        <v>2.3138352525164496E-2</v>
      </c>
      <c r="AH26" s="24">
        <f t="shared" si="25"/>
        <v>6.9764550341300469E-2</v>
      </c>
      <c r="AI26" s="24">
        <f t="shared" si="26"/>
        <v>3.615534970280665E-3</v>
      </c>
      <c r="AJ26" s="24">
        <f t="shared" si="27"/>
        <v>6.5317931442398613E-2</v>
      </c>
      <c r="AK26" s="24">
        <f t="shared" si="28"/>
        <v>7.3575638573525115E-2</v>
      </c>
      <c r="AL26" s="24">
        <f t="shared" si="29"/>
        <v>4.233114804653848E-2</v>
      </c>
      <c r="AM26" s="24">
        <f t="shared" si="30"/>
        <v>7.9456041777372644E-2</v>
      </c>
      <c r="AN26" s="24">
        <f t="shared" si="17"/>
        <v>6.8651938981233673E-2</v>
      </c>
      <c r="AO26" s="24">
        <f t="shared" si="31"/>
        <v>7.3113007321949253E-2</v>
      </c>
      <c r="AP26" s="24">
        <f t="shared" si="32"/>
        <v>7.4563621987936202E-2</v>
      </c>
      <c r="AQ26" s="24">
        <f t="shared" si="32"/>
        <v>8.1631655093035382E-2</v>
      </c>
      <c r="AR26" s="24">
        <f t="shared" si="32"/>
        <v>8.4633546674252047E-2</v>
      </c>
      <c r="AS26" s="24" t="e">
        <f t="shared" si="32"/>
        <v>#DIV/0!</v>
      </c>
      <c r="AT26" s="24">
        <f t="shared" si="32"/>
        <v>8.0130166748524134E-2</v>
      </c>
      <c r="AU26" s="21"/>
      <c r="AV26" s="24">
        <f t="shared" si="16"/>
        <v>0.40569612516807263</v>
      </c>
      <c r="AW26" s="24">
        <f t="shared" si="16"/>
        <v>0.41012324263686262</v>
      </c>
      <c r="AX26" s="24">
        <f t="shared" si="16"/>
        <v>0.25987434272438414</v>
      </c>
      <c r="AY26" s="24">
        <f t="shared" si="16"/>
        <v>0.24035529177497317</v>
      </c>
      <c r="AZ26" s="24">
        <f t="shared" si="16"/>
        <v>0.62195014582508756</v>
      </c>
      <c r="BA26" s="24">
        <f t="shared" si="16"/>
        <v>0.36605286391236214</v>
      </c>
      <c r="BB26" s="24">
        <f t="shared" si="16"/>
        <v>0.36288979677973532</v>
      </c>
      <c r="BC26" s="24">
        <f t="shared" si="16"/>
        <v>0.63061022807833722</v>
      </c>
      <c r="BD26" s="24">
        <f t="shared" si="16"/>
        <v>0.4549954667616487</v>
      </c>
      <c r="BE26" s="24">
        <f t="shared" si="16"/>
        <v>0.29339204988178458</v>
      </c>
      <c r="BF26" s="24">
        <f t="shared" si="16"/>
        <v>0.30339270399716289</v>
      </c>
      <c r="BG26" s="24">
        <f t="shared" si="16"/>
        <v>0.34066715769213385</v>
      </c>
      <c r="BH26" s="24">
        <f t="shared" si="16"/>
        <v>0.3364369946063186</v>
      </c>
      <c r="BI26" s="24">
        <f t="shared" si="16"/>
        <v>0.25457906821823162</v>
      </c>
      <c r="BJ26" s="24">
        <f t="shared" si="16"/>
        <v>0.38078347684021474</v>
      </c>
      <c r="BK26" s="24">
        <f t="shared" si="16"/>
        <v>0.5994780574834464</v>
      </c>
      <c r="BL26" s="24">
        <f t="shared" si="16"/>
        <v>0.40570272714733457</v>
      </c>
      <c r="BM26" s="24">
        <f t="shared" si="16"/>
        <v>0.35344250725404058</v>
      </c>
      <c r="BN26" s="24">
        <f t="shared" si="16"/>
        <v>0.30379723804073588</v>
      </c>
      <c r="BO26" s="24">
        <f t="shared" si="16"/>
        <v>0.29734892484655018</v>
      </c>
      <c r="BP26" s="24" t="e">
        <f t="shared" si="16"/>
        <v>#DIV/0!</v>
      </c>
      <c r="BQ26" s="24">
        <f t="shared" si="16"/>
        <v>0.38064780356382433</v>
      </c>
      <c r="BR26" s="21"/>
      <c r="BS26" s="35">
        <f t="shared" si="11"/>
        <v>43344</v>
      </c>
      <c r="BT26" s="24">
        <f t="shared" si="15"/>
        <v>2.5107813232098243E-2</v>
      </c>
      <c r="BU26" s="24">
        <f t="shared" si="15"/>
        <v>1.6539246217649678E-3</v>
      </c>
      <c r="BV26" s="24">
        <f t="shared" si="15"/>
        <v>8.5595545622475285E-3</v>
      </c>
      <c r="BW26" s="24">
        <f t="shared" si="15"/>
        <v>6.216778961438193E-3</v>
      </c>
      <c r="BX26" s="24">
        <f t="shared" si="15"/>
        <v>6.624768373551586E-3</v>
      </c>
      <c r="BY26" s="24">
        <f t="shared" si="15"/>
        <v>3.4203122874553338E-3</v>
      </c>
      <c r="BZ26" s="24">
        <f t="shared" si="15"/>
        <v>1.1150756798636311E-2</v>
      </c>
      <c r="CA26" s="24">
        <f t="shared" si="15"/>
        <v>7.5326557313704751E-4</v>
      </c>
      <c r="CB26" s="24">
        <f t="shared" si="15"/>
        <v>4.1414954864138938E-3</v>
      </c>
      <c r="CC26" s="24">
        <f t="shared" si="15"/>
        <v>5.4900873277218977E-5</v>
      </c>
      <c r="CD26" s="24">
        <f t="shared" si="15"/>
        <v>3.078504263871793E-3</v>
      </c>
      <c r="CE26" s="24">
        <f t="shared" si="15"/>
        <v>2.3516207444246348E-3</v>
      </c>
      <c r="CF26" s="24">
        <f t="shared" si="14"/>
        <v>7.3113695778316751E-2</v>
      </c>
    </row>
    <row r="27" spans="1:84" x14ac:dyDescent="0.25">
      <c r="A27" s="31">
        <f>+[1]NEA!A28</f>
        <v>43374</v>
      </c>
      <c r="B27" s="17">
        <f>+[1]NEA!B28</f>
        <v>171.25</v>
      </c>
      <c r="C27" s="17">
        <f>+[1]NEA!C28</f>
        <v>172.29490000000001</v>
      </c>
      <c r="D27" s="17">
        <f>+[1]NEA!D28</f>
        <v>155.2388</v>
      </c>
      <c r="E27" s="17">
        <f>+[1]NEA!E28</f>
        <v>140.3176</v>
      </c>
      <c r="F27" s="17">
        <f>+[1]NEA!F28</f>
        <v>209.12219999999999</v>
      </c>
      <c r="G27" s="17">
        <f>+[1]NEA!G28</f>
        <v>161.96960000000001</v>
      </c>
      <c r="H27" s="17">
        <f>+[1]NEA!H28</f>
        <v>172.83199999999999</v>
      </c>
      <c r="I27" s="17">
        <f>+[1]NEA!I28</f>
        <v>196.3142</v>
      </c>
      <c r="J27" s="17">
        <f>+[1]NEA!J28</f>
        <v>181.40119999999999</v>
      </c>
      <c r="K27" s="17">
        <f>+[1]NEA!K28</f>
        <v>162.86410000000001</v>
      </c>
      <c r="L27" s="17">
        <f>+[1]NEA!L28</f>
        <v>170.8742</v>
      </c>
      <c r="M27" s="17">
        <f>+[1]NEA!M28</f>
        <v>158.19669999999999</v>
      </c>
      <c r="N27" s="17">
        <f>+[1]NEA!N28</f>
        <v>166.5727</v>
      </c>
      <c r="O27" s="18">
        <f>+[1]NEA!R28</f>
        <v>147.5889</v>
      </c>
      <c r="P27" s="19">
        <f>+[1]NEA!S28</f>
        <v>168.4787</v>
      </c>
      <c r="Q27" s="20">
        <f>+[1]NEA!T28</f>
        <v>198.92420000000001</v>
      </c>
      <c r="R27" s="18">
        <f t="shared" si="4"/>
        <v>171.25168762000001</v>
      </c>
      <c r="S27" s="19">
        <f t="shared" si="5"/>
        <v>163.21951878604781</v>
      </c>
      <c r="T27" s="19">
        <f t="shared" si="6"/>
        <v>154.61597894892236</v>
      </c>
      <c r="U27" s="19">
        <f t="shared" si="7"/>
        <v>154.00309619640387</v>
      </c>
      <c r="V27" s="19"/>
      <c r="W27" s="20">
        <f t="shared" si="8"/>
        <v>166.64538245467807</v>
      </c>
      <c r="X27" s="21"/>
      <c r="Y27" s="41">
        <f t="shared" si="18"/>
        <v>4.8683404776485029E-2</v>
      </c>
      <c r="Z27" s="24">
        <f t="shared" si="18"/>
        <v>5.7614373668735341E-2</v>
      </c>
      <c r="AA27" s="24">
        <f t="shared" si="18"/>
        <v>1.983919211083518E-2</v>
      </c>
      <c r="AB27" s="24">
        <f t="shared" si="19"/>
        <v>4.386743430523099E-2</v>
      </c>
      <c r="AC27" s="24">
        <f t="shared" si="20"/>
        <v>2.2659953982742342E-2</v>
      </c>
      <c r="AD27" s="24">
        <f t="shared" si="21"/>
        <v>6.8157267536564925E-2</v>
      </c>
      <c r="AE27" s="24">
        <f t="shared" si="22"/>
        <v>4.5389825546580775E-2</v>
      </c>
      <c r="AF27" s="24">
        <f t="shared" si="23"/>
        <v>7.090422401063079E-2</v>
      </c>
      <c r="AG27" s="24">
        <f t="shared" si="24"/>
        <v>9.2506613775011903E-3</v>
      </c>
      <c r="AH27" s="24">
        <f t="shared" si="25"/>
        <v>5.1620847474262321E-2</v>
      </c>
      <c r="AI27" s="24">
        <f t="shared" si="26"/>
        <v>2.0771756978652522E-3</v>
      </c>
      <c r="AJ27" s="24">
        <f t="shared" si="27"/>
        <v>2.4886738582996504E-2</v>
      </c>
      <c r="AK27" s="24">
        <f t="shared" si="28"/>
        <v>5.2717163239613951E-2</v>
      </c>
      <c r="AL27" s="24">
        <f t="shared" si="29"/>
        <v>5.4740579336249429E-2</v>
      </c>
      <c r="AM27" s="24">
        <f t="shared" si="30"/>
        <v>5.2509036479515103E-2</v>
      </c>
      <c r="AN27" s="24">
        <f t="shared" si="17"/>
        <v>3.2989322401976606E-2</v>
      </c>
      <c r="AO27" s="24">
        <f t="shared" si="31"/>
        <v>4.8685203674595945E-2</v>
      </c>
      <c r="AP27" s="24">
        <f t="shared" si="32"/>
        <v>5.2013106913445295E-2</v>
      </c>
      <c r="AQ27" s="24">
        <f t="shared" si="32"/>
        <v>4.9129578750040759E-2</v>
      </c>
      <c r="AR27" s="24">
        <f t="shared" si="32"/>
        <v>5.35110665255909E-2</v>
      </c>
      <c r="AS27" s="24" t="e">
        <f t="shared" si="32"/>
        <v>#DIV/0!</v>
      </c>
      <c r="AT27" s="24">
        <f t="shared" si="32"/>
        <v>5.2100844127181745E-2</v>
      </c>
      <c r="AU27" s="21"/>
      <c r="AV27" s="24">
        <f t="shared" si="16"/>
        <v>0.45247008971812308</v>
      </c>
      <c r="AW27" s="24">
        <f t="shared" si="16"/>
        <v>0.46855553102681768</v>
      </c>
      <c r="AX27" s="24">
        <f t="shared" si="16"/>
        <v>0.25095732336255794</v>
      </c>
      <c r="AY27" s="24">
        <f t="shared" si="16"/>
        <v>0.28442688152259188</v>
      </c>
      <c r="AZ27" s="24">
        <f t="shared" si="16"/>
        <v>0.64317306959446752</v>
      </c>
      <c r="BA27" s="24">
        <f t="shared" si="16"/>
        <v>0.4458692599598475</v>
      </c>
      <c r="BB27" s="24">
        <f t="shared" si="16"/>
        <v>0.40535187056894006</v>
      </c>
      <c r="BC27" s="24">
        <f t="shared" si="16"/>
        <v>0.71074098570941824</v>
      </c>
      <c r="BD27" s="24">
        <f t="shared" si="16"/>
        <v>0.39869907967134632</v>
      </c>
      <c r="BE27" s="24">
        <f t="shared" si="16"/>
        <v>0.33882765514588153</v>
      </c>
      <c r="BF27" s="24">
        <f t="shared" si="16"/>
        <v>0.28259957410363978</v>
      </c>
      <c r="BG27" s="24">
        <f t="shared" si="16"/>
        <v>0.36790137761437181</v>
      </c>
      <c r="BH27" s="24">
        <f t="shared" si="16"/>
        <v>0.39297660820669611</v>
      </c>
      <c r="BI27" s="24">
        <f t="shared" si="16"/>
        <v>0.29833288908711353</v>
      </c>
      <c r="BJ27" s="24">
        <f t="shared" si="16"/>
        <v>0.43561455905723157</v>
      </c>
      <c r="BK27" s="24">
        <f t="shared" si="16"/>
        <v>0.61663246606013078</v>
      </c>
      <c r="BL27" s="24">
        <f t="shared" si="16"/>
        <v>0.45247616167008253</v>
      </c>
      <c r="BM27" s="24">
        <f t="shared" si="16"/>
        <v>0.40503757264671081</v>
      </c>
      <c r="BN27" s="24">
        <f t="shared" si="16"/>
        <v>0.35496321245461648</v>
      </c>
      <c r="BO27" s="24">
        <f t="shared" si="16"/>
        <v>0.35271364690197671</v>
      </c>
      <c r="BP27" s="24" t="e">
        <f t="shared" si="16"/>
        <v>#DIV/0!</v>
      </c>
      <c r="BQ27" s="24">
        <f t="shared" si="16"/>
        <v>0.43030031078276432</v>
      </c>
      <c r="BR27" s="21"/>
      <c r="BS27" s="35">
        <f t="shared" si="11"/>
        <v>43374</v>
      </c>
      <c r="BT27" s="24">
        <f t="shared" si="15"/>
        <v>2.0294925229638747E-2</v>
      </c>
      <c r="BU27" s="24">
        <f t="shared" si="15"/>
        <v>6.7314366197183256E-4</v>
      </c>
      <c r="BV27" s="24">
        <f t="shared" si="15"/>
        <v>4.1887152480098054E-3</v>
      </c>
      <c r="BW27" s="24">
        <f t="shared" si="15"/>
        <v>2.3012435394978593E-3</v>
      </c>
      <c r="BX27" s="24">
        <f t="shared" si="15"/>
        <v>4.923839559093696E-3</v>
      </c>
      <c r="BY27" s="24">
        <f t="shared" si="15"/>
        <v>2.4171519902020807E-3</v>
      </c>
      <c r="BZ27" s="24">
        <f t="shared" si="15"/>
        <v>7.6650200244947862E-3</v>
      </c>
      <c r="CA27" s="24">
        <f t="shared" si="15"/>
        <v>2.8712884262094317E-4</v>
      </c>
      <c r="CB27" s="24">
        <f t="shared" si="15"/>
        <v>3.0548487446417699E-3</v>
      </c>
      <c r="CC27" s="24">
        <f t="shared" si="15"/>
        <v>2.9498591549295067E-5</v>
      </c>
      <c r="CD27" s="24">
        <f t="shared" si="15"/>
        <v>1.1644170238824228E-3</v>
      </c>
      <c r="CE27" s="24">
        <f t="shared" si="15"/>
        <v>1.6856674831598278E-3</v>
      </c>
      <c r="CF27" s="24">
        <f t="shared" si="14"/>
        <v>4.8685599938763063E-2</v>
      </c>
    </row>
    <row r="28" spans="1:84" x14ac:dyDescent="0.25">
      <c r="A28" s="31">
        <f>+[1]NEA!A29</f>
        <v>43405</v>
      </c>
      <c r="B28" s="17">
        <f>+[1]NEA!B29</f>
        <v>176.42830000000001</v>
      </c>
      <c r="C28" s="17">
        <f>+[1]NEA!C29</f>
        <v>177.67080000000001</v>
      </c>
      <c r="D28" s="17">
        <f>+[1]NEA!D29</f>
        <v>161.3845</v>
      </c>
      <c r="E28" s="17">
        <f>+[1]NEA!E29</f>
        <v>141.99289999999999</v>
      </c>
      <c r="F28" s="17">
        <f>+[1]NEA!F29</f>
        <v>211.49440000000001</v>
      </c>
      <c r="G28" s="17">
        <f>+[1]NEA!G29</f>
        <v>168.50749999999999</v>
      </c>
      <c r="H28" s="17">
        <f>+[1]NEA!H29</f>
        <v>186.2175</v>
      </c>
      <c r="I28" s="17">
        <f>+[1]NEA!I29</f>
        <v>201.8416</v>
      </c>
      <c r="J28" s="17">
        <f>+[1]NEA!J29</f>
        <v>184.9453</v>
      </c>
      <c r="K28" s="17">
        <f>+[1]NEA!K29</f>
        <v>168.06319999999999</v>
      </c>
      <c r="L28" s="17">
        <f>+[1]NEA!L29</f>
        <v>170.9691</v>
      </c>
      <c r="M28" s="17">
        <f>+[1]NEA!M29</f>
        <v>161.97290000000001</v>
      </c>
      <c r="N28" s="17">
        <f>+[1]NEA!N29</f>
        <v>176.01159999999999</v>
      </c>
      <c r="O28" s="18">
        <f>+[1]NEA!R29</f>
        <v>152.02459999999999</v>
      </c>
      <c r="P28" s="19">
        <f>+[1]NEA!S29</f>
        <v>174.04499999999999</v>
      </c>
      <c r="Q28" s="20">
        <f>+[1]NEA!T29</f>
        <v>203.09100000000001</v>
      </c>
      <c r="R28" s="18">
        <f t="shared" si="4"/>
        <v>176.42941985000002</v>
      </c>
      <c r="S28" s="19">
        <f t="shared" si="5"/>
        <v>168.22878358967318</v>
      </c>
      <c r="T28" s="19">
        <f t="shared" si="6"/>
        <v>159.12088848538531</v>
      </c>
      <c r="U28" s="19">
        <f t="shared" si="7"/>
        <v>158.63273298755186</v>
      </c>
      <c r="V28" s="19"/>
      <c r="W28" s="20">
        <f t="shared" si="8"/>
        <v>172.22256757657848</v>
      </c>
      <c r="X28" s="21"/>
      <c r="Y28" s="41">
        <f t="shared" si="18"/>
        <v>3.0238248175182614E-2</v>
      </c>
      <c r="Z28" s="24">
        <f t="shared" si="18"/>
        <v>3.1201736093175114E-2</v>
      </c>
      <c r="AA28" s="24">
        <f t="shared" si="18"/>
        <v>3.958868530290105E-2</v>
      </c>
      <c r="AB28" s="24">
        <f t="shared" si="19"/>
        <v>1.1939343318300821E-2</v>
      </c>
      <c r="AC28" s="24">
        <f t="shared" si="20"/>
        <v>1.1343606752415747E-2</v>
      </c>
      <c r="AD28" s="24">
        <f t="shared" si="21"/>
        <v>4.0364982070709488E-2</v>
      </c>
      <c r="AE28" s="24">
        <f t="shared" si="22"/>
        <v>7.7448042029253816E-2</v>
      </c>
      <c r="AF28" s="24">
        <f t="shared" si="23"/>
        <v>2.815588480099751E-2</v>
      </c>
      <c r="AG28" s="24">
        <f t="shared" si="24"/>
        <v>1.9537356974485443E-2</v>
      </c>
      <c r="AH28" s="24">
        <f t="shared" si="25"/>
        <v>3.192293452025341E-2</v>
      </c>
      <c r="AI28" s="24">
        <f t="shared" si="26"/>
        <v>5.5537933754767899E-4</v>
      </c>
      <c r="AJ28" s="24">
        <f t="shared" si="27"/>
        <v>2.3870283008432081E-2</v>
      </c>
      <c r="AK28" s="24">
        <f t="shared" si="28"/>
        <v>5.6665347923158915E-2</v>
      </c>
      <c r="AL28" s="24">
        <f t="shared" si="29"/>
        <v>3.005442821241977E-2</v>
      </c>
      <c r="AM28" s="24">
        <f t="shared" si="30"/>
        <v>3.3038597757461208E-2</v>
      </c>
      <c r="AN28" s="24">
        <f t="shared" si="17"/>
        <v>2.0946672149492196E-2</v>
      </c>
      <c r="AO28" s="24">
        <f t="shared" si="31"/>
        <v>3.0234634776208358E-2</v>
      </c>
      <c r="AP28" s="24">
        <f t="shared" si="32"/>
        <v>3.0690353953264804E-2</v>
      </c>
      <c r="AQ28" s="24">
        <f t="shared" si="32"/>
        <v>2.9136118835111802E-2</v>
      </c>
      <c r="AR28" s="24">
        <f t="shared" si="32"/>
        <v>3.0061972164791451E-2</v>
      </c>
      <c r="AS28" s="24" t="e">
        <f t="shared" si="32"/>
        <v>#DIV/0!</v>
      </c>
      <c r="AT28" s="24">
        <f t="shared" si="32"/>
        <v>3.3467384692865476E-2</v>
      </c>
      <c r="AU28" s="21"/>
      <c r="AV28" s="24">
        <f t="shared" si="16"/>
        <v>0.47396989038898552</v>
      </c>
      <c r="AW28" s="24">
        <f t="shared" si="16"/>
        <v>0.49156543566409505</v>
      </c>
      <c r="AX28" s="24">
        <f t="shared" si="16"/>
        <v>0.28530037423832266</v>
      </c>
      <c r="AY28" s="24">
        <f t="shared" si="16"/>
        <v>0.27137630680739644</v>
      </c>
      <c r="AZ28" s="24">
        <f t="shared" si="16"/>
        <v>0.63256383377821557</v>
      </c>
      <c r="BA28" s="24">
        <f t="shared" si="16"/>
        <v>0.49367013430909523</v>
      </c>
      <c r="BB28" s="24">
        <f t="shared" si="16"/>
        <v>0.49599084815995154</v>
      </c>
      <c r="BC28" s="24">
        <f t="shared" si="16"/>
        <v>0.70618283501028323</v>
      </c>
      <c r="BD28" s="24">
        <f t="shared" si="16"/>
        <v>0.42006399088433177</v>
      </c>
      <c r="BE28" s="24">
        <f t="shared" si="16"/>
        <v>0.3793524569914668</v>
      </c>
      <c r="BF28" s="24">
        <f t="shared" si="16"/>
        <v>0.28331190340544454</v>
      </c>
      <c r="BG28" s="24">
        <f t="shared" si="16"/>
        <v>0.37723625764408975</v>
      </c>
      <c r="BH28" s="24">
        <f t="shared" si="16"/>
        <v>0.45998777340824115</v>
      </c>
      <c r="BI28" s="24">
        <f t="shared" ref="BI28:BQ56" si="33">+O28/O16-1</f>
        <v>0.30074524064171126</v>
      </c>
      <c r="BJ28" s="24">
        <f t="shared" si="33"/>
        <v>0.46632000815534913</v>
      </c>
      <c r="BK28" s="24">
        <f t="shared" si="33"/>
        <v>0.61633855635708423</v>
      </c>
      <c r="BL28" s="24">
        <f t="shared" si="33"/>
        <v>0.47397232886248242</v>
      </c>
      <c r="BM28" s="24">
        <f t="shared" si="33"/>
        <v>0.42835572022308055</v>
      </c>
      <c r="BN28" s="24">
        <f t="shared" si="33"/>
        <v>0.37712854552128361</v>
      </c>
      <c r="BO28" s="24">
        <f t="shared" si="33"/>
        <v>0.3771097228549396</v>
      </c>
      <c r="BP28" s="24" t="e">
        <f t="shared" si="33"/>
        <v>#DIV/0!</v>
      </c>
      <c r="BQ28" s="24">
        <f t="shared" si="33"/>
        <v>0.45668746772308366</v>
      </c>
      <c r="BR28" s="21"/>
      <c r="BS28" s="35">
        <f t="shared" si="11"/>
        <v>43405</v>
      </c>
      <c r="BT28" s="24">
        <f t="shared" si="15"/>
        <v>1.1084556437956208E-2</v>
      </c>
      <c r="BU28" s="24">
        <f t="shared" si="15"/>
        <v>1.306297693430658E-3</v>
      </c>
      <c r="BV28" s="24">
        <f t="shared" si="15"/>
        <v>1.1348017518248126E-3</v>
      </c>
      <c r="BW28" s="24">
        <f t="shared" si="15"/>
        <v>1.1234185109489151E-3</v>
      </c>
      <c r="BX28" s="24">
        <f t="shared" si="15"/>
        <v>2.9702109197080198E-3</v>
      </c>
      <c r="BY28" s="24">
        <f t="shared" si="15"/>
        <v>4.1114002919708046E-3</v>
      </c>
      <c r="BZ28" s="24">
        <f t="shared" si="15"/>
        <v>3.108254715328467E-3</v>
      </c>
      <c r="CA28" s="24">
        <f t="shared" si="15"/>
        <v>5.8361237956204614E-4</v>
      </c>
      <c r="CB28" s="24">
        <f t="shared" si="15"/>
        <v>1.8944457810218932E-3</v>
      </c>
      <c r="CC28" s="24">
        <f t="shared" si="15"/>
        <v>7.5365839416054838E-6</v>
      </c>
      <c r="CD28" s="24">
        <f t="shared" si="15"/>
        <v>1.0915147445255523E-3</v>
      </c>
      <c r="CE28" s="24">
        <f t="shared" si="15"/>
        <v>1.8188829197080271E-3</v>
      </c>
      <c r="CF28" s="24">
        <f t="shared" si="14"/>
        <v>3.0234932729927014E-2</v>
      </c>
    </row>
    <row r="29" spans="1:84" x14ac:dyDescent="0.25">
      <c r="A29" s="31">
        <f>+[1]NEA!A30</f>
        <v>43435</v>
      </c>
      <c r="B29" s="17">
        <f>+[1]NEA!B30</f>
        <v>180.77180000000001</v>
      </c>
      <c r="C29" s="17">
        <f>+[1]NEA!C30</f>
        <v>181.74019999999999</v>
      </c>
      <c r="D29" s="17">
        <f>+[1]NEA!D30</f>
        <v>163.7105</v>
      </c>
      <c r="E29" s="17">
        <f>+[1]NEA!E30</f>
        <v>145.41630000000001</v>
      </c>
      <c r="F29" s="17">
        <f>+[1]NEA!F30</f>
        <v>213.6807</v>
      </c>
      <c r="G29" s="17">
        <f>+[1]NEA!G30</f>
        <v>170.31379999999999</v>
      </c>
      <c r="H29" s="17">
        <f>+[1]NEA!H30</f>
        <v>193.114</v>
      </c>
      <c r="I29" s="17">
        <f>+[1]NEA!I30</f>
        <v>208.2355</v>
      </c>
      <c r="J29" s="17">
        <f>+[1]NEA!J30</f>
        <v>198.6506</v>
      </c>
      <c r="K29" s="17">
        <f>+[1]NEA!K30</f>
        <v>173.68899999999999</v>
      </c>
      <c r="L29" s="17">
        <f>+[1]NEA!L30</f>
        <v>172.97210000000001</v>
      </c>
      <c r="M29" s="17">
        <f>+[1]NEA!M30</f>
        <v>164.0146</v>
      </c>
      <c r="N29" s="17">
        <f>+[1]NEA!N30</f>
        <v>183.97380000000001</v>
      </c>
      <c r="O29" s="18">
        <f>+[1]NEA!R30</f>
        <v>155.64859999999999</v>
      </c>
      <c r="P29" s="19">
        <f>+[1]NEA!S30</f>
        <v>178.54179999999999</v>
      </c>
      <c r="Q29" s="20">
        <f>+[1]NEA!T30</f>
        <v>207.33580000000001</v>
      </c>
      <c r="R29" s="18">
        <f t="shared" si="4"/>
        <v>180.77303026000001</v>
      </c>
      <c r="S29" s="19">
        <f t="shared" si="5"/>
        <v>172.03829024993135</v>
      </c>
      <c r="T29" s="19">
        <f t="shared" si="6"/>
        <v>162.81888438145853</v>
      </c>
      <c r="U29" s="19">
        <f t="shared" si="7"/>
        <v>162.61422351313971</v>
      </c>
      <c r="V29" s="19"/>
      <c r="W29" s="20">
        <f t="shared" si="8"/>
        <v>177.52297555740779</v>
      </c>
      <c r="X29" s="21"/>
      <c r="Y29" s="41">
        <f t="shared" si="18"/>
        <v>2.461906621556742E-2</v>
      </c>
      <c r="Z29" s="24">
        <f t="shared" si="18"/>
        <v>2.2904157576821627E-2</v>
      </c>
      <c r="AA29" s="24">
        <f t="shared" si="18"/>
        <v>1.4412784375203325E-2</v>
      </c>
      <c r="AB29" s="24">
        <f t="shared" si="19"/>
        <v>2.4109656187034867E-2</v>
      </c>
      <c r="AC29" s="24">
        <f t="shared" si="20"/>
        <v>1.0337389547902864E-2</v>
      </c>
      <c r="AD29" s="24">
        <f t="shared" si="21"/>
        <v>1.0719404180822734E-2</v>
      </c>
      <c r="AE29" s="24">
        <f t="shared" si="22"/>
        <v>3.7034650341670305E-2</v>
      </c>
      <c r="AF29" s="24">
        <f t="shared" si="23"/>
        <v>3.1677810718900412E-2</v>
      </c>
      <c r="AG29" s="24">
        <f t="shared" si="24"/>
        <v>7.4104613634409677E-2</v>
      </c>
      <c r="AH29" s="24">
        <f t="shared" si="25"/>
        <v>3.3474312044516674E-2</v>
      </c>
      <c r="AI29" s="24">
        <f t="shared" si="26"/>
        <v>1.1715567315965458E-2</v>
      </c>
      <c r="AJ29" s="24">
        <f t="shared" si="27"/>
        <v>1.2605195066581976E-2</v>
      </c>
      <c r="AK29" s="24">
        <f t="shared" si="28"/>
        <v>4.5236791211488381E-2</v>
      </c>
      <c r="AL29" s="24">
        <f t="shared" si="29"/>
        <v>2.3838247231040111E-2</v>
      </c>
      <c r="AM29" s="24">
        <f t="shared" si="30"/>
        <v>2.5836996179149141E-2</v>
      </c>
      <c r="AN29" s="24">
        <f t="shared" si="17"/>
        <v>2.0900975424809509E-2</v>
      </c>
      <c r="AO29" s="24">
        <f t="shared" si="31"/>
        <v>2.4619535753690691E-2</v>
      </c>
      <c r="AP29" s="24">
        <f t="shared" si="32"/>
        <v>2.2644797037526754E-2</v>
      </c>
      <c r="AQ29" s="24">
        <f t="shared" si="32"/>
        <v>2.3240166211194069E-2</v>
      </c>
      <c r="AR29" s="24">
        <f t="shared" si="32"/>
        <v>2.5098795504584048E-2</v>
      </c>
      <c r="AS29" s="24" t="e">
        <f t="shared" si="32"/>
        <v>#DIV/0!</v>
      </c>
      <c r="AT29" s="24">
        <f t="shared" si="32"/>
        <v>3.0776500753726621E-2</v>
      </c>
      <c r="AU29" s="21"/>
      <c r="AV29" s="24">
        <f t="shared" ref="AV29:BH48" si="34">+B29/B17-1</f>
        <v>0.4783951349286899</v>
      </c>
      <c r="AW29" s="24">
        <f t="shared" si="34"/>
        <v>0.50878838797088344</v>
      </c>
      <c r="AX29" s="24">
        <f t="shared" si="34"/>
        <v>0.29799477822521503</v>
      </c>
      <c r="AY29" s="24">
        <f t="shared" si="34"/>
        <v>0.28420149989225929</v>
      </c>
      <c r="AZ29" s="24">
        <f t="shared" si="34"/>
        <v>0.49465213148810694</v>
      </c>
      <c r="BA29" s="24">
        <f t="shared" si="34"/>
        <v>0.47993945165864904</v>
      </c>
      <c r="BB29" s="24">
        <f t="shared" si="34"/>
        <v>0.53583704606222748</v>
      </c>
      <c r="BC29" s="24">
        <f t="shared" si="34"/>
        <v>0.70891867360622141</v>
      </c>
      <c r="BD29" s="24">
        <f t="shared" si="34"/>
        <v>0.51646194046998328</v>
      </c>
      <c r="BE29" s="24">
        <f t="shared" si="34"/>
        <v>0.41171431334890074</v>
      </c>
      <c r="BF29" s="24">
        <f t="shared" si="34"/>
        <v>0.29703134373125373</v>
      </c>
      <c r="BG29" s="24">
        <f t="shared" si="34"/>
        <v>0.36871822603203852</v>
      </c>
      <c r="BH29" s="24">
        <f t="shared" si="34"/>
        <v>0.51596688788652378</v>
      </c>
      <c r="BI29" s="24">
        <f t="shared" si="33"/>
        <v>0.32436236037274768</v>
      </c>
      <c r="BJ29" s="24">
        <f t="shared" si="33"/>
        <v>0.48201659802012409</v>
      </c>
      <c r="BK29" s="24">
        <f t="shared" si="33"/>
        <v>0.56165749643170515</v>
      </c>
      <c r="BL29" s="24">
        <f t="shared" si="33"/>
        <v>0.47840037052382534</v>
      </c>
      <c r="BM29" s="24">
        <f t="shared" si="33"/>
        <v>0.44287005001471247</v>
      </c>
      <c r="BN29" s="24">
        <f t="shared" si="33"/>
        <v>0.38900546827124516</v>
      </c>
      <c r="BO29" s="24">
        <f t="shared" si="33"/>
        <v>0.39256880213902479</v>
      </c>
      <c r="BP29" s="24" t="e">
        <f t="shared" si="33"/>
        <v>#DIV/0!</v>
      </c>
      <c r="BQ29" s="24">
        <f t="shared" si="33"/>
        <v>0.47836437551468669</v>
      </c>
      <c r="BR29" s="21"/>
      <c r="BS29" s="35">
        <f t="shared" si="11"/>
        <v>43435</v>
      </c>
      <c r="BT29" s="24">
        <f t="shared" si="15"/>
        <v>8.1444141331067105E-3</v>
      </c>
      <c r="BU29" s="24">
        <f t="shared" si="15"/>
        <v>4.7989126461004137E-4</v>
      </c>
      <c r="BV29" s="24">
        <f t="shared" si="15"/>
        <v>2.2508543130552285E-3</v>
      </c>
      <c r="BW29" s="24">
        <f t="shared" si="15"/>
        <v>1.0049914327803367E-3</v>
      </c>
      <c r="BX29" s="24">
        <f t="shared" si="15"/>
        <v>7.965283347399452E-4</v>
      </c>
      <c r="BY29" s="24">
        <f t="shared" si="15"/>
        <v>2.0561094790348265E-3</v>
      </c>
      <c r="BZ29" s="24">
        <f t="shared" si="15"/>
        <v>3.489987547349264E-3</v>
      </c>
      <c r="CA29" s="24">
        <f t="shared" si="15"/>
        <v>2.1906318884215275E-3</v>
      </c>
      <c r="CB29" s="24">
        <f t="shared" si="15"/>
        <v>1.9897596927477049E-3</v>
      </c>
      <c r="CC29" s="24">
        <f t="shared" si="15"/>
        <v>1.544015330873799E-4</v>
      </c>
      <c r="CD29" s="24">
        <f t="shared" si="15"/>
        <v>5.728341201496561E-4</v>
      </c>
      <c r="CE29" s="24">
        <f t="shared" si="15"/>
        <v>1.4892882831155818E-3</v>
      </c>
      <c r="CF29" s="24">
        <f t="shared" si="14"/>
        <v>2.46196920221982E-2</v>
      </c>
    </row>
    <row r="30" spans="1:84" x14ac:dyDescent="0.25">
      <c r="A30" s="31">
        <f>+[1]NEA!A31</f>
        <v>43466</v>
      </c>
      <c r="B30" s="17">
        <f>+[1]NEA!B31</f>
        <v>186.97370000000001</v>
      </c>
      <c r="C30" s="17">
        <f>+[1]NEA!C31</f>
        <v>187.5026</v>
      </c>
      <c r="D30" s="17">
        <f>+[1]NEA!D31</f>
        <v>167.48589999999999</v>
      </c>
      <c r="E30" s="17">
        <f>+[1]NEA!E31</f>
        <v>148.25909999999999</v>
      </c>
      <c r="F30" s="17">
        <f>+[1]NEA!F31</f>
        <v>227.9795</v>
      </c>
      <c r="G30" s="17">
        <f>+[1]NEA!G31</f>
        <v>174.67509999999999</v>
      </c>
      <c r="H30" s="17">
        <f>+[1]NEA!H31</f>
        <v>201.60239999999999</v>
      </c>
      <c r="I30" s="17">
        <f>+[1]NEA!I31</f>
        <v>210.22130000000001</v>
      </c>
      <c r="J30" s="17">
        <f>+[1]NEA!J31</f>
        <v>215.2833</v>
      </c>
      <c r="K30" s="17">
        <f>+[1]NEA!K31</f>
        <v>179.9331</v>
      </c>
      <c r="L30" s="17">
        <f>+[1]NEA!L31</f>
        <v>181.13740000000001</v>
      </c>
      <c r="M30" s="17">
        <f>+[1]NEA!M31</f>
        <v>170.82380000000001</v>
      </c>
      <c r="N30" s="17">
        <f>+[1]NEA!N31</f>
        <v>191.73429999999999</v>
      </c>
      <c r="O30" s="18">
        <f>+[1]NEA!R31</f>
        <v>158.74969999999999</v>
      </c>
      <c r="P30" s="19">
        <f>+[1]NEA!S31</f>
        <v>184.42949999999999</v>
      </c>
      <c r="Q30" s="20">
        <f>+[1]NEA!T31</f>
        <v>216.97059999999999</v>
      </c>
      <c r="R30" s="18">
        <f t="shared" si="4"/>
        <v>186.97446121999999</v>
      </c>
      <c r="S30" s="19">
        <f t="shared" si="5"/>
        <v>177.28957517165614</v>
      </c>
      <c r="T30" s="19">
        <f t="shared" si="6"/>
        <v>167.69593687629171</v>
      </c>
      <c r="U30" s="19">
        <f t="shared" si="7"/>
        <v>167.16056611341631</v>
      </c>
      <c r="V30" s="19"/>
      <c r="W30" s="20">
        <f t="shared" si="8"/>
        <v>182.80035601166912</v>
      </c>
      <c r="X30" s="21"/>
      <c r="Y30" s="41">
        <f t="shared" si="18"/>
        <v>3.4307895368635988E-2</v>
      </c>
      <c r="Z30" s="24">
        <f t="shared" si="18"/>
        <v>3.1706799046110845E-2</v>
      </c>
      <c r="AA30" s="24">
        <f t="shared" si="18"/>
        <v>2.3061440775026698E-2</v>
      </c>
      <c r="AB30" s="24">
        <f t="shared" si="19"/>
        <v>1.9549390267803446E-2</v>
      </c>
      <c r="AC30" s="24">
        <f t="shared" si="20"/>
        <v>6.6916665847687629E-2</v>
      </c>
      <c r="AD30" s="24">
        <f t="shared" si="21"/>
        <v>2.5607437565247304E-2</v>
      </c>
      <c r="AE30" s="24">
        <f t="shared" si="22"/>
        <v>4.3955383866524311E-2</v>
      </c>
      <c r="AF30" s="24">
        <f t="shared" si="23"/>
        <v>9.5363182550525227E-3</v>
      </c>
      <c r="AG30" s="24">
        <f t="shared" si="24"/>
        <v>8.37284156201894E-2</v>
      </c>
      <c r="AH30" s="24">
        <f t="shared" si="25"/>
        <v>3.5949887442497719E-2</v>
      </c>
      <c r="AI30" s="24">
        <f t="shared" si="26"/>
        <v>4.720587886716987E-2</v>
      </c>
      <c r="AJ30" s="24">
        <f t="shared" si="27"/>
        <v>4.1515816274892536E-2</v>
      </c>
      <c r="AK30" s="24">
        <f t="shared" si="28"/>
        <v>4.2182636875468082E-2</v>
      </c>
      <c r="AL30" s="24">
        <f t="shared" si="29"/>
        <v>1.9923725622973842E-2</v>
      </c>
      <c r="AM30" s="24">
        <f t="shared" si="30"/>
        <v>3.2976591476057582E-2</v>
      </c>
      <c r="AN30" s="24">
        <f t="shared" si="17"/>
        <v>4.6469543609931163E-2</v>
      </c>
      <c r="AO30" s="24">
        <f t="shared" si="31"/>
        <v>3.4305067249692511E-2</v>
      </c>
      <c r="AP30" s="24">
        <f t="shared" si="32"/>
        <v>3.0523931120775005E-2</v>
      </c>
      <c r="AQ30" s="24">
        <f t="shared" si="32"/>
        <v>2.9953850337206767E-2</v>
      </c>
      <c r="AR30" s="24">
        <f t="shared" si="32"/>
        <v>2.7957840968992675E-2</v>
      </c>
      <c r="AS30" s="24" t="e">
        <f t="shared" si="32"/>
        <v>#DIV/0!</v>
      </c>
      <c r="AT30" s="24">
        <f t="shared" si="32"/>
        <v>2.9727872900343177E-2</v>
      </c>
      <c r="AU30" s="21"/>
      <c r="AV30" s="24">
        <f t="shared" si="34"/>
        <v>0.49918134788144708</v>
      </c>
      <c r="AW30" s="24">
        <f t="shared" si="34"/>
        <v>0.53390036412244535</v>
      </c>
      <c r="AX30" s="24">
        <f t="shared" si="34"/>
        <v>0.30189579759296126</v>
      </c>
      <c r="AY30" s="24">
        <f t="shared" si="34"/>
        <v>0.30006681889448927</v>
      </c>
      <c r="AZ30" s="24">
        <f t="shared" si="34"/>
        <v>0.51114603556947835</v>
      </c>
      <c r="BA30" s="24">
        <f t="shared" si="34"/>
        <v>0.50893786557222098</v>
      </c>
      <c r="BB30" s="24">
        <f t="shared" si="34"/>
        <v>0.57512211738895358</v>
      </c>
      <c r="BC30" s="24">
        <f t="shared" si="34"/>
        <v>0.67078067304497946</v>
      </c>
      <c r="BD30" s="24">
        <f t="shared" si="34"/>
        <v>0.60245768937896793</v>
      </c>
      <c r="BE30" s="24">
        <f t="shared" si="34"/>
        <v>0.42668060047526124</v>
      </c>
      <c r="BF30" s="24">
        <f t="shared" si="34"/>
        <v>0.34014141454496771</v>
      </c>
      <c r="BG30" s="24">
        <f t="shared" si="34"/>
        <v>0.40972575246420062</v>
      </c>
      <c r="BH30" s="24">
        <f t="shared" si="34"/>
        <v>0.55898275262060637</v>
      </c>
      <c r="BI30" s="24">
        <f t="shared" si="33"/>
        <v>0.32242597107900983</v>
      </c>
      <c r="BJ30" s="24">
        <f t="shared" si="33"/>
        <v>0.51185600645305129</v>
      </c>
      <c r="BK30" s="24">
        <f t="shared" si="33"/>
        <v>0.56301646864574706</v>
      </c>
      <c r="BL30" s="24">
        <f t="shared" si="33"/>
        <v>0.49918078600428961</v>
      </c>
      <c r="BM30" s="24">
        <f t="shared" si="33"/>
        <v>0.46695823758631039</v>
      </c>
      <c r="BN30" s="24">
        <f t="shared" si="33"/>
        <v>0.41425965704674028</v>
      </c>
      <c r="BO30" s="24">
        <f t="shared" si="33"/>
        <v>0.41505569308790213</v>
      </c>
      <c r="BP30" s="24" t="e">
        <f t="shared" si="33"/>
        <v>#DIV/0!</v>
      </c>
      <c r="BQ30" s="24">
        <f t="shared" si="33"/>
        <v>0.4960331041626711</v>
      </c>
      <c r="BR30" s="21"/>
      <c r="BS30" s="35">
        <f t="shared" si="11"/>
        <v>43466</v>
      </c>
      <c r="BT30" s="24">
        <f t="shared" si="15"/>
        <v>1.1255646289963396E-2</v>
      </c>
      <c r="BU30" s="24">
        <f t="shared" si="15"/>
        <v>7.6021016552360295E-4</v>
      </c>
      <c r="BV30" s="24">
        <f t="shared" si="15"/>
        <v>1.8242048815135877E-3</v>
      </c>
      <c r="BW30" s="24">
        <f t="shared" si="15"/>
        <v>6.4148981201713976E-3</v>
      </c>
      <c r="BX30" s="24">
        <f t="shared" si="15"/>
        <v>1.8770026077076182E-3</v>
      </c>
      <c r="BY30" s="24">
        <f t="shared" si="15"/>
        <v>2.4699086915105071E-3</v>
      </c>
      <c r="BZ30" s="24">
        <f t="shared" si="15"/>
        <v>1.057867100952699E-3</v>
      </c>
      <c r="CA30" s="24">
        <f t="shared" si="15"/>
        <v>2.5946643226432437E-3</v>
      </c>
      <c r="CB30" s="24">
        <f t="shared" si="15"/>
        <v>2.1553795448183855E-3</v>
      </c>
      <c r="CC30" s="24">
        <f t="shared" si="15"/>
        <v>6.1429979676033545E-4</v>
      </c>
      <c r="CD30" s="24">
        <f t="shared" si="15"/>
        <v>1.8645352870303893E-3</v>
      </c>
      <c r="CE30" s="24">
        <f t="shared" si="15"/>
        <v>1.4166839075563738E-3</v>
      </c>
      <c r="CF30" s="24">
        <f t="shared" si="14"/>
        <v>3.4305300716151531E-2</v>
      </c>
    </row>
    <row r="31" spans="1:84" x14ac:dyDescent="0.25">
      <c r="A31" s="31">
        <f>+[1]NEA!A32</f>
        <v>43497</v>
      </c>
      <c r="B31" s="17">
        <f>+[1]NEA!B32</f>
        <v>195.4282</v>
      </c>
      <c r="C31" s="17">
        <f>+[1]NEA!C32</f>
        <v>197.35120000000001</v>
      </c>
      <c r="D31" s="17">
        <f>+[1]NEA!D32</f>
        <v>171.95769999999999</v>
      </c>
      <c r="E31" s="17">
        <f>+[1]NEA!E32</f>
        <v>151.93029999999999</v>
      </c>
      <c r="F31" s="17">
        <f>+[1]NEA!F32</f>
        <v>251.08420000000001</v>
      </c>
      <c r="G31" s="17">
        <f>+[1]NEA!G32</f>
        <v>181.01329999999999</v>
      </c>
      <c r="H31" s="17">
        <f>+[1]NEA!H32</f>
        <v>205.93</v>
      </c>
      <c r="I31" s="17">
        <f>+[1]NEA!I32</f>
        <v>218.01220000000001</v>
      </c>
      <c r="J31" s="17">
        <f>+[1]NEA!J32</f>
        <v>218.13200000000001</v>
      </c>
      <c r="K31" s="17">
        <f>+[1]NEA!K32</f>
        <v>184.6412</v>
      </c>
      <c r="L31" s="17">
        <f>+[1]NEA!L32</f>
        <v>181.13740000000001</v>
      </c>
      <c r="M31" s="17">
        <f>+[1]NEA!M32</f>
        <v>178.21449999999999</v>
      </c>
      <c r="N31" s="17">
        <f>+[1]NEA!N32</f>
        <v>200.92509999999999</v>
      </c>
      <c r="O31" s="18">
        <f>+[1]NEA!R32</f>
        <v>163.934</v>
      </c>
      <c r="P31" s="19">
        <f>+[1]NEA!S32</f>
        <v>192.00540000000001</v>
      </c>
      <c r="Q31" s="20">
        <f>+[1]NEA!T32</f>
        <v>231.21109999999999</v>
      </c>
      <c r="R31" s="18">
        <f t="shared" si="4"/>
        <v>195.42868799000001</v>
      </c>
      <c r="S31" s="19">
        <f t="shared" si="5"/>
        <v>184.87294077176597</v>
      </c>
      <c r="T31" s="19">
        <f t="shared" si="6"/>
        <v>173.25215963979923</v>
      </c>
      <c r="U31" s="19">
        <f t="shared" si="7"/>
        <v>172.40279640387274</v>
      </c>
      <c r="V31" s="19"/>
      <c r="W31" s="20">
        <f t="shared" si="8"/>
        <v>188.16456057511979</v>
      </c>
      <c r="X31" s="21"/>
      <c r="Y31" s="41">
        <f t="shared" si="18"/>
        <v>4.521758942567855E-2</v>
      </c>
      <c r="Z31" s="24">
        <f t="shared" si="18"/>
        <v>5.2525138318082032E-2</v>
      </c>
      <c r="AA31" s="24">
        <f t="shared" si="18"/>
        <v>2.6699560977968995E-2</v>
      </c>
      <c r="AB31" s="24">
        <f t="shared" si="19"/>
        <v>2.4762055077900857E-2</v>
      </c>
      <c r="AC31" s="24">
        <f t="shared" si="20"/>
        <v>0.10134551571522876</v>
      </c>
      <c r="AD31" s="24">
        <f t="shared" si="21"/>
        <v>3.6285652620207554E-2</v>
      </c>
      <c r="AE31" s="24">
        <f t="shared" si="22"/>
        <v>2.1466014293480828E-2</v>
      </c>
      <c r="AF31" s="24">
        <f t="shared" si="23"/>
        <v>3.7060469134193363E-2</v>
      </c>
      <c r="AG31" s="24">
        <f t="shared" si="24"/>
        <v>1.3232331537095465E-2</v>
      </c>
      <c r="AH31" s="24">
        <f t="shared" si="25"/>
        <v>2.6165836080187521E-2</v>
      </c>
      <c r="AI31" s="24">
        <f t="shared" si="26"/>
        <v>0</v>
      </c>
      <c r="AJ31" s="24">
        <f t="shared" si="27"/>
        <v>4.3265048547099338E-2</v>
      </c>
      <c r="AK31" s="24">
        <f t="shared" si="28"/>
        <v>4.7935085167338354E-2</v>
      </c>
      <c r="AL31" s="24">
        <f t="shared" si="29"/>
        <v>3.2657069588162946E-2</v>
      </c>
      <c r="AM31" s="24">
        <f t="shared" si="30"/>
        <v>4.1077484892601435E-2</v>
      </c>
      <c r="AN31" s="24">
        <f t="shared" si="17"/>
        <v>6.5633316218879356E-2</v>
      </c>
      <c r="AO31" s="24">
        <f t="shared" si="31"/>
        <v>4.5215944010944531E-2</v>
      </c>
      <c r="AP31" s="24">
        <f t="shared" si="32"/>
        <v>4.2773894588936878E-2</v>
      </c>
      <c r="AQ31" s="24">
        <f t="shared" si="32"/>
        <v>3.3132721442179713E-2</v>
      </c>
      <c r="AR31" s="24">
        <f t="shared" si="32"/>
        <v>3.1360448294364129E-2</v>
      </c>
      <c r="AS31" s="24" t="e">
        <f t="shared" si="32"/>
        <v>#DIV/0!</v>
      </c>
      <c r="AT31" s="24">
        <f t="shared" si="32"/>
        <v>2.934460676383055E-2</v>
      </c>
      <c r="AU31" s="21"/>
      <c r="AV31" s="24">
        <f t="shared" si="34"/>
        <v>0.53525791596422123</v>
      </c>
      <c r="AW31" s="24">
        <f t="shared" si="34"/>
        <v>0.58203695538899347</v>
      </c>
      <c r="AX31" s="24">
        <f t="shared" si="34"/>
        <v>0.31328577865691121</v>
      </c>
      <c r="AY31" s="24">
        <f t="shared" si="34"/>
        <v>0.34958103821510633</v>
      </c>
      <c r="AZ31" s="24">
        <f t="shared" si="34"/>
        <v>0.60559993809961998</v>
      </c>
      <c r="BA31" s="24">
        <f t="shared" si="34"/>
        <v>0.53980223926938753</v>
      </c>
      <c r="BB31" s="24">
        <f t="shared" si="34"/>
        <v>0.5743618991117887</v>
      </c>
      <c r="BC31" s="24">
        <f t="shared" si="34"/>
        <v>0.68573215833551782</v>
      </c>
      <c r="BD31" s="24">
        <f t="shared" si="34"/>
        <v>0.4872896639327553</v>
      </c>
      <c r="BE31" s="24">
        <f t="shared" si="34"/>
        <v>0.45069902433582087</v>
      </c>
      <c r="BF31" s="24">
        <f t="shared" si="34"/>
        <v>0.31125769327103936</v>
      </c>
      <c r="BG31" s="24">
        <f t="shared" si="34"/>
        <v>0.43036525923862912</v>
      </c>
      <c r="BH31" s="24">
        <f t="shared" si="34"/>
        <v>0.60367130202002217</v>
      </c>
      <c r="BI31" s="24">
        <f t="shared" si="33"/>
        <v>0.36223316694656305</v>
      </c>
      <c r="BJ31" s="24">
        <f t="shared" si="33"/>
        <v>0.54752459447130164</v>
      </c>
      <c r="BK31" s="24">
        <f t="shared" si="33"/>
        <v>0.59511705127241044</v>
      </c>
      <c r="BL31" s="24">
        <f t="shared" si="33"/>
        <v>0.5352559214246857</v>
      </c>
      <c r="BM31" s="24">
        <f t="shared" si="33"/>
        <v>0.50818905726156305</v>
      </c>
      <c r="BN31" s="24">
        <f t="shared" si="33"/>
        <v>0.45073656640591397</v>
      </c>
      <c r="BO31" s="24">
        <f t="shared" si="33"/>
        <v>0.45440146437140339</v>
      </c>
      <c r="BP31" s="24" t="e">
        <f t="shared" si="33"/>
        <v>#DIV/0!</v>
      </c>
      <c r="BQ31" s="24">
        <f t="shared" si="33"/>
        <v>0.51432896150723928</v>
      </c>
      <c r="BR31" s="21"/>
      <c r="BS31" s="35">
        <f t="shared" si="11"/>
        <v>43497</v>
      </c>
      <c r="BT31" s="24">
        <f t="shared" si="15"/>
        <v>1.8599089925481507E-2</v>
      </c>
      <c r="BU31" s="24">
        <f t="shared" si="15"/>
        <v>8.7056906933969888E-4</v>
      </c>
      <c r="BV31" s="24">
        <f t="shared" si="15"/>
        <v>2.2776422566382327E-3</v>
      </c>
      <c r="BW31" s="24">
        <f t="shared" si="15"/>
        <v>1.0021683103024655E-2</v>
      </c>
      <c r="BX31" s="24">
        <f t="shared" si="15"/>
        <v>2.6373332720056354E-3</v>
      </c>
      <c r="BY31" s="24">
        <f t="shared" si="15"/>
        <v>1.2174533637618601E-3</v>
      </c>
      <c r="BZ31" s="24">
        <f t="shared" si="15"/>
        <v>4.0126695358758974E-3</v>
      </c>
      <c r="CA31" s="24">
        <f t="shared" si="15"/>
        <v>4.2965048025471079E-4</v>
      </c>
      <c r="CB31" s="24">
        <f t="shared" si="15"/>
        <v>1.5712661192456485E-3</v>
      </c>
      <c r="CC31" s="24">
        <f t="shared" si="15"/>
        <v>0</v>
      </c>
      <c r="CD31" s="24">
        <f t="shared" si="15"/>
        <v>1.9566369494747071E-3</v>
      </c>
      <c r="CE31" s="24">
        <f t="shared" si="15"/>
        <v>1.6221340220576468E-3</v>
      </c>
      <c r="CF31" s="24">
        <f t="shared" si="14"/>
        <v>4.5216128097160191E-2</v>
      </c>
    </row>
    <row r="32" spans="1:84" x14ac:dyDescent="0.25">
      <c r="A32" s="31">
        <f>+[1]NEA!A33</f>
        <v>43525</v>
      </c>
      <c r="B32" s="17">
        <f>+[1]NEA!B33</f>
        <v>205.48599999999999</v>
      </c>
      <c r="C32" s="17">
        <f>+[1]NEA!C33</f>
        <v>209.72409999999999</v>
      </c>
      <c r="D32" s="17">
        <f>+[1]NEA!D33</f>
        <v>177.25749999999999</v>
      </c>
      <c r="E32" s="17">
        <f>+[1]NEA!E33</f>
        <v>159.4717</v>
      </c>
      <c r="F32" s="17">
        <f>+[1]NEA!F33</f>
        <v>263.59899999999999</v>
      </c>
      <c r="G32" s="17">
        <f>+[1]NEA!G33</f>
        <v>186.57079999999999</v>
      </c>
      <c r="H32" s="17">
        <f>+[1]NEA!H33</f>
        <v>213.5318</v>
      </c>
      <c r="I32" s="17">
        <f>+[1]NEA!I33</f>
        <v>228.1952</v>
      </c>
      <c r="J32" s="17">
        <f>+[1]NEA!J33</f>
        <v>228.76599999999999</v>
      </c>
      <c r="K32" s="17">
        <f>+[1]NEA!K33</f>
        <v>189.1737</v>
      </c>
      <c r="L32" s="17">
        <f>+[1]NEA!L33</f>
        <v>221.70910000000001</v>
      </c>
      <c r="M32" s="17">
        <f>+[1]NEA!M33</f>
        <v>187.0104</v>
      </c>
      <c r="N32" s="17">
        <f>+[1]NEA!N33</f>
        <v>207.73779999999999</v>
      </c>
      <c r="O32" s="18">
        <f>+[1]NEA!R33</f>
        <v>172.0753</v>
      </c>
      <c r="P32" s="19">
        <f>+[1]NEA!S33</f>
        <v>201.5779</v>
      </c>
      <c r="Q32" s="20">
        <f>+[1]NEA!T33</f>
        <v>244.5429</v>
      </c>
      <c r="R32" s="18">
        <f t="shared" si="4"/>
        <v>205.48777353000003</v>
      </c>
      <c r="S32" s="19">
        <f t="shared" si="5"/>
        <v>194.22751885471027</v>
      </c>
      <c r="T32" s="19">
        <f t="shared" si="6"/>
        <v>179.89585627398878</v>
      </c>
      <c r="U32" s="19">
        <f t="shared" si="7"/>
        <v>178.67811798063622</v>
      </c>
      <c r="V32" s="19"/>
      <c r="W32" s="20">
        <f t="shared" si="8"/>
        <v>196.59747264013339</v>
      </c>
      <c r="X32" s="21"/>
      <c r="Y32" s="41">
        <f t="shared" si="18"/>
        <v>5.1465448691642157E-2</v>
      </c>
      <c r="Z32" s="24">
        <f t="shared" si="18"/>
        <v>6.269483033292933E-2</v>
      </c>
      <c r="AA32" s="24">
        <f t="shared" si="18"/>
        <v>3.0820370358524141E-2</v>
      </c>
      <c r="AB32" s="24">
        <f t="shared" si="19"/>
        <v>4.96372349689298E-2</v>
      </c>
      <c r="AC32" s="24">
        <f t="shared" si="20"/>
        <v>4.9843040701087471E-2</v>
      </c>
      <c r="AD32" s="24">
        <f t="shared" si="21"/>
        <v>3.070216387414626E-2</v>
      </c>
      <c r="AE32" s="24">
        <f t="shared" si="22"/>
        <v>3.6914485504783157E-2</v>
      </c>
      <c r="AF32" s="24">
        <f t="shared" si="23"/>
        <v>4.670839521824921E-2</v>
      </c>
      <c r="AG32" s="24">
        <f t="shared" si="24"/>
        <v>4.8750297984706537E-2</v>
      </c>
      <c r="AH32" s="24">
        <f t="shared" si="25"/>
        <v>2.4547609092661959E-2</v>
      </c>
      <c r="AI32" s="24">
        <f t="shared" si="26"/>
        <v>0.22398300958278083</v>
      </c>
      <c r="AJ32" s="24">
        <f t="shared" si="27"/>
        <v>4.9355692157484476E-2</v>
      </c>
      <c r="AK32" s="24">
        <f t="shared" si="28"/>
        <v>3.3906664722326951E-2</v>
      </c>
      <c r="AL32" s="24">
        <f t="shared" si="29"/>
        <v>4.9662059121353685E-2</v>
      </c>
      <c r="AM32" s="24">
        <f t="shared" si="30"/>
        <v>4.9855368651090082E-2</v>
      </c>
      <c r="AN32" s="24">
        <f t="shared" si="17"/>
        <v>5.7660726496262527E-2</v>
      </c>
      <c r="AO32" s="24">
        <f t="shared" si="31"/>
        <v>5.1471898232846591E-2</v>
      </c>
      <c r="AP32" s="24">
        <f t="shared" si="32"/>
        <v>5.0600039377817652E-2</v>
      </c>
      <c r="AQ32" s="24">
        <f t="shared" si="32"/>
        <v>3.8346977307539332E-2</v>
      </c>
      <c r="AR32" s="24">
        <f t="shared" si="32"/>
        <v>3.6399186716570719E-2</v>
      </c>
      <c r="AS32" s="24" t="e">
        <f t="shared" si="32"/>
        <v>#DIV/0!</v>
      </c>
      <c r="AT32" s="24">
        <f t="shared" si="32"/>
        <v>4.4816686198711597E-2</v>
      </c>
      <c r="AU32" s="21"/>
      <c r="AV32" s="24">
        <f t="shared" si="34"/>
        <v>0.57600263221875636</v>
      </c>
      <c r="AW32" s="24">
        <f t="shared" si="34"/>
        <v>0.64077430640853317</v>
      </c>
      <c r="AX32" s="24">
        <f t="shared" si="34"/>
        <v>0.3446863808187941</v>
      </c>
      <c r="AY32" s="24">
        <f t="shared" si="34"/>
        <v>0.40610738041998484</v>
      </c>
      <c r="AZ32" s="24">
        <f t="shared" si="34"/>
        <v>0.66642538387670425</v>
      </c>
      <c r="BA32" s="24">
        <f t="shared" si="34"/>
        <v>0.53364728976249398</v>
      </c>
      <c r="BB32" s="24">
        <f t="shared" si="34"/>
        <v>0.60194665674382875</v>
      </c>
      <c r="BC32" s="24">
        <f t="shared" si="34"/>
        <v>0.6979580174397797</v>
      </c>
      <c r="BD32" s="24">
        <f t="shared" si="34"/>
        <v>0.51936448183498496</v>
      </c>
      <c r="BE32" s="24">
        <f t="shared" si="34"/>
        <v>0.45684423076478797</v>
      </c>
      <c r="BF32" s="24">
        <f t="shared" si="34"/>
        <v>0.35131621451950101</v>
      </c>
      <c r="BG32" s="24">
        <f t="shared" si="34"/>
        <v>0.46696914358868158</v>
      </c>
      <c r="BH32" s="24">
        <f t="shared" si="34"/>
        <v>0.64748623643668446</v>
      </c>
      <c r="BI32" s="24">
        <f t="shared" si="33"/>
        <v>0.42255314259070809</v>
      </c>
      <c r="BJ32" s="24">
        <f t="shared" si="33"/>
        <v>0.58491383444955147</v>
      </c>
      <c r="BK32" s="24">
        <f t="shared" si="33"/>
        <v>0.63357929586045469</v>
      </c>
      <c r="BL32" s="24">
        <f t="shared" si="33"/>
        <v>0.57600080335082082</v>
      </c>
      <c r="BM32" s="24">
        <f t="shared" si="33"/>
        <v>0.5520944393956424</v>
      </c>
      <c r="BN32" s="24">
        <f t="shared" si="33"/>
        <v>0.47909423923928451</v>
      </c>
      <c r="BO32" s="24">
        <f t="shared" si="33"/>
        <v>0.48128757376020648</v>
      </c>
      <c r="BP32" s="24" t="e">
        <f t="shared" si="33"/>
        <v>#DIV/0!</v>
      </c>
      <c r="BQ32" s="24">
        <f t="shared" si="33"/>
        <v>0.53872565251901361</v>
      </c>
      <c r="BR32" s="21"/>
      <c r="BS32" s="35">
        <f t="shared" si="11"/>
        <v>43525</v>
      </c>
      <c r="BT32" s="24">
        <f t="shared" si="15"/>
        <v>2.2355376501446547E-2</v>
      </c>
      <c r="BU32" s="24">
        <f t="shared" si="15"/>
        <v>9.8712836734923706E-4</v>
      </c>
      <c r="BV32" s="24">
        <f t="shared" si="15"/>
        <v>4.4763365778326836E-3</v>
      </c>
      <c r="BW32" s="24">
        <f t="shared" si="15"/>
        <v>5.1934689057157486E-3</v>
      </c>
      <c r="BX32" s="24">
        <f t="shared" si="15"/>
        <v>2.2124417049330667E-3</v>
      </c>
      <c r="BY32" s="24">
        <f t="shared" si="15"/>
        <v>2.0460439179197259E-3</v>
      </c>
      <c r="BZ32" s="24">
        <f t="shared" si="15"/>
        <v>5.0178167736283676E-3</v>
      </c>
      <c r="CA32" s="24">
        <f t="shared" si="15"/>
        <v>1.5344704602508726E-3</v>
      </c>
      <c r="CB32" s="24">
        <f t="shared" si="15"/>
        <v>1.4472220488138351E-3</v>
      </c>
      <c r="CC32" s="24">
        <f t="shared" si="15"/>
        <v>2.8234160678960343E-3</v>
      </c>
      <c r="CD32" s="24">
        <f t="shared" si="15"/>
        <v>2.2279131159167447E-3</v>
      </c>
      <c r="CE32" s="24">
        <f t="shared" si="15"/>
        <v>1.1503923179970968E-3</v>
      </c>
      <c r="CF32" s="24">
        <f t="shared" si="14"/>
        <v>5.1472026759699946E-2</v>
      </c>
    </row>
    <row r="33" spans="1:84" x14ac:dyDescent="0.25">
      <c r="A33" s="31">
        <f>+[1]NEA!A34</f>
        <v>43556</v>
      </c>
      <c r="B33" s="17">
        <f>+[1]NEA!B34</f>
        <v>212.69730000000001</v>
      </c>
      <c r="C33" s="17">
        <f>+[1]NEA!C34</f>
        <v>217.32419999999999</v>
      </c>
      <c r="D33" s="17">
        <f>+[1]NEA!D34</f>
        <v>178.77979999999999</v>
      </c>
      <c r="E33" s="17">
        <f>+[1]NEA!E34</f>
        <v>166.10579999999999</v>
      </c>
      <c r="F33" s="17">
        <f>+[1]NEA!F34</f>
        <v>267.79680000000002</v>
      </c>
      <c r="G33" s="17">
        <f>+[1]NEA!G34</f>
        <v>196.1482</v>
      </c>
      <c r="H33" s="17">
        <f>+[1]NEA!H34</f>
        <v>222.6283</v>
      </c>
      <c r="I33" s="17">
        <f>+[1]NEA!I34</f>
        <v>235.31319999999999</v>
      </c>
      <c r="J33" s="17">
        <f>+[1]NEA!J34</f>
        <v>236.423</v>
      </c>
      <c r="K33" s="17">
        <f>+[1]NEA!K34</f>
        <v>195.3075</v>
      </c>
      <c r="L33" s="17">
        <f>+[1]NEA!L34</f>
        <v>232.62459999999999</v>
      </c>
      <c r="M33" s="17">
        <f>+[1]NEA!M34</f>
        <v>198.3279</v>
      </c>
      <c r="N33" s="17">
        <f>+[1]NEA!N34</f>
        <v>212.14940000000001</v>
      </c>
      <c r="O33" s="18">
        <f>+[1]NEA!R34</f>
        <v>176.27199999999999</v>
      </c>
      <c r="P33" s="19">
        <f>+[1]NEA!S34</f>
        <v>209.40350000000001</v>
      </c>
      <c r="Q33" s="20">
        <f>+[1]NEA!T34</f>
        <v>251.4512</v>
      </c>
      <c r="R33" s="18">
        <f t="shared" si="4"/>
        <v>212.69876513</v>
      </c>
      <c r="S33" s="19">
        <f t="shared" si="5"/>
        <v>201.56373489425977</v>
      </c>
      <c r="T33" s="19">
        <f t="shared" si="6"/>
        <v>187.5817892235016</v>
      </c>
      <c r="U33" s="19">
        <f t="shared" si="7"/>
        <v>185.74246528354078</v>
      </c>
      <c r="V33" s="19"/>
      <c r="W33" s="20">
        <f t="shared" si="8"/>
        <v>204.03928705980414</v>
      </c>
      <c r="X33" s="21"/>
      <c r="Y33" s="41">
        <f t="shared" si="18"/>
        <v>3.5093875008516573E-2</v>
      </c>
      <c r="Z33" s="24">
        <f t="shared" si="18"/>
        <v>3.6238562950085429E-2</v>
      </c>
      <c r="AA33" s="24">
        <f t="shared" si="18"/>
        <v>8.5880710266137417E-3</v>
      </c>
      <c r="AB33" s="24">
        <f t="shared" si="19"/>
        <v>4.1600484600088805E-2</v>
      </c>
      <c r="AC33" s="24">
        <f t="shared" si="20"/>
        <v>1.5924946604501722E-2</v>
      </c>
      <c r="AD33" s="24">
        <f t="shared" si="21"/>
        <v>5.1333863605666163E-2</v>
      </c>
      <c r="AE33" s="24">
        <f t="shared" si="22"/>
        <v>4.2600212240050395E-2</v>
      </c>
      <c r="AF33" s="24">
        <f t="shared" si="23"/>
        <v>3.1192593008091407E-2</v>
      </c>
      <c r="AG33" s="24">
        <f t="shared" si="24"/>
        <v>3.347088291092204E-2</v>
      </c>
      <c r="AH33" s="24">
        <f t="shared" si="25"/>
        <v>3.2424168898742334E-2</v>
      </c>
      <c r="AI33" s="24">
        <f t="shared" si="26"/>
        <v>4.9233432457215232E-2</v>
      </c>
      <c r="AJ33" s="24">
        <f t="shared" si="27"/>
        <v>6.0518024666007753E-2</v>
      </c>
      <c r="AK33" s="24">
        <f t="shared" si="28"/>
        <v>2.1236385482083842E-2</v>
      </c>
      <c r="AL33" s="24">
        <f t="shared" si="29"/>
        <v>2.438874144052039E-2</v>
      </c>
      <c r="AM33" s="24">
        <f t="shared" si="30"/>
        <v>3.8821716071057333E-2</v>
      </c>
      <c r="AN33" s="24">
        <f t="shared" si="17"/>
        <v>2.824984900399885E-2</v>
      </c>
      <c r="AO33" s="24">
        <f t="shared" si="31"/>
        <v>3.5092071300033778E-2</v>
      </c>
      <c r="AP33" s="24">
        <f t="shared" si="32"/>
        <v>3.7771249320428524E-2</v>
      </c>
      <c r="AQ33" s="24">
        <f t="shared" si="32"/>
        <v>4.2724346789882794E-2</v>
      </c>
      <c r="AR33" s="24">
        <f t="shared" si="32"/>
        <v>3.9536723258245532E-2</v>
      </c>
      <c r="AS33" s="24" t="e">
        <f t="shared" si="32"/>
        <v>#DIV/0!</v>
      </c>
      <c r="AT33" s="24">
        <f t="shared" si="32"/>
        <v>3.7853052329379633E-2</v>
      </c>
      <c r="AU33" s="21"/>
      <c r="AV33" s="24">
        <f t="shared" si="34"/>
        <v>0.58924188389196619</v>
      </c>
      <c r="AW33" s="24">
        <f t="shared" si="34"/>
        <v>0.66972095024432199</v>
      </c>
      <c r="AX33" s="24">
        <f t="shared" si="34"/>
        <v>0.33440366390425824</v>
      </c>
      <c r="AY33" s="24">
        <f t="shared" si="34"/>
        <v>0.43443579245708275</v>
      </c>
      <c r="AZ33" s="24">
        <f t="shared" si="34"/>
        <v>0.53540093191579419</v>
      </c>
      <c r="BA33" s="24">
        <f t="shared" si="34"/>
        <v>0.59151906878849525</v>
      </c>
      <c r="BB33" s="24">
        <f t="shared" si="34"/>
        <v>0.63922793784684639</v>
      </c>
      <c r="BC33" s="24">
        <f t="shared" si="34"/>
        <v>0.70452212675920634</v>
      </c>
      <c r="BD33" s="24">
        <f t="shared" si="34"/>
        <v>0.53211324870376009</v>
      </c>
      <c r="BE33" s="24">
        <f t="shared" si="34"/>
        <v>0.48846654203556183</v>
      </c>
      <c r="BF33" s="24">
        <f t="shared" si="34"/>
        <v>0.41022553947850193</v>
      </c>
      <c r="BG33" s="24">
        <f t="shared" si="34"/>
        <v>0.53691208596197693</v>
      </c>
      <c r="BH33" s="24">
        <f t="shared" si="34"/>
        <v>0.65616342003592587</v>
      </c>
      <c r="BI33" s="24">
        <f t="shared" si="33"/>
        <v>0.44953612409934385</v>
      </c>
      <c r="BJ33" s="24">
        <f t="shared" si="33"/>
        <v>0.61339993312283991</v>
      </c>
      <c r="BK33" s="24">
        <f t="shared" si="33"/>
        <v>0.58661908199270063</v>
      </c>
      <c r="BL33" s="24">
        <f t="shared" si="33"/>
        <v>0.58923922798788042</v>
      </c>
      <c r="BM33" s="24">
        <f t="shared" si="33"/>
        <v>0.58408055297087458</v>
      </c>
      <c r="BN33" s="24">
        <f t="shared" si="33"/>
        <v>0.51908756982254123</v>
      </c>
      <c r="BO33" s="24">
        <f t="shared" si="33"/>
        <v>0.51587456403754994</v>
      </c>
      <c r="BP33" s="24" t="e">
        <f t="shared" si="33"/>
        <v>#DIV/0!</v>
      </c>
      <c r="BQ33" s="24">
        <f t="shared" si="33"/>
        <v>0.56746503982834917</v>
      </c>
      <c r="BR33" s="21"/>
      <c r="BS33" s="35">
        <f t="shared" si="11"/>
        <v>43556</v>
      </c>
      <c r="BT33" s="24">
        <f t="shared" si="15"/>
        <v>1.3059747671374203E-2</v>
      </c>
      <c r="BU33" s="24">
        <f t="shared" si="15"/>
        <v>2.6966177744469237E-4</v>
      </c>
      <c r="BV33" s="24">
        <f t="shared" si="15"/>
        <v>3.7450512443670072E-3</v>
      </c>
      <c r="BW33" s="24">
        <f t="shared" si="15"/>
        <v>1.656762893822462E-3</v>
      </c>
      <c r="BX33" s="24">
        <f t="shared" si="15"/>
        <v>3.6261434842276407E-3</v>
      </c>
      <c r="BY33" s="24">
        <f t="shared" si="15"/>
        <v>2.3285085115287638E-3</v>
      </c>
      <c r="BZ33" s="24">
        <f t="shared" si="15"/>
        <v>3.3358155786768905E-3</v>
      </c>
      <c r="CA33" s="24">
        <f t="shared" si="15"/>
        <v>1.0508131940862166E-3</v>
      </c>
      <c r="CB33" s="24">
        <f t="shared" si="15"/>
        <v>1.8626530274568609E-3</v>
      </c>
      <c r="CC33" s="24">
        <f t="shared" si="15"/>
        <v>7.224375383237773E-4</v>
      </c>
      <c r="CD33" s="24">
        <f t="shared" si="15"/>
        <v>2.726298871942613E-3</v>
      </c>
      <c r="CE33" s="24">
        <f t="shared" si="15"/>
        <v>7.0848038309179564E-4</v>
      </c>
      <c r="CF33" s="24">
        <f t="shared" si="14"/>
        <v>3.5092374176342922E-2</v>
      </c>
    </row>
    <row r="34" spans="1:84" x14ac:dyDescent="0.25">
      <c r="A34" s="31">
        <f>+[1]NEA!A35</f>
        <v>43586</v>
      </c>
      <c r="B34" s="17">
        <f>+[1]NEA!B35</f>
        <v>218.6002</v>
      </c>
      <c r="C34" s="17">
        <f>+[1]NEA!C35</f>
        <v>222.4479</v>
      </c>
      <c r="D34" s="17">
        <f>+[1]NEA!D35</f>
        <v>181.0498</v>
      </c>
      <c r="E34" s="17">
        <f>+[1]NEA!E35</f>
        <v>171.0145</v>
      </c>
      <c r="F34" s="17">
        <f>+[1]NEA!F35</f>
        <v>280.61540000000002</v>
      </c>
      <c r="G34" s="17">
        <f>+[1]NEA!G35</f>
        <v>201.66849999999999</v>
      </c>
      <c r="H34" s="17">
        <f>+[1]NEA!H35</f>
        <v>233.6713</v>
      </c>
      <c r="I34" s="17">
        <f>+[1]NEA!I35</f>
        <v>242.29329999999999</v>
      </c>
      <c r="J34" s="17">
        <f>+[1]NEA!J35</f>
        <v>243.73570000000001</v>
      </c>
      <c r="K34" s="17">
        <f>+[1]NEA!K35</f>
        <v>197.86189999999999</v>
      </c>
      <c r="L34" s="17">
        <f>+[1]NEA!L35</f>
        <v>235.33459999999999</v>
      </c>
      <c r="M34" s="17">
        <f>+[1]NEA!M35</f>
        <v>200.76259999999999</v>
      </c>
      <c r="N34" s="17">
        <f>+[1]NEA!N35</f>
        <v>218.09299999999999</v>
      </c>
      <c r="O34" s="18">
        <f>+[1]NEA!R35</f>
        <v>177.25020000000001</v>
      </c>
      <c r="P34" s="19">
        <f>+[1]NEA!S35</f>
        <v>215.25899999999999</v>
      </c>
      <c r="Q34" s="20">
        <f>+[1]NEA!T35</f>
        <v>261.01909999999998</v>
      </c>
      <c r="R34" s="18">
        <f t="shared" si="4"/>
        <v>218.60121917999999</v>
      </c>
      <c r="S34" s="19">
        <f t="shared" si="5"/>
        <v>206.18711586102714</v>
      </c>
      <c r="T34" s="19">
        <f t="shared" si="6"/>
        <v>191.93649707705936</v>
      </c>
      <c r="U34" s="19">
        <f t="shared" si="7"/>
        <v>190.42580518672199</v>
      </c>
      <c r="V34" s="19"/>
      <c r="W34" s="20">
        <f t="shared" si="8"/>
        <v>209.97915259429047</v>
      </c>
      <c r="X34" s="21"/>
      <c r="Y34" s="41">
        <f t="shared" si="18"/>
        <v>2.7752585481809033E-2</v>
      </c>
      <c r="Z34" s="24">
        <f t="shared" si="18"/>
        <v>2.3576297531522128E-2</v>
      </c>
      <c r="AA34" s="24">
        <f t="shared" si="18"/>
        <v>1.2697183910039156E-2</v>
      </c>
      <c r="AB34" s="24">
        <f t="shared" si="19"/>
        <v>2.9551647203168274E-2</v>
      </c>
      <c r="AC34" s="24">
        <f t="shared" si="20"/>
        <v>4.7866890119672822E-2</v>
      </c>
      <c r="AD34" s="24">
        <f t="shared" si="21"/>
        <v>2.8143515974146105E-2</v>
      </c>
      <c r="AE34" s="24">
        <f t="shared" si="22"/>
        <v>4.9602858217037138E-2</v>
      </c>
      <c r="AF34" s="24">
        <f t="shared" si="23"/>
        <v>2.966301932913229E-2</v>
      </c>
      <c r="AG34" s="24">
        <f t="shared" si="24"/>
        <v>3.0930577820262872E-2</v>
      </c>
      <c r="AH34" s="24">
        <f t="shared" si="25"/>
        <v>1.3078862818888037E-2</v>
      </c>
      <c r="AI34" s="24">
        <f t="shared" si="26"/>
        <v>1.1649670757091002E-2</v>
      </c>
      <c r="AJ34" s="24">
        <f t="shared" si="27"/>
        <v>1.2276134623519841E-2</v>
      </c>
      <c r="AK34" s="24">
        <f t="shared" si="28"/>
        <v>2.8016105631220034E-2</v>
      </c>
      <c r="AL34" s="24">
        <f t="shared" si="29"/>
        <v>5.5493782336391018E-3</v>
      </c>
      <c r="AM34" s="24">
        <f t="shared" si="30"/>
        <v>2.7962760889860938E-2</v>
      </c>
      <c r="AN34" s="24">
        <f t="shared" si="17"/>
        <v>3.8050723162188049E-2</v>
      </c>
      <c r="AO34" s="24">
        <f t="shared" si="31"/>
        <v>2.7750297686930381E-2</v>
      </c>
      <c r="AP34" s="24">
        <f t="shared" ref="AP34" si="35">+S34/S33-1</f>
        <v>2.2937563491730373E-2</v>
      </c>
      <c r="AQ34" s="24">
        <f t="shared" si="32"/>
        <v>2.3214981963783021E-2</v>
      </c>
      <c r="AR34" s="24">
        <f t="shared" si="32"/>
        <v>2.5214158194960756E-2</v>
      </c>
      <c r="AS34" s="24" t="e">
        <f t="shared" si="32"/>
        <v>#DIV/0!</v>
      </c>
      <c r="AT34" s="24">
        <f t="shared" si="32"/>
        <v>2.9111381538719838E-2</v>
      </c>
      <c r="AU34" s="21"/>
      <c r="AV34" s="24">
        <f t="shared" si="34"/>
        <v>0.59267370764774108</v>
      </c>
      <c r="AW34" s="24">
        <f t="shared" si="34"/>
        <v>0.65177174519184722</v>
      </c>
      <c r="AX34" s="24">
        <f t="shared" si="34"/>
        <v>0.31811871017154858</v>
      </c>
      <c r="AY34" s="24">
        <f t="shared" si="34"/>
        <v>0.43833070222434523</v>
      </c>
      <c r="AZ34" s="24">
        <f t="shared" si="34"/>
        <v>0.59119616682260245</v>
      </c>
      <c r="BA34" s="24">
        <f t="shared" si="34"/>
        <v>0.60883682155236718</v>
      </c>
      <c r="BB34" s="24">
        <f t="shared" si="34"/>
        <v>0.67845247356130622</v>
      </c>
      <c r="BC34" s="24">
        <f t="shared" si="34"/>
        <v>0.72666057603502709</v>
      </c>
      <c r="BD34" s="24">
        <f t="shared" si="34"/>
        <v>0.53564189817104557</v>
      </c>
      <c r="BE34" s="24">
        <f t="shared" si="34"/>
        <v>0.46661492870093246</v>
      </c>
      <c r="BF34" s="24">
        <f t="shared" si="34"/>
        <v>0.42312304485413765</v>
      </c>
      <c r="BG34" s="24">
        <f t="shared" si="34"/>
        <v>0.51366206326144859</v>
      </c>
      <c r="BH34" s="24">
        <f t="shared" si="34"/>
        <v>0.66959997978961283</v>
      </c>
      <c r="BI34" s="24">
        <f t="shared" si="33"/>
        <v>0.42407957161163856</v>
      </c>
      <c r="BJ34" s="24">
        <f t="shared" si="33"/>
        <v>0.60891747738266777</v>
      </c>
      <c r="BK34" s="24">
        <f t="shared" si="33"/>
        <v>0.63151927083300774</v>
      </c>
      <c r="BL34" s="24">
        <f t="shared" si="33"/>
        <v>0.59266764511082104</v>
      </c>
      <c r="BM34" s="24">
        <f t="shared" si="33"/>
        <v>0.57399414731960352</v>
      </c>
      <c r="BN34" s="24">
        <f t="shared" si="33"/>
        <v>0.51752117136104858</v>
      </c>
      <c r="BO34" s="24">
        <f t="shared" si="33"/>
        <v>0.51821965549957105</v>
      </c>
      <c r="BP34" s="24" t="e">
        <f t="shared" si="33"/>
        <v>#DIV/0!</v>
      </c>
      <c r="BQ34" s="24">
        <f t="shared" si="33"/>
        <v>0.57859761999132697</v>
      </c>
      <c r="BR34" s="21"/>
      <c r="BS34" s="35">
        <f t="shared" si="11"/>
        <v>43586</v>
      </c>
      <c r="BT34" s="24">
        <f t="shared" si="15"/>
        <v>8.5058835725700561E-3</v>
      </c>
      <c r="BU34" s="24">
        <f t="shared" si="15"/>
        <v>3.884769576294592E-4</v>
      </c>
      <c r="BV34" s="24">
        <f t="shared" si="15"/>
        <v>2.6770871092392863E-3</v>
      </c>
      <c r="BW34" s="24">
        <f t="shared" si="15"/>
        <v>4.887642955505314E-3</v>
      </c>
      <c r="BX34" s="24">
        <f t="shared" si="15"/>
        <v>2.0192044750920648E-3</v>
      </c>
      <c r="BY34" s="24">
        <f t="shared" si="15"/>
        <v>2.7309317043516784E-3</v>
      </c>
      <c r="BZ34" s="24">
        <f t="shared" si="15"/>
        <v>3.1602828526737258E-3</v>
      </c>
      <c r="CA34" s="24">
        <f t="shared" si="15"/>
        <v>9.6953811825538057E-4</v>
      </c>
      <c r="CB34" s="24">
        <f t="shared" si="15"/>
        <v>7.4939625467741809E-4</v>
      </c>
      <c r="CC34" s="24">
        <f t="shared" si="15"/>
        <v>1.7327911543776108E-4</v>
      </c>
      <c r="CD34" s="24">
        <f t="shared" si="15"/>
        <v>5.6661579625129051E-4</v>
      </c>
      <c r="CE34" s="24">
        <f t="shared" si="15"/>
        <v>9.2214992856044331E-4</v>
      </c>
      <c r="CF34" s="24">
        <f t="shared" si="14"/>
        <v>2.7750488840243878E-2</v>
      </c>
    </row>
    <row r="35" spans="1:84" x14ac:dyDescent="0.25">
      <c r="A35" s="31">
        <f>+[1]NEA!A36</f>
        <v>43617</v>
      </c>
      <c r="B35" s="17">
        <f>+[1]NEA!B36</f>
        <v>224.98060000000001</v>
      </c>
      <c r="C35" s="17">
        <f>+[1]NEA!C36</f>
        <v>228.06309999999999</v>
      </c>
      <c r="D35" s="17">
        <f>+[1]NEA!D36</f>
        <v>185.7216</v>
      </c>
      <c r="E35" s="17">
        <f>+[1]NEA!E36</f>
        <v>175.1748</v>
      </c>
      <c r="F35" s="17">
        <f>+[1]NEA!F36</f>
        <v>291.18470000000002</v>
      </c>
      <c r="G35" s="17">
        <f>+[1]NEA!G36</f>
        <v>208.93360000000001</v>
      </c>
      <c r="H35" s="17">
        <f>+[1]NEA!H36</f>
        <v>243.7698</v>
      </c>
      <c r="I35" s="17">
        <f>+[1]NEA!I36</f>
        <v>246.21809999999999</v>
      </c>
      <c r="J35" s="17">
        <f>+[1]NEA!J36</f>
        <v>258.10969999999998</v>
      </c>
      <c r="K35" s="17">
        <f>+[1]NEA!K36</f>
        <v>206.45</v>
      </c>
      <c r="L35" s="17">
        <f>+[1]NEA!L36</f>
        <v>235.8091</v>
      </c>
      <c r="M35" s="17">
        <f>+[1]NEA!M36</f>
        <v>205.71510000000001</v>
      </c>
      <c r="N35" s="17">
        <f>+[1]NEA!N36</f>
        <v>224.76599999999999</v>
      </c>
      <c r="O35" s="18">
        <f>+[1]NEA!R36</f>
        <v>181.4751</v>
      </c>
      <c r="P35" s="19">
        <f>+[1]NEA!S36</f>
        <v>221.56559999999999</v>
      </c>
      <c r="Q35" s="20">
        <f>+[1]NEA!T36</f>
        <v>269.2133</v>
      </c>
      <c r="R35" s="18">
        <f t="shared" si="4"/>
        <v>224.98118416</v>
      </c>
      <c r="S35" s="19">
        <f t="shared" si="5"/>
        <v>211.95731005218346</v>
      </c>
      <c r="T35" s="19">
        <f t="shared" si="6"/>
        <v>197.98631925007382</v>
      </c>
      <c r="U35" s="19">
        <f t="shared" si="7"/>
        <v>196.66344702627941</v>
      </c>
      <c r="V35" s="19"/>
      <c r="W35" s="20">
        <f t="shared" si="8"/>
        <v>216.49064532194205</v>
      </c>
      <c r="X35" s="21"/>
      <c r="Y35" s="41">
        <f t="shared" si="18"/>
        <v>2.9187530478014256E-2</v>
      </c>
      <c r="Z35" s="24">
        <f t="shared" si="18"/>
        <v>2.5242764710298404E-2</v>
      </c>
      <c r="AA35" s="24">
        <f t="shared" si="18"/>
        <v>2.580395007340508E-2</v>
      </c>
      <c r="AB35" s="24">
        <f t="shared" si="19"/>
        <v>2.4327176935289074E-2</v>
      </c>
      <c r="AC35" s="24">
        <f t="shared" si="20"/>
        <v>3.766471832978513E-2</v>
      </c>
      <c r="AD35" s="24">
        <f t="shared" si="21"/>
        <v>3.6024961756546015E-2</v>
      </c>
      <c r="AE35" s="24">
        <f t="shared" si="22"/>
        <v>4.3216689426557764E-2</v>
      </c>
      <c r="AF35" s="24">
        <f t="shared" si="23"/>
        <v>1.6198549444000232E-2</v>
      </c>
      <c r="AG35" s="24">
        <f t="shared" si="24"/>
        <v>5.8973716201606852E-2</v>
      </c>
      <c r="AH35" s="24">
        <f t="shared" si="25"/>
        <v>4.3404515978063385E-2</v>
      </c>
      <c r="AI35" s="24">
        <f t="shared" si="26"/>
        <v>2.0162780993531193E-3</v>
      </c>
      <c r="AJ35" s="24">
        <f t="shared" si="27"/>
        <v>2.4668439241173568E-2</v>
      </c>
      <c r="AK35" s="24">
        <f t="shared" si="28"/>
        <v>3.0597038877909988E-2</v>
      </c>
      <c r="AL35" s="24">
        <f t="shared" si="29"/>
        <v>2.3835798210664949E-2</v>
      </c>
      <c r="AM35" s="24">
        <f t="shared" si="30"/>
        <v>2.9297729711649678E-2</v>
      </c>
      <c r="AN35" s="24">
        <f t="shared" si="17"/>
        <v>3.1393104949024808E-2</v>
      </c>
      <c r="AO35" s="24">
        <f t="shared" si="31"/>
        <v>2.9185404381238289E-2</v>
      </c>
      <c r="AP35" s="24">
        <f t="shared" si="32"/>
        <v>2.7985231604119809E-2</v>
      </c>
      <c r="AQ35" s="24">
        <f t="shared" si="32"/>
        <v>3.1519915519691688E-2</v>
      </c>
      <c r="AR35" s="24">
        <f t="shared" si="32"/>
        <v>3.2756284440762062E-2</v>
      </c>
      <c r="AS35" s="24" t="e">
        <f t="shared" si="32"/>
        <v>#DIV/0!</v>
      </c>
      <c r="AT35" s="24">
        <f t="shared" si="32"/>
        <v>3.1010186712357557E-2</v>
      </c>
      <c r="AU35" s="21"/>
      <c r="AV35" s="24">
        <f t="shared" si="34"/>
        <v>0.58990710608421582</v>
      </c>
      <c r="AW35" s="24">
        <f t="shared" si="34"/>
        <v>0.62880341782674898</v>
      </c>
      <c r="AX35" s="24">
        <f t="shared" si="34"/>
        <v>0.33828424099573473</v>
      </c>
      <c r="AY35" s="24">
        <f t="shared" si="34"/>
        <v>0.45337576827600867</v>
      </c>
      <c r="AZ35" s="24">
        <f t="shared" si="34"/>
        <v>0.62007428697963807</v>
      </c>
      <c r="BA35" s="24">
        <f t="shared" si="34"/>
        <v>0.6105066151962979</v>
      </c>
      <c r="BB35" s="24">
        <f t="shared" si="34"/>
        <v>0.66114676939158934</v>
      </c>
      <c r="BC35" s="24">
        <f t="shared" si="34"/>
        <v>0.67908108778998155</v>
      </c>
      <c r="BD35" s="24">
        <f t="shared" si="34"/>
        <v>0.61511164563742238</v>
      </c>
      <c r="BE35" s="24">
        <f t="shared" si="34"/>
        <v>0.50533996475265952</v>
      </c>
      <c r="BF35" s="24">
        <f t="shared" si="34"/>
        <v>0.41937730384095873</v>
      </c>
      <c r="BG35" s="24">
        <f t="shared" si="34"/>
        <v>0.51086131869342499</v>
      </c>
      <c r="BH35" s="24">
        <f t="shared" si="34"/>
        <v>0.66326637081502748</v>
      </c>
      <c r="BI35" s="24">
        <f t="shared" si="33"/>
        <v>0.43147838762654334</v>
      </c>
      <c r="BJ35" s="24">
        <f t="shared" si="33"/>
        <v>0.5998890879432961</v>
      </c>
      <c r="BK35" s="24">
        <f t="shared" si="33"/>
        <v>0.64305732717319009</v>
      </c>
      <c r="BL35" s="24">
        <f t="shared" si="33"/>
        <v>0.58989899004475177</v>
      </c>
      <c r="BM35" s="24">
        <f t="shared" si="33"/>
        <v>0.56978670482952687</v>
      </c>
      <c r="BN35" s="24">
        <f t="shared" si="33"/>
        <v>0.52989767902161011</v>
      </c>
      <c r="BO35" s="24">
        <f t="shared" si="33"/>
        <v>0.53335669000524488</v>
      </c>
      <c r="BP35" s="24" t="e">
        <f t="shared" si="33"/>
        <v>#DIV/0!</v>
      </c>
      <c r="BQ35" s="24">
        <f t="shared" si="33"/>
        <v>0.58138131175758412</v>
      </c>
      <c r="BR35" s="21"/>
      <c r="BS35" s="35">
        <f t="shared" si="11"/>
        <v>43617</v>
      </c>
      <c r="BT35" s="24">
        <f t="shared" si="15"/>
        <v>9.0701066147240283E-3</v>
      </c>
      <c r="BU35" s="24">
        <f t="shared" si="15"/>
        <v>7.7792023978019991E-4</v>
      </c>
      <c r="BV35" s="24">
        <f t="shared" si="15"/>
        <v>2.2076594623426731E-3</v>
      </c>
      <c r="BW35" s="24">
        <f t="shared" si="15"/>
        <v>3.9211777024906651E-3</v>
      </c>
      <c r="BX35" s="24">
        <f t="shared" si="15"/>
        <v>2.585655365365638E-3</v>
      </c>
      <c r="BY35" s="24">
        <f t="shared" si="15"/>
        <v>2.4299204666784384E-3</v>
      </c>
      <c r="BZ35" s="24">
        <f t="shared" si="15"/>
        <v>1.7289931116257005E-3</v>
      </c>
      <c r="CA35" s="24">
        <f t="shared" si="15"/>
        <v>1.8542837563735033E-3</v>
      </c>
      <c r="CB35" s="24">
        <f t="shared" si="15"/>
        <v>2.4514956527944614E-3</v>
      </c>
      <c r="CC35" s="24">
        <f t="shared" si="15"/>
        <v>2.9520558535628431E-5</v>
      </c>
      <c r="CD35" s="24">
        <f t="shared" si="15"/>
        <v>1.1214479675681938E-3</v>
      </c>
      <c r="CE35" s="24">
        <f t="shared" si="15"/>
        <v>1.0073595541083681E-3</v>
      </c>
      <c r="CF35" s="24">
        <f t="shared" si="14"/>
        <v>2.9185540452387502E-2</v>
      </c>
    </row>
    <row r="36" spans="1:84" x14ac:dyDescent="0.25">
      <c r="A36" s="31">
        <f>+[1]NEA!A37</f>
        <v>43647</v>
      </c>
      <c r="B36" s="17">
        <f>+[1]NEA!B37</f>
        <v>229.1739</v>
      </c>
      <c r="C36" s="17">
        <f>+[1]NEA!C37</f>
        <v>232.15299999999999</v>
      </c>
      <c r="D36" s="17">
        <f>+[1]NEA!D37</f>
        <v>188.21379999999999</v>
      </c>
      <c r="E36" s="17">
        <f>+[1]NEA!E37</f>
        <v>177.1789</v>
      </c>
      <c r="F36" s="17">
        <f>+[1]NEA!F37</f>
        <v>294.4477</v>
      </c>
      <c r="G36" s="17">
        <f>+[1]NEA!G37</f>
        <v>214.52940000000001</v>
      </c>
      <c r="H36" s="17">
        <f>+[1]NEA!H37</f>
        <v>254.29339999999999</v>
      </c>
      <c r="I36" s="17">
        <f>+[1]NEA!I37</f>
        <v>248.69649999999999</v>
      </c>
      <c r="J36" s="17">
        <f>+[1]NEA!J37</f>
        <v>259.69139999999999</v>
      </c>
      <c r="K36" s="17">
        <f>+[1]NEA!K37</f>
        <v>211.3623</v>
      </c>
      <c r="L36" s="17">
        <f>+[1]NEA!L37</f>
        <v>240.47069999999999</v>
      </c>
      <c r="M36" s="17">
        <f>+[1]NEA!M37</f>
        <v>211.5652</v>
      </c>
      <c r="N36" s="17">
        <f>+[1]NEA!N37</f>
        <v>231.7055</v>
      </c>
      <c r="O36" s="18">
        <f>+[1]NEA!R37</f>
        <v>185.49379999999999</v>
      </c>
      <c r="P36" s="19">
        <f>+[1]NEA!S37</f>
        <v>226.04730000000001</v>
      </c>
      <c r="Q36" s="20">
        <f>+[1]NEA!T37</f>
        <v>272.38819999999998</v>
      </c>
      <c r="R36" s="18">
        <f t="shared" si="4"/>
        <v>229.17382602000004</v>
      </c>
      <c r="S36" s="19">
        <f t="shared" si="5"/>
        <v>216.11523312276842</v>
      </c>
      <c r="T36" s="19">
        <f t="shared" si="6"/>
        <v>202.39417224682612</v>
      </c>
      <c r="U36" s="19">
        <f t="shared" si="7"/>
        <v>200.82444239280775</v>
      </c>
      <c r="V36" s="19"/>
      <c r="W36" s="20">
        <f t="shared" si="8"/>
        <v>220.87400193790373</v>
      </c>
      <c r="X36" s="21"/>
      <c r="Y36" s="41">
        <f t="shared" si="18"/>
        <v>1.8638495941427857E-2</v>
      </c>
      <c r="Z36" s="24">
        <f t="shared" si="18"/>
        <v>1.7933194804420349E-2</v>
      </c>
      <c r="AA36" s="24">
        <f t="shared" si="18"/>
        <v>1.3419009958992367E-2</v>
      </c>
      <c r="AB36" s="24">
        <f t="shared" si="18"/>
        <v>1.1440572502437574E-2</v>
      </c>
      <c r="AC36" s="24">
        <f t="shared" si="18"/>
        <v>1.1205945916801241E-2</v>
      </c>
      <c r="AD36" s="24">
        <f t="shared" si="18"/>
        <v>2.6782671623903465E-2</v>
      </c>
      <c r="AE36" s="24">
        <f t="shared" si="18"/>
        <v>4.3170236838197207E-2</v>
      </c>
      <c r="AF36" s="24">
        <f t="shared" si="18"/>
        <v>1.0065872492720951E-2</v>
      </c>
      <c r="AG36" s="24">
        <f t="shared" si="18"/>
        <v>6.128014561250561E-3</v>
      </c>
      <c r="AH36" s="24">
        <f t="shared" si="18"/>
        <v>2.3794139016711124E-2</v>
      </c>
      <c r="AI36" s="24">
        <f t="shared" si="18"/>
        <v>1.976853310580462E-2</v>
      </c>
      <c r="AJ36" s="24">
        <f t="shared" si="18"/>
        <v>2.8437873544528314E-2</v>
      </c>
      <c r="AK36" s="24">
        <f t="shared" si="18"/>
        <v>3.0874331527010357E-2</v>
      </c>
      <c r="AL36" s="24">
        <f t="shared" si="18"/>
        <v>2.2144635820561476E-2</v>
      </c>
      <c r="AM36" s="24">
        <f t="shared" si="18"/>
        <v>2.0227417974631567E-2</v>
      </c>
      <c r="AN36" s="24">
        <f t="shared" si="18"/>
        <v>1.1793250927795818E-2</v>
      </c>
      <c r="AO36" s="24">
        <f t="shared" ref="AO36:AO52" si="36">+R36/R35-1</f>
        <v>1.8635522235576518E-2</v>
      </c>
      <c r="AP36" s="24">
        <f t="shared" si="32"/>
        <v>1.9616794861008868E-2</v>
      </c>
      <c r="AQ36" s="24">
        <f t="shared" si="32"/>
        <v>2.2263422106376884E-2</v>
      </c>
      <c r="AR36" s="24">
        <f t="shared" si="32"/>
        <v>2.1157949936534637E-2</v>
      </c>
      <c r="AS36" s="24" t="e">
        <f t="shared" si="32"/>
        <v>#DIV/0!</v>
      </c>
      <c r="AT36" s="24">
        <f t="shared" si="32"/>
        <v>2.0247325742150268E-2</v>
      </c>
      <c r="AU36" s="21"/>
      <c r="AV36" s="24">
        <f t="shared" si="34"/>
        <v>0.56602018838115753</v>
      </c>
      <c r="AW36" s="24">
        <f t="shared" si="34"/>
        <v>0.59724271927488926</v>
      </c>
      <c r="AX36" s="24">
        <f t="shared" si="34"/>
        <v>0.31877000431616764</v>
      </c>
      <c r="AY36" s="24">
        <f t="shared" si="34"/>
        <v>0.45049909824208378</v>
      </c>
      <c r="AZ36" s="24">
        <f t="shared" si="34"/>
        <v>0.61354644332021069</v>
      </c>
      <c r="BA36" s="24">
        <f t="shared" si="34"/>
        <v>0.59570223590842142</v>
      </c>
      <c r="BB36" s="24">
        <f t="shared" si="34"/>
        <v>0.6849102859717473</v>
      </c>
      <c r="BC36" s="24">
        <f t="shared" si="34"/>
        <v>0.57314035367374871</v>
      </c>
      <c r="BD36" s="24">
        <f t="shared" si="34"/>
        <v>0.60770958491612648</v>
      </c>
      <c r="BE36" s="24">
        <f t="shared" si="34"/>
        <v>0.48969012583572158</v>
      </c>
      <c r="BF36" s="24">
        <f t="shared" si="34"/>
        <v>0.43533319604981613</v>
      </c>
      <c r="BG36" s="24">
        <f t="shared" si="34"/>
        <v>0.51700312485211075</v>
      </c>
      <c r="BH36" s="24">
        <f t="shared" si="34"/>
        <v>0.64625299828344729</v>
      </c>
      <c r="BI36" s="24">
        <f t="shared" si="33"/>
        <v>0.42943517314082436</v>
      </c>
      <c r="BJ36" s="24">
        <f t="shared" si="33"/>
        <v>0.57871899094870938</v>
      </c>
      <c r="BK36" s="24">
        <f t="shared" si="33"/>
        <v>0.59720067315191061</v>
      </c>
      <c r="BL36" s="24">
        <f t="shared" si="33"/>
        <v>0.56600461741841968</v>
      </c>
      <c r="BM36" s="24">
        <f t="shared" si="33"/>
        <v>0.54977167093695978</v>
      </c>
      <c r="BN36" s="24">
        <f t="shared" si="33"/>
        <v>0.52231819665227563</v>
      </c>
      <c r="BO36" s="24">
        <f t="shared" si="33"/>
        <v>0.52328055569653387</v>
      </c>
      <c r="BP36" s="24" t="e">
        <f t="shared" si="33"/>
        <v>#DIV/0!</v>
      </c>
      <c r="BQ36" s="24">
        <f t="shared" si="33"/>
        <v>0.55596205746795913</v>
      </c>
      <c r="BR36" s="21"/>
      <c r="BS36" s="35">
        <f t="shared" si="11"/>
        <v>43647</v>
      </c>
      <c r="BT36" s="24">
        <f t="shared" si="15"/>
        <v>6.4189698578455212E-3</v>
      </c>
      <c r="BU36" s="24">
        <f t="shared" si="15"/>
        <v>4.0321734407322183E-4</v>
      </c>
      <c r="BV36" s="24">
        <f t="shared" si="15"/>
        <v>1.0333139835167981E-3</v>
      </c>
      <c r="BW36" s="24">
        <f t="shared" si="15"/>
        <v>1.1762316395280221E-3</v>
      </c>
      <c r="BX36" s="24">
        <f t="shared" si="15"/>
        <v>1.935070134936078E-3</v>
      </c>
      <c r="BY36" s="24">
        <f t="shared" si="15"/>
        <v>2.4603959630296979E-3</v>
      </c>
      <c r="BZ36" s="24">
        <f t="shared" si="15"/>
        <v>1.0608466685571971E-3</v>
      </c>
      <c r="CA36" s="24">
        <f t="shared" si="15"/>
        <v>1.9825682747757068E-4</v>
      </c>
      <c r="CB36" s="24">
        <f t="shared" si="15"/>
        <v>1.3624620078353466E-3</v>
      </c>
      <c r="CC36" s="24">
        <f t="shared" si="15"/>
        <v>2.8179211896492358E-4</v>
      </c>
      <c r="CD36" s="24">
        <f t="shared" si="15"/>
        <v>1.2871329794657844E-3</v>
      </c>
      <c r="CE36" s="24">
        <f t="shared" si="15"/>
        <v>1.0178810973035023E-3</v>
      </c>
      <c r="CF36" s="24">
        <f t="shared" si="14"/>
        <v>1.8635570622533668E-2</v>
      </c>
    </row>
    <row r="37" spans="1:84" x14ac:dyDescent="0.25">
      <c r="A37" s="31">
        <f>+[1]NEA!A38</f>
        <v>43678</v>
      </c>
      <c r="B37" s="17">
        <f>+[1]NEA!B38</f>
        <v>239.39930000000001</v>
      </c>
      <c r="C37" s="17">
        <f>+[1]NEA!C38</f>
        <v>244.49969999999999</v>
      </c>
      <c r="D37" s="17">
        <f>+[1]NEA!D38</f>
        <v>196.99279999999999</v>
      </c>
      <c r="E37" s="17">
        <f>+[1]NEA!E38</f>
        <v>184.25370000000001</v>
      </c>
      <c r="F37" s="17">
        <f>+[1]NEA!F38</f>
        <v>299.41500000000002</v>
      </c>
      <c r="G37" s="17">
        <f>+[1]NEA!G38</f>
        <v>229.5438</v>
      </c>
      <c r="H37" s="17">
        <f>+[1]NEA!H38</f>
        <v>267.02820000000003</v>
      </c>
      <c r="I37" s="17">
        <f>+[1]NEA!I38</f>
        <v>258.45179999999999</v>
      </c>
      <c r="J37" s="17">
        <f>+[1]NEA!J38</f>
        <v>263.42230000000001</v>
      </c>
      <c r="K37" s="17">
        <f>+[1]NEA!K38</f>
        <v>220.57660000000001</v>
      </c>
      <c r="L37" s="17">
        <f>+[1]NEA!L38</f>
        <v>251.5583</v>
      </c>
      <c r="M37" s="17">
        <f>+[1]NEA!M38</f>
        <v>218.119</v>
      </c>
      <c r="N37" s="17">
        <f>+[1]NEA!N38</f>
        <v>243.52879999999999</v>
      </c>
      <c r="O37" s="18">
        <f>+[1]NEA!R38</f>
        <v>197.05600000000001</v>
      </c>
      <c r="P37" s="19">
        <f>+[1]NEA!S38</f>
        <v>237.6189</v>
      </c>
      <c r="Q37" s="20">
        <f>+[1]NEA!T38</f>
        <v>276.34210000000002</v>
      </c>
      <c r="R37" s="18">
        <f t="shared" si="4"/>
        <v>239.39948946999999</v>
      </c>
      <c r="S37" s="19">
        <f t="shared" si="5"/>
        <v>227.04289971161765</v>
      </c>
      <c r="T37" s="19">
        <f t="shared" si="6"/>
        <v>212.07339114260409</v>
      </c>
      <c r="U37" s="19">
        <f t="shared" si="7"/>
        <v>211.03861369294609</v>
      </c>
      <c r="V37" s="19"/>
      <c r="W37" s="20">
        <f t="shared" si="8"/>
        <v>230.9161501979579</v>
      </c>
      <c r="X37" s="21"/>
      <c r="Y37" s="41">
        <f t="shared" si="18"/>
        <v>4.4618518950020114E-2</v>
      </c>
      <c r="Z37" s="24">
        <f t="shared" si="18"/>
        <v>5.3183460907246571E-2</v>
      </c>
      <c r="AA37" s="24">
        <f t="shared" si="18"/>
        <v>4.6643763634760083E-2</v>
      </c>
      <c r="AB37" s="24">
        <f t="shared" si="18"/>
        <v>3.9930262576412856E-2</v>
      </c>
      <c r="AC37" s="24">
        <f t="shared" si="18"/>
        <v>1.6869888948020328E-2</v>
      </c>
      <c r="AD37" s="24">
        <f t="shared" si="18"/>
        <v>6.9987610089805807E-2</v>
      </c>
      <c r="AE37" s="24">
        <f t="shared" si="18"/>
        <v>5.0079160528743616E-2</v>
      </c>
      <c r="AF37" s="24">
        <f t="shared" si="18"/>
        <v>3.9225722919301154E-2</v>
      </c>
      <c r="AG37" s="24">
        <f t="shared" si="18"/>
        <v>1.4366667513826092E-2</v>
      </c>
      <c r="AH37" s="24">
        <f t="shared" si="18"/>
        <v>4.3594813266131238E-2</v>
      </c>
      <c r="AI37" s="24">
        <f t="shared" si="18"/>
        <v>4.6107904206208916E-2</v>
      </c>
      <c r="AJ37" s="24">
        <f t="shared" si="18"/>
        <v>3.0977684420689267E-2</v>
      </c>
      <c r="AK37" s="24">
        <f t="shared" si="18"/>
        <v>5.102727384546335E-2</v>
      </c>
      <c r="AL37" s="24">
        <f t="shared" si="18"/>
        <v>6.233200247124171E-2</v>
      </c>
      <c r="AM37" s="24">
        <f t="shared" si="18"/>
        <v>5.1191056031193449E-2</v>
      </c>
      <c r="AN37" s="24">
        <f t="shared" si="18"/>
        <v>1.4515680194663538E-2</v>
      </c>
      <c r="AO37" s="24">
        <f t="shared" si="36"/>
        <v>4.4619682917488079E-2</v>
      </c>
      <c r="AP37" s="24">
        <f t="shared" si="32"/>
        <v>5.0564073762637385E-2</v>
      </c>
      <c r="AQ37" s="24">
        <f t="shared" si="32"/>
        <v>4.7823604742798009E-2</v>
      </c>
      <c r="AR37" s="24">
        <f t="shared" si="32"/>
        <v>5.0861195870568698E-2</v>
      </c>
      <c r="AS37" s="24" t="e">
        <f t="shared" si="32"/>
        <v>#DIV/0!</v>
      </c>
      <c r="AT37" s="24">
        <f t="shared" si="32"/>
        <v>4.5465505998652622E-2</v>
      </c>
      <c r="AU37" s="21"/>
      <c r="AV37" s="24">
        <f t="shared" si="34"/>
        <v>0.5731955348453317</v>
      </c>
      <c r="AW37" s="24">
        <f t="shared" si="34"/>
        <v>0.6076157024467348</v>
      </c>
      <c r="AX37" s="24">
        <f t="shared" si="34"/>
        <v>0.35572401405324672</v>
      </c>
      <c r="AY37" s="24">
        <f t="shared" si="34"/>
        <v>0.49566165362876369</v>
      </c>
      <c r="AZ37" s="24">
        <f t="shared" si="34"/>
        <v>0.5527930983516014</v>
      </c>
      <c r="BA37" s="24">
        <f t="shared" si="34"/>
        <v>0.65524298224360544</v>
      </c>
      <c r="BB37" s="24">
        <f t="shared" si="34"/>
        <v>0.71796668268646169</v>
      </c>
      <c r="BC37" s="24">
        <f t="shared" si="34"/>
        <v>0.55979692907122569</v>
      </c>
      <c r="BD37" s="24">
        <f t="shared" si="34"/>
        <v>0.49949764819662823</v>
      </c>
      <c r="BE37" s="24">
        <f t="shared" si="34"/>
        <v>0.52363683585941279</v>
      </c>
      <c r="BF37" s="24">
        <f t="shared" si="34"/>
        <v>0.48057599009332819</v>
      </c>
      <c r="BG37" s="24">
        <f t="shared" si="34"/>
        <v>0.50539749453555882</v>
      </c>
      <c r="BH37" s="24">
        <f t="shared" si="34"/>
        <v>0.6523074271764624</v>
      </c>
      <c r="BI37" s="24">
        <f t="shared" si="33"/>
        <v>0.46786913307852829</v>
      </c>
      <c r="BJ37" s="24">
        <f t="shared" si="33"/>
        <v>0.60238463883126947</v>
      </c>
      <c r="BK37" s="24">
        <f t="shared" si="33"/>
        <v>0.5335274136613537</v>
      </c>
      <c r="BL37" s="24">
        <f t="shared" si="33"/>
        <v>0.57318196632994756</v>
      </c>
      <c r="BM37" s="24">
        <f t="shared" si="33"/>
        <v>0.57249443206592043</v>
      </c>
      <c r="BN37" s="24">
        <f t="shared" si="33"/>
        <v>0.55646846799642025</v>
      </c>
      <c r="BO37" s="24">
        <f t="shared" si="33"/>
        <v>0.56586604812955721</v>
      </c>
      <c r="BP37" s="24" t="e">
        <f t="shared" si="33"/>
        <v>#DIV/0!</v>
      </c>
      <c r="BQ37" s="24">
        <f t="shared" si="33"/>
        <v>0.57468789374902451</v>
      </c>
      <c r="BR37" s="21"/>
      <c r="BS37" s="35">
        <f t="shared" si="11"/>
        <v>43678</v>
      </c>
      <c r="BT37" s="24">
        <f t="shared" si="15"/>
        <v>1.9023194918793108E-2</v>
      </c>
      <c r="BU37" s="24">
        <f t="shared" si="15"/>
        <v>1.3943804246469597E-3</v>
      </c>
      <c r="BV37" s="24">
        <f t="shared" si="15"/>
        <v>3.581022097193447E-3</v>
      </c>
      <c r="BW37" s="24">
        <f t="shared" si="15"/>
        <v>1.7578268293204499E-3</v>
      </c>
      <c r="BX37" s="24">
        <f t="shared" si="15"/>
        <v>5.097091422714365E-3</v>
      </c>
      <c r="BY37" s="24">
        <f t="shared" si="15"/>
        <v>2.9228916556379315E-3</v>
      </c>
      <c r="BZ37" s="24">
        <f t="shared" si="15"/>
        <v>4.0992250426422922E-3</v>
      </c>
      <c r="CA37" s="24">
        <f t="shared" si="15"/>
        <v>4.590897130956036E-4</v>
      </c>
      <c r="CB37" s="24">
        <f t="shared" si="15"/>
        <v>2.5088909339152522E-3</v>
      </c>
      <c r="CC37" s="24">
        <f t="shared" si="15"/>
        <v>6.5797789364321197E-4</v>
      </c>
      <c r="CD37" s="24">
        <f t="shared" si="15"/>
        <v>1.415576119270125E-3</v>
      </c>
      <c r="CE37" s="24">
        <f t="shared" si="15"/>
        <v>1.7025014628629161E-3</v>
      </c>
      <c r="CF37" s="24">
        <f t="shared" si="14"/>
        <v>4.4619668513735659E-2</v>
      </c>
    </row>
    <row r="38" spans="1:84" x14ac:dyDescent="0.25">
      <c r="A38" s="31">
        <f>+[1]NEA!A39</f>
        <v>43709</v>
      </c>
      <c r="B38" s="17">
        <f>+[1]NEA!B39</f>
        <v>254.215</v>
      </c>
      <c r="C38" s="17">
        <f>+[1]NEA!C39</f>
        <v>258.63319999999999</v>
      </c>
      <c r="D38" s="17">
        <f>+[1]NEA!D39</f>
        <v>207.18799999999999</v>
      </c>
      <c r="E38" s="17">
        <f>+[1]NEA!E39</f>
        <v>200.06039999999999</v>
      </c>
      <c r="F38" s="17">
        <f>+[1]NEA!F39</f>
        <v>309.67509999999999</v>
      </c>
      <c r="G38" s="17">
        <f>+[1]NEA!G39</f>
        <v>244.66579999999999</v>
      </c>
      <c r="H38" s="17">
        <f>+[1]NEA!H39</f>
        <v>289.32470000000001</v>
      </c>
      <c r="I38" s="17">
        <f>+[1]NEA!I39</f>
        <v>272.14640000000003</v>
      </c>
      <c r="J38" s="17">
        <f>+[1]NEA!J39</f>
        <v>281.79649999999998</v>
      </c>
      <c r="K38" s="17">
        <f>+[1]NEA!K39</f>
        <v>238.43350000000001</v>
      </c>
      <c r="L38" s="17">
        <f>+[1]NEA!L39</f>
        <v>255.1061</v>
      </c>
      <c r="M38" s="17">
        <f>+[1]NEA!M39</f>
        <v>233.8715</v>
      </c>
      <c r="N38" s="17">
        <f>+[1]NEA!N39</f>
        <v>263.49430000000001</v>
      </c>
      <c r="O38" s="18">
        <f>+[1]NEA!R39</f>
        <v>212.4134</v>
      </c>
      <c r="P38" s="19">
        <f>+[1]NEA!S39</f>
        <v>253.32929999999999</v>
      </c>
      <c r="Q38" s="20">
        <f>+[1]NEA!T39</f>
        <v>287.23379999999997</v>
      </c>
      <c r="R38" s="18">
        <f t="shared" si="4"/>
        <v>254.21416572000001</v>
      </c>
      <c r="S38" s="19">
        <f t="shared" si="5"/>
        <v>242.04508831365007</v>
      </c>
      <c r="T38" s="19">
        <f t="shared" si="6"/>
        <v>228.49780687924414</v>
      </c>
      <c r="U38" s="19">
        <f t="shared" si="7"/>
        <v>227.57803575380356</v>
      </c>
      <c r="V38" s="19"/>
      <c r="W38" s="20">
        <f t="shared" si="8"/>
        <v>247.2553651594082</v>
      </c>
      <c r="X38" s="21"/>
      <c r="Y38" s="41">
        <f t="shared" si="18"/>
        <v>6.1886981290254273E-2</v>
      </c>
      <c r="Z38" s="24">
        <f t="shared" si="18"/>
        <v>5.7805796898728223E-2</v>
      </c>
      <c r="AA38" s="24">
        <f t="shared" si="18"/>
        <v>5.175417578713537E-2</v>
      </c>
      <c r="AB38" s="24">
        <f t="shared" si="18"/>
        <v>8.5787693815646549E-2</v>
      </c>
      <c r="AC38" s="24">
        <f t="shared" si="18"/>
        <v>3.4267154284187473E-2</v>
      </c>
      <c r="AD38" s="24">
        <f t="shared" si="18"/>
        <v>6.5878494648951458E-2</v>
      </c>
      <c r="AE38" s="24">
        <f t="shared" si="18"/>
        <v>8.3498671675875435E-2</v>
      </c>
      <c r="AF38" s="24">
        <f t="shared" si="18"/>
        <v>5.2987056000384003E-2</v>
      </c>
      <c r="AG38" s="24">
        <f t="shared" si="18"/>
        <v>6.97518774986019E-2</v>
      </c>
      <c r="AH38" s="24">
        <f t="shared" si="18"/>
        <v>8.0955550135417775E-2</v>
      </c>
      <c r="AI38" s="24">
        <f t="shared" si="18"/>
        <v>1.4103291364268244E-2</v>
      </c>
      <c r="AJ38" s="24">
        <f t="shared" si="18"/>
        <v>7.2219751603482596E-2</v>
      </c>
      <c r="AK38" s="24">
        <f t="shared" si="18"/>
        <v>8.1984143148572164E-2</v>
      </c>
      <c r="AL38" s="24">
        <f t="shared" si="18"/>
        <v>7.793419129587531E-2</v>
      </c>
      <c r="AM38" s="24">
        <f t="shared" si="18"/>
        <v>6.6115952897686237E-2</v>
      </c>
      <c r="AN38" s="24">
        <f t="shared" si="18"/>
        <v>3.9413828005215201E-2</v>
      </c>
      <c r="AO38" s="24">
        <f t="shared" si="36"/>
        <v>6.1882655985598944E-2</v>
      </c>
      <c r="AP38" s="24">
        <f t="shared" ref="AP38:AP52" si="37">+S38/S37-1</f>
        <v>6.6076449081154731E-2</v>
      </c>
      <c r="AQ38" s="24">
        <f t="shared" ref="AQ38:AQ52" si="38">+T38/T37-1</f>
        <v>7.744684822621517E-2</v>
      </c>
      <c r="AR38" s="24">
        <f t="shared" ref="AR38:AT95" si="39">+U38/U37-1</f>
        <v>7.8371544294361994E-2</v>
      </c>
      <c r="AS38" s="24" t="e">
        <f t="shared" si="39"/>
        <v>#DIV/0!</v>
      </c>
      <c r="AT38" s="24">
        <f t="shared" si="39"/>
        <v>7.0758216553684639E-2</v>
      </c>
      <c r="AU38" s="21"/>
      <c r="AV38" s="24">
        <f t="shared" si="34"/>
        <v>0.55673606858542546</v>
      </c>
      <c r="AW38" s="24">
        <f t="shared" si="34"/>
        <v>0.58759307343363476</v>
      </c>
      <c r="AX38" s="24">
        <f t="shared" si="34"/>
        <v>0.36111875726338849</v>
      </c>
      <c r="AY38" s="24">
        <f t="shared" si="34"/>
        <v>0.4883132012953344</v>
      </c>
      <c r="AZ38" s="24">
        <f t="shared" si="34"/>
        <v>0.51438882871163916</v>
      </c>
      <c r="BA38" s="24">
        <f t="shared" si="34"/>
        <v>0.61352224360403218</v>
      </c>
      <c r="BB38" s="24">
        <f t="shared" si="34"/>
        <v>0.75000635101900603</v>
      </c>
      <c r="BC38" s="24">
        <f t="shared" si="34"/>
        <v>0.48457283940380647</v>
      </c>
      <c r="BD38" s="24">
        <f t="shared" si="34"/>
        <v>0.56781379615385674</v>
      </c>
      <c r="BE38" s="24">
        <f t="shared" si="34"/>
        <v>0.53957587544618191</v>
      </c>
      <c r="BF38" s="24">
        <f t="shared" si="34"/>
        <v>0.49604797091250274</v>
      </c>
      <c r="BG38" s="24">
        <f t="shared" si="34"/>
        <v>0.51515043539159322</v>
      </c>
      <c r="BH38" s="24">
        <f t="shared" si="34"/>
        <v>0.66524869937155251</v>
      </c>
      <c r="BI38" s="24">
        <f t="shared" si="33"/>
        <v>0.51800733371400232</v>
      </c>
      <c r="BJ38" s="24">
        <f t="shared" si="33"/>
        <v>0.5825821154545352</v>
      </c>
      <c r="BK38" s="24">
        <f t="shared" si="33"/>
        <v>0.4915703993427889</v>
      </c>
      <c r="BL38" s="24">
        <f t="shared" si="33"/>
        <v>0.55671828908687115</v>
      </c>
      <c r="BM38" s="24">
        <f t="shared" si="33"/>
        <v>0.56007447677727562</v>
      </c>
      <c r="BN38" s="24">
        <f t="shared" si="33"/>
        <v>0.55044652891744605</v>
      </c>
      <c r="BO38" s="24">
        <f t="shared" si="33"/>
        <v>0.55682570731579362</v>
      </c>
      <c r="BP38" s="24" t="e">
        <f t="shared" si="33"/>
        <v>#DIV/0!</v>
      </c>
      <c r="BQ38" s="24">
        <f t="shared" si="33"/>
        <v>0.56102482149444843</v>
      </c>
      <c r="BR38" s="21"/>
      <c r="BS38" s="35">
        <f t="shared" si="11"/>
        <v>43709</v>
      </c>
      <c r="BT38" s="24">
        <f t="shared" si="15"/>
        <v>2.0846087895829264E-2</v>
      </c>
      <c r="BU38" s="24">
        <f t="shared" si="15"/>
        <v>1.5501519010289505E-3</v>
      </c>
      <c r="BV38" s="24">
        <f t="shared" si="15"/>
        <v>7.6590750265351547E-3</v>
      </c>
      <c r="BW38" s="24">
        <f t="shared" si="15"/>
        <v>3.4757583251078731E-3</v>
      </c>
      <c r="BX38" s="24">
        <f t="shared" si="15"/>
        <v>4.9143485381953865E-3</v>
      </c>
      <c r="BY38" s="24">
        <f t="shared" si="15"/>
        <v>4.898911149698427E-3</v>
      </c>
      <c r="BZ38" s="24">
        <f t="shared" si="15"/>
        <v>5.5087461826329627E-3</v>
      </c>
      <c r="CA38" s="24">
        <f t="shared" si="15"/>
        <v>2.1643857772349344E-3</v>
      </c>
      <c r="CB38" s="24">
        <f t="shared" si="15"/>
        <v>4.6544436846724267E-3</v>
      </c>
      <c r="CC38" s="24">
        <f t="shared" si="15"/>
        <v>2.0154645397877071E-4</v>
      </c>
      <c r="CD38" s="24">
        <f t="shared" si="15"/>
        <v>3.2571053883616195E-3</v>
      </c>
      <c r="CE38" s="24">
        <f t="shared" si="15"/>
        <v>2.7521446386852451E-3</v>
      </c>
      <c r="CF38" s="24">
        <f t="shared" si="14"/>
        <v>6.1882704961960994E-2</v>
      </c>
    </row>
    <row r="39" spans="1:84" x14ac:dyDescent="0.25">
      <c r="A39" s="31">
        <f>+[1]NEA!A40</f>
        <v>43739</v>
      </c>
      <c r="B39" s="17">
        <f>+[1]NEA!B40</f>
        <v>262.608</v>
      </c>
      <c r="C39" s="17">
        <f>+[1]NEA!C40</f>
        <v>264.33010000000002</v>
      </c>
      <c r="D39" s="17">
        <f>+[1]NEA!D40</f>
        <v>217.76660000000001</v>
      </c>
      <c r="E39" s="17">
        <f>+[1]NEA!E40</f>
        <v>211.46019999999999</v>
      </c>
      <c r="F39" s="17">
        <f>+[1]NEA!F40</f>
        <v>311.92899999999997</v>
      </c>
      <c r="G39" s="17">
        <f>+[1]NEA!G40</f>
        <v>262.53199999999998</v>
      </c>
      <c r="H39" s="17">
        <f>+[1]NEA!H40</f>
        <v>305.41120000000001</v>
      </c>
      <c r="I39" s="17">
        <f>+[1]NEA!I40</f>
        <v>283.14659999999998</v>
      </c>
      <c r="J39" s="17">
        <f>+[1]NEA!J40</f>
        <v>285.11059999999998</v>
      </c>
      <c r="K39" s="17">
        <f>+[1]NEA!K40</f>
        <v>245.83869999999999</v>
      </c>
      <c r="L39" s="17">
        <f>+[1]NEA!L40</f>
        <v>261.01670000000001</v>
      </c>
      <c r="M39" s="17">
        <f>+[1]NEA!M40</f>
        <v>238.02670000000001</v>
      </c>
      <c r="N39" s="17">
        <f>+[1]NEA!N40</f>
        <v>274.2045</v>
      </c>
      <c r="O39" s="18">
        <f>+[1]NEA!R40</f>
        <v>221.46530000000001</v>
      </c>
      <c r="P39" s="19">
        <f>+[1]NEA!S40</f>
        <v>262.358</v>
      </c>
      <c r="Q39" s="20">
        <f>+[1]NEA!T40</f>
        <v>292.64589999999998</v>
      </c>
      <c r="R39" s="18">
        <f t="shared" si="4"/>
        <v>262.60647502</v>
      </c>
      <c r="S39" s="19">
        <f t="shared" si="5"/>
        <v>250.46338970063169</v>
      </c>
      <c r="T39" s="19">
        <f t="shared" si="6"/>
        <v>239.52104467080014</v>
      </c>
      <c r="U39" s="19">
        <f t="shared" si="7"/>
        <v>239.77681943291839</v>
      </c>
      <c r="V39" s="19"/>
      <c r="W39" s="20">
        <f t="shared" si="8"/>
        <v>258.93946430506355</v>
      </c>
      <c r="X39" s="21"/>
      <c r="Y39" s="41">
        <f t="shared" si="18"/>
        <v>3.3015361013315481E-2</v>
      </c>
      <c r="Z39" s="24">
        <f t="shared" si="18"/>
        <v>2.202694781644432E-2</v>
      </c>
      <c r="AA39" s="24">
        <f t="shared" si="18"/>
        <v>5.1057976330675547E-2</v>
      </c>
      <c r="AB39" s="24">
        <f t="shared" si="18"/>
        <v>5.6981791498967205E-2</v>
      </c>
      <c r="AC39" s="24">
        <f t="shared" si="18"/>
        <v>7.2782732612339807E-3</v>
      </c>
      <c r="AD39" s="24">
        <f t="shared" si="18"/>
        <v>7.3022874467947751E-2</v>
      </c>
      <c r="AE39" s="24">
        <f t="shared" si="18"/>
        <v>5.5600161341219811E-2</v>
      </c>
      <c r="AF39" s="24">
        <f t="shared" si="18"/>
        <v>4.0420156210039693E-2</v>
      </c>
      <c r="AG39" s="24">
        <f t="shared" si="18"/>
        <v>1.1760614485985421E-2</v>
      </c>
      <c r="AH39" s="24">
        <f t="shared" si="18"/>
        <v>3.1057716302449023E-2</v>
      </c>
      <c r="AI39" s="24">
        <f t="shared" si="18"/>
        <v>2.3169183331954946E-2</v>
      </c>
      <c r="AJ39" s="24">
        <f t="shared" si="18"/>
        <v>1.776702163367494E-2</v>
      </c>
      <c r="AK39" s="24">
        <f t="shared" si="18"/>
        <v>4.0646799570237313E-2</v>
      </c>
      <c r="AL39" s="24">
        <f t="shared" si="18"/>
        <v>4.2614543150290896E-2</v>
      </c>
      <c r="AM39" s="24">
        <f t="shared" si="18"/>
        <v>3.5640172692223082E-2</v>
      </c>
      <c r="AN39" s="24">
        <f t="shared" si="18"/>
        <v>1.8842141837067894E-2</v>
      </c>
      <c r="AO39" s="24">
        <f t="shared" si="36"/>
        <v>3.3012752362681308E-2</v>
      </c>
      <c r="AP39" s="24">
        <f t="shared" si="37"/>
        <v>3.4779889340588177E-2</v>
      </c>
      <c r="AQ39" s="24">
        <f t="shared" si="38"/>
        <v>4.8242203906059933E-2</v>
      </c>
      <c r="AR39" s="24">
        <f t="shared" si="39"/>
        <v>5.3602640688539926E-2</v>
      </c>
      <c r="AS39" s="24" t="e">
        <f t="shared" si="39"/>
        <v>#DIV/0!</v>
      </c>
      <c r="AT39" s="24">
        <f t="shared" si="39"/>
        <v>4.7255189541074216E-2</v>
      </c>
      <c r="AU39" s="21"/>
      <c r="AV39" s="24">
        <f t="shared" si="34"/>
        <v>0.5334773722627737</v>
      </c>
      <c r="AW39" s="24">
        <f t="shared" si="34"/>
        <v>0.53417251468267479</v>
      </c>
      <c r="AX39" s="24">
        <f t="shared" si="34"/>
        <v>0.40278461312506941</v>
      </c>
      <c r="AY39" s="24">
        <f t="shared" si="34"/>
        <v>0.50701123736437892</v>
      </c>
      <c r="AZ39" s="24">
        <f t="shared" si="34"/>
        <v>0.49161112497860104</v>
      </c>
      <c r="BA39" s="24">
        <f t="shared" si="34"/>
        <v>0.62087206488131086</v>
      </c>
      <c r="BB39" s="24">
        <f t="shared" si="34"/>
        <v>0.76709868542862436</v>
      </c>
      <c r="BC39" s="24">
        <f t="shared" si="34"/>
        <v>0.44231339352935239</v>
      </c>
      <c r="BD39" s="24">
        <f t="shared" si="34"/>
        <v>0.57171286628754392</v>
      </c>
      <c r="BE39" s="24">
        <f t="shared" si="34"/>
        <v>0.50947139363432448</v>
      </c>
      <c r="BF39" s="24">
        <f t="shared" si="34"/>
        <v>0.52753721743832593</v>
      </c>
      <c r="BG39" s="24">
        <f t="shared" si="34"/>
        <v>0.50462493844688305</v>
      </c>
      <c r="BH39" s="24">
        <f t="shared" si="34"/>
        <v>0.64615510224664674</v>
      </c>
      <c r="BI39" s="24">
        <f t="shared" si="33"/>
        <v>0.50055525855941752</v>
      </c>
      <c r="BJ39" s="24">
        <f t="shared" si="33"/>
        <v>0.55721761860698127</v>
      </c>
      <c r="BK39" s="24">
        <f t="shared" si="33"/>
        <v>0.4711427769974692</v>
      </c>
      <c r="BL39" s="24">
        <f t="shared" si="33"/>
        <v>0.53345335552378481</v>
      </c>
      <c r="BM39" s="24">
        <f t="shared" si="33"/>
        <v>0.53451861372624987</v>
      </c>
      <c r="BN39" s="24">
        <f t="shared" si="33"/>
        <v>0.54913513014024451</v>
      </c>
      <c r="BO39" s="24">
        <f t="shared" si="33"/>
        <v>0.55696103101151428</v>
      </c>
      <c r="BP39" s="24" t="e">
        <f t="shared" si="33"/>
        <v>#DIV/0!</v>
      </c>
      <c r="BQ39" s="24">
        <f t="shared" si="33"/>
        <v>0.55383521877953235</v>
      </c>
      <c r="BR39" s="21"/>
      <c r="BS39" s="35">
        <f t="shared" si="11"/>
        <v>43739</v>
      </c>
      <c r="BT39" s="24">
        <f t="shared" si="15"/>
        <v>7.9128902307102657E-3</v>
      </c>
      <c r="BU39" s="24">
        <f t="shared" si="15"/>
        <v>1.5147062132446977E-3</v>
      </c>
      <c r="BV39" s="24">
        <f t="shared" si="15"/>
        <v>5.2018047715516385E-3</v>
      </c>
      <c r="BW39" s="24">
        <f t="shared" si="15"/>
        <v>7.1904211002497484E-4</v>
      </c>
      <c r="BX39" s="24">
        <f t="shared" si="15"/>
        <v>5.4677747575870798E-3</v>
      </c>
      <c r="BY39" s="24">
        <f t="shared" si="15"/>
        <v>3.3284814035363765E-3</v>
      </c>
      <c r="BZ39" s="24">
        <f t="shared" si="15"/>
        <v>4.1670210648466662E-3</v>
      </c>
      <c r="CA39" s="24">
        <f t="shared" si="15"/>
        <v>3.6763220108962841E-4</v>
      </c>
      <c r="CB39" s="24">
        <f t="shared" si="15"/>
        <v>1.817691638967011E-3</v>
      </c>
      <c r="CC39" s="24">
        <f t="shared" si="15"/>
        <v>3.1620541667486265E-4</v>
      </c>
      <c r="CD39" s="24">
        <f t="shared" si="15"/>
        <v>8.0908837008044525E-4</v>
      </c>
      <c r="CE39" s="24">
        <f t="shared" si="15"/>
        <v>1.3903058434789433E-3</v>
      </c>
      <c r="CF39" s="24">
        <f t="shared" si="14"/>
        <v>3.3012644021792582E-2</v>
      </c>
    </row>
    <row r="40" spans="1:84" x14ac:dyDescent="0.25">
      <c r="A40" s="31">
        <f>+[1]NEA!A41</f>
        <v>43770</v>
      </c>
      <c r="B40" s="17">
        <f>+[1]NEA!B41</f>
        <v>273.89150000000001</v>
      </c>
      <c r="C40" s="17">
        <f>+[1]NEA!C41</f>
        <v>276.74430000000001</v>
      </c>
      <c r="D40" s="17">
        <f>+[1]NEA!D41</f>
        <v>230.1284</v>
      </c>
      <c r="E40" s="17">
        <f>+[1]NEA!E41</f>
        <v>220.63079999999999</v>
      </c>
      <c r="F40" s="17">
        <f>+[1]NEA!F41</f>
        <v>316.96179999999998</v>
      </c>
      <c r="G40" s="17">
        <f>+[1]NEA!G41</f>
        <v>265.10910000000001</v>
      </c>
      <c r="H40" s="17">
        <f>+[1]NEA!H41</f>
        <v>324.1266</v>
      </c>
      <c r="I40" s="17">
        <f>+[1]NEA!I41</f>
        <v>299.5421</v>
      </c>
      <c r="J40" s="17">
        <f>+[1]NEA!J41</f>
        <v>305.5822</v>
      </c>
      <c r="K40" s="17">
        <f>+[1]NEA!K41</f>
        <v>257.34879999999998</v>
      </c>
      <c r="L40" s="17">
        <f>+[1]NEA!L41</f>
        <v>261.02809999999999</v>
      </c>
      <c r="M40" s="17">
        <f>+[1]NEA!M41</f>
        <v>245.61750000000001</v>
      </c>
      <c r="N40" s="17">
        <f>+[1]NEA!N41</f>
        <v>290.65989999999999</v>
      </c>
      <c r="O40" s="18">
        <f>+[1]NEA!R41</f>
        <v>229.75360000000001</v>
      </c>
      <c r="P40" s="19">
        <f>+[1]NEA!S41</f>
        <v>274.15440000000001</v>
      </c>
      <c r="Q40" s="20">
        <f>+[1]NEA!T41</f>
        <v>304.01389999999998</v>
      </c>
      <c r="R40" s="18">
        <f t="shared" si="4"/>
        <v>273.89012051000009</v>
      </c>
      <c r="S40" s="19">
        <f t="shared" si="5"/>
        <v>261.08507956605325</v>
      </c>
      <c r="T40" s="19">
        <f t="shared" si="6"/>
        <v>248.08700575730737</v>
      </c>
      <c r="U40" s="19">
        <f t="shared" si="7"/>
        <v>248.50969087136929</v>
      </c>
      <c r="V40" s="19"/>
      <c r="W40" s="20">
        <f t="shared" si="8"/>
        <v>270.74675180245885</v>
      </c>
      <c r="X40" s="21"/>
      <c r="Y40" s="41">
        <f t="shared" si="18"/>
        <v>4.29670840187657E-2</v>
      </c>
      <c r="Z40" s="24">
        <f t="shared" si="18"/>
        <v>4.6964761107418207E-2</v>
      </c>
      <c r="AA40" s="24">
        <f t="shared" si="18"/>
        <v>5.6766280963196358E-2</v>
      </c>
      <c r="AB40" s="24">
        <f t="shared" si="18"/>
        <v>4.3367971845292841E-2</v>
      </c>
      <c r="AC40" s="24">
        <f t="shared" si="18"/>
        <v>1.6134440850321674E-2</v>
      </c>
      <c r="AD40" s="24">
        <f t="shared" si="18"/>
        <v>9.8163271524995821E-3</v>
      </c>
      <c r="AE40" s="24">
        <f t="shared" si="18"/>
        <v>6.1279350593560489E-2</v>
      </c>
      <c r="AF40" s="24">
        <f t="shared" si="18"/>
        <v>5.7904633147634499E-2</v>
      </c>
      <c r="AG40" s="24">
        <f t="shared" si="18"/>
        <v>7.1802311103129846E-2</v>
      </c>
      <c r="AH40" s="24">
        <f t="shared" si="18"/>
        <v>4.6819723664337509E-2</v>
      </c>
      <c r="AI40" s="24">
        <f t="shared" si="18"/>
        <v>4.3675366365292234E-5</v>
      </c>
      <c r="AJ40" s="24">
        <f t="shared" si="18"/>
        <v>3.1890540010847568E-2</v>
      </c>
      <c r="AK40" s="24">
        <f t="shared" si="18"/>
        <v>6.0011414838195609E-2</v>
      </c>
      <c r="AL40" s="24">
        <f t="shared" si="18"/>
        <v>3.7424824566196113E-2</v>
      </c>
      <c r="AM40" s="24">
        <f t="shared" si="18"/>
        <v>4.4962989502893125E-2</v>
      </c>
      <c r="AN40" s="24">
        <f t="shared" si="18"/>
        <v>3.8845580956370807E-2</v>
      </c>
      <c r="AO40" s="24">
        <f t="shared" si="36"/>
        <v>4.296788755547909E-2</v>
      </c>
      <c r="AP40" s="24">
        <f t="shared" si="37"/>
        <v>4.2408153455549824E-2</v>
      </c>
      <c r="AQ40" s="24">
        <f t="shared" si="38"/>
        <v>3.5762874607867312E-2</v>
      </c>
      <c r="AR40" s="24">
        <f t="shared" si="39"/>
        <v>3.642083275232566E-2</v>
      </c>
      <c r="AS40" s="24" t="e">
        <f t="shared" si="39"/>
        <v>#DIV/0!</v>
      </c>
      <c r="AT40" s="24">
        <f t="shared" si="39"/>
        <v>4.5598640319595374E-2</v>
      </c>
      <c r="AU40" s="21"/>
      <c r="AV40" s="24">
        <f t="shared" si="34"/>
        <v>0.55242384583425674</v>
      </c>
      <c r="AW40" s="24">
        <f t="shared" si="34"/>
        <v>0.55762398773461919</v>
      </c>
      <c r="AX40" s="24">
        <f t="shared" si="34"/>
        <v>0.42596345993574358</v>
      </c>
      <c r="AY40" s="24">
        <f t="shared" si="34"/>
        <v>0.55381571895496196</v>
      </c>
      <c r="AZ40" s="24">
        <f t="shared" si="34"/>
        <v>0.49867703352902004</v>
      </c>
      <c r="BA40" s="24">
        <f t="shared" si="34"/>
        <v>0.57327774728127845</v>
      </c>
      <c r="BB40" s="24">
        <f t="shared" si="34"/>
        <v>0.74058077248378917</v>
      </c>
      <c r="BC40" s="24">
        <f t="shared" si="34"/>
        <v>0.48404540986595435</v>
      </c>
      <c r="BD40" s="24">
        <f t="shared" si="34"/>
        <v>0.65228421592762831</v>
      </c>
      <c r="BE40" s="24">
        <f t="shared" si="34"/>
        <v>0.53126204903869501</v>
      </c>
      <c r="BF40" s="24">
        <f t="shared" si="34"/>
        <v>0.52675600444758741</v>
      </c>
      <c r="BG40" s="24">
        <f t="shared" si="34"/>
        <v>0.51641107864340263</v>
      </c>
      <c r="BH40" s="24">
        <f t="shared" si="34"/>
        <v>0.65136786439075611</v>
      </c>
      <c r="BI40" s="24">
        <f t="shared" si="33"/>
        <v>0.51129225138563106</v>
      </c>
      <c r="BJ40" s="24">
        <f t="shared" si="33"/>
        <v>0.57519262259760429</v>
      </c>
      <c r="BK40" s="24">
        <f t="shared" si="33"/>
        <v>0.49693437916992855</v>
      </c>
      <c r="BL40" s="24">
        <f t="shared" si="33"/>
        <v>0.5524061732043386</v>
      </c>
      <c r="BM40" s="24">
        <f t="shared" si="33"/>
        <v>0.55196437847916591</v>
      </c>
      <c r="BN40" s="24">
        <f t="shared" si="33"/>
        <v>0.55911023448120889</v>
      </c>
      <c r="BO40" s="24">
        <f t="shared" si="33"/>
        <v>0.56657258682462586</v>
      </c>
      <c r="BP40" s="24" t="e">
        <f t="shared" si="33"/>
        <v>#DIV/0!</v>
      </c>
      <c r="BQ40" s="24">
        <f t="shared" si="33"/>
        <v>0.57207476123633882</v>
      </c>
      <c r="BR40" s="21"/>
      <c r="BS40" s="35">
        <f t="shared" si="11"/>
        <v>43770</v>
      </c>
      <c r="BT40" s="24">
        <f t="shared" si="15"/>
        <v>1.6692004889416918E-2</v>
      </c>
      <c r="BU40" s="24">
        <f t="shared" si="15"/>
        <v>1.7134646316943869E-3</v>
      </c>
      <c r="BV40" s="24">
        <f t="shared" si="15"/>
        <v>4.0508651678547534E-3</v>
      </c>
      <c r="BW40" s="24">
        <f t="shared" si="15"/>
        <v>1.5542560774995458E-3</v>
      </c>
      <c r="BX40" s="24">
        <f t="shared" si="15"/>
        <v>7.6348923109730981E-4</v>
      </c>
      <c r="BY40" s="24">
        <f t="shared" si="15"/>
        <v>3.7486673673307715E-3</v>
      </c>
      <c r="BZ40" s="24">
        <f t="shared" si="15"/>
        <v>6.0123326402851491E-3</v>
      </c>
      <c r="CA40" s="24">
        <f t="shared" si="15"/>
        <v>2.1983302869676498E-3</v>
      </c>
      <c r="CB40" s="24">
        <f t="shared" si="15"/>
        <v>2.7349899469932357E-3</v>
      </c>
      <c r="CC40" s="24">
        <f t="shared" si="15"/>
        <v>5.9038566989480613E-7</v>
      </c>
      <c r="CD40" s="24">
        <f t="shared" si="15"/>
        <v>1.430819320051179E-3</v>
      </c>
      <c r="CE40" s="24">
        <f t="shared" si="15"/>
        <v>2.0678280935843537E-3</v>
      </c>
      <c r="CF40" s="24">
        <f t="shared" si="14"/>
        <v>4.2967638038445145E-2</v>
      </c>
    </row>
    <row r="41" spans="1:84" x14ac:dyDescent="0.25">
      <c r="A41" s="31">
        <f>+[1]NEA!A42</f>
        <v>43800</v>
      </c>
      <c r="B41" s="17">
        <f>+[1]NEA!B42</f>
        <v>284.81119999999999</v>
      </c>
      <c r="C41" s="17">
        <f>+[1]NEA!C42</f>
        <v>287.53559999999999</v>
      </c>
      <c r="D41" s="17">
        <f>+[1]NEA!D42</f>
        <v>237.696</v>
      </c>
      <c r="E41" s="17">
        <f>+[1]NEA!E42</f>
        <v>228.9624</v>
      </c>
      <c r="F41" s="17">
        <f>+[1]NEA!F42</f>
        <v>323.39019999999999</v>
      </c>
      <c r="G41" s="17">
        <f>+[1]NEA!G42</f>
        <v>278.97280000000001</v>
      </c>
      <c r="H41" s="17">
        <f>+[1]NEA!H42</f>
        <v>338.13670000000002</v>
      </c>
      <c r="I41" s="17">
        <f>+[1]NEA!I42</f>
        <v>318.22309999999999</v>
      </c>
      <c r="J41" s="17">
        <f>+[1]NEA!J42</f>
        <v>328.27080000000001</v>
      </c>
      <c r="K41" s="17">
        <f>+[1]NEA!K42</f>
        <v>261.18459999999999</v>
      </c>
      <c r="L41" s="17">
        <f>+[1]NEA!L42</f>
        <v>261.91750000000002</v>
      </c>
      <c r="M41" s="17">
        <f>+[1]NEA!M42</f>
        <v>254.49369999999999</v>
      </c>
      <c r="N41" s="17">
        <f>+[1]NEA!N42</f>
        <v>302.7928</v>
      </c>
      <c r="O41" s="18">
        <f>+[1]NEA!R42</f>
        <v>242.34889999999999</v>
      </c>
      <c r="P41" s="19">
        <f>+[1]NEA!S42</f>
        <v>283.94229999999999</v>
      </c>
      <c r="Q41" s="20">
        <f>+[1]NEA!T42</f>
        <v>318.23009999999999</v>
      </c>
      <c r="R41" s="18">
        <f t="shared" si="4"/>
        <v>284.80933131999996</v>
      </c>
      <c r="S41" s="19">
        <f t="shared" si="5"/>
        <v>270.98626282614669</v>
      </c>
      <c r="T41" s="19">
        <f t="shared" si="6"/>
        <v>257.31101809861235</v>
      </c>
      <c r="U41" s="19">
        <f t="shared" si="7"/>
        <v>257.7932354080221</v>
      </c>
      <c r="V41" s="19"/>
      <c r="W41" s="20">
        <f t="shared" si="8"/>
        <v>282.98394080016669</v>
      </c>
      <c r="X41" s="21"/>
      <c r="Y41" s="41">
        <f t="shared" si="18"/>
        <v>3.9868707134029346E-2</v>
      </c>
      <c r="Z41" s="24">
        <f t="shared" si="18"/>
        <v>3.8993757052990796E-2</v>
      </c>
      <c r="AA41" s="24">
        <f t="shared" si="18"/>
        <v>3.2884250705258466E-2</v>
      </c>
      <c r="AB41" s="24">
        <f t="shared" si="18"/>
        <v>3.7762633322274253E-2</v>
      </c>
      <c r="AC41" s="24">
        <f t="shared" si="18"/>
        <v>2.0281308346936422E-2</v>
      </c>
      <c r="AD41" s="24">
        <f t="shared" si="18"/>
        <v>5.2294319583899629E-2</v>
      </c>
      <c r="AE41" s="24">
        <f t="shared" si="18"/>
        <v>4.3224159942442331E-2</v>
      </c>
      <c r="AF41" s="24">
        <f t="shared" si="18"/>
        <v>6.236519006844099E-2</v>
      </c>
      <c r="AG41" s="24">
        <f t="shared" si="18"/>
        <v>7.4247125650643397E-2</v>
      </c>
      <c r="AH41" s="24">
        <f t="shared" si="18"/>
        <v>1.4905062700894645E-2</v>
      </c>
      <c r="AI41" s="24">
        <f t="shared" si="18"/>
        <v>3.407295996101567E-3</v>
      </c>
      <c r="AJ41" s="24">
        <f t="shared" si="18"/>
        <v>3.6138304477490335E-2</v>
      </c>
      <c r="AK41" s="24">
        <f t="shared" si="18"/>
        <v>4.1742600200440405E-2</v>
      </c>
      <c r="AL41" s="24">
        <f t="shared" si="18"/>
        <v>5.4820903785620656E-2</v>
      </c>
      <c r="AM41" s="24">
        <f t="shared" si="18"/>
        <v>3.5702144485005416E-2</v>
      </c>
      <c r="AN41" s="24">
        <f t="shared" si="18"/>
        <v>4.6761677673290647E-2</v>
      </c>
      <c r="AO41" s="24">
        <f t="shared" si="36"/>
        <v>3.9867121857727561E-2</v>
      </c>
      <c r="AP41" s="24">
        <f t="shared" si="37"/>
        <v>3.7923206016023947E-2</v>
      </c>
      <c r="AQ41" s="24">
        <f t="shared" si="38"/>
        <v>3.7180554109022657E-2</v>
      </c>
      <c r="AR41" s="24">
        <f t="shared" si="39"/>
        <v>3.7356871291824412E-2</v>
      </c>
      <c r="AS41" s="24" t="e">
        <f t="shared" si="39"/>
        <v>#DIV/0!</v>
      </c>
      <c r="AT41" s="24">
        <f t="shared" si="39"/>
        <v>4.5197916193787879E-2</v>
      </c>
      <c r="AU41" s="21"/>
      <c r="AV41" s="24">
        <f t="shared" si="34"/>
        <v>0.57552892652504406</v>
      </c>
      <c r="AW41" s="24">
        <f t="shared" si="34"/>
        <v>0.5821243731436414</v>
      </c>
      <c r="AX41" s="24">
        <f t="shared" si="34"/>
        <v>0.45192886222936224</v>
      </c>
      <c r="AY41" s="24">
        <f t="shared" si="34"/>
        <v>0.57453050311416254</v>
      </c>
      <c r="AZ41" s="24">
        <f t="shared" si="34"/>
        <v>0.51342727724122961</v>
      </c>
      <c r="BA41" s="24">
        <f t="shared" si="34"/>
        <v>0.63799292834755628</v>
      </c>
      <c r="BB41" s="24">
        <f t="shared" si="34"/>
        <v>0.75096937560197619</v>
      </c>
      <c r="BC41" s="24">
        <f t="shared" si="34"/>
        <v>0.52818851732773697</v>
      </c>
      <c r="BD41" s="24">
        <f t="shared" si="34"/>
        <v>0.65250344071450073</v>
      </c>
      <c r="BE41" s="24">
        <f t="shared" si="34"/>
        <v>0.50374865420377812</v>
      </c>
      <c r="BF41" s="24">
        <f t="shared" si="34"/>
        <v>0.51421818894492244</v>
      </c>
      <c r="BG41" s="24">
        <f t="shared" si="34"/>
        <v>0.551652718721382</v>
      </c>
      <c r="BH41" s="24">
        <f t="shared" si="34"/>
        <v>0.64584739783599621</v>
      </c>
      <c r="BI41" s="24">
        <f t="shared" si="33"/>
        <v>0.55702589037100236</v>
      </c>
      <c r="BJ41" s="24">
        <f t="shared" si="33"/>
        <v>0.59034074933712999</v>
      </c>
      <c r="BK41" s="24">
        <f t="shared" si="33"/>
        <v>0.53485360463557186</v>
      </c>
      <c r="BL41" s="24">
        <f t="shared" si="33"/>
        <v>0.57550786702180012</v>
      </c>
      <c r="BM41" s="24">
        <f t="shared" si="33"/>
        <v>0.57515087154416089</v>
      </c>
      <c r="BN41" s="24">
        <f t="shared" si="33"/>
        <v>0.58035119252981682</v>
      </c>
      <c r="BO41" s="24">
        <f t="shared" si="33"/>
        <v>0.58530557683468354</v>
      </c>
      <c r="BP41" s="24" t="e">
        <f t="shared" si="33"/>
        <v>#DIV/0!</v>
      </c>
      <c r="BQ41" s="24">
        <f t="shared" si="33"/>
        <v>0.5940693868589122</v>
      </c>
      <c r="BR41" s="21"/>
      <c r="BS41" s="35">
        <f t="shared" si="11"/>
        <v>43800</v>
      </c>
      <c r="BT41" s="24">
        <f t="shared" si="15"/>
        <v>1.3912107641164448E-2</v>
      </c>
      <c r="BU41" s="24">
        <f t="shared" si="15"/>
        <v>1.0057290569440817E-3</v>
      </c>
      <c r="BV41" s="24">
        <f t="shared" si="15"/>
        <v>3.5286440068421293E-3</v>
      </c>
      <c r="BW41" s="24">
        <f t="shared" si="15"/>
        <v>1.9034662996113456E-3</v>
      </c>
      <c r="BX41" s="24">
        <f t="shared" si="15"/>
        <v>3.9380406474826702E-3</v>
      </c>
      <c r="BY41" s="24">
        <f t="shared" si="15"/>
        <v>2.6905955825573306E-3</v>
      </c>
      <c r="BZ41" s="24">
        <f t="shared" si="15"/>
        <v>6.568222453051659E-3</v>
      </c>
      <c r="CA41" s="24">
        <f t="shared" si="15"/>
        <v>2.3360291210205507E-3</v>
      </c>
      <c r="CB41" s="24">
        <f t="shared" si="15"/>
        <v>8.7390050439681548E-4</v>
      </c>
      <c r="CC41" s="24">
        <f t="shared" si="15"/>
        <v>4.4162889319311892E-5</v>
      </c>
      <c r="CD41" s="24">
        <f t="shared" si="15"/>
        <v>1.6041823130692229E-3</v>
      </c>
      <c r="CE41" s="24">
        <f t="shared" si="15"/>
        <v>1.4618405463477334E-3</v>
      </c>
      <c r="CF41" s="24">
        <f t="shared" si="14"/>
        <v>3.9866921061807295E-2</v>
      </c>
    </row>
    <row r="42" spans="1:84" x14ac:dyDescent="0.25">
      <c r="A42" s="31">
        <f>+[1]NEA!A43</f>
        <v>43831</v>
      </c>
      <c r="B42" s="17">
        <f>+[1]NEA!B43</f>
        <v>293.6216</v>
      </c>
      <c r="C42" s="17">
        <f>+[1]NEA!C43</f>
        <v>304.75869999999998</v>
      </c>
      <c r="D42" s="17">
        <f>+[1]NEA!D43</f>
        <v>246.51339999999999</v>
      </c>
      <c r="E42" s="17">
        <f>+[1]NEA!E43</f>
        <v>231.57919999999999</v>
      </c>
      <c r="F42" s="17">
        <f>+[1]NEA!F43</f>
        <v>327.33229999999998</v>
      </c>
      <c r="G42" s="17">
        <f>+[1]NEA!G43</f>
        <v>277.56060000000002</v>
      </c>
      <c r="H42" s="17">
        <f>+[1]NEA!H43</f>
        <v>332.39819999999997</v>
      </c>
      <c r="I42" s="17">
        <f>+[1]NEA!I43</f>
        <v>323.2063</v>
      </c>
      <c r="J42" s="17">
        <f>+[1]NEA!J43</f>
        <v>330.49799999999999</v>
      </c>
      <c r="K42" s="17">
        <f>+[1]NEA!K43</f>
        <v>269.7509</v>
      </c>
      <c r="L42" s="17">
        <f>+[1]NEA!L43</f>
        <v>261.07760000000002</v>
      </c>
      <c r="M42" s="17">
        <f>+[1]NEA!M43</f>
        <v>270.9855</v>
      </c>
      <c r="N42" s="17">
        <f>+[1]NEA!N43</f>
        <v>312.34859999999998</v>
      </c>
      <c r="O42" s="18">
        <f>+[1]NEA!R43</f>
        <v>252.94640000000001</v>
      </c>
      <c r="P42" s="19">
        <f>+[1]NEA!S43</f>
        <v>293.78960000000001</v>
      </c>
      <c r="Q42" s="20">
        <f>+[1]NEA!T43</f>
        <v>321.67469999999997</v>
      </c>
      <c r="R42" s="18">
        <f t="shared" si="4"/>
        <v>293.62078932000003</v>
      </c>
      <c r="S42" s="19">
        <f t="shared" si="5"/>
        <v>282.33250318593787</v>
      </c>
      <c r="T42" s="19">
        <f t="shared" si="6"/>
        <v>262.8023149985238</v>
      </c>
      <c r="U42" s="19">
        <f t="shared" si="7"/>
        <v>261.40166611341635</v>
      </c>
      <c r="V42" s="19"/>
      <c r="W42" s="20">
        <f t="shared" si="8"/>
        <v>285.63653429881225</v>
      </c>
      <c r="X42" s="21"/>
      <c r="Y42" s="41">
        <f t="shared" si="18"/>
        <v>3.093417674585841E-2</v>
      </c>
      <c r="Z42" s="24">
        <f t="shared" si="18"/>
        <v>5.9899017721631642E-2</v>
      </c>
      <c r="AA42" s="24">
        <f t="shared" si="18"/>
        <v>3.7095281367797384E-2</v>
      </c>
      <c r="AB42" s="24">
        <f t="shared" si="18"/>
        <v>1.1428950779691194E-2</v>
      </c>
      <c r="AC42" s="24">
        <f t="shared" si="18"/>
        <v>1.2189917938143946E-2</v>
      </c>
      <c r="AD42" s="24">
        <f t="shared" si="18"/>
        <v>-5.0621422590302334E-3</v>
      </c>
      <c r="AE42" s="24">
        <f t="shared" si="18"/>
        <v>-1.6970946957251432E-2</v>
      </c>
      <c r="AF42" s="24">
        <f t="shared" si="18"/>
        <v>1.5659454011980989E-2</v>
      </c>
      <c r="AG42" s="24">
        <f t="shared" si="18"/>
        <v>6.7846424354527368E-3</v>
      </c>
      <c r="AH42" s="24">
        <f t="shared" si="18"/>
        <v>3.2797875525586218E-2</v>
      </c>
      <c r="AI42" s="24">
        <f t="shared" si="18"/>
        <v>-3.2067349451639915E-3</v>
      </c>
      <c r="AJ42" s="24">
        <f t="shared" si="18"/>
        <v>6.4802390000223919E-2</v>
      </c>
      <c r="AK42" s="24">
        <f t="shared" si="18"/>
        <v>3.1558874583543561E-2</v>
      </c>
      <c r="AL42" s="24">
        <f t="shared" si="18"/>
        <v>4.3728277702106411E-2</v>
      </c>
      <c r="AM42" s="24">
        <f t="shared" si="18"/>
        <v>3.468063758024087E-2</v>
      </c>
      <c r="AN42" s="24">
        <f t="shared" si="18"/>
        <v>1.0824243212694151E-2</v>
      </c>
      <c r="AO42" s="24">
        <f t="shared" si="36"/>
        <v>3.0938094475914113E-2</v>
      </c>
      <c r="AP42" s="24">
        <f t="shared" si="37"/>
        <v>4.1870168035309074E-2</v>
      </c>
      <c r="AQ42" s="24">
        <f t="shared" si="38"/>
        <v>2.1341087297734651E-2</v>
      </c>
      <c r="AR42" s="24">
        <f t="shared" si="39"/>
        <v>1.3997383211716175E-2</v>
      </c>
      <c r="AS42" s="24" t="e">
        <f t="shared" si="39"/>
        <v>#DIV/0!</v>
      </c>
      <c r="AT42" s="24">
        <f t="shared" si="39"/>
        <v>9.3736538234114875E-3</v>
      </c>
      <c r="AU42" s="21"/>
      <c r="AV42" s="24">
        <f t="shared" si="34"/>
        <v>0.570389846272497</v>
      </c>
      <c r="AW42" s="24">
        <f t="shared" si="34"/>
        <v>0.62535719504689524</v>
      </c>
      <c r="AX42" s="24">
        <f t="shared" si="34"/>
        <v>0.47184568969686413</v>
      </c>
      <c r="AY42" s="24">
        <f t="shared" si="34"/>
        <v>0.56198978679892164</v>
      </c>
      <c r="AZ42" s="24">
        <f t="shared" si="34"/>
        <v>0.43579707824607028</v>
      </c>
      <c r="BA42" s="24">
        <f t="shared" si="34"/>
        <v>0.58901068326281214</v>
      </c>
      <c r="BB42" s="24">
        <f t="shared" si="34"/>
        <v>0.64878096689325115</v>
      </c>
      <c r="BC42" s="24">
        <f t="shared" si="34"/>
        <v>0.53745743176357474</v>
      </c>
      <c r="BD42" s="24">
        <f t="shared" si="34"/>
        <v>0.53517713635939246</v>
      </c>
      <c r="BE42" s="24">
        <f t="shared" si="34"/>
        <v>0.4991733038557109</v>
      </c>
      <c r="BF42" s="24">
        <f t="shared" si="34"/>
        <v>0.44132354775987737</v>
      </c>
      <c r="BG42" s="24">
        <f t="shared" si="34"/>
        <v>0.58634511116132515</v>
      </c>
      <c r="BH42" s="24">
        <f t="shared" si="34"/>
        <v>0.62907002033543291</v>
      </c>
      <c r="BI42" s="24">
        <f t="shared" si="33"/>
        <v>0.59336616069195736</v>
      </c>
      <c r="BJ42" s="24">
        <f t="shared" si="33"/>
        <v>0.59296424921175861</v>
      </c>
      <c r="BK42" s="24">
        <f t="shared" si="33"/>
        <v>0.48257275409663802</v>
      </c>
      <c r="BL42" s="24">
        <f t="shared" si="33"/>
        <v>0.57037911704164035</v>
      </c>
      <c r="BM42" s="24">
        <f t="shared" si="33"/>
        <v>0.59249354008873101</v>
      </c>
      <c r="BN42" s="24">
        <f t="shared" si="33"/>
        <v>0.56713585250662035</v>
      </c>
      <c r="BO42" s="24">
        <f t="shared" si="33"/>
        <v>0.56377590834466695</v>
      </c>
      <c r="BP42" s="24" t="e">
        <f t="shared" si="33"/>
        <v>#DIV/0!</v>
      </c>
      <c r="BQ42" s="24">
        <f t="shared" si="33"/>
        <v>0.56256005475491833</v>
      </c>
      <c r="BR42" s="21"/>
      <c r="BS42" s="35">
        <f t="shared" si="11"/>
        <v>43831</v>
      </c>
      <c r="BT42" s="24">
        <f t="shared" si="15"/>
        <v>2.1352659621531725E-2</v>
      </c>
      <c r="BU42" s="24">
        <f t="shared" ref="BU42:CE65" si="40">(D42-D41)/$B41*D$3</f>
        <v>1.1268986612886001E-3</v>
      </c>
      <c r="BV42" s="24">
        <f t="shared" si="40"/>
        <v>1.0657895476020539E-3</v>
      </c>
      <c r="BW42" s="24">
        <f t="shared" si="40"/>
        <v>1.1225131244838637E-3</v>
      </c>
      <c r="BX42" s="24">
        <f t="shared" si="40"/>
        <v>-3.8576137455268187E-4</v>
      </c>
      <c r="BY42" s="24">
        <f t="shared" si="40"/>
        <v>-1.0598076901470249E-3</v>
      </c>
      <c r="BZ42" s="24">
        <f t="shared" si="40"/>
        <v>1.6849132337492384E-3</v>
      </c>
      <c r="CA42" s="24">
        <f t="shared" si="40"/>
        <v>2.2052166487834571E-4</v>
      </c>
      <c r="CB42" s="24">
        <f t="shared" si="40"/>
        <v>1.8768121478368858E-3</v>
      </c>
      <c r="CC42" s="24">
        <f t="shared" si="40"/>
        <v>-4.0106007067137808E-5</v>
      </c>
      <c r="CD42" s="24">
        <f t="shared" si="40"/>
        <v>2.8662640373693189E-3</v>
      </c>
      <c r="CE42" s="24">
        <f t="shared" si="40"/>
        <v>1.107194520440205E-3</v>
      </c>
      <c r="CF42" s="24">
        <f t="shared" si="14"/>
        <v>3.0937891487413393E-2</v>
      </c>
    </row>
    <row r="43" spans="1:84" x14ac:dyDescent="0.25">
      <c r="A43" s="31">
        <f>+[1]NEA!A44</f>
        <v>43862</v>
      </c>
      <c r="B43" s="17">
        <f>+[1]NEA!B44</f>
        <v>300.14749999999998</v>
      </c>
      <c r="C43" s="17">
        <f>+[1]NEA!C44</f>
        <v>313.62400000000002</v>
      </c>
      <c r="D43" s="17">
        <f>+[1]NEA!D44</f>
        <v>250.44669999999999</v>
      </c>
      <c r="E43" s="17">
        <f>+[1]NEA!E44</f>
        <v>236.37889999999999</v>
      </c>
      <c r="F43" s="17">
        <f>+[1]NEA!F44</f>
        <v>329.34829999999999</v>
      </c>
      <c r="G43" s="17">
        <f>+[1]NEA!G44</f>
        <v>285.46769999999998</v>
      </c>
      <c r="H43" s="17">
        <f>+[1]NEA!H44</f>
        <v>335.1721</v>
      </c>
      <c r="I43" s="17">
        <f>+[1]NEA!I44</f>
        <v>329.04419999999999</v>
      </c>
      <c r="J43" s="17">
        <f>+[1]NEA!J44</f>
        <v>338.06389999999999</v>
      </c>
      <c r="K43" s="17">
        <f>+[1]NEA!K44</f>
        <v>281.24860000000001</v>
      </c>
      <c r="L43" s="17">
        <f>+[1]NEA!L44</f>
        <v>276.29379999999998</v>
      </c>
      <c r="M43" s="17">
        <f>+[1]NEA!M44</f>
        <v>269.68970000000002</v>
      </c>
      <c r="N43" s="17">
        <f>+[1]NEA!N44</f>
        <v>316.49369999999999</v>
      </c>
      <c r="O43" s="18">
        <f>+[1]NEA!R44</f>
        <v>257.7944</v>
      </c>
      <c r="P43" s="19">
        <f>+[1]NEA!S44</f>
        <v>301.25209999999998</v>
      </c>
      <c r="Q43" s="20">
        <f>+[1]NEA!T44</f>
        <v>325.67829999999998</v>
      </c>
      <c r="R43" s="18">
        <f t="shared" si="4"/>
        <v>300.14823234000005</v>
      </c>
      <c r="S43" s="19">
        <f t="shared" si="5"/>
        <v>289.52221728920625</v>
      </c>
      <c r="T43" s="19">
        <f t="shared" si="6"/>
        <v>268.59517080011807</v>
      </c>
      <c r="U43" s="19">
        <f t="shared" si="7"/>
        <v>268.4078291839557</v>
      </c>
      <c r="V43" s="19"/>
      <c r="W43" s="20">
        <f t="shared" si="8"/>
        <v>292.20994119608253</v>
      </c>
      <c r="X43" s="21"/>
      <c r="Y43" s="41">
        <f t="shared" si="18"/>
        <v>2.2225544714693957E-2</v>
      </c>
      <c r="Z43" s="24">
        <f t="shared" si="18"/>
        <v>2.908957152002567E-2</v>
      </c>
      <c r="AA43" s="24">
        <f t="shared" si="18"/>
        <v>1.5955724922052994E-2</v>
      </c>
      <c r="AB43" s="24">
        <f t="shared" si="18"/>
        <v>2.0725954662594859E-2</v>
      </c>
      <c r="AC43" s="24">
        <f t="shared" si="18"/>
        <v>6.1588789129578547E-3</v>
      </c>
      <c r="AD43" s="24">
        <f t="shared" si="18"/>
        <v>2.8487832927295731E-2</v>
      </c>
      <c r="AE43" s="24">
        <f t="shared" si="18"/>
        <v>8.3451113754526851E-3</v>
      </c>
      <c r="AF43" s="24">
        <f t="shared" si="18"/>
        <v>1.806245732214995E-2</v>
      </c>
      <c r="AG43" s="24">
        <f t="shared" si="18"/>
        <v>2.289242294960947E-2</v>
      </c>
      <c r="AH43" s="24">
        <f t="shared" si="18"/>
        <v>4.262339810543736E-2</v>
      </c>
      <c r="AI43" s="24">
        <f t="shared" si="18"/>
        <v>5.8282288484343248E-2</v>
      </c>
      <c r="AJ43" s="24">
        <f t="shared" si="18"/>
        <v>-4.7818056685688948E-3</v>
      </c>
      <c r="AK43" s="24">
        <f t="shared" si="18"/>
        <v>1.3270749412675586E-2</v>
      </c>
      <c r="AL43" s="24">
        <f t="shared" si="18"/>
        <v>1.91661158253289E-2</v>
      </c>
      <c r="AM43" s="24">
        <f t="shared" si="18"/>
        <v>2.5400831070943264E-2</v>
      </c>
      <c r="AN43" s="24">
        <f t="shared" si="18"/>
        <v>1.244611404005358E-2</v>
      </c>
      <c r="AO43" s="24">
        <f t="shared" si="36"/>
        <v>2.2230861224496357E-2</v>
      </c>
      <c r="AP43" s="24">
        <f t="shared" si="37"/>
        <v>2.5465414084943072E-2</v>
      </c>
      <c r="AQ43" s="24">
        <f t="shared" si="38"/>
        <v>2.2042636122238113E-2</v>
      </c>
      <c r="AR43" s="24">
        <f t="shared" si="39"/>
        <v>2.6802289268881507E-2</v>
      </c>
      <c r="AS43" s="24" t="e">
        <f t="shared" si="39"/>
        <v>#DIV/0!</v>
      </c>
      <c r="AT43" s="24">
        <f t="shared" si="39"/>
        <v>2.3013186717892431E-2</v>
      </c>
      <c r="AU43" s="21"/>
      <c r="AV43" s="24">
        <f t="shared" si="34"/>
        <v>0.53584538976462959</v>
      </c>
      <c r="AW43" s="24">
        <f t="shared" si="34"/>
        <v>0.58916692677825133</v>
      </c>
      <c r="AX43" s="24">
        <f t="shared" si="34"/>
        <v>0.45644364864149733</v>
      </c>
      <c r="AY43" s="24">
        <f t="shared" si="34"/>
        <v>0.55583777561157977</v>
      </c>
      <c r="AZ43" s="24">
        <f t="shared" si="34"/>
        <v>0.31170459949291907</v>
      </c>
      <c r="BA43" s="24">
        <f t="shared" si="34"/>
        <v>0.57705373030600504</v>
      </c>
      <c r="BB43" s="24">
        <f t="shared" si="34"/>
        <v>0.62760209780022325</v>
      </c>
      <c r="BC43" s="24">
        <f t="shared" si="34"/>
        <v>0.50929259922151138</v>
      </c>
      <c r="BD43" s="24">
        <f t="shared" si="34"/>
        <v>0.54981341572992481</v>
      </c>
      <c r="BE43" s="24">
        <f t="shared" si="34"/>
        <v>0.52321692016733001</v>
      </c>
      <c r="BF43" s="24">
        <f t="shared" si="34"/>
        <v>0.52532718256969546</v>
      </c>
      <c r="BG43" s="24">
        <f t="shared" si="34"/>
        <v>0.51328707821193031</v>
      </c>
      <c r="BH43" s="24">
        <f t="shared" si="34"/>
        <v>0.57518249337688521</v>
      </c>
      <c r="BI43" s="24">
        <f t="shared" si="33"/>
        <v>0.57254992862981435</v>
      </c>
      <c r="BJ43" s="24">
        <f t="shared" si="33"/>
        <v>0.56897722668216599</v>
      </c>
      <c r="BK43" s="24">
        <f t="shared" si="33"/>
        <v>0.40857553984216155</v>
      </c>
      <c r="BL43" s="24">
        <f t="shared" si="33"/>
        <v>0.53584530207437342</v>
      </c>
      <c r="BM43" s="24">
        <f t="shared" si="33"/>
        <v>0.56606053909552156</v>
      </c>
      <c r="BN43" s="24">
        <f t="shared" si="33"/>
        <v>0.55031355082985511</v>
      </c>
      <c r="BO43" s="24">
        <f t="shared" si="33"/>
        <v>0.55686470743305394</v>
      </c>
      <c r="BP43" s="24" t="e">
        <f t="shared" si="33"/>
        <v>#DIV/0!</v>
      </c>
      <c r="BQ43" s="24">
        <f t="shared" si="33"/>
        <v>0.55294886722000625</v>
      </c>
      <c r="BR43" s="21"/>
      <c r="BS43" s="35">
        <f t="shared" si="11"/>
        <v>43862</v>
      </c>
      <c r="BT43" s="24">
        <f t="shared" ref="BT43:BT74" si="41">(C43-C42)/$B42*C$3</f>
        <v>1.0661127893860728E-2</v>
      </c>
      <c r="BU43" s="24">
        <f t="shared" si="40"/>
        <v>4.876075874526946E-4</v>
      </c>
      <c r="BV43" s="24">
        <f t="shared" si="40"/>
        <v>1.8961997346244287E-3</v>
      </c>
      <c r="BW43" s="24">
        <f t="shared" si="40"/>
        <v>5.568309688388102E-4</v>
      </c>
      <c r="BX43" s="24">
        <f t="shared" si="40"/>
        <v>2.0951196369749254E-3</v>
      </c>
      <c r="BY43" s="24">
        <f t="shared" si="40"/>
        <v>4.9692236538456766E-4</v>
      </c>
      <c r="BZ43" s="24">
        <f t="shared" si="40"/>
        <v>1.9146744313088652E-3</v>
      </c>
      <c r="CA43" s="24">
        <f t="shared" si="40"/>
        <v>7.266440207396185E-4</v>
      </c>
      <c r="CB43" s="24">
        <f t="shared" si="40"/>
        <v>2.4434730959847664E-3</v>
      </c>
      <c r="CC43" s="24">
        <f t="shared" si="40"/>
        <v>7.0478575145697519E-4</v>
      </c>
      <c r="CD43" s="24">
        <f t="shared" si="40"/>
        <v>-2.184515716827348E-4</v>
      </c>
      <c r="CE43" s="24">
        <f t="shared" si="40"/>
        <v>4.6586593084432636E-4</v>
      </c>
      <c r="CF43" s="24">
        <f t="shared" si="14"/>
        <v>2.2230799845787973E-2</v>
      </c>
    </row>
    <row r="44" spans="1:84" x14ac:dyDescent="0.25">
      <c r="A44" s="31">
        <f>+[1]NEA!A45</f>
        <v>43891</v>
      </c>
      <c r="B44" s="17">
        <f>+[1]NEA!B45</f>
        <v>310.58</v>
      </c>
      <c r="C44" s="17">
        <f>+[1]NEA!C45</f>
        <v>323.65100000000001</v>
      </c>
      <c r="D44" s="17">
        <f>+[1]NEA!D45</f>
        <v>256.0086</v>
      </c>
      <c r="E44" s="17">
        <f>+[1]NEA!E45</f>
        <v>246.0669</v>
      </c>
      <c r="F44" s="17">
        <f>+[1]NEA!F45</f>
        <v>336.29500000000002</v>
      </c>
      <c r="G44" s="17">
        <f>+[1]NEA!G45</f>
        <v>292.9796</v>
      </c>
      <c r="H44" s="17">
        <f>+[1]NEA!H45</f>
        <v>345.45420000000001</v>
      </c>
      <c r="I44" s="17">
        <f>+[1]NEA!I45</f>
        <v>340.93680000000001</v>
      </c>
      <c r="J44" s="17">
        <f>+[1]NEA!J45</f>
        <v>364.76499999999999</v>
      </c>
      <c r="K44" s="17">
        <f>+[1]NEA!K45</f>
        <v>292.0684</v>
      </c>
      <c r="L44" s="17">
        <f>+[1]NEA!L45</f>
        <v>322.64479999999998</v>
      </c>
      <c r="M44" s="17">
        <f>+[1]NEA!M45</f>
        <v>278.57560000000001</v>
      </c>
      <c r="N44" s="17">
        <f>+[1]NEA!N45</f>
        <v>323.61219999999997</v>
      </c>
      <c r="O44" s="18">
        <f>+[1]NEA!R45</f>
        <v>272.01080000000002</v>
      </c>
      <c r="P44" s="19">
        <f>+[1]NEA!S45</f>
        <v>309.59219999999999</v>
      </c>
      <c r="Q44" s="20">
        <f>+[1]NEA!T45</f>
        <v>341.72050000000002</v>
      </c>
      <c r="R44" s="18">
        <f t="shared" si="4"/>
        <v>310.58218892000002</v>
      </c>
      <c r="S44" s="19">
        <f t="shared" si="5"/>
        <v>298.86187500686628</v>
      </c>
      <c r="T44" s="19">
        <f t="shared" si="6"/>
        <v>277.62425816356659</v>
      </c>
      <c r="U44" s="19">
        <f t="shared" si="7"/>
        <v>277.46142475795295</v>
      </c>
      <c r="V44" s="19"/>
      <c r="W44" s="20">
        <f t="shared" si="8"/>
        <v>304.06186930610545</v>
      </c>
      <c r="X44" s="21"/>
      <c r="Y44" s="41">
        <f t="shared" si="18"/>
        <v>3.4757910693908878E-2</v>
      </c>
      <c r="Z44" s="24">
        <f t="shared" si="18"/>
        <v>3.1971405249598295E-2</v>
      </c>
      <c r="AA44" s="24">
        <f t="shared" si="18"/>
        <v>2.2207918890526424E-2</v>
      </c>
      <c r="AB44" s="24">
        <f t="shared" si="18"/>
        <v>4.0985045619554183E-2</v>
      </c>
      <c r="AC44" s="24">
        <f t="shared" si="18"/>
        <v>2.1092260078464209E-2</v>
      </c>
      <c r="AD44" s="24">
        <f t="shared" si="18"/>
        <v>2.6314360608923559E-2</v>
      </c>
      <c r="AE44" s="24">
        <f t="shared" si="18"/>
        <v>3.0677076045410701E-2</v>
      </c>
      <c r="AF44" s="24">
        <f t="shared" si="18"/>
        <v>3.6142864697204846E-2</v>
      </c>
      <c r="AG44" s="24">
        <f t="shared" si="18"/>
        <v>7.8982405397322708E-2</v>
      </c>
      <c r="AH44" s="24">
        <f t="shared" si="18"/>
        <v>3.8470591498055429E-2</v>
      </c>
      <c r="AI44" s="24">
        <f t="shared" si="18"/>
        <v>0.16775982667725442</v>
      </c>
      <c r="AJ44" s="24">
        <f t="shared" si="18"/>
        <v>3.2948607232682559E-2</v>
      </c>
      <c r="AK44" s="24">
        <f t="shared" si="18"/>
        <v>2.2491758919687799E-2</v>
      </c>
      <c r="AL44" s="24">
        <f t="shared" si="18"/>
        <v>5.5146271602486419E-2</v>
      </c>
      <c r="AM44" s="24">
        <f t="shared" si="18"/>
        <v>2.768478626373061E-2</v>
      </c>
      <c r="AN44" s="24">
        <f t="shared" si="18"/>
        <v>4.9257810544945935E-2</v>
      </c>
      <c r="AO44" s="24">
        <f t="shared" si="36"/>
        <v>3.4762678755944298E-2</v>
      </c>
      <c r="AP44" s="24">
        <f t="shared" si="37"/>
        <v>3.2258863603308763E-2</v>
      </c>
      <c r="AQ44" s="24">
        <f t="shared" si="38"/>
        <v>3.3615970594526257E-2</v>
      </c>
      <c r="AR44" s="24">
        <f t="shared" si="39"/>
        <v>3.3730743255601103E-2</v>
      </c>
      <c r="AS44" s="24" t="e">
        <f t="shared" si="39"/>
        <v>#DIV/0!</v>
      </c>
      <c r="AT44" s="24">
        <f t="shared" si="39"/>
        <v>4.0559633465960365E-2</v>
      </c>
      <c r="AU44" s="21"/>
      <c r="AV44" s="24">
        <f t="shared" si="34"/>
        <v>0.51144116874142287</v>
      </c>
      <c r="AW44" s="24">
        <f t="shared" si="34"/>
        <v>0.54322273882686845</v>
      </c>
      <c r="AX44" s="24">
        <f t="shared" si="34"/>
        <v>0.44427513645402872</v>
      </c>
      <c r="AY44" s="24">
        <f t="shared" si="34"/>
        <v>0.54301296092033891</v>
      </c>
      <c r="AZ44" s="24">
        <f t="shared" si="34"/>
        <v>0.27578253331765312</v>
      </c>
      <c r="BA44" s="24">
        <f t="shared" si="34"/>
        <v>0.57034005321304315</v>
      </c>
      <c r="BB44" s="24">
        <f t="shared" si="34"/>
        <v>0.61781149224611975</v>
      </c>
      <c r="BC44" s="24">
        <f t="shared" si="34"/>
        <v>0.49405771900548312</v>
      </c>
      <c r="BD44" s="24">
        <f t="shared" si="34"/>
        <v>0.59448956575714917</v>
      </c>
      <c r="BE44" s="24">
        <f t="shared" si="34"/>
        <v>0.54391651693655096</v>
      </c>
      <c r="BF44" s="24">
        <f t="shared" si="34"/>
        <v>0.45526187242652627</v>
      </c>
      <c r="BG44" s="24">
        <f t="shared" si="34"/>
        <v>0.48962624538528332</v>
      </c>
      <c r="BH44" s="24">
        <f t="shared" si="34"/>
        <v>0.55779160075826351</v>
      </c>
      <c r="BI44" s="24">
        <f t="shared" si="33"/>
        <v>0.58076609484336239</v>
      </c>
      <c r="BJ44" s="24">
        <f t="shared" si="33"/>
        <v>0.53584395908480054</v>
      </c>
      <c r="BK44" s="24">
        <f t="shared" si="33"/>
        <v>0.39738467156478485</v>
      </c>
      <c r="BL44" s="24">
        <f t="shared" si="33"/>
        <v>0.51143877606254184</v>
      </c>
      <c r="BM44" s="24">
        <f t="shared" si="33"/>
        <v>0.53872055190298029</v>
      </c>
      <c r="BN44" s="24">
        <f t="shared" si="33"/>
        <v>0.54324987753321818</v>
      </c>
      <c r="BO44" s="24">
        <f t="shared" si="33"/>
        <v>0.55285620810054725</v>
      </c>
      <c r="BP44" s="24" t="e">
        <f t="shared" si="33"/>
        <v>#DIV/0!</v>
      </c>
      <c r="BQ44" s="24">
        <f t="shared" si="33"/>
        <v>0.54662145562106423</v>
      </c>
      <c r="BR44" s="21"/>
      <c r="BS44" s="35">
        <f t="shared" si="11"/>
        <v>43891</v>
      </c>
      <c r="BT44" s="24">
        <f t="shared" si="41"/>
        <v>1.1795979310172483E-2</v>
      </c>
      <c r="BU44" s="24">
        <f t="shared" si="40"/>
        <v>6.7451223148618704E-4</v>
      </c>
      <c r="BV44" s="24">
        <f t="shared" si="40"/>
        <v>3.7441857753271381E-3</v>
      </c>
      <c r="BW44" s="24">
        <f t="shared" si="40"/>
        <v>1.8770017074938214E-3</v>
      </c>
      <c r="BX44" s="24">
        <f t="shared" si="40"/>
        <v>1.9471287283752223E-3</v>
      </c>
      <c r="BY44" s="24">
        <f t="shared" si="40"/>
        <v>1.8019089281103482E-3</v>
      </c>
      <c r="BZ44" s="24">
        <f t="shared" si="40"/>
        <v>3.8156485727850525E-3</v>
      </c>
      <c r="CA44" s="24">
        <f t="shared" si="40"/>
        <v>2.508669970597789E-3</v>
      </c>
      <c r="CB44" s="24">
        <f t="shared" si="40"/>
        <v>2.2494124388842125E-3</v>
      </c>
      <c r="CC44" s="24">
        <f t="shared" si="40"/>
        <v>2.1002127287417017E-3</v>
      </c>
      <c r="CD44" s="24">
        <f t="shared" si="40"/>
        <v>1.4654529856154045E-3</v>
      </c>
      <c r="CE44" s="24">
        <f t="shared" si="40"/>
        <v>7.8265019698647994E-4</v>
      </c>
      <c r="CF44" s="24">
        <f t="shared" si="14"/>
        <v>3.476276357457584E-2</v>
      </c>
    </row>
    <row r="45" spans="1:84" x14ac:dyDescent="0.25">
      <c r="A45" s="31">
        <f>+[1]NEA!A46</f>
        <v>43922</v>
      </c>
      <c r="B45" s="17">
        <f>+[1]NEA!B46</f>
        <v>317.23180000000002</v>
      </c>
      <c r="C45" s="17">
        <f>+[1]NEA!C46</f>
        <v>335.20589999999999</v>
      </c>
      <c r="D45" s="17">
        <f>+[1]NEA!D46</f>
        <v>261.6035</v>
      </c>
      <c r="E45" s="17">
        <f>+[1]NEA!E46</f>
        <v>251.33699999999999</v>
      </c>
      <c r="F45" s="17">
        <f>+[1]NEA!F46</f>
        <v>340.91730000000001</v>
      </c>
      <c r="G45" s="17">
        <f>+[1]NEA!G46</f>
        <v>299.3064</v>
      </c>
      <c r="H45" s="17">
        <f>+[1]NEA!H46</f>
        <v>353.69139999999999</v>
      </c>
      <c r="I45" s="17">
        <f>+[1]NEA!I46</f>
        <v>342.47710000000001</v>
      </c>
      <c r="J45" s="17">
        <f>+[1]NEA!J46</f>
        <v>347.61590000000001</v>
      </c>
      <c r="K45" s="17">
        <f>+[1]NEA!K46</f>
        <v>298.47800000000001</v>
      </c>
      <c r="L45" s="17">
        <f>+[1]NEA!L46</f>
        <v>320.98439999999999</v>
      </c>
      <c r="M45" s="17">
        <f>+[1]NEA!M46</f>
        <v>284.54199999999997</v>
      </c>
      <c r="N45" s="17">
        <f>+[1]NEA!N46</f>
        <v>327.22340000000003</v>
      </c>
      <c r="O45" s="18">
        <f>+[1]NEA!R46</f>
        <v>288.26330000000002</v>
      </c>
      <c r="P45" s="19">
        <f>+[1]NEA!S46</f>
        <v>316.31799999999998</v>
      </c>
      <c r="Q45" s="20">
        <f>+[1]NEA!T46</f>
        <v>341.30160000000001</v>
      </c>
      <c r="R45" s="18">
        <f t="shared" si="4"/>
        <v>317.23419062999994</v>
      </c>
      <c r="S45" s="19">
        <f t="shared" si="5"/>
        <v>307.37836996704198</v>
      </c>
      <c r="T45" s="19">
        <f t="shared" si="6"/>
        <v>283.28715181576615</v>
      </c>
      <c r="U45" s="19">
        <f t="shared" si="7"/>
        <v>283.07236970954358</v>
      </c>
      <c r="V45" s="19"/>
      <c r="W45" s="20">
        <f t="shared" si="8"/>
        <v>307.60032904771828</v>
      </c>
      <c r="X45" s="21"/>
      <c r="Y45" s="41">
        <f t="shared" si="18"/>
        <v>2.1417348187262597E-2</v>
      </c>
      <c r="Z45" s="24">
        <f t="shared" si="18"/>
        <v>3.5701728096004581E-2</v>
      </c>
      <c r="AA45" s="24">
        <f t="shared" si="18"/>
        <v>2.1854343955632682E-2</v>
      </c>
      <c r="AB45" s="24">
        <f t="shared" si="18"/>
        <v>2.1417346258273628E-2</v>
      </c>
      <c r="AC45" s="24">
        <f t="shared" si="18"/>
        <v>1.374477765057458E-2</v>
      </c>
      <c r="AD45" s="24">
        <f t="shared" si="18"/>
        <v>2.1594677581647348E-2</v>
      </c>
      <c r="AE45" s="24">
        <f t="shared" si="18"/>
        <v>2.3844550160339484E-2</v>
      </c>
      <c r="AF45" s="24">
        <f t="shared" si="18"/>
        <v>4.517846122800373E-3</v>
      </c>
      <c r="AG45" s="24">
        <f t="shared" si="18"/>
        <v>-4.7014104971694004E-2</v>
      </c>
      <c r="AH45" s="24">
        <f t="shared" si="18"/>
        <v>2.1945544262919281E-2</v>
      </c>
      <c r="AI45" s="24">
        <f t="shared" si="18"/>
        <v>-5.1462165204583243E-3</v>
      </c>
      <c r="AJ45" s="24">
        <f t="shared" si="18"/>
        <v>2.1417525440131646E-2</v>
      </c>
      <c r="AK45" s="24">
        <f t="shared" si="18"/>
        <v>1.1159035413374596E-2</v>
      </c>
      <c r="AL45" s="24">
        <f t="shared" si="18"/>
        <v>5.9749465830033266E-2</v>
      </c>
      <c r="AM45" s="24">
        <f t="shared" si="18"/>
        <v>2.1724707534621412E-2</v>
      </c>
      <c r="AN45" s="24">
        <f t="shared" si="18"/>
        <v>-1.2258556334782122E-3</v>
      </c>
      <c r="AO45" s="24">
        <f t="shared" si="36"/>
        <v>2.1417846699874232E-2</v>
      </c>
      <c r="AP45" s="24">
        <f t="shared" si="37"/>
        <v>2.8496424845022572E-2</v>
      </c>
      <c r="AQ45" s="24">
        <f t="shared" si="38"/>
        <v>2.0397690351911413E-2</v>
      </c>
      <c r="AR45" s="24">
        <f t="shared" si="39"/>
        <v>2.0222432565122794E-2</v>
      </c>
      <c r="AS45" s="24" t="e">
        <f t="shared" si="39"/>
        <v>#DIV/0!</v>
      </c>
      <c r="AT45" s="24">
        <f t="shared" si="39"/>
        <v>1.163730180863487E-2</v>
      </c>
      <c r="AU45" s="21"/>
      <c r="AV45" s="24">
        <f t="shared" si="34"/>
        <v>0.49147074269395996</v>
      </c>
      <c r="AW45" s="24">
        <f t="shared" si="34"/>
        <v>0.54242325521041845</v>
      </c>
      <c r="AX45" s="24">
        <f t="shared" si="34"/>
        <v>0.46327213700876713</v>
      </c>
      <c r="AY45" s="24">
        <f t="shared" si="34"/>
        <v>0.51311393100060321</v>
      </c>
      <c r="AZ45" s="24">
        <f t="shared" si="34"/>
        <v>0.27304471151260956</v>
      </c>
      <c r="BA45" s="24">
        <f t="shared" si="34"/>
        <v>0.52591968725688032</v>
      </c>
      <c r="BB45" s="24">
        <f t="shared" si="34"/>
        <v>0.58870817411802534</v>
      </c>
      <c r="BC45" s="24">
        <f t="shared" si="34"/>
        <v>0.45540964127809236</v>
      </c>
      <c r="BD45" s="24">
        <f t="shared" si="34"/>
        <v>0.47031337898597014</v>
      </c>
      <c r="BE45" s="24">
        <f t="shared" si="34"/>
        <v>0.52824648310996758</v>
      </c>
      <c r="BF45" s="24">
        <f t="shared" si="34"/>
        <v>0.37983858972782758</v>
      </c>
      <c r="BG45" s="24">
        <f t="shared" si="34"/>
        <v>0.43470484989756852</v>
      </c>
      <c r="BH45" s="24">
        <f t="shared" si="34"/>
        <v>0.54241963446514574</v>
      </c>
      <c r="BI45" s="24">
        <f t="shared" si="33"/>
        <v>0.63533232731233569</v>
      </c>
      <c r="BJ45" s="24">
        <f t="shared" si="33"/>
        <v>0.51056691984613423</v>
      </c>
      <c r="BK45" s="24">
        <f t="shared" si="33"/>
        <v>0.35732738598980651</v>
      </c>
      <c r="BL45" s="24">
        <f t="shared" si="33"/>
        <v>0.49147170852688604</v>
      </c>
      <c r="BM45" s="24">
        <f t="shared" si="33"/>
        <v>0.52496861664273342</v>
      </c>
      <c r="BN45" s="24">
        <f t="shared" si="33"/>
        <v>0.51020604392589886</v>
      </c>
      <c r="BO45" s="24">
        <f t="shared" si="33"/>
        <v>0.52400459032039937</v>
      </c>
      <c r="BP45" s="24" t="e">
        <f t="shared" si="33"/>
        <v>#DIV/0!</v>
      </c>
      <c r="BQ45" s="24">
        <f t="shared" si="33"/>
        <v>0.50755441993658934</v>
      </c>
      <c r="BR45" s="21"/>
      <c r="BS45" s="35">
        <f t="shared" si="11"/>
        <v>43922</v>
      </c>
      <c r="BT45" s="24">
        <f t="shared" si="41"/>
        <v>1.3136825262412234E-2</v>
      </c>
      <c r="BU45" s="24">
        <f t="shared" si="40"/>
        <v>6.5572271234464504E-4</v>
      </c>
      <c r="BV45" s="24">
        <f t="shared" si="40"/>
        <v>1.9683546912228679E-3</v>
      </c>
      <c r="BW45" s="24">
        <f t="shared" si="40"/>
        <v>1.2069950737330147E-3</v>
      </c>
      <c r="BX45" s="24">
        <f t="shared" si="40"/>
        <v>1.5848574924335098E-3</v>
      </c>
      <c r="BY45" s="24">
        <f t="shared" si="40"/>
        <v>1.395056732564874E-3</v>
      </c>
      <c r="BZ45" s="24">
        <f t="shared" si="40"/>
        <v>4.7759318050099876E-4</v>
      </c>
      <c r="CA45" s="24">
        <f t="shared" si="40"/>
        <v>-1.5571016163307338E-3</v>
      </c>
      <c r="CB45" s="24">
        <f t="shared" si="40"/>
        <v>1.287781054800698E-3</v>
      </c>
      <c r="CC45" s="24">
        <f t="shared" si="40"/>
        <v>-7.2707321785046505E-5</v>
      </c>
      <c r="CD45" s="24">
        <f t="shared" si="40"/>
        <v>9.5092021379354185E-4</v>
      </c>
      <c r="CE45" s="24">
        <f t="shared" si="40"/>
        <v>3.8370017386825221E-4</v>
      </c>
      <c r="CF45" s="24">
        <f t="shared" si="14"/>
        <v>2.1417997649558856E-2</v>
      </c>
    </row>
    <row r="46" spans="1:84" x14ac:dyDescent="0.25">
      <c r="A46" s="31">
        <f>+[1]NEA!A47</f>
        <v>43952</v>
      </c>
      <c r="B46" s="17">
        <f>+[1]NEA!B47</f>
        <v>322.45710000000003</v>
      </c>
      <c r="C46" s="17">
        <f>+[1]NEA!C47</f>
        <v>336.4375</v>
      </c>
      <c r="D46" s="17">
        <f>+[1]NEA!D47</f>
        <v>259.24599999999998</v>
      </c>
      <c r="E46" s="17">
        <f>+[1]NEA!E47</f>
        <v>264.20530000000002</v>
      </c>
      <c r="F46" s="17">
        <f>+[1]NEA!F47</f>
        <v>343.35430000000002</v>
      </c>
      <c r="G46" s="17">
        <f>+[1]NEA!G47</f>
        <v>309.83760000000001</v>
      </c>
      <c r="H46" s="17">
        <f>+[1]NEA!H47</f>
        <v>362.303</v>
      </c>
      <c r="I46" s="17">
        <f>+[1]NEA!I47</f>
        <v>347.57299999999998</v>
      </c>
      <c r="J46" s="17">
        <f>+[1]NEA!J47</f>
        <v>348.80180000000001</v>
      </c>
      <c r="K46" s="17">
        <f>+[1]NEA!K47</f>
        <v>314.98289999999997</v>
      </c>
      <c r="L46" s="17">
        <f>+[1]NEA!L47</f>
        <v>322.113</v>
      </c>
      <c r="M46" s="17">
        <f>+[1]NEA!M47</f>
        <v>289.22879999999998</v>
      </c>
      <c r="N46" s="17">
        <f>+[1]NEA!N47</f>
        <v>330.60930000000002</v>
      </c>
      <c r="O46" s="18">
        <f>+[1]NEA!R47</f>
        <v>293.72579999999999</v>
      </c>
      <c r="P46" s="19">
        <f>+[1]NEA!S47</f>
        <v>322.51409999999998</v>
      </c>
      <c r="Q46" s="20">
        <f>+[1]NEA!T47</f>
        <v>342.51659999999998</v>
      </c>
      <c r="R46" s="18">
        <f t="shared" si="4"/>
        <v>322.45908018000006</v>
      </c>
      <c r="S46" s="19">
        <f t="shared" si="5"/>
        <v>312.91908979675907</v>
      </c>
      <c r="T46" s="19">
        <f t="shared" si="6"/>
        <v>294.16901547091823</v>
      </c>
      <c r="U46" s="19">
        <f t="shared" si="7"/>
        <v>295.01459177040113</v>
      </c>
      <c r="V46" s="19"/>
      <c r="W46" s="20">
        <f t="shared" si="8"/>
        <v>316.86514940612625</v>
      </c>
      <c r="X46" s="21"/>
      <c r="Y46" s="41">
        <f t="shared" si="18"/>
        <v>1.6471551717072597E-2</v>
      </c>
      <c r="Z46" s="24">
        <f t="shared" si="18"/>
        <v>3.6741596732039472E-3</v>
      </c>
      <c r="AA46" s="24">
        <f t="shared" si="18"/>
        <v>-9.0117295831286803E-3</v>
      </c>
      <c r="AB46" s="24">
        <f t="shared" si="18"/>
        <v>5.1199385685354759E-2</v>
      </c>
      <c r="AC46" s="24">
        <f t="shared" si="18"/>
        <v>7.1483612007956499E-3</v>
      </c>
      <c r="AD46" s="24">
        <f t="shared" si="18"/>
        <v>3.5185348525791582E-2</v>
      </c>
      <c r="AE46" s="24">
        <f t="shared" si="18"/>
        <v>2.4347778882947146E-2</v>
      </c>
      <c r="AF46" s="24">
        <f t="shared" si="18"/>
        <v>1.4879535011245837E-2</v>
      </c>
      <c r="AG46" s="24">
        <f t="shared" si="18"/>
        <v>3.4115240413341574E-3</v>
      </c>
      <c r="AH46" s="24">
        <f t="shared" si="18"/>
        <v>5.5296872801345431E-2</v>
      </c>
      <c r="AI46" s="24">
        <f t="shared" si="18"/>
        <v>3.5160587243492358E-3</v>
      </c>
      <c r="AJ46" s="24">
        <f t="shared" si="18"/>
        <v>1.6471382080676999E-2</v>
      </c>
      <c r="AK46" s="24">
        <f t="shared" si="18"/>
        <v>1.0347365133422493E-2</v>
      </c>
      <c r="AL46" s="24">
        <f t="shared" si="18"/>
        <v>1.8949689398546354E-2</v>
      </c>
      <c r="AM46" s="24">
        <f t="shared" si="18"/>
        <v>1.9588199217243307E-2</v>
      </c>
      <c r="AN46" s="24">
        <f t="shared" si="18"/>
        <v>3.5599012720712864E-3</v>
      </c>
      <c r="AO46" s="24">
        <f t="shared" si="36"/>
        <v>1.6470133750791316E-2</v>
      </c>
      <c r="AP46" s="24">
        <f t="shared" si="37"/>
        <v>1.8025731056844352E-2</v>
      </c>
      <c r="AQ46" s="24">
        <f t="shared" si="38"/>
        <v>3.8412838652947423E-2</v>
      </c>
      <c r="AR46" s="24">
        <f t="shared" si="39"/>
        <v>4.2187876100769905E-2</v>
      </c>
      <c r="AS46" s="24" t="e">
        <f t="shared" si="39"/>
        <v>#DIV/0!</v>
      </c>
      <c r="AT46" s="24">
        <f t="shared" si="39"/>
        <v>3.0119669855654507E-2</v>
      </c>
      <c r="AU46" s="21"/>
      <c r="AV46" s="24">
        <f t="shared" si="34"/>
        <v>0.47509974830764112</v>
      </c>
      <c r="AW46" s="24">
        <f t="shared" si="34"/>
        <v>0.51243279887110638</v>
      </c>
      <c r="AX46" s="24">
        <f t="shared" si="34"/>
        <v>0.4319043710625472</v>
      </c>
      <c r="AY46" s="24">
        <f t="shared" si="34"/>
        <v>0.5449292311470666</v>
      </c>
      <c r="AZ46" s="24">
        <f t="shared" si="34"/>
        <v>0.2235761116460464</v>
      </c>
      <c r="BA46" s="24">
        <f t="shared" si="34"/>
        <v>0.53637082638091726</v>
      </c>
      <c r="BB46" s="24">
        <f t="shared" si="34"/>
        <v>0.55048138132496383</v>
      </c>
      <c r="BC46" s="24">
        <f t="shared" si="34"/>
        <v>0.4345134595137381</v>
      </c>
      <c r="BD46" s="24">
        <f t="shared" si="34"/>
        <v>0.43106569944411088</v>
      </c>
      <c r="BE46" s="24">
        <f t="shared" si="34"/>
        <v>0.59193306038201388</v>
      </c>
      <c r="BF46" s="24">
        <f t="shared" si="34"/>
        <v>0.36874475746447821</v>
      </c>
      <c r="BG46" s="24">
        <f t="shared" si="34"/>
        <v>0.4406507985052992</v>
      </c>
      <c r="BH46" s="24">
        <f t="shared" si="34"/>
        <v>0.51590972658453071</v>
      </c>
      <c r="BI46" s="24">
        <f t="shared" si="33"/>
        <v>0.65712535162160601</v>
      </c>
      <c r="BJ46" s="24">
        <f t="shared" si="33"/>
        <v>0.49826069990104949</v>
      </c>
      <c r="BK46" s="24">
        <f t="shared" si="33"/>
        <v>0.31222810897746567</v>
      </c>
      <c r="BL46" s="24">
        <f t="shared" si="33"/>
        <v>0.47510192939263396</v>
      </c>
      <c r="BM46" s="24">
        <f t="shared" si="33"/>
        <v>0.51764618506847304</v>
      </c>
      <c r="BN46" s="24">
        <f t="shared" si="33"/>
        <v>0.53263720006734405</v>
      </c>
      <c r="BO46" s="24">
        <f t="shared" si="33"/>
        <v>0.54923641510206367</v>
      </c>
      <c r="BP46" s="24" t="e">
        <f t="shared" si="33"/>
        <v>#DIV/0!</v>
      </c>
      <c r="BQ46" s="24">
        <f t="shared" si="33"/>
        <v>0.50903147046390229</v>
      </c>
      <c r="BR46" s="21"/>
      <c r="BS46" s="35">
        <f t="shared" si="11"/>
        <v>43952</v>
      </c>
      <c r="BT46" s="24">
        <f t="shared" si="41"/>
        <v>1.370852354650464E-3</v>
      </c>
      <c r="BU46" s="24">
        <f t="shared" si="40"/>
        <v>-2.7050566809506667E-4</v>
      </c>
      <c r="BV46" s="24">
        <f t="shared" si="40"/>
        <v>4.7054639541181048E-3</v>
      </c>
      <c r="BW46" s="24">
        <f t="shared" si="40"/>
        <v>6.2301667109035397E-4</v>
      </c>
      <c r="BX46" s="24">
        <f t="shared" si="40"/>
        <v>2.5827403179630825E-3</v>
      </c>
      <c r="BY46" s="24">
        <f t="shared" si="40"/>
        <v>1.4278838376228374E-3</v>
      </c>
      <c r="BZ46" s="24">
        <f t="shared" si="40"/>
        <v>1.5469293116263793E-3</v>
      </c>
      <c r="CA46" s="24">
        <f t="shared" si="40"/>
        <v>1.0541938103304934E-4</v>
      </c>
      <c r="CB46" s="24">
        <f t="shared" si="40"/>
        <v>3.2465401009608677E-3</v>
      </c>
      <c r="CC46" s="24">
        <f t="shared" si="40"/>
        <v>4.838405229236185E-5</v>
      </c>
      <c r="CD46" s="24">
        <f t="shared" si="40"/>
        <v>7.3131571298968201E-4</v>
      </c>
      <c r="CE46" s="24">
        <f t="shared" si="40"/>
        <v>3.5221784196918387E-4</v>
      </c>
      <c r="CF46" s="24">
        <f t="shared" si="14"/>
        <v>1.6470257868221299E-2</v>
      </c>
    </row>
    <row r="47" spans="1:84" x14ac:dyDescent="0.25">
      <c r="A47" s="31">
        <f>+[1]NEA!A48</f>
        <v>43983</v>
      </c>
      <c r="B47" s="17">
        <f>+[1]NEA!B48</f>
        <v>329.89420000000001</v>
      </c>
      <c r="C47" s="17">
        <f>+[1]NEA!C48</f>
        <v>341.7851</v>
      </c>
      <c r="D47" s="17">
        <f>+[1]NEA!D48</f>
        <v>274.45839999999998</v>
      </c>
      <c r="E47" s="17">
        <f>+[1]NEA!E48</f>
        <v>272.02420000000001</v>
      </c>
      <c r="F47" s="17">
        <f>+[1]NEA!F48</f>
        <v>347.0378</v>
      </c>
      <c r="G47" s="17">
        <f>+[1]NEA!G48</f>
        <v>332.99630000000002</v>
      </c>
      <c r="H47" s="17">
        <f>+[1]NEA!H48</f>
        <v>370.90109999999999</v>
      </c>
      <c r="I47" s="17">
        <f>+[1]NEA!I48</f>
        <v>349.30720000000002</v>
      </c>
      <c r="J47" s="17">
        <f>+[1]NEA!J48</f>
        <v>352.03280000000001</v>
      </c>
      <c r="K47" s="17">
        <f>+[1]NEA!K48</f>
        <v>326.57249999999999</v>
      </c>
      <c r="L47" s="17">
        <f>+[1]NEA!L48</f>
        <v>322.29669999999999</v>
      </c>
      <c r="M47" s="17">
        <f>+[1]NEA!M48</f>
        <v>295.89949999999999</v>
      </c>
      <c r="N47" s="17">
        <f>+[1]NEA!N48</f>
        <v>337.29599999999999</v>
      </c>
      <c r="O47" s="18">
        <f>+[1]NEA!R48</f>
        <v>305.4384</v>
      </c>
      <c r="P47" s="19">
        <f>+[1]NEA!S48</f>
        <v>330.39420000000001</v>
      </c>
      <c r="Q47" s="20">
        <f>+[1]NEA!T48</f>
        <v>345.1816</v>
      </c>
      <c r="R47" s="18">
        <f t="shared" si="4"/>
        <v>329.89544804000008</v>
      </c>
      <c r="S47" s="19">
        <f t="shared" si="5"/>
        <v>321.74188569074431</v>
      </c>
      <c r="T47" s="19">
        <f t="shared" si="6"/>
        <v>305.92806787717745</v>
      </c>
      <c r="U47" s="19">
        <f t="shared" si="7"/>
        <v>307.64457586445371</v>
      </c>
      <c r="V47" s="19"/>
      <c r="W47" s="20">
        <f t="shared" si="8"/>
        <v>325.96176836841011</v>
      </c>
      <c r="X47" s="21"/>
      <c r="Y47" s="41">
        <f t="shared" si="18"/>
        <v>2.3063843221315272E-2</v>
      </c>
      <c r="Z47" s="24">
        <f t="shared" si="18"/>
        <v>1.5894779862530184E-2</v>
      </c>
      <c r="AA47" s="24">
        <f t="shared" si="18"/>
        <v>5.8679401032224243E-2</v>
      </c>
      <c r="AB47" s="24">
        <f t="shared" si="18"/>
        <v>2.9594031611023697E-2</v>
      </c>
      <c r="AC47" s="24">
        <f t="shared" si="18"/>
        <v>1.0727985640488491E-2</v>
      </c>
      <c r="AD47" s="24">
        <f t="shared" si="18"/>
        <v>7.4744640418077157E-2</v>
      </c>
      <c r="AE47" s="24">
        <f t="shared" si="18"/>
        <v>2.3731793554014224E-2</v>
      </c>
      <c r="AF47" s="24">
        <f t="shared" si="18"/>
        <v>4.9894554525238277E-3</v>
      </c>
      <c r="AG47" s="24">
        <f t="shared" si="18"/>
        <v>9.2631402704916876E-3</v>
      </c>
      <c r="AH47" s="24">
        <f t="shared" si="18"/>
        <v>3.679437836149213E-2</v>
      </c>
      <c r="AI47" s="24">
        <f t="shared" si="18"/>
        <v>5.7029675921183021E-4</v>
      </c>
      <c r="AJ47" s="24">
        <f t="shared" si="18"/>
        <v>2.3063747455301931E-2</v>
      </c>
      <c r="AK47" s="24">
        <f t="shared" si="18"/>
        <v>2.0225383859437729E-2</v>
      </c>
      <c r="AL47" s="24">
        <f t="shared" si="18"/>
        <v>3.9875965951918557E-2</v>
      </c>
      <c r="AM47" s="24">
        <f t="shared" si="18"/>
        <v>2.4433350355844929E-2</v>
      </c>
      <c r="AN47" s="24">
        <f t="shared" si="18"/>
        <v>7.7806447921064947E-3</v>
      </c>
      <c r="AO47" s="24">
        <f t="shared" si="36"/>
        <v>2.3061431099564489E-2</v>
      </c>
      <c r="AP47" s="24">
        <f t="shared" si="37"/>
        <v>2.8195134722255766E-2</v>
      </c>
      <c r="AQ47" s="24">
        <f t="shared" si="38"/>
        <v>3.9973796653719029E-2</v>
      </c>
      <c r="AR47" s="24">
        <f t="shared" si="39"/>
        <v>4.2811387796987566E-2</v>
      </c>
      <c r="AS47" s="24" t="e">
        <f t="shared" si="39"/>
        <v>#DIV/0!</v>
      </c>
      <c r="AT47" s="24">
        <f t="shared" si="39"/>
        <v>2.8708171218364997E-2</v>
      </c>
      <c r="AU47" s="21"/>
      <c r="AV47" s="24">
        <f t="shared" si="34"/>
        <v>0.46632287406114137</v>
      </c>
      <c r="AW47" s="24">
        <f t="shared" si="34"/>
        <v>0.49864270020007617</v>
      </c>
      <c r="AX47" s="24">
        <f t="shared" si="34"/>
        <v>0.47779472070023088</v>
      </c>
      <c r="AY47" s="24">
        <f t="shared" si="34"/>
        <v>0.55287290181007775</v>
      </c>
      <c r="AZ47" s="24">
        <f t="shared" si="34"/>
        <v>0.19181330612494407</v>
      </c>
      <c r="BA47" s="24">
        <f t="shared" si="34"/>
        <v>0.59379008450531656</v>
      </c>
      <c r="BB47" s="24">
        <f t="shared" si="34"/>
        <v>0.52152194406362051</v>
      </c>
      <c r="BC47" s="24">
        <f t="shared" si="34"/>
        <v>0.41869017752959681</v>
      </c>
      <c r="BD47" s="24">
        <f t="shared" si="34"/>
        <v>0.36388830020723772</v>
      </c>
      <c r="BE47" s="24">
        <f t="shared" si="34"/>
        <v>0.58184790506175843</v>
      </c>
      <c r="BF47" s="24">
        <f t="shared" si="34"/>
        <v>0.36676956063188393</v>
      </c>
      <c r="BG47" s="24">
        <f t="shared" si="34"/>
        <v>0.43839465357671847</v>
      </c>
      <c r="BH47" s="24">
        <f t="shared" si="34"/>
        <v>0.50065401350738092</v>
      </c>
      <c r="BI47" s="24">
        <f t="shared" si="33"/>
        <v>0.68308710120561988</v>
      </c>
      <c r="BJ47" s="24">
        <f t="shared" si="33"/>
        <v>0.49118003877858318</v>
      </c>
      <c r="BK47" s="24">
        <f t="shared" si="33"/>
        <v>0.28218628128699441</v>
      </c>
      <c r="BL47" s="24">
        <f t="shared" si="33"/>
        <v>0.46632461408589676</v>
      </c>
      <c r="BM47" s="24">
        <f t="shared" si="33"/>
        <v>0.51795607149162315</v>
      </c>
      <c r="BN47" s="24">
        <f t="shared" si="33"/>
        <v>0.54519801689309588</v>
      </c>
      <c r="BO47" s="24">
        <f t="shared" si="33"/>
        <v>0.56432006311444494</v>
      </c>
      <c r="BP47" s="24" t="e">
        <f t="shared" si="33"/>
        <v>#DIV/0!</v>
      </c>
      <c r="BQ47" s="24">
        <f t="shared" si="33"/>
        <v>0.50566214019859457</v>
      </c>
      <c r="BR47" s="21"/>
      <c r="BS47" s="35">
        <f t="shared" si="11"/>
        <v>43983</v>
      </c>
      <c r="BT47" s="24">
        <f t="shared" si="41"/>
        <v>5.8557791408531549E-3</v>
      </c>
      <c r="BU47" s="24">
        <f t="shared" si="40"/>
        <v>1.717224895962905E-3</v>
      </c>
      <c r="BV47" s="24">
        <f t="shared" si="40"/>
        <v>2.8127536965382315E-3</v>
      </c>
      <c r="BW47" s="24">
        <f t="shared" si="40"/>
        <v>9.2642354595386003E-4</v>
      </c>
      <c r="BX47" s="24">
        <f t="shared" si="40"/>
        <v>5.5875552437828196E-3</v>
      </c>
      <c r="BY47" s="24">
        <f t="shared" si="40"/>
        <v>1.4025433460761116E-3</v>
      </c>
      <c r="BZ47" s="24">
        <f t="shared" si="40"/>
        <v>5.1790907999856169E-4</v>
      </c>
      <c r="CA47" s="24">
        <f t="shared" si="40"/>
        <v>2.8256223851172712E-4</v>
      </c>
      <c r="CB47" s="24">
        <f t="shared" si="40"/>
        <v>2.2427511752726214E-3</v>
      </c>
      <c r="CC47" s="24">
        <f t="shared" si="40"/>
        <v>7.7477593143392716E-6</v>
      </c>
      <c r="CD47" s="24">
        <f t="shared" si="40"/>
        <v>1.0240111010115778E-3</v>
      </c>
      <c r="CE47" s="24">
        <f t="shared" si="40"/>
        <v>6.8431149445926016E-4</v>
      </c>
      <c r="CF47" s="24">
        <f t="shared" si="14"/>
        <v>2.3061572717735172E-2</v>
      </c>
    </row>
    <row r="48" spans="1:84" x14ac:dyDescent="0.25">
      <c r="A48" s="31">
        <f>+[1]NEA!A49</f>
        <v>44013</v>
      </c>
      <c r="B48" s="17">
        <f>+[1]NEA!B49</f>
        <v>337.1583</v>
      </c>
      <c r="C48" s="17">
        <f>+[1]NEA!C49</f>
        <v>347.39449999999999</v>
      </c>
      <c r="D48" s="17">
        <f>+[1]NEA!D49</f>
        <v>276.94970000000001</v>
      </c>
      <c r="E48" s="17">
        <f>+[1]NEA!E49</f>
        <v>288.10860000000002</v>
      </c>
      <c r="F48" s="17">
        <f>+[1]NEA!F49</f>
        <v>349.80720000000002</v>
      </c>
      <c r="G48" s="17">
        <f>+[1]NEA!G49</f>
        <v>342.79489999999998</v>
      </c>
      <c r="H48" s="17">
        <f>+[1]NEA!H49</f>
        <v>380.71710000000002</v>
      </c>
      <c r="I48" s="17">
        <f>+[1]NEA!I49</f>
        <v>357.89769999999999</v>
      </c>
      <c r="J48" s="17">
        <f>+[1]NEA!J49</f>
        <v>354.59539999999998</v>
      </c>
      <c r="K48" s="17">
        <f>+[1]NEA!K49</f>
        <v>334.0557</v>
      </c>
      <c r="L48" s="17">
        <f>+[1]NEA!L49</f>
        <v>322.66039999999998</v>
      </c>
      <c r="M48" s="17">
        <f>+[1]NEA!M49</f>
        <v>302.4151</v>
      </c>
      <c r="N48" s="17">
        <f>+[1]NEA!N49</f>
        <v>341.21370000000002</v>
      </c>
      <c r="O48" s="18">
        <f>+[1]NEA!R49</f>
        <v>312.29169999999999</v>
      </c>
      <c r="P48" s="19">
        <f>+[1]NEA!S49</f>
        <v>339.25810000000001</v>
      </c>
      <c r="Q48" s="20">
        <f>+[1]NEA!T49</f>
        <v>346.4042</v>
      </c>
      <c r="R48" s="18">
        <f t="shared" si="4"/>
        <v>337.15908668999998</v>
      </c>
      <c r="S48" s="19">
        <f t="shared" si="5"/>
        <v>329.45713139247459</v>
      </c>
      <c r="T48" s="19">
        <f t="shared" si="6"/>
        <v>316.40010643637441</v>
      </c>
      <c r="U48" s="19">
        <f t="shared" si="7"/>
        <v>318.79380567081608</v>
      </c>
      <c r="V48" s="19"/>
      <c r="W48" s="20">
        <f t="shared" si="8"/>
        <v>335.64119251927485</v>
      </c>
      <c r="X48" s="21"/>
      <c r="Y48" s="41">
        <f t="shared" si="18"/>
        <v>2.2019483822389052E-2</v>
      </c>
      <c r="Z48" s="24">
        <f t="shared" si="18"/>
        <v>1.6412067114687012E-2</v>
      </c>
      <c r="AA48" s="24">
        <f t="shared" si="18"/>
        <v>9.0771497611297214E-3</v>
      </c>
      <c r="AB48" s="24">
        <f t="shared" si="18"/>
        <v>5.9128562826395559E-2</v>
      </c>
      <c r="AC48" s="24">
        <f t="shared" si="18"/>
        <v>7.9801105239833969E-3</v>
      </c>
      <c r="AD48" s="24">
        <f t="shared" si="18"/>
        <v>2.9425552175804892E-2</v>
      </c>
      <c r="AE48" s="24">
        <f t="shared" si="18"/>
        <v>2.6465276053373898E-2</v>
      </c>
      <c r="AF48" s="24">
        <f t="shared" si="18"/>
        <v>2.4592965733314376E-2</v>
      </c>
      <c r="AG48" s="24">
        <f t="shared" si="18"/>
        <v>7.2794353253446964E-3</v>
      </c>
      <c r="AH48" s="24">
        <f t="shared" si="18"/>
        <v>2.291436051718998E-2</v>
      </c>
      <c r="AI48" s="24">
        <f t="shared" si="18"/>
        <v>1.1284633072570216E-3</v>
      </c>
      <c r="AJ48" s="24">
        <f t="shared" si="18"/>
        <v>2.2019638424532584E-2</v>
      </c>
      <c r="AK48" s="24">
        <f t="shared" si="18"/>
        <v>1.1615020634694773E-2</v>
      </c>
      <c r="AL48" s="24">
        <f t="shared" si="18"/>
        <v>2.2437584796148657E-2</v>
      </c>
      <c r="AM48" s="24">
        <f t="shared" si="18"/>
        <v>2.6828255459690364E-2</v>
      </c>
      <c r="AN48" s="24">
        <f t="shared" si="18"/>
        <v>3.541903739944452E-3</v>
      </c>
      <c r="AO48" s="24">
        <f t="shared" si="36"/>
        <v>2.2018002046270135E-2</v>
      </c>
      <c r="AP48" s="24">
        <f t="shared" si="37"/>
        <v>2.3979612368984826E-2</v>
      </c>
      <c r="AQ48" s="24">
        <f t="shared" si="38"/>
        <v>3.4230394850207846E-2</v>
      </c>
      <c r="AR48" s="24">
        <f t="shared" si="39"/>
        <v>3.6240618821359094E-2</v>
      </c>
      <c r="AS48" s="24" t="e">
        <f t="shared" si="39"/>
        <v>#DIV/0!</v>
      </c>
      <c r="AT48" s="24">
        <f t="shared" si="39"/>
        <v>2.9694967601000544E-2</v>
      </c>
      <c r="AU48" s="21"/>
      <c r="AV48" s="24">
        <f t="shared" si="34"/>
        <v>0.47118978208251461</v>
      </c>
      <c r="AW48" s="24">
        <f t="shared" si="34"/>
        <v>0.49640323407408049</v>
      </c>
      <c r="AX48" s="24">
        <f t="shared" si="34"/>
        <v>0.47146330396602165</v>
      </c>
      <c r="AY48" s="24">
        <f t="shared" si="34"/>
        <v>0.62608865954128867</v>
      </c>
      <c r="AZ48" s="24">
        <f t="shared" si="34"/>
        <v>0.18801131745977306</v>
      </c>
      <c r="BA48" s="24">
        <f t="shared" si="34"/>
        <v>0.59789241008458505</v>
      </c>
      <c r="BB48" s="24">
        <f t="shared" si="34"/>
        <v>0.49715682750712387</v>
      </c>
      <c r="BC48" s="24">
        <f t="shared" si="34"/>
        <v>0.43909423735356157</v>
      </c>
      <c r="BD48" s="24">
        <f t="shared" ref="BD48:BK83" si="42">+J48/J36-1</f>
        <v>0.3654491446385979</v>
      </c>
      <c r="BE48" s="24">
        <f t="shared" si="42"/>
        <v>0.58048857341162541</v>
      </c>
      <c r="BF48" s="24">
        <f t="shared" si="42"/>
        <v>0.34178675406192927</v>
      </c>
      <c r="BG48" s="24">
        <f t="shared" si="42"/>
        <v>0.4294179761132737</v>
      </c>
      <c r="BH48" s="24">
        <f t="shared" si="42"/>
        <v>0.47261804316254907</v>
      </c>
      <c r="BI48" s="24">
        <f t="shared" si="33"/>
        <v>0.68356947779386701</v>
      </c>
      <c r="BJ48" s="24">
        <f t="shared" si="33"/>
        <v>0.50082792406721954</v>
      </c>
      <c r="BK48" s="24">
        <f t="shared" si="33"/>
        <v>0.27172983264326445</v>
      </c>
      <c r="BL48" s="24">
        <f t="shared" si="33"/>
        <v>0.47119368972168774</v>
      </c>
      <c r="BM48" s="24">
        <f t="shared" si="33"/>
        <v>0.52445122276651435</v>
      </c>
      <c r="BN48" s="24">
        <f t="shared" si="33"/>
        <v>0.56328664468912892</v>
      </c>
      <c r="BO48" s="24">
        <f t="shared" si="33"/>
        <v>0.58742532468863073</v>
      </c>
      <c r="BP48" s="24" t="e">
        <f t="shared" si="33"/>
        <v>#DIV/0!</v>
      </c>
      <c r="BQ48" s="24">
        <f t="shared" si="33"/>
        <v>0.51960479537848303</v>
      </c>
      <c r="BR48" s="21"/>
      <c r="BS48" s="35">
        <f t="shared" si="11"/>
        <v>44013</v>
      </c>
      <c r="BT48" s="24">
        <f t="shared" si="41"/>
        <v>6.0039829133097756E-3</v>
      </c>
      <c r="BU48" s="24">
        <f t="shared" si="40"/>
        <v>2.7488606953381074E-4</v>
      </c>
      <c r="BV48" s="24">
        <f t="shared" si="40"/>
        <v>5.6557235622814884E-3</v>
      </c>
      <c r="BW48" s="24">
        <f t="shared" si="40"/>
        <v>6.8081930509842714E-4</v>
      </c>
      <c r="BX48" s="24">
        <f t="shared" si="40"/>
        <v>2.310835049540117E-3</v>
      </c>
      <c r="BY48" s="24">
        <f t="shared" si="40"/>
        <v>1.5651126937060475E-3</v>
      </c>
      <c r="BZ48" s="24">
        <f t="shared" si="40"/>
        <v>2.5076680644885432E-3</v>
      </c>
      <c r="CA48" s="24">
        <f t="shared" si="40"/>
        <v>2.1905604887869894E-4</v>
      </c>
      <c r="CB48" s="24">
        <f t="shared" si="40"/>
        <v>1.415458895609564E-3</v>
      </c>
      <c r="CC48" s="24">
        <f t="shared" si="40"/>
        <v>1.4993655541685553E-5</v>
      </c>
      <c r="CD48" s="24">
        <f t="shared" si="40"/>
        <v>9.7765344161855616E-4</v>
      </c>
      <c r="CE48" s="24">
        <f t="shared" si="40"/>
        <v>3.9189564411863204E-4</v>
      </c>
      <c r="CF48" s="24">
        <f t="shared" si="14"/>
        <v>2.2018085343725347E-2</v>
      </c>
    </row>
    <row r="49" spans="1:84" x14ac:dyDescent="0.25">
      <c r="A49" s="31">
        <f>+[1]NEA!A50</f>
        <v>44044</v>
      </c>
      <c r="B49" s="17">
        <f>+[1]NEA!B50</f>
        <v>345.05610000000001</v>
      </c>
      <c r="C49" s="17">
        <f>+[1]NEA!C50</f>
        <v>357.6112</v>
      </c>
      <c r="D49" s="17">
        <f>+[1]NEA!D50</f>
        <v>281.71440000000001</v>
      </c>
      <c r="E49" s="17">
        <f>+[1]NEA!E50</f>
        <v>286.666</v>
      </c>
      <c r="F49" s="17">
        <f>+[1]NEA!F50</f>
        <v>354.45549999999997</v>
      </c>
      <c r="G49" s="17">
        <f>+[1]NEA!G50</f>
        <v>354.24639999999999</v>
      </c>
      <c r="H49" s="17">
        <f>+[1]NEA!H50</f>
        <v>391.60520000000002</v>
      </c>
      <c r="I49" s="17">
        <f>+[1]NEA!I50</f>
        <v>371.91039999999998</v>
      </c>
      <c r="J49" s="17">
        <f>+[1]NEA!J50</f>
        <v>357.13839999999999</v>
      </c>
      <c r="K49" s="17">
        <f>+[1]NEA!K50</f>
        <v>340.0498</v>
      </c>
      <c r="L49" s="17">
        <f>+[1]NEA!L50</f>
        <v>327.06599999999997</v>
      </c>
      <c r="M49" s="17">
        <f>+[1]NEA!M50</f>
        <v>307.15039999999999</v>
      </c>
      <c r="N49" s="17">
        <f>+[1]NEA!N50</f>
        <v>351.95150000000001</v>
      </c>
      <c r="O49" s="18">
        <f>+[1]NEA!R50</f>
        <v>320.57279999999997</v>
      </c>
      <c r="P49" s="19">
        <f>+[1]NEA!S50</f>
        <v>347.99009999999998</v>
      </c>
      <c r="Q49" s="20">
        <f>+[1]NEA!T50</f>
        <v>350.72969999999998</v>
      </c>
      <c r="R49" s="18">
        <f t="shared" si="4"/>
        <v>345.05714318999998</v>
      </c>
      <c r="S49" s="19">
        <f t="shared" si="5"/>
        <v>336.96511483109032</v>
      </c>
      <c r="T49" s="19">
        <f t="shared" si="6"/>
        <v>321.37903082373788</v>
      </c>
      <c r="U49" s="19">
        <f t="shared" si="7"/>
        <v>323.81442925311211</v>
      </c>
      <c r="V49" s="19"/>
      <c r="W49" s="20">
        <f t="shared" si="8"/>
        <v>342.94631894144612</v>
      </c>
      <c r="X49" s="21"/>
      <c r="Y49" s="41">
        <f t="shared" si="18"/>
        <v>2.3424605000084586E-2</v>
      </c>
      <c r="Z49" s="24">
        <f t="shared" si="18"/>
        <v>2.9409504180405888E-2</v>
      </c>
      <c r="AA49" s="24">
        <f t="shared" si="18"/>
        <v>1.7204207117754722E-2</v>
      </c>
      <c r="AB49" s="24">
        <f t="shared" si="18"/>
        <v>-5.0071396688611269E-3</v>
      </c>
      <c r="AC49" s="24">
        <f t="shared" si="18"/>
        <v>1.3288177030089665E-2</v>
      </c>
      <c r="AD49" s="24">
        <f t="shared" ref="Y49:AN65" si="43">+G49/G48-1</f>
        <v>3.3406272963804273E-2</v>
      </c>
      <c r="AE49" s="24">
        <f t="shared" si="43"/>
        <v>2.8598925553908749E-2</v>
      </c>
      <c r="AF49" s="24">
        <f t="shared" si="43"/>
        <v>3.9152808190720423E-2</v>
      </c>
      <c r="AG49" s="24">
        <f t="shared" si="43"/>
        <v>7.1715538329035766E-3</v>
      </c>
      <c r="AH49" s="24">
        <f t="shared" si="43"/>
        <v>1.7943414825731141E-2</v>
      </c>
      <c r="AI49" s="24">
        <f t="shared" si="43"/>
        <v>1.3653984188949142E-2</v>
      </c>
      <c r="AJ49" s="24">
        <f t="shared" si="43"/>
        <v>1.5658278968212924E-2</v>
      </c>
      <c r="AK49" s="24">
        <f t="shared" si="43"/>
        <v>3.1469428103267916E-2</v>
      </c>
      <c r="AL49" s="24">
        <f t="shared" si="43"/>
        <v>2.6517195301700269E-2</v>
      </c>
      <c r="AM49" s="24">
        <f t="shared" si="43"/>
        <v>2.5738515896893688E-2</v>
      </c>
      <c r="AN49" s="24">
        <f t="shared" si="43"/>
        <v>1.2486857838328591E-2</v>
      </c>
      <c r="AO49" s="24">
        <f t="shared" si="36"/>
        <v>2.3425311112145186E-2</v>
      </c>
      <c r="AP49" s="24">
        <f t="shared" si="37"/>
        <v>2.278895407995174E-2</v>
      </c>
      <c r="AQ49" s="24">
        <f t="shared" si="38"/>
        <v>1.5736165336482477E-2</v>
      </c>
      <c r="AR49" s="24">
        <f t="shared" si="39"/>
        <v>1.5748811592281253E-2</v>
      </c>
      <c r="AS49" s="24" t="e">
        <f t="shared" si="39"/>
        <v>#DIV/0!</v>
      </c>
      <c r="AT49" s="24">
        <f t="shared" si="39"/>
        <v>2.1764689749014465E-2</v>
      </c>
      <c r="AU49" s="21"/>
      <c r="AV49" s="24">
        <f t="shared" ref="AV49:BC80" si="44">+B49/B37-1</f>
        <v>0.44134130718009623</v>
      </c>
      <c r="AW49" s="24">
        <f t="shared" si="44"/>
        <v>0.46262428951855572</v>
      </c>
      <c r="AX49" s="24">
        <f t="shared" si="44"/>
        <v>0.43007460171133172</v>
      </c>
      <c r="AY49" s="24">
        <f t="shared" si="44"/>
        <v>0.55582221686728661</v>
      </c>
      <c r="AZ49" s="24">
        <f t="shared" si="44"/>
        <v>0.18382679558472348</v>
      </c>
      <c r="BA49" s="24">
        <f t="shared" si="44"/>
        <v>0.54326276728014422</v>
      </c>
      <c r="BB49" s="24">
        <f t="shared" si="44"/>
        <v>0.46653125025746345</v>
      </c>
      <c r="BC49" s="24">
        <f t="shared" si="44"/>
        <v>0.43899326682963702</v>
      </c>
      <c r="BD49" s="24">
        <f t="shared" si="42"/>
        <v>0.35576372994997008</v>
      </c>
      <c r="BE49" s="24">
        <f t="shared" si="42"/>
        <v>0.54164040972614491</v>
      </c>
      <c r="BF49" s="24">
        <f t="shared" si="42"/>
        <v>0.30015984366248283</v>
      </c>
      <c r="BG49" s="24">
        <f t="shared" si="42"/>
        <v>0.40817810461261961</v>
      </c>
      <c r="BH49" s="24">
        <f t="shared" si="42"/>
        <v>0.44521510392200025</v>
      </c>
      <c r="BI49" s="24">
        <f t="shared" si="33"/>
        <v>0.62681065280935355</v>
      </c>
      <c r="BJ49" s="24">
        <f t="shared" si="33"/>
        <v>0.46448830459193258</v>
      </c>
      <c r="BK49" s="24">
        <f t="shared" si="33"/>
        <v>0.26918663497165274</v>
      </c>
      <c r="BL49" s="24">
        <f t="shared" si="33"/>
        <v>0.44134452397502</v>
      </c>
      <c r="BM49" s="24">
        <f t="shared" si="33"/>
        <v>0.48414733629235807</v>
      </c>
      <c r="BN49" s="24">
        <f t="shared" si="33"/>
        <v>0.51541421152469624</v>
      </c>
      <c r="BO49" s="24">
        <f t="shared" si="33"/>
        <v>0.53438474403670488</v>
      </c>
      <c r="BP49" s="24" t="e">
        <f t="shared" si="33"/>
        <v>#DIV/0!</v>
      </c>
      <c r="BQ49" s="24">
        <f t="shared" si="33"/>
        <v>0.48515519008717201</v>
      </c>
      <c r="BR49" s="21"/>
      <c r="BS49" s="35">
        <f t="shared" si="11"/>
        <v>44044</v>
      </c>
      <c r="BT49" s="24">
        <f t="shared" si="41"/>
        <v>1.0699771501991799E-2</v>
      </c>
      <c r="BU49" s="24">
        <f t="shared" si="40"/>
        <v>5.1440252249462695E-4</v>
      </c>
      <c r="BV49" s="24">
        <f t="shared" si="40"/>
        <v>-4.9632946897645164E-4</v>
      </c>
      <c r="BW49" s="24">
        <f t="shared" si="40"/>
        <v>1.1181012895129555E-3</v>
      </c>
      <c r="BX49" s="24">
        <f t="shared" si="40"/>
        <v>2.6424581568954431E-3</v>
      </c>
      <c r="BY49" s="24">
        <f t="shared" si="40"/>
        <v>1.6986503372451471E-3</v>
      </c>
      <c r="BZ49" s="24">
        <f t="shared" si="40"/>
        <v>4.0023425494789822E-3</v>
      </c>
      <c r="CA49" s="24">
        <f t="shared" si="40"/>
        <v>2.126971217970911E-4</v>
      </c>
      <c r="CB49" s="24">
        <f t="shared" si="40"/>
        <v>1.1093656599882021E-3</v>
      </c>
      <c r="CC49" s="24">
        <f t="shared" si="40"/>
        <v>1.7770928374001143E-4</v>
      </c>
      <c r="CD49" s="24">
        <f t="shared" si="40"/>
        <v>6.9521453275805381E-4</v>
      </c>
      <c r="CE49" s="24">
        <f t="shared" si="40"/>
        <v>1.0509822833962557E-3</v>
      </c>
      <c r="CF49" s="24">
        <f t="shared" si="14"/>
        <v>2.3425365770322115E-2</v>
      </c>
    </row>
    <row r="50" spans="1:84" x14ac:dyDescent="0.25">
      <c r="A50" s="31">
        <f>+[1]NEA!A51</f>
        <v>44075</v>
      </c>
      <c r="B50" s="17">
        <f>+[1]NEA!B51</f>
        <v>356.7869</v>
      </c>
      <c r="C50" s="17">
        <f>+[1]NEA!C51</f>
        <v>370.58960000000002</v>
      </c>
      <c r="D50" s="17">
        <f>+[1]NEA!D51</f>
        <v>292.98880000000003</v>
      </c>
      <c r="E50" s="17">
        <f>+[1]NEA!E51</f>
        <v>302.79820000000001</v>
      </c>
      <c r="F50" s="17">
        <f>+[1]NEA!F51</f>
        <v>358.66739999999999</v>
      </c>
      <c r="G50" s="17">
        <f>+[1]NEA!G51</f>
        <v>368.45859999999999</v>
      </c>
      <c r="H50" s="17">
        <f>+[1]NEA!H51</f>
        <v>409.64769999999999</v>
      </c>
      <c r="I50" s="17">
        <f>+[1]NEA!I51</f>
        <v>381.4486</v>
      </c>
      <c r="J50" s="17">
        <f>+[1]NEA!J51</f>
        <v>362.01850000000002</v>
      </c>
      <c r="K50" s="17">
        <f>+[1]NEA!K51</f>
        <v>352.70170000000002</v>
      </c>
      <c r="L50" s="17">
        <f>+[1]NEA!L51</f>
        <v>327.06599999999997</v>
      </c>
      <c r="M50" s="17">
        <f>+[1]NEA!M51</f>
        <v>316.91980000000001</v>
      </c>
      <c r="N50" s="17">
        <f>+[1]NEA!N51</f>
        <v>356.21550000000002</v>
      </c>
      <c r="O50" s="18">
        <f>+[1]NEA!R51</f>
        <v>343.76560000000001</v>
      </c>
      <c r="P50" s="19">
        <f>+[1]NEA!S51</f>
        <v>359.13229999999999</v>
      </c>
      <c r="Q50" s="20">
        <f>+[1]NEA!T51</f>
        <v>356.69760000000002</v>
      </c>
      <c r="R50" s="18">
        <f t="shared" si="4"/>
        <v>356.78779268</v>
      </c>
      <c r="S50" s="19">
        <f t="shared" si="5"/>
        <v>349.85152161494096</v>
      </c>
      <c r="T50" s="19">
        <f t="shared" si="6"/>
        <v>334.34277519929145</v>
      </c>
      <c r="U50" s="19">
        <f t="shared" si="7"/>
        <v>337.32492344398344</v>
      </c>
      <c r="V50" s="19"/>
      <c r="W50" s="20">
        <f t="shared" si="8"/>
        <v>355.26642292144197</v>
      </c>
      <c r="X50" s="21"/>
      <c r="Y50" s="41">
        <f t="shared" si="43"/>
        <v>3.3996790666793064E-2</v>
      </c>
      <c r="Z50" s="24">
        <f t="shared" si="43"/>
        <v>3.6291928217013325E-2</v>
      </c>
      <c r="AA50" s="24">
        <f t="shared" si="43"/>
        <v>4.0020673419605135E-2</v>
      </c>
      <c r="AB50" s="24">
        <f t="shared" si="43"/>
        <v>5.6275247151737595E-2</v>
      </c>
      <c r="AC50" s="24">
        <f t="shared" si="43"/>
        <v>1.1882732811312025E-2</v>
      </c>
      <c r="AD50" s="24">
        <f t="shared" si="43"/>
        <v>4.0119532619103504E-2</v>
      </c>
      <c r="AE50" s="24">
        <f t="shared" si="43"/>
        <v>4.6073187996481968E-2</v>
      </c>
      <c r="AF50" s="24">
        <f t="shared" si="43"/>
        <v>2.5646499802102873E-2</v>
      </c>
      <c r="AG50" s="24">
        <f t="shared" si="43"/>
        <v>1.3664450532342665E-2</v>
      </c>
      <c r="AH50" s="24">
        <f t="shared" si="43"/>
        <v>3.7206021000453449E-2</v>
      </c>
      <c r="AI50" s="24">
        <f t="shared" si="43"/>
        <v>0</v>
      </c>
      <c r="AJ50" s="24">
        <f t="shared" si="43"/>
        <v>3.1806567727080903E-2</v>
      </c>
      <c r="AK50" s="24">
        <f t="shared" si="43"/>
        <v>1.2115305660012732E-2</v>
      </c>
      <c r="AL50" s="24">
        <f t="shared" si="43"/>
        <v>7.2347997085217663E-2</v>
      </c>
      <c r="AM50" s="24">
        <f t="shared" si="43"/>
        <v>3.2018726969531563E-2</v>
      </c>
      <c r="AN50" s="24">
        <f t="shared" si="43"/>
        <v>1.701566762096296E-2</v>
      </c>
      <c r="AO50" s="24">
        <f t="shared" si="36"/>
        <v>3.3996251697768098E-2</v>
      </c>
      <c r="AP50" s="24">
        <f t="shared" si="37"/>
        <v>3.8242554545476315E-2</v>
      </c>
      <c r="AQ50" s="24">
        <f t="shared" si="38"/>
        <v>4.0337866295525604E-2</v>
      </c>
      <c r="AR50" s="24">
        <f t="shared" si="39"/>
        <v>4.17229529333627E-2</v>
      </c>
      <c r="AS50" s="24" t="e">
        <f t="shared" si="39"/>
        <v>#DIV/0!</v>
      </c>
      <c r="AT50" s="24">
        <f t="shared" si="39"/>
        <v>3.5924292810675551E-2</v>
      </c>
      <c r="AU50" s="21"/>
      <c r="AV50" s="24">
        <f t="shared" si="44"/>
        <v>0.40348484550478925</v>
      </c>
      <c r="AW50" s="24">
        <f t="shared" si="44"/>
        <v>0.43287714028980062</v>
      </c>
      <c r="AX50" s="24">
        <f t="shared" si="44"/>
        <v>0.41412050890978258</v>
      </c>
      <c r="AY50" s="24">
        <f t="shared" si="44"/>
        <v>0.51353391275834714</v>
      </c>
      <c r="AZ50" s="24">
        <f t="shared" si="44"/>
        <v>0.15820548697651193</v>
      </c>
      <c r="BA50" s="24">
        <f t="shared" si="44"/>
        <v>0.50596691486918077</v>
      </c>
      <c r="BB50" s="24">
        <f t="shared" si="44"/>
        <v>0.41587531240851527</v>
      </c>
      <c r="BC50" s="24">
        <f t="shared" si="44"/>
        <v>0.40163015200641983</v>
      </c>
      <c r="BD50" s="24">
        <f t="shared" si="42"/>
        <v>0.28468061171803072</v>
      </c>
      <c r="BE50" s="24">
        <f t="shared" si="42"/>
        <v>0.47924557581044613</v>
      </c>
      <c r="BF50" s="24">
        <f t="shared" si="42"/>
        <v>0.28207831956977891</v>
      </c>
      <c r="BG50" s="24">
        <f t="shared" si="42"/>
        <v>0.35510226769828734</v>
      </c>
      <c r="BH50" s="24">
        <f t="shared" si="42"/>
        <v>0.35189072401186672</v>
      </c>
      <c r="BI50" s="24">
        <f t="shared" si="33"/>
        <v>0.61838000804092408</v>
      </c>
      <c r="BJ50" s="24">
        <f t="shared" si="33"/>
        <v>0.41765007048138525</v>
      </c>
      <c r="BK50" s="24">
        <f t="shared" si="33"/>
        <v>0.24183713755136083</v>
      </c>
      <c r="BL50" s="24">
        <f t="shared" si="33"/>
        <v>0.40349296298845139</v>
      </c>
      <c r="BM50" s="24">
        <f t="shared" si="33"/>
        <v>0.44539814483486539</v>
      </c>
      <c r="BN50" s="24">
        <f t="shared" si="33"/>
        <v>0.46322093750328186</v>
      </c>
      <c r="BO50" s="24">
        <f t="shared" si="33"/>
        <v>0.48223848723655061</v>
      </c>
      <c r="BP50" s="24" t="e">
        <f t="shared" si="33"/>
        <v>#DIV/0!</v>
      </c>
      <c r="BQ50" s="24">
        <f t="shared" si="33"/>
        <v>0.43684009725086392</v>
      </c>
      <c r="BR50" s="21"/>
      <c r="BS50" s="35">
        <f t="shared" si="11"/>
        <v>44075</v>
      </c>
      <c r="BT50" s="24">
        <f t="shared" si="41"/>
        <v>1.3280950662805288E-2</v>
      </c>
      <c r="BU50" s="24">
        <f t="shared" si="40"/>
        <v>1.1893375019308469E-3</v>
      </c>
      <c r="BV50" s="24">
        <f t="shared" si="40"/>
        <v>5.4232781278174807E-3</v>
      </c>
      <c r="BW50" s="24">
        <f t="shared" si="40"/>
        <v>9.8994073717288624E-4</v>
      </c>
      <c r="BX50" s="24">
        <f t="shared" si="40"/>
        <v>3.2044330182831129E-3</v>
      </c>
      <c r="BY50" s="24">
        <f t="shared" si="40"/>
        <v>2.7503803004786695E-3</v>
      </c>
      <c r="BZ50" s="24">
        <f t="shared" si="40"/>
        <v>2.6619690537277897E-3</v>
      </c>
      <c r="CA50" s="24">
        <f t="shared" si="40"/>
        <v>3.9883027716362861E-4</v>
      </c>
      <c r="CB50" s="24">
        <f t="shared" si="40"/>
        <v>2.2879716080950337E-3</v>
      </c>
      <c r="CC50" s="24">
        <f t="shared" si="40"/>
        <v>0</v>
      </c>
      <c r="CD50" s="24">
        <f t="shared" si="40"/>
        <v>1.4014686307530888E-3</v>
      </c>
      <c r="CE50" s="24">
        <f t="shared" si="40"/>
        <v>4.0779455862394648E-4</v>
      </c>
      <c r="CF50" s="24">
        <f t="shared" si="14"/>
        <v>3.399635447685178E-2</v>
      </c>
    </row>
    <row r="51" spans="1:84" x14ac:dyDescent="0.25">
      <c r="A51" s="31">
        <f>+[1]NEA!A52</f>
        <v>44105</v>
      </c>
      <c r="B51" s="17">
        <f>+[1]NEA!B52</f>
        <v>370.15219999999999</v>
      </c>
      <c r="C51" s="17">
        <f>+[1]NEA!C52</f>
        <v>387.19119999999998</v>
      </c>
      <c r="D51" s="17">
        <f>+[1]NEA!D52</f>
        <v>297.0951</v>
      </c>
      <c r="E51" s="17">
        <f>+[1]NEA!E52</f>
        <v>318.51010000000002</v>
      </c>
      <c r="F51" s="17">
        <f>+[1]NEA!F52</f>
        <v>368.42430000000002</v>
      </c>
      <c r="G51" s="17">
        <f>+[1]NEA!G52</f>
        <v>386.82260000000002</v>
      </c>
      <c r="H51" s="17">
        <f>+[1]NEA!H52</f>
        <v>421.69490000000002</v>
      </c>
      <c r="I51" s="17">
        <f>+[1]NEA!I52</f>
        <v>396.34280000000001</v>
      </c>
      <c r="J51" s="17">
        <f>+[1]NEA!J52</f>
        <v>362.27659999999997</v>
      </c>
      <c r="K51" s="17">
        <f>+[1]NEA!K52</f>
        <v>362.9391</v>
      </c>
      <c r="L51" s="17">
        <f>+[1]NEA!L52</f>
        <v>327.7792</v>
      </c>
      <c r="M51" s="17">
        <f>+[1]NEA!M52</f>
        <v>322.26220000000001</v>
      </c>
      <c r="N51" s="17">
        <f>+[1]NEA!N52</f>
        <v>366.01350000000002</v>
      </c>
      <c r="O51" s="18">
        <f>+[1]NEA!R52</f>
        <v>375.97579999999999</v>
      </c>
      <c r="P51" s="19">
        <f>+[1]NEA!S52</f>
        <v>371.23079999999999</v>
      </c>
      <c r="Q51" s="20">
        <f>+[1]NEA!T52</f>
        <v>361.77159999999998</v>
      </c>
      <c r="R51" s="18">
        <f t="shared" si="4"/>
        <v>370.15343982999997</v>
      </c>
      <c r="S51" s="19">
        <f t="shared" si="5"/>
        <v>364.25606767371602</v>
      </c>
      <c r="T51" s="19">
        <f t="shared" si="6"/>
        <v>347.56360826690292</v>
      </c>
      <c r="U51" s="19">
        <f t="shared" si="7"/>
        <v>351.89424349930846</v>
      </c>
      <c r="V51" s="19"/>
      <c r="W51" s="20">
        <f t="shared" si="8"/>
        <v>368.39086443008955</v>
      </c>
      <c r="X51" s="21"/>
      <c r="Y51" s="41">
        <f t="shared" si="43"/>
        <v>3.746017580802441E-2</v>
      </c>
      <c r="Z51" s="24">
        <f t="shared" si="43"/>
        <v>4.4797803284279958E-2</v>
      </c>
      <c r="AA51" s="24">
        <f t="shared" si="43"/>
        <v>1.4015211502965252E-2</v>
      </c>
      <c r="AB51" s="24">
        <f t="shared" si="43"/>
        <v>5.1889013871284639E-2</v>
      </c>
      <c r="AC51" s="24">
        <f t="shared" si="43"/>
        <v>2.7203197168184312E-2</v>
      </c>
      <c r="AD51" s="24">
        <f t="shared" si="43"/>
        <v>4.9840063442677218E-2</v>
      </c>
      <c r="AE51" s="24">
        <f t="shared" si="43"/>
        <v>2.9408684584339317E-2</v>
      </c>
      <c r="AF51" s="24">
        <f t="shared" si="43"/>
        <v>3.9046414117131389E-2</v>
      </c>
      <c r="AG51" s="24">
        <f t="shared" si="43"/>
        <v>7.1294699027801833E-4</v>
      </c>
      <c r="AH51" s="24">
        <f t="shared" si="43"/>
        <v>2.9025661061457875E-2</v>
      </c>
      <c r="AI51" s="24">
        <f t="shared" si="43"/>
        <v>2.1805996343247092E-3</v>
      </c>
      <c r="AJ51" s="24">
        <f t="shared" si="43"/>
        <v>1.6857261679453339E-2</v>
      </c>
      <c r="AK51" s="24">
        <f t="shared" si="43"/>
        <v>2.7505821616409243E-2</v>
      </c>
      <c r="AL51" s="24">
        <f t="shared" si="43"/>
        <v>9.3698147807692145E-2</v>
      </c>
      <c r="AM51" s="24">
        <f t="shared" si="43"/>
        <v>3.3688142225024142E-2</v>
      </c>
      <c r="AN51" s="24">
        <f t="shared" si="43"/>
        <v>1.4224934510352671E-2</v>
      </c>
      <c r="AO51" s="24">
        <f t="shared" si="36"/>
        <v>3.7461055070310501E-2</v>
      </c>
      <c r="AP51" s="24">
        <f t="shared" si="37"/>
        <v>4.117331258781598E-2</v>
      </c>
      <c r="AQ51" s="24">
        <f t="shared" si="38"/>
        <v>3.9542750878139854E-2</v>
      </c>
      <c r="AR51" s="24">
        <f t="shared" si="39"/>
        <v>4.3190760725821065E-2</v>
      </c>
      <c r="AS51" s="24" t="e">
        <f t="shared" si="39"/>
        <v>#DIV/0!</v>
      </c>
      <c r="AT51" s="24">
        <f t="shared" si="39"/>
        <v>3.6942532876375278E-2</v>
      </c>
      <c r="AU51" s="21"/>
      <c r="AV51" s="24">
        <f t="shared" si="44"/>
        <v>0.40952370072503497</v>
      </c>
      <c r="AW51" s="24">
        <f t="shared" si="44"/>
        <v>0.46480177626384567</v>
      </c>
      <c r="AX51" s="24">
        <f t="shared" si="44"/>
        <v>0.36428221775056402</v>
      </c>
      <c r="AY51" s="24">
        <f t="shared" si="44"/>
        <v>0.50624136362303651</v>
      </c>
      <c r="AZ51" s="24">
        <f t="shared" si="44"/>
        <v>0.18111589496327696</v>
      </c>
      <c r="BA51" s="24">
        <f t="shared" si="44"/>
        <v>0.4734302865936344</v>
      </c>
      <c r="BB51" s="24">
        <f t="shared" si="44"/>
        <v>0.38074471401179788</v>
      </c>
      <c r="BC51" s="24">
        <f t="shared" si="44"/>
        <v>0.39977947819256898</v>
      </c>
      <c r="BD51" s="24">
        <f t="shared" si="42"/>
        <v>0.27065286243303488</v>
      </c>
      <c r="BE51" s="24">
        <f t="shared" si="42"/>
        <v>0.47633021163876976</v>
      </c>
      <c r="BF51" s="24">
        <f t="shared" si="42"/>
        <v>0.25577865324325977</v>
      </c>
      <c r="BG51" s="24">
        <f t="shared" si="42"/>
        <v>0.35389097105492784</v>
      </c>
      <c r="BH51" s="24">
        <f t="shared" si="42"/>
        <v>0.33481945044665573</v>
      </c>
      <c r="BI51" s="24">
        <f t="shared" si="33"/>
        <v>0.69767363103836111</v>
      </c>
      <c r="BJ51" s="24">
        <f t="shared" si="33"/>
        <v>0.41497800715053468</v>
      </c>
      <c r="BK51" s="24">
        <f t="shared" si="33"/>
        <v>0.2362093574521289</v>
      </c>
      <c r="BL51" s="24">
        <f t="shared" si="33"/>
        <v>0.40953660720593144</v>
      </c>
      <c r="BM51" s="24">
        <f t="shared" si="33"/>
        <v>0.45432858714040369</v>
      </c>
      <c r="BN51" s="24">
        <f t="shared" si="33"/>
        <v>0.45107753994893196</v>
      </c>
      <c r="BO51" s="24">
        <f t="shared" si="33"/>
        <v>0.46759075515119508</v>
      </c>
      <c r="BP51" s="24" t="e">
        <f t="shared" si="33"/>
        <v>#DIV/0!</v>
      </c>
      <c r="BQ51" s="24">
        <f t="shared" si="33"/>
        <v>0.42269107344749246</v>
      </c>
      <c r="BR51" s="21"/>
      <c r="BS51" s="35">
        <f t="shared" si="11"/>
        <v>44105</v>
      </c>
      <c r="BT51" s="24">
        <f t="shared" si="41"/>
        <v>1.6430045385634917E-2</v>
      </c>
      <c r="BU51" s="24">
        <f t="shared" si="40"/>
        <v>4.1893163678374725E-4</v>
      </c>
      <c r="BV51" s="24">
        <f t="shared" si="40"/>
        <v>5.108316476866168E-3</v>
      </c>
      <c r="BW51" s="24">
        <f t="shared" si="40"/>
        <v>2.2178072961759597E-3</v>
      </c>
      <c r="BX51" s="24">
        <f t="shared" si="40"/>
        <v>4.004404870246084E-3</v>
      </c>
      <c r="BY51" s="24">
        <f t="shared" si="40"/>
        <v>1.7760818012096341E-3</v>
      </c>
      <c r="BZ51" s="24">
        <f t="shared" si="40"/>
        <v>4.0200788201584792E-3</v>
      </c>
      <c r="CA51" s="24">
        <f t="shared" si="40"/>
        <v>2.039990818048187E-5</v>
      </c>
      <c r="CB51" s="24">
        <f t="shared" si="40"/>
        <v>1.7904630467093909E-3</v>
      </c>
      <c r="CC51" s="24">
        <f t="shared" si="40"/>
        <v>2.7185751494800936E-5</v>
      </c>
      <c r="CD51" s="24">
        <f t="shared" si="40"/>
        <v>7.4119537460596186E-4</v>
      </c>
      <c r="CE51" s="24">
        <f t="shared" si="40"/>
        <v>9.062384297181317E-4</v>
      </c>
      <c r="CF51" s="24">
        <f t="shared" si="14"/>
        <v>3.7461148797783762E-2</v>
      </c>
    </row>
    <row r="52" spans="1:84" x14ac:dyDescent="0.25">
      <c r="A52" s="31">
        <f>+[1]NEA!A53</f>
        <v>44136</v>
      </c>
      <c r="B52" s="17">
        <f>+[1]NEA!B53</f>
        <v>383.76679999999999</v>
      </c>
      <c r="C52" s="17">
        <f>+[1]NEA!C53</f>
        <v>400.6413</v>
      </c>
      <c r="D52" s="17">
        <f>+[1]NEA!D53</f>
        <v>305.9135</v>
      </c>
      <c r="E52" s="17">
        <f>+[1]NEA!E53</f>
        <v>334.1207</v>
      </c>
      <c r="F52" s="17">
        <f>+[1]NEA!F53</f>
        <v>378.81659999999999</v>
      </c>
      <c r="G52" s="17">
        <f>+[1]NEA!G53</f>
        <v>403.61009999999999</v>
      </c>
      <c r="H52" s="17">
        <f>+[1]NEA!H53</f>
        <v>439.51319999999998</v>
      </c>
      <c r="I52" s="17">
        <f>+[1]NEA!I53</f>
        <v>412.0487</v>
      </c>
      <c r="J52" s="17">
        <f>+[1]NEA!J53</f>
        <v>362.15719999999999</v>
      </c>
      <c r="K52" s="17">
        <f>+[1]NEA!K53</f>
        <v>384.97539999999998</v>
      </c>
      <c r="L52" s="17">
        <f>+[1]NEA!L53</f>
        <v>328.75529999999998</v>
      </c>
      <c r="M52" s="17">
        <f>+[1]NEA!M53</f>
        <v>333.32810000000001</v>
      </c>
      <c r="N52" s="17">
        <f>+[1]NEA!N53</f>
        <v>372.14909999999998</v>
      </c>
      <c r="O52" s="18">
        <f>+[1]NEA!R53</f>
        <v>389.52480000000003</v>
      </c>
      <c r="P52" s="19">
        <f>+[1]NEA!S53</f>
        <v>386.31110000000001</v>
      </c>
      <c r="Q52" s="20">
        <f>+[1]NEA!T53</f>
        <v>369.63099999999997</v>
      </c>
      <c r="R52" s="18">
        <f t="shared" si="4"/>
        <v>383.76830312999999</v>
      </c>
      <c r="S52" s="19">
        <f t="shared" si="5"/>
        <v>378.4175880527327</v>
      </c>
      <c r="T52" s="19">
        <f t="shared" si="6"/>
        <v>363.04101916149989</v>
      </c>
      <c r="U52" s="19">
        <f t="shared" si="7"/>
        <v>368.12673665283546</v>
      </c>
      <c r="V52" s="19"/>
      <c r="W52" s="20">
        <f t="shared" si="8"/>
        <v>383.2982735778287</v>
      </c>
      <c r="X52" s="21"/>
      <c r="Y52" s="41">
        <f t="shared" si="43"/>
        <v>3.67810862666762E-2</v>
      </c>
      <c r="Z52" s="24">
        <f t="shared" si="43"/>
        <v>3.4737618003715109E-2</v>
      </c>
      <c r="AA52" s="24">
        <f t="shared" si="43"/>
        <v>2.968207823016944E-2</v>
      </c>
      <c r="AB52" s="24">
        <f t="shared" si="43"/>
        <v>4.9011318636363432E-2</v>
      </c>
      <c r="AC52" s="24">
        <f t="shared" si="43"/>
        <v>2.820742280028754E-2</v>
      </c>
      <c r="AD52" s="24">
        <f t="shared" si="43"/>
        <v>4.3398446729844498E-2</v>
      </c>
      <c r="AE52" s="24">
        <f t="shared" si="43"/>
        <v>4.2254008763207729E-2</v>
      </c>
      <c r="AF52" s="24">
        <f t="shared" si="43"/>
        <v>3.9627060211513854E-2</v>
      </c>
      <c r="AG52" s="24">
        <f t="shared" si="43"/>
        <v>-3.2958242403724469E-4</v>
      </c>
      <c r="AH52" s="24">
        <f t="shared" si="43"/>
        <v>6.0716246885496705E-2</v>
      </c>
      <c r="AI52" s="24">
        <f t="shared" si="43"/>
        <v>2.9779192822485534E-3</v>
      </c>
      <c r="AJ52" s="24">
        <f t="shared" si="43"/>
        <v>3.4338187972402512E-2</v>
      </c>
      <c r="AK52" s="24">
        <f t="shared" si="43"/>
        <v>1.6763316107192727E-2</v>
      </c>
      <c r="AL52" s="24">
        <f t="shared" si="43"/>
        <v>3.6036893863913733E-2</v>
      </c>
      <c r="AM52" s="24">
        <f t="shared" si="43"/>
        <v>4.0622437577916504E-2</v>
      </c>
      <c r="AN52" s="24">
        <f t="shared" si="43"/>
        <v>2.1724756724961214E-2</v>
      </c>
      <c r="AO52" s="24">
        <f t="shared" si="36"/>
        <v>3.6781674394956054E-2</v>
      </c>
      <c r="AP52" s="24">
        <f t="shared" si="37"/>
        <v>3.8877925821408477E-2</v>
      </c>
      <c r="AQ52" s="24">
        <f t="shared" si="38"/>
        <v>4.453116070400398E-2</v>
      </c>
      <c r="AR52" s="24">
        <f t="shared" si="39"/>
        <v>4.6128896546041132E-2</v>
      </c>
      <c r="AS52" s="24" t="e">
        <f t="shared" si="39"/>
        <v>#DIV/0!</v>
      </c>
      <c r="AT52" s="24">
        <f t="shared" si="39"/>
        <v>4.0466283469871911E-2</v>
      </c>
      <c r="AU52" s="21"/>
      <c r="AV52" s="24">
        <f t="shared" si="44"/>
        <v>0.4011635994545284</v>
      </c>
      <c r="AW52" s="24">
        <f t="shared" si="44"/>
        <v>0.44769485767186534</v>
      </c>
      <c r="AX52" s="24">
        <f t="shared" si="44"/>
        <v>0.32931659021659221</v>
      </c>
      <c r="AY52" s="24">
        <f t="shared" si="44"/>
        <v>0.51438829030216993</v>
      </c>
      <c r="AZ52" s="24">
        <f t="shared" si="44"/>
        <v>0.19514906843663815</v>
      </c>
      <c r="BA52" s="24">
        <f t="shared" si="44"/>
        <v>0.52243019949145464</v>
      </c>
      <c r="BB52" s="24">
        <f t="shared" si="44"/>
        <v>0.35599238075492723</v>
      </c>
      <c r="BC52" s="24">
        <f t="shared" si="44"/>
        <v>0.37559528360120331</v>
      </c>
      <c r="BD52" s="24">
        <f t="shared" si="42"/>
        <v>0.18513840138594451</v>
      </c>
      <c r="BE52" s="24">
        <f t="shared" si="42"/>
        <v>0.49592848305490445</v>
      </c>
      <c r="BF52" s="24">
        <f t="shared" si="42"/>
        <v>0.25946325318998209</v>
      </c>
      <c r="BG52" s="24">
        <f t="shared" si="42"/>
        <v>0.35710240516249869</v>
      </c>
      <c r="BH52" s="24">
        <f t="shared" si="42"/>
        <v>0.2803592790061511</v>
      </c>
      <c r="BI52" s="24">
        <f t="shared" si="33"/>
        <v>0.69540237889634815</v>
      </c>
      <c r="BJ52" s="24">
        <f t="shared" si="33"/>
        <v>0.40910049227734446</v>
      </c>
      <c r="BK52" s="24">
        <f t="shared" si="33"/>
        <v>0.21583585487374091</v>
      </c>
      <c r="BL52" s="24">
        <f t="shared" si="33"/>
        <v>0.40117614470868834</v>
      </c>
      <c r="BM52" s="24">
        <f t="shared" si="33"/>
        <v>0.44940334653246583</v>
      </c>
      <c r="BN52" s="24">
        <f t="shared" si="33"/>
        <v>0.46336168657155308</v>
      </c>
      <c r="BO52" s="24">
        <f t="shared" si="33"/>
        <v>0.48133755010536383</v>
      </c>
      <c r="BP52" s="24" t="e">
        <f t="shared" si="33"/>
        <v>#DIV/0!</v>
      </c>
      <c r="BQ52" s="24">
        <f t="shared" si="33"/>
        <v>0.41570774543396638</v>
      </c>
      <c r="BR52" s="21"/>
      <c r="BS52" s="35">
        <f t="shared" si="11"/>
        <v>44136</v>
      </c>
      <c r="BT52" s="24">
        <f t="shared" si="41"/>
        <v>1.2830479759407099E-2</v>
      </c>
      <c r="BU52" s="24">
        <f t="shared" si="40"/>
        <v>8.6718317492101874E-4</v>
      </c>
      <c r="BV52" s="24">
        <f t="shared" si="40"/>
        <v>4.8921216731928037E-3</v>
      </c>
      <c r="BW52" s="24">
        <f t="shared" si="40"/>
        <v>2.2769431871538202E-3</v>
      </c>
      <c r="BX52" s="24">
        <f t="shared" si="40"/>
        <v>3.5284607250747058E-3</v>
      </c>
      <c r="BY52" s="24">
        <f t="shared" si="40"/>
        <v>2.5320464933073425E-3</v>
      </c>
      <c r="BZ52" s="24">
        <f t="shared" si="40"/>
        <v>4.0860980158972408E-3</v>
      </c>
      <c r="CA52" s="24">
        <f t="shared" si="40"/>
        <v>-9.0964743691907456E-6</v>
      </c>
      <c r="CB52" s="24">
        <f t="shared" si="40"/>
        <v>3.7148641018478318E-3</v>
      </c>
      <c r="CC52" s="24">
        <f t="shared" si="40"/>
        <v>3.5863517763772969E-5</v>
      </c>
      <c r="CD52" s="24">
        <f t="shared" si="40"/>
        <v>1.4798292432140075E-3</v>
      </c>
      <c r="CE52" s="24">
        <f t="shared" si="40"/>
        <v>5.4700417828125426E-4</v>
      </c>
      <c r="CF52" s="24">
        <f t="shared" si="14"/>
        <v>3.6781797595691709E-2</v>
      </c>
    </row>
    <row r="53" spans="1:84" x14ac:dyDescent="0.25">
      <c r="A53" s="31">
        <f>+[1]NEA!A54</f>
        <v>44166</v>
      </c>
      <c r="B53" s="17">
        <f>+[1]NEA!B54</f>
        <v>405.06189999999998</v>
      </c>
      <c r="C53" s="17">
        <f>+[1]NEA!C54</f>
        <v>437.01229999999998</v>
      </c>
      <c r="D53" s="17">
        <f>+[1]NEA!D54</f>
        <v>323.36259999999999</v>
      </c>
      <c r="E53" s="17">
        <f>+[1]NEA!E54</f>
        <v>354.5455</v>
      </c>
      <c r="F53" s="17">
        <f>+[1]NEA!F54</f>
        <v>385.26639999999998</v>
      </c>
      <c r="G53" s="17">
        <f>+[1]NEA!G54</f>
        <v>411.69709999999998</v>
      </c>
      <c r="H53" s="17">
        <f>+[1]NEA!H54</f>
        <v>459.72859999999997</v>
      </c>
      <c r="I53" s="17">
        <f>+[1]NEA!I54</f>
        <v>426.78930000000003</v>
      </c>
      <c r="J53" s="17">
        <f>+[1]NEA!J54</f>
        <v>364.92809999999997</v>
      </c>
      <c r="K53" s="17">
        <f>+[1]NEA!K54</f>
        <v>393.46910000000003</v>
      </c>
      <c r="L53" s="17">
        <f>+[1]NEA!L54</f>
        <v>328.75529999999998</v>
      </c>
      <c r="M53" s="17">
        <f>+[1]NEA!M54</f>
        <v>353.94760000000002</v>
      </c>
      <c r="N53" s="17">
        <f>+[1]NEA!N54</f>
        <v>377.76920000000001</v>
      </c>
      <c r="O53" s="18">
        <f>+[1]NEA!R54</f>
        <v>405.42079999999999</v>
      </c>
      <c r="P53" s="19">
        <f>+[1]NEA!S54</f>
        <v>411.78410000000002</v>
      </c>
      <c r="Q53" s="20">
        <f>+[1]NEA!T54</f>
        <v>378.20260000000002</v>
      </c>
      <c r="R53" s="18">
        <f t="shared" si="4"/>
        <v>405.06469928000001</v>
      </c>
      <c r="S53" s="19">
        <f t="shared" si="5"/>
        <v>403.42765145564414</v>
      </c>
      <c r="T53" s="19">
        <f t="shared" si="6"/>
        <v>377.01970481251851</v>
      </c>
      <c r="U53" s="19">
        <f t="shared" si="7"/>
        <v>380.96876839557405</v>
      </c>
      <c r="V53" s="19"/>
      <c r="W53" s="20">
        <f t="shared" si="8"/>
        <v>396.37371591998334</v>
      </c>
      <c r="X53" s="21"/>
      <c r="Y53" s="41">
        <f t="shared" si="43"/>
        <v>5.548968800844678E-2</v>
      </c>
      <c r="Z53" s="24">
        <f t="shared" si="43"/>
        <v>9.0781953832517859E-2</v>
      </c>
      <c r="AA53" s="24">
        <f t="shared" si="43"/>
        <v>5.7039326476275187E-2</v>
      </c>
      <c r="AB53" s="24">
        <f t="shared" si="43"/>
        <v>6.1130004815624917E-2</v>
      </c>
      <c r="AC53" s="24">
        <f t="shared" si="43"/>
        <v>1.7026181006851271E-2</v>
      </c>
      <c r="AD53" s="24">
        <f t="shared" si="43"/>
        <v>2.0036664097355272E-2</v>
      </c>
      <c r="AE53" s="24">
        <f t="shared" si="43"/>
        <v>4.599497808029418E-2</v>
      </c>
      <c r="AF53" s="24">
        <f t="shared" si="43"/>
        <v>3.5773926722739491E-2</v>
      </c>
      <c r="AG53" s="24">
        <f t="shared" si="43"/>
        <v>7.6510973687669015E-3</v>
      </c>
      <c r="AH53" s="24">
        <f t="shared" si="43"/>
        <v>2.2062968179265674E-2</v>
      </c>
      <c r="AI53" s="24">
        <f t="shared" si="43"/>
        <v>0</v>
      </c>
      <c r="AJ53" s="24">
        <f t="shared" si="43"/>
        <v>6.1859471193697724E-2</v>
      </c>
      <c r="AK53" s="24">
        <f t="shared" si="43"/>
        <v>1.5101742822970721E-2</v>
      </c>
      <c r="AL53" s="24">
        <f t="shared" si="43"/>
        <v>4.0808698188151249E-2</v>
      </c>
      <c r="AM53" s="24">
        <f t="shared" si="43"/>
        <v>6.5939083810949262E-2</v>
      </c>
      <c r="AN53" s="24">
        <f t="shared" si="43"/>
        <v>2.3189613425280919E-2</v>
      </c>
      <c r="AO53" s="24">
        <f t="shared" ref="AO53:AQ95" si="45">+R53/R52-1</f>
        <v>5.5492848096904801E-2</v>
      </c>
      <c r="AP53" s="24">
        <f t="shared" si="45"/>
        <v>6.6091175972048832E-2</v>
      </c>
      <c r="AQ53" s="24">
        <f t="shared" si="45"/>
        <v>3.8504424880980714E-2</v>
      </c>
      <c r="AR53" s="24">
        <f t="shared" si="39"/>
        <v>3.4884811300325058E-2</v>
      </c>
      <c r="AS53" s="24" t="e">
        <f t="shared" si="39"/>
        <v>#DIV/0!</v>
      </c>
      <c r="AT53" s="24">
        <f t="shared" si="39"/>
        <v>3.4112969568331986E-2</v>
      </c>
      <c r="AU53" s="21"/>
      <c r="AV53" s="24">
        <f t="shared" si="44"/>
        <v>0.42221197761885776</v>
      </c>
      <c r="AW53" s="24">
        <f t="shared" si="44"/>
        <v>0.51985458496269676</v>
      </c>
      <c r="AX53" s="24">
        <f t="shared" si="44"/>
        <v>0.36040404550350025</v>
      </c>
      <c r="AY53" s="24">
        <f t="shared" si="44"/>
        <v>0.54848787399153753</v>
      </c>
      <c r="AZ53" s="24">
        <f t="shared" si="44"/>
        <v>0.19133603924917941</v>
      </c>
      <c r="BA53" s="24">
        <f t="shared" si="44"/>
        <v>0.47576071932460784</v>
      </c>
      <c r="BB53" s="24">
        <f t="shared" si="44"/>
        <v>0.35959391571515287</v>
      </c>
      <c r="BC53" s="24">
        <f t="shared" si="44"/>
        <v>0.34116379357752491</v>
      </c>
      <c r="BD53" s="24">
        <f t="shared" si="42"/>
        <v>0.11166786689525821</v>
      </c>
      <c r="BE53" s="24">
        <f t="shared" si="42"/>
        <v>0.50647894247976355</v>
      </c>
      <c r="BF53" s="24">
        <f t="shared" si="42"/>
        <v>0.25518646138574153</v>
      </c>
      <c r="BG53" s="24">
        <f t="shared" si="42"/>
        <v>0.39079120622632324</v>
      </c>
      <c r="BH53" s="24">
        <f t="shared" si="42"/>
        <v>0.24761619166638038</v>
      </c>
      <c r="BI53" s="24">
        <f t="shared" si="33"/>
        <v>0.67288071041378772</v>
      </c>
      <c r="BJ53" s="24">
        <f t="shared" si="33"/>
        <v>0.45023865764276771</v>
      </c>
      <c r="BK53" s="24">
        <f t="shared" si="33"/>
        <v>0.18845640308694889</v>
      </c>
      <c r="BL53" s="24">
        <f t="shared" si="33"/>
        <v>0.42223113759178799</v>
      </c>
      <c r="BM53" s="24">
        <f t="shared" si="33"/>
        <v>0.48873838565929906</v>
      </c>
      <c r="BN53" s="24">
        <f t="shared" si="33"/>
        <v>0.46522954049339926</v>
      </c>
      <c r="BO53" s="24">
        <f t="shared" si="33"/>
        <v>0.47780746764978499</v>
      </c>
      <c r="BP53" s="24" t="e">
        <f t="shared" si="33"/>
        <v>#DIV/0!</v>
      </c>
      <c r="BQ53" s="24">
        <f t="shared" si="33"/>
        <v>0.40069332132132729</v>
      </c>
      <c r="BR53" s="21"/>
      <c r="BS53" s="35">
        <f t="shared" si="11"/>
        <v>44166</v>
      </c>
      <c r="BT53" s="24">
        <f t="shared" si="41"/>
        <v>3.3464593862731207E-2</v>
      </c>
      <c r="BU53" s="24">
        <f t="shared" si="40"/>
        <v>1.6550343594078476E-3</v>
      </c>
      <c r="BV53" s="24">
        <f t="shared" si="40"/>
        <v>6.1737409280844535E-3</v>
      </c>
      <c r="BW53" s="24">
        <f t="shared" si="40"/>
        <v>1.3630120687876037E-3</v>
      </c>
      <c r="BX53" s="24">
        <f t="shared" si="40"/>
        <v>1.63945552351063E-3</v>
      </c>
      <c r="BY53" s="24">
        <f t="shared" si="40"/>
        <v>2.770771312161446E-3</v>
      </c>
      <c r="BZ53" s="24">
        <f t="shared" si="40"/>
        <v>3.6989124124338084E-3</v>
      </c>
      <c r="CA53" s="24">
        <f t="shared" si="40"/>
        <v>2.036116203902983E-4</v>
      </c>
      <c r="CB53" s="24">
        <f t="shared" si="40"/>
        <v>1.3810649592408801E-3</v>
      </c>
      <c r="CC53" s="24">
        <f t="shared" si="40"/>
        <v>0</v>
      </c>
      <c r="CD53" s="24">
        <f t="shared" si="40"/>
        <v>2.6595975733179648E-3</v>
      </c>
      <c r="CE53" s="24">
        <f t="shared" si="40"/>
        <v>4.8327083009786469E-4</v>
      </c>
      <c r="CF53" s="24">
        <f t="shared" si="14"/>
        <v>5.5493065450164011E-2</v>
      </c>
    </row>
    <row r="54" spans="1:84" x14ac:dyDescent="0.25">
      <c r="A54" s="31">
        <f>+[1]NEA!A55</f>
        <v>44197</v>
      </c>
      <c r="B54" s="17">
        <f>+[1]NEA!B55</f>
        <v>422.54</v>
      </c>
      <c r="C54" s="17">
        <f>+[1]NEA!C55</f>
        <v>461.12079999999997</v>
      </c>
      <c r="D54" s="17">
        <f>+[1]NEA!D55</f>
        <v>337.91699999999997</v>
      </c>
      <c r="E54" s="17">
        <f>+[1]NEA!E55</f>
        <v>357.5874</v>
      </c>
      <c r="F54" s="17">
        <f>+[1]NEA!F55</f>
        <v>388.82639999999998</v>
      </c>
      <c r="G54" s="17">
        <f>+[1]NEA!G55</f>
        <v>423.2817</v>
      </c>
      <c r="H54" s="17">
        <f>+[1]NEA!H55</f>
        <v>477.0172</v>
      </c>
      <c r="I54" s="17">
        <f>+[1]NEA!I55</f>
        <v>453.68040000000002</v>
      </c>
      <c r="J54" s="17">
        <f>+[1]NEA!J55</f>
        <v>412.5874</v>
      </c>
      <c r="K54" s="17">
        <f>+[1]NEA!K55</f>
        <v>409.42579999999998</v>
      </c>
      <c r="L54" s="17">
        <f>+[1]NEA!L55</f>
        <v>328.99430000000001</v>
      </c>
      <c r="M54" s="17">
        <f>+[1]NEA!M55</f>
        <v>370.23579999999998</v>
      </c>
      <c r="N54" s="17">
        <f>+[1]NEA!N55</f>
        <v>385.22910000000002</v>
      </c>
      <c r="O54" s="18">
        <f>+[1]NEA!R55</f>
        <v>417.36669999999998</v>
      </c>
      <c r="P54" s="19">
        <f>+[1]NEA!S55</f>
        <v>429.81060000000002</v>
      </c>
      <c r="Q54" s="20">
        <f>+[1]NEA!T55</f>
        <v>397.41609999999997</v>
      </c>
      <c r="R54" s="18">
        <f t="shared" si="4"/>
        <v>422.54442569999998</v>
      </c>
      <c r="S54" s="19">
        <f t="shared" si="5"/>
        <v>420.38010197747872</v>
      </c>
      <c r="T54" s="19">
        <f t="shared" si="6"/>
        <v>386.76958069087686</v>
      </c>
      <c r="U54" s="19">
        <f t="shared" si="7"/>
        <v>389.599532780083</v>
      </c>
      <c r="V54" s="19"/>
      <c r="W54" s="20">
        <f t="shared" si="8"/>
        <v>411.67326376328407</v>
      </c>
      <c r="X54" s="21"/>
      <c r="Y54" s="41">
        <f t="shared" si="43"/>
        <v>4.3149207565559733E-2</v>
      </c>
      <c r="Z54" s="24">
        <f t="shared" si="43"/>
        <v>5.5166639474449664E-2</v>
      </c>
      <c r="AA54" s="24">
        <f t="shared" si="43"/>
        <v>4.5009534188554801E-2</v>
      </c>
      <c r="AB54" s="24">
        <f t="shared" si="43"/>
        <v>8.5797168487542486E-3</v>
      </c>
      <c r="AC54" s="24">
        <f t="shared" si="43"/>
        <v>9.2403593980685539E-3</v>
      </c>
      <c r="AD54" s="24">
        <f t="shared" si="43"/>
        <v>2.8138648535537492E-2</v>
      </c>
      <c r="AE54" s="24">
        <f t="shared" si="43"/>
        <v>3.7606100642857632E-2</v>
      </c>
      <c r="AF54" s="24">
        <f t="shared" si="43"/>
        <v>6.3007905774582484E-2</v>
      </c>
      <c r="AG54" s="24">
        <f t="shared" si="43"/>
        <v>0.13059915090123231</v>
      </c>
      <c r="AH54" s="24">
        <f t="shared" si="43"/>
        <v>4.0553883392622003E-2</v>
      </c>
      <c r="AI54" s="24">
        <f t="shared" si="43"/>
        <v>7.2698447751262663E-4</v>
      </c>
      <c r="AJ54" s="24">
        <f t="shared" si="43"/>
        <v>4.6018676210828779E-2</v>
      </c>
      <c r="AK54" s="24">
        <f t="shared" si="43"/>
        <v>1.9747242496211959E-2</v>
      </c>
      <c r="AL54" s="24">
        <f t="shared" si="43"/>
        <v>2.946543443256977E-2</v>
      </c>
      <c r="AM54" s="24">
        <f t="shared" si="43"/>
        <v>4.377658098017867E-2</v>
      </c>
      <c r="AN54" s="24">
        <f t="shared" si="43"/>
        <v>5.080213620953411E-2</v>
      </c>
      <c r="AO54" s="24">
        <f t="shared" si="45"/>
        <v>4.3152924584813457E-2</v>
      </c>
      <c r="AP54" s="24">
        <f t="shared" si="45"/>
        <v>4.2021042585125068E-2</v>
      </c>
      <c r="AQ54" s="24">
        <f t="shared" si="45"/>
        <v>2.5860388074959273E-2</v>
      </c>
      <c r="AR54" s="24">
        <f t="shared" si="39"/>
        <v>2.2654781967710536E-2</v>
      </c>
      <c r="AS54" s="24" t="e">
        <f t="shared" si="39"/>
        <v>#DIV/0!</v>
      </c>
      <c r="AT54" s="24">
        <f t="shared" si="39"/>
        <v>3.8598795098687244E-2</v>
      </c>
      <c r="AU54" s="21"/>
      <c r="AV54" s="24">
        <f t="shared" si="44"/>
        <v>0.43906306620493862</v>
      </c>
      <c r="AW54" s="24">
        <f t="shared" si="44"/>
        <v>0.51306853586132251</v>
      </c>
      <c r="AX54" s="24">
        <f t="shared" si="44"/>
        <v>0.37078552322104996</v>
      </c>
      <c r="AY54" s="24">
        <f t="shared" si="44"/>
        <v>0.54412572459011876</v>
      </c>
      <c r="AZ54" s="24">
        <f t="shared" si="44"/>
        <v>0.18786444234192601</v>
      </c>
      <c r="BA54" s="24">
        <f t="shared" si="44"/>
        <v>0.5250064310280349</v>
      </c>
      <c r="BB54" s="24">
        <f t="shared" si="44"/>
        <v>0.43507756660535479</v>
      </c>
      <c r="BC54" s="24">
        <f t="shared" si="44"/>
        <v>0.40368674744273236</v>
      </c>
      <c r="BD54" s="24">
        <f t="shared" si="42"/>
        <v>0.24838092817505708</v>
      </c>
      <c r="BE54" s="24">
        <f t="shared" si="42"/>
        <v>0.5177921556517513</v>
      </c>
      <c r="BF54" s="24">
        <f t="shared" si="42"/>
        <v>0.26013989710338992</v>
      </c>
      <c r="BG54" s="24">
        <f t="shared" si="42"/>
        <v>0.36625686614228425</v>
      </c>
      <c r="BH54" s="24">
        <f t="shared" si="42"/>
        <v>0.23333064403041992</v>
      </c>
      <c r="BI54" s="24">
        <f t="shared" si="33"/>
        <v>0.65002032051059033</v>
      </c>
      <c r="BJ54" s="24">
        <f t="shared" si="33"/>
        <v>0.46298779807045598</v>
      </c>
      <c r="BK54" s="24">
        <f t="shared" si="33"/>
        <v>0.23545961183767328</v>
      </c>
      <c r="BL54" s="24">
        <f t="shared" si="33"/>
        <v>0.43908211226655913</v>
      </c>
      <c r="BM54" s="24">
        <f t="shared" si="33"/>
        <v>0.4889539717664948</v>
      </c>
      <c r="BN54" s="24">
        <f t="shared" si="33"/>
        <v>0.47171298964032871</v>
      </c>
      <c r="BO54" s="24">
        <f t="shared" si="33"/>
        <v>0.49042482617935734</v>
      </c>
      <c r="BP54" s="24" t="e">
        <f t="shared" si="33"/>
        <v>#DIV/0!</v>
      </c>
      <c r="BQ54" s="24">
        <f t="shared" si="33"/>
        <v>0.44124863009513104</v>
      </c>
      <c r="BR54" s="21"/>
      <c r="BS54" s="35">
        <f t="shared" si="11"/>
        <v>44197</v>
      </c>
      <c r="BT54" s="24">
        <f t="shared" si="41"/>
        <v>2.1015828321547886E-2</v>
      </c>
      <c r="BU54" s="24">
        <f t="shared" si="40"/>
        <v>1.3078992618165263E-3</v>
      </c>
      <c r="BV54" s="24">
        <f t="shared" si="40"/>
        <v>8.7112710427714841E-4</v>
      </c>
      <c r="BW54" s="24">
        <f t="shared" si="40"/>
        <v>7.1277007291971979E-4</v>
      </c>
      <c r="BX54" s="24">
        <f t="shared" si="40"/>
        <v>2.2250472828967667E-3</v>
      </c>
      <c r="BY54" s="24">
        <f t="shared" si="40"/>
        <v>2.2450404740608819E-3</v>
      </c>
      <c r="BZ54" s="24">
        <f t="shared" si="40"/>
        <v>6.3931288773394872E-3</v>
      </c>
      <c r="CA54" s="24">
        <f t="shared" si="40"/>
        <v>3.3179922871047632E-3</v>
      </c>
      <c r="CB54" s="24">
        <f t="shared" si="40"/>
        <v>2.4581380771679521E-3</v>
      </c>
      <c r="CC54" s="24">
        <f t="shared" si="40"/>
        <v>8.0244525589803551E-6</v>
      </c>
      <c r="CD54" s="24">
        <f t="shared" si="40"/>
        <v>1.9904757766652406E-3</v>
      </c>
      <c r="CE54" s="24">
        <f t="shared" si="40"/>
        <v>6.0775081536920694E-4</v>
      </c>
      <c r="CF54" s="24">
        <f t="shared" si="14"/>
        <v>4.3153222803724557E-2</v>
      </c>
    </row>
    <row r="55" spans="1:84" x14ac:dyDescent="0.25">
      <c r="A55" s="31">
        <f>+[1]NEA!A56</f>
        <v>44228</v>
      </c>
      <c r="B55" s="17">
        <f>+[1]NEA!B56</f>
        <v>438.58249999999998</v>
      </c>
      <c r="C55" s="17">
        <f>+[1]NEA!C56</f>
        <v>478.19920000000002</v>
      </c>
      <c r="D55" s="17">
        <f>+[1]NEA!D56</f>
        <v>348.20780000000002</v>
      </c>
      <c r="E55" s="17">
        <f>+[1]NEA!E56</f>
        <v>370.70639999999997</v>
      </c>
      <c r="F55" s="17">
        <f>+[1]NEA!F56</f>
        <v>394.06830000000002</v>
      </c>
      <c r="G55" s="17">
        <f>+[1]NEA!G56</f>
        <v>441.12189999999998</v>
      </c>
      <c r="H55" s="17">
        <f>+[1]NEA!H56</f>
        <v>507.11520000000002</v>
      </c>
      <c r="I55" s="17">
        <f>+[1]NEA!I56</f>
        <v>475.61090000000002</v>
      </c>
      <c r="J55" s="17">
        <f>+[1]NEA!J56</f>
        <v>426.3605</v>
      </c>
      <c r="K55" s="17">
        <f>+[1]NEA!K56</f>
        <v>420.9735</v>
      </c>
      <c r="L55" s="17">
        <f>+[1]NEA!L56</f>
        <v>334.6893</v>
      </c>
      <c r="M55" s="17">
        <f>+[1]NEA!M56</f>
        <v>391.64440000000002</v>
      </c>
      <c r="N55" s="17">
        <f>+[1]NEA!N56</f>
        <v>396.15159999999997</v>
      </c>
      <c r="O55" s="18">
        <f>+[1]NEA!R56</f>
        <v>430.65019999999998</v>
      </c>
      <c r="P55" s="19">
        <f>+[1]NEA!S56</f>
        <v>447.53120000000001</v>
      </c>
      <c r="Q55" s="20">
        <f>+[1]NEA!T56</f>
        <v>408.76490000000001</v>
      </c>
      <c r="R55" s="18">
        <f t="shared" si="4"/>
        <v>438.58594356000003</v>
      </c>
      <c r="S55" s="19">
        <f t="shared" si="5"/>
        <v>436.11133570447669</v>
      </c>
      <c r="T55" s="19">
        <f t="shared" si="6"/>
        <v>401.68105467965751</v>
      </c>
      <c r="U55" s="19">
        <f t="shared" si="7"/>
        <v>403.39894681881049</v>
      </c>
      <c r="V55" s="19"/>
      <c r="W55" s="20">
        <f t="shared" si="8"/>
        <v>428.65952321316945</v>
      </c>
      <c r="X55" s="21"/>
      <c r="Y55" s="41">
        <f t="shared" si="43"/>
        <v>3.7966819709376542E-2</v>
      </c>
      <c r="Z55" s="24">
        <f t="shared" si="43"/>
        <v>3.7036715758647309E-2</v>
      </c>
      <c r="AA55" s="24">
        <f t="shared" si="43"/>
        <v>3.0453632104925354E-2</v>
      </c>
      <c r="AB55" s="24">
        <f t="shared" si="43"/>
        <v>3.6687534292315638E-2</v>
      </c>
      <c r="AC55" s="24">
        <f t="shared" si="43"/>
        <v>1.348133768694737E-2</v>
      </c>
      <c r="AD55" s="24">
        <f t="shared" si="43"/>
        <v>4.2147345373069411E-2</v>
      </c>
      <c r="AE55" s="24">
        <f t="shared" si="43"/>
        <v>6.3096257325731653E-2</v>
      </c>
      <c r="AF55" s="24">
        <f t="shared" si="43"/>
        <v>4.8339095098664187E-2</v>
      </c>
      <c r="AG55" s="24">
        <f t="shared" si="43"/>
        <v>3.3382260340475645E-2</v>
      </c>
      <c r="AH55" s="24">
        <f t="shared" si="43"/>
        <v>2.8204622180624694E-2</v>
      </c>
      <c r="AI55" s="24">
        <f t="shared" si="43"/>
        <v>1.7310330300555288E-2</v>
      </c>
      <c r="AJ55" s="24">
        <f t="shared" si="43"/>
        <v>5.7824229855675924E-2</v>
      </c>
      <c r="AK55" s="24">
        <f t="shared" si="43"/>
        <v>2.8353257840594059E-2</v>
      </c>
      <c r="AL55" s="24">
        <f t="shared" si="43"/>
        <v>3.1826928214445438E-2</v>
      </c>
      <c r="AM55" s="24">
        <f t="shared" si="43"/>
        <v>4.1228857547952469E-2</v>
      </c>
      <c r="AN55" s="24">
        <f t="shared" si="43"/>
        <v>2.8556467641849492E-2</v>
      </c>
      <c r="AO55" s="24">
        <f t="shared" si="45"/>
        <v>3.7964097700319277E-2</v>
      </c>
      <c r="AP55" s="24">
        <f t="shared" si="45"/>
        <v>3.7421451807537531E-2</v>
      </c>
      <c r="AQ55" s="24">
        <f t="shared" si="45"/>
        <v>3.8553895479951361E-2</v>
      </c>
      <c r="AR55" s="24">
        <f t="shared" si="39"/>
        <v>3.5419483027246956E-2</v>
      </c>
      <c r="AS55" s="24" t="e">
        <f t="shared" si="39"/>
        <v>#DIV/0!</v>
      </c>
      <c r="AT55" s="24">
        <f t="shared" si="39"/>
        <v>4.12615074746574E-2</v>
      </c>
      <c r="AU55" s="21"/>
      <c r="AV55" s="24">
        <f t="shared" si="44"/>
        <v>0.46122323191097725</v>
      </c>
      <c r="AW55" s="24">
        <f t="shared" si="44"/>
        <v>0.52475320766267886</v>
      </c>
      <c r="AX55" s="24">
        <f t="shared" si="44"/>
        <v>0.39034692810885518</v>
      </c>
      <c r="AY55" s="24">
        <f t="shared" si="44"/>
        <v>0.56827195659172625</v>
      </c>
      <c r="AZ55" s="24">
        <f t="shared" si="44"/>
        <v>0.19650928819125535</v>
      </c>
      <c r="BA55" s="24">
        <f t="shared" si="44"/>
        <v>0.54526028689060091</v>
      </c>
      <c r="BB55" s="24">
        <f t="shared" si="44"/>
        <v>0.51299944118260443</v>
      </c>
      <c r="BC55" s="24">
        <f t="shared" si="44"/>
        <v>0.44543164717688399</v>
      </c>
      <c r="BD55" s="24">
        <f t="shared" si="42"/>
        <v>0.26118316685100074</v>
      </c>
      <c r="BE55" s="24">
        <f t="shared" si="42"/>
        <v>0.49680211741498437</v>
      </c>
      <c r="BF55" s="24">
        <f t="shared" si="42"/>
        <v>0.21135291490435204</v>
      </c>
      <c r="BG55" s="24">
        <f t="shared" si="42"/>
        <v>0.45220377344778084</v>
      </c>
      <c r="BH55" s="24">
        <f t="shared" si="42"/>
        <v>0.25168873819605242</v>
      </c>
      <c r="BI55" s="24">
        <f t="shared" si="33"/>
        <v>0.67051805624947636</v>
      </c>
      <c r="BJ55" s="24">
        <f t="shared" si="33"/>
        <v>0.485570391044577</v>
      </c>
      <c r="BK55" s="24">
        <f t="shared" si="33"/>
        <v>0.25511862472875846</v>
      </c>
      <c r="BL55" s="24">
        <f t="shared" si="33"/>
        <v>0.46123113949637173</v>
      </c>
      <c r="BM55" s="24">
        <f t="shared" si="33"/>
        <v>0.50631388426001611</v>
      </c>
      <c r="BN55" s="24">
        <f t="shared" si="33"/>
        <v>0.49548874420597344</v>
      </c>
      <c r="BO55" s="24">
        <f t="shared" si="33"/>
        <v>0.50293286170254525</v>
      </c>
      <c r="BP55" s="24" t="e">
        <f t="shared" si="33"/>
        <v>#DIV/0!</v>
      </c>
      <c r="BQ55" s="24">
        <f t="shared" si="33"/>
        <v>0.46695735764008361</v>
      </c>
      <c r="BR55" s="21"/>
      <c r="BS55" s="35">
        <f t="shared" si="11"/>
        <v>44228</v>
      </c>
      <c r="BT55" s="24">
        <f t="shared" si="41"/>
        <v>1.427174478155918E-2</v>
      </c>
      <c r="BU55" s="24">
        <f t="shared" si="40"/>
        <v>8.8650807024187464E-4</v>
      </c>
      <c r="BV55" s="24">
        <f t="shared" si="40"/>
        <v>3.601561982297526E-3</v>
      </c>
      <c r="BW55" s="24">
        <f t="shared" si="40"/>
        <v>1.0061014105173559E-3</v>
      </c>
      <c r="BX55" s="24">
        <f t="shared" si="40"/>
        <v>3.284819330714249E-3</v>
      </c>
      <c r="BY55" s="24">
        <f t="shared" si="40"/>
        <v>3.7467572300847272E-3</v>
      </c>
      <c r="BZ55" s="24">
        <f t="shared" si="40"/>
        <v>4.9981236095990901E-3</v>
      </c>
      <c r="CA55" s="24">
        <f t="shared" si="40"/>
        <v>9.1920627632886809E-4</v>
      </c>
      <c r="CB55" s="24">
        <f t="shared" si="40"/>
        <v>1.7053450087565706E-3</v>
      </c>
      <c r="CC55" s="24">
        <f t="shared" si="40"/>
        <v>1.8330098925545485E-4</v>
      </c>
      <c r="CD55" s="24">
        <f t="shared" si="40"/>
        <v>2.507989066123921E-3</v>
      </c>
      <c r="CE55" s="24">
        <f t="shared" si="40"/>
        <v>8.5303758224073128E-4</v>
      </c>
      <c r="CF55" s="24">
        <f t="shared" si="14"/>
        <v>3.7964495337719548E-2</v>
      </c>
    </row>
    <row r="56" spans="1:84" x14ac:dyDescent="0.25">
      <c r="A56" s="31">
        <f>+[1]NEA!A57</f>
        <v>44256</v>
      </c>
      <c r="B56" s="17">
        <f>+[1]NEA!B57</f>
        <v>453.17649999999998</v>
      </c>
      <c r="C56" s="17">
        <f>+[1]NEA!C57</f>
        <v>493.31119999999999</v>
      </c>
      <c r="D56" s="17">
        <f>+[1]NEA!D57</f>
        <v>367.70060000000001</v>
      </c>
      <c r="E56" s="17">
        <f>+[1]NEA!E57</f>
        <v>383.3997</v>
      </c>
      <c r="F56" s="17">
        <f>+[1]NEA!F57</f>
        <v>402.16590000000002</v>
      </c>
      <c r="G56" s="17">
        <f>+[1]NEA!G57</f>
        <v>453.83730000000003</v>
      </c>
      <c r="H56" s="17">
        <f>+[1]NEA!H57</f>
        <v>521.62009999999998</v>
      </c>
      <c r="I56" s="17">
        <f>+[1]NEA!I57</f>
        <v>495.17349999999999</v>
      </c>
      <c r="J56" s="17">
        <f>+[1]NEA!J57</f>
        <v>433.28019999999998</v>
      </c>
      <c r="K56" s="17">
        <f>+[1]NEA!K57</f>
        <v>428.2826</v>
      </c>
      <c r="L56" s="17">
        <f>+[1]NEA!L57</f>
        <v>412.90170000000001</v>
      </c>
      <c r="M56" s="17">
        <f>+[1]NEA!M57</f>
        <v>406.99450000000002</v>
      </c>
      <c r="N56" s="17">
        <f>+[1]NEA!N57</f>
        <v>405.5625</v>
      </c>
      <c r="O56" s="18">
        <f>+[1]NEA!R57</f>
        <v>441.113</v>
      </c>
      <c r="P56" s="19">
        <f>+[1]NEA!S57</f>
        <v>462.39550000000003</v>
      </c>
      <c r="Q56" s="20">
        <f>+[1]NEA!T57</f>
        <v>425.20580000000001</v>
      </c>
      <c r="R56" s="18">
        <f t="shared" si="4"/>
        <v>453.18206275000006</v>
      </c>
      <c r="S56" s="19">
        <f t="shared" si="5"/>
        <v>449.8901650508102</v>
      </c>
      <c r="T56" s="19">
        <f t="shared" si="6"/>
        <v>413.45595403011521</v>
      </c>
      <c r="U56" s="19">
        <f t="shared" si="7"/>
        <v>414.56190829875521</v>
      </c>
      <c r="V56" s="19"/>
      <c r="W56" s="20">
        <f t="shared" si="8"/>
        <v>443.52509679099813</v>
      </c>
      <c r="X56" s="21"/>
      <c r="Y56" s="41">
        <f t="shared" si="43"/>
        <v>3.3275381484669353E-2</v>
      </c>
      <c r="Z56" s="24">
        <f t="shared" si="43"/>
        <v>3.1601893102288781E-2</v>
      </c>
      <c r="AA56" s="24">
        <f t="shared" si="43"/>
        <v>5.5980365747119842E-2</v>
      </c>
      <c r="AB56" s="24">
        <f t="shared" si="43"/>
        <v>3.4240843967085599E-2</v>
      </c>
      <c r="AC56" s="24">
        <f t="shared" si="43"/>
        <v>2.0548722137761377E-2</v>
      </c>
      <c r="AD56" s="24">
        <f t="shared" si="43"/>
        <v>2.8825138810836703E-2</v>
      </c>
      <c r="AE56" s="24">
        <f t="shared" si="43"/>
        <v>2.8602771125771698E-2</v>
      </c>
      <c r="AF56" s="24">
        <f t="shared" si="43"/>
        <v>4.1131521586237785E-2</v>
      </c>
      <c r="AG56" s="24">
        <f t="shared" si="43"/>
        <v>1.6229692947634655E-2</v>
      </c>
      <c r="AH56" s="24">
        <f t="shared" si="43"/>
        <v>1.7362375541453368E-2</v>
      </c>
      <c r="AI56" s="24">
        <f t="shared" si="43"/>
        <v>0.23368658633544603</v>
      </c>
      <c r="AJ56" s="24">
        <f t="shared" si="43"/>
        <v>3.9193972899906226E-2</v>
      </c>
      <c r="AK56" s="24">
        <f t="shared" si="43"/>
        <v>2.3755804596018448E-2</v>
      </c>
      <c r="AL56" s="24">
        <f t="shared" si="43"/>
        <v>2.429535618467149E-2</v>
      </c>
      <c r="AM56" s="24">
        <f t="shared" si="43"/>
        <v>3.3213997147014673E-2</v>
      </c>
      <c r="AN56" s="24">
        <f t="shared" si="43"/>
        <v>4.0220919164047686E-2</v>
      </c>
      <c r="AO56" s="24">
        <f t="shared" si="45"/>
        <v>3.3279952092224896E-2</v>
      </c>
      <c r="AP56" s="24">
        <f t="shared" si="45"/>
        <v>3.159475165688086E-2</v>
      </c>
      <c r="AQ56" s="24">
        <f t="shared" si="45"/>
        <v>2.931405206513471E-2</v>
      </c>
      <c r="AR56" s="24">
        <f t="shared" si="39"/>
        <v>2.7672262329823782E-2</v>
      </c>
      <c r="AS56" s="24" t="e">
        <f t="shared" si="39"/>
        <v>#DIV/0!</v>
      </c>
      <c r="AT56" s="24">
        <f t="shared" si="39"/>
        <v>3.4679209892267249E-2</v>
      </c>
      <c r="AU56" s="21"/>
      <c r="AV56" s="24">
        <f t="shared" si="44"/>
        <v>0.45912969283276461</v>
      </c>
      <c r="AW56" s="24">
        <f t="shared" si="44"/>
        <v>0.52420724793064122</v>
      </c>
      <c r="AX56" s="24">
        <f t="shared" si="44"/>
        <v>0.43628221864421746</v>
      </c>
      <c r="AY56" s="24">
        <f t="shared" si="44"/>
        <v>0.55811163549424969</v>
      </c>
      <c r="AZ56" s="24">
        <f t="shared" si="44"/>
        <v>0.19587237395738866</v>
      </c>
      <c r="BA56" s="24">
        <f t="shared" si="44"/>
        <v>0.54904061579714081</v>
      </c>
      <c r="BB56" s="24">
        <f t="shared" si="44"/>
        <v>0.5099544310070625</v>
      </c>
      <c r="BC56" s="24">
        <f t="shared" si="44"/>
        <v>0.45239088300236285</v>
      </c>
      <c r="BD56" s="24">
        <f t="shared" si="42"/>
        <v>0.1878338108096993</v>
      </c>
      <c r="BE56" s="24">
        <f t="shared" si="42"/>
        <v>0.46637773891321355</v>
      </c>
      <c r="BF56" s="24">
        <f t="shared" si="42"/>
        <v>0.27974075515861418</v>
      </c>
      <c r="BG56" s="24">
        <f t="shared" si="42"/>
        <v>0.46098402013672413</v>
      </c>
      <c r="BH56" s="24">
        <f t="shared" si="42"/>
        <v>0.25323612645011551</v>
      </c>
      <c r="BI56" s="24">
        <f t="shared" si="33"/>
        <v>0.6216745805681243</v>
      </c>
      <c r="BJ56" s="24">
        <f t="shared" si="33"/>
        <v>0.4935631453247209</v>
      </c>
      <c r="BK56" s="24">
        <f t="shared" si="33"/>
        <v>0.24430872599097797</v>
      </c>
      <c r="BL56" s="24">
        <f t="shared" ref="BL56:BQ95" si="46">+R56/R44-1</f>
        <v>0.45913731990191819</v>
      </c>
      <c r="BM56" s="24">
        <f t="shared" si="46"/>
        <v>0.50534478524727877</v>
      </c>
      <c r="BN56" s="24">
        <f t="shared" si="46"/>
        <v>0.48926450723380688</v>
      </c>
      <c r="BO56" s="24">
        <f t="shared" si="46"/>
        <v>0.49412448472937687</v>
      </c>
      <c r="BP56" s="24" t="e">
        <f t="shared" si="46"/>
        <v>#DIV/0!</v>
      </c>
      <c r="BQ56" s="24">
        <f t="shared" si="46"/>
        <v>0.45866726993147622</v>
      </c>
      <c r="BR56" s="21"/>
      <c r="BS56" s="35">
        <f t="shared" si="11"/>
        <v>44256</v>
      </c>
      <c r="BT56" s="24">
        <f t="shared" si="41"/>
        <v>1.2166575729765754E-2</v>
      </c>
      <c r="BU56" s="24">
        <f t="shared" si="40"/>
        <v>1.6177980653582843E-3</v>
      </c>
      <c r="BV56" s="24">
        <f t="shared" si="40"/>
        <v>3.3572310796714478E-3</v>
      </c>
      <c r="BW56" s="24">
        <f t="shared" si="40"/>
        <v>1.4973587865452908E-3</v>
      </c>
      <c r="BX56" s="24">
        <f t="shared" si="40"/>
        <v>2.2555804666168932E-3</v>
      </c>
      <c r="BY56" s="24">
        <f t="shared" si="40"/>
        <v>1.7395991404125747E-3</v>
      </c>
      <c r="BZ56" s="24">
        <f t="shared" si="40"/>
        <v>4.2953797290133499E-3</v>
      </c>
      <c r="CA56" s="24">
        <f t="shared" si="40"/>
        <v>4.4492322425085216E-4</v>
      </c>
      <c r="CB56" s="24">
        <f t="shared" si="40"/>
        <v>1.0399134484390055E-3</v>
      </c>
      <c r="CC56" s="24">
        <f t="shared" si="40"/>
        <v>2.425287465870161E-3</v>
      </c>
      <c r="CD56" s="24">
        <f t="shared" si="40"/>
        <v>1.7324675517148994E-3</v>
      </c>
      <c r="CE56" s="24">
        <f t="shared" si="40"/>
        <v>7.0809870434867075E-4</v>
      </c>
      <c r="CF56" s="24">
        <f t="shared" si="14"/>
        <v>3.3280213392007187E-2</v>
      </c>
    </row>
    <row r="57" spans="1:84" x14ac:dyDescent="0.25">
      <c r="A57" s="31">
        <f>+[1]NEA!A58</f>
        <v>44287</v>
      </c>
      <c r="B57" s="17">
        <f>+[1]NEA!B58</f>
        <v>471.91019999999997</v>
      </c>
      <c r="C57" s="17">
        <f>+[1]NEA!C58</f>
        <v>510.59070000000003</v>
      </c>
      <c r="D57" s="17">
        <f>+[1]NEA!D58</f>
        <v>383.697</v>
      </c>
      <c r="E57" s="17">
        <f>+[1]NEA!E58</f>
        <v>406.84730000000002</v>
      </c>
      <c r="F57" s="17">
        <f>+[1]NEA!F58</f>
        <v>422.60559999999998</v>
      </c>
      <c r="G57" s="17">
        <f>+[1]NEA!G58</f>
        <v>473.09500000000003</v>
      </c>
      <c r="H57" s="17">
        <f>+[1]NEA!H58</f>
        <v>537.56129999999996</v>
      </c>
      <c r="I57" s="17">
        <f>+[1]NEA!I58</f>
        <v>525.08889999999997</v>
      </c>
      <c r="J57" s="17">
        <f>+[1]NEA!J58</f>
        <v>437.1961</v>
      </c>
      <c r="K57" s="17">
        <f>+[1]NEA!K58</f>
        <v>440.25720000000001</v>
      </c>
      <c r="L57" s="17">
        <f>+[1]NEA!L58</f>
        <v>438.12459999999999</v>
      </c>
      <c r="M57" s="17">
        <f>+[1]NEA!M58</f>
        <v>420.1841</v>
      </c>
      <c r="N57" s="17">
        <f>+[1]NEA!N58</f>
        <v>423.80070000000001</v>
      </c>
      <c r="O57" s="18">
        <f>+[1]NEA!R58</f>
        <v>446.62349999999998</v>
      </c>
      <c r="P57" s="19">
        <f>+[1]NEA!S58</f>
        <v>483.43020000000001</v>
      </c>
      <c r="Q57" s="20">
        <f>+[1]NEA!T58</f>
        <v>444.16860000000003</v>
      </c>
      <c r="R57" s="18">
        <f t="shared" si="4"/>
        <v>471.91633429000001</v>
      </c>
      <c r="S57" s="19">
        <f t="shared" si="5"/>
        <v>467.61028577313931</v>
      </c>
      <c r="T57" s="19">
        <f t="shared" si="6"/>
        <v>431.8206764983762</v>
      </c>
      <c r="U57" s="19">
        <f t="shared" si="7"/>
        <v>433.81241417704018</v>
      </c>
      <c r="V57" s="19"/>
      <c r="W57" s="20">
        <f t="shared" si="8"/>
        <v>463.82112983954988</v>
      </c>
      <c r="X57" s="21"/>
      <c r="Y57" s="41">
        <f t="shared" si="43"/>
        <v>4.1338639580825509E-2</v>
      </c>
      <c r="Z57" s="24">
        <f t="shared" si="43"/>
        <v>3.5027585021382146E-2</v>
      </c>
      <c r="AA57" s="24">
        <f t="shared" si="43"/>
        <v>4.3503872444048186E-2</v>
      </c>
      <c r="AB57" s="24">
        <f t="shared" si="43"/>
        <v>6.1157064024828456E-2</v>
      </c>
      <c r="AC57" s="24">
        <f t="shared" si="43"/>
        <v>5.0824050472702886E-2</v>
      </c>
      <c r="AD57" s="24">
        <f t="shared" si="43"/>
        <v>4.2433048143023955E-2</v>
      </c>
      <c r="AE57" s="24">
        <f t="shared" si="43"/>
        <v>3.0560938890199951E-2</v>
      </c>
      <c r="AF57" s="24">
        <f t="shared" si="43"/>
        <v>6.0413976111403311E-2</v>
      </c>
      <c r="AG57" s="24">
        <f t="shared" si="43"/>
        <v>9.0378004810744983E-3</v>
      </c>
      <c r="AH57" s="24">
        <f t="shared" si="43"/>
        <v>2.7959576223736349E-2</v>
      </c>
      <c r="AI57" s="24">
        <f t="shared" si="43"/>
        <v>6.1086936672820613E-2</v>
      </c>
      <c r="AJ57" s="24">
        <f t="shared" si="43"/>
        <v>3.2407317543603043E-2</v>
      </c>
      <c r="AK57" s="24">
        <f t="shared" si="43"/>
        <v>4.4970134073046619E-2</v>
      </c>
      <c r="AL57" s="24">
        <f t="shared" si="43"/>
        <v>1.2492263887031063E-2</v>
      </c>
      <c r="AM57" s="24">
        <f t="shared" si="43"/>
        <v>4.54907108741327E-2</v>
      </c>
      <c r="AN57" s="24">
        <f t="shared" si="43"/>
        <v>4.4596757617135108E-2</v>
      </c>
      <c r="AO57" s="24">
        <f t="shared" si="45"/>
        <v>4.1339393325315221E-2</v>
      </c>
      <c r="AP57" s="24">
        <f t="shared" si="45"/>
        <v>3.93876596976237E-2</v>
      </c>
      <c r="AQ57" s="24">
        <f t="shared" si="45"/>
        <v>4.4417603106819303E-2</v>
      </c>
      <c r="AR57" s="24">
        <f t="shared" si="39"/>
        <v>4.6435780743299793E-2</v>
      </c>
      <c r="AS57" s="24" t="e">
        <f t="shared" si="39"/>
        <v>#DIV/0!</v>
      </c>
      <c r="AT57" s="24">
        <f t="shared" si="39"/>
        <v>4.576073190761476E-2</v>
      </c>
      <c r="AU57" s="21"/>
      <c r="AV57" s="24">
        <f t="shared" si="44"/>
        <v>0.48758794042715747</v>
      </c>
      <c r="AW57" s="24">
        <f t="shared" si="44"/>
        <v>0.52321513433981925</v>
      </c>
      <c r="AX57" s="24">
        <f t="shared" si="44"/>
        <v>0.466712027935406</v>
      </c>
      <c r="AY57" s="24">
        <f t="shared" si="44"/>
        <v>0.61873222008697493</v>
      </c>
      <c r="AZ57" s="24">
        <f t="shared" si="44"/>
        <v>0.23961324344643109</v>
      </c>
      <c r="BA57" s="24">
        <f t="shared" si="44"/>
        <v>0.58063776785260868</v>
      </c>
      <c r="BB57" s="24">
        <f t="shared" si="44"/>
        <v>0.5198596855903197</v>
      </c>
      <c r="BC57" s="24">
        <f t="shared" si="44"/>
        <v>0.53320878972637864</v>
      </c>
      <c r="BD57" s="24">
        <f t="shared" si="42"/>
        <v>0.25769879916309923</v>
      </c>
      <c r="BE57" s="24">
        <f t="shared" si="42"/>
        <v>0.47500720321095691</v>
      </c>
      <c r="BF57" s="24">
        <f t="shared" si="42"/>
        <v>0.3649404768580653</v>
      </c>
      <c r="BG57" s="24">
        <f t="shared" si="42"/>
        <v>0.47670326349010006</v>
      </c>
      <c r="BH57" s="24">
        <f t="shared" si="42"/>
        <v>0.29514178998201213</v>
      </c>
      <c r="BI57" s="24">
        <f t="shared" si="42"/>
        <v>0.54935956120671614</v>
      </c>
      <c r="BJ57" s="24">
        <f t="shared" si="42"/>
        <v>0.52830442782263431</v>
      </c>
      <c r="BK57" s="24">
        <f t="shared" si="42"/>
        <v>0.30139618448902672</v>
      </c>
      <c r="BL57" s="24">
        <f t="shared" si="46"/>
        <v>0.48759606697126356</v>
      </c>
      <c r="BM57" s="24">
        <f t="shared" si="46"/>
        <v>0.52128559281278597</v>
      </c>
      <c r="BN57" s="24">
        <f t="shared" si="46"/>
        <v>0.52432143050104796</v>
      </c>
      <c r="BO57" s="24">
        <f t="shared" si="46"/>
        <v>0.53251415750031961</v>
      </c>
      <c r="BP57" s="24" t="e">
        <f t="shared" si="46"/>
        <v>#DIV/0!</v>
      </c>
      <c r="BQ57" s="24">
        <f t="shared" si="46"/>
        <v>0.50786942028139692</v>
      </c>
      <c r="BR57" s="21"/>
      <c r="BS57" s="35">
        <f t="shared" si="11"/>
        <v>44287</v>
      </c>
      <c r="BT57" s="24">
        <f t="shared" si="41"/>
        <v>1.3463609542860267E-2</v>
      </c>
      <c r="BU57" s="24">
        <f t="shared" si="40"/>
        <v>1.2848613288641399E-3</v>
      </c>
      <c r="BV57" s="24">
        <f t="shared" si="40"/>
        <v>6.0019034526282867E-3</v>
      </c>
      <c r="BW57" s="24">
        <f t="shared" si="40"/>
        <v>3.6578676740740019E-3</v>
      </c>
      <c r="BX57" s="24">
        <f t="shared" si="40"/>
        <v>3.3061049282122972E-3</v>
      </c>
      <c r="BY57" s="24">
        <f t="shared" si="40"/>
        <v>1.8502881769023745E-3</v>
      </c>
      <c r="BZ57" s="24">
        <f t="shared" si="40"/>
        <v>6.3570220874206804E-3</v>
      </c>
      <c r="CA57" s="24">
        <f t="shared" si="40"/>
        <v>2.4367631596078045E-4</v>
      </c>
      <c r="CB57" s="24">
        <f t="shared" si="40"/>
        <v>1.648838896103396E-3</v>
      </c>
      <c r="CC57" s="24">
        <f t="shared" si="40"/>
        <v>7.5694887091453267E-4</v>
      </c>
      <c r="CD57" s="24">
        <f t="shared" si="40"/>
        <v>1.4406863550956398E-3</v>
      </c>
      <c r="CE57" s="24">
        <f t="shared" si="40"/>
        <v>1.3280931381040285E-3</v>
      </c>
      <c r="CF57" s="24">
        <f t="shared" si="14"/>
        <v>4.133990076714042E-2</v>
      </c>
    </row>
    <row r="58" spans="1:84" x14ac:dyDescent="0.25">
      <c r="A58" s="31">
        <f>+[1]NEA!A59</f>
        <v>44317</v>
      </c>
      <c r="B58" s="17">
        <f>+[1]NEA!B59</f>
        <v>486.75510000000003</v>
      </c>
      <c r="C58" s="17">
        <f>+[1]NEA!C59</f>
        <v>524.54470000000003</v>
      </c>
      <c r="D58" s="17">
        <f>+[1]NEA!D59</f>
        <v>388.33269999999999</v>
      </c>
      <c r="E58" s="17">
        <f>+[1]NEA!E59</f>
        <v>432.58690000000001</v>
      </c>
      <c r="F58" s="17">
        <f>+[1]NEA!F59</f>
        <v>434.43979999999999</v>
      </c>
      <c r="G58" s="17">
        <f>+[1]NEA!G59</f>
        <v>478.58069999999998</v>
      </c>
      <c r="H58" s="17">
        <f>+[1]NEA!H59</f>
        <v>558.33860000000004</v>
      </c>
      <c r="I58" s="17">
        <f>+[1]NEA!I59</f>
        <v>548.78790000000004</v>
      </c>
      <c r="J58" s="17">
        <f>+[1]NEA!J59</f>
        <v>443.72190000000001</v>
      </c>
      <c r="K58" s="17">
        <f>+[1]NEA!K59</f>
        <v>455.10070000000002</v>
      </c>
      <c r="L58" s="17">
        <f>+[1]NEA!L59</f>
        <v>438.12459999999999</v>
      </c>
      <c r="M58" s="17">
        <f>+[1]NEA!M59</f>
        <v>430.19690000000003</v>
      </c>
      <c r="N58" s="17">
        <f>+[1]NEA!N59</f>
        <v>435.79169999999999</v>
      </c>
      <c r="O58" s="18">
        <f>+[1]NEA!R59</f>
        <v>463.85120000000001</v>
      </c>
      <c r="P58" s="19">
        <f>+[1]NEA!S59</f>
        <v>498.14589999999998</v>
      </c>
      <c r="Q58" s="20">
        <f>+[1]NEA!T59</f>
        <v>457.84210000000002</v>
      </c>
      <c r="R58" s="18">
        <f t="shared" si="4"/>
        <v>486.76126409000005</v>
      </c>
      <c r="S58" s="19">
        <f t="shared" si="5"/>
        <v>481.79052326283994</v>
      </c>
      <c r="T58" s="19">
        <f t="shared" si="6"/>
        <v>447.26251901387656</v>
      </c>
      <c r="U58" s="19">
        <f t="shared" si="7"/>
        <v>450.18350152143847</v>
      </c>
      <c r="V58" s="19"/>
      <c r="W58" s="20">
        <f t="shared" si="8"/>
        <v>481.10315880391744</v>
      </c>
      <c r="X58" s="21"/>
      <c r="Y58" s="41">
        <f t="shared" si="43"/>
        <v>3.1457044157977565E-2</v>
      </c>
      <c r="Z58" s="24">
        <f t="shared" si="43"/>
        <v>2.7329130749933483E-2</v>
      </c>
      <c r="AA58" s="24">
        <f t="shared" si="43"/>
        <v>1.2081668608302953E-2</v>
      </c>
      <c r="AB58" s="24">
        <f t="shared" si="43"/>
        <v>6.3265996849432238E-2</v>
      </c>
      <c r="AC58" s="24">
        <f t="shared" si="43"/>
        <v>2.8002941749943666E-2</v>
      </c>
      <c r="AD58" s="24">
        <f t="shared" si="43"/>
        <v>1.1595345543706781E-2</v>
      </c>
      <c r="AE58" s="24">
        <f t="shared" si="43"/>
        <v>3.8651033844884441E-2</v>
      </c>
      <c r="AF58" s="24">
        <f t="shared" si="43"/>
        <v>4.5133309807158462E-2</v>
      </c>
      <c r="AG58" s="24">
        <f t="shared" si="43"/>
        <v>1.4926482647031891E-2</v>
      </c>
      <c r="AH58" s="24">
        <f t="shared" si="43"/>
        <v>3.3715519019336782E-2</v>
      </c>
      <c r="AI58" s="24">
        <f t="shared" si="43"/>
        <v>0</v>
      </c>
      <c r="AJ58" s="24">
        <f t="shared" si="43"/>
        <v>2.3829554711851442E-2</v>
      </c>
      <c r="AK58" s="24">
        <f t="shared" si="43"/>
        <v>2.8293959873119556E-2</v>
      </c>
      <c r="AL58" s="24">
        <f t="shared" si="43"/>
        <v>3.8573205395596055E-2</v>
      </c>
      <c r="AM58" s="24">
        <f t="shared" si="43"/>
        <v>3.0440175231088107E-2</v>
      </c>
      <c r="AN58" s="24">
        <f t="shared" si="43"/>
        <v>3.0784481388373752E-2</v>
      </c>
      <c r="AO58" s="24">
        <f t="shared" si="45"/>
        <v>3.1456698404674466E-2</v>
      </c>
      <c r="AP58" s="24">
        <f t="shared" si="45"/>
        <v>3.0324904992744761E-2</v>
      </c>
      <c r="AQ58" s="24">
        <f t="shared" si="45"/>
        <v>3.5759849761521245E-2</v>
      </c>
      <c r="AR58" s="24">
        <f t="shared" si="39"/>
        <v>3.7737710608062969E-2</v>
      </c>
      <c r="AS58" s="24" t="e">
        <f t="shared" si="39"/>
        <v>#DIV/0!</v>
      </c>
      <c r="AT58" s="24">
        <f t="shared" si="39"/>
        <v>3.7260115705263219E-2</v>
      </c>
      <c r="AU58" s="21"/>
      <c r="AV58" s="24">
        <f t="shared" si="44"/>
        <v>0.50951894065908299</v>
      </c>
      <c r="AW58" s="24">
        <f t="shared" si="44"/>
        <v>0.55911484302433601</v>
      </c>
      <c r="AX58" s="24">
        <f t="shared" si="44"/>
        <v>0.49793130848691991</v>
      </c>
      <c r="AY58" s="24">
        <f t="shared" si="44"/>
        <v>0.63731348311332137</v>
      </c>
      <c r="AZ58" s="24">
        <f t="shared" si="44"/>
        <v>0.2652813726229728</v>
      </c>
      <c r="BA58" s="24">
        <f t="shared" si="44"/>
        <v>0.54461789014632167</v>
      </c>
      <c r="BB58" s="24">
        <f t="shared" si="44"/>
        <v>0.54108191210119716</v>
      </c>
      <c r="BC58" s="24">
        <f t="shared" si="44"/>
        <v>0.57891406985007476</v>
      </c>
      <c r="BD58" s="24">
        <f t="shared" si="42"/>
        <v>0.27213190986973124</v>
      </c>
      <c r="BE58" s="24">
        <f t="shared" si="42"/>
        <v>0.44484256129459743</v>
      </c>
      <c r="BF58" s="24">
        <f t="shared" si="42"/>
        <v>0.36015808117027248</v>
      </c>
      <c r="BG58" s="24">
        <f t="shared" si="42"/>
        <v>0.4873930258674104</v>
      </c>
      <c r="BH58" s="24">
        <f t="shared" si="42"/>
        <v>0.31814713016240015</v>
      </c>
      <c r="BI58" s="24">
        <f t="shared" si="42"/>
        <v>0.57919801392999881</v>
      </c>
      <c r="BJ58" s="24">
        <f t="shared" si="42"/>
        <v>0.54457091953499082</v>
      </c>
      <c r="BK58" s="24">
        <f t="shared" si="42"/>
        <v>0.3367004694079061</v>
      </c>
      <c r="BL58" s="24">
        <f t="shared" si="46"/>
        <v>0.50952878677903812</v>
      </c>
      <c r="BM58" s="24">
        <f t="shared" si="46"/>
        <v>0.5396648493889038</v>
      </c>
      <c r="BN58" s="24">
        <f t="shared" si="46"/>
        <v>0.52042701811365055</v>
      </c>
      <c r="BO58" s="24">
        <f t="shared" si="46"/>
        <v>0.52597028784189614</v>
      </c>
      <c r="BP58" s="24" t="e">
        <f t="shared" si="46"/>
        <v>#DIV/0!</v>
      </c>
      <c r="BQ58" s="24">
        <f t="shared" si="46"/>
        <v>0.51832146799863832</v>
      </c>
      <c r="BR58" s="21"/>
      <c r="BS58" s="35">
        <f t="shared" si="11"/>
        <v>44317</v>
      </c>
      <c r="BT58" s="24">
        <f t="shared" si="41"/>
        <v>1.0440879218122439E-2</v>
      </c>
      <c r="BU58" s="24">
        <f t="shared" si="40"/>
        <v>3.5756692692804585E-4</v>
      </c>
      <c r="BV58" s="24">
        <f t="shared" si="40"/>
        <v>6.3270376440263416E-3</v>
      </c>
      <c r="BW58" s="24">
        <f t="shared" si="40"/>
        <v>2.0337632456344469E-3</v>
      </c>
      <c r="BX58" s="24">
        <f t="shared" si="40"/>
        <v>9.0438278299557063E-4</v>
      </c>
      <c r="BY58" s="24">
        <f t="shared" si="40"/>
        <v>2.3158770037180892E-3</v>
      </c>
      <c r="BZ58" s="24">
        <f t="shared" si="40"/>
        <v>4.8361186090065582E-3</v>
      </c>
      <c r="CA58" s="24">
        <f t="shared" si="40"/>
        <v>3.899630904354263E-4</v>
      </c>
      <c r="CB58" s="24">
        <f t="shared" si="40"/>
        <v>1.9627344354921773E-3</v>
      </c>
      <c r="CC58" s="24">
        <f t="shared" si="40"/>
        <v>0</v>
      </c>
      <c r="CD58" s="24">
        <f t="shared" si="40"/>
        <v>1.0502710049496735E-3</v>
      </c>
      <c r="CE58" s="24">
        <f t="shared" si="40"/>
        <v>8.3851334427609227E-4</v>
      </c>
      <c r="CF58" s="24">
        <f t="shared" si="14"/>
        <v>3.1457107305584861E-2</v>
      </c>
    </row>
    <row r="59" spans="1:84" x14ac:dyDescent="0.25">
      <c r="A59" s="31">
        <f>+[1]NEA!A60</f>
        <v>44348</v>
      </c>
      <c r="B59" s="17">
        <f>+[1]NEA!B60</f>
        <v>500.64460000000003</v>
      </c>
      <c r="C59" s="17">
        <f>+[1]NEA!C60</f>
        <v>538.07759999999996</v>
      </c>
      <c r="D59" s="17">
        <f>+[1]NEA!D60</f>
        <v>416.2269</v>
      </c>
      <c r="E59" s="17">
        <f>+[1]NEA!E60</f>
        <v>439.58819999999997</v>
      </c>
      <c r="F59" s="17">
        <f>+[1]NEA!F60</f>
        <v>443.16550000000001</v>
      </c>
      <c r="G59" s="17">
        <f>+[1]NEA!G60</f>
        <v>494.77460000000002</v>
      </c>
      <c r="H59" s="17">
        <f>+[1]NEA!H60</f>
        <v>583.28930000000003</v>
      </c>
      <c r="I59" s="17">
        <f>+[1]NEA!I60</f>
        <v>563.83339999999998</v>
      </c>
      <c r="J59" s="17">
        <f>+[1]NEA!J60</f>
        <v>470.68889999999999</v>
      </c>
      <c r="K59" s="17">
        <f>+[1]NEA!K60</f>
        <v>469.46469999999999</v>
      </c>
      <c r="L59" s="17">
        <f>+[1]NEA!L60</f>
        <v>441.88440000000003</v>
      </c>
      <c r="M59" s="17">
        <f>+[1]NEA!M60</f>
        <v>439.86369999999999</v>
      </c>
      <c r="N59" s="17">
        <f>+[1]NEA!N60</f>
        <v>446.95089999999999</v>
      </c>
      <c r="O59" s="18">
        <f>+[1]NEA!R60</f>
        <v>462.25240000000002</v>
      </c>
      <c r="P59" s="19">
        <f>+[1]NEA!S60</f>
        <v>515.17309999999998</v>
      </c>
      <c r="Q59" s="20">
        <f>+[1]NEA!T60</f>
        <v>470.24829999999997</v>
      </c>
      <c r="R59" s="18">
        <f t="shared" si="4"/>
        <v>500.65073540000014</v>
      </c>
      <c r="S59" s="19">
        <f t="shared" si="5"/>
        <v>494.98597216424059</v>
      </c>
      <c r="T59" s="19">
        <f t="shared" si="6"/>
        <v>458.52649899616176</v>
      </c>
      <c r="U59" s="19">
        <f t="shared" si="7"/>
        <v>461.72085774550482</v>
      </c>
      <c r="V59" s="19"/>
      <c r="W59" s="20">
        <f t="shared" si="8"/>
        <v>495.50093869556162</v>
      </c>
      <c r="X59" s="21"/>
      <c r="Y59" s="41">
        <f t="shared" si="43"/>
        <v>2.8534883353045437E-2</v>
      </c>
      <c r="Z59" s="24">
        <f t="shared" si="43"/>
        <v>2.5799326539758916E-2</v>
      </c>
      <c r="AA59" s="24">
        <f t="shared" si="43"/>
        <v>7.1830675088654594E-2</v>
      </c>
      <c r="AB59" s="24">
        <f t="shared" si="43"/>
        <v>1.6184724965087938E-2</v>
      </c>
      <c r="AC59" s="24">
        <f t="shared" si="43"/>
        <v>2.0084946176662566E-2</v>
      </c>
      <c r="AD59" s="24">
        <f t="shared" si="43"/>
        <v>3.3837344464580532E-2</v>
      </c>
      <c r="AE59" s="24">
        <f t="shared" si="43"/>
        <v>4.4687399366620806E-2</v>
      </c>
      <c r="AF59" s="24">
        <f t="shared" si="43"/>
        <v>2.74158741473709E-2</v>
      </c>
      <c r="AG59" s="24">
        <f t="shared" si="43"/>
        <v>6.0774552709703888E-2</v>
      </c>
      <c r="AH59" s="24">
        <f t="shared" si="43"/>
        <v>3.1562245454687332E-2</v>
      </c>
      <c r="AI59" s="24">
        <f t="shared" si="43"/>
        <v>8.5815770216965959E-3</v>
      </c>
      <c r="AJ59" s="24">
        <f t="shared" si="43"/>
        <v>2.247064076937777E-2</v>
      </c>
      <c r="AK59" s="24">
        <f t="shared" si="43"/>
        <v>2.5606729086396163E-2</v>
      </c>
      <c r="AL59" s="24">
        <f t="shared" si="43"/>
        <v>-3.4467950066745523E-3</v>
      </c>
      <c r="AM59" s="24">
        <f t="shared" si="43"/>
        <v>3.4181150542441419E-2</v>
      </c>
      <c r="AN59" s="24">
        <f t="shared" si="43"/>
        <v>2.7097114922371546E-2</v>
      </c>
      <c r="AO59" s="24">
        <f t="shared" si="45"/>
        <v>2.8534463061612891E-2</v>
      </c>
      <c r="AP59" s="24">
        <f t="shared" si="45"/>
        <v>2.7388352954800466E-2</v>
      </c>
      <c r="AQ59" s="24">
        <f t="shared" si="45"/>
        <v>2.5184269871573406E-2</v>
      </c>
      <c r="AR59" s="24">
        <f t="shared" si="39"/>
        <v>2.5628118722864635E-2</v>
      </c>
      <c r="AS59" s="24" t="e">
        <f t="shared" si="39"/>
        <v>#DIV/0!</v>
      </c>
      <c r="AT59" s="24">
        <f t="shared" si="39"/>
        <v>2.9926596049460352E-2</v>
      </c>
      <c r="AU59" s="21"/>
      <c r="AV59" s="24">
        <f t="shared" si="44"/>
        <v>0.51759139748440552</v>
      </c>
      <c r="AW59" s="24">
        <f t="shared" si="44"/>
        <v>0.57431555676359203</v>
      </c>
      <c r="AX59" s="24">
        <f t="shared" si="44"/>
        <v>0.51653911849664658</v>
      </c>
      <c r="AY59" s="24">
        <f t="shared" si="44"/>
        <v>0.61598931271555979</v>
      </c>
      <c r="AZ59" s="24">
        <f t="shared" si="44"/>
        <v>0.27699489796212395</v>
      </c>
      <c r="BA59" s="24">
        <f t="shared" si="44"/>
        <v>0.48582611878870718</v>
      </c>
      <c r="BB59" s="24">
        <f t="shared" si="44"/>
        <v>0.57262758185403073</v>
      </c>
      <c r="BC59" s="24">
        <f t="shared" si="44"/>
        <v>0.61414766142810673</v>
      </c>
      <c r="BD59" s="24">
        <f t="shared" si="42"/>
        <v>0.33705978533818426</v>
      </c>
      <c r="BE59" s="24">
        <f t="shared" si="42"/>
        <v>0.43755123288090703</v>
      </c>
      <c r="BF59" s="24">
        <f t="shared" si="42"/>
        <v>0.37104847800179175</v>
      </c>
      <c r="BG59" s="24">
        <f t="shared" si="42"/>
        <v>0.48653073087315124</v>
      </c>
      <c r="BH59" s="24">
        <f t="shared" si="42"/>
        <v>0.3250999122432523</v>
      </c>
      <c r="BI59" s="24">
        <f t="shared" si="42"/>
        <v>0.51340630385701336</v>
      </c>
      <c r="BJ59" s="24">
        <f t="shared" si="42"/>
        <v>0.55926798957124535</v>
      </c>
      <c r="BK59" s="24">
        <f t="shared" si="42"/>
        <v>0.36232145630010404</v>
      </c>
      <c r="BL59" s="24">
        <f t="shared" si="46"/>
        <v>0.51760425424025813</v>
      </c>
      <c r="BM59" s="24">
        <f t="shared" si="46"/>
        <v>0.53845673870394695</v>
      </c>
      <c r="BN59" s="24">
        <f t="shared" si="46"/>
        <v>0.4988049386179525</v>
      </c>
      <c r="BO59" s="24">
        <f t="shared" si="46"/>
        <v>0.50082560840902368</v>
      </c>
      <c r="BP59" s="24" t="e">
        <f t="shared" si="46"/>
        <v>#DIV/0!</v>
      </c>
      <c r="BQ59" s="24">
        <f t="shared" si="46"/>
        <v>0.52011980170488625</v>
      </c>
      <c r="BR59" s="21"/>
      <c r="BS59" s="35">
        <f t="shared" si="11"/>
        <v>44348</v>
      </c>
      <c r="BT59" s="24">
        <f t="shared" si="41"/>
        <v>9.8169839206614859E-3</v>
      </c>
      <c r="BU59" s="24">
        <f t="shared" si="40"/>
        <v>2.0859542714601253E-3</v>
      </c>
      <c r="BV59" s="24">
        <f t="shared" si="40"/>
        <v>1.668499826709561E-3</v>
      </c>
      <c r="BW59" s="24">
        <f t="shared" si="40"/>
        <v>1.4538199394315571E-3</v>
      </c>
      <c r="BX59" s="24">
        <f t="shared" si="40"/>
        <v>2.5883353250947001E-3</v>
      </c>
      <c r="BY59" s="24">
        <f t="shared" si="40"/>
        <v>2.6962364030700425E-3</v>
      </c>
      <c r="BZ59" s="24">
        <f t="shared" si="40"/>
        <v>2.9766131880282196E-3</v>
      </c>
      <c r="CA59" s="24">
        <f t="shared" si="40"/>
        <v>1.5623244625480031E-3</v>
      </c>
      <c r="CB59" s="24">
        <f t="shared" si="40"/>
        <v>1.8414056678604878E-3</v>
      </c>
      <c r="CC59" s="24">
        <f t="shared" si="40"/>
        <v>1.0504929480964976E-4</v>
      </c>
      <c r="CD59" s="24">
        <f t="shared" si="40"/>
        <v>9.8305410667499601E-4</v>
      </c>
      <c r="CE59" s="24">
        <f t="shared" si="40"/>
        <v>7.5654800535217802E-4</v>
      </c>
      <c r="CF59" s="24">
        <f t="shared" si="14"/>
        <v>2.8534824411701007E-2</v>
      </c>
    </row>
    <row r="60" spans="1:84" x14ac:dyDescent="0.25">
      <c r="A60" s="31">
        <f>+[1]NEA!A61</f>
        <v>44378</v>
      </c>
      <c r="B60" s="17">
        <f>+[1]NEA!B61</f>
        <v>515.54729999999995</v>
      </c>
      <c r="C60" s="17">
        <f>+[1]NEA!C61</f>
        <v>554.42610000000002</v>
      </c>
      <c r="D60" s="17">
        <f>+[1]NEA!D61</f>
        <v>424.93189999999998</v>
      </c>
      <c r="E60" s="17">
        <f>+[1]NEA!E61</f>
        <v>453.64210000000003</v>
      </c>
      <c r="F60" s="17">
        <f>+[1]NEA!F61</f>
        <v>450.98050000000001</v>
      </c>
      <c r="G60" s="17">
        <f>+[1]NEA!G61</f>
        <v>509.346</v>
      </c>
      <c r="H60" s="17">
        <f>+[1]NEA!H61</f>
        <v>609.23249999999996</v>
      </c>
      <c r="I60" s="17">
        <f>+[1]NEA!I61</f>
        <v>580.18119999999999</v>
      </c>
      <c r="J60" s="17">
        <f>+[1]NEA!J61</f>
        <v>476.75040000000001</v>
      </c>
      <c r="K60" s="17">
        <f>+[1]NEA!K61</f>
        <v>484.03609999999998</v>
      </c>
      <c r="L60" s="17">
        <f>+[1]NEA!L61</f>
        <v>442.57889999999998</v>
      </c>
      <c r="M60" s="17">
        <f>+[1]NEA!M61</f>
        <v>459.7998</v>
      </c>
      <c r="N60" s="17">
        <f>+[1]NEA!N61</f>
        <v>459.04559999999998</v>
      </c>
      <c r="O60" s="18">
        <f>+[1]NEA!R61</f>
        <v>482.31209999999999</v>
      </c>
      <c r="P60" s="19">
        <f>+[1]NEA!S61</f>
        <v>531.26750000000004</v>
      </c>
      <c r="Q60" s="20">
        <f>+[1]NEA!T61</f>
        <v>476.79340000000002</v>
      </c>
      <c r="R60" s="18">
        <f t="shared" si="4"/>
        <v>515.55245893999995</v>
      </c>
      <c r="S60" s="19">
        <f t="shared" si="5"/>
        <v>510.29583494918973</v>
      </c>
      <c r="T60" s="19">
        <f t="shared" si="6"/>
        <v>473.46338925302632</v>
      </c>
      <c r="U60" s="19">
        <f t="shared" si="7"/>
        <v>475.80207413554643</v>
      </c>
      <c r="V60" s="19"/>
      <c r="W60" s="20">
        <f t="shared" si="8"/>
        <v>510.48650389664522</v>
      </c>
      <c r="X60" s="21"/>
      <c r="Y60" s="41">
        <f t="shared" si="43"/>
        <v>2.9767024352205018E-2</v>
      </c>
      <c r="Z60" s="24">
        <f t="shared" si="43"/>
        <v>3.0383164064068158E-2</v>
      </c>
      <c r="AA60" s="24">
        <f t="shared" si="43"/>
        <v>2.0914073549787249E-2</v>
      </c>
      <c r="AB60" s="24">
        <f t="shared" si="43"/>
        <v>3.1970603396542563E-2</v>
      </c>
      <c r="AC60" s="24">
        <f t="shared" si="43"/>
        <v>1.7634495465012501E-2</v>
      </c>
      <c r="AD60" s="24">
        <f t="shared" si="43"/>
        <v>2.9450582143869086E-2</v>
      </c>
      <c r="AE60" s="24">
        <f t="shared" si="43"/>
        <v>4.4477414552264172E-2</v>
      </c>
      <c r="AF60" s="24">
        <f t="shared" si="43"/>
        <v>2.8994025540168389E-2</v>
      </c>
      <c r="AG60" s="24">
        <f t="shared" si="43"/>
        <v>1.2877932749210785E-2</v>
      </c>
      <c r="AH60" s="24">
        <f t="shared" si="43"/>
        <v>3.1038329399420306E-2</v>
      </c>
      <c r="AI60" s="24">
        <f t="shared" si="43"/>
        <v>1.5716780225776272E-3</v>
      </c>
      <c r="AJ60" s="24">
        <f t="shared" si="43"/>
        <v>4.5323358122072888E-2</v>
      </c>
      <c r="AK60" s="24">
        <f t="shared" si="43"/>
        <v>2.7060466820852058E-2</v>
      </c>
      <c r="AL60" s="24">
        <f t="shared" si="43"/>
        <v>4.3395556193975393E-2</v>
      </c>
      <c r="AM60" s="24">
        <f t="shared" si="43"/>
        <v>3.1240761600324296E-2</v>
      </c>
      <c r="AN60" s="24">
        <f t="shared" si="43"/>
        <v>1.3918391624169635E-2</v>
      </c>
      <c r="AO60" s="24">
        <f t="shared" si="45"/>
        <v>2.9764709180131188E-2</v>
      </c>
      <c r="AP60" s="24">
        <f t="shared" si="45"/>
        <v>3.0929892251308377E-2</v>
      </c>
      <c r="AQ60" s="24">
        <f t="shared" si="45"/>
        <v>3.2575849573722504E-2</v>
      </c>
      <c r="AR60" s="24">
        <f t="shared" si="39"/>
        <v>3.0497249915885316E-2</v>
      </c>
      <c r="AS60" s="24" t="e">
        <f t="shared" si="39"/>
        <v>#DIV/0!</v>
      </c>
      <c r="AT60" s="24">
        <f t="shared" si="39"/>
        <v>3.02432629906495E-2</v>
      </c>
      <c r="AU60" s="21"/>
      <c r="AV60" s="24">
        <f t="shared" si="44"/>
        <v>0.52909567998177698</v>
      </c>
      <c r="AW60" s="24">
        <f t="shared" si="44"/>
        <v>0.59595531880901986</v>
      </c>
      <c r="AX60" s="24">
        <f t="shared" si="44"/>
        <v>0.53432879688983226</v>
      </c>
      <c r="AY60" s="24">
        <f t="shared" si="44"/>
        <v>0.57455244307181386</v>
      </c>
      <c r="AZ60" s="24">
        <f t="shared" si="44"/>
        <v>0.28922589357794792</v>
      </c>
      <c r="BA60" s="24">
        <f t="shared" si="44"/>
        <v>0.48586224590855931</v>
      </c>
      <c r="BB60" s="24">
        <f t="shared" si="44"/>
        <v>0.6002236306170643</v>
      </c>
      <c r="BC60" s="24">
        <f t="shared" si="44"/>
        <v>0.62108110781376924</v>
      </c>
      <c r="BD60" s="24">
        <f t="shared" si="42"/>
        <v>0.34449121449404041</v>
      </c>
      <c r="BE60" s="24">
        <f t="shared" si="42"/>
        <v>0.44896824092509124</v>
      </c>
      <c r="BF60" s="24">
        <f t="shared" si="42"/>
        <v>0.37165546190359899</v>
      </c>
      <c r="BG60" s="24">
        <f t="shared" si="42"/>
        <v>0.52042606338109443</v>
      </c>
      <c r="BH60" s="24">
        <f t="shared" si="42"/>
        <v>0.34533167923796726</v>
      </c>
      <c r="BI60" s="24">
        <f t="shared" si="42"/>
        <v>0.54442817404369048</v>
      </c>
      <c r="BJ60" s="24">
        <f t="shared" si="42"/>
        <v>0.5659685059840871</v>
      </c>
      <c r="BK60" s="24">
        <f t="shared" si="42"/>
        <v>0.37640767635034456</v>
      </c>
      <c r="BL60" s="24">
        <f t="shared" si="46"/>
        <v>0.52910741336188072</v>
      </c>
      <c r="BM60" s="24">
        <f t="shared" si="46"/>
        <v>0.5488990412573167</v>
      </c>
      <c r="BN60" s="24">
        <f t="shared" si="46"/>
        <v>0.49640717440225046</v>
      </c>
      <c r="BO60" s="24">
        <f t="shared" si="46"/>
        <v>0.49250727483348844</v>
      </c>
      <c r="BP60" s="24" t="e">
        <f t="shared" si="46"/>
        <v>#DIV/0!</v>
      </c>
      <c r="BQ60" s="24">
        <f t="shared" si="46"/>
        <v>0.52092924013589159</v>
      </c>
      <c r="BR60" s="21"/>
      <c r="BS60" s="35">
        <f t="shared" si="11"/>
        <v>44378</v>
      </c>
      <c r="BT60" s="24">
        <f t="shared" si="41"/>
        <v>1.1530445649468746E-2</v>
      </c>
      <c r="BU60" s="24">
        <f t="shared" si="40"/>
        <v>6.32908054935576E-4</v>
      </c>
      <c r="BV60" s="24">
        <f t="shared" si="40"/>
        <v>3.2563067693130144E-3</v>
      </c>
      <c r="BW60" s="24">
        <f t="shared" si="40"/>
        <v>1.2659609231778389E-3</v>
      </c>
      <c r="BX60" s="24">
        <f t="shared" si="40"/>
        <v>2.2643905876543933E-3</v>
      </c>
      <c r="BY60" s="24">
        <f t="shared" si="40"/>
        <v>2.7257106538250814E-3</v>
      </c>
      <c r="BZ60" s="24">
        <f t="shared" si="40"/>
        <v>3.1445323488958044E-3</v>
      </c>
      <c r="CA60" s="24">
        <f t="shared" si="40"/>
        <v>3.4142843046744268E-4</v>
      </c>
      <c r="CB60" s="24">
        <f t="shared" si="40"/>
        <v>1.8161693145197192E-3</v>
      </c>
      <c r="CC60" s="24">
        <f t="shared" si="40"/>
        <v>1.886607785243123E-5</v>
      </c>
      <c r="CD60" s="24">
        <f t="shared" si="40"/>
        <v>1.9711327157029166E-3</v>
      </c>
      <c r="CE60" s="24">
        <f t="shared" si="40"/>
        <v>7.97222420855033E-4</v>
      </c>
      <c r="CF60" s="24">
        <f t="shared" si="14"/>
        <v>2.9765073946667997E-2</v>
      </c>
    </row>
    <row r="61" spans="1:84" x14ac:dyDescent="0.25">
      <c r="A61" s="31">
        <f>+[1]NEA!A62</f>
        <v>44409</v>
      </c>
      <c r="B61" s="17">
        <f>+[1]NEA!B62</f>
        <v>529.66039999999998</v>
      </c>
      <c r="C61" s="17">
        <f>+[1]NEA!C62</f>
        <v>565.28340000000003</v>
      </c>
      <c r="D61" s="17">
        <f>+[1]NEA!D62</f>
        <v>442.02859999999998</v>
      </c>
      <c r="E61" s="17">
        <f>+[1]NEA!E62</f>
        <v>476.1927</v>
      </c>
      <c r="F61" s="17">
        <f>+[1]NEA!F62</f>
        <v>462.98910000000001</v>
      </c>
      <c r="G61" s="17">
        <f>+[1]NEA!G62</f>
        <v>528.06910000000005</v>
      </c>
      <c r="H61" s="17">
        <f>+[1]NEA!H62</f>
        <v>630.19190000000003</v>
      </c>
      <c r="I61" s="17">
        <f>+[1]NEA!I62</f>
        <v>597.78809999999999</v>
      </c>
      <c r="J61" s="17">
        <f>+[1]NEA!J62</f>
        <v>472.31950000000001</v>
      </c>
      <c r="K61" s="17">
        <f>+[1]NEA!K62</f>
        <v>498.36290000000002</v>
      </c>
      <c r="L61" s="17">
        <f>+[1]NEA!L62</f>
        <v>448.0532</v>
      </c>
      <c r="M61" s="17">
        <f>+[1]NEA!M62</f>
        <v>468.96199999999999</v>
      </c>
      <c r="N61" s="17">
        <f>+[1]NEA!N62</f>
        <v>474.65039999999999</v>
      </c>
      <c r="O61" s="18">
        <f>+[1]NEA!R62</f>
        <v>494.416</v>
      </c>
      <c r="P61" s="19">
        <f>+[1]NEA!S62</f>
        <v>547.27449999999999</v>
      </c>
      <c r="Q61" s="20">
        <f>+[1]NEA!T62</f>
        <v>484.82920000000001</v>
      </c>
      <c r="R61" s="18">
        <f t="shared" si="4"/>
        <v>529.66490332000012</v>
      </c>
      <c r="S61" s="19">
        <f t="shared" si="5"/>
        <v>524.56531985718209</v>
      </c>
      <c r="T61" s="19">
        <f t="shared" si="6"/>
        <v>490.9862897549454</v>
      </c>
      <c r="U61" s="19">
        <f t="shared" si="7"/>
        <v>494.75600739972339</v>
      </c>
      <c r="V61" s="19"/>
      <c r="W61" s="20">
        <f t="shared" si="8"/>
        <v>527.6337960616795</v>
      </c>
      <c r="X61" s="21"/>
      <c r="Y61" s="41">
        <f t="shared" si="43"/>
        <v>2.7374985767552262E-2</v>
      </c>
      <c r="Z61" s="24">
        <f t="shared" si="43"/>
        <v>1.9582952534161091E-2</v>
      </c>
      <c r="AA61" s="24">
        <f t="shared" si="43"/>
        <v>4.0233976314792974E-2</v>
      </c>
      <c r="AB61" s="24">
        <f t="shared" si="43"/>
        <v>4.9710112884143731E-2</v>
      </c>
      <c r="AC61" s="24">
        <f t="shared" si="43"/>
        <v>2.6627758849883776E-2</v>
      </c>
      <c r="AD61" s="24">
        <f t="shared" si="43"/>
        <v>3.675909892293272E-2</v>
      </c>
      <c r="AE61" s="24">
        <f t="shared" si="43"/>
        <v>3.440295781988012E-2</v>
      </c>
      <c r="AF61" s="24">
        <f t="shared" si="43"/>
        <v>3.034724324056004E-2</v>
      </c>
      <c r="AG61" s="24">
        <f t="shared" si="43"/>
        <v>-9.293961787971261E-3</v>
      </c>
      <c r="AH61" s="24">
        <f t="shared" si="43"/>
        <v>2.9598618780706687E-2</v>
      </c>
      <c r="AI61" s="24">
        <f t="shared" si="43"/>
        <v>1.2369093962681044E-2</v>
      </c>
      <c r="AJ61" s="24">
        <f t="shared" si="43"/>
        <v>1.9926498445627772E-2</v>
      </c>
      <c r="AK61" s="24">
        <f t="shared" si="43"/>
        <v>3.399400843837741E-2</v>
      </c>
      <c r="AL61" s="24">
        <f t="shared" si="43"/>
        <v>2.5095576080301552E-2</v>
      </c>
      <c r="AM61" s="24">
        <f t="shared" si="43"/>
        <v>3.0129831017331021E-2</v>
      </c>
      <c r="AN61" s="24">
        <f t="shared" si="43"/>
        <v>1.6853840678163756E-2</v>
      </c>
      <c r="AO61" s="24">
        <f t="shared" si="45"/>
        <v>2.7373440151979844E-2</v>
      </c>
      <c r="AP61" s="24">
        <f t="shared" si="45"/>
        <v>2.7963161622538424E-2</v>
      </c>
      <c r="AQ61" s="24">
        <f t="shared" si="45"/>
        <v>3.7010043225442546E-2</v>
      </c>
      <c r="AR61" s="24">
        <f t="shared" si="39"/>
        <v>3.983575165916009E-2</v>
      </c>
      <c r="AS61" s="24" t="e">
        <f t="shared" si="39"/>
        <v>#DIV/0!</v>
      </c>
      <c r="AT61" s="24">
        <f t="shared" si="39"/>
        <v>3.3590098923567124E-2</v>
      </c>
      <c r="AU61" s="21"/>
      <c r="AV61" s="24">
        <f t="shared" si="44"/>
        <v>0.5349979322202969</v>
      </c>
      <c r="AW61" s="24">
        <f t="shared" si="44"/>
        <v>0.58072062619962694</v>
      </c>
      <c r="AX61" s="24">
        <f t="shared" si="44"/>
        <v>0.56906640200145953</v>
      </c>
      <c r="AY61" s="24">
        <f t="shared" si="44"/>
        <v>0.66114118870043881</v>
      </c>
      <c r="AZ61" s="24">
        <f t="shared" si="44"/>
        <v>0.3061980982097896</v>
      </c>
      <c r="BA61" s="24">
        <f t="shared" si="44"/>
        <v>0.49068303869848795</v>
      </c>
      <c r="BB61" s="24">
        <f t="shared" si="44"/>
        <v>0.60925314577028078</v>
      </c>
      <c r="BC61" s="24">
        <f t="shared" si="44"/>
        <v>0.60734440338318052</v>
      </c>
      <c r="BD61" s="24">
        <f t="shared" si="42"/>
        <v>0.32251110493858959</v>
      </c>
      <c r="BE61" s="24">
        <f t="shared" si="42"/>
        <v>0.46555857406768064</v>
      </c>
      <c r="BF61" s="24">
        <f t="shared" si="42"/>
        <v>0.36991677520745059</v>
      </c>
      <c r="BG61" s="24">
        <f t="shared" si="42"/>
        <v>0.52681552750704541</v>
      </c>
      <c r="BH61" s="24">
        <f t="shared" si="42"/>
        <v>0.34862445535819564</v>
      </c>
      <c r="BI61" s="24">
        <f t="shared" si="42"/>
        <v>0.54228930214915305</v>
      </c>
      <c r="BJ61" s="24">
        <f t="shared" si="42"/>
        <v>0.57267261338756481</v>
      </c>
      <c r="BK61" s="24">
        <f t="shared" si="42"/>
        <v>0.38234429533626613</v>
      </c>
      <c r="BL61" s="24">
        <f t="shared" si="46"/>
        <v>0.53500634249541945</v>
      </c>
      <c r="BM61" s="24">
        <f t="shared" si="46"/>
        <v>0.55673479766630929</v>
      </c>
      <c r="BN61" s="24">
        <f t="shared" si="46"/>
        <v>0.52774836770302413</v>
      </c>
      <c r="BO61" s="24">
        <f t="shared" si="46"/>
        <v>0.52789981762361005</v>
      </c>
      <c r="BP61" s="24" t="e">
        <f t="shared" si="46"/>
        <v>#DIV/0!</v>
      </c>
      <c r="BQ61" s="24">
        <f t="shared" si="46"/>
        <v>0.53853173782502828</v>
      </c>
      <c r="BR61" s="21"/>
      <c r="BS61" s="35">
        <f t="shared" si="11"/>
        <v>44409</v>
      </c>
      <c r="BT61" s="24">
        <f t="shared" si="41"/>
        <v>7.4361996076790695E-3</v>
      </c>
      <c r="BU61" s="24">
        <f t="shared" si="40"/>
        <v>1.2071053034319065E-3</v>
      </c>
      <c r="BV61" s="24">
        <f t="shared" si="40"/>
        <v>5.0739662490716124E-3</v>
      </c>
      <c r="BW61" s="24">
        <f t="shared" si="40"/>
        <v>1.8890554950050176E-3</v>
      </c>
      <c r="BX61" s="24">
        <f t="shared" si="40"/>
        <v>2.8254578774828299E-3</v>
      </c>
      <c r="BY61" s="24">
        <f t="shared" si="40"/>
        <v>2.1384350960619984E-3</v>
      </c>
      <c r="BZ61" s="24">
        <f t="shared" si="40"/>
        <v>3.2888242650092429E-3</v>
      </c>
      <c r="CA61" s="24">
        <f t="shared" si="40"/>
        <v>-2.4236647151483528E-4</v>
      </c>
      <c r="CB61" s="24">
        <f t="shared" si="40"/>
        <v>1.7340645950429828E-3</v>
      </c>
      <c r="CC61" s="24">
        <f t="shared" si="40"/>
        <v>1.4441057105720536E-4</v>
      </c>
      <c r="CD61" s="24">
        <f t="shared" si="40"/>
        <v>8.7970376335982979E-4</v>
      </c>
      <c r="CE61" s="24">
        <f t="shared" si="40"/>
        <v>9.9885771877769613E-4</v>
      </c>
      <c r="CF61" s="24">
        <f t="shared" si="14"/>
        <v>2.7373714070464558E-2</v>
      </c>
    </row>
    <row r="62" spans="1:84" x14ac:dyDescent="0.25">
      <c r="A62" s="31">
        <f>+[1]NEA!A63</f>
        <v>44440</v>
      </c>
      <c r="B62" s="17">
        <f>+[1]NEA!B63</f>
        <v>544.65250000000003</v>
      </c>
      <c r="C62" s="17">
        <f>+[1]NEA!C63</f>
        <v>578.88440000000003</v>
      </c>
      <c r="D62" s="17">
        <f>+[1]NEA!D63</f>
        <v>464.8236</v>
      </c>
      <c r="E62" s="17">
        <f>+[1]NEA!E63</f>
        <v>495.23230000000001</v>
      </c>
      <c r="F62" s="17">
        <f>+[1]NEA!F63</f>
        <v>475.22519999999997</v>
      </c>
      <c r="G62" s="17">
        <f>+[1]NEA!G63</f>
        <v>539.12850000000003</v>
      </c>
      <c r="H62" s="17">
        <f>+[1]NEA!H63</f>
        <v>651.92759999999998</v>
      </c>
      <c r="I62" s="17">
        <f>+[1]NEA!I63</f>
        <v>611.0326</v>
      </c>
      <c r="J62" s="17">
        <f>+[1]NEA!J63</f>
        <v>487.14319999999998</v>
      </c>
      <c r="K62" s="17">
        <f>+[1]NEA!K63</f>
        <v>514.37440000000004</v>
      </c>
      <c r="L62" s="17">
        <f>+[1]NEA!L63</f>
        <v>457.60550000000001</v>
      </c>
      <c r="M62" s="17">
        <f>+[1]NEA!M63</f>
        <v>485.35039999999998</v>
      </c>
      <c r="N62" s="17">
        <f>+[1]NEA!N63</f>
        <v>490.43779999999998</v>
      </c>
      <c r="O62" s="18">
        <f>+[1]NEA!R63</f>
        <v>508.3546</v>
      </c>
      <c r="P62" s="19">
        <f>+[1]NEA!S63</f>
        <v>563.82029999999997</v>
      </c>
      <c r="Q62" s="20">
        <f>+[1]NEA!T63</f>
        <v>494.41590000000002</v>
      </c>
      <c r="R62" s="18">
        <f t="shared" si="4"/>
        <v>544.65652743999999</v>
      </c>
      <c r="S62" s="19">
        <f t="shared" si="5"/>
        <v>539.71581919802247</v>
      </c>
      <c r="T62" s="19">
        <f t="shared" si="6"/>
        <v>506.93061369943911</v>
      </c>
      <c r="U62" s="19">
        <f t="shared" si="7"/>
        <v>510.6243224757954</v>
      </c>
      <c r="V62" s="19"/>
      <c r="W62" s="20">
        <f t="shared" si="8"/>
        <v>543.37832515107311</v>
      </c>
      <c r="X62" s="21"/>
      <c r="Y62" s="41">
        <f t="shared" si="43"/>
        <v>2.8305117769801269E-2</v>
      </c>
      <c r="Z62" s="24">
        <f t="shared" si="43"/>
        <v>2.4060497796326574E-2</v>
      </c>
      <c r="AA62" s="24">
        <f t="shared" si="43"/>
        <v>5.1569061368427427E-2</v>
      </c>
      <c r="AB62" s="24">
        <f t="shared" si="43"/>
        <v>3.9982973279514722E-2</v>
      </c>
      <c r="AC62" s="24">
        <f t="shared" si="43"/>
        <v>2.6428483953509829E-2</v>
      </c>
      <c r="AD62" s="24">
        <f t="shared" si="43"/>
        <v>2.0943092485434134E-2</v>
      </c>
      <c r="AE62" s="24">
        <f t="shared" si="43"/>
        <v>3.4490605163284282E-2</v>
      </c>
      <c r="AF62" s="24">
        <f t="shared" si="43"/>
        <v>2.2155844186259266E-2</v>
      </c>
      <c r="AG62" s="24">
        <f t="shared" si="43"/>
        <v>3.1384899416602385E-2</v>
      </c>
      <c r="AH62" s="24">
        <f t="shared" si="43"/>
        <v>3.2128194133230981E-2</v>
      </c>
      <c r="AI62" s="24">
        <f t="shared" si="43"/>
        <v>2.1319566515761945E-2</v>
      </c>
      <c r="AJ62" s="24">
        <f t="shared" si="43"/>
        <v>3.4946115037039149E-2</v>
      </c>
      <c r="AK62" s="24">
        <f t="shared" si="43"/>
        <v>3.326111175720059E-2</v>
      </c>
      <c r="AL62" s="24">
        <f t="shared" si="43"/>
        <v>2.8192048801009673E-2</v>
      </c>
      <c r="AM62" s="24">
        <f t="shared" si="43"/>
        <v>3.0233091437660509E-2</v>
      </c>
      <c r="AN62" s="24">
        <f t="shared" si="43"/>
        <v>1.9773355235204404E-2</v>
      </c>
      <c r="AO62" s="24">
        <f t="shared" si="45"/>
        <v>2.830397865901757E-2</v>
      </c>
      <c r="AP62" s="24">
        <f t="shared" si="45"/>
        <v>2.8882007192098103E-2</v>
      </c>
      <c r="AQ62" s="24">
        <f t="shared" si="45"/>
        <v>3.247407163334759E-2</v>
      </c>
      <c r="AR62" s="24">
        <f t="shared" si="39"/>
        <v>3.2073011421267505E-2</v>
      </c>
      <c r="AS62" s="24" t="e">
        <f t="shared" si="39"/>
        <v>#DIV/0!</v>
      </c>
      <c r="AT62" s="24">
        <f t="shared" si="39"/>
        <v>2.9839879869167918E-2</v>
      </c>
      <c r="AU62" s="21"/>
      <c r="AV62" s="24">
        <f t="shared" si="44"/>
        <v>0.52654848033938473</v>
      </c>
      <c r="AW62" s="24">
        <f t="shared" si="44"/>
        <v>0.56206326351306135</v>
      </c>
      <c r="AX62" s="24">
        <f t="shared" si="44"/>
        <v>0.58648931290206296</v>
      </c>
      <c r="AY62" s="24">
        <f t="shared" si="44"/>
        <v>0.63551929965237575</v>
      </c>
      <c r="AZ62" s="24">
        <f t="shared" si="44"/>
        <v>0.32497461436417141</v>
      </c>
      <c r="BA62" s="24">
        <f t="shared" si="44"/>
        <v>0.46319966476559382</v>
      </c>
      <c r="BB62" s="24">
        <f t="shared" si="44"/>
        <v>0.59143478652510439</v>
      </c>
      <c r="BC62" s="24">
        <f t="shared" si="44"/>
        <v>0.60187401395627083</v>
      </c>
      <c r="BD62" s="24">
        <f t="shared" si="42"/>
        <v>0.3456306790951289</v>
      </c>
      <c r="BE62" s="24">
        <f t="shared" si="42"/>
        <v>0.4583836709604745</v>
      </c>
      <c r="BF62" s="24">
        <f t="shared" si="42"/>
        <v>0.39912280701754388</v>
      </c>
      <c r="BG62" s="24">
        <f t="shared" si="42"/>
        <v>0.53146127190538417</v>
      </c>
      <c r="BH62" s="24">
        <f t="shared" si="42"/>
        <v>0.37680084106390632</v>
      </c>
      <c r="BI62" s="24">
        <f t="shared" si="42"/>
        <v>0.47878263560984569</v>
      </c>
      <c r="BJ62" s="24">
        <f t="shared" si="42"/>
        <v>0.56995151925905851</v>
      </c>
      <c r="BK62" s="24">
        <f t="shared" si="42"/>
        <v>0.38609258935299806</v>
      </c>
      <c r="BL62" s="24">
        <f t="shared" si="46"/>
        <v>0.52655594898253111</v>
      </c>
      <c r="BM62" s="24">
        <f t="shared" si="46"/>
        <v>0.54269964785819313</v>
      </c>
      <c r="BN62" s="24">
        <f t="shared" si="46"/>
        <v>0.51620029293970338</v>
      </c>
      <c r="BO62" s="24">
        <f t="shared" si="46"/>
        <v>0.51374620429015017</v>
      </c>
      <c r="BP62" s="24" t="e">
        <f t="shared" si="46"/>
        <v>#DIV/0!</v>
      </c>
      <c r="BQ62" s="24">
        <f t="shared" si="46"/>
        <v>0.52949530294121616</v>
      </c>
      <c r="BR62" s="21"/>
      <c r="BS62" s="35">
        <f t="shared" si="11"/>
        <v>44440</v>
      </c>
      <c r="BT62" s="24">
        <f t="shared" si="41"/>
        <v>9.067155294222487E-3</v>
      </c>
      <c r="BU62" s="24">
        <f t="shared" si="40"/>
        <v>1.5665471687141433E-3</v>
      </c>
      <c r="BV62" s="24">
        <f t="shared" si="40"/>
        <v>4.1698295738174891E-3</v>
      </c>
      <c r="BW62" s="24">
        <f t="shared" si="40"/>
        <v>1.8735546587964613E-3</v>
      </c>
      <c r="BX62" s="24">
        <f t="shared" si="40"/>
        <v>1.6244773443512082E-3</v>
      </c>
      <c r="BY62" s="24">
        <f t="shared" si="40"/>
        <v>2.1585487984376356E-3</v>
      </c>
      <c r="BZ62" s="24">
        <f t="shared" si="40"/>
        <v>2.4080436256892182E-3</v>
      </c>
      <c r="CA62" s="24">
        <f t="shared" si="40"/>
        <v>7.8923842522491631E-4</v>
      </c>
      <c r="CB62" s="24">
        <f t="shared" si="40"/>
        <v>1.8863362260044376E-3</v>
      </c>
      <c r="CC62" s="24">
        <f t="shared" si="40"/>
        <v>2.452727823337369E-4</v>
      </c>
      <c r="CD62" s="24">
        <f t="shared" si="40"/>
        <v>1.5315960944031297E-3</v>
      </c>
      <c r="CE62" s="24">
        <f t="shared" si="40"/>
        <v>9.8361931531977813E-4</v>
      </c>
      <c r="CF62" s="24">
        <f t="shared" si="14"/>
        <v>2.8304219307314641E-2</v>
      </c>
    </row>
    <row r="63" spans="1:84" x14ac:dyDescent="0.25">
      <c r="A63" s="31">
        <f>+[1]NEA!A64</f>
        <v>44470</v>
      </c>
      <c r="B63" s="17">
        <f>+[1]NEA!B64</f>
        <v>563.83199999999999</v>
      </c>
      <c r="C63" s="17">
        <f>+[1]NEA!C64</f>
        <v>597.22630000000004</v>
      </c>
      <c r="D63" s="17">
        <f>+[1]NEA!D64</f>
        <v>478.49130000000002</v>
      </c>
      <c r="E63" s="17">
        <f>+[1]NEA!E64</f>
        <v>529.61279999999999</v>
      </c>
      <c r="F63" s="17">
        <f>+[1]NEA!F64</f>
        <v>483.61380000000003</v>
      </c>
      <c r="G63" s="17">
        <f>+[1]NEA!G64</f>
        <v>552.78890000000001</v>
      </c>
      <c r="H63" s="17">
        <f>+[1]NEA!H64</f>
        <v>674.99900000000002</v>
      </c>
      <c r="I63" s="17">
        <f>+[1]NEA!I64</f>
        <v>635.28020000000004</v>
      </c>
      <c r="J63" s="17">
        <f>+[1]NEA!J64</f>
        <v>492.87700000000001</v>
      </c>
      <c r="K63" s="17">
        <f>+[1]NEA!K64</f>
        <v>533.89509999999996</v>
      </c>
      <c r="L63" s="17">
        <f>+[1]NEA!L64</f>
        <v>458.41430000000003</v>
      </c>
      <c r="M63" s="17">
        <f>+[1]NEA!M64</f>
        <v>508.89490000000001</v>
      </c>
      <c r="N63" s="17">
        <f>+[1]NEA!N64</f>
        <v>501.61290000000002</v>
      </c>
      <c r="O63" s="18">
        <f>+[1]NEA!R64</f>
        <v>542.80899999999997</v>
      </c>
      <c r="P63" s="19">
        <f>+[1]NEA!S64</f>
        <v>582.90819999999997</v>
      </c>
      <c r="Q63" s="20">
        <f>+[1]NEA!T64</f>
        <v>503.17270000000002</v>
      </c>
      <c r="R63" s="18">
        <f t="shared" si="4"/>
        <v>563.83540428000003</v>
      </c>
      <c r="S63" s="19">
        <f t="shared" si="5"/>
        <v>560.00869068937106</v>
      </c>
      <c r="T63" s="19">
        <f t="shared" si="6"/>
        <v>529.96940865072349</v>
      </c>
      <c r="U63" s="19">
        <f t="shared" si="7"/>
        <v>533.57656002766259</v>
      </c>
      <c r="V63" s="19"/>
      <c r="W63" s="20">
        <f t="shared" si="8"/>
        <v>564.96423775786627</v>
      </c>
      <c r="X63" s="21"/>
      <c r="Y63" s="41">
        <f t="shared" si="43"/>
        <v>3.521419620767352E-2</v>
      </c>
      <c r="Z63" s="24">
        <f t="shared" si="43"/>
        <v>3.1684909802371708E-2</v>
      </c>
      <c r="AA63" s="24">
        <f t="shared" si="43"/>
        <v>2.9404057797409733E-2</v>
      </c>
      <c r="AB63" s="24">
        <f t="shared" si="43"/>
        <v>6.942297584386159E-2</v>
      </c>
      <c r="AC63" s="24">
        <f t="shared" si="43"/>
        <v>1.7651841695263792E-2</v>
      </c>
      <c r="AD63" s="24">
        <f t="shared" si="43"/>
        <v>2.533792964015058E-2</v>
      </c>
      <c r="AE63" s="24">
        <f t="shared" si="43"/>
        <v>3.5389512577777005E-2</v>
      </c>
      <c r="AF63" s="24">
        <f t="shared" si="43"/>
        <v>3.9682989090925824E-2</v>
      </c>
      <c r="AG63" s="24">
        <f t="shared" si="43"/>
        <v>1.1770255645567884E-2</v>
      </c>
      <c r="AH63" s="24">
        <f t="shared" si="43"/>
        <v>3.795037233579257E-2</v>
      </c>
      <c r="AI63" s="24">
        <f t="shared" si="43"/>
        <v>1.767461273957549E-3</v>
      </c>
      <c r="AJ63" s="24">
        <f t="shared" si="43"/>
        <v>4.8510313373595793E-2</v>
      </c>
      <c r="AK63" s="24">
        <f t="shared" si="43"/>
        <v>2.2785967965764486E-2</v>
      </c>
      <c r="AL63" s="24">
        <f t="shared" si="43"/>
        <v>6.7776312046748499E-2</v>
      </c>
      <c r="AM63" s="24">
        <f t="shared" si="43"/>
        <v>3.3854580971987014E-2</v>
      </c>
      <c r="AN63" s="24">
        <f t="shared" si="43"/>
        <v>1.771140450782438E-2</v>
      </c>
      <c r="AO63" s="24">
        <f t="shared" si="45"/>
        <v>3.5212791683861377E-2</v>
      </c>
      <c r="AP63" s="24">
        <f t="shared" si="45"/>
        <v>3.7599178622376384E-2</v>
      </c>
      <c r="AQ63" s="24">
        <f t="shared" si="45"/>
        <v>4.5447629968830672E-2</v>
      </c>
      <c r="AR63" s="24">
        <f t="shared" si="39"/>
        <v>4.4949362068343657E-2</v>
      </c>
      <c r="AS63" s="24" t="e">
        <f t="shared" si="39"/>
        <v>#DIV/0!</v>
      </c>
      <c r="AT63" s="24">
        <f t="shared" si="39"/>
        <v>3.9725383968511663E-2</v>
      </c>
      <c r="AU63" s="21"/>
      <c r="AV63" s="24">
        <f t="shared" si="44"/>
        <v>0.52324368192327375</v>
      </c>
      <c r="AW63" s="24">
        <f t="shared" si="44"/>
        <v>0.54245835132616671</v>
      </c>
      <c r="AX63" s="24">
        <f t="shared" si="44"/>
        <v>0.61056611165919605</v>
      </c>
      <c r="AY63" s="24">
        <f t="shared" si="44"/>
        <v>0.66278180817499965</v>
      </c>
      <c r="AZ63" s="24">
        <f t="shared" si="44"/>
        <v>0.31265445845998752</v>
      </c>
      <c r="BA63" s="24">
        <f t="shared" si="44"/>
        <v>0.4290501640803821</v>
      </c>
      <c r="BB63" s="24">
        <f t="shared" si="44"/>
        <v>0.60068096626257517</v>
      </c>
      <c r="BC63" s="24">
        <f t="shared" si="44"/>
        <v>0.60285540698607365</v>
      </c>
      <c r="BD63" s="24">
        <f t="shared" si="42"/>
        <v>0.36049913243085552</v>
      </c>
      <c r="BE63" s="24">
        <f t="shared" si="42"/>
        <v>0.47103219245322414</v>
      </c>
      <c r="BF63" s="24">
        <f t="shared" si="42"/>
        <v>0.39854603342738049</v>
      </c>
      <c r="BG63" s="24">
        <f t="shared" si="42"/>
        <v>0.57913307859252505</v>
      </c>
      <c r="BH63" s="24">
        <f t="shared" si="42"/>
        <v>0.37047649881766653</v>
      </c>
      <c r="BI63" s="24">
        <f t="shared" si="42"/>
        <v>0.44373387861665559</v>
      </c>
      <c r="BJ63" s="24">
        <f t="shared" si="42"/>
        <v>0.57020430416872725</v>
      </c>
      <c r="BK63" s="24">
        <f t="shared" si="42"/>
        <v>0.39085738073414289</v>
      </c>
      <c r="BL63" s="24">
        <f t="shared" si="46"/>
        <v>0.52324777675699075</v>
      </c>
      <c r="BM63" s="24">
        <f t="shared" si="46"/>
        <v>0.53740387707419424</v>
      </c>
      <c r="BN63" s="24">
        <f t="shared" si="46"/>
        <v>0.52481271354435521</v>
      </c>
      <c r="BO63" s="24">
        <f t="shared" si="46"/>
        <v>0.51629806365022612</v>
      </c>
      <c r="BP63" s="24" t="e">
        <f t="shared" si="46"/>
        <v>#DIV/0!</v>
      </c>
      <c r="BQ63" s="24">
        <f t="shared" si="46"/>
        <v>0.53360002190032851</v>
      </c>
      <c r="BR63" s="21"/>
      <c r="BS63" s="35">
        <f t="shared" si="11"/>
        <v>44470</v>
      </c>
      <c r="BT63" s="24">
        <f t="shared" si="41"/>
        <v>1.1891113857000569E-2</v>
      </c>
      <c r="BU63" s="24">
        <f t="shared" si="40"/>
        <v>9.1343430903190735E-4</v>
      </c>
      <c r="BV63" s="24">
        <f t="shared" si="40"/>
        <v>7.3223532435819144E-3</v>
      </c>
      <c r="BW63" s="24">
        <f t="shared" si="40"/>
        <v>1.2490816805210741E-3</v>
      </c>
      <c r="BX63" s="24">
        <f t="shared" si="40"/>
        <v>1.9512976071899028E-3</v>
      </c>
      <c r="BY63" s="24">
        <f t="shared" si="40"/>
        <v>2.2281282836303915E-3</v>
      </c>
      <c r="BZ63" s="24">
        <f t="shared" si="40"/>
        <v>4.2872177764721603E-3</v>
      </c>
      <c r="CA63" s="24">
        <f t="shared" si="40"/>
        <v>2.9687398846053376E-4</v>
      </c>
      <c r="CB63" s="24">
        <f t="shared" si="40"/>
        <v>2.2364566030634117E-3</v>
      </c>
      <c r="CC63" s="24">
        <f t="shared" si="40"/>
        <v>2.0195776205929947E-5</v>
      </c>
      <c r="CD63" s="24">
        <f t="shared" si="40"/>
        <v>2.1398097869742656E-3</v>
      </c>
      <c r="CE63" s="24">
        <f t="shared" si="40"/>
        <v>6.7708915317565128E-4</v>
      </c>
      <c r="CF63" s="24">
        <f t="shared" si="14"/>
        <v>3.5213052065307705E-2</v>
      </c>
    </row>
    <row r="64" spans="1:84" x14ac:dyDescent="0.25">
      <c r="A64" s="31">
        <f>+[1]NEA!A65</f>
        <v>44501</v>
      </c>
      <c r="B64" s="17">
        <f>+[1]NEA!B65</f>
        <v>580.5865</v>
      </c>
      <c r="C64" s="17">
        <f>+[1]NEA!C65</f>
        <v>613.43449999999996</v>
      </c>
      <c r="D64" s="17">
        <f>+[1]NEA!D65</f>
        <v>492.12849999999997</v>
      </c>
      <c r="E64" s="17">
        <f>+[1]NEA!E65</f>
        <v>547.75580000000002</v>
      </c>
      <c r="F64" s="17">
        <f>+[1]NEA!F65</f>
        <v>498.10250000000002</v>
      </c>
      <c r="G64" s="17">
        <f>+[1]NEA!G65</f>
        <v>567.47320000000002</v>
      </c>
      <c r="H64" s="17">
        <f>+[1]NEA!H65</f>
        <v>697.69079999999997</v>
      </c>
      <c r="I64" s="17">
        <f>+[1]NEA!I65</f>
        <v>659.13499999999999</v>
      </c>
      <c r="J64" s="17">
        <f>+[1]NEA!J65</f>
        <v>494.84390000000002</v>
      </c>
      <c r="K64" s="17">
        <f>+[1]NEA!K65</f>
        <v>545.58680000000004</v>
      </c>
      <c r="L64" s="17">
        <f>+[1]NEA!L65</f>
        <v>458.49259999999998</v>
      </c>
      <c r="M64" s="17">
        <f>+[1]NEA!M65</f>
        <v>538.49720000000002</v>
      </c>
      <c r="N64" s="17">
        <f>+[1]NEA!N65</f>
        <v>512.80190000000005</v>
      </c>
      <c r="O64" s="18">
        <f>+[1]NEA!R65</f>
        <v>554.10450000000003</v>
      </c>
      <c r="P64" s="19">
        <f>+[1]NEA!S65</f>
        <v>603.08090000000004</v>
      </c>
      <c r="Q64" s="20">
        <f>+[1]NEA!T65</f>
        <v>510.2527</v>
      </c>
      <c r="R64" s="18">
        <f t="shared" si="4"/>
        <v>580.58842419999996</v>
      </c>
      <c r="S64" s="19">
        <f t="shared" si="5"/>
        <v>576.52976864872278</v>
      </c>
      <c r="T64" s="19">
        <f t="shared" si="6"/>
        <v>547.12659633894305</v>
      </c>
      <c r="U64" s="19">
        <f t="shared" si="7"/>
        <v>548.60361957123098</v>
      </c>
      <c r="V64" s="19"/>
      <c r="W64" s="20">
        <f t="shared" si="8"/>
        <v>581.41175390706394</v>
      </c>
      <c r="X64" s="21"/>
      <c r="Y64" s="41">
        <f t="shared" si="43"/>
        <v>2.9715411682912585E-2</v>
      </c>
      <c r="Z64" s="24">
        <f t="shared" si="43"/>
        <v>2.7139126324476903E-2</v>
      </c>
      <c r="AA64" s="24">
        <f t="shared" si="43"/>
        <v>2.8500413696131988E-2</v>
      </c>
      <c r="AB64" s="24">
        <f t="shared" si="43"/>
        <v>3.4257102547370577E-2</v>
      </c>
      <c r="AC64" s="24">
        <f t="shared" si="43"/>
        <v>2.99592360681189E-2</v>
      </c>
      <c r="AD64" s="24">
        <f t="shared" si="43"/>
        <v>2.656402832980187E-2</v>
      </c>
      <c r="AE64" s="24">
        <f t="shared" si="43"/>
        <v>3.3617531285231372E-2</v>
      </c>
      <c r="AF64" s="24">
        <f t="shared" si="43"/>
        <v>3.7550044846352826E-2</v>
      </c>
      <c r="AG64" s="24">
        <f t="shared" si="43"/>
        <v>3.9906508114599948E-3</v>
      </c>
      <c r="AH64" s="24">
        <f t="shared" si="43"/>
        <v>2.1898871145286991E-2</v>
      </c>
      <c r="AI64" s="24">
        <f t="shared" si="43"/>
        <v>1.7080618994635977E-4</v>
      </c>
      <c r="AJ64" s="24">
        <f t="shared" si="43"/>
        <v>5.8169771400735204E-2</v>
      </c>
      <c r="AK64" s="24">
        <f t="shared" si="43"/>
        <v>2.2306045159524501E-2</v>
      </c>
      <c r="AL64" s="24">
        <f t="shared" si="43"/>
        <v>2.080934546037394E-2</v>
      </c>
      <c r="AM64" s="24">
        <f t="shared" si="43"/>
        <v>3.4606993005073639E-2</v>
      </c>
      <c r="AN64" s="24">
        <f t="shared" si="43"/>
        <v>1.4070715680719603E-2</v>
      </c>
      <c r="AO64" s="24">
        <f t="shared" si="45"/>
        <v>2.9712607248196798E-2</v>
      </c>
      <c r="AP64" s="24">
        <f t="shared" si="45"/>
        <v>2.9501467091544997E-2</v>
      </c>
      <c r="AQ64" s="24">
        <f t="shared" si="45"/>
        <v>3.2373920849320115E-2</v>
      </c>
      <c r="AR64" s="24">
        <f t="shared" si="39"/>
        <v>2.8162892955397645E-2</v>
      </c>
      <c r="AS64" s="24" t="e">
        <f t="shared" si="39"/>
        <v>#DIV/0!</v>
      </c>
      <c r="AT64" s="24">
        <f t="shared" si="39"/>
        <v>2.9112490756002085E-2</v>
      </c>
      <c r="AU64" s="21"/>
      <c r="AV64" s="24">
        <f t="shared" si="44"/>
        <v>0.51286275936323844</v>
      </c>
      <c r="AW64" s="24">
        <f t="shared" si="44"/>
        <v>0.53113146348117368</v>
      </c>
      <c r="AX64" s="24">
        <f t="shared" si="44"/>
        <v>0.60871782382928497</v>
      </c>
      <c r="AY64" s="24">
        <f t="shared" si="44"/>
        <v>0.63939498510568193</v>
      </c>
      <c r="AZ64" s="24">
        <f t="shared" si="44"/>
        <v>0.31489089971242024</v>
      </c>
      <c r="BA64" s="24">
        <f t="shared" si="44"/>
        <v>0.40599355665281922</v>
      </c>
      <c r="BB64" s="24">
        <f t="shared" si="44"/>
        <v>0.58741716972323021</v>
      </c>
      <c r="BC64" s="24">
        <f t="shared" si="44"/>
        <v>0.59965314779539414</v>
      </c>
      <c r="BD64" s="24">
        <f t="shared" si="42"/>
        <v>0.36637874381622137</v>
      </c>
      <c r="BE64" s="24">
        <f t="shared" si="42"/>
        <v>0.41719912493109956</v>
      </c>
      <c r="BF64" s="24">
        <f t="shared" si="42"/>
        <v>0.39463181277990045</v>
      </c>
      <c r="BG64" s="24">
        <f t="shared" si="42"/>
        <v>0.6155169636163289</v>
      </c>
      <c r="BH64" s="24">
        <f t="shared" si="42"/>
        <v>0.37794744095847621</v>
      </c>
      <c r="BI64" s="24">
        <f t="shared" si="42"/>
        <v>0.42251404788603963</v>
      </c>
      <c r="BJ64" s="24">
        <f t="shared" si="42"/>
        <v>0.56112754720224189</v>
      </c>
      <c r="BK64" s="24">
        <f t="shared" si="42"/>
        <v>0.38043805849617596</v>
      </c>
      <c r="BL64" s="24">
        <f t="shared" si="46"/>
        <v>0.51286184779916</v>
      </c>
      <c r="BM64" s="24">
        <f t="shared" si="46"/>
        <v>0.52352794069493158</v>
      </c>
      <c r="BN64" s="24">
        <f t="shared" si="46"/>
        <v>0.50706550351422441</v>
      </c>
      <c r="BO64" s="24">
        <f t="shared" si="46"/>
        <v>0.49025747099862382</v>
      </c>
      <c r="BP64" s="24" t="e">
        <f t="shared" si="46"/>
        <v>#DIV/0!</v>
      </c>
      <c r="BQ64" s="24">
        <f t="shared" si="46"/>
        <v>0.51686504736893446</v>
      </c>
      <c r="BR64" s="21"/>
      <c r="BS64" s="35">
        <f t="shared" si="11"/>
        <v>44501</v>
      </c>
      <c r="BT64" s="24">
        <f t="shared" si="41"/>
        <v>1.0150391286766222E-2</v>
      </c>
      <c r="BU64" s="24">
        <f t="shared" si="40"/>
        <v>8.8039359241759636E-4</v>
      </c>
      <c r="BV64" s="24">
        <f t="shared" si="40"/>
        <v>3.7326508605400252E-3</v>
      </c>
      <c r="BW64" s="24">
        <f t="shared" si="40"/>
        <v>2.0840136246257743E-3</v>
      </c>
      <c r="BX64" s="24">
        <f t="shared" si="40"/>
        <v>2.0262037982945289E-3</v>
      </c>
      <c r="BY64" s="24">
        <f t="shared" si="40"/>
        <v>2.1169225584925953E-3</v>
      </c>
      <c r="BZ64" s="24">
        <f t="shared" si="40"/>
        <v>4.0742938322053295E-3</v>
      </c>
      <c r="CA64" s="24">
        <f t="shared" si="40"/>
        <v>9.837430298386802E-5</v>
      </c>
      <c r="CB64" s="24">
        <f t="shared" si="40"/>
        <v>1.2939352147448269E-3</v>
      </c>
      <c r="CC64" s="24">
        <f t="shared" si="40"/>
        <v>1.8886476822872814E-6</v>
      </c>
      <c r="CD64" s="24">
        <f t="shared" si="40"/>
        <v>2.5988483271612833E-3</v>
      </c>
      <c r="CE64" s="24">
        <f t="shared" si="40"/>
        <v>6.5487059975311923E-4</v>
      </c>
      <c r="CF64" s="24">
        <f t="shared" si="14"/>
        <v>2.9712786645667458E-2</v>
      </c>
    </row>
    <row r="65" spans="1:84" x14ac:dyDescent="0.25">
      <c r="A65" s="31">
        <f>+[1]NEA!A66</f>
        <v>44531</v>
      </c>
      <c r="B65" s="17">
        <f>+[1]NEA!B66</f>
        <v>606.20780000000002</v>
      </c>
      <c r="C65" s="17">
        <f>+[1]NEA!C66</f>
        <v>649.25189999999998</v>
      </c>
      <c r="D65" s="17">
        <f>+[1]NEA!D66</f>
        <v>522.34540000000004</v>
      </c>
      <c r="E65" s="17">
        <f>+[1]NEA!E66</f>
        <v>576.80949999999996</v>
      </c>
      <c r="F65" s="17">
        <f>+[1]NEA!F66</f>
        <v>506.54219999999998</v>
      </c>
      <c r="G65" s="17">
        <f>+[1]NEA!G66</f>
        <v>583.79870000000005</v>
      </c>
      <c r="H65" s="17">
        <f>+[1]NEA!H66</f>
        <v>703.93089999999995</v>
      </c>
      <c r="I65" s="17">
        <f>+[1]NEA!I66</f>
        <v>680.11699999999996</v>
      </c>
      <c r="J65" s="17">
        <f>+[1]NEA!J66</f>
        <v>504.99979999999999</v>
      </c>
      <c r="K65" s="17">
        <f>+[1]NEA!K66</f>
        <v>559.74829999999997</v>
      </c>
      <c r="L65" s="17">
        <f>+[1]NEA!L66</f>
        <v>461.76299999999998</v>
      </c>
      <c r="M65" s="17">
        <f>+[1]NEA!M66</f>
        <v>588.62310000000002</v>
      </c>
      <c r="N65" s="17">
        <f>+[1]NEA!N66</f>
        <v>528.09439999999995</v>
      </c>
      <c r="O65" s="18">
        <f>+[1]NEA!R66</f>
        <v>575.57650000000001</v>
      </c>
      <c r="P65" s="19">
        <f>+[1]NEA!S66</f>
        <v>634.06979999999999</v>
      </c>
      <c r="Q65" s="20">
        <f>+[1]NEA!T66</f>
        <v>517.55899999999997</v>
      </c>
      <c r="R65" s="18">
        <f t="shared" si="4"/>
        <v>606.2094879</v>
      </c>
      <c r="S65" s="19">
        <f t="shared" si="5"/>
        <v>607.09408387805547</v>
      </c>
      <c r="T65" s="19">
        <f t="shared" si="6"/>
        <v>572.25182589312078</v>
      </c>
      <c r="U65" s="19">
        <f t="shared" si="7"/>
        <v>569.44968872752429</v>
      </c>
      <c r="V65" s="19"/>
      <c r="W65" s="20">
        <f t="shared" si="8"/>
        <v>599.55793619504061</v>
      </c>
      <c r="X65" s="21"/>
      <c r="Y65" s="41">
        <f t="shared" si="43"/>
        <v>4.4130030581145174E-2</v>
      </c>
      <c r="Z65" s="24">
        <f t="shared" si="43"/>
        <v>5.8388303885744897E-2</v>
      </c>
      <c r="AA65" s="24">
        <f t="shared" si="43"/>
        <v>6.140042692101777E-2</v>
      </c>
      <c r="AB65" s="24">
        <f t="shared" si="43"/>
        <v>5.3041337033765679E-2</v>
      </c>
      <c r="AC65" s="24">
        <f t="shared" ref="Y65:AN81" si="47">+F65/F64-1</f>
        <v>1.6943701346610274E-2</v>
      </c>
      <c r="AD65" s="24">
        <f t="shared" si="47"/>
        <v>2.8768759476218486E-2</v>
      </c>
      <c r="AE65" s="24">
        <f t="shared" si="47"/>
        <v>8.9439333297787194E-3</v>
      </c>
      <c r="AF65" s="24">
        <f t="shared" si="47"/>
        <v>3.1832629127568568E-2</v>
      </c>
      <c r="AG65" s="24">
        <f t="shared" si="47"/>
        <v>2.0523441836910461E-2</v>
      </c>
      <c r="AH65" s="24">
        <f t="shared" si="47"/>
        <v>2.5956456424532037E-2</v>
      </c>
      <c r="AI65" s="24">
        <f t="shared" si="47"/>
        <v>7.1329395501693593E-3</v>
      </c>
      <c r="AJ65" s="24">
        <f t="shared" si="47"/>
        <v>9.3084792270043293E-2</v>
      </c>
      <c r="AK65" s="24">
        <f t="shared" si="47"/>
        <v>2.9821457369795024E-2</v>
      </c>
      <c r="AL65" s="24">
        <f t="shared" si="47"/>
        <v>3.8750813249125438E-2</v>
      </c>
      <c r="AM65" s="24">
        <f t="shared" si="47"/>
        <v>5.1384316764135463E-2</v>
      </c>
      <c r="AN65" s="24">
        <f t="shared" si="47"/>
        <v>1.4318983515422712E-2</v>
      </c>
      <c r="AO65" s="24">
        <f t="shared" si="45"/>
        <v>4.4129477323464839E-2</v>
      </c>
      <c r="AP65" s="24">
        <f t="shared" si="45"/>
        <v>5.3014288058307324E-2</v>
      </c>
      <c r="AQ65" s="24">
        <f t="shared" si="45"/>
        <v>4.5922149868606876E-2</v>
      </c>
      <c r="AR65" s="24">
        <f t="shared" si="39"/>
        <v>3.7998417094998072E-2</v>
      </c>
      <c r="AS65" s="24" t="e">
        <f t="shared" si="39"/>
        <v>#DIV/0!</v>
      </c>
      <c r="AT65" s="24">
        <f t="shared" si="39"/>
        <v>3.1210552875883701E-2</v>
      </c>
      <c r="AU65" s="21"/>
      <c r="AV65" s="24">
        <f t="shared" si="44"/>
        <v>0.49658064606915642</v>
      </c>
      <c r="AW65" s="24">
        <f t="shared" si="44"/>
        <v>0.48566047225673059</v>
      </c>
      <c r="AX65" s="24">
        <f t="shared" si="44"/>
        <v>0.61535502250414886</v>
      </c>
      <c r="AY65" s="24">
        <f t="shared" si="44"/>
        <v>0.62689838116687402</v>
      </c>
      <c r="AZ65" s="24">
        <f t="shared" si="44"/>
        <v>0.31478426356412093</v>
      </c>
      <c r="BA65" s="24">
        <f t="shared" si="44"/>
        <v>0.41802966307025269</v>
      </c>
      <c r="BB65" s="24">
        <f t="shared" si="44"/>
        <v>0.5311879661174006</v>
      </c>
      <c r="BC65" s="24">
        <f t="shared" si="44"/>
        <v>0.59356619296688073</v>
      </c>
      <c r="BD65" s="24">
        <f t="shared" si="42"/>
        <v>0.38383369217114294</v>
      </c>
      <c r="BE65" s="24">
        <f t="shared" si="42"/>
        <v>0.42259786092478402</v>
      </c>
      <c r="BF65" s="24">
        <f t="shared" si="42"/>
        <v>0.40457963719520262</v>
      </c>
      <c r="BG65" s="24">
        <f t="shared" si="42"/>
        <v>0.6630232836724983</v>
      </c>
      <c r="BH65" s="24">
        <f t="shared" si="42"/>
        <v>0.39792868238067025</v>
      </c>
      <c r="BI65" s="24">
        <f t="shared" si="42"/>
        <v>0.41970145587004914</v>
      </c>
      <c r="BJ65" s="24">
        <f t="shared" si="42"/>
        <v>0.53981127488895253</v>
      </c>
      <c r="BK65" s="24">
        <f t="shared" si="42"/>
        <v>0.36847023262135137</v>
      </c>
      <c r="BL65" s="24">
        <f t="shared" si="46"/>
        <v>0.49657447064020532</v>
      </c>
      <c r="BM65" s="24">
        <f t="shared" si="46"/>
        <v>0.50484004179570707</v>
      </c>
      <c r="BN65" s="24">
        <f t="shared" si="46"/>
        <v>0.51783001946194251</v>
      </c>
      <c r="BO65" s="24">
        <f t="shared" si="46"/>
        <v>0.49474113357303739</v>
      </c>
      <c r="BP65" s="24" t="e">
        <f t="shared" si="46"/>
        <v>#DIV/0!</v>
      </c>
      <c r="BQ65" s="24">
        <f t="shared" si="46"/>
        <v>0.51260770357455909</v>
      </c>
      <c r="BR65" s="21"/>
      <c r="BS65" s="35">
        <f t="shared" si="11"/>
        <v>44531</v>
      </c>
      <c r="BT65" s="24">
        <f t="shared" si="41"/>
        <v>2.1783358620980693E-2</v>
      </c>
      <c r="BU65" s="24">
        <f t="shared" si="40"/>
        <v>1.8944552792736354E-3</v>
      </c>
      <c r="BV65" s="24">
        <f t="shared" si="40"/>
        <v>5.8048700753462103E-3</v>
      </c>
      <c r="BW65" s="24">
        <f t="shared" ref="BW65:CE93" si="48">(F65-F64)/$B64*F$3</f>
        <v>1.1789107566228232E-3</v>
      </c>
      <c r="BX65" s="24">
        <f t="shared" si="48"/>
        <v>2.1876566196423839E-3</v>
      </c>
      <c r="BY65" s="24">
        <f t="shared" si="48"/>
        <v>5.6534084068437542E-4</v>
      </c>
      <c r="BZ65" s="24">
        <f t="shared" si="48"/>
        <v>3.4802162985188203E-3</v>
      </c>
      <c r="CA65" s="24">
        <f t="shared" si="48"/>
        <v>4.9328804579506981E-4</v>
      </c>
      <c r="CB65" s="24">
        <f t="shared" si="48"/>
        <v>1.5220429686187947E-3</v>
      </c>
      <c r="CC65" s="24">
        <f t="shared" si="48"/>
        <v>7.6607775068831131E-5</v>
      </c>
      <c r="CD65" s="24">
        <f t="shared" si="48"/>
        <v>4.2736647338510276E-3</v>
      </c>
      <c r="CE65" s="24">
        <f t="shared" si="48"/>
        <v>8.6921156451277598E-4</v>
      </c>
      <c r="CF65" s="24">
        <f t="shared" si="14"/>
        <v>4.4129623578915443E-2</v>
      </c>
    </row>
    <row r="66" spans="1:84" x14ac:dyDescent="0.25">
      <c r="A66" s="31">
        <f>+[1]NEA!A67</f>
        <v>44562</v>
      </c>
      <c r="B66" s="17">
        <f>+[1]NEA!B67</f>
        <v>626.96400000000006</v>
      </c>
      <c r="C66" s="17">
        <f>+[1]NEA!C67</f>
        <v>674.04740000000004</v>
      </c>
      <c r="D66" s="17">
        <f>+[1]NEA!D67</f>
        <v>532.73929999999996</v>
      </c>
      <c r="E66" s="17">
        <f>+[1]NEA!E67</f>
        <v>590.67179999999996</v>
      </c>
      <c r="F66" s="17">
        <f>+[1]NEA!F67</f>
        <v>519.39869999999996</v>
      </c>
      <c r="G66" s="17">
        <f>+[1]NEA!G67</f>
        <v>601.77080000000001</v>
      </c>
      <c r="H66" s="17">
        <f>+[1]NEA!H67</f>
        <v>728.18709999999999</v>
      </c>
      <c r="I66" s="17">
        <f>+[1]NEA!I67</f>
        <v>700.91849999999999</v>
      </c>
      <c r="J66" s="17">
        <f>+[1]NEA!J67</f>
        <v>542.0942</v>
      </c>
      <c r="K66" s="17">
        <f>+[1]NEA!K67</f>
        <v>577.15290000000005</v>
      </c>
      <c r="L66" s="17">
        <f>+[1]NEA!L67</f>
        <v>464.26319999999998</v>
      </c>
      <c r="M66" s="17">
        <f>+[1]NEA!M67</f>
        <v>621.00819999999999</v>
      </c>
      <c r="N66" s="17">
        <f>+[1]NEA!N67</f>
        <v>543.98599999999999</v>
      </c>
      <c r="O66" s="18">
        <f>+[1]NEA!R67</f>
        <v>613.19839999999999</v>
      </c>
      <c r="P66" s="19">
        <f>+[1]NEA!S67</f>
        <v>652.99490000000003</v>
      </c>
      <c r="Q66" s="20">
        <f>+[1]NEA!T67</f>
        <v>533.65509999999995</v>
      </c>
      <c r="R66" s="18">
        <f t="shared" si="4"/>
        <v>626.96469290000005</v>
      </c>
      <c r="S66" s="19">
        <f t="shared" si="5"/>
        <v>628.17815072782207</v>
      </c>
      <c r="T66" s="19">
        <f t="shared" si="6"/>
        <v>590.61553557720697</v>
      </c>
      <c r="U66" s="19">
        <f t="shared" si="7"/>
        <v>585.4134716459198</v>
      </c>
      <c r="V66" s="19"/>
      <c r="W66" s="20">
        <f t="shared" si="8"/>
        <v>618.2615231714941</v>
      </c>
      <c r="X66" s="21"/>
      <c r="Y66" s="41">
        <f t="shared" si="47"/>
        <v>3.4239414273455449E-2</v>
      </c>
      <c r="Z66" s="24">
        <f t="shared" si="47"/>
        <v>3.8190877839556769E-2</v>
      </c>
      <c r="AA66" s="24">
        <f t="shared" si="47"/>
        <v>1.989851925564956E-2</v>
      </c>
      <c r="AB66" s="24">
        <f t="shared" si="47"/>
        <v>2.4032717907732204E-2</v>
      </c>
      <c r="AC66" s="24">
        <f t="shared" si="47"/>
        <v>2.5380906072583809E-2</v>
      </c>
      <c r="AD66" s="24">
        <f t="shared" si="47"/>
        <v>3.0784755087669646E-2</v>
      </c>
      <c r="AE66" s="24">
        <f t="shared" si="47"/>
        <v>3.4458211736407618E-2</v>
      </c>
      <c r="AF66" s="24">
        <f t="shared" si="47"/>
        <v>3.0585178726601603E-2</v>
      </c>
      <c r="AG66" s="24">
        <f t="shared" si="47"/>
        <v>7.3454286516549061E-2</v>
      </c>
      <c r="AH66" s="24">
        <f t="shared" si="47"/>
        <v>3.1093618328095207E-2</v>
      </c>
      <c r="AI66" s="24">
        <f t="shared" si="47"/>
        <v>5.4144658623580533E-3</v>
      </c>
      <c r="AJ66" s="24">
        <f t="shared" si="47"/>
        <v>5.5018398020736825E-2</v>
      </c>
      <c r="AK66" s="24">
        <f t="shared" si="47"/>
        <v>3.0092347125816987E-2</v>
      </c>
      <c r="AL66" s="24">
        <f t="shared" si="47"/>
        <v>6.5363856933005504E-2</v>
      </c>
      <c r="AM66" s="24">
        <f t="shared" si="47"/>
        <v>2.984702945953277E-2</v>
      </c>
      <c r="AN66" s="24">
        <f t="shared" si="47"/>
        <v>3.1100029175417543E-2</v>
      </c>
      <c r="AO66" s="24">
        <f t="shared" si="45"/>
        <v>3.4237677592112936E-2</v>
      </c>
      <c r="AP66" s="24">
        <f t="shared" si="45"/>
        <v>3.4729488245188733E-2</v>
      </c>
      <c r="AQ66" s="24">
        <f t="shared" si="45"/>
        <v>3.2090259660466192E-2</v>
      </c>
      <c r="AR66" s="24">
        <f t="shared" si="39"/>
        <v>2.803370207132394E-2</v>
      </c>
      <c r="AS66" s="24" t="e">
        <f t="shared" si="39"/>
        <v>#DIV/0!</v>
      </c>
      <c r="AT66" s="24">
        <f t="shared" si="39"/>
        <v>3.1195629058221819E-2</v>
      </c>
      <c r="AU66" s="21"/>
      <c r="AV66" s="24">
        <f t="shared" si="44"/>
        <v>0.48379798362285231</v>
      </c>
      <c r="AW66" s="24">
        <f t="shared" si="44"/>
        <v>0.46175882762174258</v>
      </c>
      <c r="AX66" s="24">
        <f t="shared" si="44"/>
        <v>0.57653891340181174</v>
      </c>
      <c r="AY66" s="24">
        <f t="shared" si="44"/>
        <v>0.6518249804103835</v>
      </c>
      <c r="AZ66" s="24">
        <f t="shared" si="44"/>
        <v>0.33581130293622041</v>
      </c>
      <c r="BA66" s="24">
        <f t="shared" si="44"/>
        <v>0.42167922686003201</v>
      </c>
      <c r="BB66" s="24">
        <f t="shared" si="44"/>
        <v>0.52654264877660584</v>
      </c>
      <c r="BC66" s="24">
        <f t="shared" si="44"/>
        <v>0.54496094607569545</v>
      </c>
      <c r="BD66" s="24">
        <f t="shared" si="42"/>
        <v>0.31388937228815039</v>
      </c>
      <c r="BE66" s="24">
        <f t="shared" si="42"/>
        <v>0.40966421754564575</v>
      </c>
      <c r="BF66" s="24">
        <f t="shared" si="42"/>
        <v>0.41115879515237785</v>
      </c>
      <c r="BG66" s="24">
        <f t="shared" si="42"/>
        <v>0.67733158165687923</v>
      </c>
      <c r="BH66" s="24">
        <f t="shared" si="42"/>
        <v>0.41211035199573431</v>
      </c>
      <c r="BI66" s="24">
        <f t="shared" si="42"/>
        <v>0.46920777340405939</v>
      </c>
      <c r="BJ66" s="24">
        <f t="shared" si="42"/>
        <v>0.51926197259909368</v>
      </c>
      <c r="BK66" s="24">
        <f t="shared" si="42"/>
        <v>0.34281197968577515</v>
      </c>
      <c r="BL66" s="24">
        <f t="shared" si="46"/>
        <v>0.48378408225679759</v>
      </c>
      <c r="BM66" s="24">
        <f t="shared" si="46"/>
        <v>0.49430990613698422</v>
      </c>
      <c r="BN66" s="24">
        <f t="shared" si="46"/>
        <v>0.52704753699141782</v>
      </c>
      <c r="BO66" s="24">
        <f t="shared" si="46"/>
        <v>0.50260311522593071</v>
      </c>
      <c r="BP66" s="24" t="e">
        <f t="shared" si="46"/>
        <v>#DIV/0!</v>
      </c>
      <c r="BQ66" s="24">
        <f t="shared" si="46"/>
        <v>0.50182578659516786</v>
      </c>
      <c r="BR66" s="21"/>
      <c r="BS66" s="35">
        <f t="shared" si="11"/>
        <v>44562</v>
      </c>
      <c r="BT66" s="24">
        <f t="shared" si="41"/>
        <v>1.4442722528479545E-2</v>
      </c>
      <c r="BU66" s="24">
        <f t="shared" ref="BU66:BU108" si="49">(D66-D65)/$B65*D$3</f>
        <v>6.241060573618435E-4</v>
      </c>
      <c r="BV66" s="24">
        <f t="shared" ref="BV66:BV108" si="50">(E66-E65)/$B65*E$3</f>
        <v>2.6525999830421198E-3</v>
      </c>
      <c r="BW66" s="24">
        <f t="shared" si="48"/>
        <v>1.7199748172161404E-3</v>
      </c>
      <c r="BX66" s="24">
        <f t="shared" si="48"/>
        <v>2.3065182929021973E-3</v>
      </c>
      <c r="BY66" s="24">
        <f t="shared" si="48"/>
        <v>2.1046844332916893E-3</v>
      </c>
      <c r="BZ66" s="24">
        <f t="shared" si="48"/>
        <v>3.3044517902936967E-3</v>
      </c>
      <c r="CA66" s="24">
        <f t="shared" si="48"/>
        <v>1.7255833395743178E-3</v>
      </c>
      <c r="CB66" s="24">
        <f t="shared" si="48"/>
        <v>1.7915425040720436E-3</v>
      </c>
      <c r="CC66" s="24">
        <f t="shared" si="48"/>
        <v>5.6090865211566204E-5</v>
      </c>
      <c r="CD66" s="24">
        <f t="shared" si="48"/>
        <v>2.6444107944503486E-3</v>
      </c>
      <c r="CE66" s="24">
        <f t="shared" si="48"/>
        <v>8.6508751619494395E-4</v>
      </c>
      <c r="CF66" s="24">
        <f t="shared" si="14"/>
        <v>3.4237772922090452E-2</v>
      </c>
    </row>
    <row r="67" spans="1:84" x14ac:dyDescent="0.25">
      <c r="A67" s="31">
        <f>+[1]NEA!A68</f>
        <v>44593</v>
      </c>
      <c r="B67" s="17">
        <f>+[1]NEA!B68</f>
        <v>658.08259999999996</v>
      </c>
      <c r="C67" s="17">
        <f>+[1]NEA!C68</f>
        <v>716.47090000000003</v>
      </c>
      <c r="D67" s="17">
        <f>+[1]NEA!D68</f>
        <v>554.02919999999995</v>
      </c>
      <c r="E67" s="17">
        <f>+[1]NEA!E68</f>
        <v>608.92539999999997</v>
      </c>
      <c r="F67" s="17">
        <f>+[1]NEA!F68</f>
        <v>532.3501</v>
      </c>
      <c r="G67" s="17">
        <f>+[1]NEA!G68</f>
        <v>630.60559999999998</v>
      </c>
      <c r="H67" s="17">
        <f>+[1]NEA!H68</f>
        <v>762.85</v>
      </c>
      <c r="I67" s="17">
        <f>+[1]NEA!I68</f>
        <v>741.56230000000005</v>
      </c>
      <c r="J67" s="17">
        <f>+[1]NEA!J68</f>
        <v>551.02610000000004</v>
      </c>
      <c r="K67" s="17">
        <f>+[1]NEA!K68</f>
        <v>600.54049999999995</v>
      </c>
      <c r="L67" s="17">
        <f>+[1]NEA!L68</f>
        <v>497.35919999999999</v>
      </c>
      <c r="M67" s="17">
        <f>+[1]NEA!M68</f>
        <v>647.85929999999996</v>
      </c>
      <c r="N67" s="17">
        <f>+[1]NEA!N68</f>
        <v>566.01739999999995</v>
      </c>
      <c r="O67" s="18">
        <f>+[1]NEA!R68</f>
        <v>664.75260000000003</v>
      </c>
      <c r="P67" s="19">
        <f>+[1]NEA!S68</f>
        <v>683.85839999999996</v>
      </c>
      <c r="Q67" s="20">
        <f>+[1]NEA!T68</f>
        <v>551.35500000000002</v>
      </c>
      <c r="R67" s="18">
        <f t="shared" si="4"/>
        <v>658.08531024000001</v>
      </c>
      <c r="S67" s="19">
        <f t="shared" si="5"/>
        <v>660.62941018950835</v>
      </c>
      <c r="T67" s="19">
        <f t="shared" si="6"/>
        <v>613.87008807204006</v>
      </c>
      <c r="U67" s="19">
        <f t="shared" si="7"/>
        <v>608.05243250345779</v>
      </c>
      <c r="V67" s="19"/>
      <c r="W67" s="20">
        <f t="shared" si="8"/>
        <v>645.32224236299226</v>
      </c>
      <c r="X67" s="21"/>
      <c r="Y67" s="41">
        <f t="shared" si="47"/>
        <v>4.9633790775865716E-2</v>
      </c>
      <c r="Z67" s="24">
        <f t="shared" si="47"/>
        <v>6.2938452102923259E-2</v>
      </c>
      <c r="AA67" s="24">
        <f t="shared" si="47"/>
        <v>3.9963073871216226E-2</v>
      </c>
      <c r="AB67" s="24">
        <f t="shared" si="47"/>
        <v>3.0903117433403793E-2</v>
      </c>
      <c r="AC67" s="24">
        <f t="shared" si="47"/>
        <v>2.4935372383488863E-2</v>
      </c>
      <c r="AD67" s="24">
        <f t="shared" si="47"/>
        <v>4.7916582193752166E-2</v>
      </c>
      <c r="AE67" s="24">
        <f t="shared" si="47"/>
        <v>4.760163974341225E-2</v>
      </c>
      <c r="AF67" s="24">
        <f t="shared" si="47"/>
        <v>5.7986484876629829E-2</v>
      </c>
      <c r="AG67" s="24">
        <f t="shared" si="47"/>
        <v>1.6476656640119103E-2</v>
      </c>
      <c r="AH67" s="24">
        <f t="shared" si="47"/>
        <v>4.0522364177672632E-2</v>
      </c>
      <c r="AI67" s="24">
        <f t="shared" si="47"/>
        <v>7.1287149186065157E-2</v>
      </c>
      <c r="AJ67" s="24">
        <f t="shared" si="47"/>
        <v>4.3237915376962865E-2</v>
      </c>
      <c r="AK67" s="24">
        <f t="shared" si="47"/>
        <v>4.0499939336674062E-2</v>
      </c>
      <c r="AL67" s="24">
        <f t="shared" si="47"/>
        <v>8.4074257206150582E-2</v>
      </c>
      <c r="AM67" s="24">
        <f t="shared" si="47"/>
        <v>4.7264534531586522E-2</v>
      </c>
      <c r="AN67" s="24">
        <f t="shared" si="47"/>
        <v>3.3167302251960296E-2</v>
      </c>
      <c r="AO67" s="24">
        <f t="shared" si="45"/>
        <v>4.963695355164699E-2</v>
      </c>
      <c r="AP67" s="24">
        <f t="shared" si="45"/>
        <v>5.1659325342798823E-2</v>
      </c>
      <c r="AQ67" s="24">
        <f t="shared" si="45"/>
        <v>3.9373418229011747E-2</v>
      </c>
      <c r="AR67" s="24">
        <f t="shared" si="39"/>
        <v>3.8671745619190068E-2</v>
      </c>
      <c r="AS67" s="24" t="e">
        <f t="shared" si="39"/>
        <v>#DIV/0!</v>
      </c>
      <c r="AT67" s="24">
        <f t="shared" si="39"/>
        <v>4.3769049467424104E-2</v>
      </c>
      <c r="AU67" s="21"/>
      <c r="AV67" s="24">
        <f t="shared" si="44"/>
        <v>0.5004761931905628</v>
      </c>
      <c r="AW67" s="24">
        <f t="shared" si="44"/>
        <v>0.49826871312206289</v>
      </c>
      <c r="AX67" s="24">
        <f t="shared" si="44"/>
        <v>0.59108785041575729</v>
      </c>
      <c r="AY67" s="24">
        <f t="shared" si="44"/>
        <v>0.64260827436483425</v>
      </c>
      <c r="AZ67" s="24">
        <f t="shared" si="44"/>
        <v>0.35090820550650736</v>
      </c>
      <c r="BA67" s="24">
        <f t="shared" si="44"/>
        <v>0.42954951907851324</v>
      </c>
      <c r="BB67" s="24">
        <f t="shared" si="44"/>
        <v>0.50429330455880628</v>
      </c>
      <c r="BC67" s="24">
        <f t="shared" si="44"/>
        <v>0.55917852177063221</v>
      </c>
      <c r="BD67" s="24">
        <f t="shared" si="42"/>
        <v>0.29239481612391405</v>
      </c>
      <c r="BE67" s="24">
        <f t="shared" si="42"/>
        <v>0.42655179007704747</v>
      </c>
      <c r="BF67" s="24">
        <f t="shared" si="42"/>
        <v>0.48603256811616014</v>
      </c>
      <c r="BG67" s="24">
        <f t="shared" si="42"/>
        <v>0.65420289425815858</v>
      </c>
      <c r="BH67" s="24">
        <f t="shared" si="42"/>
        <v>0.42878988750771163</v>
      </c>
      <c r="BI67" s="24">
        <f t="shared" si="42"/>
        <v>0.54360220893894873</v>
      </c>
      <c r="BJ67" s="24">
        <f t="shared" si="42"/>
        <v>0.52806865755951748</v>
      </c>
      <c r="BK67" s="24">
        <f t="shared" si="42"/>
        <v>0.34883156552825345</v>
      </c>
      <c r="BL67" s="24">
        <f t="shared" si="46"/>
        <v>0.50047059168911034</v>
      </c>
      <c r="BM67" s="24">
        <f t="shared" si="46"/>
        <v>0.51481824961590195</v>
      </c>
      <c r="BN67" s="24">
        <f t="shared" si="46"/>
        <v>0.52825253001191275</v>
      </c>
      <c r="BO67" s="24">
        <f t="shared" si="46"/>
        <v>0.50732280611671721</v>
      </c>
      <c r="BP67" s="24" t="e">
        <f t="shared" si="46"/>
        <v>#DIV/0!</v>
      </c>
      <c r="BQ67" s="24">
        <f t="shared" si="46"/>
        <v>0.50544244888285839</v>
      </c>
      <c r="BR67" s="21"/>
      <c r="BS67" s="35">
        <f t="shared" si="11"/>
        <v>44593</v>
      </c>
      <c r="BT67" s="24">
        <f t="shared" si="41"/>
        <v>2.3892500765594193E-2</v>
      </c>
      <c r="BU67" s="24">
        <f t="shared" si="49"/>
        <v>1.2360396450194901E-3</v>
      </c>
      <c r="BV67" s="24">
        <f t="shared" si="50"/>
        <v>3.37725547240352E-3</v>
      </c>
      <c r="BW67" s="24">
        <f t="shared" si="48"/>
        <v>1.6753091724564771E-3</v>
      </c>
      <c r="BX67" s="24">
        <f t="shared" si="48"/>
        <v>3.5781120447106974E-3</v>
      </c>
      <c r="BY67" s="24">
        <f t="shared" si="48"/>
        <v>2.9080912779681153E-3</v>
      </c>
      <c r="BZ67" s="24">
        <f t="shared" si="48"/>
        <v>6.2427793940322005E-3</v>
      </c>
      <c r="CA67" s="24">
        <f t="shared" si="48"/>
        <v>4.0174488487377445E-4</v>
      </c>
      <c r="CB67" s="24">
        <f t="shared" si="48"/>
        <v>2.3277034088081518E-3</v>
      </c>
      <c r="CC67" s="24">
        <f t="shared" si="48"/>
        <v>7.1791299021953399E-4</v>
      </c>
      <c r="CD67" s="24">
        <f t="shared" si="48"/>
        <v>2.1199454035638388E-3</v>
      </c>
      <c r="CE67" s="24">
        <f t="shared" si="48"/>
        <v>1.1596139491262636E-3</v>
      </c>
      <c r="CF67" s="24">
        <f t="shared" si="14"/>
        <v>4.9637008408776252E-2</v>
      </c>
    </row>
    <row r="68" spans="1:84" x14ac:dyDescent="0.25">
      <c r="A68" s="31">
        <f>+[1]NEA!A69</f>
        <v>44621</v>
      </c>
      <c r="B68" s="17">
        <f>+[1]NEA!B69</f>
        <v>705.78380000000004</v>
      </c>
      <c r="C68" s="17">
        <f>+[1]NEA!C69</f>
        <v>771.91899999999998</v>
      </c>
      <c r="D68" s="17">
        <f>+[1]NEA!D69</f>
        <v>575.09590000000003</v>
      </c>
      <c r="E68" s="17">
        <f>+[1]NEA!E69</f>
        <v>654.52760000000001</v>
      </c>
      <c r="F68" s="17">
        <f>+[1]NEA!F69</f>
        <v>614.45500000000004</v>
      </c>
      <c r="G68" s="17">
        <f>+[1]NEA!G69</f>
        <v>654.16840000000002</v>
      </c>
      <c r="H68" s="17">
        <f>+[1]NEA!H69</f>
        <v>797.47389999999996</v>
      </c>
      <c r="I68" s="17">
        <f>+[1]NEA!I69</f>
        <v>801.06920000000002</v>
      </c>
      <c r="J68" s="17">
        <f>+[1]NEA!J69</f>
        <v>576.13599999999997</v>
      </c>
      <c r="K68" s="17">
        <f>+[1]NEA!K69</f>
        <v>618.53800000000001</v>
      </c>
      <c r="L68" s="17">
        <f>+[1]NEA!L69</f>
        <v>624.71199999999999</v>
      </c>
      <c r="M68" s="17">
        <f>+[1]NEA!M69</f>
        <v>677.59400000000005</v>
      </c>
      <c r="N68" s="17">
        <f>+[1]NEA!N69</f>
        <v>596.06830000000002</v>
      </c>
      <c r="O68" s="18">
        <f>+[1]NEA!R69</f>
        <v>710.94910000000004</v>
      </c>
      <c r="P68" s="19">
        <f>+[1]NEA!S69</f>
        <v>725.36360000000002</v>
      </c>
      <c r="Q68" s="20">
        <f>+[1]NEA!T69</f>
        <v>624.64170000000001</v>
      </c>
      <c r="R68" s="18">
        <f t="shared" si="4"/>
        <v>705.79103088000011</v>
      </c>
      <c r="S68" s="19">
        <f t="shared" si="5"/>
        <v>703.27591441911568</v>
      </c>
      <c r="T68" s="19">
        <f t="shared" si="6"/>
        <v>645.4899061706526</v>
      </c>
      <c r="U68" s="19">
        <f t="shared" si="7"/>
        <v>639.99491085753812</v>
      </c>
      <c r="V68" s="19"/>
      <c r="W68" s="20">
        <f t="shared" si="8"/>
        <v>685.39224363409039</v>
      </c>
      <c r="X68" s="21"/>
      <c r="Y68" s="41">
        <f t="shared" si="47"/>
        <v>7.2485125727378419E-2</v>
      </c>
      <c r="Z68" s="24">
        <f t="shared" si="47"/>
        <v>7.7390582087841775E-2</v>
      </c>
      <c r="AA68" s="24">
        <f t="shared" si="47"/>
        <v>3.8024530115019273E-2</v>
      </c>
      <c r="AB68" s="24">
        <f t="shared" si="47"/>
        <v>7.4889633442783099E-2</v>
      </c>
      <c r="AC68" s="24">
        <f t="shared" si="47"/>
        <v>0.15423102202854855</v>
      </c>
      <c r="AD68" s="24">
        <f t="shared" si="47"/>
        <v>3.7365351655614942E-2</v>
      </c>
      <c r="AE68" s="24">
        <f t="shared" si="47"/>
        <v>4.5387559808612421E-2</v>
      </c>
      <c r="AF68" s="24">
        <f t="shared" si="47"/>
        <v>8.0245314520438704E-2</v>
      </c>
      <c r="AG68" s="24">
        <f t="shared" si="47"/>
        <v>4.55693478040331E-2</v>
      </c>
      <c r="AH68" s="24">
        <f t="shared" si="47"/>
        <v>2.9968836406537136E-2</v>
      </c>
      <c r="AI68" s="24">
        <f t="shared" si="47"/>
        <v>0.25605799591120459</v>
      </c>
      <c r="AJ68" s="24">
        <f t="shared" si="47"/>
        <v>4.5896848281718139E-2</v>
      </c>
      <c r="AK68" s="24">
        <f t="shared" si="47"/>
        <v>5.3091830745839452E-2</v>
      </c>
      <c r="AL68" s="24">
        <f t="shared" si="47"/>
        <v>6.9494275012989881E-2</v>
      </c>
      <c r="AM68" s="24">
        <f t="shared" si="47"/>
        <v>6.069268140889994E-2</v>
      </c>
      <c r="AN68" s="24">
        <f t="shared" si="47"/>
        <v>0.13292107625758365</v>
      </c>
      <c r="AO68" s="24">
        <f t="shared" si="45"/>
        <v>7.2491696589614074E-2</v>
      </c>
      <c r="AP68" s="24">
        <f t="shared" si="45"/>
        <v>6.4554353124202768E-2</v>
      </c>
      <c r="AQ68" s="24">
        <f t="shared" si="45"/>
        <v>5.1508973499457822E-2</v>
      </c>
      <c r="AR68" s="24">
        <f t="shared" si="39"/>
        <v>5.2532440701811733E-2</v>
      </c>
      <c r="AS68" s="24" t="e">
        <f t="shared" si="39"/>
        <v>#DIV/0!</v>
      </c>
      <c r="AT68" s="24">
        <f t="shared" si="39"/>
        <v>6.2093011275069054E-2</v>
      </c>
      <c r="AU68" s="21"/>
      <c r="AV68" s="24">
        <f t="shared" si="44"/>
        <v>0.55741482623216365</v>
      </c>
      <c r="AW68" s="24">
        <f t="shared" si="44"/>
        <v>0.56477087890970235</v>
      </c>
      <c r="AX68" s="24">
        <f t="shared" si="44"/>
        <v>0.56403307473526021</v>
      </c>
      <c r="AY68" s="24">
        <f t="shared" si="44"/>
        <v>0.70716774165446661</v>
      </c>
      <c r="AZ68" s="24">
        <f t="shared" si="44"/>
        <v>0.52786449572179039</v>
      </c>
      <c r="BA68" s="24">
        <f t="shared" si="44"/>
        <v>0.4414161198297275</v>
      </c>
      <c r="BB68" s="24">
        <f t="shared" si="44"/>
        <v>0.52884043387131752</v>
      </c>
      <c r="BC68" s="24">
        <f t="shared" si="44"/>
        <v>0.61775458500909286</v>
      </c>
      <c r="BD68" s="24">
        <f t="shared" si="42"/>
        <v>0.32970765800052715</v>
      </c>
      <c r="BE68" s="24">
        <f t="shared" si="42"/>
        <v>0.44422864715960908</v>
      </c>
      <c r="BF68" s="24">
        <f t="shared" si="42"/>
        <v>0.51297996593378037</v>
      </c>
      <c r="BG68" s="24">
        <f t="shared" si="42"/>
        <v>0.66487262112878676</v>
      </c>
      <c r="BH68" s="24">
        <f t="shared" si="42"/>
        <v>0.46973228540607193</v>
      </c>
      <c r="BI68" s="24">
        <f t="shared" si="42"/>
        <v>0.61171649894698188</v>
      </c>
      <c r="BJ68" s="24">
        <f t="shared" si="42"/>
        <v>0.56870817298178711</v>
      </c>
      <c r="BK68" s="24">
        <f t="shared" si="42"/>
        <v>0.46903381844744363</v>
      </c>
      <c r="BL68" s="24">
        <f t="shared" si="46"/>
        <v>0.55741166496555028</v>
      </c>
      <c r="BM68" s="24">
        <f t="shared" si="46"/>
        <v>0.56321691170930199</v>
      </c>
      <c r="BN68" s="24">
        <f t="shared" si="46"/>
        <v>0.56120597582115495</v>
      </c>
      <c r="BO68" s="24">
        <f t="shared" si="46"/>
        <v>0.54378609815816459</v>
      </c>
      <c r="BP68" s="24" t="e">
        <f t="shared" si="46"/>
        <v>#DIV/0!</v>
      </c>
      <c r="BQ68" s="24">
        <f t="shared" si="46"/>
        <v>0.54532911123418804</v>
      </c>
      <c r="BR68" s="21"/>
      <c r="BS68" s="35">
        <f t="shared" si="11"/>
        <v>44621</v>
      </c>
      <c r="BT68" s="24">
        <f t="shared" si="41"/>
        <v>2.9751165142491213E-2</v>
      </c>
      <c r="BU68" s="24">
        <f t="shared" si="49"/>
        <v>1.1652456393771893E-3</v>
      </c>
      <c r="BV68" s="24">
        <f t="shared" si="50"/>
        <v>8.0382845557685385E-3</v>
      </c>
      <c r="BW68" s="24">
        <f t="shared" si="48"/>
        <v>1.0118345918886176E-2</v>
      </c>
      <c r="BX68" s="24">
        <f t="shared" si="48"/>
        <v>2.785647029719375E-3</v>
      </c>
      <c r="BY68" s="24">
        <f t="shared" si="48"/>
        <v>2.7674597991194363E-3</v>
      </c>
      <c r="BZ68" s="24">
        <f t="shared" si="48"/>
        <v>8.7078954374420446E-3</v>
      </c>
      <c r="CA68" s="24">
        <f t="shared" si="48"/>
        <v>1.0760034986489505E-3</v>
      </c>
      <c r="CB68" s="24">
        <f t="shared" si="48"/>
        <v>1.7065395742115108E-3</v>
      </c>
      <c r="CC68" s="24">
        <f t="shared" si="48"/>
        <v>2.6318855414198764E-3</v>
      </c>
      <c r="CD68" s="24">
        <f t="shared" si="48"/>
        <v>2.2366001623504469E-3</v>
      </c>
      <c r="CE68" s="24">
        <f t="shared" si="48"/>
        <v>1.5069228391694331E-3</v>
      </c>
      <c r="CF68" s="24">
        <f t="shared" si="14"/>
        <v>7.2491995138604187E-2</v>
      </c>
    </row>
    <row r="69" spans="1:84" x14ac:dyDescent="0.25">
      <c r="A69" s="31">
        <f>+[1]NEA!A70</f>
        <v>44652</v>
      </c>
      <c r="B69" s="17">
        <f>+[1]NEA!B70</f>
        <v>748.30560000000003</v>
      </c>
      <c r="C69" s="17">
        <f>+[1]NEA!C70</f>
        <v>821.46759999999995</v>
      </c>
      <c r="D69" s="17">
        <f>+[1]NEA!D70</f>
        <v>593.69989999999996</v>
      </c>
      <c r="E69" s="17">
        <f>+[1]NEA!E70</f>
        <v>712.37139999999999</v>
      </c>
      <c r="F69" s="17">
        <f>+[1]NEA!F70</f>
        <v>649.88639999999998</v>
      </c>
      <c r="G69" s="17">
        <f>+[1]NEA!G70</f>
        <v>690.26009999999997</v>
      </c>
      <c r="H69" s="17">
        <f>+[1]NEA!H70</f>
        <v>847.66250000000002</v>
      </c>
      <c r="I69" s="17">
        <f>+[1]NEA!I70</f>
        <v>834.0788</v>
      </c>
      <c r="J69" s="17">
        <f>+[1]NEA!J70</f>
        <v>595.97040000000004</v>
      </c>
      <c r="K69" s="17">
        <f>+[1]NEA!K70</f>
        <v>646.02589999999998</v>
      </c>
      <c r="L69" s="17">
        <f>+[1]NEA!L70</f>
        <v>642.89469999999994</v>
      </c>
      <c r="M69" s="17">
        <f>+[1]NEA!M70</f>
        <v>728.49369999999999</v>
      </c>
      <c r="N69" s="17">
        <f>+[1]NEA!N70</f>
        <v>629.26059999999995</v>
      </c>
      <c r="O69" s="18">
        <f>+[1]NEA!R70</f>
        <v>752.35640000000001</v>
      </c>
      <c r="P69" s="19">
        <f>+[1]NEA!S70</f>
        <v>772.21</v>
      </c>
      <c r="Q69" s="20">
        <f>+[1]NEA!T70</f>
        <v>650.8338</v>
      </c>
      <c r="R69" s="18">
        <f t="shared" si="4"/>
        <v>748.31061438999996</v>
      </c>
      <c r="S69" s="19">
        <f t="shared" si="5"/>
        <v>748.62161248283439</v>
      </c>
      <c r="T69" s="19">
        <f t="shared" si="6"/>
        <v>689.32793708296413</v>
      </c>
      <c r="U69" s="19">
        <f t="shared" si="7"/>
        <v>682.62425359612712</v>
      </c>
      <c r="V69" s="19"/>
      <c r="W69" s="20">
        <f t="shared" si="8"/>
        <v>724.8874833923735</v>
      </c>
      <c r="X69" s="21"/>
      <c r="Y69" s="41">
        <f t="shared" si="47"/>
        <v>6.0247628239695983E-2</v>
      </c>
      <c r="Z69" s="24">
        <f t="shared" si="47"/>
        <v>6.4188859193775372E-2</v>
      </c>
      <c r="AA69" s="24">
        <f t="shared" si="47"/>
        <v>3.2349387293493015E-2</v>
      </c>
      <c r="AB69" s="24">
        <f t="shared" si="47"/>
        <v>8.8374882892638951E-2</v>
      </c>
      <c r="AC69" s="24">
        <f t="shared" si="47"/>
        <v>5.766313236933529E-2</v>
      </c>
      <c r="AD69" s="24">
        <f t="shared" si="47"/>
        <v>5.5171879289797499E-2</v>
      </c>
      <c r="AE69" s="24">
        <f t="shared" si="47"/>
        <v>6.2934473466780716E-2</v>
      </c>
      <c r="AF69" s="24">
        <f t="shared" si="47"/>
        <v>4.1206926942141786E-2</v>
      </c>
      <c r="AG69" s="24">
        <f t="shared" si="47"/>
        <v>3.4426593720927157E-2</v>
      </c>
      <c r="AH69" s="24">
        <f t="shared" si="47"/>
        <v>4.444011523948399E-2</v>
      </c>
      <c r="AI69" s="24">
        <f t="shared" si="47"/>
        <v>2.9105731921269307E-2</v>
      </c>
      <c r="AJ69" s="24">
        <f t="shared" si="47"/>
        <v>7.5118286171365067E-2</v>
      </c>
      <c r="AK69" s="24">
        <f t="shared" si="47"/>
        <v>5.5685397126470138E-2</v>
      </c>
      <c r="AL69" s="24">
        <f t="shared" si="47"/>
        <v>5.8242284855554383E-2</v>
      </c>
      <c r="AM69" s="24">
        <f t="shared" si="47"/>
        <v>6.4583334482182453E-2</v>
      </c>
      <c r="AN69" s="24">
        <f t="shared" si="47"/>
        <v>4.1931398432093037E-2</v>
      </c>
      <c r="AO69" s="24">
        <f t="shared" si="45"/>
        <v>6.0243870564613555E-2</v>
      </c>
      <c r="AP69" s="24">
        <f t="shared" si="45"/>
        <v>6.4477820346190651E-2</v>
      </c>
      <c r="AQ69" s="24">
        <f t="shared" si="45"/>
        <v>6.7914355427150186E-2</v>
      </c>
      <c r="AR69" s="24">
        <f t="shared" si="39"/>
        <v>6.6608877688526302E-2</v>
      </c>
      <c r="AS69" s="24" t="e">
        <f t="shared" si="39"/>
        <v>#DIV/0!</v>
      </c>
      <c r="AT69" s="24">
        <f t="shared" si="39"/>
        <v>5.7624287588770029E-2</v>
      </c>
      <c r="AU69" s="21"/>
      <c r="AV69" s="24">
        <f t="shared" si="44"/>
        <v>0.58569490551380343</v>
      </c>
      <c r="AW69" s="24">
        <f t="shared" si="44"/>
        <v>0.60885734894897214</v>
      </c>
      <c r="AX69" s="24">
        <f t="shared" si="44"/>
        <v>0.54731441736578601</v>
      </c>
      <c r="AY69" s="24">
        <f t="shared" si="44"/>
        <v>0.75095521095998419</v>
      </c>
      <c r="AZ69" s="24">
        <f t="shared" si="44"/>
        <v>0.53780830164105731</v>
      </c>
      <c r="BA69" s="24">
        <f t="shared" si="44"/>
        <v>0.4590306386666525</v>
      </c>
      <c r="BB69" s="24">
        <f t="shared" si="44"/>
        <v>0.57686667548426596</v>
      </c>
      <c r="BC69" s="24">
        <f t="shared" si="44"/>
        <v>0.58845254584509421</v>
      </c>
      <c r="BD69" s="24">
        <f t="shared" si="42"/>
        <v>0.36316495046502029</v>
      </c>
      <c r="BE69" s="24">
        <f t="shared" si="42"/>
        <v>0.46738292979649154</v>
      </c>
      <c r="BF69" s="24">
        <f t="shared" si="42"/>
        <v>0.46737868633717428</v>
      </c>
      <c r="BG69" s="24">
        <f t="shared" si="42"/>
        <v>0.73374884961139641</v>
      </c>
      <c r="BH69" s="24">
        <f t="shared" si="42"/>
        <v>0.48480311618173344</v>
      </c>
      <c r="BI69" s="24">
        <f t="shared" si="42"/>
        <v>0.68454279723301625</v>
      </c>
      <c r="BJ69" s="24">
        <f t="shared" si="42"/>
        <v>0.59735572994819108</v>
      </c>
      <c r="BK69" s="24">
        <f t="shared" si="42"/>
        <v>0.46528547943280985</v>
      </c>
      <c r="BL69" s="24">
        <f t="shared" si="46"/>
        <v>0.58568491916228371</v>
      </c>
      <c r="BM69" s="24">
        <f t="shared" si="46"/>
        <v>0.600951979157335</v>
      </c>
      <c r="BN69" s="24">
        <f t="shared" si="46"/>
        <v>0.59632915837358302</v>
      </c>
      <c r="BO69" s="24">
        <f t="shared" si="46"/>
        <v>0.57354707077964351</v>
      </c>
      <c r="BP69" s="24" t="e">
        <f t="shared" si="46"/>
        <v>#DIV/0!</v>
      </c>
      <c r="BQ69" s="24">
        <f t="shared" si="46"/>
        <v>0.5628599836388104</v>
      </c>
      <c r="BR69" s="21"/>
      <c r="BS69" s="35">
        <f t="shared" si="11"/>
        <v>44652</v>
      </c>
      <c r="BT69" s="24">
        <f t="shared" si="41"/>
        <v>2.4788909379897906E-2</v>
      </c>
      <c r="BU69" s="24">
        <f t="shared" si="49"/>
        <v>9.5948022609756338E-4</v>
      </c>
      <c r="BV69" s="24">
        <f t="shared" si="50"/>
        <v>9.5069918011719719E-3</v>
      </c>
      <c r="BW69" s="24">
        <f t="shared" si="48"/>
        <v>4.0713410253961557E-3</v>
      </c>
      <c r="BX69" s="24">
        <f t="shared" si="48"/>
        <v>3.9784623279820195E-3</v>
      </c>
      <c r="BY69" s="24">
        <f t="shared" si="48"/>
        <v>3.74040940015909E-3</v>
      </c>
      <c r="BZ69" s="24">
        <f t="shared" si="48"/>
        <v>4.5039635083718235E-3</v>
      </c>
      <c r="CA69" s="24">
        <f t="shared" si="48"/>
        <v>7.9249492549985138E-4</v>
      </c>
      <c r="CB69" s="24">
        <f t="shared" si="48"/>
        <v>2.4302696661498862E-3</v>
      </c>
      <c r="CC69" s="24">
        <f t="shared" si="48"/>
        <v>3.5036893734313442E-4</v>
      </c>
      <c r="CD69" s="24">
        <f t="shared" si="48"/>
        <v>3.5698398716434076E-3</v>
      </c>
      <c r="CE69" s="24">
        <f t="shared" si="48"/>
        <v>1.5519567040218234E-3</v>
      </c>
      <c r="CF69" s="24">
        <f t="shared" si="14"/>
        <v>6.0244487773734631E-2</v>
      </c>
    </row>
    <row r="70" spans="1:84" x14ac:dyDescent="0.25">
      <c r="A70" s="31">
        <f>+[1]NEA!A71</f>
        <v>44682</v>
      </c>
      <c r="B70" s="17">
        <f>+[1]NEA!B71</f>
        <v>787.69799999999998</v>
      </c>
      <c r="C70" s="17">
        <f>+[1]NEA!C71</f>
        <v>863.0607</v>
      </c>
      <c r="D70" s="17">
        <f>+[1]NEA!D71</f>
        <v>640.19830000000002</v>
      </c>
      <c r="E70" s="17">
        <f>+[1]NEA!E71</f>
        <v>745.95510000000002</v>
      </c>
      <c r="F70" s="17">
        <f>+[1]NEA!F71</f>
        <v>683.82129999999995</v>
      </c>
      <c r="G70" s="17">
        <f>+[1]NEA!G71</f>
        <v>724.94410000000005</v>
      </c>
      <c r="H70" s="17">
        <f>+[1]NEA!H71</f>
        <v>898.99990000000003</v>
      </c>
      <c r="I70" s="17">
        <f>+[1]NEA!I71</f>
        <v>881.53510000000006</v>
      </c>
      <c r="J70" s="17">
        <f>+[1]NEA!J71</f>
        <v>611.96770000000004</v>
      </c>
      <c r="K70" s="17">
        <f>+[1]NEA!K71</f>
        <v>678.73509999999999</v>
      </c>
      <c r="L70" s="17">
        <f>+[1]NEA!L71</f>
        <v>665.6087</v>
      </c>
      <c r="M70" s="17">
        <f>+[1]NEA!M71</f>
        <v>779.62660000000005</v>
      </c>
      <c r="N70" s="17">
        <f>+[1]NEA!N71</f>
        <v>661.49030000000005</v>
      </c>
      <c r="O70" s="18">
        <f>+[1]NEA!R71</f>
        <v>777.33929999999998</v>
      </c>
      <c r="P70" s="19">
        <f>+[1]NEA!S71</f>
        <v>814.22649999999999</v>
      </c>
      <c r="Q70" s="20">
        <f>+[1]NEA!T71</f>
        <v>690.01379999999995</v>
      </c>
      <c r="R70" s="18">
        <f t="shared" ref="R70:R95" si="51">+SUMPRODUCT($C$3:$N$3,C70:N70)</f>
        <v>787.70206046999999</v>
      </c>
      <c r="S70" s="19">
        <f t="shared" ref="S70:S111" si="52">+($C$3*$C70+$D$3*$D70+$E$3*$E70+$G$3*$G70+$K$3*$K70+$M$3*$M70+$N$3*$N70)/SUM($C$3:$E$3,$G$3,$K$3,$M$3:$N$3)</f>
        <v>787.90876230431195</v>
      </c>
      <c r="T70" s="19">
        <f t="shared" ref="T70:T111" si="53">+($E$3*$E70+$G$3*$G70+$K$3*$K70+$M$3*$M70+$N$3*$N70)/SUM($E$3,$G$3,$K$3,$M$3:$N$3)</f>
        <v>725.43610693829351</v>
      </c>
      <c r="U70" s="19">
        <f t="shared" ref="U70:U111" si="54">+($E$3*$E70+$G$3*$G70+$K$3*$K70+$N$3*$N70)/SUM($E$3,$G$3,$K$3,$N$3)</f>
        <v>716.16076320885202</v>
      </c>
      <c r="V70" s="19"/>
      <c r="W70" s="20">
        <f t="shared" ref="W70:W111" si="55">($E$3*$E70+SUMPRODUCT($G$3:$L$3,$G70:$L70)+$N$3*$N70)/SUM($E$3,$G$3:$L$3,$N$3)</f>
        <v>761.83097530735552</v>
      </c>
      <c r="X70" s="21"/>
      <c r="Y70" s="41">
        <f t="shared" si="47"/>
        <v>5.2642129098058321E-2</v>
      </c>
      <c r="Z70" s="24">
        <f t="shared" si="47"/>
        <v>5.0632672548497348E-2</v>
      </c>
      <c r="AA70" s="24">
        <f t="shared" si="47"/>
        <v>7.8319703270962382E-2</v>
      </c>
      <c r="AB70" s="24">
        <f t="shared" si="47"/>
        <v>4.7143526536859826E-2</v>
      </c>
      <c r="AC70" s="24">
        <f t="shared" si="47"/>
        <v>5.2216664327796369E-2</v>
      </c>
      <c r="AD70" s="24">
        <f t="shared" si="47"/>
        <v>5.0247725458852477E-2</v>
      </c>
      <c r="AE70" s="24">
        <f t="shared" si="47"/>
        <v>6.0563490776104789E-2</v>
      </c>
      <c r="AF70" s="24">
        <f t="shared" si="47"/>
        <v>5.689666252157477E-2</v>
      </c>
      <c r="AG70" s="24">
        <f t="shared" si="47"/>
        <v>2.6842440497044873E-2</v>
      </c>
      <c r="AH70" s="24">
        <f t="shared" si="47"/>
        <v>5.0631406573637294E-2</v>
      </c>
      <c r="AI70" s="24">
        <f t="shared" si="47"/>
        <v>3.5330824783592174E-2</v>
      </c>
      <c r="AJ70" s="24">
        <f t="shared" si="47"/>
        <v>7.0189900063651889E-2</v>
      </c>
      <c r="AK70" s="24">
        <f t="shared" si="47"/>
        <v>5.1218366444681473E-2</v>
      </c>
      <c r="AL70" s="24">
        <f t="shared" si="47"/>
        <v>3.3206203868272999E-2</v>
      </c>
      <c r="AM70" s="24">
        <f t="shared" si="47"/>
        <v>5.4410717291928368E-2</v>
      </c>
      <c r="AN70" s="24">
        <f t="shared" si="47"/>
        <v>6.0199700753095442E-2</v>
      </c>
      <c r="AO70" s="24">
        <f t="shared" si="45"/>
        <v>5.2640501581165955E-2</v>
      </c>
      <c r="AP70" s="24">
        <f t="shared" si="45"/>
        <v>5.2479315539902816E-2</v>
      </c>
      <c r="AQ70" s="24">
        <f t="shared" si="45"/>
        <v>5.2381700947924159E-2</v>
      </c>
      <c r="AR70" s="24">
        <f t="shared" si="39"/>
        <v>4.9128798802637652E-2</v>
      </c>
      <c r="AS70" s="24" t="e">
        <f t="shared" si="39"/>
        <v>#DIV/0!</v>
      </c>
      <c r="AT70" s="24">
        <f t="shared" si="39"/>
        <v>5.0964450016562024E-2</v>
      </c>
      <c r="AU70" s="21"/>
      <c r="AV70" s="24">
        <f t="shared" si="44"/>
        <v>0.61826347582182484</v>
      </c>
      <c r="AW70" s="24">
        <f t="shared" si="44"/>
        <v>0.64535205483917757</v>
      </c>
      <c r="AX70" s="24">
        <f t="shared" si="44"/>
        <v>0.64858200197923077</v>
      </c>
      <c r="AY70" s="24">
        <f t="shared" si="44"/>
        <v>0.72440520043487222</v>
      </c>
      <c r="AZ70" s="24">
        <f t="shared" si="44"/>
        <v>0.57403004973301242</v>
      </c>
      <c r="BA70" s="24">
        <f t="shared" si="44"/>
        <v>0.51477922114285035</v>
      </c>
      <c r="BB70" s="24">
        <f t="shared" si="44"/>
        <v>0.61013388649826461</v>
      </c>
      <c r="BC70" s="24">
        <f t="shared" si="44"/>
        <v>0.60633115270945304</v>
      </c>
      <c r="BD70" s="24">
        <f t="shared" si="42"/>
        <v>0.37916947529522438</v>
      </c>
      <c r="BE70" s="24">
        <f t="shared" si="42"/>
        <v>0.49139542083762988</v>
      </c>
      <c r="BF70" s="24">
        <f t="shared" si="42"/>
        <v>0.51922238559533063</v>
      </c>
      <c r="BG70" s="24">
        <f t="shared" si="42"/>
        <v>0.81225527194640401</v>
      </c>
      <c r="BH70" s="24">
        <f t="shared" si="42"/>
        <v>0.51790476964109233</v>
      </c>
      <c r="BI70" s="24">
        <f t="shared" si="42"/>
        <v>0.6758376393119172</v>
      </c>
      <c r="BJ70" s="24">
        <f t="shared" si="42"/>
        <v>0.63451410520492102</v>
      </c>
      <c r="BK70" s="24">
        <f t="shared" si="42"/>
        <v>0.50709993685595967</v>
      </c>
      <c r="BL70" s="24">
        <f t="shared" si="46"/>
        <v>0.61825132478979938</v>
      </c>
      <c r="BM70" s="24">
        <f t="shared" si="46"/>
        <v>0.6353762148917772</v>
      </c>
      <c r="BN70" s="24">
        <f t="shared" si="46"/>
        <v>0.62194701344019054</v>
      </c>
      <c r="BO70" s="24">
        <f t="shared" si="46"/>
        <v>0.59081965640348399</v>
      </c>
      <c r="BP70" s="24" t="e">
        <f t="shared" si="46"/>
        <v>#DIV/0!</v>
      </c>
      <c r="BQ70" s="24">
        <f t="shared" si="46"/>
        <v>0.58350857059713035</v>
      </c>
      <c r="BR70" s="21"/>
      <c r="BS70" s="35">
        <f t="shared" ref="BS70:BS95" si="56">+A70</f>
        <v>44682</v>
      </c>
      <c r="BT70" s="24">
        <f t="shared" si="41"/>
        <v>1.9626371378217693E-2</v>
      </c>
      <c r="BU70" s="24">
        <f t="shared" si="49"/>
        <v>2.2618322781494649E-3</v>
      </c>
      <c r="BV70" s="24">
        <f t="shared" si="50"/>
        <v>5.2060404198498618E-3</v>
      </c>
      <c r="BW70" s="24">
        <f t="shared" si="48"/>
        <v>3.6778027452955019E-3</v>
      </c>
      <c r="BX70" s="24">
        <f t="shared" si="48"/>
        <v>3.6060336846336664E-3</v>
      </c>
      <c r="BY70" s="24">
        <f t="shared" si="48"/>
        <v>3.6086155709645898E-3</v>
      </c>
      <c r="BZ70" s="24">
        <f t="shared" si="48"/>
        <v>6.1071862752330132E-3</v>
      </c>
      <c r="CA70" s="24">
        <f t="shared" si="48"/>
        <v>6.028604623565558E-4</v>
      </c>
      <c r="CB70" s="24">
        <f t="shared" si="48"/>
        <v>2.7275675606329829E-3</v>
      </c>
      <c r="CC70" s="24">
        <f t="shared" si="48"/>
        <v>4.1281316082627297E-4</v>
      </c>
      <c r="CD70" s="24">
        <f t="shared" si="48"/>
        <v>3.3824129473306128E-3</v>
      </c>
      <c r="CE70" s="24">
        <f t="shared" si="48"/>
        <v>1.4213178412669945E-3</v>
      </c>
      <c r="CF70" s="24">
        <f t="shared" si="14"/>
        <v>5.2640854324757201E-2</v>
      </c>
    </row>
    <row r="71" spans="1:84" x14ac:dyDescent="0.25">
      <c r="A71" s="31">
        <f>+[1]NEA!A72</f>
        <v>44713</v>
      </c>
      <c r="B71" s="17">
        <f>+[1]NEA!B72</f>
        <v>826.48220000000003</v>
      </c>
      <c r="C71" s="17">
        <f>+[1]NEA!C72</f>
        <v>900.13440000000003</v>
      </c>
      <c r="D71" s="17">
        <f>+[1]NEA!D72</f>
        <v>678.74149999999997</v>
      </c>
      <c r="E71" s="17">
        <f>+[1]NEA!E72</f>
        <v>790.39179999999999</v>
      </c>
      <c r="F71" s="17">
        <f>+[1]NEA!F72</f>
        <v>711.6069</v>
      </c>
      <c r="G71" s="17">
        <f>+[1]NEA!G72</f>
        <v>764.26279999999997</v>
      </c>
      <c r="H71" s="17">
        <f>+[1]NEA!H72</f>
        <v>959.80219999999997</v>
      </c>
      <c r="I71" s="17">
        <f>+[1]NEA!I72</f>
        <v>940.27970000000005</v>
      </c>
      <c r="J71" s="17">
        <f>+[1]NEA!J72</f>
        <v>623.60950000000003</v>
      </c>
      <c r="K71" s="17">
        <f>+[1]NEA!K72</f>
        <v>704.30150000000003</v>
      </c>
      <c r="L71" s="17">
        <f>+[1]NEA!L72</f>
        <v>669.23800000000006</v>
      </c>
      <c r="M71" s="17">
        <f>+[1]NEA!M72</f>
        <v>816.69380000000001</v>
      </c>
      <c r="N71" s="17">
        <f>+[1]NEA!N72</f>
        <v>696.59569999999997</v>
      </c>
      <c r="O71" s="18">
        <f>+[1]NEA!R72</f>
        <v>817.55169999999998</v>
      </c>
      <c r="P71" s="19">
        <f>+[1]NEA!S72</f>
        <v>854.69960000000003</v>
      </c>
      <c r="Q71" s="20">
        <f>+[1]NEA!T72</f>
        <v>721.10530000000006</v>
      </c>
      <c r="R71" s="18">
        <f t="shared" si="51"/>
        <v>826.48443180000015</v>
      </c>
      <c r="S71" s="19">
        <f t="shared" si="52"/>
        <v>825.39296440538305</v>
      </c>
      <c r="T71" s="19">
        <f t="shared" si="53"/>
        <v>763.23445361676988</v>
      </c>
      <c r="U71" s="19">
        <f t="shared" si="54"/>
        <v>754.08425428769021</v>
      </c>
      <c r="V71" s="19"/>
      <c r="W71" s="20">
        <f t="shared" si="55"/>
        <v>803.92398806001245</v>
      </c>
      <c r="X71" s="21"/>
      <c r="Y71" s="41">
        <f t="shared" si="47"/>
        <v>4.9237398089115425E-2</v>
      </c>
      <c r="Z71" s="24">
        <f t="shared" si="47"/>
        <v>4.2956074816058676E-2</v>
      </c>
      <c r="AA71" s="24">
        <f t="shared" si="47"/>
        <v>6.0205095827339683E-2</v>
      </c>
      <c r="AB71" s="24">
        <f t="shared" si="47"/>
        <v>5.9570207375752249E-2</v>
      </c>
      <c r="AC71" s="24">
        <f t="shared" si="47"/>
        <v>4.0632837848133763E-2</v>
      </c>
      <c r="AD71" s="24">
        <f t="shared" si="47"/>
        <v>5.4236871504989015E-2</v>
      </c>
      <c r="AE71" s="24">
        <f t="shared" si="47"/>
        <v>6.7633266700029671E-2</v>
      </c>
      <c r="AF71" s="24">
        <f t="shared" si="47"/>
        <v>6.6638980115482527E-2</v>
      </c>
      <c r="AG71" s="24">
        <f t="shared" si="47"/>
        <v>1.9023553040462771E-2</v>
      </c>
      <c r="AH71" s="24">
        <f t="shared" si="47"/>
        <v>3.7667714547251263E-2</v>
      </c>
      <c r="AI71" s="24">
        <f t="shared" si="47"/>
        <v>5.452603008344159E-3</v>
      </c>
      <c r="AJ71" s="24">
        <f t="shared" si="47"/>
        <v>4.7544811836846002E-2</v>
      </c>
      <c r="AK71" s="24">
        <f t="shared" si="47"/>
        <v>5.3070165957082027E-2</v>
      </c>
      <c r="AL71" s="24">
        <f t="shared" si="47"/>
        <v>5.1730820762567964E-2</v>
      </c>
      <c r="AM71" s="24">
        <f t="shared" si="47"/>
        <v>4.9707421706367994E-2</v>
      </c>
      <c r="AN71" s="24">
        <f t="shared" si="47"/>
        <v>4.505924374266157E-2</v>
      </c>
      <c r="AO71" s="24">
        <f t="shared" si="45"/>
        <v>4.9234822753744911E-2</v>
      </c>
      <c r="AP71" s="24">
        <f t="shared" si="45"/>
        <v>4.7574292728316703E-2</v>
      </c>
      <c r="AQ71" s="24">
        <f t="shared" si="45"/>
        <v>5.2104308452476156E-2</v>
      </c>
      <c r="AR71" s="24">
        <f t="shared" si="39"/>
        <v>5.2953879948570481E-2</v>
      </c>
      <c r="AS71" s="24" t="e">
        <f t="shared" si="39"/>
        <v>#DIV/0!</v>
      </c>
      <c r="AT71" s="24">
        <f t="shared" si="39"/>
        <v>5.5252430154437926E-2</v>
      </c>
      <c r="AU71" s="21"/>
      <c r="AV71" s="24">
        <f t="shared" si="44"/>
        <v>0.65083614204567475</v>
      </c>
      <c r="AW71" s="24">
        <f t="shared" si="44"/>
        <v>0.67287097623093794</v>
      </c>
      <c r="AX71" s="24">
        <f t="shared" si="44"/>
        <v>0.6307007067539363</v>
      </c>
      <c r="AY71" s="24">
        <f t="shared" si="44"/>
        <v>0.79802779055488759</v>
      </c>
      <c r="AZ71" s="24">
        <f t="shared" si="44"/>
        <v>0.60573623172381419</v>
      </c>
      <c r="BA71" s="24">
        <f t="shared" si="44"/>
        <v>0.54466862284361395</v>
      </c>
      <c r="BB71" s="24">
        <f t="shared" si="44"/>
        <v>0.64549941169844871</v>
      </c>
      <c r="BC71" s="24">
        <f t="shared" si="44"/>
        <v>0.6676551974395275</v>
      </c>
      <c r="BD71" s="24">
        <f t="shared" si="42"/>
        <v>0.32488677765717444</v>
      </c>
      <c r="BE71" s="24">
        <f t="shared" si="42"/>
        <v>0.50022248744154796</v>
      </c>
      <c r="BF71" s="24">
        <f t="shared" si="42"/>
        <v>0.5145092245845293</v>
      </c>
      <c r="BG71" s="24">
        <f t="shared" si="42"/>
        <v>0.85669742695294016</v>
      </c>
      <c r="BH71" s="24">
        <f t="shared" si="42"/>
        <v>0.55855083858204546</v>
      </c>
      <c r="BI71" s="24">
        <f t="shared" si="42"/>
        <v>0.76862618777100988</v>
      </c>
      <c r="BJ71" s="24">
        <f t="shared" si="42"/>
        <v>0.65905323861047882</v>
      </c>
      <c r="BK71" s="24">
        <f t="shared" si="42"/>
        <v>0.53345647395216544</v>
      </c>
      <c r="BL71" s="24">
        <f t="shared" si="46"/>
        <v>0.65082036909357921</v>
      </c>
      <c r="BM71" s="24">
        <f t="shared" si="46"/>
        <v>0.66750778975916236</v>
      </c>
      <c r="BN71" s="24">
        <f t="shared" si="46"/>
        <v>0.66453728473206253</v>
      </c>
      <c r="BO71" s="24">
        <f t="shared" si="46"/>
        <v>0.63320378890774021</v>
      </c>
      <c r="BP71" s="24" t="e">
        <f t="shared" si="46"/>
        <v>#DIV/0!</v>
      </c>
      <c r="BQ71" s="24">
        <f t="shared" si="46"/>
        <v>0.62244695272706152</v>
      </c>
      <c r="BR71" s="21"/>
      <c r="BS71" s="35">
        <f t="shared" si="56"/>
        <v>44713</v>
      </c>
      <c r="BT71" s="24">
        <f t="shared" si="41"/>
        <v>1.661896243230275E-2</v>
      </c>
      <c r="BU71" s="24">
        <f t="shared" si="49"/>
        <v>1.7811045349867571E-3</v>
      </c>
      <c r="BV71" s="24">
        <f t="shared" si="50"/>
        <v>6.5439511081658167E-3</v>
      </c>
      <c r="BW71" s="24">
        <f t="shared" si="48"/>
        <v>2.8607564828144845E-3</v>
      </c>
      <c r="BX71" s="24">
        <f t="shared" si="48"/>
        <v>3.8834615042820904E-3</v>
      </c>
      <c r="BY71" s="24">
        <f t="shared" si="48"/>
        <v>4.0601867466973337E-3</v>
      </c>
      <c r="BZ71" s="24">
        <f t="shared" si="48"/>
        <v>7.1818196567720099E-3</v>
      </c>
      <c r="CA71" s="24">
        <f t="shared" si="48"/>
        <v>4.1678252325129644E-4</v>
      </c>
      <c r="CB71" s="24">
        <f t="shared" si="48"/>
        <v>2.0253236138723252E-3</v>
      </c>
      <c r="CC71" s="24">
        <f t="shared" si="48"/>
        <v>6.2661679983954223E-5</v>
      </c>
      <c r="CD71" s="24">
        <f t="shared" si="48"/>
        <v>2.3293526199127047E-3</v>
      </c>
      <c r="CE71" s="24">
        <f t="shared" si="48"/>
        <v>1.4707136491396416E-3</v>
      </c>
      <c r="CF71" s="24">
        <f t="shared" ref="CF71:CF95" si="57">+SUM(BT71:CE71)</f>
        <v>4.9235076552181171E-2</v>
      </c>
    </row>
    <row r="72" spans="1:84" x14ac:dyDescent="0.25">
      <c r="A72" s="31">
        <f>+[1]NEA!A73</f>
        <v>44743</v>
      </c>
      <c r="B72" s="17">
        <f>+[1]NEA!B73</f>
        <v>887.95740000000001</v>
      </c>
      <c r="C72" s="17">
        <f>+[1]NEA!C73</f>
        <v>959.17089999999996</v>
      </c>
      <c r="D72" s="17">
        <f>+[1]NEA!D73</f>
        <v>721.14250000000004</v>
      </c>
      <c r="E72" s="17">
        <f>+[1]NEA!E73</f>
        <v>867.83240000000001</v>
      </c>
      <c r="F72" s="17">
        <f>+[1]NEA!F73</f>
        <v>750.77719999999999</v>
      </c>
      <c r="G72" s="17">
        <f>+[1]NEA!G73</f>
        <v>850.14930000000004</v>
      </c>
      <c r="H72" s="17">
        <f>+[1]NEA!H73</f>
        <v>1023.7507000000001</v>
      </c>
      <c r="I72" s="17">
        <f>+[1]NEA!I73</f>
        <v>988.6105</v>
      </c>
      <c r="J72" s="17">
        <f>+[1]NEA!J73</f>
        <v>665.15189999999996</v>
      </c>
      <c r="K72" s="17">
        <f>+[1]NEA!K73</f>
        <v>784.64760000000001</v>
      </c>
      <c r="L72" s="17">
        <f>+[1]NEA!L73</f>
        <v>693.55510000000004</v>
      </c>
      <c r="M72" s="17">
        <f>+[1]NEA!M73</f>
        <v>887.13620000000003</v>
      </c>
      <c r="N72" s="17">
        <f>+[1]NEA!N73</f>
        <v>763.88800000000003</v>
      </c>
      <c r="O72" s="18">
        <f>+[1]NEA!R73</f>
        <v>895.27850000000001</v>
      </c>
      <c r="P72" s="19">
        <f>+[1]NEA!S73</f>
        <v>919.89599999999996</v>
      </c>
      <c r="Q72" s="20">
        <f>+[1]NEA!T73</f>
        <v>756.37829999999997</v>
      </c>
      <c r="R72" s="18">
        <f t="shared" si="51"/>
        <v>887.95670369999993</v>
      </c>
      <c r="S72" s="19">
        <f t="shared" si="52"/>
        <v>892.37374604504259</v>
      </c>
      <c r="T72" s="19">
        <f t="shared" si="53"/>
        <v>841.13885467965758</v>
      </c>
      <c r="U72" s="19">
        <f t="shared" si="54"/>
        <v>833.26586507607203</v>
      </c>
      <c r="V72" s="19"/>
      <c r="W72" s="20">
        <f t="shared" si="55"/>
        <v>871.47863948739325</v>
      </c>
      <c r="X72" s="21"/>
      <c r="Y72" s="41">
        <f t="shared" si="47"/>
        <v>7.4381759219980692E-2</v>
      </c>
      <c r="Z72" s="24">
        <f t="shared" si="47"/>
        <v>6.5586316887789042E-2</v>
      </c>
      <c r="AA72" s="24">
        <f t="shared" si="47"/>
        <v>6.2470027248960225E-2</v>
      </c>
      <c r="AB72" s="24">
        <f t="shared" si="47"/>
        <v>9.7977484078149546E-2</v>
      </c>
      <c r="AC72" s="24">
        <f t="shared" si="47"/>
        <v>5.5044856928734065E-2</v>
      </c>
      <c r="AD72" s="24">
        <f t="shared" si="47"/>
        <v>0.1123782290594284</v>
      </c>
      <c r="AE72" s="24">
        <f t="shared" si="47"/>
        <v>6.6626748719684104E-2</v>
      </c>
      <c r="AF72" s="24">
        <f t="shared" si="47"/>
        <v>5.1400450312816481E-2</v>
      </c>
      <c r="AG72" s="24">
        <f t="shared" si="47"/>
        <v>6.6616047382215937E-2</v>
      </c>
      <c r="AH72" s="24">
        <f t="shared" si="47"/>
        <v>0.11407912662403819</v>
      </c>
      <c r="AI72" s="24">
        <f t="shared" si="47"/>
        <v>3.6335503961221649E-2</v>
      </c>
      <c r="AJ72" s="24">
        <f t="shared" si="47"/>
        <v>8.6253134283620136E-2</v>
      </c>
      <c r="AK72" s="24">
        <f t="shared" si="47"/>
        <v>9.6601658609147378E-2</v>
      </c>
      <c r="AL72" s="24">
        <f t="shared" si="47"/>
        <v>9.5072641889191845E-2</v>
      </c>
      <c r="AM72" s="24">
        <f t="shared" si="47"/>
        <v>7.6279899978893173E-2</v>
      </c>
      <c r="AN72" s="24">
        <f t="shared" si="47"/>
        <v>4.8915186173225988E-2</v>
      </c>
      <c r="AO72" s="24">
        <f t="shared" si="45"/>
        <v>7.4378015525494279E-2</v>
      </c>
      <c r="AP72" s="24">
        <f t="shared" si="45"/>
        <v>8.1150172739735904E-2</v>
      </c>
      <c r="AQ72" s="24">
        <f t="shared" si="45"/>
        <v>0.10207138932698734</v>
      </c>
      <c r="AR72" s="24">
        <f t="shared" si="39"/>
        <v>0.1050036654898423</v>
      </c>
      <c r="AS72" s="24" t="e">
        <f t="shared" si="39"/>
        <v>#DIV/0!</v>
      </c>
      <c r="AT72" s="24">
        <f t="shared" si="39"/>
        <v>8.4031142783038693E-2</v>
      </c>
      <c r="AU72" s="21"/>
      <c r="AV72" s="24">
        <f t="shared" si="44"/>
        <v>0.72235874380488485</v>
      </c>
      <c r="AW72" s="24">
        <f t="shared" si="44"/>
        <v>0.73002479500874862</v>
      </c>
      <c r="AX72" s="24">
        <f t="shared" si="44"/>
        <v>0.69707781411562664</v>
      </c>
      <c r="AY72" s="24">
        <f t="shared" si="44"/>
        <v>0.91303320392882403</v>
      </c>
      <c r="AZ72" s="24">
        <f t="shared" si="44"/>
        <v>0.66476643668628688</v>
      </c>
      <c r="BA72" s="24">
        <f t="shared" si="44"/>
        <v>0.66909978678540716</v>
      </c>
      <c r="BB72" s="24">
        <f t="shared" si="44"/>
        <v>0.6803941024157445</v>
      </c>
      <c r="BC72" s="24">
        <f t="shared" si="44"/>
        <v>0.70396851880067812</v>
      </c>
      <c r="BD72" s="24">
        <f t="shared" si="42"/>
        <v>0.39517848333215855</v>
      </c>
      <c r="BE72" s="24">
        <f t="shared" si="42"/>
        <v>0.62105181824248246</v>
      </c>
      <c r="BF72" s="24">
        <f t="shared" si="42"/>
        <v>0.56707674044108303</v>
      </c>
      <c r="BG72" s="24">
        <f t="shared" si="42"/>
        <v>0.92939666350442085</v>
      </c>
      <c r="BH72" s="24">
        <f t="shared" si="42"/>
        <v>0.66407868847887896</v>
      </c>
      <c r="BI72" s="24">
        <f t="shared" si="42"/>
        <v>0.85622235063146879</v>
      </c>
      <c r="BJ72" s="24">
        <f t="shared" si="42"/>
        <v>0.73151190313730829</v>
      </c>
      <c r="BK72" s="24">
        <f t="shared" si="42"/>
        <v>0.58638584342820166</v>
      </c>
      <c r="BL72" s="24">
        <f t="shared" si="46"/>
        <v>0.72234015821722708</v>
      </c>
      <c r="BM72" s="24">
        <f t="shared" si="46"/>
        <v>0.74873805531627835</v>
      </c>
      <c r="BN72" s="24">
        <f t="shared" si="46"/>
        <v>0.7765657784157407</v>
      </c>
      <c r="BO72" s="24">
        <f t="shared" si="46"/>
        <v>0.75128674373683246</v>
      </c>
      <c r="BP72" s="24" t="e">
        <f t="shared" si="46"/>
        <v>#DIV/0!</v>
      </c>
      <c r="BQ72" s="24">
        <f t="shared" si="46"/>
        <v>0.70715314280636821</v>
      </c>
      <c r="BR72" s="21"/>
      <c r="BS72" s="35">
        <f t="shared" si="56"/>
        <v>44743</v>
      </c>
      <c r="BT72" s="24">
        <f t="shared" si="41"/>
        <v>2.52223074495736E-2</v>
      </c>
      <c r="BU72" s="24">
        <f t="shared" si="49"/>
        <v>1.867428481823326E-3</v>
      </c>
      <c r="BV72" s="24">
        <f t="shared" si="50"/>
        <v>1.0869090223600704E-2</v>
      </c>
      <c r="BW72" s="24">
        <f t="shared" si="48"/>
        <v>3.8436536564247846E-3</v>
      </c>
      <c r="BX72" s="24">
        <f t="shared" si="48"/>
        <v>8.0848319540336201E-3</v>
      </c>
      <c r="BY72" s="24">
        <f t="shared" si="48"/>
        <v>4.0698893454692723E-3</v>
      </c>
      <c r="BZ72" s="24">
        <f t="shared" si="48"/>
        <v>5.6314050562734381E-3</v>
      </c>
      <c r="CA72" s="24">
        <f t="shared" si="48"/>
        <v>1.4174481676677343E-3</v>
      </c>
      <c r="CB72" s="24">
        <f t="shared" si="48"/>
        <v>6.0661882857247244E-3</v>
      </c>
      <c r="CC72" s="24">
        <f t="shared" si="48"/>
        <v>4.0014480650641928E-4</v>
      </c>
      <c r="CD72" s="24">
        <f t="shared" si="48"/>
        <v>4.2189641833786625E-3</v>
      </c>
      <c r="CE72" s="24">
        <f t="shared" si="48"/>
        <v>2.6868647624836957E-3</v>
      </c>
      <c r="CF72" s="24">
        <f t="shared" si="57"/>
        <v>7.4378216372959993E-2</v>
      </c>
    </row>
    <row r="73" spans="1:84" x14ac:dyDescent="0.25">
      <c r="A73" s="31">
        <f>+[1]NEA!A74</f>
        <v>44774</v>
      </c>
      <c r="B73" s="17">
        <f>+[1]NEA!B74</f>
        <v>955.64210000000003</v>
      </c>
      <c r="C73" s="17">
        <f>+[1]NEA!C74</f>
        <v>1031.0056</v>
      </c>
      <c r="D73" s="17">
        <f>+[1]NEA!D74</f>
        <v>768.26440000000002</v>
      </c>
      <c r="E73" s="17">
        <f>+[1]NEA!E74</f>
        <v>959.78470000000004</v>
      </c>
      <c r="F73" s="17">
        <f>+[1]NEA!F74</f>
        <v>809.7423</v>
      </c>
      <c r="G73" s="17">
        <f>+[1]NEA!G74</f>
        <v>922.90980000000002</v>
      </c>
      <c r="H73" s="17">
        <f>+[1]NEA!H74</f>
        <v>1077.5753</v>
      </c>
      <c r="I73" s="17">
        <f>+[1]NEA!I74</f>
        <v>1066.0541000000001</v>
      </c>
      <c r="J73" s="17">
        <f>+[1]NEA!J74</f>
        <v>688.1739</v>
      </c>
      <c r="K73" s="17">
        <f>+[1]NEA!K74</f>
        <v>827.1721</v>
      </c>
      <c r="L73" s="17">
        <f>+[1]NEA!L74</f>
        <v>724.26790000000005</v>
      </c>
      <c r="M73" s="17">
        <f>+[1]NEA!M74</f>
        <v>949.72490000000005</v>
      </c>
      <c r="N73" s="17">
        <f>+[1]NEA!N74</f>
        <v>836.19359999999995</v>
      </c>
      <c r="O73" s="18">
        <f>+[1]NEA!R74</f>
        <v>999.51589999999999</v>
      </c>
      <c r="P73" s="19">
        <f>+[1]NEA!S74</f>
        <v>983.73040000000003</v>
      </c>
      <c r="Q73" s="20">
        <f>+[1]NEA!T74</f>
        <v>813.49469999999997</v>
      </c>
      <c r="R73" s="18">
        <f t="shared" si="51"/>
        <v>955.63973811000017</v>
      </c>
      <c r="S73" s="19">
        <f t="shared" si="52"/>
        <v>963.15795049436974</v>
      </c>
      <c r="T73" s="19">
        <f t="shared" si="53"/>
        <v>913.37088287570111</v>
      </c>
      <c r="U73" s="19">
        <f t="shared" si="54"/>
        <v>907.14846293222672</v>
      </c>
      <c r="V73" s="19"/>
      <c r="W73" s="20">
        <f t="shared" si="55"/>
        <v>939.66525007293194</v>
      </c>
      <c r="X73" s="21"/>
      <c r="Y73" s="41">
        <f t="shared" si="47"/>
        <v>7.6225165756825808E-2</v>
      </c>
      <c r="Z73" s="24">
        <f t="shared" si="47"/>
        <v>7.4892493089604883E-2</v>
      </c>
      <c r="AA73" s="24">
        <f t="shared" si="47"/>
        <v>6.5343396069431403E-2</v>
      </c>
      <c r="AB73" s="24">
        <f t="shared" si="47"/>
        <v>0.10595628833401483</v>
      </c>
      <c r="AC73" s="24">
        <f t="shared" si="47"/>
        <v>7.8538746248554281E-2</v>
      </c>
      <c r="AD73" s="24">
        <f t="shared" si="47"/>
        <v>8.5585555384213086E-2</v>
      </c>
      <c r="AE73" s="24">
        <f t="shared" si="47"/>
        <v>5.2575885906598119E-2</v>
      </c>
      <c r="AF73" s="24">
        <f t="shared" si="47"/>
        <v>7.8335805658548141E-2</v>
      </c>
      <c r="AG73" s="24">
        <f t="shared" si="47"/>
        <v>3.4611642844288637E-2</v>
      </c>
      <c r="AH73" s="24">
        <f t="shared" si="47"/>
        <v>5.4195666946537546E-2</v>
      </c>
      <c r="AI73" s="24">
        <f t="shared" si="47"/>
        <v>4.4283143473388131E-2</v>
      </c>
      <c r="AJ73" s="24">
        <f t="shared" si="47"/>
        <v>7.055139898473306E-2</v>
      </c>
      <c r="AK73" s="24">
        <f t="shared" si="47"/>
        <v>9.4654713780030431E-2</v>
      </c>
      <c r="AL73" s="24">
        <f t="shared" si="47"/>
        <v>0.11643013877804509</v>
      </c>
      <c r="AM73" s="24">
        <f t="shared" si="47"/>
        <v>6.939306182438032E-2</v>
      </c>
      <c r="AN73" s="24">
        <f t="shared" si="47"/>
        <v>7.5513007181723824E-2</v>
      </c>
      <c r="AO73" s="24">
        <f t="shared" si="45"/>
        <v>7.6223349773670179E-2</v>
      </c>
      <c r="AP73" s="24">
        <f t="shared" si="45"/>
        <v>7.9321253861444729E-2</v>
      </c>
      <c r="AQ73" s="24">
        <f t="shared" si="45"/>
        <v>8.5874083445536042E-2</v>
      </c>
      <c r="AR73" s="24">
        <f t="shared" si="39"/>
        <v>8.8666296019950019E-2</v>
      </c>
      <c r="AS73" s="24" t="e">
        <f t="shared" si="39"/>
        <v>#DIV/0!</v>
      </c>
      <c r="AT73" s="24">
        <f t="shared" si="39"/>
        <v>7.8242434749343115E-2</v>
      </c>
      <c r="AU73" s="21"/>
      <c r="AV73" s="24">
        <f t="shared" si="44"/>
        <v>0.80425438639550939</v>
      </c>
      <c r="AW73" s="24">
        <f t="shared" si="44"/>
        <v>0.82387383036544137</v>
      </c>
      <c r="AX73" s="24">
        <f t="shared" si="44"/>
        <v>0.73804228957130835</v>
      </c>
      <c r="AY73" s="24">
        <f t="shared" si="44"/>
        <v>1.0155384574354041</v>
      </c>
      <c r="AZ73" s="24">
        <f t="shared" si="44"/>
        <v>0.74894462958199237</v>
      </c>
      <c r="BA73" s="24">
        <f t="shared" si="44"/>
        <v>0.74770650280427309</v>
      </c>
      <c r="BB73" s="24">
        <f t="shared" si="44"/>
        <v>0.70991613824296995</v>
      </c>
      <c r="BC73" s="24">
        <f t="shared" si="44"/>
        <v>0.78333108337218493</v>
      </c>
      <c r="BD73" s="24">
        <f t="shared" si="42"/>
        <v>0.45700929138009339</v>
      </c>
      <c r="BE73" s="24">
        <f t="shared" si="42"/>
        <v>0.65977864724681545</v>
      </c>
      <c r="BF73" s="24">
        <f t="shared" si="42"/>
        <v>0.61647746294413253</v>
      </c>
      <c r="BG73" s="24">
        <f t="shared" si="42"/>
        <v>1.0251638725525738</v>
      </c>
      <c r="BH73" s="24">
        <f t="shared" si="42"/>
        <v>0.76170419323358818</v>
      </c>
      <c r="BI73" s="24">
        <f t="shared" si="42"/>
        <v>1.0216091307724668</v>
      </c>
      <c r="BJ73" s="24">
        <f t="shared" si="42"/>
        <v>0.79750819744022428</v>
      </c>
      <c r="BK73" s="24">
        <f t="shared" si="42"/>
        <v>0.67789955720488781</v>
      </c>
      <c r="BL73" s="24">
        <f t="shared" si="46"/>
        <v>0.80423458703784445</v>
      </c>
      <c r="BM73" s="24">
        <f t="shared" si="46"/>
        <v>0.83610679935265009</v>
      </c>
      <c r="BN73" s="24">
        <f t="shared" si="46"/>
        <v>0.86027777543762118</v>
      </c>
      <c r="BO73" s="24">
        <f t="shared" si="46"/>
        <v>0.83352692916232374</v>
      </c>
      <c r="BP73" s="24" t="e">
        <f t="shared" si="46"/>
        <v>#DIV/0!</v>
      </c>
      <c r="BQ73" s="24">
        <f t="shared" si="46"/>
        <v>0.78090421251766573</v>
      </c>
      <c r="BR73" s="21"/>
      <c r="BS73" s="35">
        <f t="shared" si="56"/>
        <v>44774</v>
      </c>
      <c r="BT73" s="24">
        <f t="shared" si="41"/>
        <v>2.8565371007663209E-2</v>
      </c>
      <c r="BU73" s="24">
        <f t="shared" si="49"/>
        <v>1.931666046141402E-3</v>
      </c>
      <c r="BV73" s="24">
        <f t="shared" si="50"/>
        <v>1.2012363205712352E-2</v>
      </c>
      <c r="BW73" s="24">
        <f t="shared" si="48"/>
        <v>5.385471881871811E-3</v>
      </c>
      <c r="BX73" s="24">
        <f t="shared" si="48"/>
        <v>6.3750433297813597E-3</v>
      </c>
      <c r="BY73" s="24">
        <f t="shared" si="48"/>
        <v>3.1884119215628984E-3</v>
      </c>
      <c r="BZ73" s="24">
        <f t="shared" si="48"/>
        <v>8.3988473771376936E-3</v>
      </c>
      <c r="CA73" s="24">
        <f t="shared" si="48"/>
        <v>7.3113912897172925E-4</v>
      </c>
      <c r="CB73" s="24">
        <f t="shared" si="48"/>
        <v>2.9883514682123259E-3</v>
      </c>
      <c r="CC73" s="24">
        <f t="shared" si="48"/>
        <v>4.7039878264430263E-4</v>
      </c>
      <c r="CD73" s="24">
        <f t="shared" si="48"/>
        <v>3.4890645091757789E-3</v>
      </c>
      <c r="CE73" s="24">
        <f t="shared" si="48"/>
        <v>2.6871613435509377E-3</v>
      </c>
      <c r="CF73" s="24">
        <f t="shared" si="57"/>
        <v>7.6223290002425809E-2</v>
      </c>
    </row>
    <row r="74" spans="1:84" x14ac:dyDescent="0.25">
      <c r="A74" s="31">
        <f>+[1]NEA!A75</f>
        <v>44805</v>
      </c>
      <c r="B74" s="17">
        <f>+[1]NEA!B75</f>
        <v>1021.0723</v>
      </c>
      <c r="C74" s="17">
        <f>+[1]NEA!C75</f>
        <v>1101.2800999999999</v>
      </c>
      <c r="D74" s="17">
        <f>+[1]NEA!D75</f>
        <v>850.06610000000001</v>
      </c>
      <c r="E74" s="17">
        <f>+[1]NEA!E75</f>
        <v>1060.2226000000001</v>
      </c>
      <c r="F74" s="17">
        <f>+[1]NEA!F75</f>
        <v>893.95360000000005</v>
      </c>
      <c r="G74" s="17">
        <f>+[1]NEA!G75</f>
        <v>973.07690000000002</v>
      </c>
      <c r="H74" s="17">
        <f>+[1]NEA!H75</f>
        <v>1134.345</v>
      </c>
      <c r="I74" s="17">
        <f>+[1]NEA!I75</f>
        <v>1118.115</v>
      </c>
      <c r="J74" s="17">
        <f>+[1]NEA!J75</f>
        <v>705.60249999999996</v>
      </c>
      <c r="K74" s="17">
        <f>+[1]NEA!K75</f>
        <v>862.44529999999997</v>
      </c>
      <c r="L74" s="17">
        <f>+[1]NEA!L75</f>
        <v>737.71569999999997</v>
      </c>
      <c r="M74" s="17">
        <f>+[1]NEA!M75</f>
        <v>997.45330000000001</v>
      </c>
      <c r="N74" s="17">
        <f>+[1]NEA!N75</f>
        <v>897.30169999999998</v>
      </c>
      <c r="O74" s="18">
        <f>+[1]NEA!R75</f>
        <v>1125.6894</v>
      </c>
      <c r="P74" s="19">
        <f>+[1]NEA!S75</f>
        <v>1039.133</v>
      </c>
      <c r="Q74" s="20">
        <f>+[1]NEA!T75</f>
        <v>875.72640000000001</v>
      </c>
      <c r="R74" s="18">
        <f t="shared" si="51"/>
        <v>1021.06867742</v>
      </c>
      <c r="S74" s="19">
        <f t="shared" si="52"/>
        <v>1031.7180650096127</v>
      </c>
      <c r="T74" s="19">
        <f t="shared" si="53"/>
        <v>978.72065423678771</v>
      </c>
      <c r="U74" s="19">
        <f t="shared" si="54"/>
        <v>975.51434038727518</v>
      </c>
      <c r="V74" s="19"/>
      <c r="W74" s="20">
        <f t="shared" si="55"/>
        <v>998.93872215044803</v>
      </c>
      <c r="X74" s="21"/>
      <c r="Y74" s="41">
        <f t="shared" si="47"/>
        <v>6.8467264052096466E-2</v>
      </c>
      <c r="Z74" s="24">
        <f t="shared" si="47"/>
        <v>6.8161123470134477E-2</v>
      </c>
      <c r="AA74" s="24">
        <f t="shared" si="47"/>
        <v>0.10647597363615957</v>
      </c>
      <c r="AB74" s="24">
        <f t="shared" si="47"/>
        <v>0.10464628160878164</v>
      </c>
      <c r="AC74" s="24">
        <f t="shared" si="47"/>
        <v>0.10399765456244547</v>
      </c>
      <c r="AD74" s="24">
        <f t="shared" si="47"/>
        <v>5.435753309803415E-2</v>
      </c>
      <c r="AE74" s="24">
        <f t="shared" si="47"/>
        <v>5.2682814834378755E-2</v>
      </c>
      <c r="AF74" s="24">
        <f t="shared" si="47"/>
        <v>4.8835138854585347E-2</v>
      </c>
      <c r="AG74" s="24">
        <f t="shared" si="47"/>
        <v>2.5325866034733302E-2</v>
      </c>
      <c r="AH74" s="24">
        <f t="shared" si="47"/>
        <v>4.2643121062714728E-2</v>
      </c>
      <c r="AI74" s="24">
        <f t="shared" si="47"/>
        <v>1.8567438926949453E-2</v>
      </c>
      <c r="AJ74" s="24">
        <f t="shared" si="47"/>
        <v>5.0254973835054617E-2</v>
      </c>
      <c r="AK74" s="24">
        <f t="shared" si="47"/>
        <v>7.3078889864739427E-2</v>
      </c>
      <c r="AL74" s="24">
        <f t="shared" si="47"/>
        <v>0.12623461017478554</v>
      </c>
      <c r="AM74" s="24">
        <f t="shared" si="47"/>
        <v>5.6318885743492419E-2</v>
      </c>
      <c r="AN74" s="24">
        <f t="shared" si="47"/>
        <v>7.6499207677689807E-2</v>
      </c>
      <c r="AO74" s="24">
        <f t="shared" si="45"/>
        <v>6.8466114060305561E-2</v>
      </c>
      <c r="AP74" s="24">
        <f t="shared" si="45"/>
        <v>7.1182628436023743E-2</v>
      </c>
      <c r="AQ74" s="24">
        <f t="shared" si="45"/>
        <v>7.1547903032923799E-2</v>
      </c>
      <c r="AR74" s="24">
        <f t="shared" si="39"/>
        <v>7.5363493682242044E-2</v>
      </c>
      <c r="AS74" s="24" t="e">
        <f t="shared" si="39"/>
        <v>#DIV/0!</v>
      </c>
      <c r="AT74" s="24">
        <f t="shared" si="39"/>
        <v>6.3079348813756431E-2</v>
      </c>
      <c r="AU74" s="21"/>
      <c r="AV74" s="24">
        <f t="shared" si="44"/>
        <v>0.87472250655234296</v>
      </c>
      <c r="AW74" s="24">
        <f t="shared" si="44"/>
        <v>0.90241799571727954</v>
      </c>
      <c r="AX74" s="24">
        <f t="shared" si="44"/>
        <v>0.82879290122102245</v>
      </c>
      <c r="AY74" s="24">
        <f t="shared" si="44"/>
        <v>1.1408591483229182</v>
      </c>
      <c r="AZ74" s="24">
        <f t="shared" si="44"/>
        <v>0.88111573207818128</v>
      </c>
      <c r="BA74" s="24">
        <f t="shared" si="44"/>
        <v>0.80490717890076291</v>
      </c>
      <c r="BB74" s="24">
        <f t="shared" si="44"/>
        <v>0.73998615797214295</v>
      </c>
      <c r="BC74" s="24">
        <f t="shared" si="44"/>
        <v>0.82987781666641025</v>
      </c>
      <c r="BD74" s="24">
        <f t="shared" si="42"/>
        <v>0.44844986032854406</v>
      </c>
      <c r="BE74" s="24">
        <f t="shared" si="42"/>
        <v>0.67668783671971222</v>
      </c>
      <c r="BF74" s="24">
        <f t="shared" si="42"/>
        <v>0.61212157633594866</v>
      </c>
      <c r="BG74" s="24">
        <f t="shared" si="42"/>
        <v>1.0551199710559631</v>
      </c>
      <c r="BH74" s="24">
        <f t="shared" si="42"/>
        <v>0.82959327360166779</v>
      </c>
      <c r="BI74" s="24">
        <f t="shared" si="42"/>
        <v>1.2143783099434922</v>
      </c>
      <c r="BJ74" s="24">
        <f t="shared" si="42"/>
        <v>0.84302161522031049</v>
      </c>
      <c r="BK74" s="24">
        <f t="shared" si="42"/>
        <v>0.77123429889694073</v>
      </c>
      <c r="BL74" s="24">
        <f t="shared" si="46"/>
        <v>0.87470199286738937</v>
      </c>
      <c r="BM74" s="24">
        <f t="shared" si="46"/>
        <v>0.91159500668827698</v>
      </c>
      <c r="BN74" s="24">
        <f t="shared" si="46"/>
        <v>0.93067971786978032</v>
      </c>
      <c r="BO74" s="24">
        <f t="shared" si="46"/>
        <v>0.91043453562382259</v>
      </c>
      <c r="BP74" s="24" t="e">
        <f t="shared" si="46"/>
        <v>#DIV/0!</v>
      </c>
      <c r="BQ74" s="24">
        <f t="shared" si="46"/>
        <v>0.83838529421047014</v>
      </c>
      <c r="BR74" s="21"/>
      <c r="BS74" s="35">
        <f t="shared" si="56"/>
        <v>44805</v>
      </c>
      <c r="BT74" s="24">
        <f t="shared" si="41"/>
        <v>2.5965710332351406E-2</v>
      </c>
      <c r="BU74" s="24">
        <f t="shared" si="49"/>
        <v>3.1157918639206032E-3</v>
      </c>
      <c r="BV74" s="24">
        <f t="shared" si="50"/>
        <v>1.2191589717531282E-2</v>
      </c>
      <c r="BW74" s="24">
        <f t="shared" si="48"/>
        <v>7.1465420265599483E-3</v>
      </c>
      <c r="BX74" s="24">
        <f t="shared" si="48"/>
        <v>4.0841653794867353E-3</v>
      </c>
      <c r="BY74" s="24">
        <f t="shared" si="48"/>
        <v>3.1246909486302484E-3</v>
      </c>
      <c r="BZ74" s="24">
        <f t="shared" si="48"/>
        <v>5.246173928503144E-3</v>
      </c>
      <c r="CA74" s="24">
        <f t="shared" si="48"/>
        <v>5.1429977812823325E-4</v>
      </c>
      <c r="CB74" s="24">
        <f t="shared" si="48"/>
        <v>2.3032133891966447E-3</v>
      </c>
      <c r="CC74" s="24">
        <f t="shared" si="48"/>
        <v>1.9137926217356773E-4</v>
      </c>
      <c r="CD74" s="24">
        <f t="shared" si="48"/>
        <v>2.472218208050899E-3</v>
      </c>
      <c r="CE74" s="24">
        <f t="shared" si="48"/>
        <v>2.1101700102998822E-3</v>
      </c>
      <c r="CF74" s="24">
        <f t="shared" si="57"/>
        <v>6.846594484483258E-2</v>
      </c>
    </row>
    <row r="75" spans="1:84" x14ac:dyDescent="0.25">
      <c r="A75" s="31">
        <f>+[1]NEA!A76</f>
        <v>44835</v>
      </c>
      <c r="B75" s="17">
        <f>+[1]NEA!B76</f>
        <v>1084.624</v>
      </c>
      <c r="C75" s="17">
        <f>+[1]NEA!C76</f>
        <v>1165.5308</v>
      </c>
      <c r="D75" s="17">
        <f>+[1]NEA!D76</f>
        <v>896.97280000000001</v>
      </c>
      <c r="E75" s="17">
        <f>+[1]NEA!E76</f>
        <v>1145.8843999999999</v>
      </c>
      <c r="F75" s="17">
        <f>+[1]NEA!F76</f>
        <v>960.59289999999999</v>
      </c>
      <c r="G75" s="17">
        <f>+[1]NEA!G76</f>
        <v>1019.3931</v>
      </c>
      <c r="H75" s="17">
        <f>+[1]NEA!H76</f>
        <v>1198.4779000000001</v>
      </c>
      <c r="I75" s="17">
        <f>+[1]NEA!I76</f>
        <v>1188.1101000000001</v>
      </c>
      <c r="J75" s="17">
        <f>+[1]NEA!J76</f>
        <v>786.61400000000003</v>
      </c>
      <c r="K75" s="17">
        <f>+[1]NEA!K76</f>
        <v>900.85050000000001</v>
      </c>
      <c r="L75" s="17">
        <f>+[1]NEA!L76</f>
        <v>742.83929999999998</v>
      </c>
      <c r="M75" s="17">
        <f>+[1]NEA!M76</f>
        <v>1068.5793000000001</v>
      </c>
      <c r="N75" s="17">
        <f>+[1]NEA!N76</f>
        <v>952.58389999999997</v>
      </c>
      <c r="O75" s="18">
        <f>+[1]NEA!R76</f>
        <v>1250.9559999999999</v>
      </c>
      <c r="P75" s="19">
        <f>+[1]NEA!S76</f>
        <v>1090.1865</v>
      </c>
      <c r="Q75" s="20">
        <f>+[1]NEA!T76</f>
        <v>945.17200000000003</v>
      </c>
      <c r="R75" s="18">
        <f t="shared" si="51"/>
        <v>1084.6172778700002</v>
      </c>
      <c r="S75" s="19">
        <f t="shared" si="52"/>
        <v>1094.4426314611369</v>
      </c>
      <c r="T75" s="19">
        <f t="shared" si="53"/>
        <v>1041.5541447593741</v>
      </c>
      <c r="U75" s="19">
        <f t="shared" si="54"/>
        <v>1036.9284698478561</v>
      </c>
      <c r="V75" s="19"/>
      <c r="W75" s="20">
        <f t="shared" si="55"/>
        <v>1061.9291163367368</v>
      </c>
      <c r="X75" s="21"/>
      <c r="Y75" s="41">
        <f t="shared" si="47"/>
        <v>6.2240156745021924E-2</v>
      </c>
      <c r="Z75" s="24">
        <f t="shared" si="47"/>
        <v>5.8341833290186607E-2</v>
      </c>
      <c r="AA75" s="24">
        <f t="shared" si="47"/>
        <v>5.5180061879893882E-2</v>
      </c>
      <c r="AB75" s="24">
        <f t="shared" si="47"/>
        <v>8.079605169706805E-2</v>
      </c>
      <c r="AC75" s="24">
        <f t="shared" si="47"/>
        <v>7.4544473001730616E-2</v>
      </c>
      <c r="AD75" s="24">
        <f t="shared" si="47"/>
        <v>4.7597677018126783E-2</v>
      </c>
      <c r="AE75" s="24">
        <f t="shared" si="47"/>
        <v>5.6537385010733132E-2</v>
      </c>
      <c r="AF75" s="24">
        <f t="shared" si="47"/>
        <v>6.2600984692987804E-2</v>
      </c>
      <c r="AG75" s="24">
        <f t="shared" si="47"/>
        <v>0.11481180976541339</v>
      </c>
      <c r="AH75" s="24">
        <f t="shared" si="47"/>
        <v>4.453059225901046E-2</v>
      </c>
      <c r="AI75" s="24">
        <f t="shared" si="47"/>
        <v>6.9452229361528506E-3</v>
      </c>
      <c r="AJ75" s="24">
        <f t="shared" si="47"/>
        <v>7.1307599062532701E-2</v>
      </c>
      <c r="AK75" s="24">
        <f t="shared" si="47"/>
        <v>6.1609378428682415E-2</v>
      </c>
      <c r="AL75" s="24">
        <f t="shared" si="47"/>
        <v>0.11127989656827175</v>
      </c>
      <c r="AM75" s="24">
        <f t="shared" si="47"/>
        <v>4.9130861978206708E-2</v>
      </c>
      <c r="AN75" s="24">
        <f t="shared" si="47"/>
        <v>7.9300566935061045E-2</v>
      </c>
      <c r="AO75" s="24">
        <f t="shared" si="45"/>
        <v>6.2237341968585769E-2</v>
      </c>
      <c r="AP75" s="24">
        <f t="shared" si="45"/>
        <v>6.079622774749005E-2</v>
      </c>
      <c r="AQ75" s="24">
        <f t="shared" si="45"/>
        <v>6.4199616356910738E-2</v>
      </c>
      <c r="AR75" s="24">
        <f t="shared" si="39"/>
        <v>6.2955639828113474E-2</v>
      </c>
      <c r="AS75" s="24" t="e">
        <f t="shared" si="39"/>
        <v>#DIV/0!</v>
      </c>
      <c r="AT75" s="24">
        <f t="shared" si="39"/>
        <v>6.3057315518500801E-2</v>
      </c>
      <c r="AU75" s="21"/>
      <c r="AV75" s="24">
        <f t="shared" si="44"/>
        <v>0.92366520523843998</v>
      </c>
      <c r="AW75" s="24">
        <f t="shared" si="44"/>
        <v>0.95157313065415905</v>
      </c>
      <c r="AX75" s="24">
        <f t="shared" si="44"/>
        <v>0.87458538953581799</v>
      </c>
      <c r="AY75" s="24">
        <f t="shared" si="44"/>
        <v>1.1636267099284607</v>
      </c>
      <c r="AZ75" s="24">
        <f t="shared" si="44"/>
        <v>0.98628099529004332</v>
      </c>
      <c r="BA75" s="24">
        <f t="shared" si="44"/>
        <v>0.84409111688024119</v>
      </c>
      <c r="BB75" s="24">
        <f t="shared" si="44"/>
        <v>0.77552544522288192</v>
      </c>
      <c r="BC75" s="24">
        <f t="shared" si="44"/>
        <v>0.87021427710166321</v>
      </c>
      <c r="BD75" s="24">
        <f t="shared" si="42"/>
        <v>0.5959641046346249</v>
      </c>
      <c r="BE75" s="24">
        <f t="shared" si="42"/>
        <v>0.68731741497533894</v>
      </c>
      <c r="BF75" s="24">
        <f t="shared" si="42"/>
        <v>0.62045403033893121</v>
      </c>
      <c r="BG75" s="24">
        <f t="shared" si="42"/>
        <v>1.0998035154213572</v>
      </c>
      <c r="BH75" s="24">
        <f t="shared" si="42"/>
        <v>0.89904187073338804</v>
      </c>
      <c r="BI75" s="24">
        <f t="shared" si="42"/>
        <v>1.3045970129456217</v>
      </c>
      <c r="BJ75" s="24">
        <f t="shared" si="42"/>
        <v>0.87025418410651989</v>
      </c>
      <c r="BK75" s="24">
        <f t="shared" si="42"/>
        <v>0.87842464426229805</v>
      </c>
      <c r="BL75" s="24">
        <f t="shared" si="46"/>
        <v>0.92364166853804108</v>
      </c>
      <c r="BM75" s="24">
        <f t="shared" si="46"/>
        <v>0.95433151245184655</v>
      </c>
      <c r="BN75" s="24">
        <f t="shared" si="46"/>
        <v>0.96530993630579665</v>
      </c>
      <c r="BO75" s="24">
        <f t="shared" si="46"/>
        <v>0.94335461399222242</v>
      </c>
      <c r="BP75" s="24" t="e">
        <f t="shared" si="46"/>
        <v>#DIV/0!</v>
      </c>
      <c r="BQ75" s="24">
        <f t="shared" si="46"/>
        <v>0.87963953355904434</v>
      </c>
      <c r="BR75" s="21"/>
      <c r="BS75" s="35">
        <f t="shared" si="56"/>
        <v>44835</v>
      </c>
      <c r="BT75" s="24">
        <f t="shared" ref="BT75:BT108" si="58">(C75-C74)/$B74*C$3</f>
        <v>2.2218722582132547E-2</v>
      </c>
      <c r="BU75" s="24">
        <f t="shared" si="49"/>
        <v>1.6721674655163989E-3</v>
      </c>
      <c r="BV75" s="24">
        <f t="shared" si="50"/>
        <v>9.7316995084481134E-3</v>
      </c>
      <c r="BW75" s="24">
        <f t="shared" si="48"/>
        <v>5.292913371560461E-3</v>
      </c>
      <c r="BX75" s="24">
        <f t="shared" si="48"/>
        <v>3.5290354659508424E-3</v>
      </c>
      <c r="BY75" s="24">
        <f t="shared" si="48"/>
        <v>3.3037724556821322E-3</v>
      </c>
      <c r="BZ75" s="24">
        <f t="shared" si="48"/>
        <v>6.6014210061324822E-3</v>
      </c>
      <c r="CA75" s="24">
        <f t="shared" si="48"/>
        <v>2.2373776078344321E-3</v>
      </c>
      <c r="CB75" s="24">
        <f t="shared" si="48"/>
        <v>2.3470272183468322E-3</v>
      </c>
      <c r="CC75" s="24">
        <f t="shared" si="48"/>
        <v>6.8242924619539788E-5</v>
      </c>
      <c r="CD75" s="24">
        <f t="shared" si="48"/>
        <v>3.448078064599347E-3</v>
      </c>
      <c r="CE75" s="24">
        <f t="shared" si="48"/>
        <v>1.7866634909202801E-3</v>
      </c>
      <c r="CF75" s="24">
        <f t="shared" si="57"/>
        <v>6.2237121161743403E-2</v>
      </c>
    </row>
    <row r="76" spans="1:84" x14ac:dyDescent="0.25">
      <c r="A76" s="31">
        <f>+[1]NEA!A77</f>
        <v>44866</v>
      </c>
      <c r="B76" s="17">
        <f>+[1]NEA!B77</f>
        <v>1133.7592</v>
      </c>
      <c r="C76" s="17">
        <f>+[1]NEA!C77</f>
        <v>1207.7786000000001</v>
      </c>
      <c r="D76" s="17">
        <f>+[1]NEA!D77</f>
        <v>956.30190000000005</v>
      </c>
      <c r="E76" s="17">
        <f>+[1]NEA!E77</f>
        <v>1189.8228999999999</v>
      </c>
      <c r="F76" s="17">
        <f>+[1]NEA!F77</f>
        <v>1028.0217</v>
      </c>
      <c r="G76" s="17">
        <f>+[1]NEA!G77</f>
        <v>1069.7639999999999</v>
      </c>
      <c r="H76" s="17">
        <f>+[1]NEA!H77</f>
        <v>1259.8725999999999</v>
      </c>
      <c r="I76" s="17">
        <f>+[1]NEA!I77</f>
        <v>1242.9649999999999</v>
      </c>
      <c r="J76" s="17">
        <f>+[1]NEA!J77</f>
        <v>829.98140000000001</v>
      </c>
      <c r="K76" s="17">
        <f>+[1]NEA!K77</f>
        <v>958.4443</v>
      </c>
      <c r="L76" s="17">
        <f>+[1]NEA!L77</f>
        <v>748.04010000000005</v>
      </c>
      <c r="M76" s="17">
        <f>+[1]NEA!M77</f>
        <v>1122.7119</v>
      </c>
      <c r="N76" s="17">
        <f>+[1]NEA!N77</f>
        <v>997.81510000000003</v>
      </c>
      <c r="O76" s="18">
        <f>+[1]NEA!R77</f>
        <v>1301.7642000000001</v>
      </c>
      <c r="P76" s="19">
        <f>+[1]NEA!S77</f>
        <v>1137.1147000000001</v>
      </c>
      <c r="Q76" s="20">
        <f>+[1]NEA!T77</f>
        <v>1001.8613</v>
      </c>
      <c r="R76" s="18">
        <f t="shared" si="51"/>
        <v>1133.7503790599999</v>
      </c>
      <c r="S76" s="19">
        <f t="shared" si="52"/>
        <v>1140.939535965394</v>
      </c>
      <c r="T76" s="19">
        <f t="shared" si="53"/>
        <v>1091.1017338943016</v>
      </c>
      <c r="U76" s="19">
        <f t="shared" si="54"/>
        <v>1085.6912801521437</v>
      </c>
      <c r="V76" s="19"/>
      <c r="W76" s="20">
        <f t="shared" si="55"/>
        <v>1111.7473792873516</v>
      </c>
      <c r="X76" s="21"/>
      <c r="Y76" s="41">
        <f t="shared" si="47"/>
        <v>4.5301597604330945E-2</v>
      </c>
      <c r="Z76" s="24">
        <f t="shared" si="47"/>
        <v>3.6247690751715966E-2</v>
      </c>
      <c r="AA76" s="24">
        <f t="shared" si="47"/>
        <v>6.614370023260463E-2</v>
      </c>
      <c r="AB76" s="24">
        <f t="shared" si="47"/>
        <v>3.8344618357663229E-2</v>
      </c>
      <c r="AC76" s="24">
        <f t="shared" si="47"/>
        <v>7.0194980620822855E-2</v>
      </c>
      <c r="AD76" s="24">
        <f t="shared" si="47"/>
        <v>4.9412635812425831E-2</v>
      </c>
      <c r="AE76" s="24">
        <f t="shared" si="47"/>
        <v>5.1227227469108794E-2</v>
      </c>
      <c r="AF76" s="24">
        <f t="shared" si="47"/>
        <v>4.6169879373973766E-2</v>
      </c>
      <c r="AG76" s="24">
        <f t="shared" si="47"/>
        <v>5.5131741870854123E-2</v>
      </c>
      <c r="AH76" s="24">
        <f t="shared" si="47"/>
        <v>6.393269471460572E-2</v>
      </c>
      <c r="AI76" s="24">
        <f t="shared" si="47"/>
        <v>7.0012450875984733E-3</v>
      </c>
      <c r="AJ76" s="24">
        <f t="shared" si="47"/>
        <v>5.0658477101324983E-2</v>
      </c>
      <c r="AK76" s="24">
        <f t="shared" si="47"/>
        <v>4.7482641686469984E-2</v>
      </c>
      <c r="AL76" s="24">
        <f t="shared" si="47"/>
        <v>4.061549726768976E-2</v>
      </c>
      <c r="AM76" s="24">
        <f t="shared" si="47"/>
        <v>4.3046029280311204E-2</v>
      </c>
      <c r="AN76" s="24">
        <f t="shared" si="47"/>
        <v>5.9977760661551471E-2</v>
      </c>
      <c r="AO76" s="24">
        <f t="shared" si="45"/>
        <v>4.5299943300265877E-2</v>
      </c>
      <c r="AP76" s="24">
        <f t="shared" si="45"/>
        <v>4.248455164998588E-2</v>
      </c>
      <c r="AQ76" s="24">
        <f t="shared" si="45"/>
        <v>4.7570824219008045E-2</v>
      </c>
      <c r="AR76" s="24">
        <f t="shared" si="39"/>
        <v>4.7026204528304971E-2</v>
      </c>
      <c r="AS76" s="24" t="e">
        <f t="shared" si="39"/>
        <v>#DIV/0!</v>
      </c>
      <c r="AT76" s="24">
        <f t="shared" si="39"/>
        <v>4.6912983347202397E-2</v>
      </c>
      <c r="AU76" s="21"/>
      <c r="AV76" s="24">
        <f t="shared" si="44"/>
        <v>0.95278257417284062</v>
      </c>
      <c r="AW76" s="24">
        <f t="shared" si="44"/>
        <v>0.96887948102038624</v>
      </c>
      <c r="AX76" s="24">
        <f t="shared" si="44"/>
        <v>0.9431955271844652</v>
      </c>
      <c r="AY76" s="24">
        <f t="shared" si="44"/>
        <v>1.1721776382833369</v>
      </c>
      <c r="AZ76" s="24">
        <f t="shared" si="44"/>
        <v>1.0638758086939935</v>
      </c>
      <c r="BA76" s="24">
        <f t="shared" si="44"/>
        <v>0.88513572094682158</v>
      </c>
      <c r="BB76" s="24">
        <f t="shared" si="44"/>
        <v>0.80577499373648043</v>
      </c>
      <c r="BC76" s="24">
        <f t="shared" si="44"/>
        <v>0.88575178074294336</v>
      </c>
      <c r="BD76" s="24">
        <f t="shared" si="42"/>
        <v>0.67725903057509651</v>
      </c>
      <c r="BE76" s="24">
        <f t="shared" si="42"/>
        <v>0.75672193682105204</v>
      </c>
      <c r="BF76" s="24">
        <f t="shared" si="42"/>
        <v>0.63152055234915472</v>
      </c>
      <c r="BG76" s="24">
        <f t="shared" si="42"/>
        <v>1.0848983058779136</v>
      </c>
      <c r="BH76" s="24">
        <f t="shared" si="42"/>
        <v>0.94581006817642432</v>
      </c>
      <c r="BI76" s="24">
        <f t="shared" si="42"/>
        <v>1.3493117273005364</v>
      </c>
      <c r="BJ76" s="24">
        <f t="shared" si="42"/>
        <v>0.88550939019955699</v>
      </c>
      <c r="BK76" s="24">
        <f t="shared" si="42"/>
        <v>0.96346104587001702</v>
      </c>
      <c r="BL76" s="24">
        <f t="shared" si="46"/>
        <v>0.95276090911080202</v>
      </c>
      <c r="BM76" s="24">
        <f t="shared" si="46"/>
        <v>0.97897766604409941</v>
      </c>
      <c r="BN76" s="24">
        <f t="shared" si="46"/>
        <v>0.99423998247449075</v>
      </c>
      <c r="BO76" s="24">
        <f t="shared" si="46"/>
        <v>0.97900859823105302</v>
      </c>
      <c r="BP76" s="24" t="e">
        <f t="shared" si="46"/>
        <v>#DIV/0!</v>
      </c>
      <c r="BQ76" s="24">
        <f t="shared" si="46"/>
        <v>0.91215153772942026</v>
      </c>
      <c r="BR76" s="21"/>
      <c r="BS76" s="35">
        <f t="shared" si="56"/>
        <v>44866</v>
      </c>
      <c r="BT76" s="24">
        <f t="shared" si="58"/>
        <v>1.375379687338657E-2</v>
      </c>
      <c r="BU76" s="24">
        <f t="shared" si="49"/>
        <v>1.9910856112348627E-3</v>
      </c>
      <c r="BV76" s="24">
        <f t="shared" si="50"/>
        <v>4.6992008290430579E-3</v>
      </c>
      <c r="BW76" s="24">
        <f t="shared" si="48"/>
        <v>5.0418169614539253E-3</v>
      </c>
      <c r="BX76" s="24">
        <f t="shared" si="48"/>
        <v>3.6131009640207037E-3</v>
      </c>
      <c r="BY76" s="24">
        <f t="shared" si="48"/>
        <v>2.9774015880157461E-3</v>
      </c>
      <c r="BZ76" s="24">
        <f t="shared" si="48"/>
        <v>4.8703761580049694E-3</v>
      </c>
      <c r="CA76" s="24">
        <f t="shared" si="48"/>
        <v>1.1275434436265465E-3</v>
      </c>
      <c r="CB76" s="24">
        <f t="shared" si="48"/>
        <v>3.3134552803552194E-3</v>
      </c>
      <c r="CC76" s="24">
        <f t="shared" si="48"/>
        <v>6.5212350086298071E-5</v>
      </c>
      <c r="CD76" s="24">
        <f t="shared" si="48"/>
        <v>2.4705000995736727E-3</v>
      </c>
      <c r="CE76" s="24">
        <f t="shared" si="48"/>
        <v>1.3761723878505381E-3</v>
      </c>
      <c r="CF76" s="24">
        <f t="shared" si="57"/>
        <v>4.5299662546652103E-2</v>
      </c>
    </row>
    <row r="77" spans="1:84" x14ac:dyDescent="0.25">
      <c r="A77" s="31">
        <f>+[1]NEA!A78</f>
        <v>44896</v>
      </c>
      <c r="B77" s="17">
        <f>+[1]NEA!B78</f>
        <v>1188.0618999999999</v>
      </c>
      <c r="C77" s="17">
        <f>+[1]NEA!C78</f>
        <v>1250.7602999999999</v>
      </c>
      <c r="D77" s="17">
        <f>+[1]NEA!D78</f>
        <v>1022.9953</v>
      </c>
      <c r="E77" s="17">
        <f>+[1]NEA!E78</f>
        <v>1242.8506</v>
      </c>
      <c r="F77" s="17">
        <f>+[1]NEA!F78</f>
        <v>1072.7994000000001</v>
      </c>
      <c r="G77" s="17">
        <f>+[1]NEA!G78</f>
        <v>1140.1874</v>
      </c>
      <c r="H77" s="17">
        <f>+[1]NEA!H78</f>
        <v>1324.9135000000001</v>
      </c>
      <c r="I77" s="17">
        <f>+[1]NEA!I78</f>
        <v>1320.8494000000001</v>
      </c>
      <c r="J77" s="17">
        <f>+[1]NEA!J78</f>
        <v>860.45240000000001</v>
      </c>
      <c r="K77" s="17">
        <f>+[1]NEA!K78</f>
        <v>1021.1976</v>
      </c>
      <c r="L77" s="17">
        <f>+[1]NEA!L78</f>
        <v>756.30650000000003</v>
      </c>
      <c r="M77" s="17">
        <f>+[1]NEA!M78</f>
        <v>1206.3206</v>
      </c>
      <c r="N77" s="17">
        <f>+[1]NEA!N78</f>
        <v>1042.8313000000001</v>
      </c>
      <c r="O77" s="18">
        <f>+[1]NEA!R78</f>
        <v>1354.2639999999999</v>
      </c>
      <c r="P77" s="19">
        <f>+[1]NEA!S78</f>
        <v>1191.5862999999999</v>
      </c>
      <c r="Q77" s="20">
        <f>+[1]NEA!T78</f>
        <v>1056.7683</v>
      </c>
      <c r="R77" s="18">
        <f t="shared" si="51"/>
        <v>1188.0495777500003</v>
      </c>
      <c r="S77" s="19">
        <f t="shared" si="52"/>
        <v>1194.1867248146111</v>
      </c>
      <c r="T77" s="19">
        <f t="shared" si="53"/>
        <v>1153.6057932093297</v>
      </c>
      <c r="U77" s="19">
        <f t="shared" si="54"/>
        <v>1144.5830306362379</v>
      </c>
      <c r="V77" s="19"/>
      <c r="W77" s="20">
        <f t="shared" si="55"/>
        <v>1172.0195579495728</v>
      </c>
      <c r="X77" s="21"/>
      <c r="Y77" s="41">
        <f t="shared" si="47"/>
        <v>4.7896149376340125E-2</v>
      </c>
      <c r="Z77" s="24">
        <f t="shared" si="47"/>
        <v>3.5587399876102932E-2</v>
      </c>
      <c r="AA77" s="24">
        <f t="shared" si="47"/>
        <v>6.974094687043908E-2</v>
      </c>
      <c r="AB77" s="24">
        <f t="shared" si="47"/>
        <v>4.4567725163131566E-2</v>
      </c>
      <c r="AC77" s="24">
        <f t="shared" si="47"/>
        <v>4.3557154484190397E-2</v>
      </c>
      <c r="AD77" s="24">
        <f t="shared" si="47"/>
        <v>6.5830781368600988E-2</v>
      </c>
      <c r="AE77" s="24">
        <f t="shared" si="47"/>
        <v>5.1624981764029299E-2</v>
      </c>
      <c r="AF77" s="24">
        <f t="shared" si="47"/>
        <v>6.2660171444891999E-2</v>
      </c>
      <c r="AG77" s="24">
        <f t="shared" si="47"/>
        <v>3.6712870914938689E-2</v>
      </c>
      <c r="AH77" s="24">
        <f t="shared" si="47"/>
        <v>6.5474123013721242E-2</v>
      </c>
      <c r="AI77" s="24">
        <f t="shared" si="47"/>
        <v>1.1050744472121288E-2</v>
      </c>
      <c r="AJ77" s="24">
        <f t="shared" si="47"/>
        <v>7.4470307119751666E-2</v>
      </c>
      <c r="AK77" s="24">
        <f t="shared" si="47"/>
        <v>4.5114771263734088E-2</v>
      </c>
      <c r="AL77" s="24">
        <f t="shared" si="47"/>
        <v>4.0329730991219392E-2</v>
      </c>
      <c r="AM77" s="24">
        <f t="shared" si="47"/>
        <v>4.7903346953477755E-2</v>
      </c>
      <c r="AN77" s="24">
        <f t="shared" si="47"/>
        <v>5.4804991469378006E-2</v>
      </c>
      <c r="AO77" s="24">
        <f t="shared" si="45"/>
        <v>4.7893433768922078E-2</v>
      </c>
      <c r="AP77" s="24">
        <f t="shared" si="45"/>
        <v>4.6669597442043687E-2</v>
      </c>
      <c r="AQ77" s="24">
        <f t="shared" si="45"/>
        <v>5.7285271733500176E-2</v>
      </c>
      <c r="AR77" s="24">
        <f t="shared" si="39"/>
        <v>5.4243551146363922E-2</v>
      </c>
      <c r="AS77" s="24" t="e">
        <f t="shared" si="39"/>
        <v>#DIV/0!</v>
      </c>
      <c r="AT77" s="24">
        <f t="shared" si="39"/>
        <v>5.421391566567646E-2</v>
      </c>
      <c r="AU77" s="21"/>
      <c r="AV77" s="24">
        <f t="shared" si="44"/>
        <v>0.95982615202245802</v>
      </c>
      <c r="AW77" s="24">
        <f t="shared" si="44"/>
        <v>0.92646382706003627</v>
      </c>
      <c r="AX77" s="24">
        <f t="shared" si="44"/>
        <v>0.95846522243710774</v>
      </c>
      <c r="AY77" s="24">
        <f t="shared" si="44"/>
        <v>1.1546985616568382</v>
      </c>
      <c r="AZ77" s="24">
        <f t="shared" si="44"/>
        <v>1.1178875126297476</v>
      </c>
      <c r="BA77" s="24">
        <f t="shared" si="44"/>
        <v>0.953048884829651</v>
      </c>
      <c r="BB77" s="24">
        <f t="shared" si="44"/>
        <v>0.88216414423631662</v>
      </c>
      <c r="BC77" s="24">
        <f t="shared" si="44"/>
        <v>0.94209143426792763</v>
      </c>
      <c r="BD77" s="24">
        <f t="shared" si="42"/>
        <v>0.70386681341259938</v>
      </c>
      <c r="BE77" s="24">
        <f t="shared" si="42"/>
        <v>0.8243871397197633</v>
      </c>
      <c r="BF77" s="24">
        <f t="shared" si="42"/>
        <v>0.6378672609109004</v>
      </c>
      <c r="BG77" s="24">
        <f t="shared" si="42"/>
        <v>1.0493939160729506</v>
      </c>
      <c r="BH77" s="24">
        <f t="shared" si="42"/>
        <v>0.97470622676551799</v>
      </c>
      <c r="BI77" s="24">
        <f t="shared" si="42"/>
        <v>1.3528827184570598</v>
      </c>
      <c r="BJ77" s="24">
        <f t="shared" si="42"/>
        <v>0.87926676211357169</v>
      </c>
      <c r="BK77" s="24">
        <f t="shared" si="42"/>
        <v>1.0418315593004857</v>
      </c>
      <c r="BL77" s="24">
        <f t="shared" si="46"/>
        <v>0.95980036845939343</v>
      </c>
      <c r="BM77" s="24">
        <f t="shared" si="46"/>
        <v>0.96705380027139687</v>
      </c>
      <c r="BN77" s="24">
        <f t="shared" si="46"/>
        <v>1.0159058320327459</v>
      </c>
      <c r="BO77" s="24">
        <f t="shared" si="46"/>
        <v>1.0099809575695615</v>
      </c>
      <c r="BP77" s="24" t="e">
        <f t="shared" si="46"/>
        <v>#DIV/0!</v>
      </c>
      <c r="BQ77" s="24">
        <f t="shared" si="46"/>
        <v>0.95480617834454984</v>
      </c>
      <c r="BR77" s="21"/>
      <c r="BS77" s="35">
        <f t="shared" si="56"/>
        <v>44896</v>
      </c>
      <c r="BT77" s="24">
        <f t="shared" si="58"/>
        <v>1.3386297787043259E-2</v>
      </c>
      <c r="BU77" s="24">
        <f t="shared" si="49"/>
        <v>2.1412304835100788E-3</v>
      </c>
      <c r="BV77" s="24">
        <f t="shared" si="50"/>
        <v>5.4255023465300317E-3</v>
      </c>
      <c r="BW77" s="24">
        <f t="shared" si="48"/>
        <v>3.203035944493335E-3</v>
      </c>
      <c r="BX77" s="24">
        <f t="shared" si="48"/>
        <v>4.8325433831099326E-3</v>
      </c>
      <c r="BY77" s="24">
        <f t="shared" si="48"/>
        <v>3.0175290661368036E-3</v>
      </c>
      <c r="BZ77" s="24">
        <f t="shared" si="48"/>
        <v>6.6153974494760556E-3</v>
      </c>
      <c r="CA77" s="24">
        <f t="shared" si="48"/>
        <v>7.5790538237749264E-4</v>
      </c>
      <c r="CB77" s="24">
        <f t="shared" si="48"/>
        <v>3.4538250450360168E-3</v>
      </c>
      <c r="CC77" s="24">
        <f t="shared" si="48"/>
        <v>9.9159539344862354E-5</v>
      </c>
      <c r="CD77" s="24">
        <f t="shared" si="48"/>
        <v>3.650361249549287E-3</v>
      </c>
      <c r="CE77" s="24">
        <f t="shared" si="48"/>
        <v>1.3102734690047066E-3</v>
      </c>
      <c r="CF77" s="24">
        <f t="shared" si="57"/>
        <v>4.7893061145611857E-2</v>
      </c>
    </row>
    <row r="78" spans="1:84" x14ac:dyDescent="0.25">
      <c r="A78" s="31">
        <f>+[1]NEA!A79</f>
        <v>44927</v>
      </c>
      <c r="B78" s="17">
        <f>+[1]NEA!B79</f>
        <v>1255.1401000000001</v>
      </c>
      <c r="C78" s="17">
        <f>+[1]NEA!C79</f>
        <v>1333.8569</v>
      </c>
      <c r="D78" s="17">
        <f>+[1]NEA!D79</f>
        <v>1094.2367999999999</v>
      </c>
      <c r="E78" s="17">
        <f>+[1]NEA!E79</f>
        <v>1285.1650999999999</v>
      </c>
      <c r="F78" s="17">
        <f>+[1]NEA!F79</f>
        <v>1106.8607999999999</v>
      </c>
      <c r="G78" s="17">
        <f>+[1]NEA!G79</f>
        <v>1214.0663999999999</v>
      </c>
      <c r="H78" s="17">
        <f>+[1]NEA!H79</f>
        <v>1380.1413</v>
      </c>
      <c r="I78" s="17">
        <f>+[1]NEA!I79</f>
        <v>1390.3132000000001</v>
      </c>
      <c r="J78" s="17">
        <f>+[1]NEA!J79</f>
        <v>920.85599999999999</v>
      </c>
      <c r="K78" s="17">
        <f>+[1]NEA!K79</f>
        <v>1098.7965999999999</v>
      </c>
      <c r="L78" s="17">
        <f>+[1]NEA!L79</f>
        <v>757.15509999999995</v>
      </c>
      <c r="M78" s="17">
        <f>+[1]NEA!M79</f>
        <v>1264.9845</v>
      </c>
      <c r="N78" s="17">
        <f>+[1]NEA!N79</f>
        <v>1123.7778000000001</v>
      </c>
      <c r="O78" s="18">
        <f>+[1]NEA!R79</f>
        <v>1499.0170000000001</v>
      </c>
      <c r="P78" s="19">
        <f>+[1]NEA!S79</f>
        <v>1249.9364</v>
      </c>
      <c r="Q78" s="20">
        <f>+[1]NEA!T79</f>
        <v>1103.5505000000001</v>
      </c>
      <c r="R78" s="18">
        <f t="shared" si="51"/>
        <v>1255.1293694000001</v>
      </c>
      <c r="S78" s="19">
        <f t="shared" si="52"/>
        <v>1266.9801104366932</v>
      </c>
      <c r="T78" s="19">
        <f t="shared" si="53"/>
        <v>1215.8246988780629</v>
      </c>
      <c r="U78" s="19">
        <f t="shared" si="54"/>
        <v>1207.4104175656983</v>
      </c>
      <c r="V78" s="19"/>
      <c r="W78" s="20">
        <f t="shared" si="55"/>
        <v>1233.4468323817462</v>
      </c>
      <c r="X78" s="21"/>
      <c r="Y78" s="41">
        <f t="shared" si="47"/>
        <v>5.6460189490126877E-2</v>
      </c>
      <c r="Z78" s="24">
        <f t="shared" si="47"/>
        <v>6.6436870437925011E-2</v>
      </c>
      <c r="AA78" s="24">
        <f t="shared" si="47"/>
        <v>6.9640104895887456E-2</v>
      </c>
      <c r="AB78" s="24">
        <f t="shared" si="47"/>
        <v>3.4046328657684199E-2</v>
      </c>
      <c r="AC78" s="24">
        <f t="shared" si="47"/>
        <v>3.175001775728048E-2</v>
      </c>
      <c r="AD78" s="24">
        <f t="shared" si="47"/>
        <v>6.4795488881915331E-2</v>
      </c>
      <c r="AE78" s="24">
        <f t="shared" si="47"/>
        <v>4.1684079753131043E-2</v>
      </c>
      <c r="AF78" s="24">
        <f t="shared" si="47"/>
        <v>5.2590249880114959E-2</v>
      </c>
      <c r="AG78" s="24">
        <f t="shared" si="47"/>
        <v>7.0199815817818534E-2</v>
      </c>
      <c r="AH78" s="24">
        <f t="shared" si="47"/>
        <v>7.598823185640069E-2</v>
      </c>
      <c r="AI78" s="24">
        <f t="shared" si="47"/>
        <v>1.1220318746432145E-3</v>
      </c>
      <c r="AJ78" s="24">
        <f t="shared" si="47"/>
        <v>4.863043870758732E-2</v>
      </c>
      <c r="AK78" s="24">
        <f t="shared" si="47"/>
        <v>7.7621855040215904E-2</v>
      </c>
      <c r="AL78" s="24">
        <f t="shared" si="47"/>
        <v>0.10688684037971918</v>
      </c>
      <c r="AM78" s="24">
        <f t="shared" si="47"/>
        <v>4.8968421338849044E-2</v>
      </c>
      <c r="AN78" s="24">
        <f t="shared" si="47"/>
        <v>4.4269117459333485E-2</v>
      </c>
      <c r="AO78" s="24">
        <f t="shared" si="45"/>
        <v>5.646211480251484E-2</v>
      </c>
      <c r="AP78" s="24">
        <f t="shared" si="45"/>
        <v>6.0956451875968209E-2</v>
      </c>
      <c r="AQ78" s="24">
        <f t="shared" si="45"/>
        <v>5.393428676848111E-2</v>
      </c>
      <c r="AR78" s="24">
        <f t="shared" si="39"/>
        <v>5.4891069715175211E-2</v>
      </c>
      <c r="AS78" s="24" t="e">
        <f t="shared" si="39"/>
        <v>#DIV/0!</v>
      </c>
      <c r="AT78" s="24">
        <f t="shared" si="39"/>
        <v>5.241147557267678E-2</v>
      </c>
      <c r="AU78" s="21"/>
      <c r="AV78" s="24">
        <f t="shared" si="44"/>
        <v>1.001933284845701</v>
      </c>
      <c r="AW78" s="24">
        <f t="shared" si="44"/>
        <v>0.97887700479224438</v>
      </c>
      <c r="AX78" s="24">
        <f t="shared" si="44"/>
        <v>1.0539817505485329</v>
      </c>
      <c r="AY78" s="24">
        <f t="shared" si="44"/>
        <v>1.1757685063007917</v>
      </c>
      <c r="AZ78" s="24">
        <f t="shared" si="44"/>
        <v>1.1310426845504233</v>
      </c>
      <c r="BA78" s="24">
        <f t="shared" si="44"/>
        <v>1.0174897153534199</v>
      </c>
      <c r="BB78" s="24">
        <f t="shared" si="44"/>
        <v>0.89531138357161244</v>
      </c>
      <c r="BC78" s="24">
        <f t="shared" si="44"/>
        <v>0.9835590015101614</v>
      </c>
      <c r="BD78" s="24">
        <f t="shared" si="42"/>
        <v>0.69870107446270402</v>
      </c>
      <c r="BE78" s="24">
        <f t="shared" si="42"/>
        <v>0.90382236665535221</v>
      </c>
      <c r="BF78" s="24">
        <f t="shared" si="42"/>
        <v>0.63087468487702658</v>
      </c>
      <c r="BG78" s="24">
        <f t="shared" si="42"/>
        <v>1.0369851799058369</v>
      </c>
      <c r="BH78" s="24">
        <f t="shared" si="42"/>
        <v>1.0658211792215244</v>
      </c>
      <c r="BI78" s="24">
        <f t="shared" si="42"/>
        <v>1.4445872657201977</v>
      </c>
      <c r="BJ78" s="24">
        <f t="shared" si="42"/>
        <v>0.91415951334382539</v>
      </c>
      <c r="BK78" s="24">
        <f t="shared" si="42"/>
        <v>1.0679095917944008</v>
      </c>
      <c r="BL78" s="24">
        <f t="shared" si="46"/>
        <v>1.0019139572189455</v>
      </c>
      <c r="BM78" s="24">
        <f t="shared" si="46"/>
        <v>1.0169120956670334</v>
      </c>
      <c r="BN78" s="24">
        <f t="shared" si="46"/>
        <v>1.0585721601275537</v>
      </c>
      <c r="BO78" s="24">
        <f t="shared" si="46"/>
        <v>1.0624916850153832</v>
      </c>
      <c r="BP78" s="24" t="e">
        <f t="shared" si="46"/>
        <v>#DIV/0!</v>
      </c>
      <c r="BQ78" s="24">
        <f t="shared" si="46"/>
        <v>0.99502441305830902</v>
      </c>
      <c r="BR78" s="21"/>
      <c r="BS78" s="35">
        <f t="shared" si="56"/>
        <v>44927</v>
      </c>
      <c r="BT78" s="24">
        <f t="shared" si="58"/>
        <v>2.4696869296120038E-2</v>
      </c>
      <c r="BU78" s="24">
        <f t="shared" si="49"/>
        <v>2.1827066418003936E-3</v>
      </c>
      <c r="BV78" s="24">
        <f t="shared" si="50"/>
        <v>4.1315035857980081E-3</v>
      </c>
      <c r="BW78" s="24">
        <f t="shared" si="48"/>
        <v>2.3251141544055791E-3</v>
      </c>
      <c r="BX78" s="24">
        <f t="shared" si="48"/>
        <v>4.8379517935892005E-3</v>
      </c>
      <c r="BY78" s="24">
        <f t="shared" si="48"/>
        <v>2.445143876762645E-3</v>
      </c>
      <c r="BZ78" s="24">
        <f t="shared" si="48"/>
        <v>5.6304843543926453E-3</v>
      </c>
      <c r="CA78" s="24">
        <f t="shared" si="48"/>
        <v>1.4337481237299164E-3</v>
      </c>
      <c r="CB78" s="24">
        <f t="shared" si="48"/>
        <v>4.0756947091729794E-3</v>
      </c>
      <c r="CC78" s="24">
        <f t="shared" si="48"/>
        <v>9.7141066471358962E-6</v>
      </c>
      <c r="CD78" s="24">
        <f t="shared" si="48"/>
        <v>2.4442018130536804E-3</v>
      </c>
      <c r="CE78" s="24">
        <f t="shared" si="48"/>
        <v>2.2483967375773943E-3</v>
      </c>
      <c r="CF78" s="24">
        <f t="shared" si="57"/>
        <v>5.6461529193049621E-2</v>
      </c>
    </row>
    <row r="79" spans="1:84" x14ac:dyDescent="0.25">
      <c r="A79" s="31">
        <f>+[1]NEA!A80</f>
        <v>44958</v>
      </c>
      <c r="B79" s="17">
        <f>+[1]NEA!B80</f>
        <v>1352.5571</v>
      </c>
      <c r="C79" s="17">
        <f>+[1]NEA!C80</f>
        <v>1464.6519000000001</v>
      </c>
      <c r="D79" s="17">
        <f>+[1]NEA!D80</f>
        <v>1164.3136999999999</v>
      </c>
      <c r="E79" s="17">
        <f>+[1]NEA!E80</f>
        <v>1343.7585999999999</v>
      </c>
      <c r="F79" s="17">
        <f>+[1]NEA!F80</f>
        <v>1162.9031</v>
      </c>
      <c r="G79" s="17">
        <f>+[1]NEA!G80</f>
        <v>1304.6880000000001</v>
      </c>
      <c r="H79" s="17">
        <f>+[1]NEA!H80</f>
        <v>1443.2473</v>
      </c>
      <c r="I79" s="17">
        <f>+[1]NEA!I80</f>
        <v>1489.3810000000001</v>
      </c>
      <c r="J79" s="17">
        <f>+[1]NEA!J80</f>
        <v>1003.6746000000001</v>
      </c>
      <c r="K79" s="17">
        <f>+[1]NEA!K80</f>
        <v>1177.7956999999999</v>
      </c>
      <c r="L79" s="17">
        <f>+[1]NEA!L80</f>
        <v>870.1635</v>
      </c>
      <c r="M79" s="17">
        <f>+[1]NEA!M80</f>
        <v>1389.5864999999999</v>
      </c>
      <c r="N79" s="17">
        <f>+[1]NEA!N80</f>
        <v>1198.4830999999999</v>
      </c>
      <c r="O79" s="18">
        <f>+[1]NEA!R80</f>
        <v>1550.7363</v>
      </c>
      <c r="P79" s="19">
        <f>+[1]NEA!S80</f>
        <v>1361.1439</v>
      </c>
      <c r="Q79" s="20">
        <f>+[1]NEA!T80</f>
        <v>1178.6501000000001</v>
      </c>
      <c r="R79" s="18">
        <f t="shared" si="51"/>
        <v>1352.5507413099999</v>
      </c>
      <c r="S79" s="19">
        <f t="shared" si="52"/>
        <v>1371.5452544630593</v>
      </c>
      <c r="T79" s="19">
        <f t="shared" si="53"/>
        <v>1296.7512540005905</v>
      </c>
      <c r="U79" s="19">
        <f t="shared" si="54"/>
        <v>1280.8614038035962</v>
      </c>
      <c r="V79" s="19"/>
      <c r="W79" s="20">
        <f t="shared" si="55"/>
        <v>1312.5758774327985</v>
      </c>
      <c r="X79" s="21"/>
      <c r="Y79" s="41">
        <f t="shared" si="47"/>
        <v>7.7614443200404448E-2</v>
      </c>
      <c r="Z79" s="24">
        <f t="shared" si="47"/>
        <v>9.8057745174913391E-2</v>
      </c>
      <c r="AA79" s="24">
        <f t="shared" si="47"/>
        <v>6.4041805210718561E-2</v>
      </c>
      <c r="AB79" s="24">
        <f t="shared" si="47"/>
        <v>4.5592196675742214E-2</v>
      </c>
      <c r="AC79" s="24">
        <f t="shared" si="47"/>
        <v>5.0631750623023386E-2</v>
      </c>
      <c r="AD79" s="24">
        <f t="shared" si="47"/>
        <v>7.4643034351333792E-2</v>
      </c>
      <c r="AE79" s="24">
        <f t="shared" si="47"/>
        <v>4.5724303736146332E-2</v>
      </c>
      <c r="AF79" s="24">
        <f t="shared" si="47"/>
        <v>7.1255742950581125E-2</v>
      </c>
      <c r="AG79" s="24">
        <f t="shared" si="47"/>
        <v>8.9936537308765052E-2</v>
      </c>
      <c r="AH79" s="24">
        <f t="shared" si="47"/>
        <v>7.189601787992439E-2</v>
      </c>
      <c r="AI79" s="24">
        <f t="shared" si="47"/>
        <v>0.14925396395005475</v>
      </c>
      <c r="AJ79" s="24">
        <f t="shared" si="47"/>
        <v>9.8500811670024335E-2</v>
      </c>
      <c r="AK79" s="24">
        <f t="shared" si="47"/>
        <v>6.647693164965518E-2</v>
      </c>
      <c r="AL79" s="24">
        <f t="shared" si="47"/>
        <v>3.4502143738196489E-2</v>
      </c>
      <c r="AM79" s="24">
        <f t="shared" si="47"/>
        <v>8.8970526820404627E-2</v>
      </c>
      <c r="AN79" s="24">
        <f t="shared" si="47"/>
        <v>6.8052708054592959E-2</v>
      </c>
      <c r="AO79" s="24">
        <f t="shared" si="45"/>
        <v>7.7618589991700127E-2</v>
      </c>
      <c r="AP79" s="24">
        <f t="shared" si="45"/>
        <v>8.2531006734056334E-2</v>
      </c>
      <c r="AQ79" s="24">
        <f t="shared" si="45"/>
        <v>6.6561038936949535E-2</v>
      </c>
      <c r="AR79" s="24">
        <f t="shared" si="39"/>
        <v>6.0833487246188422E-2</v>
      </c>
      <c r="AS79" s="24" t="e">
        <f t="shared" si="39"/>
        <v>#DIV/0!</v>
      </c>
      <c r="AT79" s="24">
        <f t="shared" si="39"/>
        <v>6.4152781436275452E-2</v>
      </c>
      <c r="AU79" s="21"/>
      <c r="AV79" s="24">
        <f t="shared" si="44"/>
        <v>1.055299897003811</v>
      </c>
      <c r="AW79" s="24">
        <f t="shared" si="44"/>
        <v>1.0442587410039961</v>
      </c>
      <c r="AX79" s="24">
        <f t="shared" si="44"/>
        <v>1.1015385109665701</v>
      </c>
      <c r="AY79" s="24">
        <f t="shared" si="44"/>
        <v>1.2067704845289753</v>
      </c>
      <c r="AZ79" s="24">
        <f t="shared" si="44"/>
        <v>1.1844705204338273</v>
      </c>
      <c r="BA79" s="24">
        <f t="shared" si="44"/>
        <v>1.0689445193636087</v>
      </c>
      <c r="BB79" s="24">
        <f t="shared" si="44"/>
        <v>0.89191492429704389</v>
      </c>
      <c r="BC79" s="24">
        <f t="shared" si="44"/>
        <v>1.0084367827220988</v>
      </c>
      <c r="BD79" s="24">
        <f t="shared" si="42"/>
        <v>0.82146471827740997</v>
      </c>
      <c r="BE79" s="24">
        <f t="shared" si="42"/>
        <v>0.96122609549231064</v>
      </c>
      <c r="BF79" s="24">
        <f t="shared" si="42"/>
        <v>0.7495675157914039</v>
      </c>
      <c r="BG79" s="24">
        <f t="shared" si="42"/>
        <v>1.14488933013696</v>
      </c>
      <c r="BH79" s="24">
        <f t="shared" si="42"/>
        <v>1.1173962143213267</v>
      </c>
      <c r="BI79" s="24">
        <f t="shared" si="42"/>
        <v>1.3328021582766278</v>
      </c>
      <c r="BJ79" s="24">
        <f t="shared" si="42"/>
        <v>0.99038850732841777</v>
      </c>
      <c r="BK79" s="24">
        <f t="shared" si="42"/>
        <v>1.1377335836257947</v>
      </c>
      <c r="BL79" s="24">
        <f t="shared" si="46"/>
        <v>1.0552817701047488</v>
      </c>
      <c r="BM79" s="24">
        <f t="shared" si="46"/>
        <v>1.0761189757955485</v>
      </c>
      <c r="BN79" s="24">
        <f t="shared" si="46"/>
        <v>1.1124196783610212</v>
      </c>
      <c r="BO79" s="24">
        <f t="shared" si="46"/>
        <v>1.106498280962493</v>
      </c>
      <c r="BP79" s="24" t="e">
        <f t="shared" si="46"/>
        <v>#DIV/0!</v>
      </c>
      <c r="BQ79" s="24">
        <f t="shared" si="46"/>
        <v>1.0339851802202062</v>
      </c>
      <c r="BR79" s="21"/>
      <c r="BS79" s="35">
        <f t="shared" si="56"/>
        <v>44958</v>
      </c>
      <c r="BT79" s="24">
        <f t="shared" si="58"/>
        <v>3.6795664882350601E-2</v>
      </c>
      <c r="BU79" s="24">
        <f t="shared" si="49"/>
        <v>2.0322824201059317E-3</v>
      </c>
      <c r="BV79" s="24">
        <f t="shared" si="50"/>
        <v>5.4152090272631672E-3</v>
      </c>
      <c r="BW79" s="24">
        <f t="shared" si="48"/>
        <v>3.6211340311730982E-3</v>
      </c>
      <c r="BX79" s="24">
        <f t="shared" si="48"/>
        <v>5.6171900491427318E-3</v>
      </c>
      <c r="BY79" s="24">
        <f t="shared" si="48"/>
        <v>2.6446255680939515E-3</v>
      </c>
      <c r="BZ79" s="24">
        <f t="shared" si="48"/>
        <v>7.6009276892675184E-3</v>
      </c>
      <c r="CA79" s="24">
        <f t="shared" si="48"/>
        <v>1.8607361202147884E-3</v>
      </c>
      <c r="CB79" s="24">
        <f t="shared" si="48"/>
        <v>3.9274849397290387E-3</v>
      </c>
      <c r="CC79" s="24">
        <f t="shared" si="48"/>
        <v>1.2244961658065105E-3</v>
      </c>
      <c r="CD79" s="24">
        <f t="shared" si="48"/>
        <v>4.914032306034993E-3</v>
      </c>
      <c r="CE79" s="24">
        <f t="shared" si="48"/>
        <v>1.9641432060054451E-3</v>
      </c>
      <c r="CF79" s="24">
        <f t="shared" si="57"/>
        <v>7.7617926405187776E-2</v>
      </c>
    </row>
    <row r="80" spans="1:84" x14ac:dyDescent="0.25">
      <c r="A80" s="31">
        <f>+[1]NEA!A81</f>
        <v>44986</v>
      </c>
      <c r="B80" s="17">
        <f>+[1]NEA!B81</f>
        <v>1437.0682999999999</v>
      </c>
      <c r="C80" s="17">
        <f>+[1]NEA!C81</f>
        <v>1565.5211999999999</v>
      </c>
      <c r="D80" s="17">
        <f>+[1]NEA!D81</f>
        <v>1260.5052000000001</v>
      </c>
      <c r="E80" s="17">
        <f>+[1]NEA!E81</f>
        <v>1419.2901999999999</v>
      </c>
      <c r="F80" s="17">
        <f>+[1]NEA!F81</f>
        <v>1225.9077</v>
      </c>
      <c r="G80" s="17">
        <f>+[1]NEA!G81</f>
        <v>1377.8498</v>
      </c>
      <c r="H80" s="17">
        <f>+[1]NEA!H81</f>
        <v>1525.1347000000001</v>
      </c>
      <c r="I80" s="17">
        <f>+[1]NEA!I81</f>
        <v>1565.3430000000001</v>
      </c>
      <c r="J80" s="17">
        <f>+[1]NEA!J81</f>
        <v>1018.6818</v>
      </c>
      <c r="K80" s="17">
        <f>+[1]NEA!K81</f>
        <v>1240.1518000000001</v>
      </c>
      <c r="L80" s="17">
        <f>+[1]NEA!L81</f>
        <v>1068.5110999999999</v>
      </c>
      <c r="M80" s="17">
        <f>+[1]NEA!M81</f>
        <v>1491.4927</v>
      </c>
      <c r="N80" s="17">
        <f>+[1]NEA!N81</f>
        <v>1263.7900999999999</v>
      </c>
      <c r="O80" s="18">
        <f>+[1]NEA!R81</f>
        <v>1621.5037</v>
      </c>
      <c r="P80" s="19">
        <f>+[1]NEA!S81</f>
        <v>1451.7759000000001</v>
      </c>
      <c r="Q80" s="20">
        <f>+[1]NEA!T81</f>
        <v>1248.6395</v>
      </c>
      <c r="R80" s="18">
        <f t="shared" si="51"/>
        <v>1437.06604522</v>
      </c>
      <c r="S80" s="19">
        <f t="shared" si="52"/>
        <v>1460.3429509887392</v>
      </c>
      <c r="T80" s="19">
        <f t="shared" si="53"/>
        <v>1372.1695066725717</v>
      </c>
      <c r="U80" s="19">
        <f t="shared" si="54"/>
        <v>1351.7459310511756</v>
      </c>
      <c r="V80" s="19"/>
      <c r="W80" s="20">
        <f t="shared" si="55"/>
        <v>1386.013996874349</v>
      </c>
      <c r="X80" s="21"/>
      <c r="Y80" s="41">
        <f t="shared" si="47"/>
        <v>6.2482537705801811E-2</v>
      </c>
      <c r="Z80" s="24">
        <f t="shared" si="47"/>
        <v>6.886912856222005E-2</v>
      </c>
      <c r="AA80" s="24">
        <f t="shared" si="47"/>
        <v>8.2616480421041194E-2</v>
      </c>
      <c r="AB80" s="24">
        <f t="shared" si="47"/>
        <v>5.6209203051798218E-2</v>
      </c>
      <c r="AC80" s="24">
        <f t="shared" si="47"/>
        <v>5.4178718759972266E-2</v>
      </c>
      <c r="AD80" s="24">
        <f t="shared" si="47"/>
        <v>5.6076088689402948E-2</v>
      </c>
      <c r="AE80" s="24">
        <f t="shared" si="47"/>
        <v>5.673830119065526E-2</v>
      </c>
      <c r="AF80" s="24">
        <f t="shared" si="47"/>
        <v>5.1002396297522345E-2</v>
      </c>
      <c r="AG80" s="24">
        <f t="shared" si="47"/>
        <v>1.4952256438490963E-2</v>
      </c>
      <c r="AH80" s="24">
        <f t="shared" si="47"/>
        <v>5.2943052857129747E-2</v>
      </c>
      <c r="AI80" s="24">
        <f t="shared" si="47"/>
        <v>0.22794290957963637</v>
      </c>
      <c r="AJ80" s="24">
        <f t="shared" si="47"/>
        <v>7.3335628980275791E-2</v>
      </c>
      <c r="AK80" s="24">
        <f t="shared" si="47"/>
        <v>5.4491381647350678E-2</v>
      </c>
      <c r="AL80" s="24">
        <f t="shared" si="47"/>
        <v>4.5634709137846396E-2</v>
      </c>
      <c r="AM80" s="24">
        <f t="shared" si="47"/>
        <v>6.6585171487011818E-2</v>
      </c>
      <c r="AN80" s="24">
        <f t="shared" si="47"/>
        <v>5.9380981684046708E-2</v>
      </c>
      <c r="AO80" s="24">
        <f t="shared" si="45"/>
        <v>6.2485865652732286E-2</v>
      </c>
      <c r="AP80" s="24">
        <f t="shared" si="45"/>
        <v>6.474281197556464E-2</v>
      </c>
      <c r="AQ80" s="24">
        <f t="shared" si="45"/>
        <v>5.815938287262834E-2</v>
      </c>
      <c r="AR80" s="24">
        <f t="shared" si="39"/>
        <v>5.5341293786418611E-2</v>
      </c>
      <c r="AS80" s="24" t="e">
        <f t="shared" si="39"/>
        <v>#DIV/0!</v>
      </c>
      <c r="AT80" s="24">
        <f t="shared" si="39"/>
        <v>5.5949618383345889E-2</v>
      </c>
      <c r="AU80" s="21"/>
      <c r="AV80" s="24">
        <f t="shared" si="44"/>
        <v>1.0361310361614984</v>
      </c>
      <c r="AW80" s="24">
        <f t="shared" si="44"/>
        <v>1.0280899938983237</v>
      </c>
      <c r="AX80" s="24">
        <f t="shared" si="44"/>
        <v>1.1918173994980665</v>
      </c>
      <c r="AY80" s="24">
        <f t="shared" si="44"/>
        <v>1.1684191774342287</v>
      </c>
      <c r="AZ80" s="24">
        <f t="shared" si="44"/>
        <v>0.99511388140710033</v>
      </c>
      <c r="BA80" s="24">
        <f t="shared" si="44"/>
        <v>1.1062616292685492</v>
      </c>
      <c r="BB80" s="24">
        <f t="shared" si="44"/>
        <v>0.91245719765875744</v>
      </c>
      <c r="BC80" s="24">
        <f t="shared" ref="BC80:BE95" si="59">+I80/I68-1</f>
        <v>0.95406713926836795</v>
      </c>
      <c r="BD80" s="24">
        <f t="shared" si="42"/>
        <v>0.76812731716122573</v>
      </c>
      <c r="BE80" s="24">
        <f t="shared" si="42"/>
        <v>1.0049726936744388</v>
      </c>
      <c r="BF80" s="24">
        <f t="shared" si="42"/>
        <v>0.71040591504565298</v>
      </c>
      <c r="BG80" s="24">
        <f t="shared" si="42"/>
        <v>1.2011598390776776</v>
      </c>
      <c r="BH80" s="24">
        <f t="shared" si="42"/>
        <v>1.1202102175203748</v>
      </c>
      <c r="BI80" s="24">
        <f t="shared" si="42"/>
        <v>1.2807591992169338</v>
      </c>
      <c r="BJ80" s="24">
        <f t="shared" si="42"/>
        <v>1.0014457576862141</v>
      </c>
      <c r="BK80" s="24">
        <f t="shared" si="42"/>
        <v>0.99896916904523025</v>
      </c>
      <c r="BL80" s="24">
        <f t="shared" si="46"/>
        <v>1.0361069811672525</v>
      </c>
      <c r="BM80" s="24">
        <f t="shared" si="46"/>
        <v>1.0764865126867562</v>
      </c>
      <c r="BN80" s="24">
        <f t="shared" si="46"/>
        <v>1.1257799596169082</v>
      </c>
      <c r="BO80" s="24">
        <f t="shared" si="46"/>
        <v>1.1121198123903087</v>
      </c>
      <c r="BP80" s="24" t="e">
        <f t="shared" si="46"/>
        <v>#DIV/0!</v>
      </c>
      <c r="BQ80" s="24">
        <f t="shared" si="46"/>
        <v>1.0222201370786137</v>
      </c>
      <c r="BR80" s="21"/>
      <c r="BS80" s="35">
        <f t="shared" si="56"/>
        <v>44986</v>
      </c>
      <c r="BT80" s="24">
        <f t="shared" si="58"/>
        <v>2.6333047107586029E-2</v>
      </c>
      <c r="BU80" s="24">
        <f t="shared" si="49"/>
        <v>2.588704462088887E-3</v>
      </c>
      <c r="BV80" s="24">
        <f t="shared" si="50"/>
        <v>6.4778526540580092E-3</v>
      </c>
      <c r="BW80" s="24">
        <f t="shared" si="48"/>
        <v>3.7777873185538702E-3</v>
      </c>
      <c r="BX80" s="24">
        <f t="shared" si="48"/>
        <v>4.2083162625814394E-3</v>
      </c>
      <c r="BY80" s="24">
        <f t="shared" si="48"/>
        <v>3.1845437357136369E-3</v>
      </c>
      <c r="BZ80" s="24">
        <f t="shared" si="48"/>
        <v>5.4083783967419927E-3</v>
      </c>
      <c r="CA80" s="24">
        <f t="shared" si="48"/>
        <v>3.1289107129007501E-4</v>
      </c>
      <c r="CB80" s="24">
        <f t="shared" si="48"/>
        <v>2.8767884476004839E-3</v>
      </c>
      <c r="CC80" s="24">
        <f t="shared" si="48"/>
        <v>1.994390743281743E-3</v>
      </c>
      <c r="CD80" s="24">
        <f t="shared" si="48"/>
        <v>3.7294964478764006E-3</v>
      </c>
      <c r="CE80" s="24">
        <f t="shared" si="48"/>
        <v>1.5933752445645368E-3</v>
      </c>
      <c r="CF80" s="24">
        <f t="shared" si="57"/>
        <v>6.248557189193709E-2</v>
      </c>
    </row>
    <row r="81" spans="1:84" x14ac:dyDescent="0.25">
      <c r="A81" s="31">
        <f>+[1]NEA!A82</f>
        <v>45017</v>
      </c>
      <c r="B81" s="17">
        <f>+[1]NEA!B82</f>
        <v>1556.9070999999999</v>
      </c>
      <c r="C81" s="17">
        <f>+[1]NEA!C82</f>
        <v>1718.9866999999999</v>
      </c>
      <c r="D81" s="17">
        <f>+[1]NEA!D82</f>
        <v>1328.5187000000001</v>
      </c>
      <c r="E81" s="17">
        <f>+[1]NEA!E82</f>
        <v>1552.6465000000001</v>
      </c>
      <c r="F81" s="17">
        <f>+[1]NEA!F82</f>
        <v>1282.1463000000001</v>
      </c>
      <c r="G81" s="17">
        <f>+[1]NEA!G82</f>
        <v>1492.1755000000001</v>
      </c>
      <c r="H81" s="17">
        <f>+[1]NEA!H82</f>
        <v>1631.2057</v>
      </c>
      <c r="I81" s="17">
        <f>+[1]NEA!I82</f>
        <v>1648.7021</v>
      </c>
      <c r="J81" s="17">
        <f>+[1]NEA!J82</f>
        <v>1078.6663000000001</v>
      </c>
      <c r="K81" s="17">
        <f>+[1]NEA!K82</f>
        <v>1322.0314000000001</v>
      </c>
      <c r="L81" s="17">
        <f>+[1]NEA!L82</f>
        <v>1105.8432</v>
      </c>
      <c r="M81" s="17">
        <f>+[1]NEA!M82</f>
        <v>1704.9675</v>
      </c>
      <c r="N81" s="17">
        <f>+[1]NEA!N82</f>
        <v>1347.4223999999999</v>
      </c>
      <c r="O81" s="18">
        <f>+[1]NEA!R82</f>
        <v>1767.5971999999999</v>
      </c>
      <c r="P81" s="19">
        <f>+[1]NEA!S82</f>
        <v>1581.9495999999999</v>
      </c>
      <c r="Q81" s="20">
        <f>+[1]NEA!T82</f>
        <v>1309.0373</v>
      </c>
      <c r="R81" s="18">
        <f t="shared" si="51"/>
        <v>1556.8974763200001</v>
      </c>
      <c r="S81" s="19">
        <f t="shared" si="52"/>
        <v>1596.9323292502058</v>
      </c>
      <c r="T81" s="19">
        <f t="shared" si="53"/>
        <v>1498.5350980513729</v>
      </c>
      <c r="U81" s="19">
        <f t="shared" si="54"/>
        <v>1463.2017512448133</v>
      </c>
      <c r="V81" s="19"/>
      <c r="W81" s="20">
        <f t="shared" si="55"/>
        <v>1486.1163485934569</v>
      </c>
      <c r="X81" s="21"/>
      <c r="Y81" s="41">
        <f t="shared" si="47"/>
        <v>8.3391165193748895E-2</v>
      </c>
      <c r="Z81" s="24">
        <f t="shared" si="47"/>
        <v>9.8028375470099016E-2</v>
      </c>
      <c r="AA81" s="24">
        <f t="shared" si="47"/>
        <v>5.3957333932458162E-2</v>
      </c>
      <c r="AB81" s="24">
        <f t="shared" ref="AB81:AN95" si="60">+E81/E80-1</f>
        <v>9.3959854017169997E-2</v>
      </c>
      <c r="AC81" s="24">
        <f t="shared" si="60"/>
        <v>4.5875068734783309E-2</v>
      </c>
      <c r="AD81" s="24">
        <f t="shared" si="60"/>
        <v>8.2973993246578948E-2</v>
      </c>
      <c r="AE81" s="24">
        <f t="shared" si="60"/>
        <v>6.9548611017767659E-2</v>
      </c>
      <c r="AF81" s="24">
        <f t="shared" si="60"/>
        <v>5.325292923020708E-2</v>
      </c>
      <c r="AG81" s="24">
        <f t="shared" si="60"/>
        <v>5.8884432803256281E-2</v>
      </c>
      <c r="AH81" s="24">
        <f t="shared" si="60"/>
        <v>6.6023852886396561E-2</v>
      </c>
      <c r="AI81" s="24">
        <f t="shared" si="60"/>
        <v>3.4938429745839938E-2</v>
      </c>
      <c r="AJ81" s="24">
        <f t="shared" si="60"/>
        <v>0.14312829020215778</v>
      </c>
      <c r="AK81" s="24">
        <f t="shared" si="60"/>
        <v>6.6175783462775861E-2</v>
      </c>
      <c r="AL81" s="24">
        <f t="shared" si="60"/>
        <v>9.0097543409860759E-2</v>
      </c>
      <c r="AM81" s="24">
        <f t="shared" si="60"/>
        <v>8.9665147355042718E-2</v>
      </c>
      <c r="AN81" s="24">
        <f t="shared" si="60"/>
        <v>4.8370886873272845E-2</v>
      </c>
      <c r="AO81" s="24">
        <f t="shared" si="45"/>
        <v>8.3386168296569307E-2</v>
      </c>
      <c r="AP81" s="24">
        <f t="shared" si="45"/>
        <v>9.3532398104833936E-2</v>
      </c>
      <c r="AQ81" s="24">
        <f t="shared" si="45"/>
        <v>9.2091823032294462E-2</v>
      </c>
      <c r="AR81" s="24">
        <f t="shared" si="39"/>
        <v>8.245323150850159E-2</v>
      </c>
      <c r="AS81" s="24" t="e">
        <f t="shared" si="39"/>
        <v>#DIV/0!</v>
      </c>
      <c r="AT81" s="24">
        <f t="shared" si="39"/>
        <v>7.2223189624962325E-2</v>
      </c>
      <c r="AU81" s="21"/>
      <c r="AV81" s="24">
        <f t="shared" ref="AV81:BB95" si="61">+B81/B69-1</f>
        <v>1.0805765719246252</v>
      </c>
      <c r="AW81" s="24">
        <f t="shared" si="61"/>
        <v>1.0925800360233318</v>
      </c>
      <c r="AX81" s="24">
        <f t="shared" si="61"/>
        <v>1.2376939932110487</v>
      </c>
      <c r="AY81" s="24">
        <f t="shared" si="61"/>
        <v>1.1795463714573606</v>
      </c>
      <c r="AZ81" s="24">
        <f t="shared" si="61"/>
        <v>0.9728775675256478</v>
      </c>
      <c r="BA81" s="24">
        <f t="shared" si="61"/>
        <v>1.1617582995163711</v>
      </c>
      <c r="BB81" s="24">
        <f t="shared" si="61"/>
        <v>0.92435751257133569</v>
      </c>
      <c r="BC81" s="24">
        <f t="shared" si="59"/>
        <v>0.97667426626836695</v>
      </c>
      <c r="BD81" s="24">
        <f t="shared" si="42"/>
        <v>0.80993267450866679</v>
      </c>
      <c r="BE81" s="24">
        <f t="shared" si="42"/>
        <v>1.0464061889778726</v>
      </c>
      <c r="BF81" s="24">
        <f t="shared" si="42"/>
        <v>0.7201000412664782</v>
      </c>
      <c r="BG81" s="24">
        <f t="shared" si="42"/>
        <v>1.3404011592687759</v>
      </c>
      <c r="BH81" s="24">
        <f t="shared" si="42"/>
        <v>1.1412788278814849</v>
      </c>
      <c r="BI81" s="24">
        <f t="shared" si="42"/>
        <v>1.3494147188752565</v>
      </c>
      <c r="BJ81" s="24">
        <f t="shared" si="42"/>
        <v>1.0486002512269978</v>
      </c>
      <c r="BK81" s="24">
        <f t="shared" si="42"/>
        <v>1.011323474595204</v>
      </c>
      <c r="BL81" s="24">
        <f t="shared" si="46"/>
        <v>1.0805497695487531</v>
      </c>
      <c r="BM81" s="24">
        <f t="shared" si="46"/>
        <v>1.1331635403283564</v>
      </c>
      <c r="BN81" s="24">
        <f t="shared" si="46"/>
        <v>1.1739073921662579</v>
      </c>
      <c r="BO81" s="24">
        <f t="shared" si="46"/>
        <v>1.1434951124817676</v>
      </c>
      <c r="BP81" s="24" t="e">
        <f t="shared" si="46"/>
        <v>#DIV/0!</v>
      </c>
      <c r="BQ81" s="24">
        <f t="shared" si="46"/>
        <v>1.0501338244090479</v>
      </c>
      <c r="BR81" s="21"/>
      <c r="BS81" s="35">
        <f t="shared" si="56"/>
        <v>45017</v>
      </c>
      <c r="BT81" s="24">
        <f t="shared" si="58"/>
        <v>3.7707788871273559E-2</v>
      </c>
      <c r="BU81" s="24">
        <f t="shared" si="49"/>
        <v>1.7227374648790188E-3</v>
      </c>
      <c r="BV81" s="24">
        <f t="shared" si="50"/>
        <v>1.0764506321655012E-2</v>
      </c>
      <c r="BW81" s="24">
        <f t="shared" si="48"/>
        <v>3.1737882326121946E-3</v>
      </c>
      <c r="BX81" s="24">
        <f t="shared" si="48"/>
        <v>6.1893644581819873E-3</v>
      </c>
      <c r="BY81" s="24">
        <f t="shared" si="48"/>
        <v>3.8824421915089175E-3</v>
      </c>
      <c r="BZ81" s="24">
        <f t="shared" si="48"/>
        <v>5.5860123906428041E-3</v>
      </c>
      <c r="CA81" s="24">
        <f t="shared" si="48"/>
        <v>1.1770929050484266E-3</v>
      </c>
      <c r="CB81" s="24">
        <f t="shared" si="48"/>
        <v>3.5553543558089758E-3</v>
      </c>
      <c r="CC81" s="24">
        <f t="shared" si="48"/>
        <v>3.5330022936279446E-4</v>
      </c>
      <c r="CD81" s="24">
        <f t="shared" si="48"/>
        <v>7.3531665822703061E-3</v>
      </c>
      <c r="CE81" s="24">
        <f t="shared" si="48"/>
        <v>1.920483459276083E-3</v>
      </c>
      <c r="CF81" s="24">
        <f t="shared" si="57"/>
        <v>8.3386037462520102E-2</v>
      </c>
    </row>
    <row r="82" spans="1:84" x14ac:dyDescent="0.25">
      <c r="A82" s="31">
        <f>+[1]NEA!A83</f>
        <v>45047</v>
      </c>
      <c r="B82" s="17">
        <f>+[1]NEA!B83</f>
        <v>1670.3598</v>
      </c>
      <c r="C82" s="17">
        <f>+[1]NEA!C83</f>
        <v>1818.8897999999999</v>
      </c>
      <c r="D82" s="17">
        <f>+[1]NEA!D83</f>
        <v>1445.5184999999999</v>
      </c>
      <c r="E82" s="17">
        <f>+[1]NEA!E83</f>
        <v>1681.9269999999999</v>
      </c>
      <c r="F82" s="17">
        <f>+[1]NEA!F83</f>
        <v>1442.5259000000001</v>
      </c>
      <c r="G82" s="17">
        <f>+[1]NEA!G83</f>
        <v>1619.2837</v>
      </c>
      <c r="H82" s="17">
        <f>+[1]NEA!H83</f>
        <v>1810.9196999999999</v>
      </c>
      <c r="I82" s="17">
        <f>+[1]NEA!I83</f>
        <v>1742.9239</v>
      </c>
      <c r="J82" s="17">
        <f>+[1]NEA!J83</f>
        <v>1156.2231999999999</v>
      </c>
      <c r="K82" s="17">
        <f>+[1]NEA!K83</f>
        <v>1409.7677000000001</v>
      </c>
      <c r="L82" s="17">
        <f>+[1]NEA!L83</f>
        <v>1141.8189</v>
      </c>
      <c r="M82" s="17">
        <f>+[1]NEA!M83</f>
        <v>1819.5398</v>
      </c>
      <c r="N82" s="17">
        <f>+[1]NEA!N83</f>
        <v>1458.5242000000001</v>
      </c>
      <c r="O82" s="18">
        <f>+[1]NEA!R83</f>
        <v>1884.9422999999999</v>
      </c>
      <c r="P82" s="19">
        <f>+[1]NEA!S83</f>
        <v>1696.9755</v>
      </c>
      <c r="Q82" s="20">
        <f>+[1]NEA!T83</f>
        <v>1413.5147999999999</v>
      </c>
      <c r="R82" s="18">
        <f t="shared" si="51"/>
        <v>1670.33971838</v>
      </c>
      <c r="S82" s="19">
        <f t="shared" si="52"/>
        <v>1705.7383806921173</v>
      </c>
      <c r="T82" s="19">
        <f t="shared" si="53"/>
        <v>1615.7420343666961</v>
      </c>
      <c r="U82" s="19">
        <f t="shared" si="54"/>
        <v>1580.8596367219916</v>
      </c>
      <c r="V82" s="19"/>
      <c r="W82" s="20">
        <f t="shared" si="55"/>
        <v>1601.2018879141488</v>
      </c>
      <c r="X82" s="21"/>
      <c r="Y82" s="41">
        <f t="shared" ref="Y82:AA95" si="62">+B82/B81-1</f>
        <v>7.2870564981044827E-2</v>
      </c>
      <c r="Z82" s="24">
        <f t="shared" si="62"/>
        <v>5.8117436278011914E-2</v>
      </c>
      <c r="AA82" s="24">
        <f t="shared" si="62"/>
        <v>8.8067860843810353E-2</v>
      </c>
      <c r="AB82" s="24">
        <f t="shared" si="60"/>
        <v>8.326460659267898E-2</v>
      </c>
      <c r="AC82" s="24">
        <f t="shared" si="60"/>
        <v>0.12508681731562143</v>
      </c>
      <c r="AD82" s="24">
        <f t="shared" si="60"/>
        <v>8.5183143671773154E-2</v>
      </c>
      <c r="AE82" s="24">
        <f t="shared" si="60"/>
        <v>0.11017249387983385</v>
      </c>
      <c r="AF82" s="24">
        <f t="shared" si="60"/>
        <v>5.7149075020890727E-2</v>
      </c>
      <c r="AG82" s="24">
        <f t="shared" si="60"/>
        <v>7.1900735194934562E-2</v>
      </c>
      <c r="AH82" s="24">
        <f t="shared" si="60"/>
        <v>6.6364762591871962E-2</v>
      </c>
      <c r="AI82" s="24">
        <f t="shared" si="60"/>
        <v>3.2532369869435307E-2</v>
      </c>
      <c r="AJ82" s="24">
        <f t="shared" si="60"/>
        <v>6.719911083349106E-2</v>
      </c>
      <c r="AK82" s="24">
        <f t="shared" si="60"/>
        <v>8.245506383150536E-2</v>
      </c>
      <c r="AL82" s="24">
        <f t="shared" si="60"/>
        <v>6.6386787668593294E-2</v>
      </c>
      <c r="AM82" s="24">
        <f t="shared" si="60"/>
        <v>7.2711482085143553E-2</v>
      </c>
      <c r="AN82" s="24">
        <f t="shared" si="60"/>
        <v>7.9812469820378595E-2</v>
      </c>
      <c r="AO82" s="24">
        <f t="shared" si="45"/>
        <v>7.2864298250479909E-2</v>
      </c>
      <c r="AP82" s="24">
        <f t="shared" si="45"/>
        <v>6.8134415872836751E-2</v>
      </c>
      <c r="AQ82" s="24">
        <f t="shared" si="45"/>
        <v>7.8214341771329687E-2</v>
      </c>
      <c r="AR82" s="24">
        <f t="shared" si="39"/>
        <v>8.0411252499582808E-2</v>
      </c>
      <c r="AS82" s="24" t="e">
        <f t="shared" si="39"/>
        <v>#DIV/0!</v>
      </c>
      <c r="AT82" s="24">
        <f t="shared" si="39"/>
        <v>7.744046381672276E-2</v>
      </c>
      <c r="AU82" s="21"/>
      <c r="AV82" s="24">
        <f t="shared" si="61"/>
        <v>1.1205586404941994</v>
      </c>
      <c r="AW82" s="24">
        <f t="shared" si="61"/>
        <v>1.1074876888728684</v>
      </c>
      <c r="AX82" s="24">
        <f t="shared" si="61"/>
        <v>1.2579230529040766</v>
      </c>
      <c r="AY82" s="24">
        <f t="shared" si="61"/>
        <v>1.2547295406921943</v>
      </c>
      <c r="AZ82" s="24">
        <f t="shared" si="61"/>
        <v>1.1095071183070786</v>
      </c>
      <c r="BA82" s="24">
        <f t="shared" si="61"/>
        <v>1.2336669820473052</v>
      </c>
      <c r="BB82" s="24">
        <f t="shared" si="61"/>
        <v>1.0143714142793563</v>
      </c>
      <c r="BC82" s="24">
        <f t="shared" si="59"/>
        <v>0.97714634391755917</v>
      </c>
      <c r="BD82" s="24">
        <f t="shared" si="42"/>
        <v>0.88935331064041434</v>
      </c>
      <c r="BE82" s="24">
        <f t="shared" si="42"/>
        <v>1.0770514151986541</v>
      </c>
      <c r="BF82" s="24">
        <f t="shared" si="42"/>
        <v>0.71545068446370963</v>
      </c>
      <c r="BG82" s="24">
        <f t="shared" si="42"/>
        <v>1.3338605942896251</v>
      </c>
      <c r="BH82" s="24">
        <f t="shared" si="42"/>
        <v>1.2049064060349788</v>
      </c>
      <c r="BI82" s="24">
        <f t="shared" si="42"/>
        <v>1.4248642774139939</v>
      </c>
      <c r="BJ82" s="24">
        <f t="shared" si="42"/>
        <v>1.0841565584023609</v>
      </c>
      <c r="BK82" s="24">
        <f t="shared" si="42"/>
        <v>1.0485312032889778</v>
      </c>
      <c r="BL82" s="24">
        <f t="shared" si="46"/>
        <v>1.1205222154469858</v>
      </c>
      <c r="BM82" s="24">
        <f t="shared" si="46"/>
        <v>1.1648932748298519</v>
      </c>
      <c r="BN82" s="24">
        <f t="shared" si="46"/>
        <v>1.2272699399895366</v>
      </c>
      <c r="BO82" s="24">
        <f t="shared" si="46"/>
        <v>1.207408891878889</v>
      </c>
      <c r="BP82" s="24" t="e">
        <f t="shared" si="46"/>
        <v>#DIV/0!</v>
      </c>
      <c r="BQ82" s="24">
        <f t="shared" si="46"/>
        <v>1.1017810246795947</v>
      </c>
      <c r="BR82" s="21"/>
      <c r="BS82" s="35">
        <f t="shared" si="56"/>
        <v>45047</v>
      </c>
      <c r="BT82" s="24">
        <f t="shared" si="58"/>
        <v>2.2657604047152207E-2</v>
      </c>
      <c r="BU82" s="24">
        <f t="shared" si="49"/>
        <v>2.7354186515046361E-3</v>
      </c>
      <c r="BV82" s="24">
        <f t="shared" si="50"/>
        <v>9.6322625800858534E-3</v>
      </c>
      <c r="BW82" s="24">
        <f t="shared" si="48"/>
        <v>8.3542464158587234E-3</v>
      </c>
      <c r="BX82" s="24">
        <f t="shared" si="48"/>
        <v>6.3517071506707067E-3</v>
      </c>
      <c r="BY82" s="24">
        <f t="shared" si="48"/>
        <v>6.0716252112923089E-3</v>
      </c>
      <c r="BZ82" s="24">
        <f t="shared" si="48"/>
        <v>5.8279388282062574E-3</v>
      </c>
      <c r="CA82" s="24">
        <f t="shared" si="48"/>
        <v>1.4047752624417955E-3</v>
      </c>
      <c r="CB82" s="24">
        <f t="shared" si="48"/>
        <v>3.5164237609296035E-3</v>
      </c>
      <c r="CC82" s="24">
        <f t="shared" si="48"/>
        <v>3.142573632042653E-4</v>
      </c>
      <c r="CD82" s="24">
        <f t="shared" si="48"/>
        <v>3.6426893101072001E-3</v>
      </c>
      <c r="CE82" s="24">
        <f t="shared" si="48"/>
        <v>2.3548992743369244E-3</v>
      </c>
      <c r="CF82" s="24">
        <f t="shared" si="57"/>
        <v>7.2863847855790476E-2</v>
      </c>
    </row>
    <row r="83" spans="1:84" x14ac:dyDescent="0.25">
      <c r="A83" s="31">
        <f>+[1]NEA!A84</f>
        <v>45078</v>
      </c>
      <c r="B83" s="17">
        <f>+[1]NEA!B84</f>
        <v>1780.7632000000001</v>
      </c>
      <c r="C83" s="17">
        <f>+[1]NEA!C84</f>
        <v>1927.3097</v>
      </c>
      <c r="D83" s="17">
        <f>+[1]NEA!D84</f>
        <v>1519.1686999999999</v>
      </c>
      <c r="E83" s="17">
        <f>+[1]NEA!E84</f>
        <v>1742.2814000000001</v>
      </c>
      <c r="F83" s="17">
        <f>+[1]NEA!F84</f>
        <v>1659.4426000000001</v>
      </c>
      <c r="G83" s="17">
        <f>+[1]NEA!G84</f>
        <v>1742.0851</v>
      </c>
      <c r="H83" s="17">
        <f>+[1]NEA!H84</f>
        <v>1965.5635</v>
      </c>
      <c r="I83" s="17">
        <f>+[1]NEA!I84</f>
        <v>1842.2573</v>
      </c>
      <c r="J83" s="17">
        <f>+[1]NEA!J84</f>
        <v>1255.6029000000001</v>
      </c>
      <c r="K83" s="17">
        <f>+[1]NEA!K84</f>
        <v>1503.82</v>
      </c>
      <c r="L83" s="17">
        <f>+[1]NEA!L84</f>
        <v>1287.5186000000001</v>
      </c>
      <c r="M83" s="17">
        <f>+[1]NEA!M84</f>
        <v>1884.9912999999999</v>
      </c>
      <c r="N83" s="17">
        <f>+[1]NEA!N84</f>
        <v>1570.5906</v>
      </c>
      <c r="O83" s="18">
        <f>+[1]NEA!R84</f>
        <v>1954.3027</v>
      </c>
      <c r="P83" s="19">
        <f>+[1]NEA!S84</f>
        <v>1808.068</v>
      </c>
      <c r="Q83" s="20">
        <f>+[1]NEA!T84</f>
        <v>1550.1685</v>
      </c>
      <c r="R83" s="18">
        <f t="shared" si="51"/>
        <v>1780.7416537699996</v>
      </c>
      <c r="S83" s="19">
        <f t="shared" si="52"/>
        <v>1802.3133563306781</v>
      </c>
      <c r="T83" s="19">
        <f t="shared" si="53"/>
        <v>1702.4322123708298</v>
      </c>
      <c r="U83" s="19">
        <f t="shared" si="54"/>
        <v>1671.1850656293223</v>
      </c>
      <c r="V83" s="19"/>
      <c r="W83" s="20">
        <f t="shared" si="55"/>
        <v>1702.4859216711816</v>
      </c>
      <c r="X83" s="21"/>
      <c r="Y83" s="41">
        <f t="shared" si="62"/>
        <v>6.6095580125910658E-2</v>
      </c>
      <c r="Z83" s="24">
        <f t="shared" si="62"/>
        <v>5.960773434432376E-2</v>
      </c>
      <c r="AA83" s="24">
        <f t="shared" si="62"/>
        <v>5.0950714224688332E-2</v>
      </c>
      <c r="AB83" s="24">
        <f t="shared" si="60"/>
        <v>3.5884078203156422E-2</v>
      </c>
      <c r="AC83" s="24">
        <f t="shared" si="60"/>
        <v>0.15037282866116986</v>
      </c>
      <c r="AD83" s="24">
        <f t="shared" si="60"/>
        <v>7.5836865399188547E-2</v>
      </c>
      <c r="AE83" s="24">
        <f t="shared" si="60"/>
        <v>8.5395172408804232E-2</v>
      </c>
      <c r="AF83" s="24">
        <f t="shared" si="60"/>
        <v>5.6992390775064905E-2</v>
      </c>
      <c r="AG83" s="24">
        <f t="shared" si="60"/>
        <v>8.5952003038859859E-2</v>
      </c>
      <c r="AH83" s="24">
        <f t="shared" si="60"/>
        <v>6.6714750238638487E-2</v>
      </c>
      <c r="AI83" s="24">
        <f t="shared" si="60"/>
        <v>0.12760316018591045</v>
      </c>
      <c r="AJ83" s="24">
        <f t="shared" si="60"/>
        <v>3.5971458277527013E-2</v>
      </c>
      <c r="AK83" s="24">
        <f t="shared" si="60"/>
        <v>7.6835475201576964E-2</v>
      </c>
      <c r="AL83" s="24">
        <f t="shared" si="60"/>
        <v>3.6797094531753061E-2</v>
      </c>
      <c r="AM83" s="24">
        <f t="shared" si="60"/>
        <v>6.546499934736838E-2</v>
      </c>
      <c r="AN83" s="24">
        <f t="shared" si="60"/>
        <v>9.6676525778152556E-2</v>
      </c>
      <c r="AO83" s="24">
        <f t="shared" si="45"/>
        <v>6.6095497924861801E-2</v>
      </c>
      <c r="AP83" s="24">
        <f t="shared" si="45"/>
        <v>5.6617695146998326E-2</v>
      </c>
      <c r="AQ83" s="24">
        <f t="shared" si="45"/>
        <v>5.3653476953771762E-2</v>
      </c>
      <c r="AR83" s="24">
        <f t="shared" si="39"/>
        <v>5.7136906281335609E-2</v>
      </c>
      <c r="AS83" s="24" t="e">
        <f t="shared" si="39"/>
        <v>#DIV/0!</v>
      </c>
      <c r="AT83" s="24">
        <f t="shared" si="39"/>
        <v>6.3255005206728443E-2</v>
      </c>
      <c r="AU83" s="21"/>
      <c r="AV83" s="24">
        <f t="shared" si="61"/>
        <v>1.1546298274784381</v>
      </c>
      <c r="AW83" s="24">
        <f t="shared" si="61"/>
        <v>1.1411354793239763</v>
      </c>
      <c r="AX83" s="24">
        <f t="shared" si="61"/>
        <v>1.2382139592171688</v>
      </c>
      <c r="AY83" s="24">
        <f t="shared" si="61"/>
        <v>1.2043262594576514</v>
      </c>
      <c r="AZ83" s="24">
        <f t="shared" si="61"/>
        <v>1.3319653027535288</v>
      </c>
      <c r="BA83" s="24">
        <f t="shared" si="61"/>
        <v>1.2794320225974625</v>
      </c>
      <c r="BB83" s="24">
        <f t="shared" si="61"/>
        <v>1.0478839285844521</v>
      </c>
      <c r="BC83" s="24">
        <f t="shared" si="59"/>
        <v>0.95926520587437958</v>
      </c>
      <c r="BD83" s="24">
        <f t="shared" si="42"/>
        <v>1.0134441505461349</v>
      </c>
      <c r="BE83" s="24">
        <f t="shared" si="42"/>
        <v>1.1351935215245175</v>
      </c>
      <c r="BF83" s="24">
        <f t="shared" ref="BF83:BK95" si="63">+L83/L71-1</f>
        <v>0.92385758130889162</v>
      </c>
      <c r="BG83" s="24">
        <f t="shared" si="63"/>
        <v>1.3080759275997931</v>
      </c>
      <c r="BH83" s="24">
        <f t="shared" si="63"/>
        <v>1.2546659418081392</v>
      </c>
      <c r="BI83" s="24">
        <f t="shared" si="63"/>
        <v>1.3904331677128186</v>
      </c>
      <c r="BJ83" s="24">
        <f t="shared" si="63"/>
        <v>1.1154426654698328</v>
      </c>
      <c r="BK83" s="24">
        <f t="shared" si="63"/>
        <v>1.1497116995257142</v>
      </c>
      <c r="BL83" s="24">
        <f t="shared" si="46"/>
        <v>1.154597939481719</v>
      </c>
      <c r="BM83" s="24">
        <f t="shared" si="46"/>
        <v>1.1835821651679246</v>
      </c>
      <c r="BN83" s="24">
        <f t="shared" si="46"/>
        <v>1.2305494783463269</v>
      </c>
      <c r="BO83" s="24">
        <f t="shared" si="46"/>
        <v>1.2161781738937485</v>
      </c>
      <c r="BP83" s="24" t="e">
        <f t="shared" si="46"/>
        <v>#DIV/0!</v>
      </c>
      <c r="BQ83" s="24">
        <f t="shared" si="46"/>
        <v>1.117720017012469</v>
      </c>
      <c r="BR83" s="21"/>
      <c r="BS83" s="35">
        <f t="shared" si="56"/>
        <v>45078</v>
      </c>
      <c r="BT83" s="24">
        <f t="shared" si="58"/>
        <v>2.291905414031159E-2</v>
      </c>
      <c r="BU83" s="24">
        <f t="shared" si="49"/>
        <v>1.6049639604592985E-3</v>
      </c>
      <c r="BV83" s="24">
        <f t="shared" si="50"/>
        <v>4.1913786478817439E-3</v>
      </c>
      <c r="BW83" s="24">
        <f t="shared" si="48"/>
        <v>1.0531829351975545E-2</v>
      </c>
      <c r="BX83" s="24">
        <f t="shared" si="48"/>
        <v>5.7196951938139349E-3</v>
      </c>
      <c r="BY83" s="24">
        <f t="shared" si="48"/>
        <v>4.8697675075753157E-3</v>
      </c>
      <c r="BZ83" s="24">
        <f t="shared" si="48"/>
        <v>5.7267939637915127E-3</v>
      </c>
      <c r="CA83" s="24">
        <f t="shared" si="48"/>
        <v>1.6777867498966421E-3</v>
      </c>
      <c r="CB83" s="24">
        <f t="shared" si="48"/>
        <v>3.5135325455030648E-3</v>
      </c>
      <c r="CC83" s="24">
        <f t="shared" si="48"/>
        <v>1.1862808958884195E-3</v>
      </c>
      <c r="CD83" s="24">
        <f t="shared" si="48"/>
        <v>1.9396116034401658E-3</v>
      </c>
      <c r="CE83" s="24">
        <f t="shared" si="48"/>
        <v>2.214008742308093E-3</v>
      </c>
      <c r="CF83" s="24">
        <f t="shared" si="57"/>
        <v>6.6094703302845323E-2</v>
      </c>
    </row>
    <row r="84" spans="1:84" x14ac:dyDescent="0.25">
      <c r="A84" s="31">
        <f>+[1]NEA!A85</f>
        <v>45108</v>
      </c>
      <c r="B84" s="17">
        <f>+[1]NEA!B85</f>
        <v>1892.223</v>
      </c>
      <c r="C84" s="17">
        <f>+[1]NEA!C85</f>
        <v>2028.6119000000001</v>
      </c>
      <c r="D84" s="17">
        <f>+[1]NEA!D85</f>
        <v>1654.1398999999999</v>
      </c>
      <c r="E84" s="17">
        <f>+[1]NEA!E85</f>
        <v>1813.3806999999999</v>
      </c>
      <c r="F84" s="17">
        <f>+[1]NEA!F85</f>
        <v>1765.9550999999999</v>
      </c>
      <c r="G84" s="17">
        <f>+[1]NEA!G85</f>
        <v>1865.9938</v>
      </c>
      <c r="H84" s="17">
        <f>+[1]NEA!H85</f>
        <v>2153.4906000000001</v>
      </c>
      <c r="I84" s="17">
        <f>+[1]NEA!I85</f>
        <v>1947.9602</v>
      </c>
      <c r="J84" s="17">
        <f>+[1]NEA!J85</f>
        <v>1392.5418</v>
      </c>
      <c r="K84" s="17">
        <f>+[1]NEA!K85</f>
        <v>1654.9487999999999</v>
      </c>
      <c r="L84" s="17">
        <f>+[1]NEA!L85</f>
        <v>1370.6412</v>
      </c>
      <c r="M84" s="17">
        <f>+[1]NEA!M85</f>
        <v>2019.5811000000001</v>
      </c>
      <c r="N84" s="17">
        <f>+[1]NEA!N85</f>
        <v>1664.4857999999999</v>
      </c>
      <c r="O84" s="18">
        <f>+[1]NEA!R85</f>
        <v>2049.4204</v>
      </c>
      <c r="P84" s="19">
        <f>+[1]NEA!S85</f>
        <v>1922.4458999999999</v>
      </c>
      <c r="Q84" s="20">
        <f>+[1]NEA!T85</f>
        <v>1661.6167</v>
      </c>
      <c r="R84" s="18">
        <f t="shared" si="51"/>
        <v>1892.1976645700001</v>
      </c>
      <c r="S84" s="19">
        <f t="shared" si="52"/>
        <v>1909.0993326833286</v>
      </c>
      <c r="T84" s="19">
        <f t="shared" si="53"/>
        <v>1811.9060519929139</v>
      </c>
      <c r="U84" s="19">
        <f t="shared" si="54"/>
        <v>1776.3600116182572</v>
      </c>
      <c r="V84" s="19"/>
      <c r="W84" s="20">
        <f t="shared" si="55"/>
        <v>1818.0785314857262</v>
      </c>
      <c r="X84" s="21"/>
      <c r="Y84" s="41">
        <f t="shared" si="62"/>
        <v>6.2591028386031144E-2</v>
      </c>
      <c r="Z84" s="24">
        <f t="shared" si="62"/>
        <v>5.2561453927202351E-2</v>
      </c>
      <c r="AA84" s="24">
        <f t="shared" si="62"/>
        <v>8.8845432373639621E-2</v>
      </c>
      <c r="AB84" s="24">
        <f t="shared" si="60"/>
        <v>4.0808161069733062E-2</v>
      </c>
      <c r="AC84" s="24">
        <f t="shared" si="60"/>
        <v>6.4185709104972899E-2</v>
      </c>
      <c r="AD84" s="24">
        <f t="shared" si="60"/>
        <v>7.1126663100442133E-2</v>
      </c>
      <c r="AE84" s="24">
        <f t="shared" si="60"/>
        <v>9.5609783148700167E-2</v>
      </c>
      <c r="AF84" s="24">
        <f t="shared" si="60"/>
        <v>5.7376838729313206E-2</v>
      </c>
      <c r="AG84" s="24">
        <f t="shared" si="60"/>
        <v>0.10906226801483165</v>
      </c>
      <c r="AH84" s="24">
        <f t="shared" si="60"/>
        <v>0.10049660198693999</v>
      </c>
      <c r="AI84" s="24">
        <f t="shared" si="60"/>
        <v>6.4560310041346103E-2</v>
      </c>
      <c r="AJ84" s="24">
        <f t="shared" si="60"/>
        <v>7.1400753945124462E-2</v>
      </c>
      <c r="AK84" s="24">
        <f t="shared" si="60"/>
        <v>5.9783370663239577E-2</v>
      </c>
      <c r="AL84" s="24">
        <f t="shared" si="60"/>
        <v>4.8670914695047029E-2</v>
      </c>
      <c r="AM84" s="24">
        <f t="shared" si="60"/>
        <v>6.3259733594090539E-2</v>
      </c>
      <c r="AN84" s="24">
        <f t="shared" si="60"/>
        <v>7.1894248915521208E-2</v>
      </c>
      <c r="AO84" s="24">
        <f t="shared" si="45"/>
        <v>6.2589657833879153E-2</v>
      </c>
      <c r="AP84" s="24">
        <f t="shared" si="45"/>
        <v>5.9249395216187883E-2</v>
      </c>
      <c r="AQ84" s="24">
        <f t="shared" si="45"/>
        <v>6.430437513258136E-2</v>
      </c>
      <c r="AR84" s="24">
        <f t="shared" si="39"/>
        <v>6.2934350092058056E-2</v>
      </c>
      <c r="AS84" s="24" t="e">
        <f t="shared" si="39"/>
        <v>#DIV/0!</v>
      </c>
      <c r="AT84" s="24">
        <f t="shared" si="39"/>
        <v>6.7896367507742639E-2</v>
      </c>
      <c r="AU84" s="21"/>
      <c r="AV84" s="24">
        <f t="shared" si="61"/>
        <v>1.1309839863939417</v>
      </c>
      <c r="AW84" s="24">
        <f t="shared" si="61"/>
        <v>1.114963975658561</v>
      </c>
      <c r="AX84" s="24">
        <f t="shared" si="61"/>
        <v>1.2937767500875346</v>
      </c>
      <c r="AY84" s="24">
        <f t="shared" si="61"/>
        <v>1.0895517383310418</v>
      </c>
      <c r="AZ84" s="24">
        <f t="shared" si="61"/>
        <v>1.3521693253338007</v>
      </c>
      <c r="BA84" s="24">
        <f t="shared" si="61"/>
        <v>1.1949012955724365</v>
      </c>
      <c r="BB84" s="24">
        <f t="shared" si="61"/>
        <v>1.1035302833004166</v>
      </c>
      <c r="BC84" s="24">
        <f t="shared" si="59"/>
        <v>0.97040209465709704</v>
      </c>
      <c r="BD84" s="24">
        <f t="shared" si="59"/>
        <v>1.0935696041761287</v>
      </c>
      <c r="BE84" s="24">
        <f t="shared" si="59"/>
        <v>1.1091618708831836</v>
      </c>
      <c r="BF84" s="24">
        <f t="shared" si="63"/>
        <v>0.97625422983696608</v>
      </c>
      <c r="BG84" s="24">
        <f t="shared" si="63"/>
        <v>1.2765175178287169</v>
      </c>
      <c r="BH84" s="24">
        <f t="shared" si="63"/>
        <v>1.1789657646147078</v>
      </c>
      <c r="BI84" s="24">
        <f t="shared" si="63"/>
        <v>1.2891428756526602</v>
      </c>
      <c r="BJ84" s="24">
        <f t="shared" si="63"/>
        <v>1.0898513527616167</v>
      </c>
      <c r="BK84" s="24">
        <f t="shared" si="63"/>
        <v>1.1968064128756737</v>
      </c>
      <c r="BL84" s="24">
        <f t="shared" si="46"/>
        <v>1.1309571251452453</v>
      </c>
      <c r="BM84" s="24">
        <f t="shared" si="46"/>
        <v>1.1393495059041849</v>
      </c>
      <c r="BN84" s="24">
        <f t="shared" si="46"/>
        <v>1.1541105156567366</v>
      </c>
      <c r="BO84" s="24">
        <f t="shared" si="46"/>
        <v>1.1318046089120504</v>
      </c>
      <c r="BP84" s="24" t="e">
        <f t="shared" si="46"/>
        <v>#DIV/0!</v>
      </c>
      <c r="BQ84" s="24">
        <f t="shared" si="46"/>
        <v>1.0861997633758715</v>
      </c>
      <c r="BR84" s="21"/>
      <c r="BS84" s="35">
        <f t="shared" si="56"/>
        <v>45108</v>
      </c>
      <c r="BT84" s="24">
        <f t="shared" si="58"/>
        <v>2.0086784598873128E-2</v>
      </c>
      <c r="BU84" s="24">
        <f t="shared" si="49"/>
        <v>2.7589022953753749E-3</v>
      </c>
      <c r="BV84" s="24">
        <f t="shared" si="50"/>
        <v>4.6314517281129701E-3</v>
      </c>
      <c r="BW84" s="24">
        <f t="shared" si="48"/>
        <v>4.8508211254590086E-3</v>
      </c>
      <c r="BX84" s="24">
        <f t="shared" si="48"/>
        <v>5.4134636542354413E-3</v>
      </c>
      <c r="BY84" s="24">
        <f t="shared" si="48"/>
        <v>5.5509713251037556E-3</v>
      </c>
      <c r="BZ84" s="24">
        <f t="shared" si="48"/>
        <v>5.7161947585170217E-3</v>
      </c>
      <c r="CA84" s="24">
        <f t="shared" si="48"/>
        <v>2.1685516524600221E-3</v>
      </c>
      <c r="CB84" s="24">
        <f t="shared" si="48"/>
        <v>5.2957277643653003E-3</v>
      </c>
      <c r="CC84" s="24">
        <f t="shared" si="48"/>
        <v>6.3482183369467583E-4</v>
      </c>
      <c r="CD84" s="24">
        <f t="shared" si="48"/>
        <v>3.7412021429912797E-3</v>
      </c>
      <c r="CE84" s="24">
        <f t="shared" si="48"/>
        <v>1.7400076551447143E-3</v>
      </c>
      <c r="CF84" s="24">
        <f t="shared" si="57"/>
        <v>6.2588900534332692E-2</v>
      </c>
    </row>
    <row r="85" spans="1:84" x14ac:dyDescent="0.25">
      <c r="A85" s="31">
        <f>+[1]NEA!A86</f>
        <v>45139</v>
      </c>
      <c r="B85" s="17">
        <f>+[1]NEA!B86</f>
        <v>2160.5495999999998</v>
      </c>
      <c r="C85" s="17">
        <f>+[1]NEA!C86</f>
        <v>2385.2926000000002</v>
      </c>
      <c r="D85" s="17">
        <f>+[1]NEA!D86</f>
        <v>1848.9467</v>
      </c>
      <c r="E85" s="17">
        <f>+[1]NEA!E86</f>
        <v>2025.0259000000001</v>
      </c>
      <c r="F85" s="17">
        <f>+[1]NEA!F86</f>
        <v>1890.7175</v>
      </c>
      <c r="G85" s="17">
        <f>+[1]NEA!G86</f>
        <v>2168.1808999999998</v>
      </c>
      <c r="H85" s="17">
        <f>+[1]NEA!H86</f>
        <v>2537.9852999999998</v>
      </c>
      <c r="I85" s="17">
        <f>+[1]NEA!I86</f>
        <v>2163.0362</v>
      </c>
      <c r="J85" s="17">
        <f>+[1]NEA!J86</f>
        <v>1480.7353000000001</v>
      </c>
      <c r="K85" s="17">
        <f>+[1]NEA!K86</f>
        <v>1868.9124999999999</v>
      </c>
      <c r="L85" s="17">
        <f>+[1]NEA!L86</f>
        <v>1444.0436999999999</v>
      </c>
      <c r="M85" s="17">
        <f>+[1]NEA!M86</f>
        <v>2269.1273999999999</v>
      </c>
      <c r="N85" s="17">
        <f>+[1]NEA!N86</f>
        <v>1876.1070999999999</v>
      </c>
      <c r="O85" s="18">
        <f>+[1]NEA!R86</f>
        <v>2321.0266000000001</v>
      </c>
      <c r="P85" s="19">
        <f>+[1]NEA!S86</f>
        <v>2225.2348999999999</v>
      </c>
      <c r="Q85" s="20">
        <f>+[1]NEA!T86</f>
        <v>1791.2288000000001</v>
      </c>
      <c r="R85" s="18">
        <f t="shared" si="51"/>
        <v>2160.5207678299998</v>
      </c>
      <c r="S85" s="19">
        <f t="shared" si="52"/>
        <v>2202.6770611919801</v>
      </c>
      <c r="T85" s="19">
        <f t="shared" si="53"/>
        <v>2050.312840330676</v>
      </c>
      <c r="U85" s="19">
        <f t="shared" si="54"/>
        <v>2012.860140802213</v>
      </c>
      <c r="V85" s="19"/>
      <c r="W85" s="20">
        <f t="shared" si="55"/>
        <v>2053.1637744113355</v>
      </c>
      <c r="X85" s="21"/>
      <c r="Y85" s="41">
        <f t="shared" si="62"/>
        <v>0.14180495639256052</v>
      </c>
      <c r="Z85" s="24">
        <f t="shared" si="62"/>
        <v>0.17582500625181186</v>
      </c>
      <c r="AA85" s="24">
        <f t="shared" si="62"/>
        <v>0.11776924067909866</v>
      </c>
      <c r="AB85" s="24">
        <f t="shared" si="60"/>
        <v>0.11671305424172651</v>
      </c>
      <c r="AC85" s="24">
        <f t="shared" si="60"/>
        <v>7.0648681837947036E-2</v>
      </c>
      <c r="AD85" s="24">
        <f t="shared" si="60"/>
        <v>0.1619443215727725</v>
      </c>
      <c r="AE85" s="24">
        <f t="shared" si="60"/>
        <v>0.17854487036070643</v>
      </c>
      <c r="AF85" s="24">
        <f t="shared" si="60"/>
        <v>0.11041088005802169</v>
      </c>
      <c r="AG85" s="24">
        <f t="shared" si="60"/>
        <v>6.3332748790736471E-2</v>
      </c>
      <c r="AH85" s="24">
        <f t="shared" si="60"/>
        <v>0.12928720211767275</v>
      </c>
      <c r="AI85" s="24">
        <f t="shared" si="60"/>
        <v>5.3553402597266153E-2</v>
      </c>
      <c r="AJ85" s="24">
        <f t="shared" si="60"/>
        <v>0.12356339638947889</v>
      </c>
      <c r="AK85" s="24">
        <f t="shared" si="60"/>
        <v>0.12713914411285465</v>
      </c>
      <c r="AL85" s="24">
        <f t="shared" si="60"/>
        <v>0.13252829922059917</v>
      </c>
      <c r="AM85" s="24">
        <f t="shared" si="60"/>
        <v>0.15750196143360906</v>
      </c>
      <c r="AN85" s="24">
        <f t="shared" si="60"/>
        <v>7.8003609376338101E-2</v>
      </c>
      <c r="AO85" s="24">
        <f t="shared" si="45"/>
        <v>0.14180500710055344</v>
      </c>
      <c r="AP85" s="24">
        <f t="shared" si="45"/>
        <v>0.15377813164703924</v>
      </c>
      <c r="AQ85" s="24">
        <f t="shared" si="45"/>
        <v>0.1315778972510957</v>
      </c>
      <c r="AR85" s="24">
        <f t="shared" si="39"/>
        <v>0.13313749895129923</v>
      </c>
      <c r="AS85" s="24" t="e">
        <f t="shared" si="39"/>
        <v>#DIV/0!</v>
      </c>
      <c r="AT85" s="24">
        <f t="shared" si="39"/>
        <v>0.12930422908272199</v>
      </c>
      <c r="AU85" s="21"/>
      <c r="AV85" s="24">
        <f t="shared" si="61"/>
        <v>1.2608355157228837</v>
      </c>
      <c r="AW85" s="24">
        <f t="shared" si="61"/>
        <v>1.3135593055944605</v>
      </c>
      <c r="AX85" s="24">
        <f t="shared" si="61"/>
        <v>1.4066541414648395</v>
      </c>
      <c r="AY85" s="24">
        <f t="shared" si="61"/>
        <v>1.1098751626276186</v>
      </c>
      <c r="AZ85" s="24">
        <f t="shared" si="61"/>
        <v>1.3349619996386504</v>
      </c>
      <c r="BA85" s="24">
        <f t="shared" si="61"/>
        <v>1.3492879802554918</v>
      </c>
      <c r="BB85" s="24">
        <f t="shared" si="61"/>
        <v>1.3552741975433178</v>
      </c>
      <c r="BC85" s="24">
        <f t="shared" si="59"/>
        <v>1.0290116608528592</v>
      </c>
      <c r="BD85" s="24">
        <f t="shared" si="59"/>
        <v>1.1516876766177853</v>
      </c>
      <c r="BE85" s="24">
        <f t="shared" si="59"/>
        <v>1.2593998274361526</v>
      </c>
      <c r="BF85" s="24">
        <f t="shared" si="63"/>
        <v>0.99379773699759411</v>
      </c>
      <c r="BG85" s="24">
        <f t="shared" si="63"/>
        <v>1.3892470335357108</v>
      </c>
      <c r="BH85" s="24">
        <f t="shared" si="63"/>
        <v>1.2436276718692896</v>
      </c>
      <c r="BI85" s="24">
        <f t="shared" si="63"/>
        <v>1.3221507531796144</v>
      </c>
      <c r="BJ85" s="24">
        <f t="shared" si="63"/>
        <v>1.2620373427516318</v>
      </c>
      <c r="BK85" s="24">
        <f t="shared" si="63"/>
        <v>1.2018936324969296</v>
      </c>
      <c r="BL85" s="24">
        <f t="shared" si="46"/>
        <v>1.2608109328970896</v>
      </c>
      <c r="BM85" s="24">
        <f t="shared" si="46"/>
        <v>1.2869323355129758</v>
      </c>
      <c r="BN85" s="24">
        <f t="shared" si="46"/>
        <v>1.2447757847013601</v>
      </c>
      <c r="BO85" s="24">
        <f t="shared" si="46"/>
        <v>1.2188872307581633</v>
      </c>
      <c r="BP85" s="24" t="e">
        <f t="shared" si="46"/>
        <v>#DIV/0!</v>
      </c>
      <c r="BQ85" s="24">
        <f t="shared" si="46"/>
        <v>1.1849948949926365</v>
      </c>
      <c r="BR85" s="21"/>
      <c r="BS85" s="35">
        <f t="shared" si="56"/>
        <v>45139</v>
      </c>
      <c r="BT85" s="24">
        <f t="shared" si="58"/>
        <v>6.6558727575978124E-2</v>
      </c>
      <c r="BU85" s="24">
        <f t="shared" si="49"/>
        <v>3.7474269787440505E-3</v>
      </c>
      <c r="BV85" s="24">
        <f t="shared" si="50"/>
        <v>1.2974603521889344E-2</v>
      </c>
      <c r="BW85" s="24">
        <f t="shared" si="48"/>
        <v>5.3472717750497724E-3</v>
      </c>
      <c r="BX85" s="24">
        <f t="shared" si="48"/>
        <v>1.242462245728965E-2</v>
      </c>
      <c r="BY85" s="24">
        <f t="shared" si="48"/>
        <v>1.0688180631986814E-2</v>
      </c>
      <c r="BZ85" s="24">
        <f t="shared" si="48"/>
        <v>1.0945759987062837E-2</v>
      </c>
      <c r="CA85" s="24">
        <f t="shared" si="48"/>
        <v>1.3143570815913358E-3</v>
      </c>
      <c r="CB85" s="24">
        <f t="shared" si="48"/>
        <v>7.0558992676867383E-3</v>
      </c>
      <c r="CC85" s="24">
        <f t="shared" si="48"/>
        <v>5.2756678256209698E-4</v>
      </c>
      <c r="CD85" s="24">
        <f t="shared" si="48"/>
        <v>6.5280581887018525E-3</v>
      </c>
      <c r="CE85" s="24">
        <f t="shared" si="48"/>
        <v>3.6906341905790178E-3</v>
      </c>
      <c r="CF85" s="24">
        <f t="shared" si="57"/>
        <v>0.14180310843912167</v>
      </c>
    </row>
    <row r="86" spans="1:84" x14ac:dyDescent="0.25">
      <c r="A86" s="31">
        <f>+[1]NEA!A87</f>
        <v>45170</v>
      </c>
      <c r="B86" s="17">
        <f>+[1]NEA!B87</f>
        <v>2440.4173000000001</v>
      </c>
      <c r="C86" s="17">
        <f>+[1]NEA!C87</f>
        <v>2744.8274000000001</v>
      </c>
      <c r="D86" s="17">
        <f>+[1]NEA!D87</f>
        <v>2053.2449999999999</v>
      </c>
      <c r="E86" s="17">
        <f>+[1]NEA!E87</f>
        <v>2275.2229000000002</v>
      </c>
      <c r="F86" s="17">
        <f>+[1]NEA!F87</f>
        <v>2057.3391000000001</v>
      </c>
      <c r="G86" s="17">
        <f>+[1]NEA!G87</f>
        <v>2471.8090000000002</v>
      </c>
      <c r="H86" s="17">
        <f>+[1]NEA!H87</f>
        <v>2751.5808000000002</v>
      </c>
      <c r="I86" s="17">
        <f>+[1]NEA!I87</f>
        <v>2429.2094999999999</v>
      </c>
      <c r="J86" s="17">
        <f>+[1]NEA!J87</f>
        <v>1613.788</v>
      </c>
      <c r="K86" s="17">
        <f>+[1]NEA!K87</f>
        <v>2122.0697</v>
      </c>
      <c r="L86" s="17">
        <f>+[1]NEA!L87</f>
        <v>1531.0840000000001</v>
      </c>
      <c r="M86" s="17">
        <f>+[1]NEA!M87</f>
        <v>2560.9306000000001</v>
      </c>
      <c r="N86" s="17">
        <f>+[1]NEA!N87</f>
        <v>2096.7640999999999</v>
      </c>
      <c r="O86" s="18">
        <f>+[1]NEA!R87</f>
        <v>2590.6541000000002</v>
      </c>
      <c r="P86" s="19">
        <f>+[1]NEA!S87</f>
        <v>2535.2314999999999</v>
      </c>
      <c r="Q86" s="20">
        <f>+[1]NEA!T87</f>
        <v>1959.0789</v>
      </c>
      <c r="R86" s="18">
        <f t="shared" si="51"/>
        <v>2440.3934887600003</v>
      </c>
      <c r="S86" s="19">
        <f t="shared" si="52"/>
        <v>2511.0487487228784</v>
      </c>
      <c r="T86" s="19">
        <f t="shared" si="53"/>
        <v>2316.5309296722767</v>
      </c>
      <c r="U86" s="19">
        <f t="shared" si="54"/>
        <v>2274.6990358921162</v>
      </c>
      <c r="V86" s="19"/>
      <c r="W86" s="20">
        <f t="shared" si="55"/>
        <v>2298.0632425713693</v>
      </c>
      <c r="X86" s="21"/>
      <c r="Y86" s="41">
        <f t="shared" si="62"/>
        <v>0.12953542006163632</v>
      </c>
      <c r="Z86" s="24">
        <f t="shared" si="62"/>
        <v>0.15072985175906717</v>
      </c>
      <c r="AA86" s="24">
        <f t="shared" si="62"/>
        <v>0.11049442366294282</v>
      </c>
      <c r="AB86" s="24">
        <f t="shared" si="60"/>
        <v>0.12355249382242484</v>
      </c>
      <c r="AC86" s="24">
        <f t="shared" si="60"/>
        <v>8.8126121432736682E-2</v>
      </c>
      <c r="AD86" s="24">
        <f t="shared" si="60"/>
        <v>0.14003817670379837</v>
      </c>
      <c r="AE86" s="24">
        <f t="shared" si="60"/>
        <v>8.4159470900008859E-2</v>
      </c>
      <c r="AF86" s="24">
        <f t="shared" si="60"/>
        <v>0.12305540702462592</v>
      </c>
      <c r="AG86" s="24">
        <f t="shared" si="60"/>
        <v>8.9855830410742632E-2</v>
      </c>
      <c r="AH86" s="24">
        <f t="shared" si="60"/>
        <v>0.13545695692013404</v>
      </c>
      <c r="AI86" s="24">
        <f t="shared" si="60"/>
        <v>6.0275391942778533E-2</v>
      </c>
      <c r="AJ86" s="24">
        <f t="shared" si="60"/>
        <v>0.12859709860274937</v>
      </c>
      <c r="AK86" s="24">
        <f t="shared" si="60"/>
        <v>0.11761428758518111</v>
      </c>
      <c r="AL86" s="24">
        <f t="shared" si="60"/>
        <v>0.11616734594941747</v>
      </c>
      <c r="AM86" s="24">
        <f t="shared" si="60"/>
        <v>0.13930960726887753</v>
      </c>
      <c r="AN86" s="24">
        <f t="shared" si="60"/>
        <v>9.3706677784546555E-2</v>
      </c>
      <c r="AO86" s="24">
        <f t="shared" si="45"/>
        <v>0.12953947265737287</v>
      </c>
      <c r="AP86" s="24">
        <f t="shared" si="45"/>
        <v>0.13999859215132648</v>
      </c>
      <c r="AQ86" s="24">
        <f t="shared" si="45"/>
        <v>0.12984266796020494</v>
      </c>
      <c r="AR86" s="24">
        <f t="shared" si="39"/>
        <v>0.13008300466695566</v>
      </c>
      <c r="AS86" s="24" t="e">
        <f t="shared" si="39"/>
        <v>#DIV/0!</v>
      </c>
      <c r="AT86" s="24">
        <f t="shared" si="39"/>
        <v>0.11927907126174064</v>
      </c>
      <c r="AU86" s="21"/>
      <c r="AV86" s="24">
        <f t="shared" si="61"/>
        <v>1.3900533781985858</v>
      </c>
      <c r="AW86" s="24">
        <f t="shared" si="61"/>
        <v>1.4923971658073185</v>
      </c>
      <c r="AX86" s="24">
        <f t="shared" si="61"/>
        <v>1.4153945204967</v>
      </c>
      <c r="AY86" s="24">
        <f t="shared" si="61"/>
        <v>1.1459860410445883</v>
      </c>
      <c r="AZ86" s="24">
        <f t="shared" si="61"/>
        <v>1.301393607006001</v>
      </c>
      <c r="BA86" s="24">
        <f t="shared" si="61"/>
        <v>1.5401990325738901</v>
      </c>
      <c r="BB86" s="24">
        <f t="shared" si="61"/>
        <v>1.4257001176890629</v>
      </c>
      <c r="BC86" s="24">
        <f t="shared" si="59"/>
        <v>1.1725936062032973</v>
      </c>
      <c r="BD86" s="24">
        <f t="shared" si="59"/>
        <v>1.2871064090617592</v>
      </c>
      <c r="BE86" s="24">
        <f t="shared" si="59"/>
        <v>1.4605267139840636</v>
      </c>
      <c r="BF86" s="24">
        <f t="shared" si="63"/>
        <v>1.075439088526922</v>
      </c>
      <c r="BG86" s="24">
        <f t="shared" si="63"/>
        <v>1.5674691737447759</v>
      </c>
      <c r="BH86" s="24">
        <f t="shared" si="63"/>
        <v>1.3367437061581406</v>
      </c>
      <c r="BI86" s="24">
        <f t="shared" si="63"/>
        <v>1.3013933505991977</v>
      </c>
      <c r="BJ86" s="24">
        <f t="shared" si="63"/>
        <v>1.4397565085508783</v>
      </c>
      <c r="BK86" s="24">
        <f t="shared" si="63"/>
        <v>1.2370901459633967</v>
      </c>
      <c r="BL86" s="24">
        <f t="shared" si="46"/>
        <v>1.3900385377860185</v>
      </c>
      <c r="BM86" s="24">
        <f t="shared" si="46"/>
        <v>1.4338516828233328</v>
      </c>
      <c r="BN86" s="24">
        <f t="shared" si="46"/>
        <v>1.3668969482193276</v>
      </c>
      <c r="BO86" s="24">
        <f t="shared" si="46"/>
        <v>1.3317945638698352</v>
      </c>
      <c r="BP86" s="24" t="e">
        <f t="shared" si="46"/>
        <v>#DIV/0!</v>
      </c>
      <c r="BQ86" s="24">
        <f t="shared" si="46"/>
        <v>1.3005047172705986</v>
      </c>
      <c r="BR86" s="21"/>
      <c r="BS86" s="35">
        <f t="shared" si="56"/>
        <v>45170</v>
      </c>
      <c r="BT86" s="24">
        <f t="shared" si="58"/>
        <v>5.8759001820647846E-2</v>
      </c>
      <c r="BU86" s="24">
        <f t="shared" si="49"/>
        <v>3.441928905497008E-3</v>
      </c>
      <c r="BV86" s="24">
        <f t="shared" si="50"/>
        <v>1.343308758104883E-2</v>
      </c>
      <c r="BW86" s="24">
        <f t="shared" si="48"/>
        <v>6.254432557345601E-3</v>
      </c>
      <c r="BX86" s="24">
        <f t="shared" si="48"/>
        <v>1.0933452386374297E-2</v>
      </c>
      <c r="BY86" s="24">
        <f t="shared" si="48"/>
        <v>5.2001228298577448E-3</v>
      </c>
      <c r="BZ86" s="24">
        <f t="shared" si="48"/>
        <v>1.186387426143792E-2</v>
      </c>
      <c r="CA86" s="24">
        <f t="shared" si="48"/>
        <v>1.7366350395288306E-3</v>
      </c>
      <c r="CB86" s="24">
        <f t="shared" si="48"/>
        <v>7.3115698338978236E-3</v>
      </c>
      <c r="CC86" s="24">
        <f t="shared" si="48"/>
        <v>5.4789211041486922E-4</v>
      </c>
      <c r="CD86" s="24">
        <f t="shared" si="48"/>
        <v>6.6854555896333099E-3</v>
      </c>
      <c r="CE86" s="24">
        <f t="shared" si="48"/>
        <v>3.3702910592749171E-3</v>
      </c>
      <c r="CF86" s="24">
        <f t="shared" si="57"/>
        <v>0.12953774397495899</v>
      </c>
    </row>
    <row r="87" spans="1:84" x14ac:dyDescent="0.25">
      <c r="A87" s="31">
        <f>+[1]NEA!A88</f>
        <v>45200</v>
      </c>
      <c r="B87" s="17">
        <f>+[1]NEA!B88</f>
        <v>2620.9032000000002</v>
      </c>
      <c r="C87" s="17">
        <f>+[1]NEA!C88</f>
        <v>2902.8526999999999</v>
      </c>
      <c r="D87" s="17">
        <f>+[1]NEA!D88</f>
        <v>2237.4292</v>
      </c>
      <c r="E87" s="17">
        <f>+[1]NEA!E88</f>
        <v>2507.8449999999998</v>
      </c>
      <c r="F87" s="17">
        <f>+[1]NEA!F88</f>
        <v>2185.8832000000002</v>
      </c>
      <c r="G87" s="17">
        <f>+[1]NEA!G88</f>
        <v>2711.0718999999999</v>
      </c>
      <c r="H87" s="17">
        <f>+[1]NEA!H88</f>
        <v>2858.1722</v>
      </c>
      <c r="I87" s="17">
        <f>+[1]NEA!I88</f>
        <v>2603.7545</v>
      </c>
      <c r="J87" s="17">
        <f>+[1]NEA!J88</f>
        <v>1812.0535</v>
      </c>
      <c r="K87" s="17">
        <f>+[1]NEA!K88</f>
        <v>2384.4771000000001</v>
      </c>
      <c r="L87" s="17">
        <f>+[1]NEA!L88</f>
        <v>1573.8791000000001</v>
      </c>
      <c r="M87" s="17">
        <f>+[1]NEA!M88</f>
        <v>2808.2503000000002</v>
      </c>
      <c r="N87" s="17">
        <f>+[1]NEA!N88</f>
        <v>2240.7129</v>
      </c>
      <c r="O87" s="18">
        <f>+[1]NEA!R88</f>
        <v>2752.4672999999998</v>
      </c>
      <c r="P87" s="19">
        <f>+[1]NEA!S88</f>
        <v>2733.5140999999999</v>
      </c>
      <c r="Q87" s="20">
        <f>+[1]NEA!T88</f>
        <v>2082.3103000000001</v>
      </c>
      <c r="R87" s="18">
        <f t="shared" si="51"/>
        <v>2620.8756197100006</v>
      </c>
      <c r="S87" s="19">
        <f t="shared" si="52"/>
        <v>2705.3205323537491</v>
      </c>
      <c r="T87" s="19">
        <f t="shared" si="53"/>
        <v>2549.6743442869792</v>
      </c>
      <c r="U87" s="19">
        <f t="shared" si="54"/>
        <v>2505.416011618257</v>
      </c>
      <c r="V87" s="19"/>
      <c r="W87" s="20">
        <f t="shared" si="55"/>
        <v>2496.6709545530321</v>
      </c>
      <c r="X87" s="21"/>
      <c r="Y87" s="41">
        <f t="shared" si="62"/>
        <v>7.3956982684887596E-2</v>
      </c>
      <c r="Z87" s="24">
        <f t="shared" si="62"/>
        <v>5.7572035312675629E-2</v>
      </c>
      <c r="AA87" s="24">
        <f t="shared" si="62"/>
        <v>8.9703956420203124E-2</v>
      </c>
      <c r="AB87" s="24">
        <f t="shared" si="60"/>
        <v>0.10224145511193639</v>
      </c>
      <c r="AC87" s="24">
        <f t="shared" si="60"/>
        <v>6.248075487409932E-2</v>
      </c>
      <c r="AD87" s="24">
        <f t="shared" si="60"/>
        <v>9.6796678060480978E-2</v>
      </c>
      <c r="AE87" s="24">
        <f t="shared" si="60"/>
        <v>3.8738240941352586E-2</v>
      </c>
      <c r="AF87" s="24">
        <f t="shared" si="60"/>
        <v>7.1852592376244306E-2</v>
      </c>
      <c r="AG87" s="24">
        <f t="shared" si="60"/>
        <v>0.1228572154458949</v>
      </c>
      <c r="AH87" s="24">
        <f t="shared" si="60"/>
        <v>0.12365635304061873</v>
      </c>
      <c r="AI87" s="24">
        <f t="shared" si="60"/>
        <v>2.7950850508528635E-2</v>
      </c>
      <c r="AJ87" s="24">
        <f t="shared" si="60"/>
        <v>9.6574151599422509E-2</v>
      </c>
      <c r="AK87" s="24">
        <f t="shared" si="60"/>
        <v>6.8652835099570764E-2</v>
      </c>
      <c r="AL87" s="24">
        <f t="shared" si="60"/>
        <v>6.2460364739545637E-2</v>
      </c>
      <c r="AM87" s="24">
        <f t="shared" si="60"/>
        <v>7.8210845833999842E-2</v>
      </c>
      <c r="AN87" s="24">
        <f t="shared" si="60"/>
        <v>6.2902724336421523E-2</v>
      </c>
      <c r="AO87" s="24">
        <f t="shared" si="45"/>
        <v>7.3956159849330572E-2</v>
      </c>
      <c r="AP87" s="24">
        <f t="shared" si="45"/>
        <v>7.7366790959226606E-2</v>
      </c>
      <c r="AQ87" s="24">
        <f t="shared" si="45"/>
        <v>0.10064334200264091</v>
      </c>
      <c r="AR87" s="24">
        <f t="shared" si="39"/>
        <v>0.10142747329897017</v>
      </c>
      <c r="AS87" s="24" t="e">
        <f t="shared" si="39"/>
        <v>#DIV/0!</v>
      </c>
      <c r="AT87" s="24">
        <f t="shared" si="39"/>
        <v>8.6423954007216475E-2</v>
      </c>
      <c r="AU87" s="21"/>
      <c r="AV87" s="24">
        <f t="shared" si="61"/>
        <v>1.4164163802386818</v>
      </c>
      <c r="AW87" s="24">
        <f t="shared" si="61"/>
        <v>1.4905842900076083</v>
      </c>
      <c r="AX87" s="24">
        <f t="shared" si="61"/>
        <v>1.4944225733489356</v>
      </c>
      <c r="AY87" s="24">
        <f t="shared" si="61"/>
        <v>1.188567188801942</v>
      </c>
      <c r="AZ87" s="24">
        <f t="shared" si="61"/>
        <v>1.2755562736305883</v>
      </c>
      <c r="BA87" s="24">
        <f t="shared" si="61"/>
        <v>1.6594960275873949</v>
      </c>
      <c r="BB87" s="24">
        <f t="shared" si="61"/>
        <v>1.3848351312944525</v>
      </c>
      <c r="BC87" s="24">
        <f t="shared" si="59"/>
        <v>1.1915094400763024</v>
      </c>
      <c r="BD87" s="24">
        <f t="shared" si="59"/>
        <v>1.3036120638585125</v>
      </c>
      <c r="BE87" s="24">
        <f t="shared" si="59"/>
        <v>1.6469176628086459</v>
      </c>
      <c r="BF87" s="24">
        <f t="shared" si="63"/>
        <v>1.1187342942141054</v>
      </c>
      <c r="BG87" s="24">
        <f t="shared" si="63"/>
        <v>1.6280223657710757</v>
      </c>
      <c r="BH87" s="24">
        <f t="shared" si="63"/>
        <v>1.3522472928631273</v>
      </c>
      <c r="BI87" s="24">
        <f t="shared" si="63"/>
        <v>1.2002910573993009</v>
      </c>
      <c r="BJ87" s="24">
        <f t="shared" si="63"/>
        <v>1.5073820855422442</v>
      </c>
      <c r="BK87" s="24">
        <f t="shared" si="63"/>
        <v>1.2031019750902483</v>
      </c>
      <c r="BL87" s="24">
        <f t="shared" si="46"/>
        <v>1.4164059278651218</v>
      </c>
      <c r="BM87" s="24">
        <f t="shared" si="46"/>
        <v>1.4718705709974107</v>
      </c>
      <c r="BN87" s="24">
        <f t="shared" si="46"/>
        <v>1.447951800792862</v>
      </c>
      <c r="BO87" s="24">
        <f t="shared" si="46"/>
        <v>1.4161898187498561</v>
      </c>
      <c r="BP87" s="24" t="e">
        <f t="shared" si="46"/>
        <v>#DIV/0!</v>
      </c>
      <c r="BQ87" s="24">
        <f t="shared" si="46"/>
        <v>1.3510711931184489</v>
      </c>
      <c r="BR87" s="21"/>
      <c r="BS87" s="35">
        <f t="shared" si="56"/>
        <v>45200</v>
      </c>
      <c r="BT87" s="24">
        <f t="shared" si="58"/>
        <v>2.2864422994378845E-2</v>
      </c>
      <c r="BU87" s="24">
        <f t="shared" si="49"/>
        <v>2.7471960963397555E-3</v>
      </c>
      <c r="BV87" s="24">
        <f t="shared" si="50"/>
        <v>1.1057192390825926E-2</v>
      </c>
      <c r="BW87" s="24">
        <f t="shared" si="48"/>
        <v>4.2717802852815399E-3</v>
      </c>
      <c r="BX87" s="24">
        <f t="shared" si="48"/>
        <v>7.6276518856016884E-3</v>
      </c>
      <c r="BY87" s="24">
        <f t="shared" si="48"/>
        <v>2.2974380815936634E-3</v>
      </c>
      <c r="BZ87" s="24">
        <f t="shared" si="48"/>
        <v>6.8876267595709981E-3</v>
      </c>
      <c r="CA87" s="24">
        <f t="shared" si="48"/>
        <v>2.2910373156263064E-3</v>
      </c>
      <c r="CB87" s="24">
        <f t="shared" si="48"/>
        <v>6.7095991165117561E-3</v>
      </c>
      <c r="CC87" s="24">
        <f t="shared" si="48"/>
        <v>2.3848927804273495E-4</v>
      </c>
      <c r="CD87" s="24">
        <f t="shared" si="48"/>
        <v>5.0164884300730045E-3</v>
      </c>
      <c r="CE87" s="24">
        <f t="shared" si="48"/>
        <v>1.9465156225535706E-3</v>
      </c>
      <c r="CF87" s="24">
        <f t="shared" si="57"/>
        <v>7.3955438256399789E-2</v>
      </c>
    </row>
    <row r="88" spans="1:84" x14ac:dyDescent="0.25">
      <c r="A88" s="31">
        <f>+[1]NEA!A89</f>
        <v>45231</v>
      </c>
      <c r="B88" s="17">
        <f>+[1]NEA!B89</f>
        <v>2957.0558999999998</v>
      </c>
      <c r="C88" s="17">
        <f>+[1]NEA!C89</f>
        <v>3326.7536</v>
      </c>
      <c r="D88" s="17">
        <f>+[1]NEA!D89</f>
        <v>2498.9639999999999</v>
      </c>
      <c r="E88" s="17">
        <f>+[1]NEA!E89</f>
        <v>2816.7896999999998</v>
      </c>
      <c r="F88" s="17">
        <f>+[1]NEA!F89</f>
        <v>2332.7474000000002</v>
      </c>
      <c r="G88" s="17">
        <f>+[1]NEA!G89</f>
        <v>3041.0985000000001</v>
      </c>
      <c r="H88" s="17">
        <f>+[1]NEA!H89</f>
        <v>3342.6671999999999</v>
      </c>
      <c r="I88" s="17">
        <f>+[1]NEA!I89</f>
        <v>2875.0639000000001</v>
      </c>
      <c r="J88" s="17">
        <f>+[1]NEA!J89</f>
        <v>2102.7417</v>
      </c>
      <c r="K88" s="17">
        <f>+[1]NEA!K89</f>
        <v>2685.9618999999998</v>
      </c>
      <c r="L88" s="17">
        <f>+[1]NEA!L89</f>
        <v>1597.5636</v>
      </c>
      <c r="M88" s="17">
        <f>+[1]NEA!M89</f>
        <v>3130.6143999999999</v>
      </c>
      <c r="N88" s="17">
        <f>+[1]NEA!N89</f>
        <v>2502.0055000000002</v>
      </c>
      <c r="O88" s="18">
        <f>+[1]NEA!R89</f>
        <v>3112.5864999999999</v>
      </c>
      <c r="P88" s="19">
        <f>+[1]NEA!S89</f>
        <v>3099.69</v>
      </c>
      <c r="Q88" s="20">
        <f>+[1]NEA!T89</f>
        <v>2282.7127999999998</v>
      </c>
      <c r="R88" s="18">
        <f t="shared" si="51"/>
        <v>2957.0226144500002</v>
      </c>
      <c r="S88" s="19">
        <f t="shared" si="52"/>
        <v>3068.002844163691</v>
      </c>
      <c r="T88" s="19">
        <f t="shared" si="53"/>
        <v>2859.4056255093001</v>
      </c>
      <c r="U88" s="19">
        <f t="shared" si="54"/>
        <v>2812.9850365145226</v>
      </c>
      <c r="V88" s="19"/>
      <c r="W88" s="20">
        <f t="shared" si="55"/>
        <v>2807.3190284434259</v>
      </c>
      <c r="X88" s="21"/>
      <c r="Y88" s="41">
        <f t="shared" si="62"/>
        <v>0.12825834239127931</v>
      </c>
      <c r="Z88" s="24">
        <f t="shared" si="62"/>
        <v>0.14602907684568356</v>
      </c>
      <c r="AA88" s="24">
        <f t="shared" si="62"/>
        <v>0.11689076016349476</v>
      </c>
      <c r="AB88" s="24">
        <f t="shared" si="60"/>
        <v>0.12319130568276759</v>
      </c>
      <c r="AC88" s="24">
        <f t="shared" si="60"/>
        <v>6.7187578915469892E-2</v>
      </c>
      <c r="AD88" s="24">
        <f t="shared" si="60"/>
        <v>0.12173288358748446</v>
      </c>
      <c r="AE88" s="24">
        <f t="shared" si="60"/>
        <v>0.16951217984696654</v>
      </c>
      <c r="AF88" s="24">
        <f t="shared" si="60"/>
        <v>0.10419930143183631</v>
      </c>
      <c r="AG88" s="24">
        <f t="shared" si="60"/>
        <v>0.16041921499558387</v>
      </c>
      <c r="AH88" s="24">
        <f t="shared" si="60"/>
        <v>0.12643644176746327</v>
      </c>
      <c r="AI88" s="24">
        <f t="shared" si="60"/>
        <v>1.5048487523596776E-2</v>
      </c>
      <c r="AJ88" s="24">
        <f t="shared" si="60"/>
        <v>0.11479179758300018</v>
      </c>
      <c r="AK88" s="24">
        <f t="shared" si="60"/>
        <v>0.1166113695333304</v>
      </c>
      <c r="AL88" s="24">
        <f t="shared" si="60"/>
        <v>0.13083505115573946</v>
      </c>
      <c r="AM88" s="24">
        <f t="shared" si="60"/>
        <v>0.13395793348934992</v>
      </c>
      <c r="AN88" s="24">
        <f t="shared" si="60"/>
        <v>9.6240459455058103E-2</v>
      </c>
      <c r="AO88" s="24">
        <f t="shared" si="45"/>
        <v>0.12825751524110651</v>
      </c>
      <c r="AP88" s="24">
        <f t="shared" si="45"/>
        <v>0.13406260273875659</v>
      </c>
      <c r="AQ88" s="24">
        <f t="shared" si="45"/>
        <v>0.12147876136273306</v>
      </c>
      <c r="AR88" s="24">
        <f t="shared" si="39"/>
        <v>0.12276165853095411</v>
      </c>
      <c r="AS88" s="24" t="e">
        <f t="shared" si="39"/>
        <v>#DIV/0!</v>
      </c>
      <c r="AT88" s="24">
        <f t="shared" si="39"/>
        <v>0.12442491603624539</v>
      </c>
      <c r="AU88" s="21"/>
      <c r="AV88" s="24">
        <f t="shared" si="61"/>
        <v>1.608186906002615</v>
      </c>
      <c r="AW88" s="24">
        <f t="shared" si="61"/>
        <v>1.7544399279801777</v>
      </c>
      <c r="AX88" s="24">
        <f t="shared" si="61"/>
        <v>1.6131538586297904</v>
      </c>
      <c r="AY88" s="24">
        <f t="shared" si="61"/>
        <v>1.3674024932618125</v>
      </c>
      <c r="AZ88" s="24">
        <f t="shared" si="61"/>
        <v>1.2691616334557918</v>
      </c>
      <c r="BA88" s="24">
        <f t="shared" si="61"/>
        <v>1.8427751354504363</v>
      </c>
      <c r="BB88" s="24">
        <f t="shared" si="61"/>
        <v>1.6531787420410602</v>
      </c>
      <c r="BC88" s="24">
        <f t="shared" si="59"/>
        <v>1.313069072741389</v>
      </c>
      <c r="BD88" s="24">
        <f t="shared" si="59"/>
        <v>1.5334805093222572</v>
      </c>
      <c r="BE88" s="24">
        <f t="shared" si="59"/>
        <v>1.8024183564970859</v>
      </c>
      <c r="BF88" s="24">
        <f t="shared" si="63"/>
        <v>1.1356657216638517</v>
      </c>
      <c r="BG88" s="24">
        <f t="shared" si="63"/>
        <v>1.7884396700524863</v>
      </c>
      <c r="BH88" s="24">
        <f t="shared" si="63"/>
        <v>1.5074841020144918</v>
      </c>
      <c r="BI88" s="24">
        <f t="shared" si="63"/>
        <v>1.391052465569417</v>
      </c>
      <c r="BJ88" s="24">
        <f t="shared" si="63"/>
        <v>1.7259255376788287</v>
      </c>
      <c r="BK88" s="24">
        <f t="shared" si="63"/>
        <v>1.2784718802892172</v>
      </c>
      <c r="BL88" s="24">
        <f t="shared" si="46"/>
        <v>1.6081778397301951</v>
      </c>
      <c r="BM88" s="24">
        <f t="shared" si="46"/>
        <v>1.6890144021240641</v>
      </c>
      <c r="BN88" s="24">
        <f t="shared" si="46"/>
        <v>1.6206590427674086</v>
      </c>
      <c r="BO88" s="24">
        <f t="shared" si="46"/>
        <v>1.590962171235569</v>
      </c>
      <c r="BP88" s="24" t="e">
        <f t="shared" si="46"/>
        <v>#DIV/0!</v>
      </c>
      <c r="BQ88" s="24">
        <f t="shared" si="46"/>
        <v>1.5251411253543621</v>
      </c>
      <c r="BR88" s="21"/>
      <c r="BS88" s="35">
        <f t="shared" si="56"/>
        <v>45231</v>
      </c>
      <c r="BT88" s="24">
        <f t="shared" si="58"/>
        <v>5.710985731560022E-2</v>
      </c>
      <c r="BU88" s="24">
        <f t="shared" si="49"/>
        <v>3.6322847482501436E-3</v>
      </c>
      <c r="BV88" s="24">
        <f t="shared" si="50"/>
        <v>1.3673753841805376E-2</v>
      </c>
      <c r="BW88" s="24">
        <f t="shared" si="48"/>
        <v>4.5444969581478626E-3</v>
      </c>
      <c r="BX88" s="24">
        <f t="shared" si="48"/>
        <v>9.7966492925034444E-3</v>
      </c>
      <c r="BY88" s="24">
        <f t="shared" si="48"/>
        <v>9.7235323303813698E-3</v>
      </c>
      <c r="BZ88" s="24">
        <f t="shared" si="48"/>
        <v>9.9687371971616534E-3</v>
      </c>
      <c r="CA88" s="24">
        <f t="shared" si="48"/>
        <v>3.1277031673661204E-3</v>
      </c>
      <c r="CB88" s="24">
        <f t="shared" si="48"/>
        <v>7.1779268765057719E-3</v>
      </c>
      <c r="CC88" s="24">
        <f t="shared" si="48"/>
        <v>1.2290007505809364E-4</v>
      </c>
      <c r="CD88" s="24">
        <f t="shared" si="48"/>
        <v>6.0883679145418215E-3</v>
      </c>
      <c r="CE88" s="24">
        <f t="shared" si="48"/>
        <v>3.2899558442295797E-3</v>
      </c>
      <c r="CF88" s="24">
        <f t="shared" si="57"/>
        <v>0.12825616556155145</v>
      </c>
    </row>
    <row r="89" spans="1:84" x14ac:dyDescent="0.25">
      <c r="A89" s="31">
        <f>+[1]NEA!A90</f>
        <v>45261</v>
      </c>
      <c r="B89" s="17">
        <f>+[1]NEA!B90</f>
        <v>3795.5250000000001</v>
      </c>
      <c r="C89" s="17">
        <f>+[1]NEA!C90</f>
        <v>4361.8208999999997</v>
      </c>
      <c r="D89" s="17">
        <f>+[1]NEA!D90</f>
        <v>2995.9295999999999</v>
      </c>
      <c r="E89" s="17">
        <f>+[1]NEA!E90</f>
        <v>3351.52</v>
      </c>
      <c r="F89" s="17">
        <f>+[1]NEA!F90</f>
        <v>2784.2035999999998</v>
      </c>
      <c r="G89" s="17">
        <f>+[1]NEA!G90</f>
        <v>4024.0063</v>
      </c>
      <c r="H89" s="17">
        <f>+[1]NEA!H90</f>
        <v>4404.9066999999995</v>
      </c>
      <c r="I89" s="17">
        <f>+[1]NEA!I90</f>
        <v>3939.5902999999998</v>
      </c>
      <c r="J89" s="17">
        <f>+[1]NEA!J90</f>
        <v>2491.6977999999999</v>
      </c>
      <c r="K89" s="17">
        <f>+[1]NEA!K90</f>
        <v>3300.32</v>
      </c>
      <c r="L89" s="17">
        <f>+[1]NEA!L90</f>
        <v>1666.3031000000001</v>
      </c>
      <c r="M89" s="17">
        <f>+[1]NEA!M90</f>
        <v>3912.1541000000002</v>
      </c>
      <c r="N89" s="17">
        <f>+[1]NEA!N90</f>
        <v>3485.3935999999999</v>
      </c>
      <c r="O89" s="18">
        <f>+[1]NEA!R90</f>
        <v>3801.4861000000001</v>
      </c>
      <c r="P89" s="19">
        <f>+[1]NEA!S90</f>
        <v>4016.5990000000002</v>
      </c>
      <c r="Q89" s="20">
        <f>+[1]NEA!T90</f>
        <v>2916.3249000000001</v>
      </c>
      <c r="R89" s="18">
        <f t="shared" si="51"/>
        <v>3795.4715425100003</v>
      </c>
      <c r="S89" s="19">
        <f t="shared" si="52"/>
        <v>3935.2710685525954</v>
      </c>
      <c r="T89" s="19">
        <f t="shared" si="53"/>
        <v>3591.5370383525242</v>
      </c>
      <c r="U89" s="19">
        <f t="shared" si="54"/>
        <v>3536.6596367219918</v>
      </c>
      <c r="V89" s="19"/>
      <c r="W89" s="20">
        <f t="shared" si="55"/>
        <v>3598.2709009585324</v>
      </c>
      <c r="X89" s="21"/>
      <c r="Y89" s="41">
        <f t="shared" si="62"/>
        <v>0.28354861333531112</v>
      </c>
      <c r="Z89" s="24">
        <f t="shared" si="62"/>
        <v>0.31113434430491016</v>
      </c>
      <c r="AA89" s="24">
        <f t="shared" si="62"/>
        <v>0.19886865116904451</v>
      </c>
      <c r="AB89" s="24">
        <f t="shared" si="60"/>
        <v>0.18983678476245491</v>
      </c>
      <c r="AC89" s="24">
        <f t="shared" si="60"/>
        <v>0.19352982667561847</v>
      </c>
      <c r="AD89" s="24">
        <f t="shared" si="60"/>
        <v>0.32320814337319237</v>
      </c>
      <c r="AE89" s="24">
        <f t="shared" si="60"/>
        <v>0.31778200952819935</v>
      </c>
      <c r="AF89" s="24">
        <f t="shared" si="60"/>
        <v>0.37026182270244479</v>
      </c>
      <c r="AG89" s="24">
        <f t="shared" si="60"/>
        <v>0.18497569149838977</v>
      </c>
      <c r="AH89" s="24">
        <f t="shared" si="60"/>
        <v>0.22872926827443107</v>
      </c>
      <c r="AI89" s="24">
        <f t="shared" si="60"/>
        <v>4.3027707942269178E-2</v>
      </c>
      <c r="AJ89" s="24">
        <f t="shared" si="60"/>
        <v>0.24964419124884896</v>
      </c>
      <c r="AK89" s="24">
        <f t="shared" si="60"/>
        <v>0.39303994335743853</v>
      </c>
      <c r="AL89" s="24">
        <f t="shared" si="60"/>
        <v>0.22132705388267926</v>
      </c>
      <c r="AM89" s="24">
        <f t="shared" si="60"/>
        <v>0.29580667744193767</v>
      </c>
      <c r="AN89" s="24">
        <f t="shared" si="60"/>
        <v>0.27756978451253289</v>
      </c>
      <c r="AO89" s="24">
        <f t="shared" si="45"/>
        <v>0.28354498337712242</v>
      </c>
      <c r="AP89" s="24">
        <f t="shared" si="45"/>
        <v>0.28268168852539444</v>
      </c>
      <c r="AQ89" s="24">
        <f t="shared" si="45"/>
        <v>0.25604321622358883</v>
      </c>
      <c r="AR89" s="24">
        <f t="shared" si="39"/>
        <v>0.25726215774832228</v>
      </c>
      <c r="AS89" s="24" t="e">
        <f t="shared" si="39"/>
        <v>#DIV/0!</v>
      </c>
      <c r="AT89" s="24">
        <f t="shared" si="39"/>
        <v>0.2817463439321557</v>
      </c>
      <c r="AU89" s="21"/>
      <c r="AV89" s="24">
        <f t="shared" si="61"/>
        <v>2.1947199047457042</v>
      </c>
      <c r="AW89" s="24">
        <f t="shared" si="61"/>
        <v>2.487335583004993</v>
      </c>
      <c r="AX89" s="24">
        <f t="shared" si="61"/>
        <v>1.9285858889087759</v>
      </c>
      <c r="AY89" s="24">
        <f t="shared" si="61"/>
        <v>1.69663948345843</v>
      </c>
      <c r="AZ89" s="24">
        <f t="shared" si="61"/>
        <v>1.5952695350127897</v>
      </c>
      <c r="BA89" s="24">
        <f t="shared" si="61"/>
        <v>2.5292499285643744</v>
      </c>
      <c r="BB89" s="24">
        <f t="shared" si="61"/>
        <v>2.3246749316087421</v>
      </c>
      <c r="BC89" s="24">
        <f t="shared" si="59"/>
        <v>1.9826188360308143</v>
      </c>
      <c r="BD89" s="24">
        <f t="shared" si="59"/>
        <v>1.8957996979263467</v>
      </c>
      <c r="BE89" s="24">
        <f t="shared" si="59"/>
        <v>2.2318133140931788</v>
      </c>
      <c r="BF89" s="24">
        <f t="shared" si="63"/>
        <v>1.2032113964378199</v>
      </c>
      <c r="BG89" s="24">
        <f t="shared" si="63"/>
        <v>2.2430467489322492</v>
      </c>
      <c r="BH89" s="24">
        <f t="shared" si="63"/>
        <v>2.3422410700561058</v>
      </c>
      <c r="BI89" s="24">
        <f t="shared" si="63"/>
        <v>1.8070495117643239</v>
      </c>
      <c r="BJ89" s="24">
        <f t="shared" si="63"/>
        <v>2.370799916044688</v>
      </c>
      <c r="BK89" s="24">
        <f t="shared" si="63"/>
        <v>1.7596634948266336</v>
      </c>
      <c r="BL89" s="24">
        <f t="shared" si="46"/>
        <v>2.1947080438327267</v>
      </c>
      <c r="BM89" s="24">
        <f t="shared" si="46"/>
        <v>2.2953565692697828</v>
      </c>
      <c r="BN89" s="24">
        <f t="shared" si="46"/>
        <v>2.1133139756180257</v>
      </c>
      <c r="BO89" s="24">
        <f t="shared" si="46"/>
        <v>2.0899109475317603</v>
      </c>
      <c r="BP89" s="24" t="e">
        <f t="shared" si="46"/>
        <v>#DIV/0!</v>
      </c>
      <c r="BQ89" s="24">
        <f t="shared" si="46"/>
        <v>2.0701457808892223</v>
      </c>
      <c r="BR89" s="21"/>
      <c r="BS89" s="35">
        <f t="shared" si="56"/>
        <v>45261</v>
      </c>
      <c r="BT89" s="24">
        <f t="shared" si="58"/>
        <v>0.12359667046875912</v>
      </c>
      <c r="BU89" s="24">
        <f t="shared" si="49"/>
        <v>6.1174182875609493E-3</v>
      </c>
      <c r="BV89" s="24">
        <f t="shared" si="50"/>
        <v>2.0976510724738082E-2</v>
      </c>
      <c r="BW89" s="24">
        <f t="shared" si="48"/>
        <v>1.2381604899657112E-2</v>
      </c>
      <c r="BX89" s="24">
        <f t="shared" si="48"/>
        <v>2.5860257440517107E-2</v>
      </c>
      <c r="BY89" s="24">
        <f t="shared" si="48"/>
        <v>1.8895076586140959E-2</v>
      </c>
      <c r="BZ89" s="24">
        <f t="shared" si="48"/>
        <v>3.466755306181394E-2</v>
      </c>
      <c r="CA89" s="24">
        <f t="shared" si="48"/>
        <v>3.70928463679026E-3</v>
      </c>
      <c r="CB89" s="24">
        <f t="shared" si="48"/>
        <v>1.2964227507501643E-2</v>
      </c>
      <c r="CC89" s="24">
        <f t="shared" si="48"/>
        <v>3.1614458150757373E-4</v>
      </c>
      <c r="CD89" s="24">
        <f t="shared" si="48"/>
        <v>1.308267968488523E-2</v>
      </c>
      <c r="CE89" s="24">
        <f t="shared" si="48"/>
        <v>1.0974363825858006E-2</v>
      </c>
      <c r="CF89" s="24">
        <f t="shared" si="57"/>
        <v>0.28354179170572996</v>
      </c>
    </row>
    <row r="90" spans="1:84" x14ac:dyDescent="0.25">
      <c r="A90" s="31">
        <f>+[1]NEA!A91</f>
        <v>45292</v>
      </c>
      <c r="B90" s="17">
        <f>+[1]NEA!B91</f>
        <v>4535.8005000000003</v>
      </c>
      <c r="C90" s="17">
        <f>+[1]NEA!C91</f>
        <v>5164.8729000000003</v>
      </c>
      <c r="D90" s="17">
        <f>+[1]NEA!D91</f>
        <v>3588.8771999999999</v>
      </c>
      <c r="E90" s="17">
        <f>+[1]NEA!E91</f>
        <v>3713.7529</v>
      </c>
      <c r="F90" s="17">
        <f>+[1]NEA!F91</f>
        <v>3320.4169999999999</v>
      </c>
      <c r="G90" s="17">
        <f>+[1]NEA!G91</f>
        <v>4808.9090999999999</v>
      </c>
      <c r="H90" s="17">
        <f>+[1]NEA!H91</f>
        <v>5347.2013999999999</v>
      </c>
      <c r="I90" s="17">
        <f>+[1]NEA!I91</f>
        <v>4862.2214000000004</v>
      </c>
      <c r="J90" s="17">
        <f>+[1]NEA!J91</f>
        <v>3144.8398000000002</v>
      </c>
      <c r="K90" s="17">
        <f>+[1]NEA!K91</f>
        <v>4020.2417</v>
      </c>
      <c r="L90" s="17">
        <f>+[1]NEA!L91</f>
        <v>1731.924</v>
      </c>
      <c r="M90" s="17">
        <f>+[1]NEA!M91</f>
        <v>4702.9301999999998</v>
      </c>
      <c r="N90" s="17">
        <f>+[1]NEA!N91</f>
        <v>4901.3258999999998</v>
      </c>
      <c r="O90" s="18">
        <f>+[1]NEA!R91</f>
        <v>4270.9620000000004</v>
      </c>
      <c r="P90" s="19">
        <f>+[1]NEA!S91</f>
        <v>4809.8046999999997</v>
      </c>
      <c r="Q90" s="20">
        <f>+[1]NEA!T91</f>
        <v>3638.3002000000001</v>
      </c>
      <c r="R90" s="18">
        <f t="shared" si="51"/>
        <v>4535.7012790500003</v>
      </c>
      <c r="S90" s="19">
        <f t="shared" si="52"/>
        <v>4675.4766508239491</v>
      </c>
      <c r="T90" s="19">
        <f t="shared" si="53"/>
        <v>4282.050032654266</v>
      </c>
      <c r="U90" s="19">
        <f t="shared" si="54"/>
        <v>4210.0114147994464</v>
      </c>
      <c r="V90" s="19"/>
      <c r="W90" s="20">
        <f t="shared" si="55"/>
        <v>4332.7123658678893</v>
      </c>
      <c r="X90" s="21"/>
      <c r="Y90" s="41">
        <f t="shared" si="62"/>
        <v>0.19503902622166902</v>
      </c>
      <c r="Z90" s="24">
        <f t="shared" si="62"/>
        <v>0.18410934754336217</v>
      </c>
      <c r="AA90" s="24">
        <f t="shared" si="62"/>
        <v>0.19791773478255292</v>
      </c>
      <c r="AB90" s="24">
        <f t="shared" si="60"/>
        <v>0.10808018451329549</v>
      </c>
      <c r="AC90" s="24">
        <f t="shared" si="60"/>
        <v>0.19259130330842189</v>
      </c>
      <c r="AD90" s="24">
        <f t="shared" si="60"/>
        <v>0.19505506241379389</v>
      </c>
      <c r="AE90" s="24">
        <f t="shared" si="60"/>
        <v>0.21391933227552817</v>
      </c>
      <c r="AF90" s="24">
        <f t="shared" si="60"/>
        <v>0.2341946826298158</v>
      </c>
      <c r="AG90" s="24">
        <f t="shared" si="60"/>
        <v>0.26212729328572681</v>
      </c>
      <c r="AH90" s="24">
        <f t="shared" si="60"/>
        <v>0.2181369382362921</v>
      </c>
      <c r="AI90" s="24">
        <f t="shared" si="60"/>
        <v>3.9381130599829062E-2</v>
      </c>
      <c r="AJ90" s="24">
        <f t="shared" si="60"/>
        <v>0.2021331675048279</v>
      </c>
      <c r="AK90" s="24">
        <f t="shared" si="60"/>
        <v>0.40624746083197039</v>
      </c>
      <c r="AL90" s="24">
        <f t="shared" si="60"/>
        <v>0.12349799200896738</v>
      </c>
      <c r="AM90" s="24">
        <f t="shared" si="60"/>
        <v>0.19748192438428624</v>
      </c>
      <c r="AN90" s="24">
        <f t="shared" si="60"/>
        <v>0.24756339734300514</v>
      </c>
      <c r="AO90" s="24">
        <f t="shared" si="45"/>
        <v>0.1950297158730574</v>
      </c>
      <c r="AP90" s="24">
        <f t="shared" si="45"/>
        <v>0.18809519582690482</v>
      </c>
      <c r="AQ90" s="24">
        <f t="shared" si="45"/>
        <v>0.19226113692495495</v>
      </c>
      <c r="AR90" s="24">
        <f t="shared" si="39"/>
        <v>0.19039202163699342</v>
      </c>
      <c r="AS90" s="24" t="e">
        <f t="shared" si="39"/>
        <v>#DIV/0!</v>
      </c>
      <c r="AT90" s="24">
        <f t="shared" si="39"/>
        <v>0.2041095529282444</v>
      </c>
      <c r="AU90" s="21"/>
      <c r="AV90" s="24">
        <f t="shared" si="61"/>
        <v>2.613780246523874</v>
      </c>
      <c r="AW90" s="24">
        <f t="shared" si="61"/>
        <v>2.8721341847090196</v>
      </c>
      <c r="AX90" s="24">
        <f t="shared" si="61"/>
        <v>2.2797993999105133</v>
      </c>
      <c r="AY90" s="24">
        <f t="shared" si="61"/>
        <v>1.8897088008381182</v>
      </c>
      <c r="AZ90" s="24">
        <f t="shared" si="61"/>
        <v>1.9998505683822212</v>
      </c>
      <c r="BA90" s="24">
        <f t="shared" si="61"/>
        <v>2.960993484376143</v>
      </c>
      <c r="BB90" s="24">
        <f t="shared" si="61"/>
        <v>2.874386919658154</v>
      </c>
      <c r="BC90" s="24">
        <f t="shared" si="59"/>
        <v>2.4972130020775176</v>
      </c>
      <c r="BD90" s="24">
        <f t="shared" si="59"/>
        <v>2.415126577879712</v>
      </c>
      <c r="BE90" s="24">
        <f t="shared" si="59"/>
        <v>2.6587678738721983</v>
      </c>
      <c r="BF90" s="24">
        <f t="shared" si="63"/>
        <v>1.2874098054678629</v>
      </c>
      <c r="BG90" s="24">
        <f t="shared" si="63"/>
        <v>2.7177769371877676</v>
      </c>
      <c r="BH90" s="24">
        <f t="shared" si="63"/>
        <v>3.361472436988878</v>
      </c>
      <c r="BI90" s="24">
        <f t="shared" si="63"/>
        <v>1.8491751594544961</v>
      </c>
      <c r="BJ90" s="24">
        <f t="shared" si="63"/>
        <v>2.8480395482522147</v>
      </c>
      <c r="BK90" s="24">
        <f t="shared" si="63"/>
        <v>2.2969041289909251</v>
      </c>
      <c r="BL90" s="24">
        <f t="shared" si="46"/>
        <v>2.6137320897990293</v>
      </c>
      <c r="BM90" s="24">
        <f t="shared" si="46"/>
        <v>2.6902526032649723</v>
      </c>
      <c r="BN90" s="24">
        <f t="shared" si="46"/>
        <v>2.5219304531365832</v>
      </c>
      <c r="BO90" s="24">
        <f t="shared" si="46"/>
        <v>2.4868105770425566</v>
      </c>
      <c r="BP90" s="24" t="e">
        <f t="shared" si="46"/>
        <v>#DIV/0!</v>
      </c>
      <c r="BQ90" s="24">
        <f t="shared" si="46"/>
        <v>2.5126867669695669</v>
      </c>
      <c r="BR90" s="21"/>
      <c r="BS90" s="35">
        <f t="shared" si="56"/>
        <v>45292</v>
      </c>
      <c r="BT90" s="24">
        <f t="shared" si="58"/>
        <v>7.470841614796378E-2</v>
      </c>
      <c r="BU90" s="24">
        <f t="shared" si="49"/>
        <v>5.6865104669314515E-3</v>
      </c>
      <c r="BV90" s="24">
        <f t="shared" si="50"/>
        <v>1.1070673068943031E-2</v>
      </c>
      <c r="BW90" s="24">
        <f t="shared" si="48"/>
        <v>1.1457415440551705E-2</v>
      </c>
      <c r="BX90" s="24">
        <f t="shared" si="48"/>
        <v>1.6088798740622176E-2</v>
      </c>
      <c r="BY90" s="24">
        <f t="shared" si="48"/>
        <v>1.3058720788296748E-2</v>
      </c>
      <c r="BZ90" s="24">
        <f t="shared" si="48"/>
        <v>2.3408981611239561E-2</v>
      </c>
      <c r="CA90" s="24">
        <f t="shared" si="48"/>
        <v>4.8527158693461398E-3</v>
      </c>
      <c r="CB90" s="24">
        <f t="shared" si="48"/>
        <v>1.1835810350346788E-2</v>
      </c>
      <c r="CC90" s="24">
        <f t="shared" si="48"/>
        <v>2.351306446407278E-4</v>
      </c>
      <c r="CD90" s="24">
        <f t="shared" si="48"/>
        <v>1.0313044163850845E-2</v>
      </c>
      <c r="CE90" s="24">
        <f t="shared" si="48"/>
        <v>1.2310751714189735E-2</v>
      </c>
      <c r="CF90" s="24">
        <f t="shared" si="57"/>
        <v>0.19502696900692268</v>
      </c>
    </row>
    <row r="91" spans="1:84" x14ac:dyDescent="0.25">
      <c r="A91" s="31">
        <f>+[1]NEA!A92</f>
        <v>45323</v>
      </c>
      <c r="B91" s="17">
        <f>+[1]NEA!B92</f>
        <v>5030.0151999999998</v>
      </c>
      <c r="C91" s="17">
        <f>+[1]NEA!C92</f>
        <v>5614.4766</v>
      </c>
      <c r="D91" s="17">
        <f>+[1]NEA!D92</f>
        <v>4172.4666999999999</v>
      </c>
      <c r="E91" s="17">
        <f>+[1]NEA!E92</f>
        <v>4113.3240999999998</v>
      </c>
      <c r="F91" s="17">
        <f>+[1]NEA!F92</f>
        <v>3757.9068000000002</v>
      </c>
      <c r="G91" s="17">
        <f>+[1]NEA!G92</f>
        <v>5240.9094999999998</v>
      </c>
      <c r="H91" s="17">
        <f>+[1]NEA!H92</f>
        <v>6043.2228999999998</v>
      </c>
      <c r="I91" s="17">
        <f>+[1]NEA!I92</f>
        <v>5506.0509000000002</v>
      </c>
      <c r="J91" s="17">
        <f>+[1]NEA!J92</f>
        <v>3874.7808</v>
      </c>
      <c r="K91" s="17">
        <f>+[1]NEA!K92</f>
        <v>4439.0955000000004</v>
      </c>
      <c r="L91" s="17">
        <f>+[1]NEA!L92</f>
        <v>2153.348</v>
      </c>
      <c r="M91" s="17">
        <f>+[1]NEA!M92</f>
        <v>5198.5934999999999</v>
      </c>
      <c r="N91" s="17">
        <f>+[1]NEA!N92</f>
        <v>5603.1544000000004</v>
      </c>
      <c r="O91" s="18">
        <f>+[1]NEA!R92</f>
        <v>4762.3963999999996</v>
      </c>
      <c r="P91" s="19">
        <f>+[1]NEA!S92</f>
        <v>5303.1268</v>
      </c>
      <c r="Q91" s="20">
        <f>+[1]NEA!T92</f>
        <v>4138.0108</v>
      </c>
      <c r="R91" s="18">
        <f t="shared" si="51"/>
        <v>5029.8986817399982</v>
      </c>
      <c r="S91" s="19">
        <f t="shared" si="52"/>
        <v>5133.8531484344958</v>
      </c>
      <c r="T91" s="19">
        <f t="shared" si="53"/>
        <v>4736.1156992914084</v>
      </c>
      <c r="U91" s="19">
        <f t="shared" si="54"/>
        <v>4656.9571545643157</v>
      </c>
      <c r="V91" s="19"/>
      <c r="W91" s="20">
        <f t="shared" si="55"/>
        <v>4862.3725498437179</v>
      </c>
      <c r="X91" s="21"/>
      <c r="Y91" s="41">
        <f t="shared" si="62"/>
        <v>0.1089586501875468</v>
      </c>
      <c r="Z91" s="24">
        <f t="shared" si="62"/>
        <v>8.7050293144677271E-2</v>
      </c>
      <c r="AA91" s="24">
        <f t="shared" si="62"/>
        <v>0.16261060701659003</v>
      </c>
      <c r="AB91" s="24">
        <f t="shared" si="60"/>
        <v>0.10759229565327288</v>
      </c>
      <c r="AC91" s="24">
        <f t="shared" si="60"/>
        <v>0.13175748708671242</v>
      </c>
      <c r="AD91" s="24">
        <f t="shared" si="60"/>
        <v>8.9833347026667676E-2</v>
      </c>
      <c r="AE91" s="24">
        <f t="shared" si="60"/>
        <v>0.13016556660835699</v>
      </c>
      <c r="AF91" s="24">
        <f t="shared" si="60"/>
        <v>0.13241468189827788</v>
      </c>
      <c r="AG91" s="24">
        <f t="shared" si="60"/>
        <v>0.23210753056483191</v>
      </c>
      <c r="AH91" s="24">
        <f t="shared" si="60"/>
        <v>0.10418622343029771</v>
      </c>
      <c r="AI91" s="24">
        <f t="shared" si="60"/>
        <v>0.24332707439818368</v>
      </c>
      <c r="AJ91" s="24">
        <f t="shared" si="60"/>
        <v>0.10539456868826158</v>
      </c>
      <c r="AK91" s="24">
        <f t="shared" si="60"/>
        <v>0.14319155965531705</v>
      </c>
      <c r="AL91" s="24">
        <f t="shared" si="60"/>
        <v>0.11506410031276304</v>
      </c>
      <c r="AM91" s="24">
        <f t="shared" si="60"/>
        <v>0.10256593162711991</v>
      </c>
      <c r="AN91" s="24">
        <f t="shared" si="60"/>
        <v>0.13734727002461211</v>
      </c>
      <c r="AO91" s="24">
        <f t="shared" si="45"/>
        <v>0.10895722012661002</v>
      </c>
      <c r="AP91" s="24">
        <f t="shared" si="45"/>
        <v>9.8038452941427545E-2</v>
      </c>
      <c r="AQ91" s="24">
        <f t="shared" si="45"/>
        <v>0.10603931835791425</v>
      </c>
      <c r="AR91" s="24">
        <f t="shared" si="39"/>
        <v>0.10616259571024478</v>
      </c>
      <c r="AS91" s="24" t="e">
        <f t="shared" si="39"/>
        <v>#DIV/0!</v>
      </c>
      <c r="AT91" s="24">
        <f t="shared" si="39"/>
        <v>0.12224679121290616</v>
      </c>
      <c r="AU91" s="21"/>
      <c r="AV91" s="24">
        <f t="shared" si="61"/>
        <v>2.7188930507998514</v>
      </c>
      <c r="AW91" s="24">
        <f t="shared" si="61"/>
        <v>2.8333180737347896</v>
      </c>
      <c r="AX91" s="24">
        <f t="shared" si="61"/>
        <v>2.5836275910864916</v>
      </c>
      <c r="AY91" s="24">
        <f t="shared" si="61"/>
        <v>2.0610588092236211</v>
      </c>
      <c r="AZ91" s="24">
        <f t="shared" si="61"/>
        <v>2.2314874730319323</v>
      </c>
      <c r="BA91" s="24">
        <f t="shared" si="61"/>
        <v>3.0169829875035257</v>
      </c>
      <c r="BB91" s="24">
        <f t="shared" si="61"/>
        <v>3.1872400523458451</v>
      </c>
      <c r="BC91" s="24">
        <f t="shared" si="59"/>
        <v>2.6968719891015125</v>
      </c>
      <c r="BD91" s="24">
        <f t="shared" si="59"/>
        <v>2.8605946588665287</v>
      </c>
      <c r="BE91" s="24">
        <f t="shared" si="59"/>
        <v>2.768985996467809</v>
      </c>
      <c r="BF91" s="24">
        <f t="shared" si="63"/>
        <v>1.4746475805983588</v>
      </c>
      <c r="BG91" s="24">
        <f t="shared" si="63"/>
        <v>2.7411082361551444</v>
      </c>
      <c r="BH91" s="24">
        <f t="shared" si="63"/>
        <v>3.6752051822841727</v>
      </c>
      <c r="BI91" s="24">
        <f t="shared" si="63"/>
        <v>2.07105495628109</v>
      </c>
      <c r="BJ91" s="24">
        <f t="shared" si="63"/>
        <v>2.8960809360421038</v>
      </c>
      <c r="BK91" s="24">
        <f t="shared" si="63"/>
        <v>2.5108051151058315</v>
      </c>
      <c r="BL91" s="24">
        <f t="shared" si="46"/>
        <v>2.7188243872228695</v>
      </c>
      <c r="BM91" s="24">
        <f t="shared" si="46"/>
        <v>2.743116117917908</v>
      </c>
      <c r="BN91" s="24">
        <f t="shared" si="46"/>
        <v>2.6522931323028063</v>
      </c>
      <c r="BO91" s="24">
        <f t="shared" si="46"/>
        <v>2.6358009857547406</v>
      </c>
      <c r="BP91" s="24" t="e">
        <f t="shared" si="46"/>
        <v>#DIV/0!</v>
      </c>
      <c r="BQ91" s="24">
        <f t="shared" si="46"/>
        <v>2.7044506404870012</v>
      </c>
      <c r="BR91" s="21"/>
      <c r="BS91" s="35">
        <f t="shared" si="56"/>
        <v>45323</v>
      </c>
      <c r="BT91" s="24">
        <f t="shared" si="58"/>
        <v>3.5000451732830819E-2</v>
      </c>
      <c r="BU91" s="24">
        <f t="shared" si="49"/>
        <v>4.6833315971458629E-3</v>
      </c>
      <c r="BV91" s="24">
        <f t="shared" si="50"/>
        <v>1.0218760547338883E-2</v>
      </c>
      <c r="BW91" s="24">
        <f t="shared" si="48"/>
        <v>7.8223067306421486E-3</v>
      </c>
      <c r="BX91" s="24">
        <f t="shared" si="48"/>
        <v>7.4098565666633693E-3</v>
      </c>
      <c r="BY91" s="24">
        <f t="shared" si="48"/>
        <v>8.0715037841721619E-3</v>
      </c>
      <c r="BZ91" s="24">
        <f t="shared" si="48"/>
        <v>1.3669203671986891E-2</v>
      </c>
      <c r="CA91" s="24">
        <f t="shared" si="48"/>
        <v>4.5381925858511618E-3</v>
      </c>
      <c r="CB91" s="24">
        <f t="shared" si="48"/>
        <v>5.7622633799700885E-3</v>
      </c>
      <c r="CC91" s="24">
        <f t="shared" si="48"/>
        <v>1.263584322105877E-3</v>
      </c>
      <c r="CD91" s="24">
        <f t="shared" si="48"/>
        <v>5.4092620144999774E-3</v>
      </c>
      <c r="CE91" s="24">
        <f t="shared" si="48"/>
        <v>5.1061197466687564E-3</v>
      </c>
      <c r="CF91" s="24">
        <f t="shared" si="57"/>
        <v>0.10895483667987602</v>
      </c>
    </row>
    <row r="92" spans="1:84" x14ac:dyDescent="0.25">
      <c r="A92" s="31">
        <f>+[1]NEA!A93</f>
        <v>45352</v>
      </c>
      <c r="B92" s="17">
        <f>+[1]NEA!B93</f>
        <v>5550.3829999999998</v>
      </c>
      <c r="C92" s="17">
        <f>+[1]NEA!C93</f>
        <v>6073.9264000000003</v>
      </c>
      <c r="D92" s="17">
        <f>+[1]NEA!D93</f>
        <v>4577.9759999999997</v>
      </c>
      <c r="E92" s="17">
        <f>+[1]NEA!E93</f>
        <v>4350.3892999999998</v>
      </c>
      <c r="F92" s="17">
        <f>+[1]NEA!F93</f>
        <v>4303.8472000000002</v>
      </c>
      <c r="G92" s="17">
        <f>+[1]NEA!G93</f>
        <v>5492.5124999999998</v>
      </c>
      <c r="H92" s="17">
        <f>+[1]NEA!H93</f>
        <v>6682.5127000000002</v>
      </c>
      <c r="I92" s="17">
        <f>+[1]NEA!I93</f>
        <v>6878.1840000000002</v>
      </c>
      <c r="J92" s="17">
        <f>+[1]NEA!J93</f>
        <v>4433.5904</v>
      </c>
      <c r="K92" s="17">
        <f>+[1]NEA!K93</f>
        <v>4811.2094999999999</v>
      </c>
      <c r="L92" s="17">
        <f>+[1]NEA!L93</f>
        <v>2812.8492999999999</v>
      </c>
      <c r="M92" s="17">
        <f>+[1]NEA!M93</f>
        <v>5637.2186000000002</v>
      </c>
      <c r="N92" s="17">
        <f>+[1]NEA!N93</f>
        <v>6107.3989000000001</v>
      </c>
      <c r="O92" s="18">
        <f>+[1]NEA!R93</f>
        <v>5084.3960999999999</v>
      </c>
      <c r="P92" s="19">
        <f>+[1]NEA!S93</f>
        <v>5737.4418999999998</v>
      </c>
      <c r="Q92" s="20">
        <f>+[1]NEA!T93</f>
        <v>5139.0223999999998</v>
      </c>
      <c r="R92" s="18">
        <f t="shared" si="51"/>
        <v>5550.3036216400023</v>
      </c>
      <c r="S92" s="19">
        <f t="shared" si="52"/>
        <v>5526.1059142268605</v>
      </c>
      <c r="T92" s="19">
        <f t="shared" si="53"/>
        <v>5056.8898390906406</v>
      </c>
      <c r="U92" s="19">
        <f t="shared" si="54"/>
        <v>4957.5597088520062</v>
      </c>
      <c r="V92" s="19"/>
      <c r="W92" s="20">
        <f t="shared" si="55"/>
        <v>5440.4616686392992</v>
      </c>
      <c r="X92" s="21"/>
      <c r="Y92" s="41">
        <f t="shared" si="62"/>
        <v>0.10345253032237367</v>
      </c>
      <c r="Z92" s="24">
        <f t="shared" si="62"/>
        <v>8.1833059915148665E-2</v>
      </c>
      <c r="AA92" s="24">
        <f t="shared" si="62"/>
        <v>9.7186946992291023E-2</v>
      </c>
      <c r="AB92" s="24">
        <f t="shared" si="60"/>
        <v>5.7633484315033678E-2</v>
      </c>
      <c r="AC92" s="24">
        <f t="shared" si="60"/>
        <v>0.14527779134916274</v>
      </c>
      <c r="AD92" s="24">
        <f t="shared" si="60"/>
        <v>4.8007507093950075E-2</v>
      </c>
      <c r="AE92" s="24">
        <f t="shared" si="60"/>
        <v>0.10578623535464837</v>
      </c>
      <c r="AF92" s="24">
        <f t="shared" si="60"/>
        <v>0.24920457963801246</v>
      </c>
      <c r="AG92" s="24">
        <f t="shared" si="60"/>
        <v>0.14421708706722192</v>
      </c>
      <c r="AH92" s="24">
        <f t="shared" si="60"/>
        <v>8.3826536284249631E-2</v>
      </c>
      <c r="AI92" s="24">
        <f t="shared" si="60"/>
        <v>0.3062678675253605</v>
      </c>
      <c r="AJ92" s="24">
        <f t="shared" si="60"/>
        <v>8.4373802260168995E-2</v>
      </c>
      <c r="AK92" s="24">
        <f t="shared" si="60"/>
        <v>8.9992968960484143E-2</v>
      </c>
      <c r="AL92" s="24">
        <f t="shared" si="60"/>
        <v>6.7612956367932853E-2</v>
      </c>
      <c r="AM92" s="24">
        <f t="shared" si="60"/>
        <v>8.1897928595635383E-2</v>
      </c>
      <c r="AN92" s="24">
        <f t="shared" si="60"/>
        <v>0.24190647351621219</v>
      </c>
      <c r="AO92" s="24">
        <f t="shared" si="45"/>
        <v>0.10346231064041622</v>
      </c>
      <c r="AP92" s="24">
        <f t="shared" si="45"/>
        <v>7.6405139463713967E-2</v>
      </c>
      <c r="AQ92" s="24">
        <f t="shared" si="45"/>
        <v>6.7729371528492122E-2</v>
      </c>
      <c r="AR92" s="24">
        <f t="shared" si="39"/>
        <v>6.4549134619601878E-2</v>
      </c>
      <c r="AS92" s="24" t="e">
        <f t="shared" si="39"/>
        <v>#DIV/0!</v>
      </c>
      <c r="AT92" s="24">
        <f t="shared" si="39"/>
        <v>0.11889033858875364</v>
      </c>
      <c r="AU92" s="21"/>
      <c r="AV92" s="24">
        <f t="shared" si="61"/>
        <v>2.8622958978358928</v>
      </c>
      <c r="AW92" s="24">
        <f t="shared" si="61"/>
        <v>2.8798110175703791</v>
      </c>
      <c r="AX92" s="24">
        <f t="shared" si="61"/>
        <v>2.6318580835683973</v>
      </c>
      <c r="AY92" s="24">
        <f t="shared" si="61"/>
        <v>2.0651865982023971</v>
      </c>
      <c r="AZ92" s="24">
        <f t="shared" si="61"/>
        <v>2.510743263950459</v>
      </c>
      <c r="BA92" s="24">
        <f t="shared" si="61"/>
        <v>2.9862926278321482</v>
      </c>
      <c r="BB92" s="24">
        <f t="shared" si="61"/>
        <v>3.3815885246070394</v>
      </c>
      <c r="BC92" s="24">
        <f t="shared" si="59"/>
        <v>3.394042711405743</v>
      </c>
      <c r="BD92" s="24">
        <f t="shared" si="59"/>
        <v>3.3522819392670016</v>
      </c>
      <c r="BE92" s="24">
        <f t="shared" si="59"/>
        <v>2.8795327313962691</v>
      </c>
      <c r="BF92" s="24">
        <f t="shared" si="63"/>
        <v>1.6324942249079117</v>
      </c>
      <c r="BG92" s="24">
        <f t="shared" si="63"/>
        <v>2.7795817572556674</v>
      </c>
      <c r="BH92" s="24">
        <f t="shared" si="63"/>
        <v>3.8326054302846657</v>
      </c>
      <c r="BI92" s="24">
        <f t="shared" si="63"/>
        <v>2.1356056110140238</v>
      </c>
      <c r="BJ92" s="24">
        <f t="shared" si="63"/>
        <v>2.9520162168279551</v>
      </c>
      <c r="BK92" s="24">
        <f t="shared" si="63"/>
        <v>3.1156974450992463</v>
      </c>
      <c r="BL92" s="24">
        <f t="shared" si="46"/>
        <v>2.8622467214374328</v>
      </c>
      <c r="BM92" s="24">
        <f t="shared" si="46"/>
        <v>2.78411516999165</v>
      </c>
      <c r="BN92" s="24">
        <f t="shared" si="46"/>
        <v>2.6853244548141091</v>
      </c>
      <c r="BO92" s="24">
        <f t="shared" si="46"/>
        <v>2.6675233081684184</v>
      </c>
      <c r="BP92" s="24" t="e">
        <f t="shared" si="46"/>
        <v>#DIV/0!</v>
      </c>
      <c r="BQ92" s="24">
        <f t="shared" si="46"/>
        <v>2.9252573790079204</v>
      </c>
      <c r="BR92" s="21"/>
      <c r="BS92" s="35">
        <f t="shared" si="56"/>
        <v>45352</v>
      </c>
      <c r="BT92" s="24">
        <f t="shared" si="58"/>
        <v>3.2252730445029298E-2</v>
      </c>
      <c r="BU92" s="24">
        <f t="shared" si="49"/>
        <v>2.9344918321519173E-3</v>
      </c>
      <c r="BV92" s="24">
        <f t="shared" si="50"/>
        <v>5.4670934592802025E-3</v>
      </c>
      <c r="BW92" s="24">
        <f t="shared" si="48"/>
        <v>8.8023126530512273E-3</v>
      </c>
      <c r="BX92" s="24">
        <f t="shared" si="48"/>
        <v>3.8915813614241179E-3</v>
      </c>
      <c r="BY92" s="24">
        <f t="shared" si="48"/>
        <v>6.6851971898613787E-3</v>
      </c>
      <c r="BZ92" s="24">
        <f t="shared" si="48"/>
        <v>2.6269586129680087E-2</v>
      </c>
      <c r="CA92" s="24">
        <f t="shared" si="48"/>
        <v>3.1328793439828976E-3</v>
      </c>
      <c r="CB92" s="24">
        <f t="shared" si="48"/>
        <v>4.6162710601749231E-3</v>
      </c>
      <c r="CC92" s="24">
        <f t="shared" si="48"/>
        <v>1.7831392795791148E-3</v>
      </c>
      <c r="CD92" s="24">
        <f t="shared" si="48"/>
        <v>4.3164765088582651E-3</v>
      </c>
      <c r="CE92" s="24">
        <f t="shared" si="48"/>
        <v>3.3081547149201446E-3</v>
      </c>
      <c r="CF92" s="24">
        <f t="shared" si="57"/>
        <v>0.10345991397799358</v>
      </c>
    </row>
    <row r="93" spans="1:84" x14ac:dyDescent="0.25">
      <c r="A93" s="31">
        <f>+[1]NEA!A94</f>
        <v>45383</v>
      </c>
      <c r="B93" s="17">
        <f>+[1]NEA!B94</f>
        <v>5899.3334999999997</v>
      </c>
      <c r="C93" s="17">
        <f>+[1]NEA!C94</f>
        <v>6372.5847000000003</v>
      </c>
      <c r="D93" s="17">
        <f>+[1]NEA!D94</f>
        <v>4834.1197000000002</v>
      </c>
      <c r="E93" s="17">
        <f>+[1]NEA!E94</f>
        <v>4698.6671999999999</v>
      </c>
      <c r="F93" s="17">
        <f>+[1]NEA!F94</f>
        <v>4858.9993999999997</v>
      </c>
      <c r="G93" s="17">
        <f>+[1]NEA!G94</f>
        <v>5800.5306</v>
      </c>
      <c r="H93" s="17">
        <f>+[1]NEA!H94</f>
        <v>7208.42</v>
      </c>
      <c r="I93" s="17">
        <f>+[1]NEA!I94</f>
        <v>7140.0715</v>
      </c>
      <c r="J93" s="17">
        <f>+[1]NEA!J94</f>
        <v>5147.9739</v>
      </c>
      <c r="K93" s="17">
        <f>+[1]NEA!K94</f>
        <v>5139.0812999999998</v>
      </c>
      <c r="L93" s="17">
        <f>+[1]NEA!L94</f>
        <v>3204.0354000000002</v>
      </c>
      <c r="M93" s="17">
        <f>+[1]NEA!M94</f>
        <v>5939.0902999999998</v>
      </c>
      <c r="N93" s="17">
        <f>+[1]NEA!N94</f>
        <v>6441.2623000000003</v>
      </c>
      <c r="O93" s="18">
        <f>+[1]NEA!R94</f>
        <v>5606.6527999999998</v>
      </c>
      <c r="P93" s="19">
        <f>+[1]NEA!S94</f>
        <v>6015.1639999999998</v>
      </c>
      <c r="Q93" s="20">
        <f>+[1]NEA!T94</f>
        <v>5647.5289000000002</v>
      </c>
      <c r="R93" s="18">
        <f t="shared" si="51"/>
        <v>5899.2379636100022</v>
      </c>
      <c r="S93" s="19">
        <f t="shared" si="52"/>
        <v>5835.8604633342502</v>
      </c>
      <c r="T93" s="19">
        <f t="shared" si="53"/>
        <v>5383.9739437555354</v>
      </c>
      <c r="U93" s="19">
        <f t="shared" si="54"/>
        <v>5288.9592147302901</v>
      </c>
      <c r="V93" s="19"/>
      <c r="W93" s="20">
        <f t="shared" si="55"/>
        <v>5803.4309809752031</v>
      </c>
      <c r="X93" s="21"/>
      <c r="Y93" s="41">
        <f t="shared" si="62"/>
        <v>6.2869625393418893E-2</v>
      </c>
      <c r="Z93" s="24">
        <f t="shared" si="62"/>
        <v>4.9170549712291622E-2</v>
      </c>
      <c r="AA93" s="24">
        <f t="shared" si="62"/>
        <v>5.5951298128255944E-2</v>
      </c>
      <c r="AB93" s="24">
        <f t="shared" si="60"/>
        <v>8.0056720441087803E-2</v>
      </c>
      <c r="AC93" s="24">
        <f t="shared" si="60"/>
        <v>0.1289897559560198</v>
      </c>
      <c r="AD93" s="24">
        <f t="shared" si="60"/>
        <v>5.6079635685854168E-2</v>
      </c>
      <c r="AE93" s="24">
        <f t="shared" si="60"/>
        <v>7.869903487052099E-2</v>
      </c>
      <c r="AF93" s="24">
        <f t="shared" si="60"/>
        <v>3.8075093658442416E-2</v>
      </c>
      <c r="AG93" s="24">
        <f t="shared" si="60"/>
        <v>0.16112979223340074</v>
      </c>
      <c r="AH93" s="24">
        <f t="shared" si="60"/>
        <v>6.8147479339654593E-2</v>
      </c>
      <c r="AI93" s="24">
        <f t="shared" si="60"/>
        <v>0.13907111909621328</v>
      </c>
      <c r="AJ93" s="24">
        <f t="shared" si="60"/>
        <v>5.354975945052054E-2</v>
      </c>
      <c r="AK93" s="24">
        <f t="shared" si="60"/>
        <v>5.4665399373209356E-2</v>
      </c>
      <c r="AL93" s="24">
        <f t="shared" si="60"/>
        <v>0.10271754791095056</v>
      </c>
      <c r="AM93" s="24">
        <f t="shared" si="60"/>
        <v>4.8405213480244624E-2</v>
      </c>
      <c r="AN93" s="24">
        <f t="shared" si="60"/>
        <v>9.8950045440549195E-2</v>
      </c>
      <c r="AO93" s="24">
        <f t="shared" si="45"/>
        <v>6.2867613333718264E-2</v>
      </c>
      <c r="AP93" s="24">
        <f t="shared" si="45"/>
        <v>5.6052951918625471E-2</v>
      </c>
      <c r="AQ93" s="24">
        <f t="shared" si="45"/>
        <v>6.4680883917319631E-2</v>
      </c>
      <c r="AR93" s="24">
        <f t="shared" si="39"/>
        <v>6.6847304992928569E-2</v>
      </c>
      <c r="AS93" s="24" t="e">
        <f t="shared" si="39"/>
        <v>#DIV/0!</v>
      </c>
      <c r="AT93" s="24">
        <f t="shared" si="39"/>
        <v>6.6716638116979032E-2</v>
      </c>
      <c r="AU93" s="21"/>
      <c r="AV93" s="24">
        <f t="shared" si="61"/>
        <v>2.789136487334408</v>
      </c>
      <c r="AW93" s="24">
        <f t="shared" si="61"/>
        <v>2.7071751049615456</v>
      </c>
      <c r="AX93" s="24">
        <f t="shared" si="61"/>
        <v>2.6387291349380328</v>
      </c>
      <c r="AY93" s="24">
        <f t="shared" si="61"/>
        <v>2.0262311479142223</v>
      </c>
      <c r="AZ93" s="24">
        <f t="shared" si="61"/>
        <v>2.7897386593090032</v>
      </c>
      <c r="BA93" s="24">
        <f t="shared" si="61"/>
        <v>2.8872978413062</v>
      </c>
      <c r="BB93" s="24">
        <f t="shared" si="61"/>
        <v>3.4190747984757532</v>
      </c>
      <c r="BC93" s="24">
        <f t="shared" si="59"/>
        <v>3.3307226332761992</v>
      </c>
      <c r="BD93" s="24">
        <f t="shared" si="59"/>
        <v>3.7725361402316908</v>
      </c>
      <c r="BE93" s="24">
        <f t="shared" si="59"/>
        <v>2.8872611497729928</v>
      </c>
      <c r="BF93" s="24">
        <f t="shared" si="63"/>
        <v>1.8973686323703034</v>
      </c>
      <c r="BG93" s="24">
        <f t="shared" si="63"/>
        <v>2.4834038185478606</v>
      </c>
      <c r="BH93" s="24">
        <f t="shared" si="63"/>
        <v>3.7804328471903101</v>
      </c>
      <c r="BI93" s="24">
        <f t="shared" si="63"/>
        <v>2.1719063596615791</v>
      </c>
      <c r="BJ93" s="24">
        <f t="shared" si="63"/>
        <v>2.8023739820788225</v>
      </c>
      <c r="BK93" s="24">
        <f t="shared" si="63"/>
        <v>3.3142612513791629</v>
      </c>
      <c r="BL93" s="24">
        <f t="shared" si="46"/>
        <v>2.7890985458810587</v>
      </c>
      <c r="BM93" s="24">
        <f t="shared" si="46"/>
        <v>2.6544193867465333</v>
      </c>
      <c r="BN93" s="24">
        <f t="shared" si="46"/>
        <v>2.5928247197924232</v>
      </c>
      <c r="BO93" s="24">
        <f t="shared" si="46"/>
        <v>2.6146479528409041</v>
      </c>
      <c r="BP93" s="24" t="e">
        <f t="shared" si="46"/>
        <v>#DIV/0!</v>
      </c>
      <c r="BQ93" s="24">
        <f t="shared" si="46"/>
        <v>2.9050986731071848</v>
      </c>
      <c r="BR93" s="21"/>
      <c r="BS93" s="35">
        <f t="shared" si="56"/>
        <v>45383</v>
      </c>
      <c r="BT93" s="24">
        <f t="shared" si="58"/>
        <v>1.8999814198407575E-2</v>
      </c>
      <c r="BU93" s="24">
        <f t="shared" si="49"/>
        <v>1.6798175333125696E-3</v>
      </c>
      <c r="BV93" s="24">
        <f t="shared" si="50"/>
        <v>7.2788195697486117E-3</v>
      </c>
      <c r="BW93" s="24">
        <f t="shared" si="48"/>
        <v>8.1116642617275175E-3</v>
      </c>
      <c r="BX93" s="24">
        <f t="shared" si="48"/>
        <v>4.3175053289115405E-3</v>
      </c>
      <c r="BY93" s="24">
        <f t="shared" si="48"/>
        <v>4.9839306548755263E-3</v>
      </c>
      <c r="BZ93" s="24">
        <f t="shared" ref="BZ93:CE95" si="64">(I93-I92)/$B92*I$3</f>
        <v>4.5437884646879296E-3</v>
      </c>
      <c r="CA93" s="24">
        <f t="shared" si="64"/>
        <v>3.6295900120766442E-3</v>
      </c>
      <c r="CB93" s="24">
        <f t="shared" si="64"/>
        <v>3.6860880267181556E-3</v>
      </c>
      <c r="CC93" s="24">
        <f t="shared" si="64"/>
        <v>9.5851600871507507E-4</v>
      </c>
      <c r="CD93" s="24">
        <f t="shared" si="64"/>
        <v>2.6921834313055485E-3</v>
      </c>
      <c r="CE93" s="24">
        <f t="shared" si="64"/>
        <v>1.9849967470713294E-3</v>
      </c>
      <c r="CF93" s="24">
        <f t="shared" si="57"/>
        <v>6.2866714237558019E-2</v>
      </c>
    </row>
    <row r="94" spans="1:84" x14ac:dyDescent="0.25">
      <c r="A94" s="31">
        <f>+[1]NEA!A95</f>
        <v>45413</v>
      </c>
      <c r="B94" s="17">
        <f>+[1]NEA!B95</f>
        <v>6119.4233999999997</v>
      </c>
      <c r="C94" s="17">
        <f>+[1]NEA!C95</f>
        <v>6588.5012999999999</v>
      </c>
      <c r="D94" s="17">
        <f>+[1]NEA!D95</f>
        <v>5088.2376999999997</v>
      </c>
      <c r="E94" s="17">
        <f>+[1]NEA!E95</f>
        <v>4839.9922999999999</v>
      </c>
      <c r="F94" s="17">
        <f>+[1]NEA!F95</f>
        <v>5125.5649000000003</v>
      </c>
      <c r="G94" s="17">
        <f>+[1]NEA!G95</f>
        <v>6010.5622000000003</v>
      </c>
      <c r="H94" s="17">
        <f>+[1]NEA!H95</f>
        <v>7286.415</v>
      </c>
      <c r="I94" s="17">
        <f>+[1]NEA!I95</f>
        <v>7495.8725000000004</v>
      </c>
      <c r="J94" s="17">
        <f>+[1]NEA!J95</f>
        <v>5547.0666000000001</v>
      </c>
      <c r="K94" s="17">
        <f>+[1]NEA!K95</f>
        <v>5331.0231999999996</v>
      </c>
      <c r="L94" s="17">
        <f>+[1]NEA!L95</f>
        <v>3520.8328999999999</v>
      </c>
      <c r="M94" s="17">
        <f>+[1]NEA!M95</f>
        <v>6095.9449999999997</v>
      </c>
      <c r="N94" s="17">
        <f>+[1]NEA!N95</f>
        <v>6641.1736000000001</v>
      </c>
      <c r="O94" s="18">
        <f>+[1]NEA!R95</f>
        <v>5864.1535999999996</v>
      </c>
      <c r="P94" s="19">
        <f>+[1]NEA!S95</f>
        <v>6188.5459000000001</v>
      </c>
      <c r="Q94" s="20">
        <f>+[1]NEA!T95</f>
        <v>6026.0713999999998</v>
      </c>
      <c r="R94" s="18">
        <f t="shared" si="51"/>
        <v>6119.3482309500005</v>
      </c>
      <c r="S94" s="19">
        <f t="shared" si="52"/>
        <v>6034.3811607388079</v>
      </c>
      <c r="T94" s="19">
        <f t="shared" si="53"/>
        <v>5558.3841155594919</v>
      </c>
      <c r="U94" s="19">
        <f t="shared" si="54"/>
        <v>5466.3742131396957</v>
      </c>
      <c r="V94" s="19"/>
      <c r="W94" s="20">
        <f t="shared" si="55"/>
        <v>6022.7213560116688</v>
      </c>
      <c r="X94" s="21"/>
      <c r="Y94" s="41">
        <f t="shared" si="62"/>
        <v>3.7307587374065143E-2</v>
      </c>
      <c r="Z94" s="24">
        <f t="shared" si="62"/>
        <v>3.3882107522242855E-2</v>
      </c>
      <c r="AA94" s="24">
        <f t="shared" si="62"/>
        <v>5.2567585366162906E-2</v>
      </c>
      <c r="AB94" s="24">
        <f t="shared" si="60"/>
        <v>3.0077699480397291E-2</v>
      </c>
      <c r="AC94" s="24">
        <f t="shared" si="60"/>
        <v>5.4860163185037836E-2</v>
      </c>
      <c r="AD94" s="24">
        <f t="shared" si="60"/>
        <v>3.6209032325422053E-2</v>
      </c>
      <c r="AE94" s="24">
        <f t="shared" si="60"/>
        <v>1.0819985516937081E-2</v>
      </c>
      <c r="AF94" s="24">
        <f t="shared" si="60"/>
        <v>4.983157381547243E-2</v>
      </c>
      <c r="AG94" s="24">
        <f t="shared" si="60"/>
        <v>7.7524227541246882E-2</v>
      </c>
      <c r="AH94" s="24">
        <f t="shared" si="60"/>
        <v>3.7349457771761685E-2</v>
      </c>
      <c r="AI94" s="24">
        <f t="shared" si="60"/>
        <v>9.8874531785759778E-2</v>
      </c>
      <c r="AJ94" s="24">
        <f t="shared" si="60"/>
        <v>2.6410559879852302E-2</v>
      </c>
      <c r="AK94" s="24">
        <f t="shared" si="60"/>
        <v>3.1036043975417593E-2</v>
      </c>
      <c r="AL94" s="24">
        <f t="shared" si="60"/>
        <v>4.592772357867414E-2</v>
      </c>
      <c r="AM94" s="24">
        <f t="shared" si="60"/>
        <v>2.8824135135800066E-2</v>
      </c>
      <c r="AN94" s="24">
        <f t="shared" si="60"/>
        <v>6.7027988117068338E-2</v>
      </c>
      <c r="AO94" s="24">
        <f t="shared" si="45"/>
        <v>3.7311644096706953E-2</v>
      </c>
      <c r="AP94" s="24">
        <f t="shared" si="45"/>
        <v>3.4017382466875468E-2</v>
      </c>
      <c r="AQ94" s="24">
        <f t="shared" si="45"/>
        <v>3.2394319442470954E-2</v>
      </c>
      <c r="AR94" s="24">
        <f t="shared" si="39"/>
        <v>3.3544406603720267E-2</v>
      </c>
      <c r="AS94" s="24" t="e">
        <f t="shared" si="39"/>
        <v>#DIV/0!</v>
      </c>
      <c r="AT94" s="24">
        <f t="shared" si="39"/>
        <v>3.7786332904680586E-2</v>
      </c>
      <c r="AU94" s="21"/>
      <c r="AV94" s="24">
        <f t="shared" si="61"/>
        <v>2.6635360836629327</v>
      </c>
      <c r="AW94" s="24">
        <f t="shared" si="61"/>
        <v>2.6222652411377534</v>
      </c>
      <c r="AX94" s="24">
        <f t="shared" si="61"/>
        <v>2.5200087027595979</v>
      </c>
      <c r="AY94" s="24">
        <f t="shared" si="61"/>
        <v>1.8776470679167407</v>
      </c>
      <c r="AZ94" s="24">
        <f t="shared" si="61"/>
        <v>2.5531874332377673</v>
      </c>
      <c r="BA94" s="24">
        <f t="shared" si="61"/>
        <v>2.711864820228846</v>
      </c>
      <c r="BB94" s="24">
        <f t="shared" si="61"/>
        <v>3.0235991689747479</v>
      </c>
      <c r="BC94" s="24">
        <f t="shared" si="59"/>
        <v>3.3007457181578612</v>
      </c>
      <c r="BD94" s="24">
        <f t="shared" si="59"/>
        <v>3.7975742053956365</v>
      </c>
      <c r="BE94" s="24">
        <f t="shared" si="59"/>
        <v>2.7814905249992599</v>
      </c>
      <c r="BF94" s="24">
        <f t="shared" si="63"/>
        <v>2.0835300589261569</v>
      </c>
      <c r="BG94" s="24">
        <f t="shared" si="63"/>
        <v>2.35026746873028</v>
      </c>
      <c r="BH94" s="24">
        <f t="shared" si="63"/>
        <v>3.553351668762164</v>
      </c>
      <c r="BI94" s="24">
        <f t="shared" si="63"/>
        <v>2.1110520465268352</v>
      </c>
      <c r="BJ94" s="24">
        <f t="shared" si="63"/>
        <v>2.6468092202863271</v>
      </c>
      <c r="BK94" s="24">
        <f t="shared" si="63"/>
        <v>3.263182387619854</v>
      </c>
      <c r="BL94" s="24">
        <f t="shared" si="46"/>
        <v>2.6635351261867419</v>
      </c>
      <c r="BM94" s="24">
        <f t="shared" si="46"/>
        <v>2.5376944255017047</v>
      </c>
      <c r="BN94" s="24">
        <f t="shared" si="46"/>
        <v>2.4401432885529575</v>
      </c>
      <c r="BO94" s="24">
        <f t="shared" si="46"/>
        <v>2.4578491892389347</v>
      </c>
      <c r="BP94" s="24" t="e">
        <f t="shared" si="46"/>
        <v>#DIV/0!</v>
      </c>
      <c r="BQ94" s="24">
        <f t="shared" si="46"/>
        <v>2.7613753777528567</v>
      </c>
      <c r="BR94" s="21"/>
      <c r="BS94" s="35">
        <f t="shared" si="56"/>
        <v>45413</v>
      </c>
      <c r="BT94" s="24">
        <f t="shared" si="58"/>
        <v>1.2923519489108365E-2</v>
      </c>
      <c r="BU94" s="24">
        <f t="shared" si="49"/>
        <v>1.5679559733315607E-3</v>
      </c>
      <c r="BV94" s="24">
        <f t="shared" si="50"/>
        <v>2.7789091089696835E-3</v>
      </c>
      <c r="BW94" s="24">
        <f t="shared" ref="BW94:BW108" si="65">(F94-F93)/$B93*F$3</f>
        <v>3.6645600812363044E-3</v>
      </c>
      <c r="BX94" s="24">
        <f t="shared" ref="BX94:BX108" si="66">(G94-G93)/$B93*G$3</f>
        <v>2.7698821366854446E-3</v>
      </c>
      <c r="BY94" s="24">
        <f t="shared" ref="BY94:BY108" si="67">(H94-H93)/$B93*H$3</f>
        <v>6.9542381355453019E-4</v>
      </c>
      <c r="BZ94" s="24">
        <f t="shared" si="64"/>
        <v>5.8080520960545855E-3</v>
      </c>
      <c r="CA94" s="24">
        <f t="shared" si="64"/>
        <v>1.9077433306660834E-3</v>
      </c>
      <c r="CB94" s="24">
        <f t="shared" si="64"/>
        <v>2.0302589368782066E-3</v>
      </c>
      <c r="CC94" s="24">
        <f t="shared" si="64"/>
        <v>7.303275870062262E-4</v>
      </c>
      <c r="CD94" s="24">
        <f t="shared" si="64"/>
        <v>1.316133025874871E-3</v>
      </c>
      <c r="CE94" s="24">
        <f t="shared" si="64"/>
        <v>1.1182742762381535E-3</v>
      </c>
      <c r="CF94" s="24">
        <f t="shared" si="57"/>
        <v>3.7311039855604008E-2</v>
      </c>
    </row>
    <row r="95" spans="1:84" x14ac:dyDescent="0.25">
      <c r="A95" s="31">
        <f>+[1]NEA!A96</f>
        <v>45444</v>
      </c>
      <c r="B95" s="17">
        <f>+[1]NEA!B96</f>
        <v>6387.5649999999996</v>
      </c>
      <c r="C95" s="17">
        <f>+[1]NEA!C96</f>
        <v>6804.0159999999996</v>
      </c>
      <c r="D95" s="17">
        <f>+[1]NEA!D96</f>
        <v>5181.6046999999999</v>
      </c>
      <c r="E95" s="17">
        <f>+[1]NEA!E96</f>
        <v>5038.9440000000004</v>
      </c>
      <c r="F95" s="17">
        <f>+[1]NEA!F96</f>
        <v>6119.3764000000001</v>
      </c>
      <c r="G95" s="17">
        <f>+[1]NEA!G96</f>
        <v>6196.5149000000001</v>
      </c>
      <c r="H95" s="17">
        <f>+[1]NEA!H96</f>
        <v>7608.7867999999999</v>
      </c>
      <c r="I95" s="17">
        <f>+[1]NEA!I96</f>
        <v>7611.0835999999999</v>
      </c>
      <c r="J95" s="17">
        <f>+[1]NEA!J96</f>
        <v>5825.2632999999996</v>
      </c>
      <c r="K95" s="17">
        <f>+[1]NEA!K96</f>
        <v>5579.7629999999999</v>
      </c>
      <c r="L95" s="17">
        <f>+[1]NEA!L96</f>
        <v>3727.6439</v>
      </c>
      <c r="M95" s="17">
        <f>+[1]NEA!M96</f>
        <v>6355.9695000000002</v>
      </c>
      <c r="N95" s="17">
        <f>+[1]NEA!N96</f>
        <v>6743.5861999999997</v>
      </c>
      <c r="O95" s="18">
        <f>+[1]NEA!R96</f>
        <v>6164.1391000000003</v>
      </c>
      <c r="P95" s="19">
        <f>+[1]NEA!S96</f>
        <v>6380.1203999999998</v>
      </c>
      <c r="Q95" s="20">
        <f>+[1]NEA!T96</f>
        <v>6574.7761</v>
      </c>
      <c r="R95" s="18">
        <f t="shared" si="51"/>
        <v>6387.4702144500006</v>
      </c>
      <c r="S95" s="19">
        <f t="shared" si="52"/>
        <v>6238.7405519774775</v>
      </c>
      <c r="T95" s="19">
        <f t="shared" si="53"/>
        <v>5763.0422476232661</v>
      </c>
      <c r="U95" s="19">
        <f t="shared" si="54"/>
        <v>5661.5557365836794</v>
      </c>
      <c r="V95" s="19"/>
      <c r="W95" s="20">
        <f t="shared" si="55"/>
        <v>6221.0040372577614</v>
      </c>
      <c r="X95" s="21"/>
      <c r="Y95" s="41">
        <f t="shared" si="62"/>
        <v>4.3818115281907044E-2</v>
      </c>
      <c r="Z95" s="24">
        <f t="shared" si="62"/>
        <v>3.2710731953562666E-2</v>
      </c>
      <c r="AA95" s="24">
        <f t="shared" si="62"/>
        <v>1.8349575138755903E-2</v>
      </c>
      <c r="AB95" s="24">
        <f t="shared" si="60"/>
        <v>4.110578853606861E-2</v>
      </c>
      <c r="AC95" s="24">
        <f t="shared" si="60"/>
        <v>0.19389306727927691</v>
      </c>
      <c r="AD95" s="24">
        <f t="shared" si="60"/>
        <v>3.0937655049971813E-2</v>
      </c>
      <c r="AE95" s="24">
        <f t="shared" si="60"/>
        <v>4.4242854682309485E-2</v>
      </c>
      <c r="AF95" s="24">
        <f t="shared" si="60"/>
        <v>1.5369938589536947E-2</v>
      </c>
      <c r="AG95" s="24">
        <f t="shared" si="60"/>
        <v>5.0152038917290032E-2</v>
      </c>
      <c r="AH95" s="24">
        <f t="shared" si="60"/>
        <v>4.6658922812416348E-2</v>
      </c>
      <c r="AI95" s="24">
        <f t="shared" si="60"/>
        <v>5.8739226164354452E-2</v>
      </c>
      <c r="AJ95" s="24">
        <f t="shared" si="60"/>
        <v>4.2655322513572624E-2</v>
      </c>
      <c r="AK95" s="24">
        <f t="shared" si="60"/>
        <v>1.5420858747014154E-2</v>
      </c>
      <c r="AL95" s="24">
        <f t="shared" si="60"/>
        <v>5.1155805332247839E-2</v>
      </c>
      <c r="AM95" s="24">
        <f t="shared" si="60"/>
        <v>3.0956302675237524E-2</v>
      </c>
      <c r="AN95" s="24">
        <f t="shared" si="60"/>
        <v>9.1055127557897908E-2</v>
      </c>
      <c r="AO95" s="24">
        <f t="shared" si="45"/>
        <v>4.3815447884451464E-2</v>
      </c>
      <c r="AP95" s="24">
        <f t="shared" si="45"/>
        <v>3.3865840720881613E-2</v>
      </c>
      <c r="AQ95" s="24">
        <f t="shared" si="45"/>
        <v>3.6819717351105341E-2</v>
      </c>
      <c r="AR95" s="24">
        <f t="shared" si="39"/>
        <v>3.57058473923757E-2</v>
      </c>
      <c r="AS95" s="24" t="e">
        <f t="shared" si="39"/>
        <v>#DIV/0!</v>
      </c>
      <c r="AT95" s="24">
        <f t="shared" si="39"/>
        <v>3.2922439795122438E-2</v>
      </c>
      <c r="AU95" s="21"/>
      <c r="AV95" s="24">
        <f t="shared" si="61"/>
        <v>2.5869816941410284</v>
      </c>
      <c r="AW95" s="24">
        <f t="shared" si="61"/>
        <v>2.5303179348913147</v>
      </c>
      <c r="AX95" s="24">
        <f t="shared" si="61"/>
        <v>2.4108158626490921</v>
      </c>
      <c r="AY95" s="24">
        <f t="shared" si="61"/>
        <v>1.8921527831267673</v>
      </c>
      <c r="AZ95" s="24">
        <f t="shared" si="61"/>
        <v>2.6876095623916125</v>
      </c>
      <c r="BA95" s="24">
        <f t="shared" si="61"/>
        <v>2.5569530443719426</v>
      </c>
      <c r="BB95" s="24">
        <f t="shared" si="61"/>
        <v>2.8710460384515688</v>
      </c>
      <c r="BC95" s="24">
        <f t="shared" si="59"/>
        <v>3.1313901158106416</v>
      </c>
      <c r="BD95" s="24">
        <f t="shared" si="59"/>
        <v>3.6394152960302968</v>
      </c>
      <c r="BE95" s="24">
        <f t="shared" si="59"/>
        <v>2.7103928661674934</v>
      </c>
      <c r="BF95" s="24">
        <f t="shared" si="63"/>
        <v>1.8952155720313475</v>
      </c>
      <c r="BG95" s="24">
        <f t="shared" si="63"/>
        <v>2.3718826712887218</v>
      </c>
      <c r="BH95" s="24">
        <f t="shared" si="63"/>
        <v>3.2936626514891909</v>
      </c>
      <c r="BI95" s="24">
        <f t="shared" si="63"/>
        <v>2.1541373299028859</v>
      </c>
      <c r="BJ95" s="24">
        <f t="shared" si="63"/>
        <v>2.5286949384647035</v>
      </c>
      <c r="BK95" s="24">
        <f t="shared" si="63"/>
        <v>3.241329958646431</v>
      </c>
      <c r="BL95" s="24">
        <f t="shared" si="46"/>
        <v>2.586971866989868</v>
      </c>
      <c r="BM95" s="24">
        <f t="shared" si="46"/>
        <v>2.4615182371387974</v>
      </c>
      <c r="BN95" s="24">
        <f t="shared" si="46"/>
        <v>2.3851816276417708</v>
      </c>
      <c r="BO95" s="24">
        <f t="shared" si="46"/>
        <v>2.3877491206826296</v>
      </c>
      <c r="BP95" s="24" t="e">
        <f t="shared" si="46"/>
        <v>#DIV/0!</v>
      </c>
      <c r="BQ95" s="24">
        <f t="shared" si="46"/>
        <v>2.6540707667944448</v>
      </c>
      <c r="BR95" s="21"/>
      <c r="BS95" s="35">
        <f t="shared" si="56"/>
        <v>45444</v>
      </c>
      <c r="BT95" s="24">
        <f t="shared" si="58"/>
        <v>1.2435524655803342E-2</v>
      </c>
      <c r="BU95" s="24">
        <f t="shared" si="49"/>
        <v>5.5537239015035424E-4</v>
      </c>
      <c r="BV95" s="24">
        <f t="shared" si="50"/>
        <v>3.7713352535796206E-3</v>
      </c>
      <c r="BW95" s="24">
        <f t="shared" si="65"/>
        <v>1.3170867152287581E-2</v>
      </c>
      <c r="BX95" s="24">
        <f t="shared" si="66"/>
        <v>2.3641312447836163E-3</v>
      </c>
      <c r="BY95" s="24">
        <f t="shared" si="67"/>
        <v>2.7709729449346475E-3</v>
      </c>
      <c r="BZ95" s="24">
        <f t="shared" si="64"/>
        <v>1.813051361995961E-3</v>
      </c>
      <c r="CA95" s="24">
        <f t="shared" si="64"/>
        <v>1.2820075401221603E-3</v>
      </c>
      <c r="CB95" s="24">
        <f t="shared" si="64"/>
        <v>2.5364094793636962E-3</v>
      </c>
      <c r="CC95" s="24">
        <f t="shared" si="64"/>
        <v>4.5962330372498845E-4</v>
      </c>
      <c r="CD95" s="24">
        <f t="shared" si="64"/>
        <v>2.1033375056218567E-3</v>
      </c>
      <c r="CE95" s="24">
        <f t="shared" si="64"/>
        <v>5.5227683706278419E-4</v>
      </c>
      <c r="CF95" s="24">
        <f t="shared" si="57"/>
        <v>4.3814909669430607E-2</v>
      </c>
    </row>
    <row r="96" spans="1:84" x14ac:dyDescent="0.25">
      <c r="A96" s="31">
        <f>+[1]NEA!A97</f>
        <v>45474</v>
      </c>
      <c r="B96" s="17">
        <f>+[1]NEA!B97</f>
        <v>6681.8247000000001</v>
      </c>
      <c r="C96" s="17">
        <f>+[1]NEA!C97</f>
        <v>6966.6063000000004</v>
      </c>
      <c r="D96" s="17">
        <f>+[1]NEA!D97</f>
        <v>5463.4231</v>
      </c>
      <c r="E96" s="17">
        <f>+[1]NEA!E97</f>
        <v>5239.6139000000003</v>
      </c>
      <c r="F96" s="17">
        <f>+[1]NEA!F97</f>
        <v>7318.8768</v>
      </c>
      <c r="G96" s="17">
        <f>+[1]NEA!G97</f>
        <v>6372.8963999999996</v>
      </c>
      <c r="H96" s="17">
        <f>+[1]NEA!H97</f>
        <v>8052.4781999999996</v>
      </c>
      <c r="I96" s="17">
        <f>+[1]NEA!I97</f>
        <v>7803.4481999999998</v>
      </c>
      <c r="J96" s="17">
        <f>+[1]NEA!J97</f>
        <v>6065.0798000000004</v>
      </c>
      <c r="K96" s="17">
        <f>+[1]NEA!K97</f>
        <v>5816.2004999999999</v>
      </c>
      <c r="L96" s="17">
        <f>+[1]NEA!L97</f>
        <v>4242.6689999999999</v>
      </c>
      <c r="M96" s="17">
        <f>+[1]NEA!M97</f>
        <v>6611.5740999999998</v>
      </c>
      <c r="N96" s="17">
        <f>+[1]NEA!N97</f>
        <v>7023.8486999999996</v>
      </c>
      <c r="O96" s="18">
        <f>+[1]NEA!R97</f>
        <v>6417.9633999999996</v>
      </c>
      <c r="P96" s="19">
        <f>+[1]NEA!S97</f>
        <v>6589.3829999999998</v>
      </c>
      <c r="Q96" s="20">
        <f>+[1]NEA!T97</f>
        <v>7233.9958999999999</v>
      </c>
      <c r="R96" s="18">
        <f t="shared" ref="R96:R108" si="68">+SUMPRODUCT($C$3:$N$3,C96:N96)</f>
        <v>6681.7035461599999</v>
      </c>
      <c r="S96" s="19">
        <f t="shared" si="52"/>
        <v>6432.813339659434</v>
      </c>
      <c r="T96" s="19">
        <f t="shared" si="53"/>
        <v>5980.5060188072039</v>
      </c>
      <c r="U96" s="19">
        <f t="shared" si="54"/>
        <v>5872.4912538727522</v>
      </c>
      <c r="V96" s="19"/>
      <c r="W96" s="20">
        <f t="shared" si="55"/>
        <v>6464.0392464263387</v>
      </c>
      <c r="X96" s="21"/>
      <c r="Y96" s="41">
        <f t="shared" ref="Y96:Y108" si="69">+B96/B95-1</f>
        <v>4.606758600499572E-2</v>
      </c>
      <c r="Z96" s="24">
        <f t="shared" ref="Z96:Z108" si="70">+C96/C95-1</f>
        <v>2.3896225405701577E-2</v>
      </c>
      <c r="AA96" s="24">
        <f t="shared" ref="AA96:AA108" si="71">+D96/D95-1</f>
        <v>5.4388247717931826E-2</v>
      </c>
      <c r="AB96" s="24">
        <f t="shared" ref="AB96:AB108" si="72">+E96/E95-1</f>
        <v>3.9823800383572472E-2</v>
      </c>
      <c r="AC96" s="24">
        <f t="shared" ref="AC96:AC108" si="73">+F96/F95-1</f>
        <v>0.19601677059773603</v>
      </c>
      <c r="AD96" s="24">
        <f t="shared" ref="AD96:AD108" si="74">+G96/G95-1</f>
        <v>2.8464629367711103E-2</v>
      </c>
      <c r="AE96" s="24">
        <f t="shared" ref="AE96:AE108" si="75">+H96/H95-1</f>
        <v>5.8313028300385428E-2</v>
      </c>
      <c r="AF96" s="24">
        <f t="shared" ref="AF96:AF108" si="76">+I96/I95-1</f>
        <v>2.5274272378245755E-2</v>
      </c>
      <c r="AG96" s="24">
        <f t="shared" ref="AG96:AG108" si="77">+J96/J95-1</f>
        <v>4.1168353712011774E-2</v>
      </c>
      <c r="AH96" s="24">
        <f t="shared" ref="AH96:AH108" si="78">+K96/K95-1</f>
        <v>4.2374111588610486E-2</v>
      </c>
      <c r="AI96" s="24">
        <f t="shared" ref="AI96:AI108" si="79">+L96/L95-1</f>
        <v>0.13816370710732317</v>
      </c>
      <c r="AJ96" s="24">
        <f t="shared" ref="AJ96:AJ108" si="80">+M96/M95-1</f>
        <v>4.0214887752372031E-2</v>
      </c>
      <c r="AK96" s="24">
        <f t="shared" ref="AK96:AK108" si="81">+N96/N95-1</f>
        <v>4.1559860241721314E-2</v>
      </c>
      <c r="AL96" s="24">
        <f t="shared" ref="AL96:AL108" si="82">+O96/O95-1</f>
        <v>4.1177574983666254E-2</v>
      </c>
      <c r="AM96" s="24">
        <f t="shared" ref="AM96:AM108" si="83">+P96/P95-1</f>
        <v>3.2799161595759241E-2</v>
      </c>
      <c r="AN96" s="24">
        <f t="shared" ref="AN96:AN108" si="84">+Q96/Q95-1</f>
        <v>0.10026498088657343</v>
      </c>
      <c r="AO96" s="24">
        <f t="shared" ref="AO96:AO108" si="85">+R96/R95-1</f>
        <v>4.6064141488186161E-2</v>
      </c>
      <c r="AP96" s="24">
        <f t="shared" ref="AP96:AP108" si="86">+S96/S95-1</f>
        <v>3.1107686890496256E-2</v>
      </c>
      <c r="AQ96" s="24">
        <f t="shared" ref="AQ96:AQ108" si="87">+T96/T95-1</f>
        <v>3.7734196946694665E-2</v>
      </c>
      <c r="AR96" s="24">
        <f t="shared" ref="AR96:AR108" si="88">+U96/U95-1</f>
        <v>3.7257518446043969E-2</v>
      </c>
      <c r="AS96" s="24" t="e">
        <f t="shared" ref="AS96:AS108" si="89">+V96/V95-1</f>
        <v>#DIV/0!</v>
      </c>
      <c r="AT96" s="24">
        <f t="shared" ref="AT96:AT108" si="90">+W96/W95-1</f>
        <v>3.9066878547744599E-2</v>
      </c>
      <c r="AU96" s="21"/>
      <c r="AV96" s="24">
        <f t="shared" ref="AV96:AV108" si="91">+B96/B84-1</f>
        <v>2.5312036160642801</v>
      </c>
      <c r="AW96" s="24">
        <f t="shared" ref="AW96:AW108" si="92">+C96/C84-1</f>
        <v>2.4341740280632287</v>
      </c>
      <c r="AX96" s="24">
        <f t="shared" ref="AX96:AX108" si="93">+D96/D84-1</f>
        <v>2.3028784929255379</v>
      </c>
      <c r="AY96" s="24">
        <f t="shared" ref="AY96:AY108" si="94">+E96/E84-1</f>
        <v>1.889417484149909</v>
      </c>
      <c r="AZ96" s="24">
        <f t="shared" ref="AZ96:AZ108" si="95">+F96/F84-1</f>
        <v>3.1444297196457605</v>
      </c>
      <c r="BA96" s="24">
        <f t="shared" ref="BA96:BA108" si="96">+G96/G84-1</f>
        <v>2.4152827303070352</v>
      </c>
      <c r="BB96" s="24">
        <f t="shared" ref="BB96:BB108" si="97">+H96/H84-1</f>
        <v>2.7392678658546266</v>
      </c>
      <c r="BC96" s="24">
        <f t="shared" ref="BC96:BC108" si="98">+I96/I84-1</f>
        <v>3.0059587459743788</v>
      </c>
      <c r="BD96" s="24">
        <f t="shared" ref="BD96:BD108" si="99">+J96/J84-1</f>
        <v>3.3554023297541233</v>
      </c>
      <c r="BE96" s="24">
        <f t="shared" ref="BE96:BE108" si="100">+K96/K84-1</f>
        <v>2.5144292681441263</v>
      </c>
      <c r="BF96" s="24">
        <f t="shared" ref="BF96:BF108" si="101">+L96/L84-1</f>
        <v>2.0953899532569134</v>
      </c>
      <c r="BG96" s="24">
        <f t="shared" ref="BG96:BG108" si="102">+M96/M84-1</f>
        <v>2.2737353800746103</v>
      </c>
      <c r="BH96" s="24">
        <f t="shared" ref="BH96:BH108" si="103">+N96/N84-1</f>
        <v>3.2198309531988798</v>
      </c>
      <c r="BI96" s="24">
        <f t="shared" ref="BI96:BI108" si="104">+O96/O84-1</f>
        <v>2.1315992560628358</v>
      </c>
      <c r="BJ96" s="24">
        <f t="shared" ref="BJ96:BJ108" si="105">+P96/P84-1</f>
        <v>2.4276038665119262</v>
      </c>
      <c r="BK96" s="24">
        <f t="shared" ref="BK96:BK108" si="106">+Q96/Q84-1</f>
        <v>3.3535888270742582</v>
      </c>
      <c r="BL96" s="24">
        <f t="shared" ref="BL96:BL108" si="107">+R96/R84-1</f>
        <v>2.5311868687241033</v>
      </c>
      <c r="BM96" s="24">
        <f t="shared" ref="BM96:BM108" si="108">+S96/S84-1</f>
        <v>2.3695540245241262</v>
      </c>
      <c r="BN96" s="24">
        <f t="shared" ref="BN96:BN108" si="109">+T96/T84-1</f>
        <v>2.3006711425403377</v>
      </c>
      <c r="BO96" s="24">
        <f t="shared" ref="BO96:BO108" si="110">+U96/U84-1</f>
        <v>2.305912774135765</v>
      </c>
      <c r="BP96" s="24" t="e">
        <f t="shared" ref="BP96:BP108" si="111">+V96/V84-1</f>
        <v>#DIV/0!</v>
      </c>
      <c r="BQ96" s="24">
        <f t="shared" ref="BQ96:BQ108" si="112">+W96/W84-1</f>
        <v>2.5554235609085336</v>
      </c>
      <c r="BR96" s="21"/>
      <c r="BS96" s="35">
        <f t="shared" ref="BS96:BS108" si="113">+A96</f>
        <v>45474</v>
      </c>
      <c r="BT96" s="24">
        <f t="shared" si="58"/>
        <v>8.987874867809607E-3</v>
      </c>
      <c r="BU96" s="24">
        <f t="shared" si="49"/>
        <v>1.6059624849218764E-3</v>
      </c>
      <c r="BV96" s="24">
        <f t="shared" si="50"/>
        <v>3.644222548028864E-3</v>
      </c>
      <c r="BW96" s="24">
        <f t="shared" si="65"/>
        <v>1.5229509592465988E-2</v>
      </c>
      <c r="BX96" s="24">
        <f t="shared" si="66"/>
        <v>2.148311711896468E-3</v>
      </c>
      <c r="BY96" s="24">
        <f t="shared" si="67"/>
        <v>3.6536876947631815E-3</v>
      </c>
      <c r="BZ96" s="24">
        <f t="shared" ref="BZ96:BZ108" si="114">(I96-I95)/$B95*I$3</f>
        <v>2.9001209349728716E-3</v>
      </c>
      <c r="CA96" s="24">
        <f t="shared" ref="CA96:CA108" si="115">(J96-J95)/$B95*J$3</f>
        <v>1.0587485685077213E-3</v>
      </c>
      <c r="CB96" s="24">
        <f t="shared" ref="CB96:CB108" si="116">(K96-K95)/$B95*K$3</f>
        <v>2.3097534036835639E-3</v>
      </c>
      <c r="CC96" s="24">
        <f t="shared" ref="CC96:CC108" si="117">(L96-L95)/$B95*L$3</f>
        <v>1.0965589172086698E-3</v>
      </c>
      <c r="CD96" s="24">
        <f t="shared" ref="CD96:CD108" si="118">(M96-M95)/$B95*M$3</f>
        <v>1.9807904420542071E-3</v>
      </c>
      <c r="CE96" s="24">
        <f t="shared" ref="CE96:CE108" si="119">(N96-N95)/$B95*N$3</f>
        <v>1.4479167726668919E-3</v>
      </c>
      <c r="CF96" s="24">
        <f t="shared" ref="CF96:CF108" si="120">+SUM(BT96:CE96)</f>
        <v>4.6063457938979896E-2</v>
      </c>
    </row>
    <row r="97" spans="1:84" x14ac:dyDescent="0.25">
      <c r="A97" s="31">
        <f>+[1]NEA!A98</f>
        <v>45505</v>
      </c>
      <c r="B97" s="17">
        <f>+[1]NEA!B98</f>
        <v>6973.5357999999997</v>
      </c>
      <c r="C97" s="17">
        <f>+[1]NEA!C98</f>
        <v>7330.3049000000001</v>
      </c>
      <c r="D97" s="17">
        <f>+[1]NEA!D98</f>
        <v>5657.9444999999996</v>
      </c>
      <c r="E97" s="17">
        <f>+[1]NEA!E98</f>
        <v>5350.7565999999997</v>
      </c>
      <c r="F97" s="17">
        <f>+[1]NEA!F98</f>
        <v>7660.6037999999999</v>
      </c>
      <c r="G97" s="17">
        <f>+[1]NEA!G98</f>
        <v>6625.2066999999997</v>
      </c>
      <c r="H97" s="17">
        <f>+[1]NEA!H98</f>
        <v>8358.1023000000005</v>
      </c>
      <c r="I97" s="17">
        <f>+[1]NEA!I98</f>
        <v>8078.9877999999999</v>
      </c>
      <c r="J97" s="17">
        <f>+[1]NEA!J98</f>
        <v>6350.4875000000002</v>
      </c>
      <c r="K97" s="17">
        <f>+[1]NEA!K98</f>
        <v>6093.7035999999998</v>
      </c>
      <c r="L97" s="17">
        <f>+[1]NEA!L98</f>
        <v>4429.4070000000002</v>
      </c>
      <c r="M97" s="17">
        <f>+[1]NEA!M98</f>
        <v>7024.0596999999998</v>
      </c>
      <c r="N97" s="17">
        <f>+[1]NEA!N98</f>
        <v>7176.5758999999998</v>
      </c>
      <c r="O97" s="18">
        <f>+[1]NEA!R98</f>
        <v>6863.3762999999999</v>
      </c>
      <c r="P97" s="19">
        <f>+[1]NEA!S98</f>
        <v>6850.5465000000004</v>
      </c>
      <c r="Q97" s="20">
        <f>+[1]NEA!T98</f>
        <v>7538.0928000000004</v>
      </c>
      <c r="R97" s="18">
        <f t="shared" si="68"/>
        <v>6973.4151083400002</v>
      </c>
      <c r="S97" s="19">
        <f t="shared" si="52"/>
        <v>6722.2929845372146</v>
      </c>
      <c r="T97" s="19">
        <f t="shared" si="53"/>
        <v>6202.816390168291</v>
      </c>
      <c r="U97" s="19">
        <f t="shared" si="54"/>
        <v>6062.2508858921165</v>
      </c>
      <c r="V97" s="19"/>
      <c r="W97" s="20">
        <f t="shared" si="55"/>
        <v>6689.2463951239843</v>
      </c>
      <c r="X97" s="21"/>
      <c r="Y97" s="41">
        <f t="shared" si="69"/>
        <v>4.3657400949174807E-2</v>
      </c>
      <c r="Z97" s="24">
        <f t="shared" si="70"/>
        <v>5.2205993038533016E-2</v>
      </c>
      <c r="AA97" s="24">
        <f t="shared" si="71"/>
        <v>3.5604308222074055E-2</v>
      </c>
      <c r="AB97" s="24">
        <f t="shared" si="72"/>
        <v>2.1212001899605593E-2</v>
      </c>
      <c r="AC97" s="24">
        <f t="shared" si="73"/>
        <v>4.6691180810694899E-2</v>
      </c>
      <c r="AD97" s="24">
        <f t="shared" si="74"/>
        <v>3.9591150422592758E-2</v>
      </c>
      <c r="AE97" s="24">
        <f t="shared" si="75"/>
        <v>3.7954042520723652E-2</v>
      </c>
      <c r="AF97" s="24">
        <f t="shared" si="76"/>
        <v>3.530998001627017E-2</v>
      </c>
      <c r="AG97" s="24">
        <f t="shared" si="77"/>
        <v>4.7057534181166094E-2</v>
      </c>
      <c r="AH97" s="24">
        <f t="shared" si="78"/>
        <v>4.7712093143969181E-2</v>
      </c>
      <c r="AI97" s="24">
        <f t="shared" si="79"/>
        <v>4.4014274976435841E-2</v>
      </c>
      <c r="AJ97" s="24">
        <f t="shared" si="80"/>
        <v>6.2388410650952242E-2</v>
      </c>
      <c r="AK97" s="24">
        <f t="shared" si="81"/>
        <v>2.174409024499635E-2</v>
      </c>
      <c r="AL97" s="24">
        <f t="shared" si="82"/>
        <v>6.9400972277280371E-2</v>
      </c>
      <c r="AM97" s="24">
        <f t="shared" si="83"/>
        <v>3.9633983940529971E-2</v>
      </c>
      <c r="AN97" s="24">
        <f t="shared" si="84"/>
        <v>4.203719551458418E-2</v>
      </c>
      <c r="AO97" s="24">
        <f t="shared" si="85"/>
        <v>4.3658261723935388E-2</v>
      </c>
      <c r="AP97" s="24">
        <f t="shared" si="86"/>
        <v>4.5000473291069598E-2</v>
      </c>
      <c r="AQ97" s="24">
        <f t="shared" si="87"/>
        <v>3.7172501902343447E-2</v>
      </c>
      <c r="AR97" s="24">
        <f t="shared" si="88"/>
        <v>3.2313310282790608E-2</v>
      </c>
      <c r="AS97" s="24" t="e">
        <f t="shared" si="89"/>
        <v>#DIV/0!</v>
      </c>
      <c r="AT97" s="24">
        <f t="shared" si="90"/>
        <v>3.4840003303221234E-2</v>
      </c>
      <c r="AU97" s="21"/>
      <c r="AV97" s="24">
        <f t="shared" si="91"/>
        <v>2.2276675342236993</v>
      </c>
      <c r="AW97" s="24">
        <f t="shared" si="92"/>
        <v>2.0731260810518588</v>
      </c>
      <c r="AX97" s="24">
        <f t="shared" si="93"/>
        <v>2.0600906451224361</v>
      </c>
      <c r="AY97" s="24">
        <f t="shared" si="94"/>
        <v>1.6423151427347173</v>
      </c>
      <c r="AZ97" s="24">
        <f t="shared" si="95"/>
        <v>3.0516913817109117</v>
      </c>
      <c r="BA97" s="24">
        <f t="shared" si="96"/>
        <v>2.0556521828967318</v>
      </c>
      <c r="BB97" s="24">
        <f t="shared" si="97"/>
        <v>2.2932035894770553</v>
      </c>
      <c r="BC97" s="24">
        <f t="shared" si="98"/>
        <v>2.7350220028680057</v>
      </c>
      <c r="BD97" s="24">
        <f t="shared" si="99"/>
        <v>3.2887391824858909</v>
      </c>
      <c r="BE97" s="24">
        <f t="shared" si="100"/>
        <v>2.260561208724325</v>
      </c>
      <c r="BF97" s="24">
        <f t="shared" si="101"/>
        <v>2.067363543083911</v>
      </c>
      <c r="BG97" s="24">
        <f t="shared" si="102"/>
        <v>2.0954893497826523</v>
      </c>
      <c r="BH97" s="24">
        <f t="shared" si="103"/>
        <v>2.8252485159296077</v>
      </c>
      <c r="BI97" s="24">
        <f t="shared" si="104"/>
        <v>1.9570433617606966</v>
      </c>
      <c r="BJ97" s="24">
        <f t="shared" si="105"/>
        <v>2.0785722891547316</v>
      </c>
      <c r="BK97" s="24">
        <f t="shared" si="106"/>
        <v>3.2083360874947973</v>
      </c>
      <c r="BL97" s="24">
        <f t="shared" si="107"/>
        <v>2.2276547451770212</v>
      </c>
      <c r="BM97" s="24">
        <f t="shared" si="108"/>
        <v>2.0518740595134912</v>
      </c>
      <c r="BN97" s="24">
        <f t="shared" si="109"/>
        <v>2.0253024163707116</v>
      </c>
      <c r="BO97" s="24">
        <f t="shared" si="110"/>
        <v>2.0117596165802376</v>
      </c>
      <c r="BP97" s="24" t="e">
        <f t="shared" si="111"/>
        <v>#DIV/0!</v>
      </c>
      <c r="BQ97" s="24">
        <f t="shared" si="112"/>
        <v>2.2580189064761114</v>
      </c>
      <c r="BR97" s="21"/>
      <c r="BS97" s="35">
        <f t="shared" si="113"/>
        <v>45505</v>
      </c>
      <c r="BT97" s="24">
        <f t="shared" si="58"/>
        <v>1.9219596655985289E-2</v>
      </c>
      <c r="BU97" s="24">
        <f t="shared" si="49"/>
        <v>1.0596774500833562E-3</v>
      </c>
      <c r="BV97" s="24">
        <f t="shared" si="50"/>
        <v>1.9294958755802041E-3</v>
      </c>
      <c r="BW97" s="24">
        <f t="shared" si="65"/>
        <v>4.1476783579790693E-3</v>
      </c>
      <c r="BX97" s="24">
        <f t="shared" si="66"/>
        <v>2.9377815523954124E-3</v>
      </c>
      <c r="BY97" s="24">
        <f t="shared" si="67"/>
        <v>2.4059038334244302E-3</v>
      </c>
      <c r="BZ97" s="24">
        <f t="shared" si="114"/>
        <v>3.9711403203978105E-3</v>
      </c>
      <c r="CA97" s="24">
        <f t="shared" si="115"/>
        <v>1.2045358119017989E-3</v>
      </c>
      <c r="CB97" s="24">
        <f t="shared" si="116"/>
        <v>2.5915366262152903E-3</v>
      </c>
      <c r="CC97" s="24">
        <f t="shared" si="117"/>
        <v>3.8008132718597113E-4</v>
      </c>
      <c r="CD97" s="24">
        <f t="shared" si="118"/>
        <v>3.0557576884649483E-3</v>
      </c>
      <c r="CE97" s="24">
        <f t="shared" si="119"/>
        <v>7.542846192896992E-4</v>
      </c>
      <c r="CF97" s="24">
        <f t="shared" si="120"/>
        <v>4.365747011890328E-2</v>
      </c>
    </row>
    <row r="98" spans="1:84" x14ac:dyDescent="0.25">
      <c r="A98" s="31">
        <f>+[1]NEA!A99</f>
        <v>45536</v>
      </c>
      <c r="B98" s="17">
        <f>+[1]NEA!B99</f>
        <v>7201.2696999999998</v>
      </c>
      <c r="C98" s="17">
        <f>+[1]NEA!C99</f>
        <v>7505.1256000000003</v>
      </c>
      <c r="D98" s="17">
        <f>+[1]NEA!D99</f>
        <v>5751.7709999999997</v>
      </c>
      <c r="E98" s="17">
        <f>+[1]NEA!E99</f>
        <v>5596.4363000000003</v>
      </c>
      <c r="F98" s="17">
        <f>+[1]NEA!F99</f>
        <v>8257.9243999999999</v>
      </c>
      <c r="G98" s="17">
        <f>+[1]NEA!G99</f>
        <v>6766.7849999999999</v>
      </c>
      <c r="H98" s="17">
        <f>+[1]NEA!H99</f>
        <v>8688.4616999999998</v>
      </c>
      <c r="I98" s="17">
        <f>+[1]NEA!I99</f>
        <v>8264.2831000000006</v>
      </c>
      <c r="J98" s="17">
        <f>+[1]NEA!J99</f>
        <v>6462.1480000000001</v>
      </c>
      <c r="K98" s="17">
        <f>+[1]NEA!K99</f>
        <v>6393.723</v>
      </c>
      <c r="L98" s="17">
        <f>+[1]NEA!L99</f>
        <v>4561.4816000000001</v>
      </c>
      <c r="M98" s="17">
        <f>+[1]NEA!M99</f>
        <v>7226.1073999999999</v>
      </c>
      <c r="N98" s="17">
        <f>+[1]NEA!N99</f>
        <v>7350.2979999999998</v>
      </c>
      <c r="O98" s="18">
        <f>+[1]NEA!R99</f>
        <v>7048.4090999999999</v>
      </c>
      <c r="P98" s="19">
        <f>+[1]NEA!S99</f>
        <v>7062.5909000000001</v>
      </c>
      <c r="Q98" s="20">
        <f>+[1]NEA!T99</f>
        <v>7858.0729000000001</v>
      </c>
      <c r="R98" s="18">
        <f t="shared" si="68"/>
        <v>7201.1372032099998</v>
      </c>
      <c r="S98" s="19">
        <f t="shared" si="52"/>
        <v>6913.330490332326</v>
      </c>
      <c r="T98" s="19">
        <f t="shared" si="53"/>
        <v>6421.2074086211978</v>
      </c>
      <c r="U98" s="19">
        <f t="shared" si="54"/>
        <v>6283.4392565698472</v>
      </c>
      <c r="V98" s="19"/>
      <c r="W98" s="20">
        <f t="shared" si="55"/>
        <v>6906.2365165867886</v>
      </c>
      <c r="X98" s="21"/>
      <c r="Y98" s="41">
        <f t="shared" si="69"/>
        <v>3.2656876874425755E-2</v>
      </c>
      <c r="Z98" s="24">
        <f t="shared" si="70"/>
        <v>2.3849035256364282E-2</v>
      </c>
      <c r="AA98" s="24">
        <f t="shared" si="71"/>
        <v>1.658314251756976E-2</v>
      </c>
      <c r="AB98" s="24">
        <f t="shared" si="72"/>
        <v>4.5914945934935725E-2</v>
      </c>
      <c r="AC98" s="24">
        <f t="shared" si="73"/>
        <v>7.7973044370210021E-2</v>
      </c>
      <c r="AD98" s="24">
        <f t="shared" si="74"/>
        <v>2.1369642701110081E-2</v>
      </c>
      <c r="AE98" s="24">
        <f t="shared" si="75"/>
        <v>3.952564686842841E-2</v>
      </c>
      <c r="AF98" s="24">
        <f t="shared" si="76"/>
        <v>2.2935459810943248E-2</v>
      </c>
      <c r="AG98" s="24">
        <f t="shared" si="77"/>
        <v>1.7582980834148554E-2</v>
      </c>
      <c r="AH98" s="24">
        <f t="shared" si="78"/>
        <v>4.9234327708357783E-2</v>
      </c>
      <c r="AI98" s="24">
        <f t="shared" si="79"/>
        <v>2.9817670853005795E-2</v>
      </c>
      <c r="AJ98" s="24">
        <f t="shared" si="80"/>
        <v>2.8765088656635518E-2</v>
      </c>
      <c r="AK98" s="24">
        <f t="shared" si="81"/>
        <v>2.4206822643650927E-2</v>
      </c>
      <c r="AL98" s="24">
        <f t="shared" si="82"/>
        <v>2.6959442687121804E-2</v>
      </c>
      <c r="AM98" s="24">
        <f t="shared" si="83"/>
        <v>3.0952917405932423E-2</v>
      </c>
      <c r="AN98" s="24">
        <f t="shared" si="84"/>
        <v>4.2448416129873046E-2</v>
      </c>
      <c r="AO98" s="24">
        <f t="shared" si="85"/>
        <v>3.2655749203521545E-2</v>
      </c>
      <c r="AP98" s="24">
        <f t="shared" si="86"/>
        <v>2.8418503364036729E-2</v>
      </c>
      <c r="AQ98" s="24">
        <f t="shared" si="87"/>
        <v>3.5208364187446328E-2</v>
      </c>
      <c r="AR98" s="24">
        <f t="shared" si="88"/>
        <v>3.648617895251971E-2</v>
      </c>
      <c r="AS98" s="24" t="e">
        <f t="shared" si="89"/>
        <v>#DIV/0!</v>
      </c>
      <c r="AT98" s="24">
        <f t="shared" si="90"/>
        <v>3.2438649833705702E-2</v>
      </c>
      <c r="AU98" s="21"/>
      <c r="AV98" s="24">
        <f t="shared" si="91"/>
        <v>1.9508353755728578</v>
      </c>
      <c r="AW98" s="24">
        <f t="shared" si="92"/>
        <v>1.734279612627009</v>
      </c>
      <c r="AX98" s="24">
        <f t="shared" si="93"/>
        <v>1.8013076861261079</v>
      </c>
      <c r="AY98" s="24">
        <f t="shared" si="94"/>
        <v>1.4597310004219803</v>
      </c>
      <c r="AZ98" s="24">
        <f t="shared" si="95"/>
        <v>3.0138858975654523</v>
      </c>
      <c r="BA98" s="24">
        <f t="shared" si="96"/>
        <v>1.737584093269342</v>
      </c>
      <c r="BB98" s="24">
        <f t="shared" si="97"/>
        <v>2.157625500221545</v>
      </c>
      <c r="BC98" s="24">
        <f t="shared" si="98"/>
        <v>2.4020462623746535</v>
      </c>
      <c r="BD98" s="24">
        <f t="shared" si="99"/>
        <v>3.0043351419145514</v>
      </c>
      <c r="BE98" s="24">
        <f t="shared" si="100"/>
        <v>2.0129655967473643</v>
      </c>
      <c r="BF98" s="24">
        <f t="shared" si="101"/>
        <v>1.979249734175264</v>
      </c>
      <c r="BG98" s="24">
        <f t="shared" si="102"/>
        <v>1.8216724810894913</v>
      </c>
      <c r="BH98" s="24">
        <f t="shared" si="103"/>
        <v>2.5055436136091802</v>
      </c>
      <c r="BI98" s="24">
        <f t="shared" si="104"/>
        <v>1.7207063652380299</v>
      </c>
      <c r="BJ98" s="24">
        <f t="shared" si="105"/>
        <v>1.7857775118366903</v>
      </c>
      <c r="BK98" s="24">
        <f t="shared" si="106"/>
        <v>3.0111058824634371</v>
      </c>
      <c r="BL98" s="24">
        <f t="shared" si="107"/>
        <v>1.9508098740539599</v>
      </c>
      <c r="BM98" s="24">
        <f t="shared" si="108"/>
        <v>1.7531645866486869</v>
      </c>
      <c r="BN98" s="24">
        <f t="shared" si="109"/>
        <v>1.7719066153498826</v>
      </c>
      <c r="BO98" s="24">
        <f t="shared" si="110"/>
        <v>1.7623167537438813</v>
      </c>
      <c r="BP98" s="24" t="e">
        <f t="shared" si="111"/>
        <v>#DIV/0!</v>
      </c>
      <c r="BQ98" s="24">
        <f t="shared" si="112"/>
        <v>2.0052421485403515</v>
      </c>
      <c r="BR98" s="21"/>
      <c r="BS98" s="35">
        <f t="shared" si="113"/>
        <v>45536</v>
      </c>
      <c r="BT98" s="24">
        <f t="shared" si="58"/>
        <v>8.8519211688853853E-3</v>
      </c>
      <c r="BU98" s="24">
        <f t="shared" si="49"/>
        <v>4.8974934637892082E-4</v>
      </c>
      <c r="BV98" s="24">
        <f t="shared" si="50"/>
        <v>4.086713830306868E-3</v>
      </c>
      <c r="BW98" s="24">
        <f t="shared" si="65"/>
        <v>6.9466483071614843E-3</v>
      </c>
      <c r="BX98" s="24">
        <f t="shared" si="66"/>
        <v>1.5795131846888936E-3</v>
      </c>
      <c r="BY98" s="24">
        <f t="shared" si="67"/>
        <v>2.4918355534935327E-3</v>
      </c>
      <c r="BZ98" s="24">
        <f t="shared" si="114"/>
        <v>2.5588077414043053E-3</v>
      </c>
      <c r="CA98" s="24">
        <f t="shared" si="115"/>
        <v>4.5153938981714247E-4</v>
      </c>
      <c r="CB98" s="24">
        <f t="shared" si="116"/>
        <v>2.6846080807386135E-3</v>
      </c>
      <c r="CC98" s="24">
        <f t="shared" si="117"/>
        <v>2.5757587133918474E-4</v>
      </c>
      <c r="CD98" s="24">
        <f t="shared" si="118"/>
        <v>1.4341879696093342E-3</v>
      </c>
      <c r="CE98" s="24">
        <f t="shared" si="119"/>
        <v>8.2208358348142402E-4</v>
      </c>
      <c r="CF98" s="24">
        <f t="shared" si="120"/>
        <v>3.2655184027305086E-2</v>
      </c>
    </row>
    <row r="99" spans="1:84" x14ac:dyDescent="0.25">
      <c r="A99" s="31">
        <f>+[1]NEA!A100</f>
        <v>45566</v>
      </c>
      <c r="B99" s="17">
        <f>+[1]NEA!B100</f>
        <v>7385.7947999999997</v>
      </c>
      <c r="C99" s="17">
        <f>+[1]NEA!C100</f>
        <v>7589.9058999999997</v>
      </c>
      <c r="D99" s="17">
        <f>+[1]NEA!D100</f>
        <v>5869.7199000000001</v>
      </c>
      <c r="E99" s="17">
        <f>+[1]NEA!E100</f>
        <v>5873.8558000000003</v>
      </c>
      <c r="F99" s="17">
        <f>+[1]NEA!F100</f>
        <v>8851.0910999999996</v>
      </c>
      <c r="G99" s="17">
        <f>+[1]NEA!G100</f>
        <v>6924.1296000000002</v>
      </c>
      <c r="H99" s="17">
        <f>+[1]NEA!H100</f>
        <v>8953.8716999999997</v>
      </c>
      <c r="I99" s="17">
        <f>+[1]NEA!I100</f>
        <v>8315.1111999999994</v>
      </c>
      <c r="J99" s="17">
        <f>+[1]NEA!J100</f>
        <v>6562.0272999999997</v>
      </c>
      <c r="K99" s="17">
        <f>+[1]NEA!K100</f>
        <v>6559.9483</v>
      </c>
      <c r="L99" s="17">
        <f>+[1]NEA!L100</f>
        <v>4625.3239000000003</v>
      </c>
      <c r="M99" s="17">
        <f>+[1]NEA!M100</f>
        <v>7592.3514999999998</v>
      </c>
      <c r="N99" s="17">
        <f>+[1]NEA!N100</f>
        <v>7552.7272000000003</v>
      </c>
      <c r="O99" s="18">
        <f>+[1]NEA!R100</f>
        <v>7161.7591000000002</v>
      </c>
      <c r="P99" s="19">
        <f>+[1]NEA!S100</f>
        <v>7240.3346000000001</v>
      </c>
      <c r="Q99" s="20">
        <f>+[1]NEA!T100</f>
        <v>8119.6904000000004</v>
      </c>
      <c r="R99" s="18">
        <f t="shared" si="68"/>
        <v>7385.6162271900002</v>
      </c>
      <c r="S99" s="19">
        <f t="shared" si="52"/>
        <v>7069.6516123317761</v>
      </c>
      <c r="T99" s="19">
        <f t="shared" si="53"/>
        <v>6656.2347990847356</v>
      </c>
      <c r="U99" s="19">
        <f t="shared" si="54"/>
        <v>6496.0073554633464</v>
      </c>
      <c r="V99" s="19"/>
      <c r="W99" s="20">
        <f t="shared" si="55"/>
        <v>7081.3039426547202</v>
      </c>
      <c r="X99" s="21"/>
      <c r="Y99" s="41">
        <f t="shared" si="69"/>
        <v>2.5623967395638658E-2</v>
      </c>
      <c r="Z99" s="24">
        <f t="shared" si="70"/>
        <v>1.1296319944332334E-2</v>
      </c>
      <c r="AA99" s="24">
        <f t="shared" si="71"/>
        <v>2.050653616077569E-2</v>
      </c>
      <c r="AB99" s="24">
        <f t="shared" si="72"/>
        <v>4.9570742009517721E-2</v>
      </c>
      <c r="AC99" s="24">
        <f t="shared" si="73"/>
        <v>7.1829998831183239E-2</v>
      </c>
      <c r="AD99" s="24">
        <f t="shared" si="74"/>
        <v>2.3252489919511232E-2</v>
      </c>
      <c r="AE99" s="24">
        <f t="shared" si="75"/>
        <v>3.0547409790619096E-2</v>
      </c>
      <c r="AF99" s="24">
        <f t="shared" si="76"/>
        <v>6.1503338383941397E-3</v>
      </c>
      <c r="AG99" s="24">
        <f t="shared" si="77"/>
        <v>1.5456052693314959E-2</v>
      </c>
      <c r="AH99" s="24">
        <f t="shared" si="78"/>
        <v>2.5998201673735233E-2</v>
      </c>
      <c r="AI99" s="24">
        <f t="shared" si="79"/>
        <v>1.3995956927679076E-2</v>
      </c>
      <c r="AJ99" s="24">
        <f t="shared" si="80"/>
        <v>5.0683456490004497E-2</v>
      </c>
      <c r="AK99" s="24">
        <f t="shared" si="81"/>
        <v>2.7540271156353269E-2</v>
      </c>
      <c r="AL99" s="24">
        <f t="shared" si="82"/>
        <v>1.6081643161149684E-2</v>
      </c>
      <c r="AM99" s="24">
        <f t="shared" si="83"/>
        <v>2.5166925639144688E-2</v>
      </c>
      <c r="AN99" s="24">
        <f t="shared" si="84"/>
        <v>3.329283188502874E-2</v>
      </c>
      <c r="AO99" s="24">
        <f t="shared" si="85"/>
        <v>2.56180404253048E-2</v>
      </c>
      <c r="AP99" s="24">
        <f t="shared" si="86"/>
        <v>2.2611550571472128E-2</v>
      </c>
      <c r="AQ99" s="24">
        <f t="shared" si="87"/>
        <v>3.6601744112483736E-2</v>
      </c>
      <c r="AR99" s="24">
        <f t="shared" si="88"/>
        <v>3.3829896369451218E-2</v>
      </c>
      <c r="AS99" s="24" t="e">
        <f t="shared" si="89"/>
        <v>#DIV/0!</v>
      </c>
      <c r="AT99" s="24">
        <f t="shared" si="90"/>
        <v>2.5349179056852522E-2</v>
      </c>
      <c r="AU99" s="21"/>
      <c r="AV99" s="24">
        <f t="shared" si="91"/>
        <v>1.8180341799727664</v>
      </c>
      <c r="AW99" s="24">
        <f t="shared" si="92"/>
        <v>1.6146369397248437</v>
      </c>
      <c r="AX99" s="24">
        <f t="shared" si="93"/>
        <v>1.6234215142986423</v>
      </c>
      <c r="AY99" s="24">
        <f t="shared" si="94"/>
        <v>1.3421925198726399</v>
      </c>
      <c r="AZ99" s="24">
        <f t="shared" si="95"/>
        <v>3.0492058770569255</v>
      </c>
      <c r="BA99" s="24">
        <f t="shared" si="96"/>
        <v>1.554019168580516</v>
      </c>
      <c r="BB99" s="24">
        <f t="shared" si="97"/>
        <v>2.1327264676355049</v>
      </c>
      <c r="BC99" s="24">
        <f t="shared" si="98"/>
        <v>2.1935081437209227</v>
      </c>
      <c r="BD99" s="24">
        <f t="shared" si="99"/>
        <v>2.621320948857194</v>
      </c>
      <c r="BE99" s="24">
        <f t="shared" si="100"/>
        <v>1.7511055987914497</v>
      </c>
      <c r="BF99" s="24">
        <f t="shared" si="101"/>
        <v>1.9388050835670922</v>
      </c>
      <c r="BG99" s="24">
        <f t="shared" si="102"/>
        <v>1.7035878888715863</v>
      </c>
      <c r="BH99" s="24">
        <f t="shared" si="103"/>
        <v>2.3706804651323248</v>
      </c>
      <c r="BI99" s="24">
        <f t="shared" si="104"/>
        <v>1.6019415743831003</v>
      </c>
      <c r="BJ99" s="24">
        <f t="shared" si="105"/>
        <v>1.6487277310916379</v>
      </c>
      <c r="BK99" s="24">
        <f t="shared" si="106"/>
        <v>2.8993661991682989</v>
      </c>
      <c r="BL99" s="24">
        <f t="shared" si="107"/>
        <v>1.8179957002336562</v>
      </c>
      <c r="BM99" s="24">
        <f t="shared" si="108"/>
        <v>1.6132399202917611</v>
      </c>
      <c r="BN99" s="24">
        <f t="shared" si="109"/>
        <v>1.6106215540817086</v>
      </c>
      <c r="BO99" s="24">
        <f t="shared" si="110"/>
        <v>1.5927859187215589</v>
      </c>
      <c r="BP99" s="24" t="e">
        <f t="shared" si="111"/>
        <v>#DIV/0!</v>
      </c>
      <c r="BQ99" s="24">
        <f t="shared" si="112"/>
        <v>1.8362984436298913</v>
      </c>
      <c r="BR99" s="21"/>
      <c r="BS99" s="35">
        <f t="shared" si="113"/>
        <v>45566</v>
      </c>
      <c r="BT99" s="24">
        <f t="shared" si="58"/>
        <v>4.1570341310782745E-3</v>
      </c>
      <c r="BU99" s="24">
        <f t="shared" si="49"/>
        <v>5.9619207984947604E-4</v>
      </c>
      <c r="BV99" s="24">
        <f t="shared" si="50"/>
        <v>4.468748337532755E-3</v>
      </c>
      <c r="BW99" s="24">
        <f t="shared" si="65"/>
        <v>6.6801857691845623E-3</v>
      </c>
      <c r="BX99" s="24">
        <f t="shared" si="66"/>
        <v>1.6998960447211177E-3</v>
      </c>
      <c r="BY99" s="24">
        <f t="shared" si="67"/>
        <v>1.938625628755439E-3</v>
      </c>
      <c r="BZ99" s="24">
        <f t="shared" si="114"/>
        <v>6.7970597323967544E-4</v>
      </c>
      <c r="CA99" s="24">
        <f t="shared" si="115"/>
        <v>3.9112495120131229E-4</v>
      </c>
      <c r="CB99" s="24">
        <f t="shared" si="116"/>
        <v>1.4403652622536835E-3</v>
      </c>
      <c r="CC99" s="24">
        <f t="shared" si="117"/>
        <v>1.2056974897079652E-4</v>
      </c>
      <c r="CD99" s="24">
        <f t="shared" si="118"/>
        <v>2.5174842361479662E-3</v>
      </c>
      <c r="CE99" s="24">
        <f t="shared" si="119"/>
        <v>9.2763691380702172E-4</v>
      </c>
      <c r="CF99" s="24">
        <f t="shared" si="120"/>
        <v>2.5617569076742081E-2</v>
      </c>
    </row>
    <row r="100" spans="1:84" x14ac:dyDescent="0.25">
      <c r="A100" s="31">
        <f>+[1]NEA!A101</f>
        <v>45597</v>
      </c>
      <c r="B100" s="17">
        <f>+[1]NEA!B101</f>
        <v>7516.9946</v>
      </c>
      <c r="C100" s="17">
        <f>+[1]NEA!C101</f>
        <v>7602.3046999999997</v>
      </c>
      <c r="D100" s="17">
        <f>+[1]NEA!D101</f>
        <v>6104.7704000000003</v>
      </c>
      <c r="E100" s="17">
        <f>+[1]NEA!E101</f>
        <v>6080.2407999999996</v>
      </c>
      <c r="F100" s="17">
        <f>+[1]NEA!F101</f>
        <v>9043.3544999999995</v>
      </c>
      <c r="G100" s="17">
        <f>+[1]NEA!G101</f>
        <v>7068.2667000000001</v>
      </c>
      <c r="H100" s="17">
        <f>+[1]NEA!H101</f>
        <v>9199.8160000000007</v>
      </c>
      <c r="I100" s="17">
        <f>+[1]NEA!I101</f>
        <v>8511.4971000000005</v>
      </c>
      <c r="J100" s="17">
        <f>+[1]NEA!J101</f>
        <v>6674.3166000000001</v>
      </c>
      <c r="K100" s="17">
        <f>+[1]NEA!K101</f>
        <v>6735.1589999999997</v>
      </c>
      <c r="L100" s="17">
        <f>+[1]NEA!L101</f>
        <v>4676.7161999999998</v>
      </c>
      <c r="M100" s="17">
        <f>+[1]NEA!M101</f>
        <v>7933.2927</v>
      </c>
      <c r="N100" s="17">
        <f>+[1]NEA!N101</f>
        <v>7672.8687</v>
      </c>
      <c r="O100" s="18">
        <f>+[1]NEA!R101</f>
        <v>7052.6521000000002</v>
      </c>
      <c r="P100" s="19">
        <f>+[1]NEA!S101</f>
        <v>7407.2565999999997</v>
      </c>
      <c r="Q100" s="20">
        <f>+[1]NEA!T101</f>
        <v>8279.1692000000003</v>
      </c>
      <c r="R100" s="18">
        <f t="shared" si="68"/>
        <v>7516.785702260001</v>
      </c>
      <c r="S100" s="19">
        <f t="shared" si="52"/>
        <v>7179.3231138972815</v>
      </c>
      <c r="T100" s="19">
        <f t="shared" si="53"/>
        <v>6853.8401517862412</v>
      </c>
      <c r="U100" s="19">
        <f t="shared" si="54"/>
        <v>6669.07908284924</v>
      </c>
      <c r="V100" s="19"/>
      <c r="W100" s="20">
        <f t="shared" si="55"/>
        <v>7260.0213201291936</v>
      </c>
      <c r="X100" s="21"/>
      <c r="Y100" s="41">
        <f t="shared" si="69"/>
        <v>1.7763802482029467E-2</v>
      </c>
      <c r="Z100" s="24">
        <f t="shared" si="70"/>
        <v>1.6335907405651273E-3</v>
      </c>
      <c r="AA100" s="24">
        <f t="shared" si="71"/>
        <v>4.0044585432432722E-2</v>
      </c>
      <c r="AB100" s="24">
        <f t="shared" si="72"/>
        <v>3.5136204739653287E-2</v>
      </c>
      <c r="AC100" s="24">
        <f t="shared" si="73"/>
        <v>2.172199990123258E-2</v>
      </c>
      <c r="AD100" s="24">
        <f t="shared" si="74"/>
        <v>2.0816638094122375E-2</v>
      </c>
      <c r="AE100" s="24">
        <f t="shared" si="75"/>
        <v>2.7467927645199675E-2</v>
      </c>
      <c r="AF100" s="24">
        <f t="shared" si="76"/>
        <v>2.3617952337185999E-2</v>
      </c>
      <c r="AG100" s="24">
        <f t="shared" si="77"/>
        <v>1.7111983060478897E-2</v>
      </c>
      <c r="AH100" s="24">
        <f t="shared" si="78"/>
        <v>2.6709158668216881E-2</v>
      </c>
      <c r="AI100" s="24">
        <f t="shared" si="79"/>
        <v>1.1111070513353472E-2</v>
      </c>
      <c r="AJ100" s="24">
        <f t="shared" si="80"/>
        <v>4.4905876657580945E-2</v>
      </c>
      <c r="AK100" s="24">
        <f t="shared" si="81"/>
        <v>1.5907035540751346E-2</v>
      </c>
      <c r="AL100" s="24">
        <f t="shared" si="82"/>
        <v>-1.5234664902370132E-2</v>
      </c>
      <c r="AM100" s="24">
        <f t="shared" si="83"/>
        <v>2.3054459389211024E-2</v>
      </c>
      <c r="AN100" s="24">
        <f t="shared" si="84"/>
        <v>1.9640995178831E-2</v>
      </c>
      <c r="AO100" s="24">
        <f t="shared" si="85"/>
        <v>1.7760126038921742E-2</v>
      </c>
      <c r="AP100" s="24">
        <f t="shared" si="86"/>
        <v>1.5512999448827447E-2</v>
      </c>
      <c r="AQ100" s="24">
        <f t="shared" si="87"/>
        <v>2.9687256935208683E-2</v>
      </c>
      <c r="AR100" s="24">
        <f t="shared" si="88"/>
        <v>2.6642785008599956E-2</v>
      </c>
      <c r="AS100" s="24" t="e">
        <f t="shared" si="89"/>
        <v>#DIV/0!</v>
      </c>
      <c r="AT100" s="24">
        <f t="shared" si="90"/>
        <v>2.5237919304375245E-2</v>
      </c>
      <c r="AU100" s="21"/>
      <c r="AV100" s="24">
        <f t="shared" si="91"/>
        <v>1.5420536013539685</v>
      </c>
      <c r="AW100" s="24">
        <f t="shared" si="92"/>
        <v>1.2852022163589152</v>
      </c>
      <c r="AX100" s="24">
        <f t="shared" si="93"/>
        <v>1.4429205062577934</v>
      </c>
      <c r="AY100" s="24">
        <f t="shared" si="94"/>
        <v>1.158571085374247</v>
      </c>
      <c r="AZ100" s="24">
        <f t="shared" si="95"/>
        <v>2.8766968511035524</v>
      </c>
      <c r="BA100" s="24">
        <f t="shared" si="96"/>
        <v>1.3242478663548716</v>
      </c>
      <c r="BB100" s="24">
        <f t="shared" si="97"/>
        <v>1.7522380929815573</v>
      </c>
      <c r="BC100" s="24">
        <f t="shared" si="98"/>
        <v>1.9604549311060531</v>
      </c>
      <c r="BD100" s="24">
        <f t="shared" si="99"/>
        <v>2.1741019831394413</v>
      </c>
      <c r="BE100" s="24">
        <f t="shared" si="100"/>
        <v>1.5075407808279038</v>
      </c>
      <c r="BF100" s="24">
        <f t="shared" si="101"/>
        <v>1.9274053314684938</v>
      </c>
      <c r="BG100" s="24">
        <f t="shared" si="102"/>
        <v>1.534100878089617</v>
      </c>
      <c r="BH100" s="24">
        <f t="shared" si="103"/>
        <v>2.0666873833810513</v>
      </c>
      <c r="BI100" s="24">
        <f t="shared" si="104"/>
        <v>1.265849350692744</v>
      </c>
      <c r="BJ100" s="24">
        <f t="shared" si="105"/>
        <v>1.3896765805612818</v>
      </c>
      <c r="BK100" s="24">
        <f t="shared" si="106"/>
        <v>2.626899187668287</v>
      </c>
      <c r="BL100" s="24">
        <f t="shared" si="107"/>
        <v>1.5420115712094771</v>
      </c>
      <c r="BM100" s="24">
        <f t="shared" si="108"/>
        <v>1.340064034671486</v>
      </c>
      <c r="BN100" s="24">
        <f t="shared" si="109"/>
        <v>1.3969457465711872</v>
      </c>
      <c r="BO100" s="24">
        <f t="shared" si="110"/>
        <v>1.3708192529572347</v>
      </c>
      <c r="BP100" s="24" t="e">
        <f t="shared" si="111"/>
        <v>#DIV/0!</v>
      </c>
      <c r="BQ100" s="24">
        <f t="shared" si="112"/>
        <v>1.5861048375946987</v>
      </c>
      <c r="BR100" s="21"/>
      <c r="BS100" s="35">
        <f t="shared" si="113"/>
        <v>45597</v>
      </c>
      <c r="BT100" s="24">
        <f t="shared" si="58"/>
        <v>5.9276169979701821E-4</v>
      </c>
      <c r="BU100" s="24">
        <f t="shared" si="49"/>
        <v>1.1584180757364139E-3</v>
      </c>
      <c r="BV100" s="24">
        <f t="shared" si="50"/>
        <v>3.2414466754478368E-3</v>
      </c>
      <c r="BW100" s="24">
        <f t="shared" si="65"/>
        <v>2.1111555576929903E-3</v>
      </c>
      <c r="BX100" s="24">
        <f t="shared" si="66"/>
        <v>1.5183019138305866E-3</v>
      </c>
      <c r="BY100" s="24">
        <f t="shared" si="67"/>
        <v>1.7515610073542867E-3</v>
      </c>
      <c r="BZ100" s="24">
        <f t="shared" si="114"/>
        <v>2.5605859196088294E-3</v>
      </c>
      <c r="CA100" s="24">
        <f t="shared" si="115"/>
        <v>4.2873628983031186E-4</v>
      </c>
      <c r="CB100" s="24">
        <f t="shared" si="116"/>
        <v>1.4802939935455528E-3</v>
      </c>
      <c r="CC100" s="24">
        <f t="shared" si="117"/>
        <v>9.4632371860641642E-5</v>
      </c>
      <c r="CD100" s="24">
        <f t="shared" si="118"/>
        <v>2.2850065371434378E-3</v>
      </c>
      <c r="CE100" s="24">
        <f t="shared" si="119"/>
        <v>5.3679659499882005E-4</v>
      </c>
      <c r="CF100" s="24">
        <f t="shared" si="120"/>
        <v>1.7759696636846727E-2</v>
      </c>
    </row>
    <row r="101" spans="1:84" x14ac:dyDescent="0.25">
      <c r="A101" s="31">
        <f>+[1]NEA!A102</f>
        <v>45627</v>
      </c>
      <c r="B101" s="17">
        <f>+[1]NEA!B102</f>
        <v>7737.2547000000004</v>
      </c>
      <c r="C101" s="17">
        <f>+[1]NEA!C102</f>
        <v>7793.4165000000003</v>
      </c>
      <c r="D101" s="17">
        <f>+[1]NEA!D102</f>
        <v>6271.1021000000001</v>
      </c>
      <c r="E101" s="17">
        <f>+[1]NEA!E102</f>
        <v>6186.0362999999998</v>
      </c>
      <c r="F101" s="17">
        <f>+[1]NEA!F102</f>
        <v>9274.4130000000005</v>
      </c>
      <c r="G101" s="17">
        <f>+[1]NEA!G102</f>
        <v>7159.424</v>
      </c>
      <c r="H101" s="17">
        <f>+[1]NEA!H102</f>
        <v>9348.7551000000003</v>
      </c>
      <c r="I101" s="17">
        <f>+[1]NEA!I102</f>
        <v>9129.2301000000007</v>
      </c>
      <c r="J101" s="17">
        <f>+[1]NEA!J102</f>
        <v>7019.9250000000002</v>
      </c>
      <c r="K101" s="17">
        <f>+[1]NEA!K102</f>
        <v>6935.8842999999997</v>
      </c>
      <c r="L101" s="17">
        <f>+[1]NEA!L102</f>
        <v>4724.8948</v>
      </c>
      <c r="M101" s="17">
        <f>+[1]NEA!M102</f>
        <v>8205.4948999999997</v>
      </c>
      <c r="N101" s="17">
        <f>+[1]NEA!N102</f>
        <v>7821.7668999999996</v>
      </c>
      <c r="O101" s="18">
        <f>+[1]NEA!R102</f>
        <v>6999.0700999999999</v>
      </c>
      <c r="P101" s="19">
        <f>+[1]NEA!S102</f>
        <v>7608.2974000000004</v>
      </c>
      <c r="Q101" s="20">
        <f>+[1]NEA!T102</f>
        <v>8768.8395</v>
      </c>
      <c r="R101" s="18">
        <f t="shared" si="68"/>
        <v>7737.0610916300002</v>
      </c>
      <c r="S101" s="19">
        <f t="shared" si="52"/>
        <v>7349.349582751991</v>
      </c>
      <c r="T101" s="19">
        <f t="shared" si="53"/>
        <v>7002.2819119279602</v>
      </c>
      <c r="U101" s="19">
        <f t="shared" si="54"/>
        <v>6796.3377801521447</v>
      </c>
      <c r="V101" s="19"/>
      <c r="W101" s="20">
        <f t="shared" si="55"/>
        <v>7498.6678832881844</v>
      </c>
      <c r="X101" s="21"/>
      <c r="Y101" s="41">
        <f t="shared" si="69"/>
        <v>2.9301617430987692E-2</v>
      </c>
      <c r="Z101" s="24">
        <f t="shared" si="70"/>
        <v>2.5138666173167179E-2</v>
      </c>
      <c r="AA101" s="24">
        <f t="shared" si="71"/>
        <v>2.7246184393765249E-2</v>
      </c>
      <c r="AB101" s="24">
        <f t="shared" si="72"/>
        <v>1.7399886530809816E-2</v>
      </c>
      <c r="AC101" s="24">
        <f t="shared" si="73"/>
        <v>2.5550087636175389E-2</v>
      </c>
      <c r="AD101" s="24">
        <f t="shared" si="74"/>
        <v>1.2896697856632944E-2</v>
      </c>
      <c r="AE101" s="24">
        <f t="shared" si="75"/>
        <v>1.6189356395823529E-2</v>
      </c>
      <c r="AF101" s="24">
        <f t="shared" si="76"/>
        <v>7.2576303879607673E-2</v>
      </c>
      <c r="AG101" s="24">
        <f t="shared" si="77"/>
        <v>5.1781840855436911E-2</v>
      </c>
      <c r="AH101" s="24">
        <f t="shared" si="78"/>
        <v>2.980260748112995E-2</v>
      </c>
      <c r="AI101" s="24">
        <f t="shared" si="79"/>
        <v>1.0301801079997119E-2</v>
      </c>
      <c r="AJ101" s="24">
        <f t="shared" si="80"/>
        <v>3.4311377418357436E-2</v>
      </c>
      <c r="AK101" s="24">
        <f t="shared" si="81"/>
        <v>1.9405805810283061E-2</v>
      </c>
      <c r="AL101" s="24">
        <f t="shared" si="82"/>
        <v>-7.5974256549533603E-3</v>
      </c>
      <c r="AM101" s="24">
        <f t="shared" si="83"/>
        <v>2.7141060564852104E-2</v>
      </c>
      <c r="AN101" s="24">
        <f t="shared" si="84"/>
        <v>5.9144859607410893E-2</v>
      </c>
      <c r="AO101" s="24">
        <f t="shared" si="85"/>
        <v>2.9304465777675537E-2</v>
      </c>
      <c r="AP101" s="24">
        <f t="shared" si="86"/>
        <v>2.3682799361068207E-2</v>
      </c>
      <c r="AQ101" s="24">
        <f t="shared" si="87"/>
        <v>2.1658188235252673E-2</v>
      </c>
      <c r="AR101" s="24">
        <f t="shared" si="88"/>
        <v>1.9081899572937155E-2</v>
      </c>
      <c r="AS101" s="24" t="e">
        <f t="shared" si="89"/>
        <v>#DIV/0!</v>
      </c>
      <c r="AT101" s="24">
        <f t="shared" si="90"/>
        <v>3.2871330900546836E-2</v>
      </c>
      <c r="AU101" s="21"/>
      <c r="AV101" s="24">
        <f t="shared" si="91"/>
        <v>1.0385202837552119</v>
      </c>
      <c r="AW101" s="24">
        <f t="shared" si="92"/>
        <v>0.78673464103030932</v>
      </c>
      <c r="AX101" s="24">
        <f t="shared" si="93"/>
        <v>1.0932074305083805</v>
      </c>
      <c r="AY101" s="24">
        <f t="shared" si="94"/>
        <v>0.8457405296701197</v>
      </c>
      <c r="AZ101" s="24">
        <f t="shared" si="95"/>
        <v>2.3310828992534889</v>
      </c>
      <c r="BA101" s="24">
        <f t="shared" si="96"/>
        <v>0.77917812902032479</v>
      </c>
      <c r="BB101" s="24">
        <f t="shared" si="97"/>
        <v>1.1223503099395957</v>
      </c>
      <c r="BC101" s="24">
        <f t="shared" si="98"/>
        <v>1.3173044415303798</v>
      </c>
      <c r="BD101" s="24">
        <f t="shared" si="99"/>
        <v>1.8173260015721011</v>
      </c>
      <c r="BE101" s="24">
        <f t="shared" si="100"/>
        <v>1.1015793317011684</v>
      </c>
      <c r="BF101" s="24">
        <f t="shared" si="101"/>
        <v>1.8355554280610771</v>
      </c>
      <c r="BG101" s="24">
        <f t="shared" si="102"/>
        <v>1.0974365248035602</v>
      </c>
      <c r="BH101" s="24">
        <f t="shared" si="103"/>
        <v>1.2441559828422246</v>
      </c>
      <c r="BI101" s="24">
        <f t="shared" si="104"/>
        <v>0.84114052133453798</v>
      </c>
      <c r="BJ101" s="24">
        <f t="shared" si="105"/>
        <v>0.89421383613350502</v>
      </c>
      <c r="BK101" s="24">
        <f t="shared" si="106"/>
        <v>2.0068115867337002</v>
      </c>
      <c r="BL101" s="24">
        <f t="shared" si="107"/>
        <v>1.0384979850259581</v>
      </c>
      <c r="BM101" s="24">
        <f t="shared" si="108"/>
        <v>0.86755866488635669</v>
      </c>
      <c r="BN101" s="24">
        <f t="shared" si="109"/>
        <v>0.94966161761761492</v>
      </c>
      <c r="BO101" s="24">
        <f t="shared" si="110"/>
        <v>0.92168273971974202</v>
      </c>
      <c r="BP101" s="24" t="e">
        <f t="shared" si="111"/>
        <v>#DIV/0!</v>
      </c>
      <c r="BQ101" s="24">
        <f t="shared" si="112"/>
        <v>1.0839642399605425</v>
      </c>
      <c r="BR101" s="21"/>
      <c r="BS101" s="35">
        <f t="shared" si="113"/>
        <v>45627</v>
      </c>
      <c r="BT101" s="24">
        <f t="shared" si="58"/>
        <v>8.9772016837686985E-3</v>
      </c>
      <c r="BU101" s="24">
        <f t="shared" si="49"/>
        <v>8.0543810421255201E-4</v>
      </c>
      <c r="BV101" s="24">
        <f t="shared" si="50"/>
        <v>1.6326043389734536E-3</v>
      </c>
      <c r="BW101" s="24">
        <f t="shared" si="65"/>
        <v>2.492863883392983E-3</v>
      </c>
      <c r="BX101" s="24">
        <f t="shared" si="66"/>
        <v>9.4346721228188567E-4</v>
      </c>
      <c r="BY101" s="24">
        <f t="shared" si="67"/>
        <v>1.0421979896061092E-3</v>
      </c>
      <c r="BZ101" s="24">
        <f t="shared" si="114"/>
        <v>7.9137595628976532E-3</v>
      </c>
      <c r="CA101" s="24">
        <f t="shared" si="115"/>
        <v>1.2965496715934854E-3</v>
      </c>
      <c r="CB101" s="24">
        <f t="shared" si="116"/>
        <v>1.6662588423304182E-3</v>
      </c>
      <c r="CC101" s="24">
        <f t="shared" si="117"/>
        <v>8.7166347039813281E-5</v>
      </c>
      <c r="CD101" s="24">
        <f t="shared" si="118"/>
        <v>1.7924728720704393E-3</v>
      </c>
      <c r="CE101" s="24">
        <f t="shared" si="119"/>
        <v>6.5367089661072639E-4</v>
      </c>
      <c r="CF101" s="24">
        <f t="shared" si="120"/>
        <v>2.9303651404778221E-2</v>
      </c>
    </row>
    <row r="102" spans="1:84" x14ac:dyDescent="0.25">
      <c r="A102" s="31">
        <f>+[1]NEA!A103</f>
        <v>45658</v>
      </c>
      <c r="B102" s="17">
        <f>+[1]NEA!B103</f>
        <v>7929.1117000000004</v>
      </c>
      <c r="C102" s="17">
        <f>+[1]NEA!C103</f>
        <v>7936.7151000000003</v>
      </c>
      <c r="D102" s="17">
        <f>+[1]NEA!D103</f>
        <v>6437.9832999999999</v>
      </c>
      <c r="E102" s="17">
        <f>+[1]NEA!E103</f>
        <v>6251.6767</v>
      </c>
      <c r="F102" s="17">
        <f>+[1]NEA!F103</f>
        <v>9747.8107999999993</v>
      </c>
      <c r="G102" s="17">
        <f>+[1]NEA!G103</f>
        <v>7263.1431000000002</v>
      </c>
      <c r="H102" s="17">
        <f>+[1]NEA!H103</f>
        <v>9523.0728999999992</v>
      </c>
      <c r="I102" s="17">
        <f>+[1]NEA!I103</f>
        <v>9470.4325000000008</v>
      </c>
      <c r="J102" s="17">
        <f>+[1]NEA!J103</f>
        <v>7143.6068999999998</v>
      </c>
      <c r="K102" s="17">
        <f>+[1]NEA!K103</f>
        <v>7059.4593999999997</v>
      </c>
      <c r="L102" s="17">
        <f>+[1]NEA!L103</f>
        <v>4920.4267</v>
      </c>
      <c r="M102" s="17">
        <f>+[1]NEA!M103</f>
        <v>8645.5727000000006</v>
      </c>
      <c r="N102" s="17">
        <f>+[1]NEA!N103</f>
        <v>7925.4838</v>
      </c>
      <c r="O102" s="18">
        <f>+[1]NEA!R103</f>
        <v>6884.7795999999998</v>
      </c>
      <c r="P102" s="19">
        <f>+[1]NEA!S103</f>
        <v>7815.1526000000003</v>
      </c>
      <c r="Q102" s="20">
        <f>+[1]NEA!T103</f>
        <v>9117.4845999999998</v>
      </c>
      <c r="R102" s="18">
        <f t="shared" si="68"/>
        <v>7928.9020627900009</v>
      </c>
      <c r="S102" s="19">
        <f t="shared" si="52"/>
        <v>7493.9176118099422</v>
      </c>
      <c r="T102" s="19">
        <f t="shared" si="53"/>
        <v>7145.7753498376151</v>
      </c>
      <c r="U102" s="19">
        <f t="shared" si="54"/>
        <v>6889.0672971645918</v>
      </c>
      <c r="V102" s="19"/>
      <c r="W102" s="20">
        <f t="shared" si="55"/>
        <v>7654.9324116065854</v>
      </c>
      <c r="X102" s="21"/>
      <c r="Y102" s="41">
        <f t="shared" si="69"/>
        <v>2.4796521174364372E-2</v>
      </c>
      <c r="Z102" s="24">
        <f t="shared" si="70"/>
        <v>1.8387134833612429E-2</v>
      </c>
      <c r="AA102" s="24">
        <f t="shared" si="71"/>
        <v>2.6611143837061757E-2</v>
      </c>
      <c r="AB102" s="24">
        <f t="shared" si="72"/>
        <v>1.0611059621489893E-2</v>
      </c>
      <c r="AC102" s="24">
        <f t="shared" si="73"/>
        <v>5.1043424527244863E-2</v>
      </c>
      <c r="AD102" s="24">
        <f t="shared" si="74"/>
        <v>1.4487073261759686E-2</v>
      </c>
      <c r="AE102" s="24">
        <f t="shared" si="75"/>
        <v>1.8646097596459521E-2</v>
      </c>
      <c r="AF102" s="24">
        <f t="shared" si="76"/>
        <v>3.7374717940344082E-2</v>
      </c>
      <c r="AG102" s="24">
        <f t="shared" si="77"/>
        <v>1.7618692507398448E-2</v>
      </c>
      <c r="AH102" s="24">
        <f t="shared" si="78"/>
        <v>1.7816776441902382E-2</v>
      </c>
      <c r="AI102" s="24">
        <f t="shared" si="79"/>
        <v>4.1383334079734491E-2</v>
      </c>
      <c r="AJ102" s="24">
        <f t="shared" si="80"/>
        <v>5.3632085006841024E-2</v>
      </c>
      <c r="AK102" s="24">
        <f t="shared" si="81"/>
        <v>1.3260034634885454E-2</v>
      </c>
      <c r="AL102" s="24">
        <f t="shared" si="82"/>
        <v>-1.6329383527677543E-2</v>
      </c>
      <c r="AM102" s="24">
        <f t="shared" si="83"/>
        <v>2.7188106500673825E-2</v>
      </c>
      <c r="AN102" s="24">
        <f t="shared" si="84"/>
        <v>3.9759548569682446E-2</v>
      </c>
      <c r="AO102" s="24">
        <f t="shared" si="85"/>
        <v>2.4795069973989836E-2</v>
      </c>
      <c r="AP102" s="24">
        <f t="shared" si="86"/>
        <v>1.9670860316297167E-2</v>
      </c>
      <c r="AQ102" s="24">
        <f t="shared" si="87"/>
        <v>2.0492382299721834E-2</v>
      </c>
      <c r="AR102" s="24">
        <f t="shared" si="88"/>
        <v>1.3644041837245435E-2</v>
      </c>
      <c r="AS102" s="24" t="e">
        <f t="shared" si="89"/>
        <v>#DIV/0!</v>
      </c>
      <c r="AT102" s="24">
        <f t="shared" si="90"/>
        <v>2.0838971768126768E-2</v>
      </c>
      <c r="AU102" s="21"/>
      <c r="AV102" s="24">
        <f t="shared" si="91"/>
        <v>0.74811738302864073</v>
      </c>
      <c r="AW102" s="24">
        <f t="shared" si="92"/>
        <v>0.53667190919644892</v>
      </c>
      <c r="AX102" s="24">
        <f t="shared" si="93"/>
        <v>0.79387115836674482</v>
      </c>
      <c r="AY102" s="24">
        <f t="shared" si="94"/>
        <v>0.68338520853124085</v>
      </c>
      <c r="AZ102" s="24">
        <f t="shared" si="95"/>
        <v>1.9357188569989852</v>
      </c>
      <c r="BA102" s="24">
        <f t="shared" si="96"/>
        <v>0.51035150570843624</v>
      </c>
      <c r="BB102" s="24">
        <f t="shared" si="97"/>
        <v>0.7809452436184654</v>
      </c>
      <c r="BC102" s="24">
        <f t="shared" si="98"/>
        <v>0.947758384675778</v>
      </c>
      <c r="BD102" s="24">
        <f t="shared" si="99"/>
        <v>1.2715328456476542</v>
      </c>
      <c r="BE102" s="24">
        <f t="shared" si="100"/>
        <v>0.75597885072432325</v>
      </c>
      <c r="BF102" s="24">
        <f t="shared" si="101"/>
        <v>1.8410176774500497</v>
      </c>
      <c r="BG102" s="24">
        <f t="shared" si="102"/>
        <v>0.83833744757683215</v>
      </c>
      <c r="BH102" s="24">
        <f t="shared" si="103"/>
        <v>0.61700812427102636</v>
      </c>
      <c r="BI102" s="24">
        <f t="shared" si="104"/>
        <v>0.61199739075177884</v>
      </c>
      <c r="BJ102" s="24">
        <f t="shared" si="105"/>
        <v>0.62483782345674044</v>
      </c>
      <c r="BK102" s="24">
        <f t="shared" si="106"/>
        <v>1.5059736961782315</v>
      </c>
      <c r="BL102" s="24">
        <f t="shared" si="107"/>
        <v>0.74810940469401999</v>
      </c>
      <c r="BM102" s="24">
        <f t="shared" si="108"/>
        <v>0.60281361056295846</v>
      </c>
      <c r="BN102" s="24">
        <f t="shared" si="109"/>
        <v>0.66877437100104231</v>
      </c>
      <c r="BO102" s="24">
        <f t="shared" si="110"/>
        <v>0.63635359109656209</v>
      </c>
      <c r="BP102" s="24" t="e">
        <f t="shared" si="111"/>
        <v>#DIV/0!</v>
      </c>
      <c r="BQ102" s="24">
        <f t="shared" si="112"/>
        <v>0.76677604354962048</v>
      </c>
      <c r="BR102" s="21"/>
      <c r="BS102" s="35">
        <f t="shared" si="113"/>
        <v>45658</v>
      </c>
      <c r="BT102" s="24">
        <f t="shared" si="58"/>
        <v>6.5396238875269318E-3</v>
      </c>
      <c r="BU102" s="24">
        <f t="shared" si="49"/>
        <v>7.8509444441579427E-4</v>
      </c>
      <c r="BV102" s="24">
        <f t="shared" si="50"/>
        <v>9.8410698564699263E-4</v>
      </c>
      <c r="BW102" s="24">
        <f t="shared" si="65"/>
        <v>4.962039259221996E-3</v>
      </c>
      <c r="BX102" s="24">
        <f t="shared" si="66"/>
        <v>1.0429210738015411E-3</v>
      </c>
      <c r="BY102" s="24">
        <f t="shared" si="67"/>
        <v>1.1850606753322907E-3</v>
      </c>
      <c r="BZ102" s="24">
        <f t="shared" si="114"/>
        <v>4.2466989124708542E-3</v>
      </c>
      <c r="CA102" s="24">
        <f t="shared" si="115"/>
        <v>4.5078386523840144E-4</v>
      </c>
      <c r="CB102" s="24">
        <f t="shared" si="116"/>
        <v>9.9661786240538277E-4</v>
      </c>
      <c r="CC102" s="24">
        <f t="shared" si="117"/>
        <v>3.4369216771421506E-4</v>
      </c>
      <c r="CD102" s="24">
        <f t="shared" si="118"/>
        <v>2.8154496581326246E-3</v>
      </c>
      <c r="CE102" s="24">
        <f t="shared" si="119"/>
        <v>4.4236073810521084E-4</v>
      </c>
      <c r="CF102" s="24">
        <f t="shared" si="120"/>
        <v>2.4794449530012235E-2</v>
      </c>
    </row>
    <row r="103" spans="1:84" x14ac:dyDescent="0.25">
      <c r="A103" s="31">
        <f>+[1]NEA!A104</f>
        <v>45689</v>
      </c>
      <c r="B103" s="17">
        <f>+[1]NEA!B104</f>
        <v>8080.6559999999999</v>
      </c>
      <c r="C103" s="17">
        <f>+[1]NEA!C104</f>
        <v>8150.2254000000003</v>
      </c>
      <c r="D103" s="17">
        <f>+[1]NEA!D104</f>
        <v>6479.1189999999997</v>
      </c>
      <c r="E103" s="17">
        <f>+[1]NEA!E104</f>
        <v>6237.2078000000001</v>
      </c>
      <c r="F103" s="17">
        <f>+[1]NEA!F104</f>
        <v>10009.837600000001</v>
      </c>
      <c r="G103" s="17">
        <f>+[1]NEA!G104</f>
        <v>7340.6478999999999</v>
      </c>
      <c r="H103" s="17">
        <f>+[1]NEA!H104</f>
        <v>9720.6983</v>
      </c>
      <c r="I103" s="17">
        <f>+[1]NEA!I104</f>
        <v>9630.6205000000009</v>
      </c>
      <c r="J103" s="17">
        <f>+[1]NEA!J104</f>
        <v>7304.4102000000003</v>
      </c>
      <c r="K103" s="17">
        <f>+[1]NEA!K104</f>
        <v>7176.9593000000004</v>
      </c>
      <c r="L103" s="17">
        <f>+[1]NEA!L104</f>
        <v>5475.2245999999996</v>
      </c>
      <c r="M103" s="17">
        <f>+[1]NEA!M104</f>
        <v>8591.6648000000005</v>
      </c>
      <c r="N103" s="17">
        <f>+[1]NEA!N104</f>
        <v>8123.0213999999996</v>
      </c>
      <c r="O103" s="18">
        <f>+[1]NEA!R104</f>
        <v>6819.9367000000002</v>
      </c>
      <c r="P103" s="19">
        <f>+[1]NEA!S104</f>
        <v>7988.4576999999999</v>
      </c>
      <c r="Q103" s="20">
        <f>+[1]NEA!T104</f>
        <v>9335.6779000000006</v>
      </c>
      <c r="R103" s="18">
        <f t="shared" si="68"/>
        <v>8080.4751421699993</v>
      </c>
      <c r="S103" s="19">
        <f t="shared" si="52"/>
        <v>7620.8354928316385</v>
      </c>
      <c r="T103" s="19">
        <f t="shared" si="53"/>
        <v>7191.6382803070574</v>
      </c>
      <c r="U103" s="19">
        <f t="shared" si="54"/>
        <v>6952.0071851313978</v>
      </c>
      <c r="V103" s="19"/>
      <c r="W103" s="20">
        <f t="shared" si="55"/>
        <v>7771.8386848718492</v>
      </c>
      <c r="X103" s="21"/>
      <c r="Y103" s="41">
        <f t="shared" si="69"/>
        <v>1.9112393132259653E-2</v>
      </c>
      <c r="Z103" s="24">
        <f t="shared" si="70"/>
        <v>2.6901595598410655E-2</v>
      </c>
      <c r="AA103" s="24">
        <f t="shared" si="71"/>
        <v>6.3895319517215388E-3</v>
      </c>
      <c r="AB103" s="24">
        <f t="shared" si="72"/>
        <v>-2.3144031104487262E-3</v>
      </c>
      <c r="AC103" s="24">
        <f t="shared" si="73"/>
        <v>2.6880579175788011E-2</v>
      </c>
      <c r="AD103" s="24">
        <f t="shared" si="74"/>
        <v>1.0670972460944617E-2</v>
      </c>
      <c r="AE103" s="24">
        <f t="shared" si="75"/>
        <v>2.0752272094861413E-2</v>
      </c>
      <c r="AF103" s="24">
        <f t="shared" si="76"/>
        <v>1.6914539013925811E-2</v>
      </c>
      <c r="AG103" s="24">
        <f t="shared" si="77"/>
        <v>2.251009920492697E-2</v>
      </c>
      <c r="AH103" s="24">
        <f t="shared" si="78"/>
        <v>1.6644319818597042E-2</v>
      </c>
      <c r="AI103" s="24">
        <f t="shared" si="79"/>
        <v>0.11275402192252959</v>
      </c>
      <c r="AJ103" s="24">
        <f t="shared" si="80"/>
        <v>-6.2353185694685731E-3</v>
      </c>
      <c r="AK103" s="24">
        <f t="shared" si="81"/>
        <v>2.4924358560924675E-2</v>
      </c>
      <c r="AL103" s="24">
        <f t="shared" si="82"/>
        <v>-9.418297137645415E-3</v>
      </c>
      <c r="AM103" s="24">
        <f t="shared" si="83"/>
        <v>2.2175523482420578E-2</v>
      </c>
      <c r="AN103" s="24">
        <f t="shared" si="84"/>
        <v>2.3931304474043236E-2</v>
      </c>
      <c r="AO103" s="24">
        <f t="shared" si="85"/>
        <v>1.9116528137145705E-2</v>
      </c>
      <c r="AP103" s="24">
        <f t="shared" si="86"/>
        <v>1.6936119076313538E-2</v>
      </c>
      <c r="AQ103" s="24">
        <f t="shared" si="87"/>
        <v>6.4181881215290559E-3</v>
      </c>
      <c r="AR103" s="24">
        <f t="shared" si="88"/>
        <v>9.1361987409690482E-3</v>
      </c>
      <c r="AS103" s="24" t="e">
        <f t="shared" si="89"/>
        <v>#DIV/0!</v>
      </c>
      <c r="AT103" s="24">
        <f t="shared" si="90"/>
        <v>1.5272019004114012E-2</v>
      </c>
      <c r="AU103" s="21"/>
      <c r="AV103" s="24">
        <f t="shared" si="91"/>
        <v>0.60648739192676793</v>
      </c>
      <c r="AW103" s="24">
        <f t="shared" si="92"/>
        <v>0.45164473568204033</v>
      </c>
      <c r="AX103" s="24">
        <f t="shared" si="93"/>
        <v>0.55282701237615628</v>
      </c>
      <c r="AY103" s="24">
        <f t="shared" si="94"/>
        <v>0.51634241512843593</v>
      </c>
      <c r="AZ103" s="24">
        <f t="shared" si="95"/>
        <v>1.6636737238933121</v>
      </c>
      <c r="BA103" s="24">
        <f t="shared" si="96"/>
        <v>0.40064389587341664</v>
      </c>
      <c r="BB103" s="24">
        <f t="shared" si="97"/>
        <v>0.60852883649219702</v>
      </c>
      <c r="BC103" s="24">
        <f t="shared" si="98"/>
        <v>0.74909761549788811</v>
      </c>
      <c r="BD103" s="24">
        <f t="shared" si="99"/>
        <v>0.88511572061056976</v>
      </c>
      <c r="BE103" s="24">
        <f t="shared" si="100"/>
        <v>0.61676163533764927</v>
      </c>
      <c r="BF103" s="24">
        <f t="shared" si="101"/>
        <v>1.5426566444439076</v>
      </c>
      <c r="BG103" s="24">
        <f t="shared" si="102"/>
        <v>0.65269025169981076</v>
      </c>
      <c r="BH103" s="24">
        <f t="shared" si="103"/>
        <v>0.44972292749955267</v>
      </c>
      <c r="BI103" s="24">
        <f t="shared" si="104"/>
        <v>0.43203885758018812</v>
      </c>
      <c r="BJ103" s="24">
        <f t="shared" si="105"/>
        <v>0.50636746984816572</v>
      </c>
      <c r="BK103" s="24">
        <f t="shared" si="106"/>
        <v>1.2560786694901811</v>
      </c>
      <c r="BL103" s="24">
        <f t="shared" si="107"/>
        <v>0.60648864986177253</v>
      </c>
      <c r="BM103" s="24">
        <f t="shared" si="108"/>
        <v>0.4844280255962361</v>
      </c>
      <c r="BN103" s="24">
        <f t="shared" si="109"/>
        <v>0.51846760867413577</v>
      </c>
      <c r="BO103" s="24">
        <f t="shared" si="110"/>
        <v>0.49282180496715289</v>
      </c>
      <c r="BP103" s="24" t="e">
        <f t="shared" si="111"/>
        <v>#DIV/0!</v>
      </c>
      <c r="BQ103" s="24">
        <f t="shared" si="112"/>
        <v>0.59836347486817831</v>
      </c>
      <c r="BR103" s="21"/>
      <c r="BS103" s="35">
        <f t="shared" si="113"/>
        <v>45689</v>
      </c>
      <c r="BT103" s="24">
        <f t="shared" si="58"/>
        <v>9.5080621616164106E-3</v>
      </c>
      <c r="BU103" s="24">
        <f t="shared" si="49"/>
        <v>1.8884076005638731E-4</v>
      </c>
      <c r="BV103" s="24">
        <f t="shared" si="50"/>
        <v>-2.1167470752114418E-4</v>
      </c>
      <c r="BW103" s="24">
        <f t="shared" si="65"/>
        <v>2.6800446612449814E-3</v>
      </c>
      <c r="BX103" s="24">
        <f t="shared" si="66"/>
        <v>7.6047275762302312E-4</v>
      </c>
      <c r="BY103" s="24">
        <f t="shared" si="67"/>
        <v>1.3110038593604429E-3</v>
      </c>
      <c r="BZ103" s="24">
        <f t="shared" si="114"/>
        <v>1.9455022181110158E-3</v>
      </c>
      <c r="CA103" s="24">
        <f t="shared" si="115"/>
        <v>5.7189925322908663E-4</v>
      </c>
      <c r="CB103" s="24">
        <f t="shared" si="116"/>
        <v>9.2469295898556258E-4</v>
      </c>
      <c r="CC103" s="24">
        <f t="shared" si="117"/>
        <v>9.5158849130603021E-4</v>
      </c>
      <c r="CD103" s="24">
        <f t="shared" si="118"/>
        <v>-3.3653719999934004E-4</v>
      </c>
      <c r="CE103" s="24">
        <f t="shared" si="119"/>
        <v>8.2212750263058957E-4</v>
      </c>
      <c r="CF103" s="24">
        <f t="shared" si="120"/>
        <v>1.9116022716643047E-2</v>
      </c>
    </row>
    <row r="104" spans="1:84" x14ac:dyDescent="0.25">
      <c r="A104" s="31">
        <f>+[1]NEA!A105</f>
        <v>45717</v>
      </c>
      <c r="B104" s="17">
        <f>+[1]NEA!B105</f>
        <v>8333.4503000000004</v>
      </c>
      <c r="C104" s="17">
        <f>+[1]NEA!C105</f>
        <v>8613.1000999999997</v>
      </c>
      <c r="D104" s="17">
        <f>+[1]NEA!D105</f>
        <v>6462.5578999999998</v>
      </c>
      <c r="E104" s="17">
        <f>+[1]NEA!E105</f>
        <v>6296.2115000000003</v>
      </c>
      <c r="F104" s="17">
        <f>+[1]NEA!F105</f>
        <v>10195.882100000001</v>
      </c>
      <c r="G104" s="17">
        <f>+[1]NEA!G105</f>
        <v>7379.5920999999998</v>
      </c>
      <c r="H104" s="17">
        <f>+[1]NEA!H105</f>
        <v>9927.2011999999995</v>
      </c>
      <c r="I104" s="17">
        <f>+[1]NEA!I105</f>
        <v>9681.8137999999999</v>
      </c>
      <c r="J104" s="17">
        <f>+[1]NEA!J105</f>
        <v>7441.317</v>
      </c>
      <c r="K104" s="17">
        <f>+[1]NEA!K105</f>
        <v>7252.4480999999996</v>
      </c>
      <c r="L104" s="17">
        <f>+[1]NEA!L105</f>
        <v>6816.0995999999996</v>
      </c>
      <c r="M104" s="17">
        <f>+[1]NEA!M105</f>
        <v>8886.7098999999998</v>
      </c>
      <c r="N104" s="17">
        <f>+[1]NEA!N105</f>
        <v>8360.3065999999999</v>
      </c>
      <c r="O104" s="18">
        <f>+[1]NEA!R105</f>
        <v>7228.5173999999997</v>
      </c>
      <c r="P104" s="19">
        <f>+[1]NEA!S105</f>
        <v>8231.1486999999997</v>
      </c>
      <c r="Q104" s="20">
        <f>+[1]NEA!T105</f>
        <v>9518.4699000000001</v>
      </c>
      <c r="R104" s="18">
        <f t="shared" si="68"/>
        <v>8333.31015587</v>
      </c>
      <c r="S104" s="19">
        <f t="shared" si="52"/>
        <v>7895.2905404284529</v>
      </c>
      <c r="T104" s="19">
        <f t="shared" si="53"/>
        <v>7300.9383485975804</v>
      </c>
      <c r="U104" s="19">
        <f t="shared" si="54"/>
        <v>7029.5147946749657</v>
      </c>
      <c r="V104" s="19"/>
      <c r="W104" s="20">
        <f t="shared" si="55"/>
        <v>7897.4978633882047</v>
      </c>
      <c r="X104" s="21"/>
      <c r="Y104" s="41">
        <f t="shared" si="69"/>
        <v>3.1283883387685396E-2</v>
      </c>
      <c r="Z104" s="24">
        <f t="shared" si="70"/>
        <v>5.6792871029063718E-2</v>
      </c>
      <c r="AA104" s="24">
        <f t="shared" si="71"/>
        <v>-2.556072824098421E-3</v>
      </c>
      <c r="AB104" s="24">
        <f t="shared" si="72"/>
        <v>9.4599541801381193E-3</v>
      </c>
      <c r="AC104" s="24">
        <f t="shared" si="73"/>
        <v>1.8586165673656785E-2</v>
      </c>
      <c r="AD104" s="24">
        <f t="shared" si="74"/>
        <v>5.30528102294614E-3</v>
      </c>
      <c r="AE104" s="24">
        <f t="shared" si="75"/>
        <v>2.1243628145521054E-2</v>
      </c>
      <c r="AF104" s="24">
        <f t="shared" si="76"/>
        <v>5.3156803344083237E-3</v>
      </c>
      <c r="AG104" s="24">
        <f t="shared" si="77"/>
        <v>1.8743032805030646E-2</v>
      </c>
      <c r="AH104" s="24">
        <f t="shared" si="78"/>
        <v>1.0518214865729902E-2</v>
      </c>
      <c r="AI104" s="24">
        <f t="shared" si="79"/>
        <v>0.24489862936398987</v>
      </c>
      <c r="AJ104" s="24">
        <f t="shared" si="80"/>
        <v>3.4340853241853653E-2</v>
      </c>
      <c r="AK104" s="24">
        <f t="shared" si="81"/>
        <v>2.9211445878992714E-2</v>
      </c>
      <c r="AL104" s="24">
        <f t="shared" si="82"/>
        <v>5.9909749602221396E-2</v>
      </c>
      <c r="AM104" s="24">
        <f t="shared" si="83"/>
        <v>3.0380207183171359E-2</v>
      </c>
      <c r="AN104" s="24">
        <f t="shared" si="84"/>
        <v>1.9579938592354296E-2</v>
      </c>
      <c r="AO104" s="24">
        <f t="shared" si="85"/>
        <v>3.1289622113991555E-2</v>
      </c>
      <c r="AP104" s="24">
        <f t="shared" si="86"/>
        <v>3.6013774061252724E-2</v>
      </c>
      <c r="AQ104" s="24">
        <f t="shared" si="87"/>
        <v>1.5198215487258304E-2</v>
      </c>
      <c r="AR104" s="24">
        <f t="shared" si="88"/>
        <v>1.1148954176764647E-2</v>
      </c>
      <c r="AS104" s="24" t="e">
        <f t="shared" si="89"/>
        <v>#DIV/0!</v>
      </c>
      <c r="AT104" s="24">
        <f t="shared" si="90"/>
        <v>1.6168526343830925E-2</v>
      </c>
      <c r="AU104" s="21"/>
      <c r="AV104" s="24">
        <f t="shared" si="91"/>
        <v>0.50141896514168494</v>
      </c>
      <c r="AW104" s="24">
        <f t="shared" si="92"/>
        <v>0.41804485810035485</v>
      </c>
      <c r="AX104" s="24">
        <f t="shared" si="93"/>
        <v>0.41166268674191397</v>
      </c>
      <c r="AY104" s="24">
        <f t="shared" si="94"/>
        <v>0.44727541969634776</v>
      </c>
      <c r="AZ104" s="24">
        <f t="shared" si="95"/>
        <v>1.3690158191489701</v>
      </c>
      <c r="BA104" s="24">
        <f t="shared" si="96"/>
        <v>0.34357310975623645</v>
      </c>
      <c r="BB104" s="24">
        <f t="shared" si="97"/>
        <v>0.48554917074830239</v>
      </c>
      <c r="BC104" s="24">
        <f t="shared" si="98"/>
        <v>0.4076119219840586</v>
      </c>
      <c r="BD104" s="24">
        <f t="shared" si="99"/>
        <v>0.67839523470639063</v>
      </c>
      <c r="BE104" s="24">
        <f t="shared" si="100"/>
        <v>0.50740642243909773</v>
      </c>
      <c r="BF104" s="24">
        <f t="shared" si="101"/>
        <v>1.4232011291895375</v>
      </c>
      <c r="BG104" s="24">
        <f t="shared" si="102"/>
        <v>0.57643521221618044</v>
      </c>
      <c r="BH104" s="24">
        <f t="shared" si="103"/>
        <v>0.36888170183218261</v>
      </c>
      <c r="BI104" s="24">
        <f t="shared" si="104"/>
        <v>0.4217061884694624</v>
      </c>
      <c r="BJ104" s="24">
        <f t="shared" si="105"/>
        <v>0.43463739475950081</v>
      </c>
      <c r="BK104" s="24">
        <f t="shared" si="106"/>
        <v>0.85219467033262997</v>
      </c>
      <c r="BL104" s="24">
        <f t="shared" si="107"/>
        <v>0.50141518805914909</v>
      </c>
      <c r="BM104" s="24">
        <f t="shared" si="108"/>
        <v>0.42872588093220743</v>
      </c>
      <c r="BN104" s="24">
        <f t="shared" si="109"/>
        <v>0.44376060798478401</v>
      </c>
      <c r="BO104" s="24">
        <f t="shared" si="110"/>
        <v>0.4179385035188512</v>
      </c>
      <c r="BP104" s="24" t="e">
        <f t="shared" si="111"/>
        <v>#DIV/0!</v>
      </c>
      <c r="BQ104" s="24">
        <f t="shared" si="112"/>
        <v>0.45162273799521668</v>
      </c>
      <c r="BR104" s="21"/>
      <c r="BS104" s="35">
        <f t="shared" si="113"/>
        <v>45717</v>
      </c>
      <c r="BT104" s="24">
        <f t="shared" si="58"/>
        <v>2.0226211407836172E-2</v>
      </c>
      <c r="BU104" s="24">
        <f t="shared" si="49"/>
        <v>-7.4600878938541168E-5</v>
      </c>
      <c r="BV104" s="24">
        <f t="shared" si="50"/>
        <v>8.4701405430450511E-4</v>
      </c>
      <c r="BW104" s="24">
        <f t="shared" si="65"/>
        <v>1.8672009982852876E-3</v>
      </c>
      <c r="BX104" s="24">
        <f t="shared" si="66"/>
        <v>3.7495207814810996E-4</v>
      </c>
      <c r="BY104" s="24">
        <f t="shared" si="67"/>
        <v>1.3442042997499179E-3</v>
      </c>
      <c r="BZ104" s="24">
        <f t="shared" si="114"/>
        <v>6.1008843712687479E-4</v>
      </c>
      <c r="CA104" s="24">
        <f t="shared" si="115"/>
        <v>4.7777949711013475E-4</v>
      </c>
      <c r="CB104" s="24">
        <f t="shared" si="116"/>
        <v>5.8293548444581097E-4</v>
      </c>
      <c r="CC104" s="24">
        <f t="shared" si="117"/>
        <v>2.2567350967545208E-3</v>
      </c>
      <c r="CD104" s="24">
        <f t="shared" si="118"/>
        <v>1.8073696553844104E-3</v>
      </c>
      <c r="CE104" s="24">
        <f t="shared" si="119"/>
        <v>9.6903167267608093E-4</v>
      </c>
      <c r="CF104" s="24">
        <f t="shared" si="120"/>
        <v>3.1288921802883285E-2</v>
      </c>
    </row>
    <row r="105" spans="1:84" x14ac:dyDescent="0.25">
      <c r="A105" s="31">
        <f>+[1]NEA!A106</f>
        <v>45748</v>
      </c>
      <c r="B105" s="17">
        <f>+[1]NEA!B106</f>
        <v>8555.3174999999992</v>
      </c>
      <c r="C105" s="17">
        <f>+[1]NEA!C106</f>
        <v>8885.5589999999993</v>
      </c>
      <c r="D105" s="17">
        <f>+[1]NEA!D106</f>
        <v>6621.1853000000001</v>
      </c>
      <c r="E105" s="17">
        <f>+[1]NEA!E106</f>
        <v>6485.2208000000001</v>
      </c>
      <c r="F105" s="17">
        <f>+[1]NEA!F106</f>
        <v>10376.468800000001</v>
      </c>
      <c r="G105" s="17">
        <f>+[1]NEA!G106</f>
        <v>7421.3841000000002</v>
      </c>
      <c r="H105" s="17">
        <f>+[1]NEA!H106</f>
        <v>10137.091200000001</v>
      </c>
      <c r="I105" s="17">
        <f>+[1]NEA!I106</f>
        <v>9823.6983</v>
      </c>
      <c r="J105" s="17">
        <f>+[1]NEA!J106</f>
        <v>7669.4456</v>
      </c>
      <c r="K105" s="17">
        <f>+[1]NEA!K106</f>
        <v>7481.0087999999996</v>
      </c>
      <c r="L105" s="17">
        <f>+[1]NEA!L106</f>
        <v>7100.4336000000003</v>
      </c>
      <c r="M105" s="17">
        <f>+[1]NEA!M106</f>
        <v>9366.3392000000003</v>
      </c>
      <c r="N105" s="17">
        <f>+[1]NEA!N106</f>
        <v>8573.9509999999991</v>
      </c>
      <c r="O105" s="18">
        <f>+[1]NEA!R106</f>
        <v>7361.4138000000003</v>
      </c>
      <c r="P105" s="19">
        <f>+[1]NEA!S106</f>
        <v>8477.8382999999994</v>
      </c>
      <c r="Q105" s="20">
        <f>+[1]NEA!T106</f>
        <v>9704.9087999999992</v>
      </c>
      <c r="R105" s="18">
        <f t="shared" si="68"/>
        <v>8555.1694720899995</v>
      </c>
      <c r="S105" s="19">
        <f t="shared" si="52"/>
        <v>8131.7775969788527</v>
      </c>
      <c r="T105" s="19">
        <f t="shared" si="53"/>
        <v>7508.2917576025984</v>
      </c>
      <c r="U105" s="19">
        <f t="shared" si="54"/>
        <v>7190.2649650760713</v>
      </c>
      <c r="V105" s="19"/>
      <c r="W105" s="20">
        <f t="shared" si="55"/>
        <v>8067.3099274640554</v>
      </c>
      <c r="X105" s="21"/>
      <c r="Y105" s="41">
        <f t="shared" si="69"/>
        <v>2.6623690309882653E-2</v>
      </c>
      <c r="Z105" s="24">
        <f t="shared" si="70"/>
        <v>3.1633081798271512E-2</v>
      </c>
      <c r="AA105" s="24">
        <f t="shared" si="71"/>
        <v>2.4545606005325071E-2</v>
      </c>
      <c r="AB105" s="24">
        <f t="shared" si="72"/>
        <v>3.0019528410060614E-2</v>
      </c>
      <c r="AC105" s="24">
        <f t="shared" si="73"/>
        <v>1.7711728934174387E-2</v>
      </c>
      <c r="AD105" s="24">
        <f t="shared" si="74"/>
        <v>5.6631856386750723E-3</v>
      </c>
      <c r="AE105" s="24">
        <f t="shared" si="75"/>
        <v>2.1142917905199843E-2</v>
      </c>
      <c r="AF105" s="24">
        <f t="shared" si="76"/>
        <v>1.4654743721677521E-2</v>
      </c>
      <c r="AG105" s="24">
        <f t="shared" si="77"/>
        <v>3.0657019449648493E-2</v>
      </c>
      <c r="AH105" s="24">
        <f t="shared" si="78"/>
        <v>3.1514972165054278E-2</v>
      </c>
      <c r="AI105" s="24">
        <f t="shared" si="79"/>
        <v>4.1715059445434299E-2</v>
      </c>
      <c r="AJ105" s="24">
        <f t="shared" si="80"/>
        <v>5.3971526627644373E-2</v>
      </c>
      <c r="AK105" s="24">
        <f t="shared" si="81"/>
        <v>2.5554613032971796E-2</v>
      </c>
      <c r="AL105" s="24">
        <f t="shared" si="82"/>
        <v>1.8385014885625273E-2</v>
      </c>
      <c r="AM105" s="24">
        <f t="shared" si="83"/>
        <v>2.9970251904208656E-2</v>
      </c>
      <c r="AN105" s="24">
        <f t="shared" si="84"/>
        <v>1.9587066194326042E-2</v>
      </c>
      <c r="AO105" s="24">
        <f t="shared" si="85"/>
        <v>2.6623191993366602E-2</v>
      </c>
      <c r="AP105" s="24">
        <f t="shared" si="86"/>
        <v>2.9952926410934388E-2</v>
      </c>
      <c r="AQ105" s="24">
        <f t="shared" si="87"/>
        <v>2.840092589534704E-2</v>
      </c>
      <c r="AR105" s="24">
        <f t="shared" si="88"/>
        <v>2.2867889903706917E-2</v>
      </c>
      <c r="AS105" s="24" t="e">
        <f t="shared" si="89"/>
        <v>#DIV/0!</v>
      </c>
      <c r="AT105" s="24">
        <f t="shared" si="90"/>
        <v>2.15020082326427E-2</v>
      </c>
      <c r="AU105" s="21"/>
      <c r="AV105" s="24">
        <f t="shared" si="91"/>
        <v>0.45021763899260825</v>
      </c>
      <c r="AW105" s="24">
        <f t="shared" si="92"/>
        <v>0.39434145143649468</v>
      </c>
      <c r="AX105" s="24">
        <f t="shared" si="93"/>
        <v>0.36967756507973926</v>
      </c>
      <c r="AY105" s="24">
        <f t="shared" si="94"/>
        <v>0.38022560950901152</v>
      </c>
      <c r="AZ105" s="24">
        <f t="shared" si="95"/>
        <v>1.1355155549103384</v>
      </c>
      <c r="BA105" s="24">
        <f t="shared" si="96"/>
        <v>0.27943193679557532</v>
      </c>
      <c r="BB105" s="24">
        <f t="shared" si="97"/>
        <v>0.40628476143177017</v>
      </c>
      <c r="BC105" s="24">
        <f t="shared" si="98"/>
        <v>0.37585433143071456</v>
      </c>
      <c r="BD105" s="24">
        <f t="shared" si="99"/>
        <v>0.48979885076728924</v>
      </c>
      <c r="BE105" s="24">
        <f t="shared" si="100"/>
        <v>0.45570936968831366</v>
      </c>
      <c r="BF105" s="24">
        <f t="shared" si="101"/>
        <v>1.216090870906108</v>
      </c>
      <c r="BG105" s="24">
        <f t="shared" si="102"/>
        <v>0.57706630592904107</v>
      </c>
      <c r="BH105" s="24">
        <f t="shared" si="103"/>
        <v>0.33109794333324993</v>
      </c>
      <c r="BI105" s="24">
        <f t="shared" si="104"/>
        <v>0.31297836027941672</v>
      </c>
      <c r="BJ105" s="24">
        <f t="shared" si="105"/>
        <v>0.40941099860286423</v>
      </c>
      <c r="BK105" s="24">
        <f t="shared" si="106"/>
        <v>0.71843455285372659</v>
      </c>
      <c r="BL105" s="24">
        <f t="shared" si="107"/>
        <v>0.45021603211522532</v>
      </c>
      <c r="BM105" s="24">
        <f t="shared" si="108"/>
        <v>0.39341535803836836</v>
      </c>
      <c r="BN105" s="24">
        <f t="shared" si="109"/>
        <v>0.39456316765999566</v>
      </c>
      <c r="BO105" s="24">
        <f t="shared" si="110"/>
        <v>0.35948580300079658</v>
      </c>
      <c r="BP105" s="24" t="e">
        <f t="shared" si="111"/>
        <v>#DIV/0!</v>
      </c>
      <c r="BQ105" s="24">
        <f t="shared" si="112"/>
        <v>0.39009319726732272</v>
      </c>
      <c r="BR105" s="21"/>
      <c r="BS105" s="35">
        <f t="shared" si="113"/>
        <v>45748</v>
      </c>
      <c r="BT105" s="24">
        <f t="shared" si="58"/>
        <v>1.1544466472668576E-2</v>
      </c>
      <c r="BU105" s="24">
        <f t="shared" si="49"/>
        <v>6.9287475800989791E-4</v>
      </c>
      <c r="BV105" s="24">
        <f t="shared" si="50"/>
        <v>2.6309725276695978E-3</v>
      </c>
      <c r="BW105" s="24">
        <f t="shared" si="65"/>
        <v>1.7574450969006182E-3</v>
      </c>
      <c r="BX105" s="24">
        <f t="shared" si="66"/>
        <v>3.9016463564917753E-4</v>
      </c>
      <c r="BY105" s="24">
        <f t="shared" si="67"/>
        <v>1.3248070850077624E-3</v>
      </c>
      <c r="BZ105" s="24">
        <f t="shared" si="114"/>
        <v>1.6395942686548465E-3</v>
      </c>
      <c r="CA105" s="24">
        <f t="shared" si="115"/>
        <v>7.7197634693999427E-4</v>
      </c>
      <c r="CB105" s="24">
        <f t="shared" si="116"/>
        <v>1.7114384998492163E-3</v>
      </c>
      <c r="CC105" s="24">
        <f t="shared" si="117"/>
        <v>4.6402657492299547E-4</v>
      </c>
      <c r="CD105" s="24">
        <f t="shared" si="118"/>
        <v>2.8489580540247564E-3</v>
      </c>
      <c r="CE105" s="24">
        <f t="shared" si="119"/>
        <v>8.4601994926398897E-4</v>
      </c>
      <c r="CF105" s="24">
        <f t="shared" si="120"/>
        <v>2.6622744269561426E-2</v>
      </c>
    </row>
    <row r="106" spans="1:84" x14ac:dyDescent="0.25">
      <c r="A106" s="31">
        <f>+[1]NEA!A107</f>
        <v>45778</v>
      </c>
      <c r="B106" s="17">
        <f>+[1]NEA!B107</f>
        <v>8664.0131000000001</v>
      </c>
      <c r="C106" s="17">
        <f>+[1]NEA!C107</f>
        <v>8946.9346999999998</v>
      </c>
      <c r="D106" s="17">
        <f>+[1]NEA!D107</f>
        <v>6686.0146999999997</v>
      </c>
      <c r="E106" s="17">
        <f>+[1]NEA!E107</f>
        <v>6641.6801999999998</v>
      </c>
      <c r="F106" s="17">
        <f>+[1]NEA!F107</f>
        <v>10508.3588</v>
      </c>
      <c r="G106" s="17">
        <f>+[1]NEA!G107</f>
        <v>7512.3917000000001</v>
      </c>
      <c r="H106" s="17">
        <f>+[1]NEA!H107</f>
        <v>10389.2369</v>
      </c>
      <c r="I106" s="17">
        <f>+[1]NEA!I107</f>
        <v>9790.0298000000003</v>
      </c>
      <c r="J106" s="17">
        <f>+[1]NEA!J107</f>
        <v>7966.8208000000004</v>
      </c>
      <c r="K106" s="17">
        <f>+[1]NEA!K107</f>
        <v>7617.9605000000001</v>
      </c>
      <c r="L106" s="17">
        <f>+[1]NEA!L107</f>
        <v>7191.2975999999999</v>
      </c>
      <c r="M106" s="17">
        <f>+[1]NEA!M107</f>
        <v>9679.5270999999993</v>
      </c>
      <c r="N106" s="17">
        <f>+[1]NEA!N107</f>
        <v>8725.8453000000009</v>
      </c>
      <c r="O106" s="18">
        <f>+[1]NEA!R107</f>
        <v>7156.4773999999998</v>
      </c>
      <c r="P106" s="19">
        <f>+[1]NEA!S107</f>
        <v>8661.4961999999996</v>
      </c>
      <c r="Q106" s="20">
        <f>+[1]NEA!T107</f>
        <v>9738.3444999999992</v>
      </c>
      <c r="R106" s="18">
        <f t="shared" si="68"/>
        <v>8663.8303999400014</v>
      </c>
      <c r="S106" s="19">
        <f t="shared" si="52"/>
        <v>8239.3336674814618</v>
      </c>
      <c r="T106" s="19">
        <f t="shared" si="53"/>
        <v>7668.583404222024</v>
      </c>
      <c r="U106" s="19">
        <f t="shared" si="54"/>
        <v>7324.3866098201934</v>
      </c>
      <c r="V106" s="19"/>
      <c r="W106" s="20">
        <f t="shared" si="55"/>
        <v>8189.0650805584501</v>
      </c>
      <c r="X106" s="21"/>
      <c r="Y106" s="41">
        <f t="shared" si="69"/>
        <v>1.2705034032927554E-2</v>
      </c>
      <c r="Z106" s="24">
        <f t="shared" si="70"/>
        <v>6.907353831087093E-3</v>
      </c>
      <c r="AA106" s="24">
        <f t="shared" si="71"/>
        <v>9.7912076256194691E-3</v>
      </c>
      <c r="AB106" s="24">
        <f t="shared" si="72"/>
        <v>2.4125531701248981E-2</v>
      </c>
      <c r="AC106" s="24">
        <f t="shared" si="73"/>
        <v>1.2710489718814388E-2</v>
      </c>
      <c r="AD106" s="24">
        <f t="shared" si="74"/>
        <v>1.2262887727371385E-2</v>
      </c>
      <c r="AE106" s="24">
        <f t="shared" si="75"/>
        <v>2.4873575173122608E-2</v>
      </c>
      <c r="AF106" s="24">
        <f t="shared" si="76"/>
        <v>-3.4272734129059401E-3</v>
      </c>
      <c r="AG106" s="24">
        <f t="shared" si="77"/>
        <v>3.8774015164798836E-2</v>
      </c>
      <c r="AH106" s="24">
        <f t="shared" si="78"/>
        <v>1.8306581860991766E-2</v>
      </c>
      <c r="AI106" s="24">
        <f t="shared" si="79"/>
        <v>1.2796964962815682E-2</v>
      </c>
      <c r="AJ106" s="24">
        <f t="shared" si="80"/>
        <v>3.3437599612023305E-2</v>
      </c>
      <c r="AK106" s="24">
        <f t="shared" si="81"/>
        <v>1.7715788205461047E-2</v>
      </c>
      <c r="AL106" s="24">
        <f t="shared" si="82"/>
        <v>-2.7839271852915015E-2</v>
      </c>
      <c r="AM106" s="24">
        <f t="shared" si="83"/>
        <v>2.1663293578033871E-2</v>
      </c>
      <c r="AN106" s="24">
        <f t="shared" si="84"/>
        <v>3.4452358789811566E-3</v>
      </c>
      <c r="AO106" s="24">
        <f t="shared" si="85"/>
        <v>1.2701201093034076E-2</v>
      </c>
      <c r="AP106" s="24">
        <f t="shared" si="86"/>
        <v>1.3226637007702768E-2</v>
      </c>
      <c r="AQ106" s="24">
        <f t="shared" si="87"/>
        <v>2.1348617208051479E-2</v>
      </c>
      <c r="AR106" s="24">
        <f t="shared" si="88"/>
        <v>1.8653227022309427E-2</v>
      </c>
      <c r="AS106" s="24" t="e">
        <f t="shared" si="89"/>
        <v>#DIV/0!</v>
      </c>
      <c r="AT106" s="24">
        <f t="shared" si="90"/>
        <v>1.5092410504757625E-2</v>
      </c>
      <c r="AU106" s="21"/>
      <c r="AV106" s="24">
        <f t="shared" si="91"/>
        <v>0.41582180765593058</v>
      </c>
      <c r="AW106" s="24">
        <f t="shared" si="92"/>
        <v>0.35796204517710262</v>
      </c>
      <c r="AX106" s="24">
        <f t="shared" si="93"/>
        <v>0.31401382840271008</v>
      </c>
      <c r="AY106" s="24">
        <f t="shared" si="94"/>
        <v>0.37225015833186337</v>
      </c>
      <c r="AZ106" s="24">
        <f t="shared" si="95"/>
        <v>1.0501854927249092</v>
      </c>
      <c r="BA106" s="24">
        <f t="shared" si="96"/>
        <v>0.24986506253940766</v>
      </c>
      <c r="BB106" s="24">
        <f t="shared" si="97"/>
        <v>0.42583656022886429</v>
      </c>
      <c r="BC106" s="24">
        <f t="shared" si="98"/>
        <v>0.30605607285876313</v>
      </c>
      <c r="BD106" s="24">
        <f t="shared" si="99"/>
        <v>0.43622230892270175</v>
      </c>
      <c r="BE106" s="24">
        <f t="shared" si="100"/>
        <v>0.42898655927815144</v>
      </c>
      <c r="BF106" s="24">
        <f t="shared" si="101"/>
        <v>1.0424989780117087</v>
      </c>
      <c r="BG106" s="24">
        <f t="shared" si="102"/>
        <v>0.58786325992114419</v>
      </c>
      <c r="BH106" s="24">
        <f t="shared" si="103"/>
        <v>0.31390110025131723</v>
      </c>
      <c r="BI106" s="24">
        <f t="shared" si="104"/>
        <v>0.22037686734535744</v>
      </c>
      <c r="BJ106" s="24">
        <f t="shared" si="105"/>
        <v>0.39960118902891217</v>
      </c>
      <c r="BK106" s="24">
        <f t="shared" si="106"/>
        <v>0.61603536592679586</v>
      </c>
      <c r="BL106" s="24">
        <f t="shared" si="107"/>
        <v>0.41580934324356655</v>
      </c>
      <c r="BM106" s="24">
        <f t="shared" si="108"/>
        <v>0.36539828161479515</v>
      </c>
      <c r="BN106" s="24">
        <f t="shared" si="109"/>
        <v>0.37964258043187171</v>
      </c>
      <c r="BO106" s="24">
        <f t="shared" si="110"/>
        <v>0.33989850021872536</v>
      </c>
      <c r="BP106" s="24" t="e">
        <f t="shared" si="111"/>
        <v>#DIV/0!</v>
      </c>
      <c r="BQ106" s="24">
        <f t="shared" si="112"/>
        <v>0.35969516045838867</v>
      </c>
      <c r="BR106" s="21"/>
      <c r="BS106" s="35">
        <f t="shared" si="113"/>
        <v>45778</v>
      </c>
      <c r="BT106" s="24">
        <f t="shared" si="58"/>
        <v>2.5331333021831369E-3</v>
      </c>
      <c r="BU106" s="24">
        <f t="shared" si="49"/>
        <v>2.7582730389608411E-4</v>
      </c>
      <c r="BV106" s="24">
        <f t="shared" si="50"/>
        <v>2.1214046585646849E-3</v>
      </c>
      <c r="BW106" s="24">
        <f t="shared" si="65"/>
        <v>1.2502492163499431E-3</v>
      </c>
      <c r="BX106" s="24">
        <f t="shared" si="66"/>
        <v>8.2760122929394426E-4</v>
      </c>
      <c r="BY106" s="24">
        <f t="shared" si="67"/>
        <v>1.5502479972251122E-3</v>
      </c>
      <c r="BZ106" s="24">
        <f t="shared" si="114"/>
        <v>-3.7897793389900231E-4</v>
      </c>
      <c r="CA106" s="24">
        <f t="shared" si="115"/>
        <v>9.80206829261452E-4</v>
      </c>
      <c r="CB106" s="24">
        <f t="shared" si="116"/>
        <v>9.988859069228037E-4</v>
      </c>
      <c r="CC106" s="24">
        <f t="shared" si="117"/>
        <v>1.4444237750381493E-4</v>
      </c>
      <c r="CD106" s="24">
        <f t="shared" si="118"/>
        <v>1.8120661272945102E-3</v>
      </c>
      <c r="CE106" s="24">
        <f t="shared" si="119"/>
        <v>5.8589431660485518E-4</v>
      </c>
      <c r="CF106" s="24">
        <f t="shared" si="120"/>
        <v>1.2700981331201339E-2</v>
      </c>
    </row>
    <row r="107" spans="1:84" x14ac:dyDescent="0.25">
      <c r="A107" s="31">
        <f>+[1]NEA!A108</f>
        <v>45809</v>
      </c>
      <c r="B107" s="17">
        <f>+[1]NEA!B108</f>
        <v>8755.8305</v>
      </c>
      <c r="C107" s="17">
        <f>+[1]NEA!C108</f>
        <v>8951.1178999999993</v>
      </c>
      <c r="D107" s="17">
        <f>+[1]NEA!D108</f>
        <v>6816.4717000000001</v>
      </c>
      <c r="E107" s="17">
        <f>+[1]NEA!E108</f>
        <v>6703.5045</v>
      </c>
      <c r="F107" s="17">
        <f>+[1]NEA!F108</f>
        <v>10827.413500000001</v>
      </c>
      <c r="G107" s="17">
        <f>+[1]NEA!G108</f>
        <v>7579.1543000000001</v>
      </c>
      <c r="H107" s="17">
        <f>+[1]NEA!H108</f>
        <v>10643.947</v>
      </c>
      <c r="I107" s="17">
        <f>+[1]NEA!I108</f>
        <v>9847.2536999999993</v>
      </c>
      <c r="J107" s="17">
        <f>+[1]NEA!J108</f>
        <v>8043.7290999999996</v>
      </c>
      <c r="K107" s="17">
        <f>+[1]NEA!K108</f>
        <v>7707.2624999999998</v>
      </c>
      <c r="L107" s="17">
        <f>+[1]NEA!L108</f>
        <v>7313.9650000000001</v>
      </c>
      <c r="M107" s="17">
        <f>+[1]NEA!M108</f>
        <v>9975.1533999999992</v>
      </c>
      <c r="N107" s="17">
        <f>+[1]NEA!N108</f>
        <v>8858.0738000000001</v>
      </c>
      <c r="O107" s="18">
        <f>+[1]NEA!R108</f>
        <v>6992.0433999999996</v>
      </c>
      <c r="P107" s="19">
        <f>+[1]NEA!S108</f>
        <v>8779.7885000000006</v>
      </c>
      <c r="Q107" s="20">
        <f>+[1]NEA!T108</f>
        <v>9906.2986000000001</v>
      </c>
      <c r="R107" s="18">
        <f t="shared" si="68"/>
        <v>8755.6121985900008</v>
      </c>
      <c r="S107" s="19">
        <f t="shared" si="52"/>
        <v>8298.6044158335608</v>
      </c>
      <c r="T107" s="19">
        <f t="shared" si="53"/>
        <v>7777.6334078535583</v>
      </c>
      <c r="U107" s="19">
        <f t="shared" si="54"/>
        <v>7401.5018739280777</v>
      </c>
      <c r="V107" s="19"/>
      <c r="W107" s="20">
        <f t="shared" si="55"/>
        <v>8282.9330486976451</v>
      </c>
      <c r="X107" s="21"/>
      <c r="Y107" s="41">
        <f t="shared" si="69"/>
        <v>1.0597560153735142E-2</v>
      </c>
      <c r="Z107" s="24">
        <f t="shared" si="70"/>
        <v>4.6755678232446307E-4</v>
      </c>
      <c r="AA107" s="24">
        <f t="shared" si="71"/>
        <v>1.9511922401247439E-2</v>
      </c>
      <c r="AB107" s="24">
        <f t="shared" si="72"/>
        <v>9.3085331028133211E-3</v>
      </c>
      <c r="AC107" s="24">
        <f t="shared" si="73"/>
        <v>3.0361991446276049E-2</v>
      </c>
      <c r="AD107" s="24">
        <f t="shared" si="74"/>
        <v>8.8869966671201173E-3</v>
      </c>
      <c r="AE107" s="24">
        <f t="shared" si="75"/>
        <v>2.451672846154862E-2</v>
      </c>
      <c r="AF107" s="24">
        <f t="shared" si="76"/>
        <v>5.8451201037201805E-3</v>
      </c>
      <c r="AG107" s="24">
        <f t="shared" si="77"/>
        <v>9.6535747358594826E-3</v>
      </c>
      <c r="AH107" s="24">
        <f t="shared" si="78"/>
        <v>1.1722560126165016E-2</v>
      </c>
      <c r="AI107" s="24">
        <f t="shared" si="79"/>
        <v>1.7057756030010474E-2</v>
      </c>
      <c r="AJ107" s="24">
        <f t="shared" si="80"/>
        <v>3.0541399073101383E-2</v>
      </c>
      <c r="AK107" s="24">
        <f t="shared" si="81"/>
        <v>1.5153660814958503E-2</v>
      </c>
      <c r="AL107" s="24">
        <f t="shared" si="82"/>
        <v>-2.2976946730803638E-2</v>
      </c>
      <c r="AM107" s="24">
        <f t="shared" si="83"/>
        <v>1.3657259354336704E-2</v>
      </c>
      <c r="AN107" s="24">
        <f t="shared" si="84"/>
        <v>1.7246678837455454E-2</v>
      </c>
      <c r="AO107" s="24">
        <f t="shared" si="85"/>
        <v>1.0593674438806655E-2</v>
      </c>
      <c r="AP107" s="24">
        <f t="shared" si="86"/>
        <v>7.193633701961355E-3</v>
      </c>
      <c r="AQ107" s="24">
        <f t="shared" si="87"/>
        <v>1.4220358296096247E-2</v>
      </c>
      <c r="AR107" s="24">
        <f t="shared" si="88"/>
        <v>1.0528562761076943E-2</v>
      </c>
      <c r="AS107" s="24" t="e">
        <f t="shared" si="89"/>
        <v>#DIV/0!</v>
      </c>
      <c r="AT107" s="24">
        <f t="shared" si="90"/>
        <v>1.1462598870052521E-2</v>
      </c>
      <c r="AU107" s="21"/>
      <c r="AV107" s="24">
        <f t="shared" si="91"/>
        <v>0.37076186308867309</v>
      </c>
      <c r="AW107" s="24">
        <f t="shared" si="92"/>
        <v>0.31556391107839832</v>
      </c>
      <c r="AX107" s="24">
        <f t="shared" si="93"/>
        <v>0.31551364773156099</v>
      </c>
      <c r="AY107" s="24">
        <f t="shared" si="94"/>
        <v>0.33033915439425399</v>
      </c>
      <c r="AZ107" s="24">
        <f t="shared" si="95"/>
        <v>0.76936550266788628</v>
      </c>
      <c r="BA107" s="24">
        <f t="shared" si="96"/>
        <v>0.22313178009141876</v>
      </c>
      <c r="BB107" s="24">
        <f t="shared" si="97"/>
        <v>0.39890199052495467</v>
      </c>
      <c r="BC107" s="24">
        <f t="shared" si="98"/>
        <v>0.2938044327879934</v>
      </c>
      <c r="BD107" s="24">
        <f t="shared" si="99"/>
        <v>0.38083528344547113</v>
      </c>
      <c r="BE107" s="24">
        <f t="shared" si="100"/>
        <v>0.38128850633978528</v>
      </c>
      <c r="BF107" s="24">
        <f t="shared" si="101"/>
        <v>0.96208790222692686</v>
      </c>
      <c r="BG107" s="24">
        <f t="shared" si="102"/>
        <v>0.56941492560654972</v>
      </c>
      <c r="BH107" s="24">
        <f t="shared" si="103"/>
        <v>0.31355536020285468</v>
      </c>
      <c r="BI107" s="24">
        <f t="shared" si="104"/>
        <v>0.13430980167206141</v>
      </c>
      <c r="BJ107" s="24">
        <f t="shared" si="105"/>
        <v>0.37611642877460438</v>
      </c>
      <c r="BK107" s="24">
        <f t="shared" si="106"/>
        <v>0.50671269246720052</v>
      </c>
      <c r="BL107" s="24">
        <f t="shared" si="107"/>
        <v>0.37074802772194393</v>
      </c>
      <c r="BM107" s="24">
        <f t="shared" si="108"/>
        <v>0.3301730287859419</v>
      </c>
      <c r="BN107" s="24">
        <f t="shared" si="109"/>
        <v>0.34957077766714773</v>
      </c>
      <c r="BO107" s="24">
        <f t="shared" si="110"/>
        <v>0.30732650499248182</v>
      </c>
      <c r="BP107" s="24" t="e">
        <f t="shared" si="111"/>
        <v>#DIV/0!</v>
      </c>
      <c r="BQ107" s="24">
        <f t="shared" si="112"/>
        <v>0.33144633874064944</v>
      </c>
      <c r="BR107" s="21"/>
      <c r="BS107" s="35">
        <f t="shared" si="113"/>
        <v>45809</v>
      </c>
      <c r="BT107" s="24">
        <f t="shared" si="58"/>
        <v>1.7048542089575318E-4</v>
      </c>
      <c r="BU107" s="24">
        <f t="shared" si="49"/>
        <v>5.4808721376471746E-4</v>
      </c>
      <c r="BV107" s="24">
        <f t="shared" si="50"/>
        <v>8.2774791741716382E-4</v>
      </c>
      <c r="BW107" s="24">
        <f t="shared" si="65"/>
        <v>2.9865301300156218E-3</v>
      </c>
      <c r="BX107" s="24">
        <f t="shared" si="66"/>
        <v>5.9950628190993873E-4</v>
      </c>
      <c r="BY107" s="24">
        <f t="shared" si="67"/>
        <v>1.5463678442499136E-3</v>
      </c>
      <c r="BZ107" s="24">
        <f t="shared" si="114"/>
        <v>6.3604030908031618E-4</v>
      </c>
      <c r="CA107" s="24">
        <f t="shared" si="115"/>
        <v>2.5032442067752364E-4</v>
      </c>
      <c r="CB107" s="24">
        <f t="shared" si="116"/>
        <v>6.4317132669155131E-4</v>
      </c>
      <c r="CC107" s="24">
        <f t="shared" si="117"/>
        <v>1.9255241430786885E-4</v>
      </c>
      <c r="CD107" s="24">
        <f t="shared" si="118"/>
        <v>1.6889981214363576E-3</v>
      </c>
      <c r="CE107" s="24">
        <f t="shared" si="119"/>
        <v>5.0363964708224831E-4</v>
      </c>
      <c r="CF107" s="24">
        <f t="shared" si="120"/>
        <v>1.0593451047528978E-2</v>
      </c>
    </row>
    <row r="108" spans="1:84" x14ac:dyDescent="0.25">
      <c r="A108" s="31">
        <f>+[1]NEA!A109</f>
        <v>45839</v>
      </c>
      <c r="B108" s="17">
        <f>+[1]NEA!B109</f>
        <v>8905.1319999999996</v>
      </c>
      <c r="C108" s="17">
        <f>+[1]NEA!C109</f>
        <v>9057.6348999999991</v>
      </c>
      <c r="D108" s="17">
        <f>+[1]NEA!D109</f>
        <v>6867.5212000000001</v>
      </c>
      <c r="E108" s="17">
        <f>+[1]NEA!E109</f>
        <v>6743.5257000000001</v>
      </c>
      <c r="F108" s="17">
        <f>+[1]NEA!F109</f>
        <v>11110.0077</v>
      </c>
      <c r="G108" s="17">
        <f>+[1]NEA!G109</f>
        <v>7678.9839000000002</v>
      </c>
      <c r="H108" s="17">
        <f>+[1]NEA!H109</f>
        <v>10700.1253</v>
      </c>
      <c r="I108" s="17">
        <f>+[1]NEA!I109</f>
        <v>10078.8266</v>
      </c>
      <c r="J108" s="17">
        <f>+[1]NEA!J109</f>
        <v>8217.8891000000003</v>
      </c>
      <c r="K108" s="17">
        <f>+[1]NEA!K109</f>
        <v>7936.7762000000002</v>
      </c>
      <c r="L108" s="17">
        <f>+[1]NEA!L109</f>
        <v>7671.4598999999998</v>
      </c>
      <c r="M108" s="17">
        <f>+[1]NEA!M109</f>
        <v>10378.2281</v>
      </c>
      <c r="N108" s="17">
        <f>+[1]NEA!N109</f>
        <v>9015.5432999999994</v>
      </c>
      <c r="O108" s="18">
        <f>+[1]NEA!R109</f>
        <v>7135.5784999999996</v>
      </c>
      <c r="P108" s="19">
        <f>+[1]NEA!S109</f>
        <v>8912.6926999999996</v>
      </c>
      <c r="Q108" s="20">
        <f>+[1]NEA!T109</f>
        <v>10124.570599999999</v>
      </c>
      <c r="R108" s="18">
        <f t="shared" si="68"/>
        <v>8904.9081823100005</v>
      </c>
      <c r="S108" s="19">
        <f t="shared" si="52"/>
        <v>8424.0492148036246</v>
      </c>
      <c r="T108" s="19">
        <f t="shared" si="53"/>
        <v>7930.8059738706825</v>
      </c>
      <c r="U108" s="19">
        <f t="shared" si="54"/>
        <v>7511.9007344398342</v>
      </c>
      <c r="V108" s="19"/>
      <c r="W108" s="20">
        <f t="shared" si="55"/>
        <v>8422.4538695978335</v>
      </c>
      <c r="X108" s="21"/>
      <c r="Y108" s="41">
        <f t="shared" si="69"/>
        <v>1.7051666315376801E-2</v>
      </c>
      <c r="Z108" s="24">
        <f t="shared" si="70"/>
        <v>1.1899854430472923E-2</v>
      </c>
      <c r="AA108" s="24">
        <f t="shared" si="71"/>
        <v>7.4891384057238497E-3</v>
      </c>
      <c r="AB108" s="24">
        <f t="shared" si="72"/>
        <v>5.9701906666878024E-3</v>
      </c>
      <c r="AC108" s="24">
        <f t="shared" si="73"/>
        <v>2.6099880640930495E-2</v>
      </c>
      <c r="AD108" s="24">
        <f t="shared" si="74"/>
        <v>1.3171601480655992E-2</v>
      </c>
      <c r="AE108" s="24">
        <f t="shared" si="75"/>
        <v>5.2779575095591724E-3</v>
      </c>
      <c r="AF108" s="24">
        <f t="shared" si="76"/>
        <v>2.351649577181103E-2</v>
      </c>
      <c r="AG108" s="24">
        <f t="shared" si="77"/>
        <v>2.1651649108869186E-2</v>
      </c>
      <c r="AH108" s="24">
        <f t="shared" si="78"/>
        <v>2.9778887121075792E-2</v>
      </c>
      <c r="AI108" s="24">
        <f t="shared" si="79"/>
        <v>4.8878399062615152E-2</v>
      </c>
      <c r="AJ108" s="24">
        <f t="shared" si="80"/>
        <v>4.0407869817821629E-2</v>
      </c>
      <c r="AK108" s="24">
        <f t="shared" si="81"/>
        <v>1.7776946044409714E-2</v>
      </c>
      <c r="AL108" s="24">
        <f t="shared" si="82"/>
        <v>2.0528347979075878E-2</v>
      </c>
      <c r="AM108" s="24">
        <f t="shared" si="83"/>
        <v>1.5137517264794953E-2</v>
      </c>
      <c r="AN108" s="24">
        <f t="shared" si="84"/>
        <v>2.2033658464524652E-2</v>
      </c>
      <c r="AO108" s="24">
        <f t="shared" si="85"/>
        <v>1.7051461432250559E-2</v>
      </c>
      <c r="AP108" s="24">
        <f t="shared" si="86"/>
        <v>1.5116372908523967E-2</v>
      </c>
      <c r="AQ108" s="24">
        <f t="shared" si="87"/>
        <v>1.9693981187446585E-2</v>
      </c>
      <c r="AR108" s="24">
        <f t="shared" si="88"/>
        <v>1.4915737696512554E-2</v>
      </c>
      <c r="AS108" s="24" t="e">
        <f t="shared" si="89"/>
        <v>#DIV/0!</v>
      </c>
      <c r="AT108" s="24">
        <f t="shared" si="90"/>
        <v>1.6844373856447659E-2</v>
      </c>
      <c r="AU108" s="21"/>
      <c r="AV108" s="24">
        <f t="shared" si="91"/>
        <v>0.33273954343639089</v>
      </c>
      <c r="AW108" s="24">
        <f t="shared" si="92"/>
        <v>0.30015024675644408</v>
      </c>
      <c r="AX108" s="24">
        <f t="shared" si="93"/>
        <v>0.25699970042591058</v>
      </c>
      <c r="AY108" s="24">
        <f t="shared" si="94"/>
        <v>0.28702721778793649</v>
      </c>
      <c r="AZ108" s="24">
        <f t="shared" si="95"/>
        <v>0.51799353966444683</v>
      </c>
      <c r="BA108" s="24">
        <f t="shared" si="96"/>
        <v>0.20494409731813623</v>
      </c>
      <c r="BB108" s="24">
        <f t="shared" si="97"/>
        <v>0.32879903977883473</v>
      </c>
      <c r="BC108" s="24">
        <f t="shared" si="98"/>
        <v>0.29158627592350794</v>
      </c>
      <c r="BD108" s="24">
        <f t="shared" si="99"/>
        <v>0.35495152100059757</v>
      </c>
      <c r="BE108" s="24">
        <f t="shared" si="100"/>
        <v>0.36459810833550188</v>
      </c>
      <c r="BF108" s="24">
        <f t="shared" si="101"/>
        <v>0.80816837231469152</v>
      </c>
      <c r="BG108" s="24">
        <f t="shared" si="102"/>
        <v>0.56970608557499203</v>
      </c>
      <c r="BH108" s="24">
        <f t="shared" si="103"/>
        <v>0.28356171738152613</v>
      </c>
      <c r="BI108" s="24">
        <f t="shared" si="104"/>
        <v>0.1118135232743771</v>
      </c>
      <c r="BJ108" s="24">
        <f t="shared" si="105"/>
        <v>0.35258380033456849</v>
      </c>
      <c r="BK108" s="24">
        <f t="shared" si="106"/>
        <v>0.39958202077499094</v>
      </c>
      <c r="BL108" s="24">
        <f t="shared" si="107"/>
        <v>0.33273021180768847</v>
      </c>
      <c r="BM108" s="24">
        <f t="shared" si="108"/>
        <v>0.30954354961115826</v>
      </c>
      <c r="BN108" s="24">
        <f t="shared" si="109"/>
        <v>0.32610952132315729</v>
      </c>
      <c r="BO108" s="24">
        <f t="shared" si="110"/>
        <v>0.27916763255899868</v>
      </c>
      <c r="BP108" s="24" t="e">
        <f t="shared" si="111"/>
        <v>#DIV/0!</v>
      </c>
      <c r="BQ108" s="24">
        <f t="shared" si="112"/>
        <v>0.30297071977930967</v>
      </c>
      <c r="BR108" s="21"/>
      <c r="BS108" s="35">
        <f t="shared" si="113"/>
        <v>45839</v>
      </c>
      <c r="BT108" s="24">
        <f t="shared" si="58"/>
        <v>4.2955551389442653E-3</v>
      </c>
      <c r="BU108" s="24">
        <f t="shared" si="49"/>
        <v>2.1222450571650549E-4</v>
      </c>
      <c r="BV108" s="24">
        <f t="shared" si="50"/>
        <v>5.3021346176128196E-4</v>
      </c>
      <c r="BW108" s="24">
        <f t="shared" si="65"/>
        <v>2.6175003753213318E-3</v>
      </c>
      <c r="BX108" s="24">
        <f t="shared" si="66"/>
        <v>8.8703668715377757E-4</v>
      </c>
      <c r="BY108" s="24">
        <f t="shared" si="67"/>
        <v>3.3748695569197891E-4</v>
      </c>
      <c r="BZ108" s="24">
        <f t="shared" si="114"/>
        <v>2.5469280464029192E-3</v>
      </c>
      <c r="CA108" s="24">
        <f t="shared" si="115"/>
        <v>5.6091903560719016E-4</v>
      </c>
      <c r="CB108" s="24">
        <f t="shared" si="116"/>
        <v>1.635670640266509E-3</v>
      </c>
      <c r="CC108" s="24">
        <f t="shared" si="117"/>
        <v>5.5527920966491932E-4</v>
      </c>
      <c r="CD108" s="24">
        <f t="shared" si="118"/>
        <v>2.2787327427135607E-3</v>
      </c>
      <c r="CE108" s="24">
        <f t="shared" si="119"/>
        <v>5.9348950393683106E-4</v>
      </c>
      <c r="CF108" s="24">
        <f t="shared" si="120"/>
        <v>1.7051036303181069E-2</v>
      </c>
    </row>
    <row r="109" spans="1:84" x14ac:dyDescent="0.25">
      <c r="A109" s="31">
        <f>+[1]NEA!A110</f>
        <v>45870</v>
      </c>
      <c r="B109" s="17">
        <f>+[1]NEA!B110</f>
        <v>9055.1527000000006</v>
      </c>
      <c r="C109" s="17">
        <f>+[1]NEA!C110</f>
        <v>9184.9274000000005</v>
      </c>
      <c r="D109" s="17">
        <f>+[1]NEA!D110</f>
        <v>7008.4080000000004</v>
      </c>
      <c r="E109" s="17">
        <f>+[1]NEA!E110</f>
        <v>6709.7412999999997</v>
      </c>
      <c r="F109" s="17">
        <f>+[1]NEA!F110</f>
        <v>11437.702300000001</v>
      </c>
      <c r="G109" s="17">
        <f>+[1]NEA!G110</f>
        <v>7721.7076999999999</v>
      </c>
      <c r="H109" s="17">
        <f>+[1]NEA!H110</f>
        <v>10951.804</v>
      </c>
      <c r="I109" s="17">
        <f>+[1]NEA!I110</f>
        <v>10340.953600000001</v>
      </c>
      <c r="J109" s="17">
        <f>+[1]NEA!J110</f>
        <v>8352.4136999999992</v>
      </c>
      <c r="K109" s="17">
        <f>+[1]NEA!K110</f>
        <v>7997.5686999999998</v>
      </c>
      <c r="L109" s="17">
        <f>+[1]NEA!L110</f>
        <v>7867.8442999999997</v>
      </c>
      <c r="M109" s="17">
        <f>+[1]NEA!M110</f>
        <v>10774.047500000001</v>
      </c>
      <c r="N109" s="17">
        <f>+[1]NEA!N110</f>
        <v>9185.5640000000003</v>
      </c>
      <c r="O109" s="18">
        <f>+[1]NEA!R110</f>
        <v>7169.2323999999999</v>
      </c>
      <c r="P109" s="19">
        <f>+[1]NEA!S110</f>
        <v>9048.9734000000008</v>
      </c>
      <c r="Q109" s="20">
        <f>+[1]NEA!T110</f>
        <v>10411.131799999999</v>
      </c>
      <c r="R109" s="18">
        <f t="shared" ref="R109" si="121">+SUMPRODUCT($C$3:$N$3,C109:N109)</f>
        <v>9054.9071435599981</v>
      </c>
      <c r="S109" s="19">
        <f t="shared" si="52"/>
        <v>8531.8182039686908</v>
      </c>
      <c r="T109" s="19">
        <f t="shared" si="53"/>
        <v>8014.6622379391783</v>
      </c>
      <c r="U109" s="19">
        <f t="shared" si="54"/>
        <v>7542.3608186030424</v>
      </c>
      <c r="V109" s="19"/>
      <c r="W109" s="20">
        <f t="shared" si="55"/>
        <v>8534.4659713273595</v>
      </c>
      <c r="X109" s="21"/>
      <c r="Y109" s="41">
        <f t="shared" ref="Y109" si="122">+B109/B108-1</f>
        <v>1.6846544217424375E-2</v>
      </c>
      <c r="Z109" s="24">
        <f t="shared" ref="Z109" si="123">+C109/C108-1</f>
        <v>1.4053613487998051E-2</v>
      </c>
      <c r="AA109" s="24">
        <f t="shared" ref="AA109" si="124">+D109/D108-1</f>
        <v>2.0514942130793967E-2</v>
      </c>
      <c r="AB109" s="24">
        <f t="shared" ref="AB109" si="125">+E109/E108-1</f>
        <v>-5.0099015712211648E-3</v>
      </c>
      <c r="AC109" s="24">
        <f t="shared" ref="AC109" si="126">+F109/F108-1</f>
        <v>2.9495443103968455E-2</v>
      </c>
      <c r="AD109" s="24">
        <f t="shared" ref="AD109" si="127">+G109/G108-1</f>
        <v>5.5637308993445878E-3</v>
      </c>
      <c r="AE109" s="24">
        <f t="shared" ref="AE109" si="128">+H109/H108-1</f>
        <v>2.3521098393118889E-2</v>
      </c>
      <c r="AF109" s="24">
        <f t="shared" ref="AF109" si="129">+I109/I108-1</f>
        <v>2.6007690220605673E-2</v>
      </c>
      <c r="AG109" s="24">
        <f t="shared" ref="AG109" si="130">+J109/J108-1</f>
        <v>1.6369726868180612E-2</v>
      </c>
      <c r="AH109" s="24">
        <f t="shared" ref="AH109" si="131">+K109/K108-1</f>
        <v>7.6595960964602749E-3</v>
      </c>
      <c r="AI109" s="24">
        <f t="shared" ref="AI109" si="132">+L109/L108-1</f>
        <v>2.5599351695757333E-2</v>
      </c>
      <c r="AJ109" s="24">
        <f t="shared" ref="AJ109" si="133">+M109/M108-1</f>
        <v>3.8139400694035652E-2</v>
      </c>
      <c r="AK109" s="24">
        <f t="shared" ref="AK109" si="134">+N109/N108-1</f>
        <v>1.8858619424522161E-2</v>
      </c>
      <c r="AL109" s="24">
        <f t="shared" ref="AL109" si="135">+O109/O108-1</f>
        <v>4.7163520098616463E-3</v>
      </c>
      <c r="AM109" s="24">
        <f t="shared" ref="AM109" si="136">+P109/P108-1</f>
        <v>1.5290631528225074E-2</v>
      </c>
      <c r="AN109" s="24">
        <f t="shared" ref="AN109" si="137">+Q109/Q108-1</f>
        <v>2.8303541090424211E-2</v>
      </c>
      <c r="AO109" s="24">
        <f t="shared" ref="AO109" si="138">+R109/R108-1</f>
        <v>1.6844526431836426E-2</v>
      </c>
      <c r="AP109" s="24">
        <f t="shared" ref="AP109" si="139">+S109/S108-1</f>
        <v>1.2793015142371633E-2</v>
      </c>
      <c r="AQ109" s="24">
        <f t="shared" ref="AQ109" si="140">+T109/T108-1</f>
        <v>1.0573485764848289E-2</v>
      </c>
      <c r="AR109" s="24">
        <f t="shared" ref="AR109" si="141">+U109/U108-1</f>
        <v>4.0549103669005326E-3</v>
      </c>
      <c r="AS109" s="24" t="e">
        <f t="shared" ref="AS109" si="142">+V109/V108-1</f>
        <v>#DIV/0!</v>
      </c>
      <c r="AT109" s="24">
        <f t="shared" ref="AT109" si="143">+W109/W108-1</f>
        <v>1.3299224129187825E-2</v>
      </c>
      <c r="AU109" s="21"/>
      <c r="AV109" s="24">
        <f t="shared" ref="AV109" si="144">+B109/B97-1</f>
        <v>0.29850236088269622</v>
      </c>
      <c r="AW109" s="24">
        <f t="shared" ref="AW109" si="145">+C109/C97-1</f>
        <v>0.25300755225065741</v>
      </c>
      <c r="AX109" s="24">
        <f t="shared" ref="AX109" si="146">+D109/D97-1</f>
        <v>0.23868447277982319</v>
      </c>
      <c r="AY109" s="24">
        <f t="shared" ref="AY109" si="147">+E109/E97-1</f>
        <v>0.25397991379387364</v>
      </c>
      <c r="AZ109" s="24">
        <f t="shared" ref="AZ109" si="148">+F109/F97-1</f>
        <v>0.49305493386826771</v>
      </c>
      <c r="BA109" s="24">
        <f t="shared" ref="BA109" si="149">+G109/G97-1</f>
        <v>0.16550442116771991</v>
      </c>
      <c r="BB109" s="24">
        <f t="shared" ref="BB109" si="150">+H109/H97-1</f>
        <v>0.31032184183723133</v>
      </c>
      <c r="BC109" s="24">
        <f t="shared" ref="BC109" si="151">+I109/I97-1</f>
        <v>0.27998133627581434</v>
      </c>
      <c r="BD109" s="24">
        <f t="shared" ref="BD109" si="152">+J109/J97-1</f>
        <v>0.31523976702575962</v>
      </c>
      <c r="BE109" s="24">
        <f t="shared" ref="BE109" si="153">+K109/K97-1</f>
        <v>0.31243152358116011</v>
      </c>
      <c r="BF109" s="24">
        <f t="shared" ref="BF109" si="154">+L109/L97-1</f>
        <v>0.77627486026910586</v>
      </c>
      <c r="BG109" s="24">
        <f t="shared" ref="BG109" si="155">+M109/M97-1</f>
        <v>0.53387755232205691</v>
      </c>
      <c r="BH109" s="24">
        <f t="shared" ref="BH109" si="156">+N109/N97-1</f>
        <v>0.27993685679545321</v>
      </c>
      <c r="BI109" s="24">
        <f t="shared" ref="BI109" si="157">+O109/O97-1</f>
        <v>4.4563504408172916E-2</v>
      </c>
      <c r="BJ109" s="24">
        <f t="shared" ref="BJ109" si="158">+P109/P97-1</f>
        <v>0.32091263083901422</v>
      </c>
      <c r="BK109" s="24">
        <f t="shared" ref="BK109" si="159">+Q109/Q97-1</f>
        <v>0.38113606136554834</v>
      </c>
      <c r="BL109" s="24">
        <f t="shared" ref="BL109" si="160">+R109/R97-1</f>
        <v>0.29848962135218282</v>
      </c>
      <c r="BM109" s="24">
        <f t="shared" ref="BM109" si="161">+S109/S97-1</f>
        <v>0.26918273624696076</v>
      </c>
      <c r="BN109" s="24">
        <f t="shared" ref="BN109" si="162">+T109/T97-1</f>
        <v>0.29210051270302539</v>
      </c>
      <c r="BO109" s="24">
        <f t="shared" ref="BO109" si="163">+U109/U97-1</f>
        <v>0.24415187701244645</v>
      </c>
      <c r="BP109" s="24" t="e">
        <f t="shared" ref="BP109" si="164">+V109/V97-1</f>
        <v>#DIV/0!</v>
      </c>
      <c r="BQ109" s="24">
        <f t="shared" ref="BQ109" si="165">+W109/W97-1</f>
        <v>0.27584864829443534</v>
      </c>
      <c r="BR109" s="21"/>
      <c r="BS109" s="35">
        <f t="shared" ref="BS109" si="166">+A109</f>
        <v>45870</v>
      </c>
      <c r="BT109" s="24">
        <f t="shared" ref="BT109" si="167">(C109-C108)/$B108*C$3</f>
        <v>5.0473122408517352E-3</v>
      </c>
      <c r="BU109" s="24">
        <f t="shared" ref="BU109" si="168">(D109-D108)/$B108*D$3</f>
        <v>5.7587911330230803E-4</v>
      </c>
      <c r="BV109" s="24">
        <f t="shared" ref="BV109" si="169">(E109-E108)/$B108*E$3</f>
        <v>-4.4008223572655113E-4</v>
      </c>
      <c r="BW109" s="24">
        <f t="shared" ref="BW109" si="170">(F109-F108)/$B108*F$3</f>
        <v>2.9843501544951903E-3</v>
      </c>
      <c r="BX109" s="24">
        <f t="shared" ref="BX109" si="171">(G109-G108)/$B108*G$3</f>
        <v>3.7325798651833365E-4</v>
      </c>
      <c r="BY109" s="24">
        <f t="shared" ref="BY109" si="172">(H109-H108)/$B108*H$3</f>
        <v>1.4865921830243527E-3</v>
      </c>
      <c r="BZ109" s="24">
        <f t="shared" ref="BZ109" si="173">(I109-I108)/$B108*I$3</f>
        <v>2.8346385095695428E-3</v>
      </c>
      <c r="CA109" s="24">
        <f t="shared" ref="CA109" si="174">(J109-J108)/$B108*J$3</f>
        <v>4.2600084086344447E-4</v>
      </c>
      <c r="CB109" s="24">
        <f t="shared" ref="CB109" si="175">(K109-K108)/$B108*K$3</f>
        <v>4.2598492644465837E-4</v>
      </c>
      <c r="CC109" s="24">
        <f t="shared" ref="CC109" si="176">(L109-L108)/$B108*L$3</f>
        <v>2.9992007305450371E-4</v>
      </c>
      <c r="CD109" s="24">
        <f t="shared" ref="CD109" si="177">(M109-M108)/$B108*M$3</f>
        <v>2.2001987505631602E-3</v>
      </c>
      <c r="CE109" s="24">
        <f t="shared" ref="CE109" si="178">(N109-N108)/$B108*N$3</f>
        <v>6.3005052592146095E-4</v>
      </c>
      <c r="CF109" s="24">
        <f t="shared" ref="CF109" si="179">+SUM(BT109:CE109)</f>
        <v>1.6844103068882142E-2</v>
      </c>
    </row>
    <row r="110" spans="1:84" x14ac:dyDescent="0.25">
      <c r="A110" s="31">
        <f>+[1]NEA!A111</f>
        <v>45901</v>
      </c>
      <c r="B110" s="17">
        <f>+[1]NEA!B111</f>
        <v>9217.6682000000001</v>
      </c>
      <c r="C110" s="17">
        <f>+[1]NEA!C111</f>
        <v>9358.7021999999997</v>
      </c>
      <c r="D110" s="17">
        <f>+[1]NEA!D111</f>
        <v>7095.9378999999999</v>
      </c>
      <c r="E110" s="17">
        <f>+[1]NEA!E111</f>
        <v>6875.5295999999998</v>
      </c>
      <c r="F110" s="17">
        <f>+[1]NEA!F111</f>
        <v>11745.5798</v>
      </c>
      <c r="G110" s="17">
        <f>+[1]NEA!G111</f>
        <v>7774.5380999999998</v>
      </c>
      <c r="H110" s="17">
        <f>+[1]NEA!H111</f>
        <v>11138.408299999999</v>
      </c>
      <c r="I110" s="17">
        <f>+[1]NEA!I111</f>
        <v>10614.9465</v>
      </c>
      <c r="J110" s="17">
        <f>+[1]NEA!J111</f>
        <v>8500.6162999999997</v>
      </c>
      <c r="K110" s="17">
        <f>+[1]NEA!K111</f>
        <v>8048.2424000000001</v>
      </c>
      <c r="L110" s="17">
        <f>+[1]NEA!L111</f>
        <v>7982.2184999999999</v>
      </c>
      <c r="M110" s="17">
        <f>+[1]NEA!M111</f>
        <v>10792.572099999999</v>
      </c>
      <c r="N110" s="17">
        <f>+[1]NEA!N111</f>
        <v>9296.3032999999996</v>
      </c>
      <c r="O110" s="18">
        <f>+[1]NEA!R111</f>
        <v>7458.8014000000003</v>
      </c>
      <c r="P110" s="19">
        <f>+[1]NEA!S111</f>
        <v>9186.1980999999996</v>
      </c>
      <c r="Q110" s="20">
        <f>+[1]NEA!T111</f>
        <v>10584.041999999999</v>
      </c>
      <c r="R110" s="18">
        <f t="shared" ref="R110" si="180">+SUMPRODUCT($C$3:$N$3,C110:N110)</f>
        <v>9217.4327353400004</v>
      </c>
      <c r="S110" s="19">
        <f t="shared" si="52"/>
        <v>8663.1296865833556</v>
      </c>
      <c r="T110" s="19">
        <f t="shared" si="53"/>
        <v>8106.4102491585463</v>
      </c>
      <c r="U110" s="19">
        <f t="shared" si="54"/>
        <v>7646.6418825726141</v>
      </c>
      <c r="V110" s="19"/>
      <c r="W110" s="20">
        <f t="shared" si="55"/>
        <v>8684.6926614503027</v>
      </c>
      <c r="X110" s="21"/>
      <c r="Y110" s="41">
        <f t="shared" ref="Y110" si="181">+B110/B109-1</f>
        <v>1.7947295355935866E-2</v>
      </c>
      <c r="Z110" s="24">
        <f t="shared" ref="Z110" si="182">+C110/C109-1</f>
        <v>1.8919561628761405E-2</v>
      </c>
      <c r="AA110" s="24">
        <f t="shared" ref="AA110" si="183">+D110/D109-1</f>
        <v>1.2489270031082578E-2</v>
      </c>
      <c r="AB110" s="24">
        <f t="shared" ref="AB110" si="184">+E110/E109-1</f>
        <v>2.4708597930593879E-2</v>
      </c>
      <c r="AC110" s="24">
        <f t="shared" ref="AC110" si="185">+F110/F109-1</f>
        <v>2.6917775259808874E-2</v>
      </c>
      <c r="AD110" s="24">
        <f t="shared" ref="AD110" si="186">+G110/G109-1</f>
        <v>6.8418026235310681E-3</v>
      </c>
      <c r="AE110" s="24">
        <f t="shared" ref="AE110" si="187">+H110/H109-1</f>
        <v>1.7038681481151396E-2</v>
      </c>
      <c r="AF110" s="24">
        <f t="shared" ref="AF110" si="188">+I110/I109-1</f>
        <v>2.6495902660272908E-2</v>
      </c>
      <c r="AG110" s="24">
        <f t="shared" ref="AG110" si="189">+J110/J109-1</f>
        <v>1.7743685277466614E-2</v>
      </c>
      <c r="AH110" s="24">
        <f t="shared" ref="AH110" si="190">+K110/K109-1</f>
        <v>6.3361381315798493E-3</v>
      </c>
      <c r="AI110" s="24">
        <f t="shared" ref="AI110" si="191">+L110/L109-1</f>
        <v>1.4536917056175103E-2</v>
      </c>
      <c r="AJ110" s="24">
        <f t="shared" ref="AJ110" si="192">+M110/M109-1</f>
        <v>1.7193724085584616E-3</v>
      </c>
      <c r="AK110" s="24">
        <f t="shared" ref="AK110" si="193">+N110/N109-1</f>
        <v>1.2055797553639502E-2</v>
      </c>
      <c r="AL110" s="24">
        <f t="shared" ref="AL110" si="194">+O110/O109-1</f>
        <v>4.0390516563530543E-2</v>
      </c>
      <c r="AM110" s="24">
        <f t="shared" ref="AM110" si="195">+P110/P109-1</f>
        <v>1.5164670502843869E-2</v>
      </c>
      <c r="AN110" s="24">
        <f t="shared" ref="AN110" si="196">+Q110/Q109-1</f>
        <v>1.6608203922651388E-2</v>
      </c>
      <c r="AO110" s="24">
        <f t="shared" ref="AO110" si="197">+R110/R109-1</f>
        <v>1.7948896571025941E-2</v>
      </c>
      <c r="AP110" s="24">
        <f t="shared" ref="AP110" si="198">+S110/S109-1</f>
        <v>1.5390797069912088E-2</v>
      </c>
      <c r="AQ110" s="24">
        <f t="shared" ref="AQ110" si="199">+T110/T109-1</f>
        <v>1.1447520618530715E-2</v>
      </c>
      <c r="AR110" s="24">
        <f t="shared" ref="AR110" si="200">+U110/U109-1</f>
        <v>1.3826050818513735E-2</v>
      </c>
      <c r="AS110" s="24" t="e">
        <f t="shared" ref="AS110" si="201">+V110/V109-1</f>
        <v>#DIV/0!</v>
      </c>
      <c r="AT110" s="24">
        <f t="shared" ref="AT110" si="202">+W110/W109-1</f>
        <v>1.7602353870488141E-2</v>
      </c>
      <c r="AU110" s="21"/>
      <c r="AV110" s="24">
        <f t="shared" ref="AV110" si="203">+B110/B98-1</f>
        <v>0.28000596894739282</v>
      </c>
      <c r="AW110" s="24">
        <f t="shared" ref="AW110" si="204">+C110/C98-1</f>
        <v>0.246974760822124</v>
      </c>
      <c r="AX110" s="24">
        <f t="shared" ref="AX110" si="205">+D110/D98-1</f>
        <v>0.23369617809888465</v>
      </c>
      <c r="AY110" s="24">
        <f t="shared" ref="AY110" si="206">+E110/E98-1</f>
        <v>0.22855496452269097</v>
      </c>
      <c r="AZ110" s="24">
        <f t="shared" ref="AZ110" si="207">+F110/F98-1</f>
        <v>0.42234043702313384</v>
      </c>
      <c r="BA110" s="24">
        <f t="shared" ref="BA110" si="208">+G110/G98-1</f>
        <v>0.14892642517827892</v>
      </c>
      <c r="BB110" s="24">
        <f t="shared" ref="BB110" si="209">+H110/H98-1</f>
        <v>0.28197702707258276</v>
      </c>
      <c r="BC110" s="24">
        <f t="shared" ref="BC110" si="210">+I110/I98-1</f>
        <v>0.28443645644230164</v>
      </c>
      <c r="BD110" s="24">
        <f t="shared" ref="BD110" si="211">+J110/J98-1</f>
        <v>0.31544747969251086</v>
      </c>
      <c r="BE110" s="24">
        <f t="shared" ref="BE110" si="212">+K110/K98-1</f>
        <v>0.25877245542229477</v>
      </c>
      <c r="BF110" s="24">
        <f t="shared" ref="BF110" si="213">+L110/L98-1</f>
        <v>0.74991794332788708</v>
      </c>
      <c r="BG110" s="24">
        <f t="shared" ref="BG110" si="214">+M110/M98-1</f>
        <v>0.49355268370353866</v>
      </c>
      <c r="BH110" s="24">
        <f t="shared" ref="BH110" si="215">+N110/N98-1</f>
        <v>0.26475189169201019</v>
      </c>
      <c r="BI110" s="24">
        <f t="shared" ref="BI110" si="216">+O110/O98-1</f>
        <v>5.8224812745332866E-2</v>
      </c>
      <c r="BJ110" s="24">
        <f t="shared" ref="BJ110" si="217">+P110/P98-1</f>
        <v>0.30068387509178818</v>
      </c>
      <c r="BK110" s="24">
        <f t="shared" ref="BK110" si="218">+Q110/Q98-1</f>
        <v>0.34690045952615178</v>
      </c>
      <c r="BL110" s="24">
        <f t="shared" ref="BL110" si="219">+R110/R98-1</f>
        <v>0.27999682206182808</v>
      </c>
      <c r="BM110" s="24">
        <f t="shared" ref="BM110" si="220">+S110/S98-1</f>
        <v>0.25310509872166054</v>
      </c>
      <c r="BN110" s="24">
        <f t="shared" ref="BN110" si="221">+T110/T98-1</f>
        <v>0.26244329661034982</v>
      </c>
      <c r="BO110" s="24">
        <f t="shared" ref="BO110" si="222">+U110/U98-1</f>
        <v>0.21695166776338737</v>
      </c>
      <c r="BP110" s="24" t="e">
        <f t="shared" ref="BP110" si="223">+V110/V98-1</f>
        <v>#DIV/0!</v>
      </c>
      <c r="BQ110" s="24">
        <f t="shared" ref="BQ110" si="224">+W110/W98-1</f>
        <v>0.25751451468425324</v>
      </c>
      <c r="BR110" s="21"/>
      <c r="BS110" s="35">
        <f t="shared" ref="BS110" si="225">+A110</f>
        <v>45901</v>
      </c>
      <c r="BT110" s="24">
        <f t="shared" ref="BT110" si="226">(C110-C109)/$B109*C$3</f>
        <v>6.7762393316680054E-3</v>
      </c>
      <c r="BU110" s="24">
        <f t="shared" ref="BU110" si="227">(D110-D109)/$B109*D$3</f>
        <v>3.5185363135841797E-4</v>
      </c>
      <c r="BV110" s="24">
        <f t="shared" ref="BV110" si="228">(E110-E109)/$B109*E$3</f>
        <v>2.123812092092055E-3</v>
      </c>
      <c r="BW110" s="24">
        <f t="shared" ref="BW110" si="229">(F110-F109)/$B109*F$3</f>
        <v>2.7574206727623597E-3</v>
      </c>
      <c r="BX110" s="24">
        <f t="shared" ref="BX110" si="230">(G110-G109)/$B109*G$3</f>
        <v>4.5390787501573405E-4</v>
      </c>
      <c r="BY110" s="24">
        <f t="shared" ref="BY110" si="231">(H110-H109)/$B109*H$3</f>
        <v>1.0839558983914152E-3</v>
      </c>
      <c r="BZ110" s="24">
        <f t="shared" ref="BZ110" si="232">(I110-I109)/$B109*I$3</f>
        <v>2.9138676225747054E-3</v>
      </c>
      <c r="CA110" s="24">
        <f t="shared" ref="CA110" si="233">(J110-J109)/$B109*J$3</f>
        <v>4.6153979490594512E-4</v>
      </c>
      <c r="CB110" s="24">
        <f t="shared" ref="CB110" si="234">(K110-K109)/$B109*K$3</f>
        <v>3.4919774240803439E-4</v>
      </c>
      <c r="CC110" s="24">
        <f t="shared" ref="CC110" si="235">(L110-L109)/$B109*L$3</f>
        <v>1.7177944663484277E-4</v>
      </c>
      <c r="CD110" s="24">
        <f t="shared" ref="CD110" si="236">(M110-M109)/$B109*M$3</f>
        <v>1.0126474178618122E-4</v>
      </c>
      <c r="CE110" s="24">
        <f t="shared" ref="CE110" si="237">(N110-N109)/$B109*N$3</f>
        <v>4.0357098561131675E-4</v>
      </c>
      <c r="CF110" s="24">
        <f t="shared" ref="CF110" si="238">+SUM(BT110:CE110)</f>
        <v>1.7948409835209012E-2</v>
      </c>
    </row>
    <row r="111" spans="1:84" x14ac:dyDescent="0.25">
      <c r="A111" s="31">
        <f>+[1]NEA!A112</f>
        <v>45931</v>
      </c>
      <c r="B111" s="17">
        <f>+[1]NEA!B112</f>
        <v>9419.0223999999998</v>
      </c>
      <c r="C111" s="17">
        <f>+[1]NEA!C112</f>
        <v>9563.1121000000003</v>
      </c>
      <c r="D111" s="17">
        <f>+[1]NEA!D112</f>
        <v>7285.3433000000005</v>
      </c>
      <c r="E111" s="17">
        <f>+[1]NEA!E112</f>
        <v>6992.7318999999998</v>
      </c>
      <c r="F111" s="17">
        <f>+[1]NEA!F112</f>
        <v>11980.707200000001</v>
      </c>
      <c r="G111" s="17">
        <f>+[1]NEA!G112</f>
        <v>7824.4949999999999</v>
      </c>
      <c r="H111" s="17">
        <f>+[1]NEA!H112</f>
        <v>11379.4463</v>
      </c>
      <c r="I111" s="17">
        <f>+[1]NEA!I112</f>
        <v>10966.1702</v>
      </c>
      <c r="J111" s="17">
        <f>+[1]NEA!J112</f>
        <v>8682.7204999999994</v>
      </c>
      <c r="K111" s="17">
        <f>+[1]NEA!K112</f>
        <v>8240.8642999999993</v>
      </c>
      <c r="L111" s="17">
        <f>+[1]NEA!L112</f>
        <v>8017.1427999999996</v>
      </c>
      <c r="M111" s="17">
        <f>+[1]NEA!M112</f>
        <v>11072.050499999999</v>
      </c>
      <c r="N111" s="17">
        <f>+[1]NEA!N112</f>
        <v>9531.5792999999994</v>
      </c>
      <c r="O111" s="18">
        <f>+[1]NEA!R112</f>
        <v>7624.7311</v>
      </c>
      <c r="P111" s="19">
        <f>+[1]NEA!S112</f>
        <v>9389.3598999999995</v>
      </c>
      <c r="Q111" s="20">
        <f>+[1]NEA!T112</f>
        <v>10803.2528</v>
      </c>
      <c r="R111" s="18">
        <f t="shared" ref="R111" si="239">+SUMPRODUCT($C$3:$N$3,C111:N111)</f>
        <v>9418.7848187400014</v>
      </c>
      <c r="S111" s="19">
        <f t="shared" si="52"/>
        <v>8841.8875844548184</v>
      </c>
      <c r="T111" s="19">
        <f t="shared" si="53"/>
        <v>8257.2812529377043</v>
      </c>
      <c r="U111" s="19">
        <f t="shared" si="54"/>
        <v>7775.5002096127246</v>
      </c>
      <c r="V111" s="19"/>
      <c r="W111" s="20">
        <f t="shared" si="55"/>
        <v>8870.9347498228799</v>
      </c>
      <c r="X111" s="21"/>
      <c r="Y111" s="41">
        <f t="shared" ref="Y111" si="240">+B111/B110-1</f>
        <v>2.1844374914688158E-2</v>
      </c>
      <c r="Z111" s="24">
        <f t="shared" ref="Z111" si="241">+C111/C110-1</f>
        <v>2.184169296465055E-2</v>
      </c>
      <c r="AA111" s="24">
        <f t="shared" ref="AA111" si="242">+D111/D110-1</f>
        <v>2.6692088159339766E-2</v>
      </c>
      <c r="AB111" s="24">
        <f t="shared" ref="AB111" si="243">+E111/E110-1</f>
        <v>1.7046294150198982E-2</v>
      </c>
      <c r="AC111" s="24">
        <f t="shared" ref="AC111" si="244">+F111/F110-1</f>
        <v>2.0018373209639284E-2</v>
      </c>
      <c r="AD111" s="24">
        <f t="shared" ref="AD111" si="245">+G111/G110-1</f>
        <v>6.4257064995283386E-3</v>
      </c>
      <c r="AE111" s="24">
        <f t="shared" ref="AE111" si="246">+H111/H110-1</f>
        <v>2.1640255367546546E-2</v>
      </c>
      <c r="AF111" s="24">
        <f t="shared" ref="AF111" si="247">+I111/I110-1</f>
        <v>3.3087656164823898E-2</v>
      </c>
      <c r="AG111" s="24">
        <f t="shared" ref="AG111" si="248">+J111/J110-1</f>
        <v>2.1422470274302219E-2</v>
      </c>
      <c r="AH111" s="24">
        <f t="shared" ref="AH111" si="249">+K111/K110-1</f>
        <v>2.3933411846541741E-2</v>
      </c>
      <c r="AI111" s="24">
        <f t="shared" ref="AI111" si="250">+L111/L110-1</f>
        <v>4.3752623409143432E-3</v>
      </c>
      <c r="AJ111" s="24">
        <f t="shared" ref="AJ111" si="251">+M111/M110-1</f>
        <v>2.5895439697827038E-2</v>
      </c>
      <c r="AK111" s="24">
        <f t="shared" ref="AK111" si="252">+N111/N110-1</f>
        <v>2.5308554638056924E-2</v>
      </c>
      <c r="AL111" s="24">
        <f t="shared" ref="AL111" si="253">+O111/O110-1</f>
        <v>2.2246161427491584E-2</v>
      </c>
      <c r="AM111" s="24">
        <f t="shared" ref="AM111" si="254">+P111/P110-1</f>
        <v>2.2115982889591601E-2</v>
      </c>
      <c r="AN111" s="24">
        <f t="shared" ref="AN111" si="255">+Q111/Q110-1</f>
        <v>2.0711444644682997E-2</v>
      </c>
      <c r="AO111" s="24">
        <f t="shared" ref="AO111" si="256">+R111/R110-1</f>
        <v>2.1844703311802771E-2</v>
      </c>
      <c r="AP111" s="24">
        <f t="shared" ref="AP111" si="257">+S111/S110-1</f>
        <v>2.063433243395929E-2</v>
      </c>
      <c r="AQ111" s="24">
        <f t="shared" ref="AQ111" si="258">+T111/T110-1</f>
        <v>1.8611321058518815E-2</v>
      </c>
      <c r="AR111" s="24">
        <f t="shared" ref="AR111" si="259">+U111/U110-1</f>
        <v>1.6851623107104086E-2</v>
      </c>
      <c r="AS111" s="24" t="e">
        <f t="shared" ref="AS111" si="260">+V111/V110-1</f>
        <v>#DIV/0!</v>
      </c>
      <c r="AT111" s="24">
        <f t="shared" ref="AT111" si="261">+W111/W110-1</f>
        <v>2.1444868072219903E-2</v>
      </c>
      <c r="AU111" s="21"/>
      <c r="AV111" s="24">
        <f t="shared" ref="AV111" si="262">+B111/B99-1</f>
        <v>0.27528893708230284</v>
      </c>
      <c r="AW111" s="24">
        <f t="shared" ref="AW111" si="263">+C111/C99-1</f>
        <v>0.25997768957847045</v>
      </c>
      <c r="AX111" s="24">
        <f t="shared" ref="AX111" si="264">+D111/D99-1</f>
        <v>0.24117392722606756</v>
      </c>
      <c r="AY111" s="24">
        <f t="shared" ref="AY111" si="265">+E111/E99-1</f>
        <v>0.19048409394047416</v>
      </c>
      <c r="AZ111" s="24">
        <f t="shared" ref="AZ111" si="266">+F111/F99-1</f>
        <v>0.35358534497515248</v>
      </c>
      <c r="BA111" s="24">
        <f t="shared" ref="BA111" si="267">+G111/G99-1</f>
        <v>0.13003300804768303</v>
      </c>
      <c r="BB111" s="24">
        <f t="shared" ref="BB111" si="268">+H111/H99-1</f>
        <v>0.27089673397933534</v>
      </c>
      <c r="BC111" s="24">
        <f t="shared" ref="BC111" si="269">+I111/I99-1</f>
        <v>0.31882423893501288</v>
      </c>
      <c r="BD111" s="24">
        <f t="shared" ref="BD111" si="270">+J111/J99-1</f>
        <v>0.323176528083021</v>
      </c>
      <c r="BE111" s="24">
        <f t="shared" ref="BE111" si="271">+K111/K99-1</f>
        <v>0.25623921456819998</v>
      </c>
      <c r="BF111" s="24">
        <f t="shared" ref="BF111" si="272">+L111/L99-1</f>
        <v>0.73331489282296514</v>
      </c>
      <c r="BG111" s="24">
        <f t="shared" ref="BG111" si="273">+M111/M99-1</f>
        <v>0.45831637273379666</v>
      </c>
      <c r="BH111" s="24">
        <f t="shared" ref="BH111" si="274">+N111/N99-1</f>
        <v>0.2620049748387574</v>
      </c>
      <c r="BI111" s="24">
        <f t="shared" ref="BI111" si="275">+O111/O99-1</f>
        <v>6.4645011586608625E-2</v>
      </c>
      <c r="BJ111" s="24">
        <f t="shared" ref="BJ111" si="276">+P111/P99-1</f>
        <v>0.29681298154369817</v>
      </c>
      <c r="BK111" s="24">
        <f t="shared" ref="BK111" si="277">+Q111/Q99-1</f>
        <v>0.33050058164779283</v>
      </c>
      <c r="BL111" s="24">
        <f t="shared" ref="BL111" si="278">+R111/R99-1</f>
        <v>0.27528760349947934</v>
      </c>
      <c r="BM111" s="24">
        <f t="shared" ref="BM111" si="279">+S111/S99-1</f>
        <v>0.25068222160080489</v>
      </c>
      <c r="BN111" s="24">
        <f t="shared" ref="BN111" si="280">+T111/T99-1</f>
        <v>0.24053334988620301</v>
      </c>
      <c r="BO111" s="24">
        <f t="shared" ref="BO111" si="281">+U111/U99-1</f>
        <v>0.19696604146749985</v>
      </c>
      <c r="BP111" s="24" t="e">
        <f t="shared" ref="BP111" si="282">+V111/V99-1</f>
        <v>#DIV/0!</v>
      </c>
      <c r="BQ111" s="24">
        <f t="shared" ref="BQ111" si="283">+W111/W99-1</f>
        <v>0.25272616761839517</v>
      </c>
      <c r="BR111" s="21"/>
      <c r="BS111" s="35">
        <f t="shared" ref="BS111" si="284">+A111</f>
        <v>45931</v>
      </c>
      <c r="BT111" s="24">
        <f t="shared" ref="BT111" si="285">(C111-C110)/$B110*C$3</f>
        <v>7.8303030792538399E-3</v>
      </c>
      <c r="BU111" s="24">
        <f t="shared" ref="BU111" si="286">(D111-D110)/$B110*D$3</f>
        <v>7.4795017681370012E-4</v>
      </c>
      <c r="BV111" s="24">
        <f t="shared" ref="BV111" si="287">(E111-E110)/$B110*E$3</f>
        <v>1.4749355807795286E-3</v>
      </c>
      <c r="BW111" s="24">
        <f t="shared" ref="BW111" si="288">(F111-F110)/$B110*F$3</f>
        <v>2.0687262468397486E-3</v>
      </c>
      <c r="BX111" s="24">
        <f t="shared" ref="BX111" si="289">(G111-G110)/$B110*G$3</f>
        <v>4.2165184683041758E-4</v>
      </c>
      <c r="BY111" s="24">
        <f t="shared" ref="BY111" si="290">(H111-H110)/$B110*H$3</f>
        <v>1.3754670405688961E-3</v>
      </c>
      <c r="BZ111" s="24">
        <f t="shared" ref="BZ111" si="291">(I111-I110)/$B110*I$3</f>
        <v>3.669349077893696E-3</v>
      </c>
      <c r="CA111" s="24">
        <f t="shared" ref="CA111" si="292">(J111-J110)/$B110*J$3</f>
        <v>5.5711903797969135E-4</v>
      </c>
      <c r="CB111" s="24">
        <f t="shared" ref="CB111" si="293">(K111-K110)/$B110*K$3</f>
        <v>1.3039747471057757E-3</v>
      </c>
      <c r="CC111" s="24">
        <f t="shared" ref="CC111" si="294">(L111-L110)/$B110*L$3</f>
        <v>5.1528268288068287E-5</v>
      </c>
      <c r="CD111" s="24">
        <f t="shared" ref="CD111" si="295">(M111-M110)/$B110*M$3</f>
        <v>1.5008330197869345E-3</v>
      </c>
      <c r="CE111" s="24">
        <f t="shared" ref="CE111" si="296">(N111-N110)/$B110*N$3</f>
        <v>8.4230716831399884E-4</v>
      </c>
      <c r="CF111" s="24">
        <f t="shared" ref="CF111" si="297">+SUM(BT111:CE111)</f>
        <v>2.1844145290454295E-2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0F1F3-A115-4CE1-A054-D59D176E969E}">
  <sheetPr codeName="Hoja6"/>
  <dimension ref="A1:CU111"/>
  <sheetViews>
    <sheetView zoomScale="85" workbookViewId="0">
      <pane xSplit="1" ySplit="4" topLeftCell="B100" activePane="bottomRight" state="frozen"/>
      <selection pane="topRight" activeCell="B1" sqref="B1"/>
      <selection pane="bottomLeft" activeCell="A5" sqref="A5"/>
      <selection pane="bottomRight" activeCell="A111" sqref="A111:XFD111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3.140625" customWidth="1"/>
  </cols>
  <sheetData>
    <row r="1" spans="1:99" x14ac:dyDescent="0.25">
      <c r="A1" s="25"/>
      <c r="B1" s="226" t="s">
        <v>0</v>
      </c>
      <c r="C1" s="227"/>
      <c r="D1" s="227"/>
      <c r="E1" s="227"/>
      <c r="F1" s="227"/>
      <c r="G1" s="227"/>
      <c r="H1" s="227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8"/>
      <c r="X1" s="21"/>
      <c r="Y1" s="226" t="s">
        <v>1</v>
      </c>
      <c r="Z1" s="227"/>
      <c r="AA1" s="227"/>
      <c r="AB1" s="227"/>
      <c r="AC1" s="227"/>
      <c r="AD1" s="227"/>
      <c r="AE1" s="227"/>
      <c r="AF1" s="227"/>
      <c r="AG1" s="227"/>
      <c r="AH1" s="227"/>
      <c r="AI1" s="227"/>
      <c r="AJ1" s="227"/>
      <c r="AK1" s="227"/>
      <c r="AL1" s="227"/>
      <c r="AM1" s="227"/>
      <c r="AN1" s="227"/>
      <c r="AO1" s="227"/>
      <c r="AP1" s="227"/>
      <c r="AQ1" s="227"/>
      <c r="AR1" s="227"/>
      <c r="AS1" s="227"/>
      <c r="AT1" s="228"/>
      <c r="AU1" s="21"/>
      <c r="AV1" s="226" t="s">
        <v>2</v>
      </c>
      <c r="AW1" s="227"/>
      <c r="AX1" s="227"/>
      <c r="AY1" s="227"/>
      <c r="AZ1" s="227"/>
      <c r="BA1" s="227"/>
      <c r="BB1" s="227"/>
      <c r="BC1" s="227"/>
      <c r="BD1" s="227"/>
      <c r="BE1" s="227"/>
      <c r="BF1" s="227"/>
      <c r="BG1" s="227"/>
      <c r="BH1" s="227"/>
      <c r="BI1" s="227"/>
      <c r="BJ1" s="227"/>
      <c r="BK1" s="227"/>
      <c r="BL1" s="227"/>
      <c r="BM1" s="227"/>
      <c r="BN1" s="227"/>
      <c r="BO1" s="227"/>
      <c r="BP1" s="227"/>
      <c r="BQ1" s="228"/>
      <c r="BR1" s="21"/>
      <c r="BS1" s="226" t="s">
        <v>29</v>
      </c>
      <c r="BT1" s="227"/>
      <c r="BU1" s="227"/>
      <c r="BV1" s="227"/>
      <c r="BW1" s="227"/>
      <c r="BX1" s="227"/>
      <c r="BY1" s="227"/>
      <c r="BZ1" s="227"/>
      <c r="CA1" s="227"/>
      <c r="CB1" s="227"/>
      <c r="CC1" s="227"/>
      <c r="CD1" s="227"/>
      <c r="CE1" s="227"/>
      <c r="CF1" s="227"/>
      <c r="CG1" s="21"/>
      <c r="CH1" s="226" t="s">
        <v>30</v>
      </c>
      <c r="CI1" s="227"/>
      <c r="CJ1" s="227"/>
      <c r="CK1" s="227"/>
      <c r="CL1" s="227"/>
      <c r="CM1" s="227"/>
      <c r="CN1" s="227"/>
      <c r="CO1" s="227"/>
      <c r="CP1" s="227"/>
      <c r="CQ1" s="227"/>
      <c r="CR1" s="227"/>
      <c r="CS1" s="227"/>
      <c r="CT1" s="227"/>
      <c r="CU1" s="227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1</v>
      </c>
      <c r="S2" s="28">
        <f>+SUM($C$3:$E$3,$G$3,$K$3,$M$3:$N$3)</f>
        <v>0.66850000000000009</v>
      </c>
      <c r="T2" s="28">
        <f>+SUM($E$3,$G$3,$K$3,$M$3:$N$3)</f>
        <v>0.34859999999999997</v>
      </c>
      <c r="U2" s="28">
        <f>+SUM($E$3,$G$3,$K$3,$N$3)</f>
        <v>0.28009999999999996</v>
      </c>
      <c r="V2" s="27"/>
      <c r="W2" s="28">
        <f>+SUM(E3,G3:L3,N3)</f>
        <v>0.52279999999999993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0.52279999999999993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1</v>
      </c>
      <c r="BM2" s="28"/>
      <c r="BN2" s="28"/>
      <c r="BO2" s="28"/>
      <c r="BP2" s="27"/>
      <c r="BQ2" s="28">
        <f>+SUM(AY3,BA3:BF3,BH3)</f>
        <v>0.52279999999999993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+[1]CUY!C3</f>
        <v>0.28420000000000001</v>
      </c>
      <c r="D3" s="32">
        <f>+[1]CUY!D3</f>
        <v>3.5700000000000003E-2</v>
      </c>
      <c r="E3" s="32">
        <f>+[1]CUY!E3</f>
        <v>0.1138</v>
      </c>
      <c r="F3" s="32">
        <f>+[1]CUY!F3</f>
        <v>8.8800000000000004E-2</v>
      </c>
      <c r="G3" s="32">
        <f>+[1]CUY!G3</f>
        <v>6.2799999999999995E-2</v>
      </c>
      <c r="H3" s="32">
        <f>+[1]CUY!H3</f>
        <v>7.3999999999999996E-2</v>
      </c>
      <c r="I3" s="32">
        <f>+[1]CUY!I3</f>
        <v>0.121</v>
      </c>
      <c r="J3" s="32">
        <f>+[1]CUY!J3</f>
        <v>2.53E-2</v>
      </c>
      <c r="K3" s="32">
        <f>+[1]CUY!K3</f>
        <v>6.7199999999999996E-2</v>
      </c>
      <c r="L3" s="32">
        <f>+[1]CUY!L3</f>
        <v>2.24E-2</v>
      </c>
      <c r="M3" s="32">
        <f>+[1]CUY!M3</f>
        <v>6.8500000000000005E-2</v>
      </c>
      <c r="N3" s="32">
        <f>+[1]CUY!N3</f>
        <v>3.6299999999999999E-2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0.28420000000000001</v>
      </c>
      <c r="AA3" s="32">
        <f t="shared" ref="AA3:AK3" si="0">+D3</f>
        <v>3.5700000000000003E-2</v>
      </c>
      <c r="AB3" s="32">
        <f t="shared" si="0"/>
        <v>0.1138</v>
      </c>
      <c r="AC3" s="32">
        <f t="shared" si="0"/>
        <v>8.8800000000000004E-2</v>
      </c>
      <c r="AD3" s="32">
        <f t="shared" si="0"/>
        <v>6.2799999999999995E-2</v>
      </c>
      <c r="AE3" s="32">
        <f t="shared" si="0"/>
        <v>7.3999999999999996E-2</v>
      </c>
      <c r="AF3" s="32">
        <f t="shared" si="0"/>
        <v>0.121</v>
      </c>
      <c r="AG3" s="32">
        <f t="shared" si="0"/>
        <v>2.53E-2</v>
      </c>
      <c r="AH3" s="32">
        <f t="shared" si="0"/>
        <v>6.7199999999999996E-2</v>
      </c>
      <c r="AI3" s="32">
        <f t="shared" si="0"/>
        <v>2.24E-2</v>
      </c>
      <c r="AJ3" s="32">
        <f t="shared" si="0"/>
        <v>6.8500000000000005E-2</v>
      </c>
      <c r="AK3" s="32">
        <f t="shared" si="0"/>
        <v>3.6299999999999999E-2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0.28420000000000001</v>
      </c>
      <c r="AX3" s="32">
        <f t="shared" ref="AX3:BH3" si="1">+AA3</f>
        <v>3.5700000000000003E-2</v>
      </c>
      <c r="AY3" s="32">
        <f t="shared" si="1"/>
        <v>0.1138</v>
      </c>
      <c r="AZ3" s="32">
        <f t="shared" si="1"/>
        <v>8.8800000000000004E-2</v>
      </c>
      <c r="BA3" s="32">
        <f t="shared" si="1"/>
        <v>6.2799999999999995E-2</v>
      </c>
      <c r="BB3" s="32">
        <f t="shared" si="1"/>
        <v>7.3999999999999996E-2</v>
      </c>
      <c r="BC3" s="32">
        <f t="shared" si="1"/>
        <v>0.121</v>
      </c>
      <c r="BD3" s="32">
        <f t="shared" si="1"/>
        <v>2.53E-2</v>
      </c>
      <c r="BE3" s="32">
        <f t="shared" si="1"/>
        <v>6.7199999999999996E-2</v>
      </c>
      <c r="BF3" s="32">
        <f t="shared" si="1"/>
        <v>2.24E-2</v>
      </c>
      <c r="BG3" s="32">
        <f t="shared" si="1"/>
        <v>6.8500000000000005E-2</v>
      </c>
      <c r="BH3" s="32">
        <f t="shared" si="1"/>
        <v>3.6299999999999999E-2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0.28420000000000001</v>
      </c>
      <c r="BU3" s="32">
        <f t="shared" ref="BU3:CE3" si="2">+AX3</f>
        <v>3.5700000000000003E-2</v>
      </c>
      <c r="BV3" s="32">
        <f t="shared" si="2"/>
        <v>0.1138</v>
      </c>
      <c r="BW3" s="32">
        <f t="shared" si="2"/>
        <v>8.8800000000000004E-2</v>
      </c>
      <c r="BX3" s="32">
        <f t="shared" si="2"/>
        <v>6.2799999999999995E-2</v>
      </c>
      <c r="BY3" s="32">
        <f t="shared" si="2"/>
        <v>7.3999999999999996E-2</v>
      </c>
      <c r="BZ3" s="32">
        <f t="shared" si="2"/>
        <v>0.121</v>
      </c>
      <c r="CA3" s="32">
        <f t="shared" si="2"/>
        <v>2.53E-2</v>
      </c>
      <c r="CB3" s="32">
        <f t="shared" si="2"/>
        <v>6.7199999999999996E-2</v>
      </c>
      <c r="CC3" s="32">
        <f t="shared" si="2"/>
        <v>2.24E-2</v>
      </c>
      <c r="CD3" s="32">
        <f t="shared" si="2"/>
        <v>6.8500000000000005E-2</v>
      </c>
      <c r="CE3" s="32">
        <f t="shared" si="2"/>
        <v>3.6299999999999999E-2</v>
      </c>
      <c r="CF3" s="29"/>
      <c r="CG3" s="22"/>
      <c r="CH3" s="29">
        <v>1</v>
      </c>
      <c r="CI3" s="32">
        <f>+BT3</f>
        <v>0.28420000000000001</v>
      </c>
      <c r="CJ3" s="32">
        <f t="shared" ref="CJ3:CT3" si="3">+BU3</f>
        <v>3.5700000000000003E-2</v>
      </c>
      <c r="CK3" s="32">
        <f t="shared" si="3"/>
        <v>0.1138</v>
      </c>
      <c r="CL3" s="32">
        <f t="shared" si="3"/>
        <v>8.8800000000000004E-2</v>
      </c>
      <c r="CM3" s="32">
        <f t="shared" si="3"/>
        <v>6.2799999999999995E-2</v>
      </c>
      <c r="CN3" s="32">
        <f t="shared" si="3"/>
        <v>7.3999999999999996E-2</v>
      </c>
      <c r="CO3" s="32">
        <f t="shared" si="3"/>
        <v>0.121</v>
      </c>
      <c r="CP3" s="32">
        <f t="shared" si="3"/>
        <v>2.53E-2</v>
      </c>
      <c r="CQ3" s="32">
        <f t="shared" si="3"/>
        <v>6.7199999999999996E-2</v>
      </c>
      <c r="CR3" s="32">
        <f t="shared" si="3"/>
        <v>2.24E-2</v>
      </c>
      <c r="CS3" s="32">
        <f t="shared" si="3"/>
        <v>6.8500000000000005E-2</v>
      </c>
      <c r="CT3" s="32">
        <f t="shared" si="3"/>
        <v>3.6299999999999999E-2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33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33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33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+[1]CUY!A6</f>
        <v>42705</v>
      </c>
      <c r="B5" s="17">
        <f>+[1]CUY!B6</f>
        <v>100</v>
      </c>
      <c r="C5" s="17">
        <f>+[1]CUY!C6</f>
        <v>100</v>
      </c>
      <c r="D5" s="17">
        <f>+[1]CUY!D6</f>
        <v>100</v>
      </c>
      <c r="E5" s="17">
        <f>+[1]CUY!E6</f>
        <v>100</v>
      </c>
      <c r="F5" s="17">
        <f>+[1]CUY!F6</f>
        <v>100</v>
      </c>
      <c r="G5" s="17">
        <f>+[1]CUY!G6</f>
        <v>100</v>
      </c>
      <c r="H5" s="17">
        <f>+[1]CUY!H6</f>
        <v>100</v>
      </c>
      <c r="I5" s="17">
        <f>+[1]CUY!I6</f>
        <v>100</v>
      </c>
      <c r="J5" s="17">
        <f>+[1]CUY!J6</f>
        <v>100</v>
      </c>
      <c r="K5" s="17">
        <f>+[1]CUY!K6</f>
        <v>100</v>
      </c>
      <c r="L5" s="17">
        <f>+[1]CUY!L6</f>
        <v>100</v>
      </c>
      <c r="M5" s="17">
        <f>+[1]CUY!M6</f>
        <v>100</v>
      </c>
      <c r="N5" s="17">
        <f>+[1]CUY!N6</f>
        <v>100</v>
      </c>
      <c r="O5" s="17">
        <f>+[1]CUY!R6</f>
        <v>100</v>
      </c>
      <c r="P5" s="17">
        <f>+[1]CUY!S6</f>
        <v>100</v>
      </c>
      <c r="Q5" s="17">
        <f>+[1]CUY!T6</f>
        <v>100</v>
      </c>
      <c r="R5" s="18">
        <f>+SUMPRODUCT($C$3:$N$3,C5:N5)</f>
        <v>99.999999999999986</v>
      </c>
      <c r="S5" s="19">
        <f>+($C$3*$C5+$D$3*$D5+$E$3*$E5+$G$3*$G5+$K$3*$K5+$M$3*$M5+$N$3*$N5)/SUM($C$3:$E$3,$G$3,$K$3,$M$3:$N$3)</f>
        <v>100</v>
      </c>
      <c r="T5" s="19">
        <f>+($E$3*$E5+$G$3*$G5+$K$3*$K5+$M$3*$M5+$N$3*$N5)/SUM($E$3,$G$3,$K$3,$M$3:$N$3)</f>
        <v>100.00000000000001</v>
      </c>
      <c r="U5" s="19">
        <f>+($E$3*$E5+$G$3*$G5+$K$3*$K5+$N$3*$N5)/SUM($E$3,$G$3,$K$3,$N$3)</f>
        <v>100</v>
      </c>
      <c r="V5" s="19"/>
      <c r="W5" s="20">
        <f>($E$3*$E5+SUMPRODUCT($G$3:$L$3,$G5:$L5)+$N$3*$N5)/SUM($E$3,$G$3:$L$3,$N$3)</f>
        <v>100.00000000000003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+[1]CUY!A7</f>
        <v>42736</v>
      </c>
      <c r="B6" s="17">
        <f>+[1]CUY!B7</f>
        <v>101.70740000000001</v>
      </c>
      <c r="C6" s="17">
        <f>+[1]CUY!C7</f>
        <v>101.4532</v>
      </c>
      <c r="D6" s="17">
        <f>+[1]CUY!D7</f>
        <v>101.3446</v>
      </c>
      <c r="E6" s="17">
        <f>+[1]CUY!E7</f>
        <v>99.890100000000004</v>
      </c>
      <c r="F6" s="17">
        <f>+[1]CUY!F7</f>
        <v>102.9333</v>
      </c>
      <c r="G6" s="17">
        <f>+[1]CUY!G7</f>
        <v>101.2098</v>
      </c>
      <c r="H6" s="17">
        <f>+[1]CUY!H7</f>
        <v>103.1395</v>
      </c>
      <c r="I6" s="17">
        <f>+[1]CUY!I7</f>
        <v>102.6271</v>
      </c>
      <c r="J6" s="17">
        <f>+[1]CUY!J7</f>
        <v>102.79730000000001</v>
      </c>
      <c r="K6" s="17">
        <f>+[1]CUY!K7</f>
        <v>101.494</v>
      </c>
      <c r="L6" s="17">
        <f>+[1]CUY!L7</f>
        <v>100</v>
      </c>
      <c r="M6" s="17">
        <f>+[1]CUY!M7</f>
        <v>101.8587</v>
      </c>
      <c r="N6" s="17">
        <f>+[1]CUY!N7</f>
        <v>102.0274</v>
      </c>
      <c r="O6" s="18">
        <f>+[1]CUY!R7</f>
        <v>100.66079999999999</v>
      </c>
      <c r="P6" s="19">
        <f>+[1]CUY!S7</f>
        <v>101.7235</v>
      </c>
      <c r="Q6" s="20">
        <f>+[1]CUY!T7</f>
        <v>102.2456</v>
      </c>
      <c r="R6" s="18">
        <f t="shared" ref="R6:R69" si="4">+SUMPRODUCT($C$3:$N$3,C6:N6)</f>
        <v>101.70723367999999</v>
      </c>
      <c r="S6" s="19">
        <f t="shared" ref="S6:S69" si="5">+($C$3*$C6+$D$3*$D6+$E$3*$E6+$G$3*$G6+$K$3*$K6+$M$3*$M6+$N$3*$N6)/SUM($C$3:$E$3,$G$3,$K$3,$M$3:$N$3)</f>
        <v>101.23527726252802</v>
      </c>
      <c r="T6" s="19">
        <f t="shared" ref="T6:T69" si="6">+($E$3*$E6+$G$3*$G6+$K$3*$K6+$M$3*$M6+$N$3*$N6)/SUM($E$3,$G$3,$K$3,$M$3:$N$3)</f>
        <v>101.04641764199656</v>
      </c>
      <c r="U6" s="19">
        <f t="shared" ref="U6:U69" si="7">+($E$3*$E6+$G$3*$G6+$K$3*$K6+$N$3*$N6)/SUM($E$3,$G$3,$K$3,$N$3)</f>
        <v>100.84776951088898</v>
      </c>
      <c r="V6" s="19"/>
      <c r="W6" s="20">
        <f t="shared" ref="W6:W69" si="8">($E$3*$E6+SUMPRODUCT($G$3:$L$3,$G6:$L6)+$N$3*$N6)/SUM($E$3,$G$3:$L$3,$N$3)</f>
        <v>101.64199317138485</v>
      </c>
      <c r="X6" s="21"/>
      <c r="Y6" s="41">
        <f t="shared" ref="Y6:AN21" si="9">+B6/B5-1</f>
        <v>1.7074000000000034E-2</v>
      </c>
      <c r="Z6" s="24">
        <f t="shared" si="9"/>
        <v>1.4531999999999989E-2</v>
      </c>
      <c r="AA6" s="24">
        <f t="shared" si="9"/>
        <v>1.3446000000000069E-2</v>
      </c>
      <c r="AB6" s="24">
        <f t="shared" si="9"/>
        <v>-1.0989999999999611E-3</v>
      </c>
      <c r="AC6" s="24">
        <f t="shared" si="9"/>
        <v>2.9333000000000053E-2</v>
      </c>
      <c r="AD6" s="24">
        <f t="shared" si="9"/>
        <v>1.2097999999999942E-2</v>
      </c>
      <c r="AE6" s="24">
        <f t="shared" si="9"/>
        <v>3.1395000000000062E-2</v>
      </c>
      <c r="AF6" s="24">
        <f t="shared" si="9"/>
        <v>2.6270999999999933E-2</v>
      </c>
      <c r="AG6" s="24">
        <f t="shared" si="9"/>
        <v>2.7973000000000026E-2</v>
      </c>
      <c r="AH6" s="24">
        <f t="shared" si="9"/>
        <v>1.4939999999999953E-2</v>
      </c>
      <c r="AI6" s="24">
        <f t="shared" si="9"/>
        <v>0</v>
      </c>
      <c r="AJ6" s="24">
        <f t="shared" si="9"/>
        <v>1.8586999999999909E-2</v>
      </c>
      <c r="AK6" s="24">
        <f t="shared" si="9"/>
        <v>2.0273999999999903E-2</v>
      </c>
      <c r="AL6" s="24">
        <f t="shared" si="9"/>
        <v>6.6079999999999472E-3</v>
      </c>
      <c r="AM6" s="24">
        <f t="shared" si="9"/>
        <v>1.7235000000000111E-2</v>
      </c>
      <c r="AN6" s="24">
        <f t="shared" si="9"/>
        <v>2.2456000000000031E-2</v>
      </c>
      <c r="AO6" s="24">
        <f t="shared" ref="AO6:AT21" si="10">+R6/R5-1</f>
        <v>1.7072336800000087E-2</v>
      </c>
      <c r="AP6" s="24">
        <f t="shared" si="10"/>
        <v>1.2352772625280117E-2</v>
      </c>
      <c r="AQ6" s="24">
        <f t="shared" si="10"/>
        <v>1.0464176419965332E-2</v>
      </c>
      <c r="AR6" s="24">
        <f t="shared" si="10"/>
        <v>8.4776951088898489E-3</v>
      </c>
      <c r="AS6" s="24" t="e">
        <f t="shared" si="10"/>
        <v>#DIV/0!</v>
      </c>
      <c r="AT6" s="24">
        <f>+W6/W5-1</f>
        <v>1.6419931713848257E-2</v>
      </c>
      <c r="AU6" s="21"/>
      <c r="BR6" s="21"/>
      <c r="BS6" s="35">
        <f t="shared" ref="BS6:BS69" si="11">+A6</f>
        <v>42736</v>
      </c>
      <c r="BT6" s="24">
        <f>(C6-C5)/$B5*C$3</f>
        <v>4.1299943999999868E-3</v>
      </c>
      <c r="BU6" s="24">
        <f t="shared" ref="BU6:CE21" si="12">(D6-D5)/$B5*D$3</f>
        <v>4.8002219999999994E-4</v>
      </c>
      <c r="BV6" s="24">
        <f t="shared" si="12"/>
        <v>-1.2506619999999558E-4</v>
      </c>
      <c r="BW6" s="24">
        <f t="shared" si="12"/>
        <v>2.6047704000000025E-3</v>
      </c>
      <c r="BX6" s="24">
        <f t="shared" si="12"/>
        <v>7.5975440000000075E-4</v>
      </c>
      <c r="BY6" s="24">
        <f t="shared" si="12"/>
        <v>2.3232299999999982E-3</v>
      </c>
      <c r="BZ6" s="24">
        <f t="shared" si="12"/>
        <v>3.1787909999999981E-3</v>
      </c>
      <c r="CA6" s="24">
        <f t="shared" si="12"/>
        <v>7.0771690000000177E-4</v>
      </c>
      <c r="CB6" s="24">
        <f t="shared" si="12"/>
        <v>1.0039679999999998E-3</v>
      </c>
      <c r="CC6" s="24">
        <f t="shared" si="12"/>
        <v>0</v>
      </c>
      <c r="CD6" s="24">
        <f t="shared" si="12"/>
        <v>1.2732094999999993E-3</v>
      </c>
      <c r="CE6" s="24">
        <f t="shared" si="12"/>
        <v>7.3594619999999998E-4</v>
      </c>
      <c r="CF6" s="24">
        <f>+SUM(BT6:CE6)</f>
        <v>1.7072336799999994E-2</v>
      </c>
      <c r="CG6" s="21"/>
      <c r="CH6" s="24">
        <f>+CH$3*(B$95-B$55)/$B$55</f>
        <v>13.87684705173894</v>
      </c>
      <c r="CI6" s="56">
        <f>+CI$3*(C$95-C$55)/$B$55</f>
        <v>4.4164761717253329</v>
      </c>
      <c r="CJ6" s="56">
        <f t="shared" ref="CJ6:CT6" si="13">+CJ$3*(D$95-D$55)/$B$55</f>
        <v>0.36179485934147515</v>
      </c>
      <c r="CK6" s="56">
        <f t="shared" si="13"/>
        <v>1.2457900639080075</v>
      </c>
      <c r="CL6" s="56">
        <f t="shared" si="13"/>
        <v>1.1246412025416104</v>
      </c>
      <c r="CM6" s="56">
        <f t="shared" si="13"/>
        <v>0.81427479840994199</v>
      </c>
      <c r="CN6" s="56">
        <f t="shared" si="13"/>
        <v>1.2730334066151281</v>
      </c>
      <c r="CO6" s="56">
        <f t="shared" si="13"/>
        <v>1.8856689659452259</v>
      </c>
      <c r="CP6" s="56">
        <f t="shared" si="13"/>
        <v>0.2743528654024503</v>
      </c>
      <c r="CQ6" s="56">
        <f t="shared" si="13"/>
        <v>0.79534765629650728</v>
      </c>
      <c r="CR6" s="56">
        <f t="shared" si="13"/>
        <v>0.16875848933008639</v>
      </c>
      <c r="CS6" s="56">
        <f t="shared" si="13"/>
        <v>1.0098367855455972</v>
      </c>
      <c r="CT6" s="56">
        <f t="shared" si="13"/>
        <v>0.50659128237777773</v>
      </c>
    </row>
    <row r="7" spans="1:99" x14ac:dyDescent="0.25">
      <c r="A7" s="31">
        <f>+[1]CUY!A8</f>
        <v>42767</v>
      </c>
      <c r="B7" s="17">
        <f>+[1]CUY!B8</f>
        <v>103.26519999999999</v>
      </c>
      <c r="C7" s="17">
        <f>+[1]CUY!C8</f>
        <v>103.2726</v>
      </c>
      <c r="D7" s="17">
        <f>+[1]CUY!D8</f>
        <v>103.6784</v>
      </c>
      <c r="E7" s="17">
        <f>+[1]CUY!E8</f>
        <v>97.656899999999993</v>
      </c>
      <c r="F7" s="17">
        <f>+[1]CUY!F8</f>
        <v>106.73820000000001</v>
      </c>
      <c r="G7" s="17">
        <f>+[1]CUY!G8</f>
        <v>101.4084</v>
      </c>
      <c r="H7" s="17">
        <f>+[1]CUY!H8</f>
        <v>105.49209999999999</v>
      </c>
      <c r="I7" s="17">
        <f>+[1]CUY!I8</f>
        <v>105.0294</v>
      </c>
      <c r="J7" s="17">
        <f>+[1]CUY!J8</f>
        <v>105.09269999999999</v>
      </c>
      <c r="K7" s="17">
        <f>+[1]CUY!K8</f>
        <v>103.06950000000001</v>
      </c>
      <c r="L7" s="17">
        <f>+[1]CUY!L8</f>
        <v>102.6468</v>
      </c>
      <c r="M7" s="17">
        <f>+[1]CUY!M8</f>
        <v>103.79470000000001</v>
      </c>
      <c r="N7" s="17">
        <f>+[1]CUY!N8</f>
        <v>103.145</v>
      </c>
      <c r="O7" s="18">
        <f>+[1]CUY!R8</f>
        <v>100.3694</v>
      </c>
      <c r="P7" s="19">
        <f>+[1]CUY!S8</f>
        <v>103.14879999999999</v>
      </c>
      <c r="Q7" s="20">
        <f>+[1]CUY!T8</f>
        <v>105.2775</v>
      </c>
      <c r="R7" s="18">
        <f t="shared" si="4"/>
        <v>103.26502398000001</v>
      </c>
      <c r="S7" s="19">
        <f t="shared" si="5"/>
        <v>102.18932743455495</v>
      </c>
      <c r="T7" s="19">
        <f t="shared" si="6"/>
        <v>101.15368212851408</v>
      </c>
      <c r="U7" s="19">
        <f t="shared" si="7"/>
        <v>100.50780664048555</v>
      </c>
      <c r="V7" s="19"/>
      <c r="W7" s="20">
        <f t="shared" si="8"/>
        <v>102.57334175592962</v>
      </c>
      <c r="X7" s="21"/>
      <c r="Y7" s="41">
        <f t="shared" si="9"/>
        <v>1.5316486312696886E-2</v>
      </c>
      <c r="Z7" s="24">
        <f t="shared" si="9"/>
        <v>1.7933391948208754E-2</v>
      </c>
      <c r="AA7" s="24">
        <f t="shared" si="9"/>
        <v>2.3028360662531666E-2</v>
      </c>
      <c r="AB7" s="24">
        <f t="shared" si="9"/>
        <v>-2.2356569870287557E-2</v>
      </c>
      <c r="AC7" s="24">
        <f t="shared" si="9"/>
        <v>3.6964714042977409E-2</v>
      </c>
      <c r="AD7" s="24">
        <f t="shared" si="9"/>
        <v>1.962260571604757E-3</v>
      </c>
      <c r="AE7" s="24">
        <f t="shared" si="9"/>
        <v>2.2809883701200739E-2</v>
      </c>
      <c r="AF7" s="24">
        <f t="shared" si="9"/>
        <v>2.3408047192213344E-2</v>
      </c>
      <c r="AG7" s="24">
        <f t="shared" si="9"/>
        <v>2.2329380246368213E-2</v>
      </c>
      <c r="AH7" s="24">
        <f t="shared" si="9"/>
        <v>1.5523085108479329E-2</v>
      </c>
      <c r="AI7" s="24">
        <f t="shared" si="9"/>
        <v>2.6467999999999936E-2</v>
      </c>
      <c r="AJ7" s="24">
        <f t="shared" si="9"/>
        <v>1.9006722057124392E-2</v>
      </c>
      <c r="AK7" s="24">
        <f t="shared" si="9"/>
        <v>1.0953920221430602E-2</v>
      </c>
      <c r="AL7" s="24">
        <f t="shared" si="9"/>
        <v>-2.8948706944510461E-3</v>
      </c>
      <c r="AM7" s="24">
        <f t="shared" si="9"/>
        <v>1.4011511597614934E-2</v>
      </c>
      <c r="AN7" s="24">
        <f t="shared" si="9"/>
        <v>2.9653109767070696E-2</v>
      </c>
      <c r="AO7" s="24">
        <f t="shared" si="10"/>
        <v>1.5316415987689513E-2</v>
      </c>
      <c r="AP7" s="24">
        <f t="shared" si="10"/>
        <v>9.4240881027356505E-3</v>
      </c>
      <c r="AQ7" s="24">
        <f t="shared" si="10"/>
        <v>1.0615367572708312E-3</v>
      </c>
      <c r="AR7" s="24">
        <f t="shared" si="10"/>
        <v>-3.3710499701901098E-3</v>
      </c>
      <c r="AS7" s="24" t="e">
        <f t="shared" si="10"/>
        <v>#DIV/0!</v>
      </c>
      <c r="AT7" s="24">
        <f t="shared" si="10"/>
        <v>9.1630295263331885E-3</v>
      </c>
      <c r="AU7" s="21"/>
      <c r="BR7" s="21"/>
      <c r="BS7" s="35">
        <f t="shared" si="11"/>
        <v>42767</v>
      </c>
      <c r="BT7" s="24">
        <f>(C7-C6)/$B6*C$3</f>
        <v>5.0839317493122475E-3</v>
      </c>
      <c r="BU7" s="24">
        <f t="shared" si="12"/>
        <v>8.1917992201157317E-4</v>
      </c>
      <c r="BV7" s="24">
        <f t="shared" si="12"/>
        <v>-2.4987184806612027E-3</v>
      </c>
      <c r="BW7" s="24">
        <f t="shared" si="12"/>
        <v>3.3220308453465559E-3</v>
      </c>
      <c r="BX7" s="24">
        <f t="shared" si="12"/>
        <v>1.2262706548392678E-4</v>
      </c>
      <c r="BY7" s="24">
        <f t="shared" si="12"/>
        <v>1.7116984604856641E-3</v>
      </c>
      <c r="BZ7" s="24">
        <f t="shared" si="12"/>
        <v>2.8579857512825964E-3</v>
      </c>
      <c r="CA7" s="24">
        <f t="shared" si="12"/>
        <v>5.7098716514235597E-4</v>
      </c>
      <c r="CB7" s="24">
        <f t="shared" si="12"/>
        <v>1.0409626044909253E-3</v>
      </c>
      <c r="CC7" s="24">
        <f t="shared" si="12"/>
        <v>5.8293024892977269E-4</v>
      </c>
      <c r="CD7" s="24">
        <f t="shared" si="12"/>
        <v>1.3038972582132713E-3</v>
      </c>
      <c r="CE7" s="24">
        <f t="shared" si="12"/>
        <v>3.9887835103443652E-4</v>
      </c>
      <c r="CF7" s="24">
        <f t="shared" ref="CF7:CF70" si="14">+SUM(BT7:CE7)</f>
        <v>1.5316390941072124E-2</v>
      </c>
    </row>
    <row r="8" spans="1:99" x14ac:dyDescent="0.25">
      <c r="A8" s="31">
        <f>+[1]CUY!A9</f>
        <v>42795</v>
      </c>
      <c r="B8" s="17">
        <f>+[1]CUY!B9</f>
        <v>105.9238</v>
      </c>
      <c r="C8" s="17">
        <f>+[1]CUY!C9</f>
        <v>105.61069999999999</v>
      </c>
      <c r="D8" s="17">
        <f>+[1]CUY!D9</f>
        <v>107.6177</v>
      </c>
      <c r="E8" s="17">
        <f>+[1]CUY!E9</f>
        <v>99.965900000000005</v>
      </c>
      <c r="F8" s="17">
        <f>+[1]CUY!F9</f>
        <v>111.8642</v>
      </c>
      <c r="G8" s="17">
        <f>+[1]CUY!G9</f>
        <v>102.4367</v>
      </c>
      <c r="H8" s="17">
        <f>+[1]CUY!H9</f>
        <v>107.55370000000001</v>
      </c>
      <c r="I8" s="17">
        <f>+[1]CUY!I9</f>
        <v>107.7578</v>
      </c>
      <c r="J8" s="17">
        <f>+[1]CUY!J9</f>
        <v>108.0971</v>
      </c>
      <c r="K8" s="17">
        <f>+[1]CUY!K9</f>
        <v>105.7508</v>
      </c>
      <c r="L8" s="17">
        <f>+[1]CUY!L9</f>
        <v>112.7186</v>
      </c>
      <c r="M8" s="17">
        <f>+[1]CUY!M9</f>
        <v>104.05370000000001</v>
      </c>
      <c r="N8" s="17">
        <f>+[1]CUY!N9</f>
        <v>105.59139999999999</v>
      </c>
      <c r="O8" s="18">
        <f>+[1]CUY!R9</f>
        <v>102.07210000000001</v>
      </c>
      <c r="P8" s="19">
        <f>+[1]CUY!S9</f>
        <v>105.2127</v>
      </c>
      <c r="Q8" s="20">
        <f>+[1]CUY!T9</f>
        <v>110.40819999999999</v>
      </c>
      <c r="R8" s="18">
        <f t="shared" si="4"/>
        <v>105.92371886999999</v>
      </c>
      <c r="S8" s="19">
        <f t="shared" si="5"/>
        <v>104.31227679880327</v>
      </c>
      <c r="T8" s="19">
        <f t="shared" si="6"/>
        <v>102.91521574870914</v>
      </c>
      <c r="U8" s="19">
        <f t="shared" si="7"/>
        <v>102.63679314530526</v>
      </c>
      <c r="V8" s="19"/>
      <c r="W8" s="20">
        <f t="shared" si="8"/>
        <v>105.21420548967102</v>
      </c>
      <c r="X8" s="21"/>
      <c r="Y8" s="41">
        <f t="shared" si="9"/>
        <v>2.5745362426064178E-2</v>
      </c>
      <c r="Z8" s="24">
        <f t="shared" si="9"/>
        <v>2.2640080718409283E-2</v>
      </c>
      <c r="AA8" s="24">
        <f t="shared" si="9"/>
        <v>3.7995378015092784E-2</v>
      </c>
      <c r="AB8" s="24">
        <f t="shared" si="9"/>
        <v>2.364400262551869E-2</v>
      </c>
      <c r="AC8" s="24">
        <f t="shared" si="9"/>
        <v>4.8024043875575906E-2</v>
      </c>
      <c r="AD8" s="24">
        <f t="shared" si="9"/>
        <v>1.0140185625648446E-2</v>
      </c>
      <c r="AE8" s="24">
        <f t="shared" si="9"/>
        <v>1.9542695614173988E-2</v>
      </c>
      <c r="AF8" s="24">
        <f t="shared" si="9"/>
        <v>2.597748820806367E-2</v>
      </c>
      <c r="AG8" s="24">
        <f t="shared" si="9"/>
        <v>2.8588094130229891E-2</v>
      </c>
      <c r="AH8" s="24">
        <f t="shared" si="9"/>
        <v>2.6014485371521179E-2</v>
      </c>
      <c r="AI8" s="24">
        <f t="shared" si="9"/>
        <v>9.8120935090036943E-2</v>
      </c>
      <c r="AJ8" s="24">
        <f t="shared" si="9"/>
        <v>2.4953104541947102E-3</v>
      </c>
      <c r="AK8" s="24">
        <f t="shared" si="9"/>
        <v>2.3718066799166104E-2</v>
      </c>
      <c r="AL8" s="24">
        <f t="shared" si="9"/>
        <v>1.6964333751123384E-2</v>
      </c>
      <c r="AM8" s="24">
        <f t="shared" si="9"/>
        <v>2.0008957932617699E-2</v>
      </c>
      <c r="AN8" s="24">
        <f t="shared" si="9"/>
        <v>4.8735009854907085E-2</v>
      </c>
      <c r="AO8" s="24">
        <f t="shared" si="10"/>
        <v>2.5746325207990139E-2</v>
      </c>
      <c r="AP8" s="24">
        <f t="shared" si="10"/>
        <v>2.0774668133596519E-2</v>
      </c>
      <c r="AQ8" s="24">
        <f t="shared" si="10"/>
        <v>1.7414429046261226E-2</v>
      </c>
      <c r="AR8" s="24">
        <f t="shared" si="10"/>
        <v>2.1182299922582581E-2</v>
      </c>
      <c r="AS8" s="24" t="e">
        <f t="shared" si="10"/>
        <v>#DIV/0!</v>
      </c>
      <c r="AT8" s="24">
        <f t="shared" si="10"/>
        <v>2.5746102140508098E-2</v>
      </c>
      <c r="AU8" s="21"/>
      <c r="BR8" s="21"/>
      <c r="BS8" s="35">
        <f t="shared" si="11"/>
        <v>42795</v>
      </c>
      <c r="BT8" s="24">
        <f t="shared" ref="BT8:CE42" si="15">(C8-C7)/$B7*C$3</f>
        <v>6.434772023876381E-3</v>
      </c>
      <c r="BU8" s="24">
        <f t="shared" si="12"/>
        <v>1.3618625635741771E-3</v>
      </c>
      <c r="BV8" s="24">
        <f t="shared" si="12"/>
        <v>2.5445571208887537E-3</v>
      </c>
      <c r="BW8" s="24">
        <f t="shared" si="12"/>
        <v>4.407959312527349E-3</v>
      </c>
      <c r="BX8" s="24">
        <f t="shared" si="12"/>
        <v>6.2535336202321884E-4</v>
      </c>
      <c r="BY8" s="24">
        <f t="shared" si="12"/>
        <v>1.4773457079442151E-3</v>
      </c>
      <c r="BZ8" s="24">
        <f t="shared" si="12"/>
        <v>3.1969763289084892E-3</v>
      </c>
      <c r="CA8" s="24">
        <f t="shared" si="12"/>
        <v>7.3607875644457282E-4</v>
      </c>
      <c r="CB8" s="24">
        <f t="shared" si="12"/>
        <v>1.7448604176431126E-3</v>
      </c>
      <c r="CC8" s="24">
        <f t="shared" si="12"/>
        <v>2.1847468459849002E-3</v>
      </c>
      <c r="CD8" s="24">
        <f t="shared" si="12"/>
        <v>1.7180521608441203E-4</v>
      </c>
      <c r="CE8" s="24">
        <f t="shared" si="12"/>
        <v>8.5996366636582205E-4</v>
      </c>
      <c r="CF8" s="24">
        <f t="shared" si="14"/>
        <v>2.5746281322265401E-2</v>
      </c>
    </row>
    <row r="9" spans="1:99" x14ac:dyDescent="0.25">
      <c r="A9" s="31">
        <f>+[1]CUY!A10</f>
        <v>42826</v>
      </c>
      <c r="B9" s="17">
        <f>+[1]CUY!B10</f>
        <v>109.45059999999999</v>
      </c>
      <c r="C9" s="17">
        <f>+[1]CUY!C10</f>
        <v>108.66200000000001</v>
      </c>
      <c r="D9" s="17">
        <f>+[1]CUY!D10</f>
        <v>110.4164</v>
      </c>
      <c r="E9" s="17">
        <f>+[1]CUY!E10</f>
        <v>103.6297</v>
      </c>
      <c r="F9" s="17">
        <f>+[1]CUY!F10</f>
        <v>122.532</v>
      </c>
      <c r="G9" s="17">
        <f>+[1]CUY!G10</f>
        <v>103.4704</v>
      </c>
      <c r="H9" s="17">
        <f>+[1]CUY!H10</f>
        <v>109.9679</v>
      </c>
      <c r="I9" s="17">
        <f>+[1]CUY!I10</f>
        <v>108.5852</v>
      </c>
      <c r="J9" s="17">
        <f>+[1]CUY!J10</f>
        <v>117.3494</v>
      </c>
      <c r="K9" s="17">
        <f>+[1]CUY!K10</f>
        <v>108.008</v>
      </c>
      <c r="L9" s="17">
        <f>+[1]CUY!L10</f>
        <v>123.0399</v>
      </c>
      <c r="M9" s="17">
        <f>+[1]CUY!M10</f>
        <v>106.7437</v>
      </c>
      <c r="N9" s="17">
        <f>+[1]CUY!N10</f>
        <v>106.9862</v>
      </c>
      <c r="O9" s="18">
        <f>+[1]CUY!R10</f>
        <v>106.68559999999999</v>
      </c>
      <c r="P9" s="19">
        <f>+[1]CUY!S10</f>
        <v>107.6553</v>
      </c>
      <c r="Q9" s="20">
        <f>+[1]CUY!T10</f>
        <v>116.84439999999999</v>
      </c>
      <c r="R9" s="18">
        <f t="shared" si="4"/>
        <v>109.45059594999999</v>
      </c>
      <c r="S9" s="19">
        <f t="shared" si="5"/>
        <v>107.05802089753178</v>
      </c>
      <c r="T9" s="19">
        <f t="shared" si="6"/>
        <v>105.40642882960414</v>
      </c>
      <c r="U9" s="19">
        <f t="shared" si="7"/>
        <v>105.07939178864693</v>
      </c>
      <c r="V9" s="19"/>
      <c r="W9" s="20">
        <f t="shared" si="8"/>
        <v>107.94606928079573</v>
      </c>
      <c r="X9" s="21"/>
      <c r="Y9" s="41">
        <f t="shared" si="9"/>
        <v>3.3295633275996384E-2</v>
      </c>
      <c r="Z9" s="24">
        <f t="shared" si="9"/>
        <v>2.8891958864016631E-2</v>
      </c>
      <c r="AA9" s="24">
        <f t="shared" si="9"/>
        <v>2.6005945118693363E-2</v>
      </c>
      <c r="AB9" s="24">
        <f t="shared" si="9"/>
        <v>3.6650497819756378E-2</v>
      </c>
      <c r="AC9" s="24">
        <f t="shared" si="9"/>
        <v>9.5363842945285437E-2</v>
      </c>
      <c r="AD9" s="24">
        <f t="shared" si="9"/>
        <v>1.0091109924470487E-2</v>
      </c>
      <c r="AE9" s="24">
        <f t="shared" si="9"/>
        <v>2.2446461628005343E-2</v>
      </c>
      <c r="AF9" s="24">
        <f t="shared" si="9"/>
        <v>7.6783304781649075E-3</v>
      </c>
      <c r="AG9" s="24">
        <f t="shared" si="9"/>
        <v>8.5592490455340675E-2</v>
      </c>
      <c r="AH9" s="24">
        <f t="shared" si="9"/>
        <v>2.1344519379522309E-2</v>
      </c>
      <c r="AI9" s="24">
        <f t="shared" si="9"/>
        <v>9.1566964103528603E-2</v>
      </c>
      <c r="AJ9" s="24">
        <f t="shared" si="9"/>
        <v>2.5852036016018598E-2</v>
      </c>
      <c r="AK9" s="24">
        <f t="shared" si="9"/>
        <v>1.3209409099604663E-2</v>
      </c>
      <c r="AL9" s="24">
        <f t="shared" si="9"/>
        <v>4.5198443061326143E-2</v>
      </c>
      <c r="AM9" s="24">
        <f t="shared" si="9"/>
        <v>2.3215828507394898E-2</v>
      </c>
      <c r="AN9" s="24">
        <f t="shared" si="9"/>
        <v>5.8294583192190386E-2</v>
      </c>
      <c r="AO9" s="24">
        <f t="shared" si="10"/>
        <v>3.3296386471556305E-2</v>
      </c>
      <c r="AP9" s="24">
        <f t="shared" si="10"/>
        <v>2.632234846167214E-2</v>
      </c>
      <c r="AQ9" s="24">
        <f t="shared" si="10"/>
        <v>2.4206460267040208E-2</v>
      </c>
      <c r="AR9" s="24">
        <f t="shared" si="10"/>
        <v>2.3798470007569517E-2</v>
      </c>
      <c r="AS9" s="24" t="e">
        <f t="shared" si="10"/>
        <v>#DIV/0!</v>
      </c>
      <c r="AT9" s="24">
        <f t="shared" si="10"/>
        <v>2.5964780881160499E-2</v>
      </c>
      <c r="AU9" s="21"/>
      <c r="BR9" s="21"/>
      <c r="BS9" s="35">
        <f t="shared" si="11"/>
        <v>42826</v>
      </c>
      <c r="BT9" s="24">
        <f t="shared" si="15"/>
        <v>8.1868235467383466E-3</v>
      </c>
      <c r="BU9" s="24">
        <f t="shared" si="12"/>
        <v>9.4325911645918941E-4</v>
      </c>
      <c r="BV9" s="24">
        <f t="shared" si="12"/>
        <v>3.9362300068539781E-3</v>
      </c>
      <c r="BW9" s="24">
        <f t="shared" si="12"/>
        <v>8.9432274899503231E-3</v>
      </c>
      <c r="BX9" s="24">
        <f t="shared" si="12"/>
        <v>6.1285905528313516E-4</v>
      </c>
      <c r="BY9" s="24">
        <f t="shared" si="12"/>
        <v>1.6865973463942904E-3</v>
      </c>
      <c r="BZ9" s="24">
        <f t="shared" si="12"/>
        <v>9.451643539978708E-4</v>
      </c>
      <c r="CA9" s="24">
        <f t="shared" si="12"/>
        <v>2.2099206221831177E-3</v>
      </c>
      <c r="CB9" s="24">
        <f t="shared" si="12"/>
        <v>1.4320090480137591E-3</v>
      </c>
      <c r="CC9" s="24">
        <f t="shared" si="12"/>
        <v>2.1826739599598972E-3</v>
      </c>
      <c r="CD9" s="24">
        <f t="shared" si="12"/>
        <v>1.7395995989569848E-3</v>
      </c>
      <c r="CE9" s="24">
        <f t="shared" si="12"/>
        <v>4.7799682413206599E-4</v>
      </c>
      <c r="CF9" s="24">
        <f t="shared" si="14"/>
        <v>3.3296360968922953E-2</v>
      </c>
    </row>
    <row r="10" spans="1:99" x14ac:dyDescent="0.25">
      <c r="A10" s="31">
        <f>+[1]CUY!A11</f>
        <v>42856</v>
      </c>
      <c r="B10" s="17">
        <f>+[1]CUY!B11</f>
        <v>111.3091</v>
      </c>
      <c r="C10" s="17">
        <f>+[1]CUY!C11</f>
        <v>110.5564</v>
      </c>
      <c r="D10" s="17">
        <f>+[1]CUY!D11</f>
        <v>111.7646</v>
      </c>
      <c r="E10" s="17">
        <f>+[1]CUY!E11</f>
        <v>105.77160000000001</v>
      </c>
      <c r="F10" s="17">
        <f>+[1]CUY!F11</f>
        <v>126.0123</v>
      </c>
      <c r="G10" s="17">
        <f>+[1]CUY!G11</f>
        <v>105.9601</v>
      </c>
      <c r="H10" s="17">
        <f>+[1]CUY!H11</f>
        <v>111.5318</v>
      </c>
      <c r="I10" s="17">
        <f>+[1]CUY!I11</f>
        <v>109.0421</v>
      </c>
      <c r="J10" s="17">
        <f>+[1]CUY!J11</f>
        <v>117.3533</v>
      </c>
      <c r="K10" s="17">
        <f>+[1]CUY!K11</f>
        <v>110.9068</v>
      </c>
      <c r="L10" s="17">
        <f>+[1]CUY!L11</f>
        <v>125.92610000000001</v>
      </c>
      <c r="M10" s="17">
        <f>+[1]CUY!M11</f>
        <v>107.55110000000001</v>
      </c>
      <c r="N10" s="17">
        <f>+[1]CUY!N11</f>
        <v>109.1074</v>
      </c>
      <c r="O10" s="18">
        <f>+[1]CUY!R11</f>
        <v>109.93810000000001</v>
      </c>
      <c r="P10" s="19">
        <f>+[1]CUY!S11</f>
        <v>109.5453</v>
      </c>
      <c r="Q10" s="20">
        <f>+[1]CUY!T11</f>
        <v>117.8142</v>
      </c>
      <c r="R10" s="18">
        <f t="shared" si="4"/>
        <v>111.30913606</v>
      </c>
      <c r="S10" s="19">
        <f t="shared" si="5"/>
        <v>109.02320626776365</v>
      </c>
      <c r="T10" s="19">
        <f t="shared" si="6"/>
        <v>107.49250800344234</v>
      </c>
      <c r="U10" s="19">
        <f t="shared" si="7"/>
        <v>107.47817900749733</v>
      </c>
      <c r="V10" s="19"/>
      <c r="W10" s="20">
        <f t="shared" si="8"/>
        <v>109.6822271805662</v>
      </c>
      <c r="X10" s="21"/>
      <c r="Y10" s="41">
        <f t="shared" si="9"/>
        <v>1.6980263242047267E-2</v>
      </c>
      <c r="Z10" s="24">
        <f t="shared" si="9"/>
        <v>1.74338775284828E-2</v>
      </c>
      <c r="AA10" s="24">
        <f t="shared" si="9"/>
        <v>1.2210142696193804E-2</v>
      </c>
      <c r="AB10" s="24">
        <f t="shared" si="9"/>
        <v>2.0668785106972232E-2</v>
      </c>
      <c r="AC10" s="24">
        <f t="shared" si="9"/>
        <v>2.8403192635393149E-2</v>
      </c>
      <c r="AD10" s="24">
        <f t="shared" si="9"/>
        <v>2.4061953950115234E-2</v>
      </c>
      <c r="AE10" s="24">
        <f t="shared" si="9"/>
        <v>1.4221422797016325E-2</v>
      </c>
      <c r="AF10" s="24">
        <f t="shared" si="9"/>
        <v>4.2077557530861842E-3</v>
      </c>
      <c r="AG10" s="24">
        <f t="shared" si="9"/>
        <v>3.3234085559996629E-5</v>
      </c>
      <c r="AH10" s="24">
        <f t="shared" si="9"/>
        <v>2.6838752684986478E-2</v>
      </c>
      <c r="AI10" s="24">
        <f t="shared" si="9"/>
        <v>2.3457431288549602E-2</v>
      </c>
      <c r="AJ10" s="24">
        <f t="shared" si="9"/>
        <v>7.5639124369868416E-3</v>
      </c>
      <c r="AK10" s="24">
        <f t="shared" si="9"/>
        <v>1.9826856173973839E-2</v>
      </c>
      <c r="AL10" s="24">
        <f t="shared" si="9"/>
        <v>3.0486776097242929E-2</v>
      </c>
      <c r="AM10" s="24">
        <f t="shared" si="9"/>
        <v>1.7556033005342142E-2</v>
      </c>
      <c r="AN10" s="24">
        <f t="shared" si="9"/>
        <v>8.2999270825132587E-3</v>
      </c>
      <c r="AO10" s="24">
        <f t="shared" si="10"/>
        <v>1.6980630337079639E-2</v>
      </c>
      <c r="AP10" s="24">
        <f t="shared" si="10"/>
        <v>1.8356264703536906E-2</v>
      </c>
      <c r="AQ10" s="24">
        <f t="shared" si="10"/>
        <v>1.9790815389547856E-2</v>
      </c>
      <c r="AR10" s="24">
        <f t="shared" si="10"/>
        <v>2.2828331778653954E-2</v>
      </c>
      <c r="AS10" s="24" t="e">
        <f t="shared" si="10"/>
        <v>#DIV/0!</v>
      </c>
      <c r="AT10" s="24">
        <f t="shared" si="10"/>
        <v>1.6083567575344349E-2</v>
      </c>
      <c r="AU10" s="21"/>
      <c r="BR10" s="21"/>
      <c r="BS10" s="35">
        <f t="shared" si="11"/>
        <v>42856</v>
      </c>
      <c r="BT10" s="24">
        <f t="shared" si="15"/>
        <v>4.9190089410199415E-3</v>
      </c>
      <c r="BU10" s="24">
        <f t="shared" si="12"/>
        <v>4.3974852581895582E-4</v>
      </c>
      <c r="BV10" s="24">
        <f t="shared" si="12"/>
        <v>2.2270158409364665E-3</v>
      </c>
      <c r="BW10" s="24">
        <f t="shared" si="12"/>
        <v>2.8236541416858381E-3</v>
      </c>
      <c r="BX10" s="24">
        <f t="shared" si="12"/>
        <v>1.4285272077083171E-3</v>
      </c>
      <c r="BY10" s="24">
        <f t="shared" si="12"/>
        <v>1.0573592104565922E-3</v>
      </c>
      <c r="BZ10" s="24">
        <f t="shared" si="12"/>
        <v>5.0511280888364751E-4</v>
      </c>
      <c r="CA10" s="24">
        <f t="shared" si="12"/>
        <v>9.0150259569193492E-7</v>
      </c>
      <c r="CB10" s="24">
        <f t="shared" si="12"/>
        <v>1.7797925274050629E-3</v>
      </c>
      <c r="CC10" s="24">
        <f t="shared" si="12"/>
        <v>5.9068547819747042E-4</v>
      </c>
      <c r="CD10" s="24">
        <f t="shared" si="12"/>
        <v>5.053138128068744E-4</v>
      </c>
      <c r="CE10" s="24">
        <f t="shared" si="12"/>
        <v>7.0350971123045523E-4</v>
      </c>
      <c r="CF10" s="24">
        <f t="shared" si="14"/>
        <v>1.6980629708745313E-2</v>
      </c>
    </row>
    <row r="11" spans="1:99" x14ac:dyDescent="0.25">
      <c r="A11" s="31">
        <f>+[1]CUY!A12</f>
        <v>42887</v>
      </c>
      <c r="B11" s="17">
        <f>+[1]CUY!B12</f>
        <v>112.4298</v>
      </c>
      <c r="C11" s="17">
        <f>+[1]CUY!C12</f>
        <v>111.17910000000001</v>
      </c>
      <c r="D11" s="17">
        <f>+[1]CUY!D12</f>
        <v>112.0463</v>
      </c>
      <c r="E11" s="17">
        <f>+[1]CUY!E12</f>
        <v>105.7636</v>
      </c>
      <c r="F11" s="17">
        <f>+[1]CUY!F12</f>
        <v>127.1536</v>
      </c>
      <c r="G11" s="17">
        <f>+[1]CUY!G12</f>
        <v>107.3218</v>
      </c>
      <c r="H11" s="17">
        <f>+[1]CUY!H12</f>
        <v>113.73650000000001</v>
      </c>
      <c r="I11" s="17">
        <f>+[1]CUY!I12</f>
        <v>111.879</v>
      </c>
      <c r="J11" s="17">
        <f>+[1]CUY!J12</f>
        <v>117.0591</v>
      </c>
      <c r="K11" s="17">
        <f>+[1]CUY!K12</f>
        <v>112.7822</v>
      </c>
      <c r="L11" s="17">
        <f>+[1]CUY!L12</f>
        <v>125.956</v>
      </c>
      <c r="M11" s="17">
        <f>+[1]CUY!M12</f>
        <v>108.7289</v>
      </c>
      <c r="N11" s="17">
        <f>+[1]CUY!N12</f>
        <v>110.24630000000001</v>
      </c>
      <c r="O11" s="18">
        <f>+[1]CUY!R12</f>
        <v>109.3961</v>
      </c>
      <c r="P11" s="19">
        <f>+[1]CUY!S12</f>
        <v>111.0548</v>
      </c>
      <c r="Q11" s="20">
        <f>+[1]CUY!T12</f>
        <v>118.60980000000001</v>
      </c>
      <c r="R11" s="18">
        <f t="shared" si="4"/>
        <v>112.42980333999999</v>
      </c>
      <c r="S11" s="19">
        <f t="shared" si="5"/>
        <v>109.80058942408375</v>
      </c>
      <c r="T11" s="19">
        <f t="shared" si="6"/>
        <v>108.44676104417671</v>
      </c>
      <c r="U11" s="19">
        <f t="shared" si="7"/>
        <v>108.37776240628348</v>
      </c>
      <c r="V11" s="19"/>
      <c r="W11" s="20">
        <f t="shared" si="8"/>
        <v>111.11989456771234</v>
      </c>
      <c r="X11" s="21"/>
      <c r="Y11" s="41">
        <f t="shared" si="9"/>
        <v>1.0068359190757992E-2</v>
      </c>
      <c r="Z11" s="24">
        <f t="shared" si="9"/>
        <v>5.6324192900638614E-3</v>
      </c>
      <c r="AA11" s="24">
        <f t="shared" si="9"/>
        <v>2.5204760720298758E-3</v>
      </c>
      <c r="AB11" s="24">
        <f t="shared" si="9"/>
        <v>-7.5634669419843981E-5</v>
      </c>
      <c r="AC11" s="24">
        <f t="shared" si="9"/>
        <v>9.0570523671102965E-3</v>
      </c>
      <c r="AD11" s="24">
        <f t="shared" si="9"/>
        <v>1.2851063749467873E-2</v>
      </c>
      <c r="AE11" s="24">
        <f t="shared" si="9"/>
        <v>1.9767456456365018E-2</v>
      </c>
      <c r="AF11" s="24">
        <f t="shared" si="9"/>
        <v>2.6016556907836552E-2</v>
      </c>
      <c r="AG11" s="24">
        <f t="shared" si="9"/>
        <v>-2.5069597531556242E-3</v>
      </c>
      <c r="AH11" s="24">
        <f t="shared" si="9"/>
        <v>1.6909693544489679E-2</v>
      </c>
      <c r="AI11" s="24">
        <f t="shared" si="9"/>
        <v>2.3744084824350864E-4</v>
      </c>
      <c r="AJ11" s="24">
        <f t="shared" si="9"/>
        <v>1.09510734897178E-2</v>
      </c>
      <c r="AK11" s="24">
        <f t="shared" si="9"/>
        <v>1.0438338737794206E-2</v>
      </c>
      <c r="AL11" s="24">
        <f t="shared" si="9"/>
        <v>-4.9300469991749862E-3</v>
      </c>
      <c r="AM11" s="24">
        <f t="shared" si="9"/>
        <v>1.3779687490015569E-2</v>
      </c>
      <c r="AN11" s="24">
        <f t="shared" si="9"/>
        <v>6.7530060043696771E-3</v>
      </c>
      <c r="AO11" s="24">
        <f t="shared" si="10"/>
        <v>1.0068061972881681E-2</v>
      </c>
      <c r="AP11" s="24">
        <f t="shared" si="10"/>
        <v>7.130437481455365E-3</v>
      </c>
      <c r="AQ11" s="24">
        <f t="shared" si="10"/>
        <v>8.8773911638921899E-3</v>
      </c>
      <c r="AR11" s="24">
        <f t="shared" si="10"/>
        <v>8.3699166388313539E-3</v>
      </c>
      <c r="AS11" s="24" t="e">
        <f t="shared" si="10"/>
        <v>#DIV/0!</v>
      </c>
      <c r="AT11" s="24">
        <f t="shared" si="10"/>
        <v>1.31075692398126E-2</v>
      </c>
      <c r="AU11" s="21"/>
      <c r="BR11" s="21"/>
      <c r="BS11" s="35">
        <f t="shared" si="11"/>
        <v>42887</v>
      </c>
      <c r="BT11" s="24">
        <f t="shared" si="15"/>
        <v>1.5899090011508722E-3</v>
      </c>
      <c r="BU11" s="24">
        <f t="shared" si="12"/>
        <v>9.0349216730707801E-5</v>
      </c>
      <c r="BV11" s="24">
        <f t="shared" si="12"/>
        <v>-8.1790257939477789E-6</v>
      </c>
      <c r="BW11" s="24">
        <f t="shared" si="12"/>
        <v>9.1050453197447556E-4</v>
      </c>
      <c r="BX11" s="24">
        <f t="shared" si="12"/>
        <v>7.6826387060896127E-4</v>
      </c>
      <c r="BY11" s="24">
        <f t="shared" si="12"/>
        <v>1.4657184363183258E-3</v>
      </c>
      <c r="BZ11" s="24">
        <f t="shared" si="12"/>
        <v>3.0838889183364164E-3</v>
      </c>
      <c r="CA11" s="24">
        <f t="shared" si="12"/>
        <v>-6.687018401909719E-5</v>
      </c>
      <c r="CB11" s="24">
        <f t="shared" si="12"/>
        <v>1.1322244093250231E-3</v>
      </c>
      <c r="CC11" s="24">
        <f t="shared" si="12"/>
        <v>6.0171180972620486E-6</v>
      </c>
      <c r="CD11" s="24">
        <f t="shared" si="12"/>
        <v>7.2482213942974441E-4</v>
      </c>
      <c r="CE11" s="24">
        <f t="shared" si="12"/>
        <v>3.7141680239980595E-4</v>
      </c>
      <c r="CF11" s="24">
        <f t="shared" si="14"/>
        <v>1.0068065234558547E-2</v>
      </c>
    </row>
    <row r="12" spans="1:99" x14ac:dyDescent="0.25">
      <c r="A12" s="31">
        <f>+[1]CUY!A13</f>
        <v>42917</v>
      </c>
      <c r="B12" s="17">
        <f>+[1]CUY!B13</f>
        <v>114.0184</v>
      </c>
      <c r="C12" s="17">
        <f>+[1]CUY!C13</f>
        <v>112.524</v>
      </c>
      <c r="D12" s="17">
        <f>+[1]CUY!D13</f>
        <v>114.64409999999999</v>
      </c>
      <c r="E12" s="17">
        <f>+[1]CUY!E13</f>
        <v>105.76519999999999</v>
      </c>
      <c r="F12" s="17">
        <f>+[1]CUY!F13</f>
        <v>128.38650000000001</v>
      </c>
      <c r="G12" s="17">
        <f>+[1]CUY!G13</f>
        <v>109.2936</v>
      </c>
      <c r="H12" s="17">
        <f>+[1]CUY!H13</f>
        <v>117.285</v>
      </c>
      <c r="I12" s="17">
        <f>+[1]CUY!I13</f>
        <v>112.9427</v>
      </c>
      <c r="J12" s="17">
        <f>+[1]CUY!J13</f>
        <v>119.8053</v>
      </c>
      <c r="K12" s="17">
        <f>+[1]CUY!K13</f>
        <v>115.2405</v>
      </c>
      <c r="L12" s="17">
        <f>+[1]CUY!L13</f>
        <v>127.1536</v>
      </c>
      <c r="M12" s="17">
        <f>+[1]CUY!M13</f>
        <v>111.3908</v>
      </c>
      <c r="N12" s="17">
        <f>+[1]CUY!N13</f>
        <v>111.4859</v>
      </c>
      <c r="O12" s="18">
        <f>+[1]CUY!R13</f>
        <v>108.8904</v>
      </c>
      <c r="P12" s="19">
        <f>+[1]CUY!S13</f>
        <v>112.7657</v>
      </c>
      <c r="Q12" s="20">
        <f>+[1]CUY!T13</f>
        <v>120.983</v>
      </c>
      <c r="R12" s="18">
        <f t="shared" si="4"/>
        <v>114.01839521000002</v>
      </c>
      <c r="S12" s="19">
        <f t="shared" si="5"/>
        <v>111.28377349289454</v>
      </c>
      <c r="T12" s="19">
        <f t="shared" si="6"/>
        <v>109.92853531267929</v>
      </c>
      <c r="U12" s="19">
        <f t="shared" si="7"/>
        <v>109.57093041770797</v>
      </c>
      <c r="V12" s="19"/>
      <c r="W12" s="20">
        <f t="shared" si="8"/>
        <v>112.69183060443764</v>
      </c>
      <c r="X12" s="21"/>
      <c r="Y12" s="41">
        <f t="shared" si="9"/>
        <v>1.4129705825323802E-2</v>
      </c>
      <c r="Z12" s="24">
        <f t="shared" si="9"/>
        <v>1.2096698030475084E-2</v>
      </c>
      <c r="AA12" s="24">
        <f t="shared" si="9"/>
        <v>2.3185058319640905E-2</v>
      </c>
      <c r="AB12" s="24">
        <f t="shared" si="9"/>
        <v>1.5128078091120045E-5</v>
      </c>
      <c r="AC12" s="24">
        <f t="shared" si="9"/>
        <v>9.6961470221843538E-3</v>
      </c>
      <c r="AD12" s="24">
        <f t="shared" si="9"/>
        <v>1.8372781671570859E-2</v>
      </c>
      <c r="AE12" s="24">
        <f t="shared" si="9"/>
        <v>3.1199307170521218E-2</v>
      </c>
      <c r="AF12" s="24">
        <f t="shared" si="9"/>
        <v>9.5075930246069085E-3</v>
      </c>
      <c r="AG12" s="24">
        <f t="shared" si="9"/>
        <v>2.3459944592090665E-2</v>
      </c>
      <c r="AH12" s="24">
        <f t="shared" si="9"/>
        <v>2.1796879294782245E-2</v>
      </c>
      <c r="AI12" s="24">
        <f t="shared" si="9"/>
        <v>9.5080821874304888E-3</v>
      </c>
      <c r="AJ12" s="24">
        <f t="shared" si="9"/>
        <v>2.4481991448455753E-2</v>
      </c>
      <c r="AK12" s="24">
        <f t="shared" si="9"/>
        <v>1.1243914761765117E-2</v>
      </c>
      <c r="AL12" s="24">
        <f t="shared" si="9"/>
        <v>-4.6226510817113375E-3</v>
      </c>
      <c r="AM12" s="24">
        <f t="shared" si="9"/>
        <v>1.5405907714029388E-2</v>
      </c>
      <c r="AN12" s="24">
        <f t="shared" si="9"/>
        <v>2.0008464730570275E-2</v>
      </c>
      <c r="AO12" s="24">
        <f t="shared" si="10"/>
        <v>1.4129633093779903E-2</v>
      </c>
      <c r="AP12" s="24">
        <f t="shared" si="10"/>
        <v>1.3507979115506163E-2</v>
      </c>
      <c r="AQ12" s="24">
        <f t="shared" si="10"/>
        <v>1.3663610182870878E-2</v>
      </c>
      <c r="AR12" s="24">
        <f t="shared" si="10"/>
        <v>1.1009343475385513E-2</v>
      </c>
      <c r="AS12" s="24" t="e">
        <f t="shared" si="10"/>
        <v>#DIV/0!</v>
      </c>
      <c r="AT12" s="24">
        <f t="shared" si="10"/>
        <v>1.4146306049340529E-2</v>
      </c>
      <c r="AU12" s="21"/>
      <c r="BR12" s="21"/>
      <c r="BS12" s="35">
        <f t="shared" si="11"/>
        <v>42917</v>
      </c>
      <c r="BT12" s="24">
        <f t="shared" si="15"/>
        <v>3.3996376405543613E-3</v>
      </c>
      <c r="BU12" s="24">
        <f t="shared" si="12"/>
        <v>8.2488326048787541E-4</v>
      </c>
      <c r="BV12" s="24">
        <f t="shared" si="12"/>
        <v>1.6194994565460015E-6</v>
      </c>
      <c r="BW12" s="24">
        <f t="shared" si="12"/>
        <v>9.7377670332955625E-4</v>
      </c>
      <c r="BX12" s="24">
        <f t="shared" si="12"/>
        <v>1.1013898450410843E-3</v>
      </c>
      <c r="BY12" s="24">
        <f t="shared" si="12"/>
        <v>2.3355818475172888E-3</v>
      </c>
      <c r="BZ12" s="24">
        <f t="shared" si="12"/>
        <v>1.144782788904718E-3</v>
      </c>
      <c r="CA12" s="24">
        <f t="shared" si="12"/>
        <v>6.1797548336828885E-4</v>
      </c>
      <c r="CB12" s="24">
        <f t="shared" si="12"/>
        <v>1.4693414023684078E-3</v>
      </c>
      <c r="CC12" s="24">
        <f t="shared" si="12"/>
        <v>2.3860435578467514E-4</v>
      </c>
      <c r="CD12" s="24">
        <f t="shared" si="12"/>
        <v>1.6218133448605281E-3</v>
      </c>
      <c r="CE12" s="24">
        <f t="shared" si="12"/>
        <v>4.0022734186132008E-4</v>
      </c>
      <c r="CF12" s="24">
        <f t="shared" si="14"/>
        <v>1.4129633513534653E-2</v>
      </c>
    </row>
    <row r="13" spans="1:99" x14ac:dyDescent="0.25">
      <c r="A13" s="31">
        <f>+[1]CUY!A14</f>
        <v>42948</v>
      </c>
      <c r="B13" s="17">
        <f>+[1]CUY!B14</f>
        <v>115.56740000000001</v>
      </c>
      <c r="C13" s="17">
        <f>+[1]CUY!C14</f>
        <v>115.00579999999999</v>
      </c>
      <c r="D13" s="17">
        <f>+[1]CUY!D14</f>
        <v>116.9571</v>
      </c>
      <c r="E13" s="17">
        <f>+[1]CUY!E14</f>
        <v>105.09350000000001</v>
      </c>
      <c r="F13" s="17">
        <f>+[1]CUY!F14</f>
        <v>131.3004</v>
      </c>
      <c r="G13" s="17">
        <f>+[1]CUY!G14</f>
        <v>110.3561</v>
      </c>
      <c r="H13" s="17">
        <f>+[1]CUY!H14</f>
        <v>119.52979999999999</v>
      </c>
      <c r="I13" s="17">
        <f>+[1]CUY!I14</f>
        <v>113.4674</v>
      </c>
      <c r="J13" s="17">
        <f>+[1]CUY!J14</f>
        <v>121.3918</v>
      </c>
      <c r="K13" s="17">
        <f>+[1]CUY!K14</f>
        <v>116.5243</v>
      </c>
      <c r="L13" s="17">
        <f>+[1]CUY!L14</f>
        <v>128.5598</v>
      </c>
      <c r="M13" s="17">
        <f>+[1]CUY!M14</f>
        <v>112.212</v>
      </c>
      <c r="N13" s="17">
        <f>+[1]CUY!N14</f>
        <v>113.36369999999999</v>
      </c>
      <c r="O13" s="18">
        <f>+[1]CUY!R14</f>
        <v>109.8083</v>
      </c>
      <c r="P13" s="19">
        <f>+[1]CUY!S14</f>
        <v>114.40309999999999</v>
      </c>
      <c r="Q13" s="20">
        <f>+[1]CUY!T14</f>
        <v>122.6005</v>
      </c>
      <c r="R13" s="18">
        <f t="shared" si="4"/>
        <v>115.56726565999999</v>
      </c>
      <c r="S13" s="19">
        <f t="shared" si="5"/>
        <v>112.763017920718</v>
      </c>
      <c r="T13" s="19">
        <f t="shared" si="6"/>
        <v>110.50505063109583</v>
      </c>
      <c r="U13" s="19">
        <f t="shared" si="7"/>
        <v>110.08760674759014</v>
      </c>
      <c r="V13" s="19"/>
      <c r="W13" s="20">
        <f t="shared" si="8"/>
        <v>113.54485713465954</v>
      </c>
      <c r="X13" s="21"/>
      <c r="Y13" s="41">
        <f t="shared" si="9"/>
        <v>1.3585526546592508E-2</v>
      </c>
      <c r="Z13" s="24">
        <f t="shared" si="9"/>
        <v>2.205573922007753E-2</v>
      </c>
      <c r="AA13" s="24">
        <f t="shared" si="9"/>
        <v>2.0175482209725537E-2</v>
      </c>
      <c r="AB13" s="24">
        <f t="shared" si="9"/>
        <v>-6.3508602073270026E-3</v>
      </c>
      <c r="AC13" s="24">
        <f t="shared" si="9"/>
        <v>2.2696311528081159E-2</v>
      </c>
      <c r="AD13" s="24">
        <f t="shared" si="9"/>
        <v>9.7215207477838739E-3</v>
      </c>
      <c r="AE13" s="24">
        <f t="shared" si="9"/>
        <v>1.9139702434241457E-2</v>
      </c>
      <c r="AF13" s="24">
        <f t="shared" si="9"/>
        <v>4.6457185811921153E-3</v>
      </c>
      <c r="AG13" s="24">
        <f t="shared" si="9"/>
        <v>1.3242318995904112E-2</v>
      </c>
      <c r="AH13" s="24">
        <f t="shared" si="9"/>
        <v>1.114018075242651E-2</v>
      </c>
      <c r="AI13" s="24">
        <f t="shared" si="9"/>
        <v>1.1059065571088711E-2</v>
      </c>
      <c r="AJ13" s="24">
        <f t="shared" si="9"/>
        <v>7.372242590950151E-3</v>
      </c>
      <c r="AK13" s="24">
        <f t="shared" si="9"/>
        <v>1.6843385576113201E-2</v>
      </c>
      <c r="AL13" s="24">
        <f t="shared" si="9"/>
        <v>8.4295768956677009E-3</v>
      </c>
      <c r="AM13" s="24">
        <f t="shared" si="9"/>
        <v>1.4520372772926615E-2</v>
      </c>
      <c r="AN13" s="24">
        <f t="shared" si="9"/>
        <v>1.3369646975194716E-2</v>
      </c>
      <c r="AO13" s="24">
        <f t="shared" si="10"/>
        <v>1.3584390897164011E-2</v>
      </c>
      <c r="AP13" s="24">
        <f t="shared" si="10"/>
        <v>1.3292543750036634E-2</v>
      </c>
      <c r="AQ13" s="24">
        <f t="shared" si="10"/>
        <v>5.2444555617583433E-3</v>
      </c>
      <c r="AR13" s="24">
        <f t="shared" si="10"/>
        <v>4.7154507852811278E-3</v>
      </c>
      <c r="AS13" s="24" t="e">
        <f t="shared" si="10"/>
        <v>#DIV/0!</v>
      </c>
      <c r="AT13" s="24">
        <f t="shared" si="10"/>
        <v>7.5695507442428145E-3</v>
      </c>
      <c r="AU13" s="21"/>
      <c r="BR13" s="21"/>
      <c r="BS13" s="35">
        <f t="shared" si="11"/>
        <v>42948</v>
      </c>
      <c r="BT13" s="24">
        <f t="shared" si="15"/>
        <v>6.1860854037593749E-3</v>
      </c>
      <c r="BU13" s="24">
        <f t="shared" si="12"/>
        <v>7.2421731930986662E-4</v>
      </c>
      <c r="BV13" s="24">
        <f t="shared" si="12"/>
        <v>-6.7041337187680704E-4</v>
      </c>
      <c r="BW13" s="24">
        <f t="shared" si="12"/>
        <v>2.2694084463560143E-3</v>
      </c>
      <c r="BX13" s="24">
        <f t="shared" si="12"/>
        <v>5.8521256218294581E-4</v>
      </c>
      <c r="BY13" s="24">
        <f t="shared" si="12"/>
        <v>1.4569157258828385E-3</v>
      </c>
      <c r="BZ13" s="24">
        <f t="shared" si="12"/>
        <v>5.5682854697136142E-4</v>
      </c>
      <c r="CA13" s="24">
        <f t="shared" si="12"/>
        <v>3.5203484700714989E-4</v>
      </c>
      <c r="CB13" s="24">
        <f t="shared" si="12"/>
        <v>7.5664419076219239E-4</v>
      </c>
      <c r="CC13" s="24">
        <f t="shared" si="12"/>
        <v>2.7626137535695957E-4</v>
      </c>
      <c r="CD13" s="24">
        <f t="shared" si="12"/>
        <v>4.9336072072578036E-4</v>
      </c>
      <c r="CE13" s="24">
        <f t="shared" si="12"/>
        <v>5.9783456003592193E-4</v>
      </c>
      <c r="CF13" s="24">
        <f t="shared" si="14"/>
        <v>1.35843903264736E-2</v>
      </c>
    </row>
    <row r="14" spans="1:99" x14ac:dyDescent="0.25">
      <c r="A14" s="31">
        <f>+[1]CUY!A15</f>
        <v>42979</v>
      </c>
      <c r="B14" s="17">
        <f>+[1]CUY!B15</f>
        <v>117.57769999999999</v>
      </c>
      <c r="C14" s="17">
        <f>+[1]CUY!C15</f>
        <v>117.16540000000001</v>
      </c>
      <c r="D14" s="17">
        <f>+[1]CUY!D15</f>
        <v>117.5981</v>
      </c>
      <c r="E14" s="17">
        <f>+[1]CUY!E15</f>
        <v>107.93640000000001</v>
      </c>
      <c r="F14" s="17">
        <f>+[1]CUY!F15</f>
        <v>132.9221</v>
      </c>
      <c r="G14" s="17">
        <f>+[1]CUY!G15</f>
        <v>111.9858</v>
      </c>
      <c r="H14" s="17">
        <f>+[1]CUY!H15</f>
        <v>123.3663</v>
      </c>
      <c r="I14" s="17">
        <f>+[1]CUY!I15</f>
        <v>114.61839999999999</v>
      </c>
      <c r="J14" s="17">
        <f>+[1]CUY!J15</f>
        <v>121.5069</v>
      </c>
      <c r="K14" s="17">
        <f>+[1]CUY!K15</f>
        <v>119.604</v>
      </c>
      <c r="L14" s="17">
        <f>+[1]CUY!L15</f>
        <v>129.27930000000001</v>
      </c>
      <c r="M14" s="17">
        <f>+[1]CUY!M15</f>
        <v>114.3078</v>
      </c>
      <c r="N14" s="17">
        <f>+[1]CUY!N15</f>
        <v>113.6678</v>
      </c>
      <c r="O14" s="18">
        <f>+[1]CUY!R15</f>
        <v>115.5044</v>
      </c>
      <c r="P14" s="19">
        <f>+[1]CUY!S15</f>
        <v>116.1101</v>
      </c>
      <c r="Q14" s="20">
        <f>+[1]CUY!T15</f>
        <v>123.5164</v>
      </c>
      <c r="R14" s="18">
        <f t="shared" si="4"/>
        <v>117.57753962000001</v>
      </c>
      <c r="S14" s="19">
        <f t="shared" si="5"/>
        <v>114.89325901271501</v>
      </c>
      <c r="T14" s="19">
        <f t="shared" si="6"/>
        <v>112.76386919104992</v>
      </c>
      <c r="U14" s="19">
        <f t="shared" si="7"/>
        <v>112.38629239557301</v>
      </c>
      <c r="V14" s="19"/>
      <c r="W14" s="20">
        <f t="shared" si="8"/>
        <v>115.62225323259375</v>
      </c>
      <c r="X14" s="21"/>
      <c r="Y14" s="41">
        <f t="shared" si="9"/>
        <v>1.7395043931073939E-2</v>
      </c>
      <c r="Z14" s="24">
        <f t="shared" si="9"/>
        <v>1.8778183361187084E-2</v>
      </c>
      <c r="AA14" s="24">
        <f t="shared" si="9"/>
        <v>5.4806420473831885E-3</v>
      </c>
      <c r="AB14" s="24">
        <f t="shared" si="9"/>
        <v>2.7051149690513698E-2</v>
      </c>
      <c r="AC14" s="24">
        <f t="shared" si="9"/>
        <v>1.2351066714191283E-2</v>
      </c>
      <c r="AD14" s="24">
        <f t="shared" si="9"/>
        <v>1.4767647642495607E-2</v>
      </c>
      <c r="AE14" s="24">
        <f t="shared" si="9"/>
        <v>3.2096598505142682E-2</v>
      </c>
      <c r="AF14" s="24">
        <f t="shared" si="9"/>
        <v>1.0143882736362908E-2</v>
      </c>
      <c r="AG14" s="24">
        <f t="shared" si="9"/>
        <v>9.4816948096987375E-4</v>
      </c>
      <c r="AH14" s="24">
        <f t="shared" si="9"/>
        <v>2.642968033277171E-2</v>
      </c>
      <c r="AI14" s="24">
        <f t="shared" si="9"/>
        <v>5.5966172940531411E-3</v>
      </c>
      <c r="AJ14" s="24">
        <f t="shared" si="9"/>
        <v>1.8677146829216174E-2</v>
      </c>
      <c r="AK14" s="24">
        <f t="shared" si="9"/>
        <v>2.6825165374806392E-3</v>
      </c>
      <c r="AL14" s="24">
        <f t="shared" si="9"/>
        <v>5.1873127987593026E-2</v>
      </c>
      <c r="AM14" s="24">
        <f t="shared" si="9"/>
        <v>1.4920924345581676E-2</v>
      </c>
      <c r="AN14" s="24">
        <f t="shared" si="9"/>
        <v>7.4706057479374532E-3</v>
      </c>
      <c r="AO14" s="24">
        <f t="shared" si="10"/>
        <v>1.7394838828447057E-2</v>
      </c>
      <c r="AP14" s="24">
        <f t="shared" si="10"/>
        <v>1.8891309680047375E-2</v>
      </c>
      <c r="AQ14" s="24">
        <f t="shared" si="10"/>
        <v>2.044086263074818E-2</v>
      </c>
      <c r="AR14" s="24">
        <f t="shared" si="10"/>
        <v>2.0880512492685188E-2</v>
      </c>
      <c r="AS14" s="24" t="e">
        <f t="shared" si="10"/>
        <v>#DIV/0!</v>
      </c>
      <c r="AT14" s="24">
        <f t="shared" si="10"/>
        <v>1.8295818501673722E-2</v>
      </c>
      <c r="AU14" s="21"/>
      <c r="BR14" s="21"/>
      <c r="BS14" s="35">
        <f t="shared" si="11"/>
        <v>42979</v>
      </c>
      <c r="BT14" s="24">
        <f t="shared" si="15"/>
        <v>5.3108257172870838E-3</v>
      </c>
      <c r="BU14" s="24">
        <f t="shared" si="12"/>
        <v>1.9801172302916041E-4</v>
      </c>
      <c r="BV14" s="24">
        <f t="shared" si="12"/>
        <v>2.7994228476196574E-3</v>
      </c>
      <c r="BW14" s="24">
        <f t="shared" si="12"/>
        <v>1.2460863530718903E-3</v>
      </c>
      <c r="BX14" s="24">
        <f t="shared" si="12"/>
        <v>8.8558849640988692E-4</v>
      </c>
      <c r="BY14" s="24">
        <f t="shared" si="12"/>
        <v>2.456583777085926E-3</v>
      </c>
      <c r="BZ14" s="24">
        <f t="shared" si="12"/>
        <v>1.205106284298163E-3</v>
      </c>
      <c r="CA14" s="24">
        <f t="shared" si="12"/>
        <v>2.5197676853506737E-5</v>
      </c>
      <c r="CB14" s="24">
        <f t="shared" si="12"/>
        <v>1.7907804450043882E-3</v>
      </c>
      <c r="CC14" s="24">
        <f t="shared" si="12"/>
        <v>1.3945801324595204E-4</v>
      </c>
      <c r="CD14" s="24">
        <f t="shared" si="12"/>
        <v>1.2422387282226631E-3</v>
      </c>
      <c r="CE14" s="24">
        <f t="shared" si="12"/>
        <v>9.5518545887509745E-5</v>
      </c>
      <c r="CF14" s="24">
        <f t="shared" si="14"/>
        <v>1.7394818608015783E-2</v>
      </c>
    </row>
    <row r="15" spans="1:99" x14ac:dyDescent="0.25">
      <c r="A15" s="31">
        <f>+[1]CUY!A16</f>
        <v>43009</v>
      </c>
      <c r="B15" s="17">
        <f>+[1]CUY!B16</f>
        <v>119.5964</v>
      </c>
      <c r="C15" s="17">
        <f>+[1]CUY!C16</f>
        <v>119.12860000000001</v>
      </c>
      <c r="D15" s="17">
        <f>+[1]CUY!D16</f>
        <v>121.0022</v>
      </c>
      <c r="E15" s="17">
        <f>+[1]CUY!E16</f>
        <v>110.34059999999999</v>
      </c>
      <c r="F15" s="17">
        <f>+[1]CUY!F16</f>
        <v>134.6046</v>
      </c>
      <c r="G15" s="17">
        <f>+[1]CUY!G16</f>
        <v>112.39660000000001</v>
      </c>
      <c r="H15" s="17">
        <f>+[1]CUY!H16</f>
        <v>125.8797</v>
      </c>
      <c r="I15" s="17">
        <f>+[1]CUY!I16</f>
        <v>116.8203</v>
      </c>
      <c r="J15" s="17">
        <f>+[1]CUY!J16</f>
        <v>127.7813</v>
      </c>
      <c r="K15" s="17">
        <f>+[1]CUY!K16</f>
        <v>122.6707</v>
      </c>
      <c r="L15" s="17">
        <f>+[1]CUY!L16</f>
        <v>131.17519999999999</v>
      </c>
      <c r="M15" s="17">
        <f>+[1]CUY!M16</f>
        <v>113.5111</v>
      </c>
      <c r="N15" s="17">
        <f>+[1]CUY!N16</f>
        <v>116.0149</v>
      </c>
      <c r="O15" s="18">
        <f>+[1]CUY!R16</f>
        <v>117.7796</v>
      </c>
      <c r="P15" s="19">
        <f>+[1]CUY!S16</f>
        <v>117.9829</v>
      </c>
      <c r="Q15" s="20">
        <f>+[1]CUY!T16</f>
        <v>125.8647</v>
      </c>
      <c r="R15" s="18">
        <f t="shared" si="4"/>
        <v>119.59614963000001</v>
      </c>
      <c r="S15" s="19">
        <f t="shared" si="5"/>
        <v>116.71161657442033</v>
      </c>
      <c r="T15" s="19">
        <f t="shared" si="6"/>
        <v>114.30174704532416</v>
      </c>
      <c r="U15" s="19">
        <f t="shared" si="7"/>
        <v>114.49510414137808</v>
      </c>
      <c r="V15" s="19"/>
      <c r="W15" s="20">
        <f t="shared" si="8"/>
        <v>118.00234150726857</v>
      </c>
      <c r="X15" s="21"/>
      <c r="Y15" s="41">
        <f t="shared" si="9"/>
        <v>1.7169072026413268E-2</v>
      </c>
      <c r="Z15" s="24">
        <f t="shared" si="9"/>
        <v>1.6755799920454395E-2</v>
      </c>
      <c r="AA15" s="24">
        <f t="shared" si="9"/>
        <v>2.8946896250874765E-2</v>
      </c>
      <c r="AB15" s="24">
        <f t="shared" si="9"/>
        <v>2.2274228156581088E-2</v>
      </c>
      <c r="AC15" s="24">
        <f t="shared" si="9"/>
        <v>1.2657789788154128E-2</v>
      </c>
      <c r="AD15" s="24">
        <f t="shared" si="9"/>
        <v>3.6683222337119403E-3</v>
      </c>
      <c r="AE15" s="24">
        <f t="shared" si="9"/>
        <v>2.0373473144610799E-2</v>
      </c>
      <c r="AF15" s="24">
        <f t="shared" si="9"/>
        <v>1.9210702644601563E-2</v>
      </c>
      <c r="AG15" s="24">
        <f t="shared" si="9"/>
        <v>5.1638219722501377E-2</v>
      </c>
      <c r="AH15" s="24">
        <f t="shared" si="9"/>
        <v>2.5640446807799089E-2</v>
      </c>
      <c r="AI15" s="24">
        <f t="shared" si="9"/>
        <v>1.4665147475272367E-2</v>
      </c>
      <c r="AJ15" s="24">
        <f t="shared" si="9"/>
        <v>-6.9697780903840156E-3</v>
      </c>
      <c r="AK15" s="24">
        <f t="shared" si="9"/>
        <v>2.0648767724896544E-2</v>
      </c>
      <c r="AL15" s="24">
        <f t="shared" si="9"/>
        <v>1.9697950900571692E-2</v>
      </c>
      <c r="AM15" s="24">
        <f t="shared" si="9"/>
        <v>1.612951844843824E-2</v>
      </c>
      <c r="AN15" s="24">
        <f t="shared" si="9"/>
        <v>1.9012050221670851E-2</v>
      </c>
      <c r="AO15" s="24">
        <f t="shared" si="10"/>
        <v>1.7168330078380256E-2</v>
      </c>
      <c r="AP15" s="24">
        <f t="shared" si="10"/>
        <v>1.5826494759836995E-2</v>
      </c>
      <c r="AQ15" s="24">
        <f t="shared" si="10"/>
        <v>1.3638037301369144E-2</v>
      </c>
      <c r="AR15" s="24">
        <f t="shared" si="10"/>
        <v>1.8763958671957459E-2</v>
      </c>
      <c r="AS15" s="24" t="e">
        <f t="shared" si="10"/>
        <v>#DIV/0!</v>
      </c>
      <c r="AT15" s="24">
        <f t="shared" si="10"/>
        <v>2.0585036254974876E-2</v>
      </c>
      <c r="AU15" s="21"/>
      <c r="BR15" s="21"/>
      <c r="BS15" s="35">
        <f t="shared" si="11"/>
        <v>43009</v>
      </c>
      <c r="BT15" s="24">
        <f t="shared" si="15"/>
        <v>4.745299831515672E-3</v>
      </c>
      <c r="BU15" s="24">
        <f t="shared" si="12"/>
        <v>1.0335834941489757E-3</v>
      </c>
      <c r="BV15" s="24">
        <f t="shared" si="12"/>
        <v>2.3269545160349175E-3</v>
      </c>
      <c r="BW15" s="24">
        <f t="shared" si="12"/>
        <v>1.2707001412682883E-3</v>
      </c>
      <c r="BX15" s="24">
        <f t="shared" si="12"/>
        <v>2.1941439575702334E-4</v>
      </c>
      <c r="BY15" s="24">
        <f t="shared" si="12"/>
        <v>1.5818611862623638E-3</v>
      </c>
      <c r="BZ15" s="24">
        <f t="shared" si="12"/>
        <v>2.2659900644425015E-3</v>
      </c>
      <c r="CA15" s="24">
        <f t="shared" si="12"/>
        <v>1.3501056748005788E-3</v>
      </c>
      <c r="CB15" s="24">
        <f t="shared" si="12"/>
        <v>1.7527323633648201E-3</v>
      </c>
      <c r="CC15" s="24">
        <f t="shared" si="12"/>
        <v>3.6119230092100478E-4</v>
      </c>
      <c r="CD15" s="24">
        <f t="shared" si="12"/>
        <v>-4.6415221593890755E-4</v>
      </c>
      <c r="CE15" s="24">
        <f t="shared" si="12"/>
        <v>7.246249076142832E-4</v>
      </c>
      <c r="CF15" s="24">
        <f t="shared" si="14"/>
        <v>1.7168306660191517E-2</v>
      </c>
    </row>
    <row r="16" spans="1:99" x14ac:dyDescent="0.25">
      <c r="A16" s="31">
        <f>+[1]CUY!A17</f>
        <v>43040</v>
      </c>
      <c r="B16" s="17">
        <f>+[1]CUY!B17</f>
        <v>121.4671</v>
      </c>
      <c r="C16" s="17">
        <f>+[1]CUY!C17</f>
        <v>120.7283</v>
      </c>
      <c r="D16" s="17">
        <f>+[1]CUY!D17</f>
        <v>122.3994</v>
      </c>
      <c r="E16" s="17">
        <f>+[1]CUY!E17</f>
        <v>110.2628</v>
      </c>
      <c r="F16" s="17">
        <f>+[1]CUY!F17</f>
        <v>138.76050000000001</v>
      </c>
      <c r="G16" s="17">
        <f>+[1]CUY!G17</f>
        <v>113.631</v>
      </c>
      <c r="H16" s="17">
        <f>+[1]CUY!H17</f>
        <v>127.5262</v>
      </c>
      <c r="I16" s="17">
        <f>+[1]CUY!I17</f>
        <v>120.2882</v>
      </c>
      <c r="J16" s="17">
        <f>+[1]CUY!J17</f>
        <v>129.5342</v>
      </c>
      <c r="K16" s="17">
        <f>+[1]CUY!K17</f>
        <v>122.97</v>
      </c>
      <c r="L16" s="17">
        <f>+[1]CUY!L17</f>
        <v>132.6018</v>
      </c>
      <c r="M16" s="17">
        <f>+[1]CUY!M17</f>
        <v>117.3295</v>
      </c>
      <c r="N16" s="17">
        <f>+[1]CUY!N17</f>
        <v>116.81180000000001</v>
      </c>
      <c r="O16" s="18">
        <f>+[1]CUY!R17</f>
        <v>119.6113</v>
      </c>
      <c r="P16" s="19">
        <f>+[1]CUY!S17</f>
        <v>119.40989999999999</v>
      </c>
      <c r="Q16" s="20">
        <f>+[1]CUY!T17</f>
        <v>129.19890000000001</v>
      </c>
      <c r="R16" s="18">
        <f t="shared" si="4"/>
        <v>121.46673695000001</v>
      </c>
      <c r="S16" s="19">
        <f t="shared" si="5"/>
        <v>118.03365440538518</v>
      </c>
      <c r="T16" s="19">
        <f t="shared" si="6"/>
        <v>115.38972039586919</v>
      </c>
      <c r="U16" s="19">
        <f t="shared" si="7"/>
        <v>114.91533659407355</v>
      </c>
      <c r="V16" s="19"/>
      <c r="W16" s="20">
        <f t="shared" si="8"/>
        <v>119.40912846212703</v>
      </c>
      <c r="X16" s="21"/>
      <c r="Y16" s="41">
        <f t="shared" si="9"/>
        <v>1.5641775170490035E-2</v>
      </c>
      <c r="Z16" s="24">
        <f t="shared" si="9"/>
        <v>1.3428345502255468E-2</v>
      </c>
      <c r="AA16" s="24">
        <f t="shared" si="9"/>
        <v>1.1546897494425723E-2</v>
      </c>
      <c r="AB16" s="24">
        <f t="shared" si="9"/>
        <v>-7.0508951374192996E-4</v>
      </c>
      <c r="AC16" s="24">
        <f t="shared" si="9"/>
        <v>3.0874873518438539E-2</v>
      </c>
      <c r="AD16" s="24">
        <f t="shared" si="9"/>
        <v>1.0982538617716031E-2</v>
      </c>
      <c r="AE16" s="24">
        <f t="shared" si="9"/>
        <v>1.3079948554056031E-2</v>
      </c>
      <c r="AF16" s="24">
        <f t="shared" si="9"/>
        <v>2.9685765230871741E-2</v>
      </c>
      <c r="AG16" s="24">
        <f t="shared" si="9"/>
        <v>1.3717969687270237E-2</v>
      </c>
      <c r="AH16" s="24">
        <f t="shared" si="9"/>
        <v>2.4398654283377397E-3</v>
      </c>
      <c r="AI16" s="24">
        <f t="shared" si="9"/>
        <v>1.0875531350438283E-2</v>
      </c>
      <c r="AJ16" s="24">
        <f t="shared" si="9"/>
        <v>3.3639000943520125E-2</v>
      </c>
      <c r="AK16" s="24">
        <f t="shared" si="9"/>
        <v>6.8689452820285268E-3</v>
      </c>
      <c r="AL16" s="24">
        <f t="shared" si="9"/>
        <v>1.5551929196567116E-2</v>
      </c>
      <c r="AM16" s="24">
        <f t="shared" si="9"/>
        <v>1.2094973085082561E-2</v>
      </c>
      <c r="AN16" s="24">
        <f t="shared" si="9"/>
        <v>2.6490350352402325E-2</v>
      </c>
      <c r="AO16" s="24">
        <f t="shared" si="10"/>
        <v>1.5640865745152555E-2</v>
      </c>
      <c r="AP16" s="24">
        <f t="shared" si="10"/>
        <v>1.1327388564803753E-2</v>
      </c>
      <c r="AQ16" s="24">
        <f t="shared" si="10"/>
        <v>9.5184315084320126E-3</v>
      </c>
      <c r="AR16" s="24">
        <f t="shared" si="10"/>
        <v>3.6703093625434224E-3</v>
      </c>
      <c r="AS16" s="24" t="e">
        <f t="shared" si="10"/>
        <v>#DIV/0!</v>
      </c>
      <c r="AT16" s="24">
        <f t="shared" si="10"/>
        <v>1.1921686780866247E-2</v>
      </c>
      <c r="AU16" s="21"/>
      <c r="BR16" s="21"/>
      <c r="BS16" s="35">
        <f t="shared" si="11"/>
        <v>43040</v>
      </c>
      <c r="BT16" s="24">
        <f t="shared" si="15"/>
        <v>3.8014082363683156E-3</v>
      </c>
      <c r="BU16" s="24">
        <f t="shared" si="12"/>
        <v>4.1706974457425078E-4</v>
      </c>
      <c r="BV16" s="24">
        <f t="shared" si="12"/>
        <v>-7.402931860824892E-5</v>
      </c>
      <c r="BW16" s="24">
        <f t="shared" si="12"/>
        <v>3.0857443869547929E-3</v>
      </c>
      <c r="BX16" s="24">
        <f t="shared" si="12"/>
        <v>6.4818272121903E-4</v>
      </c>
      <c r="BY16" s="24">
        <f t="shared" si="12"/>
        <v>1.018768123455223E-3</v>
      </c>
      <c r="BZ16" s="24">
        <f t="shared" si="12"/>
        <v>3.5085997571833267E-3</v>
      </c>
      <c r="CA16" s="24">
        <f t="shared" si="12"/>
        <v>3.7081693094440901E-4</v>
      </c>
      <c r="CB16" s="24">
        <f t="shared" si="12"/>
        <v>1.6817362395523742E-4</v>
      </c>
      <c r="CC16" s="24">
        <f t="shared" si="12"/>
        <v>2.6719734038817364E-4</v>
      </c>
      <c r="CD16" s="24">
        <f t="shared" si="12"/>
        <v>2.1870256964256433E-3</v>
      </c>
      <c r="CE16" s="24">
        <f t="shared" si="12"/>
        <v>2.4187575880210683E-4</v>
      </c>
      <c r="CF16" s="24">
        <f t="shared" si="14"/>
        <v>1.5640833001662257E-2</v>
      </c>
    </row>
    <row r="17" spans="1:84" x14ac:dyDescent="0.25">
      <c r="A17" s="31">
        <f>+[1]CUY!A18</f>
        <v>43070</v>
      </c>
      <c r="B17" s="17">
        <f>+[1]CUY!B18</f>
        <v>125.5295</v>
      </c>
      <c r="C17" s="17">
        <f>+[1]CUY!C18</f>
        <v>121.41849999999999</v>
      </c>
      <c r="D17" s="17">
        <f>+[1]CUY!D18</f>
        <v>122.8733</v>
      </c>
      <c r="E17" s="17">
        <f>+[1]CUY!E18</f>
        <v>111.7244</v>
      </c>
      <c r="F17" s="17">
        <f>+[1]CUY!F18</f>
        <v>165.11750000000001</v>
      </c>
      <c r="G17" s="17">
        <f>+[1]CUY!G18</f>
        <v>116.5744</v>
      </c>
      <c r="H17" s="17">
        <f>+[1]CUY!H18</f>
        <v>130.21729999999999</v>
      </c>
      <c r="I17" s="17">
        <f>+[1]CUY!I18</f>
        <v>125.0211</v>
      </c>
      <c r="J17" s="17">
        <f>+[1]CUY!J18</f>
        <v>131.9562</v>
      </c>
      <c r="K17" s="17">
        <f>+[1]CUY!K18</f>
        <v>123.68859999999999</v>
      </c>
      <c r="L17" s="17">
        <f>+[1]CUY!L18</f>
        <v>132.6405</v>
      </c>
      <c r="M17" s="17">
        <f>+[1]CUY!M18</f>
        <v>119.8785</v>
      </c>
      <c r="N17" s="17">
        <f>+[1]CUY!N18</f>
        <v>119.5664</v>
      </c>
      <c r="O17" s="18">
        <f>+[1]CUY!R18</f>
        <v>120.2878</v>
      </c>
      <c r="P17" s="19">
        <f>+[1]CUY!S18</f>
        <v>120.96299999999999</v>
      </c>
      <c r="Q17" s="20">
        <f>+[1]CUY!T18</f>
        <v>143.3261</v>
      </c>
      <c r="R17" s="18">
        <f t="shared" si="4"/>
        <v>125.52834139999999</v>
      </c>
      <c r="S17" s="19">
        <f t="shared" si="5"/>
        <v>119.36071060583393</v>
      </c>
      <c r="T17" s="19">
        <f t="shared" si="6"/>
        <v>117.32335206540448</v>
      </c>
      <c r="U17" s="19">
        <f t="shared" si="7"/>
        <v>116.69847654409141</v>
      </c>
      <c r="V17" s="19"/>
      <c r="W17" s="20">
        <f t="shared" si="8"/>
        <v>121.9596703136955</v>
      </c>
      <c r="X17" s="21"/>
      <c r="Y17" s="41">
        <f t="shared" si="9"/>
        <v>3.3444447097197516E-2</v>
      </c>
      <c r="Z17" s="24">
        <f t="shared" si="9"/>
        <v>5.716969426389662E-3</v>
      </c>
      <c r="AA17" s="24">
        <f t="shared" si="9"/>
        <v>3.8717510053154491E-3</v>
      </c>
      <c r="AB17" s="24">
        <f t="shared" si="9"/>
        <v>1.3255603884537726E-2</v>
      </c>
      <c r="AC17" s="24">
        <f t="shared" si="9"/>
        <v>0.18994598606952273</v>
      </c>
      <c r="AD17" s="24">
        <f t="shared" si="9"/>
        <v>2.5903142628332043E-2</v>
      </c>
      <c r="AE17" s="24">
        <f t="shared" si="9"/>
        <v>2.1102330344666465E-2</v>
      </c>
      <c r="AF17" s="24">
        <f t="shared" si="9"/>
        <v>3.9346336548389704E-2</v>
      </c>
      <c r="AG17" s="24">
        <f t="shared" si="9"/>
        <v>1.8697764760194691E-2</v>
      </c>
      <c r="AH17" s="24">
        <f t="shared" si="9"/>
        <v>5.843701715865679E-3</v>
      </c>
      <c r="AI17" s="24">
        <f t="shared" si="9"/>
        <v>2.9185124183839228E-4</v>
      </c>
      <c r="AJ17" s="24">
        <f t="shared" si="9"/>
        <v>2.1725141588432528E-2</v>
      </c>
      <c r="AK17" s="24">
        <f t="shared" si="9"/>
        <v>2.3581521729825194E-2</v>
      </c>
      <c r="AL17" s="24">
        <f t="shared" si="9"/>
        <v>5.655820144083501E-3</v>
      </c>
      <c r="AM17" s="24">
        <f t="shared" si="9"/>
        <v>1.3006459263427805E-2</v>
      </c>
      <c r="AN17" s="24">
        <f t="shared" si="9"/>
        <v>0.10934458420311621</v>
      </c>
      <c r="AO17" s="24">
        <f t="shared" si="10"/>
        <v>3.343799752908394E-2</v>
      </c>
      <c r="AP17" s="24">
        <f t="shared" si="10"/>
        <v>1.1243032397276975E-2</v>
      </c>
      <c r="AQ17" s="24">
        <f t="shared" si="10"/>
        <v>1.6757399731115896E-2</v>
      </c>
      <c r="AR17" s="24">
        <f t="shared" si="10"/>
        <v>1.5516988444428614E-2</v>
      </c>
      <c r="AS17" s="24" t="e">
        <f t="shared" si="10"/>
        <v>#DIV/0!</v>
      </c>
      <c r="AT17" s="24">
        <f t="shared" si="10"/>
        <v>2.135968903229557E-2</v>
      </c>
      <c r="AU17" s="21"/>
      <c r="AV17" s="24">
        <f t="shared" ref="AV17:BQ28" si="16">+B17/B5-1</f>
        <v>0.25529500000000005</v>
      </c>
      <c r="AW17" s="24">
        <f t="shared" si="16"/>
        <v>0.21418499999999985</v>
      </c>
      <c r="AX17" s="24">
        <f t="shared" si="16"/>
        <v>0.22873300000000008</v>
      </c>
      <c r="AY17" s="24">
        <f t="shared" si="16"/>
        <v>0.11724400000000013</v>
      </c>
      <c r="AZ17" s="24">
        <f t="shared" si="16"/>
        <v>0.65117500000000006</v>
      </c>
      <c r="BA17" s="24">
        <f t="shared" si="16"/>
        <v>0.16574399999999989</v>
      </c>
      <c r="BB17" s="24">
        <f t="shared" si="16"/>
        <v>0.30217300000000002</v>
      </c>
      <c r="BC17" s="24">
        <f t="shared" si="16"/>
        <v>0.25021099999999996</v>
      </c>
      <c r="BD17" s="24">
        <f t="shared" si="16"/>
        <v>0.3195619999999999</v>
      </c>
      <c r="BE17" s="24">
        <f t="shared" si="16"/>
        <v>0.23688599999999993</v>
      </c>
      <c r="BF17" s="24">
        <f t="shared" si="16"/>
        <v>0.32640500000000006</v>
      </c>
      <c r="BG17" s="24">
        <f t="shared" si="16"/>
        <v>0.19878499999999999</v>
      </c>
      <c r="BH17" s="24">
        <f t="shared" si="16"/>
        <v>0.19566400000000006</v>
      </c>
      <c r="BI17" s="24">
        <f t="shared" si="16"/>
        <v>0.20287800000000011</v>
      </c>
      <c r="BJ17" s="24">
        <f t="shared" si="16"/>
        <v>0.20962999999999998</v>
      </c>
      <c r="BK17" s="24">
        <f t="shared" si="16"/>
        <v>0.4332609999999999</v>
      </c>
      <c r="BL17" s="24">
        <f t="shared" si="16"/>
        <v>0.25528341399999999</v>
      </c>
      <c r="BM17" s="24">
        <f t="shared" si="16"/>
        <v>0.19360710605833931</v>
      </c>
      <c r="BN17" s="24">
        <f t="shared" si="16"/>
        <v>0.17323352065404451</v>
      </c>
      <c r="BO17" s="24">
        <f t="shared" si="16"/>
        <v>0.16698476544091401</v>
      </c>
      <c r="BP17" s="24" t="e">
        <f t="shared" si="16"/>
        <v>#DIV/0!</v>
      </c>
      <c r="BQ17" s="24">
        <f t="shared" si="16"/>
        <v>0.21959670313695456</v>
      </c>
      <c r="BR17" s="21"/>
      <c r="BS17" s="35">
        <f t="shared" si="11"/>
        <v>43070</v>
      </c>
      <c r="BT17" s="24">
        <f t="shared" si="15"/>
        <v>1.6148804079458322E-3</v>
      </c>
      <c r="BU17" s="24">
        <f t="shared" si="12"/>
        <v>1.3928240651172225E-4</v>
      </c>
      <c r="BV17" s="24">
        <f t="shared" si="12"/>
        <v>1.3693426450454523E-3</v>
      </c>
      <c r="BW17" s="24">
        <f t="shared" si="12"/>
        <v>1.9268605243724434E-2</v>
      </c>
      <c r="BX17" s="24">
        <f t="shared" si="12"/>
        <v>1.5217743734723213E-3</v>
      </c>
      <c r="BY17" s="24">
        <f t="shared" si="12"/>
        <v>1.6394678065089177E-3</v>
      </c>
      <c r="BZ17" s="24">
        <f t="shared" si="12"/>
        <v>4.7146997005773584E-3</v>
      </c>
      <c r="CA17" s="24">
        <f t="shared" si="12"/>
        <v>5.0447075792539652E-4</v>
      </c>
      <c r="CB17" s="24">
        <f t="shared" si="12"/>
        <v>3.9755555207953152E-4</v>
      </c>
      <c r="CC17" s="24">
        <f t="shared" si="12"/>
        <v>7.1367473167641964E-6</v>
      </c>
      <c r="CD17" s="24">
        <f t="shared" si="12"/>
        <v>1.4374797784749982E-3</v>
      </c>
      <c r="CE17" s="24">
        <f t="shared" si="12"/>
        <v>8.2320216750049902E-4</v>
      </c>
      <c r="CF17" s="24">
        <f t="shared" si="14"/>
        <v>3.343789758708323E-2</v>
      </c>
    </row>
    <row r="18" spans="1:84" x14ac:dyDescent="0.25">
      <c r="A18" s="31">
        <f>+[1]CUY!A19</f>
        <v>43101</v>
      </c>
      <c r="B18" s="17">
        <f>+[1]CUY!B19</f>
        <v>127.41419999999999</v>
      </c>
      <c r="C18" s="17">
        <f>+[1]CUY!C19</f>
        <v>122.1729</v>
      </c>
      <c r="D18" s="17">
        <f>+[1]CUY!D19</f>
        <v>125.51260000000001</v>
      </c>
      <c r="E18" s="17">
        <f>+[1]CUY!E19</f>
        <v>111.3325</v>
      </c>
      <c r="F18" s="17">
        <f>+[1]CUY!F19</f>
        <v>168.02019999999999</v>
      </c>
      <c r="G18" s="17">
        <f>+[1]CUY!G19</f>
        <v>117.1258</v>
      </c>
      <c r="H18" s="17">
        <f>+[1]CUY!H19</f>
        <v>132.24340000000001</v>
      </c>
      <c r="I18" s="17">
        <f>+[1]CUY!I19</f>
        <v>130.12039999999999</v>
      </c>
      <c r="J18" s="17">
        <f>+[1]CUY!J19</f>
        <v>132.6422</v>
      </c>
      <c r="K18" s="17">
        <f>+[1]CUY!K19</f>
        <v>126.50530000000001</v>
      </c>
      <c r="L18" s="17">
        <f>+[1]CUY!L19</f>
        <v>134.8449</v>
      </c>
      <c r="M18" s="17">
        <f>+[1]CUY!M19</f>
        <v>123.69889999999999</v>
      </c>
      <c r="N18" s="17">
        <f>+[1]CUY!N19</f>
        <v>120.7685</v>
      </c>
      <c r="O18" s="18">
        <f>+[1]CUY!R19</f>
        <v>120.86109999999999</v>
      </c>
      <c r="P18" s="19">
        <f>+[1]CUY!S19</f>
        <v>122.4315</v>
      </c>
      <c r="Q18" s="20">
        <f>+[1]CUY!T19</f>
        <v>147.30330000000001</v>
      </c>
      <c r="R18" s="18">
        <f t="shared" si="4"/>
        <v>127.41305127999998</v>
      </c>
      <c r="S18" s="19">
        <f t="shared" si="5"/>
        <v>120.54735093492891</v>
      </c>
      <c r="T18" s="19">
        <f t="shared" si="6"/>
        <v>118.71361474469306</v>
      </c>
      <c r="U18" s="19">
        <f t="shared" si="7"/>
        <v>117.49443573723671</v>
      </c>
      <c r="V18" s="19"/>
      <c r="W18" s="20">
        <f t="shared" si="8"/>
        <v>123.98076677505739</v>
      </c>
      <c r="X18" s="21"/>
      <c r="Y18" s="41">
        <f t="shared" si="9"/>
        <v>1.5014000693064133E-2</v>
      </c>
      <c r="Z18" s="24">
        <f t="shared" si="9"/>
        <v>6.2132212142300691E-3</v>
      </c>
      <c r="AA18" s="24">
        <f t="shared" si="9"/>
        <v>2.1479849568620812E-2</v>
      </c>
      <c r="AB18" s="24">
        <f t="shared" si="9"/>
        <v>-3.5077386855513204E-3</v>
      </c>
      <c r="AC18" s="24">
        <f t="shared" si="9"/>
        <v>1.7579602404348416E-2</v>
      </c>
      <c r="AD18" s="24">
        <f t="shared" si="9"/>
        <v>4.7300264895209221E-3</v>
      </c>
      <c r="AE18" s="24">
        <f t="shared" si="9"/>
        <v>1.5559376519095558E-2</v>
      </c>
      <c r="AF18" s="24">
        <f t="shared" si="9"/>
        <v>4.0787515067456592E-2</v>
      </c>
      <c r="AG18" s="24">
        <f t="shared" si="9"/>
        <v>5.1986947183990662E-3</v>
      </c>
      <c r="AH18" s="24">
        <f t="shared" si="9"/>
        <v>2.2772510967057791E-2</v>
      </c>
      <c r="AI18" s="24">
        <f t="shared" si="9"/>
        <v>1.6619358340778323E-2</v>
      </c>
      <c r="AJ18" s="24">
        <f t="shared" si="9"/>
        <v>3.1868933962303503E-2</v>
      </c>
      <c r="AK18" s="24">
        <f t="shared" si="9"/>
        <v>1.00538278312301E-2</v>
      </c>
      <c r="AL18" s="24">
        <f t="shared" si="9"/>
        <v>4.7660693769442375E-3</v>
      </c>
      <c r="AM18" s="24">
        <f t="shared" si="9"/>
        <v>1.2140075890974877E-2</v>
      </c>
      <c r="AN18" s="24">
        <f t="shared" si="9"/>
        <v>2.7749307348766239E-2</v>
      </c>
      <c r="AO18" s="24">
        <f t="shared" si="10"/>
        <v>1.5014217976435207E-2</v>
      </c>
      <c r="AP18" s="24">
        <f t="shared" si="10"/>
        <v>9.941632578023496E-3</v>
      </c>
      <c r="AQ18" s="24">
        <f t="shared" si="10"/>
        <v>1.1849837690569576E-2</v>
      </c>
      <c r="AR18" s="24">
        <f t="shared" si="10"/>
        <v>6.8206476786745185E-3</v>
      </c>
      <c r="AS18" s="24" t="e">
        <f t="shared" si="10"/>
        <v>#DIV/0!</v>
      </c>
      <c r="AT18" s="24">
        <f t="shared" si="10"/>
        <v>1.6571842611277754E-2</v>
      </c>
      <c r="AU18" s="21"/>
      <c r="AV18" s="24">
        <f t="shared" si="16"/>
        <v>0.25275250375095593</v>
      </c>
      <c r="AW18" s="24">
        <f t="shared" si="16"/>
        <v>0.20422914210690246</v>
      </c>
      <c r="AX18" s="24">
        <f t="shared" si="16"/>
        <v>0.23847348551378178</v>
      </c>
      <c r="AY18" s="24">
        <f t="shared" si="16"/>
        <v>0.11454989032947194</v>
      </c>
      <c r="AZ18" s="24">
        <f t="shared" si="16"/>
        <v>0.63232112445632249</v>
      </c>
      <c r="BA18" s="24">
        <f t="shared" si="16"/>
        <v>0.15725749877976236</v>
      </c>
      <c r="BB18" s="24">
        <f t="shared" si="16"/>
        <v>0.28217996015105773</v>
      </c>
      <c r="BC18" s="24">
        <f t="shared" si="16"/>
        <v>0.26789512711554742</v>
      </c>
      <c r="BD18" s="24">
        <f t="shared" si="16"/>
        <v>0.29032766424799084</v>
      </c>
      <c r="BE18" s="24">
        <f t="shared" si="16"/>
        <v>0.24643131613691449</v>
      </c>
      <c r="BF18" s="24">
        <f t="shared" si="16"/>
        <v>0.34844900000000001</v>
      </c>
      <c r="BG18" s="24">
        <f t="shared" si="16"/>
        <v>0.21441663795041555</v>
      </c>
      <c r="BH18" s="24">
        <f t="shared" si="16"/>
        <v>0.18368693115770873</v>
      </c>
      <c r="BI18" s="24">
        <f t="shared" si="16"/>
        <v>0.20067692686726124</v>
      </c>
      <c r="BJ18" s="24">
        <f t="shared" si="16"/>
        <v>0.20357144612601807</v>
      </c>
      <c r="BK18" s="24">
        <f t="shared" si="16"/>
        <v>0.4406810659823015</v>
      </c>
      <c r="BL18" s="24">
        <f t="shared" si="16"/>
        <v>0.25274325797590591</v>
      </c>
      <c r="BM18" s="24">
        <f t="shared" si="16"/>
        <v>0.19076426908299893</v>
      </c>
      <c r="BN18" s="24">
        <f t="shared" si="16"/>
        <v>0.17484238941840258</v>
      </c>
      <c r="BO18" s="24">
        <f t="shared" si="16"/>
        <v>0.16506727225682782</v>
      </c>
      <c r="BP18" s="24" t="e">
        <f t="shared" si="16"/>
        <v>#DIV/0!</v>
      </c>
      <c r="BQ18" s="24">
        <f t="shared" si="16"/>
        <v>0.21977898018986841</v>
      </c>
      <c r="BR18" s="21"/>
      <c r="BS18" s="35">
        <f t="shared" si="11"/>
        <v>43101</v>
      </c>
      <c r="BT18" s="24">
        <f t="shared" si="15"/>
        <v>1.7079688838081974E-3</v>
      </c>
      <c r="BU18" s="24">
        <f t="shared" si="12"/>
        <v>7.5060451925643146E-4</v>
      </c>
      <c r="BV18" s="24">
        <f t="shared" si="12"/>
        <v>-3.5528079057114677E-4</v>
      </c>
      <c r="BW18" s="24">
        <f t="shared" si="12"/>
        <v>2.0533799624789261E-3</v>
      </c>
      <c r="BX18" s="24">
        <f t="shared" si="12"/>
        <v>2.7585483890240985E-4</v>
      </c>
      <c r="BY18" s="24">
        <f t="shared" si="12"/>
        <v>1.194391756519392E-3</v>
      </c>
      <c r="BZ18" s="24">
        <f t="shared" si="12"/>
        <v>4.9153011841837832E-3</v>
      </c>
      <c r="CA18" s="24">
        <f t="shared" si="12"/>
        <v>1.3826072755806546E-4</v>
      </c>
      <c r="CB18" s="24">
        <f t="shared" si="12"/>
        <v>1.5078705802221849E-3</v>
      </c>
      <c r="CC18" s="24">
        <f t="shared" si="12"/>
        <v>3.9336219773041268E-4</v>
      </c>
      <c r="CD18" s="24">
        <f t="shared" si="12"/>
        <v>2.0847482065968516E-3</v>
      </c>
      <c r="CE18" s="24">
        <f t="shared" si="12"/>
        <v>3.4761733297750775E-4</v>
      </c>
      <c r="CF18" s="24">
        <f t="shared" si="14"/>
        <v>1.5014079399663016E-2</v>
      </c>
    </row>
    <row r="19" spans="1:84" x14ac:dyDescent="0.25">
      <c r="A19" s="31">
        <f>+[1]CUY!A20</f>
        <v>43132</v>
      </c>
      <c r="B19" s="17">
        <f>+[1]CUY!B20</f>
        <v>130.773</v>
      </c>
      <c r="C19" s="17">
        <f>+[1]CUY!C20</f>
        <v>124.8639</v>
      </c>
      <c r="D19" s="17">
        <f>+[1]CUY!D20</f>
        <v>127.71429999999999</v>
      </c>
      <c r="E19" s="17">
        <f>+[1]CUY!E20</f>
        <v>113.2231</v>
      </c>
      <c r="F19" s="17">
        <f>+[1]CUY!F20</f>
        <v>171.25470000000001</v>
      </c>
      <c r="G19" s="17">
        <f>+[1]CUY!G20</f>
        <v>119.46720000000001</v>
      </c>
      <c r="H19" s="17">
        <f>+[1]CUY!H20</f>
        <v>134.29429999999999</v>
      </c>
      <c r="I19" s="17">
        <f>+[1]CUY!I20</f>
        <v>136.5915</v>
      </c>
      <c r="J19" s="17">
        <f>+[1]CUY!J20</f>
        <v>143.8904</v>
      </c>
      <c r="K19" s="17">
        <f>+[1]CUY!K20</f>
        <v>128.8322</v>
      </c>
      <c r="L19" s="17">
        <f>+[1]CUY!L20</f>
        <v>134.8449</v>
      </c>
      <c r="M19" s="17">
        <f>+[1]CUY!M20</f>
        <v>129.94980000000001</v>
      </c>
      <c r="N19" s="17">
        <f>+[1]CUY!N20</f>
        <v>122.47799999999999</v>
      </c>
      <c r="O19" s="18">
        <f>+[1]CUY!R20</f>
        <v>121.2899</v>
      </c>
      <c r="P19" s="19">
        <f>+[1]CUY!S20</f>
        <v>125.6037</v>
      </c>
      <c r="Q19" s="20">
        <f>+[1]CUY!T20</f>
        <v>152.92179999999999</v>
      </c>
      <c r="R19" s="18">
        <f t="shared" si="4"/>
        <v>130.77180630999999</v>
      </c>
      <c r="S19" s="19">
        <f t="shared" si="5"/>
        <v>123.31800504113684</v>
      </c>
      <c r="T19" s="19">
        <f t="shared" si="6"/>
        <v>121.60747412507172</v>
      </c>
      <c r="U19" s="19">
        <f t="shared" si="7"/>
        <v>119.56731231702965</v>
      </c>
      <c r="V19" s="19"/>
      <c r="W19" s="20">
        <f t="shared" si="8"/>
        <v>127.42369311400155</v>
      </c>
      <c r="X19" s="21"/>
      <c r="Y19" s="41">
        <f t="shared" si="9"/>
        <v>2.6361268995135578E-2</v>
      </c>
      <c r="Z19" s="24">
        <f t="shared" si="9"/>
        <v>2.2026161284540269E-2</v>
      </c>
      <c r="AA19" s="24">
        <f t="shared" si="9"/>
        <v>1.754166513959543E-2</v>
      </c>
      <c r="AB19" s="24">
        <f t="shared" si="9"/>
        <v>1.6981564233265356E-2</v>
      </c>
      <c r="AC19" s="24">
        <f t="shared" si="9"/>
        <v>1.9250661527602242E-2</v>
      </c>
      <c r="AD19" s="24">
        <f t="shared" si="9"/>
        <v>1.9990471783330355E-2</v>
      </c>
      <c r="AE19" s="24">
        <f t="shared" si="9"/>
        <v>1.5508524432977344E-2</v>
      </c>
      <c r="AF19" s="24">
        <f t="shared" si="9"/>
        <v>4.9731633164361577E-2</v>
      </c>
      <c r="AG19" s="24">
        <f t="shared" si="9"/>
        <v>8.480106632730755E-2</v>
      </c>
      <c r="AH19" s="24">
        <f t="shared" si="9"/>
        <v>1.8393695758201378E-2</v>
      </c>
      <c r="AI19" s="24">
        <f t="shared" si="9"/>
        <v>0</v>
      </c>
      <c r="AJ19" s="24">
        <f t="shared" si="9"/>
        <v>5.0533189866684536E-2</v>
      </c>
      <c r="AK19" s="24">
        <f t="shared" si="9"/>
        <v>1.415518119377146E-2</v>
      </c>
      <c r="AL19" s="24">
        <f t="shared" si="9"/>
        <v>3.5478743781085509E-3</v>
      </c>
      <c r="AM19" s="24">
        <f t="shared" si="9"/>
        <v>2.5909998652307697E-2</v>
      </c>
      <c r="AN19" s="24">
        <f t="shared" si="9"/>
        <v>3.8142390564230189E-2</v>
      </c>
      <c r="AO19" s="24">
        <f t="shared" si="10"/>
        <v>2.636115371429959E-2</v>
      </c>
      <c r="AP19" s="24">
        <f t="shared" si="10"/>
        <v>2.2983948504214924E-2</v>
      </c>
      <c r="AQ19" s="24">
        <f t="shared" si="10"/>
        <v>2.4376811257935449E-2</v>
      </c>
      <c r="AR19" s="24">
        <f t="shared" si="10"/>
        <v>1.7642338267223945E-2</v>
      </c>
      <c r="AS19" s="24" t="e">
        <f t="shared" si="10"/>
        <v>#DIV/0!</v>
      </c>
      <c r="AT19" s="24">
        <f t="shared" si="10"/>
        <v>2.7769842278768886E-2</v>
      </c>
      <c r="AU19" s="21"/>
      <c r="AV19" s="24">
        <f t="shared" si="16"/>
        <v>0.26638015517328206</v>
      </c>
      <c r="AW19" s="24">
        <f t="shared" si="16"/>
        <v>0.20907094427757222</v>
      </c>
      <c r="AX19" s="24">
        <f t="shared" si="16"/>
        <v>0.23183131684130931</v>
      </c>
      <c r="AY19" s="24">
        <f t="shared" si="16"/>
        <v>0.15939682705471925</v>
      </c>
      <c r="AZ19" s="24">
        <f t="shared" si="16"/>
        <v>0.60443683704615592</v>
      </c>
      <c r="BA19" s="24">
        <f t="shared" si="16"/>
        <v>0.17807992237329451</v>
      </c>
      <c r="BB19" s="24">
        <f t="shared" si="16"/>
        <v>0.27302707975289153</v>
      </c>
      <c r="BC19" s="24">
        <f t="shared" si="16"/>
        <v>0.30050728653119996</v>
      </c>
      <c r="BD19" s="24">
        <f t="shared" si="16"/>
        <v>0.36917597511530298</v>
      </c>
      <c r="BE19" s="24">
        <f t="shared" si="16"/>
        <v>0.24995464225595354</v>
      </c>
      <c r="BF19" s="24">
        <f t="shared" si="16"/>
        <v>0.31367855598031302</v>
      </c>
      <c r="BG19" s="24">
        <f t="shared" si="16"/>
        <v>0.25198878170079975</v>
      </c>
      <c r="BH19" s="24">
        <f t="shared" si="16"/>
        <v>0.18743516408938876</v>
      </c>
      <c r="BI19" s="24">
        <f t="shared" si="16"/>
        <v>0.20843504095869858</v>
      </c>
      <c r="BJ19" s="24">
        <f t="shared" si="16"/>
        <v>0.21769424365576739</v>
      </c>
      <c r="BK19" s="24">
        <f t="shared" si="16"/>
        <v>0.45255918881052448</v>
      </c>
      <c r="BL19" s="24">
        <f t="shared" si="16"/>
        <v>0.26637075429651169</v>
      </c>
      <c r="BM19" s="24">
        <f t="shared" si="16"/>
        <v>0.20676012003419153</v>
      </c>
      <c r="BN19" s="24">
        <f t="shared" si="16"/>
        <v>0.20220511568300048</v>
      </c>
      <c r="BO19" s="24">
        <f t="shared" si="16"/>
        <v>0.18963209240770285</v>
      </c>
      <c r="BP19" s="24" t="e">
        <f t="shared" si="16"/>
        <v>#DIV/0!</v>
      </c>
      <c r="BQ19" s="24">
        <f t="shared" si="16"/>
        <v>0.24226910162684034</v>
      </c>
      <c r="BR19" s="21"/>
      <c r="BS19" s="35">
        <f t="shared" si="11"/>
        <v>43132</v>
      </c>
      <c r="BT19" s="24">
        <f t="shared" si="15"/>
        <v>6.0023309803773897E-3</v>
      </c>
      <c r="BU19" s="24">
        <f t="shared" si="12"/>
        <v>6.1689113144374472E-4</v>
      </c>
      <c r="BV19" s="24">
        <f t="shared" si="12"/>
        <v>1.688589497873869E-3</v>
      </c>
      <c r="BW19" s="24">
        <f t="shared" si="12"/>
        <v>2.2542510960317005E-3</v>
      </c>
      <c r="BX19" s="24">
        <f t="shared" si="12"/>
        <v>1.1540308694007455E-3</v>
      </c>
      <c r="BY19" s="24">
        <f t="shared" si="12"/>
        <v>1.1911278334753807E-3</v>
      </c>
      <c r="BZ19" s="24">
        <f t="shared" si="12"/>
        <v>6.145336234108921E-3</v>
      </c>
      <c r="CA19" s="24">
        <f t="shared" si="12"/>
        <v>2.2334987780011956E-3</v>
      </c>
      <c r="CB19" s="24">
        <f t="shared" si="12"/>
        <v>1.2272390361513839E-3</v>
      </c>
      <c r="CC19" s="24">
        <f t="shared" si="12"/>
        <v>0</v>
      </c>
      <c r="CD19" s="24">
        <f t="shared" si="12"/>
        <v>3.3605881448064744E-3</v>
      </c>
      <c r="CE19" s="24">
        <f t="shared" si="12"/>
        <v>4.8703245007228145E-4</v>
      </c>
      <c r="CF19" s="24">
        <f t="shared" si="14"/>
        <v>2.6360916051743084E-2</v>
      </c>
    </row>
    <row r="20" spans="1:84" x14ac:dyDescent="0.25">
      <c r="A20" s="31">
        <f>+[1]CUY!A21</f>
        <v>43160</v>
      </c>
      <c r="B20" s="17">
        <f>+[1]CUY!B21</f>
        <v>133.5455</v>
      </c>
      <c r="C20" s="17">
        <f>+[1]CUY!C21</f>
        <v>128.37970000000001</v>
      </c>
      <c r="D20" s="17">
        <f>+[1]CUY!D21</f>
        <v>128.90190000000001</v>
      </c>
      <c r="E20" s="17">
        <f>+[1]CUY!E21</f>
        <v>115.0064</v>
      </c>
      <c r="F20" s="17">
        <f>+[1]CUY!F21</f>
        <v>172.4761</v>
      </c>
      <c r="G20" s="17">
        <f>+[1]CUY!G21</f>
        <v>124.5471</v>
      </c>
      <c r="H20" s="17">
        <f>+[1]CUY!H21</f>
        <v>136.7567</v>
      </c>
      <c r="I20" s="17">
        <f>+[1]CUY!I21</f>
        <v>137.83869999999999</v>
      </c>
      <c r="J20" s="17">
        <f>+[1]CUY!J21</f>
        <v>148.64089999999999</v>
      </c>
      <c r="K20" s="17">
        <f>+[1]CUY!K21</f>
        <v>128.7396</v>
      </c>
      <c r="L20" s="17">
        <f>+[1]CUY!L21</f>
        <v>148.60820000000001</v>
      </c>
      <c r="M20" s="17">
        <f>+[1]CUY!M21</f>
        <v>133.8828</v>
      </c>
      <c r="N20" s="17">
        <f>+[1]CUY!N21</f>
        <v>124.5802</v>
      </c>
      <c r="O20" s="18">
        <f>+[1]CUY!R21</f>
        <v>122.62909999999999</v>
      </c>
      <c r="P20" s="19">
        <f>+[1]CUY!S21</f>
        <v>128.7072</v>
      </c>
      <c r="Q20" s="20">
        <f>+[1]CUY!T21</f>
        <v>155.42769999999999</v>
      </c>
      <c r="R20" s="18">
        <f t="shared" si="4"/>
        <v>133.54492357999999</v>
      </c>
      <c r="S20" s="19">
        <f t="shared" si="5"/>
        <v>126.16474038893043</v>
      </c>
      <c r="T20" s="19">
        <f t="shared" si="6"/>
        <v>124.07865857716583</v>
      </c>
      <c r="U20" s="19">
        <f t="shared" si="7"/>
        <v>121.68100171367369</v>
      </c>
      <c r="V20" s="19"/>
      <c r="W20" s="20">
        <f t="shared" si="8"/>
        <v>130.0129409525631</v>
      </c>
      <c r="X20" s="21"/>
      <c r="Y20" s="41">
        <f t="shared" si="9"/>
        <v>2.1200859504637792E-2</v>
      </c>
      <c r="Z20" s="24">
        <f t="shared" si="9"/>
        <v>2.8157057404101682E-2</v>
      </c>
      <c r="AA20" s="24">
        <f t="shared" si="9"/>
        <v>9.2988803916242979E-3</v>
      </c>
      <c r="AB20" s="24">
        <f t="shared" si="9"/>
        <v>1.5750319501939058E-2</v>
      </c>
      <c r="AC20" s="24">
        <f t="shared" si="9"/>
        <v>7.1320670323207214E-3</v>
      </c>
      <c r="AD20" s="24">
        <f t="shared" si="9"/>
        <v>4.2521294547792188E-2</v>
      </c>
      <c r="AE20" s="24">
        <f t="shared" si="9"/>
        <v>1.833584895263618E-2</v>
      </c>
      <c r="AF20" s="24">
        <f t="shared" si="9"/>
        <v>9.1308756401387026E-3</v>
      </c>
      <c r="AG20" s="24">
        <f t="shared" si="9"/>
        <v>3.3014711196855284E-2</v>
      </c>
      <c r="AH20" s="24">
        <f t="shared" si="9"/>
        <v>-7.1876440827689514E-4</v>
      </c>
      <c r="AI20" s="24">
        <f t="shared" si="9"/>
        <v>0.10206763474184055</v>
      </c>
      <c r="AJ20" s="24">
        <f t="shared" si="9"/>
        <v>3.0265533305938064E-2</v>
      </c>
      <c r="AK20" s="24">
        <f t="shared" si="9"/>
        <v>1.7163898822645685E-2</v>
      </c>
      <c r="AL20" s="24">
        <f t="shared" si="9"/>
        <v>1.1041315064156176E-2</v>
      </c>
      <c r="AM20" s="24">
        <f t="shared" si="9"/>
        <v>2.4708667021751785E-2</v>
      </c>
      <c r="AN20" s="24">
        <f t="shared" si="9"/>
        <v>1.6386806851606428E-2</v>
      </c>
      <c r="AO20" s="24">
        <f t="shared" si="10"/>
        <v>2.1205773233920144E-2</v>
      </c>
      <c r="AP20" s="24">
        <f t="shared" si="10"/>
        <v>2.3084506977257391E-2</v>
      </c>
      <c r="AQ20" s="24">
        <f t="shared" si="10"/>
        <v>2.0320991533403054E-2</v>
      </c>
      <c r="AR20" s="24">
        <f t="shared" si="10"/>
        <v>1.7677819762642599E-2</v>
      </c>
      <c r="AS20" s="24" t="e">
        <f t="shared" si="10"/>
        <v>#DIV/0!</v>
      </c>
      <c r="AT20" s="24">
        <f t="shared" si="10"/>
        <v>2.0319987400184925E-2</v>
      </c>
      <c r="AU20" s="21"/>
      <c r="AV20" s="24">
        <f t="shared" si="16"/>
        <v>0.26076953432561911</v>
      </c>
      <c r="AW20" s="24">
        <f t="shared" si="16"/>
        <v>0.21559368510955812</v>
      </c>
      <c r="AX20" s="24">
        <f t="shared" si="16"/>
        <v>0.19777601639878961</v>
      </c>
      <c r="AY20" s="24">
        <f t="shared" si="16"/>
        <v>0.15045630560020951</v>
      </c>
      <c r="AZ20" s="24">
        <f t="shared" si="16"/>
        <v>0.54183465308829826</v>
      </c>
      <c r="BA20" s="24">
        <f t="shared" si="16"/>
        <v>0.21584451666248516</v>
      </c>
      <c r="BB20" s="24">
        <f t="shared" si="16"/>
        <v>0.2715201801518683</v>
      </c>
      <c r="BC20" s="24">
        <f t="shared" si="16"/>
        <v>0.27915287802831901</v>
      </c>
      <c r="BD20" s="24">
        <f t="shared" si="16"/>
        <v>0.37506834133385625</v>
      </c>
      <c r="BE20" s="24">
        <f t="shared" si="16"/>
        <v>0.21738653513732276</v>
      </c>
      <c r="BF20" s="24">
        <f t="shared" si="16"/>
        <v>0.31839998012750348</v>
      </c>
      <c r="BG20" s="24">
        <f t="shared" si="16"/>
        <v>0.2866702481507144</v>
      </c>
      <c r="BH20" s="24">
        <f t="shared" si="16"/>
        <v>0.17983282729464722</v>
      </c>
      <c r="BI20" s="24">
        <f t="shared" si="16"/>
        <v>0.20139685575196342</v>
      </c>
      <c r="BJ20" s="24">
        <f t="shared" si="16"/>
        <v>0.22330479115163859</v>
      </c>
      <c r="BK20" s="24">
        <f t="shared" si="16"/>
        <v>0.40775503993362805</v>
      </c>
      <c r="BL20" s="24">
        <f t="shared" si="16"/>
        <v>0.26076505814433748</v>
      </c>
      <c r="BM20" s="24">
        <f t="shared" si="16"/>
        <v>0.20949081221068555</v>
      </c>
      <c r="BN20" s="24">
        <f t="shared" si="16"/>
        <v>0.20563959055512293</v>
      </c>
      <c r="BO20" s="24">
        <f t="shared" si="16"/>
        <v>0.18554952843671879</v>
      </c>
      <c r="BP20" s="24" t="e">
        <f t="shared" si="16"/>
        <v>#DIV/0!</v>
      </c>
      <c r="BQ20" s="24">
        <f t="shared" si="16"/>
        <v>0.23569759755802755</v>
      </c>
      <c r="BR20" s="21"/>
      <c r="BS20" s="35">
        <f t="shared" si="11"/>
        <v>43160</v>
      </c>
      <c r="BT20" s="24">
        <f t="shared" si="15"/>
        <v>7.640647228403445E-3</v>
      </c>
      <c r="BU20" s="24">
        <f t="shared" si="12"/>
        <v>3.2420545525452981E-4</v>
      </c>
      <c r="BV20" s="24">
        <f t="shared" si="12"/>
        <v>1.5518458703249116E-3</v>
      </c>
      <c r="BW20" s="24">
        <f t="shared" si="12"/>
        <v>8.29378541442033E-4</v>
      </c>
      <c r="BX20" s="24">
        <f t="shared" si="12"/>
        <v>2.4394769562524348E-3</v>
      </c>
      <c r="BY20" s="24">
        <f t="shared" si="12"/>
        <v>1.3933885435066886E-3</v>
      </c>
      <c r="BZ20" s="24">
        <f t="shared" si="12"/>
        <v>1.1539935613620479E-3</v>
      </c>
      <c r="CA20" s="24">
        <f t="shared" si="12"/>
        <v>9.1905553898740332E-4</v>
      </c>
      <c r="CB20" s="24">
        <f t="shared" si="12"/>
        <v>-4.7584134339659552E-5</v>
      </c>
      <c r="CC20" s="24">
        <f t="shared" si="12"/>
        <v>2.3575043778149953E-3</v>
      </c>
      <c r="CD20" s="24">
        <f t="shared" si="12"/>
        <v>2.0601385607120701E-3</v>
      </c>
      <c r="CE20" s="24">
        <f t="shared" si="12"/>
        <v>5.8352916886513558E-4</v>
      </c>
      <c r="CF20" s="24">
        <f t="shared" si="14"/>
        <v>2.1205579668586032E-2</v>
      </c>
    </row>
    <row r="21" spans="1:84" x14ac:dyDescent="0.25">
      <c r="A21" s="31">
        <f>+[1]CUY!A22</f>
        <v>43191</v>
      </c>
      <c r="B21" s="17">
        <f>+[1]CUY!B22</f>
        <v>138.02459999999999</v>
      </c>
      <c r="C21" s="17">
        <f>+[1]CUY!C22</f>
        <v>130.68709999999999</v>
      </c>
      <c r="D21" s="17">
        <f>+[1]CUY!D22</f>
        <v>130.51320000000001</v>
      </c>
      <c r="E21" s="17">
        <f>+[1]CUY!E22</f>
        <v>119.4644</v>
      </c>
      <c r="F21" s="17">
        <f>+[1]CUY!F22</f>
        <v>192.60659999999999</v>
      </c>
      <c r="G21" s="17">
        <f>+[1]CUY!G22</f>
        <v>125.9871</v>
      </c>
      <c r="H21" s="17">
        <f>+[1]CUY!H22</f>
        <v>140.0968</v>
      </c>
      <c r="I21" s="17">
        <f>+[1]CUY!I22</f>
        <v>142.39670000000001</v>
      </c>
      <c r="J21" s="17">
        <f>+[1]CUY!J22</f>
        <v>148.5419</v>
      </c>
      <c r="K21" s="17">
        <f>+[1]CUY!K22</f>
        <v>131.45410000000001</v>
      </c>
      <c r="L21" s="17">
        <f>+[1]CUY!L22</f>
        <v>157.87110000000001</v>
      </c>
      <c r="M21" s="17">
        <f>+[1]CUY!M22</f>
        <v>135.7439</v>
      </c>
      <c r="N21" s="17">
        <f>+[1]CUY!N22</f>
        <v>126.4113</v>
      </c>
      <c r="O21" s="18">
        <f>+[1]CUY!R22</f>
        <v>123.0916</v>
      </c>
      <c r="P21" s="19">
        <f>+[1]CUY!S22</f>
        <v>131.83779999999999</v>
      </c>
      <c r="Q21" s="20">
        <f>+[1]CUY!T22</f>
        <v>166.55529999999999</v>
      </c>
      <c r="R21" s="18">
        <f t="shared" si="4"/>
        <v>138.02358921000001</v>
      </c>
      <c r="S21" s="19">
        <f t="shared" si="5"/>
        <v>128.68891027673894</v>
      </c>
      <c r="T21" s="19">
        <f t="shared" si="6"/>
        <v>126.87303918531271</v>
      </c>
      <c r="U21" s="19">
        <f t="shared" si="7"/>
        <v>124.70362124241343</v>
      </c>
      <c r="V21" s="19"/>
      <c r="W21" s="20">
        <f t="shared" si="8"/>
        <v>133.55216319816378</v>
      </c>
      <c r="X21" s="21"/>
      <c r="Y21" s="41">
        <f t="shared" si="9"/>
        <v>3.3539879666480532E-2</v>
      </c>
      <c r="Z21" s="24">
        <f t="shared" si="9"/>
        <v>1.7973246549103816E-2</v>
      </c>
      <c r="AA21" s="24">
        <f t="shared" si="9"/>
        <v>1.2500203643235563E-2</v>
      </c>
      <c r="AB21" s="24">
        <f t="shared" si="9"/>
        <v>3.876306014273978E-2</v>
      </c>
      <c r="AC21" s="24">
        <f t="shared" si="9"/>
        <v>0.11671472163389596</v>
      </c>
      <c r="AD21" s="24">
        <f t="shared" si="9"/>
        <v>1.1561891043629258E-2</v>
      </c>
      <c r="AE21" s="24">
        <f t="shared" si="9"/>
        <v>2.4423666262786359E-2</v>
      </c>
      <c r="AF21" s="24">
        <f t="shared" si="9"/>
        <v>3.3067636302431813E-2</v>
      </c>
      <c r="AG21" s="24">
        <f t="shared" si="9"/>
        <v>-6.6603471857340502E-4</v>
      </c>
      <c r="AH21" s="24">
        <f t="shared" si="9"/>
        <v>2.1085198338351319E-2</v>
      </c>
      <c r="AI21" s="24">
        <f t="shared" si="9"/>
        <v>6.2331015381385413E-2</v>
      </c>
      <c r="AJ21" s="24">
        <f t="shared" si="9"/>
        <v>1.3900964126833282E-2</v>
      </c>
      <c r="AK21" s="24">
        <f t="shared" si="9"/>
        <v>1.4698162308296014E-2</v>
      </c>
      <c r="AL21" s="24">
        <f t="shared" si="9"/>
        <v>3.7715354675196266E-3</v>
      </c>
      <c r="AM21" s="24">
        <f t="shared" si="9"/>
        <v>2.432342557370526E-2</v>
      </c>
      <c r="AN21" s="24">
        <f t="shared" ref="AN21:AN35" si="17">+Q21/Q20-1</f>
        <v>7.1593416102792462E-2</v>
      </c>
      <c r="AO21" s="24">
        <f t="shared" si="10"/>
        <v>3.3536771821334632E-2</v>
      </c>
      <c r="AP21" s="24">
        <f t="shared" si="10"/>
        <v>2.000693601102177E-2</v>
      </c>
      <c r="AQ21" s="24">
        <f t="shared" si="10"/>
        <v>2.2521041411880161E-2</v>
      </c>
      <c r="AR21" s="24">
        <f t="shared" si="10"/>
        <v>2.4840521413952876E-2</v>
      </c>
      <c r="AS21" s="24" t="e">
        <f t="shared" si="10"/>
        <v>#DIV/0!</v>
      </c>
      <c r="AT21" s="24">
        <f t="shared" si="10"/>
        <v>2.7222076661522543E-2</v>
      </c>
      <c r="AU21" s="21"/>
      <c r="AV21" s="24">
        <f t="shared" si="16"/>
        <v>0.26106755010936444</v>
      </c>
      <c r="AW21" s="24">
        <f t="shared" si="16"/>
        <v>0.20269367396145821</v>
      </c>
      <c r="AX21" s="24">
        <f t="shared" si="16"/>
        <v>0.1820091942863562</v>
      </c>
      <c r="AY21" s="24">
        <f t="shared" si="16"/>
        <v>0.15280078973498901</v>
      </c>
      <c r="AZ21" s="24">
        <f t="shared" si="16"/>
        <v>0.57188815982763685</v>
      </c>
      <c r="BA21" s="24">
        <f t="shared" si="16"/>
        <v>0.21761489276160129</v>
      </c>
      <c r="BB21" s="24">
        <f t="shared" si="16"/>
        <v>0.27397904297526821</v>
      </c>
      <c r="BC21" s="24">
        <f t="shared" si="16"/>
        <v>0.31138221415073142</v>
      </c>
      <c r="BD21" s="24">
        <f t="shared" si="16"/>
        <v>0.26580877277600057</v>
      </c>
      <c r="BE21" s="24">
        <f t="shared" si="16"/>
        <v>0.21707743870824392</v>
      </c>
      <c r="BF21" s="24">
        <f t="shared" si="16"/>
        <v>0.28308865660651561</v>
      </c>
      <c r="BG21" s="24">
        <f t="shared" si="16"/>
        <v>0.27168067061568957</v>
      </c>
      <c r="BH21" s="24">
        <f t="shared" si="16"/>
        <v>0.18156640763014287</v>
      </c>
      <c r="BI21" s="24">
        <f t="shared" si="16"/>
        <v>0.15377895423562316</v>
      </c>
      <c r="BJ21" s="24">
        <f t="shared" si="16"/>
        <v>0.22462897785803393</v>
      </c>
      <c r="BK21" s="24">
        <f t="shared" si="16"/>
        <v>0.42544529305640655</v>
      </c>
      <c r="BL21" s="24">
        <f t="shared" si="16"/>
        <v>0.26105836164704788</v>
      </c>
      <c r="BM21" s="24">
        <f t="shared" si="16"/>
        <v>0.20204828370506389</v>
      </c>
      <c r="BN21" s="24">
        <f t="shared" si="16"/>
        <v>0.20365560805034622</v>
      </c>
      <c r="BO21" s="24">
        <f t="shared" si="16"/>
        <v>0.18675621470324089</v>
      </c>
      <c r="BP21" s="24" t="e">
        <f t="shared" si="16"/>
        <v>#DIV/0!</v>
      </c>
      <c r="BQ21" s="24">
        <f t="shared" si="16"/>
        <v>0.23721191598704694</v>
      </c>
      <c r="BR21" s="21"/>
      <c r="BS21" s="35">
        <f t="shared" si="11"/>
        <v>43191</v>
      </c>
      <c r="BT21" s="24">
        <f t="shared" si="15"/>
        <v>4.9104094110246485E-3</v>
      </c>
      <c r="BU21" s="24">
        <f t="shared" si="12"/>
        <v>4.3074015972084423E-4</v>
      </c>
      <c r="BV21" s="24">
        <f t="shared" si="12"/>
        <v>3.7988580671007247E-3</v>
      </c>
      <c r="BW21" s="24">
        <f t="shared" si="12"/>
        <v>1.3385613143086054E-2</v>
      </c>
      <c r="BX21" s="24">
        <f t="shared" si="12"/>
        <v>6.7716246522720608E-4</v>
      </c>
      <c r="BY21" s="24">
        <f t="shared" si="12"/>
        <v>1.8508103979542588E-3</v>
      </c>
      <c r="BZ21" s="24">
        <f t="shared" si="12"/>
        <v>4.129813434372573E-3</v>
      </c>
      <c r="CA21" s="24">
        <f t="shared" si="12"/>
        <v>-1.8755405461058106E-5</v>
      </c>
      <c r="CB21" s="24">
        <f t="shared" si="12"/>
        <v>1.3659344567956316E-3</v>
      </c>
      <c r="CC21" s="24">
        <f t="shared" si="12"/>
        <v>1.5536948830173988E-3</v>
      </c>
      <c r="CD21" s="24">
        <f t="shared" si="12"/>
        <v>9.546210841997637E-4</v>
      </c>
      <c r="CE21" s="24">
        <f t="shared" si="12"/>
        <v>4.9772497014126057E-4</v>
      </c>
      <c r="CF21" s="24">
        <f t="shared" si="14"/>
        <v>3.3536627067179303E-2</v>
      </c>
    </row>
    <row r="22" spans="1:84" x14ac:dyDescent="0.25">
      <c r="A22" s="31">
        <f>+[1]CUY!A23</f>
        <v>43221</v>
      </c>
      <c r="B22" s="17">
        <f>+[1]CUY!B23</f>
        <v>140.5213</v>
      </c>
      <c r="C22" s="17">
        <f>+[1]CUY!C23</f>
        <v>134.4059</v>
      </c>
      <c r="D22" s="17">
        <f>+[1]CUY!D23</f>
        <v>133.14070000000001</v>
      </c>
      <c r="E22" s="17">
        <f>+[1]CUY!E23</f>
        <v>119.8026</v>
      </c>
      <c r="F22" s="17">
        <f>+[1]CUY!F23</f>
        <v>192.11930000000001</v>
      </c>
      <c r="G22" s="17">
        <f>+[1]CUY!G23</f>
        <v>129.6516</v>
      </c>
      <c r="H22" s="17">
        <f>+[1]CUY!H23</f>
        <v>142.25409999999999</v>
      </c>
      <c r="I22" s="17">
        <f>+[1]CUY!I23</f>
        <v>145.518</v>
      </c>
      <c r="J22" s="17">
        <f>+[1]CUY!J23</f>
        <v>152.33779999999999</v>
      </c>
      <c r="K22" s="17">
        <f>+[1]CUY!K23</f>
        <v>134.71700000000001</v>
      </c>
      <c r="L22" s="17">
        <f>+[1]CUY!L23</f>
        <v>158.46449999999999</v>
      </c>
      <c r="M22" s="17">
        <f>+[1]CUY!M23</f>
        <v>137.79820000000001</v>
      </c>
      <c r="N22" s="17">
        <f>+[1]CUY!N23</f>
        <v>129.5548</v>
      </c>
      <c r="O22" s="18">
        <f>+[1]CUY!R23</f>
        <v>124.4883</v>
      </c>
      <c r="P22" s="19">
        <f>+[1]CUY!S23</f>
        <v>134.92330000000001</v>
      </c>
      <c r="Q22" s="20">
        <f>+[1]CUY!T23</f>
        <v>167.75970000000001</v>
      </c>
      <c r="R22" s="18">
        <f t="shared" si="4"/>
        <v>140.52036085</v>
      </c>
      <c r="S22" s="19">
        <f t="shared" si="5"/>
        <v>131.52121835452508</v>
      </c>
      <c r="T22" s="19">
        <f t="shared" si="6"/>
        <v>129.0035992541595</v>
      </c>
      <c r="U22" s="19">
        <f t="shared" si="7"/>
        <v>126.85283113173868</v>
      </c>
      <c r="V22" s="19"/>
      <c r="W22" s="20">
        <f t="shared" si="8"/>
        <v>135.94053278500385</v>
      </c>
      <c r="X22" s="21"/>
      <c r="Y22" s="41">
        <f t="shared" ref="Y22:AN49" si="18">+B22/B21-1</f>
        <v>1.80888044594949E-2</v>
      </c>
      <c r="Z22" s="24">
        <f t="shared" si="18"/>
        <v>2.8455754240472197E-2</v>
      </c>
      <c r="AA22" s="24">
        <f t="shared" si="18"/>
        <v>2.0132063270228651E-2</v>
      </c>
      <c r="AB22" s="24">
        <f t="shared" ref="AB22:AB35" si="19">+E22/E21-1</f>
        <v>2.8309688911507536E-3</v>
      </c>
      <c r="AC22" s="24">
        <f t="shared" ref="AC22:AC35" si="20">+F22/F21-1</f>
        <v>-2.5300275276131101E-3</v>
      </c>
      <c r="AD22" s="24">
        <f t="shared" ref="AD22:AD35" si="21">+G22/G21-1</f>
        <v>2.9086311217576988E-2</v>
      </c>
      <c r="AE22" s="24">
        <f t="shared" ref="AE22:AE35" si="22">+H22/H21-1</f>
        <v>1.5398638655558017E-2</v>
      </c>
      <c r="AF22" s="24">
        <f t="shared" ref="AF22:AF35" si="23">+I22/I21-1</f>
        <v>2.1919749544757616E-2</v>
      </c>
      <c r="AG22" s="24">
        <f t="shared" ref="AG22:AG35" si="24">+J22/J21-1</f>
        <v>2.5554405861241802E-2</v>
      </c>
      <c r="AH22" s="24">
        <f t="shared" ref="AH22:AH35" si="25">+K22/K21-1</f>
        <v>2.4821591719086822E-2</v>
      </c>
      <c r="AI22" s="24">
        <f t="shared" ref="AI22:AI35" si="26">+L22/L21-1</f>
        <v>3.7587626867741086E-3</v>
      </c>
      <c r="AJ22" s="24">
        <f t="shared" ref="AJ22:AJ35" si="27">+M22/M21-1</f>
        <v>1.513364504777015E-2</v>
      </c>
      <c r="AK22" s="24">
        <f t="shared" ref="AK22:AK35" si="28">+N22/N21-1</f>
        <v>2.4867238925634139E-2</v>
      </c>
      <c r="AL22" s="24">
        <f t="shared" ref="AL22:AL35" si="29">+O22/O21-1</f>
        <v>1.134683438999895E-2</v>
      </c>
      <c r="AM22" s="24">
        <f t="shared" ref="AM22:AM35" si="30">+P22/P21-1</f>
        <v>2.3403758254461282E-2</v>
      </c>
      <c r="AN22" s="24">
        <f t="shared" si="17"/>
        <v>7.2312319091618615E-3</v>
      </c>
      <c r="AO22" s="24">
        <f t="shared" ref="AO22:AO35" si="31">+R22/R21-1</f>
        <v>1.8089455971190604E-2</v>
      </c>
      <c r="AP22" s="24">
        <f>+S22/S21-1</f>
        <v>2.2008952222032141E-2</v>
      </c>
      <c r="AQ22" s="24">
        <f>+T22/T21-1</f>
        <v>1.6792851204067594E-2</v>
      </c>
      <c r="AR22" s="24">
        <f t="shared" ref="AP22:AT37" si="32">+U22/U21-1</f>
        <v>1.7234542733505442E-2</v>
      </c>
      <c r="AS22" s="24" t="e">
        <f t="shared" si="32"/>
        <v>#DIV/0!</v>
      </c>
      <c r="AT22" s="24">
        <f t="shared" si="32"/>
        <v>1.7883421201468908E-2</v>
      </c>
      <c r="AU22" s="21"/>
      <c r="AV22" s="24">
        <f t="shared" si="16"/>
        <v>0.26244215432520779</v>
      </c>
      <c r="AW22" s="24">
        <f t="shared" si="16"/>
        <v>0.21572247287357404</v>
      </c>
      <c r="AX22" s="24">
        <f t="shared" si="16"/>
        <v>0.19126002329896941</v>
      </c>
      <c r="AY22" s="24">
        <f t="shared" si="16"/>
        <v>0.13265375582859673</v>
      </c>
      <c r="AZ22" s="24">
        <f t="shared" si="16"/>
        <v>0.52460751847240328</v>
      </c>
      <c r="BA22" s="24">
        <f t="shared" si="16"/>
        <v>0.22358887921019321</v>
      </c>
      <c r="BB22" s="24">
        <f t="shared" si="16"/>
        <v>0.27545776182218873</v>
      </c>
      <c r="BC22" s="24">
        <f t="shared" si="16"/>
        <v>0.33451208294777879</v>
      </c>
      <c r="BD22" s="24">
        <f t="shared" si="16"/>
        <v>0.29811262231228253</v>
      </c>
      <c r="BE22" s="24">
        <f t="shared" si="16"/>
        <v>0.21468656565693012</v>
      </c>
      <c r="BF22" s="24">
        <f t="shared" si="16"/>
        <v>0.25839281928051427</v>
      </c>
      <c r="BG22" s="24">
        <f t="shared" si="16"/>
        <v>0.28123468751133185</v>
      </c>
      <c r="BH22" s="24">
        <f t="shared" si="16"/>
        <v>0.18740617043390273</v>
      </c>
      <c r="BI22" s="24">
        <f t="shared" si="16"/>
        <v>0.13234902185866404</v>
      </c>
      <c r="BJ22" s="24">
        <f t="shared" si="16"/>
        <v>0.23166671687420659</v>
      </c>
      <c r="BK22" s="24">
        <f t="shared" si="16"/>
        <v>0.42393446630372233</v>
      </c>
      <c r="BL22" s="24">
        <f t="shared" si="16"/>
        <v>0.26243330802831855</v>
      </c>
      <c r="BM22" s="24">
        <f t="shared" si="16"/>
        <v>0.20635984628360449</v>
      </c>
      <c r="BN22" s="24">
        <f t="shared" si="16"/>
        <v>0.20011712118604841</v>
      </c>
      <c r="BO22" s="24">
        <f t="shared" si="16"/>
        <v>0.18026591353850385</v>
      </c>
      <c r="BP22" s="24" t="e">
        <f t="shared" si="16"/>
        <v>#DIV/0!</v>
      </c>
      <c r="BQ22" s="24">
        <f t="shared" si="16"/>
        <v>0.2394034683596411</v>
      </c>
      <c r="BR22" s="21"/>
      <c r="BS22" s="35">
        <f t="shared" si="11"/>
        <v>43221</v>
      </c>
      <c r="BT22" s="24">
        <f t="shared" si="15"/>
        <v>7.6572071935003226E-3</v>
      </c>
      <c r="BU22" s="24">
        <f t="shared" si="15"/>
        <v>6.7960167970057463E-4</v>
      </c>
      <c r="BV22" s="24">
        <f t="shared" si="15"/>
        <v>2.7884275701577874E-4</v>
      </c>
      <c r="BW22" s="24">
        <f t="shared" si="15"/>
        <v>-3.1351106976580917E-4</v>
      </c>
      <c r="BX22" s="24">
        <f t="shared" si="15"/>
        <v>1.6673158263092248E-3</v>
      </c>
      <c r="BY22" s="24">
        <f t="shared" si="15"/>
        <v>1.1566068657326261E-3</v>
      </c>
      <c r="BZ22" s="24">
        <f t="shared" si="15"/>
        <v>2.7363042530099625E-3</v>
      </c>
      <c r="CA22" s="24">
        <f t="shared" si="15"/>
        <v>6.9579096769706078E-4</v>
      </c>
      <c r="CB22" s="24">
        <f t="shared" si="15"/>
        <v>1.588607248273135E-3</v>
      </c>
      <c r="CC22" s="24">
        <f t="shared" si="15"/>
        <v>9.6302832973248402E-5</v>
      </c>
      <c r="CD22" s="24">
        <f t="shared" si="15"/>
        <v>1.01952514261951E-3</v>
      </c>
      <c r="CE22" s="24">
        <f t="shared" si="15"/>
        <v>8.2672980033994016E-4</v>
      </c>
      <c r="CF22" s="24">
        <f t="shared" si="14"/>
        <v>1.8089323497405579E-2</v>
      </c>
    </row>
    <row r="23" spans="1:84" x14ac:dyDescent="0.25">
      <c r="A23" s="31">
        <f>+[1]CUY!A24</f>
        <v>43252</v>
      </c>
      <c r="B23" s="17">
        <f>+[1]CUY!B24</f>
        <v>145.6472</v>
      </c>
      <c r="C23" s="17">
        <f>+[1]CUY!C24</f>
        <v>142.50229999999999</v>
      </c>
      <c r="D23" s="17">
        <f>+[1]CUY!D24</f>
        <v>134.3355</v>
      </c>
      <c r="E23" s="17">
        <f>+[1]CUY!E24</f>
        <v>120.6733</v>
      </c>
      <c r="F23" s="17">
        <f>+[1]CUY!F24</f>
        <v>195.29929999999999</v>
      </c>
      <c r="G23" s="17">
        <f>+[1]CUY!G24</f>
        <v>135.44</v>
      </c>
      <c r="H23" s="17">
        <f>+[1]CUY!H24</f>
        <v>147.5675</v>
      </c>
      <c r="I23" s="17">
        <f>+[1]CUY!I24</f>
        <v>151.90119999999999</v>
      </c>
      <c r="J23" s="17">
        <f>+[1]CUY!J24</f>
        <v>153.16730000000001</v>
      </c>
      <c r="K23" s="17">
        <f>+[1]CUY!K24</f>
        <v>139.94739999999999</v>
      </c>
      <c r="L23" s="17">
        <f>+[1]CUY!L24</f>
        <v>159.464</v>
      </c>
      <c r="M23" s="17">
        <f>+[1]CUY!M24</f>
        <v>142.07470000000001</v>
      </c>
      <c r="N23" s="17">
        <f>+[1]CUY!N24</f>
        <v>134.61789999999999</v>
      </c>
      <c r="O23" s="18">
        <f>+[1]CUY!R24</f>
        <v>130.0102</v>
      </c>
      <c r="P23" s="19">
        <f>+[1]CUY!S24</f>
        <v>140.55170000000001</v>
      </c>
      <c r="Q23" s="20">
        <f>+[1]CUY!T24</f>
        <v>171.0292</v>
      </c>
      <c r="R23" s="18">
        <f t="shared" si="4"/>
        <v>145.64614088000002</v>
      </c>
      <c r="S23" s="19">
        <f t="shared" si="5"/>
        <v>136.95796043380699</v>
      </c>
      <c r="T23" s="19">
        <f t="shared" si="6"/>
        <v>132.70644159495126</v>
      </c>
      <c r="U23" s="19">
        <f t="shared" si="7"/>
        <v>130.4153823277401</v>
      </c>
      <c r="V23" s="19"/>
      <c r="W23" s="20">
        <f t="shared" si="8"/>
        <v>140.16165853098701</v>
      </c>
      <c r="X23" s="21"/>
      <c r="Y23" s="41">
        <f t="shared" si="18"/>
        <v>3.647774394344494E-2</v>
      </c>
      <c r="Z23" s="24">
        <f t="shared" si="18"/>
        <v>6.0238427033336928E-2</v>
      </c>
      <c r="AA23" s="24">
        <f t="shared" si="18"/>
        <v>8.9739651361302464E-3</v>
      </c>
      <c r="AB23" s="24">
        <f t="shared" si="19"/>
        <v>7.2677888459848905E-3</v>
      </c>
      <c r="AC23" s="24">
        <f t="shared" si="20"/>
        <v>1.6552215212110255E-2</v>
      </c>
      <c r="AD23" s="24">
        <f t="shared" si="21"/>
        <v>4.4645804602488459E-2</v>
      </c>
      <c r="AE23" s="24">
        <f t="shared" si="22"/>
        <v>3.7351471767773203E-2</v>
      </c>
      <c r="AF23" s="24">
        <f t="shared" si="23"/>
        <v>4.3865363735070551E-2</v>
      </c>
      <c r="AG23" s="24">
        <f t="shared" si="24"/>
        <v>5.4451357443787707E-3</v>
      </c>
      <c r="AH23" s="24">
        <f t="shared" si="25"/>
        <v>3.8825092601527444E-2</v>
      </c>
      <c r="AI23" s="24">
        <f t="shared" si="26"/>
        <v>6.3074063907058164E-3</v>
      </c>
      <c r="AJ23" s="24">
        <f t="shared" si="27"/>
        <v>3.1034512787539992E-2</v>
      </c>
      <c r="AK23" s="24">
        <f t="shared" si="28"/>
        <v>3.9080759647654784E-2</v>
      </c>
      <c r="AL23" s="24">
        <f t="shared" si="29"/>
        <v>4.4356778910146666E-2</v>
      </c>
      <c r="AM23" s="24">
        <f t="shared" si="30"/>
        <v>4.1715552465734218E-2</v>
      </c>
      <c r="AN23" s="24">
        <f t="shared" si="17"/>
        <v>1.9489186020241966E-2</v>
      </c>
      <c r="AO23" s="24">
        <f t="shared" si="31"/>
        <v>3.6477133982537824E-2</v>
      </c>
      <c r="AP23" s="24">
        <f t="shared" si="32"/>
        <v>4.1337376183870012E-2</v>
      </c>
      <c r="AQ23" s="24">
        <f t="shared" si="32"/>
        <v>2.8703403332929645E-2</v>
      </c>
      <c r="AR23" s="24">
        <f t="shared" si="32"/>
        <v>2.8084128388917495E-2</v>
      </c>
      <c r="AS23" s="24" t="e">
        <f t="shared" si="32"/>
        <v>#DIV/0!</v>
      </c>
      <c r="AT23" s="24">
        <f t="shared" si="32"/>
        <v>3.1051266752492923E-2</v>
      </c>
      <c r="AU23" s="21"/>
      <c r="AV23" s="24">
        <f t="shared" si="16"/>
        <v>0.29545013866430425</v>
      </c>
      <c r="AW23" s="24">
        <f t="shared" si="16"/>
        <v>0.28173640549347834</v>
      </c>
      <c r="AX23" s="24">
        <f t="shared" si="16"/>
        <v>0.19892847867354835</v>
      </c>
      <c r="AY23" s="24">
        <f t="shared" si="16"/>
        <v>0.14097194119716039</v>
      </c>
      <c r="AZ23" s="24">
        <f t="shared" si="16"/>
        <v>0.53593213247599758</v>
      </c>
      <c r="BA23" s="24">
        <f t="shared" si="16"/>
        <v>0.26199896013671031</v>
      </c>
      <c r="BB23" s="24">
        <f t="shared" si="16"/>
        <v>0.29745068645509565</v>
      </c>
      <c r="BC23" s="24">
        <f t="shared" si="16"/>
        <v>0.35772754493694059</v>
      </c>
      <c r="BD23" s="24">
        <f t="shared" si="16"/>
        <v>0.30846128152360652</v>
      </c>
      <c r="BE23" s="24">
        <f t="shared" si="16"/>
        <v>0.24086424985503019</v>
      </c>
      <c r="BF23" s="24">
        <f t="shared" si="16"/>
        <v>0.26602940709454082</v>
      </c>
      <c r="BG23" s="24">
        <f t="shared" si="16"/>
        <v>0.30668755041208007</v>
      </c>
      <c r="BH23" s="24">
        <f t="shared" si="16"/>
        <v>0.22106501533384781</v>
      </c>
      <c r="BI23" s="24">
        <f t="shared" si="16"/>
        <v>0.18843541954420662</v>
      </c>
      <c r="BJ23" s="24">
        <f t="shared" si="16"/>
        <v>0.26560670948036469</v>
      </c>
      <c r="BK23" s="24">
        <f t="shared" si="16"/>
        <v>0.44194830444027389</v>
      </c>
      <c r="BL23" s="24">
        <f t="shared" si="16"/>
        <v>0.29544067990184231</v>
      </c>
      <c r="BM23" s="24">
        <f t="shared" si="16"/>
        <v>0.24733356307253596</v>
      </c>
      <c r="BN23" s="24">
        <f t="shared" si="16"/>
        <v>0.22370129192601862</v>
      </c>
      <c r="BO23" s="24">
        <f t="shared" si="16"/>
        <v>0.20334079087961432</v>
      </c>
      <c r="BP23" s="24" t="e">
        <f t="shared" si="16"/>
        <v>#DIV/0!</v>
      </c>
      <c r="BQ23" s="24">
        <f t="shared" si="16"/>
        <v>0.26135521524975625</v>
      </c>
      <c r="BR23" s="21"/>
      <c r="BS23" s="35">
        <f t="shared" si="11"/>
        <v>43252</v>
      </c>
      <c r="BT23" s="24">
        <f t="shared" si="15"/>
        <v>1.6374719562087716E-2</v>
      </c>
      <c r="BU23" s="24">
        <f t="shared" si="15"/>
        <v>3.0354373322762828E-4</v>
      </c>
      <c r="BV23" s="24">
        <f t="shared" si="15"/>
        <v>7.0512911565719886E-4</v>
      </c>
      <c r="BW23" s="24">
        <f t="shared" si="15"/>
        <v>2.0095458837912691E-3</v>
      </c>
      <c r="BX23" s="24">
        <f t="shared" si="15"/>
        <v>2.5868784305297468E-3</v>
      </c>
      <c r="BY23" s="24">
        <f t="shared" si="15"/>
        <v>2.7980925311678734E-3</v>
      </c>
      <c r="BZ23" s="24">
        <f t="shared" si="15"/>
        <v>5.4964421763817909E-3</v>
      </c>
      <c r="CA23" s="24">
        <f t="shared" si="15"/>
        <v>1.4934639801937938E-4</v>
      </c>
      <c r="CB23" s="24">
        <f t="shared" si="15"/>
        <v>2.5012783115442162E-3</v>
      </c>
      <c r="CC23" s="24">
        <f t="shared" si="15"/>
        <v>1.5932673551981278E-4</v>
      </c>
      <c r="CD23" s="24">
        <f t="shared" si="15"/>
        <v>2.0846679471368391E-3</v>
      </c>
      <c r="CE23" s="24">
        <f t="shared" si="15"/>
        <v>1.3079193688074313E-3</v>
      </c>
      <c r="CF23" s="24">
        <f t="shared" si="14"/>
        <v>3.6476890193870903E-2</v>
      </c>
    </row>
    <row r="24" spans="1:84" x14ac:dyDescent="0.25">
      <c r="A24" s="31">
        <f>+[1]CUY!A25</f>
        <v>43282</v>
      </c>
      <c r="B24" s="17">
        <f>+[1]CUY!B25</f>
        <v>150.9503</v>
      </c>
      <c r="C24" s="17">
        <f>+[1]CUY!C25</f>
        <v>148.5976</v>
      </c>
      <c r="D24" s="17">
        <f>+[1]CUY!D25</f>
        <v>138.0368</v>
      </c>
      <c r="E24" s="17">
        <f>+[1]CUY!E25</f>
        <v>123.9204</v>
      </c>
      <c r="F24" s="17">
        <f>+[1]CUY!F25</f>
        <v>198.1353</v>
      </c>
      <c r="G24" s="17">
        <f>+[1]CUY!G25</f>
        <v>140.6677</v>
      </c>
      <c r="H24" s="17">
        <f>+[1]CUY!H25</f>
        <v>151.84350000000001</v>
      </c>
      <c r="I24" s="17">
        <f>+[1]CUY!I25</f>
        <v>160.566</v>
      </c>
      <c r="J24" s="17">
        <f>+[1]CUY!J25</f>
        <v>155.16229999999999</v>
      </c>
      <c r="K24" s="17">
        <f>+[1]CUY!K25</f>
        <v>147.2062</v>
      </c>
      <c r="L24" s="17">
        <f>+[1]CUY!L25</f>
        <v>161.10319999999999</v>
      </c>
      <c r="M24" s="17">
        <f>+[1]CUY!M25</f>
        <v>148.0265</v>
      </c>
      <c r="N24" s="17">
        <f>+[1]CUY!N25</f>
        <v>138.5137</v>
      </c>
      <c r="O24" s="18">
        <f>+[1]CUY!R25</f>
        <v>138.1343</v>
      </c>
      <c r="P24" s="19">
        <f>+[1]CUY!S25</f>
        <v>145.63499999999999</v>
      </c>
      <c r="Q24" s="20">
        <f>+[1]CUY!T25</f>
        <v>175.4546</v>
      </c>
      <c r="R24" s="18">
        <f t="shared" si="4"/>
        <v>150.94918146999998</v>
      </c>
      <c r="S24" s="19">
        <f t="shared" si="5"/>
        <v>142.34187578160058</v>
      </c>
      <c r="T24" s="19">
        <f t="shared" si="6"/>
        <v>137.68270877796903</v>
      </c>
      <c r="U24" s="19">
        <f t="shared" si="7"/>
        <v>135.15307757943592</v>
      </c>
      <c r="V24" s="19"/>
      <c r="W24" s="20">
        <f t="shared" si="8"/>
        <v>145.47742903596023</v>
      </c>
      <c r="X24" s="21"/>
      <c r="Y24" s="41">
        <f t="shared" si="18"/>
        <v>3.6410586677945167E-2</v>
      </c>
      <c r="Z24" s="24">
        <f t="shared" si="18"/>
        <v>4.277334471092753E-2</v>
      </c>
      <c r="AA24" s="24">
        <f t="shared" si="18"/>
        <v>2.7552657339273701E-2</v>
      </c>
      <c r="AB24" s="24">
        <f t="shared" si="19"/>
        <v>2.6908189301195984E-2</v>
      </c>
      <c r="AC24" s="24">
        <f t="shared" si="20"/>
        <v>1.4521301407634413E-2</v>
      </c>
      <c r="AD24" s="24">
        <f t="shared" si="21"/>
        <v>3.8597903130537459E-2</v>
      </c>
      <c r="AE24" s="24">
        <f t="shared" si="22"/>
        <v>2.8976570044217054E-2</v>
      </c>
      <c r="AF24" s="24">
        <f t="shared" si="23"/>
        <v>5.7042340679336334E-2</v>
      </c>
      <c r="AG24" s="24">
        <f t="shared" si="24"/>
        <v>1.302497334613828E-2</v>
      </c>
      <c r="AH24" s="24">
        <f t="shared" si="25"/>
        <v>5.1868058999309907E-2</v>
      </c>
      <c r="AI24" s="24">
        <f t="shared" si="26"/>
        <v>1.0279436110971707E-2</v>
      </c>
      <c r="AJ24" s="24">
        <f t="shared" si="27"/>
        <v>4.1892046930241511E-2</v>
      </c>
      <c r="AK24" s="24">
        <f t="shared" si="28"/>
        <v>2.8939687812690629E-2</v>
      </c>
      <c r="AL24" s="24">
        <f t="shared" si="29"/>
        <v>6.2488174004808883E-2</v>
      </c>
      <c r="AM24" s="24">
        <f t="shared" si="30"/>
        <v>3.6166762835312394E-2</v>
      </c>
      <c r="AN24" s="24">
        <f t="shared" si="17"/>
        <v>2.5875113723270671E-2</v>
      </c>
      <c r="AO24" s="24">
        <f t="shared" si="31"/>
        <v>3.6410443544599103E-2</v>
      </c>
      <c r="AP24" s="24">
        <f t="shared" si="32"/>
        <v>3.931071498684946E-2</v>
      </c>
      <c r="AQ24" s="24">
        <f t="shared" si="32"/>
        <v>3.7498309224554438E-2</v>
      </c>
      <c r="AR24" s="24">
        <f t="shared" si="32"/>
        <v>3.6327733486144709E-2</v>
      </c>
      <c r="AS24" s="24" t="e">
        <f t="shared" si="32"/>
        <v>#DIV/0!</v>
      </c>
      <c r="AT24" s="24">
        <f t="shared" si="32"/>
        <v>3.7925996029777309E-2</v>
      </c>
      <c r="AU24" s="21"/>
      <c r="AV24" s="24">
        <f t="shared" si="16"/>
        <v>0.32391175459399535</v>
      </c>
      <c r="AW24" s="24">
        <f t="shared" si="16"/>
        <v>0.32058583057836554</v>
      </c>
      <c r="AX24" s="24">
        <f t="shared" si="16"/>
        <v>0.20404626142993854</v>
      </c>
      <c r="AY24" s="24">
        <f t="shared" si="16"/>
        <v>0.17165570527924134</v>
      </c>
      <c r="AZ24" s="24">
        <f t="shared" si="16"/>
        <v>0.54327207299832914</v>
      </c>
      <c r="BA24" s="24">
        <f t="shared" si="16"/>
        <v>0.28706255444051609</v>
      </c>
      <c r="BB24" s="24">
        <f t="shared" si="16"/>
        <v>0.29465404783220372</v>
      </c>
      <c r="BC24" s="24">
        <f t="shared" si="16"/>
        <v>0.42165894741315735</v>
      </c>
      <c r="BD24" s="24">
        <f t="shared" si="16"/>
        <v>0.29512049967739307</v>
      </c>
      <c r="BE24" s="24">
        <f t="shared" si="16"/>
        <v>0.27738251743093789</v>
      </c>
      <c r="BF24" s="24">
        <f t="shared" si="16"/>
        <v>0.26699676611594159</v>
      </c>
      <c r="BG24" s="24">
        <f t="shared" si="16"/>
        <v>0.32889340950958257</v>
      </c>
      <c r="BH24" s="24">
        <f t="shared" si="16"/>
        <v>0.24243245109919731</v>
      </c>
      <c r="BI24" s="24">
        <f t="shared" si="16"/>
        <v>0.26856270157883522</v>
      </c>
      <c r="BJ24" s="24">
        <f t="shared" si="16"/>
        <v>0.29148313715961494</v>
      </c>
      <c r="BK24" s="24">
        <f t="shared" si="16"/>
        <v>0.45024176950480643</v>
      </c>
      <c r="BL24" s="24">
        <f t="shared" si="16"/>
        <v>0.32390200012884351</v>
      </c>
      <c r="BM24" s="24">
        <f t="shared" si="16"/>
        <v>0.27908922670284086</v>
      </c>
      <c r="BN24" s="24">
        <f t="shared" si="16"/>
        <v>0.25247469536773259</v>
      </c>
      <c r="BO24" s="24">
        <f t="shared" si="16"/>
        <v>0.2334756770267743</v>
      </c>
      <c r="BP24" s="24" t="e">
        <f t="shared" si="16"/>
        <v>#DIV/0!</v>
      </c>
      <c r="BQ24" s="24">
        <f t="shared" si="16"/>
        <v>0.29093145666081255</v>
      </c>
      <c r="BR24" s="21"/>
      <c r="BS24" s="35">
        <f t="shared" si="11"/>
        <v>43282</v>
      </c>
      <c r="BT24" s="24">
        <f t="shared" si="15"/>
        <v>1.1893701080419003E-2</v>
      </c>
      <c r="BU24" s="24">
        <f t="shared" si="15"/>
        <v>9.0723618442373167E-4</v>
      </c>
      <c r="BV24" s="24">
        <f t="shared" si="15"/>
        <v>2.5370894874738436E-3</v>
      </c>
      <c r="BW24" s="24">
        <f t="shared" si="15"/>
        <v>1.7290878231782084E-3</v>
      </c>
      <c r="BX24" s="24">
        <f t="shared" si="15"/>
        <v>2.2540739540478629E-3</v>
      </c>
      <c r="BY24" s="24">
        <f t="shared" si="15"/>
        <v>2.1725374741155394E-3</v>
      </c>
      <c r="BZ24" s="24">
        <f t="shared" si="15"/>
        <v>7.1984960919262552E-3</v>
      </c>
      <c r="CA24" s="24">
        <f t="shared" si="15"/>
        <v>3.4654631190987123E-4</v>
      </c>
      <c r="CB24" s="24">
        <f t="shared" si="15"/>
        <v>3.3491296777418346E-3</v>
      </c>
      <c r="CC24" s="24">
        <f t="shared" si="15"/>
        <v>2.5210288972256069E-4</v>
      </c>
      <c r="CD24" s="24">
        <f t="shared" si="15"/>
        <v>2.7992182479306123E-3</v>
      </c>
      <c r="CE24" s="24">
        <f t="shared" si="15"/>
        <v>9.7095955157394242E-4</v>
      </c>
      <c r="CF24" s="24">
        <f t="shared" si="14"/>
        <v>3.6410178774463273E-2</v>
      </c>
    </row>
    <row r="25" spans="1:84" x14ac:dyDescent="0.25">
      <c r="A25" s="31">
        <f>+[1]CUY!A26</f>
        <v>43313</v>
      </c>
      <c r="B25" s="17">
        <f>+[1]CUY!B26</f>
        <v>156.0822</v>
      </c>
      <c r="C25" s="17">
        <f>+[1]CUY!C26</f>
        <v>154.9999</v>
      </c>
      <c r="D25" s="17">
        <f>+[1]CUY!D26</f>
        <v>139.72749999999999</v>
      </c>
      <c r="E25" s="17">
        <f>+[1]CUY!E26</f>
        <v>123.39239999999999</v>
      </c>
      <c r="F25" s="17">
        <f>+[1]CUY!F26</f>
        <v>210.29859999999999</v>
      </c>
      <c r="G25" s="17">
        <f>+[1]CUY!G26</f>
        <v>145.06209999999999</v>
      </c>
      <c r="H25" s="17">
        <f>+[1]CUY!H26</f>
        <v>156.37899999999999</v>
      </c>
      <c r="I25" s="17">
        <f>+[1]CUY!I26</f>
        <v>166.3646</v>
      </c>
      <c r="J25" s="17">
        <f>+[1]CUY!J26</f>
        <v>169.11940000000001</v>
      </c>
      <c r="K25" s="17">
        <f>+[1]CUY!K26</f>
        <v>150.852</v>
      </c>
      <c r="L25" s="17">
        <f>+[1]CUY!L26</f>
        <v>163.1951</v>
      </c>
      <c r="M25" s="17">
        <f>+[1]CUY!M26</f>
        <v>149.43860000000001</v>
      </c>
      <c r="N25" s="17">
        <f>+[1]CUY!N26</f>
        <v>143.38480000000001</v>
      </c>
      <c r="O25" s="18">
        <f>+[1]CUY!R26</f>
        <v>140.43450000000001</v>
      </c>
      <c r="P25" s="19">
        <f>+[1]CUY!S26</f>
        <v>150.01230000000001</v>
      </c>
      <c r="Q25" s="20">
        <f>+[1]CUY!T26</f>
        <v>184.63669999999999</v>
      </c>
      <c r="R25" s="18">
        <f t="shared" si="4"/>
        <v>156.08083440999999</v>
      </c>
      <c r="S25" s="19">
        <f t="shared" si="5"/>
        <v>146.25260294689602</v>
      </c>
      <c r="T25" s="19">
        <f t="shared" si="6"/>
        <v>139.78950585197936</v>
      </c>
      <c r="U25" s="19">
        <f t="shared" si="7"/>
        <v>137.42976665476618</v>
      </c>
      <c r="V25" s="19"/>
      <c r="W25" s="20">
        <f t="shared" si="8"/>
        <v>149.44631082631983</v>
      </c>
      <c r="X25" s="21"/>
      <c r="Y25" s="41">
        <f t="shared" si="18"/>
        <v>3.3997282549289354E-2</v>
      </c>
      <c r="Z25" s="24">
        <f t="shared" si="18"/>
        <v>4.3084814290405671E-2</v>
      </c>
      <c r="AA25" s="24">
        <f t="shared" si="18"/>
        <v>1.2248183093203968E-2</v>
      </c>
      <c r="AB25" s="24">
        <f t="shared" si="19"/>
        <v>-4.2607996746298893E-3</v>
      </c>
      <c r="AC25" s="24">
        <f t="shared" si="20"/>
        <v>6.138885902713942E-2</v>
      </c>
      <c r="AD25" s="24">
        <f t="shared" si="21"/>
        <v>3.1239580941466949E-2</v>
      </c>
      <c r="AE25" s="24">
        <f t="shared" si="22"/>
        <v>2.9869569655599282E-2</v>
      </c>
      <c r="AF25" s="24">
        <f t="shared" si="23"/>
        <v>3.6113498499059427E-2</v>
      </c>
      <c r="AG25" s="24">
        <f t="shared" si="24"/>
        <v>8.9951618402150713E-2</v>
      </c>
      <c r="AH25" s="24">
        <f t="shared" si="25"/>
        <v>2.4766619884216912E-2</v>
      </c>
      <c r="AI25" s="24">
        <f t="shared" si="26"/>
        <v>1.2984844497191839E-2</v>
      </c>
      <c r="AJ25" s="24">
        <f t="shared" si="27"/>
        <v>9.5395081286122618E-3</v>
      </c>
      <c r="AK25" s="24">
        <f t="shared" si="28"/>
        <v>3.5166918506978062E-2</v>
      </c>
      <c r="AL25" s="24">
        <f t="shared" si="29"/>
        <v>1.6651910495800282E-2</v>
      </c>
      <c r="AM25" s="24">
        <f t="shared" si="30"/>
        <v>3.0056648470491387E-2</v>
      </c>
      <c r="AN25" s="24">
        <f t="shared" si="17"/>
        <v>5.2333196165845752E-2</v>
      </c>
      <c r="AO25" s="24">
        <f t="shared" si="31"/>
        <v>3.3995897758610116E-2</v>
      </c>
      <c r="AP25" s="24">
        <f t="shared" si="32"/>
        <v>2.7474185961240183E-2</v>
      </c>
      <c r="AQ25" s="24">
        <f t="shared" si="32"/>
        <v>1.5301827605729512E-2</v>
      </c>
      <c r="AR25" s="24">
        <f t="shared" si="32"/>
        <v>1.6845262543075723E-2</v>
      </c>
      <c r="AS25" s="24" t="e">
        <f t="shared" si="32"/>
        <v>#DIV/0!</v>
      </c>
      <c r="AT25" s="24">
        <f t="shared" si="32"/>
        <v>2.7281770214529599E-2</v>
      </c>
      <c r="AU25" s="21"/>
      <c r="AV25" s="24">
        <f t="shared" si="16"/>
        <v>0.35057291243032207</v>
      </c>
      <c r="AW25" s="24">
        <f t="shared" si="16"/>
        <v>0.34775724354771675</v>
      </c>
      <c r="AX25" s="24">
        <f t="shared" si="16"/>
        <v>0.19469018982173791</v>
      </c>
      <c r="AY25" s="24">
        <f t="shared" si="16"/>
        <v>0.17412018821335273</v>
      </c>
      <c r="AZ25" s="24">
        <f t="shared" si="16"/>
        <v>0.60166001017514037</v>
      </c>
      <c r="BA25" s="24">
        <f t="shared" si="16"/>
        <v>0.31449099777900802</v>
      </c>
      <c r="BB25" s="24">
        <f t="shared" si="16"/>
        <v>0.30828462860307626</v>
      </c>
      <c r="BC25" s="24">
        <f t="shared" si="16"/>
        <v>0.46618852639612784</v>
      </c>
      <c r="BD25" s="24">
        <f t="shared" si="16"/>
        <v>0.39316988462153124</v>
      </c>
      <c r="BE25" s="24">
        <f t="shared" si="16"/>
        <v>0.29459692098557988</v>
      </c>
      <c r="BF25" s="24">
        <f t="shared" si="16"/>
        <v>0.26941003330745694</v>
      </c>
      <c r="BG25" s="24">
        <f t="shared" si="16"/>
        <v>0.33175239724806627</v>
      </c>
      <c r="BH25" s="24">
        <f t="shared" si="16"/>
        <v>0.26482110234581291</v>
      </c>
      <c r="BI25" s="24">
        <f t="shared" si="16"/>
        <v>0.27890605719239803</v>
      </c>
      <c r="BJ25" s="24">
        <f t="shared" si="16"/>
        <v>0.3112607962546472</v>
      </c>
      <c r="BK25" s="24">
        <f t="shared" si="16"/>
        <v>0.50600283033103444</v>
      </c>
      <c r="BL25" s="24">
        <f t="shared" si="16"/>
        <v>0.35056266598183017</v>
      </c>
      <c r="BM25" s="24">
        <f t="shared" si="16"/>
        <v>0.29699085430405958</v>
      </c>
      <c r="BN25" s="24">
        <f t="shared" si="16"/>
        <v>0.26500558167829991</v>
      </c>
      <c r="BO25" s="24">
        <f t="shared" si="16"/>
        <v>0.24836728415639375</v>
      </c>
      <c r="BP25" s="24" t="e">
        <f t="shared" si="16"/>
        <v>#DIV/0!</v>
      </c>
      <c r="BQ25" s="24">
        <f t="shared" si="16"/>
        <v>0.31618740467551643</v>
      </c>
      <c r="BR25" s="21"/>
      <c r="BS25" s="35">
        <f t="shared" si="11"/>
        <v>43313</v>
      </c>
      <c r="BT25" s="24">
        <f t="shared" si="15"/>
        <v>1.2053859184115561E-2</v>
      </c>
      <c r="BU25" s="24">
        <f t="shared" si="15"/>
        <v>3.9985339545532363E-4</v>
      </c>
      <c r="BV25" s="24">
        <f t="shared" si="15"/>
        <v>-3.9805419399630649E-4</v>
      </c>
      <c r="BW25" s="24">
        <f t="shared" si="15"/>
        <v>7.1553421225396662E-3</v>
      </c>
      <c r="BX25" s="24">
        <f t="shared" si="15"/>
        <v>1.8282065024050921E-3</v>
      </c>
      <c r="BY25" s="24">
        <f t="shared" si="15"/>
        <v>2.2234271809993015E-3</v>
      </c>
      <c r="BZ25" s="24">
        <f t="shared" si="15"/>
        <v>4.6480901329775375E-3</v>
      </c>
      <c r="CA25" s="24">
        <f t="shared" si="15"/>
        <v>2.3392774310485019E-3</v>
      </c>
      <c r="CB25" s="24">
        <f t="shared" si="15"/>
        <v>1.6230359263943203E-3</v>
      </c>
      <c r="CC25" s="24">
        <f t="shared" si="15"/>
        <v>3.1042376199318729E-4</v>
      </c>
      <c r="CD25" s="24">
        <f t="shared" si="15"/>
        <v>6.4079932269098282E-4</v>
      </c>
      <c r="CE25" s="24">
        <f t="shared" si="15"/>
        <v>1.1713850850246766E-3</v>
      </c>
      <c r="CF25" s="24">
        <f t="shared" si="14"/>
        <v>3.3995645851647847E-2</v>
      </c>
    </row>
    <row r="26" spans="1:84" x14ac:dyDescent="0.25">
      <c r="A26" s="31">
        <f>+[1]CUY!A27</f>
        <v>43344</v>
      </c>
      <c r="B26" s="17">
        <f>+[1]CUY!B27</f>
        <v>166.75620000000001</v>
      </c>
      <c r="C26" s="17">
        <f>+[1]CUY!C27</f>
        <v>167.81270000000001</v>
      </c>
      <c r="D26" s="17">
        <f>+[1]CUY!D27</f>
        <v>145.94479999999999</v>
      </c>
      <c r="E26" s="17">
        <f>+[1]CUY!E27</f>
        <v>133.59950000000001</v>
      </c>
      <c r="F26" s="17">
        <f>+[1]CUY!F27</f>
        <v>215.56479999999999</v>
      </c>
      <c r="G26" s="17">
        <f>+[1]CUY!G27</f>
        <v>158.9075</v>
      </c>
      <c r="H26" s="17">
        <f>+[1]CUY!H27</f>
        <v>163.58930000000001</v>
      </c>
      <c r="I26" s="17">
        <f>+[1]CUY!I27</f>
        <v>181.29830000000001</v>
      </c>
      <c r="J26" s="17">
        <f>+[1]CUY!J27</f>
        <v>171.874</v>
      </c>
      <c r="K26" s="17">
        <f>+[1]CUY!K27</f>
        <v>161.85489999999999</v>
      </c>
      <c r="L26" s="17">
        <f>+[1]CUY!L27</f>
        <v>163.5566</v>
      </c>
      <c r="M26" s="17">
        <f>+[1]CUY!M27</f>
        <v>159.55950000000001</v>
      </c>
      <c r="N26" s="17">
        <f>+[1]CUY!N27</f>
        <v>156.07759999999999</v>
      </c>
      <c r="O26" s="18">
        <f>+[1]CUY!R27</f>
        <v>145.48349999999999</v>
      </c>
      <c r="P26" s="19">
        <f>+[1]CUY!S27</f>
        <v>162.55600000000001</v>
      </c>
      <c r="Q26" s="20">
        <f>+[1]CUY!T27</f>
        <v>192.40960000000001</v>
      </c>
      <c r="R26" s="18">
        <f t="shared" si="4"/>
        <v>166.75464149000001</v>
      </c>
      <c r="S26" s="19">
        <f t="shared" si="5"/>
        <v>157.90232566940912</v>
      </c>
      <c r="T26" s="19">
        <f t="shared" si="6"/>
        <v>151.04734942627658</v>
      </c>
      <c r="U26" s="19">
        <f t="shared" si="7"/>
        <v>148.96565605141026</v>
      </c>
      <c r="V26" s="19"/>
      <c r="W26" s="20">
        <f t="shared" si="8"/>
        <v>160.25260673297629</v>
      </c>
      <c r="X26" s="21"/>
      <c r="Y26" s="41">
        <f t="shared" si="18"/>
        <v>6.8387042212372684E-2</v>
      </c>
      <c r="Z26" s="24">
        <f t="shared" si="18"/>
        <v>8.266327913759941E-2</v>
      </c>
      <c r="AA26" s="24">
        <f t="shared" si="18"/>
        <v>4.4495893793276231E-2</v>
      </c>
      <c r="AB26" s="24">
        <f t="shared" si="19"/>
        <v>8.2720653784187803E-2</v>
      </c>
      <c r="AC26" s="24">
        <f t="shared" si="20"/>
        <v>2.5041536177606405E-2</v>
      </c>
      <c r="AD26" s="24">
        <f t="shared" si="21"/>
        <v>9.5444640605644171E-2</v>
      </c>
      <c r="AE26" s="24">
        <f t="shared" si="22"/>
        <v>4.6107853356269102E-2</v>
      </c>
      <c r="AF26" s="24">
        <f t="shared" si="23"/>
        <v>8.9764889886430277E-2</v>
      </c>
      <c r="AG26" s="24">
        <f t="shared" si="24"/>
        <v>1.6287900737585348E-2</v>
      </c>
      <c r="AH26" s="24">
        <f t="shared" si="25"/>
        <v>7.2938376687083917E-2</v>
      </c>
      <c r="AI26" s="24">
        <f t="shared" si="26"/>
        <v>2.2151400379055719E-3</v>
      </c>
      <c r="AJ26" s="24">
        <f t="shared" si="27"/>
        <v>6.7726143044702036E-2</v>
      </c>
      <c r="AK26" s="24">
        <f t="shared" si="28"/>
        <v>8.8522632803476942E-2</v>
      </c>
      <c r="AL26" s="24">
        <f t="shared" si="29"/>
        <v>3.5952703929589713E-2</v>
      </c>
      <c r="AM26" s="24">
        <f t="shared" si="30"/>
        <v>8.3617810006246129E-2</v>
      </c>
      <c r="AN26" s="24">
        <f t="shared" si="17"/>
        <v>4.2098347728268593E-2</v>
      </c>
      <c r="AO26" s="24">
        <f t="shared" si="31"/>
        <v>6.8386404521400657E-2</v>
      </c>
      <c r="AP26" s="24">
        <f t="shared" si="32"/>
        <v>7.9654806053216731E-2</v>
      </c>
      <c r="AQ26" s="24">
        <f t="shared" si="32"/>
        <v>8.0534254024890561E-2</v>
      </c>
      <c r="AR26" s="24">
        <f t="shared" si="32"/>
        <v>8.39402531012301E-2</v>
      </c>
      <c r="AS26" s="24" t="e">
        <f t="shared" si="32"/>
        <v>#DIV/0!</v>
      </c>
      <c r="AT26" s="24">
        <f t="shared" si="32"/>
        <v>7.2308883684757408E-2</v>
      </c>
      <c r="AU26" s="21"/>
      <c r="AV26" s="24">
        <f t="shared" si="16"/>
        <v>0.41826383744536599</v>
      </c>
      <c r="AW26" s="24">
        <f t="shared" si="16"/>
        <v>0.43227181403383597</v>
      </c>
      <c r="AX26" s="24">
        <f t="shared" si="16"/>
        <v>0.24104726181800551</v>
      </c>
      <c r="AY26" s="24">
        <f t="shared" si="16"/>
        <v>0.23776131129072309</v>
      </c>
      <c r="AZ26" s="24">
        <f t="shared" si="16"/>
        <v>0.62173784494828177</v>
      </c>
      <c r="BA26" s="24">
        <f t="shared" si="16"/>
        <v>0.41899687281780373</v>
      </c>
      <c r="BB26" s="24">
        <f t="shared" si="16"/>
        <v>0.32604528140991507</v>
      </c>
      <c r="BC26" s="24">
        <f t="shared" si="16"/>
        <v>0.58175563434841204</v>
      </c>
      <c r="BD26" s="24">
        <f t="shared" si="16"/>
        <v>0.41452049225188037</v>
      </c>
      <c r="BE26" s="24">
        <f t="shared" si="16"/>
        <v>0.35325658004749005</v>
      </c>
      <c r="BF26" s="24">
        <f t="shared" si="16"/>
        <v>0.26514144182401966</v>
      </c>
      <c r="BG26" s="24">
        <f t="shared" si="16"/>
        <v>0.39587587198773844</v>
      </c>
      <c r="BH26" s="24">
        <f t="shared" si="16"/>
        <v>0.37310302477922508</v>
      </c>
      <c r="BI26" s="24">
        <f t="shared" si="16"/>
        <v>0.25954941976236401</v>
      </c>
      <c r="BJ26" s="24">
        <f t="shared" si="16"/>
        <v>0.40001601927825403</v>
      </c>
      <c r="BK26" s="24">
        <f t="shared" si="16"/>
        <v>0.55776560845361423</v>
      </c>
      <c r="BL26" s="24">
        <f t="shared" si="16"/>
        <v>0.41825251684068188</v>
      </c>
      <c r="BM26" s="24">
        <f t="shared" si="16"/>
        <v>0.37433933919425488</v>
      </c>
      <c r="BN26" s="24">
        <f t="shared" si="16"/>
        <v>0.33950130045967963</v>
      </c>
      <c r="BO26" s="24">
        <f t="shared" si="16"/>
        <v>0.32547887181015467</v>
      </c>
      <c r="BP26" s="24" t="e">
        <f t="shared" si="16"/>
        <v>#DIV/0!</v>
      </c>
      <c r="BQ26" s="24">
        <f t="shared" si="16"/>
        <v>0.38600141627235907</v>
      </c>
      <c r="BR26" s="21"/>
      <c r="BS26" s="35">
        <f t="shared" si="11"/>
        <v>43344</v>
      </c>
      <c r="BT26" s="24">
        <f t="shared" si="15"/>
        <v>2.3330000217833956E-2</v>
      </c>
      <c r="BU26" s="24">
        <f t="shared" si="15"/>
        <v>1.4220558782487677E-3</v>
      </c>
      <c r="BV26" s="24">
        <f t="shared" si="15"/>
        <v>7.442027213865522E-3</v>
      </c>
      <c r="BW26" s="24">
        <f t="shared" si="15"/>
        <v>2.9961043603947139E-3</v>
      </c>
      <c r="BX26" s="24">
        <f t="shared" si="15"/>
        <v>5.5707256817241211E-3</v>
      </c>
      <c r="BY26" s="24">
        <f t="shared" si="15"/>
        <v>3.4184692424889017E-3</v>
      </c>
      <c r="BZ26" s="24">
        <f t="shared" si="15"/>
        <v>1.1577090148652453E-2</v>
      </c>
      <c r="CA26" s="24">
        <f t="shared" si="15"/>
        <v>4.4650434194289638E-4</v>
      </c>
      <c r="CB26" s="24">
        <f t="shared" si="15"/>
        <v>4.7372146215263417E-3</v>
      </c>
      <c r="CC26" s="24">
        <f t="shared" si="15"/>
        <v>5.1880355351219727E-5</v>
      </c>
      <c r="CD26" s="24">
        <f t="shared" si="15"/>
        <v>4.4417726685041627E-3</v>
      </c>
      <c r="CE26" s="24">
        <f t="shared" si="15"/>
        <v>2.9519614664580531E-3</v>
      </c>
      <c r="CF26" s="24">
        <f t="shared" si="14"/>
        <v>6.8385806196991111E-2</v>
      </c>
    </row>
    <row r="27" spans="1:84" x14ac:dyDescent="0.25">
      <c r="A27" s="31">
        <f>+[1]CUY!A28</f>
        <v>43374</v>
      </c>
      <c r="B27" s="17">
        <f>+[1]CUY!B28</f>
        <v>176.6713</v>
      </c>
      <c r="C27" s="17">
        <f>+[1]CUY!C28</f>
        <v>177.57689999999999</v>
      </c>
      <c r="D27" s="17">
        <f>+[1]CUY!D28</f>
        <v>148.6378</v>
      </c>
      <c r="E27" s="17">
        <f>+[1]CUY!E28</f>
        <v>140.16300000000001</v>
      </c>
      <c r="F27" s="17">
        <f>+[1]CUY!F28</f>
        <v>242.55779999999999</v>
      </c>
      <c r="G27" s="17">
        <f>+[1]CUY!G28</f>
        <v>166.6301</v>
      </c>
      <c r="H27" s="17">
        <f>+[1]CUY!H28</f>
        <v>172.25389999999999</v>
      </c>
      <c r="I27" s="17">
        <f>+[1]CUY!I28</f>
        <v>195.94040000000001</v>
      </c>
      <c r="J27" s="17">
        <f>+[1]CUY!J28</f>
        <v>172.5153</v>
      </c>
      <c r="K27" s="17">
        <f>+[1]CUY!K28</f>
        <v>165.68109999999999</v>
      </c>
      <c r="L27" s="17">
        <f>+[1]CUY!L28</f>
        <v>172.26859999999999</v>
      </c>
      <c r="M27" s="17">
        <f>+[1]CUY!M28</f>
        <v>162.06309999999999</v>
      </c>
      <c r="N27" s="17">
        <f>+[1]CUY!N28</f>
        <v>166.0309</v>
      </c>
      <c r="O27" s="18">
        <f>+[1]CUY!R28</f>
        <v>153.49700000000001</v>
      </c>
      <c r="P27" s="19">
        <f>+[1]CUY!S28</f>
        <v>170.41290000000001</v>
      </c>
      <c r="Q27" s="20">
        <f>+[1]CUY!T28</f>
        <v>210.08609999999999</v>
      </c>
      <c r="R27" s="18">
        <f t="shared" si="4"/>
        <v>176.66882143000001</v>
      </c>
      <c r="S27" s="19">
        <f t="shared" si="5"/>
        <v>165.22162761406133</v>
      </c>
      <c r="T27" s="19">
        <f t="shared" si="6"/>
        <v>156.84719913941484</v>
      </c>
      <c r="U27" s="19">
        <f t="shared" si="7"/>
        <v>155.57162181363802</v>
      </c>
      <c r="V27" s="19"/>
      <c r="W27" s="20">
        <f t="shared" si="8"/>
        <v>168.811480489671</v>
      </c>
      <c r="X27" s="21"/>
      <c r="Y27" s="41">
        <f t="shared" si="18"/>
        <v>5.9458658808487996E-2</v>
      </c>
      <c r="Z27" s="24">
        <f t="shared" si="18"/>
        <v>5.8185107563372584E-2</v>
      </c>
      <c r="AA27" s="24">
        <f t="shared" si="18"/>
        <v>1.8452181920835864E-2</v>
      </c>
      <c r="AB27" s="24">
        <f t="shared" si="19"/>
        <v>4.91281778749173E-2</v>
      </c>
      <c r="AC27" s="24">
        <f t="shared" si="20"/>
        <v>0.12521988747699075</v>
      </c>
      <c r="AD27" s="24">
        <f t="shared" si="21"/>
        <v>4.8598083790884594E-2</v>
      </c>
      <c r="AE27" s="24">
        <f t="shared" si="22"/>
        <v>5.2965566818856669E-2</v>
      </c>
      <c r="AF27" s="24">
        <f t="shared" si="23"/>
        <v>8.0762478192018428E-2</v>
      </c>
      <c r="AG27" s="24">
        <f t="shared" si="24"/>
        <v>3.7312217089262578E-3</v>
      </c>
      <c r="AH27" s="24">
        <f t="shared" si="25"/>
        <v>2.3639692094586051E-2</v>
      </c>
      <c r="AI27" s="24">
        <f t="shared" si="26"/>
        <v>5.326596419832641E-2</v>
      </c>
      <c r="AJ27" s="24">
        <f t="shared" si="27"/>
        <v>1.5690698454181584E-2</v>
      </c>
      <c r="AK27" s="24">
        <f t="shared" si="28"/>
        <v>6.377148290337642E-2</v>
      </c>
      <c r="AL27" s="24">
        <f t="shared" si="29"/>
        <v>5.5081847769678394E-2</v>
      </c>
      <c r="AM27" s="24">
        <f t="shared" si="30"/>
        <v>4.8333497379364543E-2</v>
      </c>
      <c r="AN27" s="24">
        <f t="shared" si="17"/>
        <v>9.1869116717668842E-2</v>
      </c>
      <c r="AO27" s="24">
        <f t="shared" si="31"/>
        <v>5.9453697069022926E-2</v>
      </c>
      <c r="AP27" s="24">
        <f t="shared" si="32"/>
        <v>4.635335112147887E-2</v>
      </c>
      <c r="AQ27" s="24">
        <f t="shared" si="32"/>
        <v>3.8397560335668546E-2</v>
      </c>
      <c r="AR27" s="24">
        <f t="shared" si="32"/>
        <v>4.4345562174062048E-2</v>
      </c>
      <c r="AS27" s="24" t="e">
        <f t="shared" si="32"/>
        <v>#DIV/0!</v>
      </c>
      <c r="AT27" s="24">
        <f t="shared" si="32"/>
        <v>5.3408639841697525E-2</v>
      </c>
      <c r="AU27" s="21"/>
      <c r="AV27" s="24">
        <f t="shared" si="16"/>
        <v>0.47722924770310815</v>
      </c>
      <c r="AW27" s="24">
        <f t="shared" si="16"/>
        <v>0.49063197250702162</v>
      </c>
      <c r="AX27" s="24">
        <f t="shared" si="16"/>
        <v>0.22838923589819027</v>
      </c>
      <c r="AY27" s="24">
        <f t="shared" si="16"/>
        <v>0.27027585494369277</v>
      </c>
      <c r="AZ27" s="24">
        <f t="shared" si="16"/>
        <v>0.80200230898498259</v>
      </c>
      <c r="BA27" s="24">
        <f t="shared" si="16"/>
        <v>0.48251904417037506</v>
      </c>
      <c r="BB27" s="24">
        <f t="shared" si="16"/>
        <v>0.36840094153386116</v>
      </c>
      <c r="BC27" s="24">
        <f t="shared" si="16"/>
        <v>0.67728040417632895</v>
      </c>
      <c r="BD27" s="24">
        <f t="shared" si="16"/>
        <v>0.35008252381216964</v>
      </c>
      <c r="BE27" s="24">
        <f t="shared" si="16"/>
        <v>0.35061673243896041</v>
      </c>
      <c r="BF27" s="24">
        <f t="shared" si="16"/>
        <v>0.31327110612371856</v>
      </c>
      <c r="BG27" s="24">
        <f t="shared" si="16"/>
        <v>0.42772909433526762</v>
      </c>
      <c r="BH27" s="24">
        <f t="shared" si="16"/>
        <v>0.43111703755293496</v>
      </c>
      <c r="BI27" s="24">
        <f t="shared" si="16"/>
        <v>0.30325625150705227</v>
      </c>
      <c r="BJ27" s="24">
        <f t="shared" si="16"/>
        <v>0.44438643227111729</v>
      </c>
      <c r="BK27" s="24">
        <f t="shared" si="16"/>
        <v>0.66914234094229741</v>
      </c>
      <c r="BL27" s="24">
        <f t="shared" si="16"/>
        <v>0.47721161572983983</v>
      </c>
      <c r="BM27" s="24">
        <f t="shared" si="16"/>
        <v>0.41563995481725624</v>
      </c>
      <c r="BN27" s="24">
        <f t="shared" si="16"/>
        <v>0.37222048825920484</v>
      </c>
      <c r="BO27" s="24">
        <f t="shared" si="16"/>
        <v>0.35876221940056774</v>
      </c>
      <c r="BP27" s="24" t="e">
        <f t="shared" si="16"/>
        <v>#DIV/0!</v>
      </c>
      <c r="BQ27" s="24">
        <f t="shared" si="16"/>
        <v>0.43057737951134434</v>
      </c>
      <c r="BR27" s="21"/>
      <c r="BS27" s="35">
        <f t="shared" si="11"/>
        <v>43374</v>
      </c>
      <c r="BT27" s="24">
        <f t="shared" si="15"/>
        <v>1.6640974308601401E-2</v>
      </c>
      <c r="BU27" s="24">
        <f t="shared" si="15"/>
        <v>5.7653088760718004E-4</v>
      </c>
      <c r="BV27" s="24">
        <f t="shared" si="15"/>
        <v>4.4791515997606116E-3</v>
      </c>
      <c r="BW27" s="24">
        <f t="shared" si="15"/>
        <v>1.4374148607368119E-2</v>
      </c>
      <c r="BX27" s="24">
        <f t="shared" si="15"/>
        <v>2.9083133340769333E-3</v>
      </c>
      <c r="BY27" s="24">
        <f t="shared" si="15"/>
        <v>3.8450168569444396E-3</v>
      </c>
      <c r="BZ27" s="24">
        <f t="shared" si="15"/>
        <v>1.0624457141623519E-2</v>
      </c>
      <c r="CA27" s="24">
        <f t="shared" si="15"/>
        <v>9.7297072012914824E-5</v>
      </c>
      <c r="CB27" s="24">
        <f t="shared" si="15"/>
        <v>1.5418955337192857E-3</v>
      </c>
      <c r="CC27" s="24">
        <f t="shared" si="15"/>
        <v>1.1702641341071562E-3</v>
      </c>
      <c r="CD27" s="24">
        <f t="shared" si="15"/>
        <v>1.0284271289463208E-3</v>
      </c>
      <c r="CE27" s="24">
        <f t="shared" si="15"/>
        <v>2.1666648076653248E-3</v>
      </c>
      <c r="CF27" s="24">
        <f t="shared" si="14"/>
        <v>5.94531414124332E-2</v>
      </c>
    </row>
    <row r="28" spans="1:84" x14ac:dyDescent="0.25">
      <c r="A28" s="31">
        <f>+[1]CUY!A29</f>
        <v>43405</v>
      </c>
      <c r="B28" s="17">
        <f>+[1]CUY!B29</f>
        <v>183.13939999999999</v>
      </c>
      <c r="C28" s="17">
        <f>+[1]CUY!C29</f>
        <v>183.27719999999999</v>
      </c>
      <c r="D28" s="17">
        <f>+[1]CUY!D29</f>
        <v>155.44980000000001</v>
      </c>
      <c r="E28" s="17">
        <f>+[1]CUY!E29</f>
        <v>145.90649999999999</v>
      </c>
      <c r="F28" s="17">
        <f>+[1]CUY!F29</f>
        <v>250.72149999999999</v>
      </c>
      <c r="G28" s="17">
        <f>+[1]CUY!G29</f>
        <v>172.87799999999999</v>
      </c>
      <c r="H28" s="17">
        <f>+[1]CUY!H29</f>
        <v>188.43680000000001</v>
      </c>
      <c r="I28" s="17">
        <f>+[1]CUY!I29</f>
        <v>200.61439999999999</v>
      </c>
      <c r="J28" s="17">
        <f>+[1]CUY!J29</f>
        <v>178.8212</v>
      </c>
      <c r="K28" s="17">
        <f>+[1]CUY!K29</f>
        <v>171.4417</v>
      </c>
      <c r="L28" s="17">
        <f>+[1]CUY!L29</f>
        <v>174.75149999999999</v>
      </c>
      <c r="M28" s="17">
        <f>+[1]CUY!M29</f>
        <v>163.51310000000001</v>
      </c>
      <c r="N28" s="17">
        <f>+[1]CUY!N29</f>
        <v>176.18889999999999</v>
      </c>
      <c r="O28" s="18">
        <f>+[1]CUY!R29</f>
        <v>160.78739999999999</v>
      </c>
      <c r="P28" s="19">
        <f>+[1]CUY!S29</f>
        <v>176.66900000000001</v>
      </c>
      <c r="Q28" s="20">
        <f>+[1]CUY!T29</f>
        <v>216.77889999999999</v>
      </c>
      <c r="R28" s="18">
        <f t="shared" si="4"/>
        <v>183.13636761999999</v>
      </c>
      <c r="S28" s="19">
        <f t="shared" si="5"/>
        <v>170.85268939416602</v>
      </c>
      <c r="T28" s="19">
        <f t="shared" si="6"/>
        <v>162.30087423981644</v>
      </c>
      <c r="U28" s="19">
        <f t="shared" si="7"/>
        <v>162.004417743663</v>
      </c>
      <c r="V28" s="19"/>
      <c r="W28" s="20">
        <f t="shared" si="8"/>
        <v>176.04191463274674</v>
      </c>
      <c r="X28" s="21"/>
      <c r="Y28" s="41">
        <f t="shared" si="18"/>
        <v>3.6610926619094375E-2</v>
      </c>
      <c r="Z28" s="24">
        <f t="shared" si="18"/>
        <v>3.2100459012405214E-2</v>
      </c>
      <c r="AA28" s="24">
        <f t="shared" si="18"/>
        <v>4.5829526540355214E-2</v>
      </c>
      <c r="AB28" s="24">
        <f t="shared" si="19"/>
        <v>4.0977290725797699E-2</v>
      </c>
      <c r="AC28" s="24">
        <f t="shared" si="20"/>
        <v>3.3656720171439503E-2</v>
      </c>
      <c r="AD28" s="24">
        <f t="shared" si="21"/>
        <v>3.7495626540462901E-2</v>
      </c>
      <c r="AE28" s="24">
        <f t="shared" si="22"/>
        <v>9.3947945445647552E-2</v>
      </c>
      <c r="AF28" s="24">
        <f t="shared" si="23"/>
        <v>2.3854192397279927E-2</v>
      </c>
      <c r="AG28" s="24">
        <f t="shared" si="24"/>
        <v>3.6552699963423585E-2</v>
      </c>
      <c r="AH28" s="24">
        <f t="shared" si="25"/>
        <v>3.476920421218832E-2</v>
      </c>
      <c r="AI28" s="24">
        <f t="shared" si="26"/>
        <v>1.4412957439719154E-2</v>
      </c>
      <c r="AJ28" s="24">
        <f t="shared" si="27"/>
        <v>8.9471323206826714E-3</v>
      </c>
      <c r="AK28" s="24">
        <f t="shared" si="28"/>
        <v>6.1181382501690917E-2</v>
      </c>
      <c r="AL28" s="24">
        <f t="shared" si="29"/>
        <v>4.7495390789396463E-2</v>
      </c>
      <c r="AM28" s="24">
        <f t="shared" si="30"/>
        <v>3.6711422668119553E-2</v>
      </c>
      <c r="AN28" s="24">
        <f t="shared" si="17"/>
        <v>3.185741465046954E-2</v>
      </c>
      <c r="AO28" s="24">
        <f t="shared" si="31"/>
        <v>3.6608305515654083E-2</v>
      </c>
      <c r="AP28" s="24">
        <f t="shared" si="32"/>
        <v>3.4081868466144138E-2</v>
      </c>
      <c r="AQ28" s="24">
        <f t="shared" si="32"/>
        <v>3.4770624724730137E-2</v>
      </c>
      <c r="AR28" s="24">
        <f t="shared" si="32"/>
        <v>4.1349417426084001E-2</v>
      </c>
      <c r="AS28" s="24" t="e">
        <f t="shared" si="32"/>
        <v>#DIV/0!</v>
      </c>
      <c r="AT28" s="24">
        <f t="shared" si="32"/>
        <v>4.2831412425875515E-2</v>
      </c>
      <c r="AU28" s="21"/>
      <c r="AV28" s="24">
        <f t="shared" si="16"/>
        <v>0.50772843016751024</v>
      </c>
      <c r="AW28" s="24">
        <f t="shared" si="16"/>
        <v>0.51809641981209031</v>
      </c>
      <c r="AX28" s="24">
        <f t="shared" si="16"/>
        <v>0.27002093147515427</v>
      </c>
      <c r="AY28" s="24">
        <f t="shared" si="16"/>
        <v>0.32326133564538528</v>
      </c>
      <c r="AZ28" s="24">
        <f t="shared" si="16"/>
        <v>0.8068650660670722</v>
      </c>
      <c r="BA28" s="24">
        <f t="shared" si="16"/>
        <v>0.52139820999551167</v>
      </c>
      <c r="BB28" s="24">
        <f t="shared" si="16"/>
        <v>0.4776320473753628</v>
      </c>
      <c r="BC28" s="24">
        <f t="shared" si="16"/>
        <v>0.66778121212221975</v>
      </c>
      <c r="BD28" s="24">
        <f t="shared" si="16"/>
        <v>0.38049410889170576</v>
      </c>
      <c r="BE28" s="24">
        <f t="shared" si="16"/>
        <v>0.39417500203301614</v>
      </c>
      <c r="BF28" s="24">
        <f t="shared" si="16"/>
        <v>0.31786672579105257</v>
      </c>
      <c r="BG28" s="24">
        <f t="shared" si="16"/>
        <v>0.39362308711790317</v>
      </c>
      <c r="BH28" s="24">
        <f t="shared" si="16"/>
        <v>0.50831422852828201</v>
      </c>
      <c r="BI28" s="24">
        <f t="shared" ref="BI28:BQ56" si="33">+O28/O16-1</f>
        <v>0.34424924735371976</v>
      </c>
      <c r="BJ28" s="24">
        <f t="shared" si="33"/>
        <v>0.47951719246059188</v>
      </c>
      <c r="BK28" s="24">
        <f t="shared" si="33"/>
        <v>0.67786954842494773</v>
      </c>
      <c r="BL28" s="24">
        <f t="shared" si="33"/>
        <v>0.5077079718983919</v>
      </c>
      <c r="BM28" s="24">
        <f t="shared" si="33"/>
        <v>0.44749131300615752</v>
      </c>
      <c r="BN28" s="24">
        <f t="shared" si="33"/>
        <v>0.40654534635328399</v>
      </c>
      <c r="BO28" s="24">
        <f t="shared" si="33"/>
        <v>0.4097719464193601</v>
      </c>
      <c r="BP28" s="24" t="e">
        <f t="shared" si="33"/>
        <v>#DIV/0!</v>
      </c>
      <c r="BQ28" s="24">
        <f t="shared" si="33"/>
        <v>0.474275182308042</v>
      </c>
      <c r="BR28" s="21"/>
      <c r="BS28" s="35">
        <f t="shared" si="11"/>
        <v>43405</v>
      </c>
      <c r="BT28" s="24">
        <f t="shared" si="15"/>
        <v>9.1697138131660305E-3</v>
      </c>
      <c r="BU28" s="24">
        <f t="shared" si="15"/>
        <v>1.3765020124943917E-3</v>
      </c>
      <c r="BV28" s="24">
        <f t="shared" si="15"/>
        <v>3.6995839165727433E-3</v>
      </c>
      <c r="BW28" s="24">
        <f t="shared" si="15"/>
        <v>4.1033068755366633E-3</v>
      </c>
      <c r="BX28" s="24">
        <f t="shared" si="15"/>
        <v>2.2208933765699304E-3</v>
      </c>
      <c r="BY28" s="24">
        <f t="shared" si="15"/>
        <v>6.7783199648160236E-3</v>
      </c>
      <c r="BZ28" s="24">
        <f t="shared" si="15"/>
        <v>3.2011651015190204E-3</v>
      </c>
      <c r="CA28" s="24">
        <f t="shared" si="15"/>
        <v>9.0302878849026532E-4</v>
      </c>
      <c r="CB28" s="24">
        <f t="shared" si="15"/>
        <v>2.1911443454596231E-3</v>
      </c>
      <c r="CC28" s="24">
        <f t="shared" si="15"/>
        <v>3.1480472493268584E-4</v>
      </c>
      <c r="CD28" s="24">
        <f t="shared" si="15"/>
        <v>5.6220223658285859E-4</v>
      </c>
      <c r="CE28" s="24">
        <f t="shared" si="15"/>
        <v>2.0871267715808937E-3</v>
      </c>
      <c r="CF28" s="24">
        <f t="shared" si="14"/>
        <v>3.660779192772113E-2</v>
      </c>
    </row>
    <row r="29" spans="1:84" x14ac:dyDescent="0.25">
      <c r="A29" s="31">
        <f>+[1]CUY!A30</f>
        <v>43435</v>
      </c>
      <c r="B29" s="17">
        <f>+[1]CUY!B30</f>
        <v>187.70849999999999</v>
      </c>
      <c r="C29" s="17">
        <f>+[1]CUY!C30</f>
        <v>184.88720000000001</v>
      </c>
      <c r="D29" s="17">
        <f>+[1]CUY!D30</f>
        <v>158.2336</v>
      </c>
      <c r="E29" s="17">
        <f>+[1]CUY!E30</f>
        <v>149.73560000000001</v>
      </c>
      <c r="F29" s="17">
        <f>+[1]CUY!F30</f>
        <v>254.8493</v>
      </c>
      <c r="G29" s="17">
        <f>+[1]CUY!G30</f>
        <v>177.6481</v>
      </c>
      <c r="H29" s="17">
        <f>+[1]CUY!H30</f>
        <v>196.26150000000001</v>
      </c>
      <c r="I29" s="17">
        <f>+[1]CUY!I30</f>
        <v>208.58029999999999</v>
      </c>
      <c r="J29" s="17">
        <f>+[1]CUY!J30</f>
        <v>194.6626</v>
      </c>
      <c r="K29" s="17">
        <f>+[1]CUY!K30</f>
        <v>176.52070000000001</v>
      </c>
      <c r="L29" s="17">
        <f>+[1]CUY!L30</f>
        <v>175.2663</v>
      </c>
      <c r="M29" s="17">
        <f>+[1]CUY!M30</f>
        <v>169.6335</v>
      </c>
      <c r="N29" s="17">
        <f>+[1]CUY!N30</f>
        <v>181.54740000000001</v>
      </c>
      <c r="O29" s="18">
        <f>+[1]CUY!R30</f>
        <v>160.76509999999999</v>
      </c>
      <c r="P29" s="19">
        <f>+[1]CUY!S30</f>
        <v>181.67609999999999</v>
      </c>
      <c r="Q29" s="20">
        <f>+[1]CUY!T30</f>
        <v>222.51560000000001</v>
      </c>
      <c r="R29" s="18">
        <f t="shared" si="4"/>
        <v>187.70546417000006</v>
      </c>
      <c r="S29" s="19">
        <f t="shared" si="5"/>
        <v>174.21443549738217</v>
      </c>
      <c r="T29" s="19">
        <f t="shared" si="6"/>
        <v>167.14993795180726</v>
      </c>
      <c r="U29" s="19">
        <f t="shared" si="7"/>
        <v>166.54256915387364</v>
      </c>
      <c r="V29" s="19"/>
      <c r="W29" s="20">
        <f t="shared" si="8"/>
        <v>182.21321694720734</v>
      </c>
      <c r="X29" s="21"/>
      <c r="Y29" s="41">
        <f t="shared" si="18"/>
        <v>2.4948754882892388E-2</v>
      </c>
      <c r="Z29" s="24">
        <f t="shared" si="18"/>
        <v>8.7845078384001241E-3</v>
      </c>
      <c r="AA29" s="24">
        <f t="shared" si="18"/>
        <v>1.7908032046358269E-2</v>
      </c>
      <c r="AB29" s="24">
        <f t="shared" si="19"/>
        <v>2.6243518965913148E-2</v>
      </c>
      <c r="AC29" s="24">
        <f t="shared" si="20"/>
        <v>1.6463685802773131E-2</v>
      </c>
      <c r="AD29" s="24">
        <f t="shared" si="21"/>
        <v>2.7592290517012064E-2</v>
      </c>
      <c r="AE29" s="24">
        <f t="shared" si="22"/>
        <v>4.1524267022152728E-2</v>
      </c>
      <c r="AF29" s="24">
        <f t="shared" si="23"/>
        <v>3.9707518503158346E-2</v>
      </c>
      <c r="AG29" s="24">
        <f t="shared" si="24"/>
        <v>8.8587930290144445E-2</v>
      </c>
      <c r="AH29" s="24">
        <f t="shared" si="25"/>
        <v>2.9625231201043878E-2</v>
      </c>
      <c r="AI29" s="24">
        <f t="shared" si="26"/>
        <v>2.9458974601077603E-3</v>
      </c>
      <c r="AJ29" s="24">
        <f t="shared" si="27"/>
        <v>3.7430640113850222E-2</v>
      </c>
      <c r="AK29" s="24">
        <f t="shared" si="28"/>
        <v>3.041338018456341E-2</v>
      </c>
      <c r="AL29" s="24">
        <f t="shared" si="29"/>
        <v>-1.3869245973252564E-4</v>
      </c>
      <c r="AM29" s="24">
        <f t="shared" si="30"/>
        <v>2.8341701147343246E-2</v>
      </c>
      <c r="AN29" s="24">
        <f t="shared" si="17"/>
        <v>2.6463368897987838E-2</v>
      </c>
      <c r="AO29" s="24">
        <f t="shared" si="31"/>
        <v>2.4949149147048377E-2</v>
      </c>
      <c r="AP29" s="24">
        <f t="shared" si="32"/>
        <v>1.9676284377709852E-2</v>
      </c>
      <c r="AQ29" s="24">
        <f t="shared" si="32"/>
        <v>2.9877003033426774E-2</v>
      </c>
      <c r="AR29" s="24">
        <f t="shared" si="32"/>
        <v>2.8012516407986521E-2</v>
      </c>
      <c r="AS29" s="24" t="e">
        <f t="shared" si="32"/>
        <v>#DIV/0!</v>
      </c>
      <c r="AT29" s="24">
        <f t="shared" si="32"/>
        <v>3.5055869094215319E-2</v>
      </c>
      <c r="AU29" s="21"/>
      <c r="AV29" s="24">
        <f t="shared" ref="AV29:BH48" si="34">+B29/B17-1</f>
        <v>0.49533376616651847</v>
      </c>
      <c r="AW29" s="24">
        <f t="shared" si="34"/>
        <v>0.52272676733776158</v>
      </c>
      <c r="AX29" s="24">
        <f t="shared" si="34"/>
        <v>0.28777854912336531</v>
      </c>
      <c r="AY29" s="24">
        <f t="shared" si="34"/>
        <v>0.34022290564997437</v>
      </c>
      <c r="AZ29" s="24">
        <f t="shared" si="34"/>
        <v>0.54344209426620438</v>
      </c>
      <c r="BA29" s="24">
        <f t="shared" si="34"/>
        <v>0.52390318972261496</v>
      </c>
      <c r="BB29" s="24">
        <f t="shared" si="34"/>
        <v>0.50718452924457824</v>
      </c>
      <c r="BC29" s="24">
        <f t="shared" si="34"/>
        <v>0.66836078070021765</v>
      </c>
      <c r="BD29" s="24">
        <f t="shared" si="34"/>
        <v>0.47520616689477269</v>
      </c>
      <c r="BE29" s="24">
        <f t="shared" si="34"/>
        <v>0.42713799008154352</v>
      </c>
      <c r="BF29" s="24">
        <f t="shared" si="34"/>
        <v>0.32136338448663859</v>
      </c>
      <c r="BG29" s="24">
        <f t="shared" si="34"/>
        <v>0.4150452332987149</v>
      </c>
      <c r="BH29" s="24">
        <f t="shared" si="34"/>
        <v>0.51838141819106376</v>
      </c>
      <c r="BI29" s="24">
        <f t="shared" si="33"/>
        <v>0.336503785088762</v>
      </c>
      <c r="BJ29" s="24">
        <f t="shared" si="33"/>
        <v>0.50191463505369405</v>
      </c>
      <c r="BK29" s="24">
        <f t="shared" si="33"/>
        <v>0.55251276634192936</v>
      </c>
      <c r="BL29" s="24">
        <f t="shared" si="33"/>
        <v>0.4953233833614572</v>
      </c>
      <c r="BM29" s="24">
        <f t="shared" si="33"/>
        <v>0.4595626535157975</v>
      </c>
      <c r="BN29" s="24">
        <f t="shared" si="33"/>
        <v>0.42469453019570946</v>
      </c>
      <c r="BO29" s="24">
        <f t="shared" si="33"/>
        <v>0.42711862301775616</v>
      </c>
      <c r="BP29" s="24" t="e">
        <f t="shared" si="33"/>
        <v>#DIV/0!</v>
      </c>
      <c r="BQ29" s="24">
        <f t="shared" si="33"/>
        <v>0.49404484678035132</v>
      </c>
      <c r="BR29" s="21"/>
      <c r="BS29" s="35">
        <f t="shared" si="11"/>
        <v>43435</v>
      </c>
      <c r="BT29" s="24">
        <f t="shared" si="15"/>
        <v>2.4984356178954607E-3</v>
      </c>
      <c r="BU29" s="24">
        <f t="shared" si="15"/>
        <v>5.4265581300364353E-4</v>
      </c>
      <c r="BV29" s="24">
        <f t="shared" si="15"/>
        <v>2.379343713040456E-3</v>
      </c>
      <c r="BW29" s="24">
        <f t="shared" si="15"/>
        <v>2.0014734131486764E-3</v>
      </c>
      <c r="BX29" s="24">
        <f t="shared" si="15"/>
        <v>1.6357063526472228E-3</v>
      </c>
      <c r="BY29" s="24">
        <f t="shared" si="15"/>
        <v>3.1616779349501007E-3</v>
      </c>
      <c r="BZ29" s="24">
        <f t="shared" si="15"/>
        <v>5.2630613620007526E-3</v>
      </c>
      <c r="CA29" s="24">
        <f t="shared" si="15"/>
        <v>2.1884281590962939E-3</v>
      </c>
      <c r="CB29" s="24">
        <f t="shared" si="15"/>
        <v>1.8636557725972701E-3</v>
      </c>
      <c r="CC29" s="24">
        <f t="shared" si="15"/>
        <v>6.296580637481713E-5</v>
      </c>
      <c r="CD29" s="24">
        <f t="shared" si="15"/>
        <v>2.2892255844455061E-3</v>
      </c>
      <c r="CE29" s="24">
        <f t="shared" si="15"/>
        <v>1.0621065155832156E-3</v>
      </c>
      <c r="CF29" s="24">
        <f t="shared" si="14"/>
        <v>2.4948736044783412E-2</v>
      </c>
    </row>
    <row r="30" spans="1:84" x14ac:dyDescent="0.25">
      <c r="A30" s="31">
        <f>+[1]CUY!A31</f>
        <v>43466</v>
      </c>
      <c r="B30" s="17">
        <f>+[1]CUY!B31</f>
        <v>193.20679999999999</v>
      </c>
      <c r="C30" s="17">
        <f>+[1]CUY!C31</f>
        <v>190.02799999999999</v>
      </c>
      <c r="D30" s="17">
        <f>+[1]CUY!D31</f>
        <v>163.13059999999999</v>
      </c>
      <c r="E30" s="17">
        <f>+[1]CUY!E31</f>
        <v>149.0438</v>
      </c>
      <c r="F30" s="17">
        <f>+[1]CUY!F31</f>
        <v>261.51280000000003</v>
      </c>
      <c r="G30" s="17">
        <f>+[1]CUY!G31</f>
        <v>182.2216</v>
      </c>
      <c r="H30" s="17">
        <f>+[1]CUY!H31</f>
        <v>204.43719999999999</v>
      </c>
      <c r="I30" s="17">
        <f>+[1]CUY!I31</f>
        <v>213.03700000000001</v>
      </c>
      <c r="J30" s="17">
        <f>+[1]CUY!J31</f>
        <v>208.71440000000001</v>
      </c>
      <c r="K30" s="17">
        <f>+[1]CUY!K31</f>
        <v>183.9478</v>
      </c>
      <c r="L30" s="17">
        <f>+[1]CUY!L31</f>
        <v>176.38570000000001</v>
      </c>
      <c r="M30" s="17">
        <f>+[1]CUY!M31</f>
        <v>180.8578</v>
      </c>
      <c r="N30" s="17">
        <f>+[1]CUY!N31</f>
        <v>188.97380000000001</v>
      </c>
      <c r="O30" s="18">
        <f>+[1]CUY!R31</f>
        <v>158.45689999999999</v>
      </c>
      <c r="P30" s="19">
        <f>+[1]CUY!S31</f>
        <v>188.08699999999999</v>
      </c>
      <c r="Q30" s="20">
        <f>+[1]CUY!T31</f>
        <v>229.45400000000001</v>
      </c>
      <c r="R30" s="18">
        <f t="shared" si="4"/>
        <v>193.20390178000002</v>
      </c>
      <c r="S30" s="19">
        <f t="shared" si="5"/>
        <v>179.27333035153328</v>
      </c>
      <c r="T30" s="19">
        <f t="shared" si="6"/>
        <v>172.15863832472752</v>
      </c>
      <c r="U30" s="19">
        <f t="shared" si="7"/>
        <v>170.03121035344523</v>
      </c>
      <c r="V30" s="19"/>
      <c r="W30" s="20">
        <f t="shared" si="8"/>
        <v>186.9990164881408</v>
      </c>
      <c r="X30" s="21"/>
      <c r="Y30" s="41">
        <f t="shared" si="18"/>
        <v>2.9291694302602256E-2</v>
      </c>
      <c r="Z30" s="24">
        <f t="shared" si="18"/>
        <v>2.7805061680851839E-2</v>
      </c>
      <c r="AA30" s="24">
        <f t="shared" si="18"/>
        <v>3.0947914981394486E-2</v>
      </c>
      <c r="AB30" s="24">
        <f t="shared" si="19"/>
        <v>-4.6201437734246786E-3</v>
      </c>
      <c r="AC30" s="24">
        <f t="shared" si="20"/>
        <v>2.6146824809799574E-2</v>
      </c>
      <c r="AD30" s="24">
        <f t="shared" si="21"/>
        <v>2.5744716661759925E-2</v>
      </c>
      <c r="AE30" s="24">
        <f t="shared" si="22"/>
        <v>4.1657176776902061E-2</v>
      </c>
      <c r="AF30" s="24">
        <f t="shared" si="23"/>
        <v>2.1366830903973177E-2</v>
      </c>
      <c r="AG30" s="24">
        <f t="shared" si="24"/>
        <v>7.2185412092512946E-2</v>
      </c>
      <c r="AH30" s="24">
        <f t="shared" si="25"/>
        <v>4.2074952116097464E-2</v>
      </c>
      <c r="AI30" s="24">
        <f t="shared" si="26"/>
        <v>6.3868524639363322E-3</v>
      </c>
      <c r="AJ30" s="24">
        <f t="shared" si="27"/>
        <v>6.6167944421355429E-2</v>
      </c>
      <c r="AK30" s="24">
        <f t="shared" si="28"/>
        <v>4.0906121486730118E-2</v>
      </c>
      <c r="AL30" s="24">
        <f t="shared" si="29"/>
        <v>-1.4357593781237354E-2</v>
      </c>
      <c r="AM30" s="24">
        <f t="shared" si="30"/>
        <v>3.528752543675262E-2</v>
      </c>
      <c r="AN30" s="24">
        <f t="shared" si="17"/>
        <v>3.1181634006784309E-2</v>
      </c>
      <c r="AO30" s="24">
        <f t="shared" si="31"/>
        <v>2.9292901164668095E-2</v>
      </c>
      <c r="AP30" s="24">
        <f t="shared" si="32"/>
        <v>2.9038321880204387E-2</v>
      </c>
      <c r="AQ30" s="24">
        <f t="shared" si="32"/>
        <v>2.9965313982733166E-2</v>
      </c>
      <c r="AR30" s="24">
        <f t="shared" si="32"/>
        <v>2.0947444351890221E-2</v>
      </c>
      <c r="AS30" s="24" t="e">
        <f t="shared" si="32"/>
        <v>#DIV/0!</v>
      </c>
      <c r="AT30" s="24">
        <f t="shared" si="32"/>
        <v>2.6264832052880438E-2</v>
      </c>
      <c r="AU30" s="21"/>
      <c r="AV30" s="24">
        <f t="shared" si="34"/>
        <v>0.51636787736374745</v>
      </c>
      <c r="AW30" s="24">
        <f t="shared" si="34"/>
        <v>0.55540222095080005</v>
      </c>
      <c r="AX30" s="24">
        <f t="shared" si="34"/>
        <v>0.29971492901907837</v>
      </c>
      <c r="AY30" s="24">
        <f t="shared" si="34"/>
        <v>0.3387267868771473</v>
      </c>
      <c r="AZ30" s="24">
        <f t="shared" si="34"/>
        <v>0.55643666654366575</v>
      </c>
      <c r="BA30" s="24">
        <f t="shared" si="34"/>
        <v>0.55577678017994336</v>
      </c>
      <c r="BB30" s="24">
        <f t="shared" si="34"/>
        <v>0.54591609108658723</v>
      </c>
      <c r="BC30" s="24">
        <f t="shared" si="34"/>
        <v>0.63722982714470611</v>
      </c>
      <c r="BD30" s="24">
        <f t="shared" si="34"/>
        <v>0.57351431143331455</v>
      </c>
      <c r="BE30" s="24">
        <f t="shared" si="34"/>
        <v>0.45407188473526405</v>
      </c>
      <c r="BF30" s="24">
        <f t="shared" si="34"/>
        <v>0.30806356043128091</v>
      </c>
      <c r="BG30" s="24">
        <f t="shared" si="34"/>
        <v>0.46208090775261557</v>
      </c>
      <c r="BH30" s="24">
        <f t="shared" si="34"/>
        <v>0.56476067848818201</v>
      </c>
      <c r="BI30" s="24">
        <f t="shared" si="33"/>
        <v>0.31106617431084116</v>
      </c>
      <c r="BJ30" s="24">
        <f t="shared" si="33"/>
        <v>0.53626313489583954</v>
      </c>
      <c r="BK30" s="24">
        <f t="shared" si="33"/>
        <v>0.55769762116666777</v>
      </c>
      <c r="BL30" s="24">
        <f t="shared" si="33"/>
        <v>0.51635880185790062</v>
      </c>
      <c r="BM30" s="24">
        <f t="shared" si="33"/>
        <v>0.48716109446738876</v>
      </c>
      <c r="BN30" s="24">
        <f t="shared" si="33"/>
        <v>0.45020129910940687</v>
      </c>
      <c r="BO30" s="24">
        <f t="shared" si="33"/>
        <v>0.44714266072736586</v>
      </c>
      <c r="BP30" s="24" t="e">
        <f t="shared" si="33"/>
        <v>#DIV/0!</v>
      </c>
      <c r="BQ30" s="24">
        <f t="shared" si="33"/>
        <v>0.50829053047735706</v>
      </c>
      <c r="BR30" s="21"/>
      <c r="BS30" s="35">
        <f t="shared" si="11"/>
        <v>43466</v>
      </c>
      <c r="BT30" s="24">
        <f t="shared" si="15"/>
        <v>7.7834267494545839E-3</v>
      </c>
      <c r="BU30" s="24">
        <f t="shared" si="15"/>
        <v>9.313531353135298E-4</v>
      </c>
      <c r="BV30" s="24">
        <f t="shared" si="15"/>
        <v>-4.1941009597327815E-4</v>
      </c>
      <c r="BW30" s="24">
        <f t="shared" si="15"/>
        <v>3.1523282110293492E-3</v>
      </c>
      <c r="BX30" s="24">
        <f t="shared" si="15"/>
        <v>1.5301161108846946E-3</v>
      </c>
      <c r="BY30" s="24">
        <f t="shared" si="15"/>
        <v>3.2230921881534315E-3</v>
      </c>
      <c r="BZ30" s="24">
        <f t="shared" si="15"/>
        <v>2.8728624436293584E-3</v>
      </c>
      <c r="CA30" s="24">
        <f t="shared" si="15"/>
        <v>1.8939501407767916E-3</v>
      </c>
      <c r="CB30" s="24">
        <f t="shared" si="15"/>
        <v>2.6589159254908528E-3</v>
      </c>
      <c r="CC30" s="24">
        <f t="shared" si="15"/>
        <v>1.3358244299006329E-4</v>
      </c>
      <c r="CD30" s="24">
        <f t="shared" si="15"/>
        <v>4.0960561189290843E-3</v>
      </c>
      <c r="CE30" s="24">
        <f t="shared" si="15"/>
        <v>1.4361540367111773E-3</v>
      </c>
      <c r="CF30" s="24">
        <f t="shared" si="14"/>
        <v>2.9292427407389639E-2</v>
      </c>
    </row>
    <row r="31" spans="1:84" x14ac:dyDescent="0.25">
      <c r="A31" s="31">
        <f>+[1]CUY!A32</f>
        <v>43497</v>
      </c>
      <c r="B31" s="17">
        <f>+[1]CUY!B32</f>
        <v>200.51390000000001</v>
      </c>
      <c r="C31" s="17">
        <f>+[1]CUY!C32</f>
        <v>201.97669999999999</v>
      </c>
      <c r="D31" s="17">
        <f>+[1]CUY!D32</f>
        <v>167.37379999999999</v>
      </c>
      <c r="E31" s="17">
        <f>+[1]CUY!E32</f>
        <v>150.08539999999999</v>
      </c>
      <c r="F31" s="17">
        <f>+[1]CUY!F32</f>
        <v>277.74509999999998</v>
      </c>
      <c r="G31" s="17">
        <f>+[1]CUY!G32</f>
        <v>188.19739999999999</v>
      </c>
      <c r="H31" s="17">
        <f>+[1]CUY!H32</f>
        <v>210.30029999999999</v>
      </c>
      <c r="I31" s="17">
        <f>+[1]CUY!I32</f>
        <v>216.77250000000001</v>
      </c>
      <c r="J31" s="17">
        <f>+[1]CUY!J32</f>
        <v>211.1789</v>
      </c>
      <c r="K31" s="17">
        <f>+[1]CUY!K32</f>
        <v>189.58240000000001</v>
      </c>
      <c r="L31" s="17">
        <f>+[1]CUY!L32</f>
        <v>176.38570000000001</v>
      </c>
      <c r="M31" s="17">
        <f>+[1]CUY!M32</f>
        <v>186.65969999999999</v>
      </c>
      <c r="N31" s="17">
        <f>+[1]CUY!N32</f>
        <v>191.71770000000001</v>
      </c>
      <c r="O31" s="18">
        <f>+[1]CUY!R32</f>
        <v>162.4298</v>
      </c>
      <c r="P31" s="19">
        <f>+[1]CUY!S32</f>
        <v>194.75479999999999</v>
      </c>
      <c r="Q31" s="20">
        <f>+[1]CUY!T32</f>
        <v>240.7201</v>
      </c>
      <c r="R31" s="18">
        <f t="shared" si="4"/>
        <v>200.51034270999997</v>
      </c>
      <c r="S31" s="19">
        <f t="shared" si="5"/>
        <v>186.62829810022433</v>
      </c>
      <c r="T31" s="19">
        <f t="shared" si="6"/>
        <v>176.08719013195642</v>
      </c>
      <c r="U31" s="19">
        <f t="shared" si="7"/>
        <v>173.50162452695469</v>
      </c>
      <c r="V31" s="19"/>
      <c r="W31" s="20">
        <f t="shared" si="8"/>
        <v>190.672084123948</v>
      </c>
      <c r="X31" s="21"/>
      <c r="Y31" s="41">
        <f t="shared" si="18"/>
        <v>3.7820097429283051E-2</v>
      </c>
      <c r="Z31" s="24">
        <f t="shared" si="18"/>
        <v>6.2878628412655013E-2</v>
      </c>
      <c r="AA31" s="24">
        <f t="shared" si="18"/>
        <v>2.6011061076217423E-2</v>
      </c>
      <c r="AB31" s="24">
        <f t="shared" si="19"/>
        <v>6.988549674659339E-3</v>
      </c>
      <c r="AC31" s="24">
        <f t="shared" si="20"/>
        <v>6.2070766708168579E-2</v>
      </c>
      <c r="AD31" s="24">
        <f t="shared" si="21"/>
        <v>3.2794136370221771E-2</v>
      </c>
      <c r="AE31" s="24">
        <f t="shared" si="22"/>
        <v>2.8679222763763113E-2</v>
      </c>
      <c r="AF31" s="24">
        <f t="shared" si="23"/>
        <v>1.753451278416418E-2</v>
      </c>
      <c r="AG31" s="24">
        <f t="shared" si="24"/>
        <v>1.1808001747843022E-2</v>
      </c>
      <c r="AH31" s="24">
        <f t="shared" si="25"/>
        <v>3.0631516114897783E-2</v>
      </c>
      <c r="AI31" s="24">
        <f t="shared" si="26"/>
        <v>0</v>
      </c>
      <c r="AJ31" s="24">
        <f t="shared" si="27"/>
        <v>3.2079899235753162E-2</v>
      </c>
      <c r="AK31" s="24">
        <f t="shared" si="28"/>
        <v>1.4520002243697316E-2</v>
      </c>
      <c r="AL31" s="24">
        <f t="shared" si="29"/>
        <v>2.5072432945488776E-2</v>
      </c>
      <c r="AM31" s="24">
        <f t="shared" si="30"/>
        <v>3.5450615938368957E-2</v>
      </c>
      <c r="AN31" s="24">
        <f t="shared" si="17"/>
        <v>4.9099601663078474E-2</v>
      </c>
      <c r="AO31" s="24">
        <f t="shared" si="31"/>
        <v>3.7817253495841641E-2</v>
      </c>
      <c r="AP31" s="24">
        <f t="shared" si="32"/>
        <v>4.1026558352371012E-2</v>
      </c>
      <c r="AQ31" s="24">
        <f t="shared" si="32"/>
        <v>2.2819370816693052E-2</v>
      </c>
      <c r="AR31" s="24">
        <f t="shared" si="32"/>
        <v>2.0410453859003086E-2</v>
      </c>
      <c r="AS31" s="24" t="e">
        <f t="shared" si="32"/>
        <v>#DIV/0!</v>
      </c>
      <c r="AT31" s="24">
        <f t="shared" si="32"/>
        <v>1.9642176225243002E-2</v>
      </c>
      <c r="AU31" s="21"/>
      <c r="AV31" s="24">
        <f t="shared" si="34"/>
        <v>0.53329739319278446</v>
      </c>
      <c r="AW31" s="24">
        <f t="shared" si="34"/>
        <v>0.61757481545907167</v>
      </c>
      <c r="AX31" s="24">
        <f t="shared" si="34"/>
        <v>0.31053296302763278</v>
      </c>
      <c r="AY31" s="24">
        <f t="shared" si="34"/>
        <v>0.32557225513168242</v>
      </c>
      <c r="AZ31" s="24">
        <f t="shared" si="34"/>
        <v>0.6218246856874583</v>
      </c>
      <c r="BA31" s="24">
        <f t="shared" si="34"/>
        <v>0.57530602541952924</v>
      </c>
      <c r="BB31" s="24">
        <f t="shared" si="34"/>
        <v>0.56596594196477445</v>
      </c>
      <c r="BC31" s="24">
        <f t="shared" si="34"/>
        <v>0.58701310110804861</v>
      </c>
      <c r="BD31" s="24">
        <f t="shared" si="34"/>
        <v>0.46763717384898507</v>
      </c>
      <c r="BE31" s="24">
        <f t="shared" si="34"/>
        <v>0.47154515718896373</v>
      </c>
      <c r="BF31" s="24">
        <f t="shared" si="34"/>
        <v>0.30806356043128091</v>
      </c>
      <c r="BG31" s="24">
        <f t="shared" si="34"/>
        <v>0.43639851696578202</v>
      </c>
      <c r="BH31" s="24">
        <f t="shared" si="34"/>
        <v>0.56532356831430963</v>
      </c>
      <c r="BI31" s="24">
        <f t="shared" si="33"/>
        <v>0.33918652748497613</v>
      </c>
      <c r="BJ31" s="24">
        <f t="shared" si="33"/>
        <v>0.55054986437501441</v>
      </c>
      <c r="BK31" s="24">
        <f t="shared" si="33"/>
        <v>0.57413854662971553</v>
      </c>
      <c r="BL31" s="24">
        <f t="shared" si="33"/>
        <v>0.53328418691932655</v>
      </c>
      <c r="BM31" s="24">
        <f t="shared" si="33"/>
        <v>0.51339050642254724</v>
      </c>
      <c r="BN31" s="24">
        <f t="shared" si="33"/>
        <v>0.44799644428806262</v>
      </c>
      <c r="BO31" s="24">
        <f t="shared" si="33"/>
        <v>0.45107907140138437</v>
      </c>
      <c r="BP31" s="24" t="e">
        <f t="shared" si="33"/>
        <v>#DIV/0!</v>
      </c>
      <c r="BQ31" s="24">
        <f t="shared" si="33"/>
        <v>0.49636287776842503</v>
      </c>
      <c r="BR31" s="21"/>
      <c r="BS31" s="35">
        <f t="shared" si="11"/>
        <v>43497</v>
      </c>
      <c r="BT31" s="24">
        <f t="shared" si="15"/>
        <v>1.7576092249341126E-2</v>
      </c>
      <c r="BU31" s="24">
        <f t="shared" si="15"/>
        <v>7.8404196953730447E-4</v>
      </c>
      <c r="BV31" s="24">
        <f t="shared" si="15"/>
        <v>6.135088413037153E-4</v>
      </c>
      <c r="BW31" s="24">
        <f t="shared" si="15"/>
        <v>7.4605461091431357E-3</v>
      </c>
      <c r="BX31" s="24">
        <f t="shared" si="15"/>
        <v>1.9423759412194577E-3</v>
      </c>
      <c r="BY31" s="24">
        <f t="shared" si="15"/>
        <v>2.245621789709266E-3</v>
      </c>
      <c r="BZ31" s="24">
        <f t="shared" si="15"/>
        <v>2.339438881033174E-3</v>
      </c>
      <c r="CA31" s="24">
        <f t="shared" si="15"/>
        <v>3.2272078415459328E-4</v>
      </c>
      <c r="CB31" s="24">
        <f t="shared" si="15"/>
        <v>1.959791891382707E-3</v>
      </c>
      <c r="CC31" s="24">
        <f t="shared" si="15"/>
        <v>0</v>
      </c>
      <c r="CD31" s="24">
        <f t="shared" si="15"/>
        <v>2.0570194734346788E-3</v>
      </c>
      <c r="CE31" s="24">
        <f t="shared" si="15"/>
        <v>5.1552828368359638E-4</v>
      </c>
      <c r="CF31" s="24">
        <f t="shared" si="14"/>
        <v>3.7816686213942755E-2</v>
      </c>
    </row>
    <row r="32" spans="1:84" x14ac:dyDescent="0.25">
      <c r="A32" s="31">
        <f>+[1]CUY!A33</f>
        <v>43525</v>
      </c>
      <c r="B32" s="17">
        <f>+[1]CUY!B33</f>
        <v>209.4128</v>
      </c>
      <c r="C32" s="17">
        <f>+[1]CUY!C33</f>
        <v>215.73009999999999</v>
      </c>
      <c r="D32" s="17">
        <f>+[1]CUY!D33</f>
        <v>173.8673</v>
      </c>
      <c r="E32" s="17">
        <f>+[1]CUY!E33</f>
        <v>155.20779999999999</v>
      </c>
      <c r="F32" s="17">
        <f>+[1]CUY!F33</f>
        <v>277.75880000000001</v>
      </c>
      <c r="G32" s="17">
        <f>+[1]CUY!G33</f>
        <v>194.98740000000001</v>
      </c>
      <c r="H32" s="17">
        <f>+[1]CUY!H33</f>
        <v>218.81829999999999</v>
      </c>
      <c r="I32" s="17">
        <f>+[1]CUY!I33</f>
        <v>224.8528</v>
      </c>
      <c r="J32" s="17">
        <f>+[1]CUY!J33</f>
        <v>221.80080000000001</v>
      </c>
      <c r="K32" s="17">
        <f>+[1]CUY!K33</f>
        <v>192.41839999999999</v>
      </c>
      <c r="L32" s="17">
        <f>+[1]CUY!L33</f>
        <v>201.5515</v>
      </c>
      <c r="M32" s="17">
        <f>+[1]CUY!M33</f>
        <v>199.61349999999999</v>
      </c>
      <c r="N32" s="17">
        <f>+[1]CUY!N33</f>
        <v>198.0625</v>
      </c>
      <c r="O32" s="18">
        <f>+[1]CUY!R33</f>
        <v>168.24979999999999</v>
      </c>
      <c r="P32" s="19">
        <f>+[1]CUY!S33</f>
        <v>204.55940000000001</v>
      </c>
      <c r="Q32" s="20">
        <f>+[1]CUY!T33</f>
        <v>248.4135</v>
      </c>
      <c r="R32" s="18">
        <f t="shared" si="4"/>
        <v>209.41016165000002</v>
      </c>
      <c r="S32" s="19">
        <f t="shared" si="5"/>
        <v>196.2888906058339</v>
      </c>
      <c r="T32" s="19">
        <f t="shared" si="6"/>
        <v>182.73541692484221</v>
      </c>
      <c r="U32" s="19">
        <f t="shared" si="7"/>
        <v>178.60778861121028</v>
      </c>
      <c r="V32" s="19"/>
      <c r="W32" s="20">
        <f t="shared" si="8"/>
        <v>198.07593425784242</v>
      </c>
      <c r="X32" s="21"/>
      <c r="Y32" s="41">
        <f t="shared" si="18"/>
        <v>4.4380464396732489E-2</v>
      </c>
      <c r="Z32" s="24">
        <f t="shared" si="18"/>
        <v>6.8093993019986865E-2</v>
      </c>
      <c r="AA32" s="24">
        <f t="shared" si="18"/>
        <v>3.8796394656750444E-2</v>
      </c>
      <c r="AB32" s="24">
        <f t="shared" si="19"/>
        <v>3.4129902042437266E-2</v>
      </c>
      <c r="AC32" s="24">
        <f t="shared" si="20"/>
        <v>4.9325802687461007E-5</v>
      </c>
      <c r="AD32" s="24">
        <f t="shared" si="21"/>
        <v>3.6079138181505321E-2</v>
      </c>
      <c r="AE32" s="24">
        <f t="shared" si="22"/>
        <v>4.0503984064692355E-2</v>
      </c>
      <c r="AF32" s="24">
        <f t="shared" si="23"/>
        <v>3.7275484667104841E-2</v>
      </c>
      <c r="AG32" s="24">
        <f t="shared" si="24"/>
        <v>5.0298112169350206E-2</v>
      </c>
      <c r="AH32" s="24">
        <f t="shared" si="25"/>
        <v>1.4959194524386099E-2</v>
      </c>
      <c r="AI32" s="24">
        <f t="shared" si="26"/>
        <v>0.14267483134970682</v>
      </c>
      <c r="AJ32" s="24">
        <f t="shared" si="27"/>
        <v>6.9397947173385655E-2</v>
      </c>
      <c r="AK32" s="24">
        <f t="shared" si="28"/>
        <v>3.3094492579454071E-2</v>
      </c>
      <c r="AL32" s="24">
        <f t="shared" si="29"/>
        <v>3.5830863548437453E-2</v>
      </c>
      <c r="AM32" s="24">
        <f t="shared" si="30"/>
        <v>5.0343303476987566E-2</v>
      </c>
      <c r="AN32" s="24">
        <f t="shared" si="17"/>
        <v>3.1959940196103265E-2</v>
      </c>
      <c r="AO32" s="24">
        <f t="shared" si="31"/>
        <v>4.4385834764004928E-2</v>
      </c>
      <c r="AP32" s="24">
        <f t="shared" si="32"/>
        <v>5.1763813976493322E-2</v>
      </c>
      <c r="AQ32" s="24">
        <f t="shared" si="32"/>
        <v>3.775531194463233E-2</v>
      </c>
      <c r="AR32" s="24">
        <f t="shared" si="32"/>
        <v>2.9430064981681658E-2</v>
      </c>
      <c r="AS32" s="24" t="e">
        <f t="shared" si="32"/>
        <v>#DIV/0!</v>
      </c>
      <c r="AT32" s="24">
        <f t="shared" si="32"/>
        <v>3.8830278527199003E-2</v>
      </c>
      <c r="AU32" s="21"/>
      <c r="AV32" s="24">
        <f t="shared" si="34"/>
        <v>0.56810075966618112</v>
      </c>
      <c r="AW32" s="24">
        <f t="shared" si="34"/>
        <v>0.68040663749798425</v>
      </c>
      <c r="AX32" s="24">
        <f t="shared" si="34"/>
        <v>0.34883426854064981</v>
      </c>
      <c r="AY32" s="24">
        <f t="shared" si="34"/>
        <v>0.34955793764520915</v>
      </c>
      <c r="AZ32" s="24">
        <f t="shared" si="34"/>
        <v>0.61041906675765523</v>
      </c>
      <c r="BA32" s="24">
        <f t="shared" si="34"/>
        <v>0.56557157894483301</v>
      </c>
      <c r="BB32" s="24">
        <f t="shared" si="34"/>
        <v>0.60005542690047364</v>
      </c>
      <c r="BC32" s="24">
        <f t="shared" si="34"/>
        <v>0.6312748161437971</v>
      </c>
      <c r="BD32" s="24">
        <f t="shared" si="34"/>
        <v>0.49219225663999633</v>
      </c>
      <c r="BE32" s="24">
        <f t="shared" si="34"/>
        <v>0.49463257614595668</v>
      </c>
      <c r="BF32" s="24">
        <f t="shared" si="34"/>
        <v>0.35626096002777774</v>
      </c>
      <c r="BG32" s="24">
        <f t="shared" si="34"/>
        <v>0.49095701613650133</v>
      </c>
      <c r="BH32" s="24">
        <f t="shared" si="34"/>
        <v>0.58983931636006348</v>
      </c>
      <c r="BI32" s="24">
        <f t="shared" si="33"/>
        <v>0.37202181211474272</v>
      </c>
      <c r="BJ32" s="24">
        <f t="shared" si="33"/>
        <v>0.58933921334626205</v>
      </c>
      <c r="BK32" s="24">
        <f t="shared" si="33"/>
        <v>0.59825758214269409</v>
      </c>
      <c r="BL32" s="24">
        <f t="shared" si="33"/>
        <v>0.56808777178679515</v>
      </c>
      <c r="BM32" s="24">
        <f t="shared" si="33"/>
        <v>0.55581416805305861</v>
      </c>
      <c r="BN32" s="24">
        <f t="shared" si="33"/>
        <v>0.47273849524410472</v>
      </c>
      <c r="BO32" s="24">
        <f t="shared" si="33"/>
        <v>0.46783627760963387</v>
      </c>
      <c r="BP32" s="24" t="e">
        <f t="shared" si="33"/>
        <v>#DIV/0!</v>
      </c>
      <c r="BQ32" s="24">
        <f t="shared" si="33"/>
        <v>0.52350937381005003</v>
      </c>
      <c r="BR32" s="21"/>
      <c r="BS32" s="35">
        <f t="shared" si="11"/>
        <v>43525</v>
      </c>
      <c r="BT32" s="24">
        <f t="shared" si="15"/>
        <v>1.9493492870070354E-2</v>
      </c>
      <c r="BU32" s="24">
        <f t="shared" si="15"/>
        <v>1.1561191019674967E-3</v>
      </c>
      <c r="BV32" s="24">
        <f t="shared" si="15"/>
        <v>2.9071756122642863E-3</v>
      </c>
      <c r="BW32" s="24">
        <f t="shared" si="15"/>
        <v>6.0672103031387244E-6</v>
      </c>
      <c r="BX32" s="24">
        <f t="shared" si="15"/>
        <v>2.1265957123172072E-3</v>
      </c>
      <c r="BY32" s="24">
        <f t="shared" si="15"/>
        <v>3.1435825646002596E-3</v>
      </c>
      <c r="BZ32" s="24">
        <f t="shared" si="15"/>
        <v>4.8760524831445561E-3</v>
      </c>
      <c r="CA32" s="24">
        <f t="shared" si="15"/>
        <v>1.340226637654548E-3</v>
      </c>
      <c r="CB32" s="24">
        <f t="shared" si="15"/>
        <v>9.5045380893792866E-4</v>
      </c>
      <c r="CC32" s="24">
        <f t="shared" si="15"/>
        <v>2.8113458468465267E-3</v>
      </c>
      <c r="CD32" s="24">
        <f t="shared" si="15"/>
        <v>4.4253056770627878E-3</v>
      </c>
      <c r="CE32" s="24">
        <f t="shared" si="15"/>
        <v>1.1486297957398449E-3</v>
      </c>
      <c r="CF32" s="24">
        <f t="shared" si="14"/>
        <v>4.4385047320908935E-2</v>
      </c>
    </row>
    <row r="33" spans="1:84" x14ac:dyDescent="0.25">
      <c r="A33" s="31">
        <f>+[1]CUY!A34</f>
        <v>43556</v>
      </c>
      <c r="B33" s="17">
        <f>+[1]CUY!B34</f>
        <v>216.4238</v>
      </c>
      <c r="C33" s="17">
        <f>+[1]CUY!C34</f>
        <v>222.2396</v>
      </c>
      <c r="D33" s="17">
        <f>+[1]CUY!D34</f>
        <v>175.6661</v>
      </c>
      <c r="E33" s="17">
        <f>+[1]CUY!E34</f>
        <v>163.7047</v>
      </c>
      <c r="F33" s="17">
        <f>+[1]CUY!F34</f>
        <v>280.89359999999999</v>
      </c>
      <c r="G33" s="17">
        <f>+[1]CUY!G34</f>
        <v>203.40190000000001</v>
      </c>
      <c r="H33" s="17">
        <f>+[1]CUY!H34</f>
        <v>227.31389999999999</v>
      </c>
      <c r="I33" s="17">
        <f>+[1]CUY!I34</f>
        <v>235.32210000000001</v>
      </c>
      <c r="J33" s="17">
        <f>+[1]CUY!J34</f>
        <v>230.27109999999999</v>
      </c>
      <c r="K33" s="17">
        <f>+[1]CUY!K34</f>
        <v>198.54259999999999</v>
      </c>
      <c r="L33" s="17">
        <f>+[1]CUY!L34</f>
        <v>213.73570000000001</v>
      </c>
      <c r="M33" s="17">
        <f>+[1]CUY!M34</f>
        <v>203.97280000000001</v>
      </c>
      <c r="N33" s="17">
        <f>+[1]CUY!N34</f>
        <v>204.41220000000001</v>
      </c>
      <c r="O33" s="18">
        <f>+[1]CUY!R34</f>
        <v>172.82069999999999</v>
      </c>
      <c r="P33" s="19">
        <f>+[1]CUY!S34</f>
        <v>211.5599</v>
      </c>
      <c r="Q33" s="20">
        <f>+[1]CUY!T34</f>
        <v>256.83580000000001</v>
      </c>
      <c r="R33" s="18">
        <f t="shared" si="4"/>
        <v>216.42146353999999</v>
      </c>
      <c r="S33" s="19">
        <f t="shared" si="5"/>
        <v>202.79636596858634</v>
      </c>
      <c r="T33" s="19">
        <f t="shared" si="6"/>
        <v>189.72345542168679</v>
      </c>
      <c r="U33" s="19">
        <f t="shared" si="7"/>
        <v>186.23869960728314</v>
      </c>
      <c r="V33" s="19"/>
      <c r="W33" s="20">
        <f t="shared" si="8"/>
        <v>206.72188402830912</v>
      </c>
      <c r="X33" s="21"/>
      <c r="Y33" s="41">
        <f t="shared" si="18"/>
        <v>3.3479328866239388E-2</v>
      </c>
      <c r="Z33" s="24">
        <f t="shared" si="18"/>
        <v>3.0174277951940942E-2</v>
      </c>
      <c r="AA33" s="24">
        <f t="shared" si="18"/>
        <v>1.0345821209623685E-2</v>
      </c>
      <c r="AB33" s="24">
        <f t="shared" si="19"/>
        <v>5.4745315634910252E-2</v>
      </c>
      <c r="AC33" s="24">
        <f t="shared" si="20"/>
        <v>1.1286051063008617E-2</v>
      </c>
      <c r="AD33" s="24">
        <f t="shared" si="21"/>
        <v>4.3154070468143013E-2</v>
      </c>
      <c r="AE33" s="24">
        <f t="shared" si="22"/>
        <v>3.8824906326390352E-2</v>
      </c>
      <c r="AF33" s="24">
        <f t="shared" si="23"/>
        <v>4.6560683255890023E-2</v>
      </c>
      <c r="AG33" s="24">
        <f t="shared" si="24"/>
        <v>3.8188771185676318E-2</v>
      </c>
      <c r="AH33" s="24">
        <f t="shared" si="25"/>
        <v>3.1827517534705585E-2</v>
      </c>
      <c r="AI33" s="24">
        <f t="shared" si="26"/>
        <v>6.0452043274299649E-2</v>
      </c>
      <c r="AJ33" s="24">
        <f t="shared" si="27"/>
        <v>2.183870329411608E-2</v>
      </c>
      <c r="AK33" s="24">
        <f t="shared" si="28"/>
        <v>3.2059072262543564E-2</v>
      </c>
      <c r="AL33" s="24">
        <f t="shared" si="29"/>
        <v>2.7167342843795295E-2</v>
      </c>
      <c r="AM33" s="24">
        <f t="shared" si="30"/>
        <v>3.4222333464020593E-2</v>
      </c>
      <c r="AN33" s="24">
        <f t="shared" si="17"/>
        <v>3.3904357049838296E-2</v>
      </c>
      <c r="AO33" s="24">
        <f t="shared" si="31"/>
        <v>3.3481192291510586E-2</v>
      </c>
      <c r="AP33" s="24">
        <f t="shared" si="32"/>
        <v>3.3152540333115654E-2</v>
      </c>
      <c r="AQ33" s="24">
        <f t="shared" si="32"/>
        <v>3.8241292325497556E-2</v>
      </c>
      <c r="AR33" s="24">
        <f t="shared" si="32"/>
        <v>4.2724402196612221E-2</v>
      </c>
      <c r="AS33" s="24" t="e">
        <f t="shared" si="32"/>
        <v>#DIV/0!</v>
      </c>
      <c r="AT33" s="24">
        <f t="shared" si="32"/>
        <v>4.3649673055243365E-2</v>
      </c>
      <c r="AU33" s="21"/>
      <c r="AV33" s="24">
        <f t="shared" si="34"/>
        <v>0.56800889116867581</v>
      </c>
      <c r="AW33" s="24">
        <f t="shared" si="34"/>
        <v>0.70054733787803092</v>
      </c>
      <c r="AX33" s="24">
        <f t="shared" si="34"/>
        <v>0.34596423963246625</v>
      </c>
      <c r="AY33" s="24">
        <f t="shared" si="34"/>
        <v>0.37032203736008396</v>
      </c>
      <c r="AZ33" s="24">
        <f t="shared" si="34"/>
        <v>0.45837993090579454</v>
      </c>
      <c r="BA33" s="24">
        <f t="shared" si="34"/>
        <v>0.61446608422608362</v>
      </c>
      <c r="BB33" s="24">
        <f t="shared" si="34"/>
        <v>0.62254883766081726</v>
      </c>
      <c r="BC33" s="24">
        <f t="shared" si="34"/>
        <v>0.65258113425381348</v>
      </c>
      <c r="BD33" s="24">
        <f t="shared" si="34"/>
        <v>0.55020973880097124</v>
      </c>
      <c r="BE33" s="24">
        <f t="shared" si="34"/>
        <v>0.5103568469906985</v>
      </c>
      <c r="BF33" s="24">
        <f t="shared" si="34"/>
        <v>0.35386210649067484</v>
      </c>
      <c r="BG33" s="24">
        <f t="shared" si="34"/>
        <v>0.50262958409180825</v>
      </c>
      <c r="BH33" s="24">
        <f t="shared" si="34"/>
        <v>0.61704056520263628</v>
      </c>
      <c r="BI33" s="24">
        <f t="shared" si="33"/>
        <v>0.4040007604093212</v>
      </c>
      <c r="BJ33" s="24">
        <f t="shared" si="33"/>
        <v>0.60469834903191666</v>
      </c>
      <c r="BK33" s="24">
        <f t="shared" si="33"/>
        <v>0.54204519459903122</v>
      </c>
      <c r="BL33" s="24">
        <f t="shared" si="33"/>
        <v>0.56800344621323573</v>
      </c>
      <c r="BM33" s="24">
        <f t="shared" si="33"/>
        <v>0.57586512724743022</v>
      </c>
      <c r="BN33" s="24">
        <f t="shared" si="33"/>
        <v>0.49538039476278173</v>
      </c>
      <c r="BO33" s="24">
        <f t="shared" si="33"/>
        <v>0.49345061315621819</v>
      </c>
      <c r="BP33" s="24" t="e">
        <f t="shared" si="33"/>
        <v>#DIV/0!</v>
      </c>
      <c r="BQ33" s="24">
        <f t="shared" si="33"/>
        <v>0.54787372273091983</v>
      </c>
      <c r="BR33" s="21"/>
      <c r="BS33" s="35">
        <f t="shared" si="11"/>
        <v>43556</v>
      </c>
      <c r="BT33" s="24">
        <f t="shared" si="15"/>
        <v>8.8342255105705141E-3</v>
      </c>
      <c r="BU33" s="24">
        <f t="shared" si="15"/>
        <v>3.0665346148850501E-4</v>
      </c>
      <c r="BV33" s="24">
        <f t="shared" si="15"/>
        <v>4.6174217621845516E-3</v>
      </c>
      <c r="BW33" s="24">
        <f t="shared" si="15"/>
        <v>1.3292895181192296E-3</v>
      </c>
      <c r="BX33" s="24">
        <f t="shared" si="15"/>
        <v>2.5233920753650217E-3</v>
      </c>
      <c r="BY33" s="24">
        <f t="shared" si="15"/>
        <v>3.0020820121788145E-3</v>
      </c>
      <c r="BZ33" s="24">
        <f t="shared" si="15"/>
        <v>6.0492257397828618E-3</v>
      </c>
      <c r="CA33" s="24">
        <f t="shared" si="15"/>
        <v>1.0233309043191224E-3</v>
      </c>
      <c r="CB33" s="24">
        <f t="shared" si="15"/>
        <v>1.9652391830871853E-3</v>
      </c>
      <c r="CC33" s="24">
        <f t="shared" si="15"/>
        <v>1.3032922533866129E-3</v>
      </c>
      <c r="CD33" s="24">
        <f t="shared" si="15"/>
        <v>1.4259493689020026E-3</v>
      </c>
      <c r="CE33" s="24">
        <f t="shared" si="15"/>
        <v>1.1006686792784416E-3</v>
      </c>
      <c r="CF33" s="24">
        <f t="shared" si="14"/>
        <v>3.3480770468662865E-2</v>
      </c>
    </row>
    <row r="34" spans="1:84" x14ac:dyDescent="0.25">
      <c r="A34" s="31">
        <f>+[1]CUY!A35</f>
        <v>43586</v>
      </c>
      <c r="B34" s="17">
        <f>+[1]CUY!B35</f>
        <v>222.66200000000001</v>
      </c>
      <c r="C34" s="17">
        <f>+[1]CUY!C35</f>
        <v>227.31219999999999</v>
      </c>
      <c r="D34" s="17">
        <f>+[1]CUY!D35</f>
        <v>179.51079999999999</v>
      </c>
      <c r="E34" s="17">
        <f>+[1]CUY!E35</f>
        <v>169.79820000000001</v>
      </c>
      <c r="F34" s="17">
        <f>+[1]CUY!F35</f>
        <v>287.18270000000001</v>
      </c>
      <c r="G34" s="17">
        <f>+[1]CUY!G35</f>
        <v>209.90639999999999</v>
      </c>
      <c r="H34" s="17">
        <f>+[1]CUY!H35</f>
        <v>237.5976</v>
      </c>
      <c r="I34" s="17">
        <f>+[1]CUY!I35</f>
        <v>244.05539999999999</v>
      </c>
      <c r="J34" s="17">
        <f>+[1]CUY!J35</f>
        <v>237.69489999999999</v>
      </c>
      <c r="K34" s="17">
        <f>+[1]CUY!K35</f>
        <v>205.52180000000001</v>
      </c>
      <c r="L34" s="17">
        <f>+[1]CUY!L35</f>
        <v>213.10730000000001</v>
      </c>
      <c r="M34" s="17">
        <f>+[1]CUY!M35</f>
        <v>207.90219999999999</v>
      </c>
      <c r="N34" s="17">
        <f>+[1]CUY!N35</f>
        <v>211.81989999999999</v>
      </c>
      <c r="O34" s="18">
        <f>+[1]CUY!R35</f>
        <v>173.8014</v>
      </c>
      <c r="P34" s="19">
        <f>+[1]CUY!S35</f>
        <v>218.2047</v>
      </c>
      <c r="Q34" s="20">
        <f>+[1]CUY!T35</f>
        <v>264.71969999999999</v>
      </c>
      <c r="R34" s="18">
        <f t="shared" si="4"/>
        <v>222.65928195999999</v>
      </c>
      <c r="S34" s="19">
        <f t="shared" si="5"/>
        <v>208.31301108451754</v>
      </c>
      <c r="T34" s="19">
        <f t="shared" si="6"/>
        <v>195.77333651749859</v>
      </c>
      <c r="U34" s="19">
        <f t="shared" si="7"/>
        <v>192.80715605141023</v>
      </c>
      <c r="V34" s="19"/>
      <c r="W34" s="20">
        <f t="shared" si="8"/>
        <v>214.05029590665649</v>
      </c>
      <c r="X34" s="21"/>
      <c r="Y34" s="41">
        <f t="shared" si="18"/>
        <v>2.8824001796475374E-2</v>
      </c>
      <c r="Z34" s="24">
        <f t="shared" si="18"/>
        <v>2.2824915091639753E-2</v>
      </c>
      <c r="AA34" s="24">
        <f t="shared" si="18"/>
        <v>2.1886408362228105E-2</v>
      </c>
      <c r="AB34" s="24">
        <f t="shared" si="19"/>
        <v>3.7222511021369531E-2</v>
      </c>
      <c r="AC34" s="24">
        <f t="shared" si="20"/>
        <v>2.238961656655758E-2</v>
      </c>
      <c r="AD34" s="24">
        <f t="shared" si="21"/>
        <v>3.197856067224536E-2</v>
      </c>
      <c r="AE34" s="24">
        <f t="shared" si="22"/>
        <v>4.52400843063272E-2</v>
      </c>
      <c r="AF34" s="24">
        <f t="shared" si="23"/>
        <v>3.7112111442146656E-2</v>
      </c>
      <c r="AG34" s="24">
        <f t="shared" si="24"/>
        <v>3.2239390874495344E-2</v>
      </c>
      <c r="AH34" s="24">
        <f t="shared" si="25"/>
        <v>3.5152153744335113E-2</v>
      </c>
      <c r="AI34" s="24">
        <f t="shared" si="26"/>
        <v>-2.9400797339892426E-3</v>
      </c>
      <c r="AJ34" s="24">
        <f t="shared" si="27"/>
        <v>1.9264333283653512E-2</v>
      </c>
      <c r="AK34" s="24">
        <f t="shared" si="28"/>
        <v>3.623903074278334E-2</v>
      </c>
      <c r="AL34" s="24">
        <f t="shared" si="29"/>
        <v>5.6746674443513001E-3</v>
      </c>
      <c r="AM34" s="24">
        <f t="shared" si="30"/>
        <v>3.1408598699470103E-2</v>
      </c>
      <c r="AN34" s="24">
        <f t="shared" si="17"/>
        <v>3.0696265863247918E-2</v>
      </c>
      <c r="AO34" s="24">
        <f t="shared" si="31"/>
        <v>2.8822549843107836E-2</v>
      </c>
      <c r="AP34" s="24">
        <f t="shared" ref="AP34" si="35">+S34/S33-1</f>
        <v>2.7202879546597725E-2</v>
      </c>
      <c r="AQ34" s="24">
        <f t="shared" si="32"/>
        <v>3.1887892207977719E-2</v>
      </c>
      <c r="AR34" s="24">
        <f t="shared" si="32"/>
        <v>3.5269020122981054E-2</v>
      </c>
      <c r="AS34" s="24" t="e">
        <f t="shared" si="32"/>
        <v>#DIV/0!</v>
      </c>
      <c r="AT34" s="24">
        <f t="shared" si="32"/>
        <v>3.5450585760643527E-2</v>
      </c>
      <c r="AU34" s="21"/>
      <c r="AV34" s="24">
        <f t="shared" si="34"/>
        <v>0.58454269922068769</v>
      </c>
      <c r="AW34" s="24">
        <f t="shared" si="34"/>
        <v>0.69123676862399641</v>
      </c>
      <c r="AX34" s="24">
        <f t="shared" si="34"/>
        <v>0.34827892597830701</v>
      </c>
      <c r="AY34" s="24">
        <f t="shared" si="34"/>
        <v>0.41731648561884316</v>
      </c>
      <c r="AZ34" s="24">
        <f t="shared" si="34"/>
        <v>0.49481441999840725</v>
      </c>
      <c r="BA34" s="24">
        <f t="shared" si="34"/>
        <v>0.61900354488490694</v>
      </c>
      <c r="BB34" s="24">
        <f t="shared" si="34"/>
        <v>0.67023375776163929</v>
      </c>
      <c r="BC34" s="24">
        <f t="shared" si="34"/>
        <v>0.67714921865336231</v>
      </c>
      <c r="BD34" s="24">
        <f t="shared" si="34"/>
        <v>0.56031464285292287</v>
      </c>
      <c r="BE34" s="24">
        <f t="shared" si="34"/>
        <v>0.52558177512860293</v>
      </c>
      <c r="BF34" s="24">
        <f t="shared" si="34"/>
        <v>0.34482675930571216</v>
      </c>
      <c r="BG34" s="24">
        <f t="shared" si="34"/>
        <v>0.50874394585705751</v>
      </c>
      <c r="BH34" s="24">
        <f t="shared" si="34"/>
        <v>0.63498303420637447</v>
      </c>
      <c r="BI34" s="24">
        <f t="shared" si="33"/>
        <v>0.39612638296129044</v>
      </c>
      <c r="BJ34" s="24">
        <f t="shared" si="33"/>
        <v>0.61724994867454308</v>
      </c>
      <c r="BK34" s="24">
        <f t="shared" si="33"/>
        <v>0.57796956003140187</v>
      </c>
      <c r="BL34" s="24">
        <f t="shared" si="33"/>
        <v>0.58453394663339986</v>
      </c>
      <c r="BM34" s="24">
        <f t="shared" si="33"/>
        <v>0.58387379383146043</v>
      </c>
      <c r="BN34" s="24">
        <f t="shared" si="33"/>
        <v>0.517580421394221</v>
      </c>
      <c r="BO34" s="24">
        <f t="shared" si="33"/>
        <v>0.51992789070018408</v>
      </c>
      <c r="BP34" s="24" t="e">
        <f t="shared" si="33"/>
        <v>#DIV/0!</v>
      </c>
      <c r="BQ34" s="24">
        <f t="shared" si="33"/>
        <v>0.57458773716288714</v>
      </c>
      <c r="BR34" s="21"/>
      <c r="BS34" s="35">
        <f t="shared" si="11"/>
        <v>43586</v>
      </c>
      <c r="BT34" s="24">
        <f t="shared" si="15"/>
        <v>6.6611570446503494E-3</v>
      </c>
      <c r="BU34" s="24">
        <f t="shared" si="15"/>
        <v>6.3419915000106095E-4</v>
      </c>
      <c r="BV34" s="24">
        <f t="shared" si="15"/>
        <v>3.2040852253772492E-3</v>
      </c>
      <c r="BW34" s="24">
        <f t="shared" si="15"/>
        <v>2.5804559387645983E-3</v>
      </c>
      <c r="BX34" s="24">
        <f t="shared" si="15"/>
        <v>1.8874199602816263E-3</v>
      </c>
      <c r="BY34" s="24">
        <f t="shared" si="15"/>
        <v>3.5162204896134379E-3</v>
      </c>
      <c r="BZ34" s="24">
        <f t="shared" si="15"/>
        <v>4.8826852684408931E-3</v>
      </c>
      <c r="CA34" s="24">
        <f t="shared" si="15"/>
        <v>8.6784420197778616E-4</v>
      </c>
      <c r="CB34" s="24">
        <f t="shared" si="15"/>
        <v>2.1670548248390489E-3</v>
      </c>
      <c r="CC34" s="24">
        <f t="shared" si="15"/>
        <v>-6.5039796916974846E-5</v>
      </c>
      <c r="CD34" s="24">
        <f t="shared" si="15"/>
        <v>1.2436890027806512E-3</v>
      </c>
      <c r="CE34" s="24">
        <f t="shared" si="15"/>
        <v>1.2424673718879307E-3</v>
      </c>
      <c r="CF34" s="24">
        <f t="shared" si="14"/>
        <v>2.8822238681697653E-2</v>
      </c>
    </row>
    <row r="35" spans="1:84" x14ac:dyDescent="0.25">
      <c r="A35" s="31">
        <f>+[1]CUY!A36</f>
        <v>43617</v>
      </c>
      <c r="B35" s="17">
        <f>+[1]CUY!B36</f>
        <v>228.50749999999999</v>
      </c>
      <c r="C35" s="17">
        <f>+[1]CUY!C36</f>
        <v>232.84610000000001</v>
      </c>
      <c r="D35" s="17">
        <f>+[1]CUY!D36</f>
        <v>184.7621</v>
      </c>
      <c r="E35" s="17">
        <f>+[1]CUY!E36</f>
        <v>174.6995</v>
      </c>
      <c r="F35" s="17">
        <f>+[1]CUY!F36</f>
        <v>293.89679999999998</v>
      </c>
      <c r="G35" s="17">
        <f>+[1]CUY!G36</f>
        <v>215.358</v>
      </c>
      <c r="H35" s="17">
        <f>+[1]CUY!H36</f>
        <v>249.01560000000001</v>
      </c>
      <c r="I35" s="17">
        <f>+[1]CUY!I36</f>
        <v>246.88220000000001</v>
      </c>
      <c r="J35" s="17">
        <f>+[1]CUY!J36</f>
        <v>253.4162</v>
      </c>
      <c r="K35" s="17">
        <f>+[1]CUY!K36</f>
        <v>210.87389999999999</v>
      </c>
      <c r="L35" s="17">
        <f>+[1]CUY!L36</f>
        <v>216.24299999999999</v>
      </c>
      <c r="M35" s="17">
        <f>+[1]CUY!M36</f>
        <v>212.67599999999999</v>
      </c>
      <c r="N35" s="17">
        <f>+[1]CUY!N36</f>
        <v>218.63059999999999</v>
      </c>
      <c r="O35" s="18">
        <f>+[1]CUY!R36</f>
        <v>177.4265</v>
      </c>
      <c r="P35" s="19">
        <f>+[1]CUY!S36</f>
        <v>224.08879999999999</v>
      </c>
      <c r="Q35" s="20">
        <f>+[1]CUY!T36</f>
        <v>271.69310000000002</v>
      </c>
      <c r="R35" s="18">
        <f t="shared" si="4"/>
        <v>228.50468645000004</v>
      </c>
      <c r="S35" s="19">
        <f t="shared" si="5"/>
        <v>213.68956910994763</v>
      </c>
      <c r="T35" s="19">
        <f t="shared" si="6"/>
        <v>201.03444738955824</v>
      </c>
      <c r="U35" s="19">
        <f t="shared" si="7"/>
        <v>198.18744148518388</v>
      </c>
      <c r="V35" s="19"/>
      <c r="W35" s="20">
        <f t="shared" si="8"/>
        <v>220.09846216526395</v>
      </c>
      <c r="X35" s="21"/>
      <c r="Y35" s="41">
        <f t="shared" si="18"/>
        <v>2.6252795717275346E-2</v>
      </c>
      <c r="Z35" s="24">
        <f t="shared" si="18"/>
        <v>2.4344931772249945E-2</v>
      </c>
      <c r="AA35" s="24">
        <f t="shared" si="18"/>
        <v>2.9253393110609593E-2</v>
      </c>
      <c r="AB35" s="24">
        <f t="shared" si="19"/>
        <v>2.8865441447553541E-2</v>
      </c>
      <c r="AC35" s="24">
        <f t="shared" si="20"/>
        <v>2.3379193802412157E-2</v>
      </c>
      <c r="AD35" s="24">
        <f t="shared" si="21"/>
        <v>2.5971575902402178E-2</v>
      </c>
      <c r="AE35" s="24">
        <f t="shared" si="22"/>
        <v>4.8056040970110736E-2</v>
      </c>
      <c r="AF35" s="24">
        <f t="shared" si="23"/>
        <v>1.1582616078152919E-2</v>
      </c>
      <c r="AG35" s="24">
        <f t="shared" si="24"/>
        <v>6.6140670245764754E-2</v>
      </c>
      <c r="AH35" s="24">
        <f t="shared" si="25"/>
        <v>2.6041519683070113E-2</v>
      </c>
      <c r="AI35" s="24">
        <f t="shared" si="26"/>
        <v>1.4714183887647225E-2</v>
      </c>
      <c r="AJ35" s="24">
        <f t="shared" si="27"/>
        <v>2.2961757980435094E-2</v>
      </c>
      <c r="AK35" s="24">
        <f t="shared" si="28"/>
        <v>3.2153258499319382E-2</v>
      </c>
      <c r="AL35" s="24">
        <f t="shared" si="29"/>
        <v>2.0857714609893829E-2</v>
      </c>
      <c r="AM35" s="24">
        <f t="shared" si="30"/>
        <v>2.6965963611232935E-2</v>
      </c>
      <c r="AN35" s="24">
        <f t="shared" si="17"/>
        <v>2.6342580472854982E-2</v>
      </c>
      <c r="AO35" s="24">
        <f t="shared" si="31"/>
        <v>2.6252687238298655E-2</v>
      </c>
      <c r="AP35" s="24">
        <f t="shared" si="32"/>
        <v>2.5809996204455565E-2</v>
      </c>
      <c r="AQ35" s="24">
        <f t="shared" si="32"/>
        <v>2.6873480146206719E-2</v>
      </c>
      <c r="AR35" s="24">
        <f t="shared" si="32"/>
        <v>2.7905009046132356E-2</v>
      </c>
      <c r="AS35" s="24" t="e">
        <f t="shared" si="32"/>
        <v>#DIV/0!</v>
      </c>
      <c r="AT35" s="24">
        <f t="shared" si="32"/>
        <v>2.825581825518686E-2</v>
      </c>
      <c r="AU35" s="21"/>
      <c r="AV35" s="24">
        <f t="shared" si="34"/>
        <v>0.56891103982774816</v>
      </c>
      <c r="AW35" s="24">
        <f t="shared" si="34"/>
        <v>0.63398134626599023</v>
      </c>
      <c r="AX35" s="24">
        <f t="shared" si="34"/>
        <v>0.37537806462178658</v>
      </c>
      <c r="AY35" s="24">
        <f t="shared" si="34"/>
        <v>0.44770632774607155</v>
      </c>
      <c r="AZ35" s="24">
        <f t="shared" si="34"/>
        <v>0.50485332000677929</v>
      </c>
      <c r="BA35" s="24">
        <f t="shared" si="34"/>
        <v>0.59006202008269359</v>
      </c>
      <c r="BB35" s="24">
        <f t="shared" si="34"/>
        <v>0.68746912429904961</v>
      </c>
      <c r="BC35" s="24">
        <f t="shared" si="34"/>
        <v>0.62528143293140559</v>
      </c>
      <c r="BD35" s="24">
        <f t="shared" si="34"/>
        <v>0.654505889964764</v>
      </c>
      <c r="BE35" s="24">
        <f t="shared" si="34"/>
        <v>0.50680827225086</v>
      </c>
      <c r="BF35" s="24">
        <f t="shared" si="34"/>
        <v>0.35606155621331448</v>
      </c>
      <c r="BG35" s="24">
        <f t="shared" si="34"/>
        <v>0.49693083990323395</v>
      </c>
      <c r="BH35" s="24">
        <f t="shared" si="34"/>
        <v>0.62408268142646706</v>
      </c>
      <c r="BI35" s="24">
        <f t="shared" si="33"/>
        <v>0.36471215335412155</v>
      </c>
      <c r="BJ35" s="24">
        <f t="shared" si="33"/>
        <v>0.59435140236653106</v>
      </c>
      <c r="BK35" s="24">
        <f t="shared" si="33"/>
        <v>0.58857727218510059</v>
      </c>
      <c r="BL35" s="24">
        <f t="shared" si="33"/>
        <v>0.56890313103639589</v>
      </c>
      <c r="BM35" s="24">
        <f t="shared" si="33"/>
        <v>0.56025665418130788</v>
      </c>
      <c r="BN35" s="24">
        <f t="shared" si="33"/>
        <v>0.51488085260517202</v>
      </c>
      <c r="BO35" s="24">
        <f t="shared" si="33"/>
        <v>0.51966307921506805</v>
      </c>
      <c r="BP35" s="24" t="e">
        <f t="shared" si="33"/>
        <v>#DIV/0!</v>
      </c>
      <c r="BQ35" s="24">
        <f t="shared" si="33"/>
        <v>0.57031861974296261</v>
      </c>
      <c r="BR35" s="21"/>
      <c r="BS35" s="35">
        <f t="shared" si="11"/>
        <v>43617</v>
      </c>
      <c r="BT35" s="24">
        <f t="shared" si="15"/>
        <v>7.0633263870799904E-3</v>
      </c>
      <c r="BU35" s="24">
        <f t="shared" si="15"/>
        <v>8.4195511582578313E-4</v>
      </c>
      <c r="BV35" s="24">
        <f t="shared" si="15"/>
        <v>2.5049983382885231E-3</v>
      </c>
      <c r="BW35" s="24">
        <f t="shared" si="15"/>
        <v>2.6776552802004728E-3</v>
      </c>
      <c r="BX35" s="24">
        <f t="shared" si="15"/>
        <v>1.5375792905839378E-3</v>
      </c>
      <c r="BY35" s="24">
        <f t="shared" si="15"/>
        <v>3.7946843197312536E-3</v>
      </c>
      <c r="BZ35" s="24">
        <f t="shared" si="15"/>
        <v>1.536152554095456E-3</v>
      </c>
      <c r="CA35" s="24">
        <f t="shared" si="15"/>
        <v>1.7863348483351462E-3</v>
      </c>
      <c r="CB35" s="24">
        <f t="shared" si="15"/>
        <v>1.6152784040384014E-3</v>
      </c>
      <c r="CC35" s="24">
        <f t="shared" si="15"/>
        <v>3.1545427598781865E-4</v>
      </c>
      <c r="CD35" s="24">
        <f t="shared" si="15"/>
        <v>1.4686174560544665E-3</v>
      </c>
      <c r="CE35" s="24">
        <f t="shared" si="15"/>
        <v>1.1103305009386418E-3</v>
      </c>
      <c r="CF35" s="24">
        <f t="shared" si="14"/>
        <v>2.6252366771159892E-2</v>
      </c>
    </row>
    <row r="36" spans="1:84" x14ac:dyDescent="0.25">
      <c r="A36" s="31">
        <f>+[1]CUY!A37</f>
        <v>43647</v>
      </c>
      <c r="B36" s="17">
        <f>+[1]CUY!B37</f>
        <v>234.91030000000001</v>
      </c>
      <c r="C36" s="17">
        <f>+[1]CUY!C37</f>
        <v>237.2552</v>
      </c>
      <c r="D36" s="17">
        <f>+[1]CUY!D37</f>
        <v>185.78440000000001</v>
      </c>
      <c r="E36" s="17">
        <f>+[1]CUY!E37</f>
        <v>175.65170000000001</v>
      </c>
      <c r="F36" s="17">
        <f>+[1]CUY!F37</f>
        <v>305.93299999999999</v>
      </c>
      <c r="G36" s="17">
        <f>+[1]CUY!G37</f>
        <v>221.75319999999999</v>
      </c>
      <c r="H36" s="17">
        <f>+[1]CUY!H37</f>
        <v>258.58609999999999</v>
      </c>
      <c r="I36" s="17">
        <f>+[1]CUY!I37</f>
        <v>255.50069999999999</v>
      </c>
      <c r="J36" s="17">
        <f>+[1]CUY!J37</f>
        <v>254.99959999999999</v>
      </c>
      <c r="K36" s="17">
        <f>+[1]CUY!K37</f>
        <v>220.22450000000001</v>
      </c>
      <c r="L36" s="17">
        <f>+[1]CUY!L37</f>
        <v>218.56960000000001</v>
      </c>
      <c r="M36" s="17">
        <f>+[1]CUY!M37</f>
        <v>224.99039999999999</v>
      </c>
      <c r="N36" s="17">
        <f>+[1]CUY!N37</f>
        <v>224.673</v>
      </c>
      <c r="O36" s="18">
        <f>+[1]CUY!R37</f>
        <v>182.8741</v>
      </c>
      <c r="P36" s="19">
        <f>+[1]CUY!S37</f>
        <v>229.71199999999999</v>
      </c>
      <c r="Q36" s="20">
        <f>+[1]CUY!T37</f>
        <v>281.16829999999999</v>
      </c>
      <c r="R36" s="18">
        <f t="shared" si="4"/>
        <v>234.90750946000003</v>
      </c>
      <c r="S36" s="19">
        <f t="shared" si="5"/>
        <v>218.91137477935678</v>
      </c>
      <c r="T36" s="19">
        <f t="shared" si="6"/>
        <v>207.34889018932876</v>
      </c>
      <c r="U36" s="19">
        <f t="shared" si="7"/>
        <v>203.03456165655126</v>
      </c>
      <c r="V36" s="19"/>
      <c r="W36" s="20">
        <f t="shared" si="8"/>
        <v>226.22108978576892</v>
      </c>
      <c r="X36" s="21"/>
      <c r="Y36" s="41">
        <f t="shared" si="18"/>
        <v>2.8020086868046024E-2</v>
      </c>
      <c r="Z36" s="24">
        <f t="shared" si="18"/>
        <v>1.8935683268905823E-2</v>
      </c>
      <c r="AA36" s="24">
        <f t="shared" si="18"/>
        <v>5.5330611635178162E-3</v>
      </c>
      <c r="AB36" s="24">
        <f t="shared" si="18"/>
        <v>5.4505021479740456E-3</v>
      </c>
      <c r="AC36" s="24">
        <f t="shared" si="18"/>
        <v>4.0953831412931407E-2</v>
      </c>
      <c r="AD36" s="24">
        <f t="shared" si="18"/>
        <v>2.9695669536306868E-2</v>
      </c>
      <c r="AE36" s="24">
        <f t="shared" si="18"/>
        <v>3.8433335100290789E-2</v>
      </c>
      <c r="AF36" s="24">
        <f t="shared" si="18"/>
        <v>3.4909361630769631E-2</v>
      </c>
      <c r="AG36" s="24">
        <f t="shared" si="18"/>
        <v>6.2482193324655544E-3</v>
      </c>
      <c r="AH36" s="24">
        <f t="shared" si="18"/>
        <v>4.434214001827641E-2</v>
      </c>
      <c r="AI36" s="24">
        <f t="shared" si="18"/>
        <v>1.0759192205065604E-2</v>
      </c>
      <c r="AJ36" s="24">
        <f t="shared" si="18"/>
        <v>5.7902161033685173E-2</v>
      </c>
      <c r="AK36" s="24">
        <f t="shared" si="18"/>
        <v>2.7637485329135236E-2</v>
      </c>
      <c r="AL36" s="24">
        <f t="shared" si="18"/>
        <v>3.0703418035073593E-2</v>
      </c>
      <c r="AM36" s="24">
        <f t="shared" si="18"/>
        <v>2.5093623599216075E-2</v>
      </c>
      <c r="AN36" s="24">
        <f t="shared" si="18"/>
        <v>3.4874643485609313E-2</v>
      </c>
      <c r="AO36" s="24">
        <f t="shared" ref="AO36:AO52" si="36">+R36/R35-1</f>
        <v>2.8020532574070556E-2</v>
      </c>
      <c r="AP36" s="24">
        <f t="shared" si="32"/>
        <v>2.4436408810962762E-2</v>
      </c>
      <c r="AQ36" s="24">
        <f t="shared" si="32"/>
        <v>3.1409755301958775E-2</v>
      </c>
      <c r="AR36" s="24">
        <f t="shared" si="32"/>
        <v>2.4457251857352036E-2</v>
      </c>
      <c r="AS36" s="24" t="e">
        <f t="shared" si="32"/>
        <v>#DIV/0!</v>
      </c>
      <c r="AT36" s="24">
        <f t="shared" si="32"/>
        <v>2.7817675599694613E-2</v>
      </c>
      <c r="AU36" s="21"/>
      <c r="AV36" s="24">
        <f t="shared" si="34"/>
        <v>0.55620956036523284</v>
      </c>
      <c r="AW36" s="24">
        <f t="shared" si="34"/>
        <v>0.5966287477052119</v>
      </c>
      <c r="AX36" s="24">
        <f t="shared" si="34"/>
        <v>0.34590486015323463</v>
      </c>
      <c r="AY36" s="24">
        <f t="shared" si="34"/>
        <v>0.41745588297003566</v>
      </c>
      <c r="AZ36" s="24">
        <f t="shared" si="34"/>
        <v>0.54406105322978782</v>
      </c>
      <c r="BA36" s="24">
        <f t="shared" si="34"/>
        <v>0.57643296933126797</v>
      </c>
      <c r="BB36" s="24">
        <f t="shared" si="34"/>
        <v>0.70297773694626353</v>
      </c>
      <c r="BC36" s="24">
        <f t="shared" si="34"/>
        <v>0.59125032696834934</v>
      </c>
      <c r="BD36" s="24">
        <f t="shared" si="34"/>
        <v>0.64343787118391527</v>
      </c>
      <c r="BE36" s="24">
        <f t="shared" si="34"/>
        <v>0.49602734123970338</v>
      </c>
      <c r="BF36" s="24">
        <f t="shared" si="34"/>
        <v>0.35670551547082874</v>
      </c>
      <c r="BG36" s="24">
        <f t="shared" si="34"/>
        <v>0.51993325519417133</v>
      </c>
      <c r="BH36" s="24">
        <f t="shared" si="34"/>
        <v>0.62202727961205273</v>
      </c>
      <c r="BI36" s="24">
        <f t="shared" si="33"/>
        <v>0.32388624693504808</v>
      </c>
      <c r="BJ36" s="24">
        <f t="shared" si="33"/>
        <v>0.57731314587839466</v>
      </c>
      <c r="BK36" s="24">
        <f t="shared" si="33"/>
        <v>0.60251312875239504</v>
      </c>
      <c r="BL36" s="24">
        <f t="shared" si="33"/>
        <v>0.55620260522370657</v>
      </c>
      <c r="BM36" s="24">
        <f t="shared" si="33"/>
        <v>0.53792672449560164</v>
      </c>
      <c r="BN36" s="24">
        <f t="shared" si="33"/>
        <v>0.50599078148371812</v>
      </c>
      <c r="BO36" s="24">
        <f t="shared" si="33"/>
        <v>0.50225629554915718</v>
      </c>
      <c r="BP36" s="24" t="e">
        <f t="shared" si="33"/>
        <v>#DIV/0!</v>
      </c>
      <c r="BQ36" s="24">
        <f t="shared" si="33"/>
        <v>0.55502534850165564</v>
      </c>
      <c r="BR36" s="21"/>
      <c r="BS36" s="35">
        <f t="shared" si="11"/>
        <v>43647</v>
      </c>
      <c r="BT36" s="24">
        <f t="shared" si="15"/>
        <v>5.4836984344058667E-3</v>
      </c>
      <c r="BU36" s="24">
        <f t="shared" si="15"/>
        <v>1.5971515158145816E-4</v>
      </c>
      <c r="BV36" s="24">
        <f t="shared" si="15"/>
        <v>4.7420920538713413E-4</v>
      </c>
      <c r="BW36" s="24">
        <f t="shared" si="15"/>
        <v>4.6773719024539714E-3</v>
      </c>
      <c r="BX36" s="24">
        <f t="shared" si="15"/>
        <v>1.7575727711344235E-3</v>
      </c>
      <c r="BY36" s="24">
        <f t="shared" si="15"/>
        <v>3.0993162150038779E-3</v>
      </c>
      <c r="BZ36" s="24">
        <f t="shared" si="15"/>
        <v>4.5636948459022051E-3</v>
      </c>
      <c r="CA36" s="24">
        <f t="shared" si="15"/>
        <v>1.7531161996870814E-4</v>
      </c>
      <c r="CB36" s="24">
        <f t="shared" si="15"/>
        <v>2.7498454974125616E-3</v>
      </c>
      <c r="CC36" s="24">
        <f t="shared" si="15"/>
        <v>2.2807058849272035E-4</v>
      </c>
      <c r="CD36" s="24">
        <f t="shared" si="15"/>
        <v>3.6915042175858586E-3</v>
      </c>
      <c r="CE36" s="24">
        <f t="shared" si="15"/>
        <v>9.5987711563078027E-4</v>
      </c>
      <c r="CF36" s="24">
        <f t="shared" si="14"/>
        <v>2.8020187564959564E-2</v>
      </c>
    </row>
    <row r="37" spans="1:84" x14ac:dyDescent="0.25">
      <c r="A37" s="31">
        <f>+[1]CUY!A38</f>
        <v>43678</v>
      </c>
      <c r="B37" s="17">
        <f>+[1]CUY!B38</f>
        <v>245.18459999999999</v>
      </c>
      <c r="C37" s="17">
        <f>+[1]CUY!C38</f>
        <v>250.13560000000001</v>
      </c>
      <c r="D37" s="17">
        <f>+[1]CUY!D38</f>
        <v>193.517</v>
      </c>
      <c r="E37" s="17">
        <f>+[1]CUY!E38</f>
        <v>181.2704</v>
      </c>
      <c r="F37" s="17">
        <f>+[1]CUY!F38</f>
        <v>321.2287</v>
      </c>
      <c r="G37" s="17">
        <f>+[1]CUY!G38</f>
        <v>232.499</v>
      </c>
      <c r="H37" s="17">
        <f>+[1]CUY!H38</f>
        <v>270.12110000000001</v>
      </c>
      <c r="I37" s="17">
        <f>+[1]CUY!I38</f>
        <v>262.97949999999997</v>
      </c>
      <c r="J37" s="17">
        <f>+[1]CUY!J38</f>
        <v>258.32330000000002</v>
      </c>
      <c r="K37" s="17">
        <f>+[1]CUY!K38</f>
        <v>229.15180000000001</v>
      </c>
      <c r="L37" s="17">
        <f>+[1]CUY!L38</f>
        <v>222.77940000000001</v>
      </c>
      <c r="M37" s="17">
        <f>+[1]CUY!M38</f>
        <v>235.64850000000001</v>
      </c>
      <c r="N37" s="17">
        <f>+[1]CUY!N38</f>
        <v>235.63380000000001</v>
      </c>
      <c r="O37" s="18">
        <f>+[1]CUY!R38</f>
        <v>192.7321</v>
      </c>
      <c r="P37" s="19">
        <f>+[1]CUY!S38</f>
        <v>240.45400000000001</v>
      </c>
      <c r="Q37" s="20">
        <f>+[1]CUY!T38</f>
        <v>290.15769999999998</v>
      </c>
      <c r="R37" s="18">
        <f t="shared" si="4"/>
        <v>245.18146079999997</v>
      </c>
      <c r="S37" s="19">
        <f t="shared" si="5"/>
        <v>229.35083513836946</v>
      </c>
      <c r="T37" s="19">
        <f t="shared" si="6"/>
        <v>216.07555613884111</v>
      </c>
      <c r="U37" s="19">
        <f t="shared" si="7"/>
        <v>211.28888475544451</v>
      </c>
      <c r="V37" s="19"/>
      <c r="W37" s="20">
        <f t="shared" si="8"/>
        <v>234.34838479342005</v>
      </c>
      <c r="X37" s="21"/>
      <c r="Y37" s="41">
        <f t="shared" si="18"/>
        <v>4.3737120083708447E-2</v>
      </c>
      <c r="Z37" s="24">
        <f t="shared" si="18"/>
        <v>5.4289221058168691E-2</v>
      </c>
      <c r="AA37" s="24">
        <f t="shared" si="18"/>
        <v>4.1621363257625443E-2</v>
      </c>
      <c r="AB37" s="24">
        <f t="shared" si="18"/>
        <v>3.1987734818393454E-2</v>
      </c>
      <c r="AC37" s="24">
        <f t="shared" si="18"/>
        <v>4.9996894744927856E-2</v>
      </c>
      <c r="AD37" s="24">
        <f t="shared" si="18"/>
        <v>4.8458376248911028E-2</v>
      </c>
      <c r="AE37" s="24">
        <f t="shared" si="18"/>
        <v>4.4607966166781754E-2</v>
      </c>
      <c r="AF37" s="24">
        <f t="shared" si="18"/>
        <v>2.9271152681773493E-2</v>
      </c>
      <c r="AG37" s="24">
        <f t="shared" si="18"/>
        <v>1.3034138092765657E-2</v>
      </c>
      <c r="AH37" s="24">
        <f t="shared" si="18"/>
        <v>4.0537269922283903E-2</v>
      </c>
      <c r="AI37" s="24">
        <f t="shared" si="18"/>
        <v>1.9260684010951268E-2</v>
      </c>
      <c r="AJ37" s="24">
        <f t="shared" si="18"/>
        <v>4.7371354511125841E-2</v>
      </c>
      <c r="AK37" s="24">
        <f t="shared" si="18"/>
        <v>4.8785568359348996E-2</v>
      </c>
      <c r="AL37" s="24">
        <f t="shared" si="18"/>
        <v>5.3905938566478184E-2</v>
      </c>
      <c r="AM37" s="24">
        <f t="shared" si="18"/>
        <v>4.6762903113463983E-2</v>
      </c>
      <c r="AN37" s="24">
        <f t="shared" si="18"/>
        <v>3.1971598505236898E-2</v>
      </c>
      <c r="AO37" s="24">
        <f t="shared" si="36"/>
        <v>4.3736155406940647E-2</v>
      </c>
      <c r="AP37" s="24">
        <f t="shared" si="32"/>
        <v>4.7688067235129861E-2</v>
      </c>
      <c r="AQ37" s="24">
        <f t="shared" si="32"/>
        <v>4.2086870788380359E-2</v>
      </c>
      <c r="AR37" s="24">
        <f t="shared" si="32"/>
        <v>4.0654768486441561E-2</v>
      </c>
      <c r="AS37" s="24" t="e">
        <f t="shared" si="32"/>
        <v>#DIV/0!</v>
      </c>
      <c r="AT37" s="24">
        <f t="shared" si="32"/>
        <v>3.5926336555745841E-2</v>
      </c>
      <c r="AU37" s="21"/>
      <c r="AV37" s="24">
        <f t="shared" si="34"/>
        <v>0.57086842702114637</v>
      </c>
      <c r="AW37" s="24">
        <f t="shared" si="34"/>
        <v>0.61377910566393923</v>
      </c>
      <c r="AX37" s="24">
        <f t="shared" si="34"/>
        <v>0.38496001145085978</v>
      </c>
      <c r="AY37" s="24">
        <f t="shared" si="34"/>
        <v>0.46905644107740829</v>
      </c>
      <c r="AZ37" s="24">
        <f t="shared" si="34"/>
        <v>0.52748853297168896</v>
      </c>
      <c r="BA37" s="24">
        <f t="shared" si="34"/>
        <v>0.60275495804900125</v>
      </c>
      <c r="BB37" s="24">
        <f t="shared" si="34"/>
        <v>0.72734894071454614</v>
      </c>
      <c r="BC37" s="24">
        <f t="shared" si="34"/>
        <v>0.58074193668604956</v>
      </c>
      <c r="BD37" s="24">
        <f t="shared" si="34"/>
        <v>0.52746107188175917</v>
      </c>
      <c r="BE37" s="24">
        <f t="shared" si="34"/>
        <v>0.51905046005356237</v>
      </c>
      <c r="BF37" s="24">
        <f t="shared" si="34"/>
        <v>0.36511083972496738</v>
      </c>
      <c r="BG37" s="24">
        <f t="shared" si="34"/>
        <v>0.57689178030308108</v>
      </c>
      <c r="BH37" s="24">
        <f t="shared" si="34"/>
        <v>0.64336666090129491</v>
      </c>
      <c r="BI37" s="24">
        <f t="shared" si="33"/>
        <v>0.3723985203066198</v>
      </c>
      <c r="BJ37" s="24">
        <f t="shared" si="33"/>
        <v>0.60289522925786754</v>
      </c>
      <c r="BK37" s="24">
        <f t="shared" si="33"/>
        <v>0.57150609819174614</v>
      </c>
      <c r="BL37" s="24">
        <f t="shared" si="33"/>
        <v>0.5708620582841486</v>
      </c>
      <c r="BM37" s="24">
        <f t="shared" si="33"/>
        <v>0.56818292814690086</v>
      </c>
      <c r="BN37" s="24">
        <f t="shared" si="33"/>
        <v>0.54572086668393904</v>
      </c>
      <c r="BO37" s="24">
        <f t="shared" si="33"/>
        <v>0.53743173621343576</v>
      </c>
      <c r="BP37" s="24" t="e">
        <f t="shared" si="33"/>
        <v>#DIV/0!</v>
      </c>
      <c r="BQ37" s="24">
        <f t="shared" si="33"/>
        <v>0.56811087204266841</v>
      </c>
      <c r="BR37" s="21"/>
      <c r="BS37" s="35">
        <f t="shared" si="11"/>
        <v>43678</v>
      </c>
      <c r="BT37" s="24">
        <f t="shared" si="15"/>
        <v>1.5583010536362189E-2</v>
      </c>
      <c r="BU37" s="24">
        <f t="shared" si="15"/>
        <v>1.1751456619824661E-3</v>
      </c>
      <c r="BV37" s="24">
        <f t="shared" si="15"/>
        <v>2.7219243260086885E-3</v>
      </c>
      <c r="BW37" s="24">
        <f t="shared" si="15"/>
        <v>5.7820289702069294E-3</v>
      </c>
      <c r="BX37" s="24">
        <f t="shared" si="15"/>
        <v>2.8727401054785594E-3</v>
      </c>
      <c r="BY37" s="24">
        <f t="shared" si="15"/>
        <v>3.6336848575818166E-3</v>
      </c>
      <c r="BZ37" s="24">
        <f t="shared" si="15"/>
        <v>3.8522567975946449E-3</v>
      </c>
      <c r="CA37" s="24">
        <f t="shared" si="15"/>
        <v>3.5796476357146013E-4</v>
      </c>
      <c r="CB37" s="24">
        <f t="shared" si="15"/>
        <v>2.5538027068204338E-3</v>
      </c>
      <c r="CC37" s="24">
        <f t="shared" si="15"/>
        <v>4.0142777902884641E-4</v>
      </c>
      <c r="CD37" s="24">
        <f t="shared" si="15"/>
        <v>3.1079090614587841E-3</v>
      </c>
      <c r="CE37" s="24">
        <f t="shared" si="15"/>
        <v>1.6937402915070145E-3</v>
      </c>
      <c r="CF37" s="24">
        <f t="shared" si="14"/>
        <v>4.3735635857601825E-2</v>
      </c>
    </row>
    <row r="38" spans="1:84" x14ac:dyDescent="0.25">
      <c r="A38" s="31">
        <f>+[1]CUY!A39</f>
        <v>43709</v>
      </c>
      <c r="B38" s="17">
        <f>+[1]CUY!B39</f>
        <v>259.46600000000001</v>
      </c>
      <c r="C38" s="17">
        <f>+[1]CUY!C39</f>
        <v>263.43369999999999</v>
      </c>
      <c r="D38" s="17">
        <f>+[1]CUY!D39</f>
        <v>204.28620000000001</v>
      </c>
      <c r="E38" s="17">
        <f>+[1]CUY!E39</f>
        <v>194.0333</v>
      </c>
      <c r="F38" s="17">
        <f>+[1]CUY!F39</f>
        <v>331.24509999999998</v>
      </c>
      <c r="G38" s="17">
        <f>+[1]CUY!G39</f>
        <v>250.61500000000001</v>
      </c>
      <c r="H38" s="17">
        <f>+[1]CUY!H39</f>
        <v>293.4359</v>
      </c>
      <c r="I38" s="17">
        <f>+[1]CUY!I39</f>
        <v>276.05220000000003</v>
      </c>
      <c r="J38" s="17">
        <f>+[1]CUY!J39</f>
        <v>272.72039999999998</v>
      </c>
      <c r="K38" s="17">
        <f>+[1]CUY!K39</f>
        <v>248.9957</v>
      </c>
      <c r="L38" s="17">
        <f>+[1]CUY!L39</f>
        <v>224.417</v>
      </c>
      <c r="M38" s="17">
        <f>+[1]CUY!M39</f>
        <v>247.5575</v>
      </c>
      <c r="N38" s="17">
        <f>+[1]CUY!N39</f>
        <v>257.1361</v>
      </c>
      <c r="O38" s="18">
        <f>+[1]CUY!R39</f>
        <v>208.38140000000001</v>
      </c>
      <c r="P38" s="19">
        <f>+[1]CUY!S39</f>
        <v>255.91560000000001</v>
      </c>
      <c r="Q38" s="20">
        <f>+[1]CUY!T39</f>
        <v>299.83210000000003</v>
      </c>
      <c r="R38" s="18">
        <f t="shared" si="4"/>
        <v>259.46263124000001</v>
      </c>
      <c r="S38" s="19">
        <f t="shared" si="5"/>
        <v>243.83653947643973</v>
      </c>
      <c r="T38" s="19">
        <f t="shared" si="6"/>
        <v>231.91007389558234</v>
      </c>
      <c r="U38" s="19">
        <f t="shared" si="7"/>
        <v>228.0834095323099</v>
      </c>
      <c r="V38" s="19"/>
      <c r="W38" s="20">
        <f t="shared" si="8"/>
        <v>250.43898762433057</v>
      </c>
      <c r="X38" s="21"/>
      <c r="Y38" s="41">
        <f t="shared" si="18"/>
        <v>5.8247540832499389E-2</v>
      </c>
      <c r="Z38" s="24">
        <f t="shared" si="18"/>
        <v>5.3163564082841397E-2</v>
      </c>
      <c r="AA38" s="24">
        <f t="shared" si="18"/>
        <v>5.564989122402686E-2</v>
      </c>
      <c r="AB38" s="24">
        <f t="shared" si="18"/>
        <v>7.0408075449714946E-2</v>
      </c>
      <c r="AC38" s="24">
        <f t="shared" si="18"/>
        <v>3.1181522697069086E-2</v>
      </c>
      <c r="AD38" s="24">
        <f t="shared" si="18"/>
        <v>7.7918614703719191E-2</v>
      </c>
      <c r="AE38" s="24">
        <f t="shared" si="18"/>
        <v>8.6312398402049961E-2</v>
      </c>
      <c r="AF38" s="24">
        <f t="shared" si="18"/>
        <v>4.9709958380786512E-2</v>
      </c>
      <c r="AG38" s="24">
        <f t="shared" si="18"/>
        <v>5.5732874270342458E-2</v>
      </c>
      <c r="AH38" s="24">
        <f t="shared" si="18"/>
        <v>8.6597181431697257E-2</v>
      </c>
      <c r="AI38" s="24">
        <f t="shared" si="18"/>
        <v>7.350769415843672E-3</v>
      </c>
      <c r="AJ38" s="24">
        <f t="shared" si="18"/>
        <v>5.0537134757912661E-2</v>
      </c>
      <c r="AK38" s="24">
        <f t="shared" si="18"/>
        <v>9.125303755233749E-2</v>
      </c>
      <c r="AL38" s="24">
        <f t="shared" si="18"/>
        <v>8.1197164354043894E-2</v>
      </c>
      <c r="AM38" s="24">
        <f t="shared" si="18"/>
        <v>6.4301695958478566E-2</v>
      </c>
      <c r="AN38" s="24">
        <f t="shared" si="18"/>
        <v>3.3341868921624496E-2</v>
      </c>
      <c r="AO38" s="24">
        <f t="shared" si="36"/>
        <v>5.8247350323316294E-2</v>
      </c>
      <c r="AP38" s="24">
        <f t="shared" ref="AP38:AP52" si="37">+S38/S37-1</f>
        <v>6.3159588363089769E-2</v>
      </c>
      <c r="AQ38" s="24">
        <f t="shared" ref="AQ38:AQ52" si="38">+T38/T37-1</f>
        <v>7.3282318646754385E-2</v>
      </c>
      <c r="AR38" s="24">
        <f t="shared" ref="AR38:AT95" si="39">+U38/U37-1</f>
        <v>7.9486078012594774E-2</v>
      </c>
      <c r="AS38" s="24" t="e">
        <f t="shared" si="39"/>
        <v>#DIV/0!</v>
      </c>
      <c r="AT38" s="24">
        <f t="shared" si="39"/>
        <v>6.8661035769862488E-2</v>
      </c>
      <c r="AU38" s="21"/>
      <c r="AV38" s="24">
        <f t="shared" si="34"/>
        <v>0.55596013821375156</v>
      </c>
      <c r="AW38" s="24">
        <f t="shared" si="34"/>
        <v>0.56980788700735996</v>
      </c>
      <c r="AX38" s="24">
        <f t="shared" si="34"/>
        <v>0.39974976840558907</v>
      </c>
      <c r="AY38" s="24">
        <f t="shared" si="34"/>
        <v>0.45235049532370986</v>
      </c>
      <c r="AZ38" s="24">
        <f t="shared" si="34"/>
        <v>0.5366381709815331</v>
      </c>
      <c r="BA38" s="24">
        <f t="shared" si="34"/>
        <v>0.57711247109167285</v>
      </c>
      <c r="BB38" s="24">
        <f t="shared" si="34"/>
        <v>0.79373528708784735</v>
      </c>
      <c r="BC38" s="24">
        <f t="shared" si="34"/>
        <v>0.52264086315205383</v>
      </c>
      <c r="BD38" s="24">
        <f t="shared" si="34"/>
        <v>0.58674610470460919</v>
      </c>
      <c r="BE38" s="24">
        <f t="shared" si="34"/>
        <v>0.53838839602631761</v>
      </c>
      <c r="BF38" s="24">
        <f t="shared" si="34"/>
        <v>0.37210604769235855</v>
      </c>
      <c r="BG38" s="24">
        <f t="shared" si="34"/>
        <v>0.5515058645834312</v>
      </c>
      <c r="BH38" s="24">
        <f t="shared" si="34"/>
        <v>0.64748881325699537</v>
      </c>
      <c r="BI38" s="24">
        <f t="shared" si="33"/>
        <v>0.43233700041585488</v>
      </c>
      <c r="BJ38" s="24">
        <f t="shared" si="33"/>
        <v>0.57432269494820232</v>
      </c>
      <c r="BK38" s="24">
        <f t="shared" si="33"/>
        <v>0.55830114505721129</v>
      </c>
      <c r="BL38" s="24">
        <f t="shared" si="33"/>
        <v>0.55595447851782609</v>
      </c>
      <c r="BM38" s="24">
        <f t="shared" si="33"/>
        <v>0.5442238639787107</v>
      </c>
      <c r="BN38" s="24">
        <f t="shared" si="33"/>
        <v>0.53534686160628953</v>
      </c>
      <c r="BO38" s="24">
        <f t="shared" si="33"/>
        <v>0.53111405392391209</v>
      </c>
      <c r="BP38" s="24" t="e">
        <f t="shared" si="33"/>
        <v>#DIV/0!</v>
      </c>
      <c r="BQ38" s="24">
        <f t="shared" si="33"/>
        <v>0.56277637368875322</v>
      </c>
      <c r="BR38" s="21"/>
      <c r="BS38" s="35">
        <f t="shared" si="11"/>
        <v>43709</v>
      </c>
      <c r="BT38" s="24">
        <f t="shared" si="15"/>
        <v>1.5414181885811727E-2</v>
      </c>
      <c r="BU38" s="24">
        <f t="shared" si="15"/>
        <v>1.5680448119498552E-3</v>
      </c>
      <c r="BV38" s="24">
        <f t="shared" si="15"/>
        <v>5.9237734343837271E-3</v>
      </c>
      <c r="BW38" s="24">
        <f t="shared" si="15"/>
        <v>3.627700597835255E-3</v>
      </c>
      <c r="BX38" s="24">
        <f t="shared" si="15"/>
        <v>4.6401152437795879E-3</v>
      </c>
      <c r="BY38" s="24">
        <f t="shared" si="15"/>
        <v>7.0367192719281687E-3</v>
      </c>
      <c r="BZ38" s="24">
        <f t="shared" si="15"/>
        <v>6.4514520895684576E-3</v>
      </c>
      <c r="CA38" s="24">
        <f t="shared" si="15"/>
        <v>1.4856015834599692E-3</v>
      </c>
      <c r="CB38" s="24">
        <f t="shared" si="15"/>
        <v>5.4388003161699363E-3</v>
      </c>
      <c r="CC38" s="24">
        <f t="shared" si="15"/>
        <v>1.4961070148777623E-4</v>
      </c>
      <c r="CD38" s="24">
        <f t="shared" si="15"/>
        <v>3.3271522762848872E-3</v>
      </c>
      <c r="CE38" s="24">
        <f t="shared" si="15"/>
        <v>3.1834523457019716E-3</v>
      </c>
      <c r="CF38" s="24">
        <f t="shared" si="14"/>
        <v>5.8246604558361323E-2</v>
      </c>
    </row>
    <row r="39" spans="1:84" x14ac:dyDescent="0.25">
      <c r="A39" s="31">
        <f>+[1]CUY!A40</f>
        <v>43739</v>
      </c>
      <c r="B39" s="17">
        <f>+[1]CUY!B40</f>
        <v>269.12569999999999</v>
      </c>
      <c r="C39" s="17">
        <f>+[1]CUY!C40</f>
        <v>269.17419999999998</v>
      </c>
      <c r="D39" s="17">
        <f>+[1]CUY!D40</f>
        <v>217.12440000000001</v>
      </c>
      <c r="E39" s="17">
        <f>+[1]CUY!E40</f>
        <v>207.64019999999999</v>
      </c>
      <c r="F39" s="17">
        <f>+[1]CUY!F40</f>
        <v>339.23259999999999</v>
      </c>
      <c r="G39" s="17">
        <f>+[1]CUY!G40</f>
        <v>270.77229999999997</v>
      </c>
      <c r="H39" s="17">
        <f>+[1]CUY!H40</f>
        <v>307.29289999999997</v>
      </c>
      <c r="I39" s="17">
        <f>+[1]CUY!I40</f>
        <v>288.38889999999998</v>
      </c>
      <c r="J39" s="17">
        <f>+[1]CUY!J40</f>
        <v>275.30630000000002</v>
      </c>
      <c r="K39" s="17">
        <f>+[1]CUY!K40</f>
        <v>255.5258</v>
      </c>
      <c r="L39" s="17">
        <f>+[1]CUY!L40</f>
        <v>230.8964</v>
      </c>
      <c r="M39" s="17">
        <f>+[1]CUY!M40</f>
        <v>254.17160000000001</v>
      </c>
      <c r="N39" s="17">
        <f>+[1]CUY!N40</f>
        <v>268.85320000000002</v>
      </c>
      <c r="O39" s="18">
        <f>+[1]CUY!R40</f>
        <v>216.2448</v>
      </c>
      <c r="P39" s="19">
        <f>+[1]CUY!S40</f>
        <v>266.80110000000002</v>
      </c>
      <c r="Q39" s="20">
        <f>+[1]CUY!T40</f>
        <v>306.52249999999998</v>
      </c>
      <c r="R39" s="18">
        <f t="shared" si="4"/>
        <v>269.12197857000001</v>
      </c>
      <c r="S39" s="19">
        <f t="shared" si="5"/>
        <v>253.14295204188477</v>
      </c>
      <c r="T39" s="19">
        <f t="shared" si="6"/>
        <v>243.76194698795183</v>
      </c>
      <c r="U39" s="19">
        <f t="shared" si="7"/>
        <v>241.21620892538382</v>
      </c>
      <c r="V39" s="19"/>
      <c r="W39" s="20">
        <f t="shared" si="8"/>
        <v>262.69456842004587</v>
      </c>
      <c r="X39" s="21"/>
      <c r="Y39" s="41">
        <f t="shared" si="18"/>
        <v>3.7229155265044334E-2</v>
      </c>
      <c r="Z39" s="24">
        <f t="shared" si="18"/>
        <v>2.1791061659916622E-2</v>
      </c>
      <c r="AA39" s="24">
        <f t="shared" si="18"/>
        <v>6.2844186244592093E-2</v>
      </c>
      <c r="AB39" s="24">
        <f t="shared" si="18"/>
        <v>7.0126622595193755E-2</v>
      </c>
      <c r="AC39" s="24">
        <f t="shared" si="18"/>
        <v>2.4113564245931585E-2</v>
      </c>
      <c r="AD39" s="24">
        <f t="shared" si="18"/>
        <v>8.0431338906290284E-2</v>
      </c>
      <c r="AE39" s="24">
        <f t="shared" si="18"/>
        <v>4.7223260684871704E-2</v>
      </c>
      <c r="AF39" s="24">
        <f t="shared" si="18"/>
        <v>4.468973621655592E-2</v>
      </c>
      <c r="AG39" s="24">
        <f t="shared" si="18"/>
        <v>9.4818722765148689E-3</v>
      </c>
      <c r="AH39" s="24">
        <f t="shared" si="18"/>
        <v>2.6225754099368004E-2</v>
      </c>
      <c r="AI39" s="24">
        <f t="shared" si="18"/>
        <v>2.8872144267145572E-2</v>
      </c>
      <c r="AJ39" s="24">
        <f t="shared" si="18"/>
        <v>2.6717429284105698E-2</v>
      </c>
      <c r="AK39" s="24">
        <f t="shared" si="18"/>
        <v>4.5567697417826736E-2</v>
      </c>
      <c r="AL39" s="24">
        <f t="shared" si="18"/>
        <v>3.7735613639221066E-2</v>
      </c>
      <c r="AM39" s="24">
        <f t="shared" si="18"/>
        <v>4.2535507800227856E-2</v>
      </c>
      <c r="AN39" s="24">
        <f t="shared" si="18"/>
        <v>2.2313821635508546E-2</v>
      </c>
      <c r="AO39" s="24">
        <f t="shared" si="36"/>
        <v>3.7228279401303022E-2</v>
      </c>
      <c r="AP39" s="24">
        <f t="shared" si="37"/>
        <v>3.8166603682235456E-2</v>
      </c>
      <c r="AQ39" s="24">
        <f t="shared" si="38"/>
        <v>5.1105469000479076E-2</v>
      </c>
      <c r="AR39" s="24">
        <f t="shared" si="39"/>
        <v>5.7578933163104695E-2</v>
      </c>
      <c r="AS39" s="24" t="e">
        <f t="shared" si="39"/>
        <v>#DIV/0!</v>
      </c>
      <c r="AT39" s="24">
        <f t="shared" si="39"/>
        <v>4.8936393298711245E-2</v>
      </c>
      <c r="AU39" s="21"/>
      <c r="AV39" s="24">
        <f t="shared" si="34"/>
        <v>0.52331306782708897</v>
      </c>
      <c r="AW39" s="24">
        <f t="shared" si="34"/>
        <v>0.51581765421065451</v>
      </c>
      <c r="AX39" s="24">
        <f t="shared" si="34"/>
        <v>0.46076166358759352</v>
      </c>
      <c r="AY39" s="24">
        <f t="shared" si="34"/>
        <v>0.48141949016502195</v>
      </c>
      <c r="AZ39" s="24">
        <f t="shared" si="34"/>
        <v>0.3985639711441975</v>
      </c>
      <c r="BA39" s="24">
        <f t="shared" si="34"/>
        <v>0.62499032287683898</v>
      </c>
      <c r="BB39" s="24">
        <f t="shared" si="34"/>
        <v>0.78395322253951871</v>
      </c>
      <c r="BC39" s="24">
        <f t="shared" si="34"/>
        <v>0.47181949204962303</v>
      </c>
      <c r="BD39" s="24">
        <f t="shared" si="34"/>
        <v>0.59583700692054586</v>
      </c>
      <c r="BE39" s="24">
        <f t="shared" si="34"/>
        <v>0.5422748883246189</v>
      </c>
      <c r="BF39" s="24">
        <f t="shared" si="34"/>
        <v>0.34032783687799184</v>
      </c>
      <c r="BG39" s="24">
        <f t="shared" si="34"/>
        <v>0.56834961197212697</v>
      </c>
      <c r="BH39" s="24">
        <f t="shared" si="34"/>
        <v>0.61929616715924563</v>
      </c>
      <c r="BI39" s="24">
        <f t="shared" si="33"/>
        <v>0.40878844537678249</v>
      </c>
      <c r="BJ39" s="24">
        <f t="shared" si="33"/>
        <v>0.56561563121101743</v>
      </c>
      <c r="BK39" s="24">
        <f t="shared" si="33"/>
        <v>0.45903274895388124</v>
      </c>
      <c r="BL39" s="24">
        <f t="shared" si="33"/>
        <v>0.52331337466148176</v>
      </c>
      <c r="BM39" s="24">
        <f t="shared" si="33"/>
        <v>0.53214174014310944</v>
      </c>
      <c r="BN39" s="24">
        <f t="shared" si="33"/>
        <v>0.55413643549530112</v>
      </c>
      <c r="BO39" s="24">
        <f t="shared" si="33"/>
        <v>0.55051548677907958</v>
      </c>
      <c r="BP39" s="24" t="e">
        <f t="shared" si="33"/>
        <v>#DIV/0!</v>
      </c>
      <c r="BQ39" s="24">
        <f t="shared" si="33"/>
        <v>0.55614160635312504</v>
      </c>
      <c r="BR39" s="21"/>
      <c r="BS39" s="35">
        <f t="shared" si="11"/>
        <v>43739</v>
      </c>
      <c r="BT39" s="24">
        <f t="shared" si="15"/>
        <v>6.287722090755626E-3</v>
      </c>
      <c r="BU39" s="24">
        <f t="shared" si="15"/>
        <v>1.7664115529587691E-3</v>
      </c>
      <c r="BV39" s="24">
        <f t="shared" si="15"/>
        <v>5.9678925947908379E-3</v>
      </c>
      <c r="BW39" s="24">
        <f t="shared" si="15"/>
        <v>2.7336529641648656E-3</v>
      </c>
      <c r="BX39" s="24">
        <f t="shared" si="15"/>
        <v>4.8787835014992235E-3</v>
      </c>
      <c r="BY39" s="24">
        <f t="shared" si="15"/>
        <v>3.952032250853668E-3</v>
      </c>
      <c r="BZ39" s="24">
        <f t="shared" si="15"/>
        <v>5.7531264211881095E-3</v>
      </c>
      <c r="CA39" s="24">
        <f t="shared" si="15"/>
        <v>2.5214583028219869E-4</v>
      </c>
      <c r="CB39" s="24">
        <f t="shared" si="15"/>
        <v>1.6912532663239123E-3</v>
      </c>
      <c r="CC39" s="24">
        <f t="shared" si="15"/>
        <v>5.5937409911125139E-4</v>
      </c>
      <c r="CD39" s="24">
        <f t="shared" si="15"/>
        <v>1.7461472794123335E-3</v>
      </c>
      <c r="CE39" s="24">
        <f t="shared" si="15"/>
        <v>1.6392541990087354E-3</v>
      </c>
      <c r="CF39" s="24">
        <f t="shared" si="14"/>
        <v>3.7227796050349524E-2</v>
      </c>
    </row>
    <row r="40" spans="1:84" x14ac:dyDescent="0.25">
      <c r="A40" s="31">
        <f>+[1]CUY!A41</f>
        <v>43770</v>
      </c>
      <c r="B40" s="17">
        <f>+[1]CUY!B41</f>
        <v>281.27690000000001</v>
      </c>
      <c r="C40" s="17">
        <f>+[1]CUY!C41</f>
        <v>283.75940000000003</v>
      </c>
      <c r="D40" s="17">
        <f>+[1]CUY!D41</f>
        <v>230.76589999999999</v>
      </c>
      <c r="E40" s="17">
        <f>+[1]CUY!E41</f>
        <v>219.39830000000001</v>
      </c>
      <c r="F40" s="17">
        <f>+[1]CUY!F41</f>
        <v>342.56400000000002</v>
      </c>
      <c r="G40" s="17">
        <f>+[1]CUY!G41</f>
        <v>273.99130000000002</v>
      </c>
      <c r="H40" s="17">
        <f>+[1]CUY!H41</f>
        <v>328.31229999999999</v>
      </c>
      <c r="I40" s="17">
        <f>+[1]CUY!I41</f>
        <v>301.53390000000002</v>
      </c>
      <c r="J40" s="17">
        <f>+[1]CUY!J41</f>
        <v>295.67099999999999</v>
      </c>
      <c r="K40" s="17">
        <f>+[1]CUY!K41</f>
        <v>267.75689999999997</v>
      </c>
      <c r="L40" s="17">
        <f>+[1]CUY!L41</f>
        <v>233.29310000000001</v>
      </c>
      <c r="M40" s="17">
        <f>+[1]CUY!M41</f>
        <v>262.4744</v>
      </c>
      <c r="N40" s="17">
        <f>+[1]CUY!N41</f>
        <v>284.74400000000003</v>
      </c>
      <c r="O40" s="18">
        <f>+[1]CUY!R41</f>
        <v>229.43969999999999</v>
      </c>
      <c r="P40" s="19">
        <f>+[1]CUY!S41</f>
        <v>279.39890000000003</v>
      </c>
      <c r="Q40" s="20">
        <f>+[1]CUY!T41</f>
        <v>316.63339999999999</v>
      </c>
      <c r="R40" s="18">
        <f t="shared" si="4"/>
        <v>281.27254861</v>
      </c>
      <c r="S40" s="19">
        <f t="shared" si="5"/>
        <v>265.31923944652198</v>
      </c>
      <c r="T40" s="19">
        <f t="shared" si="6"/>
        <v>253.82428990246706</v>
      </c>
      <c r="U40" s="19">
        <f t="shared" si="7"/>
        <v>251.70885776508391</v>
      </c>
      <c r="V40" s="19"/>
      <c r="W40" s="20">
        <f t="shared" si="8"/>
        <v>275.42196805661825</v>
      </c>
      <c r="X40" s="21"/>
      <c r="Y40" s="41">
        <f t="shared" si="18"/>
        <v>4.5150648934680016E-2</v>
      </c>
      <c r="Z40" s="24">
        <f t="shared" si="18"/>
        <v>5.4184985039428257E-2</v>
      </c>
      <c r="AA40" s="24">
        <f t="shared" si="18"/>
        <v>6.2828037751629928E-2</v>
      </c>
      <c r="AB40" s="24">
        <f t="shared" si="18"/>
        <v>5.6627281229742588E-2</v>
      </c>
      <c r="AC40" s="24">
        <f t="shared" si="18"/>
        <v>9.8204005157525032E-3</v>
      </c>
      <c r="AD40" s="24">
        <f t="shared" si="18"/>
        <v>1.1888217517080024E-2</v>
      </c>
      <c r="AE40" s="24">
        <f t="shared" si="18"/>
        <v>6.8401840719391815E-2</v>
      </c>
      <c r="AF40" s="24">
        <f t="shared" si="18"/>
        <v>4.5580811189334991E-2</v>
      </c>
      <c r="AG40" s="24">
        <f t="shared" si="18"/>
        <v>7.3971064229187533E-2</v>
      </c>
      <c r="AH40" s="24">
        <f t="shared" si="18"/>
        <v>4.786639940076487E-2</v>
      </c>
      <c r="AI40" s="24">
        <f t="shared" si="18"/>
        <v>1.0379979939054929E-2</v>
      </c>
      <c r="AJ40" s="24">
        <f t="shared" si="18"/>
        <v>3.2666120054325454E-2</v>
      </c>
      <c r="AK40" s="24">
        <f t="shared" si="18"/>
        <v>5.910586148872321E-2</v>
      </c>
      <c r="AL40" s="24">
        <f t="shared" si="18"/>
        <v>6.1018345874675362E-2</v>
      </c>
      <c r="AM40" s="24">
        <f t="shared" si="18"/>
        <v>4.7217946252845255E-2</v>
      </c>
      <c r="AN40" s="24">
        <f t="shared" si="18"/>
        <v>3.2985833013889687E-2</v>
      </c>
      <c r="AO40" s="24">
        <f t="shared" si="36"/>
        <v>4.5148932482449E-2</v>
      </c>
      <c r="AP40" s="24">
        <f t="shared" si="37"/>
        <v>4.8100440112678111E-2</v>
      </c>
      <c r="AQ40" s="24">
        <f t="shared" si="38"/>
        <v>4.1279383590633101E-2</v>
      </c>
      <c r="AR40" s="24">
        <f t="shared" si="39"/>
        <v>4.3498937681031968E-2</v>
      </c>
      <c r="AS40" s="24" t="e">
        <f t="shared" si="39"/>
        <v>#DIV/0!</v>
      </c>
      <c r="AT40" s="24">
        <f t="shared" si="39"/>
        <v>4.8449420607058036E-2</v>
      </c>
      <c r="AU40" s="21"/>
      <c r="AV40" s="24">
        <f t="shared" si="34"/>
        <v>0.5358622994287412</v>
      </c>
      <c r="AW40" s="24">
        <f t="shared" si="34"/>
        <v>0.54825259224824485</v>
      </c>
      <c r="AX40" s="24">
        <f t="shared" si="34"/>
        <v>0.48450432229568619</v>
      </c>
      <c r="AY40" s="24">
        <f t="shared" si="34"/>
        <v>0.50369106242696526</v>
      </c>
      <c r="AZ40" s="24">
        <f t="shared" si="34"/>
        <v>0.36631282119802266</v>
      </c>
      <c r="BA40" s="24">
        <f t="shared" si="34"/>
        <v>0.58488240261918834</v>
      </c>
      <c r="BB40" s="24">
        <f t="shared" si="34"/>
        <v>0.74229396805719472</v>
      </c>
      <c r="BC40" s="24">
        <f t="shared" si="34"/>
        <v>0.50305212387545484</v>
      </c>
      <c r="BD40" s="24">
        <f t="shared" si="34"/>
        <v>0.65344489355848179</v>
      </c>
      <c r="BE40" s="24">
        <f t="shared" si="34"/>
        <v>0.56179564248371294</v>
      </c>
      <c r="BF40" s="24">
        <f t="shared" si="34"/>
        <v>0.33499912733224035</v>
      </c>
      <c r="BG40" s="24">
        <f t="shared" si="34"/>
        <v>0.60521939832343707</v>
      </c>
      <c r="BH40" s="24">
        <f t="shared" si="34"/>
        <v>0.61612905239773919</v>
      </c>
      <c r="BI40" s="24">
        <f t="shared" si="33"/>
        <v>0.42697562122405119</v>
      </c>
      <c r="BJ40" s="24">
        <f t="shared" si="33"/>
        <v>0.58148232004482958</v>
      </c>
      <c r="BK40" s="24">
        <f t="shared" si="33"/>
        <v>0.46062831760840184</v>
      </c>
      <c r="BL40" s="24">
        <f t="shared" si="33"/>
        <v>0.53586396992228402</v>
      </c>
      <c r="BM40" s="24">
        <f t="shared" si="33"/>
        <v>0.55291228008952631</v>
      </c>
      <c r="BN40" s="24">
        <f t="shared" si="33"/>
        <v>0.56391203122797262</v>
      </c>
      <c r="BO40" s="24">
        <f t="shared" si="33"/>
        <v>0.553716011395188</v>
      </c>
      <c r="BP40" s="24" t="e">
        <f t="shared" si="33"/>
        <v>#DIV/0!</v>
      </c>
      <c r="BQ40" s="24">
        <f t="shared" si="33"/>
        <v>0.56452495208993358</v>
      </c>
      <c r="BR40" s="21"/>
      <c r="BS40" s="35">
        <f t="shared" si="11"/>
        <v>43770</v>
      </c>
      <c r="BT40" s="24">
        <f t="shared" si="15"/>
        <v>1.5402147918240482E-2</v>
      </c>
      <c r="BU40" s="24">
        <f t="shared" si="15"/>
        <v>1.809569097265699E-3</v>
      </c>
      <c r="BV40" s="24">
        <f t="shared" si="15"/>
        <v>4.9719212249146084E-3</v>
      </c>
      <c r="BW40" s="24">
        <f t="shared" si="15"/>
        <v>1.0992198812673883E-3</v>
      </c>
      <c r="BX40" s="24">
        <f t="shared" si="15"/>
        <v>7.5114788368410448E-4</v>
      </c>
      <c r="BY40" s="24">
        <f t="shared" si="15"/>
        <v>5.7795877539751923E-3</v>
      </c>
      <c r="BZ40" s="24">
        <f t="shared" si="15"/>
        <v>5.9100450087078444E-3</v>
      </c>
      <c r="CA40" s="24">
        <f t="shared" si="15"/>
        <v>1.9144470780754095E-3</v>
      </c>
      <c r="CB40" s="24">
        <f t="shared" si="15"/>
        <v>3.0540744343628195E-3</v>
      </c>
      <c r="CC40" s="24">
        <f t="shared" si="15"/>
        <v>1.9948328977871762E-4</v>
      </c>
      <c r="CD40" s="24">
        <f t="shared" si="15"/>
        <v>2.1132942710413737E-3</v>
      </c>
      <c r="CE40" s="24">
        <f t="shared" si="15"/>
        <v>2.1433703284376056E-3</v>
      </c>
      <c r="CF40" s="24">
        <f t="shared" si="14"/>
        <v>4.5148308169751239E-2</v>
      </c>
    </row>
    <row r="41" spans="1:84" x14ac:dyDescent="0.25">
      <c r="A41" s="31">
        <f>+[1]CUY!A42</f>
        <v>43800</v>
      </c>
      <c r="B41" s="17">
        <f>+[1]CUY!B42</f>
        <v>290.46870000000001</v>
      </c>
      <c r="C41" s="17">
        <f>+[1]CUY!C42</f>
        <v>291.81689999999998</v>
      </c>
      <c r="D41" s="17">
        <f>+[1]CUY!D42</f>
        <v>237.8552</v>
      </c>
      <c r="E41" s="17">
        <f>+[1]CUY!E42</f>
        <v>222.6283</v>
      </c>
      <c r="F41" s="17">
        <f>+[1]CUY!F42</f>
        <v>345.22930000000002</v>
      </c>
      <c r="G41" s="17">
        <f>+[1]CUY!G42</f>
        <v>289.28050000000002</v>
      </c>
      <c r="H41" s="17">
        <f>+[1]CUY!H42</f>
        <v>345.65899999999999</v>
      </c>
      <c r="I41" s="17">
        <f>+[1]CUY!I42</f>
        <v>318.67180000000002</v>
      </c>
      <c r="J41" s="17">
        <f>+[1]CUY!J42</f>
        <v>318.95139999999998</v>
      </c>
      <c r="K41" s="17">
        <f>+[1]CUY!K42</f>
        <v>273.4237</v>
      </c>
      <c r="L41" s="17">
        <f>+[1]CUY!L42</f>
        <v>234.85929999999999</v>
      </c>
      <c r="M41" s="17">
        <f>+[1]CUY!M42</f>
        <v>268.18790000000001</v>
      </c>
      <c r="N41" s="17">
        <f>+[1]CUY!N42</f>
        <v>293.84519999999998</v>
      </c>
      <c r="O41" s="18">
        <f>+[1]CUY!R42</f>
        <v>234.7372</v>
      </c>
      <c r="P41" s="19">
        <f>+[1]CUY!S42</f>
        <v>288.4803</v>
      </c>
      <c r="Q41" s="20">
        <f>+[1]CUY!T42</f>
        <v>328.38139999999999</v>
      </c>
      <c r="R41" s="18">
        <f t="shared" si="4"/>
        <v>290.46396848999996</v>
      </c>
      <c r="S41" s="19">
        <f t="shared" si="5"/>
        <v>272.75876456245317</v>
      </c>
      <c r="T41" s="19">
        <f t="shared" si="6"/>
        <v>260.79587059667244</v>
      </c>
      <c r="U41" s="19">
        <f t="shared" si="7"/>
        <v>258.98810903248841</v>
      </c>
      <c r="V41" s="19"/>
      <c r="W41" s="20">
        <f t="shared" si="8"/>
        <v>286.93753228768168</v>
      </c>
      <c r="X41" s="21"/>
      <c r="Y41" s="41">
        <f t="shared" si="18"/>
        <v>3.2678830007014437E-2</v>
      </c>
      <c r="Z41" s="24">
        <f t="shared" si="18"/>
        <v>2.839553509064352E-2</v>
      </c>
      <c r="AA41" s="24">
        <f t="shared" si="18"/>
        <v>3.07207434027299E-2</v>
      </c>
      <c r="AB41" s="24">
        <f t="shared" si="18"/>
        <v>1.4722083079039328E-2</v>
      </c>
      <c r="AC41" s="24">
        <f t="shared" si="18"/>
        <v>7.7804439462407782E-3</v>
      </c>
      <c r="AD41" s="24">
        <f t="shared" si="18"/>
        <v>5.5801771808082989E-2</v>
      </c>
      <c r="AE41" s="24">
        <f t="shared" si="18"/>
        <v>5.2835973553229554E-2</v>
      </c>
      <c r="AF41" s="24">
        <f t="shared" si="18"/>
        <v>5.6835732234418845E-2</v>
      </c>
      <c r="AG41" s="24">
        <f t="shared" si="18"/>
        <v>7.8737515684663029E-2</v>
      </c>
      <c r="AH41" s="24">
        <f t="shared" si="18"/>
        <v>2.116397373886536E-2</v>
      </c>
      <c r="AI41" s="24">
        <f t="shared" si="18"/>
        <v>6.7134433037239205E-3</v>
      </c>
      <c r="AJ41" s="24">
        <f t="shared" si="18"/>
        <v>2.176783716812003E-2</v>
      </c>
      <c r="AK41" s="24">
        <f t="shared" si="18"/>
        <v>3.1962745483662403E-2</v>
      </c>
      <c r="AL41" s="24">
        <f t="shared" si="18"/>
        <v>2.3088855154535182E-2</v>
      </c>
      <c r="AM41" s="24">
        <f t="shared" si="18"/>
        <v>3.2503349154201944E-2</v>
      </c>
      <c r="AN41" s="24">
        <f t="shared" si="18"/>
        <v>3.7102845119939998E-2</v>
      </c>
      <c r="AO41" s="24">
        <f t="shared" si="36"/>
        <v>3.2677984131129545E-2</v>
      </c>
      <c r="AP41" s="24">
        <f t="shared" si="37"/>
        <v>2.8039900654964311E-2</v>
      </c>
      <c r="AQ41" s="24">
        <f t="shared" si="38"/>
        <v>2.7466168414710168E-2</v>
      </c>
      <c r="AR41" s="24">
        <f t="shared" si="39"/>
        <v>2.8919328989995829E-2</v>
      </c>
      <c r="AS41" s="24" t="e">
        <f t="shared" si="39"/>
        <v>#DIV/0!</v>
      </c>
      <c r="AT41" s="24">
        <f t="shared" si="39"/>
        <v>4.1810623576316042E-2</v>
      </c>
      <c r="AU41" s="21"/>
      <c r="AV41" s="24">
        <f t="shared" si="34"/>
        <v>0.54744564044782229</v>
      </c>
      <c r="AW41" s="24">
        <f t="shared" si="34"/>
        <v>0.578351016187167</v>
      </c>
      <c r="AX41" s="24">
        <f t="shared" si="34"/>
        <v>0.50319022002912162</v>
      </c>
      <c r="AY41" s="24">
        <f t="shared" si="34"/>
        <v>0.48680941606404882</v>
      </c>
      <c r="AZ41" s="24">
        <f t="shared" si="34"/>
        <v>0.35464095840169074</v>
      </c>
      <c r="BA41" s="24">
        <f t="shared" si="34"/>
        <v>0.62839062168410487</v>
      </c>
      <c r="BB41" s="24">
        <f t="shared" si="34"/>
        <v>0.76121654017726326</v>
      </c>
      <c r="BC41" s="24">
        <f t="shared" si="34"/>
        <v>0.52781350875418265</v>
      </c>
      <c r="BD41" s="24">
        <f t="shared" si="34"/>
        <v>0.63848320119016178</v>
      </c>
      <c r="BE41" s="24">
        <f t="shared" si="34"/>
        <v>0.54896111334251452</v>
      </c>
      <c r="BF41" s="24">
        <f t="shared" si="34"/>
        <v>0.34001402437319661</v>
      </c>
      <c r="BG41" s="24">
        <f t="shared" si="34"/>
        <v>0.58098429850235966</v>
      </c>
      <c r="BH41" s="24">
        <f t="shared" si="34"/>
        <v>0.61855912009756109</v>
      </c>
      <c r="BI41" s="24">
        <f t="shared" si="33"/>
        <v>0.46012536302966267</v>
      </c>
      <c r="BJ41" s="24">
        <f t="shared" si="33"/>
        <v>0.58788250078023485</v>
      </c>
      <c r="BK41" s="24">
        <f t="shared" si="33"/>
        <v>0.47576799109815204</v>
      </c>
      <c r="BL41" s="24">
        <f t="shared" si="33"/>
        <v>0.54744546076151601</v>
      </c>
      <c r="BM41" s="24">
        <f t="shared" si="33"/>
        <v>0.56564961900962429</v>
      </c>
      <c r="BN41" s="24">
        <f t="shared" si="33"/>
        <v>0.56025107632325422</v>
      </c>
      <c r="BO41" s="24">
        <f t="shared" si="33"/>
        <v>0.55508654843196026</v>
      </c>
      <c r="BP41" s="24" t="e">
        <f t="shared" si="33"/>
        <v>#DIV/0!</v>
      </c>
      <c r="BQ41" s="24">
        <f t="shared" si="33"/>
        <v>0.57473501151574591</v>
      </c>
      <c r="BR41" s="21"/>
      <c r="BS41" s="35">
        <f t="shared" si="11"/>
        <v>43800</v>
      </c>
      <c r="BT41" s="24">
        <f t="shared" si="15"/>
        <v>8.1412355582701074E-3</v>
      </c>
      <c r="BU41" s="24">
        <f t="shared" si="15"/>
        <v>8.9978242081024181E-4</v>
      </c>
      <c r="BV41" s="24">
        <f t="shared" si="15"/>
        <v>1.3068047891597169E-3</v>
      </c>
      <c r="BW41" s="24">
        <f t="shared" si="15"/>
        <v>8.4144357393017399E-4</v>
      </c>
      <c r="BX41" s="24">
        <f t="shared" si="15"/>
        <v>3.4135819898470136E-3</v>
      </c>
      <c r="BY41" s="24">
        <f t="shared" si="15"/>
        <v>4.5636730211403775E-3</v>
      </c>
      <c r="BZ41" s="24">
        <f t="shared" si="15"/>
        <v>7.3724002930919677E-3</v>
      </c>
      <c r="CA41" s="24">
        <f t="shared" si="15"/>
        <v>2.0940010359898008E-3</v>
      </c>
      <c r="CB41" s="24">
        <f t="shared" si="15"/>
        <v>1.3538579243443081E-3</v>
      </c>
      <c r="CC41" s="24">
        <f t="shared" si="15"/>
        <v>1.2472719942519122E-4</v>
      </c>
      <c r="CD41" s="24">
        <f t="shared" si="15"/>
        <v>1.3914215849221913E-3</v>
      </c>
      <c r="CE41" s="24">
        <f t="shared" si="15"/>
        <v>1.1745492075602301E-3</v>
      </c>
      <c r="CF41" s="24">
        <f t="shared" si="14"/>
        <v>3.2677478598491322E-2</v>
      </c>
    </row>
    <row r="42" spans="1:84" x14ac:dyDescent="0.25">
      <c r="A42" s="31">
        <f>+[1]CUY!A43</f>
        <v>43831</v>
      </c>
      <c r="B42" s="17">
        <f>+[1]CUY!B43</f>
        <v>297.76979999999998</v>
      </c>
      <c r="C42" s="17">
        <f>+[1]CUY!C43</f>
        <v>304.67290000000003</v>
      </c>
      <c r="D42" s="17">
        <f>+[1]CUY!D43</f>
        <v>247.61619999999999</v>
      </c>
      <c r="E42" s="17">
        <f>+[1]CUY!E43</f>
        <v>225.59780000000001</v>
      </c>
      <c r="F42" s="17">
        <f>+[1]CUY!F43</f>
        <v>351.44130000000001</v>
      </c>
      <c r="G42" s="17">
        <f>+[1]CUY!G43</f>
        <v>287.42919999999998</v>
      </c>
      <c r="H42" s="17">
        <f>+[1]CUY!H43</f>
        <v>337.47399999999999</v>
      </c>
      <c r="I42" s="17">
        <f>+[1]CUY!I43</f>
        <v>328.14080000000001</v>
      </c>
      <c r="J42" s="17">
        <f>+[1]CUY!J43</f>
        <v>319.01819999999998</v>
      </c>
      <c r="K42" s="17">
        <f>+[1]CUY!K43</f>
        <v>283.57260000000002</v>
      </c>
      <c r="L42" s="17">
        <f>+[1]CUY!L43</f>
        <v>236.56039999999999</v>
      </c>
      <c r="M42" s="17">
        <f>+[1]CUY!M43</f>
        <v>281.45940000000002</v>
      </c>
      <c r="N42" s="17">
        <f>+[1]CUY!N43</f>
        <v>303.62169999999998</v>
      </c>
      <c r="O42" s="18">
        <f>+[1]CUY!R43</f>
        <v>236.72640000000001</v>
      </c>
      <c r="P42" s="19">
        <f>+[1]CUY!S43</f>
        <v>297.34739999999999</v>
      </c>
      <c r="Q42" s="20">
        <f>+[1]CUY!T43</f>
        <v>333.59190000000001</v>
      </c>
      <c r="R42" s="18">
        <f t="shared" si="4"/>
        <v>297.76524891000008</v>
      </c>
      <c r="S42" s="19">
        <f t="shared" si="5"/>
        <v>281.98808563949132</v>
      </c>
      <c r="T42" s="19">
        <f t="shared" si="6"/>
        <v>267.01405258175561</v>
      </c>
      <c r="U42" s="19">
        <f t="shared" si="7"/>
        <v>263.48136319171726</v>
      </c>
      <c r="V42" s="19"/>
      <c r="W42" s="20">
        <f t="shared" si="8"/>
        <v>290.45400927697017</v>
      </c>
      <c r="X42" s="21"/>
      <c r="Y42" s="41">
        <f t="shared" si="18"/>
        <v>2.5135582594613348E-2</v>
      </c>
      <c r="Z42" s="24">
        <f t="shared" si="18"/>
        <v>4.4055022173150604E-2</v>
      </c>
      <c r="AA42" s="24">
        <f t="shared" si="18"/>
        <v>4.1037572439030168E-2</v>
      </c>
      <c r="AB42" s="24">
        <f t="shared" si="18"/>
        <v>1.3338376118400053E-2</v>
      </c>
      <c r="AC42" s="24">
        <f t="shared" si="18"/>
        <v>1.7993837718872641E-2</v>
      </c>
      <c r="AD42" s="24">
        <f t="shared" si="18"/>
        <v>-6.3996709076485914E-3</v>
      </c>
      <c r="AE42" s="24">
        <f t="shared" si="18"/>
        <v>-2.3679406582788221E-2</v>
      </c>
      <c r="AF42" s="24">
        <f t="shared" si="18"/>
        <v>2.9713956490658999E-2</v>
      </c>
      <c r="AG42" s="24">
        <f t="shared" si="18"/>
        <v>2.0943629656433593E-4</v>
      </c>
      <c r="AH42" s="24">
        <f t="shared" si="18"/>
        <v>3.7117850427742738E-2</v>
      </c>
      <c r="AI42" s="24">
        <f t="shared" si="18"/>
        <v>7.2430599937920448E-3</v>
      </c>
      <c r="AJ42" s="24">
        <f t="shared" si="18"/>
        <v>4.9485826914636988E-2</v>
      </c>
      <c r="AK42" s="24">
        <f t="shared" si="18"/>
        <v>3.3270919518167963E-2</v>
      </c>
      <c r="AL42" s="24">
        <f t="shared" si="18"/>
        <v>8.4741574833473443E-3</v>
      </c>
      <c r="AM42" s="24">
        <f t="shared" si="18"/>
        <v>3.073728084725369E-2</v>
      </c>
      <c r="AN42" s="24">
        <f t="shared" si="18"/>
        <v>1.5867220250598946E-2</v>
      </c>
      <c r="AO42" s="24">
        <f t="shared" si="36"/>
        <v>2.5136613184610912E-2</v>
      </c>
      <c r="AP42" s="24">
        <f t="shared" si="37"/>
        <v>3.3836936795939021E-2</v>
      </c>
      <c r="AQ42" s="24">
        <f t="shared" si="38"/>
        <v>2.3843099857588479E-2</v>
      </c>
      <c r="AR42" s="24">
        <f t="shared" si="39"/>
        <v>1.7349268180745669E-2</v>
      </c>
      <c r="AS42" s="24" t="e">
        <f t="shared" si="39"/>
        <v>#DIV/0!</v>
      </c>
      <c r="AT42" s="24">
        <f t="shared" si="39"/>
        <v>1.225520050044504E-2</v>
      </c>
      <c r="AU42" s="21"/>
      <c r="AV42" s="24">
        <f t="shared" si="34"/>
        <v>0.54119730775521346</v>
      </c>
      <c r="AW42" s="24">
        <f t="shared" si="34"/>
        <v>0.60330530237649205</v>
      </c>
      <c r="AX42" s="24">
        <f t="shared" si="34"/>
        <v>0.51790160766894755</v>
      </c>
      <c r="AY42" s="24">
        <f t="shared" si="34"/>
        <v>0.51363424711393568</v>
      </c>
      <c r="AZ42" s="24">
        <f t="shared" si="34"/>
        <v>0.34387800520662837</v>
      </c>
      <c r="BA42" s="24">
        <f t="shared" si="34"/>
        <v>0.57736075196354331</v>
      </c>
      <c r="BB42" s="24">
        <f t="shared" si="34"/>
        <v>0.65074653732295307</v>
      </c>
      <c r="BC42" s="24">
        <f t="shared" si="34"/>
        <v>0.5402995723747519</v>
      </c>
      <c r="BD42" s="24">
        <f t="shared" si="34"/>
        <v>0.52849156550769827</v>
      </c>
      <c r="BE42" s="24">
        <f t="shared" si="34"/>
        <v>0.54159277795113625</v>
      </c>
      <c r="BF42" s="24">
        <f t="shared" si="34"/>
        <v>0.341154073147653</v>
      </c>
      <c r="BG42" s="24">
        <f t="shared" si="34"/>
        <v>0.55624695202529284</v>
      </c>
      <c r="BH42" s="24">
        <f t="shared" si="34"/>
        <v>0.60668674705170744</v>
      </c>
      <c r="BI42" s="24">
        <f t="shared" si="33"/>
        <v>0.49394819663896006</v>
      </c>
      <c r="BJ42" s="24">
        <f t="shared" si="33"/>
        <v>0.58090351805281615</v>
      </c>
      <c r="BK42" s="24">
        <f t="shared" si="33"/>
        <v>0.45385088078656288</v>
      </c>
      <c r="BL42" s="24">
        <f t="shared" si="33"/>
        <v>0.54119687111217529</v>
      </c>
      <c r="BM42" s="24">
        <f t="shared" si="33"/>
        <v>0.57295056150598</v>
      </c>
      <c r="BN42" s="24">
        <f t="shared" si="33"/>
        <v>0.55097679198711336</v>
      </c>
      <c r="BO42" s="24">
        <f t="shared" si="33"/>
        <v>0.54960587908547165</v>
      </c>
      <c r="BP42" s="24" t="e">
        <f t="shared" si="33"/>
        <v>#DIV/0!</v>
      </c>
      <c r="BQ42" s="24">
        <f t="shared" si="33"/>
        <v>0.55323816526805292</v>
      </c>
      <c r="BR42" s="21"/>
      <c r="BS42" s="35">
        <f t="shared" si="11"/>
        <v>43831</v>
      </c>
      <c r="BT42" s="24">
        <f t="shared" si="15"/>
        <v>1.2578550459997978E-2</v>
      </c>
      <c r="BU42" s="24">
        <f t="shared" ref="BU42:CE65" si="40">(D42-D41)/$B41*D$3</f>
        <v>1.1996738374909237E-3</v>
      </c>
      <c r="BV42" s="24">
        <f t="shared" si="40"/>
        <v>1.1633924756781066E-3</v>
      </c>
      <c r="BW42" s="24">
        <f t="shared" si="40"/>
        <v>1.8990879223819953E-3</v>
      </c>
      <c r="BX42" s="24">
        <f t="shared" si="40"/>
        <v>-4.0025531150172927E-4</v>
      </c>
      <c r="BY42" s="24">
        <f t="shared" si="40"/>
        <v>-2.0852160663093824E-3</v>
      </c>
      <c r="BZ42" s="24">
        <f t="shared" si="40"/>
        <v>3.9444835192225499E-3</v>
      </c>
      <c r="CA42" s="24">
        <f t="shared" si="40"/>
        <v>5.8183205281671177E-6</v>
      </c>
      <c r="CB42" s="24">
        <f t="shared" si="40"/>
        <v>2.3479503299322843E-3</v>
      </c>
      <c r="CC42" s="24">
        <f t="shared" si="40"/>
        <v>1.3118329100519238E-4</v>
      </c>
      <c r="CD42" s="24">
        <f t="shared" si="40"/>
        <v>3.1297614854887989E-3</v>
      </c>
      <c r="CE42" s="24">
        <f t="shared" si="40"/>
        <v>1.221773464748525E-3</v>
      </c>
      <c r="CF42" s="24">
        <f t="shared" si="14"/>
        <v>2.513620372866341E-2</v>
      </c>
    </row>
    <row r="43" spans="1:84" x14ac:dyDescent="0.25">
      <c r="A43" s="31">
        <f>+[1]CUY!A44</f>
        <v>43862</v>
      </c>
      <c r="B43" s="17">
        <f>+[1]CUY!B44</f>
        <v>304.60300000000001</v>
      </c>
      <c r="C43" s="17">
        <f>+[1]CUY!C44</f>
        <v>315.28519999999997</v>
      </c>
      <c r="D43" s="17">
        <f>+[1]CUY!D44</f>
        <v>251.25919999999999</v>
      </c>
      <c r="E43" s="17">
        <f>+[1]CUY!E44</f>
        <v>232.95599999999999</v>
      </c>
      <c r="F43" s="17">
        <f>+[1]CUY!F44</f>
        <v>356.76850000000002</v>
      </c>
      <c r="G43" s="17">
        <f>+[1]CUY!G44</f>
        <v>292.69470000000001</v>
      </c>
      <c r="H43" s="17">
        <f>+[1]CUY!H44</f>
        <v>339.42380000000003</v>
      </c>
      <c r="I43" s="17">
        <f>+[1]CUY!I44</f>
        <v>329.87040000000002</v>
      </c>
      <c r="J43" s="17">
        <f>+[1]CUY!J44</f>
        <v>324.47030000000001</v>
      </c>
      <c r="K43" s="17">
        <f>+[1]CUY!K44</f>
        <v>296.53179999999998</v>
      </c>
      <c r="L43" s="17">
        <f>+[1]CUY!L44</f>
        <v>239.18600000000001</v>
      </c>
      <c r="M43" s="17">
        <f>+[1]CUY!M44</f>
        <v>286.04790000000003</v>
      </c>
      <c r="N43" s="17">
        <f>+[1]CUY!N44</f>
        <v>312.1816</v>
      </c>
      <c r="O43" s="18">
        <f>+[1]CUY!R44</f>
        <v>245.6653</v>
      </c>
      <c r="P43" s="19">
        <f>+[1]CUY!S44</f>
        <v>305.13909999999998</v>
      </c>
      <c r="Q43" s="20">
        <f>+[1]CUY!T44</f>
        <v>336.12209999999999</v>
      </c>
      <c r="R43" s="18">
        <f t="shared" si="4"/>
        <v>304.59862482000005</v>
      </c>
      <c r="S43" s="19">
        <f t="shared" si="5"/>
        <v>290.67918837696334</v>
      </c>
      <c r="T43" s="19">
        <f t="shared" si="6"/>
        <v>274.65585240963856</v>
      </c>
      <c r="U43" s="19">
        <f t="shared" si="7"/>
        <v>271.86986433416638</v>
      </c>
      <c r="V43" s="19"/>
      <c r="W43" s="20">
        <f t="shared" si="8"/>
        <v>296.00094412777355</v>
      </c>
      <c r="X43" s="21"/>
      <c r="Y43" s="41">
        <f t="shared" si="18"/>
        <v>2.2947928231808801E-2</v>
      </c>
      <c r="Z43" s="24">
        <f t="shared" si="18"/>
        <v>3.4831781888050806E-2</v>
      </c>
      <c r="AA43" s="24">
        <f t="shared" si="18"/>
        <v>1.4712284575888024E-2</v>
      </c>
      <c r="AB43" s="24">
        <f t="shared" si="18"/>
        <v>3.2616452820018571E-2</v>
      </c>
      <c r="AC43" s="24">
        <f t="shared" si="18"/>
        <v>1.5158150166187045E-2</v>
      </c>
      <c r="AD43" s="24">
        <f t="shared" si="18"/>
        <v>1.8319293933949821E-2</v>
      </c>
      <c r="AE43" s="24">
        <f t="shared" si="18"/>
        <v>5.7776302767029719E-3</v>
      </c>
      <c r="AF43" s="24">
        <f t="shared" si="18"/>
        <v>5.270908097987137E-3</v>
      </c>
      <c r="AG43" s="24">
        <f t="shared" si="18"/>
        <v>1.7090247515659129E-2</v>
      </c>
      <c r="AH43" s="24">
        <f t="shared" si="18"/>
        <v>4.5699760837259795E-2</v>
      </c>
      <c r="AI43" s="24">
        <f t="shared" si="18"/>
        <v>1.1099068144964308E-2</v>
      </c>
      <c r="AJ43" s="24">
        <f t="shared" si="18"/>
        <v>1.6302528890490109E-2</v>
      </c>
      <c r="AK43" s="24">
        <f t="shared" si="18"/>
        <v>2.8192648944393772E-2</v>
      </c>
      <c r="AL43" s="24">
        <f t="shared" si="18"/>
        <v>3.7760469470240698E-2</v>
      </c>
      <c r="AM43" s="24">
        <f t="shared" si="18"/>
        <v>2.6204029360942682E-2</v>
      </c>
      <c r="AN43" s="24">
        <f t="shared" si="18"/>
        <v>7.5847165353835067E-3</v>
      </c>
      <c r="AO43" s="24">
        <f t="shared" si="36"/>
        <v>2.2948869738877331E-2</v>
      </c>
      <c r="AP43" s="24">
        <f t="shared" si="37"/>
        <v>3.0820815417652803E-2</v>
      </c>
      <c r="AQ43" s="24">
        <f t="shared" si="38"/>
        <v>2.8619466855749565E-2</v>
      </c>
      <c r="AR43" s="24">
        <f t="shared" si="39"/>
        <v>3.1837170723704622E-2</v>
      </c>
      <c r="AS43" s="24" t="e">
        <f t="shared" si="39"/>
        <v>#DIV/0!</v>
      </c>
      <c r="AT43" s="24">
        <f t="shared" si="39"/>
        <v>1.9097463535144188E-2</v>
      </c>
      <c r="AU43" s="21"/>
      <c r="AV43" s="24">
        <f t="shared" si="34"/>
        <v>0.51911164263425125</v>
      </c>
      <c r="AW43" s="24">
        <f t="shared" si="34"/>
        <v>0.56099787747794672</v>
      </c>
      <c r="AX43" s="24">
        <f t="shared" si="34"/>
        <v>0.50118596817423033</v>
      </c>
      <c r="AY43" s="24">
        <f t="shared" si="34"/>
        <v>0.55215630567663476</v>
      </c>
      <c r="AZ43" s="24">
        <f t="shared" si="34"/>
        <v>0.28451771066348264</v>
      </c>
      <c r="BA43" s="24">
        <f t="shared" si="34"/>
        <v>0.55525368575761425</v>
      </c>
      <c r="BB43" s="24">
        <f t="shared" si="34"/>
        <v>0.61399579553619299</v>
      </c>
      <c r="BC43" s="24">
        <f t="shared" si="34"/>
        <v>0.52173545998685267</v>
      </c>
      <c r="BD43" s="24">
        <f t="shared" si="34"/>
        <v>0.5364712099551614</v>
      </c>
      <c r="BE43" s="24">
        <f t="shared" si="34"/>
        <v>0.56413148055937667</v>
      </c>
      <c r="BF43" s="24">
        <f t="shared" si="34"/>
        <v>0.35603963359841528</v>
      </c>
      <c r="BG43" s="24">
        <f t="shared" si="34"/>
        <v>0.53245665775740592</v>
      </c>
      <c r="BH43" s="24">
        <f t="shared" si="34"/>
        <v>0.62834000199251294</v>
      </c>
      <c r="BI43" s="24">
        <f t="shared" si="33"/>
        <v>0.51243983554741801</v>
      </c>
      <c r="BJ43" s="24">
        <f t="shared" si="33"/>
        <v>0.56678603043416653</v>
      </c>
      <c r="BK43" s="24">
        <f t="shared" si="33"/>
        <v>0.39631921056862307</v>
      </c>
      <c r="BL43" s="24">
        <f t="shared" si="33"/>
        <v>0.51911677324567718</v>
      </c>
      <c r="BM43" s="24">
        <f t="shared" si="33"/>
        <v>0.55753008164314366</v>
      </c>
      <c r="BN43" s="24">
        <f t="shared" si="33"/>
        <v>0.55977190733645443</v>
      </c>
      <c r="BO43" s="24">
        <f t="shared" si="33"/>
        <v>0.56695860961192035</v>
      </c>
      <c r="BP43" s="24" t="e">
        <f t="shared" si="33"/>
        <v>#DIV/0!</v>
      </c>
      <c r="BQ43" s="24">
        <f t="shared" si="33"/>
        <v>0.55240839521823037</v>
      </c>
      <c r="BR43" s="21"/>
      <c r="BS43" s="35">
        <f t="shared" si="11"/>
        <v>43862</v>
      </c>
      <c r="BT43" s="24">
        <f t="shared" ref="BT43:BT74" si="41">(C43-C42)/$B42*C$3</f>
        <v>1.0128682156484593E-2</v>
      </c>
      <c r="BU43" s="24">
        <f t="shared" si="40"/>
        <v>4.3676390285381542E-4</v>
      </c>
      <c r="BV43" s="24">
        <f t="shared" si="40"/>
        <v>2.8121158022069333E-3</v>
      </c>
      <c r="BW43" s="24">
        <f t="shared" si="40"/>
        <v>1.5886613081648995E-3</v>
      </c>
      <c r="BX43" s="24">
        <f t="shared" si="40"/>
        <v>1.1105001245928969E-3</v>
      </c>
      <c r="BY43" s="24">
        <f t="shared" si="40"/>
        <v>4.8455283242290818E-4</v>
      </c>
      <c r="BZ43" s="24">
        <f t="shared" si="40"/>
        <v>7.0283017283821465E-4</v>
      </c>
      <c r="CA43" s="24">
        <f t="shared" si="40"/>
        <v>4.6323747404874765E-4</v>
      </c>
      <c r="CB43" s="24">
        <f t="shared" si="40"/>
        <v>2.9246022934494931E-3</v>
      </c>
      <c r="CC43" s="24">
        <f t="shared" si="40"/>
        <v>1.9751311247816417E-4</v>
      </c>
      <c r="CD43" s="24">
        <f t="shared" si="40"/>
        <v>1.055554492094231E-3</v>
      </c>
      <c r="CE43" s="24">
        <f t="shared" si="40"/>
        <v>1.0435053185380149E-3</v>
      </c>
      <c r="CF43" s="24">
        <f t="shared" si="14"/>
        <v>2.294851899017291E-2</v>
      </c>
    </row>
    <row r="44" spans="1:84" x14ac:dyDescent="0.25">
      <c r="A44" s="31">
        <f>+[1]CUY!A45</f>
        <v>43891</v>
      </c>
      <c r="B44" s="17">
        <f>+[1]CUY!B45</f>
        <v>314.12189999999998</v>
      </c>
      <c r="C44" s="17">
        <f>+[1]CUY!C45</f>
        <v>326.62040000000002</v>
      </c>
      <c r="D44" s="17">
        <f>+[1]CUY!D45</f>
        <v>258.80169999999998</v>
      </c>
      <c r="E44" s="17">
        <f>+[1]CUY!E45</f>
        <v>245.45959999999999</v>
      </c>
      <c r="F44" s="17">
        <f>+[1]CUY!F45</f>
        <v>357.60809999999998</v>
      </c>
      <c r="G44" s="17">
        <f>+[1]CUY!G45</f>
        <v>298.3886</v>
      </c>
      <c r="H44" s="17">
        <f>+[1]CUY!H45</f>
        <v>349.03919999999999</v>
      </c>
      <c r="I44" s="17">
        <f>+[1]CUY!I45</f>
        <v>334.58449999999999</v>
      </c>
      <c r="J44" s="17">
        <f>+[1]CUY!J45</f>
        <v>354.3947</v>
      </c>
      <c r="K44" s="17">
        <f>+[1]CUY!K45</f>
        <v>302.58030000000002</v>
      </c>
      <c r="L44" s="17">
        <f>+[1]CUY!L45</f>
        <v>272.60390000000001</v>
      </c>
      <c r="M44" s="17">
        <f>+[1]CUY!M45</f>
        <v>296.62920000000003</v>
      </c>
      <c r="N44" s="17">
        <f>+[1]CUY!N45</f>
        <v>319.22340000000003</v>
      </c>
      <c r="O44" s="18">
        <f>+[1]CUY!R45</f>
        <v>260.61130000000003</v>
      </c>
      <c r="P44" s="19">
        <f>+[1]CUY!S45</f>
        <v>313.92570000000001</v>
      </c>
      <c r="Q44" s="20">
        <f>+[1]CUY!T45</f>
        <v>344.95780000000002</v>
      </c>
      <c r="R44" s="18">
        <f t="shared" si="4"/>
        <v>314.11888856000002</v>
      </c>
      <c r="S44" s="19">
        <f t="shared" si="5"/>
        <v>300.63896890052354</v>
      </c>
      <c r="T44" s="19">
        <f t="shared" si="6"/>
        <v>283.74185983935746</v>
      </c>
      <c r="U44" s="19">
        <f t="shared" si="7"/>
        <v>280.59018971795791</v>
      </c>
      <c r="V44" s="19"/>
      <c r="W44" s="20">
        <f t="shared" si="8"/>
        <v>306.00507021805669</v>
      </c>
      <c r="X44" s="21"/>
      <c r="Y44" s="41">
        <f t="shared" si="18"/>
        <v>3.1250184666598679E-2</v>
      </c>
      <c r="Z44" s="24">
        <f t="shared" si="18"/>
        <v>3.5952210887158831E-2</v>
      </c>
      <c r="AA44" s="24">
        <f t="shared" si="18"/>
        <v>3.0018801301604059E-2</v>
      </c>
      <c r="AB44" s="24">
        <f t="shared" si="18"/>
        <v>5.3673655110836327E-2</v>
      </c>
      <c r="AC44" s="24">
        <f t="shared" si="18"/>
        <v>2.3533467780927353E-3</v>
      </c>
      <c r="AD44" s="24">
        <f t="shared" si="18"/>
        <v>1.9453375821290919E-2</v>
      </c>
      <c r="AE44" s="24">
        <f t="shared" si="18"/>
        <v>2.8328596875057066E-2</v>
      </c>
      <c r="AF44" s="24">
        <f t="shared" si="18"/>
        <v>1.42907638878782E-2</v>
      </c>
      <c r="AG44" s="24">
        <f t="shared" si="18"/>
        <v>9.2225390120451722E-2</v>
      </c>
      <c r="AH44" s="24">
        <f t="shared" si="18"/>
        <v>2.0397475076872285E-2</v>
      </c>
      <c r="AI44" s="24">
        <f t="shared" si="18"/>
        <v>0.13971511710551621</v>
      </c>
      <c r="AJ44" s="24">
        <f t="shared" si="18"/>
        <v>3.6991357041950002E-2</v>
      </c>
      <c r="AK44" s="24">
        <f t="shared" si="18"/>
        <v>2.2556742613914604E-2</v>
      </c>
      <c r="AL44" s="24">
        <f t="shared" si="18"/>
        <v>6.0838873052075471E-2</v>
      </c>
      <c r="AM44" s="24">
        <f t="shared" si="18"/>
        <v>2.8795392003188036E-2</v>
      </c>
      <c r="AN44" s="24">
        <f t="shared" si="18"/>
        <v>2.6287173619348625E-2</v>
      </c>
      <c r="AO44" s="24">
        <f t="shared" si="36"/>
        <v>3.1255110707167022E-2</v>
      </c>
      <c r="AP44" s="24">
        <f t="shared" si="37"/>
        <v>3.4263823905562818E-2</v>
      </c>
      <c r="AQ44" s="24">
        <f t="shared" si="38"/>
        <v>3.3081426629014477E-2</v>
      </c>
      <c r="AR44" s="24">
        <f t="shared" si="39"/>
        <v>3.2075365929756128E-2</v>
      </c>
      <c r="AS44" s="24" t="e">
        <f t="shared" si="39"/>
        <v>#DIV/0!</v>
      </c>
      <c r="AT44" s="24">
        <f t="shared" si="39"/>
        <v>3.3797615476404363E-2</v>
      </c>
      <c r="AU44" s="21"/>
      <c r="AV44" s="24">
        <f t="shared" si="34"/>
        <v>0.50001289319468523</v>
      </c>
      <c r="AW44" s="24">
        <f t="shared" si="34"/>
        <v>0.51402330968186649</v>
      </c>
      <c r="AX44" s="24">
        <f t="shared" si="34"/>
        <v>0.48850128805128956</v>
      </c>
      <c r="AY44" s="24">
        <f t="shared" si="34"/>
        <v>0.58149010552304725</v>
      </c>
      <c r="AZ44" s="24">
        <f t="shared" si="34"/>
        <v>0.28747712043686824</v>
      </c>
      <c r="BA44" s="24">
        <f t="shared" si="34"/>
        <v>0.5302968294361583</v>
      </c>
      <c r="BB44" s="24">
        <f t="shared" si="34"/>
        <v>0.59510973259549127</v>
      </c>
      <c r="BC44" s="24">
        <f t="shared" si="34"/>
        <v>0.48801571517010234</v>
      </c>
      <c r="BD44" s="24">
        <f t="shared" si="34"/>
        <v>0.59780622973406761</v>
      </c>
      <c r="BE44" s="24">
        <f t="shared" si="34"/>
        <v>0.57251229612136911</v>
      </c>
      <c r="BF44" s="24">
        <f t="shared" si="34"/>
        <v>0.35252726970526149</v>
      </c>
      <c r="BG44" s="24">
        <f t="shared" si="34"/>
        <v>0.48601772926179865</v>
      </c>
      <c r="BH44" s="24">
        <f t="shared" si="34"/>
        <v>0.61173064058062487</v>
      </c>
      <c r="BI44" s="24">
        <f t="shared" si="33"/>
        <v>0.54895459013918613</v>
      </c>
      <c r="BJ44" s="24">
        <f t="shared" si="33"/>
        <v>0.53464323810101111</v>
      </c>
      <c r="BK44" s="24">
        <f t="shared" si="33"/>
        <v>0.38864353185314005</v>
      </c>
      <c r="BL44" s="24">
        <f t="shared" si="33"/>
        <v>0.50001741121333976</v>
      </c>
      <c r="BM44" s="24">
        <f t="shared" si="33"/>
        <v>0.5316147947681571</v>
      </c>
      <c r="BN44" s="24">
        <f t="shared" si="33"/>
        <v>0.55274694207778285</v>
      </c>
      <c r="BO44" s="24">
        <f t="shared" si="33"/>
        <v>0.5709851843512872</v>
      </c>
      <c r="BP44" s="24" t="e">
        <f t="shared" si="33"/>
        <v>#DIV/0!</v>
      </c>
      <c r="BQ44" s="24">
        <f t="shared" si="33"/>
        <v>0.54488767837752117</v>
      </c>
      <c r="BR44" s="21"/>
      <c r="BS44" s="35">
        <f t="shared" si="11"/>
        <v>43891</v>
      </c>
      <c r="BT44" s="24">
        <f t="shared" si="41"/>
        <v>1.0575942587564837E-2</v>
      </c>
      <c r="BU44" s="24">
        <f t="shared" si="40"/>
        <v>8.8399408410291314E-4</v>
      </c>
      <c r="BV44" s="24">
        <f t="shared" si="40"/>
        <v>4.6713580627899282E-3</v>
      </c>
      <c r="BW44" s="24">
        <f t="shared" si="40"/>
        <v>2.4476607256000959E-4</v>
      </c>
      <c r="BX44" s="24">
        <f t="shared" si="40"/>
        <v>1.1739113534666402E-3</v>
      </c>
      <c r="BY44" s="24">
        <f t="shared" si="40"/>
        <v>2.3359572952334593E-3</v>
      </c>
      <c r="BZ44" s="24">
        <f t="shared" si="40"/>
        <v>1.8726214121331595E-3</v>
      </c>
      <c r="CA44" s="24">
        <f t="shared" si="40"/>
        <v>2.4854887181019218E-3</v>
      </c>
      <c r="CB44" s="24">
        <f t="shared" si="40"/>
        <v>1.3343900092907918E-3</v>
      </c>
      <c r="CC44" s="24">
        <f t="shared" si="40"/>
        <v>2.457497004297397E-3</v>
      </c>
      <c r="CD44" s="24">
        <f t="shared" si="40"/>
        <v>2.3795532217345196E-3</v>
      </c>
      <c r="CE44" s="24">
        <f t="shared" si="40"/>
        <v>8.3918195158944866E-4</v>
      </c>
      <c r="CF44" s="24">
        <f t="shared" si="14"/>
        <v>3.1254661772865025E-2</v>
      </c>
    </row>
    <row r="45" spans="1:84" x14ac:dyDescent="0.25">
      <c r="A45" s="31">
        <f>+[1]CUY!A46</f>
        <v>43922</v>
      </c>
      <c r="B45" s="17">
        <f>+[1]CUY!B46</f>
        <v>318.18740000000003</v>
      </c>
      <c r="C45" s="17">
        <f>+[1]CUY!C46</f>
        <v>337.74470000000002</v>
      </c>
      <c r="D45" s="17">
        <f>+[1]CUY!D46</f>
        <v>262.66199999999998</v>
      </c>
      <c r="E45" s="17">
        <f>+[1]CUY!E46</f>
        <v>248.63650000000001</v>
      </c>
      <c r="F45" s="17">
        <f>+[1]CUY!F46</f>
        <v>353.35719999999998</v>
      </c>
      <c r="G45" s="17">
        <f>+[1]CUY!G46</f>
        <v>302.24400000000003</v>
      </c>
      <c r="H45" s="17">
        <f>+[1]CUY!H46</f>
        <v>355.65289999999999</v>
      </c>
      <c r="I45" s="17">
        <f>+[1]CUY!I46</f>
        <v>331.5761</v>
      </c>
      <c r="J45" s="17">
        <f>+[1]CUY!J46</f>
        <v>338.60070000000002</v>
      </c>
      <c r="K45" s="17">
        <f>+[1]CUY!K46</f>
        <v>307.20830000000001</v>
      </c>
      <c r="L45" s="17">
        <f>+[1]CUY!L46</f>
        <v>280.89569999999998</v>
      </c>
      <c r="M45" s="17">
        <f>+[1]CUY!M46</f>
        <v>300.4683</v>
      </c>
      <c r="N45" s="17">
        <f>+[1]CUY!N46</f>
        <v>320.73070000000001</v>
      </c>
      <c r="O45" s="18">
        <f>+[1]CUY!R46</f>
        <v>273.1481</v>
      </c>
      <c r="P45" s="19">
        <f>+[1]CUY!S46</f>
        <v>318.30309999999997</v>
      </c>
      <c r="Q45" s="20">
        <f>+[1]CUY!T46</f>
        <v>343.22930000000002</v>
      </c>
      <c r="R45" s="18">
        <f t="shared" si="4"/>
        <v>318.18463821000006</v>
      </c>
      <c r="S45" s="19">
        <f t="shared" si="5"/>
        <v>307.41785304412861</v>
      </c>
      <c r="T45" s="19">
        <f t="shared" si="6"/>
        <v>287.27698686173267</v>
      </c>
      <c r="U45" s="19">
        <f t="shared" si="7"/>
        <v>284.05097847197436</v>
      </c>
      <c r="V45" s="19"/>
      <c r="W45" s="20">
        <f t="shared" si="8"/>
        <v>307.69005960214236</v>
      </c>
      <c r="X45" s="21"/>
      <c r="Y45" s="41">
        <f t="shared" si="18"/>
        <v>1.2942427764508047E-2</v>
      </c>
      <c r="Z45" s="24">
        <f t="shared" si="18"/>
        <v>3.4058803430526696E-2</v>
      </c>
      <c r="AA45" s="24">
        <f t="shared" si="18"/>
        <v>1.491605348805658E-2</v>
      </c>
      <c r="AB45" s="24">
        <f t="shared" si="18"/>
        <v>1.2942659403013757E-2</v>
      </c>
      <c r="AC45" s="24">
        <f t="shared" si="18"/>
        <v>-1.1887034997249746E-2</v>
      </c>
      <c r="AD45" s="24">
        <f t="shared" si="18"/>
        <v>1.2920734907432951E-2</v>
      </c>
      <c r="AE45" s="24">
        <f t="shared" si="18"/>
        <v>1.8948301508827647E-2</v>
      </c>
      <c r="AF45" s="24">
        <f t="shared" si="18"/>
        <v>-8.9914505902096709E-3</v>
      </c>
      <c r="AG45" s="24">
        <f t="shared" si="18"/>
        <v>-4.456612923387393E-2</v>
      </c>
      <c r="AH45" s="24">
        <f t="shared" si="18"/>
        <v>1.5295113396344595E-2</v>
      </c>
      <c r="AI45" s="24">
        <f t="shared" si="18"/>
        <v>3.041702631547083E-2</v>
      </c>
      <c r="AJ45" s="24">
        <f t="shared" si="18"/>
        <v>1.2942421042837271E-2</v>
      </c>
      <c r="AK45" s="24">
        <f t="shared" si="18"/>
        <v>4.721771649571993E-3</v>
      </c>
      <c r="AL45" s="24">
        <f t="shared" si="18"/>
        <v>4.8105358439944679E-2</v>
      </c>
      <c r="AM45" s="24">
        <f t="shared" si="18"/>
        <v>1.3944063834212983E-2</v>
      </c>
      <c r="AN45" s="24">
        <f t="shared" si="18"/>
        <v>-5.0107578376253903E-3</v>
      </c>
      <c r="AO45" s="24">
        <f t="shared" si="36"/>
        <v>1.2943346605606809E-2</v>
      </c>
      <c r="AP45" s="24">
        <f t="shared" si="37"/>
        <v>2.2548255032926567E-2</v>
      </c>
      <c r="AQ45" s="24">
        <f t="shared" si="38"/>
        <v>1.2458954855574245E-2</v>
      </c>
      <c r="AR45" s="24">
        <f t="shared" si="39"/>
        <v>1.2333962058670433E-2</v>
      </c>
      <c r="AS45" s="24" t="e">
        <f t="shared" si="39"/>
        <v>#DIV/0!</v>
      </c>
      <c r="AT45" s="24">
        <f t="shared" si="39"/>
        <v>5.5064100176018815E-3</v>
      </c>
      <c r="AU45" s="21"/>
      <c r="AV45" s="24">
        <f t="shared" si="34"/>
        <v>0.47020521772559221</v>
      </c>
      <c r="AW45" s="24">
        <f t="shared" si="34"/>
        <v>0.51973230693359795</v>
      </c>
      <c r="AX45" s="24">
        <f t="shared" si="34"/>
        <v>0.49523442485488078</v>
      </c>
      <c r="AY45" s="24">
        <f t="shared" si="34"/>
        <v>0.51881100542623404</v>
      </c>
      <c r="AZ45" s="24">
        <f t="shared" si="34"/>
        <v>0.25797526180731767</v>
      </c>
      <c r="BA45" s="24">
        <f t="shared" si="34"/>
        <v>0.48594482155771401</v>
      </c>
      <c r="BB45" s="24">
        <f t="shared" si="34"/>
        <v>0.56458931899897014</v>
      </c>
      <c r="BC45" s="24">
        <f t="shared" si="34"/>
        <v>0.40903085600544942</v>
      </c>
      <c r="BD45" s="24">
        <f t="shared" si="34"/>
        <v>0.47044375086582746</v>
      </c>
      <c r="BE45" s="24">
        <f t="shared" si="34"/>
        <v>0.54731679750340745</v>
      </c>
      <c r="BF45" s="24">
        <f t="shared" si="34"/>
        <v>0.31421985190120316</v>
      </c>
      <c r="BG45" s="24">
        <f t="shared" si="34"/>
        <v>0.4730802342273086</v>
      </c>
      <c r="BH45" s="24">
        <f t="shared" si="34"/>
        <v>0.56903893211853296</v>
      </c>
      <c r="BI45" s="24">
        <f t="shared" si="33"/>
        <v>0.58052883711268399</v>
      </c>
      <c r="BJ45" s="24">
        <f t="shared" si="33"/>
        <v>0.50455308402017573</v>
      </c>
      <c r="BK45" s="24">
        <f t="shared" si="33"/>
        <v>0.33637639301063182</v>
      </c>
      <c r="BL45" s="24">
        <f t="shared" si="33"/>
        <v>0.47020832871870732</v>
      </c>
      <c r="BM45" s="24">
        <f t="shared" si="33"/>
        <v>0.51589428920905012</v>
      </c>
      <c r="BN45" s="24">
        <f t="shared" si="33"/>
        <v>0.51418803870728347</v>
      </c>
      <c r="BO45" s="24">
        <f t="shared" si="33"/>
        <v>0.52519846342862953</v>
      </c>
      <c r="BP45" s="24" t="e">
        <f t="shared" si="33"/>
        <v>#DIV/0!</v>
      </c>
      <c r="BQ45" s="24">
        <f t="shared" si="33"/>
        <v>0.48842519043608545</v>
      </c>
      <c r="BR45" s="21"/>
      <c r="BS45" s="35">
        <f t="shared" si="11"/>
        <v>43922</v>
      </c>
      <c r="BT45" s="24">
        <f t="shared" si="41"/>
        <v>1.0064647068542504E-2</v>
      </c>
      <c r="BU45" s="24">
        <f t="shared" si="40"/>
        <v>4.3872366110099249E-4</v>
      </c>
      <c r="BV45" s="24">
        <f t="shared" si="40"/>
        <v>1.1509265033733784E-3</v>
      </c>
      <c r="BW45" s="24">
        <f t="shared" si="40"/>
        <v>-1.2016988309315592E-3</v>
      </c>
      <c r="BX45" s="24">
        <f t="shared" si="40"/>
        <v>7.7078077014051537E-4</v>
      </c>
      <c r="BY45" s="24">
        <f t="shared" si="40"/>
        <v>1.5580378190759689E-3</v>
      </c>
      <c r="BZ45" s="24">
        <f t="shared" si="40"/>
        <v>-1.1588380179796422E-3</v>
      </c>
      <c r="CA45" s="24">
        <f t="shared" si="40"/>
        <v>-1.272080042811404E-3</v>
      </c>
      <c r="CB45" s="24">
        <f t="shared" si="40"/>
        <v>9.9006659516575907E-4</v>
      </c>
      <c r="CC45" s="24">
        <f t="shared" si="40"/>
        <v>5.912873951163522E-4</v>
      </c>
      <c r="CD45" s="24">
        <f t="shared" si="40"/>
        <v>8.3718565945258266E-4</v>
      </c>
      <c r="CE45" s="24">
        <f t="shared" si="40"/>
        <v>1.7418393941969507E-4</v>
      </c>
      <c r="CF45" s="24">
        <f t="shared" si="14"/>
        <v>1.2943222519665143E-2</v>
      </c>
    </row>
    <row r="46" spans="1:84" x14ac:dyDescent="0.25">
      <c r="A46" s="31">
        <f>+[1]CUY!A47</f>
        <v>43952</v>
      </c>
      <c r="B46" s="17">
        <f>+[1]CUY!B47</f>
        <v>322.47089999999997</v>
      </c>
      <c r="C46" s="17">
        <f>+[1]CUY!C47</f>
        <v>340.59120000000001</v>
      </c>
      <c r="D46" s="17">
        <f>+[1]CUY!D47</f>
        <v>264.01080000000002</v>
      </c>
      <c r="E46" s="17">
        <f>+[1]CUY!E47</f>
        <v>254.66659999999999</v>
      </c>
      <c r="F46" s="17">
        <f>+[1]CUY!F47</f>
        <v>353.53289999999998</v>
      </c>
      <c r="G46" s="17">
        <f>+[1]CUY!G47</f>
        <v>310.87709999999998</v>
      </c>
      <c r="H46" s="17">
        <f>+[1]CUY!H47</f>
        <v>358.0598</v>
      </c>
      <c r="I46" s="17">
        <f>+[1]CUY!I47</f>
        <v>338.25009999999997</v>
      </c>
      <c r="J46" s="17">
        <f>+[1]CUY!J47</f>
        <v>338.01350000000002</v>
      </c>
      <c r="K46" s="17">
        <f>+[1]CUY!K47</f>
        <v>317.08170000000001</v>
      </c>
      <c r="L46" s="17">
        <f>+[1]CUY!L47</f>
        <v>286.06599999999997</v>
      </c>
      <c r="M46" s="17">
        <f>+[1]CUY!M47</f>
        <v>304.51330000000002</v>
      </c>
      <c r="N46" s="17">
        <f>+[1]CUY!N47</f>
        <v>325.01650000000001</v>
      </c>
      <c r="O46" s="18">
        <f>+[1]CUY!R47</f>
        <v>284.8485</v>
      </c>
      <c r="P46" s="19">
        <f>+[1]CUY!S47</f>
        <v>322.6404</v>
      </c>
      <c r="Q46" s="20">
        <f>+[1]CUY!T47</f>
        <v>343.15230000000003</v>
      </c>
      <c r="R46" s="18">
        <f t="shared" si="4"/>
        <v>322.46852457000006</v>
      </c>
      <c r="S46" s="19">
        <f t="shared" si="5"/>
        <v>312.17725624532534</v>
      </c>
      <c r="T46" s="19">
        <f t="shared" si="6"/>
        <v>293.94518416523238</v>
      </c>
      <c r="U46" s="19">
        <f t="shared" si="7"/>
        <v>291.36069314530528</v>
      </c>
      <c r="V46" s="19"/>
      <c r="W46" s="20">
        <f t="shared" si="8"/>
        <v>313.68484583014543</v>
      </c>
      <c r="X46" s="21"/>
      <c r="Y46" s="41">
        <f t="shared" si="18"/>
        <v>1.346219240611024E-2</v>
      </c>
      <c r="Z46" s="24">
        <f t="shared" si="18"/>
        <v>8.427963488398138E-3</v>
      </c>
      <c r="AA46" s="24">
        <f t="shared" si="18"/>
        <v>5.1351166137469928E-3</v>
      </c>
      <c r="AB46" s="24">
        <f t="shared" si="18"/>
        <v>2.4252674084456638E-2</v>
      </c>
      <c r="AC46" s="24">
        <f t="shared" si="18"/>
        <v>4.9723056442596558E-4</v>
      </c>
      <c r="AD46" s="24">
        <f t="shared" si="18"/>
        <v>2.8563346170643378E-2</v>
      </c>
      <c r="AE46" s="24">
        <f t="shared" si="18"/>
        <v>6.7675534207649601E-3</v>
      </c>
      <c r="AF46" s="24">
        <f t="shared" si="18"/>
        <v>2.0128109354081936E-2</v>
      </c>
      <c r="AG46" s="24">
        <f t="shared" si="18"/>
        <v>-1.7341960604334572E-3</v>
      </c>
      <c r="AH46" s="24">
        <f t="shared" si="18"/>
        <v>3.2139105616612484E-2</v>
      </c>
      <c r="AI46" s="24">
        <f t="shared" si="18"/>
        <v>1.8406476140432115E-2</v>
      </c>
      <c r="AJ46" s="24">
        <f t="shared" si="18"/>
        <v>1.3462318653914673E-2</v>
      </c>
      <c r="AK46" s="24">
        <f t="shared" si="18"/>
        <v>1.3362612309953503E-2</v>
      </c>
      <c r="AL46" s="24">
        <f t="shared" si="18"/>
        <v>4.2835370262505945E-2</v>
      </c>
      <c r="AM46" s="24">
        <f t="shared" si="18"/>
        <v>1.3626320321731278E-2</v>
      </c>
      <c r="AN46" s="24">
        <f t="shared" si="18"/>
        <v>-2.243398218042536E-4</v>
      </c>
      <c r="AO46" s="24">
        <f t="shared" si="36"/>
        <v>1.3463523519236187E-2</v>
      </c>
      <c r="AP46" s="24">
        <f t="shared" si="37"/>
        <v>1.5481869885134891E-2</v>
      </c>
      <c r="AQ46" s="24">
        <f t="shared" si="38"/>
        <v>2.3211735044788462E-2</v>
      </c>
      <c r="AR46" s="24">
        <f t="shared" si="39"/>
        <v>2.573381268620456E-2</v>
      </c>
      <c r="AS46" s="24" t="e">
        <f t="shared" si="39"/>
        <v>#DIV/0!</v>
      </c>
      <c r="AT46" s="24">
        <f t="shared" si="39"/>
        <v>1.9483197590960843E-2</v>
      </c>
      <c r="AU46" s="21"/>
      <c r="AV46" s="24">
        <f t="shared" si="34"/>
        <v>0.44825295739731064</v>
      </c>
      <c r="AW46" s="24">
        <f t="shared" si="34"/>
        <v>0.49834104812676139</v>
      </c>
      <c r="AX46" s="24">
        <f t="shared" si="34"/>
        <v>0.47072376703797225</v>
      </c>
      <c r="AY46" s="24">
        <f t="shared" si="34"/>
        <v>0.49981919714107681</v>
      </c>
      <c r="AZ46" s="24">
        <f t="shared" si="34"/>
        <v>0.2310382902591277</v>
      </c>
      <c r="BA46" s="24">
        <f t="shared" si="34"/>
        <v>0.48102725786350486</v>
      </c>
      <c r="BB46" s="24">
        <f t="shared" si="34"/>
        <v>0.50700091246712931</v>
      </c>
      <c r="BC46" s="24">
        <f t="shared" si="34"/>
        <v>0.38595622141530161</v>
      </c>
      <c r="BD46" s="24">
        <f t="shared" si="34"/>
        <v>0.42204775954385232</v>
      </c>
      <c r="BE46" s="24">
        <f t="shared" si="34"/>
        <v>0.54281297653095684</v>
      </c>
      <c r="BF46" s="24">
        <f t="shared" si="34"/>
        <v>0.34235664381276454</v>
      </c>
      <c r="BG46" s="24">
        <f t="shared" si="34"/>
        <v>0.46469493829310138</v>
      </c>
      <c r="BH46" s="24">
        <f t="shared" si="34"/>
        <v>0.53440021452186515</v>
      </c>
      <c r="BI46" s="24">
        <f t="shared" si="33"/>
        <v>0.63893098674694215</v>
      </c>
      <c r="BJ46" s="24">
        <f t="shared" si="33"/>
        <v>0.47861343041648508</v>
      </c>
      <c r="BK46" s="24">
        <f t="shared" si="33"/>
        <v>0.29628546723194393</v>
      </c>
      <c r="BL46" s="24">
        <f t="shared" si="33"/>
        <v>0.44825996801665102</v>
      </c>
      <c r="BM46" s="24">
        <f t="shared" si="33"/>
        <v>0.49859701331218154</v>
      </c>
      <c r="BN46" s="24">
        <f t="shared" si="33"/>
        <v>0.50145668145651179</v>
      </c>
      <c r="BO46" s="24">
        <f t="shared" si="33"/>
        <v>0.51115082610116747</v>
      </c>
      <c r="BP46" s="24" t="e">
        <f t="shared" si="33"/>
        <v>#DIV/0!</v>
      </c>
      <c r="BQ46" s="24">
        <f t="shared" si="33"/>
        <v>0.46547261007729612</v>
      </c>
      <c r="BR46" s="21"/>
      <c r="BS46" s="35">
        <f t="shared" si="11"/>
        <v>43952</v>
      </c>
      <c r="BT46" s="24">
        <f t="shared" si="41"/>
        <v>2.5424491981769159E-3</v>
      </c>
      <c r="BU46" s="24">
        <f t="shared" si="40"/>
        <v>1.5133270519197625E-4</v>
      </c>
      <c r="BV46" s="24">
        <f t="shared" si="40"/>
        <v>2.1566705029803105E-3</v>
      </c>
      <c r="BW46" s="24">
        <f t="shared" si="40"/>
        <v>4.9034499794776751E-5</v>
      </c>
      <c r="BX46" s="24">
        <f t="shared" si="40"/>
        <v>1.7038973887715139E-3</v>
      </c>
      <c r="BY46" s="24">
        <f t="shared" si="40"/>
        <v>5.5976635152743483E-4</v>
      </c>
      <c r="BZ46" s="24">
        <f t="shared" si="40"/>
        <v>2.5379823336813376E-3</v>
      </c>
      <c r="CA46" s="24">
        <f t="shared" si="40"/>
        <v>-4.6689969495963354E-5</v>
      </c>
      <c r="CB46" s="24">
        <f t="shared" si="40"/>
        <v>2.0852254991869578E-3</v>
      </c>
      <c r="CC46" s="24">
        <f t="shared" si="40"/>
        <v>3.6398273470288246E-4</v>
      </c>
      <c r="CD46" s="24">
        <f t="shared" si="40"/>
        <v>8.7081543769489643E-4</v>
      </c>
      <c r="CE46" s="24">
        <f t="shared" si="40"/>
        <v>4.8893997688154774E-4</v>
      </c>
      <c r="CF46" s="24">
        <f t="shared" si="14"/>
        <v>1.3463406659094589E-2</v>
      </c>
    </row>
    <row r="47" spans="1:84" x14ac:dyDescent="0.25">
      <c r="A47" s="31">
        <f>+[1]CUY!A48</f>
        <v>43983</v>
      </c>
      <c r="B47" s="17">
        <f>+[1]CUY!B48</f>
        <v>329.97919999999999</v>
      </c>
      <c r="C47" s="17">
        <f>+[1]CUY!C48</f>
        <v>344.75729999999999</v>
      </c>
      <c r="D47" s="17">
        <f>+[1]CUY!D48</f>
        <v>274.029</v>
      </c>
      <c r="E47" s="17">
        <f>+[1]CUY!E48</f>
        <v>280.32049999999998</v>
      </c>
      <c r="F47" s="17">
        <f>+[1]CUY!F48</f>
        <v>356.0926</v>
      </c>
      <c r="G47" s="17">
        <f>+[1]CUY!G48</f>
        <v>318.08969999999999</v>
      </c>
      <c r="H47" s="17">
        <f>+[1]CUY!H48</f>
        <v>363.79989999999998</v>
      </c>
      <c r="I47" s="17">
        <f>+[1]CUY!I48</f>
        <v>344.06130000000002</v>
      </c>
      <c r="J47" s="17">
        <f>+[1]CUY!J48</f>
        <v>339.91340000000002</v>
      </c>
      <c r="K47" s="17">
        <f>+[1]CUY!K48</f>
        <v>326.94389999999999</v>
      </c>
      <c r="L47" s="17">
        <f>+[1]CUY!L48</f>
        <v>285.62380000000002</v>
      </c>
      <c r="M47" s="17">
        <f>+[1]CUY!M48</f>
        <v>311.60340000000002</v>
      </c>
      <c r="N47" s="17">
        <f>+[1]CUY!N48</f>
        <v>326.4502</v>
      </c>
      <c r="O47" s="18">
        <f>+[1]CUY!R48</f>
        <v>308.29809999999998</v>
      </c>
      <c r="P47" s="19">
        <f>+[1]CUY!S48</f>
        <v>329.06729999999999</v>
      </c>
      <c r="Q47" s="20">
        <f>+[1]CUY!T48</f>
        <v>345.17790000000002</v>
      </c>
      <c r="R47" s="18">
        <f t="shared" si="4"/>
        <v>329.97638618000002</v>
      </c>
      <c r="S47" s="19">
        <f t="shared" si="5"/>
        <v>321.32381639491393</v>
      </c>
      <c r="T47" s="19">
        <f t="shared" si="6"/>
        <v>307.06285513482504</v>
      </c>
      <c r="U47" s="19">
        <f t="shared" si="7"/>
        <v>305.95243984291329</v>
      </c>
      <c r="V47" s="19"/>
      <c r="W47" s="20">
        <f t="shared" si="8"/>
        <v>323.73311101759759</v>
      </c>
      <c r="X47" s="21"/>
      <c r="Y47" s="41">
        <f t="shared" si="18"/>
        <v>2.3283651331019284E-2</v>
      </c>
      <c r="Z47" s="24">
        <f t="shared" si="18"/>
        <v>1.2231966063714905E-2</v>
      </c>
      <c r="AA47" s="24">
        <f t="shared" si="18"/>
        <v>3.7946174929207377E-2</v>
      </c>
      <c r="AB47" s="24">
        <f t="shared" si="18"/>
        <v>0.10073523579456434</v>
      </c>
      <c r="AC47" s="24">
        <f t="shared" si="18"/>
        <v>7.2403445337054784E-3</v>
      </c>
      <c r="AD47" s="24">
        <f t="shared" si="18"/>
        <v>2.3200808293695419E-2</v>
      </c>
      <c r="AE47" s="24">
        <f t="shared" si="18"/>
        <v>1.6031121058549314E-2</v>
      </c>
      <c r="AF47" s="24">
        <f t="shared" si="18"/>
        <v>1.7180187086419219E-2</v>
      </c>
      <c r="AG47" s="24">
        <f t="shared" si="18"/>
        <v>5.6207814184936478E-3</v>
      </c>
      <c r="AH47" s="24">
        <f t="shared" si="18"/>
        <v>3.1103024867092488E-2</v>
      </c>
      <c r="AI47" s="24">
        <f t="shared" si="18"/>
        <v>-1.5457971237404777E-3</v>
      </c>
      <c r="AJ47" s="24">
        <f t="shared" si="18"/>
        <v>2.3283383681435232E-2</v>
      </c>
      <c r="AK47" s="24">
        <f t="shared" si="18"/>
        <v>4.411160664150815E-3</v>
      </c>
      <c r="AL47" s="24">
        <f t="shared" si="18"/>
        <v>8.2323059450901015E-2</v>
      </c>
      <c r="AM47" s="24">
        <f t="shared" si="18"/>
        <v>1.9919700074758184E-2</v>
      </c>
      <c r="AN47" s="24">
        <f t="shared" si="18"/>
        <v>5.9029183251868567E-3</v>
      </c>
      <c r="AO47" s="24">
        <f t="shared" si="36"/>
        <v>2.328246336603379E-2</v>
      </c>
      <c r="AP47" s="24">
        <f t="shared" si="37"/>
        <v>2.9299252160768452E-2</v>
      </c>
      <c r="AQ47" s="24">
        <f t="shared" si="38"/>
        <v>4.4626248961503467E-2</v>
      </c>
      <c r="AR47" s="24">
        <f t="shared" si="39"/>
        <v>5.0081383799876367E-2</v>
      </c>
      <c r="AS47" s="24" t="e">
        <f t="shared" si="39"/>
        <v>#DIV/0!</v>
      </c>
      <c r="AT47" s="24">
        <f t="shared" si="39"/>
        <v>3.2032995284997368E-2</v>
      </c>
      <c r="AU47" s="21"/>
      <c r="AV47" s="24">
        <f t="shared" si="34"/>
        <v>0.44406288633852276</v>
      </c>
      <c r="AW47" s="24">
        <f t="shared" si="34"/>
        <v>0.48062303813548946</v>
      </c>
      <c r="AX47" s="24">
        <f t="shared" si="34"/>
        <v>0.48314508224359853</v>
      </c>
      <c r="AY47" s="24">
        <f t="shared" si="34"/>
        <v>0.60458673321904177</v>
      </c>
      <c r="AZ47" s="24">
        <f t="shared" si="34"/>
        <v>0.21162462469819343</v>
      </c>
      <c r="BA47" s="24">
        <f t="shared" si="34"/>
        <v>0.47702755411918751</v>
      </c>
      <c r="BB47" s="24">
        <f t="shared" si="34"/>
        <v>0.46095224556212533</v>
      </c>
      <c r="BC47" s="24">
        <f t="shared" si="34"/>
        <v>0.39362538084965215</v>
      </c>
      <c r="BD47" s="24">
        <f t="shared" si="34"/>
        <v>0.34132466669455241</v>
      </c>
      <c r="BE47" s="24">
        <f t="shared" si="34"/>
        <v>0.55042373665019717</v>
      </c>
      <c r="BF47" s="24">
        <f t="shared" si="34"/>
        <v>0.32084645514536891</v>
      </c>
      <c r="BG47" s="24">
        <f t="shared" si="34"/>
        <v>0.46515544772329753</v>
      </c>
      <c r="BH47" s="24">
        <f t="shared" si="34"/>
        <v>0.49315878015245818</v>
      </c>
      <c r="BI47" s="24">
        <f t="shared" si="33"/>
        <v>0.73761022169743518</v>
      </c>
      <c r="BJ47" s="24">
        <f t="shared" si="33"/>
        <v>0.4684683036367725</v>
      </c>
      <c r="BK47" s="24">
        <f t="shared" si="33"/>
        <v>0.27046987943381717</v>
      </c>
      <c r="BL47" s="24">
        <f t="shared" si="33"/>
        <v>0.4440683528484366</v>
      </c>
      <c r="BM47" s="24">
        <f t="shared" si="33"/>
        <v>0.50369443737137343</v>
      </c>
      <c r="BN47" s="24">
        <f t="shared" si="33"/>
        <v>0.52741412788728836</v>
      </c>
      <c r="BO47" s="24">
        <f t="shared" si="33"/>
        <v>0.54375291163837813</v>
      </c>
      <c r="BP47" s="24" t="e">
        <f t="shared" si="33"/>
        <v>#DIV/0!</v>
      </c>
      <c r="BQ47" s="24">
        <f t="shared" si="33"/>
        <v>0.47085585166205357</v>
      </c>
      <c r="BR47" s="21"/>
      <c r="BS47" s="35">
        <f t="shared" si="11"/>
        <v>43983</v>
      </c>
      <c r="BT47" s="24">
        <f t="shared" si="41"/>
        <v>3.6716665596802441E-3</v>
      </c>
      <c r="BU47" s="24">
        <f t="shared" si="40"/>
        <v>1.1090915180253453E-3</v>
      </c>
      <c r="BV47" s="24">
        <f t="shared" si="40"/>
        <v>9.0532628525550659E-3</v>
      </c>
      <c r="BW47" s="24">
        <f t="shared" si="40"/>
        <v>7.0487402119075507E-4</v>
      </c>
      <c r="BX47" s="24">
        <f t="shared" si="40"/>
        <v>1.4046268360959099E-3</v>
      </c>
      <c r="BY47" s="24">
        <f t="shared" si="40"/>
        <v>1.3172270738227817E-3</v>
      </c>
      <c r="BZ47" s="24">
        <f t="shared" si="40"/>
        <v>2.1805229557147797E-3</v>
      </c>
      <c r="CA47" s="24">
        <f t="shared" si="40"/>
        <v>1.4905986865791629E-4</v>
      </c>
      <c r="CB47" s="24">
        <f t="shared" si="40"/>
        <v>2.0551927011088385E-3</v>
      </c>
      <c r="CC47" s="24">
        <f t="shared" si="40"/>
        <v>-3.0716818168706201E-5</v>
      </c>
      <c r="CD47" s="24">
        <f t="shared" si="40"/>
        <v>1.5060951236220092E-3</v>
      </c>
      <c r="CE47" s="24">
        <f t="shared" si="40"/>
        <v>1.6138916720857463E-4</v>
      </c>
      <c r="CF47" s="24">
        <f t="shared" si="14"/>
        <v>2.3282291859513516E-2</v>
      </c>
    </row>
    <row r="48" spans="1:84" x14ac:dyDescent="0.25">
      <c r="A48" s="31">
        <f>+[1]CUY!A49</f>
        <v>44013</v>
      </c>
      <c r="B48" s="17">
        <f>+[1]CUY!B49</f>
        <v>337.45519999999999</v>
      </c>
      <c r="C48" s="17">
        <f>+[1]CUY!C49</f>
        <v>348.43049999999999</v>
      </c>
      <c r="D48" s="17">
        <f>+[1]CUY!D49</f>
        <v>278.15309999999999</v>
      </c>
      <c r="E48" s="17">
        <f>+[1]CUY!E49</f>
        <v>296.42250000000001</v>
      </c>
      <c r="F48" s="17">
        <f>+[1]CUY!F49</f>
        <v>361.74090000000001</v>
      </c>
      <c r="G48" s="17">
        <f>+[1]CUY!G49</f>
        <v>329.95530000000002</v>
      </c>
      <c r="H48" s="17">
        <f>+[1]CUY!H49</f>
        <v>375.71929999999998</v>
      </c>
      <c r="I48" s="17">
        <f>+[1]CUY!I49</f>
        <v>351.43979999999999</v>
      </c>
      <c r="J48" s="17">
        <f>+[1]CUY!J49</f>
        <v>347.7045</v>
      </c>
      <c r="K48" s="17">
        <f>+[1]CUY!K49</f>
        <v>333.51060000000001</v>
      </c>
      <c r="L48" s="17">
        <f>+[1]CUY!L49</f>
        <v>286.45800000000003</v>
      </c>
      <c r="M48" s="17">
        <f>+[1]CUY!M49</f>
        <v>318.66309999999999</v>
      </c>
      <c r="N48" s="17">
        <f>+[1]CUY!N49</f>
        <v>334.43860000000001</v>
      </c>
      <c r="O48" s="18">
        <f>+[1]CUY!R49</f>
        <v>319.05520000000001</v>
      </c>
      <c r="P48" s="19">
        <f>+[1]CUY!S49</f>
        <v>337.3673</v>
      </c>
      <c r="Q48" s="20">
        <f>+[1]CUY!T49</f>
        <v>348.12459999999999</v>
      </c>
      <c r="R48" s="18">
        <f t="shared" si="4"/>
        <v>337.45216193000005</v>
      </c>
      <c r="S48" s="19">
        <f t="shared" si="5"/>
        <v>328.77867308900517</v>
      </c>
      <c r="T48" s="19">
        <f t="shared" si="6"/>
        <v>317.9418508032129</v>
      </c>
      <c r="U48" s="19">
        <f t="shared" si="7"/>
        <v>317.7654653338094</v>
      </c>
      <c r="V48" s="19"/>
      <c r="W48" s="20">
        <f t="shared" si="8"/>
        <v>333.86980468630458</v>
      </c>
      <c r="X48" s="21"/>
      <c r="Y48" s="41">
        <f t="shared" si="18"/>
        <v>2.2655973467418544E-2</v>
      </c>
      <c r="Z48" s="24">
        <f t="shared" si="18"/>
        <v>1.0654451696889389E-2</v>
      </c>
      <c r="AA48" s="24">
        <f t="shared" si="18"/>
        <v>1.5049866984881088E-2</v>
      </c>
      <c r="AB48" s="24">
        <f t="shared" si="18"/>
        <v>5.7441392976967487E-2</v>
      </c>
      <c r="AC48" s="24">
        <f t="shared" si="18"/>
        <v>1.5861885363526174E-2</v>
      </c>
      <c r="AD48" s="24">
        <f t="shared" si="18"/>
        <v>3.7302685374597244E-2</v>
      </c>
      <c r="AE48" s="24">
        <f t="shared" si="18"/>
        <v>3.2763615383071931E-2</v>
      </c>
      <c r="AF48" s="24">
        <f t="shared" si="18"/>
        <v>2.1445306403248487E-2</v>
      </c>
      <c r="AG48" s="24">
        <f t="shared" si="18"/>
        <v>2.2920838072285399E-2</v>
      </c>
      <c r="AH48" s="24">
        <f t="shared" si="18"/>
        <v>2.0085097168046406E-2</v>
      </c>
      <c r="AI48" s="24">
        <f t="shared" si="18"/>
        <v>2.9206249619255775E-3</v>
      </c>
      <c r="AJ48" s="24">
        <f t="shared" si="18"/>
        <v>2.2656042905821794E-2</v>
      </c>
      <c r="AK48" s="24">
        <f t="shared" si="18"/>
        <v>2.4470501166793612E-2</v>
      </c>
      <c r="AL48" s="24">
        <f t="shared" si="18"/>
        <v>3.4891878996335057E-2</v>
      </c>
      <c r="AM48" s="24">
        <f t="shared" si="18"/>
        <v>2.522280396745602E-2</v>
      </c>
      <c r="AN48" s="24">
        <f t="shared" si="18"/>
        <v>8.5367574227666054E-3</v>
      </c>
      <c r="AO48" s="24">
        <f t="shared" si="36"/>
        <v>2.2655487068465652E-2</v>
      </c>
      <c r="AP48" s="24">
        <f t="shared" si="37"/>
        <v>2.3200448624477454E-2</v>
      </c>
      <c r="AQ48" s="24">
        <f t="shared" si="38"/>
        <v>3.5429214203102299E-2</v>
      </c>
      <c r="AR48" s="24">
        <f t="shared" si="39"/>
        <v>3.8610659542252179E-2</v>
      </c>
      <c r="AS48" s="24" t="e">
        <f t="shared" si="39"/>
        <v>#DIV/0!</v>
      </c>
      <c r="AT48" s="24">
        <f t="shared" si="39"/>
        <v>3.131188415310393E-2</v>
      </c>
      <c r="AU48" s="21"/>
      <c r="AV48" s="24">
        <f t="shared" si="34"/>
        <v>0.43652790022404298</v>
      </c>
      <c r="AW48" s="24">
        <f t="shared" si="34"/>
        <v>0.46858951879663757</v>
      </c>
      <c r="AX48" s="24">
        <f t="shared" si="34"/>
        <v>0.49718221766736059</v>
      </c>
      <c r="AY48" s="24">
        <f t="shared" si="34"/>
        <v>0.6875583896996158</v>
      </c>
      <c r="AZ48" s="24">
        <f t="shared" si="34"/>
        <v>0.18241869951917589</v>
      </c>
      <c r="BA48" s="24">
        <f t="shared" si="34"/>
        <v>0.48793929467534203</v>
      </c>
      <c r="BB48" s="24">
        <f t="shared" si="34"/>
        <v>0.45297562397978863</v>
      </c>
      <c r="BC48" s="24">
        <f t="shared" si="34"/>
        <v>0.37549447026955307</v>
      </c>
      <c r="BD48" s="24">
        <f t="shared" ref="BD48:BK83" si="42">+J48/J36-1</f>
        <v>0.36354919772423178</v>
      </c>
      <c r="BE48" s="24">
        <f t="shared" si="42"/>
        <v>0.51441188423631345</v>
      </c>
      <c r="BF48" s="24">
        <f t="shared" si="42"/>
        <v>0.31060312138559065</v>
      </c>
      <c r="BG48" s="24">
        <f t="shared" si="42"/>
        <v>0.41634087498844385</v>
      </c>
      <c r="BH48" s="24">
        <f t="shared" si="42"/>
        <v>0.4885571474988093</v>
      </c>
      <c r="BI48" s="24">
        <f t="shared" si="33"/>
        <v>0.74467133399426166</v>
      </c>
      <c r="BJ48" s="24">
        <f t="shared" si="33"/>
        <v>0.46865335724733592</v>
      </c>
      <c r="BK48" s="24">
        <f t="shared" si="33"/>
        <v>0.23813602031238945</v>
      </c>
      <c r="BL48" s="24">
        <f t="shared" si="33"/>
        <v>0.43653203214204317</v>
      </c>
      <c r="BM48" s="24">
        <f t="shared" si="33"/>
        <v>0.50188026282501252</v>
      </c>
      <c r="BN48" s="24">
        <f t="shared" si="33"/>
        <v>0.53336654231861336</v>
      </c>
      <c r="BO48" s="24">
        <f t="shared" si="33"/>
        <v>0.56508065789968498</v>
      </c>
      <c r="BP48" s="24" t="e">
        <f t="shared" si="33"/>
        <v>#DIV/0!</v>
      </c>
      <c r="BQ48" s="24">
        <f t="shared" si="33"/>
        <v>0.47585622986114529</v>
      </c>
      <c r="BR48" s="21"/>
      <c r="BS48" s="35">
        <f t="shared" si="11"/>
        <v>44013</v>
      </c>
      <c r="BT48" s="24">
        <f t="shared" si="41"/>
        <v>3.1636037665404436E-3</v>
      </c>
      <c r="BU48" s="24">
        <f t="shared" si="40"/>
        <v>4.4618075927209947E-4</v>
      </c>
      <c r="BV48" s="24">
        <f t="shared" si="40"/>
        <v>5.5531003166260284E-3</v>
      </c>
      <c r="BW48" s="24">
        <f t="shared" si="40"/>
        <v>1.5200019880040941E-3</v>
      </c>
      <c r="BX48" s="24">
        <f t="shared" si="40"/>
        <v>2.2582019715182101E-3</v>
      </c>
      <c r="BY48" s="24">
        <f t="shared" si="40"/>
        <v>2.6730036317440605E-3</v>
      </c>
      <c r="BZ48" s="24">
        <f t="shared" si="40"/>
        <v>2.7056205360822647E-3</v>
      </c>
      <c r="CA48" s="24">
        <f t="shared" si="40"/>
        <v>5.9735531815338454E-4</v>
      </c>
      <c r="CB48" s="24">
        <f t="shared" si="40"/>
        <v>1.3373031997168359E-3</v>
      </c>
      <c r="CC48" s="24">
        <f t="shared" si="40"/>
        <v>5.6628054131897465E-5</v>
      </c>
      <c r="CD48" s="24">
        <f t="shared" si="40"/>
        <v>1.4655149476088115E-3</v>
      </c>
      <c r="CE48" s="24">
        <f t="shared" si="40"/>
        <v>8.7877938973123296E-4</v>
      </c>
      <c r="CF48" s="24">
        <f t="shared" si="14"/>
        <v>2.265529387912936E-2</v>
      </c>
    </row>
    <row r="49" spans="1:84" x14ac:dyDescent="0.25">
      <c r="A49" s="31">
        <f>+[1]CUY!A50</f>
        <v>44044</v>
      </c>
      <c r="B49" s="17">
        <f>+[1]CUY!B50</f>
        <v>346.53800000000001</v>
      </c>
      <c r="C49" s="17">
        <f>+[1]CUY!C50</f>
        <v>359.84199999999998</v>
      </c>
      <c r="D49" s="17">
        <f>+[1]CUY!D50</f>
        <v>281.00940000000003</v>
      </c>
      <c r="E49" s="17">
        <f>+[1]CUY!E50</f>
        <v>303.46730000000002</v>
      </c>
      <c r="F49" s="17">
        <f>+[1]CUY!F50</f>
        <v>373.2251</v>
      </c>
      <c r="G49" s="17">
        <f>+[1]CUY!G50</f>
        <v>343.1694</v>
      </c>
      <c r="H49" s="17">
        <f>+[1]CUY!H50</f>
        <v>386.08780000000002</v>
      </c>
      <c r="I49" s="17">
        <f>+[1]CUY!I50</f>
        <v>362.13099999999997</v>
      </c>
      <c r="J49" s="17">
        <f>+[1]CUY!J50</f>
        <v>346.78039999999999</v>
      </c>
      <c r="K49" s="17">
        <f>+[1]CUY!K50</f>
        <v>342.61099999999999</v>
      </c>
      <c r="L49" s="17">
        <f>+[1]CUY!L50</f>
        <v>285.7398</v>
      </c>
      <c r="M49" s="17">
        <f>+[1]CUY!M50</f>
        <v>323.11500000000001</v>
      </c>
      <c r="N49" s="17">
        <f>+[1]CUY!N50</f>
        <v>338.50909999999999</v>
      </c>
      <c r="O49" s="18">
        <f>+[1]CUY!R50</f>
        <v>329.70710000000003</v>
      </c>
      <c r="P49" s="19">
        <f>+[1]CUY!S50</f>
        <v>347.69580000000002</v>
      </c>
      <c r="Q49" s="20">
        <f>+[1]CUY!T50</f>
        <v>352.27420000000001</v>
      </c>
      <c r="R49" s="18">
        <f t="shared" si="4"/>
        <v>346.53431878999999</v>
      </c>
      <c r="S49" s="19">
        <f t="shared" si="5"/>
        <v>337.81520728496628</v>
      </c>
      <c r="T49" s="19">
        <f t="shared" si="6"/>
        <v>325.67508344807806</v>
      </c>
      <c r="U49" s="19">
        <f t="shared" si="7"/>
        <v>326.30116597643706</v>
      </c>
      <c r="V49" s="19"/>
      <c r="W49" s="20">
        <f t="shared" si="8"/>
        <v>342.30952645371082</v>
      </c>
      <c r="X49" s="21"/>
      <c r="Y49" s="41">
        <f t="shared" si="18"/>
        <v>2.6915572793070108E-2</v>
      </c>
      <c r="Z49" s="24">
        <f t="shared" si="18"/>
        <v>3.2751151233890274E-2</v>
      </c>
      <c r="AA49" s="24">
        <f t="shared" si="18"/>
        <v>1.0268805201164577E-2</v>
      </c>
      <c r="AB49" s="24">
        <f t="shared" si="18"/>
        <v>2.3766077136519792E-2</v>
      </c>
      <c r="AC49" s="24">
        <f t="shared" si="18"/>
        <v>3.1747032199013203E-2</v>
      </c>
      <c r="AD49" s="24">
        <f t="shared" ref="Y49:AN65" si="43">+G49/G48-1</f>
        <v>4.0048151976949553E-2</v>
      </c>
      <c r="AE49" s="24">
        <f t="shared" si="43"/>
        <v>2.7596399759075574E-2</v>
      </c>
      <c r="AF49" s="24">
        <f t="shared" si="43"/>
        <v>3.0421141828557818E-2</v>
      </c>
      <c r="AG49" s="24">
        <f t="shared" si="43"/>
        <v>-2.6577165380373691E-3</v>
      </c>
      <c r="AH49" s="24">
        <f t="shared" si="43"/>
        <v>2.7286688938822357E-2</v>
      </c>
      <c r="AI49" s="24">
        <f t="shared" si="43"/>
        <v>-2.5071738265296517E-3</v>
      </c>
      <c r="AJ49" s="24">
        <f t="shared" si="43"/>
        <v>1.3970553854525392E-2</v>
      </c>
      <c r="AK49" s="24">
        <f t="shared" si="43"/>
        <v>1.2171142924291667E-2</v>
      </c>
      <c r="AL49" s="24">
        <f t="shared" si="43"/>
        <v>3.3385758953309752E-2</v>
      </c>
      <c r="AM49" s="24">
        <f t="shared" si="43"/>
        <v>3.0615000327536279E-2</v>
      </c>
      <c r="AN49" s="24">
        <f t="shared" si="43"/>
        <v>1.1919870069509564E-2</v>
      </c>
      <c r="AO49" s="24">
        <f t="shared" si="36"/>
        <v>2.6913909242886724E-2</v>
      </c>
      <c r="AP49" s="24">
        <f t="shared" si="37"/>
        <v>2.7485159274655224E-2</v>
      </c>
      <c r="AQ49" s="24">
        <f t="shared" si="38"/>
        <v>2.4322789294107583E-2</v>
      </c>
      <c r="AR49" s="24">
        <f t="shared" si="39"/>
        <v>2.6861637194151911E-2</v>
      </c>
      <c r="AS49" s="24" t="e">
        <f t="shared" si="39"/>
        <v>#DIV/0!</v>
      </c>
      <c r="AT49" s="24">
        <f t="shared" si="39"/>
        <v>2.5278481758288951E-2</v>
      </c>
      <c r="AU49" s="21"/>
      <c r="AV49" s="24">
        <f t="shared" ref="AV49:BC80" si="44">+B49/B37-1</f>
        <v>0.41337588086690613</v>
      </c>
      <c r="AW49" s="24">
        <f t="shared" si="44"/>
        <v>0.43858771002608177</v>
      </c>
      <c r="AX49" s="24">
        <f t="shared" si="44"/>
        <v>0.45211738503594012</v>
      </c>
      <c r="AY49" s="24">
        <f t="shared" si="44"/>
        <v>0.67411392041943996</v>
      </c>
      <c r="AZ49" s="24">
        <f t="shared" si="44"/>
        <v>0.16186723041870166</v>
      </c>
      <c r="BA49" s="24">
        <f t="shared" si="44"/>
        <v>0.47600376775814102</v>
      </c>
      <c r="BB49" s="24">
        <f t="shared" si="44"/>
        <v>0.42931374113314358</v>
      </c>
      <c r="BC49" s="24">
        <f t="shared" si="44"/>
        <v>0.37703128951115961</v>
      </c>
      <c r="BD49" s="24">
        <f t="shared" si="42"/>
        <v>0.34242788010218184</v>
      </c>
      <c r="BE49" s="24">
        <f t="shared" si="42"/>
        <v>0.49512681113567503</v>
      </c>
      <c r="BF49" s="24">
        <f t="shared" si="42"/>
        <v>0.28261320391382672</v>
      </c>
      <c r="BG49" s="24">
        <f t="shared" si="42"/>
        <v>0.3711735911749916</v>
      </c>
      <c r="BH49" s="24">
        <f t="shared" si="42"/>
        <v>0.43658974221864599</v>
      </c>
      <c r="BI49" s="24">
        <f t="shared" si="33"/>
        <v>0.71070153856052021</v>
      </c>
      <c r="BJ49" s="24">
        <f t="shared" si="33"/>
        <v>0.44599715538107088</v>
      </c>
      <c r="BK49" s="24">
        <f t="shared" si="33"/>
        <v>0.21407841322150012</v>
      </c>
      <c r="BL49" s="24">
        <f t="shared" si="33"/>
        <v>0.41337896290892817</v>
      </c>
      <c r="BM49" s="24">
        <f t="shared" si="33"/>
        <v>0.47291901981154449</v>
      </c>
      <c r="BN49" s="24">
        <f t="shared" si="33"/>
        <v>0.5072277922950843</v>
      </c>
      <c r="BO49" s="24">
        <f t="shared" si="33"/>
        <v>0.54433663821981493</v>
      </c>
      <c r="BP49" s="24" t="e">
        <f t="shared" si="33"/>
        <v>#DIV/0!</v>
      </c>
      <c r="BQ49" s="24">
        <f t="shared" si="33"/>
        <v>0.4606865191559113</v>
      </c>
      <c r="BR49" s="21"/>
      <c r="BS49" s="35">
        <f t="shared" si="11"/>
        <v>44044</v>
      </c>
      <c r="BT49" s="24">
        <f t="shared" si="41"/>
        <v>9.6106040149922037E-3</v>
      </c>
      <c r="BU49" s="24">
        <f t="shared" si="40"/>
        <v>3.0217317735806463E-4</v>
      </c>
      <c r="BV49" s="24">
        <f t="shared" si="40"/>
        <v>2.3757175470995886E-3</v>
      </c>
      <c r="BW49" s="24">
        <f t="shared" si="40"/>
        <v>3.0220217676301892E-3</v>
      </c>
      <c r="BX49" s="24">
        <f t="shared" si="40"/>
        <v>2.4591278486744265E-3</v>
      </c>
      <c r="BY49" s="24">
        <f t="shared" si="40"/>
        <v>2.2736914411157481E-3</v>
      </c>
      <c r="BZ49" s="24">
        <f t="shared" si="40"/>
        <v>3.8335020470865394E-3</v>
      </c>
      <c r="CA49" s="24">
        <f t="shared" si="40"/>
        <v>-6.9282470680553294E-5</v>
      </c>
      <c r="CB49" s="24">
        <f t="shared" si="40"/>
        <v>1.8122313124823639E-3</v>
      </c>
      <c r="CC49" s="24">
        <f t="shared" si="40"/>
        <v>-4.7673528219451193E-5</v>
      </c>
      <c r="CD49" s="24">
        <f t="shared" si="40"/>
        <v>9.0369077139721549E-4</v>
      </c>
      <c r="CE49" s="24">
        <f t="shared" si="40"/>
        <v>4.3786301114932981E-4</v>
      </c>
      <c r="CF49" s="24">
        <f t="shared" si="14"/>
        <v>2.6913666940085665E-2</v>
      </c>
    </row>
    <row r="50" spans="1:84" x14ac:dyDescent="0.25">
      <c r="A50" s="31">
        <f>+[1]CUY!A51</f>
        <v>44075</v>
      </c>
      <c r="B50" s="17">
        <f>+[1]CUY!B51</f>
        <v>358.89580000000001</v>
      </c>
      <c r="C50" s="17">
        <f>+[1]CUY!C51</f>
        <v>371.12599999999998</v>
      </c>
      <c r="D50" s="17">
        <f>+[1]CUY!D51</f>
        <v>293.21420000000001</v>
      </c>
      <c r="E50" s="17">
        <f>+[1]CUY!E51</f>
        <v>331.8143</v>
      </c>
      <c r="F50" s="17">
        <f>+[1]CUY!F51</f>
        <v>385.50450000000001</v>
      </c>
      <c r="G50" s="17">
        <f>+[1]CUY!G51</f>
        <v>350.82979999999998</v>
      </c>
      <c r="H50" s="17">
        <f>+[1]CUY!H51</f>
        <v>400.1388</v>
      </c>
      <c r="I50" s="17">
        <f>+[1]CUY!I51</f>
        <v>378.43639999999999</v>
      </c>
      <c r="J50" s="17">
        <f>+[1]CUY!J51</f>
        <v>348.70319999999998</v>
      </c>
      <c r="K50" s="17">
        <f>+[1]CUY!K51</f>
        <v>349.27</v>
      </c>
      <c r="L50" s="17">
        <f>+[1]CUY!L51</f>
        <v>288.8698</v>
      </c>
      <c r="M50" s="17">
        <f>+[1]CUY!M51</f>
        <v>327.79680000000002</v>
      </c>
      <c r="N50" s="17">
        <f>+[1]CUY!N51</f>
        <v>338.9699</v>
      </c>
      <c r="O50" s="18">
        <f>+[1]CUY!R51</f>
        <v>358.87849999999997</v>
      </c>
      <c r="P50" s="19">
        <f>+[1]CUY!S51</f>
        <v>357.85640000000001</v>
      </c>
      <c r="Q50" s="20">
        <f>+[1]CUY!T51</f>
        <v>362.28309999999999</v>
      </c>
      <c r="R50" s="18">
        <f t="shared" si="4"/>
        <v>358.89071676999993</v>
      </c>
      <c r="S50" s="19">
        <f t="shared" si="5"/>
        <v>349.98349602094231</v>
      </c>
      <c r="T50" s="19">
        <f t="shared" si="6"/>
        <v>338.56055923694777</v>
      </c>
      <c r="U50" s="19">
        <f t="shared" si="7"/>
        <v>341.19289593002497</v>
      </c>
      <c r="V50" s="19"/>
      <c r="W50" s="20">
        <f t="shared" si="8"/>
        <v>356.27788873374141</v>
      </c>
      <c r="X50" s="21"/>
      <c r="Y50" s="41">
        <f t="shared" si="43"/>
        <v>3.5660735619181816E-2</v>
      </c>
      <c r="Z50" s="24">
        <f t="shared" si="43"/>
        <v>3.1358207213165734E-2</v>
      </c>
      <c r="AA50" s="24">
        <f t="shared" si="43"/>
        <v>4.3431999071917193E-2</v>
      </c>
      <c r="AB50" s="24">
        <f t="shared" si="43"/>
        <v>9.3410393805197334E-2</v>
      </c>
      <c r="AC50" s="24">
        <f t="shared" si="43"/>
        <v>3.2900788291033933E-2</v>
      </c>
      <c r="AD50" s="24">
        <f t="shared" si="43"/>
        <v>2.2322503113622494E-2</v>
      </c>
      <c r="AE50" s="24">
        <f t="shared" si="43"/>
        <v>3.6393276348022363E-2</v>
      </c>
      <c r="AF50" s="24">
        <f t="shared" si="43"/>
        <v>4.502624740770611E-2</v>
      </c>
      <c r="AG50" s="24">
        <f t="shared" si="43"/>
        <v>5.5447193670692396E-3</v>
      </c>
      <c r="AH50" s="24">
        <f t="shared" si="43"/>
        <v>1.9436036788077482E-2</v>
      </c>
      <c r="AI50" s="24">
        <f t="shared" si="43"/>
        <v>1.0954021805852809E-2</v>
      </c>
      <c r="AJ50" s="24">
        <f t="shared" si="43"/>
        <v>1.4489578014019733E-2</v>
      </c>
      <c r="AK50" s="24">
        <f t="shared" si="43"/>
        <v>1.3612632570292327E-3</v>
      </c>
      <c r="AL50" s="24">
        <f t="shared" si="43"/>
        <v>8.8476711602510028E-2</v>
      </c>
      <c r="AM50" s="24">
        <f t="shared" si="43"/>
        <v>2.9222671082020479E-2</v>
      </c>
      <c r="AN50" s="24">
        <f t="shared" si="43"/>
        <v>2.8412242508818464E-2</v>
      </c>
      <c r="AO50" s="24">
        <f t="shared" si="36"/>
        <v>3.5657068607648945E-2</v>
      </c>
      <c r="AP50" s="24">
        <f t="shared" si="37"/>
        <v>3.6020547546609993E-2</v>
      </c>
      <c r="AQ50" s="24">
        <f t="shared" si="38"/>
        <v>3.9565433291503416E-2</v>
      </c>
      <c r="AR50" s="24">
        <f t="shared" si="39"/>
        <v>4.5637991850336457E-2</v>
      </c>
      <c r="AS50" s="24" t="e">
        <f t="shared" si="39"/>
        <v>#DIV/0!</v>
      </c>
      <c r="AT50" s="24">
        <f t="shared" si="39"/>
        <v>4.0806232957467659E-2</v>
      </c>
      <c r="AU50" s="21"/>
      <c r="AV50" s="24">
        <f t="shared" si="44"/>
        <v>0.38320936076403078</v>
      </c>
      <c r="AW50" s="24">
        <f t="shared" si="44"/>
        <v>0.40880229067123919</v>
      </c>
      <c r="AX50" s="24">
        <f t="shared" si="44"/>
        <v>0.43531085310706241</v>
      </c>
      <c r="AY50" s="24">
        <f t="shared" si="44"/>
        <v>0.71008945371748045</v>
      </c>
      <c r="AZ50" s="24">
        <f t="shared" si="44"/>
        <v>0.1638043853327944</v>
      </c>
      <c r="BA50" s="24">
        <f t="shared" si="44"/>
        <v>0.39987550625461354</v>
      </c>
      <c r="BB50" s="24">
        <f t="shared" si="44"/>
        <v>0.3636327388707381</v>
      </c>
      <c r="BC50" s="24">
        <f t="shared" si="44"/>
        <v>0.37088710033826922</v>
      </c>
      <c r="BD50" s="24">
        <f t="shared" si="42"/>
        <v>0.27861062098764888</v>
      </c>
      <c r="BE50" s="24">
        <f t="shared" si="42"/>
        <v>0.40271498664434757</v>
      </c>
      <c r="BF50" s="24">
        <f t="shared" si="42"/>
        <v>0.28720105874332158</v>
      </c>
      <c r="BG50" s="24">
        <f t="shared" si="42"/>
        <v>0.3241238904092989</v>
      </c>
      <c r="BH50" s="24">
        <f t="shared" si="42"/>
        <v>0.31825091848246889</v>
      </c>
      <c r="BI50" s="24">
        <f t="shared" si="33"/>
        <v>0.72221944952860451</v>
      </c>
      <c r="BJ50" s="24">
        <f t="shared" si="33"/>
        <v>0.39833757691989069</v>
      </c>
      <c r="BK50" s="24">
        <f t="shared" si="33"/>
        <v>0.2082865710509314</v>
      </c>
      <c r="BL50" s="24">
        <f t="shared" si="33"/>
        <v>0.38320772843018802</v>
      </c>
      <c r="BM50" s="24">
        <f t="shared" si="33"/>
        <v>0.43532014017431075</v>
      </c>
      <c r="BN50" s="24">
        <f t="shared" si="33"/>
        <v>0.45987862256205769</v>
      </c>
      <c r="BO50" s="24">
        <f t="shared" si="33"/>
        <v>0.49591281816441013</v>
      </c>
      <c r="BP50" s="24" t="e">
        <f t="shared" si="33"/>
        <v>#DIV/0!</v>
      </c>
      <c r="BQ50" s="24">
        <f t="shared" si="33"/>
        <v>0.42261351602400588</v>
      </c>
      <c r="BR50" s="21"/>
      <c r="BS50" s="35">
        <f t="shared" si="11"/>
        <v>44075</v>
      </c>
      <c r="BT50" s="24">
        <f t="shared" si="41"/>
        <v>9.2541447114024931E-3</v>
      </c>
      <c r="BU50" s="24">
        <f t="shared" si="40"/>
        <v>1.257326353819781E-3</v>
      </c>
      <c r="BV50" s="24">
        <f t="shared" si="40"/>
        <v>9.308902919737511E-3</v>
      </c>
      <c r="BW50" s="24">
        <f t="shared" si="40"/>
        <v>3.1465834049945484E-3</v>
      </c>
      <c r="BX50" s="24">
        <f t="shared" si="40"/>
        <v>1.3882261685587117E-3</v>
      </c>
      <c r="BY50" s="24">
        <f t="shared" si="40"/>
        <v>3.0004617098269137E-3</v>
      </c>
      <c r="BZ50" s="24">
        <f t="shared" si="40"/>
        <v>5.6933248301773605E-3</v>
      </c>
      <c r="CA50" s="24">
        <f t="shared" si="40"/>
        <v>1.4037952547772502E-4</v>
      </c>
      <c r="CB50" s="24">
        <f t="shared" si="40"/>
        <v>1.2913008097236074E-3</v>
      </c>
      <c r="CC50" s="24">
        <f t="shared" si="40"/>
        <v>2.0232124615482253E-4</v>
      </c>
      <c r="CD50" s="24">
        <f t="shared" si="40"/>
        <v>9.2544915709099923E-4</v>
      </c>
      <c r="CE50" s="24">
        <f t="shared" si="40"/>
        <v>4.8268992145162209E-5</v>
      </c>
      <c r="CF50" s="24">
        <f t="shared" si="14"/>
        <v>3.565668982910964E-2</v>
      </c>
    </row>
    <row r="51" spans="1:84" x14ac:dyDescent="0.25">
      <c r="A51" s="31">
        <f>+[1]CUY!A52</f>
        <v>44105</v>
      </c>
      <c r="B51" s="17">
        <f>+[1]CUY!B52</f>
        <v>372.0342</v>
      </c>
      <c r="C51" s="17">
        <f>+[1]CUY!C52</f>
        <v>388.22210000000001</v>
      </c>
      <c r="D51" s="17">
        <f>+[1]CUY!D52</f>
        <v>297.59899999999999</v>
      </c>
      <c r="E51" s="17">
        <f>+[1]CUY!E52</f>
        <v>339.75540000000001</v>
      </c>
      <c r="F51" s="17">
        <f>+[1]CUY!F52</f>
        <v>395.97480000000002</v>
      </c>
      <c r="G51" s="17">
        <f>+[1]CUY!G52</f>
        <v>363.58300000000003</v>
      </c>
      <c r="H51" s="17">
        <f>+[1]CUY!H52</f>
        <v>416.63319999999999</v>
      </c>
      <c r="I51" s="17">
        <f>+[1]CUY!I52</f>
        <v>396.2482</v>
      </c>
      <c r="J51" s="17">
        <f>+[1]CUY!J52</f>
        <v>350.77870000000001</v>
      </c>
      <c r="K51" s="17">
        <f>+[1]CUY!K52</f>
        <v>360.24279999999999</v>
      </c>
      <c r="L51" s="17">
        <f>+[1]CUY!L52</f>
        <v>290.1694</v>
      </c>
      <c r="M51" s="17">
        <f>+[1]CUY!M52</f>
        <v>340.8066</v>
      </c>
      <c r="N51" s="17">
        <f>+[1]CUY!N52</f>
        <v>350.05029999999999</v>
      </c>
      <c r="O51" s="18">
        <f>+[1]CUY!R52</f>
        <v>387.71289999999999</v>
      </c>
      <c r="P51" s="19">
        <f>+[1]CUY!S52</f>
        <v>370.11680000000001</v>
      </c>
      <c r="Q51" s="20">
        <f>+[1]CUY!T52</f>
        <v>369.41609999999997</v>
      </c>
      <c r="R51" s="18">
        <f t="shared" si="4"/>
        <v>372.02852309999997</v>
      </c>
      <c r="S51" s="19">
        <f t="shared" si="5"/>
        <v>363.07341240089755</v>
      </c>
      <c r="T51" s="19">
        <f t="shared" si="6"/>
        <v>349.27587799770515</v>
      </c>
      <c r="U51" s="19">
        <f t="shared" si="7"/>
        <v>351.34708664762593</v>
      </c>
      <c r="V51" s="19"/>
      <c r="W51" s="20">
        <f t="shared" si="8"/>
        <v>368.33149127773527</v>
      </c>
      <c r="X51" s="21"/>
      <c r="Y51" s="41">
        <f t="shared" si="43"/>
        <v>3.6607839935713926E-2</v>
      </c>
      <c r="Z51" s="24">
        <f t="shared" si="43"/>
        <v>4.6065487193028831E-2</v>
      </c>
      <c r="AA51" s="24">
        <f t="shared" si="43"/>
        <v>1.4954255285044127E-2</v>
      </c>
      <c r="AB51" s="24">
        <f t="shared" si="43"/>
        <v>2.3932362167634169E-2</v>
      </c>
      <c r="AC51" s="24">
        <f t="shared" si="43"/>
        <v>2.7159994241312324E-2</v>
      </c>
      <c r="AD51" s="24">
        <f t="shared" si="43"/>
        <v>3.6351530001157428E-2</v>
      </c>
      <c r="AE51" s="24">
        <f t="shared" si="43"/>
        <v>4.1221696071463088E-2</v>
      </c>
      <c r="AF51" s="24">
        <f t="shared" si="43"/>
        <v>4.7066825495644782E-2</v>
      </c>
      <c r="AG51" s="24">
        <f t="shared" si="43"/>
        <v>5.9520532074268662E-3</v>
      </c>
      <c r="AH51" s="24">
        <f t="shared" si="43"/>
        <v>3.1416382741145776E-2</v>
      </c>
      <c r="AI51" s="24">
        <f t="shared" si="43"/>
        <v>4.4989126589209949E-3</v>
      </c>
      <c r="AJ51" s="24">
        <f t="shared" si="43"/>
        <v>3.9688611969366239E-2</v>
      </c>
      <c r="AK51" s="24">
        <f t="shared" si="43"/>
        <v>3.2688448148345817E-2</v>
      </c>
      <c r="AL51" s="24">
        <f t="shared" si="43"/>
        <v>8.0345855212836659E-2</v>
      </c>
      <c r="AM51" s="24">
        <f t="shared" si="43"/>
        <v>3.4260669922348663E-2</v>
      </c>
      <c r="AN51" s="24">
        <f t="shared" si="43"/>
        <v>1.9689022203906337E-2</v>
      </c>
      <c r="AO51" s="24">
        <f t="shared" si="36"/>
        <v>3.6606704258721701E-2</v>
      </c>
      <c r="AP51" s="24">
        <f t="shared" si="37"/>
        <v>3.7401524725531488E-2</v>
      </c>
      <c r="AQ51" s="24">
        <f t="shared" si="38"/>
        <v>3.1649636877100207E-2</v>
      </c>
      <c r="AR51" s="24">
        <f t="shared" si="39"/>
        <v>2.976085035394016E-2</v>
      </c>
      <c r="AS51" s="24" t="e">
        <f t="shared" si="39"/>
        <v>#DIV/0!</v>
      </c>
      <c r="AT51" s="24">
        <f t="shared" si="39"/>
        <v>3.3832025295855273E-2</v>
      </c>
      <c r="AU51" s="21"/>
      <c r="AV51" s="24">
        <f t="shared" si="44"/>
        <v>0.38238079826638627</v>
      </c>
      <c r="AW51" s="24">
        <f t="shared" si="44"/>
        <v>0.44227084170771214</v>
      </c>
      <c r="AX51" s="24">
        <f t="shared" si="44"/>
        <v>0.37063821477457148</v>
      </c>
      <c r="AY51" s="24">
        <f t="shared" si="44"/>
        <v>0.63626985525924185</v>
      </c>
      <c r="AZ51" s="24">
        <f t="shared" si="44"/>
        <v>0.16726635352852304</v>
      </c>
      <c r="BA51" s="24">
        <f t="shared" si="44"/>
        <v>0.34276290447730462</v>
      </c>
      <c r="BB51" s="24">
        <f t="shared" si="44"/>
        <v>0.35581785325987036</v>
      </c>
      <c r="BC51" s="24">
        <f t="shared" si="44"/>
        <v>0.37400641980325888</v>
      </c>
      <c r="BD51" s="24">
        <f t="shared" si="42"/>
        <v>0.27413974907221506</v>
      </c>
      <c r="BE51" s="24">
        <f t="shared" si="42"/>
        <v>0.40980989003850099</v>
      </c>
      <c r="BF51" s="24">
        <f t="shared" si="42"/>
        <v>0.25670820333275013</v>
      </c>
      <c r="BG51" s="24">
        <f t="shared" si="42"/>
        <v>0.34085240050422616</v>
      </c>
      <c r="BH51" s="24">
        <f t="shared" si="42"/>
        <v>0.30201277128187409</v>
      </c>
      <c r="BI51" s="24">
        <f t="shared" si="33"/>
        <v>0.79293513647495795</v>
      </c>
      <c r="BJ51" s="24">
        <f t="shared" si="33"/>
        <v>0.38723865831137871</v>
      </c>
      <c r="BK51" s="24">
        <f t="shared" si="33"/>
        <v>0.20518428500354791</v>
      </c>
      <c r="BL51" s="24">
        <f t="shared" si="33"/>
        <v>0.38237881973371945</v>
      </c>
      <c r="BM51" s="24">
        <f t="shared" si="33"/>
        <v>0.43426237812389812</v>
      </c>
      <c r="BN51" s="24">
        <f t="shared" si="33"/>
        <v>0.43285644996496697</v>
      </c>
      <c r="BO51" s="24">
        <f t="shared" si="33"/>
        <v>0.45656499707409481</v>
      </c>
      <c r="BP51" s="24" t="e">
        <f t="shared" si="33"/>
        <v>#DIV/0!</v>
      </c>
      <c r="BQ51" s="24">
        <f t="shared" si="33"/>
        <v>0.40212831004856198</v>
      </c>
      <c r="BR51" s="21"/>
      <c r="BS51" s="35">
        <f t="shared" si="11"/>
        <v>44105</v>
      </c>
      <c r="BT51" s="24">
        <f t="shared" si="41"/>
        <v>1.3537945052575178E-2</v>
      </c>
      <c r="BU51" s="24">
        <f t="shared" si="40"/>
        <v>4.3616381133465321E-4</v>
      </c>
      <c r="BV51" s="24">
        <f t="shared" si="40"/>
        <v>2.5179931891094868E-3</v>
      </c>
      <c r="BW51" s="24">
        <f t="shared" si="40"/>
        <v>2.5906200072555899E-3</v>
      </c>
      <c r="BX51" s="24">
        <f t="shared" si="40"/>
        <v>2.2315696087833931E-3</v>
      </c>
      <c r="BY51" s="24">
        <f t="shared" si="40"/>
        <v>3.4009470158190727E-3</v>
      </c>
      <c r="BZ51" s="24">
        <f t="shared" si="40"/>
        <v>6.0051630584698973E-3</v>
      </c>
      <c r="CA51" s="24">
        <f t="shared" si="40"/>
        <v>1.4631029396276258E-4</v>
      </c>
      <c r="CB51" s="24">
        <f t="shared" si="40"/>
        <v>2.0545577852959006E-3</v>
      </c>
      <c r="CC51" s="24">
        <f t="shared" si="40"/>
        <v>8.1112790954923294E-5</v>
      </c>
      <c r="CD51" s="24">
        <f t="shared" si="40"/>
        <v>2.4830920283826089E-3</v>
      </c>
      <c r="CE51" s="24">
        <f t="shared" si="40"/>
        <v>1.1207111367700594E-3</v>
      </c>
      <c r="CF51" s="24">
        <f t="shared" si="14"/>
        <v>3.6606185778713524E-2</v>
      </c>
    </row>
    <row r="52" spans="1:84" x14ac:dyDescent="0.25">
      <c r="A52" s="31">
        <f>+[1]CUY!A53</f>
        <v>44136</v>
      </c>
      <c r="B52" s="17">
        <f>+[1]CUY!B53</f>
        <v>383.75130000000001</v>
      </c>
      <c r="C52" s="17">
        <f>+[1]CUY!C53</f>
        <v>399.11079999999998</v>
      </c>
      <c r="D52" s="17">
        <f>+[1]CUY!D53</f>
        <v>306.78789999999998</v>
      </c>
      <c r="E52" s="17">
        <f>+[1]CUY!E53</f>
        <v>354.93689999999998</v>
      </c>
      <c r="F52" s="17">
        <f>+[1]CUY!F53</f>
        <v>405.44049999999999</v>
      </c>
      <c r="G52" s="17">
        <f>+[1]CUY!G53</f>
        <v>376.84789999999998</v>
      </c>
      <c r="H52" s="17">
        <f>+[1]CUY!H53</f>
        <v>433.84160000000003</v>
      </c>
      <c r="I52" s="17">
        <f>+[1]CUY!I53</f>
        <v>409.19589999999999</v>
      </c>
      <c r="J52" s="17">
        <f>+[1]CUY!J53</f>
        <v>353.23439999999999</v>
      </c>
      <c r="K52" s="17">
        <f>+[1]CUY!K53</f>
        <v>377.23020000000002</v>
      </c>
      <c r="L52" s="17">
        <f>+[1]CUY!L53</f>
        <v>295.47379999999998</v>
      </c>
      <c r="M52" s="17">
        <f>+[1]CUY!M53</f>
        <v>349.06670000000003</v>
      </c>
      <c r="N52" s="17">
        <f>+[1]CUY!N53</f>
        <v>354.57900000000001</v>
      </c>
      <c r="O52" s="18">
        <f>+[1]CUY!R53</f>
        <v>396.7047</v>
      </c>
      <c r="P52" s="19">
        <f>+[1]CUY!S53</f>
        <v>383.84030000000001</v>
      </c>
      <c r="Q52" s="20">
        <f>+[1]CUY!T53</f>
        <v>376.15179999999998</v>
      </c>
      <c r="R52" s="18">
        <f t="shared" si="4"/>
        <v>383.74518296000008</v>
      </c>
      <c r="S52" s="19">
        <f t="shared" si="5"/>
        <v>374.82369606581892</v>
      </c>
      <c r="T52" s="19">
        <f t="shared" si="6"/>
        <v>361.99088763625934</v>
      </c>
      <c r="U52" s="19">
        <f t="shared" si="7"/>
        <v>365.15156901106752</v>
      </c>
      <c r="V52" s="19"/>
      <c r="W52" s="20">
        <f t="shared" si="8"/>
        <v>381.50608305279263</v>
      </c>
      <c r="X52" s="21"/>
      <c r="Y52" s="41">
        <f t="shared" si="43"/>
        <v>3.1494685166041148E-2</v>
      </c>
      <c r="Z52" s="24">
        <f t="shared" si="43"/>
        <v>2.8047604708747897E-2</v>
      </c>
      <c r="AA52" s="24">
        <f t="shared" si="43"/>
        <v>3.0876783860160684E-2</v>
      </c>
      <c r="AB52" s="24">
        <f t="shared" si="43"/>
        <v>4.46836165076403E-2</v>
      </c>
      <c r="AC52" s="24">
        <f t="shared" si="43"/>
        <v>2.3904804043085592E-2</v>
      </c>
      <c r="AD52" s="24">
        <f t="shared" si="43"/>
        <v>3.6483829001905832E-2</v>
      </c>
      <c r="AE52" s="24">
        <f t="shared" si="43"/>
        <v>4.1303477495312491E-2</v>
      </c>
      <c r="AF52" s="24">
        <f t="shared" si="43"/>
        <v>3.2675732028561999E-2</v>
      </c>
      <c r="AG52" s="24">
        <f t="shared" si="43"/>
        <v>7.0007101343381173E-3</v>
      </c>
      <c r="AH52" s="24">
        <f t="shared" si="43"/>
        <v>4.7155418512181413E-2</v>
      </c>
      <c r="AI52" s="24">
        <f t="shared" si="43"/>
        <v>1.828035623328983E-2</v>
      </c>
      <c r="AJ52" s="24">
        <f t="shared" si="43"/>
        <v>2.4236913252266845E-2</v>
      </c>
      <c r="AK52" s="24">
        <f t="shared" si="43"/>
        <v>1.2937283584673498E-2</v>
      </c>
      <c r="AL52" s="24">
        <f t="shared" si="43"/>
        <v>2.3191903080862275E-2</v>
      </c>
      <c r="AM52" s="24">
        <f t="shared" si="43"/>
        <v>3.707883565404213E-2</v>
      </c>
      <c r="AN52" s="24">
        <f t="shared" si="43"/>
        <v>1.8233368821770402E-2</v>
      </c>
      <c r="AO52" s="24">
        <f t="shared" si="36"/>
        <v>3.1493982671997101E-2</v>
      </c>
      <c r="AP52" s="24">
        <f t="shared" si="37"/>
        <v>3.2363382345240277E-2</v>
      </c>
      <c r="AQ52" s="24">
        <f t="shared" si="38"/>
        <v>3.6403915756924254E-2</v>
      </c>
      <c r="AR52" s="24">
        <f t="shared" si="39"/>
        <v>3.9290157476917997E-2</v>
      </c>
      <c r="AS52" s="24" t="e">
        <f t="shared" si="39"/>
        <v>#DIV/0!</v>
      </c>
      <c r="AT52" s="24">
        <f t="shared" si="39"/>
        <v>3.5768301345494358E-2</v>
      </c>
      <c r="AU52" s="21"/>
      <c r="AV52" s="24">
        <f t="shared" si="44"/>
        <v>0.3643185771743076</v>
      </c>
      <c r="AW52" s="24">
        <f t="shared" si="44"/>
        <v>0.40651129090349047</v>
      </c>
      <c r="AX52" s="24">
        <f t="shared" si="44"/>
        <v>0.32943342148905019</v>
      </c>
      <c r="AY52" s="24">
        <f t="shared" si="44"/>
        <v>0.61777415777606293</v>
      </c>
      <c r="AZ52" s="24">
        <f t="shared" si="44"/>
        <v>0.18354672411578554</v>
      </c>
      <c r="BA52" s="24">
        <f t="shared" si="44"/>
        <v>0.37540097076075019</v>
      </c>
      <c r="BB52" s="24">
        <f t="shared" si="44"/>
        <v>0.32142962660856766</v>
      </c>
      <c r="BC52" s="24">
        <f t="shared" si="44"/>
        <v>0.35704774819680307</v>
      </c>
      <c r="BD52" s="24">
        <f t="shared" si="42"/>
        <v>0.19468733829154705</v>
      </c>
      <c r="BE52" s="24">
        <f t="shared" si="42"/>
        <v>0.40885332926994611</v>
      </c>
      <c r="BF52" s="24">
        <f t="shared" si="42"/>
        <v>0.2665346724785258</v>
      </c>
      <c r="BG52" s="24">
        <f t="shared" si="42"/>
        <v>0.3299076024176073</v>
      </c>
      <c r="BH52" s="24">
        <f t="shared" si="42"/>
        <v>0.24525538729525453</v>
      </c>
      <c r="BI52" s="24">
        <f t="shared" si="33"/>
        <v>0.72901507454899916</v>
      </c>
      <c r="BJ52" s="24">
        <f t="shared" si="33"/>
        <v>0.37380748456776303</v>
      </c>
      <c r="BK52" s="24">
        <f t="shared" si="33"/>
        <v>0.18797258912041492</v>
      </c>
      <c r="BL52" s="24">
        <f t="shared" si="33"/>
        <v>0.36431793595358664</v>
      </c>
      <c r="BM52" s="24">
        <f t="shared" si="33"/>
        <v>0.41272716161757561</v>
      </c>
      <c r="BN52" s="24">
        <f t="shared" si="33"/>
        <v>0.42614754393819321</v>
      </c>
      <c r="BO52" s="24">
        <f t="shared" si="33"/>
        <v>0.45069018330637367</v>
      </c>
      <c r="BP52" s="24" t="e">
        <f t="shared" si="33"/>
        <v>#DIV/0!</v>
      </c>
      <c r="BQ52" s="24">
        <f t="shared" si="33"/>
        <v>0.38516940295178914</v>
      </c>
      <c r="BR52" s="21"/>
      <c r="BS52" s="35">
        <f t="shared" si="11"/>
        <v>44136</v>
      </c>
      <c r="BT52" s="24">
        <f t="shared" si="41"/>
        <v>8.3179679180032159E-3</v>
      </c>
      <c r="BU52" s="24">
        <f t="shared" si="40"/>
        <v>8.8175691912195067E-4</v>
      </c>
      <c r="BV52" s="24">
        <f t="shared" si="40"/>
        <v>4.6438061339521925E-3</v>
      </c>
      <c r="BW52" s="24">
        <f t="shared" si="40"/>
        <v>2.2593464794365609E-3</v>
      </c>
      <c r="BX52" s="24">
        <f t="shared" si="40"/>
        <v>2.2391374771459104E-3</v>
      </c>
      <c r="BY52" s="24">
        <f t="shared" si="40"/>
        <v>3.4228616616429428E-3</v>
      </c>
      <c r="BZ52" s="24">
        <f t="shared" si="40"/>
        <v>4.2110959153755208E-3</v>
      </c>
      <c r="CA52" s="24">
        <f t="shared" si="40"/>
        <v>1.6699865227443999E-4</v>
      </c>
      <c r="CB52" s="24">
        <f t="shared" si="40"/>
        <v>3.0684095171895549E-3</v>
      </c>
      <c r="CC52" s="24">
        <f t="shared" si="40"/>
        <v>3.1937536925368611E-4</v>
      </c>
      <c r="CD52" s="24">
        <f t="shared" si="40"/>
        <v>1.5208732154194469E-3</v>
      </c>
      <c r="CE52" s="24">
        <f t="shared" si="40"/>
        <v>4.4187284394821909E-4</v>
      </c>
      <c r="CF52" s="24">
        <f t="shared" si="14"/>
        <v>3.1493502102763644E-2</v>
      </c>
    </row>
    <row r="53" spans="1:84" x14ac:dyDescent="0.25">
      <c r="A53" s="31">
        <f>+[1]CUY!A54</f>
        <v>44166</v>
      </c>
      <c r="B53" s="17">
        <f>+[1]CUY!B54</f>
        <v>400.16930000000002</v>
      </c>
      <c r="C53" s="17">
        <f>+[1]CUY!C54</f>
        <v>422.5693</v>
      </c>
      <c r="D53" s="17">
        <f>+[1]CUY!D54</f>
        <v>318.87020000000001</v>
      </c>
      <c r="E53" s="17">
        <f>+[1]CUY!E54</f>
        <v>365.47390000000001</v>
      </c>
      <c r="F53" s="17">
        <f>+[1]CUY!F54</f>
        <v>412.09059999999999</v>
      </c>
      <c r="G53" s="17">
        <f>+[1]CUY!G54</f>
        <v>388.45400000000001</v>
      </c>
      <c r="H53" s="17">
        <f>+[1]CUY!H54</f>
        <v>456.48469999999998</v>
      </c>
      <c r="I53" s="17">
        <f>+[1]CUY!I54</f>
        <v>431.65710000000001</v>
      </c>
      <c r="J53" s="17">
        <f>+[1]CUY!J54</f>
        <v>352.42290000000003</v>
      </c>
      <c r="K53" s="17">
        <f>+[1]CUY!K54</f>
        <v>388.65050000000002</v>
      </c>
      <c r="L53" s="17">
        <f>+[1]CUY!L54</f>
        <v>296.02170000000001</v>
      </c>
      <c r="M53" s="17">
        <f>+[1]CUY!M54</f>
        <v>367.38010000000003</v>
      </c>
      <c r="N53" s="17">
        <f>+[1]CUY!N54</f>
        <v>365.41140000000001</v>
      </c>
      <c r="O53" s="18">
        <f>+[1]CUY!R54</f>
        <v>395.18459999999999</v>
      </c>
      <c r="P53" s="19">
        <f>+[1]CUY!S54</f>
        <v>405.392</v>
      </c>
      <c r="Q53" s="20">
        <f>+[1]CUY!T54</f>
        <v>386.01159999999999</v>
      </c>
      <c r="R53" s="18">
        <f t="shared" si="4"/>
        <v>400.16219411999998</v>
      </c>
      <c r="S53" s="19">
        <f t="shared" si="5"/>
        <v>391.93864845175762</v>
      </c>
      <c r="T53" s="19">
        <f t="shared" si="6"/>
        <v>374.44958488238672</v>
      </c>
      <c r="U53" s="19">
        <f t="shared" si="7"/>
        <v>376.17846640485544</v>
      </c>
      <c r="V53" s="19"/>
      <c r="W53" s="20">
        <f t="shared" si="8"/>
        <v>395.80174213848517</v>
      </c>
      <c r="X53" s="21"/>
      <c r="Y53" s="41">
        <f t="shared" si="43"/>
        <v>4.2782916956893624E-2</v>
      </c>
      <c r="Z53" s="24">
        <f t="shared" si="43"/>
        <v>5.8776911073316063E-2</v>
      </c>
      <c r="AA53" s="24">
        <f t="shared" si="43"/>
        <v>3.9383235127591565E-2</v>
      </c>
      <c r="AB53" s="24">
        <f t="shared" si="43"/>
        <v>2.968696689467909E-2</v>
      </c>
      <c r="AC53" s="24">
        <f t="shared" si="43"/>
        <v>1.6402160119672438E-2</v>
      </c>
      <c r="AD53" s="24">
        <f t="shared" si="43"/>
        <v>3.0797836474609541E-2</v>
      </c>
      <c r="AE53" s="24">
        <f t="shared" si="43"/>
        <v>5.2192090385062118E-2</v>
      </c>
      <c r="AF53" s="24">
        <f t="shared" si="43"/>
        <v>5.4891068067886462E-2</v>
      </c>
      <c r="AG53" s="24">
        <f t="shared" si="43"/>
        <v>-2.297341368790673E-3</v>
      </c>
      <c r="AH53" s="24">
        <f t="shared" si="43"/>
        <v>3.0274087281453088E-2</v>
      </c>
      <c r="AI53" s="24">
        <f t="shared" si="43"/>
        <v>1.8543099252794626E-3</v>
      </c>
      <c r="AJ53" s="24">
        <f t="shared" si="43"/>
        <v>5.2463898733393854E-2</v>
      </c>
      <c r="AK53" s="24">
        <f t="shared" si="43"/>
        <v>3.0550032573841035E-2</v>
      </c>
      <c r="AL53" s="24">
        <f t="shared" si="43"/>
        <v>-3.8318174702745011E-3</v>
      </c>
      <c r="AM53" s="24">
        <f t="shared" si="43"/>
        <v>5.6147569705421674E-2</v>
      </c>
      <c r="AN53" s="24">
        <f t="shared" si="43"/>
        <v>2.6212289825543911E-2</v>
      </c>
      <c r="AO53" s="24">
        <f t="shared" ref="AO53:AQ95" si="45">+R53/R52-1</f>
        <v>4.2781022118292267E-2</v>
      </c>
      <c r="AP53" s="24">
        <f t="shared" si="45"/>
        <v>4.566134042638903E-2</v>
      </c>
      <c r="AQ53" s="24">
        <f t="shared" si="45"/>
        <v>3.4417157093319606E-2</v>
      </c>
      <c r="AR53" s="24">
        <f t="shared" si="39"/>
        <v>3.0198137786048296E-2</v>
      </c>
      <c r="AS53" s="24" t="e">
        <f t="shared" si="39"/>
        <v>#DIV/0!</v>
      </c>
      <c r="AT53" s="24">
        <f t="shared" si="39"/>
        <v>3.7471641267943667E-2</v>
      </c>
      <c r="AU53" s="21"/>
      <c r="AV53" s="24">
        <f t="shared" si="44"/>
        <v>0.37766754214825893</v>
      </c>
      <c r="AW53" s="24">
        <f t="shared" si="44"/>
        <v>0.44806315192848678</v>
      </c>
      <c r="AX53" s="24">
        <f t="shared" si="44"/>
        <v>0.3406063857338415</v>
      </c>
      <c r="AY53" s="24">
        <f t="shared" si="44"/>
        <v>0.64163271246288112</v>
      </c>
      <c r="AZ53" s="24">
        <f t="shared" si="44"/>
        <v>0.19367214775802633</v>
      </c>
      <c r="BA53" s="24">
        <f t="shared" si="44"/>
        <v>0.34282815468031891</v>
      </c>
      <c r="BB53" s="24">
        <f t="shared" si="44"/>
        <v>0.32062147955065545</v>
      </c>
      <c r="BC53" s="24">
        <f t="shared" si="44"/>
        <v>0.35455066937206237</v>
      </c>
      <c r="BD53" s="24">
        <f t="shared" si="42"/>
        <v>0.10494232036604956</v>
      </c>
      <c r="BE53" s="24">
        <f t="shared" si="42"/>
        <v>0.4214221371446587</v>
      </c>
      <c r="BF53" s="24">
        <f t="shared" si="42"/>
        <v>0.26042145233337588</v>
      </c>
      <c r="BG53" s="24">
        <f t="shared" si="42"/>
        <v>0.36986083264755787</v>
      </c>
      <c r="BH53" s="24">
        <f t="shared" si="42"/>
        <v>0.24355068587133655</v>
      </c>
      <c r="BI53" s="24">
        <f t="shared" si="33"/>
        <v>0.68351927176433902</v>
      </c>
      <c r="BJ53" s="24">
        <f t="shared" si="33"/>
        <v>0.40526753473287425</v>
      </c>
      <c r="BK53" s="24">
        <f t="shared" si="33"/>
        <v>0.17549775961732306</v>
      </c>
      <c r="BL53" s="24">
        <f t="shared" si="33"/>
        <v>0.37766551975542773</v>
      </c>
      <c r="BM53" s="24">
        <f t="shared" si="33"/>
        <v>0.43694245382173968</v>
      </c>
      <c r="BN53" s="24">
        <f t="shared" si="33"/>
        <v>0.43579568198563501</v>
      </c>
      <c r="BO53" s="24">
        <f t="shared" si="33"/>
        <v>0.45249319673462796</v>
      </c>
      <c r="BP53" s="24" t="e">
        <f t="shared" si="33"/>
        <v>#DIV/0!</v>
      </c>
      <c r="BQ53" s="24">
        <f t="shared" si="33"/>
        <v>0.37940038371019713</v>
      </c>
      <c r="BR53" s="21"/>
      <c r="BS53" s="35">
        <f t="shared" si="11"/>
        <v>44166</v>
      </c>
      <c r="BT53" s="24">
        <f t="shared" si="41"/>
        <v>1.7372985316271253E-2</v>
      </c>
      <c r="BU53" s="24">
        <f t="shared" si="40"/>
        <v>1.1240042965326793E-3</v>
      </c>
      <c r="BV53" s="24">
        <f t="shared" si="40"/>
        <v>3.1247075905671299E-3</v>
      </c>
      <c r="BW53" s="24">
        <f t="shared" si="40"/>
        <v>1.538832259330459E-3</v>
      </c>
      <c r="BX53" s="24">
        <f t="shared" si="40"/>
        <v>1.8993110381645654E-3</v>
      </c>
      <c r="BY53" s="24">
        <f t="shared" si="40"/>
        <v>4.3663419511542918E-3</v>
      </c>
      <c r="BZ53" s="24">
        <f t="shared" si="40"/>
        <v>7.082204542368983E-3</v>
      </c>
      <c r="CA53" s="24">
        <f t="shared" si="40"/>
        <v>-5.3500665665495225E-5</v>
      </c>
      <c r="CB53" s="24">
        <f t="shared" si="40"/>
        <v>1.9998477138709362E-3</v>
      </c>
      <c r="CC53" s="24">
        <f t="shared" si="40"/>
        <v>3.1981546381733698E-5</v>
      </c>
      <c r="CD53" s="24">
        <f t="shared" si="40"/>
        <v>3.2689606523808525E-3</v>
      </c>
      <c r="CE53" s="24">
        <f t="shared" si="40"/>
        <v>1.0246639425065146E-3</v>
      </c>
      <c r="CF53" s="24">
        <f t="shared" si="14"/>
        <v>4.2780340183863903E-2</v>
      </c>
    </row>
    <row r="54" spans="1:84" x14ac:dyDescent="0.25">
      <c r="A54" s="31">
        <f>+[1]CUY!A55</f>
        <v>44197</v>
      </c>
      <c r="B54" s="17">
        <f>+[1]CUY!B55</f>
        <v>418.01479999999998</v>
      </c>
      <c r="C54" s="17">
        <f>+[1]CUY!C55</f>
        <v>443.95240000000001</v>
      </c>
      <c r="D54" s="17">
        <f>+[1]CUY!D55</f>
        <v>332.82490000000001</v>
      </c>
      <c r="E54" s="17">
        <f>+[1]CUY!E55</f>
        <v>380.12020000000001</v>
      </c>
      <c r="F54" s="17">
        <f>+[1]CUY!F55</f>
        <v>421.61079999999998</v>
      </c>
      <c r="G54" s="17">
        <f>+[1]CUY!G55</f>
        <v>405.90600000000001</v>
      </c>
      <c r="H54" s="17">
        <f>+[1]CUY!H55</f>
        <v>470.93920000000003</v>
      </c>
      <c r="I54" s="17">
        <f>+[1]CUY!I55</f>
        <v>454.4119</v>
      </c>
      <c r="J54" s="17">
        <f>+[1]CUY!J55</f>
        <v>399.82839999999999</v>
      </c>
      <c r="K54" s="17">
        <f>+[1]CUY!K55</f>
        <v>399.2593</v>
      </c>
      <c r="L54" s="17">
        <f>+[1]CUY!L55</f>
        <v>296.02170000000001</v>
      </c>
      <c r="M54" s="17">
        <f>+[1]CUY!M55</f>
        <v>392.7364</v>
      </c>
      <c r="N54" s="17">
        <f>+[1]CUY!N55</f>
        <v>370.63959999999997</v>
      </c>
      <c r="O54" s="18">
        <f>+[1]CUY!R55</f>
        <v>412.55410000000001</v>
      </c>
      <c r="P54" s="19">
        <f>+[1]CUY!S55</f>
        <v>421.92500000000001</v>
      </c>
      <c r="Q54" s="20">
        <f>+[1]CUY!T55</f>
        <v>408.39080000000001</v>
      </c>
      <c r="R54" s="18">
        <f t="shared" si="4"/>
        <v>418.00750675000006</v>
      </c>
      <c r="S54" s="19">
        <f t="shared" si="5"/>
        <v>409.85577024682124</v>
      </c>
      <c r="T54" s="19">
        <f t="shared" si="6"/>
        <v>389.94681985083196</v>
      </c>
      <c r="U54" s="19">
        <f t="shared" si="7"/>
        <v>389.26461263834346</v>
      </c>
      <c r="V54" s="19"/>
      <c r="W54" s="20">
        <f t="shared" si="8"/>
        <v>412.419478385616</v>
      </c>
      <c r="X54" s="21"/>
      <c r="Y54" s="41">
        <f t="shared" si="43"/>
        <v>4.4594875219063468E-2</v>
      </c>
      <c r="Z54" s="24">
        <f t="shared" si="43"/>
        <v>5.0602587551911604E-2</v>
      </c>
      <c r="AA54" s="24">
        <f t="shared" si="43"/>
        <v>4.3762948058488904E-2</v>
      </c>
      <c r="AB54" s="24">
        <f t="shared" si="43"/>
        <v>4.0074817928174911E-2</v>
      </c>
      <c r="AC54" s="24">
        <f t="shared" si="43"/>
        <v>2.3102201312041437E-2</v>
      </c>
      <c r="AD54" s="24">
        <f t="shared" si="43"/>
        <v>4.4926812441112629E-2</v>
      </c>
      <c r="AE54" s="24">
        <f t="shared" si="43"/>
        <v>3.1664807166593034E-2</v>
      </c>
      <c r="AF54" s="24">
        <f t="shared" si="43"/>
        <v>5.2714990671993922E-2</v>
      </c>
      <c r="AG54" s="24">
        <f t="shared" si="43"/>
        <v>0.13451310910840353</v>
      </c>
      <c r="AH54" s="24">
        <f t="shared" si="43"/>
        <v>2.7296504185637227E-2</v>
      </c>
      <c r="AI54" s="24">
        <f t="shared" si="43"/>
        <v>0</v>
      </c>
      <c r="AJ54" s="24">
        <f t="shared" si="43"/>
        <v>6.9019252812005716E-2</v>
      </c>
      <c r="AK54" s="24">
        <f t="shared" si="43"/>
        <v>1.4307709064358631E-2</v>
      </c>
      <c r="AL54" s="24">
        <f t="shared" si="43"/>
        <v>4.395287670622805E-2</v>
      </c>
      <c r="AM54" s="24">
        <f t="shared" si="43"/>
        <v>4.0782748549551995E-2</v>
      </c>
      <c r="AN54" s="24">
        <f t="shared" si="43"/>
        <v>5.7975459804834983E-2</v>
      </c>
      <c r="AO54" s="24">
        <f t="shared" si="45"/>
        <v>4.4595198877404929E-2</v>
      </c>
      <c r="AP54" s="24">
        <f t="shared" si="45"/>
        <v>4.5714098024882466E-2</v>
      </c>
      <c r="AQ54" s="24">
        <f t="shared" si="45"/>
        <v>4.1386706232596993E-2</v>
      </c>
      <c r="AR54" s="24">
        <f t="shared" si="39"/>
        <v>3.4787068910542729E-2</v>
      </c>
      <c r="AS54" s="24" t="e">
        <f t="shared" si="39"/>
        <v>#DIV/0!</v>
      </c>
      <c r="AT54" s="24">
        <f t="shared" si="39"/>
        <v>4.198500026135954E-2</v>
      </c>
      <c r="AU54" s="21"/>
      <c r="AV54" s="24">
        <f t="shared" si="44"/>
        <v>0.40381865454455101</v>
      </c>
      <c r="AW54" s="24">
        <f t="shared" si="44"/>
        <v>0.45714436695879401</v>
      </c>
      <c r="AX54" s="24">
        <f t="shared" si="44"/>
        <v>0.34411601502648059</v>
      </c>
      <c r="AY54" s="24">
        <f t="shared" si="44"/>
        <v>0.68494639575385929</v>
      </c>
      <c r="AZ54" s="24">
        <f t="shared" si="44"/>
        <v>0.19966207728004637</v>
      </c>
      <c r="BA54" s="24">
        <f t="shared" si="44"/>
        <v>0.41219472482266939</v>
      </c>
      <c r="BB54" s="24">
        <f t="shared" si="44"/>
        <v>0.395482911276128</v>
      </c>
      <c r="BC54" s="24">
        <f t="shared" si="44"/>
        <v>0.38480768011780309</v>
      </c>
      <c r="BD54" s="24">
        <f t="shared" si="42"/>
        <v>0.25330905885620325</v>
      </c>
      <c r="BE54" s="24">
        <f t="shared" si="42"/>
        <v>0.40796148852181058</v>
      </c>
      <c r="BF54" s="24">
        <f t="shared" si="42"/>
        <v>0.2513577927666677</v>
      </c>
      <c r="BG54" s="24">
        <f t="shared" si="42"/>
        <v>0.39535719894236965</v>
      </c>
      <c r="BH54" s="24">
        <f t="shared" si="42"/>
        <v>0.22072829445326203</v>
      </c>
      <c r="BI54" s="24">
        <f t="shared" si="33"/>
        <v>0.74274647863525134</v>
      </c>
      <c r="BJ54" s="24">
        <f t="shared" si="33"/>
        <v>0.41896313873940061</v>
      </c>
      <c r="BK54" s="24">
        <f t="shared" si="33"/>
        <v>0.224222770397003</v>
      </c>
      <c r="BL54" s="24">
        <f t="shared" si="33"/>
        <v>0.40381561743742411</v>
      </c>
      <c r="BM54" s="24">
        <f t="shared" si="33"/>
        <v>0.4534506637659963</v>
      </c>
      <c r="BN54" s="24">
        <f t="shared" si="33"/>
        <v>0.46039811792840468</v>
      </c>
      <c r="BO54" s="24">
        <f t="shared" si="33"/>
        <v>0.47738955014857121</v>
      </c>
      <c r="BP54" s="24" t="e">
        <f t="shared" si="33"/>
        <v>#DIV/0!</v>
      </c>
      <c r="BQ54" s="24">
        <f t="shared" si="33"/>
        <v>0.41991318836416003</v>
      </c>
      <c r="BR54" s="21"/>
      <c r="BS54" s="35">
        <f t="shared" si="11"/>
        <v>44197</v>
      </c>
      <c r="BT54" s="24">
        <f t="shared" si="41"/>
        <v>1.5186264963354269E-2</v>
      </c>
      <c r="BU54" s="24">
        <f t="shared" si="40"/>
        <v>1.2449300583528024E-3</v>
      </c>
      <c r="BV54" s="24">
        <f t="shared" si="40"/>
        <v>4.1651094674179144E-3</v>
      </c>
      <c r="BW54" s="24">
        <f t="shared" si="40"/>
        <v>2.1125902461783023E-3</v>
      </c>
      <c r="BX54" s="24">
        <f t="shared" si="40"/>
        <v>2.7388048008680317E-3</v>
      </c>
      <c r="BY54" s="24">
        <f t="shared" si="40"/>
        <v>2.6729511734158613E-3</v>
      </c>
      <c r="BZ54" s="24">
        <f t="shared" si="40"/>
        <v>6.8804148644086346E-3</v>
      </c>
      <c r="CA54" s="24">
        <f t="shared" si="40"/>
        <v>2.9971293400068394E-3</v>
      </c>
      <c r="CB54" s="24">
        <f t="shared" si="40"/>
        <v>1.7815243698104731E-3</v>
      </c>
      <c r="CC54" s="24">
        <f t="shared" si="40"/>
        <v>0</v>
      </c>
      <c r="CD54" s="24">
        <f t="shared" si="40"/>
        <v>4.3404292883037219E-3</v>
      </c>
      <c r="CE54" s="24">
        <f t="shared" si="40"/>
        <v>4.7425842012367887E-4</v>
      </c>
      <c r="CF54" s="24">
        <f t="shared" si="14"/>
        <v>4.4594406992240522E-2</v>
      </c>
    </row>
    <row r="55" spans="1:84" x14ac:dyDescent="0.25">
      <c r="A55" s="31">
        <f>+[1]CUY!A56</f>
        <v>44228</v>
      </c>
      <c r="B55" s="17">
        <f>+[1]CUY!B56</f>
        <v>435.07850000000002</v>
      </c>
      <c r="C55" s="17">
        <f>+[1]CUY!C56</f>
        <v>459.91759999999999</v>
      </c>
      <c r="D55" s="17">
        <f>+[1]CUY!D56</f>
        <v>345.65789999999998</v>
      </c>
      <c r="E55" s="17">
        <f>+[1]CUY!E56</f>
        <v>398.44819999999999</v>
      </c>
      <c r="F55" s="17">
        <f>+[1]CUY!F56</f>
        <v>445.9511</v>
      </c>
      <c r="G55" s="17">
        <f>+[1]CUY!G56</f>
        <v>423.56700000000001</v>
      </c>
      <c r="H55" s="17">
        <f>+[1]CUY!H56</f>
        <v>488.78989999999999</v>
      </c>
      <c r="I55" s="17">
        <f>+[1]CUY!I56</f>
        <v>480.29079999999999</v>
      </c>
      <c r="J55" s="17">
        <f>+[1]CUY!J56</f>
        <v>404.43770000000001</v>
      </c>
      <c r="K55" s="17">
        <f>+[1]CUY!K56</f>
        <v>402.92540000000002</v>
      </c>
      <c r="L55" s="17">
        <f>+[1]CUY!L56</f>
        <v>296.02170000000001</v>
      </c>
      <c r="M55" s="17">
        <f>+[1]CUY!M56</f>
        <v>412.61309999999997</v>
      </c>
      <c r="N55" s="17">
        <f>+[1]CUY!N56</f>
        <v>385.34460000000001</v>
      </c>
      <c r="O55" s="18">
        <f>+[1]CUY!R56</f>
        <v>425.7287</v>
      </c>
      <c r="P55" s="19">
        <f>+[1]CUY!S56</f>
        <v>438.99220000000003</v>
      </c>
      <c r="Q55" s="20">
        <f>+[1]CUY!T56</f>
        <v>427.6377</v>
      </c>
      <c r="R55" s="18">
        <f t="shared" si="4"/>
        <v>435.06983188999999</v>
      </c>
      <c r="S55" s="19">
        <f t="shared" si="5"/>
        <v>425.3112564248317</v>
      </c>
      <c r="T55" s="19">
        <f t="shared" si="6"/>
        <v>405.25532406769946</v>
      </c>
      <c r="U55" s="19">
        <f t="shared" si="7"/>
        <v>403.4559393787934</v>
      </c>
      <c r="V55" s="19"/>
      <c r="W55" s="20">
        <f t="shared" si="8"/>
        <v>428.762065627391</v>
      </c>
      <c r="X55" s="21"/>
      <c r="Y55" s="41">
        <f t="shared" si="43"/>
        <v>4.0820803473944123E-2</v>
      </c>
      <c r="Z55" s="24">
        <f t="shared" si="43"/>
        <v>3.596151299103223E-2</v>
      </c>
      <c r="AA55" s="24">
        <f t="shared" si="43"/>
        <v>3.8557812230995747E-2</v>
      </c>
      <c r="AB55" s="24">
        <f t="shared" si="43"/>
        <v>4.8216327361713329E-2</v>
      </c>
      <c r="AC55" s="24">
        <f t="shared" si="43"/>
        <v>5.7731680497748128E-2</v>
      </c>
      <c r="AD55" s="24">
        <f t="shared" si="43"/>
        <v>4.3510073760919976E-2</v>
      </c>
      <c r="AE55" s="24">
        <f t="shared" si="43"/>
        <v>3.790446834750627E-2</v>
      </c>
      <c r="AF55" s="24">
        <f t="shared" si="43"/>
        <v>5.6950313141006959E-2</v>
      </c>
      <c r="AG55" s="24">
        <f t="shared" si="43"/>
        <v>1.1528195595910784E-2</v>
      </c>
      <c r="AH55" s="24">
        <f t="shared" si="43"/>
        <v>9.1822532374323806E-3</v>
      </c>
      <c r="AI55" s="24">
        <f t="shared" si="43"/>
        <v>0</v>
      </c>
      <c r="AJ55" s="24">
        <f t="shared" si="43"/>
        <v>5.0610791360311769E-2</v>
      </c>
      <c r="AK55" s="24">
        <f t="shared" si="43"/>
        <v>3.9674659696373515E-2</v>
      </c>
      <c r="AL55" s="24">
        <f t="shared" si="43"/>
        <v>3.1934236018985152E-2</v>
      </c>
      <c r="AM55" s="24">
        <f t="shared" si="43"/>
        <v>4.0450791017361043E-2</v>
      </c>
      <c r="AN55" s="24">
        <f t="shared" si="43"/>
        <v>4.7128632672430282E-2</v>
      </c>
      <c r="AO55" s="24">
        <f t="shared" si="45"/>
        <v>4.0818226621476716E-2</v>
      </c>
      <c r="AP55" s="24">
        <f t="shared" si="45"/>
        <v>3.7709573220606307E-2</v>
      </c>
      <c r="AQ55" s="24">
        <f t="shared" si="45"/>
        <v>3.9257928100871586E-2</v>
      </c>
      <c r="AR55" s="24">
        <f t="shared" si="39"/>
        <v>3.6456760464981697E-2</v>
      </c>
      <c r="AS55" s="24" t="e">
        <f t="shared" si="39"/>
        <v>#DIV/0!</v>
      </c>
      <c r="AT55" s="24">
        <f t="shared" si="39"/>
        <v>3.9626128488758017E-2</v>
      </c>
      <c r="AU55" s="21"/>
      <c r="AV55" s="24">
        <f t="shared" si="44"/>
        <v>0.42834607669655256</v>
      </c>
      <c r="AW55" s="24">
        <f t="shared" si="44"/>
        <v>0.45873513885206174</v>
      </c>
      <c r="AX55" s="24">
        <f t="shared" si="44"/>
        <v>0.37570246184020317</v>
      </c>
      <c r="AY55" s="24">
        <f t="shared" si="44"/>
        <v>0.71040110578821758</v>
      </c>
      <c r="AZ55" s="24">
        <f t="shared" si="44"/>
        <v>0.24997330201517221</v>
      </c>
      <c r="BA55" s="24">
        <f t="shared" si="44"/>
        <v>0.44712903923439673</v>
      </c>
      <c r="BB55" s="24">
        <f t="shared" si="44"/>
        <v>0.44005782741222021</v>
      </c>
      <c r="BC55" s="24">
        <f t="shared" si="44"/>
        <v>0.45599847697762508</v>
      </c>
      <c r="BD55" s="24">
        <f t="shared" si="42"/>
        <v>0.24645522255812002</v>
      </c>
      <c r="BE55" s="24">
        <f t="shared" si="42"/>
        <v>0.35879322217718324</v>
      </c>
      <c r="BF55" s="24">
        <f t="shared" si="42"/>
        <v>0.23762134907561472</v>
      </c>
      <c r="BG55" s="24">
        <f t="shared" si="42"/>
        <v>0.44246155975974633</v>
      </c>
      <c r="BH55" s="24">
        <f t="shared" si="42"/>
        <v>0.23436038510918</v>
      </c>
      <c r="BI55" s="24">
        <f t="shared" si="33"/>
        <v>0.73296228649304562</v>
      </c>
      <c r="BJ55" s="24">
        <f t="shared" si="33"/>
        <v>0.43866256405685156</v>
      </c>
      <c r="BK55" s="24">
        <f t="shared" si="33"/>
        <v>0.27226891656335606</v>
      </c>
      <c r="BL55" s="24">
        <f t="shared" si="33"/>
        <v>0.42833813562717427</v>
      </c>
      <c r="BM55" s="24">
        <f t="shared" si="33"/>
        <v>0.46316376758721578</v>
      </c>
      <c r="BN55" s="24">
        <f t="shared" si="33"/>
        <v>0.47550223493245225</v>
      </c>
      <c r="BO55" s="24">
        <f t="shared" si="33"/>
        <v>0.4840039015243307</v>
      </c>
      <c r="BP55" s="24" t="e">
        <f t="shared" si="33"/>
        <v>#DIV/0!</v>
      </c>
      <c r="BQ55" s="24">
        <f t="shared" si="33"/>
        <v>0.44851587176799335</v>
      </c>
      <c r="BR55" s="21"/>
      <c r="BS55" s="35">
        <f t="shared" si="11"/>
        <v>44228</v>
      </c>
      <c r="BT55" s="24">
        <f t="shared" si="41"/>
        <v>1.0854423910349574E-2</v>
      </c>
      <c r="BU55" s="24">
        <f t="shared" si="40"/>
        <v>1.0959853574562407E-3</v>
      </c>
      <c r="BV55" s="24">
        <f t="shared" si="40"/>
        <v>4.9895994113127026E-3</v>
      </c>
      <c r="BW55" s="24">
        <f t="shared" si="40"/>
        <v>5.1706749139025735E-3</v>
      </c>
      <c r="BX55" s="24">
        <f t="shared" si="40"/>
        <v>2.65328117569043E-3</v>
      </c>
      <c r="BY55" s="24">
        <f t="shared" si="40"/>
        <v>3.1600598830471959E-3</v>
      </c>
      <c r="BZ55" s="24">
        <f t="shared" si="40"/>
        <v>7.490995294903431E-3</v>
      </c>
      <c r="CA55" s="24">
        <f t="shared" si="40"/>
        <v>2.789740698176248E-4</v>
      </c>
      <c r="CB55" s="24">
        <f t="shared" si="40"/>
        <v>5.8936171637942469E-4</v>
      </c>
      <c r="CC55" s="24">
        <f t="shared" si="40"/>
        <v>0</v>
      </c>
      <c r="CD55" s="24">
        <f t="shared" si="40"/>
        <v>3.2571907741065585E-3</v>
      </c>
      <c r="CE55" s="24">
        <f t="shared" si="40"/>
        <v>1.2769679446756467E-3</v>
      </c>
      <c r="CF55" s="24">
        <f t="shared" si="14"/>
        <v>4.0817514451641397E-2</v>
      </c>
    </row>
    <row r="56" spans="1:84" x14ac:dyDescent="0.25">
      <c r="A56" s="31">
        <f>+[1]CUY!A57</f>
        <v>44256</v>
      </c>
      <c r="B56" s="17">
        <f>+[1]CUY!B57</f>
        <v>453.95569999999998</v>
      </c>
      <c r="C56" s="17">
        <f>+[1]CUY!C57</f>
        <v>479.5129</v>
      </c>
      <c r="D56" s="17">
        <f>+[1]CUY!D57</f>
        <v>367.93520000000001</v>
      </c>
      <c r="E56" s="17">
        <f>+[1]CUY!E57</f>
        <v>417.73759999999999</v>
      </c>
      <c r="F56" s="17">
        <f>+[1]CUY!F57</f>
        <v>456.9785</v>
      </c>
      <c r="G56" s="17">
        <f>+[1]CUY!G57</f>
        <v>438.86950000000002</v>
      </c>
      <c r="H56" s="17">
        <f>+[1]CUY!H57</f>
        <v>506.5566</v>
      </c>
      <c r="I56" s="17">
        <f>+[1]CUY!I57</f>
        <v>502.13369999999998</v>
      </c>
      <c r="J56" s="17">
        <f>+[1]CUY!J57</f>
        <v>409.6266</v>
      </c>
      <c r="K56" s="17">
        <f>+[1]CUY!K57</f>
        <v>429.25830000000002</v>
      </c>
      <c r="L56" s="17">
        <f>+[1]CUY!L57</f>
        <v>344.7319</v>
      </c>
      <c r="M56" s="17">
        <f>+[1]CUY!M57</f>
        <v>429.19600000000003</v>
      </c>
      <c r="N56" s="17">
        <f>+[1]CUY!N57</f>
        <v>393.41730000000001</v>
      </c>
      <c r="O56" s="18">
        <f>+[1]CUY!R57</f>
        <v>429.12490000000003</v>
      </c>
      <c r="P56" s="19">
        <f>+[1]CUY!S57</f>
        <v>460.70330000000001</v>
      </c>
      <c r="Q56" s="20">
        <f>+[1]CUY!T57</f>
        <v>446.04320000000001</v>
      </c>
      <c r="R56" s="18">
        <f t="shared" si="4"/>
        <v>453.94813248999998</v>
      </c>
      <c r="S56" s="19">
        <f t="shared" si="5"/>
        <v>444.33736432311139</v>
      </c>
      <c r="T56" s="19">
        <f t="shared" si="6"/>
        <v>423.48443841078603</v>
      </c>
      <c r="U56" s="19">
        <f t="shared" si="7"/>
        <v>422.08764451981438</v>
      </c>
      <c r="V56" s="19"/>
      <c r="W56" s="20">
        <f t="shared" si="8"/>
        <v>448.65275988905898</v>
      </c>
      <c r="X56" s="21"/>
      <c r="Y56" s="41">
        <f t="shared" si="43"/>
        <v>4.3388032274635391E-2</v>
      </c>
      <c r="Z56" s="24">
        <f t="shared" si="43"/>
        <v>4.2606110311934176E-2</v>
      </c>
      <c r="AA56" s="24">
        <f t="shared" si="43"/>
        <v>6.4448982650186837E-2</v>
      </c>
      <c r="AB56" s="24">
        <f t="shared" si="43"/>
        <v>4.841131168367685E-2</v>
      </c>
      <c r="AC56" s="24">
        <f t="shared" si="43"/>
        <v>2.4727823297218121E-2</v>
      </c>
      <c r="AD56" s="24">
        <f t="shared" si="43"/>
        <v>3.612769644471836E-2</v>
      </c>
      <c r="AE56" s="24">
        <f t="shared" si="43"/>
        <v>3.6348336984868279E-2</v>
      </c>
      <c r="AF56" s="24">
        <f t="shared" si="43"/>
        <v>4.5478489281910006E-2</v>
      </c>
      <c r="AG56" s="24">
        <f t="shared" si="43"/>
        <v>1.2829911751550238E-2</v>
      </c>
      <c r="AH56" s="24">
        <f t="shared" si="43"/>
        <v>6.5354281462523867E-2</v>
      </c>
      <c r="AI56" s="24">
        <f t="shared" si="43"/>
        <v>0.16454942323485056</v>
      </c>
      <c r="AJ56" s="24">
        <f t="shared" si="43"/>
        <v>4.0189950343312075E-2</v>
      </c>
      <c r="AK56" s="24">
        <f t="shared" si="43"/>
        <v>2.0949300963345463E-2</v>
      </c>
      <c r="AL56" s="24">
        <f t="shared" si="43"/>
        <v>7.9773809000898144E-3</v>
      </c>
      <c r="AM56" s="24">
        <f t="shared" si="43"/>
        <v>4.9456687385333931E-2</v>
      </c>
      <c r="AN56" s="24">
        <f t="shared" si="43"/>
        <v>4.3039937779105975E-2</v>
      </c>
      <c r="AO56" s="24">
        <f t="shared" si="45"/>
        <v>4.339142642455851E-2</v>
      </c>
      <c r="AP56" s="24">
        <f t="shared" si="45"/>
        <v>4.4734550545906693E-2</v>
      </c>
      <c r="AQ56" s="24">
        <f t="shared" si="45"/>
        <v>4.49818010041525E-2</v>
      </c>
      <c r="AR56" s="24">
        <f t="shared" si="39"/>
        <v>4.6180272298651737E-2</v>
      </c>
      <c r="AS56" s="24" t="e">
        <f t="shared" si="39"/>
        <v>#DIV/0!</v>
      </c>
      <c r="AT56" s="24">
        <f t="shared" si="39"/>
        <v>4.6390984315654693E-2</v>
      </c>
      <c r="AU56" s="21"/>
      <c r="AV56" s="24">
        <f t="shared" si="44"/>
        <v>0.44515775563563054</v>
      </c>
      <c r="AW56" s="24">
        <f t="shared" si="44"/>
        <v>0.46810456419745972</v>
      </c>
      <c r="AX56" s="24">
        <f t="shared" si="44"/>
        <v>0.42168772461695592</v>
      </c>
      <c r="AY56" s="24">
        <f t="shared" si="44"/>
        <v>0.70185888023935505</v>
      </c>
      <c r="AZ56" s="24">
        <f t="shared" si="44"/>
        <v>0.2778751376157309</v>
      </c>
      <c r="BA56" s="24">
        <f t="shared" si="44"/>
        <v>0.47079848224764631</v>
      </c>
      <c r="BB56" s="24">
        <f t="shared" si="44"/>
        <v>0.45128856586881927</v>
      </c>
      <c r="BC56" s="24">
        <f t="shared" si="44"/>
        <v>0.50076796743423557</v>
      </c>
      <c r="BD56" s="24">
        <f t="shared" si="42"/>
        <v>0.15584854965381822</v>
      </c>
      <c r="BE56" s="24">
        <f t="shared" si="42"/>
        <v>0.41865911296935066</v>
      </c>
      <c r="BF56" s="24">
        <f t="shared" si="42"/>
        <v>0.26458902458842282</v>
      </c>
      <c r="BG56" s="24">
        <f t="shared" si="42"/>
        <v>0.44691082334443122</v>
      </c>
      <c r="BH56" s="24">
        <f t="shared" si="42"/>
        <v>0.23241999176752071</v>
      </c>
      <c r="BI56" s="24">
        <f t="shared" si="33"/>
        <v>0.6466089536409203</v>
      </c>
      <c r="BJ56" s="24">
        <f t="shared" si="33"/>
        <v>0.46755522086914203</v>
      </c>
      <c r="BK56" s="24">
        <f t="shared" si="33"/>
        <v>0.29303700336678862</v>
      </c>
      <c r="BL56" s="24">
        <f t="shared" ref="BL56:BQ95" si="46">+R56/R44-1</f>
        <v>0.44514751905245942</v>
      </c>
      <c r="BM56" s="24">
        <f t="shared" si="46"/>
        <v>0.47797661077707887</v>
      </c>
      <c r="BN56" s="24">
        <f t="shared" si="46"/>
        <v>0.49249898710942697</v>
      </c>
      <c r="BO56" s="24">
        <f t="shared" si="46"/>
        <v>0.50428511040990442</v>
      </c>
      <c r="BP56" s="24" t="e">
        <f t="shared" si="46"/>
        <v>#DIV/0!</v>
      </c>
      <c r="BQ56" s="24">
        <f t="shared" si="46"/>
        <v>0.46616119651008625</v>
      </c>
      <c r="BR56" s="21"/>
      <c r="BS56" s="35">
        <f t="shared" si="11"/>
        <v>44256</v>
      </c>
      <c r="BT56" s="24">
        <f t="shared" si="41"/>
        <v>1.2799952790128683E-2</v>
      </c>
      <c r="BU56" s="24">
        <f t="shared" si="40"/>
        <v>1.8279450949656233E-3</v>
      </c>
      <c r="BV56" s="24">
        <f t="shared" si="40"/>
        <v>5.0453739267741337E-3</v>
      </c>
      <c r="BW56" s="24">
        <f t="shared" si="40"/>
        <v>2.2507044590803727E-3</v>
      </c>
      <c r="BX56" s="24">
        <f t="shared" si="40"/>
        <v>2.2087899080280925E-3</v>
      </c>
      <c r="BY56" s="24">
        <f t="shared" si="40"/>
        <v>3.02183582962615E-3</v>
      </c>
      <c r="BZ56" s="24">
        <f t="shared" si="40"/>
        <v>6.0747449023566972E-3</v>
      </c>
      <c r="CA56" s="24">
        <f t="shared" si="40"/>
        <v>3.0173674405883016E-4</v>
      </c>
      <c r="CB56" s="24">
        <f t="shared" si="40"/>
        <v>4.0672450603741611E-3</v>
      </c>
      <c r="CC56" s="24">
        <f t="shared" si="40"/>
        <v>2.5078427915881836E-3</v>
      </c>
      <c r="CD56" s="24">
        <f t="shared" si="40"/>
        <v>2.6108590748566145E-3</v>
      </c>
      <c r="CE56" s="24">
        <f t="shared" si="40"/>
        <v>6.7353135123891415E-4</v>
      </c>
      <c r="CF56" s="24">
        <f t="shared" si="14"/>
        <v>4.3390561933076451E-2</v>
      </c>
    </row>
    <row r="57" spans="1:84" x14ac:dyDescent="0.25">
      <c r="A57" s="31">
        <f>+[1]CUY!A58</f>
        <v>44287</v>
      </c>
      <c r="B57" s="17">
        <f>+[1]CUY!B58</f>
        <v>472.88220000000001</v>
      </c>
      <c r="C57" s="17">
        <f>+[1]CUY!C58</f>
        <v>501.56990000000002</v>
      </c>
      <c r="D57" s="17">
        <f>+[1]CUY!D58</f>
        <v>380.80180000000001</v>
      </c>
      <c r="E57" s="17">
        <f>+[1]CUY!E58</f>
        <v>442.2944</v>
      </c>
      <c r="F57" s="17">
        <f>+[1]CUY!F58</f>
        <v>464.60430000000002</v>
      </c>
      <c r="G57" s="17">
        <f>+[1]CUY!G58</f>
        <v>451.24450000000002</v>
      </c>
      <c r="H57" s="17">
        <f>+[1]CUY!H58</f>
        <v>525.18029999999999</v>
      </c>
      <c r="I57" s="17">
        <f>+[1]CUY!I58</f>
        <v>534.64850000000001</v>
      </c>
      <c r="J57" s="17">
        <f>+[1]CUY!J58</f>
        <v>414.9889</v>
      </c>
      <c r="K57" s="17">
        <f>+[1]CUY!K58</f>
        <v>434.29289999999997</v>
      </c>
      <c r="L57" s="17">
        <f>+[1]CUY!L58</f>
        <v>346.3381</v>
      </c>
      <c r="M57" s="17">
        <f>+[1]CUY!M58</f>
        <v>453.02280000000002</v>
      </c>
      <c r="N57" s="17">
        <f>+[1]CUY!N58</f>
        <v>407.03</v>
      </c>
      <c r="O57" s="18">
        <f>+[1]CUY!R58</f>
        <v>442.37290000000002</v>
      </c>
      <c r="P57" s="19">
        <f>+[1]CUY!S58</f>
        <v>482.29169999999999</v>
      </c>
      <c r="Q57" s="20">
        <f>+[1]CUY!T58</f>
        <v>459.52510000000001</v>
      </c>
      <c r="R57" s="18">
        <f t="shared" si="4"/>
        <v>472.87364599000006</v>
      </c>
      <c r="S57" s="19">
        <f t="shared" si="5"/>
        <v>463.43123536275237</v>
      </c>
      <c r="T57" s="19">
        <f t="shared" si="6"/>
        <v>440.80031841652328</v>
      </c>
      <c r="U57" s="19">
        <f t="shared" si="7"/>
        <v>437.81124312745447</v>
      </c>
      <c r="V57" s="19"/>
      <c r="W57" s="20">
        <f t="shared" si="8"/>
        <v>467.56681811400159</v>
      </c>
      <c r="X57" s="21"/>
      <c r="Y57" s="41">
        <f t="shared" si="43"/>
        <v>4.169239421379678E-2</v>
      </c>
      <c r="Z57" s="24">
        <f t="shared" si="43"/>
        <v>4.5998762494189549E-2</v>
      </c>
      <c r="AA57" s="24">
        <f t="shared" si="43"/>
        <v>3.4969744672431524E-2</v>
      </c>
      <c r="AB57" s="24">
        <f t="shared" si="43"/>
        <v>5.8785227855955524E-2</v>
      </c>
      <c r="AC57" s="24">
        <f t="shared" si="43"/>
        <v>1.6687437155139762E-2</v>
      </c>
      <c r="AD57" s="24">
        <f t="shared" si="43"/>
        <v>2.8197448216383147E-2</v>
      </c>
      <c r="AE57" s="24">
        <f t="shared" si="43"/>
        <v>3.6765289406948787E-2</v>
      </c>
      <c r="AF57" s="24">
        <f t="shared" si="43"/>
        <v>6.4753271887547204E-2</v>
      </c>
      <c r="AG57" s="24">
        <f t="shared" si="43"/>
        <v>1.3090702605738969E-2</v>
      </c>
      <c r="AH57" s="24">
        <f t="shared" si="43"/>
        <v>1.1728602568663149E-2</v>
      </c>
      <c r="AI57" s="24">
        <f t="shared" si="43"/>
        <v>4.659272901637479E-3</v>
      </c>
      <c r="AJ57" s="24">
        <f t="shared" si="43"/>
        <v>5.551496286079094E-2</v>
      </c>
      <c r="AK57" s="24">
        <f t="shared" si="43"/>
        <v>3.4601172851320916E-2</v>
      </c>
      <c r="AL57" s="24">
        <f t="shared" si="43"/>
        <v>3.0872130701341316E-2</v>
      </c>
      <c r="AM57" s="24">
        <f t="shared" si="43"/>
        <v>4.6859660002435355E-2</v>
      </c>
      <c r="AN57" s="24">
        <f t="shared" si="43"/>
        <v>3.0225547659957552E-2</v>
      </c>
      <c r="AO57" s="24">
        <f t="shared" si="45"/>
        <v>4.1690916088121588E-2</v>
      </c>
      <c r="AP57" s="24">
        <f t="shared" si="45"/>
        <v>4.2971562989594592E-2</v>
      </c>
      <c r="AQ57" s="24">
        <f t="shared" si="45"/>
        <v>4.0889058570177328E-2</v>
      </c>
      <c r="AR57" s="24">
        <f t="shared" si="39"/>
        <v>3.7251975535858017E-2</v>
      </c>
      <c r="AS57" s="24" t="e">
        <f t="shared" si="39"/>
        <v>#DIV/0!</v>
      </c>
      <c r="AT57" s="24">
        <f t="shared" si="39"/>
        <v>4.2157454307468534E-2</v>
      </c>
      <c r="AU57" s="21"/>
      <c r="AV57" s="24">
        <f t="shared" si="44"/>
        <v>0.4861751282420359</v>
      </c>
      <c r="AW57" s="24">
        <f t="shared" si="44"/>
        <v>0.485056316205702</v>
      </c>
      <c r="AX57" s="24">
        <f t="shared" si="44"/>
        <v>0.44977880317670627</v>
      </c>
      <c r="AY57" s="24">
        <f t="shared" si="44"/>
        <v>0.77887960938961087</v>
      </c>
      <c r="AZ57" s="24">
        <f t="shared" si="44"/>
        <v>0.31482901720978118</v>
      </c>
      <c r="BA57" s="24">
        <f t="shared" si="44"/>
        <v>0.49298083667500414</v>
      </c>
      <c r="BB57" s="24">
        <f t="shared" si="44"/>
        <v>0.47666531047546634</v>
      </c>
      <c r="BC57" s="24">
        <f t="shared" si="44"/>
        <v>0.61244583068562553</v>
      </c>
      <c r="BD57" s="24">
        <f t="shared" si="42"/>
        <v>0.22559965174318886</v>
      </c>
      <c r="BE57" s="24">
        <f t="shared" si="42"/>
        <v>0.41367567217422163</v>
      </c>
      <c r="BF57" s="24">
        <f t="shared" si="42"/>
        <v>0.23297757851045797</v>
      </c>
      <c r="BG57" s="24">
        <f t="shared" si="42"/>
        <v>0.50772244526294452</v>
      </c>
      <c r="BH57" s="24">
        <f t="shared" si="42"/>
        <v>0.26907090590330118</v>
      </c>
      <c r="BI57" s="24">
        <f t="shared" si="42"/>
        <v>0.61953497022311343</v>
      </c>
      <c r="BJ57" s="24">
        <f t="shared" si="42"/>
        <v>0.51519636472280683</v>
      </c>
      <c r="BK57" s="24">
        <f t="shared" si="42"/>
        <v>0.338828299332254</v>
      </c>
      <c r="BL57" s="24">
        <f t="shared" si="46"/>
        <v>0.48616114420302758</v>
      </c>
      <c r="BM57" s="24">
        <f t="shared" si="46"/>
        <v>0.50749616775258866</v>
      </c>
      <c r="BN57" s="24">
        <f t="shared" si="46"/>
        <v>0.53440873643206888</v>
      </c>
      <c r="BO57" s="24">
        <f t="shared" si="46"/>
        <v>0.54131221614732339</v>
      </c>
      <c r="BP57" s="24" t="e">
        <f t="shared" si="46"/>
        <v>#DIV/0!</v>
      </c>
      <c r="BQ57" s="24">
        <f t="shared" si="46"/>
        <v>0.51960326153723457</v>
      </c>
      <c r="BR57" s="21"/>
      <c r="BS57" s="35">
        <f t="shared" si="11"/>
        <v>44287</v>
      </c>
      <c r="BT57" s="24">
        <f t="shared" si="41"/>
        <v>1.3808835091177411E-2</v>
      </c>
      <c r="BU57" s="24">
        <f t="shared" si="40"/>
        <v>1.011855606174788E-3</v>
      </c>
      <c r="BV57" s="24">
        <f t="shared" si="40"/>
        <v>6.1560276476316988E-3</v>
      </c>
      <c r="BW57" s="24">
        <f t="shared" si="40"/>
        <v>1.4917117242938074E-3</v>
      </c>
      <c r="BX57" s="24">
        <f t="shared" si="40"/>
        <v>1.711951188188627E-3</v>
      </c>
      <c r="BY57" s="24">
        <f t="shared" si="40"/>
        <v>3.0358772893478345E-3</v>
      </c>
      <c r="BZ57" s="24">
        <f t="shared" si="40"/>
        <v>8.6666844363888478E-3</v>
      </c>
      <c r="CA57" s="24">
        <f t="shared" si="40"/>
        <v>2.9885336829122344E-4</v>
      </c>
      <c r="CB57" s="24">
        <f t="shared" si="40"/>
        <v>7.452822378923691E-4</v>
      </c>
      <c r="CC57" s="24">
        <f t="shared" si="40"/>
        <v>7.9256367967182767E-5</v>
      </c>
      <c r="CD57" s="24">
        <f t="shared" si="40"/>
        <v>3.5953636004570481E-3</v>
      </c>
      <c r="CE57" s="24">
        <f t="shared" si="40"/>
        <v>1.0885225364501395E-3</v>
      </c>
      <c r="CF57" s="24">
        <f t="shared" si="14"/>
        <v>4.1690221094260987E-2</v>
      </c>
    </row>
    <row r="58" spans="1:84" x14ac:dyDescent="0.25">
      <c r="A58" s="31">
        <f>+[1]CUY!A59</f>
        <v>44317</v>
      </c>
      <c r="B58" s="17">
        <f>+[1]CUY!B59</f>
        <v>490.07549999999998</v>
      </c>
      <c r="C58" s="17">
        <f>+[1]CUY!C59</f>
        <v>518.56939999999997</v>
      </c>
      <c r="D58" s="17">
        <f>+[1]CUY!D59</f>
        <v>388.7192</v>
      </c>
      <c r="E58" s="17">
        <f>+[1]CUY!E59</f>
        <v>453.77569999999997</v>
      </c>
      <c r="F58" s="17">
        <f>+[1]CUY!F59</f>
        <v>462.62009999999998</v>
      </c>
      <c r="G58" s="17">
        <f>+[1]CUY!G59</f>
        <v>465.34210000000002</v>
      </c>
      <c r="H58" s="17">
        <f>+[1]CUY!H59</f>
        <v>550.89250000000004</v>
      </c>
      <c r="I58" s="17">
        <f>+[1]CUY!I59</f>
        <v>575.59950000000003</v>
      </c>
      <c r="J58" s="17">
        <f>+[1]CUY!J59</f>
        <v>415.9042</v>
      </c>
      <c r="K58" s="17">
        <f>+[1]CUY!K59</f>
        <v>449.64510000000001</v>
      </c>
      <c r="L58" s="17">
        <f>+[1]CUY!L59</f>
        <v>366.74770000000001</v>
      </c>
      <c r="M58" s="17">
        <f>+[1]CUY!M59</f>
        <v>473.36700000000002</v>
      </c>
      <c r="N58" s="17">
        <f>+[1]CUY!N59</f>
        <v>415.30560000000003</v>
      </c>
      <c r="O58" s="18">
        <f>+[1]CUY!R59</f>
        <v>452.07139999999998</v>
      </c>
      <c r="P58" s="19">
        <f>+[1]CUY!S59</f>
        <v>501.12349999999998</v>
      </c>
      <c r="Q58" s="20">
        <f>+[1]CUY!T59</f>
        <v>475.62329999999997</v>
      </c>
      <c r="R58" s="18">
        <f t="shared" si="4"/>
        <v>490.06701507999998</v>
      </c>
      <c r="S58" s="19">
        <f t="shared" si="5"/>
        <v>478.4371592520568</v>
      </c>
      <c r="T58" s="19">
        <f t="shared" si="6"/>
        <v>454.90689053356283</v>
      </c>
      <c r="U58" s="19">
        <f t="shared" si="7"/>
        <v>450.39236893966444</v>
      </c>
      <c r="V58" s="19"/>
      <c r="W58" s="20">
        <f t="shared" si="8"/>
        <v>488.34355734506511</v>
      </c>
      <c r="X58" s="21"/>
      <c r="Y58" s="41">
        <f t="shared" si="43"/>
        <v>3.6358526499834287E-2</v>
      </c>
      <c r="Z58" s="24">
        <f t="shared" si="43"/>
        <v>3.3892584064554088E-2</v>
      </c>
      <c r="AA58" s="24">
        <f t="shared" si="43"/>
        <v>2.0791393317993734E-2</v>
      </c>
      <c r="AB58" s="24">
        <f t="shared" si="43"/>
        <v>2.5958501848542426E-2</v>
      </c>
      <c r="AC58" s="24">
        <f t="shared" si="43"/>
        <v>-4.2707310285333699E-3</v>
      </c>
      <c r="AD58" s="24">
        <f t="shared" si="43"/>
        <v>3.1241599620604799E-2</v>
      </c>
      <c r="AE58" s="24">
        <f t="shared" si="43"/>
        <v>4.8958805195092214E-2</v>
      </c>
      <c r="AF58" s="24">
        <f t="shared" si="43"/>
        <v>7.6594248370658535E-2</v>
      </c>
      <c r="AG58" s="24">
        <f t="shared" si="43"/>
        <v>2.2056011618623028E-3</v>
      </c>
      <c r="AH58" s="24">
        <f t="shared" si="43"/>
        <v>3.5349875625413363E-2</v>
      </c>
      <c r="AI58" s="24">
        <f t="shared" si="43"/>
        <v>5.8929699042640671E-2</v>
      </c>
      <c r="AJ58" s="24">
        <f t="shared" si="43"/>
        <v>4.4907673521067837E-2</v>
      </c>
      <c r="AK58" s="24">
        <f t="shared" si="43"/>
        <v>2.0331670884210062E-2</v>
      </c>
      <c r="AL58" s="24">
        <f t="shared" si="43"/>
        <v>2.1923811336544308E-2</v>
      </c>
      <c r="AM58" s="24">
        <f t="shared" si="43"/>
        <v>3.9046494061581338E-2</v>
      </c>
      <c r="AN58" s="24">
        <f t="shared" si="43"/>
        <v>3.5032253950872283E-2</v>
      </c>
      <c r="AO58" s="24">
        <f t="shared" si="45"/>
        <v>3.6359330311174665E-2</v>
      </c>
      <c r="AP58" s="24">
        <f t="shared" si="45"/>
        <v>3.2380044209921355E-2</v>
      </c>
      <c r="AQ58" s="24">
        <f t="shared" si="45"/>
        <v>3.2002182230072451E-2</v>
      </c>
      <c r="AR58" s="24">
        <f t="shared" si="39"/>
        <v>2.8736415543689775E-2</v>
      </c>
      <c r="AS58" s="24" t="e">
        <f t="shared" si="39"/>
        <v>#DIV/0!</v>
      </c>
      <c r="AT58" s="24">
        <f t="shared" si="39"/>
        <v>4.4435871892854806E-2</v>
      </c>
      <c r="AU58" s="21"/>
      <c r="AV58" s="24">
        <f t="shared" si="44"/>
        <v>0.51975108451646346</v>
      </c>
      <c r="AW58" s="24">
        <f t="shared" si="44"/>
        <v>0.52255666030126435</v>
      </c>
      <c r="AX58" s="24">
        <f t="shared" si="44"/>
        <v>0.47236097917206399</v>
      </c>
      <c r="AY58" s="24">
        <f t="shared" si="44"/>
        <v>0.78184222037754458</v>
      </c>
      <c r="AZ58" s="24">
        <f t="shared" si="44"/>
        <v>0.30856307857062237</v>
      </c>
      <c r="BA58" s="24">
        <f t="shared" si="44"/>
        <v>0.49686837660284411</v>
      </c>
      <c r="BB58" s="24">
        <f t="shared" si="44"/>
        <v>0.53854886809410063</v>
      </c>
      <c r="BC58" s="24">
        <f t="shared" si="44"/>
        <v>0.70169794480474668</v>
      </c>
      <c r="BD58" s="24">
        <f t="shared" si="42"/>
        <v>0.23043665415730419</v>
      </c>
      <c r="BE58" s="24">
        <f t="shared" si="42"/>
        <v>0.41807332305837885</v>
      </c>
      <c r="BF58" s="24">
        <f t="shared" si="42"/>
        <v>0.28203876028608788</v>
      </c>
      <c r="BG58" s="24">
        <f t="shared" si="42"/>
        <v>0.55450353071606395</v>
      </c>
      <c r="BH58" s="24">
        <f t="shared" si="42"/>
        <v>0.27779851176786408</v>
      </c>
      <c r="BI58" s="24">
        <f t="shared" si="42"/>
        <v>0.58705908579472932</v>
      </c>
      <c r="BJ58" s="24">
        <f t="shared" si="42"/>
        <v>0.55319513613298277</v>
      </c>
      <c r="BK58" s="24">
        <f t="shared" si="42"/>
        <v>0.38604141659548818</v>
      </c>
      <c r="BL58" s="24">
        <f t="shared" si="46"/>
        <v>0.51973596720326842</v>
      </c>
      <c r="BM58" s="24">
        <f t="shared" si="46"/>
        <v>0.53258172938798487</v>
      </c>
      <c r="BN58" s="24">
        <f t="shared" si="46"/>
        <v>0.54759089462697474</v>
      </c>
      <c r="BO58" s="24">
        <f t="shared" si="46"/>
        <v>0.54582405772575515</v>
      </c>
      <c r="BP58" s="24" t="e">
        <f t="shared" si="46"/>
        <v>#DIV/0!</v>
      </c>
      <c r="BQ58" s="24">
        <f t="shared" si="46"/>
        <v>0.55679677815706197</v>
      </c>
      <c r="BR58" s="21"/>
      <c r="BS58" s="35">
        <f t="shared" si="11"/>
        <v>44317</v>
      </c>
      <c r="BT58" s="24">
        <f t="shared" si="41"/>
        <v>1.0216620333774433E-2</v>
      </c>
      <c r="BU58" s="24">
        <f t="shared" si="40"/>
        <v>5.9772006643514931E-4</v>
      </c>
      <c r="BV58" s="24">
        <f t="shared" si="40"/>
        <v>2.762996661747888E-3</v>
      </c>
      <c r="BW58" s="24">
        <f t="shared" si="40"/>
        <v>-3.7260222524764924E-4</v>
      </c>
      <c r="BX58" s="24">
        <f t="shared" si="40"/>
        <v>1.8721983614523869E-3</v>
      </c>
      <c r="BY58" s="24">
        <f t="shared" si="40"/>
        <v>4.0236295635572746E-3</v>
      </c>
      <c r="BZ58" s="24">
        <f t="shared" si="40"/>
        <v>1.0478446852091287E-2</v>
      </c>
      <c r="CA58" s="24">
        <f t="shared" si="40"/>
        <v>4.8970102913579853E-5</v>
      </c>
      <c r="CB58" s="24">
        <f t="shared" si="40"/>
        <v>2.1816592800490324E-3</v>
      </c>
      <c r="CC58" s="24">
        <f t="shared" si="40"/>
        <v>9.6678420122389946E-4</v>
      </c>
      <c r="CD58" s="24">
        <f t="shared" si="40"/>
        <v>2.9469870086038345E-3</v>
      </c>
      <c r="CE58" s="24">
        <f t="shared" si="40"/>
        <v>6.3526239727357465E-4</v>
      </c>
      <c r="CF58" s="24">
        <f t="shared" si="14"/>
        <v>3.6358672603874681E-2</v>
      </c>
    </row>
    <row r="59" spans="1:84" x14ac:dyDescent="0.25">
      <c r="A59" s="31">
        <f>+[1]CUY!A60</f>
        <v>44348</v>
      </c>
      <c r="B59" s="17">
        <f>+[1]CUY!B60</f>
        <v>507.4581</v>
      </c>
      <c r="C59" s="17">
        <f>+[1]CUY!C60</f>
        <v>538.92939999999999</v>
      </c>
      <c r="D59" s="17">
        <f>+[1]CUY!D60</f>
        <v>410.91980000000001</v>
      </c>
      <c r="E59" s="17">
        <f>+[1]CUY!E60</f>
        <v>472.45209999999997</v>
      </c>
      <c r="F59" s="17">
        <f>+[1]CUY!F60</f>
        <v>477.15460000000002</v>
      </c>
      <c r="G59" s="17">
        <f>+[1]CUY!G60</f>
        <v>481.58510000000001</v>
      </c>
      <c r="H59" s="17">
        <f>+[1]CUY!H60</f>
        <v>573.29849999999999</v>
      </c>
      <c r="I59" s="17">
        <f>+[1]CUY!I60</f>
        <v>587.3537</v>
      </c>
      <c r="J59" s="17">
        <f>+[1]CUY!J60</f>
        <v>445.57929999999999</v>
      </c>
      <c r="K59" s="17">
        <f>+[1]CUY!K60</f>
        <v>462.5729</v>
      </c>
      <c r="L59" s="17">
        <f>+[1]CUY!L60</f>
        <v>373.738</v>
      </c>
      <c r="M59" s="17">
        <f>+[1]CUY!M60</f>
        <v>491.47309999999999</v>
      </c>
      <c r="N59" s="17">
        <f>+[1]CUY!N60</f>
        <v>422.75020000000001</v>
      </c>
      <c r="O59" s="18">
        <f>+[1]CUY!R60</f>
        <v>461.50920000000002</v>
      </c>
      <c r="P59" s="19">
        <f>+[1]CUY!S60</f>
        <v>520.14689999999996</v>
      </c>
      <c r="Q59" s="20">
        <f>+[1]CUY!T60</f>
        <v>492.15789999999998</v>
      </c>
      <c r="R59" s="18">
        <f t="shared" si="4"/>
        <v>507.44890675999994</v>
      </c>
      <c r="S59" s="19">
        <f t="shared" si="5"/>
        <v>496.54271367240085</v>
      </c>
      <c r="T59" s="19">
        <f t="shared" si="6"/>
        <v>470.75511115892147</v>
      </c>
      <c r="U59" s="19">
        <f t="shared" si="7"/>
        <v>465.68841270974661</v>
      </c>
      <c r="V59" s="19"/>
      <c r="W59" s="20">
        <f t="shared" si="8"/>
        <v>504.166217654935</v>
      </c>
      <c r="X59" s="21"/>
      <c r="Y59" s="41">
        <f t="shared" si="43"/>
        <v>3.5469228720880874E-2</v>
      </c>
      <c r="Z59" s="24">
        <f t="shared" si="43"/>
        <v>3.9261861575326407E-2</v>
      </c>
      <c r="AA59" s="24">
        <f t="shared" si="43"/>
        <v>5.7112177633623418E-2</v>
      </c>
      <c r="AB59" s="24">
        <f t="shared" si="43"/>
        <v>4.1157779052514165E-2</v>
      </c>
      <c r="AC59" s="24">
        <f t="shared" si="43"/>
        <v>3.1417787510745976E-2</v>
      </c>
      <c r="AD59" s="24">
        <f t="shared" si="43"/>
        <v>3.4905502854781556E-2</v>
      </c>
      <c r="AE59" s="24">
        <f t="shared" si="43"/>
        <v>4.0672181959275022E-2</v>
      </c>
      <c r="AF59" s="24">
        <f t="shared" si="43"/>
        <v>2.0420796056980439E-2</v>
      </c>
      <c r="AG59" s="24">
        <f t="shared" si="43"/>
        <v>7.1350806267404865E-2</v>
      </c>
      <c r="AH59" s="24">
        <f t="shared" si="43"/>
        <v>2.8751119494018651E-2</v>
      </c>
      <c r="AI59" s="24">
        <f t="shared" si="43"/>
        <v>1.9060242231921265E-2</v>
      </c>
      <c r="AJ59" s="24">
        <f t="shared" si="43"/>
        <v>3.8249603373281094E-2</v>
      </c>
      <c r="AK59" s="24">
        <f t="shared" si="43"/>
        <v>1.7925595031706765E-2</v>
      </c>
      <c r="AL59" s="24">
        <f t="shared" si="43"/>
        <v>2.0876790701645831E-2</v>
      </c>
      <c r="AM59" s="24">
        <f t="shared" si="43"/>
        <v>3.7961500508357782E-2</v>
      </c>
      <c r="AN59" s="24">
        <f t="shared" si="43"/>
        <v>3.4764066436610674E-2</v>
      </c>
      <c r="AO59" s="24">
        <f t="shared" si="45"/>
        <v>3.546839747450159E-2</v>
      </c>
      <c r="AP59" s="24">
        <f t="shared" si="45"/>
        <v>3.7843119143689652E-2</v>
      </c>
      <c r="AQ59" s="24">
        <f t="shared" si="45"/>
        <v>3.4838383315693777E-2</v>
      </c>
      <c r="AR59" s="24">
        <f t="shared" si="39"/>
        <v>3.3961596210195344E-2</v>
      </c>
      <c r="AS59" s="24" t="e">
        <f t="shared" si="39"/>
        <v>#DIV/0!</v>
      </c>
      <c r="AT59" s="24">
        <f t="shared" si="39"/>
        <v>3.2400673812288172E-2</v>
      </c>
      <c r="AU59" s="21"/>
      <c r="AV59" s="24">
        <f t="shared" si="44"/>
        <v>0.53784874925449855</v>
      </c>
      <c r="AW59" s="24">
        <f t="shared" si="44"/>
        <v>0.56321388988717569</v>
      </c>
      <c r="AX59" s="24">
        <f t="shared" si="44"/>
        <v>0.49954858792317602</v>
      </c>
      <c r="AY59" s="24">
        <f t="shared" si="44"/>
        <v>0.68539974778869195</v>
      </c>
      <c r="AZ59" s="24">
        <f t="shared" si="44"/>
        <v>0.33997336647827003</v>
      </c>
      <c r="BA59" s="24">
        <f t="shared" si="44"/>
        <v>0.51399149359441698</v>
      </c>
      <c r="BB59" s="24">
        <f t="shared" si="44"/>
        <v>0.57586217038542342</v>
      </c>
      <c r="BC59" s="24">
        <f t="shared" si="44"/>
        <v>0.70711934181496128</v>
      </c>
      <c r="BD59" s="24">
        <f t="shared" si="42"/>
        <v>0.31086123700919099</v>
      </c>
      <c r="BE59" s="24">
        <f t="shared" si="42"/>
        <v>0.41483875368220668</v>
      </c>
      <c r="BF59" s="24">
        <f t="shared" si="42"/>
        <v>0.3084974011269368</v>
      </c>
      <c r="BG59" s="24">
        <f t="shared" si="42"/>
        <v>0.57723920855805799</v>
      </c>
      <c r="BH59" s="24">
        <f t="shared" si="42"/>
        <v>0.29499139531848972</v>
      </c>
      <c r="BI59" s="24">
        <f t="shared" si="42"/>
        <v>0.49695765235011202</v>
      </c>
      <c r="BJ59" s="24">
        <f t="shared" si="42"/>
        <v>0.58067027626263679</v>
      </c>
      <c r="BK59" s="24">
        <f t="shared" si="42"/>
        <v>0.42580941595623578</v>
      </c>
      <c r="BL59" s="24">
        <f t="shared" si="46"/>
        <v>0.53783400271312076</v>
      </c>
      <c r="BM59" s="24">
        <f t="shared" si="46"/>
        <v>0.54530317498202208</v>
      </c>
      <c r="BN59" s="24">
        <f t="shared" si="46"/>
        <v>0.53309038617589377</v>
      </c>
      <c r="BO59" s="24">
        <f t="shared" si="46"/>
        <v>0.52209412988779347</v>
      </c>
      <c r="BP59" s="24" t="e">
        <f t="shared" si="46"/>
        <v>#DIV/0!</v>
      </c>
      <c r="BQ59" s="24">
        <f t="shared" si="46"/>
        <v>0.55735141231052321</v>
      </c>
      <c r="BR59" s="21"/>
      <c r="BS59" s="35">
        <f t="shared" si="11"/>
        <v>44348</v>
      </c>
      <c r="BT59" s="24">
        <f t="shared" si="41"/>
        <v>1.1806980761127631E-2</v>
      </c>
      <c r="BU59" s="24">
        <f t="shared" si="40"/>
        <v>1.6172231013384681E-3</v>
      </c>
      <c r="BV59" s="24">
        <f t="shared" si="40"/>
        <v>4.3368303863384316E-3</v>
      </c>
      <c r="BW59" s="24">
        <f t="shared" si="40"/>
        <v>2.6336015573110746E-3</v>
      </c>
      <c r="BX59" s="24">
        <f t="shared" si="40"/>
        <v>2.0814352074323235E-3</v>
      </c>
      <c r="BY59" s="24">
        <f t="shared" si="40"/>
        <v>3.3832419698597385E-3</v>
      </c>
      <c r="BZ59" s="24">
        <f t="shared" si="40"/>
        <v>2.9021205916231196E-3</v>
      </c>
      <c r="CA59" s="24">
        <f t="shared" si="40"/>
        <v>1.5319680947119365E-3</v>
      </c>
      <c r="CB59" s="24">
        <f t="shared" si="40"/>
        <v>1.7726822907898872E-3</v>
      </c>
      <c r="CC59" s="24">
        <f t="shared" si="40"/>
        <v>3.1950734121579186E-4</v>
      </c>
      <c r="CD59" s="24">
        <f t="shared" si="40"/>
        <v>2.5307689325420228E-3</v>
      </c>
      <c r="CE59" s="24">
        <f t="shared" si="40"/>
        <v>5.514231582684694E-4</v>
      </c>
      <c r="CF59" s="24">
        <f t="shared" si="14"/>
        <v>3.5467783392558905E-2</v>
      </c>
    </row>
    <row r="60" spans="1:84" x14ac:dyDescent="0.25">
      <c r="A60" s="31">
        <f>+[1]CUY!A61</f>
        <v>44378</v>
      </c>
      <c r="B60" s="17">
        <f>+[1]CUY!B61</f>
        <v>523.53769999999997</v>
      </c>
      <c r="C60" s="17">
        <f>+[1]CUY!C61</f>
        <v>556.70180000000005</v>
      </c>
      <c r="D60" s="17">
        <f>+[1]CUY!D61</f>
        <v>419.58670000000001</v>
      </c>
      <c r="E60" s="17">
        <f>+[1]CUY!E61</f>
        <v>487.9941</v>
      </c>
      <c r="F60" s="17">
        <f>+[1]CUY!F61</f>
        <v>488.72239999999999</v>
      </c>
      <c r="G60" s="17">
        <f>+[1]CUY!G61</f>
        <v>497.08359999999999</v>
      </c>
      <c r="H60" s="17">
        <f>+[1]CUY!H61</f>
        <v>602.33600000000001</v>
      </c>
      <c r="I60" s="17">
        <f>+[1]CUY!I61</f>
        <v>603.51909999999998</v>
      </c>
      <c r="J60" s="17">
        <f>+[1]CUY!J61</f>
        <v>443.45209999999997</v>
      </c>
      <c r="K60" s="17">
        <f>+[1]CUY!K61</f>
        <v>477.4649</v>
      </c>
      <c r="L60" s="17">
        <f>+[1]CUY!L61</f>
        <v>378.78660000000002</v>
      </c>
      <c r="M60" s="17">
        <f>+[1]CUY!M61</f>
        <v>513.20830000000001</v>
      </c>
      <c r="N60" s="17">
        <f>+[1]CUY!N61</f>
        <v>430.9006</v>
      </c>
      <c r="O60" s="18">
        <f>+[1]CUY!R61</f>
        <v>487.66770000000002</v>
      </c>
      <c r="P60" s="19">
        <f>+[1]CUY!S61</f>
        <v>537.98990000000003</v>
      </c>
      <c r="Q60" s="20">
        <f>+[1]CUY!T61</f>
        <v>496.81950000000001</v>
      </c>
      <c r="R60" s="18">
        <f t="shared" si="4"/>
        <v>523.52795920999995</v>
      </c>
      <c r="S60" s="19">
        <f t="shared" si="5"/>
        <v>512.82958417352268</v>
      </c>
      <c r="T60" s="19">
        <f t="shared" si="6"/>
        <v>486.61124575444643</v>
      </c>
      <c r="U60" s="19">
        <f t="shared" si="7"/>
        <v>480.10678943234569</v>
      </c>
      <c r="V60" s="19"/>
      <c r="W60" s="20">
        <f t="shared" si="8"/>
        <v>519.85605353863809</v>
      </c>
      <c r="X60" s="21"/>
      <c r="Y60" s="41">
        <f t="shared" si="43"/>
        <v>3.1686556978792968E-2</v>
      </c>
      <c r="Z60" s="24">
        <f t="shared" si="43"/>
        <v>3.2977232268271317E-2</v>
      </c>
      <c r="AA60" s="24">
        <f t="shared" si="43"/>
        <v>2.1091463589732129E-2</v>
      </c>
      <c r="AB60" s="24">
        <f t="shared" si="43"/>
        <v>3.2896456593165757E-2</v>
      </c>
      <c r="AC60" s="24">
        <f t="shared" si="43"/>
        <v>2.4243295569192913E-2</v>
      </c>
      <c r="AD60" s="24">
        <f t="shared" si="43"/>
        <v>3.218226643639932E-2</v>
      </c>
      <c r="AE60" s="24">
        <f t="shared" si="43"/>
        <v>5.0649879600243253E-2</v>
      </c>
      <c r="AF60" s="24">
        <f t="shared" si="43"/>
        <v>2.7522428138275101E-2</v>
      </c>
      <c r="AG60" s="24">
        <f t="shared" si="43"/>
        <v>-4.774009923710576E-3</v>
      </c>
      <c r="AH60" s="24">
        <f t="shared" si="43"/>
        <v>3.219384447294682E-2</v>
      </c>
      <c r="AI60" s="24">
        <f t="shared" si="43"/>
        <v>1.3508393580529798E-2</v>
      </c>
      <c r="AJ60" s="24">
        <f t="shared" si="43"/>
        <v>4.4224597439819213E-2</v>
      </c>
      <c r="AK60" s="24">
        <f t="shared" si="43"/>
        <v>1.9279470476891492E-2</v>
      </c>
      <c r="AL60" s="24">
        <f t="shared" si="43"/>
        <v>5.6680343533780153E-2</v>
      </c>
      <c r="AM60" s="24">
        <f t="shared" si="43"/>
        <v>3.4303770723232319E-2</v>
      </c>
      <c r="AN60" s="24">
        <f t="shared" si="43"/>
        <v>9.4717569300422078E-3</v>
      </c>
      <c r="AO60" s="24">
        <f t="shared" si="45"/>
        <v>3.1686052006029142E-2</v>
      </c>
      <c r="AP60" s="24">
        <f t="shared" si="45"/>
        <v>3.2800542738136373E-2</v>
      </c>
      <c r="AQ60" s="24">
        <f t="shared" si="45"/>
        <v>3.3682341879389899E-2</v>
      </c>
      <c r="AR60" s="24">
        <f t="shared" si="39"/>
        <v>3.0961424697474094E-2</v>
      </c>
      <c r="AS60" s="24" t="e">
        <f t="shared" si="39"/>
        <v>#DIV/0!</v>
      </c>
      <c r="AT60" s="24">
        <f t="shared" si="39"/>
        <v>3.112036335294821E-2</v>
      </c>
      <c r="AU60" s="21"/>
      <c r="AV60" s="24">
        <f t="shared" si="44"/>
        <v>0.5514287526166437</v>
      </c>
      <c r="AW60" s="24">
        <f t="shared" si="44"/>
        <v>0.59774129991490432</v>
      </c>
      <c r="AX60" s="24">
        <f t="shared" si="44"/>
        <v>0.50847393036424915</v>
      </c>
      <c r="AY60" s="24">
        <f t="shared" si="44"/>
        <v>0.64627887559142772</v>
      </c>
      <c r="AZ60" s="24">
        <f t="shared" si="44"/>
        <v>0.351028871769822</v>
      </c>
      <c r="BA60" s="24">
        <f t="shared" si="44"/>
        <v>0.50651800410540448</v>
      </c>
      <c r="BB60" s="24">
        <f t="shared" si="44"/>
        <v>0.60315426969016506</v>
      </c>
      <c r="BC60" s="24">
        <f t="shared" si="44"/>
        <v>0.71727590329837421</v>
      </c>
      <c r="BD60" s="24">
        <f t="shared" si="42"/>
        <v>0.27537060923859191</v>
      </c>
      <c r="BE60" s="24">
        <f t="shared" si="42"/>
        <v>0.43163335738054509</v>
      </c>
      <c r="BF60" s="24">
        <f t="shared" si="42"/>
        <v>0.32231112414385343</v>
      </c>
      <c r="BG60" s="24">
        <f t="shared" si="42"/>
        <v>0.61050432259022158</v>
      </c>
      <c r="BH60" s="24">
        <f t="shared" si="42"/>
        <v>0.28842962504926173</v>
      </c>
      <c r="BI60" s="24">
        <f t="shared" si="42"/>
        <v>0.52847438311615047</v>
      </c>
      <c r="BJ60" s="24">
        <f t="shared" si="42"/>
        <v>0.59467114921926356</v>
      </c>
      <c r="BK60" s="24">
        <f t="shared" si="42"/>
        <v>0.42713126277200764</v>
      </c>
      <c r="BL60" s="24">
        <f t="shared" si="46"/>
        <v>0.55141385438389601</v>
      </c>
      <c r="BM60" s="24">
        <f t="shared" si="46"/>
        <v>0.55980185501476321</v>
      </c>
      <c r="BN60" s="24">
        <f t="shared" si="46"/>
        <v>0.53050390983485163</v>
      </c>
      <c r="BO60" s="24">
        <f t="shared" si="46"/>
        <v>0.51088410103973492</v>
      </c>
      <c r="BP60" s="24" t="e">
        <f t="shared" si="46"/>
        <v>#DIV/0!</v>
      </c>
      <c r="BQ60" s="24">
        <f t="shared" si="46"/>
        <v>0.55706220281609897</v>
      </c>
      <c r="BR60" s="21"/>
      <c r="BS60" s="35">
        <f t="shared" si="11"/>
        <v>44378</v>
      </c>
      <c r="BT60" s="24">
        <f t="shared" si="41"/>
        <v>9.953365765567674E-3</v>
      </c>
      <c r="BU60" s="24">
        <f t="shared" si="40"/>
        <v>6.097219258102294E-4</v>
      </c>
      <c r="BV60" s="24">
        <f t="shared" si="40"/>
        <v>3.4853707133653072E-3</v>
      </c>
      <c r="BW60" s="24">
        <f t="shared" si="40"/>
        <v>2.024247203857812E-3</v>
      </c>
      <c r="BX60" s="24">
        <f t="shared" si="40"/>
        <v>1.9180022941795562E-3</v>
      </c>
      <c r="BY60" s="24">
        <f t="shared" si="40"/>
        <v>4.2343890066982902E-3</v>
      </c>
      <c r="BZ60" s="24">
        <f t="shared" si="40"/>
        <v>3.8545318322832905E-3</v>
      </c>
      <c r="CA60" s="24">
        <f t="shared" si="40"/>
        <v>-1.0605439148572151E-4</v>
      </c>
      <c r="CB60" s="24">
        <f t="shared" si="40"/>
        <v>1.9720690240238549E-3</v>
      </c>
      <c r="CC60" s="24">
        <f t="shared" si="40"/>
        <v>2.2285315772868831E-4</v>
      </c>
      <c r="CD60" s="24">
        <f t="shared" si="40"/>
        <v>2.9339588825166088E-3</v>
      </c>
      <c r="CE60" s="24">
        <f t="shared" si="40"/>
        <v>5.8302255890683313E-4</v>
      </c>
      <c r="CF60" s="24">
        <f t="shared" si="14"/>
        <v>3.1685477973452426E-2</v>
      </c>
    </row>
    <row r="61" spans="1:84" x14ac:dyDescent="0.25">
      <c r="A61" s="31">
        <f>+[1]CUY!A62</f>
        <v>44409</v>
      </c>
      <c r="B61" s="17">
        <f>+[1]CUY!B62</f>
        <v>532.84429999999998</v>
      </c>
      <c r="C61" s="17">
        <f>+[1]CUY!C62</f>
        <v>563.07529999999997</v>
      </c>
      <c r="D61" s="17">
        <f>+[1]CUY!D62</f>
        <v>425.90410000000003</v>
      </c>
      <c r="E61" s="17">
        <f>+[1]CUY!E62</f>
        <v>497.57</v>
      </c>
      <c r="F61" s="17">
        <f>+[1]CUY!F62</f>
        <v>475.97140000000002</v>
      </c>
      <c r="G61" s="17">
        <f>+[1]CUY!G62</f>
        <v>515.50360000000001</v>
      </c>
      <c r="H61" s="17">
        <f>+[1]CUY!H62</f>
        <v>626.75250000000005</v>
      </c>
      <c r="I61" s="17">
        <f>+[1]CUY!I62</f>
        <v>619.71510000000001</v>
      </c>
      <c r="J61" s="17">
        <f>+[1]CUY!J62</f>
        <v>449.79559999999998</v>
      </c>
      <c r="K61" s="17">
        <f>+[1]CUY!K62</f>
        <v>490.24180000000001</v>
      </c>
      <c r="L61" s="17">
        <f>+[1]CUY!L62</f>
        <v>385.34739999999999</v>
      </c>
      <c r="M61" s="17">
        <f>+[1]CUY!M62</f>
        <v>524.39149999999995</v>
      </c>
      <c r="N61" s="17">
        <f>+[1]CUY!N62</f>
        <v>443.50209999999998</v>
      </c>
      <c r="O61" s="18">
        <f>+[1]CUY!R62</f>
        <v>481.58980000000003</v>
      </c>
      <c r="P61" s="19">
        <f>+[1]CUY!S62</f>
        <v>554.05579999999998</v>
      </c>
      <c r="Q61" s="20">
        <f>+[1]CUY!T62</f>
        <v>492.8449</v>
      </c>
      <c r="R61" s="18">
        <f t="shared" si="4"/>
        <v>532.83514451000008</v>
      </c>
      <c r="S61" s="19">
        <f t="shared" si="5"/>
        <v>522.35162550486154</v>
      </c>
      <c r="T61" s="19">
        <f t="shared" si="6"/>
        <v>499.02835633964429</v>
      </c>
      <c r="U61" s="19">
        <f t="shared" si="7"/>
        <v>492.82565965726531</v>
      </c>
      <c r="V61" s="19"/>
      <c r="W61" s="20">
        <f t="shared" si="8"/>
        <v>534.46306390589143</v>
      </c>
      <c r="X61" s="21"/>
      <c r="Y61" s="41">
        <f t="shared" si="43"/>
        <v>1.777637025948664E-2</v>
      </c>
      <c r="Z61" s="24">
        <f t="shared" si="43"/>
        <v>1.1448678628306785E-2</v>
      </c>
      <c r="AA61" s="24">
        <f t="shared" si="43"/>
        <v>1.5056244633111726E-2</v>
      </c>
      <c r="AB61" s="24">
        <f t="shared" si="43"/>
        <v>1.9622983146722506E-2</v>
      </c>
      <c r="AC61" s="24">
        <f t="shared" si="43"/>
        <v>-2.6090475902066257E-2</v>
      </c>
      <c r="AD61" s="24">
        <f t="shared" si="43"/>
        <v>3.7056141059572223E-2</v>
      </c>
      <c r="AE61" s="24">
        <f t="shared" si="43"/>
        <v>4.0536345162832665E-2</v>
      </c>
      <c r="AF61" s="24">
        <f t="shared" si="43"/>
        <v>2.6835936095477297E-2</v>
      </c>
      <c r="AG61" s="24">
        <f t="shared" si="43"/>
        <v>1.4304814432043456E-2</v>
      </c>
      <c r="AH61" s="24">
        <f t="shared" si="43"/>
        <v>2.675987281997072E-2</v>
      </c>
      <c r="AI61" s="24">
        <f t="shared" si="43"/>
        <v>1.7320570474245844E-2</v>
      </c>
      <c r="AJ61" s="24">
        <f t="shared" si="43"/>
        <v>2.1790762152521514E-2</v>
      </c>
      <c r="AK61" s="24">
        <f t="shared" si="43"/>
        <v>2.9244563595409279E-2</v>
      </c>
      <c r="AL61" s="24">
        <f t="shared" si="43"/>
        <v>-1.2463199838742667E-2</v>
      </c>
      <c r="AM61" s="24">
        <f t="shared" si="43"/>
        <v>2.9862828279861642E-2</v>
      </c>
      <c r="AN61" s="24">
        <f t="shared" si="43"/>
        <v>-8.0000885633515484E-3</v>
      </c>
      <c r="AO61" s="24">
        <f t="shared" si="45"/>
        <v>1.7777818999475503E-2</v>
      </c>
      <c r="AP61" s="24">
        <f t="shared" si="45"/>
        <v>1.8567652150342617E-2</v>
      </c>
      <c r="AQ61" s="24">
        <f t="shared" si="45"/>
        <v>2.5517516690240605E-2</v>
      </c>
      <c r="AR61" s="24">
        <f t="shared" si="39"/>
        <v>2.6491752470232166E-2</v>
      </c>
      <c r="AS61" s="24" t="e">
        <f t="shared" si="39"/>
        <v>#DIV/0!</v>
      </c>
      <c r="AT61" s="24">
        <f t="shared" si="39"/>
        <v>2.8098182694659579E-2</v>
      </c>
      <c r="AU61" s="21"/>
      <c r="AV61" s="24">
        <f t="shared" si="44"/>
        <v>0.53762155954036772</v>
      </c>
      <c r="AW61" s="24">
        <f t="shared" si="44"/>
        <v>0.56478482222753312</v>
      </c>
      <c r="AX61" s="24">
        <f t="shared" si="44"/>
        <v>0.5156222532057646</v>
      </c>
      <c r="AY61" s="24">
        <f t="shared" si="44"/>
        <v>0.63961652540487868</v>
      </c>
      <c r="AZ61" s="24">
        <f t="shared" si="44"/>
        <v>0.27529311399474476</v>
      </c>
      <c r="BA61" s="24">
        <f t="shared" si="44"/>
        <v>0.50218405254081522</v>
      </c>
      <c r="BB61" s="24">
        <f t="shared" si="44"/>
        <v>0.62334189269901819</v>
      </c>
      <c r="BC61" s="24">
        <f t="shared" si="44"/>
        <v>0.71130088282969428</v>
      </c>
      <c r="BD61" s="24">
        <f t="shared" si="42"/>
        <v>0.2970617716572217</v>
      </c>
      <c r="BE61" s="24">
        <f t="shared" si="42"/>
        <v>0.43089918303848984</v>
      </c>
      <c r="BF61" s="24">
        <f t="shared" si="42"/>
        <v>0.34859547042449113</v>
      </c>
      <c r="BG61" s="24">
        <f t="shared" si="42"/>
        <v>0.6229252742831497</v>
      </c>
      <c r="BH61" s="24">
        <f t="shared" si="42"/>
        <v>0.31016300595759461</v>
      </c>
      <c r="BI61" s="24">
        <f t="shared" si="42"/>
        <v>0.46065947624421799</v>
      </c>
      <c r="BJ61" s="24">
        <f t="shared" si="42"/>
        <v>0.5935073130017674</v>
      </c>
      <c r="BK61" s="24">
        <f t="shared" si="42"/>
        <v>0.39903773821642341</v>
      </c>
      <c r="BL61" s="24">
        <f t="shared" si="46"/>
        <v>0.53761147343359816</v>
      </c>
      <c r="BM61" s="24">
        <f t="shared" si="46"/>
        <v>0.54626439023577866</v>
      </c>
      <c r="BN61" s="24">
        <f t="shared" si="46"/>
        <v>0.5322890257866586</v>
      </c>
      <c r="BO61" s="24">
        <f t="shared" si="46"/>
        <v>0.51033986710563384</v>
      </c>
      <c r="BP61" s="24" t="e">
        <f t="shared" si="46"/>
        <v>#DIV/0!</v>
      </c>
      <c r="BQ61" s="24">
        <f t="shared" si="46"/>
        <v>0.56134440499763527</v>
      </c>
      <c r="BR61" s="21"/>
      <c r="BS61" s="35">
        <f t="shared" si="11"/>
        <v>44409</v>
      </c>
      <c r="BT61" s="24">
        <f t="shared" si="41"/>
        <v>3.4598247652460903E-3</v>
      </c>
      <c r="BU61" s="24">
        <f t="shared" si="40"/>
        <v>4.3078307445672156E-4</v>
      </c>
      <c r="BV61" s="24">
        <f t="shared" si="40"/>
        <v>2.0814879616119315E-3</v>
      </c>
      <c r="BW61" s="24">
        <f t="shared" si="40"/>
        <v>-2.1627645917380888E-3</v>
      </c>
      <c r="BX61" s="24">
        <f t="shared" si="40"/>
        <v>2.2095371546308907E-3</v>
      </c>
      <c r="BY61" s="24">
        <f t="shared" si="40"/>
        <v>3.4511764864306868E-3</v>
      </c>
      <c r="BZ61" s="24">
        <f t="shared" si="40"/>
        <v>3.7432184921926408E-3</v>
      </c>
      <c r="CA61" s="24">
        <f t="shared" si="40"/>
        <v>3.0655013000973984E-4</v>
      </c>
      <c r="CB61" s="24">
        <f t="shared" si="40"/>
        <v>1.6400111778005686E-3</v>
      </c>
      <c r="CC61" s="24">
        <f t="shared" si="40"/>
        <v>2.8070933573647012E-4</v>
      </c>
      <c r="CD61" s="24">
        <f t="shared" si="40"/>
        <v>1.4632168800833181E-3</v>
      </c>
      <c r="CE61" s="24">
        <f t="shared" si="40"/>
        <v>8.737373640904934E-4</v>
      </c>
      <c r="CF61" s="24">
        <f t="shared" si="14"/>
        <v>1.7777488230551464E-2</v>
      </c>
    </row>
    <row r="62" spans="1:84" x14ac:dyDescent="0.25">
      <c r="A62" s="31">
        <f>+[1]CUY!A63</f>
        <v>44440</v>
      </c>
      <c r="B62" s="17">
        <f>+[1]CUY!B63</f>
        <v>548.13520000000005</v>
      </c>
      <c r="C62" s="17">
        <f>+[1]CUY!C63</f>
        <v>576.7106</v>
      </c>
      <c r="D62" s="17">
        <f>+[1]CUY!D63</f>
        <v>449.7654</v>
      </c>
      <c r="E62" s="17">
        <f>+[1]CUY!E63</f>
        <v>526.90409999999997</v>
      </c>
      <c r="F62" s="17">
        <f>+[1]CUY!F63</f>
        <v>486.93889999999999</v>
      </c>
      <c r="G62" s="17">
        <f>+[1]CUY!G63</f>
        <v>530.42240000000004</v>
      </c>
      <c r="H62" s="17">
        <f>+[1]CUY!H63</f>
        <v>650.375</v>
      </c>
      <c r="I62" s="17">
        <f>+[1]CUY!I63</f>
        <v>630.02809999999999</v>
      </c>
      <c r="J62" s="17">
        <f>+[1]CUY!J63</f>
        <v>458.4683</v>
      </c>
      <c r="K62" s="17">
        <f>+[1]CUY!K63</f>
        <v>501.51979999999998</v>
      </c>
      <c r="L62" s="17">
        <f>+[1]CUY!L63</f>
        <v>395.59280000000001</v>
      </c>
      <c r="M62" s="17">
        <f>+[1]CUY!M63</f>
        <v>535.66980000000001</v>
      </c>
      <c r="N62" s="17">
        <f>+[1]CUY!N63</f>
        <v>452.82859999999999</v>
      </c>
      <c r="O62" s="18">
        <f>+[1]CUY!R63</f>
        <v>515.26739999999995</v>
      </c>
      <c r="P62" s="19">
        <f>+[1]CUY!S63</f>
        <v>567.90139999999997</v>
      </c>
      <c r="Q62" s="20">
        <f>+[1]CUY!T63</f>
        <v>502.4554</v>
      </c>
      <c r="R62" s="18">
        <f t="shared" si="4"/>
        <v>548.12503176999996</v>
      </c>
      <c r="S62" s="19">
        <f t="shared" si="5"/>
        <v>538.61358360508586</v>
      </c>
      <c r="T62" s="19">
        <f t="shared" si="6"/>
        <v>516.65348060814699</v>
      </c>
      <c r="U62" s="19">
        <f t="shared" si="7"/>
        <v>512.00293480899688</v>
      </c>
      <c r="V62" s="19"/>
      <c r="W62" s="20">
        <f t="shared" si="8"/>
        <v>551.32689144988535</v>
      </c>
      <c r="X62" s="21"/>
      <c r="Y62" s="41">
        <f t="shared" si="43"/>
        <v>2.86967506267779E-2</v>
      </c>
      <c r="Z62" s="24">
        <f t="shared" si="43"/>
        <v>2.4215766523589366E-2</v>
      </c>
      <c r="AA62" s="24">
        <f t="shared" si="43"/>
        <v>5.6025053527308133E-2</v>
      </c>
      <c r="AB62" s="24">
        <f t="shared" si="43"/>
        <v>5.8954719938903111E-2</v>
      </c>
      <c r="AC62" s="24">
        <f t="shared" si="43"/>
        <v>2.3042350863938355E-2</v>
      </c>
      <c r="AD62" s="24">
        <f t="shared" si="43"/>
        <v>2.8940244064250997E-2</v>
      </c>
      <c r="AE62" s="24">
        <f t="shared" si="43"/>
        <v>3.7690316352946285E-2</v>
      </c>
      <c r="AF62" s="24">
        <f t="shared" si="43"/>
        <v>1.6641518013680745E-2</v>
      </c>
      <c r="AG62" s="24">
        <f t="shared" si="43"/>
        <v>1.9281424718249784E-2</v>
      </c>
      <c r="AH62" s="24">
        <f t="shared" si="43"/>
        <v>2.3004974280038892E-2</v>
      </c>
      <c r="AI62" s="24">
        <f t="shared" si="43"/>
        <v>2.6587437725024365E-2</v>
      </c>
      <c r="AJ62" s="24">
        <f t="shared" si="43"/>
        <v>2.150740429621778E-2</v>
      </c>
      <c r="AK62" s="24">
        <f t="shared" si="43"/>
        <v>2.1029212713987278E-2</v>
      </c>
      <c r="AL62" s="24">
        <f t="shared" si="43"/>
        <v>6.9930052505264628E-2</v>
      </c>
      <c r="AM62" s="24">
        <f t="shared" si="43"/>
        <v>2.4989540764666751E-2</v>
      </c>
      <c r="AN62" s="24">
        <f t="shared" si="43"/>
        <v>1.9500049609928016E-2</v>
      </c>
      <c r="AO62" s="24">
        <f t="shared" si="45"/>
        <v>2.8695343048478206E-2</v>
      </c>
      <c r="AP62" s="24">
        <f t="shared" si="45"/>
        <v>3.1132205407625291E-2</v>
      </c>
      <c r="AQ62" s="24">
        <f t="shared" si="45"/>
        <v>3.5318883275055502E-2</v>
      </c>
      <c r="AR62" s="24">
        <f t="shared" si="39"/>
        <v>3.8912899066717355E-2</v>
      </c>
      <c r="AS62" s="24" t="e">
        <f t="shared" si="39"/>
        <v>#DIV/0!</v>
      </c>
      <c r="AT62" s="24">
        <f t="shared" si="39"/>
        <v>3.1552840004979821E-2</v>
      </c>
      <c r="AU62" s="21"/>
      <c r="AV62" s="24">
        <f t="shared" si="44"/>
        <v>0.52728229196329424</v>
      </c>
      <c r="AW62" s="24">
        <f t="shared" si="44"/>
        <v>0.55394825477061715</v>
      </c>
      <c r="AX62" s="24">
        <f t="shared" si="44"/>
        <v>0.5339141146642965</v>
      </c>
      <c r="AY62" s="24">
        <f t="shared" si="44"/>
        <v>0.58794874120856133</v>
      </c>
      <c r="AZ62" s="24">
        <f t="shared" si="44"/>
        <v>0.2631211827618094</v>
      </c>
      <c r="BA62" s="24">
        <f t="shared" si="44"/>
        <v>0.51190805342077583</v>
      </c>
      <c r="BB62" s="24">
        <f t="shared" si="44"/>
        <v>0.6253734953970973</v>
      </c>
      <c r="BC62" s="24">
        <f t="shared" si="44"/>
        <v>0.66481897618728003</v>
      </c>
      <c r="BD62" s="24">
        <f t="shared" si="42"/>
        <v>0.31478087955602363</v>
      </c>
      <c r="BE62" s="24">
        <f t="shared" si="42"/>
        <v>0.4359086093852893</v>
      </c>
      <c r="BF62" s="24">
        <f t="shared" si="42"/>
        <v>0.36945018136198393</v>
      </c>
      <c r="BG62" s="24">
        <f t="shared" si="42"/>
        <v>0.6341520112459913</v>
      </c>
      <c r="BH62" s="24">
        <f t="shared" si="42"/>
        <v>0.33589619609292742</v>
      </c>
      <c r="BI62" s="24">
        <f t="shared" si="42"/>
        <v>0.43577115931993693</v>
      </c>
      <c r="BJ62" s="24">
        <f t="shared" si="42"/>
        <v>0.58695331423442454</v>
      </c>
      <c r="BK62" s="24">
        <f t="shared" si="42"/>
        <v>0.38691371471647451</v>
      </c>
      <c r="BL62" s="24">
        <f t="shared" si="46"/>
        <v>0.52727559158704418</v>
      </c>
      <c r="BM62" s="24">
        <f t="shared" si="46"/>
        <v>0.53896852202669665</v>
      </c>
      <c r="BN62" s="24">
        <f t="shared" si="46"/>
        <v>0.52602973533771147</v>
      </c>
      <c r="BO62" s="24">
        <f t="shared" si="46"/>
        <v>0.50062601219576153</v>
      </c>
      <c r="BP62" s="24" t="e">
        <f t="shared" si="46"/>
        <v>#DIV/0!</v>
      </c>
      <c r="BQ62" s="24">
        <f t="shared" si="46"/>
        <v>0.54746311484379184</v>
      </c>
      <c r="BR62" s="21"/>
      <c r="BS62" s="35">
        <f t="shared" si="11"/>
        <v>44440</v>
      </c>
      <c r="BT62" s="24">
        <f t="shared" si="41"/>
        <v>7.2725789878957297E-3</v>
      </c>
      <c r="BU62" s="24">
        <f t="shared" si="40"/>
        <v>1.598681659914536E-3</v>
      </c>
      <c r="BV62" s="24">
        <f t="shared" si="40"/>
        <v>6.2649081166862393E-3</v>
      </c>
      <c r="BW62" s="24">
        <f t="shared" si="40"/>
        <v>1.8277646959909259E-3</v>
      </c>
      <c r="BX62" s="24">
        <f t="shared" si="40"/>
        <v>1.7583009520792511E-3</v>
      </c>
      <c r="BY62" s="24">
        <f t="shared" si="40"/>
        <v>3.2806300076776572E-3</v>
      </c>
      <c r="BZ62" s="24">
        <f t="shared" si="40"/>
        <v>2.3419092594215581E-3</v>
      </c>
      <c r="CA62" s="24">
        <f t="shared" si="40"/>
        <v>4.1178879083439668E-4</v>
      </c>
      <c r="CB62" s="24">
        <f t="shared" si="40"/>
        <v>1.4223321897222088E-3</v>
      </c>
      <c r="CC62" s="24">
        <f t="shared" si="40"/>
        <v>4.3070172656440247E-4</v>
      </c>
      <c r="CD62" s="24">
        <f t="shared" si="40"/>
        <v>1.4498861111960925E-3</v>
      </c>
      <c r="CE62" s="24">
        <f t="shared" si="40"/>
        <v>6.3536749853568926E-4</v>
      </c>
      <c r="CF62" s="24">
        <f t="shared" si="14"/>
        <v>2.8694849996518685E-2</v>
      </c>
    </row>
    <row r="63" spans="1:84" x14ac:dyDescent="0.25">
      <c r="A63" s="31">
        <f>+[1]CUY!A64</f>
        <v>44470</v>
      </c>
      <c r="B63" s="17">
        <f>+[1]CUY!B64</f>
        <v>565.16060000000004</v>
      </c>
      <c r="C63" s="17">
        <f>+[1]CUY!C64</f>
        <v>591.27560000000005</v>
      </c>
      <c r="D63" s="17">
        <f>+[1]CUY!D64</f>
        <v>462.23590000000002</v>
      </c>
      <c r="E63" s="17">
        <f>+[1]CUY!E64</f>
        <v>541.23779999999999</v>
      </c>
      <c r="F63" s="17">
        <f>+[1]CUY!F64</f>
        <v>510.55329999999998</v>
      </c>
      <c r="G63" s="17">
        <f>+[1]CUY!G64</f>
        <v>544.4923</v>
      </c>
      <c r="H63" s="17">
        <f>+[1]CUY!H64</f>
        <v>675.25900000000001</v>
      </c>
      <c r="I63" s="17">
        <f>+[1]CUY!I64</f>
        <v>651.33159999999998</v>
      </c>
      <c r="J63" s="17">
        <f>+[1]CUY!J64</f>
        <v>464.20069999999998</v>
      </c>
      <c r="K63" s="17">
        <f>+[1]CUY!K64</f>
        <v>520.00750000000005</v>
      </c>
      <c r="L63" s="17">
        <f>+[1]CUY!L64</f>
        <v>411.6703</v>
      </c>
      <c r="M63" s="17">
        <f>+[1]CUY!M64</f>
        <v>552.69399999999996</v>
      </c>
      <c r="N63" s="17">
        <f>+[1]CUY!N64</f>
        <v>466.48689999999999</v>
      </c>
      <c r="O63" s="18">
        <f>+[1]CUY!R64</f>
        <v>540.57770000000005</v>
      </c>
      <c r="P63" s="19">
        <f>+[1]CUY!S64</f>
        <v>583.89949999999999</v>
      </c>
      <c r="Q63" s="20">
        <f>+[1]CUY!T64</f>
        <v>518.14319999999998</v>
      </c>
      <c r="R63" s="18">
        <f t="shared" si="4"/>
        <v>565.1499577699999</v>
      </c>
      <c r="S63" s="19">
        <f t="shared" si="5"/>
        <v>553.57792475691838</v>
      </c>
      <c r="T63" s="19">
        <f t="shared" si="6"/>
        <v>532.19878241537572</v>
      </c>
      <c r="U63" s="19">
        <f t="shared" si="7"/>
        <v>527.1865639057479</v>
      </c>
      <c r="V63" s="19"/>
      <c r="W63" s="20">
        <f t="shared" si="8"/>
        <v>568.88090776587626</v>
      </c>
      <c r="X63" s="21"/>
      <c r="Y63" s="41">
        <f t="shared" si="43"/>
        <v>3.1060585052738787E-2</v>
      </c>
      <c r="Z63" s="24">
        <f t="shared" si="43"/>
        <v>2.5255301359121907E-2</v>
      </c>
      <c r="AA63" s="24">
        <f t="shared" si="43"/>
        <v>2.7726677063197869E-2</v>
      </c>
      <c r="AB63" s="24">
        <f t="shared" si="43"/>
        <v>2.7203622063293853E-2</v>
      </c>
      <c r="AC63" s="24">
        <f t="shared" si="43"/>
        <v>4.8495612077819272E-2</v>
      </c>
      <c r="AD63" s="24">
        <f t="shared" si="43"/>
        <v>2.6525840537654499E-2</v>
      </c>
      <c r="AE63" s="24">
        <f t="shared" si="43"/>
        <v>3.8261003267345828E-2</v>
      </c>
      <c r="AF63" s="24">
        <f t="shared" si="43"/>
        <v>3.3813571172460311E-2</v>
      </c>
      <c r="AG63" s="24">
        <f t="shared" si="43"/>
        <v>1.2503372643212218E-2</v>
      </c>
      <c r="AH63" s="24">
        <f t="shared" si="43"/>
        <v>3.6863350160851294E-2</v>
      </c>
      <c r="AI63" s="24">
        <f t="shared" si="43"/>
        <v>4.0641538470872041E-2</v>
      </c>
      <c r="AJ63" s="24">
        <f t="shared" si="43"/>
        <v>3.1781145773011499E-2</v>
      </c>
      <c r="AK63" s="24">
        <f t="shared" si="43"/>
        <v>3.0162184985665697E-2</v>
      </c>
      <c r="AL63" s="24">
        <f t="shared" si="43"/>
        <v>4.9120708975572969E-2</v>
      </c>
      <c r="AM63" s="24">
        <f t="shared" si="43"/>
        <v>2.8170559185098032E-2</v>
      </c>
      <c r="AN63" s="24">
        <f t="shared" si="43"/>
        <v>3.1222273658517707E-2</v>
      </c>
      <c r="AO63" s="24">
        <f t="shared" si="45"/>
        <v>3.1060296489330508E-2</v>
      </c>
      <c r="AP63" s="24">
        <f t="shared" si="45"/>
        <v>2.7783074187754719E-2</v>
      </c>
      <c r="AQ63" s="24">
        <f t="shared" si="45"/>
        <v>3.0088448816662394E-2</v>
      </c>
      <c r="AR63" s="24">
        <f t="shared" si="39"/>
        <v>2.9655355593645627E-2</v>
      </c>
      <c r="AS63" s="24" t="e">
        <f t="shared" si="39"/>
        <v>#DIV/0!</v>
      </c>
      <c r="AT63" s="24">
        <f t="shared" si="39"/>
        <v>3.1839579364298931E-2</v>
      </c>
      <c r="AU63" s="21"/>
      <c r="AV63" s="24">
        <f t="shared" si="44"/>
        <v>0.51910926468588126</v>
      </c>
      <c r="AW63" s="24">
        <f t="shared" si="44"/>
        <v>0.52303436615277699</v>
      </c>
      <c r="AX63" s="24">
        <f t="shared" si="44"/>
        <v>0.55321724871387357</v>
      </c>
      <c r="AY63" s="24">
        <f t="shared" si="44"/>
        <v>0.59302192106438922</v>
      </c>
      <c r="AZ63" s="24">
        <f t="shared" si="44"/>
        <v>0.2893580601593837</v>
      </c>
      <c r="BA63" s="24">
        <f t="shared" si="44"/>
        <v>0.49757359392490841</v>
      </c>
      <c r="BB63" s="24">
        <f t="shared" si="44"/>
        <v>0.62075177878287202</v>
      </c>
      <c r="BC63" s="24">
        <f t="shared" si="44"/>
        <v>0.64374652048892589</v>
      </c>
      <c r="BD63" s="24">
        <f t="shared" si="42"/>
        <v>0.3233434641270978</v>
      </c>
      <c r="BE63" s="24">
        <f t="shared" si="42"/>
        <v>0.44349172280473081</v>
      </c>
      <c r="BF63" s="24">
        <f t="shared" si="42"/>
        <v>0.4187240281022051</v>
      </c>
      <c r="BG63" s="24">
        <f t="shared" si="42"/>
        <v>0.6217232882227044</v>
      </c>
      <c r="BH63" s="24">
        <f t="shared" si="42"/>
        <v>0.3326281965763207</v>
      </c>
      <c r="BI63" s="24">
        <f t="shared" si="42"/>
        <v>0.39427318513260734</v>
      </c>
      <c r="BJ63" s="24">
        <f t="shared" si="42"/>
        <v>0.57760874405052665</v>
      </c>
      <c r="BK63" s="24">
        <f t="shared" si="42"/>
        <v>0.40260048222045541</v>
      </c>
      <c r="BL63" s="24">
        <f t="shared" si="46"/>
        <v>0.51910383929914317</v>
      </c>
      <c r="BM63" s="24">
        <f t="shared" si="46"/>
        <v>0.52469970493369522</v>
      </c>
      <c r="BN63" s="24">
        <f t="shared" si="46"/>
        <v>0.52372040538932496</v>
      </c>
      <c r="BO63" s="24">
        <f t="shared" si="46"/>
        <v>0.50047227923786775</v>
      </c>
      <c r="BP63" s="24" t="e">
        <f t="shared" si="46"/>
        <v>#DIV/0!</v>
      </c>
      <c r="BQ63" s="24">
        <f t="shared" si="46"/>
        <v>0.54448077679277085</v>
      </c>
      <c r="BR63" s="21"/>
      <c r="BS63" s="35">
        <f t="shared" si="11"/>
        <v>44470</v>
      </c>
      <c r="BT63" s="24">
        <f t="shared" si="41"/>
        <v>7.5517372356309455E-3</v>
      </c>
      <c r="BU63" s="24">
        <f t="shared" si="40"/>
        <v>8.1220262811072992E-4</v>
      </c>
      <c r="BV63" s="24">
        <f t="shared" si="40"/>
        <v>2.9758626338903288E-3</v>
      </c>
      <c r="BW63" s="24">
        <f t="shared" si="40"/>
        <v>3.825623167422926E-3</v>
      </c>
      <c r="BX63" s="24">
        <f t="shared" si="40"/>
        <v>1.6119922967910061E-3</v>
      </c>
      <c r="BY63" s="24">
        <f t="shared" si="40"/>
        <v>3.3594193549328719E-3</v>
      </c>
      <c r="BZ63" s="24">
        <f t="shared" si="40"/>
        <v>4.7027147681812775E-3</v>
      </c>
      <c r="CA63" s="24">
        <f t="shared" si="40"/>
        <v>2.6458749593165988E-4</v>
      </c>
      <c r="CB63" s="24">
        <f t="shared" si="40"/>
        <v>2.2665456259696602E-3</v>
      </c>
      <c r="CC63" s="24">
        <f t="shared" si="40"/>
        <v>6.5702038475179056E-4</v>
      </c>
      <c r="CD63" s="24">
        <f t="shared" si="40"/>
        <v>2.1275001131107738E-3</v>
      </c>
      <c r="CE63" s="24">
        <f t="shared" si="40"/>
        <v>9.0451459785833828E-4</v>
      </c>
      <c r="CF63" s="24">
        <f t="shared" si="14"/>
        <v>3.1059720302582312E-2</v>
      </c>
    </row>
    <row r="64" spans="1:84" x14ac:dyDescent="0.25">
      <c r="A64" s="31">
        <f>+[1]CUY!A65</f>
        <v>44501</v>
      </c>
      <c r="B64" s="17">
        <f>+[1]CUY!B65</f>
        <v>580.13789999999995</v>
      </c>
      <c r="C64" s="17">
        <f>+[1]CUY!C65</f>
        <v>607.32270000000005</v>
      </c>
      <c r="D64" s="17">
        <f>+[1]CUY!D65</f>
        <v>467.22460000000001</v>
      </c>
      <c r="E64" s="17">
        <f>+[1]CUY!E65</f>
        <v>554.28440000000001</v>
      </c>
      <c r="F64" s="17">
        <f>+[1]CUY!F65</f>
        <v>518.98099999999999</v>
      </c>
      <c r="G64" s="17">
        <f>+[1]CUY!G65</f>
        <v>558.47979999999995</v>
      </c>
      <c r="H64" s="17">
        <f>+[1]CUY!H65</f>
        <v>695.11120000000005</v>
      </c>
      <c r="I64" s="17">
        <f>+[1]CUY!I65</f>
        <v>672.42520000000002</v>
      </c>
      <c r="J64" s="17">
        <f>+[1]CUY!J65</f>
        <v>466.18009999999998</v>
      </c>
      <c r="K64" s="17">
        <f>+[1]CUY!K65</f>
        <v>533.24149999999997</v>
      </c>
      <c r="L64" s="17">
        <f>+[1]CUY!L65</f>
        <v>418.9341</v>
      </c>
      <c r="M64" s="17">
        <f>+[1]CUY!M65</f>
        <v>575.58339999999998</v>
      </c>
      <c r="N64" s="17">
        <f>+[1]CUY!N65</f>
        <v>478.4907</v>
      </c>
      <c r="O64" s="18">
        <f>+[1]CUY!R65</f>
        <v>548.1173</v>
      </c>
      <c r="P64" s="19">
        <f>+[1]CUY!S65</f>
        <v>602.66049999999996</v>
      </c>
      <c r="Q64" s="20">
        <f>+[1]CUY!T65</f>
        <v>525.02340000000004</v>
      </c>
      <c r="R64" s="18">
        <f t="shared" si="4"/>
        <v>580.1273010000001</v>
      </c>
      <c r="S64" s="19">
        <f t="shared" si="5"/>
        <v>568.52899002243828</v>
      </c>
      <c r="T64" s="19">
        <f t="shared" si="6"/>
        <v>547.27653548479634</v>
      </c>
      <c r="U64" s="19">
        <f t="shared" si="7"/>
        <v>540.35393563013213</v>
      </c>
      <c r="V64" s="19"/>
      <c r="W64" s="20">
        <f t="shared" si="8"/>
        <v>584.03461312165268</v>
      </c>
      <c r="X64" s="21"/>
      <c r="Y64" s="41">
        <f t="shared" si="43"/>
        <v>2.6500962735193978E-2</v>
      </c>
      <c r="Z64" s="24">
        <f t="shared" si="43"/>
        <v>2.7139797414268418E-2</v>
      </c>
      <c r="AA64" s="24">
        <f t="shared" si="43"/>
        <v>1.0792541211100293E-2</v>
      </c>
      <c r="AB64" s="24">
        <f t="shared" si="43"/>
        <v>2.4105116087605127E-2</v>
      </c>
      <c r="AC64" s="24">
        <f t="shared" si="43"/>
        <v>1.6506993491179012E-2</v>
      </c>
      <c r="AD64" s="24">
        <f t="shared" si="43"/>
        <v>2.5689068513916391E-2</v>
      </c>
      <c r="AE64" s="24">
        <f t="shared" si="43"/>
        <v>2.9399386013366779E-2</v>
      </c>
      <c r="AF64" s="24">
        <f t="shared" si="43"/>
        <v>3.2385347187208646E-2</v>
      </c>
      <c r="AG64" s="24">
        <f t="shared" si="43"/>
        <v>4.2641038671420439E-3</v>
      </c>
      <c r="AH64" s="24">
        <f t="shared" si="43"/>
        <v>2.54496329379863E-2</v>
      </c>
      <c r="AI64" s="24">
        <f t="shared" si="43"/>
        <v>1.7644702569021842E-2</v>
      </c>
      <c r="AJ64" s="24">
        <f t="shared" si="43"/>
        <v>4.1414236449102138E-2</v>
      </c>
      <c r="AK64" s="24">
        <f t="shared" si="43"/>
        <v>2.5732341036800888E-2</v>
      </c>
      <c r="AL64" s="24">
        <f t="shared" si="43"/>
        <v>1.3947301192779316E-2</v>
      </c>
      <c r="AM64" s="24">
        <f t="shared" si="43"/>
        <v>3.2130529311979128E-2</v>
      </c>
      <c r="AN64" s="24">
        <f t="shared" si="43"/>
        <v>1.3278568550161518E-2</v>
      </c>
      <c r="AO64" s="24">
        <f t="shared" si="45"/>
        <v>2.6501538262691637E-2</v>
      </c>
      <c r="AP64" s="24">
        <f t="shared" si="45"/>
        <v>2.7008059022738395E-2</v>
      </c>
      <c r="AQ64" s="24">
        <f t="shared" si="45"/>
        <v>2.8331055176395781E-2</v>
      </c>
      <c r="AR64" s="24">
        <f t="shared" si="39"/>
        <v>2.4976683068004712E-2</v>
      </c>
      <c r="AS64" s="24" t="e">
        <f t="shared" si="39"/>
        <v>#DIV/0!</v>
      </c>
      <c r="AT64" s="24">
        <f t="shared" si="39"/>
        <v>2.6637746405110407E-2</v>
      </c>
      <c r="AU64" s="21"/>
      <c r="AV64" s="24">
        <f t="shared" si="44"/>
        <v>0.51175487874568737</v>
      </c>
      <c r="AW64" s="24">
        <f t="shared" si="44"/>
        <v>0.52168946568221175</v>
      </c>
      <c r="AX64" s="24">
        <f t="shared" si="44"/>
        <v>0.52295641386117264</v>
      </c>
      <c r="AY64" s="24">
        <f t="shared" si="44"/>
        <v>0.56164208342384248</v>
      </c>
      <c r="AZ64" s="24">
        <f t="shared" si="44"/>
        <v>0.28004232433612342</v>
      </c>
      <c r="BA64" s="24">
        <f t="shared" si="44"/>
        <v>0.48197668077757627</v>
      </c>
      <c r="BB64" s="24">
        <f t="shared" si="44"/>
        <v>0.60222348433160855</v>
      </c>
      <c r="BC64" s="24">
        <f t="shared" si="44"/>
        <v>0.64328430465701159</v>
      </c>
      <c r="BD64" s="24">
        <f t="shared" si="42"/>
        <v>0.3197471707172348</v>
      </c>
      <c r="BE64" s="24">
        <f t="shared" si="42"/>
        <v>0.41357054657872028</v>
      </c>
      <c r="BF64" s="24">
        <f t="shared" si="42"/>
        <v>0.41783840056208033</v>
      </c>
      <c r="BG64" s="24">
        <f t="shared" si="42"/>
        <v>0.64892096553466705</v>
      </c>
      <c r="BH64" s="24">
        <f t="shared" si="42"/>
        <v>0.3494614740297648</v>
      </c>
      <c r="BI64" s="24">
        <f t="shared" si="42"/>
        <v>0.3816758409970944</v>
      </c>
      <c r="BJ64" s="24">
        <f t="shared" si="42"/>
        <v>0.57008135935700333</v>
      </c>
      <c r="BK64" s="24">
        <f t="shared" si="42"/>
        <v>0.39577532262240944</v>
      </c>
      <c r="BL64" s="24">
        <f t="shared" si="46"/>
        <v>0.5117513567863341</v>
      </c>
      <c r="BM64" s="24">
        <f t="shared" si="46"/>
        <v>0.51679041637379508</v>
      </c>
      <c r="BN64" s="24">
        <f t="shared" si="46"/>
        <v>0.5118516906832149</v>
      </c>
      <c r="BO64" s="24">
        <f t="shared" si="46"/>
        <v>0.47980724030177813</v>
      </c>
      <c r="BP64" s="24" t="e">
        <f t="shared" si="46"/>
        <v>#DIV/0!</v>
      </c>
      <c r="BQ64" s="24">
        <f t="shared" si="46"/>
        <v>0.5308657949782527</v>
      </c>
      <c r="BR64" s="21"/>
      <c r="BS64" s="35">
        <f t="shared" si="11"/>
        <v>44501</v>
      </c>
      <c r="BT64" s="24">
        <f t="shared" si="41"/>
        <v>8.0695395609672715E-3</v>
      </c>
      <c r="BU64" s="24">
        <f t="shared" si="40"/>
        <v>3.151256297767392E-4</v>
      </c>
      <c r="BV64" s="24">
        <f t="shared" si="40"/>
        <v>2.6270463298396973E-3</v>
      </c>
      <c r="BW64" s="24">
        <f t="shared" si="40"/>
        <v>1.3241895489529902E-3</v>
      </c>
      <c r="BX64" s="24">
        <f t="shared" si="40"/>
        <v>1.5542750149249557E-3</v>
      </c>
      <c r="BY64" s="24">
        <f t="shared" si="40"/>
        <v>2.5993722846214028E-3</v>
      </c>
      <c r="BZ64" s="24">
        <f t="shared" si="40"/>
        <v>4.5161067491258306E-3</v>
      </c>
      <c r="CA64" s="24">
        <f t="shared" si="40"/>
        <v>8.860989248011972E-5</v>
      </c>
      <c r="CB64" s="24">
        <f t="shared" si="40"/>
        <v>1.5735789083669222E-3</v>
      </c>
      <c r="CC64" s="24">
        <f t="shared" si="40"/>
        <v>2.8789890873496854E-4</v>
      </c>
      <c r="CD64" s="24">
        <f t="shared" si="40"/>
        <v>2.7742979606150916E-3</v>
      </c>
      <c r="CE64" s="24">
        <f t="shared" si="40"/>
        <v>7.7099843832001099E-4</v>
      </c>
      <c r="CF64" s="24">
        <f t="shared" si="14"/>
        <v>2.6501039226726003E-2</v>
      </c>
    </row>
    <row r="65" spans="1:84" x14ac:dyDescent="0.25">
      <c r="A65" s="31">
        <f>+[1]CUY!A66</f>
        <v>44531</v>
      </c>
      <c r="B65" s="17">
        <f>+[1]CUY!B66</f>
        <v>602.82899999999995</v>
      </c>
      <c r="C65" s="17">
        <f>+[1]CUY!C66</f>
        <v>634.23760000000004</v>
      </c>
      <c r="D65" s="17">
        <f>+[1]CUY!D66</f>
        <v>491.4649</v>
      </c>
      <c r="E65" s="17">
        <f>+[1]CUY!E66</f>
        <v>589.84349999999995</v>
      </c>
      <c r="F65" s="17">
        <f>+[1]CUY!F66</f>
        <v>525.67259999999999</v>
      </c>
      <c r="G65" s="17">
        <f>+[1]CUY!G66</f>
        <v>578.28200000000004</v>
      </c>
      <c r="H65" s="17">
        <f>+[1]CUY!H66</f>
        <v>701.06870000000004</v>
      </c>
      <c r="I65" s="17">
        <f>+[1]CUY!I66</f>
        <v>697.52449999999999</v>
      </c>
      <c r="J65" s="17">
        <f>+[1]CUY!J66</f>
        <v>477.32029999999997</v>
      </c>
      <c r="K65" s="17">
        <f>+[1]CUY!K66</f>
        <v>554.58199999999999</v>
      </c>
      <c r="L65" s="17">
        <f>+[1]CUY!L66</f>
        <v>423.02589999999998</v>
      </c>
      <c r="M65" s="17">
        <f>+[1]CUY!M66</f>
        <v>609.50210000000004</v>
      </c>
      <c r="N65" s="17">
        <f>+[1]CUY!N66</f>
        <v>497.3125</v>
      </c>
      <c r="O65" s="18">
        <f>+[1]CUY!R66</f>
        <v>559.69259999999997</v>
      </c>
      <c r="P65" s="19">
        <f>+[1]CUY!S66</f>
        <v>632.02639999999997</v>
      </c>
      <c r="Q65" s="20">
        <f>+[1]CUY!T66</f>
        <v>532.29840000000002</v>
      </c>
      <c r="R65" s="18">
        <f t="shared" si="4"/>
        <v>602.81842968000001</v>
      </c>
      <c r="S65" s="19">
        <f t="shared" si="5"/>
        <v>595.82224495138371</v>
      </c>
      <c r="T65" s="19">
        <f t="shared" si="6"/>
        <v>575.19090045897883</v>
      </c>
      <c r="U65" s="19">
        <f t="shared" si="7"/>
        <v>566.79990735451634</v>
      </c>
      <c r="V65" s="19"/>
      <c r="W65" s="20">
        <f t="shared" si="8"/>
        <v>605.57036361897485</v>
      </c>
      <c r="X65" s="21"/>
      <c r="Y65" s="41">
        <f t="shared" si="43"/>
        <v>3.9113286685803494E-2</v>
      </c>
      <c r="Z65" s="24">
        <f t="shared" si="43"/>
        <v>4.4317296224889891E-2</v>
      </c>
      <c r="AA65" s="24">
        <f t="shared" si="43"/>
        <v>5.1881471994411177E-2</v>
      </c>
      <c r="AB65" s="24">
        <f t="shared" si="43"/>
        <v>6.4153167579675596E-2</v>
      </c>
      <c r="AC65" s="24">
        <f t="shared" ref="Y65:AN81" si="47">+F65/F64-1</f>
        <v>1.2893728286777373E-2</v>
      </c>
      <c r="AD65" s="24">
        <f t="shared" si="47"/>
        <v>3.545732540371227E-2</v>
      </c>
      <c r="AE65" s="24">
        <f t="shared" si="47"/>
        <v>8.570571154658424E-3</v>
      </c>
      <c r="AF65" s="24">
        <f t="shared" si="47"/>
        <v>3.7326530891465648E-2</v>
      </c>
      <c r="AG65" s="24">
        <f t="shared" si="47"/>
        <v>2.3896772942474387E-2</v>
      </c>
      <c r="AH65" s="24">
        <f t="shared" si="47"/>
        <v>4.0020328500313784E-2</v>
      </c>
      <c r="AI65" s="24">
        <f t="shared" si="47"/>
        <v>9.7671686310567551E-3</v>
      </c>
      <c r="AJ65" s="24">
        <f t="shared" si="47"/>
        <v>5.8929253345388455E-2</v>
      </c>
      <c r="AK65" s="24">
        <f t="shared" si="47"/>
        <v>3.9335769744323068E-2</v>
      </c>
      <c r="AL65" s="24">
        <f t="shared" si="47"/>
        <v>2.1118289825918568E-2</v>
      </c>
      <c r="AM65" s="24">
        <f t="shared" si="47"/>
        <v>4.8727102572675651E-2</v>
      </c>
      <c r="AN65" s="24">
        <f t="shared" si="47"/>
        <v>1.3856525252017304E-2</v>
      </c>
      <c r="AO65" s="24">
        <f t="shared" si="45"/>
        <v>3.9114050727979688E-2</v>
      </c>
      <c r="AP65" s="24">
        <f t="shared" si="45"/>
        <v>4.8006795445678652E-2</v>
      </c>
      <c r="AQ65" s="24">
        <f t="shared" si="45"/>
        <v>5.1005959810527912E-2</v>
      </c>
      <c r="AR65" s="24">
        <f t="shared" si="39"/>
        <v>4.8941943382987185E-2</v>
      </c>
      <c r="AS65" s="24" t="e">
        <f t="shared" si="39"/>
        <v>#DIV/0!</v>
      </c>
      <c r="AT65" s="24">
        <f t="shared" si="39"/>
        <v>3.6874099605525235E-2</v>
      </c>
      <c r="AU65" s="21"/>
      <c r="AV65" s="24">
        <f t="shared" si="44"/>
        <v>0.50643490142797032</v>
      </c>
      <c r="AW65" s="24">
        <f t="shared" si="44"/>
        <v>0.50090789842044847</v>
      </c>
      <c r="AX65" s="24">
        <f t="shared" si="44"/>
        <v>0.54126945697653772</v>
      </c>
      <c r="AY65" s="24">
        <f t="shared" si="44"/>
        <v>0.61391415365091717</v>
      </c>
      <c r="AZ65" s="24">
        <f t="shared" si="44"/>
        <v>0.27562385553079838</v>
      </c>
      <c r="BA65" s="24">
        <f t="shared" si="44"/>
        <v>0.4886756218239483</v>
      </c>
      <c r="BB65" s="24">
        <f t="shared" si="44"/>
        <v>0.53579889972215944</v>
      </c>
      <c r="BC65" s="24">
        <f t="shared" si="44"/>
        <v>0.6159226849274575</v>
      </c>
      <c r="BD65" s="24">
        <f t="shared" si="42"/>
        <v>0.35439638003092289</v>
      </c>
      <c r="BE65" s="24">
        <f t="shared" si="42"/>
        <v>0.42694271588483734</v>
      </c>
      <c r="BF65" s="24">
        <f t="shared" si="42"/>
        <v>0.42903679020828522</v>
      </c>
      <c r="BG65" s="24">
        <f t="shared" si="42"/>
        <v>0.6590503949451807</v>
      </c>
      <c r="BH65" s="24">
        <f t="shared" si="42"/>
        <v>0.36096602350118245</v>
      </c>
      <c r="BI65" s="24">
        <f t="shared" si="42"/>
        <v>0.41628140367817967</v>
      </c>
      <c r="BJ65" s="24">
        <f t="shared" si="42"/>
        <v>0.55905000592019571</v>
      </c>
      <c r="BK65" s="24">
        <f t="shared" si="42"/>
        <v>0.37896995841575754</v>
      </c>
      <c r="BL65" s="24">
        <f t="shared" si="46"/>
        <v>0.50643523685605296</v>
      </c>
      <c r="BM65" s="24">
        <f t="shared" si="46"/>
        <v>0.52019263041552644</v>
      </c>
      <c r="BN65" s="24">
        <f t="shared" si="46"/>
        <v>0.53609704398429026</v>
      </c>
      <c r="BO65" s="24">
        <f t="shared" si="46"/>
        <v>0.50673140004911366</v>
      </c>
      <c r="BP65" s="24" t="e">
        <f t="shared" si="46"/>
        <v>#DIV/0!</v>
      </c>
      <c r="BQ65" s="24">
        <f t="shared" si="46"/>
        <v>0.52998407825879346</v>
      </c>
      <c r="BR65" s="21"/>
      <c r="BS65" s="35">
        <f t="shared" si="11"/>
        <v>44531</v>
      </c>
      <c r="BT65" s="24">
        <f t="shared" si="41"/>
        <v>1.3185166113091385E-2</v>
      </c>
      <c r="BU65" s="24">
        <f t="shared" si="40"/>
        <v>1.4916775994121396E-3</v>
      </c>
      <c r="BV65" s="24">
        <f t="shared" si="40"/>
        <v>6.9752822216924528E-3</v>
      </c>
      <c r="BW65" s="24">
        <f t="shared" ref="BW65:CE93" si="48">(F65-F64)/$B64*F$3</f>
        <v>1.0242635070041098E-3</v>
      </c>
      <c r="BX65" s="24">
        <f t="shared" si="48"/>
        <v>2.1435906187132498E-3</v>
      </c>
      <c r="BY65" s="24">
        <f t="shared" si="48"/>
        <v>7.5991415144571425E-4</v>
      </c>
      <c r="BZ65" s="24">
        <f t="shared" si="48"/>
        <v>5.2349886121903022E-3</v>
      </c>
      <c r="CA65" s="24">
        <f t="shared" si="48"/>
        <v>4.8582769717337869E-4</v>
      </c>
      <c r="CB65" s="24">
        <f t="shared" si="48"/>
        <v>2.4719667513534303E-3</v>
      </c>
      <c r="CC65" s="24">
        <f t="shared" si="48"/>
        <v>1.5799057431000371E-4</v>
      </c>
      <c r="CD65" s="24">
        <f t="shared" si="48"/>
        <v>4.0049632165042219E-3</v>
      </c>
      <c r="CE65" s="24">
        <f t="shared" si="48"/>
        <v>1.1777050594350066E-3</v>
      </c>
      <c r="CF65" s="24">
        <f t="shared" si="14"/>
        <v>3.9113336122325398E-2</v>
      </c>
    </row>
    <row r="66" spans="1:84" x14ac:dyDescent="0.25">
      <c r="A66" s="31">
        <f>+[1]CUY!A67</f>
        <v>44562</v>
      </c>
      <c r="B66" s="17">
        <f>+[1]CUY!B67</f>
        <v>627.24540000000002</v>
      </c>
      <c r="C66" s="17">
        <f>+[1]CUY!C67</f>
        <v>661.12720000000002</v>
      </c>
      <c r="D66" s="17">
        <f>+[1]CUY!D67</f>
        <v>499.53039999999999</v>
      </c>
      <c r="E66" s="17">
        <f>+[1]CUY!E67</f>
        <v>606.51009999999997</v>
      </c>
      <c r="F66" s="17">
        <f>+[1]CUY!F67</f>
        <v>541.36980000000005</v>
      </c>
      <c r="G66" s="17">
        <f>+[1]CUY!G67</f>
        <v>597.48410000000001</v>
      </c>
      <c r="H66" s="17">
        <f>+[1]CUY!H67</f>
        <v>726.72739999999999</v>
      </c>
      <c r="I66" s="17">
        <f>+[1]CUY!I67</f>
        <v>720.2962</v>
      </c>
      <c r="J66" s="17">
        <f>+[1]CUY!J67</f>
        <v>511.9873</v>
      </c>
      <c r="K66" s="17">
        <f>+[1]CUY!K67</f>
        <v>585.54430000000002</v>
      </c>
      <c r="L66" s="17">
        <f>+[1]CUY!L67</f>
        <v>426.95049999999998</v>
      </c>
      <c r="M66" s="17">
        <f>+[1]CUY!M67</f>
        <v>662.63530000000003</v>
      </c>
      <c r="N66" s="17">
        <f>+[1]CUY!N67</f>
        <v>515.26729999999998</v>
      </c>
      <c r="O66" s="18">
        <f>+[1]CUY!R67</f>
        <v>608.39919999999995</v>
      </c>
      <c r="P66" s="19">
        <f>+[1]CUY!S67</f>
        <v>655.33849999999995</v>
      </c>
      <c r="Q66" s="20">
        <f>+[1]CUY!T67</f>
        <v>546.59529999999995</v>
      </c>
      <c r="R66" s="18">
        <f t="shared" si="4"/>
        <v>627.23601030999987</v>
      </c>
      <c r="S66" s="19">
        <f t="shared" si="5"/>
        <v>621.85749346297678</v>
      </c>
      <c r="T66" s="19">
        <f t="shared" si="6"/>
        <v>602.36990493402186</v>
      </c>
      <c r="U66" s="19">
        <f t="shared" si="7"/>
        <v>587.63167015351667</v>
      </c>
      <c r="V66" s="19"/>
      <c r="W66" s="20">
        <f t="shared" si="8"/>
        <v>627.47947302983937</v>
      </c>
      <c r="X66" s="21"/>
      <c r="Y66" s="41">
        <f t="shared" si="47"/>
        <v>4.0503028221933635E-2</v>
      </c>
      <c r="Z66" s="24">
        <f t="shared" si="47"/>
        <v>4.2396729553719315E-2</v>
      </c>
      <c r="AA66" s="24">
        <f t="shared" si="47"/>
        <v>1.6411141467071122E-2</v>
      </c>
      <c r="AB66" s="24">
        <f t="shared" si="47"/>
        <v>2.8255969591934216E-2</v>
      </c>
      <c r="AC66" s="24">
        <f t="shared" si="47"/>
        <v>2.9861172144030501E-2</v>
      </c>
      <c r="AD66" s="24">
        <f t="shared" si="47"/>
        <v>3.320542572654861E-2</v>
      </c>
      <c r="AE66" s="24">
        <f t="shared" si="47"/>
        <v>3.6599408873909223E-2</v>
      </c>
      <c r="AF66" s="24">
        <f t="shared" si="47"/>
        <v>3.2646451845060653E-2</v>
      </c>
      <c r="AG66" s="24">
        <f t="shared" si="47"/>
        <v>7.2628379727407433E-2</v>
      </c>
      <c r="AH66" s="24">
        <f t="shared" si="47"/>
        <v>5.5829976450732399E-2</v>
      </c>
      <c r="AI66" s="24">
        <f t="shared" si="47"/>
        <v>9.2774461327309599E-3</v>
      </c>
      <c r="AJ66" s="24">
        <f t="shared" si="47"/>
        <v>8.717476116981393E-2</v>
      </c>
      <c r="AK66" s="24">
        <f t="shared" si="47"/>
        <v>3.610365715721997E-2</v>
      </c>
      <c r="AL66" s="24">
        <f t="shared" si="47"/>
        <v>8.7023841301457239E-2</v>
      </c>
      <c r="AM66" s="24">
        <f t="shared" si="47"/>
        <v>3.6884693424198645E-2</v>
      </c>
      <c r="AN66" s="24">
        <f t="shared" si="47"/>
        <v>2.685880701501242E-2</v>
      </c>
      <c r="AO66" s="24">
        <f t="shared" si="45"/>
        <v>4.0505696952499726E-2</v>
      </c>
      <c r="AP66" s="24">
        <f t="shared" si="45"/>
        <v>4.3696335160694488E-2</v>
      </c>
      <c r="AQ66" s="24">
        <f t="shared" si="45"/>
        <v>4.7252146119410643E-2</v>
      </c>
      <c r="AR66" s="24">
        <f t="shared" si="39"/>
        <v>3.6753292526511716E-2</v>
      </c>
      <c r="AS66" s="24" t="e">
        <f t="shared" si="39"/>
        <v>#DIV/0!</v>
      </c>
      <c r="AT66" s="24">
        <f t="shared" si="39"/>
        <v>3.6179295961467739E-2</v>
      </c>
      <c r="AU66" s="21"/>
      <c r="AV66" s="24">
        <f t="shared" si="44"/>
        <v>0.50053395238637499</v>
      </c>
      <c r="AW66" s="24">
        <f t="shared" si="44"/>
        <v>0.48918487657685827</v>
      </c>
      <c r="AX66" s="24">
        <f t="shared" si="44"/>
        <v>0.50088049301599713</v>
      </c>
      <c r="AY66" s="24">
        <f t="shared" si="44"/>
        <v>0.59557450511706556</v>
      </c>
      <c r="AZ66" s="24">
        <f t="shared" si="44"/>
        <v>0.28405107269548147</v>
      </c>
      <c r="BA66" s="24">
        <f t="shared" si="44"/>
        <v>0.47197651673047458</v>
      </c>
      <c r="BB66" s="24">
        <f t="shared" si="44"/>
        <v>0.54314484757268011</v>
      </c>
      <c r="BC66" s="24">
        <f t="shared" si="44"/>
        <v>0.58511737918835305</v>
      </c>
      <c r="BD66" s="24">
        <f t="shared" si="42"/>
        <v>0.28051759204698823</v>
      </c>
      <c r="BE66" s="24">
        <f t="shared" si="42"/>
        <v>0.46657648300239973</v>
      </c>
      <c r="BF66" s="24">
        <f t="shared" si="42"/>
        <v>0.44229460205113336</v>
      </c>
      <c r="BG66" s="24">
        <f t="shared" si="42"/>
        <v>0.6872265977892551</v>
      </c>
      <c r="BH66" s="24">
        <f t="shared" si="42"/>
        <v>0.39021113771976879</v>
      </c>
      <c r="BI66" s="24">
        <f t="shared" si="42"/>
        <v>0.47471374057366034</v>
      </c>
      <c r="BJ66" s="24">
        <f t="shared" si="42"/>
        <v>0.55321087871067109</v>
      </c>
      <c r="BK66" s="24">
        <f t="shared" si="42"/>
        <v>0.33841237363819143</v>
      </c>
      <c r="BL66" s="24">
        <f t="shared" si="46"/>
        <v>0.50053767021254525</v>
      </c>
      <c r="BM66" s="24">
        <f t="shared" si="46"/>
        <v>0.51725933512778144</v>
      </c>
      <c r="BN66" s="24">
        <f t="shared" si="46"/>
        <v>0.54474885874040213</v>
      </c>
      <c r="BO66" s="24">
        <f t="shared" si="46"/>
        <v>0.50959437635671079</v>
      </c>
      <c r="BP66" s="24" t="e">
        <f t="shared" si="46"/>
        <v>#DIV/0!</v>
      </c>
      <c r="BQ66" s="24">
        <f t="shared" si="46"/>
        <v>0.52145935368052698</v>
      </c>
      <c r="BR66" s="21"/>
      <c r="BS66" s="35">
        <f t="shared" si="11"/>
        <v>44562</v>
      </c>
      <c r="BT66" s="24">
        <f t="shared" si="41"/>
        <v>1.2676935449356275E-2</v>
      </c>
      <c r="BU66" s="24">
        <f t="shared" ref="BU66:BU108" si="49">(D66-D65)/$B65*D$3</f>
        <v>4.7764515310311809E-4</v>
      </c>
      <c r="BV66" s="24">
        <f t="shared" ref="BV66:BV108" si="50">(E66-E65)/$B65*E$3</f>
        <v>3.1462638326955109E-3</v>
      </c>
      <c r="BW66" s="24">
        <f t="shared" si="48"/>
        <v>2.3122831847837548E-3</v>
      </c>
      <c r="BX66" s="24">
        <f t="shared" si="48"/>
        <v>2.0003879707180617E-3</v>
      </c>
      <c r="BY66" s="24">
        <f t="shared" si="48"/>
        <v>3.1497220604848083E-3</v>
      </c>
      <c r="BZ66" s="24">
        <f t="shared" si="48"/>
        <v>4.5707417858132258E-3</v>
      </c>
      <c r="CA66" s="24">
        <f t="shared" si="48"/>
        <v>1.454931829756035E-3</v>
      </c>
      <c r="CB66" s="24">
        <f t="shared" si="48"/>
        <v>3.4515037597726752E-3</v>
      </c>
      <c r="CC66" s="24">
        <f t="shared" si="48"/>
        <v>1.4583080774149877E-4</v>
      </c>
      <c r="CD66" s="24">
        <f t="shared" si="48"/>
        <v>6.0375731758093914E-3</v>
      </c>
      <c r="CE66" s="24">
        <f t="shared" si="48"/>
        <v>1.0811676943212739E-3</v>
      </c>
      <c r="CF66" s="24">
        <f t="shared" si="14"/>
        <v>4.0504986704355629E-2</v>
      </c>
    </row>
    <row r="67" spans="1:84" x14ac:dyDescent="0.25">
      <c r="A67" s="31">
        <f>+[1]CUY!A68</f>
        <v>44593</v>
      </c>
      <c r="B67" s="17">
        <f>+[1]CUY!B68</f>
        <v>661.14620000000002</v>
      </c>
      <c r="C67" s="17">
        <f>+[1]CUY!C68</f>
        <v>710.64359999999999</v>
      </c>
      <c r="D67" s="17">
        <f>+[1]CUY!D68</f>
        <v>513.77290000000005</v>
      </c>
      <c r="E67" s="17">
        <f>+[1]CUY!E68</f>
        <v>629.06960000000004</v>
      </c>
      <c r="F67" s="17">
        <f>+[1]CUY!F68</f>
        <v>562.78819999999996</v>
      </c>
      <c r="G67" s="17">
        <f>+[1]CUY!G68</f>
        <v>623.36030000000005</v>
      </c>
      <c r="H67" s="17">
        <f>+[1]CUY!H68</f>
        <v>757.96199999999999</v>
      </c>
      <c r="I67" s="17">
        <f>+[1]CUY!I68</f>
        <v>763.91510000000005</v>
      </c>
      <c r="J67" s="17">
        <f>+[1]CUY!J68</f>
        <v>525.71360000000004</v>
      </c>
      <c r="K67" s="17">
        <f>+[1]CUY!K68</f>
        <v>606.1146</v>
      </c>
      <c r="L67" s="17">
        <f>+[1]CUY!L68</f>
        <v>436.87329999999997</v>
      </c>
      <c r="M67" s="17">
        <f>+[1]CUY!M68</f>
        <v>702.94899999999996</v>
      </c>
      <c r="N67" s="17">
        <f>+[1]CUY!N68</f>
        <v>540.66849999999999</v>
      </c>
      <c r="O67" s="18">
        <f>+[1]CUY!R68</f>
        <v>660.12199999999996</v>
      </c>
      <c r="P67" s="19">
        <f>+[1]CUY!S68</f>
        <v>689.28970000000004</v>
      </c>
      <c r="Q67" s="20">
        <f>+[1]CUY!T68</f>
        <v>570.27419999999995</v>
      </c>
      <c r="R67" s="18">
        <f t="shared" si="4"/>
        <v>661.13594839999996</v>
      </c>
      <c r="S67" s="19">
        <f t="shared" si="5"/>
        <v>657.51821262528051</v>
      </c>
      <c r="T67" s="19">
        <f t="shared" si="6"/>
        <v>628.92805935169258</v>
      </c>
      <c r="U67" s="19">
        <f t="shared" si="7"/>
        <v>610.82583002499121</v>
      </c>
      <c r="V67" s="19"/>
      <c r="W67" s="20">
        <f t="shared" si="8"/>
        <v>655.51213865723048</v>
      </c>
      <c r="X67" s="21"/>
      <c r="Y67" s="41">
        <f t="shared" si="47"/>
        <v>5.4047108197206484E-2</v>
      </c>
      <c r="Z67" s="24">
        <f t="shared" si="47"/>
        <v>7.489693360067462E-2</v>
      </c>
      <c r="AA67" s="24">
        <f t="shared" si="47"/>
        <v>2.8511778262144016E-2</v>
      </c>
      <c r="AB67" s="24">
        <f t="shared" si="47"/>
        <v>3.7195588333978291E-2</v>
      </c>
      <c r="AC67" s="24">
        <f t="shared" si="47"/>
        <v>3.9563344686016633E-2</v>
      </c>
      <c r="AD67" s="24">
        <f t="shared" si="47"/>
        <v>4.3308600178649126E-2</v>
      </c>
      <c r="AE67" s="24">
        <f t="shared" si="47"/>
        <v>4.2979802330282313E-2</v>
      </c>
      <c r="AF67" s="24">
        <f t="shared" si="47"/>
        <v>6.0556893122579281E-2</v>
      </c>
      <c r="AG67" s="24">
        <f t="shared" si="47"/>
        <v>2.6809844697319729E-2</v>
      </c>
      <c r="AH67" s="24">
        <f t="shared" si="47"/>
        <v>3.5130219865516565E-2</v>
      </c>
      <c r="AI67" s="24">
        <f t="shared" si="47"/>
        <v>2.3241101720222757E-2</v>
      </c>
      <c r="AJ67" s="24">
        <f t="shared" si="47"/>
        <v>6.0838443107392504E-2</v>
      </c>
      <c r="AK67" s="24">
        <f t="shared" si="47"/>
        <v>4.9297131799359351E-2</v>
      </c>
      <c r="AL67" s="24">
        <f t="shared" si="47"/>
        <v>8.5014575956049887E-2</v>
      </c>
      <c r="AM67" s="24">
        <f t="shared" si="47"/>
        <v>5.1807119526779077E-2</v>
      </c>
      <c r="AN67" s="24">
        <f t="shared" si="47"/>
        <v>4.3320716442311058E-2</v>
      </c>
      <c r="AO67" s="24">
        <f t="shared" si="45"/>
        <v>5.4046543139711689E-2</v>
      </c>
      <c r="AP67" s="24">
        <f t="shared" si="45"/>
        <v>5.7345484354812015E-2</v>
      </c>
      <c r="AQ67" s="24">
        <f t="shared" si="45"/>
        <v>4.4089444376507636E-2</v>
      </c>
      <c r="AR67" s="24">
        <f t="shared" si="39"/>
        <v>3.9470574935852598E-2</v>
      </c>
      <c r="AS67" s="24" t="e">
        <f t="shared" si="39"/>
        <v>#DIV/0!</v>
      </c>
      <c r="AT67" s="24">
        <f t="shared" si="39"/>
        <v>4.4675032144132043E-2</v>
      </c>
      <c r="AU67" s="21"/>
      <c r="AV67" s="24">
        <f t="shared" si="44"/>
        <v>0.51960209479438757</v>
      </c>
      <c r="AW67" s="24">
        <f t="shared" si="44"/>
        <v>0.54515417544360112</v>
      </c>
      <c r="AX67" s="24">
        <f t="shared" si="44"/>
        <v>0.48636238315397984</v>
      </c>
      <c r="AY67" s="24">
        <f t="shared" si="44"/>
        <v>0.57879895052857577</v>
      </c>
      <c r="AZ67" s="24">
        <f t="shared" si="44"/>
        <v>0.2619953174238161</v>
      </c>
      <c r="BA67" s="24">
        <f t="shared" si="44"/>
        <v>0.47169231786234533</v>
      </c>
      <c r="BB67" s="24">
        <f t="shared" si="44"/>
        <v>0.5506907978254052</v>
      </c>
      <c r="BC67" s="24">
        <f t="shared" si="44"/>
        <v>0.59052619787845217</v>
      </c>
      <c r="BD67" s="24">
        <f t="shared" si="42"/>
        <v>0.29986299496807556</v>
      </c>
      <c r="BE67" s="24">
        <f t="shared" si="42"/>
        <v>0.50428491229393813</v>
      </c>
      <c r="BF67" s="24">
        <f t="shared" si="42"/>
        <v>0.47581511760793194</v>
      </c>
      <c r="BG67" s="24">
        <f t="shared" si="42"/>
        <v>0.70365167756428471</v>
      </c>
      <c r="BH67" s="24">
        <f t="shared" si="42"/>
        <v>0.40307792038606483</v>
      </c>
      <c r="BI67" s="24">
        <f t="shared" si="42"/>
        <v>0.55056964681967635</v>
      </c>
      <c r="BJ67" s="24">
        <f t="shared" si="42"/>
        <v>0.57016388901670689</v>
      </c>
      <c r="BK67" s="24">
        <f t="shared" si="42"/>
        <v>0.33354519491616386</v>
      </c>
      <c r="BL67" s="24">
        <f t="shared" si="46"/>
        <v>0.5196088074595735</v>
      </c>
      <c r="BM67" s="24">
        <f t="shared" si="46"/>
        <v>0.54596945811493813</v>
      </c>
      <c r="BN67" s="24">
        <f t="shared" si="46"/>
        <v>0.55193040535262083</v>
      </c>
      <c r="BO67" s="24">
        <f t="shared" si="46"/>
        <v>0.51398398289906955</v>
      </c>
      <c r="BP67" s="24" t="e">
        <f t="shared" si="46"/>
        <v>#DIV/0!</v>
      </c>
      <c r="BQ67" s="24">
        <f t="shared" si="46"/>
        <v>0.52884826155981135</v>
      </c>
      <c r="BR67" s="21"/>
      <c r="BS67" s="35">
        <f t="shared" si="11"/>
        <v>44593</v>
      </c>
      <c r="BT67" s="24">
        <f t="shared" si="41"/>
        <v>2.2435494752133682E-2</v>
      </c>
      <c r="BU67" s="24">
        <f t="shared" si="49"/>
        <v>8.1061933654675233E-4</v>
      </c>
      <c r="BV67" s="24">
        <f t="shared" si="50"/>
        <v>4.0929293383419121E-3</v>
      </c>
      <c r="BW67" s="24">
        <f t="shared" si="48"/>
        <v>3.0322325520442104E-3</v>
      </c>
      <c r="BX67" s="24">
        <f t="shared" si="48"/>
        <v>2.5907330049770032E-3</v>
      </c>
      <c r="BY67" s="24">
        <f t="shared" si="48"/>
        <v>3.6849379843997259E-3</v>
      </c>
      <c r="BZ67" s="24">
        <f t="shared" si="48"/>
        <v>8.4143891688962663E-3</v>
      </c>
      <c r="CA67" s="24">
        <f t="shared" si="48"/>
        <v>5.5365155328361267E-4</v>
      </c>
      <c r="CB67" s="24">
        <f t="shared" si="48"/>
        <v>2.2038011916866961E-3</v>
      </c>
      <c r="CC67" s="24">
        <f t="shared" si="48"/>
        <v>3.5436006386017319E-4</v>
      </c>
      <c r="CD67" s="24">
        <f t="shared" si="48"/>
        <v>4.4025646899921384E-3</v>
      </c>
      <c r="CE67" s="24">
        <f t="shared" si="48"/>
        <v>1.470020441760116E-3</v>
      </c>
      <c r="CF67" s="24">
        <f t="shared" si="14"/>
        <v>5.4045734077922292E-2</v>
      </c>
    </row>
    <row r="68" spans="1:84" x14ac:dyDescent="0.25">
      <c r="A68" s="31">
        <f>+[1]CUY!A69</f>
        <v>44621</v>
      </c>
      <c r="B68" s="17">
        <f>+[1]CUY!B69</f>
        <v>706.06169999999997</v>
      </c>
      <c r="C68" s="17">
        <f>+[1]CUY!C69</f>
        <v>774.98990000000003</v>
      </c>
      <c r="D68" s="17">
        <f>+[1]CUY!D69</f>
        <v>544.92939999999999</v>
      </c>
      <c r="E68" s="17">
        <f>+[1]CUY!E69</f>
        <v>676.69140000000004</v>
      </c>
      <c r="F68" s="17">
        <f>+[1]CUY!F69</f>
        <v>597.9837</v>
      </c>
      <c r="G68" s="17">
        <f>+[1]CUY!G69</f>
        <v>655.72860000000003</v>
      </c>
      <c r="H68" s="17">
        <f>+[1]CUY!H69</f>
        <v>790.30399999999997</v>
      </c>
      <c r="I68" s="17">
        <f>+[1]CUY!I69</f>
        <v>814.23450000000003</v>
      </c>
      <c r="J68" s="17">
        <f>+[1]CUY!J69</f>
        <v>536.84199999999998</v>
      </c>
      <c r="K68" s="17">
        <f>+[1]CUY!K69</f>
        <v>625.96709999999996</v>
      </c>
      <c r="L68" s="17">
        <f>+[1]CUY!L69</f>
        <v>503.71269999999998</v>
      </c>
      <c r="M68" s="17">
        <f>+[1]CUY!M69</f>
        <v>735.89940000000001</v>
      </c>
      <c r="N68" s="17">
        <f>+[1]CUY!N69</f>
        <v>570.5933</v>
      </c>
      <c r="O68" s="18">
        <f>+[1]CUY!R69</f>
        <v>698.98109999999997</v>
      </c>
      <c r="P68" s="19">
        <f>+[1]CUY!S69</f>
        <v>735.51660000000004</v>
      </c>
      <c r="Q68" s="20">
        <f>+[1]CUY!T69</f>
        <v>614.34630000000004</v>
      </c>
      <c r="R68" s="18">
        <f t="shared" si="4"/>
        <v>706.05107150999982</v>
      </c>
      <c r="S68" s="19">
        <f t="shared" si="5"/>
        <v>704.6820962902018</v>
      </c>
      <c r="T68" s="19">
        <f t="shared" si="6"/>
        <v>663.72309870912238</v>
      </c>
      <c r="U68" s="19">
        <f t="shared" si="7"/>
        <v>646.07198611210299</v>
      </c>
      <c r="V68" s="19"/>
      <c r="W68" s="20">
        <f t="shared" si="8"/>
        <v>694.02238119739866</v>
      </c>
      <c r="X68" s="21"/>
      <c r="Y68" s="41">
        <f t="shared" si="47"/>
        <v>6.793580602898408E-2</v>
      </c>
      <c r="Z68" s="24">
        <f t="shared" si="47"/>
        <v>9.0546513048172184E-2</v>
      </c>
      <c r="AA68" s="24">
        <f t="shared" si="47"/>
        <v>6.0642552380633319E-2</v>
      </c>
      <c r="AB68" s="24">
        <f t="shared" si="47"/>
        <v>7.5701957303293543E-2</v>
      </c>
      <c r="AC68" s="24">
        <f t="shared" si="47"/>
        <v>6.2537736221192963E-2</v>
      </c>
      <c r="AD68" s="24">
        <f t="shared" si="47"/>
        <v>5.1925507607718968E-2</v>
      </c>
      <c r="AE68" s="24">
        <f t="shared" si="47"/>
        <v>4.2669685287652914E-2</v>
      </c>
      <c r="AF68" s="24">
        <f t="shared" si="47"/>
        <v>6.5870408897533261E-2</v>
      </c>
      <c r="AG68" s="24">
        <f t="shared" si="47"/>
        <v>2.1168179784582186E-2</v>
      </c>
      <c r="AH68" s="24">
        <f t="shared" si="47"/>
        <v>3.2753706972245888E-2</v>
      </c>
      <c r="AI68" s="24">
        <f t="shared" si="47"/>
        <v>0.15299493010902698</v>
      </c>
      <c r="AJ68" s="24">
        <f t="shared" si="47"/>
        <v>4.6874524325377864E-2</v>
      </c>
      <c r="AK68" s="24">
        <f t="shared" si="47"/>
        <v>5.5347777797301045E-2</v>
      </c>
      <c r="AL68" s="24">
        <f t="shared" si="47"/>
        <v>5.8866542851169879E-2</v>
      </c>
      <c r="AM68" s="24">
        <f t="shared" si="47"/>
        <v>6.7064544849574803E-2</v>
      </c>
      <c r="AN68" s="24">
        <f t="shared" si="47"/>
        <v>7.7282296831945319E-2</v>
      </c>
      <c r="AO68" s="24">
        <f t="shared" si="45"/>
        <v>6.7936289379964876E-2</v>
      </c>
      <c r="AP68" s="24">
        <f t="shared" si="45"/>
        <v>7.1730155544451835E-2</v>
      </c>
      <c r="AQ68" s="24">
        <f t="shared" si="45"/>
        <v>5.5324355210510046E-2</v>
      </c>
      <c r="AR68" s="24">
        <f t="shared" si="39"/>
        <v>5.7702465014732196E-2</v>
      </c>
      <c r="AS68" s="24" t="e">
        <f t="shared" si="39"/>
        <v>#DIV/0!</v>
      </c>
      <c r="AT68" s="24">
        <f t="shared" si="39"/>
        <v>5.8748328626001767E-2</v>
      </c>
      <c r="AU68" s="21"/>
      <c r="AV68" s="24">
        <f t="shared" si="44"/>
        <v>0.55535374927553516</v>
      </c>
      <c r="AW68" s="24">
        <f t="shared" si="44"/>
        <v>0.61620240039423346</v>
      </c>
      <c r="AX68" s="24">
        <f t="shared" si="44"/>
        <v>0.48104720613847207</v>
      </c>
      <c r="AY68" s="24">
        <f t="shared" si="44"/>
        <v>0.61989583891897704</v>
      </c>
      <c r="AZ68" s="24">
        <f t="shared" si="44"/>
        <v>0.30855981189487025</v>
      </c>
      <c r="BA68" s="24">
        <f t="shared" si="44"/>
        <v>0.49413117111123017</v>
      </c>
      <c r="BB68" s="24">
        <f t="shared" si="44"/>
        <v>0.56014944825514057</v>
      </c>
      <c r="BC68" s="24">
        <f t="shared" si="44"/>
        <v>0.62154920093990906</v>
      </c>
      <c r="BD68" s="24">
        <f t="shared" si="42"/>
        <v>0.31056430417360592</v>
      </c>
      <c r="BE68" s="24">
        <f t="shared" si="42"/>
        <v>0.45825275830426548</v>
      </c>
      <c r="BF68" s="24">
        <f t="shared" si="42"/>
        <v>0.46117229069894594</v>
      </c>
      <c r="BG68" s="24">
        <f t="shared" si="42"/>
        <v>0.71459985647582913</v>
      </c>
      <c r="BH68" s="24">
        <f t="shared" si="42"/>
        <v>0.45035131907010695</v>
      </c>
      <c r="BI68" s="24">
        <f t="shared" si="42"/>
        <v>0.62885234578557414</v>
      </c>
      <c r="BJ68" s="24">
        <f t="shared" si="42"/>
        <v>0.5965082082112283</v>
      </c>
      <c r="BK68" s="24">
        <f t="shared" si="42"/>
        <v>0.37732466272325205</v>
      </c>
      <c r="BL68" s="24">
        <f t="shared" si="46"/>
        <v>0.5553562642435883</v>
      </c>
      <c r="BM68" s="24">
        <f t="shared" si="46"/>
        <v>0.58591681202342905</v>
      </c>
      <c r="BN68" s="24">
        <f t="shared" si="46"/>
        <v>0.567290409064102</v>
      </c>
      <c r="BO68" s="24">
        <f t="shared" si="46"/>
        <v>0.53065837036547969</v>
      </c>
      <c r="BP68" s="24" t="e">
        <f t="shared" si="46"/>
        <v>#DIV/0!</v>
      </c>
      <c r="BQ68" s="24">
        <f t="shared" si="46"/>
        <v>0.5469031804663671</v>
      </c>
      <c r="BR68" s="21"/>
      <c r="BS68" s="35">
        <f t="shared" si="11"/>
        <v>44621</v>
      </c>
      <c r="BT68" s="24">
        <f t="shared" si="41"/>
        <v>2.7659870781984397E-2</v>
      </c>
      <c r="BU68" s="24">
        <f t="shared" si="49"/>
        <v>1.6823617075920542E-3</v>
      </c>
      <c r="BV68" s="24">
        <f t="shared" si="50"/>
        <v>8.1969174745313515E-3</v>
      </c>
      <c r="BW68" s="24">
        <f t="shared" si="48"/>
        <v>4.7271850008364308E-3</v>
      </c>
      <c r="BX68" s="24">
        <f t="shared" si="48"/>
        <v>3.0745533136241248E-3</v>
      </c>
      <c r="BY68" s="24">
        <f t="shared" si="48"/>
        <v>3.6199376174286392E-3</v>
      </c>
      <c r="BZ68" s="24">
        <f t="shared" si="48"/>
        <v>9.209229970617688E-3</v>
      </c>
      <c r="CA68" s="24">
        <f t="shared" si="48"/>
        <v>4.2584910871453022E-4</v>
      </c>
      <c r="CB68" s="24">
        <f t="shared" si="48"/>
        <v>2.0178411371040133E-3</v>
      </c>
      <c r="CC68" s="24">
        <f t="shared" si="48"/>
        <v>2.2645559484422663E-3</v>
      </c>
      <c r="CD68" s="24">
        <f t="shared" si="48"/>
        <v>3.4139232744588173E-3</v>
      </c>
      <c r="CE68" s="24">
        <f t="shared" si="48"/>
        <v>1.6430106381916741E-3</v>
      </c>
      <c r="CF68" s="24">
        <f t="shared" si="14"/>
        <v>6.7935235973525993E-2</v>
      </c>
    </row>
    <row r="69" spans="1:84" x14ac:dyDescent="0.25">
      <c r="A69" s="31">
        <f>+[1]CUY!A70</f>
        <v>44652</v>
      </c>
      <c r="B69" s="17">
        <f>+[1]CUY!B70</f>
        <v>747.34829999999999</v>
      </c>
      <c r="C69" s="17">
        <f>+[1]CUY!C70</f>
        <v>818.5181</v>
      </c>
      <c r="D69" s="17">
        <f>+[1]CUY!D70</f>
        <v>561.84910000000002</v>
      </c>
      <c r="E69" s="17">
        <f>+[1]CUY!E70</f>
        <v>740.82280000000003</v>
      </c>
      <c r="F69" s="17">
        <f>+[1]CUY!F70</f>
        <v>620.52850000000001</v>
      </c>
      <c r="G69" s="17">
        <f>+[1]CUY!G70</f>
        <v>695.39120000000003</v>
      </c>
      <c r="H69" s="17">
        <f>+[1]CUY!H70</f>
        <v>845.41470000000004</v>
      </c>
      <c r="I69" s="17">
        <f>+[1]CUY!I70</f>
        <v>858.05539999999996</v>
      </c>
      <c r="J69" s="17">
        <f>+[1]CUY!J70</f>
        <v>555.20920000000001</v>
      </c>
      <c r="K69" s="17">
        <f>+[1]CUY!K70</f>
        <v>647.83259999999996</v>
      </c>
      <c r="L69" s="17">
        <f>+[1]CUY!L70</f>
        <v>531.88720000000001</v>
      </c>
      <c r="M69" s="17">
        <f>+[1]CUY!M70</f>
        <v>786.6069</v>
      </c>
      <c r="N69" s="17">
        <f>+[1]CUY!N70</f>
        <v>600.93430000000001</v>
      </c>
      <c r="O69" s="18">
        <f>+[1]CUY!R70</f>
        <v>736.51819999999998</v>
      </c>
      <c r="P69" s="19">
        <f>+[1]CUY!S70</f>
        <v>781.41800000000001</v>
      </c>
      <c r="Q69" s="20">
        <f>+[1]CUY!T70</f>
        <v>642.75379999999996</v>
      </c>
      <c r="R69" s="18">
        <f t="shared" si="4"/>
        <v>747.33728539000015</v>
      </c>
      <c r="S69" s="19">
        <f t="shared" si="5"/>
        <v>747.77546350037392</v>
      </c>
      <c r="T69" s="19">
        <f t="shared" si="6"/>
        <v>709.142399483649</v>
      </c>
      <c r="U69" s="19">
        <f t="shared" si="7"/>
        <v>690.1980285969297</v>
      </c>
      <c r="V69" s="19"/>
      <c r="W69" s="20">
        <f t="shared" si="8"/>
        <v>737.70261103672533</v>
      </c>
      <c r="X69" s="21"/>
      <c r="Y69" s="41">
        <f t="shared" si="47"/>
        <v>5.8474493093167323E-2</v>
      </c>
      <c r="Z69" s="24">
        <f t="shared" si="47"/>
        <v>5.6166151326617175E-2</v>
      </c>
      <c r="AA69" s="24">
        <f t="shared" si="47"/>
        <v>3.1049343272725016E-2</v>
      </c>
      <c r="AB69" s="24">
        <f t="shared" si="47"/>
        <v>9.4772003900152946E-2</v>
      </c>
      <c r="AC69" s="24">
        <f t="shared" si="47"/>
        <v>3.7701362093983448E-2</v>
      </c>
      <c r="AD69" s="24">
        <f t="shared" si="47"/>
        <v>6.0486304852342965E-2</v>
      </c>
      <c r="AE69" s="24">
        <f t="shared" si="47"/>
        <v>6.9733545572336908E-2</v>
      </c>
      <c r="AF69" s="24">
        <f t="shared" si="47"/>
        <v>5.3818525252860017E-2</v>
      </c>
      <c r="AG69" s="24">
        <f t="shared" si="47"/>
        <v>3.4213418473219459E-2</v>
      </c>
      <c r="AH69" s="24">
        <f t="shared" si="47"/>
        <v>3.4930749555367901E-2</v>
      </c>
      <c r="AI69" s="24">
        <f t="shared" si="47"/>
        <v>5.593367012584749E-2</v>
      </c>
      <c r="AJ69" s="24">
        <f t="shared" si="47"/>
        <v>6.8905478112905039E-2</v>
      </c>
      <c r="AK69" s="24">
        <f t="shared" si="47"/>
        <v>5.317447646160578E-2</v>
      </c>
      <c r="AL69" s="24">
        <f t="shared" si="47"/>
        <v>5.3702596536587377E-2</v>
      </c>
      <c r="AM69" s="24">
        <f t="shared" si="47"/>
        <v>6.2407021133173535E-2</v>
      </c>
      <c r="AN69" s="24">
        <f t="shared" si="47"/>
        <v>4.6240206867038891E-2</v>
      </c>
      <c r="AO69" s="24">
        <f t="shared" si="45"/>
        <v>5.8474826462203922E-2</v>
      </c>
      <c r="AP69" s="24">
        <f t="shared" si="45"/>
        <v>6.1152919078031331E-2</v>
      </c>
      <c r="AQ69" s="24">
        <f t="shared" si="45"/>
        <v>6.8431098545256086E-2</v>
      </c>
      <c r="AR69" s="24">
        <f t="shared" si="39"/>
        <v>6.8298956514684983E-2</v>
      </c>
      <c r="AS69" s="24" t="e">
        <f t="shared" si="39"/>
        <v>#DIV/0!</v>
      </c>
      <c r="AT69" s="24">
        <f t="shared" si="39"/>
        <v>6.2937782732546799E-2</v>
      </c>
      <c r="AU69" s="21"/>
      <c r="AV69" s="24">
        <f t="shared" si="44"/>
        <v>0.58041114679300665</v>
      </c>
      <c r="AW69" s="24">
        <f t="shared" si="44"/>
        <v>0.63191232169235034</v>
      </c>
      <c r="AX69" s="24">
        <f t="shared" si="44"/>
        <v>0.47543709089610386</v>
      </c>
      <c r="AY69" s="24">
        <f t="shared" si="44"/>
        <v>0.67495405774977035</v>
      </c>
      <c r="AZ69" s="24">
        <f t="shared" si="44"/>
        <v>0.33560645047839621</v>
      </c>
      <c r="BA69" s="24">
        <f t="shared" si="44"/>
        <v>0.54105191309810974</v>
      </c>
      <c r="BB69" s="24">
        <f t="shared" si="44"/>
        <v>0.60976087640758814</v>
      </c>
      <c r="BC69" s="24">
        <f t="shared" si="44"/>
        <v>0.60489630102768444</v>
      </c>
      <c r="BD69" s="24">
        <f t="shared" si="42"/>
        <v>0.33788927848431616</v>
      </c>
      <c r="BE69" s="24">
        <f t="shared" si="42"/>
        <v>0.49169512096559709</v>
      </c>
      <c r="BF69" s="24">
        <f t="shared" si="42"/>
        <v>0.53574556192344991</v>
      </c>
      <c r="BG69" s="24">
        <f t="shared" si="42"/>
        <v>0.73635168031277898</v>
      </c>
      <c r="BH69" s="24">
        <f t="shared" si="42"/>
        <v>0.47638822691202143</v>
      </c>
      <c r="BI69" s="24">
        <f t="shared" si="42"/>
        <v>0.66492612906441595</v>
      </c>
      <c r="BJ69" s="24">
        <f t="shared" si="42"/>
        <v>0.62021863531966237</v>
      </c>
      <c r="BK69" s="24">
        <f t="shared" si="42"/>
        <v>0.39873491132475669</v>
      </c>
      <c r="BL69" s="24">
        <f t="shared" si="46"/>
        <v>0.58041644258983349</v>
      </c>
      <c r="BM69" s="24">
        <f t="shared" si="46"/>
        <v>0.61356293326894584</v>
      </c>
      <c r="BN69" s="24">
        <f t="shared" si="46"/>
        <v>0.60876108717680766</v>
      </c>
      <c r="BO69" s="24">
        <f t="shared" si="46"/>
        <v>0.57647397007573198</v>
      </c>
      <c r="BP69" s="24" t="e">
        <f t="shared" si="46"/>
        <v>#DIV/0!</v>
      </c>
      <c r="BQ69" s="24">
        <f t="shared" si="46"/>
        <v>0.577747997628137</v>
      </c>
      <c r="BR69" s="21"/>
      <c r="BS69" s="35">
        <f t="shared" si="11"/>
        <v>44652</v>
      </c>
      <c r="BT69" s="24">
        <f t="shared" si="41"/>
        <v>1.7520727211233794E-2</v>
      </c>
      <c r="BU69" s="24">
        <f t="shared" si="49"/>
        <v>8.5549646723508913E-4</v>
      </c>
      <c r="BV69" s="24">
        <f t="shared" si="50"/>
        <v>1.0336424309660187E-2</v>
      </c>
      <c r="BW69" s="24">
        <f t="shared" si="48"/>
        <v>2.835415431824161E-3</v>
      </c>
      <c r="BX69" s="24">
        <f t="shared" si="48"/>
        <v>3.5277529994899876E-3</v>
      </c>
      <c r="BY69" s="24">
        <f t="shared" si="48"/>
        <v>5.7759708535387267E-3</v>
      </c>
      <c r="BZ69" s="24">
        <f t="shared" si="48"/>
        <v>7.5097245750619145E-3</v>
      </c>
      <c r="CA69" s="24">
        <f t="shared" si="48"/>
        <v>6.5814384210331853E-4</v>
      </c>
      <c r="CB69" s="24">
        <f t="shared" si="48"/>
        <v>2.0810668529393393E-3</v>
      </c>
      <c r="CC69" s="24">
        <f t="shared" si="48"/>
        <v>8.9384369666277116E-4</v>
      </c>
      <c r="CD69" s="24">
        <f t="shared" si="48"/>
        <v>4.9194903929784027E-3</v>
      </c>
      <c r="CE69" s="24">
        <f t="shared" si="48"/>
        <v>1.5598895960508838E-3</v>
      </c>
      <c r="CF69" s="24">
        <f t="shared" si="14"/>
        <v>5.8473946228778578E-2</v>
      </c>
    </row>
    <row r="70" spans="1:84" x14ac:dyDescent="0.25">
      <c r="A70" s="31">
        <f>+[1]CUY!A71</f>
        <v>44682</v>
      </c>
      <c r="B70" s="17">
        <f>+[1]CUY!B71</f>
        <v>786.34910000000002</v>
      </c>
      <c r="C70" s="17">
        <f>+[1]CUY!C71</f>
        <v>851.44470000000001</v>
      </c>
      <c r="D70" s="17">
        <f>+[1]CUY!D71</f>
        <v>598.41010000000006</v>
      </c>
      <c r="E70" s="17">
        <f>+[1]CUY!E71</f>
        <v>803.70870000000002</v>
      </c>
      <c r="F70" s="17">
        <f>+[1]CUY!F71</f>
        <v>633.03120000000001</v>
      </c>
      <c r="G70" s="17">
        <f>+[1]CUY!G71</f>
        <v>727.4135</v>
      </c>
      <c r="H70" s="17">
        <f>+[1]CUY!H71</f>
        <v>901.75329999999997</v>
      </c>
      <c r="I70" s="17">
        <f>+[1]CUY!I71</f>
        <v>910.76840000000004</v>
      </c>
      <c r="J70" s="17">
        <f>+[1]CUY!J71</f>
        <v>574.41570000000002</v>
      </c>
      <c r="K70" s="17">
        <f>+[1]CUY!K71</f>
        <v>675.17769999999996</v>
      </c>
      <c r="L70" s="17">
        <f>+[1]CUY!L71</f>
        <v>553.44719999999995</v>
      </c>
      <c r="M70" s="17">
        <f>+[1]CUY!M71</f>
        <v>838.76559999999995</v>
      </c>
      <c r="N70" s="17">
        <f>+[1]CUY!N71</f>
        <v>632.14049999999997</v>
      </c>
      <c r="O70" s="18">
        <f>+[1]CUY!R71</f>
        <v>762.62649999999996</v>
      </c>
      <c r="P70" s="19">
        <f>+[1]CUY!S71</f>
        <v>825.77809999999999</v>
      </c>
      <c r="Q70" s="20">
        <f>+[1]CUY!T71</f>
        <v>671.61590000000001</v>
      </c>
      <c r="R70" s="18">
        <f t="shared" ref="R70:R95" si="51">+SUMPRODUCT($C$3:$N$3,C70:N70)</f>
        <v>786.33735300999979</v>
      </c>
      <c r="S70" s="19">
        <f t="shared" ref="S70:S111" si="52">+($C$3*$C70+$D$3*$D70+$E$3*$E70+$G$3*$G70+$K$3*$K70+$M$3*$M70+$N$3*$N70)/SUM($C$3:$E$3,$G$3,$K$3,$M$3:$N$3)</f>
        <v>787.2274156469706</v>
      </c>
      <c r="T70" s="19">
        <f t="shared" ref="T70:T111" si="53">+($E$3*$E70+$G$3*$G70+$K$3*$K70+$M$3*$M70+$N$3*$N70)/SUM($E$3,$G$3,$K$3,$M$3:$N$3)</f>
        <v>754.21027839931162</v>
      </c>
      <c r="U70" s="19">
        <f t="shared" ref="U70:U111" si="54">+($E$3*$E70+$G$3*$G70+$K$3*$K70+$N$3*$N70)/SUM($E$3,$G$3,$K$3,$N$3)</f>
        <v>733.53180810424863</v>
      </c>
      <c r="V70" s="19"/>
      <c r="W70" s="20">
        <f t="shared" ref="W70:W111" si="55">($E$3*$E70+SUMPRODUCT($G$3:$L$3,$G70:$L70)+$N$3*$N70)/SUM($E$3,$G$3:$L$3,$N$3)</f>
        <v>782.94742643458289</v>
      </c>
      <c r="X70" s="21"/>
      <c r="Y70" s="41">
        <f t="shared" si="47"/>
        <v>5.2185573982037603E-2</v>
      </c>
      <c r="Z70" s="24">
        <f t="shared" si="47"/>
        <v>4.0227088441904923E-2</v>
      </c>
      <c r="AA70" s="24">
        <f t="shared" si="47"/>
        <v>6.5072632491535609E-2</v>
      </c>
      <c r="AB70" s="24">
        <f t="shared" si="47"/>
        <v>8.4886561266742877E-2</v>
      </c>
      <c r="AC70" s="24">
        <f t="shared" si="47"/>
        <v>2.0148470215308301E-2</v>
      </c>
      <c r="AD70" s="24">
        <f t="shared" si="47"/>
        <v>4.6049331656770942E-2</v>
      </c>
      <c r="AE70" s="24">
        <f t="shared" si="47"/>
        <v>6.664019445131486E-2</v>
      </c>
      <c r="AF70" s="24">
        <f t="shared" si="47"/>
        <v>6.1433096277932808E-2</v>
      </c>
      <c r="AG70" s="24">
        <f t="shared" si="47"/>
        <v>3.4593266826270286E-2</v>
      </c>
      <c r="AH70" s="24">
        <f t="shared" si="47"/>
        <v>4.2210132679337153E-2</v>
      </c>
      <c r="AI70" s="24">
        <f t="shared" si="47"/>
        <v>4.0534910409575353E-2</v>
      </c>
      <c r="AJ70" s="24">
        <f t="shared" si="47"/>
        <v>6.6308469961298355E-2</v>
      </c>
      <c r="AK70" s="24">
        <f t="shared" si="47"/>
        <v>5.1929470492864116E-2</v>
      </c>
      <c r="AL70" s="24">
        <f t="shared" si="47"/>
        <v>3.5448275412610197E-2</v>
      </c>
      <c r="AM70" s="24">
        <f t="shared" si="47"/>
        <v>5.6768720454353438E-2</v>
      </c>
      <c r="AN70" s="24">
        <f t="shared" si="47"/>
        <v>4.4903818538295726E-2</v>
      </c>
      <c r="AO70" s="24">
        <f t="shared" si="45"/>
        <v>5.2185363131785012E-2</v>
      </c>
      <c r="AP70" s="24">
        <f t="shared" si="45"/>
        <v>5.275908888735148E-2</v>
      </c>
      <c r="AQ70" s="24">
        <f t="shared" si="45"/>
        <v>6.3552650283607459E-2</v>
      </c>
      <c r="AR70" s="24">
        <f t="shared" si="39"/>
        <v>6.2784559955075592E-2</v>
      </c>
      <c r="AS70" s="24" t="e">
        <f t="shared" si="39"/>
        <v>#DIV/0!</v>
      </c>
      <c r="AT70" s="24">
        <f t="shared" si="39"/>
        <v>6.1332052674007764E-2</v>
      </c>
      <c r="AU70" s="21"/>
      <c r="AV70" s="24">
        <f t="shared" si="44"/>
        <v>0.60454685043426992</v>
      </c>
      <c r="AW70" s="24">
        <f t="shared" si="44"/>
        <v>0.6419108030670535</v>
      </c>
      <c r="AX70" s="24">
        <f t="shared" si="44"/>
        <v>0.53944055246049083</v>
      </c>
      <c r="AY70" s="24">
        <f t="shared" si="44"/>
        <v>0.77115852611763924</v>
      </c>
      <c r="AZ70" s="24">
        <f t="shared" si="44"/>
        <v>0.36836077809848744</v>
      </c>
      <c r="BA70" s="24">
        <f t="shared" si="44"/>
        <v>0.56318007762461209</v>
      </c>
      <c r="BB70" s="24">
        <f t="shared" si="44"/>
        <v>0.63689522002931587</v>
      </c>
      <c r="BC70" s="24">
        <f t="shared" si="44"/>
        <v>0.58229532860956268</v>
      </c>
      <c r="BD70" s="24">
        <f t="shared" si="42"/>
        <v>0.38112502831180839</v>
      </c>
      <c r="BE70" s="24">
        <f t="shared" si="42"/>
        <v>0.50157913429947287</v>
      </c>
      <c r="BF70" s="24">
        <f t="shared" si="42"/>
        <v>0.50906795052838771</v>
      </c>
      <c r="BG70" s="24">
        <f t="shared" si="42"/>
        <v>0.77191396949935243</v>
      </c>
      <c r="BH70" s="24">
        <f t="shared" si="42"/>
        <v>0.52210926122835799</v>
      </c>
      <c r="BI70" s="24">
        <f t="shared" si="42"/>
        <v>0.68696028990110847</v>
      </c>
      <c r="BJ70" s="24">
        <f t="shared" si="42"/>
        <v>0.64785347324561715</v>
      </c>
      <c r="BK70" s="24">
        <f t="shared" si="42"/>
        <v>0.41207527049242554</v>
      </c>
      <c r="BL70" s="24">
        <f t="shared" si="46"/>
        <v>0.60455066105935695</v>
      </c>
      <c r="BM70" s="24">
        <f t="shared" si="46"/>
        <v>0.64541445082912685</v>
      </c>
      <c r="BN70" s="24">
        <f t="shared" si="46"/>
        <v>0.65794428287224704</v>
      </c>
      <c r="BO70" s="24">
        <f t="shared" si="46"/>
        <v>0.62865061375521258</v>
      </c>
      <c r="BP70" s="24" t="e">
        <f t="shared" si="46"/>
        <v>#DIV/0!</v>
      </c>
      <c r="BQ70" s="24">
        <f t="shared" si="46"/>
        <v>0.60327174313748499</v>
      </c>
      <c r="BR70" s="21"/>
      <c r="BS70" s="35">
        <f t="shared" ref="BS70:BS95" si="56">+A70</f>
        <v>44682</v>
      </c>
      <c r="BT70" s="24">
        <f t="shared" si="41"/>
        <v>1.2521256447629575E-2</v>
      </c>
      <c r="BU70" s="24">
        <f t="shared" si="49"/>
        <v>1.7464784492050112E-3</v>
      </c>
      <c r="BV70" s="24">
        <f t="shared" si="50"/>
        <v>9.5757432244108938E-3</v>
      </c>
      <c r="BW70" s="24">
        <f t="shared" si="48"/>
        <v>1.4855720686057631E-3</v>
      </c>
      <c r="BX70" s="24">
        <f t="shared" si="48"/>
        <v>2.6908476810611572E-3</v>
      </c>
      <c r="BY70" s="24">
        <f t="shared" si="48"/>
        <v>5.5784650878311949E-3</v>
      </c>
      <c r="BZ70" s="24">
        <f t="shared" si="48"/>
        <v>8.5345387150810529E-3</v>
      </c>
      <c r="CA70" s="24">
        <f t="shared" si="48"/>
        <v>6.501981070941087E-4</v>
      </c>
      <c r="CB70" s="24">
        <f t="shared" si="48"/>
        <v>2.4588143439946276E-3</v>
      </c>
      <c r="CC70" s="24">
        <f t="shared" si="48"/>
        <v>6.462100736697986E-4</v>
      </c>
      <c r="CD70" s="24">
        <f t="shared" si="48"/>
        <v>4.7807306847423049E-3</v>
      </c>
      <c r="CE70" s="24">
        <f t="shared" si="48"/>
        <v>1.5157391272583329E-3</v>
      </c>
      <c r="CF70" s="24">
        <f t="shared" si="14"/>
        <v>5.2184594010583826E-2</v>
      </c>
    </row>
    <row r="71" spans="1:84" x14ac:dyDescent="0.25">
      <c r="A71" s="31">
        <f>+[1]CUY!A72</f>
        <v>44713</v>
      </c>
      <c r="B71" s="17">
        <f>+[1]CUY!B72</f>
        <v>827.99720000000002</v>
      </c>
      <c r="C71" s="17">
        <f>+[1]CUY!C72</f>
        <v>890.23490000000004</v>
      </c>
      <c r="D71" s="17">
        <f>+[1]CUY!D72</f>
        <v>633.07380000000001</v>
      </c>
      <c r="E71" s="17">
        <f>+[1]CUY!E72</f>
        <v>840.63120000000004</v>
      </c>
      <c r="F71" s="17">
        <f>+[1]CUY!F72</f>
        <v>674.84720000000004</v>
      </c>
      <c r="G71" s="17">
        <f>+[1]CUY!G72</f>
        <v>773.66589999999997</v>
      </c>
      <c r="H71" s="17">
        <f>+[1]CUY!H72</f>
        <v>966.43579999999997</v>
      </c>
      <c r="I71" s="17">
        <f>+[1]CUY!I72</f>
        <v>964.39869999999996</v>
      </c>
      <c r="J71" s="17">
        <f>+[1]CUY!J72</f>
        <v>577.07460000000003</v>
      </c>
      <c r="K71" s="17">
        <f>+[1]CUY!K72</f>
        <v>705.70280000000002</v>
      </c>
      <c r="L71" s="17">
        <f>+[1]CUY!L72</f>
        <v>576.99980000000005</v>
      </c>
      <c r="M71" s="17">
        <f>+[1]CUY!M72</f>
        <v>890.91099999999994</v>
      </c>
      <c r="N71" s="17">
        <f>+[1]CUY!N72</f>
        <v>661.65260000000001</v>
      </c>
      <c r="O71" s="18">
        <f>+[1]CUY!R72</f>
        <v>816.78549999999996</v>
      </c>
      <c r="P71" s="19">
        <f>+[1]CUY!S72</f>
        <v>865.45090000000005</v>
      </c>
      <c r="Q71" s="20">
        <f>+[1]CUY!T72</f>
        <v>712.6223</v>
      </c>
      <c r="R71" s="18">
        <f t="shared" si="51"/>
        <v>827.98386951999987</v>
      </c>
      <c r="S71" s="19">
        <f t="shared" si="52"/>
        <v>826.21415611069551</v>
      </c>
      <c r="T71" s="19">
        <f t="shared" si="53"/>
        <v>793.79997165806094</v>
      </c>
      <c r="U71" s="19">
        <f t="shared" si="54"/>
        <v>770.05093402356306</v>
      </c>
      <c r="V71" s="19"/>
      <c r="W71" s="20">
        <f t="shared" si="55"/>
        <v>825.21909223412399</v>
      </c>
      <c r="X71" s="21"/>
      <c r="Y71" s="41">
        <f t="shared" si="47"/>
        <v>5.2963880800524832E-2</v>
      </c>
      <c r="Z71" s="24">
        <f t="shared" si="47"/>
        <v>4.5558096726657782E-2</v>
      </c>
      <c r="AA71" s="24">
        <f t="shared" si="47"/>
        <v>5.7926328449335873E-2</v>
      </c>
      <c r="AB71" s="24">
        <f t="shared" si="47"/>
        <v>4.5940152196934037E-2</v>
      </c>
      <c r="AC71" s="24">
        <f t="shared" si="47"/>
        <v>6.6056775716583971E-2</v>
      </c>
      <c r="AD71" s="24">
        <f t="shared" si="47"/>
        <v>6.3584742378303361E-2</v>
      </c>
      <c r="AE71" s="24">
        <f t="shared" si="47"/>
        <v>7.1729707005230736E-2</v>
      </c>
      <c r="AF71" s="24">
        <f t="shared" si="47"/>
        <v>5.8884673644803653E-2</v>
      </c>
      <c r="AG71" s="24">
        <f t="shared" si="47"/>
        <v>4.6288776577660951E-3</v>
      </c>
      <c r="AH71" s="24">
        <f t="shared" si="47"/>
        <v>4.5210468295976192E-2</v>
      </c>
      <c r="AI71" s="24">
        <f t="shared" si="47"/>
        <v>4.2556182414510646E-2</v>
      </c>
      <c r="AJ71" s="24">
        <f t="shared" si="47"/>
        <v>6.2169216286409368E-2</v>
      </c>
      <c r="AK71" s="24">
        <f t="shared" si="47"/>
        <v>4.6685981992927283E-2</v>
      </c>
      <c r="AL71" s="24">
        <f t="shared" si="47"/>
        <v>7.1016414981645681E-2</v>
      </c>
      <c r="AM71" s="24">
        <f t="shared" si="47"/>
        <v>4.8042930661396976E-2</v>
      </c>
      <c r="AN71" s="24">
        <f t="shared" si="47"/>
        <v>6.1056326986898224E-2</v>
      </c>
      <c r="AO71" s="24">
        <f t="shared" si="45"/>
        <v>5.2962658266941576E-2</v>
      </c>
      <c r="AP71" s="24">
        <f t="shared" si="45"/>
        <v>4.9524114237922356E-2</v>
      </c>
      <c r="AQ71" s="24">
        <f t="shared" si="45"/>
        <v>5.2491585427305587E-2</v>
      </c>
      <c r="AR71" s="24">
        <f t="shared" si="39"/>
        <v>4.9785333799900355E-2</v>
      </c>
      <c r="AS71" s="24" t="e">
        <f t="shared" si="39"/>
        <v>#DIV/0!</v>
      </c>
      <c r="AT71" s="24">
        <f t="shared" si="39"/>
        <v>5.3990426907767564E-2</v>
      </c>
      <c r="AU71" s="21"/>
      <c r="AV71" s="24">
        <f t="shared" si="44"/>
        <v>0.63165628846992483</v>
      </c>
      <c r="AW71" s="24">
        <f t="shared" si="44"/>
        <v>0.65185810980065306</v>
      </c>
      <c r="AX71" s="24">
        <f t="shared" si="44"/>
        <v>0.54062617571603999</v>
      </c>
      <c r="AY71" s="24">
        <f t="shared" si="44"/>
        <v>0.77929402790251134</v>
      </c>
      <c r="AZ71" s="24">
        <f t="shared" si="44"/>
        <v>0.41431561175350717</v>
      </c>
      <c r="BA71" s="24">
        <f t="shared" si="44"/>
        <v>0.60649883063242593</v>
      </c>
      <c r="BB71" s="24">
        <f t="shared" si="44"/>
        <v>0.68574625609521034</v>
      </c>
      <c r="BC71" s="24">
        <f t="shared" si="44"/>
        <v>0.64193857976888524</v>
      </c>
      <c r="BD71" s="24">
        <f t="shared" si="42"/>
        <v>0.2951108814974126</v>
      </c>
      <c r="BE71" s="24">
        <f t="shared" si="42"/>
        <v>0.52560342380628011</v>
      </c>
      <c r="BF71" s="24">
        <f t="shared" si="42"/>
        <v>0.5438617427181609</v>
      </c>
      <c r="BG71" s="24">
        <f t="shared" si="42"/>
        <v>0.81273603784215243</v>
      </c>
      <c r="BH71" s="24">
        <f t="shared" si="42"/>
        <v>0.5651148124826435</v>
      </c>
      <c r="BI71" s="24">
        <f t="shared" si="42"/>
        <v>0.76981412288205719</v>
      </c>
      <c r="BJ71" s="24">
        <f t="shared" si="42"/>
        <v>0.66385861378775912</v>
      </c>
      <c r="BK71" s="24">
        <f t="shared" si="42"/>
        <v>0.4479546096892888</v>
      </c>
      <c r="BL71" s="24">
        <f t="shared" si="46"/>
        <v>0.6316595789053463</v>
      </c>
      <c r="BM71" s="24">
        <f t="shared" si="46"/>
        <v>0.66393370270215812</v>
      </c>
      <c r="BN71" s="24">
        <f t="shared" si="46"/>
        <v>0.68622698477740651</v>
      </c>
      <c r="BO71" s="24">
        <f t="shared" si="46"/>
        <v>0.65357546592751259</v>
      </c>
      <c r="BP71" s="24" t="e">
        <f t="shared" si="46"/>
        <v>#DIV/0!</v>
      </c>
      <c r="BQ71" s="24">
        <f t="shared" si="46"/>
        <v>0.63679965720933374</v>
      </c>
      <c r="BR71" s="21"/>
      <c r="BS71" s="35">
        <f t="shared" si="56"/>
        <v>44713</v>
      </c>
      <c r="BT71" s="24">
        <f t="shared" si="41"/>
        <v>1.4019441034522719E-2</v>
      </c>
      <c r="BU71" s="24">
        <f t="shared" si="49"/>
        <v>1.5737209974551992E-3</v>
      </c>
      <c r="BV71" s="24">
        <f t="shared" si="50"/>
        <v>5.3434034578280836E-3</v>
      </c>
      <c r="BW71" s="24">
        <f t="shared" si="48"/>
        <v>4.7221530488176337E-3</v>
      </c>
      <c r="BX71" s="24">
        <f t="shared" si="48"/>
        <v>3.6938437648113254E-3</v>
      </c>
      <c r="BY71" s="24">
        <f t="shared" si="48"/>
        <v>6.0869974925894868E-3</v>
      </c>
      <c r="BZ71" s="24">
        <f t="shared" si="48"/>
        <v>8.2523987119715522E-3</v>
      </c>
      <c r="CA71" s="24">
        <f t="shared" si="48"/>
        <v>8.5547462316673889E-5</v>
      </c>
      <c r="CB71" s="24">
        <f t="shared" si="48"/>
        <v>2.608620929304814E-3</v>
      </c>
      <c r="CC71" s="24">
        <f t="shared" si="48"/>
        <v>6.7092114685449785E-4</v>
      </c>
      <c r="CD71" s="24">
        <f t="shared" si="48"/>
        <v>4.5424607213259346E-3</v>
      </c>
      <c r="CE71" s="24">
        <f t="shared" si="48"/>
        <v>1.3623583087969467E-3</v>
      </c>
      <c r="CF71" s="24">
        <f t="shared" ref="CF71:CF95" si="57">+SUM(BT71:CE71)</f>
        <v>5.2961867076594872E-2</v>
      </c>
    </row>
    <row r="72" spans="1:84" x14ac:dyDescent="0.25">
      <c r="A72" s="31">
        <f>+[1]CUY!A73</f>
        <v>44743</v>
      </c>
      <c r="B72" s="17">
        <f>+[1]CUY!B73</f>
        <v>888.70169999999996</v>
      </c>
      <c r="C72" s="17">
        <f>+[1]CUY!C73</f>
        <v>943.48559999999998</v>
      </c>
      <c r="D72" s="17">
        <f>+[1]CUY!D73</f>
        <v>670.13520000000005</v>
      </c>
      <c r="E72" s="17">
        <f>+[1]CUY!E73</f>
        <v>916.41420000000005</v>
      </c>
      <c r="F72" s="17">
        <f>+[1]CUY!F73</f>
        <v>707.5693</v>
      </c>
      <c r="G72" s="17">
        <f>+[1]CUY!G73</f>
        <v>841.72580000000005</v>
      </c>
      <c r="H72" s="17">
        <f>+[1]CUY!H73</f>
        <v>1032.1161999999999</v>
      </c>
      <c r="I72" s="17">
        <f>+[1]CUY!I73</f>
        <v>1033.6685</v>
      </c>
      <c r="J72" s="17">
        <f>+[1]CUY!J73</f>
        <v>619.19849999999997</v>
      </c>
      <c r="K72" s="17">
        <f>+[1]CUY!K73</f>
        <v>795.90700000000004</v>
      </c>
      <c r="L72" s="17">
        <f>+[1]CUY!L73</f>
        <v>626.74509999999998</v>
      </c>
      <c r="M72" s="17">
        <f>+[1]CUY!M73</f>
        <v>966.34879999999998</v>
      </c>
      <c r="N72" s="17">
        <f>+[1]CUY!N73</f>
        <v>711.07759999999996</v>
      </c>
      <c r="O72" s="18">
        <f>+[1]CUY!R73</f>
        <v>915.63720000000001</v>
      </c>
      <c r="P72" s="19">
        <f>+[1]CUY!S73</f>
        <v>925.12909999999999</v>
      </c>
      <c r="Q72" s="20">
        <f>+[1]CUY!T73</f>
        <v>755.13319999999999</v>
      </c>
      <c r="R72" s="18">
        <f t="shared" si="51"/>
        <v>888.69016386999988</v>
      </c>
      <c r="S72" s="19">
        <f t="shared" si="52"/>
        <v>889.60764463724729</v>
      </c>
      <c r="T72" s="19">
        <f t="shared" si="53"/>
        <v>868.15914021801507</v>
      </c>
      <c r="U72" s="19">
        <f t="shared" si="54"/>
        <v>844.14631731524469</v>
      </c>
      <c r="V72" s="19"/>
      <c r="W72" s="20">
        <f t="shared" si="55"/>
        <v>894.41599669089533</v>
      </c>
      <c r="X72" s="21"/>
      <c r="Y72" s="41">
        <f t="shared" si="47"/>
        <v>7.3314861451222235E-2</v>
      </c>
      <c r="Z72" s="24">
        <f t="shared" si="47"/>
        <v>5.9816459678226463E-2</v>
      </c>
      <c r="AA72" s="24">
        <f t="shared" si="47"/>
        <v>5.8541989891226054E-2</v>
      </c>
      <c r="AB72" s="24">
        <f t="shared" si="47"/>
        <v>9.0150115770149863E-2</v>
      </c>
      <c r="AC72" s="24">
        <f t="shared" si="47"/>
        <v>4.8488161468255297E-2</v>
      </c>
      <c r="AD72" s="24">
        <f t="shared" si="47"/>
        <v>8.7970660203584128E-2</v>
      </c>
      <c r="AE72" s="24">
        <f t="shared" si="47"/>
        <v>6.7961472453731409E-2</v>
      </c>
      <c r="AF72" s="24">
        <f t="shared" si="47"/>
        <v>7.1826932159904544E-2</v>
      </c>
      <c r="AG72" s="24">
        <f t="shared" si="47"/>
        <v>7.2995588438652392E-2</v>
      </c>
      <c r="AH72" s="24">
        <f t="shared" si="47"/>
        <v>0.12782179693774776</v>
      </c>
      <c r="AI72" s="24">
        <f t="shared" si="47"/>
        <v>8.621372139123773E-2</v>
      </c>
      <c r="AJ72" s="24">
        <f t="shared" si="47"/>
        <v>8.4674900186438418E-2</v>
      </c>
      <c r="AK72" s="24">
        <f t="shared" si="47"/>
        <v>7.4699321063651736E-2</v>
      </c>
      <c r="AL72" s="24">
        <f t="shared" si="47"/>
        <v>0.12102528754489406</v>
      </c>
      <c r="AM72" s="24">
        <f t="shared" si="47"/>
        <v>6.8956193817581113E-2</v>
      </c>
      <c r="AN72" s="24">
        <f t="shared" si="47"/>
        <v>5.9654181464711353E-2</v>
      </c>
      <c r="AO72" s="24">
        <f t="shared" si="45"/>
        <v>7.3318208946742791E-2</v>
      </c>
      <c r="AP72" s="24">
        <f t="shared" si="45"/>
        <v>7.6727671703144207E-2</v>
      </c>
      <c r="AQ72" s="24">
        <f t="shared" si="45"/>
        <v>9.3674944841123375E-2</v>
      </c>
      <c r="AR72" s="24">
        <f t="shared" si="39"/>
        <v>9.6221405647193725E-2</v>
      </c>
      <c r="AS72" s="24" t="e">
        <f t="shared" si="39"/>
        <v>#DIV/0!</v>
      </c>
      <c r="AT72" s="24">
        <f t="shared" si="39"/>
        <v>8.3852767232316383E-2</v>
      </c>
      <c r="AU72" s="21"/>
      <c r="AV72" s="24">
        <f t="shared" si="44"/>
        <v>0.69749322732632235</v>
      </c>
      <c r="AW72" s="24">
        <f t="shared" si="44"/>
        <v>0.6947773475853678</v>
      </c>
      <c r="AX72" s="24">
        <f t="shared" si="44"/>
        <v>0.59713165360103182</v>
      </c>
      <c r="AY72" s="24">
        <f t="shared" si="44"/>
        <v>0.87792065518824924</v>
      </c>
      <c r="AZ72" s="24">
        <f t="shared" si="44"/>
        <v>0.44779388053422564</v>
      </c>
      <c r="BA72" s="24">
        <f t="shared" si="44"/>
        <v>0.69332844616076672</v>
      </c>
      <c r="BB72" s="24">
        <f t="shared" si="44"/>
        <v>0.71352235297242728</v>
      </c>
      <c r="BC72" s="24">
        <f t="shared" si="44"/>
        <v>0.7127353550202471</v>
      </c>
      <c r="BD72" s="24">
        <f t="shared" si="42"/>
        <v>0.39631428061790674</v>
      </c>
      <c r="BE72" s="24">
        <f t="shared" si="42"/>
        <v>0.66694347584503078</v>
      </c>
      <c r="BF72" s="24">
        <f t="shared" si="42"/>
        <v>0.65461264997230617</v>
      </c>
      <c r="BG72" s="24">
        <f t="shared" si="42"/>
        <v>0.8829562966927853</v>
      </c>
      <c r="BH72" s="24">
        <f t="shared" si="42"/>
        <v>0.65021260123564462</v>
      </c>
      <c r="BI72" s="24">
        <f t="shared" si="42"/>
        <v>0.87758426485904217</v>
      </c>
      <c r="BJ72" s="24">
        <f t="shared" si="42"/>
        <v>0.71960310035560138</v>
      </c>
      <c r="BK72" s="24">
        <f t="shared" si="42"/>
        <v>0.51993470465631875</v>
      </c>
      <c r="BL72" s="24">
        <f t="shared" si="46"/>
        <v>0.69750277561302965</v>
      </c>
      <c r="BM72" s="24">
        <f t="shared" si="46"/>
        <v>0.73470422161962623</v>
      </c>
      <c r="BN72" s="24">
        <f t="shared" si="46"/>
        <v>0.78409181413802598</v>
      </c>
      <c r="BO72" s="24">
        <f t="shared" si="46"/>
        <v>0.75824698982766137</v>
      </c>
      <c r="BP72" s="24" t="e">
        <f t="shared" si="46"/>
        <v>#DIV/0!</v>
      </c>
      <c r="BQ72" s="24">
        <f t="shared" si="46"/>
        <v>0.72050703382723658</v>
      </c>
      <c r="BR72" s="21"/>
      <c r="BS72" s="35">
        <f t="shared" si="56"/>
        <v>44743</v>
      </c>
      <c r="BT72" s="24">
        <f t="shared" si="41"/>
        <v>1.8277657146666657E-2</v>
      </c>
      <c r="BU72" s="24">
        <f t="shared" si="49"/>
        <v>1.5979425775835979E-3</v>
      </c>
      <c r="BV72" s="24">
        <f t="shared" si="50"/>
        <v>1.0415621453792358E-2</v>
      </c>
      <c r="BW72" s="24">
        <f t="shared" si="48"/>
        <v>3.5093385339950377E-3</v>
      </c>
      <c r="BX72" s="24">
        <f t="shared" si="48"/>
        <v>5.1620485190046594E-3</v>
      </c>
      <c r="BY72" s="24">
        <f t="shared" si="48"/>
        <v>5.8700072898797201E-3</v>
      </c>
      <c r="BZ72" s="24">
        <f t="shared" si="48"/>
        <v>1.0122794859692766E-2</v>
      </c>
      <c r="CA72" s="24">
        <f t="shared" si="48"/>
        <v>1.2871235192582757E-3</v>
      </c>
      <c r="CB72" s="24">
        <f t="shared" si="48"/>
        <v>7.3209453365301238E-3</v>
      </c>
      <c r="CC72" s="24">
        <f t="shared" si="48"/>
        <v>1.3457711209651415E-3</v>
      </c>
      <c r="CD72" s="24">
        <f t="shared" si="48"/>
        <v>6.2409502109427462E-3</v>
      </c>
      <c r="CE72" s="24">
        <f t="shared" si="48"/>
        <v>2.1668279796115231E-3</v>
      </c>
      <c r="CF72" s="24">
        <f t="shared" si="57"/>
        <v>7.3317028547922602E-2</v>
      </c>
    </row>
    <row r="73" spans="1:84" x14ac:dyDescent="0.25">
      <c r="A73" s="31">
        <f>+[1]CUY!A74</f>
        <v>44774</v>
      </c>
      <c r="B73" s="17">
        <f>+[1]CUY!B74</f>
        <v>946.05799999999999</v>
      </c>
      <c r="C73" s="17">
        <f>+[1]CUY!C74</f>
        <v>1013.1572</v>
      </c>
      <c r="D73" s="17">
        <f>+[1]CUY!D74</f>
        <v>714.3279</v>
      </c>
      <c r="E73" s="17">
        <f>+[1]CUY!E74</f>
        <v>996.89829999999995</v>
      </c>
      <c r="F73" s="17">
        <f>+[1]CUY!F74</f>
        <v>746.95979999999997</v>
      </c>
      <c r="G73" s="17">
        <f>+[1]CUY!G74</f>
        <v>908.80589999999995</v>
      </c>
      <c r="H73" s="17">
        <f>+[1]CUY!H74</f>
        <v>1078.0811000000001</v>
      </c>
      <c r="I73" s="17">
        <f>+[1]CUY!I74</f>
        <v>1069.3371999999999</v>
      </c>
      <c r="J73" s="17">
        <f>+[1]CUY!J74</f>
        <v>646.70860000000005</v>
      </c>
      <c r="K73" s="17">
        <f>+[1]CUY!K74</f>
        <v>841.62109999999996</v>
      </c>
      <c r="L73" s="17">
        <f>+[1]CUY!L74</f>
        <v>675.36959999999999</v>
      </c>
      <c r="M73" s="17">
        <f>+[1]CUY!M74</f>
        <v>1031.7158999999999</v>
      </c>
      <c r="N73" s="17">
        <f>+[1]CUY!N74</f>
        <v>767.74300000000005</v>
      </c>
      <c r="O73" s="18">
        <f>+[1]CUY!R74</f>
        <v>1010.2089999999999</v>
      </c>
      <c r="P73" s="19">
        <f>+[1]CUY!S74</f>
        <v>982.47180000000003</v>
      </c>
      <c r="Q73" s="20">
        <f>+[1]CUY!T74</f>
        <v>791.53120000000001</v>
      </c>
      <c r="R73" s="18">
        <f t="shared" si="51"/>
        <v>946.04720675999999</v>
      </c>
      <c r="S73" s="19">
        <f t="shared" si="52"/>
        <v>955.96016050860112</v>
      </c>
      <c r="T73" s="19">
        <f t="shared" si="53"/>
        <v>934.07511483075155</v>
      </c>
      <c r="U73" s="19">
        <f t="shared" si="54"/>
        <v>910.19652224205652</v>
      </c>
      <c r="V73" s="19"/>
      <c r="W73" s="20">
        <f t="shared" si="55"/>
        <v>947.97982995409336</v>
      </c>
      <c r="X73" s="21"/>
      <c r="Y73" s="41">
        <f t="shared" si="47"/>
        <v>6.4539428696940737E-2</v>
      </c>
      <c r="Z73" s="24">
        <f t="shared" si="47"/>
        <v>7.3844900229531829E-2</v>
      </c>
      <c r="AA73" s="24">
        <f t="shared" si="47"/>
        <v>6.5945946429914359E-2</v>
      </c>
      <c r="AB73" s="24">
        <f t="shared" si="47"/>
        <v>8.7825024972332244E-2</v>
      </c>
      <c r="AC73" s="24">
        <f t="shared" si="47"/>
        <v>5.5670165452345044E-2</v>
      </c>
      <c r="AD73" s="24">
        <f t="shared" si="47"/>
        <v>7.9693529650629591E-2</v>
      </c>
      <c r="AE73" s="24">
        <f t="shared" si="47"/>
        <v>4.4534617323127135E-2</v>
      </c>
      <c r="AF73" s="24">
        <f t="shared" si="47"/>
        <v>3.450690429281722E-2</v>
      </c>
      <c r="AG73" s="24">
        <f t="shared" si="47"/>
        <v>4.4428563699686174E-2</v>
      </c>
      <c r="AH73" s="24">
        <f t="shared" si="47"/>
        <v>5.7436484413379896E-2</v>
      </c>
      <c r="AI73" s="24">
        <f t="shared" si="47"/>
        <v>7.7582577031715116E-2</v>
      </c>
      <c r="AJ73" s="24">
        <f t="shared" si="47"/>
        <v>6.7643380940711983E-2</v>
      </c>
      <c r="AK73" s="24">
        <f t="shared" si="47"/>
        <v>7.9689474116467762E-2</v>
      </c>
      <c r="AL73" s="24">
        <f t="shared" si="47"/>
        <v>0.10328523131213974</v>
      </c>
      <c r="AM73" s="24">
        <f t="shared" si="47"/>
        <v>6.1983457227753336E-2</v>
      </c>
      <c r="AN73" s="24">
        <f t="shared" si="47"/>
        <v>4.8200767758588947E-2</v>
      </c>
      <c r="AO73" s="24">
        <f t="shared" si="45"/>
        <v>6.4541102424523267E-2</v>
      </c>
      <c r="AP73" s="24">
        <f t="shared" si="45"/>
        <v>7.4586269881269152E-2</v>
      </c>
      <c r="AQ73" s="24">
        <f t="shared" si="45"/>
        <v>7.5926142522882989E-2</v>
      </c>
      <c r="AR73" s="24">
        <f t="shared" si="39"/>
        <v>7.8244971958037368E-2</v>
      </c>
      <c r="AS73" s="24" t="e">
        <f t="shared" si="39"/>
        <v>#DIV/0!</v>
      </c>
      <c r="AT73" s="24">
        <f t="shared" si="39"/>
        <v>5.9886935677995634E-2</v>
      </c>
      <c r="AU73" s="21"/>
      <c r="AV73" s="24">
        <f t="shared" si="44"/>
        <v>0.77548676039135644</v>
      </c>
      <c r="AW73" s="24">
        <f t="shared" si="44"/>
        <v>0.799328082762643</v>
      </c>
      <c r="AX73" s="24">
        <f t="shared" si="44"/>
        <v>0.67720362400831546</v>
      </c>
      <c r="AY73" s="24">
        <f t="shared" si="44"/>
        <v>1.0035337741423316</v>
      </c>
      <c r="AZ73" s="24">
        <f t="shared" si="44"/>
        <v>0.56933756944219738</v>
      </c>
      <c r="BA73" s="24">
        <f t="shared" si="44"/>
        <v>0.76294772723216675</v>
      </c>
      <c r="BB73" s="24">
        <f t="shared" si="44"/>
        <v>0.72010658114646531</v>
      </c>
      <c r="BC73" s="24">
        <f t="shared" si="44"/>
        <v>0.72553032837185971</v>
      </c>
      <c r="BD73" s="24">
        <f t="shared" si="42"/>
        <v>0.43778329534570837</v>
      </c>
      <c r="BE73" s="24">
        <f t="shared" si="42"/>
        <v>0.71674691958131675</v>
      </c>
      <c r="BF73" s="24">
        <f t="shared" si="42"/>
        <v>0.75262529343651985</v>
      </c>
      <c r="BG73" s="24">
        <f t="shared" si="42"/>
        <v>0.96745351516948697</v>
      </c>
      <c r="BH73" s="24">
        <f t="shared" si="42"/>
        <v>0.73109214139008594</v>
      </c>
      <c r="BI73" s="24">
        <f t="shared" si="42"/>
        <v>1.0976544769012961</v>
      </c>
      <c r="BJ73" s="24">
        <f t="shared" si="42"/>
        <v>0.77323619750934847</v>
      </c>
      <c r="BK73" s="24">
        <f t="shared" si="42"/>
        <v>0.60604522842784814</v>
      </c>
      <c r="BL73" s="24">
        <f t="shared" si="46"/>
        <v>0.7754970116132136</v>
      </c>
      <c r="BM73" s="24">
        <f t="shared" si="46"/>
        <v>0.83010852045238637</v>
      </c>
      <c r="BN73" s="24">
        <f t="shared" si="46"/>
        <v>0.87178765087050403</v>
      </c>
      <c r="BO73" s="24">
        <f t="shared" si="46"/>
        <v>0.84689353000623191</v>
      </c>
      <c r="BP73" s="24" t="e">
        <f t="shared" si="46"/>
        <v>#DIV/0!</v>
      </c>
      <c r="BQ73" s="24">
        <f t="shared" si="46"/>
        <v>0.77370503964519832</v>
      </c>
      <c r="BR73" s="21"/>
      <c r="BS73" s="35">
        <f t="shared" si="56"/>
        <v>44774</v>
      </c>
      <c r="BT73" s="24">
        <f t="shared" si="41"/>
        <v>2.2280444293062571E-2</v>
      </c>
      <c r="BU73" s="24">
        <f t="shared" si="49"/>
        <v>1.7752631619811217E-3</v>
      </c>
      <c r="BV73" s="24">
        <f t="shared" si="50"/>
        <v>1.0306147248283635E-2</v>
      </c>
      <c r="BW73" s="24">
        <f t="shared" si="48"/>
        <v>3.9359398097246782E-3</v>
      </c>
      <c r="BX73" s="24">
        <f t="shared" si="48"/>
        <v>4.7402072934033925E-3</v>
      </c>
      <c r="BY73" s="24">
        <f t="shared" si="48"/>
        <v>3.8273839242121545E-3</v>
      </c>
      <c r="BZ73" s="24">
        <f t="shared" si="48"/>
        <v>4.856424489792237E-3</v>
      </c>
      <c r="CA73" s="24">
        <f t="shared" si="48"/>
        <v>7.8317114730398513E-4</v>
      </c>
      <c r="CB73" s="24">
        <f t="shared" si="48"/>
        <v>3.4567139007385655E-3</v>
      </c>
      <c r="CC73" s="24">
        <f t="shared" si="48"/>
        <v>1.2255954950913229E-3</v>
      </c>
      <c r="CD73" s="24">
        <f t="shared" si="48"/>
        <v>5.0384131705835562E-3</v>
      </c>
      <c r="CE73" s="24">
        <f t="shared" si="48"/>
        <v>2.3145606900493196E-3</v>
      </c>
      <c r="CF73" s="24">
        <f t="shared" si="57"/>
        <v>6.4540264624226545E-2</v>
      </c>
    </row>
    <row r="74" spans="1:84" x14ac:dyDescent="0.25">
      <c r="A74" s="31">
        <f>+[1]CUY!A75</f>
        <v>44805</v>
      </c>
      <c r="B74" s="17">
        <f>+[1]CUY!B75</f>
        <v>1003.4171</v>
      </c>
      <c r="C74" s="17">
        <f>+[1]CUY!C75</f>
        <v>1078.2487000000001</v>
      </c>
      <c r="D74" s="17">
        <f>+[1]CUY!D75</f>
        <v>780.94330000000002</v>
      </c>
      <c r="E74" s="17">
        <f>+[1]CUY!E75</f>
        <v>1104.3895</v>
      </c>
      <c r="F74" s="17">
        <f>+[1]CUY!F75</f>
        <v>771.76959999999997</v>
      </c>
      <c r="G74" s="17">
        <f>+[1]CUY!G75</f>
        <v>971.83709999999996</v>
      </c>
      <c r="H74" s="17">
        <f>+[1]CUY!H75</f>
        <v>1135.2945</v>
      </c>
      <c r="I74" s="17">
        <f>+[1]CUY!I75</f>
        <v>1106.6678999999999</v>
      </c>
      <c r="J74" s="17">
        <f>+[1]CUY!J75</f>
        <v>670.39099999999996</v>
      </c>
      <c r="K74" s="17">
        <f>+[1]CUY!K75</f>
        <v>890.32809999999995</v>
      </c>
      <c r="L74" s="17">
        <f>+[1]CUY!L75</f>
        <v>701.43169999999998</v>
      </c>
      <c r="M74" s="17">
        <f>+[1]CUY!M75</f>
        <v>1076.2621999999999</v>
      </c>
      <c r="N74" s="17">
        <f>+[1]CUY!N75</f>
        <v>818.09739999999999</v>
      </c>
      <c r="O74" s="18">
        <f>+[1]CUY!R75</f>
        <v>1137.8911000000001</v>
      </c>
      <c r="P74" s="19">
        <f>+[1]CUY!S75</f>
        <v>1035.6318000000001</v>
      </c>
      <c r="Q74" s="20">
        <f>+[1]CUY!T75</f>
        <v>822.84870000000001</v>
      </c>
      <c r="R74" s="18">
        <f t="shared" si="51"/>
        <v>1003.4045077299999</v>
      </c>
      <c r="S74" s="19">
        <f t="shared" si="52"/>
        <v>1023.6047808077783</v>
      </c>
      <c r="T74" s="19">
        <f t="shared" si="53"/>
        <v>1003.9065967297763</v>
      </c>
      <c r="U74" s="19">
        <f t="shared" si="54"/>
        <v>986.21163484469832</v>
      </c>
      <c r="V74" s="19"/>
      <c r="W74" s="20">
        <f t="shared" si="55"/>
        <v>1007.7074410864576</v>
      </c>
      <c r="X74" s="21"/>
      <c r="Y74" s="41">
        <f t="shared" si="47"/>
        <v>6.0629580850222631E-2</v>
      </c>
      <c r="Z74" s="24">
        <f t="shared" si="47"/>
        <v>6.4246199898692957E-2</v>
      </c>
      <c r="AA74" s="24">
        <f t="shared" si="47"/>
        <v>9.3256052297551406E-2</v>
      </c>
      <c r="AB74" s="24">
        <f t="shared" si="47"/>
        <v>0.10782564279626117</v>
      </c>
      <c r="AC74" s="24">
        <f t="shared" si="47"/>
        <v>3.3214371108057028E-2</v>
      </c>
      <c r="AD74" s="24">
        <f t="shared" si="47"/>
        <v>6.9356063819568048E-2</v>
      </c>
      <c r="AE74" s="24">
        <f t="shared" si="47"/>
        <v>5.3069662384397587E-2</v>
      </c>
      <c r="AF74" s="24">
        <f t="shared" si="47"/>
        <v>3.4910129377337729E-2</v>
      </c>
      <c r="AG74" s="24">
        <f t="shared" si="47"/>
        <v>3.6619893411035331E-2</v>
      </c>
      <c r="AH74" s="24">
        <f t="shared" si="47"/>
        <v>5.7872836125425042E-2</v>
      </c>
      <c r="AI74" s="24">
        <f t="shared" si="47"/>
        <v>3.8589388684358905E-2</v>
      </c>
      <c r="AJ74" s="24">
        <f t="shared" si="47"/>
        <v>4.3176905580305514E-2</v>
      </c>
      <c r="AK74" s="24">
        <f t="shared" si="47"/>
        <v>6.5587572924793669E-2</v>
      </c>
      <c r="AL74" s="24">
        <f t="shared" si="47"/>
        <v>0.12639176645624817</v>
      </c>
      <c r="AM74" s="24">
        <f t="shared" si="47"/>
        <v>5.4108423264667804E-2</v>
      </c>
      <c r="AN74" s="24">
        <f t="shared" si="47"/>
        <v>3.9565717687439328E-2</v>
      </c>
      <c r="AO74" s="24">
        <f t="shared" si="45"/>
        <v>6.0628370931336217E-2</v>
      </c>
      <c r="AP74" s="24">
        <f t="shared" si="45"/>
        <v>7.0760919851710291E-2</v>
      </c>
      <c r="AQ74" s="24">
        <f t="shared" si="45"/>
        <v>7.4760028171479309E-2</v>
      </c>
      <c r="AR74" s="24">
        <f t="shared" si="39"/>
        <v>8.3515054985484172E-2</v>
      </c>
      <c r="AS74" s="24" t="e">
        <f t="shared" si="39"/>
        <v>#DIV/0!</v>
      </c>
      <c r="AT74" s="24">
        <f t="shared" si="39"/>
        <v>6.3005149735365862E-2</v>
      </c>
      <c r="AU74" s="21"/>
      <c r="AV74" s="24">
        <f t="shared" si="44"/>
        <v>0.83060146474811303</v>
      </c>
      <c r="AW74" s="24">
        <f t="shared" si="44"/>
        <v>0.86965299406669505</v>
      </c>
      <c r="AX74" s="24">
        <f t="shared" si="44"/>
        <v>0.73633476474624326</v>
      </c>
      <c r="AY74" s="24">
        <f t="shared" si="44"/>
        <v>1.0959971653285674</v>
      </c>
      <c r="AZ74" s="24">
        <f t="shared" si="44"/>
        <v>0.58494135506528644</v>
      </c>
      <c r="BA74" s="24">
        <f t="shared" si="44"/>
        <v>0.83219468106927597</v>
      </c>
      <c r="BB74" s="24">
        <f t="shared" si="44"/>
        <v>0.74559984624255238</v>
      </c>
      <c r="BC74" s="24">
        <f t="shared" si="44"/>
        <v>0.7565373671428306</v>
      </c>
      <c r="BD74" s="24">
        <f t="shared" si="42"/>
        <v>0.46224068272550123</v>
      </c>
      <c r="BE74" s="24">
        <f t="shared" si="42"/>
        <v>0.77526011934125028</v>
      </c>
      <c r="BF74" s="24">
        <f t="shared" si="42"/>
        <v>0.77311543587244236</v>
      </c>
      <c r="BG74" s="24">
        <f t="shared" si="42"/>
        <v>1.0091896164390821</v>
      </c>
      <c r="BH74" s="24">
        <f t="shared" si="42"/>
        <v>0.80663809662198904</v>
      </c>
      <c r="BI74" s="24">
        <f t="shared" si="42"/>
        <v>1.2083506544369005</v>
      </c>
      <c r="BJ74" s="24">
        <f t="shared" si="42"/>
        <v>0.82361198616520426</v>
      </c>
      <c r="BK74" s="24">
        <f t="shared" si="42"/>
        <v>0.6376552028299427</v>
      </c>
      <c r="BL74" s="24">
        <f t="shared" si="46"/>
        <v>0.83061245075747747</v>
      </c>
      <c r="BM74" s="24">
        <f t="shared" si="46"/>
        <v>0.90044367978340922</v>
      </c>
      <c r="BN74" s="24">
        <f t="shared" si="46"/>
        <v>0.94309461643051185</v>
      </c>
      <c r="BO74" s="24">
        <f t="shared" si="46"/>
        <v>0.92618355832785482</v>
      </c>
      <c r="BP74" s="24" t="e">
        <f t="shared" si="46"/>
        <v>#DIV/0!</v>
      </c>
      <c r="BQ74" s="24">
        <f t="shared" si="46"/>
        <v>0.82778575961781553</v>
      </c>
      <c r="BR74" s="21"/>
      <c r="BS74" s="35">
        <f t="shared" si="56"/>
        <v>44805</v>
      </c>
      <c r="BT74" s="24">
        <f t="shared" si="41"/>
        <v>1.9553773975802786E-2</v>
      </c>
      <c r="BU74" s="24">
        <f t="shared" si="49"/>
        <v>2.5137674222933488E-3</v>
      </c>
      <c r="BV74" s="24">
        <f t="shared" si="50"/>
        <v>1.2929966830786279E-2</v>
      </c>
      <c r="BW74" s="24">
        <f t="shared" si="48"/>
        <v>2.3287263994385119E-3</v>
      </c>
      <c r="BX74" s="24">
        <f t="shared" si="48"/>
        <v>4.1840556921457252E-3</v>
      </c>
      <c r="BY74" s="24">
        <f t="shared" si="48"/>
        <v>4.4751924300624173E-3</v>
      </c>
      <c r="BZ74" s="24">
        <f t="shared" si="48"/>
        <v>4.7745642444754948E-3</v>
      </c>
      <c r="CA74" s="24">
        <f t="shared" si="48"/>
        <v>6.3332768181231791E-4</v>
      </c>
      <c r="CB74" s="24">
        <f t="shared" si="48"/>
        <v>3.4597354496235951E-3</v>
      </c>
      <c r="CC74" s="24">
        <f t="shared" si="48"/>
        <v>6.1707743077062897E-4</v>
      </c>
      <c r="CD74" s="24">
        <f t="shared" si="48"/>
        <v>3.2254064232848287E-3</v>
      </c>
      <c r="CE74" s="24">
        <f t="shared" si="48"/>
        <v>1.9320852632713828E-3</v>
      </c>
      <c r="CF74" s="24">
        <f t="shared" si="57"/>
        <v>6.062767924376733E-2</v>
      </c>
    </row>
    <row r="75" spans="1:84" x14ac:dyDescent="0.25">
      <c r="A75" s="31">
        <f>+[1]CUY!A76</f>
        <v>44835</v>
      </c>
      <c r="B75" s="17">
        <f>+[1]CUY!B76</f>
        <v>1063.4947999999999</v>
      </c>
      <c r="C75" s="17">
        <f>+[1]CUY!C76</f>
        <v>1141.8172999999999</v>
      </c>
      <c r="D75" s="17">
        <f>+[1]CUY!D76</f>
        <v>816.24900000000002</v>
      </c>
      <c r="E75" s="17">
        <f>+[1]CUY!E76</f>
        <v>1177.8085000000001</v>
      </c>
      <c r="F75" s="17">
        <f>+[1]CUY!F76</f>
        <v>819.7921</v>
      </c>
      <c r="G75" s="17">
        <f>+[1]CUY!G76</f>
        <v>1027.5944999999999</v>
      </c>
      <c r="H75" s="17">
        <f>+[1]CUY!H76</f>
        <v>1215.0547999999999</v>
      </c>
      <c r="I75" s="17">
        <f>+[1]CUY!I76</f>
        <v>1177.3574000000001</v>
      </c>
      <c r="J75" s="17">
        <f>+[1]CUY!J76</f>
        <v>742.12080000000003</v>
      </c>
      <c r="K75" s="17">
        <f>+[1]CUY!K76</f>
        <v>930.09680000000003</v>
      </c>
      <c r="L75" s="17">
        <f>+[1]CUY!L76</f>
        <v>717.69</v>
      </c>
      <c r="M75" s="17">
        <f>+[1]CUY!M76</f>
        <v>1128.1159</v>
      </c>
      <c r="N75" s="17">
        <f>+[1]CUY!N76</f>
        <v>866.81209999999999</v>
      </c>
      <c r="O75" s="18">
        <f>+[1]CUY!R76</f>
        <v>1267.8603000000001</v>
      </c>
      <c r="P75" s="19">
        <f>+[1]CUY!S76</f>
        <v>1084.4602</v>
      </c>
      <c r="Q75" s="20">
        <f>+[1]CUY!T76</f>
        <v>880.0367</v>
      </c>
      <c r="R75" s="18">
        <f t="shared" si="51"/>
        <v>1063.4795825200001</v>
      </c>
      <c r="S75" s="19">
        <f t="shared" si="52"/>
        <v>1082.207675691847</v>
      </c>
      <c r="T75" s="19">
        <f t="shared" si="53"/>
        <v>1060.8470029833622</v>
      </c>
      <c r="U75" s="19">
        <f t="shared" si="54"/>
        <v>1044.3960231702965</v>
      </c>
      <c r="V75" s="19"/>
      <c r="W75" s="20">
        <f t="shared" si="55"/>
        <v>1070.6991945868403</v>
      </c>
      <c r="X75" s="21"/>
      <c r="Y75" s="41">
        <f t="shared" si="47"/>
        <v>5.9873107604006215E-2</v>
      </c>
      <c r="Z75" s="24">
        <f t="shared" si="47"/>
        <v>5.8955415387933918E-2</v>
      </c>
      <c r="AA75" s="24">
        <f t="shared" si="47"/>
        <v>4.520904398565162E-2</v>
      </c>
      <c r="AB75" s="24">
        <f t="shared" si="47"/>
        <v>6.6479262977418907E-2</v>
      </c>
      <c r="AC75" s="24">
        <f t="shared" si="47"/>
        <v>6.2223881324167341E-2</v>
      </c>
      <c r="AD75" s="24">
        <f t="shared" si="47"/>
        <v>5.7373195569504265E-2</v>
      </c>
      <c r="AE75" s="24">
        <f t="shared" si="47"/>
        <v>7.0255162867432164E-2</v>
      </c>
      <c r="AF75" s="24">
        <f t="shared" si="47"/>
        <v>6.3875983029778149E-2</v>
      </c>
      <c r="AG75" s="24">
        <f t="shared" si="47"/>
        <v>0.10699696147472149</v>
      </c>
      <c r="AH75" s="24">
        <f t="shared" si="47"/>
        <v>4.4667465847702648E-2</v>
      </c>
      <c r="AI75" s="24">
        <f t="shared" si="47"/>
        <v>2.317873572009943E-2</v>
      </c>
      <c r="AJ75" s="24">
        <f t="shared" si="47"/>
        <v>4.8179430625734154E-2</v>
      </c>
      <c r="AK75" s="24">
        <f t="shared" si="47"/>
        <v>5.9546332747176578E-2</v>
      </c>
      <c r="AL75" s="24">
        <f t="shared" si="47"/>
        <v>0.1142193659832651</v>
      </c>
      <c r="AM75" s="24">
        <f t="shared" si="47"/>
        <v>4.7148417033930246E-2</v>
      </c>
      <c r="AN75" s="24">
        <f t="shared" si="47"/>
        <v>6.9500018654705231E-2</v>
      </c>
      <c r="AO75" s="24">
        <f t="shared" si="45"/>
        <v>5.987124268148647E-2</v>
      </c>
      <c r="AP75" s="24">
        <f t="shared" si="45"/>
        <v>5.7251486103671922E-2</v>
      </c>
      <c r="AQ75" s="24">
        <f t="shared" si="45"/>
        <v>5.6718828663014254E-2</v>
      </c>
      <c r="AR75" s="24">
        <f t="shared" si="39"/>
        <v>5.8997872535503593E-2</v>
      </c>
      <c r="AS75" s="24" t="e">
        <f t="shared" si="39"/>
        <v>#DIV/0!</v>
      </c>
      <c r="AT75" s="24">
        <f t="shared" si="39"/>
        <v>6.250996165362066E-2</v>
      </c>
      <c r="AU75" s="21"/>
      <c r="AV75" s="24">
        <f t="shared" si="44"/>
        <v>0.88175679620978498</v>
      </c>
      <c r="AW75" s="24">
        <f t="shared" si="44"/>
        <v>0.9311084374190306</v>
      </c>
      <c r="AX75" s="24">
        <f t="shared" si="44"/>
        <v>0.76587106280580985</v>
      </c>
      <c r="AY75" s="24">
        <f t="shared" si="44"/>
        <v>1.1761386584602924</v>
      </c>
      <c r="AZ75" s="24">
        <f t="shared" si="44"/>
        <v>0.60569347020183795</v>
      </c>
      <c r="BA75" s="24">
        <f t="shared" si="44"/>
        <v>0.8872525837371803</v>
      </c>
      <c r="BB75" s="24">
        <f t="shared" si="44"/>
        <v>0.79939075228912149</v>
      </c>
      <c r="BC75" s="24">
        <f t="shared" si="44"/>
        <v>0.80761596704351546</v>
      </c>
      <c r="BD75" s="24">
        <f t="shared" si="42"/>
        <v>0.59870676627588026</v>
      </c>
      <c r="BE75" s="24">
        <f t="shared" si="42"/>
        <v>0.78862189487651602</v>
      </c>
      <c r="BF75" s="24">
        <f t="shared" si="42"/>
        <v>0.74336113146855642</v>
      </c>
      <c r="BG75" s="24">
        <f t="shared" si="42"/>
        <v>1.0411220313591247</v>
      </c>
      <c r="BH75" s="24">
        <f t="shared" si="42"/>
        <v>0.85817029374243958</v>
      </c>
      <c r="BI75" s="24">
        <f t="shared" si="42"/>
        <v>1.3453803218297757</v>
      </c>
      <c r="BJ75" s="24">
        <f t="shared" si="42"/>
        <v>0.85727201342011772</v>
      </c>
      <c r="BK75" s="24">
        <f t="shared" si="42"/>
        <v>0.69844301729714875</v>
      </c>
      <c r="BL75" s="24">
        <f t="shared" si="46"/>
        <v>0.88176530476324722</v>
      </c>
      <c r="BM75" s="24">
        <f t="shared" si="46"/>
        <v>0.95493286002518118</v>
      </c>
      <c r="BN75" s="24">
        <f t="shared" si="46"/>
        <v>0.99332850437711451</v>
      </c>
      <c r="BO75" s="24">
        <f t="shared" si="46"/>
        <v>0.98107481236380112</v>
      </c>
      <c r="BP75" s="24" t="e">
        <f t="shared" si="46"/>
        <v>#DIV/0!</v>
      </c>
      <c r="BQ75" s="24">
        <f t="shared" si="46"/>
        <v>0.88211483277179714</v>
      </c>
      <c r="BR75" s="21"/>
      <c r="BS75" s="35">
        <f t="shared" si="56"/>
        <v>44835</v>
      </c>
      <c r="BT75" s="24">
        <f t="shared" ref="BT75:BT108" si="58">(C75-C74)/$B74*C$3</f>
        <v>1.800467235409876E-2</v>
      </c>
      <c r="BU75" s="24">
        <f t="shared" si="49"/>
        <v>1.2561211982534482E-3</v>
      </c>
      <c r="BV75" s="24">
        <f t="shared" si="50"/>
        <v>8.3266292751040527E-3</v>
      </c>
      <c r="BW75" s="24">
        <f t="shared" si="48"/>
        <v>4.249875749576127E-3</v>
      </c>
      <c r="BX75" s="24">
        <f t="shared" si="48"/>
        <v>3.4896402702325855E-3</v>
      </c>
      <c r="BY75" s="24">
        <f t="shared" si="48"/>
        <v>5.8821622633299687E-3</v>
      </c>
      <c r="BZ75" s="24">
        <f t="shared" si="48"/>
        <v>8.5243011106747365E-3</v>
      </c>
      <c r="CA75" s="24">
        <f t="shared" si="48"/>
        <v>1.8085838282006573E-3</v>
      </c>
      <c r="CB75" s="24">
        <f t="shared" si="48"/>
        <v>2.6633556872809974E-3</v>
      </c>
      <c r="CC75" s="24">
        <f t="shared" si="48"/>
        <v>3.6294569825449631E-4</v>
      </c>
      <c r="CD75" s="24">
        <f t="shared" si="48"/>
        <v>3.5398823181307239E-3</v>
      </c>
      <c r="CE75" s="24">
        <f t="shared" si="48"/>
        <v>1.7623215809258182E-3</v>
      </c>
      <c r="CF75" s="24">
        <f t="shared" si="57"/>
        <v>5.987049133406238E-2</v>
      </c>
    </row>
    <row r="76" spans="1:84" x14ac:dyDescent="0.25">
      <c r="A76" s="31">
        <f>+[1]CUY!A77</f>
        <v>44866</v>
      </c>
      <c r="B76" s="17">
        <f>+[1]CUY!B77</f>
        <v>1115.8732</v>
      </c>
      <c r="C76" s="17">
        <f>+[1]CUY!C77</f>
        <v>1183.0934</v>
      </c>
      <c r="D76" s="17">
        <f>+[1]CUY!D77</f>
        <v>871.20690000000002</v>
      </c>
      <c r="E76" s="17">
        <f>+[1]CUY!E77</f>
        <v>1230.5595000000001</v>
      </c>
      <c r="F76" s="17">
        <f>+[1]CUY!F77</f>
        <v>856.23159999999996</v>
      </c>
      <c r="G76" s="17">
        <f>+[1]CUY!G77</f>
        <v>1080.8733999999999</v>
      </c>
      <c r="H76" s="17">
        <f>+[1]CUY!H77</f>
        <v>1278.7392</v>
      </c>
      <c r="I76" s="17">
        <f>+[1]CUY!I77</f>
        <v>1247.3034</v>
      </c>
      <c r="J76" s="17">
        <f>+[1]CUY!J77</f>
        <v>797.71479999999997</v>
      </c>
      <c r="K76" s="17">
        <f>+[1]CUY!K77</f>
        <v>1000.6717</v>
      </c>
      <c r="L76" s="17">
        <f>+[1]CUY!L77</f>
        <v>763.54610000000002</v>
      </c>
      <c r="M76" s="17">
        <f>+[1]CUY!M77</f>
        <v>1177.0917999999999</v>
      </c>
      <c r="N76" s="17">
        <f>+[1]CUY!N77</f>
        <v>932.76189999999997</v>
      </c>
      <c r="O76" s="18">
        <f>+[1]CUY!R77</f>
        <v>1312.6735000000001</v>
      </c>
      <c r="P76" s="19">
        <f>+[1]CUY!S77</f>
        <v>1137.4857999999999</v>
      </c>
      <c r="Q76" s="20">
        <f>+[1]CUY!T77</f>
        <v>934.58150000000001</v>
      </c>
      <c r="R76" s="18">
        <f t="shared" si="51"/>
        <v>1115.8583300999999</v>
      </c>
      <c r="S76" s="19">
        <f t="shared" si="52"/>
        <v>1132.3693862976811</v>
      </c>
      <c r="T76" s="19">
        <f t="shared" si="53"/>
        <v>1117.7616297475618</v>
      </c>
      <c r="U76" s="19">
        <f t="shared" si="54"/>
        <v>1103.2521093538023</v>
      </c>
      <c r="V76" s="19"/>
      <c r="W76" s="20">
        <f t="shared" si="55"/>
        <v>1132.0905606541701</v>
      </c>
      <c r="X76" s="21"/>
      <c r="Y76" s="41">
        <f t="shared" si="47"/>
        <v>4.9251204613318444E-2</v>
      </c>
      <c r="Z76" s="24">
        <f t="shared" si="47"/>
        <v>3.6149478554931669E-2</v>
      </c>
      <c r="AA76" s="24">
        <f t="shared" si="47"/>
        <v>6.7329822149858609E-2</v>
      </c>
      <c r="AB76" s="24">
        <f t="shared" si="47"/>
        <v>4.4787416630122756E-2</v>
      </c>
      <c r="AC76" s="24">
        <f t="shared" si="47"/>
        <v>4.4449684255313038E-2</v>
      </c>
      <c r="AD76" s="24">
        <f t="shared" si="47"/>
        <v>5.184817552059684E-2</v>
      </c>
      <c r="AE76" s="24">
        <f t="shared" si="47"/>
        <v>5.2412780065557607E-2</v>
      </c>
      <c r="AF76" s="24">
        <f t="shared" si="47"/>
        <v>5.9409317850297461E-2</v>
      </c>
      <c r="AG76" s="24">
        <f t="shared" si="47"/>
        <v>7.4912332331878995E-2</v>
      </c>
      <c r="AH76" s="24">
        <f t="shared" si="47"/>
        <v>7.5879091294583478E-2</v>
      </c>
      <c r="AI76" s="24">
        <f t="shared" si="47"/>
        <v>6.3894021095459053E-2</v>
      </c>
      <c r="AJ76" s="24">
        <f t="shared" si="47"/>
        <v>4.3413890363569907E-2</v>
      </c>
      <c r="AK76" s="24">
        <f t="shared" si="47"/>
        <v>7.6083155738135178E-2</v>
      </c>
      <c r="AL76" s="24">
        <f t="shared" si="47"/>
        <v>3.5345534519852118E-2</v>
      </c>
      <c r="AM76" s="24">
        <f t="shared" si="47"/>
        <v>4.889584698451821E-2</v>
      </c>
      <c r="AN76" s="24">
        <f t="shared" si="47"/>
        <v>6.1980142419060469E-2</v>
      </c>
      <c r="AO76" s="24">
        <f t="shared" si="45"/>
        <v>4.9252236188572773E-2</v>
      </c>
      <c r="AP76" s="24">
        <f t="shared" si="45"/>
        <v>4.6351279641189125E-2</v>
      </c>
      <c r="AQ76" s="24">
        <f t="shared" si="45"/>
        <v>5.3650174439991538E-2</v>
      </c>
      <c r="AR76" s="24">
        <f t="shared" si="39"/>
        <v>5.6354184502585891E-2</v>
      </c>
      <c r="AS76" s="24" t="e">
        <f t="shared" si="39"/>
        <v>#DIV/0!</v>
      </c>
      <c r="AT76" s="24">
        <f t="shared" si="39"/>
        <v>5.7337641027197517E-2</v>
      </c>
      <c r="AU76" s="21"/>
      <c r="AV76" s="24">
        <f t="shared" si="44"/>
        <v>0.92346199067497592</v>
      </c>
      <c r="AW76" s="24">
        <f t="shared" si="44"/>
        <v>0.94804738897459262</v>
      </c>
      <c r="AX76" s="24">
        <f t="shared" si="44"/>
        <v>0.86464261513627494</v>
      </c>
      <c r="AY76" s="24">
        <f t="shared" si="44"/>
        <v>1.2200868362883748</v>
      </c>
      <c r="AZ76" s="24">
        <f t="shared" si="44"/>
        <v>0.64983226746258538</v>
      </c>
      <c r="BA76" s="24">
        <f t="shared" si="44"/>
        <v>0.93538495035988767</v>
      </c>
      <c r="BB76" s="24">
        <f t="shared" si="44"/>
        <v>0.83961817907695901</v>
      </c>
      <c r="BC76" s="24">
        <f t="shared" si="44"/>
        <v>0.85493256350297409</v>
      </c>
      <c r="BD76" s="24">
        <f t="shared" si="42"/>
        <v>0.71117299944806733</v>
      </c>
      <c r="BE76" s="24">
        <f t="shared" si="42"/>
        <v>0.87658256155981862</v>
      </c>
      <c r="BF76" s="24">
        <f t="shared" si="42"/>
        <v>0.82259238386180544</v>
      </c>
      <c r="BG76" s="24">
        <f t="shared" si="42"/>
        <v>1.0450412572704493</v>
      </c>
      <c r="BH76" s="24">
        <f t="shared" si="42"/>
        <v>0.94938355123725482</v>
      </c>
      <c r="BI76" s="24">
        <f t="shared" si="42"/>
        <v>1.394876972502054</v>
      </c>
      <c r="BJ76" s="24">
        <f t="shared" si="42"/>
        <v>0.88744044117708065</v>
      </c>
      <c r="BK76" s="24">
        <f t="shared" si="42"/>
        <v>0.78007589756951767</v>
      </c>
      <c r="BL76" s="24">
        <f t="shared" si="46"/>
        <v>0.92347150043883164</v>
      </c>
      <c r="BM76" s="24">
        <f t="shared" si="46"/>
        <v>0.99175311403731503</v>
      </c>
      <c r="BN76" s="24">
        <f t="shared" si="46"/>
        <v>1.0424073704483057</v>
      </c>
      <c r="BO76" s="24">
        <f t="shared" si="46"/>
        <v>1.0417212434425007</v>
      </c>
      <c r="BP76" s="24" t="e">
        <f t="shared" si="46"/>
        <v>#DIV/0!</v>
      </c>
      <c r="BQ76" s="24">
        <f t="shared" si="46"/>
        <v>0.93839634709862474</v>
      </c>
      <c r="BR76" s="21"/>
      <c r="BS76" s="35">
        <f t="shared" si="56"/>
        <v>44866</v>
      </c>
      <c r="BT76" s="24">
        <f t="shared" si="58"/>
        <v>1.1030300872181053E-2</v>
      </c>
      <c r="BU76" s="24">
        <f t="shared" si="49"/>
        <v>1.8448581318874339E-3</v>
      </c>
      <c r="BV76" s="24">
        <f t="shared" si="50"/>
        <v>5.6446574068815354E-3</v>
      </c>
      <c r="BW76" s="24">
        <f t="shared" si="48"/>
        <v>3.042636033575337E-3</v>
      </c>
      <c r="BX76" s="24">
        <f t="shared" si="48"/>
        <v>3.1461507099047417E-3</v>
      </c>
      <c r="BY76" s="24">
        <f t="shared" si="48"/>
        <v>4.4312822215962005E-3</v>
      </c>
      <c r="BZ76" s="24">
        <f t="shared" si="48"/>
        <v>7.9581639703362808E-3</v>
      </c>
      <c r="CA76" s="24">
        <f t="shared" si="48"/>
        <v>1.3225529640577447E-3</v>
      </c>
      <c r="CB76" s="24">
        <f t="shared" si="48"/>
        <v>4.4594795197870239E-3</v>
      </c>
      <c r="CC76" s="24">
        <f t="shared" si="48"/>
        <v>9.6585017623029216E-4</v>
      </c>
      <c r="CD76" s="24">
        <f t="shared" si="48"/>
        <v>3.1545515314226214E-3</v>
      </c>
      <c r="CE76" s="24">
        <f t="shared" si="48"/>
        <v>2.2510479035722595E-3</v>
      </c>
      <c r="CF76" s="24">
        <f t="shared" si="57"/>
        <v>4.9251531441432524E-2</v>
      </c>
    </row>
    <row r="77" spans="1:84" x14ac:dyDescent="0.25">
      <c r="A77" s="31">
        <f>+[1]CUY!A78</f>
        <v>44896</v>
      </c>
      <c r="B77" s="17">
        <f>+[1]CUY!B78</f>
        <v>1171.7081000000001</v>
      </c>
      <c r="C77" s="17">
        <f>+[1]CUY!C78</f>
        <v>1215.5482999999999</v>
      </c>
      <c r="D77" s="17">
        <f>+[1]CUY!D78</f>
        <v>942.98829999999998</v>
      </c>
      <c r="E77" s="17">
        <f>+[1]CUY!E78</f>
        <v>1283.7474999999999</v>
      </c>
      <c r="F77" s="17">
        <f>+[1]CUY!F78</f>
        <v>886.83280000000002</v>
      </c>
      <c r="G77" s="17">
        <f>+[1]CUY!G78</f>
        <v>1145.2426</v>
      </c>
      <c r="H77" s="17">
        <f>+[1]CUY!H78</f>
        <v>1350.4129</v>
      </c>
      <c r="I77" s="17">
        <f>+[1]CUY!I78</f>
        <v>1348.6304</v>
      </c>
      <c r="J77" s="17">
        <f>+[1]CUY!J78</f>
        <v>847.29100000000005</v>
      </c>
      <c r="K77" s="17">
        <f>+[1]CUY!K78</f>
        <v>1049.5695000000001</v>
      </c>
      <c r="L77" s="17">
        <f>+[1]CUY!L78</f>
        <v>779.60599999999999</v>
      </c>
      <c r="M77" s="17">
        <f>+[1]CUY!M78</f>
        <v>1276.864</v>
      </c>
      <c r="N77" s="17">
        <f>+[1]CUY!N78</f>
        <v>986.11680000000001</v>
      </c>
      <c r="O77" s="18">
        <f>+[1]CUY!R78</f>
        <v>1342.0507</v>
      </c>
      <c r="P77" s="19">
        <f>+[1]CUY!S78</f>
        <v>1193.6664000000001</v>
      </c>
      <c r="Q77" s="20">
        <f>+[1]CUY!T78</f>
        <v>1004.2243999999999</v>
      </c>
      <c r="R77" s="18">
        <f t="shared" si="51"/>
        <v>1171.6927265300001</v>
      </c>
      <c r="S77" s="19">
        <f t="shared" si="52"/>
        <v>1183.1376278085265</v>
      </c>
      <c r="T77" s="19">
        <f t="shared" si="53"/>
        <v>1181.3080752151463</v>
      </c>
      <c r="U77" s="19">
        <f t="shared" si="54"/>
        <v>1157.9393467333095</v>
      </c>
      <c r="V77" s="19"/>
      <c r="W77" s="20">
        <f t="shared" si="55"/>
        <v>1198.0743701606734</v>
      </c>
      <c r="X77" s="21"/>
      <c r="Y77" s="41">
        <f t="shared" si="47"/>
        <v>5.0036957604143506E-2</v>
      </c>
      <c r="Z77" s="24">
        <f t="shared" si="47"/>
        <v>2.7432238232416806E-2</v>
      </c>
      <c r="AA77" s="24">
        <f t="shared" si="47"/>
        <v>8.2393057263435265E-2</v>
      </c>
      <c r="AB77" s="24">
        <f t="shared" si="47"/>
        <v>4.3222615403806008E-2</v>
      </c>
      <c r="AC77" s="24">
        <f t="shared" si="47"/>
        <v>3.5739395742927504E-2</v>
      </c>
      <c r="AD77" s="24">
        <f t="shared" si="47"/>
        <v>5.9552950419540451E-2</v>
      </c>
      <c r="AE77" s="24">
        <f t="shared" si="47"/>
        <v>5.6050287658343523E-2</v>
      </c>
      <c r="AF77" s="24">
        <f t="shared" si="47"/>
        <v>8.1236850633133795E-2</v>
      </c>
      <c r="AG77" s="24">
        <f t="shared" si="47"/>
        <v>6.2147775119629323E-2</v>
      </c>
      <c r="AH77" s="24">
        <f t="shared" si="47"/>
        <v>4.8864977394684095E-2</v>
      </c>
      <c r="AI77" s="24">
        <f t="shared" si="47"/>
        <v>2.1033307615610841E-2</v>
      </c>
      <c r="AJ77" s="24">
        <f t="shared" si="47"/>
        <v>8.4761613325315954E-2</v>
      </c>
      <c r="AK77" s="24">
        <f t="shared" si="47"/>
        <v>5.7200985589141329E-2</v>
      </c>
      <c r="AL77" s="24">
        <f t="shared" si="47"/>
        <v>2.2379670192168799E-2</v>
      </c>
      <c r="AM77" s="24">
        <f t="shared" si="47"/>
        <v>4.9390155024352955E-2</v>
      </c>
      <c r="AN77" s="24">
        <f t="shared" si="47"/>
        <v>7.4517738688386181E-2</v>
      </c>
      <c r="AO77" s="24">
        <f t="shared" si="45"/>
        <v>5.0037173110493827E-2</v>
      </c>
      <c r="AP77" s="24">
        <f t="shared" si="45"/>
        <v>4.4833640087033721E-2</v>
      </c>
      <c r="AQ77" s="24">
        <f t="shared" si="45"/>
        <v>5.6851518048562921E-2</v>
      </c>
      <c r="AR77" s="24">
        <f t="shared" si="39"/>
        <v>4.9569121070195621E-2</v>
      </c>
      <c r="AS77" s="24" t="e">
        <f t="shared" si="39"/>
        <v>#DIV/0!</v>
      </c>
      <c r="AT77" s="24">
        <f t="shared" si="39"/>
        <v>5.8284921542296919E-2</v>
      </c>
      <c r="AU77" s="21"/>
      <c r="AV77" s="24">
        <f t="shared" si="44"/>
        <v>0.94368237095428409</v>
      </c>
      <c r="AW77" s="24">
        <f t="shared" si="44"/>
        <v>0.9165503590452535</v>
      </c>
      <c r="AX77" s="24">
        <f t="shared" si="44"/>
        <v>0.91872969972016305</v>
      </c>
      <c r="AY77" s="24">
        <f t="shared" si="44"/>
        <v>1.1764205251053883</v>
      </c>
      <c r="AZ77" s="24">
        <f t="shared" si="44"/>
        <v>0.68704398897716956</v>
      </c>
      <c r="BA77" s="24">
        <f t="shared" si="44"/>
        <v>0.98042235449140724</v>
      </c>
      <c r="BB77" s="24">
        <f t="shared" si="44"/>
        <v>0.92622049736352507</v>
      </c>
      <c r="BC77" s="24">
        <f t="shared" si="44"/>
        <v>0.93345237335749509</v>
      </c>
      <c r="BD77" s="24">
        <f t="shared" si="42"/>
        <v>0.77509944580190715</v>
      </c>
      <c r="BE77" s="24">
        <f t="shared" si="42"/>
        <v>0.89254158988210963</v>
      </c>
      <c r="BF77" s="24">
        <f t="shared" si="42"/>
        <v>0.84292734794725344</v>
      </c>
      <c r="BG77" s="24">
        <f t="shared" si="42"/>
        <v>1.0949296155009147</v>
      </c>
      <c r="BH77" s="24">
        <f t="shared" si="42"/>
        <v>0.98289164257886141</v>
      </c>
      <c r="BI77" s="24">
        <f t="shared" si="42"/>
        <v>1.3978353474746674</v>
      </c>
      <c r="BJ77" s="24">
        <f t="shared" si="42"/>
        <v>0.88863376593129684</v>
      </c>
      <c r="BK77" s="24">
        <f t="shared" si="42"/>
        <v>0.88658166171455699</v>
      </c>
      <c r="BL77" s="24">
        <f t="shared" si="46"/>
        <v>0.94369095044420126</v>
      </c>
      <c r="BM77" s="24">
        <f t="shared" si="46"/>
        <v>0.98572248322998579</v>
      </c>
      <c r="BN77" s="24">
        <f t="shared" si="46"/>
        <v>1.053766974186328</v>
      </c>
      <c r="BO77" s="24">
        <f t="shared" si="46"/>
        <v>1.0429420183533185</v>
      </c>
      <c r="BP77" s="24" t="e">
        <f t="shared" si="46"/>
        <v>#DIV/0!</v>
      </c>
      <c r="BQ77" s="24">
        <f t="shared" si="46"/>
        <v>0.97842305723287071</v>
      </c>
      <c r="BR77" s="21"/>
      <c r="BS77" s="35">
        <f t="shared" si="56"/>
        <v>44896</v>
      </c>
      <c r="BT77" s="24">
        <f t="shared" si="58"/>
        <v>8.2658877191422696E-3</v>
      </c>
      <c r="BU77" s="24">
        <f t="shared" si="49"/>
        <v>2.296493884789059E-3</v>
      </c>
      <c r="BV77" s="24">
        <f t="shared" si="50"/>
        <v>5.4242672016856265E-3</v>
      </c>
      <c r="BW77" s="24">
        <f t="shared" si="48"/>
        <v>2.4352108823834156E-3</v>
      </c>
      <c r="BX77" s="24">
        <f t="shared" si="48"/>
        <v>3.6226210648306685E-3</v>
      </c>
      <c r="BY77" s="24">
        <f t="shared" si="48"/>
        <v>4.7530972157051564E-3</v>
      </c>
      <c r="BZ77" s="24">
        <f t="shared" si="48"/>
        <v>1.098741953834898E-2</v>
      </c>
      <c r="CA77" s="24">
        <f t="shared" si="48"/>
        <v>1.1240326051382918E-3</v>
      </c>
      <c r="CB77" s="24">
        <f t="shared" si="48"/>
        <v>2.9447182350109359E-3</v>
      </c>
      <c r="CC77" s="24">
        <f t="shared" si="48"/>
        <v>3.2238587681826156E-4</v>
      </c>
      <c r="CD77" s="24">
        <f t="shared" si="48"/>
        <v>6.1247063734481732E-3</v>
      </c>
      <c r="CE77" s="24">
        <f t="shared" si="48"/>
        <v>1.7356657279698103E-3</v>
      </c>
      <c r="CF77" s="24">
        <f t="shared" si="57"/>
        <v>5.0036506325270638E-2</v>
      </c>
    </row>
    <row r="78" spans="1:84" x14ac:dyDescent="0.25">
      <c r="A78" s="31">
        <f>+[1]CUY!A79</f>
        <v>44927</v>
      </c>
      <c r="B78" s="17">
        <f>+[1]CUY!B79</f>
        <v>1246.1487999999999</v>
      </c>
      <c r="C78" s="17">
        <f>+[1]CUY!C79</f>
        <v>1300.9128000000001</v>
      </c>
      <c r="D78" s="17">
        <f>+[1]CUY!D79</f>
        <v>1005.4141</v>
      </c>
      <c r="E78" s="17">
        <f>+[1]CUY!E79</f>
        <v>1320.8486</v>
      </c>
      <c r="F78" s="17">
        <f>+[1]CUY!F79</f>
        <v>990.23419999999999</v>
      </c>
      <c r="G78" s="17">
        <f>+[1]CUY!G79</f>
        <v>1212.7706000000001</v>
      </c>
      <c r="H78" s="17">
        <f>+[1]CUY!H79</f>
        <v>1404.8318999999999</v>
      </c>
      <c r="I78" s="17">
        <f>+[1]CUY!I79</f>
        <v>1427.2735</v>
      </c>
      <c r="J78" s="17">
        <f>+[1]CUY!J79</f>
        <v>914.94510000000002</v>
      </c>
      <c r="K78" s="17">
        <f>+[1]CUY!K79</f>
        <v>1131.4416000000001</v>
      </c>
      <c r="L78" s="17">
        <f>+[1]CUY!L79</f>
        <v>789.28420000000006</v>
      </c>
      <c r="M78" s="17">
        <f>+[1]CUY!M79</f>
        <v>1374.6351</v>
      </c>
      <c r="N78" s="17">
        <f>+[1]CUY!N79</f>
        <v>1058.6919</v>
      </c>
      <c r="O78" s="18">
        <f>+[1]CUY!R79</f>
        <v>1454.9386999999999</v>
      </c>
      <c r="P78" s="19">
        <f>+[1]CUY!S79</f>
        <v>1259.7424000000001</v>
      </c>
      <c r="Q78" s="20">
        <f>+[1]CUY!T79</f>
        <v>1084.1481000000001</v>
      </c>
      <c r="R78" s="18">
        <f t="shared" si="51"/>
        <v>1246.1316895</v>
      </c>
      <c r="S78" s="19">
        <f t="shared" si="52"/>
        <v>1257.6113108900522</v>
      </c>
      <c r="T78" s="19">
        <f t="shared" si="53"/>
        <v>1248.1367188755021</v>
      </c>
      <c r="U78" s="19">
        <f t="shared" si="54"/>
        <v>1217.2008420207069</v>
      </c>
      <c r="V78" s="19"/>
      <c r="W78" s="20">
        <f t="shared" si="55"/>
        <v>1259.4179171002295</v>
      </c>
      <c r="X78" s="21"/>
      <c r="Y78" s="41">
        <f t="shared" si="47"/>
        <v>6.3531778947333306E-2</v>
      </c>
      <c r="Z78" s="24">
        <f t="shared" si="47"/>
        <v>7.0227155926259943E-2</v>
      </c>
      <c r="AA78" s="24">
        <f t="shared" si="47"/>
        <v>6.6199973000725443E-2</v>
      </c>
      <c r="AB78" s="24">
        <f t="shared" si="47"/>
        <v>2.8900621033342011E-2</v>
      </c>
      <c r="AC78" s="24">
        <f t="shared" si="47"/>
        <v>0.11659627384102156</v>
      </c>
      <c r="AD78" s="24">
        <f t="shared" si="47"/>
        <v>5.8963926071209816E-2</v>
      </c>
      <c r="AE78" s="24">
        <f t="shared" si="47"/>
        <v>4.029804513863855E-2</v>
      </c>
      <c r="AF78" s="24">
        <f t="shared" si="47"/>
        <v>5.8313308079070536E-2</v>
      </c>
      <c r="AG78" s="24">
        <f t="shared" si="47"/>
        <v>7.9847537622847353E-2</v>
      </c>
      <c r="AH78" s="24">
        <f t="shared" si="47"/>
        <v>7.8005410789852458E-2</v>
      </c>
      <c r="AI78" s="24">
        <f t="shared" si="47"/>
        <v>1.2414219490358036E-2</v>
      </c>
      <c r="AJ78" s="24">
        <f t="shared" si="47"/>
        <v>7.657127149015075E-2</v>
      </c>
      <c r="AK78" s="24">
        <f t="shared" si="47"/>
        <v>7.3596859925720848E-2</v>
      </c>
      <c r="AL78" s="24">
        <f t="shared" si="47"/>
        <v>8.4116047180631703E-2</v>
      </c>
      <c r="AM78" s="24">
        <f t="shared" si="47"/>
        <v>5.5355499660541652E-2</v>
      </c>
      <c r="AN78" s="24">
        <f t="shared" si="47"/>
        <v>7.9587490604689615E-2</v>
      </c>
      <c r="AO78" s="24">
        <f t="shared" si="45"/>
        <v>6.3531130034794048E-2</v>
      </c>
      <c r="AP78" s="24">
        <f t="shared" si="45"/>
        <v>6.2945917136850715E-2</v>
      </c>
      <c r="AQ78" s="24">
        <f t="shared" si="45"/>
        <v>5.6571731847498308E-2</v>
      </c>
      <c r="AR78" s="24">
        <f t="shared" si="39"/>
        <v>5.1178410557151777E-2</v>
      </c>
      <c r="AS78" s="24" t="e">
        <f t="shared" si="39"/>
        <v>#DIV/0!</v>
      </c>
      <c r="AT78" s="24">
        <f t="shared" si="39"/>
        <v>5.1201785521318932E-2</v>
      </c>
      <c r="AU78" s="21"/>
      <c r="AV78" s="24">
        <f t="shared" si="44"/>
        <v>0.98670058002816741</v>
      </c>
      <c r="AW78" s="24">
        <f t="shared" si="44"/>
        <v>0.96771937382095308</v>
      </c>
      <c r="AX78" s="24">
        <f t="shared" si="44"/>
        <v>1.0127185452577061</v>
      </c>
      <c r="AY78" s="24">
        <f t="shared" si="44"/>
        <v>1.1777850030856865</v>
      </c>
      <c r="AZ78" s="24">
        <f t="shared" si="44"/>
        <v>0.82912715116358515</v>
      </c>
      <c r="BA78" s="24">
        <f t="shared" si="44"/>
        <v>1.0297956046026999</v>
      </c>
      <c r="BB78" s="24">
        <f t="shared" si="44"/>
        <v>0.93309334421682721</v>
      </c>
      <c r="BC78" s="24">
        <f t="shared" si="44"/>
        <v>0.98150913471430234</v>
      </c>
      <c r="BD78" s="24">
        <f t="shared" si="42"/>
        <v>0.78704647556687446</v>
      </c>
      <c r="BE78" s="24">
        <f t="shared" si="42"/>
        <v>0.9322903493382142</v>
      </c>
      <c r="BF78" s="24">
        <f t="shared" si="42"/>
        <v>0.84865505485998982</v>
      </c>
      <c r="BG78" s="24">
        <f t="shared" si="42"/>
        <v>1.0744972385262299</v>
      </c>
      <c r="BH78" s="24">
        <f t="shared" si="42"/>
        <v>1.054646006063261</v>
      </c>
      <c r="BI78" s="24">
        <f t="shared" si="42"/>
        <v>1.3914211261290284</v>
      </c>
      <c r="BJ78" s="24">
        <f t="shared" si="42"/>
        <v>0.92227741846389333</v>
      </c>
      <c r="BK78" s="24">
        <f t="shared" si="42"/>
        <v>0.98345668175339274</v>
      </c>
      <c r="BL78" s="24">
        <f t="shared" si="46"/>
        <v>0.98670304162562728</v>
      </c>
      <c r="BM78" s="24">
        <f t="shared" si="46"/>
        <v>1.0223464766609363</v>
      </c>
      <c r="BN78" s="24">
        <f t="shared" si="46"/>
        <v>1.0720436207917983</v>
      </c>
      <c r="BO78" s="24">
        <f t="shared" si="46"/>
        <v>1.0713669869132776</v>
      </c>
      <c r="BP78" s="24" t="e">
        <f t="shared" si="46"/>
        <v>#DIV/0!</v>
      </c>
      <c r="BQ78" s="24">
        <f t="shared" si="46"/>
        <v>1.0071061624040389</v>
      </c>
      <c r="BR78" s="21"/>
      <c r="BS78" s="35">
        <f t="shared" si="56"/>
        <v>44927</v>
      </c>
      <c r="BT78" s="24">
        <f t="shared" si="58"/>
        <v>2.0705319780583611E-2</v>
      </c>
      <c r="BU78" s="24">
        <f t="shared" si="49"/>
        <v>1.902010458065451E-3</v>
      </c>
      <c r="BV78" s="24">
        <f t="shared" si="50"/>
        <v>3.6033762845882945E-3</v>
      </c>
      <c r="BW78" s="24">
        <f t="shared" si="48"/>
        <v>7.8364605655623591E-3</v>
      </c>
      <c r="BX78" s="24">
        <f t="shared" si="48"/>
        <v>3.6192959662905808E-3</v>
      </c>
      <c r="BY78" s="24">
        <f t="shared" si="48"/>
        <v>3.4368679366473523E-3</v>
      </c>
      <c r="BZ78" s="24">
        <f t="shared" si="48"/>
        <v>8.1213188677282337E-3</v>
      </c>
      <c r="CA78" s="24">
        <f t="shared" si="48"/>
        <v>1.4608149674820879E-3</v>
      </c>
      <c r="CB78" s="24">
        <f t="shared" si="48"/>
        <v>4.695542447816144E-3</v>
      </c>
      <c r="CC78" s="24">
        <f t="shared" si="48"/>
        <v>1.8502191800159217E-4</v>
      </c>
      <c r="CD78" s="24">
        <f t="shared" si="48"/>
        <v>5.7158607591771323E-3</v>
      </c>
      <c r="CE78" s="24">
        <f t="shared" si="48"/>
        <v>2.2484065186542624E-3</v>
      </c>
      <c r="CF78" s="24">
        <f t="shared" si="57"/>
        <v>6.3530296470597103E-2</v>
      </c>
    </row>
    <row r="79" spans="1:84" x14ac:dyDescent="0.25">
      <c r="A79" s="31">
        <f>+[1]CUY!A80</f>
        <v>44958</v>
      </c>
      <c r="B79" s="17">
        <f>+[1]CUY!B80</f>
        <v>1329.9143999999999</v>
      </c>
      <c r="C79" s="17">
        <f>+[1]CUY!C80</f>
        <v>1438.1712</v>
      </c>
      <c r="D79" s="17">
        <f>+[1]CUY!D80</f>
        <v>1058.0681</v>
      </c>
      <c r="E79" s="17">
        <f>+[1]CUY!E80</f>
        <v>1355.9557</v>
      </c>
      <c r="F79" s="17">
        <f>+[1]CUY!F80</f>
        <v>1036.7179000000001</v>
      </c>
      <c r="G79" s="17">
        <f>+[1]CUY!G80</f>
        <v>1275.7697000000001</v>
      </c>
      <c r="H79" s="17">
        <f>+[1]CUY!H80</f>
        <v>1478.2953</v>
      </c>
      <c r="I79" s="17">
        <f>+[1]CUY!I80</f>
        <v>1497.9201</v>
      </c>
      <c r="J79" s="17">
        <f>+[1]CUY!J80</f>
        <v>965.47720000000004</v>
      </c>
      <c r="K79" s="17">
        <f>+[1]CUY!K80</f>
        <v>1191.2499</v>
      </c>
      <c r="L79" s="17">
        <f>+[1]CUY!L80</f>
        <v>793.12959999999998</v>
      </c>
      <c r="M79" s="17">
        <f>+[1]CUY!M80</f>
        <v>1508.1877999999999</v>
      </c>
      <c r="N79" s="17">
        <f>+[1]CUY!N80</f>
        <v>1121.5094999999999</v>
      </c>
      <c r="O79" s="18">
        <f>+[1]CUY!R80</f>
        <v>1482.4021</v>
      </c>
      <c r="P79" s="19">
        <f>+[1]CUY!S80</f>
        <v>1363.9280000000001</v>
      </c>
      <c r="Q79" s="20">
        <f>+[1]CUY!T80</f>
        <v>1133.3342</v>
      </c>
      <c r="R79" s="18">
        <f t="shared" si="51"/>
        <v>1329.8964444800001</v>
      </c>
      <c r="S79" s="19">
        <f t="shared" si="52"/>
        <v>1353.7786603739714</v>
      </c>
      <c r="T79" s="19">
        <f t="shared" si="53"/>
        <v>1315.260322002295</v>
      </c>
      <c r="U79" s="19">
        <f t="shared" si="54"/>
        <v>1268.078843091753</v>
      </c>
      <c r="V79" s="19"/>
      <c r="W79" s="20">
        <f t="shared" si="55"/>
        <v>1316.0362365149197</v>
      </c>
      <c r="X79" s="21"/>
      <c r="Y79" s="41">
        <f t="shared" si="47"/>
        <v>6.7219580839784188E-2</v>
      </c>
      <c r="Z79" s="24">
        <f t="shared" si="47"/>
        <v>0.10550930085398491</v>
      </c>
      <c r="AA79" s="24">
        <f t="shared" si="47"/>
        <v>5.2370461086630904E-2</v>
      </c>
      <c r="AB79" s="24">
        <f t="shared" si="47"/>
        <v>2.6579200674475389E-2</v>
      </c>
      <c r="AC79" s="24">
        <f t="shared" si="47"/>
        <v>4.6942127428036828E-2</v>
      </c>
      <c r="AD79" s="24">
        <f t="shared" si="47"/>
        <v>5.1946427461219802E-2</v>
      </c>
      <c r="AE79" s="24">
        <f t="shared" si="47"/>
        <v>5.2293374032864826E-2</v>
      </c>
      <c r="AF79" s="24">
        <f t="shared" si="47"/>
        <v>4.9497591036335997E-2</v>
      </c>
      <c r="AG79" s="24">
        <f t="shared" si="47"/>
        <v>5.522965257696888E-2</v>
      </c>
      <c r="AH79" s="24">
        <f t="shared" si="47"/>
        <v>5.2860262518189094E-2</v>
      </c>
      <c r="AI79" s="24">
        <f t="shared" si="47"/>
        <v>4.8720093472034431E-3</v>
      </c>
      <c r="AJ79" s="24">
        <f t="shared" si="47"/>
        <v>9.7155019539367116E-2</v>
      </c>
      <c r="AK79" s="24">
        <f t="shared" si="47"/>
        <v>5.9335109676384556E-2</v>
      </c>
      <c r="AL79" s="24">
        <f t="shared" si="47"/>
        <v>1.8875984259680623E-2</v>
      </c>
      <c r="AM79" s="24">
        <f t="shared" si="47"/>
        <v>8.2703892478335206E-2</v>
      </c>
      <c r="AN79" s="24">
        <f t="shared" si="47"/>
        <v>4.536843259698542E-2</v>
      </c>
      <c r="AO79" s="24">
        <f t="shared" si="45"/>
        <v>6.7219825710082004E-2</v>
      </c>
      <c r="AP79" s="24">
        <f t="shared" si="45"/>
        <v>7.6468260623275164E-2</v>
      </c>
      <c r="AQ79" s="24">
        <f t="shared" si="45"/>
        <v>5.3779046887801885E-2</v>
      </c>
      <c r="AR79" s="24">
        <f t="shared" si="39"/>
        <v>4.1799183269198403E-2</v>
      </c>
      <c r="AS79" s="24" t="e">
        <f t="shared" si="39"/>
        <v>#DIV/0!</v>
      </c>
      <c r="AT79" s="24">
        <f t="shared" si="39"/>
        <v>4.495594246034873E-2</v>
      </c>
      <c r="AU79" s="21"/>
      <c r="AV79" s="24">
        <f t="shared" si="44"/>
        <v>1.0115284637497726</v>
      </c>
      <c r="AW79" s="24">
        <f t="shared" si="44"/>
        <v>1.0237587448898435</v>
      </c>
      <c r="AX79" s="24">
        <f t="shared" si="44"/>
        <v>1.0594081548481826</v>
      </c>
      <c r="AY79" s="24">
        <f t="shared" si="44"/>
        <v>1.1554939230889554</v>
      </c>
      <c r="AZ79" s="24">
        <f t="shared" si="44"/>
        <v>0.84211022903465316</v>
      </c>
      <c r="BA79" s="24">
        <f t="shared" si="44"/>
        <v>1.0466008181785078</v>
      </c>
      <c r="BB79" s="24">
        <f t="shared" si="44"/>
        <v>0.95035542678920581</v>
      </c>
      <c r="BC79" s="24">
        <f t="shared" si="44"/>
        <v>0.96084630347011069</v>
      </c>
      <c r="BD79" s="24">
        <f t="shared" si="42"/>
        <v>0.83650793892339848</v>
      </c>
      <c r="BE79" s="24">
        <f t="shared" si="42"/>
        <v>0.96538723865090859</v>
      </c>
      <c r="BF79" s="24">
        <f t="shared" si="42"/>
        <v>0.8154682375874196</v>
      </c>
      <c r="BG79" s="24">
        <f t="shared" si="42"/>
        <v>1.1455152507507655</v>
      </c>
      <c r="BH79" s="24">
        <f t="shared" si="42"/>
        <v>1.0743015359688974</v>
      </c>
      <c r="BI79" s="24">
        <f t="shared" si="42"/>
        <v>1.2456486831222109</v>
      </c>
      <c r="BJ79" s="24">
        <f t="shared" si="42"/>
        <v>0.97874420581070631</v>
      </c>
      <c r="BK79" s="24">
        <f t="shared" si="42"/>
        <v>0.98734959428289071</v>
      </c>
      <c r="BL79" s="24">
        <f t="shared" si="46"/>
        <v>1.0115324959994267</v>
      </c>
      <c r="BM79" s="24">
        <f t="shared" si="46"/>
        <v>1.0589219193925046</v>
      </c>
      <c r="BN79" s="24">
        <f t="shared" si="46"/>
        <v>1.0912730835353139</v>
      </c>
      <c r="BO79" s="24">
        <f t="shared" si="46"/>
        <v>1.0760072360395614</v>
      </c>
      <c r="BP79" s="24" t="e">
        <f t="shared" si="46"/>
        <v>#DIV/0!</v>
      </c>
      <c r="BQ79" s="24">
        <f t="shared" si="46"/>
        <v>1.0076458678716849</v>
      </c>
      <c r="BR79" s="21"/>
      <c r="BS79" s="35">
        <f t="shared" si="56"/>
        <v>44958</v>
      </c>
      <c r="BT79" s="24">
        <f t="shared" si="58"/>
        <v>3.130351470065211E-2</v>
      </c>
      <c r="BU79" s="24">
        <f t="shared" si="49"/>
        <v>1.5084457008665416E-3</v>
      </c>
      <c r="BV79" s="24">
        <f t="shared" si="50"/>
        <v>3.2060280281134917E-3</v>
      </c>
      <c r="BW79" s="24">
        <f t="shared" si="48"/>
        <v>3.3124074428350853E-3</v>
      </c>
      <c r="BX79" s="24">
        <f t="shared" si="48"/>
        <v>3.1748563895419228E-3</v>
      </c>
      <c r="BY79" s="24">
        <f t="shared" si="48"/>
        <v>4.3624738875485871E-3</v>
      </c>
      <c r="BZ79" s="24">
        <f t="shared" si="48"/>
        <v>6.8597254196288626E-3</v>
      </c>
      <c r="CA79" s="24">
        <f t="shared" si="48"/>
        <v>1.0259305550027417E-3</v>
      </c>
      <c r="CB79" s="24">
        <f t="shared" si="48"/>
        <v>3.2252310157502816E-3</v>
      </c>
      <c r="CC79" s="24">
        <f t="shared" si="48"/>
        <v>6.9122531755435915E-5</v>
      </c>
      <c r="CD79" s="24">
        <f t="shared" si="48"/>
        <v>7.3413062308449826E-3</v>
      </c>
      <c r="CE79" s="24">
        <f t="shared" si="48"/>
        <v>1.829860832029044E-3</v>
      </c>
      <c r="CF79" s="24">
        <f t="shared" si="57"/>
        <v>6.7218902734569097E-2</v>
      </c>
    </row>
    <row r="80" spans="1:84" x14ac:dyDescent="0.25">
      <c r="A80" s="31">
        <f>+[1]CUY!A81</f>
        <v>44986</v>
      </c>
      <c r="B80" s="17">
        <f>+[1]CUY!B81</f>
        <v>1434.4221</v>
      </c>
      <c r="C80" s="17">
        <f>+[1]CUY!C81</f>
        <v>1573.8833</v>
      </c>
      <c r="D80" s="17">
        <f>+[1]CUY!D81</f>
        <v>1150.6090999999999</v>
      </c>
      <c r="E80" s="17">
        <f>+[1]CUY!E81</f>
        <v>1465.8574000000001</v>
      </c>
      <c r="F80" s="17">
        <f>+[1]CUY!F81</f>
        <v>1109.9484</v>
      </c>
      <c r="G80" s="17">
        <f>+[1]CUY!G81</f>
        <v>1351.5902000000001</v>
      </c>
      <c r="H80" s="17">
        <f>+[1]CUY!H81</f>
        <v>1561.9746</v>
      </c>
      <c r="I80" s="17">
        <f>+[1]CUY!I81</f>
        <v>1564.5800999999999</v>
      </c>
      <c r="J80" s="17">
        <f>+[1]CUY!J81</f>
        <v>988.45159999999998</v>
      </c>
      <c r="K80" s="17">
        <f>+[1]CUY!K81</f>
        <v>1289.1421</v>
      </c>
      <c r="L80" s="17">
        <f>+[1]CUY!L81</f>
        <v>1018.633</v>
      </c>
      <c r="M80" s="17">
        <f>+[1]CUY!M81</f>
        <v>1655.7039</v>
      </c>
      <c r="N80" s="17">
        <f>+[1]CUY!N81</f>
        <v>1184.7678000000001</v>
      </c>
      <c r="O80" s="18">
        <f>+[1]CUY!R81</f>
        <v>1578.0292999999999</v>
      </c>
      <c r="P80" s="19">
        <f>+[1]CUY!S81</f>
        <v>1476.7791999999999</v>
      </c>
      <c r="Q80" s="20">
        <f>+[1]CUY!T81</f>
        <v>1215.7424000000001</v>
      </c>
      <c r="R80" s="18">
        <f t="shared" si="51"/>
        <v>1434.4108879200001</v>
      </c>
      <c r="S80" s="19">
        <f t="shared" si="52"/>
        <v>1470.6386728795808</v>
      </c>
      <c r="T80" s="19">
        <f t="shared" si="53"/>
        <v>1419.2414632530124</v>
      </c>
      <c r="U80" s="19">
        <f t="shared" si="54"/>
        <v>1361.4132700464122</v>
      </c>
      <c r="V80" s="19"/>
      <c r="W80" s="20">
        <f t="shared" si="55"/>
        <v>1404.0883208110176</v>
      </c>
      <c r="X80" s="21"/>
      <c r="Y80" s="41">
        <f t="shared" si="47"/>
        <v>7.8582275671276403E-2</v>
      </c>
      <c r="Z80" s="24">
        <f t="shared" si="47"/>
        <v>9.4364356621798651E-2</v>
      </c>
      <c r="AA80" s="24">
        <f t="shared" si="47"/>
        <v>8.7462234236151737E-2</v>
      </c>
      <c r="AB80" s="24">
        <f t="shared" si="47"/>
        <v>8.1051099235764257E-2</v>
      </c>
      <c r="AC80" s="24">
        <f t="shared" si="47"/>
        <v>7.0636862737683881E-2</v>
      </c>
      <c r="AD80" s="24">
        <f t="shared" si="47"/>
        <v>5.9431181035260572E-2</v>
      </c>
      <c r="AE80" s="24">
        <f t="shared" si="47"/>
        <v>5.6605266890857431E-2</v>
      </c>
      <c r="AF80" s="24">
        <f t="shared" si="47"/>
        <v>4.4501706065630531E-2</v>
      </c>
      <c r="AG80" s="24">
        <f t="shared" si="47"/>
        <v>2.3795901135728492E-2</v>
      </c>
      <c r="AH80" s="24">
        <f t="shared" si="47"/>
        <v>8.2176040476477752E-2</v>
      </c>
      <c r="AI80" s="24">
        <f t="shared" si="47"/>
        <v>0.28432099873715466</v>
      </c>
      <c r="AJ80" s="24">
        <f t="shared" si="47"/>
        <v>9.7810166611876914E-2</v>
      </c>
      <c r="AK80" s="24">
        <f t="shared" si="47"/>
        <v>5.6404604686808524E-2</v>
      </c>
      <c r="AL80" s="24">
        <f t="shared" si="47"/>
        <v>6.4508273429995766E-2</v>
      </c>
      <c r="AM80" s="24">
        <f t="shared" si="47"/>
        <v>8.2739851370453366E-2</v>
      </c>
      <c r="AN80" s="24">
        <f t="shared" si="47"/>
        <v>7.2713062042952581E-2</v>
      </c>
      <c r="AO80" s="24">
        <f t="shared" si="45"/>
        <v>7.8588407295776985E-2</v>
      </c>
      <c r="AP80" s="24">
        <f t="shared" si="45"/>
        <v>8.6321358081776545E-2</v>
      </c>
      <c r="AQ80" s="24">
        <f t="shared" si="45"/>
        <v>7.9057460725661555E-2</v>
      </c>
      <c r="AR80" s="24">
        <f t="shared" si="39"/>
        <v>7.3603015666673155E-2</v>
      </c>
      <c r="AS80" s="24" t="e">
        <f t="shared" si="39"/>
        <v>#DIV/0!</v>
      </c>
      <c r="AT80" s="24">
        <f t="shared" si="39"/>
        <v>6.6907036336077086E-2</v>
      </c>
      <c r="AU80" s="21"/>
      <c r="AV80" s="24">
        <f t="shared" si="44"/>
        <v>1.0315818008539481</v>
      </c>
      <c r="AW80" s="24">
        <f t="shared" si="44"/>
        <v>1.0308436277685682</v>
      </c>
      <c r="AX80" s="24">
        <f t="shared" si="44"/>
        <v>1.1114828820026958</v>
      </c>
      <c r="AY80" s="24">
        <f t="shared" si="44"/>
        <v>1.1662125453345498</v>
      </c>
      <c r="AZ80" s="24">
        <f t="shared" si="44"/>
        <v>0.8561515974432079</v>
      </c>
      <c r="BA80" s="24">
        <f t="shared" si="44"/>
        <v>1.0612036748130249</v>
      </c>
      <c r="BB80" s="24">
        <f t="shared" si="44"/>
        <v>0.97642249058590114</v>
      </c>
      <c r="BC80" s="24">
        <f t="shared" ref="BC80:BE95" si="59">+I80/I68-1</f>
        <v>0.9215350123336703</v>
      </c>
      <c r="BD80" s="24">
        <f t="shared" si="42"/>
        <v>0.841233733575242</v>
      </c>
      <c r="BE80" s="24">
        <f t="shared" si="42"/>
        <v>1.0594406638943168</v>
      </c>
      <c r="BF80" s="24">
        <f t="shared" si="42"/>
        <v>1.022249984961666</v>
      </c>
      <c r="BG80" s="24">
        <f t="shared" si="42"/>
        <v>1.2499052180230068</v>
      </c>
      <c r="BH80" s="24">
        <f t="shared" si="42"/>
        <v>1.076378744720627</v>
      </c>
      <c r="BI80" s="24">
        <f t="shared" si="42"/>
        <v>1.2576136894116305</v>
      </c>
      <c r="BJ80" s="24">
        <f t="shared" si="42"/>
        <v>1.0078121962169173</v>
      </c>
      <c r="BK80" s="24">
        <f t="shared" si="42"/>
        <v>0.97892035811072686</v>
      </c>
      <c r="BL80" s="24">
        <f t="shared" si="46"/>
        <v>1.0315965031428811</v>
      </c>
      <c r="BM80" s="24">
        <f t="shared" si="46"/>
        <v>1.0869533660948059</v>
      </c>
      <c r="BN80" s="24">
        <f t="shared" si="46"/>
        <v>1.1383035576331464</v>
      </c>
      <c r="BO80" s="24">
        <f t="shared" si="46"/>
        <v>1.1072160677311693</v>
      </c>
      <c r="BP80" s="24" t="e">
        <f t="shared" si="46"/>
        <v>#DIV/0!</v>
      </c>
      <c r="BQ80" s="24">
        <f t="shared" si="46"/>
        <v>1.0231167738258531</v>
      </c>
      <c r="BR80" s="21"/>
      <c r="BS80" s="35">
        <f t="shared" si="56"/>
        <v>44986</v>
      </c>
      <c r="BT80" s="24">
        <f t="shared" si="58"/>
        <v>2.9001399503607146E-2</v>
      </c>
      <c r="BU80" s="24">
        <f t="shared" si="49"/>
        <v>2.4841551456244088E-3</v>
      </c>
      <c r="BV80" s="24">
        <f t="shared" si="50"/>
        <v>9.4042244072250168E-3</v>
      </c>
      <c r="BW80" s="24">
        <f t="shared" si="48"/>
        <v>4.8896894416663138E-3</v>
      </c>
      <c r="BX80" s="24">
        <f t="shared" si="48"/>
        <v>3.5803262224997356E-3</v>
      </c>
      <c r="BY80" s="24">
        <f t="shared" si="48"/>
        <v>4.6561404252785004E-3</v>
      </c>
      <c r="BZ80" s="24">
        <f t="shared" si="48"/>
        <v>6.0649467364215191E-3</v>
      </c>
      <c r="CA80" s="24">
        <f t="shared" si="48"/>
        <v>4.3705994912153641E-4</v>
      </c>
      <c r="CB80" s="24">
        <f t="shared" si="48"/>
        <v>4.9464505685478709E-3</v>
      </c>
      <c r="CC80" s="24">
        <f t="shared" si="48"/>
        <v>3.798196455350812E-3</v>
      </c>
      <c r="CD80" s="24">
        <f t="shared" si="48"/>
        <v>7.5981227438397577E-3</v>
      </c>
      <c r="CE80" s="24">
        <f t="shared" si="48"/>
        <v>1.7266346540799971E-3</v>
      </c>
      <c r="CF80" s="24">
        <f t="shared" si="57"/>
        <v>7.8587346253262622E-2</v>
      </c>
    </row>
    <row r="81" spans="1:84" x14ac:dyDescent="0.25">
      <c r="A81" s="31">
        <f>+[1]CUY!A82</f>
        <v>45017</v>
      </c>
      <c r="B81" s="17">
        <f>+[1]CUY!B82</f>
        <v>1538.0630000000001</v>
      </c>
      <c r="C81" s="17">
        <f>+[1]CUY!C82</f>
        <v>1708.6806999999999</v>
      </c>
      <c r="D81" s="17">
        <f>+[1]CUY!D82</f>
        <v>1182.9208000000001</v>
      </c>
      <c r="E81" s="17">
        <f>+[1]CUY!E82</f>
        <v>1594.9241999999999</v>
      </c>
      <c r="F81" s="17">
        <f>+[1]CUY!F82</f>
        <v>1149.7869000000001</v>
      </c>
      <c r="G81" s="17">
        <f>+[1]CUY!G82</f>
        <v>1463.146</v>
      </c>
      <c r="H81" s="17">
        <f>+[1]CUY!H82</f>
        <v>1659.1732999999999</v>
      </c>
      <c r="I81" s="17">
        <f>+[1]CUY!I82</f>
        <v>1652.6885</v>
      </c>
      <c r="J81" s="17">
        <f>+[1]CUY!J82</f>
        <v>1050.7343000000001</v>
      </c>
      <c r="K81" s="17">
        <f>+[1]CUY!K82</f>
        <v>1368.7505000000001</v>
      </c>
      <c r="L81" s="17">
        <f>+[1]CUY!L82</f>
        <v>1043.4453000000001</v>
      </c>
      <c r="M81" s="17">
        <f>+[1]CUY!M82</f>
        <v>1816.8416999999999</v>
      </c>
      <c r="N81" s="17">
        <f>+[1]CUY!N82</f>
        <v>1255.7059999999999</v>
      </c>
      <c r="O81" s="18">
        <f>+[1]CUY!R82</f>
        <v>1735.6074000000001</v>
      </c>
      <c r="P81" s="19">
        <f>+[1]CUY!S82</f>
        <v>1587.1067</v>
      </c>
      <c r="Q81" s="20">
        <f>+[1]CUY!T82</f>
        <v>1267.2166</v>
      </c>
      <c r="R81" s="18">
        <f t="shared" si="51"/>
        <v>1538.0530500399998</v>
      </c>
      <c r="S81" s="19">
        <f t="shared" si="52"/>
        <v>1590.4877907404634</v>
      </c>
      <c r="T81" s="19">
        <f t="shared" si="53"/>
        <v>1535.8685043316123</v>
      </c>
      <c r="U81" s="19">
        <f t="shared" si="54"/>
        <v>1467.1549595144595</v>
      </c>
      <c r="V81" s="19"/>
      <c r="W81" s="20">
        <f t="shared" si="55"/>
        <v>1498.9689926740625</v>
      </c>
      <c r="X81" s="21"/>
      <c r="Y81" s="41">
        <f t="shared" si="47"/>
        <v>7.2252721148119647E-2</v>
      </c>
      <c r="Z81" s="24">
        <f t="shared" si="47"/>
        <v>8.5646375433299227E-2</v>
      </c>
      <c r="AA81" s="24">
        <f t="shared" si="47"/>
        <v>2.808225660652286E-2</v>
      </c>
      <c r="AB81" s="24">
        <f t="shared" ref="AB81:AN95" si="60">+E81/E80-1</f>
        <v>8.8048673765947383E-2</v>
      </c>
      <c r="AC81" s="24">
        <f t="shared" si="60"/>
        <v>3.5892209043231205E-2</v>
      </c>
      <c r="AD81" s="24">
        <f t="shared" si="60"/>
        <v>8.2536703802676081E-2</v>
      </c>
      <c r="AE81" s="24">
        <f t="shared" si="60"/>
        <v>6.2228092569494908E-2</v>
      </c>
      <c r="AF81" s="24">
        <f t="shared" si="60"/>
        <v>5.6314406657735239E-2</v>
      </c>
      <c r="AG81" s="24">
        <f t="shared" si="60"/>
        <v>6.3010368944721229E-2</v>
      </c>
      <c r="AH81" s="24">
        <f t="shared" si="60"/>
        <v>6.1753006127098109E-2</v>
      </c>
      <c r="AI81" s="24">
        <f t="shared" si="60"/>
        <v>2.4358429385264335E-2</v>
      </c>
      <c r="AJ81" s="24">
        <f t="shared" si="60"/>
        <v>9.7322836528922707E-2</v>
      </c>
      <c r="AK81" s="24">
        <f t="shared" si="60"/>
        <v>5.9875192421670942E-2</v>
      </c>
      <c r="AL81" s="24">
        <f t="shared" si="60"/>
        <v>9.9857524825426314E-2</v>
      </c>
      <c r="AM81" s="24">
        <f t="shared" si="60"/>
        <v>7.4708189281105897E-2</v>
      </c>
      <c r="AN81" s="24">
        <f t="shared" si="60"/>
        <v>4.2339725915621518E-2</v>
      </c>
      <c r="AO81" s="24">
        <f t="shared" si="45"/>
        <v>7.2254165799235048E-2</v>
      </c>
      <c r="AP81" s="24">
        <f t="shared" si="45"/>
        <v>8.1494605079446503E-2</v>
      </c>
      <c r="AQ81" s="24">
        <f t="shared" si="45"/>
        <v>8.2175615706210792E-2</v>
      </c>
      <c r="AR81" s="24">
        <f t="shared" si="39"/>
        <v>7.7670529437723568E-2</v>
      </c>
      <c r="AS81" s="24" t="e">
        <f t="shared" si="39"/>
        <v>#DIV/0!</v>
      </c>
      <c r="AT81" s="24">
        <f t="shared" si="39"/>
        <v>6.7574575229171208E-2</v>
      </c>
      <c r="AU81" s="21"/>
      <c r="AV81" s="24">
        <f t="shared" ref="AV81:BB95" si="61">+B81/B69-1</f>
        <v>1.0580270270234107</v>
      </c>
      <c r="AW81" s="24">
        <f t="shared" si="61"/>
        <v>1.0875295243929242</v>
      </c>
      <c r="AX81" s="24">
        <f t="shared" si="61"/>
        <v>1.1054065940481173</v>
      </c>
      <c r="AY81" s="24">
        <f t="shared" si="61"/>
        <v>1.1529091707220673</v>
      </c>
      <c r="AZ81" s="24">
        <f t="shared" si="61"/>
        <v>0.85291553893173333</v>
      </c>
      <c r="BA81" s="24">
        <f t="shared" si="61"/>
        <v>1.1040617137519138</v>
      </c>
      <c r="BB81" s="24">
        <f t="shared" si="61"/>
        <v>0.96255553635393354</v>
      </c>
      <c r="BC81" s="24">
        <f t="shared" si="59"/>
        <v>0.92608600796638552</v>
      </c>
      <c r="BD81" s="24">
        <f t="shared" si="42"/>
        <v>0.89250160119825117</v>
      </c>
      <c r="BE81" s="24">
        <f t="shared" si="42"/>
        <v>1.1128151006911358</v>
      </c>
      <c r="BF81" s="24">
        <f t="shared" si="42"/>
        <v>0.96177930207758355</v>
      </c>
      <c r="BG81" s="24">
        <f t="shared" si="42"/>
        <v>1.3097200138976661</v>
      </c>
      <c r="BH81" s="24">
        <f t="shared" si="42"/>
        <v>1.0895894942259079</v>
      </c>
      <c r="BI81" s="24">
        <f t="shared" si="42"/>
        <v>1.3565030707998798</v>
      </c>
      <c r="BJ81" s="24">
        <f t="shared" si="42"/>
        <v>1.0310598168969745</v>
      </c>
      <c r="BK81" s="24">
        <f t="shared" si="42"/>
        <v>0.97154275867369444</v>
      </c>
      <c r="BL81" s="24">
        <f t="shared" si="46"/>
        <v>1.0580440453166502</v>
      </c>
      <c r="BM81" s="24">
        <f t="shared" si="46"/>
        <v>1.1269590517122765</v>
      </c>
      <c r="BN81" s="24">
        <f t="shared" si="46"/>
        <v>1.1658111339132042</v>
      </c>
      <c r="BO81" s="24">
        <f t="shared" si="46"/>
        <v>1.1257014635306453</v>
      </c>
      <c r="BP81" s="24" t="e">
        <f t="shared" si="46"/>
        <v>#DIV/0!</v>
      </c>
      <c r="BQ81" s="24">
        <f t="shared" si="46"/>
        <v>1.0319421000387901</v>
      </c>
      <c r="BR81" s="21"/>
      <c r="BS81" s="35">
        <f t="shared" si="56"/>
        <v>45017</v>
      </c>
      <c r="BT81" s="24">
        <f t="shared" si="58"/>
        <v>2.6707216153459973E-2</v>
      </c>
      <c r="BU81" s="24">
        <f t="shared" si="49"/>
        <v>8.0417590470755233E-4</v>
      </c>
      <c r="BV81" s="24">
        <f t="shared" si="50"/>
        <v>1.0239525618017166E-2</v>
      </c>
      <c r="BW81" s="24">
        <f t="shared" si="48"/>
        <v>2.4662606634407026E-3</v>
      </c>
      <c r="BX81" s="24">
        <f t="shared" si="48"/>
        <v>4.8839907304830225E-3</v>
      </c>
      <c r="BY81" s="24">
        <f t="shared" si="48"/>
        <v>5.0143565133303463E-3</v>
      </c>
      <c r="BZ81" s="24">
        <f t="shared" si="48"/>
        <v>7.4323425440809988E-3</v>
      </c>
      <c r="CA81" s="24">
        <f t="shared" si="48"/>
        <v>1.0985276300469731E-3</v>
      </c>
      <c r="CB81" s="24">
        <f t="shared" si="48"/>
        <v>3.7295050599122845E-3</v>
      </c>
      <c r="CC81" s="24">
        <f t="shared" si="48"/>
        <v>3.8746999227075562E-4</v>
      </c>
      <c r="CD81" s="24">
        <f t="shared" si="48"/>
        <v>7.6950426935000508E-3</v>
      </c>
      <c r="CE81" s="24">
        <f t="shared" si="48"/>
        <v>1.7951875253455687E-3</v>
      </c>
      <c r="CF81" s="24">
        <f t="shared" si="57"/>
        <v>7.2253601028595391E-2</v>
      </c>
    </row>
    <row r="82" spans="1:84" x14ac:dyDescent="0.25">
      <c r="A82" s="31">
        <f>+[1]CUY!A83</f>
        <v>45047</v>
      </c>
      <c r="B82" s="17">
        <f>+[1]CUY!B83</f>
        <v>1652.9055000000001</v>
      </c>
      <c r="C82" s="17">
        <f>+[1]CUY!C83</f>
        <v>1824.7819</v>
      </c>
      <c r="D82" s="17">
        <f>+[1]CUY!D83</f>
        <v>1286.8222000000001</v>
      </c>
      <c r="E82" s="17">
        <f>+[1]CUY!E83</f>
        <v>1690.1715999999999</v>
      </c>
      <c r="F82" s="17">
        <f>+[1]CUY!F83</f>
        <v>1322.0041000000001</v>
      </c>
      <c r="G82" s="17">
        <f>+[1]CUY!G83</f>
        <v>1587.5483999999999</v>
      </c>
      <c r="H82" s="17">
        <f>+[1]CUY!H83</f>
        <v>1834.6177</v>
      </c>
      <c r="I82" s="17">
        <f>+[1]CUY!I83</f>
        <v>1730.9376999999999</v>
      </c>
      <c r="J82" s="17">
        <f>+[1]CUY!J83</f>
        <v>1112.9271000000001</v>
      </c>
      <c r="K82" s="17">
        <f>+[1]CUY!K83</f>
        <v>1454.982</v>
      </c>
      <c r="L82" s="17">
        <f>+[1]CUY!L83</f>
        <v>1129.1871000000001</v>
      </c>
      <c r="M82" s="17">
        <f>+[1]CUY!M83</f>
        <v>1947.8698999999999</v>
      </c>
      <c r="N82" s="17">
        <f>+[1]CUY!N83</f>
        <v>1351.3959</v>
      </c>
      <c r="O82" s="18">
        <f>+[1]CUY!R83</f>
        <v>1857.0337999999999</v>
      </c>
      <c r="P82" s="19">
        <f>+[1]CUY!S83</f>
        <v>1700.15</v>
      </c>
      <c r="Q82" s="20">
        <f>+[1]CUY!T83</f>
        <v>1384.1898000000001</v>
      </c>
      <c r="R82" s="18">
        <f t="shared" si="51"/>
        <v>1652.8916680900004</v>
      </c>
      <c r="S82" s="19">
        <f t="shared" si="52"/>
        <v>1700.5859174869108</v>
      </c>
      <c r="T82" s="19">
        <f t="shared" si="53"/>
        <v>1641.7071638554216</v>
      </c>
      <c r="U82" s="19">
        <f t="shared" si="54"/>
        <v>1566.8333779721527</v>
      </c>
      <c r="V82" s="19"/>
      <c r="W82" s="20">
        <f t="shared" si="55"/>
        <v>1602.0008556618209</v>
      </c>
      <c r="X82" s="21"/>
      <c r="Y82" s="41">
        <f t="shared" ref="Y82:AA95" si="62">+B82/B81-1</f>
        <v>7.4666967477925228E-2</v>
      </c>
      <c r="Z82" s="24">
        <f t="shared" si="62"/>
        <v>6.7947861762586825E-2</v>
      </c>
      <c r="AA82" s="24">
        <f t="shared" si="62"/>
        <v>8.7834620880789194E-2</v>
      </c>
      <c r="AB82" s="24">
        <f t="shared" si="60"/>
        <v>5.9719076304691976E-2</v>
      </c>
      <c r="AC82" s="24">
        <f t="shared" si="60"/>
        <v>0.14978184218310364</v>
      </c>
      <c r="AD82" s="24">
        <f t="shared" si="60"/>
        <v>8.5023914223187447E-2</v>
      </c>
      <c r="AE82" s="24">
        <f t="shared" si="60"/>
        <v>0.10574205840945017</v>
      </c>
      <c r="AF82" s="24">
        <f t="shared" si="60"/>
        <v>4.7346611294263763E-2</v>
      </c>
      <c r="AG82" s="24">
        <f t="shared" si="60"/>
        <v>5.9189844663869895E-2</v>
      </c>
      <c r="AH82" s="24">
        <f t="shared" si="60"/>
        <v>6.3000159634644781E-2</v>
      </c>
      <c r="AI82" s="24">
        <f t="shared" si="60"/>
        <v>8.2171820602383372E-2</v>
      </c>
      <c r="AJ82" s="24">
        <f t="shared" si="60"/>
        <v>7.2118666144662003E-2</v>
      </c>
      <c r="AK82" s="24">
        <f t="shared" si="60"/>
        <v>7.6204063690067603E-2</v>
      </c>
      <c r="AL82" s="24">
        <f t="shared" si="60"/>
        <v>6.9961904979201961E-2</v>
      </c>
      <c r="AM82" s="24">
        <f t="shared" si="60"/>
        <v>7.1226024060007997E-2</v>
      </c>
      <c r="AN82" s="24">
        <f t="shared" si="60"/>
        <v>9.230718726380327E-2</v>
      </c>
      <c r="AO82" s="24">
        <f t="shared" si="45"/>
        <v>7.4664926575201074E-2</v>
      </c>
      <c r="AP82" s="24">
        <f t="shared" si="45"/>
        <v>6.9222868221572753E-2</v>
      </c>
      <c r="AQ82" s="24">
        <f t="shared" si="45"/>
        <v>6.8911276730600601E-2</v>
      </c>
      <c r="AR82" s="24">
        <f t="shared" si="39"/>
        <v>6.7939939003226257E-2</v>
      </c>
      <c r="AS82" s="24" t="e">
        <f t="shared" si="39"/>
        <v>#DIV/0!</v>
      </c>
      <c r="AT82" s="24">
        <f t="shared" si="39"/>
        <v>6.8735152956003631E-2</v>
      </c>
      <c r="AU82" s="21"/>
      <c r="AV82" s="24">
        <f t="shared" si="61"/>
        <v>1.1019996080621191</v>
      </c>
      <c r="AW82" s="24">
        <f t="shared" si="61"/>
        <v>1.1431596203488024</v>
      </c>
      <c r="AX82" s="24">
        <f t="shared" si="61"/>
        <v>1.1504018732304151</v>
      </c>
      <c r="AY82" s="24">
        <f t="shared" si="61"/>
        <v>1.1029654152057828</v>
      </c>
      <c r="AZ82" s="24">
        <f t="shared" si="61"/>
        <v>1.0883711576933335</v>
      </c>
      <c r="BA82" s="24">
        <f t="shared" si="61"/>
        <v>1.182456608242767</v>
      </c>
      <c r="BB82" s="24">
        <f t="shared" si="61"/>
        <v>1.0345006777352519</v>
      </c>
      <c r="BC82" s="24">
        <f t="shared" si="59"/>
        <v>0.90052454608657895</v>
      </c>
      <c r="BD82" s="24">
        <f t="shared" si="42"/>
        <v>0.93749422238981306</v>
      </c>
      <c r="BE82" s="24">
        <f t="shared" si="42"/>
        <v>1.1549615753008431</v>
      </c>
      <c r="BF82" s="24">
        <f t="shared" si="42"/>
        <v>1.0402797231605838</v>
      </c>
      <c r="BG82" s="24">
        <f t="shared" si="42"/>
        <v>1.3223054212046845</v>
      </c>
      <c r="BH82" s="24">
        <f t="shared" si="42"/>
        <v>1.1378093952214736</v>
      </c>
      <c r="BI82" s="24">
        <f t="shared" si="42"/>
        <v>1.4350501851168298</v>
      </c>
      <c r="BJ82" s="24">
        <f t="shared" si="42"/>
        <v>1.0588460749927857</v>
      </c>
      <c r="BK82" s="24">
        <f t="shared" si="42"/>
        <v>1.0609842619866505</v>
      </c>
      <c r="BL82" s="24">
        <f t="shared" si="46"/>
        <v>1.1020134192569393</v>
      </c>
      <c r="BM82" s="24">
        <f t="shared" si="46"/>
        <v>1.1602219176898338</v>
      </c>
      <c r="BN82" s="24">
        <f t="shared" si="46"/>
        <v>1.1767234031067271</v>
      </c>
      <c r="BO82" s="24">
        <f t="shared" si="46"/>
        <v>1.1360128636023323</v>
      </c>
      <c r="BP82" s="24" t="e">
        <f t="shared" si="46"/>
        <v>#DIV/0!</v>
      </c>
      <c r="BQ82" s="24">
        <f t="shared" si="46"/>
        <v>1.0461154881842782</v>
      </c>
      <c r="BR82" s="21"/>
      <c r="BS82" s="35">
        <f t="shared" si="56"/>
        <v>45047</v>
      </c>
      <c r="BT82" s="24">
        <f t="shared" si="58"/>
        <v>2.1452932058049649E-2</v>
      </c>
      <c r="BU82" s="24">
        <f t="shared" si="49"/>
        <v>2.4116567266750442E-3</v>
      </c>
      <c r="BV82" s="24">
        <f t="shared" si="50"/>
        <v>7.0472757747894561E-3</v>
      </c>
      <c r="BW82" s="24">
        <f t="shared" si="48"/>
        <v>9.942952505846642E-3</v>
      </c>
      <c r="BX82" s="24">
        <f t="shared" si="48"/>
        <v>5.0794217922152706E-3</v>
      </c>
      <c r="BY82" s="24">
        <f t="shared" si="48"/>
        <v>8.4410622971880893E-3</v>
      </c>
      <c r="BZ82" s="24">
        <f t="shared" si="48"/>
        <v>6.1558942644091928E-3</v>
      </c>
      <c r="CA82" s="24">
        <f t="shared" si="48"/>
        <v>1.0230256107844741E-3</v>
      </c>
      <c r="CB82" s="24">
        <f t="shared" si="48"/>
        <v>3.767567908466682E-3</v>
      </c>
      <c r="CC82" s="24">
        <f t="shared" si="48"/>
        <v>1.2487240899755083E-3</v>
      </c>
      <c r="CD82" s="24">
        <f t="shared" si="48"/>
        <v>5.8355423022333928E-3</v>
      </c>
      <c r="CE82" s="24">
        <f t="shared" si="48"/>
        <v>2.258388225969939E-3</v>
      </c>
      <c r="CF82" s="24">
        <f t="shared" si="57"/>
        <v>7.4664443556603344E-2</v>
      </c>
    </row>
    <row r="83" spans="1:84" x14ac:dyDescent="0.25">
      <c r="A83" s="31">
        <f>+[1]CUY!A84</f>
        <v>45078</v>
      </c>
      <c r="B83" s="17">
        <f>+[1]CUY!B84</f>
        <v>1740.5995</v>
      </c>
      <c r="C83" s="17">
        <f>+[1]CUY!C84</f>
        <v>1902.0314000000001</v>
      </c>
      <c r="D83" s="17">
        <f>+[1]CUY!D84</f>
        <v>1337.5168000000001</v>
      </c>
      <c r="E83" s="17">
        <f>+[1]CUY!E84</f>
        <v>1761.5045</v>
      </c>
      <c r="F83" s="17">
        <f>+[1]CUY!F84</f>
        <v>1366.4972</v>
      </c>
      <c r="G83" s="17">
        <f>+[1]CUY!G84</f>
        <v>1699.8320000000001</v>
      </c>
      <c r="H83" s="17">
        <f>+[1]CUY!H84</f>
        <v>2008.9712999999999</v>
      </c>
      <c r="I83" s="17">
        <f>+[1]CUY!I84</f>
        <v>1834.6311000000001</v>
      </c>
      <c r="J83" s="17">
        <f>+[1]CUY!J84</f>
        <v>1190.6011000000001</v>
      </c>
      <c r="K83" s="17">
        <f>+[1]CUY!K84</f>
        <v>1562.8951</v>
      </c>
      <c r="L83" s="17">
        <f>+[1]CUY!L84</f>
        <v>1218.0232000000001</v>
      </c>
      <c r="M83" s="17">
        <f>+[1]CUY!M84</f>
        <v>2025.1832999999999</v>
      </c>
      <c r="N83" s="17">
        <f>+[1]CUY!N84</f>
        <v>1430.1411000000001</v>
      </c>
      <c r="O83" s="18">
        <f>+[1]CUY!R84</f>
        <v>1911.7411</v>
      </c>
      <c r="P83" s="19">
        <f>+[1]CUY!S84</f>
        <v>1800.5197000000001</v>
      </c>
      <c r="Q83" s="20">
        <f>+[1]CUY!T84</f>
        <v>1449.3110999999999</v>
      </c>
      <c r="R83" s="18">
        <f t="shared" si="51"/>
        <v>1740.5861822099998</v>
      </c>
      <c r="S83" s="19">
        <f t="shared" si="52"/>
        <v>1781.8714495736717</v>
      </c>
      <c r="T83" s="19">
        <f t="shared" si="53"/>
        <v>1729.4159219736086</v>
      </c>
      <c r="U83" s="19">
        <f t="shared" si="54"/>
        <v>1657.0843782577654</v>
      </c>
      <c r="V83" s="19"/>
      <c r="W83" s="20">
        <f t="shared" si="55"/>
        <v>1706.5981276970163</v>
      </c>
      <c r="X83" s="21"/>
      <c r="Y83" s="41">
        <f t="shared" si="62"/>
        <v>5.3054454716255695E-2</v>
      </c>
      <c r="Z83" s="24">
        <f t="shared" si="62"/>
        <v>4.2333552300140687E-2</v>
      </c>
      <c r="AA83" s="24">
        <f t="shared" si="62"/>
        <v>3.9395186063778009E-2</v>
      </c>
      <c r="AB83" s="24">
        <f t="shared" si="60"/>
        <v>4.2204531184880878E-2</v>
      </c>
      <c r="AC83" s="24">
        <f t="shared" si="60"/>
        <v>3.3655795772494113E-2</v>
      </c>
      <c r="AD83" s="24">
        <f t="shared" si="60"/>
        <v>7.0727670413072374E-2</v>
      </c>
      <c r="AE83" s="24">
        <f t="shared" si="60"/>
        <v>9.5035385301253772E-2</v>
      </c>
      <c r="AF83" s="24">
        <f t="shared" si="60"/>
        <v>5.9905911113958599E-2</v>
      </c>
      <c r="AG83" s="24">
        <f t="shared" si="60"/>
        <v>6.9792531783977596E-2</v>
      </c>
      <c r="AH83" s="24">
        <f t="shared" si="60"/>
        <v>7.4167996580026374E-2</v>
      </c>
      <c r="AI83" s="24">
        <f t="shared" si="60"/>
        <v>7.8672613245404532E-2</v>
      </c>
      <c r="AJ83" s="24">
        <f t="shared" si="60"/>
        <v>3.9691254533991138E-2</v>
      </c>
      <c r="AK83" s="24">
        <f t="shared" si="60"/>
        <v>5.8269527086770134E-2</v>
      </c>
      <c r="AL83" s="24">
        <f t="shared" si="60"/>
        <v>2.9459506875965324E-2</v>
      </c>
      <c r="AM83" s="24">
        <f t="shared" si="60"/>
        <v>5.9035790959621082E-2</v>
      </c>
      <c r="AN83" s="24">
        <f t="shared" si="60"/>
        <v>4.7046510529119567E-2</v>
      </c>
      <c r="AO83" s="24">
        <f t="shared" si="45"/>
        <v>5.3055209735151543E-2</v>
      </c>
      <c r="AP83" s="24">
        <f t="shared" si="45"/>
        <v>4.7798544755023542E-2</v>
      </c>
      <c r="AQ83" s="24">
        <f t="shared" si="45"/>
        <v>5.3425336776998567E-2</v>
      </c>
      <c r="AR83" s="24">
        <f t="shared" si="39"/>
        <v>5.7600892063212505E-2</v>
      </c>
      <c r="AS83" s="24" t="e">
        <f t="shared" si="39"/>
        <v>#DIV/0!</v>
      </c>
      <c r="AT83" s="24">
        <f t="shared" si="39"/>
        <v>6.5291645547832067E-2</v>
      </c>
      <c r="AU83" s="21"/>
      <c r="AV83" s="24">
        <f t="shared" si="61"/>
        <v>1.1021804180014136</v>
      </c>
      <c r="AW83" s="24">
        <f t="shared" si="61"/>
        <v>1.1365500274141129</v>
      </c>
      <c r="AX83" s="24">
        <f t="shared" si="61"/>
        <v>1.1127344078999952</v>
      </c>
      <c r="AY83" s="24">
        <f t="shared" si="61"/>
        <v>1.0954545822234532</v>
      </c>
      <c r="AZ83" s="24">
        <f t="shared" si="61"/>
        <v>1.0248986733589471</v>
      </c>
      <c r="BA83" s="24">
        <f t="shared" si="61"/>
        <v>1.1971137670666372</v>
      </c>
      <c r="BB83" s="24">
        <f t="shared" si="61"/>
        <v>1.0787426334992971</v>
      </c>
      <c r="BC83" s="24">
        <f t="shared" si="59"/>
        <v>0.90235750006714044</v>
      </c>
      <c r="BD83" s="24">
        <f t="shared" si="42"/>
        <v>1.0631667032303969</v>
      </c>
      <c r="BE83" s="24">
        <f t="shared" si="42"/>
        <v>1.2146647285514525</v>
      </c>
      <c r="BF83" s="24">
        <f t="shared" ref="BF83:BK95" si="63">+L83/L71-1</f>
        <v>1.1109594838681054</v>
      </c>
      <c r="BG83" s="24">
        <f t="shared" si="63"/>
        <v>1.2731600575141626</v>
      </c>
      <c r="BH83" s="24">
        <f t="shared" si="63"/>
        <v>1.1614682689979605</v>
      </c>
      <c r="BI83" s="24">
        <f t="shared" si="63"/>
        <v>1.3405668930214851</v>
      </c>
      <c r="BJ83" s="24">
        <f t="shared" si="63"/>
        <v>1.0804411896734987</v>
      </c>
      <c r="BK83" s="24">
        <f t="shared" si="63"/>
        <v>1.0337717469689061</v>
      </c>
      <c r="BL83" s="24">
        <f t="shared" si="46"/>
        <v>1.102198178352261</v>
      </c>
      <c r="BM83" s="24">
        <f t="shared" si="46"/>
        <v>1.1566702003287124</v>
      </c>
      <c r="BN83" s="24">
        <f t="shared" si="46"/>
        <v>1.1786545524324805</v>
      </c>
      <c r="BO83" s="24">
        <f t="shared" si="46"/>
        <v>1.151915289030816</v>
      </c>
      <c r="BP83" s="24" t="e">
        <f t="shared" si="46"/>
        <v>#DIV/0!</v>
      </c>
      <c r="BQ83" s="24">
        <f t="shared" si="46"/>
        <v>1.0680545854516357</v>
      </c>
      <c r="BR83" s="21"/>
      <c r="BS83" s="35">
        <f t="shared" si="56"/>
        <v>45078</v>
      </c>
      <c r="BT83" s="24">
        <f t="shared" si="58"/>
        <v>1.3282252312670044E-2</v>
      </c>
      <c r="BU83" s="24">
        <f t="shared" si="49"/>
        <v>1.0949187476235037E-3</v>
      </c>
      <c r="BV83" s="24">
        <f t="shared" si="50"/>
        <v>4.9111603899920546E-3</v>
      </c>
      <c r="BW83" s="24">
        <f t="shared" si="48"/>
        <v>2.390328594102925E-3</v>
      </c>
      <c r="BX83" s="24">
        <f t="shared" si="48"/>
        <v>4.2660697057393861E-3</v>
      </c>
      <c r="BY83" s="24">
        <f t="shared" si="48"/>
        <v>7.8057495724952169E-3</v>
      </c>
      <c r="BZ83" s="24">
        <f t="shared" si="48"/>
        <v>7.5908159298883155E-3</v>
      </c>
      <c r="CA83" s="24">
        <f t="shared" si="48"/>
        <v>1.188907774824392E-3</v>
      </c>
      <c r="CB83" s="24">
        <f t="shared" si="48"/>
        <v>4.3872806521606947E-3</v>
      </c>
      <c r="CC83" s="24">
        <f t="shared" si="48"/>
        <v>1.2038974036930722E-3</v>
      </c>
      <c r="CD83" s="24">
        <f t="shared" si="48"/>
        <v>3.2040354999121243E-3</v>
      </c>
      <c r="CE83" s="24">
        <f t="shared" si="48"/>
        <v>1.7293491733193472E-3</v>
      </c>
      <c r="CF83" s="24">
        <f t="shared" si="57"/>
        <v>5.3054765756421082E-2</v>
      </c>
    </row>
    <row r="84" spans="1:84" x14ac:dyDescent="0.25">
      <c r="A84" s="31">
        <f>+[1]CUY!A85</f>
        <v>45108</v>
      </c>
      <c r="B84" s="17">
        <f>+[1]CUY!B85</f>
        <v>1850.3918000000001</v>
      </c>
      <c r="C84" s="17">
        <f>+[1]CUY!C85</f>
        <v>2011.9630999999999</v>
      </c>
      <c r="D84" s="17">
        <f>+[1]CUY!D85</f>
        <v>1455.6482000000001</v>
      </c>
      <c r="E84" s="17">
        <f>+[1]CUY!E85</f>
        <v>1824.2079000000001</v>
      </c>
      <c r="F84" s="17">
        <f>+[1]CUY!F85</f>
        <v>1437.7791999999999</v>
      </c>
      <c r="G84" s="17">
        <f>+[1]CUY!G85</f>
        <v>1799.5463999999999</v>
      </c>
      <c r="H84" s="17">
        <f>+[1]CUY!H85</f>
        <v>2204.7714000000001</v>
      </c>
      <c r="I84" s="17">
        <f>+[1]CUY!I85</f>
        <v>1945.3996</v>
      </c>
      <c r="J84" s="17">
        <f>+[1]CUY!J85</f>
        <v>1320.9704999999999</v>
      </c>
      <c r="K84" s="17">
        <f>+[1]CUY!K85</f>
        <v>1707.4437</v>
      </c>
      <c r="L84" s="17">
        <f>+[1]CUY!L85</f>
        <v>1281.1652999999999</v>
      </c>
      <c r="M84" s="17">
        <f>+[1]CUY!M85</f>
        <v>2157.8240999999998</v>
      </c>
      <c r="N84" s="17">
        <f>+[1]CUY!N85</f>
        <v>1518.2757999999999</v>
      </c>
      <c r="O84" s="18">
        <f>+[1]CUY!R85</f>
        <v>2037.6546000000001</v>
      </c>
      <c r="P84" s="19">
        <f>+[1]CUY!S85</f>
        <v>1915.1279999999999</v>
      </c>
      <c r="Q84" s="20">
        <f>+[1]CUY!T85</f>
        <v>1534.3566000000001</v>
      </c>
      <c r="R84" s="18">
        <f t="shared" si="51"/>
        <v>1850.3773902599999</v>
      </c>
      <c r="S84" s="19">
        <f t="shared" si="52"/>
        <v>1887.864630860134</v>
      </c>
      <c r="T84" s="19">
        <f t="shared" si="53"/>
        <v>1830.9551117900176</v>
      </c>
      <c r="U84" s="19">
        <f t="shared" si="54"/>
        <v>1751.0174977508036</v>
      </c>
      <c r="V84" s="19"/>
      <c r="W84" s="20">
        <f t="shared" si="55"/>
        <v>1819.2905368974752</v>
      </c>
      <c r="X84" s="21"/>
      <c r="Y84" s="41">
        <f t="shared" si="62"/>
        <v>6.3077290324396795E-2</v>
      </c>
      <c r="Z84" s="24">
        <f t="shared" si="62"/>
        <v>5.7796995359803205E-2</v>
      </c>
      <c r="AA84" s="24">
        <f t="shared" si="62"/>
        <v>8.8321432672845646E-2</v>
      </c>
      <c r="AB84" s="24">
        <f t="shared" si="60"/>
        <v>3.5596502875808733E-2</v>
      </c>
      <c r="AC84" s="24">
        <f t="shared" si="60"/>
        <v>5.2164029315244775E-2</v>
      </c>
      <c r="AD84" s="24">
        <f t="shared" si="60"/>
        <v>5.8661326531092461E-2</v>
      </c>
      <c r="AE84" s="24">
        <f t="shared" si="60"/>
        <v>9.7462865696488654E-2</v>
      </c>
      <c r="AF84" s="24">
        <f t="shared" si="60"/>
        <v>6.0376442980826006E-2</v>
      </c>
      <c r="AG84" s="24">
        <f t="shared" si="60"/>
        <v>0.10949880694717962</v>
      </c>
      <c r="AH84" s="24">
        <f t="shared" si="60"/>
        <v>9.2487717185881557E-2</v>
      </c>
      <c r="AI84" s="24">
        <f t="shared" si="60"/>
        <v>5.1839817172611991E-2</v>
      </c>
      <c r="AJ84" s="24">
        <f t="shared" si="60"/>
        <v>6.5495701055800604E-2</v>
      </c>
      <c r="AK84" s="24">
        <f t="shared" si="60"/>
        <v>6.1626576566465863E-2</v>
      </c>
      <c r="AL84" s="24">
        <f t="shared" si="60"/>
        <v>6.5863259413107889E-2</v>
      </c>
      <c r="AM84" s="24">
        <f t="shared" si="60"/>
        <v>6.3652899771104998E-2</v>
      </c>
      <c r="AN84" s="24">
        <f t="shared" si="60"/>
        <v>5.8679948011162164E-2</v>
      </c>
      <c r="AO84" s="24">
        <f t="shared" si="45"/>
        <v>6.3077145603097629E-2</v>
      </c>
      <c r="AP84" s="24">
        <f t="shared" si="45"/>
        <v>5.9484190799410364E-2</v>
      </c>
      <c r="AQ84" s="24">
        <f t="shared" si="45"/>
        <v>5.8712995830715098E-2</v>
      </c>
      <c r="AR84" s="24">
        <f t="shared" si="39"/>
        <v>5.6685779387889879E-2</v>
      </c>
      <c r="AS84" s="24" t="e">
        <f t="shared" si="39"/>
        <v>#DIV/0!</v>
      </c>
      <c r="AT84" s="24">
        <f t="shared" si="39"/>
        <v>6.6033360386098972E-2</v>
      </c>
      <c r="AU84" s="21"/>
      <c r="AV84" s="24">
        <f t="shared" si="61"/>
        <v>1.0821292453924642</v>
      </c>
      <c r="AW84" s="24">
        <f t="shared" si="61"/>
        <v>1.132478863482389</v>
      </c>
      <c r="AX84" s="24">
        <f t="shared" si="61"/>
        <v>1.1721709290901297</v>
      </c>
      <c r="AY84" s="24">
        <f t="shared" si="61"/>
        <v>0.99059322738560796</v>
      </c>
      <c r="AZ84" s="24">
        <f t="shared" si="61"/>
        <v>1.0319977138635044</v>
      </c>
      <c r="BA84" s="24">
        <f t="shared" si="61"/>
        <v>1.1379247256054166</v>
      </c>
      <c r="BB84" s="24">
        <f t="shared" si="61"/>
        <v>1.13616586969568</v>
      </c>
      <c r="BC84" s="24">
        <f t="shared" si="59"/>
        <v>0.88203432725288611</v>
      </c>
      <c r="BD84" s="24">
        <f t="shared" si="59"/>
        <v>1.133355458709929</v>
      </c>
      <c r="BE84" s="24">
        <f t="shared" si="59"/>
        <v>1.1452804159279917</v>
      </c>
      <c r="BF84" s="24">
        <f t="shared" si="63"/>
        <v>1.0441568669623424</v>
      </c>
      <c r="BG84" s="24">
        <f t="shared" si="63"/>
        <v>1.2329660884351488</v>
      </c>
      <c r="BH84" s="24">
        <f t="shared" si="63"/>
        <v>1.1351759639172996</v>
      </c>
      <c r="BI84" s="24">
        <f t="shared" si="63"/>
        <v>1.2253951674309431</v>
      </c>
      <c r="BJ84" s="24">
        <f t="shared" si="63"/>
        <v>1.0701197270737675</v>
      </c>
      <c r="BK84" s="24">
        <f t="shared" si="63"/>
        <v>1.0319019214093621</v>
      </c>
      <c r="BL84" s="24">
        <f t="shared" si="46"/>
        <v>1.0821400590303805</v>
      </c>
      <c r="BM84" s="24">
        <f t="shared" si="46"/>
        <v>1.1221317535214559</v>
      </c>
      <c r="BN84" s="24">
        <f t="shared" si="46"/>
        <v>1.1090086217720656</v>
      </c>
      <c r="BO84" s="24">
        <f t="shared" si="46"/>
        <v>1.074305676437477</v>
      </c>
      <c r="BP84" s="24" t="e">
        <f t="shared" si="46"/>
        <v>#DIV/0!</v>
      </c>
      <c r="BQ84" s="24">
        <f t="shared" si="46"/>
        <v>1.034054113106623</v>
      </c>
      <c r="BR84" s="21"/>
      <c r="BS84" s="35">
        <f t="shared" si="56"/>
        <v>45108</v>
      </c>
      <c r="BT84" s="24">
        <f t="shared" si="58"/>
        <v>1.7949326734840475E-2</v>
      </c>
      <c r="BU84" s="24">
        <f t="shared" si="49"/>
        <v>2.4228956632470593E-3</v>
      </c>
      <c r="BV84" s="24">
        <f t="shared" si="50"/>
        <v>4.0995340513426621E-3</v>
      </c>
      <c r="BW84" s="24">
        <f t="shared" si="48"/>
        <v>3.6365870494619776E-3</v>
      </c>
      <c r="BX84" s="24">
        <f t="shared" si="48"/>
        <v>3.5976480057589291E-3</v>
      </c>
      <c r="BY84" s="24">
        <f t="shared" si="48"/>
        <v>8.3242626462894029E-3</v>
      </c>
      <c r="BZ84" s="24">
        <f t="shared" si="48"/>
        <v>7.7002139205486321E-3</v>
      </c>
      <c r="CA84" s="24">
        <f t="shared" si="48"/>
        <v>1.8949481601023067E-3</v>
      </c>
      <c r="CB84" s="24">
        <f t="shared" si="48"/>
        <v>5.5806438643697213E-3</v>
      </c>
      <c r="CC84" s="24">
        <f t="shared" si="48"/>
        <v>8.125838482660689E-4</v>
      </c>
      <c r="CD84" s="24">
        <f t="shared" si="48"/>
        <v>5.2199801275365151E-3</v>
      </c>
      <c r="CE84" s="24">
        <f t="shared" si="48"/>
        <v>1.8380389113061299E-3</v>
      </c>
      <c r="CF84" s="24">
        <f t="shared" si="57"/>
        <v>6.3076662983069881E-2</v>
      </c>
    </row>
    <row r="85" spans="1:84" x14ac:dyDescent="0.25">
      <c r="A85" s="31">
        <f>+[1]CUY!A86</f>
        <v>45139</v>
      </c>
      <c r="B85" s="17">
        <f>+[1]CUY!B86</f>
        <v>2078.4830999999999</v>
      </c>
      <c r="C85" s="17">
        <f>+[1]CUY!C86</f>
        <v>2331.5672</v>
      </c>
      <c r="D85" s="17">
        <f>+[1]CUY!D86</f>
        <v>1582.5716</v>
      </c>
      <c r="E85" s="17">
        <f>+[1]CUY!E86</f>
        <v>1980.5758000000001</v>
      </c>
      <c r="F85" s="17">
        <f>+[1]CUY!F86</f>
        <v>1538.0207</v>
      </c>
      <c r="G85" s="17">
        <f>+[1]CUY!G86</f>
        <v>1998.9440999999999</v>
      </c>
      <c r="H85" s="17">
        <f>+[1]CUY!H86</f>
        <v>2496.8252000000002</v>
      </c>
      <c r="I85" s="17">
        <f>+[1]CUY!I86</f>
        <v>2163.8379</v>
      </c>
      <c r="J85" s="17">
        <f>+[1]CUY!J86</f>
        <v>1368.0930000000001</v>
      </c>
      <c r="K85" s="17">
        <f>+[1]CUY!K86</f>
        <v>1928.5594000000001</v>
      </c>
      <c r="L85" s="17">
        <f>+[1]CUY!L86</f>
        <v>1391.9384</v>
      </c>
      <c r="M85" s="17">
        <f>+[1]CUY!M86</f>
        <v>2475.4803000000002</v>
      </c>
      <c r="N85" s="17">
        <f>+[1]CUY!N86</f>
        <v>1660.8388</v>
      </c>
      <c r="O85" s="18">
        <f>+[1]CUY!R86</f>
        <v>2246.4987000000001</v>
      </c>
      <c r="P85" s="19">
        <f>+[1]CUY!S86</f>
        <v>2177.4203000000002</v>
      </c>
      <c r="Q85" s="20">
        <f>+[1]CUY!T86</f>
        <v>1662.1765</v>
      </c>
      <c r="R85" s="18">
        <f t="shared" si="51"/>
        <v>2078.4683224699997</v>
      </c>
      <c r="S85" s="19">
        <f t="shared" si="52"/>
        <v>2138.3851317127887</v>
      </c>
      <c r="T85" s="19">
        <f t="shared" si="53"/>
        <v>2037.8119798909929</v>
      </c>
      <c r="U85" s="19">
        <f t="shared" si="54"/>
        <v>1930.7777780792576</v>
      </c>
      <c r="V85" s="19"/>
      <c r="W85" s="20">
        <f t="shared" si="55"/>
        <v>2014.5227226472839</v>
      </c>
      <c r="X85" s="21"/>
      <c r="Y85" s="41">
        <f t="shared" si="62"/>
        <v>0.12326648875119295</v>
      </c>
      <c r="Z85" s="24">
        <f t="shared" si="62"/>
        <v>0.15885186959939768</v>
      </c>
      <c r="AA85" s="24">
        <f t="shared" si="62"/>
        <v>8.7193732661504209E-2</v>
      </c>
      <c r="AB85" s="24">
        <f t="shared" si="60"/>
        <v>8.5718245162736073E-2</v>
      </c>
      <c r="AC85" s="24">
        <f t="shared" si="60"/>
        <v>6.9719676011448906E-2</v>
      </c>
      <c r="AD85" s="24">
        <f t="shared" si="60"/>
        <v>0.11080442271452395</v>
      </c>
      <c r="AE85" s="24">
        <f t="shared" si="60"/>
        <v>0.13246443599549607</v>
      </c>
      <c r="AF85" s="24">
        <f t="shared" si="60"/>
        <v>0.11228454041010383</v>
      </c>
      <c r="AG85" s="24">
        <f t="shared" si="60"/>
        <v>3.5672636141382608E-2</v>
      </c>
      <c r="AH85" s="24">
        <f t="shared" si="60"/>
        <v>0.12950101956509608</v>
      </c>
      <c r="AI85" s="24">
        <f t="shared" si="60"/>
        <v>8.6462769480253776E-2</v>
      </c>
      <c r="AJ85" s="24">
        <f t="shared" si="60"/>
        <v>0.14721135054520906</v>
      </c>
      <c r="AK85" s="24">
        <f t="shared" si="60"/>
        <v>9.3897959777795359E-2</v>
      </c>
      <c r="AL85" s="24">
        <f t="shared" si="60"/>
        <v>0.1024923949328802</v>
      </c>
      <c r="AM85" s="24">
        <f t="shared" si="60"/>
        <v>0.13695810410583542</v>
      </c>
      <c r="AN85" s="24">
        <f t="shared" si="60"/>
        <v>8.3305210796499329E-2</v>
      </c>
      <c r="AO85" s="24">
        <f t="shared" si="45"/>
        <v>0.12326724991919114</v>
      </c>
      <c r="AP85" s="24">
        <f t="shared" si="45"/>
        <v>0.13270045783871409</v>
      </c>
      <c r="AQ85" s="24">
        <f t="shared" si="45"/>
        <v>0.11297757480178938</v>
      </c>
      <c r="AR85" s="24">
        <f t="shared" si="39"/>
        <v>0.10266047058887628</v>
      </c>
      <c r="AS85" s="24" t="e">
        <f t="shared" si="39"/>
        <v>#DIV/0!</v>
      </c>
      <c r="AT85" s="24">
        <f t="shared" si="39"/>
        <v>0.10731226364907487</v>
      </c>
      <c r="AU85" s="21"/>
      <c r="AV85" s="24">
        <f t="shared" si="61"/>
        <v>1.1969933133063724</v>
      </c>
      <c r="AW85" s="24">
        <f t="shared" si="61"/>
        <v>1.3012886845200331</v>
      </c>
      <c r="AX85" s="24">
        <f t="shared" si="61"/>
        <v>1.2154693943775681</v>
      </c>
      <c r="AY85" s="24">
        <f t="shared" si="61"/>
        <v>0.9867380654576301</v>
      </c>
      <c r="AZ85" s="24">
        <f t="shared" si="61"/>
        <v>1.0590407944309721</v>
      </c>
      <c r="BA85" s="24">
        <f t="shared" si="61"/>
        <v>1.1995280840496303</v>
      </c>
      <c r="BB85" s="24">
        <f t="shared" si="61"/>
        <v>1.3159901421145404</v>
      </c>
      <c r="BC85" s="24">
        <f t="shared" si="59"/>
        <v>1.0235318662812816</v>
      </c>
      <c r="BD85" s="24">
        <f t="shared" si="59"/>
        <v>1.1154705535074068</v>
      </c>
      <c r="BE85" s="24">
        <f t="shared" si="59"/>
        <v>1.2914817606165059</v>
      </c>
      <c r="BF85" s="24">
        <f t="shared" si="63"/>
        <v>1.0610024496216592</v>
      </c>
      <c r="BG85" s="24">
        <f t="shared" si="63"/>
        <v>1.3993817484057387</v>
      </c>
      <c r="BH85" s="24">
        <f t="shared" si="63"/>
        <v>1.1632744290732706</v>
      </c>
      <c r="BI85" s="24">
        <f t="shared" si="63"/>
        <v>1.2237959669731713</v>
      </c>
      <c r="BJ85" s="24">
        <f t="shared" si="63"/>
        <v>1.2162674796365658</v>
      </c>
      <c r="BK85" s="24">
        <f t="shared" si="63"/>
        <v>1.099950703143477</v>
      </c>
      <c r="BL85" s="24">
        <f t="shared" si="46"/>
        <v>1.1970027580212288</v>
      </c>
      <c r="BM85" s="24">
        <f t="shared" si="46"/>
        <v>1.2368977495621785</v>
      </c>
      <c r="BN85" s="24">
        <f t="shared" si="46"/>
        <v>1.1816360885068984</v>
      </c>
      <c r="BO85" s="24">
        <f t="shared" si="46"/>
        <v>1.1212757145272731</v>
      </c>
      <c r="BP85" s="24" t="e">
        <f t="shared" si="46"/>
        <v>#DIV/0!</v>
      </c>
      <c r="BQ85" s="24">
        <f t="shared" si="46"/>
        <v>1.1250691829011159</v>
      </c>
      <c r="BR85" s="21"/>
      <c r="BS85" s="35">
        <f t="shared" si="56"/>
        <v>45139</v>
      </c>
      <c r="BT85" s="24">
        <f t="shared" si="58"/>
        <v>4.9087704139199058E-2</v>
      </c>
      <c r="BU85" s="24">
        <f t="shared" si="49"/>
        <v>2.4487599761304586E-3</v>
      </c>
      <c r="BV85" s="24">
        <f t="shared" si="50"/>
        <v>9.6167022681358603E-3</v>
      </c>
      <c r="BW85" s="24">
        <f t="shared" si="48"/>
        <v>4.8105731986058352E-3</v>
      </c>
      <c r="BX85" s="24">
        <f t="shared" si="48"/>
        <v>6.767310339356237E-3</v>
      </c>
      <c r="BY85" s="24">
        <f t="shared" si="48"/>
        <v>1.1679678433507978E-2</v>
      </c>
      <c r="BZ85" s="24">
        <f t="shared" si="48"/>
        <v>1.4284020443670362E-2</v>
      </c>
      <c r="CA85" s="24">
        <f t="shared" si="48"/>
        <v>6.4429557567213835E-4</v>
      </c>
      <c r="CB85" s="24">
        <f t="shared" si="48"/>
        <v>8.0301777385740694E-3</v>
      </c>
      <c r="CC85" s="24">
        <f t="shared" si="48"/>
        <v>1.3409686748503762E-3</v>
      </c>
      <c r="CD85" s="24">
        <f t="shared" si="48"/>
        <v>1.1759374257927443E-2</v>
      </c>
      <c r="CE85" s="24">
        <f t="shared" si="48"/>
        <v>2.7967249422527723E-3</v>
      </c>
      <c r="CF85" s="24">
        <f t="shared" si="57"/>
        <v>0.1232662899878826</v>
      </c>
    </row>
    <row r="86" spans="1:84" x14ac:dyDescent="0.25">
      <c r="A86" s="31">
        <f>+[1]CUY!A87</f>
        <v>45170</v>
      </c>
      <c r="B86" s="17">
        <f>+[1]CUY!B87</f>
        <v>2362.3625000000002</v>
      </c>
      <c r="C86" s="17">
        <f>+[1]CUY!C87</f>
        <v>2700.8154</v>
      </c>
      <c r="D86" s="17">
        <f>+[1]CUY!D87</f>
        <v>1785.7402999999999</v>
      </c>
      <c r="E86" s="17">
        <f>+[1]CUY!E87</f>
        <v>2305.6345000000001</v>
      </c>
      <c r="F86" s="17">
        <f>+[1]CUY!F87</f>
        <v>1677.2333000000001</v>
      </c>
      <c r="G86" s="17">
        <f>+[1]CUY!G87</f>
        <v>2289.3539000000001</v>
      </c>
      <c r="H86" s="17">
        <f>+[1]CUY!H87</f>
        <v>2832.9214999999999</v>
      </c>
      <c r="I86" s="17">
        <f>+[1]CUY!I87</f>
        <v>2418.922</v>
      </c>
      <c r="J86" s="17">
        <f>+[1]CUY!J87</f>
        <v>1500.2394999999999</v>
      </c>
      <c r="K86" s="17">
        <f>+[1]CUY!K87</f>
        <v>2201.768</v>
      </c>
      <c r="L86" s="17">
        <f>+[1]CUY!L87</f>
        <v>1475.8327999999999</v>
      </c>
      <c r="M86" s="17">
        <f>+[1]CUY!M87</f>
        <v>2739.5081</v>
      </c>
      <c r="N86" s="17">
        <f>+[1]CUY!N87</f>
        <v>1844.9184</v>
      </c>
      <c r="O86" s="18">
        <f>+[1]CUY!R87</f>
        <v>2555.1592999999998</v>
      </c>
      <c r="P86" s="19">
        <f>+[1]CUY!S87</f>
        <v>2497.0817999999999</v>
      </c>
      <c r="Q86" s="20">
        <f>+[1]CUY!T87</f>
        <v>1815.8003000000001</v>
      </c>
      <c r="R86" s="18">
        <f t="shared" si="51"/>
        <v>2362.3397328900005</v>
      </c>
      <c r="S86" s="19">
        <f t="shared" si="52"/>
        <v>2453.3447251757661</v>
      </c>
      <c r="T86" s="19">
        <f t="shared" si="53"/>
        <v>2319.9606522948939</v>
      </c>
      <c r="U86" s="19">
        <f t="shared" si="54"/>
        <v>2217.3580097822205</v>
      </c>
      <c r="V86" s="19"/>
      <c r="W86" s="20">
        <f t="shared" si="55"/>
        <v>2284.6642035386385</v>
      </c>
      <c r="X86" s="21"/>
      <c r="Y86" s="41">
        <f t="shared" si="62"/>
        <v>0.13658008573656444</v>
      </c>
      <c r="Z86" s="24">
        <f t="shared" si="62"/>
        <v>0.15836910040594154</v>
      </c>
      <c r="AA86" s="24">
        <f t="shared" si="62"/>
        <v>0.12837883606656408</v>
      </c>
      <c r="AB86" s="24">
        <f t="shared" si="60"/>
        <v>0.16412333221480346</v>
      </c>
      <c r="AC86" s="24">
        <f t="shared" si="60"/>
        <v>9.0514126370340842E-2</v>
      </c>
      <c r="AD86" s="24">
        <f t="shared" si="60"/>
        <v>0.14528160142147062</v>
      </c>
      <c r="AE86" s="24">
        <f t="shared" si="60"/>
        <v>0.13460946324956979</v>
      </c>
      <c r="AF86" s="24">
        <f t="shared" si="60"/>
        <v>0.11788503196103561</v>
      </c>
      <c r="AG86" s="24">
        <f t="shared" si="60"/>
        <v>9.6591752168894818E-2</v>
      </c>
      <c r="AH86" s="24">
        <f t="shared" si="60"/>
        <v>0.14166460208588849</v>
      </c>
      <c r="AI86" s="24">
        <f t="shared" si="60"/>
        <v>6.0271632710183098E-2</v>
      </c>
      <c r="AJ86" s="24">
        <f t="shared" si="60"/>
        <v>0.10665720102882648</v>
      </c>
      <c r="AK86" s="24">
        <f t="shared" si="60"/>
        <v>0.11083532008043173</v>
      </c>
      <c r="AL86" s="24">
        <f t="shared" si="60"/>
        <v>0.13739629584472923</v>
      </c>
      <c r="AM86" s="24">
        <f t="shared" si="60"/>
        <v>0.14680743997840007</v>
      </c>
      <c r="AN86" s="24">
        <f t="shared" si="60"/>
        <v>9.242327755205304E-2</v>
      </c>
      <c r="AO86" s="24">
        <f t="shared" si="45"/>
        <v>0.13657721282114865</v>
      </c>
      <c r="AP86" s="24">
        <f t="shared" si="45"/>
        <v>0.14728852571599349</v>
      </c>
      <c r="AQ86" s="24">
        <f t="shared" si="45"/>
        <v>0.13845667568358966</v>
      </c>
      <c r="AR86" s="24">
        <f t="shared" si="39"/>
        <v>0.14842735137963614</v>
      </c>
      <c r="AS86" s="24" t="e">
        <f t="shared" si="39"/>
        <v>#DIV/0!</v>
      </c>
      <c r="AT86" s="24">
        <f t="shared" si="39"/>
        <v>0.13409701357766846</v>
      </c>
      <c r="AU86" s="21"/>
      <c r="AV86" s="24">
        <f t="shared" si="61"/>
        <v>1.3543175614607326</v>
      </c>
      <c r="AW86" s="24">
        <f t="shared" si="61"/>
        <v>1.5048167458954502</v>
      </c>
      <c r="AX86" s="24">
        <f t="shared" si="61"/>
        <v>1.2866452660519654</v>
      </c>
      <c r="AY86" s="24">
        <f t="shared" si="61"/>
        <v>1.0877004897275828</v>
      </c>
      <c r="AZ86" s="24">
        <f t="shared" si="61"/>
        <v>1.173230585915797</v>
      </c>
      <c r="BA86" s="24">
        <f t="shared" si="61"/>
        <v>1.3556971636501634</v>
      </c>
      <c r="BB86" s="24">
        <f t="shared" si="61"/>
        <v>1.4953186155662692</v>
      </c>
      <c r="BC86" s="24">
        <f t="shared" si="59"/>
        <v>1.1857704556172637</v>
      </c>
      <c r="BD86" s="24">
        <f t="shared" si="59"/>
        <v>1.2378574593036005</v>
      </c>
      <c r="BE86" s="24">
        <f t="shared" si="59"/>
        <v>1.4729849591403439</v>
      </c>
      <c r="BF86" s="24">
        <f t="shared" si="63"/>
        <v>1.1040292305009882</v>
      </c>
      <c r="BG86" s="24">
        <f t="shared" si="63"/>
        <v>1.5453909837212532</v>
      </c>
      <c r="BH86" s="24">
        <f t="shared" si="63"/>
        <v>1.2551329462726564</v>
      </c>
      <c r="BI86" s="24">
        <f t="shared" si="63"/>
        <v>1.2455218254189702</v>
      </c>
      <c r="BJ86" s="24">
        <f t="shared" si="63"/>
        <v>1.4111675597446887</v>
      </c>
      <c r="BK86" s="24">
        <f t="shared" si="63"/>
        <v>1.2067243953839877</v>
      </c>
      <c r="BL86" s="24">
        <f t="shared" si="46"/>
        <v>1.3543244172126725</v>
      </c>
      <c r="BM86" s="24">
        <f t="shared" si="46"/>
        <v>1.3967695063320313</v>
      </c>
      <c r="BN86" s="24">
        <f t="shared" si="46"/>
        <v>1.310932769893296</v>
      </c>
      <c r="BO86" s="24">
        <f t="shared" si="46"/>
        <v>1.2483592075360117</v>
      </c>
      <c r="BP86" s="24" t="e">
        <f t="shared" si="46"/>
        <v>#DIV/0!</v>
      </c>
      <c r="BQ86" s="24">
        <f t="shared" si="46"/>
        <v>1.2671899704098966</v>
      </c>
      <c r="BR86" s="21"/>
      <c r="BS86" s="35">
        <f t="shared" si="56"/>
        <v>45170</v>
      </c>
      <c r="BT86" s="24">
        <f t="shared" si="58"/>
        <v>5.0488906279776827E-2</v>
      </c>
      <c r="BU86" s="24">
        <f t="shared" si="49"/>
        <v>3.4896230765600156E-3</v>
      </c>
      <c r="BV86" s="24">
        <f t="shared" si="50"/>
        <v>1.7797440864445808E-2</v>
      </c>
      <c r="BW86" s="24">
        <f t="shared" si="48"/>
        <v>5.9476446452703937E-3</v>
      </c>
      <c r="BX86" s="24">
        <f t="shared" si="48"/>
        <v>8.7745411256892128E-3</v>
      </c>
      <c r="BY86" s="24">
        <f t="shared" si="48"/>
        <v>1.1965998761308175E-2</v>
      </c>
      <c r="BZ86" s="24">
        <f t="shared" si="48"/>
        <v>1.4849856657482566E-2</v>
      </c>
      <c r="CA86" s="24">
        <f t="shared" si="48"/>
        <v>1.608531938508423E-3</v>
      </c>
      <c r="CB86" s="24">
        <f t="shared" si="48"/>
        <v>8.8331812368356508E-3</v>
      </c>
      <c r="CC86" s="24">
        <f t="shared" si="48"/>
        <v>9.0413752221511832E-4</v>
      </c>
      <c r="CD86" s="24">
        <f t="shared" si="48"/>
        <v>8.7014921122043239E-3</v>
      </c>
      <c r="CE86" s="24">
        <f t="shared" si="48"/>
        <v>3.2148875687274059E-3</v>
      </c>
      <c r="CF86" s="24">
        <f t="shared" si="57"/>
        <v>0.13657624178902392</v>
      </c>
    </row>
    <row r="87" spans="1:84" x14ac:dyDescent="0.25">
      <c r="A87" s="31">
        <f>+[1]CUY!A88</f>
        <v>45200</v>
      </c>
      <c r="B87" s="17">
        <f>+[1]CUY!B88</f>
        <v>2536.7667000000001</v>
      </c>
      <c r="C87" s="17">
        <f>+[1]CUY!C88</f>
        <v>2887.9868000000001</v>
      </c>
      <c r="D87" s="17">
        <f>+[1]CUY!D88</f>
        <v>1957.2545</v>
      </c>
      <c r="E87" s="17">
        <f>+[1]CUY!E88</f>
        <v>2523.8494000000001</v>
      </c>
      <c r="F87" s="17">
        <f>+[1]CUY!F88</f>
        <v>1793.4717000000001</v>
      </c>
      <c r="G87" s="17">
        <f>+[1]CUY!G88</f>
        <v>2533.4007000000001</v>
      </c>
      <c r="H87" s="17">
        <f>+[1]CUY!H88</f>
        <v>2951.3134</v>
      </c>
      <c r="I87" s="17">
        <f>+[1]CUY!I88</f>
        <v>2539.8928999999998</v>
      </c>
      <c r="J87" s="17">
        <f>+[1]CUY!J88</f>
        <v>1671.1659999999999</v>
      </c>
      <c r="K87" s="17">
        <f>+[1]CUY!K88</f>
        <v>2422.4854999999998</v>
      </c>
      <c r="L87" s="17">
        <f>+[1]CUY!L88</f>
        <v>1532.7288000000001</v>
      </c>
      <c r="M87" s="17">
        <f>+[1]CUY!M88</f>
        <v>2965.4477000000002</v>
      </c>
      <c r="N87" s="17">
        <f>+[1]CUY!N88</f>
        <v>1990.9733000000001</v>
      </c>
      <c r="O87" s="18">
        <f>+[1]CUY!R88</f>
        <v>2711.6241</v>
      </c>
      <c r="P87" s="19">
        <f>+[1]CUY!S88</f>
        <v>2700.3278</v>
      </c>
      <c r="Q87" s="20">
        <f>+[1]CUY!T88</f>
        <v>1906.6092000000001</v>
      </c>
      <c r="R87" s="18">
        <f t="shared" si="51"/>
        <v>2536.7461281100004</v>
      </c>
      <c r="S87" s="19">
        <f t="shared" si="52"/>
        <v>2655.4195717726252</v>
      </c>
      <c r="T87" s="19">
        <f t="shared" si="53"/>
        <v>2537.3154030981073</v>
      </c>
      <c r="U87" s="19">
        <f t="shared" si="54"/>
        <v>2432.6132883613</v>
      </c>
      <c r="V87" s="19"/>
      <c r="W87" s="20">
        <f t="shared" si="55"/>
        <v>2455.4568467674067</v>
      </c>
      <c r="X87" s="21"/>
      <c r="Y87" s="41">
        <f t="shared" si="62"/>
        <v>7.3826180359703342E-2</v>
      </c>
      <c r="Z87" s="24">
        <f t="shared" si="62"/>
        <v>6.9301811593639462E-2</v>
      </c>
      <c r="AA87" s="24">
        <f t="shared" si="62"/>
        <v>9.6046552793819018E-2</v>
      </c>
      <c r="AB87" s="24">
        <f t="shared" si="60"/>
        <v>9.4644185797879032E-2</v>
      </c>
      <c r="AC87" s="24">
        <f t="shared" si="60"/>
        <v>6.9303656205728759E-2</v>
      </c>
      <c r="AD87" s="24">
        <f t="shared" si="60"/>
        <v>0.10660073132423964</v>
      </c>
      <c r="AE87" s="24">
        <f t="shared" si="60"/>
        <v>4.179145098090431E-2</v>
      </c>
      <c r="AF87" s="24">
        <f t="shared" si="60"/>
        <v>5.0010252500907404E-2</v>
      </c>
      <c r="AG87" s="24">
        <f t="shared" si="60"/>
        <v>0.11393280872820633</v>
      </c>
      <c r="AH87" s="24">
        <f t="shared" si="60"/>
        <v>0.10024557537397216</v>
      </c>
      <c r="AI87" s="24">
        <f t="shared" si="60"/>
        <v>3.8551792587886879E-2</v>
      </c>
      <c r="AJ87" s="24">
        <f t="shared" si="60"/>
        <v>8.2474514311529301E-2</v>
      </c>
      <c r="AK87" s="24">
        <f t="shared" si="60"/>
        <v>7.9166048753158913E-2</v>
      </c>
      <c r="AL87" s="24">
        <f t="shared" si="60"/>
        <v>6.1234851384804223E-2</v>
      </c>
      <c r="AM87" s="24">
        <f t="shared" si="60"/>
        <v>8.1393408898338793E-2</v>
      </c>
      <c r="AN87" s="24">
        <f t="shared" si="60"/>
        <v>5.0010400372772157E-2</v>
      </c>
      <c r="AO87" s="24">
        <f t="shared" si="45"/>
        <v>7.3827821118107151E-2</v>
      </c>
      <c r="AP87" s="24">
        <f t="shared" si="45"/>
        <v>8.2367082180993423E-2</v>
      </c>
      <c r="AQ87" s="24">
        <f t="shared" si="45"/>
        <v>9.3688981573117225E-2</v>
      </c>
      <c r="AR87" s="24">
        <f t="shared" si="39"/>
        <v>9.7077367583153995E-2</v>
      </c>
      <c r="AS87" s="24" t="e">
        <f t="shared" si="39"/>
        <v>#DIV/0!</v>
      </c>
      <c r="AT87" s="24">
        <f t="shared" si="39"/>
        <v>7.4756125195218237E-2</v>
      </c>
      <c r="AU87" s="21"/>
      <c r="AV87" s="24">
        <f t="shared" si="61"/>
        <v>1.3853118040633583</v>
      </c>
      <c r="AW87" s="24">
        <f t="shared" si="61"/>
        <v>1.5292897559005283</v>
      </c>
      <c r="AX87" s="24">
        <f t="shared" si="61"/>
        <v>1.3978644996808569</v>
      </c>
      <c r="AY87" s="24">
        <f t="shared" si="61"/>
        <v>1.1428351043484573</v>
      </c>
      <c r="AZ87" s="24">
        <f t="shared" si="61"/>
        <v>1.1877152756168301</v>
      </c>
      <c r="BA87" s="24">
        <f t="shared" si="61"/>
        <v>1.4653700462585197</v>
      </c>
      <c r="BB87" s="24">
        <f t="shared" si="61"/>
        <v>1.4289549738826595</v>
      </c>
      <c r="BC87" s="24">
        <f t="shared" si="59"/>
        <v>1.1572828267780029</v>
      </c>
      <c r="BD87" s="24">
        <f t="shared" si="59"/>
        <v>1.2518786698877054</v>
      </c>
      <c r="BE87" s="24">
        <f t="shared" si="59"/>
        <v>1.6045520208219184</v>
      </c>
      <c r="BF87" s="24">
        <f t="shared" si="63"/>
        <v>1.1356418509384274</v>
      </c>
      <c r="BG87" s="24">
        <f t="shared" si="63"/>
        <v>1.6286729049736826</v>
      </c>
      <c r="BH87" s="24">
        <f t="shared" si="63"/>
        <v>1.2968914485619205</v>
      </c>
      <c r="BI87" s="24">
        <f t="shared" si="63"/>
        <v>1.1387404432491497</v>
      </c>
      <c r="BJ87" s="24">
        <f t="shared" si="63"/>
        <v>1.4900201962229689</v>
      </c>
      <c r="BK87" s="24">
        <f t="shared" si="63"/>
        <v>1.1665110102794576</v>
      </c>
      <c r="BL87" s="24">
        <f t="shared" si="46"/>
        <v>1.3853265918833881</v>
      </c>
      <c r="BM87" s="24">
        <f t="shared" si="46"/>
        <v>1.4537060967295727</v>
      </c>
      <c r="BN87" s="24">
        <f t="shared" si="46"/>
        <v>1.3917826000945972</v>
      </c>
      <c r="BO87" s="24">
        <f t="shared" si="46"/>
        <v>1.3292058131139055</v>
      </c>
      <c r="BP87" s="24" t="e">
        <f t="shared" si="46"/>
        <v>#DIV/0!</v>
      </c>
      <c r="BQ87" s="24">
        <f t="shared" si="46"/>
        <v>1.2933209057983035</v>
      </c>
      <c r="BR87" s="21"/>
      <c r="BS87" s="35">
        <f t="shared" si="56"/>
        <v>45200</v>
      </c>
      <c r="BT87" s="24">
        <f t="shared" si="58"/>
        <v>2.2517336725417902E-2</v>
      </c>
      <c r="BU87" s="24">
        <f t="shared" si="49"/>
        <v>2.5919209858774857E-3</v>
      </c>
      <c r="BV87" s="24">
        <f t="shared" si="50"/>
        <v>1.0511873440253132E-2</v>
      </c>
      <c r="BW87" s="24">
        <f t="shared" si="48"/>
        <v>4.3693420971590924E-3</v>
      </c>
      <c r="BX87" s="24">
        <f t="shared" si="48"/>
        <v>6.4876322071654976E-3</v>
      </c>
      <c r="BY87" s="24">
        <f t="shared" si="48"/>
        <v>3.7085758853689916E-3</v>
      </c>
      <c r="BZ87" s="24">
        <f t="shared" si="48"/>
        <v>6.1961188852261142E-3</v>
      </c>
      <c r="CA87" s="24">
        <f t="shared" si="48"/>
        <v>1.8305575245120087E-3</v>
      </c>
      <c r="CB87" s="24">
        <f t="shared" si="48"/>
        <v>6.2785520850419784E-3</v>
      </c>
      <c r="CC87" s="24">
        <f t="shared" si="48"/>
        <v>5.3948976924583086E-4</v>
      </c>
      <c r="CD87" s="24">
        <f t="shared" si="48"/>
        <v>6.5514342527872036E-3</v>
      </c>
      <c r="CE87" s="24">
        <f t="shared" si="48"/>
        <v>2.2442757493822403E-3</v>
      </c>
      <c r="CF87" s="24">
        <f t="shared" si="57"/>
        <v>7.3827109607437463E-2</v>
      </c>
    </row>
    <row r="88" spans="1:84" x14ac:dyDescent="0.25">
      <c r="A88" s="31">
        <f>+[1]CUY!A89</f>
        <v>45231</v>
      </c>
      <c r="B88" s="17">
        <f>+[1]CUY!B89</f>
        <v>2860.4043000000001</v>
      </c>
      <c r="C88" s="17">
        <f>+[1]CUY!C89</f>
        <v>3317.9245999999998</v>
      </c>
      <c r="D88" s="17">
        <f>+[1]CUY!D89</f>
        <v>2188.6750999999999</v>
      </c>
      <c r="E88" s="17">
        <f>+[1]CUY!E89</f>
        <v>2785.3083000000001</v>
      </c>
      <c r="F88" s="17">
        <f>+[1]CUY!F89</f>
        <v>2062.0320999999999</v>
      </c>
      <c r="G88" s="17">
        <f>+[1]CUY!G89</f>
        <v>2851.6215000000002</v>
      </c>
      <c r="H88" s="17">
        <f>+[1]CUY!H89</f>
        <v>3398.1713</v>
      </c>
      <c r="I88" s="17">
        <f>+[1]CUY!I89</f>
        <v>2770.4893000000002</v>
      </c>
      <c r="J88" s="17">
        <f>+[1]CUY!J89</f>
        <v>1894.9725000000001</v>
      </c>
      <c r="K88" s="17">
        <f>+[1]CUY!K89</f>
        <v>2708.5030999999999</v>
      </c>
      <c r="L88" s="17">
        <f>+[1]CUY!L89</f>
        <v>1768.5661</v>
      </c>
      <c r="M88" s="17">
        <f>+[1]CUY!M89</f>
        <v>3258.5664000000002</v>
      </c>
      <c r="N88" s="17">
        <f>+[1]CUY!N89</f>
        <v>2221.8579</v>
      </c>
      <c r="O88" s="18">
        <f>+[1]CUY!R89</f>
        <v>3085.0367000000001</v>
      </c>
      <c r="P88" s="19">
        <f>+[1]CUY!S89</f>
        <v>3036.6395000000002</v>
      </c>
      <c r="Q88" s="20">
        <f>+[1]CUY!T89</f>
        <v>2160.9735000000001</v>
      </c>
      <c r="R88" s="18">
        <f t="shared" si="51"/>
        <v>2860.37745249</v>
      </c>
      <c r="S88" s="19">
        <f t="shared" si="52"/>
        <v>2996.284870037397</v>
      </c>
      <c r="T88" s="19">
        <f t="shared" si="53"/>
        <v>2816.7715525817557</v>
      </c>
      <c r="U88" s="19">
        <f t="shared" si="54"/>
        <v>2708.7281857550875</v>
      </c>
      <c r="V88" s="19"/>
      <c r="W88" s="20">
        <f t="shared" si="55"/>
        <v>2740.9474583397096</v>
      </c>
      <c r="X88" s="21"/>
      <c r="Y88" s="41">
        <f t="shared" si="62"/>
        <v>0.12757877971198539</v>
      </c>
      <c r="Z88" s="24">
        <f t="shared" si="62"/>
        <v>0.14887110979870122</v>
      </c>
      <c r="AA88" s="24">
        <f t="shared" si="62"/>
        <v>0.11823735748212605</v>
      </c>
      <c r="AB88" s="24">
        <f t="shared" si="60"/>
        <v>0.1035952858359932</v>
      </c>
      <c r="AC88" s="24">
        <f t="shared" si="60"/>
        <v>0.14974331627312543</v>
      </c>
      <c r="AD88" s="24">
        <f t="shared" si="60"/>
        <v>0.12561013344631977</v>
      </c>
      <c r="AE88" s="24">
        <f t="shared" si="60"/>
        <v>0.15140984349544162</v>
      </c>
      <c r="AF88" s="24">
        <f t="shared" si="60"/>
        <v>9.0789812436579576E-2</v>
      </c>
      <c r="AG88" s="24">
        <f t="shared" si="60"/>
        <v>0.13392236318833683</v>
      </c>
      <c r="AH88" s="24">
        <f t="shared" si="60"/>
        <v>0.11806782744416844</v>
      </c>
      <c r="AI88" s="24">
        <f t="shared" si="60"/>
        <v>0.15386759875589195</v>
      </c>
      <c r="AJ88" s="24">
        <f t="shared" si="60"/>
        <v>9.8844670233098286E-2</v>
      </c>
      <c r="AK88" s="24">
        <f t="shared" si="60"/>
        <v>0.1159656937639495</v>
      </c>
      <c r="AL88" s="24">
        <f t="shared" si="60"/>
        <v>0.1377080989949897</v>
      </c>
      <c r="AM88" s="24">
        <f t="shared" si="60"/>
        <v>0.12454476823147176</v>
      </c>
      <c r="AN88" s="24">
        <f t="shared" si="60"/>
        <v>0.13341187066547255</v>
      </c>
      <c r="AO88" s="24">
        <f t="shared" si="45"/>
        <v>0.12757734043379454</v>
      </c>
      <c r="AP88" s="24">
        <f t="shared" si="45"/>
        <v>0.12836589060659342</v>
      </c>
      <c r="AQ88" s="24">
        <f t="shared" si="45"/>
        <v>0.11013851456639068</v>
      </c>
      <c r="AR88" s="24">
        <f t="shared" si="39"/>
        <v>0.11350546291712016</v>
      </c>
      <c r="AS88" s="24" t="e">
        <f t="shared" si="39"/>
        <v>#DIV/0!</v>
      </c>
      <c r="AT88" s="24">
        <f t="shared" si="39"/>
        <v>0.11626781873529946</v>
      </c>
      <c r="AU88" s="21"/>
      <c r="AV88" s="24">
        <f t="shared" si="61"/>
        <v>1.5633775414625966</v>
      </c>
      <c r="AW88" s="24">
        <f t="shared" si="61"/>
        <v>1.8044485752350576</v>
      </c>
      <c r="AX88" s="24">
        <f t="shared" si="61"/>
        <v>1.5122334315763566</v>
      </c>
      <c r="AY88" s="24">
        <f t="shared" si="61"/>
        <v>1.2634486995549583</v>
      </c>
      <c r="AZ88" s="24">
        <f t="shared" si="61"/>
        <v>1.4082644228500794</v>
      </c>
      <c r="BA88" s="24">
        <f t="shared" si="61"/>
        <v>1.6382567098052374</v>
      </c>
      <c r="BB88" s="24">
        <f t="shared" si="61"/>
        <v>1.657438905446865</v>
      </c>
      <c r="BC88" s="24">
        <f t="shared" si="59"/>
        <v>1.2211831539944491</v>
      </c>
      <c r="BD88" s="24">
        <f t="shared" si="59"/>
        <v>1.3755012443043557</v>
      </c>
      <c r="BE88" s="24">
        <f t="shared" si="59"/>
        <v>1.7066850196722863</v>
      </c>
      <c r="BF88" s="24">
        <f t="shared" si="63"/>
        <v>1.3162532033101866</v>
      </c>
      <c r="BG88" s="24">
        <f t="shared" si="63"/>
        <v>1.7683196841571749</v>
      </c>
      <c r="BH88" s="24">
        <f t="shared" si="63"/>
        <v>1.3820204277211579</v>
      </c>
      <c r="BI88" s="24">
        <f t="shared" si="63"/>
        <v>1.350193479185799</v>
      </c>
      <c r="BJ88" s="24">
        <f t="shared" si="63"/>
        <v>1.6696065128900952</v>
      </c>
      <c r="BK88" s="24">
        <f t="shared" si="63"/>
        <v>1.3122365465184149</v>
      </c>
      <c r="BL88" s="24">
        <f t="shared" si="46"/>
        <v>1.5633876410042675</v>
      </c>
      <c r="BM88" s="24">
        <f t="shared" si="46"/>
        <v>1.6460313271395024</v>
      </c>
      <c r="BN88" s="24">
        <f t="shared" si="46"/>
        <v>1.5200109554824341</v>
      </c>
      <c r="BO88" s="24">
        <f t="shared" si="46"/>
        <v>1.4552213975295691</v>
      </c>
      <c r="BP88" s="24" t="e">
        <f t="shared" si="46"/>
        <v>#DIV/0!</v>
      </c>
      <c r="BQ88" s="24">
        <f t="shared" si="46"/>
        <v>1.4211379845406302</v>
      </c>
      <c r="BR88" s="21"/>
      <c r="BS88" s="35">
        <f t="shared" si="56"/>
        <v>45231</v>
      </c>
      <c r="BT88" s="24">
        <f t="shared" si="58"/>
        <v>4.816695313762985E-2</v>
      </c>
      <c r="BU88" s="24">
        <f t="shared" si="49"/>
        <v>3.2567896054453874E-3</v>
      </c>
      <c r="BV88" s="24">
        <f t="shared" si="50"/>
        <v>1.1729112819085809E-2</v>
      </c>
      <c r="BW88" s="24">
        <f t="shared" si="48"/>
        <v>9.4010077946860421E-3</v>
      </c>
      <c r="BX88" s="24">
        <f t="shared" si="48"/>
        <v>7.8778494845426674E-3</v>
      </c>
      <c r="BY88" s="24">
        <f t="shared" si="48"/>
        <v>1.3035288030231552E-2</v>
      </c>
      <c r="BZ88" s="24">
        <f t="shared" si="48"/>
        <v>1.099910543606554E-2</v>
      </c>
      <c r="CA88" s="24">
        <f t="shared" si="48"/>
        <v>2.2320950720458462E-3</v>
      </c>
      <c r="CB88" s="24">
        <f t="shared" si="48"/>
        <v>7.5767246235138638E-3</v>
      </c>
      <c r="CC88" s="24">
        <f t="shared" si="48"/>
        <v>2.0824759013116961E-3</v>
      </c>
      <c r="CD88" s="24">
        <f t="shared" si="48"/>
        <v>7.9150482975040622E-3</v>
      </c>
      <c r="CE88" s="24">
        <f t="shared" si="48"/>
        <v>3.3038556442734741E-3</v>
      </c>
      <c r="CF88" s="24">
        <f t="shared" si="57"/>
        <v>0.12757630584633575</v>
      </c>
    </row>
    <row r="89" spans="1:84" x14ac:dyDescent="0.25">
      <c r="A89" s="31">
        <f>+[1]CUY!A90</f>
        <v>45261</v>
      </c>
      <c r="B89" s="17">
        <f>+[1]CUY!B90</f>
        <v>3599.7071000000001</v>
      </c>
      <c r="C89" s="17">
        <f>+[1]CUY!C90</f>
        <v>4299.2147000000004</v>
      </c>
      <c r="D89" s="17">
        <f>+[1]CUY!D90</f>
        <v>2594.1073000000001</v>
      </c>
      <c r="E89" s="17">
        <f>+[1]CUY!E90</f>
        <v>3186.7492000000002</v>
      </c>
      <c r="F89" s="17">
        <f>+[1]CUY!F90</f>
        <v>2278.8044</v>
      </c>
      <c r="G89" s="17">
        <f>+[1]CUY!G90</f>
        <v>3629.9429</v>
      </c>
      <c r="H89" s="17">
        <f>+[1]CUY!H90</f>
        <v>4662.1764999999996</v>
      </c>
      <c r="I89" s="17">
        <f>+[1]CUY!I90</f>
        <v>3704.4141</v>
      </c>
      <c r="J89" s="17">
        <f>+[1]CUY!J90</f>
        <v>2178.4812999999999</v>
      </c>
      <c r="K89" s="17">
        <f>+[1]CUY!K90</f>
        <v>3278.91</v>
      </c>
      <c r="L89" s="17">
        <f>+[1]CUY!L90</f>
        <v>1864.5541000000001</v>
      </c>
      <c r="M89" s="17">
        <f>+[1]CUY!M90</f>
        <v>4026.4618</v>
      </c>
      <c r="N89" s="17">
        <f>+[1]CUY!N90</f>
        <v>2919.1738</v>
      </c>
      <c r="O89" s="18">
        <f>+[1]CUY!R90</f>
        <v>3559.2067999999999</v>
      </c>
      <c r="P89" s="19">
        <f>+[1]CUY!S90</f>
        <v>3894.9068000000002</v>
      </c>
      <c r="Q89" s="20">
        <f>+[1]CUY!T90</f>
        <v>2663.3380999999999</v>
      </c>
      <c r="R89" s="18">
        <f t="shared" si="51"/>
        <v>3599.6549022199997</v>
      </c>
      <c r="S89" s="19">
        <f t="shared" si="52"/>
        <v>3750.4567175317875</v>
      </c>
      <c r="T89" s="19">
        <f t="shared" si="53"/>
        <v>3421.4970376362594</v>
      </c>
      <c r="U89" s="19">
        <f t="shared" si="54"/>
        <v>3273.5495680828276</v>
      </c>
      <c r="V89" s="19"/>
      <c r="W89" s="20">
        <f t="shared" si="55"/>
        <v>3456.4613424827849</v>
      </c>
      <c r="X89" s="21"/>
      <c r="Y89" s="41">
        <f t="shared" si="62"/>
        <v>0.2584609455383633</v>
      </c>
      <c r="Z89" s="24">
        <f t="shared" si="62"/>
        <v>0.29575418923021957</v>
      </c>
      <c r="AA89" s="24">
        <f t="shared" si="62"/>
        <v>0.18524092497785549</v>
      </c>
      <c r="AB89" s="24">
        <f t="shared" si="60"/>
        <v>0.14412799473580717</v>
      </c>
      <c r="AC89" s="24">
        <f t="shared" si="60"/>
        <v>0.1051255700626581</v>
      </c>
      <c r="AD89" s="24">
        <f t="shared" si="60"/>
        <v>0.27293993960979734</v>
      </c>
      <c r="AE89" s="24">
        <f t="shared" si="60"/>
        <v>0.37196629846176377</v>
      </c>
      <c r="AF89" s="24">
        <f t="shared" si="60"/>
        <v>0.3370974217442384</v>
      </c>
      <c r="AG89" s="24">
        <f t="shared" si="60"/>
        <v>0.14961103657177066</v>
      </c>
      <c r="AH89" s="24">
        <f t="shared" si="60"/>
        <v>0.21059857749470545</v>
      </c>
      <c r="AI89" s="24">
        <f t="shared" si="60"/>
        <v>5.4274476933601878E-2</v>
      </c>
      <c r="AJ89" s="24">
        <f t="shared" si="60"/>
        <v>0.23565436628819336</v>
      </c>
      <c r="AK89" s="24">
        <f t="shared" si="60"/>
        <v>0.31384360809032841</v>
      </c>
      <c r="AL89" s="24">
        <f t="shared" si="60"/>
        <v>0.15369998677811503</v>
      </c>
      <c r="AM89" s="24">
        <f t="shared" si="60"/>
        <v>0.28263720471264375</v>
      </c>
      <c r="AN89" s="24">
        <f t="shared" si="60"/>
        <v>0.23247143012165572</v>
      </c>
      <c r="AO89" s="24">
        <f t="shared" si="45"/>
        <v>0.2584545088923309</v>
      </c>
      <c r="AP89" s="24">
        <f t="shared" si="45"/>
        <v>0.25170231810601429</v>
      </c>
      <c r="AQ89" s="24">
        <f t="shared" si="45"/>
        <v>0.214687444035081</v>
      </c>
      <c r="AR89" s="24">
        <f t="shared" si="39"/>
        <v>0.20851903313816256</v>
      </c>
      <c r="AS89" s="24" t="e">
        <f t="shared" si="39"/>
        <v>#DIV/0!</v>
      </c>
      <c r="AT89" s="24">
        <f t="shared" si="39"/>
        <v>0.26104618750207198</v>
      </c>
      <c r="AU89" s="21"/>
      <c r="AV89" s="24">
        <f t="shared" si="61"/>
        <v>2.0721876037214386</v>
      </c>
      <c r="AW89" s="24">
        <f t="shared" si="61"/>
        <v>2.5368522172257579</v>
      </c>
      <c r="AX89" s="24">
        <f t="shared" si="61"/>
        <v>1.7509432513637764</v>
      </c>
      <c r="AY89" s="24">
        <f t="shared" si="61"/>
        <v>1.4823800630575721</v>
      </c>
      <c r="AZ89" s="24">
        <f t="shared" si="61"/>
        <v>1.5695986887268942</v>
      </c>
      <c r="BA89" s="24">
        <f t="shared" si="61"/>
        <v>2.1695842435480484</v>
      </c>
      <c r="BB89" s="24">
        <f t="shared" si="61"/>
        <v>2.4524081486484612</v>
      </c>
      <c r="BC89" s="24">
        <f t="shared" si="59"/>
        <v>1.7467971209903026</v>
      </c>
      <c r="BD89" s="24">
        <f t="shared" si="59"/>
        <v>1.5711134663297495</v>
      </c>
      <c r="BE89" s="24">
        <f t="shared" si="59"/>
        <v>2.1240522900103325</v>
      </c>
      <c r="BF89" s="24">
        <f t="shared" si="63"/>
        <v>1.3916620703278322</v>
      </c>
      <c r="BG89" s="24">
        <f t="shared" si="63"/>
        <v>2.1533991090672147</v>
      </c>
      <c r="BH89" s="24">
        <f t="shared" si="63"/>
        <v>1.9602718460936881</v>
      </c>
      <c r="BI89" s="24">
        <f t="shared" si="63"/>
        <v>1.6520658273193405</v>
      </c>
      <c r="BJ89" s="24">
        <f t="shared" si="63"/>
        <v>2.2629776627707709</v>
      </c>
      <c r="BK89" s="24">
        <f t="shared" si="63"/>
        <v>1.6521344233420341</v>
      </c>
      <c r="BL89" s="24">
        <f t="shared" si="46"/>
        <v>2.0721833640467118</v>
      </c>
      <c r="BM89" s="24">
        <f t="shared" si="46"/>
        <v>2.1699243007583084</v>
      </c>
      <c r="BN89" s="24">
        <f t="shared" si="46"/>
        <v>1.8963630313058832</v>
      </c>
      <c r="BO89" s="24">
        <f t="shared" si="46"/>
        <v>1.8270475282819576</v>
      </c>
      <c r="BP89" s="24" t="e">
        <f t="shared" si="46"/>
        <v>#DIV/0!</v>
      </c>
      <c r="BQ89" s="24">
        <f t="shared" si="46"/>
        <v>1.8850140096221573</v>
      </c>
      <c r="BR89" s="21"/>
      <c r="BS89" s="35">
        <f t="shared" si="56"/>
        <v>45261</v>
      </c>
      <c r="BT89" s="24">
        <f t="shared" si="58"/>
        <v>9.7497632212341506E-2</v>
      </c>
      <c r="BU89" s="24">
        <f t="shared" si="49"/>
        <v>5.0600992104507768E-3</v>
      </c>
      <c r="BV89" s="24">
        <f t="shared" si="50"/>
        <v>1.59711598881319E-2</v>
      </c>
      <c r="BW89" s="24">
        <f t="shared" si="48"/>
        <v>6.7296012105701316E-3</v>
      </c>
      <c r="BX89" s="24">
        <f t="shared" si="48"/>
        <v>1.7087998336458934E-2</v>
      </c>
      <c r="BY89" s="24">
        <f t="shared" si="48"/>
        <v>3.2700407001905275E-2</v>
      </c>
      <c r="BZ89" s="24">
        <f t="shared" si="48"/>
        <v>3.9506618277702896E-2</v>
      </c>
      <c r="CA89" s="24">
        <f t="shared" si="48"/>
        <v>2.5076079769562627E-3</v>
      </c>
      <c r="CB89" s="24">
        <f t="shared" si="48"/>
        <v>1.3400673352364906E-2</v>
      </c>
      <c r="CC89" s="24">
        <f t="shared" si="48"/>
        <v>7.5168786454418387E-4</v>
      </c>
      <c r="CD89" s="24">
        <f t="shared" si="48"/>
        <v>1.8389300736263048E-2</v>
      </c>
      <c r="CE89" s="24">
        <f t="shared" si="48"/>
        <v>8.8492969927363059E-3</v>
      </c>
      <c r="CF89" s="24">
        <f t="shared" si="57"/>
        <v>0.25845208306042611</v>
      </c>
    </row>
    <row r="90" spans="1:84" x14ac:dyDescent="0.25">
      <c r="A90" s="31">
        <f>+[1]CUY!A91</f>
        <v>45292</v>
      </c>
      <c r="B90" s="17">
        <f>+[1]CUY!B91</f>
        <v>4402.1801999999998</v>
      </c>
      <c r="C90" s="17">
        <f>+[1]CUY!C91</f>
        <v>5122.6656000000003</v>
      </c>
      <c r="D90" s="17">
        <f>+[1]CUY!D91</f>
        <v>3142.5355</v>
      </c>
      <c r="E90" s="17">
        <f>+[1]CUY!E91</f>
        <v>3747.5929000000001</v>
      </c>
      <c r="F90" s="17">
        <f>+[1]CUY!F91</f>
        <v>2691.8020000000001</v>
      </c>
      <c r="G90" s="17">
        <f>+[1]CUY!G91</f>
        <v>4680.3828000000003</v>
      </c>
      <c r="H90" s="17">
        <f>+[1]CUY!H91</f>
        <v>5527.7160000000003</v>
      </c>
      <c r="I90" s="17">
        <f>+[1]CUY!I91</f>
        <v>4917.7417999999998</v>
      </c>
      <c r="J90" s="17">
        <f>+[1]CUY!J91</f>
        <v>2786.7267999999999</v>
      </c>
      <c r="K90" s="17">
        <f>+[1]CUY!K91</f>
        <v>4035.5027</v>
      </c>
      <c r="L90" s="17">
        <f>+[1]CUY!L91</f>
        <v>1865.1538</v>
      </c>
      <c r="M90" s="17">
        <f>+[1]CUY!M91</f>
        <v>4848.8500999999997</v>
      </c>
      <c r="N90" s="17">
        <f>+[1]CUY!N91</f>
        <v>4267.7062999999998</v>
      </c>
      <c r="O90" s="18">
        <f>+[1]CUY!R91</f>
        <v>4108.0041000000001</v>
      </c>
      <c r="P90" s="19">
        <f>+[1]CUY!S91</f>
        <v>4741.3152</v>
      </c>
      <c r="Q90" s="20">
        <f>+[1]CUY!T91</f>
        <v>3466.2082</v>
      </c>
      <c r="R90" s="18">
        <f t="shared" si="51"/>
        <v>4402.1173372700005</v>
      </c>
      <c r="S90" s="19">
        <f t="shared" si="52"/>
        <v>4557.5227295587129</v>
      </c>
      <c r="T90" s="19">
        <f t="shared" si="53"/>
        <v>4241.692093631671</v>
      </c>
      <c r="U90" s="19">
        <f t="shared" si="54"/>
        <v>4093.2082541592299</v>
      </c>
      <c r="V90" s="19"/>
      <c r="W90" s="20">
        <f t="shared" si="55"/>
        <v>4328.4028442042845</v>
      </c>
      <c r="X90" s="21"/>
      <c r="Y90" s="41">
        <f t="shared" si="62"/>
        <v>0.22292733205987769</v>
      </c>
      <c r="Z90" s="24">
        <f t="shared" si="62"/>
        <v>0.19153518897300015</v>
      </c>
      <c r="AA90" s="24">
        <f t="shared" si="62"/>
        <v>0.21141307454784153</v>
      </c>
      <c r="AB90" s="24">
        <f t="shared" si="60"/>
        <v>0.17599241885743622</v>
      </c>
      <c r="AC90" s="24">
        <f t="shared" si="60"/>
        <v>0.18123433498724162</v>
      </c>
      <c r="AD90" s="24">
        <f t="shared" si="60"/>
        <v>0.28938193490591835</v>
      </c>
      <c r="AE90" s="24">
        <f t="shared" si="60"/>
        <v>0.18565137977937995</v>
      </c>
      <c r="AF90" s="24">
        <f t="shared" si="60"/>
        <v>0.32753565536855067</v>
      </c>
      <c r="AG90" s="24">
        <f t="shared" si="60"/>
        <v>0.27920620663578788</v>
      </c>
      <c r="AH90" s="24">
        <f t="shared" si="60"/>
        <v>0.2307451866626411</v>
      </c>
      <c r="AI90" s="24">
        <f t="shared" si="60"/>
        <v>3.2163185825506702E-4</v>
      </c>
      <c r="AJ90" s="24">
        <f t="shared" si="60"/>
        <v>0.20424589648410407</v>
      </c>
      <c r="AK90" s="24">
        <f t="shared" si="60"/>
        <v>0.46195690712214521</v>
      </c>
      <c r="AL90" s="24">
        <f t="shared" si="60"/>
        <v>0.15419090006233982</v>
      </c>
      <c r="AM90" s="24">
        <f t="shared" si="60"/>
        <v>0.21731159266763456</v>
      </c>
      <c r="AN90" s="24">
        <f t="shared" si="60"/>
        <v>0.30145256435899004</v>
      </c>
      <c r="AO90" s="24">
        <f t="shared" si="45"/>
        <v>0.22292760190847782</v>
      </c>
      <c r="AP90" s="24">
        <f t="shared" si="45"/>
        <v>0.21519139475846649</v>
      </c>
      <c r="AQ90" s="24">
        <f t="shared" si="45"/>
        <v>0.23971818387486987</v>
      </c>
      <c r="AR90" s="24">
        <f t="shared" si="39"/>
        <v>0.25038835338498933</v>
      </c>
      <c r="AS90" s="24" t="e">
        <f t="shared" si="39"/>
        <v>#DIV/0!</v>
      </c>
      <c r="AT90" s="24">
        <f t="shared" si="39"/>
        <v>0.25226421340363725</v>
      </c>
      <c r="AU90" s="21"/>
      <c r="AV90" s="24">
        <f t="shared" si="61"/>
        <v>2.5326280457036914</v>
      </c>
      <c r="AW90" s="24">
        <f t="shared" si="61"/>
        <v>2.937747095731551</v>
      </c>
      <c r="AX90" s="24">
        <f t="shared" si="61"/>
        <v>2.1256131180177404</v>
      </c>
      <c r="AY90" s="24">
        <f t="shared" si="61"/>
        <v>1.8372615150593337</v>
      </c>
      <c r="AZ90" s="24">
        <f t="shared" si="61"/>
        <v>1.7183488512111582</v>
      </c>
      <c r="BA90" s="24">
        <f t="shared" si="61"/>
        <v>2.8592482370532402</v>
      </c>
      <c r="BB90" s="24">
        <f t="shared" si="61"/>
        <v>2.9347882120273612</v>
      </c>
      <c r="BC90" s="24">
        <f t="shared" si="59"/>
        <v>2.4455497141928295</v>
      </c>
      <c r="BD90" s="24">
        <f t="shared" si="59"/>
        <v>2.0457858072577251</v>
      </c>
      <c r="BE90" s="24">
        <f t="shared" si="59"/>
        <v>2.5666911133548558</v>
      </c>
      <c r="BF90" s="24">
        <f t="shared" si="63"/>
        <v>1.3630953210516568</v>
      </c>
      <c r="BG90" s="24">
        <f t="shared" si="63"/>
        <v>2.5273725369008835</v>
      </c>
      <c r="BH90" s="24">
        <f t="shared" si="63"/>
        <v>3.0311126400419228</v>
      </c>
      <c r="BI90" s="24">
        <f t="shared" si="63"/>
        <v>1.8234894707247804</v>
      </c>
      <c r="BJ90" s="24">
        <f t="shared" si="63"/>
        <v>2.7637180426728509</v>
      </c>
      <c r="BK90" s="24">
        <f t="shared" si="63"/>
        <v>2.1971722313584277</v>
      </c>
      <c r="BL90" s="24">
        <f t="shared" si="46"/>
        <v>2.5326261055413122</v>
      </c>
      <c r="BM90" s="24">
        <f t="shared" si="46"/>
        <v>2.6239517648208861</v>
      </c>
      <c r="BN90" s="24">
        <f t="shared" si="46"/>
        <v>2.3984194435471675</v>
      </c>
      <c r="BO90" s="24">
        <f t="shared" si="46"/>
        <v>2.362804323536277</v>
      </c>
      <c r="BP90" s="24" t="e">
        <f t="shared" si="46"/>
        <v>#DIV/0!</v>
      </c>
      <c r="BQ90" s="24">
        <f t="shared" si="46"/>
        <v>2.4368280659134158</v>
      </c>
      <c r="BR90" s="21"/>
      <c r="BS90" s="35">
        <f t="shared" si="56"/>
        <v>45292</v>
      </c>
      <c r="BT90" s="24">
        <f t="shared" si="58"/>
        <v>6.5012163289618743E-2</v>
      </c>
      <c r="BU90" s="24">
        <f t="shared" si="49"/>
        <v>5.4390221748875055E-3</v>
      </c>
      <c r="BV90" s="24">
        <f t="shared" si="50"/>
        <v>1.7730335076428853E-2</v>
      </c>
      <c r="BW90" s="24">
        <f t="shared" si="48"/>
        <v>1.0188103048717496E-2</v>
      </c>
      <c r="BX90" s="24">
        <f t="shared" si="48"/>
        <v>1.8325831487789664E-2</v>
      </c>
      <c r="BY90" s="24">
        <f t="shared" si="48"/>
        <v>1.7793092943589786E-2</v>
      </c>
      <c r="BZ90" s="24">
        <f t="shared" si="48"/>
        <v>4.0784610420108898E-2</v>
      </c>
      <c r="CA90" s="24">
        <f t="shared" si="48"/>
        <v>4.2749620239935634E-3</v>
      </c>
      <c r="CB90" s="24">
        <f t="shared" si="48"/>
        <v>1.4124212894988041E-2</v>
      </c>
      <c r="CC90" s="24">
        <f t="shared" si="48"/>
        <v>3.7317702876435832E-6</v>
      </c>
      <c r="CD90" s="24">
        <f t="shared" si="48"/>
        <v>1.5649495079752454E-2</v>
      </c>
      <c r="CE90" s="24">
        <f t="shared" si="48"/>
        <v>1.3598809122553328E-2</v>
      </c>
      <c r="CF90" s="24">
        <f t="shared" si="57"/>
        <v>0.22292436933271595</v>
      </c>
    </row>
    <row r="91" spans="1:84" x14ac:dyDescent="0.25">
      <c r="A91" s="31">
        <f>+[1]CUY!A92</f>
        <v>45323</v>
      </c>
      <c r="B91" s="17">
        <f>+[1]CUY!B92</f>
        <v>4998.0445</v>
      </c>
      <c r="C91" s="17">
        <f>+[1]CUY!C92</f>
        <v>5739.7532000000001</v>
      </c>
      <c r="D91" s="17">
        <f>+[1]CUY!D92</f>
        <v>3636.5319</v>
      </c>
      <c r="E91" s="17">
        <f>+[1]CUY!E92</f>
        <v>4059.9043999999999</v>
      </c>
      <c r="F91" s="17">
        <f>+[1]CUY!F92</f>
        <v>3466.7779999999998</v>
      </c>
      <c r="G91" s="17">
        <f>+[1]CUY!G92</f>
        <v>5159.8568999999998</v>
      </c>
      <c r="H91" s="17">
        <f>+[1]CUY!H92</f>
        <v>6187.0275000000001</v>
      </c>
      <c r="I91" s="17">
        <f>+[1]CUY!I92</f>
        <v>5669.1283999999996</v>
      </c>
      <c r="J91" s="17">
        <f>+[1]CUY!J92</f>
        <v>3421.9859999999999</v>
      </c>
      <c r="K91" s="17">
        <f>+[1]CUY!K92</f>
        <v>4429.826</v>
      </c>
      <c r="L91" s="17">
        <f>+[1]CUY!L92</f>
        <v>1955.6414</v>
      </c>
      <c r="M91" s="17">
        <f>+[1]CUY!M92</f>
        <v>5578.7988999999998</v>
      </c>
      <c r="N91" s="17">
        <f>+[1]CUY!N92</f>
        <v>5205.8998000000001</v>
      </c>
      <c r="O91" s="18">
        <f>+[1]CUY!R92</f>
        <v>4433.8195999999998</v>
      </c>
      <c r="P91" s="19">
        <f>+[1]CUY!S92</f>
        <v>5354.9974000000002</v>
      </c>
      <c r="Q91" s="20">
        <f>+[1]CUY!T92</f>
        <v>4156.576</v>
      </c>
      <c r="R91" s="18">
        <f t="shared" si="51"/>
        <v>4997.9614478599988</v>
      </c>
      <c r="S91" s="19">
        <f t="shared" si="52"/>
        <v>5109.8345204188463</v>
      </c>
      <c r="T91" s="19">
        <f t="shared" si="53"/>
        <v>4747.1667487951809</v>
      </c>
      <c r="U91" s="19">
        <f t="shared" si="54"/>
        <v>4543.7865190289185</v>
      </c>
      <c r="V91" s="19"/>
      <c r="W91" s="20">
        <f t="shared" si="55"/>
        <v>4871.6560607115525</v>
      </c>
      <c r="X91" s="21"/>
      <c r="Y91" s="41">
        <f t="shared" si="62"/>
        <v>0.13535663533264719</v>
      </c>
      <c r="Z91" s="24">
        <f t="shared" si="62"/>
        <v>0.12046220623887693</v>
      </c>
      <c r="AA91" s="24">
        <f t="shared" si="62"/>
        <v>0.15719676038663688</v>
      </c>
      <c r="AB91" s="24">
        <f t="shared" si="60"/>
        <v>8.3336559848856462E-2</v>
      </c>
      <c r="AC91" s="24">
        <f t="shared" si="60"/>
        <v>0.28790230485005952</v>
      </c>
      <c r="AD91" s="24">
        <f t="shared" si="60"/>
        <v>0.10244335142843441</v>
      </c>
      <c r="AE91" s="24">
        <f t="shared" si="60"/>
        <v>0.11927376515001842</v>
      </c>
      <c r="AF91" s="24">
        <f t="shared" si="60"/>
        <v>0.15279098223497622</v>
      </c>
      <c r="AG91" s="24">
        <f t="shared" si="60"/>
        <v>0.22795890863790458</v>
      </c>
      <c r="AH91" s="24">
        <f t="shared" si="60"/>
        <v>9.7713551275780297E-2</v>
      </c>
      <c r="AI91" s="24">
        <f t="shared" si="60"/>
        <v>4.8514819528555631E-2</v>
      </c>
      <c r="AJ91" s="24">
        <f t="shared" si="60"/>
        <v>0.15054059930621499</v>
      </c>
      <c r="AK91" s="24">
        <f t="shared" si="60"/>
        <v>0.21983553554282786</v>
      </c>
      <c r="AL91" s="24">
        <f t="shared" si="60"/>
        <v>7.9312359985229675E-2</v>
      </c>
      <c r="AM91" s="24">
        <f t="shared" si="60"/>
        <v>0.12943290503023297</v>
      </c>
      <c r="AN91" s="24">
        <f t="shared" si="60"/>
        <v>0.19917089804357402</v>
      </c>
      <c r="AO91" s="24">
        <f t="shared" si="45"/>
        <v>0.13535398194531423</v>
      </c>
      <c r="AP91" s="24">
        <f t="shared" si="45"/>
        <v>0.12118684286048786</v>
      </c>
      <c r="AQ91" s="24">
        <f t="shared" si="45"/>
        <v>0.11916816308341005</v>
      </c>
      <c r="AR91" s="24">
        <f t="shared" si="39"/>
        <v>0.11007948701653358</v>
      </c>
      <c r="AS91" s="24" t="e">
        <f t="shared" si="39"/>
        <v>#DIV/0!</v>
      </c>
      <c r="AT91" s="24">
        <f t="shared" si="39"/>
        <v>0.12550893159925769</v>
      </c>
      <c r="AU91" s="21"/>
      <c r="AV91" s="24">
        <f t="shared" si="61"/>
        <v>2.7581700747055602</v>
      </c>
      <c r="AW91" s="24">
        <f t="shared" si="61"/>
        <v>2.991008302766736</v>
      </c>
      <c r="AX91" s="24">
        <f t="shared" si="61"/>
        <v>2.4369544833645396</v>
      </c>
      <c r="AY91" s="24">
        <f t="shared" si="61"/>
        <v>1.9941276105111694</v>
      </c>
      <c r="AZ91" s="24">
        <f t="shared" si="61"/>
        <v>2.3439935781951866</v>
      </c>
      <c r="BA91" s="24">
        <f t="shared" si="61"/>
        <v>3.0445049760940393</v>
      </c>
      <c r="BB91" s="24">
        <f t="shared" si="61"/>
        <v>3.1852446530811536</v>
      </c>
      <c r="BC91" s="24">
        <f t="shared" si="59"/>
        <v>2.7846667522520057</v>
      </c>
      <c r="BD91" s="24">
        <f t="shared" si="59"/>
        <v>2.5443467748383903</v>
      </c>
      <c r="BE91" s="24">
        <f t="shared" si="59"/>
        <v>2.7186370382906224</v>
      </c>
      <c r="BF91" s="24">
        <f t="shared" si="63"/>
        <v>1.4657274170576913</v>
      </c>
      <c r="BG91" s="24">
        <f t="shared" si="63"/>
        <v>2.699008107611002</v>
      </c>
      <c r="BH91" s="24">
        <f t="shared" si="63"/>
        <v>3.6418686600514762</v>
      </c>
      <c r="BI91" s="24">
        <f t="shared" si="63"/>
        <v>1.990969589155331</v>
      </c>
      <c r="BJ91" s="24">
        <f t="shared" si="63"/>
        <v>2.9261584189194734</v>
      </c>
      <c r="BK91" s="24">
        <f t="shared" si="63"/>
        <v>2.6675642542155704</v>
      </c>
      <c r="BL91" s="24">
        <f t="shared" si="46"/>
        <v>2.7581583653411754</v>
      </c>
      <c r="BM91" s="24">
        <f t="shared" si="46"/>
        <v>2.7744977594840297</v>
      </c>
      <c r="BN91" s="24">
        <f t="shared" si="46"/>
        <v>2.6092982274172929</v>
      </c>
      <c r="BO91" s="24">
        <f t="shared" si="46"/>
        <v>2.5832050536783133</v>
      </c>
      <c r="BP91" s="24" t="e">
        <f t="shared" si="46"/>
        <v>#DIV/0!</v>
      </c>
      <c r="BQ91" s="24">
        <f t="shared" si="46"/>
        <v>2.7017643781697824</v>
      </c>
      <c r="BR91" s="21"/>
      <c r="BS91" s="35">
        <f t="shared" si="56"/>
        <v>45323</v>
      </c>
      <c r="BT91" s="24">
        <f t="shared" si="58"/>
        <v>3.9838509091472442E-2</v>
      </c>
      <c r="BU91" s="24">
        <f t="shared" si="49"/>
        <v>4.0061221210344819E-3</v>
      </c>
      <c r="BV91" s="24">
        <f t="shared" si="50"/>
        <v>8.0735106436578812E-3</v>
      </c>
      <c r="BW91" s="24">
        <f t="shared" si="48"/>
        <v>1.5632678734959549E-2</v>
      </c>
      <c r="BX91" s="24">
        <f t="shared" si="48"/>
        <v>6.8400138367802309E-3</v>
      </c>
      <c r="BY91" s="24">
        <f t="shared" si="48"/>
        <v>1.108292909045386E-2</v>
      </c>
      <c r="BZ91" s="24">
        <f t="shared" si="48"/>
        <v>2.0652897989046421E-2</v>
      </c>
      <c r="CA91" s="24">
        <f t="shared" si="48"/>
        <v>3.6509313635093815E-3</v>
      </c>
      <c r="CB91" s="24">
        <f t="shared" si="48"/>
        <v>6.0194096007246591E-3</v>
      </c>
      <c r="CC91" s="24">
        <f t="shared" si="48"/>
        <v>4.604359994168341E-4</v>
      </c>
      <c r="CD91" s="24">
        <f t="shared" si="48"/>
        <v>1.1358347575140157E-2</v>
      </c>
      <c r="CE91" s="24">
        <f t="shared" si="48"/>
        <v>7.7362630566554296E-3</v>
      </c>
      <c r="CF91" s="24">
        <f t="shared" si="57"/>
        <v>0.13535204910285131</v>
      </c>
    </row>
    <row r="92" spans="1:84" x14ac:dyDescent="0.25">
      <c r="A92" s="31">
        <f>+[1]CUY!A93</f>
        <v>45352</v>
      </c>
      <c r="B92" s="17">
        <f>+[1]CUY!B93</f>
        <v>5463.2377999999999</v>
      </c>
      <c r="C92" s="17">
        <f>+[1]CUY!C93</f>
        <v>6330.5510999999997</v>
      </c>
      <c r="D92" s="17">
        <f>+[1]CUY!D93</f>
        <v>4166.5348000000004</v>
      </c>
      <c r="E92" s="17">
        <f>+[1]CUY!E93</f>
        <v>4294.2619999999997</v>
      </c>
      <c r="F92" s="17">
        <f>+[1]CUY!F93</f>
        <v>3683.6228000000001</v>
      </c>
      <c r="G92" s="17">
        <f>+[1]CUY!G93</f>
        <v>5430.0805</v>
      </c>
      <c r="H92" s="17">
        <f>+[1]CUY!H93</f>
        <v>6903.1315000000004</v>
      </c>
      <c r="I92" s="17">
        <f>+[1]CUY!I93</f>
        <v>6191.1948000000002</v>
      </c>
      <c r="J92" s="17">
        <f>+[1]CUY!J93</f>
        <v>3947.3955000000001</v>
      </c>
      <c r="K92" s="17">
        <f>+[1]CUY!K93</f>
        <v>4751.6144000000004</v>
      </c>
      <c r="L92" s="17">
        <f>+[1]CUY!L93</f>
        <v>2780.5210000000002</v>
      </c>
      <c r="M92" s="17">
        <f>+[1]CUY!M93</f>
        <v>5991.3374000000003</v>
      </c>
      <c r="N92" s="17">
        <f>+[1]CUY!N93</f>
        <v>5692.4811</v>
      </c>
      <c r="O92" s="18">
        <f>+[1]CUY!R93</f>
        <v>4858.6247000000003</v>
      </c>
      <c r="P92" s="19">
        <f>+[1]CUY!S93</f>
        <v>5823.9408999999996</v>
      </c>
      <c r="Q92" s="20">
        <f>+[1]CUY!T93</f>
        <v>4632.3760000000002</v>
      </c>
      <c r="R92" s="18">
        <f t="shared" si="51"/>
        <v>5463.1609324800011</v>
      </c>
      <c r="S92" s="19">
        <f t="shared" si="52"/>
        <v>5555.6262520418832</v>
      </c>
      <c r="T92" s="19">
        <f t="shared" si="53"/>
        <v>5066.1165648594369</v>
      </c>
      <c r="U92" s="19">
        <f t="shared" si="54"/>
        <v>4839.8487062120666</v>
      </c>
      <c r="V92" s="19"/>
      <c r="W92" s="20">
        <f t="shared" si="55"/>
        <v>5313.2377600612099</v>
      </c>
      <c r="X92" s="21"/>
      <c r="Y92" s="41">
        <f t="shared" si="62"/>
        <v>9.3075061656613833E-2</v>
      </c>
      <c r="Z92" s="24">
        <f t="shared" si="62"/>
        <v>0.10293088908422043</v>
      </c>
      <c r="AA92" s="24">
        <f t="shared" si="62"/>
        <v>0.14574405355828191</v>
      </c>
      <c r="AB92" s="24">
        <f t="shared" si="60"/>
        <v>5.7724906034733126E-2</v>
      </c>
      <c r="AC92" s="24">
        <f t="shared" si="60"/>
        <v>6.254937581812281E-2</v>
      </c>
      <c r="AD92" s="24">
        <f t="shared" si="60"/>
        <v>5.2370367092932524E-2</v>
      </c>
      <c r="AE92" s="24">
        <f t="shared" si="60"/>
        <v>0.1157428183404714</v>
      </c>
      <c r="AF92" s="24">
        <f t="shared" si="60"/>
        <v>9.2089358921558562E-2</v>
      </c>
      <c r="AG92" s="24">
        <f t="shared" si="60"/>
        <v>0.15353934820306114</v>
      </c>
      <c r="AH92" s="24">
        <f t="shared" si="60"/>
        <v>7.2641318191730475E-2</v>
      </c>
      <c r="AI92" s="24">
        <f t="shared" si="60"/>
        <v>0.42179491597999519</v>
      </c>
      <c r="AJ92" s="24">
        <f t="shared" si="60"/>
        <v>7.3947548100362637E-2</v>
      </c>
      <c r="AK92" s="24">
        <f t="shared" si="60"/>
        <v>9.3467281102874722E-2</v>
      </c>
      <c r="AL92" s="24">
        <f t="shared" si="60"/>
        <v>9.581019038302796E-2</v>
      </c>
      <c r="AM92" s="24">
        <f t="shared" si="60"/>
        <v>8.7571190977608904E-2</v>
      </c>
      <c r="AN92" s="24">
        <f t="shared" si="60"/>
        <v>0.11446921697089141</v>
      </c>
      <c r="AO92" s="24">
        <f t="shared" si="45"/>
        <v>9.3077845732321363E-2</v>
      </c>
      <c r="AP92" s="24">
        <f t="shared" si="45"/>
        <v>8.7241911619966972E-2</v>
      </c>
      <c r="AQ92" s="24">
        <f t="shared" si="45"/>
        <v>6.7187405233912312E-2</v>
      </c>
      <c r="AR92" s="24">
        <f t="shared" si="39"/>
        <v>6.5157591788978175E-2</v>
      </c>
      <c r="AS92" s="24" t="e">
        <f t="shared" si="39"/>
        <v>#DIV/0!</v>
      </c>
      <c r="AT92" s="24">
        <f t="shared" si="39"/>
        <v>9.0643036751071548E-2</v>
      </c>
      <c r="AU92" s="21"/>
      <c r="AV92" s="24">
        <f t="shared" si="61"/>
        <v>2.8086681737544339</v>
      </c>
      <c r="AW92" s="24">
        <f t="shared" si="61"/>
        <v>3.0222493624527305</v>
      </c>
      <c r="AX92" s="24">
        <f t="shared" si="61"/>
        <v>2.6211557860962515</v>
      </c>
      <c r="AY92" s="24">
        <f t="shared" si="61"/>
        <v>1.9295223396218484</v>
      </c>
      <c r="AZ92" s="24">
        <f t="shared" si="61"/>
        <v>2.3187333753533048</v>
      </c>
      <c r="BA92" s="24">
        <f t="shared" si="61"/>
        <v>3.0175494761651862</v>
      </c>
      <c r="BB92" s="24">
        <f t="shared" si="61"/>
        <v>3.4194902401101785</v>
      </c>
      <c r="BC92" s="24">
        <f t="shared" si="59"/>
        <v>2.9570967315767347</v>
      </c>
      <c r="BD92" s="24">
        <f t="shared" si="59"/>
        <v>2.9935141993801215</v>
      </c>
      <c r="BE92" s="24">
        <f t="shared" si="59"/>
        <v>2.6858732640877996</v>
      </c>
      <c r="BF92" s="24">
        <f t="shared" si="63"/>
        <v>1.7296592590265583</v>
      </c>
      <c r="BG92" s="24">
        <f t="shared" si="63"/>
        <v>2.6186043893476367</v>
      </c>
      <c r="BH92" s="24">
        <f t="shared" si="63"/>
        <v>3.8047230014185054</v>
      </c>
      <c r="BI92" s="24">
        <f t="shared" si="63"/>
        <v>2.0789191937057194</v>
      </c>
      <c r="BJ92" s="24">
        <f t="shared" si="63"/>
        <v>2.9436774976245603</v>
      </c>
      <c r="BK92" s="24">
        <f t="shared" si="63"/>
        <v>2.8103269245195364</v>
      </c>
      <c r="BL92" s="24">
        <f t="shared" si="46"/>
        <v>2.8086443560129282</v>
      </c>
      <c r="BM92" s="24">
        <f t="shared" si="46"/>
        <v>2.7776962856305838</v>
      </c>
      <c r="BN92" s="24">
        <f t="shared" si="46"/>
        <v>2.5695945306216617</v>
      </c>
      <c r="BO92" s="24">
        <f t="shared" si="46"/>
        <v>2.5550180189201992</v>
      </c>
      <c r="BP92" s="24" t="e">
        <f t="shared" si="46"/>
        <v>#DIV/0!</v>
      </c>
      <c r="BQ92" s="24">
        <f t="shared" si="46"/>
        <v>2.7841193330290093</v>
      </c>
      <c r="BR92" s="21"/>
      <c r="BS92" s="35">
        <f t="shared" si="56"/>
        <v>45352</v>
      </c>
      <c r="BT92" s="24">
        <f t="shared" si="58"/>
        <v>3.3594091285101581E-2</v>
      </c>
      <c r="BU92" s="24">
        <f t="shared" si="49"/>
        <v>3.785701293775999E-3</v>
      </c>
      <c r="BV92" s="24">
        <f t="shared" si="50"/>
        <v>5.3360659113779359E-3</v>
      </c>
      <c r="BW92" s="24">
        <f t="shared" si="48"/>
        <v>3.8526704274041632E-3</v>
      </c>
      <c r="BX92" s="24">
        <f t="shared" si="48"/>
        <v>3.3953363320394637E-3</v>
      </c>
      <c r="BY92" s="24">
        <f t="shared" si="48"/>
        <v>1.0602485832208981E-2</v>
      </c>
      <c r="BZ92" s="24">
        <f t="shared" si="48"/>
        <v>1.2638949973334587E-2</v>
      </c>
      <c r="CA92" s="24">
        <f t="shared" si="48"/>
        <v>2.6596122443487656E-3</v>
      </c>
      <c r="CB92" s="24">
        <f t="shared" si="48"/>
        <v>4.3265282011794859E-3</v>
      </c>
      <c r="CC92" s="24">
        <f t="shared" si="48"/>
        <v>3.6969064681196826E-3</v>
      </c>
      <c r="CD92" s="24">
        <f t="shared" si="48"/>
        <v>5.653988724990352E-3</v>
      </c>
      <c r="CE92" s="24">
        <f t="shared" si="48"/>
        <v>3.5339623706831728E-3</v>
      </c>
      <c r="CF92" s="24">
        <f t="shared" si="57"/>
        <v>9.3076299064564175E-2</v>
      </c>
    </row>
    <row r="93" spans="1:84" x14ac:dyDescent="0.25">
      <c r="A93" s="31">
        <f>+[1]CUY!A94</f>
        <v>45383</v>
      </c>
      <c r="B93" s="17">
        <f>+[1]CUY!B94</f>
        <v>5908.4647000000004</v>
      </c>
      <c r="C93" s="17">
        <f>+[1]CUY!C94</f>
        <v>6675.0540000000001</v>
      </c>
      <c r="D93" s="17">
        <f>+[1]CUY!D94</f>
        <v>4424.5960999999998</v>
      </c>
      <c r="E93" s="17">
        <f>+[1]CUY!E94</f>
        <v>4740.4035000000003</v>
      </c>
      <c r="F93" s="17">
        <f>+[1]CUY!F94</f>
        <v>4796.1025</v>
      </c>
      <c r="G93" s="17">
        <f>+[1]CUY!G94</f>
        <v>5760.2408999999998</v>
      </c>
      <c r="H93" s="17">
        <f>+[1]CUY!H94</f>
        <v>7532.6295</v>
      </c>
      <c r="I93" s="17">
        <f>+[1]CUY!I94</f>
        <v>6471.8023999999996</v>
      </c>
      <c r="J93" s="17">
        <f>+[1]CUY!J94</f>
        <v>4457.6244999999999</v>
      </c>
      <c r="K93" s="17">
        <f>+[1]CUY!K94</f>
        <v>5146.0568000000003</v>
      </c>
      <c r="L93" s="17">
        <f>+[1]CUY!L94</f>
        <v>3026.4996999999998</v>
      </c>
      <c r="M93" s="17">
        <f>+[1]CUY!M94</f>
        <v>6381.7813999999998</v>
      </c>
      <c r="N93" s="17">
        <f>+[1]CUY!N94</f>
        <v>6121.6610000000001</v>
      </c>
      <c r="O93" s="18">
        <f>+[1]CUY!R94</f>
        <v>5394.0204999999996</v>
      </c>
      <c r="P93" s="19">
        <f>+[1]CUY!S94</f>
        <v>6165.4781999999996</v>
      </c>
      <c r="Q93" s="20">
        <f>+[1]CUY!T94</f>
        <v>5363.6468000000004</v>
      </c>
      <c r="R93" s="18">
        <f t="shared" si="51"/>
        <v>5908.3608800800002</v>
      </c>
      <c r="S93" s="19">
        <f t="shared" si="52"/>
        <v>5925.7932857890792</v>
      </c>
      <c r="T93" s="19">
        <f t="shared" si="53"/>
        <v>5468.6872747561683</v>
      </c>
      <c r="U93" s="19">
        <f t="shared" si="54"/>
        <v>5245.3850699036066</v>
      </c>
      <c r="V93" s="19"/>
      <c r="W93" s="20">
        <f t="shared" si="55"/>
        <v>5719.7905979533289</v>
      </c>
      <c r="X93" s="21"/>
      <c r="Y93" s="41">
        <f t="shared" si="62"/>
        <v>8.1495061408456415E-2</v>
      </c>
      <c r="Z93" s="24">
        <f t="shared" si="62"/>
        <v>5.4419101047932461E-2</v>
      </c>
      <c r="AA93" s="24">
        <f t="shared" si="62"/>
        <v>6.1936672171800655E-2</v>
      </c>
      <c r="AB93" s="24">
        <f t="shared" si="60"/>
        <v>0.10389247325850182</v>
      </c>
      <c r="AC93" s="24">
        <f t="shared" si="60"/>
        <v>0.30200695358927621</v>
      </c>
      <c r="AD93" s="24">
        <f t="shared" si="60"/>
        <v>6.0802118863615418E-2</v>
      </c>
      <c r="AE93" s="24">
        <f t="shared" si="60"/>
        <v>9.1190208385860672E-2</v>
      </c>
      <c r="AF93" s="24">
        <f t="shared" si="60"/>
        <v>4.5323658690241686E-2</v>
      </c>
      <c r="AG93" s="24">
        <f t="shared" si="60"/>
        <v>0.12925712662944466</v>
      </c>
      <c r="AH93" s="24">
        <f t="shared" si="60"/>
        <v>8.3012291569787289E-2</v>
      </c>
      <c r="AI93" s="24">
        <f t="shared" si="60"/>
        <v>8.8464967536659334E-2</v>
      </c>
      <c r="AJ93" s="24">
        <f t="shared" si="60"/>
        <v>6.5168087512480932E-2</v>
      </c>
      <c r="AK93" s="24">
        <f t="shared" si="60"/>
        <v>7.5394172147536853E-2</v>
      </c>
      <c r="AL93" s="24">
        <f t="shared" si="60"/>
        <v>0.11019492820674115</v>
      </c>
      <c r="AM93" s="24">
        <f t="shared" si="60"/>
        <v>5.8643675453506017E-2</v>
      </c>
      <c r="AN93" s="24">
        <f t="shared" si="60"/>
        <v>0.15786084721965588</v>
      </c>
      <c r="AO93" s="24">
        <f t="shared" si="45"/>
        <v>8.1491274575706152E-2</v>
      </c>
      <c r="AP93" s="24">
        <f t="shared" si="45"/>
        <v>6.6629218193204887E-2</v>
      </c>
      <c r="AQ93" s="24">
        <f t="shared" si="45"/>
        <v>7.9463372929300391E-2</v>
      </c>
      <c r="AR93" s="24">
        <f t="shared" si="39"/>
        <v>8.379112412564127E-2</v>
      </c>
      <c r="AS93" s="24" t="e">
        <f t="shared" si="39"/>
        <v>#DIV/0!</v>
      </c>
      <c r="AT93" s="24">
        <f t="shared" si="39"/>
        <v>7.6516966913868334E-2</v>
      </c>
      <c r="AU93" s="21"/>
      <c r="AV93" s="24">
        <f t="shared" si="61"/>
        <v>2.8414971948483254</v>
      </c>
      <c r="AW93" s="24">
        <f t="shared" si="61"/>
        <v>2.9065543375072949</v>
      </c>
      <c r="AX93" s="24">
        <f t="shared" si="61"/>
        <v>2.740399272715468</v>
      </c>
      <c r="AY93" s="24">
        <f t="shared" si="61"/>
        <v>1.9721810603914598</v>
      </c>
      <c r="AZ93" s="24">
        <f t="shared" si="61"/>
        <v>3.1712968724900241</v>
      </c>
      <c r="BA93" s="24">
        <f t="shared" si="61"/>
        <v>2.9368872962780199</v>
      </c>
      <c r="BB93" s="24">
        <f t="shared" si="61"/>
        <v>3.5399895839693176</v>
      </c>
      <c r="BC93" s="24">
        <f t="shared" si="59"/>
        <v>2.9159239021751526</v>
      </c>
      <c r="BD93" s="24">
        <f t="shared" si="59"/>
        <v>3.2423898220511118</v>
      </c>
      <c r="BE93" s="24">
        <f t="shared" si="59"/>
        <v>2.7596748275160445</v>
      </c>
      <c r="BF93" s="24">
        <f t="shared" si="63"/>
        <v>1.9004871649716564</v>
      </c>
      <c r="BG93" s="24">
        <f t="shared" si="63"/>
        <v>2.5125687614941907</v>
      </c>
      <c r="BH93" s="24">
        <f t="shared" si="63"/>
        <v>3.8750750573780808</v>
      </c>
      <c r="BI93" s="24">
        <f t="shared" si="63"/>
        <v>2.1078575143203464</v>
      </c>
      <c r="BJ93" s="24">
        <f t="shared" si="63"/>
        <v>2.8847282290472336</v>
      </c>
      <c r="BK93" s="24">
        <f t="shared" si="63"/>
        <v>3.2326203744490094</v>
      </c>
      <c r="BL93" s="24">
        <f t="shared" si="46"/>
        <v>2.8414545453593703</v>
      </c>
      <c r="BM93" s="24">
        <f t="shared" si="46"/>
        <v>2.7257709994933581</v>
      </c>
      <c r="BN93" s="24">
        <f t="shared" si="46"/>
        <v>2.5606481019259273</v>
      </c>
      <c r="BO93" s="24">
        <f t="shared" si="46"/>
        <v>2.5752086280235287</v>
      </c>
      <c r="BP93" s="24" t="e">
        <f t="shared" si="46"/>
        <v>#DIV/0!</v>
      </c>
      <c r="BQ93" s="24">
        <f t="shared" si="46"/>
        <v>2.8158164884715839</v>
      </c>
      <c r="BR93" s="21"/>
      <c r="BS93" s="35">
        <f t="shared" si="56"/>
        <v>45383</v>
      </c>
      <c r="BT93" s="24">
        <f t="shared" si="58"/>
        <v>1.7921190283900896E-2</v>
      </c>
      <c r="BU93" s="24">
        <f t="shared" si="49"/>
        <v>1.6863238883725652E-3</v>
      </c>
      <c r="BV93" s="24">
        <f t="shared" si="50"/>
        <v>9.2931892329490163E-3</v>
      </c>
      <c r="BW93" s="24">
        <f t="shared" si="48"/>
        <v>1.8082353537676871E-2</v>
      </c>
      <c r="BX93" s="24">
        <f t="shared" si="48"/>
        <v>3.7951987226329379E-3</v>
      </c>
      <c r="BY93" s="24">
        <f t="shared" si="48"/>
        <v>8.5266015694941879E-3</v>
      </c>
      <c r="BZ93" s="24">
        <f t="shared" ref="BZ93:CE95" si="64">(I93-I92)/$B92*I$3</f>
        <v>6.2149078702010601E-3</v>
      </c>
      <c r="CA93" s="24">
        <f t="shared" si="64"/>
        <v>2.362846753622915E-3</v>
      </c>
      <c r="CB93" s="24">
        <f t="shared" si="64"/>
        <v>4.8517985579906468E-3</v>
      </c>
      <c r="CC93" s="24">
        <f t="shared" si="64"/>
        <v>1.0085453135501429E-3</v>
      </c>
      <c r="CD93" s="24">
        <f t="shared" si="64"/>
        <v>4.8955244086208299E-3</v>
      </c>
      <c r="CE93" s="24">
        <f t="shared" si="64"/>
        <v>2.8516478579790178E-3</v>
      </c>
      <c r="CF93" s="24">
        <f t="shared" si="57"/>
        <v>8.1490127996991096E-2</v>
      </c>
    </row>
    <row r="94" spans="1:84" x14ac:dyDescent="0.25">
      <c r="A94" s="31">
        <f>+[1]CUY!A95</f>
        <v>45413</v>
      </c>
      <c r="B94" s="17">
        <f>+[1]CUY!B95</f>
        <v>6160.5766000000003</v>
      </c>
      <c r="C94" s="17">
        <f>+[1]CUY!C95</f>
        <v>6932.4408000000003</v>
      </c>
      <c r="D94" s="17">
        <f>+[1]CUY!D95</f>
        <v>4659.0998</v>
      </c>
      <c r="E94" s="17">
        <f>+[1]CUY!E95</f>
        <v>4959.8001000000004</v>
      </c>
      <c r="F94" s="17">
        <f>+[1]CUY!F95</f>
        <v>4902.7713999999996</v>
      </c>
      <c r="G94" s="17">
        <f>+[1]CUY!G95</f>
        <v>5957.8545000000004</v>
      </c>
      <c r="H94" s="17">
        <f>+[1]CUY!H95</f>
        <v>7615.5562</v>
      </c>
      <c r="I94" s="17">
        <f>+[1]CUY!I95</f>
        <v>6991.0472</v>
      </c>
      <c r="J94" s="17">
        <f>+[1]CUY!J95</f>
        <v>4787.1754000000001</v>
      </c>
      <c r="K94" s="17">
        <f>+[1]CUY!K95</f>
        <v>5316.3738999999996</v>
      </c>
      <c r="L94" s="17">
        <f>+[1]CUY!L95</f>
        <v>3374.1842999999999</v>
      </c>
      <c r="M94" s="17">
        <f>+[1]CUY!M95</f>
        <v>6628.2864</v>
      </c>
      <c r="N94" s="17">
        <f>+[1]CUY!N95</f>
        <v>6406.1067000000003</v>
      </c>
      <c r="O94" s="18">
        <f>+[1]CUY!R95</f>
        <v>5788.8180000000002</v>
      </c>
      <c r="P94" s="19">
        <f>+[1]CUY!S95</f>
        <v>6357.8564999999999</v>
      </c>
      <c r="Q94" s="20">
        <f>+[1]CUY!T95</f>
        <v>5729.3334999999997</v>
      </c>
      <c r="R94" s="18">
        <f t="shared" si="51"/>
        <v>6160.4789061500005</v>
      </c>
      <c r="S94" s="19">
        <f t="shared" si="52"/>
        <v>6161.477441869858</v>
      </c>
      <c r="T94" s="19">
        <f t="shared" si="53"/>
        <v>5686.7990007745266</v>
      </c>
      <c r="U94" s="19">
        <f t="shared" si="54"/>
        <v>5456.5530641556588</v>
      </c>
      <c r="V94" s="19"/>
      <c r="W94" s="20">
        <f t="shared" si="55"/>
        <v>5995.6879288638111</v>
      </c>
      <c r="X94" s="21"/>
      <c r="Y94" s="41">
        <f t="shared" si="62"/>
        <v>4.2669612632195264E-2</v>
      </c>
      <c r="Z94" s="24">
        <f t="shared" si="62"/>
        <v>3.8559508282629551E-2</v>
      </c>
      <c r="AA94" s="24">
        <f t="shared" si="62"/>
        <v>5.3000024115195554E-2</v>
      </c>
      <c r="AB94" s="24">
        <f t="shared" si="60"/>
        <v>4.6282262680803488E-2</v>
      </c>
      <c r="AC94" s="24">
        <f t="shared" si="60"/>
        <v>2.2240746522827592E-2</v>
      </c>
      <c r="AD94" s="24">
        <f t="shared" si="60"/>
        <v>3.4306481869534444E-2</v>
      </c>
      <c r="AE94" s="24">
        <f t="shared" si="60"/>
        <v>1.1008997588425107E-2</v>
      </c>
      <c r="AF94" s="24">
        <f t="shared" si="60"/>
        <v>8.0231868636780446E-2</v>
      </c>
      <c r="AG94" s="24">
        <f t="shared" si="60"/>
        <v>7.3929713011941622E-2</v>
      </c>
      <c r="AH94" s="24">
        <f t="shared" si="60"/>
        <v>3.3096622641242357E-2</v>
      </c>
      <c r="AI94" s="24">
        <f t="shared" si="60"/>
        <v>0.11488010390352921</v>
      </c>
      <c r="AJ94" s="24">
        <f t="shared" si="60"/>
        <v>3.8626362225443911E-2</v>
      </c>
      <c r="AK94" s="24">
        <f t="shared" si="60"/>
        <v>4.6465444590936933E-2</v>
      </c>
      <c r="AL94" s="24">
        <f t="shared" si="60"/>
        <v>7.3191694395674078E-2</v>
      </c>
      <c r="AM94" s="24">
        <f t="shared" si="60"/>
        <v>3.1202494560762517E-2</v>
      </c>
      <c r="AN94" s="24">
        <f t="shared" si="60"/>
        <v>6.8178743611529313E-2</v>
      </c>
      <c r="AO94" s="24">
        <f t="shared" si="45"/>
        <v>4.2671399257282028E-2</v>
      </c>
      <c r="AP94" s="24">
        <f t="shared" si="45"/>
        <v>3.9772591569466886E-2</v>
      </c>
      <c r="AQ94" s="24">
        <f t="shared" si="45"/>
        <v>3.9883744500289309E-2</v>
      </c>
      <c r="AR94" s="24">
        <f t="shared" si="39"/>
        <v>4.0257863138336347E-2</v>
      </c>
      <c r="AS94" s="24" t="e">
        <f t="shared" si="39"/>
        <v>#DIV/0!</v>
      </c>
      <c r="AT94" s="24">
        <f t="shared" si="39"/>
        <v>4.8235564953934551E-2</v>
      </c>
      <c r="AU94" s="21"/>
      <c r="AV94" s="24">
        <f t="shared" si="61"/>
        <v>2.7271196689707913</v>
      </c>
      <c r="AW94" s="24">
        <f t="shared" si="61"/>
        <v>2.7990517113305433</v>
      </c>
      <c r="AX94" s="24">
        <f t="shared" si="61"/>
        <v>2.6206243566516023</v>
      </c>
      <c r="AY94" s="24">
        <f t="shared" si="61"/>
        <v>1.9344949944727512</v>
      </c>
      <c r="AZ94" s="24">
        <f t="shared" si="61"/>
        <v>2.7085901624662125</v>
      </c>
      <c r="BA94" s="24">
        <f t="shared" si="61"/>
        <v>2.7528647945473668</v>
      </c>
      <c r="BB94" s="24">
        <f t="shared" si="61"/>
        <v>3.1510316836036196</v>
      </c>
      <c r="BC94" s="24">
        <f t="shared" si="59"/>
        <v>3.0388785800898557</v>
      </c>
      <c r="BD94" s="24">
        <f t="shared" si="59"/>
        <v>3.3014276496636654</v>
      </c>
      <c r="BE94" s="24">
        <f t="shared" si="59"/>
        <v>2.6539104263832813</v>
      </c>
      <c r="BF94" s="24">
        <f t="shared" si="63"/>
        <v>1.98815342470703</v>
      </c>
      <c r="BG94" s="24">
        <f t="shared" si="63"/>
        <v>2.4028383517810918</v>
      </c>
      <c r="BH94" s="24">
        <f t="shared" si="63"/>
        <v>3.7403626872036542</v>
      </c>
      <c r="BI94" s="24">
        <f t="shared" si="63"/>
        <v>2.1172389000135596</v>
      </c>
      <c r="BJ94" s="24">
        <f t="shared" si="63"/>
        <v>2.7395856247978116</v>
      </c>
      <c r="BK94" s="24">
        <f t="shared" si="63"/>
        <v>3.1391242010308122</v>
      </c>
      <c r="BL94" s="24">
        <f t="shared" si="46"/>
        <v>2.7270917538526551</v>
      </c>
      <c r="BM94" s="24">
        <f t="shared" si="46"/>
        <v>2.6231497500433005</v>
      </c>
      <c r="BN94" s="24">
        <f t="shared" si="46"/>
        <v>2.4639545504689893</v>
      </c>
      <c r="BO94" s="24">
        <f t="shared" si="46"/>
        <v>2.482535629422006</v>
      </c>
      <c r="BP94" s="24" t="e">
        <f t="shared" si="46"/>
        <v>#DIV/0!</v>
      </c>
      <c r="BQ94" s="24">
        <f t="shared" si="46"/>
        <v>2.7426246731852486</v>
      </c>
      <c r="BR94" s="21"/>
      <c r="BS94" s="35">
        <f t="shared" si="56"/>
        <v>45413</v>
      </c>
      <c r="BT94" s="24">
        <f t="shared" si="58"/>
        <v>1.2380429142616367E-2</v>
      </c>
      <c r="BU94" s="24">
        <f t="shared" si="49"/>
        <v>1.4169132786728857E-3</v>
      </c>
      <c r="BV94" s="24">
        <f t="shared" si="50"/>
        <v>4.2256887952635148E-3</v>
      </c>
      <c r="BW94" s="24">
        <f t="shared" ref="BW94:BW108" si="65">(F94-F93)/$B93*F$3</f>
        <v>1.6031573007451445E-3</v>
      </c>
      <c r="BX94" s="24">
        <f t="shared" ref="BX94:BX108" si="66">(G94-G93)/$B93*G$3</f>
        <v>2.1003991239890176E-3</v>
      </c>
      <c r="BY94" s="24">
        <f t="shared" ref="BY94:BY108" si="67">(H94-H93)/$B93*H$3</f>
        <v>1.0386075083092226E-3</v>
      </c>
      <c r="BZ94" s="24">
        <f t="shared" si="64"/>
        <v>1.0633662717829225E-2</v>
      </c>
      <c r="CA94" s="24">
        <f t="shared" si="64"/>
        <v>1.4111343967240769E-3</v>
      </c>
      <c r="CB94" s="24">
        <f t="shared" si="64"/>
        <v>1.937103748796189E-3</v>
      </c>
      <c r="CC94" s="24">
        <f t="shared" si="64"/>
        <v>1.318131771185838E-3</v>
      </c>
      <c r="CD94" s="24">
        <f t="shared" si="64"/>
        <v>2.8578646666028162E-3</v>
      </c>
      <c r="CE94" s="24">
        <f t="shared" si="64"/>
        <v>1.7475570108762782E-3</v>
      </c>
      <c r="CF94" s="24">
        <f t="shared" si="57"/>
        <v>4.2670649461610567E-2</v>
      </c>
    </row>
    <row r="95" spans="1:84" x14ac:dyDescent="0.25">
      <c r="A95" s="31">
        <f>+[1]CUY!A96</f>
        <v>45444</v>
      </c>
      <c r="B95" s="17">
        <f>+[1]CUY!B96</f>
        <v>6472.5963000000002</v>
      </c>
      <c r="C95" s="17">
        <f>+[1]CUY!C96</f>
        <v>7221.05</v>
      </c>
      <c r="D95" s="17">
        <f>+[1]CUY!D96</f>
        <v>4754.8782000000001</v>
      </c>
      <c r="E95" s="17">
        <f>+[1]CUY!E96</f>
        <v>5161.3346000000001</v>
      </c>
      <c r="F95" s="17">
        <f>+[1]CUY!F96</f>
        <v>5956.1674000000003</v>
      </c>
      <c r="G95" s="17">
        <f>+[1]CUY!G96</f>
        <v>6064.8640999999998</v>
      </c>
      <c r="H95" s="17">
        <f>+[1]CUY!H96</f>
        <v>7973.5123999999996</v>
      </c>
      <c r="I95" s="17">
        <f>+[1]CUY!I96</f>
        <v>7260.5720000000001</v>
      </c>
      <c r="J95" s="17">
        <f>+[1]CUY!J96</f>
        <v>5122.4232000000002</v>
      </c>
      <c r="K95" s="17">
        <f>+[1]CUY!K96</f>
        <v>5552.3103000000001</v>
      </c>
      <c r="L95" s="17">
        <f>+[1]CUY!L96</f>
        <v>3573.8427000000001</v>
      </c>
      <c r="M95" s="17">
        <f>+[1]CUY!M96</f>
        <v>6826.6025</v>
      </c>
      <c r="N95" s="17">
        <f>+[1]CUY!N96</f>
        <v>6457.1620999999996</v>
      </c>
      <c r="O95" s="18">
        <f>+[1]CUY!R96</f>
        <v>6275.5676000000003</v>
      </c>
      <c r="P95" s="19">
        <f>+[1]CUY!S96</f>
        <v>6557.5713999999998</v>
      </c>
      <c r="Q95" s="20">
        <f>+[1]CUY!T96</f>
        <v>6307.6693999999998</v>
      </c>
      <c r="R95" s="18">
        <f t="shared" si="51"/>
        <v>6472.4655905000009</v>
      </c>
      <c r="S95" s="19">
        <f t="shared" si="52"/>
        <v>6380.4598539117414</v>
      </c>
      <c r="T95" s="19">
        <f t="shared" si="53"/>
        <v>5861.6346833046482</v>
      </c>
      <c r="U95" s="19">
        <f t="shared" si="54"/>
        <v>5625.6464810781872</v>
      </c>
      <c r="V95" s="19"/>
      <c r="W95" s="20">
        <f t="shared" si="55"/>
        <v>6224.1088224751338</v>
      </c>
      <c r="X95" s="21"/>
      <c r="Y95" s="41">
        <f t="shared" si="62"/>
        <v>5.0647807869153016E-2</v>
      </c>
      <c r="Z95" s="24">
        <f t="shared" si="62"/>
        <v>4.1631686202066032E-2</v>
      </c>
      <c r="AA95" s="24">
        <f t="shared" si="62"/>
        <v>2.0557275892651994E-2</v>
      </c>
      <c r="AB95" s="24">
        <f t="shared" si="60"/>
        <v>4.0633593277277447E-2</v>
      </c>
      <c r="AC95" s="24">
        <f t="shared" si="60"/>
        <v>0.21485725400127786</v>
      </c>
      <c r="AD95" s="24">
        <f t="shared" si="60"/>
        <v>1.796109656588607E-2</v>
      </c>
      <c r="AE95" s="24">
        <f t="shared" si="60"/>
        <v>4.7003290449094237E-2</v>
      </c>
      <c r="AF95" s="24">
        <f t="shared" si="60"/>
        <v>3.8552850851872433E-2</v>
      </c>
      <c r="AG95" s="24">
        <f t="shared" si="60"/>
        <v>7.0030398301261343E-2</v>
      </c>
      <c r="AH95" s="24">
        <f t="shared" si="60"/>
        <v>4.4379196128398801E-2</v>
      </c>
      <c r="AI95" s="24">
        <f t="shared" si="60"/>
        <v>5.9172345742940058E-2</v>
      </c>
      <c r="AJ95" s="24">
        <f t="shared" si="60"/>
        <v>2.991966370071153E-2</v>
      </c>
      <c r="AK95" s="24">
        <f t="shared" si="60"/>
        <v>7.9698016893785528E-3</v>
      </c>
      <c r="AL95" s="24">
        <f t="shared" si="60"/>
        <v>8.4084453855692187E-2</v>
      </c>
      <c r="AM95" s="24">
        <f t="shared" si="60"/>
        <v>3.1412300670831339E-2</v>
      </c>
      <c r="AN95" s="24">
        <f t="shared" si="60"/>
        <v>0.10094296308636941</v>
      </c>
      <c r="AO95" s="24">
        <f t="shared" si="45"/>
        <v>5.0643251783322185E-2</v>
      </c>
      <c r="AP95" s="24">
        <f t="shared" si="45"/>
        <v>3.5540568655466398E-2</v>
      </c>
      <c r="AQ95" s="24">
        <f t="shared" si="45"/>
        <v>3.0744129079700144E-2</v>
      </c>
      <c r="AR95" s="24">
        <f t="shared" si="39"/>
        <v>3.0989053883359263E-2</v>
      </c>
      <c r="AS95" s="24" t="e">
        <f t="shared" si="39"/>
        <v>#DIV/0!</v>
      </c>
      <c r="AT95" s="24">
        <f t="shared" si="39"/>
        <v>3.8097528810944858E-2</v>
      </c>
      <c r="AU95" s="21"/>
      <c r="AV95" s="24">
        <f t="shared" si="61"/>
        <v>2.7186017231419406</v>
      </c>
      <c r="AW95" s="24">
        <f t="shared" si="61"/>
        <v>2.7964935804950435</v>
      </c>
      <c r="AX95" s="24">
        <f t="shared" si="61"/>
        <v>2.555004467981262</v>
      </c>
      <c r="AY95" s="24">
        <f t="shared" si="61"/>
        <v>1.9300717653573978</v>
      </c>
      <c r="AZ95" s="24">
        <f t="shared" si="61"/>
        <v>3.3587117485495028</v>
      </c>
      <c r="BA95" s="24">
        <f t="shared" si="61"/>
        <v>2.5679197120656627</v>
      </c>
      <c r="BB95" s="24">
        <f t="shared" si="61"/>
        <v>2.9689528665740519</v>
      </c>
      <c r="BC95" s="24">
        <f t="shared" si="59"/>
        <v>2.9575105861881443</v>
      </c>
      <c r="BD95" s="24">
        <f t="shared" si="59"/>
        <v>3.3023840646544</v>
      </c>
      <c r="BE95" s="24">
        <f t="shared" si="59"/>
        <v>2.5525802723420146</v>
      </c>
      <c r="BF95" s="24">
        <f t="shared" si="63"/>
        <v>1.9341335206094596</v>
      </c>
      <c r="BG95" s="24">
        <f t="shared" si="63"/>
        <v>2.3708566034491794</v>
      </c>
      <c r="BH95" s="24">
        <f t="shared" si="63"/>
        <v>3.5150524658021505</v>
      </c>
      <c r="BI95" s="24">
        <f t="shared" si="63"/>
        <v>2.2826451238611756</v>
      </c>
      <c r="BJ95" s="24">
        <f t="shared" si="63"/>
        <v>2.6420436832765559</v>
      </c>
      <c r="BK95" s="24">
        <f t="shared" si="63"/>
        <v>3.3521845654808002</v>
      </c>
      <c r="BL95" s="24">
        <f t="shared" si="46"/>
        <v>2.7185550802672664</v>
      </c>
      <c r="BM95" s="24">
        <f t="shared" si="46"/>
        <v>2.5807632786519599</v>
      </c>
      <c r="BN95" s="24">
        <f t="shared" si="46"/>
        <v>2.3893724516051371</v>
      </c>
      <c r="BO95" s="24">
        <f t="shared" si="46"/>
        <v>2.394906472410844</v>
      </c>
      <c r="BP95" s="24" t="e">
        <f t="shared" si="46"/>
        <v>#DIV/0!</v>
      </c>
      <c r="BQ95" s="24">
        <f t="shared" si="46"/>
        <v>2.6470852284798365</v>
      </c>
      <c r="BR95" s="21"/>
      <c r="BS95" s="35">
        <f t="shared" si="56"/>
        <v>45444</v>
      </c>
      <c r="BT95" s="24">
        <f t="shared" si="58"/>
        <v>1.331413274530179E-2</v>
      </c>
      <c r="BU95" s="24">
        <f t="shared" si="49"/>
        <v>5.5502741090825906E-4</v>
      </c>
      <c r="BV95" s="24">
        <f t="shared" si="50"/>
        <v>3.7228051185987966E-3</v>
      </c>
      <c r="BW95" s="24">
        <f t="shared" si="65"/>
        <v>1.518389768905723E-2</v>
      </c>
      <c r="BX95" s="24">
        <f t="shared" si="66"/>
        <v>1.0908399191075656E-3</v>
      </c>
      <c r="BY95" s="24">
        <f t="shared" si="67"/>
        <v>4.2997207112074496E-3</v>
      </c>
      <c r="BZ95" s="24">
        <f t="shared" si="64"/>
        <v>5.293741628015795E-3</v>
      </c>
      <c r="CA95" s="24">
        <f t="shared" si="64"/>
        <v>1.3767817350083761E-3</v>
      </c>
      <c r="CB95" s="24">
        <f t="shared" si="64"/>
        <v>2.5736107363716625E-3</v>
      </c>
      <c r="CC95" s="24">
        <f t="shared" si="64"/>
        <v>7.2596259252746017E-4</v>
      </c>
      <c r="CD95" s="24">
        <f t="shared" si="64"/>
        <v>2.2050943819122387E-3</v>
      </c>
      <c r="CE95" s="24">
        <f t="shared" si="64"/>
        <v>3.0083401933513396E-4</v>
      </c>
      <c r="CF95" s="24">
        <f t="shared" si="57"/>
        <v>5.0642448687351745E-2</v>
      </c>
    </row>
    <row r="96" spans="1:84" x14ac:dyDescent="0.25">
      <c r="A96" s="31">
        <f>+[1]CUY!A97</f>
        <v>45474</v>
      </c>
      <c r="B96" s="17">
        <f>+[1]CUY!B97</f>
        <v>6769.7853999999998</v>
      </c>
      <c r="C96" s="17">
        <f>+[1]CUY!C97</f>
        <v>7428.9174000000003</v>
      </c>
      <c r="D96" s="17">
        <f>+[1]CUY!D97</f>
        <v>5038.9957000000004</v>
      </c>
      <c r="E96" s="17">
        <f>+[1]CUY!E97</f>
        <v>5301.3410999999996</v>
      </c>
      <c r="F96" s="17">
        <f>+[1]CUY!F97</f>
        <v>6350.1715999999997</v>
      </c>
      <c r="G96" s="17">
        <f>+[1]CUY!G97</f>
        <v>6281.5074000000004</v>
      </c>
      <c r="H96" s="17">
        <f>+[1]CUY!H97</f>
        <v>8350.9822999999997</v>
      </c>
      <c r="I96" s="17">
        <f>+[1]CUY!I97</f>
        <v>7640.5425999999998</v>
      </c>
      <c r="J96" s="17">
        <f>+[1]CUY!J97</f>
        <v>5410.8860999999997</v>
      </c>
      <c r="K96" s="17">
        <f>+[1]CUY!K97</f>
        <v>5833.8455999999996</v>
      </c>
      <c r="L96" s="17">
        <f>+[1]CUY!L97</f>
        <v>3773.4149000000002</v>
      </c>
      <c r="M96" s="17">
        <f>+[1]CUY!M97</f>
        <v>7541.4538000000002</v>
      </c>
      <c r="N96" s="17">
        <f>+[1]CUY!N97</f>
        <v>6729.5635000000002</v>
      </c>
      <c r="O96" s="18">
        <f>+[1]CUY!R97</f>
        <v>6537.1588000000002</v>
      </c>
      <c r="P96" s="19">
        <f>+[1]CUY!S97</f>
        <v>6836.7214999999997</v>
      </c>
      <c r="Q96" s="20">
        <f>+[1]CUY!T97</f>
        <v>6683.5641999999998</v>
      </c>
      <c r="R96" s="18">
        <f t="shared" ref="R96:R108" si="68">+SUMPRODUCT($C$3:$N$3,C96:N96)</f>
        <v>6769.6624131099998</v>
      </c>
      <c r="S96" s="19">
        <f t="shared" si="52"/>
        <v>6644.5309171877334</v>
      </c>
      <c r="T96" s="19">
        <f t="shared" si="53"/>
        <v>6169.4734554503739</v>
      </c>
      <c r="U96" s="19">
        <f t="shared" si="54"/>
        <v>5833.948094501965</v>
      </c>
      <c r="V96" s="19"/>
      <c r="W96" s="20">
        <f t="shared" si="55"/>
        <v>6499.5928044376433</v>
      </c>
      <c r="X96" s="21"/>
      <c r="Y96" s="41">
        <f t="shared" ref="Y96:Y108" si="69">+B96/B95-1</f>
        <v>4.5914975417206128E-2</v>
      </c>
      <c r="Z96" s="24">
        <f t="shared" ref="Z96:Z108" si="70">+C96/C95-1</f>
        <v>2.8786312239909684E-2</v>
      </c>
      <c r="AA96" s="24">
        <f t="shared" ref="AA96:AA108" si="71">+D96/D95-1</f>
        <v>5.9752844983495201E-2</v>
      </c>
      <c r="AB96" s="24">
        <f t="shared" ref="AB96:AB108" si="72">+E96/E95-1</f>
        <v>2.7126026667598557E-2</v>
      </c>
      <c r="AC96" s="24">
        <f t="shared" ref="AC96:AC108" si="73">+F96/F95-1</f>
        <v>6.6150625652327877E-2</v>
      </c>
      <c r="AD96" s="24">
        <f t="shared" ref="AD96:AD108" si="74">+G96/G95-1</f>
        <v>3.5721047731308797E-2</v>
      </c>
      <c r="AE96" s="24">
        <f t="shared" ref="AE96:AE108" si="75">+H96/H95-1</f>
        <v>4.7340479460469709E-2</v>
      </c>
      <c r="AF96" s="24">
        <f t="shared" ref="AF96:AF108" si="76">+I96/I95-1</f>
        <v>5.2333424969823295E-2</v>
      </c>
      <c r="AG96" s="24">
        <f t="shared" ref="AG96:AG108" si="77">+J96/J95-1</f>
        <v>5.631375791051374E-2</v>
      </c>
      <c r="AH96" s="24">
        <f t="shared" ref="AH96:AH108" si="78">+K96/K95-1</f>
        <v>5.0705973691707928E-2</v>
      </c>
      <c r="AI96" s="24">
        <f t="shared" ref="AI96:AI108" si="79">+L96/L95-1</f>
        <v>5.5842468948059665E-2</v>
      </c>
      <c r="AJ96" s="24">
        <f t="shared" ref="AJ96:AJ108" si="80">+M96/M95-1</f>
        <v>0.10471553016306423</v>
      </c>
      <c r="AK96" s="24">
        <f t="shared" ref="AK96:AK108" si="81">+N96/N95-1</f>
        <v>4.2185931804313848E-2</v>
      </c>
      <c r="AL96" s="24">
        <f t="shared" ref="AL96:AL108" si="82">+O96/O95-1</f>
        <v>4.1684070138930496E-2</v>
      </c>
      <c r="AM96" s="24">
        <f t="shared" ref="AM96:AM108" si="83">+P96/P95-1</f>
        <v>4.2569128564883041E-2</v>
      </c>
      <c r="AN96" s="24">
        <f t="shared" ref="AN96:AN108" si="84">+Q96/Q95-1</f>
        <v>5.9593294474184155E-2</v>
      </c>
      <c r="AO96" s="24">
        <f t="shared" ref="AO96:AO108" si="85">+R96/R95-1</f>
        <v>4.5917095804450581E-2</v>
      </c>
      <c r="AP96" s="24">
        <f t="shared" ref="AP96:AP108" si="86">+S96/S95-1</f>
        <v>4.1387465687773961E-2</v>
      </c>
      <c r="AQ96" s="24">
        <f t="shared" ref="AQ96:AQ108" si="87">+T96/T95-1</f>
        <v>5.251756357702142E-2</v>
      </c>
      <c r="AR96" s="24">
        <f t="shared" ref="AR96:AR108" si="88">+U96/U95-1</f>
        <v>3.7027142413658343E-2</v>
      </c>
      <c r="AS96" s="24" t="e">
        <f t="shared" ref="AS96:AS108" si="89">+V96/V95-1</f>
        <v>#DIV/0!</v>
      </c>
      <c r="AT96" s="24">
        <f t="shared" ref="AT96:AT108" si="90">+W96/W95-1</f>
        <v>4.4260791355019702E-2</v>
      </c>
      <c r="AU96" s="21"/>
      <c r="AV96" s="24">
        <f t="shared" ref="AV96:AV108" si="91">+B96/B84-1</f>
        <v>2.6585686339509285</v>
      </c>
      <c r="AW96" s="24">
        <f t="shared" ref="AW96:AW108" si="92">+C96/C84-1</f>
        <v>2.6923725887418115</v>
      </c>
      <c r="AX96" s="24">
        <f t="shared" ref="AX96:AX108" si="93">+D96/D84-1</f>
        <v>2.4616851104545727</v>
      </c>
      <c r="AY96" s="24">
        <f t="shared" ref="AY96:AY108" si="94">+E96/E84-1</f>
        <v>1.9061057678787594</v>
      </c>
      <c r="AZ96" s="24">
        <f t="shared" ref="AZ96:AZ108" si="95">+F96/F84-1</f>
        <v>3.4166528490605508</v>
      </c>
      <c r="BA96" s="24">
        <f t="shared" ref="BA96:BA108" si="96">+G96/G84-1</f>
        <v>2.490605966036775</v>
      </c>
      <c r="BB96" s="24">
        <f t="shared" ref="BB96:BB108" si="97">+H96/H84-1</f>
        <v>2.787686242664432</v>
      </c>
      <c r="BC96" s="24">
        <f t="shared" ref="BC96:BC108" si="98">+I96/I84-1</f>
        <v>2.927492634418142</v>
      </c>
      <c r="BD96" s="24">
        <f t="shared" ref="BD96:BD108" si="99">+J96/J84-1</f>
        <v>3.0961445391853948</v>
      </c>
      <c r="BE96" s="24">
        <f t="shared" ref="BE96:BE108" si="100">+K96/K84-1</f>
        <v>2.4167133007079529</v>
      </c>
      <c r="BF96" s="24">
        <f t="shared" ref="BF96:BF108" si="101">+L96/L84-1</f>
        <v>1.9452990180111813</v>
      </c>
      <c r="BG96" s="24">
        <f t="shared" ref="BG96:BG108" si="102">+M96/M84-1</f>
        <v>2.494934457354518</v>
      </c>
      <c r="BH96" s="24">
        <f t="shared" ref="BH96:BH108" si="103">+N96/N84-1</f>
        <v>3.4323722343463556</v>
      </c>
      <c r="BI96" s="24">
        <f t="shared" ref="BI96:BI108" si="104">+O96/O84-1</f>
        <v>2.2081780690407489</v>
      </c>
      <c r="BJ96" s="24">
        <f t="shared" ref="BJ96:BJ108" si="105">+P96/P84-1</f>
        <v>2.5698509446888145</v>
      </c>
      <c r="BK96" s="24">
        <f t="shared" ref="BK96:BK108" si="106">+Q96/Q84-1</f>
        <v>3.3559392907750389</v>
      </c>
      <c r="BL96" s="24">
        <f t="shared" ref="BL96:BL108" si="107">+R96/R84-1</f>
        <v>2.6585306590666797</v>
      </c>
      <c r="BM96" s="24">
        <f t="shared" ref="BM96:BM108" si="108">+S96/S84-1</f>
        <v>2.5196013573072795</v>
      </c>
      <c r="BN96" s="24">
        <f t="shared" ref="BN96:BN108" si="109">+T96/T84-1</f>
        <v>2.3695383440716036</v>
      </c>
      <c r="BO96" s="24">
        <f t="shared" ref="BO96:BO108" si="110">+U96/U84-1</f>
        <v>2.3317474565478182</v>
      </c>
      <c r="BP96" s="24" t="e">
        <f t="shared" ref="BP96:BP108" si="111">+V96/V84-1</f>
        <v>#DIV/0!</v>
      </c>
      <c r="BQ96" s="24">
        <f t="shared" ref="BQ96:BQ108" si="112">+W96/W84-1</f>
        <v>2.5725974893057573</v>
      </c>
      <c r="BR96" s="21"/>
      <c r="BS96" s="35">
        <f t="shared" ref="BS96:BS108" si="113">+A96</f>
        <v>45474</v>
      </c>
      <c r="BT96" s="24">
        <f t="shared" si="58"/>
        <v>9.1270816750922707E-3</v>
      </c>
      <c r="BU96" s="24">
        <f t="shared" si="49"/>
        <v>1.5670674146632643E-3</v>
      </c>
      <c r="BV96" s="24">
        <f t="shared" si="50"/>
        <v>2.4615685826103418E-3</v>
      </c>
      <c r="BW96" s="24">
        <f t="shared" si="65"/>
        <v>5.405492840639535E-3</v>
      </c>
      <c r="BX96" s="24">
        <f t="shared" si="66"/>
        <v>2.1019693812821356E-3</v>
      </c>
      <c r="BY96" s="24">
        <f t="shared" si="67"/>
        <v>4.3155437640997329E-3</v>
      </c>
      <c r="BZ96" s="24">
        <f t="shared" ref="BZ96:BZ108" si="114">(I96-I95)/$B95*I$3</f>
        <v>7.1032458180653032E-3</v>
      </c>
      <c r="CA96" s="24">
        <f t="shared" ref="CA96:CA108" si="115">(J96-J95)/$B95*J$3</f>
        <v>1.1275400213048956E-3</v>
      </c>
      <c r="CB96" s="24">
        <f t="shared" ref="CB96:CB108" si="116">(K96-K95)/$B95*K$3</f>
        <v>2.9229649561181448E-3</v>
      </c>
      <c r="CC96" s="24">
        <f t="shared" ref="CC96:CC108" si="117">(L96-L95)/$B95*L$3</f>
        <v>6.9066833041943332E-4</v>
      </c>
      <c r="CD96" s="24">
        <f t="shared" ref="CD96:CD108" si="118">(M96-M95)/$B95*M$3</f>
        <v>7.5653280044670817E-3</v>
      </c>
      <c r="CE96" s="24">
        <f t="shared" ref="CE96:CE108" si="119">(N96-N95)/$B95*N$3</f>
        <v>1.5276977524459579E-3</v>
      </c>
      <c r="CF96" s="24">
        <f t="shared" ref="CF96:CF108" si="120">+SUM(BT96:CE96)</f>
        <v>4.5916168541208099E-2</v>
      </c>
    </row>
    <row r="97" spans="1:84" x14ac:dyDescent="0.25">
      <c r="A97" s="31">
        <f>+[1]CUY!A98</f>
        <v>45505</v>
      </c>
      <c r="B97" s="17">
        <f>+[1]CUY!B98</f>
        <v>7075.6030000000001</v>
      </c>
      <c r="C97" s="17">
        <f>+[1]CUY!C98</f>
        <v>7840.3045000000002</v>
      </c>
      <c r="D97" s="17">
        <f>+[1]CUY!D98</f>
        <v>5133.7919000000002</v>
      </c>
      <c r="E97" s="17">
        <f>+[1]CUY!E98</f>
        <v>5423.9898999999996</v>
      </c>
      <c r="F97" s="17">
        <f>+[1]CUY!F98</f>
        <v>6766.9688999999998</v>
      </c>
      <c r="G97" s="17">
        <f>+[1]CUY!G98</f>
        <v>6552.4161999999997</v>
      </c>
      <c r="H97" s="17">
        <f>+[1]CUY!H98</f>
        <v>8658.5131000000001</v>
      </c>
      <c r="I97" s="17">
        <f>+[1]CUY!I98</f>
        <v>7957.9678999999996</v>
      </c>
      <c r="J97" s="17">
        <f>+[1]CUY!J98</f>
        <v>5697.1686</v>
      </c>
      <c r="K97" s="17">
        <f>+[1]CUY!K98</f>
        <v>5986.5779000000002</v>
      </c>
      <c r="L97" s="17">
        <f>+[1]CUY!L98</f>
        <v>4056.5924</v>
      </c>
      <c r="M97" s="17">
        <f>+[1]CUY!M98</f>
        <v>7966.0847999999996</v>
      </c>
      <c r="N97" s="17">
        <f>+[1]CUY!N98</f>
        <v>6824.0622000000003</v>
      </c>
      <c r="O97" s="18">
        <f>+[1]CUY!R98</f>
        <v>7024.6401999999998</v>
      </c>
      <c r="P97" s="19">
        <f>+[1]CUY!S98</f>
        <v>7104.0812999999998</v>
      </c>
      <c r="Q97" s="20">
        <f>+[1]CUY!T98</f>
        <v>7011.826</v>
      </c>
      <c r="R97" s="18">
        <f t="shared" si="68"/>
        <v>7075.4779582100009</v>
      </c>
      <c r="S97" s="19">
        <f t="shared" si="52"/>
        <v>6934.8107692595349</v>
      </c>
      <c r="T97" s="19">
        <f t="shared" si="53"/>
        <v>6381.0386962707962</v>
      </c>
      <c r="U97" s="19">
        <f t="shared" si="54"/>
        <v>5993.4069286683325</v>
      </c>
      <c r="V97" s="19"/>
      <c r="W97" s="20">
        <f t="shared" si="55"/>
        <v>6728.009566488141</v>
      </c>
      <c r="X97" s="21"/>
      <c r="Y97" s="41">
        <f t="shared" si="69"/>
        <v>4.5173898717675742E-2</v>
      </c>
      <c r="Z97" s="24">
        <f t="shared" si="70"/>
        <v>5.5376453640472612E-2</v>
      </c>
      <c r="AA97" s="24">
        <f t="shared" si="71"/>
        <v>1.8812518534199185E-2</v>
      </c>
      <c r="AB97" s="24">
        <f t="shared" si="72"/>
        <v>2.3135428882325559E-2</v>
      </c>
      <c r="AC97" s="24">
        <f t="shared" si="73"/>
        <v>6.5635596367191074E-2</v>
      </c>
      <c r="AD97" s="24">
        <f t="shared" si="74"/>
        <v>4.3127991857495829E-2</v>
      </c>
      <c r="AE97" s="24">
        <f t="shared" si="75"/>
        <v>3.6825703725895886E-2</v>
      </c>
      <c r="AF97" s="24">
        <f t="shared" si="76"/>
        <v>4.1544863580761815E-2</v>
      </c>
      <c r="AG97" s="24">
        <f t="shared" si="77"/>
        <v>5.2908616945383624E-2</v>
      </c>
      <c r="AH97" s="24">
        <f t="shared" si="78"/>
        <v>2.6180380913749302E-2</v>
      </c>
      <c r="AI97" s="24">
        <f t="shared" si="79"/>
        <v>7.5045418408667297E-2</v>
      </c>
      <c r="AJ97" s="24">
        <f t="shared" si="80"/>
        <v>5.6306252250726496E-2</v>
      </c>
      <c r="AK97" s="24">
        <f t="shared" si="81"/>
        <v>1.4042322358649217E-2</v>
      </c>
      <c r="AL97" s="24">
        <f t="shared" si="82"/>
        <v>7.4570836492452885E-2</v>
      </c>
      <c r="AM97" s="24">
        <f t="shared" si="83"/>
        <v>3.9106434275551605E-2</v>
      </c>
      <c r="AN97" s="24">
        <f t="shared" si="84"/>
        <v>4.9114782199593421E-2</v>
      </c>
      <c r="AO97" s="24">
        <f t="shared" si="85"/>
        <v>4.517441586271187E-2</v>
      </c>
      <c r="AP97" s="24">
        <f t="shared" si="86"/>
        <v>4.3687034598773655E-2</v>
      </c>
      <c r="AQ97" s="24">
        <f t="shared" si="87"/>
        <v>3.4292268594415809E-2</v>
      </c>
      <c r="AR97" s="24">
        <f t="shared" si="88"/>
        <v>2.7332919591219085E-2</v>
      </c>
      <c r="AS97" s="24" t="e">
        <f t="shared" si="89"/>
        <v>#DIV/0!</v>
      </c>
      <c r="AT97" s="24">
        <f t="shared" si="90"/>
        <v>3.5143241880405851E-2</v>
      </c>
      <c r="AU97" s="21"/>
      <c r="AV97" s="24">
        <f t="shared" si="91"/>
        <v>2.4042148334042266</v>
      </c>
      <c r="AW97" s="24">
        <f t="shared" si="92"/>
        <v>2.3626757573189399</v>
      </c>
      <c r="AX97" s="24">
        <f t="shared" si="93"/>
        <v>2.2439555341445532</v>
      </c>
      <c r="AY97" s="24">
        <f t="shared" si="94"/>
        <v>1.738592433574115</v>
      </c>
      <c r="AZ97" s="24">
        <f t="shared" si="95"/>
        <v>3.3997905229754055</v>
      </c>
      <c r="BA97" s="24">
        <f t="shared" si="96"/>
        <v>2.2779386877301873</v>
      </c>
      <c r="BB97" s="24">
        <f t="shared" si="97"/>
        <v>2.4678090801070094</v>
      </c>
      <c r="BC97" s="24">
        <f t="shared" si="98"/>
        <v>2.6777098229030925</v>
      </c>
      <c r="BD97" s="24">
        <f t="shared" si="99"/>
        <v>3.1643138295422899</v>
      </c>
      <c r="BE97" s="24">
        <f t="shared" si="100"/>
        <v>2.1041708645323549</v>
      </c>
      <c r="BF97" s="24">
        <f t="shared" si="101"/>
        <v>1.9143476464188356</v>
      </c>
      <c r="BG97" s="24">
        <f t="shared" si="102"/>
        <v>2.217995635028887</v>
      </c>
      <c r="BH97" s="24">
        <f t="shared" si="103"/>
        <v>3.108804659428718</v>
      </c>
      <c r="BI97" s="24">
        <f t="shared" si="104"/>
        <v>2.1269282283581998</v>
      </c>
      <c r="BJ97" s="24">
        <f t="shared" si="105"/>
        <v>2.2626136993395347</v>
      </c>
      <c r="BK97" s="24">
        <f t="shared" si="106"/>
        <v>3.2184605545800942</v>
      </c>
      <c r="BL97" s="24">
        <f t="shared" si="107"/>
        <v>2.404178876203261</v>
      </c>
      <c r="BM97" s="24">
        <f t="shared" si="108"/>
        <v>2.2430129944389106</v>
      </c>
      <c r="BN97" s="24">
        <f t="shared" si="109"/>
        <v>2.1313186688656782</v>
      </c>
      <c r="BO97" s="24">
        <f t="shared" si="110"/>
        <v>2.1041412412725138</v>
      </c>
      <c r="BP97" s="24" t="e">
        <f t="shared" si="111"/>
        <v>#DIV/0!</v>
      </c>
      <c r="BQ97" s="24">
        <f t="shared" si="112"/>
        <v>2.3397536254378233</v>
      </c>
      <c r="BR97" s="21"/>
      <c r="BS97" s="35">
        <f t="shared" si="113"/>
        <v>45505</v>
      </c>
      <c r="BT97" s="24">
        <f t="shared" si="58"/>
        <v>1.7270298379029856E-2</v>
      </c>
      <c r="BU97" s="24">
        <f t="shared" si="49"/>
        <v>4.999012730890985E-4</v>
      </c>
      <c r="BV97" s="24">
        <f t="shared" si="50"/>
        <v>2.0617246508286649E-3</v>
      </c>
      <c r="BW97" s="24">
        <f t="shared" si="65"/>
        <v>5.46717481472899E-3</v>
      </c>
      <c r="BX97" s="24">
        <f t="shared" si="66"/>
        <v>2.513088914162619E-3</v>
      </c>
      <c r="BY97" s="24">
        <f t="shared" si="67"/>
        <v>3.3615953616491349E-3</v>
      </c>
      <c r="BZ97" s="24">
        <f t="shared" si="114"/>
        <v>5.6735123834206012E-3</v>
      </c>
      <c r="CA97" s="24">
        <f t="shared" si="115"/>
        <v>1.06989318302468E-3</v>
      </c>
      <c r="CB97" s="24">
        <f t="shared" si="116"/>
        <v>1.5160909768277202E-3</v>
      </c>
      <c r="CC97" s="24">
        <f t="shared" si="117"/>
        <v>9.3698332003256627E-4</v>
      </c>
      <c r="CD97" s="24">
        <f t="shared" si="118"/>
        <v>4.2966241588691962E-3</v>
      </c>
      <c r="CE97" s="24">
        <f t="shared" si="119"/>
        <v>5.0670776211015549E-4</v>
      </c>
      <c r="CF97" s="24">
        <f t="shared" si="120"/>
        <v>4.5173595177773279E-2</v>
      </c>
    </row>
    <row r="98" spans="1:84" x14ac:dyDescent="0.25">
      <c r="A98" s="31">
        <f>+[1]CUY!A99</f>
        <v>45536</v>
      </c>
      <c r="B98" s="17">
        <f>+[1]CUY!B99</f>
        <v>7290.1216000000004</v>
      </c>
      <c r="C98" s="17">
        <f>+[1]CUY!C99</f>
        <v>7978.3395</v>
      </c>
      <c r="D98" s="17">
        <f>+[1]CUY!D99</f>
        <v>5209.6408000000001</v>
      </c>
      <c r="E98" s="17">
        <f>+[1]CUY!E99</f>
        <v>5736.0775000000003</v>
      </c>
      <c r="F98" s="17">
        <f>+[1]CUY!F99</f>
        <v>7300.8314</v>
      </c>
      <c r="G98" s="17">
        <f>+[1]CUY!G99</f>
        <v>6779.1695</v>
      </c>
      <c r="H98" s="17">
        <f>+[1]CUY!H99</f>
        <v>8954.0717000000004</v>
      </c>
      <c r="I98" s="17">
        <f>+[1]CUY!I99</f>
        <v>8067.8963000000003</v>
      </c>
      <c r="J98" s="17">
        <f>+[1]CUY!J99</f>
        <v>5876.8252000000002</v>
      </c>
      <c r="K98" s="17">
        <f>+[1]CUY!K99</f>
        <v>6126.2277000000004</v>
      </c>
      <c r="L98" s="17">
        <f>+[1]CUY!L99</f>
        <v>4276.3674000000001</v>
      </c>
      <c r="M98" s="17">
        <f>+[1]CUY!M99</f>
        <v>8137.3980000000001</v>
      </c>
      <c r="N98" s="17">
        <f>+[1]CUY!N99</f>
        <v>7089.9171999999999</v>
      </c>
      <c r="O98" s="18">
        <f>+[1]CUY!R99</f>
        <v>7136.8504999999996</v>
      </c>
      <c r="P98" s="19">
        <f>+[1]CUY!S99</f>
        <v>7312.5110999999997</v>
      </c>
      <c r="Q98" s="20">
        <f>+[1]CUY!T99</f>
        <v>7303.8669</v>
      </c>
      <c r="R98" s="18">
        <f t="shared" si="68"/>
        <v>7289.9888791000012</v>
      </c>
      <c r="S98" s="19">
        <f t="shared" si="52"/>
        <v>7118.0014739865364</v>
      </c>
      <c r="T98" s="19">
        <f t="shared" si="53"/>
        <v>6612.0359234079187</v>
      </c>
      <c r="U98" s="19">
        <f t="shared" si="54"/>
        <v>6239.0002138521968</v>
      </c>
      <c r="V98" s="19"/>
      <c r="W98" s="20">
        <f t="shared" si="55"/>
        <v>6944.9790078806445</v>
      </c>
      <c r="X98" s="21"/>
      <c r="Y98" s="41">
        <f t="shared" si="69"/>
        <v>3.031806617753996E-2</v>
      </c>
      <c r="Z98" s="24">
        <f t="shared" si="70"/>
        <v>1.7605821304516933E-2</v>
      </c>
      <c r="AA98" s="24">
        <f t="shared" si="71"/>
        <v>1.4774439922272675E-2</v>
      </c>
      <c r="AB98" s="24">
        <f t="shared" si="72"/>
        <v>5.7538381478180911E-2</v>
      </c>
      <c r="AC98" s="24">
        <f t="shared" si="73"/>
        <v>7.8892412229055742E-2</v>
      </c>
      <c r="AD98" s="24">
        <f t="shared" si="74"/>
        <v>3.460605875432643E-2</v>
      </c>
      <c r="AE98" s="24">
        <f t="shared" si="75"/>
        <v>3.4135029489070101E-2</v>
      </c>
      <c r="AF98" s="24">
        <f t="shared" si="76"/>
        <v>1.3813626968764314E-2</v>
      </c>
      <c r="AG98" s="24">
        <f t="shared" si="77"/>
        <v>3.1534366035788519E-2</v>
      </c>
      <c r="AH98" s="24">
        <f t="shared" si="78"/>
        <v>2.3327149889755816E-2</v>
      </c>
      <c r="AI98" s="24">
        <f t="shared" si="79"/>
        <v>5.4177244921131296E-2</v>
      </c>
      <c r="AJ98" s="24">
        <f t="shared" si="80"/>
        <v>2.1505319652133315E-2</v>
      </c>
      <c r="AK98" s="24">
        <f t="shared" si="81"/>
        <v>3.8958466703307604E-2</v>
      </c>
      <c r="AL98" s="24">
        <f t="shared" si="82"/>
        <v>1.5973814573449596E-2</v>
      </c>
      <c r="AM98" s="24">
        <f t="shared" si="83"/>
        <v>2.9339444637267897E-2</v>
      </c>
      <c r="AN98" s="24">
        <f t="shared" si="84"/>
        <v>4.1649764269678036E-2</v>
      </c>
      <c r="AO98" s="24">
        <f t="shared" si="85"/>
        <v>3.0317516662050181E-2</v>
      </c>
      <c r="AP98" s="24">
        <f t="shared" si="86"/>
        <v>2.6416107204978889E-2</v>
      </c>
      <c r="AQ98" s="24">
        <f t="shared" si="87"/>
        <v>3.6200568298092595E-2</v>
      </c>
      <c r="AR98" s="24">
        <f t="shared" si="88"/>
        <v>4.0977241843719092E-2</v>
      </c>
      <c r="AS98" s="24" t="e">
        <f t="shared" si="89"/>
        <v>#DIV/0!</v>
      </c>
      <c r="AT98" s="24">
        <f t="shared" si="90"/>
        <v>3.2248682057947287E-2</v>
      </c>
      <c r="AU98" s="21"/>
      <c r="AV98" s="24">
        <f t="shared" si="91"/>
        <v>2.0859453618993697</v>
      </c>
      <c r="AW98" s="24">
        <f t="shared" si="92"/>
        <v>1.9540484329288113</v>
      </c>
      <c r="AX98" s="24">
        <f t="shared" si="93"/>
        <v>1.9173563479527234</v>
      </c>
      <c r="AY98" s="24">
        <f t="shared" si="94"/>
        <v>1.4878520424637989</v>
      </c>
      <c r="AZ98" s="24">
        <f t="shared" si="95"/>
        <v>3.3529015313492758</v>
      </c>
      <c r="BA98" s="24">
        <f t="shared" si="96"/>
        <v>1.9611714903493076</v>
      </c>
      <c r="BB98" s="24">
        <f t="shared" si="97"/>
        <v>2.1607200199511354</v>
      </c>
      <c r="BC98" s="24">
        <f t="shared" si="98"/>
        <v>2.3353271829352082</v>
      </c>
      <c r="BD98" s="24">
        <f t="shared" si="99"/>
        <v>2.9172580111375552</v>
      </c>
      <c r="BE98" s="24">
        <f t="shared" si="100"/>
        <v>1.7824129063552565</v>
      </c>
      <c r="BF98" s="24">
        <f t="shared" si="101"/>
        <v>1.8975961233548952</v>
      </c>
      <c r="BG98" s="24">
        <f t="shared" si="102"/>
        <v>1.9703865449421376</v>
      </c>
      <c r="BH98" s="24">
        <f t="shared" si="103"/>
        <v>2.8429435144665476</v>
      </c>
      <c r="BI98" s="24">
        <f t="shared" si="104"/>
        <v>1.7931137209331722</v>
      </c>
      <c r="BJ98" s="24">
        <f t="shared" si="105"/>
        <v>1.9284227292834379</v>
      </c>
      <c r="BK98" s="24">
        <f t="shared" si="106"/>
        <v>3.0223954693696218</v>
      </c>
      <c r="BL98" s="24">
        <f t="shared" si="107"/>
        <v>2.0859189208072517</v>
      </c>
      <c r="BM98" s="24">
        <f t="shared" si="108"/>
        <v>1.9013458243119823</v>
      </c>
      <c r="BN98" s="24">
        <f t="shared" si="109"/>
        <v>1.8500638219304819</v>
      </c>
      <c r="BO98" s="24">
        <f t="shared" si="110"/>
        <v>1.813709011502822</v>
      </c>
      <c r="BP98" s="24" t="e">
        <f t="shared" si="111"/>
        <v>#DIV/0!</v>
      </c>
      <c r="BQ98" s="24">
        <f t="shared" si="112"/>
        <v>2.0398248447731633</v>
      </c>
      <c r="BR98" s="21"/>
      <c r="BS98" s="35">
        <f t="shared" si="113"/>
        <v>45536</v>
      </c>
      <c r="BT98" s="24">
        <f t="shared" si="58"/>
        <v>5.5443397545057232E-3</v>
      </c>
      <c r="BU98" s="24">
        <f t="shared" si="49"/>
        <v>3.8269610802075794E-4</v>
      </c>
      <c r="BV98" s="24">
        <f t="shared" si="50"/>
        <v>5.0194405876078808E-3</v>
      </c>
      <c r="BW98" s="24">
        <f t="shared" si="65"/>
        <v>6.7000635846867062E-3</v>
      </c>
      <c r="BX98" s="24">
        <f t="shared" si="66"/>
        <v>2.0125644754235106E-3</v>
      </c>
      <c r="BY98" s="24">
        <f t="shared" si="67"/>
        <v>3.0910915154510536E-3</v>
      </c>
      <c r="BZ98" s="24">
        <f t="shared" si="114"/>
        <v>1.8798873255042833E-3</v>
      </c>
      <c r="CA98" s="24">
        <f t="shared" si="115"/>
        <v>6.4239217208766604E-4</v>
      </c>
      <c r="CB98" s="24">
        <f t="shared" si="116"/>
        <v>1.3263133276414758E-3</v>
      </c>
      <c r="CC98" s="24">
        <f t="shared" si="117"/>
        <v>6.9576543511556575E-4</v>
      </c>
      <c r="CD98" s="24">
        <f t="shared" si="118"/>
        <v>1.6585094160879341E-3</v>
      </c>
      <c r="CE98" s="24">
        <f t="shared" si="119"/>
        <v>1.3639171813342246E-3</v>
      </c>
      <c r="CF98" s="24">
        <f t="shared" si="120"/>
        <v>3.0316980883466783E-2</v>
      </c>
    </row>
    <row r="99" spans="1:84" x14ac:dyDescent="0.25">
      <c r="A99" s="31">
        <f>+[1]CUY!A100</f>
        <v>45566</v>
      </c>
      <c r="B99" s="17">
        <f>+[1]CUY!B100</f>
        <v>7453.7437</v>
      </c>
      <c r="C99" s="17">
        <f>+[1]CUY!C100</f>
        <v>7950.1764000000003</v>
      </c>
      <c r="D99" s="17">
        <f>+[1]CUY!D100</f>
        <v>5334.1935999999996</v>
      </c>
      <c r="E99" s="17">
        <f>+[1]CUY!E100</f>
        <v>5986.6693999999998</v>
      </c>
      <c r="F99" s="17">
        <f>+[1]CUY!F100</f>
        <v>7787.6153999999997</v>
      </c>
      <c r="G99" s="17">
        <f>+[1]CUY!G100</f>
        <v>6926.0155000000004</v>
      </c>
      <c r="H99" s="17">
        <f>+[1]CUY!H100</f>
        <v>9219.4372000000003</v>
      </c>
      <c r="I99" s="17">
        <f>+[1]CUY!I100</f>
        <v>8208.5614000000005</v>
      </c>
      <c r="J99" s="17">
        <f>+[1]CUY!J100</f>
        <v>5996.2217000000001</v>
      </c>
      <c r="K99" s="17">
        <f>+[1]CUY!K100</f>
        <v>6345.9983000000002</v>
      </c>
      <c r="L99" s="17">
        <f>+[1]CUY!L100</f>
        <v>4450.1031000000003</v>
      </c>
      <c r="M99" s="17">
        <f>+[1]CUY!M100</f>
        <v>8475.5854999999992</v>
      </c>
      <c r="N99" s="17">
        <f>+[1]CUY!N100</f>
        <v>7219.6413000000002</v>
      </c>
      <c r="O99" s="18">
        <f>+[1]CUY!R100</f>
        <v>6985.9366</v>
      </c>
      <c r="P99" s="19">
        <f>+[1]CUY!S100</f>
        <v>7511.1797999999999</v>
      </c>
      <c r="Q99" s="20">
        <f>+[1]CUY!T100</f>
        <v>7531.1152000000002</v>
      </c>
      <c r="R99" s="18">
        <f t="shared" si="68"/>
        <v>7453.6105153899989</v>
      </c>
      <c r="S99" s="19">
        <f t="shared" si="52"/>
        <v>7232.9233615856383</v>
      </c>
      <c r="T99" s="19">
        <f t="shared" si="53"/>
        <v>6842.6231291451522</v>
      </c>
      <c r="U99" s="19">
        <f t="shared" si="54"/>
        <v>6443.2731741163889</v>
      </c>
      <c r="V99" s="19"/>
      <c r="W99" s="20">
        <f t="shared" si="55"/>
        <v>7137.7616999234897</v>
      </c>
      <c r="X99" s="21"/>
      <c r="Y99" s="41">
        <f t="shared" si="69"/>
        <v>2.2444358129773745E-2</v>
      </c>
      <c r="Z99" s="24">
        <f t="shared" si="70"/>
        <v>-3.5299450468357918E-3</v>
      </c>
      <c r="AA99" s="24">
        <f t="shared" si="71"/>
        <v>2.3908135854586954E-2</v>
      </c>
      <c r="AB99" s="24">
        <f t="shared" si="72"/>
        <v>4.3686979473342102E-2</v>
      </c>
      <c r="AC99" s="24">
        <f t="shared" si="73"/>
        <v>6.6675146066241142E-2</v>
      </c>
      <c r="AD99" s="24">
        <f t="shared" si="74"/>
        <v>2.1661355421191519E-2</v>
      </c>
      <c r="AE99" s="24">
        <f t="shared" si="75"/>
        <v>2.963629384383859E-2</v>
      </c>
      <c r="AF99" s="24">
        <f t="shared" si="76"/>
        <v>1.7435164604185704E-2</v>
      </c>
      <c r="AG99" s="24">
        <f t="shared" si="77"/>
        <v>2.0316496737047718E-2</v>
      </c>
      <c r="AH99" s="24">
        <f t="shared" si="78"/>
        <v>3.5873723727245732E-2</v>
      </c>
      <c r="AI99" s="24">
        <f t="shared" si="79"/>
        <v>4.0626934907417089E-2</v>
      </c>
      <c r="AJ99" s="24">
        <f t="shared" si="80"/>
        <v>4.1559660717098934E-2</v>
      </c>
      <c r="AK99" s="24">
        <f t="shared" si="81"/>
        <v>1.8296983778597564E-2</v>
      </c>
      <c r="AL99" s="24">
        <f t="shared" si="82"/>
        <v>-2.1145728077111792E-2</v>
      </c>
      <c r="AM99" s="24">
        <f t="shared" si="83"/>
        <v>2.7168327990640506E-2</v>
      </c>
      <c r="AN99" s="24">
        <f t="shared" si="84"/>
        <v>3.11134229458645E-2</v>
      </c>
      <c r="AO99" s="24">
        <f t="shared" si="85"/>
        <v>2.2444703140644284E-2</v>
      </c>
      <c r="AP99" s="24">
        <f t="shared" si="86"/>
        <v>1.6145246389607459E-2</v>
      </c>
      <c r="AQ99" s="24">
        <f t="shared" si="87"/>
        <v>3.4873858582786799E-2</v>
      </c>
      <c r="AR99" s="24">
        <f t="shared" si="88"/>
        <v>3.2741297205063802E-2</v>
      </c>
      <c r="AS99" s="24" t="e">
        <f t="shared" si="89"/>
        <v>#DIV/0!</v>
      </c>
      <c r="AT99" s="24">
        <f t="shared" si="90"/>
        <v>2.7758570878916977E-2</v>
      </c>
      <c r="AU99" s="21"/>
      <c r="AV99" s="24">
        <f t="shared" si="91"/>
        <v>1.9382850618466412</v>
      </c>
      <c r="AW99" s="24">
        <f t="shared" si="92"/>
        <v>1.7528437456847104</v>
      </c>
      <c r="AX99" s="24">
        <f t="shared" si="93"/>
        <v>1.725344915543686</v>
      </c>
      <c r="AY99" s="24">
        <f t="shared" si="94"/>
        <v>1.3720390764995725</v>
      </c>
      <c r="AZ99" s="24">
        <f t="shared" si="95"/>
        <v>3.3422014409259981</v>
      </c>
      <c r="BA99" s="24">
        <f t="shared" si="96"/>
        <v>1.7338807871964352</v>
      </c>
      <c r="BB99" s="24">
        <f t="shared" si="97"/>
        <v>2.1238421510911043</v>
      </c>
      <c r="BC99" s="24">
        <f t="shared" si="98"/>
        <v>2.2318533588561946</v>
      </c>
      <c r="BD99" s="24">
        <f t="shared" si="99"/>
        <v>2.588046729050256</v>
      </c>
      <c r="BE99" s="24">
        <f t="shared" si="100"/>
        <v>1.6196228212717894</v>
      </c>
      <c r="BF99" s="24">
        <f t="shared" si="101"/>
        <v>1.9033858436012947</v>
      </c>
      <c r="BG99" s="24">
        <f t="shared" si="102"/>
        <v>1.858113296012605</v>
      </c>
      <c r="BH99" s="24">
        <f t="shared" si="103"/>
        <v>2.6261869006480398</v>
      </c>
      <c r="BI99" s="24">
        <f t="shared" si="104"/>
        <v>1.5762924145717689</v>
      </c>
      <c r="BJ99" s="24">
        <f t="shared" si="105"/>
        <v>1.7815807399383141</v>
      </c>
      <c r="BK99" s="24">
        <f t="shared" si="106"/>
        <v>2.9500046469932064</v>
      </c>
      <c r="BL99" s="24">
        <f t="shared" si="107"/>
        <v>1.9382563878961361</v>
      </c>
      <c r="BM99" s="24">
        <f t="shared" si="108"/>
        <v>1.7238344698790109</v>
      </c>
      <c r="BN99" s="24">
        <f t="shared" si="109"/>
        <v>1.6967964332657215</v>
      </c>
      <c r="BO99" s="24">
        <f t="shared" si="110"/>
        <v>1.6487042576573363</v>
      </c>
      <c r="BP99" s="24" t="e">
        <f t="shared" si="111"/>
        <v>#DIV/0!</v>
      </c>
      <c r="BQ99" s="24">
        <f t="shared" si="112"/>
        <v>1.9068976346785762</v>
      </c>
      <c r="BR99" s="21"/>
      <c r="BS99" s="35">
        <f t="shared" si="113"/>
        <v>45566</v>
      </c>
      <c r="BT99" s="24">
        <f t="shared" si="58"/>
        <v>-1.0979176286990784E-3</v>
      </c>
      <c r="BU99" s="24">
        <f t="shared" si="49"/>
        <v>6.0993975189659142E-4</v>
      </c>
      <c r="BV99" s="24">
        <f t="shared" si="50"/>
        <v>3.9117808707059068E-3</v>
      </c>
      <c r="BW99" s="24">
        <f t="shared" si="65"/>
        <v>5.9294510533267324E-3</v>
      </c>
      <c r="BX99" s="24">
        <f t="shared" si="66"/>
        <v>1.2649897088136399E-3</v>
      </c>
      <c r="BY99" s="24">
        <f t="shared" si="67"/>
        <v>2.6936515023288487E-3</v>
      </c>
      <c r="BZ99" s="24">
        <f t="shared" si="114"/>
        <v>2.3347315770425583E-3</v>
      </c>
      <c r="CA99" s="24">
        <f t="shared" si="115"/>
        <v>4.1435954237032145E-4</v>
      </c>
      <c r="CB99" s="24">
        <f t="shared" si="116"/>
        <v>2.0258351136419983E-3</v>
      </c>
      <c r="CC99" s="24">
        <f t="shared" si="117"/>
        <v>5.3382918605911916E-4</v>
      </c>
      <c r="CD99" s="24">
        <f t="shared" si="118"/>
        <v>3.1777033389950504E-3</v>
      </c>
      <c r="CE99" s="24">
        <f t="shared" si="119"/>
        <v>6.4594050529966638E-4</v>
      </c>
      <c r="CF99" s="24">
        <f t="shared" si="120"/>
        <v>2.2444294521781358E-2</v>
      </c>
    </row>
    <row r="100" spans="1:84" x14ac:dyDescent="0.25">
      <c r="A100" s="31">
        <f>+[1]CUY!A101</f>
        <v>45597</v>
      </c>
      <c r="B100" s="17">
        <f>+[1]CUY!B101</f>
        <v>7613.0942999999997</v>
      </c>
      <c r="C100" s="17">
        <f>+[1]CUY!C101</f>
        <v>7989.8499000000002</v>
      </c>
      <c r="D100" s="17">
        <f>+[1]CUY!D101</f>
        <v>5583.2965999999997</v>
      </c>
      <c r="E100" s="17">
        <f>+[1]CUY!E101</f>
        <v>6022.8150999999998</v>
      </c>
      <c r="F100" s="17">
        <f>+[1]CUY!F101</f>
        <v>8183.03</v>
      </c>
      <c r="G100" s="17">
        <f>+[1]CUY!G101</f>
        <v>7003.7255999999998</v>
      </c>
      <c r="H100" s="17">
        <f>+[1]CUY!H101</f>
        <v>9437.1990000000005</v>
      </c>
      <c r="I100" s="17">
        <f>+[1]CUY!I101</f>
        <v>8434.5259999999998</v>
      </c>
      <c r="J100" s="17">
        <f>+[1]CUY!J101</f>
        <v>6087.7637000000004</v>
      </c>
      <c r="K100" s="17">
        <f>+[1]CUY!K101</f>
        <v>6612.0605999999998</v>
      </c>
      <c r="L100" s="17">
        <f>+[1]CUY!L101</f>
        <v>4730.5796</v>
      </c>
      <c r="M100" s="17">
        <f>+[1]CUY!M101</f>
        <v>8755.66</v>
      </c>
      <c r="N100" s="17">
        <f>+[1]CUY!N101</f>
        <v>7383.7902000000004</v>
      </c>
      <c r="O100" s="18">
        <f>+[1]CUY!R101</f>
        <v>6882.1886999999997</v>
      </c>
      <c r="P100" s="19">
        <f>+[1]CUY!S101</f>
        <v>7682.8535000000002</v>
      </c>
      <c r="Q100" s="20">
        <f>+[1]CUY!T101</f>
        <v>7798.9013000000004</v>
      </c>
      <c r="R100" s="18">
        <f t="shared" si="68"/>
        <v>7612.9629634900011</v>
      </c>
      <c r="S100" s="19">
        <f t="shared" si="52"/>
        <v>7340.9036990875093</v>
      </c>
      <c r="T100" s="19">
        <f t="shared" si="53"/>
        <v>6991.8390494549631</v>
      </c>
      <c r="U100" s="19">
        <f t="shared" si="54"/>
        <v>6560.4869069617998</v>
      </c>
      <c r="V100" s="19"/>
      <c r="W100" s="20">
        <f t="shared" si="55"/>
        <v>7300.1303735462898</v>
      </c>
      <c r="X100" s="21"/>
      <c r="Y100" s="41">
        <f t="shared" si="69"/>
        <v>2.1378599320499792E-2</v>
      </c>
      <c r="Z100" s="24">
        <f t="shared" si="70"/>
        <v>4.9902666310648325E-3</v>
      </c>
      <c r="AA100" s="24">
        <f t="shared" si="71"/>
        <v>4.6699279906151192E-2</v>
      </c>
      <c r="AB100" s="24">
        <f t="shared" si="72"/>
        <v>6.0376976888016909E-3</v>
      </c>
      <c r="AC100" s="24">
        <f t="shared" si="73"/>
        <v>5.0774798149379574E-2</v>
      </c>
      <c r="AD100" s="24">
        <f t="shared" si="74"/>
        <v>1.1220029755925287E-2</v>
      </c>
      <c r="AE100" s="24">
        <f t="shared" si="75"/>
        <v>2.3619858270741423E-2</v>
      </c>
      <c r="AF100" s="24">
        <f t="shared" si="76"/>
        <v>2.7527917376606315E-2</v>
      </c>
      <c r="AG100" s="24">
        <f t="shared" si="77"/>
        <v>1.5266613641053306E-2</v>
      </c>
      <c r="AH100" s="24">
        <f t="shared" si="78"/>
        <v>4.1925996103717722E-2</v>
      </c>
      <c r="AI100" s="24">
        <f t="shared" si="79"/>
        <v>6.3026966723535027E-2</v>
      </c>
      <c r="AJ100" s="24">
        <f t="shared" si="80"/>
        <v>3.3044855721177102E-2</v>
      </c>
      <c r="AK100" s="24">
        <f t="shared" si="81"/>
        <v>2.2736434287947249E-2</v>
      </c>
      <c r="AL100" s="24">
        <f t="shared" si="82"/>
        <v>-1.4850965008757822E-2</v>
      </c>
      <c r="AM100" s="24">
        <f t="shared" si="83"/>
        <v>2.2855756961110085E-2</v>
      </c>
      <c r="AN100" s="24">
        <f t="shared" si="84"/>
        <v>3.5557297012267286E-2</v>
      </c>
      <c r="AO100" s="24">
        <f t="shared" si="85"/>
        <v>2.1379229270294786E-2</v>
      </c>
      <c r="AP100" s="24">
        <f t="shared" si="86"/>
        <v>1.4929003406196628E-2</v>
      </c>
      <c r="AQ100" s="24">
        <f t="shared" si="87"/>
        <v>2.1806830142997002E-2</v>
      </c>
      <c r="AR100" s="24">
        <f t="shared" si="88"/>
        <v>1.8191644165620025E-2</v>
      </c>
      <c r="AS100" s="24" t="e">
        <f t="shared" si="89"/>
        <v>#DIV/0!</v>
      </c>
      <c r="AT100" s="24">
        <f t="shared" si="90"/>
        <v>2.2747841753324449E-2</v>
      </c>
      <c r="AU100" s="21"/>
      <c r="AV100" s="24">
        <f t="shared" si="91"/>
        <v>1.6615448382594025</v>
      </c>
      <c r="AW100" s="24">
        <f t="shared" si="92"/>
        <v>1.408086639461307</v>
      </c>
      <c r="AX100" s="24">
        <f t="shared" si="93"/>
        <v>1.5509937952873862</v>
      </c>
      <c r="AY100" s="24">
        <f t="shared" si="94"/>
        <v>1.1623513274993651</v>
      </c>
      <c r="AZ100" s="24">
        <f t="shared" si="95"/>
        <v>2.9684299773994791</v>
      </c>
      <c r="BA100" s="24">
        <f t="shared" si="96"/>
        <v>1.4560502156404698</v>
      </c>
      <c r="BB100" s="24">
        <f t="shared" si="97"/>
        <v>1.7771404578692076</v>
      </c>
      <c r="BC100" s="24">
        <f t="shared" si="98"/>
        <v>2.0444174608434689</v>
      </c>
      <c r="BD100" s="24">
        <f t="shared" si="99"/>
        <v>2.2125868317350252</v>
      </c>
      <c r="BE100" s="24">
        <f t="shared" si="100"/>
        <v>1.441223198156945</v>
      </c>
      <c r="BF100" s="24">
        <f t="shared" si="101"/>
        <v>1.6748107407464161</v>
      </c>
      <c r="BG100" s="24">
        <f t="shared" si="102"/>
        <v>1.6869668821233779</v>
      </c>
      <c r="BH100" s="24">
        <f t="shared" si="103"/>
        <v>2.3232504202901545</v>
      </c>
      <c r="BI100" s="24">
        <f t="shared" si="104"/>
        <v>1.2308287937060842</v>
      </c>
      <c r="BJ100" s="24">
        <f t="shared" si="105"/>
        <v>1.5300512293276824</v>
      </c>
      <c r="BK100" s="24">
        <f t="shared" si="106"/>
        <v>2.6089759083116939</v>
      </c>
      <c r="BL100" s="24">
        <f t="shared" si="107"/>
        <v>1.6615239037291412</v>
      </c>
      <c r="BM100" s="24">
        <f t="shared" si="108"/>
        <v>1.4500019248823581</v>
      </c>
      <c r="BN100" s="24">
        <f t="shared" si="109"/>
        <v>1.4822172898780108</v>
      </c>
      <c r="BO100" s="24">
        <f t="shared" si="110"/>
        <v>1.4219805226167397</v>
      </c>
      <c r="BP100" s="24" t="e">
        <f t="shared" si="111"/>
        <v>#DIV/0!</v>
      </c>
      <c r="BQ100" s="24">
        <f t="shared" si="112"/>
        <v>1.663360200989858</v>
      </c>
      <c r="BR100" s="21"/>
      <c r="BS100" s="35">
        <f t="shared" si="113"/>
        <v>45597</v>
      </c>
      <c r="BT100" s="24">
        <f t="shared" si="58"/>
        <v>1.5126906899146485E-3</v>
      </c>
      <c r="BU100" s="24">
        <f t="shared" si="49"/>
        <v>1.1930886622785277E-3</v>
      </c>
      <c r="BV100" s="24">
        <f t="shared" si="50"/>
        <v>5.5185431986345382E-4</v>
      </c>
      <c r="BW100" s="24">
        <f t="shared" si="65"/>
        <v>4.7107625232673351E-3</v>
      </c>
      <c r="BX100" s="24">
        <f t="shared" si="66"/>
        <v>6.5473062616842556E-4</v>
      </c>
      <c r="BY100" s="24">
        <f t="shared" si="67"/>
        <v>2.1619167291732897E-3</v>
      </c>
      <c r="BZ100" s="24">
        <f t="shared" si="114"/>
        <v>3.6681857735462405E-3</v>
      </c>
      <c r="CA100" s="24">
        <f t="shared" si="115"/>
        <v>3.107180355557449E-4</v>
      </c>
      <c r="CB100" s="24">
        <f t="shared" si="116"/>
        <v>2.3987122819905888E-3</v>
      </c>
      <c r="CC100" s="24">
        <f t="shared" si="117"/>
        <v>8.4288833274479165E-4</v>
      </c>
      <c r="CD100" s="24">
        <f t="shared" si="118"/>
        <v>2.5738882395433108E-3</v>
      </c>
      <c r="CE100" s="24">
        <f t="shared" si="119"/>
        <v>7.9941104897395454E-4</v>
      </c>
      <c r="CF100" s="24">
        <f t="shared" si="120"/>
        <v>2.137884726302031E-2</v>
      </c>
    </row>
    <row r="101" spans="1:84" x14ac:dyDescent="0.25">
      <c r="A101" s="31">
        <f>+[1]CUY!A102</f>
        <v>45627</v>
      </c>
      <c r="B101" s="17">
        <f>+[1]CUY!B102</f>
        <v>7788.6719999999996</v>
      </c>
      <c r="C101" s="17">
        <f>+[1]CUY!C102</f>
        <v>8163.1385</v>
      </c>
      <c r="D101" s="17">
        <f>+[1]CUY!D102</f>
        <v>5710.2156999999997</v>
      </c>
      <c r="E101" s="17">
        <f>+[1]CUY!E102</f>
        <v>6132.5995999999996</v>
      </c>
      <c r="F101" s="17">
        <f>+[1]CUY!F102</f>
        <v>8422.3071</v>
      </c>
      <c r="G101" s="17">
        <f>+[1]CUY!G102</f>
        <v>7073.6589999999997</v>
      </c>
      <c r="H101" s="17">
        <f>+[1]CUY!H102</f>
        <v>9576.0316000000003</v>
      </c>
      <c r="I101" s="17">
        <f>+[1]CUY!I102</f>
        <v>8608.9143000000004</v>
      </c>
      <c r="J101" s="17">
        <f>+[1]CUY!J102</f>
        <v>6342.6787999999997</v>
      </c>
      <c r="K101" s="17">
        <f>+[1]CUY!K102</f>
        <v>6719.5370999999996</v>
      </c>
      <c r="L101" s="17">
        <f>+[1]CUY!L102</f>
        <v>4767.2713999999996</v>
      </c>
      <c r="M101" s="17">
        <f>+[1]CUY!M102</f>
        <v>9251.4745000000003</v>
      </c>
      <c r="N101" s="17">
        <f>+[1]CUY!N102</f>
        <v>7489.5150000000003</v>
      </c>
      <c r="O101" s="18">
        <f>+[1]CUY!R102</f>
        <v>6613.2726000000002</v>
      </c>
      <c r="P101" s="19">
        <f>+[1]CUY!S102</f>
        <v>7934.7347</v>
      </c>
      <c r="Q101" s="20">
        <f>+[1]CUY!T102</f>
        <v>7977.3856999999998</v>
      </c>
      <c r="R101" s="18">
        <f t="shared" si="68"/>
        <v>7788.5450649200011</v>
      </c>
      <c r="S101" s="19">
        <f t="shared" si="52"/>
        <v>7513.9604678234855</v>
      </c>
      <c r="T101" s="19">
        <f t="shared" si="53"/>
        <v>7169.4317571715437</v>
      </c>
      <c r="U101" s="19">
        <f t="shared" si="54"/>
        <v>6660.2567200999647</v>
      </c>
      <c r="V101" s="19"/>
      <c r="W101" s="20">
        <f t="shared" si="55"/>
        <v>7427.504837413926</v>
      </c>
      <c r="X101" s="21"/>
      <c r="Y101" s="41">
        <f t="shared" si="69"/>
        <v>2.3062593615844174E-2</v>
      </c>
      <c r="Z101" s="24">
        <f t="shared" si="70"/>
        <v>2.1688592673061446E-2</v>
      </c>
      <c r="AA101" s="24">
        <f t="shared" si="71"/>
        <v>2.2731928660211231E-2</v>
      </c>
      <c r="AB101" s="24">
        <f t="shared" si="72"/>
        <v>1.8228103997414813E-2</v>
      </c>
      <c r="AC101" s="24">
        <f t="shared" si="73"/>
        <v>2.9240648024020377E-2</v>
      </c>
      <c r="AD101" s="24">
        <f t="shared" si="74"/>
        <v>9.9851713208181092E-3</v>
      </c>
      <c r="AE101" s="24">
        <f t="shared" si="75"/>
        <v>1.4711208272708776E-2</v>
      </c>
      <c r="AF101" s="24">
        <f t="shared" si="76"/>
        <v>2.0675530551450105E-2</v>
      </c>
      <c r="AG101" s="24">
        <f t="shared" si="77"/>
        <v>4.1873356549630758E-2</v>
      </c>
      <c r="AH101" s="24">
        <f t="shared" si="78"/>
        <v>1.6254615089280833E-2</v>
      </c>
      <c r="AI101" s="24">
        <f t="shared" si="79"/>
        <v>7.7563011517658431E-3</v>
      </c>
      <c r="AJ101" s="24">
        <f t="shared" si="80"/>
        <v>5.6627884134377027E-2</v>
      </c>
      <c r="AK101" s="24">
        <f t="shared" si="81"/>
        <v>1.4318500002884704E-2</v>
      </c>
      <c r="AL101" s="24">
        <f t="shared" si="82"/>
        <v>-3.9074211958181171E-2</v>
      </c>
      <c r="AM101" s="24">
        <f t="shared" si="83"/>
        <v>3.278485005603704E-2</v>
      </c>
      <c r="AN101" s="24">
        <f t="shared" si="84"/>
        <v>2.2885839060432733E-2</v>
      </c>
      <c r="AO101" s="24">
        <f t="shared" si="85"/>
        <v>2.3063569634063752E-2</v>
      </c>
      <c r="AP101" s="24">
        <f t="shared" si="86"/>
        <v>2.3574313985005313E-2</v>
      </c>
      <c r="AQ101" s="24">
        <f t="shared" si="87"/>
        <v>2.5399999407941909E-2</v>
      </c>
      <c r="AR101" s="24">
        <f t="shared" si="88"/>
        <v>1.5207684208971228E-2</v>
      </c>
      <c r="AS101" s="24" t="e">
        <f t="shared" si="89"/>
        <v>#DIV/0!</v>
      </c>
      <c r="AT101" s="24">
        <f t="shared" si="90"/>
        <v>1.7448245079184854E-2</v>
      </c>
      <c r="AU101" s="21"/>
      <c r="AV101" s="24">
        <f t="shared" si="91"/>
        <v>1.1636960407139791</v>
      </c>
      <c r="AW101" s="24">
        <f t="shared" si="92"/>
        <v>0.89875106725886456</v>
      </c>
      <c r="AX101" s="24">
        <f t="shared" si="93"/>
        <v>1.2012257164535947</v>
      </c>
      <c r="AY101" s="24">
        <f t="shared" si="94"/>
        <v>0.92440610010979185</v>
      </c>
      <c r="AZ101" s="24">
        <f t="shared" si="95"/>
        <v>2.6959324372025963</v>
      </c>
      <c r="BA101" s="24">
        <f t="shared" si="96"/>
        <v>0.94869704424276202</v>
      </c>
      <c r="BB101" s="24">
        <f t="shared" si="97"/>
        <v>1.0539830699245303</v>
      </c>
      <c r="BC101" s="24">
        <f t="shared" si="98"/>
        <v>1.3239611089915679</v>
      </c>
      <c r="BD101" s="24">
        <f t="shared" si="99"/>
        <v>1.9115139983069858</v>
      </c>
      <c r="BE101" s="24">
        <f t="shared" si="100"/>
        <v>1.0493203839080669</v>
      </c>
      <c r="BF101" s="24">
        <f t="shared" si="101"/>
        <v>1.556788993143186</v>
      </c>
      <c r="BG101" s="24">
        <f t="shared" si="102"/>
        <v>1.2976685138301822</v>
      </c>
      <c r="BH101" s="24">
        <f t="shared" si="103"/>
        <v>1.565628329495147</v>
      </c>
      <c r="BI101" s="24">
        <f t="shared" si="104"/>
        <v>0.85807483847243726</v>
      </c>
      <c r="BJ101" s="24">
        <f t="shared" si="105"/>
        <v>1.0372078479515863</v>
      </c>
      <c r="BK101" s="24">
        <f t="shared" si="106"/>
        <v>1.9952583564212145</v>
      </c>
      <c r="BL101" s="24">
        <f t="shared" si="107"/>
        <v>1.1636921528551545</v>
      </c>
      <c r="BM101" s="24">
        <f t="shared" si="108"/>
        <v>1.0034787850500768</v>
      </c>
      <c r="BN101" s="24">
        <f t="shared" si="109"/>
        <v>1.0954078516825327</v>
      </c>
      <c r="BO101" s="24">
        <f t="shared" si="110"/>
        <v>1.0345672431655224</v>
      </c>
      <c r="BP101" s="24" t="e">
        <f t="shared" si="111"/>
        <v>#DIV/0!</v>
      </c>
      <c r="BQ101" s="24">
        <f t="shared" si="112"/>
        <v>1.1488754253153979</v>
      </c>
      <c r="BR101" s="21"/>
      <c r="BS101" s="35">
        <f t="shared" si="113"/>
        <v>45627</v>
      </c>
      <c r="BT101" s="24">
        <f t="shared" si="58"/>
        <v>6.4689360435217468E-3</v>
      </c>
      <c r="BU101" s="24">
        <f t="shared" si="49"/>
        <v>5.9516035024024367E-4</v>
      </c>
      <c r="BV101" s="24">
        <f t="shared" si="50"/>
        <v>1.6410510112819662E-3</v>
      </c>
      <c r="BW101" s="24">
        <f t="shared" si="65"/>
        <v>2.7909553780254663E-3</v>
      </c>
      <c r="BX101" s="24">
        <f t="shared" si="66"/>
        <v>5.7687680553227785E-4</v>
      </c>
      <c r="BY101" s="24">
        <f t="shared" si="67"/>
        <v>1.3494660640155185E-3</v>
      </c>
      <c r="BZ101" s="24">
        <f t="shared" si="114"/>
        <v>2.7716698977444773E-3</v>
      </c>
      <c r="CA101" s="24">
        <f t="shared" si="115"/>
        <v>8.4713938588675854E-4</v>
      </c>
      <c r="CB101" s="24">
        <f t="shared" si="116"/>
        <v>9.4868400618654931E-4</v>
      </c>
      <c r="CC101" s="24">
        <f t="shared" si="117"/>
        <v>1.0795824767335288E-4</v>
      </c>
      <c r="CD101" s="24">
        <f t="shared" si="118"/>
        <v>4.4611680759031229E-3</v>
      </c>
      <c r="CE101" s="24">
        <f t="shared" si="119"/>
        <v>5.0410648926284794E-4</v>
      </c>
      <c r="CF101" s="24">
        <f t="shared" si="120"/>
        <v>2.306317175527433E-2</v>
      </c>
    </row>
    <row r="102" spans="1:84" x14ac:dyDescent="0.25">
      <c r="A102" s="31">
        <f>+[1]CUY!A103</f>
        <v>45658</v>
      </c>
      <c r="B102" s="17">
        <f>+[1]CUY!B103</f>
        <v>7941.8472000000002</v>
      </c>
      <c r="C102" s="17">
        <f>+[1]CUY!C103</f>
        <v>8252.8889999999992</v>
      </c>
      <c r="D102" s="17">
        <f>+[1]CUY!D103</f>
        <v>5832.6270000000004</v>
      </c>
      <c r="E102" s="17">
        <f>+[1]CUY!E103</f>
        <v>6191.5681000000004</v>
      </c>
      <c r="F102" s="17">
        <f>+[1]CUY!F103</f>
        <v>8680.1098999999995</v>
      </c>
      <c r="G102" s="17">
        <f>+[1]CUY!G103</f>
        <v>7246.2294000000002</v>
      </c>
      <c r="H102" s="17">
        <f>+[1]CUY!H103</f>
        <v>9750.4374000000007</v>
      </c>
      <c r="I102" s="17">
        <f>+[1]CUY!I103</f>
        <v>8679.5043999999998</v>
      </c>
      <c r="J102" s="17">
        <f>+[1]CUY!J103</f>
        <v>6503.5531000000001</v>
      </c>
      <c r="K102" s="17">
        <f>+[1]CUY!K103</f>
        <v>6974.4682000000003</v>
      </c>
      <c r="L102" s="17">
        <f>+[1]CUY!L103</f>
        <v>4781.6229000000003</v>
      </c>
      <c r="M102" s="17">
        <f>+[1]CUY!M103</f>
        <v>9746.8873000000003</v>
      </c>
      <c r="N102" s="17">
        <f>+[1]CUY!N103</f>
        <v>7653.7757000000001</v>
      </c>
      <c r="O102" s="18">
        <f>+[1]CUY!R103</f>
        <v>6618.7556999999997</v>
      </c>
      <c r="P102" s="19">
        <f>+[1]CUY!S103</f>
        <v>8120.7181</v>
      </c>
      <c r="Q102" s="20">
        <f>+[1]CUY!T103</f>
        <v>8107.3032999999996</v>
      </c>
      <c r="R102" s="18">
        <f t="shared" si="68"/>
        <v>7941.7320003100003</v>
      </c>
      <c r="S102" s="19">
        <f t="shared" si="52"/>
        <v>7670.2133056095727</v>
      </c>
      <c r="T102" s="19">
        <f t="shared" si="53"/>
        <v>7383.3670599541028</v>
      </c>
      <c r="U102" s="19">
        <f t="shared" si="54"/>
        <v>6805.3551483398796</v>
      </c>
      <c r="V102" s="19"/>
      <c r="W102" s="20">
        <f t="shared" si="55"/>
        <v>7554.6683692425413</v>
      </c>
      <c r="X102" s="21"/>
      <c r="Y102" s="41">
        <f t="shared" si="69"/>
        <v>1.9666407829216581E-2</v>
      </c>
      <c r="Z102" s="24">
        <f t="shared" si="70"/>
        <v>1.09946070374769E-2</v>
      </c>
      <c r="AA102" s="24">
        <f t="shared" si="71"/>
        <v>2.1437246232222096E-2</v>
      </c>
      <c r="AB102" s="24">
        <f t="shared" si="72"/>
        <v>9.6155796638019986E-3</v>
      </c>
      <c r="AC102" s="24">
        <f t="shared" si="73"/>
        <v>3.0609522656802612E-2</v>
      </c>
      <c r="AD102" s="24">
        <f t="shared" si="74"/>
        <v>2.439620004300469E-2</v>
      </c>
      <c r="AE102" s="24">
        <f t="shared" si="75"/>
        <v>1.821274273990503E-2</v>
      </c>
      <c r="AF102" s="24">
        <f t="shared" si="76"/>
        <v>8.1996518422768894E-3</v>
      </c>
      <c r="AG102" s="24">
        <f t="shared" si="77"/>
        <v>2.5363778471645171E-2</v>
      </c>
      <c r="AH102" s="24">
        <f t="shared" si="78"/>
        <v>3.7938788968067572E-2</v>
      </c>
      <c r="AI102" s="24">
        <f t="shared" si="79"/>
        <v>3.0104222721618612E-3</v>
      </c>
      <c r="AJ102" s="24">
        <f t="shared" si="80"/>
        <v>5.3549604444134813E-2</v>
      </c>
      <c r="AK102" s="24">
        <f t="shared" si="81"/>
        <v>2.1932087725306637E-2</v>
      </c>
      <c r="AL102" s="24">
        <f t="shared" si="82"/>
        <v>8.2910539632075064E-4</v>
      </c>
      <c r="AM102" s="24">
        <f t="shared" si="83"/>
        <v>2.3439145356680902E-2</v>
      </c>
      <c r="AN102" s="24">
        <f t="shared" si="84"/>
        <v>1.6285736315845956E-2</v>
      </c>
      <c r="AO102" s="24">
        <f t="shared" si="85"/>
        <v>1.9668235095661402E-2</v>
      </c>
      <c r="AP102" s="24">
        <f t="shared" si="86"/>
        <v>2.0795003973629766E-2</v>
      </c>
      <c r="AQ102" s="24">
        <f t="shared" si="87"/>
        <v>2.9839924561463338E-2</v>
      </c>
      <c r="AR102" s="24">
        <f t="shared" si="88"/>
        <v>2.1785711022523024E-2</v>
      </c>
      <c r="AS102" s="24" t="e">
        <f t="shared" si="89"/>
        <v>#DIV/0!</v>
      </c>
      <c r="AT102" s="24">
        <f t="shared" si="90"/>
        <v>1.7120625918419563E-2</v>
      </c>
      <c r="AU102" s="21"/>
      <c r="AV102" s="24">
        <f t="shared" si="91"/>
        <v>0.80407135537068664</v>
      </c>
      <c r="AW102" s="24">
        <f t="shared" si="92"/>
        <v>0.61105362801741325</v>
      </c>
      <c r="AX102" s="24">
        <f t="shared" si="93"/>
        <v>0.85602581100515818</v>
      </c>
      <c r="AY102" s="24">
        <f t="shared" si="94"/>
        <v>0.65214532773823963</v>
      </c>
      <c r="AZ102" s="24">
        <f t="shared" si="95"/>
        <v>2.2246465007455969</v>
      </c>
      <c r="BA102" s="24">
        <f t="shared" si="96"/>
        <v>0.54821297950244574</v>
      </c>
      <c r="BB102" s="24">
        <f t="shared" si="97"/>
        <v>0.76391793644970174</v>
      </c>
      <c r="BC102" s="24">
        <f t="shared" si="98"/>
        <v>0.76493698794841158</v>
      </c>
      <c r="BD102" s="24">
        <f t="shared" si="99"/>
        <v>1.3337605609563163</v>
      </c>
      <c r="BE102" s="24">
        <f t="shared" si="100"/>
        <v>0.72827742129871464</v>
      </c>
      <c r="BF102" s="24">
        <f t="shared" si="101"/>
        <v>1.5636614524764663</v>
      </c>
      <c r="BG102" s="24">
        <f t="shared" si="102"/>
        <v>1.0101440751901158</v>
      </c>
      <c r="BH102" s="24">
        <f t="shared" si="103"/>
        <v>0.79341668849142688</v>
      </c>
      <c r="BI102" s="24">
        <f t="shared" si="104"/>
        <v>0.6111852712123631</v>
      </c>
      <c r="BJ102" s="24">
        <f t="shared" si="105"/>
        <v>0.7127564309582286</v>
      </c>
      <c r="BK102" s="24">
        <f t="shared" si="106"/>
        <v>1.3389545094261792</v>
      </c>
      <c r="BL102" s="24">
        <f t="shared" si="107"/>
        <v>0.80407094855747596</v>
      </c>
      <c r="BM102" s="24">
        <f t="shared" si="108"/>
        <v>0.68297861815650229</v>
      </c>
      <c r="BN102" s="24">
        <f t="shared" si="109"/>
        <v>0.74066549315053609</v>
      </c>
      <c r="BO102" s="24">
        <f t="shared" si="110"/>
        <v>0.66259684965326571</v>
      </c>
      <c r="BP102" s="24" t="e">
        <f t="shared" si="111"/>
        <v>#DIV/0!</v>
      </c>
      <c r="BQ102" s="24">
        <f t="shared" si="112"/>
        <v>0.74537090034450348</v>
      </c>
      <c r="BR102" s="21"/>
      <c r="BS102" s="35">
        <f t="shared" si="113"/>
        <v>45658</v>
      </c>
      <c r="BT102" s="24">
        <f t="shared" si="58"/>
        <v>3.2748961697192758E-3</v>
      </c>
      <c r="BU102" s="24">
        <f t="shared" si="49"/>
        <v>5.6108196750357764E-4</v>
      </c>
      <c r="BV102" s="24">
        <f t="shared" si="50"/>
        <v>8.6158658369489658E-4</v>
      </c>
      <c r="BW102" s="24">
        <f t="shared" si="65"/>
        <v>2.9392544248878316E-3</v>
      </c>
      <c r="BX102" s="24">
        <f t="shared" si="66"/>
        <v>1.391433754046907E-3</v>
      </c>
      <c r="BY102" s="24">
        <f t="shared" si="67"/>
        <v>1.6570256392874206E-3</v>
      </c>
      <c r="BZ102" s="24">
        <f t="shared" si="114"/>
        <v>1.0966442161128281E-3</v>
      </c>
      <c r="CA102" s="24">
        <f t="shared" si="115"/>
        <v>5.2256916069902686E-4</v>
      </c>
      <c r="CB102" s="24">
        <f t="shared" si="116"/>
        <v>2.1995238623477853E-3</v>
      </c>
      <c r="CC102" s="24">
        <f t="shared" si="117"/>
        <v>4.1274507387140581E-5</v>
      </c>
      <c r="CD102" s="24">
        <f t="shared" si="118"/>
        <v>4.357068419365972E-3</v>
      </c>
      <c r="CE102" s="24">
        <f t="shared" si="119"/>
        <v>7.6555584957230108E-4</v>
      </c>
      <c r="CF102" s="24">
        <f t="shared" si="120"/>
        <v>1.9667914554624966E-2</v>
      </c>
    </row>
    <row r="103" spans="1:84" x14ac:dyDescent="0.25">
      <c r="A103" s="31">
        <f>+[1]CUY!A104</f>
        <v>45689</v>
      </c>
      <c r="B103" s="17">
        <f>+[1]CUY!B104</f>
        <v>8154.0078000000003</v>
      </c>
      <c r="C103" s="17">
        <f>+[1]CUY!C104</f>
        <v>8583.9529999999995</v>
      </c>
      <c r="D103" s="17">
        <f>+[1]CUY!D104</f>
        <v>5915.6279999999997</v>
      </c>
      <c r="E103" s="17">
        <f>+[1]CUY!E104</f>
        <v>6141.6460999999999</v>
      </c>
      <c r="F103" s="17">
        <f>+[1]CUY!F104</f>
        <v>9187.3829000000005</v>
      </c>
      <c r="G103" s="17">
        <f>+[1]CUY!G104</f>
        <v>7329.6723000000002</v>
      </c>
      <c r="H103" s="17">
        <f>+[1]CUY!H104</f>
        <v>9956.2667999999994</v>
      </c>
      <c r="I103" s="17">
        <f>+[1]CUY!I104</f>
        <v>8798.1955999999991</v>
      </c>
      <c r="J103" s="17">
        <f>+[1]CUY!J104</f>
        <v>6656.1055999999999</v>
      </c>
      <c r="K103" s="17">
        <f>+[1]CUY!K104</f>
        <v>7068.3820999999998</v>
      </c>
      <c r="L103" s="17">
        <f>+[1]CUY!L104</f>
        <v>4832.4704000000002</v>
      </c>
      <c r="M103" s="17">
        <f>+[1]CUY!M104</f>
        <v>10056.8385</v>
      </c>
      <c r="N103" s="17">
        <f>+[1]CUY!N104</f>
        <v>7884.0630000000001</v>
      </c>
      <c r="O103" s="18">
        <f>+[1]CUY!R104</f>
        <v>6456.2127</v>
      </c>
      <c r="P103" s="19">
        <f>+[1]CUY!S104</f>
        <v>8391.5004000000008</v>
      </c>
      <c r="Q103" s="20">
        <f>+[1]CUY!T104</f>
        <v>8340.44</v>
      </c>
      <c r="R103" s="18">
        <f t="shared" si="68"/>
        <v>8153.8821310499998</v>
      </c>
      <c r="S103" s="19">
        <f t="shared" si="52"/>
        <v>7868.4372626626755</v>
      </c>
      <c r="T103" s="19">
        <f t="shared" si="53"/>
        <v>7485.0916462707974</v>
      </c>
      <c r="U103" s="19">
        <f t="shared" si="54"/>
        <v>6856.1567677258126</v>
      </c>
      <c r="V103" s="19"/>
      <c r="W103" s="20">
        <f t="shared" si="55"/>
        <v>7648.052276358072</v>
      </c>
      <c r="X103" s="21"/>
      <c r="Y103" s="41">
        <f t="shared" si="69"/>
        <v>2.6714263653926817E-2</v>
      </c>
      <c r="Z103" s="24">
        <f t="shared" si="70"/>
        <v>4.0114922180584323E-2</v>
      </c>
      <c r="AA103" s="24">
        <f t="shared" si="71"/>
        <v>1.4230465963278593E-2</v>
      </c>
      <c r="AB103" s="24">
        <f t="shared" si="72"/>
        <v>-8.062900899046932E-3</v>
      </c>
      <c r="AC103" s="24">
        <f t="shared" si="73"/>
        <v>5.8440849925183613E-2</v>
      </c>
      <c r="AD103" s="24">
        <f t="shared" si="74"/>
        <v>1.151535445455254E-2</v>
      </c>
      <c r="AE103" s="24">
        <f t="shared" si="75"/>
        <v>2.1109760675967149E-2</v>
      </c>
      <c r="AF103" s="24">
        <f t="shared" si="76"/>
        <v>1.3674882174147918E-2</v>
      </c>
      <c r="AG103" s="24">
        <f t="shared" si="77"/>
        <v>2.3456793179715829E-2</v>
      </c>
      <c r="AH103" s="24">
        <f t="shared" si="78"/>
        <v>1.3465385074090674E-2</v>
      </c>
      <c r="AI103" s="24">
        <f t="shared" si="79"/>
        <v>1.0633941877767006E-2</v>
      </c>
      <c r="AJ103" s="24">
        <f t="shared" si="80"/>
        <v>3.1800018863457957E-2</v>
      </c>
      <c r="AK103" s="24">
        <f t="shared" si="81"/>
        <v>3.0088064901091949E-2</v>
      </c>
      <c r="AL103" s="24">
        <f t="shared" si="82"/>
        <v>-2.4557939190896549E-2</v>
      </c>
      <c r="AM103" s="24">
        <f t="shared" si="83"/>
        <v>3.3344625027680763E-2</v>
      </c>
      <c r="AN103" s="24">
        <f t="shared" si="84"/>
        <v>2.8756380682094518E-2</v>
      </c>
      <c r="AO103" s="24">
        <f t="shared" si="85"/>
        <v>2.6713332901654008E-2</v>
      </c>
      <c r="AP103" s="24">
        <f t="shared" si="86"/>
        <v>2.5843343484089676E-2</v>
      </c>
      <c r="AQ103" s="24">
        <f t="shared" si="87"/>
        <v>1.3777533405920916E-2</v>
      </c>
      <c r="AR103" s="24">
        <f t="shared" si="88"/>
        <v>7.4649475712265101E-3</v>
      </c>
      <c r="AS103" s="24" t="e">
        <f t="shared" si="89"/>
        <v>#DIV/0!</v>
      </c>
      <c r="AT103" s="24">
        <f t="shared" si="90"/>
        <v>1.2361086225270546E-2</v>
      </c>
      <c r="AU103" s="21"/>
      <c r="AV103" s="24">
        <f t="shared" si="91"/>
        <v>0.63143961603383092</v>
      </c>
      <c r="AW103" s="24">
        <f t="shared" si="92"/>
        <v>0.49552649755045208</v>
      </c>
      <c r="AX103" s="24">
        <f t="shared" si="93"/>
        <v>0.626722427486474</v>
      </c>
      <c r="AY103" s="24">
        <f t="shared" si="94"/>
        <v>0.51275633485359906</v>
      </c>
      <c r="AZ103" s="24">
        <f t="shared" si="95"/>
        <v>1.6501214960981065</v>
      </c>
      <c r="BA103" s="24">
        <f t="shared" si="96"/>
        <v>0.42051852251949096</v>
      </c>
      <c r="BB103" s="24">
        <f t="shared" si="97"/>
        <v>0.60921650986681386</v>
      </c>
      <c r="BC103" s="24">
        <f t="shared" si="98"/>
        <v>0.55194854997463105</v>
      </c>
      <c r="BD103" s="24">
        <f t="shared" si="99"/>
        <v>0.94510018451273625</v>
      </c>
      <c r="BE103" s="24">
        <f t="shared" si="100"/>
        <v>0.5956342529029357</v>
      </c>
      <c r="BF103" s="24">
        <f t="shared" si="101"/>
        <v>1.4710411632725715</v>
      </c>
      <c r="BG103" s="24">
        <f t="shared" si="102"/>
        <v>0.80268883683905523</v>
      </c>
      <c r="BH103" s="24">
        <f t="shared" si="103"/>
        <v>0.51444770412215779</v>
      </c>
      <c r="BI103" s="24">
        <f t="shared" si="104"/>
        <v>0.45612886460242996</v>
      </c>
      <c r="BJ103" s="24">
        <f t="shared" si="105"/>
        <v>0.56704098493119726</v>
      </c>
      <c r="BK103" s="24">
        <f t="shared" si="106"/>
        <v>1.0065650189001718</v>
      </c>
      <c r="BL103" s="24">
        <f t="shared" si="107"/>
        <v>0.63144158195563649</v>
      </c>
      <c r="BM103" s="24">
        <f t="shared" si="108"/>
        <v>0.53986146346236485</v>
      </c>
      <c r="BN103" s="24">
        <f t="shared" si="109"/>
        <v>0.57674925747457584</v>
      </c>
      <c r="BO103" s="24">
        <f t="shared" si="110"/>
        <v>0.50890820662742886</v>
      </c>
      <c r="BP103" s="24" t="e">
        <f t="shared" si="111"/>
        <v>#DIV/0!</v>
      </c>
      <c r="BQ103" s="24">
        <f t="shared" si="112"/>
        <v>0.56990809306866375</v>
      </c>
      <c r="BR103" s="21"/>
      <c r="BS103" s="35">
        <f t="shared" si="113"/>
        <v>45689</v>
      </c>
      <c r="BT103" s="24">
        <f t="shared" si="58"/>
        <v>1.1847166840480145E-2</v>
      </c>
      <c r="BU103" s="24">
        <f t="shared" si="49"/>
        <v>3.7310409346580917E-4</v>
      </c>
      <c r="BV103" s="24">
        <f t="shared" si="50"/>
        <v>-7.1534033039568604E-4</v>
      </c>
      <c r="BW103" s="24">
        <f t="shared" si="65"/>
        <v>5.6719603469580849E-3</v>
      </c>
      <c r="BX103" s="24">
        <f t="shared" si="66"/>
        <v>6.5982308498707958E-4</v>
      </c>
      <c r="BY103" s="24">
        <f t="shared" si="67"/>
        <v>1.9178630885771642E-3</v>
      </c>
      <c r="BZ103" s="24">
        <f t="shared" si="114"/>
        <v>1.8083494731553024E-3</v>
      </c>
      <c r="CA103" s="24">
        <f t="shared" si="115"/>
        <v>4.8597991787099535E-4</v>
      </c>
      <c r="CB103" s="24">
        <f t="shared" si="116"/>
        <v>7.9465317338263191E-4</v>
      </c>
      <c r="CC103" s="24">
        <f t="shared" si="117"/>
        <v>1.4341550162284622E-4</v>
      </c>
      <c r="CD103" s="24">
        <f t="shared" si="118"/>
        <v>2.6733902913669721E-3</v>
      </c>
      <c r="CE103" s="24">
        <f t="shared" si="119"/>
        <v>1.0525799325376089E-3</v>
      </c>
      <c r="CF103" s="24">
        <f t="shared" si="120"/>
        <v>2.6712945414008954E-2</v>
      </c>
    </row>
    <row r="104" spans="1:84" x14ac:dyDescent="0.25">
      <c r="A104" s="31">
        <f>+[1]CUY!A105</f>
        <v>45717</v>
      </c>
      <c r="B104" s="17">
        <f>+[1]CUY!B105</f>
        <v>8441.2461999999996</v>
      </c>
      <c r="C104" s="17">
        <f>+[1]CUY!C105</f>
        <v>9079.2029999999995</v>
      </c>
      <c r="D104" s="17">
        <f>+[1]CUY!D105</f>
        <v>5959.1139999999996</v>
      </c>
      <c r="E104" s="17">
        <f>+[1]CUY!E105</f>
        <v>6442.2937000000002</v>
      </c>
      <c r="F104" s="17">
        <f>+[1]CUY!F105</f>
        <v>9472.1584000000003</v>
      </c>
      <c r="G104" s="17">
        <f>+[1]CUY!G105</f>
        <v>7419.7736999999997</v>
      </c>
      <c r="H104" s="17">
        <f>+[1]CUY!H105</f>
        <v>10108.971299999999</v>
      </c>
      <c r="I104" s="17">
        <f>+[1]CUY!I105</f>
        <v>8889.3395</v>
      </c>
      <c r="J104" s="17">
        <f>+[1]CUY!J105</f>
        <v>6770.8254999999999</v>
      </c>
      <c r="K104" s="17">
        <f>+[1]CUY!K105</f>
        <v>7142.4222</v>
      </c>
      <c r="L104" s="17">
        <f>+[1]CUY!L105</f>
        <v>6051.3335999999999</v>
      </c>
      <c r="M104" s="17">
        <f>+[1]CUY!M105</f>
        <v>10276.750099999999</v>
      </c>
      <c r="N104" s="17">
        <f>+[1]CUY!N105</f>
        <v>8083.4567999999999</v>
      </c>
      <c r="O104" s="18">
        <f>+[1]CUY!R105</f>
        <v>7172.3460999999998</v>
      </c>
      <c r="P104" s="19">
        <f>+[1]CUY!S105</f>
        <v>8629.1769000000004</v>
      </c>
      <c r="Q104" s="20">
        <f>+[1]CUY!T105</f>
        <v>8546.6805999999997</v>
      </c>
      <c r="R104" s="18">
        <f t="shared" si="68"/>
        <v>8441.15568876</v>
      </c>
      <c r="S104" s="19">
        <f t="shared" si="52"/>
        <v>8181.7536415108443</v>
      </c>
      <c r="T104" s="19">
        <f t="shared" si="53"/>
        <v>7677.7178627366611</v>
      </c>
      <c r="U104" s="19">
        <f t="shared" si="54"/>
        <v>7042.1101931453059</v>
      </c>
      <c r="V104" s="19"/>
      <c r="W104" s="20">
        <f t="shared" si="55"/>
        <v>7848.1652230107129</v>
      </c>
      <c r="X104" s="21"/>
      <c r="Y104" s="41">
        <f t="shared" si="69"/>
        <v>3.5226652591624941E-2</v>
      </c>
      <c r="Z104" s="24">
        <f t="shared" si="70"/>
        <v>5.7694863893127168E-2</v>
      </c>
      <c r="AA104" s="24">
        <f t="shared" si="71"/>
        <v>7.3510369482328031E-3</v>
      </c>
      <c r="AB104" s="24">
        <f t="shared" si="72"/>
        <v>4.8952283330034208E-2</v>
      </c>
      <c r="AC104" s="24">
        <f t="shared" si="73"/>
        <v>3.0996367855746998E-2</v>
      </c>
      <c r="AD104" s="24">
        <f t="shared" si="74"/>
        <v>1.2292691448156479E-2</v>
      </c>
      <c r="AE104" s="24">
        <f t="shared" si="75"/>
        <v>1.5337525908807548E-2</v>
      </c>
      <c r="AF104" s="24">
        <f t="shared" si="76"/>
        <v>1.035938550854687E-2</v>
      </c>
      <c r="AG104" s="24">
        <f t="shared" si="77"/>
        <v>1.7235288454558129E-2</v>
      </c>
      <c r="AH104" s="24">
        <f t="shared" si="78"/>
        <v>1.0474829876556901E-2</v>
      </c>
      <c r="AI104" s="24">
        <f t="shared" si="79"/>
        <v>0.25222362458754</v>
      </c>
      <c r="AJ104" s="24">
        <f t="shared" si="80"/>
        <v>2.1866871979698166E-2</v>
      </c>
      <c r="AK104" s="24">
        <f t="shared" si="81"/>
        <v>2.5290741588442467E-2</v>
      </c>
      <c r="AL104" s="24">
        <f t="shared" si="82"/>
        <v>0.1109215933979375</v>
      </c>
      <c r="AM104" s="24">
        <f t="shared" si="83"/>
        <v>2.8323480744873564E-2</v>
      </c>
      <c r="AN104" s="24">
        <f t="shared" si="84"/>
        <v>2.4727784145680554E-2</v>
      </c>
      <c r="AO104" s="24">
        <f t="shared" si="85"/>
        <v>3.5231507286089148E-2</v>
      </c>
      <c r="AP104" s="24">
        <f t="shared" si="86"/>
        <v>3.9819390863662152E-2</v>
      </c>
      <c r="AQ104" s="24">
        <f t="shared" si="87"/>
        <v>2.5734650364880096E-2</v>
      </c>
      <c r="AR104" s="24">
        <f t="shared" si="88"/>
        <v>2.7122108160483993E-2</v>
      </c>
      <c r="AS104" s="24" t="e">
        <f t="shared" si="89"/>
        <v>#DIV/0!</v>
      </c>
      <c r="AT104" s="24">
        <f t="shared" si="90"/>
        <v>2.6165216897279464E-2</v>
      </c>
      <c r="AU104" s="21"/>
      <c r="AV104" s="24">
        <f t="shared" si="91"/>
        <v>0.5450995378601311</v>
      </c>
      <c r="AW104" s="24">
        <f t="shared" si="92"/>
        <v>0.43418840738841835</v>
      </c>
      <c r="AX104" s="24">
        <f t="shared" si="93"/>
        <v>0.43023262400208417</v>
      </c>
      <c r="AY104" s="24">
        <f t="shared" si="94"/>
        <v>0.50020974500391469</v>
      </c>
      <c r="AZ104" s="24">
        <f t="shared" si="95"/>
        <v>1.5714246312081683</v>
      </c>
      <c r="BA104" s="24">
        <f t="shared" si="96"/>
        <v>0.36642057148139884</v>
      </c>
      <c r="BB104" s="24">
        <f t="shared" si="97"/>
        <v>0.46440369852435781</v>
      </c>
      <c r="BC104" s="24">
        <f t="shared" si="98"/>
        <v>0.43580355442862162</v>
      </c>
      <c r="BD104" s="24">
        <f t="shared" si="99"/>
        <v>0.71526402662211064</v>
      </c>
      <c r="BE104" s="24">
        <f t="shared" si="100"/>
        <v>0.50315694808905365</v>
      </c>
      <c r="BF104" s="24">
        <f t="shared" si="101"/>
        <v>1.1763308387169165</v>
      </c>
      <c r="BG104" s="24">
        <f t="shared" si="102"/>
        <v>0.71526813028423319</v>
      </c>
      <c r="BH104" s="24">
        <f t="shared" si="103"/>
        <v>0.42002347623077751</v>
      </c>
      <c r="BI104" s="24">
        <f t="shared" si="104"/>
        <v>0.47620912148246375</v>
      </c>
      <c r="BJ104" s="24">
        <f t="shared" si="105"/>
        <v>0.48167315708852754</v>
      </c>
      <c r="BK104" s="24">
        <f t="shared" si="106"/>
        <v>0.84498853288247755</v>
      </c>
      <c r="BL104" s="24">
        <f t="shared" si="107"/>
        <v>0.54510471009100203</v>
      </c>
      <c r="BM104" s="24">
        <f t="shared" si="108"/>
        <v>0.47269691486243692</v>
      </c>
      <c r="BN104" s="24">
        <f t="shared" si="109"/>
        <v>0.51550359421105907</v>
      </c>
      <c r="BO104" s="24">
        <f t="shared" si="110"/>
        <v>0.45502692761998564</v>
      </c>
      <c r="BP104" s="24" t="e">
        <f t="shared" si="111"/>
        <v>#DIV/0!</v>
      </c>
      <c r="BQ104" s="24">
        <f t="shared" si="112"/>
        <v>0.47709656097157227</v>
      </c>
      <c r="BR104" s="21"/>
      <c r="BS104" s="35">
        <f t="shared" si="113"/>
        <v>45717</v>
      </c>
      <c r="BT104" s="24">
        <f t="shared" si="58"/>
        <v>1.7261456384675029E-2</v>
      </c>
      <c r="BU104" s="24">
        <f t="shared" si="49"/>
        <v>1.9039106143607019E-4</v>
      </c>
      <c r="BV104" s="24">
        <f t="shared" si="50"/>
        <v>4.1959362462223827E-3</v>
      </c>
      <c r="BW104" s="24">
        <f t="shared" si="65"/>
        <v>3.1013049067723456E-3</v>
      </c>
      <c r="BX104" s="24">
        <f t="shared" si="66"/>
        <v>6.9393702566730091E-4</v>
      </c>
      <c r="BY104" s="24">
        <f t="shared" si="67"/>
        <v>1.3858378943419683E-3</v>
      </c>
      <c r="BZ104" s="24">
        <f t="shared" si="114"/>
        <v>1.3525142691180787E-3</v>
      </c>
      <c r="CA104" s="24">
        <f t="shared" si="115"/>
        <v>3.5594931243504592E-4</v>
      </c>
      <c r="CB104" s="24">
        <f t="shared" si="116"/>
        <v>6.1019008591088305E-4</v>
      </c>
      <c r="CC104" s="24">
        <f t="shared" si="117"/>
        <v>3.34835780755569E-3</v>
      </c>
      <c r="CD104" s="24">
        <f t="shared" si="118"/>
        <v>1.84742827937937E-3</v>
      </c>
      <c r="CE104" s="24">
        <f t="shared" si="119"/>
        <v>8.8766102725582302E-4</v>
      </c>
      <c r="CF104" s="24">
        <f t="shared" si="120"/>
        <v>3.5230964300769989E-2</v>
      </c>
    </row>
    <row r="105" spans="1:84" x14ac:dyDescent="0.25">
      <c r="A105" s="31">
        <f>+[1]CUY!A106</f>
        <v>45748</v>
      </c>
      <c r="B105" s="17">
        <f>+[1]CUY!B106</f>
        <v>8682.2113000000008</v>
      </c>
      <c r="C105" s="17">
        <f>+[1]CUY!C106</f>
        <v>9396.0583999999999</v>
      </c>
      <c r="D105" s="17">
        <f>+[1]CUY!D106</f>
        <v>6117.4076999999997</v>
      </c>
      <c r="E105" s="17">
        <f>+[1]CUY!E106</f>
        <v>6675.2861000000003</v>
      </c>
      <c r="F105" s="17">
        <f>+[1]CUY!F106</f>
        <v>9613.1628999999994</v>
      </c>
      <c r="G105" s="17">
        <f>+[1]CUY!G106</f>
        <v>7471.9623000000001</v>
      </c>
      <c r="H105" s="17">
        <f>+[1]CUY!H106</f>
        <v>10321.227199999999</v>
      </c>
      <c r="I105" s="17">
        <f>+[1]CUY!I106</f>
        <v>9109.5010999999995</v>
      </c>
      <c r="J105" s="17">
        <f>+[1]CUY!J106</f>
        <v>6968.8091999999997</v>
      </c>
      <c r="K105" s="17">
        <f>+[1]CUY!K106</f>
        <v>7293.5191999999997</v>
      </c>
      <c r="L105" s="17">
        <f>+[1]CUY!L106</f>
        <v>6327.5841</v>
      </c>
      <c r="M105" s="17">
        <f>+[1]CUY!M106</f>
        <v>10675.713</v>
      </c>
      <c r="N105" s="17">
        <f>+[1]CUY!N106</f>
        <v>8412.2132999999994</v>
      </c>
      <c r="O105" s="18">
        <f>+[1]CUY!R106</f>
        <v>7308.5469999999996</v>
      </c>
      <c r="P105" s="19">
        <f>+[1]CUY!S106</f>
        <v>8907.06</v>
      </c>
      <c r="Q105" s="20">
        <f>+[1]CUY!T106</f>
        <v>8726.8070000000007</v>
      </c>
      <c r="R105" s="18">
        <f t="shared" si="68"/>
        <v>8682.1302843400008</v>
      </c>
      <c r="S105" s="19">
        <f t="shared" si="52"/>
        <v>8443.3989772924451</v>
      </c>
      <c r="T105" s="19">
        <f t="shared" si="53"/>
        <v>7904.9367875788876</v>
      </c>
      <c r="U105" s="19">
        <f t="shared" si="54"/>
        <v>7227.328181542307</v>
      </c>
      <c r="V105" s="19"/>
      <c r="W105" s="20">
        <f t="shared" si="55"/>
        <v>8049.8160408377971</v>
      </c>
      <c r="X105" s="21"/>
      <c r="Y105" s="41">
        <f t="shared" si="69"/>
        <v>2.8546152344188336E-2</v>
      </c>
      <c r="Z105" s="24">
        <f t="shared" si="70"/>
        <v>3.4899032437098354E-2</v>
      </c>
      <c r="AA105" s="24">
        <f t="shared" si="71"/>
        <v>2.6563294476326549E-2</v>
      </c>
      <c r="AB105" s="24">
        <f t="shared" si="72"/>
        <v>3.6166063028141737E-2</v>
      </c>
      <c r="AC105" s="24">
        <f t="shared" si="73"/>
        <v>1.4886205872570724E-2</v>
      </c>
      <c r="AD105" s="24">
        <f t="shared" si="74"/>
        <v>7.0337185620634735E-3</v>
      </c>
      <c r="AE105" s="24">
        <f t="shared" si="75"/>
        <v>2.0996785300992915E-2</v>
      </c>
      <c r="AF105" s="24">
        <f t="shared" si="76"/>
        <v>2.4766924471722573E-2</v>
      </c>
      <c r="AG105" s="24">
        <f t="shared" si="77"/>
        <v>2.9240703367706011E-2</v>
      </c>
      <c r="AH105" s="24">
        <f t="shared" si="78"/>
        <v>2.1154868162231999E-2</v>
      </c>
      <c r="AI105" s="24">
        <f t="shared" si="79"/>
        <v>4.565117679183972E-2</v>
      </c>
      <c r="AJ105" s="24">
        <f t="shared" si="80"/>
        <v>3.8821893703535837E-2</v>
      </c>
      <c r="AK105" s="24">
        <f t="shared" si="81"/>
        <v>4.0670286009321988E-2</v>
      </c>
      <c r="AL105" s="24">
        <f t="shared" si="82"/>
        <v>1.8989727782377841E-2</v>
      </c>
      <c r="AM105" s="24">
        <f t="shared" si="83"/>
        <v>3.2202735350111977E-2</v>
      </c>
      <c r="AN105" s="24">
        <f t="shared" si="84"/>
        <v>2.1075597466459817E-2</v>
      </c>
      <c r="AO105" s="24">
        <f t="shared" si="85"/>
        <v>2.8547583348199179E-2</v>
      </c>
      <c r="AP105" s="24">
        <f t="shared" si="86"/>
        <v>3.1979126632965427E-2</v>
      </c>
      <c r="AQ105" s="24">
        <f t="shared" si="87"/>
        <v>2.9594591635754064E-2</v>
      </c>
      <c r="AR105" s="24">
        <f t="shared" si="88"/>
        <v>2.6301489655371935E-2</v>
      </c>
      <c r="AS105" s="24" t="e">
        <f t="shared" si="89"/>
        <v>#DIV/0!</v>
      </c>
      <c r="AT105" s="24">
        <f t="shared" si="90"/>
        <v>2.5694007719899492E-2</v>
      </c>
      <c r="AU105" s="21"/>
      <c r="AV105" s="24">
        <f t="shared" si="91"/>
        <v>0.46945302051140292</v>
      </c>
      <c r="AW105" s="24">
        <f t="shared" si="92"/>
        <v>0.40763781087014417</v>
      </c>
      <c r="AX105" s="24">
        <f t="shared" si="93"/>
        <v>0.38259121550100361</v>
      </c>
      <c r="AY105" s="24">
        <f t="shared" si="94"/>
        <v>0.40816833419349208</v>
      </c>
      <c r="AZ105" s="24">
        <f t="shared" si="95"/>
        <v>1.0043697773348255</v>
      </c>
      <c r="BA105" s="24">
        <f t="shared" si="96"/>
        <v>0.29716142600911022</v>
      </c>
      <c r="BB105" s="24">
        <f t="shared" si="97"/>
        <v>0.37020242400080861</v>
      </c>
      <c r="BC105" s="24">
        <f t="shared" si="98"/>
        <v>0.40756786702882031</v>
      </c>
      <c r="BD105" s="24">
        <f t="shared" si="99"/>
        <v>0.56334594804923555</v>
      </c>
      <c r="BE105" s="24">
        <f t="shared" si="100"/>
        <v>0.41730250626071586</v>
      </c>
      <c r="BF105" s="24">
        <f t="shared" si="101"/>
        <v>1.0907268221437461</v>
      </c>
      <c r="BG105" s="24">
        <f t="shared" si="102"/>
        <v>0.67284216284813514</v>
      </c>
      <c r="BH105" s="24">
        <f t="shared" si="103"/>
        <v>0.37417169947829509</v>
      </c>
      <c r="BI105" s="24">
        <f t="shared" si="104"/>
        <v>0.35493496919412904</v>
      </c>
      <c r="BJ105" s="24">
        <f t="shared" si="105"/>
        <v>0.44466653048907068</v>
      </c>
      <c r="BK105" s="24">
        <f t="shared" si="106"/>
        <v>0.6270286477476481</v>
      </c>
      <c r="BL105" s="24">
        <f t="shared" si="107"/>
        <v>0.46946512925636386</v>
      </c>
      <c r="BM105" s="24">
        <f t="shared" si="108"/>
        <v>0.424855469990989</v>
      </c>
      <c r="BN105" s="24">
        <f t="shared" si="109"/>
        <v>0.44549073487317736</v>
      </c>
      <c r="BO105" s="24">
        <f t="shared" si="110"/>
        <v>0.37784511246094699</v>
      </c>
      <c r="BP105" s="24" t="e">
        <f t="shared" si="111"/>
        <v>#DIV/0!</v>
      </c>
      <c r="BQ105" s="24">
        <f t="shared" si="112"/>
        <v>0.407362018413437</v>
      </c>
      <c r="BR105" s="21"/>
      <c r="BS105" s="35">
        <f t="shared" si="113"/>
        <v>45748</v>
      </c>
      <c r="BT105" s="24">
        <f t="shared" si="58"/>
        <v>1.0667892221885449E-2</v>
      </c>
      <c r="BU105" s="24">
        <f t="shared" si="49"/>
        <v>6.6946099617376487E-4</v>
      </c>
      <c r="BV105" s="24">
        <f t="shared" si="50"/>
        <v>3.1410688056936441E-3</v>
      </c>
      <c r="BW105" s="24">
        <f t="shared" si="65"/>
        <v>1.4833354345238647E-3</v>
      </c>
      <c r="BX105" s="24">
        <f t="shared" si="66"/>
        <v>3.8826542933909747E-4</v>
      </c>
      <c r="BY105" s="24">
        <f t="shared" si="67"/>
        <v>1.8607367002279841E-3</v>
      </c>
      <c r="BZ105" s="24">
        <f t="shared" si="114"/>
        <v>3.1558792349878307E-3</v>
      </c>
      <c r="CA105" s="24">
        <f t="shared" si="115"/>
        <v>5.9339432724992607E-4</v>
      </c>
      <c r="CB105" s="24">
        <f t="shared" si="116"/>
        <v>1.2028695952500455E-3</v>
      </c>
      <c r="CC105" s="24">
        <f t="shared" si="117"/>
        <v>7.3306844195588109E-4</v>
      </c>
      <c r="CD105" s="24">
        <f t="shared" si="118"/>
        <v>3.237550238731342E-3</v>
      </c>
      <c r="CE105" s="24">
        <f t="shared" si="119"/>
        <v>1.413755820793378E-3</v>
      </c>
      <c r="CF105" s="24">
        <f t="shared" si="120"/>
        <v>2.8547277246812209E-2</v>
      </c>
    </row>
    <row r="106" spans="1:84" x14ac:dyDescent="0.25">
      <c r="A106" s="31">
        <f>+[1]CUY!A107</f>
        <v>45778</v>
      </c>
      <c r="B106" s="17">
        <f>+[1]CUY!B107</f>
        <v>8823.8855000000003</v>
      </c>
      <c r="C106" s="17">
        <f>+[1]CUY!C107</f>
        <v>9458.5450999999994</v>
      </c>
      <c r="D106" s="17">
        <f>+[1]CUY!D107</f>
        <v>6151.7421999999997</v>
      </c>
      <c r="E106" s="17">
        <f>+[1]CUY!E107</f>
        <v>6803.2771000000002</v>
      </c>
      <c r="F106" s="17">
        <f>+[1]CUY!F107</f>
        <v>9700.2533999999996</v>
      </c>
      <c r="G106" s="17">
        <f>+[1]CUY!G107</f>
        <v>7598.5847999999996</v>
      </c>
      <c r="H106" s="17">
        <f>+[1]CUY!H107</f>
        <v>10599.326999999999</v>
      </c>
      <c r="I106" s="17">
        <f>+[1]CUY!I107</f>
        <v>9216.6326000000008</v>
      </c>
      <c r="J106" s="17">
        <f>+[1]CUY!J107</f>
        <v>7198.5565999999999</v>
      </c>
      <c r="K106" s="17">
        <f>+[1]CUY!K107</f>
        <v>7440.2518</v>
      </c>
      <c r="L106" s="17">
        <f>+[1]CUY!L107</f>
        <v>6539.8010000000004</v>
      </c>
      <c r="M106" s="17">
        <f>+[1]CUY!M107</f>
        <v>11129.348400000001</v>
      </c>
      <c r="N106" s="17">
        <f>+[1]CUY!N107</f>
        <v>8616.5277000000006</v>
      </c>
      <c r="O106" s="18">
        <f>+[1]CUY!R107</f>
        <v>7136.2227000000003</v>
      </c>
      <c r="P106" s="19">
        <f>+[1]CUY!S107</f>
        <v>9107.3430000000008</v>
      </c>
      <c r="Q106" s="20">
        <f>+[1]CUY!T107</f>
        <v>8855.2409000000007</v>
      </c>
      <c r="R106" s="18">
        <f t="shared" si="68"/>
        <v>8823.8252841499998</v>
      </c>
      <c r="S106" s="19">
        <f t="shared" si="52"/>
        <v>8577.8085493642466</v>
      </c>
      <c r="T106" s="19">
        <f t="shared" si="53"/>
        <v>8108.2309273952969</v>
      </c>
      <c r="U106" s="19">
        <f t="shared" si="54"/>
        <v>7369.3999853266714</v>
      </c>
      <c r="V106" s="19"/>
      <c r="W106" s="20">
        <f t="shared" si="55"/>
        <v>8210.3035632555475</v>
      </c>
      <c r="X106" s="21"/>
      <c r="Y106" s="41">
        <f t="shared" si="69"/>
        <v>1.631775536262281E-2</v>
      </c>
      <c r="Z106" s="24">
        <f t="shared" si="70"/>
        <v>6.650309878874161E-3</v>
      </c>
      <c r="AA106" s="24">
        <f t="shared" si="71"/>
        <v>5.6125897902798982E-3</v>
      </c>
      <c r="AB106" s="24">
        <f t="shared" si="72"/>
        <v>1.9173859829019202E-2</v>
      </c>
      <c r="AC106" s="24">
        <f t="shared" si="73"/>
        <v>9.059505274793711E-3</v>
      </c>
      <c r="AD106" s="24">
        <f t="shared" si="74"/>
        <v>1.694635156282831E-2</v>
      </c>
      <c r="AE106" s="24">
        <f t="shared" si="75"/>
        <v>2.694445094668585E-2</v>
      </c>
      <c r="AF106" s="24">
        <f t="shared" si="76"/>
        <v>1.1760413531318514E-2</v>
      </c>
      <c r="AG106" s="24">
        <f t="shared" si="77"/>
        <v>3.2967956706290602E-2</v>
      </c>
      <c r="AH106" s="24">
        <f t="shared" si="78"/>
        <v>2.0118216731368932E-2</v>
      </c>
      <c r="AI106" s="24">
        <f t="shared" si="79"/>
        <v>3.3538376834849171E-2</v>
      </c>
      <c r="AJ106" s="24">
        <f t="shared" si="80"/>
        <v>4.2492281311796276E-2</v>
      </c>
      <c r="AK106" s="24">
        <f t="shared" si="81"/>
        <v>2.4287829220878354E-2</v>
      </c>
      <c r="AL106" s="24">
        <f t="shared" si="82"/>
        <v>-2.3578462312686677E-2</v>
      </c>
      <c r="AM106" s="24">
        <f t="shared" si="83"/>
        <v>2.2485870758701676E-2</v>
      </c>
      <c r="AN106" s="24">
        <f t="shared" si="84"/>
        <v>1.4717169750631642E-2</v>
      </c>
      <c r="AO106" s="24">
        <f t="shared" si="85"/>
        <v>1.632030333218748E-2</v>
      </c>
      <c r="AP106" s="24">
        <f t="shared" si="86"/>
        <v>1.5918893852260307E-2</v>
      </c>
      <c r="AQ106" s="24">
        <f t="shared" si="87"/>
        <v>2.5717364386246278E-2</v>
      </c>
      <c r="AR106" s="24">
        <f t="shared" si="88"/>
        <v>1.9657583025937342E-2</v>
      </c>
      <c r="AS106" s="24" t="e">
        <f t="shared" si="89"/>
        <v>#DIV/0!</v>
      </c>
      <c r="AT106" s="24">
        <f t="shared" si="90"/>
        <v>1.993679378554436E-2</v>
      </c>
      <c r="AU106" s="21"/>
      <c r="AV106" s="24">
        <f t="shared" si="91"/>
        <v>0.43231487455248918</v>
      </c>
      <c r="AW106" s="24">
        <f t="shared" si="92"/>
        <v>0.36438887440625511</v>
      </c>
      <c r="AX106" s="24">
        <f t="shared" si="93"/>
        <v>0.32037141595464425</v>
      </c>
      <c r="AY106" s="24">
        <f t="shared" si="94"/>
        <v>0.3716837297535438</v>
      </c>
      <c r="AZ106" s="24">
        <f t="shared" si="95"/>
        <v>0.97852451370667626</v>
      </c>
      <c r="BA106" s="24">
        <f t="shared" si="96"/>
        <v>0.27538945437489271</v>
      </c>
      <c r="BB106" s="24">
        <f t="shared" si="97"/>
        <v>0.39179945911238878</v>
      </c>
      <c r="BC106" s="24">
        <f t="shared" si="98"/>
        <v>0.31834792933453526</v>
      </c>
      <c r="BD106" s="24">
        <f t="shared" si="99"/>
        <v>0.50371690997576568</v>
      </c>
      <c r="BE106" s="24">
        <f t="shared" si="100"/>
        <v>0.39949746574446166</v>
      </c>
      <c r="BF106" s="24">
        <f t="shared" si="101"/>
        <v>0.93818725313848472</v>
      </c>
      <c r="BG106" s="24">
        <f t="shared" si="102"/>
        <v>0.67906872581727917</v>
      </c>
      <c r="BH106" s="24">
        <f t="shared" si="103"/>
        <v>0.34504904515561696</v>
      </c>
      <c r="BI106" s="24">
        <f t="shared" si="104"/>
        <v>0.23275990020760706</v>
      </c>
      <c r="BJ106" s="24">
        <f t="shared" si="105"/>
        <v>0.43245494766986337</v>
      </c>
      <c r="BK106" s="24">
        <f t="shared" si="106"/>
        <v>0.5455970402141892</v>
      </c>
      <c r="BL106" s="24">
        <f t="shared" si="107"/>
        <v>0.43232781388816743</v>
      </c>
      <c r="BM106" s="24">
        <f t="shared" si="108"/>
        <v>0.39216748422616821</v>
      </c>
      <c r="BN106" s="24">
        <f t="shared" si="109"/>
        <v>0.42579875362061825</v>
      </c>
      <c r="BO106" s="24">
        <f t="shared" si="110"/>
        <v>0.35055957464000298</v>
      </c>
      <c r="BP106" s="24" t="e">
        <f t="shared" si="111"/>
        <v>#DIV/0!</v>
      </c>
      <c r="BQ106" s="24">
        <f t="shared" si="112"/>
        <v>0.36936806262553556</v>
      </c>
      <c r="BR106" s="21"/>
      <c r="BS106" s="35">
        <f t="shared" si="113"/>
        <v>45778</v>
      </c>
      <c r="BT106" s="24">
        <f t="shared" si="58"/>
        <v>2.0454144141826918E-3</v>
      </c>
      <c r="BU106" s="24">
        <f t="shared" si="49"/>
        <v>1.4117850944263448E-4</v>
      </c>
      <c r="BV106" s="24">
        <f t="shared" si="50"/>
        <v>1.6776113016277313E-3</v>
      </c>
      <c r="BW106" s="24">
        <f t="shared" si="65"/>
        <v>8.9074501100889147E-4</v>
      </c>
      <c r="BX106" s="24">
        <f t="shared" si="66"/>
        <v>9.1588337639282819E-4</v>
      </c>
      <c r="BY106" s="24">
        <f t="shared" si="67"/>
        <v>2.3702930611697957E-3</v>
      </c>
      <c r="BZ106" s="24">
        <f t="shared" si="114"/>
        <v>1.4930426192230728E-3</v>
      </c>
      <c r="CA106" s="24">
        <f t="shared" si="115"/>
        <v>6.6948488341904379E-4</v>
      </c>
      <c r="CB106" s="24">
        <f t="shared" si="116"/>
        <v>1.1357049925748773E-3</v>
      </c>
      <c r="CC106" s="24">
        <f t="shared" si="117"/>
        <v>5.4751703174973497E-4</v>
      </c>
      <c r="CD106" s="24">
        <f t="shared" si="118"/>
        <v>3.5790449951385158E-3</v>
      </c>
      <c r="CE106" s="24">
        <f t="shared" si="119"/>
        <v>8.542308478486397E-4</v>
      </c>
      <c r="CF106" s="24">
        <f t="shared" si="120"/>
        <v>1.6320151043778458E-2</v>
      </c>
    </row>
    <row r="107" spans="1:84" x14ac:dyDescent="0.25">
      <c r="A107" s="31">
        <f>+[1]CUY!A108</f>
        <v>45809</v>
      </c>
      <c r="B107" s="17">
        <f>+[1]CUY!B108</f>
        <v>8909.2196000000004</v>
      </c>
      <c r="C107" s="17">
        <f>+[1]CUY!C108</f>
        <v>9456.5907000000007</v>
      </c>
      <c r="D107" s="17">
        <f>+[1]CUY!D108</f>
        <v>6323.0178999999998</v>
      </c>
      <c r="E107" s="17">
        <f>+[1]CUY!E108</f>
        <v>6775.1547</v>
      </c>
      <c r="F107" s="17">
        <f>+[1]CUY!F108</f>
        <v>9726.5169000000005</v>
      </c>
      <c r="G107" s="17">
        <f>+[1]CUY!G108</f>
        <v>7747.3247000000001</v>
      </c>
      <c r="H107" s="17">
        <f>+[1]CUY!H108</f>
        <v>10828.6049</v>
      </c>
      <c r="I107" s="17">
        <f>+[1]CUY!I108</f>
        <v>9297.1118999999999</v>
      </c>
      <c r="J107" s="17">
        <f>+[1]CUY!J108</f>
        <v>7301.0717000000004</v>
      </c>
      <c r="K107" s="17">
        <f>+[1]CUY!K108</f>
        <v>7724.1311999999998</v>
      </c>
      <c r="L107" s="17">
        <f>+[1]CUY!L108</f>
        <v>6640.9906000000001</v>
      </c>
      <c r="M107" s="17">
        <f>+[1]CUY!M108</f>
        <v>11411.8395</v>
      </c>
      <c r="N107" s="17">
        <f>+[1]CUY!N108</f>
        <v>8652.9498999999996</v>
      </c>
      <c r="O107" s="18">
        <f>+[1]CUY!R108</f>
        <v>7040.5214999999998</v>
      </c>
      <c r="P107" s="19">
        <f>+[1]CUY!S108</f>
        <v>9241.1005000000005</v>
      </c>
      <c r="Q107" s="20">
        <f>+[1]CUY!T108</f>
        <v>8885.3940000000002</v>
      </c>
      <c r="R107" s="18">
        <f t="shared" si="68"/>
        <v>8909.1714224200005</v>
      </c>
      <c r="S107" s="19">
        <f t="shared" si="52"/>
        <v>8654.7705545998488</v>
      </c>
      <c r="T107" s="19">
        <f t="shared" si="53"/>
        <v>8239.8717721744124</v>
      </c>
      <c r="U107" s="19">
        <f t="shared" si="54"/>
        <v>7464.1495681185288</v>
      </c>
      <c r="V107" s="19"/>
      <c r="W107" s="20">
        <f t="shared" si="55"/>
        <v>8321.4439555853114</v>
      </c>
      <c r="X107" s="21"/>
      <c r="Y107" s="41">
        <f t="shared" si="69"/>
        <v>9.6708077184364249E-3</v>
      </c>
      <c r="Z107" s="24">
        <f t="shared" si="70"/>
        <v>-2.0662797283688139E-4</v>
      </c>
      <c r="AA107" s="24">
        <f t="shared" si="71"/>
        <v>2.7841820159498987E-2</v>
      </c>
      <c r="AB107" s="24">
        <f t="shared" si="72"/>
        <v>-4.1336549410871948E-3</v>
      </c>
      <c r="AC107" s="24">
        <f t="shared" si="73"/>
        <v>2.7075065894670569E-3</v>
      </c>
      <c r="AD107" s="24">
        <f t="shared" si="74"/>
        <v>1.9574684485984983E-2</v>
      </c>
      <c r="AE107" s="24">
        <f t="shared" si="75"/>
        <v>2.1631363953579452E-2</v>
      </c>
      <c r="AF107" s="24">
        <f t="shared" si="76"/>
        <v>8.731963559011735E-3</v>
      </c>
      <c r="AG107" s="24">
        <f t="shared" si="77"/>
        <v>1.4241063270934218E-2</v>
      </c>
      <c r="AH107" s="24">
        <f t="shared" si="78"/>
        <v>3.815454202773072E-2</v>
      </c>
      <c r="AI107" s="24">
        <f t="shared" si="79"/>
        <v>1.5472886713219447E-2</v>
      </c>
      <c r="AJ107" s="24">
        <f t="shared" si="80"/>
        <v>2.538253722023831E-2</v>
      </c>
      <c r="AK107" s="24">
        <f t="shared" si="81"/>
        <v>4.2270159475026325E-3</v>
      </c>
      <c r="AL107" s="24">
        <f t="shared" si="82"/>
        <v>-1.3410624082681788E-2</v>
      </c>
      <c r="AM107" s="24">
        <f t="shared" si="83"/>
        <v>1.4686775275730701E-2</v>
      </c>
      <c r="AN107" s="24">
        <f t="shared" si="84"/>
        <v>3.4051134622434809E-3</v>
      </c>
      <c r="AO107" s="24">
        <f t="shared" si="85"/>
        <v>9.6722380058120727E-3</v>
      </c>
      <c r="AP107" s="24">
        <f t="shared" si="86"/>
        <v>8.9722223097770115E-3</v>
      </c>
      <c r="AQ107" s="24">
        <f t="shared" si="87"/>
        <v>1.6235458259376889E-2</v>
      </c>
      <c r="AR107" s="24">
        <f t="shared" si="88"/>
        <v>1.2857163809878003E-2</v>
      </c>
      <c r="AS107" s="24" t="e">
        <f t="shared" si="89"/>
        <v>#DIV/0!</v>
      </c>
      <c r="AT107" s="24">
        <f t="shared" si="90"/>
        <v>1.3536697087201732E-2</v>
      </c>
      <c r="AU107" s="21"/>
      <c r="AV107" s="24">
        <f t="shared" si="91"/>
        <v>0.37645222829670377</v>
      </c>
      <c r="AW107" s="24">
        <f t="shared" si="92"/>
        <v>0.30958665291058796</v>
      </c>
      <c r="AX107" s="24">
        <f t="shared" si="93"/>
        <v>0.32979597668768879</v>
      </c>
      <c r="AY107" s="24">
        <f t="shared" si="94"/>
        <v>0.3126749620146696</v>
      </c>
      <c r="AZ107" s="24">
        <f t="shared" si="95"/>
        <v>0.63301603981110399</v>
      </c>
      <c r="BA107" s="24">
        <f t="shared" si="96"/>
        <v>0.27741109648277207</v>
      </c>
      <c r="BB107" s="24">
        <f t="shared" si="97"/>
        <v>0.3580721213903173</v>
      </c>
      <c r="BC107" s="24">
        <f t="shared" si="98"/>
        <v>0.28049303828954519</v>
      </c>
      <c r="BD107" s="24">
        <f t="shared" si="99"/>
        <v>0.4253159910723503</v>
      </c>
      <c r="BE107" s="24">
        <f t="shared" si="100"/>
        <v>0.39115625436136003</v>
      </c>
      <c r="BF107" s="24">
        <f t="shared" si="101"/>
        <v>0.85822129216823106</v>
      </c>
      <c r="BG107" s="24">
        <f t="shared" si="102"/>
        <v>0.67167188949407852</v>
      </c>
      <c r="BH107" s="24">
        <f t="shared" si="103"/>
        <v>0.34005461935050385</v>
      </c>
      <c r="BI107" s="24">
        <f t="shared" si="104"/>
        <v>0.12189397816382375</v>
      </c>
      <c r="BJ107" s="24">
        <f t="shared" si="105"/>
        <v>0.40922605890345332</v>
      </c>
      <c r="BK107" s="24">
        <f t="shared" si="106"/>
        <v>0.40866514024974121</v>
      </c>
      <c r="BL107" s="24">
        <f t="shared" si="107"/>
        <v>0.37647258186995836</v>
      </c>
      <c r="BM107" s="24">
        <f t="shared" si="108"/>
        <v>0.35644933950862012</v>
      </c>
      <c r="BN107" s="24">
        <f t="shared" si="109"/>
        <v>0.40572932592397093</v>
      </c>
      <c r="BO107" s="24">
        <f t="shared" si="110"/>
        <v>0.32680743328329109</v>
      </c>
      <c r="BP107" s="24" t="e">
        <f t="shared" si="111"/>
        <v>#DIV/0!</v>
      </c>
      <c r="BQ107" s="24">
        <f t="shared" si="112"/>
        <v>0.3369695474373362</v>
      </c>
      <c r="BR107" s="21"/>
      <c r="BS107" s="35">
        <f t="shared" si="113"/>
        <v>45809</v>
      </c>
      <c r="BT107" s="24">
        <f t="shared" si="58"/>
        <v>-6.2947380720163978E-5</v>
      </c>
      <c r="BU107" s="24">
        <f t="shared" si="49"/>
        <v>6.9295351690590334E-4</v>
      </c>
      <c r="BV107" s="24">
        <f t="shared" si="50"/>
        <v>-3.6268933000094142E-4</v>
      </c>
      <c r="BW107" s="24">
        <f t="shared" si="65"/>
        <v>2.6430519752325469E-4</v>
      </c>
      <c r="BX107" s="24">
        <f t="shared" si="66"/>
        <v>1.0585887271542713E-3</v>
      </c>
      <c r="BY107" s="24">
        <f t="shared" si="67"/>
        <v>1.9227997235458313E-3</v>
      </c>
      <c r="BZ107" s="24">
        <f t="shared" si="114"/>
        <v>1.1035949299205985E-3</v>
      </c>
      <c r="CA107" s="24">
        <f t="shared" si="115"/>
        <v>2.9393310123981245E-4</v>
      </c>
      <c r="CB107" s="24">
        <f t="shared" si="116"/>
        <v>2.1619382617782137E-3</v>
      </c>
      <c r="CC107" s="24">
        <f t="shared" si="117"/>
        <v>2.5687629786220518E-4</v>
      </c>
      <c r="CD107" s="24">
        <f t="shared" si="118"/>
        <v>2.1929840714728166E-3</v>
      </c>
      <c r="CE107" s="24">
        <f t="shared" si="119"/>
        <v>1.49834883963529E-4</v>
      </c>
      <c r="CF107" s="24">
        <f t="shared" si="120"/>
        <v>9.6721720006453307E-3</v>
      </c>
    </row>
    <row r="108" spans="1:84" x14ac:dyDescent="0.25">
      <c r="A108" s="31">
        <f>+[1]CUY!A109</f>
        <v>45839</v>
      </c>
      <c r="B108" s="17">
        <f>+[1]CUY!B109</f>
        <v>9074.6510999999991</v>
      </c>
      <c r="C108" s="17">
        <f>+[1]CUY!C109</f>
        <v>9660.9411999999993</v>
      </c>
      <c r="D108" s="17">
        <f>+[1]CUY!D109</f>
        <v>6359.6629999999996</v>
      </c>
      <c r="E108" s="17">
        <f>+[1]CUY!E109</f>
        <v>6733.4413000000004</v>
      </c>
      <c r="F108" s="17">
        <f>+[1]CUY!F109</f>
        <v>9967.3510999999999</v>
      </c>
      <c r="G108" s="17">
        <f>+[1]CUY!G109</f>
        <v>7851.9800999999998</v>
      </c>
      <c r="H108" s="17">
        <f>+[1]CUY!H109</f>
        <v>10930.8343</v>
      </c>
      <c r="I108" s="17">
        <f>+[1]CUY!I109</f>
        <v>9509.7934999999998</v>
      </c>
      <c r="J108" s="17">
        <f>+[1]CUY!J109</f>
        <v>7479.4610000000002</v>
      </c>
      <c r="K108" s="17">
        <f>+[1]CUY!K109</f>
        <v>8045.1587</v>
      </c>
      <c r="L108" s="17">
        <f>+[1]CUY!L109</f>
        <v>6729.6273000000001</v>
      </c>
      <c r="M108" s="17">
        <f>+[1]CUY!M109</f>
        <v>11653.4355</v>
      </c>
      <c r="N108" s="17">
        <f>+[1]CUY!N109</f>
        <v>8788.5059999999994</v>
      </c>
      <c r="O108" s="18">
        <f>+[1]CUY!R109</f>
        <v>7407.6090000000004</v>
      </c>
      <c r="P108" s="19">
        <f>+[1]CUY!S109</f>
        <v>9366.6805000000004</v>
      </c>
      <c r="Q108" s="20">
        <f>+[1]CUY!T109</f>
        <v>9066.5157999999992</v>
      </c>
      <c r="R108" s="18">
        <f t="shared" si="68"/>
        <v>9074.6087367499986</v>
      </c>
      <c r="S108" s="19">
        <f t="shared" si="52"/>
        <v>8810.7213052356001</v>
      </c>
      <c r="T108" s="19">
        <f t="shared" si="53"/>
        <v>8368.5821411646593</v>
      </c>
      <c r="U108" s="19">
        <f t="shared" si="54"/>
        <v>7565.2531333809366</v>
      </c>
      <c r="V108" s="19"/>
      <c r="W108" s="20">
        <f t="shared" si="55"/>
        <v>8451.7371254399422</v>
      </c>
      <c r="X108" s="21"/>
      <c r="Y108" s="41">
        <f t="shared" si="69"/>
        <v>1.8568573615583395E-2</v>
      </c>
      <c r="Z108" s="24">
        <f t="shared" si="70"/>
        <v>2.1609320576811974E-2</v>
      </c>
      <c r="AA108" s="24">
        <f t="shared" si="71"/>
        <v>5.7955078697466966E-3</v>
      </c>
      <c r="AB108" s="24">
        <f t="shared" si="72"/>
        <v>-6.1568188251110989E-3</v>
      </c>
      <c r="AC108" s="24">
        <f t="shared" si="73"/>
        <v>2.4760580018115208E-2</v>
      </c>
      <c r="AD108" s="24">
        <f t="shared" si="74"/>
        <v>1.3508585744444135E-2</v>
      </c>
      <c r="AE108" s="24">
        <f t="shared" si="75"/>
        <v>9.4406805811153571E-3</v>
      </c>
      <c r="AF108" s="24">
        <f t="shared" si="76"/>
        <v>2.2876093381214435E-2</v>
      </c>
      <c r="AG108" s="24">
        <f t="shared" si="77"/>
        <v>2.443330340119787E-2</v>
      </c>
      <c r="AH108" s="24">
        <f t="shared" si="78"/>
        <v>4.1561632200136644E-2</v>
      </c>
      <c r="AI108" s="24">
        <f t="shared" si="79"/>
        <v>1.3346909420410835E-2</v>
      </c>
      <c r="AJ108" s="24">
        <f t="shared" si="80"/>
        <v>2.1170644750129863E-2</v>
      </c>
      <c r="AK108" s="24">
        <f t="shared" si="81"/>
        <v>1.5665882914680962E-2</v>
      </c>
      <c r="AL108" s="24">
        <f t="shared" si="82"/>
        <v>5.2139248491748891E-2</v>
      </c>
      <c r="AM108" s="24">
        <f t="shared" si="83"/>
        <v>1.3589290582869396E-2</v>
      </c>
      <c r="AN108" s="24">
        <f t="shared" si="84"/>
        <v>2.0384217064544297E-2</v>
      </c>
      <c r="AO108" s="24">
        <f t="shared" si="85"/>
        <v>1.856932665069988E-2</v>
      </c>
      <c r="AP108" s="24">
        <f t="shared" si="86"/>
        <v>1.8019050840448525E-2</v>
      </c>
      <c r="AQ108" s="24">
        <f t="shared" si="87"/>
        <v>1.5620433490833419E-2</v>
      </c>
      <c r="AR108" s="24">
        <f t="shared" si="88"/>
        <v>1.3545222310958227E-2</v>
      </c>
      <c r="AS108" s="24" t="e">
        <f t="shared" si="89"/>
        <v>#DIV/0!</v>
      </c>
      <c r="AT108" s="24">
        <f t="shared" si="90"/>
        <v>1.5657519362030747E-2</v>
      </c>
      <c r="AU108" s="21"/>
      <c r="AV108" s="24">
        <f t="shared" si="91"/>
        <v>0.34046362828576515</v>
      </c>
      <c r="AW108" s="24">
        <f t="shared" si="92"/>
        <v>0.30045074939182914</v>
      </c>
      <c r="AX108" s="24">
        <f t="shared" si="93"/>
        <v>0.26208938816915417</v>
      </c>
      <c r="AY108" s="24">
        <f t="shared" si="94"/>
        <v>0.27013922948666713</v>
      </c>
      <c r="AZ108" s="24">
        <f t="shared" si="95"/>
        <v>0.56961917375587157</v>
      </c>
      <c r="BA108" s="24">
        <f t="shared" si="96"/>
        <v>0.25001525907618904</v>
      </c>
      <c r="BB108" s="24">
        <f t="shared" si="97"/>
        <v>0.30892796886900364</v>
      </c>
      <c r="BC108" s="24">
        <f t="shared" si="98"/>
        <v>0.2446489729669199</v>
      </c>
      <c r="BD108" s="24">
        <f t="shared" si="99"/>
        <v>0.38229873291917937</v>
      </c>
      <c r="BE108" s="24">
        <f t="shared" si="100"/>
        <v>0.37904895871772815</v>
      </c>
      <c r="BF108" s="24">
        <f t="shared" si="101"/>
        <v>0.7834315807678609</v>
      </c>
      <c r="BG108" s="24">
        <f t="shared" si="102"/>
        <v>0.54525053246364763</v>
      </c>
      <c r="BH108" s="24">
        <f t="shared" si="103"/>
        <v>0.30595483644667287</v>
      </c>
      <c r="BI108" s="24">
        <f t="shared" si="104"/>
        <v>0.1331542076046861</v>
      </c>
      <c r="BJ108" s="24">
        <f t="shared" si="105"/>
        <v>0.37005441862740796</v>
      </c>
      <c r="BK108" s="24">
        <f t="shared" si="106"/>
        <v>0.3565390454392583</v>
      </c>
      <c r="BL108" s="24">
        <f t="shared" si="107"/>
        <v>0.34048172316189418</v>
      </c>
      <c r="BM108" s="24">
        <f t="shared" si="108"/>
        <v>0.32601103299022594</v>
      </c>
      <c r="BN108" s="24">
        <f t="shared" si="109"/>
        <v>0.35644997933681033</v>
      </c>
      <c r="BO108" s="24">
        <f t="shared" si="110"/>
        <v>0.29676387428105322</v>
      </c>
      <c r="BP108" s="24" t="e">
        <f t="shared" si="111"/>
        <v>#DIV/0!</v>
      </c>
      <c r="BQ108" s="24">
        <f t="shared" si="112"/>
        <v>0.30034871102532135</v>
      </c>
      <c r="BR108" s="21"/>
      <c r="BS108" s="35">
        <f t="shared" si="113"/>
        <v>45839</v>
      </c>
      <c r="BT108" s="24">
        <f t="shared" si="58"/>
        <v>6.5186867882344726E-3</v>
      </c>
      <c r="BU108" s="24">
        <f t="shared" si="49"/>
        <v>1.4684002962504037E-4</v>
      </c>
      <c r="BV108" s="24">
        <f t="shared" si="50"/>
        <v>-5.328171414699396E-4</v>
      </c>
      <c r="BW108" s="24">
        <f t="shared" si="65"/>
        <v>2.4004433519631664E-3</v>
      </c>
      <c r="BX108" s="24">
        <f t="shared" si="66"/>
        <v>7.377031227291756E-4</v>
      </c>
      <c r="BY108" s="24">
        <f t="shared" si="67"/>
        <v>8.4911764886792232E-4</v>
      </c>
      <c r="BZ108" s="24">
        <f t="shared" si="114"/>
        <v>2.8885216388649781E-3</v>
      </c>
      <c r="CA108" s="24">
        <f t="shared" si="115"/>
        <v>5.065818884967203E-4</v>
      </c>
      <c r="CB108" s="24">
        <f t="shared" si="116"/>
        <v>2.4214295941251702E-3</v>
      </c>
      <c r="CC108" s="24">
        <f t="shared" si="117"/>
        <v>2.2285476945702409E-4</v>
      </c>
      <c r="CD108" s="24">
        <f t="shared" si="118"/>
        <v>1.857550576034737E-3</v>
      </c>
      <c r="CE108" s="24">
        <f t="shared" si="119"/>
        <v>5.5231396810557826E-4</v>
      </c>
      <c r="CF108" s="24">
        <f t="shared" si="120"/>
        <v>1.8569226235034045E-2</v>
      </c>
    </row>
    <row r="109" spans="1:84" x14ac:dyDescent="0.25">
      <c r="A109" s="31">
        <f>+[1]CUY!A110</f>
        <v>45870</v>
      </c>
      <c r="B109" s="17">
        <f>+[1]CUY!B110</f>
        <v>9266.2276999999995</v>
      </c>
      <c r="C109" s="17">
        <f>+[1]CUY!C110</f>
        <v>9804.6708999999992</v>
      </c>
      <c r="D109" s="17">
        <f>+[1]CUY!D110</f>
        <v>6595.1580000000004</v>
      </c>
      <c r="E109" s="17">
        <f>+[1]CUY!E110</f>
        <v>6696.5825999999997</v>
      </c>
      <c r="F109" s="17">
        <f>+[1]CUY!F110</f>
        <v>10266.8611</v>
      </c>
      <c r="G109" s="17">
        <f>+[1]CUY!G110</f>
        <v>7992.2097999999996</v>
      </c>
      <c r="H109" s="17">
        <f>+[1]CUY!H110</f>
        <v>11091.600200000001</v>
      </c>
      <c r="I109" s="17">
        <f>+[1]CUY!I110</f>
        <v>9806.1758000000009</v>
      </c>
      <c r="J109" s="17">
        <f>+[1]CUY!J110</f>
        <v>7637.7650000000003</v>
      </c>
      <c r="K109" s="17">
        <f>+[1]CUY!K110</f>
        <v>8102.1045000000004</v>
      </c>
      <c r="L109" s="17">
        <f>+[1]CUY!L110</f>
        <v>7113.3531000000003</v>
      </c>
      <c r="M109" s="17">
        <f>+[1]CUY!M110</f>
        <v>12212.249100000001</v>
      </c>
      <c r="N109" s="17">
        <f>+[1]CUY!N110</f>
        <v>9027.1919999999991</v>
      </c>
      <c r="O109" s="18">
        <f>+[1]CUY!R110</f>
        <v>7421.9079000000002</v>
      </c>
      <c r="P109" s="19">
        <f>+[1]CUY!S110</f>
        <v>9573.8153000000002</v>
      </c>
      <c r="Q109" s="20">
        <f>+[1]CUY!T110</f>
        <v>9307.5835999999999</v>
      </c>
      <c r="R109" s="18">
        <f t="shared" ref="R109" si="121">+SUMPRODUCT($C$3:$N$3,C109:N109)</f>
        <v>9266.2015572700002</v>
      </c>
      <c r="S109" s="19">
        <f t="shared" si="52"/>
        <v>8967.2461347045592</v>
      </c>
      <c r="T109" s="19">
        <f t="shared" si="53"/>
        <v>8527.4510346242114</v>
      </c>
      <c r="U109" s="19">
        <f t="shared" si="54"/>
        <v>7626.3133428061401</v>
      </c>
      <c r="V109" s="19"/>
      <c r="W109" s="20">
        <f t="shared" si="55"/>
        <v>8599.9055429609798</v>
      </c>
      <c r="X109" s="21"/>
      <c r="Y109" s="41">
        <f t="shared" ref="Y109" si="122">+B109/B108-1</f>
        <v>2.1111180792394268E-2</v>
      </c>
      <c r="Z109" s="24">
        <f t="shared" ref="Z109" si="123">+C109/C108-1</f>
        <v>1.4877401386109268E-2</v>
      </c>
      <c r="AA109" s="24">
        <f t="shared" ref="AA109" si="124">+D109/D108-1</f>
        <v>3.7029477819815471E-2</v>
      </c>
      <c r="AB109" s="24">
        <f t="shared" ref="AB109" si="125">+E109/E108-1</f>
        <v>-5.4739765831182119E-3</v>
      </c>
      <c r="AC109" s="24">
        <f t="shared" ref="AC109" si="126">+F109/F108-1</f>
        <v>3.0049107029048061E-2</v>
      </c>
      <c r="AD109" s="24">
        <f t="shared" ref="AD109" si="127">+G109/G108-1</f>
        <v>1.7859151222250347E-2</v>
      </c>
      <c r="AE109" s="24">
        <f t="shared" ref="AE109" si="128">+H109/H108-1</f>
        <v>1.470755987948702E-2</v>
      </c>
      <c r="AF109" s="24">
        <f t="shared" ref="AF109" si="129">+I109/I108-1</f>
        <v>3.1166007968522313E-2</v>
      </c>
      <c r="AG109" s="24">
        <f t="shared" ref="AG109" si="130">+J109/J108-1</f>
        <v>2.1165161500273921E-2</v>
      </c>
      <c r="AH109" s="24">
        <f t="shared" ref="AH109" si="131">+K109/K108-1</f>
        <v>7.0782693199078484E-3</v>
      </c>
      <c r="AI109" s="24">
        <f t="shared" ref="AI109" si="132">+L109/L108-1</f>
        <v>5.7020364262965861E-2</v>
      </c>
      <c r="AJ109" s="24">
        <f t="shared" ref="AJ109" si="133">+M109/M108-1</f>
        <v>4.7952691719107321E-2</v>
      </c>
      <c r="AK109" s="24">
        <f t="shared" ref="AK109" si="134">+N109/N108-1</f>
        <v>2.7158882294669784E-2</v>
      </c>
      <c r="AL109" s="24">
        <f t="shared" ref="AL109" si="135">+O109/O108-1</f>
        <v>1.9302989669136572E-3</v>
      </c>
      <c r="AM109" s="24">
        <f t="shared" ref="AM109" si="136">+P109/P108-1</f>
        <v>2.2114002927718035E-2</v>
      </c>
      <c r="AN109" s="24">
        <f t="shared" ref="AN109" si="137">+Q109/Q108-1</f>
        <v>2.6588802723974903E-2</v>
      </c>
      <c r="AO109" s="24">
        <f t="shared" ref="AO109" si="138">+R109/R108-1</f>
        <v>2.1113066808500225E-2</v>
      </c>
      <c r="AP109" s="24">
        <f t="shared" ref="AP109" si="139">+S109/S108-1</f>
        <v>1.7765268477615725E-2</v>
      </c>
      <c r="AQ109" s="24">
        <f t="shared" ref="AQ109" si="140">+T109/T108-1</f>
        <v>1.8983967747425723E-2</v>
      </c>
      <c r="AR109" s="24">
        <f t="shared" ref="AR109" si="141">+U109/U108-1</f>
        <v>8.0711389756122909E-3</v>
      </c>
      <c r="AS109" s="24" t="e">
        <f t="shared" ref="AS109" si="142">+V109/V108-1</f>
        <v>#DIV/0!</v>
      </c>
      <c r="AT109" s="24">
        <f t="shared" ref="AT109" si="143">+W109/W108-1</f>
        <v>1.7531119972372E-2</v>
      </c>
      <c r="AU109" s="21"/>
      <c r="AV109" s="24">
        <f t="shared" ref="AV109" si="144">+B109/B97-1</f>
        <v>0.309602545535695</v>
      </c>
      <c r="AW109" s="24">
        <f t="shared" ref="AW109" si="145">+C109/C97-1</f>
        <v>0.2505472077009252</v>
      </c>
      <c r="AX109" s="24">
        <f t="shared" ref="AX109" si="146">+D109/D97-1</f>
        <v>0.28465627911407942</v>
      </c>
      <c r="AY109" s="24">
        <f t="shared" ref="AY109" si="147">+E109/E97-1</f>
        <v>0.23462298482524835</v>
      </c>
      <c r="AZ109" s="24">
        <f t="shared" ref="AZ109" si="148">+F109/F97-1</f>
        <v>0.5172023474202756</v>
      </c>
      <c r="BA109" s="24">
        <f t="shared" ref="BA109" si="149">+G109/G97-1</f>
        <v>0.21973475982798529</v>
      </c>
      <c r="BB109" s="24">
        <f t="shared" ref="BB109" si="150">+H109/H97-1</f>
        <v>0.28100518783069117</v>
      </c>
      <c r="BC109" s="24">
        <f t="shared" ref="BC109" si="151">+I109/I97-1</f>
        <v>0.23224621200093076</v>
      </c>
      <c r="BD109" s="24">
        <f t="shared" ref="BD109" si="152">+J109/J97-1</f>
        <v>0.34062470961452673</v>
      </c>
      <c r="BE109" s="24">
        <f t="shared" ref="BE109" si="153">+K109/K97-1</f>
        <v>0.35337827976814595</v>
      </c>
      <c r="BF109" s="24">
        <f t="shared" ref="BF109" si="154">+L109/L97-1</f>
        <v>0.75352916896457245</v>
      </c>
      <c r="BG109" s="24">
        <f t="shared" ref="BG109" si="155">+M109/M97-1</f>
        <v>0.5330302660097217</v>
      </c>
      <c r="BH109" s="24">
        <f t="shared" ref="BH109" si="156">+N109/N97-1</f>
        <v>0.32284726244142359</v>
      </c>
      <c r="BI109" s="24">
        <f t="shared" ref="BI109" si="157">+O109/O97-1</f>
        <v>5.65534587807075E-2</v>
      </c>
      <c r="BJ109" s="24">
        <f t="shared" ref="BJ109" si="158">+P109/P97-1</f>
        <v>0.34765001915166716</v>
      </c>
      <c r="BK109" s="24">
        <f t="shared" ref="BK109" si="159">+Q109/Q97-1</f>
        <v>0.32741223184944968</v>
      </c>
      <c r="BL109" s="24">
        <f t="shared" ref="BL109" si="160">+R109/R97-1</f>
        <v>0.30962199472588314</v>
      </c>
      <c r="BM109" s="24">
        <f t="shared" ref="BM109" si="161">+S109/S97-1</f>
        <v>0.29307726383167587</v>
      </c>
      <c r="BN109" s="24">
        <f t="shared" ref="BN109" si="162">+T109/T97-1</f>
        <v>0.33637350289190704</v>
      </c>
      <c r="BO109" s="24">
        <f t="shared" ref="BO109" si="163">+U109/U97-1</f>
        <v>0.27245044989805511</v>
      </c>
      <c r="BP109" s="24" t="e">
        <f t="shared" ref="BP109" si="164">+V109/V97-1</f>
        <v>#DIV/0!</v>
      </c>
      <c r="BQ109" s="24">
        <f t="shared" ref="BQ109" si="165">+W109/W97-1</f>
        <v>0.27822433335955021</v>
      </c>
      <c r="BR109" s="21"/>
      <c r="BS109" s="35">
        <f t="shared" ref="BS109" si="166">+A109</f>
        <v>45870</v>
      </c>
      <c r="BT109" s="24">
        <f t="shared" ref="BT109" si="167">(C109-C108)/$B108*C$3</f>
        <v>4.5013279617989906E-3</v>
      </c>
      <c r="BU109" s="24">
        <f t="shared" ref="BU109" si="168">(D109-D108)/$B108*D$3</f>
        <v>9.2644570103637698E-4</v>
      </c>
      <c r="BV109" s="24">
        <f t="shared" ref="BV109" si="169">(E109-E108)/$B108*E$3</f>
        <v>-4.6222383800519643E-4</v>
      </c>
      <c r="BW109" s="24">
        <f t="shared" ref="BW109" si="170">(F109-F108)/$B108*F$3</f>
        <v>2.9308551598198661E-3</v>
      </c>
      <c r="BX109" s="24">
        <f t="shared" ref="BX109" si="171">(G109-G108)/$B108*G$3</f>
        <v>9.7044228620536081E-4</v>
      </c>
      <c r="BY109" s="24">
        <f t="shared" ref="BY109" si="172">(H109-H108)/$B108*H$3</f>
        <v>1.3109789532294003E-3</v>
      </c>
      <c r="BZ109" s="24">
        <f t="shared" ref="BZ109" si="173">(I109-I108)/$B108*I$3</f>
        <v>3.9519159364705646E-3</v>
      </c>
      <c r="CA109" s="24">
        <f t="shared" ref="CA109" si="174">(J109-J108)/$B108*J$3</f>
        <v>4.4134933187679282E-4</v>
      </c>
      <c r="CB109" s="24">
        <f t="shared" ref="CB109" si="175">(K109-K108)/$B108*K$3</f>
        <v>4.2169750856867969E-4</v>
      </c>
      <c r="CC109" s="24">
        <f t="shared" ref="CC109" si="176">(L109-L108)/$B108*L$3</f>
        <v>9.4719431361939678E-4</v>
      </c>
      <c r="CD109" s="24">
        <f t="shared" ref="CD109" si="177">(M109-M108)/$B108*M$3</f>
        <v>4.2182042238516583E-3</v>
      </c>
      <c r="CE109" s="24">
        <f t="shared" ref="CE109" si="178">(N109-N108)/$B108*N$3</f>
        <v>9.5478070776737511E-4</v>
      </c>
      <c r="CF109" s="24">
        <f t="shared" ref="CF109" si="179">+SUM(BT109:CE109)</f>
        <v>2.1112968246239264E-2</v>
      </c>
    </row>
    <row r="110" spans="1:84" x14ac:dyDescent="0.25">
      <c r="A110" s="31">
        <f>+[1]CUY!A111</f>
        <v>45901</v>
      </c>
      <c r="B110" s="17">
        <f>+[1]CUY!B111</f>
        <v>9465.5074999999997</v>
      </c>
      <c r="C110" s="17">
        <f>+[1]CUY!C111</f>
        <v>9986.7157999999999</v>
      </c>
      <c r="D110" s="17">
        <f>+[1]CUY!D111</f>
        <v>6671.7861999999996</v>
      </c>
      <c r="E110" s="17">
        <f>+[1]CUY!E111</f>
        <v>6858.1400999999996</v>
      </c>
      <c r="F110" s="17">
        <f>+[1]CUY!F111</f>
        <v>10656.523300000001</v>
      </c>
      <c r="G110" s="17">
        <f>+[1]CUY!G111</f>
        <v>8152.1841999999997</v>
      </c>
      <c r="H110" s="17">
        <f>+[1]CUY!H111</f>
        <v>11324.411400000001</v>
      </c>
      <c r="I110" s="17">
        <f>+[1]CUY!I111</f>
        <v>10078.0803</v>
      </c>
      <c r="J110" s="17">
        <f>+[1]CUY!J111</f>
        <v>7818.558</v>
      </c>
      <c r="K110" s="17">
        <f>+[1]CUY!K111</f>
        <v>8213.0373</v>
      </c>
      <c r="L110" s="17">
        <f>+[1]CUY!L111</f>
        <v>7242.6139999999996</v>
      </c>
      <c r="M110" s="17">
        <f>+[1]CUY!M111</f>
        <v>12330.507900000001</v>
      </c>
      <c r="N110" s="17">
        <f>+[1]CUY!N111</f>
        <v>9264.3243000000002</v>
      </c>
      <c r="O110" s="18">
        <f>+[1]CUY!R111</f>
        <v>7593.1674999999996</v>
      </c>
      <c r="P110" s="19">
        <f>+[1]CUY!S111</f>
        <v>9757.32</v>
      </c>
      <c r="Q110" s="20">
        <f>+[1]CUY!T111</f>
        <v>9573.9359999999997</v>
      </c>
      <c r="R110" s="18">
        <f t="shared" ref="R110" si="180">+SUMPRODUCT($C$3:$N$3,C110:N110)</f>
        <v>9465.4692785799998</v>
      </c>
      <c r="S110" s="19">
        <f t="shared" si="52"/>
        <v>9127.4072978907989</v>
      </c>
      <c r="T110" s="19">
        <f t="shared" si="53"/>
        <v>8678.3258202524394</v>
      </c>
      <c r="U110" s="19">
        <f t="shared" si="54"/>
        <v>7785.1645476258482</v>
      </c>
      <c r="V110" s="19"/>
      <c r="W110" s="20">
        <f t="shared" si="55"/>
        <v>8795.1851964231064</v>
      </c>
      <c r="X110" s="21"/>
      <c r="Y110" s="41">
        <f t="shared" ref="Y110" si="181">+B110/B109-1</f>
        <v>2.1506033140109571E-2</v>
      </c>
      <c r="Z110" s="24">
        <f t="shared" ref="Z110" si="182">+C110/C109-1</f>
        <v>1.8567160678488515E-2</v>
      </c>
      <c r="AA110" s="24">
        <f t="shared" ref="AA110" si="183">+D110/D109-1</f>
        <v>1.1618857349588785E-2</v>
      </c>
      <c r="AB110" s="24">
        <f t="shared" ref="AB110" si="184">+E110/E109-1</f>
        <v>2.412536507800267E-2</v>
      </c>
      <c r="AC110" s="24">
        <f t="shared" ref="AC110" si="185">+F110/F109-1</f>
        <v>3.7953391616450283E-2</v>
      </c>
      <c r="AD110" s="24">
        <f t="shared" ref="AD110" si="186">+G110/G109-1</f>
        <v>2.0016291364123084E-2</v>
      </c>
      <c r="AE110" s="24">
        <f t="shared" ref="AE110" si="187">+H110/H109-1</f>
        <v>2.0989865826573917E-2</v>
      </c>
      <c r="AF110" s="24">
        <f t="shared" ref="AF110" si="188">+I110/I109-1</f>
        <v>2.772788348338584E-2</v>
      </c>
      <c r="AG110" s="24">
        <f t="shared" ref="AG110" si="189">+J110/J109-1</f>
        <v>2.3670929912088079E-2</v>
      </c>
      <c r="AH110" s="24">
        <f t="shared" ref="AH110" si="190">+K110/K109-1</f>
        <v>1.3691850061918975E-2</v>
      </c>
      <c r="AI110" s="24">
        <f t="shared" ref="AI110" si="191">+L110/L109-1</f>
        <v>1.8171584930881446E-2</v>
      </c>
      <c r="AJ110" s="24">
        <f t="shared" ref="AJ110" si="192">+M110/M109-1</f>
        <v>9.683621668018505E-3</v>
      </c>
      <c r="AK110" s="24">
        <f t="shared" ref="AK110" si="193">+N110/N109-1</f>
        <v>2.6268666934302631E-2</v>
      </c>
      <c r="AL110" s="24">
        <f t="shared" ref="AL110" si="194">+O110/O109-1</f>
        <v>2.3074875396931205E-2</v>
      </c>
      <c r="AM110" s="24">
        <f t="shared" ref="AM110" si="195">+P110/P109-1</f>
        <v>1.9167353270330922E-2</v>
      </c>
      <c r="AN110" s="24">
        <f t="shared" ref="AN110" si="196">+Q110/Q109-1</f>
        <v>2.8616707777945782E-2</v>
      </c>
      <c r="AO110" s="24">
        <f t="shared" ref="AO110" si="197">+R110/R109-1</f>
        <v>2.1504790293888965E-2</v>
      </c>
      <c r="AP110" s="24">
        <f t="shared" ref="AP110" si="198">+S110/S109-1</f>
        <v>1.7860685519313746E-2</v>
      </c>
      <c r="AQ110" s="24">
        <f t="shared" ref="AQ110" si="199">+T110/T109-1</f>
        <v>1.7692835176142063E-2</v>
      </c>
      <c r="AR110" s="24">
        <f t="shared" ref="AR110" si="200">+U110/U109-1</f>
        <v>2.0829357210919053E-2</v>
      </c>
      <c r="AS110" s="24" t="e">
        <f t="shared" ref="AS110" si="201">+V110/V109-1</f>
        <v>#DIV/0!</v>
      </c>
      <c r="AT110" s="24">
        <f t="shared" ref="AT110" si="202">+W110/W109-1</f>
        <v>2.2707185850658895E-2</v>
      </c>
      <c r="AU110" s="21"/>
      <c r="AV110" s="24">
        <f t="shared" ref="AV110" si="203">+B110/B98-1</f>
        <v>0.29840186753537812</v>
      </c>
      <c r="AW110" s="24">
        <f t="shared" ref="AW110" si="204">+C110/C98-1</f>
        <v>0.25172860844039047</v>
      </c>
      <c r="AX110" s="24">
        <f t="shared" ref="AX110" si="205">+D110/D98-1</f>
        <v>0.28066146134297765</v>
      </c>
      <c r="AY110" s="24">
        <f t="shared" ref="AY110" si="206">+E110/E98-1</f>
        <v>0.19561496510463794</v>
      </c>
      <c r="AZ110" s="24">
        <f t="shared" ref="AZ110" si="207">+F110/F98-1</f>
        <v>0.45963147430031071</v>
      </c>
      <c r="BA110" s="24">
        <f t="shared" ref="BA110" si="208">+G110/G98-1</f>
        <v>0.20253435173733303</v>
      </c>
      <c r="BB110" s="24">
        <f t="shared" ref="BB110" si="209">+H110/H98-1</f>
        <v>0.26472199234232185</v>
      </c>
      <c r="BC110" s="24">
        <f t="shared" ref="BC110" si="210">+I110/I98-1</f>
        <v>0.24915838345616792</v>
      </c>
      <c r="BD110" s="24">
        <f t="shared" ref="BD110" si="211">+J110/J98-1</f>
        <v>0.33040506292411065</v>
      </c>
      <c r="BE110" s="24">
        <f t="shared" ref="BE110" si="212">+K110/K98-1</f>
        <v>0.34063533093946208</v>
      </c>
      <c r="BF110" s="24">
        <f t="shared" ref="BF110" si="213">+L110/L98-1</f>
        <v>0.69363698731778745</v>
      </c>
      <c r="BG110" s="24">
        <f t="shared" ref="BG110" si="214">+M110/M98-1</f>
        <v>0.51528878149993407</v>
      </c>
      <c r="BH110" s="24">
        <f t="shared" ref="BH110" si="215">+N110/N98-1</f>
        <v>0.30669005556228512</v>
      </c>
      <c r="BI110" s="24">
        <f t="shared" ref="BI110" si="216">+O110/O98-1</f>
        <v>6.3938147506382492E-2</v>
      </c>
      <c r="BJ110" s="24">
        <f t="shared" ref="BJ110" si="217">+P110/P98-1</f>
        <v>0.33433233352630398</v>
      </c>
      <c r="BK110" s="24">
        <f t="shared" ref="BK110" si="218">+Q110/Q98-1</f>
        <v>0.31080373329366107</v>
      </c>
      <c r="BL110" s="24">
        <f t="shared" ref="BL110" si="219">+R110/R98-1</f>
        <v>0.2984202631250894</v>
      </c>
      <c r="BM110" s="24">
        <f t="shared" ref="BM110" si="220">+S110/S98-1</f>
        <v>0.28229915816227935</v>
      </c>
      <c r="BN110" s="24">
        <f t="shared" ref="BN110" si="221">+T110/T98-1</f>
        <v>0.3125043361499964</v>
      </c>
      <c r="BO110" s="24">
        <f t="shared" ref="BO110" si="222">+U110/U98-1</f>
        <v>0.24782245244049927</v>
      </c>
      <c r="BP110" s="24" t="e">
        <f t="shared" ref="BP110" si="223">+V110/V98-1</f>
        <v>#DIV/0!</v>
      </c>
      <c r="BQ110" s="24">
        <f t="shared" ref="BQ110" si="224">+W110/W98-1</f>
        <v>0.26640918373446287</v>
      </c>
      <c r="BR110" s="21"/>
      <c r="BS110" s="35">
        <f t="shared" ref="BS110" si="225">+A110</f>
        <v>45901</v>
      </c>
      <c r="BT110" s="24">
        <f t="shared" ref="BT110" si="226">(C110-C109)/$B109*C$3</f>
        <v>5.5834113141856236E-3</v>
      </c>
      <c r="BU110" s="24">
        <f t="shared" ref="BU110" si="227">(D110-D109)/$B109*D$3</f>
        <v>2.9522550368581721E-4</v>
      </c>
      <c r="BV110" s="24">
        <f t="shared" ref="BV110" si="228">(E110-E109)/$B109*E$3</f>
        <v>1.9841130711691865E-3</v>
      </c>
      <c r="BW110" s="24">
        <f t="shared" ref="BW110" si="229">(F110-F109)/$B109*F$3</f>
        <v>3.734206030788566E-3</v>
      </c>
      <c r="BX110" s="24">
        <f t="shared" ref="BX110" si="230">(G110-G109)/$B109*G$3</f>
        <v>1.0841944149505417E-3</v>
      </c>
      <c r="BY110" s="24">
        <f t="shared" ref="BY110" si="231">(H110-H109)/$B109*H$3</f>
        <v>1.8592278711217086E-3</v>
      </c>
      <c r="BZ110" s="24">
        <f t="shared" ref="BZ110" si="232">(I110-I109)/$B109*I$3</f>
        <v>3.550575872423235E-3</v>
      </c>
      <c r="CA110" s="24">
        <f t="shared" ref="CA110" si="233">(J110-J109)/$B109*J$3</f>
        <v>4.9362729344542135E-4</v>
      </c>
      <c r="CB110" s="24">
        <f t="shared" ref="CB110" si="234">(K110-K109)/$B109*K$3</f>
        <v>8.0450042901492394E-4</v>
      </c>
      <c r="CC110" s="24">
        <f t="shared" ref="CC110" si="235">(L110-L109)/$B109*L$3</f>
        <v>3.1247280487182338E-4</v>
      </c>
      <c r="CD110" s="24">
        <f t="shared" ref="CD110" si="236">(M110-M109)/$B109*M$3</f>
        <v>8.7422067126625579E-4</v>
      </c>
      <c r="CE110" s="24">
        <f t="shared" ref="CE110" si="237">(N110-N109)/$B109*N$3</f>
        <v>9.2895434568266008E-4</v>
      </c>
      <c r="CF110" s="24">
        <f t="shared" ref="CF110" si="238">+SUM(BT110:CE110)</f>
        <v>2.1504729622605762E-2</v>
      </c>
    </row>
    <row r="111" spans="1:84" x14ac:dyDescent="0.25">
      <c r="A111" s="31">
        <f>+[1]CUY!A112</f>
        <v>45931</v>
      </c>
      <c r="B111" s="17">
        <f>+[1]CUY!B112</f>
        <v>9687.3328000000001</v>
      </c>
      <c r="C111" s="17">
        <f>+[1]CUY!C112</f>
        <v>10249.275299999999</v>
      </c>
      <c r="D111" s="17">
        <f>+[1]CUY!D112</f>
        <v>6835.2096000000001</v>
      </c>
      <c r="E111" s="17">
        <f>+[1]CUY!E112</f>
        <v>7031.7671</v>
      </c>
      <c r="F111" s="17">
        <f>+[1]CUY!F112</f>
        <v>11138.5067</v>
      </c>
      <c r="G111" s="17">
        <f>+[1]CUY!G112</f>
        <v>8238.0036</v>
      </c>
      <c r="H111" s="17">
        <f>+[1]CUY!H112</f>
        <v>11563.3665</v>
      </c>
      <c r="I111" s="17">
        <f>+[1]CUY!I112</f>
        <v>10369.0028</v>
      </c>
      <c r="J111" s="17">
        <f>+[1]CUY!J112</f>
        <v>8045.4429</v>
      </c>
      <c r="K111" s="17">
        <f>+[1]CUY!K112</f>
        <v>8302.7294999999995</v>
      </c>
      <c r="L111" s="17">
        <f>+[1]CUY!L112</f>
        <v>7384.1697999999997</v>
      </c>
      <c r="M111" s="17">
        <f>+[1]CUY!M112</f>
        <v>12309.595300000001</v>
      </c>
      <c r="N111" s="17">
        <f>+[1]CUY!N112</f>
        <v>9457.3462999999992</v>
      </c>
      <c r="O111" s="18">
        <f>+[1]CUY!R112</f>
        <v>7886.6133</v>
      </c>
      <c r="P111" s="19">
        <f>+[1]CUY!S112</f>
        <v>9936.3348000000005</v>
      </c>
      <c r="Q111" s="20">
        <f>+[1]CUY!T112</f>
        <v>9894.4513999999999</v>
      </c>
      <c r="R111" s="18">
        <f t="shared" ref="R111" si="239">+SUMPRODUCT($C$3:$N$3,C111:N111)</f>
        <v>9687.2680798300007</v>
      </c>
      <c r="S111" s="19">
        <f t="shared" si="52"/>
        <v>9302.7301663126382</v>
      </c>
      <c r="T111" s="19">
        <f t="shared" si="53"/>
        <v>8783.7466815834778</v>
      </c>
      <c r="U111" s="19">
        <f t="shared" si="54"/>
        <v>7921.4809537665124</v>
      </c>
      <c r="V111" s="19"/>
      <c r="W111" s="20">
        <f t="shared" si="55"/>
        <v>8986.4200149961744</v>
      </c>
      <c r="X111" s="21"/>
      <c r="Y111" s="41">
        <f t="shared" ref="Y111" si="240">+B111/B110-1</f>
        <v>2.3435119564376272E-2</v>
      </c>
      <c r="Z111" s="24">
        <f t="shared" ref="Z111" si="241">+C111/C110-1</f>
        <v>2.6290875324598728E-2</v>
      </c>
      <c r="AA111" s="24">
        <f t="shared" ref="AA111" si="242">+D111/D110-1</f>
        <v>2.449469978519403E-2</v>
      </c>
      <c r="AB111" s="24">
        <f t="shared" ref="AB111" si="243">+E111/E110-1</f>
        <v>2.5316922295011146E-2</v>
      </c>
      <c r="AC111" s="24">
        <f t="shared" ref="AC111" si="244">+F111/F110-1</f>
        <v>4.522895379959424E-2</v>
      </c>
      <c r="AD111" s="24">
        <f t="shared" ref="AD111" si="245">+G111/G110-1</f>
        <v>1.0527166449452841E-2</v>
      </c>
      <c r="AE111" s="24">
        <f t="shared" ref="AE111" si="246">+H111/H110-1</f>
        <v>2.1100884766514172E-2</v>
      </c>
      <c r="AF111" s="24">
        <f t="shared" ref="AF111" si="247">+I111/I110-1</f>
        <v>2.8866856716750044E-2</v>
      </c>
      <c r="AG111" s="24">
        <f t="shared" ref="AG111" si="248">+J111/J110-1</f>
        <v>2.9018765352895048E-2</v>
      </c>
      <c r="AH111" s="24">
        <f t="shared" ref="AH111" si="249">+K111/K110-1</f>
        <v>1.0920710173811132E-2</v>
      </c>
      <c r="AI111" s="24">
        <f t="shared" ref="AI111" si="250">+L111/L110-1</f>
        <v>1.9544849414866006E-2</v>
      </c>
      <c r="AJ111" s="24">
        <f t="shared" ref="AJ111" si="251">+M111/M110-1</f>
        <v>-1.696004752569813E-3</v>
      </c>
      <c r="AK111" s="24">
        <f t="shared" ref="AK111" si="252">+N111/N110-1</f>
        <v>2.0834978758245581E-2</v>
      </c>
      <c r="AL111" s="24">
        <f t="shared" ref="AL111" si="253">+O111/O110-1</f>
        <v>3.8646032765641047E-2</v>
      </c>
      <c r="AM111" s="24">
        <f t="shared" ref="AM111" si="254">+P111/P110-1</f>
        <v>1.8346718156215136E-2</v>
      </c>
      <c r="AN111" s="24">
        <f t="shared" ref="AN111" si="255">+Q111/Q110-1</f>
        <v>3.3477913368127776E-2</v>
      </c>
      <c r="AO111" s="24">
        <f t="shared" ref="AO111" si="256">+R111/R110-1</f>
        <v>2.3432414677201807E-2</v>
      </c>
      <c r="AP111" s="24">
        <f t="shared" ref="AP111" si="257">+S111/S110-1</f>
        <v>1.9208397598555083E-2</v>
      </c>
      <c r="AQ111" s="24">
        <f t="shared" ref="AQ111" si="258">+T111/T110-1</f>
        <v>1.2147603525673123E-2</v>
      </c>
      <c r="AR111" s="24">
        <f t="shared" ref="AR111" si="259">+U111/U110-1</f>
        <v>1.7509765568440638E-2</v>
      </c>
      <c r="AS111" s="24" t="e">
        <f t="shared" ref="AS111" si="260">+V111/V110-1</f>
        <v>#DIV/0!</v>
      </c>
      <c r="AT111" s="24">
        <f t="shared" ref="AT111" si="261">+W111/W110-1</f>
        <v>2.1743125846950928E-2</v>
      </c>
      <c r="AU111" s="21"/>
      <c r="AV111" s="24">
        <f t="shared" ref="AV111" si="262">+B111/B99-1</f>
        <v>0.29966003526523188</v>
      </c>
      <c r="AW111" s="24">
        <f t="shared" ref="AW111" si="263">+C111/C99-1</f>
        <v>0.2891884134797309</v>
      </c>
      <c r="AX111" s="24">
        <f t="shared" ref="AX111" si="264">+D111/D99-1</f>
        <v>0.28139511096860081</v>
      </c>
      <c r="AY111" s="24">
        <f t="shared" ref="AY111" si="265">+E111/E99-1</f>
        <v>0.17457080559684823</v>
      </c>
      <c r="AZ111" s="24">
        <f t="shared" ref="AZ111" si="266">+F111/F99-1</f>
        <v>0.43028464143208711</v>
      </c>
      <c r="BA111" s="24">
        <f t="shared" ref="BA111" si="267">+G111/G99-1</f>
        <v>0.18942898698393029</v>
      </c>
      <c r="BB111" s="24">
        <f t="shared" ref="BB111" si="268">+H111/H99-1</f>
        <v>0.25423778579456013</v>
      </c>
      <c r="BC111" s="24">
        <f t="shared" ref="BC111" si="269">+I111/I99-1</f>
        <v>0.26319366996511717</v>
      </c>
      <c r="BD111" s="24">
        <f t="shared" ref="BD111" si="270">+J111/J99-1</f>
        <v>0.34175207364330773</v>
      </c>
      <c r="BE111" s="24">
        <f t="shared" ref="BE111" si="271">+K111/K99-1</f>
        <v>0.30834095874245659</v>
      </c>
      <c r="BF111" s="24">
        <f t="shared" ref="BF111" si="272">+L111/L99-1</f>
        <v>0.65932555585060482</v>
      </c>
      <c r="BG111" s="24">
        <f t="shared" ref="BG111" si="273">+M111/M99-1</f>
        <v>0.45235928538506309</v>
      </c>
      <c r="BH111" s="24">
        <f t="shared" ref="BH111" si="274">+N111/N99-1</f>
        <v>0.30994683904863796</v>
      </c>
      <c r="BI111" s="24">
        <f t="shared" ref="BI111" si="275">+O111/O99-1</f>
        <v>0.12892712195527234</v>
      </c>
      <c r="BJ111" s="24">
        <f t="shared" ref="BJ111" si="276">+P111/P99-1</f>
        <v>0.32287271301906539</v>
      </c>
      <c r="BK111" s="24">
        <f t="shared" ref="BK111" si="277">+Q111/Q99-1</f>
        <v>0.31380959356457594</v>
      </c>
      <c r="BL111" s="24">
        <f t="shared" ref="BL111" si="278">+R111/R99-1</f>
        <v>0.29967457513751361</v>
      </c>
      <c r="BM111" s="24">
        <f t="shared" ref="BM111" si="279">+S111/S99-1</f>
        <v>0.28616462545695298</v>
      </c>
      <c r="BN111" s="24">
        <f t="shared" ref="BN111" si="280">+T111/T99-1</f>
        <v>0.28368120175585787</v>
      </c>
      <c r="BO111" s="24">
        <f t="shared" ref="BO111" si="281">+U111/U99-1</f>
        <v>0.22941876585154097</v>
      </c>
      <c r="BP111" s="24" t="e">
        <f t="shared" ref="BP111" si="282">+V111/V99-1</f>
        <v>#DIV/0!</v>
      </c>
      <c r="BQ111" s="24">
        <f t="shared" ref="BQ111" si="283">+W111/W99-1</f>
        <v>0.25899692267570384</v>
      </c>
      <c r="BR111" s="21"/>
      <c r="BS111" s="35">
        <f t="shared" ref="BS111" si="284">+A111</f>
        <v>45931</v>
      </c>
      <c r="BT111" s="24">
        <f t="shared" ref="BT111" si="285">(C111-C110)/$B110*C$3</f>
        <v>7.883297319240392E-3</v>
      </c>
      <c r="BU111" s="24">
        <f t="shared" ref="BU111" si="286">(D111-D110)/$B110*D$3</f>
        <v>6.1636582930181202E-4</v>
      </c>
      <c r="BV111" s="24">
        <f t="shared" ref="BV111" si="287">(E111-E110)/$B110*E$3</f>
        <v>2.0874477781566438E-3</v>
      </c>
      <c r="BW111" s="24">
        <f t="shared" ref="BW111" si="288">(F111-F110)/$B110*F$3</f>
        <v>4.5216937306319736E-3</v>
      </c>
      <c r="BX111" s="24">
        <f t="shared" ref="BX111" si="289">(G111-G110)/$B110*G$3</f>
        <v>5.6937869628226692E-4</v>
      </c>
      <c r="BY111" s="24">
        <f t="shared" ref="BY111" si="290">(H111-H110)/$B110*H$3</f>
        <v>1.8681172034357315E-3</v>
      </c>
      <c r="BZ111" s="24">
        <f t="shared" ref="BZ111" si="291">(I111-I110)/$B110*I$3</f>
        <v>3.7189366233136541E-3</v>
      </c>
      <c r="CA111" s="24">
        <f t="shared" ref="CA111" si="292">(J111-J110)/$B110*J$3</f>
        <v>6.0643214006222068E-4</v>
      </c>
      <c r="CB111" s="24">
        <f t="shared" ref="CB111" si="293">(K111-K110)/$B110*K$3</f>
        <v>6.3676626319296306E-4</v>
      </c>
      <c r="CC111" s="24">
        <f t="shared" ref="CC111" si="294">(L111-L110)/$B110*L$3</f>
        <v>3.3498995378747543E-4</v>
      </c>
      <c r="CD111" s="24">
        <f t="shared" ref="CD111" si="295">(M111-M110)/$B110*M$3</f>
        <v>-1.5134033753604618E-4</v>
      </c>
      <c r="CE111" s="24">
        <f t="shared" ref="CE111" si="296">(N111-N110)/$B110*N$3</f>
        <v>7.402348579830469E-4</v>
      </c>
      <c r="CF111" s="24">
        <f t="shared" ref="CF111" si="297">+SUM(BT111:CE111)</f>
        <v>2.3432320057852136E-2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16A08-8983-47A7-A215-74795ADB2B72}">
  <sheetPr codeName="Hoja7"/>
  <dimension ref="A1:CU111"/>
  <sheetViews>
    <sheetView zoomScale="85" workbookViewId="0">
      <pane xSplit="1" ySplit="4" topLeftCell="AC102" activePane="bottomRight" state="frozen"/>
      <selection pane="topRight" activeCell="B1" sqref="B1"/>
      <selection pane="bottomLeft" activeCell="A5" sqref="A5"/>
      <selection pane="bottomRight" activeCell="A111" sqref="A111:XFD111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3.140625" customWidth="1"/>
  </cols>
  <sheetData>
    <row r="1" spans="1:99" x14ac:dyDescent="0.25">
      <c r="A1" s="25"/>
      <c r="B1" s="226" t="s">
        <v>0</v>
      </c>
      <c r="C1" s="227"/>
      <c r="D1" s="227"/>
      <c r="E1" s="227"/>
      <c r="F1" s="227"/>
      <c r="G1" s="227"/>
      <c r="H1" s="227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8"/>
      <c r="X1" s="21"/>
      <c r="Y1" s="226" t="s">
        <v>1</v>
      </c>
      <c r="Z1" s="227"/>
      <c r="AA1" s="227"/>
      <c r="AB1" s="227"/>
      <c r="AC1" s="227"/>
      <c r="AD1" s="227"/>
      <c r="AE1" s="227"/>
      <c r="AF1" s="227"/>
      <c r="AG1" s="227"/>
      <c r="AH1" s="227"/>
      <c r="AI1" s="227"/>
      <c r="AJ1" s="227"/>
      <c r="AK1" s="227"/>
      <c r="AL1" s="227"/>
      <c r="AM1" s="227"/>
      <c r="AN1" s="227"/>
      <c r="AO1" s="227"/>
      <c r="AP1" s="227"/>
      <c r="AQ1" s="227"/>
      <c r="AR1" s="227"/>
      <c r="AS1" s="227"/>
      <c r="AT1" s="228"/>
      <c r="AU1" s="21"/>
      <c r="AV1" s="226" t="s">
        <v>2</v>
      </c>
      <c r="AW1" s="227"/>
      <c r="AX1" s="227"/>
      <c r="AY1" s="227"/>
      <c r="AZ1" s="227"/>
      <c r="BA1" s="227"/>
      <c r="BB1" s="227"/>
      <c r="BC1" s="227"/>
      <c r="BD1" s="227"/>
      <c r="BE1" s="227"/>
      <c r="BF1" s="227"/>
      <c r="BG1" s="227"/>
      <c r="BH1" s="227"/>
      <c r="BI1" s="227"/>
      <c r="BJ1" s="227"/>
      <c r="BK1" s="227"/>
      <c r="BL1" s="227"/>
      <c r="BM1" s="227"/>
      <c r="BN1" s="227"/>
      <c r="BO1" s="227"/>
      <c r="BP1" s="227"/>
      <c r="BQ1" s="228"/>
      <c r="BR1" s="21"/>
      <c r="BS1" s="226" t="s">
        <v>29</v>
      </c>
      <c r="BT1" s="227"/>
      <c r="BU1" s="227"/>
      <c r="BV1" s="227"/>
      <c r="BW1" s="227"/>
      <c r="BX1" s="227"/>
      <c r="BY1" s="227"/>
      <c r="BZ1" s="227"/>
      <c r="CA1" s="227"/>
      <c r="CB1" s="227"/>
      <c r="CC1" s="227"/>
      <c r="CD1" s="227"/>
      <c r="CE1" s="227"/>
      <c r="CF1" s="227"/>
      <c r="CG1" s="21"/>
      <c r="CH1" s="226" t="s">
        <v>30</v>
      </c>
      <c r="CI1" s="227"/>
      <c r="CJ1" s="227"/>
      <c r="CK1" s="227"/>
      <c r="CL1" s="227"/>
      <c r="CM1" s="227"/>
      <c r="CN1" s="227"/>
      <c r="CO1" s="227"/>
      <c r="CP1" s="227"/>
      <c r="CQ1" s="227"/>
      <c r="CR1" s="227"/>
      <c r="CS1" s="227"/>
      <c r="CT1" s="227"/>
      <c r="CU1" s="227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1</v>
      </c>
      <c r="S2" s="28">
        <f>+SUM($C$3:$E$3,$G$3,$K$3,$M$3:$N$3)</f>
        <v>0.66289999999999993</v>
      </c>
      <c r="T2" s="28">
        <f>+SUM($E$3,$G$3,$K$3,$M$3:$N$3)</f>
        <v>0.35360000000000003</v>
      </c>
      <c r="U2" s="28">
        <f>+SUM($E$3,$G$3,$K$3,$N$3)</f>
        <v>0.30280000000000001</v>
      </c>
      <c r="V2" s="27"/>
      <c r="W2" s="28">
        <f>+SUM(E3,G3:L3,N3)</f>
        <v>0.5393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0.5393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1</v>
      </c>
      <c r="BM2" s="28"/>
      <c r="BN2" s="28"/>
      <c r="BO2" s="28"/>
      <c r="BP2" s="27"/>
      <c r="BQ2" s="28">
        <f>+SUM(AY3,BA3:BF3,BH3)</f>
        <v>0.5393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+[1]PAT!C3</f>
        <v>0.27429999999999999</v>
      </c>
      <c r="D3" s="32">
        <f>+[1]PAT!D3</f>
        <v>3.5000000000000003E-2</v>
      </c>
      <c r="E3" s="32">
        <f>+[1]PAT!E3</f>
        <v>0.12820000000000001</v>
      </c>
      <c r="F3" s="32">
        <f>+[1]PAT!F3</f>
        <v>0.10059999999999999</v>
      </c>
      <c r="G3" s="32">
        <f>+[1]PAT!G3</f>
        <v>6.5500000000000003E-2</v>
      </c>
      <c r="H3" s="32">
        <f>+[1]PAT!H3</f>
        <v>4.9500000000000002E-2</v>
      </c>
      <c r="I3" s="32">
        <f>+[1]PAT!I3</f>
        <v>0.13420000000000001</v>
      </c>
      <c r="J3" s="32">
        <f>+[1]PAT!J3</f>
        <v>3.1899999999999998E-2</v>
      </c>
      <c r="K3" s="32">
        <f>+[1]PAT!K3</f>
        <v>7.7700000000000005E-2</v>
      </c>
      <c r="L3" s="32">
        <f>+[1]PAT!L3</f>
        <v>2.0899999999999998E-2</v>
      </c>
      <c r="M3" s="32">
        <f>+[1]PAT!M3</f>
        <v>5.0799999999999998E-2</v>
      </c>
      <c r="N3" s="32">
        <f>+[1]PAT!N3</f>
        <v>3.1399999999999997E-2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0.27429999999999999</v>
      </c>
      <c r="AA3" s="32">
        <f t="shared" ref="AA3:AK3" si="0">+D3</f>
        <v>3.5000000000000003E-2</v>
      </c>
      <c r="AB3" s="32">
        <f t="shared" si="0"/>
        <v>0.12820000000000001</v>
      </c>
      <c r="AC3" s="32">
        <f t="shared" si="0"/>
        <v>0.10059999999999999</v>
      </c>
      <c r="AD3" s="32">
        <f t="shared" si="0"/>
        <v>6.5500000000000003E-2</v>
      </c>
      <c r="AE3" s="32">
        <f t="shared" si="0"/>
        <v>4.9500000000000002E-2</v>
      </c>
      <c r="AF3" s="32">
        <f t="shared" si="0"/>
        <v>0.13420000000000001</v>
      </c>
      <c r="AG3" s="32">
        <f t="shared" si="0"/>
        <v>3.1899999999999998E-2</v>
      </c>
      <c r="AH3" s="32">
        <f t="shared" si="0"/>
        <v>7.7700000000000005E-2</v>
      </c>
      <c r="AI3" s="32">
        <f t="shared" si="0"/>
        <v>2.0899999999999998E-2</v>
      </c>
      <c r="AJ3" s="32">
        <f t="shared" si="0"/>
        <v>5.0799999999999998E-2</v>
      </c>
      <c r="AK3" s="32">
        <f t="shared" si="0"/>
        <v>3.1399999999999997E-2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0.27429999999999999</v>
      </c>
      <c r="AX3" s="32">
        <f t="shared" ref="AX3:BH3" si="1">+AA3</f>
        <v>3.5000000000000003E-2</v>
      </c>
      <c r="AY3" s="32">
        <f t="shared" si="1"/>
        <v>0.12820000000000001</v>
      </c>
      <c r="AZ3" s="32">
        <f t="shared" si="1"/>
        <v>0.10059999999999999</v>
      </c>
      <c r="BA3" s="32">
        <f t="shared" si="1"/>
        <v>6.5500000000000003E-2</v>
      </c>
      <c r="BB3" s="32">
        <f t="shared" si="1"/>
        <v>4.9500000000000002E-2</v>
      </c>
      <c r="BC3" s="32">
        <f t="shared" si="1"/>
        <v>0.13420000000000001</v>
      </c>
      <c r="BD3" s="32">
        <f t="shared" si="1"/>
        <v>3.1899999999999998E-2</v>
      </c>
      <c r="BE3" s="32">
        <f t="shared" si="1"/>
        <v>7.7700000000000005E-2</v>
      </c>
      <c r="BF3" s="32">
        <f t="shared" si="1"/>
        <v>2.0899999999999998E-2</v>
      </c>
      <c r="BG3" s="32">
        <f t="shared" si="1"/>
        <v>5.0799999999999998E-2</v>
      </c>
      <c r="BH3" s="32">
        <f t="shared" si="1"/>
        <v>3.1399999999999997E-2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0.27429999999999999</v>
      </c>
      <c r="BU3" s="32">
        <f t="shared" ref="BU3:CE3" si="2">+AX3</f>
        <v>3.5000000000000003E-2</v>
      </c>
      <c r="BV3" s="32">
        <f t="shared" si="2"/>
        <v>0.12820000000000001</v>
      </c>
      <c r="BW3" s="32">
        <f t="shared" si="2"/>
        <v>0.10059999999999999</v>
      </c>
      <c r="BX3" s="32">
        <f t="shared" si="2"/>
        <v>6.5500000000000003E-2</v>
      </c>
      <c r="BY3" s="32">
        <f t="shared" si="2"/>
        <v>4.9500000000000002E-2</v>
      </c>
      <c r="BZ3" s="32">
        <f t="shared" si="2"/>
        <v>0.13420000000000001</v>
      </c>
      <c r="CA3" s="32">
        <f t="shared" si="2"/>
        <v>3.1899999999999998E-2</v>
      </c>
      <c r="CB3" s="32">
        <f t="shared" si="2"/>
        <v>7.7700000000000005E-2</v>
      </c>
      <c r="CC3" s="32">
        <f t="shared" si="2"/>
        <v>2.0899999999999998E-2</v>
      </c>
      <c r="CD3" s="32">
        <f t="shared" si="2"/>
        <v>5.0799999999999998E-2</v>
      </c>
      <c r="CE3" s="32">
        <f t="shared" si="2"/>
        <v>3.1399999999999997E-2</v>
      </c>
      <c r="CF3" s="29"/>
      <c r="CG3" s="22"/>
      <c r="CH3" s="29">
        <v>1</v>
      </c>
      <c r="CI3" s="32">
        <f>+BT3</f>
        <v>0.27429999999999999</v>
      </c>
      <c r="CJ3" s="32">
        <f t="shared" ref="CJ3:CT3" si="3">+BU3</f>
        <v>3.5000000000000003E-2</v>
      </c>
      <c r="CK3" s="32">
        <f t="shared" si="3"/>
        <v>0.12820000000000001</v>
      </c>
      <c r="CL3" s="32">
        <f t="shared" si="3"/>
        <v>0.10059999999999999</v>
      </c>
      <c r="CM3" s="32">
        <f t="shared" si="3"/>
        <v>6.5500000000000003E-2</v>
      </c>
      <c r="CN3" s="32">
        <f t="shared" si="3"/>
        <v>4.9500000000000002E-2</v>
      </c>
      <c r="CO3" s="32">
        <f t="shared" si="3"/>
        <v>0.13420000000000001</v>
      </c>
      <c r="CP3" s="32">
        <f t="shared" si="3"/>
        <v>3.1899999999999998E-2</v>
      </c>
      <c r="CQ3" s="32">
        <f t="shared" si="3"/>
        <v>7.7700000000000005E-2</v>
      </c>
      <c r="CR3" s="32">
        <f t="shared" si="3"/>
        <v>2.0899999999999998E-2</v>
      </c>
      <c r="CS3" s="32">
        <f t="shared" si="3"/>
        <v>5.0799999999999998E-2</v>
      </c>
      <c r="CT3" s="32">
        <f t="shared" si="3"/>
        <v>3.1399999999999997E-2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34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34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34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+[1]PAT!A6</f>
        <v>42705</v>
      </c>
      <c r="B5" s="17">
        <f>+[1]PAT!B6</f>
        <v>100</v>
      </c>
      <c r="C5" s="17">
        <f>+[1]PAT!C6</f>
        <v>100</v>
      </c>
      <c r="D5" s="17">
        <f>+[1]PAT!D6</f>
        <v>100</v>
      </c>
      <c r="E5" s="17">
        <f>+[1]PAT!E6</f>
        <v>100</v>
      </c>
      <c r="F5" s="17">
        <f>+[1]PAT!F6</f>
        <v>100</v>
      </c>
      <c r="G5" s="17">
        <f>+[1]PAT!G6</f>
        <v>100</v>
      </c>
      <c r="H5" s="17">
        <f>+[1]PAT!H6</f>
        <v>100</v>
      </c>
      <c r="I5" s="17">
        <f>+[1]PAT!I6</f>
        <v>100</v>
      </c>
      <c r="J5" s="17">
        <f>+[1]PAT!J6</f>
        <v>100</v>
      </c>
      <c r="K5" s="17">
        <f>+[1]PAT!K6</f>
        <v>100</v>
      </c>
      <c r="L5" s="17">
        <f>+[1]PAT!L6</f>
        <v>100</v>
      </c>
      <c r="M5" s="17">
        <f>+[1]PAT!M6</f>
        <v>100</v>
      </c>
      <c r="N5" s="17">
        <f>+[1]PAT!N6</f>
        <v>100</v>
      </c>
      <c r="O5" s="17">
        <f>+[1]PAT!R6</f>
        <v>100</v>
      </c>
      <c r="P5" s="17">
        <f>+[1]PAT!S6</f>
        <v>100</v>
      </c>
      <c r="Q5" s="17">
        <f>+[1]PAT!T6</f>
        <v>100</v>
      </c>
      <c r="R5" s="18">
        <f>+SUMPRODUCT($C$3:$N$3,C5:N5)</f>
        <v>100</v>
      </c>
      <c r="S5" s="19">
        <f>+($C$3*$C5+$D$3*$D5+$E$3*$E5+$G$3*$G5+$K$3*$K5+$M$3*$M5+$N$3*$N5)/SUM($C$3:$E$3,$G$3,$K$3,$M$3:$N$3)</f>
        <v>100</v>
      </c>
      <c r="T5" s="19">
        <f>+($E$3*$E5+$G$3*$G5+$K$3*$K5+$M$3*$M5+$N$3*$N5)/SUM($E$3,$G$3,$K$3,$M$3:$N$3)</f>
        <v>99.999999999999986</v>
      </c>
      <c r="U5" s="19">
        <f>+($E$3*$E5+$G$3*$G5+$K$3*$K5+$N$3*$N5)/SUM($E$3,$G$3,$K$3,$N$3)</f>
        <v>100</v>
      </c>
      <c r="V5" s="19"/>
      <c r="W5" s="20">
        <f>($E$3*$E5+SUMPRODUCT($G$3:$L$3,$G5:$L5)+$N$3*$N5)/SUM($E$3,$G$3:$L$3,$N$3)</f>
        <v>100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+[1]PAT!A7</f>
        <v>42736</v>
      </c>
      <c r="B6" s="17">
        <f>+[1]PAT!B7</f>
        <v>102.55929999999999</v>
      </c>
      <c r="C6" s="17">
        <f>+[1]PAT!C7</f>
        <v>100.9464</v>
      </c>
      <c r="D6" s="17">
        <f>+[1]PAT!D7</f>
        <v>101.1901</v>
      </c>
      <c r="E6" s="17">
        <f>+[1]PAT!E7</f>
        <v>100.91370000000001</v>
      </c>
      <c r="F6" s="17">
        <f>+[1]PAT!F7</f>
        <v>110.3184</v>
      </c>
      <c r="G6" s="17">
        <f>+[1]PAT!G7</f>
        <v>101.0684</v>
      </c>
      <c r="H6" s="17">
        <f>+[1]PAT!H7</f>
        <v>104.7253</v>
      </c>
      <c r="I6" s="17">
        <f>+[1]PAT!I7</f>
        <v>102.4768</v>
      </c>
      <c r="J6" s="17">
        <f>+[1]PAT!J7</f>
        <v>101.6649</v>
      </c>
      <c r="K6" s="17">
        <f>+[1]PAT!K7</f>
        <v>100.96120000000001</v>
      </c>
      <c r="L6" s="17">
        <f>+[1]PAT!L7</f>
        <v>106.99169999999999</v>
      </c>
      <c r="M6" s="17">
        <f>+[1]PAT!M7</f>
        <v>102.2654</v>
      </c>
      <c r="N6" s="17">
        <f>+[1]PAT!N7</f>
        <v>102.48390000000001</v>
      </c>
      <c r="O6" s="18">
        <f>+[1]PAT!R7</f>
        <v>100.68429999999999</v>
      </c>
      <c r="P6" s="19">
        <f>+[1]PAT!S7</f>
        <v>101.8374</v>
      </c>
      <c r="Q6" s="20">
        <f>+[1]PAT!T7</f>
        <v>106.15560000000001</v>
      </c>
      <c r="R6" s="18">
        <f t="shared" ref="R6:R69" si="4">+SUMPRODUCT($C$3:$N$3,C6:N6)</f>
        <v>102.55968636999999</v>
      </c>
      <c r="S6" s="19">
        <f t="shared" ref="S6:S69" si="5">+($C$3*$C6+$D$3*$D6+$E$3*$E6+$G$3*$G6+$K$3*$K6+$M$3*$M6+$N$3*$N6)/SUM($C$3:$E$3,$G$3,$K$3,$M$3:$N$3)</f>
        <v>101.14063898023835</v>
      </c>
      <c r="T6" s="19">
        <f t="shared" ref="T6:T69" si="6">+($E$3*$E6+$G$3*$G6+$K$3*$K6+$M$3*$M6+$N$3*$N6)/SUM($E$3,$G$3,$K$3,$M$3:$N$3)</f>
        <v>101.28642126696833</v>
      </c>
      <c r="U6" s="19">
        <f t="shared" ref="U6:U69" si="7">+($E$3*$E6+$G$3*$G6+$K$3*$K6+$N$3*$N6)/SUM($E$3,$G$3,$K$3,$N$3)</f>
        <v>101.12218044914135</v>
      </c>
      <c r="V6" s="19"/>
      <c r="W6" s="20">
        <f t="shared" ref="W6:W69" si="8">($E$3*$E6+SUMPRODUCT($G$3:$L$3,$G6:$L6)+$N$3*$N6)/SUM($E$3,$G$3:$L$3,$N$3)</f>
        <v>102.04954939736697</v>
      </c>
      <c r="X6" s="21"/>
      <c r="Y6" s="41">
        <f t="shared" ref="Y6:AN21" si="9">+B6/B5-1</f>
        <v>2.5592999999999977E-2</v>
      </c>
      <c r="Z6" s="24">
        <f t="shared" si="9"/>
        <v>9.4639999999999169E-3</v>
      </c>
      <c r="AA6" s="24">
        <f t="shared" si="9"/>
        <v>1.1900999999999939E-2</v>
      </c>
      <c r="AB6" s="24">
        <f t="shared" si="9"/>
        <v>9.1369999999999507E-3</v>
      </c>
      <c r="AC6" s="24">
        <f t="shared" si="9"/>
        <v>0.10318399999999994</v>
      </c>
      <c r="AD6" s="24">
        <f t="shared" si="9"/>
        <v>1.0683999999999916E-2</v>
      </c>
      <c r="AE6" s="24">
        <f t="shared" si="9"/>
        <v>4.7252999999999989E-2</v>
      </c>
      <c r="AF6" s="24">
        <f t="shared" si="9"/>
        <v>2.4767999999999901E-2</v>
      </c>
      <c r="AG6" s="24">
        <f t="shared" si="9"/>
        <v>1.6649000000000136E-2</v>
      </c>
      <c r="AH6" s="24">
        <f t="shared" si="9"/>
        <v>9.6119999999999539E-3</v>
      </c>
      <c r="AI6" s="24">
        <f t="shared" si="9"/>
        <v>6.9917000000000007E-2</v>
      </c>
      <c r="AJ6" s="24">
        <f t="shared" si="9"/>
        <v>2.2653999999999952E-2</v>
      </c>
      <c r="AK6" s="24">
        <f t="shared" si="9"/>
        <v>2.4839000000000055E-2</v>
      </c>
      <c r="AL6" s="24">
        <f t="shared" si="9"/>
        <v>6.8429999999999325E-3</v>
      </c>
      <c r="AM6" s="24">
        <f t="shared" si="9"/>
        <v>1.8374000000000112E-2</v>
      </c>
      <c r="AN6" s="24">
        <f t="shared" si="9"/>
        <v>6.1556000000000166E-2</v>
      </c>
      <c r="AO6" s="24">
        <f t="shared" ref="AO6:AT21" si="10">+R6/R5-1</f>
        <v>2.5596863699999917E-2</v>
      </c>
      <c r="AP6" s="24">
        <f t="shared" si="10"/>
        <v>1.140638980238351E-2</v>
      </c>
      <c r="AQ6" s="24">
        <f t="shared" si="10"/>
        <v>1.2864212669683406E-2</v>
      </c>
      <c r="AR6" s="24">
        <f t="shared" si="10"/>
        <v>1.1221804491413634E-2</v>
      </c>
      <c r="AS6" s="24" t="e">
        <f t="shared" si="10"/>
        <v>#DIV/0!</v>
      </c>
      <c r="AT6" s="24">
        <f>+W6/W5-1</f>
        <v>2.0495493973669676E-2</v>
      </c>
      <c r="AU6" s="21"/>
      <c r="BR6" s="21"/>
      <c r="BS6" s="35">
        <f t="shared" ref="BS6:BS69" si="11">+A6</f>
        <v>42736</v>
      </c>
      <c r="BT6" s="24">
        <f>(C6-C5)/$B5*C$3</f>
        <v>2.5959751999999918E-3</v>
      </c>
      <c r="BU6" s="24">
        <f t="shared" ref="BU6:CE21" si="12">(D6-D5)/$B5*D$3</f>
        <v>4.1653500000000043E-4</v>
      </c>
      <c r="BV6" s="24">
        <f t="shared" si="12"/>
        <v>1.1713634000000074E-3</v>
      </c>
      <c r="BW6" s="24">
        <f t="shared" si="12"/>
        <v>1.0380310399999997E-2</v>
      </c>
      <c r="BX6" s="24">
        <f t="shared" si="12"/>
        <v>6.9980199999999807E-4</v>
      </c>
      <c r="BY6" s="24">
        <f t="shared" si="12"/>
        <v>2.3390235000000023E-3</v>
      </c>
      <c r="BZ6" s="24">
        <f t="shared" si="12"/>
        <v>3.3238655999999964E-3</v>
      </c>
      <c r="CA6" s="24">
        <f t="shared" si="12"/>
        <v>5.311031000000009E-4</v>
      </c>
      <c r="CB6" s="24">
        <f t="shared" si="12"/>
        <v>7.4685240000000404E-4</v>
      </c>
      <c r="CC6" s="24">
        <f t="shared" si="12"/>
        <v>1.4612652999999988E-3</v>
      </c>
      <c r="CD6" s="24">
        <f t="shared" si="12"/>
        <v>1.1508231999999999E-3</v>
      </c>
      <c r="CE6" s="24">
        <f t="shared" si="12"/>
        <v>7.7994460000000169E-4</v>
      </c>
      <c r="CF6" s="24">
        <f>+SUM(BT6:CE6)</f>
        <v>2.55968637E-2</v>
      </c>
      <c r="CG6" s="21"/>
      <c r="CH6" s="24">
        <f>+CH$3*(B$95-B$55)/$B$55</f>
        <v>14.227782413214134</v>
      </c>
      <c r="CI6" s="56">
        <f>+CI$3*(C$95-C$55)/$B$55</f>
        <v>4.31092439273207</v>
      </c>
      <c r="CJ6" s="56">
        <f t="shared" ref="CJ6:CT6" si="13">+CJ$3*(D$95-D$55)/$B$55</f>
        <v>0.38551020246251527</v>
      </c>
      <c r="CK6" s="56">
        <f t="shared" si="13"/>
        <v>1.587013865916491</v>
      </c>
      <c r="CL6" s="56">
        <f t="shared" si="13"/>
        <v>1.2501371118784941</v>
      </c>
      <c r="CM6" s="56">
        <f t="shared" si="13"/>
        <v>0.94600737538881119</v>
      </c>
      <c r="CN6" s="56">
        <f t="shared" si="13"/>
        <v>0.80058271381499446</v>
      </c>
      <c r="CO6" s="56">
        <f t="shared" si="13"/>
        <v>2.2403613150079265</v>
      </c>
      <c r="CP6" s="56">
        <f t="shared" si="13"/>
        <v>0.32845383355197721</v>
      </c>
      <c r="CQ6" s="56">
        <f t="shared" si="13"/>
        <v>0.95955301145232164</v>
      </c>
      <c r="CR6" s="56">
        <f t="shared" si="13"/>
        <v>0.16298878822749974</v>
      </c>
      <c r="CS6" s="56">
        <f t="shared" si="13"/>
        <v>0.75164889399681956</v>
      </c>
      <c r="CT6" s="56">
        <f t="shared" si="13"/>
        <v>0.50434131448064201</v>
      </c>
    </row>
    <row r="7" spans="1:99" x14ac:dyDescent="0.25">
      <c r="A7" s="31">
        <f>+[1]PAT!A8</f>
        <v>42767</v>
      </c>
      <c r="B7" s="17">
        <f>+[1]PAT!B8</f>
        <v>104.28270000000001</v>
      </c>
      <c r="C7" s="17">
        <f>+[1]PAT!C8</f>
        <v>102.2499</v>
      </c>
      <c r="D7" s="17">
        <f>+[1]PAT!D8</f>
        <v>105.35599999999999</v>
      </c>
      <c r="E7" s="17">
        <f>+[1]PAT!E8</f>
        <v>102.37560000000001</v>
      </c>
      <c r="F7" s="17">
        <f>+[1]PAT!F8</f>
        <v>112.0198</v>
      </c>
      <c r="G7" s="17">
        <f>+[1]PAT!G8</f>
        <v>101.28189999999999</v>
      </c>
      <c r="H7" s="17">
        <f>+[1]PAT!H8</f>
        <v>107.0073</v>
      </c>
      <c r="I7" s="17">
        <f>+[1]PAT!I8</f>
        <v>104.4111</v>
      </c>
      <c r="J7" s="17">
        <f>+[1]PAT!J8</f>
        <v>105.7368</v>
      </c>
      <c r="K7" s="17">
        <f>+[1]PAT!K8</f>
        <v>102.53189999999999</v>
      </c>
      <c r="L7" s="17">
        <f>+[1]PAT!L8</f>
        <v>106.687</v>
      </c>
      <c r="M7" s="17">
        <f>+[1]PAT!M8</f>
        <v>105.6675</v>
      </c>
      <c r="N7" s="17">
        <f>+[1]PAT!N8</f>
        <v>104.28149999999999</v>
      </c>
      <c r="O7" s="18">
        <f>+[1]PAT!R8</f>
        <v>101.17400000000001</v>
      </c>
      <c r="P7" s="19">
        <f>+[1]PAT!S8</f>
        <v>103.524</v>
      </c>
      <c r="Q7" s="20">
        <f>+[1]PAT!T8</f>
        <v>108.76519999999999</v>
      </c>
      <c r="R7" s="18">
        <f t="shared" si="4"/>
        <v>104.28298574</v>
      </c>
      <c r="S7" s="19">
        <f t="shared" si="5"/>
        <v>102.73374667370643</v>
      </c>
      <c r="T7" s="19">
        <f t="shared" si="6"/>
        <v>102.84952799773755</v>
      </c>
      <c r="U7" s="19">
        <f t="shared" si="7"/>
        <v>102.37676387054161</v>
      </c>
      <c r="V7" s="19"/>
      <c r="W7" s="20">
        <f t="shared" si="8"/>
        <v>103.67379434452069</v>
      </c>
      <c r="X7" s="21"/>
      <c r="Y7" s="41">
        <f t="shared" si="9"/>
        <v>1.6803936844342893E-2</v>
      </c>
      <c r="Z7" s="24">
        <f t="shared" si="9"/>
        <v>1.2912793323981875E-2</v>
      </c>
      <c r="AA7" s="24">
        <f t="shared" si="9"/>
        <v>4.116904716963421E-2</v>
      </c>
      <c r="AB7" s="24">
        <f t="shared" si="9"/>
        <v>1.4486635610427623E-2</v>
      </c>
      <c r="AC7" s="24">
        <f t="shared" si="9"/>
        <v>1.5422631220177285E-2</v>
      </c>
      <c r="AD7" s="24">
        <f t="shared" si="9"/>
        <v>2.112430789445563E-3</v>
      </c>
      <c r="AE7" s="24">
        <f t="shared" si="9"/>
        <v>2.1790341015972325E-2</v>
      </c>
      <c r="AF7" s="24">
        <f t="shared" si="9"/>
        <v>1.8875491818636014E-2</v>
      </c>
      <c r="AG7" s="24">
        <f t="shared" si="9"/>
        <v>4.0052171398388126E-2</v>
      </c>
      <c r="AH7" s="24">
        <f t="shared" si="9"/>
        <v>1.5557461678347595E-2</v>
      </c>
      <c r="AI7" s="24">
        <f t="shared" si="9"/>
        <v>-2.8478844620657418E-3</v>
      </c>
      <c r="AJ7" s="24">
        <f t="shared" si="9"/>
        <v>3.3267361199389001E-2</v>
      </c>
      <c r="AK7" s="24">
        <f t="shared" si="9"/>
        <v>1.7540316088673347E-2</v>
      </c>
      <c r="AL7" s="24">
        <f t="shared" si="9"/>
        <v>4.8637175805961164E-3</v>
      </c>
      <c r="AM7" s="24">
        <f t="shared" si="9"/>
        <v>1.6561695408563004E-2</v>
      </c>
      <c r="AN7" s="24">
        <f t="shared" si="9"/>
        <v>2.4582782255481384E-2</v>
      </c>
      <c r="AO7" s="24">
        <f t="shared" si="10"/>
        <v>1.6802892354632837E-2</v>
      </c>
      <c r="AP7" s="24">
        <f t="shared" si="10"/>
        <v>1.5751410209889682E-2</v>
      </c>
      <c r="AQ7" s="24">
        <f t="shared" si="10"/>
        <v>1.5432539833243997E-2</v>
      </c>
      <c r="AR7" s="24">
        <f t="shared" si="10"/>
        <v>1.2406609665930102E-2</v>
      </c>
      <c r="AS7" s="24" t="e">
        <f t="shared" si="10"/>
        <v>#DIV/0!</v>
      </c>
      <c r="AT7" s="24">
        <f t="shared" si="10"/>
        <v>1.5916238305268005E-2</v>
      </c>
      <c r="AU7" s="21"/>
      <c r="BR7" s="21"/>
      <c r="BS7" s="35">
        <f t="shared" si="11"/>
        <v>42767</v>
      </c>
      <c r="BT7" s="24">
        <f>(C7-C6)/$B6*C$3</f>
        <v>3.4862762323845803E-3</v>
      </c>
      <c r="BU7" s="24">
        <f t="shared" si="12"/>
        <v>1.4216799451634303E-3</v>
      </c>
      <c r="BV7" s="24">
        <f t="shared" si="12"/>
        <v>1.827387472418396E-3</v>
      </c>
      <c r="BW7" s="24">
        <f t="shared" si="12"/>
        <v>1.6688963360709432E-3</v>
      </c>
      <c r="BX7" s="24">
        <f t="shared" si="12"/>
        <v>1.363528222208981E-4</v>
      </c>
      <c r="BY7" s="24">
        <f t="shared" si="12"/>
        <v>1.101401823140367E-3</v>
      </c>
      <c r="BZ7" s="24">
        <f t="shared" si="12"/>
        <v>2.5310533515731973E-3</v>
      </c>
      <c r="CA7" s="24">
        <f t="shared" si="12"/>
        <v>1.2665220023927617E-3</v>
      </c>
      <c r="CB7" s="24">
        <f t="shared" si="12"/>
        <v>1.1899787732560488E-3</v>
      </c>
      <c r="CC7" s="24">
        <f t="shared" si="12"/>
        <v>-6.2093150011748659E-5</v>
      </c>
      <c r="CD7" s="24">
        <f t="shared" si="12"/>
        <v>1.6851390366353926E-3</v>
      </c>
      <c r="CE7" s="24">
        <f t="shared" si="12"/>
        <v>5.5036101065432039E-4</v>
      </c>
      <c r="CF7" s="24">
        <f t="shared" ref="CF7:CF70" si="14">+SUM(BT7:CE7)</f>
        <v>1.6802955655898587E-2</v>
      </c>
    </row>
    <row r="8" spans="1:99" x14ac:dyDescent="0.25">
      <c r="A8" s="31">
        <f>+[1]PAT!A9</f>
        <v>42795</v>
      </c>
      <c r="B8" s="17">
        <f>+[1]PAT!B9</f>
        <v>106.5167</v>
      </c>
      <c r="C8" s="17">
        <f>+[1]PAT!C9</f>
        <v>103.9781</v>
      </c>
      <c r="D8" s="17">
        <f>+[1]PAT!D9</f>
        <v>106.5579</v>
      </c>
      <c r="E8" s="17">
        <f>+[1]PAT!E9</f>
        <v>104.7865</v>
      </c>
      <c r="F8" s="17">
        <f>+[1]PAT!F9</f>
        <v>115.3729</v>
      </c>
      <c r="G8" s="17">
        <f>+[1]PAT!G9</f>
        <v>102.3074</v>
      </c>
      <c r="H8" s="17">
        <f>+[1]PAT!H9</f>
        <v>108.72539999999999</v>
      </c>
      <c r="I8" s="17">
        <f>+[1]PAT!I9</f>
        <v>106.3107</v>
      </c>
      <c r="J8" s="17">
        <f>+[1]PAT!J9</f>
        <v>107.843</v>
      </c>
      <c r="K8" s="17">
        <f>+[1]PAT!K9</f>
        <v>105.026</v>
      </c>
      <c r="L8" s="17">
        <f>+[1]PAT!L9</f>
        <v>123.3177</v>
      </c>
      <c r="M8" s="17">
        <f>+[1]PAT!M9</f>
        <v>105.4631</v>
      </c>
      <c r="N8" s="17">
        <f>+[1]PAT!N9</f>
        <v>106.39700000000001</v>
      </c>
      <c r="O8" s="18">
        <f>+[1]PAT!R9</f>
        <v>102.5219</v>
      </c>
      <c r="P8" s="19">
        <f>+[1]PAT!S9</f>
        <v>105.2611</v>
      </c>
      <c r="Q8" s="20">
        <f>+[1]PAT!T9</f>
        <v>113.2246</v>
      </c>
      <c r="R8" s="18">
        <f t="shared" si="4"/>
        <v>106.51724341999999</v>
      </c>
      <c r="S8" s="19">
        <f t="shared" si="5"/>
        <v>104.45677298235029</v>
      </c>
      <c r="T8" s="19">
        <f t="shared" si="6"/>
        <v>104.62012296380092</v>
      </c>
      <c r="U8" s="19">
        <f t="shared" si="7"/>
        <v>104.47869881109644</v>
      </c>
      <c r="V8" s="19"/>
      <c r="W8" s="20">
        <f t="shared" si="8"/>
        <v>106.25344867420732</v>
      </c>
      <c r="X8" s="21"/>
      <c r="Y8" s="41">
        <f t="shared" si="9"/>
        <v>2.1422537007576459E-2</v>
      </c>
      <c r="Z8" s="24">
        <f t="shared" si="9"/>
        <v>1.6901728021250007E-2</v>
      </c>
      <c r="AA8" s="24">
        <f t="shared" si="9"/>
        <v>1.1407988154447768E-2</v>
      </c>
      <c r="AB8" s="24">
        <f t="shared" si="9"/>
        <v>2.3549556730314558E-2</v>
      </c>
      <c r="AC8" s="24">
        <f t="shared" si="9"/>
        <v>2.993310111248193E-2</v>
      </c>
      <c r="AD8" s="24">
        <f t="shared" si="9"/>
        <v>1.0125204997141646E-2</v>
      </c>
      <c r="AE8" s="24">
        <f t="shared" si="9"/>
        <v>1.6055913942319755E-2</v>
      </c>
      <c r="AF8" s="24">
        <f t="shared" si="9"/>
        <v>1.8193467935880392E-2</v>
      </c>
      <c r="AG8" s="24">
        <f t="shared" si="9"/>
        <v>1.9919271247096582E-2</v>
      </c>
      <c r="AH8" s="24">
        <f t="shared" si="9"/>
        <v>2.4325112477190158E-2</v>
      </c>
      <c r="AI8" s="24">
        <f t="shared" si="9"/>
        <v>0.15588309728458016</v>
      </c>
      <c r="AJ8" s="24">
        <f t="shared" si="9"/>
        <v>-1.9343696027634971E-3</v>
      </c>
      <c r="AK8" s="24">
        <f t="shared" si="9"/>
        <v>2.0286436232697103E-2</v>
      </c>
      <c r="AL8" s="24">
        <f t="shared" si="9"/>
        <v>1.3322592760985907E-2</v>
      </c>
      <c r="AM8" s="24">
        <f t="shared" si="9"/>
        <v>1.6779683938024093E-2</v>
      </c>
      <c r="AN8" s="24">
        <f t="shared" si="9"/>
        <v>4.1000246402342011E-2</v>
      </c>
      <c r="AO8" s="24">
        <f t="shared" si="10"/>
        <v>2.1424949277636385E-2</v>
      </c>
      <c r="AP8" s="24">
        <f t="shared" si="10"/>
        <v>1.6771765504828506E-2</v>
      </c>
      <c r="AQ8" s="24">
        <f t="shared" si="10"/>
        <v>1.7215392238866922E-2</v>
      </c>
      <c r="AR8" s="24">
        <f t="shared" si="10"/>
        <v>2.0531367285771873E-2</v>
      </c>
      <c r="AS8" s="24" t="e">
        <f t="shared" si="10"/>
        <v>#DIV/0!</v>
      </c>
      <c r="AT8" s="24">
        <f t="shared" si="10"/>
        <v>2.4882414558052401E-2</v>
      </c>
      <c r="AU8" s="21"/>
      <c r="BR8" s="21"/>
      <c r="BS8" s="35">
        <f t="shared" si="11"/>
        <v>42795</v>
      </c>
      <c r="BT8" s="24">
        <f t="shared" ref="BT8:CE42" si="15">(C8-C7)/$B7*C$3</f>
        <v>4.5457708709114768E-3</v>
      </c>
      <c r="BU8" s="24">
        <f t="shared" si="12"/>
        <v>4.033890568617836E-4</v>
      </c>
      <c r="BV8" s="24">
        <f t="shared" si="12"/>
        <v>2.9638413658257768E-3</v>
      </c>
      <c r="BW8" s="24">
        <f t="shared" si="12"/>
        <v>3.2346866738202961E-3</v>
      </c>
      <c r="BX8" s="24">
        <f t="shared" si="12"/>
        <v>6.4411690529685682E-4</v>
      </c>
      <c r="BY8" s="24">
        <f t="shared" si="12"/>
        <v>8.1553268183504686E-4</v>
      </c>
      <c r="BZ8" s="24">
        <f t="shared" si="12"/>
        <v>2.444569617012208E-3</v>
      </c>
      <c r="CA8" s="24">
        <f t="shared" si="12"/>
        <v>6.4428500604606542E-4</v>
      </c>
      <c r="CB8" s="24">
        <f t="shared" si="12"/>
        <v>1.8583290421134112E-3</v>
      </c>
      <c r="CC8" s="24">
        <f t="shared" si="12"/>
        <v>3.3330708736923772E-3</v>
      </c>
      <c r="CD8" s="24">
        <f t="shared" si="12"/>
        <v>-9.957087800757311E-5</v>
      </c>
      <c r="CE8" s="24">
        <f t="shared" si="12"/>
        <v>6.3698676769972733E-4</v>
      </c>
      <c r="CF8" s="24">
        <f t="shared" si="14"/>
        <v>2.1425007983107449E-2</v>
      </c>
    </row>
    <row r="9" spans="1:99" x14ac:dyDescent="0.25">
      <c r="A9" s="31">
        <f>+[1]PAT!A10</f>
        <v>42826</v>
      </c>
      <c r="B9" s="17">
        <f>+[1]PAT!B10</f>
        <v>108.65170000000001</v>
      </c>
      <c r="C9" s="17">
        <f>+[1]PAT!C10</f>
        <v>105.4772</v>
      </c>
      <c r="D9" s="17">
        <f>+[1]PAT!D10</f>
        <v>109.66500000000001</v>
      </c>
      <c r="E9" s="17">
        <f>+[1]PAT!E10</f>
        <v>105.76</v>
      </c>
      <c r="F9" s="17">
        <f>+[1]PAT!F10</f>
        <v>119.3459</v>
      </c>
      <c r="G9" s="17">
        <f>+[1]PAT!G10</f>
        <v>103.65560000000001</v>
      </c>
      <c r="H9" s="17">
        <f>+[1]PAT!H10</f>
        <v>110.6841</v>
      </c>
      <c r="I9" s="17">
        <f>+[1]PAT!I10</f>
        <v>107.5492</v>
      </c>
      <c r="J9" s="17">
        <f>+[1]PAT!J10</f>
        <v>115.2587</v>
      </c>
      <c r="K9" s="17">
        <f>+[1]PAT!K10</f>
        <v>108.9559</v>
      </c>
      <c r="L9" s="17">
        <f>+[1]PAT!L10</f>
        <v>123.6835</v>
      </c>
      <c r="M9" s="17">
        <f>+[1]PAT!M10</f>
        <v>107.6891</v>
      </c>
      <c r="N9" s="17">
        <f>+[1]PAT!N10</f>
        <v>108.83799999999999</v>
      </c>
      <c r="O9" s="18">
        <f>+[1]PAT!R10</f>
        <v>105.197</v>
      </c>
      <c r="P9" s="19">
        <f>+[1]PAT!S10</f>
        <v>107.0217</v>
      </c>
      <c r="Q9" s="20">
        <f>+[1]PAT!T10</f>
        <v>116.2906</v>
      </c>
      <c r="R9" s="18">
        <f t="shared" si="4"/>
        <v>108.65243848000001</v>
      </c>
      <c r="S9" s="19">
        <f t="shared" si="5"/>
        <v>106.30945492532813</v>
      </c>
      <c r="T9" s="19">
        <f t="shared" si="6"/>
        <v>106.62292621606335</v>
      </c>
      <c r="U9" s="19">
        <f t="shared" si="7"/>
        <v>106.44405690224572</v>
      </c>
      <c r="V9" s="19"/>
      <c r="W9" s="20">
        <f t="shared" si="8"/>
        <v>108.29772612646025</v>
      </c>
      <c r="X9" s="21"/>
      <c r="Y9" s="41">
        <f t="shared" si="9"/>
        <v>2.0043805337566889E-2</v>
      </c>
      <c r="Z9" s="24">
        <f t="shared" si="9"/>
        <v>1.441745906109082E-2</v>
      </c>
      <c r="AA9" s="24">
        <f t="shared" si="9"/>
        <v>2.9158795359142786E-2</v>
      </c>
      <c r="AB9" s="24">
        <f t="shared" si="9"/>
        <v>9.2903188864978947E-3</v>
      </c>
      <c r="AC9" s="24">
        <f t="shared" si="9"/>
        <v>3.4436163085091787E-2</v>
      </c>
      <c r="AD9" s="24">
        <f t="shared" si="9"/>
        <v>1.3177932388077629E-2</v>
      </c>
      <c r="AE9" s="24">
        <f t="shared" si="9"/>
        <v>1.801510962479802E-2</v>
      </c>
      <c r="AF9" s="24">
        <f t="shared" si="9"/>
        <v>1.1649815117387163E-2</v>
      </c>
      <c r="AG9" s="24">
        <f t="shared" si="9"/>
        <v>6.8763851153992306E-2</v>
      </c>
      <c r="AH9" s="24">
        <f t="shared" si="9"/>
        <v>3.7418353550549455E-2</v>
      </c>
      <c r="AI9" s="24">
        <f t="shared" si="9"/>
        <v>2.9663219472955138E-3</v>
      </c>
      <c r="AJ9" s="24">
        <f t="shared" si="9"/>
        <v>2.1106908482682485E-2</v>
      </c>
      <c r="AK9" s="24">
        <f t="shared" si="9"/>
        <v>2.2942376194817315E-2</v>
      </c>
      <c r="AL9" s="24">
        <f t="shared" si="9"/>
        <v>2.6092961601374975E-2</v>
      </c>
      <c r="AM9" s="24">
        <f t="shared" si="9"/>
        <v>1.6726026993827636E-2</v>
      </c>
      <c r="AN9" s="24">
        <f t="shared" si="9"/>
        <v>2.7078921011864932E-2</v>
      </c>
      <c r="AO9" s="24">
        <f t="shared" si="10"/>
        <v>2.0045534332698622E-2</v>
      </c>
      <c r="AP9" s="24">
        <f t="shared" si="10"/>
        <v>1.7736350550393576E-2</v>
      </c>
      <c r="AQ9" s="24">
        <f t="shared" si="10"/>
        <v>1.9143575781835009E-2</v>
      </c>
      <c r="AR9" s="24">
        <f t="shared" si="10"/>
        <v>1.8811088896721007E-2</v>
      </c>
      <c r="AS9" s="24" t="e">
        <f t="shared" si="10"/>
        <v>#DIV/0!</v>
      </c>
      <c r="AT9" s="24">
        <f t="shared" si="10"/>
        <v>1.9239633891988461E-2</v>
      </c>
      <c r="AU9" s="21"/>
      <c r="BR9" s="21"/>
      <c r="BS9" s="35">
        <f t="shared" si="11"/>
        <v>42826</v>
      </c>
      <c r="BT9" s="24">
        <f t="shared" si="15"/>
        <v>3.8604569048797006E-3</v>
      </c>
      <c r="BU9" s="24">
        <f t="shared" si="12"/>
        <v>1.0209525830221938E-3</v>
      </c>
      <c r="BV9" s="24">
        <f t="shared" si="12"/>
        <v>1.1716726109614753E-3</v>
      </c>
      <c r="BW9" s="24">
        <f t="shared" si="12"/>
        <v>3.7523111399433125E-3</v>
      </c>
      <c r="BX9" s="24">
        <f t="shared" si="12"/>
        <v>8.290446474590404E-4</v>
      </c>
      <c r="BY9" s="24">
        <f t="shared" si="12"/>
        <v>9.1023895783478442E-4</v>
      </c>
      <c r="BZ9" s="24">
        <f t="shared" si="12"/>
        <v>1.5603816115219516E-3</v>
      </c>
      <c r="CA9" s="24">
        <f t="shared" si="12"/>
        <v>2.2208802000061962E-3</v>
      </c>
      <c r="CB9" s="24">
        <f t="shared" si="12"/>
        <v>2.8667169561204984E-3</v>
      </c>
      <c r="CC9" s="24">
        <f t="shared" si="12"/>
        <v>7.1774848450992685E-5</v>
      </c>
      <c r="CD9" s="24">
        <f t="shared" si="12"/>
        <v>1.0616250785088154E-3</v>
      </c>
      <c r="CE9" s="24">
        <f t="shared" si="12"/>
        <v>7.1958106099794319E-4</v>
      </c>
      <c r="CF9" s="24">
        <f t="shared" si="14"/>
        <v>2.0045636599706904E-2</v>
      </c>
    </row>
    <row r="10" spans="1:99" x14ac:dyDescent="0.25">
      <c r="A10" s="31">
        <f>+[1]PAT!A11</f>
        <v>42856</v>
      </c>
      <c r="B10" s="17">
        <f>+[1]PAT!B11</f>
        <v>110.4897</v>
      </c>
      <c r="C10" s="17">
        <f>+[1]PAT!C11</f>
        <v>107.5956</v>
      </c>
      <c r="D10" s="17">
        <f>+[1]PAT!D11</f>
        <v>111.7105</v>
      </c>
      <c r="E10" s="17">
        <f>+[1]PAT!E11</f>
        <v>106.9611</v>
      </c>
      <c r="F10" s="17">
        <f>+[1]PAT!F11</f>
        <v>123.2025</v>
      </c>
      <c r="G10" s="17">
        <f>+[1]PAT!G11</f>
        <v>105.84780000000001</v>
      </c>
      <c r="H10" s="17">
        <f>+[1]PAT!H11</f>
        <v>112.5553</v>
      </c>
      <c r="I10" s="17">
        <f>+[1]PAT!I11</f>
        <v>108.0742</v>
      </c>
      <c r="J10" s="17">
        <f>+[1]PAT!J11</f>
        <v>115.39100000000001</v>
      </c>
      <c r="K10" s="17">
        <f>+[1]PAT!K11</f>
        <v>112.5688</v>
      </c>
      <c r="L10" s="17">
        <f>+[1]PAT!L11</f>
        <v>123.88720000000001</v>
      </c>
      <c r="M10" s="17">
        <f>+[1]PAT!M11</f>
        <v>107.9996</v>
      </c>
      <c r="N10" s="17">
        <f>+[1]PAT!N11</f>
        <v>109.85550000000001</v>
      </c>
      <c r="O10" s="18">
        <f>+[1]PAT!R11</f>
        <v>107.3134</v>
      </c>
      <c r="P10" s="19">
        <f>+[1]PAT!S11</f>
        <v>109.1808</v>
      </c>
      <c r="Q10" s="20">
        <f>+[1]PAT!T11</f>
        <v>116.8725</v>
      </c>
      <c r="R10" s="18">
        <f t="shared" si="4"/>
        <v>110.49065451</v>
      </c>
      <c r="S10" s="19">
        <f t="shared" si="5"/>
        <v>108.23838081158546</v>
      </c>
      <c r="T10" s="19">
        <f t="shared" si="6"/>
        <v>108.39333161764705</v>
      </c>
      <c r="U10" s="19">
        <f t="shared" si="7"/>
        <v>108.45938698811096</v>
      </c>
      <c r="V10" s="19"/>
      <c r="W10" s="20">
        <f t="shared" si="8"/>
        <v>109.74738132764695</v>
      </c>
      <c r="X10" s="21"/>
      <c r="Y10" s="41">
        <f t="shared" si="9"/>
        <v>1.6916440331812499E-2</v>
      </c>
      <c r="Z10" s="24">
        <f t="shared" si="9"/>
        <v>2.0083961273147155E-2</v>
      </c>
      <c r="AA10" s="24">
        <f t="shared" si="9"/>
        <v>1.8652259152874606E-2</v>
      </c>
      <c r="AB10" s="24">
        <f t="shared" si="9"/>
        <v>1.1356845688351047E-2</v>
      </c>
      <c r="AC10" s="24">
        <f t="shared" si="9"/>
        <v>3.231447414615829E-2</v>
      </c>
      <c r="AD10" s="24">
        <f t="shared" si="9"/>
        <v>2.1148881488313176E-2</v>
      </c>
      <c r="AE10" s="24">
        <f t="shared" si="9"/>
        <v>1.6905770566865597E-2</v>
      </c>
      <c r="AF10" s="24">
        <f t="shared" si="9"/>
        <v>4.8814867986002319E-3</v>
      </c>
      <c r="AG10" s="24">
        <f t="shared" si="9"/>
        <v>1.1478526132950861E-3</v>
      </c>
      <c r="AH10" s="24">
        <f t="shared" si="9"/>
        <v>3.3159287381408387E-2</v>
      </c>
      <c r="AI10" s="24">
        <f t="shared" si="9"/>
        <v>1.6469456313898956E-3</v>
      </c>
      <c r="AJ10" s="24">
        <f t="shared" si="9"/>
        <v>2.8833001668693292E-3</v>
      </c>
      <c r="AK10" s="24">
        <f t="shared" si="9"/>
        <v>9.3487568680057365E-3</v>
      </c>
      <c r="AL10" s="24">
        <f t="shared" si="9"/>
        <v>2.0118444442331906E-2</v>
      </c>
      <c r="AM10" s="24">
        <f t="shared" si="9"/>
        <v>2.0174413226476506E-2</v>
      </c>
      <c r="AN10" s="24">
        <f t="shared" si="9"/>
        <v>5.003843818846887E-3</v>
      </c>
      <c r="AO10" s="24">
        <f t="shared" si="10"/>
        <v>1.6918313622002579E-2</v>
      </c>
      <c r="AP10" s="24">
        <f t="shared" si="10"/>
        <v>1.8144443385700759E-2</v>
      </c>
      <c r="AQ10" s="24">
        <f t="shared" si="10"/>
        <v>1.6604359535172586E-2</v>
      </c>
      <c r="AR10" s="24">
        <f t="shared" si="10"/>
        <v>1.893323257789814E-2</v>
      </c>
      <c r="AS10" s="24" t="e">
        <f t="shared" si="10"/>
        <v>#DIV/0!</v>
      </c>
      <c r="AT10" s="24">
        <f t="shared" si="10"/>
        <v>1.338583230726309E-2</v>
      </c>
      <c r="AU10" s="21"/>
      <c r="BR10" s="21"/>
      <c r="BS10" s="35">
        <f t="shared" si="11"/>
        <v>42856</v>
      </c>
      <c r="BT10" s="24">
        <f t="shared" si="15"/>
        <v>5.3480720504143261E-3</v>
      </c>
      <c r="BU10" s="24">
        <f t="shared" si="12"/>
        <v>6.5891743985597691E-4</v>
      </c>
      <c r="BV10" s="24">
        <f t="shared" si="12"/>
        <v>1.4171984423621499E-3</v>
      </c>
      <c r="BW10" s="24">
        <f t="shared" si="12"/>
        <v>3.5708043224358197E-3</v>
      </c>
      <c r="BX10" s="24">
        <f t="shared" si="12"/>
        <v>1.3215541036173386E-3</v>
      </c>
      <c r="BY10" s="24">
        <f t="shared" si="12"/>
        <v>8.5248919252989221E-4</v>
      </c>
      <c r="BZ10" s="24">
        <f t="shared" si="12"/>
        <v>6.4844820651679426E-4</v>
      </c>
      <c r="CA10" s="24">
        <f t="shared" si="12"/>
        <v>3.8843110600202513E-5</v>
      </c>
      <c r="CB10" s="24">
        <f t="shared" si="12"/>
        <v>2.5836901769599532E-3</v>
      </c>
      <c r="CC10" s="24">
        <f t="shared" si="12"/>
        <v>3.9183280151164224E-5</v>
      </c>
      <c r="CD10" s="24">
        <f t="shared" si="12"/>
        <v>1.4517398255158671E-4</v>
      </c>
      <c r="CE10" s="24">
        <f t="shared" si="12"/>
        <v>2.9405430379828744E-4</v>
      </c>
      <c r="CF10" s="24">
        <f t="shared" si="14"/>
        <v>1.691842861179349E-2</v>
      </c>
    </row>
    <row r="11" spans="1:99" x14ac:dyDescent="0.25">
      <c r="A11" s="31">
        <f>+[1]PAT!A12</f>
        <v>42887</v>
      </c>
      <c r="B11" s="17">
        <f>+[1]PAT!B12</f>
        <v>111.7051</v>
      </c>
      <c r="C11" s="17">
        <f>+[1]PAT!C12</f>
        <v>107.9237</v>
      </c>
      <c r="D11" s="17">
        <f>+[1]PAT!D12</f>
        <v>112.99209999999999</v>
      </c>
      <c r="E11" s="17">
        <f>+[1]PAT!E12</f>
        <v>108.3356</v>
      </c>
      <c r="F11" s="17">
        <f>+[1]PAT!F12</f>
        <v>124.7449</v>
      </c>
      <c r="G11" s="17">
        <f>+[1]PAT!G12</f>
        <v>107.8202</v>
      </c>
      <c r="H11" s="17">
        <f>+[1]PAT!H12</f>
        <v>114.4315</v>
      </c>
      <c r="I11" s="17">
        <f>+[1]PAT!I12</f>
        <v>108.9388</v>
      </c>
      <c r="J11" s="17">
        <f>+[1]PAT!J12</f>
        <v>116.2683</v>
      </c>
      <c r="K11" s="17">
        <f>+[1]PAT!K12</f>
        <v>115.30370000000001</v>
      </c>
      <c r="L11" s="17">
        <f>+[1]PAT!L12</f>
        <v>124.1271</v>
      </c>
      <c r="M11" s="17">
        <f>+[1]PAT!M12</f>
        <v>109.12649999999999</v>
      </c>
      <c r="N11" s="17">
        <f>+[1]PAT!N12</f>
        <v>111.9854</v>
      </c>
      <c r="O11" s="18">
        <f>+[1]PAT!R12</f>
        <v>107.4796</v>
      </c>
      <c r="P11" s="19">
        <f>+[1]PAT!S12</f>
        <v>110.6001</v>
      </c>
      <c r="Q11" s="20">
        <f>+[1]PAT!T12</f>
        <v>117.9284</v>
      </c>
      <c r="R11" s="18">
        <f t="shared" si="4"/>
        <v>111.66460499000002</v>
      </c>
      <c r="S11" s="19">
        <f t="shared" si="5"/>
        <v>109.41032837532059</v>
      </c>
      <c r="T11" s="19">
        <f t="shared" si="6"/>
        <v>110.20902791289592</v>
      </c>
      <c r="U11" s="19">
        <f t="shared" si="7"/>
        <v>110.39064091809776</v>
      </c>
      <c r="V11" s="19"/>
      <c r="W11" s="20">
        <f t="shared" si="8"/>
        <v>111.28026597441128</v>
      </c>
      <c r="X11" s="21"/>
      <c r="Y11" s="41">
        <f t="shared" si="9"/>
        <v>1.1000120373211297E-2</v>
      </c>
      <c r="Z11" s="24">
        <f t="shared" si="9"/>
        <v>3.0493812014615873E-3</v>
      </c>
      <c r="AA11" s="24">
        <f t="shared" si="9"/>
        <v>1.1472511536516183E-2</v>
      </c>
      <c r="AB11" s="24">
        <f t="shared" si="9"/>
        <v>1.2850466197524169E-2</v>
      </c>
      <c r="AC11" s="24">
        <f t="shared" si="9"/>
        <v>1.2519226476735534E-2</v>
      </c>
      <c r="AD11" s="24">
        <f t="shared" si="9"/>
        <v>1.8634303216505055E-2</v>
      </c>
      <c r="AE11" s="24">
        <f t="shared" si="9"/>
        <v>1.6669139525193444E-2</v>
      </c>
      <c r="AF11" s="24">
        <f t="shared" si="9"/>
        <v>8.0000592185738295E-3</v>
      </c>
      <c r="AG11" s="24">
        <f t="shared" si="9"/>
        <v>7.6028459758559208E-3</v>
      </c>
      <c r="AH11" s="24">
        <f t="shared" si="9"/>
        <v>2.4295364257236551E-2</v>
      </c>
      <c r="AI11" s="24">
        <f t="shared" si="9"/>
        <v>1.9364389541454141E-3</v>
      </c>
      <c r="AJ11" s="24">
        <f t="shared" si="9"/>
        <v>1.0434297904806877E-2</v>
      </c>
      <c r="AK11" s="24">
        <f t="shared" si="9"/>
        <v>1.9388196312428496E-2</v>
      </c>
      <c r="AL11" s="24">
        <f t="shared" si="9"/>
        <v>1.5487348271512325E-3</v>
      </c>
      <c r="AM11" s="24">
        <f t="shared" si="9"/>
        <v>1.2999538380374487E-2</v>
      </c>
      <c r="AN11" s="24">
        <f t="shared" si="9"/>
        <v>9.0346317568290591E-3</v>
      </c>
      <c r="AO11" s="24">
        <f t="shared" si="10"/>
        <v>1.0624884839412152E-2</v>
      </c>
      <c r="AP11" s="24">
        <f t="shared" si="10"/>
        <v>1.0827467622369413E-2</v>
      </c>
      <c r="AQ11" s="24">
        <f t="shared" si="10"/>
        <v>1.6750996285026742E-2</v>
      </c>
      <c r="AR11" s="24">
        <f t="shared" si="10"/>
        <v>1.7806240507320048E-2</v>
      </c>
      <c r="AS11" s="24" t="e">
        <f t="shared" si="10"/>
        <v>#DIV/0!</v>
      </c>
      <c r="AT11" s="24">
        <f t="shared" si="10"/>
        <v>1.3967391551584774E-2</v>
      </c>
      <c r="AU11" s="21"/>
      <c r="BR11" s="21"/>
      <c r="BS11" s="35">
        <f t="shared" si="11"/>
        <v>42887</v>
      </c>
      <c r="BT11" s="24">
        <f t="shared" si="15"/>
        <v>8.1453592506810872E-4</v>
      </c>
      <c r="BU11" s="24">
        <f t="shared" si="12"/>
        <v>4.059744935500767E-4</v>
      </c>
      <c r="BV11" s="24">
        <f t="shared" si="12"/>
        <v>1.5948174354713581E-3</v>
      </c>
      <c r="BW11" s="24">
        <f t="shared" si="12"/>
        <v>1.4043430292597415E-3</v>
      </c>
      <c r="BX11" s="24">
        <f t="shared" si="12"/>
        <v>1.1692691716965434E-3</v>
      </c>
      <c r="BY11" s="24">
        <f t="shared" si="12"/>
        <v>8.4054803298406881E-4</v>
      </c>
      <c r="BZ11" s="24">
        <f t="shared" si="12"/>
        <v>1.0501369810941602E-3</v>
      </c>
      <c r="CA11" s="24">
        <f t="shared" si="12"/>
        <v>2.5328940163653004E-4</v>
      </c>
      <c r="CB11" s="24">
        <f t="shared" si="12"/>
        <v>1.9232718524894248E-3</v>
      </c>
      <c r="CC11" s="24">
        <f t="shared" si="12"/>
        <v>4.537898102718917E-5</v>
      </c>
      <c r="CD11" s="24">
        <f t="shared" si="12"/>
        <v>5.1811634930676428E-4</v>
      </c>
      <c r="CE11" s="24">
        <f t="shared" si="12"/>
        <v>6.0529497319659431E-4</v>
      </c>
      <c r="CF11" s="24">
        <f t="shared" si="14"/>
        <v>1.0624976626780558E-2</v>
      </c>
    </row>
    <row r="12" spans="1:99" x14ac:dyDescent="0.25">
      <c r="A12" s="31">
        <f>+[1]PAT!A13</f>
        <v>42917</v>
      </c>
      <c r="B12" s="17">
        <f>+[1]PAT!B13</f>
        <v>113.3785</v>
      </c>
      <c r="C12" s="17">
        <f>+[1]PAT!C13</f>
        <v>108.7052</v>
      </c>
      <c r="D12" s="17">
        <f>+[1]PAT!D13</f>
        <v>115.8682</v>
      </c>
      <c r="E12" s="17">
        <f>+[1]PAT!E13</f>
        <v>108.0861</v>
      </c>
      <c r="F12" s="17">
        <f>+[1]PAT!F13</f>
        <v>127.5967</v>
      </c>
      <c r="G12" s="17">
        <f>+[1]PAT!G13</f>
        <v>109.7282</v>
      </c>
      <c r="H12" s="17">
        <f>+[1]PAT!H13</f>
        <v>117.2278</v>
      </c>
      <c r="I12" s="17">
        <f>+[1]PAT!I13</f>
        <v>112.1956</v>
      </c>
      <c r="J12" s="17">
        <f>+[1]PAT!J13</f>
        <v>117.01949999999999</v>
      </c>
      <c r="K12" s="17">
        <f>+[1]PAT!K13</f>
        <v>118.23480000000001</v>
      </c>
      <c r="L12" s="17">
        <f>+[1]PAT!L13</f>
        <v>124.9513</v>
      </c>
      <c r="M12" s="17">
        <f>+[1]PAT!M13</f>
        <v>112.1018</v>
      </c>
      <c r="N12" s="17">
        <f>+[1]PAT!N13</f>
        <v>112.7634</v>
      </c>
      <c r="O12" s="18">
        <f>+[1]PAT!R13</f>
        <v>107.93219999999999</v>
      </c>
      <c r="P12" s="19">
        <f>+[1]PAT!S13</f>
        <v>112.0685</v>
      </c>
      <c r="Q12" s="20">
        <f>+[1]PAT!T13</f>
        <v>121.167</v>
      </c>
      <c r="R12" s="18">
        <f t="shared" si="4"/>
        <v>113.3795025</v>
      </c>
      <c r="S12" s="19">
        <f t="shared" si="5"/>
        <v>110.6342504751848</v>
      </c>
      <c r="T12" s="19">
        <f t="shared" si="6"/>
        <v>111.61261674208146</v>
      </c>
      <c r="U12" s="19">
        <f t="shared" si="7"/>
        <v>111.53054768824306</v>
      </c>
      <c r="V12" s="19"/>
      <c r="W12" s="20">
        <f t="shared" si="8"/>
        <v>113.06374871129245</v>
      </c>
      <c r="X12" s="21"/>
      <c r="Y12" s="41">
        <f t="shared" si="9"/>
        <v>1.4980515661326077E-2</v>
      </c>
      <c r="Z12" s="24">
        <f t="shared" si="9"/>
        <v>7.2412269038220067E-3</v>
      </c>
      <c r="AA12" s="24">
        <f t="shared" si="9"/>
        <v>2.5453991916249086E-2</v>
      </c>
      <c r="AB12" s="24">
        <f t="shared" si="9"/>
        <v>-2.3030287366294644E-3</v>
      </c>
      <c r="AC12" s="24">
        <f t="shared" si="9"/>
        <v>2.2861054840718875E-2</v>
      </c>
      <c r="AD12" s="24">
        <f t="shared" si="9"/>
        <v>1.7696127441796605E-2</v>
      </c>
      <c r="AE12" s="24">
        <f t="shared" si="9"/>
        <v>2.4436453249323753E-2</v>
      </c>
      <c r="AF12" s="24">
        <f t="shared" si="9"/>
        <v>2.9895684549490209E-2</v>
      </c>
      <c r="AG12" s="24">
        <f t="shared" si="9"/>
        <v>6.4609184102630834E-3</v>
      </c>
      <c r="AH12" s="24">
        <f t="shared" si="9"/>
        <v>2.5420693351557722E-2</v>
      </c>
      <c r="AI12" s="24">
        <f t="shared" si="9"/>
        <v>6.639968226116677E-3</v>
      </c>
      <c r="AJ12" s="24">
        <f t="shared" si="9"/>
        <v>2.7264688228798795E-2</v>
      </c>
      <c r="AK12" s="24">
        <f t="shared" si="9"/>
        <v>6.9473342060661913E-3</v>
      </c>
      <c r="AL12" s="24">
        <f t="shared" si="9"/>
        <v>4.2110316748480425E-3</v>
      </c>
      <c r="AM12" s="24">
        <f t="shared" si="9"/>
        <v>1.3276660690180186E-2</v>
      </c>
      <c r="AN12" s="24">
        <f t="shared" si="9"/>
        <v>2.7462426353618064E-2</v>
      </c>
      <c r="AO12" s="24">
        <f t="shared" si="10"/>
        <v>1.5357574677791197E-2</v>
      </c>
      <c r="AP12" s="24">
        <f t="shared" si="10"/>
        <v>1.1186531637723318E-2</v>
      </c>
      <c r="AQ12" s="24">
        <f t="shared" si="10"/>
        <v>1.2735697390370504E-2</v>
      </c>
      <c r="AR12" s="24">
        <f t="shared" si="10"/>
        <v>1.032611787253801E-2</v>
      </c>
      <c r="AS12" s="24" t="e">
        <f t="shared" si="10"/>
        <v>#DIV/0!</v>
      </c>
      <c r="AT12" s="24">
        <f t="shared" si="10"/>
        <v>1.6026945310242846E-2</v>
      </c>
      <c r="AU12" s="21"/>
      <c r="BR12" s="21"/>
      <c r="BS12" s="35">
        <f t="shared" si="11"/>
        <v>42917</v>
      </c>
      <c r="BT12" s="24">
        <f t="shared" si="15"/>
        <v>1.9190301069512696E-3</v>
      </c>
      <c r="BU12" s="24">
        <f t="shared" si="12"/>
        <v>9.0115402072063217E-4</v>
      </c>
      <c r="BV12" s="24">
        <f t="shared" si="12"/>
        <v>-2.8634234247137952E-4</v>
      </c>
      <c r="BW12" s="24">
        <f t="shared" si="12"/>
        <v>2.568289899028779E-3</v>
      </c>
      <c r="BX12" s="24">
        <f t="shared" si="12"/>
        <v>1.1187850868044529E-3</v>
      </c>
      <c r="BY12" s="24">
        <f t="shared" si="12"/>
        <v>1.2391273988385501E-3</v>
      </c>
      <c r="BZ12" s="24">
        <f t="shared" si="12"/>
        <v>3.9126464234846914E-3</v>
      </c>
      <c r="CA12" s="24">
        <f t="shared" si="12"/>
        <v>2.1452270308159528E-4</v>
      </c>
      <c r="CB12" s="24">
        <f t="shared" si="12"/>
        <v>2.0388189079997249E-3</v>
      </c>
      <c r="CC12" s="24">
        <f t="shared" si="12"/>
        <v>1.5420764137000098E-4</v>
      </c>
      <c r="CD12" s="24">
        <f t="shared" si="12"/>
        <v>1.3530737629705377E-3</v>
      </c>
      <c r="CE12" s="24">
        <f t="shared" si="12"/>
        <v>2.18693685427077E-4</v>
      </c>
      <c r="CF12" s="24">
        <f t="shared" si="14"/>
        <v>1.5352007294205931E-2</v>
      </c>
    </row>
    <row r="13" spans="1:99" x14ac:dyDescent="0.25">
      <c r="A13" s="31">
        <f>+[1]PAT!A14</f>
        <v>42948</v>
      </c>
      <c r="B13" s="17">
        <f>+[1]PAT!B14</f>
        <v>115.3036</v>
      </c>
      <c r="C13" s="17">
        <f>+[1]PAT!C14</f>
        <v>110.5112</v>
      </c>
      <c r="D13" s="17">
        <f>+[1]PAT!D14</f>
        <v>117.2341</v>
      </c>
      <c r="E13" s="17">
        <f>+[1]PAT!E14</f>
        <v>110.2047</v>
      </c>
      <c r="F13" s="17">
        <f>+[1]PAT!F14</f>
        <v>131.12139999999999</v>
      </c>
      <c r="G13" s="17">
        <f>+[1]PAT!G14</f>
        <v>110.71259999999999</v>
      </c>
      <c r="H13" s="17">
        <f>+[1]PAT!H14</f>
        <v>119.4044</v>
      </c>
      <c r="I13" s="17">
        <f>+[1]PAT!I14</f>
        <v>113.94240000000001</v>
      </c>
      <c r="J13" s="17">
        <f>+[1]PAT!J14</f>
        <v>119.05329999999999</v>
      </c>
      <c r="K13" s="17">
        <f>+[1]PAT!K14</f>
        <v>119.7007</v>
      </c>
      <c r="L13" s="17">
        <f>+[1]PAT!L14</f>
        <v>126.1421</v>
      </c>
      <c r="M13" s="17">
        <f>+[1]PAT!M14</f>
        <v>113.6027</v>
      </c>
      <c r="N13" s="17">
        <f>+[1]PAT!N14</f>
        <v>114.96769999999999</v>
      </c>
      <c r="O13" s="18">
        <f>+[1]PAT!R14</f>
        <v>108.7748</v>
      </c>
      <c r="P13" s="19">
        <f>+[1]PAT!S14</f>
        <v>113.9473</v>
      </c>
      <c r="Q13" s="20">
        <f>+[1]PAT!T14</f>
        <v>123.91679999999999</v>
      </c>
      <c r="R13" s="18">
        <f t="shared" si="4"/>
        <v>115.30465170999999</v>
      </c>
      <c r="S13" s="19">
        <f t="shared" si="5"/>
        <v>112.35190953386638</v>
      </c>
      <c r="T13" s="19">
        <f t="shared" si="6"/>
        <v>113.29656439479639</v>
      </c>
      <c r="U13" s="19">
        <f t="shared" si="7"/>
        <v>113.24520478863938</v>
      </c>
      <c r="V13" s="19"/>
      <c r="W13" s="20">
        <f t="shared" si="8"/>
        <v>114.82738002966808</v>
      </c>
      <c r="X13" s="21"/>
      <c r="Y13" s="41">
        <f t="shared" si="9"/>
        <v>1.697940967643774E-2</v>
      </c>
      <c r="Z13" s="24">
        <f t="shared" si="9"/>
        <v>1.6613740649021436E-2</v>
      </c>
      <c r="AA13" s="24">
        <f t="shared" si="9"/>
        <v>1.1788394054624174E-2</v>
      </c>
      <c r="AB13" s="24">
        <f t="shared" si="9"/>
        <v>1.960104028177545E-2</v>
      </c>
      <c r="AC13" s="24">
        <f t="shared" si="9"/>
        <v>2.7623755159812191E-2</v>
      </c>
      <c r="AD13" s="24">
        <f t="shared" si="9"/>
        <v>8.9712580722183244E-3</v>
      </c>
      <c r="AE13" s="24">
        <f t="shared" si="9"/>
        <v>1.8567268173590223E-2</v>
      </c>
      <c r="AF13" s="24">
        <f t="shared" si="9"/>
        <v>1.5569238009333741E-2</v>
      </c>
      <c r="AG13" s="24">
        <f t="shared" si="9"/>
        <v>1.7380009314686973E-2</v>
      </c>
      <c r="AH13" s="24">
        <f t="shared" si="9"/>
        <v>1.2398211017399241E-2</v>
      </c>
      <c r="AI13" s="24">
        <f t="shared" si="9"/>
        <v>9.5301129319982358E-3</v>
      </c>
      <c r="AJ13" s="24">
        <f t="shared" si="9"/>
        <v>1.3388723463851671E-2</v>
      </c>
      <c r="AK13" s="24">
        <f t="shared" si="9"/>
        <v>1.9548009371834985E-2</v>
      </c>
      <c r="AL13" s="24">
        <f t="shared" si="9"/>
        <v>7.8067527577498907E-3</v>
      </c>
      <c r="AM13" s="24">
        <f t="shared" si="9"/>
        <v>1.6764746561255039E-2</v>
      </c>
      <c r="AN13" s="24">
        <f t="shared" si="9"/>
        <v>2.2694297952412734E-2</v>
      </c>
      <c r="AO13" s="24">
        <f t="shared" si="10"/>
        <v>1.6979693573800914E-2</v>
      </c>
      <c r="AP13" s="24">
        <f t="shared" si="10"/>
        <v>1.5525563298020906E-2</v>
      </c>
      <c r="AQ13" s="24">
        <f t="shared" si="10"/>
        <v>1.5087430990048833E-2</v>
      </c>
      <c r="AR13" s="24">
        <f t="shared" si="10"/>
        <v>1.5373878600410285E-2</v>
      </c>
      <c r="AS13" s="24" t="e">
        <f t="shared" si="10"/>
        <v>#DIV/0!</v>
      </c>
      <c r="AT13" s="24">
        <f t="shared" si="10"/>
        <v>1.5598556906856631E-2</v>
      </c>
      <c r="AU13" s="21"/>
      <c r="BR13" s="21"/>
      <c r="BS13" s="35">
        <f t="shared" si="11"/>
        <v>42948</v>
      </c>
      <c r="BT13" s="24">
        <f t="shared" si="15"/>
        <v>4.3693098779750946E-3</v>
      </c>
      <c r="BU13" s="24">
        <f t="shared" si="12"/>
        <v>4.2165401729604707E-4</v>
      </c>
      <c r="BV13" s="24">
        <f t="shared" si="12"/>
        <v>2.395555771155908E-3</v>
      </c>
      <c r="BW13" s="24">
        <f t="shared" si="12"/>
        <v>3.1274432101324285E-3</v>
      </c>
      <c r="BX13" s="24">
        <f t="shared" si="12"/>
        <v>5.6869865097879753E-4</v>
      </c>
      <c r="BY13" s="24">
        <f t="shared" si="12"/>
        <v>9.5028334296184621E-4</v>
      </c>
      <c r="BZ13" s="24">
        <f t="shared" si="12"/>
        <v>2.0675927093761252E-3</v>
      </c>
      <c r="CA13" s="24">
        <f t="shared" si="12"/>
        <v>5.7222683312973773E-4</v>
      </c>
      <c r="CB13" s="24">
        <f t="shared" si="12"/>
        <v>1.0046034301035847E-3</v>
      </c>
      <c r="CC13" s="24">
        <f t="shared" si="12"/>
        <v>2.1951004820137778E-4</v>
      </c>
      <c r="CD13" s="24">
        <f t="shared" si="12"/>
        <v>6.7248834655600552E-4</v>
      </c>
      <c r="CE13" s="24">
        <f t="shared" si="12"/>
        <v>6.1047747147827548E-4</v>
      </c>
      <c r="CF13" s="24">
        <f t="shared" si="14"/>
        <v>1.6979843709345226E-2</v>
      </c>
    </row>
    <row r="14" spans="1:99" x14ac:dyDescent="0.25">
      <c r="A14" s="31">
        <f>+[1]PAT!A15</f>
        <v>42979</v>
      </c>
      <c r="B14" s="17">
        <f>+[1]PAT!B15</f>
        <v>116.7945</v>
      </c>
      <c r="C14" s="17">
        <f>+[1]PAT!C15</f>
        <v>112.3235</v>
      </c>
      <c r="D14" s="17">
        <f>+[1]PAT!D15</f>
        <v>117.6412</v>
      </c>
      <c r="E14" s="17">
        <f>+[1]PAT!E15</f>
        <v>110.1829</v>
      </c>
      <c r="F14" s="17">
        <f>+[1]PAT!F15</f>
        <v>133.0531</v>
      </c>
      <c r="G14" s="17">
        <f>+[1]PAT!G15</f>
        <v>111.2591</v>
      </c>
      <c r="H14" s="17">
        <f>+[1]PAT!H15</f>
        <v>123.40309999999999</v>
      </c>
      <c r="I14" s="17">
        <f>+[1]PAT!I15</f>
        <v>115.474</v>
      </c>
      <c r="J14" s="17">
        <f>+[1]PAT!J15</f>
        <v>120.0112</v>
      </c>
      <c r="K14" s="17">
        <f>+[1]PAT!K15</f>
        <v>121.4033</v>
      </c>
      <c r="L14" s="17">
        <f>+[1]PAT!L15</f>
        <v>128.8272</v>
      </c>
      <c r="M14" s="17">
        <f>+[1]PAT!M15</f>
        <v>114.9091</v>
      </c>
      <c r="N14" s="17">
        <f>+[1]PAT!N15</f>
        <v>116.989</v>
      </c>
      <c r="O14" s="18">
        <f>+[1]PAT!R15</f>
        <v>109.91500000000001</v>
      </c>
      <c r="P14" s="19">
        <f>+[1]PAT!S15</f>
        <v>115.5547</v>
      </c>
      <c r="Q14" s="20">
        <f>+[1]PAT!T15</f>
        <v>125.23090000000001</v>
      </c>
      <c r="R14" s="18">
        <f t="shared" si="4"/>
        <v>116.79562204</v>
      </c>
      <c r="S14" s="19">
        <f t="shared" si="5"/>
        <v>113.56851737818678</v>
      </c>
      <c r="T14" s="19">
        <f t="shared" si="6"/>
        <v>114.13119943438913</v>
      </c>
      <c r="U14" s="19">
        <f t="shared" si="7"/>
        <v>114.000692998679</v>
      </c>
      <c r="V14" s="19"/>
      <c r="W14" s="20">
        <f t="shared" si="8"/>
        <v>116.1604299091415</v>
      </c>
      <c r="X14" s="21"/>
      <c r="Y14" s="41">
        <f t="shared" si="9"/>
        <v>1.2930212066232016E-2</v>
      </c>
      <c r="Z14" s="24">
        <f t="shared" si="9"/>
        <v>1.6399242791680813E-2</v>
      </c>
      <c r="AA14" s="24">
        <f t="shared" si="9"/>
        <v>3.4725391332386391E-3</v>
      </c>
      <c r="AB14" s="24">
        <f t="shared" si="9"/>
        <v>-1.9781370486016137E-4</v>
      </c>
      <c r="AC14" s="24">
        <f t="shared" si="9"/>
        <v>1.4732148985596494E-2</v>
      </c>
      <c r="AD14" s="24">
        <f t="shared" si="9"/>
        <v>4.9362041899476683E-3</v>
      </c>
      <c r="AE14" s="24">
        <f t="shared" si="9"/>
        <v>3.3488715658719359E-2</v>
      </c>
      <c r="AF14" s="24">
        <f t="shared" si="9"/>
        <v>1.3441879405734714E-2</v>
      </c>
      <c r="AG14" s="24">
        <f t="shared" si="9"/>
        <v>8.0459760460231955E-3</v>
      </c>
      <c r="AH14" s="24">
        <f t="shared" si="9"/>
        <v>1.4223809885823613E-2</v>
      </c>
      <c r="AI14" s="24">
        <f t="shared" si="9"/>
        <v>2.128631123153979E-2</v>
      </c>
      <c r="AJ14" s="24">
        <f t="shared" si="9"/>
        <v>1.1499726679031319E-2</v>
      </c>
      <c r="AK14" s="24">
        <f t="shared" si="9"/>
        <v>1.7581459836110591E-2</v>
      </c>
      <c r="AL14" s="24">
        <f t="shared" si="9"/>
        <v>1.0482207275950062E-2</v>
      </c>
      <c r="AM14" s="24">
        <f t="shared" si="9"/>
        <v>1.4106521172506881E-2</v>
      </c>
      <c r="AN14" s="24">
        <f t="shared" si="9"/>
        <v>1.0604696054126617E-2</v>
      </c>
      <c r="AO14" s="24">
        <f t="shared" si="10"/>
        <v>1.2930704077316113E-2</v>
      </c>
      <c r="AP14" s="24">
        <f t="shared" si="10"/>
        <v>1.0828546211345769E-2</v>
      </c>
      <c r="AQ14" s="24">
        <f t="shared" si="10"/>
        <v>7.3668168496650033E-3</v>
      </c>
      <c r="AR14" s="24">
        <f t="shared" si="10"/>
        <v>6.6712600454001958E-3</v>
      </c>
      <c r="AS14" s="24" t="e">
        <f t="shared" si="10"/>
        <v>#DIV/0!</v>
      </c>
      <c r="AT14" s="24">
        <f t="shared" si="10"/>
        <v>1.1609163939201528E-2</v>
      </c>
      <c r="AU14" s="21"/>
      <c r="BR14" s="21"/>
      <c r="BS14" s="35">
        <f t="shared" si="11"/>
        <v>42979</v>
      </c>
      <c r="BT14" s="24">
        <f t="shared" si="15"/>
        <v>4.3113475208059263E-3</v>
      </c>
      <c r="BU14" s="24">
        <f t="shared" si="12"/>
        <v>1.235737652597143E-4</v>
      </c>
      <c r="BV14" s="24">
        <f t="shared" si="12"/>
        <v>-2.4238271831927736E-5</v>
      </c>
      <c r="BW14" s="24">
        <f t="shared" si="12"/>
        <v>1.6853681931873821E-3</v>
      </c>
      <c r="BX14" s="24">
        <f t="shared" si="12"/>
        <v>3.1044780908835961E-4</v>
      </c>
      <c r="BY14" s="24">
        <f t="shared" si="12"/>
        <v>1.7166476155124383E-3</v>
      </c>
      <c r="BZ14" s="24">
        <f t="shared" si="12"/>
        <v>1.7826045327292441E-3</v>
      </c>
      <c r="CA14" s="24">
        <f t="shared" si="12"/>
        <v>2.6501349480849071E-4</v>
      </c>
      <c r="CB14" s="24">
        <f t="shared" si="12"/>
        <v>1.1473364231472417E-3</v>
      </c>
      <c r="CC14" s="24">
        <f t="shared" si="12"/>
        <v>4.8670284362327035E-4</v>
      </c>
      <c r="CD14" s="24">
        <f t="shared" si="12"/>
        <v>5.755684991622102E-4</v>
      </c>
      <c r="CE14" s="24">
        <f t="shared" si="12"/>
        <v>5.5044959567611363E-4</v>
      </c>
      <c r="CF14" s="24">
        <f t="shared" si="14"/>
        <v>1.2930822021168464E-2</v>
      </c>
    </row>
    <row r="15" spans="1:99" x14ac:dyDescent="0.25">
      <c r="A15" s="31">
        <f>+[1]PAT!A16</f>
        <v>43009</v>
      </c>
      <c r="B15" s="17">
        <f>+[1]PAT!B16</f>
        <v>118.7072</v>
      </c>
      <c r="C15" s="17">
        <f>+[1]PAT!C16</f>
        <v>114.19499999999999</v>
      </c>
      <c r="D15" s="17">
        <f>+[1]PAT!D16</f>
        <v>120.48569999999999</v>
      </c>
      <c r="E15" s="17">
        <f>+[1]PAT!E16</f>
        <v>111.37269999999999</v>
      </c>
      <c r="F15" s="17">
        <f>+[1]PAT!F16</f>
        <v>136.42609999999999</v>
      </c>
      <c r="G15" s="17">
        <f>+[1]PAT!G16</f>
        <v>112.0466</v>
      </c>
      <c r="H15" s="17">
        <f>+[1]PAT!H16</f>
        <v>124.5727</v>
      </c>
      <c r="I15" s="17">
        <f>+[1]PAT!I16</f>
        <v>117.1844</v>
      </c>
      <c r="J15" s="17">
        <f>+[1]PAT!J16</f>
        <v>127.3895</v>
      </c>
      <c r="K15" s="17">
        <f>+[1]PAT!K16</f>
        <v>122.69759999999999</v>
      </c>
      <c r="L15" s="17">
        <f>+[1]PAT!L16</f>
        <v>129.21879999999999</v>
      </c>
      <c r="M15" s="17">
        <f>+[1]PAT!M16</f>
        <v>117.1003</v>
      </c>
      <c r="N15" s="17">
        <f>+[1]PAT!N16</f>
        <v>117.4246</v>
      </c>
      <c r="O15" s="18">
        <f>+[1]PAT!R16</f>
        <v>112.22669999999999</v>
      </c>
      <c r="P15" s="19">
        <f>+[1]PAT!S16</f>
        <v>116.9633</v>
      </c>
      <c r="Q15" s="20">
        <f>+[1]PAT!T16</f>
        <v>128.59979999999999</v>
      </c>
      <c r="R15" s="18">
        <f t="shared" si="4"/>
        <v>118.70851040000001</v>
      </c>
      <c r="S15" s="19">
        <f t="shared" si="5"/>
        <v>115.14127566752153</v>
      </c>
      <c r="T15" s="19">
        <f t="shared" si="6"/>
        <v>115.34633382352941</v>
      </c>
      <c r="U15" s="19">
        <f t="shared" si="7"/>
        <v>115.0520752972259</v>
      </c>
      <c r="V15" s="19"/>
      <c r="W15" s="20">
        <f t="shared" si="8"/>
        <v>117.7353263489709</v>
      </c>
      <c r="X15" s="21"/>
      <c r="Y15" s="41">
        <f t="shared" si="9"/>
        <v>1.6376627324060644E-2</v>
      </c>
      <c r="Z15" s="24">
        <f t="shared" si="9"/>
        <v>1.6661695905131113E-2</v>
      </c>
      <c r="AA15" s="24">
        <f t="shared" si="9"/>
        <v>2.4179454136815881E-2</v>
      </c>
      <c r="AB15" s="24">
        <f t="shared" si="9"/>
        <v>1.0798408827503936E-2</v>
      </c>
      <c r="AC15" s="24">
        <f t="shared" si="9"/>
        <v>2.5350781003975031E-2</v>
      </c>
      <c r="AD15" s="24">
        <f t="shared" si="9"/>
        <v>7.0780727149508671E-3</v>
      </c>
      <c r="AE15" s="24">
        <f t="shared" si="9"/>
        <v>9.4778818360317096E-3</v>
      </c>
      <c r="AF15" s="24">
        <f t="shared" si="9"/>
        <v>1.4811992309957223E-2</v>
      </c>
      <c r="AG15" s="24">
        <f t="shared" si="9"/>
        <v>6.1480095191115414E-2</v>
      </c>
      <c r="AH15" s="24">
        <f t="shared" si="9"/>
        <v>1.066115995199457E-2</v>
      </c>
      <c r="AI15" s="24">
        <f t="shared" si="9"/>
        <v>3.0397307400920059E-3</v>
      </c>
      <c r="AJ15" s="24">
        <f t="shared" si="9"/>
        <v>1.9068985833149865E-2</v>
      </c>
      <c r="AK15" s="24">
        <f t="shared" si="9"/>
        <v>3.7234269888621885E-3</v>
      </c>
      <c r="AL15" s="24">
        <f t="shared" si="9"/>
        <v>2.1031706318518806E-2</v>
      </c>
      <c r="AM15" s="24">
        <f t="shared" si="9"/>
        <v>1.2189897944436812E-2</v>
      </c>
      <c r="AN15" s="24">
        <f t="shared" si="9"/>
        <v>2.6901507535280755E-2</v>
      </c>
      <c r="AO15" s="24">
        <f t="shared" si="10"/>
        <v>1.6378082727663168E-2</v>
      </c>
      <c r="AP15" s="24">
        <f t="shared" si="10"/>
        <v>1.3848541177106322E-2</v>
      </c>
      <c r="AQ15" s="24">
        <f t="shared" si="10"/>
        <v>1.0646820458930062E-2</v>
      </c>
      <c r="AR15" s="24">
        <f t="shared" si="10"/>
        <v>9.2225956780724871E-3</v>
      </c>
      <c r="AS15" s="24" t="e">
        <f t="shared" si="10"/>
        <v>#DIV/0!</v>
      </c>
      <c r="AT15" s="24">
        <f t="shared" si="10"/>
        <v>1.3557942589066396E-2</v>
      </c>
      <c r="AU15" s="21"/>
      <c r="BR15" s="21"/>
      <c r="BS15" s="35">
        <f t="shared" si="11"/>
        <v>43009</v>
      </c>
      <c r="BT15" s="24">
        <f t="shared" si="15"/>
        <v>4.3953478117548283E-3</v>
      </c>
      <c r="BU15" s="24">
        <f t="shared" si="12"/>
        <v>8.5241599561623087E-4</v>
      </c>
      <c r="BV15" s="24">
        <f t="shared" si="12"/>
        <v>1.3059892375068935E-3</v>
      </c>
      <c r="BW15" s="24">
        <f t="shared" si="12"/>
        <v>2.9053063286370419E-3</v>
      </c>
      <c r="BX15" s="24">
        <f t="shared" si="12"/>
        <v>4.4164108755120857E-4</v>
      </c>
      <c r="BY15" s="24">
        <f t="shared" si="12"/>
        <v>4.9570142429652194E-4</v>
      </c>
      <c r="BZ15" s="24">
        <f t="shared" si="12"/>
        <v>1.9652952835963943E-3</v>
      </c>
      <c r="CA15" s="24">
        <f t="shared" si="12"/>
        <v>2.0152299123674475E-3</v>
      </c>
      <c r="CB15" s="24">
        <f t="shared" si="12"/>
        <v>8.6106032390223378E-4</v>
      </c>
      <c r="CC15" s="24">
        <f t="shared" si="12"/>
        <v>7.0075560064897206E-5</v>
      </c>
      <c r="CD15" s="24">
        <f t="shared" si="12"/>
        <v>9.5306679680978517E-4</v>
      </c>
      <c r="CE15" s="24">
        <f t="shared" si="12"/>
        <v>1.1711030913270576E-4</v>
      </c>
      <c r="CF15" s="24">
        <f t="shared" si="14"/>
        <v>1.6378240071236189E-2</v>
      </c>
    </row>
    <row r="16" spans="1:99" x14ac:dyDescent="0.25">
      <c r="A16" s="31">
        <f>+[1]PAT!A17</f>
        <v>43040</v>
      </c>
      <c r="B16" s="17">
        <f>+[1]PAT!B17</f>
        <v>120.4376</v>
      </c>
      <c r="C16" s="17">
        <f>+[1]PAT!C17</f>
        <v>115.73699999999999</v>
      </c>
      <c r="D16" s="17">
        <f>+[1]PAT!D17</f>
        <v>121.74469999999999</v>
      </c>
      <c r="E16" s="17">
        <f>+[1]PAT!E17</f>
        <v>113.1277</v>
      </c>
      <c r="F16" s="17">
        <f>+[1]PAT!F17</f>
        <v>137.5471</v>
      </c>
      <c r="G16" s="17">
        <f>+[1]PAT!G17</f>
        <v>112.8317</v>
      </c>
      <c r="H16" s="17">
        <f>+[1]PAT!H17</f>
        <v>126.44410000000001</v>
      </c>
      <c r="I16" s="17">
        <f>+[1]PAT!I17</f>
        <v>121.2482</v>
      </c>
      <c r="J16" s="17">
        <f>+[1]PAT!J17</f>
        <v>128.52950000000001</v>
      </c>
      <c r="K16" s="17">
        <f>+[1]PAT!K17</f>
        <v>123.71680000000001</v>
      </c>
      <c r="L16" s="17">
        <f>+[1]PAT!L17</f>
        <v>129.28</v>
      </c>
      <c r="M16" s="17">
        <f>+[1]PAT!M17</f>
        <v>118.6553</v>
      </c>
      <c r="N16" s="17">
        <f>+[1]PAT!N17</f>
        <v>118.70650000000001</v>
      </c>
      <c r="O16" s="18">
        <f>+[1]PAT!R17</f>
        <v>113.99160000000001</v>
      </c>
      <c r="P16" s="19">
        <f>+[1]PAT!S17</f>
        <v>118.4409</v>
      </c>
      <c r="Q16" s="20">
        <f>+[1]PAT!T17</f>
        <v>131.16300000000001</v>
      </c>
      <c r="R16" s="18">
        <f t="shared" si="4"/>
        <v>120.43881249000002</v>
      </c>
      <c r="S16" s="19">
        <f t="shared" si="5"/>
        <v>116.5621357519988</v>
      </c>
      <c r="T16" s="19">
        <f t="shared" si="6"/>
        <v>116.68924261877828</v>
      </c>
      <c r="U16" s="19">
        <f t="shared" si="7"/>
        <v>116.35940208058125</v>
      </c>
      <c r="V16" s="19"/>
      <c r="W16" s="20">
        <f t="shared" si="8"/>
        <v>119.72216093083628</v>
      </c>
      <c r="X16" s="21"/>
      <c r="Y16" s="41">
        <f t="shared" si="9"/>
        <v>1.4577043346991614E-2</v>
      </c>
      <c r="Z16" s="24">
        <f t="shared" si="9"/>
        <v>1.3503218179429899E-2</v>
      </c>
      <c r="AA16" s="24">
        <f t="shared" si="9"/>
        <v>1.0449372830136694E-2</v>
      </c>
      <c r="AB16" s="24">
        <f t="shared" si="9"/>
        <v>1.5757901173267808E-2</v>
      </c>
      <c r="AC16" s="24">
        <f t="shared" si="9"/>
        <v>8.2169027774010583E-3</v>
      </c>
      <c r="AD16" s="24">
        <f t="shared" si="9"/>
        <v>7.00690605515919E-3</v>
      </c>
      <c r="AE16" s="24">
        <f t="shared" si="9"/>
        <v>1.5022553095501712E-2</v>
      </c>
      <c r="AF16" s="24">
        <f t="shared" si="9"/>
        <v>3.4678677366611899E-2</v>
      </c>
      <c r="AG16" s="24">
        <f t="shared" si="9"/>
        <v>8.9489322118385672E-3</v>
      </c>
      <c r="AH16" s="24">
        <f t="shared" si="9"/>
        <v>8.3066009441099542E-3</v>
      </c>
      <c r="AI16" s="24">
        <f t="shared" si="9"/>
        <v>4.7361529436895644E-4</v>
      </c>
      <c r="AJ16" s="24">
        <f t="shared" si="9"/>
        <v>1.3279214485359958E-2</v>
      </c>
      <c r="AK16" s="24">
        <f t="shared" si="9"/>
        <v>1.0916792563057554E-2</v>
      </c>
      <c r="AL16" s="24">
        <f t="shared" si="9"/>
        <v>1.572620419205073E-2</v>
      </c>
      <c r="AM16" s="24">
        <f t="shared" si="9"/>
        <v>1.2633022495090351E-2</v>
      </c>
      <c r="AN16" s="24">
        <f t="shared" si="9"/>
        <v>1.9931601759878514E-2</v>
      </c>
      <c r="AO16" s="24">
        <f t="shared" si="10"/>
        <v>1.4576057640430129E-2</v>
      </c>
      <c r="AP16" s="24">
        <f t="shared" si="10"/>
        <v>1.2340145410409509E-2</v>
      </c>
      <c r="AQ16" s="24">
        <f t="shared" si="10"/>
        <v>1.1642405534131761E-2</v>
      </c>
      <c r="AR16" s="24">
        <f t="shared" si="10"/>
        <v>1.1362913532658947E-2</v>
      </c>
      <c r="AS16" s="24" t="e">
        <f t="shared" si="10"/>
        <v>#DIV/0!</v>
      </c>
      <c r="AT16" s="24">
        <f t="shared" si="10"/>
        <v>1.6875432747995633E-2</v>
      </c>
      <c r="AU16" s="21"/>
      <c r="BR16" s="21"/>
      <c r="BS16" s="35">
        <f t="shared" si="11"/>
        <v>43040</v>
      </c>
      <c r="BT16" s="24">
        <f t="shared" si="15"/>
        <v>3.5631419155704152E-3</v>
      </c>
      <c r="BU16" s="24">
        <f t="shared" si="12"/>
        <v>3.7120747519948255E-4</v>
      </c>
      <c r="BV16" s="24">
        <f t="shared" si="12"/>
        <v>1.8953441745740887E-3</v>
      </c>
      <c r="BW16" s="24">
        <f t="shared" si="12"/>
        <v>9.5000640230753428E-4</v>
      </c>
      <c r="BX16" s="24">
        <f t="shared" si="12"/>
        <v>4.3320076625512181E-4</v>
      </c>
      <c r="BY16" s="24">
        <f t="shared" si="12"/>
        <v>7.8035957380850039E-4</v>
      </c>
      <c r="BZ16" s="24">
        <f t="shared" si="12"/>
        <v>4.5941776067500543E-3</v>
      </c>
      <c r="CA16" s="24">
        <f t="shared" si="12"/>
        <v>3.063504151391025E-4</v>
      </c>
      <c r="CB16" s="24">
        <f t="shared" si="12"/>
        <v>6.6711909639854147E-4</v>
      </c>
      <c r="CC16" s="24">
        <f t="shared" si="12"/>
        <v>1.0775083566963807E-5</v>
      </c>
      <c r="CD16" s="24">
        <f t="shared" si="12"/>
        <v>6.6545247466033748E-4</v>
      </c>
      <c r="CE16" s="24">
        <f t="shared" si="12"/>
        <v>3.390835602221283E-4</v>
      </c>
      <c r="CF16" s="24">
        <f t="shared" si="14"/>
        <v>1.457621854445227E-2</v>
      </c>
    </row>
    <row r="17" spans="1:84" x14ac:dyDescent="0.25">
      <c r="A17" s="31">
        <f>+[1]PAT!A18</f>
        <v>43070</v>
      </c>
      <c r="B17" s="17">
        <f>+[1]PAT!B18</f>
        <v>123.4627</v>
      </c>
      <c r="C17" s="17">
        <f>+[1]PAT!C18</f>
        <v>116.9033</v>
      </c>
      <c r="D17" s="17">
        <f>+[1]PAT!D18</f>
        <v>122.46339999999999</v>
      </c>
      <c r="E17" s="17">
        <f>+[1]PAT!E18</f>
        <v>114.61409999999999</v>
      </c>
      <c r="F17" s="17">
        <f>+[1]PAT!F18</f>
        <v>148.78919999999999</v>
      </c>
      <c r="G17" s="17">
        <f>+[1]PAT!G18</f>
        <v>115.86709999999999</v>
      </c>
      <c r="H17" s="17">
        <f>+[1]PAT!H18</f>
        <v>128.14830000000001</v>
      </c>
      <c r="I17" s="17">
        <f>+[1]PAT!I18</f>
        <v>127.0849</v>
      </c>
      <c r="J17" s="17">
        <f>+[1]PAT!J18</f>
        <v>128.72909999999999</v>
      </c>
      <c r="K17" s="17">
        <f>+[1]PAT!K18</f>
        <v>124.5201</v>
      </c>
      <c r="L17" s="17">
        <f>+[1]PAT!L18</f>
        <v>129.2407</v>
      </c>
      <c r="M17" s="17">
        <f>+[1]PAT!M18</f>
        <v>121.7159</v>
      </c>
      <c r="N17" s="17">
        <f>+[1]PAT!N18</f>
        <v>120.89619999999999</v>
      </c>
      <c r="O17" s="18">
        <f>+[1]PAT!R18</f>
        <v>116.3013</v>
      </c>
      <c r="P17" s="19">
        <f>+[1]PAT!S18</f>
        <v>119.9773</v>
      </c>
      <c r="Q17" s="20">
        <f>+[1]PAT!T18</f>
        <v>139.65819999999999</v>
      </c>
      <c r="R17" s="18">
        <f t="shared" si="4"/>
        <v>123.4640539</v>
      </c>
      <c r="S17" s="19">
        <f t="shared" si="5"/>
        <v>118.10248458289335</v>
      </c>
      <c r="T17" s="19">
        <f t="shared" si="6"/>
        <v>118.60108269230768</v>
      </c>
      <c r="U17" s="19">
        <f t="shared" si="7"/>
        <v>118.0785175693527</v>
      </c>
      <c r="V17" s="19"/>
      <c r="W17" s="20">
        <f t="shared" si="8"/>
        <v>122.30650559985166</v>
      </c>
      <c r="X17" s="21"/>
      <c r="Y17" s="41">
        <f t="shared" si="9"/>
        <v>2.5117571256816795E-2</v>
      </c>
      <c r="Z17" s="24">
        <f t="shared" si="9"/>
        <v>1.0077157693736627E-2</v>
      </c>
      <c r="AA17" s="24">
        <f t="shared" si="9"/>
        <v>5.9033370651864203E-3</v>
      </c>
      <c r="AB17" s="24">
        <f t="shared" si="9"/>
        <v>1.3139133916803658E-2</v>
      </c>
      <c r="AC17" s="24">
        <f t="shared" si="9"/>
        <v>8.1732730097544781E-2</v>
      </c>
      <c r="AD17" s="24">
        <f t="shared" si="9"/>
        <v>2.6902014238906258E-2</v>
      </c>
      <c r="AE17" s="24">
        <f t="shared" si="9"/>
        <v>1.3477892602343555E-2</v>
      </c>
      <c r="AF17" s="24">
        <f t="shared" si="9"/>
        <v>4.8138446591372119E-2</v>
      </c>
      <c r="AG17" s="24">
        <f t="shared" si="9"/>
        <v>1.5529508789808855E-3</v>
      </c>
      <c r="AH17" s="24">
        <f t="shared" si="9"/>
        <v>6.4930551065012221E-3</v>
      </c>
      <c r="AI17" s="24">
        <f t="shared" si="9"/>
        <v>-3.0399133663361333E-4</v>
      </c>
      <c r="AJ17" s="24">
        <f t="shared" si="9"/>
        <v>2.5794043755314799E-2</v>
      </c>
      <c r="AK17" s="24">
        <f t="shared" si="9"/>
        <v>1.8446336131551222E-2</v>
      </c>
      <c r="AL17" s="24">
        <f t="shared" si="9"/>
        <v>2.0262019306685586E-2</v>
      </c>
      <c r="AM17" s="24">
        <f t="shared" si="9"/>
        <v>1.2971870358972293E-2</v>
      </c>
      <c r="AN17" s="24">
        <f t="shared" si="9"/>
        <v>6.4768265440711126E-2</v>
      </c>
      <c r="AO17" s="24">
        <f t="shared" si="10"/>
        <v>2.5118492514621504E-2</v>
      </c>
      <c r="AP17" s="24">
        <f t="shared" si="10"/>
        <v>1.3214830192986859E-2</v>
      </c>
      <c r="AQ17" s="24">
        <f t="shared" si="10"/>
        <v>1.6384030186701537E-2</v>
      </c>
      <c r="AR17" s="24">
        <f t="shared" si="10"/>
        <v>1.4774186340188677E-2</v>
      </c>
      <c r="AS17" s="24" t="e">
        <f t="shared" si="10"/>
        <v>#DIV/0!</v>
      </c>
      <c r="AT17" s="24">
        <f t="shared" si="10"/>
        <v>2.1586184620476123E-2</v>
      </c>
      <c r="AU17" s="21"/>
      <c r="AV17" s="24">
        <f t="shared" ref="AV17:BQ28" si="16">+B17/B5-1</f>
        <v>0.23462699999999992</v>
      </c>
      <c r="AW17" s="24">
        <f t="shared" si="16"/>
        <v>0.16903299999999999</v>
      </c>
      <c r="AX17" s="24">
        <f t="shared" si="16"/>
        <v>0.224634</v>
      </c>
      <c r="AY17" s="24">
        <f t="shared" si="16"/>
        <v>0.14614099999999985</v>
      </c>
      <c r="AZ17" s="24">
        <f t="shared" si="16"/>
        <v>0.48789199999999999</v>
      </c>
      <c r="BA17" s="24">
        <f t="shared" si="16"/>
        <v>0.15867100000000001</v>
      </c>
      <c r="BB17" s="24">
        <f t="shared" si="16"/>
        <v>0.28148300000000015</v>
      </c>
      <c r="BC17" s="24">
        <f t="shared" si="16"/>
        <v>0.27084900000000012</v>
      </c>
      <c r="BD17" s="24">
        <f t="shared" si="16"/>
        <v>0.28729099999999996</v>
      </c>
      <c r="BE17" s="24">
        <f t="shared" si="16"/>
        <v>0.245201</v>
      </c>
      <c r="BF17" s="24">
        <f t="shared" si="16"/>
        <v>0.29240700000000008</v>
      </c>
      <c r="BG17" s="24">
        <f t="shared" si="16"/>
        <v>0.2171590000000001</v>
      </c>
      <c r="BH17" s="24">
        <f t="shared" si="16"/>
        <v>0.20896199999999987</v>
      </c>
      <c r="BI17" s="24">
        <f t="shared" si="16"/>
        <v>0.16301300000000007</v>
      </c>
      <c r="BJ17" s="24">
        <f t="shared" si="16"/>
        <v>0.19977299999999998</v>
      </c>
      <c r="BK17" s="24">
        <f t="shared" si="16"/>
        <v>0.39658199999999999</v>
      </c>
      <c r="BL17" s="24">
        <f t="shared" si="16"/>
        <v>0.23464053899999993</v>
      </c>
      <c r="BM17" s="24">
        <f t="shared" si="16"/>
        <v>0.18102484582893363</v>
      </c>
      <c r="BN17" s="24">
        <f t="shared" si="16"/>
        <v>0.18601082692307691</v>
      </c>
      <c r="BO17" s="24">
        <f t="shared" si="16"/>
        <v>0.18078517569352703</v>
      </c>
      <c r="BP17" s="24" t="e">
        <f t="shared" si="16"/>
        <v>#DIV/0!</v>
      </c>
      <c r="BQ17" s="24">
        <f t="shared" si="16"/>
        <v>0.22306505599851656</v>
      </c>
      <c r="BR17" s="21"/>
      <c r="BS17" s="35">
        <f t="shared" si="11"/>
        <v>43070</v>
      </c>
      <c r="BT17" s="24">
        <f t="shared" si="15"/>
        <v>2.6562808458488198E-3</v>
      </c>
      <c r="BU17" s="24">
        <f t="shared" si="12"/>
        <v>2.0885919347446265E-4</v>
      </c>
      <c r="BV17" s="24">
        <f t="shared" si="12"/>
        <v>1.5822009073578234E-3</v>
      </c>
      <c r="BW17" s="24">
        <f t="shared" si="12"/>
        <v>9.3903835679223051E-3</v>
      </c>
      <c r="BX17" s="24">
        <f t="shared" si="12"/>
        <v>1.6508025732827598E-3</v>
      </c>
      <c r="BY17" s="24">
        <f t="shared" si="12"/>
        <v>7.0042827156967604E-4</v>
      </c>
      <c r="BZ17" s="24">
        <f t="shared" si="12"/>
        <v>6.5036594883989803E-3</v>
      </c>
      <c r="CA17" s="24">
        <f t="shared" si="12"/>
        <v>5.2867543026423754E-5</v>
      </c>
      <c r="CB17" s="24">
        <f t="shared" si="12"/>
        <v>5.1824687639075715E-4</v>
      </c>
      <c r="CC17" s="24">
        <f t="shared" si="12"/>
        <v>-6.8198801703117788E-6</v>
      </c>
      <c r="CD17" s="24">
        <f t="shared" si="12"/>
        <v>1.2909463489807203E-3</v>
      </c>
      <c r="CE17" s="24">
        <f t="shared" si="12"/>
        <v>5.7088965572213001E-4</v>
      </c>
      <c r="CF17" s="24">
        <f t="shared" si="14"/>
        <v>2.5118745391804548E-2</v>
      </c>
    </row>
    <row r="18" spans="1:84" x14ac:dyDescent="0.25">
      <c r="A18" s="31">
        <f>+[1]PAT!A19</f>
        <v>43101</v>
      </c>
      <c r="B18" s="17">
        <f>+[1]PAT!B19</f>
        <v>126.63030000000001</v>
      </c>
      <c r="C18" s="17">
        <f>+[1]PAT!C19</f>
        <v>118.4986</v>
      </c>
      <c r="D18" s="17">
        <f>+[1]PAT!D19</f>
        <v>125.21169999999999</v>
      </c>
      <c r="E18" s="17">
        <f>+[1]PAT!E19</f>
        <v>114.249</v>
      </c>
      <c r="F18" s="17">
        <f>+[1]PAT!F19</f>
        <v>163.279</v>
      </c>
      <c r="G18" s="17">
        <f>+[1]PAT!G19</f>
        <v>117.3558</v>
      </c>
      <c r="H18" s="17">
        <f>+[1]PAT!H19</f>
        <v>130.1754</v>
      </c>
      <c r="I18" s="17">
        <f>+[1]PAT!I19</f>
        <v>129.89920000000001</v>
      </c>
      <c r="J18" s="17">
        <f>+[1]PAT!J19</f>
        <v>129.36850000000001</v>
      </c>
      <c r="K18" s="17">
        <f>+[1]PAT!K19</f>
        <v>129.179</v>
      </c>
      <c r="L18" s="17">
        <f>+[1]PAT!L19</f>
        <v>129.5386</v>
      </c>
      <c r="M18" s="17">
        <f>+[1]PAT!M19</f>
        <v>125.4157</v>
      </c>
      <c r="N18" s="17">
        <f>+[1]PAT!N19</f>
        <v>123.1726</v>
      </c>
      <c r="O18" s="18">
        <f>+[1]PAT!R19</f>
        <v>117.40649999999999</v>
      </c>
      <c r="P18" s="19">
        <f>+[1]PAT!S19</f>
        <v>122.1913</v>
      </c>
      <c r="Q18" s="20">
        <f>+[1]PAT!T19</f>
        <v>147.32060000000001</v>
      </c>
      <c r="R18" s="18">
        <f t="shared" si="4"/>
        <v>126.63228191</v>
      </c>
      <c r="S18" s="19">
        <f t="shared" si="5"/>
        <v>119.9216287222809</v>
      </c>
      <c r="T18" s="19">
        <f t="shared" si="6"/>
        <v>120.50190101809956</v>
      </c>
      <c r="U18" s="19">
        <f t="shared" si="7"/>
        <v>119.67752523117571</v>
      </c>
      <c r="V18" s="19"/>
      <c r="W18" s="20">
        <f t="shared" si="8"/>
        <v>124.14003610235493</v>
      </c>
      <c r="X18" s="21"/>
      <c r="Y18" s="41">
        <f t="shared" si="9"/>
        <v>2.5656331831395374E-2</v>
      </c>
      <c r="Z18" s="24">
        <f t="shared" si="9"/>
        <v>1.364632136133026E-2</v>
      </c>
      <c r="AA18" s="24">
        <f t="shared" si="9"/>
        <v>2.2441807103183553E-2</v>
      </c>
      <c r="AB18" s="24">
        <f t="shared" si="9"/>
        <v>-3.1854719445513213E-3</v>
      </c>
      <c r="AC18" s="24">
        <f t="shared" si="9"/>
        <v>9.7384756420492824E-2</v>
      </c>
      <c r="AD18" s="24">
        <f t="shared" si="9"/>
        <v>1.284834090091147E-2</v>
      </c>
      <c r="AE18" s="24">
        <f t="shared" si="9"/>
        <v>1.5818391660287201E-2</v>
      </c>
      <c r="AF18" s="24">
        <f t="shared" si="9"/>
        <v>2.2145038474279843E-2</v>
      </c>
      <c r="AG18" s="24">
        <f t="shared" si="9"/>
        <v>4.9670198890541251E-3</v>
      </c>
      <c r="AH18" s="24">
        <f t="shared" si="9"/>
        <v>3.7414843065497028E-2</v>
      </c>
      <c r="AI18" s="24">
        <f t="shared" si="9"/>
        <v>2.3050014430439081E-3</v>
      </c>
      <c r="AJ18" s="24">
        <f t="shared" si="9"/>
        <v>3.0397014687481239E-2</v>
      </c>
      <c r="AK18" s="24">
        <f t="shared" si="9"/>
        <v>1.88293759439917E-2</v>
      </c>
      <c r="AL18" s="24">
        <f t="shared" si="9"/>
        <v>9.5029032349596143E-3</v>
      </c>
      <c r="AM18" s="24">
        <f t="shared" si="9"/>
        <v>1.8453490785340199E-2</v>
      </c>
      <c r="AN18" s="24">
        <f t="shared" si="9"/>
        <v>5.4865378474017401E-2</v>
      </c>
      <c r="AO18" s="24">
        <f t="shared" si="10"/>
        <v>2.5661137067199524E-2</v>
      </c>
      <c r="AP18" s="24">
        <f t="shared" si="10"/>
        <v>1.5403097960320578E-2</v>
      </c>
      <c r="AQ18" s="24">
        <f t="shared" si="10"/>
        <v>1.6026989658460833E-2</v>
      </c>
      <c r="AR18" s="24">
        <f t="shared" si="10"/>
        <v>1.3541901564641856E-2</v>
      </c>
      <c r="AS18" s="24" t="e">
        <f t="shared" si="10"/>
        <v>#DIV/0!</v>
      </c>
      <c r="AT18" s="24">
        <f t="shared" si="10"/>
        <v>1.4991275349669486E-2</v>
      </c>
      <c r="AU18" s="21"/>
      <c r="AV18" s="24">
        <f t="shared" si="16"/>
        <v>0.23470323997921216</v>
      </c>
      <c r="AW18" s="24">
        <f t="shared" si="16"/>
        <v>0.17387643343398085</v>
      </c>
      <c r="AX18" s="24">
        <f t="shared" si="16"/>
        <v>0.2373908119470185</v>
      </c>
      <c r="AY18" s="24">
        <f t="shared" si="16"/>
        <v>0.13214558578270341</v>
      </c>
      <c r="AZ18" s="24">
        <f t="shared" si="16"/>
        <v>0.48007041436424025</v>
      </c>
      <c r="BA18" s="24">
        <f t="shared" si="16"/>
        <v>0.16115224936775507</v>
      </c>
      <c r="BB18" s="24">
        <f t="shared" si="16"/>
        <v>0.24301768531577372</v>
      </c>
      <c r="BC18" s="24">
        <f t="shared" si="16"/>
        <v>0.26759617786660006</v>
      </c>
      <c r="BD18" s="24">
        <f t="shared" si="16"/>
        <v>0.27249916146083852</v>
      </c>
      <c r="BE18" s="24">
        <f t="shared" si="16"/>
        <v>0.27949152743826344</v>
      </c>
      <c r="BF18" s="24">
        <f t="shared" si="16"/>
        <v>0.21073503832540297</v>
      </c>
      <c r="BG18" s="24">
        <f t="shared" si="16"/>
        <v>0.22637470737903542</v>
      </c>
      <c r="BH18" s="24">
        <f t="shared" si="16"/>
        <v>0.20187268439237771</v>
      </c>
      <c r="BI18" s="24">
        <f t="shared" si="16"/>
        <v>0.16608547708033927</v>
      </c>
      <c r="BJ18" s="24">
        <f t="shared" si="16"/>
        <v>0.19986665016978034</v>
      </c>
      <c r="BK18" s="24">
        <f t="shared" si="16"/>
        <v>0.38777982508694797</v>
      </c>
      <c r="BL18" s="24">
        <f t="shared" si="16"/>
        <v>0.23471791297366473</v>
      </c>
      <c r="BM18" s="24">
        <f t="shared" si="16"/>
        <v>0.1856918240917198</v>
      </c>
      <c r="BN18" s="24">
        <f t="shared" si="16"/>
        <v>0.1897142727600527</v>
      </c>
      <c r="BO18" s="24">
        <f t="shared" si="16"/>
        <v>0.18349431054215271</v>
      </c>
      <c r="BP18" s="24" t="e">
        <f t="shared" si="16"/>
        <v>#DIV/0!</v>
      </c>
      <c r="BQ18" s="24">
        <f t="shared" si="16"/>
        <v>0.21646824347034221</v>
      </c>
      <c r="BR18" s="21"/>
      <c r="BS18" s="35">
        <f t="shared" si="11"/>
        <v>43101</v>
      </c>
      <c r="BT18" s="24">
        <f t="shared" si="15"/>
        <v>3.544315732605868E-3</v>
      </c>
      <c r="BU18" s="24">
        <f t="shared" si="12"/>
        <v>7.7910575420754634E-4</v>
      </c>
      <c r="BV18" s="24">
        <f t="shared" si="12"/>
        <v>-3.7910899405245289E-4</v>
      </c>
      <c r="BW18" s="24">
        <f t="shared" si="12"/>
        <v>1.1806593246381296E-2</v>
      </c>
      <c r="BX18" s="24">
        <f t="shared" si="12"/>
        <v>7.8979197765803404E-4</v>
      </c>
      <c r="BY18" s="24">
        <f t="shared" si="12"/>
        <v>8.1272683976617646E-4</v>
      </c>
      <c r="BZ18" s="24">
        <f t="shared" si="12"/>
        <v>3.0590539490874605E-3</v>
      </c>
      <c r="CA18" s="24">
        <f t="shared" si="12"/>
        <v>1.6520665755730875E-4</v>
      </c>
      <c r="CB18" s="24">
        <f t="shared" si="12"/>
        <v>2.9320315366503421E-3</v>
      </c>
      <c r="CC18" s="24">
        <f t="shared" si="12"/>
        <v>5.0429076960085665E-5</v>
      </c>
      <c r="CD18" s="24">
        <f t="shared" si="12"/>
        <v>1.5223208305018422E-3</v>
      </c>
      <c r="CE18" s="24">
        <f t="shared" si="12"/>
        <v>5.7895186157438884E-4</v>
      </c>
      <c r="CF18" s="24">
        <f t="shared" si="14"/>
        <v>2.5661418468897895E-2</v>
      </c>
    </row>
    <row r="19" spans="1:84" x14ac:dyDescent="0.25">
      <c r="A19" s="31">
        <f>+[1]PAT!A20</f>
        <v>43132</v>
      </c>
      <c r="B19" s="17">
        <f>+[1]PAT!B20</f>
        <v>129.20570000000001</v>
      </c>
      <c r="C19" s="17">
        <f>+[1]PAT!C20</f>
        <v>120.8223</v>
      </c>
      <c r="D19" s="17">
        <f>+[1]PAT!D20</f>
        <v>127.1764</v>
      </c>
      <c r="E19" s="17">
        <f>+[1]PAT!E20</f>
        <v>115.3175</v>
      </c>
      <c r="F19" s="17">
        <f>+[1]PAT!F20</f>
        <v>164.28049999999999</v>
      </c>
      <c r="G19" s="17">
        <f>+[1]PAT!G20</f>
        <v>119.1917</v>
      </c>
      <c r="H19" s="17">
        <f>+[1]PAT!H20</f>
        <v>132.4289</v>
      </c>
      <c r="I19" s="17">
        <f>+[1]PAT!I20</f>
        <v>134.68260000000001</v>
      </c>
      <c r="J19" s="17">
        <f>+[1]PAT!J20</f>
        <v>139.86699999999999</v>
      </c>
      <c r="K19" s="17">
        <f>+[1]PAT!K20</f>
        <v>131.12370000000001</v>
      </c>
      <c r="L19" s="17">
        <f>+[1]PAT!L20</f>
        <v>132.62790000000001</v>
      </c>
      <c r="M19" s="17">
        <f>+[1]PAT!M20</f>
        <v>128.17660000000001</v>
      </c>
      <c r="N19" s="17">
        <f>+[1]PAT!N20</f>
        <v>125.30710000000001</v>
      </c>
      <c r="O19" s="18">
        <f>+[1]PAT!R20</f>
        <v>117.77500000000001</v>
      </c>
      <c r="P19" s="19">
        <f>+[1]PAT!S20</f>
        <v>124.51130000000001</v>
      </c>
      <c r="Q19" s="20">
        <f>+[1]PAT!T20</f>
        <v>152.12139999999999</v>
      </c>
      <c r="R19" s="18">
        <f t="shared" si="4"/>
        <v>129.20775063000002</v>
      </c>
      <c r="S19" s="19">
        <f t="shared" si="5"/>
        <v>121.91554751847943</v>
      </c>
      <c r="T19" s="19">
        <f t="shared" si="6"/>
        <v>122.2428890271493</v>
      </c>
      <c r="U19" s="19">
        <f t="shared" si="7"/>
        <v>121.24740515191547</v>
      </c>
      <c r="V19" s="19"/>
      <c r="W19" s="20">
        <f t="shared" si="8"/>
        <v>127.15933647320604</v>
      </c>
      <c r="X19" s="21"/>
      <c r="Y19" s="41">
        <f t="shared" si="9"/>
        <v>2.0337944394035246E-2</v>
      </c>
      <c r="Z19" s="24">
        <f t="shared" si="9"/>
        <v>1.9609514374009596E-2</v>
      </c>
      <c r="AA19" s="24">
        <f t="shared" si="9"/>
        <v>1.5691025678910231E-2</v>
      </c>
      <c r="AB19" s="24">
        <f t="shared" si="9"/>
        <v>9.3523794518988179E-3</v>
      </c>
      <c r="AC19" s="24">
        <f t="shared" si="9"/>
        <v>6.1336730381738036E-3</v>
      </c>
      <c r="AD19" s="24">
        <f t="shared" si="9"/>
        <v>1.5643879552608375E-2</v>
      </c>
      <c r="AE19" s="24">
        <f t="shared" si="9"/>
        <v>1.7311258501990334E-2</v>
      </c>
      <c r="AF19" s="24">
        <f t="shared" si="9"/>
        <v>3.6823937329867995E-2</v>
      </c>
      <c r="AG19" s="24">
        <f t="shared" si="9"/>
        <v>8.1151903284029547E-2</v>
      </c>
      <c r="AH19" s="24">
        <f t="shared" si="9"/>
        <v>1.5054304492216231E-2</v>
      </c>
      <c r="AI19" s="24">
        <f t="shared" si="9"/>
        <v>2.3848489948169904E-2</v>
      </c>
      <c r="AJ19" s="24">
        <f t="shared" si="9"/>
        <v>2.2013990273945128E-2</v>
      </c>
      <c r="AK19" s="24">
        <f t="shared" si="9"/>
        <v>1.7329341103459628E-2</v>
      </c>
      <c r="AL19" s="24">
        <f t="shared" si="9"/>
        <v>3.1386677909657212E-3</v>
      </c>
      <c r="AM19" s="24">
        <f t="shared" si="9"/>
        <v>1.8986621797132841E-2</v>
      </c>
      <c r="AN19" s="24">
        <f t="shared" si="9"/>
        <v>3.2587431764464547E-2</v>
      </c>
      <c r="AO19" s="24">
        <f t="shared" si="10"/>
        <v>2.0338168760399178E-2</v>
      </c>
      <c r="AP19" s="24">
        <f t="shared" si="10"/>
        <v>1.6626848863236621E-2</v>
      </c>
      <c r="AQ19" s="24">
        <f t="shared" si="10"/>
        <v>1.4447805340334297E-2</v>
      </c>
      <c r="AR19" s="24">
        <f t="shared" si="10"/>
        <v>1.3117583420172663E-2</v>
      </c>
      <c r="AS19" s="24" t="e">
        <f t="shared" si="10"/>
        <v>#DIV/0!</v>
      </c>
      <c r="AT19" s="24">
        <f t="shared" si="10"/>
        <v>2.4321729440787809E-2</v>
      </c>
      <c r="AU19" s="21"/>
      <c r="AV19" s="24">
        <f t="shared" si="16"/>
        <v>0.23899457915838385</v>
      </c>
      <c r="AW19" s="24">
        <f t="shared" si="16"/>
        <v>0.18163734145461263</v>
      </c>
      <c r="AX19" s="24">
        <f t="shared" si="16"/>
        <v>0.20711112798511722</v>
      </c>
      <c r="AY19" s="24">
        <f t="shared" si="16"/>
        <v>0.12641586471776467</v>
      </c>
      <c r="AZ19" s="24">
        <f t="shared" si="16"/>
        <v>0.46653091685577008</v>
      </c>
      <c r="BA19" s="24">
        <f t="shared" si="16"/>
        <v>0.17683120083647719</v>
      </c>
      <c r="BB19" s="24">
        <f t="shared" si="16"/>
        <v>0.23756883876146762</v>
      </c>
      <c r="BC19" s="24">
        <f t="shared" si="16"/>
        <v>0.28992607107864976</v>
      </c>
      <c r="BD19" s="24">
        <f t="shared" si="16"/>
        <v>0.32278449886888949</v>
      </c>
      <c r="BE19" s="24">
        <f t="shared" si="16"/>
        <v>0.27885760431631534</v>
      </c>
      <c r="BF19" s="24">
        <f t="shared" si="16"/>
        <v>0.24314958710995738</v>
      </c>
      <c r="BG19" s="24">
        <f t="shared" si="16"/>
        <v>0.21301819386282439</v>
      </c>
      <c r="BH19" s="24">
        <f t="shared" si="16"/>
        <v>0.20162349026433279</v>
      </c>
      <c r="BI19" s="24">
        <f t="shared" si="16"/>
        <v>0.16408365785676149</v>
      </c>
      <c r="BJ19" s="24">
        <f t="shared" si="16"/>
        <v>0.20272883582550905</v>
      </c>
      <c r="BK19" s="24">
        <f t="shared" si="16"/>
        <v>0.39862198570866414</v>
      </c>
      <c r="BL19" s="24">
        <f t="shared" si="16"/>
        <v>0.23901084834819408</v>
      </c>
      <c r="BM19" s="24">
        <f t="shared" si="16"/>
        <v>0.1867137281160054</v>
      </c>
      <c r="BN19" s="24">
        <f t="shared" si="16"/>
        <v>0.18856052533209833</v>
      </c>
      <c r="BO19" s="24">
        <f t="shared" si="16"/>
        <v>0.18432543252916589</v>
      </c>
      <c r="BP19" s="24" t="e">
        <f t="shared" si="16"/>
        <v>#DIV/0!</v>
      </c>
      <c r="BQ19" s="24">
        <f t="shared" si="16"/>
        <v>0.22653306245009253</v>
      </c>
      <c r="BR19" s="21"/>
      <c r="BS19" s="35">
        <f t="shared" si="11"/>
        <v>43132</v>
      </c>
      <c r="BT19" s="24">
        <f t="shared" si="15"/>
        <v>5.0334786382090274E-3</v>
      </c>
      <c r="BU19" s="24">
        <f t="shared" si="12"/>
        <v>5.4303353936617277E-4</v>
      </c>
      <c r="BV19" s="24">
        <f t="shared" si="12"/>
        <v>1.0817450483809961E-3</v>
      </c>
      <c r="BW19" s="24">
        <f t="shared" si="12"/>
        <v>7.9563027174380278E-4</v>
      </c>
      <c r="BX19" s="24">
        <f t="shared" si="12"/>
        <v>9.4962619531028267E-4</v>
      </c>
      <c r="BY19" s="24">
        <f t="shared" si="12"/>
        <v>8.8089698910924269E-4</v>
      </c>
      <c r="BZ19" s="24">
        <f t="shared" si="12"/>
        <v>5.0693418557801731E-3</v>
      </c>
      <c r="CA19" s="24">
        <f t="shared" si="12"/>
        <v>2.6447236561865468E-3</v>
      </c>
      <c r="CB19" s="24">
        <f t="shared" si="12"/>
        <v>1.1932625130004501E-3</v>
      </c>
      <c r="CC19" s="24">
        <f t="shared" si="12"/>
        <v>5.0988088948695663E-4</v>
      </c>
      <c r="CD19" s="24">
        <f t="shared" si="12"/>
        <v>1.1075842037806143E-3</v>
      </c>
      <c r="CE19" s="24">
        <f t="shared" si="12"/>
        <v>5.2928327580365896E-4</v>
      </c>
      <c r="CF19" s="24">
        <f t="shared" si="14"/>
        <v>2.033848707615793E-2</v>
      </c>
    </row>
    <row r="20" spans="1:84" x14ac:dyDescent="0.25">
      <c r="A20" s="31">
        <f>+[1]PAT!A21</f>
        <v>43160</v>
      </c>
      <c r="B20" s="17">
        <f>+[1]PAT!B21</f>
        <v>133.2304</v>
      </c>
      <c r="C20" s="17">
        <f>+[1]PAT!C21</f>
        <v>123.38720000000001</v>
      </c>
      <c r="D20" s="17">
        <f>+[1]PAT!D21</f>
        <v>128.21979999999999</v>
      </c>
      <c r="E20" s="17">
        <f>+[1]PAT!E21</f>
        <v>119.375</v>
      </c>
      <c r="F20" s="17">
        <f>+[1]PAT!F21</f>
        <v>172.22640000000001</v>
      </c>
      <c r="G20" s="17">
        <f>+[1]PAT!G21</f>
        <v>124.5389</v>
      </c>
      <c r="H20" s="17">
        <f>+[1]PAT!H21</f>
        <v>135.44280000000001</v>
      </c>
      <c r="I20" s="17">
        <f>+[1]PAT!I21</f>
        <v>136.64840000000001</v>
      </c>
      <c r="J20" s="17">
        <f>+[1]PAT!J21</f>
        <v>143.55969999999999</v>
      </c>
      <c r="K20" s="17">
        <f>+[1]PAT!K21</f>
        <v>133.9383</v>
      </c>
      <c r="L20" s="17">
        <f>+[1]PAT!L21</f>
        <v>157.6961</v>
      </c>
      <c r="M20" s="17">
        <f>+[1]PAT!M21</f>
        <v>133.49299999999999</v>
      </c>
      <c r="N20" s="17">
        <f>+[1]PAT!N21</f>
        <v>127.59739999999999</v>
      </c>
      <c r="O20" s="18">
        <f>+[1]PAT!R21</f>
        <v>119.16249999999999</v>
      </c>
      <c r="P20" s="19">
        <f>+[1]PAT!S21</f>
        <v>128.55189999999999</v>
      </c>
      <c r="Q20" s="20">
        <f>+[1]PAT!T21</f>
        <v>157.7208</v>
      </c>
      <c r="R20" s="18">
        <f t="shared" si="4"/>
        <v>133.23299622000002</v>
      </c>
      <c r="S20" s="19">
        <f t="shared" si="5"/>
        <v>125.19080340926234</v>
      </c>
      <c r="T20" s="19">
        <f t="shared" si="6"/>
        <v>126.2901063914027</v>
      </c>
      <c r="U20" s="19">
        <f t="shared" si="7"/>
        <v>125.08169491413474</v>
      </c>
      <c r="V20" s="19"/>
      <c r="W20" s="20">
        <f t="shared" si="8"/>
        <v>131.26789174856296</v>
      </c>
      <c r="X20" s="21"/>
      <c r="Y20" s="41">
        <f t="shared" si="9"/>
        <v>3.1149554547516001E-2</v>
      </c>
      <c r="Z20" s="24">
        <f t="shared" si="9"/>
        <v>2.1228697020334808E-2</v>
      </c>
      <c r="AA20" s="24">
        <f t="shared" si="9"/>
        <v>8.204352379844071E-3</v>
      </c>
      <c r="AB20" s="24">
        <f t="shared" si="9"/>
        <v>3.5185466212847238E-2</v>
      </c>
      <c r="AC20" s="24">
        <f t="shared" si="9"/>
        <v>4.836788298063377E-2</v>
      </c>
      <c r="AD20" s="24">
        <f t="shared" si="9"/>
        <v>4.486218419571153E-2</v>
      </c>
      <c r="AE20" s="24">
        <f t="shared" si="9"/>
        <v>2.2758627459716241E-2</v>
      </c>
      <c r="AF20" s="24">
        <f t="shared" si="9"/>
        <v>1.4595797823920842E-2</v>
      </c>
      <c r="AG20" s="24">
        <f t="shared" si="9"/>
        <v>2.640151000593427E-2</v>
      </c>
      <c r="AH20" s="24">
        <f t="shared" si="9"/>
        <v>2.1465227109973117E-2</v>
      </c>
      <c r="AI20" s="24">
        <f t="shared" si="9"/>
        <v>0.18901151266060912</v>
      </c>
      <c r="AJ20" s="24">
        <f t="shared" si="9"/>
        <v>4.1477149495305676E-2</v>
      </c>
      <c r="AK20" s="24">
        <f t="shared" si="9"/>
        <v>1.8277495848200154E-2</v>
      </c>
      <c r="AL20" s="24">
        <f t="shared" si="9"/>
        <v>1.1780938229675186E-2</v>
      </c>
      <c r="AM20" s="24">
        <f t="shared" si="9"/>
        <v>3.2451673060999164E-2</v>
      </c>
      <c r="AN20" s="24">
        <f t="shared" si="9"/>
        <v>3.6808759319858941E-2</v>
      </c>
      <c r="AO20" s="24">
        <f t="shared" si="10"/>
        <v>3.1153282758761947E-2</v>
      </c>
      <c r="AP20" s="24">
        <f t="shared" si="10"/>
        <v>2.6864956582231425E-2</v>
      </c>
      <c r="AQ20" s="24">
        <f t="shared" si="10"/>
        <v>3.3107998317632559E-2</v>
      </c>
      <c r="AR20" s="24">
        <f t="shared" si="10"/>
        <v>3.1623685120643508E-2</v>
      </c>
      <c r="AS20" s="24" t="e">
        <f t="shared" si="10"/>
        <v>#DIV/0!</v>
      </c>
      <c r="AT20" s="24">
        <f t="shared" si="10"/>
        <v>3.2310291869308783E-2</v>
      </c>
      <c r="AU20" s="21"/>
      <c r="AV20" s="24">
        <f t="shared" si="16"/>
        <v>0.2507935375391841</v>
      </c>
      <c r="AW20" s="24">
        <f t="shared" si="16"/>
        <v>0.18666526893643964</v>
      </c>
      <c r="AX20" s="24">
        <f t="shared" si="16"/>
        <v>0.20328760232699761</v>
      </c>
      <c r="AY20" s="24">
        <f t="shared" si="16"/>
        <v>0.13922117830063985</v>
      </c>
      <c r="AZ20" s="24">
        <f t="shared" si="16"/>
        <v>0.49278036696659266</v>
      </c>
      <c r="BA20" s="24">
        <f t="shared" si="16"/>
        <v>0.2173009967998405</v>
      </c>
      <c r="BB20" s="24">
        <f t="shared" si="16"/>
        <v>0.24573282783967687</v>
      </c>
      <c r="BC20" s="24">
        <f t="shared" si="16"/>
        <v>0.28536826490654299</v>
      </c>
      <c r="BD20" s="24">
        <f t="shared" si="16"/>
        <v>0.33119163969845045</v>
      </c>
      <c r="BE20" s="24">
        <f t="shared" si="16"/>
        <v>0.27528707177270384</v>
      </c>
      <c r="BF20" s="24">
        <f t="shared" si="16"/>
        <v>0.27877912092100332</v>
      </c>
      <c r="BG20" s="24">
        <f t="shared" si="16"/>
        <v>0.26577921566879792</v>
      </c>
      <c r="BH20" s="24">
        <f t="shared" si="16"/>
        <v>0.1992574978617816</v>
      </c>
      <c r="BI20" s="24">
        <f t="shared" si="16"/>
        <v>0.16231263759255321</v>
      </c>
      <c r="BJ20" s="24">
        <f t="shared" si="16"/>
        <v>0.22126692576839857</v>
      </c>
      <c r="BK20" s="24">
        <f t="shared" si="16"/>
        <v>0.3929905691872615</v>
      </c>
      <c r="BL20" s="24">
        <f t="shared" si="16"/>
        <v>0.25081153006052914</v>
      </c>
      <c r="BM20" s="24">
        <f t="shared" si="16"/>
        <v>0.19849388254044009</v>
      </c>
      <c r="BN20" s="24">
        <f t="shared" si="16"/>
        <v>0.20713016591559263</v>
      </c>
      <c r="BO20" s="24">
        <f t="shared" si="16"/>
        <v>0.19719805412479086</v>
      </c>
      <c r="BP20" s="24" t="e">
        <f t="shared" si="16"/>
        <v>#DIV/0!</v>
      </c>
      <c r="BQ20" s="24">
        <f t="shared" si="16"/>
        <v>0.23542241109796391</v>
      </c>
      <c r="BR20" s="21"/>
      <c r="BS20" s="35">
        <f t="shared" si="11"/>
        <v>43160</v>
      </c>
      <c r="BT20" s="24">
        <f t="shared" si="15"/>
        <v>5.4452092283854524E-3</v>
      </c>
      <c r="BU20" s="24">
        <f t="shared" si="12"/>
        <v>2.8264232924708196E-4</v>
      </c>
      <c r="BV20" s="24">
        <f t="shared" si="12"/>
        <v>4.0259175872271935E-3</v>
      </c>
      <c r="BW20" s="24">
        <f t="shared" si="12"/>
        <v>6.1867049209129487E-3</v>
      </c>
      <c r="BX20" s="24">
        <f t="shared" si="12"/>
        <v>2.7107287062412885E-3</v>
      </c>
      <c r="BY20" s="24">
        <f t="shared" si="12"/>
        <v>1.1546553286735828E-3</v>
      </c>
      <c r="BZ20" s="24">
        <f t="shared" si="12"/>
        <v>2.0417857726091047E-3</v>
      </c>
      <c r="CA20" s="24">
        <f t="shared" si="12"/>
        <v>9.1170227010108735E-4</v>
      </c>
      <c r="CB20" s="24">
        <f t="shared" si="12"/>
        <v>1.6926065955294449E-3</v>
      </c>
      <c r="CC20" s="24">
        <f t="shared" si="12"/>
        <v>4.0549711042159884E-3</v>
      </c>
      <c r="CD20" s="24">
        <f t="shared" si="12"/>
        <v>2.0902570087852112E-3</v>
      </c>
      <c r="CE20" s="24">
        <f t="shared" si="12"/>
        <v>5.5659634211183877E-4</v>
      </c>
      <c r="CF20" s="24">
        <f t="shared" si="14"/>
        <v>3.1153777194040222E-2</v>
      </c>
    </row>
    <row r="21" spans="1:84" x14ac:dyDescent="0.25">
      <c r="A21" s="31">
        <f>+[1]PAT!A22</f>
        <v>43191</v>
      </c>
      <c r="B21" s="17">
        <f>+[1]PAT!B22</f>
        <v>136.85830000000001</v>
      </c>
      <c r="C21" s="17">
        <f>+[1]PAT!C22</f>
        <v>126.3535</v>
      </c>
      <c r="D21" s="17">
        <f>+[1]PAT!D22</f>
        <v>130.25819999999999</v>
      </c>
      <c r="E21" s="17">
        <f>+[1]PAT!E22</f>
        <v>124.35169999999999</v>
      </c>
      <c r="F21" s="17">
        <f>+[1]PAT!F22</f>
        <v>181.67869999999999</v>
      </c>
      <c r="G21" s="17">
        <f>+[1]PAT!G22</f>
        <v>127.7007</v>
      </c>
      <c r="H21" s="17">
        <f>+[1]PAT!H22</f>
        <v>138.6275</v>
      </c>
      <c r="I21" s="17">
        <f>+[1]PAT!I22</f>
        <v>140.1173</v>
      </c>
      <c r="J21" s="17">
        <f>+[1]PAT!J22</f>
        <v>143.6053</v>
      </c>
      <c r="K21" s="17">
        <f>+[1]PAT!K22</f>
        <v>135.40280000000001</v>
      </c>
      <c r="L21" s="17">
        <f>+[1]PAT!L22</f>
        <v>157.5463</v>
      </c>
      <c r="M21" s="17">
        <f>+[1]PAT!M22</f>
        <v>136.3142</v>
      </c>
      <c r="N21" s="17">
        <f>+[1]PAT!N22</f>
        <v>129.77809999999999</v>
      </c>
      <c r="O21" s="18">
        <f>+[1]PAT!R22</f>
        <v>122.70699999999999</v>
      </c>
      <c r="P21" s="19">
        <f>+[1]PAT!S22</f>
        <v>131.45930000000001</v>
      </c>
      <c r="Q21" s="20">
        <f>+[1]PAT!T22</f>
        <v>163.83430000000001</v>
      </c>
      <c r="R21" s="18">
        <f t="shared" si="4"/>
        <v>136.86108397000001</v>
      </c>
      <c r="S21" s="19">
        <f t="shared" si="5"/>
        <v>128.29186468547294</v>
      </c>
      <c r="T21" s="19">
        <f t="shared" si="6"/>
        <v>129.60089097850678</v>
      </c>
      <c r="U21" s="19">
        <f t="shared" si="7"/>
        <v>128.47461588507264</v>
      </c>
      <c r="V21" s="19"/>
      <c r="W21" s="20">
        <f t="shared" si="8"/>
        <v>134.32531678101245</v>
      </c>
      <c r="X21" s="21"/>
      <c r="Y21" s="41">
        <f t="shared" si="9"/>
        <v>2.7230271769806302E-2</v>
      </c>
      <c r="Z21" s="24">
        <f t="shared" si="9"/>
        <v>2.4040581194807897E-2</v>
      </c>
      <c r="AA21" s="24">
        <f t="shared" si="9"/>
        <v>1.5897700667135695E-2</v>
      </c>
      <c r="AB21" s="24">
        <f t="shared" si="9"/>
        <v>4.1689633507853374E-2</v>
      </c>
      <c r="AC21" s="24">
        <f t="shared" si="9"/>
        <v>5.4882991225503108E-2</v>
      </c>
      <c r="AD21" s="24">
        <f t="shared" si="9"/>
        <v>2.5388051444167337E-2</v>
      </c>
      <c r="AE21" s="24">
        <f t="shared" si="9"/>
        <v>2.3513246920471076E-2</v>
      </c>
      <c r="AF21" s="24">
        <f t="shared" si="9"/>
        <v>2.5385588122510017E-2</v>
      </c>
      <c r="AG21" s="24">
        <f t="shared" si="9"/>
        <v>3.1763788862759768E-4</v>
      </c>
      <c r="AH21" s="24">
        <f t="shared" si="9"/>
        <v>1.0934139077470872E-2</v>
      </c>
      <c r="AI21" s="24">
        <f t="shared" si="9"/>
        <v>-9.4992837489327187E-4</v>
      </c>
      <c r="AJ21" s="24">
        <f t="shared" si="9"/>
        <v>2.1133692403346949E-2</v>
      </c>
      <c r="AK21" s="24">
        <f t="shared" si="9"/>
        <v>1.7090473630340552E-2</v>
      </c>
      <c r="AL21" s="24">
        <f t="shared" si="9"/>
        <v>2.9745095982377068E-2</v>
      </c>
      <c r="AM21" s="24">
        <f t="shared" si="9"/>
        <v>2.2616546313201313E-2</v>
      </c>
      <c r="AN21" s="24">
        <f t="shared" ref="AN21:AN35" si="17">+Q21/Q20-1</f>
        <v>3.8761533038128348E-2</v>
      </c>
      <c r="AO21" s="24">
        <f t="shared" si="10"/>
        <v>2.7231150337632126E-2</v>
      </c>
      <c r="AP21" s="24">
        <f t="shared" si="10"/>
        <v>2.4770679568792975E-2</v>
      </c>
      <c r="AQ21" s="24">
        <f t="shared" si="10"/>
        <v>2.6215708274432759E-2</v>
      </c>
      <c r="AR21" s="24">
        <f t="shared" si="10"/>
        <v>2.712563955315006E-2</v>
      </c>
      <c r="AS21" s="24" t="e">
        <f t="shared" si="10"/>
        <v>#DIV/0!</v>
      </c>
      <c r="AT21" s="24">
        <f t="shared" si="10"/>
        <v>2.3291491862349911E-2</v>
      </c>
      <c r="AU21" s="21"/>
      <c r="AV21" s="24">
        <f t="shared" si="16"/>
        <v>0.25960569415848989</v>
      </c>
      <c r="AW21" s="24">
        <f t="shared" si="16"/>
        <v>0.19792239460281458</v>
      </c>
      <c r="AX21" s="24">
        <f t="shared" si="16"/>
        <v>0.18778279305156587</v>
      </c>
      <c r="AY21" s="24">
        <f t="shared" si="16"/>
        <v>0.17579141452344915</v>
      </c>
      <c r="AZ21" s="24">
        <f t="shared" si="16"/>
        <v>0.52228689883774804</v>
      </c>
      <c r="BA21" s="24">
        <f t="shared" si="16"/>
        <v>0.23197106572148529</v>
      </c>
      <c r="BB21" s="24">
        <f t="shared" si="16"/>
        <v>0.25246083222432136</v>
      </c>
      <c r="BC21" s="24">
        <f t="shared" si="16"/>
        <v>0.30282047658188072</v>
      </c>
      <c r="BD21" s="24">
        <f t="shared" si="16"/>
        <v>0.24593891827688497</v>
      </c>
      <c r="BE21" s="24">
        <f t="shared" si="16"/>
        <v>0.24273031565982217</v>
      </c>
      <c r="BF21" s="24">
        <f t="shared" si="16"/>
        <v>0.27378591323822499</v>
      </c>
      <c r="BG21" s="24">
        <f t="shared" si="16"/>
        <v>0.26581241741271877</v>
      </c>
      <c r="BH21" s="24">
        <f t="shared" si="16"/>
        <v>0.19239695694518466</v>
      </c>
      <c r="BI21" s="24">
        <f t="shared" si="16"/>
        <v>0.16644961358213628</v>
      </c>
      <c r="BJ21" s="24">
        <f t="shared" si="16"/>
        <v>0.2283424763389108</v>
      </c>
      <c r="BK21" s="24">
        <f t="shared" si="16"/>
        <v>0.40883527989364588</v>
      </c>
      <c r="BL21" s="24">
        <f t="shared" si="16"/>
        <v>0.25962275568433246</v>
      </c>
      <c r="BM21" s="24">
        <f t="shared" si="16"/>
        <v>0.20677756061852914</v>
      </c>
      <c r="BN21" s="24">
        <f t="shared" si="16"/>
        <v>0.21550679181211296</v>
      </c>
      <c r="BO21" s="24">
        <f t="shared" si="16"/>
        <v>0.20696842664554738</v>
      </c>
      <c r="BP21" s="24" t="e">
        <f t="shared" si="16"/>
        <v>#DIV/0!</v>
      </c>
      <c r="BQ21" s="24">
        <f t="shared" si="16"/>
        <v>0.24033367629676317</v>
      </c>
      <c r="BR21" s="21"/>
      <c r="BS21" s="35">
        <f t="shared" si="11"/>
        <v>43191</v>
      </c>
      <c r="BT21" s="24">
        <f t="shared" si="15"/>
        <v>6.1071353835160528E-3</v>
      </c>
      <c r="BU21" s="24">
        <f t="shared" si="12"/>
        <v>5.3549340090549799E-4</v>
      </c>
      <c r="BV21" s="24">
        <f t="shared" si="12"/>
        <v>4.7887939989671975E-3</v>
      </c>
      <c r="BW21" s="24">
        <f t="shared" si="12"/>
        <v>7.1372703226891005E-3</v>
      </c>
      <c r="BX21" s="24">
        <f t="shared" si="12"/>
        <v>1.5544342732589555E-3</v>
      </c>
      <c r="BY21" s="24">
        <f t="shared" si="12"/>
        <v>1.1832333311316309E-3</v>
      </c>
      <c r="BZ21" s="24">
        <f t="shared" si="12"/>
        <v>3.4941453301949015E-3</v>
      </c>
      <c r="CA21" s="24">
        <f t="shared" si="12"/>
        <v>1.0918228872691489E-5</v>
      </c>
      <c r="CB21" s="24">
        <f t="shared" si="12"/>
        <v>8.5409673768149905E-4</v>
      </c>
      <c r="CC21" s="24">
        <f t="shared" si="12"/>
        <v>-2.3499291453001564E-5</v>
      </c>
      <c r="CD21" s="24">
        <f t="shared" si="12"/>
        <v>1.0757076463029475E-3</v>
      </c>
      <c r="CE21" s="24">
        <f t="shared" si="12"/>
        <v>5.1395162065114301E-4</v>
      </c>
      <c r="CF21" s="24">
        <f t="shared" si="14"/>
        <v>2.7231680982718613E-2</v>
      </c>
    </row>
    <row r="22" spans="1:84" x14ac:dyDescent="0.25">
      <c r="A22" s="31">
        <f>+[1]PAT!A23</f>
        <v>43221</v>
      </c>
      <c r="B22" s="17">
        <f>+[1]PAT!B23</f>
        <v>139.57830000000001</v>
      </c>
      <c r="C22" s="17">
        <f>+[1]PAT!C23</f>
        <v>129.65180000000001</v>
      </c>
      <c r="D22" s="17">
        <f>+[1]PAT!D23</f>
        <v>132.9564</v>
      </c>
      <c r="E22" s="17">
        <f>+[1]PAT!E23</f>
        <v>125.49550000000001</v>
      </c>
      <c r="F22" s="17">
        <f>+[1]PAT!F23</f>
        <v>181.6514</v>
      </c>
      <c r="G22" s="17">
        <f>+[1]PAT!G23</f>
        <v>130.58580000000001</v>
      </c>
      <c r="H22" s="17">
        <f>+[1]PAT!H23</f>
        <v>142.84350000000001</v>
      </c>
      <c r="I22" s="17">
        <f>+[1]PAT!I23</f>
        <v>144.13650000000001</v>
      </c>
      <c r="J22" s="17">
        <f>+[1]PAT!J23</f>
        <v>147.66319999999999</v>
      </c>
      <c r="K22" s="17">
        <f>+[1]PAT!K23</f>
        <v>139.32900000000001</v>
      </c>
      <c r="L22" s="17">
        <f>+[1]PAT!L23</f>
        <v>158.6671</v>
      </c>
      <c r="M22" s="17">
        <f>+[1]PAT!M23</f>
        <v>138.30119999999999</v>
      </c>
      <c r="N22" s="17">
        <f>+[1]PAT!N23</f>
        <v>132.35640000000001</v>
      </c>
      <c r="O22" s="18">
        <f>+[1]PAT!R23</f>
        <v>124.5055</v>
      </c>
      <c r="P22" s="19">
        <f>+[1]PAT!S23</f>
        <v>134.57650000000001</v>
      </c>
      <c r="Q22" s="20">
        <f>+[1]PAT!T23</f>
        <v>165.7817</v>
      </c>
      <c r="R22" s="18">
        <f t="shared" si="4"/>
        <v>139.58101182000001</v>
      </c>
      <c r="S22" s="19">
        <f t="shared" si="5"/>
        <v>131.03999239704331</v>
      </c>
      <c r="T22" s="19">
        <f t="shared" si="6"/>
        <v>131.9271725678733</v>
      </c>
      <c r="U22" s="19">
        <f t="shared" si="7"/>
        <v>130.8578178996037</v>
      </c>
      <c r="V22" s="19"/>
      <c r="W22" s="20">
        <f t="shared" si="8"/>
        <v>137.3339834600408</v>
      </c>
      <c r="X22" s="21"/>
      <c r="Y22" s="41">
        <f t="shared" ref="Y22:AN49" si="18">+B22/B21-1</f>
        <v>1.9874570997886032E-2</v>
      </c>
      <c r="Z22" s="24">
        <f t="shared" si="18"/>
        <v>2.6103748610050381E-2</v>
      </c>
      <c r="AA22" s="24">
        <f t="shared" si="18"/>
        <v>2.0714242942095229E-2</v>
      </c>
      <c r="AB22" s="24">
        <f t="shared" ref="AB22:AB35" si="19">+E22/E21-1</f>
        <v>9.1981050520419938E-3</v>
      </c>
      <c r="AC22" s="24">
        <f t="shared" ref="AC22:AC35" si="20">+F22/F21-1</f>
        <v>-1.5026527600647821E-4</v>
      </c>
      <c r="AD22" s="24">
        <f t="shared" ref="AD22:AD35" si="21">+G22/G21-1</f>
        <v>2.2592671770789163E-2</v>
      </c>
      <c r="AE22" s="24">
        <f t="shared" ref="AE22:AE35" si="22">+H22/H21-1</f>
        <v>3.0412436204937832E-2</v>
      </c>
      <c r="AF22" s="24">
        <f t="shared" ref="AF22:AF35" si="23">+I22/I21-1</f>
        <v>2.8684537883616246E-2</v>
      </c>
      <c r="AG22" s="24">
        <f t="shared" ref="AG22:AG35" si="24">+J22/J21-1</f>
        <v>2.8257313622825908E-2</v>
      </c>
      <c r="AH22" s="24">
        <f t="shared" ref="AH22:AH35" si="25">+K22/K21-1</f>
        <v>2.8996446159163636E-2</v>
      </c>
      <c r="AI22" s="24">
        <f t="shared" ref="AI22:AI35" si="26">+L22/L21-1</f>
        <v>7.1140991568827694E-3</v>
      </c>
      <c r="AJ22" s="24">
        <f t="shared" ref="AJ22:AJ35" si="27">+M22/M21-1</f>
        <v>1.4576617843188755E-2</v>
      </c>
      <c r="AK22" s="24">
        <f t="shared" ref="AK22:AK35" si="28">+N22/N21-1</f>
        <v>1.9866988343950176E-2</v>
      </c>
      <c r="AL22" s="24">
        <f t="shared" ref="AL22:AL35" si="29">+O22/O21-1</f>
        <v>1.4656865541493147E-2</v>
      </c>
      <c r="AM22" s="24">
        <f t="shared" ref="AM22:AM35" si="30">+P22/P21-1</f>
        <v>2.3712282052315681E-2</v>
      </c>
      <c r="AN22" s="24">
        <f t="shared" si="17"/>
        <v>1.1886399856440244E-2</v>
      </c>
      <c r="AO22" s="24">
        <f t="shared" ref="AO22:AO35" si="31">+R22/R21-1</f>
        <v>1.9873639540924692E-2</v>
      </c>
      <c r="AP22" s="24">
        <f>+S22/S21-1</f>
        <v>2.1420903954493253E-2</v>
      </c>
      <c r="AQ22" s="24">
        <f>+T22/T21-1</f>
        <v>1.7949580221267913E-2</v>
      </c>
      <c r="AR22" s="24">
        <f t="shared" ref="AP22:AT37" si="32">+U22/U21-1</f>
        <v>1.8549983575455675E-2</v>
      </c>
      <c r="AS22" s="24" t="e">
        <f t="shared" si="32"/>
        <v>#DIV/0!</v>
      </c>
      <c r="AT22" s="24">
        <f t="shared" si="32"/>
        <v>2.2398359081730712E-2</v>
      </c>
      <c r="AU22" s="21"/>
      <c r="AV22" s="24">
        <f t="shared" si="16"/>
        <v>0.26326978894865327</v>
      </c>
      <c r="AW22" s="24">
        <f t="shared" si="16"/>
        <v>0.20499165393380392</v>
      </c>
      <c r="AX22" s="24">
        <f t="shared" si="16"/>
        <v>0.19018713549755839</v>
      </c>
      <c r="AY22" s="24">
        <f t="shared" si="16"/>
        <v>0.17328168838951741</v>
      </c>
      <c r="AZ22" s="24">
        <f t="shared" si="16"/>
        <v>0.4744132627178832</v>
      </c>
      <c r="BA22" s="24">
        <f t="shared" si="16"/>
        <v>0.23371293498778423</v>
      </c>
      <c r="BB22" s="24">
        <f t="shared" si="16"/>
        <v>0.26909616872772757</v>
      </c>
      <c r="BC22" s="24">
        <f t="shared" si="16"/>
        <v>0.33368093402495691</v>
      </c>
      <c r="BD22" s="24">
        <f t="shared" si="16"/>
        <v>0.27967692454350845</v>
      </c>
      <c r="BE22" s="24">
        <f t="shared" si="16"/>
        <v>0.23772306358422601</v>
      </c>
      <c r="BF22" s="24">
        <f t="shared" si="16"/>
        <v>0.28073844594114639</v>
      </c>
      <c r="BG22" s="24">
        <f t="shared" si="16"/>
        <v>0.28057140952373882</v>
      </c>
      <c r="BH22" s="24">
        <f t="shared" si="16"/>
        <v>0.20482269890902138</v>
      </c>
      <c r="BI22" s="24">
        <f t="shared" si="16"/>
        <v>0.16020459700279743</v>
      </c>
      <c r="BJ22" s="24">
        <f t="shared" si="16"/>
        <v>0.23260225241068033</v>
      </c>
      <c r="BK22" s="24">
        <f t="shared" si="16"/>
        <v>0.41848339001903789</v>
      </c>
      <c r="BL22" s="24">
        <f t="shared" si="16"/>
        <v>0.26328341920870035</v>
      </c>
      <c r="BM22" s="24">
        <f t="shared" si="16"/>
        <v>0.2106610558518005</v>
      </c>
      <c r="BN22" s="24">
        <f t="shared" si="16"/>
        <v>0.21711520993967492</v>
      </c>
      <c r="BO22" s="24">
        <f t="shared" si="16"/>
        <v>0.20651445240003063</v>
      </c>
      <c r="BP22" s="24" t="e">
        <f t="shared" si="16"/>
        <v>#DIV/0!</v>
      </c>
      <c r="BQ22" s="24">
        <f t="shared" si="16"/>
        <v>0.25136455921472067</v>
      </c>
      <c r="BR22" s="21"/>
      <c r="BS22" s="35">
        <f t="shared" si="11"/>
        <v>43221</v>
      </c>
      <c r="BT22" s="24">
        <f t="shared" si="15"/>
        <v>6.6106600038141868E-3</v>
      </c>
      <c r="BU22" s="24">
        <f t="shared" si="15"/>
        <v>6.9003487548800833E-4</v>
      </c>
      <c r="BV22" s="24">
        <f t="shared" si="15"/>
        <v>1.0714378302229509E-3</v>
      </c>
      <c r="BW22" s="24">
        <f t="shared" si="15"/>
        <v>-2.0067325109252964E-5</v>
      </c>
      <c r="BX22" s="24">
        <f t="shared" si="15"/>
        <v>1.3808007990746673E-3</v>
      </c>
      <c r="BY22" s="24">
        <f t="shared" si="15"/>
        <v>1.5248764598128166E-3</v>
      </c>
      <c r="BZ22" s="24">
        <f t="shared" si="15"/>
        <v>3.9411321052504793E-3</v>
      </c>
      <c r="CA22" s="24">
        <f t="shared" si="15"/>
        <v>9.4584698187833425E-4</v>
      </c>
      <c r="CB22" s="24">
        <f t="shared" si="15"/>
        <v>2.2290627605340671E-3</v>
      </c>
      <c r="CC22" s="24">
        <f t="shared" si="15"/>
        <v>1.7116038998000159E-4</v>
      </c>
      <c r="CD22" s="24">
        <f t="shared" si="15"/>
        <v>7.3754825246258153E-4</v>
      </c>
      <c r="CE22" s="24">
        <f t="shared" si="15"/>
        <v>5.9155067686797512E-4</v>
      </c>
      <c r="CF22" s="24">
        <f t="shared" si="14"/>
        <v>1.9874043810276819E-2</v>
      </c>
    </row>
    <row r="23" spans="1:84" x14ac:dyDescent="0.25">
      <c r="A23" s="31">
        <f>+[1]PAT!A24</f>
        <v>43252</v>
      </c>
      <c r="B23" s="17">
        <f>+[1]PAT!B24</f>
        <v>144.143</v>
      </c>
      <c r="C23" s="17">
        <f>+[1]PAT!C24</f>
        <v>135.4639</v>
      </c>
      <c r="D23" s="17">
        <f>+[1]PAT!D24</f>
        <v>133.84520000000001</v>
      </c>
      <c r="E23" s="17">
        <f>+[1]PAT!E24</f>
        <v>127.315</v>
      </c>
      <c r="F23" s="17">
        <f>+[1]PAT!F24</f>
        <v>182.46559999999999</v>
      </c>
      <c r="G23" s="17">
        <f>+[1]PAT!G24</f>
        <v>136.55099999999999</v>
      </c>
      <c r="H23" s="17">
        <f>+[1]PAT!H24</f>
        <v>148.46420000000001</v>
      </c>
      <c r="I23" s="17">
        <f>+[1]PAT!I24</f>
        <v>152.37950000000001</v>
      </c>
      <c r="J23" s="17">
        <f>+[1]PAT!J24</f>
        <v>149.15219999999999</v>
      </c>
      <c r="K23" s="17">
        <f>+[1]PAT!K24</f>
        <v>145.45259999999999</v>
      </c>
      <c r="L23" s="17">
        <f>+[1]PAT!L24</f>
        <v>158.75540000000001</v>
      </c>
      <c r="M23" s="17">
        <f>+[1]PAT!M24</f>
        <v>141.3167</v>
      </c>
      <c r="N23" s="17">
        <f>+[1]PAT!N24</f>
        <v>137.78299999999999</v>
      </c>
      <c r="O23" s="18">
        <f>+[1]PAT!R24</f>
        <v>128.0752</v>
      </c>
      <c r="P23" s="19">
        <f>+[1]PAT!S24</f>
        <v>139.93039999999999</v>
      </c>
      <c r="Q23" s="20">
        <f>+[1]PAT!T24</f>
        <v>168.2945</v>
      </c>
      <c r="R23" s="18">
        <f t="shared" si="4"/>
        <v>144.14543405000001</v>
      </c>
      <c r="S23" s="19">
        <f t="shared" si="5"/>
        <v>135.63907806607332</v>
      </c>
      <c r="T23" s="19">
        <f t="shared" si="6"/>
        <v>135.95253133484161</v>
      </c>
      <c r="U23" s="19">
        <f t="shared" si="7"/>
        <v>135.05259815059443</v>
      </c>
      <c r="V23" s="19"/>
      <c r="W23" s="20">
        <f t="shared" si="8"/>
        <v>142.34781487112923</v>
      </c>
      <c r="X23" s="21"/>
      <c r="Y23" s="41">
        <f t="shared" si="18"/>
        <v>3.2703507636931972E-2</v>
      </c>
      <c r="Z23" s="24">
        <f t="shared" si="18"/>
        <v>4.4828533040034868E-2</v>
      </c>
      <c r="AA23" s="24">
        <f t="shared" si="18"/>
        <v>6.6848982072318375E-3</v>
      </c>
      <c r="AB23" s="24">
        <f t="shared" si="19"/>
        <v>1.4498527835659303E-2</v>
      </c>
      <c r="AC23" s="24">
        <f t="shared" si="20"/>
        <v>4.4822115326388356E-3</v>
      </c>
      <c r="AD23" s="24">
        <f t="shared" si="21"/>
        <v>4.5680311335535517E-2</v>
      </c>
      <c r="AE23" s="24">
        <f t="shared" si="22"/>
        <v>3.9348657796819619E-2</v>
      </c>
      <c r="AF23" s="24">
        <f t="shared" si="23"/>
        <v>5.718884529595214E-2</v>
      </c>
      <c r="AG23" s="24">
        <f t="shared" si="24"/>
        <v>1.0083758174006752E-2</v>
      </c>
      <c r="AH23" s="24">
        <f t="shared" si="25"/>
        <v>4.3950649182869173E-2</v>
      </c>
      <c r="AI23" s="24">
        <f t="shared" si="26"/>
        <v>5.5651108515886172E-4</v>
      </c>
      <c r="AJ23" s="24">
        <f t="shared" si="27"/>
        <v>2.180385998096912E-2</v>
      </c>
      <c r="AK23" s="24">
        <f t="shared" si="28"/>
        <v>4.099990631355932E-2</v>
      </c>
      <c r="AL23" s="24">
        <f t="shared" si="29"/>
        <v>2.8671022565268212E-2</v>
      </c>
      <c r="AM23" s="24">
        <f t="shared" si="30"/>
        <v>3.9783320267654299E-2</v>
      </c>
      <c r="AN23" s="24">
        <f t="shared" si="17"/>
        <v>1.5157282136689432E-2</v>
      </c>
      <c r="AO23" s="24">
        <f t="shared" si="31"/>
        <v>3.2700882236662343E-2</v>
      </c>
      <c r="AP23" s="24">
        <f t="shared" si="32"/>
        <v>3.5096809644914018E-2</v>
      </c>
      <c r="AQ23" s="24">
        <f t="shared" si="32"/>
        <v>3.0511976332225021E-2</v>
      </c>
      <c r="AR23" s="24">
        <f t="shared" si="32"/>
        <v>3.2056015592503817E-2</v>
      </c>
      <c r="AS23" s="24" t="e">
        <f t="shared" si="32"/>
        <v>#DIV/0!</v>
      </c>
      <c r="AT23" s="24">
        <f t="shared" si="32"/>
        <v>3.6508308320840843E-2</v>
      </c>
      <c r="AU23" s="21"/>
      <c r="AV23" s="24">
        <f t="shared" si="16"/>
        <v>0.29038871098991903</v>
      </c>
      <c r="AW23" s="24">
        <f t="shared" si="16"/>
        <v>0.25518213330343564</v>
      </c>
      <c r="AX23" s="24">
        <f t="shared" si="16"/>
        <v>0.18455361038515083</v>
      </c>
      <c r="AY23" s="24">
        <f t="shared" si="16"/>
        <v>0.17519079600796039</v>
      </c>
      <c r="AZ23" s="24">
        <f t="shared" si="16"/>
        <v>0.46270989836057419</v>
      </c>
      <c r="BA23" s="24">
        <f t="shared" si="16"/>
        <v>0.26646954837776216</v>
      </c>
      <c r="BB23" s="24">
        <f t="shared" si="16"/>
        <v>0.29740674552024582</v>
      </c>
      <c r="BC23" s="24">
        <f t="shared" si="16"/>
        <v>0.39876242440709841</v>
      </c>
      <c r="BD23" s="24">
        <f t="shared" si="16"/>
        <v>0.28282773550486251</v>
      </c>
      <c r="BE23" s="24">
        <f t="shared" si="16"/>
        <v>0.26147382954753384</v>
      </c>
      <c r="BF23" s="24">
        <f t="shared" si="16"/>
        <v>0.27897453497262092</v>
      </c>
      <c r="BG23" s="24">
        <f t="shared" si="16"/>
        <v>0.29498059591391645</v>
      </c>
      <c r="BH23" s="24">
        <f t="shared" si="16"/>
        <v>0.23036574410592792</v>
      </c>
      <c r="BI23" s="24">
        <f t="shared" si="16"/>
        <v>0.19162334061533537</v>
      </c>
      <c r="BJ23" s="24">
        <f t="shared" si="16"/>
        <v>0.26519234611903597</v>
      </c>
      <c r="BK23" s="24">
        <f t="shared" si="16"/>
        <v>0.42709050576451468</v>
      </c>
      <c r="BL23" s="24">
        <f t="shared" si="16"/>
        <v>0.29087846648370608</v>
      </c>
      <c r="BM23" s="24">
        <f t="shared" si="16"/>
        <v>0.23972827867564539</v>
      </c>
      <c r="BN23" s="24">
        <f t="shared" si="16"/>
        <v>0.2335879728681769</v>
      </c>
      <c r="BO23" s="24">
        <f t="shared" si="16"/>
        <v>0.22340623287796779</v>
      </c>
      <c r="BP23" s="24" t="e">
        <f t="shared" si="16"/>
        <v>#DIV/0!</v>
      </c>
      <c r="BQ23" s="24">
        <f t="shared" si="16"/>
        <v>0.27918291374197368</v>
      </c>
      <c r="BR23" s="21"/>
      <c r="BS23" s="35">
        <f t="shared" si="11"/>
        <v>43252</v>
      </c>
      <c r="BT23" s="24">
        <f t="shared" si="15"/>
        <v>1.1421969102647018E-2</v>
      </c>
      <c r="BU23" s="24">
        <f t="shared" si="15"/>
        <v>2.2287132025537005E-4</v>
      </c>
      <c r="BV23" s="24">
        <f t="shared" si="15"/>
        <v>1.6711759635989177E-3</v>
      </c>
      <c r="BW23" s="24">
        <f t="shared" si="15"/>
        <v>5.8682846832208116E-4</v>
      </c>
      <c r="BX23" s="24">
        <f t="shared" si="15"/>
        <v>2.7992932998897302E-3</v>
      </c>
      <c r="BY23" s="24">
        <f t="shared" si="15"/>
        <v>1.9933231025166518E-3</v>
      </c>
      <c r="BZ23" s="24">
        <f t="shared" si="15"/>
        <v>7.9253766523879384E-3</v>
      </c>
      <c r="CA23" s="24">
        <f t="shared" si="15"/>
        <v>3.4030433097408498E-4</v>
      </c>
      <c r="CB23" s="24">
        <f t="shared" si="15"/>
        <v>3.4088659913467821E-3</v>
      </c>
      <c r="CC23" s="24">
        <f t="shared" si="15"/>
        <v>1.3221754384457179E-5</v>
      </c>
      <c r="CD23" s="24">
        <f t="shared" si="15"/>
        <v>1.0975015457273811E-3</v>
      </c>
      <c r="CE23" s="24">
        <f t="shared" si="15"/>
        <v>1.2207860390905986E-3</v>
      </c>
      <c r="CF23" s="24">
        <f t="shared" si="14"/>
        <v>3.2701517571141016E-2</v>
      </c>
    </row>
    <row r="24" spans="1:84" x14ac:dyDescent="0.25">
      <c r="A24" s="31">
        <f>+[1]PAT!A25</f>
        <v>43282</v>
      </c>
      <c r="B24" s="17">
        <f>+[1]PAT!B25</f>
        <v>148.78579999999999</v>
      </c>
      <c r="C24" s="17">
        <f>+[1]PAT!C25</f>
        <v>140.89689999999999</v>
      </c>
      <c r="D24" s="17">
        <f>+[1]PAT!D25</f>
        <v>137.68600000000001</v>
      </c>
      <c r="E24" s="17">
        <f>+[1]PAT!E25</f>
        <v>126.70480000000001</v>
      </c>
      <c r="F24" s="17">
        <f>+[1]PAT!F25</f>
        <v>185.94030000000001</v>
      </c>
      <c r="G24" s="17">
        <f>+[1]PAT!G25</f>
        <v>142.75579999999999</v>
      </c>
      <c r="H24" s="17">
        <f>+[1]PAT!H25</f>
        <v>151.73140000000001</v>
      </c>
      <c r="I24" s="17">
        <f>+[1]PAT!I25</f>
        <v>161.9744</v>
      </c>
      <c r="J24" s="17">
        <f>+[1]PAT!J25</f>
        <v>150.43340000000001</v>
      </c>
      <c r="K24" s="17">
        <f>+[1]PAT!K25</f>
        <v>152.52690000000001</v>
      </c>
      <c r="L24" s="17">
        <f>+[1]PAT!L25</f>
        <v>160.75280000000001</v>
      </c>
      <c r="M24" s="17">
        <f>+[1]PAT!M25</f>
        <v>143.9418</v>
      </c>
      <c r="N24" s="17">
        <f>+[1]PAT!N25</f>
        <v>141.77629999999999</v>
      </c>
      <c r="O24" s="18">
        <f>+[1]PAT!R25</f>
        <v>131.21430000000001</v>
      </c>
      <c r="P24" s="19">
        <f>+[1]PAT!S25</f>
        <v>144.72460000000001</v>
      </c>
      <c r="Q24" s="20">
        <f>+[1]PAT!T25</f>
        <v>173.35489999999999</v>
      </c>
      <c r="R24" s="18">
        <f t="shared" si="4"/>
        <v>148.78827125999999</v>
      </c>
      <c r="S24" s="19">
        <f t="shared" si="5"/>
        <v>139.80456979936642</v>
      </c>
      <c r="T24" s="19">
        <f t="shared" si="6"/>
        <v>139.1669107748869</v>
      </c>
      <c r="U24" s="19">
        <f t="shared" si="7"/>
        <v>138.3658395310436</v>
      </c>
      <c r="V24" s="19"/>
      <c r="W24" s="20">
        <f t="shared" si="8"/>
        <v>147.048774281476</v>
      </c>
      <c r="X24" s="21"/>
      <c r="Y24" s="41">
        <f t="shared" si="18"/>
        <v>3.2209680664340157E-2</v>
      </c>
      <c r="Z24" s="24">
        <f t="shared" si="18"/>
        <v>4.0106626193399109E-2</v>
      </c>
      <c r="AA24" s="24">
        <f t="shared" si="18"/>
        <v>2.8695836682974152E-2</v>
      </c>
      <c r="AB24" s="24">
        <f t="shared" si="19"/>
        <v>-4.7928366649647725E-3</v>
      </c>
      <c r="AC24" s="24">
        <f t="shared" si="20"/>
        <v>1.9043041537692762E-2</v>
      </c>
      <c r="AD24" s="24">
        <f t="shared" si="21"/>
        <v>4.5439432885881592E-2</v>
      </c>
      <c r="AE24" s="24">
        <f t="shared" si="22"/>
        <v>2.2006652108723879E-2</v>
      </c>
      <c r="AF24" s="24">
        <f t="shared" si="23"/>
        <v>6.2967131405471166E-2</v>
      </c>
      <c r="AG24" s="24">
        <f t="shared" si="24"/>
        <v>8.5898833540505315E-3</v>
      </c>
      <c r="AH24" s="24">
        <f t="shared" si="25"/>
        <v>4.8636463012692976E-2</v>
      </c>
      <c r="AI24" s="24">
        <f t="shared" si="26"/>
        <v>1.2581619270903621E-2</v>
      </c>
      <c r="AJ24" s="24">
        <f t="shared" si="27"/>
        <v>1.8576006940439482E-2</v>
      </c>
      <c r="AK24" s="24">
        <f t="shared" si="28"/>
        <v>2.8982530500860193E-2</v>
      </c>
      <c r="AL24" s="24">
        <f t="shared" si="29"/>
        <v>2.4509819231201879E-2</v>
      </c>
      <c r="AM24" s="24">
        <f t="shared" si="30"/>
        <v>3.4261318484046566E-2</v>
      </c>
      <c r="AN24" s="24">
        <f t="shared" si="17"/>
        <v>3.0068718823253127E-2</v>
      </c>
      <c r="AO24" s="24">
        <f t="shared" si="31"/>
        <v>3.2209394911458133E-2</v>
      </c>
      <c r="AP24" s="24">
        <f t="shared" si="32"/>
        <v>3.0710115349383171E-2</v>
      </c>
      <c r="AQ24" s="24">
        <f t="shared" si="32"/>
        <v>2.3643395297499037E-2</v>
      </c>
      <c r="AR24" s="24">
        <f t="shared" si="32"/>
        <v>2.453297030801771E-2</v>
      </c>
      <c r="AS24" s="24" t="e">
        <f t="shared" si="32"/>
        <v>#DIV/0!</v>
      </c>
      <c r="AT24" s="24">
        <f t="shared" si="32"/>
        <v>3.3024457836621224E-2</v>
      </c>
      <c r="AU24" s="21"/>
      <c r="AV24" s="24">
        <f t="shared" si="16"/>
        <v>0.31229289503741886</v>
      </c>
      <c r="AW24" s="24">
        <f t="shared" si="16"/>
        <v>0.29613762727082027</v>
      </c>
      <c r="AX24" s="24">
        <f t="shared" si="16"/>
        <v>0.18829842873195579</v>
      </c>
      <c r="AY24" s="24">
        <f t="shared" si="16"/>
        <v>0.17225804243098786</v>
      </c>
      <c r="AZ24" s="24">
        <f t="shared" si="16"/>
        <v>0.45725006994695017</v>
      </c>
      <c r="BA24" s="24">
        <f t="shared" si="16"/>
        <v>0.30099463948191985</v>
      </c>
      <c r="BB24" s="24">
        <f t="shared" si="16"/>
        <v>0.29432950204644293</v>
      </c>
      <c r="BC24" s="24">
        <f t="shared" si="16"/>
        <v>0.44367871823850491</v>
      </c>
      <c r="BD24" s="24">
        <f t="shared" si="16"/>
        <v>0.28554129867244371</v>
      </c>
      <c r="BE24" s="24">
        <f t="shared" si="16"/>
        <v>0.29003389864912865</v>
      </c>
      <c r="BF24" s="24">
        <f t="shared" si="16"/>
        <v>0.28652362960609445</v>
      </c>
      <c r="BG24" s="24">
        <f t="shared" si="16"/>
        <v>0.28402755352724052</v>
      </c>
      <c r="BH24" s="24">
        <f t="shared" si="16"/>
        <v>0.25729004269115685</v>
      </c>
      <c r="BI24" s="24">
        <f t="shared" si="16"/>
        <v>0.21571041820698555</v>
      </c>
      <c r="BJ24" s="24">
        <f t="shared" si="16"/>
        <v>0.29139410271396526</v>
      </c>
      <c r="BK24" s="24">
        <f t="shared" si="16"/>
        <v>0.43071050698622559</v>
      </c>
      <c r="BL24" s="24">
        <f t="shared" si="16"/>
        <v>0.31230308811771312</v>
      </c>
      <c r="BM24" s="24">
        <f t="shared" si="16"/>
        <v>0.26366445471354738</v>
      </c>
      <c r="BN24" s="24">
        <f t="shared" si="16"/>
        <v>0.24687436633153159</v>
      </c>
      <c r="BO24" s="24">
        <f t="shared" si="16"/>
        <v>0.24060934335059647</v>
      </c>
      <c r="BP24" s="24" t="e">
        <f t="shared" si="16"/>
        <v>#DIV/0!</v>
      </c>
      <c r="BQ24" s="24">
        <f t="shared" si="16"/>
        <v>0.3005828654855951</v>
      </c>
      <c r="BR24" s="21"/>
      <c r="BS24" s="35">
        <f t="shared" si="11"/>
        <v>43282</v>
      </c>
      <c r="BT24" s="24">
        <f t="shared" si="15"/>
        <v>1.033884337081924E-2</v>
      </c>
      <c r="BU24" s="24">
        <f t="shared" si="15"/>
        <v>9.3260165252561733E-4</v>
      </c>
      <c r="BV24" s="24">
        <f t="shared" si="15"/>
        <v>-5.4270856024918974E-4</v>
      </c>
      <c r="BW24" s="24">
        <f t="shared" si="15"/>
        <v>2.4250558126305216E-3</v>
      </c>
      <c r="BX24" s="24">
        <f t="shared" si="15"/>
        <v>2.8195222799580998E-3</v>
      </c>
      <c r="BY24" s="24">
        <f t="shared" si="15"/>
        <v>1.1219858057623341E-3</v>
      </c>
      <c r="BZ24" s="24">
        <f t="shared" si="15"/>
        <v>8.933042742276763E-3</v>
      </c>
      <c r="CA24" s="24">
        <f t="shared" si="15"/>
        <v>2.8353981809730889E-4</v>
      </c>
      <c r="CB24" s="24">
        <f t="shared" si="15"/>
        <v>3.8133874693880507E-3</v>
      </c>
      <c r="CC24" s="24">
        <f t="shared" si="15"/>
        <v>2.8961281505171928E-4</v>
      </c>
      <c r="CD24" s="24">
        <f t="shared" si="15"/>
        <v>9.2515821094330051E-4</v>
      </c>
      <c r="CE24" s="24">
        <f t="shared" si="15"/>
        <v>8.698973935605624E-4</v>
      </c>
      <c r="CF24" s="24">
        <f t="shared" si="14"/>
        <v>3.2209938810764324E-2</v>
      </c>
    </row>
    <row r="25" spans="1:84" x14ac:dyDescent="0.25">
      <c r="A25" s="31">
        <f>+[1]PAT!A26</f>
        <v>43313</v>
      </c>
      <c r="B25" s="17">
        <f>+[1]PAT!B26</f>
        <v>154.21029999999999</v>
      </c>
      <c r="C25" s="17">
        <f>+[1]PAT!C26</f>
        <v>147.13339999999999</v>
      </c>
      <c r="D25" s="17">
        <f>+[1]PAT!D26</f>
        <v>139.79769999999999</v>
      </c>
      <c r="E25" s="17">
        <f>+[1]PAT!E26</f>
        <v>129.0016</v>
      </c>
      <c r="F25" s="17">
        <f>+[1]PAT!F26</f>
        <v>190.76509999999999</v>
      </c>
      <c r="G25" s="17">
        <f>+[1]PAT!G26</f>
        <v>149.2867</v>
      </c>
      <c r="H25" s="17">
        <f>+[1]PAT!H26</f>
        <v>156.33600000000001</v>
      </c>
      <c r="I25" s="17">
        <f>+[1]PAT!I26</f>
        <v>170.36019999999999</v>
      </c>
      <c r="J25" s="17">
        <f>+[1]PAT!J26</f>
        <v>164.38849999999999</v>
      </c>
      <c r="K25" s="17">
        <f>+[1]PAT!K26</f>
        <v>155.06440000000001</v>
      </c>
      <c r="L25" s="17">
        <f>+[1]PAT!L26</f>
        <v>161.773</v>
      </c>
      <c r="M25" s="17">
        <f>+[1]PAT!M26</f>
        <v>148.04409999999999</v>
      </c>
      <c r="N25" s="17">
        <f>+[1]PAT!N26</f>
        <v>148.36789999999999</v>
      </c>
      <c r="O25" s="18">
        <f>+[1]PAT!R26</f>
        <v>134.4248</v>
      </c>
      <c r="P25" s="19">
        <f>+[1]PAT!S26</f>
        <v>149.6046</v>
      </c>
      <c r="Q25" s="20">
        <f>+[1]PAT!T26</f>
        <v>181.98580000000001</v>
      </c>
      <c r="R25" s="18">
        <f t="shared" si="4"/>
        <v>154.21278006</v>
      </c>
      <c r="S25" s="19">
        <f t="shared" si="5"/>
        <v>144.51016942223563</v>
      </c>
      <c r="T25" s="19">
        <f t="shared" si="6"/>
        <v>142.94168605769229</v>
      </c>
      <c r="U25" s="19">
        <f t="shared" si="7"/>
        <v>142.0856668097754</v>
      </c>
      <c r="V25" s="19"/>
      <c r="W25" s="20">
        <f t="shared" si="8"/>
        <v>152.51169961060634</v>
      </c>
      <c r="X25" s="21"/>
      <c r="Y25" s="41">
        <f t="shared" si="18"/>
        <v>3.6458452352307713E-2</v>
      </c>
      <c r="Z25" s="24">
        <f t="shared" si="18"/>
        <v>4.4262861709519541E-2</v>
      </c>
      <c r="AA25" s="24">
        <f t="shared" si="18"/>
        <v>1.5337071307176986E-2</v>
      </c>
      <c r="AB25" s="24">
        <f t="shared" si="19"/>
        <v>1.8127174345407449E-2</v>
      </c>
      <c r="AC25" s="24">
        <f t="shared" si="20"/>
        <v>2.5948113453619248E-2</v>
      </c>
      <c r="AD25" s="24">
        <f t="shared" si="21"/>
        <v>4.5748754166205607E-2</v>
      </c>
      <c r="AE25" s="24">
        <f t="shared" si="22"/>
        <v>3.0347047479954758E-2</v>
      </c>
      <c r="AF25" s="24">
        <f t="shared" si="23"/>
        <v>5.1772378845051925E-2</v>
      </c>
      <c r="AG25" s="24">
        <f t="shared" si="24"/>
        <v>9.2765968195892556E-2</v>
      </c>
      <c r="AH25" s="24">
        <f t="shared" si="25"/>
        <v>1.6636409708713717E-2</v>
      </c>
      <c r="AI25" s="24">
        <f t="shared" si="26"/>
        <v>6.3463902339491174E-3</v>
      </c>
      <c r="AJ25" s="24">
        <f t="shared" si="27"/>
        <v>2.8499713078480315E-2</v>
      </c>
      <c r="AK25" s="24">
        <f t="shared" si="28"/>
        <v>4.6492961094343643E-2</v>
      </c>
      <c r="AL25" s="24">
        <f t="shared" si="29"/>
        <v>2.4467607570211491E-2</v>
      </c>
      <c r="AM25" s="24">
        <f t="shared" si="30"/>
        <v>3.3719215668932545E-2</v>
      </c>
      <c r="AN25" s="24">
        <f t="shared" si="17"/>
        <v>4.9787459137295986E-2</v>
      </c>
      <c r="AO25" s="24">
        <f t="shared" si="31"/>
        <v>3.6457905949595748E-2</v>
      </c>
      <c r="AP25" s="24">
        <f t="shared" si="32"/>
        <v>3.3658410662986249E-2</v>
      </c>
      <c r="AQ25" s="24">
        <f t="shared" si="32"/>
        <v>2.7124086191087304E-2</v>
      </c>
      <c r="AR25" s="24">
        <f t="shared" si="32"/>
        <v>2.6884000352538129E-2</v>
      </c>
      <c r="AS25" s="24" t="e">
        <f t="shared" si="32"/>
        <v>#DIV/0!</v>
      </c>
      <c r="AT25" s="24">
        <f t="shared" si="32"/>
        <v>3.7150430908545973E-2</v>
      </c>
      <c r="AU25" s="21"/>
      <c r="AV25" s="24">
        <f t="shared" si="16"/>
        <v>0.33742831967085141</v>
      </c>
      <c r="AW25" s="24">
        <f t="shared" si="16"/>
        <v>0.33138903568145128</v>
      </c>
      <c r="AX25" s="24">
        <f t="shared" si="16"/>
        <v>0.19246618517990921</v>
      </c>
      <c r="AY25" s="24">
        <f t="shared" si="16"/>
        <v>0.17056350591217972</v>
      </c>
      <c r="AZ25" s="24">
        <f t="shared" si="16"/>
        <v>0.45487388023617803</v>
      </c>
      <c r="BA25" s="24">
        <f t="shared" si="16"/>
        <v>0.34841653072911316</v>
      </c>
      <c r="BB25" s="24">
        <f t="shared" si="16"/>
        <v>0.30929848481295519</v>
      </c>
      <c r="BC25" s="24">
        <f t="shared" si="16"/>
        <v>0.49514316005279846</v>
      </c>
      <c r="BD25" s="24">
        <f t="shared" si="16"/>
        <v>0.38079750834290182</v>
      </c>
      <c r="BE25" s="24">
        <f t="shared" si="16"/>
        <v>0.29543436253923328</v>
      </c>
      <c r="BF25" s="24">
        <f t="shared" si="16"/>
        <v>0.28246636134962078</v>
      </c>
      <c r="BG25" s="24">
        <f t="shared" si="16"/>
        <v>0.30317413230495394</v>
      </c>
      <c r="BH25" s="24">
        <f t="shared" si="16"/>
        <v>0.29051811943702455</v>
      </c>
      <c r="BI25" s="24">
        <f t="shared" si="16"/>
        <v>0.23580829383276281</v>
      </c>
      <c r="BJ25" s="24">
        <f t="shared" si="16"/>
        <v>0.31292799390595483</v>
      </c>
      <c r="BK25" s="24">
        <f t="shared" si="16"/>
        <v>0.46861281117653153</v>
      </c>
      <c r="BL25" s="24">
        <f t="shared" si="16"/>
        <v>0.33743762955771239</v>
      </c>
      <c r="BM25" s="24">
        <f t="shared" si="16"/>
        <v>0.28622797798265953</v>
      </c>
      <c r="BN25" s="24">
        <f t="shared" si="16"/>
        <v>0.26165949357117024</v>
      </c>
      <c r="BO25" s="24">
        <f t="shared" si="16"/>
        <v>0.25467269960757988</v>
      </c>
      <c r="BP25" s="24" t="e">
        <f t="shared" si="16"/>
        <v>#DIV/0!</v>
      </c>
      <c r="BQ25" s="24">
        <f t="shared" si="16"/>
        <v>0.32818235137997331</v>
      </c>
      <c r="BR25" s="21"/>
      <c r="BS25" s="35">
        <f t="shared" si="11"/>
        <v>43313</v>
      </c>
      <c r="BT25" s="24">
        <f t="shared" si="15"/>
        <v>1.149754848917035E-2</v>
      </c>
      <c r="BU25" s="24">
        <f t="shared" si="15"/>
        <v>4.9675103403684683E-4</v>
      </c>
      <c r="BV25" s="24">
        <f t="shared" si="15"/>
        <v>1.9790178901481111E-3</v>
      </c>
      <c r="BW25" s="24">
        <f t="shared" si="15"/>
        <v>3.2622392728338199E-3</v>
      </c>
      <c r="BX25" s="24">
        <f t="shared" si="15"/>
        <v>2.8750993038314152E-3</v>
      </c>
      <c r="BY25" s="24">
        <f t="shared" si="15"/>
        <v>1.5319183685539902E-3</v>
      </c>
      <c r="BZ25" s="24">
        <f t="shared" si="15"/>
        <v>7.563721537942456E-3</v>
      </c>
      <c r="CA25" s="24">
        <f t="shared" si="15"/>
        <v>2.9920038740256097E-3</v>
      </c>
      <c r="CB25" s="24">
        <f t="shared" si="15"/>
        <v>1.3251516609783969E-3</v>
      </c>
      <c r="CC25" s="24">
        <f t="shared" si="15"/>
        <v>1.4330789631806097E-4</v>
      </c>
      <c r="CD25" s="24">
        <f t="shared" si="15"/>
        <v>1.4006500620354849E-3</v>
      </c>
      <c r="CE25" s="24">
        <f t="shared" si="15"/>
        <v>1.3911021078624438E-3</v>
      </c>
      <c r="CF25" s="24">
        <f t="shared" si="14"/>
        <v>3.6458511497736983E-2</v>
      </c>
    </row>
    <row r="26" spans="1:84" x14ac:dyDescent="0.25">
      <c r="A26" s="31">
        <f>+[1]PAT!A27</f>
        <v>43344</v>
      </c>
      <c r="B26" s="17">
        <f>+[1]PAT!B27</f>
        <v>164.33269999999999</v>
      </c>
      <c r="C26" s="17">
        <f>+[1]PAT!C27</f>
        <v>157.10990000000001</v>
      </c>
      <c r="D26" s="17">
        <f>+[1]PAT!D27</f>
        <v>145.6936</v>
      </c>
      <c r="E26" s="17">
        <f>+[1]PAT!E27</f>
        <v>134.8023</v>
      </c>
      <c r="F26" s="17">
        <f>+[1]PAT!F27</f>
        <v>202.43430000000001</v>
      </c>
      <c r="G26" s="17">
        <f>+[1]PAT!G27</f>
        <v>161.45419999999999</v>
      </c>
      <c r="H26" s="17">
        <f>+[1]PAT!H27</f>
        <v>163.49010000000001</v>
      </c>
      <c r="I26" s="17">
        <f>+[1]PAT!I27</f>
        <v>190.55529999999999</v>
      </c>
      <c r="J26" s="17">
        <f>+[1]PAT!J27</f>
        <v>165.26840000000001</v>
      </c>
      <c r="K26" s="17">
        <f>+[1]PAT!K27</f>
        <v>163.6524</v>
      </c>
      <c r="L26" s="17">
        <f>+[1]PAT!L27</f>
        <v>163.52340000000001</v>
      </c>
      <c r="M26" s="17">
        <f>+[1]PAT!M27</f>
        <v>154.6773</v>
      </c>
      <c r="N26" s="17">
        <f>+[1]PAT!N27</f>
        <v>158.92330000000001</v>
      </c>
      <c r="O26" s="18">
        <f>+[1]PAT!R27</f>
        <v>138.79830000000001</v>
      </c>
      <c r="P26" s="19">
        <f>+[1]PAT!S27</f>
        <v>159.66749999999999</v>
      </c>
      <c r="Q26" s="20">
        <f>+[1]PAT!T27</f>
        <v>195.8596</v>
      </c>
      <c r="R26" s="18">
        <f t="shared" si="4"/>
        <v>164.33488928</v>
      </c>
      <c r="S26" s="19">
        <f t="shared" si="5"/>
        <v>153.28860532508679</v>
      </c>
      <c r="T26" s="19">
        <f t="shared" si="6"/>
        <v>151.07606023755656</v>
      </c>
      <c r="U26" s="19">
        <f t="shared" si="7"/>
        <v>150.47188923381768</v>
      </c>
      <c r="V26" s="19"/>
      <c r="W26" s="20">
        <f t="shared" si="8"/>
        <v>163.02219597626555</v>
      </c>
      <c r="X26" s="21"/>
      <c r="Y26" s="41">
        <f t="shared" si="18"/>
        <v>6.564023285085363E-2</v>
      </c>
      <c r="Z26" s="24">
        <f t="shared" si="18"/>
        <v>6.7805814315444524E-2</v>
      </c>
      <c r="AA26" s="24">
        <f t="shared" si="18"/>
        <v>4.217451360072455E-2</v>
      </c>
      <c r="AB26" s="24">
        <f t="shared" si="19"/>
        <v>4.4966108947485983E-2</v>
      </c>
      <c r="AC26" s="24">
        <f t="shared" si="20"/>
        <v>6.1170518087428016E-2</v>
      </c>
      <c r="AD26" s="24">
        <f t="shared" si="21"/>
        <v>8.1504246526984625E-2</v>
      </c>
      <c r="AE26" s="24">
        <f t="shared" si="22"/>
        <v>4.5761053116364803E-2</v>
      </c>
      <c r="AF26" s="24">
        <f t="shared" si="23"/>
        <v>0.11854353305525578</v>
      </c>
      <c r="AG26" s="24">
        <f t="shared" si="24"/>
        <v>5.3525642000507023E-3</v>
      </c>
      <c r="AH26" s="24">
        <f t="shared" si="25"/>
        <v>5.5383440686579188E-2</v>
      </c>
      <c r="AI26" s="24">
        <f t="shared" si="26"/>
        <v>1.0820099769430103E-2</v>
      </c>
      <c r="AJ26" s="24">
        <f t="shared" si="27"/>
        <v>4.4805568070595214E-2</v>
      </c>
      <c r="AK26" s="24">
        <f t="shared" si="28"/>
        <v>7.1143421184771238E-2</v>
      </c>
      <c r="AL26" s="24">
        <f t="shared" si="29"/>
        <v>3.2534919151823161E-2</v>
      </c>
      <c r="AM26" s="24">
        <f t="shared" si="30"/>
        <v>6.7263306074813123E-2</v>
      </c>
      <c r="AN26" s="24">
        <f t="shared" si="17"/>
        <v>7.6235618383412307E-2</v>
      </c>
      <c r="AO26" s="24">
        <f t="shared" si="31"/>
        <v>6.5637291643803941E-2</v>
      </c>
      <c r="AP26" s="24">
        <f t="shared" si="32"/>
        <v>6.0746146364287767E-2</v>
      </c>
      <c r="AQ26" s="24">
        <f t="shared" si="32"/>
        <v>5.690694159421894E-2</v>
      </c>
      <c r="AR26" s="24">
        <f t="shared" si="32"/>
        <v>5.9022296986998457E-2</v>
      </c>
      <c r="AS26" s="24" t="e">
        <f t="shared" si="32"/>
        <v>#DIV/0!</v>
      </c>
      <c r="AT26" s="24">
        <f t="shared" si="32"/>
        <v>6.8916000493697505E-2</v>
      </c>
      <c r="AU26" s="21"/>
      <c r="AV26" s="24">
        <f t="shared" si="16"/>
        <v>0.4070243033704497</v>
      </c>
      <c r="AW26" s="24">
        <f t="shared" si="16"/>
        <v>0.39872689152314544</v>
      </c>
      <c r="AX26" s="24">
        <f t="shared" si="16"/>
        <v>0.23845727517230353</v>
      </c>
      <c r="AY26" s="24">
        <f t="shared" si="16"/>
        <v>0.22344120548651381</v>
      </c>
      <c r="AZ26" s="24">
        <f t="shared" si="16"/>
        <v>0.52145496797894975</v>
      </c>
      <c r="BA26" s="24">
        <f t="shared" si="16"/>
        <v>0.45115500664664721</v>
      </c>
      <c r="BB26" s="24">
        <f t="shared" si="16"/>
        <v>0.32484597226487844</v>
      </c>
      <c r="BC26" s="24">
        <f t="shared" si="16"/>
        <v>0.65020091102759037</v>
      </c>
      <c r="BD26" s="24">
        <f t="shared" si="16"/>
        <v>0.37710813657391995</v>
      </c>
      <c r="BE26" s="24">
        <f t="shared" si="16"/>
        <v>0.34800619093550167</v>
      </c>
      <c r="BF26" s="24">
        <f t="shared" si="16"/>
        <v>0.26932355899996274</v>
      </c>
      <c r="BG26" s="24">
        <f t="shared" si="16"/>
        <v>0.34608399160727932</v>
      </c>
      <c r="BH26" s="24">
        <f t="shared" si="16"/>
        <v>0.35844652061304916</v>
      </c>
      <c r="BI26" s="24">
        <f t="shared" si="16"/>
        <v>0.26277851066733393</v>
      </c>
      <c r="BJ26" s="24">
        <f t="shared" si="16"/>
        <v>0.38174821102040846</v>
      </c>
      <c r="BK26" s="24">
        <f t="shared" si="16"/>
        <v>0.5639878017326394</v>
      </c>
      <c r="BL26" s="24">
        <f t="shared" si="16"/>
        <v>0.40702953081339666</v>
      </c>
      <c r="BM26" s="24">
        <f t="shared" si="16"/>
        <v>0.34974558851227089</v>
      </c>
      <c r="BN26" s="24">
        <f t="shared" si="16"/>
        <v>0.32370518303722906</v>
      </c>
      <c r="BO26" s="24">
        <f t="shared" si="16"/>
        <v>0.31992082921426879</v>
      </c>
      <c r="BP26" s="24" t="e">
        <f t="shared" si="16"/>
        <v>#DIV/0!</v>
      </c>
      <c r="BQ26" s="24">
        <f t="shared" si="16"/>
        <v>0.40342280158379618</v>
      </c>
      <c r="BR26" s="21"/>
      <c r="BS26" s="35">
        <f t="shared" si="11"/>
        <v>43344</v>
      </c>
      <c r="BT26" s="24">
        <f t="shared" si="15"/>
        <v>1.7745597732447212E-2</v>
      </c>
      <c r="BU26" s="24">
        <f t="shared" si="15"/>
        <v>1.3381499160561939E-3</v>
      </c>
      <c r="BV26" s="24">
        <f t="shared" si="15"/>
        <v>4.8223091453683765E-3</v>
      </c>
      <c r="BW26" s="24">
        <f t="shared" si="15"/>
        <v>7.6124715404872556E-3</v>
      </c>
      <c r="BX26" s="24">
        <f t="shared" si="15"/>
        <v>5.1680805367734801E-3</v>
      </c>
      <c r="BY26" s="24">
        <f t="shared" si="15"/>
        <v>2.2963962199671491E-3</v>
      </c>
      <c r="BZ26" s="24">
        <f t="shared" si="15"/>
        <v>1.757458755997492E-2</v>
      </c>
      <c r="CA26" s="24">
        <f t="shared" si="15"/>
        <v>1.820164411845425E-4</v>
      </c>
      <c r="CB26" s="24">
        <f t="shared" si="15"/>
        <v>4.3271273060230065E-3</v>
      </c>
      <c r="CC26" s="24">
        <f t="shared" si="15"/>
        <v>2.3723032767590931E-4</v>
      </c>
      <c r="CD26" s="24">
        <f t="shared" si="15"/>
        <v>2.1851105924831278E-3</v>
      </c>
      <c r="CE26" s="24">
        <f t="shared" si="15"/>
        <v>2.1492699255497242E-3</v>
      </c>
      <c r="CF26" s="24">
        <f t="shared" si="14"/>
        <v>6.5638347243990897E-2</v>
      </c>
    </row>
    <row r="27" spans="1:84" x14ac:dyDescent="0.25">
      <c r="A27" s="31">
        <f>+[1]PAT!A28</f>
        <v>43374</v>
      </c>
      <c r="B27" s="17">
        <f>+[1]PAT!B28</f>
        <v>173.86779999999999</v>
      </c>
      <c r="C27" s="17">
        <f>+[1]PAT!C28</f>
        <v>166.21100000000001</v>
      </c>
      <c r="D27" s="17">
        <f>+[1]PAT!D28</f>
        <v>148.07980000000001</v>
      </c>
      <c r="E27" s="17">
        <f>+[1]PAT!E28</f>
        <v>140.5762</v>
      </c>
      <c r="F27" s="17">
        <f>+[1]PAT!F28</f>
        <v>222.3365</v>
      </c>
      <c r="G27" s="17">
        <f>+[1]PAT!G28</f>
        <v>168.9205</v>
      </c>
      <c r="H27" s="17">
        <f>+[1]PAT!H28</f>
        <v>170.8997</v>
      </c>
      <c r="I27" s="17">
        <f>+[1]PAT!I28</f>
        <v>205.6491</v>
      </c>
      <c r="J27" s="17">
        <f>+[1]PAT!J28</f>
        <v>167.36199999999999</v>
      </c>
      <c r="K27" s="17">
        <f>+[1]PAT!K28</f>
        <v>171.46549999999999</v>
      </c>
      <c r="L27" s="17">
        <f>+[1]PAT!L28</f>
        <v>164.25069999999999</v>
      </c>
      <c r="M27" s="17">
        <f>+[1]PAT!M28</f>
        <v>160.5205</v>
      </c>
      <c r="N27" s="17">
        <f>+[1]PAT!N28</f>
        <v>169.92789999999999</v>
      </c>
      <c r="O27" s="18">
        <f>+[1]PAT!R28</f>
        <v>146.2081</v>
      </c>
      <c r="P27" s="19">
        <f>+[1]PAT!S28</f>
        <v>167.7414</v>
      </c>
      <c r="Q27" s="20">
        <f>+[1]PAT!T28</f>
        <v>211.64269999999999</v>
      </c>
      <c r="R27" s="18">
        <f t="shared" si="4"/>
        <v>173.87006239999994</v>
      </c>
      <c r="S27" s="19">
        <f t="shared" si="5"/>
        <v>160.91971443656664</v>
      </c>
      <c r="T27" s="19">
        <f t="shared" si="6"/>
        <v>158.08599660633485</v>
      </c>
      <c r="U27" s="19">
        <f t="shared" si="7"/>
        <v>157.67756605019815</v>
      </c>
      <c r="V27" s="19"/>
      <c r="W27" s="20">
        <f t="shared" si="8"/>
        <v>171.65603337659931</v>
      </c>
      <c r="X27" s="21"/>
      <c r="Y27" s="41">
        <f t="shared" si="18"/>
        <v>5.8023144511104574E-2</v>
      </c>
      <c r="Z27" s="24">
        <f t="shared" si="18"/>
        <v>5.7928240040888479E-2</v>
      </c>
      <c r="AA27" s="24">
        <f t="shared" si="18"/>
        <v>1.6378207416111623E-2</v>
      </c>
      <c r="AB27" s="24">
        <f t="shared" si="19"/>
        <v>4.283235523429485E-2</v>
      </c>
      <c r="AC27" s="24">
        <f t="shared" si="20"/>
        <v>9.8314366685882781E-2</v>
      </c>
      <c r="AD27" s="24">
        <f t="shared" si="21"/>
        <v>4.6244074170879612E-2</v>
      </c>
      <c r="AE27" s="24">
        <f t="shared" si="22"/>
        <v>4.5321398665729484E-2</v>
      </c>
      <c r="AF27" s="24">
        <f t="shared" si="23"/>
        <v>7.9209552292694108E-2</v>
      </c>
      <c r="AG27" s="24">
        <f t="shared" si="24"/>
        <v>1.2667878432900626E-2</v>
      </c>
      <c r="AH27" s="24">
        <f t="shared" si="25"/>
        <v>4.7742043501958875E-2</v>
      </c>
      <c r="AI27" s="24">
        <f t="shared" si="26"/>
        <v>4.4476814939022891E-3</v>
      </c>
      <c r="AJ27" s="24">
        <f t="shared" si="27"/>
        <v>3.7776713195795342E-2</v>
      </c>
      <c r="AK27" s="24">
        <f t="shared" si="28"/>
        <v>6.9244723712633682E-2</v>
      </c>
      <c r="AL27" s="24">
        <f t="shared" si="29"/>
        <v>5.3385380080303468E-2</v>
      </c>
      <c r="AM27" s="24">
        <f t="shared" si="30"/>
        <v>5.0566959462633454E-2</v>
      </c>
      <c r="AN27" s="24">
        <f t="shared" si="17"/>
        <v>8.0583744682415359E-2</v>
      </c>
      <c r="AO27" s="24">
        <f t="shared" si="31"/>
        <v>5.8022816468105809E-2</v>
      </c>
      <c r="AP27" s="24">
        <f t="shared" si="32"/>
        <v>4.9782624711707468E-2</v>
      </c>
      <c r="AQ27" s="24">
        <f t="shared" si="32"/>
        <v>4.64000474843973E-2</v>
      </c>
      <c r="AR27" s="24">
        <f t="shared" si="32"/>
        <v>4.7887195761751933E-2</v>
      </c>
      <c r="AS27" s="24" t="e">
        <f t="shared" si="32"/>
        <v>#DIV/0!</v>
      </c>
      <c r="AT27" s="24">
        <f t="shared" si="32"/>
        <v>5.2961115807756309E-2</v>
      </c>
      <c r="AU27" s="21"/>
      <c r="AV27" s="24">
        <f t="shared" si="16"/>
        <v>0.46467779544964416</v>
      </c>
      <c r="AW27" s="24">
        <f t="shared" si="16"/>
        <v>0.45550155435877238</v>
      </c>
      <c r="AX27" s="24">
        <f t="shared" si="16"/>
        <v>0.22902385926296653</v>
      </c>
      <c r="AY27" s="24">
        <f t="shared" si="16"/>
        <v>0.26221416918149609</v>
      </c>
      <c r="AZ27" s="24">
        <f t="shared" si="16"/>
        <v>0.6297211457338443</v>
      </c>
      <c r="BA27" s="24">
        <f t="shared" si="16"/>
        <v>0.50759148425744294</v>
      </c>
      <c r="BB27" s="24">
        <f t="shared" si="16"/>
        <v>0.37188725940755885</v>
      </c>
      <c r="BC27" s="24">
        <f t="shared" si="16"/>
        <v>0.75491874345049359</v>
      </c>
      <c r="BD27" s="24">
        <f t="shared" si="16"/>
        <v>0.3137817481032581</v>
      </c>
      <c r="BE27" s="24">
        <f t="shared" si="16"/>
        <v>0.39746417207834539</v>
      </c>
      <c r="BF27" s="24">
        <f t="shared" si="16"/>
        <v>0.27110528808501555</v>
      </c>
      <c r="BG27" s="24">
        <f t="shared" si="16"/>
        <v>0.3707949509950017</v>
      </c>
      <c r="BH27" s="24">
        <f t="shared" si="16"/>
        <v>0.44712351585613241</v>
      </c>
      <c r="BI27" s="24">
        <f t="shared" si="16"/>
        <v>0.30279247273598897</v>
      </c>
      <c r="BJ27" s="24">
        <f t="shared" si="16"/>
        <v>0.43413703272735971</v>
      </c>
      <c r="BK27" s="24">
        <f t="shared" si="16"/>
        <v>0.64574672744436623</v>
      </c>
      <c r="BL27" s="24">
        <f t="shared" si="16"/>
        <v>0.46468068560651332</v>
      </c>
      <c r="BM27" s="24">
        <f t="shared" si="16"/>
        <v>0.39758495381997982</v>
      </c>
      <c r="BN27" s="24">
        <f t="shared" si="16"/>
        <v>0.37053334393959747</v>
      </c>
      <c r="BO27" s="24">
        <f t="shared" si="16"/>
        <v>0.37048867343638459</v>
      </c>
      <c r="BP27" s="24" t="e">
        <f t="shared" si="16"/>
        <v>#DIV/0!</v>
      </c>
      <c r="BQ27" s="24">
        <f t="shared" si="16"/>
        <v>0.45798239746502145</v>
      </c>
      <c r="BR27" s="21"/>
      <c r="BS27" s="35">
        <f t="shared" si="11"/>
        <v>43374</v>
      </c>
      <c r="BT27" s="24">
        <f t="shared" si="15"/>
        <v>1.5191326680569361E-2</v>
      </c>
      <c r="BU27" s="24">
        <f t="shared" si="15"/>
        <v>5.0821899719289039E-4</v>
      </c>
      <c r="BV27" s="24">
        <f t="shared" si="15"/>
        <v>4.5043620654927462E-3</v>
      </c>
      <c r="BW27" s="24">
        <f t="shared" si="15"/>
        <v>1.2183584399209647E-2</v>
      </c>
      <c r="BX27" s="24">
        <f t="shared" si="15"/>
        <v>2.9759302317798053E-3</v>
      </c>
      <c r="BY27" s="24">
        <f t="shared" si="15"/>
        <v>2.2319063704302261E-3</v>
      </c>
      <c r="BZ27" s="24">
        <f t="shared" si="15"/>
        <v>1.2326140567276036E-2</v>
      </c>
      <c r="CA27" s="24">
        <f t="shared" si="15"/>
        <v>4.0640627215398636E-4</v>
      </c>
      <c r="CB27" s="24">
        <f t="shared" si="15"/>
        <v>3.6942000587831844E-3</v>
      </c>
      <c r="CC27" s="24">
        <f t="shared" si="15"/>
        <v>9.2498754051991455E-5</v>
      </c>
      <c r="CD27" s="24">
        <f t="shared" si="15"/>
        <v>1.8063024583664714E-3</v>
      </c>
      <c r="CE27" s="24">
        <f t="shared" si="15"/>
        <v>2.1027126068031469E-3</v>
      </c>
      <c r="CF27" s="24">
        <f t="shared" si="14"/>
        <v>5.8023589462109497E-2</v>
      </c>
    </row>
    <row r="28" spans="1:84" x14ac:dyDescent="0.25">
      <c r="A28" s="31">
        <f>+[1]PAT!A29</f>
        <v>43405</v>
      </c>
      <c r="B28" s="17">
        <f>+[1]PAT!B29</f>
        <v>181.15020000000001</v>
      </c>
      <c r="C28" s="17">
        <f>+[1]PAT!C29</f>
        <v>174.50479999999999</v>
      </c>
      <c r="D28" s="17">
        <f>+[1]PAT!D29</f>
        <v>155.63659999999999</v>
      </c>
      <c r="E28" s="17">
        <f>+[1]PAT!E29</f>
        <v>146.68289999999999</v>
      </c>
      <c r="F28" s="17">
        <f>+[1]PAT!F29</f>
        <v>233.0847</v>
      </c>
      <c r="G28" s="17">
        <f>+[1]PAT!G29</f>
        <v>177.113</v>
      </c>
      <c r="H28" s="17">
        <f>+[1]PAT!H29</f>
        <v>184.34370000000001</v>
      </c>
      <c r="I28" s="17">
        <f>+[1]PAT!I29</f>
        <v>210.2431</v>
      </c>
      <c r="J28" s="17">
        <f>+[1]PAT!J29</f>
        <v>171.27889999999999</v>
      </c>
      <c r="K28" s="17">
        <f>+[1]PAT!K29</f>
        <v>176.05670000000001</v>
      </c>
      <c r="L28" s="17">
        <f>+[1]PAT!L29</f>
        <v>164.79830000000001</v>
      </c>
      <c r="M28" s="17">
        <f>+[1]PAT!M29</f>
        <v>164.94909999999999</v>
      </c>
      <c r="N28" s="17">
        <f>+[1]PAT!N29</f>
        <v>180.81829999999999</v>
      </c>
      <c r="O28" s="18">
        <f>+[1]PAT!R29</f>
        <v>153.90039999999999</v>
      </c>
      <c r="P28" s="19">
        <f>+[1]PAT!S29</f>
        <v>174.5566</v>
      </c>
      <c r="Q28" s="20">
        <f>+[1]PAT!T29</f>
        <v>220.25020000000001</v>
      </c>
      <c r="R28" s="18">
        <f t="shared" si="4"/>
        <v>181.15235078000001</v>
      </c>
      <c r="S28" s="19">
        <f t="shared" si="5"/>
        <v>168.13442662543372</v>
      </c>
      <c r="T28" s="19">
        <f t="shared" si="6"/>
        <v>164.4297617929864</v>
      </c>
      <c r="U28" s="19">
        <f t="shared" si="7"/>
        <v>164.34263371862613</v>
      </c>
      <c r="V28" s="19"/>
      <c r="W28" s="20">
        <f t="shared" si="8"/>
        <v>178.02831084739478</v>
      </c>
      <c r="X28" s="21"/>
      <c r="Y28" s="41">
        <f t="shared" si="18"/>
        <v>4.1884696303743585E-2</v>
      </c>
      <c r="Z28" s="24">
        <f t="shared" si="18"/>
        <v>4.9899224479727389E-2</v>
      </c>
      <c r="AA28" s="24">
        <f t="shared" si="18"/>
        <v>5.1031943587173778E-2</v>
      </c>
      <c r="AB28" s="24">
        <f t="shared" si="19"/>
        <v>4.3440497040039494E-2</v>
      </c>
      <c r="AC28" s="24">
        <f t="shared" si="20"/>
        <v>4.8342040105875617E-2</v>
      </c>
      <c r="AD28" s="24">
        <f t="shared" si="21"/>
        <v>4.849914604799288E-2</v>
      </c>
      <c r="AE28" s="24">
        <f t="shared" si="22"/>
        <v>7.8666024574648219E-2</v>
      </c>
      <c r="AF28" s="24">
        <f t="shared" si="23"/>
        <v>2.2339023122396329E-2</v>
      </c>
      <c r="AG28" s="24">
        <f t="shared" si="24"/>
        <v>2.3403759515302047E-2</v>
      </c>
      <c r="AH28" s="24">
        <f t="shared" si="25"/>
        <v>2.6776231953366869E-2</v>
      </c>
      <c r="AI28" s="24">
        <f t="shared" si="26"/>
        <v>3.3339279528186161E-3</v>
      </c>
      <c r="AJ28" s="24">
        <f t="shared" si="27"/>
        <v>2.7588999535884673E-2</v>
      </c>
      <c r="AK28" s="24">
        <f t="shared" si="28"/>
        <v>6.4088357473963908E-2</v>
      </c>
      <c r="AL28" s="24">
        <f t="shared" si="29"/>
        <v>5.2611996188993482E-2</v>
      </c>
      <c r="AM28" s="24">
        <f t="shared" si="30"/>
        <v>4.0629206624005709E-2</v>
      </c>
      <c r="AN28" s="24">
        <f t="shared" si="17"/>
        <v>4.0669959322953364E-2</v>
      </c>
      <c r="AO28" s="24">
        <f t="shared" si="31"/>
        <v>4.1883509325755464E-2</v>
      </c>
      <c r="AP28" s="24">
        <f t="shared" si="32"/>
        <v>4.4834234351758484E-2</v>
      </c>
      <c r="AQ28" s="24">
        <f t="shared" si="32"/>
        <v>4.0128571301914606E-2</v>
      </c>
      <c r="AR28" s="24">
        <f t="shared" si="32"/>
        <v>4.2270234348404934E-2</v>
      </c>
      <c r="AS28" s="24" t="e">
        <f t="shared" si="32"/>
        <v>#DIV/0!</v>
      </c>
      <c r="AT28" s="24">
        <f t="shared" si="32"/>
        <v>3.7122362351314608E-2</v>
      </c>
      <c r="AU28" s="21"/>
      <c r="AV28" s="24">
        <f t="shared" si="16"/>
        <v>0.50410004848984036</v>
      </c>
      <c r="AW28" s="24">
        <f t="shared" si="16"/>
        <v>0.50777020313296517</v>
      </c>
      <c r="AX28" s="24">
        <f t="shared" si="16"/>
        <v>0.27838501388561476</v>
      </c>
      <c r="AY28" s="24">
        <f t="shared" si="16"/>
        <v>0.29661347309279673</v>
      </c>
      <c r="AZ28" s="24">
        <f t="shared" si="16"/>
        <v>0.69458098353218634</v>
      </c>
      <c r="BA28" s="24">
        <f t="shared" si="16"/>
        <v>0.56970957629815033</v>
      </c>
      <c r="BB28" s="24">
        <f t="shared" si="16"/>
        <v>0.45790669552790519</v>
      </c>
      <c r="BC28" s="24">
        <f t="shared" si="16"/>
        <v>0.73398945303930296</v>
      </c>
      <c r="BD28" s="24">
        <f t="shared" si="16"/>
        <v>0.33260379912782656</v>
      </c>
      <c r="BE28" s="24">
        <f t="shared" si="16"/>
        <v>0.42306218718880539</v>
      </c>
      <c r="BF28" s="24">
        <f t="shared" si="16"/>
        <v>0.27473932549504965</v>
      </c>
      <c r="BG28" s="24">
        <f t="shared" si="16"/>
        <v>0.3901536635953049</v>
      </c>
      <c r="BH28" s="24">
        <f t="shared" si="16"/>
        <v>0.52323840733237015</v>
      </c>
      <c r="BI28" s="24">
        <f t="shared" ref="BI28:BQ56" si="33">+O28/O16-1</f>
        <v>0.35010299004488044</v>
      </c>
      <c r="BJ28" s="24">
        <f t="shared" si="33"/>
        <v>0.47378650449295812</v>
      </c>
      <c r="BK28" s="24">
        <f t="shared" si="33"/>
        <v>0.67920983814032909</v>
      </c>
      <c r="BL28" s="24">
        <f t="shared" si="33"/>
        <v>0.50410276417364219</v>
      </c>
      <c r="BM28" s="24">
        <f t="shared" si="33"/>
        <v>0.44244462870139678</v>
      </c>
      <c r="BN28" s="24">
        <f t="shared" si="33"/>
        <v>0.40912528098391698</v>
      </c>
      <c r="BO28" s="24">
        <f t="shared" si="33"/>
        <v>0.41237090239442376</v>
      </c>
      <c r="BP28" s="24" t="e">
        <f t="shared" si="33"/>
        <v>#DIV/0!</v>
      </c>
      <c r="BQ28" s="24">
        <f t="shared" si="33"/>
        <v>0.48701217438133337</v>
      </c>
      <c r="BR28" s="21"/>
      <c r="BS28" s="35">
        <f t="shared" si="11"/>
        <v>43405</v>
      </c>
      <c r="BT28" s="24">
        <f t="shared" si="15"/>
        <v>1.3084592661780926E-2</v>
      </c>
      <c r="BU28" s="24">
        <f t="shared" si="15"/>
        <v>1.5212017406328222E-3</v>
      </c>
      <c r="BV28" s="24">
        <f t="shared" si="15"/>
        <v>4.5027252889839218E-3</v>
      </c>
      <c r="BW28" s="24">
        <f t="shared" si="15"/>
        <v>6.2189141405136535E-3</v>
      </c>
      <c r="BX28" s="24">
        <f t="shared" si="15"/>
        <v>3.0863032142811938E-3</v>
      </c>
      <c r="BY28" s="24">
        <f t="shared" si="15"/>
        <v>3.8274942226220201E-3</v>
      </c>
      <c r="BZ28" s="24">
        <f t="shared" si="15"/>
        <v>3.5458825613483309E-3</v>
      </c>
      <c r="CA28" s="24">
        <f t="shared" si="15"/>
        <v>7.1864433782448469E-4</v>
      </c>
      <c r="CB28" s="24">
        <f t="shared" si="15"/>
        <v>2.0517671472233571E-3</v>
      </c>
      <c r="CC28" s="24">
        <f t="shared" si="15"/>
        <v>6.5824954361879277E-5</v>
      </c>
      <c r="CD28" s="24">
        <f t="shared" si="15"/>
        <v>1.2939306760653751E-3</v>
      </c>
      <c r="CE28" s="24">
        <f t="shared" si="15"/>
        <v>1.9667733760937909E-3</v>
      </c>
      <c r="CF28" s="24">
        <f t="shared" si="14"/>
        <v>4.1884054321731756E-2</v>
      </c>
    </row>
    <row r="29" spans="1:84" x14ac:dyDescent="0.25">
      <c r="A29" s="31">
        <f>+[1]PAT!A30</f>
        <v>43435</v>
      </c>
      <c r="B29" s="17">
        <f>+[1]PAT!B30</f>
        <v>185.9051</v>
      </c>
      <c r="C29" s="17">
        <f>+[1]PAT!C30</f>
        <v>178.14259999999999</v>
      </c>
      <c r="D29" s="17">
        <f>+[1]PAT!D30</f>
        <v>157.9512</v>
      </c>
      <c r="E29" s="17">
        <f>+[1]PAT!E30</f>
        <v>149.57050000000001</v>
      </c>
      <c r="F29" s="17">
        <f>+[1]PAT!F30</f>
        <v>237.15450000000001</v>
      </c>
      <c r="G29" s="17">
        <f>+[1]PAT!G30</f>
        <v>181.3766</v>
      </c>
      <c r="H29" s="17">
        <f>+[1]PAT!H30</f>
        <v>195.41050000000001</v>
      </c>
      <c r="I29" s="17">
        <f>+[1]PAT!I30</f>
        <v>215.45419999999999</v>
      </c>
      <c r="J29" s="17">
        <f>+[1]PAT!J30</f>
        <v>185.06780000000001</v>
      </c>
      <c r="K29" s="17">
        <f>+[1]PAT!K30</f>
        <v>180.1208</v>
      </c>
      <c r="L29" s="17">
        <f>+[1]PAT!L30</f>
        <v>164.79830000000001</v>
      </c>
      <c r="M29" s="17">
        <f>+[1]PAT!M30</f>
        <v>170.95599999999999</v>
      </c>
      <c r="N29" s="17">
        <f>+[1]PAT!N30</f>
        <v>190.66290000000001</v>
      </c>
      <c r="O29" s="18">
        <f>+[1]PAT!R30</f>
        <v>155.60310000000001</v>
      </c>
      <c r="P29" s="19">
        <f>+[1]PAT!S30</f>
        <v>179.72790000000001</v>
      </c>
      <c r="Q29" s="20">
        <f>+[1]PAT!T30</f>
        <v>225.48320000000001</v>
      </c>
      <c r="R29" s="18">
        <f t="shared" si="4"/>
        <v>185.90714198000003</v>
      </c>
      <c r="S29" s="19">
        <f t="shared" si="5"/>
        <v>172.14463508824861</v>
      </c>
      <c r="T29" s="19">
        <f t="shared" si="6"/>
        <v>168.89669519230767</v>
      </c>
      <c r="U29" s="19">
        <f t="shared" si="7"/>
        <v>168.55121076618229</v>
      </c>
      <c r="V29" s="19"/>
      <c r="W29" s="20">
        <f t="shared" si="8"/>
        <v>183.51942759132208</v>
      </c>
      <c r="X29" s="21"/>
      <c r="Y29" s="41">
        <f t="shared" si="18"/>
        <v>2.6248383937748754E-2</v>
      </c>
      <c r="Z29" s="24">
        <f t="shared" si="18"/>
        <v>2.0846417978187315E-2</v>
      </c>
      <c r="AA29" s="24">
        <f t="shared" si="18"/>
        <v>1.4871823208679746E-2</v>
      </c>
      <c r="AB29" s="24">
        <f t="shared" si="19"/>
        <v>1.9686002935584312E-2</v>
      </c>
      <c r="AC29" s="24">
        <f t="shared" si="20"/>
        <v>1.7460605522370276E-2</v>
      </c>
      <c r="AD29" s="24">
        <f t="shared" si="21"/>
        <v>2.4072767103487491E-2</v>
      </c>
      <c r="AE29" s="24">
        <f t="shared" si="22"/>
        <v>6.0033513485950429E-2</v>
      </c>
      <c r="AF29" s="24">
        <f t="shared" si="23"/>
        <v>2.4786069079080209E-2</v>
      </c>
      <c r="AG29" s="24">
        <f t="shared" si="24"/>
        <v>8.0505538043506908E-2</v>
      </c>
      <c r="AH29" s="24">
        <f t="shared" si="25"/>
        <v>2.3084040539212536E-2</v>
      </c>
      <c r="AI29" s="24">
        <f t="shared" si="26"/>
        <v>0</v>
      </c>
      <c r="AJ29" s="24">
        <f t="shared" si="27"/>
        <v>3.6416688542101783E-2</v>
      </c>
      <c r="AK29" s="24">
        <f t="shared" si="28"/>
        <v>5.4444710518791517E-2</v>
      </c>
      <c r="AL29" s="24">
        <f t="shared" si="29"/>
        <v>1.1063648957377659E-2</v>
      </c>
      <c r="AM29" s="24">
        <f t="shared" si="30"/>
        <v>2.9625347881432118E-2</v>
      </c>
      <c r="AN29" s="24">
        <f t="shared" si="17"/>
        <v>2.3759342783797655E-2</v>
      </c>
      <c r="AO29" s="24">
        <f t="shared" si="31"/>
        <v>2.6247471697314451E-2</v>
      </c>
      <c r="AP29" s="24">
        <f t="shared" si="32"/>
        <v>2.3851203726103831E-2</v>
      </c>
      <c r="AQ29" s="24">
        <f t="shared" si="32"/>
        <v>2.7166209757969906E-2</v>
      </c>
      <c r="AR29" s="24">
        <f t="shared" si="32"/>
        <v>2.5608553011032598E-2</v>
      </c>
      <c r="AS29" s="24" t="e">
        <f t="shared" si="32"/>
        <v>#DIV/0!</v>
      </c>
      <c r="AT29" s="24">
        <f t="shared" si="32"/>
        <v>3.0844064732121534E-2</v>
      </c>
      <c r="AU29" s="21"/>
      <c r="AV29" s="24">
        <f t="shared" ref="AV29:BH48" si="34">+B29/B17-1</f>
        <v>0.50575922930569317</v>
      </c>
      <c r="AW29" s="24">
        <f t="shared" si="34"/>
        <v>0.52384577680869571</v>
      </c>
      <c r="AX29" s="24">
        <f t="shared" si="34"/>
        <v>0.28978290656637018</v>
      </c>
      <c r="AY29" s="24">
        <f t="shared" si="34"/>
        <v>0.30499214320053136</v>
      </c>
      <c r="AZ29" s="24">
        <f t="shared" si="34"/>
        <v>0.59389592793025314</v>
      </c>
      <c r="BA29" s="24">
        <f t="shared" si="34"/>
        <v>0.56538482451015004</v>
      </c>
      <c r="BB29" s="24">
        <f t="shared" si="34"/>
        <v>0.52487781734131467</v>
      </c>
      <c r="BC29" s="24">
        <f t="shared" si="34"/>
        <v>0.69535641134391235</v>
      </c>
      <c r="BD29" s="24">
        <f t="shared" si="34"/>
        <v>0.43765318020556365</v>
      </c>
      <c r="BE29" s="24">
        <f t="shared" si="34"/>
        <v>0.4465198791199172</v>
      </c>
      <c r="BF29" s="24">
        <f t="shared" si="34"/>
        <v>0.27512695304188228</v>
      </c>
      <c r="BG29" s="24">
        <f t="shared" si="34"/>
        <v>0.40454944670334747</v>
      </c>
      <c r="BH29" s="24">
        <f t="shared" si="34"/>
        <v>0.57707934575280295</v>
      </c>
      <c r="BI29" s="24">
        <f t="shared" si="33"/>
        <v>0.33793087437543701</v>
      </c>
      <c r="BJ29" s="24">
        <f t="shared" si="33"/>
        <v>0.49801587466962505</v>
      </c>
      <c r="BK29" s="24">
        <f t="shared" si="33"/>
        <v>0.61453606018121398</v>
      </c>
      <c r="BL29" s="24">
        <f t="shared" si="33"/>
        <v>0.50575925629799889</v>
      </c>
      <c r="BM29" s="24">
        <f t="shared" si="33"/>
        <v>0.45758690595052087</v>
      </c>
      <c r="BN29" s="24">
        <f t="shared" si="33"/>
        <v>0.42407380572135445</v>
      </c>
      <c r="BO29" s="24">
        <f t="shared" si="33"/>
        <v>0.4274502613668465</v>
      </c>
      <c r="BP29" s="24" t="e">
        <f t="shared" si="33"/>
        <v>#DIV/0!</v>
      </c>
      <c r="BQ29" s="24">
        <f t="shared" si="33"/>
        <v>0.50048786604810558</v>
      </c>
      <c r="BR29" s="21"/>
      <c r="BS29" s="35">
        <f t="shared" si="11"/>
        <v>43435</v>
      </c>
      <c r="BT29" s="24">
        <f t="shared" si="15"/>
        <v>5.5084042965450738E-3</v>
      </c>
      <c r="BU29" s="24">
        <f t="shared" si="15"/>
        <v>4.4720348086836473E-4</v>
      </c>
      <c r="BV29" s="24">
        <f t="shared" si="15"/>
        <v>2.0435545751536716E-3</v>
      </c>
      <c r="BW29" s="24">
        <f t="shared" si="15"/>
        <v>2.2601238088613839E-3</v>
      </c>
      <c r="BX29" s="24">
        <f t="shared" si="15"/>
        <v>1.5416256785805358E-3</v>
      </c>
      <c r="BY29" s="24">
        <f t="shared" si="15"/>
        <v>3.0240463438627177E-3</v>
      </c>
      <c r="BZ29" s="24">
        <f t="shared" si="15"/>
        <v>3.8604959862037049E-3</v>
      </c>
      <c r="CA29" s="24">
        <f t="shared" si="15"/>
        <v>2.4281834080227362E-3</v>
      </c>
      <c r="CB29" s="24">
        <f t="shared" si="15"/>
        <v>1.7431974681783387E-3</v>
      </c>
      <c r="CC29" s="24">
        <f t="shared" si="15"/>
        <v>0</v>
      </c>
      <c r="CD29" s="24">
        <f t="shared" si="15"/>
        <v>1.6845166055571566E-3</v>
      </c>
      <c r="CE29" s="24">
        <f t="shared" si="15"/>
        <v>1.7064316793467542E-3</v>
      </c>
      <c r="CF29" s="24">
        <f t="shared" si="14"/>
        <v>2.6247783331180437E-2</v>
      </c>
    </row>
    <row r="30" spans="1:84" x14ac:dyDescent="0.25">
      <c r="A30" s="31">
        <f>+[1]PAT!A31</f>
        <v>43466</v>
      </c>
      <c r="B30" s="17">
        <f>+[1]PAT!B31</f>
        <v>191.54660000000001</v>
      </c>
      <c r="C30" s="17">
        <f>+[1]PAT!C31</f>
        <v>182.74189999999999</v>
      </c>
      <c r="D30" s="17">
        <f>+[1]PAT!D31</f>
        <v>163.70760000000001</v>
      </c>
      <c r="E30" s="17">
        <f>+[1]PAT!E31</f>
        <v>152.49019999999999</v>
      </c>
      <c r="F30" s="17">
        <f>+[1]PAT!F31</f>
        <v>249.7567</v>
      </c>
      <c r="G30" s="17">
        <f>+[1]PAT!G31</f>
        <v>186.24520000000001</v>
      </c>
      <c r="H30" s="17">
        <f>+[1]PAT!H31</f>
        <v>201.4854</v>
      </c>
      <c r="I30" s="17">
        <f>+[1]PAT!I31</f>
        <v>217.9837</v>
      </c>
      <c r="J30" s="17">
        <f>+[1]PAT!J31</f>
        <v>197.52109999999999</v>
      </c>
      <c r="K30" s="17">
        <f>+[1]PAT!K31</f>
        <v>187.47329999999999</v>
      </c>
      <c r="L30" s="17">
        <f>+[1]PAT!L31</f>
        <v>170.17850000000001</v>
      </c>
      <c r="M30" s="17">
        <f>+[1]PAT!M31</f>
        <v>176.86150000000001</v>
      </c>
      <c r="N30" s="17">
        <f>+[1]PAT!N31</f>
        <v>196.9325</v>
      </c>
      <c r="O30" s="18">
        <f>+[1]PAT!R31</f>
        <v>156.62540000000001</v>
      </c>
      <c r="P30" s="19">
        <f>+[1]PAT!S31</f>
        <v>185.41069999999999</v>
      </c>
      <c r="Q30" s="20">
        <f>+[1]PAT!T31</f>
        <v>233.83770000000001</v>
      </c>
      <c r="R30" s="18">
        <f t="shared" si="4"/>
        <v>191.54921111999997</v>
      </c>
      <c r="S30" s="19">
        <f t="shared" si="5"/>
        <v>177.00873965907374</v>
      </c>
      <c r="T30" s="19">
        <f t="shared" si="6"/>
        <v>173.87789691742083</v>
      </c>
      <c r="U30" s="19">
        <f t="shared" si="7"/>
        <v>173.37734527741085</v>
      </c>
      <c r="V30" s="19"/>
      <c r="W30" s="20">
        <f t="shared" si="8"/>
        <v>188.36130860374561</v>
      </c>
      <c r="X30" s="21"/>
      <c r="Y30" s="41">
        <f t="shared" si="18"/>
        <v>3.0346128212727974E-2</v>
      </c>
      <c r="Z30" s="24">
        <f t="shared" si="18"/>
        <v>2.5818080571407442E-2</v>
      </c>
      <c r="AA30" s="24">
        <f t="shared" si="18"/>
        <v>3.6444167565678587E-2</v>
      </c>
      <c r="AB30" s="24">
        <f t="shared" si="19"/>
        <v>1.9520560538341281E-2</v>
      </c>
      <c r="AC30" s="24">
        <f t="shared" si="20"/>
        <v>5.3139198286349165E-2</v>
      </c>
      <c r="AD30" s="24">
        <f t="shared" si="21"/>
        <v>2.6842492361197623E-2</v>
      </c>
      <c r="AE30" s="24">
        <f t="shared" si="22"/>
        <v>3.1087889340644326E-2</v>
      </c>
      <c r="AF30" s="24">
        <f t="shared" si="23"/>
        <v>1.1740314182782319E-2</v>
      </c>
      <c r="AG30" s="24">
        <f t="shared" si="24"/>
        <v>6.7290474085713425E-2</v>
      </c>
      <c r="AH30" s="24">
        <f t="shared" si="25"/>
        <v>4.0819827582377899E-2</v>
      </c>
      <c r="AI30" s="24">
        <f t="shared" si="26"/>
        <v>3.2647181433303585E-2</v>
      </c>
      <c r="AJ30" s="24">
        <f t="shared" si="27"/>
        <v>3.4543976227801476E-2</v>
      </c>
      <c r="AK30" s="24">
        <f t="shared" si="28"/>
        <v>3.2883167097531807E-2</v>
      </c>
      <c r="AL30" s="24">
        <f t="shared" si="29"/>
        <v>6.5699205221489976E-3</v>
      </c>
      <c r="AM30" s="24">
        <f t="shared" si="30"/>
        <v>3.1618908360916631E-2</v>
      </c>
      <c r="AN30" s="24">
        <f t="shared" si="17"/>
        <v>3.705154086867668E-2</v>
      </c>
      <c r="AO30" s="24">
        <f t="shared" si="31"/>
        <v>3.0348856315627337E-2</v>
      </c>
      <c r="AP30" s="24">
        <f t="shared" si="32"/>
        <v>2.8255917289153887E-2</v>
      </c>
      <c r="AQ30" s="24">
        <f t="shared" si="32"/>
        <v>2.9492594389970206E-2</v>
      </c>
      <c r="AR30" s="24">
        <f t="shared" si="32"/>
        <v>2.8633045644053334E-2</v>
      </c>
      <c r="AS30" s="24" t="e">
        <f t="shared" si="32"/>
        <v>#DIV/0!</v>
      </c>
      <c r="AT30" s="24">
        <f t="shared" si="32"/>
        <v>2.6383479264145748E-2</v>
      </c>
      <c r="AU30" s="21"/>
      <c r="AV30" s="24">
        <f t="shared" si="34"/>
        <v>0.51264428813640972</v>
      </c>
      <c r="AW30" s="24">
        <f t="shared" si="34"/>
        <v>0.54214395781891089</v>
      </c>
      <c r="AX30" s="24">
        <f t="shared" si="34"/>
        <v>0.3074465085930469</v>
      </c>
      <c r="AY30" s="24">
        <f t="shared" si="34"/>
        <v>0.3347180281665485</v>
      </c>
      <c r="AZ30" s="24">
        <f t="shared" si="34"/>
        <v>0.5296314896588048</v>
      </c>
      <c r="BA30" s="24">
        <f t="shared" si="34"/>
        <v>0.58701316850125873</v>
      </c>
      <c r="BB30" s="24">
        <f t="shared" si="34"/>
        <v>0.54779935379495659</v>
      </c>
      <c r="BC30" s="24">
        <f t="shared" si="34"/>
        <v>0.67809886435020372</v>
      </c>
      <c r="BD30" s="24">
        <f t="shared" si="34"/>
        <v>0.52680984938373698</v>
      </c>
      <c r="BE30" s="24">
        <f t="shared" si="34"/>
        <v>0.45126762089813344</v>
      </c>
      <c r="BF30" s="24">
        <f t="shared" si="34"/>
        <v>0.313728108841689</v>
      </c>
      <c r="BG30" s="24">
        <f t="shared" si="34"/>
        <v>0.41020223145905987</v>
      </c>
      <c r="BH30" s="24">
        <f t="shared" si="34"/>
        <v>0.598833669176424</v>
      </c>
      <c r="BI30" s="24">
        <f t="shared" si="33"/>
        <v>0.33404368582659405</v>
      </c>
      <c r="BJ30" s="24">
        <f t="shared" si="33"/>
        <v>0.517380533638647</v>
      </c>
      <c r="BK30" s="24">
        <f t="shared" si="33"/>
        <v>0.5872708908326465</v>
      </c>
      <c r="BL30" s="24">
        <f t="shared" si="33"/>
        <v>0.51264123358479541</v>
      </c>
      <c r="BM30" s="24">
        <f t="shared" si="33"/>
        <v>0.47603682125596669</v>
      </c>
      <c r="BN30" s="24">
        <f t="shared" si="33"/>
        <v>0.4429473348416646</v>
      </c>
      <c r="BO30" s="24">
        <f t="shared" si="33"/>
        <v>0.4487042988439609</v>
      </c>
      <c r="BP30" s="24" t="e">
        <f t="shared" si="33"/>
        <v>#DIV/0!</v>
      </c>
      <c r="BQ30" s="24">
        <f t="shared" si="33"/>
        <v>0.51732925587712475</v>
      </c>
      <c r="BR30" s="21"/>
      <c r="BS30" s="35">
        <f t="shared" si="11"/>
        <v>43466</v>
      </c>
      <c r="BT30" s="24">
        <f t="shared" si="15"/>
        <v>6.786193547137759E-3</v>
      </c>
      <c r="BU30" s="24">
        <f t="shared" si="15"/>
        <v>1.0837464921618636E-3</v>
      </c>
      <c r="BV30" s="24">
        <f t="shared" si="15"/>
        <v>2.0134226548921847E-3</v>
      </c>
      <c r="BW30" s="24">
        <f t="shared" si="15"/>
        <v>6.8195080178004687E-3</v>
      </c>
      <c r="BX30" s="24">
        <f t="shared" si="15"/>
        <v>1.7153553076273914E-3</v>
      </c>
      <c r="BY30" s="24">
        <f t="shared" si="15"/>
        <v>1.6175325475202094E-3</v>
      </c>
      <c r="BZ30" s="24">
        <f t="shared" si="15"/>
        <v>1.8259794916868971E-3</v>
      </c>
      <c r="CA30" s="24">
        <f t="shared" si="15"/>
        <v>2.1368981808460308E-3</v>
      </c>
      <c r="CB30" s="24">
        <f t="shared" si="15"/>
        <v>3.0730154794031978E-3</v>
      </c>
      <c r="CC30" s="24">
        <f t="shared" si="15"/>
        <v>6.0485796247655406E-4</v>
      </c>
      <c r="CD30" s="24">
        <f t="shared" si="15"/>
        <v>1.6137233459437147E-3</v>
      </c>
      <c r="CE30" s="24">
        <f t="shared" si="15"/>
        <v>1.0589566397048811E-3</v>
      </c>
      <c r="CF30" s="24">
        <f t="shared" si="14"/>
        <v>3.0349189667201154E-2</v>
      </c>
    </row>
    <row r="31" spans="1:84" x14ac:dyDescent="0.25">
      <c r="A31" s="31">
        <f>+[1]PAT!A32</f>
        <v>43497</v>
      </c>
      <c r="B31" s="17">
        <f>+[1]PAT!B32</f>
        <v>197.28639999999999</v>
      </c>
      <c r="C31" s="17">
        <f>+[1]PAT!C32</f>
        <v>189.24770000000001</v>
      </c>
      <c r="D31" s="17">
        <f>+[1]PAT!D32</f>
        <v>167.50290000000001</v>
      </c>
      <c r="E31" s="17">
        <f>+[1]PAT!E32</f>
        <v>154.32040000000001</v>
      </c>
      <c r="F31" s="17">
        <f>+[1]PAT!F32</f>
        <v>264.32650000000001</v>
      </c>
      <c r="G31" s="17">
        <f>+[1]PAT!G32</f>
        <v>191.96379999999999</v>
      </c>
      <c r="H31" s="17">
        <f>+[1]PAT!H32</f>
        <v>206.44820000000001</v>
      </c>
      <c r="I31" s="17">
        <f>+[1]PAT!I32</f>
        <v>223.35910000000001</v>
      </c>
      <c r="J31" s="17">
        <f>+[1]PAT!J32</f>
        <v>198.85159999999999</v>
      </c>
      <c r="K31" s="17">
        <f>+[1]PAT!K32</f>
        <v>189.52959999999999</v>
      </c>
      <c r="L31" s="17">
        <f>+[1]PAT!L32</f>
        <v>171.7439</v>
      </c>
      <c r="M31" s="17">
        <f>+[1]PAT!M32</f>
        <v>182.43520000000001</v>
      </c>
      <c r="N31" s="17">
        <f>+[1]PAT!N32</f>
        <v>205.298</v>
      </c>
      <c r="O31" s="18">
        <f>+[1]PAT!R32</f>
        <v>158.40209999999999</v>
      </c>
      <c r="P31" s="19">
        <f>+[1]PAT!S32</f>
        <v>190.99199999999999</v>
      </c>
      <c r="Q31" s="20">
        <f>+[1]PAT!T32</f>
        <v>242.5608</v>
      </c>
      <c r="R31" s="18">
        <f t="shared" si="4"/>
        <v>197.28930164000005</v>
      </c>
      <c r="S31" s="19">
        <f t="shared" si="5"/>
        <v>181.88454528586516</v>
      </c>
      <c r="T31" s="19">
        <f t="shared" si="6"/>
        <v>177.5962088800905</v>
      </c>
      <c r="U31" s="19">
        <f t="shared" si="7"/>
        <v>176.78438342140029</v>
      </c>
      <c r="V31" s="19"/>
      <c r="W31" s="20">
        <f t="shared" si="8"/>
        <v>192.20675314296309</v>
      </c>
      <c r="X31" s="21"/>
      <c r="Y31" s="41">
        <f t="shared" si="18"/>
        <v>2.9965554074047551E-2</v>
      </c>
      <c r="Z31" s="24">
        <f t="shared" si="18"/>
        <v>3.5601030743360074E-2</v>
      </c>
      <c r="AA31" s="24">
        <f t="shared" si="18"/>
        <v>2.3183407489939301E-2</v>
      </c>
      <c r="AB31" s="24">
        <f t="shared" si="19"/>
        <v>1.2002082756793708E-2</v>
      </c>
      <c r="AC31" s="24">
        <f t="shared" si="20"/>
        <v>5.8335972568503758E-2</v>
      </c>
      <c r="AD31" s="24">
        <f t="shared" si="21"/>
        <v>3.0704683932793797E-2</v>
      </c>
      <c r="AE31" s="24">
        <f t="shared" si="22"/>
        <v>2.4631065079653514E-2</v>
      </c>
      <c r="AF31" s="24">
        <f t="shared" si="23"/>
        <v>2.4659641982405223E-2</v>
      </c>
      <c r="AG31" s="24">
        <f t="shared" si="24"/>
        <v>6.7359892183671555E-3</v>
      </c>
      <c r="AH31" s="24">
        <f t="shared" si="25"/>
        <v>1.0968495247056564E-2</v>
      </c>
      <c r="AI31" s="24">
        <f t="shared" si="26"/>
        <v>9.1985767884896763E-3</v>
      </c>
      <c r="AJ31" s="24">
        <f t="shared" si="27"/>
        <v>3.1514490151898444E-2</v>
      </c>
      <c r="AK31" s="24">
        <f t="shared" si="28"/>
        <v>4.2479021999923816E-2</v>
      </c>
      <c r="AL31" s="24">
        <f t="shared" si="29"/>
        <v>1.1343626257299011E-2</v>
      </c>
      <c r="AM31" s="24">
        <f t="shared" si="30"/>
        <v>3.0102361945669731E-2</v>
      </c>
      <c r="AN31" s="24">
        <f t="shared" si="17"/>
        <v>3.7304078854692779E-2</v>
      </c>
      <c r="AO31" s="24">
        <f t="shared" si="31"/>
        <v>2.9966662281913914E-2</v>
      </c>
      <c r="AP31" s="24">
        <f t="shared" si="32"/>
        <v>2.7545564338701256E-2</v>
      </c>
      <c r="AQ31" s="24">
        <f t="shared" si="32"/>
        <v>2.1384615460558587E-2</v>
      </c>
      <c r="AR31" s="24">
        <f t="shared" si="32"/>
        <v>1.9650999607463415E-2</v>
      </c>
      <c r="AS31" s="24" t="e">
        <f t="shared" si="32"/>
        <v>#DIV/0!</v>
      </c>
      <c r="AT31" s="24">
        <f t="shared" si="32"/>
        <v>2.0415257080779403E-2</v>
      </c>
      <c r="AU31" s="21"/>
      <c r="AV31" s="24">
        <f t="shared" si="34"/>
        <v>0.52691715613165657</v>
      </c>
      <c r="AW31" s="24">
        <f t="shared" si="34"/>
        <v>0.56633088428212353</v>
      </c>
      <c r="AX31" s="24">
        <f t="shared" si="34"/>
        <v>0.31709106406534548</v>
      </c>
      <c r="AY31" s="24">
        <f t="shared" si="34"/>
        <v>0.33822186571855983</v>
      </c>
      <c r="AZ31" s="24">
        <f t="shared" si="34"/>
        <v>0.6089949811450539</v>
      </c>
      <c r="BA31" s="24">
        <f t="shared" si="34"/>
        <v>0.61054670753080953</v>
      </c>
      <c r="BB31" s="24">
        <f t="shared" si="34"/>
        <v>0.55893615366434379</v>
      </c>
      <c r="BC31" s="24">
        <f t="shared" si="34"/>
        <v>0.658410960287372</v>
      </c>
      <c r="BD31" s="24">
        <f t="shared" si="34"/>
        <v>0.42171920467301072</v>
      </c>
      <c r="BE31" s="24">
        <f t="shared" si="34"/>
        <v>0.44542596037177073</v>
      </c>
      <c r="BF31" s="24">
        <f t="shared" si="34"/>
        <v>0.29493040302982987</v>
      </c>
      <c r="BG31" s="24">
        <f t="shared" si="34"/>
        <v>0.42331127522496304</v>
      </c>
      <c r="BH31" s="24">
        <f t="shared" si="34"/>
        <v>0.63835887990385221</v>
      </c>
      <c r="BI31" s="24">
        <f t="shared" si="33"/>
        <v>0.34495521120781136</v>
      </c>
      <c r="BJ31" s="24">
        <f t="shared" si="33"/>
        <v>0.5339330647097893</v>
      </c>
      <c r="BK31" s="24">
        <f t="shared" si="33"/>
        <v>0.59452121792200185</v>
      </c>
      <c r="BL31" s="24">
        <f t="shared" si="33"/>
        <v>0.5269153799059525</v>
      </c>
      <c r="BM31" s="24">
        <f t="shared" si="33"/>
        <v>0.49188966450973681</v>
      </c>
      <c r="BN31" s="24">
        <f t="shared" si="33"/>
        <v>0.45281423151450229</v>
      </c>
      <c r="BO31" s="24">
        <f t="shared" si="33"/>
        <v>0.4580467367520189</v>
      </c>
      <c r="BP31" s="24" t="e">
        <f t="shared" si="33"/>
        <v>#DIV/0!</v>
      </c>
      <c r="BQ31" s="24">
        <f t="shared" si="33"/>
        <v>0.51154259273335634</v>
      </c>
      <c r="BR31" s="21"/>
      <c r="BS31" s="35">
        <f t="shared" si="11"/>
        <v>43497</v>
      </c>
      <c r="BT31" s="24">
        <f t="shared" si="15"/>
        <v>9.3164845525840999E-3</v>
      </c>
      <c r="BU31" s="24">
        <f t="shared" si="15"/>
        <v>6.9348920837018204E-4</v>
      </c>
      <c r="BV31" s="24">
        <f t="shared" si="15"/>
        <v>1.2249324185341971E-3</v>
      </c>
      <c r="BW31" s="24">
        <f t="shared" si="15"/>
        <v>7.652038094124361E-3</v>
      </c>
      <c r="BX31" s="24">
        <f t="shared" si="15"/>
        <v>1.9554943810017964E-3</v>
      </c>
      <c r="BY31" s="24">
        <f t="shared" si="15"/>
        <v>1.2825004463665802E-3</v>
      </c>
      <c r="BZ31" s="24">
        <f t="shared" si="15"/>
        <v>3.7660740519539463E-3</v>
      </c>
      <c r="CA31" s="24">
        <f t="shared" si="15"/>
        <v>2.2158028385781849E-4</v>
      </c>
      <c r="CB31" s="24">
        <f t="shared" si="15"/>
        <v>8.3412866634019857E-4</v>
      </c>
      <c r="CC31" s="24">
        <f t="shared" si="15"/>
        <v>1.7080365822207041E-4</v>
      </c>
      <c r="CD31" s="24">
        <f t="shared" si="15"/>
        <v>1.4781988299452983E-3</v>
      </c>
      <c r="CE31" s="24">
        <f t="shared" si="15"/>
        <v>1.3713461893868116E-3</v>
      </c>
      <c r="CF31" s="24">
        <f t="shared" si="14"/>
        <v>2.9967070780687364E-2</v>
      </c>
    </row>
    <row r="32" spans="1:84" x14ac:dyDescent="0.25">
      <c r="A32" s="31">
        <f>+[1]PAT!A33</f>
        <v>43525</v>
      </c>
      <c r="B32" s="17">
        <f>+[1]PAT!B33</f>
        <v>205.75299999999999</v>
      </c>
      <c r="C32" s="17">
        <f>+[1]PAT!C33</f>
        <v>200.9528</v>
      </c>
      <c r="D32" s="17">
        <f>+[1]PAT!D33</f>
        <v>174.9426</v>
      </c>
      <c r="E32" s="17">
        <f>+[1]PAT!E33</f>
        <v>162.1748</v>
      </c>
      <c r="F32" s="17">
        <f>+[1]PAT!F33</f>
        <v>267.69400000000002</v>
      </c>
      <c r="G32" s="17">
        <f>+[1]PAT!G33</f>
        <v>196.67060000000001</v>
      </c>
      <c r="H32" s="17">
        <f>+[1]PAT!H33</f>
        <v>213.30609999999999</v>
      </c>
      <c r="I32" s="17">
        <f>+[1]PAT!I33</f>
        <v>231.4402</v>
      </c>
      <c r="J32" s="17">
        <f>+[1]PAT!J33</f>
        <v>209.16579999999999</v>
      </c>
      <c r="K32" s="17">
        <f>+[1]PAT!K33</f>
        <v>193.46619999999999</v>
      </c>
      <c r="L32" s="17">
        <f>+[1]PAT!L33</f>
        <v>209.4922</v>
      </c>
      <c r="M32" s="17">
        <f>+[1]PAT!M33</f>
        <v>188.71799999999999</v>
      </c>
      <c r="N32" s="17">
        <f>+[1]PAT!N33</f>
        <v>210.8663</v>
      </c>
      <c r="O32" s="18">
        <f>+[1]PAT!R33</f>
        <v>164.05199999999999</v>
      </c>
      <c r="P32" s="19">
        <f>+[1]PAT!S33</f>
        <v>199.64269999999999</v>
      </c>
      <c r="Q32" s="20">
        <f>+[1]PAT!T33</f>
        <v>252.14490000000001</v>
      </c>
      <c r="R32" s="18">
        <f t="shared" si="4"/>
        <v>205.75619685000001</v>
      </c>
      <c r="S32" s="19">
        <f t="shared" si="5"/>
        <v>190.31147633127168</v>
      </c>
      <c r="T32" s="19">
        <f t="shared" si="6"/>
        <v>183.57786657239819</v>
      </c>
      <c r="U32" s="19">
        <f t="shared" si="7"/>
        <v>182.71551922060769</v>
      </c>
      <c r="V32" s="19"/>
      <c r="W32" s="20">
        <f t="shared" si="8"/>
        <v>200.2502540515483</v>
      </c>
      <c r="X32" s="21"/>
      <c r="Y32" s="41">
        <f t="shared" si="18"/>
        <v>4.2915274443651397E-2</v>
      </c>
      <c r="Z32" s="24">
        <f t="shared" si="18"/>
        <v>6.1850685635809421E-2</v>
      </c>
      <c r="AA32" s="24">
        <f t="shared" si="18"/>
        <v>4.4415350420798694E-2</v>
      </c>
      <c r="AB32" s="24">
        <f t="shared" si="19"/>
        <v>5.0896705814655663E-2</v>
      </c>
      <c r="AC32" s="24">
        <f t="shared" si="20"/>
        <v>1.2739925811449115E-2</v>
      </c>
      <c r="AD32" s="24">
        <f t="shared" si="21"/>
        <v>2.451920622534054E-2</v>
      </c>
      <c r="AE32" s="24">
        <f t="shared" si="22"/>
        <v>3.3218502268365535E-2</v>
      </c>
      <c r="AF32" s="24">
        <f t="shared" si="23"/>
        <v>3.6179855667398231E-2</v>
      </c>
      <c r="AG32" s="24">
        <f t="shared" si="24"/>
        <v>5.1868830826606427E-2</v>
      </c>
      <c r="AH32" s="24">
        <f t="shared" si="25"/>
        <v>2.0770370432903418E-2</v>
      </c>
      <c r="AI32" s="24">
        <f t="shared" si="26"/>
        <v>0.21979412369231155</v>
      </c>
      <c r="AJ32" s="24">
        <f t="shared" si="27"/>
        <v>3.4438529406605634E-2</v>
      </c>
      <c r="AK32" s="24">
        <f t="shared" si="28"/>
        <v>2.7123011427291122E-2</v>
      </c>
      <c r="AL32" s="24">
        <f t="shared" si="29"/>
        <v>3.5668087733685461E-2</v>
      </c>
      <c r="AM32" s="24">
        <f t="shared" si="30"/>
        <v>4.5293520147440702E-2</v>
      </c>
      <c r="AN32" s="24">
        <f t="shared" si="17"/>
        <v>3.9512155302917851E-2</v>
      </c>
      <c r="AO32" s="24">
        <f t="shared" si="31"/>
        <v>4.2916139596103298E-2</v>
      </c>
      <c r="AP32" s="24">
        <f t="shared" si="32"/>
        <v>4.6331209901105286E-2</v>
      </c>
      <c r="AQ32" s="24">
        <f t="shared" si="32"/>
        <v>3.3681223996996357E-2</v>
      </c>
      <c r="AR32" s="24">
        <f t="shared" si="32"/>
        <v>3.3550111635536117E-2</v>
      </c>
      <c r="AS32" s="24" t="e">
        <f t="shared" si="32"/>
        <v>#DIV/0!</v>
      </c>
      <c r="AT32" s="24">
        <f t="shared" si="32"/>
        <v>4.1848170145210473E-2</v>
      </c>
      <c r="AU32" s="21"/>
      <c r="AV32" s="24">
        <f t="shared" si="34"/>
        <v>0.54433973027176963</v>
      </c>
      <c r="AW32" s="24">
        <f t="shared" si="34"/>
        <v>0.62863570937666124</v>
      </c>
      <c r="AX32" s="24">
        <f t="shared" si="34"/>
        <v>0.36439613850590935</v>
      </c>
      <c r="AY32" s="24">
        <f t="shared" si="34"/>
        <v>0.35853235602094236</v>
      </c>
      <c r="AZ32" s="24">
        <f t="shared" si="34"/>
        <v>0.55431455340180125</v>
      </c>
      <c r="BA32" s="24">
        <f t="shared" si="34"/>
        <v>0.57919011650175167</v>
      </c>
      <c r="BB32" s="24">
        <f t="shared" si="34"/>
        <v>0.57487958016225282</v>
      </c>
      <c r="BC32" s="24">
        <f t="shared" si="34"/>
        <v>0.6936912543432634</v>
      </c>
      <c r="BD32" s="24">
        <f t="shared" si="34"/>
        <v>0.45699524309398809</v>
      </c>
      <c r="BE32" s="24">
        <f t="shared" si="34"/>
        <v>0.44444270234876804</v>
      </c>
      <c r="BF32" s="24">
        <f t="shared" si="34"/>
        <v>0.32845517422434667</v>
      </c>
      <c r="BG32" s="24">
        <f t="shared" si="34"/>
        <v>0.41369210370581233</v>
      </c>
      <c r="BH32" s="24">
        <f t="shared" si="34"/>
        <v>0.65259088351330052</v>
      </c>
      <c r="BI32" s="24">
        <f t="shared" si="33"/>
        <v>0.37670827651316485</v>
      </c>
      <c r="BJ32" s="24">
        <f t="shared" si="33"/>
        <v>0.55301244088963286</v>
      </c>
      <c r="BK32" s="24">
        <f t="shared" si="33"/>
        <v>0.59867880457111555</v>
      </c>
      <c r="BL32" s="24">
        <f t="shared" si="33"/>
        <v>0.54433363121434719</v>
      </c>
      <c r="BM32" s="24">
        <f t="shared" si="33"/>
        <v>0.52017137959505511</v>
      </c>
      <c r="BN32" s="24">
        <f t="shared" si="33"/>
        <v>0.45362033351565367</v>
      </c>
      <c r="BO32" s="24">
        <f t="shared" si="33"/>
        <v>0.4607694542837546</v>
      </c>
      <c r="BP32" s="24" t="e">
        <f t="shared" si="33"/>
        <v>#DIV/0!</v>
      </c>
      <c r="BQ32" s="24">
        <f t="shared" si="33"/>
        <v>0.52550826698060771</v>
      </c>
      <c r="BR32" s="21"/>
      <c r="BS32" s="35">
        <f t="shared" si="11"/>
        <v>43525</v>
      </c>
      <c r="BT32" s="24">
        <f t="shared" si="15"/>
        <v>1.6274355099996741E-2</v>
      </c>
      <c r="BU32" s="24">
        <f t="shared" si="15"/>
        <v>1.3198552966651508E-3</v>
      </c>
      <c r="BV32" s="24">
        <f t="shared" si="15"/>
        <v>5.1039203918769862E-3</v>
      </c>
      <c r="BW32" s="24">
        <f t="shared" si="15"/>
        <v>1.7171508020826611E-3</v>
      </c>
      <c r="BX32" s="24">
        <f t="shared" si="15"/>
        <v>1.5626794345682271E-3</v>
      </c>
      <c r="BY32" s="24">
        <f t="shared" si="15"/>
        <v>1.720676387221819E-3</v>
      </c>
      <c r="BZ32" s="24">
        <f t="shared" si="15"/>
        <v>5.4970014152014492E-3</v>
      </c>
      <c r="CA32" s="24">
        <f t="shared" si="15"/>
        <v>1.6677428347823267E-3</v>
      </c>
      <c r="CB32" s="24">
        <f t="shared" si="15"/>
        <v>1.5504049949717766E-3</v>
      </c>
      <c r="CC32" s="24">
        <f t="shared" si="15"/>
        <v>3.9989551737980925E-3</v>
      </c>
      <c r="CD32" s="24">
        <f t="shared" si="15"/>
        <v>1.6177812560825226E-3</v>
      </c>
      <c r="CE32" s="24">
        <f t="shared" si="15"/>
        <v>8.8624770891455168E-4</v>
      </c>
      <c r="CF32" s="24">
        <f t="shared" si="14"/>
        <v>4.2916770796162303E-2</v>
      </c>
    </row>
    <row r="33" spans="1:84" x14ac:dyDescent="0.25">
      <c r="A33" s="31">
        <f>+[1]PAT!A34</f>
        <v>43556</v>
      </c>
      <c r="B33" s="17">
        <f>+[1]PAT!B34</f>
        <v>213.05090000000001</v>
      </c>
      <c r="C33" s="17">
        <f>+[1]PAT!C34</f>
        <v>208.59370000000001</v>
      </c>
      <c r="D33" s="17">
        <f>+[1]PAT!D34</f>
        <v>176.7706</v>
      </c>
      <c r="E33" s="17">
        <f>+[1]PAT!E34</f>
        <v>169.7424</v>
      </c>
      <c r="F33" s="17">
        <f>+[1]PAT!F34</f>
        <v>270.50529999999998</v>
      </c>
      <c r="G33" s="17">
        <f>+[1]PAT!G34</f>
        <v>205.72149999999999</v>
      </c>
      <c r="H33" s="17">
        <f>+[1]PAT!H34</f>
        <v>220.39080000000001</v>
      </c>
      <c r="I33" s="17">
        <f>+[1]PAT!I34</f>
        <v>241.76689999999999</v>
      </c>
      <c r="J33" s="17">
        <f>+[1]PAT!J34</f>
        <v>217.36019999999999</v>
      </c>
      <c r="K33" s="17">
        <f>+[1]PAT!K34</f>
        <v>203.54740000000001</v>
      </c>
      <c r="L33" s="17">
        <f>+[1]PAT!L34</f>
        <v>209.82929999999999</v>
      </c>
      <c r="M33" s="17">
        <f>+[1]PAT!M34</f>
        <v>194.4282</v>
      </c>
      <c r="N33" s="17">
        <f>+[1]PAT!N34</f>
        <v>217.67339999999999</v>
      </c>
      <c r="O33" s="18">
        <f>+[1]PAT!R34</f>
        <v>169.0454</v>
      </c>
      <c r="P33" s="19">
        <f>+[1]PAT!S34</f>
        <v>207.39400000000001</v>
      </c>
      <c r="Q33" s="20">
        <f>+[1]PAT!T34</f>
        <v>259.33440000000002</v>
      </c>
      <c r="R33" s="18">
        <f t="shared" si="4"/>
        <v>213.05400565000002</v>
      </c>
      <c r="S33" s="19">
        <f t="shared" si="5"/>
        <v>197.86919164278171</v>
      </c>
      <c r="T33" s="19">
        <f t="shared" si="6"/>
        <v>191.63819069570135</v>
      </c>
      <c r="U33" s="19">
        <f t="shared" si="7"/>
        <v>191.1701178005284</v>
      </c>
      <c r="V33" s="19"/>
      <c r="W33" s="20">
        <f t="shared" si="8"/>
        <v>208.71499536436119</v>
      </c>
      <c r="X33" s="21"/>
      <c r="Y33" s="41">
        <f t="shared" si="18"/>
        <v>3.5469227666182324E-2</v>
      </c>
      <c r="Z33" s="24">
        <f t="shared" si="18"/>
        <v>3.8023356728545288E-2</v>
      </c>
      <c r="AA33" s="24">
        <f t="shared" si="18"/>
        <v>1.044914160416055E-2</v>
      </c>
      <c r="AB33" s="24">
        <f t="shared" si="19"/>
        <v>4.6663230045605131E-2</v>
      </c>
      <c r="AC33" s="24">
        <f t="shared" si="20"/>
        <v>1.050191636719533E-2</v>
      </c>
      <c r="AD33" s="24">
        <f t="shared" si="21"/>
        <v>4.6020605011628524E-2</v>
      </c>
      <c r="AE33" s="24">
        <f t="shared" si="22"/>
        <v>3.3213771195479191E-2</v>
      </c>
      <c r="AF33" s="24">
        <f t="shared" si="23"/>
        <v>4.4619301227703634E-2</v>
      </c>
      <c r="AG33" s="24">
        <f t="shared" si="24"/>
        <v>3.917657666788732E-2</v>
      </c>
      <c r="AH33" s="24">
        <f t="shared" si="25"/>
        <v>5.2108326932559956E-2</v>
      </c>
      <c r="AI33" s="24">
        <f t="shared" si="26"/>
        <v>1.6091291227071647E-3</v>
      </c>
      <c r="AJ33" s="24">
        <f t="shared" si="27"/>
        <v>3.025784503862905E-2</v>
      </c>
      <c r="AK33" s="24">
        <f t="shared" si="28"/>
        <v>3.228159264899122E-2</v>
      </c>
      <c r="AL33" s="24">
        <f t="shared" si="29"/>
        <v>3.0437909930997487E-2</v>
      </c>
      <c r="AM33" s="24">
        <f t="shared" si="30"/>
        <v>3.882586240318342E-2</v>
      </c>
      <c r="AN33" s="24">
        <f t="shared" si="17"/>
        <v>2.8513366718898592E-2</v>
      </c>
      <c r="AO33" s="24">
        <f t="shared" si="31"/>
        <v>3.5468233335009813E-2</v>
      </c>
      <c r="AP33" s="24">
        <f t="shared" si="32"/>
        <v>3.9712346607802429E-2</v>
      </c>
      <c r="AQ33" s="24">
        <f t="shared" si="32"/>
        <v>4.3906840589218676E-2</v>
      </c>
      <c r="AR33" s="24">
        <f t="shared" si="32"/>
        <v>4.6271923786138647E-2</v>
      </c>
      <c r="AS33" s="24" t="e">
        <f t="shared" si="32"/>
        <v>#DIV/0!</v>
      </c>
      <c r="AT33" s="24">
        <f t="shared" si="32"/>
        <v>4.2270814351296204E-2</v>
      </c>
      <c r="AU33" s="21"/>
      <c r="AV33" s="24">
        <f t="shared" si="34"/>
        <v>0.55672619051968342</v>
      </c>
      <c r="AW33" s="24">
        <f t="shared" si="34"/>
        <v>0.65087393701005536</v>
      </c>
      <c r="AX33" s="24">
        <f t="shared" si="34"/>
        <v>0.35707847951223037</v>
      </c>
      <c r="AY33" s="24">
        <f t="shared" si="34"/>
        <v>0.36501873315764888</v>
      </c>
      <c r="AZ33" s="24">
        <f t="shared" si="34"/>
        <v>0.48892137603362418</v>
      </c>
      <c r="BA33" s="24">
        <f t="shared" si="34"/>
        <v>0.6109661106008033</v>
      </c>
      <c r="BB33" s="24">
        <f t="shared" si="34"/>
        <v>0.58980577446754801</v>
      </c>
      <c r="BC33" s="24">
        <f t="shared" si="34"/>
        <v>0.72546073896656571</v>
      </c>
      <c r="BD33" s="24">
        <f t="shared" si="34"/>
        <v>0.51359455396144837</v>
      </c>
      <c r="BE33" s="24">
        <f t="shared" si="34"/>
        <v>0.50327319671380488</v>
      </c>
      <c r="BF33" s="24">
        <f t="shared" si="34"/>
        <v>0.3318579998387774</v>
      </c>
      <c r="BG33" s="24">
        <f t="shared" si="34"/>
        <v>0.42632388995423809</v>
      </c>
      <c r="BH33" s="24">
        <f t="shared" si="34"/>
        <v>0.67727374649497873</v>
      </c>
      <c r="BI33" s="24">
        <f t="shared" si="33"/>
        <v>0.37763452777755147</v>
      </c>
      <c r="BJ33" s="24">
        <f t="shared" si="33"/>
        <v>0.57762896957461352</v>
      </c>
      <c r="BK33" s="24">
        <f t="shared" si="33"/>
        <v>0.5829066318835554</v>
      </c>
      <c r="BL33" s="24">
        <f t="shared" si="33"/>
        <v>0.556717216244623</v>
      </c>
      <c r="BM33" s="24">
        <f t="shared" si="33"/>
        <v>0.54233623564431133</v>
      </c>
      <c r="BN33" s="24">
        <f t="shared" si="33"/>
        <v>0.47867957734552102</v>
      </c>
      <c r="BO33" s="24">
        <f t="shared" si="33"/>
        <v>0.48799913884576407</v>
      </c>
      <c r="BP33" s="24" t="e">
        <f t="shared" si="33"/>
        <v>#DIV/0!</v>
      </c>
      <c r="BQ33" s="24">
        <f t="shared" si="33"/>
        <v>0.55380236850380604</v>
      </c>
      <c r="BR33" s="21"/>
      <c r="BS33" s="35">
        <f t="shared" si="11"/>
        <v>43556</v>
      </c>
      <c r="BT33" s="24">
        <f t="shared" si="15"/>
        <v>1.0186480245731554E-2</v>
      </c>
      <c r="BU33" s="24">
        <f t="shared" si="15"/>
        <v>3.1095536881600814E-4</v>
      </c>
      <c r="BV33" s="24">
        <f t="shared" si="15"/>
        <v>4.7151989035396809E-3</v>
      </c>
      <c r="BW33" s="24">
        <f t="shared" si="15"/>
        <v>1.3745451099133233E-3</v>
      </c>
      <c r="BX33" s="24">
        <f t="shared" si="15"/>
        <v>2.8812894587199171E-3</v>
      </c>
      <c r="BY33" s="24">
        <f t="shared" si="15"/>
        <v>1.7044351722696695E-3</v>
      </c>
      <c r="BZ33" s="24">
        <f t="shared" si="15"/>
        <v>6.7354699080936784E-3</v>
      </c>
      <c r="CA33" s="24">
        <f t="shared" si="15"/>
        <v>1.2704619616724911E-3</v>
      </c>
      <c r="CB33" s="24">
        <f t="shared" si="15"/>
        <v>3.8070367868269332E-3</v>
      </c>
      <c r="CC33" s="24">
        <f t="shared" si="15"/>
        <v>3.4241979460809035E-5</v>
      </c>
      <c r="CD33" s="24">
        <f t="shared" si="15"/>
        <v>1.409836843205206E-3</v>
      </c>
      <c r="CE33" s="24">
        <f t="shared" si="15"/>
        <v>1.038832678016844E-3</v>
      </c>
      <c r="CF33" s="24">
        <f t="shared" si="14"/>
        <v>3.5468784416266122E-2</v>
      </c>
    </row>
    <row r="34" spans="1:84" x14ac:dyDescent="0.25">
      <c r="A34" s="31">
        <f>+[1]PAT!A35</f>
        <v>43586</v>
      </c>
      <c r="B34" s="17">
        <f>+[1]PAT!B35</f>
        <v>220.3443</v>
      </c>
      <c r="C34" s="17">
        <f>+[1]PAT!C35</f>
        <v>215.06610000000001</v>
      </c>
      <c r="D34" s="17">
        <f>+[1]PAT!D35</f>
        <v>180.68129999999999</v>
      </c>
      <c r="E34" s="17">
        <f>+[1]PAT!E35</f>
        <v>176.6224</v>
      </c>
      <c r="F34" s="17">
        <f>+[1]PAT!F35</f>
        <v>282.3963</v>
      </c>
      <c r="G34" s="17">
        <f>+[1]PAT!G35</f>
        <v>213.7961</v>
      </c>
      <c r="H34" s="17">
        <f>+[1]PAT!H35</f>
        <v>230.25530000000001</v>
      </c>
      <c r="I34" s="17">
        <f>+[1]PAT!I35</f>
        <v>249.5187</v>
      </c>
      <c r="J34" s="17">
        <f>+[1]PAT!J35</f>
        <v>223.67920000000001</v>
      </c>
      <c r="K34" s="17">
        <f>+[1]PAT!K35</f>
        <v>210.3201</v>
      </c>
      <c r="L34" s="17">
        <f>+[1]PAT!L35</f>
        <v>209.82929999999999</v>
      </c>
      <c r="M34" s="17">
        <f>+[1]PAT!M35</f>
        <v>199.7063</v>
      </c>
      <c r="N34" s="17">
        <f>+[1]PAT!N35</f>
        <v>225.6198</v>
      </c>
      <c r="O34" s="18">
        <f>+[1]PAT!R35</f>
        <v>173.98920000000001</v>
      </c>
      <c r="P34" s="19">
        <f>+[1]PAT!S35</f>
        <v>213.99940000000001</v>
      </c>
      <c r="Q34" s="20">
        <f>+[1]PAT!T35</f>
        <v>270.40280000000001</v>
      </c>
      <c r="R34" s="18">
        <f t="shared" si="4"/>
        <v>220.34744001000001</v>
      </c>
      <c r="S34" s="19">
        <f t="shared" si="5"/>
        <v>204.45697162467948</v>
      </c>
      <c r="T34" s="19">
        <f t="shared" si="6"/>
        <v>198.58045746606328</v>
      </c>
      <c r="U34" s="19">
        <f t="shared" si="7"/>
        <v>198.39157767503301</v>
      </c>
      <c r="V34" s="19"/>
      <c r="W34" s="20">
        <f t="shared" si="8"/>
        <v>215.97777760059336</v>
      </c>
      <c r="X34" s="21"/>
      <c r="Y34" s="41">
        <f t="shared" si="18"/>
        <v>3.4233133960006601E-2</v>
      </c>
      <c r="Z34" s="24">
        <f t="shared" si="18"/>
        <v>3.1028741519997904E-2</v>
      </c>
      <c r="AA34" s="24">
        <f t="shared" si="18"/>
        <v>2.2123022719841456E-2</v>
      </c>
      <c r="AB34" s="24">
        <f t="shared" si="19"/>
        <v>4.0532006145783228E-2</v>
      </c>
      <c r="AC34" s="24">
        <f t="shared" si="20"/>
        <v>4.395847327205793E-2</v>
      </c>
      <c r="AD34" s="24">
        <f t="shared" si="21"/>
        <v>3.9250151296777558E-2</v>
      </c>
      <c r="AE34" s="24">
        <f t="shared" si="22"/>
        <v>4.4759127876481175E-2</v>
      </c>
      <c r="AF34" s="24">
        <f t="shared" si="23"/>
        <v>3.206311533961026E-2</v>
      </c>
      <c r="AG34" s="24">
        <f t="shared" si="24"/>
        <v>2.9071559558741633E-2</v>
      </c>
      <c r="AH34" s="24">
        <f t="shared" si="25"/>
        <v>3.3273330929306733E-2</v>
      </c>
      <c r="AI34" s="24">
        <f t="shared" si="26"/>
        <v>0</v>
      </c>
      <c r="AJ34" s="24">
        <f t="shared" si="27"/>
        <v>2.714678220546185E-2</v>
      </c>
      <c r="AK34" s="24">
        <f t="shared" si="28"/>
        <v>3.6506068265576008E-2</v>
      </c>
      <c r="AL34" s="24">
        <f t="shared" si="29"/>
        <v>2.924539798184389E-2</v>
      </c>
      <c r="AM34" s="24">
        <f t="shared" si="30"/>
        <v>3.1849523129888091E-2</v>
      </c>
      <c r="AN34" s="24">
        <f t="shared" si="17"/>
        <v>4.2680030107845379E-2</v>
      </c>
      <c r="AO34" s="24">
        <f t="shared" si="31"/>
        <v>3.4232796223420792E-2</v>
      </c>
      <c r="AP34" s="24">
        <f t="shared" ref="AP34" si="35">+S34/S33-1</f>
        <v>3.3293611436947979E-2</v>
      </c>
      <c r="AQ34" s="24">
        <f t="shared" si="32"/>
        <v>3.6225904373024642E-2</v>
      </c>
      <c r="AR34" s="24">
        <f t="shared" si="32"/>
        <v>3.77750453762844E-2</v>
      </c>
      <c r="AS34" s="24" t="e">
        <f t="shared" si="32"/>
        <v>#DIV/0!</v>
      </c>
      <c r="AT34" s="24">
        <f t="shared" si="32"/>
        <v>3.479760629346873E-2</v>
      </c>
      <c r="AU34" s="21"/>
      <c r="AV34" s="24">
        <f t="shared" si="34"/>
        <v>0.57864295524447562</v>
      </c>
      <c r="AW34" s="24">
        <f t="shared" si="34"/>
        <v>0.65879764106630212</v>
      </c>
      <c r="AX34" s="24">
        <f t="shared" si="34"/>
        <v>0.35895150590719949</v>
      </c>
      <c r="AY34" s="24">
        <f t="shared" si="34"/>
        <v>0.40740026534815987</v>
      </c>
      <c r="AZ34" s="24">
        <f t="shared" si="34"/>
        <v>0.55460568979925284</v>
      </c>
      <c r="BA34" s="24">
        <f t="shared" si="34"/>
        <v>0.63720787405675039</v>
      </c>
      <c r="BB34" s="24">
        <f t="shared" si="34"/>
        <v>0.61194104036935526</v>
      </c>
      <c r="BC34" s="24">
        <f t="shared" si="34"/>
        <v>0.73112778512035459</v>
      </c>
      <c r="BD34" s="24">
        <f t="shared" si="34"/>
        <v>0.51479312381148468</v>
      </c>
      <c r="BE34" s="24">
        <f t="shared" si="34"/>
        <v>0.5095213487500807</v>
      </c>
      <c r="BF34" s="24">
        <f t="shared" si="34"/>
        <v>0.32244995969548818</v>
      </c>
      <c r="BG34" s="24">
        <f t="shared" si="34"/>
        <v>0.44399542447932494</v>
      </c>
      <c r="BH34" s="24">
        <f t="shared" si="34"/>
        <v>0.70463838545019342</v>
      </c>
      <c r="BI34" s="24">
        <f t="shared" si="33"/>
        <v>0.39744188007758696</v>
      </c>
      <c r="BJ34" s="24">
        <f t="shared" si="33"/>
        <v>0.59016916029172983</v>
      </c>
      <c r="BK34" s="24">
        <f t="shared" si="33"/>
        <v>0.63107749528446155</v>
      </c>
      <c r="BL34" s="24">
        <f t="shared" si="33"/>
        <v>0.57863478088376552</v>
      </c>
      <c r="BM34" s="24">
        <f t="shared" si="33"/>
        <v>0.56026391550136179</v>
      </c>
      <c r="BN34" s="24">
        <f t="shared" si="33"/>
        <v>0.50522787384000445</v>
      </c>
      <c r="BO34" s="24">
        <f t="shared" si="33"/>
        <v>0.51608502158611813</v>
      </c>
      <c r="BP34" s="24" t="e">
        <f t="shared" si="33"/>
        <v>#DIV/0!</v>
      </c>
      <c r="BQ34" s="24">
        <f t="shared" si="33"/>
        <v>0.57264627559161307</v>
      </c>
      <c r="BR34" s="21"/>
      <c r="BS34" s="35">
        <f t="shared" si="11"/>
        <v>43586</v>
      </c>
      <c r="BT34" s="24">
        <f t="shared" si="15"/>
        <v>8.3331228359044621E-3</v>
      </c>
      <c r="BU34" s="24">
        <f t="shared" si="15"/>
        <v>6.4244976200522835E-4</v>
      </c>
      <c r="BV34" s="24">
        <f t="shared" si="15"/>
        <v>4.1399308803670831E-3</v>
      </c>
      <c r="BW34" s="24">
        <f t="shared" si="15"/>
        <v>5.614783133983484E-3</v>
      </c>
      <c r="BX34" s="24">
        <f t="shared" si="15"/>
        <v>2.4824410504719775E-3</v>
      </c>
      <c r="BY34" s="24">
        <f t="shared" si="15"/>
        <v>2.2919065350111151E-3</v>
      </c>
      <c r="BZ34" s="24">
        <f t="shared" si="15"/>
        <v>4.8828310981084829E-3</v>
      </c>
      <c r="CA34" s="24">
        <f t="shared" si="15"/>
        <v>9.4614057016422133E-4</v>
      </c>
      <c r="CB34" s="24">
        <f t="shared" si="15"/>
        <v>2.4700143956209474E-3</v>
      </c>
      <c r="CC34" s="24">
        <f t="shared" si="15"/>
        <v>0</v>
      </c>
      <c r="CD34" s="24">
        <f t="shared" si="15"/>
        <v>1.2585137166752157E-3</v>
      </c>
      <c r="CE34" s="24">
        <f t="shared" si="15"/>
        <v>1.1711612577088402E-3</v>
      </c>
      <c r="CF34" s="24">
        <f t="shared" si="14"/>
        <v>3.4233295236021054E-2</v>
      </c>
    </row>
    <row r="35" spans="1:84" x14ac:dyDescent="0.25">
      <c r="A35" s="31">
        <f>+[1]PAT!A36</f>
        <v>43617</v>
      </c>
      <c r="B35" s="17">
        <f>+[1]PAT!B36</f>
        <v>226.44220000000001</v>
      </c>
      <c r="C35" s="17">
        <f>+[1]PAT!C36</f>
        <v>221.3372</v>
      </c>
      <c r="D35" s="17">
        <f>+[1]PAT!D36</f>
        <v>185.71940000000001</v>
      </c>
      <c r="E35" s="17">
        <f>+[1]PAT!E36</f>
        <v>179.90299999999999</v>
      </c>
      <c r="F35" s="17">
        <f>+[1]PAT!F36</f>
        <v>290.19979999999998</v>
      </c>
      <c r="G35" s="17">
        <f>+[1]PAT!G36</f>
        <v>221.61170000000001</v>
      </c>
      <c r="H35" s="17">
        <f>+[1]PAT!H36</f>
        <v>240.95429999999999</v>
      </c>
      <c r="I35" s="17">
        <f>+[1]PAT!I36</f>
        <v>253.3135</v>
      </c>
      <c r="J35" s="17">
        <f>+[1]PAT!J36</f>
        <v>238.13079999999999</v>
      </c>
      <c r="K35" s="17">
        <f>+[1]PAT!K36</f>
        <v>217.64660000000001</v>
      </c>
      <c r="L35" s="17">
        <f>+[1]PAT!L36</f>
        <v>209.93109999999999</v>
      </c>
      <c r="M35" s="17">
        <f>+[1]PAT!M36</f>
        <v>204.43199999999999</v>
      </c>
      <c r="N35" s="17">
        <f>+[1]PAT!N36</f>
        <v>231.12540000000001</v>
      </c>
      <c r="O35" s="18">
        <f>+[1]PAT!R36</f>
        <v>177.96019999999999</v>
      </c>
      <c r="P35" s="19">
        <f>+[1]PAT!S36</f>
        <v>219.92080000000001</v>
      </c>
      <c r="Q35" s="20">
        <f>+[1]PAT!T36</f>
        <v>278.41019999999997</v>
      </c>
      <c r="R35" s="18">
        <f t="shared" si="4"/>
        <v>226.44566982999999</v>
      </c>
      <c r="S35" s="19">
        <f t="shared" si="5"/>
        <v>210.20625718811286</v>
      </c>
      <c r="T35" s="19">
        <f t="shared" si="6"/>
        <v>203.99534765271488</v>
      </c>
      <c r="U35" s="19">
        <f t="shared" si="7"/>
        <v>203.92209157859975</v>
      </c>
      <c r="V35" s="19"/>
      <c r="W35" s="20">
        <f t="shared" si="8"/>
        <v>221.8680722974226</v>
      </c>
      <c r="X35" s="21"/>
      <c r="Y35" s="41">
        <f t="shared" si="18"/>
        <v>2.7674416810419045E-2</v>
      </c>
      <c r="Z35" s="24">
        <f t="shared" si="18"/>
        <v>2.9158942297275114E-2</v>
      </c>
      <c r="AA35" s="24">
        <f t="shared" si="18"/>
        <v>2.7883903868302973E-2</v>
      </c>
      <c r="AB35" s="24">
        <f t="shared" si="19"/>
        <v>1.8574087997898392E-2</v>
      </c>
      <c r="AC35" s="24">
        <f t="shared" si="20"/>
        <v>2.7633152417365192E-2</v>
      </c>
      <c r="AD35" s="24">
        <f t="shared" si="21"/>
        <v>3.6556326331490752E-2</v>
      </c>
      <c r="AE35" s="24">
        <f t="shared" si="22"/>
        <v>4.6465814250529647E-2</v>
      </c>
      <c r="AF35" s="24">
        <f t="shared" si="23"/>
        <v>1.5208479364472449E-2</v>
      </c>
      <c r="AG35" s="24">
        <f t="shared" si="24"/>
        <v>6.4608600173820196E-2</v>
      </c>
      <c r="AH35" s="24">
        <f t="shared" si="25"/>
        <v>3.4834996750191749E-2</v>
      </c>
      <c r="AI35" s="24">
        <f t="shared" si="26"/>
        <v>4.8515626749923157E-4</v>
      </c>
      <c r="AJ35" s="24">
        <f t="shared" si="27"/>
        <v>2.3663249481864046E-2</v>
      </c>
      <c r="AK35" s="24">
        <f t="shared" si="28"/>
        <v>2.4402113644281354E-2</v>
      </c>
      <c r="AL35" s="24">
        <f t="shared" si="29"/>
        <v>2.2823255696330369E-2</v>
      </c>
      <c r="AM35" s="24">
        <f t="shared" si="30"/>
        <v>2.7670171037862845E-2</v>
      </c>
      <c r="AN35" s="24">
        <f t="shared" si="17"/>
        <v>2.9612859038441686E-2</v>
      </c>
      <c r="AO35" s="24">
        <f t="shared" si="31"/>
        <v>2.7675519260506043E-2</v>
      </c>
      <c r="AP35" s="24">
        <f t="shared" si="32"/>
        <v>2.8119782454703035E-2</v>
      </c>
      <c r="AQ35" s="24">
        <f t="shared" si="32"/>
        <v>2.7267991300589101E-2</v>
      </c>
      <c r="AR35" s="24">
        <f t="shared" si="32"/>
        <v>2.787675751349572E-2</v>
      </c>
      <c r="AS35" s="24" t="e">
        <f t="shared" si="32"/>
        <v>#DIV/0!</v>
      </c>
      <c r="AT35" s="24">
        <f t="shared" si="32"/>
        <v>2.7272688710234583E-2</v>
      </c>
      <c r="AU35" s="21"/>
      <c r="AV35" s="24">
        <f t="shared" si="34"/>
        <v>0.57095523195715381</v>
      </c>
      <c r="AW35" s="24">
        <f t="shared" si="34"/>
        <v>0.63392018094857749</v>
      </c>
      <c r="AX35" s="24">
        <f t="shared" si="34"/>
        <v>0.38756862405226333</v>
      </c>
      <c r="AY35" s="24">
        <f t="shared" si="34"/>
        <v>0.41305423555747556</v>
      </c>
      <c r="AZ35" s="24">
        <f t="shared" si="34"/>
        <v>0.59043567664261087</v>
      </c>
      <c r="BA35" s="24">
        <f t="shared" si="34"/>
        <v>0.6229225710540387</v>
      </c>
      <c r="BB35" s="24">
        <f t="shared" si="34"/>
        <v>0.62297914244646169</v>
      </c>
      <c r="BC35" s="24">
        <f t="shared" si="34"/>
        <v>0.66238568836359213</v>
      </c>
      <c r="BD35" s="24">
        <f t="shared" si="34"/>
        <v>0.59656243756377725</v>
      </c>
      <c r="BE35" s="24">
        <f t="shared" si="34"/>
        <v>0.49634038855269713</v>
      </c>
      <c r="BF35" s="24">
        <f t="shared" si="34"/>
        <v>0.32235564900469504</v>
      </c>
      <c r="BG35" s="24">
        <f t="shared" si="34"/>
        <v>0.44662308134848883</v>
      </c>
      <c r="BH35" s="24">
        <f t="shared" si="34"/>
        <v>0.67745948339054918</v>
      </c>
      <c r="BI35" s="24">
        <f t="shared" si="33"/>
        <v>0.38949773258210785</v>
      </c>
      <c r="BJ35" s="24">
        <f t="shared" si="33"/>
        <v>0.57164418882530188</v>
      </c>
      <c r="BK35" s="24">
        <f t="shared" si="33"/>
        <v>0.6543036165768934</v>
      </c>
      <c r="BL35" s="24">
        <f t="shared" si="33"/>
        <v>0.57095277642614994</v>
      </c>
      <c r="BM35" s="24">
        <f t="shared" si="33"/>
        <v>0.54974702117715601</v>
      </c>
      <c r="BN35" s="24">
        <f t="shared" si="33"/>
        <v>0.50048951387516682</v>
      </c>
      <c r="BO35" s="24">
        <f t="shared" si="33"/>
        <v>0.50994571278969647</v>
      </c>
      <c r="BP35" s="24" t="e">
        <f t="shared" si="33"/>
        <v>#DIV/0!</v>
      </c>
      <c r="BQ35" s="24">
        <f t="shared" si="33"/>
        <v>0.55863349569703535</v>
      </c>
      <c r="BR35" s="21"/>
      <c r="BS35" s="35">
        <f t="shared" si="11"/>
        <v>43617</v>
      </c>
      <c r="BT35" s="24">
        <f t="shared" si="15"/>
        <v>7.8067040082271111E-3</v>
      </c>
      <c r="BU35" s="24">
        <f t="shared" si="15"/>
        <v>8.0026349671854689E-4</v>
      </c>
      <c r="BV35" s="24">
        <f t="shared" si="15"/>
        <v>1.9087079629470747E-3</v>
      </c>
      <c r="BW35" s="24">
        <f t="shared" si="15"/>
        <v>3.5627520203608556E-3</v>
      </c>
      <c r="BX35" s="24">
        <f t="shared" si="15"/>
        <v>2.3232813374341934E-3</v>
      </c>
      <c r="BY35" s="24">
        <f t="shared" si="15"/>
        <v>2.4035135013703518E-3</v>
      </c>
      <c r="BZ35" s="24">
        <f t="shared" si="15"/>
        <v>2.311210954855657E-3</v>
      </c>
      <c r="CA35" s="24">
        <f t="shared" si="15"/>
        <v>2.0922076949573894E-3</v>
      </c>
      <c r="CB35" s="24">
        <f t="shared" si="15"/>
        <v>2.5835433455732725E-3</v>
      </c>
      <c r="CC35" s="24">
        <f t="shared" si="15"/>
        <v>9.6558885344433314E-6</v>
      </c>
      <c r="CD35" s="24">
        <f t="shared" si="15"/>
        <v>1.0895020202474012E-3</v>
      </c>
      <c r="CE35" s="24">
        <f t="shared" si="15"/>
        <v>7.8457141845738904E-4</v>
      </c>
      <c r="CF35" s="24">
        <f t="shared" si="14"/>
        <v>2.7675913649683685E-2</v>
      </c>
    </row>
    <row r="36" spans="1:84" x14ac:dyDescent="0.25">
      <c r="A36" s="31">
        <f>+[1]PAT!A37</f>
        <v>43647</v>
      </c>
      <c r="B36" s="17">
        <f>+[1]PAT!B37</f>
        <v>232.20179999999999</v>
      </c>
      <c r="C36" s="17">
        <f>+[1]PAT!C37</f>
        <v>226.5368</v>
      </c>
      <c r="D36" s="17">
        <f>+[1]PAT!D37</f>
        <v>186.92779999999999</v>
      </c>
      <c r="E36" s="17">
        <f>+[1]PAT!E37</f>
        <v>185.9299</v>
      </c>
      <c r="F36" s="17">
        <f>+[1]PAT!F37</f>
        <v>296.80430000000001</v>
      </c>
      <c r="G36" s="17">
        <f>+[1]PAT!G37</f>
        <v>227.8503</v>
      </c>
      <c r="H36" s="17">
        <f>+[1]PAT!H37</f>
        <v>250.24189999999999</v>
      </c>
      <c r="I36" s="17">
        <f>+[1]PAT!I37</f>
        <v>258.61649999999997</v>
      </c>
      <c r="J36" s="17">
        <f>+[1]PAT!J37</f>
        <v>241.81020000000001</v>
      </c>
      <c r="K36" s="17">
        <f>+[1]PAT!K37</f>
        <v>224.5908</v>
      </c>
      <c r="L36" s="17">
        <f>+[1]PAT!L37</f>
        <v>214.8614</v>
      </c>
      <c r="M36" s="17">
        <f>+[1]PAT!M37</f>
        <v>211.2251</v>
      </c>
      <c r="N36" s="17">
        <f>+[1]PAT!N37</f>
        <v>236.51179999999999</v>
      </c>
      <c r="O36" s="18">
        <f>+[1]PAT!R37</f>
        <v>183.9675</v>
      </c>
      <c r="P36" s="19">
        <f>+[1]PAT!S37</f>
        <v>225.18690000000001</v>
      </c>
      <c r="Q36" s="20">
        <f>+[1]PAT!T37</f>
        <v>285.68400000000003</v>
      </c>
      <c r="R36" s="18">
        <f t="shared" si="4"/>
        <v>232.20550540000002</v>
      </c>
      <c r="S36" s="19">
        <f t="shared" si="5"/>
        <v>215.79323552572038</v>
      </c>
      <c r="T36" s="19">
        <f t="shared" si="6"/>
        <v>210.31622904411762</v>
      </c>
      <c r="U36" s="19">
        <f t="shared" si="7"/>
        <v>210.16375003302508</v>
      </c>
      <c r="V36" s="19"/>
      <c r="W36" s="20">
        <f t="shared" si="8"/>
        <v>227.95334785833489</v>
      </c>
      <c r="X36" s="21"/>
      <c r="Y36" s="41">
        <f t="shared" si="18"/>
        <v>2.5435188317371793E-2</v>
      </c>
      <c r="Z36" s="24">
        <f t="shared" si="18"/>
        <v>2.3491758276511954E-2</v>
      </c>
      <c r="AA36" s="24">
        <f t="shared" si="18"/>
        <v>6.5065900492893292E-3</v>
      </c>
      <c r="AB36" s="24">
        <f t="shared" si="18"/>
        <v>3.3500831003374199E-2</v>
      </c>
      <c r="AC36" s="24">
        <f t="shared" si="18"/>
        <v>2.2758458138151916E-2</v>
      </c>
      <c r="AD36" s="24">
        <f t="shared" si="18"/>
        <v>2.8151040761837054E-2</v>
      </c>
      <c r="AE36" s="24">
        <f t="shared" si="18"/>
        <v>3.8545068504691526E-2</v>
      </c>
      <c r="AF36" s="24">
        <f t="shared" si="18"/>
        <v>2.0934533690466495E-2</v>
      </c>
      <c r="AG36" s="24">
        <f t="shared" si="18"/>
        <v>1.5451172212918252E-2</v>
      </c>
      <c r="AH36" s="24">
        <f t="shared" si="18"/>
        <v>3.1905851044766953E-2</v>
      </c>
      <c r="AI36" s="24">
        <f t="shared" si="18"/>
        <v>2.3485324470743141E-2</v>
      </c>
      <c r="AJ36" s="24">
        <f t="shared" si="18"/>
        <v>3.3229142208656137E-2</v>
      </c>
      <c r="AK36" s="24">
        <f t="shared" si="18"/>
        <v>2.3305097579062961E-2</v>
      </c>
      <c r="AL36" s="24">
        <f t="shared" si="18"/>
        <v>3.3756424189228973E-2</v>
      </c>
      <c r="AM36" s="24">
        <f t="shared" si="18"/>
        <v>2.3945438539692443E-2</v>
      </c>
      <c r="AN36" s="24">
        <f t="shared" si="18"/>
        <v>2.6126197962574871E-2</v>
      </c>
      <c r="AO36" s="24">
        <f t="shared" ref="AO36:AO52" si="36">+R36/R35-1</f>
        <v>2.543583886732792E-2</v>
      </c>
      <c r="AP36" s="24">
        <f t="shared" si="32"/>
        <v>2.6578553903881863E-2</v>
      </c>
      <c r="AQ36" s="24">
        <f t="shared" si="32"/>
        <v>3.0985419344776055E-2</v>
      </c>
      <c r="AR36" s="24">
        <f t="shared" si="32"/>
        <v>3.0608054311857424E-2</v>
      </c>
      <c r="AS36" s="24" t="e">
        <f t="shared" si="32"/>
        <v>#DIV/0!</v>
      </c>
      <c r="AT36" s="24">
        <f t="shared" si="32"/>
        <v>2.7427450456930735E-2</v>
      </c>
      <c r="AU36" s="21"/>
      <c r="AV36" s="24">
        <f t="shared" si="34"/>
        <v>0.56064490025257796</v>
      </c>
      <c r="AW36" s="24">
        <f t="shared" si="34"/>
        <v>0.60781961845860355</v>
      </c>
      <c r="AX36" s="24">
        <f t="shared" si="34"/>
        <v>0.35763839460802105</v>
      </c>
      <c r="AY36" s="24">
        <f t="shared" si="34"/>
        <v>0.46742585916239943</v>
      </c>
      <c r="AZ36" s="24">
        <f t="shared" si="34"/>
        <v>0.59623438275618579</v>
      </c>
      <c r="BA36" s="24">
        <f t="shared" si="34"/>
        <v>0.5960843622465779</v>
      </c>
      <c r="BB36" s="24">
        <f t="shared" si="34"/>
        <v>0.64924267488469734</v>
      </c>
      <c r="BC36" s="24">
        <f t="shared" si="34"/>
        <v>0.59665045834403441</v>
      </c>
      <c r="BD36" s="24">
        <f t="shared" si="34"/>
        <v>0.60742361736156991</v>
      </c>
      <c r="BE36" s="24">
        <f t="shared" si="34"/>
        <v>0.47246682388483596</v>
      </c>
      <c r="BF36" s="24">
        <f t="shared" si="34"/>
        <v>0.33659507019473378</v>
      </c>
      <c r="BG36" s="24">
        <f t="shared" si="34"/>
        <v>0.4674340601548681</v>
      </c>
      <c r="BH36" s="24">
        <f t="shared" si="34"/>
        <v>0.66820406513641561</v>
      </c>
      <c r="BI36" s="24">
        <f t="shared" si="33"/>
        <v>0.40203849732841612</v>
      </c>
      <c r="BJ36" s="24">
        <f t="shared" si="33"/>
        <v>0.55596837027015433</v>
      </c>
      <c r="BK36" s="24">
        <f t="shared" si="33"/>
        <v>0.6479718773452614</v>
      </c>
      <c r="BL36" s="24">
        <f t="shared" si="33"/>
        <v>0.5606438829726883</v>
      </c>
      <c r="BM36" s="24">
        <f t="shared" si="33"/>
        <v>0.5435349204636537</v>
      </c>
      <c r="BN36" s="24">
        <f t="shared" si="33"/>
        <v>0.51125168959394496</v>
      </c>
      <c r="BO36" s="24">
        <f t="shared" si="33"/>
        <v>0.51889910649422233</v>
      </c>
      <c r="BP36" s="24" t="e">
        <f t="shared" si="33"/>
        <v>#DIV/0!</v>
      </c>
      <c r="BQ36" s="24">
        <f t="shared" si="33"/>
        <v>0.5501886974045358</v>
      </c>
      <c r="BR36" s="21"/>
      <c r="BS36" s="35">
        <f t="shared" si="11"/>
        <v>43647</v>
      </c>
      <c r="BT36" s="24">
        <f t="shared" si="15"/>
        <v>6.2985180324162228E-3</v>
      </c>
      <c r="BU36" s="24">
        <f t="shared" si="15"/>
        <v>1.8677613978312969E-4</v>
      </c>
      <c r="BV36" s="24">
        <f t="shared" si="15"/>
        <v>3.4121227403726049E-3</v>
      </c>
      <c r="BW36" s="24">
        <f t="shared" si="15"/>
        <v>2.9341381597599871E-3</v>
      </c>
      <c r="BX36" s="24">
        <f t="shared" si="15"/>
        <v>1.8045589558836621E-3</v>
      </c>
      <c r="BY36" s="24">
        <f t="shared" si="15"/>
        <v>2.0302584942205994E-3</v>
      </c>
      <c r="BZ36" s="24">
        <f t="shared" si="15"/>
        <v>3.1428002377648506E-3</v>
      </c>
      <c r="CA36" s="24">
        <f t="shared" si="15"/>
        <v>5.1833474502544343E-4</v>
      </c>
      <c r="CB36" s="24">
        <f t="shared" si="15"/>
        <v>2.382790575254964E-3</v>
      </c>
      <c r="CC36" s="24">
        <f t="shared" si="15"/>
        <v>4.5505329836929837E-4</v>
      </c>
      <c r="CD36" s="24">
        <f t="shared" si="15"/>
        <v>1.5239627595916329E-3</v>
      </c>
      <c r="CE36" s="24">
        <f t="shared" si="15"/>
        <v>7.4691448855380917E-4</v>
      </c>
      <c r="CF36" s="24">
        <f t="shared" si="14"/>
        <v>2.5436228626996207E-2</v>
      </c>
    </row>
    <row r="37" spans="1:84" x14ac:dyDescent="0.25">
      <c r="A37" s="31">
        <f>+[1]PAT!A38</f>
        <v>43678</v>
      </c>
      <c r="B37" s="17">
        <f>+[1]PAT!B38</f>
        <v>242.00229999999999</v>
      </c>
      <c r="C37" s="17">
        <f>+[1]PAT!C38</f>
        <v>235.79249999999999</v>
      </c>
      <c r="D37" s="17">
        <f>+[1]PAT!D38</f>
        <v>195.81659999999999</v>
      </c>
      <c r="E37" s="17">
        <f>+[1]PAT!E38</f>
        <v>192.3091</v>
      </c>
      <c r="F37" s="17">
        <f>+[1]PAT!F38</f>
        <v>302.67660000000001</v>
      </c>
      <c r="G37" s="17">
        <f>+[1]PAT!G38</f>
        <v>243.50810000000001</v>
      </c>
      <c r="H37" s="17">
        <f>+[1]PAT!H38</f>
        <v>266.51229999999998</v>
      </c>
      <c r="I37" s="17">
        <f>+[1]PAT!I38</f>
        <v>273.05759999999998</v>
      </c>
      <c r="J37" s="17">
        <f>+[1]PAT!J38</f>
        <v>243.62360000000001</v>
      </c>
      <c r="K37" s="17">
        <f>+[1]PAT!K38</f>
        <v>235.52539999999999</v>
      </c>
      <c r="L37" s="17">
        <f>+[1]PAT!L38</f>
        <v>222.33529999999999</v>
      </c>
      <c r="M37" s="17">
        <f>+[1]PAT!M38</f>
        <v>219.1574</v>
      </c>
      <c r="N37" s="17">
        <f>+[1]PAT!N38</f>
        <v>246.25739999999999</v>
      </c>
      <c r="O37" s="18">
        <f>+[1]PAT!R38</f>
        <v>192.64449999999999</v>
      </c>
      <c r="P37" s="19">
        <f>+[1]PAT!S38</f>
        <v>236.70529999999999</v>
      </c>
      <c r="Q37" s="20">
        <f>+[1]PAT!T38</f>
        <v>290.37569999999999</v>
      </c>
      <c r="R37" s="18">
        <f t="shared" si="4"/>
        <v>242.00562812000001</v>
      </c>
      <c r="S37" s="19">
        <f t="shared" si="5"/>
        <v>225.2244271835873</v>
      </c>
      <c r="T37" s="19">
        <f t="shared" si="6"/>
        <v>219.93724273190045</v>
      </c>
      <c r="U37" s="19">
        <f t="shared" si="7"/>
        <v>220.06807500000002</v>
      </c>
      <c r="V37" s="19"/>
      <c r="W37" s="20">
        <f t="shared" si="8"/>
        <v>238.99815036157983</v>
      </c>
      <c r="X37" s="21"/>
      <c r="Y37" s="41">
        <f t="shared" si="18"/>
        <v>4.2206821824809282E-2</v>
      </c>
      <c r="Z37" s="24">
        <f t="shared" si="18"/>
        <v>4.0857379463292487E-2</v>
      </c>
      <c r="AA37" s="24">
        <f t="shared" si="18"/>
        <v>4.7552049507884941E-2</v>
      </c>
      <c r="AB37" s="24">
        <f t="shared" si="18"/>
        <v>3.4309704894156301E-2</v>
      </c>
      <c r="AC37" s="24">
        <f t="shared" si="18"/>
        <v>1.9785090714656173E-2</v>
      </c>
      <c r="AD37" s="24">
        <f t="shared" si="18"/>
        <v>6.8719681299519886E-2</v>
      </c>
      <c r="AE37" s="24">
        <f t="shared" si="18"/>
        <v>6.5018687917570928E-2</v>
      </c>
      <c r="AF37" s="24">
        <f t="shared" si="18"/>
        <v>5.5839824605158572E-2</v>
      </c>
      <c r="AG37" s="24">
        <f t="shared" si="18"/>
        <v>7.499270088689336E-3</v>
      </c>
      <c r="AH37" s="24">
        <f t="shared" si="18"/>
        <v>4.8686767222878125E-2</v>
      </c>
      <c r="AI37" s="24">
        <f t="shared" si="18"/>
        <v>3.4784749610679233E-2</v>
      </c>
      <c r="AJ37" s="24">
        <f t="shared" si="18"/>
        <v>3.7553775569286074E-2</v>
      </c>
      <c r="AK37" s="24">
        <f t="shared" si="18"/>
        <v>4.1205555071670785E-2</v>
      </c>
      <c r="AL37" s="24">
        <f t="shared" si="18"/>
        <v>4.716593963607707E-2</v>
      </c>
      <c r="AM37" s="24">
        <f t="shared" si="18"/>
        <v>5.1150399956658266E-2</v>
      </c>
      <c r="AN37" s="24">
        <f t="shared" si="18"/>
        <v>1.6422690805225182E-2</v>
      </c>
      <c r="AO37" s="24">
        <f t="shared" si="36"/>
        <v>4.2204523545288808E-2</v>
      </c>
      <c r="AP37" s="24">
        <f t="shared" si="32"/>
        <v>4.3704760415174349E-2</v>
      </c>
      <c r="AQ37" s="24">
        <f t="shared" si="32"/>
        <v>4.5745464967254845E-2</v>
      </c>
      <c r="AR37" s="24">
        <f t="shared" si="32"/>
        <v>4.7126704607329151E-2</v>
      </c>
      <c r="AS37" s="24" t="e">
        <f t="shared" si="32"/>
        <v>#DIV/0!</v>
      </c>
      <c r="AT37" s="24">
        <f t="shared" si="32"/>
        <v>4.845203023782263E-2</v>
      </c>
      <c r="AU37" s="21"/>
      <c r="AV37" s="24">
        <f t="shared" si="34"/>
        <v>0.56930049419526463</v>
      </c>
      <c r="AW37" s="24">
        <f t="shared" si="34"/>
        <v>0.60257630150598018</v>
      </c>
      <c r="AX37" s="24">
        <f t="shared" si="34"/>
        <v>0.40071403177591614</v>
      </c>
      <c r="AY37" s="24">
        <f t="shared" si="34"/>
        <v>0.49074972713516729</v>
      </c>
      <c r="AZ37" s="24">
        <f t="shared" si="34"/>
        <v>0.58664556567212789</v>
      </c>
      <c r="BA37" s="24">
        <f t="shared" si="34"/>
        <v>0.63114396660921579</v>
      </c>
      <c r="BB37" s="24">
        <f t="shared" si="34"/>
        <v>0.70474043086685056</v>
      </c>
      <c r="BC37" s="24">
        <f t="shared" si="34"/>
        <v>0.60282507299240073</v>
      </c>
      <c r="BD37" s="24">
        <f t="shared" si="34"/>
        <v>0.48199904494535817</v>
      </c>
      <c r="BE37" s="24">
        <f t="shared" si="34"/>
        <v>0.51888763636269819</v>
      </c>
      <c r="BF37" s="24">
        <f t="shared" si="34"/>
        <v>0.37436593251036943</v>
      </c>
      <c r="BG37" s="24">
        <f t="shared" si="34"/>
        <v>0.48035213831554247</v>
      </c>
      <c r="BH37" s="24">
        <f t="shared" si="34"/>
        <v>0.6597754635605142</v>
      </c>
      <c r="BI37" s="24">
        <f t="shared" si="33"/>
        <v>0.43310237396670836</v>
      </c>
      <c r="BJ37" s="24">
        <f t="shared" si="33"/>
        <v>0.58220602842425961</v>
      </c>
      <c r="BK37" s="24">
        <f t="shared" si="33"/>
        <v>0.59559537062781809</v>
      </c>
      <c r="BL37" s="24">
        <f t="shared" si="33"/>
        <v>0.56929683795235508</v>
      </c>
      <c r="BM37" s="24">
        <f t="shared" si="33"/>
        <v>0.5585368703396747</v>
      </c>
      <c r="BN37" s="24">
        <f t="shared" si="33"/>
        <v>0.53865012228225861</v>
      </c>
      <c r="BO37" s="24">
        <f t="shared" si="33"/>
        <v>0.54884077994036962</v>
      </c>
      <c r="BP37" s="24" t="e">
        <f t="shared" si="33"/>
        <v>#DIV/0!</v>
      </c>
      <c r="BQ37" s="24">
        <f t="shared" si="33"/>
        <v>0.56708076148774911</v>
      </c>
      <c r="BR37" s="21"/>
      <c r="BS37" s="35">
        <f t="shared" si="11"/>
        <v>43678</v>
      </c>
      <c r="BT37" s="24">
        <f t="shared" si="15"/>
        <v>1.0933758954495604E-2</v>
      </c>
      <c r="BU37" s="24">
        <f t="shared" si="15"/>
        <v>1.33981734853046E-3</v>
      </c>
      <c r="BV37" s="24">
        <f t="shared" si="15"/>
        <v>3.5219944031441605E-3</v>
      </c>
      <c r="BW37" s="24">
        <f t="shared" si="15"/>
        <v>2.5441378146078093E-3</v>
      </c>
      <c r="BX37" s="24">
        <f t="shared" si="15"/>
        <v>4.4167870361039429E-3</v>
      </c>
      <c r="BY37" s="24">
        <f t="shared" si="15"/>
        <v>3.4684692366725826E-3</v>
      </c>
      <c r="BZ37" s="24">
        <f t="shared" si="15"/>
        <v>8.346169667935395E-3</v>
      </c>
      <c r="CA37" s="24">
        <f t="shared" si="15"/>
        <v>2.4912580350367673E-4</v>
      </c>
      <c r="CB37" s="24">
        <f t="shared" si="15"/>
        <v>3.6589656927724042E-3</v>
      </c>
      <c r="CC37" s="24">
        <f t="shared" si="15"/>
        <v>6.7271015986956049E-4</v>
      </c>
      <c r="CD37" s="24">
        <f t="shared" si="15"/>
        <v>1.7353906817259811E-3</v>
      </c>
      <c r="CE37" s="24">
        <f t="shared" si="15"/>
        <v>1.3178702318414406E-3</v>
      </c>
      <c r="CF37" s="24">
        <f t="shared" si="14"/>
        <v>4.2205197031203019E-2</v>
      </c>
    </row>
    <row r="38" spans="1:84" x14ac:dyDescent="0.25">
      <c r="A38" s="31">
        <f>+[1]PAT!A39</f>
        <v>43709</v>
      </c>
      <c r="B38" s="17">
        <f>+[1]PAT!B39</f>
        <v>254.73490000000001</v>
      </c>
      <c r="C38" s="17">
        <f>+[1]PAT!C39</f>
        <v>248.2396</v>
      </c>
      <c r="D38" s="17">
        <f>+[1]PAT!D39</f>
        <v>208.03049999999999</v>
      </c>
      <c r="E38" s="17">
        <f>+[1]PAT!E39</f>
        <v>205.01089999999999</v>
      </c>
      <c r="F38" s="17">
        <f>+[1]PAT!F39</f>
        <v>309.59010000000001</v>
      </c>
      <c r="G38" s="17">
        <f>+[1]PAT!G39</f>
        <v>257.90719999999999</v>
      </c>
      <c r="H38" s="17">
        <f>+[1]PAT!H39</f>
        <v>285.57859999999999</v>
      </c>
      <c r="I38" s="17">
        <f>+[1]PAT!I39</f>
        <v>286.29450000000003</v>
      </c>
      <c r="J38" s="17">
        <f>+[1]PAT!J39</f>
        <v>259.11509999999998</v>
      </c>
      <c r="K38" s="17">
        <f>+[1]PAT!K39</f>
        <v>251.364</v>
      </c>
      <c r="L38" s="17">
        <f>+[1]PAT!L39</f>
        <v>225.59780000000001</v>
      </c>
      <c r="M38" s="17">
        <f>+[1]PAT!M39</f>
        <v>227.7431</v>
      </c>
      <c r="N38" s="17">
        <f>+[1]PAT!N39</f>
        <v>267.71789999999999</v>
      </c>
      <c r="O38" s="18">
        <f>+[1]PAT!R39</f>
        <v>205.79060000000001</v>
      </c>
      <c r="P38" s="19">
        <f>+[1]PAT!S39</f>
        <v>250.2465</v>
      </c>
      <c r="Q38" s="20">
        <f>+[1]PAT!T39</f>
        <v>300.12150000000003</v>
      </c>
      <c r="R38" s="18">
        <f t="shared" si="4"/>
        <v>254.73757547000002</v>
      </c>
      <c r="S38" s="19">
        <f t="shared" si="5"/>
        <v>238.42990360537036</v>
      </c>
      <c r="T38" s="19">
        <f t="shared" si="6"/>
        <v>233.82916662895926</v>
      </c>
      <c r="U38" s="19">
        <f t="shared" si="7"/>
        <v>234.85021083223251</v>
      </c>
      <c r="V38" s="19"/>
      <c r="W38" s="20">
        <f t="shared" si="8"/>
        <v>253.38452095308736</v>
      </c>
      <c r="X38" s="21"/>
      <c r="Y38" s="41">
        <f t="shared" si="18"/>
        <v>5.261354954064501E-2</v>
      </c>
      <c r="Z38" s="24">
        <f t="shared" si="18"/>
        <v>5.2788362649363263E-2</v>
      </c>
      <c r="AA38" s="24">
        <f t="shared" si="18"/>
        <v>6.2374180738507423E-2</v>
      </c>
      <c r="AB38" s="24">
        <f t="shared" si="18"/>
        <v>6.6048876522223798E-2</v>
      </c>
      <c r="AC38" s="24">
        <f t="shared" si="18"/>
        <v>2.2841210717974292E-2</v>
      </c>
      <c r="AD38" s="24">
        <f t="shared" si="18"/>
        <v>5.9131913887053411E-2</v>
      </c>
      <c r="AE38" s="24">
        <f t="shared" si="18"/>
        <v>7.1540037739346474E-2</v>
      </c>
      <c r="AF38" s="24">
        <f t="shared" si="18"/>
        <v>4.8476585160054375E-2</v>
      </c>
      <c r="AG38" s="24">
        <f t="shared" si="18"/>
        <v>6.3587846169254503E-2</v>
      </c>
      <c r="AH38" s="24">
        <f t="shared" si="18"/>
        <v>6.7247948628895271E-2</v>
      </c>
      <c r="AI38" s="24">
        <f t="shared" si="18"/>
        <v>1.4673783245395589E-2</v>
      </c>
      <c r="AJ38" s="24">
        <f t="shared" si="18"/>
        <v>3.9175952990864182E-2</v>
      </c>
      <c r="AK38" s="24">
        <f t="shared" si="18"/>
        <v>8.7146619756401256E-2</v>
      </c>
      <c r="AL38" s="24">
        <f t="shared" si="18"/>
        <v>6.824020410652798E-2</v>
      </c>
      <c r="AM38" s="24">
        <f t="shared" si="18"/>
        <v>5.7206999589785257E-2</v>
      </c>
      <c r="AN38" s="24">
        <f t="shared" si="18"/>
        <v>3.3562725806601801E-2</v>
      </c>
      <c r="AO38" s="24">
        <f t="shared" si="36"/>
        <v>5.2610129148264351E-2</v>
      </c>
      <c r="AP38" s="24">
        <f t="shared" ref="AP38:AP52" si="37">+S38/S37-1</f>
        <v>5.86325230656215E-2</v>
      </c>
      <c r="AQ38" s="24">
        <f t="shared" ref="AQ38:AQ52" si="38">+T38/T37-1</f>
        <v>6.3163126556027738E-2</v>
      </c>
      <c r="AR38" s="24">
        <f t="shared" ref="AR38:AT95" si="39">+U38/U37-1</f>
        <v>6.717074174540083E-2</v>
      </c>
      <c r="AS38" s="24" t="e">
        <f t="shared" si="39"/>
        <v>#DIV/0!</v>
      </c>
      <c r="AT38" s="24">
        <f t="shared" si="39"/>
        <v>6.0194485060835801E-2</v>
      </c>
      <c r="AU38" s="21"/>
      <c r="AV38" s="24">
        <f t="shared" si="34"/>
        <v>0.55011692742832086</v>
      </c>
      <c r="AW38" s="24">
        <f t="shared" si="34"/>
        <v>0.58003792249883657</v>
      </c>
      <c r="AX38" s="24">
        <f t="shared" si="34"/>
        <v>0.42786299466826261</v>
      </c>
      <c r="AY38" s="24">
        <f t="shared" si="34"/>
        <v>0.52082642506841492</v>
      </c>
      <c r="AZ38" s="24">
        <f t="shared" si="34"/>
        <v>0.52933618462879073</v>
      </c>
      <c r="BA38" s="24">
        <f t="shared" si="34"/>
        <v>0.59740161606201636</v>
      </c>
      <c r="BB38" s="24">
        <f t="shared" si="34"/>
        <v>0.74676387132921174</v>
      </c>
      <c r="BC38" s="24">
        <f t="shared" si="34"/>
        <v>0.50242213152822335</v>
      </c>
      <c r="BD38" s="24">
        <f t="shared" si="34"/>
        <v>0.56784418557933614</v>
      </c>
      <c r="BE38" s="24">
        <f t="shared" si="34"/>
        <v>0.53596280897805348</v>
      </c>
      <c r="BF38" s="24">
        <f t="shared" si="34"/>
        <v>0.37960560996163228</v>
      </c>
      <c r="BG38" s="24">
        <f t="shared" si="34"/>
        <v>0.472375713824847</v>
      </c>
      <c r="BH38" s="24">
        <f t="shared" si="34"/>
        <v>0.68457299842125074</v>
      </c>
      <c r="BI38" s="24">
        <f t="shared" si="33"/>
        <v>0.48265936974732404</v>
      </c>
      <c r="BJ38" s="24">
        <f t="shared" si="33"/>
        <v>0.56729766546103622</v>
      </c>
      <c r="BK38" s="24">
        <f t="shared" si="33"/>
        <v>0.53232979134032754</v>
      </c>
      <c r="BL38" s="24">
        <f t="shared" si="33"/>
        <v>0.55011255726693875</v>
      </c>
      <c r="BM38" s="24">
        <f t="shared" si="33"/>
        <v>0.55543135838257629</v>
      </c>
      <c r="BN38" s="24">
        <f t="shared" si="33"/>
        <v>0.54775790592685047</v>
      </c>
      <c r="BO38" s="24">
        <f t="shared" si="33"/>
        <v>0.56075803944549185</v>
      </c>
      <c r="BP38" s="24" t="e">
        <f t="shared" si="33"/>
        <v>#DIV/0!</v>
      </c>
      <c r="BQ38" s="24">
        <f t="shared" si="33"/>
        <v>0.55429461267947633</v>
      </c>
      <c r="BR38" s="21"/>
      <c r="BS38" s="35">
        <f t="shared" si="11"/>
        <v>43709</v>
      </c>
      <c r="BT38" s="24">
        <f t="shared" si="15"/>
        <v>1.410829372282826E-2</v>
      </c>
      <c r="BU38" s="24">
        <f t="shared" si="15"/>
        <v>1.7664563518611182E-3</v>
      </c>
      <c r="BV38" s="24">
        <f t="shared" si="15"/>
        <v>6.7287408425457081E-3</v>
      </c>
      <c r="BW38" s="24">
        <f t="shared" si="15"/>
        <v>2.873931776681461E-3</v>
      </c>
      <c r="BX38" s="24">
        <f t="shared" si="15"/>
        <v>3.8972400262311494E-3</v>
      </c>
      <c r="BY38" s="24">
        <f t="shared" si="15"/>
        <v>3.8998879349493813E-3</v>
      </c>
      <c r="BZ38" s="24">
        <f t="shared" si="15"/>
        <v>7.340392963207403E-3</v>
      </c>
      <c r="CA38" s="24">
        <f t="shared" si="15"/>
        <v>2.0420419557995902E-3</v>
      </c>
      <c r="CB38" s="24">
        <f t="shared" si="15"/>
        <v>5.0853203461289466E-3</v>
      </c>
      <c r="CC38" s="24">
        <f t="shared" si="15"/>
        <v>2.8175868576455827E-4</v>
      </c>
      <c r="CD38" s="24">
        <f t="shared" si="15"/>
        <v>1.8022703090011961E-3</v>
      </c>
      <c r="CE38" s="24">
        <f t="shared" si="15"/>
        <v>2.7845177504511312E-3</v>
      </c>
      <c r="CF38" s="24">
        <f t="shared" si="14"/>
        <v>5.261085266544991E-2</v>
      </c>
    </row>
    <row r="39" spans="1:84" x14ac:dyDescent="0.25">
      <c r="A39" s="31">
        <f>+[1]PAT!A40</f>
        <v>43739</v>
      </c>
      <c r="B39" s="17">
        <f>+[1]PAT!B40</f>
        <v>262.9941</v>
      </c>
      <c r="C39" s="17">
        <f>+[1]PAT!C40</f>
        <v>255.91460000000001</v>
      </c>
      <c r="D39" s="17">
        <f>+[1]PAT!D40</f>
        <v>221.19880000000001</v>
      </c>
      <c r="E39" s="17">
        <f>+[1]PAT!E40</f>
        <v>212.5806</v>
      </c>
      <c r="F39" s="17">
        <f>+[1]PAT!F40</f>
        <v>313.43939999999998</v>
      </c>
      <c r="G39" s="17">
        <f>+[1]PAT!G40</f>
        <v>274.17809999999997</v>
      </c>
      <c r="H39" s="17">
        <f>+[1]PAT!H40</f>
        <v>296.62569999999999</v>
      </c>
      <c r="I39" s="17">
        <f>+[1]PAT!I40</f>
        <v>297.00189999999998</v>
      </c>
      <c r="J39" s="17">
        <f>+[1]PAT!J40</f>
        <v>262.85849999999999</v>
      </c>
      <c r="K39" s="17">
        <f>+[1]PAT!K40</f>
        <v>255.99379999999999</v>
      </c>
      <c r="L39" s="17">
        <f>+[1]PAT!L40</f>
        <v>226.89840000000001</v>
      </c>
      <c r="M39" s="17">
        <f>+[1]PAT!M40</f>
        <v>236.00280000000001</v>
      </c>
      <c r="N39" s="17">
        <f>+[1]PAT!N40</f>
        <v>279.15429999999998</v>
      </c>
      <c r="O39" s="18">
        <f>+[1]PAT!R40</f>
        <v>211.71109999999999</v>
      </c>
      <c r="P39" s="19">
        <f>+[1]PAT!S40</f>
        <v>259.59300000000002</v>
      </c>
      <c r="Q39" s="20">
        <f>+[1]PAT!T40</f>
        <v>306.15219999999999</v>
      </c>
      <c r="R39" s="18">
        <f t="shared" si="4"/>
        <v>262.99593025000001</v>
      </c>
      <c r="S39" s="19">
        <f t="shared" si="5"/>
        <v>247.08996344848396</v>
      </c>
      <c r="T39" s="19">
        <f t="shared" si="6"/>
        <v>242.80713798076926</v>
      </c>
      <c r="U39" s="19">
        <f t="shared" si="7"/>
        <v>243.94868477542934</v>
      </c>
      <c r="V39" s="19"/>
      <c r="W39" s="20">
        <f t="shared" si="8"/>
        <v>262.4432627294641</v>
      </c>
      <c r="X39" s="21"/>
      <c r="Y39" s="41">
        <f t="shared" si="18"/>
        <v>3.2422726528638091E-2</v>
      </c>
      <c r="Z39" s="24">
        <f t="shared" si="18"/>
        <v>3.0917710147776667E-2</v>
      </c>
      <c r="AA39" s="24">
        <f t="shared" si="18"/>
        <v>6.3299852665835044E-2</v>
      </c>
      <c r="AB39" s="24">
        <f t="shared" si="18"/>
        <v>3.6923402609324807E-2</v>
      </c>
      <c r="AC39" s="24">
        <f t="shared" si="18"/>
        <v>1.243353711891948E-2</v>
      </c>
      <c r="AD39" s="24">
        <f t="shared" si="18"/>
        <v>6.3088196064320812E-2</v>
      </c>
      <c r="AE39" s="24">
        <f t="shared" si="18"/>
        <v>3.8683220661492212E-2</v>
      </c>
      <c r="AF39" s="24">
        <f t="shared" si="18"/>
        <v>3.7399950051432818E-2</v>
      </c>
      <c r="AG39" s="24">
        <f t="shared" si="18"/>
        <v>1.4446861645654785E-2</v>
      </c>
      <c r="AH39" s="24">
        <f t="shared" si="18"/>
        <v>1.8418707531707046E-2</v>
      </c>
      <c r="AI39" s="24">
        <f t="shared" si="18"/>
        <v>5.765127142197235E-3</v>
      </c>
      <c r="AJ39" s="24">
        <f t="shared" si="18"/>
        <v>3.6267619084837222E-2</v>
      </c>
      <c r="AK39" s="24">
        <f t="shared" si="18"/>
        <v>4.2718099910390661E-2</v>
      </c>
      <c r="AL39" s="24">
        <f t="shared" si="18"/>
        <v>2.8769535634766585E-2</v>
      </c>
      <c r="AM39" s="24">
        <f t="shared" si="18"/>
        <v>3.7349173714717354E-2</v>
      </c>
      <c r="AN39" s="24">
        <f t="shared" si="18"/>
        <v>2.0094195184283681E-2</v>
      </c>
      <c r="AO39" s="24">
        <f t="shared" si="36"/>
        <v>3.2419067994829742E-2</v>
      </c>
      <c r="AP39" s="24">
        <f t="shared" si="37"/>
        <v>3.6321198440976588E-2</v>
      </c>
      <c r="AQ39" s="24">
        <f t="shared" si="38"/>
        <v>3.8395429797071667E-2</v>
      </c>
      <c r="AR39" s="24">
        <f t="shared" si="39"/>
        <v>3.8741604322835466E-2</v>
      </c>
      <c r="AS39" s="24" t="e">
        <f t="shared" si="39"/>
        <v>#DIV/0!</v>
      </c>
      <c r="AT39" s="24">
        <f t="shared" si="39"/>
        <v>3.5750967510970844E-2</v>
      </c>
      <c r="AU39" s="21"/>
      <c r="AV39" s="24">
        <f t="shared" si="34"/>
        <v>0.5126095803823365</v>
      </c>
      <c r="AW39" s="24">
        <f t="shared" si="34"/>
        <v>0.53969713195877511</v>
      </c>
      <c r="AX39" s="24">
        <f t="shared" si="34"/>
        <v>0.49378105589013499</v>
      </c>
      <c r="AY39" s="24">
        <f t="shared" si="34"/>
        <v>0.51220903680708396</v>
      </c>
      <c r="AZ39" s="24">
        <f t="shared" si="34"/>
        <v>0.4097523348617973</v>
      </c>
      <c r="BA39" s="24">
        <f t="shared" si="34"/>
        <v>0.62311915960466591</v>
      </c>
      <c r="BB39" s="24">
        <f t="shared" si="34"/>
        <v>0.73567127385244091</v>
      </c>
      <c r="BC39" s="24">
        <f t="shared" si="34"/>
        <v>0.44421687233253127</v>
      </c>
      <c r="BD39" s="24">
        <f t="shared" si="34"/>
        <v>0.57059846321148178</v>
      </c>
      <c r="BE39" s="24">
        <f t="shared" si="34"/>
        <v>0.49297555484922628</v>
      </c>
      <c r="BF39" s="24">
        <f t="shared" si="34"/>
        <v>0.38141511725673016</v>
      </c>
      <c r="BG39" s="24">
        <f t="shared" si="34"/>
        <v>0.4702346429272275</v>
      </c>
      <c r="BH39" s="24">
        <f t="shared" si="34"/>
        <v>0.64278084999579232</v>
      </c>
      <c r="BI39" s="24">
        <f t="shared" si="33"/>
        <v>0.44801211423990872</v>
      </c>
      <c r="BJ39" s="24">
        <f t="shared" si="33"/>
        <v>0.54757859419320476</v>
      </c>
      <c r="BK39" s="24">
        <f t="shared" si="33"/>
        <v>0.44655213716324726</v>
      </c>
      <c r="BL39" s="24">
        <f t="shared" si="33"/>
        <v>0.51260042482161161</v>
      </c>
      <c r="BM39" s="24">
        <f t="shared" si="33"/>
        <v>0.5354859677301067</v>
      </c>
      <c r="BN39" s="24">
        <f t="shared" si="33"/>
        <v>0.53591806480751525</v>
      </c>
      <c r="BO39" s="24">
        <f t="shared" si="33"/>
        <v>0.54713629139712849</v>
      </c>
      <c r="BP39" s="24" t="e">
        <f t="shared" si="33"/>
        <v>#DIV/0!</v>
      </c>
      <c r="BQ39" s="24">
        <f t="shared" si="33"/>
        <v>0.5288904069785012</v>
      </c>
      <c r="BR39" s="21"/>
      <c r="BS39" s="35">
        <f t="shared" si="11"/>
        <v>43739</v>
      </c>
      <c r="BT39" s="24">
        <f t="shared" si="15"/>
        <v>8.2644839792270428E-3</v>
      </c>
      <c r="BU39" s="24">
        <f t="shared" si="15"/>
        <v>1.8092946824326019E-3</v>
      </c>
      <c r="BV39" s="24">
        <f t="shared" si="15"/>
        <v>3.809590048320829E-3</v>
      </c>
      <c r="BW39" s="24">
        <f t="shared" si="15"/>
        <v>1.5201669657357397E-3</v>
      </c>
      <c r="BX39" s="24">
        <f t="shared" si="15"/>
        <v>4.1837374855192549E-3</v>
      </c>
      <c r="BY39" s="24">
        <f t="shared" si="15"/>
        <v>2.146668752495241E-3</v>
      </c>
      <c r="BZ39" s="24">
        <f t="shared" si="15"/>
        <v>5.6408960060046484E-3</v>
      </c>
      <c r="CA39" s="24">
        <f t="shared" si="15"/>
        <v>4.6877934668551602E-4</v>
      </c>
      <c r="CB39" s="24">
        <f t="shared" si="15"/>
        <v>1.4121954235560151E-3</v>
      </c>
      <c r="CC39" s="24">
        <f t="shared" si="15"/>
        <v>1.0670913172871113E-4</v>
      </c>
      <c r="CD39" s="24">
        <f t="shared" si="15"/>
        <v>1.6471742191588215E-3</v>
      </c>
      <c r="CE39" s="24">
        <f t="shared" si="15"/>
        <v>1.4097124500804551E-3</v>
      </c>
      <c r="CF39" s="24">
        <f t="shared" si="14"/>
        <v>3.2419408490944872E-2</v>
      </c>
    </row>
    <row r="40" spans="1:84" x14ac:dyDescent="0.25">
      <c r="A40" s="31">
        <f>+[1]PAT!A41</f>
        <v>43770</v>
      </c>
      <c r="B40" s="17">
        <f>+[1]PAT!B41</f>
        <v>274.95260000000002</v>
      </c>
      <c r="C40" s="17">
        <f>+[1]PAT!C41</f>
        <v>270.0412</v>
      </c>
      <c r="D40" s="17">
        <f>+[1]PAT!D41</f>
        <v>233.8741</v>
      </c>
      <c r="E40" s="17">
        <f>+[1]PAT!E41</f>
        <v>221.48</v>
      </c>
      <c r="F40" s="17">
        <f>+[1]PAT!F41</f>
        <v>322.95819999999998</v>
      </c>
      <c r="G40" s="17">
        <f>+[1]PAT!G41</f>
        <v>280.71690000000001</v>
      </c>
      <c r="H40" s="17">
        <f>+[1]PAT!H41</f>
        <v>316.1671</v>
      </c>
      <c r="I40" s="17">
        <f>+[1]PAT!I41</f>
        <v>310.28309999999999</v>
      </c>
      <c r="J40" s="17">
        <f>+[1]PAT!J41</f>
        <v>286.57369999999997</v>
      </c>
      <c r="K40" s="17">
        <f>+[1]PAT!K41</f>
        <v>265.06360000000001</v>
      </c>
      <c r="L40" s="17">
        <f>+[1]PAT!L41</f>
        <v>227.29</v>
      </c>
      <c r="M40" s="17">
        <f>+[1]PAT!M41</f>
        <v>244.00909999999999</v>
      </c>
      <c r="N40" s="17">
        <f>+[1]PAT!N41</f>
        <v>294.66609999999997</v>
      </c>
      <c r="O40" s="18">
        <f>+[1]PAT!R41</f>
        <v>224.7336</v>
      </c>
      <c r="P40" s="19">
        <f>+[1]PAT!S41</f>
        <v>269.93970000000002</v>
      </c>
      <c r="Q40" s="20">
        <f>+[1]PAT!T41</f>
        <v>322.89789999999999</v>
      </c>
      <c r="R40" s="18">
        <f t="shared" si="4"/>
        <v>274.95412756999997</v>
      </c>
      <c r="S40" s="19">
        <f t="shared" si="5"/>
        <v>258.38317566752153</v>
      </c>
      <c r="T40" s="19">
        <f t="shared" si="6"/>
        <v>251.7655896210407</v>
      </c>
      <c r="U40" s="19">
        <f t="shared" si="7"/>
        <v>253.06687651915456</v>
      </c>
      <c r="V40" s="19"/>
      <c r="W40" s="20">
        <f t="shared" si="8"/>
        <v>274.0793170962358</v>
      </c>
      <c r="X40" s="21"/>
      <c r="Y40" s="41">
        <f t="shared" si="18"/>
        <v>4.5470601811979927E-2</v>
      </c>
      <c r="Z40" s="24">
        <f t="shared" si="18"/>
        <v>5.5200445773707196E-2</v>
      </c>
      <c r="AA40" s="24">
        <f t="shared" si="18"/>
        <v>5.7302752094495979E-2</v>
      </c>
      <c r="AB40" s="24">
        <f t="shared" si="18"/>
        <v>4.1863650775282313E-2</v>
      </c>
      <c r="AC40" s="24">
        <f t="shared" si="18"/>
        <v>3.0368868751024847E-2</v>
      </c>
      <c r="AD40" s="24">
        <f t="shared" si="18"/>
        <v>2.3848731900906861E-2</v>
      </c>
      <c r="AE40" s="24">
        <f t="shared" si="18"/>
        <v>6.5878984862066892E-2</v>
      </c>
      <c r="AF40" s="24">
        <f t="shared" si="18"/>
        <v>4.4717559045918565E-2</v>
      </c>
      <c r="AG40" s="24">
        <f t="shared" si="18"/>
        <v>9.0220403753350054E-2</v>
      </c>
      <c r="AH40" s="24">
        <f t="shared" si="18"/>
        <v>3.542976431460465E-2</v>
      </c>
      <c r="AI40" s="24">
        <f t="shared" si="18"/>
        <v>1.7258825976735892E-3</v>
      </c>
      <c r="AJ40" s="24">
        <f t="shared" si="18"/>
        <v>3.3924597504775278E-2</v>
      </c>
      <c r="AK40" s="24">
        <f t="shared" si="18"/>
        <v>5.5567118256820702E-2</v>
      </c>
      <c r="AL40" s="24">
        <f t="shared" si="18"/>
        <v>6.151070964158234E-2</v>
      </c>
      <c r="AM40" s="24">
        <f t="shared" si="18"/>
        <v>3.985739214847861E-2</v>
      </c>
      <c r="AN40" s="24">
        <f t="shared" si="18"/>
        <v>5.4697304151333892E-2</v>
      </c>
      <c r="AO40" s="24">
        <f t="shared" si="36"/>
        <v>4.5469134479125373E-2</v>
      </c>
      <c r="AP40" s="24">
        <f t="shared" si="37"/>
        <v>4.5704860130395764E-2</v>
      </c>
      <c r="AQ40" s="24">
        <f t="shared" si="38"/>
        <v>3.6895338888187856E-2</v>
      </c>
      <c r="AR40" s="24">
        <f t="shared" si="39"/>
        <v>3.7377499092151822E-2</v>
      </c>
      <c r="AS40" s="24" t="e">
        <f t="shared" si="39"/>
        <v>#DIV/0!</v>
      </c>
      <c r="AT40" s="24">
        <f t="shared" si="39"/>
        <v>4.4337409334704647E-2</v>
      </c>
      <c r="AU40" s="21"/>
      <c r="AV40" s="24">
        <f t="shared" si="34"/>
        <v>0.51781560274291727</v>
      </c>
      <c r="AW40" s="24">
        <f t="shared" si="34"/>
        <v>0.54747147356405113</v>
      </c>
      <c r="AX40" s="24">
        <f t="shared" si="34"/>
        <v>0.50269345385339959</v>
      </c>
      <c r="AY40" s="24">
        <f t="shared" si="34"/>
        <v>0.50992378798073945</v>
      </c>
      <c r="AZ40" s="24">
        <f t="shared" si="34"/>
        <v>0.385583009094977</v>
      </c>
      <c r="BA40" s="24">
        <f t="shared" si="34"/>
        <v>0.58495931975631388</v>
      </c>
      <c r="BB40" s="24">
        <f t="shared" si="34"/>
        <v>0.71509576947842524</v>
      </c>
      <c r="BC40" s="24">
        <f t="shared" si="34"/>
        <v>0.47583012236786848</v>
      </c>
      <c r="BD40" s="24">
        <f t="shared" si="34"/>
        <v>0.67314070793308445</v>
      </c>
      <c r="BE40" s="24">
        <f t="shared" si="34"/>
        <v>0.50555815257243841</v>
      </c>
      <c r="BF40" s="24">
        <f t="shared" si="34"/>
        <v>0.37920112039990683</v>
      </c>
      <c r="BG40" s="24">
        <f t="shared" si="34"/>
        <v>0.47929937174558712</v>
      </c>
      <c r="BH40" s="24">
        <f t="shared" si="34"/>
        <v>0.62962543061183518</v>
      </c>
      <c r="BI40" s="24">
        <f t="shared" si="33"/>
        <v>0.46025351461074826</v>
      </c>
      <c r="BJ40" s="24">
        <f t="shared" si="33"/>
        <v>0.54643078520090338</v>
      </c>
      <c r="BK40" s="24">
        <f t="shared" si="33"/>
        <v>0.46605042810403807</v>
      </c>
      <c r="BL40" s="24">
        <f t="shared" si="33"/>
        <v>0.5178060145844714</v>
      </c>
      <c r="BM40" s="24">
        <f t="shared" si="33"/>
        <v>0.53676543735532545</v>
      </c>
      <c r="BN40" s="24">
        <f t="shared" si="33"/>
        <v>0.53114367420910247</v>
      </c>
      <c r="BO40" s="24">
        <f t="shared" si="33"/>
        <v>0.53987356045683632</v>
      </c>
      <c r="BP40" s="24" t="e">
        <f t="shared" si="33"/>
        <v>#DIV/0!</v>
      </c>
      <c r="BQ40" s="24">
        <f t="shared" si="33"/>
        <v>0.53952658311281509</v>
      </c>
      <c r="BR40" s="21"/>
      <c r="BS40" s="35">
        <f t="shared" si="11"/>
        <v>43770</v>
      </c>
      <c r="BT40" s="24">
        <f t="shared" si="15"/>
        <v>1.473389091238168E-2</v>
      </c>
      <c r="BU40" s="24">
        <f t="shared" si="15"/>
        <v>1.6868648384127242E-3</v>
      </c>
      <c r="BV40" s="24">
        <f t="shared" si="15"/>
        <v>4.3381318440223497E-3</v>
      </c>
      <c r="BW40" s="24">
        <f t="shared" si="15"/>
        <v>3.6411131656565675E-3</v>
      </c>
      <c r="BX40" s="24">
        <f t="shared" si="15"/>
        <v>1.6285209440059776E-3</v>
      </c>
      <c r="BY40" s="24">
        <f t="shared" si="15"/>
        <v>3.678026617327159E-3</v>
      </c>
      <c r="BZ40" s="24">
        <f t="shared" si="15"/>
        <v>6.7770989539309131E-3</v>
      </c>
      <c r="CA40" s="24">
        <f t="shared" si="15"/>
        <v>2.8765469643615557E-3</v>
      </c>
      <c r="CB40" s="24">
        <f t="shared" si="15"/>
        <v>2.6796169952101631E-3</v>
      </c>
      <c r="CC40" s="24">
        <f t="shared" si="15"/>
        <v>3.1120241860937704E-5</v>
      </c>
      <c r="CD40" s="24">
        <f t="shared" si="15"/>
        <v>1.546498723735624E-3</v>
      </c>
      <c r="CE40" s="24">
        <f t="shared" si="15"/>
        <v>1.8520207107307722E-3</v>
      </c>
      <c r="CF40" s="24">
        <f t="shared" si="14"/>
        <v>4.5469450911636428E-2</v>
      </c>
    </row>
    <row r="41" spans="1:84" x14ac:dyDescent="0.25">
      <c r="A41" s="31">
        <f>+[1]PAT!A42</f>
        <v>43800</v>
      </c>
      <c r="B41" s="17">
        <f>+[1]PAT!B42</f>
        <v>286.37599999999998</v>
      </c>
      <c r="C41" s="17">
        <f>+[1]PAT!C42</f>
        <v>280.48500000000001</v>
      </c>
      <c r="D41" s="17">
        <f>+[1]PAT!D42</f>
        <v>241.2029</v>
      </c>
      <c r="E41" s="17">
        <f>+[1]PAT!E42</f>
        <v>229.72829999999999</v>
      </c>
      <c r="F41" s="17">
        <f>+[1]PAT!F42</f>
        <v>327.4237</v>
      </c>
      <c r="G41" s="17">
        <f>+[1]PAT!G42</f>
        <v>294.03699999999998</v>
      </c>
      <c r="H41" s="17">
        <f>+[1]PAT!H42</f>
        <v>333.72309999999999</v>
      </c>
      <c r="I41" s="17">
        <f>+[1]PAT!I42</f>
        <v>333.14710000000002</v>
      </c>
      <c r="J41" s="17">
        <f>+[1]PAT!J42</f>
        <v>310.18009999999998</v>
      </c>
      <c r="K41" s="17">
        <f>+[1]PAT!K42</f>
        <v>270.92469999999997</v>
      </c>
      <c r="L41" s="17">
        <f>+[1]PAT!L42</f>
        <v>227.56309999999999</v>
      </c>
      <c r="M41" s="17">
        <f>+[1]PAT!M42</f>
        <v>252.3903</v>
      </c>
      <c r="N41" s="17">
        <f>+[1]PAT!N42</f>
        <v>305.65800000000002</v>
      </c>
      <c r="O41" s="18">
        <f>+[1]PAT!R42</f>
        <v>232.53989999999999</v>
      </c>
      <c r="P41" s="19">
        <f>+[1]PAT!S42</f>
        <v>280.57589999999999</v>
      </c>
      <c r="Q41" s="20">
        <f>+[1]PAT!T42</f>
        <v>339.21379999999999</v>
      </c>
      <c r="R41" s="18">
        <f t="shared" si="4"/>
        <v>286.37693866000001</v>
      </c>
      <c r="S41" s="19">
        <f t="shared" si="5"/>
        <v>267.8528679891387</v>
      </c>
      <c r="T41" s="19">
        <f t="shared" si="6"/>
        <v>260.69154182692301</v>
      </c>
      <c r="U41" s="19">
        <f t="shared" si="7"/>
        <v>262.08422044253632</v>
      </c>
      <c r="V41" s="19"/>
      <c r="W41" s="20">
        <f t="shared" si="8"/>
        <v>287.85008381234934</v>
      </c>
      <c r="X41" s="21"/>
      <c r="Y41" s="41">
        <f t="shared" si="18"/>
        <v>4.1546797520736201E-2</v>
      </c>
      <c r="Z41" s="24">
        <f t="shared" si="18"/>
        <v>3.8674839246751969E-2</v>
      </c>
      <c r="AA41" s="24">
        <f t="shared" si="18"/>
        <v>3.1336518237804034E-2</v>
      </c>
      <c r="AB41" s="24">
        <f t="shared" si="18"/>
        <v>3.724173740292569E-2</v>
      </c>
      <c r="AC41" s="24">
        <f t="shared" si="18"/>
        <v>1.3826866758608558E-2</v>
      </c>
      <c r="AD41" s="24">
        <f t="shared" si="18"/>
        <v>4.7450296009965864E-2</v>
      </c>
      <c r="AE41" s="24">
        <f t="shared" si="18"/>
        <v>5.5527599171450781E-2</v>
      </c>
      <c r="AF41" s="24">
        <f t="shared" si="18"/>
        <v>7.3687545341657446E-2</v>
      </c>
      <c r="AG41" s="24">
        <f t="shared" si="18"/>
        <v>8.2374621257987002E-2</v>
      </c>
      <c r="AH41" s="24">
        <f t="shared" si="18"/>
        <v>2.2112051598182303E-2</v>
      </c>
      <c r="AI41" s="24">
        <f t="shared" si="18"/>
        <v>1.2015486823000465E-3</v>
      </c>
      <c r="AJ41" s="24">
        <f t="shared" si="18"/>
        <v>3.4347899320148256E-2</v>
      </c>
      <c r="AK41" s="24">
        <f t="shared" si="18"/>
        <v>3.7302899790644606E-2</v>
      </c>
      <c r="AL41" s="24">
        <f t="shared" si="18"/>
        <v>3.4735793846581098E-2</v>
      </c>
      <c r="AM41" s="24">
        <f t="shared" si="18"/>
        <v>3.9402133143068507E-2</v>
      </c>
      <c r="AN41" s="24">
        <f t="shared" si="18"/>
        <v>5.0529594648958787E-2</v>
      </c>
      <c r="AO41" s="24">
        <f t="shared" si="36"/>
        <v>4.1544424849893957E-2</v>
      </c>
      <c r="AP41" s="24">
        <f t="shared" si="37"/>
        <v>3.6649802360980477E-2</v>
      </c>
      <c r="AQ41" s="24">
        <f t="shared" si="38"/>
        <v>3.5453424033513592E-2</v>
      </c>
      <c r="AR41" s="24">
        <f t="shared" si="39"/>
        <v>3.5632256767112791E-2</v>
      </c>
      <c r="AS41" s="24" t="e">
        <f t="shared" si="39"/>
        <v>#DIV/0!</v>
      </c>
      <c r="AT41" s="24">
        <f t="shared" si="39"/>
        <v>5.0243728209809824E-2</v>
      </c>
      <c r="AU41" s="21"/>
      <c r="AV41" s="24">
        <f t="shared" si="34"/>
        <v>0.54044187061032734</v>
      </c>
      <c r="AW41" s="24">
        <f t="shared" si="34"/>
        <v>0.57449706022029567</v>
      </c>
      <c r="AX41" s="24">
        <f t="shared" si="34"/>
        <v>0.52707228561732999</v>
      </c>
      <c r="AY41" s="24">
        <f t="shared" si="34"/>
        <v>0.53591985050528002</v>
      </c>
      <c r="AZ41" s="24">
        <f t="shared" si="34"/>
        <v>0.38063456523068284</v>
      </c>
      <c r="BA41" s="24">
        <f t="shared" si="34"/>
        <v>0.62114076457492295</v>
      </c>
      <c r="BB41" s="24">
        <f t="shared" si="34"/>
        <v>0.70780536358076951</v>
      </c>
      <c r="BC41" s="24">
        <f t="shared" si="34"/>
        <v>0.54625484209637154</v>
      </c>
      <c r="BD41" s="24">
        <f t="shared" si="34"/>
        <v>0.67603494503095618</v>
      </c>
      <c r="BE41" s="24">
        <f t="shared" si="34"/>
        <v>0.50412778535294067</v>
      </c>
      <c r="BF41" s="24">
        <f t="shared" si="34"/>
        <v>0.38085829768875024</v>
      </c>
      <c r="BG41" s="24">
        <f t="shared" si="34"/>
        <v>0.47634654530990428</v>
      </c>
      <c r="BH41" s="24">
        <f t="shared" si="34"/>
        <v>0.60313306888754981</v>
      </c>
      <c r="BI41" s="24">
        <f t="shared" si="33"/>
        <v>0.49444259143937352</v>
      </c>
      <c r="BJ41" s="24">
        <f t="shared" si="33"/>
        <v>0.56111488533499787</v>
      </c>
      <c r="BK41" s="24">
        <f t="shared" si="33"/>
        <v>0.50438613608463956</v>
      </c>
      <c r="BL41" s="24">
        <f t="shared" si="33"/>
        <v>0.54042999967590566</v>
      </c>
      <c r="BM41" s="24">
        <f t="shared" si="33"/>
        <v>0.55597569364753086</v>
      </c>
      <c r="BN41" s="24">
        <f t="shared" si="33"/>
        <v>0.54349699696667653</v>
      </c>
      <c r="BO41" s="24">
        <f t="shared" si="33"/>
        <v>0.55492339242881461</v>
      </c>
      <c r="BP41" s="24" t="e">
        <f t="shared" si="33"/>
        <v>#DIV/0!</v>
      </c>
      <c r="BQ41" s="24">
        <f t="shared" si="33"/>
        <v>0.56849924604909052</v>
      </c>
      <c r="BR41" s="21"/>
      <c r="BS41" s="35">
        <f t="shared" si="11"/>
        <v>43800</v>
      </c>
      <c r="BT41" s="24">
        <f t="shared" si="15"/>
        <v>1.0419011640551871E-2</v>
      </c>
      <c r="BU41" s="24">
        <f t="shared" si="15"/>
        <v>9.3291716463128572E-4</v>
      </c>
      <c r="BV41" s="24">
        <f t="shared" si="15"/>
        <v>3.845870379112618E-3</v>
      </c>
      <c r="BW41" s="24">
        <f t="shared" si="15"/>
        <v>1.6338427059791468E-3</v>
      </c>
      <c r="BX41" s="24">
        <f t="shared" si="15"/>
        <v>3.1731525724797579E-3</v>
      </c>
      <c r="BY41" s="24">
        <f t="shared" si="15"/>
        <v>3.1606247767797038E-3</v>
      </c>
      <c r="BZ41" s="24">
        <f t="shared" si="15"/>
        <v>1.1159555501566469E-2</v>
      </c>
      <c r="CA41" s="24">
        <f t="shared" si="15"/>
        <v>2.7388144720217238E-3</v>
      </c>
      <c r="CB41" s="24">
        <f t="shared" si="15"/>
        <v>1.6563126517079574E-3</v>
      </c>
      <c r="CC41" s="24">
        <f t="shared" si="15"/>
        <v>2.0759178127429919E-5</v>
      </c>
      <c r="CD41" s="24">
        <f t="shared" si="15"/>
        <v>1.5485031238111598E-3</v>
      </c>
      <c r="CE41" s="24">
        <f t="shared" si="15"/>
        <v>1.2552914938793135E-3</v>
      </c>
      <c r="CF41" s="24">
        <f t="shared" si="14"/>
        <v>4.1544655660648439E-2</v>
      </c>
    </row>
    <row r="42" spans="1:84" x14ac:dyDescent="0.25">
      <c r="A42" s="31">
        <f>+[1]PAT!A43</f>
        <v>43831</v>
      </c>
      <c r="B42" s="17">
        <f>+[1]PAT!B43</f>
        <v>293.59539999999998</v>
      </c>
      <c r="C42" s="17">
        <f>+[1]PAT!C43</f>
        <v>291.00049999999999</v>
      </c>
      <c r="D42" s="17">
        <f>+[1]PAT!D43</f>
        <v>252.21010000000001</v>
      </c>
      <c r="E42" s="17">
        <f>+[1]PAT!E43</f>
        <v>235.4392</v>
      </c>
      <c r="F42" s="17">
        <f>+[1]PAT!F43</f>
        <v>333.565</v>
      </c>
      <c r="G42" s="17">
        <f>+[1]PAT!G43</f>
        <v>294.16800000000001</v>
      </c>
      <c r="H42" s="17">
        <f>+[1]PAT!H43</f>
        <v>330.72460000000001</v>
      </c>
      <c r="I42" s="17">
        <f>+[1]PAT!I43</f>
        <v>341.16210000000001</v>
      </c>
      <c r="J42" s="17">
        <f>+[1]PAT!J43</f>
        <v>313.05590000000001</v>
      </c>
      <c r="K42" s="17">
        <f>+[1]PAT!K43</f>
        <v>279.81049999999999</v>
      </c>
      <c r="L42" s="17">
        <f>+[1]PAT!L43</f>
        <v>227.56309999999999</v>
      </c>
      <c r="M42" s="17">
        <f>+[1]PAT!M43</f>
        <v>264.21120000000002</v>
      </c>
      <c r="N42" s="17">
        <f>+[1]PAT!N43</f>
        <v>314.61419999999998</v>
      </c>
      <c r="O42" s="18">
        <f>+[1]PAT!R43</f>
        <v>238.90969999999999</v>
      </c>
      <c r="P42" s="19">
        <f>+[1]PAT!S43</f>
        <v>288.79849999999999</v>
      </c>
      <c r="Q42" s="20">
        <f>+[1]PAT!T43</f>
        <v>343.56970000000001</v>
      </c>
      <c r="R42" s="18">
        <f t="shared" si="4"/>
        <v>293.5962032999999</v>
      </c>
      <c r="S42" s="19">
        <f t="shared" si="5"/>
        <v>276.27423560114647</v>
      </c>
      <c r="T42" s="19">
        <f t="shared" si="6"/>
        <v>267.23246643099549</v>
      </c>
      <c r="U42" s="19">
        <f t="shared" si="7"/>
        <v>267.7393367569353</v>
      </c>
      <c r="V42" s="19"/>
      <c r="W42" s="20">
        <f t="shared" si="8"/>
        <v>292.91460168737257</v>
      </c>
      <c r="X42" s="21"/>
      <c r="Y42" s="41">
        <f t="shared" si="18"/>
        <v>2.5209514763806951E-2</v>
      </c>
      <c r="Z42" s="24">
        <f t="shared" si="18"/>
        <v>3.7490418382444712E-2</v>
      </c>
      <c r="AA42" s="24">
        <f t="shared" si="18"/>
        <v>4.5634608870788851E-2</v>
      </c>
      <c r="AB42" s="24">
        <f t="shared" si="18"/>
        <v>2.485936647770437E-2</v>
      </c>
      <c r="AC42" s="24">
        <f t="shared" si="18"/>
        <v>1.8756430887562514E-2</v>
      </c>
      <c r="AD42" s="24">
        <f t="shared" si="18"/>
        <v>4.4552216217685903E-4</v>
      </c>
      <c r="AE42" s="24">
        <f t="shared" si="18"/>
        <v>-8.9849938466950441E-3</v>
      </c>
      <c r="AF42" s="24">
        <f t="shared" si="18"/>
        <v>2.405844145123881E-2</v>
      </c>
      <c r="AG42" s="24">
        <f t="shared" si="18"/>
        <v>9.2713878163042107E-3</v>
      </c>
      <c r="AH42" s="24">
        <f t="shared" si="18"/>
        <v>3.2798043146305966E-2</v>
      </c>
      <c r="AI42" s="24">
        <f t="shared" si="18"/>
        <v>0</v>
      </c>
      <c r="AJ42" s="24">
        <f t="shared" si="18"/>
        <v>4.6835793610134901E-2</v>
      </c>
      <c r="AK42" s="24">
        <f t="shared" si="18"/>
        <v>2.9301376047739414E-2</v>
      </c>
      <c r="AL42" s="24">
        <f t="shared" si="18"/>
        <v>2.7392288377177332E-2</v>
      </c>
      <c r="AM42" s="24">
        <f t="shared" si="18"/>
        <v>2.9306152096455929E-2</v>
      </c>
      <c r="AN42" s="24">
        <f t="shared" si="18"/>
        <v>1.2841163891327501E-2</v>
      </c>
      <c r="AO42" s="24">
        <f t="shared" si="36"/>
        <v>2.5208959470619074E-2</v>
      </c>
      <c r="AP42" s="24">
        <f t="shared" si="37"/>
        <v>3.1440274189445061E-2</v>
      </c>
      <c r="AQ42" s="24">
        <f t="shared" si="38"/>
        <v>2.5090666763615488E-2</v>
      </c>
      <c r="AR42" s="24">
        <f t="shared" si="39"/>
        <v>2.1577477288980518E-2</v>
      </c>
      <c r="AS42" s="24" t="e">
        <f t="shared" si="39"/>
        <v>#DIV/0!</v>
      </c>
      <c r="AT42" s="24">
        <f t="shared" si="39"/>
        <v>1.7594290083044806E-2</v>
      </c>
      <c r="AU42" s="21"/>
      <c r="AV42" s="24">
        <f t="shared" si="34"/>
        <v>0.53276226255125358</v>
      </c>
      <c r="AW42" s="24">
        <f t="shared" si="34"/>
        <v>0.59241257752053578</v>
      </c>
      <c r="AX42" s="24">
        <f t="shared" si="34"/>
        <v>0.54061326413679023</v>
      </c>
      <c r="AY42" s="24">
        <f t="shared" si="34"/>
        <v>0.54396282515204275</v>
      </c>
      <c r="AZ42" s="24">
        <f t="shared" si="34"/>
        <v>0.33555976676501564</v>
      </c>
      <c r="BA42" s="24">
        <f t="shared" si="34"/>
        <v>0.57946620906203217</v>
      </c>
      <c r="BB42" s="24">
        <f t="shared" si="34"/>
        <v>0.64143208391277984</v>
      </c>
      <c r="BC42" s="24">
        <f t="shared" si="34"/>
        <v>0.56508078356317482</v>
      </c>
      <c r="BD42" s="24">
        <f t="shared" si="34"/>
        <v>0.58492383851649277</v>
      </c>
      <c r="BE42" s="24">
        <f t="shared" si="34"/>
        <v>0.49253520367967063</v>
      </c>
      <c r="BF42" s="24">
        <f t="shared" si="34"/>
        <v>0.33720240805977242</v>
      </c>
      <c r="BG42" s="24">
        <f t="shared" si="34"/>
        <v>0.49388759000686977</v>
      </c>
      <c r="BH42" s="24">
        <f t="shared" si="34"/>
        <v>0.59757378797303629</v>
      </c>
      <c r="BI42" s="24">
        <f t="shared" si="33"/>
        <v>0.52535731752321113</v>
      </c>
      <c r="BJ42" s="24">
        <f t="shared" si="33"/>
        <v>0.55761506752307177</v>
      </c>
      <c r="BK42" s="24">
        <f t="shared" si="33"/>
        <v>0.4692656487811846</v>
      </c>
      <c r="BL42" s="24">
        <f t="shared" si="33"/>
        <v>0.53274556226739289</v>
      </c>
      <c r="BM42" s="24">
        <f t="shared" si="33"/>
        <v>0.560794320852531</v>
      </c>
      <c r="BN42" s="24">
        <f t="shared" si="33"/>
        <v>0.53689727773686613</v>
      </c>
      <c r="BO42" s="24">
        <f t="shared" si="33"/>
        <v>0.54425790940876029</v>
      </c>
      <c r="BP42" s="24" t="e">
        <f t="shared" si="33"/>
        <v>#DIV/0!</v>
      </c>
      <c r="BQ42" s="24">
        <f t="shared" si="33"/>
        <v>0.5550677782960991</v>
      </c>
      <c r="BR42" s="21"/>
      <c r="BS42" s="35">
        <f t="shared" si="11"/>
        <v>43831</v>
      </c>
      <c r="BT42" s="24">
        <f t="shared" si="15"/>
        <v>1.0072078840405596E-2</v>
      </c>
      <c r="BU42" s="24">
        <f t="shared" ref="BU42:CE65" si="40">(D42-D41)/$B41*D$3</f>
        <v>1.3452663631030551E-3</v>
      </c>
      <c r="BV42" s="24">
        <f t="shared" si="40"/>
        <v>2.5565598374165479E-3</v>
      </c>
      <c r="BW42" s="24">
        <f t="shared" si="40"/>
        <v>2.1573552951364644E-3</v>
      </c>
      <c r="BX42" s="24">
        <f t="shared" si="40"/>
        <v>2.9962357180775895E-5</v>
      </c>
      <c r="BY42" s="24">
        <f t="shared" si="40"/>
        <v>-5.18289765902167E-4</v>
      </c>
      <c r="BZ42" s="24">
        <f t="shared" si="40"/>
        <v>3.7559467273793833E-3</v>
      </c>
      <c r="CA42" s="24">
        <f t="shared" si="40"/>
        <v>3.2034115987373537E-4</v>
      </c>
      <c r="CB42" s="24">
        <f t="shared" si="40"/>
        <v>2.4109096432662009E-3</v>
      </c>
      <c r="CC42" s="24">
        <f t="shared" si="40"/>
        <v>0</v>
      </c>
      <c r="CD42" s="24">
        <f t="shared" si="40"/>
        <v>2.0968996005251879E-3</v>
      </c>
      <c r="CE42" s="24">
        <f t="shared" si="40"/>
        <v>9.8201204011508984E-4</v>
      </c>
      <c r="CF42" s="24">
        <f t="shared" si="14"/>
        <v>2.5209042098499865E-2</v>
      </c>
    </row>
    <row r="43" spans="1:84" x14ac:dyDescent="0.25">
      <c r="A43" s="31">
        <f>+[1]PAT!A44</f>
        <v>43862</v>
      </c>
      <c r="B43" s="17">
        <f>+[1]PAT!B44</f>
        <v>298.8202</v>
      </c>
      <c r="C43" s="17">
        <f>+[1]PAT!C44</f>
        <v>298.98079999999999</v>
      </c>
      <c r="D43" s="17">
        <f>+[1]PAT!D44</f>
        <v>256.05410000000001</v>
      </c>
      <c r="E43" s="17">
        <f>+[1]PAT!E44</f>
        <v>240.3657</v>
      </c>
      <c r="F43" s="17">
        <f>+[1]PAT!F44</f>
        <v>333.55630000000002</v>
      </c>
      <c r="G43" s="17">
        <f>+[1]PAT!G44</f>
        <v>298.81779999999998</v>
      </c>
      <c r="H43" s="17">
        <f>+[1]PAT!H44</f>
        <v>332.63479999999998</v>
      </c>
      <c r="I43" s="17">
        <f>+[1]PAT!I44</f>
        <v>347.29770000000002</v>
      </c>
      <c r="J43" s="17">
        <f>+[1]PAT!J44</f>
        <v>315.3032</v>
      </c>
      <c r="K43" s="17">
        <f>+[1]PAT!K44</f>
        <v>287.20389999999998</v>
      </c>
      <c r="L43" s="17">
        <f>+[1]PAT!L44</f>
        <v>234.89940000000001</v>
      </c>
      <c r="M43" s="17">
        <f>+[1]PAT!M44</f>
        <v>265.94409999999999</v>
      </c>
      <c r="N43" s="17">
        <f>+[1]PAT!N44</f>
        <v>319.72250000000003</v>
      </c>
      <c r="O43" s="18">
        <f>+[1]PAT!R44</f>
        <v>244.053</v>
      </c>
      <c r="P43" s="19">
        <f>+[1]PAT!S44</f>
        <v>295.18549999999999</v>
      </c>
      <c r="Q43" s="20">
        <f>+[1]PAT!T44</f>
        <v>344.91910000000001</v>
      </c>
      <c r="R43" s="18">
        <f t="shared" si="4"/>
        <v>298.82087264999996</v>
      </c>
      <c r="S43" s="19">
        <f t="shared" si="5"/>
        <v>282.43289393573696</v>
      </c>
      <c r="T43" s="19">
        <f t="shared" si="6"/>
        <v>272.20712231334841</v>
      </c>
      <c r="U43" s="19">
        <f t="shared" si="7"/>
        <v>273.25785392998677</v>
      </c>
      <c r="V43" s="19"/>
      <c r="W43" s="20">
        <f t="shared" si="8"/>
        <v>298.13243398850364</v>
      </c>
      <c r="X43" s="21"/>
      <c r="Y43" s="41">
        <f t="shared" si="18"/>
        <v>1.7795919145872308E-2</v>
      </c>
      <c r="Z43" s="24">
        <f t="shared" si="18"/>
        <v>2.7423664220508126E-2</v>
      </c>
      <c r="AA43" s="24">
        <f t="shared" si="18"/>
        <v>1.5241261154886221E-2</v>
      </c>
      <c r="AB43" s="24">
        <f t="shared" si="18"/>
        <v>2.0924722815911734E-2</v>
      </c>
      <c r="AC43" s="24">
        <f t="shared" si="18"/>
        <v>-2.6081873098160457E-5</v>
      </c>
      <c r="AD43" s="24">
        <f t="shared" si="18"/>
        <v>1.5806613907698885E-2</v>
      </c>
      <c r="AE43" s="24">
        <f t="shared" si="18"/>
        <v>5.7758025862000295E-3</v>
      </c>
      <c r="AF43" s="24">
        <f t="shared" si="18"/>
        <v>1.7984412688279328E-2</v>
      </c>
      <c r="AG43" s="24">
        <f t="shared" si="18"/>
        <v>7.1785901495546867E-3</v>
      </c>
      <c r="AH43" s="24">
        <f t="shared" si="18"/>
        <v>2.6422882629493882E-2</v>
      </c>
      <c r="AI43" s="24">
        <f t="shared" si="18"/>
        <v>3.2238530763555318E-2</v>
      </c>
      <c r="AJ43" s="24">
        <f t="shared" si="18"/>
        <v>6.5587681370053996E-3</v>
      </c>
      <c r="AK43" s="24">
        <f t="shared" si="18"/>
        <v>1.6236711502532364E-2</v>
      </c>
      <c r="AL43" s="24">
        <f t="shared" si="18"/>
        <v>2.1528217565046637E-2</v>
      </c>
      <c r="AM43" s="24">
        <f t="shared" si="18"/>
        <v>2.2115765836733914E-2</v>
      </c>
      <c r="AN43" s="24">
        <f t="shared" si="18"/>
        <v>3.9275873279862594E-3</v>
      </c>
      <c r="AO43" s="24">
        <f t="shared" si="36"/>
        <v>1.7795425456035074E-2</v>
      </c>
      <c r="AP43" s="24">
        <f t="shared" si="37"/>
        <v>2.2291830149090197E-2</v>
      </c>
      <c r="AQ43" s="24">
        <f t="shared" si="38"/>
        <v>1.861546221831345E-2</v>
      </c>
      <c r="AR43" s="24">
        <f t="shared" si="39"/>
        <v>2.06115292578819E-2</v>
      </c>
      <c r="AS43" s="24" t="e">
        <f t="shared" si="39"/>
        <v>#DIV/0!</v>
      </c>
      <c r="AT43" s="24">
        <f t="shared" si="39"/>
        <v>1.7813493322193841E-2</v>
      </c>
      <c r="AU43" s="21"/>
      <c r="AV43" s="24">
        <f t="shared" si="34"/>
        <v>0.51465179556218787</v>
      </c>
      <c r="AW43" s="24">
        <f t="shared" si="34"/>
        <v>0.57983848680855821</v>
      </c>
      <c r="AX43" s="24">
        <f t="shared" si="34"/>
        <v>0.52865472776889222</v>
      </c>
      <c r="AY43" s="24">
        <f t="shared" si="34"/>
        <v>0.55757566724814089</v>
      </c>
      <c r="AZ43" s="24">
        <f t="shared" si="34"/>
        <v>0.26191017548372941</v>
      </c>
      <c r="BA43" s="24">
        <f t="shared" si="34"/>
        <v>0.55663619911670836</v>
      </c>
      <c r="BB43" s="24">
        <f t="shared" si="34"/>
        <v>0.61122644808721982</v>
      </c>
      <c r="BC43" s="24">
        <f t="shared" si="34"/>
        <v>0.55488493640957537</v>
      </c>
      <c r="BD43" s="24">
        <f t="shared" si="34"/>
        <v>0.58562063367858253</v>
      </c>
      <c r="BE43" s="24">
        <f t="shared" si="34"/>
        <v>0.51535116414533655</v>
      </c>
      <c r="BF43" s="24">
        <f t="shared" si="34"/>
        <v>0.36773067340382992</v>
      </c>
      <c r="BG43" s="24">
        <f t="shared" si="34"/>
        <v>0.45774554471944007</v>
      </c>
      <c r="BH43" s="24">
        <f t="shared" si="34"/>
        <v>0.5573580843456829</v>
      </c>
      <c r="BI43" s="24">
        <f t="shared" si="33"/>
        <v>0.54071821017524391</v>
      </c>
      <c r="BJ43" s="24">
        <f t="shared" si="33"/>
        <v>0.54553855658875761</v>
      </c>
      <c r="BK43" s="24">
        <f t="shared" si="33"/>
        <v>0.42199028037506481</v>
      </c>
      <c r="BL43" s="24">
        <f t="shared" si="33"/>
        <v>0.51463292822267537</v>
      </c>
      <c r="BM43" s="24">
        <f t="shared" si="33"/>
        <v>0.55281414092572567</v>
      </c>
      <c r="BN43" s="24">
        <f t="shared" si="33"/>
        <v>0.53273047904495163</v>
      </c>
      <c r="BO43" s="24">
        <f t="shared" si="33"/>
        <v>0.54571262823946953</v>
      </c>
      <c r="BP43" s="24" t="e">
        <f t="shared" si="33"/>
        <v>#DIV/0!</v>
      </c>
      <c r="BQ43" s="24">
        <f t="shared" si="33"/>
        <v>0.55110280525238964</v>
      </c>
      <c r="BR43" s="21"/>
      <c r="BS43" s="35">
        <f t="shared" si="11"/>
        <v>43862</v>
      </c>
      <c r="BT43" s="24">
        <f t="shared" ref="BT43:BT74" si="41">(C43-C42)/$B42*C$3</f>
        <v>7.4558262493213453E-3</v>
      </c>
      <c r="BU43" s="24">
        <f t="shared" si="40"/>
        <v>4.5824968647328879E-4</v>
      </c>
      <c r="BV43" s="24">
        <f t="shared" si="40"/>
        <v>2.1511825457755829E-3</v>
      </c>
      <c r="BW43" s="24">
        <f t="shared" si="40"/>
        <v>-2.9810412560878094E-6</v>
      </c>
      <c r="BX43" s="24">
        <f t="shared" si="40"/>
        <v>1.03735242445896E-3</v>
      </c>
      <c r="BY43" s="24">
        <f t="shared" si="40"/>
        <v>3.2205851999043158E-4</v>
      </c>
      <c r="BZ43" s="24">
        <f t="shared" si="40"/>
        <v>2.8045314061460143E-3</v>
      </c>
      <c r="CA43" s="24">
        <f t="shared" si="40"/>
        <v>2.4417572618644525E-4</v>
      </c>
      <c r="CB43" s="24">
        <f t="shared" si="40"/>
        <v>1.9566627406287667E-3</v>
      </c>
      <c r="CC43" s="24">
        <f t="shared" si="40"/>
        <v>5.2224479675090434E-4</v>
      </c>
      <c r="CD43" s="24">
        <f t="shared" si="40"/>
        <v>2.9983889393361954E-4</v>
      </c>
      <c r="CE43" s="24">
        <f t="shared" si="40"/>
        <v>5.4633219730282334E-4</v>
      </c>
      <c r="CF43" s="24">
        <f t="shared" si="14"/>
        <v>1.779547414571209E-2</v>
      </c>
    </row>
    <row r="44" spans="1:84" x14ac:dyDescent="0.25">
      <c r="A44" s="31">
        <f>+[1]PAT!A45</f>
        <v>43891</v>
      </c>
      <c r="B44" s="17">
        <f>+[1]PAT!B45</f>
        <v>306.58539999999999</v>
      </c>
      <c r="C44" s="17">
        <f>+[1]PAT!C45</f>
        <v>308.2663</v>
      </c>
      <c r="D44" s="17">
        <f>+[1]PAT!D45</f>
        <v>264.18380000000002</v>
      </c>
      <c r="E44" s="17">
        <f>+[1]PAT!E45</f>
        <v>244.00319999999999</v>
      </c>
      <c r="F44" s="17">
        <f>+[1]PAT!F45</f>
        <v>337.59780000000001</v>
      </c>
      <c r="G44" s="17">
        <f>+[1]PAT!G45</f>
        <v>311.56040000000002</v>
      </c>
      <c r="H44" s="17">
        <f>+[1]PAT!H45</f>
        <v>341.50069999999999</v>
      </c>
      <c r="I44" s="17">
        <f>+[1]PAT!I45</f>
        <v>350.76600000000002</v>
      </c>
      <c r="J44" s="17">
        <f>+[1]PAT!J45</f>
        <v>341.90589999999997</v>
      </c>
      <c r="K44" s="17">
        <f>+[1]PAT!K45</f>
        <v>290.96570000000003</v>
      </c>
      <c r="L44" s="17">
        <f>+[1]PAT!L45</f>
        <v>273.32990000000001</v>
      </c>
      <c r="M44" s="17">
        <f>+[1]PAT!M45</f>
        <v>270.23250000000002</v>
      </c>
      <c r="N44" s="17">
        <f>+[1]PAT!N45</f>
        <v>324.84019999999998</v>
      </c>
      <c r="O44" s="18">
        <f>+[1]PAT!R45</f>
        <v>245.43209999999999</v>
      </c>
      <c r="P44" s="19">
        <f>+[1]PAT!S45</f>
        <v>303.8528</v>
      </c>
      <c r="Q44" s="20">
        <f>+[1]PAT!T45</f>
        <v>353.58120000000002</v>
      </c>
      <c r="R44" s="18">
        <f t="shared" si="4"/>
        <v>306.58693734999997</v>
      </c>
      <c r="S44" s="19">
        <f t="shared" si="5"/>
        <v>289.67887117212251</v>
      </c>
      <c r="T44" s="19">
        <f t="shared" si="6"/>
        <v>277.78349720022624</v>
      </c>
      <c r="U44" s="19">
        <f t="shared" si="7"/>
        <v>279.05030914795242</v>
      </c>
      <c r="V44" s="19"/>
      <c r="W44" s="20">
        <f t="shared" si="8"/>
        <v>306.12443645466351</v>
      </c>
      <c r="X44" s="21"/>
      <c r="Y44" s="41">
        <f t="shared" si="18"/>
        <v>2.598619504303934E-2</v>
      </c>
      <c r="Z44" s="24">
        <f t="shared" si="18"/>
        <v>3.1057178253586892E-2</v>
      </c>
      <c r="AA44" s="24">
        <f t="shared" si="18"/>
        <v>3.1749930971618934E-2</v>
      </c>
      <c r="AB44" s="24">
        <f t="shared" si="18"/>
        <v>1.5133190800517671E-2</v>
      </c>
      <c r="AC44" s="24">
        <f t="shared" si="18"/>
        <v>1.2116395343154895E-2</v>
      </c>
      <c r="AD44" s="24">
        <f t="shared" si="18"/>
        <v>4.2643376666316568E-2</v>
      </c>
      <c r="AE44" s="24">
        <f t="shared" si="18"/>
        <v>2.6653555190256695E-2</v>
      </c>
      <c r="AF44" s="24">
        <f t="shared" si="18"/>
        <v>9.9865331673663071E-3</v>
      </c>
      <c r="AG44" s="24">
        <f t="shared" si="18"/>
        <v>8.4371804662940253E-2</v>
      </c>
      <c r="AH44" s="24">
        <f t="shared" si="18"/>
        <v>1.3098011552071798E-2</v>
      </c>
      <c r="AI44" s="24">
        <f t="shared" si="18"/>
        <v>0.16360407902276464</v>
      </c>
      <c r="AJ44" s="24">
        <f t="shared" si="18"/>
        <v>1.6125193226697032E-2</v>
      </c>
      <c r="AK44" s="24">
        <f t="shared" si="18"/>
        <v>1.6006693304349673E-2</v>
      </c>
      <c r="AL44" s="24">
        <f t="shared" si="18"/>
        <v>5.6508217477351241E-3</v>
      </c>
      <c r="AM44" s="24">
        <f t="shared" si="18"/>
        <v>2.936221460742483E-2</v>
      </c>
      <c r="AN44" s="24">
        <f t="shared" si="18"/>
        <v>2.5113425148099999E-2</v>
      </c>
      <c r="AO44" s="24">
        <f t="shared" si="36"/>
        <v>2.5989030254577328E-2</v>
      </c>
      <c r="AP44" s="24">
        <f t="shared" si="37"/>
        <v>2.5655571259466159E-2</v>
      </c>
      <c r="AQ44" s="24">
        <f t="shared" si="38"/>
        <v>2.0485778768340346E-2</v>
      </c>
      <c r="AR44" s="24">
        <f t="shared" si="39"/>
        <v>2.1197762972440692E-2</v>
      </c>
      <c r="AS44" s="24" t="e">
        <f t="shared" si="39"/>
        <v>#DIV/0!</v>
      </c>
      <c r="AT44" s="24">
        <f t="shared" si="39"/>
        <v>2.680688699059175E-2</v>
      </c>
      <c r="AU44" s="21"/>
      <c r="AV44" s="24">
        <f t="shared" si="34"/>
        <v>0.49006527243831211</v>
      </c>
      <c r="AW44" s="24">
        <f t="shared" si="34"/>
        <v>0.53402341246302609</v>
      </c>
      <c r="AX44" s="24">
        <f t="shared" si="34"/>
        <v>0.51011703267243091</v>
      </c>
      <c r="AY44" s="24">
        <f t="shared" si="34"/>
        <v>0.50456914391138441</v>
      </c>
      <c r="AZ44" s="24">
        <f t="shared" si="34"/>
        <v>0.26113323421518597</v>
      </c>
      <c r="BA44" s="24">
        <f t="shared" si="34"/>
        <v>0.58417374025400859</v>
      </c>
      <c r="BB44" s="24">
        <f t="shared" si="34"/>
        <v>0.60098890749022194</v>
      </c>
      <c r="BC44" s="24">
        <f t="shared" si="34"/>
        <v>0.51557940236830091</v>
      </c>
      <c r="BD44" s="24">
        <f t="shared" si="34"/>
        <v>0.63461665339171125</v>
      </c>
      <c r="BE44" s="24">
        <f t="shared" si="34"/>
        <v>0.50396141548239459</v>
      </c>
      <c r="BF44" s="24">
        <f t="shared" si="34"/>
        <v>0.30472590387613474</v>
      </c>
      <c r="BG44" s="24">
        <f t="shared" si="34"/>
        <v>0.43193812990811709</v>
      </c>
      <c r="BH44" s="24">
        <f t="shared" si="34"/>
        <v>0.54050315294572915</v>
      </c>
      <c r="BI44" s="24">
        <f t="shared" si="33"/>
        <v>0.49606283373564475</v>
      </c>
      <c r="BJ44" s="24">
        <f t="shared" si="33"/>
        <v>0.52198302266999996</v>
      </c>
      <c r="BK44" s="24">
        <f t="shared" si="33"/>
        <v>0.4022936811333484</v>
      </c>
      <c r="BL44" s="24">
        <f t="shared" si="33"/>
        <v>0.49004959288544492</v>
      </c>
      <c r="BM44" s="24">
        <f t="shared" si="33"/>
        <v>0.52213033473548309</v>
      </c>
      <c r="BN44" s="24">
        <f t="shared" si="33"/>
        <v>0.513164426555071</v>
      </c>
      <c r="BO44" s="24">
        <f t="shared" si="33"/>
        <v>0.52723923144717499</v>
      </c>
      <c r="BP44" s="24" t="e">
        <f t="shared" si="33"/>
        <v>#DIV/0!</v>
      </c>
      <c r="BQ44" s="24">
        <f t="shared" si="33"/>
        <v>0.52870935372626859</v>
      </c>
      <c r="BR44" s="21"/>
      <c r="BS44" s="35">
        <f t="shared" si="11"/>
        <v>43891</v>
      </c>
      <c r="BT44" s="24">
        <f t="shared" si="41"/>
        <v>8.5235624967790122E-3</v>
      </c>
      <c r="BU44" s="24">
        <f t="shared" si="40"/>
        <v>9.5220972343904638E-4</v>
      </c>
      <c r="BV44" s="24">
        <f t="shared" si="40"/>
        <v>1.5605621708304812E-3</v>
      </c>
      <c r="BW44" s="24">
        <f t="shared" si="40"/>
        <v>1.3606004547215968E-3</v>
      </c>
      <c r="BX44" s="24">
        <f t="shared" si="40"/>
        <v>2.7931187382914629E-3</v>
      </c>
      <c r="BY44" s="24">
        <f t="shared" si="40"/>
        <v>1.4686492077844822E-3</v>
      </c>
      <c r="BZ44" s="24">
        <f t="shared" si="40"/>
        <v>1.5576117678791459E-3</v>
      </c>
      <c r="CA44" s="24">
        <f t="shared" si="40"/>
        <v>2.8399222341729206E-3</v>
      </c>
      <c r="CB44" s="24">
        <f t="shared" si="40"/>
        <v>9.781529494994111E-4</v>
      </c>
      <c r="CC44" s="24">
        <f t="shared" si="40"/>
        <v>2.687895430094752E-3</v>
      </c>
      <c r="CD44" s="24">
        <f t="shared" si="40"/>
        <v>7.290361227253085E-4</v>
      </c>
      <c r="CE44" s="24">
        <f t="shared" si="40"/>
        <v>5.3776746016500438E-4</v>
      </c>
      <c r="CF44" s="24">
        <f t="shared" si="14"/>
        <v>2.5989088756382624E-2</v>
      </c>
    </row>
    <row r="45" spans="1:84" x14ac:dyDescent="0.25">
      <c r="A45" s="31">
        <f>+[1]PAT!A46</f>
        <v>43922</v>
      </c>
      <c r="B45" s="17">
        <f>+[1]PAT!B46</f>
        <v>308.47219999999999</v>
      </c>
      <c r="C45" s="17">
        <f>+[1]PAT!C46</f>
        <v>309.39190000000002</v>
      </c>
      <c r="D45" s="17">
        <f>+[1]PAT!D46</f>
        <v>268.9391</v>
      </c>
      <c r="E45" s="17">
        <f>+[1]PAT!E46</f>
        <v>245.50479999999999</v>
      </c>
      <c r="F45" s="17">
        <f>+[1]PAT!F46</f>
        <v>338.19690000000003</v>
      </c>
      <c r="G45" s="17">
        <f>+[1]PAT!G46</f>
        <v>312.1318</v>
      </c>
      <c r="H45" s="17">
        <f>+[1]PAT!H46</f>
        <v>348.7851</v>
      </c>
      <c r="I45" s="17">
        <f>+[1]PAT!I46</f>
        <v>355.27499999999998</v>
      </c>
      <c r="J45" s="17">
        <f>+[1]PAT!J46</f>
        <v>327.33019999999999</v>
      </c>
      <c r="K45" s="17">
        <f>+[1]PAT!K46</f>
        <v>298.63440000000003</v>
      </c>
      <c r="L45" s="17">
        <f>+[1]PAT!L46</f>
        <v>273.32990000000001</v>
      </c>
      <c r="M45" s="17">
        <f>+[1]PAT!M46</f>
        <v>271.8956</v>
      </c>
      <c r="N45" s="17">
        <f>+[1]PAT!N46</f>
        <v>322.93150000000003</v>
      </c>
      <c r="O45" s="18">
        <f>+[1]PAT!R46</f>
        <v>253.45359999999999</v>
      </c>
      <c r="P45" s="19">
        <f>+[1]PAT!S46</f>
        <v>305.79739999999998</v>
      </c>
      <c r="Q45" s="20">
        <f>+[1]PAT!T46</f>
        <v>351.48399999999998</v>
      </c>
      <c r="R45" s="18">
        <f t="shared" si="4"/>
        <v>308.47345727000004</v>
      </c>
      <c r="S45" s="19">
        <f t="shared" si="5"/>
        <v>291.67846340322825</v>
      </c>
      <c r="T45" s="19">
        <f t="shared" si="6"/>
        <v>280.18831085972846</v>
      </c>
      <c r="U45" s="19">
        <f t="shared" si="7"/>
        <v>281.57955825627477</v>
      </c>
      <c r="V45" s="19"/>
      <c r="W45" s="20">
        <f t="shared" si="8"/>
        <v>308.47299458557393</v>
      </c>
      <c r="X45" s="21"/>
      <c r="Y45" s="41">
        <f t="shared" si="18"/>
        <v>6.1542395691380758E-3</v>
      </c>
      <c r="Z45" s="24">
        <f t="shared" si="18"/>
        <v>3.651388426175739E-3</v>
      </c>
      <c r="AA45" s="24">
        <f t="shared" si="18"/>
        <v>1.7999968203954886E-2</v>
      </c>
      <c r="AB45" s="24">
        <f t="shared" si="18"/>
        <v>6.1540176522274503E-3</v>
      </c>
      <c r="AC45" s="24">
        <f t="shared" si="18"/>
        <v>1.7745968723730243E-3</v>
      </c>
      <c r="AD45" s="24">
        <f t="shared" si="18"/>
        <v>1.833994307363751E-3</v>
      </c>
      <c r="AE45" s="24">
        <f t="shared" si="18"/>
        <v>2.1330556569869374E-2</v>
      </c>
      <c r="AF45" s="24">
        <f t="shared" si="18"/>
        <v>1.2854723661928302E-2</v>
      </c>
      <c r="AG45" s="24">
        <f t="shared" si="18"/>
        <v>-4.26307355327884E-2</v>
      </c>
      <c r="AH45" s="24">
        <f t="shared" si="18"/>
        <v>2.6356027531767579E-2</v>
      </c>
      <c r="AI45" s="24">
        <f t="shared" si="18"/>
        <v>0</v>
      </c>
      <c r="AJ45" s="24">
        <f t="shared" si="18"/>
        <v>6.1543300676270007E-3</v>
      </c>
      <c r="AK45" s="24">
        <f t="shared" si="18"/>
        <v>-5.8758121685676956E-3</v>
      </c>
      <c r="AL45" s="24">
        <f t="shared" si="18"/>
        <v>3.2683173879863414E-2</v>
      </c>
      <c r="AM45" s="24">
        <f t="shared" si="18"/>
        <v>6.3998093813846246E-3</v>
      </c>
      <c r="AN45" s="24">
        <f t="shared" si="18"/>
        <v>-5.9313108276120019E-3</v>
      </c>
      <c r="AO45" s="24">
        <f t="shared" si="36"/>
        <v>6.153295167453221E-3</v>
      </c>
      <c r="AP45" s="24">
        <f t="shared" si="37"/>
        <v>6.9027893647017891E-3</v>
      </c>
      <c r="AQ45" s="24">
        <f t="shared" si="38"/>
        <v>8.6571509241559763E-3</v>
      </c>
      <c r="AR45" s="24">
        <f t="shared" si="39"/>
        <v>9.0637746148538589E-3</v>
      </c>
      <c r="AS45" s="24" t="e">
        <f t="shared" si="39"/>
        <v>#DIV/0!</v>
      </c>
      <c r="AT45" s="24">
        <f t="shared" si="39"/>
        <v>7.6719067517441175E-3</v>
      </c>
      <c r="AU45" s="21"/>
      <c r="AV45" s="24">
        <f t="shared" si="34"/>
        <v>0.44788029527216255</v>
      </c>
      <c r="AW45" s="24">
        <f t="shared" si="34"/>
        <v>0.48322744167249532</v>
      </c>
      <c r="AX45" s="24">
        <f t="shared" si="34"/>
        <v>0.52140174893336333</v>
      </c>
      <c r="AY45" s="24">
        <f t="shared" si="34"/>
        <v>0.44633750907257097</v>
      </c>
      <c r="AZ45" s="24">
        <f t="shared" si="34"/>
        <v>0.25024130765644914</v>
      </c>
      <c r="BA45" s="24">
        <f t="shared" si="34"/>
        <v>0.51725415185092483</v>
      </c>
      <c r="BB45" s="24">
        <f t="shared" si="34"/>
        <v>0.58257558845469037</v>
      </c>
      <c r="BC45" s="24">
        <f t="shared" si="34"/>
        <v>0.46949396298666191</v>
      </c>
      <c r="BD45" s="24">
        <f t="shared" si="34"/>
        <v>0.5059343890923913</v>
      </c>
      <c r="BE45" s="24">
        <f t="shared" si="34"/>
        <v>0.46714917508157816</v>
      </c>
      <c r="BF45" s="24">
        <f t="shared" si="34"/>
        <v>0.30262980432189424</v>
      </c>
      <c r="BG45" s="24">
        <f t="shared" si="34"/>
        <v>0.39843705799878815</v>
      </c>
      <c r="BH45" s="24">
        <f t="shared" si="34"/>
        <v>0.48355977349552148</v>
      </c>
      <c r="BI45" s="24">
        <f t="shared" si="33"/>
        <v>0.49932266716515206</v>
      </c>
      <c r="BJ45" s="24">
        <f t="shared" si="33"/>
        <v>0.47447563574645346</v>
      </c>
      <c r="BK45" s="24">
        <f t="shared" si="33"/>
        <v>0.35533118629846228</v>
      </c>
      <c r="BL45" s="24">
        <f t="shared" si="33"/>
        <v>0.44786509096079974</v>
      </c>
      <c r="BM45" s="24">
        <f t="shared" si="33"/>
        <v>0.47409741244510051</v>
      </c>
      <c r="BN45" s="24">
        <f t="shared" si="33"/>
        <v>0.46206927670609321</v>
      </c>
      <c r="BO45" s="24">
        <f t="shared" si="33"/>
        <v>0.47292663464319151</v>
      </c>
      <c r="BP45" s="24" t="e">
        <f t="shared" si="33"/>
        <v>#DIV/0!</v>
      </c>
      <c r="BQ45" s="24">
        <f t="shared" si="33"/>
        <v>0.47796277908571771</v>
      </c>
      <c r="BR45" s="21"/>
      <c r="BS45" s="35">
        <f t="shared" si="11"/>
        <v>43922</v>
      </c>
      <c r="BT45" s="24">
        <f t="shared" si="41"/>
        <v>1.0070671336600029E-3</v>
      </c>
      <c r="BU45" s="24">
        <f t="shared" si="40"/>
        <v>5.4286831662564232E-4</v>
      </c>
      <c r="BV45" s="24">
        <f t="shared" si="40"/>
        <v>6.2790048058387492E-4</v>
      </c>
      <c r="BW45" s="24">
        <f t="shared" si="40"/>
        <v>1.9658294230580497E-4</v>
      </c>
      <c r="BX45" s="24">
        <f t="shared" si="40"/>
        <v>1.2207593707984425E-4</v>
      </c>
      <c r="BY45" s="24">
        <f t="shared" si="40"/>
        <v>1.1761088427563748E-3</v>
      </c>
      <c r="BZ45" s="24">
        <f t="shared" si="40"/>
        <v>1.9737006393650658E-3</v>
      </c>
      <c r="CA45" s="24">
        <f t="shared" si="40"/>
        <v>-1.5165915598068253E-3</v>
      </c>
      <c r="CB45" s="24">
        <f t="shared" si="40"/>
        <v>1.9435302202909861E-3</v>
      </c>
      <c r="CC45" s="24">
        <f t="shared" si="40"/>
        <v>0</v>
      </c>
      <c r="CD45" s="24">
        <f t="shared" si="40"/>
        <v>2.7556915626118946E-4</v>
      </c>
      <c r="CE45" s="24">
        <f t="shared" si="40"/>
        <v>-1.954860864215926E-4</v>
      </c>
      <c r="CF45" s="24">
        <f t="shared" si="14"/>
        <v>6.1533260227003674E-3</v>
      </c>
    </row>
    <row r="46" spans="1:84" x14ac:dyDescent="0.25">
      <c r="A46" s="31">
        <f>+[1]PAT!A47</f>
        <v>43952</v>
      </c>
      <c r="B46" s="17">
        <f>+[1]PAT!B47</f>
        <v>313.38619999999997</v>
      </c>
      <c r="C46" s="17">
        <f>+[1]PAT!C47</f>
        <v>314.00040000000001</v>
      </c>
      <c r="D46" s="17">
        <f>+[1]PAT!D47</f>
        <v>268.32619999999997</v>
      </c>
      <c r="E46" s="17">
        <f>+[1]PAT!E47</f>
        <v>253.8511</v>
      </c>
      <c r="F46" s="17">
        <f>+[1]PAT!F47</f>
        <v>338.04450000000003</v>
      </c>
      <c r="G46" s="17">
        <f>+[1]PAT!G47</f>
        <v>318.27350000000001</v>
      </c>
      <c r="H46" s="17">
        <f>+[1]PAT!H47</f>
        <v>355.73070000000001</v>
      </c>
      <c r="I46" s="17">
        <f>+[1]PAT!I47</f>
        <v>357.23520000000002</v>
      </c>
      <c r="J46" s="17">
        <f>+[1]PAT!J47</f>
        <v>327.80880000000002</v>
      </c>
      <c r="K46" s="17">
        <f>+[1]PAT!K47</f>
        <v>315.91879999999998</v>
      </c>
      <c r="L46" s="17">
        <f>+[1]PAT!L47</f>
        <v>272.01870000000002</v>
      </c>
      <c r="M46" s="17">
        <f>+[1]PAT!M47</f>
        <v>276.22699999999998</v>
      </c>
      <c r="N46" s="17">
        <f>+[1]PAT!N47</f>
        <v>324.74509999999998</v>
      </c>
      <c r="O46" s="18">
        <f>+[1]PAT!R47</f>
        <v>263.57299999999998</v>
      </c>
      <c r="P46" s="19">
        <f>+[1]PAT!S47</f>
        <v>311.166</v>
      </c>
      <c r="Q46" s="20">
        <f>+[1]PAT!T47</f>
        <v>351.6481</v>
      </c>
      <c r="R46" s="18">
        <f t="shared" si="4"/>
        <v>313.38777223</v>
      </c>
      <c r="S46" s="19">
        <f t="shared" si="5"/>
        <v>298.21778622718358</v>
      </c>
      <c r="T46" s="19">
        <f t="shared" si="6"/>
        <v>288.93338170248865</v>
      </c>
      <c r="U46" s="19">
        <f t="shared" si="7"/>
        <v>291.06509963672386</v>
      </c>
      <c r="V46" s="19"/>
      <c r="W46" s="20">
        <f t="shared" si="8"/>
        <v>314.90160802892643</v>
      </c>
      <c r="X46" s="21"/>
      <c r="Y46" s="41">
        <f t="shared" si="18"/>
        <v>1.5930122714461703E-2</v>
      </c>
      <c r="Z46" s="24">
        <f t="shared" si="18"/>
        <v>1.4895347938973069E-2</v>
      </c>
      <c r="AA46" s="24">
        <f t="shared" si="18"/>
        <v>-2.2789546034772679E-3</v>
      </c>
      <c r="AB46" s="24">
        <f t="shared" si="18"/>
        <v>3.3996483979132019E-2</v>
      </c>
      <c r="AC46" s="24">
        <f t="shared" si="18"/>
        <v>-4.5062506486603926E-4</v>
      </c>
      <c r="AD46" s="24">
        <f t="shared" si="18"/>
        <v>1.9676623785208625E-2</v>
      </c>
      <c r="AE46" s="24">
        <f t="shared" si="18"/>
        <v>1.9913694707715424E-2</v>
      </c>
      <c r="AF46" s="24">
        <f t="shared" si="18"/>
        <v>5.5174160861306554E-3</v>
      </c>
      <c r="AG46" s="24">
        <f t="shared" si="18"/>
        <v>1.4621321222423322E-3</v>
      </c>
      <c r="AH46" s="24">
        <f t="shared" si="18"/>
        <v>5.7878127904889443E-2</v>
      </c>
      <c r="AI46" s="24">
        <f t="shared" si="18"/>
        <v>-4.7971334274076183E-3</v>
      </c>
      <c r="AJ46" s="24">
        <f t="shared" si="18"/>
        <v>1.5930379160236319E-2</v>
      </c>
      <c r="AK46" s="24">
        <f t="shared" si="18"/>
        <v>5.6160517013668088E-3</v>
      </c>
      <c r="AL46" s="24">
        <f t="shared" si="18"/>
        <v>3.9926045635177321E-2</v>
      </c>
      <c r="AM46" s="24">
        <f t="shared" si="18"/>
        <v>1.7556068168009364E-2</v>
      </c>
      <c r="AN46" s="24">
        <f t="shared" si="18"/>
        <v>4.6687758190988582E-4</v>
      </c>
      <c r="AO46" s="24">
        <f t="shared" si="36"/>
        <v>1.5931078814662936E-2</v>
      </c>
      <c r="AP46" s="24">
        <f t="shared" si="37"/>
        <v>2.2419628613152387E-2</v>
      </c>
      <c r="AQ46" s="24">
        <f t="shared" si="38"/>
        <v>3.1211404986620783E-2</v>
      </c>
      <c r="AR46" s="24">
        <f t="shared" si="39"/>
        <v>3.3686896304510716E-2</v>
      </c>
      <c r="AS46" s="24" t="e">
        <f t="shared" si="39"/>
        <v>#DIV/0!</v>
      </c>
      <c r="AT46" s="24">
        <f t="shared" si="39"/>
        <v>2.0840117469567154E-2</v>
      </c>
      <c r="AU46" s="21"/>
      <c r="AV46" s="24">
        <f t="shared" si="34"/>
        <v>0.42225689523168963</v>
      </c>
      <c r="AW46" s="24">
        <f t="shared" si="34"/>
        <v>0.46001810606134574</v>
      </c>
      <c r="AX46" s="24">
        <f t="shared" si="34"/>
        <v>0.48508008299696748</v>
      </c>
      <c r="AY46" s="24">
        <f t="shared" si="34"/>
        <v>0.43725314569386442</v>
      </c>
      <c r="AZ46" s="24">
        <f t="shared" si="34"/>
        <v>0.19705711441686757</v>
      </c>
      <c r="BA46" s="24">
        <f t="shared" si="34"/>
        <v>0.48867776353263692</v>
      </c>
      <c r="BB46" s="24">
        <f t="shared" si="34"/>
        <v>0.54494033362098504</v>
      </c>
      <c r="BC46" s="24">
        <f t="shared" si="34"/>
        <v>0.43169710326320243</v>
      </c>
      <c r="BD46" s="24">
        <f t="shared" si="34"/>
        <v>0.46553099260011654</v>
      </c>
      <c r="BE46" s="24">
        <f t="shared" si="34"/>
        <v>0.50208563042714416</v>
      </c>
      <c r="BF46" s="24">
        <f t="shared" si="34"/>
        <v>0.2963809153440442</v>
      </c>
      <c r="BG46" s="24">
        <f t="shared" si="34"/>
        <v>0.3831661795346466</v>
      </c>
      <c r="BH46" s="24">
        <f t="shared" si="34"/>
        <v>0.43934663535735785</v>
      </c>
      <c r="BI46" s="24">
        <f t="shared" si="33"/>
        <v>0.51488138344219037</v>
      </c>
      <c r="BJ46" s="24">
        <f t="shared" si="33"/>
        <v>0.45405080574992263</v>
      </c>
      <c r="BK46" s="24">
        <f t="shared" si="33"/>
        <v>0.30046027629891392</v>
      </c>
      <c r="BL46" s="24">
        <f t="shared" si="33"/>
        <v>0.42224376292176369</v>
      </c>
      <c r="BM46" s="24">
        <f t="shared" si="33"/>
        <v>0.45858458069417307</v>
      </c>
      <c r="BN46" s="24">
        <f t="shared" si="33"/>
        <v>0.45499403813120121</v>
      </c>
      <c r="BO46" s="24">
        <f t="shared" si="33"/>
        <v>0.46712427537367951</v>
      </c>
      <c r="BP46" s="24" t="e">
        <f t="shared" si="33"/>
        <v>#DIV/0!</v>
      </c>
      <c r="BQ46" s="24">
        <f t="shared" si="33"/>
        <v>0.45802781900678879</v>
      </c>
      <c r="BR46" s="21"/>
      <c r="BS46" s="35">
        <f t="shared" si="11"/>
        <v>43952</v>
      </c>
      <c r="BT46" s="24">
        <f t="shared" si="41"/>
        <v>4.0979756036362367E-3</v>
      </c>
      <c r="BU46" s="24">
        <f t="shared" si="40"/>
        <v>-6.9541112618903315E-5</v>
      </c>
      <c r="BV46" s="24">
        <f t="shared" si="40"/>
        <v>3.468693969829378E-3</v>
      </c>
      <c r="BW46" s="24">
        <f t="shared" si="40"/>
        <v>-4.9701204841149418E-5</v>
      </c>
      <c r="BX46" s="24">
        <f t="shared" si="40"/>
        <v>1.3041089278061392E-3</v>
      </c>
      <c r="BY46" s="24">
        <f t="shared" si="40"/>
        <v>1.1145484098729179E-3</v>
      </c>
      <c r="BZ46" s="24">
        <f t="shared" si="40"/>
        <v>8.5277973185267841E-4</v>
      </c>
      <c r="CA46" s="24">
        <f t="shared" si="40"/>
        <v>4.9493406537123635E-5</v>
      </c>
      <c r="CB46" s="24">
        <f t="shared" si="40"/>
        <v>4.3537079840581944E-3</v>
      </c>
      <c r="CC46" s="24">
        <f t="shared" si="40"/>
        <v>-8.8838086543940395E-5</v>
      </c>
      <c r="CD46" s="24">
        <f t="shared" si="40"/>
        <v>7.1330615854523903E-4</v>
      </c>
      <c r="CE46" s="24">
        <f t="shared" si="40"/>
        <v>1.84609958369015E-4</v>
      </c>
      <c r="CF46" s="24">
        <f t="shared" si="14"/>
        <v>1.5931143746502931E-2</v>
      </c>
    </row>
    <row r="47" spans="1:84" x14ac:dyDescent="0.25">
      <c r="A47" s="31">
        <f>+[1]PAT!A48</f>
        <v>43983</v>
      </c>
      <c r="B47" s="17">
        <f>+[1]PAT!B48</f>
        <v>319.40969999999999</v>
      </c>
      <c r="C47" s="17">
        <f>+[1]PAT!C48</f>
        <v>317.44749999999999</v>
      </c>
      <c r="D47" s="17">
        <f>+[1]PAT!D48</f>
        <v>278.45460000000003</v>
      </c>
      <c r="E47" s="17">
        <f>+[1]PAT!E48</f>
        <v>270.28149999999999</v>
      </c>
      <c r="F47" s="17">
        <f>+[1]PAT!F48</f>
        <v>344.6003</v>
      </c>
      <c r="G47" s="17">
        <f>+[1]PAT!G48</f>
        <v>325.65600000000001</v>
      </c>
      <c r="H47" s="17">
        <f>+[1]PAT!H48</f>
        <v>362.0806</v>
      </c>
      <c r="I47" s="17">
        <f>+[1]PAT!I48</f>
        <v>364.44749999999999</v>
      </c>
      <c r="J47" s="17">
        <f>+[1]PAT!J48</f>
        <v>329.67169999999999</v>
      </c>
      <c r="K47" s="17">
        <f>+[1]PAT!K48</f>
        <v>313.46710000000002</v>
      </c>
      <c r="L47" s="17">
        <f>+[1]PAT!L48</f>
        <v>268.00940000000003</v>
      </c>
      <c r="M47" s="17">
        <f>+[1]PAT!M48</f>
        <v>281.53620000000001</v>
      </c>
      <c r="N47" s="17">
        <f>+[1]PAT!N48</f>
        <v>329.07690000000002</v>
      </c>
      <c r="O47" s="18">
        <f>+[1]PAT!R48</f>
        <v>279.80880000000002</v>
      </c>
      <c r="P47" s="19">
        <f>+[1]PAT!S48</f>
        <v>315.97910000000002</v>
      </c>
      <c r="Q47" s="20">
        <f>+[1]PAT!T48</f>
        <v>355.45339999999999</v>
      </c>
      <c r="R47" s="18">
        <f t="shared" si="4"/>
        <v>319.41032190999999</v>
      </c>
      <c r="S47" s="19">
        <f t="shared" si="5"/>
        <v>304.41056545481973</v>
      </c>
      <c r="T47" s="19">
        <f t="shared" si="6"/>
        <v>296.86652598981902</v>
      </c>
      <c r="U47" s="19">
        <f t="shared" si="7"/>
        <v>299.43845650594454</v>
      </c>
      <c r="V47" s="19"/>
      <c r="W47" s="20">
        <f t="shared" si="8"/>
        <v>321.93534678286665</v>
      </c>
      <c r="X47" s="21"/>
      <c r="Y47" s="41">
        <f t="shared" si="18"/>
        <v>1.9220693189425653E-2</v>
      </c>
      <c r="Z47" s="24">
        <f t="shared" si="18"/>
        <v>1.0978011492978945E-2</v>
      </c>
      <c r="AA47" s="24">
        <f t="shared" si="18"/>
        <v>3.7746593511927218E-2</v>
      </c>
      <c r="AB47" s="24">
        <f t="shared" si="18"/>
        <v>6.4724557033631003E-2</v>
      </c>
      <c r="AC47" s="24">
        <f t="shared" si="18"/>
        <v>1.939330472763201E-2</v>
      </c>
      <c r="AD47" s="24">
        <f t="shared" si="18"/>
        <v>2.3195459251241335E-2</v>
      </c>
      <c r="AE47" s="24">
        <f t="shared" si="18"/>
        <v>1.7850300803388564E-2</v>
      </c>
      <c r="AF47" s="24">
        <f t="shared" si="18"/>
        <v>2.0189219875308861E-2</v>
      </c>
      <c r="AG47" s="24">
        <f t="shared" si="18"/>
        <v>5.6828858773771973E-3</v>
      </c>
      <c r="AH47" s="24">
        <f t="shared" si="18"/>
        <v>-7.7605384674794831E-3</v>
      </c>
      <c r="AI47" s="24">
        <f t="shared" si="18"/>
        <v>-1.4739060219021716E-2</v>
      </c>
      <c r="AJ47" s="24">
        <f t="shared" si="18"/>
        <v>1.9220423781889595E-2</v>
      </c>
      <c r="AK47" s="24">
        <f t="shared" si="18"/>
        <v>1.3339077325570159E-2</v>
      </c>
      <c r="AL47" s="24">
        <f t="shared" si="18"/>
        <v>6.1598873936253185E-2</v>
      </c>
      <c r="AM47" s="24">
        <f t="shared" si="18"/>
        <v>1.5467949583180651E-2</v>
      </c>
      <c r="AN47" s="24">
        <f t="shared" si="18"/>
        <v>1.0821329619014053E-2</v>
      </c>
      <c r="AO47" s="24">
        <f t="shared" si="36"/>
        <v>1.9217564352127736E-2</v>
      </c>
      <c r="AP47" s="24">
        <f t="shared" si="37"/>
        <v>2.0765962037282648E-2</v>
      </c>
      <c r="AQ47" s="24">
        <f t="shared" si="38"/>
        <v>2.7456655373587324E-2</v>
      </c>
      <c r="AR47" s="24">
        <f t="shared" si="39"/>
        <v>2.8767986542087787E-2</v>
      </c>
      <c r="AS47" s="24" t="e">
        <f t="shared" si="39"/>
        <v>#DIV/0!</v>
      </c>
      <c r="AT47" s="24">
        <f t="shared" si="39"/>
        <v>2.233630624488292E-2</v>
      </c>
      <c r="AU47" s="21"/>
      <c r="AV47" s="24">
        <f t="shared" si="34"/>
        <v>0.4105573077809701</v>
      </c>
      <c r="AW47" s="24">
        <f t="shared" si="34"/>
        <v>0.4342256972619154</v>
      </c>
      <c r="AX47" s="24">
        <f t="shared" si="34"/>
        <v>0.49932963384546802</v>
      </c>
      <c r="AY47" s="24">
        <f t="shared" si="34"/>
        <v>0.50237350127568758</v>
      </c>
      <c r="AZ47" s="24">
        <f t="shared" si="34"/>
        <v>0.18745877840026082</v>
      </c>
      <c r="BA47" s="24">
        <f t="shared" si="34"/>
        <v>0.46948920115679815</v>
      </c>
      <c r="BB47" s="24">
        <f t="shared" si="34"/>
        <v>0.50269407933371602</v>
      </c>
      <c r="BC47" s="24">
        <f t="shared" si="34"/>
        <v>0.43872118935627191</v>
      </c>
      <c r="BD47" s="24">
        <f t="shared" si="34"/>
        <v>0.38441436387061234</v>
      </c>
      <c r="BE47" s="24">
        <f t="shared" si="34"/>
        <v>0.44025727946129178</v>
      </c>
      <c r="BF47" s="24">
        <f t="shared" si="34"/>
        <v>0.27665410222687359</v>
      </c>
      <c r="BG47" s="24">
        <f t="shared" si="34"/>
        <v>0.37716306644752295</v>
      </c>
      <c r="BH47" s="24">
        <f t="shared" si="34"/>
        <v>0.42380240337063779</v>
      </c>
      <c r="BI47" s="24">
        <f t="shared" si="33"/>
        <v>0.57231111225993248</v>
      </c>
      <c r="BJ47" s="24">
        <f t="shared" si="33"/>
        <v>0.43678587928017731</v>
      </c>
      <c r="BK47" s="24">
        <f t="shared" si="33"/>
        <v>0.2767254935343606</v>
      </c>
      <c r="BL47" s="24">
        <f t="shared" si="33"/>
        <v>0.41053844019093644</v>
      </c>
      <c r="BM47" s="24">
        <f t="shared" si="33"/>
        <v>0.44815177971797371</v>
      </c>
      <c r="BN47" s="24">
        <f t="shared" si="33"/>
        <v>0.45526125671850903</v>
      </c>
      <c r="BO47" s="24">
        <f t="shared" si="33"/>
        <v>0.46839635758899112</v>
      </c>
      <c r="BP47" s="24" t="e">
        <f t="shared" si="33"/>
        <v>#DIV/0!</v>
      </c>
      <c r="BQ47" s="24">
        <f t="shared" si="33"/>
        <v>0.4510215167475744</v>
      </c>
      <c r="BR47" s="21"/>
      <c r="BS47" s="35">
        <f t="shared" si="11"/>
        <v>43983</v>
      </c>
      <c r="BT47" s="24">
        <f t="shared" si="41"/>
        <v>3.0171702838223059E-3</v>
      </c>
      <c r="BU47" s="24">
        <f t="shared" si="40"/>
        <v>1.1311729744321929E-3</v>
      </c>
      <c r="BV47" s="24">
        <f t="shared" si="40"/>
        <v>6.7213466323660688E-3</v>
      </c>
      <c r="BW47" s="24">
        <f t="shared" si="40"/>
        <v>2.1044751811024149E-3</v>
      </c>
      <c r="BX47" s="24">
        <f t="shared" si="40"/>
        <v>1.5429963093461026E-3</v>
      </c>
      <c r="BY47" s="24">
        <f t="shared" si="40"/>
        <v>1.0029798695666869E-3</v>
      </c>
      <c r="BZ47" s="24">
        <f t="shared" si="40"/>
        <v>3.0884916438566733E-3</v>
      </c>
      <c r="CA47" s="24">
        <f t="shared" si="40"/>
        <v>1.8962707994161509E-4</v>
      </c>
      <c r="CB47" s="24">
        <f t="shared" si="40"/>
        <v>-6.0786687480175229E-4</v>
      </c>
      <c r="CC47" s="24">
        <f t="shared" si="40"/>
        <v>-2.6738372653294855E-4</v>
      </c>
      <c r="CD47" s="24">
        <f t="shared" si="40"/>
        <v>8.6062296297667758E-4</v>
      </c>
      <c r="CE47" s="24">
        <f t="shared" si="40"/>
        <v>4.3402842882041829E-4</v>
      </c>
      <c r="CF47" s="24">
        <f t="shared" si="14"/>
        <v>1.9217660764896453E-2</v>
      </c>
    </row>
    <row r="48" spans="1:84" x14ac:dyDescent="0.25">
      <c r="A48" s="31">
        <f>+[1]PAT!A49</f>
        <v>44013</v>
      </c>
      <c r="B48" s="17">
        <f>+[1]PAT!B49</f>
        <v>328.1311</v>
      </c>
      <c r="C48" s="17">
        <f>+[1]PAT!C49</f>
        <v>323.90679999999998</v>
      </c>
      <c r="D48" s="17">
        <f>+[1]PAT!D49</f>
        <v>282.21820000000002</v>
      </c>
      <c r="E48" s="17">
        <f>+[1]PAT!E49</f>
        <v>286.47859999999997</v>
      </c>
      <c r="F48" s="17">
        <f>+[1]PAT!F49</f>
        <v>348.4237</v>
      </c>
      <c r="G48" s="17">
        <f>+[1]PAT!G49</f>
        <v>344.11349999999999</v>
      </c>
      <c r="H48" s="17">
        <f>+[1]PAT!H49</f>
        <v>369.82569999999998</v>
      </c>
      <c r="I48" s="17">
        <f>+[1]PAT!I49</f>
        <v>369.51159999999999</v>
      </c>
      <c r="J48" s="17">
        <f>+[1]PAT!J49</f>
        <v>329.99880000000002</v>
      </c>
      <c r="K48" s="17">
        <f>+[1]PAT!K49</f>
        <v>333.0711</v>
      </c>
      <c r="L48" s="17">
        <f>+[1]PAT!L49</f>
        <v>268.30560000000003</v>
      </c>
      <c r="M48" s="17">
        <f>+[1]PAT!M49</f>
        <v>289.2235</v>
      </c>
      <c r="N48" s="17">
        <f>+[1]PAT!N49</f>
        <v>333.99599999999998</v>
      </c>
      <c r="O48" s="18">
        <f>+[1]PAT!R49</f>
        <v>294.20440000000002</v>
      </c>
      <c r="P48" s="19">
        <f>+[1]PAT!S49</f>
        <v>325.84550000000002</v>
      </c>
      <c r="Q48" s="20">
        <f>+[1]PAT!T49</f>
        <v>356.80290000000002</v>
      </c>
      <c r="R48" s="18">
        <f t="shared" si="4"/>
        <v>328.13171752999995</v>
      </c>
      <c r="S48" s="19">
        <f t="shared" si="5"/>
        <v>315.35814705083726</v>
      </c>
      <c r="T48" s="19">
        <f t="shared" si="6"/>
        <v>312.00691018099542</v>
      </c>
      <c r="U48" s="19">
        <f t="shared" si="7"/>
        <v>315.82922602377806</v>
      </c>
      <c r="V48" s="19"/>
      <c r="W48" s="20">
        <f t="shared" si="8"/>
        <v>333.14012102725758</v>
      </c>
      <c r="X48" s="21"/>
      <c r="Y48" s="41">
        <f t="shared" si="18"/>
        <v>2.7304743719430036E-2</v>
      </c>
      <c r="Z48" s="24">
        <f t="shared" si="18"/>
        <v>2.0347616535017599E-2</v>
      </c>
      <c r="AA48" s="24">
        <f t="shared" si="18"/>
        <v>1.3516027388306817E-2</v>
      </c>
      <c r="AB48" s="24">
        <f t="shared" si="18"/>
        <v>5.9926780042289129E-2</v>
      </c>
      <c r="AC48" s="24">
        <f t="shared" si="18"/>
        <v>1.1095173161485894E-2</v>
      </c>
      <c r="AD48" s="24">
        <f t="shared" si="18"/>
        <v>5.6677905519935123E-2</v>
      </c>
      <c r="AE48" s="24">
        <f t="shared" si="18"/>
        <v>2.1390541222037207E-2</v>
      </c>
      <c r="AF48" s="24">
        <f t="shared" si="18"/>
        <v>1.3895279841403818E-2</v>
      </c>
      <c r="AG48" s="24">
        <f t="shared" si="18"/>
        <v>9.9219920909199288E-4</v>
      </c>
      <c r="AH48" s="24">
        <f t="shared" si="18"/>
        <v>6.2539258505916573E-2</v>
      </c>
      <c r="AI48" s="24">
        <f t="shared" si="18"/>
        <v>1.1051851166414828E-3</v>
      </c>
      <c r="AJ48" s="24">
        <f t="shared" si="18"/>
        <v>2.7304836820273959E-2</v>
      </c>
      <c r="AK48" s="24">
        <f t="shared" si="18"/>
        <v>1.4948177766351822E-2</v>
      </c>
      <c r="AL48" s="24">
        <f t="shared" si="18"/>
        <v>5.1447988769474096E-2</v>
      </c>
      <c r="AM48" s="24">
        <f t="shared" si="18"/>
        <v>3.1224849997990356E-2</v>
      </c>
      <c r="AN48" s="24">
        <f t="shared" si="18"/>
        <v>3.7965595490154769E-3</v>
      </c>
      <c r="AO48" s="24">
        <f t="shared" si="36"/>
        <v>2.7304676842777154E-2</v>
      </c>
      <c r="AP48" s="24">
        <f t="shared" si="37"/>
        <v>3.5963211656798943E-2</v>
      </c>
      <c r="AQ48" s="24">
        <f t="shared" si="38"/>
        <v>5.1000644618637958E-2</v>
      </c>
      <c r="AR48" s="24">
        <f t="shared" si="39"/>
        <v>5.4738358289353917E-2</v>
      </c>
      <c r="AS48" s="24" t="e">
        <f t="shared" si="39"/>
        <v>#DIV/0!</v>
      </c>
      <c r="AT48" s="24">
        <f t="shared" si="39"/>
        <v>3.4804423796148454E-2</v>
      </c>
      <c r="AU48" s="21"/>
      <c r="AV48" s="24">
        <f t="shared" si="34"/>
        <v>0.41312901105848443</v>
      </c>
      <c r="AW48" s="24">
        <f t="shared" si="34"/>
        <v>0.42981979086841515</v>
      </c>
      <c r="AX48" s="24">
        <f t="shared" si="34"/>
        <v>0.50977115228446501</v>
      </c>
      <c r="AY48" s="24">
        <f t="shared" si="34"/>
        <v>0.54078822179756969</v>
      </c>
      <c r="AZ48" s="24">
        <f t="shared" si="34"/>
        <v>0.17391729162953506</v>
      </c>
      <c r="BA48" s="24">
        <f t="shared" si="34"/>
        <v>0.51026134264471001</v>
      </c>
      <c r="BB48" s="24">
        <f t="shared" si="34"/>
        <v>0.47787281026878392</v>
      </c>
      <c r="BC48" s="24">
        <f t="shared" si="34"/>
        <v>0.42880133324826541</v>
      </c>
      <c r="BD48" s="24">
        <f t="shared" ref="BD48:BK83" si="42">+J48/J36-1</f>
        <v>0.36470173714756449</v>
      </c>
      <c r="BE48" s="24">
        <f t="shared" si="42"/>
        <v>0.48301310650302676</v>
      </c>
      <c r="BF48" s="24">
        <f t="shared" si="42"/>
        <v>0.24873802367479692</v>
      </c>
      <c r="BG48" s="24">
        <f t="shared" si="42"/>
        <v>0.36926672066908717</v>
      </c>
      <c r="BH48" s="24">
        <f t="shared" si="42"/>
        <v>0.41217478366829896</v>
      </c>
      <c r="BI48" s="24">
        <f t="shared" si="33"/>
        <v>0.59921942734450395</v>
      </c>
      <c r="BJ48" s="24">
        <f t="shared" si="33"/>
        <v>0.44700024735009003</v>
      </c>
      <c r="BK48" s="24">
        <f t="shared" si="33"/>
        <v>0.24894253790901821</v>
      </c>
      <c r="BL48" s="24">
        <f t="shared" si="33"/>
        <v>0.41310912058159976</v>
      </c>
      <c r="BM48" s="24">
        <f t="shared" si="33"/>
        <v>0.46139032709970995</v>
      </c>
      <c r="BN48" s="24">
        <f t="shared" si="33"/>
        <v>0.48351323908316335</v>
      </c>
      <c r="BO48" s="24">
        <f t="shared" si="33"/>
        <v>0.5027768869471958</v>
      </c>
      <c r="BP48" s="24" t="e">
        <f t="shared" si="33"/>
        <v>#DIV/0!</v>
      </c>
      <c r="BQ48" s="24">
        <f t="shared" si="33"/>
        <v>0.46143991372433191</v>
      </c>
      <c r="BR48" s="21"/>
      <c r="BS48" s="35">
        <f t="shared" si="11"/>
        <v>44013</v>
      </c>
      <c r="BT48" s="24">
        <f t="shared" si="41"/>
        <v>5.5470638180368211E-3</v>
      </c>
      <c r="BU48" s="24">
        <f t="shared" si="40"/>
        <v>4.124045074398176E-4</v>
      </c>
      <c r="BV48" s="24">
        <f t="shared" si="40"/>
        <v>6.5009554186989229E-3</v>
      </c>
      <c r="BW48" s="24">
        <f t="shared" si="40"/>
        <v>1.2042027527654896E-3</v>
      </c>
      <c r="BX48" s="24">
        <f t="shared" si="40"/>
        <v>3.7850016765301705E-3</v>
      </c>
      <c r="BY48" s="24">
        <f t="shared" si="40"/>
        <v>1.2002843057051773E-3</v>
      </c>
      <c r="BZ48" s="24">
        <f t="shared" si="40"/>
        <v>2.1276818456045623E-3</v>
      </c>
      <c r="CA48" s="24">
        <f t="shared" si="40"/>
        <v>3.26680435816475E-5</v>
      </c>
      <c r="CB48" s="24">
        <f t="shared" si="40"/>
        <v>4.7688933679847518E-3</v>
      </c>
      <c r="CC48" s="24">
        <f t="shared" si="40"/>
        <v>1.938131496945765E-5</v>
      </c>
      <c r="CD48" s="24">
        <f t="shared" si="40"/>
        <v>1.222614216161875E-3</v>
      </c>
      <c r="CE48" s="24">
        <f t="shared" si="40"/>
        <v>4.8357873915538151E-4</v>
      </c>
      <c r="CF48" s="24">
        <f t="shared" si="14"/>
        <v>2.7304730006634071E-2</v>
      </c>
    </row>
    <row r="49" spans="1:84" x14ac:dyDescent="0.25">
      <c r="A49" s="31">
        <f>+[1]PAT!A50</f>
        <v>44044</v>
      </c>
      <c r="B49" s="17">
        <f>+[1]PAT!B50</f>
        <v>337.67500000000001</v>
      </c>
      <c r="C49" s="17">
        <f>+[1]PAT!C50</f>
        <v>335.16759999999999</v>
      </c>
      <c r="D49" s="17">
        <f>+[1]PAT!D50</f>
        <v>285.23489999999998</v>
      </c>
      <c r="E49" s="17">
        <f>+[1]PAT!E50</f>
        <v>293.30259999999998</v>
      </c>
      <c r="F49" s="17">
        <f>+[1]PAT!F50</f>
        <v>353.30630000000002</v>
      </c>
      <c r="G49" s="17">
        <f>+[1]PAT!G50</f>
        <v>359.5478</v>
      </c>
      <c r="H49" s="17">
        <f>+[1]PAT!H50</f>
        <v>377.85840000000002</v>
      </c>
      <c r="I49" s="17">
        <f>+[1]PAT!I50</f>
        <v>382.33479999999997</v>
      </c>
      <c r="J49" s="17">
        <f>+[1]PAT!J50</f>
        <v>329.92860000000002</v>
      </c>
      <c r="K49" s="17">
        <f>+[1]PAT!K50</f>
        <v>350.61410000000001</v>
      </c>
      <c r="L49" s="17">
        <f>+[1]PAT!L50</f>
        <v>268.29450000000003</v>
      </c>
      <c r="M49" s="17">
        <f>+[1]PAT!M50</f>
        <v>294.41309999999999</v>
      </c>
      <c r="N49" s="17">
        <f>+[1]PAT!N50</f>
        <v>341.31259999999997</v>
      </c>
      <c r="O49" s="18">
        <f>+[1]PAT!R50</f>
        <v>303.91210000000001</v>
      </c>
      <c r="P49" s="19">
        <f>+[1]PAT!S50</f>
        <v>337.20209999999997</v>
      </c>
      <c r="Q49" s="20">
        <f>+[1]PAT!T50</f>
        <v>360.12299999999999</v>
      </c>
      <c r="R49" s="18">
        <f t="shared" si="4"/>
        <v>337.67559721999999</v>
      </c>
      <c r="S49" s="19">
        <f t="shared" si="5"/>
        <v>325.82227348016295</v>
      </c>
      <c r="T49" s="19">
        <f t="shared" si="6"/>
        <v>322.59018922511308</v>
      </c>
      <c r="U49" s="19">
        <f t="shared" si="7"/>
        <v>327.31738913474237</v>
      </c>
      <c r="V49" s="19"/>
      <c r="W49" s="20">
        <f t="shared" si="8"/>
        <v>343.51400663823472</v>
      </c>
      <c r="X49" s="21"/>
      <c r="Y49" s="41">
        <f t="shared" si="18"/>
        <v>2.90856307128462E-2</v>
      </c>
      <c r="Z49" s="24">
        <f t="shared" si="18"/>
        <v>3.4765556017965826E-2</v>
      </c>
      <c r="AA49" s="24">
        <f t="shared" si="18"/>
        <v>1.0689246830998034E-2</v>
      </c>
      <c r="AB49" s="24">
        <f t="shared" si="18"/>
        <v>2.3820278373323678E-2</v>
      </c>
      <c r="AC49" s="24">
        <f t="shared" si="18"/>
        <v>1.4013398055298776E-2</v>
      </c>
      <c r="AD49" s="24">
        <f t="shared" ref="Y49:AN65" si="43">+G49/G48-1</f>
        <v>4.4852352494162639E-2</v>
      </c>
      <c r="AE49" s="24">
        <f t="shared" si="43"/>
        <v>2.1720231990367544E-2</v>
      </c>
      <c r="AF49" s="24">
        <f t="shared" si="43"/>
        <v>3.470310539642063E-2</v>
      </c>
      <c r="AG49" s="24">
        <f t="shared" si="43"/>
        <v>-2.1272804628380548E-4</v>
      </c>
      <c r="AH49" s="24">
        <f t="shared" si="43"/>
        <v>5.2670435831869034E-2</v>
      </c>
      <c r="AI49" s="24">
        <f t="shared" si="43"/>
        <v>-4.137073545984471E-5</v>
      </c>
      <c r="AJ49" s="24">
        <f t="shared" si="43"/>
        <v>1.7943216923935967E-2</v>
      </c>
      <c r="AK49" s="24">
        <f t="shared" si="43"/>
        <v>2.1906250374255976E-2</v>
      </c>
      <c r="AL49" s="24">
        <f t="shared" si="43"/>
        <v>3.2996447367884318E-2</v>
      </c>
      <c r="AM49" s="24">
        <f t="shared" si="43"/>
        <v>3.4852713939581559E-2</v>
      </c>
      <c r="AN49" s="24">
        <f t="shared" si="43"/>
        <v>9.3051373741637189E-3</v>
      </c>
      <c r="AO49" s="24">
        <f t="shared" si="36"/>
        <v>2.9085514079045138E-2</v>
      </c>
      <c r="AP49" s="24">
        <f t="shared" si="37"/>
        <v>3.3181722201198749E-2</v>
      </c>
      <c r="AQ49" s="24">
        <f t="shared" si="38"/>
        <v>3.3920014906010598E-2</v>
      </c>
      <c r="AR49" s="24">
        <f t="shared" si="39"/>
        <v>3.6374604261922849E-2</v>
      </c>
      <c r="AS49" s="24" t="e">
        <f t="shared" si="39"/>
        <v>#DIV/0!</v>
      </c>
      <c r="AT49" s="24">
        <f t="shared" si="39"/>
        <v>3.1139706556474245E-2</v>
      </c>
      <c r="AU49" s="21"/>
      <c r="AV49" s="24">
        <f t="shared" ref="AV49:BC80" si="44">+B49/B37-1</f>
        <v>0.39533797819276928</v>
      </c>
      <c r="AW49" s="24">
        <f t="shared" si="44"/>
        <v>0.42145148806683852</v>
      </c>
      <c r="AX49" s="24">
        <f t="shared" si="44"/>
        <v>0.45664310380223117</v>
      </c>
      <c r="AY49" s="24">
        <f t="shared" si="44"/>
        <v>0.52516235581155546</v>
      </c>
      <c r="AZ49" s="24">
        <f t="shared" si="44"/>
        <v>0.16727325468833731</v>
      </c>
      <c r="BA49" s="24">
        <f t="shared" si="44"/>
        <v>0.4765332241514757</v>
      </c>
      <c r="BB49" s="24">
        <f t="shared" si="44"/>
        <v>0.41778972302591688</v>
      </c>
      <c r="BC49" s="24">
        <f t="shared" si="44"/>
        <v>0.40019834642947139</v>
      </c>
      <c r="BD49" s="24">
        <f t="shared" si="42"/>
        <v>0.3542554990567417</v>
      </c>
      <c r="BE49" s="24">
        <f t="shared" si="42"/>
        <v>0.48864665976578325</v>
      </c>
      <c r="BF49" s="24">
        <f t="shared" si="42"/>
        <v>0.2067112149982484</v>
      </c>
      <c r="BG49" s="24">
        <f t="shared" si="42"/>
        <v>0.34338653406182029</v>
      </c>
      <c r="BH49" s="24">
        <f t="shared" si="42"/>
        <v>0.38599936489218178</v>
      </c>
      <c r="BI49" s="24">
        <f t="shared" si="33"/>
        <v>0.57757994648173194</v>
      </c>
      <c r="BJ49" s="24">
        <f t="shared" si="33"/>
        <v>0.42456506043590903</v>
      </c>
      <c r="BK49" s="24">
        <f t="shared" si="33"/>
        <v>0.24019675200094226</v>
      </c>
      <c r="BL49" s="24">
        <f t="shared" si="33"/>
        <v>0.3953212569608564</v>
      </c>
      <c r="BM49" s="24">
        <f t="shared" si="33"/>
        <v>0.44665602019524853</v>
      </c>
      <c r="BN49" s="24">
        <f t="shared" si="33"/>
        <v>0.46673744390960081</v>
      </c>
      <c r="BO49" s="24">
        <f t="shared" si="33"/>
        <v>0.48734608204639551</v>
      </c>
      <c r="BP49" s="24" t="e">
        <f t="shared" si="33"/>
        <v>#DIV/0!</v>
      </c>
      <c r="BQ49" s="24">
        <f t="shared" si="33"/>
        <v>0.43730822233784261</v>
      </c>
      <c r="BR49" s="21"/>
      <c r="BS49" s="35">
        <f t="shared" si="11"/>
        <v>44044</v>
      </c>
      <c r="BT49" s="24">
        <f t="shared" si="41"/>
        <v>9.4134248170929385E-3</v>
      </c>
      <c r="BU49" s="24">
        <f t="shared" si="40"/>
        <v>3.217753513763204E-4</v>
      </c>
      <c r="BV49" s="24">
        <f t="shared" si="40"/>
        <v>2.6661197308027237E-3</v>
      </c>
      <c r="BW49" s="24">
        <f t="shared" si="40"/>
        <v>1.4969308303906653E-3</v>
      </c>
      <c r="BX49" s="24">
        <f t="shared" si="40"/>
        <v>3.0809229908411624E-3</v>
      </c>
      <c r="BY49" s="24">
        <f t="shared" si="40"/>
        <v>1.2117676440910406E-3</v>
      </c>
      <c r="BZ49" s="24">
        <f t="shared" si="40"/>
        <v>5.2444691771063407E-3</v>
      </c>
      <c r="CA49" s="24">
        <f t="shared" si="40"/>
        <v>-6.8246502693587845E-6</v>
      </c>
      <c r="CB49" s="24">
        <f t="shared" si="40"/>
        <v>4.1541051732066859E-3</v>
      </c>
      <c r="CC49" s="24">
        <f t="shared" si="40"/>
        <v>-7.0700399931606322E-7</v>
      </c>
      <c r="CD49" s="24">
        <f t="shared" si="40"/>
        <v>8.0343399330328391E-4</v>
      </c>
      <c r="CE49" s="24">
        <f t="shared" si="40"/>
        <v>7.0015076291153069E-4</v>
      </c>
      <c r="CF49" s="24">
        <f t="shared" si="14"/>
        <v>2.9085568816854014E-2</v>
      </c>
    </row>
    <row r="50" spans="1:84" x14ac:dyDescent="0.25">
      <c r="A50" s="31">
        <f>+[1]PAT!A51</f>
        <v>44075</v>
      </c>
      <c r="B50" s="17">
        <f>+[1]PAT!B51</f>
        <v>345.34809999999999</v>
      </c>
      <c r="C50" s="17">
        <f>+[1]PAT!C51</f>
        <v>343.91950000000003</v>
      </c>
      <c r="D50" s="17">
        <f>+[1]PAT!D51</f>
        <v>297.00049999999999</v>
      </c>
      <c r="E50" s="17">
        <f>+[1]PAT!E51</f>
        <v>302.04399999999998</v>
      </c>
      <c r="F50" s="17">
        <f>+[1]PAT!F51</f>
        <v>358.53379999999999</v>
      </c>
      <c r="G50" s="17">
        <f>+[1]PAT!G51</f>
        <v>366.10539999999997</v>
      </c>
      <c r="H50" s="17">
        <f>+[1]PAT!H51</f>
        <v>393.27210000000002</v>
      </c>
      <c r="I50" s="17">
        <f>+[1]PAT!I51</f>
        <v>396.45580000000001</v>
      </c>
      <c r="J50" s="17">
        <f>+[1]PAT!J51</f>
        <v>331.2242</v>
      </c>
      <c r="K50" s="17">
        <f>+[1]PAT!K51</f>
        <v>349.93599999999998</v>
      </c>
      <c r="L50" s="17">
        <f>+[1]PAT!L51</f>
        <v>266.44060000000002</v>
      </c>
      <c r="M50" s="17">
        <f>+[1]PAT!M51</f>
        <v>295.93700000000001</v>
      </c>
      <c r="N50" s="17">
        <f>+[1]PAT!N51</f>
        <v>344.44540000000001</v>
      </c>
      <c r="O50" s="18">
        <f>+[1]PAT!R51</f>
        <v>316.6755</v>
      </c>
      <c r="P50" s="19">
        <f>+[1]PAT!S51</f>
        <v>343.75170000000003</v>
      </c>
      <c r="Q50" s="20">
        <f>+[1]PAT!T51</f>
        <v>368.44720000000001</v>
      </c>
      <c r="R50" s="18">
        <f t="shared" si="4"/>
        <v>345.34779132</v>
      </c>
      <c r="S50" s="19">
        <f t="shared" si="5"/>
        <v>332.58906804947958</v>
      </c>
      <c r="T50" s="19">
        <f t="shared" si="6"/>
        <v>327.32227618778279</v>
      </c>
      <c r="U50" s="19">
        <f t="shared" si="7"/>
        <v>332.58770561426684</v>
      </c>
      <c r="V50" s="19"/>
      <c r="W50" s="20">
        <f t="shared" si="8"/>
        <v>351.40655496013352</v>
      </c>
      <c r="X50" s="21"/>
      <c r="Y50" s="41">
        <f t="shared" si="43"/>
        <v>2.2723328644406626E-2</v>
      </c>
      <c r="Z50" s="24">
        <f t="shared" si="43"/>
        <v>2.6112010826822241E-2</v>
      </c>
      <c r="AA50" s="24">
        <f t="shared" si="43"/>
        <v>4.1248809314708756E-2</v>
      </c>
      <c r="AB50" s="24">
        <f t="shared" si="43"/>
        <v>2.9803349850973104E-2</v>
      </c>
      <c r="AC50" s="24">
        <f t="shared" si="43"/>
        <v>1.4795943350005336E-2</v>
      </c>
      <c r="AD50" s="24">
        <f t="shared" si="43"/>
        <v>1.823846509421001E-2</v>
      </c>
      <c r="AE50" s="24">
        <f t="shared" si="43"/>
        <v>4.0792265038966935E-2</v>
      </c>
      <c r="AF50" s="24">
        <f t="shared" si="43"/>
        <v>3.6933598511043275E-2</v>
      </c>
      <c r="AG50" s="24">
        <f t="shared" si="43"/>
        <v>3.9269102466412686E-3</v>
      </c>
      <c r="AH50" s="24">
        <f t="shared" si="43"/>
        <v>-1.9340351685800394E-3</v>
      </c>
      <c r="AI50" s="24">
        <f t="shared" si="43"/>
        <v>-6.909944109924071E-3</v>
      </c>
      <c r="AJ50" s="24">
        <f t="shared" si="43"/>
        <v>5.1760604402455446E-3</v>
      </c>
      <c r="AK50" s="24">
        <f t="shared" si="43"/>
        <v>9.1786825332555999E-3</v>
      </c>
      <c r="AL50" s="24">
        <f t="shared" si="43"/>
        <v>4.1997011635930281E-2</v>
      </c>
      <c r="AM50" s="24">
        <f t="shared" si="43"/>
        <v>1.9423366580457513E-2</v>
      </c>
      <c r="AN50" s="24">
        <f t="shared" si="43"/>
        <v>2.3114880193711551E-2</v>
      </c>
      <c r="AO50" s="24">
        <f t="shared" si="36"/>
        <v>2.2720605703116625E-2</v>
      </c>
      <c r="AP50" s="24">
        <f t="shared" si="37"/>
        <v>2.0768360913572037E-2</v>
      </c>
      <c r="AQ50" s="24">
        <f t="shared" si="38"/>
        <v>1.466903557741972E-2</v>
      </c>
      <c r="AR50" s="24">
        <f t="shared" si="39"/>
        <v>1.6101547471878863E-2</v>
      </c>
      <c r="AS50" s="24" t="e">
        <f t="shared" si="39"/>
        <v>#DIV/0!</v>
      </c>
      <c r="AT50" s="24">
        <f t="shared" si="39"/>
        <v>2.2975914138519293E-2</v>
      </c>
      <c r="AU50" s="21"/>
      <c r="AV50" s="24">
        <f t="shared" si="44"/>
        <v>0.35571568717125124</v>
      </c>
      <c r="AW50" s="24">
        <f t="shared" si="44"/>
        <v>0.38543366972876214</v>
      </c>
      <c r="AX50" s="24">
        <f t="shared" si="44"/>
        <v>0.42767767226440356</v>
      </c>
      <c r="AY50" s="24">
        <f t="shared" si="44"/>
        <v>0.47330702904089494</v>
      </c>
      <c r="AZ50" s="24">
        <f t="shared" si="44"/>
        <v>0.1580919415704829</v>
      </c>
      <c r="BA50" s="24">
        <f t="shared" si="44"/>
        <v>0.41952376668817304</v>
      </c>
      <c r="BB50" s="24">
        <f t="shared" si="44"/>
        <v>0.37710633779982117</v>
      </c>
      <c r="BC50" s="24">
        <f t="shared" si="44"/>
        <v>0.3847831516148581</v>
      </c>
      <c r="BD50" s="24">
        <f t="shared" si="42"/>
        <v>0.2782898410783472</v>
      </c>
      <c r="BE50" s="24">
        <f t="shared" si="42"/>
        <v>0.39214843812160849</v>
      </c>
      <c r="BF50" s="24">
        <f t="shared" si="42"/>
        <v>0.1810425456276612</v>
      </c>
      <c r="BG50" s="24">
        <f t="shared" si="42"/>
        <v>0.29943344057405041</v>
      </c>
      <c r="BH50" s="24">
        <f t="shared" si="42"/>
        <v>0.28659831860327611</v>
      </c>
      <c r="BI50" s="24">
        <f t="shared" si="33"/>
        <v>0.53882393073347368</v>
      </c>
      <c r="BJ50" s="24">
        <f t="shared" si="33"/>
        <v>0.37365237875454804</v>
      </c>
      <c r="BK50" s="24">
        <f t="shared" si="33"/>
        <v>0.22766013098028615</v>
      </c>
      <c r="BL50" s="24">
        <f t="shared" si="33"/>
        <v>0.35570023653880223</v>
      </c>
      <c r="BM50" s="24">
        <f t="shared" si="33"/>
        <v>0.39491340230524852</v>
      </c>
      <c r="BN50" s="24">
        <f t="shared" si="33"/>
        <v>0.39983510571706682</v>
      </c>
      <c r="BO50" s="24">
        <f t="shared" si="33"/>
        <v>0.4161694998513501</v>
      </c>
      <c r="BP50" s="24" t="e">
        <f t="shared" si="33"/>
        <v>#DIV/0!</v>
      </c>
      <c r="BQ50" s="24">
        <f t="shared" si="33"/>
        <v>0.38685091590576826</v>
      </c>
      <c r="BR50" s="21"/>
      <c r="BS50" s="35">
        <f t="shared" si="11"/>
        <v>44075</v>
      </c>
      <c r="BT50" s="24">
        <f t="shared" si="41"/>
        <v>7.1093393647738484E-3</v>
      </c>
      <c r="BU50" s="24">
        <f t="shared" si="40"/>
        <v>1.2195039609091589E-3</v>
      </c>
      <c r="BV50" s="24">
        <f t="shared" si="40"/>
        <v>3.3187161619900787E-3</v>
      </c>
      <c r="BW50" s="24">
        <f t="shared" si="40"/>
        <v>1.5573746946027877E-3</v>
      </c>
      <c r="BX50" s="24">
        <f t="shared" si="40"/>
        <v>1.2720005922854775E-3</v>
      </c>
      <c r="BY50" s="24">
        <f t="shared" si="40"/>
        <v>2.2595044051232703E-3</v>
      </c>
      <c r="BZ50" s="24">
        <f t="shared" si="40"/>
        <v>5.6120180647072047E-3</v>
      </c>
      <c r="CA50" s="24">
        <f t="shared" si="40"/>
        <v>1.2239472865921175E-4</v>
      </c>
      <c r="CB50" s="24">
        <f t="shared" si="40"/>
        <v>-1.5603278300141337E-4</v>
      </c>
      <c r="CC50" s="24">
        <f t="shared" si="40"/>
        <v>-1.1474497667875978E-4</v>
      </c>
      <c r="CD50" s="24">
        <f t="shared" si="40"/>
        <v>2.2925629673503019E-4</v>
      </c>
      <c r="CE50" s="24">
        <f t="shared" si="40"/>
        <v>2.9131537721181896E-4</v>
      </c>
      <c r="CF50" s="24">
        <f t="shared" si="14"/>
        <v>2.272064588731771E-2</v>
      </c>
    </row>
    <row r="51" spans="1:84" x14ac:dyDescent="0.25">
      <c r="A51" s="31">
        <f>+[1]PAT!A52</f>
        <v>44105</v>
      </c>
      <c r="B51" s="17">
        <f>+[1]PAT!B52</f>
        <v>357.3048</v>
      </c>
      <c r="C51" s="17">
        <f>+[1]PAT!C52</f>
        <v>360.18130000000002</v>
      </c>
      <c r="D51" s="17">
        <f>+[1]PAT!D52</f>
        <v>298.79820000000001</v>
      </c>
      <c r="E51" s="17">
        <f>+[1]PAT!E52</f>
        <v>315.50389999999999</v>
      </c>
      <c r="F51" s="17">
        <f>+[1]PAT!F52</f>
        <v>367.9452</v>
      </c>
      <c r="G51" s="17">
        <f>+[1]PAT!G52</f>
        <v>380.7133</v>
      </c>
      <c r="H51" s="17">
        <f>+[1]PAT!H52</f>
        <v>407.22550000000001</v>
      </c>
      <c r="I51" s="17">
        <f>+[1]PAT!I52</f>
        <v>409.5179</v>
      </c>
      <c r="J51" s="17">
        <f>+[1]PAT!J52</f>
        <v>332.2654</v>
      </c>
      <c r="K51" s="17">
        <f>+[1]PAT!K52</f>
        <v>360.51839999999999</v>
      </c>
      <c r="L51" s="17">
        <f>+[1]PAT!L52</f>
        <v>266.20870000000002</v>
      </c>
      <c r="M51" s="17">
        <f>+[1]PAT!M52</f>
        <v>302.25830000000002</v>
      </c>
      <c r="N51" s="17">
        <f>+[1]PAT!N52</f>
        <v>350.45159999999998</v>
      </c>
      <c r="O51" s="18">
        <f>+[1]PAT!R52</f>
        <v>339.81709999999998</v>
      </c>
      <c r="P51" s="19">
        <f>+[1]PAT!S52</f>
        <v>354.80489999999998</v>
      </c>
      <c r="Q51" s="20">
        <f>+[1]PAT!T52</f>
        <v>376.54840000000002</v>
      </c>
      <c r="R51" s="18">
        <f t="shared" si="4"/>
        <v>357.30444991999997</v>
      </c>
      <c r="S51" s="19">
        <f t="shared" si="5"/>
        <v>345.46865331120841</v>
      </c>
      <c r="T51" s="19">
        <f t="shared" si="6"/>
        <v>338.67506416855201</v>
      </c>
      <c r="U51" s="19">
        <f t="shared" si="7"/>
        <v>344.7846137714663</v>
      </c>
      <c r="V51" s="19"/>
      <c r="W51" s="20">
        <f t="shared" si="8"/>
        <v>362.83844533654741</v>
      </c>
      <c r="X51" s="21"/>
      <c r="Y51" s="41">
        <f t="shared" si="43"/>
        <v>3.4622168183348956E-2</v>
      </c>
      <c r="Z51" s="24">
        <f t="shared" si="43"/>
        <v>4.7283739363426669E-2</v>
      </c>
      <c r="AA51" s="24">
        <f t="shared" si="43"/>
        <v>6.0528517628759548E-3</v>
      </c>
      <c r="AB51" s="24">
        <f t="shared" si="43"/>
        <v>4.456271271735246E-2</v>
      </c>
      <c r="AC51" s="24">
        <f t="shared" si="43"/>
        <v>2.624968691933649E-2</v>
      </c>
      <c r="AD51" s="24">
        <f t="shared" si="43"/>
        <v>3.9900804522413624E-2</v>
      </c>
      <c r="AE51" s="24">
        <f t="shared" si="43"/>
        <v>3.5480269258866715E-2</v>
      </c>
      <c r="AF51" s="24">
        <f t="shared" si="43"/>
        <v>3.2947178474876715E-2</v>
      </c>
      <c r="AG51" s="24">
        <f t="shared" si="43"/>
        <v>3.1434901193814202E-3</v>
      </c>
      <c r="AH51" s="24">
        <f t="shared" si="43"/>
        <v>3.0240958346669178E-2</v>
      </c>
      <c r="AI51" s="24">
        <f t="shared" si="43"/>
        <v>-8.7036285010611003E-4</v>
      </c>
      <c r="AJ51" s="24">
        <f t="shared" si="43"/>
        <v>2.1360289521080489E-2</v>
      </c>
      <c r="AK51" s="24">
        <f t="shared" si="43"/>
        <v>1.7437306464246571E-2</v>
      </c>
      <c r="AL51" s="24">
        <f t="shared" si="43"/>
        <v>7.3076698386834504E-2</v>
      </c>
      <c r="AM51" s="24">
        <f t="shared" si="43"/>
        <v>3.2154604617227855E-2</v>
      </c>
      <c r="AN51" s="24">
        <f t="shared" si="43"/>
        <v>2.1987410950605746E-2</v>
      </c>
      <c r="AO51" s="24">
        <f t="shared" si="36"/>
        <v>3.4622079250308246E-2</v>
      </c>
      <c r="AP51" s="24">
        <f t="shared" si="37"/>
        <v>3.8725221298652857E-2</v>
      </c>
      <c r="AQ51" s="24">
        <f t="shared" si="38"/>
        <v>3.4683823273476744E-2</v>
      </c>
      <c r="AR51" s="24">
        <f t="shared" si="39"/>
        <v>3.6672757144382784E-2</v>
      </c>
      <c r="AS51" s="24" t="e">
        <f t="shared" si="39"/>
        <v>#DIV/0!</v>
      </c>
      <c r="AT51" s="24">
        <f t="shared" si="39"/>
        <v>3.2531807432308213E-2</v>
      </c>
      <c r="AU51" s="21"/>
      <c r="AV51" s="24">
        <f t="shared" si="44"/>
        <v>0.35860386221592044</v>
      </c>
      <c r="AW51" s="24">
        <f t="shared" si="44"/>
        <v>0.40742771221337115</v>
      </c>
      <c r="AX51" s="24">
        <f t="shared" si="44"/>
        <v>0.35081293388571733</v>
      </c>
      <c r="AY51" s="24">
        <f t="shared" si="44"/>
        <v>0.48416130164276505</v>
      </c>
      <c r="AZ51" s="24">
        <f t="shared" si="44"/>
        <v>0.17389581526764042</v>
      </c>
      <c r="BA51" s="24">
        <f t="shared" si="44"/>
        <v>0.38856203321855398</v>
      </c>
      <c r="BB51" s="24">
        <f t="shared" si="44"/>
        <v>0.37285980277501252</v>
      </c>
      <c r="BC51" s="24">
        <f t="shared" si="44"/>
        <v>0.37883932729049885</v>
      </c>
      <c r="BD51" s="24">
        <f t="shared" si="42"/>
        <v>0.26404662584622529</v>
      </c>
      <c r="BE51" s="24">
        <f t="shared" si="42"/>
        <v>0.40830910748619687</v>
      </c>
      <c r="BF51" s="24">
        <f t="shared" si="42"/>
        <v>0.17325067078480938</v>
      </c>
      <c r="BG51" s="24">
        <f t="shared" si="42"/>
        <v>0.28074031325052085</v>
      </c>
      <c r="BH51" s="24">
        <f t="shared" si="42"/>
        <v>0.25540462747663217</v>
      </c>
      <c r="BI51" s="24">
        <f t="shared" si="33"/>
        <v>0.60509817387940457</v>
      </c>
      <c r="BJ51" s="24">
        <f t="shared" si="33"/>
        <v>0.36677375738174733</v>
      </c>
      <c r="BK51" s="24">
        <f t="shared" si="33"/>
        <v>0.22993857303654863</v>
      </c>
      <c r="BL51" s="24">
        <f t="shared" si="33"/>
        <v>0.35859307625160475</v>
      </c>
      <c r="BM51" s="24">
        <f t="shared" si="33"/>
        <v>0.39814927522637134</v>
      </c>
      <c r="BN51" s="24">
        <f t="shared" si="33"/>
        <v>0.39483158108546079</v>
      </c>
      <c r="BO51" s="24">
        <f t="shared" si="33"/>
        <v>0.41334893479283563</v>
      </c>
      <c r="BP51" s="24" t="e">
        <f t="shared" si="33"/>
        <v>#DIV/0!</v>
      </c>
      <c r="BQ51" s="24">
        <f t="shared" si="33"/>
        <v>0.38254052157008211</v>
      </c>
      <c r="BR51" s="21"/>
      <c r="BS51" s="35">
        <f t="shared" si="11"/>
        <v>44105</v>
      </c>
      <c r="BT51" s="24">
        <f t="shared" si="41"/>
        <v>1.2916277054948321E-2</v>
      </c>
      <c r="BU51" s="24">
        <f t="shared" si="40"/>
        <v>1.8219153370179457E-4</v>
      </c>
      <c r="BV51" s="24">
        <f t="shared" si="40"/>
        <v>4.9965793354589203E-3</v>
      </c>
      <c r="BW51" s="24">
        <f t="shared" si="40"/>
        <v>2.7415435034969108E-3</v>
      </c>
      <c r="BX51" s="24">
        <f t="shared" si="40"/>
        <v>2.7705884294716024E-3</v>
      </c>
      <c r="BY51" s="24">
        <f t="shared" si="40"/>
        <v>1.9999916026756754E-3</v>
      </c>
      <c r="BZ51" s="24">
        <f t="shared" si="40"/>
        <v>5.0758461390116192E-3</v>
      </c>
      <c r="CA51" s="24">
        <f t="shared" si="40"/>
        <v>9.6176234935128083E-5</v>
      </c>
      <c r="CB51" s="24">
        <f t="shared" si="40"/>
        <v>2.3809381896121641E-3</v>
      </c>
      <c r="CC51" s="24">
        <f t="shared" si="40"/>
        <v>-1.4034274403130975E-5</v>
      </c>
      <c r="CD51" s="24">
        <f t="shared" si="40"/>
        <v>9.2985031624613081E-4</v>
      </c>
      <c r="CE51" s="24">
        <f t="shared" si="40"/>
        <v>5.461002391500034E-4</v>
      </c>
      <c r="CF51" s="24">
        <f t="shared" si="14"/>
        <v>3.4622048304305139E-2</v>
      </c>
    </row>
    <row r="52" spans="1:84" x14ac:dyDescent="0.25">
      <c r="A52" s="31">
        <f>+[1]PAT!A53</f>
        <v>44136</v>
      </c>
      <c r="B52" s="17">
        <f>+[1]PAT!B53</f>
        <v>367.73919999999998</v>
      </c>
      <c r="C52" s="17">
        <f>+[1]PAT!C53</f>
        <v>371.26280000000003</v>
      </c>
      <c r="D52" s="17">
        <f>+[1]PAT!D53</f>
        <v>309.91570000000002</v>
      </c>
      <c r="E52" s="17">
        <f>+[1]PAT!E53</f>
        <v>330.71519999999998</v>
      </c>
      <c r="F52" s="17">
        <f>+[1]PAT!F53</f>
        <v>376.72269999999997</v>
      </c>
      <c r="G52" s="17">
        <f>+[1]PAT!G53</f>
        <v>395.84089999999998</v>
      </c>
      <c r="H52" s="17">
        <f>+[1]PAT!H53</f>
        <v>418.77499999999998</v>
      </c>
      <c r="I52" s="17">
        <f>+[1]PAT!I53</f>
        <v>422.303</v>
      </c>
      <c r="J52" s="17">
        <f>+[1]PAT!J53</f>
        <v>331.73630000000003</v>
      </c>
      <c r="K52" s="17">
        <f>+[1]PAT!K53</f>
        <v>365.16969999999998</v>
      </c>
      <c r="L52" s="17">
        <f>+[1]PAT!L53</f>
        <v>266.81380000000001</v>
      </c>
      <c r="M52" s="17">
        <f>+[1]PAT!M53</f>
        <v>309.00009999999997</v>
      </c>
      <c r="N52" s="17">
        <f>+[1]PAT!N53</f>
        <v>356.625</v>
      </c>
      <c r="O52" s="18">
        <f>+[1]PAT!R53</f>
        <v>355.93349999999998</v>
      </c>
      <c r="P52" s="19">
        <f>+[1]PAT!S53</f>
        <v>365.01580000000001</v>
      </c>
      <c r="Q52" s="20">
        <f>+[1]PAT!T53</f>
        <v>384.22859999999997</v>
      </c>
      <c r="R52" s="18">
        <f t="shared" si="4"/>
        <v>367.73814400999998</v>
      </c>
      <c r="S52" s="19">
        <f t="shared" si="5"/>
        <v>356.43176783828636</v>
      </c>
      <c r="T52" s="19">
        <f t="shared" si="6"/>
        <v>349.53106153846153</v>
      </c>
      <c r="U52" s="19">
        <f t="shared" si="7"/>
        <v>356.33083976221928</v>
      </c>
      <c r="V52" s="19"/>
      <c r="W52" s="20">
        <f t="shared" si="8"/>
        <v>373.5549782495828</v>
      </c>
      <c r="X52" s="21"/>
      <c r="Y52" s="41">
        <f t="shared" si="43"/>
        <v>2.920307815624068E-2</v>
      </c>
      <c r="Z52" s="24">
        <f t="shared" si="43"/>
        <v>3.0766450118315358E-2</v>
      </c>
      <c r="AA52" s="24">
        <f t="shared" si="43"/>
        <v>3.7207386122138697E-2</v>
      </c>
      <c r="AB52" s="24">
        <f t="shared" si="43"/>
        <v>4.8212716229498298E-2</v>
      </c>
      <c r="AC52" s="24">
        <f t="shared" si="43"/>
        <v>2.3855454562255352E-2</v>
      </c>
      <c r="AD52" s="24">
        <f t="shared" si="43"/>
        <v>3.9734887118469286E-2</v>
      </c>
      <c r="AE52" s="24">
        <f t="shared" si="43"/>
        <v>2.8361436108495175E-2</v>
      </c>
      <c r="AF52" s="24">
        <f t="shared" si="43"/>
        <v>3.121988074269777E-2</v>
      </c>
      <c r="AG52" s="24">
        <f t="shared" si="43"/>
        <v>-1.5924017366839571E-3</v>
      </c>
      <c r="AH52" s="24">
        <f t="shared" si="43"/>
        <v>1.2901699330741589E-2</v>
      </c>
      <c r="AI52" s="24">
        <f t="shared" si="43"/>
        <v>2.273028642564956E-3</v>
      </c>
      <c r="AJ52" s="24">
        <f t="shared" si="43"/>
        <v>2.2304763839404718E-2</v>
      </c>
      <c r="AK52" s="24">
        <f t="shared" si="43"/>
        <v>1.7615556613238548E-2</v>
      </c>
      <c r="AL52" s="24">
        <f t="shared" si="43"/>
        <v>4.7426689239593811E-2</v>
      </c>
      <c r="AM52" s="24">
        <f t="shared" si="43"/>
        <v>2.8778914834603597E-2</v>
      </c>
      <c r="AN52" s="24">
        <f t="shared" si="43"/>
        <v>2.0396315586522107E-2</v>
      </c>
      <c r="AO52" s="24">
        <f t="shared" si="36"/>
        <v>2.9201131114756862E-2</v>
      </c>
      <c r="AP52" s="24">
        <f t="shared" si="37"/>
        <v>3.1734035554311424E-2</v>
      </c>
      <c r="AQ52" s="24">
        <f t="shared" si="38"/>
        <v>3.2054315532680233E-2</v>
      </c>
      <c r="AR52" s="24">
        <f t="shared" si="39"/>
        <v>3.3488228678342891E-2</v>
      </c>
      <c r="AS52" s="24" t="e">
        <f t="shared" si="39"/>
        <v>#DIV/0!</v>
      </c>
      <c r="AT52" s="24">
        <f t="shared" si="39"/>
        <v>2.9535274033861914E-2</v>
      </c>
      <c r="AU52" s="21"/>
      <c r="AV52" s="24">
        <f t="shared" si="44"/>
        <v>0.33746398470136296</v>
      </c>
      <c r="AW52" s="24">
        <f t="shared" si="44"/>
        <v>0.37483761737097909</v>
      </c>
      <c r="AX52" s="24">
        <f t="shared" si="44"/>
        <v>0.32513903848267089</v>
      </c>
      <c r="AY52" s="24">
        <f t="shared" si="44"/>
        <v>0.49320570706158562</v>
      </c>
      <c r="AZ52" s="24">
        <f t="shared" si="44"/>
        <v>0.16647510420853218</v>
      </c>
      <c r="BA52" s="24">
        <f t="shared" si="44"/>
        <v>0.41010712215759004</v>
      </c>
      <c r="BB52" s="24">
        <f t="shared" si="44"/>
        <v>0.32453692999682748</v>
      </c>
      <c r="BC52" s="24">
        <f t="shared" si="44"/>
        <v>0.36102481894759975</v>
      </c>
      <c r="BD52" s="24">
        <f t="shared" si="42"/>
        <v>0.1575950619334574</v>
      </c>
      <c r="BE52" s="24">
        <f t="shared" si="42"/>
        <v>0.37766822754991614</v>
      </c>
      <c r="BF52" s="24">
        <f t="shared" si="42"/>
        <v>0.17389150424567745</v>
      </c>
      <c r="BG52" s="24">
        <f t="shared" si="42"/>
        <v>0.26634662395787689</v>
      </c>
      <c r="BH52" s="24">
        <f t="shared" si="42"/>
        <v>0.21026816454285058</v>
      </c>
      <c r="BI52" s="24">
        <f t="shared" si="33"/>
        <v>0.58380188810217959</v>
      </c>
      <c r="BJ52" s="24">
        <f t="shared" si="33"/>
        <v>0.35221236446510096</v>
      </c>
      <c r="BK52" s="24">
        <f t="shared" si="33"/>
        <v>0.18993836751493265</v>
      </c>
      <c r="BL52" s="24">
        <f t="shared" si="33"/>
        <v>0.3374527135126506</v>
      </c>
      <c r="BM52" s="24">
        <f t="shared" si="33"/>
        <v>0.37946972328001083</v>
      </c>
      <c r="BN52" s="24">
        <f t="shared" si="33"/>
        <v>0.38831943660203172</v>
      </c>
      <c r="BO52" s="24">
        <f t="shared" si="33"/>
        <v>0.40805009594074115</v>
      </c>
      <c r="BP52" s="24" t="e">
        <f t="shared" si="33"/>
        <v>#DIV/0!</v>
      </c>
      <c r="BQ52" s="24">
        <f t="shared" si="33"/>
        <v>0.36294479352638898</v>
      </c>
      <c r="BR52" s="21"/>
      <c r="BS52" s="35">
        <f t="shared" si="11"/>
        <v>44136</v>
      </c>
      <c r="BT52" s="24">
        <f t="shared" si="41"/>
        <v>8.5071777653140997E-3</v>
      </c>
      <c r="BU52" s="24">
        <f t="shared" si="40"/>
        <v>1.0890211942296893E-3</v>
      </c>
      <c r="BV52" s="24">
        <f t="shared" si="40"/>
        <v>5.4577734751954064E-3</v>
      </c>
      <c r="BW52" s="24">
        <f t="shared" si="40"/>
        <v>2.4713256021189683E-3</v>
      </c>
      <c r="BX52" s="24">
        <f t="shared" si="40"/>
        <v>2.773144385409875E-3</v>
      </c>
      <c r="BY52" s="24">
        <f t="shared" si="40"/>
        <v>1.6000351800479545E-3</v>
      </c>
      <c r="BZ52" s="24">
        <f t="shared" si="40"/>
        <v>4.8019517789853368E-3</v>
      </c>
      <c r="CA52" s="24">
        <f t="shared" si="40"/>
        <v>-4.7237792495368329E-5</v>
      </c>
      <c r="CB52" s="24">
        <f t="shared" si="40"/>
        <v>1.011478183332548E-3</v>
      </c>
      <c r="CC52" s="24">
        <f t="shared" si="40"/>
        <v>3.5394402762011188E-5</v>
      </c>
      <c r="CD52" s="24">
        <f t="shared" si="40"/>
        <v>9.5851900114411477E-4</v>
      </c>
      <c r="CE52" s="24">
        <f t="shared" si="40"/>
        <v>5.4251932803589661E-4</v>
      </c>
      <c r="CF52" s="24">
        <f t="shared" si="14"/>
        <v>2.920110250408053E-2</v>
      </c>
    </row>
    <row r="53" spans="1:84" x14ac:dyDescent="0.25">
      <c r="A53" s="31">
        <f>+[1]PAT!A54</f>
        <v>44166</v>
      </c>
      <c r="B53" s="17">
        <f>+[1]PAT!B54</f>
        <v>378.85849999999999</v>
      </c>
      <c r="C53" s="17">
        <f>+[1]PAT!C54</f>
        <v>382.40269999999998</v>
      </c>
      <c r="D53" s="17">
        <f>+[1]PAT!D54</f>
        <v>322.58870000000002</v>
      </c>
      <c r="E53" s="17">
        <f>+[1]PAT!E54</f>
        <v>337.1497</v>
      </c>
      <c r="F53" s="17">
        <f>+[1]PAT!F54</f>
        <v>384.89519999999999</v>
      </c>
      <c r="G53" s="17">
        <f>+[1]PAT!G54</f>
        <v>410.40370000000001</v>
      </c>
      <c r="H53" s="17">
        <f>+[1]PAT!H54</f>
        <v>432.92169999999999</v>
      </c>
      <c r="I53" s="17">
        <f>+[1]PAT!I54</f>
        <v>445.33569999999997</v>
      </c>
      <c r="J53" s="17">
        <f>+[1]PAT!J54</f>
        <v>333.47930000000002</v>
      </c>
      <c r="K53" s="17">
        <f>+[1]PAT!K54</f>
        <v>372.23160000000001</v>
      </c>
      <c r="L53" s="17">
        <f>+[1]PAT!L54</f>
        <v>265.89179999999999</v>
      </c>
      <c r="M53" s="17">
        <f>+[1]PAT!M54</f>
        <v>316.77659999999997</v>
      </c>
      <c r="N53" s="17">
        <f>+[1]PAT!N54</f>
        <v>364.49489999999997</v>
      </c>
      <c r="O53" s="18">
        <f>+[1]PAT!R54</f>
        <v>357.84699999999998</v>
      </c>
      <c r="P53" s="19">
        <f>+[1]PAT!S54</f>
        <v>378.24900000000002</v>
      </c>
      <c r="Q53" s="20">
        <f>+[1]PAT!T54</f>
        <v>393.89319999999998</v>
      </c>
      <c r="R53" s="18">
        <f t="shared" si="4"/>
        <v>378.85674595999996</v>
      </c>
      <c r="S53" s="19">
        <f t="shared" si="5"/>
        <v>366.1902028360235</v>
      </c>
      <c r="T53" s="19">
        <f t="shared" si="6"/>
        <v>357.92935619343893</v>
      </c>
      <c r="U53" s="19">
        <f t="shared" si="7"/>
        <v>364.83345135402908</v>
      </c>
      <c r="V53" s="19"/>
      <c r="W53" s="20">
        <f t="shared" si="8"/>
        <v>385.42624225848323</v>
      </c>
      <c r="X53" s="21"/>
      <c r="Y53" s="41">
        <f t="shared" si="43"/>
        <v>3.0236917902687566E-2</v>
      </c>
      <c r="Z53" s="24">
        <f t="shared" si="43"/>
        <v>3.0005430115809917E-2</v>
      </c>
      <c r="AA53" s="24">
        <f t="shared" si="43"/>
        <v>4.0891765083214571E-2</v>
      </c>
      <c r="AB53" s="24">
        <f t="shared" si="43"/>
        <v>1.945631770175682E-2</v>
      </c>
      <c r="AC53" s="24">
        <f t="shared" si="43"/>
        <v>2.1693675480665364E-2</v>
      </c>
      <c r="AD53" s="24">
        <f t="shared" si="43"/>
        <v>3.6789528318069253E-2</v>
      </c>
      <c r="AE53" s="24">
        <f t="shared" si="43"/>
        <v>3.3781147394185362E-2</v>
      </c>
      <c r="AF53" s="24">
        <f t="shared" si="43"/>
        <v>5.4540697082426481E-2</v>
      </c>
      <c r="AG53" s="24">
        <f t="shared" si="43"/>
        <v>5.2541732695516874E-3</v>
      </c>
      <c r="AH53" s="24">
        <f t="shared" si="43"/>
        <v>1.9338680071210756E-2</v>
      </c>
      <c r="AI53" s="24">
        <f t="shared" si="43"/>
        <v>-3.4555933763547042E-3</v>
      </c>
      <c r="AJ53" s="24">
        <f t="shared" si="43"/>
        <v>2.516665852211708E-2</v>
      </c>
      <c r="AK53" s="24">
        <f t="shared" si="43"/>
        <v>2.2067718191377317E-2</v>
      </c>
      <c r="AL53" s="24">
        <f t="shared" si="43"/>
        <v>5.376004225508435E-3</v>
      </c>
      <c r="AM53" s="24">
        <f t="shared" si="43"/>
        <v>3.6253773124341526E-2</v>
      </c>
      <c r="AN53" s="24">
        <f t="shared" si="43"/>
        <v>2.5153255119478413E-2</v>
      </c>
      <c r="AO53" s="24">
        <f t="shared" ref="AO53:AQ95" si="45">+R53/R52-1</f>
        <v>3.0235106504745923E-2</v>
      </c>
      <c r="AP53" s="24">
        <f t="shared" si="45"/>
        <v>2.7378129219291614E-2</v>
      </c>
      <c r="AQ53" s="24">
        <f t="shared" si="45"/>
        <v>2.4027319969825545E-2</v>
      </c>
      <c r="AR53" s="24">
        <f t="shared" si="39"/>
        <v>2.3861565273114227E-2</v>
      </c>
      <c r="AS53" s="24" t="e">
        <f t="shared" si="39"/>
        <v>#DIV/0!</v>
      </c>
      <c r="AT53" s="24">
        <f t="shared" si="39"/>
        <v>3.1779161569542413E-2</v>
      </c>
      <c r="AU53" s="21"/>
      <c r="AV53" s="24">
        <f t="shared" si="44"/>
        <v>0.32294081906305006</v>
      </c>
      <c r="AW53" s="24">
        <f t="shared" si="44"/>
        <v>0.36336239014564042</v>
      </c>
      <c r="AX53" s="24">
        <f t="shared" si="44"/>
        <v>0.33741634117997754</v>
      </c>
      <c r="AY53" s="24">
        <f t="shared" si="44"/>
        <v>0.46760194542857803</v>
      </c>
      <c r="AZ53" s="24">
        <f t="shared" si="44"/>
        <v>0.17552638981234403</v>
      </c>
      <c r="BA53" s="24">
        <f t="shared" si="44"/>
        <v>0.39575529610219129</v>
      </c>
      <c r="BB53" s="24">
        <f t="shared" si="44"/>
        <v>0.29724822764741199</v>
      </c>
      <c r="BC53" s="24">
        <f t="shared" si="44"/>
        <v>0.33675394442875217</v>
      </c>
      <c r="BD53" s="24">
        <f t="shared" si="42"/>
        <v>7.511507024467412E-2</v>
      </c>
      <c r="BE53" s="24">
        <f t="shared" si="42"/>
        <v>0.37393009939662214</v>
      </c>
      <c r="BF53" s="24">
        <f t="shared" si="42"/>
        <v>0.16843108570765652</v>
      </c>
      <c r="BG53" s="24">
        <f t="shared" si="42"/>
        <v>0.25510607975029154</v>
      </c>
      <c r="BH53" s="24">
        <f t="shared" si="42"/>
        <v>0.19249258975717942</v>
      </c>
      <c r="BI53" s="24">
        <f t="shared" si="33"/>
        <v>0.53886279300885565</v>
      </c>
      <c r="BJ53" s="24">
        <f t="shared" si="33"/>
        <v>0.34811649895803609</v>
      </c>
      <c r="BK53" s="24">
        <f t="shared" si="33"/>
        <v>0.16119450328966556</v>
      </c>
      <c r="BL53" s="24">
        <f t="shared" si="33"/>
        <v>0.32293035791473512</v>
      </c>
      <c r="BM53" s="24">
        <f t="shared" si="33"/>
        <v>0.36713190933939277</v>
      </c>
      <c r="BN53" s="24">
        <f t="shared" si="33"/>
        <v>0.3729994985072187</v>
      </c>
      <c r="BO53" s="24">
        <f t="shared" si="33"/>
        <v>0.39204661287122855</v>
      </c>
      <c r="BP53" s="24" t="e">
        <f t="shared" si="33"/>
        <v>#DIV/0!</v>
      </c>
      <c r="BQ53" s="24">
        <f t="shared" si="33"/>
        <v>0.33898256048361675</v>
      </c>
      <c r="BR53" s="21"/>
      <c r="BS53" s="35">
        <f t="shared" si="11"/>
        <v>44166</v>
      </c>
      <c r="BT53" s="24">
        <f t="shared" si="41"/>
        <v>8.309352307287304E-3</v>
      </c>
      <c r="BU53" s="24">
        <f t="shared" si="40"/>
        <v>1.2061673055252203E-3</v>
      </c>
      <c r="BV53" s="24">
        <f t="shared" si="40"/>
        <v>2.2431736948359108E-3</v>
      </c>
      <c r="BW53" s="24">
        <f t="shared" si="40"/>
        <v>2.2356972006247942E-3</v>
      </c>
      <c r="BX53" s="24">
        <f t="shared" si="40"/>
        <v>2.5938583648411769E-3</v>
      </c>
      <c r="BY53" s="24">
        <f t="shared" si="40"/>
        <v>1.9042344411474232E-3</v>
      </c>
      <c r="BZ53" s="24">
        <f t="shared" si="40"/>
        <v>8.4053816944182104E-3</v>
      </c>
      <c r="CA53" s="24">
        <f t="shared" si="40"/>
        <v>1.5119872996949968E-4</v>
      </c>
      <c r="CB53" s="24">
        <f t="shared" si="40"/>
        <v>1.4921162334611132E-3</v>
      </c>
      <c r="CC53" s="24">
        <f t="shared" si="40"/>
        <v>-5.2400723121169924E-5</v>
      </c>
      <c r="CD53" s="24">
        <f t="shared" si="40"/>
        <v>1.0742564295565986E-3</v>
      </c>
      <c r="CE53" s="24">
        <f t="shared" si="40"/>
        <v>6.7198400388100894E-4</v>
      </c>
      <c r="CF53" s="24">
        <f t="shared" si="14"/>
        <v>3.0235019682427089E-2</v>
      </c>
    </row>
    <row r="54" spans="1:84" x14ac:dyDescent="0.25">
      <c r="A54" s="31">
        <f>+[1]PAT!A55</f>
        <v>44197</v>
      </c>
      <c r="B54" s="17">
        <f>+[1]PAT!B55</f>
        <v>394.43849999999998</v>
      </c>
      <c r="C54" s="17">
        <f>+[1]PAT!C55</f>
        <v>395.95370000000003</v>
      </c>
      <c r="D54" s="17">
        <f>+[1]PAT!D55</f>
        <v>336.4545</v>
      </c>
      <c r="E54" s="17">
        <f>+[1]PAT!E55</f>
        <v>342.63920000000002</v>
      </c>
      <c r="F54" s="17">
        <f>+[1]PAT!F55</f>
        <v>390.25549999999998</v>
      </c>
      <c r="G54" s="17">
        <f>+[1]PAT!G55</f>
        <v>426.58929999999998</v>
      </c>
      <c r="H54" s="17">
        <f>+[1]PAT!H55</f>
        <v>446.76100000000002</v>
      </c>
      <c r="I54" s="17">
        <f>+[1]PAT!I55</f>
        <v>478.7663</v>
      </c>
      <c r="J54" s="17">
        <f>+[1]PAT!J55</f>
        <v>386.58690000000001</v>
      </c>
      <c r="K54" s="17">
        <f>+[1]PAT!K55</f>
        <v>389.54750000000001</v>
      </c>
      <c r="L54" s="17">
        <f>+[1]PAT!L55</f>
        <v>269.48039999999997</v>
      </c>
      <c r="M54" s="17">
        <f>+[1]PAT!M55</f>
        <v>329.18560000000002</v>
      </c>
      <c r="N54" s="17">
        <f>+[1]PAT!N55</f>
        <v>369.536</v>
      </c>
      <c r="O54" s="18">
        <f>+[1]PAT!R55</f>
        <v>370.01960000000003</v>
      </c>
      <c r="P54" s="19">
        <f>+[1]PAT!S55</f>
        <v>392.8476</v>
      </c>
      <c r="Q54" s="20">
        <f>+[1]PAT!T55</f>
        <v>414.89190000000002</v>
      </c>
      <c r="R54" s="18">
        <f t="shared" si="4"/>
        <v>394.43692436000003</v>
      </c>
      <c r="S54" s="19">
        <f t="shared" si="5"/>
        <v>378.40979277417415</v>
      </c>
      <c r="T54" s="19">
        <f t="shared" si="6"/>
        <v>368.95317935520364</v>
      </c>
      <c r="U54" s="19">
        <f t="shared" si="7"/>
        <v>375.62488685601056</v>
      </c>
      <c r="V54" s="19"/>
      <c r="W54" s="20">
        <f t="shared" si="8"/>
        <v>404.35487700723161</v>
      </c>
      <c r="X54" s="21"/>
      <c r="Y54" s="41">
        <f t="shared" si="43"/>
        <v>4.1123532928520667E-2</v>
      </c>
      <c r="Z54" s="24">
        <f t="shared" si="43"/>
        <v>3.5436465276003748E-2</v>
      </c>
      <c r="AA54" s="24">
        <f t="shared" si="43"/>
        <v>4.2982906716819258E-2</v>
      </c>
      <c r="AB54" s="24">
        <f t="shared" si="43"/>
        <v>1.6282084783109774E-2</v>
      </c>
      <c r="AC54" s="24">
        <f t="shared" si="43"/>
        <v>1.3926648084985116E-2</v>
      </c>
      <c r="AD54" s="24">
        <f t="shared" si="43"/>
        <v>3.9438240932038404E-2</v>
      </c>
      <c r="AE54" s="24">
        <f t="shared" si="43"/>
        <v>3.1967212546749391E-2</v>
      </c>
      <c r="AF54" s="24">
        <f t="shared" si="43"/>
        <v>7.5068313633962047E-2</v>
      </c>
      <c r="AG54" s="24">
        <f t="shared" si="43"/>
        <v>0.15925306308367571</v>
      </c>
      <c r="AH54" s="24">
        <f t="shared" si="43"/>
        <v>4.6519156353195257E-2</v>
      </c>
      <c r="AI54" s="24">
        <f t="shared" si="43"/>
        <v>1.3496467360031295E-2</v>
      </c>
      <c r="AJ54" s="24">
        <f t="shared" si="43"/>
        <v>3.917271667162292E-2</v>
      </c>
      <c r="AK54" s="24">
        <f t="shared" si="43"/>
        <v>1.3830371837850297E-2</v>
      </c>
      <c r="AL54" s="24">
        <f t="shared" si="43"/>
        <v>3.4016213633200953E-2</v>
      </c>
      <c r="AM54" s="24">
        <f t="shared" si="43"/>
        <v>3.8595211091106529E-2</v>
      </c>
      <c r="AN54" s="24">
        <f t="shared" si="43"/>
        <v>5.3310643595776863E-2</v>
      </c>
      <c r="AO54" s="24">
        <f t="shared" si="45"/>
        <v>4.1124194213622456E-2</v>
      </c>
      <c r="AP54" s="24">
        <f t="shared" si="45"/>
        <v>3.3369516288294765E-2</v>
      </c>
      <c r="AQ54" s="24">
        <f t="shared" si="45"/>
        <v>3.0798879642068178E-2</v>
      </c>
      <c r="AR54" s="24">
        <f t="shared" si="39"/>
        <v>2.9579073579822701E-2</v>
      </c>
      <c r="AS54" s="24" t="e">
        <f t="shared" si="39"/>
        <v>#DIV/0!</v>
      </c>
      <c r="AT54" s="24">
        <f t="shared" si="39"/>
        <v>4.9110913252383037E-2</v>
      </c>
      <c r="AU54" s="21"/>
      <c r="AV54" s="24">
        <f t="shared" si="44"/>
        <v>0.34347643048903365</v>
      </c>
      <c r="AW54" s="24">
        <f t="shared" si="44"/>
        <v>0.36066329782938533</v>
      </c>
      <c r="AX54" s="24">
        <f t="shared" si="44"/>
        <v>0.334024688146906</v>
      </c>
      <c r="AY54" s="24">
        <f t="shared" si="44"/>
        <v>0.45531925015035735</v>
      </c>
      <c r="AZ54" s="24">
        <f t="shared" si="44"/>
        <v>0.16995338239923252</v>
      </c>
      <c r="BA54" s="24">
        <f t="shared" si="44"/>
        <v>0.45015535340349722</v>
      </c>
      <c r="BB54" s="24">
        <f t="shared" si="44"/>
        <v>0.350855061885327</v>
      </c>
      <c r="BC54" s="24">
        <f t="shared" si="44"/>
        <v>0.40333964411638923</v>
      </c>
      <c r="BD54" s="24">
        <f t="shared" si="42"/>
        <v>0.23488137422102562</v>
      </c>
      <c r="BE54" s="24">
        <f t="shared" si="42"/>
        <v>0.39218328118494483</v>
      </c>
      <c r="BF54" s="24">
        <f t="shared" si="42"/>
        <v>0.18420077771835586</v>
      </c>
      <c r="BG54" s="24">
        <f t="shared" si="42"/>
        <v>0.2459184167817261</v>
      </c>
      <c r="BH54" s="24">
        <f t="shared" si="42"/>
        <v>0.17456872575999438</v>
      </c>
      <c r="BI54" s="24">
        <f t="shared" si="33"/>
        <v>0.5487843314859131</v>
      </c>
      <c r="BJ54" s="24">
        <f t="shared" si="33"/>
        <v>0.36028268844886657</v>
      </c>
      <c r="BK54" s="24">
        <f t="shared" si="33"/>
        <v>0.20759164734259161</v>
      </c>
      <c r="BL54" s="24">
        <f t="shared" si="33"/>
        <v>0.34346738795174381</v>
      </c>
      <c r="BM54" s="24">
        <f t="shared" si="33"/>
        <v>0.36968904085750309</v>
      </c>
      <c r="BN54" s="24">
        <f t="shared" si="33"/>
        <v>0.38064504018816292</v>
      </c>
      <c r="BO54" s="24">
        <f t="shared" si="33"/>
        <v>0.40294994155833797</v>
      </c>
      <c r="BP54" s="24" t="e">
        <f t="shared" si="33"/>
        <v>#DIV/0!</v>
      </c>
      <c r="BQ54" s="24">
        <f t="shared" si="33"/>
        <v>0.38045312414571653</v>
      </c>
      <c r="BR54" s="21"/>
      <c r="BS54" s="35">
        <f t="shared" si="11"/>
        <v>44197</v>
      </c>
      <c r="BT54" s="24">
        <f t="shared" si="41"/>
        <v>9.8111545603438016E-3</v>
      </c>
      <c r="BU54" s="24">
        <f t="shared" si="40"/>
        <v>1.2809610976129591E-3</v>
      </c>
      <c r="BV54" s="24">
        <f t="shared" si="40"/>
        <v>1.8575639717731099E-3</v>
      </c>
      <c r="BW54" s="24">
        <f t="shared" si="40"/>
        <v>1.4233445468426853E-3</v>
      </c>
      <c r="BX54" s="24">
        <f t="shared" si="40"/>
        <v>2.7982922383950675E-3</v>
      </c>
      <c r="BY54" s="24">
        <f t="shared" si="40"/>
        <v>1.8081826064348613E-3</v>
      </c>
      <c r="BZ54" s="24">
        <f t="shared" si="40"/>
        <v>1.184185261779795E-2</v>
      </c>
      <c r="CA54" s="24">
        <f t="shared" si="40"/>
        <v>4.4716759423373094E-3</v>
      </c>
      <c r="CB54" s="24">
        <f t="shared" si="40"/>
        <v>3.551313828249861E-3</v>
      </c>
      <c r="CC54" s="24">
        <f t="shared" si="40"/>
        <v>1.9796768450490006E-4</v>
      </c>
      <c r="CD54" s="24">
        <f t="shared" si="40"/>
        <v>1.6638855931700159E-3</v>
      </c>
      <c r="CE54" s="24">
        <f t="shared" si="40"/>
        <v>4.1780912926594202E-4</v>
      </c>
      <c r="CF54" s="24">
        <f t="shared" si="14"/>
        <v>4.1124003816728462E-2</v>
      </c>
    </row>
    <row r="55" spans="1:84" x14ac:dyDescent="0.25">
      <c r="A55" s="31">
        <f>+[1]PAT!A56</f>
        <v>44228</v>
      </c>
      <c r="B55" s="17">
        <f>+[1]PAT!B56</f>
        <v>409.64620000000002</v>
      </c>
      <c r="C55" s="17">
        <f>+[1]PAT!C56</f>
        <v>413.7004</v>
      </c>
      <c r="D55" s="17">
        <f>+[1]PAT!D56</f>
        <v>349.57909999999998</v>
      </c>
      <c r="E55" s="17">
        <f>+[1]PAT!E56</f>
        <v>354.47620000000001</v>
      </c>
      <c r="F55" s="17">
        <f>+[1]PAT!F56</f>
        <v>396.25909999999999</v>
      </c>
      <c r="G55" s="17">
        <f>+[1]PAT!G56</f>
        <v>444.18740000000003</v>
      </c>
      <c r="H55" s="17">
        <f>+[1]PAT!H56</f>
        <v>467.65170000000001</v>
      </c>
      <c r="I55" s="17">
        <f>+[1]PAT!I56</f>
        <v>499.52420000000001</v>
      </c>
      <c r="J55" s="17">
        <f>+[1]PAT!J56</f>
        <v>397.42500000000001</v>
      </c>
      <c r="K55" s="17">
        <f>+[1]PAT!K56</f>
        <v>405.73289999999997</v>
      </c>
      <c r="L55" s="17">
        <f>+[1]PAT!L56</f>
        <v>269.48039999999997</v>
      </c>
      <c r="M55" s="17">
        <f>+[1]PAT!M56</f>
        <v>346.46010000000001</v>
      </c>
      <c r="N55" s="17">
        <f>+[1]PAT!N56</f>
        <v>379.25799999999998</v>
      </c>
      <c r="O55" s="18">
        <f>+[1]PAT!R56</f>
        <v>390.63310000000001</v>
      </c>
      <c r="P55" s="19">
        <f>+[1]PAT!S56</f>
        <v>408.7115</v>
      </c>
      <c r="Q55" s="20">
        <f>+[1]PAT!T56</f>
        <v>424.54500000000002</v>
      </c>
      <c r="R55" s="18">
        <f t="shared" si="4"/>
        <v>409.64430248000002</v>
      </c>
      <c r="S55" s="19">
        <f t="shared" si="5"/>
        <v>394.1555775682607</v>
      </c>
      <c r="T55" s="19">
        <f t="shared" si="6"/>
        <v>383.40623345588239</v>
      </c>
      <c r="U55" s="19">
        <f t="shared" si="7"/>
        <v>389.60459402245709</v>
      </c>
      <c r="V55" s="19"/>
      <c r="W55" s="20">
        <f t="shared" si="8"/>
        <v>419.92800986463936</v>
      </c>
      <c r="X55" s="21"/>
      <c r="Y55" s="41">
        <f t="shared" si="43"/>
        <v>3.8555313439230909E-2</v>
      </c>
      <c r="Z55" s="24">
        <f t="shared" si="43"/>
        <v>4.4820139324370345E-2</v>
      </c>
      <c r="AA55" s="24">
        <f t="shared" si="43"/>
        <v>3.9008543502910387E-2</v>
      </c>
      <c r="AB55" s="24">
        <f t="shared" si="43"/>
        <v>3.454654341943364E-2</v>
      </c>
      <c r="AC55" s="24">
        <f t="shared" si="43"/>
        <v>1.5383767813650362E-2</v>
      </c>
      <c r="AD55" s="24">
        <f t="shared" si="43"/>
        <v>4.1253027209074533E-2</v>
      </c>
      <c r="AE55" s="24">
        <f t="shared" si="43"/>
        <v>4.6760348374186522E-2</v>
      </c>
      <c r="AF55" s="24">
        <f t="shared" si="43"/>
        <v>4.3357061681241982E-2</v>
      </c>
      <c r="AG55" s="24">
        <f t="shared" si="43"/>
        <v>2.8035352465383578E-2</v>
      </c>
      <c r="AH55" s="24">
        <f t="shared" si="43"/>
        <v>4.154923340542549E-2</v>
      </c>
      <c r="AI55" s="24">
        <f t="shared" si="43"/>
        <v>0</v>
      </c>
      <c r="AJ55" s="24">
        <f t="shared" si="43"/>
        <v>5.2476475277168921E-2</v>
      </c>
      <c r="AK55" s="24">
        <f t="shared" si="43"/>
        <v>2.6308668167648097E-2</v>
      </c>
      <c r="AL55" s="24">
        <f t="shared" si="43"/>
        <v>5.5709211079629339E-2</v>
      </c>
      <c r="AM55" s="24">
        <f t="shared" si="43"/>
        <v>4.0381817274688814E-2</v>
      </c>
      <c r="AN55" s="24">
        <f t="shared" si="43"/>
        <v>2.3266542441537252E-2</v>
      </c>
      <c r="AO55" s="24">
        <f t="shared" si="45"/>
        <v>3.8554651405100948E-2</v>
      </c>
      <c r="AP55" s="24">
        <f t="shared" si="45"/>
        <v>4.1610405160638297E-2</v>
      </c>
      <c r="AQ55" s="24">
        <f t="shared" si="45"/>
        <v>3.9173138786708472E-2</v>
      </c>
      <c r="AR55" s="24">
        <f t="shared" si="39"/>
        <v>3.7217201670147526E-2</v>
      </c>
      <c r="AS55" s="24" t="e">
        <f t="shared" si="39"/>
        <v>#DIV/0!</v>
      </c>
      <c r="AT55" s="24">
        <f t="shared" si="39"/>
        <v>3.8513527950175375E-2</v>
      </c>
      <c r="AU55" s="21"/>
      <c r="AV55" s="24">
        <f t="shared" si="44"/>
        <v>0.37087854167824008</v>
      </c>
      <c r="AW55" s="24">
        <f t="shared" si="44"/>
        <v>0.38370223104627454</v>
      </c>
      <c r="AX55" s="24">
        <f t="shared" si="44"/>
        <v>0.36525484262895991</v>
      </c>
      <c r="AY55" s="24">
        <f t="shared" si="44"/>
        <v>0.4747370361078973</v>
      </c>
      <c r="AZ55" s="24">
        <f t="shared" si="44"/>
        <v>0.18798265839979633</v>
      </c>
      <c r="BA55" s="24">
        <f t="shared" si="44"/>
        <v>0.48648239830425122</v>
      </c>
      <c r="BB55" s="24">
        <f t="shared" si="44"/>
        <v>0.40590130677848513</v>
      </c>
      <c r="BC55" s="24">
        <f t="shared" si="44"/>
        <v>0.43831704039502695</v>
      </c>
      <c r="BD55" s="24">
        <f t="shared" si="42"/>
        <v>0.26045343022208467</v>
      </c>
      <c r="BE55" s="24">
        <f t="shared" si="42"/>
        <v>0.41269982754412449</v>
      </c>
      <c r="BF55" s="24">
        <f t="shared" si="42"/>
        <v>0.14721621255737549</v>
      </c>
      <c r="BG55" s="24">
        <f t="shared" si="42"/>
        <v>0.30275535347465876</v>
      </c>
      <c r="BH55" s="24">
        <f t="shared" si="42"/>
        <v>0.18620991641188822</v>
      </c>
      <c r="BI55" s="24">
        <f t="shared" si="33"/>
        <v>0.60060765489463352</v>
      </c>
      <c r="BJ55" s="24">
        <f t="shared" si="33"/>
        <v>0.38459206160194181</v>
      </c>
      <c r="BK55" s="24">
        <f t="shared" si="33"/>
        <v>0.23085384369842088</v>
      </c>
      <c r="BL55" s="24">
        <f t="shared" si="33"/>
        <v>0.37086910578634269</v>
      </c>
      <c r="BM55" s="24">
        <f t="shared" si="33"/>
        <v>0.39557249184276833</v>
      </c>
      <c r="BN55" s="24">
        <f t="shared" si="33"/>
        <v>0.4085091903456084</v>
      </c>
      <c r="BO55" s="24">
        <f t="shared" si="33"/>
        <v>0.42577638087679737</v>
      </c>
      <c r="BP55" s="24" t="e">
        <f t="shared" si="33"/>
        <v>#DIV/0!</v>
      </c>
      <c r="BQ55" s="24">
        <f t="shared" si="33"/>
        <v>0.40852843230345193</v>
      </c>
      <c r="BR55" s="21"/>
      <c r="BS55" s="35">
        <f t="shared" si="11"/>
        <v>44228</v>
      </c>
      <c r="BT55" s="24">
        <f t="shared" si="41"/>
        <v>1.2341391142091842E-2</v>
      </c>
      <c r="BU55" s="24">
        <f t="shared" si="40"/>
        <v>1.1645947340333147E-3</v>
      </c>
      <c r="BV55" s="24">
        <f t="shared" si="40"/>
        <v>3.8472496979884033E-3</v>
      </c>
      <c r="BW55" s="24">
        <f t="shared" si="40"/>
        <v>1.531194748991289E-3</v>
      </c>
      <c r="BX55" s="24">
        <f t="shared" si="40"/>
        <v>2.9223200828519609E-3</v>
      </c>
      <c r="BY55" s="24">
        <f t="shared" si="40"/>
        <v>2.6216752421480134E-3</v>
      </c>
      <c r="BZ55" s="24">
        <f t="shared" si="40"/>
        <v>7.0624702710308483E-3</v>
      </c>
      <c r="CA55" s="24">
        <f t="shared" si="40"/>
        <v>8.7652546594716254E-4</v>
      </c>
      <c r="CB55" s="24">
        <f t="shared" si="40"/>
        <v>3.1883438863092644E-3</v>
      </c>
      <c r="CC55" s="24">
        <f t="shared" si="40"/>
        <v>0</v>
      </c>
      <c r="CD55" s="24">
        <f t="shared" si="40"/>
        <v>2.2247944863394405E-3</v>
      </c>
      <c r="CE55" s="24">
        <f t="shared" si="40"/>
        <v>7.7393763539816566E-4</v>
      </c>
      <c r="CF55" s="24">
        <f t="shared" si="14"/>
        <v>3.8554497393129716E-2</v>
      </c>
    </row>
    <row r="56" spans="1:84" x14ac:dyDescent="0.25">
      <c r="A56" s="31">
        <f>+[1]PAT!A57</f>
        <v>44256</v>
      </c>
      <c r="B56" s="17">
        <f>+[1]PAT!B57</f>
        <v>426.23750000000001</v>
      </c>
      <c r="C56" s="17">
        <f>+[1]PAT!C57</f>
        <v>430.47489999999999</v>
      </c>
      <c r="D56" s="17">
        <f>+[1]PAT!D57</f>
        <v>370.69560000000001</v>
      </c>
      <c r="E56" s="17">
        <f>+[1]PAT!E57</f>
        <v>376.45729999999998</v>
      </c>
      <c r="F56" s="17">
        <f>+[1]PAT!F57</f>
        <v>403.72930000000002</v>
      </c>
      <c r="G56" s="17">
        <f>+[1]PAT!G57</f>
        <v>453.24930000000001</v>
      </c>
      <c r="H56" s="17">
        <f>+[1]PAT!H57</f>
        <v>484.6087</v>
      </c>
      <c r="I56" s="17">
        <f>+[1]PAT!I57</f>
        <v>518.59410000000003</v>
      </c>
      <c r="J56" s="17">
        <f>+[1]PAT!J57</f>
        <v>400.15039999999999</v>
      </c>
      <c r="K56" s="17">
        <f>+[1]PAT!K57</f>
        <v>420.52659999999997</v>
      </c>
      <c r="L56" s="17">
        <f>+[1]PAT!L57</f>
        <v>334.75200000000001</v>
      </c>
      <c r="M56" s="17">
        <f>+[1]PAT!M57</f>
        <v>363.19880000000001</v>
      </c>
      <c r="N56" s="17">
        <f>+[1]PAT!N57</f>
        <v>386.8553</v>
      </c>
      <c r="O56" s="18">
        <f>+[1]PAT!R57</f>
        <v>403.20359999999999</v>
      </c>
      <c r="P56" s="19">
        <f>+[1]PAT!S57</f>
        <v>426.16699999999997</v>
      </c>
      <c r="Q56" s="20">
        <f>+[1]PAT!T57</f>
        <v>440.70060000000001</v>
      </c>
      <c r="R56" s="18">
        <f t="shared" si="4"/>
        <v>426.23567937000001</v>
      </c>
      <c r="S56" s="19">
        <f t="shared" si="5"/>
        <v>410.73455779152215</v>
      </c>
      <c r="T56" s="19">
        <f t="shared" si="6"/>
        <v>399.38440975678731</v>
      </c>
      <c r="U56" s="19">
        <f t="shared" si="7"/>
        <v>405.4551791611625</v>
      </c>
      <c r="V56" s="19"/>
      <c r="W56" s="20">
        <f t="shared" si="8"/>
        <v>437.82014033005748</v>
      </c>
      <c r="X56" s="21"/>
      <c r="Y56" s="41">
        <f t="shared" si="43"/>
        <v>4.050153522722777E-2</v>
      </c>
      <c r="Z56" s="24">
        <f t="shared" si="43"/>
        <v>4.054745898239398E-2</v>
      </c>
      <c r="AA56" s="24">
        <f t="shared" si="43"/>
        <v>6.0405499070167679E-2</v>
      </c>
      <c r="AB56" s="24">
        <f t="shared" si="43"/>
        <v>6.2010086995967439E-2</v>
      </c>
      <c r="AC56" s="24">
        <f t="shared" si="43"/>
        <v>1.8851806810241234E-2</v>
      </c>
      <c r="AD56" s="24">
        <f t="shared" si="43"/>
        <v>2.0401073961125338E-2</v>
      </c>
      <c r="AE56" s="24">
        <f t="shared" si="43"/>
        <v>3.6259891710005432E-2</v>
      </c>
      <c r="AF56" s="24">
        <f t="shared" si="43"/>
        <v>3.8176128403789145E-2</v>
      </c>
      <c r="AG56" s="24">
        <f t="shared" si="43"/>
        <v>6.8576460967477715E-3</v>
      </c>
      <c r="AH56" s="24">
        <f t="shared" si="43"/>
        <v>3.6461672198631279E-2</v>
      </c>
      <c r="AI56" s="24">
        <f t="shared" si="43"/>
        <v>0.24221279172808141</v>
      </c>
      <c r="AJ56" s="24">
        <f t="shared" si="43"/>
        <v>4.8313499880650035E-2</v>
      </c>
      <c r="AK56" s="24">
        <f t="shared" si="43"/>
        <v>2.0032009871907785E-2</v>
      </c>
      <c r="AL56" s="24">
        <f t="shared" si="43"/>
        <v>3.2179812719403511E-2</v>
      </c>
      <c r="AM56" s="24">
        <f t="shared" si="43"/>
        <v>4.2708609862947222E-2</v>
      </c>
      <c r="AN56" s="24">
        <f t="shared" si="43"/>
        <v>3.8053916545949251E-2</v>
      </c>
      <c r="AO56" s="24">
        <f t="shared" si="45"/>
        <v>4.0501910534469276E-2</v>
      </c>
      <c r="AP56" s="24">
        <f t="shared" si="45"/>
        <v>4.2062021107364123E-2</v>
      </c>
      <c r="AQ56" s="24">
        <f t="shared" si="45"/>
        <v>4.1674273672818396E-2</v>
      </c>
      <c r="AR56" s="24">
        <f t="shared" si="39"/>
        <v>4.0683773707739679E-2</v>
      </c>
      <c r="AS56" s="24" t="e">
        <f t="shared" si="39"/>
        <v>#DIV/0!</v>
      </c>
      <c r="AT56" s="24">
        <f t="shared" si="39"/>
        <v>4.2607613793577359E-2</v>
      </c>
      <c r="AU56" s="21"/>
      <c r="AV56" s="24">
        <f t="shared" si="44"/>
        <v>0.39027331373248697</v>
      </c>
      <c r="AW56" s="24">
        <f t="shared" si="44"/>
        <v>0.39643840406817099</v>
      </c>
      <c r="AX56" s="24">
        <f t="shared" si="44"/>
        <v>0.40317309388387934</v>
      </c>
      <c r="AY56" s="24">
        <f t="shared" si="44"/>
        <v>0.54283755295012526</v>
      </c>
      <c r="AZ56" s="24">
        <f t="shared" si="44"/>
        <v>0.19588842107383408</v>
      </c>
      <c r="BA56" s="24">
        <f t="shared" si="44"/>
        <v>0.45477185162170786</v>
      </c>
      <c r="BB56" s="24">
        <f t="shared" si="44"/>
        <v>0.41905624205162684</v>
      </c>
      <c r="BC56" s="24">
        <f t="shared" si="44"/>
        <v>0.47846170951574551</v>
      </c>
      <c r="BD56" s="24">
        <f t="shared" si="42"/>
        <v>0.17035242737841028</v>
      </c>
      <c r="BE56" s="24">
        <f t="shared" si="42"/>
        <v>0.44527894525024747</v>
      </c>
      <c r="BF56" s="24">
        <f t="shared" si="42"/>
        <v>0.22471782267508966</v>
      </c>
      <c r="BG56" s="24">
        <f t="shared" si="42"/>
        <v>0.34402338726837067</v>
      </c>
      <c r="BH56" s="24">
        <f t="shared" si="42"/>
        <v>0.19090956107033552</v>
      </c>
      <c r="BI56" s="24">
        <f t="shared" si="33"/>
        <v>0.64283156115275886</v>
      </c>
      <c r="BJ56" s="24">
        <f t="shared" si="33"/>
        <v>0.40254425827242657</v>
      </c>
      <c r="BK56" s="24">
        <f t="shared" si="33"/>
        <v>0.24639149366538704</v>
      </c>
      <c r="BL56" s="24">
        <f t="shared" ref="BL56:BQ95" si="46">+R56/R44-1</f>
        <v>0.39026040396303285</v>
      </c>
      <c r="BM56" s="24">
        <f t="shared" si="46"/>
        <v>0.41789615559317173</v>
      </c>
      <c r="BN56" s="24">
        <f t="shared" si="46"/>
        <v>0.43775427187782578</v>
      </c>
      <c r="BO56" s="24">
        <f t="shared" si="46"/>
        <v>0.45298236866023411</v>
      </c>
      <c r="BP56" s="24" t="e">
        <f t="shared" si="46"/>
        <v>#DIV/0!</v>
      </c>
      <c r="BQ56" s="24">
        <f t="shared" si="46"/>
        <v>0.43020317293388599</v>
      </c>
      <c r="BR56" s="21"/>
      <c r="BS56" s="35">
        <f t="shared" si="11"/>
        <v>44256</v>
      </c>
      <c r="BT56" s="24">
        <f t="shared" si="41"/>
        <v>1.1232242237325763E-2</v>
      </c>
      <c r="BU56" s="24">
        <f t="shared" si="40"/>
        <v>1.8041849283601339E-3</v>
      </c>
      <c r="BV56" s="24">
        <f t="shared" si="40"/>
        <v>6.879050800422404E-3</v>
      </c>
      <c r="BW56" s="24">
        <f t="shared" si="40"/>
        <v>1.8345150522572976E-3</v>
      </c>
      <c r="BX56" s="24">
        <f t="shared" si="40"/>
        <v>1.4489441132372245E-3</v>
      </c>
      <c r="BY56" s="24">
        <f t="shared" si="40"/>
        <v>2.0490157116067466E-3</v>
      </c>
      <c r="BZ56" s="24">
        <f t="shared" si="40"/>
        <v>6.2472948119621334E-3</v>
      </c>
      <c r="CA56" s="24">
        <f t="shared" si="40"/>
        <v>2.122325558005892E-4</v>
      </c>
      <c r="CB56" s="24">
        <f t="shared" si="40"/>
        <v>2.8060079405106161E-3</v>
      </c>
      <c r="CC56" s="24">
        <f t="shared" si="40"/>
        <v>3.3301332711007706E-3</v>
      </c>
      <c r="CD56" s="24">
        <f t="shared" si="40"/>
        <v>2.0757569824887906E-3</v>
      </c>
      <c r="CE56" s="24">
        <f t="shared" si="40"/>
        <v>5.8234452071080015E-4</v>
      </c>
      <c r="CF56" s="24">
        <f t="shared" si="14"/>
        <v>4.0501722925783266E-2</v>
      </c>
    </row>
    <row r="57" spans="1:84" x14ac:dyDescent="0.25">
      <c r="A57" s="31">
        <f>+[1]PAT!A58</f>
        <v>44287</v>
      </c>
      <c r="B57" s="17">
        <f>+[1]PAT!B58</f>
        <v>446.49209999999999</v>
      </c>
      <c r="C57" s="17">
        <f>+[1]PAT!C58</f>
        <v>448.90010000000001</v>
      </c>
      <c r="D57" s="17">
        <f>+[1]PAT!D58</f>
        <v>382.36070000000001</v>
      </c>
      <c r="E57" s="17">
        <f>+[1]PAT!E58</f>
        <v>410.87099999999998</v>
      </c>
      <c r="F57" s="17">
        <f>+[1]PAT!F58</f>
        <v>424.68490000000003</v>
      </c>
      <c r="G57" s="17">
        <f>+[1]PAT!G58</f>
        <v>474.84570000000002</v>
      </c>
      <c r="H57" s="17">
        <f>+[1]PAT!H58</f>
        <v>506.56569999999999</v>
      </c>
      <c r="I57" s="17">
        <f>+[1]PAT!I58</f>
        <v>545.44949999999994</v>
      </c>
      <c r="J57" s="17">
        <f>+[1]PAT!J58</f>
        <v>398.96719999999999</v>
      </c>
      <c r="K57" s="17">
        <f>+[1]PAT!K58</f>
        <v>434.29660000000001</v>
      </c>
      <c r="L57" s="17">
        <f>+[1]PAT!L58</f>
        <v>334.90449999999998</v>
      </c>
      <c r="M57" s="17">
        <f>+[1]PAT!M58</f>
        <v>377.15170000000001</v>
      </c>
      <c r="N57" s="17">
        <f>+[1]PAT!N58</f>
        <v>400.28019999999998</v>
      </c>
      <c r="O57" s="18">
        <f>+[1]PAT!R58</f>
        <v>418.99919999999997</v>
      </c>
      <c r="P57" s="19">
        <f>+[1]PAT!S58</f>
        <v>448.06599999999997</v>
      </c>
      <c r="Q57" s="20">
        <f>+[1]PAT!T58</f>
        <v>458.15410000000003</v>
      </c>
      <c r="R57" s="18">
        <f t="shared" si="4"/>
        <v>446.48911165999999</v>
      </c>
      <c r="S57" s="19">
        <f t="shared" si="5"/>
        <v>431.08301092170768</v>
      </c>
      <c r="T57" s="19">
        <f t="shared" si="6"/>
        <v>422.08429301470591</v>
      </c>
      <c r="U57" s="19">
        <f t="shared" si="7"/>
        <v>429.62252196169095</v>
      </c>
      <c r="V57" s="19"/>
      <c r="W57" s="20">
        <f t="shared" si="8"/>
        <v>460.02333104023734</v>
      </c>
      <c r="X57" s="21"/>
      <c r="Y57" s="41">
        <f t="shared" si="43"/>
        <v>4.7519516701369557E-2</v>
      </c>
      <c r="Z57" s="24">
        <f t="shared" si="43"/>
        <v>4.2802030966265336E-2</v>
      </c>
      <c r="AA57" s="24">
        <f t="shared" si="43"/>
        <v>3.1468137199362589E-2</v>
      </c>
      <c r="AB57" s="24">
        <f t="shared" si="43"/>
        <v>9.1414617275319188E-2</v>
      </c>
      <c r="AC57" s="24">
        <f t="shared" si="43"/>
        <v>5.1905076000181349E-2</v>
      </c>
      <c r="AD57" s="24">
        <f t="shared" si="43"/>
        <v>4.7647950035444087E-2</v>
      </c>
      <c r="AE57" s="24">
        <f t="shared" si="43"/>
        <v>4.5308720210759823E-2</v>
      </c>
      <c r="AF57" s="24">
        <f t="shared" si="43"/>
        <v>5.1785008738047589E-2</v>
      </c>
      <c r="AG57" s="24">
        <f t="shared" si="43"/>
        <v>-2.9568882100330374E-3</v>
      </c>
      <c r="AH57" s="24">
        <f t="shared" si="43"/>
        <v>3.2744658720756492E-2</v>
      </c>
      <c r="AI57" s="24">
        <f t="shared" si="43"/>
        <v>4.5556113182287916E-4</v>
      </c>
      <c r="AJ57" s="24">
        <f t="shared" si="43"/>
        <v>3.8416701817296728E-2</v>
      </c>
      <c r="AK57" s="24">
        <f t="shared" si="43"/>
        <v>3.470263946235197E-2</v>
      </c>
      <c r="AL57" s="24">
        <f t="shared" si="43"/>
        <v>3.917524545911788E-2</v>
      </c>
      <c r="AM57" s="24">
        <f t="shared" si="43"/>
        <v>5.1385959025452399E-2</v>
      </c>
      <c r="AN57" s="24">
        <f t="shared" si="43"/>
        <v>3.9603985109164963E-2</v>
      </c>
      <c r="AO57" s="24">
        <f t="shared" si="45"/>
        <v>4.7516980089362004E-2</v>
      </c>
      <c r="AP57" s="24">
        <f t="shared" si="45"/>
        <v>4.9541614515216548E-2</v>
      </c>
      <c r="AQ57" s="24">
        <f t="shared" si="45"/>
        <v>5.6837179177179564E-2</v>
      </c>
      <c r="AR57" s="24">
        <f t="shared" si="39"/>
        <v>5.9605460831768653E-2</v>
      </c>
      <c r="AS57" s="24" t="e">
        <f t="shared" si="39"/>
        <v>#DIV/0!</v>
      </c>
      <c r="AT57" s="24">
        <f t="shared" si="39"/>
        <v>5.0713040961161804E-2</v>
      </c>
      <c r="AU57" s="21"/>
      <c r="AV57" s="24">
        <f t="shared" si="44"/>
        <v>0.44743059504227611</v>
      </c>
      <c r="AW57" s="24">
        <f t="shared" si="44"/>
        <v>0.45091096437883471</v>
      </c>
      <c r="AX57" s="24">
        <f t="shared" si="44"/>
        <v>0.42173711446197304</v>
      </c>
      <c r="AY57" s="24">
        <f t="shared" si="44"/>
        <v>0.67357623964989677</v>
      </c>
      <c r="AZ57" s="24">
        <f t="shared" si="44"/>
        <v>0.25573268116886938</v>
      </c>
      <c r="BA57" s="24">
        <f t="shared" si="44"/>
        <v>0.52129869497436676</v>
      </c>
      <c r="BB57" s="24">
        <f t="shared" si="44"/>
        <v>0.45237196199034879</v>
      </c>
      <c r="BC57" s="24">
        <f t="shared" si="44"/>
        <v>0.53528815706143118</v>
      </c>
      <c r="BD57" s="24">
        <f t="shared" si="42"/>
        <v>0.21885240042012621</v>
      </c>
      <c r="BE57" s="24">
        <f t="shared" si="42"/>
        <v>0.45427519401649641</v>
      </c>
      <c r="BF57" s="24">
        <f t="shared" si="42"/>
        <v>0.22527575651255116</v>
      </c>
      <c r="BG57" s="24">
        <f t="shared" si="42"/>
        <v>0.38711954147106464</v>
      </c>
      <c r="BH57" s="24">
        <f t="shared" si="42"/>
        <v>0.23952045557649204</v>
      </c>
      <c r="BI57" s="24">
        <f t="shared" si="42"/>
        <v>0.65315939485570529</v>
      </c>
      <c r="BJ57" s="24">
        <f t="shared" si="42"/>
        <v>0.46523809554953699</v>
      </c>
      <c r="BK57" s="24">
        <f t="shared" si="42"/>
        <v>0.30348493814796695</v>
      </c>
      <c r="BL57" s="24">
        <f t="shared" si="46"/>
        <v>0.44741500812239376</v>
      </c>
      <c r="BM57" s="24">
        <f t="shared" si="46"/>
        <v>0.47793911793124355</v>
      </c>
      <c r="BN57" s="24">
        <f t="shared" si="46"/>
        <v>0.506430770504253</v>
      </c>
      <c r="BO57" s="24">
        <f t="shared" si="46"/>
        <v>0.52575891738091807</v>
      </c>
      <c r="BP57" s="24" t="e">
        <f t="shared" si="46"/>
        <v>#DIV/0!</v>
      </c>
      <c r="BQ57" s="24">
        <f t="shared" si="46"/>
        <v>0.49129207131492225</v>
      </c>
      <c r="BR57" s="21"/>
      <c r="BS57" s="35">
        <f t="shared" si="11"/>
        <v>44287</v>
      </c>
      <c r="BT57" s="24">
        <f t="shared" si="41"/>
        <v>1.1857315135341223E-2</v>
      </c>
      <c r="BU57" s="24">
        <f t="shared" si="40"/>
        <v>9.5786621308542738E-4</v>
      </c>
      <c r="BV57" s="24">
        <f t="shared" si="40"/>
        <v>1.0350652722953754E-2</v>
      </c>
      <c r="BW57" s="24">
        <f t="shared" si="40"/>
        <v>4.9459124549107022E-3</v>
      </c>
      <c r="BX57" s="24">
        <f t="shared" si="40"/>
        <v>3.3187230124050587E-3</v>
      </c>
      <c r="BY57" s="24">
        <f t="shared" si="40"/>
        <v>2.5499199390011428E-3</v>
      </c>
      <c r="BZ57" s="24">
        <f t="shared" si="40"/>
        <v>8.455367441860439E-3</v>
      </c>
      <c r="CA57" s="24">
        <f t="shared" si="40"/>
        <v>-8.8551758116073729E-5</v>
      </c>
      <c r="CB57" s="24">
        <f t="shared" si="40"/>
        <v>2.5101709727558068E-3</v>
      </c>
      <c r="CC57" s="24">
        <f t="shared" si="40"/>
        <v>7.4776386404281114E-6</v>
      </c>
      <c r="CD57" s="24">
        <f t="shared" si="40"/>
        <v>1.6629398398780022E-3</v>
      </c>
      <c r="CE57" s="24">
        <f t="shared" si="40"/>
        <v>9.8898351271298115E-4</v>
      </c>
      <c r="CF57" s="24">
        <f t="shared" si="14"/>
        <v>4.75167771254289E-2</v>
      </c>
    </row>
    <row r="58" spans="1:84" x14ac:dyDescent="0.25">
      <c r="A58" s="31">
        <f>+[1]PAT!A59</f>
        <v>44317</v>
      </c>
      <c r="B58" s="17">
        <f>+[1]PAT!B59</f>
        <v>462.18380000000002</v>
      </c>
      <c r="C58" s="17">
        <f>+[1]PAT!C59</f>
        <v>462.85449999999997</v>
      </c>
      <c r="D58" s="17">
        <f>+[1]PAT!D59</f>
        <v>388.64299999999997</v>
      </c>
      <c r="E58" s="17">
        <f>+[1]PAT!E59</f>
        <v>434.08089999999999</v>
      </c>
      <c r="F58" s="17">
        <f>+[1]PAT!F59</f>
        <v>431.19119999999998</v>
      </c>
      <c r="G58" s="17">
        <f>+[1]PAT!G59</f>
        <v>485.33479999999997</v>
      </c>
      <c r="H58" s="17">
        <f>+[1]PAT!H59</f>
        <v>527.83370000000002</v>
      </c>
      <c r="I58" s="17">
        <f>+[1]PAT!I59</f>
        <v>576.95230000000004</v>
      </c>
      <c r="J58" s="17">
        <f>+[1]PAT!J59</f>
        <v>405.23700000000002</v>
      </c>
      <c r="K58" s="17">
        <f>+[1]PAT!K59</f>
        <v>443.6422</v>
      </c>
      <c r="L58" s="17">
        <f>+[1]PAT!L59</f>
        <v>342.92039999999997</v>
      </c>
      <c r="M58" s="17">
        <f>+[1]PAT!M59</f>
        <v>391.09199999999998</v>
      </c>
      <c r="N58" s="17">
        <f>+[1]PAT!N59</f>
        <v>408.0421</v>
      </c>
      <c r="O58" s="18">
        <f>+[1]PAT!R59</f>
        <v>439.29180000000002</v>
      </c>
      <c r="P58" s="19">
        <f>+[1]PAT!S59</f>
        <v>462.68079999999998</v>
      </c>
      <c r="Q58" s="20">
        <f>+[1]PAT!T59</f>
        <v>474.64229999999998</v>
      </c>
      <c r="R58" s="18">
        <f t="shared" si="4"/>
        <v>462.17978779999999</v>
      </c>
      <c r="S58" s="19">
        <f t="shared" si="5"/>
        <v>445.24527019158239</v>
      </c>
      <c r="T58" s="19">
        <f t="shared" si="6"/>
        <v>437.18776940045251</v>
      </c>
      <c r="U58" s="19">
        <f t="shared" si="7"/>
        <v>444.92114154557464</v>
      </c>
      <c r="V58" s="19"/>
      <c r="W58" s="20">
        <f t="shared" si="8"/>
        <v>479.08582445763028</v>
      </c>
      <c r="X58" s="21"/>
      <c r="Y58" s="41">
        <f t="shared" si="43"/>
        <v>3.5144406810333262E-2</v>
      </c>
      <c r="Z58" s="24">
        <f t="shared" si="43"/>
        <v>3.1085758278957654E-2</v>
      </c>
      <c r="AA58" s="24">
        <f t="shared" si="43"/>
        <v>1.6430297360581214E-2</v>
      </c>
      <c r="AB58" s="24">
        <f t="shared" si="43"/>
        <v>5.6489506438760495E-2</v>
      </c>
      <c r="AC58" s="24">
        <f t="shared" si="43"/>
        <v>1.5320299827001005E-2</v>
      </c>
      <c r="AD58" s="24">
        <f t="shared" si="43"/>
        <v>2.2089491386359628E-2</v>
      </c>
      <c r="AE58" s="24">
        <f t="shared" si="43"/>
        <v>4.1984682342290469E-2</v>
      </c>
      <c r="AF58" s="24">
        <f t="shared" si="43"/>
        <v>5.7755667573258673E-2</v>
      </c>
      <c r="AG58" s="24">
        <f t="shared" si="43"/>
        <v>1.5715076327076583E-2</v>
      </c>
      <c r="AH58" s="24">
        <f t="shared" si="43"/>
        <v>2.1518934295133851E-2</v>
      </c>
      <c r="AI58" s="24">
        <f t="shared" si="43"/>
        <v>2.3934882929312673E-2</v>
      </c>
      <c r="AJ58" s="24">
        <f t="shared" si="43"/>
        <v>3.6962050018599868E-2</v>
      </c>
      <c r="AK58" s="24">
        <f t="shared" si="43"/>
        <v>1.93911664878752E-2</v>
      </c>
      <c r="AL58" s="24">
        <f t="shared" si="43"/>
        <v>4.8431118722899846E-2</v>
      </c>
      <c r="AM58" s="24">
        <f t="shared" si="43"/>
        <v>3.2617516169492822E-2</v>
      </c>
      <c r="AN58" s="24">
        <f t="shared" si="43"/>
        <v>3.5988327944680432E-2</v>
      </c>
      <c r="AO58" s="24">
        <f t="shared" si="45"/>
        <v>3.5142348895505382E-2</v>
      </c>
      <c r="AP58" s="24">
        <f t="shared" si="45"/>
        <v>3.2852742768948673E-2</v>
      </c>
      <c r="AQ58" s="24">
        <f t="shared" si="45"/>
        <v>3.5783080857785921E-2</v>
      </c>
      <c r="AR58" s="24">
        <f t="shared" si="39"/>
        <v>3.5609445040332144E-2</v>
      </c>
      <c r="AS58" s="24" t="e">
        <f t="shared" si="39"/>
        <v>#DIV/0!</v>
      </c>
      <c r="AT58" s="24">
        <f t="shared" si="39"/>
        <v>4.1438101355180113E-2</v>
      </c>
      <c r="AU58" s="21"/>
      <c r="AV58" s="24">
        <f t="shared" si="44"/>
        <v>0.47480584658801206</v>
      </c>
      <c r="AW58" s="24">
        <f t="shared" si="44"/>
        <v>0.4740570394177841</v>
      </c>
      <c r="AX58" s="24">
        <f t="shared" si="44"/>
        <v>0.4483975101946811</v>
      </c>
      <c r="AY58" s="24">
        <f t="shared" si="44"/>
        <v>0.7099823479197056</v>
      </c>
      <c r="AZ58" s="24">
        <f t="shared" si="44"/>
        <v>0.27554567519956685</v>
      </c>
      <c r="BA58" s="24">
        <f t="shared" si="44"/>
        <v>0.5248985542308735</v>
      </c>
      <c r="BB58" s="24">
        <f t="shared" si="44"/>
        <v>0.48380136996891188</v>
      </c>
      <c r="BC58" s="24">
        <f t="shared" si="44"/>
        <v>0.61504885296857648</v>
      </c>
      <c r="BD58" s="24">
        <f t="shared" si="42"/>
        <v>0.23619927225870696</v>
      </c>
      <c r="BE58" s="24">
        <f t="shared" si="42"/>
        <v>0.40429186233931014</v>
      </c>
      <c r="BF58" s="24">
        <f t="shared" si="42"/>
        <v>0.26065009501184999</v>
      </c>
      <c r="BG58" s="24">
        <f t="shared" si="42"/>
        <v>0.41583552657777845</v>
      </c>
      <c r="BH58" s="24">
        <f t="shared" si="42"/>
        <v>0.25649963617618865</v>
      </c>
      <c r="BI58" s="24">
        <f t="shared" si="42"/>
        <v>0.66667981925311026</v>
      </c>
      <c r="BJ58" s="24">
        <f t="shared" si="42"/>
        <v>0.48692594949319656</v>
      </c>
      <c r="BK58" s="24">
        <f t="shared" si="42"/>
        <v>0.34976500655058285</v>
      </c>
      <c r="BL58" s="24">
        <f t="shared" si="46"/>
        <v>0.4747856449893626</v>
      </c>
      <c r="BM58" s="24">
        <f t="shared" si="46"/>
        <v>0.4930205063369113</v>
      </c>
      <c r="BN58" s="24">
        <f t="shared" si="46"/>
        <v>0.51310923931461705</v>
      </c>
      <c r="BO58" s="24">
        <f t="shared" si="46"/>
        <v>0.52859666823977647</v>
      </c>
      <c r="BP58" s="24" t="e">
        <f t="shared" si="46"/>
        <v>#DIV/0!</v>
      </c>
      <c r="BQ58" s="24">
        <f t="shared" si="46"/>
        <v>0.52138259139541177</v>
      </c>
      <c r="BR58" s="21"/>
      <c r="BS58" s="35">
        <f t="shared" si="11"/>
        <v>44317</v>
      </c>
      <c r="BT58" s="24">
        <f t="shared" si="41"/>
        <v>8.5728099556520495E-3</v>
      </c>
      <c r="BU58" s="24">
        <f t="shared" si="40"/>
        <v>4.9246224065330332E-4</v>
      </c>
      <c r="BV58" s="24">
        <f t="shared" si="40"/>
        <v>6.6641922219900437E-3</v>
      </c>
      <c r="BW58" s="24">
        <f t="shared" si="40"/>
        <v>1.4659470570699802E-3</v>
      </c>
      <c r="BX58" s="24">
        <f t="shared" si="40"/>
        <v>1.5387417828893206E-3</v>
      </c>
      <c r="BY58" s="24">
        <f t="shared" si="40"/>
        <v>2.3578603070468695E-3</v>
      </c>
      <c r="BZ58" s="24">
        <f t="shared" si="40"/>
        <v>9.4686462761603453E-3</v>
      </c>
      <c r="CA58" s="24">
        <f t="shared" si="40"/>
        <v>4.4795108356900603E-4</v>
      </c>
      <c r="CB58" s="24">
        <f t="shared" si="40"/>
        <v>1.6263515524686761E-3</v>
      </c>
      <c r="CC58" s="24">
        <f t="shared" si="40"/>
        <v>3.7521897923837786E-4</v>
      </c>
      <c r="CD58" s="24">
        <f t="shared" si="40"/>
        <v>1.5860689136493096E-3</v>
      </c>
      <c r="CE58" s="24">
        <f t="shared" si="40"/>
        <v>5.4586331986613158E-4</v>
      </c>
      <c r="CF58" s="24">
        <f t="shared" si="14"/>
        <v>3.5142113690253413E-2</v>
      </c>
    </row>
    <row r="59" spans="1:84" x14ac:dyDescent="0.25">
      <c r="A59" s="31">
        <f>+[1]PAT!A60</f>
        <v>44348</v>
      </c>
      <c r="B59" s="17">
        <f>+[1]PAT!B60</f>
        <v>478.11090000000002</v>
      </c>
      <c r="C59" s="17">
        <f>+[1]PAT!C60</f>
        <v>477.67939999999999</v>
      </c>
      <c r="D59" s="17">
        <f>+[1]PAT!D60</f>
        <v>408.03089999999997</v>
      </c>
      <c r="E59" s="17">
        <f>+[1]PAT!E60</f>
        <v>448.2561</v>
      </c>
      <c r="F59" s="17">
        <f>+[1]PAT!F60</f>
        <v>436.7072</v>
      </c>
      <c r="G59" s="17">
        <f>+[1]PAT!G60</f>
        <v>501.89609999999999</v>
      </c>
      <c r="H59" s="17">
        <f>+[1]PAT!H60</f>
        <v>542.14400000000001</v>
      </c>
      <c r="I59" s="17">
        <f>+[1]PAT!I60</f>
        <v>605.54229999999995</v>
      </c>
      <c r="J59" s="17">
        <f>+[1]PAT!J60</f>
        <v>440.89120000000003</v>
      </c>
      <c r="K59" s="17">
        <f>+[1]PAT!K60</f>
        <v>456.15969999999999</v>
      </c>
      <c r="L59" s="17">
        <f>+[1]PAT!L60</f>
        <v>345.23689999999999</v>
      </c>
      <c r="M59" s="17">
        <f>+[1]PAT!M60</f>
        <v>403.55779999999999</v>
      </c>
      <c r="N59" s="17">
        <f>+[1]PAT!N60</f>
        <v>420.38499999999999</v>
      </c>
      <c r="O59" s="18">
        <f>+[1]PAT!R60</f>
        <v>447.149</v>
      </c>
      <c r="P59" s="19">
        <f>+[1]PAT!S60</f>
        <v>479.17360000000002</v>
      </c>
      <c r="Q59" s="20">
        <f>+[1]PAT!T60</f>
        <v>493.6422</v>
      </c>
      <c r="R59" s="18">
        <f t="shared" si="4"/>
        <v>478.10613089000003</v>
      </c>
      <c r="S59" s="19">
        <f t="shared" si="5"/>
        <v>459.78820549102426</v>
      </c>
      <c r="T59" s="19">
        <f t="shared" si="6"/>
        <v>451.03241091628956</v>
      </c>
      <c r="U59" s="19">
        <f t="shared" si="7"/>
        <v>458.99710785997354</v>
      </c>
      <c r="V59" s="19"/>
      <c r="W59" s="20">
        <f t="shared" si="8"/>
        <v>497.61563027999262</v>
      </c>
      <c r="X59" s="21"/>
      <c r="Y59" s="41">
        <f t="shared" si="43"/>
        <v>3.4460532801019905E-2</v>
      </c>
      <c r="Z59" s="24">
        <f t="shared" si="43"/>
        <v>3.20292878215509E-2</v>
      </c>
      <c r="AA59" s="24">
        <f t="shared" si="43"/>
        <v>4.9886142295114011E-2</v>
      </c>
      <c r="AB59" s="24">
        <f t="shared" si="43"/>
        <v>3.2655663955728054E-2</v>
      </c>
      <c r="AC59" s="24">
        <f t="shared" si="43"/>
        <v>1.2792468863001005E-2</v>
      </c>
      <c r="AD59" s="24">
        <f t="shared" si="43"/>
        <v>3.4123454571977963E-2</v>
      </c>
      <c r="AE59" s="24">
        <f t="shared" si="43"/>
        <v>2.7111379966834326E-2</v>
      </c>
      <c r="AF59" s="24">
        <f t="shared" si="43"/>
        <v>4.955348995055564E-2</v>
      </c>
      <c r="AG59" s="24">
        <f t="shared" si="43"/>
        <v>8.7983575043739881E-2</v>
      </c>
      <c r="AH59" s="24">
        <f t="shared" si="43"/>
        <v>2.8215305036355831E-2</v>
      </c>
      <c r="AI59" s="24">
        <f t="shared" si="43"/>
        <v>6.755211996720023E-3</v>
      </c>
      <c r="AJ59" s="24">
        <f t="shared" si="43"/>
        <v>3.1874341587145638E-2</v>
      </c>
      <c r="AK59" s="24">
        <f t="shared" si="43"/>
        <v>3.0249084592006481E-2</v>
      </c>
      <c r="AL59" s="24">
        <f t="shared" si="43"/>
        <v>1.7886061155705457E-2</v>
      </c>
      <c r="AM59" s="24">
        <f t="shared" si="43"/>
        <v>3.5646173344560772E-2</v>
      </c>
      <c r="AN59" s="24">
        <f t="shared" si="43"/>
        <v>4.0029934120916044E-2</v>
      </c>
      <c r="AO59" s="24">
        <f t="shared" si="45"/>
        <v>3.4459194258170234E-2</v>
      </c>
      <c r="AP59" s="24">
        <f t="shared" si="45"/>
        <v>3.2662750787187944E-2</v>
      </c>
      <c r="AQ59" s="24">
        <f t="shared" si="45"/>
        <v>3.1667495032679405E-2</v>
      </c>
      <c r="AR59" s="24">
        <f t="shared" si="39"/>
        <v>3.1636991367732126E-2</v>
      </c>
      <c r="AS59" s="24" t="e">
        <f t="shared" si="39"/>
        <v>#DIV/0!</v>
      </c>
      <c r="AT59" s="24">
        <f t="shared" si="39"/>
        <v>3.8677424537325367E-2</v>
      </c>
      <c r="AU59" s="21"/>
      <c r="AV59" s="24">
        <f t="shared" si="44"/>
        <v>0.49685779736808255</v>
      </c>
      <c r="AW59" s="24">
        <f t="shared" si="44"/>
        <v>0.50475086431614669</v>
      </c>
      <c r="AX59" s="24">
        <f t="shared" si="44"/>
        <v>0.46534084910071494</v>
      </c>
      <c r="AY59" s="24">
        <f t="shared" si="44"/>
        <v>0.65847866021166834</v>
      </c>
      <c r="AZ59" s="24">
        <f t="shared" si="44"/>
        <v>0.26728618634400481</v>
      </c>
      <c r="BA59" s="24">
        <f t="shared" si="44"/>
        <v>0.54118486992409154</v>
      </c>
      <c r="BB59" s="24">
        <f t="shared" si="44"/>
        <v>0.49730198193440911</v>
      </c>
      <c r="BC59" s="24">
        <f t="shared" si="44"/>
        <v>0.66153506334931644</v>
      </c>
      <c r="BD59" s="24">
        <f t="shared" si="42"/>
        <v>0.33736441435525122</v>
      </c>
      <c r="BE59" s="24">
        <f t="shared" si="42"/>
        <v>0.45520757999802841</v>
      </c>
      <c r="BF59" s="24">
        <f t="shared" si="42"/>
        <v>0.28815220660170859</v>
      </c>
      <c r="BG59" s="24">
        <f t="shared" si="42"/>
        <v>0.43341353616337774</v>
      </c>
      <c r="BH59" s="24">
        <f t="shared" si="42"/>
        <v>0.27746736401126904</v>
      </c>
      <c r="BI59" s="24">
        <f t="shared" si="42"/>
        <v>0.59805195547816936</v>
      </c>
      <c r="BJ59" s="24">
        <f t="shared" si="42"/>
        <v>0.51647245023484145</v>
      </c>
      <c r="BK59" s="24">
        <f t="shared" si="42"/>
        <v>0.38876769781917964</v>
      </c>
      <c r="BL59" s="24">
        <f t="shared" si="46"/>
        <v>0.49683995191838437</v>
      </c>
      <c r="BM59" s="24">
        <f t="shared" si="46"/>
        <v>0.51042131144185099</v>
      </c>
      <c r="BN59" s="24">
        <f t="shared" si="46"/>
        <v>0.51931043559878365</v>
      </c>
      <c r="BO59" s="24">
        <f t="shared" si="46"/>
        <v>0.53285958395548105</v>
      </c>
      <c r="BP59" s="24" t="e">
        <f t="shared" si="46"/>
        <v>#DIV/0!</v>
      </c>
      <c r="BQ59" s="24">
        <f t="shared" si="46"/>
        <v>0.54570051177268142</v>
      </c>
      <c r="BR59" s="21"/>
      <c r="BS59" s="35">
        <f t="shared" si="11"/>
        <v>44348</v>
      </c>
      <c r="BT59" s="24">
        <f t="shared" si="41"/>
        <v>8.798382959333502E-3</v>
      </c>
      <c r="BU59" s="24">
        <f t="shared" si="40"/>
        <v>1.4681962024631762E-3</v>
      </c>
      <c r="BV59" s="24">
        <f t="shared" si="40"/>
        <v>3.9319003392157027E-3</v>
      </c>
      <c r="BW59" s="24">
        <f t="shared" si="40"/>
        <v>1.2006253789077028E-3</v>
      </c>
      <c r="BX59" s="24">
        <f t="shared" si="40"/>
        <v>2.3470427782194036E-3</v>
      </c>
      <c r="BY59" s="24">
        <f t="shared" si="40"/>
        <v>1.5326366912903463E-3</v>
      </c>
      <c r="BZ59" s="24">
        <f t="shared" si="40"/>
        <v>8.3014116894620481E-3</v>
      </c>
      <c r="CA59" s="24">
        <f t="shared" si="40"/>
        <v>2.4608586021405338E-3</v>
      </c>
      <c r="CB59" s="24">
        <f t="shared" si="40"/>
        <v>2.1043787125381696E-3</v>
      </c>
      <c r="CC59" s="24">
        <f t="shared" si="40"/>
        <v>1.0475237340642487E-4</v>
      </c>
      <c r="CD59" s="24">
        <f t="shared" si="40"/>
        <v>1.3701532593743009E-3</v>
      </c>
      <c r="CE59" s="24">
        <f t="shared" si="40"/>
        <v>8.3855613286315858E-4</v>
      </c>
      <c r="CF59" s="24">
        <f t="shared" si="14"/>
        <v>3.4458895119214461E-2</v>
      </c>
    </row>
    <row r="60" spans="1:84" x14ac:dyDescent="0.25">
      <c r="A60" s="31">
        <f>+[1]PAT!A61</f>
        <v>44378</v>
      </c>
      <c r="B60" s="17">
        <f>+[1]PAT!B61</f>
        <v>494.12490000000003</v>
      </c>
      <c r="C60" s="17">
        <f>+[1]PAT!C61</f>
        <v>497.2645</v>
      </c>
      <c r="D60" s="17">
        <f>+[1]PAT!D61</f>
        <v>418.8005</v>
      </c>
      <c r="E60" s="17">
        <f>+[1]PAT!E61</f>
        <v>464.64569999999998</v>
      </c>
      <c r="F60" s="17">
        <f>+[1]PAT!F61</f>
        <v>449.6352</v>
      </c>
      <c r="G60" s="17">
        <f>+[1]PAT!G61</f>
        <v>516.70839999999998</v>
      </c>
      <c r="H60" s="17">
        <f>+[1]PAT!H61</f>
        <v>563.10490000000004</v>
      </c>
      <c r="I60" s="17">
        <f>+[1]PAT!I61</f>
        <v>620.34839999999997</v>
      </c>
      <c r="J60" s="17">
        <f>+[1]PAT!J61</f>
        <v>441.5872</v>
      </c>
      <c r="K60" s="17">
        <f>+[1]PAT!K61</f>
        <v>472.56889999999999</v>
      </c>
      <c r="L60" s="17">
        <f>+[1]PAT!L61</f>
        <v>353.95420000000001</v>
      </c>
      <c r="M60" s="17">
        <f>+[1]PAT!M61</f>
        <v>423.51609999999999</v>
      </c>
      <c r="N60" s="17">
        <f>+[1]PAT!N61</f>
        <v>432.3306</v>
      </c>
      <c r="O60" s="18">
        <f>+[1]PAT!R61</f>
        <v>468.02080000000001</v>
      </c>
      <c r="P60" s="19">
        <f>+[1]PAT!S61</f>
        <v>497.16320000000002</v>
      </c>
      <c r="Q60" s="20">
        <f>+[1]PAT!T61</f>
        <v>499.98329999999999</v>
      </c>
      <c r="R60" s="18">
        <f t="shared" si="4"/>
        <v>494.12007445</v>
      </c>
      <c r="S60" s="19">
        <f t="shared" si="5"/>
        <v>477.11276367476245</v>
      </c>
      <c r="T60" s="19">
        <f t="shared" si="6"/>
        <v>467.25220924773754</v>
      </c>
      <c r="U60" s="19">
        <f t="shared" si="7"/>
        <v>474.58970710039631</v>
      </c>
      <c r="V60" s="19"/>
      <c r="W60" s="20">
        <f t="shared" si="8"/>
        <v>512.35765918783613</v>
      </c>
      <c r="X60" s="21"/>
      <c r="Y60" s="41">
        <f t="shared" si="43"/>
        <v>3.3494321087429668E-2</v>
      </c>
      <c r="Z60" s="24">
        <f t="shared" si="43"/>
        <v>4.1000512058924965E-2</v>
      </c>
      <c r="AA60" s="24">
        <f t="shared" si="43"/>
        <v>2.6394079468001097E-2</v>
      </c>
      <c r="AB60" s="24">
        <f t="shared" si="43"/>
        <v>3.6563027251609093E-2</v>
      </c>
      <c r="AC60" s="24">
        <f t="shared" si="43"/>
        <v>2.9603358955382353E-2</v>
      </c>
      <c r="AD60" s="24">
        <f t="shared" si="43"/>
        <v>2.9512682007291957E-2</v>
      </c>
      <c r="AE60" s="24">
        <f t="shared" si="43"/>
        <v>3.8662975150513645E-2</v>
      </c>
      <c r="AF60" s="24">
        <f t="shared" si="43"/>
        <v>2.4450975596585156E-2</v>
      </c>
      <c r="AG60" s="24">
        <f t="shared" si="43"/>
        <v>1.5786207572299205E-3</v>
      </c>
      <c r="AH60" s="24">
        <f t="shared" si="43"/>
        <v>3.5972489459283663E-2</v>
      </c>
      <c r="AI60" s="24">
        <f t="shared" si="43"/>
        <v>2.5250197762753723E-2</v>
      </c>
      <c r="AJ60" s="24">
        <f t="shared" si="43"/>
        <v>4.9455864810443506E-2</v>
      </c>
      <c r="AK60" s="24">
        <f t="shared" si="43"/>
        <v>2.8415856893086122E-2</v>
      </c>
      <c r="AL60" s="24">
        <f t="shared" si="43"/>
        <v>4.6677505708388134E-2</v>
      </c>
      <c r="AM60" s="24">
        <f t="shared" si="43"/>
        <v>3.7542969813028071E-2</v>
      </c>
      <c r="AN60" s="24">
        <f t="shared" si="43"/>
        <v>1.284553873230454E-2</v>
      </c>
      <c r="AO60" s="24">
        <f t="shared" si="45"/>
        <v>3.3494537144273417E-2</v>
      </c>
      <c r="AP60" s="24">
        <f t="shared" si="45"/>
        <v>3.7679431479188619E-2</v>
      </c>
      <c r="AQ60" s="24">
        <f t="shared" si="45"/>
        <v>3.5961491766183462E-2</v>
      </c>
      <c r="AR60" s="24">
        <f t="shared" si="39"/>
        <v>3.3971018495348781E-2</v>
      </c>
      <c r="AS60" s="24" t="e">
        <f t="shared" si="39"/>
        <v>#DIV/0!</v>
      </c>
      <c r="AT60" s="24">
        <f t="shared" si="39"/>
        <v>2.96253333110712E-2</v>
      </c>
      <c r="AU60" s="21"/>
      <c r="AV60" s="24">
        <f t="shared" si="44"/>
        <v>0.50587646218234128</v>
      </c>
      <c r="AW60" s="24">
        <f t="shared" si="44"/>
        <v>0.53520858469164589</v>
      </c>
      <c r="AX60" s="24">
        <f t="shared" si="44"/>
        <v>0.48395992887772632</v>
      </c>
      <c r="AY60" s="24">
        <f t="shared" si="44"/>
        <v>0.62192114873501914</v>
      </c>
      <c r="AZ60" s="24">
        <f t="shared" si="44"/>
        <v>0.2904839710961109</v>
      </c>
      <c r="BA60" s="24">
        <f t="shared" si="44"/>
        <v>0.50156387354753584</v>
      </c>
      <c r="BB60" s="24">
        <f t="shared" si="44"/>
        <v>0.52262241374788188</v>
      </c>
      <c r="BC60" s="24">
        <f t="shared" si="44"/>
        <v>0.67883335732897154</v>
      </c>
      <c r="BD60" s="24">
        <f t="shared" si="42"/>
        <v>0.33814789629538033</v>
      </c>
      <c r="BE60" s="24">
        <f t="shared" si="42"/>
        <v>0.41882288796596279</v>
      </c>
      <c r="BF60" s="24">
        <f t="shared" si="42"/>
        <v>0.31922032190159277</v>
      </c>
      <c r="BG60" s="24">
        <f t="shared" si="42"/>
        <v>0.46432119105121128</v>
      </c>
      <c r="BH60" s="24">
        <f t="shared" si="42"/>
        <v>0.29441849602989256</v>
      </c>
      <c r="BI60" s="24">
        <f t="shared" si="42"/>
        <v>0.59080149719038855</v>
      </c>
      <c r="BJ60" s="24">
        <f t="shared" si="42"/>
        <v>0.52576359041324805</v>
      </c>
      <c r="BK60" s="24">
        <f t="shared" si="42"/>
        <v>0.40128709716204658</v>
      </c>
      <c r="BL60" s="24">
        <f t="shared" si="46"/>
        <v>0.50585892204957084</v>
      </c>
      <c r="BM60" s="24">
        <f t="shared" si="46"/>
        <v>0.51292353832181026</v>
      </c>
      <c r="BN60" s="24">
        <f t="shared" si="46"/>
        <v>0.49757006656257774</v>
      </c>
      <c r="BO60" s="24">
        <f t="shared" si="46"/>
        <v>0.50267824506103675</v>
      </c>
      <c r="BP60" s="24" t="e">
        <f t="shared" si="46"/>
        <v>#DIV/0!</v>
      </c>
      <c r="BQ60" s="24">
        <f t="shared" si="46"/>
        <v>0.53796443853100162</v>
      </c>
      <c r="BR60" s="21"/>
      <c r="BS60" s="35">
        <f t="shared" si="11"/>
        <v>44378</v>
      </c>
      <c r="BT60" s="24">
        <f t="shared" si="41"/>
        <v>1.1236290429689016E-2</v>
      </c>
      <c r="BU60" s="24">
        <f t="shared" si="40"/>
        <v>7.8838612547842124E-4</v>
      </c>
      <c r="BV60" s="24">
        <f t="shared" si="40"/>
        <v>4.3946848314899249E-3</v>
      </c>
      <c r="BW60" s="24">
        <f t="shared" si="40"/>
        <v>2.7201990165879914E-3</v>
      </c>
      <c r="BX60" s="24">
        <f t="shared" si="40"/>
        <v>2.029248130506959E-3</v>
      </c>
      <c r="BY60" s="24">
        <f t="shared" si="40"/>
        <v>2.1701336447255267E-3</v>
      </c>
      <c r="BZ60" s="24">
        <f t="shared" si="40"/>
        <v>4.1558948352777613E-3</v>
      </c>
      <c r="CA60" s="24">
        <f t="shared" si="40"/>
        <v>4.6437761615556195E-5</v>
      </c>
      <c r="CB60" s="24">
        <f t="shared" si="40"/>
        <v>2.6667345170336004E-3</v>
      </c>
      <c r="CC60" s="24">
        <f t="shared" si="40"/>
        <v>3.8106550174865384E-4</v>
      </c>
      <c r="CD60" s="24">
        <f t="shared" si="40"/>
        <v>2.1205993002878626E-3</v>
      </c>
      <c r="CE60" s="24">
        <f t="shared" si="40"/>
        <v>7.8452894506274664E-4</v>
      </c>
      <c r="CF60" s="24">
        <f t="shared" si="14"/>
        <v>3.3494203039504025E-2</v>
      </c>
    </row>
    <row r="61" spans="1:84" x14ac:dyDescent="0.25">
      <c r="A61" s="31">
        <f>+[1]PAT!A62</f>
        <v>44409</v>
      </c>
      <c r="B61" s="17">
        <f>+[1]PAT!B62</f>
        <v>510.95370000000003</v>
      </c>
      <c r="C61" s="17">
        <f>+[1]PAT!C62</f>
        <v>514.16300000000001</v>
      </c>
      <c r="D61" s="17">
        <f>+[1]PAT!D62</f>
        <v>425.69959999999998</v>
      </c>
      <c r="E61" s="17">
        <f>+[1]PAT!E62</f>
        <v>478.51249999999999</v>
      </c>
      <c r="F61" s="17">
        <f>+[1]PAT!F62</f>
        <v>466.70740000000001</v>
      </c>
      <c r="G61" s="17">
        <f>+[1]PAT!G62</f>
        <v>535.60090000000002</v>
      </c>
      <c r="H61" s="17">
        <f>+[1]PAT!H62</f>
        <v>585.42989999999998</v>
      </c>
      <c r="I61" s="17">
        <f>+[1]PAT!I62</f>
        <v>645.6069</v>
      </c>
      <c r="J61" s="17">
        <f>+[1]PAT!J62</f>
        <v>442.5804</v>
      </c>
      <c r="K61" s="17">
        <f>+[1]PAT!K62</f>
        <v>488.73009999999999</v>
      </c>
      <c r="L61" s="17">
        <f>+[1]PAT!L62</f>
        <v>359.84010000000001</v>
      </c>
      <c r="M61" s="17">
        <f>+[1]PAT!M62</f>
        <v>439.41460000000001</v>
      </c>
      <c r="N61" s="17">
        <f>+[1]PAT!N62</f>
        <v>448.4538</v>
      </c>
      <c r="O61" s="18">
        <f>+[1]PAT!R62</f>
        <v>479.26089999999999</v>
      </c>
      <c r="P61" s="19">
        <f>+[1]PAT!S62</f>
        <v>516.70280000000002</v>
      </c>
      <c r="Q61" s="20">
        <f>+[1]PAT!T62</f>
        <v>511.10680000000002</v>
      </c>
      <c r="R61" s="18">
        <f t="shared" si="4"/>
        <v>510.94856143999993</v>
      </c>
      <c r="S61" s="19">
        <f t="shared" si="5"/>
        <v>492.89424969075276</v>
      </c>
      <c r="T61" s="19">
        <f t="shared" si="6"/>
        <v>483.04638354072392</v>
      </c>
      <c r="U61" s="19">
        <f t="shared" si="7"/>
        <v>490.36637892998675</v>
      </c>
      <c r="V61" s="19"/>
      <c r="W61" s="20">
        <f t="shared" si="8"/>
        <v>529.83708218060451</v>
      </c>
      <c r="X61" s="21"/>
      <c r="Y61" s="41">
        <f t="shared" si="43"/>
        <v>3.4057785794644246E-2</v>
      </c>
      <c r="Z61" s="24">
        <f t="shared" si="43"/>
        <v>3.3982920558374818E-2</v>
      </c>
      <c r="AA61" s="24">
        <f t="shared" si="43"/>
        <v>1.6473476034531975E-2</v>
      </c>
      <c r="AB61" s="24">
        <f t="shared" si="43"/>
        <v>2.984381432992933E-2</v>
      </c>
      <c r="AC61" s="24">
        <f t="shared" si="43"/>
        <v>3.7969002426856191E-2</v>
      </c>
      <c r="AD61" s="24">
        <f t="shared" si="43"/>
        <v>3.6563175671229686E-2</v>
      </c>
      <c r="AE61" s="24">
        <f t="shared" si="43"/>
        <v>3.9646254188162589E-2</v>
      </c>
      <c r="AF61" s="24">
        <f t="shared" si="43"/>
        <v>4.0716636006476348E-2</v>
      </c>
      <c r="AG61" s="24">
        <f t="shared" si="43"/>
        <v>2.249159395924627E-3</v>
      </c>
      <c r="AH61" s="24">
        <f t="shared" si="43"/>
        <v>3.419861103851729E-2</v>
      </c>
      <c r="AI61" s="24">
        <f t="shared" si="43"/>
        <v>1.66289875921799E-2</v>
      </c>
      <c r="AJ61" s="24">
        <f t="shared" si="43"/>
        <v>3.7539304881207602E-2</v>
      </c>
      <c r="AK61" s="24">
        <f t="shared" si="43"/>
        <v>3.7293682195986166E-2</v>
      </c>
      <c r="AL61" s="24">
        <f t="shared" si="43"/>
        <v>2.4016240303849745E-2</v>
      </c>
      <c r="AM61" s="24">
        <f t="shared" si="43"/>
        <v>3.9302184876113033E-2</v>
      </c>
      <c r="AN61" s="24">
        <f t="shared" si="43"/>
        <v>2.2247743074618853E-2</v>
      </c>
      <c r="AO61" s="24">
        <f t="shared" si="45"/>
        <v>3.4057484931636406E-2</v>
      </c>
      <c r="AP61" s="24">
        <f t="shared" si="45"/>
        <v>3.3077056866892329E-2</v>
      </c>
      <c r="AQ61" s="24">
        <f t="shared" si="45"/>
        <v>3.3802246368004329E-2</v>
      </c>
      <c r="AR61" s="24">
        <f t="shared" si="39"/>
        <v>3.3242760206455557E-2</v>
      </c>
      <c r="AS61" s="24" t="e">
        <f t="shared" si="39"/>
        <v>#DIV/0!</v>
      </c>
      <c r="AT61" s="24">
        <f t="shared" si="39"/>
        <v>3.4115666428166325E-2</v>
      </c>
      <c r="AU61" s="21"/>
      <c r="AV61" s="24">
        <f t="shared" si="44"/>
        <v>0.51315229140445706</v>
      </c>
      <c r="AW61" s="24">
        <f t="shared" si="44"/>
        <v>0.53404744372666091</v>
      </c>
      <c r="AX61" s="24">
        <f t="shared" si="44"/>
        <v>0.49245271178246419</v>
      </c>
      <c r="AY61" s="24">
        <f t="shared" si="44"/>
        <v>0.63146354652157877</v>
      </c>
      <c r="AZ61" s="24">
        <f t="shared" si="44"/>
        <v>0.32097106674859743</v>
      </c>
      <c r="BA61" s="24">
        <f t="shared" si="44"/>
        <v>0.48965144551016593</v>
      </c>
      <c r="BB61" s="24">
        <f t="shared" si="44"/>
        <v>0.54933673566605878</v>
      </c>
      <c r="BC61" s="24">
        <f t="shared" si="44"/>
        <v>0.68859047096942283</v>
      </c>
      <c r="BD61" s="24">
        <f t="shared" si="42"/>
        <v>0.34144296675098795</v>
      </c>
      <c r="BE61" s="24">
        <f t="shared" si="42"/>
        <v>0.39392597160239706</v>
      </c>
      <c r="BF61" s="24">
        <f t="shared" si="42"/>
        <v>0.34121310723850096</v>
      </c>
      <c r="BG61" s="24">
        <f t="shared" si="42"/>
        <v>0.49251035364934515</v>
      </c>
      <c r="BH61" s="24">
        <f t="shared" si="42"/>
        <v>0.31390930191267485</v>
      </c>
      <c r="BI61" s="24">
        <f t="shared" si="42"/>
        <v>0.57697209160148599</v>
      </c>
      <c r="BJ61" s="24">
        <f t="shared" si="42"/>
        <v>0.53232379039157851</v>
      </c>
      <c r="BK61" s="24">
        <f t="shared" si="42"/>
        <v>0.41925619857659746</v>
      </c>
      <c r="BL61" s="24">
        <f t="shared" si="46"/>
        <v>0.51313439776671332</v>
      </c>
      <c r="BM61" s="24">
        <f t="shared" si="46"/>
        <v>0.51277027327219127</v>
      </c>
      <c r="BN61" s="24">
        <f t="shared" si="46"/>
        <v>0.49739948601982964</v>
      </c>
      <c r="BO61" s="24">
        <f t="shared" si="46"/>
        <v>0.4981372673974378</v>
      </c>
      <c r="BP61" s="24" t="e">
        <f t="shared" si="46"/>
        <v>#DIV/0!</v>
      </c>
      <c r="BQ61" s="24">
        <f t="shared" si="46"/>
        <v>0.54240313914940996</v>
      </c>
      <c r="BR61" s="21"/>
      <c r="BS61" s="35">
        <f t="shared" si="11"/>
        <v>44409</v>
      </c>
      <c r="BT61" s="24">
        <f t="shared" si="41"/>
        <v>9.3807427029077139E-3</v>
      </c>
      <c r="BU61" s="24">
        <f t="shared" si="40"/>
        <v>4.8867907688926254E-4</v>
      </c>
      <c r="BV61" s="24">
        <f t="shared" si="40"/>
        <v>3.5977214667789492E-3</v>
      </c>
      <c r="BW61" s="24">
        <f t="shared" si="40"/>
        <v>3.4757676045064734E-3</v>
      </c>
      <c r="BX61" s="24">
        <f t="shared" si="40"/>
        <v>2.5043440433785112E-3</v>
      </c>
      <c r="BY61" s="24">
        <f t="shared" si="40"/>
        <v>2.2364537791963058E-3</v>
      </c>
      <c r="BZ61" s="24">
        <f t="shared" si="40"/>
        <v>6.8599876266102026E-3</v>
      </c>
      <c r="CA61" s="24">
        <f t="shared" si="40"/>
        <v>6.4119577863815501E-5</v>
      </c>
      <c r="CB61" s="24">
        <f t="shared" si="40"/>
        <v>2.5413113971791356E-3</v>
      </c>
      <c r="CC61" s="24">
        <f t="shared" si="40"/>
        <v>2.4895590163539588E-4</v>
      </c>
      <c r="CD61" s="24">
        <f t="shared" si="40"/>
        <v>1.634493222260203E-3</v>
      </c>
      <c r="CE61" s="24">
        <f t="shared" si="40"/>
        <v>1.0245759321175676E-3</v>
      </c>
      <c r="CF61" s="24">
        <f t="shared" si="14"/>
        <v>3.4057152331323538E-2</v>
      </c>
    </row>
    <row r="62" spans="1:84" x14ac:dyDescent="0.25">
      <c r="A62" s="31">
        <f>+[1]PAT!A63</f>
        <v>44440</v>
      </c>
      <c r="B62" s="17">
        <f>+[1]PAT!B63</f>
        <v>530.08590000000004</v>
      </c>
      <c r="C62" s="17">
        <f>+[1]PAT!C63</f>
        <v>531.32150000000001</v>
      </c>
      <c r="D62" s="17">
        <f>+[1]PAT!D63</f>
        <v>450.3691</v>
      </c>
      <c r="E62" s="17">
        <f>+[1]PAT!E63</f>
        <v>502.83780000000002</v>
      </c>
      <c r="F62" s="17">
        <f>+[1]PAT!F63</f>
        <v>481.1277</v>
      </c>
      <c r="G62" s="17">
        <f>+[1]PAT!G63</f>
        <v>553.30790000000002</v>
      </c>
      <c r="H62" s="17">
        <f>+[1]PAT!H63</f>
        <v>606.02809999999999</v>
      </c>
      <c r="I62" s="17">
        <f>+[1]PAT!I63</f>
        <v>664.21939999999995</v>
      </c>
      <c r="J62" s="17">
        <f>+[1]PAT!J63</f>
        <v>458.7509</v>
      </c>
      <c r="K62" s="17">
        <f>+[1]PAT!K63</f>
        <v>516.44929999999999</v>
      </c>
      <c r="L62" s="17">
        <f>+[1]PAT!L63</f>
        <v>364.65390000000002</v>
      </c>
      <c r="M62" s="17">
        <f>+[1]PAT!M63</f>
        <v>459.63780000000003</v>
      </c>
      <c r="N62" s="17">
        <f>+[1]PAT!N63</f>
        <v>464.94220000000001</v>
      </c>
      <c r="O62" s="18">
        <f>+[1]PAT!R63</f>
        <v>504.63709999999998</v>
      </c>
      <c r="P62" s="19">
        <f>+[1]PAT!S63</f>
        <v>536.96</v>
      </c>
      <c r="Q62" s="20">
        <f>+[1]PAT!T63</f>
        <v>522.5829</v>
      </c>
      <c r="R62" s="18">
        <f t="shared" si="4"/>
        <v>530.08027656000002</v>
      </c>
      <c r="S62" s="19">
        <f t="shared" si="5"/>
        <v>513.33048014783537</v>
      </c>
      <c r="T62" s="19">
        <f t="shared" si="6"/>
        <v>505.60624813348414</v>
      </c>
      <c r="U62" s="19">
        <f t="shared" si="7"/>
        <v>513.31825990752975</v>
      </c>
      <c r="V62" s="19"/>
      <c r="W62" s="20">
        <f t="shared" si="8"/>
        <v>550.38906684591132</v>
      </c>
      <c r="X62" s="21"/>
      <c r="Y62" s="41">
        <f t="shared" si="43"/>
        <v>3.7444097185322267E-2</v>
      </c>
      <c r="Z62" s="24">
        <f t="shared" si="43"/>
        <v>3.3371712861485658E-2</v>
      </c>
      <c r="AA62" s="24">
        <f t="shared" si="43"/>
        <v>5.7950489030292873E-2</v>
      </c>
      <c r="AB62" s="24">
        <f t="shared" si="43"/>
        <v>5.0835244638332444E-2</v>
      </c>
      <c r="AC62" s="24">
        <f t="shared" si="43"/>
        <v>3.0897945907864433E-2</v>
      </c>
      <c r="AD62" s="24">
        <f t="shared" si="43"/>
        <v>3.3060063939399642E-2</v>
      </c>
      <c r="AE62" s="24">
        <f t="shared" si="43"/>
        <v>3.5184742016080905E-2</v>
      </c>
      <c r="AF62" s="24">
        <f t="shared" si="43"/>
        <v>2.8829462634305747E-2</v>
      </c>
      <c r="AG62" s="24">
        <f t="shared" si="43"/>
        <v>3.6536864262402879E-2</v>
      </c>
      <c r="AH62" s="24">
        <f t="shared" si="43"/>
        <v>5.6716784990324953E-2</v>
      </c>
      <c r="AI62" s="24">
        <f t="shared" si="43"/>
        <v>1.3377608554466347E-2</v>
      </c>
      <c r="AJ62" s="24">
        <f t="shared" si="43"/>
        <v>4.6023049757563772E-2</v>
      </c>
      <c r="AK62" s="24">
        <f t="shared" si="43"/>
        <v>3.6767221060452604E-2</v>
      </c>
      <c r="AL62" s="24">
        <f t="shared" si="43"/>
        <v>5.2948613166648784E-2</v>
      </c>
      <c r="AM62" s="24">
        <f t="shared" si="43"/>
        <v>3.920474206836122E-2</v>
      </c>
      <c r="AN62" s="24">
        <f t="shared" si="43"/>
        <v>2.245342852022314E-2</v>
      </c>
      <c r="AO62" s="24">
        <f t="shared" si="45"/>
        <v>3.744352477690005E-2</v>
      </c>
      <c r="AP62" s="24">
        <f t="shared" si="45"/>
        <v>4.1461693801265742E-2</v>
      </c>
      <c r="AQ62" s="24">
        <f t="shared" si="45"/>
        <v>4.6703309167531071E-2</v>
      </c>
      <c r="AR62" s="24">
        <f t="shared" si="39"/>
        <v>4.6805576327695109E-2</v>
      </c>
      <c r="AS62" s="24" t="e">
        <f t="shared" si="39"/>
        <v>#DIV/0!</v>
      </c>
      <c r="AT62" s="24">
        <f t="shared" si="39"/>
        <v>3.8789253067608609E-2</v>
      </c>
      <c r="AU62" s="21"/>
      <c r="AV62" s="24">
        <f t="shared" si="44"/>
        <v>0.53493214527602739</v>
      </c>
      <c r="AW62" s="24">
        <f t="shared" si="44"/>
        <v>0.54490076892993855</v>
      </c>
      <c r="AX62" s="24">
        <f t="shared" si="44"/>
        <v>0.51639172324625715</v>
      </c>
      <c r="AY62" s="24">
        <f t="shared" si="44"/>
        <v>0.66478327660870606</v>
      </c>
      <c r="AZ62" s="24">
        <f t="shared" si="44"/>
        <v>0.34193122098948558</v>
      </c>
      <c r="BA62" s="24">
        <f t="shared" si="44"/>
        <v>0.51133498713758407</v>
      </c>
      <c r="BB62" s="24">
        <f t="shared" si="44"/>
        <v>0.54098930486042596</v>
      </c>
      <c r="BC62" s="24">
        <f t="shared" si="44"/>
        <v>0.67539332253431517</v>
      </c>
      <c r="BD62" s="24">
        <f t="shared" si="42"/>
        <v>0.38501625183184074</v>
      </c>
      <c r="BE62" s="24">
        <f t="shared" si="42"/>
        <v>0.47583929632847166</v>
      </c>
      <c r="BF62" s="24">
        <f t="shared" si="42"/>
        <v>0.36861236613338955</v>
      </c>
      <c r="BG62" s="24">
        <f t="shared" si="42"/>
        <v>0.55316097682952803</v>
      </c>
      <c r="BH62" s="24">
        <f t="shared" si="42"/>
        <v>0.34982844886301279</v>
      </c>
      <c r="BI62" s="24">
        <f t="shared" si="42"/>
        <v>0.59354639054805314</v>
      </c>
      <c r="BJ62" s="24">
        <f t="shared" si="42"/>
        <v>0.56205772945995602</v>
      </c>
      <c r="BK62" s="24">
        <f t="shared" si="42"/>
        <v>0.41833863848062891</v>
      </c>
      <c r="BL62" s="24">
        <f t="shared" si="46"/>
        <v>0.53491723382364564</v>
      </c>
      <c r="BM62" s="24">
        <f t="shared" si="46"/>
        <v>0.54343762156207354</v>
      </c>
      <c r="BN62" s="24">
        <f t="shared" si="46"/>
        <v>0.54467411757646733</v>
      </c>
      <c r="BO62" s="24">
        <f t="shared" si="46"/>
        <v>0.54340720129586839</v>
      </c>
      <c r="BP62" s="24" t="e">
        <f t="shared" si="46"/>
        <v>#DIV/0!</v>
      </c>
      <c r="BQ62" s="24">
        <f t="shared" si="46"/>
        <v>0.56624587412250182</v>
      </c>
      <c r="BR62" s="21"/>
      <c r="BS62" s="35">
        <f t="shared" si="11"/>
        <v>44440</v>
      </c>
      <c r="BT62" s="24">
        <f t="shared" si="41"/>
        <v>9.2113562344298509E-3</v>
      </c>
      <c r="BU62" s="24">
        <f t="shared" si="40"/>
        <v>1.6898448920127226E-3</v>
      </c>
      <c r="BV62" s="24">
        <f t="shared" si="40"/>
        <v>6.1032994966080164E-3</v>
      </c>
      <c r="BW62" s="24">
        <f t="shared" si="40"/>
        <v>2.839165623030031E-3</v>
      </c>
      <c r="BX62" s="24">
        <f t="shared" si="40"/>
        <v>2.2698896201358357E-3</v>
      </c>
      <c r="BY62" s="24">
        <f t="shared" si="40"/>
        <v>1.995505463606587E-3</v>
      </c>
      <c r="BZ62" s="24">
        <f t="shared" si="40"/>
        <v>4.8885006606273597E-3</v>
      </c>
      <c r="CA62" s="24">
        <f t="shared" si="40"/>
        <v>1.0095610424193035E-3</v>
      </c>
      <c r="CB62" s="24">
        <f t="shared" si="40"/>
        <v>4.2152191871787995E-3</v>
      </c>
      <c r="CC62" s="24">
        <f t="shared" si="40"/>
        <v>1.9690320277551622E-4</v>
      </c>
      <c r="CD62" s="24">
        <f t="shared" si="40"/>
        <v>2.0106294562501474E-3</v>
      </c>
      <c r="CE62" s="24">
        <f t="shared" si="40"/>
        <v>1.0132733357249401E-3</v>
      </c>
      <c r="CF62" s="24">
        <f t="shared" si="14"/>
        <v>3.7443148214799118E-2</v>
      </c>
    </row>
    <row r="63" spans="1:84" x14ac:dyDescent="0.25">
      <c r="A63" s="31">
        <f>+[1]PAT!A64</f>
        <v>44470</v>
      </c>
      <c r="B63" s="17">
        <f>+[1]PAT!B64</f>
        <v>545.27859999999998</v>
      </c>
      <c r="C63" s="17">
        <f>+[1]PAT!C64</f>
        <v>546.90309999999999</v>
      </c>
      <c r="D63" s="17">
        <f>+[1]PAT!D64</f>
        <v>459.678</v>
      </c>
      <c r="E63" s="17">
        <f>+[1]PAT!E64</f>
        <v>522.5806</v>
      </c>
      <c r="F63" s="17">
        <f>+[1]PAT!F64</f>
        <v>490.54719999999998</v>
      </c>
      <c r="G63" s="17">
        <f>+[1]PAT!G64</f>
        <v>572.47289999999998</v>
      </c>
      <c r="H63" s="17">
        <f>+[1]PAT!H64</f>
        <v>629.15800000000002</v>
      </c>
      <c r="I63" s="17">
        <f>+[1]PAT!I64</f>
        <v>684.69320000000005</v>
      </c>
      <c r="J63" s="17">
        <f>+[1]PAT!J64</f>
        <v>459.46129999999999</v>
      </c>
      <c r="K63" s="17">
        <f>+[1]PAT!K64</f>
        <v>524.87390000000005</v>
      </c>
      <c r="L63" s="17">
        <f>+[1]PAT!L64</f>
        <v>368.67939999999999</v>
      </c>
      <c r="M63" s="17">
        <f>+[1]PAT!M64</f>
        <v>474.95639999999997</v>
      </c>
      <c r="N63" s="17">
        <f>+[1]PAT!N64</f>
        <v>478.50810000000001</v>
      </c>
      <c r="O63" s="18">
        <f>+[1]PAT!R64</f>
        <v>527.94659999999999</v>
      </c>
      <c r="P63" s="19">
        <f>+[1]PAT!S64</f>
        <v>553.74379999999996</v>
      </c>
      <c r="Q63" s="20">
        <f>+[1]PAT!T64</f>
        <v>527.38890000000004</v>
      </c>
      <c r="R63" s="18">
        <f t="shared" si="4"/>
        <v>545.27211138000007</v>
      </c>
      <c r="S63" s="19">
        <f t="shared" si="5"/>
        <v>528.78518583496748</v>
      </c>
      <c r="T63" s="19">
        <f t="shared" si="6"/>
        <v>521.57084095022617</v>
      </c>
      <c r="U63" s="19">
        <f t="shared" si="7"/>
        <v>529.391229326288</v>
      </c>
      <c r="V63" s="19"/>
      <c r="W63" s="20">
        <f t="shared" si="8"/>
        <v>566.82927426293338</v>
      </c>
      <c r="X63" s="21"/>
      <c r="Y63" s="41">
        <f t="shared" si="43"/>
        <v>2.8660826481141877E-2</v>
      </c>
      <c r="Z63" s="24">
        <f t="shared" si="43"/>
        <v>2.932612363700704E-2</v>
      </c>
      <c r="AA63" s="24">
        <f t="shared" si="43"/>
        <v>2.0669490868711948E-2</v>
      </c>
      <c r="AB63" s="24">
        <f t="shared" si="43"/>
        <v>3.9262760277767539E-2</v>
      </c>
      <c r="AC63" s="24">
        <f t="shared" si="43"/>
        <v>1.9577962358018342E-2</v>
      </c>
      <c r="AD63" s="24">
        <f t="shared" si="43"/>
        <v>3.4637134224904331E-2</v>
      </c>
      <c r="AE63" s="24">
        <f t="shared" si="43"/>
        <v>3.8166382053901549E-2</v>
      </c>
      <c r="AF63" s="24">
        <f t="shared" si="43"/>
        <v>3.0823851275648018E-2</v>
      </c>
      <c r="AG63" s="24">
        <f t="shared" si="43"/>
        <v>1.548552820277882E-3</v>
      </c>
      <c r="AH63" s="24">
        <f t="shared" si="43"/>
        <v>1.6312540262906738E-2</v>
      </c>
      <c r="AI63" s="24">
        <f t="shared" si="43"/>
        <v>1.1039234737376891E-2</v>
      </c>
      <c r="AJ63" s="24">
        <f t="shared" si="43"/>
        <v>3.3327546167873701E-2</v>
      </c>
      <c r="AK63" s="24">
        <f t="shared" si="43"/>
        <v>2.9177605302336485E-2</v>
      </c>
      <c r="AL63" s="24">
        <f t="shared" si="43"/>
        <v>4.6190618961626129E-2</v>
      </c>
      <c r="AM63" s="24">
        <f t="shared" si="43"/>
        <v>3.1257076877234669E-2</v>
      </c>
      <c r="AN63" s="24">
        <f t="shared" si="43"/>
        <v>9.1966269849244053E-3</v>
      </c>
      <c r="AO63" s="24">
        <f t="shared" si="45"/>
        <v>2.8659498366150782E-2</v>
      </c>
      <c r="AP63" s="24">
        <f t="shared" si="45"/>
        <v>3.0106736858254157E-2</v>
      </c>
      <c r="AQ63" s="24">
        <f t="shared" si="45"/>
        <v>3.1575149388832768E-2</v>
      </c>
      <c r="AR63" s="24">
        <f t="shared" si="39"/>
        <v>3.1311898824042839E-2</v>
      </c>
      <c r="AS63" s="24" t="e">
        <f t="shared" si="39"/>
        <v>#DIV/0!</v>
      </c>
      <c r="AT63" s="24">
        <f t="shared" si="39"/>
        <v>2.9870156235543011E-2</v>
      </c>
      <c r="AU63" s="21"/>
      <c r="AV63" s="24">
        <f t="shared" si="44"/>
        <v>0.52608809061619088</v>
      </c>
      <c r="AW63" s="24">
        <f t="shared" si="44"/>
        <v>0.5184105893337605</v>
      </c>
      <c r="AX63" s="24">
        <f t="shared" si="44"/>
        <v>0.53842292222643917</v>
      </c>
      <c r="AY63" s="24">
        <f t="shared" si="44"/>
        <v>0.65633641929624331</v>
      </c>
      <c r="AZ63" s="24">
        <f t="shared" si="44"/>
        <v>0.33320722759802268</v>
      </c>
      <c r="BA63" s="24">
        <f t="shared" si="44"/>
        <v>0.50368505644536188</v>
      </c>
      <c r="BB63" s="24">
        <f t="shared" si="44"/>
        <v>0.5449867456728521</v>
      </c>
      <c r="BC63" s="24">
        <f t="shared" si="44"/>
        <v>0.67194938243236746</v>
      </c>
      <c r="BD63" s="24">
        <f t="shared" si="42"/>
        <v>0.38281416000582658</v>
      </c>
      <c r="BE63" s="24">
        <f t="shared" si="42"/>
        <v>0.45588657888196571</v>
      </c>
      <c r="BF63" s="24">
        <f t="shared" si="42"/>
        <v>0.38492618761144914</v>
      </c>
      <c r="BG63" s="24">
        <f t="shared" si="42"/>
        <v>0.5713593307445981</v>
      </c>
      <c r="BH63" s="24">
        <f t="shared" si="42"/>
        <v>0.36540423841694558</v>
      </c>
      <c r="BI63" s="24">
        <f t="shared" si="42"/>
        <v>0.55361987374973198</v>
      </c>
      <c r="BJ63" s="24">
        <f t="shared" si="42"/>
        <v>0.56069941536884071</v>
      </c>
      <c r="BK63" s="24">
        <f t="shared" si="42"/>
        <v>0.40058728174120506</v>
      </c>
      <c r="BL63" s="24">
        <f t="shared" si="46"/>
        <v>0.52607142592846468</v>
      </c>
      <c r="BM63" s="24">
        <f t="shared" si="46"/>
        <v>0.53063145025381542</v>
      </c>
      <c r="BN63" s="24">
        <f t="shared" si="46"/>
        <v>0.54003319444460329</v>
      </c>
      <c r="BO63" s="24">
        <f t="shared" si="46"/>
        <v>0.53542590991947381</v>
      </c>
      <c r="BP63" s="24" t="e">
        <f t="shared" si="46"/>
        <v>#DIV/0!</v>
      </c>
      <c r="BQ63" s="24">
        <f t="shared" si="46"/>
        <v>0.56220841960993462</v>
      </c>
      <c r="BR63" s="21"/>
      <c r="BS63" s="35">
        <f t="shared" si="11"/>
        <v>44470</v>
      </c>
      <c r="BT63" s="24">
        <f t="shared" si="41"/>
        <v>8.0629061818093904E-3</v>
      </c>
      <c r="BU63" s="24">
        <f t="shared" si="40"/>
        <v>6.1463906132949362E-4</v>
      </c>
      <c r="BV63" s="24">
        <f t="shared" si="40"/>
        <v>4.7747486963905256E-3</v>
      </c>
      <c r="BW63" s="24">
        <f t="shared" si="40"/>
        <v>1.7876380035763959E-3</v>
      </c>
      <c r="BX63" s="24">
        <f t="shared" si="40"/>
        <v>2.3681209026687891E-3</v>
      </c>
      <c r="BY63" s="24">
        <f t="shared" si="40"/>
        <v>2.1598953113070936E-3</v>
      </c>
      <c r="BZ63" s="24">
        <f t="shared" si="40"/>
        <v>5.1832805965976708E-3</v>
      </c>
      <c r="CA63" s="24">
        <f t="shared" si="40"/>
        <v>4.2751108829719424E-5</v>
      </c>
      <c r="CB63" s="24">
        <f t="shared" si="40"/>
        <v>1.2348780075078479E-3</v>
      </c>
      <c r="CC63" s="24">
        <f t="shared" si="40"/>
        <v>1.5871569117382534E-4</v>
      </c>
      <c r="CD63" s="24">
        <f t="shared" si="40"/>
        <v>1.4680354259564293E-3</v>
      </c>
      <c r="CE63" s="24">
        <f t="shared" si="40"/>
        <v>8.0358534343207368E-4</v>
      </c>
      <c r="CF63" s="24">
        <f t="shared" si="14"/>
        <v>2.8659194330579257E-2</v>
      </c>
    </row>
    <row r="64" spans="1:84" x14ac:dyDescent="0.25">
      <c r="A64" s="31">
        <f>+[1]PAT!A65</f>
        <v>44501</v>
      </c>
      <c r="B64" s="17">
        <f>+[1]PAT!B65</f>
        <v>557.22360000000003</v>
      </c>
      <c r="C64" s="17">
        <f>+[1]PAT!C65</f>
        <v>556.50800000000004</v>
      </c>
      <c r="D64" s="17">
        <f>+[1]PAT!D65</f>
        <v>463.50959999999998</v>
      </c>
      <c r="E64" s="17">
        <f>+[1]PAT!E65</f>
        <v>537.76260000000002</v>
      </c>
      <c r="F64" s="17">
        <f>+[1]PAT!F65</f>
        <v>499.40519999999998</v>
      </c>
      <c r="G64" s="17">
        <f>+[1]PAT!G65</f>
        <v>590.27020000000005</v>
      </c>
      <c r="H64" s="17">
        <f>+[1]PAT!H65</f>
        <v>650.24980000000005</v>
      </c>
      <c r="I64" s="17">
        <f>+[1]PAT!I65</f>
        <v>705.94880000000001</v>
      </c>
      <c r="J64" s="17">
        <f>+[1]PAT!J65</f>
        <v>460.41840000000002</v>
      </c>
      <c r="K64" s="17">
        <f>+[1]PAT!K65</f>
        <v>530.39049999999997</v>
      </c>
      <c r="L64" s="17">
        <f>+[1]PAT!L65</f>
        <v>370.37650000000002</v>
      </c>
      <c r="M64" s="17">
        <f>+[1]PAT!M65</f>
        <v>484.78250000000003</v>
      </c>
      <c r="N64" s="17">
        <f>+[1]PAT!N65</f>
        <v>487.48469999999998</v>
      </c>
      <c r="O64" s="18">
        <f>+[1]PAT!R65</f>
        <v>543.81809999999996</v>
      </c>
      <c r="P64" s="19">
        <f>+[1]PAT!S65</f>
        <v>567.1807</v>
      </c>
      <c r="Q64" s="20">
        <f>+[1]PAT!T65</f>
        <v>531.86969999999997</v>
      </c>
      <c r="R64" s="18">
        <f t="shared" si="4"/>
        <v>557.21622923999996</v>
      </c>
      <c r="S64" s="19">
        <f t="shared" si="5"/>
        <v>539.48130374113759</v>
      </c>
      <c r="T64" s="19">
        <f t="shared" si="6"/>
        <v>533.79291812782799</v>
      </c>
      <c r="U64" s="19">
        <f t="shared" si="7"/>
        <v>542.01527361294586</v>
      </c>
      <c r="V64" s="19"/>
      <c r="W64" s="20">
        <f t="shared" si="8"/>
        <v>581.26485206749487</v>
      </c>
      <c r="X64" s="21"/>
      <c r="Y64" s="41">
        <f t="shared" si="43"/>
        <v>2.1906232887188404E-2</v>
      </c>
      <c r="Z64" s="24">
        <f t="shared" si="43"/>
        <v>1.7562343310908446E-2</v>
      </c>
      <c r="AA64" s="24">
        <f t="shared" si="43"/>
        <v>8.3353999973894144E-3</v>
      </c>
      <c r="AB64" s="24">
        <f t="shared" si="43"/>
        <v>2.9051977819306796E-2</v>
      </c>
      <c r="AC64" s="24">
        <f t="shared" si="43"/>
        <v>1.8057385711303553E-2</v>
      </c>
      <c r="AD64" s="24">
        <f t="shared" si="43"/>
        <v>3.1088458510437844E-2</v>
      </c>
      <c r="AE64" s="24">
        <f t="shared" si="43"/>
        <v>3.3523852513994923E-2</v>
      </c>
      <c r="AF64" s="24">
        <f t="shared" si="43"/>
        <v>3.1043977068853534E-2</v>
      </c>
      <c r="AG64" s="24">
        <f t="shared" si="43"/>
        <v>2.0830916553800094E-3</v>
      </c>
      <c r="AH64" s="24">
        <f t="shared" si="43"/>
        <v>1.0510334005939148E-2</v>
      </c>
      <c r="AI64" s="24">
        <f t="shared" si="43"/>
        <v>4.6031863998912126E-3</v>
      </c>
      <c r="AJ64" s="24">
        <f t="shared" si="43"/>
        <v>2.068842529545889E-2</v>
      </c>
      <c r="AK64" s="24">
        <f t="shared" si="43"/>
        <v>1.8759557048250608E-2</v>
      </c>
      <c r="AL64" s="24">
        <f t="shared" si="43"/>
        <v>3.0062699523019987E-2</v>
      </c>
      <c r="AM64" s="24">
        <f t="shared" si="43"/>
        <v>2.4265553853605182E-2</v>
      </c>
      <c r="AN64" s="24">
        <f t="shared" si="43"/>
        <v>8.4961970189358915E-3</v>
      </c>
      <c r="AO64" s="24">
        <f t="shared" si="45"/>
        <v>2.190487576885447E-2</v>
      </c>
      <c r="AP64" s="24">
        <f t="shared" si="45"/>
        <v>2.0227718538068817E-2</v>
      </c>
      <c r="AQ64" s="24">
        <f t="shared" si="45"/>
        <v>2.3433206418010277E-2</v>
      </c>
      <c r="AR64" s="24">
        <f t="shared" si="39"/>
        <v>2.3846341962868278E-2</v>
      </c>
      <c r="AS64" s="24" t="e">
        <f t="shared" si="39"/>
        <v>#DIV/0!</v>
      </c>
      <c r="AT64" s="24">
        <f t="shared" si="39"/>
        <v>2.5467241125350482E-2</v>
      </c>
      <c r="AU64" s="21"/>
      <c r="AV64" s="24">
        <f t="shared" si="44"/>
        <v>0.51526842936515904</v>
      </c>
      <c r="AW64" s="24">
        <f t="shared" si="44"/>
        <v>0.49895976650502005</v>
      </c>
      <c r="AX64" s="24">
        <f t="shared" si="44"/>
        <v>0.49559896449260221</v>
      </c>
      <c r="AY64" s="24">
        <f t="shared" si="44"/>
        <v>0.62605952190888137</v>
      </c>
      <c r="AZ64" s="24">
        <f t="shared" si="44"/>
        <v>0.32565730708555662</v>
      </c>
      <c r="BA64" s="24">
        <f t="shared" si="44"/>
        <v>0.49118042122479033</v>
      </c>
      <c r="BB64" s="24">
        <f t="shared" si="44"/>
        <v>0.55274264223031477</v>
      </c>
      <c r="BC64" s="24">
        <f t="shared" si="44"/>
        <v>0.67166418424685603</v>
      </c>
      <c r="BD64" s="24">
        <f t="shared" si="42"/>
        <v>0.38790479064244687</v>
      </c>
      <c r="BE64" s="24">
        <f t="shared" si="42"/>
        <v>0.45244936806093161</v>
      </c>
      <c r="BF64" s="24">
        <f t="shared" si="42"/>
        <v>0.38814596546355551</v>
      </c>
      <c r="BG64" s="24">
        <f t="shared" si="42"/>
        <v>0.56887489680424075</v>
      </c>
      <c r="BH64" s="24">
        <f t="shared" si="42"/>
        <v>0.36693922187171402</v>
      </c>
      <c r="BI64" s="24">
        <f t="shared" si="42"/>
        <v>0.52786433420849677</v>
      </c>
      <c r="BJ64" s="24">
        <f t="shared" si="42"/>
        <v>0.55385246337281835</v>
      </c>
      <c r="BK64" s="24">
        <f t="shared" si="42"/>
        <v>0.38425328046897089</v>
      </c>
      <c r="BL64" s="24">
        <f t="shared" si="46"/>
        <v>0.5152527370803488</v>
      </c>
      <c r="BM64" s="24">
        <f t="shared" si="46"/>
        <v>0.51356122663539105</v>
      </c>
      <c r="BN64" s="24">
        <f t="shared" si="46"/>
        <v>0.52716876084871434</v>
      </c>
      <c r="BO64" s="24">
        <f t="shared" si="46"/>
        <v>0.52110121586622804</v>
      </c>
      <c r="BP64" s="24" t="e">
        <f t="shared" si="46"/>
        <v>#DIV/0!</v>
      </c>
      <c r="BQ64" s="24">
        <f t="shared" si="46"/>
        <v>0.55603561968630788</v>
      </c>
      <c r="BR64" s="21"/>
      <c r="BS64" s="35">
        <f t="shared" si="11"/>
        <v>44501</v>
      </c>
      <c r="BT64" s="24">
        <f t="shared" si="41"/>
        <v>4.831702674559412E-3</v>
      </c>
      <c r="BU64" s="24">
        <f t="shared" si="40"/>
        <v>2.4594033215314027E-4</v>
      </c>
      <c r="BV64" s="24">
        <f t="shared" si="40"/>
        <v>3.5694274449795064E-3</v>
      </c>
      <c r="BW64" s="24">
        <f t="shared" si="40"/>
        <v>1.634237617247404E-3</v>
      </c>
      <c r="BX64" s="24">
        <f t="shared" si="40"/>
        <v>2.1378487070646164E-3</v>
      </c>
      <c r="BY64" s="24">
        <f t="shared" si="40"/>
        <v>1.9146984679024662E-3</v>
      </c>
      <c r="BZ64" s="24">
        <f t="shared" si="40"/>
        <v>5.231273554472878E-3</v>
      </c>
      <c r="CA64" s="24">
        <f t="shared" si="40"/>
        <v>5.5992459634397548E-5</v>
      </c>
      <c r="CB64" s="24">
        <f t="shared" si="40"/>
        <v>7.8609323747529114E-4</v>
      </c>
      <c r="CC64" s="24">
        <f t="shared" si="40"/>
        <v>6.5048197380202926E-5</v>
      </c>
      <c r="CD64" s="24">
        <f t="shared" si="40"/>
        <v>9.1543273475247825E-4</v>
      </c>
      <c r="CE64" s="24">
        <f t="shared" si="40"/>
        <v>5.169196810584513E-4</v>
      </c>
      <c r="CF64" s="24">
        <f t="shared" si="14"/>
        <v>2.1904615108680244E-2</v>
      </c>
    </row>
    <row r="65" spans="1:84" x14ac:dyDescent="0.25">
      <c r="A65" s="31">
        <f>+[1]PAT!A66</f>
        <v>44531</v>
      </c>
      <c r="B65" s="17">
        <f>+[1]PAT!B66</f>
        <v>574.45060000000001</v>
      </c>
      <c r="C65" s="17">
        <f>+[1]PAT!C66</f>
        <v>572.99149999999997</v>
      </c>
      <c r="D65" s="17">
        <f>+[1]PAT!D66</f>
        <v>485.93579999999997</v>
      </c>
      <c r="E65" s="17">
        <f>+[1]PAT!E66</f>
        <v>559.32759999999996</v>
      </c>
      <c r="F65" s="17">
        <f>+[1]PAT!F66</f>
        <v>508.82119999999998</v>
      </c>
      <c r="G65" s="17">
        <f>+[1]PAT!G66</f>
        <v>610.42100000000005</v>
      </c>
      <c r="H65" s="17">
        <f>+[1]PAT!H66</f>
        <v>653.44820000000004</v>
      </c>
      <c r="I65" s="17">
        <f>+[1]PAT!I66</f>
        <v>732.65599999999995</v>
      </c>
      <c r="J65" s="17">
        <f>+[1]PAT!J66</f>
        <v>470.32780000000002</v>
      </c>
      <c r="K65" s="17">
        <f>+[1]PAT!K66</f>
        <v>547.48479999999995</v>
      </c>
      <c r="L65" s="17">
        <f>+[1]PAT!L66</f>
        <v>370.37650000000002</v>
      </c>
      <c r="M65" s="17">
        <f>+[1]PAT!M66</f>
        <v>507.59910000000002</v>
      </c>
      <c r="N65" s="17">
        <f>+[1]PAT!N66</f>
        <v>498.38150000000002</v>
      </c>
      <c r="O65" s="18">
        <f>+[1]PAT!R66</f>
        <v>558.61940000000004</v>
      </c>
      <c r="P65" s="19">
        <f>+[1]PAT!S66</f>
        <v>587.21140000000003</v>
      </c>
      <c r="Q65" s="20">
        <f>+[1]PAT!T66</f>
        <v>541.12450000000001</v>
      </c>
      <c r="R65" s="18">
        <f t="shared" si="4"/>
        <v>574.44233709999992</v>
      </c>
      <c r="S65" s="19">
        <f t="shared" si="5"/>
        <v>557.91594148438696</v>
      </c>
      <c r="T65" s="19">
        <f t="shared" si="6"/>
        <v>553.34602986425341</v>
      </c>
      <c r="U65" s="19">
        <f t="shared" si="7"/>
        <v>561.02087807133421</v>
      </c>
      <c r="V65" s="19"/>
      <c r="W65" s="20">
        <f t="shared" si="8"/>
        <v>599.46146606712409</v>
      </c>
      <c r="X65" s="21"/>
      <c r="Y65" s="41">
        <f t="shared" si="43"/>
        <v>3.0915776000872919E-2</v>
      </c>
      <c r="Z65" s="24">
        <f t="shared" si="43"/>
        <v>2.9619520294407176E-2</v>
      </c>
      <c r="AA65" s="24">
        <f t="shared" si="43"/>
        <v>4.8383463902365698E-2</v>
      </c>
      <c r="AB65" s="24">
        <f t="shared" si="43"/>
        <v>4.0101338397277697E-2</v>
      </c>
      <c r="AC65" s="24">
        <f t="shared" ref="Y65:AN81" si="47">+F65/F64-1</f>
        <v>1.8854429229010927E-2</v>
      </c>
      <c r="AD65" s="24">
        <f t="shared" si="47"/>
        <v>3.4138264137339114E-2</v>
      </c>
      <c r="AE65" s="24">
        <f t="shared" si="47"/>
        <v>4.918725080730546E-3</v>
      </c>
      <c r="AF65" s="24">
        <f t="shared" si="47"/>
        <v>3.7831638781735899E-2</v>
      </c>
      <c r="AG65" s="24">
        <f t="shared" si="47"/>
        <v>2.1522597706781443E-2</v>
      </c>
      <c r="AH65" s="24">
        <f t="shared" si="47"/>
        <v>3.2229649663785498E-2</v>
      </c>
      <c r="AI65" s="24">
        <f t="shared" si="47"/>
        <v>0</v>
      </c>
      <c r="AJ65" s="24">
        <f t="shared" si="47"/>
        <v>4.7065642839830168E-2</v>
      </c>
      <c r="AK65" s="24">
        <f t="shared" si="47"/>
        <v>2.2353111800226921E-2</v>
      </c>
      <c r="AL65" s="24">
        <f t="shared" si="47"/>
        <v>2.7217372867876399E-2</v>
      </c>
      <c r="AM65" s="24">
        <f t="shared" si="47"/>
        <v>3.5316258116681265E-2</v>
      </c>
      <c r="AN65" s="24">
        <f t="shared" si="47"/>
        <v>1.7400502416287322E-2</v>
      </c>
      <c r="AO65" s="24">
        <f t="shared" si="45"/>
        <v>3.0914583883342894E-2</v>
      </c>
      <c r="AP65" s="24">
        <f t="shared" si="45"/>
        <v>3.4171040989577905E-2</v>
      </c>
      <c r="AQ65" s="24">
        <f t="shared" si="45"/>
        <v>3.6630519200224754E-2</v>
      </c>
      <c r="AR65" s="24">
        <f t="shared" si="39"/>
        <v>3.5064702755886357E-2</v>
      </c>
      <c r="AS65" s="24" t="e">
        <f t="shared" si="39"/>
        <v>#DIV/0!</v>
      </c>
      <c r="AT65" s="24">
        <f t="shared" si="39"/>
        <v>3.1305202671219279E-2</v>
      </c>
      <c r="AU65" s="21"/>
      <c r="AV65" s="24">
        <f t="shared" si="44"/>
        <v>0.5162668912008046</v>
      </c>
      <c r="AW65" s="24">
        <f t="shared" si="44"/>
        <v>0.49839815461554005</v>
      </c>
      <c r="AX65" s="24">
        <f t="shared" si="44"/>
        <v>0.50636336610674815</v>
      </c>
      <c r="AY65" s="24">
        <f t="shared" si="44"/>
        <v>0.65898887052250066</v>
      </c>
      <c r="AZ65" s="24">
        <f t="shared" si="44"/>
        <v>0.3219733579426296</v>
      </c>
      <c r="BA65" s="24">
        <f t="shared" si="44"/>
        <v>0.48736719478893598</v>
      </c>
      <c r="BB65" s="24">
        <f t="shared" si="44"/>
        <v>0.50939119013900225</v>
      </c>
      <c r="BC65" s="24">
        <f t="shared" si="44"/>
        <v>0.64517688566176035</v>
      </c>
      <c r="BD65" s="24">
        <f t="shared" si="42"/>
        <v>0.41036580081582263</v>
      </c>
      <c r="BE65" s="24">
        <f t="shared" si="42"/>
        <v>0.47081763074387006</v>
      </c>
      <c r="BF65" s="24">
        <f t="shared" si="42"/>
        <v>0.39295946697115158</v>
      </c>
      <c r="BG65" s="24">
        <f t="shared" si="42"/>
        <v>0.60238824458624807</v>
      </c>
      <c r="BH65" s="24">
        <f t="shared" si="42"/>
        <v>0.36732091450387938</v>
      </c>
      <c r="BI65" s="24">
        <f t="shared" si="42"/>
        <v>0.56105654092391455</v>
      </c>
      <c r="BJ65" s="24">
        <f t="shared" si="42"/>
        <v>0.55244666872880033</v>
      </c>
      <c r="BK65" s="24">
        <f t="shared" si="42"/>
        <v>0.37378482289107828</v>
      </c>
      <c r="BL65" s="24">
        <f t="shared" si="46"/>
        <v>0.51625210115870579</v>
      </c>
      <c r="BM65" s="24">
        <f t="shared" si="46"/>
        <v>0.52356872784555741</v>
      </c>
      <c r="BN65" s="24">
        <f t="shared" si="46"/>
        <v>0.54596436500504231</v>
      </c>
      <c r="BO65" s="24">
        <f t="shared" si="46"/>
        <v>0.53774517108884212</v>
      </c>
      <c r="BP65" s="24" t="e">
        <f t="shared" si="46"/>
        <v>#DIV/0!</v>
      </c>
      <c r="BQ65" s="24">
        <f t="shared" si="46"/>
        <v>0.55532083792338072</v>
      </c>
      <c r="BR65" s="21"/>
      <c r="BS65" s="35">
        <f t="shared" si="11"/>
        <v>44531</v>
      </c>
      <c r="BT65" s="24">
        <f t="shared" si="41"/>
        <v>8.1142005650873036E-3</v>
      </c>
      <c r="BU65" s="24">
        <f t="shared" si="40"/>
        <v>1.4086212428906454E-3</v>
      </c>
      <c r="BV65" s="24">
        <f t="shared" si="40"/>
        <v>4.9614427673199636E-3</v>
      </c>
      <c r="BW65" s="24">
        <f t="shared" ref="BW65:CE93" si="48">(F65-F64)/$B64*F$3</f>
        <v>1.6999452284504814E-3</v>
      </c>
      <c r="BX65" s="24">
        <f t="shared" si="48"/>
        <v>2.3686674433746171E-3</v>
      </c>
      <c r="BY65" s="24">
        <f t="shared" si="48"/>
        <v>2.8412436228472665E-4</v>
      </c>
      <c r="BZ65" s="24">
        <f t="shared" si="48"/>
        <v>6.4320790433140167E-3</v>
      </c>
      <c r="CA65" s="24">
        <f t="shared" si="48"/>
        <v>5.672944577365354E-4</v>
      </c>
      <c r="CB65" s="24">
        <f t="shared" si="48"/>
        <v>2.3836519307509556E-3</v>
      </c>
      <c r="CC65" s="24">
        <f t="shared" si="48"/>
        <v>0</v>
      </c>
      <c r="CD65" s="24">
        <f t="shared" si="48"/>
        <v>2.0801044320448731E-3</v>
      </c>
      <c r="CE65" s="24">
        <f t="shared" si="48"/>
        <v>6.1404348272399315E-4</v>
      </c>
      <c r="CF65" s="24">
        <f t="shared" si="14"/>
        <v>3.0914174955978112E-2</v>
      </c>
    </row>
    <row r="66" spans="1:84" x14ac:dyDescent="0.25">
      <c r="A66" s="31">
        <f>+[1]PAT!A67</f>
        <v>44562</v>
      </c>
      <c r="B66" s="17">
        <f>+[1]PAT!B67</f>
        <v>595.08799999999997</v>
      </c>
      <c r="C66" s="17">
        <f>+[1]PAT!C67</f>
        <v>594.37260000000003</v>
      </c>
      <c r="D66" s="17">
        <f>+[1]PAT!D67</f>
        <v>494.29469999999998</v>
      </c>
      <c r="E66" s="17">
        <f>+[1]PAT!E67</f>
        <v>577.63440000000003</v>
      </c>
      <c r="F66" s="17">
        <f>+[1]PAT!F67</f>
        <v>531.39739999999995</v>
      </c>
      <c r="G66" s="17">
        <f>+[1]PAT!G67</f>
        <v>625.52390000000003</v>
      </c>
      <c r="H66" s="17">
        <f>+[1]PAT!H67</f>
        <v>675.73710000000005</v>
      </c>
      <c r="I66" s="17">
        <f>+[1]PAT!I67</f>
        <v>758.36779999999999</v>
      </c>
      <c r="J66" s="17">
        <f>+[1]PAT!J67</f>
        <v>499.7398</v>
      </c>
      <c r="K66" s="17">
        <f>+[1]PAT!K67</f>
        <v>563.90629999999999</v>
      </c>
      <c r="L66" s="17">
        <f>+[1]PAT!L67</f>
        <v>371.42970000000003</v>
      </c>
      <c r="M66" s="17">
        <f>+[1]PAT!M67</f>
        <v>538.73710000000005</v>
      </c>
      <c r="N66" s="17">
        <f>+[1]PAT!N67</f>
        <v>514.34289999999999</v>
      </c>
      <c r="O66" s="18">
        <f>+[1]PAT!R67</f>
        <v>580.88400000000001</v>
      </c>
      <c r="P66" s="19">
        <f>+[1]PAT!S67</f>
        <v>609.48879999999997</v>
      </c>
      <c r="Q66" s="20">
        <f>+[1]PAT!T67</f>
        <v>555.2174</v>
      </c>
      <c r="R66" s="18">
        <f t="shared" si="4"/>
        <v>595.08009945999993</v>
      </c>
      <c r="S66" s="19">
        <f t="shared" si="5"/>
        <v>577.30426227183602</v>
      </c>
      <c r="T66" s="19">
        <f t="shared" si="6"/>
        <v>572.28019451357466</v>
      </c>
      <c r="U66" s="19">
        <f t="shared" si="7"/>
        <v>577.90763573315724</v>
      </c>
      <c r="V66" s="19"/>
      <c r="W66" s="20">
        <f t="shared" si="8"/>
        <v>619.1673607639533</v>
      </c>
      <c r="X66" s="21"/>
      <c r="Y66" s="41">
        <f t="shared" si="47"/>
        <v>3.592545642741074E-2</v>
      </c>
      <c r="Z66" s="24">
        <f t="shared" si="47"/>
        <v>3.7314864182103946E-2</v>
      </c>
      <c r="AA66" s="24">
        <f t="shared" si="47"/>
        <v>1.720165503344262E-2</v>
      </c>
      <c r="AB66" s="24">
        <f t="shared" si="47"/>
        <v>3.2730013680712489E-2</v>
      </c>
      <c r="AC66" s="24">
        <f t="shared" si="47"/>
        <v>4.4369613530253815E-2</v>
      </c>
      <c r="AD66" s="24">
        <f t="shared" si="47"/>
        <v>2.4741776577149155E-2</v>
      </c>
      <c r="AE66" s="24">
        <f t="shared" si="47"/>
        <v>3.4109666229090507E-2</v>
      </c>
      <c r="AF66" s="24">
        <f t="shared" si="47"/>
        <v>3.5093959511694583E-2</v>
      </c>
      <c r="AG66" s="24">
        <f t="shared" si="47"/>
        <v>6.253510849241728E-2</v>
      </c>
      <c r="AH66" s="24">
        <f t="shared" si="47"/>
        <v>2.9994440028289437E-2</v>
      </c>
      <c r="AI66" s="24">
        <f t="shared" si="47"/>
        <v>2.8435929385368652E-3</v>
      </c>
      <c r="AJ66" s="24">
        <f t="shared" si="47"/>
        <v>6.1343686385574747E-2</v>
      </c>
      <c r="AK66" s="24">
        <f t="shared" si="47"/>
        <v>3.202646968236178E-2</v>
      </c>
      <c r="AL66" s="24">
        <f t="shared" si="47"/>
        <v>3.9856474730379787E-2</v>
      </c>
      <c r="AM66" s="24">
        <f t="shared" si="47"/>
        <v>3.793761497137127E-2</v>
      </c>
      <c r="AN66" s="24">
        <f t="shared" si="47"/>
        <v>2.6043729308135255E-2</v>
      </c>
      <c r="AO66" s="24">
        <f t="shared" si="45"/>
        <v>3.5926603989857586E-2</v>
      </c>
      <c r="AP66" s="24">
        <f t="shared" si="45"/>
        <v>3.4751329628375016E-2</v>
      </c>
      <c r="AQ66" s="24">
        <f t="shared" si="45"/>
        <v>3.4217584707287418E-2</v>
      </c>
      <c r="AR66" s="24">
        <f t="shared" si="39"/>
        <v>3.0100052104791386E-2</v>
      </c>
      <c r="AS66" s="24" t="e">
        <f t="shared" si="39"/>
        <v>#DIV/0!</v>
      </c>
      <c r="AT66" s="24">
        <f t="shared" si="39"/>
        <v>3.2872662902109884E-2</v>
      </c>
      <c r="AU66" s="21"/>
      <c r="AV66" s="24">
        <f t="shared" si="44"/>
        <v>0.50869653951122928</v>
      </c>
      <c r="AW66" s="24">
        <f t="shared" si="44"/>
        <v>0.50111641840952625</v>
      </c>
      <c r="AX66" s="24">
        <f t="shared" si="44"/>
        <v>0.4691279207143908</v>
      </c>
      <c r="AY66" s="24">
        <f t="shared" si="44"/>
        <v>0.68583863142337487</v>
      </c>
      <c r="AZ66" s="24">
        <f t="shared" si="44"/>
        <v>0.3616653705072701</v>
      </c>
      <c r="BA66" s="24">
        <f t="shared" si="44"/>
        <v>0.46633752885972535</v>
      </c>
      <c r="BB66" s="24">
        <f t="shared" si="44"/>
        <v>0.51252481751988199</v>
      </c>
      <c r="BC66" s="24">
        <f t="shared" si="44"/>
        <v>0.58400413730039058</v>
      </c>
      <c r="BD66" s="24">
        <f t="shared" si="42"/>
        <v>0.29269719175688569</v>
      </c>
      <c r="BE66" s="24">
        <f t="shared" si="42"/>
        <v>0.44759316899736223</v>
      </c>
      <c r="BF66" s="24">
        <f t="shared" si="42"/>
        <v>0.3783180520735463</v>
      </c>
      <c r="BG66" s="24">
        <f t="shared" si="42"/>
        <v>0.63657553671849554</v>
      </c>
      <c r="BH66" s="24">
        <f t="shared" si="42"/>
        <v>0.39186141539660535</v>
      </c>
      <c r="BI66" s="24">
        <f t="shared" si="42"/>
        <v>0.56987359588519082</v>
      </c>
      <c r="BJ66" s="24">
        <f t="shared" si="42"/>
        <v>0.55146372282788536</v>
      </c>
      <c r="BK66" s="24">
        <f t="shared" si="42"/>
        <v>0.33822183561549402</v>
      </c>
      <c r="BL66" s="24">
        <f t="shared" si="46"/>
        <v>0.5086825363156775</v>
      </c>
      <c r="BM66" s="24">
        <f t="shared" si="46"/>
        <v>0.52560603159748909</v>
      </c>
      <c r="BN66" s="24">
        <f t="shared" si="46"/>
        <v>0.55109164667916111</v>
      </c>
      <c r="BO66" s="24">
        <f t="shared" si="46"/>
        <v>0.53852328734194965</v>
      </c>
      <c r="BP66" s="24" t="e">
        <f t="shared" si="46"/>
        <v>#DIV/0!</v>
      </c>
      <c r="BQ66" s="24">
        <f t="shared" si="46"/>
        <v>0.5312474164937051</v>
      </c>
      <c r="BR66" s="21"/>
      <c r="BS66" s="35">
        <f t="shared" si="11"/>
        <v>44562</v>
      </c>
      <c r="BT66" s="24">
        <f t="shared" si="41"/>
        <v>1.0209469238956345E-2</v>
      </c>
      <c r="BU66" s="24">
        <f t="shared" ref="BU66:BU108" si="49">(D66-D65)/$B65*D$3</f>
        <v>5.0928922347718013E-4</v>
      </c>
      <c r="BV66" s="24">
        <f t="shared" ref="BV66:BV108" si="50">(E66-E65)/$B65*E$3</f>
        <v>4.0855240816181733E-3</v>
      </c>
      <c r="BW66" s="24">
        <f t="shared" si="48"/>
        <v>3.9536310345920037E-3</v>
      </c>
      <c r="BX66" s="24">
        <f t="shared" si="48"/>
        <v>1.7220626978194445E-3</v>
      </c>
      <c r="BY66" s="24">
        <f t="shared" si="48"/>
        <v>1.9206186746084011E-3</v>
      </c>
      <c r="BZ66" s="24">
        <f t="shared" si="48"/>
        <v>6.0066497623990737E-3</v>
      </c>
      <c r="CA66" s="24">
        <f t="shared" si="48"/>
        <v>1.6332871790890274E-3</v>
      </c>
      <c r="CB66" s="24">
        <f t="shared" si="48"/>
        <v>2.2211667112890178E-3</v>
      </c>
      <c r="CC66" s="24">
        <f t="shared" si="48"/>
        <v>3.8318142587021544E-5</v>
      </c>
      <c r="CD66" s="24">
        <f t="shared" si="48"/>
        <v>2.7536056190036215E-3</v>
      </c>
      <c r="CE66" s="24">
        <f t="shared" si="48"/>
        <v>8.7246485598587418E-4</v>
      </c>
      <c r="CF66" s="24">
        <f t="shared" si="14"/>
        <v>3.5926087221425186E-2</v>
      </c>
    </row>
    <row r="67" spans="1:84" x14ac:dyDescent="0.25">
      <c r="A67" s="31">
        <f>+[1]PAT!A68</f>
        <v>44593</v>
      </c>
      <c r="B67" s="17">
        <f>+[1]PAT!B68</f>
        <v>623.90300000000002</v>
      </c>
      <c r="C67" s="17">
        <f>+[1]PAT!C68</f>
        <v>630.03300000000002</v>
      </c>
      <c r="D67" s="17">
        <f>+[1]PAT!D68</f>
        <v>506.48480000000001</v>
      </c>
      <c r="E67" s="17">
        <f>+[1]PAT!E68</f>
        <v>608.13430000000005</v>
      </c>
      <c r="F67" s="17">
        <f>+[1]PAT!F68</f>
        <v>546.71460000000002</v>
      </c>
      <c r="G67" s="17">
        <f>+[1]PAT!G68</f>
        <v>648.63120000000004</v>
      </c>
      <c r="H67" s="17">
        <f>+[1]PAT!H68</f>
        <v>705.26700000000005</v>
      </c>
      <c r="I67" s="17">
        <f>+[1]PAT!I68</f>
        <v>798.95259999999996</v>
      </c>
      <c r="J67" s="17">
        <f>+[1]PAT!J68</f>
        <v>502.59429999999998</v>
      </c>
      <c r="K67" s="17">
        <f>+[1]PAT!K68</f>
        <v>586.67579999999998</v>
      </c>
      <c r="L67" s="17">
        <f>+[1]PAT!L68</f>
        <v>380.04199999999997</v>
      </c>
      <c r="M67" s="17">
        <f>+[1]PAT!M68</f>
        <v>579.08630000000005</v>
      </c>
      <c r="N67" s="17">
        <f>+[1]PAT!N68</f>
        <v>534.82719999999995</v>
      </c>
      <c r="O67" s="18">
        <f>+[1]PAT!R68</f>
        <v>621.99570000000006</v>
      </c>
      <c r="P67" s="19">
        <f>+[1]PAT!S68</f>
        <v>637.33960000000002</v>
      </c>
      <c r="Q67" s="20">
        <f>+[1]PAT!T68</f>
        <v>579.69569999999999</v>
      </c>
      <c r="R67" s="18">
        <f t="shared" si="4"/>
        <v>623.89432869000007</v>
      </c>
      <c r="S67" s="19">
        <f t="shared" si="5"/>
        <v>607.61660663750195</v>
      </c>
      <c r="T67" s="19">
        <f t="shared" si="6"/>
        <v>600.23763755656103</v>
      </c>
      <c r="U67" s="19">
        <f t="shared" si="7"/>
        <v>603.78614464993393</v>
      </c>
      <c r="V67" s="19"/>
      <c r="W67" s="20">
        <f t="shared" si="8"/>
        <v>647.00952343778965</v>
      </c>
      <c r="X67" s="21"/>
      <c r="Y67" s="41">
        <f t="shared" si="47"/>
        <v>4.8421409942731364E-2</v>
      </c>
      <c r="Z67" s="24">
        <f t="shared" si="47"/>
        <v>5.99967091349769E-2</v>
      </c>
      <c r="AA67" s="24">
        <f t="shared" si="47"/>
        <v>2.4661603695123713E-2</v>
      </c>
      <c r="AB67" s="24">
        <f t="shared" si="47"/>
        <v>5.2801391329879266E-2</v>
      </c>
      <c r="AC67" s="24">
        <f t="shared" si="47"/>
        <v>2.8824378892331914E-2</v>
      </c>
      <c r="AD67" s="24">
        <f t="shared" si="47"/>
        <v>3.6940714815213216E-2</v>
      </c>
      <c r="AE67" s="24">
        <f t="shared" si="47"/>
        <v>4.3700279295009858E-2</v>
      </c>
      <c r="AF67" s="24">
        <f t="shared" si="47"/>
        <v>5.3515985251483489E-2</v>
      </c>
      <c r="AG67" s="24">
        <f t="shared" si="47"/>
        <v>5.7119725104943786E-3</v>
      </c>
      <c r="AH67" s="24">
        <f t="shared" si="47"/>
        <v>4.0378162116649463E-2</v>
      </c>
      <c r="AI67" s="24">
        <f t="shared" si="47"/>
        <v>2.3186891085984707E-2</v>
      </c>
      <c r="AJ67" s="24">
        <f t="shared" si="47"/>
        <v>7.4895900059602338E-2</v>
      </c>
      <c r="AK67" s="24">
        <f t="shared" si="47"/>
        <v>3.9826154886166254E-2</v>
      </c>
      <c r="AL67" s="24">
        <f t="shared" si="47"/>
        <v>7.0774371475200049E-2</v>
      </c>
      <c r="AM67" s="24">
        <f t="shared" si="47"/>
        <v>4.5695343376285225E-2</v>
      </c>
      <c r="AN67" s="24">
        <f t="shared" si="47"/>
        <v>4.408777534709829E-2</v>
      </c>
      <c r="AO67" s="24">
        <f t="shared" si="45"/>
        <v>4.842075756885067E-2</v>
      </c>
      <c r="AP67" s="24">
        <f t="shared" si="45"/>
        <v>5.2506704603876075E-2</v>
      </c>
      <c r="AQ67" s="24">
        <f t="shared" si="45"/>
        <v>4.8852718145784513E-2</v>
      </c>
      <c r="AR67" s="24">
        <f t="shared" si="39"/>
        <v>4.4779662556190702E-2</v>
      </c>
      <c r="AS67" s="24" t="e">
        <f t="shared" si="39"/>
        <v>#DIV/0!</v>
      </c>
      <c r="AT67" s="24">
        <f t="shared" si="39"/>
        <v>4.4967103303836353E-2</v>
      </c>
      <c r="AU67" s="21"/>
      <c r="AV67" s="24">
        <f t="shared" si="44"/>
        <v>0.52302889664300567</v>
      </c>
      <c r="AW67" s="24">
        <f t="shared" si="44"/>
        <v>0.52292093505348314</v>
      </c>
      <c r="AX67" s="24">
        <f t="shared" si="44"/>
        <v>0.44884176428167488</v>
      </c>
      <c r="AY67" s="24">
        <f t="shared" si="44"/>
        <v>0.71558570081714956</v>
      </c>
      <c r="AZ67" s="24">
        <f t="shared" si="44"/>
        <v>0.37968970302511673</v>
      </c>
      <c r="BA67" s="24">
        <f t="shared" si="44"/>
        <v>0.46026474411475871</v>
      </c>
      <c r="BB67" s="24">
        <f t="shared" si="44"/>
        <v>0.50810314599519257</v>
      </c>
      <c r="BC67" s="24">
        <f t="shared" si="44"/>
        <v>0.59942721493773465</v>
      </c>
      <c r="BD67" s="24">
        <f t="shared" si="42"/>
        <v>0.26462678492797376</v>
      </c>
      <c r="BE67" s="24">
        <f t="shared" si="42"/>
        <v>0.44596556010123911</v>
      </c>
      <c r="BF67" s="24">
        <f t="shared" si="42"/>
        <v>0.41027696262882207</v>
      </c>
      <c r="BG67" s="24">
        <f t="shared" si="42"/>
        <v>0.67143720157097464</v>
      </c>
      <c r="BH67" s="24">
        <f t="shared" si="42"/>
        <v>0.41019358853339938</v>
      </c>
      <c r="BI67" s="24">
        <f t="shared" si="42"/>
        <v>0.59227597456539161</v>
      </c>
      <c r="BJ67" s="24">
        <f t="shared" si="42"/>
        <v>0.55938748970851071</v>
      </c>
      <c r="BK67" s="24">
        <f t="shared" si="42"/>
        <v>0.36545171889905648</v>
      </c>
      <c r="BL67" s="24">
        <f t="shared" si="46"/>
        <v>0.52301478358889253</v>
      </c>
      <c r="BM67" s="24">
        <f t="shared" si="46"/>
        <v>0.54156541532708258</v>
      </c>
      <c r="BN67" s="24">
        <f t="shared" si="46"/>
        <v>0.56553959007458054</v>
      </c>
      <c r="BO67" s="24">
        <f t="shared" si="46"/>
        <v>0.54974082419349313</v>
      </c>
      <c r="BP67" s="24" t="e">
        <f t="shared" si="46"/>
        <v>#DIV/0!</v>
      </c>
      <c r="BQ67" s="24">
        <f t="shared" si="46"/>
        <v>0.54076295993293777</v>
      </c>
      <c r="BR67" s="21"/>
      <c r="BS67" s="35">
        <f t="shared" si="11"/>
        <v>44593</v>
      </c>
      <c r="BT67" s="24">
        <f t="shared" si="41"/>
        <v>1.6437313002446687E-2</v>
      </c>
      <c r="BU67" s="24">
        <f t="shared" si="49"/>
        <v>7.1695866829779987E-4</v>
      </c>
      <c r="BV67" s="24">
        <f t="shared" si="50"/>
        <v>6.5706033057295792E-3</v>
      </c>
      <c r="BW67" s="24">
        <f t="shared" si="48"/>
        <v>2.5893822762347875E-3</v>
      </c>
      <c r="BX67" s="24">
        <f t="shared" si="48"/>
        <v>2.5433686278331954E-3</v>
      </c>
      <c r="BY67" s="24">
        <f t="shared" si="48"/>
        <v>2.4563258711316643E-3</v>
      </c>
      <c r="BZ67" s="24">
        <f t="shared" si="48"/>
        <v>9.1523945366063456E-3</v>
      </c>
      <c r="CA67" s="24">
        <f t="shared" si="48"/>
        <v>1.5301694875379632E-4</v>
      </c>
      <c r="CB67" s="24">
        <f t="shared" si="48"/>
        <v>2.9729891209367347E-3</v>
      </c>
      <c r="CC67" s="24">
        <f t="shared" si="48"/>
        <v>3.0247134877530536E-4</v>
      </c>
      <c r="CD67" s="24">
        <f t="shared" si="48"/>
        <v>3.444430672438362E-3</v>
      </c>
      <c r="CE67" s="24">
        <f t="shared" si="48"/>
        <v>1.0808603433441757E-3</v>
      </c>
      <c r="CF67" s="24">
        <f t="shared" si="14"/>
        <v>4.8420114722528426E-2</v>
      </c>
    </row>
    <row r="68" spans="1:84" x14ac:dyDescent="0.25">
      <c r="A68" s="31">
        <f>+[1]PAT!A69</f>
        <v>44621</v>
      </c>
      <c r="B68" s="17">
        <f>+[1]PAT!B69</f>
        <v>670.30190000000005</v>
      </c>
      <c r="C68" s="17">
        <f>+[1]PAT!C69</f>
        <v>687.97490000000005</v>
      </c>
      <c r="D68" s="17">
        <f>+[1]PAT!D69</f>
        <v>540.83870000000002</v>
      </c>
      <c r="E68" s="17">
        <f>+[1]PAT!E69</f>
        <v>661.88329999999996</v>
      </c>
      <c r="F68" s="17">
        <f>+[1]PAT!F69</f>
        <v>595.81809999999996</v>
      </c>
      <c r="G68" s="17">
        <f>+[1]PAT!G69</f>
        <v>673.9692</v>
      </c>
      <c r="H68" s="17">
        <f>+[1]PAT!H69</f>
        <v>739.80420000000004</v>
      </c>
      <c r="I68" s="17">
        <f>+[1]PAT!I69</f>
        <v>838.33979999999997</v>
      </c>
      <c r="J68" s="17">
        <f>+[1]PAT!J69</f>
        <v>515.8329</v>
      </c>
      <c r="K68" s="17">
        <f>+[1]PAT!K69</f>
        <v>611.64880000000005</v>
      </c>
      <c r="L68" s="17">
        <f>+[1]PAT!L69</f>
        <v>543.23400000000004</v>
      </c>
      <c r="M68" s="17">
        <f>+[1]PAT!M69</f>
        <v>616.11429999999996</v>
      </c>
      <c r="N68" s="17">
        <f>+[1]PAT!N69</f>
        <v>571.91579999999999</v>
      </c>
      <c r="O68" s="18">
        <f>+[1]PAT!R69</f>
        <v>672.70090000000005</v>
      </c>
      <c r="P68" s="19">
        <f>+[1]PAT!S69</f>
        <v>682.5249</v>
      </c>
      <c r="Q68" s="20">
        <f>+[1]PAT!T69</f>
        <v>627.53430000000003</v>
      </c>
      <c r="R68" s="18">
        <f t="shared" si="4"/>
        <v>670.29463557999998</v>
      </c>
      <c r="S68" s="19">
        <f t="shared" si="5"/>
        <v>653.82586445919458</v>
      </c>
      <c r="T68" s="19">
        <f t="shared" si="6"/>
        <v>638.51893659502264</v>
      </c>
      <c r="U68" s="19">
        <f t="shared" si="7"/>
        <v>642.2777065389696</v>
      </c>
      <c r="V68" s="19"/>
      <c r="W68" s="20">
        <f t="shared" si="8"/>
        <v>688.69990489523468</v>
      </c>
      <c r="X68" s="21"/>
      <c r="Y68" s="41">
        <f t="shared" si="47"/>
        <v>7.4368772068735156E-2</v>
      </c>
      <c r="Z68" s="24">
        <f t="shared" si="47"/>
        <v>9.1966452550898081E-2</v>
      </c>
      <c r="AA68" s="24">
        <f t="shared" si="47"/>
        <v>6.782809671682144E-2</v>
      </c>
      <c r="AB68" s="24">
        <f t="shared" si="47"/>
        <v>8.8383437671579967E-2</v>
      </c>
      <c r="AC68" s="24">
        <f t="shared" si="47"/>
        <v>8.981560031504543E-2</v>
      </c>
      <c r="AD68" s="24">
        <f t="shared" si="47"/>
        <v>3.9063800816241834E-2</v>
      </c>
      <c r="AE68" s="24">
        <f t="shared" si="47"/>
        <v>4.8970389937427861E-2</v>
      </c>
      <c r="AF68" s="24">
        <f t="shared" si="47"/>
        <v>4.9298544118887566E-2</v>
      </c>
      <c r="AG68" s="24">
        <f t="shared" si="47"/>
        <v>2.6340529528488421E-2</v>
      </c>
      <c r="AH68" s="24">
        <f t="shared" si="47"/>
        <v>4.2566950946332005E-2</v>
      </c>
      <c r="AI68" s="24">
        <f t="shared" si="47"/>
        <v>0.42940517100741515</v>
      </c>
      <c r="AJ68" s="24">
        <f t="shared" si="47"/>
        <v>6.3942110182886314E-2</v>
      </c>
      <c r="AK68" s="24">
        <f t="shared" si="47"/>
        <v>6.934688437686054E-2</v>
      </c>
      <c r="AL68" s="24">
        <f t="shared" si="47"/>
        <v>8.1520177711839503E-2</v>
      </c>
      <c r="AM68" s="24">
        <f t="shared" si="47"/>
        <v>7.0896740136655589E-2</v>
      </c>
      <c r="AN68" s="24">
        <f t="shared" si="47"/>
        <v>8.252364128283185E-2</v>
      </c>
      <c r="AO68" s="24">
        <f t="shared" si="45"/>
        <v>7.4372060710068189E-2</v>
      </c>
      <c r="AP68" s="24">
        <f t="shared" si="45"/>
        <v>7.6050024500499802E-2</v>
      </c>
      <c r="AQ68" s="24">
        <f t="shared" si="45"/>
        <v>6.3776905417488594E-2</v>
      </c>
      <c r="AR68" s="24">
        <f t="shared" si="39"/>
        <v>6.375032323961749E-2</v>
      </c>
      <c r="AS68" s="24" t="e">
        <f t="shared" si="39"/>
        <v>#DIV/0!</v>
      </c>
      <c r="AT68" s="24">
        <f t="shared" si="39"/>
        <v>6.443549893350764E-2</v>
      </c>
      <c r="AU68" s="21"/>
      <c r="AV68" s="24">
        <f t="shared" si="44"/>
        <v>0.57260189448370924</v>
      </c>
      <c r="AW68" s="24">
        <f t="shared" si="44"/>
        <v>0.59817657196737839</v>
      </c>
      <c r="AX68" s="24">
        <f t="shared" si="44"/>
        <v>0.45898332756040272</v>
      </c>
      <c r="AY68" s="24">
        <f t="shared" si="44"/>
        <v>0.75818957422262767</v>
      </c>
      <c r="AZ68" s="24">
        <f t="shared" si="44"/>
        <v>0.475786126991526</v>
      </c>
      <c r="BA68" s="24">
        <f t="shared" si="44"/>
        <v>0.48697240128114916</v>
      </c>
      <c r="BB68" s="24">
        <f t="shared" si="44"/>
        <v>0.52660115264129614</v>
      </c>
      <c r="BC68" s="24">
        <f t="shared" si="44"/>
        <v>0.61656254862907223</v>
      </c>
      <c r="BD68" s="24">
        <f t="shared" si="42"/>
        <v>0.28909754932145515</v>
      </c>
      <c r="BE68" s="24">
        <f t="shared" si="42"/>
        <v>0.45448302200146218</v>
      </c>
      <c r="BF68" s="24">
        <f t="shared" si="42"/>
        <v>0.62279538285058789</v>
      </c>
      <c r="BG68" s="24">
        <f t="shared" si="42"/>
        <v>0.69635554963287305</v>
      </c>
      <c r="BH68" s="24">
        <f t="shared" si="42"/>
        <v>0.47837137038060473</v>
      </c>
      <c r="BI68" s="24">
        <f t="shared" si="42"/>
        <v>0.66839011358033518</v>
      </c>
      <c r="BJ68" s="24">
        <f t="shared" si="42"/>
        <v>0.60154329171428111</v>
      </c>
      <c r="BK68" s="24">
        <f t="shared" si="42"/>
        <v>0.42394700619876624</v>
      </c>
      <c r="BL68" s="24">
        <f t="shared" si="46"/>
        <v>0.57259156852080673</v>
      </c>
      <c r="BM68" s="24">
        <f t="shared" si="46"/>
        <v>0.59184527344070981</v>
      </c>
      <c r="BN68" s="24">
        <f t="shared" si="46"/>
        <v>0.59875779073064184</v>
      </c>
      <c r="BO68" s="24">
        <f t="shared" si="46"/>
        <v>0.58409052233039449</v>
      </c>
      <c r="BP68" s="24" t="e">
        <f t="shared" si="46"/>
        <v>#DIV/0!</v>
      </c>
      <c r="BQ68" s="24">
        <f t="shared" si="46"/>
        <v>0.57302015475132695</v>
      </c>
      <c r="BR68" s="21"/>
      <c r="BS68" s="35">
        <f t="shared" si="11"/>
        <v>44621</v>
      </c>
      <c r="BT68" s="24">
        <f t="shared" si="41"/>
        <v>2.5474253481711114E-2</v>
      </c>
      <c r="BU68" s="24">
        <f t="shared" si="49"/>
        <v>1.9272010232359844E-3</v>
      </c>
      <c r="BV68" s="24">
        <f t="shared" si="50"/>
        <v>1.1044379975733388E-2</v>
      </c>
      <c r="BW68" s="24">
        <f t="shared" si="48"/>
        <v>7.9175963250697531E-3</v>
      </c>
      <c r="BX68" s="24">
        <f t="shared" si="48"/>
        <v>2.6600913924119578E-3</v>
      </c>
      <c r="BY68" s="24">
        <f t="shared" si="48"/>
        <v>2.7401557613923946E-3</v>
      </c>
      <c r="BZ68" s="24">
        <f t="shared" si="48"/>
        <v>8.4720897960099597E-3</v>
      </c>
      <c r="CA68" s="24">
        <f t="shared" si="48"/>
        <v>6.768862146840143E-4</v>
      </c>
      <c r="CB68" s="24">
        <f t="shared" si="48"/>
        <v>3.1101022114014606E-3</v>
      </c>
      <c r="CC68" s="24">
        <f t="shared" si="48"/>
        <v>5.4667356944909712E-3</v>
      </c>
      <c r="CD68" s="24">
        <f t="shared" si="48"/>
        <v>3.0149276409954674E-3</v>
      </c>
      <c r="CE68" s="24">
        <f t="shared" si="48"/>
        <v>1.8666075335428763E-3</v>
      </c>
      <c r="CF68" s="24">
        <f t="shared" si="14"/>
        <v>7.4371027050679342E-2</v>
      </c>
    </row>
    <row r="69" spans="1:84" x14ac:dyDescent="0.25">
      <c r="A69" s="31">
        <f>+[1]PAT!A70</f>
        <v>44652</v>
      </c>
      <c r="B69" s="17">
        <f>+[1]PAT!B70</f>
        <v>709.76229999999998</v>
      </c>
      <c r="C69" s="17">
        <f>+[1]PAT!C70</f>
        <v>734.35180000000003</v>
      </c>
      <c r="D69" s="17">
        <f>+[1]PAT!D70</f>
        <v>553.01940000000002</v>
      </c>
      <c r="E69" s="17">
        <f>+[1]PAT!E70</f>
        <v>722.62819999999999</v>
      </c>
      <c r="F69" s="17">
        <f>+[1]PAT!F70</f>
        <v>628.28920000000005</v>
      </c>
      <c r="G69" s="17">
        <f>+[1]PAT!G70</f>
        <v>702.20960000000002</v>
      </c>
      <c r="H69" s="17">
        <f>+[1]PAT!H70</f>
        <v>781.87969999999996</v>
      </c>
      <c r="I69" s="17">
        <f>+[1]PAT!I70</f>
        <v>877.09580000000005</v>
      </c>
      <c r="J69" s="17">
        <f>+[1]PAT!J70</f>
        <v>534.50289999999995</v>
      </c>
      <c r="K69" s="17">
        <f>+[1]PAT!K70</f>
        <v>635.94619999999998</v>
      </c>
      <c r="L69" s="17">
        <f>+[1]PAT!L70</f>
        <v>552.85230000000001</v>
      </c>
      <c r="M69" s="17">
        <f>+[1]PAT!M70</f>
        <v>664.61770000000001</v>
      </c>
      <c r="N69" s="17">
        <f>+[1]PAT!N70</f>
        <v>602.99379999999996</v>
      </c>
      <c r="O69" s="18">
        <f>+[1]PAT!R70</f>
        <v>720.73469999999998</v>
      </c>
      <c r="P69" s="19">
        <f>+[1]PAT!S70</f>
        <v>723.96990000000005</v>
      </c>
      <c r="Q69" s="20">
        <f>+[1]PAT!T70</f>
        <v>654.99630000000002</v>
      </c>
      <c r="R69" s="18">
        <f t="shared" si="4"/>
        <v>709.75409660999992</v>
      </c>
      <c r="S69" s="19">
        <f t="shared" si="5"/>
        <v>696.23419218585013</v>
      </c>
      <c r="T69" s="19">
        <f t="shared" si="6"/>
        <v>680.8406907805429</v>
      </c>
      <c r="U69" s="19">
        <f t="shared" si="7"/>
        <v>683.56238143989435</v>
      </c>
      <c r="V69" s="19"/>
      <c r="W69" s="20">
        <f t="shared" si="8"/>
        <v>726.86305616539971</v>
      </c>
      <c r="X69" s="21"/>
      <c r="Y69" s="41">
        <f t="shared" si="47"/>
        <v>5.8869592940136384E-2</v>
      </c>
      <c r="Z69" s="24">
        <f t="shared" si="47"/>
        <v>6.7410744200115502E-2</v>
      </c>
      <c r="AA69" s="24">
        <f t="shared" si="47"/>
        <v>2.2521872047987612E-2</v>
      </c>
      <c r="AB69" s="24">
        <f t="shared" si="47"/>
        <v>9.1775846285893747E-2</v>
      </c>
      <c r="AC69" s="24">
        <f t="shared" si="47"/>
        <v>5.4498344377252206E-2</v>
      </c>
      <c r="AD69" s="24">
        <f t="shared" si="47"/>
        <v>4.190161805613668E-2</v>
      </c>
      <c r="AE69" s="24">
        <f t="shared" si="47"/>
        <v>5.6873832292382076E-2</v>
      </c>
      <c r="AF69" s="24">
        <f t="shared" si="47"/>
        <v>4.6229464472520743E-2</v>
      </c>
      <c r="AG69" s="24">
        <f t="shared" si="47"/>
        <v>3.6193891471443473E-2</v>
      </c>
      <c r="AH69" s="24">
        <f t="shared" si="47"/>
        <v>3.9724430097794583E-2</v>
      </c>
      <c r="AI69" s="24">
        <f t="shared" si="47"/>
        <v>1.7705629618175456E-2</v>
      </c>
      <c r="AJ69" s="24">
        <f t="shared" si="47"/>
        <v>7.8724678196886666E-2</v>
      </c>
      <c r="AK69" s="24">
        <f t="shared" si="47"/>
        <v>5.4340166856729599E-2</v>
      </c>
      <c r="AL69" s="24">
        <f t="shared" si="47"/>
        <v>7.1404393839817892E-2</v>
      </c>
      <c r="AM69" s="24">
        <f t="shared" si="47"/>
        <v>6.0723059334538698E-2</v>
      </c>
      <c r="AN69" s="24">
        <f t="shared" si="47"/>
        <v>4.3761751349687072E-2</v>
      </c>
      <c r="AO69" s="24">
        <f t="shared" si="45"/>
        <v>5.886883011655919E-2</v>
      </c>
      <c r="AP69" s="24">
        <f t="shared" si="45"/>
        <v>6.4861808062201876E-2</v>
      </c>
      <c r="AQ69" s="24">
        <f t="shared" si="45"/>
        <v>6.6281126149846159E-2</v>
      </c>
      <c r="AR69" s="24">
        <f t="shared" si="39"/>
        <v>6.427854256906218E-2</v>
      </c>
      <c r="AS69" s="24" t="e">
        <f t="shared" si="39"/>
        <v>#DIV/0!</v>
      </c>
      <c r="AT69" s="24">
        <f t="shared" si="39"/>
        <v>5.5413324437688649E-2</v>
      </c>
      <c r="AU69" s="21"/>
      <c r="AV69" s="24">
        <f t="shared" si="44"/>
        <v>0.58964133967879828</v>
      </c>
      <c r="AW69" s="24">
        <f t="shared" si="44"/>
        <v>0.63589137093085979</v>
      </c>
      <c r="AX69" s="24">
        <f t="shared" si="44"/>
        <v>0.44632908141448646</v>
      </c>
      <c r="AY69" s="24">
        <f t="shared" si="44"/>
        <v>0.75877148788792592</v>
      </c>
      <c r="AZ69" s="24">
        <f t="shared" si="44"/>
        <v>0.47942439206103171</v>
      </c>
      <c r="BA69" s="24">
        <f t="shared" si="44"/>
        <v>0.47881638182677033</v>
      </c>
      <c r="BB69" s="24">
        <f t="shared" si="44"/>
        <v>0.54349119966077453</v>
      </c>
      <c r="BC69" s="24">
        <f t="shared" si="44"/>
        <v>0.60802384088719519</v>
      </c>
      <c r="BD69" s="24">
        <f t="shared" si="42"/>
        <v>0.33971639773896189</v>
      </c>
      <c r="BE69" s="24">
        <f t="shared" si="42"/>
        <v>0.46431309846772906</v>
      </c>
      <c r="BF69" s="24">
        <f t="shared" si="42"/>
        <v>0.65077596747729594</v>
      </c>
      <c r="BG69" s="24">
        <f t="shared" si="42"/>
        <v>0.76220258320458312</v>
      </c>
      <c r="BH69" s="24">
        <f t="shared" si="42"/>
        <v>0.50642924631295783</v>
      </c>
      <c r="BI69" s="24">
        <f t="shared" si="42"/>
        <v>0.72013383319108959</v>
      </c>
      <c r="BJ69" s="24">
        <f t="shared" si="42"/>
        <v>0.61576620408600546</v>
      </c>
      <c r="BK69" s="24">
        <f t="shared" si="42"/>
        <v>0.42964190432869631</v>
      </c>
      <c r="BL69" s="24">
        <f t="shared" si="46"/>
        <v>0.5896336060048768</v>
      </c>
      <c r="BM69" s="24">
        <f t="shared" si="46"/>
        <v>0.61508149137498402</v>
      </c>
      <c r="BN69" s="24">
        <f t="shared" si="46"/>
        <v>0.61304436589594102</v>
      </c>
      <c r="BO69" s="24">
        <f t="shared" si="46"/>
        <v>0.59107669290402565</v>
      </c>
      <c r="BP69" s="24" t="e">
        <f t="shared" si="46"/>
        <v>#DIV/0!</v>
      </c>
      <c r="BQ69" s="24">
        <f t="shared" si="46"/>
        <v>0.58005693868127395</v>
      </c>
      <c r="BR69" s="21"/>
      <c r="BS69" s="35">
        <f t="shared" si="11"/>
        <v>44652</v>
      </c>
      <c r="BT69" s="24">
        <f t="shared" si="41"/>
        <v>1.8978289737803206E-2</v>
      </c>
      <c r="BU69" s="24">
        <f t="shared" si="49"/>
        <v>6.3601863578187693E-4</v>
      </c>
      <c r="BV69" s="24">
        <f t="shared" si="50"/>
        <v>1.1617893638672371E-2</v>
      </c>
      <c r="BW69" s="24">
        <f t="shared" si="48"/>
        <v>4.8733155314045944E-3</v>
      </c>
      <c r="BX69" s="24">
        <f t="shared" si="48"/>
        <v>2.7595717690789799E-3</v>
      </c>
      <c r="BY69" s="24">
        <f t="shared" si="48"/>
        <v>3.1071629813372095E-3</v>
      </c>
      <c r="BZ69" s="24">
        <f t="shared" si="48"/>
        <v>7.7592726501297575E-3</v>
      </c>
      <c r="CA69" s="24">
        <f t="shared" si="48"/>
        <v>8.8851456336316306E-4</v>
      </c>
      <c r="CB69" s="24">
        <f t="shared" si="48"/>
        <v>2.8165039961843973E-3</v>
      </c>
      <c r="CC69" s="24">
        <f t="shared" si="48"/>
        <v>2.9989840398781428E-4</v>
      </c>
      <c r="CD69" s="24">
        <f t="shared" si="48"/>
        <v>3.6759148676141344E-3</v>
      </c>
      <c r="CE69" s="24">
        <f t="shared" si="48"/>
        <v>1.4558353482214492E-3</v>
      </c>
      <c r="CF69" s="24">
        <f t="shared" si="14"/>
        <v>5.8868192123578959E-2</v>
      </c>
    </row>
    <row r="70" spans="1:84" x14ac:dyDescent="0.25">
      <c r="A70" s="31">
        <f>+[1]PAT!A71</f>
        <v>44682</v>
      </c>
      <c r="B70" s="17">
        <f>+[1]PAT!B71</f>
        <v>744.31619999999998</v>
      </c>
      <c r="C70" s="17">
        <f>+[1]PAT!C71</f>
        <v>768.28139999999996</v>
      </c>
      <c r="D70" s="17">
        <f>+[1]PAT!D71</f>
        <v>582.42520000000002</v>
      </c>
      <c r="E70" s="17">
        <f>+[1]PAT!E71</f>
        <v>768.43140000000005</v>
      </c>
      <c r="F70" s="17">
        <f>+[1]PAT!F71</f>
        <v>643.18460000000005</v>
      </c>
      <c r="G70" s="17">
        <f>+[1]PAT!G71</f>
        <v>735.67150000000004</v>
      </c>
      <c r="H70" s="17">
        <f>+[1]PAT!H71</f>
        <v>831.71199999999999</v>
      </c>
      <c r="I70" s="17">
        <f>+[1]PAT!I71</f>
        <v>926.39</v>
      </c>
      <c r="J70" s="17">
        <f>+[1]PAT!J71</f>
        <v>555.79290000000003</v>
      </c>
      <c r="K70" s="17">
        <f>+[1]PAT!K71</f>
        <v>668.97209999999995</v>
      </c>
      <c r="L70" s="17">
        <f>+[1]PAT!L71</f>
        <v>562.97170000000006</v>
      </c>
      <c r="M70" s="17">
        <f>+[1]PAT!M71</f>
        <v>688.40890000000002</v>
      </c>
      <c r="N70" s="17">
        <f>+[1]PAT!N71</f>
        <v>631.85329999999999</v>
      </c>
      <c r="O70" s="18">
        <f>+[1]PAT!R71</f>
        <v>761.30179999999996</v>
      </c>
      <c r="P70" s="19">
        <f>+[1]PAT!S71</f>
        <v>758.82479999999998</v>
      </c>
      <c r="Q70" s="20">
        <f>+[1]PAT!T71</f>
        <v>684.8202</v>
      </c>
      <c r="R70" s="18">
        <f t="shared" ref="R70:R95" si="51">+SUMPRODUCT($C$3:$N$3,C70:N70)</f>
        <v>744.30591146000006</v>
      </c>
      <c r="S70" s="19">
        <f t="shared" ref="S70:S111" si="52">+($C$3*$C70+$D$3*$D70+$E$3*$E70+$G$3*$G70+$K$3*$K70+$M$3*$M70+$N$3*$N70)/SUM($C$3:$E$3,$G$3,$K$3,$M$3:$N$3)</f>
        <v>731.05197866948265</v>
      </c>
      <c r="T70" s="19">
        <f t="shared" ref="T70:T111" si="53">+($E$3*$E70+$G$3*$G70+$K$3*$K70+$M$3*$M70+$N$3*$N70)/SUM($E$3,$G$3,$K$3,$M$3:$N$3)</f>
        <v>716.88316357466067</v>
      </c>
      <c r="U70" s="19">
        <f t="shared" ref="U70:U111" si="54">+($E$3*$E70+$G$3*$G70+$K$3*$K70+$N$3*$N70)/SUM($E$3,$G$3,$K$3,$N$3)</f>
        <v>721.66021968295911</v>
      </c>
      <c r="V70" s="19"/>
      <c r="W70" s="20">
        <f t="shared" ref="W70:W111" si="55">($E$3*$E70+SUMPRODUCT($G$3:$L$3,$G70:$L70)+$N$3*$N70)/SUM($E$3,$G$3:$L$3,$N$3)</f>
        <v>766.74559347302056</v>
      </c>
      <c r="X70" s="21"/>
      <c r="Y70" s="41">
        <f t="shared" si="47"/>
        <v>4.8683763564224325E-2</v>
      </c>
      <c r="Z70" s="24">
        <f t="shared" si="47"/>
        <v>4.6203468147010707E-2</v>
      </c>
      <c r="AA70" s="24">
        <f t="shared" si="47"/>
        <v>5.3173179819731464E-2</v>
      </c>
      <c r="AB70" s="24">
        <f t="shared" si="47"/>
        <v>6.3384185671137683E-2</v>
      </c>
      <c r="AC70" s="24">
        <f t="shared" si="47"/>
        <v>2.3707872107303407E-2</v>
      </c>
      <c r="AD70" s="24">
        <f t="shared" si="47"/>
        <v>4.765229640836588E-2</v>
      </c>
      <c r="AE70" s="24">
        <f t="shared" si="47"/>
        <v>6.3733973397697818E-2</v>
      </c>
      <c r="AF70" s="24">
        <f t="shared" si="47"/>
        <v>5.6201614464463256E-2</v>
      </c>
      <c r="AG70" s="24">
        <f t="shared" si="47"/>
        <v>3.9831402224384638E-2</v>
      </c>
      <c r="AH70" s="24">
        <f t="shared" si="47"/>
        <v>5.1931908705484808E-2</v>
      </c>
      <c r="AI70" s="24">
        <f t="shared" si="47"/>
        <v>1.8303984626635517E-2</v>
      </c>
      <c r="AJ70" s="24">
        <f t="shared" si="47"/>
        <v>3.5796819735616436E-2</v>
      </c>
      <c r="AK70" s="24">
        <f t="shared" si="47"/>
        <v>4.7860359426581178E-2</v>
      </c>
      <c r="AL70" s="24">
        <f t="shared" si="47"/>
        <v>5.6285759517336942E-2</v>
      </c>
      <c r="AM70" s="24">
        <f t="shared" si="47"/>
        <v>4.8144128644022288E-2</v>
      </c>
      <c r="AN70" s="24">
        <f t="shared" si="47"/>
        <v>4.5532928964636898E-2</v>
      </c>
      <c r="AO70" s="24">
        <f t="shared" si="45"/>
        <v>4.8681388406252246E-2</v>
      </c>
      <c r="AP70" s="24">
        <f t="shared" si="45"/>
        <v>5.0008728204400388E-2</v>
      </c>
      <c r="AQ70" s="24">
        <f t="shared" si="45"/>
        <v>5.2938188451687962E-2</v>
      </c>
      <c r="AR70" s="24">
        <f t="shared" si="39"/>
        <v>5.5734252319171507E-2</v>
      </c>
      <c r="AS70" s="24" t="e">
        <f t="shared" si="39"/>
        <v>#DIV/0!</v>
      </c>
      <c r="AT70" s="24">
        <f t="shared" si="39"/>
        <v>5.4869396606869847E-2</v>
      </c>
      <c r="AU70" s="21"/>
      <c r="AV70" s="24">
        <f t="shared" si="44"/>
        <v>0.61043333842510261</v>
      </c>
      <c r="AW70" s="24">
        <f t="shared" si="44"/>
        <v>0.6598766999132557</v>
      </c>
      <c r="AX70" s="24">
        <f t="shared" si="44"/>
        <v>0.49861235118090397</v>
      </c>
      <c r="AY70" s="24">
        <f t="shared" si="44"/>
        <v>0.77024927841791713</v>
      </c>
      <c r="AZ70" s="24">
        <f t="shared" si="44"/>
        <v>0.491645933404949</v>
      </c>
      <c r="BA70" s="24">
        <f t="shared" si="44"/>
        <v>0.51580208136733674</v>
      </c>
      <c r="BB70" s="24">
        <f t="shared" si="44"/>
        <v>0.57570840967524428</v>
      </c>
      <c r="BC70" s="24">
        <f t="shared" si="44"/>
        <v>0.60566133456786631</v>
      </c>
      <c r="BD70" s="24">
        <f t="shared" si="42"/>
        <v>0.371525551714182</v>
      </c>
      <c r="BE70" s="24">
        <f t="shared" si="42"/>
        <v>0.50790907627813575</v>
      </c>
      <c r="BF70" s="24">
        <f t="shared" si="42"/>
        <v>0.64169789840441127</v>
      </c>
      <c r="BG70" s="24">
        <f t="shared" si="42"/>
        <v>0.76022240291286969</v>
      </c>
      <c r="BH70" s="24">
        <f t="shared" si="42"/>
        <v>0.54850026504618032</v>
      </c>
      <c r="BI70" s="24">
        <f t="shared" si="42"/>
        <v>0.73302073928992062</v>
      </c>
      <c r="BJ70" s="24">
        <f t="shared" si="42"/>
        <v>0.64006113934271758</v>
      </c>
      <c r="BK70" s="24">
        <f t="shared" si="42"/>
        <v>0.44281325115776671</v>
      </c>
      <c r="BL70" s="24">
        <f t="shared" si="46"/>
        <v>0.61042505775281786</v>
      </c>
      <c r="BM70" s="24">
        <f t="shared" si="46"/>
        <v>0.64190846621441233</v>
      </c>
      <c r="BN70" s="24">
        <f t="shared" si="46"/>
        <v>0.63976033583413106</v>
      </c>
      <c r="BO70" s="24">
        <f t="shared" si="46"/>
        <v>0.62199579272866989</v>
      </c>
      <c r="BP70" s="24" t="e">
        <f t="shared" si="46"/>
        <v>#DIV/0!</v>
      </c>
      <c r="BQ70" s="24">
        <f t="shared" si="46"/>
        <v>0.60043473283946125</v>
      </c>
      <c r="BR70" s="21"/>
      <c r="BS70" s="35">
        <f t="shared" ref="BS70:BS95" si="56">+A70</f>
        <v>44682</v>
      </c>
      <c r="BT70" s="24">
        <f t="shared" si="41"/>
        <v>1.3112684739665635E-2</v>
      </c>
      <c r="BU70" s="24">
        <f t="shared" si="49"/>
        <v>1.450067156285985E-3</v>
      </c>
      <c r="BV70" s="24">
        <f t="shared" si="50"/>
        <v>8.2731503772460278E-3</v>
      </c>
      <c r="BW70" s="24">
        <f t="shared" si="48"/>
        <v>2.1112381426852335E-3</v>
      </c>
      <c r="BX70" s="24">
        <f t="shared" si="48"/>
        <v>3.0880119301912785E-3</v>
      </c>
      <c r="BY70" s="24">
        <f t="shared" si="48"/>
        <v>3.4753872528873421E-3</v>
      </c>
      <c r="BZ70" s="24">
        <f t="shared" si="48"/>
        <v>9.3204184555871605E-3</v>
      </c>
      <c r="CA70" s="24">
        <f t="shared" si="48"/>
        <v>9.5687105387254638E-4</v>
      </c>
      <c r="CB70" s="24">
        <f t="shared" si="48"/>
        <v>3.6154532721729494E-3</v>
      </c>
      <c r="CC70" s="24">
        <f t="shared" si="48"/>
        <v>2.9798069015500101E-4</v>
      </c>
      <c r="CD70" s="24">
        <f t="shared" si="48"/>
        <v>1.7028136884700699E-3</v>
      </c>
      <c r="CE70" s="24">
        <f t="shared" si="48"/>
        <v>1.2767489904718817E-3</v>
      </c>
      <c r="CF70" s="24">
        <f t="shared" si="14"/>
        <v>4.8680825749691105E-2</v>
      </c>
    </row>
    <row r="71" spans="1:84" x14ac:dyDescent="0.25">
      <c r="A71" s="31">
        <f>+[1]PAT!A72</f>
        <v>44713</v>
      </c>
      <c r="B71" s="17">
        <f>+[1]PAT!B72</f>
        <v>782.14200000000005</v>
      </c>
      <c r="C71" s="17">
        <f>+[1]PAT!C72</f>
        <v>803.43380000000002</v>
      </c>
      <c r="D71" s="17">
        <f>+[1]PAT!D72</f>
        <v>622.64859999999999</v>
      </c>
      <c r="E71" s="17">
        <f>+[1]PAT!E72</f>
        <v>822.00419999999997</v>
      </c>
      <c r="F71" s="17">
        <f>+[1]PAT!F72</f>
        <v>675.46159999999998</v>
      </c>
      <c r="G71" s="17">
        <f>+[1]PAT!G72</f>
        <v>772.25940000000003</v>
      </c>
      <c r="H71" s="17">
        <f>+[1]PAT!H72</f>
        <v>885.404</v>
      </c>
      <c r="I71" s="17">
        <f>+[1]PAT!I72</f>
        <v>969.99199999999996</v>
      </c>
      <c r="J71" s="17">
        <f>+[1]PAT!J72</f>
        <v>558.66840000000002</v>
      </c>
      <c r="K71" s="17">
        <f>+[1]PAT!K72</f>
        <v>695.57209999999998</v>
      </c>
      <c r="L71" s="17">
        <f>+[1]PAT!L72</f>
        <v>568.2106</v>
      </c>
      <c r="M71" s="17">
        <f>+[1]PAT!M72</f>
        <v>736.52859999999998</v>
      </c>
      <c r="N71" s="17">
        <f>+[1]PAT!N72</f>
        <v>664.98329999999999</v>
      </c>
      <c r="O71" s="18">
        <f>+[1]PAT!R72</f>
        <v>806.87660000000005</v>
      </c>
      <c r="P71" s="19">
        <f>+[1]PAT!S72</f>
        <v>797.06299999999999</v>
      </c>
      <c r="Q71" s="20">
        <f>+[1]PAT!T72</f>
        <v>716.46780000000001</v>
      </c>
      <c r="R71" s="18">
        <f t="shared" si="51"/>
        <v>782.12958701000014</v>
      </c>
      <c r="S71" s="19">
        <f t="shared" si="52"/>
        <v>770.07180894554233</v>
      </c>
      <c r="T71" s="19">
        <f t="shared" si="53"/>
        <v>758.78396439479627</v>
      </c>
      <c r="U71" s="19">
        <f t="shared" si="54"/>
        <v>762.51769131439892</v>
      </c>
      <c r="V71" s="19"/>
      <c r="W71" s="20">
        <f t="shared" si="55"/>
        <v>805.83701989616179</v>
      </c>
      <c r="X71" s="21"/>
      <c r="Y71" s="41">
        <f t="shared" si="47"/>
        <v>5.0819530731697204E-2</v>
      </c>
      <c r="Z71" s="24">
        <f t="shared" si="47"/>
        <v>4.5754589399144674E-2</v>
      </c>
      <c r="AA71" s="24">
        <f t="shared" si="47"/>
        <v>6.9061915590190814E-2</v>
      </c>
      <c r="AB71" s="24">
        <f t="shared" si="47"/>
        <v>6.9717088604135613E-2</v>
      </c>
      <c r="AC71" s="24">
        <f t="shared" si="47"/>
        <v>5.0183104508410015E-2</v>
      </c>
      <c r="AD71" s="24">
        <f t="shared" si="47"/>
        <v>4.9734018512338718E-2</v>
      </c>
      <c r="AE71" s="24">
        <f t="shared" si="47"/>
        <v>6.4556000153899395E-2</v>
      </c>
      <c r="AF71" s="24">
        <f t="shared" si="47"/>
        <v>4.7066570234998162E-2</v>
      </c>
      <c r="AG71" s="24">
        <f t="shared" si="47"/>
        <v>5.1736896962879531E-3</v>
      </c>
      <c r="AH71" s="24">
        <f t="shared" si="47"/>
        <v>3.9762495326785663E-2</v>
      </c>
      <c r="AI71" s="24">
        <f t="shared" si="47"/>
        <v>9.3057963659628484E-3</v>
      </c>
      <c r="AJ71" s="24">
        <f t="shared" si="47"/>
        <v>6.9899880724958674E-2</v>
      </c>
      <c r="AK71" s="24">
        <f t="shared" si="47"/>
        <v>5.2433056850379689E-2</v>
      </c>
      <c r="AL71" s="24">
        <f t="shared" si="47"/>
        <v>5.9864300859396424E-2</v>
      </c>
      <c r="AM71" s="24">
        <f t="shared" si="47"/>
        <v>5.0391341980388527E-2</v>
      </c>
      <c r="AN71" s="24">
        <f t="shared" si="47"/>
        <v>4.6213005983176236E-2</v>
      </c>
      <c r="AO71" s="24">
        <f t="shared" si="45"/>
        <v>5.0817378940074098E-2</v>
      </c>
      <c r="AP71" s="24">
        <f t="shared" si="45"/>
        <v>5.3374905498615677E-2</v>
      </c>
      <c r="AQ71" s="24">
        <f t="shared" si="45"/>
        <v>5.8448577047341743E-2</v>
      </c>
      <c r="AR71" s="24">
        <f t="shared" si="39"/>
        <v>5.6615939907827206E-2</v>
      </c>
      <c r="AS71" s="24" t="e">
        <f t="shared" si="39"/>
        <v>#DIV/0!</v>
      </c>
      <c r="AT71" s="24">
        <f t="shared" si="39"/>
        <v>5.0983568416838487E-2</v>
      </c>
      <c r="AU71" s="21"/>
      <c r="AV71" s="24">
        <f t="shared" si="44"/>
        <v>0.63590079205473038</v>
      </c>
      <c r="AW71" s="24">
        <f t="shared" si="44"/>
        <v>0.68195195354876104</v>
      </c>
      <c r="AX71" s="24">
        <f t="shared" si="44"/>
        <v>0.52598393896148554</v>
      </c>
      <c r="AY71" s="24">
        <f t="shared" si="44"/>
        <v>0.83378251852010488</v>
      </c>
      <c r="AZ71" s="24">
        <f t="shared" si="44"/>
        <v>0.54671505301492629</v>
      </c>
      <c r="BA71" s="24">
        <f t="shared" si="44"/>
        <v>0.53868380328119714</v>
      </c>
      <c r="BB71" s="24">
        <f t="shared" si="44"/>
        <v>0.63315281548813607</v>
      </c>
      <c r="BC71" s="24">
        <f t="shared" si="44"/>
        <v>0.60185671587269796</v>
      </c>
      <c r="BD71" s="24">
        <f t="shared" si="42"/>
        <v>0.26713438598910577</v>
      </c>
      <c r="BE71" s="24">
        <f t="shared" si="42"/>
        <v>0.52484338270127773</v>
      </c>
      <c r="BF71" s="24">
        <f t="shared" si="42"/>
        <v>0.64585709117420542</v>
      </c>
      <c r="BG71" s="24">
        <f t="shared" si="42"/>
        <v>0.82508825253780249</v>
      </c>
      <c r="BH71" s="24">
        <f t="shared" si="42"/>
        <v>0.58184354817607664</v>
      </c>
      <c r="BI71" s="24">
        <f t="shared" si="42"/>
        <v>0.80449156768772845</v>
      </c>
      <c r="BJ71" s="24">
        <f t="shared" si="42"/>
        <v>0.6634117572420517</v>
      </c>
      <c r="BK71" s="24">
        <f t="shared" si="42"/>
        <v>0.4513909062069652</v>
      </c>
      <c r="BL71" s="24">
        <f t="shared" si="46"/>
        <v>0.63589114733596275</v>
      </c>
      <c r="BM71" s="24">
        <f t="shared" si="46"/>
        <v>0.67484028461137902</v>
      </c>
      <c r="BN71" s="24">
        <f t="shared" si="46"/>
        <v>0.68232691494009856</v>
      </c>
      <c r="BO71" s="24">
        <f t="shared" si="46"/>
        <v>0.66126905432924987</v>
      </c>
      <c r="BP71" s="24" t="e">
        <f t="shared" si="46"/>
        <v>#DIV/0!</v>
      </c>
      <c r="BQ71" s="24">
        <f t="shared" si="46"/>
        <v>0.61939651984553357</v>
      </c>
      <c r="BR71" s="21"/>
      <c r="BS71" s="35">
        <f t="shared" si="56"/>
        <v>44713</v>
      </c>
      <c r="BT71" s="24">
        <f t="shared" si="41"/>
        <v>1.2954579411277109E-2</v>
      </c>
      <c r="BU71" s="24">
        <f t="shared" si="49"/>
        <v>1.8914259826670428E-3</v>
      </c>
      <c r="BV71" s="24">
        <f t="shared" si="50"/>
        <v>9.2273054919401049E-3</v>
      </c>
      <c r="BW71" s="24">
        <f t="shared" si="48"/>
        <v>4.3624822353725374E-3</v>
      </c>
      <c r="BX71" s="24">
        <f t="shared" si="48"/>
        <v>3.2197437728750224E-3</v>
      </c>
      <c r="BY71" s="24">
        <f t="shared" si="48"/>
        <v>3.5707324387135478E-3</v>
      </c>
      <c r="BZ71" s="24">
        <f t="shared" si="48"/>
        <v>7.8614282478333773E-3</v>
      </c>
      <c r="CA71" s="24">
        <f t="shared" si="48"/>
        <v>1.2323855103516437E-4</v>
      </c>
      <c r="CB71" s="24">
        <f t="shared" si="48"/>
        <v>2.7768037293827569E-3</v>
      </c>
      <c r="CC71" s="24">
        <f t="shared" si="48"/>
        <v>1.4710550435419629E-4</v>
      </c>
      <c r="CD71" s="24">
        <f t="shared" si="48"/>
        <v>3.2841966357846277E-3</v>
      </c>
      <c r="CE71" s="24">
        <f t="shared" si="48"/>
        <v>1.3976344999611723E-3</v>
      </c>
      <c r="CF71" s="24">
        <f t="shared" ref="CF71:CF95" si="57">+SUM(BT71:CE71)</f>
        <v>5.0816676501196659E-2</v>
      </c>
    </row>
    <row r="72" spans="1:84" x14ac:dyDescent="0.25">
      <c r="A72" s="31">
        <f>+[1]PAT!A73</f>
        <v>44743</v>
      </c>
      <c r="B72" s="17">
        <f>+[1]PAT!B73</f>
        <v>845.03970000000004</v>
      </c>
      <c r="C72" s="17">
        <f>+[1]PAT!C73</f>
        <v>862.14059999999995</v>
      </c>
      <c r="D72" s="17">
        <f>+[1]PAT!D73</f>
        <v>655.74040000000002</v>
      </c>
      <c r="E72" s="17">
        <f>+[1]PAT!E73</f>
        <v>918.15470000000005</v>
      </c>
      <c r="F72" s="17">
        <f>+[1]PAT!F73</f>
        <v>712.75840000000005</v>
      </c>
      <c r="G72" s="17">
        <f>+[1]PAT!G73</f>
        <v>859.04669999999999</v>
      </c>
      <c r="H72" s="17">
        <f>+[1]PAT!H73</f>
        <v>936.78840000000002</v>
      </c>
      <c r="I72" s="17">
        <f>+[1]PAT!I73</f>
        <v>1037.7186999999999</v>
      </c>
      <c r="J72" s="17">
        <f>+[1]PAT!J73</f>
        <v>591.54280000000006</v>
      </c>
      <c r="K72" s="17">
        <f>+[1]PAT!K73</f>
        <v>762.98839999999996</v>
      </c>
      <c r="L72" s="17">
        <f>+[1]PAT!L73</f>
        <v>595.21950000000004</v>
      </c>
      <c r="M72" s="17">
        <f>+[1]PAT!M73</f>
        <v>812.54899999999998</v>
      </c>
      <c r="N72" s="17">
        <f>+[1]PAT!N73</f>
        <v>713.57339999999999</v>
      </c>
      <c r="O72" s="18">
        <f>+[1]PAT!R73</f>
        <v>896.79549999999995</v>
      </c>
      <c r="P72" s="19">
        <f>+[1]PAT!S73</f>
        <v>860.14170000000001</v>
      </c>
      <c r="Q72" s="20">
        <f>+[1]PAT!T73</f>
        <v>762.06659999999999</v>
      </c>
      <c r="R72" s="18">
        <f t="shared" si="51"/>
        <v>845.02563786000007</v>
      </c>
      <c r="S72" s="19">
        <f t="shared" si="52"/>
        <v>839.31055153115108</v>
      </c>
      <c r="T72" s="19">
        <f t="shared" si="53"/>
        <v>839.77059963235297</v>
      </c>
      <c r="U72" s="19">
        <f t="shared" si="54"/>
        <v>844.33749943857333</v>
      </c>
      <c r="V72" s="19"/>
      <c r="W72" s="20">
        <f t="shared" si="55"/>
        <v>876.33705366215463</v>
      </c>
      <c r="X72" s="21"/>
      <c r="Y72" s="41">
        <f t="shared" si="47"/>
        <v>8.0417238813412339E-2</v>
      </c>
      <c r="Z72" s="24">
        <f t="shared" si="47"/>
        <v>7.3069865868226946E-2</v>
      </c>
      <c r="AA72" s="24">
        <f t="shared" si="47"/>
        <v>5.3146831133965566E-2</v>
      </c>
      <c r="AB72" s="24">
        <f t="shared" si="47"/>
        <v>0.11697081353112315</v>
      </c>
      <c r="AC72" s="24">
        <f t="shared" si="47"/>
        <v>5.5216758436008817E-2</v>
      </c>
      <c r="AD72" s="24">
        <f t="shared" si="47"/>
        <v>0.11238102119572768</v>
      </c>
      <c r="AE72" s="24">
        <f t="shared" si="47"/>
        <v>5.8034976123893856E-2</v>
      </c>
      <c r="AF72" s="24">
        <f t="shared" si="47"/>
        <v>6.982191605703969E-2</v>
      </c>
      <c r="AG72" s="24">
        <f t="shared" si="47"/>
        <v>5.88442088365837E-2</v>
      </c>
      <c r="AH72" s="24">
        <f t="shared" si="47"/>
        <v>9.6922087588044326E-2</v>
      </c>
      <c r="AI72" s="24">
        <f t="shared" si="47"/>
        <v>4.7533256155376291E-2</v>
      </c>
      <c r="AJ72" s="24">
        <f t="shared" si="47"/>
        <v>0.10321445765989257</v>
      </c>
      <c r="AK72" s="24">
        <f t="shared" si="47"/>
        <v>7.3069654531173978E-2</v>
      </c>
      <c r="AL72" s="24">
        <f t="shared" si="47"/>
        <v>0.11144070852965604</v>
      </c>
      <c r="AM72" s="24">
        <f t="shared" si="47"/>
        <v>7.9138913737057281E-2</v>
      </c>
      <c r="AN72" s="24">
        <f t="shared" si="47"/>
        <v>6.3643892998401341E-2</v>
      </c>
      <c r="AO72" s="24">
        <f t="shared" si="45"/>
        <v>8.0416406557952902E-2</v>
      </c>
      <c r="AP72" s="24">
        <f t="shared" si="45"/>
        <v>8.9912059864153626E-2</v>
      </c>
      <c r="AQ72" s="24">
        <f t="shared" si="45"/>
        <v>0.1067321385766915</v>
      </c>
      <c r="AR72" s="24">
        <f t="shared" si="39"/>
        <v>0.10730217679689047</v>
      </c>
      <c r="AS72" s="24" t="e">
        <f t="shared" si="39"/>
        <v>#DIV/0!</v>
      </c>
      <c r="AT72" s="24">
        <f t="shared" si="39"/>
        <v>8.7486715086727118E-2</v>
      </c>
      <c r="AU72" s="21"/>
      <c r="AV72" s="24">
        <f t="shared" si="44"/>
        <v>0.71017428994167253</v>
      </c>
      <c r="AW72" s="24">
        <f t="shared" si="44"/>
        <v>0.73376663727251779</v>
      </c>
      <c r="AX72" s="24">
        <f t="shared" si="44"/>
        <v>0.56575839809169293</v>
      </c>
      <c r="AY72" s="24">
        <f t="shared" si="44"/>
        <v>0.97603184533936305</v>
      </c>
      <c r="AZ72" s="24">
        <f t="shared" si="44"/>
        <v>0.58519261837151548</v>
      </c>
      <c r="BA72" s="24">
        <f t="shared" si="44"/>
        <v>0.66253674219346936</v>
      </c>
      <c r="BB72" s="24">
        <f t="shared" si="44"/>
        <v>0.66361258799204181</v>
      </c>
      <c r="BC72" s="24">
        <f t="shared" si="44"/>
        <v>0.67279983312603031</v>
      </c>
      <c r="BD72" s="24">
        <f t="shared" si="42"/>
        <v>0.33958321255688584</v>
      </c>
      <c r="BE72" s="24">
        <f t="shared" si="42"/>
        <v>0.61455482999410238</v>
      </c>
      <c r="BF72" s="24">
        <f t="shared" si="42"/>
        <v>0.68162858358510792</v>
      </c>
      <c r="BG72" s="24">
        <f t="shared" si="42"/>
        <v>0.91857877421897305</v>
      </c>
      <c r="BH72" s="24">
        <f t="shared" si="42"/>
        <v>0.65052716601600724</v>
      </c>
      <c r="BI72" s="24">
        <f t="shared" si="42"/>
        <v>0.9161445388751952</v>
      </c>
      <c r="BJ72" s="24">
        <f t="shared" si="42"/>
        <v>0.73009929133934293</v>
      </c>
      <c r="BK72" s="24">
        <f t="shared" si="42"/>
        <v>0.52418410774919888</v>
      </c>
      <c r="BL72" s="24">
        <f t="shared" si="46"/>
        <v>0.71016253245851124</v>
      </c>
      <c r="BM72" s="24">
        <f t="shared" si="46"/>
        <v>0.75914503956404555</v>
      </c>
      <c r="BN72" s="24">
        <f t="shared" si="46"/>
        <v>0.79725335271150288</v>
      </c>
      <c r="BO72" s="24">
        <f t="shared" si="46"/>
        <v>0.77908936246685045</v>
      </c>
      <c r="BP72" s="24" t="e">
        <f t="shared" si="46"/>
        <v>#DIV/0!</v>
      </c>
      <c r="BQ72" s="24">
        <f t="shared" si="46"/>
        <v>0.71040100200957368</v>
      </c>
      <c r="BR72" s="21"/>
      <c r="BS72" s="35">
        <f t="shared" si="56"/>
        <v>44743</v>
      </c>
      <c r="BT72" s="24">
        <f t="shared" si="41"/>
        <v>2.0588684970248343E-2</v>
      </c>
      <c r="BU72" s="24">
        <f t="shared" si="49"/>
        <v>1.4808218967911214E-3</v>
      </c>
      <c r="BV72" s="24">
        <f t="shared" si="50"/>
        <v>1.5759918403563559E-2</v>
      </c>
      <c r="BW72" s="24">
        <f t="shared" si="48"/>
        <v>4.7971571402635419E-3</v>
      </c>
      <c r="BX72" s="24">
        <f t="shared" si="48"/>
        <v>7.2679489785742197E-3</v>
      </c>
      <c r="BY72" s="24">
        <f t="shared" si="48"/>
        <v>3.2520025775370732E-3</v>
      </c>
      <c r="BZ72" s="24">
        <f t="shared" si="48"/>
        <v>1.1620553735766641E-2</v>
      </c>
      <c r="CA72" s="24">
        <f t="shared" si="48"/>
        <v>1.3407966328364939E-3</v>
      </c>
      <c r="CB72" s="24">
        <f t="shared" si="48"/>
        <v>6.6973088134891076E-3</v>
      </c>
      <c r="CC72" s="24">
        <f t="shared" si="48"/>
        <v>7.2171806398326746E-4</v>
      </c>
      <c r="CD72" s="24">
        <f t="shared" si="48"/>
        <v>4.9375130347174799E-3</v>
      </c>
      <c r="CE72" s="24">
        <f t="shared" si="48"/>
        <v>1.950706061047738E-3</v>
      </c>
      <c r="CF72" s="24">
        <f t="shared" si="57"/>
        <v>8.0415130308818597E-2</v>
      </c>
    </row>
    <row r="73" spans="1:84" x14ac:dyDescent="0.25">
      <c r="A73" s="31">
        <f>+[1]PAT!A74</f>
        <v>44774</v>
      </c>
      <c r="B73" s="17">
        <f>+[1]PAT!B74</f>
        <v>899.46040000000005</v>
      </c>
      <c r="C73" s="17">
        <f>+[1]PAT!C74</f>
        <v>920.72580000000005</v>
      </c>
      <c r="D73" s="17">
        <f>+[1]PAT!D74</f>
        <v>700.21230000000003</v>
      </c>
      <c r="E73" s="17">
        <f>+[1]PAT!E74</f>
        <v>988.38120000000004</v>
      </c>
      <c r="F73" s="17">
        <f>+[1]PAT!F74</f>
        <v>735.23900000000003</v>
      </c>
      <c r="G73" s="17">
        <f>+[1]PAT!G74</f>
        <v>921.12819999999999</v>
      </c>
      <c r="H73" s="17">
        <f>+[1]PAT!H74</f>
        <v>994.90250000000003</v>
      </c>
      <c r="I73" s="17">
        <f>+[1]PAT!I74</f>
        <v>1097.0372</v>
      </c>
      <c r="J73" s="17">
        <f>+[1]PAT!J74</f>
        <v>624.4615</v>
      </c>
      <c r="K73" s="17">
        <f>+[1]PAT!K74</f>
        <v>819.28319999999997</v>
      </c>
      <c r="L73" s="17">
        <f>+[1]PAT!L74</f>
        <v>624.51880000000006</v>
      </c>
      <c r="M73" s="17">
        <f>+[1]PAT!M74</f>
        <v>865.65610000000004</v>
      </c>
      <c r="N73" s="17">
        <f>+[1]PAT!N74</f>
        <v>773.74</v>
      </c>
      <c r="O73" s="18">
        <f>+[1]PAT!R74</f>
        <v>970.08439999999996</v>
      </c>
      <c r="P73" s="19">
        <f>+[1]PAT!S74</f>
        <v>917.22900000000004</v>
      </c>
      <c r="Q73" s="20">
        <f>+[1]PAT!T74</f>
        <v>795.82830000000001</v>
      </c>
      <c r="R73" s="18">
        <f t="shared" si="51"/>
        <v>899.4438290600001</v>
      </c>
      <c r="S73" s="19">
        <f t="shared" si="52"/>
        <v>899.13403967415923</v>
      </c>
      <c r="T73" s="19">
        <f t="shared" si="53"/>
        <v>902.07420096153839</v>
      </c>
      <c r="U73" s="19">
        <f t="shared" si="54"/>
        <v>908.18397483487468</v>
      </c>
      <c r="V73" s="19"/>
      <c r="W73" s="20">
        <f t="shared" si="55"/>
        <v>935.36239262006302</v>
      </c>
      <c r="X73" s="21"/>
      <c r="Y73" s="41">
        <f t="shared" si="47"/>
        <v>6.4400169601499302E-2</v>
      </c>
      <c r="Z73" s="24">
        <f t="shared" si="47"/>
        <v>6.795318536210937E-2</v>
      </c>
      <c r="AA73" s="24">
        <f t="shared" si="47"/>
        <v>6.7819368762394472E-2</v>
      </c>
      <c r="AB73" s="24">
        <f t="shared" si="47"/>
        <v>7.6486565934912765E-2</v>
      </c>
      <c r="AC73" s="24">
        <f t="shared" si="47"/>
        <v>3.1540280689781985E-2</v>
      </c>
      <c r="AD73" s="24">
        <f t="shared" si="47"/>
        <v>7.2267898823195509E-2</v>
      </c>
      <c r="AE73" s="24">
        <f t="shared" si="47"/>
        <v>6.2035460729445324E-2</v>
      </c>
      <c r="AF73" s="24">
        <f t="shared" si="47"/>
        <v>5.7162408271143272E-2</v>
      </c>
      <c r="AG73" s="24">
        <f t="shared" si="47"/>
        <v>5.5648889649235755E-2</v>
      </c>
      <c r="AH73" s="24">
        <f t="shared" si="47"/>
        <v>7.378198672483105E-2</v>
      </c>
      <c r="AI73" s="24">
        <f t="shared" si="47"/>
        <v>4.9224361769061753E-2</v>
      </c>
      <c r="AJ73" s="24">
        <f t="shared" si="47"/>
        <v>6.5358642986453885E-2</v>
      </c>
      <c r="AK73" s="24">
        <f t="shared" si="47"/>
        <v>8.4317324608792932E-2</v>
      </c>
      <c r="AL73" s="24">
        <f t="shared" si="47"/>
        <v>8.1723090715776436E-2</v>
      </c>
      <c r="AM73" s="24">
        <f t="shared" si="47"/>
        <v>6.6369645838586955E-2</v>
      </c>
      <c r="AN73" s="24">
        <f t="shared" si="47"/>
        <v>4.4302820777081697E-2</v>
      </c>
      <c r="AO73" s="24">
        <f t="shared" si="45"/>
        <v>6.4398272385927102E-2</v>
      </c>
      <c r="AP73" s="24">
        <f t="shared" si="45"/>
        <v>7.1276940381450382E-2</v>
      </c>
      <c r="AQ73" s="24">
        <f t="shared" si="45"/>
        <v>7.4191215263384569E-2</v>
      </c>
      <c r="AR73" s="24">
        <f t="shared" si="39"/>
        <v>7.5617244808805495E-2</v>
      </c>
      <c r="AS73" s="24" t="e">
        <f t="shared" si="39"/>
        <v>#DIV/0!</v>
      </c>
      <c r="AT73" s="24">
        <f t="shared" si="39"/>
        <v>6.7354608265444593E-2</v>
      </c>
      <c r="AU73" s="21"/>
      <c r="AV73" s="24">
        <f t="shared" si="44"/>
        <v>0.76035597745940575</v>
      </c>
      <c r="AW73" s="24">
        <f t="shared" si="44"/>
        <v>0.79072745413419487</v>
      </c>
      <c r="AX73" s="24">
        <f t="shared" si="44"/>
        <v>0.64485073511931912</v>
      </c>
      <c r="AY73" s="24">
        <f t="shared" si="44"/>
        <v>1.0655284867166479</v>
      </c>
      <c r="AZ73" s="24">
        <f t="shared" si="44"/>
        <v>0.57537463515684562</v>
      </c>
      <c r="BA73" s="24">
        <f t="shared" si="44"/>
        <v>0.71980330876964538</v>
      </c>
      <c r="BB73" s="24">
        <f t="shared" si="44"/>
        <v>0.69943916427910513</v>
      </c>
      <c r="BC73" s="24">
        <f t="shared" si="44"/>
        <v>0.69923400756714349</v>
      </c>
      <c r="BD73" s="24">
        <f t="shared" si="42"/>
        <v>0.41095606583572164</v>
      </c>
      <c r="BE73" s="24">
        <f t="shared" si="42"/>
        <v>0.67635101664497443</v>
      </c>
      <c r="BF73" s="24">
        <f t="shared" si="42"/>
        <v>0.73554531582222227</v>
      </c>
      <c r="BG73" s="24">
        <f t="shared" si="42"/>
        <v>0.97002125100076331</v>
      </c>
      <c r="BH73" s="24">
        <f t="shared" si="42"/>
        <v>0.72535052663172883</v>
      </c>
      <c r="BI73" s="24">
        <f t="shared" si="42"/>
        <v>1.0241258988580122</v>
      </c>
      <c r="BJ73" s="24">
        <f t="shared" si="42"/>
        <v>0.77515778896495235</v>
      </c>
      <c r="BK73" s="24">
        <f t="shared" si="42"/>
        <v>0.55706850309954792</v>
      </c>
      <c r="BL73" s="24">
        <f t="shared" si="46"/>
        <v>0.76034124946963111</v>
      </c>
      <c r="BM73" s="24">
        <f t="shared" si="46"/>
        <v>0.82419259351937213</v>
      </c>
      <c r="BN73" s="24">
        <f t="shared" si="46"/>
        <v>0.86746911207438471</v>
      </c>
      <c r="BO73" s="24">
        <f t="shared" si="46"/>
        <v>0.85205188173095125</v>
      </c>
      <c r="BP73" s="24" t="e">
        <f t="shared" si="46"/>
        <v>#DIV/0!</v>
      </c>
      <c r="BQ73" s="24">
        <f t="shared" si="46"/>
        <v>0.76537736613389384</v>
      </c>
      <c r="BR73" s="21"/>
      <c r="BS73" s="35">
        <f t="shared" si="56"/>
        <v>44774</v>
      </c>
      <c r="BT73" s="24">
        <f t="shared" si="41"/>
        <v>1.9016763780447268E-2</v>
      </c>
      <c r="BU73" s="24">
        <f t="shared" si="49"/>
        <v>1.841944822237346E-3</v>
      </c>
      <c r="BV73" s="24">
        <f t="shared" si="50"/>
        <v>1.0653981463829449E-2</v>
      </c>
      <c r="BW73" s="24">
        <f t="shared" si="48"/>
        <v>2.6762628548694196E-3</v>
      </c>
      <c r="BX73" s="24">
        <f t="shared" si="48"/>
        <v>4.8120085364036745E-3</v>
      </c>
      <c r="BY73" s="24">
        <f t="shared" si="48"/>
        <v>3.4041571656337568E-3</v>
      </c>
      <c r="BZ73" s="24">
        <f t="shared" si="48"/>
        <v>9.4203180039943834E-3</v>
      </c>
      <c r="CA73" s="24">
        <f t="shared" si="48"/>
        <v>1.2426712378128483E-3</v>
      </c>
      <c r="CB73" s="24">
        <f t="shared" si="48"/>
        <v>5.1762135672442375E-3</v>
      </c>
      <c r="CC73" s="24">
        <f t="shared" si="48"/>
        <v>7.2464686570346954E-4</v>
      </c>
      <c r="CD73" s="24">
        <f t="shared" si="48"/>
        <v>3.1925608702171064E-3</v>
      </c>
      <c r="CE73" s="24">
        <f t="shared" si="48"/>
        <v>2.2356715785069037E-3</v>
      </c>
      <c r="CF73" s="24">
        <f t="shared" si="57"/>
        <v>6.4397200746899863E-2</v>
      </c>
    </row>
    <row r="74" spans="1:84" x14ac:dyDescent="0.25">
      <c r="A74" s="31">
        <f>+[1]PAT!A75</f>
        <v>44805</v>
      </c>
      <c r="B74" s="17">
        <f>+[1]PAT!B75</f>
        <v>954.60109999999997</v>
      </c>
      <c r="C74" s="17">
        <f>+[1]PAT!C75</f>
        <v>982.08699999999999</v>
      </c>
      <c r="D74" s="17">
        <f>+[1]PAT!D75</f>
        <v>763.85230000000001</v>
      </c>
      <c r="E74" s="17">
        <f>+[1]PAT!E75</f>
        <v>1067.3244999999999</v>
      </c>
      <c r="F74" s="17">
        <f>+[1]PAT!F75</f>
        <v>754.99929999999995</v>
      </c>
      <c r="G74" s="17">
        <f>+[1]PAT!G75</f>
        <v>979.69169999999997</v>
      </c>
      <c r="H74" s="17">
        <f>+[1]PAT!H75</f>
        <v>1042.7150999999999</v>
      </c>
      <c r="I74" s="17">
        <f>+[1]PAT!I75</f>
        <v>1156.7571</v>
      </c>
      <c r="J74" s="17">
        <f>+[1]PAT!J75</f>
        <v>645.62199999999996</v>
      </c>
      <c r="K74" s="17">
        <f>+[1]PAT!K75</f>
        <v>872.35730000000001</v>
      </c>
      <c r="L74" s="17">
        <f>+[1]PAT!L75</f>
        <v>638.24519999999995</v>
      </c>
      <c r="M74" s="17">
        <f>+[1]PAT!M75</f>
        <v>929.12660000000005</v>
      </c>
      <c r="N74" s="17">
        <f>+[1]PAT!N75</f>
        <v>819.70119999999997</v>
      </c>
      <c r="O74" s="18">
        <f>+[1]PAT!R75</f>
        <v>1068.3169</v>
      </c>
      <c r="P74" s="19">
        <f>+[1]PAT!S75</f>
        <v>968.74369999999999</v>
      </c>
      <c r="Q74" s="20">
        <f>+[1]PAT!T75</f>
        <v>836.60540000000003</v>
      </c>
      <c r="R74" s="18">
        <f t="shared" si="51"/>
        <v>954.58130934999986</v>
      </c>
      <c r="S74" s="19">
        <f t="shared" si="52"/>
        <v>962.20020066375002</v>
      </c>
      <c r="T74" s="19">
        <f t="shared" si="53"/>
        <v>966.40616069004523</v>
      </c>
      <c r="U74" s="19">
        <f t="shared" si="54"/>
        <v>972.66045951122851</v>
      </c>
      <c r="V74" s="19"/>
      <c r="W74" s="20">
        <f t="shared" si="55"/>
        <v>992.59679935101042</v>
      </c>
      <c r="X74" s="21"/>
      <c r="Y74" s="41">
        <f t="shared" si="47"/>
        <v>6.1304199717964192E-2</v>
      </c>
      <c r="Z74" s="24">
        <f t="shared" si="47"/>
        <v>6.6644379901160455E-2</v>
      </c>
      <c r="AA74" s="24">
        <f t="shared" si="47"/>
        <v>9.0886721070166931E-2</v>
      </c>
      <c r="AB74" s="24">
        <f t="shared" si="47"/>
        <v>7.9871308762246684E-2</v>
      </c>
      <c r="AC74" s="24">
        <f t="shared" si="47"/>
        <v>2.6876022626656004E-2</v>
      </c>
      <c r="AD74" s="24">
        <f t="shared" si="47"/>
        <v>6.3578012267999195E-2</v>
      </c>
      <c r="AE74" s="24">
        <f t="shared" si="47"/>
        <v>4.8057573480818405E-2</v>
      </c>
      <c r="AF74" s="24">
        <f t="shared" si="47"/>
        <v>5.4437442960001858E-2</v>
      </c>
      <c r="AG74" s="24">
        <f t="shared" si="47"/>
        <v>3.3885996174303656E-2</v>
      </c>
      <c r="AH74" s="24">
        <f t="shared" si="47"/>
        <v>6.4781140391991565E-2</v>
      </c>
      <c r="AI74" s="24">
        <f t="shared" si="47"/>
        <v>2.1979162196558155E-2</v>
      </c>
      <c r="AJ74" s="24">
        <f t="shared" si="47"/>
        <v>7.3320687048817668E-2</v>
      </c>
      <c r="AK74" s="24">
        <f t="shared" si="47"/>
        <v>5.940134929045926E-2</v>
      </c>
      <c r="AL74" s="24">
        <f t="shared" si="47"/>
        <v>0.10126180773549187</v>
      </c>
      <c r="AM74" s="24">
        <f t="shared" si="47"/>
        <v>5.6163400851913625E-2</v>
      </c>
      <c r="AN74" s="24">
        <f t="shared" si="47"/>
        <v>5.1238564901499473E-2</v>
      </c>
      <c r="AO74" s="24">
        <f t="shared" si="45"/>
        <v>6.1301749490708435E-2</v>
      </c>
      <c r="AP74" s="24">
        <f t="shared" si="45"/>
        <v>7.0141000347896609E-2</v>
      </c>
      <c r="AQ74" s="24">
        <f t="shared" si="45"/>
        <v>7.1315596499638367E-2</v>
      </c>
      <c r="AR74" s="24">
        <f t="shared" si="39"/>
        <v>7.0994959681023762E-2</v>
      </c>
      <c r="AS74" s="24" t="e">
        <f t="shared" si="39"/>
        <v>#DIV/0!</v>
      </c>
      <c r="AT74" s="24">
        <f t="shared" si="39"/>
        <v>6.118955303583129E-2</v>
      </c>
      <c r="AU74" s="21"/>
      <c r="AV74" s="24">
        <f t="shared" si="44"/>
        <v>0.80084227858164092</v>
      </c>
      <c r="AW74" s="24">
        <f t="shared" si="44"/>
        <v>0.84838558198755365</v>
      </c>
      <c r="AX74" s="24">
        <f t="shared" si="44"/>
        <v>0.69605841075686592</v>
      </c>
      <c r="AY74" s="24">
        <f t="shared" si="44"/>
        <v>1.1226019603140416</v>
      </c>
      <c r="AZ74" s="24">
        <f t="shared" si="44"/>
        <v>0.56922850212116227</v>
      </c>
      <c r="BA74" s="24">
        <f t="shared" si="44"/>
        <v>0.77060855267022199</v>
      </c>
      <c r="BB74" s="24">
        <f t="shared" si="44"/>
        <v>0.72057219788983362</v>
      </c>
      <c r="BC74" s="24">
        <f t="shared" si="44"/>
        <v>0.74152862743846404</v>
      </c>
      <c r="BD74" s="24">
        <f t="shared" si="42"/>
        <v>0.40734764771033682</v>
      </c>
      <c r="BE74" s="24">
        <f t="shared" si="42"/>
        <v>0.68914412315013318</v>
      </c>
      <c r="BF74" s="24">
        <f t="shared" si="42"/>
        <v>0.75027663217094331</v>
      </c>
      <c r="BG74" s="24">
        <f t="shared" si="42"/>
        <v>1.0214320928348366</v>
      </c>
      <c r="BH74" s="24">
        <f t="shared" si="42"/>
        <v>0.76301742453147936</v>
      </c>
      <c r="BI74" s="24">
        <f t="shared" si="42"/>
        <v>1.1170003156723913</v>
      </c>
      <c r="BJ74" s="24">
        <f t="shared" si="42"/>
        <v>0.80412637812872445</v>
      </c>
      <c r="BK74" s="24">
        <f t="shared" si="42"/>
        <v>0.60090466029408929</v>
      </c>
      <c r="BL74" s="24">
        <f t="shared" si="46"/>
        <v>0.80082404790616724</v>
      </c>
      <c r="BM74" s="24">
        <f t="shared" si="46"/>
        <v>0.87442639366874042</v>
      </c>
      <c r="BN74" s="24">
        <f t="shared" si="46"/>
        <v>0.91138096939598379</v>
      </c>
      <c r="BO74" s="24">
        <f t="shared" si="46"/>
        <v>0.89484874293473537</v>
      </c>
      <c r="BP74" s="24" t="e">
        <f t="shared" si="46"/>
        <v>#DIV/0!</v>
      </c>
      <c r="BQ74" s="24">
        <f t="shared" si="46"/>
        <v>0.80344570621512901</v>
      </c>
      <c r="BR74" s="21"/>
      <c r="BS74" s="35">
        <f t="shared" si="56"/>
        <v>44805</v>
      </c>
      <c r="BT74" s="24">
        <f t="shared" si="41"/>
        <v>1.871274951070662E-2</v>
      </c>
      <c r="BU74" s="24">
        <f t="shared" si="49"/>
        <v>2.4763736124458614E-3</v>
      </c>
      <c r="BV74" s="24">
        <f t="shared" si="50"/>
        <v>1.125178057866693E-2</v>
      </c>
      <c r="BW74" s="24">
        <f t="shared" si="48"/>
        <v>2.2100874924565789E-3</v>
      </c>
      <c r="BX74" s="24">
        <f t="shared" si="48"/>
        <v>4.2646783004565833E-3</v>
      </c>
      <c r="BY74" s="24">
        <f t="shared" si="48"/>
        <v>2.6312705929021369E-3</v>
      </c>
      <c r="BZ74" s="24">
        <f t="shared" si="48"/>
        <v>8.9102428300345485E-3</v>
      </c>
      <c r="CA74" s="24">
        <f t="shared" si="48"/>
        <v>7.5047211639333818E-4</v>
      </c>
      <c r="CB74" s="24">
        <f t="shared" si="48"/>
        <v>4.5848128166620823E-3</v>
      </c>
      <c r="CC74" s="24">
        <f t="shared" si="48"/>
        <v>3.1894873859927337E-4</v>
      </c>
      <c r="CD74" s="24">
        <f t="shared" si="48"/>
        <v>3.5847063417133208E-3</v>
      </c>
      <c r="CE74" s="24">
        <f t="shared" si="48"/>
        <v>1.6044971852012591E-3</v>
      </c>
      <c r="CF74" s="24">
        <f t="shared" si="57"/>
        <v>6.130062011623854E-2</v>
      </c>
    </row>
    <row r="75" spans="1:84" x14ac:dyDescent="0.25">
      <c r="A75" s="31">
        <f>+[1]PAT!A76</f>
        <v>44835</v>
      </c>
      <c r="B75" s="17">
        <f>+[1]PAT!B76</f>
        <v>1017.5863000000001</v>
      </c>
      <c r="C75" s="17">
        <f>+[1]PAT!C76</f>
        <v>1053.1016</v>
      </c>
      <c r="D75" s="17">
        <f>+[1]PAT!D76</f>
        <v>802.50469999999996</v>
      </c>
      <c r="E75" s="17">
        <f>+[1]PAT!E76</f>
        <v>1130.2578000000001</v>
      </c>
      <c r="F75" s="17">
        <f>+[1]PAT!F76</f>
        <v>806.9316</v>
      </c>
      <c r="G75" s="17">
        <f>+[1]PAT!G76</f>
        <v>1041.4404999999999</v>
      </c>
      <c r="H75" s="17">
        <f>+[1]PAT!H76</f>
        <v>1111.3046999999999</v>
      </c>
      <c r="I75" s="17">
        <f>+[1]PAT!I76</f>
        <v>1215.2162000000001</v>
      </c>
      <c r="J75" s="17">
        <f>+[1]PAT!J76</f>
        <v>713.4248</v>
      </c>
      <c r="K75" s="17">
        <f>+[1]PAT!K76</f>
        <v>931.64480000000003</v>
      </c>
      <c r="L75" s="17">
        <f>+[1]PAT!L76</f>
        <v>661.00149999999996</v>
      </c>
      <c r="M75" s="17">
        <f>+[1]PAT!M76</f>
        <v>1000.7229</v>
      </c>
      <c r="N75" s="17">
        <f>+[1]PAT!N76</f>
        <v>905.44860000000006</v>
      </c>
      <c r="O75" s="18">
        <f>+[1]PAT!R76</f>
        <v>1147.0208</v>
      </c>
      <c r="P75" s="19">
        <f>+[1]PAT!S76</f>
        <v>1031.5165999999999</v>
      </c>
      <c r="Q75" s="20">
        <f>+[1]PAT!T76</f>
        <v>890.6001</v>
      </c>
      <c r="R75" s="18">
        <f t="shared" si="51"/>
        <v>1017.56554453</v>
      </c>
      <c r="S75" s="19">
        <f t="shared" si="52"/>
        <v>1028.3956047820186</v>
      </c>
      <c r="T75" s="19">
        <f t="shared" si="53"/>
        <v>1031.5894033653847</v>
      </c>
      <c r="U75" s="19">
        <f t="shared" si="54"/>
        <v>1036.7677995706738</v>
      </c>
      <c r="V75" s="19"/>
      <c r="W75" s="20">
        <f t="shared" si="55"/>
        <v>1054.3261058223623</v>
      </c>
      <c r="X75" s="21"/>
      <c r="Y75" s="41">
        <f t="shared" si="47"/>
        <v>6.598064888045907E-2</v>
      </c>
      <c r="Z75" s="24">
        <f t="shared" si="47"/>
        <v>7.2309887005937323E-2</v>
      </c>
      <c r="AA75" s="24">
        <f t="shared" si="47"/>
        <v>5.0601929194950213E-2</v>
      </c>
      <c r="AB75" s="24">
        <f t="shared" si="47"/>
        <v>5.8963604789358914E-2</v>
      </c>
      <c r="AC75" s="24">
        <f t="shared" si="47"/>
        <v>6.8784567085029114E-2</v>
      </c>
      <c r="AD75" s="24">
        <f t="shared" si="47"/>
        <v>6.3028807940293863E-2</v>
      </c>
      <c r="AE75" s="24">
        <f t="shared" si="47"/>
        <v>6.5779808885475965E-2</v>
      </c>
      <c r="AF75" s="24">
        <f t="shared" si="47"/>
        <v>5.0537057434097532E-2</v>
      </c>
      <c r="AG75" s="24">
        <f t="shared" si="47"/>
        <v>0.10501934568524618</v>
      </c>
      <c r="AH75" s="24">
        <f t="shared" si="47"/>
        <v>6.7962404854066127E-2</v>
      </c>
      <c r="AI75" s="24">
        <f t="shared" si="47"/>
        <v>3.5654478874263429E-2</v>
      </c>
      <c r="AJ75" s="24">
        <f t="shared" si="47"/>
        <v>7.7057636709572108E-2</v>
      </c>
      <c r="AK75" s="24">
        <f t="shared" si="47"/>
        <v>0.104608118177697</v>
      </c>
      <c r="AL75" s="24">
        <f t="shared" si="47"/>
        <v>7.3670930413999747E-2</v>
      </c>
      <c r="AM75" s="24">
        <f t="shared" si="47"/>
        <v>6.4798253655739879E-2</v>
      </c>
      <c r="AN75" s="24">
        <f t="shared" si="47"/>
        <v>6.4540224100872345E-2</v>
      </c>
      <c r="AO75" s="24">
        <f t="shared" si="45"/>
        <v>6.5981006084110172E-2</v>
      </c>
      <c r="AP75" s="24">
        <f t="shared" si="45"/>
        <v>6.8795874364405041E-2</v>
      </c>
      <c r="AQ75" s="24">
        <f t="shared" si="45"/>
        <v>6.744911748989324E-2</v>
      </c>
      <c r="AR75" s="24">
        <f t="shared" si="39"/>
        <v>6.5909269193136444E-2</v>
      </c>
      <c r="AS75" s="24" t="e">
        <f t="shared" si="39"/>
        <v>#DIV/0!</v>
      </c>
      <c r="AT75" s="24">
        <f t="shared" si="39"/>
        <v>6.2189709368106305E-2</v>
      </c>
      <c r="AU75" s="21"/>
      <c r="AV75" s="24">
        <f t="shared" si="44"/>
        <v>0.8661768497791773</v>
      </c>
      <c r="AW75" s="24">
        <f t="shared" si="44"/>
        <v>0.9255725557233081</v>
      </c>
      <c r="AX75" s="24">
        <f t="shared" si="44"/>
        <v>0.74579749302772802</v>
      </c>
      <c r="AY75" s="24">
        <f t="shared" si="44"/>
        <v>1.1628391869120285</v>
      </c>
      <c r="AZ75" s="24">
        <f t="shared" si="44"/>
        <v>0.64496219731760784</v>
      </c>
      <c r="BA75" s="24">
        <f t="shared" si="44"/>
        <v>0.81919615758230635</v>
      </c>
      <c r="BB75" s="24">
        <f t="shared" si="44"/>
        <v>0.76633643695224385</v>
      </c>
      <c r="BC75" s="24">
        <f t="shared" si="44"/>
        <v>0.77483316615383346</v>
      </c>
      <c r="BD75" s="24">
        <f t="shared" si="42"/>
        <v>0.5527418740163752</v>
      </c>
      <c r="BE75" s="24">
        <f t="shared" si="42"/>
        <v>0.77498785898860656</v>
      </c>
      <c r="BF75" s="24">
        <f t="shared" si="42"/>
        <v>0.79288970308620432</v>
      </c>
      <c r="BG75" s="24">
        <f t="shared" si="42"/>
        <v>1.1069784510746672</v>
      </c>
      <c r="BH75" s="24">
        <f t="shared" si="42"/>
        <v>0.8922325452797979</v>
      </c>
      <c r="BI75" s="24">
        <f t="shared" si="42"/>
        <v>1.1726076084210031</v>
      </c>
      <c r="BJ75" s="24">
        <f t="shared" si="42"/>
        <v>0.86280478445085973</v>
      </c>
      <c r="BK75" s="24">
        <f t="shared" si="42"/>
        <v>0.68869708861904355</v>
      </c>
      <c r="BL75" s="24">
        <f t="shared" si="46"/>
        <v>0.8661609924532867</v>
      </c>
      <c r="BM75" s="24">
        <f t="shared" si="46"/>
        <v>0.94482680742682201</v>
      </c>
      <c r="BN75" s="24">
        <f t="shared" si="46"/>
        <v>0.97785098853681873</v>
      </c>
      <c r="BO75" s="24">
        <f t="shared" si="46"/>
        <v>0.95841514203036859</v>
      </c>
      <c r="BP75" s="24" t="e">
        <f t="shared" si="46"/>
        <v>#DIV/0!</v>
      </c>
      <c r="BQ75" s="24">
        <f t="shared" si="46"/>
        <v>0.86004173336554812</v>
      </c>
      <c r="BR75" s="21"/>
      <c r="BS75" s="35">
        <f t="shared" si="56"/>
        <v>44835</v>
      </c>
      <c r="BT75" s="24">
        <f t="shared" ref="BT75:BT108" si="58">(C75-C74)/$B74*C$3</f>
        <v>2.0405701166696742E-2</v>
      </c>
      <c r="BU75" s="24">
        <f t="shared" si="49"/>
        <v>1.4171720522844549E-3</v>
      </c>
      <c r="BV75" s="24">
        <f t="shared" si="50"/>
        <v>8.4517491756504557E-3</v>
      </c>
      <c r="BW75" s="24">
        <f t="shared" si="48"/>
        <v>5.4728507855270701E-3</v>
      </c>
      <c r="BX75" s="24">
        <f t="shared" si="48"/>
        <v>4.2368968567079984E-3</v>
      </c>
      <c r="BY75" s="24">
        <f t="shared" si="48"/>
        <v>3.5566533497604406E-3</v>
      </c>
      <c r="BZ75" s="24">
        <f t="shared" si="48"/>
        <v>8.2183136181175637E-3</v>
      </c>
      <c r="CA75" s="24">
        <f t="shared" si="48"/>
        <v>2.2657729181330311E-3</v>
      </c>
      <c r="CB75" s="24">
        <f t="shared" si="48"/>
        <v>4.8257211834346328E-3</v>
      </c>
      <c r="CC75" s="24">
        <f t="shared" si="48"/>
        <v>4.9822556248887648E-4</v>
      </c>
      <c r="CD75" s="24">
        <f t="shared" si="48"/>
        <v>3.8100647904135E-3</v>
      </c>
      <c r="CE75" s="24">
        <f t="shared" si="48"/>
        <v>2.8205167163540901E-3</v>
      </c>
      <c r="CF75" s="24">
        <f t="shared" si="57"/>
        <v>6.5979638175568872E-2</v>
      </c>
    </row>
    <row r="76" spans="1:84" x14ac:dyDescent="0.25">
      <c r="A76" s="31">
        <f>+[1]PAT!A77</f>
        <v>44866</v>
      </c>
      <c r="B76" s="17">
        <f>+[1]PAT!B77</f>
        <v>1067.4854</v>
      </c>
      <c r="C76" s="17">
        <f>+[1]PAT!C77</f>
        <v>1094.5282</v>
      </c>
      <c r="D76" s="17">
        <f>+[1]PAT!D77</f>
        <v>854.91049999999996</v>
      </c>
      <c r="E76" s="17">
        <f>+[1]PAT!E77</f>
        <v>1189.3208999999999</v>
      </c>
      <c r="F76" s="17">
        <f>+[1]PAT!F77</f>
        <v>856.56330000000003</v>
      </c>
      <c r="G76" s="17">
        <f>+[1]PAT!G77</f>
        <v>1098.0135</v>
      </c>
      <c r="H76" s="17">
        <f>+[1]PAT!H77</f>
        <v>1158.9459999999999</v>
      </c>
      <c r="I76" s="17">
        <f>+[1]PAT!I77</f>
        <v>1285.7505000000001</v>
      </c>
      <c r="J76" s="17">
        <f>+[1]PAT!J77</f>
        <v>759.26660000000004</v>
      </c>
      <c r="K76" s="17">
        <f>+[1]PAT!K77</f>
        <v>965.32159999999999</v>
      </c>
      <c r="L76" s="17">
        <f>+[1]PAT!L77</f>
        <v>665.67060000000004</v>
      </c>
      <c r="M76" s="17">
        <f>+[1]PAT!M77</f>
        <v>1059.6457</v>
      </c>
      <c r="N76" s="17">
        <f>+[1]PAT!N77</f>
        <v>951.15639999999996</v>
      </c>
      <c r="O76" s="18">
        <f>+[1]PAT!R77</f>
        <v>1209.8876</v>
      </c>
      <c r="P76" s="19">
        <f>+[1]PAT!S77</f>
        <v>1077.2851000000001</v>
      </c>
      <c r="Q76" s="20">
        <f>+[1]PAT!T77</f>
        <v>946.44299999999998</v>
      </c>
      <c r="R76" s="18">
        <f t="shared" si="51"/>
        <v>1067.4625093899999</v>
      </c>
      <c r="S76" s="19">
        <f t="shared" si="52"/>
        <v>1075.9444519987933</v>
      </c>
      <c r="T76" s="19">
        <f t="shared" si="53"/>
        <v>1083.4067434106332</v>
      </c>
      <c r="U76" s="19">
        <f t="shared" si="54"/>
        <v>1087.3930743394981</v>
      </c>
      <c r="V76" s="19"/>
      <c r="W76" s="20">
        <f t="shared" si="55"/>
        <v>1107.5677491006859</v>
      </c>
      <c r="X76" s="21"/>
      <c r="Y76" s="41">
        <f t="shared" si="47"/>
        <v>4.9036725435473993E-2</v>
      </c>
      <c r="Z76" s="24">
        <f t="shared" si="47"/>
        <v>3.9337704927995487E-2</v>
      </c>
      <c r="AA76" s="24">
        <f t="shared" si="47"/>
        <v>6.5302795111355838E-2</v>
      </c>
      <c r="AB76" s="24">
        <f t="shared" si="47"/>
        <v>5.2256308251090955E-2</v>
      </c>
      <c r="AC76" s="24">
        <f t="shared" si="47"/>
        <v>6.1506700196150454E-2</v>
      </c>
      <c r="AD76" s="24">
        <f t="shared" si="47"/>
        <v>5.4321874365362399E-2</v>
      </c>
      <c r="AE76" s="24">
        <f t="shared" si="47"/>
        <v>4.2869700812027567E-2</v>
      </c>
      <c r="AF76" s="24">
        <f t="shared" si="47"/>
        <v>5.8042593573061296E-2</v>
      </c>
      <c r="AG76" s="24">
        <f t="shared" si="47"/>
        <v>6.4255966431220335E-2</v>
      </c>
      <c r="AH76" s="24">
        <f t="shared" si="47"/>
        <v>3.6147682035041706E-2</v>
      </c>
      <c r="AI76" s="24">
        <f t="shared" si="47"/>
        <v>7.0636753471815528E-3</v>
      </c>
      <c r="AJ76" s="24">
        <f t="shared" si="47"/>
        <v>5.8880235477773102E-2</v>
      </c>
      <c r="AK76" s="24">
        <f t="shared" si="47"/>
        <v>5.0480833478565135E-2</v>
      </c>
      <c r="AL76" s="24">
        <f t="shared" si="47"/>
        <v>5.4808770686634478E-2</v>
      </c>
      <c r="AM76" s="24">
        <f t="shared" si="47"/>
        <v>4.4370105144212024E-2</v>
      </c>
      <c r="AN76" s="24">
        <f t="shared" si="47"/>
        <v>6.2702553031377395E-2</v>
      </c>
      <c r="AO76" s="24">
        <f t="shared" si="45"/>
        <v>4.9035627363981371E-2</v>
      </c>
      <c r="AP76" s="24">
        <f t="shared" si="45"/>
        <v>4.6235949468933502E-2</v>
      </c>
      <c r="AQ76" s="24">
        <f t="shared" si="45"/>
        <v>5.0230585808853201E-2</v>
      </c>
      <c r="AR76" s="24">
        <f t="shared" si="39"/>
        <v>4.8829906551677515E-2</v>
      </c>
      <c r="AS76" s="24" t="e">
        <f t="shared" si="39"/>
        <v>#DIV/0!</v>
      </c>
      <c r="AT76" s="24">
        <f t="shared" si="39"/>
        <v>5.0498268974185967E-2</v>
      </c>
      <c r="AU76" s="21"/>
      <c r="AV76" s="24">
        <f t="shared" si="44"/>
        <v>0.91572180359912969</v>
      </c>
      <c r="AW76" s="24">
        <f t="shared" si="44"/>
        <v>0.96677891422944495</v>
      </c>
      <c r="AX76" s="24">
        <f t="shared" si="44"/>
        <v>0.84442889640257723</v>
      </c>
      <c r="AY76" s="24">
        <f t="shared" si="44"/>
        <v>1.2116095466661307</v>
      </c>
      <c r="AZ76" s="24">
        <f t="shared" si="44"/>
        <v>0.71516696261873136</v>
      </c>
      <c r="BA76" s="24">
        <f t="shared" si="44"/>
        <v>0.86018792749489958</v>
      </c>
      <c r="BB76" s="24">
        <f t="shared" si="44"/>
        <v>0.7823088911369136</v>
      </c>
      <c r="BC76" s="24">
        <f t="shared" si="44"/>
        <v>0.82130842916653468</v>
      </c>
      <c r="BD76" s="24">
        <f t="shared" si="42"/>
        <v>0.64907961975455364</v>
      </c>
      <c r="BE76" s="24">
        <f t="shared" si="42"/>
        <v>0.82002053204195779</v>
      </c>
      <c r="BF76" s="24">
        <f t="shared" si="42"/>
        <v>0.79728087500151879</v>
      </c>
      <c r="BG76" s="24">
        <f t="shared" si="42"/>
        <v>1.1858167322459039</v>
      </c>
      <c r="BH76" s="24">
        <f t="shared" si="42"/>
        <v>0.95115128741476407</v>
      </c>
      <c r="BI76" s="24">
        <f t="shared" si="42"/>
        <v>1.2248020064061862</v>
      </c>
      <c r="BJ76" s="24">
        <f t="shared" si="42"/>
        <v>0.89936840234514337</v>
      </c>
      <c r="BK76" s="24">
        <f t="shared" si="42"/>
        <v>0.77946403038187739</v>
      </c>
      <c r="BL76" s="24">
        <f t="shared" si="46"/>
        <v>0.91570606413588607</v>
      </c>
      <c r="BM76" s="24">
        <f t="shared" si="46"/>
        <v>0.9944054493407799</v>
      </c>
      <c r="BN76" s="24">
        <f t="shared" si="46"/>
        <v>1.0296386606447796</v>
      </c>
      <c r="BO76" s="24">
        <f t="shared" si="46"/>
        <v>1.0062037497415757</v>
      </c>
      <c r="BP76" s="24" t="e">
        <f t="shared" si="46"/>
        <v>#DIV/0!</v>
      </c>
      <c r="BQ76" s="24">
        <f t="shared" si="46"/>
        <v>0.90544421387460416</v>
      </c>
      <c r="BR76" s="21"/>
      <c r="BS76" s="35">
        <f t="shared" si="56"/>
        <v>44866</v>
      </c>
      <c r="BT76" s="24">
        <f t="shared" si="58"/>
        <v>1.1166931374763989E-2</v>
      </c>
      <c r="BU76" s="24">
        <f t="shared" si="49"/>
        <v>1.8025036304046152E-3</v>
      </c>
      <c r="BV76" s="24">
        <f t="shared" si="50"/>
        <v>7.4410292473473562E-3</v>
      </c>
      <c r="BW76" s="24">
        <f t="shared" si="48"/>
        <v>4.906659042088128E-3</v>
      </c>
      <c r="BX76" s="24">
        <f t="shared" si="48"/>
        <v>3.6414911442891932E-3</v>
      </c>
      <c r="BY76" s="24">
        <f t="shared" si="48"/>
        <v>2.3174883054144892E-3</v>
      </c>
      <c r="BZ76" s="24">
        <f t="shared" si="48"/>
        <v>9.3021133047880115E-3</v>
      </c>
      <c r="CA76" s="24">
        <f t="shared" si="48"/>
        <v>1.4370804913548866E-3</v>
      </c>
      <c r="CB76" s="24">
        <f t="shared" si="48"/>
        <v>2.5714648084393401E-3</v>
      </c>
      <c r="CC76" s="24">
        <f t="shared" si="48"/>
        <v>9.589770420454901E-5</v>
      </c>
      <c r="CD76" s="24">
        <f t="shared" si="48"/>
        <v>2.9415473066019093E-3</v>
      </c>
      <c r="CE76" s="24">
        <f t="shared" si="48"/>
        <v>1.4104208360509541E-3</v>
      </c>
      <c r="CF76" s="24">
        <f t="shared" si="57"/>
        <v>4.9034627195747416E-2</v>
      </c>
    </row>
    <row r="77" spans="1:84" x14ac:dyDescent="0.25">
      <c r="A77" s="31">
        <f>+[1]PAT!A78</f>
        <v>44896</v>
      </c>
      <c r="B77" s="17">
        <f>+[1]PAT!B78</f>
        <v>1115.8851999999999</v>
      </c>
      <c r="C77" s="17">
        <f>+[1]PAT!C78</f>
        <v>1131.3989999999999</v>
      </c>
      <c r="D77" s="17">
        <f>+[1]PAT!D78</f>
        <v>915.28660000000002</v>
      </c>
      <c r="E77" s="17">
        <f>+[1]PAT!E78</f>
        <v>1239.5463</v>
      </c>
      <c r="F77" s="17">
        <f>+[1]PAT!F78</f>
        <v>893.03399999999999</v>
      </c>
      <c r="G77" s="17">
        <f>+[1]PAT!G78</f>
        <v>1142.2256</v>
      </c>
      <c r="H77" s="17">
        <f>+[1]PAT!H78</f>
        <v>1224.8641</v>
      </c>
      <c r="I77" s="17">
        <f>+[1]PAT!I78</f>
        <v>1351.4602</v>
      </c>
      <c r="J77" s="17">
        <f>+[1]PAT!J78</f>
        <v>786.67430000000002</v>
      </c>
      <c r="K77" s="17">
        <f>+[1]PAT!K78</f>
        <v>1023.2112</v>
      </c>
      <c r="L77" s="17">
        <f>+[1]PAT!L78</f>
        <v>676.92589999999996</v>
      </c>
      <c r="M77" s="17">
        <f>+[1]PAT!M78</f>
        <v>1137.6668</v>
      </c>
      <c r="N77" s="17">
        <f>+[1]PAT!N78</f>
        <v>999.40869999999995</v>
      </c>
      <c r="O77" s="18">
        <f>+[1]PAT!R78</f>
        <v>1255.5573999999999</v>
      </c>
      <c r="P77" s="19">
        <f>+[1]PAT!S78</f>
        <v>1123.6996999999999</v>
      </c>
      <c r="Q77" s="20">
        <f>+[1]PAT!T78</f>
        <v>1003.2345</v>
      </c>
      <c r="R77" s="18">
        <f t="shared" si="51"/>
        <v>1115.8604196900001</v>
      </c>
      <c r="S77" s="19">
        <f t="shared" si="52"/>
        <v>1123.5206004223865</v>
      </c>
      <c r="T77" s="19">
        <f t="shared" si="53"/>
        <v>1138.0204449095022</v>
      </c>
      <c r="U77" s="19">
        <f t="shared" si="54"/>
        <v>1138.079775033025</v>
      </c>
      <c r="V77" s="19"/>
      <c r="W77" s="20">
        <f t="shared" si="55"/>
        <v>1160.4857206564066</v>
      </c>
      <c r="X77" s="21"/>
      <c r="Y77" s="41">
        <f t="shared" si="47"/>
        <v>4.5340011207647413E-2</v>
      </c>
      <c r="Z77" s="24">
        <f t="shared" si="47"/>
        <v>3.3686477881520016E-2</v>
      </c>
      <c r="AA77" s="24">
        <f t="shared" si="47"/>
        <v>7.0622714307521095E-2</v>
      </c>
      <c r="AB77" s="24">
        <f t="shared" si="47"/>
        <v>4.2230318158875457E-2</v>
      </c>
      <c r="AC77" s="24">
        <f t="shared" si="47"/>
        <v>4.25779390735046E-2</v>
      </c>
      <c r="AD77" s="24">
        <f t="shared" si="47"/>
        <v>4.026553407585598E-2</v>
      </c>
      <c r="AE77" s="24">
        <f t="shared" si="47"/>
        <v>5.6877628465864749E-2</v>
      </c>
      <c r="AF77" s="24">
        <f t="shared" si="47"/>
        <v>5.1106104955821463E-2</v>
      </c>
      <c r="AG77" s="24">
        <f t="shared" si="47"/>
        <v>3.6097597339327159E-2</v>
      </c>
      <c r="AH77" s="24">
        <f t="shared" si="47"/>
        <v>5.9969237195148128E-2</v>
      </c>
      <c r="AI77" s="24">
        <f t="shared" si="47"/>
        <v>1.6908212560386326E-2</v>
      </c>
      <c r="AJ77" s="24">
        <f t="shared" si="47"/>
        <v>7.3629421607618317E-2</v>
      </c>
      <c r="AK77" s="24">
        <f t="shared" si="47"/>
        <v>5.0730142803013356E-2</v>
      </c>
      <c r="AL77" s="24">
        <f t="shared" si="47"/>
        <v>3.7747142792437849E-2</v>
      </c>
      <c r="AM77" s="24">
        <f t="shared" si="47"/>
        <v>4.3084787861634721E-2</v>
      </c>
      <c r="AN77" s="24">
        <f t="shared" si="47"/>
        <v>6.0005198411314797E-2</v>
      </c>
      <c r="AO77" s="24">
        <f t="shared" si="45"/>
        <v>4.533921320352241E-2</v>
      </c>
      <c r="AP77" s="24">
        <f t="shared" si="45"/>
        <v>4.4218034058552513E-2</v>
      </c>
      <c r="AQ77" s="24">
        <f t="shared" si="45"/>
        <v>5.0409231649178654E-2</v>
      </c>
      <c r="AR77" s="24">
        <f t="shared" si="39"/>
        <v>4.6613043516315456E-2</v>
      </c>
      <c r="AS77" s="24" t="e">
        <f t="shared" si="39"/>
        <v>#DIV/0!</v>
      </c>
      <c r="AT77" s="24">
        <f t="shared" si="39"/>
        <v>4.7778541401813701E-2</v>
      </c>
      <c r="AU77" s="21"/>
      <c r="AV77" s="24">
        <f t="shared" si="44"/>
        <v>0.94252595436404785</v>
      </c>
      <c r="AW77" s="24">
        <f t="shared" si="44"/>
        <v>0.97454761545328328</v>
      </c>
      <c r="AX77" s="24">
        <f t="shared" si="44"/>
        <v>0.88355457655105885</v>
      </c>
      <c r="AY77" s="24">
        <f t="shared" si="44"/>
        <v>1.2161364824478538</v>
      </c>
      <c r="AZ77" s="24">
        <f t="shared" si="44"/>
        <v>0.75510375746922498</v>
      </c>
      <c r="BA77" s="24">
        <f t="shared" si="44"/>
        <v>0.87120954226673053</v>
      </c>
      <c r="BB77" s="24">
        <f t="shared" si="44"/>
        <v>0.87446242869748492</v>
      </c>
      <c r="BC77" s="24">
        <f t="shared" si="44"/>
        <v>0.84460401607302749</v>
      </c>
      <c r="BD77" s="24">
        <f t="shared" si="42"/>
        <v>0.67260855088727478</v>
      </c>
      <c r="BE77" s="24">
        <f t="shared" si="42"/>
        <v>0.86893079040733201</v>
      </c>
      <c r="BF77" s="24">
        <f t="shared" si="42"/>
        <v>0.8276696820667615</v>
      </c>
      <c r="BG77" s="24">
        <f t="shared" si="42"/>
        <v>1.2412703253413961</v>
      </c>
      <c r="BH77" s="24">
        <f t="shared" si="42"/>
        <v>1.0053085838860389</v>
      </c>
      <c r="BI77" s="24">
        <f t="shared" si="42"/>
        <v>1.2476079420084583</v>
      </c>
      <c r="BJ77" s="24">
        <f t="shared" si="42"/>
        <v>0.91362037589869649</v>
      </c>
      <c r="BK77" s="24">
        <f t="shared" si="42"/>
        <v>0.85398092305929607</v>
      </c>
      <c r="BL77" s="24">
        <f t="shared" si="46"/>
        <v>0.94251075803932105</v>
      </c>
      <c r="BM77" s="24">
        <f t="shared" si="46"/>
        <v>1.0137811395622718</v>
      </c>
      <c r="BN77" s="24">
        <f t="shared" si="46"/>
        <v>1.0566162644894748</v>
      </c>
      <c r="BO77" s="24">
        <f t="shared" si="46"/>
        <v>1.0285872050706772</v>
      </c>
      <c r="BP77" s="24" t="e">
        <f t="shared" si="46"/>
        <v>#DIV/0!</v>
      </c>
      <c r="BQ77" s="24">
        <f t="shared" si="46"/>
        <v>0.93588042992985687</v>
      </c>
      <c r="BR77" s="21"/>
      <c r="BS77" s="35">
        <f t="shared" si="56"/>
        <v>44896</v>
      </c>
      <c r="BT77" s="24">
        <f t="shared" si="58"/>
        <v>9.4742845569597261E-3</v>
      </c>
      <c r="BU77" s="24">
        <f t="shared" si="49"/>
        <v>1.97957133652601E-3</v>
      </c>
      <c r="BV77" s="24">
        <f t="shared" si="50"/>
        <v>6.0318354518010316E-3</v>
      </c>
      <c r="BW77" s="24">
        <f t="shared" si="48"/>
        <v>3.4370047777702588E-3</v>
      </c>
      <c r="BX77" s="24">
        <f t="shared" si="48"/>
        <v>2.7128170090195119E-3</v>
      </c>
      <c r="BY77" s="24">
        <f t="shared" si="48"/>
        <v>3.0566656461999435E-3</v>
      </c>
      <c r="BZ77" s="24">
        <f t="shared" si="48"/>
        <v>8.2607609808995845E-3</v>
      </c>
      <c r="CA77" s="24">
        <f t="shared" si="48"/>
        <v>8.1903286920832752E-4</v>
      </c>
      <c r="CB77" s="24">
        <f t="shared" si="48"/>
        <v>4.2136613015971913E-3</v>
      </c>
      <c r="CC77" s="24">
        <f t="shared" si="48"/>
        <v>2.2036439093218354E-4</v>
      </c>
      <c r="CD77" s="24">
        <f t="shared" si="48"/>
        <v>3.7129050008552775E-3</v>
      </c>
      <c r="CE77" s="24">
        <f t="shared" si="48"/>
        <v>1.4193376508943351E-3</v>
      </c>
      <c r="CF77" s="24">
        <f t="shared" si="57"/>
        <v>4.5338240972663389E-2</v>
      </c>
    </row>
    <row r="78" spans="1:84" x14ac:dyDescent="0.25">
      <c r="A78" s="31">
        <f>+[1]PAT!A79</f>
        <v>44927</v>
      </c>
      <c r="B78" s="17">
        <f>+[1]PAT!B79</f>
        <v>1181.5995</v>
      </c>
      <c r="C78" s="17">
        <f>+[1]PAT!C79</f>
        <v>1193.1721</v>
      </c>
      <c r="D78" s="17">
        <f>+[1]PAT!D79</f>
        <v>987.22969999999998</v>
      </c>
      <c r="E78" s="17">
        <f>+[1]PAT!E79</f>
        <v>1288.0851</v>
      </c>
      <c r="F78" s="17">
        <f>+[1]PAT!F79</f>
        <v>965.73099999999999</v>
      </c>
      <c r="G78" s="17">
        <f>+[1]PAT!G79</f>
        <v>1213.3924999999999</v>
      </c>
      <c r="H78" s="17">
        <f>+[1]PAT!H79</f>
        <v>1280.2103999999999</v>
      </c>
      <c r="I78" s="17">
        <f>+[1]PAT!I79</f>
        <v>1430.1204</v>
      </c>
      <c r="J78" s="17">
        <f>+[1]PAT!J79</f>
        <v>859.75239999999997</v>
      </c>
      <c r="K78" s="17">
        <f>+[1]PAT!K79</f>
        <v>1095.5979</v>
      </c>
      <c r="L78" s="17">
        <f>+[1]PAT!L79</f>
        <v>678.97209999999995</v>
      </c>
      <c r="M78" s="17">
        <f>+[1]PAT!M79</f>
        <v>1231.5518999999999</v>
      </c>
      <c r="N78" s="17">
        <f>+[1]PAT!N79</f>
        <v>1062.8131000000001</v>
      </c>
      <c r="O78" s="18">
        <f>+[1]PAT!R79</f>
        <v>1331.1514999999999</v>
      </c>
      <c r="P78" s="19">
        <f>+[1]PAT!S79</f>
        <v>1185.3976</v>
      </c>
      <c r="Q78" s="20">
        <f>+[1]PAT!T79</f>
        <v>1076.4133999999999</v>
      </c>
      <c r="R78" s="18">
        <f t="shared" si="51"/>
        <v>1181.5747193200002</v>
      </c>
      <c r="S78" s="19">
        <f t="shared" si="52"/>
        <v>1187.9815806154775</v>
      </c>
      <c r="T78" s="19">
        <f t="shared" si="53"/>
        <v>1203.8259141968329</v>
      </c>
      <c r="U78" s="19">
        <f t="shared" si="54"/>
        <v>1199.1743947820346</v>
      </c>
      <c r="V78" s="19"/>
      <c r="W78" s="20">
        <f t="shared" si="55"/>
        <v>1223.8442382162063</v>
      </c>
      <c r="X78" s="21"/>
      <c r="Y78" s="41">
        <f t="shared" si="47"/>
        <v>5.8889839205681804E-2</v>
      </c>
      <c r="Z78" s="24">
        <f t="shared" si="47"/>
        <v>5.4598863884447679E-2</v>
      </c>
      <c r="AA78" s="24">
        <f t="shared" si="47"/>
        <v>7.8601718849593105E-2</v>
      </c>
      <c r="AB78" s="24">
        <f t="shared" si="47"/>
        <v>3.9158521146003267E-2</v>
      </c>
      <c r="AC78" s="24">
        <f t="shared" si="47"/>
        <v>8.1404515393590948E-2</v>
      </c>
      <c r="AD78" s="24">
        <f t="shared" si="47"/>
        <v>6.230546750134125E-2</v>
      </c>
      <c r="AE78" s="24">
        <f t="shared" si="47"/>
        <v>4.5185665903670458E-2</v>
      </c>
      <c r="AF78" s="24">
        <f t="shared" si="47"/>
        <v>5.8203859795501245E-2</v>
      </c>
      <c r="AG78" s="24">
        <f t="shared" si="47"/>
        <v>9.2894988434222281E-2</v>
      </c>
      <c r="AH78" s="24">
        <f t="shared" si="47"/>
        <v>7.0744632193236345E-2</v>
      </c>
      <c r="AI78" s="24">
        <f t="shared" si="47"/>
        <v>3.0227828481670382E-3</v>
      </c>
      <c r="AJ78" s="24">
        <f t="shared" si="47"/>
        <v>8.2524250509903307E-2</v>
      </c>
      <c r="AK78" s="24">
        <f t="shared" si="47"/>
        <v>6.34419132032773E-2</v>
      </c>
      <c r="AL78" s="24">
        <f t="shared" si="47"/>
        <v>6.0207601818921264E-2</v>
      </c>
      <c r="AM78" s="24">
        <f t="shared" si="47"/>
        <v>5.4906039398248563E-2</v>
      </c>
      <c r="AN78" s="24">
        <f t="shared" si="47"/>
        <v>7.2942965976548813E-2</v>
      </c>
      <c r="AO78" s="24">
        <f t="shared" si="45"/>
        <v>5.8891146661744997E-2</v>
      </c>
      <c r="AP78" s="24">
        <f t="shared" si="45"/>
        <v>5.7374097251850165E-2</v>
      </c>
      <c r="AQ78" s="24">
        <f t="shared" si="45"/>
        <v>5.7824505334404197E-2</v>
      </c>
      <c r="AR78" s="24">
        <f t="shared" si="39"/>
        <v>5.3682194420190621E-2</v>
      </c>
      <c r="AS78" s="24" t="e">
        <f t="shared" si="39"/>
        <v>#DIV/0!</v>
      </c>
      <c r="AT78" s="24">
        <f t="shared" si="39"/>
        <v>5.4596550764935081E-2</v>
      </c>
      <c r="AU78" s="21"/>
      <c r="AV78" s="24">
        <f t="shared" si="44"/>
        <v>0.98558784583120507</v>
      </c>
      <c r="AW78" s="24">
        <f t="shared" si="44"/>
        <v>1.0074480216618329</v>
      </c>
      <c r="AX78" s="24">
        <f t="shared" si="44"/>
        <v>0.99724921185681348</v>
      </c>
      <c r="AY78" s="24">
        <f t="shared" si="44"/>
        <v>1.2299314237517711</v>
      </c>
      <c r="AZ78" s="24">
        <f t="shared" si="44"/>
        <v>0.81734235056475635</v>
      </c>
      <c r="BA78" s="24">
        <f t="shared" si="44"/>
        <v>0.93980198038795937</v>
      </c>
      <c r="BB78" s="24">
        <f t="shared" si="44"/>
        <v>0.89453916323374849</v>
      </c>
      <c r="BC78" s="24">
        <f t="shared" si="44"/>
        <v>0.88578734487408362</v>
      </c>
      <c r="BD78" s="24">
        <f t="shared" si="42"/>
        <v>0.72040009621006762</v>
      </c>
      <c r="BE78" s="24">
        <f t="shared" si="42"/>
        <v>0.94287224668353598</v>
      </c>
      <c r="BF78" s="24">
        <f t="shared" si="42"/>
        <v>0.82799625339599903</v>
      </c>
      <c r="BG78" s="24">
        <f t="shared" si="42"/>
        <v>1.2859979385121236</v>
      </c>
      <c r="BH78" s="24">
        <f t="shared" si="42"/>
        <v>1.0663512609972843</v>
      </c>
      <c r="BI78" s="24">
        <f t="shared" si="42"/>
        <v>1.291596084588317</v>
      </c>
      <c r="BJ78" s="24">
        <f t="shared" si="42"/>
        <v>0.94490464796071727</v>
      </c>
      <c r="BK78" s="24">
        <f t="shared" si="42"/>
        <v>0.9387241826354864</v>
      </c>
      <c r="BL78" s="24">
        <f t="shared" si="46"/>
        <v>0.98557256475592037</v>
      </c>
      <c r="BM78" s="24">
        <f t="shared" si="46"/>
        <v>1.0578084352616317</v>
      </c>
      <c r="BN78" s="24">
        <f t="shared" si="46"/>
        <v>1.1035603289050706</v>
      </c>
      <c r="BO78" s="24">
        <f t="shared" si="46"/>
        <v>1.075027773704206</v>
      </c>
      <c r="BP78" s="24" t="e">
        <f t="shared" si="46"/>
        <v>#DIV/0!</v>
      </c>
      <c r="BQ78" s="24">
        <f t="shared" si="46"/>
        <v>0.97659682304018536</v>
      </c>
      <c r="BR78" s="21"/>
      <c r="BS78" s="35">
        <f t="shared" si="56"/>
        <v>44927</v>
      </c>
      <c r="BT78" s="24">
        <f t="shared" si="58"/>
        <v>1.5184681479779489E-2</v>
      </c>
      <c r="BU78" s="24">
        <f t="shared" si="49"/>
        <v>2.2565121394207922E-3</v>
      </c>
      <c r="BV78" s="24">
        <f t="shared" si="50"/>
        <v>5.5764465376904413E-3</v>
      </c>
      <c r="BW78" s="24">
        <f t="shared" si="48"/>
        <v>6.5538266839635477E-3</v>
      </c>
      <c r="BX78" s="24">
        <f t="shared" si="48"/>
        <v>4.1773400615045322E-3</v>
      </c>
      <c r="BY78" s="24">
        <f t="shared" si="48"/>
        <v>2.4551287623493859E-3</v>
      </c>
      <c r="BZ78" s="24">
        <f t="shared" si="48"/>
        <v>9.4599326525703596E-3</v>
      </c>
      <c r="CA78" s="24">
        <f t="shared" si="48"/>
        <v>2.0890960736821298E-3</v>
      </c>
      <c r="CB78" s="24">
        <f t="shared" si="48"/>
        <v>5.0403451806691245E-3</v>
      </c>
      <c r="CC78" s="24">
        <f t="shared" si="48"/>
        <v>3.8324354512453411E-5</v>
      </c>
      <c r="CD78" s="24">
        <f t="shared" si="48"/>
        <v>4.2740624931668584E-3</v>
      </c>
      <c r="CE78" s="24">
        <f t="shared" si="48"/>
        <v>1.7841424547973249E-3</v>
      </c>
      <c r="CF78" s="24">
        <f t="shared" si="57"/>
        <v>5.888983887410644E-2</v>
      </c>
    </row>
    <row r="79" spans="1:84" x14ac:dyDescent="0.25">
      <c r="A79" s="31">
        <f>+[1]PAT!A80</f>
        <v>44958</v>
      </c>
      <c r="B79" s="17">
        <f>+[1]PAT!B80</f>
        <v>1249.6344999999999</v>
      </c>
      <c r="C79" s="17">
        <f>+[1]PAT!C80</f>
        <v>1290.3629000000001</v>
      </c>
      <c r="D79" s="17">
        <f>+[1]PAT!D80</f>
        <v>1033.8073999999999</v>
      </c>
      <c r="E79" s="17">
        <f>+[1]PAT!E80</f>
        <v>1353.1774</v>
      </c>
      <c r="F79" s="17">
        <f>+[1]PAT!F80</f>
        <v>1002.5857</v>
      </c>
      <c r="G79" s="17">
        <f>+[1]PAT!G80</f>
        <v>1274.1909000000001</v>
      </c>
      <c r="H79" s="17">
        <f>+[1]PAT!H80</f>
        <v>1345.5096000000001</v>
      </c>
      <c r="I79" s="17">
        <f>+[1]PAT!I80</f>
        <v>1499.6627000000001</v>
      </c>
      <c r="J79" s="17">
        <f>+[1]PAT!J80</f>
        <v>894.31659999999999</v>
      </c>
      <c r="K79" s="17">
        <f>+[1]PAT!K80</f>
        <v>1145.9105</v>
      </c>
      <c r="L79" s="17">
        <f>+[1]PAT!L80</f>
        <v>697.54759999999999</v>
      </c>
      <c r="M79" s="17">
        <f>+[1]PAT!M80</f>
        <v>1313.9135000000001</v>
      </c>
      <c r="N79" s="17">
        <f>+[1]PAT!N80</f>
        <v>1112.5174</v>
      </c>
      <c r="O79" s="18">
        <f>+[1]PAT!R80</f>
        <v>1387.6967</v>
      </c>
      <c r="P79" s="19">
        <f>+[1]PAT!S80</f>
        <v>1264.2391</v>
      </c>
      <c r="Q79" s="20">
        <f>+[1]PAT!T80</f>
        <v>1115.0427</v>
      </c>
      <c r="R79" s="18">
        <f t="shared" si="51"/>
        <v>1249.6087724500001</v>
      </c>
      <c r="S79" s="19">
        <f t="shared" si="52"/>
        <v>1263.8161820938303</v>
      </c>
      <c r="T79" s="19">
        <f t="shared" si="53"/>
        <v>1265.9896624434391</v>
      </c>
      <c r="U79" s="19">
        <f t="shared" si="54"/>
        <v>1257.9495998678997</v>
      </c>
      <c r="V79" s="19"/>
      <c r="W79" s="20">
        <f t="shared" si="55"/>
        <v>1282.9075519376972</v>
      </c>
      <c r="X79" s="21"/>
      <c r="Y79" s="41">
        <f t="shared" si="47"/>
        <v>5.75787312029159E-2</v>
      </c>
      <c r="Z79" s="24">
        <f t="shared" si="47"/>
        <v>8.1455810104845705E-2</v>
      </c>
      <c r="AA79" s="24">
        <f t="shared" si="47"/>
        <v>4.7180205376722295E-2</v>
      </c>
      <c r="AB79" s="24">
        <f t="shared" si="47"/>
        <v>5.053416113578213E-2</v>
      </c>
      <c r="AC79" s="24">
        <f t="shared" si="47"/>
        <v>3.8162490382932734E-2</v>
      </c>
      <c r="AD79" s="24">
        <f t="shared" si="47"/>
        <v>5.0106128066557343E-2</v>
      </c>
      <c r="AE79" s="24">
        <f t="shared" si="47"/>
        <v>5.1006615787529963E-2</v>
      </c>
      <c r="AF79" s="24">
        <f t="shared" si="47"/>
        <v>4.8626884841304285E-2</v>
      </c>
      <c r="AG79" s="24">
        <f t="shared" si="47"/>
        <v>4.0202504814176754E-2</v>
      </c>
      <c r="AH79" s="24">
        <f t="shared" si="47"/>
        <v>4.5922504962815358E-2</v>
      </c>
      <c r="AI79" s="24">
        <f t="shared" si="47"/>
        <v>2.735826700390187E-2</v>
      </c>
      <c r="AJ79" s="24">
        <f t="shared" si="47"/>
        <v>6.6876272124626102E-2</v>
      </c>
      <c r="AK79" s="24">
        <f t="shared" si="47"/>
        <v>4.6766736315162039E-2</v>
      </c>
      <c r="AL79" s="24">
        <f t="shared" si="47"/>
        <v>4.2478410609160688E-2</v>
      </c>
      <c r="AM79" s="24">
        <f t="shared" si="47"/>
        <v>6.6510595263563843E-2</v>
      </c>
      <c r="AN79" s="24">
        <f t="shared" si="47"/>
        <v>3.588704860047276E-2</v>
      </c>
      <c r="AO79" s="24">
        <f t="shared" si="45"/>
        <v>5.7579137415155301E-2</v>
      </c>
      <c r="AP79" s="24">
        <f t="shared" si="45"/>
        <v>6.3834829357424905E-2</v>
      </c>
      <c r="AQ79" s="24">
        <f t="shared" si="45"/>
        <v>5.1638486523261529E-2</v>
      </c>
      <c r="AR79" s="24">
        <f t="shared" si="39"/>
        <v>4.9013058769111106E-2</v>
      </c>
      <c r="AS79" s="24" t="e">
        <f t="shared" si="39"/>
        <v>#DIV/0!</v>
      </c>
      <c r="AT79" s="24">
        <f t="shared" si="39"/>
        <v>4.8260482729058474E-2</v>
      </c>
      <c r="AU79" s="21"/>
      <c r="AV79" s="24">
        <f t="shared" si="44"/>
        <v>1.0029307440419424</v>
      </c>
      <c r="AW79" s="24">
        <f t="shared" si="44"/>
        <v>1.0480877985756303</v>
      </c>
      <c r="AX79" s="24">
        <f t="shared" si="44"/>
        <v>1.0411420046564079</v>
      </c>
      <c r="AY79" s="24">
        <f t="shared" si="44"/>
        <v>1.2251292189899501</v>
      </c>
      <c r="AZ79" s="24">
        <f t="shared" si="44"/>
        <v>0.83383743547364553</v>
      </c>
      <c r="BA79" s="24">
        <f t="shared" si="44"/>
        <v>0.9644304806799302</v>
      </c>
      <c r="BB79" s="24">
        <f t="shared" si="44"/>
        <v>0.9078017261547755</v>
      </c>
      <c r="BC79" s="24">
        <f t="shared" si="44"/>
        <v>0.87703588423143031</v>
      </c>
      <c r="BD79" s="24">
        <f t="shared" si="42"/>
        <v>0.7794006020362747</v>
      </c>
      <c r="BE79" s="24">
        <f t="shared" si="42"/>
        <v>0.95322612591144895</v>
      </c>
      <c r="BF79" s="24">
        <f t="shared" si="42"/>
        <v>0.8354487135632378</v>
      </c>
      <c r="BG79" s="24">
        <f t="shared" si="42"/>
        <v>1.2689424702328478</v>
      </c>
      <c r="BH79" s="24">
        <f t="shared" si="42"/>
        <v>1.080143642656918</v>
      </c>
      <c r="BI79" s="24">
        <f t="shared" si="42"/>
        <v>1.2310390570224197</v>
      </c>
      <c r="BJ79" s="24">
        <f t="shared" si="42"/>
        <v>0.98361925102410086</v>
      </c>
      <c r="BK79" s="24">
        <f t="shared" si="42"/>
        <v>0.92349658622618724</v>
      </c>
      <c r="BL79" s="24">
        <f t="shared" si="46"/>
        <v>1.002917345111666</v>
      </c>
      <c r="BM79" s="24">
        <f t="shared" si="46"/>
        <v>1.0799566178542754</v>
      </c>
      <c r="BN79" s="24">
        <f t="shared" si="46"/>
        <v>1.1091474163416546</v>
      </c>
      <c r="BO79" s="24">
        <f t="shared" si="46"/>
        <v>1.0834356849928044</v>
      </c>
      <c r="BP79" s="24" t="e">
        <f t="shared" si="46"/>
        <v>#DIV/0!</v>
      </c>
      <c r="BQ79" s="24">
        <f t="shared" si="46"/>
        <v>0.98282638116539189</v>
      </c>
      <c r="BR79" s="21"/>
      <c r="BS79" s="35">
        <f t="shared" si="56"/>
        <v>44958</v>
      </c>
      <c r="BT79" s="24">
        <f t="shared" si="58"/>
        <v>2.2562159547291634E-2</v>
      </c>
      <c r="BU79" s="24">
        <f t="shared" si="49"/>
        <v>1.3796717923458819E-3</v>
      </c>
      <c r="BV79" s="24">
        <f t="shared" si="50"/>
        <v>7.0623192206834924E-3</v>
      </c>
      <c r="BW79" s="24">
        <f t="shared" si="48"/>
        <v>3.1377660704832709E-3</v>
      </c>
      <c r="BX79" s="24">
        <f t="shared" si="48"/>
        <v>3.3702580273603775E-3</v>
      </c>
      <c r="BY79" s="24">
        <f t="shared" si="48"/>
        <v>2.735538056676571E-3</v>
      </c>
      <c r="BZ79" s="24">
        <f t="shared" si="48"/>
        <v>7.8982571167303395E-3</v>
      </c>
      <c r="CA79" s="24">
        <f t="shared" si="48"/>
        <v>9.3314018836331664E-4</v>
      </c>
      <c r="CB79" s="24">
        <f t="shared" si="48"/>
        <v>3.3084721345938263E-3</v>
      </c>
      <c r="CC79" s="24">
        <f t="shared" si="48"/>
        <v>3.2856136956726931E-4</v>
      </c>
      <c r="CD79" s="24">
        <f t="shared" si="48"/>
        <v>3.5409369079794032E-3</v>
      </c>
      <c r="CE79" s="24">
        <f t="shared" si="48"/>
        <v>1.3208494248685752E-3</v>
      </c>
      <c r="CF79" s="24">
        <f t="shared" si="57"/>
        <v>5.757792985694396E-2</v>
      </c>
    </row>
    <row r="80" spans="1:84" x14ac:dyDescent="0.25">
      <c r="A80" s="31">
        <f>+[1]PAT!A81</f>
        <v>44986</v>
      </c>
      <c r="B80" s="17">
        <f>+[1]PAT!B81</f>
        <v>1336.6514</v>
      </c>
      <c r="C80" s="17">
        <f>+[1]PAT!C81</f>
        <v>1398.1932999999999</v>
      </c>
      <c r="D80" s="17">
        <f>+[1]PAT!D81</f>
        <v>1126.8811000000001</v>
      </c>
      <c r="E80" s="17">
        <f>+[1]PAT!E81</f>
        <v>1458.7229</v>
      </c>
      <c r="F80" s="17">
        <f>+[1]PAT!F81</f>
        <v>1045.6742999999999</v>
      </c>
      <c r="G80" s="17">
        <f>+[1]PAT!G81</f>
        <v>1329.0101999999999</v>
      </c>
      <c r="H80" s="17">
        <f>+[1]PAT!H81</f>
        <v>1428.6304</v>
      </c>
      <c r="I80" s="17">
        <f>+[1]PAT!I81</f>
        <v>1569.2301</v>
      </c>
      <c r="J80" s="17">
        <f>+[1]PAT!J81</f>
        <v>910.66240000000005</v>
      </c>
      <c r="K80" s="17">
        <f>+[1]PAT!K81</f>
        <v>1224.3326999999999</v>
      </c>
      <c r="L80" s="17">
        <f>+[1]PAT!L81</f>
        <v>1024.9632999999999</v>
      </c>
      <c r="M80" s="17">
        <f>+[1]PAT!M81</f>
        <v>1388.6095</v>
      </c>
      <c r="N80" s="17">
        <f>+[1]PAT!N81</f>
        <v>1176.9604999999999</v>
      </c>
      <c r="O80" s="18">
        <f>+[1]PAT!R81</f>
        <v>1499.6039000000001</v>
      </c>
      <c r="P80" s="19">
        <f>+[1]PAT!S81</f>
        <v>1347.8468</v>
      </c>
      <c r="Q80" s="20">
        <f>+[1]PAT!T81</f>
        <v>1198.2039</v>
      </c>
      <c r="R80" s="18">
        <f t="shared" si="51"/>
        <v>1336.62685999</v>
      </c>
      <c r="S80" s="19">
        <f t="shared" si="52"/>
        <v>1357.1462930457083</v>
      </c>
      <c r="T80" s="19">
        <f t="shared" si="53"/>
        <v>1348.0967674490951</v>
      </c>
      <c r="U80" s="19">
        <f t="shared" si="54"/>
        <v>1341.3000474570674</v>
      </c>
      <c r="V80" s="19"/>
      <c r="W80" s="20">
        <f t="shared" si="55"/>
        <v>1368.3022475801968</v>
      </c>
      <c r="X80" s="21"/>
      <c r="Y80" s="41">
        <f t="shared" si="47"/>
        <v>6.9633880946788906E-2</v>
      </c>
      <c r="Z80" s="24">
        <f t="shared" si="47"/>
        <v>8.3565948773015597E-2</v>
      </c>
      <c r="AA80" s="24">
        <f t="shared" si="47"/>
        <v>9.0030019131223327E-2</v>
      </c>
      <c r="AB80" s="24">
        <f t="shared" si="47"/>
        <v>7.7998272805915869E-2</v>
      </c>
      <c r="AC80" s="24">
        <f t="shared" si="47"/>
        <v>4.2977473147681966E-2</v>
      </c>
      <c r="AD80" s="24">
        <f t="shared" si="47"/>
        <v>4.3022831194289513E-2</v>
      </c>
      <c r="AE80" s="24">
        <f t="shared" si="47"/>
        <v>6.1776445147622816E-2</v>
      </c>
      <c r="AF80" s="24">
        <f t="shared" si="47"/>
        <v>4.6388697938543055E-2</v>
      </c>
      <c r="AG80" s="24">
        <f t="shared" si="47"/>
        <v>1.8277419875690537E-2</v>
      </c>
      <c r="AH80" s="24">
        <f t="shared" si="47"/>
        <v>6.8436583834426745E-2</v>
      </c>
      <c r="AI80" s="24">
        <f t="shared" si="47"/>
        <v>0.46938115764429544</v>
      </c>
      <c r="AJ80" s="24">
        <f t="shared" si="47"/>
        <v>5.6850013338016536E-2</v>
      </c>
      <c r="AK80" s="24">
        <f t="shared" si="47"/>
        <v>5.7925476041992718E-2</v>
      </c>
      <c r="AL80" s="24">
        <f t="shared" si="47"/>
        <v>8.0642405505468195E-2</v>
      </c>
      <c r="AM80" s="24">
        <f t="shared" si="47"/>
        <v>6.6132822501692834E-2</v>
      </c>
      <c r="AN80" s="24">
        <f t="shared" si="47"/>
        <v>7.4581179716256552E-2</v>
      </c>
      <c r="AO80" s="24">
        <f t="shared" si="45"/>
        <v>6.9636264932256386E-2</v>
      </c>
      <c r="AP80" s="24">
        <f t="shared" si="45"/>
        <v>7.3847852460041441E-2</v>
      </c>
      <c r="AQ80" s="24">
        <f t="shared" si="45"/>
        <v>6.485606276372291E-2</v>
      </c>
      <c r="AR80" s="24">
        <f t="shared" si="39"/>
        <v>6.6258972217901668E-2</v>
      </c>
      <c r="AS80" s="24" t="e">
        <f t="shared" si="39"/>
        <v>#DIV/0!</v>
      </c>
      <c r="AT80" s="24">
        <f t="shared" si="39"/>
        <v>6.6563405534186604E-2</v>
      </c>
      <c r="AU80" s="21"/>
      <c r="AV80" s="24">
        <f t="shared" si="44"/>
        <v>0.99410355244405535</v>
      </c>
      <c r="AW80" s="24">
        <f t="shared" si="44"/>
        <v>1.0323318481531807</v>
      </c>
      <c r="AX80" s="24">
        <f t="shared" si="44"/>
        <v>1.083580742280462</v>
      </c>
      <c r="AY80" s="24">
        <f t="shared" si="44"/>
        <v>1.2038974242136038</v>
      </c>
      <c r="AZ80" s="24">
        <f t="shared" si="44"/>
        <v>0.75502271582551783</v>
      </c>
      <c r="BA80" s="24">
        <f t="shared" si="44"/>
        <v>0.97191533381644146</v>
      </c>
      <c r="BB80" s="24">
        <f t="shared" si="44"/>
        <v>0.9310925782794961</v>
      </c>
      <c r="BC80" s="24">
        <f t="shared" ref="BC80:BE95" si="59">+I80/I68-1</f>
        <v>0.87183061092888603</v>
      </c>
      <c r="BD80" s="24">
        <f t="shared" si="42"/>
        <v>0.76542132151710374</v>
      </c>
      <c r="BE80" s="24">
        <f t="shared" si="42"/>
        <v>1.0016923110124631</v>
      </c>
      <c r="BF80" s="24">
        <f t="shared" si="42"/>
        <v>0.88678046661291421</v>
      </c>
      <c r="BG80" s="24">
        <f t="shared" si="42"/>
        <v>1.2538180009780655</v>
      </c>
      <c r="BH80" s="24">
        <f t="shared" si="42"/>
        <v>1.0579261842390086</v>
      </c>
      <c r="BI80" s="24">
        <f t="shared" si="42"/>
        <v>1.2292283242076829</v>
      </c>
      <c r="BJ80" s="24">
        <f t="shared" si="42"/>
        <v>0.97479505875902839</v>
      </c>
      <c r="BK80" s="24">
        <f t="shared" si="42"/>
        <v>0.90938391734125124</v>
      </c>
      <c r="BL80" s="24">
        <f t="shared" si="46"/>
        <v>0.99408855306357724</v>
      </c>
      <c r="BM80" s="24">
        <f t="shared" si="46"/>
        <v>1.0756999176963702</v>
      </c>
      <c r="BN80" s="24">
        <f t="shared" si="46"/>
        <v>1.111287058513847</v>
      </c>
      <c r="BO80" s="24">
        <f t="shared" si="46"/>
        <v>1.0883490642776734</v>
      </c>
      <c r="BP80" s="24" t="e">
        <f t="shared" si="46"/>
        <v>#DIV/0!</v>
      </c>
      <c r="BQ80" s="24">
        <f t="shared" si="46"/>
        <v>0.98679023745232475</v>
      </c>
      <c r="BR80" s="21"/>
      <c r="BS80" s="35">
        <f t="shared" si="56"/>
        <v>44986</v>
      </c>
      <c r="BT80" s="24">
        <f t="shared" si="58"/>
        <v>2.3669223857055766E-2</v>
      </c>
      <c r="BU80" s="24">
        <f t="shared" si="49"/>
        <v>2.6068258358744141E-3</v>
      </c>
      <c r="BV80" s="24">
        <f t="shared" si="50"/>
        <v>1.0827912561633016E-2</v>
      </c>
      <c r="BW80" s="24">
        <f t="shared" si="48"/>
        <v>3.4687848006757119E-3</v>
      </c>
      <c r="BX80" s="24">
        <f t="shared" si="48"/>
        <v>2.8733714938247888E-3</v>
      </c>
      <c r="BY80" s="24">
        <f t="shared" si="48"/>
        <v>3.2925464205733729E-3</v>
      </c>
      <c r="BZ80" s="24">
        <f t="shared" si="48"/>
        <v>7.4709405670217886E-3</v>
      </c>
      <c r="CA80" s="24">
        <f t="shared" si="48"/>
        <v>4.1726682481957864E-4</v>
      </c>
      <c r="CB80" s="24">
        <f t="shared" si="48"/>
        <v>4.8761497381834447E-3</v>
      </c>
      <c r="CC80" s="24">
        <f t="shared" si="48"/>
        <v>5.4759916839683901E-3</v>
      </c>
      <c r="CD80" s="24">
        <f t="shared" si="48"/>
        <v>3.0365333223434498E-3</v>
      </c>
      <c r="CE80" s="24">
        <f t="shared" si="48"/>
        <v>1.6192841506856596E-3</v>
      </c>
      <c r="CF80" s="24">
        <f t="shared" si="57"/>
        <v>6.9634831256659382E-2</v>
      </c>
    </row>
    <row r="81" spans="1:84" x14ac:dyDescent="0.25">
      <c r="A81" s="31">
        <f>+[1]PAT!A82</f>
        <v>45017</v>
      </c>
      <c r="B81" s="17">
        <f>+[1]PAT!B82</f>
        <v>1445.0456999999999</v>
      </c>
      <c r="C81" s="17">
        <f>+[1]PAT!C82</f>
        <v>1535.8897999999999</v>
      </c>
      <c r="D81" s="17">
        <f>+[1]PAT!D82</f>
        <v>1157.4866999999999</v>
      </c>
      <c r="E81" s="17">
        <f>+[1]PAT!E82</f>
        <v>1600.6309000000001</v>
      </c>
      <c r="F81" s="17">
        <f>+[1]PAT!F82</f>
        <v>1116.133</v>
      </c>
      <c r="G81" s="17">
        <f>+[1]PAT!G82</f>
        <v>1445.2934</v>
      </c>
      <c r="H81" s="17">
        <f>+[1]PAT!H82</f>
        <v>1506.9556</v>
      </c>
      <c r="I81" s="17">
        <f>+[1]PAT!I82</f>
        <v>1682.5153</v>
      </c>
      <c r="J81" s="17">
        <f>+[1]PAT!J82</f>
        <v>958.52719999999999</v>
      </c>
      <c r="K81" s="17">
        <f>+[1]PAT!K82</f>
        <v>1311.8408999999999</v>
      </c>
      <c r="L81" s="17">
        <f>+[1]PAT!L82</f>
        <v>1051.1584</v>
      </c>
      <c r="M81" s="17">
        <f>+[1]PAT!M82</f>
        <v>1512.6840999999999</v>
      </c>
      <c r="N81" s="17">
        <f>+[1]PAT!N82</f>
        <v>1253.3177000000001</v>
      </c>
      <c r="O81" s="18">
        <f>+[1]PAT!R82</f>
        <v>1666.5002999999999</v>
      </c>
      <c r="P81" s="19">
        <f>+[1]PAT!S82</f>
        <v>1460.1668999999999</v>
      </c>
      <c r="Q81" s="20">
        <f>+[1]PAT!T82</f>
        <v>1257.2091</v>
      </c>
      <c r="R81" s="18">
        <f t="shared" si="51"/>
        <v>1445.0198352100001</v>
      </c>
      <c r="S81" s="19">
        <f t="shared" si="52"/>
        <v>1478.0551692713834</v>
      </c>
      <c r="T81" s="19">
        <f t="shared" si="53"/>
        <v>1464.9212813065612</v>
      </c>
      <c r="U81" s="19">
        <f t="shared" si="54"/>
        <v>1456.9082324636724</v>
      </c>
      <c r="V81" s="19"/>
      <c r="W81" s="20">
        <f t="shared" si="55"/>
        <v>1472.4381540700908</v>
      </c>
      <c r="X81" s="21"/>
      <c r="Y81" s="41">
        <f t="shared" si="47"/>
        <v>8.1093918728547987E-2</v>
      </c>
      <c r="Z81" s="24">
        <f t="shared" si="47"/>
        <v>9.8481733534268923E-2</v>
      </c>
      <c r="AA81" s="24">
        <f t="shared" si="47"/>
        <v>2.7159564571630268E-2</v>
      </c>
      <c r="AB81" s="24">
        <f t="shared" ref="AB81:AN95" si="60">+E81/E80-1</f>
        <v>9.7282355682494659E-2</v>
      </c>
      <c r="AC81" s="24">
        <f t="shared" si="60"/>
        <v>6.7381114750549198E-2</v>
      </c>
      <c r="AD81" s="24">
        <f t="shared" si="60"/>
        <v>8.7496092956999227E-2</v>
      </c>
      <c r="AE81" s="24">
        <f t="shared" si="60"/>
        <v>5.4825376808445236E-2</v>
      </c>
      <c r="AF81" s="24">
        <f t="shared" si="60"/>
        <v>7.2191579807193262E-2</v>
      </c>
      <c r="AG81" s="24">
        <f t="shared" si="60"/>
        <v>5.2560421952196457E-2</v>
      </c>
      <c r="AH81" s="24">
        <f t="shared" si="60"/>
        <v>7.1474199782461056E-2</v>
      </c>
      <c r="AI81" s="24">
        <f t="shared" si="60"/>
        <v>2.5557110191165133E-2</v>
      </c>
      <c r="AJ81" s="24">
        <f t="shared" si="60"/>
        <v>8.935168598515264E-2</v>
      </c>
      <c r="AK81" s="24">
        <f t="shared" si="60"/>
        <v>6.4876603760279261E-2</v>
      </c>
      <c r="AL81" s="24">
        <f t="shared" si="60"/>
        <v>0.11129365561132509</v>
      </c>
      <c r="AM81" s="24">
        <f t="shared" si="60"/>
        <v>8.3332987102094913E-2</v>
      </c>
      <c r="AN81" s="24">
        <f t="shared" si="60"/>
        <v>4.9244707015225098E-2</v>
      </c>
      <c r="AO81" s="24">
        <f t="shared" si="45"/>
        <v>8.109441644829074E-2</v>
      </c>
      <c r="AP81" s="24">
        <f t="shared" si="45"/>
        <v>8.9090525351052108E-2</v>
      </c>
      <c r="AQ81" s="24">
        <f t="shared" si="45"/>
        <v>8.665884874015739E-2</v>
      </c>
      <c r="AR81" s="24">
        <f t="shared" si="39"/>
        <v>8.6191143604134934E-2</v>
      </c>
      <c r="AS81" s="24" t="e">
        <f t="shared" si="39"/>
        <v>#DIV/0!</v>
      </c>
      <c r="AT81" s="24">
        <f t="shared" si="39"/>
        <v>7.6105923727053382E-2</v>
      </c>
      <c r="AU81" s="21"/>
      <c r="AV81" s="24">
        <f t="shared" ref="AV81:BB95" si="61">+B81/B69-1</f>
        <v>1.0359572493495355</v>
      </c>
      <c r="AW81" s="24">
        <f t="shared" si="61"/>
        <v>1.0914904818099442</v>
      </c>
      <c r="AX81" s="24">
        <f t="shared" si="61"/>
        <v>1.0930309135628873</v>
      </c>
      <c r="AY81" s="24">
        <f t="shared" si="61"/>
        <v>1.2150130592744652</v>
      </c>
      <c r="AZ81" s="24">
        <f t="shared" si="61"/>
        <v>0.77646376859573585</v>
      </c>
      <c r="BA81" s="24">
        <f t="shared" si="61"/>
        <v>1.0582079766497068</v>
      </c>
      <c r="BB81" s="24">
        <f t="shared" si="61"/>
        <v>0.92734969330959749</v>
      </c>
      <c r="BC81" s="24">
        <f t="shared" si="59"/>
        <v>0.91827996440069604</v>
      </c>
      <c r="BD81" s="24">
        <f t="shared" si="42"/>
        <v>0.79330589225989256</v>
      </c>
      <c r="BE81" s="24">
        <f t="shared" si="42"/>
        <v>1.0628174207189223</v>
      </c>
      <c r="BF81" s="24">
        <f t="shared" si="42"/>
        <v>0.9013367584796157</v>
      </c>
      <c r="BG81" s="24">
        <f t="shared" si="42"/>
        <v>1.276021387934748</v>
      </c>
      <c r="BH81" s="24">
        <f t="shared" si="42"/>
        <v>1.0784918518233524</v>
      </c>
      <c r="BI81" s="24">
        <f t="shared" si="42"/>
        <v>1.3122243177690764</v>
      </c>
      <c r="BJ81" s="24">
        <f t="shared" si="42"/>
        <v>1.0168889618200976</v>
      </c>
      <c r="BK81" s="24">
        <f t="shared" si="42"/>
        <v>0.91941404859844256</v>
      </c>
      <c r="BL81" s="24">
        <f t="shared" si="46"/>
        <v>1.0359443391899412</v>
      </c>
      <c r="BM81" s="24">
        <f t="shared" si="46"/>
        <v>1.1229281552963961</v>
      </c>
      <c r="BN81" s="24">
        <f t="shared" si="46"/>
        <v>1.1516359129873939</v>
      </c>
      <c r="BO81" s="24">
        <f t="shared" si="46"/>
        <v>1.1313464169791771</v>
      </c>
      <c r="BP81" s="24" t="e">
        <f t="shared" si="46"/>
        <v>#DIV/0!</v>
      </c>
      <c r="BQ81" s="24">
        <f t="shared" si="46"/>
        <v>1.0257435586807886</v>
      </c>
      <c r="BR81" s="21"/>
      <c r="BS81" s="35">
        <f t="shared" si="56"/>
        <v>45017</v>
      </c>
      <c r="BT81" s="24">
        <f t="shared" si="58"/>
        <v>2.8257292776560892E-2</v>
      </c>
      <c r="BU81" s="24">
        <f t="shared" si="49"/>
        <v>8.0140266938709338E-4</v>
      </c>
      <c r="BV81" s="24">
        <f t="shared" si="50"/>
        <v>1.3610583582226464E-2</v>
      </c>
      <c r="BW81" s="24">
        <f t="shared" si="48"/>
        <v>5.3029123524652826E-3</v>
      </c>
      <c r="BX81" s="24">
        <f t="shared" si="48"/>
        <v>5.6982318650921288E-3</v>
      </c>
      <c r="BY81" s="24">
        <f t="shared" si="48"/>
        <v>2.9006047500492647E-3</v>
      </c>
      <c r="BZ81" s="24">
        <f t="shared" si="48"/>
        <v>1.1373850983135921E-2</v>
      </c>
      <c r="CA81" s="24">
        <f t="shared" si="48"/>
        <v>1.142322613061265E-3</v>
      </c>
      <c r="CB81" s="24">
        <f t="shared" si="48"/>
        <v>5.0868813963012346E-3</v>
      </c>
      <c r="CC81" s="24">
        <f t="shared" si="48"/>
        <v>4.0958891001797689E-4</v>
      </c>
      <c r="CD81" s="24">
        <f t="shared" si="48"/>
        <v>4.7155074838510598E-3</v>
      </c>
      <c r="CE81" s="24">
        <f t="shared" si="48"/>
        <v>1.7937482278475934E-3</v>
      </c>
      <c r="CF81" s="24">
        <f t="shared" si="57"/>
        <v>8.1092927609996202E-2</v>
      </c>
    </row>
    <row r="82" spans="1:84" x14ac:dyDescent="0.25">
      <c r="A82" s="31">
        <f>+[1]PAT!A83</f>
        <v>45047</v>
      </c>
      <c r="B82" s="17">
        <f>+[1]PAT!B83</f>
        <v>1550.0989999999999</v>
      </c>
      <c r="C82" s="17">
        <f>+[1]PAT!C83</f>
        <v>1639.4203</v>
      </c>
      <c r="D82" s="17">
        <f>+[1]PAT!D83</f>
        <v>1254.8889999999999</v>
      </c>
      <c r="E82" s="17">
        <f>+[1]PAT!E83</f>
        <v>1703.8019999999999</v>
      </c>
      <c r="F82" s="17">
        <f>+[1]PAT!F83</f>
        <v>1200.2554</v>
      </c>
      <c r="G82" s="17">
        <f>+[1]PAT!G83</f>
        <v>1569.7257999999999</v>
      </c>
      <c r="H82" s="17">
        <f>+[1]PAT!H83</f>
        <v>1662.8431</v>
      </c>
      <c r="I82" s="17">
        <f>+[1]PAT!I83</f>
        <v>1784.1682000000001</v>
      </c>
      <c r="J82" s="17">
        <f>+[1]PAT!J83</f>
        <v>1033.6514</v>
      </c>
      <c r="K82" s="17">
        <f>+[1]PAT!K83</f>
        <v>1443.8895</v>
      </c>
      <c r="L82" s="17">
        <f>+[1]PAT!L83</f>
        <v>1092.6398999999999</v>
      </c>
      <c r="M82" s="17">
        <f>+[1]PAT!M83</f>
        <v>1635.3117999999999</v>
      </c>
      <c r="N82" s="17">
        <f>+[1]PAT!N83</f>
        <v>1326.4111</v>
      </c>
      <c r="O82" s="18">
        <f>+[1]PAT!R83</f>
        <v>1786.5306</v>
      </c>
      <c r="P82" s="19">
        <f>+[1]PAT!S83</f>
        <v>1566.0125</v>
      </c>
      <c r="Q82" s="20">
        <f>+[1]PAT!T83</f>
        <v>1350.3371</v>
      </c>
      <c r="R82" s="18">
        <f t="shared" si="51"/>
        <v>1550.0733744200002</v>
      </c>
      <c r="S82" s="19">
        <f t="shared" si="52"/>
        <v>1586.6222985669031</v>
      </c>
      <c r="T82" s="19">
        <f t="shared" si="53"/>
        <v>1578.5006177319003</v>
      </c>
      <c r="U82" s="19">
        <f t="shared" si="54"/>
        <v>1568.9695475231174</v>
      </c>
      <c r="V82" s="19"/>
      <c r="W82" s="20">
        <f t="shared" si="55"/>
        <v>1581.0119385314297</v>
      </c>
      <c r="X82" s="21"/>
      <c r="Y82" s="41">
        <f t="shared" ref="Y82:AA95" si="62">+B82/B81-1</f>
        <v>7.2698946476225768E-2</v>
      </c>
      <c r="Z82" s="24">
        <f t="shared" si="62"/>
        <v>6.7407505408265678E-2</v>
      </c>
      <c r="AA82" s="24">
        <f t="shared" si="62"/>
        <v>8.4149822196661006E-2</v>
      </c>
      <c r="AB82" s="24">
        <f t="shared" si="60"/>
        <v>6.4456521487870733E-2</v>
      </c>
      <c r="AC82" s="24">
        <f t="shared" si="60"/>
        <v>7.5369512414739104E-2</v>
      </c>
      <c r="AD82" s="24">
        <f t="shared" si="60"/>
        <v>8.609490640447115E-2</v>
      </c>
      <c r="AE82" s="24">
        <f t="shared" si="60"/>
        <v>0.10344531716793792</v>
      </c>
      <c r="AF82" s="24">
        <f t="shared" si="60"/>
        <v>6.0417221763154227E-2</v>
      </c>
      <c r="AG82" s="24">
        <f t="shared" si="60"/>
        <v>7.8374614721418379E-2</v>
      </c>
      <c r="AH82" s="24">
        <f t="shared" si="60"/>
        <v>0.10065900521930682</v>
      </c>
      <c r="AI82" s="24">
        <f t="shared" si="60"/>
        <v>3.9462653773208567E-2</v>
      </c>
      <c r="AJ82" s="24">
        <f t="shared" si="60"/>
        <v>8.1066297979862423E-2</v>
      </c>
      <c r="AK82" s="24">
        <f t="shared" si="60"/>
        <v>5.83199295757173E-2</v>
      </c>
      <c r="AL82" s="24">
        <f t="shared" si="60"/>
        <v>7.2025369572390696E-2</v>
      </c>
      <c r="AM82" s="24">
        <f t="shared" si="60"/>
        <v>7.2488699750693053E-2</v>
      </c>
      <c r="AN82" s="24">
        <f t="shared" si="60"/>
        <v>7.40751876517598E-2</v>
      </c>
      <c r="AO82" s="24">
        <f t="shared" si="45"/>
        <v>7.2700413274765063E-2</v>
      </c>
      <c r="AP82" s="24">
        <f t="shared" si="45"/>
        <v>7.3452690774078899E-2</v>
      </c>
      <c r="AQ82" s="24">
        <f t="shared" si="45"/>
        <v>7.7532723344723165E-2</v>
      </c>
      <c r="AR82" s="24">
        <f t="shared" si="39"/>
        <v>7.6917209033781075E-2</v>
      </c>
      <c r="AS82" s="24" t="e">
        <f t="shared" si="39"/>
        <v>#DIV/0!</v>
      </c>
      <c r="AT82" s="24">
        <f t="shared" si="39"/>
        <v>7.3737415837276998E-2</v>
      </c>
      <c r="AU82" s="21"/>
      <c r="AV82" s="24">
        <f t="shared" si="61"/>
        <v>1.0825813007966238</v>
      </c>
      <c r="AW82" s="24">
        <f t="shared" si="61"/>
        <v>1.1338799819961802</v>
      </c>
      <c r="AX82" s="24">
        <f t="shared" si="61"/>
        <v>1.1545925554045393</v>
      </c>
      <c r="AY82" s="24">
        <f t="shared" si="61"/>
        <v>1.2172467184448732</v>
      </c>
      <c r="AZ82" s="24">
        <f t="shared" si="61"/>
        <v>0.86611339885936323</v>
      </c>
      <c r="BA82" s="24">
        <f t="shared" si="61"/>
        <v>1.1337319714029968</v>
      </c>
      <c r="BB82" s="24">
        <f t="shared" si="61"/>
        <v>0.99930156111730994</v>
      </c>
      <c r="BC82" s="24">
        <f t="shared" si="59"/>
        <v>0.92593637668800399</v>
      </c>
      <c r="BD82" s="24">
        <f t="shared" si="42"/>
        <v>0.8597779856489709</v>
      </c>
      <c r="BE82" s="24">
        <f t="shared" si="42"/>
        <v>1.158370281809959</v>
      </c>
      <c r="BF82" s="24">
        <f t="shared" si="42"/>
        <v>0.94084338520035704</v>
      </c>
      <c r="BG82" s="24">
        <f t="shared" si="42"/>
        <v>1.3754948548747699</v>
      </c>
      <c r="BH82" s="24">
        <f t="shared" si="42"/>
        <v>1.0992390163982684</v>
      </c>
      <c r="BI82" s="24">
        <f t="shared" si="42"/>
        <v>1.3466785445666885</v>
      </c>
      <c r="BJ82" s="24">
        <f t="shared" si="42"/>
        <v>1.0637339475462584</v>
      </c>
      <c r="BK82" s="24">
        <f t="shared" si="42"/>
        <v>0.9718126013222157</v>
      </c>
      <c r="BL82" s="24">
        <f t="shared" si="46"/>
        <v>1.0825756594885019</v>
      </c>
      <c r="BM82" s="24">
        <f t="shared" si="46"/>
        <v>1.1703276167237266</v>
      </c>
      <c r="BN82" s="24">
        <f t="shared" si="46"/>
        <v>1.2018938342210146</v>
      </c>
      <c r="BO82" s="24">
        <f t="shared" si="46"/>
        <v>1.1741111741096102</v>
      </c>
      <c r="BP82" s="24" t="e">
        <f t="shared" si="46"/>
        <v>#DIV/0!</v>
      </c>
      <c r="BQ82" s="24">
        <f t="shared" si="46"/>
        <v>1.0619772085942358</v>
      </c>
      <c r="BR82" s="21"/>
      <c r="BS82" s="35">
        <f t="shared" si="56"/>
        <v>45047</v>
      </c>
      <c r="BT82" s="24">
        <f t="shared" si="58"/>
        <v>1.9652261620514852E-2</v>
      </c>
      <c r="BU82" s="24">
        <f t="shared" si="49"/>
        <v>2.3591506483151359E-3</v>
      </c>
      <c r="BV82" s="24">
        <f t="shared" si="50"/>
        <v>9.1530219563298078E-3</v>
      </c>
      <c r="BW82" s="24">
        <f t="shared" si="48"/>
        <v>5.8563638783188637E-3</v>
      </c>
      <c r="BX82" s="24">
        <f t="shared" si="48"/>
        <v>5.6401830059769013E-3</v>
      </c>
      <c r="BY82" s="24">
        <f t="shared" si="48"/>
        <v>5.3399219484892438E-3</v>
      </c>
      <c r="BZ82" s="24">
        <f t="shared" si="48"/>
        <v>9.4404067497657739E-3</v>
      </c>
      <c r="CA82" s="24">
        <f t="shared" si="48"/>
        <v>1.6583987482195195E-3</v>
      </c>
      <c r="CB82" s="24">
        <f t="shared" si="48"/>
        <v>7.1002434179071343E-3</v>
      </c>
      <c r="CC82" s="24">
        <f t="shared" si="48"/>
        <v>5.9995566230188933E-4</v>
      </c>
      <c r="CD82" s="24">
        <f t="shared" si="48"/>
        <v>4.3109274398726635E-3</v>
      </c>
      <c r="CE82" s="24">
        <f t="shared" si="48"/>
        <v>1.5882769382310879E-3</v>
      </c>
      <c r="CF82" s="24">
        <f t="shared" si="57"/>
        <v>7.2699112014242867E-2</v>
      </c>
    </row>
    <row r="83" spans="1:84" x14ac:dyDescent="0.25">
      <c r="A83" s="31">
        <f>+[1]PAT!A84</f>
        <v>45078</v>
      </c>
      <c r="B83" s="17">
        <f>+[1]PAT!B84</f>
        <v>1655.1801</v>
      </c>
      <c r="C83" s="17">
        <f>+[1]PAT!C84</f>
        <v>1732.4087</v>
      </c>
      <c r="D83" s="17">
        <f>+[1]PAT!D84</f>
        <v>1306.1564000000001</v>
      </c>
      <c r="E83" s="17">
        <f>+[1]PAT!E84</f>
        <v>1799.9768999999999</v>
      </c>
      <c r="F83" s="17">
        <f>+[1]PAT!F84</f>
        <v>1364.8733999999999</v>
      </c>
      <c r="G83" s="17">
        <f>+[1]PAT!G84</f>
        <v>1683.7420999999999</v>
      </c>
      <c r="H83" s="17">
        <f>+[1]PAT!H84</f>
        <v>1799.0871</v>
      </c>
      <c r="I83" s="17">
        <f>+[1]PAT!I84</f>
        <v>1892.5838000000001</v>
      </c>
      <c r="J83" s="17">
        <f>+[1]PAT!J84</f>
        <v>1097.7895000000001</v>
      </c>
      <c r="K83" s="17">
        <f>+[1]PAT!K84</f>
        <v>1554.9893999999999</v>
      </c>
      <c r="L83" s="17">
        <f>+[1]PAT!L84</f>
        <v>1121.9921999999999</v>
      </c>
      <c r="M83" s="17">
        <f>+[1]PAT!M84</f>
        <v>1754.7671</v>
      </c>
      <c r="N83" s="17">
        <f>+[1]PAT!N84</f>
        <v>1414.663</v>
      </c>
      <c r="O83" s="18">
        <f>+[1]PAT!R84</f>
        <v>1887.5841</v>
      </c>
      <c r="P83" s="19">
        <f>+[1]PAT!S84</f>
        <v>1667.8398999999999</v>
      </c>
      <c r="Q83" s="20">
        <f>+[1]PAT!T84</f>
        <v>1468.896</v>
      </c>
      <c r="R83" s="18">
        <f t="shared" si="51"/>
        <v>1655.1575332800001</v>
      </c>
      <c r="S83" s="19">
        <f t="shared" si="52"/>
        <v>1684.0286465530248</v>
      </c>
      <c r="T83" s="19">
        <f t="shared" si="53"/>
        <v>1683.9010446549771</v>
      </c>
      <c r="U83" s="19">
        <f t="shared" si="54"/>
        <v>1672.0120234808453</v>
      </c>
      <c r="V83" s="19"/>
      <c r="W83" s="20">
        <f t="shared" si="55"/>
        <v>1683.2818842017432</v>
      </c>
      <c r="X83" s="21"/>
      <c r="Y83" s="41">
        <f t="shared" si="62"/>
        <v>6.7789928256195342E-2</v>
      </c>
      <c r="Z83" s="24">
        <f t="shared" si="62"/>
        <v>5.6720293142643152E-2</v>
      </c>
      <c r="AA83" s="24">
        <f t="shared" si="62"/>
        <v>4.0854131321575116E-2</v>
      </c>
      <c r="AB83" s="24">
        <f t="shared" si="60"/>
        <v>5.6447228022974416E-2</v>
      </c>
      <c r="AC83" s="24">
        <f t="shared" si="60"/>
        <v>0.1371524760480145</v>
      </c>
      <c r="AD83" s="24">
        <f t="shared" si="60"/>
        <v>7.2634532731767454E-2</v>
      </c>
      <c r="AE83" s="24">
        <f t="shared" si="60"/>
        <v>8.1934368913098243E-2</v>
      </c>
      <c r="AF83" s="24">
        <f t="shared" si="60"/>
        <v>6.0765347123662439E-2</v>
      </c>
      <c r="AG83" s="24">
        <f t="shared" si="60"/>
        <v>6.2050029632814363E-2</v>
      </c>
      <c r="AH83" s="24">
        <f t="shared" si="60"/>
        <v>7.6944877014480717E-2</v>
      </c>
      <c r="AI83" s="24">
        <f t="shared" si="60"/>
        <v>2.6863653798474774E-2</v>
      </c>
      <c r="AJ83" s="24">
        <f t="shared" si="60"/>
        <v>7.3047415177949659E-2</v>
      </c>
      <c r="AK83" s="24">
        <f t="shared" si="60"/>
        <v>6.6534349720082986E-2</v>
      </c>
      <c r="AL83" s="24">
        <f t="shared" si="60"/>
        <v>5.6564102512433934E-2</v>
      </c>
      <c r="AM83" s="24">
        <f t="shared" si="60"/>
        <v>6.5023363478899476E-2</v>
      </c>
      <c r="AN83" s="24">
        <f t="shared" si="60"/>
        <v>8.7799483551181501E-2</v>
      </c>
      <c r="AO83" s="24">
        <f t="shared" si="45"/>
        <v>6.7793022313746842E-2</v>
      </c>
      <c r="AP83" s="24">
        <f t="shared" si="45"/>
        <v>6.1392272170952555E-2</v>
      </c>
      <c r="AQ83" s="24">
        <f t="shared" si="45"/>
        <v>6.6772496468530562E-2</v>
      </c>
      <c r="AR83" s="24">
        <f t="shared" si="39"/>
        <v>6.5675255533415466E-2</v>
      </c>
      <c r="AS83" s="24" t="e">
        <f t="shared" si="39"/>
        <v>#DIV/0!</v>
      </c>
      <c r="AT83" s="24">
        <f t="shared" si="39"/>
        <v>6.4686384193474167E-2</v>
      </c>
      <c r="AU83" s="21"/>
      <c r="AV83" s="24">
        <f t="shared" si="61"/>
        <v>1.1162143191389799</v>
      </c>
      <c r="AW83" s="24">
        <f t="shared" si="61"/>
        <v>1.1562556865294935</v>
      </c>
      <c r="AX83" s="24">
        <f t="shared" si="61"/>
        <v>1.0977424505571842</v>
      </c>
      <c r="AY83" s="24">
        <f t="shared" si="61"/>
        <v>1.1897417312466287</v>
      </c>
      <c r="AZ83" s="24">
        <f t="shared" si="61"/>
        <v>1.0206528394804382</v>
      </c>
      <c r="BA83" s="24">
        <f t="shared" si="61"/>
        <v>1.1802804860646563</v>
      </c>
      <c r="BB83" s="24">
        <f t="shared" si="61"/>
        <v>1.0319392051538054</v>
      </c>
      <c r="BC83" s="24">
        <f t="shared" si="59"/>
        <v>0.95113341140957886</v>
      </c>
      <c r="BD83" s="24">
        <f t="shared" si="42"/>
        <v>0.96501090808071477</v>
      </c>
      <c r="BE83" s="24">
        <f t="shared" si="42"/>
        <v>1.2355545888053876</v>
      </c>
      <c r="BF83" s="24">
        <f t="shared" ref="BF83:BK95" si="63">+L83/L71-1</f>
        <v>0.97460624634598503</v>
      </c>
      <c r="BG83" s="24">
        <f t="shared" si="63"/>
        <v>1.382483314293566</v>
      </c>
      <c r="BH83" s="24">
        <f t="shared" si="63"/>
        <v>1.1273662060385576</v>
      </c>
      <c r="BI83" s="24">
        <f t="shared" si="63"/>
        <v>1.3393714726638497</v>
      </c>
      <c r="BJ83" s="24">
        <f t="shared" si="63"/>
        <v>1.0924818991723364</v>
      </c>
      <c r="BK83" s="24">
        <f t="shared" si="63"/>
        <v>1.0501912298082341</v>
      </c>
      <c r="BL83" s="24">
        <f t="shared" si="46"/>
        <v>1.116219052149011</v>
      </c>
      <c r="BM83" s="24">
        <f t="shared" si="46"/>
        <v>1.1868462486101934</v>
      </c>
      <c r="BN83" s="24">
        <f t="shared" si="46"/>
        <v>1.2192101094256143</v>
      </c>
      <c r="BO83" s="24">
        <f t="shared" si="46"/>
        <v>1.1927517781242489</v>
      </c>
      <c r="BP83" s="24" t="e">
        <f t="shared" si="46"/>
        <v>#DIV/0!</v>
      </c>
      <c r="BQ83" s="24">
        <f t="shared" si="46"/>
        <v>1.0888614479620791</v>
      </c>
      <c r="BR83" s="21"/>
      <c r="BS83" s="35">
        <f t="shared" si="56"/>
        <v>45078</v>
      </c>
      <c r="BT83" s="24">
        <f t="shared" si="58"/>
        <v>1.6454896184050171E-2</v>
      </c>
      <c r="BU83" s="24">
        <f t="shared" si="49"/>
        <v>1.1575770321766588E-3</v>
      </c>
      <c r="BV83" s="24">
        <f t="shared" si="50"/>
        <v>7.9540869196096497E-3</v>
      </c>
      <c r="BW83" s="24">
        <f t="shared" si="48"/>
        <v>1.0683556856691085E-2</v>
      </c>
      <c r="BX83" s="24">
        <f t="shared" si="48"/>
        <v>4.8178004437135959E-3</v>
      </c>
      <c r="BY83" s="24">
        <f t="shared" si="48"/>
        <v>4.3507401785305303E-3</v>
      </c>
      <c r="BZ83" s="24">
        <f t="shared" si="48"/>
        <v>9.3860930946991165E-3</v>
      </c>
      <c r="CA83" s="24">
        <f t="shared" si="48"/>
        <v>1.3199191729044428E-3</v>
      </c>
      <c r="CB83" s="24">
        <f t="shared" si="48"/>
        <v>5.568974775159519E-3</v>
      </c>
      <c r="CC83" s="24">
        <f t="shared" si="48"/>
        <v>3.9575734840161837E-4</v>
      </c>
      <c r="CD83" s="24">
        <f t="shared" si="48"/>
        <v>3.9148010804471228E-3</v>
      </c>
      <c r="CE83" s="24">
        <f t="shared" si="48"/>
        <v>1.7876985018376239E-3</v>
      </c>
      <c r="CF83" s="24">
        <f t="shared" si="57"/>
        <v>6.7791901588221126E-2</v>
      </c>
    </row>
    <row r="84" spans="1:84" x14ac:dyDescent="0.25">
      <c r="A84" s="31">
        <f>+[1]PAT!A85</f>
        <v>45108</v>
      </c>
      <c r="B84" s="17">
        <f>+[1]PAT!B85</f>
        <v>1784.2535</v>
      </c>
      <c r="C84" s="17">
        <f>+[1]PAT!C85</f>
        <v>1854.6382000000001</v>
      </c>
      <c r="D84" s="17">
        <f>+[1]PAT!D85</f>
        <v>1441.6839</v>
      </c>
      <c r="E84" s="17">
        <f>+[1]PAT!E85</f>
        <v>1905.5471</v>
      </c>
      <c r="F84" s="17">
        <f>+[1]PAT!F85</f>
        <v>1444.6584</v>
      </c>
      <c r="G84" s="17">
        <f>+[1]PAT!G85</f>
        <v>1841.4126000000001</v>
      </c>
      <c r="H84" s="17">
        <f>+[1]PAT!H85</f>
        <v>1972.1995999999999</v>
      </c>
      <c r="I84" s="17">
        <f>+[1]PAT!I85</f>
        <v>2073.4832999999999</v>
      </c>
      <c r="J84" s="17">
        <f>+[1]PAT!J85</f>
        <v>1232.9683</v>
      </c>
      <c r="K84" s="17">
        <f>+[1]PAT!K85</f>
        <v>1693.4572000000001</v>
      </c>
      <c r="L84" s="17">
        <f>+[1]PAT!L85</f>
        <v>1163.2724000000001</v>
      </c>
      <c r="M84" s="17">
        <f>+[1]PAT!M85</f>
        <v>1878.5618999999999</v>
      </c>
      <c r="N84" s="17">
        <f>+[1]PAT!N85</f>
        <v>1537.0217</v>
      </c>
      <c r="O84" s="18">
        <f>+[1]PAT!R85</f>
        <v>2017.2971</v>
      </c>
      <c r="P84" s="19">
        <f>+[1]PAT!S85</f>
        <v>1798.0599</v>
      </c>
      <c r="Q84" s="20">
        <f>+[1]PAT!T85</f>
        <v>1593.7012999999999</v>
      </c>
      <c r="R84" s="18">
        <f t="shared" si="51"/>
        <v>1784.2269646500001</v>
      </c>
      <c r="S84" s="19">
        <f t="shared" si="52"/>
        <v>1809.2697369437324</v>
      </c>
      <c r="T84" s="19">
        <f t="shared" si="53"/>
        <v>1810.4601636312216</v>
      </c>
      <c r="U84" s="19">
        <f t="shared" si="54"/>
        <v>1799.0349053500663</v>
      </c>
      <c r="V84" s="19"/>
      <c r="W84" s="20">
        <f t="shared" si="55"/>
        <v>1825.1014098460971</v>
      </c>
      <c r="X84" s="21"/>
      <c r="Y84" s="41">
        <f t="shared" si="62"/>
        <v>7.7981483706818455E-2</v>
      </c>
      <c r="Z84" s="24">
        <f t="shared" si="62"/>
        <v>7.055465606932132E-2</v>
      </c>
      <c r="AA84" s="24">
        <f t="shared" si="62"/>
        <v>0.10376054506183174</v>
      </c>
      <c r="AB84" s="24">
        <f t="shared" si="60"/>
        <v>5.8650863797196529E-2</v>
      </c>
      <c r="AC84" s="24">
        <f t="shared" si="60"/>
        <v>5.8455971081273983E-2</v>
      </c>
      <c r="AD84" s="24">
        <f t="shared" si="60"/>
        <v>9.3642904100337043E-2</v>
      </c>
      <c r="AE84" s="24">
        <f t="shared" si="60"/>
        <v>9.6222411911018657E-2</v>
      </c>
      <c r="AF84" s="24">
        <f t="shared" si="60"/>
        <v>9.5583350126953404E-2</v>
      </c>
      <c r="AG84" s="24">
        <f t="shared" si="60"/>
        <v>0.12313726811925219</v>
      </c>
      <c r="AH84" s="24">
        <f t="shared" si="60"/>
        <v>8.9047423731634545E-2</v>
      </c>
      <c r="AI84" s="24">
        <f t="shared" si="60"/>
        <v>3.6791877875800072E-2</v>
      </c>
      <c r="AJ84" s="24">
        <f t="shared" si="60"/>
        <v>7.0547709721705987E-2</v>
      </c>
      <c r="AK84" s="24">
        <f t="shared" si="60"/>
        <v>8.649317894085029E-2</v>
      </c>
      <c r="AL84" s="24">
        <f t="shared" si="60"/>
        <v>6.8719057338955114E-2</v>
      </c>
      <c r="AM84" s="24">
        <f t="shared" si="60"/>
        <v>7.8077038449553937E-2</v>
      </c>
      <c r="AN84" s="24">
        <f t="shared" si="60"/>
        <v>8.4965375356730544E-2</v>
      </c>
      <c r="AO84" s="24">
        <f t="shared" si="45"/>
        <v>7.7980149185089997E-2</v>
      </c>
      <c r="AP84" s="24">
        <f t="shared" si="45"/>
        <v>7.4369928710570798E-2</v>
      </c>
      <c r="AQ84" s="24">
        <f t="shared" si="45"/>
        <v>7.5158287583446226E-2</v>
      </c>
      <c r="AR84" s="24">
        <f t="shared" si="39"/>
        <v>7.5970076820847776E-2</v>
      </c>
      <c r="AS84" s="24" t="e">
        <f t="shared" si="39"/>
        <v>#DIV/0!</v>
      </c>
      <c r="AT84" s="24">
        <f t="shared" si="39"/>
        <v>8.4251798213588192E-2</v>
      </c>
      <c r="AU84" s="21"/>
      <c r="AV84" s="24">
        <f t="shared" si="61"/>
        <v>1.1114434031915899</v>
      </c>
      <c r="AW84" s="24">
        <f t="shared" si="61"/>
        <v>1.1512015557555233</v>
      </c>
      <c r="AX84" s="24">
        <f t="shared" si="61"/>
        <v>1.1985589114228739</v>
      </c>
      <c r="AY84" s="24">
        <f t="shared" si="61"/>
        <v>1.0754096232366943</v>
      </c>
      <c r="AZ84" s="24">
        <f t="shared" si="61"/>
        <v>1.0268556638546804</v>
      </c>
      <c r="BA84" s="24">
        <f t="shared" si="61"/>
        <v>1.1435535460412107</v>
      </c>
      <c r="BB84" s="24">
        <f t="shared" si="61"/>
        <v>1.1052775632149157</v>
      </c>
      <c r="BC84" s="24">
        <f t="shared" si="59"/>
        <v>0.998116927063182</v>
      </c>
      <c r="BD84" s="24">
        <f t="shared" si="59"/>
        <v>1.0843264426513177</v>
      </c>
      <c r="BE84" s="24">
        <f t="shared" si="59"/>
        <v>1.219505827349407</v>
      </c>
      <c r="BF84" s="24">
        <f t="shared" si="63"/>
        <v>0.95435868616535569</v>
      </c>
      <c r="BG84" s="24">
        <f t="shared" si="63"/>
        <v>1.3119367570448057</v>
      </c>
      <c r="BH84" s="24">
        <f t="shared" si="63"/>
        <v>1.1539784134330118</v>
      </c>
      <c r="BI84" s="24">
        <f t="shared" si="63"/>
        <v>1.249450515753034</v>
      </c>
      <c r="BJ84" s="24">
        <f t="shared" si="63"/>
        <v>1.0904228919490824</v>
      </c>
      <c r="BK84" s="24">
        <f t="shared" si="63"/>
        <v>1.0912887403804339</v>
      </c>
      <c r="BL84" s="24">
        <f t="shared" si="46"/>
        <v>1.1114471380637596</v>
      </c>
      <c r="BM84" s="24">
        <f t="shared" si="46"/>
        <v>1.1556618508406555</v>
      </c>
      <c r="BN84" s="24">
        <f t="shared" si="46"/>
        <v>1.1558984851622944</v>
      </c>
      <c r="BO84" s="24">
        <f t="shared" si="46"/>
        <v>1.1307059162317219</v>
      </c>
      <c r="BP84" s="24" t="e">
        <f t="shared" si="46"/>
        <v>#DIV/0!</v>
      </c>
      <c r="BQ84" s="24">
        <f t="shared" si="46"/>
        <v>1.0826477691649794</v>
      </c>
      <c r="BR84" s="21"/>
      <c r="BS84" s="35">
        <f t="shared" si="56"/>
        <v>45108</v>
      </c>
      <c r="BT84" s="24">
        <f t="shared" si="58"/>
        <v>2.0256135178280621E-2</v>
      </c>
      <c r="BU84" s="24">
        <f t="shared" si="49"/>
        <v>2.8658286188916826E-3</v>
      </c>
      <c r="BV84" s="24">
        <f t="shared" si="50"/>
        <v>8.1768138947538177E-3</v>
      </c>
      <c r="BW84" s="24">
        <f t="shared" si="48"/>
        <v>4.8492432938264593E-3</v>
      </c>
      <c r="BX84" s="24">
        <f t="shared" si="48"/>
        <v>6.2394525828337426E-3</v>
      </c>
      <c r="BY84" s="24">
        <f t="shared" si="48"/>
        <v>5.1771216618662821E-3</v>
      </c>
      <c r="BZ84" s="24">
        <f t="shared" si="48"/>
        <v>1.4667112600012511E-2</v>
      </c>
      <c r="CA84" s="24">
        <f t="shared" si="48"/>
        <v>2.6052776492419142E-3</v>
      </c>
      <c r="CB84" s="24">
        <f t="shared" si="48"/>
        <v>6.5001676010967083E-3</v>
      </c>
      <c r="CC84" s="24">
        <f t="shared" si="48"/>
        <v>5.2124610488006899E-4</v>
      </c>
      <c r="CD84" s="24">
        <f t="shared" si="48"/>
        <v>3.7994510929656505E-3</v>
      </c>
      <c r="CE84" s="24">
        <f t="shared" si="48"/>
        <v>2.3212357253449335E-3</v>
      </c>
      <c r="CF84" s="24">
        <f t="shared" si="57"/>
        <v>7.7979086003994377E-2</v>
      </c>
    </row>
    <row r="85" spans="1:84" x14ac:dyDescent="0.25">
      <c r="A85" s="31">
        <f>+[1]PAT!A86</f>
        <v>45139</v>
      </c>
      <c r="B85" s="17">
        <f>+[1]PAT!B86</f>
        <v>2000.9692</v>
      </c>
      <c r="C85" s="17">
        <f>+[1]PAT!C86</f>
        <v>2109.8712999999998</v>
      </c>
      <c r="D85" s="17">
        <f>+[1]PAT!D86</f>
        <v>1557.8143</v>
      </c>
      <c r="E85" s="17">
        <f>+[1]PAT!E86</f>
        <v>2090.9508999999998</v>
      </c>
      <c r="F85" s="17">
        <f>+[1]PAT!F86</f>
        <v>1552.4838999999999</v>
      </c>
      <c r="G85" s="17">
        <f>+[1]PAT!G86</f>
        <v>2108.7658000000001</v>
      </c>
      <c r="H85" s="17">
        <f>+[1]PAT!H86</f>
        <v>2259.3290999999999</v>
      </c>
      <c r="I85" s="17">
        <f>+[1]PAT!I86</f>
        <v>2331.1098999999999</v>
      </c>
      <c r="J85" s="17">
        <f>+[1]PAT!J86</f>
        <v>1290.028</v>
      </c>
      <c r="K85" s="17">
        <f>+[1]PAT!K86</f>
        <v>1979.1375</v>
      </c>
      <c r="L85" s="17">
        <f>+[1]PAT!L86</f>
        <v>1290.1352999999999</v>
      </c>
      <c r="M85" s="17">
        <f>+[1]PAT!M86</f>
        <v>2087.1858999999999</v>
      </c>
      <c r="N85" s="17">
        <f>+[1]PAT!N86</f>
        <v>1679.0355</v>
      </c>
      <c r="O85" s="18">
        <f>+[1]PAT!R86</f>
        <v>2224.7390999999998</v>
      </c>
      <c r="P85" s="19">
        <f>+[1]PAT!S86</f>
        <v>2043.0087000000001</v>
      </c>
      <c r="Q85" s="20">
        <f>+[1]PAT!T86</f>
        <v>1720.7796000000001</v>
      </c>
      <c r="R85" s="18">
        <f t="shared" si="51"/>
        <v>2000.9423458799995</v>
      </c>
      <c r="S85" s="19">
        <f t="shared" si="52"/>
        <v>2039.4856019610795</v>
      </c>
      <c r="T85" s="19">
        <f t="shared" si="53"/>
        <v>2032.5616726527151</v>
      </c>
      <c r="U85" s="19">
        <f t="shared" si="54"/>
        <v>2023.3975024108324</v>
      </c>
      <c r="V85" s="19"/>
      <c r="W85" s="20">
        <f t="shared" si="55"/>
        <v>2049.8279690895606</v>
      </c>
      <c r="X85" s="21"/>
      <c r="Y85" s="41">
        <f t="shared" si="62"/>
        <v>0.12146015126213849</v>
      </c>
      <c r="Z85" s="24">
        <f t="shared" si="62"/>
        <v>0.13761880888682199</v>
      </c>
      <c r="AA85" s="24">
        <f t="shared" si="62"/>
        <v>8.0551915714672351E-2</v>
      </c>
      <c r="AB85" s="24">
        <f t="shared" si="60"/>
        <v>9.7296886547700634E-2</v>
      </c>
      <c r="AC85" s="24">
        <f t="shared" si="60"/>
        <v>7.4637367560386636E-2</v>
      </c>
      <c r="AD85" s="24">
        <f t="shared" si="60"/>
        <v>0.14518918790932567</v>
      </c>
      <c r="AE85" s="24">
        <f t="shared" si="60"/>
        <v>0.14558845869353187</v>
      </c>
      <c r="AF85" s="24">
        <f t="shared" si="60"/>
        <v>0.12424821555109711</v>
      </c>
      <c r="AG85" s="24">
        <f t="shared" si="60"/>
        <v>4.6278318753207204E-2</v>
      </c>
      <c r="AH85" s="24">
        <f t="shared" si="60"/>
        <v>0.16869649850022772</v>
      </c>
      <c r="AI85" s="24">
        <f t="shared" si="60"/>
        <v>0.1090569156458967</v>
      </c>
      <c r="AJ85" s="24">
        <f t="shared" si="60"/>
        <v>0.11105516405927318</v>
      </c>
      <c r="AK85" s="24">
        <f t="shared" si="60"/>
        <v>9.2395442432595454E-2</v>
      </c>
      <c r="AL85" s="24">
        <f t="shared" si="60"/>
        <v>0.10283165528766181</v>
      </c>
      <c r="AM85" s="24">
        <f t="shared" si="60"/>
        <v>0.13622949936206252</v>
      </c>
      <c r="AN85" s="24">
        <f t="shared" si="60"/>
        <v>7.9737840459815246E-2</v>
      </c>
      <c r="AO85" s="24">
        <f t="shared" si="45"/>
        <v>0.12146177897973365</v>
      </c>
      <c r="AP85" s="24">
        <f t="shared" si="45"/>
        <v>0.12724242290496379</v>
      </c>
      <c r="AQ85" s="24">
        <f t="shared" si="45"/>
        <v>0.1226768274072525</v>
      </c>
      <c r="AR85" s="24">
        <f t="shared" si="39"/>
        <v>0.12471275370674828</v>
      </c>
      <c r="AS85" s="24" t="e">
        <f t="shared" si="39"/>
        <v>#DIV/0!</v>
      </c>
      <c r="AT85" s="24">
        <f t="shared" si="39"/>
        <v>0.12313099865635069</v>
      </c>
      <c r="AU85" s="21"/>
      <c r="AV85" s="24">
        <f t="shared" si="61"/>
        <v>1.2246329021266527</v>
      </c>
      <c r="AW85" s="24">
        <f t="shared" si="61"/>
        <v>1.2915305512238278</v>
      </c>
      <c r="AX85" s="24">
        <f t="shared" si="61"/>
        <v>1.2247742577501137</v>
      </c>
      <c r="AY85" s="24">
        <f t="shared" si="61"/>
        <v>1.1155308296029909</v>
      </c>
      <c r="AZ85" s="24">
        <f t="shared" si="61"/>
        <v>1.111536384767402</v>
      </c>
      <c r="BA85" s="24">
        <f t="shared" si="61"/>
        <v>1.2893293246260402</v>
      </c>
      <c r="BB85" s="24">
        <f t="shared" si="61"/>
        <v>1.2709050384334142</v>
      </c>
      <c r="BC85" s="24">
        <f t="shared" si="59"/>
        <v>1.1249141779330727</v>
      </c>
      <c r="BD85" s="24">
        <f t="shared" si="59"/>
        <v>1.0658247145740769</v>
      </c>
      <c r="BE85" s="24">
        <f t="shared" si="59"/>
        <v>1.4156939871341194</v>
      </c>
      <c r="BF85" s="24">
        <f t="shared" si="63"/>
        <v>1.0658069861147492</v>
      </c>
      <c r="BG85" s="24">
        <f t="shared" si="63"/>
        <v>1.4111028617484469</v>
      </c>
      <c r="BH85" s="24">
        <f t="shared" si="63"/>
        <v>1.170025460749089</v>
      </c>
      <c r="BI85" s="24">
        <f t="shared" si="63"/>
        <v>1.2933459191798158</v>
      </c>
      <c r="BJ85" s="24">
        <f t="shared" si="63"/>
        <v>1.22737037315654</v>
      </c>
      <c r="BK85" s="24">
        <f t="shared" si="63"/>
        <v>1.1622498219779316</v>
      </c>
      <c r="BL85" s="24">
        <f t="shared" si="46"/>
        <v>1.2246440313801084</v>
      </c>
      <c r="BM85" s="24">
        <f t="shared" si="46"/>
        <v>1.2682776004122553</v>
      </c>
      <c r="BN85" s="24">
        <f t="shared" si="46"/>
        <v>1.2532089605114169</v>
      </c>
      <c r="BO85" s="24">
        <f t="shared" si="46"/>
        <v>1.2279599271488193</v>
      </c>
      <c r="BP85" s="24" t="e">
        <f t="shared" si="46"/>
        <v>#DIV/0!</v>
      </c>
      <c r="BQ85" s="24">
        <f t="shared" si="46"/>
        <v>1.191479992420633</v>
      </c>
      <c r="BR85" s="21"/>
      <c r="BS85" s="35">
        <f t="shared" si="56"/>
        <v>45139</v>
      </c>
      <c r="BT85" s="24">
        <f t="shared" si="58"/>
        <v>3.9237944232700071E-2</v>
      </c>
      <c r="BU85" s="24">
        <f t="shared" si="49"/>
        <v>2.2780193509498513E-3</v>
      </c>
      <c r="BV85" s="24">
        <f t="shared" si="50"/>
        <v>1.3321407053425972E-2</v>
      </c>
      <c r="BW85" s="24">
        <f t="shared" si="48"/>
        <v>6.0794305853960721E-3</v>
      </c>
      <c r="BX85" s="24">
        <f t="shared" si="48"/>
        <v>9.8145440656274476E-3</v>
      </c>
      <c r="BY85" s="24">
        <f t="shared" si="48"/>
        <v>7.9657460388896529E-3</v>
      </c>
      <c r="BZ85" s="24">
        <f t="shared" si="48"/>
        <v>1.9377005408704542E-2</v>
      </c>
      <c r="CA85" s="24">
        <f t="shared" si="48"/>
        <v>1.0201490034908159E-3</v>
      </c>
      <c r="CB85" s="24">
        <f t="shared" si="48"/>
        <v>1.2440698202357455E-2</v>
      </c>
      <c r="CC85" s="24">
        <f t="shared" si="48"/>
        <v>1.4860190045865103E-3</v>
      </c>
      <c r="CD85" s="24">
        <f t="shared" si="48"/>
        <v>5.9397945415267505E-3</v>
      </c>
      <c r="CE85" s="24">
        <f t="shared" si="48"/>
        <v>2.4992151171344197E-3</v>
      </c>
      <c r="CF85" s="24">
        <f t="shared" si="57"/>
        <v>0.12145997260478957</v>
      </c>
    </row>
    <row r="86" spans="1:84" x14ac:dyDescent="0.25">
      <c r="A86" s="31">
        <f>+[1]PAT!A87</f>
        <v>45170</v>
      </c>
      <c r="B86" s="17">
        <f>+[1]PAT!B87</f>
        <v>2280.9069</v>
      </c>
      <c r="C86" s="17">
        <f>+[1]PAT!C87</f>
        <v>2479.0284999999999</v>
      </c>
      <c r="D86" s="17">
        <f>+[1]PAT!D87</f>
        <v>1744.7102</v>
      </c>
      <c r="E86" s="17">
        <f>+[1]PAT!E87</f>
        <v>2388.4429</v>
      </c>
      <c r="F86" s="17">
        <f>+[1]PAT!F87</f>
        <v>1749.9444000000001</v>
      </c>
      <c r="G86" s="17">
        <f>+[1]PAT!G87</f>
        <v>2415.2640000000001</v>
      </c>
      <c r="H86" s="17">
        <f>+[1]PAT!H87</f>
        <v>2508.3249000000001</v>
      </c>
      <c r="I86" s="17">
        <f>+[1]PAT!I87</f>
        <v>2553.0810000000001</v>
      </c>
      <c r="J86" s="17">
        <f>+[1]PAT!J87</f>
        <v>1407.0523000000001</v>
      </c>
      <c r="K86" s="17">
        <f>+[1]PAT!K87</f>
        <v>2291.4976000000001</v>
      </c>
      <c r="L86" s="17">
        <f>+[1]PAT!L87</f>
        <v>1339.8634999999999</v>
      </c>
      <c r="M86" s="17">
        <f>+[1]PAT!M87</f>
        <v>2430.2712999999999</v>
      </c>
      <c r="N86" s="17">
        <f>+[1]PAT!N87</f>
        <v>1853.3905999999999</v>
      </c>
      <c r="O86" s="18">
        <f>+[1]PAT!R87</f>
        <v>2574.5650999999998</v>
      </c>
      <c r="P86" s="19">
        <f>+[1]PAT!S87</f>
        <v>2345.4194000000002</v>
      </c>
      <c r="Q86" s="20">
        <f>+[1]PAT!T87</f>
        <v>1881.6493</v>
      </c>
      <c r="R86" s="18">
        <f t="shared" si="51"/>
        <v>2280.8822316400001</v>
      </c>
      <c r="S86" s="19">
        <f t="shared" si="52"/>
        <v>2361.0863731030327</v>
      </c>
      <c r="T86" s="19">
        <f t="shared" si="53"/>
        <v>2330.604587613122</v>
      </c>
      <c r="U86" s="19">
        <f t="shared" si="54"/>
        <v>2313.8837521136061</v>
      </c>
      <c r="V86" s="19"/>
      <c r="W86" s="20">
        <f t="shared" si="55"/>
        <v>2299.8658787502322</v>
      </c>
      <c r="X86" s="21"/>
      <c r="Y86" s="41">
        <f t="shared" si="62"/>
        <v>0.13990105394925623</v>
      </c>
      <c r="Z86" s="24">
        <f t="shared" si="62"/>
        <v>0.17496669109627683</v>
      </c>
      <c r="AA86" s="24">
        <f t="shared" si="62"/>
        <v>0.11997315726271096</v>
      </c>
      <c r="AB86" s="24">
        <f t="shared" si="60"/>
        <v>0.14227593770853253</v>
      </c>
      <c r="AC86" s="24">
        <f t="shared" si="60"/>
        <v>0.12719004686618662</v>
      </c>
      <c r="AD86" s="24">
        <f t="shared" si="60"/>
        <v>0.14534482681765803</v>
      </c>
      <c r="AE86" s="24">
        <f t="shared" si="60"/>
        <v>0.11020784886982615</v>
      </c>
      <c r="AF86" s="24">
        <f t="shared" si="60"/>
        <v>9.5221207717405498E-2</v>
      </c>
      <c r="AG86" s="24">
        <f t="shared" si="60"/>
        <v>9.0714542630082384E-2</v>
      </c>
      <c r="AH86" s="24">
        <f t="shared" si="60"/>
        <v>0.15782637638870467</v>
      </c>
      <c r="AI86" s="24">
        <f t="shared" si="60"/>
        <v>3.854494951033427E-2</v>
      </c>
      <c r="AJ86" s="24">
        <f t="shared" si="60"/>
        <v>0.16437702075315852</v>
      </c>
      <c r="AK86" s="24">
        <f t="shared" si="60"/>
        <v>0.10384241429082341</v>
      </c>
      <c r="AL86" s="24">
        <f t="shared" si="60"/>
        <v>0.15724360667729531</v>
      </c>
      <c r="AM86" s="24">
        <f t="shared" si="60"/>
        <v>0.14802222819707045</v>
      </c>
      <c r="AN86" s="24">
        <f t="shared" si="60"/>
        <v>9.3486522039196718E-2</v>
      </c>
      <c r="AO86" s="24">
        <f t="shared" si="45"/>
        <v>0.13990402388974643</v>
      </c>
      <c r="AP86" s="24">
        <f t="shared" si="45"/>
        <v>0.15768719859199587</v>
      </c>
      <c r="AQ86" s="24">
        <f t="shared" si="45"/>
        <v>0.14663413119043445</v>
      </c>
      <c r="AR86" s="24">
        <f t="shared" si="39"/>
        <v>0.14356360989704986</v>
      </c>
      <c r="AS86" s="24" t="e">
        <f t="shared" si="39"/>
        <v>#DIV/0!</v>
      </c>
      <c r="AT86" s="24">
        <f t="shared" si="39"/>
        <v>0.12197994828401471</v>
      </c>
      <c r="AU86" s="21"/>
      <c r="AV86" s="24">
        <f t="shared" si="61"/>
        <v>1.389382224680026</v>
      </c>
      <c r="AW86" s="24">
        <f t="shared" si="61"/>
        <v>1.5242453061694126</v>
      </c>
      <c r="AX86" s="24">
        <f t="shared" si="61"/>
        <v>1.2840936657518736</v>
      </c>
      <c r="AY86" s="24">
        <f t="shared" si="61"/>
        <v>1.2377851346989601</v>
      </c>
      <c r="AZ86" s="24">
        <f t="shared" si="61"/>
        <v>1.3178093012801471</v>
      </c>
      <c r="BA86" s="24">
        <f t="shared" si="61"/>
        <v>1.465330674946006</v>
      </c>
      <c r="BB86" s="24">
        <f t="shared" si="61"/>
        <v>1.4055707067059835</v>
      </c>
      <c r="BC86" s="24">
        <f t="shared" si="59"/>
        <v>1.2071020787337292</v>
      </c>
      <c r="BD86" s="24">
        <f t="shared" si="59"/>
        <v>1.1793747734742621</v>
      </c>
      <c r="BE86" s="24">
        <f t="shared" si="59"/>
        <v>1.626787899866259</v>
      </c>
      <c r="BF86" s="24">
        <f t="shared" si="63"/>
        <v>1.0992927169683377</v>
      </c>
      <c r="BG86" s="24">
        <f t="shared" si="63"/>
        <v>1.6156514085378673</v>
      </c>
      <c r="BH86" s="24">
        <f t="shared" si="63"/>
        <v>1.2610563458977491</v>
      </c>
      <c r="BI86" s="24">
        <f t="shared" si="63"/>
        <v>1.4099263991798687</v>
      </c>
      <c r="BJ86" s="24">
        <f t="shared" si="63"/>
        <v>1.4210938352424902</v>
      </c>
      <c r="BK86" s="24">
        <f t="shared" si="63"/>
        <v>1.2491479256528826</v>
      </c>
      <c r="BL86" s="24">
        <f t="shared" si="46"/>
        <v>1.3894059199557494</v>
      </c>
      <c r="BM86" s="24">
        <f t="shared" si="46"/>
        <v>1.4538410732759104</v>
      </c>
      <c r="BN86" s="24">
        <f t="shared" si="46"/>
        <v>1.4116201680140317</v>
      </c>
      <c r="BO86" s="24">
        <f t="shared" si="46"/>
        <v>1.3789223973146347</v>
      </c>
      <c r="BP86" s="24" t="e">
        <f t="shared" si="46"/>
        <v>#DIV/0!</v>
      </c>
      <c r="BQ86" s="24">
        <f t="shared" si="46"/>
        <v>1.3170192370698288</v>
      </c>
      <c r="BR86" s="21"/>
      <c r="BS86" s="35">
        <f t="shared" si="56"/>
        <v>45170</v>
      </c>
      <c r="BT86" s="24">
        <f t="shared" si="58"/>
        <v>5.0605386609648979E-2</v>
      </c>
      <c r="BU86" s="24">
        <f t="shared" si="49"/>
        <v>3.2690940470248122E-3</v>
      </c>
      <c r="BV86" s="24">
        <f t="shared" si="50"/>
        <v>1.9060000723649332E-2</v>
      </c>
      <c r="BW86" s="24">
        <f t="shared" si="48"/>
        <v>9.9274523066122233E-3</v>
      </c>
      <c r="BX86" s="24">
        <f t="shared" si="48"/>
        <v>1.0032954080452613E-2</v>
      </c>
      <c r="BY86" s="24">
        <f t="shared" si="48"/>
        <v>6.1596610782414882E-3</v>
      </c>
      <c r="BZ86" s="24">
        <f t="shared" si="48"/>
        <v>1.4887046547243222E-2</v>
      </c>
      <c r="CA86" s="24">
        <f t="shared" si="48"/>
        <v>1.865633499006382E-3</v>
      </c>
      <c r="CB86" s="24">
        <f t="shared" si="48"/>
        <v>1.212931202039492E-2</v>
      </c>
      <c r="CC86" s="24">
        <f t="shared" si="48"/>
        <v>5.1940798489052216E-4</v>
      </c>
      <c r="CD86" s="24">
        <f t="shared" si="48"/>
        <v>8.7101482221715338E-3</v>
      </c>
      <c r="CE86" s="24">
        <f t="shared" si="48"/>
        <v>2.7360491805670968E-3</v>
      </c>
      <c r="CF86" s="24">
        <f t="shared" si="57"/>
        <v>0.13990214629990316</v>
      </c>
    </row>
    <row r="87" spans="1:84" x14ac:dyDescent="0.25">
      <c r="A87" s="31">
        <f>+[1]PAT!A88</f>
        <v>45200</v>
      </c>
      <c r="B87" s="17">
        <f>+[1]PAT!B88</f>
        <v>2467.3877000000002</v>
      </c>
      <c r="C87" s="17">
        <f>+[1]PAT!C88</f>
        <v>2662.2293</v>
      </c>
      <c r="D87" s="17">
        <f>+[1]PAT!D88</f>
        <v>1906.5514000000001</v>
      </c>
      <c r="E87" s="17">
        <f>+[1]PAT!E88</f>
        <v>2633.5434</v>
      </c>
      <c r="F87" s="17">
        <f>+[1]PAT!F88</f>
        <v>1863.3305</v>
      </c>
      <c r="G87" s="17">
        <f>+[1]PAT!G88</f>
        <v>2655.8838999999998</v>
      </c>
      <c r="H87" s="17">
        <f>+[1]PAT!H88</f>
        <v>2647.1628000000001</v>
      </c>
      <c r="I87" s="17">
        <f>+[1]PAT!I88</f>
        <v>2771.9958000000001</v>
      </c>
      <c r="J87" s="17">
        <f>+[1]PAT!J88</f>
        <v>1563.6849</v>
      </c>
      <c r="K87" s="17">
        <f>+[1]PAT!K88</f>
        <v>2476.6161999999999</v>
      </c>
      <c r="L87" s="17">
        <f>+[1]PAT!L88</f>
        <v>1392.5693000000001</v>
      </c>
      <c r="M87" s="17">
        <f>+[1]PAT!M88</f>
        <v>2634.1756999999998</v>
      </c>
      <c r="N87" s="17">
        <f>+[1]PAT!N88</f>
        <v>2008.7445</v>
      </c>
      <c r="O87" s="18">
        <f>+[1]PAT!R88</f>
        <v>2789.5392000000002</v>
      </c>
      <c r="P87" s="19">
        <f>+[1]PAT!S88</f>
        <v>2551.6579999999999</v>
      </c>
      <c r="Q87" s="20">
        <f>+[1]PAT!T88</f>
        <v>1983.7968000000001</v>
      </c>
      <c r="R87" s="18">
        <f t="shared" si="51"/>
        <v>2467.3569268599999</v>
      </c>
      <c r="S87" s="19">
        <f t="shared" si="52"/>
        <v>2561.296178790165</v>
      </c>
      <c r="T87" s="19">
        <f t="shared" si="53"/>
        <v>2547.8066768382355</v>
      </c>
      <c r="U87" s="19">
        <f t="shared" si="54"/>
        <v>2533.3167614597096</v>
      </c>
      <c r="V87" s="19"/>
      <c r="W87" s="20">
        <f t="shared" si="55"/>
        <v>2501.5964342851853</v>
      </c>
      <c r="X87" s="21"/>
      <c r="Y87" s="41">
        <f t="shared" si="62"/>
        <v>8.175730451777774E-2</v>
      </c>
      <c r="Z87" s="24">
        <f t="shared" si="62"/>
        <v>7.390023954948477E-2</v>
      </c>
      <c r="AA87" s="24">
        <f t="shared" si="62"/>
        <v>9.2761078602050961E-2</v>
      </c>
      <c r="AB87" s="24">
        <f t="shared" si="60"/>
        <v>0.1026193676223115</v>
      </c>
      <c r="AC87" s="24">
        <f t="shared" si="60"/>
        <v>6.4794115744477354E-2</v>
      </c>
      <c r="AD87" s="24">
        <f t="shared" si="60"/>
        <v>9.9624678710070524E-2</v>
      </c>
      <c r="AE87" s="24">
        <f t="shared" si="60"/>
        <v>5.5350843903833935E-2</v>
      </c>
      <c r="AF87" s="24">
        <f t="shared" si="60"/>
        <v>8.5745340629615807E-2</v>
      </c>
      <c r="AG87" s="24">
        <f t="shared" si="60"/>
        <v>0.11131967162841061</v>
      </c>
      <c r="AH87" s="24">
        <f t="shared" si="60"/>
        <v>8.0784985330117687E-2</v>
      </c>
      <c r="AI87" s="24">
        <f t="shared" si="60"/>
        <v>3.933669362588077E-2</v>
      </c>
      <c r="AJ87" s="24">
        <f t="shared" si="60"/>
        <v>8.3901908400103364E-2</v>
      </c>
      <c r="AK87" s="24">
        <f t="shared" si="60"/>
        <v>8.382145673987984E-2</v>
      </c>
      <c r="AL87" s="24">
        <f t="shared" si="60"/>
        <v>8.3499189824332021E-2</v>
      </c>
      <c r="AM87" s="24">
        <f t="shared" si="60"/>
        <v>8.7932503670771878E-2</v>
      </c>
      <c r="AN87" s="24">
        <f t="shared" si="60"/>
        <v>5.4286152047568148E-2</v>
      </c>
      <c r="AO87" s="24">
        <f t="shared" si="45"/>
        <v>8.1755512245768491E-2</v>
      </c>
      <c r="AP87" s="24">
        <f t="shared" si="45"/>
        <v>8.4795629659244032E-2</v>
      </c>
      <c r="AQ87" s="24">
        <f t="shared" si="45"/>
        <v>9.3195598420905856E-2</v>
      </c>
      <c r="AR87" s="24">
        <f t="shared" si="39"/>
        <v>9.483320376214377E-2</v>
      </c>
      <c r="AS87" s="24" t="e">
        <f t="shared" si="39"/>
        <v>#DIV/0!</v>
      </c>
      <c r="AT87" s="24">
        <f t="shared" si="39"/>
        <v>8.77140521101063E-2</v>
      </c>
      <c r="AU87" s="21"/>
      <c r="AV87" s="24">
        <f t="shared" si="61"/>
        <v>1.4247453999724642</v>
      </c>
      <c r="AW87" s="24">
        <f t="shared" si="61"/>
        <v>1.5279890373350491</v>
      </c>
      <c r="AX87" s="24">
        <f t="shared" si="61"/>
        <v>1.3757510703675631</v>
      </c>
      <c r="AY87" s="24">
        <f t="shared" si="61"/>
        <v>1.3300378019952612</v>
      </c>
      <c r="AZ87" s="24">
        <f t="shared" si="61"/>
        <v>1.3091554476240614</v>
      </c>
      <c r="BA87" s="24">
        <f t="shared" si="61"/>
        <v>1.550202243911198</v>
      </c>
      <c r="BB87" s="24">
        <f t="shared" si="61"/>
        <v>1.3820314986519899</v>
      </c>
      <c r="BC87" s="24">
        <f t="shared" si="59"/>
        <v>1.2810721252728525</v>
      </c>
      <c r="BD87" s="24">
        <f t="shared" si="59"/>
        <v>1.1918005934192362</v>
      </c>
      <c r="BE87" s="24">
        <f t="shared" si="59"/>
        <v>1.6583266498133193</v>
      </c>
      <c r="BF87" s="24">
        <f t="shared" si="63"/>
        <v>1.1067566412481669</v>
      </c>
      <c r="BG87" s="24">
        <f t="shared" si="63"/>
        <v>1.6322728299712135</v>
      </c>
      <c r="BH87" s="24">
        <f t="shared" si="63"/>
        <v>1.2185074889949576</v>
      </c>
      <c r="BI87" s="24">
        <f t="shared" si="63"/>
        <v>1.4319865864681791</v>
      </c>
      <c r="BJ87" s="24">
        <f t="shared" si="63"/>
        <v>1.4736955275368326</v>
      </c>
      <c r="BK87" s="24">
        <f t="shared" si="63"/>
        <v>1.2274832441631212</v>
      </c>
      <c r="BL87" s="24">
        <f t="shared" si="46"/>
        <v>1.4247646160224887</v>
      </c>
      <c r="BM87" s="24">
        <f t="shared" si="46"/>
        <v>1.4905748010592323</v>
      </c>
      <c r="BN87" s="24">
        <f t="shared" si="46"/>
        <v>1.4697875613363713</v>
      </c>
      <c r="BO87" s="24">
        <f t="shared" si="46"/>
        <v>1.4434755424587431</v>
      </c>
      <c r="BP87" s="24" t="e">
        <f t="shared" si="46"/>
        <v>#DIV/0!</v>
      </c>
      <c r="BQ87" s="24">
        <f t="shared" si="46"/>
        <v>1.3726970436096417</v>
      </c>
      <c r="BR87" s="21"/>
      <c r="BS87" s="35">
        <f t="shared" si="56"/>
        <v>45200</v>
      </c>
      <c r="BT87" s="24">
        <f t="shared" si="58"/>
        <v>2.2031578509407825E-2</v>
      </c>
      <c r="BU87" s="24">
        <f t="shared" si="49"/>
        <v>2.4834165743459337E-3</v>
      </c>
      <c r="BV87" s="24">
        <f t="shared" si="50"/>
        <v>1.3776048509476649E-2</v>
      </c>
      <c r="BW87" s="24">
        <f t="shared" si="48"/>
        <v>5.0009238255186977E-3</v>
      </c>
      <c r="BX87" s="24">
        <f t="shared" si="48"/>
        <v>6.9097969101676098E-3</v>
      </c>
      <c r="BY87" s="24">
        <f t="shared" si="48"/>
        <v>3.0130454031245205E-3</v>
      </c>
      <c r="BZ87" s="24">
        <f t="shared" si="48"/>
        <v>1.2880125076564941E-2</v>
      </c>
      <c r="CA87" s="24">
        <f t="shared" si="48"/>
        <v>2.1906110854414958E-3</v>
      </c>
      <c r="CB87" s="24">
        <f t="shared" si="48"/>
        <v>6.3061386766816233E-3</v>
      </c>
      <c r="CC87" s="24">
        <f t="shared" si="48"/>
        <v>4.8294440250937193E-4</v>
      </c>
      <c r="CD87" s="24">
        <f t="shared" si="48"/>
        <v>4.5413267503377685E-3</v>
      </c>
      <c r="CE87" s="24">
        <f t="shared" si="48"/>
        <v>2.1386723237147476E-3</v>
      </c>
      <c r="CF87" s="24">
        <f t="shared" si="57"/>
        <v>8.1754628047291167E-2</v>
      </c>
    </row>
    <row r="88" spans="1:84" x14ac:dyDescent="0.25">
      <c r="A88" s="31">
        <f>+[1]PAT!A89</f>
        <v>45231</v>
      </c>
      <c r="B88" s="17">
        <f>+[1]PAT!B89</f>
        <v>2762.3076000000001</v>
      </c>
      <c r="C88" s="17">
        <f>+[1]PAT!C89</f>
        <v>3024.0504999999998</v>
      </c>
      <c r="D88" s="17">
        <f>+[1]PAT!D89</f>
        <v>2112.2532999999999</v>
      </c>
      <c r="E88" s="17">
        <f>+[1]PAT!E89</f>
        <v>2905.2837</v>
      </c>
      <c r="F88" s="17">
        <f>+[1]PAT!F89</f>
        <v>2012.1735000000001</v>
      </c>
      <c r="G88" s="17">
        <f>+[1]PAT!G89</f>
        <v>3035.4184</v>
      </c>
      <c r="H88" s="17">
        <f>+[1]PAT!H89</f>
        <v>3015.0378999999998</v>
      </c>
      <c r="I88" s="17">
        <f>+[1]PAT!I89</f>
        <v>3084.5048000000002</v>
      </c>
      <c r="J88" s="17">
        <f>+[1]PAT!J89</f>
        <v>1772.0033000000001</v>
      </c>
      <c r="K88" s="17">
        <f>+[1]PAT!K89</f>
        <v>2773.7402999999999</v>
      </c>
      <c r="L88" s="17">
        <f>+[1]PAT!L89</f>
        <v>1422.8489</v>
      </c>
      <c r="M88" s="17">
        <f>+[1]PAT!M89</f>
        <v>2938.9672999999998</v>
      </c>
      <c r="N88" s="17">
        <f>+[1]PAT!N89</f>
        <v>2257.1729999999998</v>
      </c>
      <c r="O88" s="18">
        <f>+[1]PAT!R89</f>
        <v>3116.4099000000001</v>
      </c>
      <c r="P88" s="19">
        <f>+[1]PAT!S89</f>
        <v>2862.6158</v>
      </c>
      <c r="Q88" s="20">
        <f>+[1]PAT!T89</f>
        <v>2204.8137000000002</v>
      </c>
      <c r="R88" s="18">
        <f t="shared" si="51"/>
        <v>2762.2716071300001</v>
      </c>
      <c r="S88" s="19">
        <f t="shared" si="52"/>
        <v>2881.8789946296579</v>
      </c>
      <c r="T88" s="19">
        <f t="shared" si="53"/>
        <v>2847.7705539875565</v>
      </c>
      <c r="U88" s="19">
        <f t="shared" si="54"/>
        <v>2832.4707035997358</v>
      </c>
      <c r="V88" s="19"/>
      <c r="W88" s="20">
        <f t="shared" si="55"/>
        <v>2794.5883488596328</v>
      </c>
      <c r="X88" s="21"/>
      <c r="Y88" s="41">
        <f t="shared" si="62"/>
        <v>0.1195271825339812</v>
      </c>
      <c r="Z88" s="24">
        <f t="shared" si="62"/>
        <v>0.13590910444866644</v>
      </c>
      <c r="AA88" s="24">
        <f t="shared" si="62"/>
        <v>0.10789213445805856</v>
      </c>
      <c r="AB88" s="24">
        <f t="shared" si="60"/>
        <v>0.10318428775466537</v>
      </c>
      <c r="AC88" s="24">
        <f t="shared" si="60"/>
        <v>7.9880085685282376E-2</v>
      </c>
      <c r="AD88" s="24">
        <f t="shared" si="60"/>
        <v>0.14290327224017596</v>
      </c>
      <c r="AE88" s="24">
        <f t="shared" si="60"/>
        <v>0.13896957905271257</v>
      </c>
      <c r="AF88" s="24">
        <f t="shared" si="60"/>
        <v>0.11273790530274241</v>
      </c>
      <c r="AG88" s="24">
        <f t="shared" si="60"/>
        <v>0.13322274839387416</v>
      </c>
      <c r="AH88" s="24">
        <f t="shared" si="60"/>
        <v>0.11997179861780771</v>
      </c>
      <c r="AI88" s="24">
        <f t="shared" si="60"/>
        <v>2.1743693473638803E-2</v>
      </c>
      <c r="AJ88" s="24">
        <f t="shared" si="60"/>
        <v>0.11570663262894731</v>
      </c>
      <c r="AK88" s="24">
        <f t="shared" si="60"/>
        <v>0.12367351845891794</v>
      </c>
      <c r="AL88" s="24">
        <f t="shared" si="60"/>
        <v>0.11717731014498733</v>
      </c>
      <c r="AM88" s="24">
        <f t="shared" si="60"/>
        <v>0.12186499914957261</v>
      </c>
      <c r="AN88" s="24">
        <f t="shared" si="60"/>
        <v>0.11141105782608385</v>
      </c>
      <c r="AO88" s="24">
        <f t="shared" si="45"/>
        <v>0.1195265577750495</v>
      </c>
      <c r="AP88" s="24">
        <f t="shared" si="45"/>
        <v>0.12516428927439427</v>
      </c>
      <c r="AQ88" s="24">
        <f t="shared" si="45"/>
        <v>0.11773415929719144</v>
      </c>
      <c r="AR88" s="24">
        <f t="shared" si="39"/>
        <v>0.11808785489882934</v>
      </c>
      <c r="AS88" s="24" t="e">
        <f t="shared" si="39"/>
        <v>#DIV/0!</v>
      </c>
      <c r="AT88" s="24">
        <f t="shared" si="39"/>
        <v>0.11712197481532138</v>
      </c>
      <c r="AU88" s="21"/>
      <c r="AV88" s="24">
        <f t="shared" si="61"/>
        <v>1.5876771710414026</v>
      </c>
      <c r="AW88" s="24">
        <f t="shared" si="61"/>
        <v>1.7628803899250838</v>
      </c>
      <c r="AX88" s="24">
        <f t="shared" si="61"/>
        <v>1.470730327911518</v>
      </c>
      <c r="AY88" s="24">
        <f t="shared" si="61"/>
        <v>1.4428089172568987</v>
      </c>
      <c r="AZ88" s="24">
        <f t="shared" si="61"/>
        <v>1.3491241102671574</v>
      </c>
      <c r="BA88" s="24">
        <f t="shared" si="61"/>
        <v>1.7644636427512048</v>
      </c>
      <c r="BB88" s="24">
        <f t="shared" si="61"/>
        <v>1.6015344114393595</v>
      </c>
      <c r="BC88" s="24">
        <f t="shared" si="59"/>
        <v>1.398991717288852</v>
      </c>
      <c r="BD88" s="24">
        <f t="shared" si="59"/>
        <v>1.3338354406739343</v>
      </c>
      <c r="BE88" s="24">
        <f t="shared" si="59"/>
        <v>1.8733846834049914</v>
      </c>
      <c r="BF88" s="24">
        <f t="shared" si="63"/>
        <v>1.1374669393540886</v>
      </c>
      <c r="BG88" s="24">
        <f t="shared" si="63"/>
        <v>1.7735377022716174</v>
      </c>
      <c r="BH88" s="24">
        <f t="shared" si="63"/>
        <v>1.3730829125472948</v>
      </c>
      <c r="BI88" s="24">
        <f t="shared" si="63"/>
        <v>1.575784643135445</v>
      </c>
      <c r="BJ88" s="24">
        <f t="shared" si="63"/>
        <v>1.6572499703189063</v>
      </c>
      <c r="BK88" s="24">
        <f t="shared" si="63"/>
        <v>1.3295789603811325</v>
      </c>
      <c r="BL88" s="24">
        <f t="shared" si="46"/>
        <v>1.5876989428963615</v>
      </c>
      <c r="BM88" s="24">
        <f t="shared" si="46"/>
        <v>1.6784644776744386</v>
      </c>
      <c r="BN88" s="24">
        <f t="shared" si="46"/>
        <v>1.6285331629214288</v>
      </c>
      <c r="BO88" s="24">
        <f t="shared" si="46"/>
        <v>1.6048268748816787</v>
      </c>
      <c r="BP88" s="24" t="e">
        <f t="shared" si="46"/>
        <v>#DIV/0!</v>
      </c>
      <c r="BQ88" s="24">
        <f t="shared" si="46"/>
        <v>1.5231759873188442</v>
      </c>
      <c r="BR88" s="21"/>
      <c r="BS88" s="35">
        <f t="shared" si="56"/>
        <v>45231</v>
      </c>
      <c r="BT88" s="24">
        <f t="shared" si="58"/>
        <v>4.0223737501812122E-2</v>
      </c>
      <c r="BU88" s="24">
        <f t="shared" si="49"/>
        <v>2.9178902448123547E-3</v>
      </c>
      <c r="BV88" s="24">
        <f t="shared" si="50"/>
        <v>1.4119024124177967E-2</v>
      </c>
      <c r="BW88" s="24">
        <f t="shared" si="48"/>
        <v>6.0686068103525063E-3</v>
      </c>
      <c r="BX88" s="24">
        <f t="shared" si="48"/>
        <v>1.0075234528404276E-2</v>
      </c>
      <c r="BY88" s="24">
        <f t="shared" si="48"/>
        <v>7.3802011131043526E-3</v>
      </c>
      <c r="BZ88" s="24">
        <f t="shared" si="48"/>
        <v>1.6997210369493209E-2</v>
      </c>
      <c r="CA88" s="24">
        <f t="shared" si="48"/>
        <v>2.693276358636303E-3</v>
      </c>
      <c r="CB88" s="24">
        <f t="shared" si="48"/>
        <v>9.3566740930093803E-3</v>
      </c>
      <c r="CC88" s="24">
        <f t="shared" si="48"/>
        <v>2.5648325960285717E-4</v>
      </c>
      <c r="CD88" s="24">
        <f t="shared" si="48"/>
        <v>6.2752251216944945E-3</v>
      </c>
      <c r="CE88" s="24">
        <f t="shared" si="48"/>
        <v>3.1615035205046983E-3</v>
      </c>
      <c r="CF88" s="24">
        <f t="shared" si="57"/>
        <v>0.11952506704560453</v>
      </c>
    </row>
    <row r="89" spans="1:84" x14ac:dyDescent="0.25">
      <c r="A89" s="31">
        <f>+[1]PAT!A90</f>
        <v>45261</v>
      </c>
      <c r="B89" s="17">
        <f>+[1]PAT!B90</f>
        <v>3433.7881000000002</v>
      </c>
      <c r="C89" s="17">
        <f>+[1]PAT!C90</f>
        <v>3872.2501999999999</v>
      </c>
      <c r="D89" s="17">
        <f>+[1]PAT!D90</f>
        <v>2533.2525000000001</v>
      </c>
      <c r="E89" s="17">
        <f>+[1]PAT!E90</f>
        <v>3390.8294999999998</v>
      </c>
      <c r="F89" s="17">
        <f>+[1]PAT!F90</f>
        <v>2240.8564000000001</v>
      </c>
      <c r="G89" s="17">
        <f>+[1]PAT!G90</f>
        <v>3897.4007999999999</v>
      </c>
      <c r="H89" s="17">
        <f>+[1]PAT!H90</f>
        <v>3981.1093999999998</v>
      </c>
      <c r="I89" s="17">
        <f>+[1]PAT!I90</f>
        <v>4021.9324000000001</v>
      </c>
      <c r="J89" s="17">
        <f>+[1]PAT!J90</f>
        <v>2030.8497</v>
      </c>
      <c r="K89" s="17">
        <f>+[1]PAT!K90</f>
        <v>3405.2460999999998</v>
      </c>
      <c r="L89" s="17">
        <f>+[1]PAT!L90</f>
        <v>1475.1991</v>
      </c>
      <c r="M89" s="17">
        <f>+[1]PAT!M90</f>
        <v>3535.37</v>
      </c>
      <c r="N89" s="17">
        <f>+[1]PAT!N90</f>
        <v>2894.2743</v>
      </c>
      <c r="O89" s="18">
        <f>+[1]PAT!R90</f>
        <v>3610.0864999999999</v>
      </c>
      <c r="P89" s="19">
        <f>+[1]PAT!S90</f>
        <v>3619.7905000000001</v>
      </c>
      <c r="Q89" s="20">
        <f>+[1]PAT!T90</f>
        <v>2696.6446000000001</v>
      </c>
      <c r="R89" s="18">
        <f t="shared" si="51"/>
        <v>3433.7249564900003</v>
      </c>
      <c r="S89" s="19">
        <f t="shared" si="52"/>
        <v>3584.0561059737524</v>
      </c>
      <c r="T89" s="19">
        <f t="shared" si="53"/>
        <v>3464.5043136029408</v>
      </c>
      <c r="U89" s="19">
        <f t="shared" si="54"/>
        <v>3452.6153543262876</v>
      </c>
      <c r="V89" s="19"/>
      <c r="W89" s="20">
        <f t="shared" si="55"/>
        <v>3482.0618195623956</v>
      </c>
      <c r="X89" s="21"/>
      <c r="Y89" s="41">
        <f t="shared" si="62"/>
        <v>0.24308679453367188</v>
      </c>
      <c r="Z89" s="24">
        <f t="shared" si="62"/>
        <v>0.28048463476387053</v>
      </c>
      <c r="AA89" s="24">
        <f t="shared" si="62"/>
        <v>0.19931283809569633</v>
      </c>
      <c r="AB89" s="24">
        <f t="shared" si="60"/>
        <v>0.16712509005574905</v>
      </c>
      <c r="AC89" s="24">
        <f t="shared" si="60"/>
        <v>0.11364969273275882</v>
      </c>
      <c r="AD89" s="24">
        <f t="shared" si="60"/>
        <v>0.28397482205418534</v>
      </c>
      <c r="AE89" s="24">
        <f t="shared" si="60"/>
        <v>0.32041769690523636</v>
      </c>
      <c r="AF89" s="24">
        <f t="shared" si="60"/>
        <v>0.30391510494650542</v>
      </c>
      <c r="AG89" s="24">
        <f t="shared" si="60"/>
        <v>0.14607557446422348</v>
      </c>
      <c r="AH89" s="24">
        <f t="shared" si="60"/>
        <v>0.22767300889704778</v>
      </c>
      <c r="AI89" s="24">
        <f t="shared" si="60"/>
        <v>3.679252238238373E-2</v>
      </c>
      <c r="AJ89" s="24">
        <f t="shared" si="60"/>
        <v>0.20292934188141531</v>
      </c>
      <c r="AK89" s="24">
        <f t="shared" si="60"/>
        <v>0.28225630024814241</v>
      </c>
      <c r="AL89" s="24">
        <f t="shared" si="60"/>
        <v>0.158411959864458</v>
      </c>
      <c r="AM89" s="24">
        <f t="shared" si="60"/>
        <v>0.26450447873584704</v>
      </c>
      <c r="AN89" s="24">
        <f t="shared" si="60"/>
        <v>0.22307140961615035</v>
      </c>
      <c r="AO89" s="24">
        <f t="shared" si="45"/>
        <v>0.24308013289744523</v>
      </c>
      <c r="AP89" s="24">
        <f t="shared" si="45"/>
        <v>0.24365253109259344</v>
      </c>
      <c r="AQ89" s="24">
        <f t="shared" si="45"/>
        <v>0.21656722264783945</v>
      </c>
      <c r="AR89" s="24">
        <f t="shared" si="39"/>
        <v>0.21894124092384115</v>
      </c>
      <c r="AS89" s="24" t="e">
        <f t="shared" si="39"/>
        <v>#DIV/0!</v>
      </c>
      <c r="AT89" s="24">
        <f t="shared" si="39"/>
        <v>0.24600169502005365</v>
      </c>
      <c r="AU89" s="21"/>
      <c r="AV89" s="24">
        <f t="shared" si="61"/>
        <v>2.077187599584617</v>
      </c>
      <c r="AW89" s="24">
        <f t="shared" si="61"/>
        <v>2.4225328111479683</v>
      </c>
      <c r="AX89" s="24">
        <f t="shared" si="61"/>
        <v>1.767715052312576</v>
      </c>
      <c r="AY89" s="24">
        <f t="shared" si="61"/>
        <v>1.7355408184430061</v>
      </c>
      <c r="AZ89" s="24">
        <f t="shared" si="61"/>
        <v>1.509262133356625</v>
      </c>
      <c r="BA89" s="24">
        <f t="shared" si="61"/>
        <v>2.4121112326671716</v>
      </c>
      <c r="BB89" s="24">
        <f t="shared" si="61"/>
        <v>2.2502458027792631</v>
      </c>
      <c r="BC89" s="24">
        <f t="shared" si="59"/>
        <v>1.9759902659360593</v>
      </c>
      <c r="BD89" s="24">
        <f t="shared" si="59"/>
        <v>1.5815635517774003</v>
      </c>
      <c r="BE89" s="24">
        <f t="shared" si="59"/>
        <v>2.3279992439488542</v>
      </c>
      <c r="BF89" s="24">
        <f t="shared" si="63"/>
        <v>1.1792623092128696</v>
      </c>
      <c r="BG89" s="24">
        <f t="shared" si="63"/>
        <v>2.1075618977366659</v>
      </c>
      <c r="BH89" s="24">
        <f t="shared" si="63"/>
        <v>1.895986696933897</v>
      </c>
      <c r="BI89" s="24">
        <f t="shared" si="63"/>
        <v>1.8752859088720277</v>
      </c>
      <c r="BJ89" s="24">
        <f t="shared" si="63"/>
        <v>2.2213148228125363</v>
      </c>
      <c r="BK89" s="24">
        <f t="shared" si="63"/>
        <v>1.6879504243524321</v>
      </c>
      <c r="BL89" s="24">
        <f t="shared" si="46"/>
        <v>2.0771993485026843</v>
      </c>
      <c r="BM89" s="24">
        <f t="shared" si="46"/>
        <v>2.1900225991640299</v>
      </c>
      <c r="BN89" s="24">
        <f t="shared" si="46"/>
        <v>2.0443251956501056</v>
      </c>
      <c r="BO89" s="24">
        <f t="shared" si="46"/>
        <v>2.0337199817351106</v>
      </c>
      <c r="BP89" s="24" t="e">
        <f t="shared" si="46"/>
        <v>#DIV/0!</v>
      </c>
      <c r="BQ89" s="24">
        <f t="shared" si="46"/>
        <v>2.0005210383742025</v>
      </c>
      <c r="BR89" s="21"/>
      <c r="BS89" s="35">
        <f t="shared" si="56"/>
        <v>45261</v>
      </c>
      <c r="BT89" s="24">
        <f t="shared" si="58"/>
        <v>8.4227106970273705E-2</v>
      </c>
      <c r="BU89" s="24">
        <f t="shared" si="49"/>
        <v>5.3342980340060631E-3</v>
      </c>
      <c r="BV89" s="24">
        <f t="shared" si="50"/>
        <v>2.2534409839078017E-2</v>
      </c>
      <c r="BW89" s="24">
        <f t="shared" si="48"/>
        <v>8.3283627572830771E-3</v>
      </c>
      <c r="BX89" s="24">
        <f t="shared" si="48"/>
        <v>2.0439377280068297E-2</v>
      </c>
      <c r="BY89" s="24">
        <f t="shared" si="48"/>
        <v>1.7311808159960172E-2</v>
      </c>
      <c r="BZ89" s="24">
        <f t="shared" si="48"/>
        <v>4.5542641203318565E-2</v>
      </c>
      <c r="CA89" s="24">
        <f t="shared" si="48"/>
        <v>2.9892399238955125E-3</v>
      </c>
      <c r="CB89" s="24">
        <f t="shared" si="48"/>
        <v>1.7763409353831555E-2</v>
      </c>
      <c r="CC89" s="24">
        <f t="shared" si="48"/>
        <v>3.9608882805086649E-4</v>
      </c>
      <c r="CD89" s="24">
        <f t="shared" si="48"/>
        <v>1.0968096804280595E-2</v>
      </c>
      <c r="CE89" s="24">
        <f t="shared" si="48"/>
        <v>7.2421264090936173E-3</v>
      </c>
      <c r="CF89" s="24">
        <f t="shared" si="57"/>
        <v>0.24307696556314004</v>
      </c>
    </row>
    <row r="90" spans="1:84" x14ac:dyDescent="0.25">
      <c r="A90" s="31">
        <f>+[1]PAT!A91</f>
        <v>45292</v>
      </c>
      <c r="B90" s="17">
        <f>+[1]PAT!B91</f>
        <v>4264.4517999999998</v>
      </c>
      <c r="C90" s="17">
        <f>+[1]PAT!C91</f>
        <v>4938.5762999999997</v>
      </c>
      <c r="D90" s="17">
        <f>+[1]PAT!D91</f>
        <v>3119.4353000000001</v>
      </c>
      <c r="E90" s="17">
        <f>+[1]PAT!E91</f>
        <v>3801.2674999999999</v>
      </c>
      <c r="F90" s="17">
        <f>+[1]PAT!F91</f>
        <v>2649.2001</v>
      </c>
      <c r="G90" s="17">
        <f>+[1]PAT!G91</f>
        <v>4911.4304000000002</v>
      </c>
      <c r="H90" s="17">
        <f>+[1]PAT!H91</f>
        <v>4859.0482000000002</v>
      </c>
      <c r="I90" s="17">
        <f>+[1]PAT!I91</f>
        <v>5232.0688</v>
      </c>
      <c r="J90" s="17">
        <f>+[1]PAT!J91</f>
        <v>2509.2247000000002</v>
      </c>
      <c r="K90" s="17">
        <f>+[1]PAT!K91</f>
        <v>4042.8895000000002</v>
      </c>
      <c r="L90" s="17">
        <f>+[1]PAT!L91</f>
        <v>1482.3133</v>
      </c>
      <c r="M90" s="17">
        <f>+[1]PAT!M91</f>
        <v>4222.4031000000004</v>
      </c>
      <c r="N90" s="17">
        <f>+[1]PAT!N91</f>
        <v>4542.7560999999996</v>
      </c>
      <c r="O90" s="18">
        <f>+[1]PAT!R91</f>
        <v>4185.1030000000001</v>
      </c>
      <c r="P90" s="19">
        <f>+[1]PAT!S91</f>
        <v>4505.8181000000004</v>
      </c>
      <c r="Q90" s="20">
        <f>+[1]PAT!T91</f>
        <v>3498.1794</v>
      </c>
      <c r="R90" s="18">
        <f t="shared" si="51"/>
        <v>4264.3266972800002</v>
      </c>
      <c r="S90" s="19">
        <f t="shared" si="52"/>
        <v>4441.2822936491184</v>
      </c>
      <c r="T90" s="19">
        <f t="shared" si="53"/>
        <v>4186.3527089083709</v>
      </c>
      <c r="U90" s="19">
        <f t="shared" si="54"/>
        <v>4180.30462480185</v>
      </c>
      <c r="V90" s="19"/>
      <c r="W90" s="20">
        <f t="shared" si="55"/>
        <v>4300.9222606156127</v>
      </c>
      <c r="X90" s="21"/>
      <c r="Y90" s="41">
        <f t="shared" si="62"/>
        <v>0.24190884114252698</v>
      </c>
      <c r="Z90" s="24">
        <f t="shared" si="62"/>
        <v>0.27537634319187321</v>
      </c>
      <c r="AA90" s="24">
        <f t="shared" si="62"/>
        <v>0.23139533070627594</v>
      </c>
      <c r="AB90" s="24">
        <f t="shared" si="60"/>
        <v>0.12104353816669344</v>
      </c>
      <c r="AC90" s="24">
        <f t="shared" si="60"/>
        <v>0.18222662549907254</v>
      </c>
      <c r="AD90" s="24">
        <f t="shared" si="60"/>
        <v>0.26018099036670805</v>
      </c>
      <c r="AE90" s="24">
        <f t="shared" si="60"/>
        <v>0.22052616790686552</v>
      </c>
      <c r="AF90" s="24">
        <f t="shared" si="60"/>
        <v>0.30088432117854591</v>
      </c>
      <c r="AG90" s="24">
        <f t="shared" si="60"/>
        <v>0.23555411313796393</v>
      </c>
      <c r="AH90" s="24">
        <f t="shared" si="60"/>
        <v>0.18725325021295824</v>
      </c>
      <c r="AI90" s="24">
        <f t="shared" si="60"/>
        <v>4.8225354801261222E-3</v>
      </c>
      <c r="AJ90" s="24">
        <f t="shared" si="60"/>
        <v>0.19433131468559184</v>
      </c>
      <c r="AK90" s="24">
        <f t="shared" si="60"/>
        <v>0.56956654039321686</v>
      </c>
      <c r="AL90" s="24">
        <f t="shared" si="60"/>
        <v>0.15928053247477592</v>
      </c>
      <c r="AM90" s="24">
        <f t="shared" si="60"/>
        <v>0.24477317126502229</v>
      </c>
      <c r="AN90" s="24">
        <f t="shared" si="60"/>
        <v>0.29723412569828445</v>
      </c>
      <c r="AO90" s="24">
        <f t="shared" si="45"/>
        <v>0.24189524534284534</v>
      </c>
      <c r="AP90" s="24">
        <f t="shared" si="45"/>
        <v>0.23917766974869004</v>
      </c>
      <c r="AQ90" s="24">
        <f t="shared" si="45"/>
        <v>0.2083554615507861</v>
      </c>
      <c r="AR90" s="24">
        <f t="shared" si="39"/>
        <v>0.21076465108218145</v>
      </c>
      <c r="AS90" s="24" t="e">
        <f t="shared" si="39"/>
        <v>#DIV/0!</v>
      </c>
      <c r="AT90" s="24">
        <f t="shared" si="39"/>
        <v>0.23516539438008222</v>
      </c>
      <c r="AU90" s="21"/>
      <c r="AV90" s="24">
        <f t="shared" si="61"/>
        <v>2.609050105386808</v>
      </c>
      <c r="AW90" s="24">
        <f t="shared" si="61"/>
        <v>3.139030991421941</v>
      </c>
      <c r="AX90" s="24">
        <f t="shared" si="61"/>
        <v>2.1597867244066911</v>
      </c>
      <c r="AY90" s="24">
        <f t="shared" si="61"/>
        <v>1.951099659486784</v>
      </c>
      <c r="AZ90" s="24">
        <f t="shared" si="61"/>
        <v>1.7432070628363383</v>
      </c>
      <c r="BA90" s="24">
        <f t="shared" si="61"/>
        <v>3.0476848175672755</v>
      </c>
      <c r="BB90" s="24">
        <f t="shared" si="61"/>
        <v>2.7955075197014496</v>
      </c>
      <c r="BC90" s="24">
        <f t="shared" si="59"/>
        <v>2.6584813418506581</v>
      </c>
      <c r="BD90" s="24">
        <f t="shared" si="59"/>
        <v>1.9185434085441346</v>
      </c>
      <c r="BE90" s="24">
        <f t="shared" si="59"/>
        <v>2.6901216221754352</v>
      </c>
      <c r="BF90" s="24">
        <f t="shared" si="63"/>
        <v>1.1831726222623877</v>
      </c>
      <c r="BG90" s="24">
        <f t="shared" si="63"/>
        <v>2.428522257161879</v>
      </c>
      <c r="BH90" s="24">
        <f t="shared" si="63"/>
        <v>3.2742755993504398</v>
      </c>
      <c r="BI90" s="24">
        <f t="shared" si="63"/>
        <v>2.1439719671277087</v>
      </c>
      <c r="BJ90" s="24">
        <f t="shared" si="63"/>
        <v>2.8011027692311847</v>
      </c>
      <c r="BK90" s="24">
        <f t="shared" si="63"/>
        <v>2.2498475028274454</v>
      </c>
      <c r="BL90" s="24">
        <f t="shared" si="46"/>
        <v>2.6090199185491487</v>
      </c>
      <c r="BM90" s="24">
        <f t="shared" si="46"/>
        <v>2.7385110729984121</v>
      </c>
      <c r="BN90" s="24">
        <f t="shared" si="46"/>
        <v>2.4775399495378174</v>
      </c>
      <c r="BO90" s="24">
        <f t="shared" si="46"/>
        <v>2.485985560558666</v>
      </c>
      <c r="BP90" s="24" t="e">
        <f t="shared" si="46"/>
        <v>#DIV/0!</v>
      </c>
      <c r="BQ90" s="24">
        <f t="shared" si="46"/>
        <v>2.5142725898553477</v>
      </c>
      <c r="BR90" s="21"/>
      <c r="BS90" s="35">
        <f t="shared" si="56"/>
        <v>45292</v>
      </c>
      <c r="BT90" s="24">
        <f t="shared" si="58"/>
        <v>8.5180925762425433E-2</v>
      </c>
      <c r="BU90" s="24">
        <f t="shared" si="49"/>
        <v>5.9748584951995155E-3</v>
      </c>
      <c r="BV90" s="24">
        <f t="shared" si="50"/>
        <v>1.5323645509750591E-2</v>
      </c>
      <c r="BW90" s="24">
        <f t="shared" si="48"/>
        <v>1.1963282247963987E-2</v>
      </c>
      <c r="BX90" s="24">
        <f t="shared" si="48"/>
        <v>1.9342759909966492E-2</v>
      </c>
      <c r="BY90" s="24">
        <f t="shared" si="48"/>
        <v>1.2655984974728062E-2</v>
      </c>
      <c r="BZ90" s="24">
        <f t="shared" si="48"/>
        <v>4.7294795179702552E-2</v>
      </c>
      <c r="CA90" s="24">
        <f t="shared" si="48"/>
        <v>4.4441188726817493E-3</v>
      </c>
      <c r="CB90" s="24">
        <f t="shared" si="48"/>
        <v>1.4428639955971665E-2</v>
      </c>
      <c r="CC90" s="24">
        <f t="shared" si="48"/>
        <v>4.3301093623103767E-5</v>
      </c>
      <c r="CD90" s="24">
        <f t="shared" si="48"/>
        <v>1.0164075494349818E-2</v>
      </c>
      <c r="CE90" s="24">
        <f t="shared" si="48"/>
        <v>1.5074409664358725E-2</v>
      </c>
      <c r="CF90" s="24">
        <f t="shared" si="57"/>
        <v>0.24189079716072168</v>
      </c>
    </row>
    <row r="91" spans="1:84" x14ac:dyDescent="0.25">
      <c r="A91" s="31">
        <f>+[1]PAT!A92</f>
        <v>45323</v>
      </c>
      <c r="B91" s="17">
        <f>+[1]PAT!B92</f>
        <v>4746.7686000000003</v>
      </c>
      <c r="C91" s="17">
        <f>+[1]PAT!C92</f>
        <v>5416.0290999999997</v>
      </c>
      <c r="D91" s="17">
        <f>+[1]PAT!D92</f>
        <v>3736.1408999999999</v>
      </c>
      <c r="E91" s="17">
        <f>+[1]PAT!E92</f>
        <v>4152.5830999999998</v>
      </c>
      <c r="F91" s="17">
        <f>+[1]PAT!F92</f>
        <v>3039.5913</v>
      </c>
      <c r="G91" s="17">
        <f>+[1]PAT!G92</f>
        <v>5432.2133999999996</v>
      </c>
      <c r="H91" s="17">
        <f>+[1]PAT!H92</f>
        <v>5459.6742000000004</v>
      </c>
      <c r="I91" s="17">
        <f>+[1]PAT!I92</f>
        <v>5819.4043000000001</v>
      </c>
      <c r="J91" s="17">
        <f>+[1]PAT!J92</f>
        <v>3116.0614999999998</v>
      </c>
      <c r="K91" s="17">
        <f>+[1]PAT!K92</f>
        <v>4376.9661999999998</v>
      </c>
      <c r="L91" s="17">
        <f>+[1]PAT!L92</f>
        <v>1603.7893999999999</v>
      </c>
      <c r="M91" s="17">
        <f>+[1]PAT!M92</f>
        <v>4684.2452999999996</v>
      </c>
      <c r="N91" s="17">
        <f>+[1]PAT!N92</f>
        <v>5544.0391</v>
      </c>
      <c r="O91" s="18">
        <f>+[1]PAT!R92</f>
        <v>4526.2764999999999</v>
      </c>
      <c r="P91" s="19">
        <f>+[1]PAT!S92</f>
        <v>5022.7575999999999</v>
      </c>
      <c r="Q91" s="20">
        <f>+[1]PAT!T92</f>
        <v>3950.7130999999999</v>
      </c>
      <c r="R91" s="18">
        <f t="shared" si="51"/>
        <v>4746.6079825199995</v>
      </c>
      <c r="S91" s="19">
        <f t="shared" si="52"/>
        <v>4912.7856501282258</v>
      </c>
      <c r="T91" s="19">
        <f t="shared" si="53"/>
        <v>4638.8684780542981</v>
      </c>
      <c r="U91" s="19">
        <f t="shared" si="54"/>
        <v>4631.2557219286655</v>
      </c>
      <c r="V91" s="19"/>
      <c r="W91" s="20">
        <f t="shared" si="55"/>
        <v>4796.0017112367887</v>
      </c>
      <c r="X91" s="21"/>
      <c r="Y91" s="41">
        <f t="shared" si="62"/>
        <v>0.11310171215911047</v>
      </c>
      <c r="Z91" s="24">
        <f t="shared" si="62"/>
        <v>9.6678226880892781E-2</v>
      </c>
      <c r="AA91" s="24">
        <f t="shared" si="62"/>
        <v>0.19769783332258872</v>
      </c>
      <c r="AB91" s="24">
        <f t="shared" si="60"/>
        <v>9.2420646534346673E-2</v>
      </c>
      <c r="AC91" s="24">
        <f t="shared" si="60"/>
        <v>0.14736191501729135</v>
      </c>
      <c r="AD91" s="24">
        <f t="shared" si="60"/>
        <v>0.10603489362284346</v>
      </c>
      <c r="AE91" s="24">
        <f t="shared" si="60"/>
        <v>0.12360980489965101</v>
      </c>
      <c r="AF91" s="24">
        <f t="shared" si="60"/>
        <v>0.11225683805992759</v>
      </c>
      <c r="AG91" s="24">
        <f t="shared" si="60"/>
        <v>0.24184235074682614</v>
      </c>
      <c r="AH91" s="24">
        <f t="shared" si="60"/>
        <v>8.2633151363647128E-2</v>
      </c>
      <c r="AI91" s="24">
        <f t="shared" si="60"/>
        <v>8.1950354219988419E-2</v>
      </c>
      <c r="AJ91" s="24">
        <f t="shared" si="60"/>
        <v>0.10937899320886713</v>
      </c>
      <c r="AK91" s="24">
        <f t="shared" si="60"/>
        <v>0.22041311000606001</v>
      </c>
      <c r="AL91" s="24">
        <f t="shared" si="60"/>
        <v>8.1520932698669446E-2</v>
      </c>
      <c r="AM91" s="24">
        <f t="shared" si="60"/>
        <v>0.11472711248596545</v>
      </c>
      <c r="AN91" s="24">
        <f t="shared" si="60"/>
        <v>0.12936263360306799</v>
      </c>
      <c r="AO91" s="24">
        <f t="shared" si="45"/>
        <v>0.11309670188909826</v>
      </c>
      <c r="AP91" s="24">
        <f t="shared" si="45"/>
        <v>0.10616378903753554</v>
      </c>
      <c r="AQ91" s="24">
        <f t="shared" si="45"/>
        <v>0.10809308259741091</v>
      </c>
      <c r="AR91" s="24">
        <f t="shared" si="39"/>
        <v>0.10787517599825414</v>
      </c>
      <c r="AS91" s="24" t="e">
        <f t="shared" si="39"/>
        <v>#DIV/0!</v>
      </c>
      <c r="AT91" s="24">
        <f t="shared" si="39"/>
        <v>0.1151100672417904</v>
      </c>
      <c r="AU91" s="21"/>
      <c r="AV91" s="24">
        <f t="shared" si="61"/>
        <v>2.79852556887634</v>
      </c>
      <c r="AW91" s="24">
        <f t="shared" si="61"/>
        <v>3.1972913976370521</v>
      </c>
      <c r="AX91" s="24">
        <f t="shared" si="61"/>
        <v>2.6139622331974022</v>
      </c>
      <c r="AY91" s="24">
        <f t="shared" si="61"/>
        <v>2.0687647458492875</v>
      </c>
      <c r="AZ91" s="24">
        <f t="shared" si="61"/>
        <v>2.0317520985986537</v>
      </c>
      <c r="BA91" s="24">
        <f t="shared" si="61"/>
        <v>3.2632649471911934</v>
      </c>
      <c r="BB91" s="24">
        <f t="shared" si="61"/>
        <v>3.0576999227653223</v>
      </c>
      <c r="BC91" s="24">
        <f t="shared" si="59"/>
        <v>2.8804754562475949</v>
      </c>
      <c r="BD91" s="24">
        <f t="shared" si="59"/>
        <v>2.4842934817490807</v>
      </c>
      <c r="BE91" s="24">
        <f t="shared" si="59"/>
        <v>2.8196405391171475</v>
      </c>
      <c r="BF91" s="24">
        <f t="shared" si="63"/>
        <v>1.2991827367766731</v>
      </c>
      <c r="BG91" s="24">
        <f t="shared" si="63"/>
        <v>2.5651093470003916</v>
      </c>
      <c r="BH91" s="24">
        <f t="shared" si="63"/>
        <v>3.9833279910947912</v>
      </c>
      <c r="BI91" s="24">
        <f t="shared" si="63"/>
        <v>2.2617188611891921</v>
      </c>
      <c r="BJ91" s="24">
        <f t="shared" si="63"/>
        <v>2.9729491043268634</v>
      </c>
      <c r="BK91" s="24">
        <f t="shared" si="63"/>
        <v>2.5431047618176414</v>
      </c>
      <c r="BL91" s="24">
        <f t="shared" si="46"/>
        <v>2.7984752405456748</v>
      </c>
      <c r="BM91" s="24">
        <f t="shared" si="46"/>
        <v>2.8872628153794939</v>
      </c>
      <c r="BN91" s="24">
        <f t="shared" si="46"/>
        <v>2.6642230309377033</v>
      </c>
      <c r="BO91" s="24">
        <f t="shared" si="46"/>
        <v>2.681590838309424</v>
      </c>
      <c r="BP91" s="24" t="e">
        <f t="shared" si="46"/>
        <v>#DIV/0!</v>
      </c>
      <c r="BQ91" s="24">
        <f t="shared" si="46"/>
        <v>2.7383845032270107</v>
      </c>
      <c r="BR91" s="21"/>
      <c r="BS91" s="35">
        <f t="shared" si="56"/>
        <v>45323</v>
      </c>
      <c r="BT91" s="24">
        <f t="shared" si="58"/>
        <v>3.0710935234395196E-2</v>
      </c>
      <c r="BU91" s="24">
        <f t="shared" si="49"/>
        <v>5.0615406181868435E-3</v>
      </c>
      <c r="BV91" s="24">
        <f t="shared" si="50"/>
        <v>1.0561418450080733E-2</v>
      </c>
      <c r="BW91" s="24">
        <f t="shared" si="48"/>
        <v>9.2094732363958258E-3</v>
      </c>
      <c r="BX91" s="24">
        <f t="shared" si="48"/>
        <v>7.9989851216046032E-3</v>
      </c>
      <c r="BY91" s="24">
        <f t="shared" si="48"/>
        <v>6.9718192148402322E-3</v>
      </c>
      <c r="BZ91" s="24">
        <f t="shared" si="48"/>
        <v>1.8483131665364357E-2</v>
      </c>
      <c r="CA91" s="24">
        <f t="shared" si="48"/>
        <v>4.5394097126387938E-3</v>
      </c>
      <c r="CB91" s="24">
        <f t="shared" si="48"/>
        <v>6.0870097277216199E-3</v>
      </c>
      <c r="CC91" s="24">
        <f t="shared" si="48"/>
        <v>5.9535213646921673E-4</v>
      </c>
      <c r="CD91" s="24">
        <f t="shared" si="48"/>
        <v>5.5016646594528177E-3</v>
      </c>
      <c r="CE91" s="24">
        <f t="shared" si="48"/>
        <v>7.3726442868928691E-3</v>
      </c>
      <c r="CF91" s="24">
        <f t="shared" si="57"/>
        <v>0.11309338406404311</v>
      </c>
    </row>
    <row r="92" spans="1:84" x14ac:dyDescent="0.25">
      <c r="A92" s="31">
        <f>+[1]PAT!A93</f>
        <v>45352</v>
      </c>
      <c r="B92" s="17">
        <f>+[1]PAT!B93</f>
        <v>5243.3122000000003</v>
      </c>
      <c r="C92" s="17">
        <f>+[1]PAT!C93</f>
        <v>5971.7214999999997</v>
      </c>
      <c r="D92" s="17">
        <f>+[1]PAT!D93</f>
        <v>4166.5163000000002</v>
      </c>
      <c r="E92" s="17">
        <f>+[1]PAT!E93</f>
        <v>4694.1616000000004</v>
      </c>
      <c r="F92" s="17">
        <f>+[1]PAT!F93</f>
        <v>3354.7653</v>
      </c>
      <c r="G92" s="17">
        <f>+[1]PAT!G93</f>
        <v>5606.1523999999999</v>
      </c>
      <c r="H92" s="17">
        <f>+[1]PAT!H93</f>
        <v>6048.6284999999998</v>
      </c>
      <c r="I92" s="17">
        <f>+[1]PAT!I93</f>
        <v>6487.7791999999999</v>
      </c>
      <c r="J92" s="17">
        <f>+[1]PAT!J93</f>
        <v>3521.3128999999999</v>
      </c>
      <c r="K92" s="17">
        <f>+[1]PAT!K93</f>
        <v>4648.8855000000003</v>
      </c>
      <c r="L92" s="17">
        <f>+[1]PAT!L93</f>
        <v>2629.7898</v>
      </c>
      <c r="M92" s="17">
        <f>+[1]PAT!M93</f>
        <v>5197.5450000000001</v>
      </c>
      <c r="N92" s="17">
        <f>+[1]PAT!N93</f>
        <v>6056.3753999999999</v>
      </c>
      <c r="O92" s="18">
        <f>+[1]PAT!R93</f>
        <v>5045.7951999999996</v>
      </c>
      <c r="P92" s="19">
        <f>+[1]PAT!S93</f>
        <v>5486.3941000000004</v>
      </c>
      <c r="Q92" s="20">
        <f>+[1]PAT!T93</f>
        <v>4544.2200999999995</v>
      </c>
      <c r="R92" s="18">
        <f t="shared" si="51"/>
        <v>5243.1386110799995</v>
      </c>
      <c r="S92" s="19">
        <f t="shared" si="52"/>
        <v>5382.8475700407307</v>
      </c>
      <c r="T92" s="19">
        <f t="shared" si="53"/>
        <v>5046.432059473982</v>
      </c>
      <c r="U92" s="19">
        <f t="shared" si="54"/>
        <v>5021.0802187252311</v>
      </c>
      <c r="V92" s="19"/>
      <c r="W92" s="20">
        <f t="shared" si="55"/>
        <v>5298.9850879844253</v>
      </c>
      <c r="X92" s="21"/>
      <c r="Y92" s="41">
        <f t="shared" si="62"/>
        <v>0.1046066580957834</v>
      </c>
      <c r="Z92" s="24">
        <f t="shared" si="62"/>
        <v>0.10260144281721084</v>
      </c>
      <c r="AA92" s="24">
        <f t="shared" si="62"/>
        <v>0.11519249715662494</v>
      </c>
      <c r="AB92" s="24">
        <f t="shared" si="60"/>
        <v>0.13041966577381681</v>
      </c>
      <c r="AC92" s="24">
        <f t="shared" si="60"/>
        <v>0.10368959800615296</v>
      </c>
      <c r="AD92" s="24">
        <f t="shared" si="60"/>
        <v>3.2019912914319715E-2</v>
      </c>
      <c r="AE92" s="24">
        <f t="shared" si="60"/>
        <v>0.10787352476087309</v>
      </c>
      <c r="AF92" s="24">
        <f t="shared" si="60"/>
        <v>0.11485280374831497</v>
      </c>
      <c r="AG92" s="24">
        <f t="shared" si="60"/>
        <v>0.13005243959401969</v>
      </c>
      <c r="AH92" s="24">
        <f t="shared" si="60"/>
        <v>6.212506278892449E-2</v>
      </c>
      <c r="AI92" s="24">
        <f t="shared" si="60"/>
        <v>0.63973511734146649</v>
      </c>
      <c r="AJ92" s="24">
        <f t="shared" si="60"/>
        <v>0.10958002135370681</v>
      </c>
      <c r="AK92" s="24">
        <f t="shared" si="60"/>
        <v>9.2412100773243022E-2</v>
      </c>
      <c r="AL92" s="24">
        <f t="shared" si="60"/>
        <v>0.11477838351236369</v>
      </c>
      <c r="AM92" s="24">
        <f t="shared" si="60"/>
        <v>9.230716210553358E-2</v>
      </c>
      <c r="AN92" s="24">
        <f t="shared" si="60"/>
        <v>0.15022781583405775</v>
      </c>
      <c r="AO92" s="24">
        <f t="shared" si="45"/>
        <v>0.10460746503367013</v>
      </c>
      <c r="AP92" s="24">
        <f t="shared" si="45"/>
        <v>9.5681341175598789E-2</v>
      </c>
      <c r="AQ92" s="24">
        <f t="shared" si="45"/>
        <v>8.7858404123289713E-2</v>
      </c>
      <c r="AR92" s="24">
        <f t="shared" si="39"/>
        <v>8.4172526891740151E-2</v>
      </c>
      <c r="AS92" s="24" t="e">
        <f t="shared" si="39"/>
        <v>#DIV/0!</v>
      </c>
      <c r="AT92" s="24">
        <f t="shared" si="39"/>
        <v>0.1048755624021509</v>
      </c>
      <c r="AU92" s="21"/>
      <c r="AV92" s="24">
        <f t="shared" si="61"/>
        <v>2.9227222595210693</v>
      </c>
      <c r="AW92" s="24">
        <f t="shared" si="61"/>
        <v>3.2710271176381696</v>
      </c>
      <c r="AX92" s="24">
        <f t="shared" si="61"/>
        <v>2.6973876835808142</v>
      </c>
      <c r="AY92" s="24">
        <f t="shared" si="61"/>
        <v>2.2179940412260617</v>
      </c>
      <c r="AZ92" s="24">
        <f t="shared" si="61"/>
        <v>2.2082315688546617</v>
      </c>
      <c r="BA92" s="24">
        <f t="shared" si="61"/>
        <v>3.2182914773716558</v>
      </c>
      <c r="BB92" s="24">
        <f t="shared" si="61"/>
        <v>3.2338651760455326</v>
      </c>
      <c r="BC92" s="24">
        <f t="shared" si="59"/>
        <v>3.1343708612267891</v>
      </c>
      <c r="BD92" s="24">
        <f t="shared" si="59"/>
        <v>2.8667599540729909</v>
      </c>
      <c r="BE92" s="24">
        <f t="shared" si="59"/>
        <v>2.7970769709899934</v>
      </c>
      <c r="BF92" s="24">
        <f t="shared" si="63"/>
        <v>1.565740451389821</v>
      </c>
      <c r="BG92" s="24">
        <f t="shared" si="63"/>
        <v>2.7429853389307794</v>
      </c>
      <c r="BH92" s="24">
        <f t="shared" si="63"/>
        <v>4.1457762601208792</v>
      </c>
      <c r="BI92" s="24">
        <f t="shared" si="63"/>
        <v>2.3647519855076391</v>
      </c>
      <c r="BJ92" s="24">
        <f t="shared" si="63"/>
        <v>3.0704879070826152</v>
      </c>
      <c r="BK92" s="24">
        <f t="shared" si="63"/>
        <v>2.7925265474432188</v>
      </c>
      <c r="BL92" s="24">
        <f t="shared" si="46"/>
        <v>2.9226644084641742</v>
      </c>
      <c r="BM92" s="24">
        <f t="shared" si="46"/>
        <v>2.9662986942701233</v>
      </c>
      <c r="BN92" s="24">
        <f t="shared" si="46"/>
        <v>2.7433752393182993</v>
      </c>
      <c r="BO92" s="24">
        <f t="shared" si="46"/>
        <v>2.7434429591235414</v>
      </c>
      <c r="BP92" s="24" t="e">
        <f t="shared" si="46"/>
        <v>#DIV/0!</v>
      </c>
      <c r="BQ92" s="24">
        <f t="shared" si="46"/>
        <v>2.8726714783634453</v>
      </c>
      <c r="BR92" s="21"/>
      <c r="BS92" s="35">
        <f t="shared" si="56"/>
        <v>45352</v>
      </c>
      <c r="BT92" s="24">
        <f t="shared" si="58"/>
        <v>3.2111619117055755E-2</v>
      </c>
      <c r="BU92" s="24">
        <f t="shared" si="49"/>
        <v>3.1733459684552584E-3</v>
      </c>
      <c r="BV92" s="24">
        <f t="shared" si="50"/>
        <v>1.4626869255855461E-2</v>
      </c>
      <c r="BW92" s="24">
        <f t="shared" si="48"/>
        <v>6.6795976530223088E-3</v>
      </c>
      <c r="BX92" s="24">
        <f t="shared" si="48"/>
        <v>2.400160079427512E-3</v>
      </c>
      <c r="BY92" s="24">
        <f t="shared" si="48"/>
        <v>6.1417019253898258E-3</v>
      </c>
      <c r="BZ92" s="24">
        <f t="shared" si="48"/>
        <v>1.8896204794984103E-2</v>
      </c>
      <c r="CA92" s="24">
        <f t="shared" si="48"/>
        <v>2.7234358253739187E-3</v>
      </c>
      <c r="CB92" s="24">
        <f t="shared" si="48"/>
        <v>4.4510553158205431E-3</v>
      </c>
      <c r="CC92" s="24">
        <f t="shared" si="48"/>
        <v>4.5174749744489335E-3</v>
      </c>
      <c r="CD92" s="24">
        <f t="shared" si="48"/>
        <v>5.4933423044889991E-3</v>
      </c>
      <c r="CE92" s="24">
        <f t="shared" si="48"/>
        <v>3.3891181929534119E-3</v>
      </c>
      <c r="CF92" s="24">
        <f t="shared" si="57"/>
        <v>0.10460392540727605</v>
      </c>
    </row>
    <row r="93" spans="1:84" x14ac:dyDescent="0.25">
      <c r="A93" s="31">
        <f>+[1]PAT!A94</f>
        <v>45383</v>
      </c>
      <c r="B93" s="17">
        <f>+[1]PAT!B94</f>
        <v>5686.5425999999998</v>
      </c>
      <c r="C93" s="17">
        <f>+[1]PAT!C94</f>
        <v>6301.9539999999997</v>
      </c>
      <c r="D93" s="17">
        <f>+[1]PAT!D94</f>
        <v>4431.9317000000001</v>
      </c>
      <c r="E93" s="17">
        <f>+[1]PAT!E94</f>
        <v>5009.8756999999996</v>
      </c>
      <c r="F93" s="17">
        <f>+[1]PAT!F94</f>
        <v>4672.2165999999997</v>
      </c>
      <c r="G93" s="17">
        <f>+[1]PAT!G94</f>
        <v>6058.0183999999999</v>
      </c>
      <c r="H93" s="17">
        <f>+[1]PAT!H94</f>
        <v>6566.4004000000004</v>
      </c>
      <c r="I93" s="17">
        <f>+[1]PAT!I94</f>
        <v>6721.9098000000004</v>
      </c>
      <c r="J93" s="17">
        <f>+[1]PAT!J94</f>
        <v>4007.2042000000001</v>
      </c>
      <c r="K93" s="17">
        <f>+[1]PAT!K94</f>
        <v>5018.9156000000003</v>
      </c>
      <c r="L93" s="17">
        <f>+[1]PAT!L94</f>
        <v>2953.1532999999999</v>
      </c>
      <c r="M93" s="17">
        <f>+[1]PAT!M94</f>
        <v>5568.4272000000001</v>
      </c>
      <c r="N93" s="17">
        <f>+[1]PAT!N94</f>
        <v>6498.8918000000003</v>
      </c>
      <c r="O93" s="18">
        <f>+[1]PAT!R94</f>
        <v>5495.1246000000001</v>
      </c>
      <c r="P93" s="19">
        <f>+[1]PAT!S94</f>
        <v>5807.0343000000003</v>
      </c>
      <c r="Q93" s="20">
        <f>+[1]PAT!T94</f>
        <v>5397.7632000000003</v>
      </c>
      <c r="R93" s="18">
        <f t="shared" si="51"/>
        <v>5686.4137309099997</v>
      </c>
      <c r="S93" s="19">
        <f t="shared" si="52"/>
        <v>5731.9669754714141</v>
      </c>
      <c r="T93" s="19">
        <f t="shared" si="53"/>
        <v>5418.487885576923</v>
      </c>
      <c r="U93" s="19">
        <f t="shared" si="54"/>
        <v>5393.3329411492732</v>
      </c>
      <c r="V93" s="19"/>
      <c r="W93" s="20">
        <f t="shared" si="55"/>
        <v>5655.0510800852962</v>
      </c>
      <c r="X93" s="21"/>
      <c r="Y93" s="41">
        <f t="shared" si="62"/>
        <v>8.4532521256315718E-2</v>
      </c>
      <c r="Z93" s="24">
        <f t="shared" si="62"/>
        <v>5.5299380588997638E-2</v>
      </c>
      <c r="AA93" s="24">
        <f t="shared" si="62"/>
        <v>6.3701994877591206E-2</v>
      </c>
      <c r="AB93" s="24">
        <f t="shared" si="60"/>
        <v>6.7256759971791258E-2</v>
      </c>
      <c r="AC93" s="24">
        <f t="shared" si="60"/>
        <v>0.39271042299143843</v>
      </c>
      <c r="AD93" s="24">
        <f t="shared" si="60"/>
        <v>8.0601804546019729E-2</v>
      </c>
      <c r="AE93" s="24">
        <f t="shared" si="60"/>
        <v>8.5601537604764522E-2</v>
      </c>
      <c r="AF93" s="24">
        <f t="shared" si="60"/>
        <v>3.608794208039634E-2</v>
      </c>
      <c r="AG93" s="24">
        <f t="shared" si="60"/>
        <v>0.13798583477202508</v>
      </c>
      <c r="AH93" s="24">
        <f t="shared" si="60"/>
        <v>7.9595442821725815E-2</v>
      </c>
      <c r="AI93" s="24">
        <f t="shared" si="60"/>
        <v>0.12296172872828093</v>
      </c>
      <c r="AJ93" s="24">
        <f t="shared" si="60"/>
        <v>7.1357188826647988E-2</v>
      </c>
      <c r="AK93" s="24">
        <f t="shared" si="60"/>
        <v>7.3066210525853492E-2</v>
      </c>
      <c r="AL93" s="24">
        <f t="shared" si="60"/>
        <v>8.9050265060302225E-2</v>
      </c>
      <c r="AM93" s="24">
        <f t="shared" si="60"/>
        <v>5.8442793965530093E-2</v>
      </c>
      <c r="AN93" s="24">
        <f t="shared" si="60"/>
        <v>0.18783049262952756</v>
      </c>
      <c r="AO93" s="24">
        <f t="shared" si="45"/>
        <v>8.4543849154255613E-2</v>
      </c>
      <c r="AP93" s="24">
        <f t="shared" si="45"/>
        <v>6.4857754355478026E-2</v>
      </c>
      <c r="AQ93" s="24">
        <f t="shared" si="45"/>
        <v>7.3726510476735285E-2</v>
      </c>
      <c r="AR93" s="24">
        <f t="shared" si="39"/>
        <v>7.4137975536776146E-2</v>
      </c>
      <c r="AS93" s="24" t="e">
        <f t="shared" si="39"/>
        <v>#DIV/0!</v>
      </c>
      <c r="AT93" s="24">
        <f t="shared" si="39"/>
        <v>6.719513004636668E-2</v>
      </c>
      <c r="AU93" s="21"/>
      <c r="AV93" s="24">
        <f t="shared" si="61"/>
        <v>2.9351991428367974</v>
      </c>
      <c r="AW93" s="24">
        <f t="shared" si="61"/>
        <v>3.1031290135529259</v>
      </c>
      <c r="AX93" s="24">
        <f t="shared" si="61"/>
        <v>2.8289266736283021</v>
      </c>
      <c r="AY93" s="24">
        <f t="shared" si="61"/>
        <v>2.1299381387676566</v>
      </c>
      <c r="AZ93" s="24">
        <f t="shared" si="61"/>
        <v>3.1860751362068855</v>
      </c>
      <c r="BA93" s="24">
        <f t="shared" si="61"/>
        <v>3.1915492037810456</v>
      </c>
      <c r="BB93" s="24">
        <f t="shared" si="61"/>
        <v>3.3573947367792396</v>
      </c>
      <c r="BC93" s="24">
        <f t="shared" si="59"/>
        <v>2.9951552297919668</v>
      </c>
      <c r="BD93" s="24">
        <f t="shared" si="59"/>
        <v>3.1805847554456461</v>
      </c>
      <c r="BE93" s="24">
        <f t="shared" si="59"/>
        <v>2.825856931278786</v>
      </c>
      <c r="BF93" s="24">
        <f t="shared" si="63"/>
        <v>1.8094274849537424</v>
      </c>
      <c r="BG93" s="24">
        <f t="shared" si="63"/>
        <v>2.6811566935885689</v>
      </c>
      <c r="BH93" s="24">
        <f t="shared" si="63"/>
        <v>4.1853506896136548</v>
      </c>
      <c r="BI93" s="24">
        <f t="shared" si="63"/>
        <v>2.2974039068579826</v>
      </c>
      <c r="BJ93" s="24">
        <f t="shared" si="63"/>
        <v>2.9769661262695384</v>
      </c>
      <c r="BK93" s="24">
        <f t="shared" si="63"/>
        <v>3.2934490372365266</v>
      </c>
      <c r="BL93" s="24">
        <f t="shared" si="46"/>
        <v>2.9351803984639502</v>
      </c>
      <c r="BM93" s="24">
        <f t="shared" si="46"/>
        <v>2.8780467026119352</v>
      </c>
      <c r="BN93" s="24">
        <f t="shared" si="46"/>
        <v>2.6988252916526552</v>
      </c>
      <c r="BO93" s="24">
        <f t="shared" si="46"/>
        <v>2.7019029894758688</v>
      </c>
      <c r="BP93" s="24" t="e">
        <f t="shared" si="46"/>
        <v>#DIV/0!</v>
      </c>
      <c r="BQ93" s="24">
        <f t="shared" si="46"/>
        <v>2.8406034674214951</v>
      </c>
      <c r="BR93" s="21"/>
      <c r="BS93" s="35">
        <f t="shared" si="56"/>
        <v>45383</v>
      </c>
      <c r="BT93" s="24">
        <f t="shared" si="58"/>
        <v>1.7275869010813436E-2</v>
      </c>
      <c r="BU93" s="24">
        <f t="shared" si="49"/>
        <v>1.7716929005295535E-3</v>
      </c>
      <c r="BV93" s="24">
        <f t="shared" si="50"/>
        <v>7.7192709638765934E-3</v>
      </c>
      <c r="BW93" s="24">
        <f t="shared" si="48"/>
        <v>2.5277075963548373E-2</v>
      </c>
      <c r="BX93" s="24">
        <f t="shared" si="48"/>
        <v>5.6447569534387064E-3</v>
      </c>
      <c r="BY93" s="24">
        <f t="shared" si="48"/>
        <v>4.8880761000651522E-3</v>
      </c>
      <c r="BZ93" s="24">
        <f t="shared" ref="BZ93:CE95" si="64">(I93-I92)/$B92*I$3</f>
        <v>5.9924576911517986E-3</v>
      </c>
      <c r="CA93" s="24">
        <f t="shared" si="64"/>
        <v>2.9561338098463802E-3</v>
      </c>
      <c r="CB93" s="24">
        <f t="shared" si="64"/>
        <v>5.4834306395106502E-3</v>
      </c>
      <c r="CC93" s="24">
        <f t="shared" si="64"/>
        <v>1.2889366286447711E-3</v>
      </c>
      <c r="CD93" s="24">
        <f t="shared" si="64"/>
        <v>3.5933042018745326E-3</v>
      </c>
      <c r="CE93" s="24">
        <f t="shared" si="64"/>
        <v>2.6500453205895334E-3</v>
      </c>
      <c r="CF93" s="24">
        <f t="shared" si="57"/>
        <v>8.454105018388948E-2</v>
      </c>
    </row>
    <row r="94" spans="1:84" x14ac:dyDescent="0.25">
      <c r="A94" s="31">
        <f>+[1]PAT!A95</f>
        <v>45413</v>
      </c>
      <c r="B94" s="17">
        <f>+[1]PAT!B95</f>
        <v>5943.5929999999998</v>
      </c>
      <c r="C94" s="17">
        <f>+[1]PAT!C95</f>
        <v>6558.1324999999997</v>
      </c>
      <c r="D94" s="17">
        <f>+[1]PAT!D95</f>
        <v>4738.1247999999996</v>
      </c>
      <c r="E94" s="17">
        <f>+[1]PAT!E95</f>
        <v>5263.2281000000003</v>
      </c>
      <c r="F94" s="17">
        <f>+[1]PAT!F95</f>
        <v>4772.1180999999997</v>
      </c>
      <c r="G94" s="17">
        <f>+[1]PAT!G95</f>
        <v>6215.4255000000003</v>
      </c>
      <c r="H94" s="17">
        <f>+[1]PAT!H95</f>
        <v>6732.5101000000004</v>
      </c>
      <c r="I94" s="17">
        <f>+[1]PAT!I95</f>
        <v>7050.4607999999998</v>
      </c>
      <c r="J94" s="17">
        <f>+[1]PAT!J95</f>
        <v>4422.2314999999999</v>
      </c>
      <c r="K94" s="17">
        <f>+[1]PAT!K95</f>
        <v>5351.3422</v>
      </c>
      <c r="L94" s="17">
        <f>+[1]PAT!L95</f>
        <v>3221.4187999999999</v>
      </c>
      <c r="M94" s="17">
        <f>+[1]PAT!M95</f>
        <v>5952.3058000000001</v>
      </c>
      <c r="N94" s="17">
        <f>+[1]PAT!N95</f>
        <v>6713.2793000000001</v>
      </c>
      <c r="O94" s="18">
        <f>+[1]PAT!R95</f>
        <v>5802.8306000000002</v>
      </c>
      <c r="P94" s="19">
        <f>+[1]PAT!S95</f>
        <v>6032.3671000000004</v>
      </c>
      <c r="Q94" s="20">
        <f>+[1]PAT!T95</f>
        <v>5730.6648999999998</v>
      </c>
      <c r="R94" s="18">
        <f t="shared" si="51"/>
        <v>5943.4627269600005</v>
      </c>
      <c r="S94" s="19">
        <f t="shared" si="52"/>
        <v>5997.2238935284367</v>
      </c>
      <c r="T94" s="19">
        <f t="shared" si="53"/>
        <v>5686.7353118495466</v>
      </c>
      <c r="U94" s="19">
        <f t="shared" si="54"/>
        <v>5642.1812141017172</v>
      </c>
      <c r="V94" s="19"/>
      <c r="W94" s="20">
        <f t="shared" si="55"/>
        <v>5926.7205613016877</v>
      </c>
      <c r="X94" s="21"/>
      <c r="Y94" s="41">
        <f t="shared" si="62"/>
        <v>4.520328397786022E-2</v>
      </c>
      <c r="Z94" s="24">
        <f t="shared" si="62"/>
        <v>4.0650645815567765E-2</v>
      </c>
      <c r="AA94" s="24">
        <f t="shared" si="62"/>
        <v>6.908795548451252E-2</v>
      </c>
      <c r="AB94" s="24">
        <f t="shared" si="60"/>
        <v>5.0570595993030487E-2</v>
      </c>
      <c r="AC94" s="24">
        <f t="shared" si="60"/>
        <v>2.1382035242116126E-2</v>
      </c>
      <c r="AD94" s="24">
        <f t="shared" si="60"/>
        <v>2.5983265418936474E-2</v>
      </c>
      <c r="AE94" s="24">
        <f t="shared" si="60"/>
        <v>2.5296919146142738E-2</v>
      </c>
      <c r="AF94" s="24">
        <f t="shared" si="60"/>
        <v>4.8877627010109448E-2</v>
      </c>
      <c r="AG94" s="24">
        <f t="shared" si="60"/>
        <v>0.10357028972968219</v>
      </c>
      <c r="AH94" s="24">
        <f t="shared" si="60"/>
        <v>6.6234746007683309E-2</v>
      </c>
      <c r="AI94" s="24">
        <f t="shared" si="60"/>
        <v>9.08403569838383E-2</v>
      </c>
      <c r="AJ94" s="24">
        <f t="shared" si="60"/>
        <v>6.8938424839243728E-2</v>
      </c>
      <c r="AK94" s="24">
        <f t="shared" si="60"/>
        <v>3.2988316561909814E-2</v>
      </c>
      <c r="AL94" s="24">
        <f t="shared" si="60"/>
        <v>5.5996182506944381E-2</v>
      </c>
      <c r="AM94" s="24">
        <f t="shared" si="60"/>
        <v>3.8803421567528806E-2</v>
      </c>
      <c r="AN94" s="24">
        <f t="shared" si="60"/>
        <v>6.167400970831749E-2</v>
      </c>
      <c r="AO94" s="24">
        <f t="shared" si="45"/>
        <v>4.5204061507649884E-2</v>
      </c>
      <c r="AP94" s="24">
        <f t="shared" si="45"/>
        <v>4.6276770119598742E-2</v>
      </c>
      <c r="AQ94" s="24">
        <f t="shared" si="45"/>
        <v>4.9505956631674231E-2</v>
      </c>
      <c r="AR94" s="24">
        <f t="shared" si="39"/>
        <v>4.6139979798728303E-2</v>
      </c>
      <c r="AS94" s="24" t="e">
        <f t="shared" si="39"/>
        <v>#DIV/0!</v>
      </c>
      <c r="AT94" s="24">
        <f t="shared" si="39"/>
        <v>4.804014629913711E-2</v>
      </c>
      <c r="AU94" s="21"/>
      <c r="AV94" s="24">
        <f t="shared" si="61"/>
        <v>2.8343312265861731</v>
      </c>
      <c r="AW94" s="24">
        <f t="shared" si="61"/>
        <v>3.0002752802316772</v>
      </c>
      <c r="AX94" s="24">
        <f t="shared" si="61"/>
        <v>2.7757321962340891</v>
      </c>
      <c r="AY94" s="24">
        <f t="shared" si="61"/>
        <v>2.0891078306047302</v>
      </c>
      <c r="AZ94" s="24">
        <f t="shared" si="61"/>
        <v>2.9759188752660473</v>
      </c>
      <c r="BA94" s="24">
        <f t="shared" si="61"/>
        <v>2.9595612813397096</v>
      </c>
      <c r="BB94" s="24">
        <f t="shared" si="61"/>
        <v>3.0487945615554466</v>
      </c>
      <c r="BC94" s="24">
        <f t="shared" si="59"/>
        <v>2.9516794436757698</v>
      </c>
      <c r="BD94" s="24">
        <f t="shared" si="59"/>
        <v>3.2782619943241986</v>
      </c>
      <c r="BE94" s="24">
        <f t="shared" si="59"/>
        <v>2.7061992624781883</v>
      </c>
      <c r="BF94" s="24">
        <f t="shared" si="63"/>
        <v>1.9482895508392106</v>
      </c>
      <c r="BG94" s="24">
        <f t="shared" si="63"/>
        <v>2.6398598725943274</v>
      </c>
      <c r="BH94" s="24">
        <f t="shared" si="63"/>
        <v>4.061235766196468</v>
      </c>
      <c r="BI94" s="24">
        <f t="shared" si="63"/>
        <v>2.2481003124155836</v>
      </c>
      <c r="BJ94" s="24">
        <f t="shared" si="63"/>
        <v>2.8520555231838829</v>
      </c>
      <c r="BK94" s="24">
        <f t="shared" si="63"/>
        <v>3.2438772510953005</v>
      </c>
      <c r="BL94" s="24">
        <f t="shared" si="46"/>
        <v>2.8343105720294695</v>
      </c>
      <c r="BM94" s="24">
        <f t="shared" si="46"/>
        <v>2.7798686549063096</v>
      </c>
      <c r="BN94" s="24">
        <f t="shared" si="46"/>
        <v>2.6026183632545195</v>
      </c>
      <c r="BO94" s="24">
        <f t="shared" si="46"/>
        <v>2.5961062615962498</v>
      </c>
      <c r="BP94" s="24" t="e">
        <f t="shared" si="46"/>
        <v>#DIV/0!</v>
      </c>
      <c r="BQ94" s="24">
        <f t="shared" si="46"/>
        <v>2.7486880502666535</v>
      </c>
      <c r="BR94" s="21"/>
      <c r="BS94" s="35">
        <f t="shared" si="56"/>
        <v>45413</v>
      </c>
      <c r="BT94" s="24">
        <f t="shared" si="58"/>
        <v>1.2357203223976551E-2</v>
      </c>
      <c r="BU94" s="24">
        <f t="shared" si="49"/>
        <v>1.8845824701990246E-3</v>
      </c>
      <c r="BV94" s="24">
        <f t="shared" si="50"/>
        <v>5.7116916138111916E-3</v>
      </c>
      <c r="BW94" s="24">
        <f t="shared" ref="BW94:BW108" si="65">(F94-F93)/$B93*F$3</f>
        <v>1.7673464540650754E-3</v>
      </c>
      <c r="BX94" s="24">
        <f t="shared" ref="BX94:BX108" si="66">(G94-G93)/$B93*G$3</f>
        <v>1.8130814759041854E-3</v>
      </c>
      <c r="BY94" s="24">
        <f t="shared" ref="BY94:BY108" si="67">(H94-H93)/$B93*H$3</f>
        <v>1.4459454062649595E-3</v>
      </c>
      <c r="BZ94" s="24">
        <f t="shared" si="64"/>
        <v>7.7536646256725376E-3</v>
      </c>
      <c r="CA94" s="24">
        <f t="shared" si="64"/>
        <v>2.3281933859072806E-3</v>
      </c>
      <c r="CB94" s="24">
        <f t="shared" si="64"/>
        <v>4.5422233924704942E-3</v>
      </c>
      <c r="CC94" s="24">
        <f t="shared" si="64"/>
        <v>9.859679851866403E-4</v>
      </c>
      <c r="CD94" s="24">
        <f t="shared" si="64"/>
        <v>3.4293303069601552E-3</v>
      </c>
      <c r="CE94" s="24">
        <f t="shared" si="64"/>
        <v>1.1838067475305634E-3</v>
      </c>
      <c r="CF94" s="24">
        <f t="shared" si="57"/>
        <v>4.520303708794865E-2</v>
      </c>
    </row>
    <row r="95" spans="1:84" x14ac:dyDescent="0.25">
      <c r="A95" s="31">
        <f>+[1]PAT!A96</f>
        <v>45444</v>
      </c>
      <c r="B95" s="17">
        <f>+[1]PAT!B96</f>
        <v>6238.0032000000001</v>
      </c>
      <c r="C95" s="17">
        <f>+[1]PAT!C96</f>
        <v>6851.7383</v>
      </c>
      <c r="D95" s="17">
        <f>+[1]PAT!D96</f>
        <v>4861.6588000000002</v>
      </c>
      <c r="E95" s="17">
        <f>+[1]PAT!E96</f>
        <v>5425.5698000000002</v>
      </c>
      <c r="F95" s="17">
        <f>+[1]PAT!F96</f>
        <v>5486.8546999999999</v>
      </c>
      <c r="G95" s="17">
        <f>+[1]PAT!G96</f>
        <v>6360.6504000000004</v>
      </c>
      <c r="H95" s="17">
        <f>+[1]PAT!H96</f>
        <v>7093.0186999999996</v>
      </c>
      <c r="I95" s="17">
        <f>+[1]PAT!I96</f>
        <v>7338.2388000000001</v>
      </c>
      <c r="J95" s="17">
        <f>+[1]PAT!J96</f>
        <v>4615.2891</v>
      </c>
      <c r="K95" s="17">
        <f>+[1]PAT!K96</f>
        <v>5464.6421</v>
      </c>
      <c r="L95" s="17">
        <f>+[1]PAT!L96</f>
        <v>3464.1089999999999</v>
      </c>
      <c r="M95" s="17">
        <f>+[1]PAT!M96</f>
        <v>6407.6827999999996</v>
      </c>
      <c r="N95" s="17">
        <f>+[1]PAT!N96</f>
        <v>6958.9237000000003</v>
      </c>
      <c r="O95" s="18">
        <f>+[1]PAT!R96</f>
        <v>6198.0186000000003</v>
      </c>
      <c r="P95" s="19">
        <f>+[1]PAT!S96</f>
        <v>6236.8553000000002</v>
      </c>
      <c r="Q95" s="20">
        <f>+[1]PAT!T96</f>
        <v>6266.5735999999997</v>
      </c>
      <c r="R95" s="18">
        <f t="shared" si="51"/>
        <v>6237.8949606600008</v>
      </c>
      <c r="S95" s="19">
        <f t="shared" si="52"/>
        <v>6230.7945464474287</v>
      </c>
      <c r="T95" s="19">
        <f t="shared" si="53"/>
        <v>5884.6262193156099</v>
      </c>
      <c r="U95" s="19">
        <f t="shared" si="54"/>
        <v>5796.8743226882434</v>
      </c>
      <c r="V95" s="19"/>
      <c r="W95" s="20">
        <f t="shared" si="55"/>
        <v>6139.1010901353611</v>
      </c>
      <c r="X95" s="21"/>
      <c r="Y95" s="41">
        <f t="shared" si="62"/>
        <v>4.9534044474444983E-2</v>
      </c>
      <c r="Z95" s="24">
        <f t="shared" si="62"/>
        <v>4.4769726747667882E-2</v>
      </c>
      <c r="AA95" s="24">
        <f t="shared" si="62"/>
        <v>2.6072339842124981E-2</v>
      </c>
      <c r="AB95" s="24">
        <f t="shared" si="60"/>
        <v>3.0844511565060184E-2</v>
      </c>
      <c r="AC95" s="24">
        <f t="shared" si="60"/>
        <v>0.14977345175091128</v>
      </c>
      <c r="AD95" s="24">
        <f t="shared" si="60"/>
        <v>2.3365238630886909E-2</v>
      </c>
      <c r="AE95" s="24">
        <f t="shared" si="60"/>
        <v>5.3547428023910326E-2</v>
      </c>
      <c r="AF95" s="24">
        <f t="shared" si="60"/>
        <v>4.0816906605593894E-2</v>
      </c>
      <c r="AG95" s="24">
        <f t="shared" si="60"/>
        <v>4.3656149615866946E-2</v>
      </c>
      <c r="AH95" s="24">
        <f t="shared" si="60"/>
        <v>2.1172239742022203E-2</v>
      </c>
      <c r="AI95" s="24">
        <f t="shared" si="60"/>
        <v>7.533643250607458E-2</v>
      </c>
      <c r="AJ95" s="24">
        <f t="shared" si="60"/>
        <v>7.6504301912714068E-2</v>
      </c>
      <c r="AK95" s="24">
        <f t="shared" si="60"/>
        <v>3.6590820822842929E-2</v>
      </c>
      <c r="AL95" s="24">
        <f t="shared" si="60"/>
        <v>6.8102625639287151E-2</v>
      </c>
      <c r="AM95" s="24">
        <f t="shared" si="60"/>
        <v>3.3898500639989226E-2</v>
      </c>
      <c r="AN95" s="24">
        <f t="shared" si="60"/>
        <v>9.3515972291452698E-2</v>
      </c>
      <c r="AO95" s="24">
        <f t="shared" si="45"/>
        <v>4.9538837412815395E-2</v>
      </c>
      <c r="AP95" s="24">
        <f t="shared" si="45"/>
        <v>3.8946462074066712E-2</v>
      </c>
      <c r="AQ95" s="24">
        <f t="shared" si="45"/>
        <v>3.4798684414538261E-2</v>
      </c>
      <c r="AR95" s="24">
        <f t="shared" si="39"/>
        <v>2.7417252781583024E-2</v>
      </c>
      <c r="AS95" s="24" t="e">
        <f t="shared" si="39"/>
        <v>#DIV/0!</v>
      </c>
      <c r="AT95" s="24">
        <f t="shared" si="39"/>
        <v>3.5834409035648607E-2</v>
      </c>
      <c r="AU95" s="21"/>
      <c r="AV95" s="24">
        <f t="shared" si="61"/>
        <v>2.7687760987459913</v>
      </c>
      <c r="AW95" s="24">
        <f t="shared" si="61"/>
        <v>2.9550357256922113</v>
      </c>
      <c r="AX95" s="24">
        <f t="shared" si="61"/>
        <v>2.7221107671332465</v>
      </c>
      <c r="AY95" s="24">
        <f t="shared" si="61"/>
        <v>2.0142441272440776</v>
      </c>
      <c r="AZ95" s="24">
        <f t="shared" si="61"/>
        <v>3.0200466211738028</v>
      </c>
      <c r="BA95" s="24">
        <f t="shared" si="61"/>
        <v>2.7776868559620862</v>
      </c>
      <c r="BB95" s="24">
        <f t="shared" si="61"/>
        <v>2.9425654822381859</v>
      </c>
      <c r="BC95" s="24">
        <f t="shared" si="59"/>
        <v>2.87736532458959</v>
      </c>
      <c r="BD95" s="24">
        <f t="shared" si="59"/>
        <v>3.2041658259620807</v>
      </c>
      <c r="BE95" s="24">
        <f t="shared" si="59"/>
        <v>2.5142632483539762</v>
      </c>
      <c r="BF95" s="24">
        <f t="shared" si="63"/>
        <v>2.0874626401146106</v>
      </c>
      <c r="BG95" s="24">
        <f t="shared" si="63"/>
        <v>2.6515858999180004</v>
      </c>
      <c r="BH95" s="24">
        <f t="shared" si="63"/>
        <v>3.9191388337717186</v>
      </c>
      <c r="BI95" s="24">
        <f t="shared" si="63"/>
        <v>2.2835721597782057</v>
      </c>
      <c r="BJ95" s="24">
        <f t="shared" si="63"/>
        <v>2.7394808098786942</v>
      </c>
      <c r="BK95" s="24">
        <f t="shared" si="63"/>
        <v>3.2661792257586653</v>
      </c>
      <c r="BL95" s="24">
        <f t="shared" si="46"/>
        <v>2.7687620877382355</v>
      </c>
      <c r="BM95" s="24">
        <f t="shared" si="46"/>
        <v>2.699933821910339</v>
      </c>
      <c r="BN95" s="24">
        <f t="shared" si="46"/>
        <v>2.4946389741811346</v>
      </c>
      <c r="BO95" s="24">
        <f t="shared" si="46"/>
        <v>2.4670051658002641</v>
      </c>
      <c r="BP95" s="24" t="e">
        <f t="shared" si="46"/>
        <v>#DIV/0!</v>
      </c>
      <c r="BQ95" s="24">
        <f t="shared" si="46"/>
        <v>2.6471022160656621</v>
      </c>
      <c r="BR95" s="21"/>
      <c r="BS95" s="35">
        <f t="shared" si="56"/>
        <v>45444</v>
      </c>
      <c r="BT95" s="24">
        <f t="shared" si="58"/>
        <v>1.3550064908549436E-2</v>
      </c>
      <c r="BU95" s="24">
        <f t="shared" si="49"/>
        <v>7.2745391550195655E-4</v>
      </c>
      <c r="BV95" s="24">
        <f t="shared" si="50"/>
        <v>3.501620306101039E-3</v>
      </c>
      <c r="BW95" s="24">
        <f t="shared" si="65"/>
        <v>1.2097480759533841E-2</v>
      </c>
      <c r="BX95" s="24">
        <f t="shared" si="66"/>
        <v>1.6004176177608412E-3</v>
      </c>
      <c r="BY95" s="24">
        <f t="shared" si="67"/>
        <v>3.0024222217099931E-3</v>
      </c>
      <c r="BZ95" s="24">
        <f t="shared" si="64"/>
        <v>6.4977207557785398E-3</v>
      </c>
      <c r="CA95" s="24">
        <f t="shared" si="64"/>
        <v>1.0361640576668023E-3</v>
      </c>
      <c r="CB95" s="24">
        <f t="shared" si="64"/>
        <v>1.4811583212376753E-3</v>
      </c>
      <c r="CC95" s="24">
        <f t="shared" si="64"/>
        <v>8.5339376030626579E-4</v>
      </c>
      <c r="CD95" s="24">
        <f t="shared" si="64"/>
        <v>3.8921156950013189E-3</v>
      </c>
      <c r="CE95" s="24">
        <f t="shared" si="64"/>
        <v>1.2977392900220461E-3</v>
      </c>
      <c r="CF95" s="24">
        <f t="shared" si="57"/>
        <v>4.9537751609169761E-2</v>
      </c>
    </row>
    <row r="96" spans="1:84" x14ac:dyDescent="0.25">
      <c r="A96" s="31">
        <f>+[1]PAT!A97</f>
        <v>45474</v>
      </c>
      <c r="B96" s="17">
        <f>+[1]PAT!B97</f>
        <v>6497.5650999999998</v>
      </c>
      <c r="C96" s="17">
        <f>+[1]PAT!C97</f>
        <v>7102.8049000000001</v>
      </c>
      <c r="D96" s="17">
        <f>+[1]PAT!D97</f>
        <v>5131.1427999999996</v>
      </c>
      <c r="E96" s="17">
        <f>+[1]PAT!E97</f>
        <v>5600.4134999999997</v>
      </c>
      <c r="F96" s="17">
        <f>+[1]PAT!F97</f>
        <v>5876.5086000000001</v>
      </c>
      <c r="G96" s="17">
        <f>+[1]PAT!G97</f>
        <v>6587.1035000000002</v>
      </c>
      <c r="H96" s="17">
        <f>+[1]PAT!H97</f>
        <v>7472.5631000000003</v>
      </c>
      <c r="I96" s="17">
        <f>+[1]PAT!I97</f>
        <v>7499.0716000000002</v>
      </c>
      <c r="J96" s="17">
        <f>+[1]PAT!J97</f>
        <v>4895.2601999999997</v>
      </c>
      <c r="K96" s="17">
        <f>+[1]PAT!K97</f>
        <v>5769.8729000000003</v>
      </c>
      <c r="L96" s="17">
        <f>+[1]PAT!L97</f>
        <v>3615.8222000000001</v>
      </c>
      <c r="M96" s="17">
        <f>+[1]PAT!M97</f>
        <v>6818.2999</v>
      </c>
      <c r="N96" s="17">
        <f>+[1]PAT!N97</f>
        <v>7206.6773000000003</v>
      </c>
      <c r="O96" s="18">
        <f>+[1]PAT!R97</f>
        <v>6485.1760000000004</v>
      </c>
      <c r="P96" s="19">
        <f>+[1]PAT!S97</f>
        <v>6467.4624000000003</v>
      </c>
      <c r="Q96" s="20">
        <f>+[1]PAT!T97</f>
        <v>6606.8953000000001</v>
      </c>
      <c r="R96" s="18">
        <f t="shared" ref="R96:R108" si="68">+SUMPRODUCT($C$3:$N$3,C96:N96)</f>
        <v>6497.4696301799995</v>
      </c>
      <c r="S96" s="19">
        <f t="shared" si="52"/>
        <v>6484.0791951878118</v>
      </c>
      <c r="T96" s="19">
        <f t="shared" si="53"/>
        <v>6138.0280441742079</v>
      </c>
      <c r="U96" s="19">
        <f t="shared" si="54"/>
        <v>6023.9005333553505</v>
      </c>
      <c r="V96" s="19"/>
      <c r="W96" s="20">
        <f t="shared" si="55"/>
        <v>6363.8676952160213</v>
      </c>
      <c r="X96" s="21"/>
      <c r="Y96" s="41">
        <f t="shared" ref="Y96:Y108" si="69">+B96/B95-1</f>
        <v>4.1609773460840715E-2</v>
      </c>
      <c r="Z96" s="24">
        <f t="shared" ref="Z96:Z108" si="70">+C96/C95-1</f>
        <v>3.664275969209152E-2</v>
      </c>
      <c r="AA96" s="24">
        <f t="shared" ref="AA96:AA108" si="71">+D96/D95-1</f>
        <v>5.5430463363656646E-2</v>
      </c>
      <c r="AB96" s="24">
        <f t="shared" ref="AB96:AB108" si="72">+E96/E95-1</f>
        <v>3.2225868700463289E-2</v>
      </c>
      <c r="AC96" s="24">
        <f t="shared" ref="AC96:AC108" si="73">+F96/F95-1</f>
        <v>7.1015895500203374E-2</v>
      </c>
      <c r="AD96" s="24">
        <f t="shared" ref="AD96:AD108" si="74">+G96/G95-1</f>
        <v>3.560219250534491E-2</v>
      </c>
      <c r="AE96" s="24">
        <f t="shared" ref="AE96:AE108" si="75">+H96/H95-1</f>
        <v>5.3509572729591337E-2</v>
      </c>
      <c r="AF96" s="24">
        <f t="shared" ref="AF96:AF108" si="76">+I96/I95-1</f>
        <v>2.1917084518972008E-2</v>
      </c>
      <c r="AG96" s="24">
        <f t="shared" ref="AG96:AG108" si="77">+J96/J95-1</f>
        <v>6.0661660393061867E-2</v>
      </c>
      <c r="AH96" s="24">
        <f t="shared" ref="AH96:AH108" si="78">+K96/K95-1</f>
        <v>5.5855588419962521E-2</v>
      </c>
      <c r="AI96" s="24">
        <f t="shared" ref="AI96:AI108" si="79">+L96/L95-1</f>
        <v>4.3795735064918517E-2</v>
      </c>
      <c r="AJ96" s="24">
        <f t="shared" ref="AJ96:AJ108" si="80">+M96/M95-1</f>
        <v>6.4081995444593476E-2</v>
      </c>
      <c r="AK96" s="24">
        <f t="shared" ref="AK96:AK108" si="81">+N96/N95-1</f>
        <v>3.5602287175529712E-2</v>
      </c>
      <c r="AL96" s="24">
        <f t="shared" ref="AL96:AL108" si="82">+O96/O95-1</f>
        <v>4.6330516013617595E-2</v>
      </c>
      <c r="AM96" s="24">
        <f t="shared" ref="AM96:AM108" si="83">+P96/P95-1</f>
        <v>3.6974899834536723E-2</v>
      </c>
      <c r="AN96" s="24">
        <f t="shared" ref="AN96:AN108" si="84">+Q96/Q95-1</f>
        <v>5.4307460778885597E-2</v>
      </c>
      <c r="AO96" s="24">
        <f t="shared" ref="AO96:AO108" si="85">+R96/R95-1</f>
        <v>4.1612542557551313E-2</v>
      </c>
      <c r="AP96" s="24">
        <f t="shared" ref="AP96:AP108" si="86">+S96/S95-1</f>
        <v>4.0650457474126878E-2</v>
      </c>
      <c r="AQ96" s="24">
        <f t="shared" ref="AQ96:AQ108" si="87">+T96/T95-1</f>
        <v>4.3061668730434599E-2</v>
      </c>
      <c r="AR96" s="24">
        <f t="shared" ref="AR96:AR108" si="88">+U96/U95-1</f>
        <v>3.9163555742196321E-2</v>
      </c>
      <c r="AS96" s="24" t="e">
        <f t="shared" ref="AS96:AS108" si="89">+V96/V95-1</f>
        <v>#DIV/0!</v>
      </c>
      <c r="AT96" s="24">
        <f t="shared" ref="AT96:AT108" si="90">+W96/W95-1</f>
        <v>3.6612299061474562E-2</v>
      </c>
      <c r="AU96" s="21"/>
      <c r="AV96" s="24">
        <f t="shared" ref="AV96:AV108" si="91">+B96/B84-1</f>
        <v>2.6416154430970709</v>
      </c>
      <c r="AW96" s="24">
        <f t="shared" ref="AW96:AW108" si="92">+C96/C84-1</f>
        <v>2.8297522934661865</v>
      </c>
      <c r="AX96" s="24">
        <f t="shared" ref="AX96:AX108" si="93">+D96/D84-1</f>
        <v>2.559131651536096</v>
      </c>
      <c r="AY96" s="24">
        <f t="shared" ref="AY96:AY108" si="94">+E96/E84-1</f>
        <v>1.9390055485902185</v>
      </c>
      <c r="AZ96" s="24">
        <f t="shared" ref="AZ96:AZ108" si="95">+F96/F84-1</f>
        <v>3.0677495801083499</v>
      </c>
      <c r="BA96" s="24">
        <f t="shared" ref="BA96:BA108" si="96">+G96/G84-1</f>
        <v>2.5772012747170296</v>
      </c>
      <c r="BB96" s="24">
        <f t="shared" ref="BB96:BB108" si="97">+H96/H84-1</f>
        <v>2.7889486946453088</v>
      </c>
      <c r="BC96" s="24">
        <f t="shared" ref="BC96:BC108" si="98">+I96/I84-1</f>
        <v>2.616653965816846</v>
      </c>
      <c r="BD96" s="24">
        <f t="shared" ref="BD96:BD108" si="99">+J96/J84-1</f>
        <v>2.9703049948648315</v>
      </c>
      <c r="BE96" s="24">
        <f t="shared" ref="BE96:BE108" si="100">+K96/K84-1</f>
        <v>2.4071560237837719</v>
      </c>
      <c r="BF96" s="24">
        <f t="shared" ref="BF96:BF108" si="101">+L96/L84-1</f>
        <v>2.1083194271608265</v>
      </c>
      <c r="BG96" s="24">
        <f t="shared" ref="BG96:BG108" si="102">+M96/M84-1</f>
        <v>2.629531664620687</v>
      </c>
      <c r="BH96" s="24">
        <f t="shared" ref="BH96:BH108" si="103">+N96/N84-1</f>
        <v>3.6887284024682279</v>
      </c>
      <c r="BI96" s="24">
        <f t="shared" ref="BI96:BI108" si="104">+O96/O84-1</f>
        <v>2.2147847731501722</v>
      </c>
      <c r="BJ96" s="24">
        <f t="shared" ref="BJ96:BJ108" si="105">+P96/P84-1</f>
        <v>2.5969115378191798</v>
      </c>
      <c r="BK96" s="24">
        <f t="shared" ref="BK96:BK108" si="106">+Q96/Q84-1</f>
        <v>3.1456296107683421</v>
      </c>
      <c r="BL96" s="24">
        <f t="shared" ref="BL96:BL108" si="107">+R96/R84-1</f>
        <v>2.6416160942027713</v>
      </c>
      <c r="BM96" s="24">
        <f t="shared" ref="BM96:BM108" si="108">+S96/S84-1</f>
        <v>2.5838101211712603</v>
      </c>
      <c r="BN96" s="24">
        <f t="shared" ref="BN96:BN108" si="109">+T96/T84-1</f>
        <v>2.3903137818085032</v>
      </c>
      <c r="BO96" s="24">
        <f t="shared" ref="BO96:BO108" si="110">+U96/U84-1</f>
        <v>2.3484067015271091</v>
      </c>
      <c r="BP96" s="24" t="e">
        <f t="shared" ref="BP96:BP108" si="111">+V96/V84-1</f>
        <v>#DIV/0!</v>
      </c>
      <c r="BQ96" s="24">
        <f t="shared" ref="BQ96:BQ108" si="112">+W96/W84-1</f>
        <v>2.4868570375783441</v>
      </c>
      <c r="BR96" s="21"/>
      <c r="BS96" s="35">
        <f t="shared" ref="BS96:BS108" si="113">+A96</f>
        <v>45474</v>
      </c>
      <c r="BT96" s="24">
        <f t="shared" si="58"/>
        <v>1.1040002092336219E-2</v>
      </c>
      <c r="BU96" s="24">
        <f t="shared" si="49"/>
        <v>1.5120126902147121E-3</v>
      </c>
      <c r="BV96" s="24">
        <f t="shared" si="50"/>
        <v>3.5932912538422443E-3</v>
      </c>
      <c r="BW96" s="24">
        <f t="shared" si="65"/>
        <v>6.2839311047483944E-3</v>
      </c>
      <c r="BX96" s="24">
        <f t="shared" si="66"/>
        <v>2.3777926324244241E-3</v>
      </c>
      <c r="BY96" s="24">
        <f t="shared" si="67"/>
        <v>3.0117727095747616E-3</v>
      </c>
      <c r="BZ96" s="24">
        <f t="shared" ref="BZ96:BZ108" si="114">(I96-I95)/$B95*I$3</f>
        <v>3.4600433933730619E-3</v>
      </c>
      <c r="CA96" s="24">
        <f t="shared" ref="CA96:CA108" si="115">(J96-J95)/$B95*J$3</f>
        <v>1.4317206650358869E-3</v>
      </c>
      <c r="CB96" s="24">
        <f t="shared" ref="CB96:CB108" si="116">(K96-K95)/$B95*K$3</f>
        <v>3.8019270589665652E-3</v>
      </c>
      <c r="CC96" s="24">
        <f t="shared" ref="CC96:CC108" si="117">(L96-L95)/$B95*L$3</f>
        <v>5.0830462542885563E-4</v>
      </c>
      <c r="CD96" s="24">
        <f t="shared" ref="CD96:CD108" si="118">(M96-M95)/$B95*M$3</f>
        <v>3.3439143923491448E-3</v>
      </c>
      <c r="CE96" s="24">
        <f t="shared" ref="CE96:CE108" si="119">(N96-N95)/$B95*N$3</f>
        <v>1.2471078950392332E-3</v>
      </c>
      <c r="CF96" s="24">
        <f t="shared" ref="CF96:CF108" si="120">+SUM(BT96:CE96)</f>
        <v>4.1611820513333501E-2</v>
      </c>
    </row>
    <row r="97" spans="1:84" x14ac:dyDescent="0.25">
      <c r="A97" s="31">
        <f>+[1]PAT!A98</f>
        <v>45505</v>
      </c>
      <c r="B97" s="17">
        <f>+[1]PAT!B98</f>
        <v>6797.2161999999998</v>
      </c>
      <c r="C97" s="17">
        <f>+[1]PAT!C98</f>
        <v>7446.6337999999996</v>
      </c>
      <c r="D97" s="17">
        <f>+[1]PAT!D98</f>
        <v>5289.9971999999998</v>
      </c>
      <c r="E97" s="17">
        <f>+[1]PAT!E98</f>
        <v>5771.2129000000004</v>
      </c>
      <c r="F97" s="17">
        <f>+[1]PAT!F98</f>
        <v>6354.6319999999996</v>
      </c>
      <c r="G97" s="17">
        <f>+[1]PAT!G98</f>
        <v>6880.8059000000003</v>
      </c>
      <c r="H97" s="17">
        <f>+[1]PAT!H98</f>
        <v>7711.5113000000001</v>
      </c>
      <c r="I97" s="17">
        <f>+[1]PAT!I98</f>
        <v>7772.8890000000001</v>
      </c>
      <c r="J97" s="17">
        <f>+[1]PAT!J98</f>
        <v>5154.9799000000003</v>
      </c>
      <c r="K97" s="17">
        <f>+[1]PAT!K98</f>
        <v>5974.1841000000004</v>
      </c>
      <c r="L97" s="17">
        <f>+[1]PAT!L98</f>
        <v>4042.3638999999998</v>
      </c>
      <c r="M97" s="17">
        <f>+[1]PAT!M98</f>
        <v>7272.8953000000001</v>
      </c>
      <c r="N97" s="17">
        <f>+[1]PAT!N98</f>
        <v>7392.2044999999998</v>
      </c>
      <c r="O97" s="18">
        <f>+[1]PAT!R98</f>
        <v>6790.5214999999998</v>
      </c>
      <c r="P97" s="19">
        <f>+[1]PAT!S98</f>
        <v>6745.4682000000003</v>
      </c>
      <c r="Q97" s="20">
        <f>+[1]PAT!T98</f>
        <v>6976.1423999999997</v>
      </c>
      <c r="R97" s="18">
        <f t="shared" si="68"/>
        <v>6797.1429973499999</v>
      </c>
      <c r="S97" s="19">
        <f t="shared" si="52"/>
        <v>6764.3630120380139</v>
      </c>
      <c r="T97" s="19">
        <f t="shared" si="53"/>
        <v>6381.0370117081447</v>
      </c>
      <c r="U97" s="19">
        <f t="shared" si="54"/>
        <v>6231.412173381771</v>
      </c>
      <c r="V97" s="19"/>
      <c r="W97" s="20">
        <f t="shared" si="55"/>
        <v>6602.3407816984991</v>
      </c>
      <c r="X97" s="21"/>
      <c r="Y97" s="41">
        <f t="shared" si="69"/>
        <v>4.6117444825600984E-2</v>
      </c>
      <c r="Z97" s="24">
        <f t="shared" si="70"/>
        <v>4.8407481951249887E-2</v>
      </c>
      <c r="AA97" s="24">
        <f t="shared" si="71"/>
        <v>3.095887333324665E-2</v>
      </c>
      <c r="AB97" s="24">
        <f t="shared" si="72"/>
        <v>3.0497640933120573E-2</v>
      </c>
      <c r="AC97" s="24">
        <f t="shared" si="73"/>
        <v>8.136181405401155E-2</v>
      </c>
      <c r="AD97" s="24">
        <f t="shared" si="74"/>
        <v>4.4587488263999608E-2</v>
      </c>
      <c r="AE97" s="24">
        <f t="shared" si="75"/>
        <v>3.197673901207998E-2</v>
      </c>
      <c r="AF97" s="24">
        <f t="shared" si="76"/>
        <v>3.6513506551931085E-2</v>
      </c>
      <c r="AG97" s="24">
        <f t="shared" si="77"/>
        <v>5.3055341164500502E-2</v>
      </c>
      <c r="AH97" s="24">
        <f t="shared" si="78"/>
        <v>3.541000010589479E-2</v>
      </c>
      <c r="AI97" s="24">
        <f t="shared" si="79"/>
        <v>0.11796534132679426</v>
      </c>
      <c r="AJ97" s="24">
        <f t="shared" si="80"/>
        <v>6.6672837315354894E-2</v>
      </c>
      <c r="AK97" s="24">
        <f t="shared" si="81"/>
        <v>2.5743791802638194E-2</v>
      </c>
      <c r="AL97" s="24">
        <f t="shared" si="82"/>
        <v>4.7083610375416196E-2</v>
      </c>
      <c r="AM97" s="24">
        <f t="shared" si="83"/>
        <v>4.298529822144781E-2</v>
      </c>
      <c r="AN97" s="24">
        <f t="shared" si="84"/>
        <v>5.5888141590498597E-2</v>
      </c>
      <c r="AO97" s="24">
        <f t="shared" si="85"/>
        <v>4.6121549499523962E-2</v>
      </c>
      <c r="AP97" s="24">
        <f t="shared" si="86"/>
        <v>4.3226464145937005E-2</v>
      </c>
      <c r="AQ97" s="24">
        <f t="shared" si="87"/>
        <v>3.959072291378396E-2</v>
      </c>
      <c r="AR97" s="24">
        <f t="shared" si="88"/>
        <v>3.4448052200960699E-2</v>
      </c>
      <c r="AS97" s="24" t="e">
        <f t="shared" si="89"/>
        <v>#DIV/0!</v>
      </c>
      <c r="AT97" s="24">
        <f t="shared" si="90"/>
        <v>3.7472979939816797E-2</v>
      </c>
      <c r="AU97" s="21"/>
      <c r="AV97" s="24">
        <f t="shared" si="91"/>
        <v>2.3969619322476325</v>
      </c>
      <c r="AW97" s="24">
        <f t="shared" si="92"/>
        <v>2.5294256099886283</v>
      </c>
      <c r="AX97" s="24">
        <f t="shared" si="93"/>
        <v>2.3957816409824968</v>
      </c>
      <c r="AY97" s="24">
        <f t="shared" si="94"/>
        <v>1.7600901101981883</v>
      </c>
      <c r="AZ97" s="24">
        <f t="shared" si="95"/>
        <v>3.0932031565673563</v>
      </c>
      <c r="BA97" s="24">
        <f t="shared" si="96"/>
        <v>2.2629540463905475</v>
      </c>
      <c r="BB97" s="24">
        <f t="shared" si="97"/>
        <v>2.413186374663169</v>
      </c>
      <c r="BC97" s="24">
        <f t="shared" si="98"/>
        <v>2.3344155073941391</v>
      </c>
      <c r="BD97" s="24">
        <f t="shared" si="99"/>
        <v>2.9960217142573651</v>
      </c>
      <c r="BE97" s="24">
        <f t="shared" si="100"/>
        <v>2.0185796085415997</v>
      </c>
      <c r="BF97" s="24">
        <f t="shared" si="101"/>
        <v>2.1332867955787274</v>
      </c>
      <c r="BG97" s="24">
        <f t="shared" si="102"/>
        <v>2.4845460100128123</v>
      </c>
      <c r="BH97" s="24">
        <f t="shared" si="103"/>
        <v>3.4026493186117861</v>
      </c>
      <c r="BI97" s="24">
        <f t="shared" si="104"/>
        <v>2.052277680560386</v>
      </c>
      <c r="BJ97" s="24">
        <f t="shared" si="105"/>
        <v>2.3017324889512216</v>
      </c>
      <c r="BK97" s="24">
        <f t="shared" si="106"/>
        <v>3.0540592182752508</v>
      </c>
      <c r="BL97" s="24">
        <f t="shared" si="107"/>
        <v>2.3969709378910999</v>
      </c>
      <c r="BM97" s="24">
        <f t="shared" si="108"/>
        <v>2.3167005472035207</v>
      </c>
      <c r="BN97" s="24">
        <f t="shared" si="109"/>
        <v>2.1394063449893719</v>
      </c>
      <c r="BO97" s="24">
        <f t="shared" si="110"/>
        <v>2.0796777034454101</v>
      </c>
      <c r="BP97" s="24" t="e">
        <f t="shared" si="111"/>
        <v>#DIV/0!</v>
      </c>
      <c r="BQ97" s="24">
        <f t="shared" si="112"/>
        <v>2.220924331826224</v>
      </c>
      <c r="BR97" s="21"/>
      <c r="BS97" s="35">
        <f t="shared" si="113"/>
        <v>45505</v>
      </c>
      <c r="BT97" s="24">
        <f t="shared" si="58"/>
        <v>1.4515016905332717E-2</v>
      </c>
      <c r="BU97" s="24">
        <f t="shared" si="49"/>
        <v>8.5569038777310702E-4</v>
      </c>
      <c r="BV97" s="24">
        <f t="shared" si="50"/>
        <v>3.3699520886678156E-3</v>
      </c>
      <c r="BW97" s="24">
        <f t="shared" si="65"/>
        <v>7.4026521165597792E-3</v>
      </c>
      <c r="BX97" s="24">
        <f t="shared" si="66"/>
        <v>2.960725580110003E-3</v>
      </c>
      <c r="BY97" s="24">
        <f t="shared" si="67"/>
        <v>1.8203643546410935E-3</v>
      </c>
      <c r="BZ97" s="24">
        <f t="shared" si="114"/>
        <v>5.6553946769998496E-3</v>
      </c>
      <c r="CA97" s="24">
        <f t="shared" si="115"/>
        <v>1.2751020270654952E-3</v>
      </c>
      <c r="CB97" s="24">
        <f t="shared" si="116"/>
        <v>2.4432198824756693E-3</v>
      </c>
      <c r="CC97" s="24">
        <f t="shared" si="117"/>
        <v>1.3720095747867143E-3</v>
      </c>
      <c r="CD97" s="24">
        <f t="shared" si="118"/>
        <v>3.5541692871996012E-3</v>
      </c>
      <c r="CE97" s="24">
        <f t="shared" si="119"/>
        <v>8.9657494620561562E-4</v>
      </c>
      <c r="CF97" s="24">
        <f t="shared" si="120"/>
        <v>4.6120871827817461E-2</v>
      </c>
    </row>
    <row r="98" spans="1:84" x14ac:dyDescent="0.25">
      <c r="A98" s="31">
        <f>+[1]PAT!A99</f>
        <v>45536</v>
      </c>
      <c r="B98" s="17">
        <f>+[1]PAT!B99</f>
        <v>7050.5060999999996</v>
      </c>
      <c r="C98" s="17">
        <f>+[1]PAT!C99</f>
        <v>7676.2592000000004</v>
      </c>
      <c r="D98" s="17">
        <f>+[1]PAT!D99</f>
        <v>5389.8550999999998</v>
      </c>
      <c r="E98" s="17">
        <f>+[1]PAT!E99</f>
        <v>6001.8131999999996</v>
      </c>
      <c r="F98" s="17">
        <f>+[1]PAT!F99</f>
        <v>6761.3993</v>
      </c>
      <c r="G98" s="17">
        <f>+[1]PAT!G99</f>
        <v>7085.7186000000002</v>
      </c>
      <c r="H98" s="17">
        <f>+[1]PAT!H99</f>
        <v>8048.3918999999996</v>
      </c>
      <c r="I98" s="17">
        <f>+[1]PAT!I99</f>
        <v>8091.7322000000004</v>
      </c>
      <c r="J98" s="17">
        <f>+[1]PAT!J99</f>
        <v>5401.9270999999999</v>
      </c>
      <c r="K98" s="17">
        <f>+[1]PAT!K99</f>
        <v>6156.4854999999998</v>
      </c>
      <c r="L98" s="17">
        <f>+[1]PAT!L99</f>
        <v>4267.2375000000002</v>
      </c>
      <c r="M98" s="17">
        <f>+[1]PAT!M99</f>
        <v>7482.9339</v>
      </c>
      <c r="N98" s="17">
        <f>+[1]PAT!N99</f>
        <v>7584.3738999999996</v>
      </c>
      <c r="O98" s="18">
        <f>+[1]PAT!R99</f>
        <v>7013.5249999999996</v>
      </c>
      <c r="P98" s="19">
        <f>+[1]PAT!S99</f>
        <v>6960.7093999999997</v>
      </c>
      <c r="Q98" s="20">
        <f>+[1]PAT!T99</f>
        <v>7376.6544999999996</v>
      </c>
      <c r="R98" s="18">
        <f t="shared" si="68"/>
        <v>7050.4405216399991</v>
      </c>
      <c r="S98" s="19">
        <f t="shared" si="52"/>
        <v>6976.0614776436869</v>
      </c>
      <c r="T98" s="19">
        <f t="shared" si="53"/>
        <v>6589.8991133201353</v>
      </c>
      <c r="U98" s="19">
        <f t="shared" si="54"/>
        <v>6440.0768967965651</v>
      </c>
      <c r="V98" s="19"/>
      <c r="W98" s="20">
        <f t="shared" si="55"/>
        <v>6853.0834097533852</v>
      </c>
      <c r="X98" s="21"/>
      <c r="Y98" s="41">
        <f t="shared" si="69"/>
        <v>3.7263769835657046E-2</v>
      </c>
      <c r="Z98" s="24">
        <f t="shared" si="70"/>
        <v>3.0836134308095176E-2</v>
      </c>
      <c r="AA98" s="24">
        <f t="shared" si="71"/>
        <v>1.8876739670107945E-2</v>
      </c>
      <c r="AB98" s="24">
        <f t="shared" si="72"/>
        <v>3.9956990670020121E-2</v>
      </c>
      <c r="AC98" s="24">
        <f t="shared" si="73"/>
        <v>6.401114966216781E-2</v>
      </c>
      <c r="AD98" s="24">
        <f t="shared" si="74"/>
        <v>2.9780334306479972E-2</v>
      </c>
      <c r="AE98" s="24">
        <f t="shared" si="75"/>
        <v>4.3685418706447265E-2</v>
      </c>
      <c r="AF98" s="24">
        <f t="shared" si="76"/>
        <v>4.1019909071131844E-2</v>
      </c>
      <c r="AG98" s="24">
        <f t="shared" si="77"/>
        <v>4.7904590277839887E-2</v>
      </c>
      <c r="AH98" s="24">
        <f t="shared" si="78"/>
        <v>3.0514861435220864E-2</v>
      </c>
      <c r="AI98" s="24">
        <f t="shared" si="79"/>
        <v>5.5629232192579314E-2</v>
      </c>
      <c r="AJ98" s="24">
        <f t="shared" si="80"/>
        <v>2.8879640272011065E-2</v>
      </c>
      <c r="AK98" s="24">
        <f t="shared" si="81"/>
        <v>2.5996223454045397E-2</v>
      </c>
      <c r="AL98" s="24">
        <f t="shared" si="82"/>
        <v>3.2840408501762397E-2</v>
      </c>
      <c r="AM98" s="24">
        <f t="shared" si="83"/>
        <v>3.1909008184190846E-2</v>
      </c>
      <c r="AN98" s="24">
        <f t="shared" si="84"/>
        <v>5.7411686435758558E-2</v>
      </c>
      <c r="AO98" s="24">
        <f t="shared" si="85"/>
        <v>3.726529284270641E-2</v>
      </c>
      <c r="AP98" s="24">
        <f t="shared" si="86"/>
        <v>3.1296142035684538E-2</v>
      </c>
      <c r="AQ98" s="24">
        <f t="shared" si="87"/>
        <v>3.2731686280578431E-2</v>
      </c>
      <c r="AR98" s="24">
        <f t="shared" si="88"/>
        <v>3.3485944695831549E-2</v>
      </c>
      <c r="AS98" s="24" t="e">
        <f t="shared" si="89"/>
        <v>#DIV/0!</v>
      </c>
      <c r="AT98" s="24">
        <f t="shared" si="90"/>
        <v>3.7977837913174328E-2</v>
      </c>
      <c r="AU98" s="21"/>
      <c r="AV98" s="24">
        <f t="shared" si="91"/>
        <v>2.0910977120547969</v>
      </c>
      <c r="AW98" s="24">
        <f t="shared" si="92"/>
        <v>2.0964788020791212</v>
      </c>
      <c r="AX98" s="24">
        <f t="shared" si="93"/>
        <v>2.0892552241627289</v>
      </c>
      <c r="AY98" s="24">
        <f t="shared" si="94"/>
        <v>1.51285605362389</v>
      </c>
      <c r="AZ98" s="24">
        <f t="shared" si="95"/>
        <v>2.8637795006515634</v>
      </c>
      <c r="BA98" s="24">
        <f t="shared" si="96"/>
        <v>1.9337242636829761</v>
      </c>
      <c r="BB98" s="24">
        <f t="shared" si="97"/>
        <v>2.208672010551743</v>
      </c>
      <c r="BC98" s="24">
        <f t="shared" si="98"/>
        <v>2.1693989340722051</v>
      </c>
      <c r="BD98" s="24">
        <f t="shared" si="99"/>
        <v>2.8391800361649668</v>
      </c>
      <c r="BE98" s="24">
        <f t="shared" si="100"/>
        <v>1.6866646074602039</v>
      </c>
      <c r="BF98" s="24">
        <f t="shared" si="101"/>
        <v>2.1848300218641676</v>
      </c>
      <c r="BG98" s="24">
        <f t="shared" si="102"/>
        <v>2.0790529024475584</v>
      </c>
      <c r="BH98" s="24">
        <f t="shared" si="103"/>
        <v>3.0921616306891808</v>
      </c>
      <c r="BI98" s="24">
        <f t="shared" si="104"/>
        <v>1.7241591210880625</v>
      </c>
      <c r="BJ98" s="24">
        <f t="shared" si="105"/>
        <v>1.9677887886490573</v>
      </c>
      <c r="BK98" s="24">
        <f t="shared" si="106"/>
        <v>2.9203131529345026</v>
      </c>
      <c r="BL98" s="24">
        <f t="shared" si="107"/>
        <v>2.0911023918015226</v>
      </c>
      <c r="BM98" s="24">
        <f t="shared" si="108"/>
        <v>1.9545981701954731</v>
      </c>
      <c r="BN98" s="24">
        <f t="shared" si="109"/>
        <v>1.8275491897444303</v>
      </c>
      <c r="BO98" s="24">
        <f t="shared" si="110"/>
        <v>1.7832326887268679</v>
      </c>
      <c r="BP98" s="24" t="e">
        <f t="shared" si="111"/>
        <v>#DIV/0!</v>
      </c>
      <c r="BQ98" s="24">
        <f t="shared" si="112"/>
        <v>1.979775243883966</v>
      </c>
      <c r="BR98" s="21"/>
      <c r="BS98" s="35">
        <f t="shared" si="113"/>
        <v>45536</v>
      </c>
      <c r="BT98" s="24">
        <f t="shared" si="58"/>
        <v>9.2664769468418871E-3</v>
      </c>
      <c r="BU98" s="24">
        <f t="shared" si="49"/>
        <v>5.141849835525313E-4</v>
      </c>
      <c r="BV98" s="24">
        <f t="shared" si="50"/>
        <v>4.3492744073669303E-3</v>
      </c>
      <c r="BW98" s="24">
        <f t="shared" si="65"/>
        <v>6.0202278662255942E-3</v>
      </c>
      <c r="BX98" s="24">
        <f t="shared" si="66"/>
        <v>1.9745998148477301E-3</v>
      </c>
      <c r="BY98" s="24">
        <f t="shared" si="67"/>
        <v>2.4532969394146938E-3</v>
      </c>
      <c r="BZ98" s="24">
        <f t="shared" si="114"/>
        <v>6.2950414082753522E-3</v>
      </c>
      <c r="CA98" s="24">
        <f t="shared" si="115"/>
        <v>1.1589473467093759E-3</v>
      </c>
      <c r="CB98" s="24">
        <f t="shared" si="116"/>
        <v>2.0839147031986348E-3</v>
      </c>
      <c r="CC98" s="24">
        <f t="shared" si="117"/>
        <v>6.9143868632573534E-4</v>
      </c>
      <c r="CD98" s="24">
        <f t="shared" si="118"/>
        <v>1.5697545239181875E-3</v>
      </c>
      <c r="CE98" s="24">
        <f t="shared" si="119"/>
        <v>8.8773388729344708E-4</v>
      </c>
      <c r="CF98" s="24">
        <f t="shared" si="120"/>
        <v>3.7264891513970104E-2</v>
      </c>
    </row>
    <row r="99" spans="1:84" x14ac:dyDescent="0.25">
      <c r="A99" s="31">
        <f>+[1]PAT!A100</f>
        <v>45566</v>
      </c>
      <c r="B99" s="17">
        <f>+[1]PAT!B100</f>
        <v>7278.5056000000004</v>
      </c>
      <c r="C99" s="17">
        <f>+[1]PAT!C100</f>
        <v>7804.1454000000003</v>
      </c>
      <c r="D99" s="17">
        <f>+[1]PAT!D100</f>
        <v>5517.7465000000002</v>
      </c>
      <c r="E99" s="17">
        <f>+[1]PAT!E100</f>
        <v>6314.1054999999997</v>
      </c>
      <c r="F99" s="17">
        <f>+[1]PAT!F100</f>
        <v>7267.9624000000003</v>
      </c>
      <c r="G99" s="17">
        <f>+[1]PAT!G100</f>
        <v>7265.4861000000001</v>
      </c>
      <c r="H99" s="17">
        <f>+[1]PAT!H100</f>
        <v>8508.8117999999995</v>
      </c>
      <c r="I99" s="17">
        <f>+[1]PAT!I100</f>
        <v>8161.4603999999999</v>
      </c>
      <c r="J99" s="17">
        <f>+[1]PAT!J100</f>
        <v>5541.7339000000002</v>
      </c>
      <c r="K99" s="17">
        <f>+[1]PAT!K100</f>
        <v>6341.9041999999999</v>
      </c>
      <c r="L99" s="17">
        <f>+[1]PAT!L100</f>
        <v>4436.7730000000001</v>
      </c>
      <c r="M99" s="17">
        <f>+[1]PAT!M100</f>
        <v>7949.8656000000001</v>
      </c>
      <c r="N99" s="17">
        <f>+[1]PAT!N100</f>
        <v>7820.2790000000005</v>
      </c>
      <c r="O99" s="18">
        <f>+[1]PAT!R100</f>
        <v>7179.88</v>
      </c>
      <c r="P99" s="19">
        <f>+[1]PAT!S100</f>
        <v>7200.3347000000003</v>
      </c>
      <c r="Q99" s="20">
        <f>+[1]PAT!T100</f>
        <v>7603.4542000000001</v>
      </c>
      <c r="R99" s="18">
        <f t="shared" si="68"/>
        <v>7278.4528191200006</v>
      </c>
      <c r="S99" s="19">
        <f t="shared" si="52"/>
        <v>7182.5792197767396</v>
      </c>
      <c r="T99" s="19">
        <f t="shared" si="53"/>
        <v>6865.1967026866514</v>
      </c>
      <c r="U99" s="19">
        <f t="shared" si="54"/>
        <v>6683.2245098745043</v>
      </c>
      <c r="V99" s="19"/>
      <c r="W99" s="20">
        <f t="shared" si="55"/>
        <v>7064.054178527721</v>
      </c>
      <c r="X99" s="21"/>
      <c r="Y99" s="41">
        <f t="shared" si="69"/>
        <v>3.2338033151974921E-2</v>
      </c>
      <c r="Z99" s="24">
        <f t="shared" si="70"/>
        <v>1.6659963749009465E-2</v>
      </c>
      <c r="AA99" s="24">
        <f t="shared" si="71"/>
        <v>2.3728170354709643E-2</v>
      </c>
      <c r="AB99" s="24">
        <f t="shared" si="72"/>
        <v>5.2032992296394687E-2</v>
      </c>
      <c r="AC99" s="24">
        <f t="shared" si="73"/>
        <v>7.4919861632783746E-2</v>
      </c>
      <c r="AD99" s="24">
        <f t="shared" si="74"/>
        <v>2.5370397859152849E-2</v>
      </c>
      <c r="AE99" s="24">
        <f t="shared" si="75"/>
        <v>5.7206446420681845E-2</v>
      </c>
      <c r="AF99" s="24">
        <f t="shared" si="76"/>
        <v>8.6172154832311332E-3</v>
      </c>
      <c r="AG99" s="24">
        <f t="shared" si="77"/>
        <v>2.5880912017490987E-2</v>
      </c>
      <c r="AH99" s="24">
        <f t="shared" si="78"/>
        <v>3.0117621490377999E-2</v>
      </c>
      <c r="AI99" s="24">
        <f t="shared" si="79"/>
        <v>3.9729567430919932E-2</v>
      </c>
      <c r="AJ99" s="24">
        <f t="shared" si="80"/>
        <v>6.2399548925589299E-2</v>
      </c>
      <c r="AK99" s="24">
        <f t="shared" si="81"/>
        <v>3.1104096806197967E-2</v>
      </c>
      <c r="AL99" s="24">
        <f t="shared" si="82"/>
        <v>2.3719171172841058E-2</v>
      </c>
      <c r="AM99" s="24">
        <f t="shared" si="83"/>
        <v>3.4425413593620391E-2</v>
      </c>
      <c r="AN99" s="24">
        <f t="shared" si="84"/>
        <v>3.0745604257322867E-2</v>
      </c>
      <c r="AO99" s="24">
        <f t="shared" si="85"/>
        <v>3.2340149070141155E-2</v>
      </c>
      <c r="AP99" s="24">
        <f t="shared" si="86"/>
        <v>2.9603773245818532E-2</v>
      </c>
      <c r="AQ99" s="24">
        <f t="shared" si="87"/>
        <v>4.1775691043594021E-2</v>
      </c>
      <c r="AR99" s="24">
        <f t="shared" si="88"/>
        <v>3.7755389721959132E-2</v>
      </c>
      <c r="AS99" s="24" t="e">
        <f t="shared" si="89"/>
        <v>#DIV/0!</v>
      </c>
      <c r="AT99" s="24">
        <f t="shared" si="90"/>
        <v>3.0784795129456644E-2</v>
      </c>
      <c r="AU99" s="21"/>
      <c r="AV99" s="24">
        <f t="shared" si="91"/>
        <v>1.9498832307545344</v>
      </c>
      <c r="AW99" s="24">
        <f t="shared" si="92"/>
        <v>1.9314324652651069</v>
      </c>
      <c r="AX99" s="24">
        <f t="shared" si="93"/>
        <v>1.8940979508866111</v>
      </c>
      <c r="AY99" s="24">
        <f t="shared" si="94"/>
        <v>1.397570322934492</v>
      </c>
      <c r="AZ99" s="24">
        <f t="shared" si="95"/>
        <v>2.9005224247657622</v>
      </c>
      <c r="BA99" s="24">
        <f t="shared" si="96"/>
        <v>1.7356188649661983</v>
      </c>
      <c r="BB99" s="24">
        <f t="shared" si="97"/>
        <v>2.2143137550890333</v>
      </c>
      <c r="BC99" s="24">
        <f t="shared" si="98"/>
        <v>1.9442542445410629</v>
      </c>
      <c r="BD99" s="24">
        <f t="shared" si="99"/>
        <v>2.5440221364291489</v>
      </c>
      <c r="BE99" s="24">
        <f t="shared" si="100"/>
        <v>1.5607133636612729</v>
      </c>
      <c r="BF99" s="24">
        <f t="shared" si="101"/>
        <v>2.1860339015085279</v>
      </c>
      <c r="BG99" s="24">
        <f t="shared" si="102"/>
        <v>2.0179708969299202</v>
      </c>
      <c r="BH99" s="24">
        <f t="shared" si="103"/>
        <v>2.8931178156306094</v>
      </c>
      <c r="BI99" s="24">
        <f t="shared" si="104"/>
        <v>1.5738587935957309</v>
      </c>
      <c r="BJ99" s="24">
        <f t="shared" si="105"/>
        <v>1.8218259265152308</v>
      </c>
      <c r="BK99" s="24">
        <f t="shared" si="106"/>
        <v>2.832778740241944</v>
      </c>
      <c r="BL99" s="24">
        <f t="shared" si="107"/>
        <v>1.9498986303463934</v>
      </c>
      <c r="BM99" s="24">
        <f t="shared" si="108"/>
        <v>1.8042751475815071</v>
      </c>
      <c r="BN99" s="24">
        <f t="shared" si="109"/>
        <v>1.6945516569593848</v>
      </c>
      <c r="BO99" s="24">
        <f t="shared" si="110"/>
        <v>1.6381321955267834</v>
      </c>
      <c r="BP99" s="24" t="e">
        <f t="shared" si="111"/>
        <v>#DIV/0!</v>
      </c>
      <c r="BQ99" s="24">
        <f t="shared" si="112"/>
        <v>1.8238184551722978</v>
      </c>
      <c r="BR99" s="21"/>
      <c r="BS99" s="35">
        <f t="shared" si="113"/>
        <v>45566</v>
      </c>
      <c r="BT99" s="24">
        <f t="shared" si="58"/>
        <v>4.9754137025709369E-3</v>
      </c>
      <c r="BU99" s="24">
        <f t="shared" si="49"/>
        <v>6.3487626796039729E-4</v>
      </c>
      <c r="BV99" s="24">
        <f t="shared" si="50"/>
        <v>5.6784395747136529E-3</v>
      </c>
      <c r="BW99" s="24">
        <f t="shared" si="65"/>
        <v>7.2278850818950479E-3</v>
      </c>
      <c r="BX99" s="24">
        <f t="shared" si="66"/>
        <v>1.6700604301299726E-3</v>
      </c>
      <c r="BY99" s="24">
        <f t="shared" si="67"/>
        <v>3.2325034156058664E-3</v>
      </c>
      <c r="BZ99" s="24">
        <f t="shared" si="114"/>
        <v>1.3272131542443374E-3</v>
      </c>
      <c r="CA99" s="24">
        <f t="shared" si="115"/>
        <v>6.3255557214538243E-4</v>
      </c>
      <c r="CB99" s="24">
        <f t="shared" si="116"/>
        <v>2.0434040883958692E-3</v>
      </c>
      <c r="CC99" s="24">
        <f t="shared" si="117"/>
        <v>5.025585255503855E-4</v>
      </c>
      <c r="CD99" s="24">
        <f t="shared" si="118"/>
        <v>3.3643159829334812E-3</v>
      </c>
      <c r="CE99" s="24">
        <f t="shared" si="119"/>
        <v>1.0506224709173752E-3</v>
      </c>
      <c r="CF99" s="24">
        <f t="shared" si="120"/>
        <v>3.233984826706271E-2</v>
      </c>
    </row>
    <row r="100" spans="1:84" x14ac:dyDescent="0.25">
      <c r="A100" s="31">
        <f>+[1]PAT!A101</f>
        <v>45597</v>
      </c>
      <c r="B100" s="17">
        <f>+[1]PAT!B101</f>
        <v>7517.8953000000001</v>
      </c>
      <c r="C100" s="17">
        <f>+[1]PAT!C101</f>
        <v>8014.9970999999996</v>
      </c>
      <c r="D100" s="17">
        <f>+[1]PAT!D101</f>
        <v>5766.9058000000005</v>
      </c>
      <c r="E100" s="17">
        <f>+[1]PAT!E101</f>
        <v>6453.3177999999998</v>
      </c>
      <c r="F100" s="17">
        <f>+[1]PAT!F101</f>
        <v>7855.4191000000001</v>
      </c>
      <c r="G100" s="17">
        <f>+[1]PAT!G101</f>
        <v>7341.6337000000003</v>
      </c>
      <c r="H100" s="17">
        <f>+[1]PAT!H101</f>
        <v>8749.0452000000005</v>
      </c>
      <c r="I100" s="17">
        <f>+[1]PAT!I101</f>
        <v>8421.9941999999992</v>
      </c>
      <c r="J100" s="17">
        <f>+[1]PAT!J101</f>
        <v>5673.1583000000001</v>
      </c>
      <c r="K100" s="17">
        <f>+[1]PAT!K101</f>
        <v>6539.3172999999997</v>
      </c>
      <c r="L100" s="17">
        <f>+[1]PAT!L101</f>
        <v>4644.8778000000002</v>
      </c>
      <c r="M100" s="17">
        <f>+[1]PAT!M101</f>
        <v>8279.2121999999999</v>
      </c>
      <c r="N100" s="17">
        <f>+[1]PAT!N101</f>
        <v>7930.1859000000004</v>
      </c>
      <c r="O100" s="18">
        <f>+[1]PAT!R101</f>
        <v>7361.8828000000003</v>
      </c>
      <c r="P100" s="19">
        <f>+[1]PAT!S101</f>
        <v>7425.1370999999999</v>
      </c>
      <c r="Q100" s="20">
        <f>+[1]PAT!T101</f>
        <v>7927.5558000000001</v>
      </c>
      <c r="R100" s="18">
        <f t="shared" si="68"/>
        <v>7517.8607443600004</v>
      </c>
      <c r="S100" s="19">
        <f t="shared" si="52"/>
        <v>7371.0130156433861</v>
      </c>
      <c r="T100" s="19">
        <f t="shared" si="53"/>
        <v>7030.2294132918551</v>
      </c>
      <c r="U100" s="19">
        <f t="shared" si="54"/>
        <v>6820.6906894980175</v>
      </c>
      <c r="V100" s="19"/>
      <c r="W100" s="20">
        <f t="shared" si="55"/>
        <v>7243.9573439829419</v>
      </c>
      <c r="X100" s="21"/>
      <c r="Y100" s="41">
        <f t="shared" si="69"/>
        <v>3.2889952025316749E-2</v>
      </c>
      <c r="Z100" s="24">
        <f t="shared" si="70"/>
        <v>2.7017910250621391E-2</v>
      </c>
      <c r="AA100" s="24">
        <f t="shared" si="71"/>
        <v>4.5155988953099024E-2</v>
      </c>
      <c r="AB100" s="24">
        <f t="shared" si="72"/>
        <v>2.2047826093498202E-2</v>
      </c>
      <c r="AC100" s="24">
        <f t="shared" si="73"/>
        <v>8.0828252496187858E-2</v>
      </c>
      <c r="AD100" s="24">
        <f t="shared" si="74"/>
        <v>1.0480730256988702E-2</v>
      </c>
      <c r="AE100" s="24">
        <f t="shared" si="75"/>
        <v>2.8233483786772817E-2</v>
      </c>
      <c r="AF100" s="24">
        <f t="shared" si="76"/>
        <v>3.1922448585304464E-2</v>
      </c>
      <c r="AG100" s="24">
        <f t="shared" si="77"/>
        <v>2.3715393480008062E-2</v>
      </c>
      <c r="AH100" s="24">
        <f t="shared" si="78"/>
        <v>3.1128363623026623E-2</v>
      </c>
      <c r="AI100" s="24">
        <f t="shared" si="79"/>
        <v>4.6904540755184021E-2</v>
      </c>
      <c r="AJ100" s="24">
        <f t="shared" si="80"/>
        <v>4.1427945649798126E-2</v>
      </c>
      <c r="AK100" s="24">
        <f t="shared" si="81"/>
        <v>1.4054089374560652E-2</v>
      </c>
      <c r="AL100" s="24">
        <f t="shared" si="82"/>
        <v>2.5349003047404617E-2</v>
      </c>
      <c r="AM100" s="24">
        <f t="shared" si="83"/>
        <v>3.1221104207836303E-2</v>
      </c>
      <c r="AN100" s="24">
        <f t="shared" si="84"/>
        <v>4.2625574045017656E-2</v>
      </c>
      <c r="AO100" s="24">
        <f t="shared" si="85"/>
        <v>3.289269453132837E-2</v>
      </c>
      <c r="AP100" s="24">
        <f t="shared" si="86"/>
        <v>2.6234837110853837E-2</v>
      </c>
      <c r="AQ100" s="24">
        <f t="shared" si="87"/>
        <v>2.4039035988673074E-2</v>
      </c>
      <c r="AR100" s="24">
        <f t="shared" si="88"/>
        <v>2.0568840597888993E-2</v>
      </c>
      <c r="AS100" s="24" t="e">
        <f t="shared" si="89"/>
        <v>#DIV/0!</v>
      </c>
      <c r="AT100" s="24">
        <f t="shared" si="90"/>
        <v>2.546741020221277E-2</v>
      </c>
      <c r="AU100" s="21"/>
      <c r="AV100" s="24">
        <f t="shared" si="91"/>
        <v>1.7215996147568795</v>
      </c>
      <c r="AW100" s="24">
        <f t="shared" si="92"/>
        <v>1.6504177426931199</v>
      </c>
      <c r="AX100" s="24">
        <f t="shared" si="93"/>
        <v>1.7302150741106668</v>
      </c>
      <c r="AY100" s="24">
        <f t="shared" si="94"/>
        <v>1.2212349864489997</v>
      </c>
      <c r="AZ100" s="24">
        <f t="shared" si="95"/>
        <v>2.9039471993841484</v>
      </c>
      <c r="BA100" s="24">
        <f t="shared" si="96"/>
        <v>1.4186562550981439</v>
      </c>
      <c r="BB100" s="24">
        <f t="shared" si="97"/>
        <v>1.9018027269242621</v>
      </c>
      <c r="BC100" s="24">
        <f t="shared" si="98"/>
        <v>1.7304201958123064</v>
      </c>
      <c r="BD100" s="24">
        <f t="shared" si="99"/>
        <v>2.201550640453096</v>
      </c>
      <c r="BE100" s="24">
        <f t="shared" si="100"/>
        <v>1.357580953054617</v>
      </c>
      <c r="BF100" s="24">
        <f t="shared" si="101"/>
        <v>2.2644912611592138</v>
      </c>
      <c r="BG100" s="24">
        <f t="shared" si="102"/>
        <v>1.8170480835223994</v>
      </c>
      <c r="BH100" s="24">
        <f t="shared" si="103"/>
        <v>2.5133265815247663</v>
      </c>
      <c r="BI100" s="24">
        <f t="shared" si="104"/>
        <v>1.362296050978403</v>
      </c>
      <c r="BJ100" s="24">
        <f t="shared" si="105"/>
        <v>1.5938294269178561</v>
      </c>
      <c r="BK100" s="24">
        <f t="shared" si="106"/>
        <v>2.5955671900986461</v>
      </c>
      <c r="BL100" s="24">
        <f t="shared" si="107"/>
        <v>1.7216225678006576</v>
      </c>
      <c r="BM100" s="24">
        <f t="shared" si="108"/>
        <v>1.5577107954147862</v>
      </c>
      <c r="BN100" s="24">
        <f t="shared" si="109"/>
        <v>1.4686783151991865</v>
      </c>
      <c r="BO100" s="24">
        <f t="shared" si="110"/>
        <v>1.4080357409627311</v>
      </c>
      <c r="BP100" s="24" t="e">
        <f t="shared" si="111"/>
        <v>#DIV/0!</v>
      </c>
      <c r="BQ100" s="24">
        <f t="shared" si="112"/>
        <v>1.5921375314324666</v>
      </c>
      <c r="BR100" s="21"/>
      <c r="BS100" s="35">
        <f t="shared" si="113"/>
        <v>45597</v>
      </c>
      <c r="BT100" s="24">
        <f t="shared" si="58"/>
        <v>7.9462219978232596E-3</v>
      </c>
      <c r="BU100" s="24">
        <f t="shared" si="49"/>
        <v>1.1981271952308465E-3</v>
      </c>
      <c r="BV100" s="24">
        <f t="shared" si="50"/>
        <v>2.4520166419876106E-3</v>
      </c>
      <c r="BW100" s="24">
        <f t="shared" si="65"/>
        <v>8.1195436629189332E-3</v>
      </c>
      <c r="BX100" s="24">
        <f t="shared" si="66"/>
        <v>6.8525986982822618E-4</v>
      </c>
      <c r="BY100" s="24">
        <f t="shared" si="67"/>
        <v>1.6337904995223263E-3</v>
      </c>
      <c r="BZ100" s="24">
        <f t="shared" si="114"/>
        <v>4.8036833220269698E-3</v>
      </c>
      <c r="CA100" s="24">
        <f t="shared" si="115"/>
        <v>5.7600262889129271E-4</v>
      </c>
      <c r="CB100" s="24">
        <f t="shared" si="116"/>
        <v>2.1074378056396607E-3</v>
      </c>
      <c r="CC100" s="24">
        <f t="shared" si="117"/>
        <v>5.9756639055137922E-4</v>
      </c>
      <c r="CD100" s="24">
        <f t="shared" si="118"/>
        <v>2.2986596699190549E-3</v>
      </c>
      <c r="CE100" s="24">
        <f t="shared" si="119"/>
        <v>4.7414632201423298E-4</v>
      </c>
      <c r="CF100" s="24">
        <f t="shared" si="120"/>
        <v>3.2892456006353793E-2</v>
      </c>
    </row>
    <row r="101" spans="1:84" x14ac:dyDescent="0.25">
      <c r="A101" s="31">
        <f>+[1]PAT!A102</f>
        <v>45627</v>
      </c>
      <c r="B101" s="17">
        <f>+[1]PAT!B102</f>
        <v>7717.0880999999999</v>
      </c>
      <c r="C101" s="17">
        <f>+[1]PAT!C102</f>
        <v>8169.6234999999997</v>
      </c>
      <c r="D101" s="17">
        <f>+[1]PAT!D102</f>
        <v>5901.7991000000002</v>
      </c>
      <c r="E101" s="17">
        <f>+[1]PAT!E102</f>
        <v>6626.4893000000002</v>
      </c>
      <c r="F101" s="17">
        <f>+[1]PAT!F102</f>
        <v>8247.5120000000006</v>
      </c>
      <c r="G101" s="17">
        <f>+[1]PAT!G102</f>
        <v>7481.5726000000004</v>
      </c>
      <c r="H101" s="17">
        <f>+[1]PAT!H102</f>
        <v>8870.8420999999998</v>
      </c>
      <c r="I101" s="17">
        <f>+[1]PAT!I102</f>
        <v>8593.3279999999995</v>
      </c>
      <c r="J101" s="17">
        <f>+[1]PAT!J102</f>
        <v>5958.1180999999997</v>
      </c>
      <c r="K101" s="17">
        <f>+[1]PAT!K102</f>
        <v>6689.8177999999998</v>
      </c>
      <c r="L101" s="17">
        <f>+[1]PAT!L102</f>
        <v>4711.0810000000001</v>
      </c>
      <c r="M101" s="17">
        <f>+[1]PAT!M102</f>
        <v>8737.5640000000003</v>
      </c>
      <c r="N101" s="17">
        <f>+[1]PAT!N102</f>
        <v>8146.2280000000001</v>
      </c>
      <c r="O101" s="18">
        <f>+[1]PAT!R102</f>
        <v>7231.6257999999998</v>
      </c>
      <c r="P101" s="19">
        <f>+[1]PAT!S102</f>
        <v>7643.2277000000004</v>
      </c>
      <c r="Q101" s="20">
        <f>+[1]PAT!T102</f>
        <v>8266.3700000000008</v>
      </c>
      <c r="R101" s="18">
        <f t="shared" si="68"/>
        <v>7717.0648506099988</v>
      </c>
      <c r="S101" s="19">
        <f t="shared" si="52"/>
        <v>7552.4336726052197</v>
      </c>
      <c r="T101" s="19">
        <f t="shared" si="53"/>
        <v>7237.0406872737549</v>
      </c>
      <c r="U101" s="19">
        <f t="shared" si="54"/>
        <v>6985.3016374504623</v>
      </c>
      <c r="V101" s="19"/>
      <c r="W101" s="20">
        <f t="shared" si="55"/>
        <v>7409.6165356202491</v>
      </c>
      <c r="X101" s="21"/>
      <c r="Y101" s="41">
        <f t="shared" si="69"/>
        <v>2.6495819913852747E-2</v>
      </c>
      <c r="Z101" s="24">
        <f t="shared" si="70"/>
        <v>1.9292134241695402E-2</v>
      </c>
      <c r="AA101" s="24">
        <f t="shared" si="71"/>
        <v>2.3390931754078581E-2</v>
      </c>
      <c r="AB101" s="24">
        <f t="shared" si="72"/>
        <v>2.6834491244178471E-2</v>
      </c>
      <c r="AC101" s="24">
        <f t="shared" si="73"/>
        <v>4.9913683154091837E-2</v>
      </c>
      <c r="AD101" s="24">
        <f t="shared" si="74"/>
        <v>1.9061002730223375E-2</v>
      </c>
      <c r="AE101" s="24">
        <f t="shared" si="75"/>
        <v>1.3921164791787621E-2</v>
      </c>
      <c r="AF101" s="24">
        <f t="shared" si="76"/>
        <v>2.0343614105077457E-2</v>
      </c>
      <c r="AG101" s="24">
        <f t="shared" si="77"/>
        <v>5.022948152178297E-2</v>
      </c>
      <c r="AH101" s="24">
        <f t="shared" si="78"/>
        <v>2.3014711336915905E-2</v>
      </c>
      <c r="AI101" s="24">
        <f t="shared" si="79"/>
        <v>1.4252947623293766E-2</v>
      </c>
      <c r="AJ101" s="24">
        <f t="shared" si="80"/>
        <v>5.5361764975657923E-2</v>
      </c>
      <c r="AK101" s="24">
        <f t="shared" si="81"/>
        <v>2.7243005740886783E-2</v>
      </c>
      <c r="AL101" s="24">
        <f t="shared" si="82"/>
        <v>-1.7693435706420124E-2</v>
      </c>
      <c r="AM101" s="24">
        <f t="shared" si="83"/>
        <v>2.9371929038185751E-2</v>
      </c>
      <c r="AN101" s="24">
        <f t="shared" si="84"/>
        <v>4.2738797246939741E-2</v>
      </c>
      <c r="AO101" s="24">
        <f t="shared" si="85"/>
        <v>2.6497445619678928E-2</v>
      </c>
      <c r="AP101" s="24">
        <f t="shared" si="86"/>
        <v>2.4612716946341928E-2</v>
      </c>
      <c r="AQ101" s="24">
        <f t="shared" si="87"/>
        <v>2.9417428909345178E-2</v>
      </c>
      <c r="AR101" s="24">
        <f t="shared" si="88"/>
        <v>2.4134058476790399E-2</v>
      </c>
      <c r="AS101" s="24" t="e">
        <f t="shared" si="89"/>
        <v>#DIV/0!</v>
      </c>
      <c r="AT101" s="24">
        <f t="shared" si="90"/>
        <v>2.2868603964780299E-2</v>
      </c>
      <c r="AU101" s="21"/>
      <c r="AV101" s="24">
        <f t="shared" si="91"/>
        <v>1.2473978810748396</v>
      </c>
      <c r="AW101" s="24">
        <f t="shared" si="92"/>
        <v>1.1097870948524968</v>
      </c>
      <c r="AX101" s="24">
        <f t="shared" si="93"/>
        <v>1.3297318763131587</v>
      </c>
      <c r="AY101" s="24">
        <f t="shared" si="94"/>
        <v>0.95423842455068897</v>
      </c>
      <c r="AZ101" s="24">
        <f t="shared" si="95"/>
        <v>2.6805178591542056</v>
      </c>
      <c r="BA101" s="24">
        <f t="shared" si="96"/>
        <v>0.9196313091535262</v>
      </c>
      <c r="BB101" s="24">
        <f t="shared" si="97"/>
        <v>1.2282336928495359</v>
      </c>
      <c r="BC101" s="24">
        <f t="shared" si="98"/>
        <v>1.136616716879677</v>
      </c>
      <c r="BD101" s="24">
        <f t="shared" si="99"/>
        <v>1.933805539622159</v>
      </c>
      <c r="BE101" s="24">
        <f t="shared" si="100"/>
        <v>0.96456220888117317</v>
      </c>
      <c r="BF101" s="24">
        <f t="shared" si="101"/>
        <v>2.1935221489763652</v>
      </c>
      <c r="BG101" s="24">
        <f t="shared" si="102"/>
        <v>1.4714708785784798</v>
      </c>
      <c r="BH101" s="24">
        <f t="shared" si="103"/>
        <v>1.8146012283631858</v>
      </c>
      <c r="BI101" s="24">
        <f t="shared" si="104"/>
        <v>1.0031724447599801</v>
      </c>
      <c r="BJ101" s="24">
        <f t="shared" si="105"/>
        <v>1.1115110667316244</v>
      </c>
      <c r="BK101" s="24">
        <f t="shared" si="106"/>
        <v>2.0654280508451133</v>
      </c>
      <c r="BL101" s="24">
        <f t="shared" si="107"/>
        <v>1.2474324380653035</v>
      </c>
      <c r="BM101" s="24">
        <f t="shared" si="108"/>
        <v>1.1072308717536941</v>
      </c>
      <c r="BN101" s="24">
        <f t="shared" si="109"/>
        <v>1.0889108605979865</v>
      </c>
      <c r="BO101" s="24">
        <f t="shared" si="110"/>
        <v>1.0231913840901954</v>
      </c>
      <c r="BP101" s="24" t="e">
        <f t="shared" si="111"/>
        <v>#DIV/0!</v>
      </c>
      <c r="BQ101" s="24">
        <f t="shared" si="112"/>
        <v>1.1279393990056858</v>
      </c>
      <c r="BR101" s="21"/>
      <c r="BS101" s="35">
        <f t="shared" si="113"/>
        <v>45627</v>
      </c>
      <c r="BT101" s="24">
        <f t="shared" si="58"/>
        <v>5.6417414485673972E-3</v>
      </c>
      <c r="BU101" s="24">
        <f t="shared" si="49"/>
        <v>6.2800362489751494E-4</v>
      </c>
      <c r="BV101" s="24">
        <f t="shared" si="50"/>
        <v>2.9530321205723693E-3</v>
      </c>
      <c r="BW101" s="24">
        <f t="shared" si="65"/>
        <v>5.2467538008942553E-3</v>
      </c>
      <c r="BX101" s="24">
        <f t="shared" si="66"/>
        <v>1.219223942903276E-3</v>
      </c>
      <c r="BY101" s="24">
        <f t="shared" si="67"/>
        <v>8.0194606461198915E-4</v>
      </c>
      <c r="BZ101" s="24">
        <f t="shared" si="114"/>
        <v>3.0584352458327062E-3</v>
      </c>
      <c r="CA101" s="24">
        <f t="shared" si="115"/>
        <v>1.2091439501691367E-3</v>
      </c>
      <c r="CB101" s="24">
        <f t="shared" si="116"/>
        <v>1.5554737573959044E-3</v>
      </c>
      <c r="CC101" s="24">
        <f t="shared" si="117"/>
        <v>1.8404710690770039E-4</v>
      </c>
      <c r="CD101" s="24">
        <f t="shared" si="118"/>
        <v>3.0971795310849857E-3</v>
      </c>
      <c r="CE101" s="24">
        <f t="shared" si="119"/>
        <v>9.0234323162228516E-4</v>
      </c>
      <c r="CF101" s="24">
        <f t="shared" si="120"/>
        <v>2.6497323825459523E-2</v>
      </c>
    </row>
    <row r="102" spans="1:84" x14ac:dyDescent="0.25">
      <c r="A102" s="31">
        <f>+[1]PAT!A103</f>
        <v>45658</v>
      </c>
      <c r="B102" s="17">
        <f>+[1]PAT!B103</f>
        <v>7910.4796999999999</v>
      </c>
      <c r="C102" s="17">
        <f>+[1]PAT!C103</f>
        <v>8351.5912000000008</v>
      </c>
      <c r="D102" s="17">
        <f>+[1]PAT!D103</f>
        <v>6044.3777</v>
      </c>
      <c r="E102" s="17">
        <f>+[1]PAT!E103</f>
        <v>6705.7106000000003</v>
      </c>
      <c r="F102" s="17">
        <f>+[1]PAT!F103</f>
        <v>8575.1404999999995</v>
      </c>
      <c r="G102" s="17">
        <f>+[1]PAT!G103</f>
        <v>7609.6896999999999</v>
      </c>
      <c r="H102" s="17">
        <f>+[1]PAT!H103</f>
        <v>9149.1620999999996</v>
      </c>
      <c r="I102" s="17">
        <f>+[1]PAT!I103</f>
        <v>8762.2877000000008</v>
      </c>
      <c r="J102" s="17">
        <f>+[1]PAT!J103</f>
        <v>6077.9402</v>
      </c>
      <c r="K102" s="17">
        <f>+[1]PAT!K103</f>
        <v>6866.8622999999998</v>
      </c>
      <c r="L102" s="17">
        <f>+[1]PAT!L103</f>
        <v>4728.4795999999997</v>
      </c>
      <c r="M102" s="17">
        <f>+[1]PAT!M103</f>
        <v>9282.5537999999997</v>
      </c>
      <c r="N102" s="17">
        <f>+[1]PAT!N103</f>
        <v>8302.7171999999991</v>
      </c>
      <c r="O102" s="18">
        <f>+[1]PAT!R103</f>
        <v>7188.6453000000001</v>
      </c>
      <c r="P102" s="19">
        <f>+[1]PAT!S103</f>
        <v>7879.1752999999999</v>
      </c>
      <c r="Q102" s="20">
        <f>+[1]PAT!T103</f>
        <v>8461.9914000000008</v>
      </c>
      <c r="R102" s="18">
        <f t="shared" si="68"/>
        <v>7910.4688973700013</v>
      </c>
      <c r="S102" s="19">
        <f t="shared" si="52"/>
        <v>7733.1659583044211</v>
      </c>
      <c r="T102" s="19">
        <f t="shared" si="53"/>
        <v>7420.5911428167419</v>
      </c>
      <c r="U102" s="19">
        <f t="shared" si="54"/>
        <v>7108.2143165786001</v>
      </c>
      <c r="V102" s="19"/>
      <c r="W102" s="20">
        <f t="shared" si="55"/>
        <v>7553.979870888189</v>
      </c>
      <c r="X102" s="21"/>
      <c r="Y102" s="41">
        <f t="shared" si="69"/>
        <v>2.5060177814997253E-2</v>
      </c>
      <c r="Z102" s="24">
        <f t="shared" si="70"/>
        <v>2.2273694742481309E-2</v>
      </c>
      <c r="AA102" s="24">
        <f t="shared" si="71"/>
        <v>2.4158497702844617E-2</v>
      </c>
      <c r="AB102" s="24">
        <f t="shared" si="72"/>
        <v>1.1955244536499876E-2</v>
      </c>
      <c r="AC102" s="24">
        <f t="shared" si="73"/>
        <v>3.9724525408389777E-2</v>
      </c>
      <c r="AD102" s="24">
        <f t="shared" si="74"/>
        <v>1.7124354310215306E-2</v>
      </c>
      <c r="AE102" s="24">
        <f t="shared" si="75"/>
        <v>3.1374698913871901E-2</v>
      </c>
      <c r="AF102" s="24">
        <f t="shared" si="76"/>
        <v>1.9661730589126902E-2</v>
      </c>
      <c r="AG102" s="24">
        <f t="shared" si="77"/>
        <v>2.0110729258622895E-2</v>
      </c>
      <c r="AH102" s="24">
        <f t="shared" si="78"/>
        <v>2.6464771581671487E-2</v>
      </c>
      <c r="AI102" s="24">
        <f t="shared" si="79"/>
        <v>3.6931226612320067E-3</v>
      </c>
      <c r="AJ102" s="24">
        <f t="shared" si="80"/>
        <v>6.23731969230783E-2</v>
      </c>
      <c r="AK102" s="24">
        <f t="shared" si="81"/>
        <v>1.9210019655722776E-2</v>
      </c>
      <c r="AL102" s="24">
        <f t="shared" si="82"/>
        <v>-5.943407635942588E-3</v>
      </c>
      <c r="AM102" s="24">
        <f t="shared" si="83"/>
        <v>3.0870151886224662E-2</v>
      </c>
      <c r="AN102" s="24">
        <f t="shared" si="84"/>
        <v>2.3664728290652359E-2</v>
      </c>
      <c r="AO102" s="24">
        <f t="shared" si="85"/>
        <v>2.5061866202240823E-2</v>
      </c>
      <c r="AP102" s="24">
        <f t="shared" si="86"/>
        <v>2.39303373632751E-2</v>
      </c>
      <c r="AQ102" s="24">
        <f t="shared" si="87"/>
        <v>2.5362639713461643E-2</v>
      </c>
      <c r="AR102" s="24">
        <f t="shared" si="88"/>
        <v>1.7595901438123063E-2</v>
      </c>
      <c r="AS102" s="24" t="e">
        <f t="shared" si="89"/>
        <v>#DIV/0!</v>
      </c>
      <c r="AT102" s="24">
        <f t="shared" si="90"/>
        <v>1.9483239729605639E-2</v>
      </c>
      <c r="AU102" s="21"/>
      <c r="AV102" s="24">
        <f t="shared" si="91"/>
        <v>0.85498161803587513</v>
      </c>
      <c r="AW102" s="24">
        <f t="shared" si="92"/>
        <v>0.69109287630121274</v>
      </c>
      <c r="AX102" s="24">
        <f t="shared" si="93"/>
        <v>0.93765124732671956</v>
      </c>
      <c r="AY102" s="24">
        <f t="shared" si="94"/>
        <v>0.76407227326148464</v>
      </c>
      <c r="AZ102" s="24">
        <f t="shared" si="95"/>
        <v>2.236879124381733</v>
      </c>
      <c r="BA102" s="24">
        <f t="shared" si="96"/>
        <v>0.54938359708813134</v>
      </c>
      <c r="BB102" s="24">
        <f t="shared" si="97"/>
        <v>0.88291239835818036</v>
      </c>
      <c r="BC102" s="24">
        <f t="shared" si="98"/>
        <v>0.67472715572853348</v>
      </c>
      <c r="BD102" s="24">
        <f t="shared" si="99"/>
        <v>1.4222383112999006</v>
      </c>
      <c r="BE102" s="24">
        <f t="shared" si="100"/>
        <v>0.69850358264800438</v>
      </c>
      <c r="BF102" s="24">
        <f t="shared" si="101"/>
        <v>2.1899326545879334</v>
      </c>
      <c r="BG102" s="24">
        <f t="shared" si="102"/>
        <v>1.1984054056800022</v>
      </c>
      <c r="BH102" s="24">
        <f t="shared" si="103"/>
        <v>0.82768280251717674</v>
      </c>
      <c r="BI102" s="24">
        <f t="shared" si="104"/>
        <v>0.7176746426551508</v>
      </c>
      <c r="BJ102" s="24">
        <f t="shared" si="105"/>
        <v>0.74866697348479283</v>
      </c>
      <c r="BK102" s="24">
        <f t="shared" si="106"/>
        <v>1.4189701077080268</v>
      </c>
      <c r="BL102" s="24">
        <f t="shared" si="107"/>
        <v>0.85503350444882464</v>
      </c>
      <c r="BM102" s="24">
        <f t="shared" si="108"/>
        <v>0.74120117727319057</v>
      </c>
      <c r="BN102" s="24">
        <f t="shared" si="109"/>
        <v>0.77256711481238938</v>
      </c>
      <c r="BO102" s="24">
        <f t="shared" si="110"/>
        <v>0.70040582076372848</v>
      </c>
      <c r="BP102" s="24" t="e">
        <f t="shared" si="111"/>
        <v>#DIV/0!</v>
      </c>
      <c r="BQ102" s="24">
        <f t="shared" si="112"/>
        <v>0.75636280154641766</v>
      </c>
      <c r="BR102" s="21"/>
      <c r="BS102" s="35">
        <f t="shared" si="113"/>
        <v>45658</v>
      </c>
      <c r="BT102" s="24">
        <f t="shared" si="58"/>
        <v>6.4679500173129151E-3</v>
      </c>
      <c r="BU102" s="24">
        <f t="shared" si="49"/>
        <v>6.4664947909561822E-4</v>
      </c>
      <c r="BV102" s="24">
        <f t="shared" si="50"/>
        <v>1.3160625521432133E-3</v>
      </c>
      <c r="BW102" s="24">
        <f t="shared" si="65"/>
        <v>4.270966804175773E-3</v>
      </c>
      <c r="BX102" s="24">
        <f t="shared" si="66"/>
        <v>1.0874140532359565E-3</v>
      </c>
      <c r="BY102" s="24">
        <f t="shared" si="67"/>
        <v>1.7852381392406272E-3</v>
      </c>
      <c r="BZ102" s="24">
        <f t="shared" si="114"/>
        <v>2.9382056348430398E-3</v>
      </c>
      <c r="CA102" s="24">
        <f t="shared" si="115"/>
        <v>4.9530664163339154E-4</v>
      </c>
      <c r="CB102" s="24">
        <f t="shared" si="116"/>
        <v>1.7825839839770649E-3</v>
      </c>
      <c r="CC102" s="24">
        <f t="shared" si="117"/>
        <v>4.7120200688131345E-5</v>
      </c>
      <c r="CD102" s="24">
        <f t="shared" si="118"/>
        <v>3.5875554977790091E-3</v>
      </c>
      <c r="CE102" s="24">
        <f t="shared" si="119"/>
        <v>6.3673769384594301E-4</v>
      </c>
      <c r="CF102" s="24">
        <f t="shared" si="120"/>
        <v>2.5061790697970682E-2</v>
      </c>
    </row>
    <row r="103" spans="1:84" x14ac:dyDescent="0.25">
      <c r="A103" s="31">
        <f>+[1]PAT!A104</f>
        <v>45689</v>
      </c>
      <c r="B103" s="17">
        <f>+[1]PAT!B104</f>
        <v>8164.2681000000002</v>
      </c>
      <c r="C103" s="17">
        <f>+[1]PAT!C104</f>
        <v>8718.4104000000007</v>
      </c>
      <c r="D103" s="17">
        <f>+[1]PAT!D104</f>
        <v>6165.9157999999998</v>
      </c>
      <c r="E103" s="17">
        <f>+[1]PAT!E104</f>
        <v>6720.2745999999997</v>
      </c>
      <c r="F103" s="17">
        <f>+[1]PAT!F104</f>
        <v>9196.1057000000001</v>
      </c>
      <c r="G103" s="17">
        <f>+[1]PAT!G104</f>
        <v>7733.8060999999998</v>
      </c>
      <c r="H103" s="17">
        <f>+[1]PAT!H104</f>
        <v>9346.4259999999995</v>
      </c>
      <c r="I103" s="17">
        <f>+[1]PAT!I104</f>
        <v>8864.6391999999996</v>
      </c>
      <c r="J103" s="17">
        <f>+[1]PAT!J104</f>
        <v>6256.8370000000004</v>
      </c>
      <c r="K103" s="17">
        <f>+[1]PAT!K104</f>
        <v>6976.0315000000001</v>
      </c>
      <c r="L103" s="17">
        <f>+[1]PAT!L104</f>
        <v>5157.8096999999998</v>
      </c>
      <c r="M103" s="17">
        <f>+[1]PAT!M104</f>
        <v>9702.8837999999996</v>
      </c>
      <c r="N103" s="17">
        <f>+[1]PAT!N104</f>
        <v>8572.3672000000006</v>
      </c>
      <c r="O103" s="18">
        <f>+[1]PAT!R104</f>
        <v>7151.4570999999996</v>
      </c>
      <c r="P103" s="19">
        <f>+[1]PAT!S104</f>
        <v>8157.7367999999997</v>
      </c>
      <c r="Q103" s="20">
        <f>+[1]PAT!T104</f>
        <v>8811.7972000000009</v>
      </c>
      <c r="R103" s="18">
        <f t="shared" si="68"/>
        <v>8164.2892277499996</v>
      </c>
      <c r="S103" s="19">
        <f t="shared" si="52"/>
        <v>7964.2283959269889</v>
      </c>
      <c r="T103" s="19">
        <f t="shared" si="53"/>
        <v>7557.1831955316748</v>
      </c>
      <c r="U103" s="19">
        <f t="shared" si="54"/>
        <v>7197.2043622853371</v>
      </c>
      <c r="V103" s="19"/>
      <c r="W103" s="20">
        <f t="shared" si="55"/>
        <v>7674.7403515112192</v>
      </c>
      <c r="X103" s="21"/>
      <c r="Y103" s="41">
        <f t="shared" si="69"/>
        <v>3.20825549934729E-2</v>
      </c>
      <c r="Z103" s="24">
        <f t="shared" si="70"/>
        <v>4.3922073197260936E-2</v>
      </c>
      <c r="AA103" s="24">
        <f t="shared" si="71"/>
        <v>2.0107628284049772E-2</v>
      </c>
      <c r="AB103" s="24">
        <f t="shared" si="72"/>
        <v>2.1718801882084637E-3</v>
      </c>
      <c r="AC103" s="24">
        <f t="shared" si="73"/>
        <v>7.2414580262562422E-2</v>
      </c>
      <c r="AD103" s="24">
        <f t="shared" si="74"/>
        <v>1.6310310261402616E-2</v>
      </c>
      <c r="AE103" s="24">
        <f t="shared" si="75"/>
        <v>2.1560870585078051E-2</v>
      </c>
      <c r="AF103" s="24">
        <f t="shared" si="76"/>
        <v>1.1680910682720258E-2</v>
      </c>
      <c r="AG103" s="24">
        <f t="shared" si="77"/>
        <v>2.9433787453190252E-2</v>
      </c>
      <c r="AH103" s="24">
        <f t="shared" si="78"/>
        <v>1.5897974246549262E-2</v>
      </c>
      <c r="AI103" s="24">
        <f t="shared" si="79"/>
        <v>9.0796648461801688E-2</v>
      </c>
      <c r="AJ103" s="24">
        <f t="shared" si="80"/>
        <v>4.5281719778451412E-2</v>
      </c>
      <c r="AK103" s="24">
        <f t="shared" si="81"/>
        <v>3.2477319593638754E-2</v>
      </c>
      <c r="AL103" s="24">
        <f t="shared" si="82"/>
        <v>-5.1731861078192498E-3</v>
      </c>
      <c r="AM103" s="24">
        <f t="shared" si="83"/>
        <v>3.5354144233851414E-2</v>
      </c>
      <c r="AN103" s="24">
        <f t="shared" si="84"/>
        <v>4.1338472643685176E-2</v>
      </c>
      <c r="AO103" s="24">
        <f t="shared" si="85"/>
        <v>3.2086635277004394E-2</v>
      </c>
      <c r="AP103" s="24">
        <f t="shared" si="86"/>
        <v>2.9879410175393417E-2</v>
      </c>
      <c r="AQ103" s="24">
        <f t="shared" si="87"/>
        <v>1.8407165963746142E-2</v>
      </c>
      <c r="AR103" s="24">
        <f t="shared" si="88"/>
        <v>1.251932507144371E-2</v>
      </c>
      <c r="AS103" s="24" t="e">
        <f t="shared" si="89"/>
        <v>#DIV/0!</v>
      </c>
      <c r="AT103" s="24">
        <f t="shared" si="90"/>
        <v>1.5986338683323886E-2</v>
      </c>
      <c r="AU103" s="21"/>
      <c r="AV103" s="24">
        <f t="shared" si="91"/>
        <v>0.71996336623613799</v>
      </c>
      <c r="AW103" s="24">
        <f t="shared" si="92"/>
        <v>0.60974216331297049</v>
      </c>
      <c r="AX103" s="24">
        <f t="shared" si="93"/>
        <v>0.650343486778028</v>
      </c>
      <c r="AY103" s="24">
        <f t="shared" si="94"/>
        <v>0.61833597020611109</v>
      </c>
      <c r="AZ103" s="24">
        <f t="shared" si="95"/>
        <v>2.0254415124822867</v>
      </c>
      <c r="BA103" s="24">
        <f t="shared" si="96"/>
        <v>0.42369335122217411</v>
      </c>
      <c r="BB103" s="24">
        <f t="shared" si="97"/>
        <v>0.7119017834434147</v>
      </c>
      <c r="BC103" s="24">
        <f t="shared" si="98"/>
        <v>0.52328979789219998</v>
      </c>
      <c r="BD103" s="24">
        <f t="shared" si="99"/>
        <v>1.0079311656717946</v>
      </c>
      <c r="BE103" s="24">
        <f t="shared" si="100"/>
        <v>0.59380520233398193</v>
      </c>
      <c r="BF103" s="24">
        <f t="shared" si="101"/>
        <v>2.2160143345504091</v>
      </c>
      <c r="BG103" s="24">
        <f t="shared" si="102"/>
        <v>1.0713867824129535</v>
      </c>
      <c r="BH103" s="24">
        <f t="shared" si="103"/>
        <v>0.54623137488334095</v>
      </c>
      <c r="BI103" s="24">
        <f t="shared" si="104"/>
        <v>0.57998679488537652</v>
      </c>
      <c r="BJ103" s="24">
        <f t="shared" si="105"/>
        <v>0.62415498609767672</v>
      </c>
      <c r="BK103" s="24">
        <f t="shared" si="106"/>
        <v>1.2304320706051777</v>
      </c>
      <c r="BL103" s="24">
        <f t="shared" si="107"/>
        <v>0.72002601811989853</v>
      </c>
      <c r="BM103" s="24">
        <f t="shared" si="108"/>
        <v>0.62112271186086021</v>
      </c>
      <c r="BN103" s="24">
        <f t="shared" si="109"/>
        <v>0.62910055141322285</v>
      </c>
      <c r="BO103" s="24">
        <f t="shared" si="110"/>
        <v>0.55405030393961785</v>
      </c>
      <c r="BP103" s="24" t="e">
        <f t="shared" si="111"/>
        <v>#DIV/0!</v>
      </c>
      <c r="BQ103" s="24">
        <f t="shared" si="112"/>
        <v>0.60023720040167872</v>
      </c>
      <c r="BR103" s="21"/>
      <c r="BS103" s="35">
        <f t="shared" si="113"/>
        <v>45689</v>
      </c>
      <c r="BT103" s="24">
        <f t="shared" si="58"/>
        <v>1.2719646642921034E-2</v>
      </c>
      <c r="BU103" s="24">
        <f t="shared" si="49"/>
        <v>5.3774659203031548E-4</v>
      </c>
      <c r="BV103" s="24">
        <f t="shared" si="50"/>
        <v>2.3602927645461534E-4</v>
      </c>
      <c r="BW103" s="24">
        <f t="shared" si="65"/>
        <v>7.8970051740351547E-3</v>
      </c>
      <c r="BX103" s="24">
        <f t="shared" si="66"/>
        <v>1.0277030607890938E-3</v>
      </c>
      <c r="BY103" s="24">
        <f t="shared" si="67"/>
        <v>1.2343831752706473E-3</v>
      </c>
      <c r="BZ103" s="24">
        <f t="shared" si="114"/>
        <v>1.7363765309959453E-3</v>
      </c>
      <c r="CA103" s="24">
        <f t="shared" si="115"/>
        <v>7.2142374880249213E-4</v>
      </c>
      <c r="CB103" s="24">
        <f t="shared" si="116"/>
        <v>1.0723049880274672E-3</v>
      </c>
      <c r="CC103" s="24">
        <f t="shared" si="117"/>
        <v>1.1343179466094834E-3</v>
      </c>
      <c r="CD103" s="24">
        <f t="shared" si="118"/>
        <v>2.6993007769174856E-3</v>
      </c>
      <c r="CE103" s="24">
        <f t="shared" si="119"/>
        <v>1.0703535463216023E-3</v>
      </c>
      <c r="CF103" s="24">
        <f t="shared" si="120"/>
        <v>3.2086591459175341E-2</v>
      </c>
    </row>
    <row r="104" spans="1:84" x14ac:dyDescent="0.25">
      <c r="A104" s="31">
        <f>+[1]PAT!A105</f>
        <v>45717</v>
      </c>
      <c r="B104" s="17">
        <f>+[1]PAT!B105</f>
        <v>8434.2327999999998</v>
      </c>
      <c r="C104" s="17">
        <f>+[1]PAT!C105</f>
        <v>8980.0007000000005</v>
      </c>
      <c r="D104" s="17">
        <f>+[1]PAT!D105</f>
        <v>6224.6004999999996</v>
      </c>
      <c r="E104" s="17">
        <f>+[1]PAT!E105</f>
        <v>6985.3906999999999</v>
      </c>
      <c r="F104" s="17">
        <f>+[1]PAT!F105</f>
        <v>9627.7031000000006</v>
      </c>
      <c r="G104" s="17">
        <f>+[1]PAT!G105</f>
        <v>7878.1655000000001</v>
      </c>
      <c r="H104" s="17">
        <f>+[1]PAT!H105</f>
        <v>9600.1656999999996</v>
      </c>
      <c r="I104" s="17">
        <f>+[1]PAT!I105</f>
        <v>8989.7335000000003</v>
      </c>
      <c r="J104" s="17">
        <f>+[1]PAT!J105</f>
        <v>6440.3945000000003</v>
      </c>
      <c r="K104" s="17">
        <f>+[1]PAT!K105</f>
        <v>7104.7088999999996</v>
      </c>
      <c r="L104" s="17">
        <f>+[1]PAT!L105</f>
        <v>6738.4242999999997</v>
      </c>
      <c r="M104" s="17">
        <f>+[1]PAT!M105</f>
        <v>10199.7997</v>
      </c>
      <c r="N104" s="17">
        <f>+[1]PAT!N105</f>
        <v>8758.7322999999997</v>
      </c>
      <c r="O104" s="18">
        <f>+[1]PAT!R105</f>
        <v>7393.4543999999996</v>
      </c>
      <c r="P104" s="19">
        <f>+[1]PAT!S105</f>
        <v>8398.7001999999993</v>
      </c>
      <c r="Q104" s="20">
        <f>+[1]PAT!T105</f>
        <v>9196.9925000000003</v>
      </c>
      <c r="R104" s="18">
        <f t="shared" si="68"/>
        <v>8434.2910601399999</v>
      </c>
      <c r="S104" s="19">
        <f t="shared" si="52"/>
        <v>8203.0955468547309</v>
      </c>
      <c r="T104" s="19">
        <f t="shared" si="53"/>
        <v>7796.2579991515822</v>
      </c>
      <c r="U104" s="19">
        <f t="shared" si="54"/>
        <v>7393.0218089167765</v>
      </c>
      <c r="V104" s="19"/>
      <c r="W104" s="20">
        <f t="shared" si="55"/>
        <v>7911.2165659373268</v>
      </c>
      <c r="X104" s="21"/>
      <c r="Y104" s="41">
        <f t="shared" si="69"/>
        <v>3.3066613772764208E-2</v>
      </c>
      <c r="Z104" s="24">
        <f t="shared" si="70"/>
        <v>3.0004357216310895E-2</v>
      </c>
      <c r="AA104" s="24">
        <f t="shared" si="71"/>
        <v>9.5175967209930601E-3</v>
      </c>
      <c r="AB104" s="24">
        <f t="shared" si="72"/>
        <v>3.9450188538426634E-2</v>
      </c>
      <c r="AC104" s="24">
        <f t="shared" si="73"/>
        <v>4.6932627144553152E-2</v>
      </c>
      <c r="AD104" s="24">
        <f t="shared" si="74"/>
        <v>1.8666022671553595E-2</v>
      </c>
      <c r="AE104" s="24">
        <f t="shared" si="75"/>
        <v>2.7148313162699944E-2</v>
      </c>
      <c r="AF104" s="24">
        <f t="shared" si="76"/>
        <v>1.4111606482529071E-2</v>
      </c>
      <c r="AG104" s="24">
        <f t="shared" si="77"/>
        <v>2.9337107551307362E-2</v>
      </c>
      <c r="AH104" s="24">
        <f t="shared" si="78"/>
        <v>1.8445644920037862E-2</v>
      </c>
      <c r="AI104" s="24">
        <f t="shared" si="79"/>
        <v>0.30645074012715123</v>
      </c>
      <c r="AJ104" s="24">
        <f t="shared" si="80"/>
        <v>5.1213217662155142E-2</v>
      </c>
      <c r="AK104" s="24">
        <f t="shared" si="81"/>
        <v>2.1740214301599003E-2</v>
      </c>
      <c r="AL104" s="24">
        <f t="shared" si="82"/>
        <v>3.3838880191283005E-2</v>
      </c>
      <c r="AM104" s="24">
        <f t="shared" si="83"/>
        <v>2.9538020888342453E-2</v>
      </c>
      <c r="AN104" s="24">
        <f t="shared" si="84"/>
        <v>4.3713591138933472E-2</v>
      </c>
      <c r="AO104" s="24">
        <f t="shared" si="85"/>
        <v>3.3071076349460826E-2</v>
      </c>
      <c r="AP104" s="24">
        <f t="shared" si="86"/>
        <v>2.9992503862634301E-2</v>
      </c>
      <c r="AQ104" s="24">
        <f t="shared" si="87"/>
        <v>3.1635438421191653E-2</v>
      </c>
      <c r="AR104" s="24">
        <f t="shared" si="88"/>
        <v>2.7207431771363755E-2</v>
      </c>
      <c r="AS104" s="24" t="e">
        <f t="shared" si="89"/>
        <v>#DIV/0!</v>
      </c>
      <c r="AT104" s="24">
        <f t="shared" si="90"/>
        <v>3.081227554226551E-2</v>
      </c>
      <c r="AU104" s="21"/>
      <c r="AV104" s="24">
        <f t="shared" si="91"/>
        <v>0.60856963657437735</v>
      </c>
      <c r="AW104" s="24">
        <f t="shared" si="92"/>
        <v>0.50375410172761748</v>
      </c>
      <c r="AX104" s="24">
        <f t="shared" si="93"/>
        <v>0.49395803395752935</v>
      </c>
      <c r="AY104" s="24">
        <f t="shared" si="94"/>
        <v>0.48810187957738815</v>
      </c>
      <c r="AZ104" s="24">
        <f t="shared" si="95"/>
        <v>1.8698589138262522</v>
      </c>
      <c r="BA104" s="24">
        <f t="shared" si="96"/>
        <v>0.40527137649700706</v>
      </c>
      <c r="BB104" s="24">
        <f t="shared" si="97"/>
        <v>0.58716404884181594</v>
      </c>
      <c r="BC104" s="24">
        <f t="shared" si="98"/>
        <v>0.38564109888326659</v>
      </c>
      <c r="BD104" s="24">
        <f t="shared" si="99"/>
        <v>0.82897535177859383</v>
      </c>
      <c r="BE104" s="24">
        <f t="shared" si="100"/>
        <v>0.52826067667186027</v>
      </c>
      <c r="BF104" s="24">
        <f t="shared" si="101"/>
        <v>1.5623433097200392</v>
      </c>
      <c r="BG104" s="24">
        <f t="shared" si="102"/>
        <v>0.96242643401836814</v>
      </c>
      <c r="BH104" s="24">
        <f t="shared" si="103"/>
        <v>0.44620036267897123</v>
      </c>
      <c r="BI104" s="24">
        <f t="shared" si="104"/>
        <v>0.46527040970668021</v>
      </c>
      <c r="BJ104" s="24">
        <f t="shared" si="105"/>
        <v>0.53082335080522181</v>
      </c>
      <c r="BK104" s="24">
        <f t="shared" si="106"/>
        <v>1.0238879934534864</v>
      </c>
      <c r="BL104" s="24">
        <f t="shared" si="107"/>
        <v>0.60863400450950045</v>
      </c>
      <c r="BM104" s="24">
        <f t="shared" si="108"/>
        <v>0.52393234995369942</v>
      </c>
      <c r="BN104" s="24">
        <f t="shared" si="109"/>
        <v>0.54490497588591924</v>
      </c>
      <c r="BO104" s="24">
        <f t="shared" si="110"/>
        <v>0.47239667299992716</v>
      </c>
      <c r="BP104" s="24" t="e">
        <f t="shared" si="111"/>
        <v>#DIV/0!</v>
      </c>
      <c r="BQ104" s="24">
        <f t="shared" si="112"/>
        <v>0.49296826365414748</v>
      </c>
      <c r="BR104" s="21"/>
      <c r="BS104" s="35">
        <f t="shared" si="113"/>
        <v>45717</v>
      </c>
      <c r="BT104" s="24">
        <f t="shared" si="58"/>
        <v>8.7888122255563791E-3</v>
      </c>
      <c r="BU104" s="24">
        <f t="shared" si="49"/>
        <v>2.5157974662786894E-4</v>
      </c>
      <c r="BV104" s="24">
        <f t="shared" si="50"/>
        <v>4.1630043996227937E-3</v>
      </c>
      <c r="BW104" s="24">
        <f t="shared" si="65"/>
        <v>5.3181372669523254E-3</v>
      </c>
      <c r="BX104" s="24">
        <f t="shared" si="66"/>
        <v>1.1581614645898286E-3</v>
      </c>
      <c r="BY104" s="24">
        <f t="shared" si="67"/>
        <v>1.5384251222715242E-3</v>
      </c>
      <c r="BZ104" s="24">
        <f t="shared" si="114"/>
        <v>2.0562351522973735E-3</v>
      </c>
      <c r="CA104" s="24">
        <f t="shared" si="115"/>
        <v>7.172087170924722E-4</v>
      </c>
      <c r="CB104" s="24">
        <f t="shared" si="116"/>
        <v>1.224633225849108E-3</v>
      </c>
      <c r="CC104" s="24">
        <f t="shared" si="117"/>
        <v>4.0462714765577079E-3</v>
      </c>
      <c r="CD104" s="24">
        <f t="shared" si="118"/>
        <v>3.0919278263289757E-3</v>
      </c>
      <c r="CE104" s="24">
        <f t="shared" si="119"/>
        <v>7.1676530808682901E-4</v>
      </c>
      <c r="CF104" s="24">
        <f t="shared" si="120"/>
        <v>3.3071161931833189E-2</v>
      </c>
    </row>
    <row r="105" spans="1:84" x14ac:dyDescent="0.25">
      <c r="A105" s="31">
        <f>+[1]PAT!A106</f>
        <v>45748</v>
      </c>
      <c r="B105" s="17">
        <f>+[1]PAT!B106</f>
        <v>8659.3942999999999</v>
      </c>
      <c r="C105" s="17">
        <f>+[1]PAT!C106</f>
        <v>9258.2886999999992</v>
      </c>
      <c r="D105" s="17">
        <f>+[1]PAT!D106</f>
        <v>6415.7480999999998</v>
      </c>
      <c r="E105" s="17">
        <f>+[1]PAT!E106</f>
        <v>7199.1884</v>
      </c>
      <c r="F105" s="17">
        <f>+[1]PAT!F106</f>
        <v>9904.0305000000008</v>
      </c>
      <c r="G105" s="17">
        <f>+[1]PAT!G106</f>
        <v>7980.9813000000004</v>
      </c>
      <c r="H105" s="17">
        <f>+[1]PAT!H106</f>
        <v>9839.4717999999993</v>
      </c>
      <c r="I105" s="17">
        <f>+[1]PAT!I106</f>
        <v>9136.3456000000006</v>
      </c>
      <c r="J105" s="17">
        <f>+[1]PAT!J106</f>
        <v>6647.6872000000003</v>
      </c>
      <c r="K105" s="17">
        <f>+[1]PAT!K106</f>
        <v>7204.9049999999997</v>
      </c>
      <c r="L105" s="17">
        <f>+[1]PAT!L106</f>
        <v>6927.5937999999996</v>
      </c>
      <c r="M105" s="17">
        <f>+[1]PAT!M106</f>
        <v>10681.385</v>
      </c>
      <c r="N105" s="17">
        <f>+[1]PAT!N106</f>
        <v>8945.5115000000005</v>
      </c>
      <c r="O105" s="18">
        <f>+[1]PAT!R106</f>
        <v>7752.5061999999998</v>
      </c>
      <c r="P105" s="19">
        <f>+[1]PAT!S106</f>
        <v>8627.1679999999997</v>
      </c>
      <c r="Q105" s="20">
        <f>+[1]PAT!T106</f>
        <v>9328.3009999999995</v>
      </c>
      <c r="R105" s="18">
        <f t="shared" si="68"/>
        <v>8659.459373560001</v>
      </c>
      <c r="S105" s="19">
        <f t="shared" si="52"/>
        <v>8437.3427961080106</v>
      </c>
      <c r="T105" s="19">
        <f t="shared" si="53"/>
        <v>8000.6073688631213</v>
      </c>
      <c r="U105" s="19">
        <f t="shared" si="54"/>
        <v>7550.8599987780717</v>
      </c>
      <c r="V105" s="19"/>
      <c r="W105" s="20">
        <f t="shared" si="55"/>
        <v>8077.8783114222142</v>
      </c>
      <c r="X105" s="21"/>
      <c r="Y105" s="41">
        <f t="shared" si="69"/>
        <v>2.6696144787466736E-2</v>
      </c>
      <c r="Z105" s="24">
        <f t="shared" si="70"/>
        <v>3.0989752595453446E-2</v>
      </c>
      <c r="AA105" s="24">
        <f t="shared" si="71"/>
        <v>3.0708412531856411E-2</v>
      </c>
      <c r="AB105" s="24">
        <f t="shared" si="72"/>
        <v>3.060640545130866E-2</v>
      </c>
      <c r="AC105" s="24">
        <f t="shared" si="73"/>
        <v>2.8701279747606723E-2</v>
      </c>
      <c r="AD105" s="24">
        <f t="shared" si="74"/>
        <v>1.3050728624576458E-2</v>
      </c>
      <c r="AE105" s="24">
        <f t="shared" si="75"/>
        <v>2.4927288494614119E-2</v>
      </c>
      <c r="AF105" s="24">
        <f t="shared" si="76"/>
        <v>1.6308837186330472E-2</v>
      </c>
      <c r="AG105" s="24">
        <f t="shared" si="77"/>
        <v>3.2186335790455045E-2</v>
      </c>
      <c r="AH105" s="24">
        <f t="shared" si="78"/>
        <v>1.4102773443680494E-2</v>
      </c>
      <c r="AI105" s="24">
        <f t="shared" si="79"/>
        <v>2.8073254455051266E-2</v>
      </c>
      <c r="AJ105" s="24">
        <f t="shared" si="80"/>
        <v>4.721517227441252E-2</v>
      </c>
      <c r="AK105" s="24">
        <f t="shared" si="81"/>
        <v>2.132491251045554E-2</v>
      </c>
      <c r="AL105" s="24">
        <f t="shared" si="82"/>
        <v>4.8563469871404141E-2</v>
      </c>
      <c r="AM105" s="24">
        <f t="shared" si="83"/>
        <v>2.7202756921838933E-2</v>
      </c>
      <c r="AN105" s="24">
        <f t="shared" si="84"/>
        <v>1.4277330333801963E-2</v>
      </c>
      <c r="AO105" s="24">
        <f t="shared" si="85"/>
        <v>2.6696768206652788E-2</v>
      </c>
      <c r="AP105" s="24">
        <f t="shared" si="86"/>
        <v>2.8555957676623223E-2</v>
      </c>
      <c r="AQ105" s="24">
        <f t="shared" si="87"/>
        <v>2.6211211806199453E-2</v>
      </c>
      <c r="AR105" s="24">
        <f t="shared" si="88"/>
        <v>2.1349617780232366E-2</v>
      </c>
      <c r="AS105" s="24" t="e">
        <f t="shared" si="89"/>
        <v>#DIV/0!</v>
      </c>
      <c r="AT105" s="24">
        <f t="shared" si="90"/>
        <v>2.1066512854984731E-2</v>
      </c>
      <c r="AU105" s="21"/>
      <c r="AV105" s="24">
        <f t="shared" si="91"/>
        <v>0.52278720289548164</v>
      </c>
      <c r="AW105" s="24">
        <f t="shared" si="92"/>
        <v>0.46911397639525765</v>
      </c>
      <c r="AX105" s="24">
        <f t="shared" si="93"/>
        <v>0.44761890170825502</v>
      </c>
      <c r="AY105" s="24">
        <f t="shared" si="94"/>
        <v>0.43699940499521794</v>
      </c>
      <c r="AZ105" s="24">
        <f t="shared" si="95"/>
        <v>1.119771266597529</v>
      </c>
      <c r="BA105" s="24">
        <f t="shared" si="96"/>
        <v>0.31742440729463617</v>
      </c>
      <c r="BB105" s="24">
        <f t="shared" si="97"/>
        <v>0.49845748060078687</v>
      </c>
      <c r="BC105" s="24">
        <f t="shared" si="98"/>
        <v>0.35918896144664125</v>
      </c>
      <c r="BD105" s="24">
        <f t="shared" si="99"/>
        <v>0.6589339769607947</v>
      </c>
      <c r="BE105" s="24">
        <f t="shared" si="100"/>
        <v>0.4355501415485048</v>
      </c>
      <c r="BF105" s="24">
        <f t="shared" si="101"/>
        <v>1.3458293885386849</v>
      </c>
      <c r="BG105" s="24">
        <f t="shared" si="102"/>
        <v>0.91820501846553726</v>
      </c>
      <c r="BH105" s="24">
        <f t="shared" si="103"/>
        <v>0.37646721553357754</v>
      </c>
      <c r="BI105" s="24">
        <f t="shared" si="104"/>
        <v>0.41079716372582342</v>
      </c>
      <c r="BJ105" s="24">
        <f t="shared" si="105"/>
        <v>0.48564095789825101</v>
      </c>
      <c r="BK105" s="24">
        <f t="shared" si="106"/>
        <v>0.72817899829321875</v>
      </c>
      <c r="BL105" s="24">
        <f t="shared" si="107"/>
        <v>0.52283315694903254</v>
      </c>
      <c r="BM105" s="24">
        <f t="shared" si="108"/>
        <v>0.47198035721657283</v>
      </c>
      <c r="BN105" s="24">
        <f t="shared" si="109"/>
        <v>0.47653875727199724</v>
      </c>
      <c r="BO105" s="24">
        <f t="shared" si="110"/>
        <v>0.40003594830343414</v>
      </c>
      <c r="BP105" s="24" t="e">
        <f t="shared" si="111"/>
        <v>#DIV/0!</v>
      </c>
      <c r="BQ105" s="24">
        <f t="shared" si="112"/>
        <v>0.42843595876067209</v>
      </c>
      <c r="BR105" s="21"/>
      <c r="BS105" s="35">
        <f t="shared" si="113"/>
        <v>45748</v>
      </c>
      <c r="BT105" s="24">
        <f t="shared" si="58"/>
        <v>9.0505443956917613E-3</v>
      </c>
      <c r="BU105" s="24">
        <f t="shared" si="49"/>
        <v>7.9321571488991972E-4</v>
      </c>
      <c r="BV105" s="24">
        <f t="shared" si="50"/>
        <v>3.2497164579094865E-3</v>
      </c>
      <c r="BW105" s="24">
        <f t="shared" si="65"/>
        <v>3.2959176132771684E-3</v>
      </c>
      <c r="BX105" s="24">
        <f t="shared" si="66"/>
        <v>7.9846443176195239E-4</v>
      </c>
      <c r="BY105" s="24">
        <f t="shared" si="67"/>
        <v>1.4044729652233443E-3</v>
      </c>
      <c r="BZ105" s="24">
        <f t="shared" si="114"/>
        <v>2.3327959147629931E-3</v>
      </c>
      <c r="CA105" s="24">
        <f t="shared" si="115"/>
        <v>7.8402354865044735E-4</v>
      </c>
      <c r="CB105" s="24">
        <f t="shared" si="116"/>
        <v>9.2305217968373008E-4</v>
      </c>
      <c r="CC105" s="24">
        <f t="shared" si="117"/>
        <v>4.687613732928974E-4</v>
      </c>
      <c r="CD105" s="24">
        <f t="shared" si="118"/>
        <v>2.9006234259979203E-3</v>
      </c>
      <c r="CE105" s="24">
        <f t="shared" si="119"/>
        <v>6.9536459558005399E-4</v>
      </c>
      <c r="CF105" s="24">
        <f t="shared" si="120"/>
        <v>2.6696952616721673E-2</v>
      </c>
    </row>
    <row r="106" spans="1:84" x14ac:dyDescent="0.25">
      <c r="A106" s="31">
        <f>+[1]PAT!A107</f>
        <v>45778</v>
      </c>
      <c r="B106" s="17">
        <f>+[1]PAT!B107</f>
        <v>8789.6656000000003</v>
      </c>
      <c r="C106" s="17">
        <f>+[1]PAT!C107</f>
        <v>9332.8109999999997</v>
      </c>
      <c r="D106" s="17">
        <f>+[1]PAT!D107</f>
        <v>6473.8706000000002</v>
      </c>
      <c r="E106" s="17">
        <f>+[1]PAT!E107</f>
        <v>7329.2341999999999</v>
      </c>
      <c r="F106" s="17">
        <f>+[1]PAT!F107</f>
        <v>10255.0515</v>
      </c>
      <c r="G106" s="17">
        <f>+[1]PAT!G107</f>
        <v>7995.9504999999999</v>
      </c>
      <c r="H106" s="17">
        <f>+[1]PAT!H107</f>
        <v>10082.7793</v>
      </c>
      <c r="I106" s="17">
        <f>+[1]PAT!I107</f>
        <v>9149.5743999999995</v>
      </c>
      <c r="J106" s="17">
        <f>+[1]PAT!J107</f>
        <v>6838.2523000000001</v>
      </c>
      <c r="K106" s="17">
        <f>+[1]PAT!K107</f>
        <v>7332.1725999999999</v>
      </c>
      <c r="L106" s="17">
        <f>+[1]PAT!L107</f>
        <v>7251.7416999999996</v>
      </c>
      <c r="M106" s="17">
        <f>+[1]PAT!M107</f>
        <v>10898.3951</v>
      </c>
      <c r="N106" s="17">
        <f>+[1]PAT!N107</f>
        <v>9176.6882999999998</v>
      </c>
      <c r="O106" s="18">
        <f>+[1]PAT!R107</f>
        <v>7858.8563000000004</v>
      </c>
      <c r="P106" s="19">
        <f>+[1]PAT!S107</f>
        <v>8765.3855000000003</v>
      </c>
      <c r="Q106" s="20">
        <f>+[1]PAT!T107</f>
        <v>9446.5048000000006</v>
      </c>
      <c r="R106" s="18">
        <f t="shared" si="68"/>
        <v>8789.7446958399996</v>
      </c>
      <c r="S106" s="19">
        <f t="shared" si="52"/>
        <v>8540.3747250113156</v>
      </c>
      <c r="T106" s="19">
        <f t="shared" si="53"/>
        <v>8130.2004437499991</v>
      </c>
      <c r="U106" s="19">
        <f t="shared" si="54"/>
        <v>7665.7873376155876</v>
      </c>
      <c r="V106" s="19"/>
      <c r="W106" s="20">
        <f t="shared" si="55"/>
        <v>8191.8644827739672</v>
      </c>
      <c r="X106" s="21"/>
      <c r="Y106" s="41">
        <f t="shared" si="69"/>
        <v>1.5043927495021148E-2</v>
      </c>
      <c r="Z106" s="24">
        <f t="shared" si="70"/>
        <v>8.0492521258275218E-3</v>
      </c>
      <c r="AA106" s="24">
        <f t="shared" si="71"/>
        <v>9.0593488232495467E-3</v>
      </c>
      <c r="AB106" s="24">
        <f t="shared" si="72"/>
        <v>1.8063952875576827E-2</v>
      </c>
      <c r="AC106" s="24">
        <f t="shared" si="73"/>
        <v>3.5442237380024055E-2</v>
      </c>
      <c r="AD106" s="24">
        <f t="shared" si="74"/>
        <v>1.8756089555052036E-3</v>
      </c>
      <c r="AE106" s="24">
        <f t="shared" si="75"/>
        <v>2.4727699305973072E-2</v>
      </c>
      <c r="AF106" s="24">
        <f t="shared" si="76"/>
        <v>1.4479312166124636E-3</v>
      </c>
      <c r="AG106" s="24">
        <f t="shared" si="77"/>
        <v>2.8666375878816819E-2</v>
      </c>
      <c r="AH106" s="24">
        <f t="shared" si="78"/>
        <v>1.7664021940608565E-2</v>
      </c>
      <c r="AI106" s="24">
        <f t="shared" si="79"/>
        <v>4.6790835224779004E-2</v>
      </c>
      <c r="AJ106" s="24">
        <f t="shared" si="80"/>
        <v>2.0316663054463335E-2</v>
      </c>
      <c r="AK106" s="24">
        <f t="shared" si="81"/>
        <v>2.5842770421791839E-2</v>
      </c>
      <c r="AL106" s="24">
        <f t="shared" si="82"/>
        <v>1.3718157361809036E-2</v>
      </c>
      <c r="AM106" s="24">
        <f t="shared" si="83"/>
        <v>1.6021190267768048E-2</v>
      </c>
      <c r="AN106" s="24">
        <f t="shared" si="84"/>
        <v>1.2671525071929146E-2</v>
      </c>
      <c r="AO106" s="24">
        <f t="shared" si="85"/>
        <v>1.5045433745875636E-2</v>
      </c>
      <c r="AP106" s="24">
        <f t="shared" si="86"/>
        <v>1.2211419091663789E-2</v>
      </c>
      <c r="AQ106" s="24">
        <f t="shared" si="87"/>
        <v>1.6197904597997193E-2</v>
      </c>
      <c r="AR106" s="24">
        <f t="shared" si="88"/>
        <v>1.5220430369006221E-2</v>
      </c>
      <c r="AS106" s="24" t="e">
        <f t="shared" si="89"/>
        <v>#DIV/0!</v>
      </c>
      <c r="AT106" s="24">
        <f t="shared" si="90"/>
        <v>1.4110904739747632E-2</v>
      </c>
      <c r="AU106" s="21"/>
      <c r="AV106" s="24">
        <f t="shared" si="91"/>
        <v>0.47884715524767607</v>
      </c>
      <c r="AW106" s="24">
        <f t="shared" si="92"/>
        <v>0.42308972866894656</v>
      </c>
      <c r="AX106" s="24">
        <f t="shared" si="93"/>
        <v>0.36633602390549114</v>
      </c>
      <c r="AY106" s="24">
        <f t="shared" si="94"/>
        <v>0.3925359229633234</v>
      </c>
      <c r="AZ106" s="24">
        <f t="shared" si="95"/>
        <v>1.1489517411566155</v>
      </c>
      <c r="BA106" s="24">
        <f t="shared" si="96"/>
        <v>0.28646872205289875</v>
      </c>
      <c r="BB106" s="24">
        <f t="shared" si="97"/>
        <v>0.49762557355836701</v>
      </c>
      <c r="BC106" s="24">
        <f t="shared" si="98"/>
        <v>0.29772714997578587</v>
      </c>
      <c r="BD106" s="24">
        <f t="shared" si="99"/>
        <v>0.54633521560325371</v>
      </c>
      <c r="BE106" s="24">
        <f t="shared" si="100"/>
        <v>0.37015580876139809</v>
      </c>
      <c r="BF106" s="24">
        <f t="shared" si="101"/>
        <v>1.251101812654722</v>
      </c>
      <c r="BG106" s="24">
        <f t="shared" si="102"/>
        <v>0.83095349368642979</v>
      </c>
      <c r="BH106" s="24">
        <f t="shared" si="103"/>
        <v>0.36694570416577177</v>
      </c>
      <c r="BI106" s="24">
        <f t="shared" si="104"/>
        <v>0.35431427207266752</v>
      </c>
      <c r="BJ106" s="24">
        <f t="shared" si="105"/>
        <v>0.45305903216665966</v>
      </c>
      <c r="BK106" s="24">
        <f t="shared" si="106"/>
        <v>0.64841339789384667</v>
      </c>
      <c r="BL106" s="24">
        <f t="shared" si="107"/>
        <v>0.47889287771067313</v>
      </c>
      <c r="BM106" s="24">
        <f t="shared" si="108"/>
        <v>0.42405467540192654</v>
      </c>
      <c r="BN106" s="24">
        <f t="shared" si="109"/>
        <v>0.42967801346564571</v>
      </c>
      <c r="BO106" s="24">
        <f t="shared" si="110"/>
        <v>0.3586567050445304</v>
      </c>
      <c r="BP106" s="24" t="e">
        <f t="shared" si="111"/>
        <v>#DIV/0!</v>
      </c>
      <c r="BQ106" s="24">
        <f t="shared" si="112"/>
        <v>0.38219178684793342</v>
      </c>
      <c r="BR106" s="21"/>
      <c r="BS106" s="35">
        <f t="shared" si="113"/>
        <v>45778</v>
      </c>
      <c r="BT106" s="24">
        <f t="shared" si="58"/>
        <v>2.3606116296148046E-3</v>
      </c>
      <c r="BU106" s="24">
        <f t="shared" si="49"/>
        <v>2.349226088480593E-4</v>
      </c>
      <c r="BV106" s="24">
        <f t="shared" si="50"/>
        <v>1.9252930381054463E-3</v>
      </c>
      <c r="BW106" s="24">
        <f t="shared" si="65"/>
        <v>4.0779656609469649E-3</v>
      </c>
      <c r="BX106" s="24">
        <f t="shared" si="66"/>
        <v>1.1322761916499983E-4</v>
      </c>
      <c r="BY106" s="24">
        <f t="shared" si="67"/>
        <v>1.3908272140927963E-3</v>
      </c>
      <c r="BZ106" s="24">
        <f t="shared" si="114"/>
        <v>2.0501491195519994E-4</v>
      </c>
      <c r="CA106" s="24">
        <f t="shared" si="115"/>
        <v>7.020152310191018E-4</v>
      </c>
      <c r="CB106" s="24">
        <f t="shared" si="116"/>
        <v>1.141961224701364E-3</v>
      </c>
      <c r="CC106" s="24">
        <f t="shared" si="117"/>
        <v>7.8235161436175714E-4</v>
      </c>
      <c r="CD106" s="24">
        <f t="shared" si="118"/>
        <v>1.2730813147058075E-3</v>
      </c>
      <c r="CE106" s="24">
        <f t="shared" si="119"/>
        <v>8.382747416871844E-4</v>
      </c>
      <c r="CF106" s="24">
        <f t="shared" si="120"/>
        <v>1.5045546809203484E-2</v>
      </c>
    </row>
    <row r="107" spans="1:84" x14ac:dyDescent="0.25">
      <c r="A107" s="31">
        <f>+[1]PAT!A108</f>
        <v>45809</v>
      </c>
      <c r="B107" s="17">
        <f>+[1]PAT!B108</f>
        <v>8949.9231999999993</v>
      </c>
      <c r="C107" s="17">
        <f>+[1]PAT!C108</f>
        <v>9417.3201000000008</v>
      </c>
      <c r="D107" s="17">
        <f>+[1]PAT!D108</f>
        <v>6655.7034999999996</v>
      </c>
      <c r="E107" s="17">
        <f>+[1]PAT!E108</f>
        <v>7440.0028000000002</v>
      </c>
      <c r="F107" s="17">
        <f>+[1]PAT!F108</f>
        <v>10654.732</v>
      </c>
      <c r="G107" s="17">
        <f>+[1]PAT!G108</f>
        <v>8240.9159</v>
      </c>
      <c r="H107" s="17">
        <f>+[1]PAT!H108</f>
        <v>10263.536400000001</v>
      </c>
      <c r="I107" s="17">
        <f>+[1]PAT!I108</f>
        <v>9299.1003999999994</v>
      </c>
      <c r="J107" s="17">
        <f>+[1]PAT!J108</f>
        <v>6982.6194999999998</v>
      </c>
      <c r="K107" s="17">
        <f>+[1]PAT!K108</f>
        <v>7442.5281000000004</v>
      </c>
      <c r="L107" s="17">
        <f>+[1]PAT!L108</f>
        <v>7355.9598999999998</v>
      </c>
      <c r="M107" s="17">
        <f>+[1]PAT!M108</f>
        <v>11210.2418</v>
      </c>
      <c r="N107" s="17">
        <f>+[1]PAT!N108</f>
        <v>9178.6162999999997</v>
      </c>
      <c r="O107" s="18">
        <f>+[1]PAT!R108</f>
        <v>7813.4076999999997</v>
      </c>
      <c r="P107" s="19">
        <f>+[1]PAT!S108</f>
        <v>8942.0931999999993</v>
      </c>
      <c r="Q107" s="20">
        <f>+[1]PAT!T108</f>
        <v>9678.2332000000006</v>
      </c>
      <c r="R107" s="18">
        <f t="shared" si="68"/>
        <v>8950.0176336099994</v>
      </c>
      <c r="S107" s="19">
        <f t="shared" si="52"/>
        <v>8667.4945617287685</v>
      </c>
      <c r="T107" s="19">
        <f t="shared" si="53"/>
        <v>8284.959329864254</v>
      </c>
      <c r="U107" s="19">
        <f t="shared" si="54"/>
        <v>7794.1919933949812</v>
      </c>
      <c r="V107" s="19"/>
      <c r="W107" s="20">
        <f t="shared" si="55"/>
        <v>8330.3370759132213</v>
      </c>
      <c r="X107" s="21"/>
      <c r="Y107" s="41">
        <f t="shared" si="69"/>
        <v>1.8232502497023129E-2</v>
      </c>
      <c r="Z107" s="24">
        <f t="shared" si="70"/>
        <v>9.0550531881552487E-3</v>
      </c>
      <c r="AA107" s="24">
        <f t="shared" si="71"/>
        <v>2.8087200260073164E-2</v>
      </c>
      <c r="AB107" s="24">
        <f t="shared" si="72"/>
        <v>1.511325698938637E-2</v>
      </c>
      <c r="AC107" s="24">
        <f t="shared" si="73"/>
        <v>3.8974011978389456E-2</v>
      </c>
      <c r="AD107" s="24">
        <f t="shared" si="74"/>
        <v>3.0636182652706623E-2</v>
      </c>
      <c r="AE107" s="24">
        <f t="shared" si="75"/>
        <v>1.7927308991083413E-2</v>
      </c>
      <c r="AF107" s="24">
        <f t="shared" si="76"/>
        <v>1.6342399489095438E-2</v>
      </c>
      <c r="AG107" s="24">
        <f t="shared" si="77"/>
        <v>2.1111710078319135E-2</v>
      </c>
      <c r="AH107" s="24">
        <f t="shared" si="78"/>
        <v>1.5050859550142182E-2</v>
      </c>
      <c r="AI107" s="24">
        <f t="shared" si="79"/>
        <v>1.4371471614881282E-2</v>
      </c>
      <c r="AJ107" s="24">
        <f t="shared" si="80"/>
        <v>2.8614002074488942E-2</v>
      </c>
      <c r="AK107" s="24">
        <f t="shared" si="81"/>
        <v>2.1009757953738273E-4</v>
      </c>
      <c r="AL107" s="24">
        <f t="shared" si="82"/>
        <v>-5.7831061244879578E-3</v>
      </c>
      <c r="AM107" s="24">
        <f t="shared" si="83"/>
        <v>2.0159718018106343E-2</v>
      </c>
      <c r="AN107" s="24">
        <f t="shared" si="84"/>
        <v>2.4530596755743872E-2</v>
      </c>
      <c r="AO107" s="24">
        <f t="shared" si="85"/>
        <v>1.8234083391051481E-2</v>
      </c>
      <c r="AP107" s="24">
        <f t="shared" si="86"/>
        <v>1.4884573664568856E-2</v>
      </c>
      <c r="AQ107" s="24">
        <f t="shared" si="87"/>
        <v>1.9035064041160732E-2</v>
      </c>
      <c r="AR107" s="24">
        <f t="shared" si="88"/>
        <v>1.6750354546012369E-2</v>
      </c>
      <c r="AS107" s="24" t="e">
        <f t="shared" si="89"/>
        <v>#DIV/0!</v>
      </c>
      <c r="AT107" s="24">
        <f t="shared" si="90"/>
        <v>1.6903672348393517E-2</v>
      </c>
      <c r="AU107" s="21"/>
      <c r="AV107" s="24">
        <f t="shared" si="91"/>
        <v>0.43474168144062486</v>
      </c>
      <c r="AW107" s="24">
        <f t="shared" si="92"/>
        <v>0.37444246812520565</v>
      </c>
      <c r="AX107" s="24">
        <f t="shared" si="93"/>
        <v>0.36901904757281589</v>
      </c>
      <c r="AY107" s="24">
        <f t="shared" si="94"/>
        <v>0.37128505839147063</v>
      </c>
      <c r="AZ107" s="24">
        <f t="shared" si="95"/>
        <v>0.94186516366106798</v>
      </c>
      <c r="BA107" s="24">
        <f t="shared" si="96"/>
        <v>0.29560899935641793</v>
      </c>
      <c r="BB107" s="24">
        <f t="shared" si="97"/>
        <v>0.44699130710031842</v>
      </c>
      <c r="BC107" s="24">
        <f t="shared" si="98"/>
        <v>0.26721147313984916</v>
      </c>
      <c r="BD107" s="24">
        <f t="shared" si="99"/>
        <v>0.5129322017985829</v>
      </c>
      <c r="BE107" s="24">
        <f t="shared" si="100"/>
        <v>0.3619424591411029</v>
      </c>
      <c r="BF107" s="24">
        <f t="shared" si="101"/>
        <v>1.1234781873203183</v>
      </c>
      <c r="BG107" s="24">
        <f t="shared" si="102"/>
        <v>0.74950011570485353</v>
      </c>
      <c r="BH107" s="24">
        <f t="shared" si="103"/>
        <v>0.3189706764567628</v>
      </c>
      <c r="BI107" s="24">
        <f t="shared" si="104"/>
        <v>0.26062992131065865</v>
      </c>
      <c r="BJ107" s="24">
        <f t="shared" si="105"/>
        <v>0.43375030682530014</v>
      </c>
      <c r="BK107" s="24">
        <f t="shared" si="106"/>
        <v>0.54442185120110942</v>
      </c>
      <c r="BL107" s="24">
        <f t="shared" si="107"/>
        <v>0.4347817156355327</v>
      </c>
      <c r="BM107" s="24">
        <f t="shared" si="108"/>
        <v>0.39107372215806047</v>
      </c>
      <c r="BN107" s="24">
        <f t="shared" si="109"/>
        <v>0.40789899325633061</v>
      </c>
      <c r="BO107" s="24">
        <f t="shared" si="110"/>
        <v>0.34455079746847117</v>
      </c>
      <c r="BP107" s="24" t="e">
        <f t="shared" si="111"/>
        <v>#DIV/0!</v>
      </c>
      <c r="BQ107" s="24">
        <f t="shared" si="112"/>
        <v>0.35693108056142875</v>
      </c>
      <c r="BR107" s="21"/>
      <c r="BS107" s="35">
        <f t="shared" si="113"/>
        <v>45809</v>
      </c>
      <c r="BT107" s="24">
        <f t="shared" si="58"/>
        <v>2.6372841908798338E-3</v>
      </c>
      <c r="BU107" s="24">
        <f t="shared" si="49"/>
        <v>7.240493312965149E-4</v>
      </c>
      <c r="BV107" s="24">
        <f t="shared" si="50"/>
        <v>1.6155943998597674E-3</v>
      </c>
      <c r="BW107" s="24">
        <f t="shared" si="65"/>
        <v>4.5744468708798242E-3</v>
      </c>
      <c r="BX107" s="24">
        <f t="shared" si="66"/>
        <v>1.8254657719856834E-3</v>
      </c>
      <c r="BY107" s="24">
        <f t="shared" si="67"/>
        <v>1.0179541358205978E-3</v>
      </c>
      <c r="BZ107" s="24">
        <f t="shared" si="114"/>
        <v>2.2829525164188248E-3</v>
      </c>
      <c r="CA107" s="24">
        <f t="shared" si="115"/>
        <v>5.2394640360379466E-4</v>
      </c>
      <c r="CB107" s="24">
        <f t="shared" si="116"/>
        <v>9.7553453569383176E-4</v>
      </c>
      <c r="CC107" s="24">
        <f t="shared" si="117"/>
        <v>2.4780924316392708E-4</v>
      </c>
      <c r="CD107" s="24">
        <f t="shared" si="118"/>
        <v>1.8023225320426299E-3</v>
      </c>
      <c r="CE107" s="24">
        <f t="shared" si="119"/>
        <v>6.8875430255271986E-6</v>
      </c>
      <c r="CF107" s="24">
        <f t="shared" si="120"/>
        <v>1.823424747467076E-2</v>
      </c>
    </row>
    <row r="108" spans="1:84" x14ac:dyDescent="0.25">
      <c r="A108" s="31">
        <f>+[1]PAT!A109</f>
        <v>45839</v>
      </c>
      <c r="B108" s="17">
        <f>+[1]PAT!B109</f>
        <v>9141.6229999999996</v>
      </c>
      <c r="C108" s="17">
        <f>+[1]PAT!C109</f>
        <v>9541.5437000000002</v>
      </c>
      <c r="D108" s="17">
        <f>+[1]PAT!D109</f>
        <v>6679.8806999999997</v>
      </c>
      <c r="E108" s="17">
        <f>+[1]PAT!E109</f>
        <v>7523.9031000000004</v>
      </c>
      <c r="F108" s="17">
        <f>+[1]PAT!F109</f>
        <v>10904.6281</v>
      </c>
      <c r="G108" s="17">
        <f>+[1]PAT!G109</f>
        <v>8341.9781999999996</v>
      </c>
      <c r="H108" s="17">
        <f>+[1]PAT!H109</f>
        <v>10469.873900000001</v>
      </c>
      <c r="I108" s="17">
        <f>+[1]PAT!I109</f>
        <v>9730.5308000000005</v>
      </c>
      <c r="J108" s="17">
        <f>+[1]PAT!J109</f>
        <v>7142.1084000000001</v>
      </c>
      <c r="K108" s="17">
        <f>+[1]PAT!K109</f>
        <v>7656.82</v>
      </c>
      <c r="L108" s="17">
        <f>+[1]PAT!L109</f>
        <v>7510.7335000000003</v>
      </c>
      <c r="M108" s="17">
        <f>+[1]PAT!M109</f>
        <v>11500.853300000001</v>
      </c>
      <c r="N108" s="17">
        <f>+[1]PAT!N109</f>
        <v>9383.0164000000004</v>
      </c>
      <c r="O108" s="18">
        <f>+[1]PAT!R109</f>
        <v>7959.1296000000002</v>
      </c>
      <c r="P108" s="19">
        <f>+[1]PAT!S109</f>
        <v>9132.6761000000006</v>
      </c>
      <c r="Q108" s="20">
        <f>+[1]PAT!T109</f>
        <v>9902.0997000000007</v>
      </c>
      <c r="R108" s="18">
        <f t="shared" si="68"/>
        <v>9141.7193539100026</v>
      </c>
      <c r="S108" s="19">
        <f t="shared" si="52"/>
        <v>8803.4548009202008</v>
      </c>
      <c r="T108" s="19">
        <f t="shared" si="53"/>
        <v>8441.088591968326</v>
      </c>
      <c r="U108" s="19">
        <f t="shared" si="54"/>
        <v>7927.7595062087184</v>
      </c>
      <c r="V108" s="19"/>
      <c r="W108" s="20">
        <f t="shared" si="55"/>
        <v>8547.0594437233449</v>
      </c>
      <c r="X108" s="21"/>
      <c r="Y108" s="41">
        <f t="shared" si="69"/>
        <v>2.1419155864935258E-2</v>
      </c>
      <c r="Z108" s="24">
        <f t="shared" si="70"/>
        <v>1.3190971388983508E-2</v>
      </c>
      <c r="AA108" s="24">
        <f t="shared" si="71"/>
        <v>3.6325536436532246E-3</v>
      </c>
      <c r="AB108" s="24">
        <f t="shared" si="72"/>
        <v>1.1276917799009523E-2</v>
      </c>
      <c r="AC108" s="24">
        <f t="shared" si="73"/>
        <v>2.3454001470895713E-2</v>
      </c>
      <c r="AD108" s="24">
        <f t="shared" si="74"/>
        <v>1.2263479111587428E-2</v>
      </c>
      <c r="AE108" s="24">
        <f t="shared" si="75"/>
        <v>2.0103938053944059E-2</v>
      </c>
      <c r="AF108" s="24">
        <f t="shared" si="76"/>
        <v>4.6394853420445026E-2</v>
      </c>
      <c r="AG108" s="24">
        <f t="shared" si="77"/>
        <v>2.2840840747516022E-2</v>
      </c>
      <c r="AH108" s="24">
        <f t="shared" si="78"/>
        <v>2.8792890953276862E-2</v>
      </c>
      <c r="AI108" s="24">
        <f t="shared" si="79"/>
        <v>2.1040571469129521E-2</v>
      </c>
      <c r="AJ108" s="24">
        <f t="shared" si="80"/>
        <v>2.5923749477018587E-2</v>
      </c>
      <c r="AK108" s="24">
        <f t="shared" si="81"/>
        <v>2.2269162727719838E-2</v>
      </c>
      <c r="AL108" s="24">
        <f t="shared" si="82"/>
        <v>1.8650236311104074E-2</v>
      </c>
      <c r="AM108" s="24">
        <f t="shared" si="83"/>
        <v>2.1313007562927311E-2</v>
      </c>
      <c r="AN108" s="24">
        <f t="shared" si="84"/>
        <v>2.3130926417437525E-2</v>
      </c>
      <c r="AO108" s="24">
        <f t="shared" si="85"/>
        <v>2.1419144424934533E-2</v>
      </c>
      <c r="AP108" s="24">
        <f t="shared" si="86"/>
        <v>1.5686221459170424E-2</v>
      </c>
      <c r="AQ108" s="24">
        <f t="shared" si="87"/>
        <v>1.8844903865886664E-2</v>
      </c>
      <c r="AR108" s="24">
        <f t="shared" si="88"/>
        <v>1.7136800444090383E-2</v>
      </c>
      <c r="AS108" s="24" t="e">
        <f t="shared" si="89"/>
        <v>#DIV/0!</v>
      </c>
      <c r="AT108" s="24">
        <f t="shared" si="90"/>
        <v>2.6016038226924332E-2</v>
      </c>
      <c r="AU108" s="21"/>
      <c r="AV108" s="24">
        <f t="shared" si="91"/>
        <v>0.4069305746548042</v>
      </c>
      <c r="AW108" s="24">
        <f t="shared" si="92"/>
        <v>0.34334869594968032</v>
      </c>
      <c r="AX108" s="24">
        <f t="shared" si="93"/>
        <v>0.30183098782594797</v>
      </c>
      <c r="AY108" s="24">
        <f t="shared" si="94"/>
        <v>0.34345492524793042</v>
      </c>
      <c r="AZ108" s="24">
        <f t="shared" si="95"/>
        <v>0.85563041633258208</v>
      </c>
      <c r="BA108" s="24">
        <f t="shared" si="96"/>
        <v>0.26641067655912787</v>
      </c>
      <c r="BB108" s="24">
        <f t="shared" si="97"/>
        <v>0.40110879759583429</v>
      </c>
      <c r="BC108" s="24">
        <f t="shared" si="98"/>
        <v>0.29756472787911514</v>
      </c>
      <c r="BD108" s="24">
        <f t="shared" si="99"/>
        <v>0.45898442742635015</v>
      </c>
      <c r="BE108" s="24">
        <f t="shared" si="100"/>
        <v>0.32703443086241979</v>
      </c>
      <c r="BF108" s="24">
        <f t="shared" si="101"/>
        <v>1.0771855153718564</v>
      </c>
      <c r="BG108" s="24">
        <f t="shared" si="102"/>
        <v>0.68676260485403406</v>
      </c>
      <c r="BH108" s="24">
        <f t="shared" si="103"/>
        <v>0.30198925377163754</v>
      </c>
      <c r="BI108" s="24">
        <f t="shared" si="104"/>
        <v>0.227280431556522</v>
      </c>
      <c r="BJ108" s="24">
        <f t="shared" si="105"/>
        <v>0.41209573943560929</v>
      </c>
      <c r="BK108" s="24">
        <f t="shared" si="106"/>
        <v>0.4987523262249971</v>
      </c>
      <c r="BL108" s="24">
        <f t="shared" si="107"/>
        <v>0.40696607667818352</v>
      </c>
      <c r="BM108" s="24">
        <f t="shared" si="108"/>
        <v>0.35770315813750764</v>
      </c>
      <c r="BN108" s="24">
        <f t="shared" si="109"/>
        <v>0.37521179949316519</v>
      </c>
      <c r="BO108" s="24">
        <f t="shared" si="110"/>
        <v>0.31605086476965893</v>
      </c>
      <c r="BP108" s="24" t="e">
        <f t="shared" si="111"/>
        <v>#DIV/0!</v>
      </c>
      <c r="BQ108" s="24">
        <f t="shared" si="112"/>
        <v>0.3430605180790478</v>
      </c>
      <c r="BR108" s="21"/>
      <c r="BS108" s="35">
        <f t="shared" si="113"/>
        <v>45839</v>
      </c>
      <c r="BT108" s="24">
        <f t="shared" si="58"/>
        <v>3.8072431146671543E-3</v>
      </c>
      <c r="BU108" s="24">
        <f t="shared" si="49"/>
        <v>9.4548520818592399E-5</v>
      </c>
      <c r="BV108" s="24">
        <f t="shared" si="50"/>
        <v>1.2018000847202836E-3</v>
      </c>
      <c r="BW108" s="24">
        <f t="shared" si="65"/>
        <v>2.8089121099944183E-3</v>
      </c>
      <c r="BX108" s="24">
        <f t="shared" si="66"/>
        <v>7.3962429644088728E-4</v>
      </c>
      <c r="BY108" s="24">
        <f t="shared" si="67"/>
        <v>1.1412060217455256E-3</v>
      </c>
      <c r="BZ108" s="24">
        <f t="shared" si="114"/>
        <v>6.4691012856959666E-3</v>
      </c>
      <c r="CA108" s="24">
        <f t="shared" si="115"/>
        <v>5.6846252155549318E-4</v>
      </c>
      <c r="CB108" s="24">
        <f t="shared" si="116"/>
        <v>1.8604048613512065E-3</v>
      </c>
      <c r="CC108" s="24">
        <f t="shared" si="117"/>
        <v>3.6142972042486454E-4</v>
      </c>
      <c r="CD108" s="24">
        <f t="shared" si="118"/>
        <v>1.6495185344160325E-3</v>
      </c>
      <c r="CE108" s="24">
        <f t="shared" si="119"/>
        <v>7.1711935360518225E-4</v>
      </c>
      <c r="CF108" s="24">
        <f t="shared" si="120"/>
        <v>2.1419370425435603E-2</v>
      </c>
    </row>
    <row r="109" spans="1:84" x14ac:dyDescent="0.25">
      <c r="A109" s="31">
        <f>+[1]PAT!A110</f>
        <v>45870</v>
      </c>
      <c r="B109" s="17">
        <f>+[1]PAT!B110</f>
        <v>9320.3353000000006</v>
      </c>
      <c r="C109" s="17">
        <f>+[1]PAT!C110</f>
        <v>9652.7919000000002</v>
      </c>
      <c r="D109" s="17">
        <f>+[1]PAT!D110</f>
        <v>6963.0078000000003</v>
      </c>
      <c r="E109" s="17">
        <f>+[1]PAT!E110</f>
        <v>7545.5203000000001</v>
      </c>
      <c r="F109" s="17">
        <f>+[1]PAT!F110</f>
        <v>11213.5416</v>
      </c>
      <c r="G109" s="17">
        <f>+[1]PAT!G110</f>
        <v>8389.7900000000009</v>
      </c>
      <c r="H109" s="17">
        <f>+[1]PAT!H110</f>
        <v>10709.829900000001</v>
      </c>
      <c r="I109" s="17">
        <f>+[1]PAT!I110</f>
        <v>10104.021199999999</v>
      </c>
      <c r="J109" s="17">
        <f>+[1]PAT!J110</f>
        <v>7299.4319999999998</v>
      </c>
      <c r="K109" s="17">
        <f>+[1]PAT!K110</f>
        <v>7745.4115000000002</v>
      </c>
      <c r="L109" s="17">
        <f>+[1]PAT!L110</f>
        <v>8082.2038000000002</v>
      </c>
      <c r="M109" s="17">
        <f>+[1]PAT!M110</f>
        <v>11705.953</v>
      </c>
      <c r="N109" s="17">
        <f>+[1]PAT!N110</f>
        <v>9543.7160000000003</v>
      </c>
      <c r="O109" s="18">
        <f>+[1]PAT!R110</f>
        <v>8024.0177999999996</v>
      </c>
      <c r="P109" s="19">
        <f>+[1]PAT!S110</f>
        <v>9295.1180999999997</v>
      </c>
      <c r="Q109" s="20">
        <f>+[1]PAT!T110</f>
        <v>10206.0615</v>
      </c>
      <c r="R109" s="18">
        <f t="shared" ref="R109" si="121">+SUMPRODUCT($C$3:$N$3,C109:N109)</f>
        <v>9320.4350572500007</v>
      </c>
      <c r="S109" s="19">
        <f t="shared" si="52"/>
        <v>8907.0547699200488</v>
      </c>
      <c r="T109" s="19">
        <f t="shared" si="53"/>
        <v>8520.9856216346143</v>
      </c>
      <c r="U109" s="19">
        <f t="shared" si="54"/>
        <v>7986.6515964663131</v>
      </c>
      <c r="V109" s="19"/>
      <c r="W109" s="20">
        <f t="shared" si="55"/>
        <v>8726.5423117374376</v>
      </c>
      <c r="X109" s="21"/>
      <c r="Y109" s="41">
        <f t="shared" ref="Y109" si="122">+B109/B108-1</f>
        <v>1.954929666209182E-2</v>
      </c>
      <c r="Z109" s="24">
        <f t="shared" ref="Z109" si="123">+C109/C108-1</f>
        <v>1.165935025796716E-2</v>
      </c>
      <c r="AA109" s="24">
        <f t="shared" ref="AA109" si="124">+D109/D108-1</f>
        <v>4.2385053373782622E-2</v>
      </c>
      <c r="AB109" s="24">
        <f t="shared" ref="AB109" si="125">+E109/E108-1</f>
        <v>2.8731364177190244E-3</v>
      </c>
      <c r="AC109" s="24">
        <f t="shared" ref="AC109" si="126">+F109/F108-1</f>
        <v>2.8328659828389835E-2</v>
      </c>
      <c r="AD109" s="24">
        <f t="shared" ref="AD109" si="127">+G109/G108-1</f>
        <v>5.7314702644513105E-3</v>
      </c>
      <c r="AE109" s="24">
        <f t="shared" ref="AE109" si="128">+H109/H108-1</f>
        <v>2.2918709651316815E-2</v>
      </c>
      <c r="AF109" s="24">
        <f t="shared" ref="AF109" si="129">+I109/I108-1</f>
        <v>3.8383353146572263E-2</v>
      </c>
      <c r="AG109" s="24">
        <f t="shared" ref="AG109" si="130">+J109/J108-1</f>
        <v>2.2027613022507442E-2</v>
      </c>
      <c r="AH109" s="24">
        <f t="shared" ref="AH109" si="131">+K109/K108-1</f>
        <v>1.1570273298836975E-2</v>
      </c>
      <c r="AI109" s="24">
        <f t="shared" ref="AI109" si="132">+L109/L108-1</f>
        <v>7.6087149144620891E-2</v>
      </c>
      <c r="AJ109" s="24">
        <f t="shared" ref="AJ109" si="133">+M109/M108-1</f>
        <v>1.7833433280989519E-2</v>
      </c>
      <c r="AK109" s="24">
        <f t="shared" ref="AK109" si="134">+N109/N108-1</f>
        <v>1.7126645968560839E-2</v>
      </c>
      <c r="AL109" s="24">
        <f t="shared" ref="AL109" si="135">+O109/O108-1</f>
        <v>8.1526753880223346E-3</v>
      </c>
      <c r="AM109" s="24">
        <f t="shared" ref="AM109" si="136">+P109/P108-1</f>
        <v>1.7786900380710957E-2</v>
      </c>
      <c r="AN109" s="24">
        <f t="shared" ref="AN109" si="137">+Q109/Q108-1</f>
        <v>3.0696701629857159E-2</v>
      </c>
      <c r="AO109" s="24">
        <f t="shared" ref="AO109" si="138">+R109/R108-1</f>
        <v>1.9549462898744485E-2</v>
      </c>
      <c r="AP109" s="24">
        <f t="shared" ref="AP109" si="139">+S109/S108-1</f>
        <v>1.1768103698222898E-2</v>
      </c>
      <c r="AQ109" s="24">
        <f t="shared" ref="AQ109" si="140">+T109/T108-1</f>
        <v>9.4652518802267327E-3</v>
      </c>
      <c r="AR109" s="24">
        <f t="shared" ref="AR109" si="141">+U109/U108-1</f>
        <v>7.4285919258112454E-3</v>
      </c>
      <c r="AS109" s="24" t="e">
        <f t="shared" ref="AS109" si="142">+V109/V108-1</f>
        <v>#DIV/0!</v>
      </c>
      <c r="AT109" s="24">
        <f t="shared" ref="AT109" si="143">+W109/W108-1</f>
        <v>2.0999370508169246E-2</v>
      </c>
      <c r="AU109" s="21"/>
      <c r="AV109" s="24">
        <f t="shared" ref="AV109" si="144">+B109/B97-1</f>
        <v>0.3711988887450719</v>
      </c>
      <c r="AW109" s="24">
        <f t="shared" ref="AW109" si="145">+C109/C97-1</f>
        <v>0.2962624669417746</v>
      </c>
      <c r="AX109" s="24">
        <f t="shared" ref="AX109" si="146">+D109/D97-1</f>
        <v>0.316259260023805</v>
      </c>
      <c r="AY109" s="24">
        <f t="shared" ref="AY109" si="147">+E109/E97-1</f>
        <v>0.30744098870447134</v>
      </c>
      <c r="AZ109" s="24">
        <f t="shared" ref="AZ109" si="148">+F109/F97-1</f>
        <v>0.7646248594725864</v>
      </c>
      <c r="BA109" s="24">
        <f t="shared" ref="BA109" si="149">+G109/G97-1</f>
        <v>0.21930339584204828</v>
      </c>
      <c r="BB109" s="24">
        <f t="shared" ref="BB109" si="150">+H109/H97-1</f>
        <v>0.38881076398085557</v>
      </c>
      <c r="BC109" s="24">
        <f t="shared" ref="BC109" si="151">+I109/I97-1</f>
        <v>0.29990550489013779</v>
      </c>
      <c r="BD109" s="24">
        <f t="shared" ref="BD109" si="152">+J109/J97-1</f>
        <v>0.41599620980093421</v>
      </c>
      <c r="BE109" s="24">
        <f t="shared" ref="BE109" si="153">+K109/K97-1</f>
        <v>0.29648021727351859</v>
      </c>
      <c r="BF109" s="24">
        <f t="shared" ref="BF109" si="154">+L109/L97-1</f>
        <v>0.99937561286850007</v>
      </c>
      <c r="BG109" s="24">
        <f t="shared" ref="BG109" si="155">+M109/M97-1</f>
        <v>0.60953135129004243</v>
      </c>
      <c r="BH109" s="24">
        <f t="shared" ref="BH109" si="156">+N109/N97-1</f>
        <v>0.29105140421913389</v>
      </c>
      <c r="BI109" s="24">
        <f t="shared" ref="BI109" si="157">+O109/O97-1</f>
        <v>0.18164971571034716</v>
      </c>
      <c r="BJ109" s="24">
        <f t="shared" ref="BJ109" si="158">+P109/P97-1</f>
        <v>0.37797967826755152</v>
      </c>
      <c r="BK109" s="24">
        <f t="shared" ref="BK109" si="159">+Q109/Q97-1</f>
        <v>0.46299500709733232</v>
      </c>
      <c r="BL109" s="24">
        <f t="shared" ref="BL109" si="160">+R109/R97-1</f>
        <v>0.3712283323866743</v>
      </c>
      <c r="BM109" s="24">
        <f t="shared" ref="BM109" si="161">+S109/S97-1</f>
        <v>0.31676179324924636</v>
      </c>
      <c r="BN109" s="24">
        <f t="shared" ref="BN109" si="162">+T109/T97-1</f>
        <v>0.33536063276235795</v>
      </c>
      <c r="BO109" s="24">
        <f t="shared" ref="BO109" si="163">+U109/U97-1</f>
        <v>0.28167602691766391</v>
      </c>
      <c r="BP109" s="24" t="e">
        <f t="shared" ref="BP109" si="164">+V109/V97-1</f>
        <v>#DIV/0!</v>
      </c>
      <c r="BQ109" s="24">
        <f t="shared" ref="BQ109" si="165">+W109/W97-1</f>
        <v>0.32173460902338835</v>
      </c>
      <c r="BR109" s="21"/>
      <c r="BS109" s="35">
        <f t="shared" ref="BS109" si="166">+A109</f>
        <v>45870</v>
      </c>
      <c r="BT109" s="24">
        <f t="shared" ref="BT109" si="167">(C109-C108)/$B108*C$3</f>
        <v>3.3380704126608589E-3</v>
      </c>
      <c r="BU109" s="24">
        <f t="shared" ref="BU109" si="168">(D109-D108)/$B108*D$3</f>
        <v>1.0839922517041035E-3</v>
      </c>
      <c r="BV109" s="24">
        <f t="shared" ref="BV109" si="169">(E109-E108)/$B108*E$3</f>
        <v>3.0315459738385184E-4</v>
      </c>
      <c r="BW109" s="24">
        <f t="shared" ref="BW109" si="170">(F109-F108)/$B108*F$3</f>
        <v>3.3994727303893468E-3</v>
      </c>
      <c r="BX109" s="24">
        <f t="shared" ref="BX109" si="171">(G109-G108)/$B108*G$3</f>
        <v>3.425729654351406E-4</v>
      </c>
      <c r="BY109" s="24">
        <f t="shared" ref="BY109" si="172">(H109-H108)/$B108*H$3</f>
        <v>1.2993121680909404E-3</v>
      </c>
      <c r="BZ109" s="24">
        <f t="shared" ref="BZ109" si="173">(I109-I108)/$B108*I$3</f>
        <v>5.4828788804788652E-3</v>
      </c>
      <c r="CA109" s="24">
        <f t="shared" ref="CA109" si="174">(J109-J108)/$B108*J$3</f>
        <v>5.4898597765407639E-4</v>
      </c>
      <c r="CB109" s="24">
        <f t="shared" ref="CB109" si="175">(K109-K108)/$B108*K$3</f>
        <v>7.5299096779642258E-4</v>
      </c>
      <c r="CC109" s="24">
        <f t="shared" ref="CC109" si="176">(L109-L108)/$B108*L$3</f>
        <v>1.3065217489279528E-3</v>
      </c>
      <c r="CD109" s="24">
        <f t="shared" ref="CD109" si="177">(M109-M108)/$B108*M$3</f>
        <v>1.1397390550890079E-3</v>
      </c>
      <c r="CE109" s="24">
        <f t="shared" ref="CE109" si="178">(N109-N108)/$B108*N$3</f>
        <v>5.5197719704695735E-4</v>
      </c>
      <c r="CF109" s="24">
        <f t="shared" ref="CF109" si="179">+SUM(BT109:CE109)</f>
        <v>1.9549668952657522E-2</v>
      </c>
    </row>
    <row r="110" spans="1:84" x14ac:dyDescent="0.25">
      <c r="A110" s="31">
        <f>+[1]PAT!A111</f>
        <v>45901</v>
      </c>
      <c r="B110" s="17">
        <f>+[1]PAT!B111</f>
        <v>9543.6368999999995</v>
      </c>
      <c r="C110" s="17">
        <f>+[1]PAT!C111</f>
        <v>9831.9868999999999</v>
      </c>
      <c r="D110" s="17">
        <f>+[1]PAT!D111</f>
        <v>7085.7779</v>
      </c>
      <c r="E110" s="17">
        <f>+[1]PAT!E111</f>
        <v>7617.1783999999998</v>
      </c>
      <c r="F110" s="17">
        <f>+[1]PAT!F111</f>
        <v>11626.6</v>
      </c>
      <c r="G110" s="17">
        <f>+[1]PAT!G111</f>
        <v>8542.7343999999994</v>
      </c>
      <c r="H110" s="17">
        <f>+[1]PAT!H111</f>
        <v>10985.791499999999</v>
      </c>
      <c r="I110" s="17">
        <f>+[1]PAT!I111</f>
        <v>10566.1698</v>
      </c>
      <c r="J110" s="17">
        <f>+[1]PAT!J111</f>
        <v>7466.1360000000004</v>
      </c>
      <c r="K110" s="17">
        <f>+[1]PAT!K111</f>
        <v>7832.6526999999996</v>
      </c>
      <c r="L110" s="17">
        <f>+[1]PAT!L111</f>
        <v>8215.7790999999997</v>
      </c>
      <c r="M110" s="17">
        <f>+[1]PAT!M111</f>
        <v>11934.9974</v>
      </c>
      <c r="N110" s="17">
        <f>+[1]PAT!N111</f>
        <v>9763.1401000000005</v>
      </c>
      <c r="O110" s="18">
        <f>+[1]PAT!R111</f>
        <v>8193.5493000000006</v>
      </c>
      <c r="P110" s="19">
        <f>+[1]PAT!S111</f>
        <v>9497.9901000000009</v>
      </c>
      <c r="Q110" s="20">
        <f>+[1]PAT!T111</f>
        <v>10531.575500000001</v>
      </c>
      <c r="R110" s="18">
        <f t="shared" ref="R110" si="180">+SUMPRODUCT($C$3:$N$3,C110:N110)</f>
        <v>9543.7373370999994</v>
      </c>
      <c r="S110" s="19">
        <f t="shared" si="52"/>
        <v>9054.8275593603867</v>
      </c>
      <c r="T110" s="19">
        <f t="shared" si="53"/>
        <v>8646.8579070418546</v>
      </c>
      <c r="U110" s="19">
        <f t="shared" si="54"/>
        <v>8095.2149537978876</v>
      </c>
      <c r="V110" s="19"/>
      <c r="W110" s="20">
        <f t="shared" si="55"/>
        <v>8942.8653365659193</v>
      </c>
      <c r="X110" s="21"/>
      <c r="Y110" s="41">
        <f t="shared" ref="Y110" si="181">+B110/B109-1</f>
        <v>2.3958537199836538E-2</v>
      </c>
      <c r="Z110" s="24">
        <f t="shared" ref="Z110" si="182">+C110/C109-1</f>
        <v>1.8564059171316094E-2</v>
      </c>
      <c r="AA110" s="24">
        <f t="shared" ref="AA110" si="183">+D110/D109-1</f>
        <v>1.7631762526533423E-2</v>
      </c>
      <c r="AB110" s="24">
        <f t="shared" ref="AB110" si="184">+E110/E109-1</f>
        <v>9.4967738672706581E-3</v>
      </c>
      <c r="AC110" s="24">
        <f t="shared" ref="AC110" si="185">+F110/F109-1</f>
        <v>3.6835677320713689E-2</v>
      </c>
      <c r="AD110" s="24">
        <f t="shared" ref="AD110" si="186">+G110/G109-1</f>
        <v>1.8229824584405474E-2</v>
      </c>
      <c r="AE110" s="24">
        <f t="shared" ref="AE110" si="187">+H110/H109-1</f>
        <v>2.5767131931759168E-2</v>
      </c>
      <c r="AF110" s="24">
        <f t="shared" ref="AF110" si="188">+I110/I109-1</f>
        <v>4.5739076636141629E-2</v>
      </c>
      <c r="AG110" s="24">
        <f t="shared" ref="AG110" si="189">+J110/J109-1</f>
        <v>2.2837941363108794E-2</v>
      </c>
      <c r="AH110" s="24">
        <f t="shared" ref="AH110" si="190">+K110/K109-1</f>
        <v>1.1263597808844672E-2</v>
      </c>
      <c r="AI110" s="24">
        <f t="shared" ref="AI110" si="191">+L110/L109-1</f>
        <v>1.6527088812088531E-2</v>
      </c>
      <c r="AJ110" s="24">
        <f t="shared" ref="AJ110" si="192">+M110/M109-1</f>
        <v>1.9566488947973859E-2</v>
      </c>
      <c r="AK110" s="24">
        <f t="shared" ref="AK110" si="193">+N110/N109-1</f>
        <v>2.2991474180497518E-2</v>
      </c>
      <c r="AL110" s="24">
        <f t="shared" ref="AL110" si="194">+O110/O109-1</f>
        <v>2.1128006470773508E-2</v>
      </c>
      <c r="AM110" s="24">
        <f t="shared" ref="AM110" si="195">+P110/P109-1</f>
        <v>2.1825650606849267E-2</v>
      </c>
      <c r="AN110" s="24">
        <f t="shared" ref="AN110" si="196">+Q110/Q109-1</f>
        <v>3.1894183667225739E-2</v>
      </c>
      <c r="AO110" s="24">
        <f t="shared" ref="AO110" si="197">+R110/R109-1</f>
        <v>2.3958353711858171E-2</v>
      </c>
      <c r="AP110" s="24">
        <f t="shared" ref="AP110" si="198">+S110/S109-1</f>
        <v>1.6590533375788752E-2</v>
      </c>
      <c r="AQ110" s="24">
        <f t="shared" ref="AQ110" si="199">+T110/T109-1</f>
        <v>1.4772033541243568E-2</v>
      </c>
      <c r="AR110" s="24">
        <f t="shared" ref="AR110" si="200">+U110/U109-1</f>
        <v>1.3593100440190575E-2</v>
      </c>
      <c r="AS110" s="24" t="e">
        <f t="shared" ref="AS110" si="201">+V110/V109-1</f>
        <v>#DIV/0!</v>
      </c>
      <c r="AT110" s="24">
        <f t="shared" ref="AT110" si="202">+W110/W109-1</f>
        <v>2.4789087945808808E-2</v>
      </c>
      <c r="AU110" s="21"/>
      <c r="AV110" s="24">
        <f t="shared" ref="AV110" si="203">+B110/B98-1</f>
        <v>0.3536101897706323</v>
      </c>
      <c r="AW110" s="24">
        <f t="shared" ref="AW110" si="204">+C110/C98-1</f>
        <v>0.28083049879295374</v>
      </c>
      <c r="AX110" s="24">
        <f t="shared" ref="AX110" si="205">+D110/D98-1</f>
        <v>0.314650907776723</v>
      </c>
      <c r="AY110" s="24">
        <f t="shared" ref="AY110" si="206">+E110/E98-1</f>
        <v>0.26914619735249357</v>
      </c>
      <c r="AZ110" s="24">
        <f t="shared" ref="AZ110" si="207">+F110/F98-1</f>
        <v>0.71955529974394516</v>
      </c>
      <c r="BA110" s="24">
        <f t="shared" ref="BA110" si="208">+G110/G98-1</f>
        <v>0.20562710463833533</v>
      </c>
      <c r="BB110" s="24">
        <f t="shared" ref="BB110" si="209">+H110/H98-1</f>
        <v>0.36496726756061659</v>
      </c>
      <c r="BC110" s="24">
        <f t="shared" ref="BC110" si="210">+I110/I98-1</f>
        <v>0.30579825664522109</v>
      </c>
      <c r="BD110" s="24">
        <f t="shared" ref="BD110" si="211">+J110/J98-1</f>
        <v>0.38212453848183192</v>
      </c>
      <c r="BE110" s="24">
        <f t="shared" ref="BE110" si="212">+K110/K98-1</f>
        <v>0.27226039921640366</v>
      </c>
      <c r="BF110" s="24">
        <f t="shared" ref="BF110" si="213">+L110/L98-1</f>
        <v>0.92531564038795566</v>
      </c>
      <c r="BG110" s="24">
        <f t="shared" ref="BG110" si="214">+M110/M98-1</f>
        <v>0.59496229146164192</v>
      </c>
      <c r="BH110" s="24">
        <f t="shared" ref="BH110" si="215">+N110/N98-1</f>
        <v>0.28727041002026565</v>
      </c>
      <c r="BI110" s="24">
        <f t="shared" ref="BI110" si="216">+O110/O98-1</f>
        <v>0.16824981731725508</v>
      </c>
      <c r="BJ110" s="24">
        <f t="shared" ref="BJ110" si="217">+P110/P98-1</f>
        <v>0.36451467145001071</v>
      </c>
      <c r="BK110" s="24">
        <f t="shared" ref="BK110" si="218">+Q110/Q98-1</f>
        <v>0.42768995077646665</v>
      </c>
      <c r="BL110" s="24">
        <f t="shared" ref="BL110" si="219">+R110/R98-1</f>
        <v>0.35363702563085186</v>
      </c>
      <c r="BM110" s="24">
        <f t="shared" ref="BM110" si="220">+S110/S98-1</f>
        <v>0.29798563105823539</v>
      </c>
      <c r="BN110" s="24">
        <f t="shared" ref="BN110" si="221">+T110/T98-1</f>
        <v>0.31213813115347966</v>
      </c>
      <c r="BO110" s="24">
        <f t="shared" ref="BO110" si="222">+U110/U98-1</f>
        <v>0.25700594628375084</v>
      </c>
      <c r="BP110" s="24" t="e">
        <f t="shared" ref="BP110" si="223">+V110/V98-1</f>
        <v>#DIV/0!</v>
      </c>
      <c r="BQ110" s="24">
        <f t="shared" ref="BQ110" si="224">+W110/W98-1</f>
        <v>0.30494038987448091</v>
      </c>
      <c r="BR110" s="21"/>
      <c r="BS110" s="35">
        <f t="shared" ref="BS110" si="225">+A110</f>
        <v>45901</v>
      </c>
      <c r="BT110" s="24">
        <f t="shared" ref="BT110" si="226">(C110-C109)/$B109*C$3</f>
        <v>5.2737575331651331E-3</v>
      </c>
      <c r="BU110" s="24">
        <f t="shared" ref="BU110" si="227">(D110-D109)/$B109*D$3</f>
        <v>4.6102992668085565E-4</v>
      </c>
      <c r="BV110" s="24">
        <f t="shared" ref="BV110" si="228">(E110-E109)/$B109*E$3</f>
        <v>9.8564784681082836E-4</v>
      </c>
      <c r="BW110" s="24">
        <f t="shared" ref="BW110" si="229">(F110-F109)/$B109*F$3</f>
        <v>4.4583884272918787E-3</v>
      </c>
      <c r="BX110" s="24">
        <f t="shared" ref="BX110" si="230">(G110-G109)/$B109*G$3</f>
        <v>1.0748388204445715E-3</v>
      </c>
      <c r="BY110" s="24">
        <f t="shared" ref="BY110" si="231">(H110-H109)/$B109*H$3</f>
        <v>1.4656231519911023E-3</v>
      </c>
      <c r="BZ110" s="24">
        <f t="shared" ref="BZ110" si="232">(I110-I109)/$B109*I$3</f>
        <v>6.6543037480636625E-3</v>
      </c>
      <c r="CA110" s="24">
        <f t="shared" ref="CA110" si="233">(J110-J109)/$B109*J$3</f>
        <v>5.7056505252552655E-4</v>
      </c>
      <c r="CB110" s="24">
        <f t="shared" ref="CB110" si="234">(K110-K109)/$B109*K$3</f>
        <v>7.2729585597633591E-4</v>
      </c>
      <c r="CC110" s="24">
        <f t="shared" ref="CC110" si="235">(L110-L109)/$B109*L$3</f>
        <v>2.9953040101464906E-4</v>
      </c>
      <c r="CD110" s="24">
        <f t="shared" ref="CD110" si="236">(M110-M109)/$B109*M$3</f>
        <v>1.2483945207421919E-3</v>
      </c>
      <c r="CE110" s="24">
        <f t="shared" ref="CE110" si="237">(N110-N109)/$B109*N$3</f>
        <v>7.3923485778456968E-4</v>
      </c>
      <c r="CF110" s="24">
        <f t="shared" ref="CF110" si="238">+SUM(BT110:CE110)</f>
        <v>2.3958610142491305E-2</v>
      </c>
    </row>
    <row r="111" spans="1:84" x14ac:dyDescent="0.25">
      <c r="A111" s="31">
        <f>+[1]PAT!A112</f>
        <v>45931</v>
      </c>
      <c r="B111" s="17">
        <f>+[1]PAT!B112</f>
        <v>9774.0954000000002</v>
      </c>
      <c r="C111" s="17">
        <f>+[1]PAT!C112</f>
        <v>9982.8335999999999</v>
      </c>
      <c r="D111" s="17">
        <f>+[1]PAT!D112</f>
        <v>7268.6648999999998</v>
      </c>
      <c r="E111" s="17">
        <f>+[1]PAT!E112</f>
        <v>7778.4175999999998</v>
      </c>
      <c r="F111" s="17">
        <f>+[1]PAT!F112</f>
        <v>12160.5661</v>
      </c>
      <c r="G111" s="17">
        <f>+[1]PAT!G112</f>
        <v>8696.7970999999998</v>
      </c>
      <c r="H111" s="17">
        <f>+[1]PAT!H112</f>
        <v>11152.7333</v>
      </c>
      <c r="I111" s="17">
        <f>+[1]PAT!I112</f>
        <v>10965.0468</v>
      </c>
      <c r="J111" s="17">
        <f>+[1]PAT!J112</f>
        <v>7618.6045000000004</v>
      </c>
      <c r="K111" s="17">
        <f>+[1]PAT!K112</f>
        <v>7926.1144999999997</v>
      </c>
      <c r="L111" s="17">
        <f>+[1]PAT!L112</f>
        <v>8384.6394999999993</v>
      </c>
      <c r="M111" s="17">
        <f>+[1]PAT!M112</f>
        <v>12166.4506</v>
      </c>
      <c r="N111" s="17">
        <f>+[1]PAT!N112</f>
        <v>10049.6425</v>
      </c>
      <c r="O111" s="18">
        <f>+[1]PAT!R112</f>
        <v>8353.8315999999995</v>
      </c>
      <c r="P111" s="19">
        <f>+[1]PAT!S112</f>
        <v>9702.3799999999992</v>
      </c>
      <c r="Q111" s="20">
        <f>+[1]PAT!T112</f>
        <v>10893.4252</v>
      </c>
      <c r="R111" s="18">
        <f t="shared" ref="R111" si="239">+SUMPRODUCT($C$3:$N$3,C111:N111)</f>
        <v>9774.1964136499973</v>
      </c>
      <c r="S111" s="19">
        <f t="shared" si="52"/>
        <v>9215.5701251772516</v>
      </c>
      <c r="T111" s="19">
        <f t="shared" si="53"/>
        <v>8813.0851470588223</v>
      </c>
      <c r="U111" s="19">
        <f t="shared" si="54"/>
        <v>8250.4993973579913</v>
      </c>
      <c r="V111" s="19"/>
      <c r="W111" s="20">
        <f t="shared" si="55"/>
        <v>9160.1951521045812</v>
      </c>
      <c r="X111" s="21"/>
      <c r="Y111" s="41">
        <f t="shared" ref="Y111" si="240">+B111/B110-1</f>
        <v>2.4147869665913202E-2</v>
      </c>
      <c r="Z111" s="24">
        <f t="shared" ref="Z111" si="241">+C111/C110-1</f>
        <v>1.5342443143409712E-2</v>
      </c>
      <c r="AA111" s="24">
        <f t="shared" ref="AA111" si="242">+D111/D110-1</f>
        <v>2.5810433601086924E-2</v>
      </c>
      <c r="AB111" s="24">
        <f t="shared" ref="AB111" si="243">+E111/E110-1</f>
        <v>2.1167838211587631E-2</v>
      </c>
      <c r="AC111" s="24">
        <f t="shared" ref="AC111" si="244">+F111/F110-1</f>
        <v>4.5926246710130236E-2</v>
      </c>
      <c r="AD111" s="24">
        <f t="shared" ref="AD111" si="245">+G111/G110-1</f>
        <v>1.803435443340029E-2</v>
      </c>
      <c r="AE111" s="24">
        <f t="shared" ref="AE111" si="246">+H111/H110-1</f>
        <v>1.5196155870972117E-2</v>
      </c>
      <c r="AF111" s="24">
        <f t="shared" ref="AF111" si="247">+I111/I110-1</f>
        <v>3.7750387089179771E-2</v>
      </c>
      <c r="AG111" s="24">
        <f t="shared" ref="AG111" si="248">+J111/J110-1</f>
        <v>2.0421339766647728E-2</v>
      </c>
      <c r="AH111" s="24">
        <f t="shared" ref="AH111" si="249">+K111/K110-1</f>
        <v>1.1932330409594183E-2</v>
      </c>
      <c r="AI111" s="24">
        <f t="shared" ref="AI111" si="250">+L111/L110-1</f>
        <v>2.0553181620961425E-2</v>
      </c>
      <c r="AJ111" s="24">
        <f t="shared" ref="AJ111" si="251">+M111/M110-1</f>
        <v>1.9392815284568155E-2</v>
      </c>
      <c r="AK111" s="24">
        <f t="shared" ref="AK111" si="252">+N111/N110-1</f>
        <v>2.9345312785176603E-2</v>
      </c>
      <c r="AL111" s="24">
        <f t="shared" ref="AL111" si="253">+O111/O110-1</f>
        <v>1.9562010812578912E-2</v>
      </c>
      <c r="AM111" s="24">
        <f t="shared" ref="AM111" si="254">+P111/P110-1</f>
        <v>2.1519279115693957E-2</v>
      </c>
      <c r="AN111" s="24">
        <f t="shared" ref="AN111" si="255">+Q111/Q110-1</f>
        <v>3.435855347568828E-2</v>
      </c>
      <c r="AO111" s="24">
        <f t="shared" ref="AO111" si="256">+R111/R110-1</f>
        <v>2.4147675948092084E-2</v>
      </c>
      <c r="AP111" s="24">
        <f t="shared" ref="AP111" si="257">+S111/S110-1</f>
        <v>1.7752139923492782E-2</v>
      </c>
      <c r="AQ111" s="24">
        <f t="shared" ref="AQ111" si="258">+T111/T110-1</f>
        <v>1.9224005043681158E-2</v>
      </c>
      <c r="AR111" s="24">
        <f t="shared" ref="AR111" si="259">+U111/U110-1</f>
        <v>1.9182250804501644E-2</v>
      </c>
      <c r="AS111" s="24" t="e">
        <f t="shared" ref="AS111" si="260">+V111/V110-1</f>
        <v>#DIV/0!</v>
      </c>
      <c r="AT111" s="24">
        <f t="shared" ref="AT111" si="261">+W111/W110-1</f>
        <v>2.430203378441087E-2</v>
      </c>
      <c r="AU111" s="21"/>
      <c r="AV111" s="24">
        <f t="shared" ref="AV111" si="262">+B111/B99-1</f>
        <v>0.34287117949047108</v>
      </c>
      <c r="AW111" s="24">
        <f t="shared" ref="AW111" si="263">+C111/C99-1</f>
        <v>0.27917063154666488</v>
      </c>
      <c r="AX111" s="24">
        <f t="shared" ref="AX111" si="264">+D111/D99-1</f>
        <v>0.31732490791304024</v>
      </c>
      <c r="AY111" s="24">
        <f t="shared" ref="AY111" si="265">+E111/E99-1</f>
        <v>0.231911250136698</v>
      </c>
      <c r="AZ111" s="24">
        <f t="shared" ref="AZ111" si="266">+F111/F99-1</f>
        <v>0.67317405219377568</v>
      </c>
      <c r="BA111" s="24">
        <f t="shared" ref="BA111" si="267">+G111/G99-1</f>
        <v>0.19700140916930531</v>
      </c>
      <c r="BB111" s="24">
        <f t="shared" ref="BB111" si="268">+H111/H99-1</f>
        <v>0.31072746255828587</v>
      </c>
      <c r="BC111" s="24">
        <f t="shared" ref="BC111" si="269">+I111/I99-1</f>
        <v>0.34351528557315558</v>
      </c>
      <c r="BD111" s="24">
        <f t="shared" ref="BD111" si="270">+J111/J99-1</f>
        <v>0.37476909528261548</v>
      </c>
      <c r="BE111" s="24">
        <f t="shared" ref="BE111" si="271">+K111/K99-1</f>
        <v>0.24980041483439619</v>
      </c>
      <c r="BF111" s="24">
        <f t="shared" ref="BF111" si="272">+L111/L99-1</f>
        <v>0.88980583410510272</v>
      </c>
      <c r="BG111" s="24">
        <f t="shared" ref="BG111" si="273">+M111/M99-1</f>
        <v>0.53039701702630038</v>
      </c>
      <c r="BH111" s="24">
        <f t="shared" ref="BH111" si="274">+N111/N99-1</f>
        <v>0.28507467572448486</v>
      </c>
      <c r="BI111" s="24">
        <f t="shared" ref="BI111" si="275">+O111/O99-1</f>
        <v>0.16350574104302562</v>
      </c>
      <c r="BJ111" s="24">
        <f t="shared" ref="BJ111" si="276">+P111/P99-1</f>
        <v>0.3474901382014921</v>
      </c>
      <c r="BK111" s="24">
        <f t="shared" ref="BK111" si="277">+Q111/Q99-1</f>
        <v>0.43269426151077495</v>
      </c>
      <c r="BL111" s="24">
        <f t="shared" ref="BL111" si="278">+R111/R99-1</f>
        <v>0.34289479598931361</v>
      </c>
      <c r="BM111" s="24">
        <f t="shared" ref="BM111" si="279">+S111/S99-1</f>
        <v>0.28304468954589601</v>
      </c>
      <c r="BN111" s="24">
        <f t="shared" ref="BN111" si="280">+T111/T99-1</f>
        <v>0.28373381400854503</v>
      </c>
      <c r="BO111" s="24">
        <f t="shared" ref="BO111" si="281">+U111/U99-1</f>
        <v>0.23450878915826179</v>
      </c>
      <c r="BP111" s="24" t="e">
        <f t="shared" ref="BP111" si="282">+V111/V99-1</f>
        <v>#DIV/0!</v>
      </c>
      <c r="BQ111" s="24">
        <f t="shared" ref="BQ111" si="283">+W111/W99-1</f>
        <v>0.29673342256468005</v>
      </c>
      <c r="BR111" s="21"/>
      <c r="BS111" s="35">
        <f t="shared" ref="BS111" si="284">+A111</f>
        <v>45931</v>
      </c>
      <c r="BT111" s="24">
        <f t="shared" ref="BT111" si="285">(C111-C110)/$B110*C$3</f>
        <v>4.3355850860168424E-3</v>
      </c>
      <c r="BU111" s="24">
        <f t="shared" ref="BU111" si="286">(D111-D110)/$B110*D$3</f>
        <v>6.7071338390922968E-4</v>
      </c>
      <c r="BV111" s="24">
        <f t="shared" ref="BV111" si="287">(E111-E110)/$B110*E$3</f>
        <v>2.165931673280655E-3</v>
      </c>
      <c r="BW111" s="24">
        <f t="shared" ref="BW111" si="288">(F111-F110)/$B110*F$3</f>
        <v>5.6285659463846498E-3</v>
      </c>
      <c r="BX111" s="24">
        <f t="shared" ref="BX111" si="289">(G111-G110)/$B110*G$3</f>
        <v>1.0573649181896292E-3</v>
      </c>
      <c r="BY111" s="24">
        <f t="shared" ref="BY111" si="290">(H111-H110)/$B110*H$3</f>
        <v>8.6587735750927677E-4</v>
      </c>
      <c r="BZ111" s="24">
        <f t="shared" ref="BZ111" si="291">(I111-I110)/$B110*I$3</f>
        <v>5.6088987836492464E-3</v>
      </c>
      <c r="CA111" s="24">
        <f t="shared" ref="CA111" si="292">(J111-J110)/$B110*J$3</f>
        <v>5.0963225036359031E-4</v>
      </c>
      <c r="CB111" s="24">
        <f t="shared" ref="CB111" si="293">(K111-K110)/$B110*K$3</f>
        <v>7.6092394713801433E-4</v>
      </c>
      <c r="CC111" s="24">
        <f t="shared" ref="CC111" si="294">(L111-L110)/$B110*L$3</f>
        <v>3.6979428251298946E-4</v>
      </c>
      <c r="CD111" s="24">
        <f t="shared" ref="CD111" si="295">(M111-M110)/$B110*M$3</f>
        <v>1.2320064859131423E-3</v>
      </c>
      <c r="CE111" s="24">
        <f t="shared" ref="CE111" si="296">(N111-N110)/$B110*N$3</f>
        <v>9.4263596302579164E-4</v>
      </c>
      <c r="CF111" s="24">
        <f t="shared" ref="CF111" si="297">+SUM(BT111:CE111)</f>
        <v>2.4147930077893058E-2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CC691-7EED-4C5F-9A07-6C07E7DAF70C}">
  <dimension ref="A1:BN110"/>
  <sheetViews>
    <sheetView zoomScale="85" workbookViewId="0">
      <pane xSplit="1" ySplit="3" topLeftCell="B94" activePane="bottomRight" state="frozen"/>
      <selection pane="topRight" activeCell="B1" sqref="B1"/>
      <selection pane="bottomLeft" activeCell="A4" sqref="A4"/>
      <selection pane="bottomRight" activeCell="C110" sqref="C110"/>
    </sheetView>
  </sheetViews>
  <sheetFormatPr baseColWidth="10" defaultColWidth="11.42578125" defaultRowHeight="15" x14ac:dyDescent="0.25"/>
  <cols>
    <col min="2" max="4" width="14.7109375" style="36" customWidth="1"/>
    <col min="5" max="22" width="14.7109375" customWidth="1"/>
    <col min="23" max="23" width="3" customWidth="1"/>
    <col min="24" max="44" width="14.140625" customWidth="1"/>
  </cols>
  <sheetData>
    <row r="1" spans="1:66" ht="15.75" thickBot="1" x14ac:dyDescent="0.3">
      <c r="B1" s="229" t="s">
        <v>0</v>
      </c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X1" s="229" t="s">
        <v>35</v>
      </c>
      <c r="Y1" s="229"/>
      <c r="Z1" s="229"/>
      <c r="AA1" s="229"/>
      <c r="AB1" s="229"/>
      <c r="AC1" s="229"/>
      <c r="AD1" s="229"/>
      <c r="AE1" s="229"/>
      <c r="AF1" s="229"/>
      <c r="AG1" s="229"/>
      <c r="AH1" s="229"/>
      <c r="AI1" s="229"/>
      <c r="AJ1" s="229"/>
      <c r="AK1" s="229"/>
      <c r="AL1" s="229"/>
      <c r="AM1" s="229"/>
      <c r="AN1" s="229"/>
      <c r="AO1" s="229"/>
      <c r="AP1" s="229"/>
      <c r="AQ1" s="229"/>
      <c r="AR1" s="229"/>
      <c r="AT1" s="229" t="s">
        <v>36</v>
      </c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29"/>
      <c r="BF1" s="229"/>
      <c r="BG1" s="229"/>
      <c r="BH1" s="229"/>
      <c r="BI1" s="229"/>
      <c r="BJ1" s="229"/>
      <c r="BK1" s="229"/>
      <c r="BL1" s="229"/>
      <c r="BM1" s="229"/>
      <c r="BN1" s="229"/>
    </row>
    <row r="2" spans="1:66" ht="15.75" thickBot="1" x14ac:dyDescent="0.3">
      <c r="B2" s="208" t="s">
        <v>0</v>
      </c>
      <c r="C2" s="191" t="s">
        <v>37</v>
      </c>
      <c r="D2" s="191" t="s">
        <v>37</v>
      </c>
      <c r="E2" s="33" t="s">
        <v>38</v>
      </c>
      <c r="F2" s="33" t="s">
        <v>38</v>
      </c>
      <c r="G2" s="33" t="s">
        <v>38</v>
      </c>
      <c r="H2" s="33" t="s">
        <v>39</v>
      </c>
      <c r="I2" s="33" t="s">
        <v>39</v>
      </c>
      <c r="J2" s="33" t="s">
        <v>39</v>
      </c>
      <c r="K2" s="33" t="s">
        <v>40</v>
      </c>
      <c r="L2" s="33" t="s">
        <v>40</v>
      </c>
      <c r="M2" s="33" t="s">
        <v>40</v>
      </c>
      <c r="N2" s="33" t="s">
        <v>41</v>
      </c>
      <c r="O2" s="33" t="s">
        <v>41</v>
      </c>
      <c r="P2" s="33" t="s">
        <v>41</v>
      </c>
      <c r="Q2" s="33" t="s">
        <v>42</v>
      </c>
      <c r="R2" s="33" t="s">
        <v>42</v>
      </c>
      <c r="S2" s="33" t="s">
        <v>42</v>
      </c>
      <c r="T2" s="33" t="s">
        <v>43</v>
      </c>
      <c r="U2" s="33" t="s">
        <v>43</v>
      </c>
      <c r="V2" s="33" t="s">
        <v>43</v>
      </c>
      <c r="X2" s="191" t="s">
        <v>37</v>
      </c>
      <c r="Y2" s="191" t="s">
        <v>37</v>
      </c>
      <c r="Z2" s="191" t="s">
        <v>37</v>
      </c>
      <c r="AA2" s="33" t="s">
        <v>38</v>
      </c>
      <c r="AB2" s="33" t="s">
        <v>38</v>
      </c>
      <c r="AC2" s="33" t="s">
        <v>38</v>
      </c>
      <c r="AD2" s="33" t="s">
        <v>39</v>
      </c>
      <c r="AE2" s="33" t="s">
        <v>39</v>
      </c>
      <c r="AF2" s="33" t="s">
        <v>39</v>
      </c>
      <c r="AG2" s="33" t="s">
        <v>40</v>
      </c>
      <c r="AH2" s="33" t="s">
        <v>40</v>
      </c>
      <c r="AI2" s="33" t="s">
        <v>40</v>
      </c>
      <c r="AJ2" s="33" t="s">
        <v>41</v>
      </c>
      <c r="AK2" s="33" t="s">
        <v>41</v>
      </c>
      <c r="AL2" s="33" t="s">
        <v>41</v>
      </c>
      <c r="AM2" s="33" t="s">
        <v>42</v>
      </c>
      <c r="AN2" s="33" t="s">
        <v>42</v>
      </c>
      <c r="AO2" s="33" t="s">
        <v>42</v>
      </c>
      <c r="AP2" s="33" t="s">
        <v>43</v>
      </c>
      <c r="AQ2" s="33" t="s">
        <v>43</v>
      </c>
      <c r="AR2" s="33" t="s">
        <v>43</v>
      </c>
      <c r="AT2" s="230" t="s">
        <v>37</v>
      </c>
      <c r="AU2" s="230"/>
      <c r="AV2" s="231"/>
      <c r="AW2" s="232" t="s">
        <v>38</v>
      </c>
      <c r="AX2" s="232"/>
      <c r="AY2" s="232"/>
      <c r="AZ2" s="232" t="s">
        <v>39</v>
      </c>
      <c r="BA2" s="232"/>
      <c r="BB2" s="232"/>
      <c r="BC2" s="232" t="s">
        <v>40</v>
      </c>
      <c r="BD2" s="232"/>
      <c r="BE2" s="232"/>
      <c r="BF2" s="232" t="s">
        <v>41</v>
      </c>
      <c r="BG2" s="232"/>
      <c r="BH2" s="232"/>
      <c r="BI2" s="232" t="s">
        <v>42</v>
      </c>
      <c r="BJ2" s="232"/>
      <c r="BK2" s="232"/>
      <c r="BL2" s="232" t="s">
        <v>43</v>
      </c>
      <c r="BM2" s="232"/>
      <c r="BN2" s="232"/>
    </row>
    <row r="3" spans="1:66" s="178" customFormat="1" ht="15.75" thickBot="1" x14ac:dyDescent="0.3">
      <c r="A3" s="214"/>
      <c r="B3" s="208" t="s">
        <v>44</v>
      </c>
      <c r="C3" s="208" t="s">
        <v>45</v>
      </c>
      <c r="D3" s="180" t="s">
        <v>46</v>
      </c>
      <c r="E3" s="208" t="str">
        <f>+B3</f>
        <v>Núcleo INDEC</v>
      </c>
      <c r="F3" s="208" t="str">
        <f t="shared" ref="F3:V3" si="0">+C3</f>
        <v>Subyacente CE</v>
      </c>
      <c r="G3" s="208" t="str">
        <f t="shared" si="0"/>
        <v>Subyacente SE</v>
      </c>
      <c r="H3" s="208" t="str">
        <f t="shared" si="0"/>
        <v>Núcleo INDEC</v>
      </c>
      <c r="I3" s="208" t="str">
        <f t="shared" si="0"/>
        <v>Subyacente CE</v>
      </c>
      <c r="J3" s="208" t="str">
        <f t="shared" si="0"/>
        <v>Subyacente SE</v>
      </c>
      <c r="K3" s="208" t="str">
        <f t="shared" si="0"/>
        <v>Núcleo INDEC</v>
      </c>
      <c r="L3" s="208" t="str">
        <f t="shared" si="0"/>
        <v>Subyacente CE</v>
      </c>
      <c r="M3" s="208" t="str">
        <f t="shared" si="0"/>
        <v>Subyacente SE</v>
      </c>
      <c r="N3" s="208" t="str">
        <f t="shared" si="0"/>
        <v>Núcleo INDEC</v>
      </c>
      <c r="O3" s="208" t="str">
        <f t="shared" si="0"/>
        <v>Subyacente CE</v>
      </c>
      <c r="P3" s="208" t="str">
        <f t="shared" si="0"/>
        <v>Subyacente SE</v>
      </c>
      <c r="Q3" s="208" t="str">
        <f t="shared" si="0"/>
        <v>Núcleo INDEC</v>
      </c>
      <c r="R3" s="208" t="str">
        <f t="shared" si="0"/>
        <v>Subyacente CE</v>
      </c>
      <c r="S3" s="208" t="str">
        <f t="shared" si="0"/>
        <v>Subyacente SE</v>
      </c>
      <c r="T3" s="208" t="str">
        <f t="shared" si="0"/>
        <v>Núcleo INDEC</v>
      </c>
      <c r="U3" s="208" t="str">
        <f t="shared" si="0"/>
        <v>Subyacente CE</v>
      </c>
      <c r="V3" s="208" t="str">
        <f t="shared" si="0"/>
        <v>Subyacente SE</v>
      </c>
      <c r="X3" s="208" t="s">
        <v>44</v>
      </c>
      <c r="Y3" s="208" t="s">
        <v>45</v>
      </c>
      <c r="Z3" s="180" t="s">
        <v>46</v>
      </c>
      <c r="AA3" s="208" t="str">
        <f t="shared" ref="AA3:AR3" si="1">+X3</f>
        <v>Núcleo INDEC</v>
      </c>
      <c r="AB3" s="208" t="str">
        <f t="shared" si="1"/>
        <v>Subyacente CE</v>
      </c>
      <c r="AC3" s="208" t="str">
        <f t="shared" si="1"/>
        <v>Subyacente SE</v>
      </c>
      <c r="AD3" s="208" t="str">
        <f t="shared" si="1"/>
        <v>Núcleo INDEC</v>
      </c>
      <c r="AE3" s="208" t="str">
        <f t="shared" si="1"/>
        <v>Subyacente CE</v>
      </c>
      <c r="AF3" s="208" t="str">
        <f t="shared" si="1"/>
        <v>Subyacente SE</v>
      </c>
      <c r="AG3" s="208" t="str">
        <f t="shared" si="1"/>
        <v>Núcleo INDEC</v>
      </c>
      <c r="AH3" s="208" t="str">
        <f t="shared" si="1"/>
        <v>Subyacente CE</v>
      </c>
      <c r="AI3" s="208" t="str">
        <f t="shared" si="1"/>
        <v>Subyacente SE</v>
      </c>
      <c r="AJ3" s="208" t="str">
        <f t="shared" si="1"/>
        <v>Núcleo INDEC</v>
      </c>
      <c r="AK3" s="208" t="str">
        <f t="shared" si="1"/>
        <v>Subyacente CE</v>
      </c>
      <c r="AL3" s="208" t="str">
        <f t="shared" si="1"/>
        <v>Subyacente SE</v>
      </c>
      <c r="AM3" s="208" t="str">
        <f t="shared" si="1"/>
        <v>Núcleo INDEC</v>
      </c>
      <c r="AN3" s="208" t="str">
        <f t="shared" si="1"/>
        <v>Subyacente CE</v>
      </c>
      <c r="AO3" s="208" t="str">
        <f t="shared" si="1"/>
        <v>Subyacente SE</v>
      </c>
      <c r="AP3" s="208" t="str">
        <f t="shared" si="1"/>
        <v>Núcleo INDEC</v>
      </c>
      <c r="AQ3" s="208" t="str">
        <f t="shared" si="1"/>
        <v>Subyacente CE</v>
      </c>
      <c r="AR3" s="208" t="str">
        <f t="shared" si="1"/>
        <v>Subyacente SE</v>
      </c>
      <c r="AT3" s="208" t="s">
        <v>47</v>
      </c>
      <c r="AU3" s="208" t="s">
        <v>48</v>
      </c>
      <c r="AV3" s="180" t="s">
        <v>49</v>
      </c>
      <c r="AW3" s="208" t="str">
        <f t="shared" ref="AW3:BN3" si="2">+AT3</f>
        <v>Max</v>
      </c>
      <c r="AX3" s="208" t="str">
        <f t="shared" si="2"/>
        <v>Min</v>
      </c>
      <c r="AY3" s="208" t="str">
        <f t="shared" si="2"/>
        <v>Dif</v>
      </c>
      <c r="AZ3" s="208" t="str">
        <f t="shared" si="2"/>
        <v>Max</v>
      </c>
      <c r="BA3" s="208" t="str">
        <f t="shared" si="2"/>
        <v>Min</v>
      </c>
      <c r="BB3" s="208" t="str">
        <f t="shared" si="2"/>
        <v>Dif</v>
      </c>
      <c r="BC3" s="208" t="str">
        <f t="shared" si="2"/>
        <v>Max</v>
      </c>
      <c r="BD3" s="208" t="str">
        <f t="shared" si="2"/>
        <v>Min</v>
      </c>
      <c r="BE3" s="208" t="str">
        <f t="shared" si="2"/>
        <v>Dif</v>
      </c>
      <c r="BF3" s="208" t="str">
        <f t="shared" si="2"/>
        <v>Max</v>
      </c>
      <c r="BG3" s="208" t="str">
        <f t="shared" si="2"/>
        <v>Min</v>
      </c>
      <c r="BH3" s="208" t="str">
        <f t="shared" si="2"/>
        <v>Dif</v>
      </c>
      <c r="BI3" s="208" t="str">
        <f t="shared" si="2"/>
        <v>Max</v>
      </c>
      <c r="BJ3" s="208" t="str">
        <f t="shared" si="2"/>
        <v>Min</v>
      </c>
      <c r="BK3" s="208" t="str">
        <f t="shared" si="2"/>
        <v>Dif</v>
      </c>
      <c r="BL3" s="208" t="str">
        <f t="shared" si="2"/>
        <v>Max</v>
      </c>
      <c r="BM3" s="208" t="str">
        <f t="shared" si="2"/>
        <v>Min</v>
      </c>
      <c r="BN3" s="208" t="str">
        <f t="shared" si="2"/>
        <v>Dif</v>
      </c>
    </row>
    <row r="4" spans="1:66" x14ac:dyDescent="0.25">
      <c r="A4" s="35">
        <f>+NAC!A5</f>
        <v>42705</v>
      </c>
      <c r="B4" s="71">
        <f>+NAC!$P5</f>
        <v>100</v>
      </c>
      <c r="C4" s="71">
        <f>+NAC!$S5</f>
        <v>100</v>
      </c>
      <c r="D4" s="179">
        <f>+[1]IPCse!$DK6</f>
        <v>99.977362021663282</v>
      </c>
      <c r="E4" s="71">
        <f>+GBA!$P5</f>
        <v>100</v>
      </c>
      <c r="F4" s="71">
        <f>+GBA!$S5</f>
        <v>100.00000000000003</v>
      </c>
      <c r="G4" s="179">
        <f>+[1]IPCse!$DE6</f>
        <v>99.964361044511705</v>
      </c>
      <c r="H4" s="71">
        <f>+PAM!$P5</f>
        <v>100</v>
      </c>
      <c r="I4" s="71">
        <f>+PAM!$S5</f>
        <v>100.00000000000001</v>
      </c>
      <c r="J4" s="179">
        <f>+[1]IPCse!$DF6</f>
        <v>100.05224715459087</v>
      </c>
      <c r="K4" s="71">
        <f>+NOA!$P5</f>
        <v>100</v>
      </c>
      <c r="L4" s="71">
        <f>+NOA!$S5</f>
        <v>99.999999999999986</v>
      </c>
      <c r="M4" s="179">
        <f>+[1]IPCse!$DG6</f>
        <v>100.02697913814032</v>
      </c>
      <c r="N4" s="71">
        <f>+NEA!$P5</f>
        <v>100</v>
      </c>
      <c r="O4" s="71">
        <f>+NEA!$S5</f>
        <v>100</v>
      </c>
      <c r="P4" s="179">
        <f>+[1]IPCse!$DH6</f>
        <v>99.490584028508522</v>
      </c>
      <c r="Q4" s="71">
        <f>+CUY!$P5</f>
        <v>100</v>
      </c>
      <c r="R4" s="71">
        <f>+CUY!$S5</f>
        <v>100</v>
      </c>
      <c r="S4" s="179">
        <f>+[1]IPCse!$DI6</f>
        <v>100.21806299033547</v>
      </c>
      <c r="T4" s="71">
        <f>+PAT!$P5</f>
        <v>100</v>
      </c>
      <c r="U4" s="71">
        <f>+PAT!$S5</f>
        <v>100</v>
      </c>
      <c r="V4" s="179">
        <f>+[1]IPCse!$DJ6</f>
        <v>99.677056315889075</v>
      </c>
      <c r="X4" s="164"/>
      <c r="Y4" s="164"/>
      <c r="Z4" s="181"/>
      <c r="AA4" s="164"/>
      <c r="AB4" s="164"/>
      <c r="AC4" s="181"/>
      <c r="AD4" s="164"/>
      <c r="AE4" s="164"/>
      <c r="AF4" s="181"/>
      <c r="AG4" s="164"/>
      <c r="AH4" s="164"/>
      <c r="AI4" s="181"/>
      <c r="AJ4" s="164"/>
      <c r="AK4" s="164"/>
      <c r="AL4" s="181"/>
      <c r="AM4" s="164"/>
      <c r="AN4" s="164"/>
      <c r="AO4" s="181"/>
      <c r="AP4" s="164"/>
      <c r="AQ4" s="164"/>
      <c r="AR4" s="181"/>
    </row>
    <row r="5" spans="1:66" x14ac:dyDescent="0.25">
      <c r="A5" s="35">
        <f>+NAC!A6</f>
        <v>42736</v>
      </c>
      <c r="B5" s="71">
        <f>+NAC!P6</f>
        <v>101.5039</v>
      </c>
      <c r="C5" s="71">
        <f>+NAC!S6</f>
        <v>101.38044496894182</v>
      </c>
      <c r="D5" s="179">
        <f>+[1]IPCse!$DK7</f>
        <v>101.58411071992555</v>
      </c>
      <c r="E5" s="71">
        <f>+GBA!$P6</f>
        <v>101.3389</v>
      </c>
      <c r="F5" s="71">
        <f>+GBA!$S6</f>
        <v>101.37342075173721</v>
      </c>
      <c r="G5" s="179">
        <f>+[1]IPCse!$DE7</f>
        <v>101.53900747032412</v>
      </c>
      <c r="H5" s="71">
        <f>+PAM!$P6</f>
        <v>101.6093</v>
      </c>
      <c r="I5" s="71">
        <f>+PAM!$S6</f>
        <v>101.49104715185243</v>
      </c>
      <c r="J5" s="179">
        <f>+[1]IPCse!$DF7</f>
        <v>101.69965844401278</v>
      </c>
      <c r="K5" s="71">
        <f>+NOA!$P6</f>
        <v>101.43389999999999</v>
      </c>
      <c r="L5" s="71">
        <f>+NOA!$S6</f>
        <v>101.29748537280997</v>
      </c>
      <c r="M5" s="179">
        <f>+[1]IPCse!$DG7</f>
        <v>101.50337666541775</v>
      </c>
      <c r="N5" s="71">
        <f>+NEA!$P6</f>
        <v>101.8639</v>
      </c>
      <c r="O5" s="71">
        <f>+NEA!$S6</f>
        <v>101.77160070035704</v>
      </c>
      <c r="P5" s="179">
        <f>+[1]IPCse!$DH7</f>
        <v>101.47448019890835</v>
      </c>
      <c r="Q5" s="71">
        <f>+CUY!$P6</f>
        <v>101.7235</v>
      </c>
      <c r="R5" s="71">
        <f>+CUY!$S6</f>
        <v>101.23527726252802</v>
      </c>
      <c r="S5" s="179">
        <f>+[1]IPCse!$DI7</f>
        <v>101.67600519041102</v>
      </c>
      <c r="T5" s="71">
        <f>+PAT!$P6</f>
        <v>101.8374</v>
      </c>
      <c r="U5" s="71">
        <f>+PAT!$S6</f>
        <v>101.14063898023835</v>
      </c>
      <c r="V5" s="179">
        <f>+[1]IPCse!$DJ7</f>
        <v>101.28609235249478</v>
      </c>
      <c r="X5" s="164">
        <f>+B5/B4-1</f>
        <v>1.5039000000000025E-2</v>
      </c>
      <c r="Y5" s="164">
        <f t="shared" ref="Y5:AR5" si="3">+C5/C4-1</f>
        <v>1.3804449689418075E-2</v>
      </c>
      <c r="Z5" s="181">
        <f t="shared" si="3"/>
        <v>1.6071125160454836E-2</v>
      </c>
      <c r="AA5" s="164">
        <f t="shared" si="3"/>
        <v>1.3388999999999873E-2</v>
      </c>
      <c r="AB5" s="164">
        <f t="shared" si="3"/>
        <v>1.3734207517371866E-2</v>
      </c>
      <c r="AC5" s="181">
        <f t="shared" si="3"/>
        <v>1.5752078134238845E-2</v>
      </c>
      <c r="AD5" s="164">
        <f t="shared" si="3"/>
        <v>1.6093000000000135E-2</v>
      </c>
      <c r="AE5" s="164">
        <f t="shared" si="3"/>
        <v>1.4910471518524204E-2</v>
      </c>
      <c r="AF5" s="181">
        <f t="shared" si="3"/>
        <v>1.6465510133685468E-2</v>
      </c>
      <c r="AG5" s="164">
        <f t="shared" si="3"/>
        <v>1.433899999999988E-2</v>
      </c>
      <c r="AH5" s="164">
        <f t="shared" si="3"/>
        <v>1.2974853728099811E-2</v>
      </c>
      <c r="AI5" s="181">
        <f t="shared" si="3"/>
        <v>1.4759993153831807E-2</v>
      </c>
      <c r="AJ5" s="164">
        <f t="shared" si="3"/>
        <v>1.8639000000000072E-2</v>
      </c>
      <c r="AK5" s="164">
        <f t="shared" si="3"/>
        <v>1.7716007003570455E-2</v>
      </c>
      <c r="AL5" s="181">
        <f t="shared" si="3"/>
        <v>1.9940542009798223E-2</v>
      </c>
      <c r="AM5" s="164">
        <f t="shared" si="3"/>
        <v>1.7235000000000111E-2</v>
      </c>
      <c r="AN5" s="164">
        <f t="shared" si="3"/>
        <v>1.2352772625280117E-2</v>
      </c>
      <c r="AO5" s="181">
        <f t="shared" si="3"/>
        <v>1.4547698853610402E-2</v>
      </c>
      <c r="AP5" s="164">
        <f t="shared" si="3"/>
        <v>1.8374000000000112E-2</v>
      </c>
      <c r="AQ5" s="164">
        <f t="shared" si="3"/>
        <v>1.140638980238351E-2</v>
      </c>
      <c r="AR5" s="181">
        <f t="shared" si="3"/>
        <v>1.6142491522888269E-2</v>
      </c>
      <c r="AT5" s="24">
        <f t="shared" ref="AT5:AT36" si="4">+MAX(X5:Z5)</f>
        <v>1.6071125160454836E-2</v>
      </c>
      <c r="AU5" s="24">
        <f t="shared" ref="AU5:AU36" si="5">+MIN(X5:Z5)</f>
        <v>1.3804449689418075E-2</v>
      </c>
      <c r="AV5" s="24">
        <f>+AT5-AU5</f>
        <v>2.2666754710367609E-3</v>
      </c>
      <c r="AW5" s="24">
        <f t="shared" ref="AW5:AW36" si="6">+MAX(AA5:AC5)</f>
        <v>1.5752078134238845E-2</v>
      </c>
      <c r="AX5" s="24">
        <f t="shared" ref="AX5:AX36" si="7">+MIN(AA5:AC5)</f>
        <v>1.3388999999999873E-2</v>
      </c>
      <c r="AY5" s="24">
        <f>+AW5-AX5</f>
        <v>2.3630781342389717E-3</v>
      </c>
      <c r="AZ5" s="24">
        <f t="shared" ref="AZ5:AZ36" si="8">+MAX(AD5:AF5)</f>
        <v>1.6465510133685468E-2</v>
      </c>
      <c r="BA5" s="24">
        <f t="shared" ref="BA5:BA36" si="9">+MIN(AD5:AF5)</f>
        <v>1.4910471518524204E-2</v>
      </c>
      <c r="BB5" s="24">
        <f>+AZ5-BA5</f>
        <v>1.5550386151612638E-3</v>
      </c>
      <c r="BC5" s="24">
        <f t="shared" ref="BC5:BC36" si="10">+MAX(AG5:AI5)</f>
        <v>1.4759993153831807E-2</v>
      </c>
      <c r="BD5" s="24">
        <f t="shared" ref="BD5:BD36" si="11">+MIN(AG5:AI5)</f>
        <v>1.2974853728099811E-2</v>
      </c>
      <c r="BE5" s="24">
        <f>+BC5-BD5</f>
        <v>1.7851394257319964E-3</v>
      </c>
      <c r="BF5" s="24">
        <f t="shared" ref="BF5:BF36" si="12">+MAX(AJ5:AL5)</f>
        <v>1.9940542009798223E-2</v>
      </c>
      <c r="BG5" s="24">
        <f t="shared" ref="BG5:BG36" si="13">+MIN(AJ5:AL5)</f>
        <v>1.7716007003570455E-2</v>
      </c>
      <c r="BH5" s="24">
        <f>+BF5-BG5</f>
        <v>2.224535006227768E-3</v>
      </c>
      <c r="BI5" s="24">
        <f t="shared" ref="BI5:BI36" si="14">+MAX(AM5:AO5)</f>
        <v>1.7235000000000111E-2</v>
      </c>
      <c r="BJ5" s="24">
        <f t="shared" ref="BJ5:BJ36" si="15">+MIN(AM5:AO5)</f>
        <v>1.2352772625280117E-2</v>
      </c>
      <c r="BK5" s="24">
        <f>+BI5-BJ5</f>
        <v>4.882227374719994E-3</v>
      </c>
      <c r="BL5" s="24">
        <f t="shared" ref="BL5:BL36" si="16">+MAX(AP5:AR5)</f>
        <v>1.8374000000000112E-2</v>
      </c>
      <c r="BM5" s="24">
        <f t="shared" ref="BM5:BM36" si="17">+MIN(AP5:AR5)</f>
        <v>1.140638980238351E-2</v>
      </c>
      <c r="BN5" s="24">
        <f>+BL5-BM5</f>
        <v>6.9676101976166027E-3</v>
      </c>
    </row>
    <row r="6" spans="1:66" x14ac:dyDescent="0.25">
      <c r="A6" s="35">
        <f>+NAC!A7</f>
        <v>42767</v>
      </c>
      <c r="B6" s="71">
        <f>+NAC!P7</f>
        <v>103.2105</v>
      </c>
      <c r="C6" s="71">
        <f>+NAC!S7</f>
        <v>102.78661387387673</v>
      </c>
      <c r="D6" s="179">
        <f>+[1]IPCse!$DK8</f>
        <v>103.26909952997703</v>
      </c>
      <c r="E6" s="71">
        <f>+GBA!$P7</f>
        <v>103.2097</v>
      </c>
      <c r="F6" s="71">
        <f>+GBA!$S7</f>
        <v>102.7314721572963</v>
      </c>
      <c r="G6" s="179">
        <f>+[1]IPCse!$DE8</f>
        <v>103.3383592796561</v>
      </c>
      <c r="H6" s="71">
        <f>+PAM!$P7</f>
        <v>103.1957</v>
      </c>
      <c r="I6" s="71">
        <f>+PAM!$S7</f>
        <v>102.92561568311613</v>
      </c>
      <c r="J6" s="179">
        <f>+[1]IPCse!$DF8</f>
        <v>103.28819931615777</v>
      </c>
      <c r="K6" s="71">
        <f>+NOA!$P7</f>
        <v>102.9705</v>
      </c>
      <c r="L6" s="71">
        <f>+NOA!$S7</f>
        <v>102.99430674996603</v>
      </c>
      <c r="M6" s="179">
        <f>+[1]IPCse!$DG8</f>
        <v>103.24292081326635</v>
      </c>
      <c r="N6" s="71">
        <f>+NEA!$P7</f>
        <v>103.4466</v>
      </c>
      <c r="O6" s="71">
        <f>+NEA!$S7</f>
        <v>103.30469703378192</v>
      </c>
      <c r="P6" s="179">
        <f>+[1]IPCse!$DH8</f>
        <v>103.23243852403473</v>
      </c>
      <c r="Q6" s="71">
        <f>+CUY!$P7</f>
        <v>103.14879999999999</v>
      </c>
      <c r="R6" s="71">
        <f>+CUY!$S7</f>
        <v>102.18932743455495</v>
      </c>
      <c r="S6" s="179">
        <f>+[1]IPCse!$DI8</f>
        <v>102.4711889786179</v>
      </c>
      <c r="T6" s="71">
        <f>+PAT!$P7</f>
        <v>103.524</v>
      </c>
      <c r="U6" s="71">
        <f>+PAT!$S7</f>
        <v>102.73374667370643</v>
      </c>
      <c r="V6" s="179">
        <f>+[1]IPCse!$DJ8</f>
        <v>103.4292248376631</v>
      </c>
      <c r="X6" s="164">
        <f t="shared" ref="X6:X69" si="18">+B6/B5-1</f>
        <v>1.6813147081047974E-2</v>
      </c>
      <c r="Y6" s="164">
        <f t="shared" ref="Y6:Y69" si="19">+C6/C5-1</f>
        <v>1.3870218318391636E-2</v>
      </c>
      <c r="Z6" s="181">
        <f t="shared" ref="Z6:Z69" si="20">+D6/D5-1</f>
        <v>1.6587129602355866E-2</v>
      </c>
      <c r="AA6" s="164">
        <f t="shared" ref="AA6:AA69" si="21">+E6/E5-1</f>
        <v>1.8460827974252858E-2</v>
      </c>
      <c r="AB6" s="164">
        <f t="shared" ref="AB6:AB69" si="22">+F6/F5-1</f>
        <v>1.3396523422889439E-2</v>
      </c>
      <c r="AC6" s="181">
        <f t="shared" ref="AC6:AC69" si="23">+G6/G5-1</f>
        <v>1.7720793753650321E-2</v>
      </c>
      <c r="AD6" s="164">
        <f t="shared" ref="AD6:AD69" si="24">+H6/H5-1</f>
        <v>1.5612744109053001E-2</v>
      </c>
      <c r="AE6" s="164">
        <f t="shared" ref="AE6:AE69" si="25">+I6/I5-1</f>
        <v>1.4134926887859223E-2</v>
      </c>
      <c r="AF6" s="181">
        <f t="shared" ref="AF6:AF69" si="26">+J6/J5-1</f>
        <v>1.5619923374860845E-2</v>
      </c>
      <c r="AG6" s="164">
        <f t="shared" ref="AG6:AG69" si="27">+K6/K5-1</f>
        <v>1.5148781620345941E-2</v>
      </c>
      <c r="AH6" s="164">
        <f t="shared" ref="AH6:AH69" si="28">+L6/L5-1</f>
        <v>1.6750873636311558E-2</v>
      </c>
      <c r="AI6" s="181">
        <f t="shared" ref="AI6:AI69" si="29">+M6/M5-1</f>
        <v>1.713779585464037E-2</v>
      </c>
      <c r="AJ6" s="164">
        <f t="shared" ref="AJ6:AJ69" si="30">+N6/N5-1</f>
        <v>1.553739843065105E-2</v>
      </c>
      <c r="AK6" s="164">
        <f t="shared" ref="AK6:AK69" si="31">+O6/O5-1</f>
        <v>1.5064087848423613E-2</v>
      </c>
      <c r="AL6" s="181">
        <f t="shared" ref="AL6:AL69" si="32">+P6/P5-1</f>
        <v>1.7324142204822923E-2</v>
      </c>
      <c r="AM6" s="164">
        <f t="shared" ref="AM6:AM69" si="33">+Q6/Q5-1</f>
        <v>1.4011511597614934E-2</v>
      </c>
      <c r="AN6" s="164">
        <f t="shared" ref="AN6:AN69" si="34">+R6/R5-1</f>
        <v>9.4240881027356505E-3</v>
      </c>
      <c r="AO6" s="181">
        <f t="shared" ref="AO6:AO69" si="35">+S6/S5-1</f>
        <v>7.8207615131782315E-3</v>
      </c>
      <c r="AP6" s="164">
        <f t="shared" ref="AP6:AP69" si="36">+T6/T5-1</f>
        <v>1.6561695408563004E-2</v>
      </c>
      <c r="AQ6" s="164">
        <f t="shared" ref="AQ6:AQ69" si="37">+U6/U5-1</f>
        <v>1.5751410209889682E-2</v>
      </c>
      <c r="AR6" s="181">
        <f t="shared" ref="AR6:AR69" si="38">+V6/V5-1</f>
        <v>2.1159198024046644E-2</v>
      </c>
      <c r="AT6" s="24">
        <f t="shared" si="4"/>
        <v>1.6813147081047974E-2</v>
      </c>
      <c r="AU6" s="24">
        <f t="shared" si="5"/>
        <v>1.3870218318391636E-2</v>
      </c>
      <c r="AV6" s="24">
        <f t="shared" ref="AV6:AV69" si="39">+AT6-AU6</f>
        <v>2.9429287626563383E-3</v>
      </c>
      <c r="AW6" s="24">
        <f t="shared" si="6"/>
        <v>1.8460827974252858E-2</v>
      </c>
      <c r="AX6" s="24">
        <f t="shared" si="7"/>
        <v>1.3396523422889439E-2</v>
      </c>
      <c r="AY6" s="24">
        <f t="shared" ref="AY6:AY69" si="40">+AW6-AX6</f>
        <v>5.0643045513634188E-3</v>
      </c>
      <c r="AZ6" s="24">
        <f t="shared" si="8"/>
        <v>1.5619923374860845E-2</v>
      </c>
      <c r="BA6" s="24">
        <f t="shared" si="9"/>
        <v>1.4134926887859223E-2</v>
      </c>
      <c r="BB6" s="24">
        <f t="shared" ref="BB6:BB69" si="41">+AZ6-BA6</f>
        <v>1.4849964870016219E-3</v>
      </c>
      <c r="BC6" s="24">
        <f t="shared" si="10"/>
        <v>1.713779585464037E-2</v>
      </c>
      <c r="BD6" s="24">
        <f t="shared" si="11"/>
        <v>1.5148781620345941E-2</v>
      </c>
      <c r="BE6" s="24">
        <f t="shared" ref="BE6:BE69" si="42">+BC6-BD6</f>
        <v>1.9890142342944284E-3</v>
      </c>
      <c r="BF6" s="24">
        <f t="shared" si="12"/>
        <v>1.7324142204822923E-2</v>
      </c>
      <c r="BG6" s="24">
        <f t="shared" si="13"/>
        <v>1.5064087848423613E-2</v>
      </c>
      <c r="BH6" s="24">
        <f t="shared" ref="BH6:BH69" si="43">+BF6-BG6</f>
        <v>2.2600543563993103E-3</v>
      </c>
      <c r="BI6" s="24">
        <f t="shared" si="14"/>
        <v>1.4011511597614934E-2</v>
      </c>
      <c r="BJ6" s="24">
        <f t="shared" si="15"/>
        <v>7.8207615131782315E-3</v>
      </c>
      <c r="BK6" s="24">
        <f t="shared" ref="BK6:BK69" si="44">+BI6-BJ6</f>
        <v>6.1907500844367025E-3</v>
      </c>
      <c r="BL6" s="24">
        <f t="shared" si="16"/>
        <v>2.1159198024046644E-2</v>
      </c>
      <c r="BM6" s="24">
        <f t="shared" si="17"/>
        <v>1.5751410209889682E-2</v>
      </c>
      <c r="BN6" s="24">
        <f t="shared" ref="BN6:BN69" si="45">+BL6-BM6</f>
        <v>5.4077878141569613E-3</v>
      </c>
    </row>
    <row r="7" spans="1:66" x14ac:dyDescent="0.25">
      <c r="A7" s="35">
        <f>+NAC!A8</f>
        <v>42795</v>
      </c>
      <c r="B7" s="71">
        <f>+NAC!P8</f>
        <v>105.20569999999999</v>
      </c>
      <c r="C7" s="71">
        <f>+NAC!S8</f>
        <v>105.07108879117253</v>
      </c>
      <c r="D7" s="179">
        <f>+[1]IPCse!$DK9</f>
        <v>104.86013681750936</v>
      </c>
      <c r="E7" s="71">
        <f>+GBA!$P8</f>
        <v>105.0891</v>
      </c>
      <c r="F7" s="71">
        <f>+GBA!$S8</f>
        <v>105.30612485786483</v>
      </c>
      <c r="G7" s="179">
        <f>+[1]IPCse!$DE9</f>
        <v>105.19017259619027</v>
      </c>
      <c r="H7" s="71">
        <f>+PAM!$P8</f>
        <v>105.31229999999999</v>
      </c>
      <c r="I7" s="71">
        <f>+PAM!$S8</f>
        <v>104.96164271489239</v>
      </c>
      <c r="J7" s="179">
        <f>+[1]IPCse!$DF9</f>
        <v>104.64051584713003</v>
      </c>
      <c r="K7" s="71">
        <f>+NOA!$P8</f>
        <v>105.264</v>
      </c>
      <c r="L7" s="71">
        <f>+NOA!$S8</f>
        <v>104.8927584408529</v>
      </c>
      <c r="M7" s="179">
        <f>+[1]IPCse!$DG9</f>
        <v>104.67940293443293</v>
      </c>
      <c r="N7" s="71">
        <f>+NEA!$P8</f>
        <v>105.4076</v>
      </c>
      <c r="O7" s="71">
        <f>+NEA!$S8</f>
        <v>105.01772103817632</v>
      </c>
      <c r="P7" s="179">
        <f>+[1]IPCse!$DH9</f>
        <v>104.6680120395265</v>
      </c>
      <c r="Q7" s="71">
        <f>+CUY!$P8</f>
        <v>105.2127</v>
      </c>
      <c r="R7" s="71">
        <f>+CUY!$S8</f>
        <v>104.31227679880327</v>
      </c>
      <c r="S7" s="179">
        <f>+[1]IPCse!$DI9</f>
        <v>104.00292226357256</v>
      </c>
      <c r="T7" s="71">
        <f>+PAT!$P8</f>
        <v>105.2611</v>
      </c>
      <c r="U7" s="71">
        <f>+PAT!$S8</f>
        <v>104.45677298235029</v>
      </c>
      <c r="V7" s="179">
        <f>+[1]IPCse!$DJ9</f>
        <v>104.71056263747738</v>
      </c>
      <c r="X7" s="164">
        <f t="shared" si="18"/>
        <v>1.9331366479185652E-2</v>
      </c>
      <c r="Y7" s="164">
        <f t="shared" si="19"/>
        <v>2.2225412738072547E-2</v>
      </c>
      <c r="Z7" s="181">
        <f t="shared" si="20"/>
        <v>1.5406712121765809E-2</v>
      </c>
      <c r="AA7" s="164">
        <f t="shared" si="21"/>
        <v>1.8209528755533722E-2</v>
      </c>
      <c r="AB7" s="164">
        <f t="shared" si="22"/>
        <v>2.5061966372158961E-2</v>
      </c>
      <c r="AC7" s="181">
        <f t="shared" si="23"/>
        <v>1.7919902439352153E-2</v>
      </c>
      <c r="AD7" s="164">
        <f t="shared" si="24"/>
        <v>2.0510544528502539E-2</v>
      </c>
      <c r="AE7" s="164">
        <f t="shared" si="25"/>
        <v>1.9781538524332953E-2</v>
      </c>
      <c r="AF7" s="181">
        <f t="shared" si="26"/>
        <v>1.3092652790207993E-2</v>
      </c>
      <c r="AG7" s="164">
        <f t="shared" si="27"/>
        <v>2.2273369557300304E-2</v>
      </c>
      <c r="AH7" s="164">
        <f t="shared" si="28"/>
        <v>1.8432588662358196E-2</v>
      </c>
      <c r="AI7" s="181">
        <f t="shared" si="29"/>
        <v>1.3913613735945241E-2</v>
      </c>
      <c r="AJ7" s="164">
        <f t="shared" si="30"/>
        <v>1.8956640430908278E-2</v>
      </c>
      <c r="AK7" s="164">
        <f t="shared" si="31"/>
        <v>1.6582247018586349E-2</v>
      </c>
      <c r="AL7" s="181">
        <f t="shared" si="32"/>
        <v>1.390622498138061E-2</v>
      </c>
      <c r="AM7" s="164">
        <f t="shared" si="33"/>
        <v>2.0008957932617699E-2</v>
      </c>
      <c r="AN7" s="164">
        <f t="shared" si="34"/>
        <v>2.0774668133596519E-2</v>
      </c>
      <c r="AO7" s="181">
        <f t="shared" si="35"/>
        <v>1.4947940979530117E-2</v>
      </c>
      <c r="AP7" s="164">
        <f t="shared" si="36"/>
        <v>1.6779683938024093E-2</v>
      </c>
      <c r="AQ7" s="164">
        <f t="shared" si="37"/>
        <v>1.6771765504828506E-2</v>
      </c>
      <c r="AR7" s="181">
        <f t="shared" si="38"/>
        <v>1.2388546871789918E-2</v>
      </c>
      <c r="AT7" s="24">
        <f t="shared" si="4"/>
        <v>2.2225412738072547E-2</v>
      </c>
      <c r="AU7" s="24">
        <f t="shared" si="5"/>
        <v>1.5406712121765809E-2</v>
      </c>
      <c r="AV7" s="24">
        <f t="shared" si="39"/>
        <v>6.8187006163067387E-3</v>
      </c>
      <c r="AW7" s="24">
        <f t="shared" si="6"/>
        <v>2.5061966372158961E-2</v>
      </c>
      <c r="AX7" s="24">
        <f t="shared" si="7"/>
        <v>1.7919902439352153E-2</v>
      </c>
      <c r="AY7" s="24">
        <f t="shared" si="40"/>
        <v>7.1420639328068081E-3</v>
      </c>
      <c r="AZ7" s="24">
        <f t="shared" si="8"/>
        <v>2.0510544528502539E-2</v>
      </c>
      <c r="BA7" s="24">
        <f t="shared" si="9"/>
        <v>1.3092652790207993E-2</v>
      </c>
      <c r="BB7" s="24">
        <f t="shared" si="41"/>
        <v>7.4178917382945464E-3</v>
      </c>
      <c r="BC7" s="24">
        <f t="shared" si="10"/>
        <v>2.2273369557300304E-2</v>
      </c>
      <c r="BD7" s="24">
        <f t="shared" si="11"/>
        <v>1.3913613735945241E-2</v>
      </c>
      <c r="BE7" s="24">
        <f t="shared" si="42"/>
        <v>8.3597558213550638E-3</v>
      </c>
      <c r="BF7" s="24">
        <f t="shared" si="12"/>
        <v>1.8956640430908278E-2</v>
      </c>
      <c r="BG7" s="24">
        <f t="shared" si="13"/>
        <v>1.390622498138061E-2</v>
      </c>
      <c r="BH7" s="24">
        <f t="shared" si="43"/>
        <v>5.0504154495276676E-3</v>
      </c>
      <c r="BI7" s="24">
        <f t="shared" si="14"/>
        <v>2.0774668133596519E-2</v>
      </c>
      <c r="BJ7" s="24">
        <f t="shared" si="15"/>
        <v>1.4947940979530117E-2</v>
      </c>
      <c r="BK7" s="24">
        <f t="shared" si="44"/>
        <v>5.8267271540664023E-3</v>
      </c>
      <c r="BL7" s="24">
        <f t="shared" si="16"/>
        <v>1.6779683938024093E-2</v>
      </c>
      <c r="BM7" s="24">
        <f t="shared" si="17"/>
        <v>1.2388546871789918E-2</v>
      </c>
      <c r="BN7" s="24">
        <f t="shared" si="45"/>
        <v>4.3911370662341742E-3</v>
      </c>
    </row>
    <row r="8" spans="1:66" x14ac:dyDescent="0.25">
      <c r="A8" s="35">
        <f>+NAC!A9</f>
        <v>42826</v>
      </c>
      <c r="B8" s="71">
        <f>+NAC!P9</f>
        <v>107.42700000000001</v>
      </c>
      <c r="C8" s="71">
        <f>+NAC!S9</f>
        <v>107.62567498559318</v>
      </c>
      <c r="D8" s="179">
        <f>+[1]IPCse!$DK10</f>
        <v>107.32609975754247</v>
      </c>
      <c r="E8" s="71">
        <f>+GBA!$P9</f>
        <v>107.4973</v>
      </c>
      <c r="F8" s="71">
        <f>+GBA!$S9</f>
        <v>108.02975426405561</v>
      </c>
      <c r="G8" s="179">
        <f>+[1]IPCse!$DE10</f>
        <v>107.93048109309551</v>
      </c>
      <c r="H8" s="71">
        <f>+PAM!$P9</f>
        <v>107.3262</v>
      </c>
      <c r="I8" s="71">
        <f>+PAM!$S9</f>
        <v>107.42313534924587</v>
      </c>
      <c r="J8" s="179">
        <f>+[1]IPCse!$DF10</f>
        <v>106.86415913333623</v>
      </c>
      <c r="K8" s="71">
        <f>+NOA!$P9</f>
        <v>107.45359999999999</v>
      </c>
      <c r="L8" s="71">
        <f>+NOA!$S9</f>
        <v>107.30490160260763</v>
      </c>
      <c r="M8" s="179">
        <f>+[1]IPCse!$DG10</f>
        <v>106.82878076810815</v>
      </c>
      <c r="N8" s="71">
        <f>+NEA!$P9</f>
        <v>107.5916</v>
      </c>
      <c r="O8" s="71">
        <f>+NEA!$S9</f>
        <v>107.23933584180169</v>
      </c>
      <c r="P8" s="179">
        <f>+[1]IPCse!$DH10</f>
        <v>107.19976868258821</v>
      </c>
      <c r="Q8" s="71">
        <f>+CUY!$P9</f>
        <v>107.6553</v>
      </c>
      <c r="R8" s="71">
        <f>+CUY!$S9</f>
        <v>107.05802089753178</v>
      </c>
      <c r="S8" s="179">
        <f>+[1]IPCse!$DI10</f>
        <v>106.629733901872</v>
      </c>
      <c r="T8" s="71">
        <f>+PAT!$P9</f>
        <v>107.0217</v>
      </c>
      <c r="U8" s="71">
        <f>+PAT!$S9</f>
        <v>106.30945492532813</v>
      </c>
      <c r="V8" s="179">
        <f>+[1]IPCse!$DJ10</f>
        <v>106.53715415801952</v>
      </c>
      <c r="X8" s="164">
        <f t="shared" si="18"/>
        <v>2.1113875008673677E-2</v>
      </c>
      <c r="Y8" s="164">
        <f t="shared" si="19"/>
        <v>2.4312931595273257E-2</v>
      </c>
      <c r="Z8" s="181">
        <f t="shared" si="20"/>
        <v>2.351668627254111E-2</v>
      </c>
      <c r="AA8" s="164">
        <f t="shared" si="21"/>
        <v>2.2915792408537028E-2</v>
      </c>
      <c r="AB8" s="164">
        <f t="shared" si="22"/>
        <v>2.5863922064048639E-2</v>
      </c>
      <c r="AC8" s="181">
        <f t="shared" si="23"/>
        <v>2.6050993446173898E-2</v>
      </c>
      <c r="AD8" s="164">
        <f t="shared" si="24"/>
        <v>1.9123122370321433E-2</v>
      </c>
      <c r="AE8" s="164">
        <f t="shared" si="25"/>
        <v>2.3451353948791054E-2</v>
      </c>
      <c r="AF8" s="181">
        <f t="shared" si="26"/>
        <v>2.1250308909550153E-2</v>
      </c>
      <c r="AG8" s="164">
        <f t="shared" si="27"/>
        <v>2.0801033591731244E-2</v>
      </c>
      <c r="AH8" s="164">
        <f t="shared" si="28"/>
        <v>2.2996279224698712E-2</v>
      </c>
      <c r="AI8" s="181">
        <f t="shared" si="29"/>
        <v>2.0532958475331542E-2</v>
      </c>
      <c r="AJ8" s="164">
        <f t="shared" si="30"/>
        <v>2.0719568607956207E-2</v>
      </c>
      <c r="AK8" s="164">
        <f t="shared" si="31"/>
        <v>2.1154665914124848E-2</v>
      </c>
      <c r="AL8" s="181">
        <f t="shared" si="32"/>
        <v>2.4188446820845533E-2</v>
      </c>
      <c r="AM8" s="164">
        <f t="shared" si="33"/>
        <v>2.3215828507394898E-2</v>
      </c>
      <c r="AN8" s="164">
        <f t="shared" si="34"/>
        <v>2.632234846167214E-2</v>
      </c>
      <c r="AO8" s="181">
        <f t="shared" si="35"/>
        <v>2.5257094523194024E-2</v>
      </c>
      <c r="AP8" s="164">
        <f t="shared" si="36"/>
        <v>1.6726026993827636E-2</v>
      </c>
      <c r="AQ8" s="164">
        <f t="shared" si="37"/>
        <v>1.7736350550393576E-2</v>
      </c>
      <c r="AR8" s="181">
        <f t="shared" si="38"/>
        <v>1.7444195452048561E-2</v>
      </c>
      <c r="AT8" s="24">
        <f t="shared" si="4"/>
        <v>2.4312931595273257E-2</v>
      </c>
      <c r="AU8" s="24">
        <f t="shared" si="5"/>
        <v>2.1113875008673677E-2</v>
      </c>
      <c r="AV8" s="24">
        <f t="shared" si="39"/>
        <v>3.1990565865995801E-3</v>
      </c>
      <c r="AW8" s="24">
        <f t="shared" si="6"/>
        <v>2.6050993446173898E-2</v>
      </c>
      <c r="AX8" s="24">
        <f t="shared" si="7"/>
        <v>2.2915792408537028E-2</v>
      </c>
      <c r="AY8" s="24">
        <f t="shared" si="40"/>
        <v>3.13520103763687E-3</v>
      </c>
      <c r="AZ8" s="24">
        <f t="shared" si="8"/>
        <v>2.3451353948791054E-2</v>
      </c>
      <c r="BA8" s="24">
        <f t="shared" si="9"/>
        <v>1.9123122370321433E-2</v>
      </c>
      <c r="BB8" s="24">
        <f t="shared" si="41"/>
        <v>4.3282315784696213E-3</v>
      </c>
      <c r="BC8" s="24">
        <f t="shared" si="10"/>
        <v>2.2996279224698712E-2</v>
      </c>
      <c r="BD8" s="24">
        <f t="shared" si="11"/>
        <v>2.0532958475331542E-2</v>
      </c>
      <c r="BE8" s="24">
        <f t="shared" si="42"/>
        <v>2.4633207493671705E-3</v>
      </c>
      <c r="BF8" s="24">
        <f t="shared" si="12"/>
        <v>2.4188446820845533E-2</v>
      </c>
      <c r="BG8" s="24">
        <f t="shared" si="13"/>
        <v>2.0719568607956207E-2</v>
      </c>
      <c r="BH8" s="24">
        <f t="shared" si="43"/>
        <v>3.4688782128893259E-3</v>
      </c>
      <c r="BI8" s="24">
        <f t="shared" si="14"/>
        <v>2.632234846167214E-2</v>
      </c>
      <c r="BJ8" s="24">
        <f t="shared" si="15"/>
        <v>2.3215828507394898E-2</v>
      </c>
      <c r="BK8" s="24">
        <f t="shared" si="44"/>
        <v>3.1065199542772426E-3</v>
      </c>
      <c r="BL8" s="24">
        <f t="shared" si="16"/>
        <v>1.7736350550393576E-2</v>
      </c>
      <c r="BM8" s="24">
        <f t="shared" si="17"/>
        <v>1.6726026993827636E-2</v>
      </c>
      <c r="BN8" s="24">
        <f t="shared" si="45"/>
        <v>1.0103235565659396E-3</v>
      </c>
    </row>
    <row r="9" spans="1:66" x14ac:dyDescent="0.25">
      <c r="A9" s="35">
        <f>+NAC!A10</f>
        <v>42856</v>
      </c>
      <c r="B9" s="71">
        <f>+NAC!P10</f>
        <v>109.2069</v>
      </c>
      <c r="C9" s="71">
        <f>+NAC!S10</f>
        <v>109.21769141520394</v>
      </c>
      <c r="D9" s="179">
        <f>+[1]IPCse!$DK11</f>
        <v>109.3645133891221</v>
      </c>
      <c r="E9" s="71">
        <f>+GBA!$P10</f>
        <v>109.2199</v>
      </c>
      <c r="F9" s="71">
        <f>+GBA!$S10</f>
        <v>109.35014273531273</v>
      </c>
      <c r="G9" s="179">
        <f>+[1]IPCse!$DE11</f>
        <v>109.8308662246244</v>
      </c>
      <c r="H9" s="71">
        <f>+PAM!$P10</f>
        <v>109.0797</v>
      </c>
      <c r="I9" s="71">
        <f>+PAM!$S10</f>
        <v>109.18984277346611</v>
      </c>
      <c r="J9" s="179">
        <f>+[1]IPCse!$DF11</f>
        <v>108.91785270798492</v>
      </c>
      <c r="K9" s="71">
        <f>+NOA!$P10</f>
        <v>109.0912</v>
      </c>
      <c r="L9" s="71">
        <f>+NOA!$S10</f>
        <v>108.88714165421702</v>
      </c>
      <c r="M9" s="179">
        <f>+[1]IPCse!$DG11</f>
        <v>108.86824579070294</v>
      </c>
      <c r="N9" s="71">
        <f>+NEA!$P10</f>
        <v>109.8413</v>
      </c>
      <c r="O9" s="71">
        <f>+NEA!$S10</f>
        <v>109.52138655589121</v>
      </c>
      <c r="P9" s="179">
        <f>+[1]IPCse!$DH11</f>
        <v>109.80438151405208</v>
      </c>
      <c r="Q9" s="71">
        <f>+CUY!$P10</f>
        <v>109.5453</v>
      </c>
      <c r="R9" s="71">
        <f>+CUY!$S10</f>
        <v>109.02320626776365</v>
      </c>
      <c r="S9" s="179">
        <f>+[1]IPCse!$DI11</f>
        <v>109.16347890042802</v>
      </c>
      <c r="T9" s="71">
        <f>+PAT!$P10</f>
        <v>109.1808</v>
      </c>
      <c r="U9" s="71">
        <f>+PAT!$S10</f>
        <v>108.23838081158546</v>
      </c>
      <c r="V9" s="179">
        <f>+[1]IPCse!$DJ11</f>
        <v>108.68863199116082</v>
      </c>
      <c r="X9" s="164">
        <f t="shared" si="18"/>
        <v>1.6568460442905497E-2</v>
      </c>
      <c r="Y9" s="164">
        <f t="shared" si="19"/>
        <v>1.4792162091655792E-2</v>
      </c>
      <c r="Z9" s="181">
        <f t="shared" si="20"/>
        <v>1.8992711336613954E-2</v>
      </c>
      <c r="AA9" s="164">
        <f t="shared" si="21"/>
        <v>1.6024588524548911E-2</v>
      </c>
      <c r="AB9" s="164">
        <f t="shared" si="22"/>
        <v>1.2222451862935024E-2</v>
      </c>
      <c r="AC9" s="181">
        <f t="shared" si="23"/>
        <v>1.7607492455163909E-2</v>
      </c>
      <c r="AD9" s="164">
        <f t="shared" si="24"/>
        <v>1.6338042341944581E-2</v>
      </c>
      <c r="AE9" s="164">
        <f t="shared" si="25"/>
        <v>1.6446247062855246E-2</v>
      </c>
      <c r="AF9" s="181">
        <f t="shared" si="26"/>
        <v>1.9217795669792981E-2</v>
      </c>
      <c r="AG9" s="164">
        <f t="shared" si="27"/>
        <v>1.5240066410059816E-2</v>
      </c>
      <c r="AH9" s="164">
        <f t="shared" si="28"/>
        <v>1.4745272843817103E-2</v>
      </c>
      <c r="AI9" s="181">
        <f t="shared" si="29"/>
        <v>1.9090969754881337E-2</v>
      </c>
      <c r="AJ9" s="164">
        <f t="shared" si="30"/>
        <v>2.0909624914956293E-2</v>
      </c>
      <c r="AK9" s="164">
        <f t="shared" si="31"/>
        <v>2.1279978061930382E-2</v>
      </c>
      <c r="AL9" s="181">
        <f t="shared" si="32"/>
        <v>2.4296813915484883E-2</v>
      </c>
      <c r="AM9" s="164">
        <f t="shared" si="33"/>
        <v>1.7556033005342142E-2</v>
      </c>
      <c r="AN9" s="164">
        <f t="shared" si="34"/>
        <v>1.8356264703536906E-2</v>
      </c>
      <c r="AO9" s="181">
        <f t="shared" si="35"/>
        <v>2.3762086857384013E-2</v>
      </c>
      <c r="AP9" s="164">
        <f t="shared" si="36"/>
        <v>2.0174413226476506E-2</v>
      </c>
      <c r="AQ9" s="164">
        <f t="shared" si="37"/>
        <v>1.8144443385700759E-2</v>
      </c>
      <c r="AR9" s="181">
        <f t="shared" si="38"/>
        <v>2.0194624590311072E-2</v>
      </c>
      <c r="AT9" s="24">
        <f t="shared" si="4"/>
        <v>1.8992711336613954E-2</v>
      </c>
      <c r="AU9" s="24">
        <f t="shared" si="5"/>
        <v>1.4792162091655792E-2</v>
      </c>
      <c r="AV9" s="24">
        <f t="shared" si="39"/>
        <v>4.2005492449581627E-3</v>
      </c>
      <c r="AW9" s="24">
        <f t="shared" si="6"/>
        <v>1.7607492455163909E-2</v>
      </c>
      <c r="AX9" s="24">
        <f t="shared" si="7"/>
        <v>1.2222451862935024E-2</v>
      </c>
      <c r="AY9" s="24">
        <f t="shared" si="40"/>
        <v>5.3850405922288846E-3</v>
      </c>
      <c r="AZ9" s="24">
        <f t="shared" si="8"/>
        <v>1.9217795669792981E-2</v>
      </c>
      <c r="BA9" s="24">
        <f t="shared" si="9"/>
        <v>1.6338042341944581E-2</v>
      </c>
      <c r="BB9" s="24">
        <f t="shared" si="41"/>
        <v>2.8797533278484E-3</v>
      </c>
      <c r="BC9" s="24">
        <f t="shared" si="10"/>
        <v>1.9090969754881337E-2</v>
      </c>
      <c r="BD9" s="24">
        <f t="shared" si="11"/>
        <v>1.4745272843817103E-2</v>
      </c>
      <c r="BE9" s="24">
        <f t="shared" si="42"/>
        <v>4.3456969110642341E-3</v>
      </c>
      <c r="BF9" s="24">
        <f t="shared" si="12"/>
        <v>2.4296813915484883E-2</v>
      </c>
      <c r="BG9" s="24">
        <f t="shared" si="13"/>
        <v>2.0909624914956293E-2</v>
      </c>
      <c r="BH9" s="24">
        <f t="shared" si="43"/>
        <v>3.3871890005285898E-3</v>
      </c>
      <c r="BI9" s="24">
        <f t="shared" si="14"/>
        <v>2.3762086857384013E-2</v>
      </c>
      <c r="BJ9" s="24">
        <f t="shared" si="15"/>
        <v>1.7556033005342142E-2</v>
      </c>
      <c r="BK9" s="24">
        <f t="shared" si="44"/>
        <v>6.2060538520418707E-3</v>
      </c>
      <c r="BL9" s="24">
        <f t="shared" si="16"/>
        <v>2.0194624590311072E-2</v>
      </c>
      <c r="BM9" s="24">
        <f t="shared" si="17"/>
        <v>1.8144443385700759E-2</v>
      </c>
      <c r="BN9" s="24">
        <f t="shared" si="45"/>
        <v>2.0501812046103129E-3</v>
      </c>
    </row>
    <row r="10" spans="1:66" x14ac:dyDescent="0.25">
      <c r="A10" s="35">
        <f>+NAC!A11</f>
        <v>42887</v>
      </c>
      <c r="B10" s="71">
        <f>+NAC!P11</f>
        <v>110.6653</v>
      </c>
      <c r="C10" s="71">
        <f>+NAC!S11</f>
        <v>110.46887185577305</v>
      </c>
      <c r="D10" s="179">
        <f>+[1]IPCse!$DK12</f>
        <v>110.76933335802661</v>
      </c>
      <c r="E10" s="71">
        <f>+GBA!$P11</f>
        <v>110.88290000000001</v>
      </c>
      <c r="F10" s="71">
        <f>+GBA!$S11</f>
        <v>110.9000649084018</v>
      </c>
      <c r="G10" s="179">
        <f>+[1]IPCse!$DE12</f>
        <v>111.39644239572388</v>
      </c>
      <c r="H10" s="71">
        <f>+PAM!$P11</f>
        <v>110.3141</v>
      </c>
      <c r="I10" s="71">
        <f>+PAM!$S11</f>
        <v>110.21033190803925</v>
      </c>
      <c r="J10" s="179">
        <f>+[1]IPCse!$DF12</f>
        <v>110.21634756178442</v>
      </c>
      <c r="K10" s="71">
        <f>+NOA!$P11</f>
        <v>110.1614</v>
      </c>
      <c r="L10" s="71">
        <f>+NOA!$S11</f>
        <v>109.94169770473992</v>
      </c>
      <c r="M10" s="179">
        <f>+[1]IPCse!$DG12</f>
        <v>110.07222235950746</v>
      </c>
      <c r="N10" s="71">
        <f>+NEA!$P11</f>
        <v>111.54430000000001</v>
      </c>
      <c r="O10" s="71">
        <f>+NEA!$S11</f>
        <v>110.87960038450974</v>
      </c>
      <c r="P10" s="179">
        <f>+[1]IPCse!$DH12</f>
        <v>111.55761791305216</v>
      </c>
      <c r="Q10" s="71">
        <f>+CUY!$P11</f>
        <v>111.0548</v>
      </c>
      <c r="R10" s="71">
        <f>+CUY!$S11</f>
        <v>109.80058942408375</v>
      </c>
      <c r="S10" s="179">
        <f>+[1]IPCse!$DI12</f>
        <v>109.9851710384482</v>
      </c>
      <c r="T10" s="71">
        <f>+PAT!$P11</f>
        <v>110.6001</v>
      </c>
      <c r="U10" s="71">
        <f>+PAT!$S11</f>
        <v>109.41032837532059</v>
      </c>
      <c r="V10" s="179">
        <f>+[1]IPCse!$DJ12</f>
        <v>109.93706745029088</v>
      </c>
      <c r="X10" s="164">
        <f t="shared" si="18"/>
        <v>1.3354467529066438E-2</v>
      </c>
      <c r="Y10" s="164">
        <f t="shared" si="19"/>
        <v>1.1455840389562821E-2</v>
      </c>
      <c r="Z10" s="181">
        <f t="shared" si="20"/>
        <v>1.2845299863458726E-2</v>
      </c>
      <c r="AA10" s="164">
        <f t="shared" si="21"/>
        <v>1.52261629977688E-2</v>
      </c>
      <c r="AB10" s="164">
        <f t="shared" si="22"/>
        <v>1.4173938271308195E-2</v>
      </c>
      <c r="AC10" s="181">
        <f t="shared" si="23"/>
        <v>1.4254427966520655E-2</v>
      </c>
      <c r="AD10" s="164">
        <f t="shared" si="24"/>
        <v>1.1316496103307871E-2</v>
      </c>
      <c r="AE10" s="164">
        <f t="shared" si="25"/>
        <v>9.3460079129368268E-3</v>
      </c>
      <c r="AF10" s="181">
        <f t="shared" si="26"/>
        <v>1.1921781613532412E-2</v>
      </c>
      <c r="AG10" s="164">
        <f t="shared" si="27"/>
        <v>9.810140506292031E-3</v>
      </c>
      <c r="AH10" s="164">
        <f t="shared" si="28"/>
        <v>9.6848538266507411E-3</v>
      </c>
      <c r="AI10" s="181">
        <f t="shared" si="29"/>
        <v>1.1059024236682813E-2</v>
      </c>
      <c r="AJ10" s="164">
        <f t="shared" si="30"/>
        <v>1.5504186494515348E-2</v>
      </c>
      <c r="AK10" s="164">
        <f t="shared" si="31"/>
        <v>1.2401357135169322E-2</v>
      </c>
      <c r="AL10" s="181">
        <f t="shared" si="32"/>
        <v>1.5966907466034908E-2</v>
      </c>
      <c r="AM10" s="164">
        <f t="shared" si="33"/>
        <v>1.3779687490015569E-2</v>
      </c>
      <c r="AN10" s="164">
        <f t="shared" si="34"/>
        <v>7.130437481455365E-3</v>
      </c>
      <c r="AO10" s="181">
        <f t="shared" si="35"/>
        <v>7.5271706828772267E-3</v>
      </c>
      <c r="AP10" s="164">
        <f t="shared" si="36"/>
        <v>1.2999538380374487E-2</v>
      </c>
      <c r="AQ10" s="164">
        <f t="shared" si="37"/>
        <v>1.0827467622369413E-2</v>
      </c>
      <c r="AR10" s="181">
        <f t="shared" si="38"/>
        <v>1.1486348077613062E-2</v>
      </c>
      <c r="AT10" s="24">
        <f t="shared" si="4"/>
        <v>1.3354467529066438E-2</v>
      </c>
      <c r="AU10" s="24">
        <f t="shared" si="5"/>
        <v>1.1455840389562821E-2</v>
      </c>
      <c r="AV10" s="24">
        <f t="shared" si="39"/>
        <v>1.8986271395036169E-3</v>
      </c>
      <c r="AW10" s="24">
        <f t="shared" si="6"/>
        <v>1.52261629977688E-2</v>
      </c>
      <c r="AX10" s="24">
        <f t="shared" si="7"/>
        <v>1.4173938271308195E-2</v>
      </c>
      <c r="AY10" s="24">
        <f t="shared" si="40"/>
        <v>1.0522247264606044E-3</v>
      </c>
      <c r="AZ10" s="24">
        <f t="shared" si="8"/>
        <v>1.1921781613532412E-2</v>
      </c>
      <c r="BA10" s="24">
        <f t="shared" si="9"/>
        <v>9.3460079129368268E-3</v>
      </c>
      <c r="BB10" s="24">
        <f t="shared" si="41"/>
        <v>2.575773700595585E-3</v>
      </c>
      <c r="BC10" s="24">
        <f t="shared" si="10"/>
        <v>1.1059024236682813E-2</v>
      </c>
      <c r="BD10" s="24">
        <f t="shared" si="11"/>
        <v>9.6848538266507411E-3</v>
      </c>
      <c r="BE10" s="24">
        <f t="shared" si="42"/>
        <v>1.3741704100320717E-3</v>
      </c>
      <c r="BF10" s="24">
        <f t="shared" si="12"/>
        <v>1.5966907466034908E-2</v>
      </c>
      <c r="BG10" s="24">
        <f t="shared" si="13"/>
        <v>1.2401357135169322E-2</v>
      </c>
      <c r="BH10" s="24">
        <f t="shared" si="43"/>
        <v>3.5655503308655856E-3</v>
      </c>
      <c r="BI10" s="24">
        <f t="shared" si="14"/>
        <v>1.3779687490015569E-2</v>
      </c>
      <c r="BJ10" s="24">
        <f t="shared" si="15"/>
        <v>7.130437481455365E-3</v>
      </c>
      <c r="BK10" s="24">
        <f t="shared" si="44"/>
        <v>6.6492500085602035E-3</v>
      </c>
      <c r="BL10" s="24">
        <f t="shared" si="16"/>
        <v>1.2999538380374487E-2</v>
      </c>
      <c r="BM10" s="24">
        <f t="shared" si="17"/>
        <v>1.0827467622369413E-2</v>
      </c>
      <c r="BN10" s="24">
        <f t="shared" si="45"/>
        <v>2.1720707580050735E-3</v>
      </c>
    </row>
    <row r="11" spans="1:66" x14ac:dyDescent="0.25">
      <c r="A11" s="35">
        <f>+NAC!A12</f>
        <v>42917</v>
      </c>
      <c r="B11" s="71">
        <f>+NAC!P12</f>
        <v>112.6183</v>
      </c>
      <c r="C11" s="71">
        <f>+NAC!S12</f>
        <v>112.10166804687019</v>
      </c>
      <c r="D11" s="179">
        <f>+[1]IPCse!$DK13</f>
        <v>112.87069659229911</v>
      </c>
      <c r="E11" s="71">
        <f>+GBA!$P12</f>
        <v>112.8387</v>
      </c>
      <c r="F11" s="71">
        <f>+GBA!$S12</f>
        <v>112.5710814592546</v>
      </c>
      <c r="G11" s="179">
        <f>+[1]IPCse!$DE13</f>
        <v>113.39194092024827</v>
      </c>
      <c r="H11" s="71">
        <f>+PAM!$P12</f>
        <v>112.4443</v>
      </c>
      <c r="I11" s="71">
        <f>+PAM!$S12</f>
        <v>112.08480803924442</v>
      </c>
      <c r="J11" s="179">
        <f>+[1]IPCse!$DF13</f>
        <v>112.74416962242209</v>
      </c>
      <c r="K11" s="71">
        <f>+NOA!$P12</f>
        <v>111.9143</v>
      </c>
      <c r="L11" s="71">
        <f>+NOA!$S12</f>
        <v>111.1930795192177</v>
      </c>
      <c r="M11" s="179">
        <f>+[1]IPCse!$DG13</f>
        <v>111.89159505140148</v>
      </c>
      <c r="N11" s="71">
        <f>+NEA!$P12</f>
        <v>113.18380000000001</v>
      </c>
      <c r="O11" s="71">
        <f>+NEA!$S12</f>
        <v>111.90710359791265</v>
      </c>
      <c r="P11" s="179">
        <f>+[1]IPCse!$DH13</f>
        <v>113.10067321900604</v>
      </c>
      <c r="Q11" s="71">
        <f>+CUY!$P12</f>
        <v>112.7657</v>
      </c>
      <c r="R11" s="71">
        <f>+CUY!$S12</f>
        <v>111.28377349289454</v>
      </c>
      <c r="S11" s="179">
        <f>+[1]IPCse!$DI13</f>
        <v>111.71940058570679</v>
      </c>
      <c r="T11" s="71">
        <f>+PAT!$P12</f>
        <v>112.0685</v>
      </c>
      <c r="U11" s="71">
        <f>+PAT!$S12</f>
        <v>110.6342504751848</v>
      </c>
      <c r="V11" s="179">
        <f>+[1]IPCse!$DJ13</f>
        <v>111.27435311301721</v>
      </c>
      <c r="X11" s="164">
        <f t="shared" si="18"/>
        <v>1.7647808301247014E-2</v>
      </c>
      <c r="Y11" s="164">
        <f t="shared" si="19"/>
        <v>1.4780599852860954E-2</v>
      </c>
      <c r="Z11" s="181">
        <f t="shared" si="20"/>
        <v>1.8970622739784115E-2</v>
      </c>
      <c r="AA11" s="164">
        <f t="shared" si="21"/>
        <v>1.7638427566378567E-2</v>
      </c>
      <c r="AB11" s="164">
        <f t="shared" si="22"/>
        <v>1.5067768916393165E-2</v>
      </c>
      <c r="AC11" s="181">
        <f t="shared" si="23"/>
        <v>1.7913485220969694E-2</v>
      </c>
      <c r="AD11" s="164">
        <f t="shared" si="24"/>
        <v>1.9310314819229735E-2</v>
      </c>
      <c r="AE11" s="164">
        <f t="shared" si="25"/>
        <v>1.7008170638386666E-2</v>
      </c>
      <c r="AF11" s="181">
        <f t="shared" si="26"/>
        <v>2.2935091903863336E-2</v>
      </c>
      <c r="AG11" s="164">
        <f t="shared" si="27"/>
        <v>1.5912107144607779E-2</v>
      </c>
      <c r="AH11" s="164">
        <f t="shared" si="28"/>
        <v>1.1382231133436838E-2</v>
      </c>
      <c r="AI11" s="181">
        <f t="shared" si="29"/>
        <v>1.6528899416164755E-2</v>
      </c>
      <c r="AJ11" s="164">
        <f t="shared" si="30"/>
        <v>1.4698196142698405E-2</v>
      </c>
      <c r="AK11" s="164">
        <f t="shared" si="31"/>
        <v>9.2668372706947721E-3</v>
      </c>
      <c r="AL11" s="181">
        <f t="shared" si="32"/>
        <v>1.3831913362981174E-2</v>
      </c>
      <c r="AM11" s="164">
        <f t="shared" si="33"/>
        <v>1.5405907714029388E-2</v>
      </c>
      <c r="AN11" s="164">
        <f t="shared" si="34"/>
        <v>1.3507979115506163E-2</v>
      </c>
      <c r="AO11" s="181">
        <f t="shared" si="35"/>
        <v>1.5767848800747331E-2</v>
      </c>
      <c r="AP11" s="164">
        <f t="shared" si="36"/>
        <v>1.3276660690180186E-2</v>
      </c>
      <c r="AQ11" s="164">
        <f t="shared" si="37"/>
        <v>1.1186531637723318E-2</v>
      </c>
      <c r="AR11" s="181">
        <f t="shared" si="38"/>
        <v>1.216410164234194E-2</v>
      </c>
      <c r="AT11" s="24">
        <f t="shared" si="4"/>
        <v>1.8970622739784115E-2</v>
      </c>
      <c r="AU11" s="24">
        <f t="shared" si="5"/>
        <v>1.4780599852860954E-2</v>
      </c>
      <c r="AV11" s="24">
        <f t="shared" si="39"/>
        <v>4.1900228869231615E-3</v>
      </c>
      <c r="AW11" s="24">
        <f t="shared" si="6"/>
        <v>1.7913485220969694E-2</v>
      </c>
      <c r="AX11" s="24">
        <f t="shared" si="7"/>
        <v>1.5067768916393165E-2</v>
      </c>
      <c r="AY11" s="24">
        <f t="shared" si="40"/>
        <v>2.8457163045765288E-3</v>
      </c>
      <c r="AZ11" s="24">
        <f t="shared" si="8"/>
        <v>2.2935091903863336E-2</v>
      </c>
      <c r="BA11" s="24">
        <f t="shared" si="9"/>
        <v>1.7008170638386666E-2</v>
      </c>
      <c r="BB11" s="24">
        <f t="shared" si="41"/>
        <v>5.9269212654766701E-3</v>
      </c>
      <c r="BC11" s="24">
        <f t="shared" si="10"/>
        <v>1.6528899416164755E-2</v>
      </c>
      <c r="BD11" s="24">
        <f t="shared" si="11"/>
        <v>1.1382231133436838E-2</v>
      </c>
      <c r="BE11" s="24">
        <f t="shared" si="42"/>
        <v>5.1466682827279175E-3</v>
      </c>
      <c r="BF11" s="24">
        <f t="shared" si="12"/>
        <v>1.4698196142698405E-2</v>
      </c>
      <c r="BG11" s="24">
        <f t="shared" si="13"/>
        <v>9.2668372706947721E-3</v>
      </c>
      <c r="BH11" s="24">
        <f t="shared" si="43"/>
        <v>5.4313588720036332E-3</v>
      </c>
      <c r="BI11" s="24">
        <f t="shared" si="14"/>
        <v>1.5767848800747331E-2</v>
      </c>
      <c r="BJ11" s="24">
        <f t="shared" si="15"/>
        <v>1.3507979115506163E-2</v>
      </c>
      <c r="BK11" s="24">
        <f t="shared" si="44"/>
        <v>2.259869685241167E-3</v>
      </c>
      <c r="BL11" s="24">
        <f t="shared" si="16"/>
        <v>1.3276660690180186E-2</v>
      </c>
      <c r="BM11" s="24">
        <f t="shared" si="17"/>
        <v>1.1186531637723318E-2</v>
      </c>
      <c r="BN11" s="24">
        <f t="shared" si="45"/>
        <v>2.0901290524568683E-3</v>
      </c>
    </row>
    <row r="12" spans="1:66" x14ac:dyDescent="0.25">
      <c r="A12" s="35">
        <f>+NAC!A13</f>
        <v>42948</v>
      </c>
      <c r="B12" s="71">
        <f>+NAC!P13</f>
        <v>114.23099999999999</v>
      </c>
      <c r="C12" s="71">
        <f>+NAC!S13</f>
        <v>113.42068188403263</v>
      </c>
      <c r="D12" s="179">
        <f>+[1]IPCse!$DK14</f>
        <v>114.20827290056064</v>
      </c>
      <c r="E12" s="71">
        <f>+GBA!$P13</f>
        <v>114.5355</v>
      </c>
      <c r="F12" s="71">
        <f>+GBA!$S13</f>
        <v>113.82594126658245</v>
      </c>
      <c r="G12" s="179">
        <f>+[1]IPCse!$DE14</f>
        <v>114.66012745758633</v>
      </c>
      <c r="H12" s="71">
        <f>+PAM!$P13</f>
        <v>114.0026</v>
      </c>
      <c r="I12" s="71">
        <f>+PAM!$S13</f>
        <v>113.39735784155808</v>
      </c>
      <c r="J12" s="179">
        <f>+[1]IPCse!$DF14</f>
        <v>114.24301840710525</v>
      </c>
      <c r="K12" s="71">
        <f>+NOA!$P13</f>
        <v>113.3031</v>
      </c>
      <c r="L12" s="71">
        <f>+NOA!$S13</f>
        <v>112.54909129430938</v>
      </c>
      <c r="M12" s="179">
        <f>+[1]IPCse!$DG14</f>
        <v>113.15091050391563</v>
      </c>
      <c r="N12" s="71">
        <f>+NEA!$P13</f>
        <v>114.4192</v>
      </c>
      <c r="O12" s="71">
        <f>+NEA!$S13</f>
        <v>113.01335667399066</v>
      </c>
      <c r="P12" s="179">
        <f>+[1]IPCse!$DH14</f>
        <v>113.91629494249739</v>
      </c>
      <c r="Q12" s="71">
        <f>+CUY!$P13</f>
        <v>114.40309999999999</v>
      </c>
      <c r="R12" s="71">
        <f>+CUY!$S13</f>
        <v>112.763017920718</v>
      </c>
      <c r="S12" s="179">
        <f>+[1]IPCse!$DI14</f>
        <v>113.18284294657246</v>
      </c>
      <c r="T12" s="71">
        <f>+PAT!$P13</f>
        <v>113.9473</v>
      </c>
      <c r="U12" s="71">
        <f>+PAT!$S13</f>
        <v>112.35190953386638</v>
      </c>
      <c r="V12" s="179">
        <f>+[1]IPCse!$DJ14</f>
        <v>112.57389852645655</v>
      </c>
      <c r="X12" s="164">
        <f t="shared" si="18"/>
        <v>1.4320052780054215E-2</v>
      </c>
      <c r="Y12" s="164">
        <f t="shared" si="19"/>
        <v>1.1766228461568939E-2</v>
      </c>
      <c r="Z12" s="181">
        <f t="shared" si="20"/>
        <v>1.1850518767444029E-2</v>
      </c>
      <c r="AA12" s="164">
        <f t="shared" si="21"/>
        <v>1.5037394085539724E-2</v>
      </c>
      <c r="AB12" s="164">
        <f t="shared" si="22"/>
        <v>1.1147266163397784E-2</v>
      </c>
      <c r="AC12" s="181">
        <f t="shared" si="23"/>
        <v>1.1184097626744105E-2</v>
      </c>
      <c r="AD12" s="164">
        <f t="shared" si="24"/>
        <v>1.3858417011800572E-2</v>
      </c>
      <c r="AE12" s="164">
        <f t="shared" si="25"/>
        <v>1.1710327432189471E-2</v>
      </c>
      <c r="AF12" s="181">
        <f t="shared" si="26"/>
        <v>1.3294246520265895E-2</v>
      </c>
      <c r="AG12" s="164">
        <f t="shared" si="27"/>
        <v>1.2409495480023569E-2</v>
      </c>
      <c r="AH12" s="164">
        <f t="shared" si="28"/>
        <v>1.2195109452448616E-2</v>
      </c>
      <c r="AI12" s="181">
        <f t="shared" si="29"/>
        <v>1.1254781486809806E-2</v>
      </c>
      <c r="AJ12" s="164">
        <f t="shared" si="30"/>
        <v>1.0914989600985248E-2</v>
      </c>
      <c r="AK12" s="164">
        <f t="shared" si="31"/>
        <v>9.8854589254031566E-3</v>
      </c>
      <c r="AL12" s="181">
        <f t="shared" si="32"/>
        <v>7.2114665658267185E-3</v>
      </c>
      <c r="AM12" s="164">
        <f t="shared" si="33"/>
        <v>1.4520372772926615E-2</v>
      </c>
      <c r="AN12" s="164">
        <f t="shared" si="34"/>
        <v>1.3292543750036634E-2</v>
      </c>
      <c r="AO12" s="181">
        <f t="shared" si="35"/>
        <v>1.3099267926549363E-2</v>
      </c>
      <c r="AP12" s="164">
        <f t="shared" si="36"/>
        <v>1.6764746561255039E-2</v>
      </c>
      <c r="AQ12" s="164">
        <f t="shared" si="37"/>
        <v>1.5525563298020906E-2</v>
      </c>
      <c r="AR12" s="181">
        <f t="shared" si="38"/>
        <v>1.1678750557367223E-2</v>
      </c>
      <c r="AT12" s="24">
        <f t="shared" si="4"/>
        <v>1.4320052780054215E-2</v>
      </c>
      <c r="AU12" s="24">
        <f t="shared" si="5"/>
        <v>1.1766228461568939E-2</v>
      </c>
      <c r="AV12" s="24">
        <f t="shared" si="39"/>
        <v>2.553824318485276E-3</v>
      </c>
      <c r="AW12" s="24">
        <f t="shared" si="6"/>
        <v>1.5037394085539724E-2</v>
      </c>
      <c r="AX12" s="24">
        <f t="shared" si="7"/>
        <v>1.1147266163397784E-2</v>
      </c>
      <c r="AY12" s="24">
        <f t="shared" si="40"/>
        <v>3.8901279221419394E-3</v>
      </c>
      <c r="AZ12" s="24">
        <f t="shared" si="8"/>
        <v>1.3858417011800572E-2</v>
      </c>
      <c r="BA12" s="24">
        <f t="shared" si="9"/>
        <v>1.1710327432189471E-2</v>
      </c>
      <c r="BB12" s="24">
        <f t="shared" si="41"/>
        <v>2.148089579611101E-3</v>
      </c>
      <c r="BC12" s="24">
        <f t="shared" si="10"/>
        <v>1.2409495480023569E-2</v>
      </c>
      <c r="BD12" s="24">
        <f t="shared" si="11"/>
        <v>1.1254781486809806E-2</v>
      </c>
      <c r="BE12" s="24">
        <f t="shared" si="42"/>
        <v>1.1547139932137629E-3</v>
      </c>
      <c r="BF12" s="24">
        <f t="shared" si="12"/>
        <v>1.0914989600985248E-2</v>
      </c>
      <c r="BG12" s="24">
        <f t="shared" si="13"/>
        <v>7.2114665658267185E-3</v>
      </c>
      <c r="BH12" s="24">
        <f t="shared" si="43"/>
        <v>3.7035230351585291E-3</v>
      </c>
      <c r="BI12" s="24">
        <f t="shared" si="14"/>
        <v>1.4520372772926615E-2</v>
      </c>
      <c r="BJ12" s="24">
        <f t="shared" si="15"/>
        <v>1.3099267926549363E-2</v>
      </c>
      <c r="BK12" s="24">
        <f t="shared" si="44"/>
        <v>1.4211048463772524E-3</v>
      </c>
      <c r="BL12" s="24">
        <f t="shared" si="16"/>
        <v>1.6764746561255039E-2</v>
      </c>
      <c r="BM12" s="24">
        <f t="shared" si="17"/>
        <v>1.1678750557367223E-2</v>
      </c>
      <c r="BN12" s="24">
        <f t="shared" si="45"/>
        <v>5.085996003887816E-3</v>
      </c>
    </row>
    <row r="13" spans="1:66" x14ac:dyDescent="0.25">
      <c r="A13" s="35">
        <f>+NAC!A14</f>
        <v>42979</v>
      </c>
      <c r="B13" s="71">
        <f>+NAC!P14</f>
        <v>116.09780000000001</v>
      </c>
      <c r="C13" s="71">
        <f>+NAC!S14</f>
        <v>115.67751778071901</v>
      </c>
      <c r="D13" s="179">
        <f>+[1]IPCse!$DK15</f>
        <v>115.16683083279173</v>
      </c>
      <c r="E13" s="71">
        <f>+GBA!$P14</f>
        <v>116.5488</v>
      </c>
      <c r="F13" s="71">
        <f>+GBA!$S14</f>
        <v>116.4449439513582</v>
      </c>
      <c r="G13" s="179">
        <f>+[1]IPCse!$DE15</f>
        <v>115.53155010513406</v>
      </c>
      <c r="H13" s="71">
        <f>+PAM!$P14</f>
        <v>115.76049999999999</v>
      </c>
      <c r="I13" s="71">
        <f>+PAM!$S14</f>
        <v>115.34983367989456</v>
      </c>
      <c r="J13" s="179">
        <f>+[1]IPCse!$DF15</f>
        <v>115.31432914251222</v>
      </c>
      <c r="K13" s="71">
        <f>+NOA!$P14</f>
        <v>115.2821</v>
      </c>
      <c r="L13" s="71">
        <f>+NOA!$S14</f>
        <v>114.78256315360586</v>
      </c>
      <c r="M13" s="179">
        <f>+[1]IPCse!$DG15</f>
        <v>114.63235641116255</v>
      </c>
      <c r="N13" s="71">
        <f>+NEA!$P14</f>
        <v>115.9294</v>
      </c>
      <c r="O13" s="71">
        <f>+NEA!$S14</f>
        <v>114.63338854710244</v>
      </c>
      <c r="P13" s="179">
        <f>+[1]IPCse!$DH15</f>
        <v>114.41065689318</v>
      </c>
      <c r="Q13" s="71">
        <f>+CUY!$P14</f>
        <v>116.1101</v>
      </c>
      <c r="R13" s="71">
        <f>+CUY!$S14</f>
        <v>114.89325901271501</v>
      </c>
      <c r="S13" s="179">
        <f>+[1]IPCse!$DI15</f>
        <v>114.40906607833102</v>
      </c>
      <c r="T13" s="71">
        <f>+PAT!$P14</f>
        <v>115.5547</v>
      </c>
      <c r="U13" s="71">
        <f>+PAT!$S14</f>
        <v>113.56851737818678</v>
      </c>
      <c r="V13" s="179">
        <f>+[1]IPCse!$DJ15</f>
        <v>112.90813779377405</v>
      </c>
      <c r="X13" s="164">
        <f t="shared" si="18"/>
        <v>1.6342323887561294E-2</v>
      </c>
      <c r="Y13" s="164">
        <f t="shared" si="19"/>
        <v>1.9897922135522883E-2</v>
      </c>
      <c r="Z13" s="181">
        <f t="shared" si="20"/>
        <v>8.3930691524045642E-3</v>
      </c>
      <c r="AA13" s="164">
        <f t="shared" si="21"/>
        <v>1.7577956179525067E-2</v>
      </c>
      <c r="AB13" s="164">
        <f t="shared" si="22"/>
        <v>2.3008838368768769E-2</v>
      </c>
      <c r="AC13" s="181">
        <f t="shared" si="23"/>
        <v>7.6000495278543134E-3</v>
      </c>
      <c r="AD13" s="164">
        <f t="shared" si="24"/>
        <v>1.5419823758405338E-2</v>
      </c>
      <c r="AE13" s="164">
        <f t="shared" si="25"/>
        <v>1.7218001155410834E-2</v>
      </c>
      <c r="AF13" s="181">
        <f t="shared" si="26"/>
        <v>9.3774722547101952E-3</v>
      </c>
      <c r="AG13" s="164">
        <f t="shared" si="27"/>
        <v>1.7466424131378666E-2</v>
      </c>
      <c r="AH13" s="164">
        <f t="shared" si="28"/>
        <v>1.9844423740890793E-2</v>
      </c>
      <c r="AI13" s="181">
        <f t="shared" si="29"/>
        <v>1.3092655645892126E-2</v>
      </c>
      <c r="AJ13" s="164">
        <f t="shared" si="30"/>
        <v>1.3198833762165796E-2</v>
      </c>
      <c r="AK13" s="164">
        <f t="shared" si="31"/>
        <v>1.4334870857655169E-2</v>
      </c>
      <c r="AL13" s="181">
        <f t="shared" si="32"/>
        <v>4.3396947814371423E-3</v>
      </c>
      <c r="AM13" s="164">
        <f t="shared" si="33"/>
        <v>1.4920924345581676E-2</v>
      </c>
      <c r="AN13" s="164">
        <f t="shared" si="34"/>
        <v>1.8891309680047375E-2</v>
      </c>
      <c r="AO13" s="181">
        <f t="shared" si="35"/>
        <v>1.0834001866673271E-2</v>
      </c>
      <c r="AP13" s="164">
        <f t="shared" si="36"/>
        <v>1.4106521172506881E-2</v>
      </c>
      <c r="AQ13" s="164">
        <f t="shared" si="37"/>
        <v>1.0828546211345769E-2</v>
      </c>
      <c r="AR13" s="181">
        <f t="shared" si="38"/>
        <v>2.9690654023051266E-3</v>
      </c>
      <c r="AT13" s="24">
        <f t="shared" si="4"/>
        <v>1.9897922135522883E-2</v>
      </c>
      <c r="AU13" s="24">
        <f t="shared" si="5"/>
        <v>8.3930691524045642E-3</v>
      </c>
      <c r="AV13" s="24">
        <f t="shared" si="39"/>
        <v>1.1504852983118319E-2</v>
      </c>
      <c r="AW13" s="24">
        <f t="shared" si="6"/>
        <v>2.3008838368768769E-2</v>
      </c>
      <c r="AX13" s="24">
        <f t="shared" si="7"/>
        <v>7.6000495278543134E-3</v>
      </c>
      <c r="AY13" s="24">
        <f t="shared" si="40"/>
        <v>1.5408788840914456E-2</v>
      </c>
      <c r="AZ13" s="24">
        <f t="shared" si="8"/>
        <v>1.7218001155410834E-2</v>
      </c>
      <c r="BA13" s="24">
        <f t="shared" si="9"/>
        <v>9.3774722547101952E-3</v>
      </c>
      <c r="BB13" s="24">
        <f t="shared" si="41"/>
        <v>7.8405289007006385E-3</v>
      </c>
      <c r="BC13" s="24">
        <f t="shared" si="10"/>
        <v>1.9844423740890793E-2</v>
      </c>
      <c r="BD13" s="24">
        <f t="shared" si="11"/>
        <v>1.3092655645892126E-2</v>
      </c>
      <c r="BE13" s="24">
        <f t="shared" si="42"/>
        <v>6.7517680949986669E-3</v>
      </c>
      <c r="BF13" s="24">
        <f t="shared" si="12"/>
        <v>1.4334870857655169E-2</v>
      </c>
      <c r="BG13" s="24">
        <f t="shared" si="13"/>
        <v>4.3396947814371423E-3</v>
      </c>
      <c r="BH13" s="24">
        <f t="shared" si="43"/>
        <v>9.9951760762180264E-3</v>
      </c>
      <c r="BI13" s="24">
        <f t="shared" si="14"/>
        <v>1.8891309680047375E-2</v>
      </c>
      <c r="BJ13" s="24">
        <f t="shared" si="15"/>
        <v>1.0834001866673271E-2</v>
      </c>
      <c r="BK13" s="24">
        <f t="shared" si="44"/>
        <v>8.0573078133741038E-3</v>
      </c>
      <c r="BL13" s="24">
        <f t="shared" si="16"/>
        <v>1.4106521172506881E-2</v>
      </c>
      <c r="BM13" s="24">
        <f t="shared" si="17"/>
        <v>2.9690654023051266E-3</v>
      </c>
      <c r="BN13" s="24">
        <f t="shared" si="45"/>
        <v>1.1137455770201754E-2</v>
      </c>
    </row>
    <row r="14" spans="1:66" x14ac:dyDescent="0.25">
      <c r="A14" s="35">
        <f>+NAC!A15</f>
        <v>43009</v>
      </c>
      <c r="B14" s="71">
        <f>+NAC!P15</f>
        <v>117.6245</v>
      </c>
      <c r="C14" s="71">
        <f>+NAC!S15</f>
        <v>117.47429239416597</v>
      </c>
      <c r="D14" s="179">
        <f>+[1]IPCse!$DK16</f>
        <v>116.46160262909443</v>
      </c>
      <c r="E14" s="71">
        <f>+GBA!$P15</f>
        <v>117.8751</v>
      </c>
      <c r="F14" s="71">
        <f>+GBA!$S15</f>
        <v>118.14733483891348</v>
      </c>
      <c r="G14" s="179">
        <f>+[1]IPCse!$DE16</f>
        <v>116.70243505193699</v>
      </c>
      <c r="H14" s="71">
        <f>+PAM!$P15</f>
        <v>117.4736</v>
      </c>
      <c r="I14" s="71">
        <f>+PAM!$S15</f>
        <v>117.25254655147168</v>
      </c>
      <c r="J14" s="179">
        <f>+[1]IPCse!$DF16</f>
        <v>116.70549416979101</v>
      </c>
      <c r="K14" s="71">
        <f>+NOA!$P15</f>
        <v>117.08029999999999</v>
      </c>
      <c r="L14" s="71">
        <f>+NOA!$S15</f>
        <v>117.1207200461768</v>
      </c>
      <c r="M14" s="179">
        <f>+[1]IPCse!$DG16</f>
        <v>116.40121627347928</v>
      </c>
      <c r="N14" s="71">
        <f>+NEA!$P15</f>
        <v>117.3565</v>
      </c>
      <c r="O14" s="71">
        <f>+NEA!$S15</f>
        <v>116.16736944520736</v>
      </c>
      <c r="P14" s="179">
        <f>+[1]IPCse!$DH16</f>
        <v>115.35868841793651</v>
      </c>
      <c r="Q14" s="71">
        <f>+CUY!$P15</f>
        <v>117.9829</v>
      </c>
      <c r="R14" s="71">
        <f>+CUY!$S15</f>
        <v>116.71161657442033</v>
      </c>
      <c r="S14" s="179">
        <f>+[1]IPCse!$DI16</f>
        <v>116.03105148546427</v>
      </c>
      <c r="T14" s="71">
        <f>+PAT!$P15</f>
        <v>116.9633</v>
      </c>
      <c r="U14" s="71">
        <f>+PAT!$S15</f>
        <v>115.14127566752153</v>
      </c>
      <c r="V14" s="179">
        <f>+[1]IPCse!$DJ16</f>
        <v>113.95027222169115</v>
      </c>
      <c r="X14" s="164">
        <f t="shared" si="18"/>
        <v>1.3150119985047004E-2</v>
      </c>
      <c r="Y14" s="164">
        <f t="shared" si="19"/>
        <v>1.5532617296067475E-2</v>
      </c>
      <c r="Z14" s="181">
        <f t="shared" si="20"/>
        <v>1.1242575548358724E-2</v>
      </c>
      <c r="AA14" s="164">
        <f t="shared" si="21"/>
        <v>1.1379782546023565E-2</v>
      </c>
      <c r="AB14" s="164">
        <f t="shared" si="22"/>
        <v>1.4619706358967477E-2</v>
      </c>
      <c r="AC14" s="181">
        <f t="shared" si="23"/>
        <v>1.0134763583951045E-2</v>
      </c>
      <c r="AD14" s="164">
        <f t="shared" si="24"/>
        <v>1.4798657573179108E-2</v>
      </c>
      <c r="AE14" s="164">
        <f t="shared" si="25"/>
        <v>1.6495150542282566E-2</v>
      </c>
      <c r="AF14" s="181">
        <f t="shared" si="26"/>
        <v>1.2064112392827564E-2</v>
      </c>
      <c r="AG14" s="164">
        <f t="shared" si="27"/>
        <v>1.5598258532764309E-2</v>
      </c>
      <c r="AH14" s="164">
        <f t="shared" si="28"/>
        <v>2.037031434332004E-2</v>
      </c>
      <c r="AI14" s="181">
        <f t="shared" si="29"/>
        <v>1.5430720589675317E-2</v>
      </c>
      <c r="AJ14" s="164">
        <f t="shared" si="30"/>
        <v>1.231007837528697E-2</v>
      </c>
      <c r="AK14" s="164">
        <f t="shared" si="31"/>
        <v>1.3381623953954813E-2</v>
      </c>
      <c r="AL14" s="181">
        <f t="shared" si="32"/>
        <v>8.2862169530382168E-3</v>
      </c>
      <c r="AM14" s="164">
        <f t="shared" si="33"/>
        <v>1.612951844843824E-2</v>
      </c>
      <c r="AN14" s="164">
        <f t="shared" si="34"/>
        <v>1.5826494759836995E-2</v>
      </c>
      <c r="AO14" s="181">
        <f t="shared" si="35"/>
        <v>1.4177070600530417E-2</v>
      </c>
      <c r="AP14" s="164">
        <f t="shared" si="36"/>
        <v>1.2189897944436812E-2</v>
      </c>
      <c r="AQ14" s="164">
        <f t="shared" si="37"/>
        <v>1.3848541177106322E-2</v>
      </c>
      <c r="AR14" s="181">
        <f t="shared" si="38"/>
        <v>9.2299319453887918E-3</v>
      </c>
      <c r="AT14" s="24">
        <f t="shared" si="4"/>
        <v>1.5532617296067475E-2</v>
      </c>
      <c r="AU14" s="24">
        <f t="shared" si="5"/>
        <v>1.1242575548358724E-2</v>
      </c>
      <c r="AV14" s="24">
        <f t="shared" si="39"/>
        <v>4.2900417477087505E-3</v>
      </c>
      <c r="AW14" s="24">
        <f t="shared" si="6"/>
        <v>1.4619706358967477E-2</v>
      </c>
      <c r="AX14" s="24">
        <f t="shared" si="7"/>
        <v>1.0134763583951045E-2</v>
      </c>
      <c r="AY14" s="24">
        <f t="shared" si="40"/>
        <v>4.4849427750164317E-3</v>
      </c>
      <c r="AZ14" s="24">
        <f t="shared" si="8"/>
        <v>1.6495150542282566E-2</v>
      </c>
      <c r="BA14" s="24">
        <f t="shared" si="9"/>
        <v>1.2064112392827564E-2</v>
      </c>
      <c r="BB14" s="24">
        <f t="shared" si="41"/>
        <v>4.4310381494550022E-3</v>
      </c>
      <c r="BC14" s="24">
        <f t="shared" si="10"/>
        <v>2.037031434332004E-2</v>
      </c>
      <c r="BD14" s="24">
        <f t="shared" si="11"/>
        <v>1.5430720589675317E-2</v>
      </c>
      <c r="BE14" s="24">
        <f t="shared" si="42"/>
        <v>4.9395937536447221E-3</v>
      </c>
      <c r="BF14" s="24">
        <f t="shared" si="12"/>
        <v>1.3381623953954813E-2</v>
      </c>
      <c r="BG14" s="24">
        <f t="shared" si="13"/>
        <v>8.2862169530382168E-3</v>
      </c>
      <c r="BH14" s="24">
        <f t="shared" si="43"/>
        <v>5.0954070009165964E-3</v>
      </c>
      <c r="BI14" s="24">
        <f t="shared" si="14"/>
        <v>1.612951844843824E-2</v>
      </c>
      <c r="BJ14" s="24">
        <f t="shared" si="15"/>
        <v>1.4177070600530417E-2</v>
      </c>
      <c r="BK14" s="24">
        <f t="shared" si="44"/>
        <v>1.9524478479078233E-3</v>
      </c>
      <c r="BL14" s="24">
        <f t="shared" si="16"/>
        <v>1.3848541177106322E-2</v>
      </c>
      <c r="BM14" s="24">
        <f t="shared" si="17"/>
        <v>9.2299319453887918E-3</v>
      </c>
      <c r="BN14" s="24">
        <f t="shared" si="45"/>
        <v>4.6186092317175298E-3</v>
      </c>
    </row>
    <row r="15" spans="1:66" x14ac:dyDescent="0.25">
      <c r="A15" s="35">
        <f>+NAC!A16</f>
        <v>43040</v>
      </c>
      <c r="B15" s="71">
        <f>+NAC!P16</f>
        <v>119.1358</v>
      </c>
      <c r="C15" s="71">
        <f>+NAC!S16</f>
        <v>118.89805068988305</v>
      </c>
      <c r="D15" s="179">
        <f>+[1]IPCse!$DK17</f>
        <v>118.24713148516611</v>
      </c>
      <c r="E15" s="71">
        <f>+GBA!$P16</f>
        <v>119.41379999999999</v>
      </c>
      <c r="F15" s="71">
        <f>+GBA!$S16</f>
        <v>119.34770603284905</v>
      </c>
      <c r="G15" s="179">
        <f>+[1]IPCse!$DE17</f>
        <v>118.45534214852256</v>
      </c>
      <c r="H15" s="71">
        <f>+PAM!$P16</f>
        <v>119.0116</v>
      </c>
      <c r="I15" s="71">
        <f>+PAM!$S16</f>
        <v>118.9741314687363</v>
      </c>
      <c r="J15" s="179">
        <f>+[1]IPCse!$DF17</f>
        <v>118.58157644219415</v>
      </c>
      <c r="K15" s="71">
        <f>+NOA!$P16</f>
        <v>118.4813</v>
      </c>
      <c r="L15" s="71">
        <f>+NOA!$S16</f>
        <v>118.4579824799674</v>
      </c>
      <c r="M15" s="179">
        <f>+[1]IPCse!$DG17</f>
        <v>118.12267970529201</v>
      </c>
      <c r="N15" s="71">
        <f>+NEA!$P16</f>
        <v>118.6951</v>
      </c>
      <c r="O15" s="71">
        <f>+NEA!$S16</f>
        <v>117.77793249107388</v>
      </c>
      <c r="P15" s="179">
        <f>+[1]IPCse!$DH17</f>
        <v>117.20040867459507</v>
      </c>
      <c r="Q15" s="71">
        <f>+CUY!$P16</f>
        <v>119.40989999999999</v>
      </c>
      <c r="R15" s="71">
        <f>+CUY!$S16</f>
        <v>118.03365440538518</v>
      </c>
      <c r="S15" s="179">
        <f>+[1]IPCse!$DI17</f>
        <v>117.77978431860086</v>
      </c>
      <c r="T15" s="71">
        <f>+PAT!$P16</f>
        <v>118.4409</v>
      </c>
      <c r="U15" s="71">
        <f>+PAT!$S16</f>
        <v>116.5621357519988</v>
      </c>
      <c r="V15" s="179">
        <f>+[1]IPCse!$DJ17</f>
        <v>115.45990238912651</v>
      </c>
      <c r="X15" s="164">
        <f t="shared" si="18"/>
        <v>1.2848513702502506E-2</v>
      </c>
      <c r="Y15" s="164">
        <f t="shared" si="19"/>
        <v>1.2119743534524829E-2</v>
      </c>
      <c r="Z15" s="181">
        <f t="shared" si="20"/>
        <v>1.5331481069844166E-2</v>
      </c>
      <c r="AA15" s="164">
        <f t="shared" si="21"/>
        <v>1.3053647462441198E-2</v>
      </c>
      <c r="AB15" s="164">
        <f t="shared" si="22"/>
        <v>1.0159951517926258E-2</v>
      </c>
      <c r="AC15" s="181">
        <f t="shared" si="23"/>
        <v>1.5020312950672077E-2</v>
      </c>
      <c r="AD15" s="164">
        <f t="shared" si="24"/>
        <v>1.3092303291973639E-2</v>
      </c>
      <c r="AE15" s="164">
        <f t="shared" si="25"/>
        <v>1.468270811934036E-2</v>
      </c>
      <c r="AF15" s="181">
        <f t="shared" si="26"/>
        <v>1.6075355198562402E-2</v>
      </c>
      <c r="AG15" s="164">
        <f t="shared" si="27"/>
        <v>1.1966146311548576E-2</v>
      </c>
      <c r="AH15" s="164">
        <f t="shared" si="28"/>
        <v>1.1417812606201228E-2</v>
      </c>
      <c r="AI15" s="181">
        <f t="shared" si="29"/>
        <v>1.4789050208618315E-2</v>
      </c>
      <c r="AJ15" s="164">
        <f t="shared" si="30"/>
        <v>1.140627063690558E-2</v>
      </c>
      <c r="AK15" s="164">
        <f t="shared" si="31"/>
        <v>1.3864160422657923E-2</v>
      </c>
      <c r="AL15" s="181">
        <f t="shared" si="32"/>
        <v>1.5965162935852151E-2</v>
      </c>
      <c r="AM15" s="164">
        <f t="shared" si="33"/>
        <v>1.2094973085082561E-2</v>
      </c>
      <c r="AN15" s="164">
        <f t="shared" si="34"/>
        <v>1.1327388564803753E-2</v>
      </c>
      <c r="AO15" s="181">
        <f t="shared" si="35"/>
        <v>1.507124869376586E-2</v>
      </c>
      <c r="AP15" s="164">
        <f t="shared" si="36"/>
        <v>1.2633022495090351E-2</v>
      </c>
      <c r="AQ15" s="164">
        <f t="shared" si="37"/>
        <v>1.2340145410409509E-2</v>
      </c>
      <c r="AR15" s="181">
        <f t="shared" si="38"/>
        <v>1.3248148846001451E-2</v>
      </c>
      <c r="AT15" s="24">
        <f t="shared" si="4"/>
        <v>1.5331481069844166E-2</v>
      </c>
      <c r="AU15" s="24">
        <f t="shared" si="5"/>
        <v>1.2119743534524829E-2</v>
      </c>
      <c r="AV15" s="24">
        <f t="shared" si="39"/>
        <v>3.2117375353193367E-3</v>
      </c>
      <c r="AW15" s="24">
        <f t="shared" si="6"/>
        <v>1.5020312950672077E-2</v>
      </c>
      <c r="AX15" s="24">
        <f t="shared" si="7"/>
        <v>1.0159951517926258E-2</v>
      </c>
      <c r="AY15" s="24">
        <f t="shared" si="40"/>
        <v>4.8603614327458189E-3</v>
      </c>
      <c r="AZ15" s="24">
        <f t="shared" si="8"/>
        <v>1.6075355198562402E-2</v>
      </c>
      <c r="BA15" s="24">
        <f t="shared" si="9"/>
        <v>1.3092303291973639E-2</v>
      </c>
      <c r="BB15" s="24">
        <f t="shared" si="41"/>
        <v>2.9830519065887628E-3</v>
      </c>
      <c r="BC15" s="24">
        <f t="shared" si="10"/>
        <v>1.4789050208618315E-2</v>
      </c>
      <c r="BD15" s="24">
        <f t="shared" si="11"/>
        <v>1.1417812606201228E-2</v>
      </c>
      <c r="BE15" s="24">
        <f t="shared" si="42"/>
        <v>3.3712376024170876E-3</v>
      </c>
      <c r="BF15" s="24">
        <f t="shared" si="12"/>
        <v>1.5965162935852151E-2</v>
      </c>
      <c r="BG15" s="24">
        <f t="shared" si="13"/>
        <v>1.140627063690558E-2</v>
      </c>
      <c r="BH15" s="24">
        <f t="shared" si="43"/>
        <v>4.5588922989465708E-3</v>
      </c>
      <c r="BI15" s="24">
        <f t="shared" si="14"/>
        <v>1.507124869376586E-2</v>
      </c>
      <c r="BJ15" s="24">
        <f t="shared" si="15"/>
        <v>1.1327388564803753E-2</v>
      </c>
      <c r="BK15" s="24">
        <f t="shared" si="44"/>
        <v>3.7438601289621065E-3</v>
      </c>
      <c r="BL15" s="24">
        <f t="shared" si="16"/>
        <v>1.3248148846001451E-2</v>
      </c>
      <c r="BM15" s="24">
        <f t="shared" si="17"/>
        <v>1.2340145410409509E-2</v>
      </c>
      <c r="BN15" s="24">
        <f t="shared" si="45"/>
        <v>9.0800343559194197E-4</v>
      </c>
    </row>
    <row r="16" spans="1:66" x14ac:dyDescent="0.25">
      <c r="A16" s="35">
        <f>+NAC!A17</f>
        <v>43070</v>
      </c>
      <c r="B16" s="71">
        <f>+NAC!P17</f>
        <v>121.1263</v>
      </c>
      <c r="C16" s="71">
        <f>+NAC!S17</f>
        <v>120.17070577278425</v>
      </c>
      <c r="D16" s="179">
        <f>+[1]IPCse!$DK18</f>
        <v>120.14999780754701</v>
      </c>
      <c r="E16" s="71">
        <f>+GBA!$P17</f>
        <v>121.77070000000001</v>
      </c>
      <c r="F16" s="71">
        <f>+GBA!$S17</f>
        <v>120.59474385660141</v>
      </c>
      <c r="G16" s="179">
        <f>+[1]IPCse!$DE18</f>
        <v>120.56184558309131</v>
      </c>
      <c r="H16" s="71">
        <f>+PAM!$P17</f>
        <v>120.7731</v>
      </c>
      <c r="I16" s="71">
        <f>+PAM!$S17</f>
        <v>120.2270827793235</v>
      </c>
      <c r="J16" s="179">
        <f>+[1]IPCse!$DF18</f>
        <v>120.28214753028674</v>
      </c>
      <c r="K16" s="71">
        <f>+NOA!$P17</f>
        <v>119.98220000000001</v>
      </c>
      <c r="L16" s="71">
        <f>+NOA!$S17</f>
        <v>119.79550912671462</v>
      </c>
      <c r="M16" s="179">
        <f>+[1]IPCse!$DG18</f>
        <v>119.83472094226559</v>
      </c>
      <c r="N16" s="71">
        <f>+NEA!$P17</f>
        <v>120.4722</v>
      </c>
      <c r="O16" s="71">
        <f>+NEA!$S17</f>
        <v>119.23339198022521</v>
      </c>
      <c r="P16" s="179">
        <f>+[1]IPCse!$DH18</f>
        <v>118.60136683293304</v>
      </c>
      <c r="Q16" s="71">
        <f>+CUY!$P17</f>
        <v>120.96299999999999</v>
      </c>
      <c r="R16" s="71">
        <f>+CUY!$S17</f>
        <v>119.36071060583393</v>
      </c>
      <c r="S16" s="179">
        <f>+[1]IPCse!$DI18</f>
        <v>119.62890054539879</v>
      </c>
      <c r="T16" s="71">
        <f>+PAT!$P17</f>
        <v>119.9773</v>
      </c>
      <c r="U16" s="71">
        <f>+PAT!$S17</f>
        <v>118.10248458289335</v>
      </c>
      <c r="V16" s="179">
        <f>+[1]IPCse!$DJ18</f>
        <v>117.7292702785616</v>
      </c>
      <c r="X16" s="164">
        <f t="shared" si="18"/>
        <v>1.6707824180473008E-2</v>
      </c>
      <c r="Y16" s="164">
        <f t="shared" si="19"/>
        <v>1.0703750612536256E-2</v>
      </c>
      <c r="Z16" s="181">
        <f t="shared" si="20"/>
        <v>1.6092283157157272E-2</v>
      </c>
      <c r="AA16" s="164">
        <f t="shared" si="21"/>
        <v>1.9737249798599477E-2</v>
      </c>
      <c r="AB16" s="164">
        <f t="shared" si="22"/>
        <v>1.0448779161361887E-2</v>
      </c>
      <c r="AC16" s="181">
        <f t="shared" si="23"/>
        <v>1.7783102022765229E-2</v>
      </c>
      <c r="AD16" s="164">
        <f t="shared" si="24"/>
        <v>1.4801078214224495E-2</v>
      </c>
      <c r="AE16" s="164">
        <f t="shared" si="25"/>
        <v>1.0531291929762432E-2</v>
      </c>
      <c r="AF16" s="181">
        <f t="shared" si="26"/>
        <v>1.4340938441829376E-2</v>
      </c>
      <c r="AG16" s="164">
        <f t="shared" si="27"/>
        <v>1.2667821841927829E-2</v>
      </c>
      <c r="AH16" s="164">
        <f t="shared" si="28"/>
        <v>1.1291148293644193E-2</v>
      </c>
      <c r="AI16" s="181">
        <f t="shared" si="29"/>
        <v>1.4493755485779802E-2</v>
      </c>
      <c r="AJ16" s="164">
        <f t="shared" si="30"/>
        <v>1.4971974411749134E-2</v>
      </c>
      <c r="AK16" s="164">
        <f t="shared" si="31"/>
        <v>1.2357658674825522E-2</v>
      </c>
      <c r="AL16" s="181">
        <f t="shared" si="32"/>
        <v>1.1953526222145738E-2</v>
      </c>
      <c r="AM16" s="164">
        <f t="shared" si="33"/>
        <v>1.3006459263427805E-2</v>
      </c>
      <c r="AN16" s="164">
        <f t="shared" si="34"/>
        <v>1.1243032397276975E-2</v>
      </c>
      <c r="AO16" s="181">
        <f t="shared" si="35"/>
        <v>1.5699775963216034E-2</v>
      </c>
      <c r="AP16" s="164">
        <f t="shared" si="36"/>
        <v>1.2971870358972293E-2</v>
      </c>
      <c r="AQ16" s="164">
        <f t="shared" si="37"/>
        <v>1.3214830192986859E-2</v>
      </c>
      <c r="AR16" s="181">
        <f t="shared" si="38"/>
        <v>1.965503038264127E-2</v>
      </c>
      <c r="AT16" s="24">
        <f t="shared" si="4"/>
        <v>1.6707824180473008E-2</v>
      </c>
      <c r="AU16" s="24">
        <f t="shared" si="5"/>
        <v>1.0703750612536256E-2</v>
      </c>
      <c r="AV16" s="24">
        <f t="shared" si="39"/>
        <v>6.0040735679367518E-3</v>
      </c>
      <c r="AW16" s="24">
        <f t="shared" si="6"/>
        <v>1.9737249798599477E-2</v>
      </c>
      <c r="AX16" s="24">
        <f t="shared" si="7"/>
        <v>1.0448779161361887E-2</v>
      </c>
      <c r="AY16" s="24">
        <f t="shared" si="40"/>
        <v>9.2884706372375891E-3</v>
      </c>
      <c r="AZ16" s="24">
        <f t="shared" si="8"/>
        <v>1.4801078214224495E-2</v>
      </c>
      <c r="BA16" s="24">
        <f t="shared" si="9"/>
        <v>1.0531291929762432E-2</v>
      </c>
      <c r="BB16" s="24">
        <f t="shared" si="41"/>
        <v>4.2697862844620627E-3</v>
      </c>
      <c r="BC16" s="24">
        <f t="shared" si="10"/>
        <v>1.4493755485779802E-2</v>
      </c>
      <c r="BD16" s="24">
        <f t="shared" si="11"/>
        <v>1.1291148293644193E-2</v>
      </c>
      <c r="BE16" s="24">
        <f t="shared" si="42"/>
        <v>3.2026071921356092E-3</v>
      </c>
      <c r="BF16" s="24">
        <f t="shared" si="12"/>
        <v>1.4971974411749134E-2</v>
      </c>
      <c r="BG16" s="24">
        <f t="shared" si="13"/>
        <v>1.1953526222145738E-2</v>
      </c>
      <c r="BH16" s="24">
        <f t="shared" si="43"/>
        <v>3.0184481896033954E-3</v>
      </c>
      <c r="BI16" s="24">
        <f t="shared" si="14"/>
        <v>1.5699775963216034E-2</v>
      </c>
      <c r="BJ16" s="24">
        <f t="shared" si="15"/>
        <v>1.1243032397276975E-2</v>
      </c>
      <c r="BK16" s="24">
        <f t="shared" si="44"/>
        <v>4.4567435659390586E-3</v>
      </c>
      <c r="BL16" s="24">
        <f t="shared" si="16"/>
        <v>1.965503038264127E-2</v>
      </c>
      <c r="BM16" s="24">
        <f t="shared" si="17"/>
        <v>1.2971870358972293E-2</v>
      </c>
      <c r="BN16" s="24">
        <f t="shared" si="45"/>
        <v>6.683160023668977E-3</v>
      </c>
    </row>
    <row r="17" spans="1:66" x14ac:dyDescent="0.25">
      <c r="A17" s="35">
        <f>+NAC!A18</f>
        <v>43101</v>
      </c>
      <c r="B17" s="71">
        <f>+NAC!P18</f>
        <v>122.9418</v>
      </c>
      <c r="C17" s="71">
        <f>+NAC!S18</f>
        <v>122.42235553648723</v>
      </c>
      <c r="D17" s="179">
        <f>+[1]IPCse!$DK19</f>
        <v>122.66082746018131</v>
      </c>
      <c r="E17" s="71">
        <f>+GBA!$P18</f>
        <v>123.53959999999999</v>
      </c>
      <c r="F17" s="71">
        <f>+GBA!$S18</f>
        <v>123.21719444093497</v>
      </c>
      <c r="G17" s="179">
        <f>+[1]IPCse!$DE19</f>
        <v>123.41869293867477</v>
      </c>
      <c r="H17" s="71">
        <f>+PAM!$P18</f>
        <v>122.6614</v>
      </c>
      <c r="I17" s="71">
        <f>+PAM!$S18</f>
        <v>122.43688324791334</v>
      </c>
      <c r="J17" s="179">
        <f>+[1]IPCse!$DF19</f>
        <v>122.68833813016332</v>
      </c>
      <c r="K17" s="71">
        <f>+NOA!$P18</f>
        <v>121.9401</v>
      </c>
      <c r="L17" s="71">
        <f>+NOA!$S18</f>
        <v>121.66938163791932</v>
      </c>
      <c r="M17" s="179">
        <f>+[1]IPCse!$DG19</f>
        <v>121.90204478982129</v>
      </c>
      <c r="N17" s="71">
        <f>+NEA!$P18</f>
        <v>121.9888</v>
      </c>
      <c r="O17" s="71">
        <f>+NEA!$S18</f>
        <v>120.85522997802798</v>
      </c>
      <c r="P17" s="179">
        <f>+[1]IPCse!$DH19</f>
        <v>120.52850626278629</v>
      </c>
      <c r="Q17" s="71">
        <f>+CUY!$P18</f>
        <v>122.4315</v>
      </c>
      <c r="R17" s="71">
        <f>+CUY!$S18</f>
        <v>120.54735093492891</v>
      </c>
      <c r="S17" s="179">
        <f>+[1]IPCse!$DI19</f>
        <v>121.05914951417546</v>
      </c>
      <c r="T17" s="71">
        <f>+PAT!$P18</f>
        <v>122.1913</v>
      </c>
      <c r="U17" s="71">
        <f>+PAT!$S18</f>
        <v>119.9216287222809</v>
      </c>
      <c r="V17" s="179">
        <f>+[1]IPCse!$DJ19</f>
        <v>120.10928356557562</v>
      </c>
      <c r="X17" s="164">
        <f t="shared" si="18"/>
        <v>1.4988487223666525E-2</v>
      </c>
      <c r="Y17" s="164">
        <f t="shared" si="19"/>
        <v>1.8737093613815814E-2</v>
      </c>
      <c r="Z17" s="181">
        <f t="shared" si="20"/>
        <v>2.0897458996679052E-2</v>
      </c>
      <c r="AA17" s="164">
        <f t="shared" si="21"/>
        <v>1.4526482971683574E-2</v>
      </c>
      <c r="AB17" s="164">
        <f t="shared" si="22"/>
        <v>2.1745977481837153E-2</v>
      </c>
      <c r="AC17" s="181">
        <f t="shared" si="23"/>
        <v>2.3696114983695393E-2</v>
      </c>
      <c r="AD17" s="164">
        <f t="shared" si="24"/>
        <v>1.5635104174687831E-2</v>
      </c>
      <c r="AE17" s="164">
        <f t="shared" si="25"/>
        <v>1.8380221972498001E-2</v>
      </c>
      <c r="AF17" s="181">
        <f t="shared" si="26"/>
        <v>2.0004553038685202E-2</v>
      </c>
      <c r="AG17" s="164">
        <f t="shared" si="27"/>
        <v>1.6318253874324729E-2</v>
      </c>
      <c r="AH17" s="164">
        <f t="shared" si="28"/>
        <v>1.5642260088586379E-2</v>
      </c>
      <c r="AI17" s="181">
        <f t="shared" si="29"/>
        <v>1.7251459604530561E-2</v>
      </c>
      <c r="AJ17" s="164">
        <f t="shared" si="30"/>
        <v>1.2588796419422899E-2</v>
      </c>
      <c r="AK17" s="164">
        <f t="shared" si="31"/>
        <v>1.3602213028307997E-2</v>
      </c>
      <c r="AL17" s="181">
        <f t="shared" si="32"/>
        <v>1.6248880441385616E-2</v>
      </c>
      <c r="AM17" s="164">
        <f t="shared" si="33"/>
        <v>1.2140075890974877E-2</v>
      </c>
      <c r="AN17" s="164">
        <f t="shared" si="34"/>
        <v>9.941632578023496E-3</v>
      </c>
      <c r="AO17" s="181">
        <f t="shared" si="35"/>
        <v>1.1955714398912187E-2</v>
      </c>
      <c r="AP17" s="164">
        <f t="shared" si="36"/>
        <v>1.8453490785340199E-2</v>
      </c>
      <c r="AQ17" s="164">
        <f t="shared" si="37"/>
        <v>1.5403097960320578E-2</v>
      </c>
      <c r="AR17" s="181">
        <f t="shared" si="38"/>
        <v>2.0215986061772329E-2</v>
      </c>
      <c r="AT17" s="24">
        <f t="shared" si="4"/>
        <v>2.0897458996679052E-2</v>
      </c>
      <c r="AU17" s="24">
        <f t="shared" si="5"/>
        <v>1.4988487223666525E-2</v>
      </c>
      <c r="AV17" s="24">
        <f t="shared" si="39"/>
        <v>5.908971773012528E-3</v>
      </c>
      <c r="AW17" s="24">
        <f t="shared" si="6"/>
        <v>2.3696114983695393E-2</v>
      </c>
      <c r="AX17" s="24">
        <f t="shared" si="7"/>
        <v>1.4526482971683574E-2</v>
      </c>
      <c r="AY17" s="24">
        <f t="shared" si="40"/>
        <v>9.1696320120118191E-3</v>
      </c>
      <c r="AZ17" s="24">
        <f t="shared" si="8"/>
        <v>2.0004553038685202E-2</v>
      </c>
      <c r="BA17" s="24">
        <f t="shared" si="9"/>
        <v>1.5635104174687831E-2</v>
      </c>
      <c r="BB17" s="24">
        <f t="shared" si="41"/>
        <v>4.3694488639973716E-3</v>
      </c>
      <c r="BC17" s="24">
        <f t="shared" si="10"/>
        <v>1.7251459604530561E-2</v>
      </c>
      <c r="BD17" s="24">
        <f t="shared" si="11"/>
        <v>1.5642260088586379E-2</v>
      </c>
      <c r="BE17" s="24">
        <f t="shared" si="42"/>
        <v>1.6091995159441819E-3</v>
      </c>
      <c r="BF17" s="24">
        <f t="shared" si="12"/>
        <v>1.6248880441385616E-2</v>
      </c>
      <c r="BG17" s="24">
        <f t="shared" si="13"/>
        <v>1.2588796419422899E-2</v>
      </c>
      <c r="BH17" s="24">
        <f t="shared" si="43"/>
        <v>3.6600840219627173E-3</v>
      </c>
      <c r="BI17" s="24">
        <f t="shared" si="14"/>
        <v>1.2140075890974877E-2</v>
      </c>
      <c r="BJ17" s="24">
        <f t="shared" si="15"/>
        <v>9.941632578023496E-3</v>
      </c>
      <c r="BK17" s="24">
        <f t="shared" si="44"/>
        <v>2.1984433129513814E-3</v>
      </c>
      <c r="BL17" s="24">
        <f t="shared" si="16"/>
        <v>2.0215986061772329E-2</v>
      </c>
      <c r="BM17" s="24">
        <f t="shared" si="17"/>
        <v>1.5403097960320578E-2</v>
      </c>
      <c r="BN17" s="24">
        <f t="shared" si="45"/>
        <v>4.8128881014517511E-3</v>
      </c>
    </row>
    <row r="18" spans="1:66" x14ac:dyDescent="0.25">
      <c r="A18" s="35">
        <f>+NAC!A19</f>
        <v>43132</v>
      </c>
      <c r="B18" s="71">
        <f>+NAC!P19</f>
        <v>125.5123</v>
      </c>
      <c r="C18" s="71">
        <f>+NAC!S19</f>
        <v>124.32397383336716</v>
      </c>
      <c r="D18" s="179">
        <f>+[1]IPCse!$DK20</f>
        <v>124.86673474790234</v>
      </c>
      <c r="E18" s="71">
        <f>+GBA!$P19</f>
        <v>126.2302</v>
      </c>
      <c r="F18" s="71">
        <f>+GBA!$S19</f>
        <v>125.10865255843338</v>
      </c>
      <c r="G18" s="179">
        <f>+[1]IPCse!$DE20</f>
        <v>125.82784729950707</v>
      </c>
      <c r="H18" s="71">
        <f>+PAM!$P19</f>
        <v>125.18040000000001</v>
      </c>
      <c r="I18" s="71">
        <f>+PAM!$S19</f>
        <v>124.20132487919169</v>
      </c>
      <c r="J18" s="179">
        <f>+[1]IPCse!$DF20</f>
        <v>124.63636632031249</v>
      </c>
      <c r="K18" s="71">
        <f>+NOA!$P19</f>
        <v>124.0185</v>
      </c>
      <c r="L18" s="71">
        <f>+NOA!$S19</f>
        <v>123.36896127936981</v>
      </c>
      <c r="M18" s="179">
        <f>+[1]IPCse!$DG20</f>
        <v>123.67908675157025</v>
      </c>
      <c r="N18" s="71">
        <f>+NEA!$P19</f>
        <v>124.07259999999999</v>
      </c>
      <c r="O18" s="71">
        <f>+NEA!$S19</f>
        <v>122.5794205850041</v>
      </c>
      <c r="P18" s="179">
        <f>+[1]IPCse!$DH20</f>
        <v>122.47904954800593</v>
      </c>
      <c r="Q18" s="71">
        <f>+CUY!$P19</f>
        <v>125.6037</v>
      </c>
      <c r="R18" s="71">
        <f>+CUY!$S19</f>
        <v>123.31800504113684</v>
      </c>
      <c r="S18" s="179">
        <f>+[1]IPCse!$DI20</f>
        <v>123.65376417670761</v>
      </c>
      <c r="T18" s="71">
        <f>+PAT!$P19</f>
        <v>124.51130000000001</v>
      </c>
      <c r="U18" s="71">
        <f>+PAT!$S19</f>
        <v>121.91554751847943</v>
      </c>
      <c r="V18" s="179">
        <f>+[1]IPCse!$DJ20</f>
        <v>122.71488898952161</v>
      </c>
      <c r="X18" s="164">
        <f t="shared" si="18"/>
        <v>2.0908267163812333E-2</v>
      </c>
      <c r="Y18" s="164">
        <f t="shared" si="19"/>
        <v>1.5533260151273209E-2</v>
      </c>
      <c r="Z18" s="181">
        <f t="shared" si="20"/>
        <v>1.7983795914283451E-2</v>
      </c>
      <c r="AA18" s="164">
        <f t="shared" si="21"/>
        <v>2.177925134936487E-2</v>
      </c>
      <c r="AB18" s="164">
        <f t="shared" si="22"/>
        <v>1.5350602049335693E-2</v>
      </c>
      <c r="AC18" s="181">
        <f t="shared" si="23"/>
        <v>1.9520173998515578E-2</v>
      </c>
      <c r="AD18" s="164">
        <f t="shared" si="24"/>
        <v>2.0536207804574325E-2</v>
      </c>
      <c r="AE18" s="164">
        <f t="shared" si="25"/>
        <v>1.4411030275130798E-2</v>
      </c>
      <c r="AF18" s="181">
        <f t="shared" si="26"/>
        <v>1.5877859459490384E-2</v>
      </c>
      <c r="AG18" s="164">
        <f t="shared" si="27"/>
        <v>1.704443411150236E-2</v>
      </c>
      <c r="AH18" s="164">
        <f t="shared" si="28"/>
        <v>1.396883602571708E-2</v>
      </c>
      <c r="AI18" s="181">
        <f t="shared" si="29"/>
        <v>1.4577622260667278E-2</v>
      </c>
      <c r="AJ18" s="164">
        <f t="shared" si="30"/>
        <v>1.7081896042915323E-2</v>
      </c>
      <c r="AK18" s="164">
        <f t="shared" si="31"/>
        <v>1.4266578345757841E-2</v>
      </c>
      <c r="AL18" s="181">
        <f t="shared" si="32"/>
        <v>1.6183252789733427E-2</v>
      </c>
      <c r="AM18" s="164">
        <f t="shared" si="33"/>
        <v>2.5909998652307697E-2</v>
      </c>
      <c r="AN18" s="164">
        <f t="shared" si="34"/>
        <v>2.2983948504214924E-2</v>
      </c>
      <c r="AO18" s="181">
        <f t="shared" si="35"/>
        <v>2.1432619285238985E-2</v>
      </c>
      <c r="AP18" s="164">
        <f t="shared" si="36"/>
        <v>1.8986621797132841E-2</v>
      </c>
      <c r="AQ18" s="164">
        <f t="shared" si="37"/>
        <v>1.6626848863236621E-2</v>
      </c>
      <c r="AR18" s="181">
        <f t="shared" si="38"/>
        <v>2.1693622229653986E-2</v>
      </c>
      <c r="AT18" s="24">
        <f t="shared" si="4"/>
        <v>2.0908267163812333E-2</v>
      </c>
      <c r="AU18" s="24">
        <f t="shared" si="5"/>
        <v>1.5533260151273209E-2</v>
      </c>
      <c r="AV18" s="24">
        <f t="shared" si="39"/>
        <v>5.3750070125391236E-3</v>
      </c>
      <c r="AW18" s="24">
        <f t="shared" si="6"/>
        <v>2.177925134936487E-2</v>
      </c>
      <c r="AX18" s="24">
        <f t="shared" si="7"/>
        <v>1.5350602049335693E-2</v>
      </c>
      <c r="AY18" s="24">
        <f t="shared" si="40"/>
        <v>6.4286493000291767E-3</v>
      </c>
      <c r="AZ18" s="24">
        <f t="shared" si="8"/>
        <v>2.0536207804574325E-2</v>
      </c>
      <c r="BA18" s="24">
        <f t="shared" si="9"/>
        <v>1.4411030275130798E-2</v>
      </c>
      <c r="BB18" s="24">
        <f t="shared" si="41"/>
        <v>6.1251775294435262E-3</v>
      </c>
      <c r="BC18" s="24">
        <f t="shared" si="10"/>
        <v>1.704443411150236E-2</v>
      </c>
      <c r="BD18" s="24">
        <f t="shared" si="11"/>
        <v>1.396883602571708E-2</v>
      </c>
      <c r="BE18" s="24">
        <f t="shared" si="42"/>
        <v>3.0755980857852805E-3</v>
      </c>
      <c r="BF18" s="24">
        <f t="shared" si="12"/>
        <v>1.7081896042915323E-2</v>
      </c>
      <c r="BG18" s="24">
        <f t="shared" si="13"/>
        <v>1.4266578345757841E-2</v>
      </c>
      <c r="BH18" s="24">
        <f t="shared" si="43"/>
        <v>2.8153176971574823E-3</v>
      </c>
      <c r="BI18" s="24">
        <f t="shared" si="14"/>
        <v>2.5909998652307697E-2</v>
      </c>
      <c r="BJ18" s="24">
        <f t="shared" si="15"/>
        <v>2.1432619285238985E-2</v>
      </c>
      <c r="BK18" s="24">
        <f t="shared" si="44"/>
        <v>4.4773793670687123E-3</v>
      </c>
      <c r="BL18" s="24">
        <f t="shared" si="16"/>
        <v>2.1693622229653986E-2</v>
      </c>
      <c r="BM18" s="24">
        <f t="shared" si="17"/>
        <v>1.6626848863236621E-2</v>
      </c>
      <c r="BN18" s="24">
        <f t="shared" si="45"/>
        <v>5.0667733664173653E-3</v>
      </c>
    </row>
    <row r="19" spans="1:66" x14ac:dyDescent="0.25">
      <c r="A19" s="35">
        <f>+NAC!A20</f>
        <v>43160</v>
      </c>
      <c r="B19" s="71">
        <f>+NAC!P20</f>
        <v>128.74600000000001</v>
      </c>
      <c r="C19" s="71">
        <f>+NAC!S20</f>
        <v>127.42264694231967</v>
      </c>
      <c r="D19" s="179">
        <f>+[1]IPCse!$DK21</f>
        <v>127.12273995052837</v>
      </c>
      <c r="E19" s="71">
        <f>+GBA!$P20</f>
        <v>129.3424</v>
      </c>
      <c r="F19" s="71">
        <f>+GBA!$S20</f>
        <v>128.35407244156664</v>
      </c>
      <c r="G19" s="179">
        <f>+[1]IPCse!$DE21</f>
        <v>128.19484759692361</v>
      </c>
      <c r="H19" s="71">
        <f>+PAM!$P20</f>
        <v>128.387</v>
      </c>
      <c r="I19" s="71">
        <f>+PAM!$S20</f>
        <v>127.00598213501249</v>
      </c>
      <c r="J19" s="179">
        <f>+[1]IPCse!$DF21</f>
        <v>126.60303476633783</v>
      </c>
      <c r="K19" s="71">
        <f>+NOA!$P20</f>
        <v>127.8267</v>
      </c>
      <c r="L19" s="71">
        <f>+NOA!$S20</f>
        <v>126.70287404590519</v>
      </c>
      <c r="M19" s="179">
        <f>+[1]IPCse!$DG21</f>
        <v>126.40829403885721</v>
      </c>
      <c r="N19" s="71">
        <f>+NEA!$P20</f>
        <v>127.1854</v>
      </c>
      <c r="O19" s="71">
        <f>+NEA!$S20</f>
        <v>125.13898247734137</v>
      </c>
      <c r="P19" s="179">
        <f>+[1]IPCse!$DH21</f>
        <v>124.72063782662391</v>
      </c>
      <c r="Q19" s="71">
        <f>+CUY!$P20</f>
        <v>128.7072</v>
      </c>
      <c r="R19" s="71">
        <f>+CUY!$S20</f>
        <v>126.16474038893043</v>
      </c>
      <c r="S19" s="179">
        <f>+[1]IPCse!$DI21</f>
        <v>125.77791778379709</v>
      </c>
      <c r="T19" s="71">
        <f>+PAT!$P20</f>
        <v>128.55189999999999</v>
      </c>
      <c r="U19" s="71">
        <f>+PAT!$S20</f>
        <v>125.19080340926234</v>
      </c>
      <c r="V19" s="179">
        <f>+[1]IPCse!$DJ21</f>
        <v>125.50189070715294</v>
      </c>
      <c r="X19" s="164">
        <f t="shared" si="18"/>
        <v>2.5764008786389958E-2</v>
      </c>
      <c r="Y19" s="164">
        <f t="shared" si="19"/>
        <v>2.4924180054811451E-2</v>
      </c>
      <c r="Z19" s="181">
        <f t="shared" si="20"/>
        <v>1.8067303571129179E-2</v>
      </c>
      <c r="AA19" s="164">
        <f t="shared" si="21"/>
        <v>2.4654955787125399E-2</v>
      </c>
      <c r="AB19" s="164">
        <f t="shared" si="22"/>
        <v>2.5940810781392321E-2</v>
      </c>
      <c r="AC19" s="181">
        <f t="shared" si="23"/>
        <v>1.8811418523138057E-2</v>
      </c>
      <c r="AD19" s="164">
        <f t="shared" si="24"/>
        <v>2.5615831232365327E-2</v>
      </c>
      <c r="AE19" s="164">
        <f t="shared" si="25"/>
        <v>2.2581540563668234E-2</v>
      </c>
      <c r="AF19" s="181">
        <f t="shared" si="26"/>
        <v>1.5779250503589415E-2</v>
      </c>
      <c r="AG19" s="164">
        <f t="shared" si="27"/>
        <v>3.070670907969375E-2</v>
      </c>
      <c r="AH19" s="164">
        <f t="shared" si="28"/>
        <v>2.7023918593151786E-2</v>
      </c>
      <c r="AI19" s="181">
        <f t="shared" si="29"/>
        <v>2.2066845405877E-2</v>
      </c>
      <c r="AJ19" s="164">
        <f t="shared" si="30"/>
        <v>2.5088536872766465E-2</v>
      </c>
      <c r="AK19" s="164">
        <f t="shared" si="31"/>
        <v>2.0880845089019662E-2</v>
      </c>
      <c r="AL19" s="181">
        <f t="shared" si="32"/>
        <v>1.8301809875977071E-2</v>
      </c>
      <c r="AM19" s="164">
        <f t="shared" si="33"/>
        <v>2.4708667021751785E-2</v>
      </c>
      <c r="AN19" s="164">
        <f t="shared" si="34"/>
        <v>2.3084506977257391E-2</v>
      </c>
      <c r="AO19" s="181">
        <f t="shared" si="35"/>
        <v>1.7178236515743794E-2</v>
      </c>
      <c r="AP19" s="164">
        <f t="shared" si="36"/>
        <v>3.2451673060999164E-2</v>
      </c>
      <c r="AQ19" s="164">
        <f t="shared" si="37"/>
        <v>2.6864956582231425E-2</v>
      </c>
      <c r="AR19" s="181">
        <f t="shared" si="38"/>
        <v>2.2711194546810809E-2</v>
      </c>
      <c r="AT19" s="24">
        <f t="shared" si="4"/>
        <v>2.5764008786389958E-2</v>
      </c>
      <c r="AU19" s="24">
        <f t="shared" si="5"/>
        <v>1.8067303571129179E-2</v>
      </c>
      <c r="AV19" s="24">
        <f t="shared" si="39"/>
        <v>7.6967052152607796E-3</v>
      </c>
      <c r="AW19" s="24">
        <f t="shared" si="6"/>
        <v>2.5940810781392321E-2</v>
      </c>
      <c r="AX19" s="24">
        <f t="shared" si="7"/>
        <v>1.8811418523138057E-2</v>
      </c>
      <c r="AY19" s="24">
        <f t="shared" si="40"/>
        <v>7.1293922582542635E-3</v>
      </c>
      <c r="AZ19" s="24">
        <f t="shared" si="8"/>
        <v>2.5615831232365327E-2</v>
      </c>
      <c r="BA19" s="24">
        <f t="shared" si="9"/>
        <v>1.5779250503589415E-2</v>
      </c>
      <c r="BB19" s="24">
        <f t="shared" si="41"/>
        <v>9.8365807287759122E-3</v>
      </c>
      <c r="BC19" s="24">
        <f t="shared" si="10"/>
        <v>3.070670907969375E-2</v>
      </c>
      <c r="BD19" s="24">
        <f t="shared" si="11"/>
        <v>2.2066845405877E-2</v>
      </c>
      <c r="BE19" s="24">
        <f t="shared" si="42"/>
        <v>8.63986367381675E-3</v>
      </c>
      <c r="BF19" s="24">
        <f t="shared" si="12"/>
        <v>2.5088536872766465E-2</v>
      </c>
      <c r="BG19" s="24">
        <f t="shared" si="13"/>
        <v>1.8301809875977071E-2</v>
      </c>
      <c r="BH19" s="24">
        <f t="shared" si="43"/>
        <v>6.786726996789394E-3</v>
      </c>
      <c r="BI19" s="24">
        <f t="shared" si="14"/>
        <v>2.4708667021751785E-2</v>
      </c>
      <c r="BJ19" s="24">
        <f t="shared" si="15"/>
        <v>1.7178236515743794E-2</v>
      </c>
      <c r="BK19" s="24">
        <f t="shared" si="44"/>
        <v>7.5304305060079901E-3</v>
      </c>
      <c r="BL19" s="24">
        <f t="shared" si="16"/>
        <v>3.2451673060999164E-2</v>
      </c>
      <c r="BM19" s="24">
        <f t="shared" si="17"/>
        <v>2.2711194546810809E-2</v>
      </c>
      <c r="BN19" s="24">
        <f t="shared" si="45"/>
        <v>9.7404785141883554E-3</v>
      </c>
    </row>
    <row r="20" spans="1:66" x14ac:dyDescent="0.25">
      <c r="A20" s="35">
        <f>+NAC!A21</f>
        <v>43191</v>
      </c>
      <c r="B20" s="71">
        <f>+NAC!P21</f>
        <v>131.48840000000001</v>
      </c>
      <c r="C20" s="71">
        <f>+NAC!S21</f>
        <v>129.77462419228291</v>
      </c>
      <c r="D20" s="179">
        <f>+[1]IPCse!$DK22</f>
        <v>129.41149564985318</v>
      </c>
      <c r="E20" s="71">
        <f>+GBA!$P21</f>
        <v>132.0556</v>
      </c>
      <c r="F20" s="71">
        <f>+GBA!$S21</f>
        <v>130.39881516108659</v>
      </c>
      <c r="G20" s="179">
        <f>+[1]IPCse!$DE22</f>
        <v>130.28956236539449</v>
      </c>
      <c r="H20" s="71">
        <f>+PAM!$P21</f>
        <v>131.1335</v>
      </c>
      <c r="I20" s="71">
        <f>+PAM!$S21</f>
        <v>129.73071086542689</v>
      </c>
      <c r="J20" s="179">
        <f>+[1]IPCse!$DF22</f>
        <v>129.05151573743825</v>
      </c>
      <c r="K20" s="71">
        <f>+NOA!$P21</f>
        <v>130.43049999999999</v>
      </c>
      <c r="L20" s="71">
        <f>+NOA!$S21</f>
        <v>129.07451362216489</v>
      </c>
      <c r="M20" s="179">
        <f>+[1]IPCse!$DG22</f>
        <v>128.49897470008258</v>
      </c>
      <c r="N20" s="71">
        <f>+NEA!$P21</f>
        <v>129.7902</v>
      </c>
      <c r="O20" s="71">
        <f>+NEA!$S21</f>
        <v>127.24336178247735</v>
      </c>
      <c r="P20" s="179">
        <f>+[1]IPCse!$DH22</f>
        <v>127.15769630094462</v>
      </c>
      <c r="Q20" s="71">
        <f>+CUY!$P21</f>
        <v>131.83779999999999</v>
      </c>
      <c r="R20" s="71">
        <f>+CUY!$S21</f>
        <v>128.68891027673894</v>
      </c>
      <c r="S20" s="179">
        <f>+[1]IPCse!$DI22</f>
        <v>128.16010107948125</v>
      </c>
      <c r="T20" s="71">
        <f>+PAT!$P21</f>
        <v>131.45930000000001</v>
      </c>
      <c r="U20" s="71">
        <f>+PAT!$S21</f>
        <v>128.29186468547294</v>
      </c>
      <c r="V20" s="179">
        <f>+[1]IPCse!$DJ22</f>
        <v>128.53829567058932</v>
      </c>
      <c r="X20" s="164">
        <f t="shared" si="18"/>
        <v>2.1300855948922726E-2</v>
      </c>
      <c r="Y20" s="164">
        <f t="shared" si="19"/>
        <v>1.8458078735626327E-2</v>
      </c>
      <c r="Z20" s="181">
        <f t="shared" si="20"/>
        <v>1.8004298052539669E-2</v>
      </c>
      <c r="AA20" s="164">
        <f t="shared" si="21"/>
        <v>2.0976879971301043E-2</v>
      </c>
      <c r="AB20" s="164">
        <f t="shared" si="22"/>
        <v>1.5930485730796029E-2</v>
      </c>
      <c r="AC20" s="181">
        <f t="shared" si="23"/>
        <v>1.6340085485004652E-2</v>
      </c>
      <c r="AD20" s="164">
        <f t="shared" si="24"/>
        <v>2.1392352808306203E-2</v>
      </c>
      <c r="AE20" s="164">
        <f t="shared" si="25"/>
        <v>2.1453546396876799E-2</v>
      </c>
      <c r="AF20" s="181">
        <f t="shared" si="26"/>
        <v>1.9339828430016803E-2</v>
      </c>
      <c r="AG20" s="164">
        <f t="shared" si="27"/>
        <v>2.0369766253842014E-2</v>
      </c>
      <c r="AH20" s="164">
        <f t="shared" si="28"/>
        <v>1.8718119806820255E-2</v>
      </c>
      <c r="AI20" s="181">
        <f t="shared" si="29"/>
        <v>1.653910985131013E-2</v>
      </c>
      <c r="AJ20" s="164">
        <f t="shared" si="30"/>
        <v>2.0480338152020661E-2</v>
      </c>
      <c r="AK20" s="164">
        <f t="shared" si="31"/>
        <v>1.6816337031644091E-2</v>
      </c>
      <c r="AL20" s="181">
        <f t="shared" si="32"/>
        <v>1.9540137997918983E-2</v>
      </c>
      <c r="AM20" s="164">
        <f t="shared" si="33"/>
        <v>2.432342557370526E-2</v>
      </c>
      <c r="AN20" s="164">
        <f t="shared" si="34"/>
        <v>2.000693601102177E-2</v>
      </c>
      <c r="AO20" s="181">
        <f t="shared" si="35"/>
        <v>1.8939598759926568E-2</v>
      </c>
      <c r="AP20" s="164">
        <f t="shared" si="36"/>
        <v>2.2616546313201313E-2</v>
      </c>
      <c r="AQ20" s="164">
        <f t="shared" si="37"/>
        <v>2.4770679568792975E-2</v>
      </c>
      <c r="AR20" s="181">
        <f t="shared" si="38"/>
        <v>2.4194097366401879E-2</v>
      </c>
      <c r="AT20" s="24">
        <f t="shared" si="4"/>
        <v>2.1300855948922726E-2</v>
      </c>
      <c r="AU20" s="24">
        <f t="shared" si="5"/>
        <v>1.8004298052539669E-2</v>
      </c>
      <c r="AV20" s="24">
        <f t="shared" si="39"/>
        <v>3.2965578963830566E-3</v>
      </c>
      <c r="AW20" s="24">
        <f t="shared" si="6"/>
        <v>2.0976879971301043E-2</v>
      </c>
      <c r="AX20" s="24">
        <f t="shared" si="7"/>
        <v>1.5930485730796029E-2</v>
      </c>
      <c r="AY20" s="24">
        <f t="shared" si="40"/>
        <v>5.0463942405050144E-3</v>
      </c>
      <c r="AZ20" s="24">
        <f t="shared" si="8"/>
        <v>2.1453546396876799E-2</v>
      </c>
      <c r="BA20" s="24">
        <f t="shared" si="9"/>
        <v>1.9339828430016803E-2</v>
      </c>
      <c r="BB20" s="24">
        <f t="shared" si="41"/>
        <v>2.1137179668599959E-3</v>
      </c>
      <c r="BC20" s="24">
        <f t="shared" si="10"/>
        <v>2.0369766253842014E-2</v>
      </c>
      <c r="BD20" s="24">
        <f t="shared" si="11"/>
        <v>1.653910985131013E-2</v>
      </c>
      <c r="BE20" s="24">
        <f t="shared" si="42"/>
        <v>3.8306564025318846E-3</v>
      </c>
      <c r="BF20" s="24">
        <f t="shared" si="12"/>
        <v>2.0480338152020661E-2</v>
      </c>
      <c r="BG20" s="24">
        <f t="shared" si="13"/>
        <v>1.6816337031644091E-2</v>
      </c>
      <c r="BH20" s="24">
        <f t="shared" si="43"/>
        <v>3.6640011203765699E-3</v>
      </c>
      <c r="BI20" s="24">
        <f t="shared" si="14"/>
        <v>2.432342557370526E-2</v>
      </c>
      <c r="BJ20" s="24">
        <f t="shared" si="15"/>
        <v>1.8939598759926568E-2</v>
      </c>
      <c r="BK20" s="24">
        <f t="shared" si="44"/>
        <v>5.3838268137786915E-3</v>
      </c>
      <c r="BL20" s="24">
        <f t="shared" si="16"/>
        <v>2.4770679568792975E-2</v>
      </c>
      <c r="BM20" s="24">
        <f t="shared" si="17"/>
        <v>2.2616546313201313E-2</v>
      </c>
      <c r="BN20" s="24">
        <f t="shared" si="45"/>
        <v>2.1541332555916615E-3</v>
      </c>
    </row>
    <row r="21" spans="1:66" x14ac:dyDescent="0.25">
      <c r="A21" s="35">
        <f>+NAC!A22</f>
        <v>43221</v>
      </c>
      <c r="B21" s="71">
        <f>+NAC!P22</f>
        <v>134.9794</v>
      </c>
      <c r="C21" s="71">
        <f>+NAC!S22</f>
        <v>133.17273444358042</v>
      </c>
      <c r="D21" s="179">
        <f>+[1]IPCse!$DK23</f>
        <v>133.31606964703082</v>
      </c>
      <c r="E21" s="71">
        <f>+GBA!$P22</f>
        <v>135.4453</v>
      </c>
      <c r="F21" s="71">
        <f>+GBA!$S22</f>
        <v>133.75223515476947</v>
      </c>
      <c r="G21" s="179">
        <f>+[1]IPCse!$DE23</f>
        <v>134.31623355175066</v>
      </c>
      <c r="H21" s="71">
        <f>+PAM!$P22</f>
        <v>134.87180000000001</v>
      </c>
      <c r="I21" s="71">
        <f>+PAM!$S22</f>
        <v>133.31741560989897</v>
      </c>
      <c r="J21" s="179">
        <f>+[1]IPCse!$DF23</f>
        <v>132.99804700087361</v>
      </c>
      <c r="K21" s="71">
        <f>+NOA!$P22</f>
        <v>133.5703</v>
      </c>
      <c r="L21" s="71">
        <f>+NOA!$S22</f>
        <v>132.1260794377292</v>
      </c>
      <c r="M21" s="179">
        <f>+[1]IPCse!$DG23</f>
        <v>132.09250900423351</v>
      </c>
      <c r="N21" s="71">
        <f>+NEA!$P22</f>
        <v>133.7912</v>
      </c>
      <c r="O21" s="71">
        <f>+NEA!$S22</f>
        <v>130.99611343037625</v>
      </c>
      <c r="P21" s="179">
        <f>+[1]IPCse!$DH23</f>
        <v>131.31585815283705</v>
      </c>
      <c r="Q21" s="71">
        <f>+CUY!$P22</f>
        <v>134.92330000000001</v>
      </c>
      <c r="R21" s="71">
        <f>+CUY!$S22</f>
        <v>131.52121835452508</v>
      </c>
      <c r="S21" s="179">
        <f>+[1]IPCse!$DI23</f>
        <v>131.66470045634307</v>
      </c>
      <c r="T21" s="71">
        <f>+PAT!$P22</f>
        <v>134.57650000000001</v>
      </c>
      <c r="U21" s="71">
        <f>+PAT!$S22</f>
        <v>131.03999239704331</v>
      </c>
      <c r="V21" s="179">
        <f>+[1]IPCse!$DJ23</f>
        <v>131.60688280180153</v>
      </c>
      <c r="X21" s="164">
        <f t="shared" si="18"/>
        <v>2.6549870558923772E-2</v>
      </c>
      <c r="Y21" s="164">
        <f t="shared" si="19"/>
        <v>2.6184705002594733E-2</v>
      </c>
      <c r="Z21" s="181">
        <f t="shared" si="20"/>
        <v>3.0171770889211968E-2</v>
      </c>
      <c r="AA21" s="164">
        <f t="shared" si="21"/>
        <v>2.5668733472870464E-2</v>
      </c>
      <c r="AB21" s="164">
        <f t="shared" si="22"/>
        <v>2.5716644660768395E-2</v>
      </c>
      <c r="AC21" s="181">
        <f t="shared" si="23"/>
        <v>3.09055546219692E-2</v>
      </c>
      <c r="AD21" s="164">
        <f t="shared" si="24"/>
        <v>2.8507589593810945E-2</v>
      </c>
      <c r="AE21" s="164">
        <f t="shared" si="25"/>
        <v>2.7647306644243086E-2</v>
      </c>
      <c r="AF21" s="181">
        <f t="shared" si="26"/>
        <v>3.0581053162248573E-2</v>
      </c>
      <c r="AG21" s="164">
        <f t="shared" si="27"/>
        <v>2.4072590383384274E-2</v>
      </c>
      <c r="AH21" s="164">
        <f t="shared" si="28"/>
        <v>2.3641892810048137E-2</v>
      </c>
      <c r="AI21" s="181">
        <f t="shared" si="29"/>
        <v>2.7965470639265799E-2</v>
      </c>
      <c r="AJ21" s="164">
        <f t="shared" si="30"/>
        <v>3.0826672583908588E-2</v>
      </c>
      <c r="AK21" s="164">
        <f t="shared" si="31"/>
        <v>2.9492710624183571E-2</v>
      </c>
      <c r="AL21" s="181">
        <f t="shared" si="32"/>
        <v>3.2700827184312109E-2</v>
      </c>
      <c r="AM21" s="164">
        <f t="shared" si="33"/>
        <v>2.3403758254461282E-2</v>
      </c>
      <c r="AN21" s="164">
        <f t="shared" si="34"/>
        <v>2.2008952222032141E-2</v>
      </c>
      <c r="AO21" s="181">
        <f t="shared" si="35"/>
        <v>2.7345479188475075E-2</v>
      </c>
      <c r="AP21" s="164">
        <f t="shared" si="36"/>
        <v>2.3712282052315681E-2</v>
      </c>
      <c r="AQ21" s="164">
        <f t="shared" si="37"/>
        <v>2.1420903954493253E-2</v>
      </c>
      <c r="AR21" s="181">
        <f t="shared" si="38"/>
        <v>2.387294086329117E-2</v>
      </c>
      <c r="AT21" s="24">
        <f t="shared" si="4"/>
        <v>3.0171770889211968E-2</v>
      </c>
      <c r="AU21" s="24">
        <f t="shared" si="5"/>
        <v>2.6184705002594733E-2</v>
      </c>
      <c r="AV21" s="24">
        <f t="shared" si="39"/>
        <v>3.9870658866172359E-3</v>
      </c>
      <c r="AW21" s="24">
        <f t="shared" si="6"/>
        <v>3.09055546219692E-2</v>
      </c>
      <c r="AX21" s="24">
        <f t="shared" si="7"/>
        <v>2.5668733472870464E-2</v>
      </c>
      <c r="AY21" s="24">
        <f t="shared" si="40"/>
        <v>5.236821149098736E-3</v>
      </c>
      <c r="AZ21" s="24">
        <f t="shared" si="8"/>
        <v>3.0581053162248573E-2</v>
      </c>
      <c r="BA21" s="24">
        <f t="shared" si="9"/>
        <v>2.7647306644243086E-2</v>
      </c>
      <c r="BB21" s="24">
        <f t="shared" si="41"/>
        <v>2.9337465180054867E-3</v>
      </c>
      <c r="BC21" s="24">
        <f t="shared" si="10"/>
        <v>2.7965470639265799E-2</v>
      </c>
      <c r="BD21" s="24">
        <f t="shared" si="11"/>
        <v>2.3641892810048137E-2</v>
      </c>
      <c r="BE21" s="24">
        <f t="shared" si="42"/>
        <v>4.3235778292176619E-3</v>
      </c>
      <c r="BF21" s="24">
        <f t="shared" si="12"/>
        <v>3.2700827184312109E-2</v>
      </c>
      <c r="BG21" s="24">
        <f t="shared" si="13"/>
        <v>2.9492710624183571E-2</v>
      </c>
      <c r="BH21" s="24">
        <f t="shared" si="43"/>
        <v>3.2081165601285377E-3</v>
      </c>
      <c r="BI21" s="24">
        <f t="shared" si="14"/>
        <v>2.7345479188475075E-2</v>
      </c>
      <c r="BJ21" s="24">
        <f t="shared" si="15"/>
        <v>2.2008952222032141E-2</v>
      </c>
      <c r="BK21" s="24">
        <f t="shared" si="44"/>
        <v>5.3365269664429338E-3</v>
      </c>
      <c r="BL21" s="24">
        <f t="shared" si="16"/>
        <v>2.387294086329117E-2</v>
      </c>
      <c r="BM21" s="24">
        <f t="shared" si="17"/>
        <v>2.1420903954493253E-2</v>
      </c>
      <c r="BN21" s="24">
        <f t="shared" si="45"/>
        <v>2.4520369087979166E-3</v>
      </c>
    </row>
    <row r="22" spans="1:66" x14ac:dyDescent="0.25">
      <c r="A22" s="35">
        <f>+NAC!A23</f>
        <v>43252</v>
      </c>
      <c r="B22" s="71">
        <f>+NAC!P23</f>
        <v>140.47839999999999</v>
      </c>
      <c r="C22" s="71">
        <f>+NAC!S23</f>
        <v>138.13243433773962</v>
      </c>
      <c r="D22" s="179">
        <f>+[1]IPCse!$DK24</f>
        <v>138.48565267095375</v>
      </c>
      <c r="E22" s="71">
        <f>+GBA!$P23</f>
        <v>141.1129</v>
      </c>
      <c r="F22" s="71">
        <f>+GBA!$S23</f>
        <v>138.63933374921041</v>
      </c>
      <c r="G22" s="179">
        <f>+[1]IPCse!$DE24</f>
        <v>139.23930969304368</v>
      </c>
      <c r="H22" s="71">
        <f>+PAM!$P23</f>
        <v>140.33320000000001</v>
      </c>
      <c r="I22" s="71">
        <f>+PAM!$S23</f>
        <v>138.54570912285843</v>
      </c>
      <c r="J22" s="179">
        <f>+[1]IPCse!$DF24</f>
        <v>138.58363650498777</v>
      </c>
      <c r="K22" s="71">
        <f>+NOA!$P23</f>
        <v>138.68680000000001</v>
      </c>
      <c r="L22" s="71">
        <f>+NOA!$S23</f>
        <v>137.04174542985197</v>
      </c>
      <c r="M22" s="179">
        <f>+[1]IPCse!$DG24</f>
        <v>137.22946925374788</v>
      </c>
      <c r="N22" s="71">
        <f>+NEA!$P23</f>
        <v>138.4881</v>
      </c>
      <c r="O22" s="71">
        <f>+NEA!$S23</f>
        <v>135.02299987640757</v>
      </c>
      <c r="P22" s="179">
        <f>+[1]IPCse!$DH24</f>
        <v>135.87006364322207</v>
      </c>
      <c r="Q22" s="71">
        <f>+CUY!$P23</f>
        <v>140.55170000000001</v>
      </c>
      <c r="R22" s="71">
        <f>+CUY!$S23</f>
        <v>136.95796043380699</v>
      </c>
      <c r="S22" s="179">
        <f>+[1]IPCse!$DI24</f>
        <v>137.18818074517489</v>
      </c>
      <c r="T22" s="71">
        <f>+PAT!$P23</f>
        <v>139.93039999999999</v>
      </c>
      <c r="U22" s="71">
        <f>+PAT!$S23</f>
        <v>135.63907806607332</v>
      </c>
      <c r="V22" s="179">
        <f>+[1]IPCse!$DJ24</f>
        <v>136.32894075379872</v>
      </c>
      <c r="X22" s="164">
        <f t="shared" si="18"/>
        <v>4.0739549886871673E-2</v>
      </c>
      <c r="Y22" s="164">
        <f t="shared" si="19"/>
        <v>3.724260761695497E-2</v>
      </c>
      <c r="Z22" s="181">
        <f t="shared" si="20"/>
        <v>3.8776893420350511E-2</v>
      </c>
      <c r="AA22" s="164">
        <f t="shared" si="21"/>
        <v>4.1844198359042295E-2</v>
      </c>
      <c r="AB22" s="164">
        <f t="shared" si="22"/>
        <v>3.6538444301778661E-2</v>
      </c>
      <c r="AC22" s="181">
        <f t="shared" si="23"/>
        <v>3.6652875167142218E-2</v>
      </c>
      <c r="AD22" s="164">
        <f t="shared" si="24"/>
        <v>4.0493268422309159E-2</v>
      </c>
      <c r="AE22" s="164">
        <f t="shared" si="25"/>
        <v>3.9216883173448291E-2</v>
      </c>
      <c r="AF22" s="181">
        <f t="shared" si="26"/>
        <v>4.1997530265068139E-2</v>
      </c>
      <c r="AG22" s="164">
        <f t="shared" si="27"/>
        <v>3.830567124577855E-2</v>
      </c>
      <c r="AH22" s="164">
        <f t="shared" si="28"/>
        <v>3.7204358239052437E-2</v>
      </c>
      <c r="AI22" s="181">
        <f t="shared" si="29"/>
        <v>3.8889111034674517E-2</v>
      </c>
      <c r="AJ22" s="164">
        <f t="shared" si="30"/>
        <v>3.5106195325253164E-2</v>
      </c>
      <c r="AK22" s="164">
        <f t="shared" si="31"/>
        <v>3.0740503214788717E-2</v>
      </c>
      <c r="AL22" s="181">
        <f t="shared" si="32"/>
        <v>3.4681306237091647E-2</v>
      </c>
      <c r="AM22" s="164">
        <f t="shared" si="33"/>
        <v>4.1715552465734218E-2</v>
      </c>
      <c r="AN22" s="164">
        <f t="shared" si="34"/>
        <v>4.1337376183870012E-2</v>
      </c>
      <c r="AO22" s="181">
        <f t="shared" si="35"/>
        <v>4.1951109672430986E-2</v>
      </c>
      <c r="AP22" s="164">
        <f t="shared" si="36"/>
        <v>3.9783320267654299E-2</v>
      </c>
      <c r="AQ22" s="164">
        <f t="shared" si="37"/>
        <v>3.5096809644914018E-2</v>
      </c>
      <c r="AR22" s="181">
        <f t="shared" si="38"/>
        <v>3.5880022772886155E-2</v>
      </c>
      <c r="AT22" s="24">
        <f t="shared" si="4"/>
        <v>4.0739549886871673E-2</v>
      </c>
      <c r="AU22" s="24">
        <f t="shared" si="5"/>
        <v>3.724260761695497E-2</v>
      </c>
      <c r="AV22" s="24">
        <f t="shared" si="39"/>
        <v>3.496942269916703E-3</v>
      </c>
      <c r="AW22" s="24">
        <f t="shared" si="6"/>
        <v>4.1844198359042295E-2</v>
      </c>
      <c r="AX22" s="24">
        <f t="shared" si="7"/>
        <v>3.6538444301778661E-2</v>
      </c>
      <c r="AY22" s="24">
        <f t="shared" si="40"/>
        <v>5.3057540572636341E-3</v>
      </c>
      <c r="AZ22" s="24">
        <f t="shared" si="8"/>
        <v>4.1997530265068139E-2</v>
      </c>
      <c r="BA22" s="24">
        <f t="shared" si="9"/>
        <v>3.9216883173448291E-2</v>
      </c>
      <c r="BB22" s="24">
        <f t="shared" si="41"/>
        <v>2.7806470916198478E-3</v>
      </c>
      <c r="BC22" s="24">
        <f t="shared" si="10"/>
        <v>3.8889111034674517E-2</v>
      </c>
      <c r="BD22" s="24">
        <f t="shared" si="11"/>
        <v>3.7204358239052437E-2</v>
      </c>
      <c r="BE22" s="24">
        <f t="shared" si="42"/>
        <v>1.6847527956220798E-3</v>
      </c>
      <c r="BF22" s="24">
        <f t="shared" si="12"/>
        <v>3.5106195325253164E-2</v>
      </c>
      <c r="BG22" s="24">
        <f t="shared" si="13"/>
        <v>3.0740503214788717E-2</v>
      </c>
      <c r="BH22" s="24">
        <f t="shared" si="43"/>
        <v>4.3656921104644475E-3</v>
      </c>
      <c r="BI22" s="24">
        <f t="shared" si="14"/>
        <v>4.1951109672430986E-2</v>
      </c>
      <c r="BJ22" s="24">
        <f t="shared" si="15"/>
        <v>4.1337376183870012E-2</v>
      </c>
      <c r="BK22" s="24">
        <f t="shared" si="44"/>
        <v>6.1373348856097465E-4</v>
      </c>
      <c r="BL22" s="24">
        <f t="shared" si="16"/>
        <v>3.9783320267654299E-2</v>
      </c>
      <c r="BM22" s="24">
        <f t="shared" si="17"/>
        <v>3.5096809644914018E-2</v>
      </c>
      <c r="BN22" s="24">
        <f t="shared" si="45"/>
        <v>4.6865106227402809E-3</v>
      </c>
    </row>
    <row r="23" spans="1:66" x14ac:dyDescent="0.25">
      <c r="A23" s="35">
        <f>+NAC!A24</f>
        <v>43282</v>
      </c>
      <c r="B23" s="71">
        <f>+NAC!P24</f>
        <v>144.964</v>
      </c>
      <c r="C23" s="71">
        <f>+NAC!S24</f>
        <v>142.72323724784729</v>
      </c>
      <c r="D23" s="179">
        <f>+[1]IPCse!$DK25</f>
        <v>143.64978474961481</v>
      </c>
      <c r="E23" s="71">
        <f>+GBA!$P24</f>
        <v>145.20689999999999</v>
      </c>
      <c r="F23" s="71">
        <f>+GBA!$S24</f>
        <v>143.2071731364498</v>
      </c>
      <c r="G23" s="179">
        <f>+[1]IPCse!$DE25</f>
        <v>144.22134771374286</v>
      </c>
      <c r="H23" s="71">
        <f>+PAM!$P24</f>
        <v>145.11080000000001</v>
      </c>
      <c r="I23" s="71">
        <f>+PAM!$S24</f>
        <v>143.08675589398158</v>
      </c>
      <c r="J23" s="179">
        <f>+[1]IPCse!$DF25</f>
        <v>143.91952861500971</v>
      </c>
      <c r="K23" s="71">
        <f>+NOA!$P24</f>
        <v>143.4915</v>
      </c>
      <c r="L23" s="71">
        <f>+NOA!$S24</f>
        <v>142.11947232106476</v>
      </c>
      <c r="M23" s="179">
        <f>+[1]IPCse!$DG25</f>
        <v>143.00923248782848</v>
      </c>
      <c r="N23" s="71">
        <f>+NEA!$P24</f>
        <v>143.184</v>
      </c>
      <c r="O23" s="71">
        <f>+NEA!$S24</f>
        <v>139.44972486954134</v>
      </c>
      <c r="P23" s="179">
        <f>+[1]IPCse!$DH25</f>
        <v>140.9020592729614</v>
      </c>
      <c r="Q23" s="71">
        <f>+CUY!$P24</f>
        <v>145.63499999999999</v>
      </c>
      <c r="R23" s="71">
        <f>+CUY!$S24</f>
        <v>142.34187578160058</v>
      </c>
      <c r="S23" s="179">
        <f>+[1]IPCse!$DI25</f>
        <v>142.88225291644002</v>
      </c>
      <c r="T23" s="71">
        <f>+PAT!$P24</f>
        <v>144.72460000000001</v>
      </c>
      <c r="U23" s="71">
        <f>+PAT!$S24</f>
        <v>139.80456979936642</v>
      </c>
      <c r="V23" s="179">
        <f>+[1]IPCse!$DJ25</f>
        <v>140.59087796431743</v>
      </c>
      <c r="X23" s="164">
        <f t="shared" si="18"/>
        <v>3.1930887595530644E-2</v>
      </c>
      <c r="Y23" s="164">
        <f t="shared" si="19"/>
        <v>3.3234793349713687E-2</v>
      </c>
      <c r="Z23" s="181">
        <f t="shared" si="20"/>
        <v>3.7290015095868378E-2</v>
      </c>
      <c r="AA23" s="164">
        <f t="shared" si="21"/>
        <v>2.9012230632351699E-2</v>
      </c>
      <c r="AB23" s="164">
        <f t="shared" si="22"/>
        <v>3.2947643815876448E-2</v>
      </c>
      <c r="AC23" s="181">
        <f t="shared" si="23"/>
        <v>3.5780398737125241E-2</v>
      </c>
      <c r="AD23" s="164">
        <f t="shared" si="24"/>
        <v>3.4044687928444617E-2</v>
      </c>
      <c r="AE23" s="164">
        <f t="shared" si="25"/>
        <v>3.2776524079112912E-2</v>
      </c>
      <c r="AF23" s="181">
        <f t="shared" si="26"/>
        <v>3.8503045847190664E-2</v>
      </c>
      <c r="AG23" s="164">
        <f t="shared" si="27"/>
        <v>3.4644248767726982E-2</v>
      </c>
      <c r="AH23" s="164">
        <f t="shared" si="28"/>
        <v>3.7052409652881702E-2</v>
      </c>
      <c r="AI23" s="181">
        <f t="shared" si="29"/>
        <v>4.2117507744589222E-2</v>
      </c>
      <c r="AJ23" s="164">
        <f t="shared" si="30"/>
        <v>3.3908328585632974E-2</v>
      </c>
      <c r="AK23" s="164">
        <f t="shared" si="31"/>
        <v>3.2784969947236675E-2</v>
      </c>
      <c r="AL23" s="181">
        <f t="shared" si="32"/>
        <v>3.7035351973873532E-2</v>
      </c>
      <c r="AM23" s="164">
        <f t="shared" si="33"/>
        <v>3.6166762835312394E-2</v>
      </c>
      <c r="AN23" s="164">
        <f t="shared" si="34"/>
        <v>3.931071498684946E-2</v>
      </c>
      <c r="AO23" s="181">
        <f t="shared" si="35"/>
        <v>4.1505559300635264E-2</v>
      </c>
      <c r="AP23" s="164">
        <f t="shared" si="36"/>
        <v>3.4261318484046566E-2</v>
      </c>
      <c r="AQ23" s="164">
        <f t="shared" si="37"/>
        <v>3.0710115349383171E-2</v>
      </c>
      <c r="AR23" s="181">
        <f t="shared" si="38"/>
        <v>3.1262160381745341E-2</v>
      </c>
      <c r="AT23" s="24">
        <f t="shared" si="4"/>
        <v>3.7290015095868378E-2</v>
      </c>
      <c r="AU23" s="24">
        <f t="shared" si="5"/>
        <v>3.1930887595530644E-2</v>
      </c>
      <c r="AV23" s="24">
        <f t="shared" si="39"/>
        <v>5.3591275003377348E-3</v>
      </c>
      <c r="AW23" s="24">
        <f t="shared" si="6"/>
        <v>3.5780398737125241E-2</v>
      </c>
      <c r="AX23" s="24">
        <f t="shared" si="7"/>
        <v>2.9012230632351699E-2</v>
      </c>
      <c r="AY23" s="24">
        <f t="shared" si="40"/>
        <v>6.768168104773542E-3</v>
      </c>
      <c r="AZ23" s="24">
        <f t="shared" si="8"/>
        <v>3.8503045847190664E-2</v>
      </c>
      <c r="BA23" s="24">
        <f t="shared" si="9"/>
        <v>3.2776524079112912E-2</v>
      </c>
      <c r="BB23" s="24">
        <f t="shared" si="41"/>
        <v>5.7265217680777525E-3</v>
      </c>
      <c r="BC23" s="24">
        <f t="shared" si="10"/>
        <v>4.2117507744589222E-2</v>
      </c>
      <c r="BD23" s="24">
        <f t="shared" si="11"/>
        <v>3.4644248767726982E-2</v>
      </c>
      <c r="BE23" s="24">
        <f t="shared" si="42"/>
        <v>7.4732589768622404E-3</v>
      </c>
      <c r="BF23" s="24">
        <f t="shared" si="12"/>
        <v>3.7035351973873532E-2</v>
      </c>
      <c r="BG23" s="24">
        <f t="shared" si="13"/>
        <v>3.2784969947236675E-2</v>
      </c>
      <c r="BH23" s="24">
        <f t="shared" si="43"/>
        <v>4.2503820266368564E-3</v>
      </c>
      <c r="BI23" s="24">
        <f t="shared" si="14"/>
        <v>4.1505559300635264E-2</v>
      </c>
      <c r="BJ23" s="24">
        <f t="shared" si="15"/>
        <v>3.6166762835312394E-2</v>
      </c>
      <c r="BK23" s="24">
        <f t="shared" si="44"/>
        <v>5.3387964653228703E-3</v>
      </c>
      <c r="BL23" s="24">
        <f t="shared" si="16"/>
        <v>3.4261318484046566E-2</v>
      </c>
      <c r="BM23" s="24">
        <f t="shared" si="17"/>
        <v>3.0710115349383171E-2</v>
      </c>
      <c r="BN23" s="24">
        <f t="shared" si="45"/>
        <v>3.5512031346633943E-3</v>
      </c>
    </row>
    <row r="24" spans="1:66" x14ac:dyDescent="0.25">
      <c r="A24" s="35">
        <f>+NAC!A25</f>
        <v>43313</v>
      </c>
      <c r="B24" s="71">
        <f>+NAC!P25</f>
        <v>149.8236</v>
      </c>
      <c r="C24" s="71">
        <f>+NAC!S25</f>
        <v>147.07406798489421</v>
      </c>
      <c r="D24" s="179">
        <f>+[1]IPCse!$DK26</f>
        <v>148.02488809757526</v>
      </c>
      <c r="E24" s="71">
        <f>+GBA!$P25</f>
        <v>149.87029999999999</v>
      </c>
      <c r="F24" s="71">
        <f>+GBA!$S25</f>
        <v>147.05761781427671</v>
      </c>
      <c r="G24" s="179">
        <f>+[1]IPCse!$DE26</f>
        <v>148.05458664738785</v>
      </c>
      <c r="H24" s="71">
        <f>+PAM!$P25</f>
        <v>150.32849999999999</v>
      </c>
      <c r="I24" s="71">
        <f>+PAM!$S25</f>
        <v>147.92528342363451</v>
      </c>
      <c r="J24" s="179">
        <f>+[1]IPCse!$DF26</f>
        <v>148.97319191985059</v>
      </c>
      <c r="K24" s="71">
        <f>+NOA!$P25</f>
        <v>148.04310000000001</v>
      </c>
      <c r="L24" s="71">
        <f>+NOA!$S25</f>
        <v>147.15005702838516</v>
      </c>
      <c r="M24" s="179">
        <f>+[1]IPCse!$DG26</f>
        <v>147.90460248869522</v>
      </c>
      <c r="N24" s="71">
        <f>+NEA!$P25</f>
        <v>148.29079999999999</v>
      </c>
      <c r="O24" s="71">
        <f>+NEA!$S25</f>
        <v>144.38391327931888</v>
      </c>
      <c r="P24" s="179">
        <f>+[1]IPCse!$DH26</f>
        <v>145.48728645213279</v>
      </c>
      <c r="Q24" s="71">
        <f>+CUY!$P25</f>
        <v>150.01230000000001</v>
      </c>
      <c r="R24" s="71">
        <f>+CUY!$S25</f>
        <v>146.25260294689602</v>
      </c>
      <c r="S24" s="179">
        <f>+[1]IPCse!$DI26</f>
        <v>146.74697095726029</v>
      </c>
      <c r="T24" s="71">
        <f>+PAT!$P25</f>
        <v>149.6046</v>
      </c>
      <c r="U24" s="71">
        <f>+PAT!$S25</f>
        <v>144.51016942223563</v>
      </c>
      <c r="V24" s="179">
        <f>+[1]IPCse!$DJ26</f>
        <v>144.77381967156887</v>
      </c>
      <c r="X24" s="164">
        <f t="shared" si="18"/>
        <v>3.3522805662095312E-2</v>
      </c>
      <c r="Y24" s="164">
        <f t="shared" si="19"/>
        <v>3.0484389374460852E-2</v>
      </c>
      <c r="Z24" s="181">
        <f t="shared" si="20"/>
        <v>3.0456734450290845E-2</v>
      </c>
      <c r="AA24" s="164">
        <f t="shared" si="21"/>
        <v>3.2115553737460001E-2</v>
      </c>
      <c r="AB24" s="164">
        <f t="shared" si="22"/>
        <v>2.6887233324256465E-2</v>
      </c>
      <c r="AC24" s="181">
        <f t="shared" si="23"/>
        <v>2.6578859471299454E-2</v>
      </c>
      <c r="AD24" s="164">
        <f t="shared" si="24"/>
        <v>3.5956662081664259E-2</v>
      </c>
      <c r="AE24" s="164">
        <f t="shared" si="25"/>
        <v>3.3815341604627402E-2</v>
      </c>
      <c r="AF24" s="181">
        <f t="shared" si="26"/>
        <v>3.5114507068457756E-2</v>
      </c>
      <c r="AG24" s="164">
        <f t="shared" si="27"/>
        <v>3.1720345804455263E-2</v>
      </c>
      <c r="AH24" s="164">
        <f t="shared" si="28"/>
        <v>3.5396871555754883E-2</v>
      </c>
      <c r="AI24" s="181">
        <f t="shared" si="29"/>
        <v>3.423114658896842E-2</v>
      </c>
      <c r="AJ24" s="164">
        <f t="shared" si="30"/>
        <v>3.5665996200692662E-2</v>
      </c>
      <c r="AK24" s="164">
        <f t="shared" si="31"/>
        <v>3.5383278198602319E-2</v>
      </c>
      <c r="AL24" s="181">
        <f t="shared" si="32"/>
        <v>3.2541945822727181E-2</v>
      </c>
      <c r="AM24" s="164">
        <f t="shared" si="33"/>
        <v>3.0056648470491387E-2</v>
      </c>
      <c r="AN24" s="164">
        <f t="shared" si="34"/>
        <v>2.7474185961240183E-2</v>
      </c>
      <c r="AO24" s="181">
        <f t="shared" si="35"/>
        <v>2.7048271999745355E-2</v>
      </c>
      <c r="AP24" s="164">
        <f t="shared" si="36"/>
        <v>3.3719215668932545E-2</v>
      </c>
      <c r="AQ24" s="164">
        <f t="shared" si="37"/>
        <v>3.3658410662986249E-2</v>
      </c>
      <c r="AR24" s="181">
        <f t="shared" si="38"/>
        <v>2.9752582584434029E-2</v>
      </c>
      <c r="AT24" s="24">
        <f t="shared" si="4"/>
        <v>3.3522805662095312E-2</v>
      </c>
      <c r="AU24" s="24">
        <f t="shared" si="5"/>
        <v>3.0456734450290845E-2</v>
      </c>
      <c r="AV24" s="24">
        <f t="shared" si="39"/>
        <v>3.0660712118044664E-3</v>
      </c>
      <c r="AW24" s="24">
        <f t="shared" si="6"/>
        <v>3.2115553737460001E-2</v>
      </c>
      <c r="AX24" s="24">
        <f t="shared" si="7"/>
        <v>2.6578859471299454E-2</v>
      </c>
      <c r="AY24" s="24">
        <f t="shared" si="40"/>
        <v>5.5366942661605467E-3</v>
      </c>
      <c r="AZ24" s="24">
        <f t="shared" si="8"/>
        <v>3.5956662081664259E-2</v>
      </c>
      <c r="BA24" s="24">
        <f t="shared" si="9"/>
        <v>3.3815341604627402E-2</v>
      </c>
      <c r="BB24" s="24">
        <f t="shared" si="41"/>
        <v>2.1413204770368566E-3</v>
      </c>
      <c r="BC24" s="24">
        <f t="shared" si="10"/>
        <v>3.5396871555754883E-2</v>
      </c>
      <c r="BD24" s="24">
        <f t="shared" si="11"/>
        <v>3.1720345804455263E-2</v>
      </c>
      <c r="BE24" s="24">
        <f t="shared" si="42"/>
        <v>3.6765257512996197E-3</v>
      </c>
      <c r="BF24" s="24">
        <f t="shared" si="12"/>
        <v>3.5665996200692662E-2</v>
      </c>
      <c r="BG24" s="24">
        <f t="shared" si="13"/>
        <v>3.2541945822727181E-2</v>
      </c>
      <c r="BH24" s="24">
        <f t="shared" si="43"/>
        <v>3.1240503779654816E-3</v>
      </c>
      <c r="BI24" s="24">
        <f t="shared" si="14"/>
        <v>3.0056648470491387E-2</v>
      </c>
      <c r="BJ24" s="24">
        <f t="shared" si="15"/>
        <v>2.7048271999745355E-2</v>
      </c>
      <c r="BK24" s="24">
        <f t="shared" si="44"/>
        <v>3.0083764707460325E-3</v>
      </c>
      <c r="BL24" s="24">
        <f t="shared" si="16"/>
        <v>3.3719215668932545E-2</v>
      </c>
      <c r="BM24" s="24">
        <f t="shared" si="17"/>
        <v>2.9752582584434029E-2</v>
      </c>
      <c r="BN24" s="24">
        <f t="shared" si="45"/>
        <v>3.9666330844985165E-3</v>
      </c>
    </row>
    <row r="25" spans="1:66" x14ac:dyDescent="0.25">
      <c r="A25" s="35">
        <f>+NAC!A26</f>
        <v>43344</v>
      </c>
      <c r="B25" s="71">
        <f>+NAC!P26</f>
        <v>161.27199999999999</v>
      </c>
      <c r="C25" s="71">
        <f>+NAC!S26</f>
        <v>157.90007612989069</v>
      </c>
      <c r="D25" s="179">
        <f>+[1]IPCse!$DK27</f>
        <v>157.21274271738076</v>
      </c>
      <c r="E25" s="71">
        <f>+GBA!$P26</f>
        <v>161.58019999999999</v>
      </c>
      <c r="F25" s="71">
        <f>+GBA!$S26</f>
        <v>158.84321707201522</v>
      </c>
      <c r="G25" s="179">
        <f>+[1]IPCse!$DE27</f>
        <v>157.6585103103703</v>
      </c>
      <c r="H25" s="71">
        <f>+PAM!$P26</f>
        <v>161.446</v>
      </c>
      <c r="I25" s="71">
        <f>+PAM!$S26</f>
        <v>157.70935416605653</v>
      </c>
      <c r="J25" s="179">
        <f>+[1]IPCse!$DF27</f>
        <v>157.66947286129337</v>
      </c>
      <c r="K25" s="71">
        <f>+NOA!$P26</f>
        <v>159.29</v>
      </c>
      <c r="L25" s="71">
        <f>+NOA!$S26</f>
        <v>156.92345378242561</v>
      </c>
      <c r="M25" s="179">
        <f>+[1]IPCse!$DG27</f>
        <v>156.72708369389946</v>
      </c>
      <c r="N25" s="71">
        <f>+NEA!$P26</f>
        <v>160.07339999999999</v>
      </c>
      <c r="O25" s="71">
        <f>+NEA!$S26</f>
        <v>155.14970081021696</v>
      </c>
      <c r="P25" s="179">
        <f>+[1]IPCse!$DH27</f>
        <v>154.88842660860084</v>
      </c>
      <c r="Q25" s="71">
        <f>+CUY!$P26</f>
        <v>162.55600000000001</v>
      </c>
      <c r="R25" s="71">
        <f>+CUY!$S26</f>
        <v>157.90232566940912</v>
      </c>
      <c r="S25" s="179">
        <f>+[1]IPCse!$DI27</f>
        <v>157.27089982918557</v>
      </c>
      <c r="T25" s="71">
        <f>+PAT!$P26</f>
        <v>159.66749999999999</v>
      </c>
      <c r="U25" s="71">
        <f>+PAT!$S26</f>
        <v>153.28860532508679</v>
      </c>
      <c r="V25" s="179">
        <f>+[1]IPCse!$DJ27</f>
        <v>152.39757945562761</v>
      </c>
      <c r="X25" s="164">
        <f t="shared" si="18"/>
        <v>7.6412527799358587E-2</v>
      </c>
      <c r="Y25" s="164">
        <f t="shared" si="19"/>
        <v>7.3609224884623403E-2</v>
      </c>
      <c r="Z25" s="181">
        <f t="shared" si="20"/>
        <v>6.2069660973153695E-2</v>
      </c>
      <c r="AA25" s="164">
        <f t="shared" si="21"/>
        <v>7.8133559484434345E-2</v>
      </c>
      <c r="AB25" s="164">
        <f t="shared" si="22"/>
        <v>8.0142732031895703E-2</v>
      </c>
      <c r="AC25" s="181">
        <f t="shared" si="23"/>
        <v>6.4867451123655551E-2</v>
      </c>
      <c r="AD25" s="164">
        <f t="shared" si="24"/>
        <v>7.3954705860831416E-2</v>
      </c>
      <c r="AE25" s="164">
        <f t="shared" si="25"/>
        <v>6.614197732785132E-2</v>
      </c>
      <c r="AF25" s="181">
        <f t="shared" si="26"/>
        <v>5.8374804415290305E-2</v>
      </c>
      <c r="AG25" s="164">
        <f t="shared" si="27"/>
        <v>7.5970443742396476E-2</v>
      </c>
      <c r="AH25" s="164">
        <f t="shared" si="28"/>
        <v>6.6417893077371781E-2</v>
      </c>
      <c r="AI25" s="181">
        <f t="shared" si="29"/>
        <v>5.9649808435667584E-2</v>
      </c>
      <c r="AJ25" s="164">
        <f t="shared" si="30"/>
        <v>7.9456041777372644E-2</v>
      </c>
      <c r="AK25" s="164">
        <f t="shared" si="31"/>
        <v>7.4563621987936202E-2</v>
      </c>
      <c r="AL25" s="181">
        <f t="shared" si="32"/>
        <v>6.4618293362431745E-2</v>
      </c>
      <c r="AM25" s="164">
        <f t="shared" si="33"/>
        <v>8.3617810006246129E-2</v>
      </c>
      <c r="AN25" s="164">
        <f t="shared" si="34"/>
        <v>7.9654806053216731E-2</v>
      </c>
      <c r="AO25" s="181">
        <f t="shared" si="35"/>
        <v>7.1714794542439675E-2</v>
      </c>
      <c r="AP25" s="164">
        <f t="shared" si="36"/>
        <v>6.7263306074813123E-2</v>
      </c>
      <c r="AQ25" s="164">
        <f t="shared" si="37"/>
        <v>6.0746146364287767E-2</v>
      </c>
      <c r="AR25" s="181">
        <f t="shared" si="38"/>
        <v>5.2659795820500177E-2</v>
      </c>
      <c r="AT25" s="24">
        <f t="shared" si="4"/>
        <v>7.6412527799358587E-2</v>
      </c>
      <c r="AU25" s="24">
        <f t="shared" si="5"/>
        <v>6.2069660973153695E-2</v>
      </c>
      <c r="AV25" s="24">
        <f t="shared" si="39"/>
        <v>1.4342866826204892E-2</v>
      </c>
      <c r="AW25" s="24">
        <f t="shared" si="6"/>
        <v>8.0142732031895703E-2</v>
      </c>
      <c r="AX25" s="24">
        <f t="shared" si="7"/>
        <v>6.4867451123655551E-2</v>
      </c>
      <c r="AY25" s="24">
        <f t="shared" si="40"/>
        <v>1.5275280908240152E-2</v>
      </c>
      <c r="AZ25" s="24">
        <f t="shared" si="8"/>
        <v>7.3954705860831416E-2</v>
      </c>
      <c r="BA25" s="24">
        <f t="shared" si="9"/>
        <v>5.8374804415290305E-2</v>
      </c>
      <c r="BB25" s="24">
        <f t="shared" si="41"/>
        <v>1.5579901445541111E-2</v>
      </c>
      <c r="BC25" s="24">
        <f t="shared" si="10"/>
        <v>7.5970443742396476E-2</v>
      </c>
      <c r="BD25" s="24">
        <f t="shared" si="11"/>
        <v>5.9649808435667584E-2</v>
      </c>
      <c r="BE25" s="24">
        <f t="shared" si="42"/>
        <v>1.6320635306728892E-2</v>
      </c>
      <c r="BF25" s="24">
        <f t="shared" si="12"/>
        <v>7.9456041777372644E-2</v>
      </c>
      <c r="BG25" s="24">
        <f t="shared" si="13"/>
        <v>6.4618293362431745E-2</v>
      </c>
      <c r="BH25" s="24">
        <f t="shared" si="43"/>
        <v>1.4837748414940899E-2</v>
      </c>
      <c r="BI25" s="24">
        <f t="shared" si="14"/>
        <v>8.3617810006246129E-2</v>
      </c>
      <c r="BJ25" s="24">
        <f t="shared" si="15"/>
        <v>7.1714794542439675E-2</v>
      </c>
      <c r="BK25" s="24">
        <f t="shared" si="44"/>
        <v>1.1903015463806454E-2</v>
      </c>
      <c r="BL25" s="24">
        <f t="shared" si="16"/>
        <v>6.7263306074813123E-2</v>
      </c>
      <c r="BM25" s="24">
        <f t="shared" si="17"/>
        <v>5.2659795820500177E-2</v>
      </c>
      <c r="BN25" s="24">
        <f t="shared" si="45"/>
        <v>1.4603510254312946E-2</v>
      </c>
    </row>
    <row r="26" spans="1:66" x14ac:dyDescent="0.25">
      <c r="A26" s="35">
        <f>+NAC!A27</f>
        <v>43374</v>
      </c>
      <c r="B26" s="71">
        <f>+NAC!P27</f>
        <v>168.5933</v>
      </c>
      <c r="C26" s="71">
        <f>+NAC!S27</f>
        <v>165.37711159170101</v>
      </c>
      <c r="D26" s="179">
        <f>+[1]IPCse!$DK28</f>
        <v>163.89391977219347</v>
      </c>
      <c r="E26" s="71">
        <f>+GBA!$P27</f>
        <v>168.46190000000001</v>
      </c>
      <c r="F26" s="71">
        <f>+GBA!$S27</f>
        <v>165.95873741313963</v>
      </c>
      <c r="G26" s="179">
        <f>+[1]IPCse!$DE28</f>
        <v>163.94944781013299</v>
      </c>
      <c r="H26" s="71">
        <f>+PAM!$P27</f>
        <v>168.904</v>
      </c>
      <c r="I26" s="71">
        <f>+PAM!$S27</f>
        <v>165.32816393322599</v>
      </c>
      <c r="J26" s="179">
        <f>+[1]IPCse!$DF28</f>
        <v>164.60454345968336</v>
      </c>
      <c r="K26" s="71">
        <f>+NOA!$P27</f>
        <v>167.1825</v>
      </c>
      <c r="L26" s="71">
        <f>+NOA!$S27</f>
        <v>164.90958970528317</v>
      </c>
      <c r="M26" s="179">
        <f>+[1]IPCse!$DG28</f>
        <v>163.96932372261156</v>
      </c>
      <c r="N26" s="71">
        <f>+NEA!$P27</f>
        <v>168.4787</v>
      </c>
      <c r="O26" s="71">
        <f>+NEA!$S27</f>
        <v>163.21951878604781</v>
      </c>
      <c r="P26" s="179">
        <f>+[1]IPCse!$DH28</f>
        <v>162.11802669652982</v>
      </c>
      <c r="Q26" s="71">
        <f>+CUY!$P27</f>
        <v>170.41290000000001</v>
      </c>
      <c r="R26" s="71">
        <f>+CUY!$S27</f>
        <v>165.22162761406133</v>
      </c>
      <c r="S26" s="179">
        <f>+[1]IPCse!$DI28</f>
        <v>164.30785616374447</v>
      </c>
      <c r="T26" s="71">
        <f>+PAT!$P27</f>
        <v>167.7414</v>
      </c>
      <c r="U26" s="71">
        <f>+PAT!$S27</f>
        <v>160.91971443656664</v>
      </c>
      <c r="V26" s="179">
        <f>+[1]IPCse!$DJ28</f>
        <v>159.20456457615285</v>
      </c>
      <c r="X26" s="164">
        <f t="shared" si="18"/>
        <v>4.5397217123865241E-2</v>
      </c>
      <c r="Y26" s="164">
        <f t="shared" si="19"/>
        <v>4.7352956661399048E-2</v>
      </c>
      <c r="Z26" s="181">
        <f t="shared" si="20"/>
        <v>4.2497681417742239E-2</v>
      </c>
      <c r="AA26" s="164">
        <f t="shared" si="21"/>
        <v>4.2589995556386429E-2</v>
      </c>
      <c r="AB26" s="164">
        <f t="shared" si="22"/>
        <v>4.4795871503272355E-2</v>
      </c>
      <c r="AC26" s="181">
        <f t="shared" si="23"/>
        <v>3.9902302053838934E-2</v>
      </c>
      <c r="AD26" s="164">
        <f t="shared" si="24"/>
        <v>4.6195012573863714E-2</v>
      </c>
      <c r="AE26" s="164">
        <f t="shared" si="25"/>
        <v>4.8309181198899598E-2</v>
      </c>
      <c r="AF26" s="181">
        <f t="shared" si="26"/>
        <v>4.3984865760862801E-2</v>
      </c>
      <c r="AG26" s="164">
        <f t="shared" si="27"/>
        <v>4.9547994224370617E-2</v>
      </c>
      <c r="AH26" s="164">
        <f t="shared" si="28"/>
        <v>5.0891920425931492E-2</v>
      </c>
      <c r="AI26" s="181">
        <f t="shared" si="29"/>
        <v>4.6209243852560755E-2</v>
      </c>
      <c r="AJ26" s="164">
        <f t="shared" si="30"/>
        <v>5.2509036479515103E-2</v>
      </c>
      <c r="AK26" s="164">
        <f t="shared" si="31"/>
        <v>5.2013106913445295E-2</v>
      </c>
      <c r="AL26" s="181">
        <f t="shared" si="32"/>
        <v>4.6676180049255667E-2</v>
      </c>
      <c r="AM26" s="164">
        <f t="shared" si="33"/>
        <v>4.8333497379364543E-2</v>
      </c>
      <c r="AN26" s="164">
        <f t="shared" si="34"/>
        <v>4.635335112147887E-2</v>
      </c>
      <c r="AO26" s="181">
        <f t="shared" si="35"/>
        <v>4.4744172902945634E-2</v>
      </c>
      <c r="AP26" s="164">
        <f t="shared" si="36"/>
        <v>5.0566959462633454E-2</v>
      </c>
      <c r="AQ26" s="164">
        <f t="shared" si="37"/>
        <v>4.9782624711707468E-2</v>
      </c>
      <c r="AR26" s="181">
        <f t="shared" si="38"/>
        <v>4.4665966118623057E-2</v>
      </c>
      <c r="AT26" s="24">
        <f t="shared" si="4"/>
        <v>4.7352956661399048E-2</v>
      </c>
      <c r="AU26" s="24">
        <f t="shared" si="5"/>
        <v>4.2497681417742239E-2</v>
      </c>
      <c r="AV26" s="24">
        <f t="shared" si="39"/>
        <v>4.8552752436568092E-3</v>
      </c>
      <c r="AW26" s="24">
        <f t="shared" si="6"/>
        <v>4.4795871503272355E-2</v>
      </c>
      <c r="AX26" s="24">
        <f t="shared" si="7"/>
        <v>3.9902302053838934E-2</v>
      </c>
      <c r="AY26" s="24">
        <f t="shared" si="40"/>
        <v>4.8935694494334214E-3</v>
      </c>
      <c r="AZ26" s="24">
        <f t="shared" si="8"/>
        <v>4.8309181198899598E-2</v>
      </c>
      <c r="BA26" s="24">
        <f t="shared" si="9"/>
        <v>4.3984865760862801E-2</v>
      </c>
      <c r="BB26" s="24">
        <f t="shared" si="41"/>
        <v>4.3243154380367965E-3</v>
      </c>
      <c r="BC26" s="24">
        <f t="shared" si="10"/>
        <v>5.0891920425931492E-2</v>
      </c>
      <c r="BD26" s="24">
        <f t="shared" si="11"/>
        <v>4.6209243852560755E-2</v>
      </c>
      <c r="BE26" s="24">
        <f t="shared" si="42"/>
        <v>4.6826765733707365E-3</v>
      </c>
      <c r="BF26" s="24">
        <f t="shared" si="12"/>
        <v>5.2509036479515103E-2</v>
      </c>
      <c r="BG26" s="24">
        <f t="shared" si="13"/>
        <v>4.6676180049255667E-2</v>
      </c>
      <c r="BH26" s="24">
        <f t="shared" si="43"/>
        <v>5.8328564302594366E-3</v>
      </c>
      <c r="BI26" s="24">
        <f t="shared" si="14"/>
        <v>4.8333497379364543E-2</v>
      </c>
      <c r="BJ26" s="24">
        <f t="shared" si="15"/>
        <v>4.4744172902945634E-2</v>
      </c>
      <c r="BK26" s="24">
        <f t="shared" si="44"/>
        <v>3.5893244764189092E-3</v>
      </c>
      <c r="BL26" s="24">
        <f t="shared" si="16"/>
        <v>5.0566959462633454E-2</v>
      </c>
      <c r="BM26" s="24">
        <f t="shared" si="17"/>
        <v>4.4665966118623057E-2</v>
      </c>
      <c r="BN26" s="24">
        <f t="shared" si="45"/>
        <v>5.9009933440103968E-3</v>
      </c>
    </row>
    <row r="27" spans="1:66" x14ac:dyDescent="0.25">
      <c r="A27" s="35">
        <f>+NAC!A28</f>
        <v>43405</v>
      </c>
      <c r="B27" s="71">
        <f>+NAC!P28</f>
        <v>174.15459999999999</v>
      </c>
      <c r="C27" s="71">
        <f>+NAC!S28</f>
        <v>170.68770930806414</v>
      </c>
      <c r="D27" s="179">
        <f>+[1]IPCse!$DK29</f>
        <v>169.81555189467224</v>
      </c>
      <c r="E27" s="71">
        <f>+GBA!$P28</f>
        <v>173.80850000000001</v>
      </c>
      <c r="F27" s="71">
        <f>+GBA!$S28</f>
        <v>171.2523273215414</v>
      </c>
      <c r="G27" s="179">
        <f>+[1]IPCse!$DE29</f>
        <v>170.10282447717506</v>
      </c>
      <c r="H27" s="71">
        <f>+PAM!$P28</f>
        <v>174.34</v>
      </c>
      <c r="I27" s="71">
        <f>+PAM!$S28</f>
        <v>170.56216185385856</v>
      </c>
      <c r="J27" s="179">
        <f>+[1]IPCse!$DF29</f>
        <v>170.11830672415903</v>
      </c>
      <c r="K27" s="71">
        <f>+NOA!$P28</f>
        <v>173.41300000000001</v>
      </c>
      <c r="L27" s="71">
        <f>+NOA!$S28</f>
        <v>169.87395030558193</v>
      </c>
      <c r="M27" s="179">
        <f>+[1]IPCse!$DG29</f>
        <v>169.5416940070011</v>
      </c>
      <c r="N27" s="71">
        <f>+NEA!$P28</f>
        <v>174.04499999999999</v>
      </c>
      <c r="O27" s="71">
        <f>+NEA!$S28</f>
        <v>168.22878358967318</v>
      </c>
      <c r="P27" s="179">
        <f>+[1]IPCse!$DH29</f>
        <v>167.48802074287303</v>
      </c>
      <c r="Q27" s="71">
        <f>+CUY!$P28</f>
        <v>176.66900000000001</v>
      </c>
      <c r="R27" s="71">
        <f>+CUY!$S28</f>
        <v>170.85268939416602</v>
      </c>
      <c r="S27" s="179">
        <f>+[1]IPCse!$DI29</f>
        <v>170.57716224565453</v>
      </c>
      <c r="T27" s="71">
        <f>+PAT!$P28</f>
        <v>174.5566</v>
      </c>
      <c r="U27" s="71">
        <f>+PAT!$S28</f>
        <v>168.13442662543372</v>
      </c>
      <c r="V27" s="179">
        <f>+[1]IPCse!$DJ29</f>
        <v>166.5885305080524</v>
      </c>
      <c r="X27" s="164">
        <f t="shared" si="18"/>
        <v>3.2986482855487109E-2</v>
      </c>
      <c r="Y27" s="164">
        <f t="shared" si="19"/>
        <v>3.2112047823609657E-2</v>
      </c>
      <c r="Z27" s="181">
        <f t="shared" si="20"/>
        <v>3.6130883505072209E-2</v>
      </c>
      <c r="AA27" s="164">
        <f t="shared" si="21"/>
        <v>3.1737740106219769E-2</v>
      </c>
      <c r="AB27" s="164">
        <f t="shared" si="22"/>
        <v>3.1897024470750601E-2</v>
      </c>
      <c r="AC27" s="181">
        <f t="shared" si="23"/>
        <v>3.7532158535649174E-2</v>
      </c>
      <c r="AD27" s="164">
        <f t="shared" si="24"/>
        <v>3.2183962487567053E-2</v>
      </c>
      <c r="AE27" s="164">
        <f t="shared" si="25"/>
        <v>3.1658235330953799E-2</v>
      </c>
      <c r="AF27" s="181">
        <f t="shared" si="26"/>
        <v>3.3497029599466321E-2</v>
      </c>
      <c r="AG27" s="164">
        <f t="shared" si="27"/>
        <v>3.7267656602814281E-2</v>
      </c>
      <c r="AH27" s="164">
        <f t="shared" si="28"/>
        <v>3.0103528904357635E-2</v>
      </c>
      <c r="AI27" s="181">
        <f t="shared" si="29"/>
        <v>3.3984224352942682E-2</v>
      </c>
      <c r="AJ27" s="164">
        <f t="shared" si="30"/>
        <v>3.3038597757461208E-2</v>
      </c>
      <c r="AK27" s="164">
        <f t="shared" si="31"/>
        <v>3.0690353953264804E-2</v>
      </c>
      <c r="AL27" s="181">
        <f t="shared" si="32"/>
        <v>3.3123978596133252E-2</v>
      </c>
      <c r="AM27" s="164">
        <f t="shared" si="33"/>
        <v>3.6711422668119553E-2</v>
      </c>
      <c r="AN27" s="164">
        <f t="shared" si="34"/>
        <v>3.4081868466144138E-2</v>
      </c>
      <c r="AO27" s="181">
        <f t="shared" si="35"/>
        <v>3.8155851024324949E-2</v>
      </c>
      <c r="AP27" s="164">
        <f t="shared" si="36"/>
        <v>4.0629206624005709E-2</v>
      </c>
      <c r="AQ27" s="164">
        <f t="shared" si="37"/>
        <v>4.4834234351758484E-2</v>
      </c>
      <c r="AR27" s="181">
        <f t="shared" si="38"/>
        <v>4.6380365736106599E-2</v>
      </c>
      <c r="AT27" s="24">
        <f t="shared" si="4"/>
        <v>3.6130883505072209E-2</v>
      </c>
      <c r="AU27" s="24">
        <f t="shared" si="5"/>
        <v>3.2112047823609657E-2</v>
      </c>
      <c r="AV27" s="24">
        <f t="shared" si="39"/>
        <v>4.0188356814625514E-3</v>
      </c>
      <c r="AW27" s="24">
        <f t="shared" si="6"/>
        <v>3.7532158535649174E-2</v>
      </c>
      <c r="AX27" s="24">
        <f t="shared" si="7"/>
        <v>3.1737740106219769E-2</v>
      </c>
      <c r="AY27" s="24">
        <f t="shared" si="40"/>
        <v>5.7944184294294043E-3</v>
      </c>
      <c r="AZ27" s="24">
        <f t="shared" si="8"/>
        <v>3.3497029599466321E-2</v>
      </c>
      <c r="BA27" s="24">
        <f t="shared" si="9"/>
        <v>3.1658235330953799E-2</v>
      </c>
      <c r="BB27" s="24">
        <f t="shared" si="41"/>
        <v>1.8387942685125225E-3</v>
      </c>
      <c r="BC27" s="24">
        <f t="shared" si="10"/>
        <v>3.7267656602814281E-2</v>
      </c>
      <c r="BD27" s="24">
        <f t="shared" si="11"/>
        <v>3.0103528904357635E-2</v>
      </c>
      <c r="BE27" s="24">
        <f t="shared" si="42"/>
        <v>7.164127698456646E-3</v>
      </c>
      <c r="BF27" s="24">
        <f t="shared" si="12"/>
        <v>3.3123978596133252E-2</v>
      </c>
      <c r="BG27" s="24">
        <f t="shared" si="13"/>
        <v>3.0690353953264804E-2</v>
      </c>
      <c r="BH27" s="24">
        <f t="shared" si="43"/>
        <v>2.4336246428684483E-3</v>
      </c>
      <c r="BI27" s="24">
        <f t="shared" si="14"/>
        <v>3.8155851024324949E-2</v>
      </c>
      <c r="BJ27" s="24">
        <f t="shared" si="15"/>
        <v>3.4081868466144138E-2</v>
      </c>
      <c r="BK27" s="24">
        <f t="shared" si="44"/>
        <v>4.0739825581808109E-3</v>
      </c>
      <c r="BL27" s="24">
        <f t="shared" si="16"/>
        <v>4.6380365736106599E-2</v>
      </c>
      <c r="BM27" s="24">
        <f t="shared" si="17"/>
        <v>4.0629206624005709E-2</v>
      </c>
      <c r="BN27" s="24">
        <f t="shared" si="45"/>
        <v>5.7511591121008898E-3</v>
      </c>
    </row>
    <row r="28" spans="1:66" x14ac:dyDescent="0.25">
      <c r="A28" s="35">
        <f>+NAC!A29</f>
        <v>43435</v>
      </c>
      <c r="B28" s="71">
        <f>+NAC!P29</f>
        <v>178.93260000000001</v>
      </c>
      <c r="C28" s="71">
        <f>+NAC!S29</f>
        <v>173.99868443917677</v>
      </c>
      <c r="D28" s="179">
        <f>+[1]IPCse!$DK30</f>
        <v>173.93015675176011</v>
      </c>
      <c r="E28" s="71">
        <f>+GBA!$P29</f>
        <v>178.9256</v>
      </c>
      <c r="F28" s="71">
        <f>+GBA!$S29</f>
        <v>174.27188112760584</v>
      </c>
      <c r="G28" s="179">
        <f>+[1]IPCse!$DE30</f>
        <v>174.25267331300529</v>
      </c>
      <c r="H28" s="71">
        <f>+PAM!$P29</f>
        <v>178.78800000000001</v>
      </c>
      <c r="I28" s="71">
        <f>+PAM!$S29</f>
        <v>174.08077063991806</v>
      </c>
      <c r="J28" s="179">
        <f>+[1]IPCse!$DF30</f>
        <v>174.19305516782745</v>
      </c>
      <c r="K28" s="71">
        <f>+NOA!$P29</f>
        <v>177.3631</v>
      </c>
      <c r="L28" s="71">
        <f>+NOA!$S29</f>
        <v>173.28623532527502</v>
      </c>
      <c r="M28" s="179">
        <f>+[1]IPCse!$DG30</f>
        <v>173.40843039305622</v>
      </c>
      <c r="N28" s="71">
        <f>+NEA!$P29</f>
        <v>178.54179999999999</v>
      </c>
      <c r="O28" s="71">
        <f>+NEA!$S29</f>
        <v>172.03829024993135</v>
      </c>
      <c r="P28" s="179">
        <f>+[1]IPCse!$DH30</f>
        <v>171.11423228511273</v>
      </c>
      <c r="Q28" s="71">
        <f>+CUY!$P29</f>
        <v>181.67609999999999</v>
      </c>
      <c r="R28" s="71">
        <f>+CUY!$S29</f>
        <v>174.21443549738217</v>
      </c>
      <c r="S28" s="179">
        <f>+[1]IPCse!$DI30</f>
        <v>174.61713735860533</v>
      </c>
      <c r="T28" s="71">
        <f>+PAT!$P29</f>
        <v>179.72790000000001</v>
      </c>
      <c r="U28" s="71">
        <f>+PAT!$S29</f>
        <v>172.14463508824861</v>
      </c>
      <c r="V28" s="179">
        <f>+[1]IPCse!$DJ30</f>
        <v>171.5965518311568</v>
      </c>
      <c r="X28" s="164">
        <f t="shared" si="18"/>
        <v>2.7435393610045544E-2</v>
      </c>
      <c r="Y28" s="164">
        <f t="shared" si="19"/>
        <v>1.9397853217051786E-2</v>
      </c>
      <c r="Z28" s="181">
        <f t="shared" si="20"/>
        <v>2.4229847096925106E-2</v>
      </c>
      <c r="AA28" s="164">
        <f t="shared" si="21"/>
        <v>2.9441022734791433E-2</v>
      </c>
      <c r="AB28" s="164">
        <f t="shared" si="22"/>
        <v>1.763219135933225E-2</v>
      </c>
      <c r="AC28" s="181">
        <f t="shared" si="23"/>
        <v>2.4396119515270431E-2</v>
      </c>
      <c r="AD28" s="164">
        <f t="shared" si="24"/>
        <v>2.551336468968679E-2</v>
      </c>
      <c r="AE28" s="164">
        <f t="shared" si="25"/>
        <v>2.0629480465159222E-2</v>
      </c>
      <c r="AF28" s="181">
        <f t="shared" si="26"/>
        <v>2.395243946482184E-2</v>
      </c>
      <c r="AG28" s="164">
        <f t="shared" si="27"/>
        <v>2.2778569080749378E-2</v>
      </c>
      <c r="AH28" s="164">
        <f t="shared" si="28"/>
        <v>2.0087158823085094E-2</v>
      </c>
      <c r="AI28" s="181">
        <f t="shared" si="29"/>
        <v>2.2806993929737729E-2</v>
      </c>
      <c r="AJ28" s="164">
        <f t="shared" si="30"/>
        <v>2.5836996179149141E-2</v>
      </c>
      <c r="AK28" s="164">
        <f t="shared" si="31"/>
        <v>2.2644797037526754E-2</v>
      </c>
      <c r="AL28" s="181">
        <f t="shared" si="32"/>
        <v>2.1650572537403434E-2</v>
      </c>
      <c r="AM28" s="164">
        <f t="shared" si="33"/>
        <v>2.8341701147343246E-2</v>
      </c>
      <c r="AN28" s="164">
        <f t="shared" si="34"/>
        <v>1.9676284377709852E-2</v>
      </c>
      <c r="AO28" s="181">
        <f t="shared" si="35"/>
        <v>2.368415009233571E-2</v>
      </c>
      <c r="AP28" s="164">
        <f t="shared" si="36"/>
        <v>2.9625347881432118E-2</v>
      </c>
      <c r="AQ28" s="164">
        <f t="shared" si="37"/>
        <v>2.3851203726103831E-2</v>
      </c>
      <c r="AR28" s="181">
        <f t="shared" si="38"/>
        <v>3.0062221617726204E-2</v>
      </c>
      <c r="AT28" s="24">
        <f t="shared" si="4"/>
        <v>2.7435393610045544E-2</v>
      </c>
      <c r="AU28" s="24">
        <f t="shared" si="5"/>
        <v>1.9397853217051786E-2</v>
      </c>
      <c r="AV28" s="24">
        <f t="shared" si="39"/>
        <v>8.0375403929937583E-3</v>
      </c>
      <c r="AW28" s="24">
        <f t="shared" si="6"/>
        <v>2.9441022734791433E-2</v>
      </c>
      <c r="AX28" s="24">
        <f t="shared" si="7"/>
        <v>1.763219135933225E-2</v>
      </c>
      <c r="AY28" s="24">
        <f t="shared" si="40"/>
        <v>1.1808831375459183E-2</v>
      </c>
      <c r="AZ28" s="24">
        <f t="shared" si="8"/>
        <v>2.551336468968679E-2</v>
      </c>
      <c r="BA28" s="24">
        <f t="shared" si="9"/>
        <v>2.0629480465159222E-2</v>
      </c>
      <c r="BB28" s="24">
        <f t="shared" si="41"/>
        <v>4.8838842245275682E-3</v>
      </c>
      <c r="BC28" s="24">
        <f t="shared" si="10"/>
        <v>2.2806993929737729E-2</v>
      </c>
      <c r="BD28" s="24">
        <f t="shared" si="11"/>
        <v>2.0087158823085094E-2</v>
      </c>
      <c r="BE28" s="24">
        <f t="shared" si="42"/>
        <v>2.7198351066526349E-3</v>
      </c>
      <c r="BF28" s="24">
        <f t="shared" si="12"/>
        <v>2.5836996179149141E-2</v>
      </c>
      <c r="BG28" s="24">
        <f t="shared" si="13"/>
        <v>2.1650572537403434E-2</v>
      </c>
      <c r="BH28" s="24">
        <f t="shared" si="43"/>
        <v>4.1864236417457068E-3</v>
      </c>
      <c r="BI28" s="24">
        <f t="shared" si="14"/>
        <v>2.8341701147343246E-2</v>
      </c>
      <c r="BJ28" s="24">
        <f t="shared" si="15"/>
        <v>1.9676284377709852E-2</v>
      </c>
      <c r="BK28" s="24">
        <f t="shared" si="44"/>
        <v>8.6654167696333939E-3</v>
      </c>
      <c r="BL28" s="24">
        <f t="shared" si="16"/>
        <v>3.0062221617726204E-2</v>
      </c>
      <c r="BM28" s="24">
        <f t="shared" si="17"/>
        <v>2.3851203726103831E-2</v>
      </c>
      <c r="BN28" s="24">
        <f t="shared" si="45"/>
        <v>6.2110178916223724E-3</v>
      </c>
    </row>
    <row r="29" spans="1:66" x14ac:dyDescent="0.25">
      <c r="A29" s="35">
        <f>+NAC!A30</f>
        <v>43466</v>
      </c>
      <c r="B29" s="71">
        <f>+NAC!P30</f>
        <v>184.3056</v>
      </c>
      <c r="C29" s="71">
        <f>+NAC!S30</f>
        <v>178.96547728663089</v>
      </c>
      <c r="D29" s="179">
        <f>+[1]IPCse!$DK31</f>
        <v>179.21426696625454</v>
      </c>
      <c r="E29" s="71">
        <f>+GBA!$P30</f>
        <v>184.08260000000001</v>
      </c>
      <c r="F29" s="71">
        <f>+GBA!$S30</f>
        <v>179.4326513739735</v>
      </c>
      <c r="G29" s="179">
        <f>+[1]IPCse!$DE31</f>
        <v>179.78253770552755</v>
      </c>
      <c r="H29" s="71">
        <f>+PAM!$P30</f>
        <v>184.06870000000001</v>
      </c>
      <c r="I29" s="71">
        <f>+PAM!$S30</f>
        <v>178.61016021379413</v>
      </c>
      <c r="J29" s="179">
        <f>+[1]IPCse!$DF31</f>
        <v>178.9684991027402</v>
      </c>
      <c r="K29" s="71">
        <f>+NOA!$P30</f>
        <v>183.27500000000001</v>
      </c>
      <c r="L29" s="71">
        <f>+NOA!$S30</f>
        <v>178.53022376748606</v>
      </c>
      <c r="M29" s="179">
        <f>+[1]IPCse!$DG31</f>
        <v>178.88560391375071</v>
      </c>
      <c r="N29" s="71">
        <f>+NEA!$P30</f>
        <v>184.42949999999999</v>
      </c>
      <c r="O29" s="71">
        <f>+NEA!$S30</f>
        <v>177.28957517165614</v>
      </c>
      <c r="P29" s="179">
        <f>+[1]IPCse!$DH31</f>
        <v>176.88317071506162</v>
      </c>
      <c r="Q29" s="71">
        <f>+CUY!$P30</f>
        <v>188.08699999999999</v>
      </c>
      <c r="R29" s="71">
        <f>+CUY!$S30</f>
        <v>179.27333035153328</v>
      </c>
      <c r="S29" s="179">
        <f>+[1]IPCse!$DI31</f>
        <v>180.04830416992189</v>
      </c>
      <c r="T29" s="71">
        <f>+PAT!$P30</f>
        <v>185.41069999999999</v>
      </c>
      <c r="U29" s="71">
        <f>+PAT!$S30</f>
        <v>177.00873965907374</v>
      </c>
      <c r="V29" s="179">
        <f>+[1]IPCse!$DJ31</f>
        <v>177.34824563350546</v>
      </c>
      <c r="X29" s="164">
        <f t="shared" si="18"/>
        <v>3.0028066433953393E-2</v>
      </c>
      <c r="Y29" s="164">
        <f t="shared" si="19"/>
        <v>2.8545002299660061E-2</v>
      </c>
      <c r="Z29" s="181">
        <f t="shared" si="20"/>
        <v>3.0380644237767873E-2</v>
      </c>
      <c r="AA29" s="164">
        <f t="shared" si="21"/>
        <v>2.8822035527616086E-2</v>
      </c>
      <c r="AB29" s="164">
        <f t="shared" si="22"/>
        <v>2.9613327250360255E-2</v>
      </c>
      <c r="AC29" s="181">
        <f t="shared" si="23"/>
        <v>3.1734746373670353E-2</v>
      </c>
      <c r="AD29" s="164">
        <f t="shared" si="24"/>
        <v>2.9536098619594053E-2</v>
      </c>
      <c r="AE29" s="164">
        <f t="shared" si="25"/>
        <v>2.6018896614635301E-2</v>
      </c>
      <c r="AF29" s="181">
        <f t="shared" si="26"/>
        <v>2.7414663175359122E-2</v>
      </c>
      <c r="AG29" s="164">
        <f t="shared" si="27"/>
        <v>3.3332186909227568E-2</v>
      </c>
      <c r="AH29" s="164">
        <f t="shared" si="28"/>
        <v>3.0262002243672592E-2</v>
      </c>
      <c r="AI29" s="181">
        <f t="shared" si="29"/>
        <v>3.158539356062251E-2</v>
      </c>
      <c r="AJ29" s="164">
        <f t="shared" si="30"/>
        <v>3.2976591476057582E-2</v>
      </c>
      <c r="AK29" s="164">
        <f t="shared" si="31"/>
        <v>3.0523931120775005E-2</v>
      </c>
      <c r="AL29" s="181">
        <f t="shared" si="32"/>
        <v>3.3713960276177346E-2</v>
      </c>
      <c r="AM29" s="164">
        <f t="shared" si="33"/>
        <v>3.528752543675262E-2</v>
      </c>
      <c r="AN29" s="164">
        <f t="shared" si="34"/>
        <v>2.9038321880204387E-2</v>
      </c>
      <c r="AO29" s="181">
        <f t="shared" si="35"/>
        <v>3.1103286272313291E-2</v>
      </c>
      <c r="AP29" s="164">
        <f t="shared" si="36"/>
        <v>3.1618908360916631E-2</v>
      </c>
      <c r="AQ29" s="164">
        <f t="shared" si="37"/>
        <v>2.8255917289153887E-2</v>
      </c>
      <c r="AR29" s="181">
        <f t="shared" si="38"/>
        <v>3.351870268353685E-2</v>
      </c>
      <c r="AT29" s="24">
        <f t="shared" si="4"/>
        <v>3.0380644237767873E-2</v>
      </c>
      <c r="AU29" s="24">
        <f t="shared" si="5"/>
        <v>2.8545002299660061E-2</v>
      </c>
      <c r="AV29" s="24">
        <f t="shared" si="39"/>
        <v>1.8356419381078126E-3</v>
      </c>
      <c r="AW29" s="24">
        <f t="shared" si="6"/>
        <v>3.1734746373670353E-2</v>
      </c>
      <c r="AX29" s="24">
        <f t="shared" si="7"/>
        <v>2.8822035527616086E-2</v>
      </c>
      <c r="AY29" s="24">
        <f t="shared" si="40"/>
        <v>2.9127108460542672E-3</v>
      </c>
      <c r="AZ29" s="24">
        <f t="shared" si="8"/>
        <v>2.9536098619594053E-2</v>
      </c>
      <c r="BA29" s="24">
        <f t="shared" si="9"/>
        <v>2.6018896614635301E-2</v>
      </c>
      <c r="BB29" s="24">
        <f t="shared" si="41"/>
        <v>3.5172020049587527E-3</v>
      </c>
      <c r="BC29" s="24">
        <f t="shared" si="10"/>
        <v>3.3332186909227568E-2</v>
      </c>
      <c r="BD29" s="24">
        <f t="shared" si="11"/>
        <v>3.0262002243672592E-2</v>
      </c>
      <c r="BE29" s="24">
        <f t="shared" si="42"/>
        <v>3.0701846655549758E-3</v>
      </c>
      <c r="BF29" s="24">
        <f t="shared" si="12"/>
        <v>3.3713960276177346E-2</v>
      </c>
      <c r="BG29" s="24">
        <f t="shared" si="13"/>
        <v>3.0523931120775005E-2</v>
      </c>
      <c r="BH29" s="24">
        <f t="shared" si="43"/>
        <v>3.1900291554023408E-3</v>
      </c>
      <c r="BI29" s="24">
        <f t="shared" si="14"/>
        <v>3.528752543675262E-2</v>
      </c>
      <c r="BJ29" s="24">
        <f t="shared" si="15"/>
        <v>2.9038321880204387E-2</v>
      </c>
      <c r="BK29" s="24">
        <f t="shared" si="44"/>
        <v>6.2492035565482329E-3</v>
      </c>
      <c r="BL29" s="24">
        <f t="shared" si="16"/>
        <v>3.351870268353685E-2</v>
      </c>
      <c r="BM29" s="24">
        <f t="shared" si="17"/>
        <v>2.8255917289153887E-2</v>
      </c>
      <c r="BN29" s="24">
        <f t="shared" si="45"/>
        <v>5.2627853943829628E-3</v>
      </c>
    </row>
    <row r="30" spans="1:66" x14ac:dyDescent="0.25">
      <c r="A30" s="35">
        <f>+NAC!A31</f>
        <v>43497</v>
      </c>
      <c r="B30" s="71">
        <f>+NAC!P31</f>
        <v>191.41149999999999</v>
      </c>
      <c r="C30" s="71">
        <f>+NAC!S31</f>
        <v>185.84854979790438</v>
      </c>
      <c r="D30" s="179">
        <f>+[1]IPCse!$DK32</f>
        <v>186.50600546853187</v>
      </c>
      <c r="E30" s="71">
        <f>+GBA!$P31</f>
        <v>190.92509999999999</v>
      </c>
      <c r="F30" s="71">
        <f>+GBA!$S31</f>
        <v>185.98818850284275</v>
      </c>
      <c r="G30" s="179">
        <f>+[1]IPCse!$DE32</f>
        <v>187.03949733605296</v>
      </c>
      <c r="H30" s="71">
        <f>+PAM!$P31</f>
        <v>191.6009</v>
      </c>
      <c r="I30" s="71">
        <f>+PAM!$S31</f>
        <v>185.7609024161664</v>
      </c>
      <c r="J30" s="179">
        <f>+[1]IPCse!$DF32</f>
        <v>186.30022860010382</v>
      </c>
      <c r="K30" s="71">
        <f>+NOA!$P31</f>
        <v>191.01580000000001</v>
      </c>
      <c r="L30" s="71">
        <f>+NOA!$S31</f>
        <v>186.71041590384351</v>
      </c>
      <c r="M30" s="179">
        <f>+[1]IPCse!$DG32</f>
        <v>187.13515740457478</v>
      </c>
      <c r="N30" s="71">
        <f>+NEA!$P31</f>
        <v>192.00540000000001</v>
      </c>
      <c r="O30" s="71">
        <f>+NEA!$S31</f>
        <v>184.87294077176597</v>
      </c>
      <c r="P30" s="179">
        <f>+[1]IPCse!$DH32</f>
        <v>184.69323508787724</v>
      </c>
      <c r="Q30" s="71">
        <f>+CUY!$P31</f>
        <v>194.75479999999999</v>
      </c>
      <c r="R30" s="71">
        <f>+CUY!$S31</f>
        <v>186.62829810022433</v>
      </c>
      <c r="S30" s="179">
        <f>+[1]IPCse!$DI32</f>
        <v>187.11807175112207</v>
      </c>
      <c r="T30" s="71">
        <f>+PAT!$P31</f>
        <v>190.99199999999999</v>
      </c>
      <c r="U30" s="71">
        <f>+PAT!$S31</f>
        <v>181.88454528586516</v>
      </c>
      <c r="V30" s="179">
        <f>+[1]IPCse!$DJ32</f>
        <v>182.97886217801752</v>
      </c>
      <c r="X30" s="164">
        <f t="shared" si="18"/>
        <v>3.8554986934743019E-2</v>
      </c>
      <c r="Y30" s="164">
        <f t="shared" si="19"/>
        <v>3.8460336684094543E-2</v>
      </c>
      <c r="Z30" s="181">
        <f t="shared" si="20"/>
        <v>4.0687265727846977E-2</v>
      </c>
      <c r="AA30" s="164">
        <f t="shared" si="21"/>
        <v>3.7170813536966385E-2</v>
      </c>
      <c r="AB30" s="164">
        <f t="shared" si="22"/>
        <v>3.6534806116230278E-2</v>
      </c>
      <c r="AC30" s="181">
        <f t="shared" si="23"/>
        <v>4.0365208563313715E-2</v>
      </c>
      <c r="AD30" s="164">
        <f t="shared" si="24"/>
        <v>4.0920591061924139E-2</v>
      </c>
      <c r="AE30" s="164">
        <f t="shared" si="25"/>
        <v>4.0035472751454471E-2</v>
      </c>
      <c r="AF30" s="181">
        <f t="shared" si="26"/>
        <v>4.0966592076937092E-2</v>
      </c>
      <c r="AG30" s="164">
        <f t="shared" si="27"/>
        <v>4.2235984176783647E-2</v>
      </c>
      <c r="AH30" s="164">
        <f t="shared" si="28"/>
        <v>4.5819648705594851E-2</v>
      </c>
      <c r="AI30" s="181">
        <f t="shared" si="29"/>
        <v>4.611636325302948E-2</v>
      </c>
      <c r="AJ30" s="164">
        <f t="shared" si="30"/>
        <v>4.1077484892601435E-2</v>
      </c>
      <c r="AK30" s="164">
        <f t="shared" si="31"/>
        <v>4.2773894588936878E-2</v>
      </c>
      <c r="AL30" s="181">
        <f t="shared" si="32"/>
        <v>4.415380129857982E-2</v>
      </c>
      <c r="AM30" s="164">
        <f t="shared" si="33"/>
        <v>3.5450615938368957E-2</v>
      </c>
      <c r="AN30" s="164">
        <f t="shared" si="34"/>
        <v>4.1026558352371012E-2</v>
      </c>
      <c r="AO30" s="181">
        <f t="shared" si="35"/>
        <v>3.9265949289519764E-2</v>
      </c>
      <c r="AP30" s="164">
        <f t="shared" si="36"/>
        <v>3.0102361945669731E-2</v>
      </c>
      <c r="AQ30" s="164">
        <f t="shared" si="37"/>
        <v>2.7545564338701256E-2</v>
      </c>
      <c r="AR30" s="181">
        <f t="shared" si="38"/>
        <v>3.1748927227325696E-2</v>
      </c>
      <c r="AT30" s="24">
        <f t="shared" si="4"/>
        <v>4.0687265727846977E-2</v>
      </c>
      <c r="AU30" s="24">
        <f t="shared" si="5"/>
        <v>3.8460336684094543E-2</v>
      </c>
      <c r="AV30" s="24">
        <f t="shared" si="39"/>
        <v>2.2269290437524347E-3</v>
      </c>
      <c r="AW30" s="24">
        <f t="shared" si="6"/>
        <v>4.0365208563313715E-2</v>
      </c>
      <c r="AX30" s="24">
        <f t="shared" si="7"/>
        <v>3.6534806116230278E-2</v>
      </c>
      <c r="AY30" s="24">
        <f t="shared" si="40"/>
        <v>3.8304024470834364E-3</v>
      </c>
      <c r="AZ30" s="24">
        <f t="shared" si="8"/>
        <v>4.0966592076937092E-2</v>
      </c>
      <c r="BA30" s="24">
        <f t="shared" si="9"/>
        <v>4.0035472751454471E-2</v>
      </c>
      <c r="BB30" s="24">
        <f t="shared" si="41"/>
        <v>9.3111932548262111E-4</v>
      </c>
      <c r="BC30" s="24">
        <f t="shared" si="10"/>
        <v>4.611636325302948E-2</v>
      </c>
      <c r="BD30" s="24">
        <f t="shared" si="11"/>
        <v>4.2235984176783647E-2</v>
      </c>
      <c r="BE30" s="24">
        <f t="shared" si="42"/>
        <v>3.8803790762458323E-3</v>
      </c>
      <c r="BF30" s="24">
        <f t="shared" si="12"/>
        <v>4.415380129857982E-2</v>
      </c>
      <c r="BG30" s="24">
        <f t="shared" si="13"/>
        <v>4.1077484892601435E-2</v>
      </c>
      <c r="BH30" s="24">
        <f t="shared" si="43"/>
        <v>3.0763164059783854E-3</v>
      </c>
      <c r="BI30" s="24">
        <f t="shared" si="14"/>
        <v>4.1026558352371012E-2</v>
      </c>
      <c r="BJ30" s="24">
        <f t="shared" si="15"/>
        <v>3.5450615938368957E-2</v>
      </c>
      <c r="BK30" s="24">
        <f t="shared" si="44"/>
        <v>5.5759424140020553E-3</v>
      </c>
      <c r="BL30" s="24">
        <f t="shared" si="16"/>
        <v>3.1748927227325696E-2</v>
      </c>
      <c r="BM30" s="24">
        <f t="shared" si="17"/>
        <v>2.7545564338701256E-2</v>
      </c>
      <c r="BN30" s="24">
        <f t="shared" si="45"/>
        <v>4.2033628886244401E-3</v>
      </c>
    </row>
    <row r="31" spans="1:66" x14ac:dyDescent="0.25">
      <c r="A31" s="35">
        <f>+NAC!A32</f>
        <v>43525</v>
      </c>
      <c r="B31" s="71">
        <f>+NAC!P32</f>
        <v>200.1771</v>
      </c>
      <c r="C31" s="71">
        <f>+NAC!S32</f>
        <v>195.00275267966563</v>
      </c>
      <c r="D31" s="179">
        <f>+[1]IPCse!$DK33</f>
        <v>194.33465418339242</v>
      </c>
      <c r="E31" s="71">
        <f>+GBA!$P32</f>
        <v>199.11089999999999</v>
      </c>
      <c r="F31" s="71">
        <f>+GBA!$S32</f>
        <v>195.05970833859763</v>
      </c>
      <c r="G31" s="179">
        <f>+[1]IPCse!$DE33</f>
        <v>194.71666813630304</v>
      </c>
      <c r="H31" s="71">
        <f>+PAM!$P32</f>
        <v>200.69929999999999</v>
      </c>
      <c r="I31" s="71">
        <f>+PAM!$S32</f>
        <v>194.9174517352468</v>
      </c>
      <c r="J31" s="179">
        <f>+[1]IPCse!$DF33</f>
        <v>194.13457088070172</v>
      </c>
      <c r="K31" s="71">
        <f>+NOA!$P32</f>
        <v>200.67779999999999</v>
      </c>
      <c r="L31" s="71">
        <f>+NOA!$S32</f>
        <v>195.48296236588345</v>
      </c>
      <c r="M31" s="179">
        <f>+[1]IPCse!$DG33</f>
        <v>194.8297956713092</v>
      </c>
      <c r="N31" s="71">
        <f>+NEA!$P32</f>
        <v>201.5779</v>
      </c>
      <c r="O31" s="71">
        <f>+NEA!$S32</f>
        <v>194.22751885471027</v>
      </c>
      <c r="P31" s="179">
        <f>+[1]IPCse!$DH33</f>
        <v>193.54890055089697</v>
      </c>
      <c r="Q31" s="71">
        <f>+CUY!$P32</f>
        <v>204.55940000000001</v>
      </c>
      <c r="R31" s="71">
        <f>+CUY!$S32</f>
        <v>196.2888906058339</v>
      </c>
      <c r="S31" s="179">
        <f>+[1]IPCse!$DI33</f>
        <v>195.60129089866487</v>
      </c>
      <c r="T31" s="71">
        <f>+PAT!$P32</f>
        <v>199.64269999999999</v>
      </c>
      <c r="U31" s="71">
        <f>+PAT!$S32</f>
        <v>190.31147633127168</v>
      </c>
      <c r="V31" s="179">
        <f>+[1]IPCse!$DJ33</f>
        <v>190.69182751009978</v>
      </c>
      <c r="X31" s="164">
        <f t="shared" si="18"/>
        <v>4.5794531676518924E-2</v>
      </c>
      <c r="Y31" s="164">
        <f t="shared" si="19"/>
        <v>4.925625134936884E-2</v>
      </c>
      <c r="Z31" s="181">
        <f t="shared" si="20"/>
        <v>4.1975317069248064E-2</v>
      </c>
      <c r="AA31" s="164">
        <f t="shared" si="21"/>
        <v>4.2874404674922317E-2</v>
      </c>
      <c r="AB31" s="164">
        <f t="shared" si="22"/>
        <v>4.8774709344600264E-2</v>
      </c>
      <c r="AC31" s="181">
        <f t="shared" si="23"/>
        <v>4.1045719805675729E-2</v>
      </c>
      <c r="AD31" s="164">
        <f t="shared" si="24"/>
        <v>4.7486207006334435E-2</v>
      </c>
      <c r="AE31" s="164">
        <f t="shared" si="25"/>
        <v>4.9292123369247376E-2</v>
      </c>
      <c r="AF31" s="181">
        <f t="shared" si="26"/>
        <v>4.205224190794965E-2</v>
      </c>
      <c r="AG31" s="164">
        <f t="shared" si="27"/>
        <v>5.0582203147592875E-2</v>
      </c>
      <c r="AH31" s="164">
        <f t="shared" si="28"/>
        <v>4.6984772753962734E-2</v>
      </c>
      <c r="AI31" s="181">
        <f t="shared" si="29"/>
        <v>4.1118079432284738E-2</v>
      </c>
      <c r="AJ31" s="164">
        <f t="shared" si="30"/>
        <v>4.9855368651090082E-2</v>
      </c>
      <c r="AK31" s="164">
        <f t="shared" si="31"/>
        <v>5.0600039377817652E-2</v>
      </c>
      <c r="AL31" s="181">
        <f t="shared" si="32"/>
        <v>4.7947968742906077E-2</v>
      </c>
      <c r="AM31" s="164">
        <f t="shared" si="33"/>
        <v>5.0343303476987566E-2</v>
      </c>
      <c r="AN31" s="164">
        <f t="shared" si="34"/>
        <v>5.1763813976493322E-2</v>
      </c>
      <c r="AO31" s="181">
        <f t="shared" si="35"/>
        <v>4.5336183021519982E-2</v>
      </c>
      <c r="AP31" s="164">
        <f t="shared" si="36"/>
        <v>4.5293520147440702E-2</v>
      </c>
      <c r="AQ31" s="164">
        <f t="shared" si="37"/>
        <v>4.6331209901105286E-2</v>
      </c>
      <c r="AR31" s="181">
        <f t="shared" si="38"/>
        <v>4.2152220427397857E-2</v>
      </c>
      <c r="AT31" s="24">
        <f t="shared" si="4"/>
        <v>4.925625134936884E-2</v>
      </c>
      <c r="AU31" s="24">
        <f t="shared" si="5"/>
        <v>4.1975317069248064E-2</v>
      </c>
      <c r="AV31" s="24">
        <f t="shared" si="39"/>
        <v>7.2809342801207766E-3</v>
      </c>
      <c r="AW31" s="24">
        <f t="shared" si="6"/>
        <v>4.8774709344600264E-2</v>
      </c>
      <c r="AX31" s="24">
        <f t="shared" si="7"/>
        <v>4.1045719805675729E-2</v>
      </c>
      <c r="AY31" s="24">
        <f t="shared" si="40"/>
        <v>7.7289895389245356E-3</v>
      </c>
      <c r="AZ31" s="24">
        <f t="shared" si="8"/>
        <v>4.9292123369247376E-2</v>
      </c>
      <c r="BA31" s="24">
        <f t="shared" si="9"/>
        <v>4.205224190794965E-2</v>
      </c>
      <c r="BB31" s="24">
        <f t="shared" si="41"/>
        <v>7.2398814612977258E-3</v>
      </c>
      <c r="BC31" s="24">
        <f t="shared" si="10"/>
        <v>5.0582203147592875E-2</v>
      </c>
      <c r="BD31" s="24">
        <f t="shared" si="11"/>
        <v>4.1118079432284738E-2</v>
      </c>
      <c r="BE31" s="24">
        <f t="shared" si="42"/>
        <v>9.464123715308137E-3</v>
      </c>
      <c r="BF31" s="24">
        <f t="shared" si="12"/>
        <v>5.0600039377817652E-2</v>
      </c>
      <c r="BG31" s="24">
        <f t="shared" si="13"/>
        <v>4.7947968742906077E-2</v>
      </c>
      <c r="BH31" s="24">
        <f t="shared" si="43"/>
        <v>2.6520706349115741E-3</v>
      </c>
      <c r="BI31" s="24">
        <f t="shared" si="14"/>
        <v>5.1763813976493322E-2</v>
      </c>
      <c r="BJ31" s="24">
        <f t="shared" si="15"/>
        <v>4.5336183021519982E-2</v>
      </c>
      <c r="BK31" s="24">
        <f t="shared" si="44"/>
        <v>6.4276309549733401E-3</v>
      </c>
      <c r="BL31" s="24">
        <f t="shared" si="16"/>
        <v>4.6331209901105286E-2</v>
      </c>
      <c r="BM31" s="24">
        <f t="shared" si="17"/>
        <v>4.2152220427397857E-2</v>
      </c>
      <c r="BN31" s="24">
        <f t="shared" si="45"/>
        <v>4.1789894737074285E-3</v>
      </c>
    </row>
    <row r="32" spans="1:66" x14ac:dyDescent="0.25">
      <c r="A32" s="35">
        <f>+NAC!A33</f>
        <v>43556</v>
      </c>
      <c r="B32" s="71">
        <f>+NAC!P33</f>
        <v>207.71789999999999</v>
      </c>
      <c r="C32" s="71">
        <f>+NAC!S33</f>
        <v>201.68295296611657</v>
      </c>
      <c r="D32" s="179">
        <f>+[1]IPCse!$DK34</f>
        <v>200.91584444261619</v>
      </c>
      <c r="E32" s="71">
        <f>+GBA!$P33</f>
        <v>206.49350000000001</v>
      </c>
      <c r="F32" s="71">
        <f>+GBA!$S33</f>
        <v>201.34231956727734</v>
      </c>
      <c r="G32" s="179">
        <f>+[1]IPCse!$DE34</f>
        <v>201.07282170356899</v>
      </c>
      <c r="H32" s="71">
        <f>+PAM!$P33</f>
        <v>208.4341</v>
      </c>
      <c r="I32" s="71">
        <f>+PAM!$S33</f>
        <v>201.95476555864698</v>
      </c>
      <c r="J32" s="179">
        <f>+[1]IPCse!$DF34</f>
        <v>200.82119048055554</v>
      </c>
      <c r="K32" s="71">
        <f>+NOA!$P33</f>
        <v>208.36760000000001</v>
      </c>
      <c r="L32" s="71">
        <f>+NOA!$S33</f>
        <v>202.23249584408529</v>
      </c>
      <c r="M32" s="179">
        <f>+[1]IPCse!$DG34</f>
        <v>201.19234289871989</v>
      </c>
      <c r="N32" s="71">
        <f>+NEA!$P33</f>
        <v>209.40350000000001</v>
      </c>
      <c r="O32" s="71">
        <f>+NEA!$S33</f>
        <v>201.56373489425977</v>
      </c>
      <c r="P32" s="179">
        <f>+[1]IPCse!$DH34</f>
        <v>201.28768169761474</v>
      </c>
      <c r="Q32" s="71">
        <f>+CUY!$P33</f>
        <v>211.5599</v>
      </c>
      <c r="R32" s="71">
        <f>+CUY!$S33</f>
        <v>202.79636596858634</v>
      </c>
      <c r="S32" s="179">
        <f>+[1]IPCse!$DI34</f>
        <v>201.8909500869926</v>
      </c>
      <c r="T32" s="71">
        <f>+PAT!$P33</f>
        <v>207.39400000000001</v>
      </c>
      <c r="U32" s="71">
        <f>+PAT!$S33</f>
        <v>197.86919164278171</v>
      </c>
      <c r="V32" s="179">
        <f>+[1]IPCse!$DJ34</f>
        <v>198.20111842077443</v>
      </c>
      <c r="X32" s="164">
        <f t="shared" si="18"/>
        <v>3.7670642645937003E-2</v>
      </c>
      <c r="Y32" s="164">
        <f t="shared" si="19"/>
        <v>3.4256953784773669E-2</v>
      </c>
      <c r="Z32" s="181">
        <f t="shared" si="20"/>
        <v>3.386524285582726E-2</v>
      </c>
      <c r="AA32" s="164">
        <f t="shared" si="21"/>
        <v>3.7077829491002356E-2</v>
      </c>
      <c r="AB32" s="164">
        <f t="shared" si="22"/>
        <v>3.2208656939924918E-2</v>
      </c>
      <c r="AC32" s="181">
        <f t="shared" si="23"/>
        <v>3.2643089202905706E-2</v>
      </c>
      <c r="AD32" s="164">
        <f t="shared" si="24"/>
        <v>3.8539247521042652E-2</v>
      </c>
      <c r="AE32" s="164">
        <f t="shared" si="25"/>
        <v>3.6104072574060009E-2</v>
      </c>
      <c r="AF32" s="181">
        <f t="shared" si="26"/>
        <v>3.4443219306688366E-2</v>
      </c>
      <c r="AG32" s="164">
        <f t="shared" si="27"/>
        <v>3.8319136446582691E-2</v>
      </c>
      <c r="AH32" s="164">
        <f t="shared" si="28"/>
        <v>3.4527476955095393E-2</v>
      </c>
      <c r="AI32" s="181">
        <f t="shared" si="29"/>
        <v>3.2656951702319414E-2</v>
      </c>
      <c r="AJ32" s="164">
        <f t="shared" si="30"/>
        <v>3.8821716071057333E-2</v>
      </c>
      <c r="AK32" s="164">
        <f t="shared" si="31"/>
        <v>3.7771249320428524E-2</v>
      </c>
      <c r="AL32" s="181">
        <f t="shared" si="32"/>
        <v>3.9983596521039111E-2</v>
      </c>
      <c r="AM32" s="164">
        <f t="shared" si="33"/>
        <v>3.4222333464020593E-2</v>
      </c>
      <c r="AN32" s="164">
        <f t="shared" si="34"/>
        <v>3.3152540333115654E-2</v>
      </c>
      <c r="AO32" s="181">
        <f t="shared" si="35"/>
        <v>3.2155509605436228E-2</v>
      </c>
      <c r="AP32" s="164">
        <f t="shared" si="36"/>
        <v>3.882586240318342E-2</v>
      </c>
      <c r="AQ32" s="164">
        <f t="shared" si="37"/>
        <v>3.9712346607802429E-2</v>
      </c>
      <c r="AR32" s="181">
        <f t="shared" si="38"/>
        <v>3.9379196312316678E-2</v>
      </c>
      <c r="AT32" s="24">
        <f t="shared" si="4"/>
        <v>3.7670642645937003E-2</v>
      </c>
      <c r="AU32" s="24">
        <f t="shared" si="5"/>
        <v>3.386524285582726E-2</v>
      </c>
      <c r="AV32" s="24">
        <f t="shared" si="39"/>
        <v>3.8053997901097425E-3</v>
      </c>
      <c r="AW32" s="24">
        <f t="shared" si="6"/>
        <v>3.7077829491002356E-2</v>
      </c>
      <c r="AX32" s="24">
        <f t="shared" si="7"/>
        <v>3.2208656939924918E-2</v>
      </c>
      <c r="AY32" s="24">
        <f t="shared" si="40"/>
        <v>4.8691725510774386E-3</v>
      </c>
      <c r="AZ32" s="24">
        <f t="shared" si="8"/>
        <v>3.8539247521042652E-2</v>
      </c>
      <c r="BA32" s="24">
        <f t="shared" si="9"/>
        <v>3.4443219306688366E-2</v>
      </c>
      <c r="BB32" s="24">
        <f t="shared" si="41"/>
        <v>4.0960282143542859E-3</v>
      </c>
      <c r="BC32" s="24">
        <f t="shared" si="10"/>
        <v>3.8319136446582691E-2</v>
      </c>
      <c r="BD32" s="24">
        <f t="shared" si="11"/>
        <v>3.2656951702319414E-2</v>
      </c>
      <c r="BE32" s="24">
        <f t="shared" si="42"/>
        <v>5.6621847442632767E-3</v>
      </c>
      <c r="BF32" s="24">
        <f t="shared" si="12"/>
        <v>3.9983596521039111E-2</v>
      </c>
      <c r="BG32" s="24">
        <f t="shared" si="13"/>
        <v>3.7771249320428524E-2</v>
      </c>
      <c r="BH32" s="24">
        <f t="shared" si="43"/>
        <v>2.2123472006105871E-3</v>
      </c>
      <c r="BI32" s="24">
        <f t="shared" si="14"/>
        <v>3.4222333464020593E-2</v>
      </c>
      <c r="BJ32" s="24">
        <f t="shared" si="15"/>
        <v>3.2155509605436228E-2</v>
      </c>
      <c r="BK32" s="24">
        <f t="shared" si="44"/>
        <v>2.0668238585843657E-3</v>
      </c>
      <c r="BL32" s="24">
        <f t="shared" si="16"/>
        <v>3.9712346607802429E-2</v>
      </c>
      <c r="BM32" s="24">
        <f t="shared" si="17"/>
        <v>3.882586240318342E-2</v>
      </c>
      <c r="BN32" s="24">
        <f t="shared" si="45"/>
        <v>8.8648420461900912E-4</v>
      </c>
    </row>
    <row r="33" spans="1:66" x14ac:dyDescent="0.25">
      <c r="A33" s="35">
        <f>+NAC!A34</f>
        <v>43586</v>
      </c>
      <c r="B33" s="71">
        <f>+NAC!P34</f>
        <v>214.31819999999999</v>
      </c>
      <c r="C33" s="71">
        <f>+NAC!S34</f>
        <v>206.93543926398397</v>
      </c>
      <c r="D33" s="179">
        <f>+[1]IPCse!$DK35</f>
        <v>207.03640445811021</v>
      </c>
      <c r="E33" s="71">
        <f>+GBA!$P34</f>
        <v>213.23330000000001</v>
      </c>
      <c r="F33" s="71">
        <f>+GBA!$S34</f>
        <v>206.52534785217946</v>
      </c>
      <c r="G33" s="179">
        <f>+[1]IPCse!$DE35</f>
        <v>207.31160240980662</v>
      </c>
      <c r="H33" s="71">
        <f>+PAM!$P34</f>
        <v>215.07429999999999</v>
      </c>
      <c r="I33" s="71">
        <f>+PAM!$S34</f>
        <v>207.10329481622492</v>
      </c>
      <c r="J33" s="179">
        <f>+[1]IPCse!$DF35</f>
        <v>206.61780324840635</v>
      </c>
      <c r="K33" s="71">
        <f>+NOA!$P34</f>
        <v>214.31979999999999</v>
      </c>
      <c r="L33" s="71">
        <f>+NOA!$S34</f>
        <v>207.73924514464213</v>
      </c>
      <c r="M33" s="179">
        <f>+[1]IPCse!$DG35</f>
        <v>207.56776868276904</v>
      </c>
      <c r="N33" s="71">
        <f>+NEA!$P34</f>
        <v>215.25899999999999</v>
      </c>
      <c r="O33" s="71">
        <f>+NEA!$S34</f>
        <v>206.18711586102714</v>
      </c>
      <c r="P33" s="179">
        <f>+[1]IPCse!$DH35</f>
        <v>206.68900660034942</v>
      </c>
      <c r="Q33" s="71">
        <f>+CUY!$P34</f>
        <v>218.2047</v>
      </c>
      <c r="R33" s="71">
        <f>+CUY!$S34</f>
        <v>208.31301108451754</v>
      </c>
      <c r="S33" s="179">
        <f>+[1]IPCse!$DI35</f>
        <v>208.44419372681742</v>
      </c>
      <c r="T33" s="71">
        <f>+PAT!$P34</f>
        <v>213.99940000000001</v>
      </c>
      <c r="U33" s="71">
        <f>+PAT!$S34</f>
        <v>204.45697162467948</v>
      </c>
      <c r="V33" s="179">
        <f>+[1]IPCse!$DJ35</f>
        <v>205.42535695667533</v>
      </c>
      <c r="X33" s="164">
        <f t="shared" si="18"/>
        <v>3.1775306798306868E-2</v>
      </c>
      <c r="Y33" s="164">
        <f t="shared" si="19"/>
        <v>2.6043283384242333E-2</v>
      </c>
      <c r="Z33" s="181">
        <f t="shared" si="20"/>
        <v>3.0463301848959512E-2</v>
      </c>
      <c r="AA33" s="164">
        <f t="shared" si="21"/>
        <v>3.2639284045260508E-2</v>
      </c>
      <c r="AB33" s="164">
        <f t="shared" si="22"/>
        <v>2.574236899645066E-2</v>
      </c>
      <c r="AC33" s="181">
        <f t="shared" si="23"/>
        <v>3.1027468821396065E-2</v>
      </c>
      <c r="AD33" s="164">
        <f t="shared" si="24"/>
        <v>3.1857551139664819E-2</v>
      </c>
      <c r="AE33" s="164">
        <f t="shared" si="25"/>
        <v>2.5493477429641587E-2</v>
      </c>
      <c r="AF33" s="181">
        <f t="shared" si="26"/>
        <v>2.8864547381577621E-2</v>
      </c>
      <c r="AG33" s="164">
        <f t="shared" si="27"/>
        <v>2.8565861487102495E-2</v>
      </c>
      <c r="AH33" s="164">
        <f t="shared" si="28"/>
        <v>2.7229794487639403E-2</v>
      </c>
      <c r="AI33" s="181">
        <f t="shared" si="29"/>
        <v>3.1688212842466479E-2</v>
      </c>
      <c r="AJ33" s="164">
        <f t="shared" si="30"/>
        <v>2.7962760889860938E-2</v>
      </c>
      <c r="AK33" s="164">
        <f t="shared" si="31"/>
        <v>2.2937563491730373E-2</v>
      </c>
      <c r="AL33" s="181">
        <f t="shared" si="32"/>
        <v>2.6833857179838994E-2</v>
      </c>
      <c r="AM33" s="164">
        <f t="shared" si="33"/>
        <v>3.1408598699470103E-2</v>
      </c>
      <c r="AN33" s="164">
        <f t="shared" si="34"/>
        <v>2.7202879546597725E-2</v>
      </c>
      <c r="AO33" s="181">
        <f t="shared" si="35"/>
        <v>3.2459323397116657E-2</v>
      </c>
      <c r="AP33" s="164">
        <f t="shared" si="36"/>
        <v>3.1849523129888091E-2</v>
      </c>
      <c r="AQ33" s="164">
        <f t="shared" si="37"/>
        <v>3.3293611436947979E-2</v>
      </c>
      <c r="AR33" s="181">
        <f t="shared" si="38"/>
        <v>3.6449030123856696E-2</v>
      </c>
      <c r="AT33" s="24">
        <f t="shared" si="4"/>
        <v>3.1775306798306868E-2</v>
      </c>
      <c r="AU33" s="24">
        <f t="shared" si="5"/>
        <v>2.6043283384242333E-2</v>
      </c>
      <c r="AV33" s="24">
        <f t="shared" si="39"/>
        <v>5.7320234140645354E-3</v>
      </c>
      <c r="AW33" s="24">
        <f t="shared" si="6"/>
        <v>3.2639284045260508E-2</v>
      </c>
      <c r="AX33" s="24">
        <f t="shared" si="7"/>
        <v>2.574236899645066E-2</v>
      </c>
      <c r="AY33" s="24">
        <f t="shared" si="40"/>
        <v>6.8969150488098485E-3</v>
      </c>
      <c r="AZ33" s="24">
        <f t="shared" si="8"/>
        <v>3.1857551139664819E-2</v>
      </c>
      <c r="BA33" s="24">
        <f t="shared" si="9"/>
        <v>2.5493477429641587E-2</v>
      </c>
      <c r="BB33" s="24">
        <f t="shared" si="41"/>
        <v>6.3640737100232325E-3</v>
      </c>
      <c r="BC33" s="24">
        <f t="shared" si="10"/>
        <v>3.1688212842466479E-2</v>
      </c>
      <c r="BD33" s="24">
        <f t="shared" si="11"/>
        <v>2.7229794487639403E-2</v>
      </c>
      <c r="BE33" s="24">
        <f t="shared" si="42"/>
        <v>4.4584183548270762E-3</v>
      </c>
      <c r="BF33" s="24">
        <f t="shared" si="12"/>
        <v>2.7962760889860938E-2</v>
      </c>
      <c r="BG33" s="24">
        <f t="shared" si="13"/>
        <v>2.2937563491730373E-2</v>
      </c>
      <c r="BH33" s="24">
        <f t="shared" si="43"/>
        <v>5.0251973981305653E-3</v>
      </c>
      <c r="BI33" s="24">
        <f t="shared" si="14"/>
        <v>3.2459323397116657E-2</v>
      </c>
      <c r="BJ33" s="24">
        <f t="shared" si="15"/>
        <v>2.7202879546597725E-2</v>
      </c>
      <c r="BK33" s="24">
        <f t="shared" si="44"/>
        <v>5.2564438505189326E-3</v>
      </c>
      <c r="BL33" s="24">
        <f t="shared" si="16"/>
        <v>3.6449030123856696E-2</v>
      </c>
      <c r="BM33" s="24">
        <f t="shared" si="17"/>
        <v>3.1849523129888091E-2</v>
      </c>
      <c r="BN33" s="24">
        <f t="shared" si="45"/>
        <v>4.5995069939686051E-3</v>
      </c>
    </row>
    <row r="34" spans="1:66" x14ac:dyDescent="0.25">
      <c r="A34" s="35">
        <f>+NAC!A35</f>
        <v>43617</v>
      </c>
      <c r="B34" s="71">
        <f>+NAC!P35</f>
        <v>220.17250000000001</v>
      </c>
      <c r="C34" s="71">
        <f>+NAC!S35</f>
        <v>212.42814996215185</v>
      </c>
      <c r="D34" s="179">
        <f>+[1]IPCse!$DK36</f>
        <v>212.84761226120267</v>
      </c>
      <c r="E34" s="71">
        <f>+GBA!$P35</f>
        <v>218.77780000000001</v>
      </c>
      <c r="F34" s="71">
        <f>+GBA!$S35</f>
        <v>211.63367631080231</v>
      </c>
      <c r="G34" s="179">
        <f>+[1]IPCse!$DE36</f>
        <v>212.49955420427111</v>
      </c>
      <c r="H34" s="71">
        <f>+PAM!$P35</f>
        <v>221.14529999999999</v>
      </c>
      <c r="I34" s="71">
        <f>+PAM!$S35</f>
        <v>212.87898960316301</v>
      </c>
      <c r="J34" s="179">
        <f>+[1]IPCse!$DF36</f>
        <v>213.02735733164113</v>
      </c>
      <c r="K34" s="71">
        <f>+NOA!$P35</f>
        <v>220.75729999999999</v>
      </c>
      <c r="L34" s="71">
        <f>+NOA!$S35</f>
        <v>213.58602312915929</v>
      </c>
      <c r="M34" s="179">
        <f>+[1]IPCse!$DG36</f>
        <v>213.91534738984677</v>
      </c>
      <c r="N34" s="71">
        <f>+NEA!$P35</f>
        <v>221.56559999999999</v>
      </c>
      <c r="O34" s="71">
        <f>+NEA!$S35</f>
        <v>211.95731005218346</v>
      </c>
      <c r="P34" s="179">
        <f>+[1]IPCse!$DH36</f>
        <v>213.3840128629609</v>
      </c>
      <c r="Q34" s="71">
        <f>+CUY!$P35</f>
        <v>224.08879999999999</v>
      </c>
      <c r="R34" s="71">
        <f>+CUY!$S35</f>
        <v>213.68956910994763</v>
      </c>
      <c r="S34" s="179">
        <f>+[1]IPCse!$DI36</f>
        <v>214.06006736478056</v>
      </c>
      <c r="T34" s="71">
        <f>+PAT!$P35</f>
        <v>219.92080000000001</v>
      </c>
      <c r="U34" s="71">
        <f>+PAT!$S35</f>
        <v>210.20625718811286</v>
      </c>
      <c r="V34" s="179">
        <f>+[1]IPCse!$DJ36</f>
        <v>211.39390714289013</v>
      </c>
      <c r="X34" s="164">
        <f t="shared" si="18"/>
        <v>2.7315925572350075E-2</v>
      </c>
      <c r="Y34" s="164">
        <f t="shared" si="19"/>
        <v>2.6543112758762089E-2</v>
      </c>
      <c r="Z34" s="181">
        <f t="shared" si="20"/>
        <v>2.8068531320868395E-2</v>
      </c>
      <c r="AA34" s="164">
        <f t="shared" si="21"/>
        <v>2.6002036267318562E-2</v>
      </c>
      <c r="AB34" s="164">
        <f t="shared" si="22"/>
        <v>2.473463190716485E-2</v>
      </c>
      <c r="AC34" s="181">
        <f t="shared" si="23"/>
        <v>2.5024898433851916E-2</v>
      </c>
      <c r="AD34" s="164">
        <f t="shared" si="24"/>
        <v>2.8227454419240239E-2</v>
      </c>
      <c r="AE34" s="164">
        <f t="shared" si="25"/>
        <v>2.7887990831160892E-2</v>
      </c>
      <c r="AF34" s="181">
        <f t="shared" si="26"/>
        <v>3.1021305920714282E-2</v>
      </c>
      <c r="AG34" s="164">
        <f t="shared" si="27"/>
        <v>3.0036888798888439E-2</v>
      </c>
      <c r="AH34" s="164">
        <f t="shared" si="28"/>
        <v>2.8144792672401664E-2</v>
      </c>
      <c r="AI34" s="181">
        <f t="shared" si="29"/>
        <v>3.0580753203446109E-2</v>
      </c>
      <c r="AJ34" s="164">
        <f t="shared" si="30"/>
        <v>2.9297729711649678E-2</v>
      </c>
      <c r="AK34" s="164">
        <f t="shared" si="31"/>
        <v>2.7985231604119809E-2</v>
      </c>
      <c r="AL34" s="181">
        <f t="shared" si="32"/>
        <v>3.2391690166457821E-2</v>
      </c>
      <c r="AM34" s="164">
        <f t="shared" si="33"/>
        <v>2.6965963611232935E-2</v>
      </c>
      <c r="AN34" s="164">
        <f t="shared" si="34"/>
        <v>2.5809996204455565E-2</v>
      </c>
      <c r="AO34" s="181">
        <f t="shared" si="35"/>
        <v>2.6941856894911576E-2</v>
      </c>
      <c r="AP34" s="164">
        <f t="shared" si="36"/>
        <v>2.7670171037862845E-2</v>
      </c>
      <c r="AQ34" s="164">
        <f t="shared" si="37"/>
        <v>2.8119782454703035E-2</v>
      </c>
      <c r="AR34" s="181">
        <f t="shared" si="38"/>
        <v>2.9054593233461379E-2</v>
      </c>
      <c r="AT34" s="24">
        <f t="shared" si="4"/>
        <v>2.8068531320868395E-2</v>
      </c>
      <c r="AU34" s="24">
        <f t="shared" si="5"/>
        <v>2.6543112758762089E-2</v>
      </c>
      <c r="AV34" s="24">
        <f t="shared" si="39"/>
        <v>1.5254185621063066E-3</v>
      </c>
      <c r="AW34" s="24">
        <f t="shared" si="6"/>
        <v>2.6002036267318562E-2</v>
      </c>
      <c r="AX34" s="24">
        <f t="shared" si="7"/>
        <v>2.473463190716485E-2</v>
      </c>
      <c r="AY34" s="24">
        <f t="shared" si="40"/>
        <v>1.2674043601537122E-3</v>
      </c>
      <c r="AZ34" s="24">
        <f t="shared" si="8"/>
        <v>3.1021305920714282E-2</v>
      </c>
      <c r="BA34" s="24">
        <f t="shared" si="9"/>
        <v>2.7887990831160892E-2</v>
      </c>
      <c r="BB34" s="24">
        <f t="shared" si="41"/>
        <v>3.1333150895533901E-3</v>
      </c>
      <c r="BC34" s="24">
        <f t="shared" si="10"/>
        <v>3.0580753203446109E-2</v>
      </c>
      <c r="BD34" s="24">
        <f t="shared" si="11"/>
        <v>2.8144792672401664E-2</v>
      </c>
      <c r="BE34" s="24">
        <f t="shared" si="42"/>
        <v>2.4359605310444454E-3</v>
      </c>
      <c r="BF34" s="24">
        <f t="shared" si="12"/>
        <v>3.2391690166457821E-2</v>
      </c>
      <c r="BG34" s="24">
        <f t="shared" si="13"/>
        <v>2.7985231604119809E-2</v>
      </c>
      <c r="BH34" s="24">
        <f t="shared" si="43"/>
        <v>4.4064585623380115E-3</v>
      </c>
      <c r="BI34" s="24">
        <f t="shared" si="14"/>
        <v>2.6965963611232935E-2</v>
      </c>
      <c r="BJ34" s="24">
        <f t="shared" si="15"/>
        <v>2.5809996204455565E-2</v>
      </c>
      <c r="BK34" s="24">
        <f t="shared" si="44"/>
        <v>1.1559674067773695E-3</v>
      </c>
      <c r="BL34" s="24">
        <f t="shared" si="16"/>
        <v>2.9054593233461379E-2</v>
      </c>
      <c r="BM34" s="24">
        <f t="shared" si="17"/>
        <v>2.7670171037862845E-2</v>
      </c>
      <c r="BN34" s="24">
        <f t="shared" si="45"/>
        <v>1.3844221955985336E-3</v>
      </c>
    </row>
    <row r="35" spans="1:66" x14ac:dyDescent="0.25">
      <c r="A35" s="35">
        <f>+NAC!A36</f>
        <v>43647</v>
      </c>
      <c r="B35" s="71">
        <f>+NAC!P36</f>
        <v>224.90110000000001</v>
      </c>
      <c r="C35" s="71">
        <f>+NAC!S36</f>
        <v>217.22541906073249</v>
      </c>
      <c r="D35" s="179">
        <f>+[1]IPCse!$DK37</f>
        <v>218.41493983202645</v>
      </c>
      <c r="E35" s="71">
        <f>+GBA!$P36</f>
        <v>223.40539999999999</v>
      </c>
      <c r="F35" s="71">
        <f>+GBA!$S36</f>
        <v>216.6802627605812</v>
      </c>
      <c r="G35" s="179">
        <f>+[1]IPCse!$DE37</f>
        <v>218.16219717157699</v>
      </c>
      <c r="H35" s="71">
        <f>+PAM!$P36</f>
        <v>225.80779999999999</v>
      </c>
      <c r="I35" s="71">
        <f>+PAM!$S36</f>
        <v>217.3829882706107</v>
      </c>
      <c r="J35" s="179">
        <f>+[1]IPCse!$DF37</f>
        <v>218.63914545935248</v>
      </c>
      <c r="K35" s="71">
        <f>+NOA!$P36</f>
        <v>225.60990000000001</v>
      </c>
      <c r="L35" s="71">
        <f>+NOA!$S36</f>
        <v>217.6359309792204</v>
      </c>
      <c r="M35" s="179">
        <f>+[1]IPCse!$DG37</f>
        <v>218.98080570372375</v>
      </c>
      <c r="N35" s="71">
        <f>+NEA!$P36</f>
        <v>226.04730000000001</v>
      </c>
      <c r="O35" s="71">
        <f>+NEA!$S36</f>
        <v>216.11523312276842</v>
      </c>
      <c r="P35" s="179">
        <f>+[1]IPCse!$DH37</f>
        <v>218.3039743434459</v>
      </c>
      <c r="Q35" s="71">
        <f>+CUY!$P36</f>
        <v>229.71199999999999</v>
      </c>
      <c r="R35" s="71">
        <f>+CUY!$S36</f>
        <v>218.91137477935678</v>
      </c>
      <c r="S35" s="179">
        <f>+[1]IPCse!$DI37</f>
        <v>219.71465207308853</v>
      </c>
      <c r="T35" s="71">
        <f>+PAT!$P36</f>
        <v>225.18690000000001</v>
      </c>
      <c r="U35" s="71">
        <f>+PAT!$S36</f>
        <v>215.79323552572038</v>
      </c>
      <c r="V35" s="179">
        <f>+[1]IPCse!$DJ37</f>
        <v>216.99244792645047</v>
      </c>
      <c r="X35" s="164">
        <f t="shared" si="18"/>
        <v>2.1476796602663883E-2</v>
      </c>
      <c r="Y35" s="164">
        <f t="shared" si="19"/>
        <v>2.2583019714832453E-2</v>
      </c>
      <c r="Z35" s="181">
        <f t="shared" si="20"/>
        <v>2.6156401341216995E-2</v>
      </c>
      <c r="AA35" s="164">
        <f t="shared" si="21"/>
        <v>2.1152054733158288E-2</v>
      </c>
      <c r="AB35" s="164">
        <f t="shared" si="22"/>
        <v>2.3845857321721953E-2</v>
      </c>
      <c r="AC35" s="181">
        <f t="shared" si="23"/>
        <v>2.6647787514238797E-2</v>
      </c>
      <c r="AD35" s="164">
        <f t="shared" si="24"/>
        <v>2.1083423432467274E-2</v>
      </c>
      <c r="AE35" s="164">
        <f t="shared" si="25"/>
        <v>2.1157553762556791E-2</v>
      </c>
      <c r="AF35" s="181">
        <f t="shared" si="26"/>
        <v>2.6343039682809044E-2</v>
      </c>
      <c r="AG35" s="164">
        <f t="shared" si="27"/>
        <v>2.1981606044285007E-2</v>
      </c>
      <c r="AH35" s="164">
        <f t="shared" si="28"/>
        <v>1.8961483484394748E-2</v>
      </c>
      <c r="AI35" s="181">
        <f t="shared" si="29"/>
        <v>2.3679733014412951E-2</v>
      </c>
      <c r="AJ35" s="164">
        <f t="shared" si="30"/>
        <v>2.0227417974631567E-2</v>
      </c>
      <c r="AK35" s="164">
        <f t="shared" si="31"/>
        <v>1.9616794861008868E-2</v>
      </c>
      <c r="AL35" s="181">
        <f t="shared" si="32"/>
        <v>2.3056842049571369E-2</v>
      </c>
      <c r="AM35" s="164">
        <f t="shared" si="33"/>
        <v>2.5093623599216075E-2</v>
      </c>
      <c r="AN35" s="164">
        <f t="shared" si="34"/>
        <v>2.4436408810962762E-2</v>
      </c>
      <c r="AO35" s="181">
        <f t="shared" si="35"/>
        <v>2.6415878393011738E-2</v>
      </c>
      <c r="AP35" s="164">
        <f t="shared" si="36"/>
        <v>2.3945438539692443E-2</v>
      </c>
      <c r="AQ35" s="164">
        <f t="shared" si="37"/>
        <v>2.6578553903881863E-2</v>
      </c>
      <c r="AR35" s="181">
        <f t="shared" si="38"/>
        <v>2.6483926898498655E-2</v>
      </c>
      <c r="AT35" s="24">
        <f t="shared" si="4"/>
        <v>2.6156401341216995E-2</v>
      </c>
      <c r="AU35" s="24">
        <f t="shared" si="5"/>
        <v>2.1476796602663883E-2</v>
      </c>
      <c r="AV35" s="24">
        <f t="shared" si="39"/>
        <v>4.6796047385531114E-3</v>
      </c>
      <c r="AW35" s="24">
        <f t="shared" si="6"/>
        <v>2.6647787514238797E-2</v>
      </c>
      <c r="AX35" s="24">
        <f t="shared" si="7"/>
        <v>2.1152054733158288E-2</v>
      </c>
      <c r="AY35" s="24">
        <f t="shared" si="40"/>
        <v>5.495732781080509E-3</v>
      </c>
      <c r="AZ35" s="24">
        <f t="shared" si="8"/>
        <v>2.6343039682809044E-2</v>
      </c>
      <c r="BA35" s="24">
        <f t="shared" si="9"/>
        <v>2.1083423432467274E-2</v>
      </c>
      <c r="BB35" s="24">
        <f t="shared" si="41"/>
        <v>5.2596162503417698E-3</v>
      </c>
      <c r="BC35" s="24">
        <f t="shared" si="10"/>
        <v>2.3679733014412951E-2</v>
      </c>
      <c r="BD35" s="24">
        <f t="shared" si="11"/>
        <v>1.8961483484394748E-2</v>
      </c>
      <c r="BE35" s="24">
        <f t="shared" si="42"/>
        <v>4.7182495300182037E-3</v>
      </c>
      <c r="BF35" s="24">
        <f t="shared" si="12"/>
        <v>2.3056842049571369E-2</v>
      </c>
      <c r="BG35" s="24">
        <f t="shared" si="13"/>
        <v>1.9616794861008868E-2</v>
      </c>
      <c r="BH35" s="24">
        <f t="shared" si="43"/>
        <v>3.4400471885625006E-3</v>
      </c>
      <c r="BI35" s="24">
        <f t="shared" si="14"/>
        <v>2.6415878393011738E-2</v>
      </c>
      <c r="BJ35" s="24">
        <f t="shared" si="15"/>
        <v>2.4436408810962762E-2</v>
      </c>
      <c r="BK35" s="24">
        <f t="shared" si="44"/>
        <v>1.9794695820489761E-3</v>
      </c>
      <c r="BL35" s="24">
        <f t="shared" si="16"/>
        <v>2.6578553903881863E-2</v>
      </c>
      <c r="BM35" s="24">
        <f t="shared" si="17"/>
        <v>2.3945438539692443E-2</v>
      </c>
      <c r="BN35" s="24">
        <f t="shared" si="45"/>
        <v>2.63311536418942E-3</v>
      </c>
    </row>
    <row r="36" spans="1:66" x14ac:dyDescent="0.25">
      <c r="A36" s="35">
        <f>+NAC!A37</f>
        <v>43678</v>
      </c>
      <c r="B36" s="71">
        <f>+NAC!P37</f>
        <v>235.33170000000001</v>
      </c>
      <c r="C36" s="71">
        <f>+NAC!S37</f>
        <v>226.60897179999066</v>
      </c>
      <c r="D36" s="179">
        <f>+[1]IPCse!$DK38</f>
        <v>227.71767619764034</v>
      </c>
      <c r="E36" s="71">
        <f>+GBA!$P37</f>
        <v>234.0155</v>
      </c>
      <c r="F36" s="71">
        <f>+GBA!$S37</f>
        <v>225.98369371446623</v>
      </c>
      <c r="G36" s="179">
        <f>+[1]IPCse!$DE38</f>
        <v>227.30723685906921</v>
      </c>
      <c r="H36" s="71">
        <f>+PAM!$P37</f>
        <v>235.75909999999999</v>
      </c>
      <c r="I36" s="71">
        <f>+PAM!$S37</f>
        <v>226.28220431981259</v>
      </c>
      <c r="J36" s="179">
        <f>+[1]IPCse!$DF38</f>
        <v>227.79334724686726</v>
      </c>
      <c r="K36" s="71">
        <f>+NOA!$P37</f>
        <v>235.52449999999999</v>
      </c>
      <c r="L36" s="71">
        <f>+NOA!$S37</f>
        <v>228.05899865543932</v>
      </c>
      <c r="M36" s="179">
        <f>+[1]IPCse!$DG38</f>
        <v>229.10111494295901</v>
      </c>
      <c r="N36" s="71">
        <f>+NEA!$P37</f>
        <v>237.6189</v>
      </c>
      <c r="O36" s="71">
        <f>+NEA!$S37</f>
        <v>227.04289971161765</v>
      </c>
      <c r="P36" s="179">
        <f>+[1]IPCse!$DH38</f>
        <v>228.6186069485484</v>
      </c>
      <c r="Q36" s="71">
        <f>+CUY!$P37</f>
        <v>240.45400000000001</v>
      </c>
      <c r="R36" s="71">
        <f>+CUY!$S37</f>
        <v>229.35083513836946</v>
      </c>
      <c r="S36" s="179">
        <f>+[1]IPCse!$DI38</f>
        <v>230.03682884702962</v>
      </c>
      <c r="T36" s="71">
        <f>+PAT!$P37</f>
        <v>236.70529999999999</v>
      </c>
      <c r="U36" s="71">
        <f>+PAT!$S37</f>
        <v>225.2244271835873</v>
      </c>
      <c r="V36" s="179">
        <f>+[1]IPCse!$DJ38</f>
        <v>225.5628983207659</v>
      </c>
      <c r="X36" s="164">
        <f t="shared" si="18"/>
        <v>4.6378608197114257E-2</v>
      </c>
      <c r="Y36" s="164">
        <f t="shared" si="19"/>
        <v>4.3197305268563913E-2</v>
      </c>
      <c r="Z36" s="181">
        <f t="shared" si="20"/>
        <v>4.2592033185862688E-2</v>
      </c>
      <c r="AA36" s="164">
        <f t="shared" si="21"/>
        <v>4.749258522846822E-2</v>
      </c>
      <c r="AB36" s="164">
        <f t="shared" si="22"/>
        <v>4.293621779554857E-2</v>
      </c>
      <c r="AC36" s="181">
        <f t="shared" si="23"/>
        <v>4.1918534952689157E-2</v>
      </c>
      <c r="AD36" s="164">
        <f t="shared" si="24"/>
        <v>4.4069779697601286E-2</v>
      </c>
      <c r="AE36" s="164">
        <f t="shared" si="25"/>
        <v>4.0937959865211093E-2</v>
      </c>
      <c r="AF36" s="181">
        <f t="shared" si="26"/>
        <v>4.1868997284462361E-2</v>
      </c>
      <c r="AG36" s="164">
        <f t="shared" si="27"/>
        <v>4.3945766564321698E-2</v>
      </c>
      <c r="AH36" s="164">
        <f t="shared" si="28"/>
        <v>4.7892219034429973E-2</v>
      </c>
      <c r="AI36" s="181">
        <f t="shared" si="29"/>
        <v>4.6215508280336826E-2</v>
      </c>
      <c r="AJ36" s="164">
        <f t="shared" si="30"/>
        <v>5.1191056031193449E-2</v>
      </c>
      <c r="AK36" s="164">
        <f t="shared" si="31"/>
        <v>5.0564073762637385E-2</v>
      </c>
      <c r="AL36" s="181">
        <f t="shared" si="32"/>
        <v>4.724894558664805E-2</v>
      </c>
      <c r="AM36" s="164">
        <f t="shared" si="33"/>
        <v>4.6762903113463983E-2</v>
      </c>
      <c r="AN36" s="164">
        <f t="shared" si="34"/>
        <v>4.7688067235129861E-2</v>
      </c>
      <c r="AO36" s="181">
        <f t="shared" si="35"/>
        <v>4.6979919985069563E-2</v>
      </c>
      <c r="AP36" s="164">
        <f t="shared" si="36"/>
        <v>5.1150399956658266E-2</v>
      </c>
      <c r="AQ36" s="164">
        <f t="shared" si="37"/>
        <v>4.3704760415174349E-2</v>
      </c>
      <c r="AR36" s="181">
        <f t="shared" si="38"/>
        <v>3.949653767314687E-2</v>
      </c>
      <c r="AT36" s="24">
        <f t="shared" si="4"/>
        <v>4.6378608197114257E-2</v>
      </c>
      <c r="AU36" s="24">
        <f t="shared" si="5"/>
        <v>4.2592033185862688E-2</v>
      </c>
      <c r="AV36" s="24">
        <f t="shared" si="39"/>
        <v>3.7865750112515695E-3</v>
      </c>
      <c r="AW36" s="24">
        <f t="shared" si="6"/>
        <v>4.749258522846822E-2</v>
      </c>
      <c r="AX36" s="24">
        <f t="shared" si="7"/>
        <v>4.1918534952689157E-2</v>
      </c>
      <c r="AY36" s="24">
        <f t="shared" si="40"/>
        <v>5.5740502757790633E-3</v>
      </c>
      <c r="AZ36" s="24">
        <f t="shared" si="8"/>
        <v>4.4069779697601286E-2</v>
      </c>
      <c r="BA36" s="24">
        <f t="shared" si="9"/>
        <v>4.0937959865211093E-2</v>
      </c>
      <c r="BB36" s="24">
        <f t="shared" si="41"/>
        <v>3.1318198323901925E-3</v>
      </c>
      <c r="BC36" s="24">
        <f t="shared" si="10"/>
        <v>4.7892219034429973E-2</v>
      </c>
      <c r="BD36" s="24">
        <f t="shared" si="11"/>
        <v>4.3945766564321698E-2</v>
      </c>
      <c r="BE36" s="24">
        <f t="shared" si="42"/>
        <v>3.9464524701082748E-3</v>
      </c>
      <c r="BF36" s="24">
        <f t="shared" si="12"/>
        <v>5.1191056031193449E-2</v>
      </c>
      <c r="BG36" s="24">
        <f t="shared" si="13"/>
        <v>4.724894558664805E-2</v>
      </c>
      <c r="BH36" s="24">
        <f t="shared" si="43"/>
        <v>3.9421104445453992E-3</v>
      </c>
      <c r="BI36" s="24">
        <f t="shared" si="14"/>
        <v>4.7688067235129861E-2</v>
      </c>
      <c r="BJ36" s="24">
        <f t="shared" si="15"/>
        <v>4.6762903113463983E-2</v>
      </c>
      <c r="BK36" s="24">
        <f t="shared" si="44"/>
        <v>9.2516412166587791E-4</v>
      </c>
      <c r="BL36" s="24">
        <f t="shared" si="16"/>
        <v>5.1150399956658266E-2</v>
      </c>
      <c r="BM36" s="24">
        <f t="shared" si="17"/>
        <v>3.949653767314687E-2</v>
      </c>
      <c r="BN36" s="24">
        <f t="shared" si="45"/>
        <v>1.1653862283511396E-2</v>
      </c>
    </row>
    <row r="37" spans="1:66" x14ac:dyDescent="0.25">
      <c r="A37" s="35">
        <f>+NAC!A38</f>
        <v>43709</v>
      </c>
      <c r="B37" s="71">
        <f>+NAC!P38</f>
        <v>250.48179999999999</v>
      </c>
      <c r="C37" s="71">
        <f>+NAC!S38</f>
        <v>241.66817764894657</v>
      </c>
      <c r="D37" s="179">
        <f>+[1]IPCse!$DK39</f>
        <v>240.48108739212455</v>
      </c>
      <c r="E37" s="71">
        <f>+GBA!$P38</f>
        <v>248.70650000000001</v>
      </c>
      <c r="F37" s="71">
        <f>+GBA!$S38</f>
        <v>241.51203858180673</v>
      </c>
      <c r="G37" s="179">
        <f>+[1]IPCse!$DE39</f>
        <v>239.82520604102882</v>
      </c>
      <c r="H37" s="71">
        <f>+PAM!$P38</f>
        <v>251.4376</v>
      </c>
      <c r="I37" s="71">
        <f>+PAM!$S38</f>
        <v>240.95664980231368</v>
      </c>
      <c r="J37" s="179">
        <f>+[1]IPCse!$DF39</f>
        <v>240.88896820523593</v>
      </c>
      <c r="K37" s="71">
        <f>+NOA!$P38</f>
        <v>251.512</v>
      </c>
      <c r="L37" s="71">
        <f>+NOA!$S38</f>
        <v>242.73213595002036</v>
      </c>
      <c r="M37" s="179">
        <f>+[1]IPCse!$DG39</f>
        <v>242.40940345476483</v>
      </c>
      <c r="N37" s="71">
        <f>+NEA!$P38</f>
        <v>253.32929999999999</v>
      </c>
      <c r="O37" s="71">
        <f>+NEA!$S38</f>
        <v>242.04508831365007</v>
      </c>
      <c r="P37" s="179">
        <f>+[1]IPCse!$DH39</f>
        <v>241.63592589186251</v>
      </c>
      <c r="Q37" s="71">
        <f>+CUY!$P38</f>
        <v>255.91560000000001</v>
      </c>
      <c r="R37" s="71">
        <f>+CUY!$S38</f>
        <v>243.83653947643973</v>
      </c>
      <c r="S37" s="179">
        <f>+[1]IPCse!$DI39</f>
        <v>242.91068899687448</v>
      </c>
      <c r="T37" s="71">
        <f>+PAT!$P38</f>
        <v>250.2465</v>
      </c>
      <c r="U37" s="71">
        <f>+PAT!$S38</f>
        <v>238.42990360537036</v>
      </c>
      <c r="V37" s="179">
        <f>+[1]IPCse!$DJ39</f>
        <v>237.04395445903478</v>
      </c>
      <c r="X37" s="164">
        <f t="shared" si="18"/>
        <v>6.4377642281086667E-2</v>
      </c>
      <c r="Y37" s="164">
        <f t="shared" si="19"/>
        <v>6.6454587959771771E-2</v>
      </c>
      <c r="Z37" s="181">
        <f t="shared" si="20"/>
        <v>5.604927736662213E-2</v>
      </c>
      <c r="AA37" s="164">
        <f t="shared" si="21"/>
        <v>6.2777892917349476E-2</v>
      </c>
      <c r="AB37" s="164">
        <f t="shared" si="22"/>
        <v>6.8714448428127683E-2</v>
      </c>
      <c r="AC37" s="181">
        <f t="shared" si="23"/>
        <v>5.5070702345129341E-2</v>
      </c>
      <c r="AD37" s="164">
        <f t="shared" si="24"/>
        <v>6.6502205005024351E-2</v>
      </c>
      <c r="AE37" s="164">
        <f t="shared" si="25"/>
        <v>6.4850196800103621E-2</v>
      </c>
      <c r="AF37" s="181">
        <f t="shared" si="26"/>
        <v>5.7489040468668762E-2</v>
      </c>
      <c r="AG37" s="164">
        <f t="shared" si="27"/>
        <v>6.7880411591999978E-2</v>
      </c>
      <c r="AH37" s="164">
        <f t="shared" si="28"/>
        <v>6.4339216523307652E-2</v>
      </c>
      <c r="AI37" s="181">
        <f t="shared" si="29"/>
        <v>5.8089147733389579E-2</v>
      </c>
      <c r="AJ37" s="164">
        <f t="shared" si="30"/>
        <v>6.6115952897686237E-2</v>
      </c>
      <c r="AK37" s="164">
        <f t="shared" si="31"/>
        <v>6.6076449081154731E-2</v>
      </c>
      <c r="AL37" s="181">
        <f t="shared" si="32"/>
        <v>5.6939017856248775E-2</v>
      </c>
      <c r="AM37" s="164">
        <f t="shared" si="33"/>
        <v>6.4301695958478566E-2</v>
      </c>
      <c r="AN37" s="164">
        <f t="shared" si="34"/>
        <v>6.3159588363089769E-2</v>
      </c>
      <c r="AO37" s="181">
        <f t="shared" si="35"/>
        <v>5.5964343685183326E-2</v>
      </c>
      <c r="AP37" s="164">
        <f t="shared" si="36"/>
        <v>5.7206999589785257E-2</v>
      </c>
      <c r="AQ37" s="164">
        <f t="shared" si="37"/>
        <v>5.86325230656215E-2</v>
      </c>
      <c r="AR37" s="181">
        <f t="shared" si="38"/>
        <v>5.0899577119026151E-2</v>
      </c>
      <c r="AT37" s="24">
        <f t="shared" ref="AT37:AT68" si="46">+MAX(X37:Z37)</f>
        <v>6.6454587959771771E-2</v>
      </c>
      <c r="AU37" s="24">
        <f t="shared" ref="AU37:AU68" si="47">+MIN(X37:Z37)</f>
        <v>5.604927736662213E-2</v>
      </c>
      <c r="AV37" s="24">
        <f t="shared" si="39"/>
        <v>1.0405310593149641E-2</v>
      </c>
      <c r="AW37" s="24">
        <f t="shared" ref="AW37:AW68" si="48">+MAX(AA37:AC37)</f>
        <v>6.8714448428127683E-2</v>
      </c>
      <c r="AX37" s="24">
        <f t="shared" ref="AX37:AX68" si="49">+MIN(AA37:AC37)</f>
        <v>5.5070702345129341E-2</v>
      </c>
      <c r="AY37" s="24">
        <f t="shared" si="40"/>
        <v>1.3643746082998343E-2</v>
      </c>
      <c r="AZ37" s="24">
        <f t="shared" ref="AZ37:AZ68" si="50">+MAX(AD37:AF37)</f>
        <v>6.6502205005024351E-2</v>
      </c>
      <c r="BA37" s="24">
        <f t="shared" ref="BA37:BA68" si="51">+MIN(AD37:AF37)</f>
        <v>5.7489040468668762E-2</v>
      </c>
      <c r="BB37" s="24">
        <f t="shared" si="41"/>
        <v>9.013164536355589E-3</v>
      </c>
      <c r="BC37" s="24">
        <f t="shared" ref="BC37:BC68" si="52">+MAX(AG37:AI37)</f>
        <v>6.7880411591999978E-2</v>
      </c>
      <c r="BD37" s="24">
        <f t="shared" ref="BD37:BD68" si="53">+MIN(AG37:AI37)</f>
        <v>5.8089147733389579E-2</v>
      </c>
      <c r="BE37" s="24">
        <f t="shared" si="42"/>
        <v>9.7912638586103995E-3</v>
      </c>
      <c r="BF37" s="24">
        <f t="shared" ref="BF37:BF68" si="54">+MAX(AJ37:AL37)</f>
        <v>6.6115952897686237E-2</v>
      </c>
      <c r="BG37" s="24">
        <f t="shared" ref="BG37:BG68" si="55">+MIN(AJ37:AL37)</f>
        <v>5.6939017856248775E-2</v>
      </c>
      <c r="BH37" s="24">
        <f t="shared" si="43"/>
        <v>9.1769350414374617E-3</v>
      </c>
      <c r="BI37" s="24">
        <f t="shared" ref="BI37:BI68" si="56">+MAX(AM37:AO37)</f>
        <v>6.4301695958478566E-2</v>
      </c>
      <c r="BJ37" s="24">
        <f t="shared" ref="BJ37:BJ68" si="57">+MIN(AM37:AO37)</f>
        <v>5.5964343685183326E-2</v>
      </c>
      <c r="BK37" s="24">
        <f t="shared" si="44"/>
        <v>8.3373522732952399E-3</v>
      </c>
      <c r="BL37" s="24">
        <f t="shared" ref="BL37:BL68" si="58">+MAX(AP37:AR37)</f>
        <v>5.86325230656215E-2</v>
      </c>
      <c r="BM37" s="24">
        <f t="shared" ref="BM37:BM68" si="59">+MIN(AP37:AR37)</f>
        <v>5.0899577119026151E-2</v>
      </c>
      <c r="BN37" s="24">
        <f t="shared" si="45"/>
        <v>7.7329459465953487E-3</v>
      </c>
    </row>
    <row r="38" spans="1:66" x14ac:dyDescent="0.25">
      <c r="A38" s="35">
        <f>+NAC!A39</f>
        <v>43739</v>
      </c>
      <c r="B38" s="71">
        <f>+NAC!P39</f>
        <v>260.01179999999999</v>
      </c>
      <c r="C38" s="71">
        <f>+NAC!S39</f>
        <v>250.18455734326562</v>
      </c>
      <c r="D38" s="179">
        <f>+[1]IPCse!$DK40</f>
        <v>247.86197035372919</v>
      </c>
      <c r="E38" s="71">
        <f>+GBA!$P39</f>
        <v>258.17910000000001</v>
      </c>
      <c r="F38" s="71">
        <f>+GBA!$S39</f>
        <v>250.27079965255848</v>
      </c>
      <c r="G38" s="179">
        <f>+[1]IPCse!$DE40</f>
        <v>247.31318804632053</v>
      </c>
      <c r="H38" s="71">
        <f>+PAM!$P39</f>
        <v>261.12779999999998</v>
      </c>
      <c r="I38" s="71">
        <f>+PAM!$S39</f>
        <v>249.11804309562166</v>
      </c>
      <c r="J38" s="179">
        <f>+[1]IPCse!$DF40</f>
        <v>248.07711624407457</v>
      </c>
      <c r="K38" s="71">
        <f>+NOA!$P39</f>
        <v>260.05970000000002</v>
      </c>
      <c r="L38" s="71">
        <f>+NOA!$S39</f>
        <v>250.38520271628408</v>
      </c>
      <c r="M38" s="179">
        <f>+[1]IPCse!$DG40</f>
        <v>249.04969369619008</v>
      </c>
      <c r="N38" s="71">
        <f>+NEA!$P39</f>
        <v>262.358</v>
      </c>
      <c r="O38" s="71">
        <f>+NEA!$S39</f>
        <v>250.46338970063169</v>
      </c>
      <c r="P38" s="179">
        <f>+[1]IPCse!$DH40</f>
        <v>248.75123244135057</v>
      </c>
      <c r="Q38" s="71">
        <f>+CUY!$P39</f>
        <v>266.80110000000002</v>
      </c>
      <c r="R38" s="71">
        <f>+CUY!$S39</f>
        <v>253.14295204188477</v>
      </c>
      <c r="S38" s="179">
        <f>+[1]IPCse!$DI40</f>
        <v>251.86019484504126</v>
      </c>
      <c r="T38" s="71">
        <f>+PAT!$P39</f>
        <v>259.59300000000002</v>
      </c>
      <c r="U38" s="71">
        <f>+PAT!$S39</f>
        <v>247.08996344848396</v>
      </c>
      <c r="V38" s="179">
        <f>+[1]IPCse!$DJ40</f>
        <v>244.4189410768652</v>
      </c>
      <c r="X38" s="164">
        <f t="shared" si="18"/>
        <v>3.8046676445154803E-2</v>
      </c>
      <c r="Y38" s="164">
        <f t="shared" si="19"/>
        <v>3.523997150626168E-2</v>
      </c>
      <c r="Z38" s="181">
        <f t="shared" si="20"/>
        <v>3.0692155635380525E-2</v>
      </c>
      <c r="AA38" s="164">
        <f t="shared" si="21"/>
        <v>3.8087464541537885E-2</v>
      </c>
      <c r="AB38" s="164">
        <f t="shared" si="22"/>
        <v>3.6266353934919504E-2</v>
      </c>
      <c r="AC38" s="181">
        <f t="shared" si="23"/>
        <v>3.1222664743632889E-2</v>
      </c>
      <c r="AD38" s="164">
        <f t="shared" si="24"/>
        <v>3.8539184274746452E-2</v>
      </c>
      <c r="AE38" s="164">
        <f t="shared" si="25"/>
        <v>3.3870795016463617E-2</v>
      </c>
      <c r="AF38" s="181">
        <f t="shared" si="26"/>
        <v>2.9840088121903419E-2</v>
      </c>
      <c r="AG38" s="164">
        <f t="shared" si="27"/>
        <v>3.3985257164668159E-2</v>
      </c>
      <c r="AH38" s="164">
        <f t="shared" si="28"/>
        <v>3.1528856845883579E-2</v>
      </c>
      <c r="AI38" s="181">
        <f t="shared" si="29"/>
        <v>2.7392873984215527E-2</v>
      </c>
      <c r="AJ38" s="164">
        <f t="shared" si="30"/>
        <v>3.5640172692223082E-2</v>
      </c>
      <c r="AK38" s="164">
        <f t="shared" si="31"/>
        <v>3.4779889340588177E-2</v>
      </c>
      <c r="AL38" s="181">
        <f t="shared" si="32"/>
        <v>2.9446393466641574E-2</v>
      </c>
      <c r="AM38" s="164">
        <f t="shared" si="33"/>
        <v>4.2535507800227856E-2</v>
      </c>
      <c r="AN38" s="164">
        <f t="shared" si="34"/>
        <v>3.8166603682235456E-2</v>
      </c>
      <c r="AO38" s="181">
        <f t="shared" si="35"/>
        <v>3.684278318555978E-2</v>
      </c>
      <c r="AP38" s="164">
        <f t="shared" si="36"/>
        <v>3.7349173714717354E-2</v>
      </c>
      <c r="AQ38" s="164">
        <f t="shared" si="37"/>
        <v>3.6321198440976588E-2</v>
      </c>
      <c r="AR38" s="181">
        <f t="shared" si="38"/>
        <v>3.1112316847148103E-2</v>
      </c>
      <c r="AT38" s="24">
        <f t="shared" si="46"/>
        <v>3.8046676445154803E-2</v>
      </c>
      <c r="AU38" s="24">
        <f t="shared" si="47"/>
        <v>3.0692155635380525E-2</v>
      </c>
      <c r="AV38" s="24">
        <f t="shared" si="39"/>
        <v>7.3545208097742787E-3</v>
      </c>
      <c r="AW38" s="24">
        <f t="shared" si="48"/>
        <v>3.8087464541537885E-2</v>
      </c>
      <c r="AX38" s="24">
        <f t="shared" si="49"/>
        <v>3.1222664743632889E-2</v>
      </c>
      <c r="AY38" s="24">
        <f t="shared" si="40"/>
        <v>6.8647997979049968E-3</v>
      </c>
      <c r="AZ38" s="24">
        <f t="shared" si="50"/>
        <v>3.8539184274746452E-2</v>
      </c>
      <c r="BA38" s="24">
        <f t="shared" si="51"/>
        <v>2.9840088121903419E-2</v>
      </c>
      <c r="BB38" s="24">
        <f t="shared" si="41"/>
        <v>8.6990961528430333E-3</v>
      </c>
      <c r="BC38" s="24">
        <f t="shared" si="52"/>
        <v>3.3985257164668159E-2</v>
      </c>
      <c r="BD38" s="24">
        <f t="shared" si="53"/>
        <v>2.7392873984215527E-2</v>
      </c>
      <c r="BE38" s="24">
        <f t="shared" si="42"/>
        <v>6.5923831804526323E-3</v>
      </c>
      <c r="BF38" s="24">
        <f t="shared" si="54"/>
        <v>3.5640172692223082E-2</v>
      </c>
      <c r="BG38" s="24">
        <f t="shared" si="55"/>
        <v>2.9446393466641574E-2</v>
      </c>
      <c r="BH38" s="24">
        <f t="shared" si="43"/>
        <v>6.1937792255815083E-3</v>
      </c>
      <c r="BI38" s="24">
        <f t="shared" si="56"/>
        <v>4.2535507800227856E-2</v>
      </c>
      <c r="BJ38" s="24">
        <f t="shared" si="57"/>
        <v>3.684278318555978E-2</v>
      </c>
      <c r="BK38" s="24">
        <f t="shared" si="44"/>
        <v>5.6927246146680766E-3</v>
      </c>
      <c r="BL38" s="24">
        <f t="shared" si="58"/>
        <v>3.7349173714717354E-2</v>
      </c>
      <c r="BM38" s="24">
        <f t="shared" si="59"/>
        <v>3.1112316847148103E-2</v>
      </c>
      <c r="BN38" s="24">
        <f t="shared" si="45"/>
        <v>6.2368568675692515E-3</v>
      </c>
    </row>
    <row r="39" spans="1:66" x14ac:dyDescent="0.25">
      <c r="A39" s="35">
        <f>+NAC!A40</f>
        <v>43770</v>
      </c>
      <c r="B39" s="71">
        <f>+NAC!P40</f>
        <v>270.35539999999997</v>
      </c>
      <c r="C39" s="71">
        <f>+NAC!S40</f>
        <v>260.74582067366504</v>
      </c>
      <c r="D39" s="179">
        <f>+[1]IPCse!$DK41</f>
        <v>259.33491811918799</v>
      </c>
      <c r="E39" s="71">
        <f>+GBA!$P40</f>
        <v>267.65539999999999</v>
      </c>
      <c r="F39" s="71">
        <f>+GBA!$S40</f>
        <v>260.36430314276697</v>
      </c>
      <c r="G39" s="179">
        <f>+[1]IPCse!$DE41</f>
        <v>258.8740743377769</v>
      </c>
      <c r="H39" s="71">
        <f>+PAM!$P40</f>
        <v>272.11450000000002</v>
      </c>
      <c r="I39" s="71">
        <f>+PAM!$S40</f>
        <v>259.99614524820623</v>
      </c>
      <c r="J39" s="179">
        <f>+[1]IPCse!$DF41</f>
        <v>259.4570516694734</v>
      </c>
      <c r="K39" s="71">
        <f>+NOA!$P40</f>
        <v>270.21609999999998</v>
      </c>
      <c r="L39" s="71">
        <f>+NOA!$S40</f>
        <v>259.50051242699982</v>
      </c>
      <c r="M39" s="179">
        <f>+[1]IPCse!$DG41</f>
        <v>259.13112241727765</v>
      </c>
      <c r="N39" s="71">
        <f>+NEA!$P40</f>
        <v>274.15440000000001</v>
      </c>
      <c r="O39" s="71">
        <f>+NEA!$S40</f>
        <v>261.08507956605325</v>
      </c>
      <c r="P39" s="179">
        <f>+[1]IPCse!$DH41</f>
        <v>259.95592885775591</v>
      </c>
      <c r="Q39" s="71">
        <f>+CUY!$P40</f>
        <v>279.39890000000003</v>
      </c>
      <c r="R39" s="71">
        <f>+CUY!$S40</f>
        <v>265.31923944652198</v>
      </c>
      <c r="S39" s="179">
        <f>+[1]IPCse!$DI41</f>
        <v>265.08360775275247</v>
      </c>
      <c r="T39" s="71">
        <f>+PAT!$P40</f>
        <v>269.93970000000002</v>
      </c>
      <c r="U39" s="71">
        <f>+PAT!$S40</f>
        <v>258.38317566752153</v>
      </c>
      <c r="V39" s="179">
        <f>+[1]IPCse!$DJ41</f>
        <v>256.10369040096242</v>
      </c>
      <c r="X39" s="164">
        <f t="shared" si="18"/>
        <v>3.9781271465371804E-2</v>
      </c>
      <c r="Y39" s="164">
        <f t="shared" si="19"/>
        <v>4.2213889788204728E-2</v>
      </c>
      <c r="Z39" s="181">
        <f t="shared" si="20"/>
        <v>4.6287648521011526E-2</v>
      </c>
      <c r="AA39" s="164">
        <f t="shared" si="21"/>
        <v>3.6704365303000808E-2</v>
      </c>
      <c r="AB39" s="164">
        <f t="shared" si="22"/>
        <v>4.0330328205371524E-2</v>
      </c>
      <c r="AC39" s="181">
        <f t="shared" si="23"/>
        <v>4.6745935317008103E-2</v>
      </c>
      <c r="AD39" s="164">
        <f t="shared" si="24"/>
        <v>4.2074034246832648E-2</v>
      </c>
      <c r="AE39" s="164">
        <f t="shared" si="25"/>
        <v>4.3666456340976989E-2</v>
      </c>
      <c r="AF39" s="181">
        <f t="shared" si="26"/>
        <v>4.5872572197277917E-2</v>
      </c>
      <c r="AG39" s="164">
        <f t="shared" si="27"/>
        <v>3.905410949870336E-2</v>
      </c>
      <c r="AH39" s="164">
        <f t="shared" si="28"/>
        <v>3.6405145399284855E-2</v>
      </c>
      <c r="AI39" s="181">
        <f t="shared" si="29"/>
        <v>4.0479586910818099E-2</v>
      </c>
      <c r="AJ39" s="164">
        <f t="shared" si="30"/>
        <v>4.4962989502893125E-2</v>
      </c>
      <c r="AK39" s="164">
        <f t="shared" si="31"/>
        <v>4.2408153455549824E-2</v>
      </c>
      <c r="AL39" s="181">
        <f t="shared" si="32"/>
        <v>4.5043782522955489E-2</v>
      </c>
      <c r="AM39" s="164">
        <f t="shared" si="33"/>
        <v>4.7217946252845255E-2</v>
      </c>
      <c r="AN39" s="164">
        <f t="shared" si="34"/>
        <v>4.8100440112678111E-2</v>
      </c>
      <c r="AO39" s="181">
        <f t="shared" si="35"/>
        <v>5.250298847678958E-2</v>
      </c>
      <c r="AP39" s="164">
        <f t="shared" si="36"/>
        <v>3.985739214847861E-2</v>
      </c>
      <c r="AQ39" s="164">
        <f t="shared" si="37"/>
        <v>4.5704860130395764E-2</v>
      </c>
      <c r="AR39" s="181">
        <f t="shared" si="38"/>
        <v>4.7806234953053695E-2</v>
      </c>
      <c r="AT39" s="24">
        <f t="shared" si="46"/>
        <v>4.6287648521011526E-2</v>
      </c>
      <c r="AU39" s="24">
        <f t="shared" si="47"/>
        <v>3.9781271465371804E-2</v>
      </c>
      <c r="AV39" s="24">
        <f t="shared" si="39"/>
        <v>6.5063770556397227E-3</v>
      </c>
      <c r="AW39" s="24">
        <f t="shared" si="48"/>
        <v>4.6745935317008103E-2</v>
      </c>
      <c r="AX39" s="24">
        <f t="shared" si="49"/>
        <v>3.6704365303000808E-2</v>
      </c>
      <c r="AY39" s="24">
        <f t="shared" si="40"/>
        <v>1.0041570014007295E-2</v>
      </c>
      <c r="AZ39" s="24">
        <f t="shared" si="50"/>
        <v>4.5872572197277917E-2</v>
      </c>
      <c r="BA39" s="24">
        <f t="shared" si="51"/>
        <v>4.2074034246832648E-2</v>
      </c>
      <c r="BB39" s="24">
        <f t="shared" si="41"/>
        <v>3.7985379504452688E-3</v>
      </c>
      <c r="BC39" s="24">
        <f t="shared" si="52"/>
        <v>4.0479586910818099E-2</v>
      </c>
      <c r="BD39" s="24">
        <f t="shared" si="53"/>
        <v>3.6405145399284855E-2</v>
      </c>
      <c r="BE39" s="24">
        <f t="shared" si="42"/>
        <v>4.0744415115332444E-3</v>
      </c>
      <c r="BF39" s="24">
        <f t="shared" si="54"/>
        <v>4.5043782522955489E-2</v>
      </c>
      <c r="BG39" s="24">
        <f t="shared" si="55"/>
        <v>4.2408153455549824E-2</v>
      </c>
      <c r="BH39" s="24">
        <f t="shared" si="43"/>
        <v>2.6356290674056648E-3</v>
      </c>
      <c r="BI39" s="24">
        <f t="shared" si="56"/>
        <v>5.250298847678958E-2</v>
      </c>
      <c r="BJ39" s="24">
        <f t="shared" si="57"/>
        <v>4.7217946252845255E-2</v>
      </c>
      <c r="BK39" s="24">
        <f t="shared" si="44"/>
        <v>5.2850422239443251E-3</v>
      </c>
      <c r="BL39" s="24">
        <f t="shared" si="58"/>
        <v>4.7806234953053695E-2</v>
      </c>
      <c r="BM39" s="24">
        <f t="shared" si="59"/>
        <v>3.985739214847861E-2</v>
      </c>
      <c r="BN39" s="24">
        <f t="shared" si="45"/>
        <v>7.9488428045750847E-3</v>
      </c>
    </row>
    <row r="40" spans="1:66" x14ac:dyDescent="0.25">
      <c r="A40" s="35">
        <f>+NAC!A41</f>
        <v>43800</v>
      </c>
      <c r="B40" s="71">
        <f>+NAC!P41</f>
        <v>280.3107</v>
      </c>
      <c r="C40" s="71">
        <f>+NAC!S41</f>
        <v>269.16745475511641</v>
      </c>
      <c r="D40" s="179">
        <f>+[1]IPCse!$DK42</f>
        <v>268.79328964544408</v>
      </c>
      <c r="E40" s="71">
        <f>+GBA!$P41</f>
        <v>278.09969999999998</v>
      </c>
      <c r="F40" s="71">
        <f>+GBA!$S41</f>
        <v>268.66047253632348</v>
      </c>
      <c r="G40" s="179">
        <f>+[1]IPCse!$DE42</f>
        <v>268.57507287314752</v>
      </c>
      <c r="H40" s="71">
        <f>+PAM!$P41</f>
        <v>281.60939999999999</v>
      </c>
      <c r="I40" s="71">
        <f>+PAM!$S41</f>
        <v>268.44387895738765</v>
      </c>
      <c r="J40" s="179">
        <f>+[1]IPCse!$DF42</f>
        <v>268.59451021278164</v>
      </c>
      <c r="K40" s="71">
        <f>+NOA!$P41</f>
        <v>279.57569999999998</v>
      </c>
      <c r="L40" s="71">
        <f>+NOA!$S41</f>
        <v>268.38995368735567</v>
      </c>
      <c r="M40" s="179">
        <f>+[1]IPCse!$DG42</f>
        <v>268.59538795903023</v>
      </c>
      <c r="N40" s="71">
        <f>+NEA!$P41</f>
        <v>283.94229999999999</v>
      </c>
      <c r="O40" s="71">
        <f>+NEA!$S41</f>
        <v>270.98626282614669</v>
      </c>
      <c r="P40" s="179">
        <f>+[1]IPCse!$DH42</f>
        <v>269.42130513542685</v>
      </c>
      <c r="Q40" s="71">
        <f>+CUY!$P41</f>
        <v>288.4803</v>
      </c>
      <c r="R40" s="71">
        <f>+CUY!$S41</f>
        <v>272.75876456245317</v>
      </c>
      <c r="S40" s="179">
        <f>+[1]IPCse!$DI42</f>
        <v>273.33401744883992</v>
      </c>
      <c r="T40" s="71">
        <f>+PAT!$P41</f>
        <v>280.57589999999999</v>
      </c>
      <c r="U40" s="71">
        <f>+PAT!$S41</f>
        <v>267.8528679891387</v>
      </c>
      <c r="V40" s="179">
        <f>+[1]IPCse!$DJ42</f>
        <v>266.94476792604178</v>
      </c>
      <c r="X40" s="164">
        <f t="shared" si="18"/>
        <v>3.6823011487841617E-2</v>
      </c>
      <c r="Y40" s="164">
        <f t="shared" si="19"/>
        <v>3.2298251453055649E-2</v>
      </c>
      <c r="Z40" s="181">
        <f t="shared" si="20"/>
        <v>3.6471646760306786E-2</v>
      </c>
      <c r="AA40" s="164">
        <f t="shared" si="21"/>
        <v>3.9021443243812737E-2</v>
      </c>
      <c r="AB40" s="164">
        <f t="shared" si="22"/>
        <v>3.1863697493920373E-2</v>
      </c>
      <c r="AC40" s="181">
        <f t="shared" si="23"/>
        <v>3.7473812548385332E-2</v>
      </c>
      <c r="AD40" s="164">
        <f t="shared" si="24"/>
        <v>3.4893032161093851E-2</v>
      </c>
      <c r="AE40" s="164">
        <f t="shared" si="25"/>
        <v>3.2491765218737312E-2</v>
      </c>
      <c r="AF40" s="181">
        <f t="shared" si="26"/>
        <v>3.5217614955975751E-2</v>
      </c>
      <c r="AG40" s="164">
        <f t="shared" si="27"/>
        <v>3.463746238658616E-2</v>
      </c>
      <c r="AH40" s="164">
        <f t="shared" si="28"/>
        <v>3.4255968041128737E-2</v>
      </c>
      <c r="AI40" s="181">
        <f t="shared" si="29"/>
        <v>3.6523075474169886E-2</v>
      </c>
      <c r="AJ40" s="164">
        <f t="shared" si="30"/>
        <v>3.5702144485005416E-2</v>
      </c>
      <c r="AK40" s="164">
        <f t="shared" si="31"/>
        <v>3.7923206016023947E-2</v>
      </c>
      <c r="AL40" s="181">
        <f t="shared" si="32"/>
        <v>3.6411465278986865E-2</v>
      </c>
      <c r="AM40" s="164">
        <f t="shared" si="33"/>
        <v>3.2503349154201944E-2</v>
      </c>
      <c r="AN40" s="164">
        <f t="shared" si="34"/>
        <v>2.8039900654964311E-2</v>
      </c>
      <c r="AO40" s="181">
        <f t="shared" si="35"/>
        <v>3.1123801905483139E-2</v>
      </c>
      <c r="AP40" s="164">
        <f t="shared" si="36"/>
        <v>3.9402133143068507E-2</v>
      </c>
      <c r="AQ40" s="164">
        <f t="shared" si="37"/>
        <v>3.6649802360980477E-2</v>
      </c>
      <c r="AR40" s="181">
        <f t="shared" si="38"/>
        <v>4.2330813383072652E-2</v>
      </c>
      <c r="AT40" s="24">
        <f t="shared" si="46"/>
        <v>3.6823011487841617E-2</v>
      </c>
      <c r="AU40" s="24">
        <f t="shared" si="47"/>
        <v>3.2298251453055649E-2</v>
      </c>
      <c r="AV40" s="24">
        <f t="shared" si="39"/>
        <v>4.5247600347859684E-3</v>
      </c>
      <c r="AW40" s="24">
        <f t="shared" si="48"/>
        <v>3.9021443243812737E-2</v>
      </c>
      <c r="AX40" s="24">
        <f t="shared" si="49"/>
        <v>3.1863697493920373E-2</v>
      </c>
      <c r="AY40" s="24">
        <f t="shared" si="40"/>
        <v>7.1577457498923636E-3</v>
      </c>
      <c r="AZ40" s="24">
        <f t="shared" si="50"/>
        <v>3.5217614955975751E-2</v>
      </c>
      <c r="BA40" s="24">
        <f t="shared" si="51"/>
        <v>3.2491765218737312E-2</v>
      </c>
      <c r="BB40" s="24">
        <f t="shared" si="41"/>
        <v>2.7258497372384394E-3</v>
      </c>
      <c r="BC40" s="24">
        <f t="shared" si="52"/>
        <v>3.6523075474169886E-2</v>
      </c>
      <c r="BD40" s="24">
        <f t="shared" si="53"/>
        <v>3.4255968041128737E-2</v>
      </c>
      <c r="BE40" s="24">
        <f t="shared" si="42"/>
        <v>2.2671074330411489E-3</v>
      </c>
      <c r="BF40" s="24">
        <f t="shared" si="54"/>
        <v>3.7923206016023947E-2</v>
      </c>
      <c r="BG40" s="24">
        <f t="shared" si="55"/>
        <v>3.5702144485005416E-2</v>
      </c>
      <c r="BH40" s="24">
        <f t="shared" si="43"/>
        <v>2.2210615310185311E-3</v>
      </c>
      <c r="BI40" s="24">
        <f t="shared" si="56"/>
        <v>3.2503349154201944E-2</v>
      </c>
      <c r="BJ40" s="24">
        <f t="shared" si="57"/>
        <v>2.8039900654964311E-2</v>
      </c>
      <c r="BK40" s="24">
        <f t="shared" si="44"/>
        <v>4.4634484992376322E-3</v>
      </c>
      <c r="BL40" s="24">
        <f t="shared" si="58"/>
        <v>4.2330813383072652E-2</v>
      </c>
      <c r="BM40" s="24">
        <f t="shared" si="59"/>
        <v>3.6649802360980477E-2</v>
      </c>
      <c r="BN40" s="24">
        <f t="shared" si="45"/>
        <v>5.681011022092175E-3</v>
      </c>
    </row>
    <row r="41" spans="1:66" x14ac:dyDescent="0.25">
      <c r="A41" s="35">
        <f>+NAC!A42</f>
        <v>43831</v>
      </c>
      <c r="B41" s="71">
        <f>+NAC!P42</f>
        <v>287.15289999999999</v>
      </c>
      <c r="C41" s="71">
        <f>+NAC!S42</f>
        <v>278.46599282983505</v>
      </c>
      <c r="D41" s="179">
        <f>+[1]IPCse!$DK43</f>
        <v>277.87106751545815</v>
      </c>
      <c r="E41" s="71">
        <f>+GBA!$P42</f>
        <v>283.84230000000002</v>
      </c>
      <c r="F41" s="71">
        <f>+GBA!$S42</f>
        <v>277.82059148768172</v>
      </c>
      <c r="G41" s="179">
        <f>+[1]IPCse!$DE43</f>
        <v>278.18994599246327</v>
      </c>
      <c r="H41" s="71">
        <f>+PAM!$P42</f>
        <v>288.94310000000002</v>
      </c>
      <c r="I41" s="71">
        <f>+PAM!$S42</f>
        <v>277.98883410455414</v>
      </c>
      <c r="J41" s="179">
        <f>+[1]IPCse!$DF43</f>
        <v>277.24280466336069</v>
      </c>
      <c r="K41" s="71">
        <f>+NOA!$P42</f>
        <v>286.72430000000003</v>
      </c>
      <c r="L41" s="71">
        <f>+NOA!$S42</f>
        <v>277.18317803884287</v>
      </c>
      <c r="M41" s="179">
        <f>+[1]IPCse!$DG43</f>
        <v>276.52114112696859</v>
      </c>
      <c r="N41" s="71">
        <f>+NEA!$P42</f>
        <v>293.78960000000001</v>
      </c>
      <c r="O41" s="71">
        <f>+NEA!$S42</f>
        <v>282.33250318593787</v>
      </c>
      <c r="P41" s="179">
        <f>+[1]IPCse!$DH43</f>
        <v>279.79417771262382</v>
      </c>
      <c r="Q41" s="71">
        <f>+CUY!$P42</f>
        <v>297.34739999999999</v>
      </c>
      <c r="R41" s="71">
        <f>+CUY!$S42</f>
        <v>281.98808563949132</v>
      </c>
      <c r="S41" s="179">
        <f>+[1]IPCse!$DI43</f>
        <v>281.57130325956416</v>
      </c>
      <c r="T41" s="71">
        <f>+PAT!$P42</f>
        <v>288.79849999999999</v>
      </c>
      <c r="U41" s="71">
        <f>+PAT!$S42</f>
        <v>276.27423560114647</v>
      </c>
      <c r="V41" s="179">
        <f>+[1]IPCse!$DJ43</f>
        <v>275.39471100659949</v>
      </c>
      <c r="X41" s="164">
        <f t="shared" si="18"/>
        <v>2.440934291841157E-2</v>
      </c>
      <c r="Y41" s="164">
        <f t="shared" si="19"/>
        <v>3.4545551144651743E-2</v>
      </c>
      <c r="Z41" s="181">
        <f t="shared" si="20"/>
        <v>3.3772338148724934E-2</v>
      </c>
      <c r="AA41" s="164">
        <f t="shared" si="21"/>
        <v>2.0649428963785521E-2</v>
      </c>
      <c r="AB41" s="164">
        <f t="shared" si="22"/>
        <v>3.4095521625793879E-2</v>
      </c>
      <c r="AC41" s="181">
        <f t="shared" si="23"/>
        <v>3.5799573714933031E-2</v>
      </c>
      <c r="AD41" s="164">
        <f t="shared" si="24"/>
        <v>2.6042099446964562E-2</v>
      </c>
      <c r="AE41" s="164">
        <f t="shared" si="25"/>
        <v>3.5556613114958058E-2</v>
      </c>
      <c r="AF41" s="181">
        <f t="shared" si="26"/>
        <v>3.2198329160666228E-2</v>
      </c>
      <c r="AG41" s="164">
        <f t="shared" si="27"/>
        <v>2.5569461151309092E-2</v>
      </c>
      <c r="AH41" s="164">
        <f t="shared" si="28"/>
        <v>3.2762866980223571E-2</v>
      </c>
      <c r="AI41" s="181">
        <f t="shared" si="29"/>
        <v>2.9508150635659147E-2</v>
      </c>
      <c r="AJ41" s="164">
        <f t="shared" si="30"/>
        <v>3.468063758024087E-2</v>
      </c>
      <c r="AK41" s="164">
        <f t="shared" si="31"/>
        <v>4.1870168035309074E-2</v>
      </c>
      <c r="AL41" s="181">
        <f t="shared" si="32"/>
        <v>3.8500565395089836E-2</v>
      </c>
      <c r="AM41" s="164">
        <f t="shared" si="33"/>
        <v>3.073728084725369E-2</v>
      </c>
      <c r="AN41" s="164">
        <f t="shared" si="34"/>
        <v>3.3836936795939021E-2</v>
      </c>
      <c r="AO41" s="181">
        <f t="shared" si="35"/>
        <v>3.0136336075571091E-2</v>
      </c>
      <c r="AP41" s="164">
        <f t="shared" si="36"/>
        <v>2.9306152096455929E-2</v>
      </c>
      <c r="AQ41" s="164">
        <f t="shared" si="37"/>
        <v>3.1440274189445061E-2</v>
      </c>
      <c r="AR41" s="181">
        <f t="shared" si="38"/>
        <v>3.1654274950610128E-2</v>
      </c>
      <c r="AT41" s="24">
        <f t="shared" si="46"/>
        <v>3.4545551144651743E-2</v>
      </c>
      <c r="AU41" s="24">
        <f t="shared" si="47"/>
        <v>2.440934291841157E-2</v>
      </c>
      <c r="AV41" s="24">
        <f t="shared" si="39"/>
        <v>1.0136208226240173E-2</v>
      </c>
      <c r="AW41" s="24">
        <f t="shared" si="48"/>
        <v>3.5799573714933031E-2</v>
      </c>
      <c r="AX41" s="24">
        <f t="shared" si="49"/>
        <v>2.0649428963785521E-2</v>
      </c>
      <c r="AY41" s="24">
        <f t="shared" si="40"/>
        <v>1.515014475114751E-2</v>
      </c>
      <c r="AZ41" s="24">
        <f t="shared" si="50"/>
        <v>3.5556613114958058E-2</v>
      </c>
      <c r="BA41" s="24">
        <f t="shared" si="51"/>
        <v>2.6042099446964562E-2</v>
      </c>
      <c r="BB41" s="24">
        <f t="shared" si="41"/>
        <v>9.5145136679934961E-3</v>
      </c>
      <c r="BC41" s="24">
        <f t="shared" si="52"/>
        <v>3.2762866980223571E-2</v>
      </c>
      <c r="BD41" s="24">
        <f t="shared" si="53"/>
        <v>2.5569461151309092E-2</v>
      </c>
      <c r="BE41" s="24">
        <f t="shared" si="42"/>
        <v>7.1934058289144787E-3</v>
      </c>
      <c r="BF41" s="24">
        <f t="shared" si="54"/>
        <v>4.1870168035309074E-2</v>
      </c>
      <c r="BG41" s="24">
        <f t="shared" si="55"/>
        <v>3.468063758024087E-2</v>
      </c>
      <c r="BH41" s="24">
        <f t="shared" si="43"/>
        <v>7.1895304550682049E-3</v>
      </c>
      <c r="BI41" s="24">
        <f t="shared" si="56"/>
        <v>3.3836936795939021E-2</v>
      </c>
      <c r="BJ41" s="24">
        <f t="shared" si="57"/>
        <v>3.0136336075571091E-2</v>
      </c>
      <c r="BK41" s="24">
        <f t="shared" si="44"/>
        <v>3.7006007203679303E-3</v>
      </c>
      <c r="BL41" s="24">
        <f t="shared" si="58"/>
        <v>3.1654274950610128E-2</v>
      </c>
      <c r="BM41" s="24">
        <f t="shared" si="59"/>
        <v>2.9306152096455929E-2</v>
      </c>
      <c r="BN41" s="24">
        <f t="shared" si="45"/>
        <v>2.3481228541541999E-3</v>
      </c>
    </row>
    <row r="42" spans="1:66" x14ac:dyDescent="0.25">
      <c r="A42" s="35">
        <f>+NAC!A43</f>
        <v>43862</v>
      </c>
      <c r="B42" s="71">
        <f>+NAC!P43</f>
        <v>293.99220000000003</v>
      </c>
      <c r="C42" s="71">
        <f>+NAC!S43</f>
        <v>285.42412468182329</v>
      </c>
      <c r="D42" s="179">
        <f>+[1]IPCse!$DK44</f>
        <v>283.92793178268295</v>
      </c>
      <c r="E42" s="71">
        <f>+GBA!$P43</f>
        <v>289.8974</v>
      </c>
      <c r="F42" s="71">
        <f>+GBA!$S43</f>
        <v>284.20739723626036</v>
      </c>
      <c r="G42" s="179">
        <f>+[1]IPCse!$DE44</f>
        <v>283.4655547601925</v>
      </c>
      <c r="H42" s="71">
        <f>+PAM!$P43</f>
        <v>296.52159999999998</v>
      </c>
      <c r="I42" s="71">
        <f>+PAM!$S43</f>
        <v>285.46417118172502</v>
      </c>
      <c r="J42" s="179">
        <f>+[1]IPCse!$DF44</f>
        <v>284.13145848749156</v>
      </c>
      <c r="K42" s="71">
        <f>+NOA!$P43</f>
        <v>294.19220000000001</v>
      </c>
      <c r="L42" s="71">
        <f>+NOA!$S43</f>
        <v>285.12862178459869</v>
      </c>
      <c r="M42" s="179">
        <f>+[1]IPCse!$DG44</f>
        <v>283.25002610785799</v>
      </c>
      <c r="N42" s="71">
        <f>+NEA!$P43</f>
        <v>301.25209999999998</v>
      </c>
      <c r="O42" s="71">
        <f>+NEA!$S43</f>
        <v>289.52221728920625</v>
      </c>
      <c r="P42" s="179">
        <f>+[1]IPCse!$DH44</f>
        <v>286.49539464745675</v>
      </c>
      <c r="Q42" s="71">
        <f>+CUY!$P43</f>
        <v>305.13909999999998</v>
      </c>
      <c r="R42" s="71">
        <f>+CUY!$S43</f>
        <v>290.67918837696334</v>
      </c>
      <c r="S42" s="179">
        <f>+[1]IPCse!$DI44</f>
        <v>288.43225154274427</v>
      </c>
      <c r="T42" s="71">
        <f>+PAT!$P43</f>
        <v>295.18549999999999</v>
      </c>
      <c r="U42" s="71">
        <f>+PAT!$S43</f>
        <v>282.43289393573696</v>
      </c>
      <c r="V42" s="179">
        <f>+[1]IPCse!$DJ44</f>
        <v>280.30608511370895</v>
      </c>
      <c r="X42" s="164">
        <f t="shared" si="18"/>
        <v>2.3817624687057171E-2</v>
      </c>
      <c r="Y42" s="164">
        <f t="shared" si="19"/>
        <v>2.4987366612627016E-2</v>
      </c>
      <c r="Z42" s="181">
        <f t="shared" si="20"/>
        <v>2.1797390859657817E-2</v>
      </c>
      <c r="AA42" s="164">
        <f t="shared" si="21"/>
        <v>2.13326202613211E-2</v>
      </c>
      <c r="AB42" s="164">
        <f t="shared" si="22"/>
        <v>2.2988957421688605E-2</v>
      </c>
      <c r="AC42" s="181">
        <f t="shared" si="23"/>
        <v>1.8964052596897929E-2</v>
      </c>
      <c r="AD42" s="164">
        <f t="shared" si="24"/>
        <v>2.6228347380504946E-2</v>
      </c>
      <c r="AE42" s="164">
        <f t="shared" si="25"/>
        <v>2.6890781787153761E-2</v>
      </c>
      <c r="AF42" s="181">
        <f t="shared" si="26"/>
        <v>2.4847006696874674E-2</v>
      </c>
      <c r="AG42" s="164">
        <f t="shared" si="27"/>
        <v>2.6045577580972257E-2</v>
      </c>
      <c r="AH42" s="164">
        <f t="shared" si="28"/>
        <v>2.866495651710288E-2</v>
      </c>
      <c r="AI42" s="181">
        <f t="shared" si="29"/>
        <v>2.433407063729609E-2</v>
      </c>
      <c r="AJ42" s="164">
        <f t="shared" si="30"/>
        <v>2.5400831070943264E-2</v>
      </c>
      <c r="AK42" s="164">
        <f t="shared" si="31"/>
        <v>2.5465414084943072E-2</v>
      </c>
      <c r="AL42" s="181">
        <f t="shared" si="32"/>
        <v>2.3950523165338078E-2</v>
      </c>
      <c r="AM42" s="164">
        <f t="shared" si="33"/>
        <v>2.6204029360942682E-2</v>
      </c>
      <c r="AN42" s="164">
        <f t="shared" si="34"/>
        <v>3.0820815417652803E-2</v>
      </c>
      <c r="AO42" s="181">
        <f t="shared" si="35"/>
        <v>2.4366646045798968E-2</v>
      </c>
      <c r="AP42" s="164">
        <f t="shared" si="36"/>
        <v>2.2115765836733914E-2</v>
      </c>
      <c r="AQ42" s="164">
        <f t="shared" si="37"/>
        <v>2.2291830149090197E-2</v>
      </c>
      <c r="AR42" s="181">
        <f t="shared" si="38"/>
        <v>1.7833944919122935E-2</v>
      </c>
      <c r="AT42" s="24">
        <f t="shared" si="46"/>
        <v>2.4987366612627016E-2</v>
      </c>
      <c r="AU42" s="24">
        <f t="shared" si="47"/>
        <v>2.1797390859657817E-2</v>
      </c>
      <c r="AV42" s="24">
        <f t="shared" si="39"/>
        <v>3.1899757529691986E-3</v>
      </c>
      <c r="AW42" s="24">
        <f t="shared" si="48"/>
        <v>2.2988957421688605E-2</v>
      </c>
      <c r="AX42" s="24">
        <f t="shared" si="49"/>
        <v>1.8964052596897929E-2</v>
      </c>
      <c r="AY42" s="24">
        <f t="shared" si="40"/>
        <v>4.024904824790676E-3</v>
      </c>
      <c r="AZ42" s="24">
        <f t="shared" si="50"/>
        <v>2.6890781787153761E-2</v>
      </c>
      <c r="BA42" s="24">
        <f t="shared" si="51"/>
        <v>2.4847006696874674E-2</v>
      </c>
      <c r="BB42" s="24">
        <f t="shared" si="41"/>
        <v>2.0437750902790874E-3</v>
      </c>
      <c r="BC42" s="24">
        <f t="shared" si="52"/>
        <v>2.866495651710288E-2</v>
      </c>
      <c r="BD42" s="24">
        <f t="shared" si="53"/>
        <v>2.433407063729609E-2</v>
      </c>
      <c r="BE42" s="24">
        <f t="shared" si="42"/>
        <v>4.3308858798067895E-3</v>
      </c>
      <c r="BF42" s="24">
        <f t="shared" si="54"/>
        <v>2.5465414084943072E-2</v>
      </c>
      <c r="BG42" s="24">
        <f t="shared" si="55"/>
        <v>2.3950523165338078E-2</v>
      </c>
      <c r="BH42" s="24">
        <f t="shared" si="43"/>
        <v>1.5148909196049942E-3</v>
      </c>
      <c r="BI42" s="24">
        <f t="shared" si="56"/>
        <v>3.0820815417652803E-2</v>
      </c>
      <c r="BJ42" s="24">
        <f t="shared" si="57"/>
        <v>2.4366646045798968E-2</v>
      </c>
      <c r="BK42" s="24">
        <f t="shared" si="44"/>
        <v>6.4541693718538351E-3</v>
      </c>
      <c r="BL42" s="24">
        <f t="shared" si="58"/>
        <v>2.2291830149090197E-2</v>
      </c>
      <c r="BM42" s="24">
        <f t="shared" si="59"/>
        <v>1.7833944919122935E-2</v>
      </c>
      <c r="BN42" s="24">
        <f t="shared" si="45"/>
        <v>4.4578852299672622E-3</v>
      </c>
    </row>
    <row r="43" spans="1:66" x14ac:dyDescent="0.25">
      <c r="A43" s="35">
        <f>+NAC!A44</f>
        <v>43891</v>
      </c>
      <c r="B43" s="71">
        <f>+NAC!P44</f>
        <v>303.16649999999998</v>
      </c>
      <c r="C43" s="71">
        <f>+NAC!S44</f>
        <v>294.90997894444399</v>
      </c>
      <c r="D43" s="179">
        <f>+[1]IPCse!$DK45</f>
        <v>290.6553646901769</v>
      </c>
      <c r="E43" s="71">
        <f>+GBA!$P44</f>
        <v>299.34629999999999</v>
      </c>
      <c r="F43" s="71">
        <f>+GBA!$S44</f>
        <v>293.48888204358815</v>
      </c>
      <c r="G43" s="179">
        <f>+[1]IPCse!$DE45</f>
        <v>289.50422928214647</v>
      </c>
      <c r="H43" s="71">
        <f>+PAM!$P44</f>
        <v>305.31619999999998</v>
      </c>
      <c r="I43" s="71">
        <f>+PAM!$S44</f>
        <v>294.90720859569495</v>
      </c>
      <c r="J43" s="179">
        <f>+[1]IPCse!$DF45</f>
        <v>290.9143171008206</v>
      </c>
      <c r="K43" s="71">
        <f>+NOA!$P44</f>
        <v>304.63830000000002</v>
      </c>
      <c r="L43" s="71">
        <f>+NOA!$S44</f>
        <v>296.81577338041558</v>
      </c>
      <c r="M43" s="179">
        <f>+[1]IPCse!$DG45</f>
        <v>293.15300213644753</v>
      </c>
      <c r="N43" s="71">
        <f>+NEA!$P44</f>
        <v>309.59219999999999</v>
      </c>
      <c r="O43" s="71">
        <f>+NEA!$S44</f>
        <v>298.86187500686628</v>
      </c>
      <c r="P43" s="179">
        <f>+[1]IPCse!$DH45</f>
        <v>294.85003499636247</v>
      </c>
      <c r="Q43" s="71">
        <f>+CUY!$P44</f>
        <v>313.92570000000001</v>
      </c>
      <c r="R43" s="71">
        <f>+CUY!$S44</f>
        <v>300.63896890052354</v>
      </c>
      <c r="S43" s="179">
        <f>+[1]IPCse!$DI45</f>
        <v>295.82911644036761</v>
      </c>
      <c r="T43" s="71">
        <f>+PAT!$P44</f>
        <v>303.8528</v>
      </c>
      <c r="U43" s="71">
        <f>+PAT!$S44</f>
        <v>289.67887117212251</v>
      </c>
      <c r="V43" s="179">
        <f>+[1]IPCse!$DJ45</f>
        <v>286.20588831809505</v>
      </c>
      <c r="X43" s="164">
        <f t="shared" si="18"/>
        <v>3.120592995324345E-2</v>
      </c>
      <c r="Y43" s="164">
        <f t="shared" si="19"/>
        <v>3.3234241405470044E-2</v>
      </c>
      <c r="Z43" s="181">
        <f t="shared" si="20"/>
        <v>2.3694156701155711E-2</v>
      </c>
      <c r="AA43" s="164">
        <f t="shared" si="21"/>
        <v>3.2593945306166772E-2</v>
      </c>
      <c r="AB43" s="164">
        <f t="shared" si="22"/>
        <v>3.2657435723293826E-2</v>
      </c>
      <c r="AC43" s="181">
        <f t="shared" si="23"/>
        <v>2.1303027547959319E-2</v>
      </c>
      <c r="AD43" s="164">
        <f t="shared" si="24"/>
        <v>2.9659222127494278E-2</v>
      </c>
      <c r="AE43" s="164">
        <f t="shared" si="25"/>
        <v>3.3079588849553199E-2</v>
      </c>
      <c r="AF43" s="181">
        <f t="shared" si="26"/>
        <v>2.3872254939442561E-2</v>
      </c>
      <c r="AG43" s="164">
        <f t="shared" si="27"/>
        <v>3.550773949819197E-2</v>
      </c>
      <c r="AH43" s="164">
        <f t="shared" si="28"/>
        <v>4.098905091557592E-2</v>
      </c>
      <c r="AI43" s="181">
        <f t="shared" si="29"/>
        <v>3.4961959808676557E-2</v>
      </c>
      <c r="AJ43" s="164">
        <f t="shared" si="30"/>
        <v>2.768478626373061E-2</v>
      </c>
      <c r="AK43" s="164">
        <f t="shared" si="31"/>
        <v>3.2258863603308763E-2</v>
      </c>
      <c r="AL43" s="181">
        <f t="shared" si="32"/>
        <v>2.9161517095890543E-2</v>
      </c>
      <c r="AM43" s="164">
        <f t="shared" si="33"/>
        <v>2.8795392003188036E-2</v>
      </c>
      <c r="AN43" s="164">
        <f t="shared" si="34"/>
        <v>3.4263823905562818E-2</v>
      </c>
      <c r="AO43" s="181">
        <f t="shared" si="35"/>
        <v>2.5645068670578919E-2</v>
      </c>
      <c r="AP43" s="164">
        <f t="shared" si="36"/>
        <v>2.936221460742483E-2</v>
      </c>
      <c r="AQ43" s="164">
        <f t="shared" si="37"/>
        <v>2.5655571259466159E-2</v>
      </c>
      <c r="AR43" s="181">
        <f t="shared" si="38"/>
        <v>2.1047717183852122E-2</v>
      </c>
      <c r="AT43" s="24">
        <f t="shared" si="46"/>
        <v>3.3234241405470044E-2</v>
      </c>
      <c r="AU43" s="24">
        <f t="shared" si="47"/>
        <v>2.3694156701155711E-2</v>
      </c>
      <c r="AV43" s="24">
        <f t="shared" si="39"/>
        <v>9.5400847043143333E-3</v>
      </c>
      <c r="AW43" s="24">
        <f t="shared" si="48"/>
        <v>3.2657435723293826E-2</v>
      </c>
      <c r="AX43" s="24">
        <f t="shared" si="49"/>
        <v>2.1303027547959319E-2</v>
      </c>
      <c r="AY43" s="24">
        <f t="shared" si="40"/>
        <v>1.1354408175334507E-2</v>
      </c>
      <c r="AZ43" s="24">
        <f t="shared" si="50"/>
        <v>3.3079588849553199E-2</v>
      </c>
      <c r="BA43" s="24">
        <f t="shared" si="51"/>
        <v>2.3872254939442561E-2</v>
      </c>
      <c r="BB43" s="24">
        <f t="shared" si="41"/>
        <v>9.2073339101106377E-3</v>
      </c>
      <c r="BC43" s="24">
        <f t="shared" si="52"/>
        <v>4.098905091557592E-2</v>
      </c>
      <c r="BD43" s="24">
        <f t="shared" si="53"/>
        <v>3.4961959808676557E-2</v>
      </c>
      <c r="BE43" s="24">
        <f t="shared" si="42"/>
        <v>6.0270911068993627E-3</v>
      </c>
      <c r="BF43" s="24">
        <f t="shared" si="54"/>
        <v>3.2258863603308763E-2</v>
      </c>
      <c r="BG43" s="24">
        <f t="shared" si="55"/>
        <v>2.768478626373061E-2</v>
      </c>
      <c r="BH43" s="24">
        <f t="shared" si="43"/>
        <v>4.5740773395781531E-3</v>
      </c>
      <c r="BI43" s="24">
        <f t="shared" si="56"/>
        <v>3.4263823905562818E-2</v>
      </c>
      <c r="BJ43" s="24">
        <f t="shared" si="57"/>
        <v>2.5645068670578919E-2</v>
      </c>
      <c r="BK43" s="24">
        <f t="shared" si="44"/>
        <v>8.6187552349838992E-3</v>
      </c>
      <c r="BL43" s="24">
        <f t="shared" si="58"/>
        <v>2.936221460742483E-2</v>
      </c>
      <c r="BM43" s="24">
        <f t="shared" si="59"/>
        <v>2.1047717183852122E-2</v>
      </c>
      <c r="BN43" s="24">
        <f t="shared" si="45"/>
        <v>8.3144974235727087E-3</v>
      </c>
    </row>
    <row r="44" spans="1:66" x14ac:dyDescent="0.25">
      <c r="A44" s="35">
        <f>+NAC!A45</f>
        <v>43922</v>
      </c>
      <c r="B44" s="71">
        <f>+NAC!P45</f>
        <v>308.36810000000003</v>
      </c>
      <c r="C44" s="71">
        <f>+NAC!S45</f>
        <v>301.43868050384361</v>
      </c>
      <c r="D44" s="179">
        <f>+[1]IPCse!$DK46</f>
        <v>296.90378451296965</v>
      </c>
      <c r="E44" s="71">
        <f>+GBA!$P45</f>
        <v>304.233</v>
      </c>
      <c r="F44" s="71">
        <f>+GBA!$S45</f>
        <v>299.47124426721427</v>
      </c>
      <c r="G44" s="179">
        <f>+[1]IPCse!$DE46</f>
        <v>295.1774515279061</v>
      </c>
      <c r="H44" s="71">
        <f>+PAM!$P45</f>
        <v>310.60840000000002</v>
      </c>
      <c r="I44" s="71">
        <f>+PAM!$S45</f>
        <v>301.71746567579447</v>
      </c>
      <c r="J44" s="179">
        <f>+[1]IPCse!$DF46</f>
        <v>297.38488932155167</v>
      </c>
      <c r="K44" s="71">
        <f>+NOA!$P45</f>
        <v>313.20580000000001</v>
      </c>
      <c r="L44" s="71">
        <f>+NOA!$S45</f>
        <v>306.91110870569059</v>
      </c>
      <c r="M44" s="179">
        <f>+[1]IPCse!$DG46</f>
        <v>302.32461426960742</v>
      </c>
      <c r="N44" s="71">
        <f>+NEA!$P45</f>
        <v>316.31799999999998</v>
      </c>
      <c r="O44" s="71">
        <f>+NEA!$S45</f>
        <v>307.37836996704198</v>
      </c>
      <c r="P44" s="179">
        <f>+[1]IPCse!$DH46</f>
        <v>303.54558564108282</v>
      </c>
      <c r="Q44" s="71">
        <f>+CUY!$P45</f>
        <v>318.30309999999997</v>
      </c>
      <c r="R44" s="71">
        <f>+CUY!$S45</f>
        <v>307.41785304412861</v>
      </c>
      <c r="S44" s="179">
        <f>+[1]IPCse!$DI46</f>
        <v>302.6174508843273</v>
      </c>
      <c r="T44" s="71">
        <f>+PAT!$P45</f>
        <v>305.79739999999998</v>
      </c>
      <c r="U44" s="71">
        <f>+PAT!$S45</f>
        <v>291.67846340322825</v>
      </c>
      <c r="V44" s="179">
        <f>+[1]IPCse!$DJ46</f>
        <v>288.9868692876467</v>
      </c>
      <c r="X44" s="164">
        <f t="shared" si="18"/>
        <v>1.7157568530824063E-2</v>
      </c>
      <c r="Y44" s="164">
        <f t="shared" si="19"/>
        <v>2.2137947256879675E-2</v>
      </c>
      <c r="Z44" s="181">
        <f t="shared" si="20"/>
        <v>2.1497693082160207E-2</v>
      </c>
      <c r="AA44" s="164">
        <f t="shared" si="21"/>
        <v>1.632457124073361E-2</v>
      </c>
      <c r="AB44" s="164">
        <f t="shared" si="22"/>
        <v>2.0383607658220004E-2</v>
      </c>
      <c r="AC44" s="181">
        <f t="shared" si="23"/>
        <v>1.9596336329272157E-2</v>
      </c>
      <c r="AD44" s="164">
        <f t="shared" si="24"/>
        <v>1.7333505395390247E-2</v>
      </c>
      <c r="AE44" s="164">
        <f t="shared" si="25"/>
        <v>2.3092881020199352E-2</v>
      </c>
      <c r="AF44" s="181">
        <f t="shared" si="26"/>
        <v>2.2242192427018193E-2</v>
      </c>
      <c r="AG44" s="164">
        <f t="shared" si="27"/>
        <v>2.8123515657748843E-2</v>
      </c>
      <c r="AH44" s="164">
        <f t="shared" si="28"/>
        <v>3.401212546860255E-2</v>
      </c>
      <c r="AI44" s="181">
        <f t="shared" si="29"/>
        <v>3.1286093153809702E-2</v>
      </c>
      <c r="AJ44" s="164">
        <f t="shared" si="30"/>
        <v>2.1724707534621412E-2</v>
      </c>
      <c r="AK44" s="164">
        <f t="shared" si="31"/>
        <v>2.8496424845022572E-2</v>
      </c>
      <c r="AL44" s="181">
        <f t="shared" si="32"/>
        <v>2.9491435009758815E-2</v>
      </c>
      <c r="AM44" s="164">
        <f t="shared" si="33"/>
        <v>1.3944063834212983E-2</v>
      </c>
      <c r="AN44" s="164">
        <f t="shared" si="34"/>
        <v>2.2548255032926567E-2</v>
      </c>
      <c r="AO44" s="181">
        <f t="shared" si="35"/>
        <v>2.2946809717859784E-2</v>
      </c>
      <c r="AP44" s="164">
        <f t="shared" si="36"/>
        <v>6.3998093813846246E-3</v>
      </c>
      <c r="AQ44" s="164">
        <f t="shared" si="37"/>
        <v>6.9027893647017891E-3</v>
      </c>
      <c r="AR44" s="181">
        <f t="shared" si="38"/>
        <v>9.7167147255223796E-3</v>
      </c>
      <c r="AT44" s="24">
        <f t="shared" si="46"/>
        <v>2.2137947256879675E-2</v>
      </c>
      <c r="AU44" s="24">
        <f t="shared" si="47"/>
        <v>1.7157568530824063E-2</v>
      </c>
      <c r="AV44" s="24">
        <f t="shared" si="39"/>
        <v>4.980378726055612E-3</v>
      </c>
      <c r="AW44" s="24">
        <f t="shared" si="48"/>
        <v>2.0383607658220004E-2</v>
      </c>
      <c r="AX44" s="24">
        <f t="shared" si="49"/>
        <v>1.632457124073361E-2</v>
      </c>
      <c r="AY44" s="24">
        <f t="shared" si="40"/>
        <v>4.0590364174863947E-3</v>
      </c>
      <c r="AZ44" s="24">
        <f t="shared" si="50"/>
        <v>2.3092881020199352E-2</v>
      </c>
      <c r="BA44" s="24">
        <f t="shared" si="51"/>
        <v>1.7333505395390247E-2</v>
      </c>
      <c r="BB44" s="24">
        <f t="shared" si="41"/>
        <v>5.7593756248091044E-3</v>
      </c>
      <c r="BC44" s="24">
        <f t="shared" si="52"/>
        <v>3.401212546860255E-2</v>
      </c>
      <c r="BD44" s="24">
        <f t="shared" si="53"/>
        <v>2.8123515657748843E-2</v>
      </c>
      <c r="BE44" s="24">
        <f t="shared" si="42"/>
        <v>5.8886098108537066E-3</v>
      </c>
      <c r="BF44" s="24">
        <f t="shared" si="54"/>
        <v>2.9491435009758815E-2</v>
      </c>
      <c r="BG44" s="24">
        <f t="shared" si="55"/>
        <v>2.1724707534621412E-2</v>
      </c>
      <c r="BH44" s="24">
        <f t="shared" si="43"/>
        <v>7.7667274751374027E-3</v>
      </c>
      <c r="BI44" s="24">
        <f t="shared" si="56"/>
        <v>2.2946809717859784E-2</v>
      </c>
      <c r="BJ44" s="24">
        <f t="shared" si="57"/>
        <v>1.3944063834212983E-2</v>
      </c>
      <c r="BK44" s="24">
        <f t="shared" si="44"/>
        <v>9.0027458836468011E-3</v>
      </c>
      <c r="BL44" s="24">
        <f t="shared" si="58"/>
        <v>9.7167147255223796E-3</v>
      </c>
      <c r="BM44" s="24">
        <f t="shared" si="59"/>
        <v>6.3998093813846246E-3</v>
      </c>
      <c r="BN44" s="24">
        <f t="shared" si="45"/>
        <v>3.316905344137755E-3</v>
      </c>
    </row>
    <row r="45" spans="1:66" x14ac:dyDescent="0.25">
      <c r="A45" s="35">
        <f>+NAC!A46</f>
        <v>43952</v>
      </c>
      <c r="B45" s="71">
        <f>+NAC!P46</f>
        <v>313.31950000000001</v>
      </c>
      <c r="C45" s="71">
        <f>+NAC!S46</f>
        <v>307.76905248496956</v>
      </c>
      <c r="D45" s="179">
        <f>+[1]IPCse!$DK47</f>
        <v>304.96038936556027</v>
      </c>
      <c r="E45" s="71">
        <f>+GBA!$P46</f>
        <v>308.40230000000003</v>
      </c>
      <c r="F45" s="71">
        <f>+GBA!$S46</f>
        <v>306.39123447567914</v>
      </c>
      <c r="G45" s="179">
        <f>+[1]IPCse!$DE47</f>
        <v>303.83138116312045</v>
      </c>
      <c r="H45" s="71">
        <f>+PAM!$P46</f>
        <v>316.29259999999999</v>
      </c>
      <c r="I45" s="71">
        <f>+PAM!$S46</f>
        <v>307.36477771269591</v>
      </c>
      <c r="J45" s="179">
        <f>+[1]IPCse!$DF47</f>
        <v>304.82844599507655</v>
      </c>
      <c r="K45" s="71">
        <f>+NOA!$P46</f>
        <v>318.99419999999998</v>
      </c>
      <c r="L45" s="71">
        <f>+NOA!$S46</f>
        <v>313.22749895423055</v>
      </c>
      <c r="M45" s="179">
        <f>+[1]IPCse!$DG47</f>
        <v>310.36993092393976</v>
      </c>
      <c r="N45" s="71">
        <f>+NEA!$P46</f>
        <v>322.51409999999998</v>
      </c>
      <c r="O45" s="71">
        <f>+NEA!$S46</f>
        <v>312.91908979675907</v>
      </c>
      <c r="P45" s="179">
        <f>+[1]IPCse!$DH47</f>
        <v>311.20416816764458</v>
      </c>
      <c r="Q45" s="71">
        <f>+CUY!$P46</f>
        <v>322.6404</v>
      </c>
      <c r="R45" s="71">
        <f>+CUY!$S46</f>
        <v>312.17725624532534</v>
      </c>
      <c r="S45" s="179">
        <f>+[1]IPCse!$DI47</f>
        <v>309.87212690379386</v>
      </c>
      <c r="T45" s="71">
        <f>+PAT!$P46</f>
        <v>311.166</v>
      </c>
      <c r="U45" s="71">
        <f>+PAT!$S46</f>
        <v>298.21778622718358</v>
      </c>
      <c r="V45" s="179">
        <f>+[1]IPCse!$DJ47</f>
        <v>297.11007240116726</v>
      </c>
      <c r="X45" s="164">
        <f t="shared" si="18"/>
        <v>1.6056784083697373E-2</v>
      </c>
      <c r="Y45" s="164">
        <f t="shared" si="19"/>
        <v>2.1000529761293407E-2</v>
      </c>
      <c r="Z45" s="181">
        <f t="shared" si="20"/>
        <v>2.7135406393712369E-2</v>
      </c>
      <c r="AA45" s="164">
        <f t="shared" si="21"/>
        <v>1.3704299007668563E-2</v>
      </c>
      <c r="AB45" s="164">
        <f t="shared" si="22"/>
        <v>2.3107361193885678E-2</v>
      </c>
      <c r="AC45" s="181">
        <f t="shared" si="23"/>
        <v>2.9317719190336655E-2</v>
      </c>
      <c r="AD45" s="164">
        <f t="shared" si="24"/>
        <v>1.830021338766108E-2</v>
      </c>
      <c r="AE45" s="164">
        <f t="shared" si="25"/>
        <v>1.8717219516120709E-2</v>
      </c>
      <c r="AF45" s="181">
        <f t="shared" si="26"/>
        <v>2.5030043357301857E-2</v>
      </c>
      <c r="AG45" s="164">
        <f t="shared" si="27"/>
        <v>1.8481139238162081E-2</v>
      </c>
      <c r="AH45" s="164">
        <f t="shared" si="28"/>
        <v>2.0580520122511992E-2</v>
      </c>
      <c r="AI45" s="181">
        <f t="shared" si="29"/>
        <v>2.6611517139513152E-2</v>
      </c>
      <c r="AJ45" s="164">
        <f t="shared" si="30"/>
        <v>1.9588199217243307E-2</v>
      </c>
      <c r="AK45" s="164">
        <f t="shared" si="31"/>
        <v>1.8025731056844352E-2</v>
      </c>
      <c r="AL45" s="181">
        <f t="shared" si="32"/>
        <v>2.5230419709075802E-2</v>
      </c>
      <c r="AM45" s="164">
        <f t="shared" si="33"/>
        <v>1.3626320321731278E-2</v>
      </c>
      <c r="AN45" s="164">
        <f t="shared" si="34"/>
        <v>1.5481869885134891E-2</v>
      </c>
      <c r="AO45" s="181">
        <f t="shared" si="35"/>
        <v>2.3973092094545345E-2</v>
      </c>
      <c r="AP45" s="164">
        <f t="shared" si="36"/>
        <v>1.7556068168009364E-2</v>
      </c>
      <c r="AQ45" s="164">
        <f t="shared" si="37"/>
        <v>2.2419628613152387E-2</v>
      </c>
      <c r="AR45" s="181">
        <f t="shared" si="38"/>
        <v>2.8109246394288689E-2</v>
      </c>
      <c r="AT45" s="24">
        <f t="shared" si="46"/>
        <v>2.7135406393712369E-2</v>
      </c>
      <c r="AU45" s="24">
        <f t="shared" si="47"/>
        <v>1.6056784083697373E-2</v>
      </c>
      <c r="AV45" s="24">
        <f t="shared" si="39"/>
        <v>1.1078622310014996E-2</v>
      </c>
      <c r="AW45" s="24">
        <f t="shared" si="48"/>
        <v>2.9317719190336655E-2</v>
      </c>
      <c r="AX45" s="24">
        <f t="shared" si="49"/>
        <v>1.3704299007668563E-2</v>
      </c>
      <c r="AY45" s="24">
        <f t="shared" si="40"/>
        <v>1.5613420182668092E-2</v>
      </c>
      <c r="AZ45" s="24">
        <f t="shared" si="50"/>
        <v>2.5030043357301857E-2</v>
      </c>
      <c r="BA45" s="24">
        <f t="shared" si="51"/>
        <v>1.830021338766108E-2</v>
      </c>
      <c r="BB45" s="24">
        <f t="shared" si="41"/>
        <v>6.7298299696407771E-3</v>
      </c>
      <c r="BC45" s="24">
        <f t="shared" si="52"/>
        <v>2.6611517139513152E-2</v>
      </c>
      <c r="BD45" s="24">
        <f t="shared" si="53"/>
        <v>1.8481139238162081E-2</v>
      </c>
      <c r="BE45" s="24">
        <f t="shared" si="42"/>
        <v>8.1303779013510713E-3</v>
      </c>
      <c r="BF45" s="24">
        <f t="shared" si="54"/>
        <v>2.5230419709075802E-2</v>
      </c>
      <c r="BG45" s="24">
        <f t="shared" si="55"/>
        <v>1.8025731056844352E-2</v>
      </c>
      <c r="BH45" s="24">
        <f t="shared" si="43"/>
        <v>7.2046886522314502E-3</v>
      </c>
      <c r="BI45" s="24">
        <f t="shared" si="56"/>
        <v>2.3973092094545345E-2</v>
      </c>
      <c r="BJ45" s="24">
        <f t="shared" si="57"/>
        <v>1.3626320321731278E-2</v>
      </c>
      <c r="BK45" s="24">
        <f t="shared" si="44"/>
        <v>1.0346771772814067E-2</v>
      </c>
      <c r="BL45" s="24">
        <f t="shared" si="58"/>
        <v>2.8109246394288689E-2</v>
      </c>
      <c r="BM45" s="24">
        <f t="shared" si="59"/>
        <v>1.7556068168009364E-2</v>
      </c>
      <c r="BN45" s="24">
        <f t="shared" si="45"/>
        <v>1.0553178226279325E-2</v>
      </c>
    </row>
    <row r="46" spans="1:66" x14ac:dyDescent="0.25">
      <c r="A46" s="35">
        <f>+NAC!A47</f>
        <v>43983</v>
      </c>
      <c r="B46" s="71">
        <f>+NAC!P47</f>
        <v>320.57330000000002</v>
      </c>
      <c r="C46" s="71">
        <f>+NAC!S47</f>
        <v>315.95460185665013</v>
      </c>
      <c r="D46" s="179">
        <f>+[1]IPCse!$DK48</f>
        <v>315.82033224511162</v>
      </c>
      <c r="E46" s="71">
        <f>+GBA!$P47</f>
        <v>315.5625</v>
      </c>
      <c r="F46" s="71">
        <f>+GBA!$S47</f>
        <v>314.40924478837655</v>
      </c>
      <c r="G46" s="179">
        <f>+[1]IPCse!$DE48</f>
        <v>314.65665145866274</v>
      </c>
      <c r="H46" s="71">
        <f>+PAM!$P47</f>
        <v>324.24759999999998</v>
      </c>
      <c r="I46" s="71">
        <f>+PAM!$S47</f>
        <v>315.98219253184953</v>
      </c>
      <c r="J46" s="179">
        <f>+[1]IPCse!$DF48</f>
        <v>315.87075121089947</v>
      </c>
      <c r="K46" s="71">
        <f>+NOA!$P47</f>
        <v>325.20269999999999</v>
      </c>
      <c r="L46" s="71">
        <f>+NOA!$S47</f>
        <v>321.22273973923677</v>
      </c>
      <c r="M46" s="179">
        <f>+[1]IPCse!$DG48</f>
        <v>320.83464003096969</v>
      </c>
      <c r="N46" s="71">
        <f>+NEA!$P47</f>
        <v>330.39420000000001</v>
      </c>
      <c r="O46" s="71">
        <f>+NEA!$S47</f>
        <v>321.74188569074431</v>
      </c>
      <c r="P46" s="179">
        <f>+[1]IPCse!$DH48</f>
        <v>323.38163189534686</v>
      </c>
      <c r="Q46" s="71">
        <f>+CUY!$P47</f>
        <v>329.06729999999999</v>
      </c>
      <c r="R46" s="71">
        <f>+CUY!$S47</f>
        <v>321.32381639491393</v>
      </c>
      <c r="S46" s="179">
        <f>+[1]IPCse!$DI48</f>
        <v>321.59284274875267</v>
      </c>
      <c r="T46" s="71">
        <f>+PAT!$P47</f>
        <v>315.97910000000002</v>
      </c>
      <c r="U46" s="71">
        <f>+PAT!$S47</f>
        <v>304.41056545481973</v>
      </c>
      <c r="V46" s="179">
        <f>+[1]IPCse!$DJ48</f>
        <v>305.26372237470957</v>
      </c>
      <c r="X46" s="164">
        <f t="shared" si="18"/>
        <v>2.3151447643699141E-2</v>
      </c>
      <c r="Y46" s="164">
        <f t="shared" si="19"/>
        <v>2.659640176810929E-2</v>
      </c>
      <c r="Z46" s="181">
        <f t="shared" si="20"/>
        <v>3.561099493001163E-2</v>
      </c>
      <c r="AA46" s="164">
        <f t="shared" si="21"/>
        <v>2.321707717484589E-2</v>
      </c>
      <c r="AB46" s="164">
        <f t="shared" si="22"/>
        <v>2.6169189619339006E-2</v>
      </c>
      <c r="AC46" s="181">
        <f t="shared" si="23"/>
        <v>3.5629204113483137E-2</v>
      </c>
      <c r="AD46" s="164">
        <f t="shared" si="24"/>
        <v>2.5150762300477414E-2</v>
      </c>
      <c r="AE46" s="164">
        <f t="shared" si="25"/>
        <v>2.8036442182092225E-2</v>
      </c>
      <c r="AF46" s="181">
        <f t="shared" si="26"/>
        <v>3.6224654755485863E-2</v>
      </c>
      <c r="AG46" s="164">
        <f t="shared" si="27"/>
        <v>1.9462736313074158E-2</v>
      </c>
      <c r="AH46" s="164">
        <f t="shared" si="28"/>
        <v>2.5525347588253977E-2</v>
      </c>
      <c r="AI46" s="181">
        <f t="shared" si="29"/>
        <v>3.3716890923929155E-2</v>
      </c>
      <c r="AJ46" s="164">
        <f t="shared" si="30"/>
        <v>2.4433350355844929E-2</v>
      </c>
      <c r="AK46" s="164">
        <f t="shared" si="31"/>
        <v>2.8195134722255766E-2</v>
      </c>
      <c r="AL46" s="181">
        <f t="shared" si="32"/>
        <v>3.9130143402007045E-2</v>
      </c>
      <c r="AM46" s="164">
        <f t="shared" si="33"/>
        <v>1.9919700074758184E-2</v>
      </c>
      <c r="AN46" s="164">
        <f t="shared" si="34"/>
        <v>2.9299252160768452E-2</v>
      </c>
      <c r="AO46" s="181">
        <f t="shared" si="35"/>
        <v>3.7824363107682002E-2</v>
      </c>
      <c r="AP46" s="164">
        <f t="shared" si="36"/>
        <v>1.5467949583180651E-2</v>
      </c>
      <c r="AQ46" s="164">
        <f t="shared" si="37"/>
        <v>2.0765962037282648E-2</v>
      </c>
      <c r="AR46" s="181">
        <f t="shared" si="38"/>
        <v>2.7443196077624021E-2</v>
      </c>
      <c r="AT46" s="24">
        <f t="shared" si="46"/>
        <v>3.561099493001163E-2</v>
      </c>
      <c r="AU46" s="24">
        <f t="shared" si="47"/>
        <v>2.3151447643699141E-2</v>
      </c>
      <c r="AV46" s="24">
        <f t="shared" si="39"/>
        <v>1.2459547286312489E-2</v>
      </c>
      <c r="AW46" s="24">
        <f t="shared" si="48"/>
        <v>3.5629204113483137E-2</v>
      </c>
      <c r="AX46" s="24">
        <f t="shared" si="49"/>
        <v>2.321707717484589E-2</v>
      </c>
      <c r="AY46" s="24">
        <f t="shared" si="40"/>
        <v>1.2412126938637247E-2</v>
      </c>
      <c r="AZ46" s="24">
        <f t="shared" si="50"/>
        <v>3.6224654755485863E-2</v>
      </c>
      <c r="BA46" s="24">
        <f t="shared" si="51"/>
        <v>2.5150762300477414E-2</v>
      </c>
      <c r="BB46" s="24">
        <f t="shared" si="41"/>
        <v>1.1073892455008449E-2</v>
      </c>
      <c r="BC46" s="24">
        <f t="shared" si="52"/>
        <v>3.3716890923929155E-2</v>
      </c>
      <c r="BD46" s="24">
        <f t="shared" si="53"/>
        <v>1.9462736313074158E-2</v>
      </c>
      <c r="BE46" s="24">
        <f t="shared" si="42"/>
        <v>1.4254154610854997E-2</v>
      </c>
      <c r="BF46" s="24">
        <f t="shared" si="54"/>
        <v>3.9130143402007045E-2</v>
      </c>
      <c r="BG46" s="24">
        <f t="shared" si="55"/>
        <v>2.4433350355844929E-2</v>
      </c>
      <c r="BH46" s="24">
        <f t="shared" si="43"/>
        <v>1.4696793046162115E-2</v>
      </c>
      <c r="BI46" s="24">
        <f t="shared" si="56"/>
        <v>3.7824363107682002E-2</v>
      </c>
      <c r="BJ46" s="24">
        <f t="shared" si="57"/>
        <v>1.9919700074758184E-2</v>
      </c>
      <c r="BK46" s="24">
        <f t="shared" si="44"/>
        <v>1.7904663032923818E-2</v>
      </c>
      <c r="BL46" s="24">
        <f t="shared" si="58"/>
        <v>2.7443196077624021E-2</v>
      </c>
      <c r="BM46" s="24">
        <f t="shared" si="59"/>
        <v>1.5467949583180651E-2</v>
      </c>
      <c r="BN46" s="24">
        <f t="shared" si="45"/>
        <v>1.197524649444337E-2</v>
      </c>
    </row>
    <row r="47" spans="1:66" x14ac:dyDescent="0.25">
      <c r="A47" s="35">
        <f>+NAC!A48</f>
        <v>44013</v>
      </c>
      <c r="B47" s="71">
        <f>+NAC!P48</f>
        <v>328.6943</v>
      </c>
      <c r="C47" s="71">
        <f>+NAC!S48</f>
        <v>322.83200025873208</v>
      </c>
      <c r="D47" s="179">
        <f>+[1]IPCse!$DK49</f>
        <v>325.92007769406365</v>
      </c>
      <c r="E47" s="71">
        <f>+GBA!$P48</f>
        <v>322.75659999999999</v>
      </c>
      <c r="F47" s="71">
        <f>+GBA!$S48</f>
        <v>320.3857205938092</v>
      </c>
      <c r="G47" s="179">
        <f>+[1]IPCse!$DE49</f>
        <v>323.62506840160654</v>
      </c>
      <c r="H47" s="71">
        <f>+PAM!$P48</f>
        <v>333.214</v>
      </c>
      <c r="I47" s="71">
        <f>+PAM!$S48</f>
        <v>323.46210503734079</v>
      </c>
      <c r="J47" s="179">
        <f>+[1]IPCse!$DF49</f>
        <v>326.82457648751659</v>
      </c>
      <c r="K47" s="71">
        <f>+NOA!$P48</f>
        <v>333.40960000000001</v>
      </c>
      <c r="L47" s="71">
        <f>+NOA!$S48</f>
        <v>327.61405951378515</v>
      </c>
      <c r="M47" s="179">
        <f>+[1]IPCse!$DG49</f>
        <v>331.56464973395572</v>
      </c>
      <c r="N47" s="71">
        <f>+NEA!$P48</f>
        <v>339.25810000000001</v>
      </c>
      <c r="O47" s="71">
        <f>+NEA!$S48</f>
        <v>329.45713139247459</v>
      </c>
      <c r="P47" s="179">
        <f>+[1]IPCse!$DH49</f>
        <v>334.39291923919899</v>
      </c>
      <c r="Q47" s="71">
        <f>+CUY!$P48</f>
        <v>337.3673</v>
      </c>
      <c r="R47" s="71">
        <f>+CUY!$S48</f>
        <v>328.77867308900517</v>
      </c>
      <c r="S47" s="179">
        <f>+[1]IPCse!$DI49</f>
        <v>331.99696899999481</v>
      </c>
      <c r="T47" s="71">
        <f>+PAT!$P48</f>
        <v>325.84550000000002</v>
      </c>
      <c r="U47" s="71">
        <f>+PAT!$S48</f>
        <v>315.35814705083726</v>
      </c>
      <c r="V47" s="179">
        <f>+[1]IPCse!$DJ49</f>
        <v>317.83862985558716</v>
      </c>
      <c r="X47" s="164">
        <f t="shared" si="18"/>
        <v>2.5332739813328065E-2</v>
      </c>
      <c r="Y47" s="164">
        <f t="shared" si="19"/>
        <v>2.1767046156847103E-2</v>
      </c>
      <c r="Z47" s="181">
        <f t="shared" si="20"/>
        <v>3.1979402266962165E-2</v>
      </c>
      <c r="AA47" s="164">
        <f t="shared" si="21"/>
        <v>2.2797702515349627E-2</v>
      </c>
      <c r="AB47" s="164">
        <f t="shared" si="22"/>
        <v>1.9008588024996831E-2</v>
      </c>
      <c r="AC47" s="181">
        <f t="shared" si="23"/>
        <v>2.8502232199347111E-2</v>
      </c>
      <c r="AD47" s="164">
        <f t="shared" si="24"/>
        <v>2.7652941764256811E-2</v>
      </c>
      <c r="AE47" s="164">
        <f t="shared" si="25"/>
        <v>2.3671943173624532E-2</v>
      </c>
      <c r="AF47" s="181">
        <f t="shared" si="26"/>
        <v>3.4678187944358063E-2</v>
      </c>
      <c r="AG47" s="164">
        <f t="shared" si="27"/>
        <v>2.5236260338552086E-2</v>
      </c>
      <c r="AH47" s="164">
        <f t="shared" si="28"/>
        <v>1.9896847214916136E-2</v>
      </c>
      <c r="AI47" s="181">
        <f t="shared" si="29"/>
        <v>3.3444049875506865E-2</v>
      </c>
      <c r="AJ47" s="164">
        <f t="shared" si="30"/>
        <v>2.6828255459690364E-2</v>
      </c>
      <c r="AK47" s="164">
        <f t="shared" si="31"/>
        <v>2.3979612368984826E-2</v>
      </c>
      <c r="AL47" s="181">
        <f t="shared" si="32"/>
        <v>3.405044151492076E-2</v>
      </c>
      <c r="AM47" s="164">
        <f t="shared" si="33"/>
        <v>2.522280396745602E-2</v>
      </c>
      <c r="AN47" s="164">
        <f t="shared" si="34"/>
        <v>2.3200448624477454E-2</v>
      </c>
      <c r="AO47" s="181">
        <f t="shared" si="35"/>
        <v>3.2351858835895975E-2</v>
      </c>
      <c r="AP47" s="164">
        <f t="shared" si="36"/>
        <v>3.1224849997990356E-2</v>
      </c>
      <c r="AQ47" s="164">
        <f t="shared" si="37"/>
        <v>3.5963211656798943E-2</v>
      </c>
      <c r="AR47" s="181">
        <f t="shared" si="38"/>
        <v>4.1193586263886139E-2</v>
      </c>
      <c r="AT47" s="24">
        <f t="shared" si="46"/>
        <v>3.1979402266962165E-2</v>
      </c>
      <c r="AU47" s="24">
        <f t="shared" si="47"/>
        <v>2.1767046156847103E-2</v>
      </c>
      <c r="AV47" s="24">
        <f t="shared" si="39"/>
        <v>1.0212356110115062E-2</v>
      </c>
      <c r="AW47" s="24">
        <f t="shared" si="48"/>
        <v>2.8502232199347111E-2</v>
      </c>
      <c r="AX47" s="24">
        <f t="shared" si="49"/>
        <v>1.9008588024996831E-2</v>
      </c>
      <c r="AY47" s="24">
        <f t="shared" si="40"/>
        <v>9.4936441743502797E-3</v>
      </c>
      <c r="AZ47" s="24">
        <f t="shared" si="50"/>
        <v>3.4678187944358063E-2</v>
      </c>
      <c r="BA47" s="24">
        <f t="shared" si="51"/>
        <v>2.3671943173624532E-2</v>
      </c>
      <c r="BB47" s="24">
        <f t="shared" si="41"/>
        <v>1.1006244770733531E-2</v>
      </c>
      <c r="BC47" s="24">
        <f t="shared" si="52"/>
        <v>3.3444049875506865E-2</v>
      </c>
      <c r="BD47" s="24">
        <f t="shared" si="53"/>
        <v>1.9896847214916136E-2</v>
      </c>
      <c r="BE47" s="24">
        <f t="shared" si="42"/>
        <v>1.3547202660590729E-2</v>
      </c>
      <c r="BF47" s="24">
        <f t="shared" si="54"/>
        <v>3.405044151492076E-2</v>
      </c>
      <c r="BG47" s="24">
        <f t="shared" si="55"/>
        <v>2.3979612368984826E-2</v>
      </c>
      <c r="BH47" s="24">
        <f t="shared" si="43"/>
        <v>1.0070829145935933E-2</v>
      </c>
      <c r="BI47" s="24">
        <f t="shared" si="56"/>
        <v>3.2351858835895975E-2</v>
      </c>
      <c r="BJ47" s="24">
        <f t="shared" si="57"/>
        <v>2.3200448624477454E-2</v>
      </c>
      <c r="BK47" s="24">
        <f t="shared" si="44"/>
        <v>9.1514102114185203E-3</v>
      </c>
      <c r="BL47" s="24">
        <f t="shared" si="58"/>
        <v>4.1193586263886139E-2</v>
      </c>
      <c r="BM47" s="24">
        <f t="shared" si="59"/>
        <v>3.1224849997990356E-2</v>
      </c>
      <c r="BN47" s="24">
        <f t="shared" si="45"/>
        <v>9.9687362658957834E-3</v>
      </c>
    </row>
    <row r="48" spans="1:66" x14ac:dyDescent="0.25">
      <c r="A48" s="35">
        <f>+NAC!A49</f>
        <v>44044</v>
      </c>
      <c r="B48" s="71">
        <f>+NAC!P49</f>
        <v>338.66449999999998</v>
      </c>
      <c r="C48" s="71">
        <f>+NAC!S49</f>
        <v>332.41108016855321</v>
      </c>
      <c r="D48" s="179">
        <f>+[1]IPCse!$DK50</f>
        <v>335.79410763278764</v>
      </c>
      <c r="E48" s="71">
        <f>+GBA!$P49</f>
        <v>333.0711</v>
      </c>
      <c r="F48" s="71">
        <f>+GBA!$S49</f>
        <v>330.37668760265325</v>
      </c>
      <c r="G48" s="179">
        <f>+[1]IPCse!$DE50</f>
        <v>334.10900538162457</v>
      </c>
      <c r="H48" s="71">
        <f>+PAM!$P49</f>
        <v>342.9248</v>
      </c>
      <c r="I48" s="71">
        <f>+PAM!$S49</f>
        <v>332.84685781227125</v>
      </c>
      <c r="J48" s="179">
        <f>+[1]IPCse!$DF50</f>
        <v>336.68850144141743</v>
      </c>
      <c r="K48" s="71">
        <f>+NOA!$P49</f>
        <v>342.05610000000001</v>
      </c>
      <c r="L48" s="71">
        <f>+NOA!$S49</f>
        <v>336.01260389786773</v>
      </c>
      <c r="M48" s="179">
        <f>+[1]IPCse!$DG50</f>
        <v>339.40182447100659</v>
      </c>
      <c r="N48" s="71">
        <f>+NEA!$P49</f>
        <v>347.99009999999998</v>
      </c>
      <c r="O48" s="71">
        <f>+NEA!$S49</f>
        <v>336.96511483109032</v>
      </c>
      <c r="P48" s="179">
        <f>+[1]IPCse!$DH50</f>
        <v>341.34442068486823</v>
      </c>
      <c r="Q48" s="71">
        <f>+CUY!$P49</f>
        <v>347.69580000000002</v>
      </c>
      <c r="R48" s="71">
        <f>+CUY!$S49</f>
        <v>337.81520728496628</v>
      </c>
      <c r="S48" s="179">
        <f>+[1]IPCse!$DI50</f>
        <v>341.33718610586101</v>
      </c>
      <c r="T48" s="71">
        <f>+PAT!$P49</f>
        <v>337.20209999999997</v>
      </c>
      <c r="U48" s="71">
        <f>+PAT!$S49</f>
        <v>325.82227348016295</v>
      </c>
      <c r="V48" s="179">
        <f>+[1]IPCse!$DJ50</f>
        <v>328.38230085818338</v>
      </c>
      <c r="X48" s="164">
        <f t="shared" si="18"/>
        <v>3.0332743829144526E-2</v>
      </c>
      <c r="Y48" s="164">
        <f t="shared" si="19"/>
        <v>2.967202725301088E-2</v>
      </c>
      <c r="Z48" s="181">
        <f t="shared" si="20"/>
        <v>3.0295862742130808E-2</v>
      </c>
      <c r="AA48" s="164">
        <f t="shared" si="21"/>
        <v>3.1957518451985134E-2</v>
      </c>
      <c r="AB48" s="164">
        <f t="shared" si="22"/>
        <v>3.1184183209933991E-2</v>
      </c>
      <c r="AC48" s="181">
        <f t="shared" si="23"/>
        <v>3.2395317927002676E-2</v>
      </c>
      <c r="AD48" s="164">
        <f t="shared" si="24"/>
        <v>2.9142833134262025E-2</v>
      </c>
      <c r="AE48" s="164">
        <f t="shared" si="25"/>
        <v>2.9013453597128702E-2</v>
      </c>
      <c r="AF48" s="181">
        <f t="shared" si="26"/>
        <v>3.0181099169197978E-2</v>
      </c>
      <c r="AG48" s="164">
        <f t="shared" si="27"/>
        <v>2.5933566400007768E-2</v>
      </c>
      <c r="AH48" s="164">
        <f t="shared" si="28"/>
        <v>2.5635482178472335E-2</v>
      </c>
      <c r="AI48" s="181">
        <f t="shared" si="29"/>
        <v>2.3636943031590807E-2</v>
      </c>
      <c r="AJ48" s="164">
        <f t="shared" si="30"/>
        <v>2.5738515896893688E-2</v>
      </c>
      <c r="AK48" s="164">
        <f t="shared" si="31"/>
        <v>2.278895407995174E-2</v>
      </c>
      <c r="AL48" s="181">
        <f t="shared" si="32"/>
        <v>2.0788422977032761E-2</v>
      </c>
      <c r="AM48" s="164">
        <f t="shared" si="33"/>
        <v>3.0615000327536279E-2</v>
      </c>
      <c r="AN48" s="164">
        <f t="shared" si="34"/>
        <v>2.7485159274655224E-2</v>
      </c>
      <c r="AO48" s="181">
        <f t="shared" si="35"/>
        <v>2.8133440898571394E-2</v>
      </c>
      <c r="AP48" s="164">
        <f t="shared" si="36"/>
        <v>3.4852713939581559E-2</v>
      </c>
      <c r="AQ48" s="164">
        <f t="shared" si="37"/>
        <v>3.3181722201198749E-2</v>
      </c>
      <c r="AR48" s="181">
        <f t="shared" si="38"/>
        <v>3.31730318853527E-2</v>
      </c>
      <c r="AT48" s="24">
        <f t="shared" si="46"/>
        <v>3.0332743829144526E-2</v>
      </c>
      <c r="AU48" s="24">
        <f t="shared" si="47"/>
        <v>2.967202725301088E-2</v>
      </c>
      <c r="AV48" s="24">
        <f t="shared" si="39"/>
        <v>6.6071657613364643E-4</v>
      </c>
      <c r="AW48" s="24">
        <f t="shared" si="48"/>
        <v>3.2395317927002676E-2</v>
      </c>
      <c r="AX48" s="24">
        <f t="shared" si="49"/>
        <v>3.1184183209933991E-2</v>
      </c>
      <c r="AY48" s="24">
        <f t="shared" si="40"/>
        <v>1.2111347170686848E-3</v>
      </c>
      <c r="AZ48" s="24">
        <f t="shared" si="50"/>
        <v>3.0181099169197978E-2</v>
      </c>
      <c r="BA48" s="24">
        <f t="shared" si="51"/>
        <v>2.9013453597128702E-2</v>
      </c>
      <c r="BB48" s="24">
        <f t="shared" si="41"/>
        <v>1.1676455720692758E-3</v>
      </c>
      <c r="BC48" s="24">
        <f t="shared" si="52"/>
        <v>2.5933566400007768E-2</v>
      </c>
      <c r="BD48" s="24">
        <f t="shared" si="53"/>
        <v>2.3636943031590807E-2</v>
      </c>
      <c r="BE48" s="24">
        <f t="shared" si="42"/>
        <v>2.2966233684169612E-3</v>
      </c>
      <c r="BF48" s="24">
        <f t="shared" si="54"/>
        <v>2.5738515896893688E-2</v>
      </c>
      <c r="BG48" s="24">
        <f t="shared" si="55"/>
        <v>2.0788422977032761E-2</v>
      </c>
      <c r="BH48" s="24">
        <f t="shared" si="43"/>
        <v>4.9500929198609267E-3</v>
      </c>
      <c r="BI48" s="24">
        <f t="shared" si="56"/>
        <v>3.0615000327536279E-2</v>
      </c>
      <c r="BJ48" s="24">
        <f t="shared" si="57"/>
        <v>2.7485159274655224E-2</v>
      </c>
      <c r="BK48" s="24">
        <f t="shared" si="44"/>
        <v>3.129841052881055E-3</v>
      </c>
      <c r="BL48" s="24">
        <f t="shared" si="58"/>
        <v>3.4852713939581559E-2</v>
      </c>
      <c r="BM48" s="24">
        <f t="shared" si="59"/>
        <v>3.31730318853527E-2</v>
      </c>
      <c r="BN48" s="24">
        <f t="shared" si="45"/>
        <v>1.6796820542288593E-3</v>
      </c>
    </row>
    <row r="49" spans="1:66" x14ac:dyDescent="0.25">
      <c r="A49" s="35">
        <f>+NAC!A50</f>
        <v>44075</v>
      </c>
      <c r="B49" s="71">
        <f>+NAC!P50</f>
        <v>346.51100000000002</v>
      </c>
      <c r="C49" s="71">
        <f>+NAC!S50</f>
        <v>342.54881497721954</v>
      </c>
      <c r="D49" s="179">
        <f>+[1]IPCse!$DK51</f>
        <v>344.00480797087516</v>
      </c>
      <c r="E49" s="71">
        <f>+GBA!$P50</f>
        <v>340.3537</v>
      </c>
      <c r="F49" s="71">
        <f>+GBA!$S50</f>
        <v>341.01365922299442</v>
      </c>
      <c r="G49" s="179">
        <f>+[1]IPCse!$DE51</f>
        <v>342.30734950652521</v>
      </c>
      <c r="H49" s="71">
        <f>+PAM!$P50</f>
        <v>351.23540000000003</v>
      </c>
      <c r="I49" s="71">
        <f>+PAM!$S50</f>
        <v>342.15435227705382</v>
      </c>
      <c r="J49" s="179">
        <f>+[1]IPCse!$DF51</f>
        <v>344.71848369086348</v>
      </c>
      <c r="K49" s="71">
        <f>+NOA!$P50</f>
        <v>348.19959999999998</v>
      </c>
      <c r="L49" s="71">
        <f>+NOA!$S50</f>
        <v>344.55019843813659</v>
      </c>
      <c r="M49" s="179">
        <f>+[1]IPCse!$DG51</f>
        <v>346.66782231074399</v>
      </c>
      <c r="N49" s="71">
        <f>+NEA!$P50</f>
        <v>359.13229999999999</v>
      </c>
      <c r="O49" s="71">
        <f>+NEA!$S50</f>
        <v>349.85152161494096</v>
      </c>
      <c r="P49" s="179">
        <f>+[1]IPCse!$DH51</f>
        <v>352.52073828238065</v>
      </c>
      <c r="Q49" s="71">
        <f>+CUY!$P50</f>
        <v>357.85640000000001</v>
      </c>
      <c r="R49" s="71">
        <f>+CUY!$S50</f>
        <v>349.98349602094231</v>
      </c>
      <c r="S49" s="179">
        <f>+[1]IPCse!$DI51</f>
        <v>351.70101212595586</v>
      </c>
      <c r="T49" s="71">
        <f>+PAT!$P50</f>
        <v>343.75170000000003</v>
      </c>
      <c r="U49" s="71">
        <f>+PAT!$S50</f>
        <v>332.58906804947958</v>
      </c>
      <c r="V49" s="179">
        <f>+[1]IPCse!$DJ51</f>
        <v>334.1208199729781</v>
      </c>
      <c r="X49" s="164">
        <f t="shared" si="18"/>
        <v>2.3168947439132337E-2</v>
      </c>
      <c r="Y49" s="164">
        <f t="shared" si="19"/>
        <v>3.0497583905824799E-2</v>
      </c>
      <c r="Z49" s="181">
        <f t="shared" si="20"/>
        <v>2.4451591470647349E-2</v>
      </c>
      <c r="AA49" s="164">
        <f t="shared" si="21"/>
        <v>2.1865001196441192E-2</v>
      </c>
      <c r="AB49" s="164">
        <f t="shared" si="22"/>
        <v>3.2196495756184662E-2</v>
      </c>
      <c r="AC49" s="181">
        <f t="shared" si="23"/>
        <v>2.4537932210286773E-2</v>
      </c>
      <c r="AD49" s="164">
        <f t="shared" si="24"/>
        <v>2.4234467731701015E-2</v>
      </c>
      <c r="AE49" s="164">
        <f t="shared" si="25"/>
        <v>2.7963293768066944E-2</v>
      </c>
      <c r="AF49" s="181">
        <f t="shared" si="26"/>
        <v>2.3849885621482159E-2</v>
      </c>
      <c r="AG49" s="164">
        <f t="shared" si="27"/>
        <v>1.7960504139525435E-2</v>
      </c>
      <c r="AH49" s="164">
        <f t="shared" si="28"/>
        <v>2.5408554444772857E-2</v>
      </c>
      <c r="AI49" s="181">
        <f t="shared" si="29"/>
        <v>2.1408246261086505E-2</v>
      </c>
      <c r="AJ49" s="164">
        <f t="shared" si="30"/>
        <v>3.2018726969531563E-2</v>
      </c>
      <c r="AK49" s="164">
        <f t="shared" si="31"/>
        <v>3.8242554545476315E-2</v>
      </c>
      <c r="AL49" s="181">
        <f t="shared" si="32"/>
        <v>3.274205441849154E-2</v>
      </c>
      <c r="AM49" s="164">
        <f t="shared" si="33"/>
        <v>2.9222671082020479E-2</v>
      </c>
      <c r="AN49" s="164">
        <f t="shared" si="34"/>
        <v>3.6020547546609993E-2</v>
      </c>
      <c r="AO49" s="181">
        <f t="shared" si="35"/>
        <v>3.0362428829775023E-2</v>
      </c>
      <c r="AP49" s="164">
        <f t="shared" si="36"/>
        <v>1.9423366580457513E-2</v>
      </c>
      <c r="AQ49" s="164">
        <f t="shared" si="37"/>
        <v>2.0768360913572037E-2</v>
      </c>
      <c r="AR49" s="181">
        <f t="shared" si="38"/>
        <v>1.7475116959098758E-2</v>
      </c>
      <c r="AT49" s="24">
        <f t="shared" si="46"/>
        <v>3.0497583905824799E-2</v>
      </c>
      <c r="AU49" s="24">
        <f t="shared" si="47"/>
        <v>2.3168947439132337E-2</v>
      </c>
      <c r="AV49" s="24">
        <f t="shared" si="39"/>
        <v>7.3286364666924619E-3</v>
      </c>
      <c r="AW49" s="24">
        <f t="shared" si="48"/>
        <v>3.2196495756184662E-2</v>
      </c>
      <c r="AX49" s="24">
        <f t="shared" si="49"/>
        <v>2.1865001196441192E-2</v>
      </c>
      <c r="AY49" s="24">
        <f t="shared" si="40"/>
        <v>1.033149455974347E-2</v>
      </c>
      <c r="AZ49" s="24">
        <f t="shared" si="50"/>
        <v>2.7963293768066944E-2</v>
      </c>
      <c r="BA49" s="24">
        <f t="shared" si="51"/>
        <v>2.3849885621482159E-2</v>
      </c>
      <c r="BB49" s="24">
        <f t="shared" si="41"/>
        <v>4.1134081465847849E-3</v>
      </c>
      <c r="BC49" s="24">
        <f t="shared" si="52"/>
        <v>2.5408554444772857E-2</v>
      </c>
      <c r="BD49" s="24">
        <f t="shared" si="53"/>
        <v>1.7960504139525435E-2</v>
      </c>
      <c r="BE49" s="24">
        <f t="shared" si="42"/>
        <v>7.4480503052474223E-3</v>
      </c>
      <c r="BF49" s="24">
        <f t="shared" si="54"/>
        <v>3.8242554545476315E-2</v>
      </c>
      <c r="BG49" s="24">
        <f t="shared" si="55"/>
        <v>3.2018726969531563E-2</v>
      </c>
      <c r="BH49" s="24">
        <f t="shared" si="43"/>
        <v>6.2238275759447514E-3</v>
      </c>
      <c r="BI49" s="24">
        <f t="shared" si="56"/>
        <v>3.6020547546609993E-2</v>
      </c>
      <c r="BJ49" s="24">
        <f t="shared" si="57"/>
        <v>2.9222671082020479E-2</v>
      </c>
      <c r="BK49" s="24">
        <f t="shared" si="44"/>
        <v>6.797876464589514E-3</v>
      </c>
      <c r="BL49" s="24">
        <f t="shared" si="58"/>
        <v>2.0768360913572037E-2</v>
      </c>
      <c r="BM49" s="24">
        <f t="shared" si="59"/>
        <v>1.7475116959098758E-2</v>
      </c>
      <c r="BN49" s="24">
        <f t="shared" si="45"/>
        <v>3.2932439544732794E-3</v>
      </c>
    </row>
    <row r="50" spans="1:66" x14ac:dyDescent="0.25">
      <c r="A50" s="35">
        <f>+NAC!A51</f>
        <v>44105</v>
      </c>
      <c r="B50" s="71">
        <f>+NAC!P51</f>
        <v>358.49889999999999</v>
      </c>
      <c r="C50" s="71">
        <f>+NAC!S51</f>
        <v>357.2015386688991</v>
      </c>
      <c r="D50" s="179">
        <f>+[1]IPCse!$DK52</f>
        <v>358.36361996888991</v>
      </c>
      <c r="E50" s="71">
        <f>+GBA!$P51</f>
        <v>352.06819999999999</v>
      </c>
      <c r="F50" s="71">
        <f>+GBA!$S51</f>
        <v>355.29078575489581</v>
      </c>
      <c r="G50" s="179">
        <f>+[1]IPCse!$DE52</f>
        <v>356.06751856246592</v>
      </c>
      <c r="H50" s="71">
        <f>+PAM!$P51</f>
        <v>363.74680000000001</v>
      </c>
      <c r="I50" s="71">
        <f>+PAM!$S51</f>
        <v>357.38692925757806</v>
      </c>
      <c r="J50" s="179">
        <f>+[1]IPCse!$DF52</f>
        <v>359.61490470203313</v>
      </c>
      <c r="K50" s="71">
        <f>+NOA!$P51</f>
        <v>359.72019999999998</v>
      </c>
      <c r="L50" s="71">
        <f>+NOA!$S51</f>
        <v>360.9658131196523</v>
      </c>
      <c r="M50" s="179">
        <f>+[1]IPCse!$DG52</f>
        <v>363.27694272612655</v>
      </c>
      <c r="N50" s="71">
        <f>+NEA!$P51</f>
        <v>371.23079999999999</v>
      </c>
      <c r="O50" s="71">
        <f>+NEA!$S51</f>
        <v>364.25606767371602</v>
      </c>
      <c r="P50" s="179">
        <f>+[1]IPCse!$DH52</f>
        <v>366.86928146486673</v>
      </c>
      <c r="Q50" s="71">
        <f>+CUY!$P51</f>
        <v>370.11680000000001</v>
      </c>
      <c r="R50" s="71">
        <f>+CUY!$S51</f>
        <v>363.07341240089755</v>
      </c>
      <c r="S50" s="179">
        <f>+[1]IPCse!$DI52</f>
        <v>365.79118909104318</v>
      </c>
      <c r="T50" s="71">
        <f>+PAT!$P51</f>
        <v>354.80489999999998</v>
      </c>
      <c r="U50" s="71">
        <f>+PAT!$S51</f>
        <v>345.46865331120841</v>
      </c>
      <c r="V50" s="179">
        <f>+[1]IPCse!$DJ52</f>
        <v>347.2359225573785</v>
      </c>
      <c r="X50" s="164">
        <f t="shared" si="18"/>
        <v>3.4596015710900874E-2</v>
      </c>
      <c r="Y50" s="164">
        <f t="shared" si="19"/>
        <v>4.2775578402319159E-2</v>
      </c>
      <c r="Z50" s="181">
        <f t="shared" si="20"/>
        <v>4.1740149164515294E-2</v>
      </c>
      <c r="AA50" s="164">
        <f t="shared" si="21"/>
        <v>3.4418606291043652E-2</v>
      </c>
      <c r="AB50" s="164">
        <f t="shared" si="22"/>
        <v>4.1866729222612475E-2</v>
      </c>
      <c r="AC50" s="181">
        <f t="shared" si="23"/>
        <v>4.0198286936513394E-2</v>
      </c>
      <c r="AD50" s="164">
        <f t="shared" si="24"/>
        <v>3.5621124749954047E-2</v>
      </c>
      <c r="AE50" s="164">
        <f t="shared" si="25"/>
        <v>4.4519606075885676E-2</v>
      </c>
      <c r="AF50" s="181">
        <f t="shared" si="26"/>
        <v>4.3213293501628502E-2</v>
      </c>
      <c r="AG50" s="164">
        <f t="shared" si="27"/>
        <v>3.308619538908153E-2</v>
      </c>
      <c r="AH50" s="164">
        <f t="shared" si="28"/>
        <v>4.7643608263552073E-2</v>
      </c>
      <c r="AI50" s="181">
        <f t="shared" si="29"/>
        <v>4.7910764560359365E-2</v>
      </c>
      <c r="AJ50" s="164">
        <f t="shared" si="30"/>
        <v>3.3688142225024142E-2</v>
      </c>
      <c r="AK50" s="164">
        <f t="shared" si="31"/>
        <v>4.117331258781598E-2</v>
      </c>
      <c r="AL50" s="181">
        <f t="shared" si="32"/>
        <v>4.0702692421438202E-2</v>
      </c>
      <c r="AM50" s="164">
        <f t="shared" si="33"/>
        <v>3.4260669922348663E-2</v>
      </c>
      <c r="AN50" s="164">
        <f t="shared" si="34"/>
        <v>3.7401524725531488E-2</v>
      </c>
      <c r="AO50" s="181">
        <f t="shared" si="35"/>
        <v>4.0062941189493051E-2</v>
      </c>
      <c r="AP50" s="164">
        <f t="shared" si="36"/>
        <v>3.2154604617227855E-2</v>
      </c>
      <c r="AQ50" s="164">
        <f t="shared" si="37"/>
        <v>3.8725221298652857E-2</v>
      </c>
      <c r="AR50" s="181">
        <f t="shared" si="38"/>
        <v>3.9252575117770583E-2</v>
      </c>
      <c r="AT50" s="24">
        <f t="shared" si="46"/>
        <v>4.2775578402319159E-2</v>
      </c>
      <c r="AU50" s="24">
        <f t="shared" si="47"/>
        <v>3.4596015710900874E-2</v>
      </c>
      <c r="AV50" s="24">
        <f t="shared" si="39"/>
        <v>8.1795626914182851E-3</v>
      </c>
      <c r="AW50" s="24">
        <f t="shared" si="48"/>
        <v>4.1866729222612475E-2</v>
      </c>
      <c r="AX50" s="24">
        <f t="shared" si="49"/>
        <v>3.4418606291043652E-2</v>
      </c>
      <c r="AY50" s="24">
        <f t="shared" si="40"/>
        <v>7.4481229315688235E-3</v>
      </c>
      <c r="AZ50" s="24">
        <f t="shared" si="50"/>
        <v>4.4519606075885676E-2</v>
      </c>
      <c r="BA50" s="24">
        <f t="shared" si="51"/>
        <v>3.5621124749954047E-2</v>
      </c>
      <c r="BB50" s="24">
        <f t="shared" si="41"/>
        <v>8.8984813259316287E-3</v>
      </c>
      <c r="BC50" s="24">
        <f t="shared" si="52"/>
        <v>4.7910764560359365E-2</v>
      </c>
      <c r="BD50" s="24">
        <f t="shared" si="53"/>
        <v>3.308619538908153E-2</v>
      </c>
      <c r="BE50" s="24">
        <f t="shared" si="42"/>
        <v>1.4824569171277835E-2</v>
      </c>
      <c r="BF50" s="24">
        <f t="shared" si="54"/>
        <v>4.117331258781598E-2</v>
      </c>
      <c r="BG50" s="24">
        <f t="shared" si="55"/>
        <v>3.3688142225024142E-2</v>
      </c>
      <c r="BH50" s="24">
        <f t="shared" si="43"/>
        <v>7.4851703627918376E-3</v>
      </c>
      <c r="BI50" s="24">
        <f t="shared" si="56"/>
        <v>4.0062941189493051E-2</v>
      </c>
      <c r="BJ50" s="24">
        <f t="shared" si="57"/>
        <v>3.4260669922348663E-2</v>
      </c>
      <c r="BK50" s="24">
        <f t="shared" si="44"/>
        <v>5.8022712671443877E-3</v>
      </c>
      <c r="BL50" s="24">
        <f t="shared" si="58"/>
        <v>3.9252575117770583E-2</v>
      </c>
      <c r="BM50" s="24">
        <f t="shared" si="59"/>
        <v>3.2154604617227855E-2</v>
      </c>
      <c r="BN50" s="24">
        <f t="shared" si="45"/>
        <v>7.0979705005427274E-3</v>
      </c>
    </row>
    <row r="51" spans="1:66" x14ac:dyDescent="0.25">
      <c r="A51" s="35">
        <f>+NAC!A52</f>
        <v>44136</v>
      </c>
      <c r="B51" s="71">
        <f>+NAC!P52</f>
        <v>372.61540000000002</v>
      </c>
      <c r="C51" s="71">
        <f>+NAC!S52</f>
        <v>369.01378345954208</v>
      </c>
      <c r="D51" s="179">
        <f>+[1]IPCse!$DK53</f>
        <v>371.18667256542801</v>
      </c>
      <c r="E51" s="71">
        <f>+GBA!$P52</f>
        <v>366.48050000000001</v>
      </c>
      <c r="F51" s="71">
        <f>+GBA!$S52</f>
        <v>366.33707318382824</v>
      </c>
      <c r="G51" s="179">
        <f>+[1]IPCse!$DE53</f>
        <v>368.62856092690799</v>
      </c>
      <c r="H51" s="71">
        <f>+PAM!$P52</f>
        <v>377.86959999999999</v>
      </c>
      <c r="I51" s="71">
        <f>+PAM!$S52</f>
        <v>370.33408793381176</v>
      </c>
      <c r="J51" s="179">
        <f>+[1]IPCse!$DF53</f>
        <v>372.71582399435533</v>
      </c>
      <c r="K51" s="71">
        <f>+NOA!$P52</f>
        <v>374.10520000000002</v>
      </c>
      <c r="L51" s="71">
        <f>+NOA!$S52</f>
        <v>372.73918374303946</v>
      </c>
      <c r="M51" s="179">
        <f>+[1]IPCse!$DG53</f>
        <v>376.28838404274597</v>
      </c>
      <c r="N51" s="71">
        <f>+NEA!$P52</f>
        <v>386.31110000000001</v>
      </c>
      <c r="O51" s="71">
        <f>+NEA!$S52</f>
        <v>378.4175880527327</v>
      </c>
      <c r="P51" s="179">
        <f>+[1]IPCse!$DH53</f>
        <v>381.64053944620866</v>
      </c>
      <c r="Q51" s="71">
        <f>+CUY!$P52</f>
        <v>383.84030000000001</v>
      </c>
      <c r="R51" s="71">
        <f>+CUY!$S52</f>
        <v>374.82369606581892</v>
      </c>
      <c r="S51" s="179">
        <f>+[1]IPCse!$DI53</f>
        <v>378.67566308023413</v>
      </c>
      <c r="T51" s="71">
        <f>+PAT!$P52</f>
        <v>365.01580000000001</v>
      </c>
      <c r="U51" s="71">
        <f>+PAT!$S52</f>
        <v>356.43176783828636</v>
      </c>
      <c r="V51" s="179">
        <f>+[1]IPCse!$DJ53</f>
        <v>358.26533210037292</v>
      </c>
      <c r="X51" s="164">
        <f t="shared" si="18"/>
        <v>3.9376689858741543E-2</v>
      </c>
      <c r="Y51" s="164">
        <f t="shared" si="19"/>
        <v>3.3068851927852805E-2</v>
      </c>
      <c r="Z51" s="181">
        <f t="shared" si="20"/>
        <v>3.5782238715110992E-2</v>
      </c>
      <c r="AA51" s="164">
        <f t="shared" si="21"/>
        <v>4.0936102721006895E-2</v>
      </c>
      <c r="AB51" s="164">
        <f t="shared" si="22"/>
        <v>3.1090835653004856E-2</v>
      </c>
      <c r="AC51" s="181">
        <f t="shared" si="23"/>
        <v>3.5277136244143081E-2</v>
      </c>
      <c r="AD51" s="164">
        <f t="shared" si="24"/>
        <v>3.8825908571566758E-2</v>
      </c>
      <c r="AE51" s="164">
        <f t="shared" si="25"/>
        <v>3.6227286496262279E-2</v>
      </c>
      <c r="AF51" s="181">
        <f t="shared" si="26"/>
        <v>3.6430412424583114E-2</v>
      </c>
      <c r="AG51" s="164">
        <f t="shared" si="27"/>
        <v>3.9989413994543588E-2</v>
      </c>
      <c r="AH51" s="164">
        <f t="shared" si="28"/>
        <v>3.261630380349767E-2</v>
      </c>
      <c r="AI51" s="181">
        <f t="shared" si="29"/>
        <v>3.5816865279084675E-2</v>
      </c>
      <c r="AJ51" s="164">
        <f t="shared" si="30"/>
        <v>4.0622437577916504E-2</v>
      </c>
      <c r="AK51" s="164">
        <f t="shared" si="31"/>
        <v>3.8877925821408477E-2</v>
      </c>
      <c r="AL51" s="181">
        <f t="shared" si="32"/>
        <v>4.0263000277270367E-2</v>
      </c>
      <c r="AM51" s="164">
        <f t="shared" si="33"/>
        <v>3.707883565404213E-2</v>
      </c>
      <c r="AN51" s="164">
        <f t="shared" si="34"/>
        <v>3.2363382345240277E-2</v>
      </c>
      <c r="AO51" s="181">
        <f t="shared" si="35"/>
        <v>3.5223576656418842E-2</v>
      </c>
      <c r="AP51" s="164">
        <f t="shared" si="36"/>
        <v>2.8778914834603597E-2</v>
      </c>
      <c r="AQ51" s="164">
        <f t="shared" si="37"/>
        <v>3.1734035554311424E-2</v>
      </c>
      <c r="AR51" s="181">
        <f t="shared" si="38"/>
        <v>3.1763446194631229E-2</v>
      </c>
      <c r="AT51" s="24">
        <f t="shared" si="46"/>
        <v>3.9376689858741543E-2</v>
      </c>
      <c r="AU51" s="24">
        <f t="shared" si="47"/>
        <v>3.3068851927852805E-2</v>
      </c>
      <c r="AV51" s="24">
        <f t="shared" si="39"/>
        <v>6.3078379308887378E-3</v>
      </c>
      <c r="AW51" s="24">
        <f t="shared" si="48"/>
        <v>4.0936102721006895E-2</v>
      </c>
      <c r="AX51" s="24">
        <f t="shared" si="49"/>
        <v>3.1090835653004856E-2</v>
      </c>
      <c r="AY51" s="24">
        <f t="shared" si="40"/>
        <v>9.8452670680020393E-3</v>
      </c>
      <c r="AZ51" s="24">
        <f t="shared" si="50"/>
        <v>3.8825908571566758E-2</v>
      </c>
      <c r="BA51" s="24">
        <f t="shared" si="51"/>
        <v>3.6227286496262279E-2</v>
      </c>
      <c r="BB51" s="24">
        <f t="shared" si="41"/>
        <v>2.5986220753044798E-3</v>
      </c>
      <c r="BC51" s="24">
        <f t="shared" si="52"/>
        <v>3.9989413994543588E-2</v>
      </c>
      <c r="BD51" s="24">
        <f t="shared" si="53"/>
        <v>3.261630380349767E-2</v>
      </c>
      <c r="BE51" s="24">
        <f t="shared" si="42"/>
        <v>7.3731101910459174E-3</v>
      </c>
      <c r="BF51" s="24">
        <f t="shared" si="54"/>
        <v>4.0622437577916504E-2</v>
      </c>
      <c r="BG51" s="24">
        <f t="shared" si="55"/>
        <v>3.8877925821408477E-2</v>
      </c>
      <c r="BH51" s="24">
        <f t="shared" si="43"/>
        <v>1.744511756508027E-3</v>
      </c>
      <c r="BI51" s="24">
        <f t="shared" si="56"/>
        <v>3.707883565404213E-2</v>
      </c>
      <c r="BJ51" s="24">
        <f t="shared" si="57"/>
        <v>3.2363382345240277E-2</v>
      </c>
      <c r="BK51" s="24">
        <f t="shared" si="44"/>
        <v>4.7154533088018535E-3</v>
      </c>
      <c r="BL51" s="24">
        <f t="shared" si="58"/>
        <v>3.1763446194631229E-2</v>
      </c>
      <c r="BM51" s="24">
        <f t="shared" si="59"/>
        <v>2.8778914834603597E-2</v>
      </c>
      <c r="BN51" s="24">
        <f t="shared" si="45"/>
        <v>2.9845313600276313E-3</v>
      </c>
    </row>
    <row r="52" spans="1:66" x14ac:dyDescent="0.25">
      <c r="A52" s="35">
        <f>+NAC!A53</f>
        <v>44166</v>
      </c>
      <c r="B52" s="71">
        <f>+NAC!P53</f>
        <v>390.76549999999997</v>
      </c>
      <c r="C52" s="71">
        <f>+NAC!S53</f>
        <v>383.7405472217585</v>
      </c>
      <c r="D52" s="179">
        <f>+[1]IPCse!$DK54</f>
        <v>384.84179095535825</v>
      </c>
      <c r="E52" s="71">
        <f>+GBA!$P53</f>
        <v>382.79259999999999</v>
      </c>
      <c r="F52" s="71">
        <f>+GBA!$S53</f>
        <v>378.96511945672779</v>
      </c>
      <c r="G52" s="179">
        <f>+[1]IPCse!$DE54</f>
        <v>380.50113849878483</v>
      </c>
      <c r="H52" s="71">
        <f>+PAM!$P53</f>
        <v>397.22160000000002</v>
      </c>
      <c r="I52" s="71">
        <f>+PAM!$S53</f>
        <v>386.86471323766301</v>
      </c>
      <c r="J52" s="179">
        <f>+[1]IPCse!$DF54</f>
        <v>387.85389059733387</v>
      </c>
      <c r="K52" s="71">
        <f>+NOA!$P53</f>
        <v>394.11099999999999</v>
      </c>
      <c r="L52" s="71">
        <f>+NOA!$S53</f>
        <v>390.78466266467473</v>
      </c>
      <c r="M52" s="179">
        <f>+[1]IPCse!$DG54</f>
        <v>391.9767797276383</v>
      </c>
      <c r="N52" s="71">
        <f>+NEA!$P53</f>
        <v>411.78410000000002</v>
      </c>
      <c r="O52" s="71">
        <f>+NEA!$S53</f>
        <v>403.42765145564414</v>
      </c>
      <c r="P52" s="179">
        <f>+[1]IPCse!$DH54</f>
        <v>401.61087938594289</v>
      </c>
      <c r="Q52" s="71">
        <f>+CUY!$P53</f>
        <v>405.392</v>
      </c>
      <c r="R52" s="71">
        <f>+CUY!$S53</f>
        <v>391.93864845175762</v>
      </c>
      <c r="S52" s="179">
        <f>+[1]IPCse!$DI54</f>
        <v>393.98223314450087</v>
      </c>
      <c r="T52" s="71">
        <f>+PAT!$P53</f>
        <v>378.24900000000002</v>
      </c>
      <c r="U52" s="71">
        <f>+PAT!$S53</f>
        <v>366.1902028360235</v>
      </c>
      <c r="V52" s="179">
        <f>+[1]IPCse!$DJ54</f>
        <v>367.08434158139937</v>
      </c>
      <c r="X52" s="164">
        <f t="shared" si="18"/>
        <v>4.8710010375309087E-2</v>
      </c>
      <c r="Y52" s="164">
        <f t="shared" si="19"/>
        <v>3.9908438173098748E-2</v>
      </c>
      <c r="Z52" s="181">
        <f t="shared" si="20"/>
        <v>3.6787738890391664E-2</v>
      </c>
      <c r="AA52" s="164">
        <f t="shared" si="21"/>
        <v>4.4510144468805191E-2</v>
      </c>
      <c r="AB52" s="164">
        <f t="shared" si="22"/>
        <v>3.4471111982059099E-2</v>
      </c>
      <c r="AC52" s="181">
        <f t="shared" si="23"/>
        <v>3.2207427286761181E-2</v>
      </c>
      <c r="AD52" s="164">
        <f t="shared" si="24"/>
        <v>5.1213434475808617E-2</v>
      </c>
      <c r="AE52" s="164">
        <f t="shared" si="25"/>
        <v>4.4637061082007934E-2</v>
      </c>
      <c r="AF52" s="181">
        <f t="shared" si="26"/>
        <v>4.0615572584886461E-2</v>
      </c>
      <c r="AG52" s="164">
        <f t="shared" si="27"/>
        <v>5.3476401824941178E-2</v>
      </c>
      <c r="AH52" s="164">
        <f t="shared" si="28"/>
        <v>4.8413152436572293E-2</v>
      </c>
      <c r="AI52" s="181">
        <f t="shared" si="29"/>
        <v>4.1692479359421775E-2</v>
      </c>
      <c r="AJ52" s="164">
        <f t="shared" si="30"/>
        <v>6.5939083810949262E-2</v>
      </c>
      <c r="AK52" s="164">
        <f t="shared" si="31"/>
        <v>6.6091175972048832E-2</v>
      </c>
      <c r="AL52" s="181">
        <f t="shared" si="32"/>
        <v>5.2327616894978668E-2</v>
      </c>
      <c r="AM52" s="164">
        <f t="shared" si="33"/>
        <v>5.6147569705421674E-2</v>
      </c>
      <c r="AN52" s="164">
        <f t="shared" si="34"/>
        <v>4.566134042638903E-2</v>
      </c>
      <c r="AO52" s="181">
        <f t="shared" si="35"/>
        <v>4.0421319764147423E-2</v>
      </c>
      <c r="AP52" s="164">
        <f t="shared" si="36"/>
        <v>3.6253773124341526E-2</v>
      </c>
      <c r="AQ52" s="164">
        <f t="shared" si="37"/>
        <v>2.7378129219291614E-2</v>
      </c>
      <c r="AR52" s="181">
        <f t="shared" si="38"/>
        <v>2.4615860622974495E-2</v>
      </c>
      <c r="AT52" s="24">
        <f t="shared" si="46"/>
        <v>4.8710010375309087E-2</v>
      </c>
      <c r="AU52" s="24">
        <f t="shared" si="47"/>
        <v>3.6787738890391664E-2</v>
      </c>
      <c r="AV52" s="24">
        <f t="shared" si="39"/>
        <v>1.1922271484917424E-2</v>
      </c>
      <c r="AW52" s="24">
        <f t="shared" si="48"/>
        <v>4.4510144468805191E-2</v>
      </c>
      <c r="AX52" s="24">
        <f t="shared" si="49"/>
        <v>3.2207427286761181E-2</v>
      </c>
      <c r="AY52" s="24">
        <f t="shared" si="40"/>
        <v>1.230271718204401E-2</v>
      </c>
      <c r="AZ52" s="24">
        <f t="shared" si="50"/>
        <v>5.1213434475808617E-2</v>
      </c>
      <c r="BA52" s="24">
        <f t="shared" si="51"/>
        <v>4.0615572584886461E-2</v>
      </c>
      <c r="BB52" s="24">
        <f t="shared" si="41"/>
        <v>1.0597861890922156E-2</v>
      </c>
      <c r="BC52" s="24">
        <f t="shared" si="52"/>
        <v>5.3476401824941178E-2</v>
      </c>
      <c r="BD52" s="24">
        <f t="shared" si="53"/>
        <v>4.1692479359421775E-2</v>
      </c>
      <c r="BE52" s="24">
        <f t="shared" si="42"/>
        <v>1.1783922465519403E-2</v>
      </c>
      <c r="BF52" s="24">
        <f t="shared" si="54"/>
        <v>6.6091175972048832E-2</v>
      </c>
      <c r="BG52" s="24">
        <f t="shared" si="55"/>
        <v>5.2327616894978668E-2</v>
      </c>
      <c r="BH52" s="24">
        <f t="shared" si="43"/>
        <v>1.3763559077070164E-2</v>
      </c>
      <c r="BI52" s="24">
        <f t="shared" si="56"/>
        <v>5.6147569705421674E-2</v>
      </c>
      <c r="BJ52" s="24">
        <f t="shared" si="57"/>
        <v>4.0421319764147423E-2</v>
      </c>
      <c r="BK52" s="24">
        <f t="shared" si="44"/>
        <v>1.5726249941274251E-2</v>
      </c>
      <c r="BL52" s="24">
        <f t="shared" si="58"/>
        <v>3.6253773124341526E-2</v>
      </c>
      <c r="BM52" s="24">
        <f t="shared" si="59"/>
        <v>2.4615860622974495E-2</v>
      </c>
      <c r="BN52" s="24">
        <f t="shared" si="45"/>
        <v>1.1637912501367031E-2</v>
      </c>
    </row>
    <row r="53" spans="1:66" x14ac:dyDescent="0.25">
      <c r="A53" s="35">
        <f>+NAC!A54</f>
        <v>44197</v>
      </c>
      <c r="B53" s="71">
        <f>+NAC!P54</f>
        <v>406.06740000000002</v>
      </c>
      <c r="C53" s="71">
        <f>+NAC!S54</f>
        <v>399.2730263894901</v>
      </c>
      <c r="D53" s="179">
        <f>+[1]IPCse!$DK55</f>
        <v>399.14067441683108</v>
      </c>
      <c r="E53" s="71">
        <f>+GBA!$P54</f>
        <v>394.93619999999999</v>
      </c>
      <c r="F53" s="71">
        <f>+GBA!$S54</f>
        <v>392.47621408717629</v>
      </c>
      <c r="G53" s="179">
        <f>+[1]IPCse!$DE55</f>
        <v>393.3467789447119</v>
      </c>
      <c r="H53" s="71">
        <f>+PAM!$P54</f>
        <v>415.3082</v>
      </c>
      <c r="I53" s="71">
        <f>+PAM!$S54</f>
        <v>404.7739226973203</v>
      </c>
      <c r="J53" s="179">
        <f>+[1]IPCse!$DF55</f>
        <v>403.80813124448889</v>
      </c>
      <c r="K53" s="71">
        <f>+NOA!$P54</f>
        <v>413.97969999999998</v>
      </c>
      <c r="L53" s="71">
        <f>+NOA!$S54</f>
        <v>410.11938546787985</v>
      </c>
      <c r="M53" s="179">
        <f>+[1]IPCse!$DG55</f>
        <v>409.11465207576538</v>
      </c>
      <c r="N53" s="71">
        <f>+NEA!$P54</f>
        <v>429.81060000000002</v>
      </c>
      <c r="O53" s="71">
        <f>+NEA!$S54</f>
        <v>420.38010197747872</v>
      </c>
      <c r="P53" s="179">
        <f>+[1]IPCse!$DH55</f>
        <v>416.49935609049578</v>
      </c>
      <c r="Q53" s="71">
        <f>+CUY!$P54</f>
        <v>421.92500000000001</v>
      </c>
      <c r="R53" s="71">
        <f>+CUY!$S54</f>
        <v>409.85577024682124</v>
      </c>
      <c r="S53" s="179">
        <f>+[1]IPCse!$DI55</f>
        <v>409.27910264681969</v>
      </c>
      <c r="T53" s="71">
        <f>+PAT!$P54</f>
        <v>392.8476</v>
      </c>
      <c r="U53" s="71">
        <f>+PAT!$S54</f>
        <v>378.40979277417415</v>
      </c>
      <c r="V53" s="179">
        <f>+[1]IPCse!$DJ55</f>
        <v>377.2166663049951</v>
      </c>
      <c r="X53" s="164">
        <f t="shared" si="18"/>
        <v>3.9158779370236152E-2</v>
      </c>
      <c r="Y53" s="164">
        <f t="shared" si="19"/>
        <v>4.0476512790178498E-2</v>
      </c>
      <c r="Z53" s="181">
        <f t="shared" si="20"/>
        <v>3.7155225335523623E-2</v>
      </c>
      <c r="AA53" s="164">
        <f t="shared" si="21"/>
        <v>3.1723706257644535E-2</v>
      </c>
      <c r="AB53" s="164">
        <f t="shared" si="22"/>
        <v>3.5652607421541971E-2</v>
      </c>
      <c r="AC53" s="181">
        <f t="shared" si="23"/>
        <v>3.3759795034011608E-2</v>
      </c>
      <c r="AD53" s="164">
        <f t="shared" si="24"/>
        <v>4.5532770624759467E-2</v>
      </c>
      <c r="AE53" s="164">
        <f t="shared" si="25"/>
        <v>4.6293210124478623E-2</v>
      </c>
      <c r="AF53" s="181">
        <f t="shared" si="26"/>
        <v>4.1134667032948657E-2</v>
      </c>
      <c r="AG53" s="164">
        <f t="shared" si="27"/>
        <v>5.0413969668443581E-2</v>
      </c>
      <c r="AH53" s="164">
        <f t="shared" si="28"/>
        <v>4.94766674601963E-2</v>
      </c>
      <c r="AI53" s="181">
        <f t="shared" si="29"/>
        <v>4.3721651981617926E-2</v>
      </c>
      <c r="AJ53" s="164">
        <f t="shared" si="30"/>
        <v>4.377658098017867E-2</v>
      </c>
      <c r="AK53" s="164">
        <f t="shared" si="31"/>
        <v>4.2021042585125068E-2</v>
      </c>
      <c r="AL53" s="181">
        <f t="shared" si="32"/>
        <v>3.7071895879208228E-2</v>
      </c>
      <c r="AM53" s="164">
        <f t="shared" si="33"/>
        <v>4.0782748549551995E-2</v>
      </c>
      <c r="AN53" s="164">
        <f t="shared" si="34"/>
        <v>4.5714098024882466E-2</v>
      </c>
      <c r="AO53" s="181">
        <f t="shared" si="35"/>
        <v>3.882629269911364E-2</v>
      </c>
      <c r="AP53" s="164">
        <f t="shared" si="36"/>
        <v>3.8595211091106529E-2</v>
      </c>
      <c r="AQ53" s="164">
        <f t="shared" si="37"/>
        <v>3.3369516288294765E-2</v>
      </c>
      <c r="AR53" s="181">
        <f t="shared" si="38"/>
        <v>2.7602170879710286E-2</v>
      </c>
      <c r="AT53" s="24">
        <f t="shared" si="46"/>
        <v>4.0476512790178498E-2</v>
      </c>
      <c r="AU53" s="24">
        <f t="shared" si="47"/>
        <v>3.7155225335523623E-2</v>
      </c>
      <c r="AV53" s="24">
        <f t="shared" si="39"/>
        <v>3.3212874546548754E-3</v>
      </c>
      <c r="AW53" s="24">
        <f t="shared" si="48"/>
        <v>3.5652607421541971E-2</v>
      </c>
      <c r="AX53" s="24">
        <f t="shared" si="49"/>
        <v>3.1723706257644535E-2</v>
      </c>
      <c r="AY53" s="24">
        <f t="shared" si="40"/>
        <v>3.9289011638974358E-3</v>
      </c>
      <c r="AZ53" s="24">
        <f t="shared" si="50"/>
        <v>4.6293210124478623E-2</v>
      </c>
      <c r="BA53" s="24">
        <f t="shared" si="51"/>
        <v>4.1134667032948657E-2</v>
      </c>
      <c r="BB53" s="24">
        <f t="shared" si="41"/>
        <v>5.1585430915299657E-3</v>
      </c>
      <c r="BC53" s="24">
        <f t="shared" si="52"/>
        <v>5.0413969668443581E-2</v>
      </c>
      <c r="BD53" s="24">
        <f t="shared" si="53"/>
        <v>4.3721651981617926E-2</v>
      </c>
      <c r="BE53" s="24">
        <f t="shared" si="42"/>
        <v>6.6923176868256551E-3</v>
      </c>
      <c r="BF53" s="24">
        <f t="shared" si="54"/>
        <v>4.377658098017867E-2</v>
      </c>
      <c r="BG53" s="24">
        <f t="shared" si="55"/>
        <v>3.7071895879208228E-2</v>
      </c>
      <c r="BH53" s="24">
        <f t="shared" si="43"/>
        <v>6.7046851009704422E-3</v>
      </c>
      <c r="BI53" s="24">
        <f t="shared" si="56"/>
        <v>4.5714098024882466E-2</v>
      </c>
      <c r="BJ53" s="24">
        <f t="shared" si="57"/>
        <v>3.882629269911364E-2</v>
      </c>
      <c r="BK53" s="24">
        <f t="shared" si="44"/>
        <v>6.8878053257688254E-3</v>
      </c>
      <c r="BL53" s="24">
        <f t="shared" si="58"/>
        <v>3.8595211091106529E-2</v>
      </c>
      <c r="BM53" s="24">
        <f t="shared" si="59"/>
        <v>2.7602170879710286E-2</v>
      </c>
      <c r="BN53" s="24">
        <f t="shared" si="45"/>
        <v>1.0993040211396243E-2</v>
      </c>
    </row>
    <row r="54" spans="1:66" x14ac:dyDescent="0.25">
      <c r="A54" s="35">
        <f>+NAC!A55</f>
        <v>44228</v>
      </c>
      <c r="B54" s="71">
        <f>+NAC!P55</f>
        <v>422.59320000000002</v>
      </c>
      <c r="C54" s="71">
        <f>+NAC!S55</f>
        <v>414.18809446248724</v>
      </c>
      <c r="D54" s="179">
        <f>+[1]IPCse!$DK56</f>
        <v>412.82325012156031</v>
      </c>
      <c r="E54" s="71">
        <f>+GBA!$P55</f>
        <v>411.7749</v>
      </c>
      <c r="F54" s="71">
        <f>+GBA!$S55</f>
        <v>407.97291675615929</v>
      </c>
      <c r="G54" s="179">
        <f>+[1]IPCse!$DE56</f>
        <v>407.36626341252628</v>
      </c>
      <c r="H54" s="71">
        <f>+PAM!$P55</f>
        <v>431.28800000000001</v>
      </c>
      <c r="I54" s="71">
        <f>+PAM!$S55</f>
        <v>418.89101279835995</v>
      </c>
      <c r="J54" s="179">
        <f>+[1]IPCse!$DF56</f>
        <v>417.09966893293785</v>
      </c>
      <c r="K54" s="71">
        <f>+NOA!$P55</f>
        <v>430.39679999999998</v>
      </c>
      <c r="L54" s="71">
        <f>+NOA!$S55</f>
        <v>424.88920172484046</v>
      </c>
      <c r="M54" s="179">
        <f>+[1]IPCse!$DG56</f>
        <v>422.14340954950046</v>
      </c>
      <c r="N54" s="71">
        <f>+NEA!$P55</f>
        <v>447.53120000000001</v>
      </c>
      <c r="O54" s="71">
        <f>+NEA!$S55</f>
        <v>436.11133570447669</v>
      </c>
      <c r="P54" s="179">
        <f>+[1]IPCse!$DH56</f>
        <v>431.493443586073</v>
      </c>
      <c r="Q54" s="71">
        <f>+CUY!$P55</f>
        <v>438.99220000000003</v>
      </c>
      <c r="R54" s="71">
        <f>+CUY!$S55</f>
        <v>425.3112564248317</v>
      </c>
      <c r="S54" s="179">
        <f>+[1]IPCse!$DI56</f>
        <v>422.0833968581764</v>
      </c>
      <c r="T54" s="71">
        <f>+PAT!$P55</f>
        <v>408.7115</v>
      </c>
      <c r="U54" s="71">
        <f>+PAT!$S55</f>
        <v>394.1555775682607</v>
      </c>
      <c r="V54" s="179">
        <f>+[1]IPCse!$DJ56</f>
        <v>391.21712488013952</v>
      </c>
      <c r="X54" s="164">
        <f t="shared" si="18"/>
        <v>4.0697184753073046E-2</v>
      </c>
      <c r="Y54" s="164">
        <f t="shared" si="19"/>
        <v>3.735556145094443E-2</v>
      </c>
      <c r="Z54" s="181">
        <f t="shared" si="20"/>
        <v>3.4280083643994264E-2</v>
      </c>
      <c r="AA54" s="164">
        <f t="shared" si="21"/>
        <v>4.2636506858576118E-2</v>
      </c>
      <c r="AB54" s="164">
        <f t="shared" si="22"/>
        <v>3.948443781497768E-2</v>
      </c>
      <c r="AC54" s="181">
        <f t="shared" si="23"/>
        <v>3.5641538759835445E-2</v>
      </c>
      <c r="AD54" s="164">
        <f t="shared" si="24"/>
        <v>3.8476967225785641E-2</v>
      </c>
      <c r="AE54" s="164">
        <f t="shared" si="25"/>
        <v>3.4876481189713537E-2</v>
      </c>
      <c r="AF54" s="181">
        <f t="shared" si="26"/>
        <v>3.2915478069958537E-2</v>
      </c>
      <c r="AG54" s="164">
        <f t="shared" si="27"/>
        <v>3.9656775440921388E-2</v>
      </c>
      <c r="AH54" s="164">
        <f t="shared" si="28"/>
        <v>3.6013455545659268E-2</v>
      </c>
      <c r="AI54" s="181">
        <f t="shared" si="29"/>
        <v>3.1846225520474114E-2</v>
      </c>
      <c r="AJ54" s="164">
        <f t="shared" si="30"/>
        <v>4.1228857547952469E-2</v>
      </c>
      <c r="AK54" s="164">
        <f t="shared" si="31"/>
        <v>3.7421451807537531E-2</v>
      </c>
      <c r="AL54" s="181">
        <f t="shared" si="32"/>
        <v>3.600026572986903E-2</v>
      </c>
      <c r="AM54" s="164">
        <f t="shared" si="33"/>
        <v>4.0450791017361043E-2</v>
      </c>
      <c r="AN54" s="164">
        <f t="shared" si="34"/>
        <v>3.7709573220606307E-2</v>
      </c>
      <c r="AO54" s="181">
        <f t="shared" si="35"/>
        <v>3.1284993855173582E-2</v>
      </c>
      <c r="AP54" s="164">
        <f t="shared" si="36"/>
        <v>4.0381817274688814E-2</v>
      </c>
      <c r="AQ54" s="164">
        <f t="shared" si="37"/>
        <v>4.1610405160638297E-2</v>
      </c>
      <c r="AR54" s="181">
        <f t="shared" si="38"/>
        <v>3.7115164375649545E-2</v>
      </c>
      <c r="AT54" s="24">
        <f t="shared" si="46"/>
        <v>4.0697184753073046E-2</v>
      </c>
      <c r="AU54" s="24">
        <f t="shared" si="47"/>
        <v>3.4280083643994264E-2</v>
      </c>
      <c r="AV54" s="24">
        <f t="shared" si="39"/>
        <v>6.4171011090787822E-3</v>
      </c>
      <c r="AW54" s="24">
        <f t="shared" si="48"/>
        <v>4.2636506858576118E-2</v>
      </c>
      <c r="AX54" s="24">
        <f t="shared" si="49"/>
        <v>3.5641538759835445E-2</v>
      </c>
      <c r="AY54" s="24">
        <f t="shared" si="40"/>
        <v>6.9949680987406726E-3</v>
      </c>
      <c r="AZ54" s="24">
        <f t="shared" si="50"/>
        <v>3.8476967225785641E-2</v>
      </c>
      <c r="BA54" s="24">
        <f t="shared" si="51"/>
        <v>3.2915478069958537E-2</v>
      </c>
      <c r="BB54" s="24">
        <f t="shared" si="41"/>
        <v>5.561489155827104E-3</v>
      </c>
      <c r="BC54" s="24">
        <f t="shared" si="52"/>
        <v>3.9656775440921388E-2</v>
      </c>
      <c r="BD54" s="24">
        <f t="shared" si="53"/>
        <v>3.1846225520474114E-2</v>
      </c>
      <c r="BE54" s="24">
        <f t="shared" si="42"/>
        <v>7.8105499204472739E-3</v>
      </c>
      <c r="BF54" s="24">
        <f t="shared" si="54"/>
        <v>4.1228857547952469E-2</v>
      </c>
      <c r="BG54" s="24">
        <f t="shared" si="55"/>
        <v>3.600026572986903E-2</v>
      </c>
      <c r="BH54" s="24">
        <f t="shared" si="43"/>
        <v>5.228591818083439E-3</v>
      </c>
      <c r="BI54" s="24">
        <f t="shared" si="56"/>
        <v>4.0450791017361043E-2</v>
      </c>
      <c r="BJ54" s="24">
        <f t="shared" si="57"/>
        <v>3.1284993855173582E-2</v>
      </c>
      <c r="BK54" s="24">
        <f t="shared" si="44"/>
        <v>9.1657971621874612E-3</v>
      </c>
      <c r="BL54" s="24">
        <f t="shared" si="58"/>
        <v>4.1610405160638297E-2</v>
      </c>
      <c r="BM54" s="24">
        <f t="shared" si="59"/>
        <v>3.7115164375649545E-2</v>
      </c>
      <c r="BN54" s="24">
        <f t="shared" si="45"/>
        <v>4.4952407849887521E-3</v>
      </c>
    </row>
    <row r="55" spans="1:66" x14ac:dyDescent="0.25">
      <c r="A55" s="35">
        <f>+NAC!A56</f>
        <v>44256</v>
      </c>
      <c r="B55" s="71">
        <f>+NAC!P56</f>
        <v>441.72</v>
      </c>
      <c r="C55" s="71">
        <f>+NAC!S56</f>
        <v>435.69834040473324</v>
      </c>
      <c r="D55" s="179">
        <f>+[1]IPCse!$DK57</f>
        <v>429.54193418205796</v>
      </c>
      <c r="E55" s="71">
        <f>+GBA!$P56</f>
        <v>429.67649999999998</v>
      </c>
      <c r="F55" s="71">
        <f>+GBA!$S56</f>
        <v>430.64744084017696</v>
      </c>
      <c r="G55" s="179">
        <f>+[1]IPCse!$DE57</f>
        <v>424.67972036740741</v>
      </c>
      <c r="H55" s="71">
        <f>+PAM!$P56</f>
        <v>452.63529999999997</v>
      </c>
      <c r="I55" s="71">
        <f>+PAM!$S56</f>
        <v>440.65023009225376</v>
      </c>
      <c r="J55" s="179">
        <f>+[1]IPCse!$DF57</f>
        <v>434.61240258459696</v>
      </c>
      <c r="K55" s="71">
        <f>+NOA!$P56</f>
        <v>448.54059999999998</v>
      </c>
      <c r="L55" s="71">
        <f>+NOA!$S56</f>
        <v>441.69892947168267</v>
      </c>
      <c r="M55" s="179">
        <f>+[1]IPCse!$DG57</f>
        <v>436.41048672873006</v>
      </c>
      <c r="N55" s="71">
        <f>+NEA!$P56</f>
        <v>462.39550000000003</v>
      </c>
      <c r="O55" s="71">
        <f>+NEA!$S56</f>
        <v>449.8901650508102</v>
      </c>
      <c r="P55" s="179">
        <f>+[1]IPCse!$DH57</f>
        <v>443.82018775458045</v>
      </c>
      <c r="Q55" s="71">
        <f>+CUY!$P56</f>
        <v>460.70330000000001</v>
      </c>
      <c r="R55" s="71">
        <f>+CUY!$S56</f>
        <v>444.33736432311139</v>
      </c>
      <c r="S55" s="179">
        <f>+[1]IPCse!$DI57</f>
        <v>437.32393964734501</v>
      </c>
      <c r="T55" s="71">
        <f>+PAT!$P56</f>
        <v>426.16699999999997</v>
      </c>
      <c r="U55" s="71">
        <f>+PAT!$S56</f>
        <v>410.73455779152215</v>
      </c>
      <c r="V55" s="179">
        <f>+[1]IPCse!$DJ57</f>
        <v>405.88207050027808</v>
      </c>
      <c r="X55" s="164">
        <f t="shared" si="18"/>
        <v>4.5260548442331849E-2</v>
      </c>
      <c r="Y55" s="164">
        <f t="shared" si="19"/>
        <v>5.1933520614978024E-2</v>
      </c>
      <c r="Z55" s="181">
        <f t="shared" si="20"/>
        <v>4.0498407140524773E-2</v>
      </c>
      <c r="AA55" s="164">
        <f t="shared" si="21"/>
        <v>4.3474237987793707E-2</v>
      </c>
      <c r="AB55" s="164">
        <f t="shared" si="22"/>
        <v>5.5578503260229839E-2</v>
      </c>
      <c r="AC55" s="181">
        <f t="shared" si="23"/>
        <v>4.2500959234683444E-2</v>
      </c>
      <c r="AD55" s="164">
        <f t="shared" si="24"/>
        <v>4.9496624065589412E-2</v>
      </c>
      <c r="AE55" s="164">
        <f t="shared" si="25"/>
        <v>5.1944817695021683E-2</v>
      </c>
      <c r="AF55" s="181">
        <f t="shared" si="26"/>
        <v>4.1986927720325973E-2</v>
      </c>
      <c r="AG55" s="164">
        <f t="shared" si="27"/>
        <v>4.2155982572361195E-2</v>
      </c>
      <c r="AH55" s="164">
        <f t="shared" si="28"/>
        <v>3.9562614626596826E-2</v>
      </c>
      <c r="AI55" s="181">
        <f t="shared" si="29"/>
        <v>3.3796754506851157E-2</v>
      </c>
      <c r="AJ55" s="164">
        <f t="shared" si="30"/>
        <v>3.3213997147014673E-2</v>
      </c>
      <c r="AK55" s="164">
        <f t="shared" si="31"/>
        <v>3.159475165688086E-2</v>
      </c>
      <c r="AL55" s="181">
        <f t="shared" si="32"/>
        <v>2.8567627971497922E-2</v>
      </c>
      <c r="AM55" s="164">
        <f t="shared" si="33"/>
        <v>4.9456687385333931E-2</v>
      </c>
      <c r="AN55" s="164">
        <f t="shared" si="34"/>
        <v>4.4734550545906693E-2</v>
      </c>
      <c r="AO55" s="181">
        <f t="shared" si="35"/>
        <v>3.6107894559732179E-2</v>
      </c>
      <c r="AP55" s="164">
        <f t="shared" si="36"/>
        <v>4.2708609862947222E-2</v>
      </c>
      <c r="AQ55" s="164">
        <f t="shared" si="37"/>
        <v>4.2062021107364123E-2</v>
      </c>
      <c r="AR55" s="181">
        <f t="shared" si="38"/>
        <v>3.7485438871398102E-2</v>
      </c>
      <c r="AT55" s="24">
        <f t="shared" si="46"/>
        <v>5.1933520614978024E-2</v>
      </c>
      <c r="AU55" s="24">
        <f t="shared" si="47"/>
        <v>4.0498407140524773E-2</v>
      </c>
      <c r="AV55" s="24">
        <f t="shared" si="39"/>
        <v>1.1435113474453251E-2</v>
      </c>
      <c r="AW55" s="24">
        <f t="shared" si="48"/>
        <v>5.5578503260229839E-2</v>
      </c>
      <c r="AX55" s="24">
        <f t="shared" si="49"/>
        <v>4.2500959234683444E-2</v>
      </c>
      <c r="AY55" s="24">
        <f t="shared" si="40"/>
        <v>1.3077544025546395E-2</v>
      </c>
      <c r="AZ55" s="24">
        <f t="shared" si="50"/>
        <v>5.1944817695021683E-2</v>
      </c>
      <c r="BA55" s="24">
        <f t="shared" si="51"/>
        <v>4.1986927720325973E-2</v>
      </c>
      <c r="BB55" s="24">
        <f t="shared" si="41"/>
        <v>9.9578899746957106E-3</v>
      </c>
      <c r="BC55" s="24">
        <f t="shared" si="52"/>
        <v>4.2155982572361195E-2</v>
      </c>
      <c r="BD55" s="24">
        <f t="shared" si="53"/>
        <v>3.3796754506851157E-2</v>
      </c>
      <c r="BE55" s="24">
        <f t="shared" si="42"/>
        <v>8.3592280655100382E-3</v>
      </c>
      <c r="BF55" s="24">
        <f t="shared" si="54"/>
        <v>3.3213997147014673E-2</v>
      </c>
      <c r="BG55" s="24">
        <f t="shared" si="55"/>
        <v>2.8567627971497922E-2</v>
      </c>
      <c r="BH55" s="24">
        <f t="shared" si="43"/>
        <v>4.6463691755167513E-3</v>
      </c>
      <c r="BI55" s="24">
        <f t="shared" si="56"/>
        <v>4.9456687385333931E-2</v>
      </c>
      <c r="BJ55" s="24">
        <f t="shared" si="57"/>
        <v>3.6107894559732179E-2</v>
      </c>
      <c r="BK55" s="24">
        <f t="shared" si="44"/>
        <v>1.3348792825601752E-2</v>
      </c>
      <c r="BL55" s="24">
        <f t="shared" si="58"/>
        <v>4.2708609862947222E-2</v>
      </c>
      <c r="BM55" s="24">
        <f t="shared" si="59"/>
        <v>3.7485438871398102E-2</v>
      </c>
      <c r="BN55" s="24">
        <f t="shared" si="45"/>
        <v>5.2231709915491198E-3</v>
      </c>
    </row>
    <row r="56" spans="1:66" x14ac:dyDescent="0.25">
      <c r="A56" s="35">
        <f>+NAC!A57</f>
        <v>44287</v>
      </c>
      <c r="B56" s="71">
        <f>+NAC!P57</f>
        <v>461.8578</v>
      </c>
      <c r="C56" s="71">
        <f>+NAC!S57</f>
        <v>453.73297578906272</v>
      </c>
      <c r="D56" s="179">
        <f>+[1]IPCse!$DK58</f>
        <v>446.73074905175434</v>
      </c>
      <c r="E56" s="71">
        <f>+GBA!$P57</f>
        <v>450.31909999999999</v>
      </c>
      <c r="F56" s="71">
        <f>+GBA!$S57</f>
        <v>448.69011170246381</v>
      </c>
      <c r="G56" s="179">
        <f>+[1]IPCse!$DE58</f>
        <v>441.76011368635648</v>
      </c>
      <c r="H56" s="71">
        <f>+PAM!$P57</f>
        <v>471.6003</v>
      </c>
      <c r="I56" s="71">
        <f>+PAM!$S57</f>
        <v>458.10405910089332</v>
      </c>
      <c r="J56" s="179">
        <f>+[1]IPCse!$DF58</f>
        <v>451.31239134072399</v>
      </c>
      <c r="K56" s="71">
        <f>+NOA!$P57</f>
        <v>468.33240000000001</v>
      </c>
      <c r="L56" s="71">
        <f>+NOA!$S57</f>
        <v>459.6121261985603</v>
      </c>
      <c r="M56" s="179">
        <f>+[1]IPCse!$DG58</f>
        <v>452.55869782832974</v>
      </c>
      <c r="N56" s="71">
        <f>+NEA!$P57</f>
        <v>483.43020000000001</v>
      </c>
      <c r="O56" s="71">
        <f>+NEA!$S57</f>
        <v>467.61028577313931</v>
      </c>
      <c r="P56" s="179">
        <f>+[1]IPCse!$DH58</f>
        <v>461.40425619698243</v>
      </c>
      <c r="Q56" s="71">
        <f>+CUY!$P57</f>
        <v>482.29169999999999</v>
      </c>
      <c r="R56" s="71">
        <f>+CUY!$S57</f>
        <v>463.43123536275237</v>
      </c>
      <c r="S56" s="179">
        <f>+[1]IPCse!$DI58</f>
        <v>456.08393352791444</v>
      </c>
      <c r="T56" s="71">
        <f>+PAT!$P57</f>
        <v>448.06599999999997</v>
      </c>
      <c r="U56" s="71">
        <f>+PAT!$S57</f>
        <v>431.08301092170768</v>
      </c>
      <c r="V56" s="179">
        <f>+[1]IPCse!$DJ58</f>
        <v>427.18340365090603</v>
      </c>
      <c r="X56" s="164">
        <f t="shared" si="18"/>
        <v>4.5589513719098029E-2</v>
      </c>
      <c r="Y56" s="164">
        <f t="shared" si="19"/>
        <v>4.1392481246489421E-2</v>
      </c>
      <c r="Z56" s="181">
        <f t="shared" si="20"/>
        <v>4.0016616543918193E-2</v>
      </c>
      <c r="AA56" s="164">
        <f t="shared" si="21"/>
        <v>4.8042189880060926E-2</v>
      </c>
      <c r="AB56" s="164">
        <f t="shared" si="22"/>
        <v>4.1896616933532194E-2</v>
      </c>
      <c r="AC56" s="181">
        <f t="shared" si="23"/>
        <v>4.0219470108372901E-2</v>
      </c>
      <c r="AD56" s="164">
        <f t="shared" si="24"/>
        <v>4.189907415528582E-2</v>
      </c>
      <c r="AE56" s="164">
        <f t="shared" si="25"/>
        <v>3.9609258810520576E-2</v>
      </c>
      <c r="AF56" s="181">
        <f t="shared" si="26"/>
        <v>3.8425016536145495E-2</v>
      </c>
      <c r="AG56" s="164">
        <f t="shared" si="27"/>
        <v>4.4124879665296879E-2</v>
      </c>
      <c r="AH56" s="164">
        <f t="shared" si="28"/>
        <v>4.0555218796440418E-2</v>
      </c>
      <c r="AI56" s="181">
        <f t="shared" si="29"/>
        <v>3.7002344331009018E-2</v>
      </c>
      <c r="AJ56" s="164">
        <f t="shared" si="30"/>
        <v>4.54907108741327E-2</v>
      </c>
      <c r="AK56" s="164">
        <f t="shared" si="31"/>
        <v>3.93876596976237E-2</v>
      </c>
      <c r="AL56" s="181">
        <f t="shared" si="32"/>
        <v>3.9619803081434979E-2</v>
      </c>
      <c r="AM56" s="164">
        <f t="shared" si="33"/>
        <v>4.6859660002435355E-2</v>
      </c>
      <c r="AN56" s="164">
        <f t="shared" si="34"/>
        <v>4.2971562989594592E-2</v>
      </c>
      <c r="AO56" s="181">
        <f t="shared" si="35"/>
        <v>4.2897248880766403E-2</v>
      </c>
      <c r="AP56" s="164">
        <f t="shared" si="36"/>
        <v>5.1385959025452399E-2</v>
      </c>
      <c r="AQ56" s="164">
        <f t="shared" si="37"/>
        <v>4.9541614515216548E-2</v>
      </c>
      <c r="AR56" s="181">
        <f t="shared" si="38"/>
        <v>5.2481581963875756E-2</v>
      </c>
      <c r="AT56" s="24">
        <f t="shared" si="46"/>
        <v>4.5589513719098029E-2</v>
      </c>
      <c r="AU56" s="24">
        <f t="shared" si="47"/>
        <v>4.0016616543918193E-2</v>
      </c>
      <c r="AV56" s="24">
        <f t="shared" si="39"/>
        <v>5.5728971751798362E-3</v>
      </c>
      <c r="AW56" s="24">
        <f t="shared" si="48"/>
        <v>4.8042189880060926E-2</v>
      </c>
      <c r="AX56" s="24">
        <f t="shared" si="49"/>
        <v>4.0219470108372901E-2</v>
      </c>
      <c r="AY56" s="24">
        <f t="shared" si="40"/>
        <v>7.8227197716880248E-3</v>
      </c>
      <c r="AZ56" s="24">
        <f t="shared" si="50"/>
        <v>4.189907415528582E-2</v>
      </c>
      <c r="BA56" s="24">
        <f t="shared" si="51"/>
        <v>3.8425016536145495E-2</v>
      </c>
      <c r="BB56" s="24">
        <f t="shared" si="41"/>
        <v>3.474057619140325E-3</v>
      </c>
      <c r="BC56" s="24">
        <f t="shared" si="52"/>
        <v>4.4124879665296879E-2</v>
      </c>
      <c r="BD56" s="24">
        <f t="shared" si="53"/>
        <v>3.7002344331009018E-2</v>
      </c>
      <c r="BE56" s="24">
        <f t="shared" si="42"/>
        <v>7.1225353342878606E-3</v>
      </c>
      <c r="BF56" s="24">
        <f t="shared" si="54"/>
        <v>4.54907108741327E-2</v>
      </c>
      <c r="BG56" s="24">
        <f t="shared" si="55"/>
        <v>3.93876596976237E-2</v>
      </c>
      <c r="BH56" s="24">
        <f t="shared" si="43"/>
        <v>6.1030511765090001E-3</v>
      </c>
      <c r="BI56" s="24">
        <f t="shared" si="56"/>
        <v>4.6859660002435355E-2</v>
      </c>
      <c r="BJ56" s="24">
        <f t="shared" si="57"/>
        <v>4.2897248880766403E-2</v>
      </c>
      <c r="BK56" s="24">
        <f t="shared" si="44"/>
        <v>3.9624111216689517E-3</v>
      </c>
      <c r="BL56" s="24">
        <f t="shared" si="58"/>
        <v>5.2481581963875756E-2</v>
      </c>
      <c r="BM56" s="24">
        <f t="shared" si="59"/>
        <v>4.9541614515216548E-2</v>
      </c>
      <c r="BN56" s="24">
        <f t="shared" si="45"/>
        <v>2.9399674486592087E-3</v>
      </c>
    </row>
    <row r="57" spans="1:66" x14ac:dyDescent="0.25">
      <c r="A57" s="35">
        <f>+NAC!A58</f>
        <v>44317</v>
      </c>
      <c r="B57" s="71">
        <f>+NAC!P58</f>
        <v>477.92930000000001</v>
      </c>
      <c r="C57" s="71">
        <f>+NAC!S58</f>
        <v>466.80988859706781</v>
      </c>
      <c r="D57" s="179">
        <f>+[1]IPCse!$DK59</f>
        <v>462.90160115304508</v>
      </c>
      <c r="E57" s="71">
        <f>+GBA!$P58</f>
        <v>466.34559999999999</v>
      </c>
      <c r="F57" s="71">
        <f>+GBA!$S58</f>
        <v>461.0804515950727</v>
      </c>
      <c r="G57" s="179">
        <f>+[1]IPCse!$DE59</f>
        <v>457.02083822738143</v>
      </c>
      <c r="H57" s="71">
        <f>+PAM!$P58</f>
        <v>487.61040000000003</v>
      </c>
      <c r="I57" s="71">
        <f>+PAM!$S58</f>
        <v>471.83691058720183</v>
      </c>
      <c r="J57" s="179">
        <f>+[1]IPCse!$DF59</f>
        <v>467.78326243670881</v>
      </c>
      <c r="K57" s="71">
        <f>+NOA!$P58</f>
        <v>484.7928</v>
      </c>
      <c r="L57" s="71">
        <f>+NOA!$S58</f>
        <v>474.30228306396839</v>
      </c>
      <c r="M57" s="179">
        <f>+[1]IPCse!$DG59</f>
        <v>469.97122523674989</v>
      </c>
      <c r="N57" s="71">
        <f>+NEA!$P58</f>
        <v>498.14589999999998</v>
      </c>
      <c r="O57" s="71">
        <f>+NEA!$S58</f>
        <v>481.79052326283994</v>
      </c>
      <c r="P57" s="179">
        <f>+[1]IPCse!$DH59</f>
        <v>479.21852136116871</v>
      </c>
      <c r="Q57" s="71">
        <f>+CUY!$P58</f>
        <v>501.12349999999998</v>
      </c>
      <c r="R57" s="71">
        <f>+CUY!$S58</f>
        <v>478.4371592520568</v>
      </c>
      <c r="S57" s="179">
        <f>+[1]IPCse!$DI59</f>
        <v>474.81331998448746</v>
      </c>
      <c r="T57" s="71">
        <f>+PAT!$P58</f>
        <v>462.68079999999998</v>
      </c>
      <c r="U57" s="71">
        <f>+PAT!$S58</f>
        <v>445.24527019158239</v>
      </c>
      <c r="V57" s="179">
        <f>+[1]IPCse!$DJ59</f>
        <v>443.61465437394952</v>
      </c>
      <c r="X57" s="164">
        <f t="shared" si="18"/>
        <v>3.4797506938282874E-2</v>
      </c>
      <c r="Y57" s="164">
        <f t="shared" si="19"/>
        <v>2.8820723874573462E-2</v>
      </c>
      <c r="Z57" s="181">
        <f t="shared" si="20"/>
        <v>3.6198206941464139E-2</v>
      </c>
      <c r="AA57" s="164">
        <f t="shared" si="21"/>
        <v>3.5589207741799189E-2</v>
      </c>
      <c r="AB57" s="164">
        <f t="shared" si="22"/>
        <v>2.7614470587720819E-2</v>
      </c>
      <c r="AC57" s="181">
        <f t="shared" si="23"/>
        <v>3.4545274840860563E-2</v>
      </c>
      <c r="AD57" s="164">
        <f t="shared" si="24"/>
        <v>3.3948451686735659E-2</v>
      </c>
      <c r="AE57" s="164">
        <f t="shared" si="25"/>
        <v>2.9977580886887401E-2</v>
      </c>
      <c r="AF57" s="181">
        <f t="shared" si="26"/>
        <v>3.6495499374733287E-2</v>
      </c>
      <c r="AG57" s="164">
        <f t="shared" si="27"/>
        <v>3.5146831609344176E-2</v>
      </c>
      <c r="AH57" s="164">
        <f t="shared" si="28"/>
        <v>3.1962074166558718E-2</v>
      </c>
      <c r="AI57" s="181">
        <f t="shared" si="29"/>
        <v>3.8475732522602613E-2</v>
      </c>
      <c r="AJ57" s="164">
        <f t="shared" si="30"/>
        <v>3.0440175231088107E-2</v>
      </c>
      <c r="AK57" s="164">
        <f t="shared" si="31"/>
        <v>3.0324904992744761E-2</v>
      </c>
      <c r="AL57" s="181">
        <f t="shared" si="32"/>
        <v>3.8608801121637226E-2</v>
      </c>
      <c r="AM57" s="164">
        <f t="shared" si="33"/>
        <v>3.9046494061581338E-2</v>
      </c>
      <c r="AN57" s="164">
        <f t="shared" si="34"/>
        <v>3.2380044209921355E-2</v>
      </c>
      <c r="AO57" s="181">
        <f t="shared" si="35"/>
        <v>4.1065657173443793E-2</v>
      </c>
      <c r="AP57" s="164">
        <f t="shared" si="36"/>
        <v>3.2617516169492822E-2</v>
      </c>
      <c r="AQ57" s="164">
        <f t="shared" si="37"/>
        <v>3.2852742768948673E-2</v>
      </c>
      <c r="AR57" s="181">
        <f t="shared" si="38"/>
        <v>3.8464159849409985E-2</v>
      </c>
      <c r="AT57" s="24">
        <f t="shared" si="46"/>
        <v>3.6198206941464139E-2</v>
      </c>
      <c r="AU57" s="24">
        <f t="shared" si="47"/>
        <v>2.8820723874573462E-2</v>
      </c>
      <c r="AV57" s="24">
        <f t="shared" si="39"/>
        <v>7.3774830668906777E-3</v>
      </c>
      <c r="AW57" s="24">
        <f t="shared" si="48"/>
        <v>3.5589207741799189E-2</v>
      </c>
      <c r="AX57" s="24">
        <f t="shared" si="49"/>
        <v>2.7614470587720819E-2</v>
      </c>
      <c r="AY57" s="24">
        <f t="shared" si="40"/>
        <v>7.9747371540783707E-3</v>
      </c>
      <c r="AZ57" s="24">
        <f t="shared" si="50"/>
        <v>3.6495499374733287E-2</v>
      </c>
      <c r="BA57" s="24">
        <f t="shared" si="51"/>
        <v>2.9977580886887401E-2</v>
      </c>
      <c r="BB57" s="24">
        <f t="shared" si="41"/>
        <v>6.5179184878458862E-3</v>
      </c>
      <c r="BC57" s="24">
        <f t="shared" si="52"/>
        <v>3.8475732522602613E-2</v>
      </c>
      <c r="BD57" s="24">
        <f t="shared" si="53"/>
        <v>3.1962074166558718E-2</v>
      </c>
      <c r="BE57" s="24">
        <f t="shared" si="42"/>
        <v>6.5136583560438943E-3</v>
      </c>
      <c r="BF57" s="24">
        <f t="shared" si="54"/>
        <v>3.8608801121637226E-2</v>
      </c>
      <c r="BG57" s="24">
        <f t="shared" si="55"/>
        <v>3.0324904992744761E-2</v>
      </c>
      <c r="BH57" s="24">
        <f t="shared" si="43"/>
        <v>8.2838961288924651E-3</v>
      </c>
      <c r="BI57" s="24">
        <f t="shared" si="56"/>
        <v>4.1065657173443793E-2</v>
      </c>
      <c r="BJ57" s="24">
        <f t="shared" si="57"/>
        <v>3.2380044209921355E-2</v>
      </c>
      <c r="BK57" s="24">
        <f t="shared" si="44"/>
        <v>8.6856129635224377E-3</v>
      </c>
      <c r="BL57" s="24">
        <f t="shared" si="58"/>
        <v>3.8464159849409985E-2</v>
      </c>
      <c r="BM57" s="24">
        <f t="shared" si="59"/>
        <v>3.2617516169492822E-2</v>
      </c>
      <c r="BN57" s="24">
        <f t="shared" si="45"/>
        <v>5.8466436799171628E-3</v>
      </c>
    </row>
    <row r="58" spans="1:66" x14ac:dyDescent="0.25">
      <c r="A58" s="35">
        <f>+NAC!A59</f>
        <v>44348</v>
      </c>
      <c r="B58" s="71">
        <f>+NAC!P59</f>
        <v>495.18090000000001</v>
      </c>
      <c r="C58" s="71">
        <f>+NAC!S59</f>
        <v>481.69621058052849</v>
      </c>
      <c r="D58" s="179">
        <f>+[1]IPCse!$DK60</f>
        <v>481.81692778795201</v>
      </c>
      <c r="E58" s="71">
        <f>+GBA!$P59</f>
        <v>482.72039999999998</v>
      </c>
      <c r="F58" s="71">
        <f>+GBA!$S59</f>
        <v>475.87206729311447</v>
      </c>
      <c r="G58" s="179">
        <f>+[1]IPCse!$DE60</f>
        <v>476.07792837948853</v>
      </c>
      <c r="H58" s="71">
        <f>+PAM!$P59</f>
        <v>505.70670000000001</v>
      </c>
      <c r="I58" s="71">
        <f>+PAM!$S59</f>
        <v>486.48165910089341</v>
      </c>
      <c r="J58" s="179">
        <f>+[1]IPCse!$DF60</f>
        <v>486.41785547104007</v>
      </c>
      <c r="K58" s="71">
        <f>+NOA!$P59</f>
        <v>502.90960000000001</v>
      </c>
      <c r="L58" s="71">
        <f>+NOA!$S59</f>
        <v>488.5323072932228</v>
      </c>
      <c r="M58" s="179">
        <f>+[1]IPCse!$DG60</f>
        <v>488.10221225012918</v>
      </c>
      <c r="N58" s="71">
        <f>+NEA!$P59</f>
        <v>515.17309999999998</v>
      </c>
      <c r="O58" s="71">
        <f>+NEA!$S59</f>
        <v>494.98597216424059</v>
      </c>
      <c r="P58" s="179">
        <f>+[1]IPCse!$DH60</f>
        <v>497.82376124577172</v>
      </c>
      <c r="Q58" s="71">
        <f>+CUY!$P59</f>
        <v>520.14689999999996</v>
      </c>
      <c r="R58" s="71">
        <f>+CUY!$S59</f>
        <v>496.54271367240085</v>
      </c>
      <c r="S58" s="179">
        <f>+[1]IPCse!$DI60</f>
        <v>496.9574667429028</v>
      </c>
      <c r="T58" s="71">
        <f>+PAT!$P59</f>
        <v>479.17360000000002</v>
      </c>
      <c r="U58" s="71">
        <f>+PAT!$S59</f>
        <v>459.78820549102426</v>
      </c>
      <c r="V58" s="179">
        <f>+[1]IPCse!$DJ60</f>
        <v>461.0715926260475</v>
      </c>
      <c r="X58" s="164">
        <f t="shared" si="18"/>
        <v>3.6096552356174927E-2</v>
      </c>
      <c r="Y58" s="164">
        <f t="shared" si="19"/>
        <v>3.1889474381529226E-2</v>
      </c>
      <c r="Z58" s="181">
        <f t="shared" si="20"/>
        <v>4.0862521511678906E-2</v>
      </c>
      <c r="AA58" s="164">
        <f t="shared" si="21"/>
        <v>3.5113014897106387E-2</v>
      </c>
      <c r="AB58" s="164">
        <f t="shared" si="22"/>
        <v>3.2080335756745404E-2</v>
      </c>
      <c r="AC58" s="181">
        <f t="shared" si="23"/>
        <v>4.1698514724235913E-2</v>
      </c>
      <c r="AD58" s="164">
        <f t="shared" si="24"/>
        <v>3.7112210896240061E-2</v>
      </c>
      <c r="AE58" s="164">
        <f t="shared" si="25"/>
        <v>3.1037733981994275E-2</v>
      </c>
      <c r="AF58" s="181">
        <f t="shared" si="26"/>
        <v>3.9835955090104402E-2</v>
      </c>
      <c r="AG58" s="164">
        <f t="shared" si="27"/>
        <v>3.737019196654745E-2</v>
      </c>
      <c r="AH58" s="164">
        <f t="shared" si="28"/>
        <v>3.0002015038445906E-2</v>
      </c>
      <c r="AI58" s="181">
        <f t="shared" si="29"/>
        <v>3.8578930027568736E-2</v>
      </c>
      <c r="AJ58" s="164">
        <f t="shared" si="30"/>
        <v>3.4181150542441419E-2</v>
      </c>
      <c r="AK58" s="164">
        <f t="shared" si="31"/>
        <v>2.7388352954800466E-2</v>
      </c>
      <c r="AL58" s="181">
        <f t="shared" si="32"/>
        <v>3.8824125227373996E-2</v>
      </c>
      <c r="AM58" s="164">
        <f t="shared" si="33"/>
        <v>3.7961500508357782E-2</v>
      </c>
      <c r="AN58" s="164">
        <f t="shared" si="34"/>
        <v>3.7843119143689652E-2</v>
      </c>
      <c r="AO58" s="181">
        <f t="shared" si="35"/>
        <v>4.6637585397012016E-2</v>
      </c>
      <c r="AP58" s="164">
        <f t="shared" si="36"/>
        <v>3.5646173344560772E-2</v>
      </c>
      <c r="AQ58" s="164">
        <f t="shared" si="37"/>
        <v>3.2662750787187944E-2</v>
      </c>
      <c r="AR58" s="181">
        <f t="shared" si="38"/>
        <v>3.9351581558400239E-2</v>
      </c>
      <c r="AT58" s="24">
        <f t="shared" si="46"/>
        <v>4.0862521511678906E-2</v>
      </c>
      <c r="AU58" s="24">
        <f t="shared" si="47"/>
        <v>3.1889474381529226E-2</v>
      </c>
      <c r="AV58" s="24">
        <f t="shared" si="39"/>
        <v>8.9730471301496806E-3</v>
      </c>
      <c r="AW58" s="24">
        <f t="shared" si="48"/>
        <v>4.1698514724235913E-2</v>
      </c>
      <c r="AX58" s="24">
        <f t="shared" si="49"/>
        <v>3.2080335756745404E-2</v>
      </c>
      <c r="AY58" s="24">
        <f t="shared" si="40"/>
        <v>9.6181789674905094E-3</v>
      </c>
      <c r="AZ58" s="24">
        <f t="shared" si="50"/>
        <v>3.9835955090104402E-2</v>
      </c>
      <c r="BA58" s="24">
        <f t="shared" si="51"/>
        <v>3.1037733981994275E-2</v>
      </c>
      <c r="BB58" s="24">
        <f t="shared" si="41"/>
        <v>8.7982211081101269E-3</v>
      </c>
      <c r="BC58" s="24">
        <f t="shared" si="52"/>
        <v>3.8578930027568736E-2</v>
      </c>
      <c r="BD58" s="24">
        <f t="shared" si="53"/>
        <v>3.0002015038445906E-2</v>
      </c>
      <c r="BE58" s="24">
        <f t="shared" si="42"/>
        <v>8.5769149891228302E-3</v>
      </c>
      <c r="BF58" s="24">
        <f t="shared" si="54"/>
        <v>3.8824125227373996E-2</v>
      </c>
      <c r="BG58" s="24">
        <f t="shared" si="55"/>
        <v>2.7388352954800466E-2</v>
      </c>
      <c r="BH58" s="24">
        <f t="shared" si="43"/>
        <v>1.143577227257353E-2</v>
      </c>
      <c r="BI58" s="24">
        <f t="shared" si="56"/>
        <v>4.6637585397012016E-2</v>
      </c>
      <c r="BJ58" s="24">
        <f t="shared" si="57"/>
        <v>3.7843119143689652E-2</v>
      </c>
      <c r="BK58" s="24">
        <f t="shared" si="44"/>
        <v>8.7944662533223639E-3</v>
      </c>
      <c r="BL58" s="24">
        <f t="shared" si="58"/>
        <v>3.9351581558400239E-2</v>
      </c>
      <c r="BM58" s="24">
        <f t="shared" si="59"/>
        <v>3.2662750787187944E-2</v>
      </c>
      <c r="BN58" s="24">
        <f t="shared" si="45"/>
        <v>6.6888307712122952E-3</v>
      </c>
    </row>
    <row r="59" spans="1:66" x14ac:dyDescent="0.25">
      <c r="A59" s="35">
        <f>+NAC!A60</f>
        <v>44378</v>
      </c>
      <c r="B59" s="71">
        <f>+NAC!P60</f>
        <v>510.69740000000002</v>
      </c>
      <c r="C59" s="71">
        <f>+NAC!S60</f>
        <v>496.74689767261708</v>
      </c>
      <c r="D59" s="179">
        <f>+[1]IPCse!$DK61</f>
        <v>502.17661037341952</v>
      </c>
      <c r="E59" s="71">
        <f>+GBA!$P60</f>
        <v>499.07130000000001</v>
      </c>
      <c r="F59" s="71">
        <f>+GBA!$S60</f>
        <v>492.15318480732799</v>
      </c>
      <c r="G59" s="179">
        <f>+[1]IPCse!$DE61</f>
        <v>497.26839785698047</v>
      </c>
      <c r="H59" s="71">
        <f>+PAM!$P60</f>
        <v>519.59900000000005</v>
      </c>
      <c r="I59" s="71">
        <f>+PAM!$S60</f>
        <v>500.07274776687666</v>
      </c>
      <c r="J59" s="179">
        <f>+[1]IPCse!$DF61</f>
        <v>505.57651228428261</v>
      </c>
      <c r="K59" s="71">
        <f>+NOA!$P60</f>
        <v>517.24440000000004</v>
      </c>
      <c r="L59" s="71">
        <f>+NOA!$S60</f>
        <v>502.33439012630708</v>
      </c>
      <c r="M59" s="179">
        <f>+[1]IPCse!$DG61</f>
        <v>508.83357795906869</v>
      </c>
      <c r="N59" s="71">
        <f>+NEA!$P60</f>
        <v>531.26750000000004</v>
      </c>
      <c r="O59" s="71">
        <f>+NEA!$S60</f>
        <v>510.29583494918973</v>
      </c>
      <c r="P59" s="179">
        <f>+[1]IPCse!$DH61</f>
        <v>518.21468023392049</v>
      </c>
      <c r="Q59" s="71">
        <f>+CUY!$P60</f>
        <v>537.98990000000003</v>
      </c>
      <c r="R59" s="71">
        <f>+CUY!$S60</f>
        <v>512.82958417352268</v>
      </c>
      <c r="S59" s="179">
        <f>+[1]IPCse!$DI61</f>
        <v>518.01441148508559</v>
      </c>
      <c r="T59" s="71">
        <f>+PAT!$P60</f>
        <v>497.16320000000002</v>
      </c>
      <c r="U59" s="71">
        <f>+PAT!$S60</f>
        <v>477.11276367476245</v>
      </c>
      <c r="V59" s="179">
        <f>+[1]IPCse!$DJ61</f>
        <v>480.9152897953814</v>
      </c>
      <c r="X59" s="164">
        <f t="shared" si="18"/>
        <v>3.1335013123486855E-2</v>
      </c>
      <c r="Y59" s="164">
        <f t="shared" si="19"/>
        <v>3.1245184748183608E-2</v>
      </c>
      <c r="Z59" s="181">
        <f t="shared" si="20"/>
        <v>4.2256054968720091E-2</v>
      </c>
      <c r="AA59" s="164">
        <f t="shared" si="21"/>
        <v>3.3872403155118525E-2</v>
      </c>
      <c r="AB59" s="164">
        <f t="shared" si="22"/>
        <v>3.4213223749031574E-2</v>
      </c>
      <c r="AC59" s="181">
        <f t="shared" si="23"/>
        <v>4.4510505978762271E-2</v>
      </c>
      <c r="AD59" s="164">
        <f t="shared" si="24"/>
        <v>2.7471061783441053E-2</v>
      </c>
      <c r="AE59" s="164">
        <f t="shared" si="25"/>
        <v>2.7937515036233984E-2</v>
      </c>
      <c r="AF59" s="181">
        <f t="shared" si="26"/>
        <v>3.9387239999011836E-2</v>
      </c>
      <c r="AG59" s="164">
        <f t="shared" si="27"/>
        <v>2.8503731088052486E-2</v>
      </c>
      <c r="AH59" s="164">
        <f t="shared" si="28"/>
        <v>2.8252139371409246E-2</v>
      </c>
      <c r="AI59" s="181">
        <f t="shared" si="29"/>
        <v>4.247341066816479E-2</v>
      </c>
      <c r="AJ59" s="164">
        <f t="shared" si="30"/>
        <v>3.1240761600324296E-2</v>
      </c>
      <c r="AK59" s="164">
        <f t="shared" si="31"/>
        <v>3.0929892251308377E-2</v>
      </c>
      <c r="AL59" s="181">
        <f t="shared" si="32"/>
        <v>4.0960115959756127E-2</v>
      </c>
      <c r="AM59" s="164">
        <f t="shared" si="33"/>
        <v>3.4303770723232319E-2</v>
      </c>
      <c r="AN59" s="164">
        <f t="shared" si="34"/>
        <v>3.2800542738136373E-2</v>
      </c>
      <c r="AO59" s="181">
        <f t="shared" si="35"/>
        <v>4.2371724244715692E-2</v>
      </c>
      <c r="AP59" s="164">
        <f t="shared" si="36"/>
        <v>3.7542969813028071E-2</v>
      </c>
      <c r="AQ59" s="164">
        <f t="shared" si="37"/>
        <v>3.7679431479188619E-2</v>
      </c>
      <c r="AR59" s="181">
        <f t="shared" si="38"/>
        <v>4.3038212474365345E-2</v>
      </c>
      <c r="AT59" s="24">
        <f t="shared" si="46"/>
        <v>4.2256054968720091E-2</v>
      </c>
      <c r="AU59" s="24">
        <f t="shared" si="47"/>
        <v>3.1245184748183608E-2</v>
      </c>
      <c r="AV59" s="24">
        <f t="shared" si="39"/>
        <v>1.1010870220536484E-2</v>
      </c>
      <c r="AW59" s="24">
        <f t="shared" si="48"/>
        <v>4.4510505978762271E-2</v>
      </c>
      <c r="AX59" s="24">
        <f t="shared" si="49"/>
        <v>3.3872403155118525E-2</v>
      </c>
      <c r="AY59" s="24">
        <f t="shared" si="40"/>
        <v>1.0638102823643747E-2</v>
      </c>
      <c r="AZ59" s="24">
        <f t="shared" si="50"/>
        <v>3.9387239999011836E-2</v>
      </c>
      <c r="BA59" s="24">
        <f t="shared" si="51"/>
        <v>2.7471061783441053E-2</v>
      </c>
      <c r="BB59" s="24">
        <f t="shared" si="41"/>
        <v>1.1916178215570783E-2</v>
      </c>
      <c r="BC59" s="24">
        <f t="shared" si="52"/>
        <v>4.247341066816479E-2</v>
      </c>
      <c r="BD59" s="24">
        <f t="shared" si="53"/>
        <v>2.8252139371409246E-2</v>
      </c>
      <c r="BE59" s="24">
        <f t="shared" si="42"/>
        <v>1.4221271296755544E-2</v>
      </c>
      <c r="BF59" s="24">
        <f t="shared" si="54"/>
        <v>4.0960115959756127E-2</v>
      </c>
      <c r="BG59" s="24">
        <f t="shared" si="55"/>
        <v>3.0929892251308377E-2</v>
      </c>
      <c r="BH59" s="24">
        <f t="shared" si="43"/>
        <v>1.003022370844775E-2</v>
      </c>
      <c r="BI59" s="24">
        <f t="shared" si="56"/>
        <v>4.2371724244715692E-2</v>
      </c>
      <c r="BJ59" s="24">
        <f t="shared" si="57"/>
        <v>3.2800542738136373E-2</v>
      </c>
      <c r="BK59" s="24">
        <f t="shared" si="44"/>
        <v>9.5711815065793182E-3</v>
      </c>
      <c r="BL59" s="24">
        <f t="shared" si="58"/>
        <v>4.3038212474365345E-2</v>
      </c>
      <c r="BM59" s="24">
        <f t="shared" si="59"/>
        <v>3.7542969813028071E-2</v>
      </c>
      <c r="BN59" s="24">
        <f t="shared" si="45"/>
        <v>5.495242661337274E-3</v>
      </c>
    </row>
    <row r="60" spans="1:66" x14ac:dyDescent="0.25">
      <c r="A60" s="35">
        <f>+NAC!A61</f>
        <v>44409</v>
      </c>
      <c r="B60" s="71">
        <f>+NAC!P61</f>
        <v>526.6934</v>
      </c>
      <c r="C60" s="71">
        <f>+NAC!S61</f>
        <v>509.02367564755195</v>
      </c>
      <c r="D60" s="179">
        <f>+[1]IPCse!$DK62</f>
        <v>514.7840965966335</v>
      </c>
      <c r="E60" s="71">
        <f>+GBA!$P61</f>
        <v>514.39679999999998</v>
      </c>
      <c r="F60" s="71">
        <f>+GBA!$S61</f>
        <v>503.95603311749846</v>
      </c>
      <c r="G60" s="179">
        <f>+[1]IPCse!$DE62</f>
        <v>509.80020683967399</v>
      </c>
      <c r="H60" s="71">
        <f>+PAM!$P61</f>
        <v>536.25120000000004</v>
      </c>
      <c r="I60" s="71">
        <f>+PAM!$S61</f>
        <v>512.27937381754282</v>
      </c>
      <c r="J60" s="179">
        <f>+[1]IPCse!$DF62</f>
        <v>518.3880500306617</v>
      </c>
      <c r="K60" s="71">
        <f>+NOA!$P61</f>
        <v>531.96960000000001</v>
      </c>
      <c r="L60" s="71">
        <f>+NOA!$S61</f>
        <v>514.74504377291862</v>
      </c>
      <c r="M60" s="179">
        <f>+[1]IPCse!$DG62</f>
        <v>520.19975482789516</v>
      </c>
      <c r="N60" s="71">
        <f>+NEA!$P61</f>
        <v>547.27449999999999</v>
      </c>
      <c r="O60" s="71">
        <f>+NEA!$S61</f>
        <v>524.56531985718209</v>
      </c>
      <c r="P60" s="179">
        <f>+[1]IPCse!$DH62</f>
        <v>531.66781592342113</v>
      </c>
      <c r="Q60" s="71">
        <f>+CUY!$P61</f>
        <v>554.05579999999998</v>
      </c>
      <c r="R60" s="71">
        <f>+CUY!$S61</f>
        <v>522.35162550486154</v>
      </c>
      <c r="S60" s="179">
        <f>+[1]IPCse!$DI62</f>
        <v>527.93988444588797</v>
      </c>
      <c r="T60" s="71">
        <f>+PAT!$P61</f>
        <v>516.70280000000002</v>
      </c>
      <c r="U60" s="71">
        <f>+PAT!$S61</f>
        <v>492.89424969075276</v>
      </c>
      <c r="V60" s="179">
        <f>+[1]IPCse!$DJ62</f>
        <v>496.81011490733869</v>
      </c>
      <c r="X60" s="164">
        <f t="shared" si="18"/>
        <v>3.1321874754012713E-2</v>
      </c>
      <c r="Y60" s="164">
        <f t="shared" si="19"/>
        <v>2.4714352585702315E-2</v>
      </c>
      <c r="Z60" s="181">
        <f t="shared" si="20"/>
        <v>2.5105681871242513E-2</v>
      </c>
      <c r="AA60" s="164">
        <f t="shared" si="21"/>
        <v>3.0708037108124531E-2</v>
      </c>
      <c r="AB60" s="164">
        <f t="shared" si="22"/>
        <v>2.3982062241030055E-2</v>
      </c>
      <c r="AC60" s="181">
        <f t="shared" si="23"/>
        <v>2.5201297803561173E-2</v>
      </c>
      <c r="AD60" s="164">
        <f t="shared" si="24"/>
        <v>3.2048175612347185E-2</v>
      </c>
      <c r="AE60" s="164">
        <f t="shared" si="25"/>
        <v>2.4409700598915007E-2</v>
      </c>
      <c r="AF60" s="181">
        <f t="shared" si="26"/>
        <v>2.53404528001E-2</v>
      </c>
      <c r="AG60" s="164">
        <f t="shared" si="27"/>
        <v>2.8468553743645986E-2</v>
      </c>
      <c r="AH60" s="164">
        <f t="shared" si="28"/>
        <v>2.4705960592287912E-2</v>
      </c>
      <c r="AI60" s="181">
        <f t="shared" si="29"/>
        <v>2.2337709933405447E-2</v>
      </c>
      <c r="AJ60" s="164">
        <f t="shared" si="30"/>
        <v>3.0129831017331021E-2</v>
      </c>
      <c r="AK60" s="164">
        <f t="shared" si="31"/>
        <v>2.7963161622538424E-2</v>
      </c>
      <c r="AL60" s="181">
        <f t="shared" si="32"/>
        <v>2.5960545315752093E-2</v>
      </c>
      <c r="AM60" s="164">
        <f t="shared" si="33"/>
        <v>2.9862828279861642E-2</v>
      </c>
      <c r="AN60" s="164">
        <f t="shared" si="34"/>
        <v>1.8567652150342617E-2</v>
      </c>
      <c r="AO60" s="181">
        <f t="shared" si="35"/>
        <v>1.9160611636937386E-2</v>
      </c>
      <c r="AP60" s="164">
        <f t="shared" si="36"/>
        <v>3.9302184876113033E-2</v>
      </c>
      <c r="AQ60" s="164">
        <f t="shared" si="37"/>
        <v>3.3077056866892329E-2</v>
      </c>
      <c r="AR60" s="181">
        <f t="shared" si="38"/>
        <v>3.3051195188076088E-2</v>
      </c>
      <c r="AT60" s="24">
        <f t="shared" si="46"/>
        <v>3.1321874754012713E-2</v>
      </c>
      <c r="AU60" s="24">
        <f t="shared" si="47"/>
        <v>2.4714352585702315E-2</v>
      </c>
      <c r="AV60" s="24">
        <f t="shared" si="39"/>
        <v>6.607522168310398E-3</v>
      </c>
      <c r="AW60" s="24">
        <f t="shared" si="48"/>
        <v>3.0708037108124531E-2</v>
      </c>
      <c r="AX60" s="24">
        <f t="shared" si="49"/>
        <v>2.3982062241030055E-2</v>
      </c>
      <c r="AY60" s="24">
        <f t="shared" si="40"/>
        <v>6.7259748670944752E-3</v>
      </c>
      <c r="AZ60" s="24">
        <f t="shared" si="50"/>
        <v>3.2048175612347185E-2</v>
      </c>
      <c r="BA60" s="24">
        <f t="shared" si="51"/>
        <v>2.4409700598915007E-2</v>
      </c>
      <c r="BB60" s="24">
        <f t="shared" si="41"/>
        <v>7.6384750134321777E-3</v>
      </c>
      <c r="BC60" s="24">
        <f t="shared" si="52"/>
        <v>2.8468553743645986E-2</v>
      </c>
      <c r="BD60" s="24">
        <f t="shared" si="53"/>
        <v>2.2337709933405447E-2</v>
      </c>
      <c r="BE60" s="24">
        <f t="shared" si="42"/>
        <v>6.1308438102405383E-3</v>
      </c>
      <c r="BF60" s="24">
        <f t="shared" si="54"/>
        <v>3.0129831017331021E-2</v>
      </c>
      <c r="BG60" s="24">
        <f t="shared" si="55"/>
        <v>2.5960545315752093E-2</v>
      </c>
      <c r="BH60" s="24">
        <f t="shared" si="43"/>
        <v>4.1692857015789286E-3</v>
      </c>
      <c r="BI60" s="24">
        <f t="shared" si="56"/>
        <v>2.9862828279861642E-2</v>
      </c>
      <c r="BJ60" s="24">
        <f t="shared" si="57"/>
        <v>1.8567652150342617E-2</v>
      </c>
      <c r="BK60" s="24">
        <f t="shared" si="44"/>
        <v>1.1295176129519024E-2</v>
      </c>
      <c r="BL60" s="24">
        <f t="shared" si="58"/>
        <v>3.9302184876113033E-2</v>
      </c>
      <c r="BM60" s="24">
        <f t="shared" si="59"/>
        <v>3.3051195188076088E-2</v>
      </c>
      <c r="BN60" s="24">
        <f t="shared" si="45"/>
        <v>6.2509896880369453E-3</v>
      </c>
    </row>
    <row r="61" spans="1:66" x14ac:dyDescent="0.25">
      <c r="A61" s="35">
        <f>+NAC!A62</f>
        <v>44440</v>
      </c>
      <c r="B61" s="71">
        <f>+NAC!P62</f>
        <v>543.87480000000005</v>
      </c>
      <c r="C61" s="71">
        <f>+NAC!S62</f>
        <v>528.27498604372784</v>
      </c>
      <c r="D61" s="179">
        <f>+[1]IPCse!$DK63</f>
        <v>531.03102127153636</v>
      </c>
      <c r="E61" s="71">
        <f>+GBA!$P62</f>
        <v>531.65150000000006</v>
      </c>
      <c r="F61" s="71">
        <f>+GBA!$S62</f>
        <v>524.50803932406825</v>
      </c>
      <c r="G61" s="179">
        <f>+[1]IPCse!$DE63</f>
        <v>526.51408535373832</v>
      </c>
      <c r="H61" s="71">
        <f>+PAM!$P62</f>
        <v>553.57590000000005</v>
      </c>
      <c r="I61" s="71">
        <f>+PAM!$S62</f>
        <v>530.692646932201</v>
      </c>
      <c r="J61" s="179">
        <f>+[1]IPCse!$DF63</f>
        <v>534.60601554659866</v>
      </c>
      <c r="K61" s="71">
        <f>+NOA!$P62</f>
        <v>548.86540000000002</v>
      </c>
      <c r="L61" s="71">
        <f>+NOA!$S62</f>
        <v>533.25154473719942</v>
      </c>
      <c r="M61" s="179">
        <f>+[1]IPCse!$DG63</f>
        <v>536.40944744728347</v>
      </c>
      <c r="N61" s="71">
        <f>+NEA!$P62</f>
        <v>563.82029999999997</v>
      </c>
      <c r="O61" s="71">
        <f>+NEA!$S62</f>
        <v>539.71581919802247</v>
      </c>
      <c r="P61" s="179">
        <f>+[1]IPCse!$DH63</f>
        <v>544.09226904167156</v>
      </c>
      <c r="Q61" s="71">
        <f>+CUY!$P62</f>
        <v>567.90139999999997</v>
      </c>
      <c r="R61" s="71">
        <f>+CUY!$S62</f>
        <v>538.61358360508586</v>
      </c>
      <c r="S61" s="179">
        <f>+[1]IPCse!$DI63</f>
        <v>541.403911500959</v>
      </c>
      <c r="T61" s="71">
        <f>+PAT!$P62</f>
        <v>536.96</v>
      </c>
      <c r="U61" s="71">
        <f>+PAT!$S62</f>
        <v>513.33048014783537</v>
      </c>
      <c r="V61" s="179">
        <f>+[1]IPCse!$DJ63</f>
        <v>515.69209397674331</v>
      </c>
      <c r="X61" s="164">
        <f t="shared" si="18"/>
        <v>3.2621255553990425E-2</v>
      </c>
      <c r="Y61" s="164">
        <f t="shared" si="19"/>
        <v>3.7820068726047706E-2</v>
      </c>
      <c r="Z61" s="181">
        <f t="shared" si="20"/>
        <v>3.1560657724889696E-2</v>
      </c>
      <c r="AA61" s="164">
        <f t="shared" si="21"/>
        <v>3.3543560146564122E-2</v>
      </c>
      <c r="AB61" s="164">
        <f t="shared" si="22"/>
        <v>4.0781347689071268E-2</v>
      </c>
      <c r="AC61" s="181">
        <f t="shared" si="23"/>
        <v>3.2785154438590869E-2</v>
      </c>
      <c r="AD61" s="164">
        <f t="shared" si="24"/>
        <v>3.23070605716127E-2</v>
      </c>
      <c r="AE61" s="164">
        <f t="shared" si="25"/>
        <v>3.5943811240029433E-2</v>
      </c>
      <c r="AF61" s="181">
        <f t="shared" si="26"/>
        <v>3.128537688123334E-2</v>
      </c>
      <c r="AG61" s="164">
        <f t="shared" si="27"/>
        <v>3.1760837461388691E-2</v>
      </c>
      <c r="AH61" s="164">
        <f t="shared" si="28"/>
        <v>3.5952752120999465E-2</v>
      </c>
      <c r="AI61" s="181">
        <f t="shared" si="29"/>
        <v>3.1160515684501178E-2</v>
      </c>
      <c r="AJ61" s="164">
        <f t="shared" si="30"/>
        <v>3.0233091437660509E-2</v>
      </c>
      <c r="AK61" s="164">
        <f t="shared" si="31"/>
        <v>2.8882007192098103E-2</v>
      </c>
      <c r="AL61" s="181">
        <f t="shared" si="32"/>
        <v>2.336882682407837E-2</v>
      </c>
      <c r="AM61" s="164">
        <f t="shared" si="33"/>
        <v>2.4989540764666751E-2</v>
      </c>
      <c r="AN61" s="164">
        <f t="shared" si="34"/>
        <v>3.1132205407625291E-2</v>
      </c>
      <c r="AO61" s="181">
        <f t="shared" si="35"/>
        <v>2.55029548851049E-2</v>
      </c>
      <c r="AP61" s="164">
        <f t="shared" si="36"/>
        <v>3.920474206836122E-2</v>
      </c>
      <c r="AQ61" s="164">
        <f t="shared" si="37"/>
        <v>4.1461693801265742E-2</v>
      </c>
      <c r="AR61" s="181">
        <f t="shared" si="38"/>
        <v>3.8006430430520322E-2</v>
      </c>
      <c r="AT61" s="24">
        <f t="shared" si="46"/>
        <v>3.7820068726047706E-2</v>
      </c>
      <c r="AU61" s="24">
        <f t="shared" si="47"/>
        <v>3.1560657724889696E-2</v>
      </c>
      <c r="AV61" s="24">
        <f t="shared" si="39"/>
        <v>6.2594110011580106E-3</v>
      </c>
      <c r="AW61" s="24">
        <f t="shared" si="48"/>
        <v>4.0781347689071268E-2</v>
      </c>
      <c r="AX61" s="24">
        <f t="shared" si="49"/>
        <v>3.2785154438590869E-2</v>
      </c>
      <c r="AY61" s="24">
        <f t="shared" si="40"/>
        <v>7.996193250480399E-3</v>
      </c>
      <c r="AZ61" s="24">
        <f t="shared" si="50"/>
        <v>3.5943811240029433E-2</v>
      </c>
      <c r="BA61" s="24">
        <f t="shared" si="51"/>
        <v>3.128537688123334E-2</v>
      </c>
      <c r="BB61" s="24">
        <f t="shared" si="41"/>
        <v>4.658434358796093E-3</v>
      </c>
      <c r="BC61" s="24">
        <f t="shared" si="52"/>
        <v>3.5952752120999465E-2</v>
      </c>
      <c r="BD61" s="24">
        <f t="shared" si="53"/>
        <v>3.1160515684501178E-2</v>
      </c>
      <c r="BE61" s="24">
        <f t="shared" si="42"/>
        <v>4.7922364364982872E-3</v>
      </c>
      <c r="BF61" s="24">
        <f t="shared" si="54"/>
        <v>3.0233091437660509E-2</v>
      </c>
      <c r="BG61" s="24">
        <f t="shared" si="55"/>
        <v>2.336882682407837E-2</v>
      </c>
      <c r="BH61" s="24">
        <f t="shared" si="43"/>
        <v>6.8642646135821384E-3</v>
      </c>
      <c r="BI61" s="24">
        <f t="shared" si="56"/>
        <v>3.1132205407625291E-2</v>
      </c>
      <c r="BJ61" s="24">
        <f t="shared" si="57"/>
        <v>2.4989540764666751E-2</v>
      </c>
      <c r="BK61" s="24">
        <f t="shared" si="44"/>
        <v>6.1426646429585396E-3</v>
      </c>
      <c r="BL61" s="24">
        <f t="shared" si="58"/>
        <v>4.1461693801265742E-2</v>
      </c>
      <c r="BM61" s="24">
        <f t="shared" si="59"/>
        <v>3.8006430430520322E-2</v>
      </c>
      <c r="BN61" s="24">
        <f t="shared" si="45"/>
        <v>3.4552633707454206E-3</v>
      </c>
    </row>
    <row r="62" spans="1:66" x14ac:dyDescent="0.25">
      <c r="A62" s="35">
        <f>+NAC!A63</f>
        <v>44470</v>
      </c>
      <c r="B62" s="71">
        <f>+NAC!P63</f>
        <v>561.28430000000003</v>
      </c>
      <c r="C62" s="71">
        <f>+NAC!S63</f>
        <v>547.84697110506136</v>
      </c>
      <c r="D62" s="179">
        <f>+[1]IPCse!$DK64</f>
        <v>550.26465826854633</v>
      </c>
      <c r="E62" s="71">
        <f>+GBA!$P63</f>
        <v>549.33249999999998</v>
      </c>
      <c r="F62" s="71">
        <f>+GBA!$S63</f>
        <v>545.21584649399892</v>
      </c>
      <c r="G62" s="179">
        <f>+[1]IPCse!$DE64</f>
        <v>546.56956144258083</v>
      </c>
      <c r="H62" s="71">
        <f>+PAM!$P63</f>
        <v>570.78729999999996</v>
      </c>
      <c r="I62" s="71">
        <f>+PAM!$S63</f>
        <v>549.82268140284089</v>
      </c>
      <c r="J62" s="179">
        <f>+[1]IPCse!$DF64</f>
        <v>553.49242715211585</v>
      </c>
      <c r="K62" s="71">
        <f>+NOA!$P63</f>
        <v>565.83479999999997</v>
      </c>
      <c r="L62" s="71">
        <f>+NOA!$S63</f>
        <v>552.41530070623389</v>
      </c>
      <c r="M62" s="179">
        <f>+[1]IPCse!$DG64</f>
        <v>555.99740087020427</v>
      </c>
      <c r="N62" s="71">
        <f>+NEA!$P63</f>
        <v>582.90819999999997</v>
      </c>
      <c r="O62" s="71">
        <f>+NEA!$S63</f>
        <v>560.00869068937106</v>
      </c>
      <c r="P62" s="179">
        <f>+[1]IPCse!$DH64</f>
        <v>563.92020473318155</v>
      </c>
      <c r="Q62" s="71">
        <f>+CUY!$P63</f>
        <v>583.89949999999999</v>
      </c>
      <c r="R62" s="71">
        <f>+CUY!$S63</f>
        <v>553.57792475691838</v>
      </c>
      <c r="S62" s="179">
        <f>+[1]IPCse!$DI64</f>
        <v>557.89896430397232</v>
      </c>
      <c r="T62" s="71">
        <f>+PAT!$P63</f>
        <v>553.74379999999996</v>
      </c>
      <c r="U62" s="71">
        <f>+PAT!$S63</f>
        <v>528.78518583496748</v>
      </c>
      <c r="V62" s="179">
        <f>+[1]IPCse!$DJ64</f>
        <v>531.47452001214072</v>
      </c>
      <c r="X62" s="164">
        <f t="shared" si="18"/>
        <v>3.2010124388921923E-2</v>
      </c>
      <c r="Y62" s="164">
        <f t="shared" si="19"/>
        <v>3.7048858224215442E-2</v>
      </c>
      <c r="Z62" s="181">
        <f t="shared" si="20"/>
        <v>3.6219422644943933E-2</v>
      </c>
      <c r="AA62" s="164">
        <f t="shared" si="21"/>
        <v>3.3256748076512466E-2</v>
      </c>
      <c r="AB62" s="164">
        <f t="shared" si="22"/>
        <v>3.9480438081781921E-2</v>
      </c>
      <c r="AC62" s="181">
        <f t="shared" si="23"/>
        <v>3.8091053300821409E-2</v>
      </c>
      <c r="AD62" s="164">
        <f t="shared" si="24"/>
        <v>3.1091310152772111E-2</v>
      </c>
      <c r="AE62" s="164">
        <f t="shared" si="25"/>
        <v>3.604729513631999E-2</v>
      </c>
      <c r="AF62" s="181">
        <f t="shared" si="26"/>
        <v>3.5327719958794468E-2</v>
      </c>
      <c r="AG62" s="164">
        <f t="shared" si="27"/>
        <v>3.0917233988515092E-2</v>
      </c>
      <c r="AH62" s="164">
        <f t="shared" si="28"/>
        <v>3.5937553595796645E-2</v>
      </c>
      <c r="AI62" s="181">
        <f t="shared" si="29"/>
        <v>3.6516794243907968E-2</v>
      </c>
      <c r="AJ62" s="164">
        <f t="shared" si="30"/>
        <v>3.3854580971987014E-2</v>
      </c>
      <c r="AK62" s="164">
        <f t="shared" si="31"/>
        <v>3.7599178622376384E-2</v>
      </c>
      <c r="AL62" s="181">
        <f t="shared" si="32"/>
        <v>3.6442230150473653E-2</v>
      </c>
      <c r="AM62" s="164">
        <f t="shared" si="33"/>
        <v>2.8170559185098032E-2</v>
      </c>
      <c r="AN62" s="164">
        <f t="shared" si="34"/>
        <v>2.7783074187754719E-2</v>
      </c>
      <c r="AO62" s="181">
        <f t="shared" si="35"/>
        <v>3.046718439341034E-2</v>
      </c>
      <c r="AP62" s="164">
        <f t="shared" si="36"/>
        <v>3.1257076877234669E-2</v>
      </c>
      <c r="AQ62" s="164">
        <f t="shared" si="37"/>
        <v>3.0106736858254157E-2</v>
      </c>
      <c r="AR62" s="181">
        <f t="shared" si="38"/>
        <v>3.0604359112220925E-2</v>
      </c>
      <c r="AT62" s="24">
        <f t="shared" si="46"/>
        <v>3.7048858224215442E-2</v>
      </c>
      <c r="AU62" s="24">
        <f t="shared" si="47"/>
        <v>3.2010124388921923E-2</v>
      </c>
      <c r="AV62" s="24">
        <f t="shared" si="39"/>
        <v>5.0387338352935185E-3</v>
      </c>
      <c r="AW62" s="24">
        <f t="shared" si="48"/>
        <v>3.9480438081781921E-2</v>
      </c>
      <c r="AX62" s="24">
        <f t="shared" si="49"/>
        <v>3.3256748076512466E-2</v>
      </c>
      <c r="AY62" s="24">
        <f t="shared" si="40"/>
        <v>6.2236900052694555E-3</v>
      </c>
      <c r="AZ62" s="24">
        <f t="shared" si="50"/>
        <v>3.604729513631999E-2</v>
      </c>
      <c r="BA62" s="24">
        <f t="shared" si="51"/>
        <v>3.1091310152772111E-2</v>
      </c>
      <c r="BB62" s="24">
        <f t="shared" si="41"/>
        <v>4.9559849835478786E-3</v>
      </c>
      <c r="BC62" s="24">
        <f t="shared" si="52"/>
        <v>3.6516794243907968E-2</v>
      </c>
      <c r="BD62" s="24">
        <f t="shared" si="53"/>
        <v>3.0917233988515092E-2</v>
      </c>
      <c r="BE62" s="24">
        <f t="shared" si="42"/>
        <v>5.5995602553928769E-3</v>
      </c>
      <c r="BF62" s="24">
        <f t="shared" si="54"/>
        <v>3.7599178622376384E-2</v>
      </c>
      <c r="BG62" s="24">
        <f t="shared" si="55"/>
        <v>3.3854580971987014E-2</v>
      </c>
      <c r="BH62" s="24">
        <f t="shared" si="43"/>
        <v>3.7445976503893696E-3</v>
      </c>
      <c r="BI62" s="24">
        <f t="shared" si="56"/>
        <v>3.046718439341034E-2</v>
      </c>
      <c r="BJ62" s="24">
        <f t="shared" si="57"/>
        <v>2.7783074187754719E-2</v>
      </c>
      <c r="BK62" s="24">
        <f t="shared" si="44"/>
        <v>2.684110205655621E-3</v>
      </c>
      <c r="BL62" s="24">
        <f t="shared" si="58"/>
        <v>3.1257076877234669E-2</v>
      </c>
      <c r="BM62" s="24">
        <f t="shared" si="59"/>
        <v>3.0106736858254157E-2</v>
      </c>
      <c r="BN62" s="24">
        <f t="shared" si="45"/>
        <v>1.1503400189805113E-3</v>
      </c>
    </row>
    <row r="63" spans="1:66" x14ac:dyDescent="0.25">
      <c r="A63" s="35">
        <f>+NAC!A64</f>
        <v>44501</v>
      </c>
      <c r="B63" s="71">
        <f>+NAC!P64</f>
        <v>579.54139999999995</v>
      </c>
      <c r="C63" s="71">
        <f>+NAC!S64</f>
        <v>562.78295610539396</v>
      </c>
      <c r="D63" s="179">
        <f>+[1]IPCse!$DK65</f>
        <v>566.91117991180363</v>
      </c>
      <c r="E63" s="71">
        <f>+GBA!$P64</f>
        <v>567.71709999999996</v>
      </c>
      <c r="F63" s="71">
        <f>+GBA!$S64</f>
        <v>559.68229347757438</v>
      </c>
      <c r="G63" s="179">
        <f>+[1]IPCse!$DE65</f>
        <v>563.6128751141473</v>
      </c>
      <c r="H63" s="71">
        <f>+PAM!$P64</f>
        <v>589.49459999999999</v>
      </c>
      <c r="I63" s="71">
        <f>+PAM!$S64</f>
        <v>566.32758769951693</v>
      </c>
      <c r="J63" s="179">
        <f>+[1]IPCse!$DF65</f>
        <v>570.16021504066305</v>
      </c>
      <c r="K63" s="71">
        <f>+NOA!$P64</f>
        <v>582.55510000000004</v>
      </c>
      <c r="L63" s="71">
        <f>+NOA!$S64</f>
        <v>567.64981022680968</v>
      </c>
      <c r="M63" s="179">
        <f>+[1]IPCse!$DG65</f>
        <v>573.1980941206167</v>
      </c>
      <c r="N63" s="71">
        <f>+NEA!$P64</f>
        <v>603.08090000000004</v>
      </c>
      <c r="O63" s="71">
        <f>+NEA!$S64</f>
        <v>576.52976864872278</v>
      </c>
      <c r="P63" s="179">
        <f>+[1]IPCse!$DH65</f>
        <v>581.36654013454779</v>
      </c>
      <c r="Q63" s="71">
        <f>+CUY!$P64</f>
        <v>602.66049999999996</v>
      </c>
      <c r="R63" s="71">
        <f>+CUY!$S64</f>
        <v>568.52899002243828</v>
      </c>
      <c r="S63" s="179">
        <f>+[1]IPCse!$DI65</f>
        <v>574.74920178303933</v>
      </c>
      <c r="T63" s="71">
        <f>+PAT!$P64</f>
        <v>567.1807</v>
      </c>
      <c r="U63" s="71">
        <f>+PAT!$S64</f>
        <v>539.48130374113759</v>
      </c>
      <c r="V63" s="179">
        <f>+[1]IPCse!$DJ65</f>
        <v>542.22894065609046</v>
      </c>
      <c r="X63" s="164">
        <f t="shared" si="18"/>
        <v>3.2527366256280388E-2</v>
      </c>
      <c r="Y63" s="164">
        <f t="shared" si="19"/>
        <v>2.7263060285256824E-2</v>
      </c>
      <c r="Z63" s="181">
        <f t="shared" si="20"/>
        <v>3.0251845894731844E-2</v>
      </c>
      <c r="AA63" s="164">
        <f t="shared" si="21"/>
        <v>3.3467162419845931E-2</v>
      </c>
      <c r="AB63" s="164">
        <f t="shared" si="22"/>
        <v>2.6533430890906207E-2</v>
      </c>
      <c r="AC63" s="181">
        <f t="shared" si="23"/>
        <v>3.1182332266332935E-2</v>
      </c>
      <c r="AD63" s="164">
        <f t="shared" si="24"/>
        <v>3.2774555425462371E-2</v>
      </c>
      <c r="AE63" s="164">
        <f t="shared" si="25"/>
        <v>3.0018598458988022E-2</v>
      </c>
      <c r="AF63" s="181">
        <f t="shared" si="26"/>
        <v>3.0113849929813696E-2</v>
      </c>
      <c r="AG63" s="164">
        <f t="shared" si="27"/>
        <v>2.9549790857685165E-2</v>
      </c>
      <c r="AH63" s="164">
        <f t="shared" si="28"/>
        <v>2.7578000647518808E-2</v>
      </c>
      <c r="AI63" s="181">
        <f t="shared" si="29"/>
        <v>3.0936643271157749E-2</v>
      </c>
      <c r="AJ63" s="164">
        <f t="shared" si="30"/>
        <v>3.4606993005073639E-2</v>
      </c>
      <c r="AK63" s="164">
        <f t="shared" si="31"/>
        <v>2.9501467091544997E-2</v>
      </c>
      <c r="AL63" s="181">
        <f t="shared" si="32"/>
        <v>3.0937595877808644E-2</v>
      </c>
      <c r="AM63" s="164">
        <f t="shared" si="33"/>
        <v>3.2130529311979128E-2</v>
      </c>
      <c r="AN63" s="164">
        <f t="shared" si="34"/>
        <v>2.7008059022738395E-2</v>
      </c>
      <c r="AO63" s="181">
        <f t="shared" si="35"/>
        <v>3.0203026994483073E-2</v>
      </c>
      <c r="AP63" s="164">
        <f t="shared" si="36"/>
        <v>2.4265553853605182E-2</v>
      </c>
      <c r="AQ63" s="164">
        <f t="shared" si="37"/>
        <v>2.0227718538068817E-2</v>
      </c>
      <c r="AR63" s="181">
        <f t="shared" si="38"/>
        <v>2.0235063467772818E-2</v>
      </c>
      <c r="AT63" s="24">
        <f t="shared" si="46"/>
        <v>3.2527366256280388E-2</v>
      </c>
      <c r="AU63" s="24">
        <f t="shared" si="47"/>
        <v>2.7263060285256824E-2</v>
      </c>
      <c r="AV63" s="24">
        <f t="shared" si="39"/>
        <v>5.264305971023564E-3</v>
      </c>
      <c r="AW63" s="24">
        <f t="shared" si="48"/>
        <v>3.3467162419845931E-2</v>
      </c>
      <c r="AX63" s="24">
        <f t="shared" si="49"/>
        <v>2.6533430890906207E-2</v>
      </c>
      <c r="AY63" s="24">
        <f t="shared" si="40"/>
        <v>6.9337315289397239E-3</v>
      </c>
      <c r="AZ63" s="24">
        <f t="shared" si="50"/>
        <v>3.2774555425462371E-2</v>
      </c>
      <c r="BA63" s="24">
        <f t="shared" si="51"/>
        <v>3.0018598458988022E-2</v>
      </c>
      <c r="BB63" s="24">
        <f t="shared" si="41"/>
        <v>2.7559569664743488E-3</v>
      </c>
      <c r="BC63" s="24">
        <f t="shared" si="52"/>
        <v>3.0936643271157749E-2</v>
      </c>
      <c r="BD63" s="24">
        <f t="shared" si="53"/>
        <v>2.7578000647518808E-2</v>
      </c>
      <c r="BE63" s="24">
        <f t="shared" si="42"/>
        <v>3.3586426236389411E-3</v>
      </c>
      <c r="BF63" s="24">
        <f t="shared" si="54"/>
        <v>3.4606993005073639E-2</v>
      </c>
      <c r="BG63" s="24">
        <f t="shared" si="55"/>
        <v>2.9501467091544997E-2</v>
      </c>
      <c r="BH63" s="24">
        <f t="shared" si="43"/>
        <v>5.1055259135286413E-3</v>
      </c>
      <c r="BI63" s="24">
        <f t="shared" si="56"/>
        <v>3.2130529311979128E-2</v>
      </c>
      <c r="BJ63" s="24">
        <f t="shared" si="57"/>
        <v>2.7008059022738395E-2</v>
      </c>
      <c r="BK63" s="24">
        <f t="shared" si="44"/>
        <v>5.1224702892407326E-3</v>
      </c>
      <c r="BL63" s="24">
        <f t="shared" si="58"/>
        <v>2.4265553853605182E-2</v>
      </c>
      <c r="BM63" s="24">
        <f t="shared" si="59"/>
        <v>2.0227718538068817E-2</v>
      </c>
      <c r="BN63" s="24">
        <f t="shared" si="45"/>
        <v>4.0378353155363644E-3</v>
      </c>
    </row>
    <row r="64" spans="1:66" x14ac:dyDescent="0.25">
      <c r="A64" s="35">
        <f>+NAC!A65</f>
        <v>44531</v>
      </c>
      <c r="B64" s="71">
        <f>+NAC!P65</f>
        <v>605.17589999999996</v>
      </c>
      <c r="C64" s="71">
        <f>+NAC!S65</f>
        <v>587.69928142974982</v>
      </c>
      <c r="D64" s="179">
        <f>+[1]IPCse!$DK66</f>
        <v>589.68080210937467</v>
      </c>
      <c r="E64" s="71">
        <f>+GBA!$P65</f>
        <v>593.90070000000003</v>
      </c>
      <c r="F64" s="71">
        <f>+GBA!$S65</f>
        <v>585.05736879343033</v>
      </c>
      <c r="G64" s="179">
        <f>+[1]IPCse!$DE66</f>
        <v>587.48528635548587</v>
      </c>
      <c r="H64" s="71">
        <f>+PAM!$P65</f>
        <v>613.41399999999999</v>
      </c>
      <c r="I64" s="71">
        <f>+PAM!$S65</f>
        <v>590.24487534045988</v>
      </c>
      <c r="J64" s="179">
        <f>+[1]IPCse!$DF66</f>
        <v>591.89623512137541</v>
      </c>
      <c r="K64" s="71">
        <f>+NOA!$P65</f>
        <v>610.41189999999995</v>
      </c>
      <c r="L64" s="71">
        <f>+NOA!$S65</f>
        <v>594.89966228439494</v>
      </c>
      <c r="M64" s="179">
        <f>+[1]IPCse!$DG66</f>
        <v>596.62703943089355</v>
      </c>
      <c r="N64" s="71">
        <f>+NEA!$P65</f>
        <v>634.06979999999999</v>
      </c>
      <c r="O64" s="71">
        <f>+NEA!$S65</f>
        <v>607.09408387805547</v>
      </c>
      <c r="P64" s="179">
        <f>+[1]IPCse!$DH66</f>
        <v>604.1235805158849</v>
      </c>
      <c r="Q64" s="71">
        <f>+CUY!$P65</f>
        <v>632.02639999999997</v>
      </c>
      <c r="R64" s="71">
        <f>+CUY!$S65</f>
        <v>595.82224495138371</v>
      </c>
      <c r="S64" s="179">
        <f>+[1]IPCse!$DI66</f>
        <v>599.03180340942993</v>
      </c>
      <c r="T64" s="71">
        <f>+PAT!$P65</f>
        <v>587.21140000000003</v>
      </c>
      <c r="U64" s="71">
        <f>+PAT!$S65</f>
        <v>557.91594148438696</v>
      </c>
      <c r="V64" s="179">
        <f>+[1]IPCse!$DJ66</f>
        <v>559.256908001326</v>
      </c>
      <c r="X64" s="164">
        <f t="shared" si="18"/>
        <v>4.4232387884627355E-2</v>
      </c>
      <c r="Y64" s="164">
        <f t="shared" si="19"/>
        <v>4.4273418471631354E-2</v>
      </c>
      <c r="Z64" s="181">
        <f t="shared" si="20"/>
        <v>4.0164355554098252E-2</v>
      </c>
      <c r="AA64" s="164">
        <f t="shared" si="21"/>
        <v>4.6120858434597123E-2</v>
      </c>
      <c r="AB64" s="164">
        <f t="shared" si="22"/>
        <v>4.5338356441809946E-2</v>
      </c>
      <c r="AC64" s="181">
        <f t="shared" si="23"/>
        <v>4.2356043120029385E-2</v>
      </c>
      <c r="AD64" s="164">
        <f t="shared" si="24"/>
        <v>4.0576113843960648E-2</v>
      </c>
      <c r="AE64" s="164">
        <f t="shared" si="25"/>
        <v>4.2232248896963531E-2</v>
      </c>
      <c r="AF64" s="181">
        <f t="shared" si="26"/>
        <v>3.8122653084733615E-2</v>
      </c>
      <c r="AG64" s="164">
        <f t="shared" si="27"/>
        <v>4.7818309375370571E-2</v>
      </c>
      <c r="AH64" s="164">
        <f t="shared" si="28"/>
        <v>4.8004688042963206E-2</v>
      </c>
      <c r="AI64" s="181">
        <f t="shared" si="29"/>
        <v>4.0874080968850368E-2</v>
      </c>
      <c r="AJ64" s="164">
        <f t="shared" si="30"/>
        <v>5.1384316764135463E-2</v>
      </c>
      <c r="AK64" s="164">
        <f t="shared" si="31"/>
        <v>5.3014288058307324E-2</v>
      </c>
      <c r="AL64" s="181">
        <f t="shared" si="32"/>
        <v>3.9144049081445864E-2</v>
      </c>
      <c r="AM64" s="164">
        <f t="shared" si="33"/>
        <v>4.8727102572675651E-2</v>
      </c>
      <c r="AN64" s="164">
        <f t="shared" si="34"/>
        <v>4.8006795445678652E-2</v>
      </c>
      <c r="AO64" s="181">
        <f t="shared" si="35"/>
        <v>4.2249039321949233E-2</v>
      </c>
      <c r="AP64" s="164">
        <f t="shared" si="36"/>
        <v>3.5316258116681265E-2</v>
      </c>
      <c r="AQ64" s="164">
        <f t="shared" si="37"/>
        <v>3.4171040989577905E-2</v>
      </c>
      <c r="AR64" s="181">
        <f t="shared" si="38"/>
        <v>3.1403649028087566E-2</v>
      </c>
      <c r="AT64" s="24">
        <f t="shared" si="46"/>
        <v>4.4273418471631354E-2</v>
      </c>
      <c r="AU64" s="24">
        <f t="shared" si="47"/>
        <v>4.0164355554098252E-2</v>
      </c>
      <c r="AV64" s="24">
        <f t="shared" si="39"/>
        <v>4.1090629175331017E-3</v>
      </c>
      <c r="AW64" s="24">
        <f t="shared" si="48"/>
        <v>4.6120858434597123E-2</v>
      </c>
      <c r="AX64" s="24">
        <f t="shared" si="49"/>
        <v>4.2356043120029385E-2</v>
      </c>
      <c r="AY64" s="24">
        <f t="shared" si="40"/>
        <v>3.7648153145677377E-3</v>
      </c>
      <c r="AZ64" s="24">
        <f t="shared" si="50"/>
        <v>4.2232248896963531E-2</v>
      </c>
      <c r="BA64" s="24">
        <f t="shared" si="51"/>
        <v>3.8122653084733615E-2</v>
      </c>
      <c r="BB64" s="24">
        <f t="shared" si="41"/>
        <v>4.1095958122299159E-3</v>
      </c>
      <c r="BC64" s="24">
        <f t="shared" si="52"/>
        <v>4.8004688042963206E-2</v>
      </c>
      <c r="BD64" s="24">
        <f t="shared" si="53"/>
        <v>4.0874080968850368E-2</v>
      </c>
      <c r="BE64" s="24">
        <f t="shared" si="42"/>
        <v>7.130607074112838E-3</v>
      </c>
      <c r="BF64" s="24">
        <f t="shared" si="54"/>
        <v>5.3014288058307324E-2</v>
      </c>
      <c r="BG64" s="24">
        <f t="shared" si="55"/>
        <v>3.9144049081445864E-2</v>
      </c>
      <c r="BH64" s="24">
        <f t="shared" si="43"/>
        <v>1.387023897686146E-2</v>
      </c>
      <c r="BI64" s="24">
        <f t="shared" si="56"/>
        <v>4.8727102572675651E-2</v>
      </c>
      <c r="BJ64" s="24">
        <f t="shared" si="57"/>
        <v>4.2249039321949233E-2</v>
      </c>
      <c r="BK64" s="24">
        <f t="shared" si="44"/>
        <v>6.478063250726418E-3</v>
      </c>
      <c r="BL64" s="24">
        <f t="shared" si="58"/>
        <v>3.5316258116681265E-2</v>
      </c>
      <c r="BM64" s="24">
        <f t="shared" si="59"/>
        <v>3.1403649028087566E-2</v>
      </c>
      <c r="BN64" s="24">
        <f t="shared" si="45"/>
        <v>3.9126090885936993E-3</v>
      </c>
    </row>
    <row r="65" spans="1:66" x14ac:dyDescent="0.25">
      <c r="A65" s="35">
        <f>+NAC!A66</f>
        <v>44562</v>
      </c>
      <c r="B65" s="71">
        <f>+NAC!P66</f>
        <v>625.15940000000001</v>
      </c>
      <c r="C65" s="71">
        <f>+NAC!S66</f>
        <v>612.59214620416515</v>
      </c>
      <c r="D65" s="179">
        <f>+[1]IPCse!$DK67</f>
        <v>612.45850346750967</v>
      </c>
      <c r="E65" s="71">
        <f>+GBA!$P66</f>
        <v>613.69299999999998</v>
      </c>
      <c r="F65" s="71">
        <f>+GBA!$S66</f>
        <v>611.37022684775752</v>
      </c>
      <c r="G65" s="179">
        <f>+[1]IPCse!$DE67</f>
        <v>612.94035539410106</v>
      </c>
      <c r="H65" s="71">
        <f>+PAM!$P66</f>
        <v>632.70609999999999</v>
      </c>
      <c r="I65" s="71">
        <f>+PAM!$S66</f>
        <v>614.32023148337987</v>
      </c>
      <c r="J65" s="179">
        <f>+[1]IPCse!$DF67</f>
        <v>612.73175973242519</v>
      </c>
      <c r="K65" s="71">
        <f>+NOA!$P66</f>
        <v>631.75630000000001</v>
      </c>
      <c r="L65" s="71">
        <f>+NOA!$S66</f>
        <v>621.32571761510258</v>
      </c>
      <c r="M65" s="179">
        <f>+[1]IPCse!$DG67</f>
        <v>619.71860762735037</v>
      </c>
      <c r="N65" s="71">
        <f>+NEA!$P66</f>
        <v>652.99490000000003</v>
      </c>
      <c r="O65" s="71">
        <f>+NEA!$S66</f>
        <v>628.17815072782207</v>
      </c>
      <c r="P65" s="179">
        <f>+[1]IPCse!$DH67</f>
        <v>622.28625721456467</v>
      </c>
      <c r="Q65" s="71">
        <f>+CUY!$P66</f>
        <v>655.33849999999995</v>
      </c>
      <c r="R65" s="71">
        <f>+CUY!$S66</f>
        <v>621.85749346297678</v>
      </c>
      <c r="S65" s="179">
        <f>+[1]IPCse!$DI67</f>
        <v>620.8897346069092</v>
      </c>
      <c r="T65" s="71">
        <f>+PAT!$P66</f>
        <v>609.48879999999997</v>
      </c>
      <c r="U65" s="71">
        <f>+PAT!$S66</f>
        <v>577.30426227183602</v>
      </c>
      <c r="V65" s="179">
        <f>+[1]IPCse!$DJ67</f>
        <v>575.51902412849404</v>
      </c>
      <c r="X65" s="164">
        <f t="shared" si="18"/>
        <v>3.3020977867757262E-2</v>
      </c>
      <c r="Y65" s="164">
        <f t="shared" si="19"/>
        <v>4.2356466242150503E-2</v>
      </c>
      <c r="Z65" s="181">
        <f t="shared" si="20"/>
        <v>3.8627171304637775E-2</v>
      </c>
      <c r="AA65" s="164">
        <f t="shared" si="21"/>
        <v>3.3325941525241376E-2</v>
      </c>
      <c r="AB65" s="164">
        <f t="shared" si="22"/>
        <v>4.4974834021136223E-2</v>
      </c>
      <c r="AC65" s="181">
        <f t="shared" si="23"/>
        <v>4.3328862236751142E-2</v>
      </c>
      <c r="AD65" s="164">
        <f t="shared" si="24"/>
        <v>3.145037446161969E-2</v>
      </c>
      <c r="AE65" s="164">
        <f t="shared" si="25"/>
        <v>4.0788759290850241E-2</v>
      </c>
      <c r="AF65" s="181">
        <f t="shared" si="26"/>
        <v>3.5201312957797715E-2</v>
      </c>
      <c r="AG65" s="164">
        <f t="shared" si="27"/>
        <v>3.4967208208096956E-2</v>
      </c>
      <c r="AH65" s="164">
        <f t="shared" si="28"/>
        <v>4.44210293030467E-2</v>
      </c>
      <c r="AI65" s="181">
        <f t="shared" si="29"/>
        <v>3.8703522754321096E-2</v>
      </c>
      <c r="AJ65" s="164">
        <f t="shared" si="30"/>
        <v>2.984702945953277E-2</v>
      </c>
      <c r="AK65" s="164">
        <f t="shared" si="31"/>
        <v>3.4729488245188733E-2</v>
      </c>
      <c r="AL65" s="181">
        <f t="shared" si="32"/>
        <v>3.0064505482752413E-2</v>
      </c>
      <c r="AM65" s="164">
        <f t="shared" si="33"/>
        <v>3.6884693424198645E-2</v>
      </c>
      <c r="AN65" s="164">
        <f t="shared" si="34"/>
        <v>4.3696335160694488E-2</v>
      </c>
      <c r="AO65" s="181">
        <f t="shared" si="35"/>
        <v>3.648876582691174E-2</v>
      </c>
      <c r="AP65" s="164">
        <f t="shared" si="36"/>
        <v>3.793761497137127E-2</v>
      </c>
      <c r="AQ65" s="164">
        <f t="shared" si="37"/>
        <v>3.4751329628375016E-2</v>
      </c>
      <c r="AR65" s="181">
        <f t="shared" si="38"/>
        <v>2.9078078240080574E-2</v>
      </c>
      <c r="AT65" s="24">
        <f t="shared" si="46"/>
        <v>4.2356466242150503E-2</v>
      </c>
      <c r="AU65" s="24">
        <f t="shared" si="47"/>
        <v>3.3020977867757262E-2</v>
      </c>
      <c r="AV65" s="24">
        <f t="shared" si="39"/>
        <v>9.3354883743932415E-3</v>
      </c>
      <c r="AW65" s="24">
        <f t="shared" si="48"/>
        <v>4.4974834021136223E-2</v>
      </c>
      <c r="AX65" s="24">
        <f t="shared" si="49"/>
        <v>3.3325941525241376E-2</v>
      </c>
      <c r="AY65" s="24">
        <f t="shared" si="40"/>
        <v>1.1648892495894847E-2</v>
      </c>
      <c r="AZ65" s="24">
        <f t="shared" si="50"/>
        <v>4.0788759290850241E-2</v>
      </c>
      <c r="BA65" s="24">
        <f t="shared" si="51"/>
        <v>3.145037446161969E-2</v>
      </c>
      <c r="BB65" s="24">
        <f t="shared" si="41"/>
        <v>9.3383848292305505E-3</v>
      </c>
      <c r="BC65" s="24">
        <f t="shared" si="52"/>
        <v>4.44210293030467E-2</v>
      </c>
      <c r="BD65" s="24">
        <f t="shared" si="53"/>
        <v>3.4967208208096956E-2</v>
      </c>
      <c r="BE65" s="24">
        <f t="shared" si="42"/>
        <v>9.4538210949497437E-3</v>
      </c>
      <c r="BF65" s="24">
        <f t="shared" si="54"/>
        <v>3.4729488245188733E-2</v>
      </c>
      <c r="BG65" s="24">
        <f t="shared" si="55"/>
        <v>2.984702945953277E-2</v>
      </c>
      <c r="BH65" s="24">
        <f t="shared" si="43"/>
        <v>4.8824587856559631E-3</v>
      </c>
      <c r="BI65" s="24">
        <f t="shared" si="56"/>
        <v>4.3696335160694488E-2</v>
      </c>
      <c r="BJ65" s="24">
        <f t="shared" si="57"/>
        <v>3.648876582691174E-2</v>
      </c>
      <c r="BK65" s="24">
        <f t="shared" si="44"/>
        <v>7.2075693337827484E-3</v>
      </c>
      <c r="BL65" s="24">
        <f t="shared" si="58"/>
        <v>3.793761497137127E-2</v>
      </c>
      <c r="BM65" s="24">
        <f t="shared" si="59"/>
        <v>2.9078078240080574E-2</v>
      </c>
      <c r="BN65" s="24">
        <f t="shared" si="45"/>
        <v>8.8595367312906959E-3</v>
      </c>
    </row>
    <row r="66" spans="1:66" x14ac:dyDescent="0.25">
      <c r="A66" s="35">
        <f>+NAC!A67</f>
        <v>44593</v>
      </c>
      <c r="B66" s="71">
        <f>+NAC!P67</f>
        <v>652.98379999999997</v>
      </c>
      <c r="C66" s="71">
        <f>+NAC!S67</f>
        <v>644.67102220666857</v>
      </c>
      <c r="D66" s="179">
        <f>+[1]IPCse!$DK68</f>
        <v>642.25522670017926</v>
      </c>
      <c r="E66" s="71">
        <f>+GBA!$P67</f>
        <v>641.34339999999997</v>
      </c>
      <c r="F66" s="71">
        <f>+GBA!$S67</f>
        <v>643.98644120341135</v>
      </c>
      <c r="G66" s="179">
        <f>+[1]IPCse!$DE68</f>
        <v>643.20373901216283</v>
      </c>
      <c r="H66" s="71">
        <f>+PAM!$P67</f>
        <v>659.11389999999994</v>
      </c>
      <c r="I66" s="71">
        <f>+PAM!$S67</f>
        <v>644.44992889149228</v>
      </c>
      <c r="J66" s="179">
        <f>+[1]IPCse!$DF68</f>
        <v>641.70520590455294</v>
      </c>
      <c r="K66" s="71">
        <f>+NOA!$P67</f>
        <v>661.07389999999998</v>
      </c>
      <c r="L66" s="71">
        <f>+NOA!$S67</f>
        <v>654.19627900312366</v>
      </c>
      <c r="M66" s="179">
        <f>+[1]IPCse!$DG68</f>
        <v>649.82056027152964</v>
      </c>
      <c r="N66" s="71">
        <f>+NEA!$P67</f>
        <v>683.85839999999996</v>
      </c>
      <c r="O66" s="71">
        <f>+NEA!$S67</f>
        <v>660.62941018950835</v>
      </c>
      <c r="P66" s="179">
        <f>+[1]IPCse!$DH68</f>
        <v>653.61387666458211</v>
      </c>
      <c r="Q66" s="71">
        <f>+CUY!$P67</f>
        <v>689.28970000000004</v>
      </c>
      <c r="R66" s="71">
        <f>+CUY!$S67</f>
        <v>657.51821262528051</v>
      </c>
      <c r="S66" s="179">
        <f>+[1]IPCse!$DI68</f>
        <v>652.25462204269093</v>
      </c>
      <c r="T66" s="71">
        <f>+PAT!$P67</f>
        <v>637.33960000000002</v>
      </c>
      <c r="U66" s="71">
        <f>+PAT!$S67</f>
        <v>607.61660663750195</v>
      </c>
      <c r="V66" s="179">
        <f>+[1]IPCse!$DJ68</f>
        <v>603.16579384275963</v>
      </c>
      <c r="X66" s="164">
        <f t="shared" si="18"/>
        <v>4.450768875905875E-2</v>
      </c>
      <c r="Y66" s="164">
        <f t="shared" si="19"/>
        <v>5.2365797049921836E-2</v>
      </c>
      <c r="Z66" s="181">
        <f t="shared" si="20"/>
        <v>4.8651007478828001E-2</v>
      </c>
      <c r="AA66" s="164">
        <f t="shared" si="21"/>
        <v>4.5055752632016333E-2</v>
      </c>
      <c r="AB66" s="164">
        <f t="shared" si="22"/>
        <v>5.3349366592194025E-2</v>
      </c>
      <c r="AC66" s="181">
        <f t="shared" si="23"/>
        <v>4.9374108511101911E-2</v>
      </c>
      <c r="AD66" s="164">
        <f t="shared" si="24"/>
        <v>4.1737862176451257E-2</v>
      </c>
      <c r="AE66" s="164">
        <f t="shared" si="25"/>
        <v>4.904558870763398E-2</v>
      </c>
      <c r="AF66" s="181">
        <f t="shared" si="26"/>
        <v>4.7285693473405388E-2</v>
      </c>
      <c r="AG66" s="164">
        <f t="shared" si="27"/>
        <v>4.6406502000850613E-2</v>
      </c>
      <c r="AH66" s="164">
        <f t="shared" si="28"/>
        <v>5.2903912482798132E-2</v>
      </c>
      <c r="AI66" s="181">
        <f t="shared" si="29"/>
        <v>4.857358206400697E-2</v>
      </c>
      <c r="AJ66" s="164">
        <f t="shared" si="30"/>
        <v>4.7264534531586522E-2</v>
      </c>
      <c r="AK66" s="164">
        <f t="shared" si="31"/>
        <v>5.1659325342798823E-2</v>
      </c>
      <c r="AL66" s="181">
        <f t="shared" si="32"/>
        <v>5.0342778884823858E-2</v>
      </c>
      <c r="AM66" s="164">
        <f t="shared" si="33"/>
        <v>5.1807119526779077E-2</v>
      </c>
      <c r="AN66" s="164">
        <f t="shared" si="34"/>
        <v>5.7345484354812015E-2</v>
      </c>
      <c r="AO66" s="181">
        <f t="shared" si="35"/>
        <v>5.0516034792617681E-2</v>
      </c>
      <c r="AP66" s="164">
        <f t="shared" si="36"/>
        <v>4.5695343376285225E-2</v>
      </c>
      <c r="AQ66" s="164">
        <f t="shared" si="37"/>
        <v>5.2506704603876075E-2</v>
      </c>
      <c r="AR66" s="181">
        <f t="shared" si="38"/>
        <v>4.8037977121835329E-2</v>
      </c>
      <c r="AT66" s="24">
        <f t="shared" si="46"/>
        <v>5.2365797049921836E-2</v>
      </c>
      <c r="AU66" s="24">
        <f t="shared" si="47"/>
        <v>4.450768875905875E-2</v>
      </c>
      <c r="AV66" s="24">
        <f t="shared" si="39"/>
        <v>7.8581082908630862E-3</v>
      </c>
      <c r="AW66" s="24">
        <f t="shared" si="48"/>
        <v>5.3349366592194025E-2</v>
      </c>
      <c r="AX66" s="24">
        <f t="shared" si="49"/>
        <v>4.5055752632016333E-2</v>
      </c>
      <c r="AY66" s="24">
        <f t="shared" si="40"/>
        <v>8.2936139601776926E-3</v>
      </c>
      <c r="AZ66" s="24">
        <f t="shared" si="50"/>
        <v>4.904558870763398E-2</v>
      </c>
      <c r="BA66" s="24">
        <f t="shared" si="51"/>
        <v>4.1737862176451257E-2</v>
      </c>
      <c r="BB66" s="24">
        <f t="shared" si="41"/>
        <v>7.3077265311827233E-3</v>
      </c>
      <c r="BC66" s="24">
        <f t="shared" si="52"/>
        <v>5.2903912482798132E-2</v>
      </c>
      <c r="BD66" s="24">
        <f t="shared" si="53"/>
        <v>4.6406502000850613E-2</v>
      </c>
      <c r="BE66" s="24">
        <f t="shared" si="42"/>
        <v>6.4974104819475187E-3</v>
      </c>
      <c r="BF66" s="24">
        <f t="shared" si="54"/>
        <v>5.1659325342798823E-2</v>
      </c>
      <c r="BG66" s="24">
        <f t="shared" si="55"/>
        <v>4.7264534531586522E-2</v>
      </c>
      <c r="BH66" s="24">
        <f t="shared" si="43"/>
        <v>4.3947908112123013E-3</v>
      </c>
      <c r="BI66" s="24">
        <f t="shared" si="56"/>
        <v>5.7345484354812015E-2</v>
      </c>
      <c r="BJ66" s="24">
        <f t="shared" si="57"/>
        <v>5.0516034792617681E-2</v>
      </c>
      <c r="BK66" s="24">
        <f t="shared" si="44"/>
        <v>6.8294495621943341E-3</v>
      </c>
      <c r="BL66" s="24">
        <f t="shared" si="58"/>
        <v>5.2506704603876075E-2</v>
      </c>
      <c r="BM66" s="24">
        <f t="shared" si="59"/>
        <v>4.5695343376285225E-2</v>
      </c>
      <c r="BN66" s="24">
        <f t="shared" si="45"/>
        <v>6.8113612275908508E-3</v>
      </c>
    </row>
    <row r="67" spans="1:66" x14ac:dyDescent="0.25">
      <c r="A67" s="35">
        <f>+NAC!A68</f>
        <v>44621</v>
      </c>
      <c r="B67" s="71">
        <f>+NAC!P68</f>
        <v>694.75149999999996</v>
      </c>
      <c r="C67" s="71">
        <f>+NAC!S68</f>
        <v>688.13983739696448</v>
      </c>
      <c r="D67" s="179">
        <f>+[1]IPCse!$DK69</f>
        <v>678.18768105122035</v>
      </c>
      <c r="E67" s="71">
        <f>+GBA!$P68</f>
        <v>680.7038</v>
      </c>
      <c r="F67" s="71">
        <f>+GBA!$S68</f>
        <v>685.71193809223007</v>
      </c>
      <c r="G67" s="179">
        <f>+[1]IPCse!$DE69</f>
        <v>675.67884654215277</v>
      </c>
      <c r="H67" s="71">
        <f>+PAM!$P68</f>
        <v>701.947</v>
      </c>
      <c r="I67" s="71">
        <f>+PAM!$S68</f>
        <v>688.95562322448404</v>
      </c>
      <c r="J67" s="179">
        <f>+[1]IPCse!$DF69</f>
        <v>678.908257565182</v>
      </c>
      <c r="K67" s="71">
        <f>+NOA!$P68</f>
        <v>707.86030000000005</v>
      </c>
      <c r="L67" s="71">
        <f>+NOA!$S68</f>
        <v>699.26597108515546</v>
      </c>
      <c r="M67" s="179">
        <f>+[1]IPCse!$DG69</f>
        <v>690.61188568523357</v>
      </c>
      <c r="N67" s="71">
        <f>+NEA!$P68</f>
        <v>725.36360000000002</v>
      </c>
      <c r="O67" s="71">
        <f>+NEA!$S68</f>
        <v>703.27591441911568</v>
      </c>
      <c r="P67" s="179">
        <f>+[1]IPCse!$DH69</f>
        <v>693.86568737922482</v>
      </c>
      <c r="Q67" s="71">
        <f>+CUY!$P68</f>
        <v>735.51660000000004</v>
      </c>
      <c r="R67" s="71">
        <f>+CUY!$S68</f>
        <v>704.6820962902018</v>
      </c>
      <c r="S67" s="179">
        <f>+[1]IPCse!$DI69</f>
        <v>693.1811104123334</v>
      </c>
      <c r="T67" s="71">
        <f>+PAT!$P68</f>
        <v>682.5249</v>
      </c>
      <c r="U67" s="71">
        <f>+PAT!$S68</f>
        <v>653.82586445919458</v>
      </c>
      <c r="V67" s="179">
        <f>+[1]IPCse!$DJ69</f>
        <v>646.14847448575449</v>
      </c>
      <c r="X67" s="164">
        <f t="shared" si="18"/>
        <v>6.3964374001315161E-2</v>
      </c>
      <c r="Y67" s="164">
        <f t="shared" si="19"/>
        <v>6.7427903058997263E-2</v>
      </c>
      <c r="Z67" s="181">
        <f t="shared" si="20"/>
        <v>5.5947313244389063E-2</v>
      </c>
      <c r="AA67" s="164">
        <f t="shared" si="21"/>
        <v>6.1371801752384103E-2</v>
      </c>
      <c r="AB67" s="164">
        <f t="shared" si="22"/>
        <v>6.4792508380838942E-2</v>
      </c>
      <c r="AC67" s="181">
        <f t="shared" si="23"/>
        <v>5.0489612482454538E-2</v>
      </c>
      <c r="AD67" s="164">
        <f t="shared" si="24"/>
        <v>6.4985884837203578E-2</v>
      </c>
      <c r="AE67" s="164">
        <f t="shared" si="25"/>
        <v>6.9059972447425455E-2</v>
      </c>
      <c r="AF67" s="181">
        <f t="shared" si="26"/>
        <v>5.7975299745600894E-2</v>
      </c>
      <c r="AG67" s="164">
        <f t="shared" si="27"/>
        <v>7.0773328065137697E-2</v>
      </c>
      <c r="AH67" s="164">
        <f t="shared" si="28"/>
        <v>6.8893225976017103E-2</v>
      </c>
      <c r="AI67" s="181">
        <f t="shared" si="29"/>
        <v>6.2773214495797314E-2</v>
      </c>
      <c r="AJ67" s="164">
        <f t="shared" si="30"/>
        <v>6.069268140889994E-2</v>
      </c>
      <c r="AK67" s="164">
        <f t="shared" si="31"/>
        <v>6.4554353124202768E-2</v>
      </c>
      <c r="AL67" s="181">
        <f t="shared" si="32"/>
        <v>6.1583470228706361E-2</v>
      </c>
      <c r="AM67" s="164">
        <f t="shared" si="33"/>
        <v>6.7064544849574803E-2</v>
      </c>
      <c r="AN67" s="164">
        <f t="shared" si="34"/>
        <v>7.1730155544451835E-2</v>
      </c>
      <c r="AO67" s="181">
        <f t="shared" si="35"/>
        <v>6.2746183754852414E-2</v>
      </c>
      <c r="AP67" s="164">
        <f t="shared" si="36"/>
        <v>7.0896740136655589E-2</v>
      </c>
      <c r="AQ67" s="164">
        <f t="shared" si="37"/>
        <v>7.6050024500499802E-2</v>
      </c>
      <c r="AR67" s="181">
        <f t="shared" si="38"/>
        <v>7.1261800788060103E-2</v>
      </c>
      <c r="AT67" s="24">
        <f t="shared" si="46"/>
        <v>6.7427903058997263E-2</v>
      </c>
      <c r="AU67" s="24">
        <f t="shared" si="47"/>
        <v>5.5947313244389063E-2</v>
      </c>
      <c r="AV67" s="24">
        <f t="shared" si="39"/>
        <v>1.14805898146082E-2</v>
      </c>
      <c r="AW67" s="24">
        <f t="shared" si="48"/>
        <v>6.4792508380838942E-2</v>
      </c>
      <c r="AX67" s="24">
        <f t="shared" si="49"/>
        <v>5.0489612482454538E-2</v>
      </c>
      <c r="AY67" s="24">
        <f t="shared" si="40"/>
        <v>1.4302895898384405E-2</v>
      </c>
      <c r="AZ67" s="24">
        <f t="shared" si="50"/>
        <v>6.9059972447425455E-2</v>
      </c>
      <c r="BA67" s="24">
        <f t="shared" si="51"/>
        <v>5.7975299745600894E-2</v>
      </c>
      <c r="BB67" s="24">
        <f t="shared" si="41"/>
        <v>1.1084672701824561E-2</v>
      </c>
      <c r="BC67" s="24">
        <f t="shared" si="52"/>
        <v>7.0773328065137697E-2</v>
      </c>
      <c r="BD67" s="24">
        <f t="shared" si="53"/>
        <v>6.2773214495797314E-2</v>
      </c>
      <c r="BE67" s="24">
        <f t="shared" si="42"/>
        <v>8.0001135693403835E-3</v>
      </c>
      <c r="BF67" s="24">
        <f t="shared" si="54"/>
        <v>6.4554353124202768E-2</v>
      </c>
      <c r="BG67" s="24">
        <f t="shared" si="55"/>
        <v>6.069268140889994E-2</v>
      </c>
      <c r="BH67" s="24">
        <f t="shared" si="43"/>
        <v>3.8616717153028279E-3</v>
      </c>
      <c r="BI67" s="24">
        <f t="shared" si="56"/>
        <v>7.1730155544451835E-2</v>
      </c>
      <c r="BJ67" s="24">
        <f t="shared" si="57"/>
        <v>6.2746183754852414E-2</v>
      </c>
      <c r="BK67" s="24">
        <f t="shared" si="44"/>
        <v>8.9839717895994209E-3</v>
      </c>
      <c r="BL67" s="24">
        <f t="shared" si="58"/>
        <v>7.6050024500499802E-2</v>
      </c>
      <c r="BM67" s="24">
        <f t="shared" si="59"/>
        <v>7.0896740136655589E-2</v>
      </c>
      <c r="BN67" s="24">
        <f t="shared" si="45"/>
        <v>5.1532843638442127E-3</v>
      </c>
    </row>
    <row r="68" spans="1:66" x14ac:dyDescent="0.25">
      <c r="A68" s="35">
        <f>+NAC!A69</f>
        <v>44652</v>
      </c>
      <c r="B68" s="71">
        <f>+NAC!P69</f>
        <v>741.36220000000003</v>
      </c>
      <c r="C68" s="71">
        <f>+NAC!S69</f>
        <v>732.61335952195998</v>
      </c>
      <c r="D68" s="179">
        <f>+[1]IPCse!$DK70</f>
        <v>720.65135099110421</v>
      </c>
      <c r="E68" s="71">
        <f>+GBA!$P69</f>
        <v>728.62540000000001</v>
      </c>
      <c r="F68" s="71">
        <f>+GBA!$S69</f>
        <v>730.83863246999385</v>
      </c>
      <c r="G68" s="179">
        <f>+[1]IPCse!$DE70</f>
        <v>718.43093791384979</v>
      </c>
      <c r="H68" s="71">
        <f>+PAM!$P69</f>
        <v>747.64980000000003</v>
      </c>
      <c r="I68" s="71">
        <f>+PAM!$S69</f>
        <v>731.78456828232538</v>
      </c>
      <c r="J68" s="179">
        <f>+[1]IPCse!$DF70</f>
        <v>720.20553203828922</v>
      </c>
      <c r="K68" s="71">
        <f>+NOA!$P69</f>
        <v>754.19050000000004</v>
      </c>
      <c r="L68" s="71">
        <f>+NOA!$S69</f>
        <v>747.36747680293354</v>
      </c>
      <c r="M68" s="179">
        <f>+[1]IPCse!$DG70</f>
        <v>735.21985375896679</v>
      </c>
      <c r="N68" s="71">
        <f>+NEA!$P69</f>
        <v>772.21</v>
      </c>
      <c r="O68" s="71">
        <f>+NEA!$S69</f>
        <v>748.62161248283439</v>
      </c>
      <c r="P68" s="179">
        <f>+[1]IPCse!$DH70</f>
        <v>738.00454439063617</v>
      </c>
      <c r="Q68" s="71">
        <f>+CUY!$P69</f>
        <v>781.41800000000001</v>
      </c>
      <c r="R68" s="71">
        <f>+CUY!$S69</f>
        <v>747.77546350037392</v>
      </c>
      <c r="S68" s="179">
        <f>+[1]IPCse!$DI70</f>
        <v>735.40721655027414</v>
      </c>
      <c r="T68" s="71">
        <f>+PAT!$P69</f>
        <v>723.96990000000005</v>
      </c>
      <c r="U68" s="71">
        <f>+PAT!$S69</f>
        <v>696.23419218585013</v>
      </c>
      <c r="V68" s="179">
        <f>+[1]IPCse!$DJ70</f>
        <v>689.90710969710426</v>
      </c>
      <c r="X68" s="164">
        <f t="shared" si="18"/>
        <v>6.7089743598970353E-2</v>
      </c>
      <c r="Y68" s="164">
        <f t="shared" si="19"/>
        <v>6.4628611378213519E-2</v>
      </c>
      <c r="Z68" s="181">
        <f t="shared" si="20"/>
        <v>6.2613449235856544E-2</v>
      </c>
      <c r="AA68" s="164">
        <f t="shared" si="21"/>
        <v>7.0400077096675506E-2</v>
      </c>
      <c r="AB68" s="164">
        <f t="shared" si="22"/>
        <v>6.5809987942333503E-2</v>
      </c>
      <c r="AC68" s="181">
        <f t="shared" si="23"/>
        <v>6.3272798298311006E-2</v>
      </c>
      <c r="AD68" s="164">
        <f t="shared" si="24"/>
        <v>6.5108619311714522E-2</v>
      </c>
      <c r="AE68" s="164">
        <f t="shared" si="25"/>
        <v>6.2165027200723255E-2</v>
      </c>
      <c r="AF68" s="181">
        <f t="shared" si="26"/>
        <v>6.0828947082208984E-2</v>
      </c>
      <c r="AG68" s="164">
        <f t="shared" si="27"/>
        <v>6.5451050157778301E-2</v>
      </c>
      <c r="AH68" s="164">
        <f t="shared" si="28"/>
        <v>6.8788569309517156E-2</v>
      </c>
      <c r="AI68" s="181">
        <f t="shared" si="29"/>
        <v>6.4591949542647464E-2</v>
      </c>
      <c r="AJ68" s="164">
        <f t="shared" si="30"/>
        <v>6.4583334482182453E-2</v>
      </c>
      <c r="AK68" s="164">
        <f t="shared" si="31"/>
        <v>6.4477820346190651E-2</v>
      </c>
      <c r="AL68" s="181">
        <f t="shared" si="32"/>
        <v>6.3612969792650631E-2</v>
      </c>
      <c r="AM68" s="164">
        <f t="shared" si="33"/>
        <v>6.2407021133173535E-2</v>
      </c>
      <c r="AN68" s="164">
        <f t="shared" si="34"/>
        <v>6.1152919078031331E-2</v>
      </c>
      <c r="AO68" s="181">
        <f t="shared" si="35"/>
        <v>6.0916412036708278E-2</v>
      </c>
      <c r="AP68" s="164">
        <f t="shared" si="36"/>
        <v>6.0723059334538698E-2</v>
      </c>
      <c r="AQ68" s="164">
        <f t="shared" si="37"/>
        <v>6.4861808062201876E-2</v>
      </c>
      <c r="AR68" s="181">
        <f t="shared" si="38"/>
        <v>6.7722260346084751E-2</v>
      </c>
      <c r="AT68" s="24">
        <f t="shared" si="46"/>
        <v>6.7089743598970353E-2</v>
      </c>
      <c r="AU68" s="24">
        <f t="shared" si="47"/>
        <v>6.2613449235856544E-2</v>
      </c>
      <c r="AV68" s="24">
        <f t="shared" si="39"/>
        <v>4.4762943631138086E-3</v>
      </c>
      <c r="AW68" s="24">
        <f t="shared" si="48"/>
        <v>7.0400077096675506E-2</v>
      </c>
      <c r="AX68" s="24">
        <f t="shared" si="49"/>
        <v>6.3272798298311006E-2</v>
      </c>
      <c r="AY68" s="24">
        <f t="shared" si="40"/>
        <v>7.1272787983645003E-3</v>
      </c>
      <c r="AZ68" s="24">
        <f t="shared" si="50"/>
        <v>6.5108619311714522E-2</v>
      </c>
      <c r="BA68" s="24">
        <f t="shared" si="51"/>
        <v>6.0828947082208984E-2</v>
      </c>
      <c r="BB68" s="24">
        <f t="shared" si="41"/>
        <v>4.2796722295055378E-3</v>
      </c>
      <c r="BC68" s="24">
        <f t="shared" si="52"/>
        <v>6.8788569309517156E-2</v>
      </c>
      <c r="BD68" s="24">
        <f t="shared" si="53"/>
        <v>6.4591949542647464E-2</v>
      </c>
      <c r="BE68" s="24">
        <f t="shared" si="42"/>
        <v>4.1966197668696914E-3</v>
      </c>
      <c r="BF68" s="24">
        <f t="shared" si="54"/>
        <v>6.4583334482182453E-2</v>
      </c>
      <c r="BG68" s="24">
        <f t="shared" si="55"/>
        <v>6.3612969792650631E-2</v>
      </c>
      <c r="BH68" s="24">
        <f t="shared" si="43"/>
        <v>9.7036468953182187E-4</v>
      </c>
      <c r="BI68" s="24">
        <f t="shared" si="56"/>
        <v>6.2407021133173535E-2</v>
      </c>
      <c r="BJ68" s="24">
        <f t="shared" si="57"/>
        <v>6.0916412036708278E-2</v>
      </c>
      <c r="BK68" s="24">
        <f t="shared" si="44"/>
        <v>1.4906090964652563E-3</v>
      </c>
      <c r="BL68" s="24">
        <f t="shared" si="58"/>
        <v>6.7722260346084751E-2</v>
      </c>
      <c r="BM68" s="24">
        <f t="shared" si="59"/>
        <v>6.0723059334538698E-2</v>
      </c>
      <c r="BN68" s="24">
        <f t="shared" si="45"/>
        <v>6.9992010115460523E-3</v>
      </c>
    </row>
    <row r="69" spans="1:66" x14ac:dyDescent="0.25">
      <c r="A69" s="35">
        <f>+NAC!A70</f>
        <v>44682</v>
      </c>
      <c r="B69" s="71">
        <f>+NAC!P70</f>
        <v>779.92669999999998</v>
      </c>
      <c r="C69" s="71">
        <f>+NAC!S70</f>
        <v>769.36427584787111</v>
      </c>
      <c r="D69" s="179">
        <f>+[1]IPCse!$DK71</f>
        <v>762.11297999288445</v>
      </c>
      <c r="E69" s="71">
        <f>+GBA!$P70</f>
        <v>764.73889999999994</v>
      </c>
      <c r="F69" s="71">
        <f>+GBA!$S70</f>
        <v>766.15179230890715</v>
      </c>
      <c r="G69" s="179">
        <f>+[1]IPCse!$DE71</f>
        <v>758.55378052756112</v>
      </c>
      <c r="H69" s="71">
        <f>+PAM!$P70</f>
        <v>787.72260000000006</v>
      </c>
      <c r="I69" s="71">
        <f>+PAM!$S70</f>
        <v>769.28364372528927</v>
      </c>
      <c r="J69" s="179">
        <f>+[1]IPCse!$DF71</f>
        <v>762.05929540232046</v>
      </c>
      <c r="K69" s="71">
        <f>+NOA!$P70</f>
        <v>797.08709999999996</v>
      </c>
      <c r="L69" s="71">
        <f>+NOA!$S70</f>
        <v>786.98395170446827</v>
      </c>
      <c r="M69" s="179">
        <f>+[1]IPCse!$DG71</f>
        <v>779.47267469219491</v>
      </c>
      <c r="N69" s="71">
        <f>+NEA!$P70</f>
        <v>814.22649999999999</v>
      </c>
      <c r="O69" s="71">
        <f>+NEA!$S70</f>
        <v>787.90876230431195</v>
      </c>
      <c r="P69" s="179">
        <f>+[1]IPCse!$DH71</f>
        <v>783.73884702937016</v>
      </c>
      <c r="Q69" s="71">
        <f>+CUY!$P70</f>
        <v>825.77809999999999</v>
      </c>
      <c r="R69" s="71">
        <f>+CUY!$S70</f>
        <v>787.2274156469706</v>
      </c>
      <c r="S69" s="179">
        <f>+[1]IPCse!$DI71</f>
        <v>781.04798798363277</v>
      </c>
      <c r="T69" s="71">
        <f>+PAT!$P70</f>
        <v>758.82479999999998</v>
      </c>
      <c r="U69" s="71">
        <f>+PAT!$S70</f>
        <v>731.05197866948265</v>
      </c>
      <c r="V69" s="179">
        <f>+[1]IPCse!$DJ71</f>
        <v>728.36554345229365</v>
      </c>
      <c r="X69" s="164">
        <f t="shared" si="18"/>
        <v>5.2018433095186056E-2</v>
      </c>
      <c r="Y69" s="164">
        <f t="shared" si="19"/>
        <v>5.0164136168485474E-2</v>
      </c>
      <c r="Z69" s="181">
        <f t="shared" si="20"/>
        <v>5.7533547872710589E-2</v>
      </c>
      <c r="AA69" s="164">
        <f t="shared" si="21"/>
        <v>4.956387740531687E-2</v>
      </c>
      <c r="AB69" s="164">
        <f t="shared" si="22"/>
        <v>4.8318682497073828E-2</v>
      </c>
      <c r="AC69" s="181">
        <f t="shared" si="23"/>
        <v>5.5847876944467911E-2</v>
      </c>
      <c r="AD69" s="164">
        <f t="shared" si="24"/>
        <v>5.359835580775929E-2</v>
      </c>
      <c r="AE69" s="164">
        <f t="shared" si="25"/>
        <v>5.1243326339858841E-2</v>
      </c>
      <c r="AF69" s="181">
        <f t="shared" si="26"/>
        <v>5.8113637707806642E-2</v>
      </c>
      <c r="AG69" s="164">
        <f t="shared" si="27"/>
        <v>5.6877672153123005E-2</v>
      </c>
      <c r="AH69" s="164">
        <f t="shared" si="28"/>
        <v>5.3008026347366455E-2</v>
      </c>
      <c r="AI69" s="181">
        <f t="shared" si="29"/>
        <v>6.0189915583721332E-2</v>
      </c>
      <c r="AJ69" s="164">
        <f t="shared" si="30"/>
        <v>5.4410717291928368E-2</v>
      </c>
      <c r="AK69" s="164">
        <f t="shared" si="31"/>
        <v>5.2479315539902816E-2</v>
      </c>
      <c r="AL69" s="181">
        <f t="shared" si="32"/>
        <v>6.1970218186795156E-2</v>
      </c>
      <c r="AM69" s="164">
        <f t="shared" si="33"/>
        <v>5.6768720454353438E-2</v>
      </c>
      <c r="AN69" s="164">
        <f t="shared" si="34"/>
        <v>5.275908888735148E-2</v>
      </c>
      <c r="AO69" s="181">
        <f t="shared" si="35"/>
        <v>6.206190312824944E-2</v>
      </c>
      <c r="AP69" s="164">
        <f t="shared" si="36"/>
        <v>4.8144128644022288E-2</v>
      </c>
      <c r="AQ69" s="164">
        <f t="shared" si="37"/>
        <v>5.0008728204400388E-2</v>
      </c>
      <c r="AR69" s="181">
        <f t="shared" si="38"/>
        <v>5.5744365023392861E-2</v>
      </c>
      <c r="AT69" s="24">
        <f t="shared" ref="AT69:AT96" si="60">+MAX(X69:Z69)</f>
        <v>5.7533547872710589E-2</v>
      </c>
      <c r="AU69" s="24">
        <f t="shared" ref="AU69:AU96" si="61">+MIN(X69:Z69)</f>
        <v>5.0164136168485474E-2</v>
      </c>
      <c r="AV69" s="24">
        <f t="shared" si="39"/>
        <v>7.369411704225115E-3</v>
      </c>
      <c r="AW69" s="24">
        <f t="shared" ref="AW69:AW96" si="62">+MAX(AA69:AC69)</f>
        <v>5.5847876944467911E-2</v>
      </c>
      <c r="AX69" s="24">
        <f t="shared" ref="AX69:AX96" si="63">+MIN(AA69:AC69)</f>
        <v>4.8318682497073828E-2</v>
      </c>
      <c r="AY69" s="24">
        <f t="shared" si="40"/>
        <v>7.5291944473940831E-3</v>
      </c>
      <c r="AZ69" s="24">
        <f t="shared" ref="AZ69:AZ96" si="64">+MAX(AD69:AF69)</f>
        <v>5.8113637707806642E-2</v>
      </c>
      <c r="BA69" s="24">
        <f t="shared" ref="BA69:BA96" si="65">+MIN(AD69:AF69)</f>
        <v>5.1243326339858841E-2</v>
      </c>
      <c r="BB69" s="24">
        <f t="shared" si="41"/>
        <v>6.8703113679478012E-3</v>
      </c>
      <c r="BC69" s="24">
        <f t="shared" ref="BC69:BC96" si="66">+MAX(AG69:AI69)</f>
        <v>6.0189915583721332E-2</v>
      </c>
      <c r="BD69" s="24">
        <f t="shared" ref="BD69:BD96" si="67">+MIN(AG69:AI69)</f>
        <v>5.3008026347366455E-2</v>
      </c>
      <c r="BE69" s="24">
        <f t="shared" si="42"/>
        <v>7.181889236354877E-3</v>
      </c>
      <c r="BF69" s="24">
        <f t="shared" ref="BF69:BF96" si="68">+MAX(AJ69:AL69)</f>
        <v>6.1970218186795156E-2</v>
      </c>
      <c r="BG69" s="24">
        <f t="shared" ref="BG69:BG96" si="69">+MIN(AJ69:AL69)</f>
        <v>5.2479315539902816E-2</v>
      </c>
      <c r="BH69" s="24">
        <f t="shared" si="43"/>
        <v>9.4909026468923408E-3</v>
      </c>
      <c r="BI69" s="24">
        <f t="shared" ref="BI69:BI96" si="70">+MAX(AM69:AO69)</f>
        <v>6.206190312824944E-2</v>
      </c>
      <c r="BJ69" s="24">
        <f t="shared" ref="BJ69:BJ96" si="71">+MIN(AM69:AO69)</f>
        <v>5.275908888735148E-2</v>
      </c>
      <c r="BK69" s="24">
        <f t="shared" si="44"/>
        <v>9.3028142408979608E-3</v>
      </c>
      <c r="BL69" s="24">
        <f t="shared" ref="BL69:BL96" si="72">+MAX(AP69:AR69)</f>
        <v>5.5744365023392861E-2</v>
      </c>
      <c r="BM69" s="24">
        <f t="shared" ref="BM69:BM96" si="73">+MIN(AP69:AR69)</f>
        <v>4.8144128644022288E-2</v>
      </c>
      <c r="BN69" s="24">
        <f t="shared" si="45"/>
        <v>7.6002363793705729E-3</v>
      </c>
    </row>
    <row r="70" spans="1:66" x14ac:dyDescent="0.25">
      <c r="A70" s="35">
        <f>+NAC!A71</f>
        <v>44713</v>
      </c>
      <c r="B70" s="71">
        <f>+NAC!P71</f>
        <v>819.57339999999999</v>
      </c>
      <c r="C70" s="71">
        <f>+NAC!S71</f>
        <v>809.48289069767497</v>
      </c>
      <c r="D70" s="179">
        <f>+[1]IPCse!$DK72</f>
        <v>809.7110225410413</v>
      </c>
      <c r="E70" s="71">
        <f>+GBA!$P71</f>
        <v>805.16750000000002</v>
      </c>
      <c r="F70" s="71">
        <f>+GBA!$S71</f>
        <v>808.87156285533808</v>
      </c>
      <c r="G70" s="179">
        <f>+[1]IPCse!$DE72</f>
        <v>808.95040748679946</v>
      </c>
      <c r="H70" s="71">
        <f>+PAM!$P71</f>
        <v>826.38580000000002</v>
      </c>
      <c r="I70" s="71">
        <f>+PAM!$S71</f>
        <v>807.2139613706255</v>
      </c>
      <c r="J70" s="179">
        <f>+[1]IPCse!$DF72</f>
        <v>807.20169596359722</v>
      </c>
      <c r="K70" s="71">
        <f>+NOA!$P71</f>
        <v>836.85479999999995</v>
      </c>
      <c r="L70" s="71">
        <f>+NOA!$S71</f>
        <v>825.89395615917408</v>
      </c>
      <c r="M70" s="179">
        <f>+[1]IPCse!$DG72</f>
        <v>825.41676678041802</v>
      </c>
      <c r="N70" s="71">
        <f>+NEA!$P71</f>
        <v>854.69960000000003</v>
      </c>
      <c r="O70" s="71">
        <f>+NEA!$S71</f>
        <v>825.39296440538305</v>
      </c>
      <c r="P70" s="179">
        <f>+[1]IPCse!$DH72</f>
        <v>830.60401216601383</v>
      </c>
      <c r="Q70" s="71">
        <f>+CUY!$P71</f>
        <v>865.45090000000005</v>
      </c>
      <c r="R70" s="71">
        <f>+CUY!$S71</f>
        <v>826.21415611069551</v>
      </c>
      <c r="S70" s="179">
        <f>+[1]IPCse!$DI72</f>
        <v>826.8509282102624</v>
      </c>
      <c r="T70" s="71">
        <f>+PAT!$P71</f>
        <v>797.06299999999999</v>
      </c>
      <c r="U70" s="71">
        <f>+PAT!$S71</f>
        <v>770.07180894554233</v>
      </c>
      <c r="V70" s="179">
        <f>+[1]IPCse!$DJ72</f>
        <v>772.22807619830371</v>
      </c>
      <c r="X70" s="164">
        <f t="shared" ref="X70:X96" si="74">+B70/B69-1</f>
        <v>5.0833879645356461E-2</v>
      </c>
      <c r="Y70" s="164">
        <f t="shared" ref="Y70:Y96" si="75">+C70/C69-1</f>
        <v>5.2145149065560004E-2</v>
      </c>
      <c r="Z70" s="181">
        <f t="shared" ref="Z70:Z96" si="76">+D70/D69-1</f>
        <v>6.2455362653187185E-2</v>
      </c>
      <c r="AA70" s="164">
        <f t="shared" ref="AA70:AA96" si="77">+E70/E69-1</f>
        <v>5.2865886644448246E-2</v>
      </c>
      <c r="AB70" s="164">
        <f t="shared" ref="AB70:AB96" si="78">+F70/F69-1</f>
        <v>5.5758886131022312E-2</v>
      </c>
      <c r="AC70" s="181">
        <f t="shared" ref="AC70:AC96" si="79">+G70/G69-1</f>
        <v>6.643777706069609E-2</v>
      </c>
      <c r="AD70" s="164">
        <f t="shared" ref="AD70:AD96" si="80">+H70/H69-1</f>
        <v>4.9082253067259884E-2</v>
      </c>
      <c r="AE70" s="164">
        <f t="shared" ref="AE70:AE96" si="81">+I70/I69-1</f>
        <v>4.9306023798526333E-2</v>
      </c>
      <c r="AF70" s="181">
        <f t="shared" ref="AF70:AF96" si="82">+J70/J69-1</f>
        <v>5.9237385901111939E-2</v>
      </c>
      <c r="AG70" s="164">
        <f t="shared" ref="AG70:AG96" si="83">+K70/K69-1</f>
        <v>4.9891285406576058E-2</v>
      </c>
      <c r="AH70" s="164">
        <f t="shared" ref="AH70:AH96" si="84">+L70/L69-1</f>
        <v>4.9441928733659157E-2</v>
      </c>
      <c r="AI70" s="181">
        <f t="shared" ref="AI70:AI96" si="85">+M70/M69-1</f>
        <v>5.8942530738958832E-2</v>
      </c>
      <c r="AJ70" s="164">
        <f t="shared" ref="AJ70:AJ96" si="86">+N70/N69-1</f>
        <v>4.9707421706367994E-2</v>
      </c>
      <c r="AK70" s="164">
        <f t="shared" ref="AK70:AK96" si="87">+O70/O69-1</f>
        <v>4.7574292728316703E-2</v>
      </c>
      <c r="AL70" s="181">
        <f t="shared" ref="AL70:AL96" si="88">+P70/P69-1</f>
        <v>5.9796914896177666E-2</v>
      </c>
      <c r="AM70" s="164">
        <f t="shared" ref="AM70:AM96" si="89">+Q70/Q69-1</f>
        <v>4.8042930661396976E-2</v>
      </c>
      <c r="AN70" s="164">
        <f t="shared" ref="AN70:AN96" si="90">+R70/R69-1</f>
        <v>4.9524114237922356E-2</v>
      </c>
      <c r="AO70" s="181">
        <f t="shared" ref="AO70:AO96" si="91">+S70/S69-1</f>
        <v>5.8642927107302789E-2</v>
      </c>
      <c r="AP70" s="164">
        <f t="shared" ref="AP70:AP96" si="92">+T70/T69-1</f>
        <v>5.0391341980388527E-2</v>
      </c>
      <c r="AQ70" s="164">
        <f t="shared" ref="AQ70:AQ96" si="93">+U70/U69-1</f>
        <v>5.3374905498615677E-2</v>
      </c>
      <c r="AR70" s="181">
        <f t="shared" ref="AR70:AR96" si="94">+V70/V69-1</f>
        <v>6.0220493871952385E-2</v>
      </c>
      <c r="AT70" s="24">
        <f t="shared" si="60"/>
        <v>6.2455362653187185E-2</v>
      </c>
      <c r="AU70" s="24">
        <f t="shared" si="61"/>
        <v>5.0833879645356461E-2</v>
      </c>
      <c r="AV70" s="24">
        <f t="shared" ref="AV70:AV96" si="95">+AT70-AU70</f>
        <v>1.1621483007830724E-2</v>
      </c>
      <c r="AW70" s="24">
        <f t="shared" si="62"/>
        <v>6.643777706069609E-2</v>
      </c>
      <c r="AX70" s="24">
        <f t="shared" si="63"/>
        <v>5.2865886644448246E-2</v>
      </c>
      <c r="AY70" s="24">
        <f t="shared" ref="AY70:AY96" si="96">+AW70-AX70</f>
        <v>1.3571890416247845E-2</v>
      </c>
      <c r="AZ70" s="24">
        <f t="shared" si="64"/>
        <v>5.9237385901111939E-2</v>
      </c>
      <c r="BA70" s="24">
        <f t="shared" si="65"/>
        <v>4.9082253067259884E-2</v>
      </c>
      <c r="BB70" s="24">
        <f t="shared" ref="BB70:BB96" si="97">+AZ70-BA70</f>
        <v>1.0155132833852054E-2</v>
      </c>
      <c r="BC70" s="24">
        <f t="shared" si="66"/>
        <v>5.8942530738958832E-2</v>
      </c>
      <c r="BD70" s="24">
        <f t="shared" si="67"/>
        <v>4.9441928733659157E-2</v>
      </c>
      <c r="BE70" s="24">
        <f t="shared" ref="BE70:BE96" si="98">+BC70-BD70</f>
        <v>9.5006020052996742E-3</v>
      </c>
      <c r="BF70" s="24">
        <f t="shared" si="68"/>
        <v>5.9796914896177666E-2</v>
      </c>
      <c r="BG70" s="24">
        <f t="shared" si="69"/>
        <v>4.7574292728316703E-2</v>
      </c>
      <c r="BH70" s="24">
        <f t="shared" ref="BH70:BH96" si="99">+BF70-BG70</f>
        <v>1.2222622167860964E-2</v>
      </c>
      <c r="BI70" s="24">
        <f t="shared" si="70"/>
        <v>5.8642927107302789E-2</v>
      </c>
      <c r="BJ70" s="24">
        <f t="shared" si="71"/>
        <v>4.8042930661396976E-2</v>
      </c>
      <c r="BK70" s="24">
        <f t="shared" ref="BK70:BK96" si="100">+BI70-BJ70</f>
        <v>1.0599996445905813E-2</v>
      </c>
      <c r="BL70" s="24">
        <f t="shared" si="72"/>
        <v>6.0220493871952385E-2</v>
      </c>
      <c r="BM70" s="24">
        <f t="shared" si="73"/>
        <v>5.0391341980388527E-2</v>
      </c>
      <c r="BN70" s="24">
        <f t="shared" ref="BN70:BN96" si="101">+BL70-BM70</f>
        <v>9.8291518915638587E-3</v>
      </c>
    </row>
    <row r="71" spans="1:66" x14ac:dyDescent="0.25">
      <c r="A71" s="35">
        <f>+NAC!A72</f>
        <v>44743</v>
      </c>
      <c r="B71" s="71">
        <f>+NAC!P72</f>
        <v>879.63829999999996</v>
      </c>
      <c r="C71" s="71">
        <f>+NAC!S72</f>
        <v>875.26301457850559</v>
      </c>
      <c r="D71" s="179">
        <f>+[1]IPCse!$DK73</f>
        <v>885.68080297060578</v>
      </c>
      <c r="E71" s="71">
        <f>+GBA!$P72</f>
        <v>865.10400000000004</v>
      </c>
      <c r="F71" s="71">
        <f>+GBA!$S72</f>
        <v>876.8912954358816</v>
      </c>
      <c r="G71" s="179">
        <f>+[1]IPCse!$DE73</f>
        <v>886.47168556690576</v>
      </c>
      <c r="H71" s="71">
        <f>+PAM!$P72</f>
        <v>886.50120000000004</v>
      </c>
      <c r="I71" s="71">
        <f>+PAM!$S72</f>
        <v>872.97987394933398</v>
      </c>
      <c r="J71" s="179">
        <f>+[1]IPCse!$DF73</f>
        <v>882.98100910640846</v>
      </c>
      <c r="K71" s="71">
        <f>+NOA!$P72</f>
        <v>892.375</v>
      </c>
      <c r="L71" s="71">
        <f>+NOA!$S72</f>
        <v>885.28814635338836</v>
      </c>
      <c r="M71" s="179">
        <f>+[1]IPCse!$DG73</f>
        <v>897.07502379044104</v>
      </c>
      <c r="N71" s="71">
        <f>+NEA!$P72</f>
        <v>919.89599999999996</v>
      </c>
      <c r="O71" s="71">
        <f>+NEA!$S72</f>
        <v>892.37374604504259</v>
      </c>
      <c r="P71" s="179">
        <f>+[1]IPCse!$DH73</f>
        <v>906.44230998301146</v>
      </c>
      <c r="Q71" s="71">
        <f>+CUY!$P72</f>
        <v>925.12909999999999</v>
      </c>
      <c r="R71" s="71">
        <f>+CUY!$S72</f>
        <v>889.60764463724729</v>
      </c>
      <c r="S71" s="179">
        <f>+[1]IPCse!$DI73</f>
        <v>898.58756575107327</v>
      </c>
      <c r="T71" s="71">
        <f>+PAT!$P72</f>
        <v>860.14170000000001</v>
      </c>
      <c r="U71" s="71">
        <f>+PAT!$S72</f>
        <v>839.31055153115108</v>
      </c>
      <c r="V71" s="179">
        <f>+[1]IPCse!$DJ73</f>
        <v>845.87633022901809</v>
      </c>
      <c r="X71" s="164">
        <f t="shared" si="74"/>
        <v>7.3288005686861002E-2</v>
      </c>
      <c r="Y71" s="164">
        <f t="shared" si="75"/>
        <v>8.1261907616276163E-2</v>
      </c>
      <c r="Z71" s="181">
        <f t="shared" si="76"/>
        <v>9.3823325006933356E-2</v>
      </c>
      <c r="AA71" s="164">
        <f t="shared" si="77"/>
        <v>7.4439790478378676E-2</v>
      </c>
      <c r="AB71" s="164">
        <f t="shared" si="78"/>
        <v>8.4092129955010586E-2</v>
      </c>
      <c r="AC71" s="181">
        <f t="shared" si="79"/>
        <v>9.5829456741291397E-2</v>
      </c>
      <c r="AD71" s="164">
        <f t="shared" si="80"/>
        <v>7.2744957621488693E-2</v>
      </c>
      <c r="AE71" s="164">
        <f t="shared" si="81"/>
        <v>8.1472714454839057E-2</v>
      </c>
      <c r="AF71" s="181">
        <f t="shared" si="82"/>
        <v>9.387903112907825E-2</v>
      </c>
      <c r="AG71" s="164">
        <f t="shared" si="83"/>
        <v>6.6343886657518114E-2</v>
      </c>
      <c r="AH71" s="164">
        <f t="shared" si="84"/>
        <v>7.1915031889114855E-2</v>
      </c>
      <c r="AI71" s="181">
        <f t="shared" si="85"/>
        <v>8.6814637034246189E-2</v>
      </c>
      <c r="AJ71" s="164">
        <f t="shared" si="86"/>
        <v>7.6279899978893173E-2</v>
      </c>
      <c r="AK71" s="164">
        <f t="shared" si="87"/>
        <v>8.1150172739735904E-2</v>
      </c>
      <c r="AL71" s="181">
        <f t="shared" si="88"/>
        <v>9.1304998177446528E-2</v>
      </c>
      <c r="AM71" s="164">
        <f t="shared" si="89"/>
        <v>6.8956193817581113E-2</v>
      </c>
      <c r="AN71" s="164">
        <f t="shared" si="90"/>
        <v>7.6727671703144207E-2</v>
      </c>
      <c r="AO71" s="181">
        <f t="shared" si="91"/>
        <v>8.6758852283187693E-2</v>
      </c>
      <c r="AP71" s="164">
        <f t="shared" si="92"/>
        <v>7.9138913737057281E-2</v>
      </c>
      <c r="AQ71" s="164">
        <f t="shared" si="93"/>
        <v>8.9912059864153626E-2</v>
      </c>
      <c r="AR71" s="181">
        <f t="shared" si="94"/>
        <v>9.5371116773280695E-2</v>
      </c>
      <c r="AT71" s="24">
        <f t="shared" si="60"/>
        <v>9.3823325006933356E-2</v>
      </c>
      <c r="AU71" s="24">
        <f t="shared" si="61"/>
        <v>7.3288005686861002E-2</v>
      </c>
      <c r="AV71" s="24">
        <f t="shared" si="95"/>
        <v>2.0535319320072354E-2</v>
      </c>
      <c r="AW71" s="24">
        <f t="shared" si="62"/>
        <v>9.5829456741291397E-2</v>
      </c>
      <c r="AX71" s="24">
        <f t="shared" si="63"/>
        <v>7.4439790478378676E-2</v>
      </c>
      <c r="AY71" s="24">
        <f t="shared" si="96"/>
        <v>2.1389666262912721E-2</v>
      </c>
      <c r="AZ71" s="24">
        <f t="shared" si="64"/>
        <v>9.387903112907825E-2</v>
      </c>
      <c r="BA71" s="24">
        <f t="shared" si="65"/>
        <v>7.2744957621488693E-2</v>
      </c>
      <c r="BB71" s="24">
        <f t="shared" si="97"/>
        <v>2.1134073507589557E-2</v>
      </c>
      <c r="BC71" s="24">
        <f t="shared" si="66"/>
        <v>8.6814637034246189E-2</v>
      </c>
      <c r="BD71" s="24">
        <f t="shared" si="67"/>
        <v>6.6343886657518114E-2</v>
      </c>
      <c r="BE71" s="24">
        <f t="shared" si="98"/>
        <v>2.0470750376728075E-2</v>
      </c>
      <c r="BF71" s="24">
        <f t="shared" si="68"/>
        <v>9.1304998177446528E-2</v>
      </c>
      <c r="BG71" s="24">
        <f t="shared" si="69"/>
        <v>7.6279899978893173E-2</v>
      </c>
      <c r="BH71" s="24">
        <f t="shared" si="99"/>
        <v>1.5025098198553355E-2</v>
      </c>
      <c r="BI71" s="24">
        <f t="shared" si="70"/>
        <v>8.6758852283187693E-2</v>
      </c>
      <c r="BJ71" s="24">
        <f t="shared" si="71"/>
        <v>6.8956193817581113E-2</v>
      </c>
      <c r="BK71" s="24">
        <f t="shared" si="100"/>
        <v>1.780265846560658E-2</v>
      </c>
      <c r="BL71" s="24">
        <f t="shared" si="72"/>
        <v>9.5371116773280695E-2</v>
      </c>
      <c r="BM71" s="24">
        <f t="shared" si="73"/>
        <v>7.9138913737057281E-2</v>
      </c>
      <c r="BN71" s="24">
        <f t="shared" si="101"/>
        <v>1.6232203036223414E-2</v>
      </c>
    </row>
    <row r="72" spans="1:66" x14ac:dyDescent="0.25">
      <c r="A72" s="35">
        <f>+NAC!A73</f>
        <v>44774</v>
      </c>
      <c r="B72" s="71">
        <f>+NAC!P73</f>
        <v>939.46770000000004</v>
      </c>
      <c r="C72" s="71">
        <f>+NAC!S73</f>
        <v>940.65504025444363</v>
      </c>
      <c r="D72" s="179">
        <f>+[1]IPCse!$DK74</f>
        <v>952.4798671305789</v>
      </c>
      <c r="E72" s="71">
        <f>+GBA!$P73</f>
        <v>924.89750000000004</v>
      </c>
      <c r="F72" s="71">
        <f>+GBA!$S73</f>
        <v>940.23960950726496</v>
      </c>
      <c r="G72" s="179">
        <f>+[1]IPCse!$DE74</f>
        <v>951.81845101370311</v>
      </c>
      <c r="H72" s="71">
        <f>+PAM!$P73</f>
        <v>945.84720000000004</v>
      </c>
      <c r="I72" s="71">
        <f>+PAM!$S73</f>
        <v>939.31856346463633</v>
      </c>
      <c r="J72" s="179">
        <f>+[1]IPCse!$DF74</f>
        <v>951.21097641364634</v>
      </c>
      <c r="K72" s="71">
        <f>+NOA!$P73</f>
        <v>955.84299999999996</v>
      </c>
      <c r="L72" s="71">
        <f>+NOA!$S73</f>
        <v>956.87037180497066</v>
      </c>
      <c r="M72" s="179">
        <f>+[1]IPCse!$DG74</f>
        <v>967.62560241833944</v>
      </c>
      <c r="N72" s="71">
        <f>+NEA!$P73</f>
        <v>983.73040000000003</v>
      </c>
      <c r="O72" s="71">
        <f>+NEA!$S73</f>
        <v>963.15795049436974</v>
      </c>
      <c r="P72" s="179">
        <f>+[1]IPCse!$DH74</f>
        <v>976.67532849877944</v>
      </c>
      <c r="Q72" s="71">
        <f>+CUY!$P73</f>
        <v>982.47180000000003</v>
      </c>
      <c r="R72" s="71">
        <f>+CUY!$S73</f>
        <v>955.96016050860112</v>
      </c>
      <c r="S72" s="179">
        <f>+[1]IPCse!$DI74</f>
        <v>966.30618292033625</v>
      </c>
      <c r="T72" s="71">
        <f>+PAT!$P73</f>
        <v>917.22900000000004</v>
      </c>
      <c r="U72" s="71">
        <f>+PAT!$S73</f>
        <v>899.13403967415923</v>
      </c>
      <c r="V72" s="179">
        <f>+[1]IPCse!$DJ74</f>
        <v>906.08694069982209</v>
      </c>
      <c r="X72" s="164">
        <f t="shared" si="74"/>
        <v>6.8015910630540022E-2</v>
      </c>
      <c r="Y72" s="164">
        <f t="shared" si="75"/>
        <v>7.4711286306812008E-2</v>
      </c>
      <c r="Z72" s="181">
        <f t="shared" si="76"/>
        <v>7.542114939821043E-2</v>
      </c>
      <c r="AA72" s="164">
        <f t="shared" si="77"/>
        <v>6.9117123490354926E-2</v>
      </c>
      <c r="AB72" s="164">
        <f t="shared" si="78"/>
        <v>7.2241923715178791E-2</v>
      </c>
      <c r="AC72" s="181">
        <f t="shared" si="79"/>
        <v>7.3715569837978112E-2</v>
      </c>
      <c r="AD72" s="164">
        <f t="shared" si="80"/>
        <v>6.6944071818515249E-2</v>
      </c>
      <c r="AE72" s="164">
        <f t="shared" si="81"/>
        <v>7.5991086959643406E-2</v>
      </c>
      <c r="AF72" s="181">
        <f t="shared" si="82"/>
        <v>7.7272293065835829E-2</v>
      </c>
      <c r="AG72" s="164">
        <f t="shared" si="83"/>
        <v>7.1122566185740199E-2</v>
      </c>
      <c r="AH72" s="164">
        <f t="shared" si="84"/>
        <v>8.0857544231715206E-2</v>
      </c>
      <c r="AI72" s="181">
        <f t="shared" si="85"/>
        <v>7.8645126390654241E-2</v>
      </c>
      <c r="AJ72" s="164">
        <f t="shared" si="86"/>
        <v>6.939306182438032E-2</v>
      </c>
      <c r="AK72" s="164">
        <f t="shared" si="87"/>
        <v>7.9321253861444729E-2</v>
      </c>
      <c r="AL72" s="181">
        <f t="shared" si="88"/>
        <v>7.7482061177268191E-2</v>
      </c>
      <c r="AM72" s="164">
        <f t="shared" si="89"/>
        <v>6.1983457227753336E-2</v>
      </c>
      <c r="AN72" s="164">
        <f t="shared" si="90"/>
        <v>7.4586269881269152E-2</v>
      </c>
      <c r="AO72" s="181">
        <f t="shared" si="91"/>
        <v>7.5361177641781962E-2</v>
      </c>
      <c r="AP72" s="164">
        <f t="shared" si="92"/>
        <v>6.6369645838586955E-2</v>
      </c>
      <c r="AQ72" s="164">
        <f t="shared" si="93"/>
        <v>7.1276940381450382E-2</v>
      </c>
      <c r="AR72" s="181">
        <f t="shared" si="94"/>
        <v>7.1181339776350327E-2</v>
      </c>
      <c r="AT72" s="24">
        <f t="shared" si="60"/>
        <v>7.542114939821043E-2</v>
      </c>
      <c r="AU72" s="24">
        <f t="shared" si="61"/>
        <v>6.8015910630540022E-2</v>
      </c>
      <c r="AV72" s="24">
        <f t="shared" si="95"/>
        <v>7.4052387676704079E-3</v>
      </c>
      <c r="AW72" s="24">
        <f t="shared" si="62"/>
        <v>7.3715569837978112E-2</v>
      </c>
      <c r="AX72" s="24">
        <f t="shared" si="63"/>
        <v>6.9117123490354926E-2</v>
      </c>
      <c r="AY72" s="24">
        <f t="shared" si="96"/>
        <v>4.5984463476231863E-3</v>
      </c>
      <c r="AZ72" s="24">
        <f t="shared" si="64"/>
        <v>7.7272293065835829E-2</v>
      </c>
      <c r="BA72" s="24">
        <f t="shared" si="65"/>
        <v>6.6944071818515249E-2</v>
      </c>
      <c r="BB72" s="24">
        <f t="shared" si="97"/>
        <v>1.0328221247320579E-2</v>
      </c>
      <c r="BC72" s="24">
        <f t="shared" si="66"/>
        <v>8.0857544231715206E-2</v>
      </c>
      <c r="BD72" s="24">
        <f t="shared" si="67"/>
        <v>7.1122566185740199E-2</v>
      </c>
      <c r="BE72" s="24">
        <f t="shared" si="98"/>
        <v>9.7349780459750068E-3</v>
      </c>
      <c r="BF72" s="24">
        <f t="shared" si="68"/>
        <v>7.9321253861444729E-2</v>
      </c>
      <c r="BG72" s="24">
        <f t="shared" si="69"/>
        <v>6.939306182438032E-2</v>
      </c>
      <c r="BH72" s="24">
        <f t="shared" si="99"/>
        <v>9.9281920370644094E-3</v>
      </c>
      <c r="BI72" s="24">
        <f t="shared" si="70"/>
        <v>7.5361177641781962E-2</v>
      </c>
      <c r="BJ72" s="24">
        <f t="shared" si="71"/>
        <v>6.1983457227753336E-2</v>
      </c>
      <c r="BK72" s="24">
        <f t="shared" si="100"/>
        <v>1.3377720414028627E-2</v>
      </c>
      <c r="BL72" s="24">
        <f t="shared" si="72"/>
        <v>7.1276940381450382E-2</v>
      </c>
      <c r="BM72" s="24">
        <f t="shared" si="73"/>
        <v>6.6369645838586955E-2</v>
      </c>
      <c r="BN72" s="24">
        <f t="shared" si="101"/>
        <v>4.9072945428634274E-3</v>
      </c>
    </row>
    <row r="73" spans="1:66" x14ac:dyDescent="0.25">
      <c r="A73" s="35">
        <f>+NAC!A74</f>
        <v>44805</v>
      </c>
      <c r="B73" s="71">
        <f>+NAC!P74</f>
        <v>991.25850000000003</v>
      </c>
      <c r="C73" s="71">
        <f>+NAC!S74</f>
        <v>1006.8581248940167</v>
      </c>
      <c r="D73" s="179">
        <f>+[1]IPCse!$DK75</f>
        <v>1012.2284483097601</v>
      </c>
      <c r="E73" s="71">
        <f>+GBA!$P74</f>
        <v>975.70339999999999</v>
      </c>
      <c r="F73" s="71">
        <f>+GBA!$S74</f>
        <v>1005.236291550853</v>
      </c>
      <c r="G73" s="179">
        <f>+[1]IPCse!$DE75</f>
        <v>1009.103744674527</v>
      </c>
      <c r="H73" s="71">
        <f>+PAM!$P74</f>
        <v>998.55070000000001</v>
      </c>
      <c r="I73" s="71">
        <f>+PAM!$S74</f>
        <v>1005.9413362571391</v>
      </c>
      <c r="J73" s="179">
        <f>+[1]IPCse!$DF75</f>
        <v>1013.4475490262432</v>
      </c>
      <c r="K73" s="71">
        <f>+NOA!$P74</f>
        <v>1006.2868999999999</v>
      </c>
      <c r="L73" s="71">
        <f>+NOA!$S74</f>
        <v>1019.8142641450496</v>
      </c>
      <c r="M73" s="179">
        <f>+[1]IPCse!$DG75</f>
        <v>1025.6456722720416</v>
      </c>
      <c r="N73" s="71">
        <f>+NEA!$P74</f>
        <v>1039.133</v>
      </c>
      <c r="O73" s="71">
        <f>+NEA!$S74</f>
        <v>1031.7180650096127</v>
      </c>
      <c r="P73" s="179">
        <f>+[1]IPCse!$DH75</f>
        <v>1040.6200438051874</v>
      </c>
      <c r="Q73" s="71">
        <f>+CUY!$P74</f>
        <v>1035.6318000000001</v>
      </c>
      <c r="R73" s="71">
        <f>+CUY!$S74</f>
        <v>1023.6047808077783</v>
      </c>
      <c r="S73" s="179">
        <f>+[1]IPCse!$DI75</f>
        <v>1028.9080828133913</v>
      </c>
      <c r="T73" s="71">
        <f>+PAT!$P74</f>
        <v>968.74369999999999</v>
      </c>
      <c r="U73" s="71">
        <f>+PAT!$S74</f>
        <v>962.20020066375002</v>
      </c>
      <c r="V73" s="179">
        <f>+[1]IPCse!$DJ75</f>
        <v>966.52655654075227</v>
      </c>
      <c r="X73" s="164">
        <f t="shared" si="74"/>
        <v>5.5127813335147158E-2</v>
      </c>
      <c r="Y73" s="164">
        <f t="shared" si="75"/>
        <v>7.0379769210257237E-2</v>
      </c>
      <c r="Z73" s="181">
        <f t="shared" si="76"/>
        <v>6.2729495122220813E-2</v>
      </c>
      <c r="AA73" s="164">
        <f t="shared" si="77"/>
        <v>5.4931384288529284E-2</v>
      </c>
      <c r="AB73" s="164">
        <f t="shared" si="78"/>
        <v>6.9127785498900307E-2</v>
      </c>
      <c r="AC73" s="181">
        <f t="shared" si="79"/>
        <v>6.0185105258060645E-2</v>
      </c>
      <c r="AD73" s="164">
        <f t="shared" si="80"/>
        <v>5.5720945201296779E-2</v>
      </c>
      <c r="AE73" s="164">
        <f t="shared" si="81"/>
        <v>7.0926707278910373E-2</v>
      </c>
      <c r="AF73" s="181">
        <f t="shared" si="82"/>
        <v>6.5428778846988944E-2</v>
      </c>
      <c r="AG73" s="164">
        <f t="shared" si="83"/>
        <v>5.2774252675387157E-2</v>
      </c>
      <c r="AH73" s="164">
        <f t="shared" si="84"/>
        <v>6.5781002521110743E-2</v>
      </c>
      <c r="AI73" s="181">
        <f t="shared" si="85"/>
        <v>5.9961280177679654E-2</v>
      </c>
      <c r="AJ73" s="164">
        <f t="shared" si="86"/>
        <v>5.6318885743492419E-2</v>
      </c>
      <c r="AK73" s="164">
        <f t="shared" si="87"/>
        <v>7.1182628436023743E-2</v>
      </c>
      <c r="AL73" s="181">
        <f t="shared" si="88"/>
        <v>6.5471824096033693E-2</v>
      </c>
      <c r="AM73" s="164">
        <f t="shared" si="89"/>
        <v>5.4108423264667804E-2</v>
      </c>
      <c r="AN73" s="164">
        <f t="shared" si="90"/>
        <v>7.0760919851710291E-2</v>
      </c>
      <c r="AO73" s="181">
        <f t="shared" si="91"/>
        <v>6.4784745249028441E-2</v>
      </c>
      <c r="AP73" s="164">
        <f t="shared" si="92"/>
        <v>5.6163400851913625E-2</v>
      </c>
      <c r="AQ73" s="164">
        <f t="shared" si="93"/>
        <v>7.0141000347896609E-2</v>
      </c>
      <c r="AR73" s="181">
        <f t="shared" si="94"/>
        <v>6.6703991776163596E-2</v>
      </c>
      <c r="AT73" s="24">
        <f t="shared" si="60"/>
        <v>7.0379769210257237E-2</v>
      </c>
      <c r="AU73" s="24">
        <f t="shared" si="61"/>
        <v>5.5127813335147158E-2</v>
      </c>
      <c r="AV73" s="24">
        <f t="shared" si="95"/>
        <v>1.5251955875110079E-2</v>
      </c>
      <c r="AW73" s="24">
        <f t="shared" si="62"/>
        <v>6.9127785498900307E-2</v>
      </c>
      <c r="AX73" s="24">
        <f t="shared" si="63"/>
        <v>5.4931384288529284E-2</v>
      </c>
      <c r="AY73" s="24">
        <f t="shared" si="96"/>
        <v>1.4196401210371024E-2</v>
      </c>
      <c r="AZ73" s="24">
        <f t="shared" si="64"/>
        <v>7.0926707278910373E-2</v>
      </c>
      <c r="BA73" s="24">
        <f t="shared" si="65"/>
        <v>5.5720945201296779E-2</v>
      </c>
      <c r="BB73" s="24">
        <f t="shared" si="97"/>
        <v>1.5205762077613594E-2</v>
      </c>
      <c r="BC73" s="24">
        <f t="shared" si="66"/>
        <v>6.5781002521110743E-2</v>
      </c>
      <c r="BD73" s="24">
        <f t="shared" si="67"/>
        <v>5.2774252675387157E-2</v>
      </c>
      <c r="BE73" s="24">
        <f t="shared" si="98"/>
        <v>1.3006749845723586E-2</v>
      </c>
      <c r="BF73" s="24">
        <f t="shared" si="68"/>
        <v>7.1182628436023743E-2</v>
      </c>
      <c r="BG73" s="24">
        <f t="shared" si="69"/>
        <v>5.6318885743492419E-2</v>
      </c>
      <c r="BH73" s="24">
        <f t="shared" si="99"/>
        <v>1.4863742692531323E-2</v>
      </c>
      <c r="BI73" s="24">
        <f t="shared" si="70"/>
        <v>7.0760919851710291E-2</v>
      </c>
      <c r="BJ73" s="24">
        <f t="shared" si="71"/>
        <v>5.4108423264667804E-2</v>
      </c>
      <c r="BK73" s="24">
        <f t="shared" si="100"/>
        <v>1.6652496587042487E-2</v>
      </c>
      <c r="BL73" s="24">
        <f t="shared" si="72"/>
        <v>7.0141000347896609E-2</v>
      </c>
      <c r="BM73" s="24">
        <f t="shared" si="73"/>
        <v>5.6163400851913625E-2</v>
      </c>
      <c r="BN73" s="24">
        <f t="shared" si="101"/>
        <v>1.3977599495982984E-2</v>
      </c>
    </row>
    <row r="74" spans="1:66" x14ac:dyDescent="0.25">
      <c r="A74" s="35">
        <f>+NAC!A75</f>
        <v>44835</v>
      </c>
      <c r="B74" s="71">
        <f>+NAC!P75</f>
        <v>1046.2650000000001</v>
      </c>
      <c r="C74" s="71">
        <f>+NAC!S75</f>
        <v>1069.7650063549179</v>
      </c>
      <c r="D74" s="179">
        <f>+[1]IPCse!$DK76</f>
        <v>1074.747181889863</v>
      </c>
      <c r="E74" s="71">
        <f>+GBA!$P75</f>
        <v>1032.2633000000001</v>
      </c>
      <c r="F74" s="71">
        <f>+GBA!$S75</f>
        <v>1069.9355713202781</v>
      </c>
      <c r="G74" s="179">
        <f>+[1]IPCse!$DE76</f>
        <v>1072.8155992867023</v>
      </c>
      <c r="H74" s="71">
        <f>+PAM!$P75</f>
        <v>1052.7184999999999</v>
      </c>
      <c r="I74" s="71">
        <f>+PAM!$S75</f>
        <v>1066.6500121979793</v>
      </c>
      <c r="J74" s="179">
        <f>+[1]IPCse!$DF76</f>
        <v>1073.8070483115159</v>
      </c>
      <c r="K74" s="71">
        <f>+NOA!$P75</f>
        <v>1057.4526000000001</v>
      </c>
      <c r="L74" s="71">
        <f>+NOA!$S75</f>
        <v>1082.8852019421431</v>
      </c>
      <c r="M74" s="179">
        <f>+[1]IPCse!$DG76</f>
        <v>1089.5956211506032</v>
      </c>
      <c r="N74" s="71">
        <f>+NEA!$P75</f>
        <v>1090.1865</v>
      </c>
      <c r="O74" s="71">
        <f>+NEA!$S75</f>
        <v>1094.4426314611369</v>
      </c>
      <c r="P74" s="179">
        <f>+[1]IPCse!$DH76</f>
        <v>1101.8733686694179</v>
      </c>
      <c r="Q74" s="71">
        <f>+CUY!$P75</f>
        <v>1084.4602</v>
      </c>
      <c r="R74" s="71">
        <f>+CUY!$S75</f>
        <v>1082.207675691847</v>
      </c>
      <c r="S74" s="179">
        <f>+[1]IPCse!$DI76</f>
        <v>1090.6668270574407</v>
      </c>
      <c r="T74" s="71">
        <f>+PAT!$P75</f>
        <v>1031.5165999999999</v>
      </c>
      <c r="U74" s="71">
        <f>+PAT!$S75</f>
        <v>1028.3956047820186</v>
      </c>
      <c r="V74" s="179">
        <f>+[1]IPCse!$DJ76</f>
        <v>1033.4926601106829</v>
      </c>
      <c r="X74" s="164">
        <f t="shared" si="74"/>
        <v>5.5491579643453415E-2</v>
      </c>
      <c r="Y74" s="164">
        <f t="shared" si="75"/>
        <v>6.2478396812383874E-2</v>
      </c>
      <c r="Z74" s="181">
        <f t="shared" si="76"/>
        <v>6.1763462274250447E-2</v>
      </c>
      <c r="AA74" s="164">
        <f t="shared" si="77"/>
        <v>5.7968333409517792E-2</v>
      </c>
      <c r="AB74" s="164">
        <f t="shared" si="78"/>
        <v>6.4362260210093059E-2</v>
      </c>
      <c r="AC74" s="181">
        <f t="shared" si="79"/>
        <v>6.3137070839752729E-2</v>
      </c>
      <c r="AD74" s="164">
        <f t="shared" si="80"/>
        <v>5.4246419335542972E-2</v>
      </c>
      <c r="AE74" s="164">
        <f t="shared" si="81"/>
        <v>6.0350115610839028E-2</v>
      </c>
      <c r="AF74" s="181">
        <f t="shared" si="82"/>
        <v>5.9558582329463761E-2</v>
      </c>
      <c r="AG74" s="164">
        <f t="shared" si="83"/>
        <v>5.0846036055920196E-2</v>
      </c>
      <c r="AH74" s="164">
        <f t="shared" si="84"/>
        <v>6.1845514437835813E-2</v>
      </c>
      <c r="AI74" s="181">
        <f t="shared" si="85"/>
        <v>6.2350917677932216E-2</v>
      </c>
      <c r="AJ74" s="164">
        <f t="shared" si="86"/>
        <v>4.9130861978206708E-2</v>
      </c>
      <c r="AK74" s="164">
        <f t="shared" si="87"/>
        <v>6.079622774749005E-2</v>
      </c>
      <c r="AL74" s="181">
        <f t="shared" si="88"/>
        <v>5.8862334267796967E-2</v>
      </c>
      <c r="AM74" s="164">
        <f t="shared" si="89"/>
        <v>4.7148417033930246E-2</v>
      </c>
      <c r="AN74" s="164">
        <f t="shared" si="90"/>
        <v>5.7251486103671922E-2</v>
      </c>
      <c r="AO74" s="181">
        <f t="shared" si="91"/>
        <v>6.0023577689446883E-2</v>
      </c>
      <c r="AP74" s="164">
        <f t="shared" si="92"/>
        <v>6.4798253655739879E-2</v>
      </c>
      <c r="AQ74" s="164">
        <f t="shared" si="93"/>
        <v>6.8795874364405041E-2</v>
      </c>
      <c r="AR74" s="181">
        <f t="shared" si="94"/>
        <v>6.9285321874243966E-2</v>
      </c>
      <c r="AT74" s="24">
        <f t="shared" si="60"/>
        <v>6.2478396812383874E-2</v>
      </c>
      <c r="AU74" s="24">
        <f t="shared" si="61"/>
        <v>5.5491579643453415E-2</v>
      </c>
      <c r="AV74" s="24">
        <f t="shared" si="95"/>
        <v>6.9868171689304592E-3</v>
      </c>
      <c r="AW74" s="24">
        <f t="shared" si="62"/>
        <v>6.4362260210093059E-2</v>
      </c>
      <c r="AX74" s="24">
        <f t="shared" si="63"/>
        <v>5.7968333409517792E-2</v>
      </c>
      <c r="AY74" s="24">
        <f t="shared" si="96"/>
        <v>6.393926800575267E-3</v>
      </c>
      <c r="AZ74" s="24">
        <f t="shared" si="64"/>
        <v>6.0350115610839028E-2</v>
      </c>
      <c r="BA74" s="24">
        <f t="shared" si="65"/>
        <v>5.4246419335542972E-2</v>
      </c>
      <c r="BB74" s="24">
        <f t="shared" si="97"/>
        <v>6.1036962752960555E-3</v>
      </c>
      <c r="BC74" s="24">
        <f t="shared" si="66"/>
        <v>6.2350917677932216E-2</v>
      </c>
      <c r="BD74" s="24">
        <f t="shared" si="67"/>
        <v>5.0846036055920196E-2</v>
      </c>
      <c r="BE74" s="24">
        <f t="shared" si="98"/>
        <v>1.150488162201202E-2</v>
      </c>
      <c r="BF74" s="24">
        <f t="shared" si="68"/>
        <v>6.079622774749005E-2</v>
      </c>
      <c r="BG74" s="24">
        <f t="shared" si="69"/>
        <v>4.9130861978206708E-2</v>
      </c>
      <c r="BH74" s="24">
        <f t="shared" si="99"/>
        <v>1.1665365769283342E-2</v>
      </c>
      <c r="BI74" s="24">
        <f t="shared" si="70"/>
        <v>6.0023577689446883E-2</v>
      </c>
      <c r="BJ74" s="24">
        <f t="shared" si="71"/>
        <v>4.7148417033930246E-2</v>
      </c>
      <c r="BK74" s="24">
        <f t="shared" si="100"/>
        <v>1.2875160655516638E-2</v>
      </c>
      <c r="BL74" s="24">
        <f t="shared" si="72"/>
        <v>6.9285321874243966E-2</v>
      </c>
      <c r="BM74" s="24">
        <f t="shared" si="73"/>
        <v>6.4798253655739879E-2</v>
      </c>
      <c r="BN74" s="24">
        <f t="shared" si="101"/>
        <v>4.4870682185040867E-3</v>
      </c>
    </row>
    <row r="75" spans="1:66" x14ac:dyDescent="0.25">
      <c r="A75" s="35">
        <f>+NAC!A76</f>
        <v>44866</v>
      </c>
      <c r="B75" s="71">
        <f>+NAC!P76</f>
        <v>1096.0239999999999</v>
      </c>
      <c r="C75" s="71">
        <f>+NAC!S76</f>
        <v>1116.9398768784552</v>
      </c>
      <c r="D75" s="179">
        <f>+[1]IPCse!$DK77</f>
        <v>1125.5735912145353</v>
      </c>
      <c r="E75" s="71">
        <f>+GBA!$P76</f>
        <v>1082.5534</v>
      </c>
      <c r="F75" s="71">
        <f>+GBA!$S76</f>
        <v>1115.6676578806068</v>
      </c>
      <c r="G75" s="179">
        <f>+[1]IPCse!$DE77</f>
        <v>1124.2359095315333</v>
      </c>
      <c r="H75" s="71">
        <f>+PAM!$P76</f>
        <v>1102.6577</v>
      </c>
      <c r="I75" s="71">
        <f>+PAM!$S76</f>
        <v>1115.9555472250697</v>
      </c>
      <c r="J75" s="179">
        <f>+[1]IPCse!$DF77</f>
        <v>1124.002263432729</v>
      </c>
      <c r="K75" s="71">
        <f>+NOA!$P76</f>
        <v>1104.9181000000001</v>
      </c>
      <c r="L75" s="71">
        <f>+NOA!$S76</f>
        <v>1130.0752957625964</v>
      </c>
      <c r="M75" s="179">
        <f>+[1]IPCse!$DG77</f>
        <v>1140.7737865935392</v>
      </c>
      <c r="N75" s="71">
        <f>+NEA!$P76</f>
        <v>1137.1147000000001</v>
      </c>
      <c r="O75" s="71">
        <f>+NEA!$S76</f>
        <v>1140.939535965394</v>
      </c>
      <c r="P75" s="179">
        <f>+[1]IPCse!$DH77</f>
        <v>1150.1386149408286</v>
      </c>
      <c r="Q75" s="71">
        <f>+CUY!$P76</f>
        <v>1137.4857999999999</v>
      </c>
      <c r="R75" s="71">
        <f>+CUY!$S76</f>
        <v>1132.3693862976811</v>
      </c>
      <c r="S75" s="179">
        <f>+[1]IPCse!$DI77</f>
        <v>1144.9598539645219</v>
      </c>
      <c r="T75" s="71">
        <f>+PAT!$P76</f>
        <v>1077.2851000000001</v>
      </c>
      <c r="U75" s="71">
        <f>+PAT!$S76</f>
        <v>1075.9444519987933</v>
      </c>
      <c r="V75" s="179">
        <f>+[1]IPCse!$DJ77</f>
        <v>1081.3047718232026</v>
      </c>
      <c r="X75" s="164">
        <f t="shared" si="74"/>
        <v>4.7558696888455376E-2</v>
      </c>
      <c r="Y75" s="164">
        <f t="shared" si="75"/>
        <v>4.409834893018183E-2</v>
      </c>
      <c r="Z75" s="181">
        <f t="shared" si="76"/>
        <v>4.7291502765606674E-2</v>
      </c>
      <c r="AA75" s="164">
        <f t="shared" si="77"/>
        <v>4.8718287281936723E-2</v>
      </c>
      <c r="AB75" s="164">
        <f t="shared" si="78"/>
        <v>4.2742841518855546E-2</v>
      </c>
      <c r="AC75" s="181">
        <f t="shared" si="79"/>
        <v>4.793024102093546E-2</v>
      </c>
      <c r="AD75" s="164">
        <f t="shared" si="80"/>
        <v>4.7438322780496422E-2</v>
      </c>
      <c r="AE75" s="164">
        <f t="shared" si="81"/>
        <v>4.6224660819615515E-2</v>
      </c>
      <c r="AF75" s="181">
        <f t="shared" si="82"/>
        <v>4.6745097455023643E-2</v>
      </c>
      <c r="AG75" s="164">
        <f t="shared" si="83"/>
        <v>4.4886645510162859E-2</v>
      </c>
      <c r="AH75" s="164">
        <f t="shared" si="84"/>
        <v>4.3578113114685069E-2</v>
      </c>
      <c r="AI75" s="181">
        <f t="shared" si="85"/>
        <v>4.6969870702024519E-2</v>
      </c>
      <c r="AJ75" s="164">
        <f t="shared" si="86"/>
        <v>4.3046029280311204E-2</v>
      </c>
      <c r="AK75" s="164">
        <f t="shared" si="87"/>
        <v>4.248455164998588E-2</v>
      </c>
      <c r="AL75" s="181">
        <f t="shared" si="88"/>
        <v>4.3802897541387997E-2</v>
      </c>
      <c r="AM75" s="164">
        <f t="shared" si="89"/>
        <v>4.889584698451821E-2</v>
      </c>
      <c r="AN75" s="164">
        <f t="shared" si="90"/>
        <v>4.6351279641189125E-2</v>
      </c>
      <c r="AO75" s="181">
        <f t="shared" si="91"/>
        <v>4.9779662826603843E-2</v>
      </c>
      <c r="AP75" s="164">
        <f t="shared" si="92"/>
        <v>4.4370105144212024E-2</v>
      </c>
      <c r="AQ75" s="164">
        <f t="shared" si="93"/>
        <v>4.6235949468933502E-2</v>
      </c>
      <c r="AR75" s="181">
        <f t="shared" si="94"/>
        <v>4.6262652419224004E-2</v>
      </c>
      <c r="AT75" s="24">
        <f t="shared" si="60"/>
        <v>4.7558696888455376E-2</v>
      </c>
      <c r="AU75" s="24">
        <f t="shared" si="61"/>
        <v>4.409834893018183E-2</v>
      </c>
      <c r="AV75" s="24">
        <f t="shared" si="95"/>
        <v>3.4603479582735464E-3</v>
      </c>
      <c r="AW75" s="24">
        <f t="shared" si="62"/>
        <v>4.8718287281936723E-2</v>
      </c>
      <c r="AX75" s="24">
        <f t="shared" si="63"/>
        <v>4.2742841518855546E-2</v>
      </c>
      <c r="AY75" s="24">
        <f t="shared" si="96"/>
        <v>5.9754457630811775E-3</v>
      </c>
      <c r="AZ75" s="24">
        <f t="shared" si="64"/>
        <v>4.7438322780496422E-2</v>
      </c>
      <c r="BA75" s="24">
        <f t="shared" si="65"/>
        <v>4.6224660819615515E-2</v>
      </c>
      <c r="BB75" s="24">
        <f t="shared" si="97"/>
        <v>1.2136619608809074E-3</v>
      </c>
      <c r="BC75" s="24">
        <f t="shared" si="66"/>
        <v>4.6969870702024519E-2</v>
      </c>
      <c r="BD75" s="24">
        <f t="shared" si="67"/>
        <v>4.3578113114685069E-2</v>
      </c>
      <c r="BE75" s="24">
        <f t="shared" si="98"/>
        <v>3.3917575873394501E-3</v>
      </c>
      <c r="BF75" s="24">
        <f t="shared" si="68"/>
        <v>4.3802897541387997E-2</v>
      </c>
      <c r="BG75" s="24">
        <f t="shared" si="69"/>
        <v>4.248455164998588E-2</v>
      </c>
      <c r="BH75" s="24">
        <f t="shared" si="99"/>
        <v>1.3183458914021173E-3</v>
      </c>
      <c r="BI75" s="24">
        <f t="shared" si="70"/>
        <v>4.9779662826603843E-2</v>
      </c>
      <c r="BJ75" s="24">
        <f t="shared" si="71"/>
        <v>4.6351279641189125E-2</v>
      </c>
      <c r="BK75" s="24">
        <f t="shared" si="100"/>
        <v>3.4283831854147184E-3</v>
      </c>
      <c r="BL75" s="24">
        <f t="shared" si="72"/>
        <v>4.6262652419224004E-2</v>
      </c>
      <c r="BM75" s="24">
        <f t="shared" si="73"/>
        <v>4.4370105144212024E-2</v>
      </c>
      <c r="BN75" s="24">
        <f t="shared" si="101"/>
        <v>1.8925472750119798E-3</v>
      </c>
    </row>
    <row r="76" spans="1:66" x14ac:dyDescent="0.25">
      <c r="A76" s="35">
        <f>+NAC!A77</f>
        <v>44896</v>
      </c>
      <c r="B76" s="71">
        <f>+NAC!P77</f>
        <v>1153.5771</v>
      </c>
      <c r="C76" s="71">
        <f>+NAC!S77</f>
        <v>1174.4917612952804</v>
      </c>
      <c r="D76" s="179">
        <f>+[1]IPCse!$DK78</f>
        <v>1178.1784710035786</v>
      </c>
      <c r="E76" s="71">
        <f>+GBA!$P77</f>
        <v>1143.2887000000001</v>
      </c>
      <c r="F76" s="71">
        <f>+GBA!$S77</f>
        <v>1177.811835991788</v>
      </c>
      <c r="G76" s="179">
        <f>+[1]IPCse!$DE78</f>
        <v>1183.1413507032494</v>
      </c>
      <c r="H76" s="71">
        <f>+PAM!$P77</f>
        <v>1159.0399</v>
      </c>
      <c r="I76" s="71">
        <f>+PAM!$S77</f>
        <v>1170.9733463757507</v>
      </c>
      <c r="J76" s="179">
        <f>+[1]IPCse!$DF78</f>
        <v>1174.4125073351388</v>
      </c>
      <c r="K76" s="71">
        <f>+NOA!$P77</f>
        <v>1157.9242999999999</v>
      </c>
      <c r="L76" s="71">
        <f>+NOA!$S77</f>
        <v>1181.707221349993</v>
      </c>
      <c r="M76" s="179">
        <f>+[1]IPCse!$DG78</f>
        <v>1184.4014197857905</v>
      </c>
      <c r="N76" s="71">
        <f>+NEA!$P77</f>
        <v>1191.5862999999999</v>
      </c>
      <c r="O76" s="71">
        <f>+NEA!$S77</f>
        <v>1194.1867248146111</v>
      </c>
      <c r="P76" s="179">
        <f>+[1]IPCse!$DH78</f>
        <v>1187.8755783765339</v>
      </c>
      <c r="Q76" s="71">
        <f>+CUY!$P77</f>
        <v>1193.6664000000001</v>
      </c>
      <c r="R76" s="71">
        <f>+CUY!$S77</f>
        <v>1183.1376278085265</v>
      </c>
      <c r="S76" s="179">
        <f>+[1]IPCse!$DI78</f>
        <v>1189.43296315011</v>
      </c>
      <c r="T76" s="71">
        <f>+PAT!$P77</f>
        <v>1123.6996999999999</v>
      </c>
      <c r="U76" s="71">
        <f>+PAT!$S77</f>
        <v>1123.5206004223865</v>
      </c>
      <c r="V76" s="179">
        <f>+[1]IPCse!$DJ78</f>
        <v>1126.1479131145104</v>
      </c>
      <c r="X76" s="164">
        <f t="shared" si="74"/>
        <v>5.2510802683153113E-2</v>
      </c>
      <c r="Y76" s="164">
        <f t="shared" si="75"/>
        <v>5.1526394220669403E-2</v>
      </c>
      <c r="Z76" s="181">
        <f t="shared" si="76"/>
        <v>4.6736064349449213E-2</v>
      </c>
      <c r="AA76" s="164">
        <f t="shared" si="77"/>
        <v>5.6103745090080537E-2</v>
      </c>
      <c r="AB76" s="164">
        <f t="shared" si="78"/>
        <v>5.5701335135262653E-2</v>
      </c>
      <c r="AC76" s="181">
        <f t="shared" si="79"/>
        <v>5.2395979057688891E-2</v>
      </c>
      <c r="AD76" s="164">
        <f t="shared" si="80"/>
        <v>5.1133003469707727E-2</v>
      </c>
      <c r="AE76" s="164">
        <f t="shared" si="81"/>
        <v>4.9301066953328032E-2</v>
      </c>
      <c r="AF76" s="181">
        <f t="shared" si="82"/>
        <v>4.4848881129879281E-2</v>
      </c>
      <c r="AG76" s="164">
        <f t="shared" si="83"/>
        <v>4.7972967408172362E-2</v>
      </c>
      <c r="AH76" s="164">
        <f t="shared" si="84"/>
        <v>4.5688925137111758E-2</v>
      </c>
      <c r="AI76" s="181">
        <f t="shared" si="85"/>
        <v>3.8243895244584492E-2</v>
      </c>
      <c r="AJ76" s="164">
        <f t="shared" si="86"/>
        <v>4.7903346953477755E-2</v>
      </c>
      <c r="AK76" s="164">
        <f t="shared" si="87"/>
        <v>4.6669597442043687E-2</v>
      </c>
      <c r="AL76" s="181">
        <f t="shared" si="88"/>
        <v>3.2810795973185147E-2</v>
      </c>
      <c r="AM76" s="164">
        <f t="shared" si="89"/>
        <v>4.9390155024352955E-2</v>
      </c>
      <c r="AN76" s="164">
        <f t="shared" si="90"/>
        <v>4.4833640087033721E-2</v>
      </c>
      <c r="AO76" s="181">
        <f t="shared" si="91"/>
        <v>3.8842505290989982E-2</v>
      </c>
      <c r="AP76" s="164">
        <f t="shared" si="92"/>
        <v>4.3084787861634721E-2</v>
      </c>
      <c r="AQ76" s="164">
        <f t="shared" si="93"/>
        <v>4.4218034058552513E-2</v>
      </c>
      <c r="AR76" s="181">
        <f t="shared" si="94"/>
        <v>4.1471324699415835E-2</v>
      </c>
      <c r="AT76" s="24">
        <f t="shared" si="60"/>
        <v>5.2510802683153113E-2</v>
      </c>
      <c r="AU76" s="24">
        <f t="shared" si="61"/>
        <v>4.6736064349449213E-2</v>
      </c>
      <c r="AV76" s="24">
        <f t="shared" si="95"/>
        <v>5.7747383337038993E-3</v>
      </c>
      <c r="AW76" s="24">
        <f t="shared" si="62"/>
        <v>5.6103745090080537E-2</v>
      </c>
      <c r="AX76" s="24">
        <f t="shared" si="63"/>
        <v>5.2395979057688891E-2</v>
      </c>
      <c r="AY76" s="24">
        <f t="shared" si="96"/>
        <v>3.7077660323916461E-3</v>
      </c>
      <c r="AZ76" s="24">
        <f t="shared" si="64"/>
        <v>5.1133003469707727E-2</v>
      </c>
      <c r="BA76" s="24">
        <f t="shared" si="65"/>
        <v>4.4848881129879281E-2</v>
      </c>
      <c r="BB76" s="24">
        <f t="shared" si="97"/>
        <v>6.2841223398284463E-3</v>
      </c>
      <c r="BC76" s="24">
        <f t="shared" si="66"/>
        <v>4.7972967408172362E-2</v>
      </c>
      <c r="BD76" s="24">
        <f t="shared" si="67"/>
        <v>3.8243895244584492E-2</v>
      </c>
      <c r="BE76" s="24">
        <f t="shared" si="98"/>
        <v>9.7290721635878707E-3</v>
      </c>
      <c r="BF76" s="24">
        <f t="shared" si="68"/>
        <v>4.7903346953477755E-2</v>
      </c>
      <c r="BG76" s="24">
        <f t="shared" si="69"/>
        <v>3.2810795973185147E-2</v>
      </c>
      <c r="BH76" s="24">
        <f t="shared" si="99"/>
        <v>1.5092550980292607E-2</v>
      </c>
      <c r="BI76" s="24">
        <f t="shared" si="70"/>
        <v>4.9390155024352955E-2</v>
      </c>
      <c r="BJ76" s="24">
        <f t="shared" si="71"/>
        <v>3.8842505290989982E-2</v>
      </c>
      <c r="BK76" s="24">
        <f t="shared" si="100"/>
        <v>1.0547649733362974E-2</v>
      </c>
      <c r="BL76" s="24">
        <f t="shared" si="72"/>
        <v>4.4218034058552513E-2</v>
      </c>
      <c r="BM76" s="24">
        <f t="shared" si="73"/>
        <v>4.1471324699415835E-2</v>
      </c>
      <c r="BN76" s="24">
        <f t="shared" si="101"/>
        <v>2.7467093591366787E-3</v>
      </c>
    </row>
    <row r="77" spans="1:66" x14ac:dyDescent="0.25">
      <c r="A77" s="35">
        <f>+NAC!A78</f>
        <v>44927</v>
      </c>
      <c r="B77" s="71">
        <f>+NAC!P78</f>
        <v>1215.3181999999999</v>
      </c>
      <c r="C77" s="71">
        <f>+NAC!S78</f>
        <v>1245.2702294433132</v>
      </c>
      <c r="D77" s="179">
        <f>+[1]IPCse!$DK79</f>
        <v>1244.3416970887106</v>
      </c>
      <c r="E77" s="71">
        <f>+GBA!$P78</f>
        <v>1206.5220999999999</v>
      </c>
      <c r="F77" s="71">
        <f>+GBA!$S78</f>
        <v>1247.2009709886297</v>
      </c>
      <c r="G77" s="179">
        <f>+[1]IPCse!$DE79</f>
        <v>1250.452802957202</v>
      </c>
      <c r="H77" s="71">
        <f>+PAM!$P78</f>
        <v>1218.4204999999999</v>
      </c>
      <c r="I77" s="71">
        <f>+PAM!$S78</f>
        <v>1242.3918324937767</v>
      </c>
      <c r="J77" s="179">
        <f>+[1]IPCse!$DF79</f>
        <v>1238.8179921476155</v>
      </c>
      <c r="K77" s="71">
        <f>+NOA!$P78</f>
        <v>1220.6357</v>
      </c>
      <c r="L77" s="71">
        <f>+NOA!$S78</f>
        <v>1260.2981946625016</v>
      </c>
      <c r="M77" s="179">
        <f>+[1]IPCse!$DG79</f>
        <v>1256.7934818831366</v>
      </c>
      <c r="N77" s="71">
        <f>+NEA!$P78</f>
        <v>1249.9364</v>
      </c>
      <c r="O77" s="71">
        <f>+NEA!$S78</f>
        <v>1266.9801104366932</v>
      </c>
      <c r="P77" s="179">
        <f>+[1]IPCse!$DH79</f>
        <v>1254.6022195586461</v>
      </c>
      <c r="Q77" s="71">
        <f>+CUY!$P78</f>
        <v>1259.7424000000001</v>
      </c>
      <c r="R77" s="71">
        <f>+CUY!$S78</f>
        <v>1257.6113108900522</v>
      </c>
      <c r="S77" s="179">
        <f>+[1]IPCse!$DI79</f>
        <v>1255.511645102994</v>
      </c>
      <c r="T77" s="71">
        <f>+PAT!$P78</f>
        <v>1185.3976</v>
      </c>
      <c r="U77" s="71">
        <f>+PAT!$S78</f>
        <v>1187.9815806154775</v>
      </c>
      <c r="V77" s="179">
        <f>+[1]IPCse!$DJ79</f>
        <v>1184.4005168592769</v>
      </c>
      <c r="X77" s="164">
        <f t="shared" si="74"/>
        <v>5.3521433461187762E-2</v>
      </c>
      <c r="Y77" s="164">
        <f t="shared" si="75"/>
        <v>6.0263060568407134E-2</v>
      </c>
      <c r="Z77" s="181">
        <f t="shared" si="76"/>
        <v>5.6157218718123181E-2</v>
      </c>
      <c r="AA77" s="164">
        <f t="shared" si="77"/>
        <v>5.5308339879507118E-2</v>
      </c>
      <c r="AB77" s="164">
        <f t="shared" si="78"/>
        <v>5.891359967393428E-2</v>
      </c>
      <c r="AC77" s="181">
        <f t="shared" si="79"/>
        <v>5.6892147513856406E-2</v>
      </c>
      <c r="AD77" s="164">
        <f t="shared" si="80"/>
        <v>5.1232576203804614E-2</v>
      </c>
      <c r="AE77" s="164">
        <f t="shared" si="81"/>
        <v>6.0990701743187881E-2</v>
      </c>
      <c r="AF77" s="181">
        <f t="shared" si="82"/>
        <v>5.4840598520718542E-2</v>
      </c>
      <c r="AG77" s="164">
        <f t="shared" si="83"/>
        <v>5.4158462690523157E-2</v>
      </c>
      <c r="AH77" s="164">
        <f t="shared" si="84"/>
        <v>6.650629859291679E-2</v>
      </c>
      <c r="AI77" s="181">
        <f t="shared" si="85"/>
        <v>6.11212219843833E-2</v>
      </c>
      <c r="AJ77" s="164">
        <f t="shared" si="86"/>
        <v>4.8968421338849044E-2</v>
      </c>
      <c r="AK77" s="164">
        <f t="shared" si="87"/>
        <v>6.0956451875968209E-2</v>
      </c>
      <c r="AL77" s="181">
        <f t="shared" si="88"/>
        <v>5.6173089502612239E-2</v>
      </c>
      <c r="AM77" s="164">
        <f t="shared" si="89"/>
        <v>5.5355499660541652E-2</v>
      </c>
      <c r="AN77" s="164">
        <f t="shared" si="90"/>
        <v>6.2945917136850715E-2</v>
      </c>
      <c r="AO77" s="181">
        <f t="shared" si="91"/>
        <v>5.5554776099260073E-2</v>
      </c>
      <c r="AP77" s="164">
        <f t="shared" si="92"/>
        <v>5.4906039398248563E-2</v>
      </c>
      <c r="AQ77" s="164">
        <f t="shared" si="93"/>
        <v>5.7374097251850165E-2</v>
      </c>
      <c r="AR77" s="181">
        <f t="shared" si="94"/>
        <v>5.1727311365041828E-2</v>
      </c>
      <c r="AT77" s="24">
        <f t="shared" si="60"/>
        <v>6.0263060568407134E-2</v>
      </c>
      <c r="AU77" s="24">
        <f t="shared" si="61"/>
        <v>5.3521433461187762E-2</v>
      </c>
      <c r="AV77" s="24">
        <f t="shared" si="95"/>
        <v>6.7416271072193723E-3</v>
      </c>
      <c r="AW77" s="24">
        <f t="shared" si="62"/>
        <v>5.891359967393428E-2</v>
      </c>
      <c r="AX77" s="24">
        <f t="shared" si="63"/>
        <v>5.5308339879507118E-2</v>
      </c>
      <c r="AY77" s="24">
        <f t="shared" si="96"/>
        <v>3.6052597944271625E-3</v>
      </c>
      <c r="AZ77" s="24">
        <f t="shared" si="64"/>
        <v>6.0990701743187881E-2</v>
      </c>
      <c r="BA77" s="24">
        <f t="shared" si="65"/>
        <v>5.1232576203804614E-2</v>
      </c>
      <c r="BB77" s="24">
        <f t="shared" si="97"/>
        <v>9.7581255393832667E-3</v>
      </c>
      <c r="BC77" s="24">
        <f t="shared" si="66"/>
        <v>6.650629859291679E-2</v>
      </c>
      <c r="BD77" s="24">
        <f t="shared" si="67"/>
        <v>5.4158462690523157E-2</v>
      </c>
      <c r="BE77" s="24">
        <f t="shared" si="98"/>
        <v>1.2347835902393633E-2</v>
      </c>
      <c r="BF77" s="24">
        <f t="shared" si="68"/>
        <v>6.0956451875968209E-2</v>
      </c>
      <c r="BG77" s="24">
        <f t="shared" si="69"/>
        <v>4.8968421338849044E-2</v>
      </c>
      <c r="BH77" s="24">
        <f t="shared" si="99"/>
        <v>1.1988030537119165E-2</v>
      </c>
      <c r="BI77" s="24">
        <f t="shared" si="70"/>
        <v>6.2945917136850715E-2</v>
      </c>
      <c r="BJ77" s="24">
        <f t="shared" si="71"/>
        <v>5.5355499660541652E-2</v>
      </c>
      <c r="BK77" s="24">
        <f t="shared" si="100"/>
        <v>7.5904174763090637E-3</v>
      </c>
      <c r="BL77" s="24">
        <f t="shared" si="72"/>
        <v>5.7374097251850165E-2</v>
      </c>
      <c r="BM77" s="24">
        <f t="shared" si="73"/>
        <v>5.1727311365041828E-2</v>
      </c>
      <c r="BN77" s="24">
        <f t="shared" si="101"/>
        <v>5.6467858868083365E-3</v>
      </c>
    </row>
    <row r="78" spans="1:66" x14ac:dyDescent="0.25">
      <c r="A78" s="35">
        <f>+NAC!A79</f>
        <v>44958</v>
      </c>
      <c r="B78" s="71">
        <f>+NAC!P79</f>
        <v>1308.7788</v>
      </c>
      <c r="C78" s="71">
        <f>+NAC!S79</f>
        <v>1336.6953003958745</v>
      </c>
      <c r="D78" s="179">
        <f>+[1]IPCse!$DK80</f>
        <v>1331.4011145615657</v>
      </c>
      <c r="E78" s="71">
        <f>+GBA!$P79</f>
        <v>1297.0224000000001</v>
      </c>
      <c r="F78" s="71">
        <f>+GBA!$S79</f>
        <v>1341.1868110707519</v>
      </c>
      <c r="G78" s="179">
        <f>+[1]IPCse!$DE80</f>
        <v>1339.659867167454</v>
      </c>
      <c r="H78" s="71">
        <f>+PAM!$P79</f>
        <v>1309.9952000000001</v>
      </c>
      <c r="I78" s="71">
        <f>+PAM!$S79</f>
        <v>1326.9210880070293</v>
      </c>
      <c r="J78" s="179">
        <f>+[1]IPCse!$DF80</f>
        <v>1321.212569224647</v>
      </c>
      <c r="K78" s="71">
        <f>+NOA!$P79</f>
        <v>1332.5231000000001</v>
      </c>
      <c r="L78" s="71">
        <f>+NOA!$S79</f>
        <v>1363.4081115442073</v>
      </c>
      <c r="M78" s="179">
        <f>+[1]IPCse!$DG80</f>
        <v>1354.0216193362662</v>
      </c>
      <c r="N78" s="71">
        <f>+NEA!$P79</f>
        <v>1361.1439</v>
      </c>
      <c r="O78" s="71">
        <f>+NEA!$S79</f>
        <v>1371.5452544630593</v>
      </c>
      <c r="P78" s="179">
        <f>+[1]IPCse!$DH80</f>
        <v>1357.0067008162266</v>
      </c>
      <c r="Q78" s="71">
        <f>+CUY!$P79</f>
        <v>1363.9280000000001</v>
      </c>
      <c r="R78" s="71">
        <f>+CUY!$S79</f>
        <v>1353.7786603739714</v>
      </c>
      <c r="S78" s="179">
        <f>+[1]IPCse!$DI80</f>
        <v>1342.7571513649555</v>
      </c>
      <c r="T78" s="71">
        <f>+PAT!$P79</f>
        <v>1264.2391</v>
      </c>
      <c r="U78" s="71">
        <f>+PAT!$S79</f>
        <v>1263.8161820938303</v>
      </c>
      <c r="V78" s="179">
        <f>+[1]IPCse!$DJ80</f>
        <v>1254.7038166762745</v>
      </c>
      <c r="X78" s="164">
        <f t="shared" si="74"/>
        <v>7.6902164387894656E-2</v>
      </c>
      <c r="Y78" s="164">
        <f t="shared" si="75"/>
        <v>7.3417856454684571E-2</v>
      </c>
      <c r="Z78" s="181">
        <f t="shared" si="76"/>
        <v>6.9964237055256895E-2</v>
      </c>
      <c r="AA78" s="164">
        <f t="shared" si="77"/>
        <v>7.5009235222463166E-2</v>
      </c>
      <c r="AB78" s="164">
        <f t="shared" si="78"/>
        <v>7.5357414136409506E-2</v>
      </c>
      <c r="AC78" s="181">
        <f t="shared" si="79"/>
        <v>7.133980906699211E-2</v>
      </c>
      <c r="AD78" s="164">
        <f t="shared" si="80"/>
        <v>7.5158535169098206E-2</v>
      </c>
      <c r="AE78" s="164">
        <f t="shared" si="81"/>
        <v>6.8037517071874332E-2</v>
      </c>
      <c r="AF78" s="181">
        <f t="shared" si="82"/>
        <v>6.6510639657559656E-2</v>
      </c>
      <c r="AG78" s="164">
        <f t="shared" si="83"/>
        <v>9.166322105768332E-2</v>
      </c>
      <c r="AH78" s="164">
        <f t="shared" si="84"/>
        <v>8.1813905088801375E-2</v>
      </c>
      <c r="AI78" s="181">
        <f t="shared" si="85"/>
        <v>7.7362063739737419E-2</v>
      </c>
      <c r="AJ78" s="164">
        <f t="shared" si="86"/>
        <v>8.8970526820404627E-2</v>
      </c>
      <c r="AK78" s="164">
        <f t="shared" si="87"/>
        <v>8.2531006734056334E-2</v>
      </c>
      <c r="AL78" s="181">
        <f t="shared" si="88"/>
        <v>8.1623067185075726E-2</v>
      </c>
      <c r="AM78" s="164">
        <f t="shared" si="89"/>
        <v>8.2703892478335206E-2</v>
      </c>
      <c r="AN78" s="164">
        <f t="shared" si="90"/>
        <v>7.6468260623275164E-2</v>
      </c>
      <c r="AO78" s="181">
        <f t="shared" si="91"/>
        <v>6.9490001627825926E-2</v>
      </c>
      <c r="AP78" s="164">
        <f t="shared" si="92"/>
        <v>6.6510595263563843E-2</v>
      </c>
      <c r="AQ78" s="164">
        <f t="shared" si="93"/>
        <v>6.3834829357424905E-2</v>
      </c>
      <c r="AR78" s="181">
        <f t="shared" si="94"/>
        <v>5.9357707816122707E-2</v>
      </c>
      <c r="AT78" s="24">
        <f t="shared" si="60"/>
        <v>7.6902164387894656E-2</v>
      </c>
      <c r="AU78" s="24">
        <f t="shared" si="61"/>
        <v>6.9964237055256895E-2</v>
      </c>
      <c r="AV78" s="24">
        <f t="shared" si="95"/>
        <v>6.9379273326377611E-3</v>
      </c>
      <c r="AW78" s="24">
        <f t="shared" si="62"/>
        <v>7.5357414136409506E-2</v>
      </c>
      <c r="AX78" s="24">
        <f t="shared" si="63"/>
        <v>7.133980906699211E-2</v>
      </c>
      <c r="AY78" s="24">
        <f t="shared" si="96"/>
        <v>4.0176050694173959E-3</v>
      </c>
      <c r="AZ78" s="24">
        <f t="shared" si="64"/>
        <v>7.5158535169098206E-2</v>
      </c>
      <c r="BA78" s="24">
        <f t="shared" si="65"/>
        <v>6.6510639657559656E-2</v>
      </c>
      <c r="BB78" s="24">
        <f t="shared" si="97"/>
        <v>8.6478955115385503E-3</v>
      </c>
      <c r="BC78" s="24">
        <f t="shared" si="66"/>
        <v>9.166322105768332E-2</v>
      </c>
      <c r="BD78" s="24">
        <f t="shared" si="67"/>
        <v>7.7362063739737419E-2</v>
      </c>
      <c r="BE78" s="24">
        <f t="shared" si="98"/>
        <v>1.4301157317945901E-2</v>
      </c>
      <c r="BF78" s="24">
        <f t="shared" si="68"/>
        <v>8.8970526820404627E-2</v>
      </c>
      <c r="BG78" s="24">
        <f t="shared" si="69"/>
        <v>8.1623067185075726E-2</v>
      </c>
      <c r="BH78" s="24">
        <f t="shared" si="99"/>
        <v>7.3474596353289012E-3</v>
      </c>
      <c r="BI78" s="24">
        <f t="shared" si="70"/>
        <v>8.2703892478335206E-2</v>
      </c>
      <c r="BJ78" s="24">
        <f t="shared" si="71"/>
        <v>6.9490001627825926E-2</v>
      </c>
      <c r="BK78" s="24">
        <f t="shared" si="100"/>
        <v>1.321389085050928E-2</v>
      </c>
      <c r="BL78" s="24">
        <f t="shared" si="72"/>
        <v>6.6510595263563843E-2</v>
      </c>
      <c r="BM78" s="24">
        <f t="shared" si="73"/>
        <v>5.9357707816122707E-2</v>
      </c>
      <c r="BN78" s="24">
        <f t="shared" si="101"/>
        <v>7.1528874474411364E-3</v>
      </c>
    </row>
    <row r="79" spans="1:66" x14ac:dyDescent="0.25">
      <c r="A79" s="35">
        <f>+NAC!A80</f>
        <v>44986</v>
      </c>
      <c r="B79" s="71">
        <f>+NAC!P80</f>
        <v>1403.1433999999999</v>
      </c>
      <c r="C79" s="71">
        <f>+NAC!S80</f>
        <v>1445.7882336284852</v>
      </c>
      <c r="D79" s="179">
        <f>+[1]IPCse!$DK81</f>
        <v>1423.3183422852221</v>
      </c>
      <c r="E79" s="71">
        <f>+GBA!$P80</f>
        <v>1385.6929</v>
      </c>
      <c r="F79" s="71">
        <f>+GBA!$S80</f>
        <v>1451.1527670720154</v>
      </c>
      <c r="G79" s="179">
        <f>+[1]IPCse!$DE81</f>
        <v>1429.0855534094796</v>
      </c>
      <c r="H79" s="71">
        <f>+PAM!$P80</f>
        <v>1408.7382</v>
      </c>
      <c r="I79" s="71">
        <f>+PAM!$S80</f>
        <v>1437.9981485722656</v>
      </c>
      <c r="J79" s="179">
        <f>+[1]IPCse!$DF81</f>
        <v>1416.306954988193</v>
      </c>
      <c r="K79" s="71">
        <f>+NOA!$P80</f>
        <v>1438.1088</v>
      </c>
      <c r="L79" s="71">
        <f>+NOA!$S80</f>
        <v>1463.4257533885645</v>
      </c>
      <c r="M79" s="179">
        <f>+[1]IPCse!$DG81</f>
        <v>1445.7766837031913</v>
      </c>
      <c r="N79" s="71">
        <f>+NEA!$P80</f>
        <v>1451.7759000000001</v>
      </c>
      <c r="O79" s="71">
        <f>+NEA!$S80</f>
        <v>1460.3429509887392</v>
      </c>
      <c r="P79" s="179">
        <f>+[1]IPCse!$DH81</f>
        <v>1441.1651248697469</v>
      </c>
      <c r="Q79" s="71">
        <f>+CUY!$P80</f>
        <v>1476.7791999999999</v>
      </c>
      <c r="R79" s="71">
        <f>+CUY!$S80</f>
        <v>1470.6386728795808</v>
      </c>
      <c r="S79" s="179">
        <f>+[1]IPCse!$DI81</f>
        <v>1446.6771209789658</v>
      </c>
      <c r="T79" s="71">
        <f>+PAT!$P80</f>
        <v>1347.8468</v>
      </c>
      <c r="U79" s="71">
        <f>+PAT!$S80</f>
        <v>1357.1462930457083</v>
      </c>
      <c r="V79" s="179">
        <f>+[1]IPCse!$DJ81</f>
        <v>1341.5015280006253</v>
      </c>
      <c r="X79" s="164">
        <f t="shared" si="74"/>
        <v>7.2101259586417443E-2</v>
      </c>
      <c r="Y79" s="164">
        <f t="shared" si="75"/>
        <v>8.1613912460305471E-2</v>
      </c>
      <c r="Z79" s="181">
        <f t="shared" si="76"/>
        <v>6.9037968136240524E-2</v>
      </c>
      <c r="AA79" s="164">
        <f t="shared" si="77"/>
        <v>6.8364663555540606E-2</v>
      </c>
      <c r="AB79" s="164">
        <f t="shared" si="78"/>
        <v>8.1991528020970428E-2</v>
      </c>
      <c r="AC79" s="181">
        <f t="shared" si="79"/>
        <v>6.6752530574126556E-2</v>
      </c>
      <c r="AD79" s="164">
        <f t="shared" si="80"/>
        <v>7.5376612066975435E-2</v>
      </c>
      <c r="AE79" s="164">
        <f t="shared" si="81"/>
        <v>8.3710374014831945E-2</v>
      </c>
      <c r="AF79" s="181">
        <f t="shared" si="82"/>
        <v>7.1975084084578533E-2</v>
      </c>
      <c r="AG79" s="164">
        <f t="shared" si="83"/>
        <v>7.923742560260294E-2</v>
      </c>
      <c r="AH79" s="164">
        <f t="shared" si="84"/>
        <v>7.3358549797005734E-2</v>
      </c>
      <c r="AI79" s="181">
        <f t="shared" si="85"/>
        <v>6.7764844413564784E-2</v>
      </c>
      <c r="AJ79" s="164">
        <f t="shared" si="86"/>
        <v>6.6585171487011818E-2</v>
      </c>
      <c r="AK79" s="164">
        <f t="shared" si="87"/>
        <v>6.474281197556464E-2</v>
      </c>
      <c r="AL79" s="181">
        <f t="shared" si="88"/>
        <v>6.201769232451082E-2</v>
      </c>
      <c r="AM79" s="164">
        <f t="shared" si="89"/>
        <v>8.2739851370453366E-2</v>
      </c>
      <c r="AN79" s="164">
        <f t="shared" si="90"/>
        <v>8.6321358081776545E-2</v>
      </c>
      <c r="AO79" s="181">
        <f t="shared" si="91"/>
        <v>7.739297423094893E-2</v>
      </c>
      <c r="AP79" s="164">
        <f t="shared" si="92"/>
        <v>6.6132822501692834E-2</v>
      </c>
      <c r="AQ79" s="164">
        <f t="shared" si="93"/>
        <v>7.3847852460041441E-2</v>
      </c>
      <c r="AR79" s="181">
        <f t="shared" si="94"/>
        <v>6.9177849123212898E-2</v>
      </c>
      <c r="AT79" s="24">
        <f t="shared" si="60"/>
        <v>8.1613912460305471E-2</v>
      </c>
      <c r="AU79" s="24">
        <f t="shared" si="61"/>
        <v>6.9037968136240524E-2</v>
      </c>
      <c r="AV79" s="24">
        <f t="shared" si="95"/>
        <v>1.2575944324064947E-2</v>
      </c>
      <c r="AW79" s="24">
        <f t="shared" si="62"/>
        <v>8.1991528020970428E-2</v>
      </c>
      <c r="AX79" s="24">
        <f t="shared" si="63"/>
        <v>6.6752530574126556E-2</v>
      </c>
      <c r="AY79" s="24">
        <f t="shared" si="96"/>
        <v>1.5238997446843872E-2</v>
      </c>
      <c r="AZ79" s="24">
        <f t="shared" si="64"/>
        <v>8.3710374014831945E-2</v>
      </c>
      <c r="BA79" s="24">
        <f t="shared" si="65"/>
        <v>7.1975084084578533E-2</v>
      </c>
      <c r="BB79" s="24">
        <f t="shared" si="97"/>
        <v>1.1735289930253412E-2</v>
      </c>
      <c r="BC79" s="24">
        <f t="shared" si="66"/>
        <v>7.923742560260294E-2</v>
      </c>
      <c r="BD79" s="24">
        <f t="shared" si="67"/>
        <v>6.7764844413564784E-2</v>
      </c>
      <c r="BE79" s="24">
        <f t="shared" si="98"/>
        <v>1.1472581189038156E-2</v>
      </c>
      <c r="BF79" s="24">
        <f t="shared" si="68"/>
        <v>6.6585171487011818E-2</v>
      </c>
      <c r="BG79" s="24">
        <f t="shared" si="69"/>
        <v>6.201769232451082E-2</v>
      </c>
      <c r="BH79" s="24">
        <f t="shared" si="99"/>
        <v>4.5674791625009981E-3</v>
      </c>
      <c r="BI79" s="24">
        <f t="shared" si="70"/>
        <v>8.6321358081776545E-2</v>
      </c>
      <c r="BJ79" s="24">
        <f t="shared" si="71"/>
        <v>7.739297423094893E-2</v>
      </c>
      <c r="BK79" s="24">
        <f t="shared" si="100"/>
        <v>8.9283838508276148E-3</v>
      </c>
      <c r="BL79" s="24">
        <f t="shared" si="72"/>
        <v>7.3847852460041441E-2</v>
      </c>
      <c r="BM79" s="24">
        <f t="shared" si="73"/>
        <v>6.6132822501692834E-2</v>
      </c>
      <c r="BN79" s="24">
        <f t="shared" si="101"/>
        <v>7.7150299583486071E-3</v>
      </c>
    </row>
    <row r="80" spans="1:66" x14ac:dyDescent="0.25">
      <c r="A80" s="35">
        <f>+NAC!A81</f>
        <v>45017</v>
      </c>
      <c r="B80" s="71">
        <f>+NAC!P81</f>
        <v>1521.0163</v>
      </c>
      <c r="C80" s="71">
        <f>+NAC!S81</f>
        <v>1581.9696976759742</v>
      </c>
      <c r="D80" s="179">
        <f>+[1]IPCse!$DK82</f>
        <v>1552.8981376401725</v>
      </c>
      <c r="E80" s="71">
        <f>+GBA!$P81</f>
        <v>1502.3118999999999</v>
      </c>
      <c r="F80" s="71">
        <f>+GBA!$S81</f>
        <v>1587.1431163139612</v>
      </c>
      <c r="G80" s="179">
        <f>+[1]IPCse!$DE82</f>
        <v>1558.0090186411505</v>
      </c>
      <c r="H80" s="71">
        <f>+PAM!$P81</f>
        <v>1528.8988999999999</v>
      </c>
      <c r="I80" s="71">
        <f>+PAM!$S81</f>
        <v>1578.3167969541664</v>
      </c>
      <c r="J80" s="179">
        <f>+[1]IPCse!$DF82</f>
        <v>1551.9968227168149</v>
      </c>
      <c r="K80" s="71">
        <f>+NOA!$P81</f>
        <v>1553.9725000000001</v>
      </c>
      <c r="L80" s="71">
        <f>+NOA!$S81</f>
        <v>1587.6845039114494</v>
      </c>
      <c r="M80" s="179">
        <f>+[1]IPCse!$DG82</f>
        <v>1561.1901461834227</v>
      </c>
      <c r="N80" s="71">
        <f>+NEA!$P81</f>
        <v>1581.9495999999999</v>
      </c>
      <c r="O80" s="71">
        <f>+NEA!$S81</f>
        <v>1596.9323292502058</v>
      </c>
      <c r="P80" s="179">
        <f>+[1]IPCse!$DH82</f>
        <v>1573.4376496810717</v>
      </c>
      <c r="Q80" s="71">
        <f>+CUY!$P81</f>
        <v>1587.1067</v>
      </c>
      <c r="R80" s="71">
        <f>+CUY!$S81</f>
        <v>1590.4877907404634</v>
      </c>
      <c r="S80" s="179">
        <f>+[1]IPCse!$DI82</f>
        <v>1563.5816929937289</v>
      </c>
      <c r="T80" s="71">
        <f>+PAT!$P81</f>
        <v>1460.1668999999999</v>
      </c>
      <c r="U80" s="71">
        <f>+PAT!$S81</f>
        <v>1478.0551692713834</v>
      </c>
      <c r="V80" s="179">
        <f>+[1]IPCse!$DJ82</f>
        <v>1464.8215223453089</v>
      </c>
      <c r="X80" s="164">
        <f t="shared" si="74"/>
        <v>8.4006310402771511E-2</v>
      </c>
      <c r="Y80" s="164">
        <f t="shared" si="75"/>
        <v>9.4191846966215298E-2</v>
      </c>
      <c r="Z80" s="181">
        <f t="shared" si="76"/>
        <v>9.1040627739611857E-2</v>
      </c>
      <c r="AA80" s="164">
        <f t="shared" si="77"/>
        <v>8.4159340067341049E-2</v>
      </c>
      <c r="AB80" s="164">
        <f t="shared" si="78"/>
        <v>9.3711945652925843E-2</v>
      </c>
      <c r="AC80" s="181">
        <f t="shared" si="79"/>
        <v>9.0213958796300453E-2</v>
      </c>
      <c r="AD80" s="164">
        <f t="shared" si="80"/>
        <v>8.5296686069846084E-2</v>
      </c>
      <c r="AE80" s="164">
        <f t="shared" si="81"/>
        <v>9.757915788780247E-2</v>
      </c>
      <c r="AF80" s="181">
        <f t="shared" si="82"/>
        <v>9.5805409449361223E-2</v>
      </c>
      <c r="AG80" s="164">
        <f t="shared" si="83"/>
        <v>8.0566713728474681E-2</v>
      </c>
      <c r="AH80" s="164">
        <f t="shared" si="84"/>
        <v>8.4909501035610013E-2</v>
      </c>
      <c r="AI80" s="181">
        <f t="shared" si="85"/>
        <v>7.982800095005893E-2</v>
      </c>
      <c r="AJ80" s="164">
        <f t="shared" si="86"/>
        <v>8.9665147355042718E-2</v>
      </c>
      <c r="AK80" s="164">
        <f t="shared" si="87"/>
        <v>9.3532398104833936E-2</v>
      </c>
      <c r="AL80" s="181">
        <f t="shared" si="88"/>
        <v>9.1781658138084365E-2</v>
      </c>
      <c r="AM80" s="164">
        <f t="shared" si="89"/>
        <v>7.4708189281105897E-2</v>
      </c>
      <c r="AN80" s="164">
        <f t="shared" si="90"/>
        <v>8.1494605079446503E-2</v>
      </c>
      <c r="AO80" s="181">
        <f t="shared" si="91"/>
        <v>8.0809028026691765E-2</v>
      </c>
      <c r="AP80" s="164">
        <f t="shared" si="92"/>
        <v>8.3332987102094913E-2</v>
      </c>
      <c r="AQ80" s="164">
        <f t="shared" si="93"/>
        <v>8.9090525351052108E-2</v>
      </c>
      <c r="AR80" s="181">
        <f t="shared" si="94"/>
        <v>9.1926838524351018E-2</v>
      </c>
      <c r="AT80" s="24">
        <f t="shared" si="60"/>
        <v>9.4191846966215298E-2</v>
      </c>
      <c r="AU80" s="24">
        <f t="shared" si="61"/>
        <v>8.4006310402771511E-2</v>
      </c>
      <c r="AV80" s="24">
        <f t="shared" si="95"/>
        <v>1.0185536563443787E-2</v>
      </c>
      <c r="AW80" s="24">
        <f t="shared" si="62"/>
        <v>9.3711945652925843E-2</v>
      </c>
      <c r="AX80" s="24">
        <f t="shared" si="63"/>
        <v>8.4159340067341049E-2</v>
      </c>
      <c r="AY80" s="24">
        <f t="shared" si="96"/>
        <v>9.5526055855847947E-3</v>
      </c>
      <c r="AZ80" s="24">
        <f t="shared" si="64"/>
        <v>9.757915788780247E-2</v>
      </c>
      <c r="BA80" s="24">
        <f t="shared" si="65"/>
        <v>8.5296686069846084E-2</v>
      </c>
      <c r="BB80" s="24">
        <f t="shared" si="97"/>
        <v>1.2282471817956386E-2</v>
      </c>
      <c r="BC80" s="24">
        <f t="shared" si="66"/>
        <v>8.4909501035610013E-2</v>
      </c>
      <c r="BD80" s="24">
        <f t="shared" si="67"/>
        <v>7.982800095005893E-2</v>
      </c>
      <c r="BE80" s="24">
        <f t="shared" si="98"/>
        <v>5.0815000855510828E-3</v>
      </c>
      <c r="BF80" s="24">
        <f t="shared" si="68"/>
        <v>9.3532398104833936E-2</v>
      </c>
      <c r="BG80" s="24">
        <f t="shared" si="69"/>
        <v>8.9665147355042718E-2</v>
      </c>
      <c r="BH80" s="24">
        <f t="shared" si="99"/>
        <v>3.8672507497912179E-3</v>
      </c>
      <c r="BI80" s="24">
        <f t="shared" si="70"/>
        <v>8.1494605079446503E-2</v>
      </c>
      <c r="BJ80" s="24">
        <f t="shared" si="71"/>
        <v>7.4708189281105897E-2</v>
      </c>
      <c r="BK80" s="24">
        <f t="shared" si="100"/>
        <v>6.7864157983406059E-3</v>
      </c>
      <c r="BL80" s="24">
        <f t="shared" si="72"/>
        <v>9.1926838524351018E-2</v>
      </c>
      <c r="BM80" s="24">
        <f t="shared" si="73"/>
        <v>8.3332987102094913E-2</v>
      </c>
      <c r="BN80" s="24">
        <f t="shared" si="101"/>
        <v>8.5938514222561047E-3</v>
      </c>
    </row>
    <row r="81" spans="1:66" x14ac:dyDescent="0.25">
      <c r="A81" s="35">
        <f>+NAC!A82</f>
        <v>45047</v>
      </c>
      <c r="B81" s="71">
        <f>+NAC!P82</f>
        <v>1640.2911999999999</v>
      </c>
      <c r="C81" s="71">
        <f>+NAC!S82</f>
        <v>1696.8217119897106</v>
      </c>
      <c r="D81" s="179">
        <f>+[1]IPCse!$DK83</f>
        <v>1677.805877503544</v>
      </c>
      <c r="E81" s="71">
        <f>+GBA!$P82</f>
        <v>1621.0170000000001</v>
      </c>
      <c r="F81" s="71">
        <f>+GBA!$S82</f>
        <v>1705.9960654453571</v>
      </c>
      <c r="G81" s="179">
        <f>+[1]IPCse!$DE83</f>
        <v>1686.797872452976</v>
      </c>
      <c r="H81" s="71">
        <f>+PAM!$P82</f>
        <v>1651.7257</v>
      </c>
      <c r="I81" s="71">
        <f>+PAM!$S82</f>
        <v>1689.1436309708602</v>
      </c>
      <c r="J81" s="179">
        <f>+[1]IPCse!$DF83</f>
        <v>1671.2292704924166</v>
      </c>
      <c r="K81" s="71">
        <f>+NOA!$P82</f>
        <v>1675.7876000000001</v>
      </c>
      <c r="L81" s="71">
        <f>+NOA!$S82</f>
        <v>1713.6406030829819</v>
      </c>
      <c r="M81" s="179">
        <f>+[1]IPCse!$DG83</f>
        <v>1696.9508599069595</v>
      </c>
      <c r="N81" s="71">
        <f>+NEA!$P82</f>
        <v>1696.9755</v>
      </c>
      <c r="O81" s="71">
        <f>+NEA!$S82</f>
        <v>1705.7383806921173</v>
      </c>
      <c r="P81" s="179">
        <f>+[1]IPCse!$DH83</f>
        <v>1697.2654253803416</v>
      </c>
      <c r="Q81" s="71">
        <f>+CUY!$P82</f>
        <v>1700.15</v>
      </c>
      <c r="R81" s="71">
        <f>+CUY!$S82</f>
        <v>1700.5859174869108</v>
      </c>
      <c r="S81" s="179">
        <f>+[1]IPCse!$DI83</f>
        <v>1686.8070580184055</v>
      </c>
      <c r="T81" s="71">
        <f>+PAT!$P82</f>
        <v>1566.0125</v>
      </c>
      <c r="U81" s="71">
        <f>+PAT!$S82</f>
        <v>1586.6222985669031</v>
      </c>
      <c r="V81" s="179">
        <f>+[1]IPCse!$DJ83</f>
        <v>1580.8858828410655</v>
      </c>
      <c r="X81" s="164">
        <f t="shared" si="74"/>
        <v>7.8417897296695571E-2</v>
      </c>
      <c r="Y81" s="164">
        <f t="shared" si="75"/>
        <v>7.2600641138994115E-2</v>
      </c>
      <c r="Z81" s="181">
        <f t="shared" si="76"/>
        <v>8.0435243520341038E-2</v>
      </c>
      <c r="AA81" s="164">
        <f t="shared" si="77"/>
        <v>7.9014950224384206E-2</v>
      </c>
      <c r="AB81" s="164">
        <f t="shared" si="78"/>
        <v>7.4884834209169693E-2</v>
      </c>
      <c r="AC81" s="181">
        <f t="shared" si="79"/>
        <v>8.266245719434373E-2</v>
      </c>
      <c r="AD81" s="164">
        <f t="shared" si="80"/>
        <v>8.0336770469257246E-2</v>
      </c>
      <c r="AE81" s="164">
        <f t="shared" si="81"/>
        <v>7.0218370754570492E-2</v>
      </c>
      <c r="AF81" s="181">
        <f t="shared" si="82"/>
        <v>7.6825188061198313E-2</v>
      </c>
      <c r="AG81" s="164">
        <f t="shared" si="83"/>
        <v>7.8389482439361169E-2</v>
      </c>
      <c r="AH81" s="164">
        <f t="shared" si="84"/>
        <v>7.93332043370234E-2</v>
      </c>
      <c r="AI81" s="181">
        <f t="shared" si="85"/>
        <v>8.6959755706520037E-2</v>
      </c>
      <c r="AJ81" s="164">
        <f t="shared" si="86"/>
        <v>7.2711482085143553E-2</v>
      </c>
      <c r="AK81" s="164">
        <f t="shared" si="87"/>
        <v>6.8134415872836751E-2</v>
      </c>
      <c r="AL81" s="181">
        <f t="shared" si="88"/>
        <v>7.8698876771106319E-2</v>
      </c>
      <c r="AM81" s="164">
        <f t="shared" si="89"/>
        <v>7.1226024060007997E-2</v>
      </c>
      <c r="AN81" s="164">
        <f t="shared" si="90"/>
        <v>6.9222868221572753E-2</v>
      </c>
      <c r="AO81" s="181">
        <f t="shared" si="91"/>
        <v>7.8809674976906274E-2</v>
      </c>
      <c r="AP81" s="164">
        <f t="shared" si="92"/>
        <v>7.2488699750693053E-2</v>
      </c>
      <c r="AQ81" s="164">
        <f t="shared" si="93"/>
        <v>7.3452690774078899E-2</v>
      </c>
      <c r="AR81" s="181">
        <f t="shared" si="94"/>
        <v>7.9234472408575174E-2</v>
      </c>
      <c r="AT81" s="24">
        <f t="shared" si="60"/>
        <v>8.0435243520341038E-2</v>
      </c>
      <c r="AU81" s="24">
        <f t="shared" si="61"/>
        <v>7.2600641138994115E-2</v>
      </c>
      <c r="AV81" s="24">
        <f t="shared" si="95"/>
        <v>7.8346023813469223E-3</v>
      </c>
      <c r="AW81" s="24">
        <f t="shared" si="62"/>
        <v>8.266245719434373E-2</v>
      </c>
      <c r="AX81" s="24">
        <f t="shared" si="63"/>
        <v>7.4884834209169693E-2</v>
      </c>
      <c r="AY81" s="24">
        <f t="shared" si="96"/>
        <v>7.7776229851740375E-3</v>
      </c>
      <c r="AZ81" s="24">
        <f t="shared" si="64"/>
        <v>8.0336770469257246E-2</v>
      </c>
      <c r="BA81" s="24">
        <f t="shared" si="65"/>
        <v>7.0218370754570492E-2</v>
      </c>
      <c r="BB81" s="24">
        <f t="shared" si="97"/>
        <v>1.0118399714686754E-2</v>
      </c>
      <c r="BC81" s="24">
        <f t="shared" si="66"/>
        <v>8.6959755706520037E-2</v>
      </c>
      <c r="BD81" s="24">
        <f t="shared" si="67"/>
        <v>7.8389482439361169E-2</v>
      </c>
      <c r="BE81" s="24">
        <f t="shared" si="98"/>
        <v>8.5702732671588677E-3</v>
      </c>
      <c r="BF81" s="24">
        <f t="shared" si="68"/>
        <v>7.8698876771106319E-2</v>
      </c>
      <c r="BG81" s="24">
        <f t="shared" si="69"/>
        <v>6.8134415872836751E-2</v>
      </c>
      <c r="BH81" s="24">
        <f t="shared" si="99"/>
        <v>1.0564460898269568E-2</v>
      </c>
      <c r="BI81" s="24">
        <f t="shared" si="70"/>
        <v>7.8809674976906274E-2</v>
      </c>
      <c r="BJ81" s="24">
        <f t="shared" si="71"/>
        <v>6.9222868221572753E-2</v>
      </c>
      <c r="BK81" s="24">
        <f t="shared" si="100"/>
        <v>9.5868067553335212E-3</v>
      </c>
      <c r="BL81" s="24">
        <f t="shared" si="72"/>
        <v>7.9234472408575174E-2</v>
      </c>
      <c r="BM81" s="24">
        <f t="shared" si="73"/>
        <v>7.2488699750693053E-2</v>
      </c>
      <c r="BN81" s="24">
        <f t="shared" si="101"/>
        <v>6.7457726578821209E-3</v>
      </c>
    </row>
    <row r="82" spans="1:66" x14ac:dyDescent="0.25">
      <c r="A82" s="35">
        <f>+NAC!A83</f>
        <v>45078</v>
      </c>
      <c r="B82" s="71">
        <f>+NAC!P83</f>
        <v>1746.7824000000001</v>
      </c>
      <c r="C82" s="71">
        <f>+NAC!S83</f>
        <v>1784.1174499701392</v>
      </c>
      <c r="D82" s="179">
        <f>+[1]IPCse!$DK84</f>
        <v>1783.7946169952068</v>
      </c>
      <c r="E82" s="71">
        <f>+GBA!$P83</f>
        <v>1726.7701999999999</v>
      </c>
      <c r="F82" s="71">
        <f>+GBA!$S83</f>
        <v>1791.4288358654453</v>
      </c>
      <c r="G82" s="179">
        <f>+[1]IPCse!$DE84</f>
        <v>1791.1339744568847</v>
      </c>
      <c r="H82" s="71">
        <f>+PAM!$P83</f>
        <v>1760.7203999999999</v>
      </c>
      <c r="I82" s="71">
        <f>+PAM!$S83</f>
        <v>1778.7221384975842</v>
      </c>
      <c r="J82" s="179">
        <f>+[1]IPCse!$DF84</f>
        <v>1778.6416330410491</v>
      </c>
      <c r="K82" s="71">
        <f>+NOA!$P83</f>
        <v>1779.3163</v>
      </c>
      <c r="L82" s="71">
        <f>+NOA!$S83</f>
        <v>1805.947924446557</v>
      </c>
      <c r="M82" s="179">
        <f>+[1]IPCse!$DG84</f>
        <v>1805.4672208779166</v>
      </c>
      <c r="N82" s="71">
        <f>+NEA!$P83</f>
        <v>1808.068</v>
      </c>
      <c r="O82" s="71">
        <f>+NEA!$S83</f>
        <v>1802.3133563306781</v>
      </c>
      <c r="P82" s="179">
        <f>+[1]IPCse!$DH84</f>
        <v>1814.2559283918968</v>
      </c>
      <c r="Q82" s="71">
        <f>+CUY!$P83</f>
        <v>1800.5197000000001</v>
      </c>
      <c r="R82" s="71">
        <f>+CUY!$S83</f>
        <v>1781.8714495736717</v>
      </c>
      <c r="S82" s="179">
        <f>+[1]IPCse!$DI84</f>
        <v>1783.1251039504045</v>
      </c>
      <c r="T82" s="71">
        <f>+PAT!$P83</f>
        <v>1667.8398999999999</v>
      </c>
      <c r="U82" s="71">
        <f>+PAT!$S83</f>
        <v>1684.0286465530248</v>
      </c>
      <c r="V82" s="179">
        <f>+[1]IPCse!$DJ84</f>
        <v>1688.676777178895</v>
      </c>
      <c r="X82" s="164">
        <f t="shared" si="74"/>
        <v>6.4922130899684349E-2</v>
      </c>
      <c r="Y82" s="164">
        <f t="shared" si="75"/>
        <v>5.1446617734555389E-2</v>
      </c>
      <c r="Z82" s="181">
        <f t="shared" si="76"/>
        <v>6.3171038385779532E-2</v>
      </c>
      <c r="AA82" s="164">
        <f t="shared" si="77"/>
        <v>6.5238797619025402E-2</v>
      </c>
      <c r="AB82" s="164">
        <f t="shared" si="78"/>
        <v>5.0077941063589426E-2</v>
      </c>
      <c r="AC82" s="181">
        <f t="shared" si="79"/>
        <v>6.1854537350216843E-2</v>
      </c>
      <c r="AD82" s="164">
        <f t="shared" si="80"/>
        <v>6.5988378094498312E-2</v>
      </c>
      <c r="AE82" s="164">
        <f t="shared" si="81"/>
        <v>5.3031906751018765E-2</v>
      </c>
      <c r="AF82" s="181">
        <f t="shared" si="82"/>
        <v>6.4271470375207196E-2</v>
      </c>
      <c r="AG82" s="164">
        <f t="shared" si="83"/>
        <v>6.1779130004303573E-2</v>
      </c>
      <c r="AH82" s="164">
        <f t="shared" si="84"/>
        <v>5.3866208117096637E-2</v>
      </c>
      <c r="AI82" s="181">
        <f t="shared" si="85"/>
        <v>6.3947851133949074E-2</v>
      </c>
      <c r="AJ82" s="164">
        <f t="shared" si="86"/>
        <v>6.546499934736838E-2</v>
      </c>
      <c r="AK82" s="164">
        <f t="shared" si="87"/>
        <v>5.6617695146998326E-2</v>
      </c>
      <c r="AL82" s="181">
        <f t="shared" si="88"/>
        <v>6.8928820007830405E-2</v>
      </c>
      <c r="AM82" s="164">
        <f t="shared" si="89"/>
        <v>5.9035790959621082E-2</v>
      </c>
      <c r="AN82" s="164">
        <f t="shared" si="90"/>
        <v>4.7798544755023542E-2</v>
      </c>
      <c r="AO82" s="181">
        <f t="shared" si="91"/>
        <v>5.7100807987577218E-2</v>
      </c>
      <c r="AP82" s="164">
        <f t="shared" si="92"/>
        <v>6.5023363478899476E-2</v>
      </c>
      <c r="AQ82" s="164">
        <f t="shared" si="93"/>
        <v>6.1392272170952555E-2</v>
      </c>
      <c r="AR82" s="181">
        <f t="shared" si="94"/>
        <v>6.8183855335664623E-2</v>
      </c>
      <c r="AT82" s="24">
        <f t="shared" si="60"/>
        <v>6.4922130899684349E-2</v>
      </c>
      <c r="AU82" s="24">
        <f t="shared" si="61"/>
        <v>5.1446617734555389E-2</v>
      </c>
      <c r="AV82" s="24">
        <f t="shared" si="95"/>
        <v>1.3475513165128961E-2</v>
      </c>
      <c r="AW82" s="24">
        <f t="shared" si="62"/>
        <v>6.5238797619025402E-2</v>
      </c>
      <c r="AX82" s="24">
        <f t="shared" si="63"/>
        <v>5.0077941063589426E-2</v>
      </c>
      <c r="AY82" s="24">
        <f t="shared" si="96"/>
        <v>1.5160856555435975E-2</v>
      </c>
      <c r="AZ82" s="24">
        <f t="shared" si="64"/>
        <v>6.5988378094498312E-2</v>
      </c>
      <c r="BA82" s="24">
        <f t="shared" si="65"/>
        <v>5.3031906751018765E-2</v>
      </c>
      <c r="BB82" s="24">
        <f t="shared" si="97"/>
        <v>1.2956471343479548E-2</v>
      </c>
      <c r="BC82" s="24">
        <f t="shared" si="66"/>
        <v>6.3947851133949074E-2</v>
      </c>
      <c r="BD82" s="24">
        <f t="shared" si="67"/>
        <v>5.3866208117096637E-2</v>
      </c>
      <c r="BE82" s="24">
        <f t="shared" si="98"/>
        <v>1.0081643016852437E-2</v>
      </c>
      <c r="BF82" s="24">
        <f t="shared" si="68"/>
        <v>6.8928820007830405E-2</v>
      </c>
      <c r="BG82" s="24">
        <f t="shared" si="69"/>
        <v>5.6617695146998326E-2</v>
      </c>
      <c r="BH82" s="24">
        <f t="shared" si="99"/>
        <v>1.2311124860832079E-2</v>
      </c>
      <c r="BI82" s="24">
        <f t="shared" si="70"/>
        <v>5.9035790959621082E-2</v>
      </c>
      <c r="BJ82" s="24">
        <f t="shared" si="71"/>
        <v>4.7798544755023542E-2</v>
      </c>
      <c r="BK82" s="24">
        <f t="shared" si="100"/>
        <v>1.123724620459754E-2</v>
      </c>
      <c r="BL82" s="24">
        <f t="shared" si="72"/>
        <v>6.8183855335664623E-2</v>
      </c>
      <c r="BM82" s="24">
        <f t="shared" si="73"/>
        <v>6.1392272170952555E-2</v>
      </c>
      <c r="BN82" s="24">
        <f t="shared" si="101"/>
        <v>6.7915831647120672E-3</v>
      </c>
    </row>
    <row r="83" spans="1:66" x14ac:dyDescent="0.25">
      <c r="A83" s="35">
        <f>+NAC!A84</f>
        <v>45108</v>
      </c>
      <c r="B83" s="71">
        <f>+NAC!P84</f>
        <v>1860.2800999999999</v>
      </c>
      <c r="C83" s="71">
        <f>+NAC!S84</f>
        <v>1895.8602215609142</v>
      </c>
      <c r="D83" s="179">
        <f>+[1]IPCse!$DK85</f>
        <v>1917.1178549289716</v>
      </c>
      <c r="E83" s="71">
        <f>+GBA!$P84</f>
        <v>1837.2743</v>
      </c>
      <c r="F83" s="71">
        <f>+GBA!$S84</f>
        <v>1905.4013748104867</v>
      </c>
      <c r="G83" s="179">
        <f>+[1]IPCse!$DE85</f>
        <v>1927.2115650460626</v>
      </c>
      <c r="H83" s="71">
        <f>+PAM!$P84</f>
        <v>1876.0793000000001</v>
      </c>
      <c r="I83" s="71">
        <f>+PAM!$S84</f>
        <v>1889.3888907160642</v>
      </c>
      <c r="J83" s="179">
        <f>+[1]IPCse!$DF85</f>
        <v>1911.7138204365572</v>
      </c>
      <c r="K83" s="71">
        <f>+NOA!$P84</f>
        <v>1890.681</v>
      </c>
      <c r="L83" s="71">
        <f>+NOA!$S84</f>
        <v>1908.2828901942139</v>
      </c>
      <c r="M83" s="179">
        <f>+[1]IPCse!$DG85</f>
        <v>1934.0213883405813</v>
      </c>
      <c r="N83" s="71">
        <f>+NEA!$P84</f>
        <v>1922.4458999999999</v>
      </c>
      <c r="O83" s="71">
        <f>+NEA!$S84</f>
        <v>1909.0993326833286</v>
      </c>
      <c r="P83" s="179">
        <f>+[1]IPCse!$DH85</f>
        <v>1938.9316423384453</v>
      </c>
      <c r="Q83" s="71">
        <f>+CUY!$P84</f>
        <v>1915.1279999999999</v>
      </c>
      <c r="R83" s="71">
        <f>+CUY!$S84</f>
        <v>1887.864630860134</v>
      </c>
      <c r="S83" s="179">
        <f>+[1]IPCse!$DI85</f>
        <v>1906.9759474917694</v>
      </c>
      <c r="T83" s="71">
        <f>+PAT!$P84</f>
        <v>1798.0599</v>
      </c>
      <c r="U83" s="71">
        <f>+PAT!$S84</f>
        <v>1809.2697369437324</v>
      </c>
      <c r="V83" s="179">
        <f>+[1]IPCse!$DJ85</f>
        <v>1823.4059288461085</v>
      </c>
      <c r="X83" s="164">
        <f t="shared" si="74"/>
        <v>6.4975294003420059E-2</v>
      </c>
      <c r="Y83" s="164">
        <f t="shared" si="75"/>
        <v>6.2631959343621313E-2</v>
      </c>
      <c r="Z83" s="181">
        <f t="shared" si="76"/>
        <v>7.4741361288749308E-2</v>
      </c>
      <c r="AA83" s="164">
        <f t="shared" si="77"/>
        <v>6.3994676303772202E-2</v>
      </c>
      <c r="AB83" s="164">
        <f t="shared" si="78"/>
        <v>6.3621025107581719E-2</v>
      </c>
      <c r="AC83" s="181">
        <f t="shared" si="79"/>
        <v>7.5972871113920926E-2</v>
      </c>
      <c r="AD83" s="164">
        <f t="shared" si="80"/>
        <v>6.5518011831975143E-2</v>
      </c>
      <c r="AE83" s="164">
        <f t="shared" si="81"/>
        <v>6.2216998272679014E-2</v>
      </c>
      <c r="AF83" s="181">
        <f t="shared" si="82"/>
        <v>7.4816750560362522E-2</v>
      </c>
      <c r="AG83" s="164">
        <f t="shared" si="83"/>
        <v>6.2588478507165979E-2</v>
      </c>
      <c r="AH83" s="164">
        <f t="shared" si="84"/>
        <v>5.6665513087271302E-2</v>
      </c>
      <c r="AI83" s="181">
        <f t="shared" si="85"/>
        <v>7.1202714718993754E-2</v>
      </c>
      <c r="AJ83" s="164">
        <f t="shared" si="86"/>
        <v>6.3259733594090539E-2</v>
      </c>
      <c r="AK83" s="164">
        <f t="shared" si="87"/>
        <v>5.9249395216187883E-2</v>
      </c>
      <c r="AL83" s="181">
        <f t="shared" si="88"/>
        <v>6.872002565650015E-2</v>
      </c>
      <c r="AM83" s="164">
        <f t="shared" si="89"/>
        <v>6.3652899771104998E-2</v>
      </c>
      <c r="AN83" s="164">
        <f t="shared" si="90"/>
        <v>5.9484190799410364E-2</v>
      </c>
      <c r="AO83" s="181">
        <f t="shared" si="91"/>
        <v>6.9457181252723599E-2</v>
      </c>
      <c r="AP83" s="164">
        <f t="shared" si="92"/>
        <v>7.8077038449553937E-2</v>
      </c>
      <c r="AQ83" s="164">
        <f t="shared" si="93"/>
        <v>7.4369928710570798E-2</v>
      </c>
      <c r="AR83" s="181">
        <f t="shared" si="94"/>
        <v>7.9783860054197131E-2</v>
      </c>
      <c r="AT83" s="24">
        <f t="shared" si="60"/>
        <v>7.4741361288749308E-2</v>
      </c>
      <c r="AU83" s="24">
        <f t="shared" si="61"/>
        <v>6.2631959343621313E-2</v>
      </c>
      <c r="AV83" s="24">
        <f t="shared" si="95"/>
        <v>1.2109401945127996E-2</v>
      </c>
      <c r="AW83" s="24">
        <f t="shared" si="62"/>
        <v>7.5972871113920926E-2</v>
      </c>
      <c r="AX83" s="24">
        <f t="shared" si="63"/>
        <v>6.3621025107581719E-2</v>
      </c>
      <c r="AY83" s="24">
        <f t="shared" si="96"/>
        <v>1.2351846006339207E-2</v>
      </c>
      <c r="AZ83" s="24">
        <f t="shared" si="64"/>
        <v>7.4816750560362522E-2</v>
      </c>
      <c r="BA83" s="24">
        <f t="shared" si="65"/>
        <v>6.2216998272679014E-2</v>
      </c>
      <c r="BB83" s="24">
        <f t="shared" si="97"/>
        <v>1.2599752287683508E-2</v>
      </c>
      <c r="BC83" s="24">
        <f t="shared" si="66"/>
        <v>7.1202714718993754E-2</v>
      </c>
      <c r="BD83" s="24">
        <f t="shared" si="67"/>
        <v>5.6665513087271302E-2</v>
      </c>
      <c r="BE83" s="24">
        <f t="shared" si="98"/>
        <v>1.4537201631722452E-2</v>
      </c>
      <c r="BF83" s="24">
        <f t="shared" si="68"/>
        <v>6.872002565650015E-2</v>
      </c>
      <c r="BG83" s="24">
        <f t="shared" si="69"/>
        <v>5.9249395216187883E-2</v>
      </c>
      <c r="BH83" s="24">
        <f t="shared" si="99"/>
        <v>9.4706304403122665E-3</v>
      </c>
      <c r="BI83" s="24">
        <f t="shared" si="70"/>
        <v>6.9457181252723599E-2</v>
      </c>
      <c r="BJ83" s="24">
        <f t="shared" si="71"/>
        <v>5.9484190799410364E-2</v>
      </c>
      <c r="BK83" s="24">
        <f t="shared" si="100"/>
        <v>9.9729904533132352E-3</v>
      </c>
      <c r="BL83" s="24">
        <f t="shared" si="72"/>
        <v>7.9783860054197131E-2</v>
      </c>
      <c r="BM83" s="24">
        <f t="shared" si="73"/>
        <v>7.4369928710570798E-2</v>
      </c>
      <c r="BN83" s="24">
        <f t="shared" si="101"/>
        <v>5.4139313436263325E-3</v>
      </c>
    </row>
    <row r="84" spans="1:66" x14ac:dyDescent="0.25">
      <c r="A84" s="35">
        <f>+NAC!A85</f>
        <v>45139</v>
      </c>
      <c r="B84" s="71">
        <f>+NAC!P85</f>
        <v>2116.7510000000002</v>
      </c>
      <c r="C84" s="71">
        <f>+NAC!S85</f>
        <v>2142.295595444391</v>
      </c>
      <c r="D84" s="179">
        <f>+[1]IPCse!$DK86</f>
        <v>2169.8580086882848</v>
      </c>
      <c r="E84" s="71">
        <f>+GBA!$P85</f>
        <v>2085.5392000000002</v>
      </c>
      <c r="F84" s="71">
        <f>+GBA!$S85</f>
        <v>2145.8409841282382</v>
      </c>
      <c r="G84" s="179">
        <f>+[1]IPCse!$DE86</f>
        <v>2174.2816522076942</v>
      </c>
      <c r="H84" s="71">
        <f>+PAM!$P85</f>
        <v>2131.2298000000001</v>
      </c>
      <c r="I84" s="71">
        <f>+PAM!$S85</f>
        <v>2133.0987156538299</v>
      </c>
      <c r="J84" s="179">
        <f>+[1]IPCse!$DF86</f>
        <v>2162.4071691040417</v>
      </c>
      <c r="K84" s="71">
        <f>+NOA!$P85</f>
        <v>2179.6167</v>
      </c>
      <c r="L84" s="71">
        <f>+NOA!$S85</f>
        <v>2192.793960220019</v>
      </c>
      <c r="M84" s="179">
        <f>+[1]IPCse!$DG86</f>
        <v>2218.6737138015965</v>
      </c>
      <c r="N84" s="71">
        <f>+NEA!$P85</f>
        <v>2225.2348999999999</v>
      </c>
      <c r="O84" s="71">
        <f>+NEA!$S85</f>
        <v>2202.6770611919801</v>
      </c>
      <c r="P84" s="179">
        <f>+[1]IPCse!$DH86</f>
        <v>2234.0159118898223</v>
      </c>
      <c r="Q84" s="71">
        <f>+CUY!$P85</f>
        <v>2177.4203000000002</v>
      </c>
      <c r="R84" s="71">
        <f>+CUY!$S85</f>
        <v>2138.3851317127887</v>
      </c>
      <c r="S84" s="179">
        <f>+[1]IPCse!$DI86</f>
        <v>2161.1956674489606</v>
      </c>
      <c r="T84" s="71">
        <f>+PAT!$P85</f>
        <v>2043.0087000000001</v>
      </c>
      <c r="U84" s="71">
        <f>+PAT!$S85</f>
        <v>2039.4856019610795</v>
      </c>
      <c r="V84" s="179">
        <f>+[1]IPCse!$DJ86</f>
        <v>2055.3737159912284</v>
      </c>
      <c r="X84" s="164">
        <f t="shared" si="74"/>
        <v>0.13786681908815779</v>
      </c>
      <c r="Y84" s="164">
        <f t="shared" si="75"/>
        <v>0.12998604595468533</v>
      </c>
      <c r="Z84" s="181">
        <f t="shared" si="76"/>
        <v>0.13183339412833184</v>
      </c>
      <c r="AA84" s="164">
        <f t="shared" si="77"/>
        <v>0.13512674726903873</v>
      </c>
      <c r="AB84" s="164">
        <f t="shared" si="78"/>
        <v>0.12618843068782071</v>
      </c>
      <c r="AC84" s="181">
        <f t="shared" si="79"/>
        <v>0.12820081180642262</v>
      </c>
      <c r="AD84" s="164">
        <f t="shared" si="80"/>
        <v>0.13600198030008648</v>
      </c>
      <c r="AE84" s="164">
        <f t="shared" si="81"/>
        <v>0.12898870430290366</v>
      </c>
      <c r="AF84" s="181">
        <f t="shared" si="82"/>
        <v>0.13113539588798728</v>
      </c>
      <c r="AG84" s="164">
        <f t="shared" si="83"/>
        <v>0.15282096768307296</v>
      </c>
      <c r="AH84" s="164">
        <f t="shared" si="84"/>
        <v>0.14909271129965918</v>
      </c>
      <c r="AI84" s="181">
        <f t="shared" si="85"/>
        <v>0.14718158091584033</v>
      </c>
      <c r="AJ84" s="164">
        <f t="shared" si="86"/>
        <v>0.15750196143360906</v>
      </c>
      <c r="AK84" s="164">
        <f t="shared" si="87"/>
        <v>0.15377813164703924</v>
      </c>
      <c r="AL84" s="181">
        <f t="shared" si="88"/>
        <v>0.15218910409625952</v>
      </c>
      <c r="AM84" s="164">
        <f t="shared" si="89"/>
        <v>0.13695810410583542</v>
      </c>
      <c r="AN84" s="164">
        <f t="shared" si="90"/>
        <v>0.13270045783871409</v>
      </c>
      <c r="AO84" s="181">
        <f t="shared" si="91"/>
        <v>0.13331039664740629</v>
      </c>
      <c r="AP84" s="164">
        <f t="shared" si="92"/>
        <v>0.13622949936206252</v>
      </c>
      <c r="AQ84" s="164">
        <f t="shared" si="93"/>
        <v>0.12724242290496379</v>
      </c>
      <c r="AR84" s="181">
        <f t="shared" si="94"/>
        <v>0.12721675600337345</v>
      </c>
      <c r="AT84" s="24">
        <f t="shared" si="60"/>
        <v>0.13786681908815779</v>
      </c>
      <c r="AU84" s="24">
        <f t="shared" si="61"/>
        <v>0.12998604595468533</v>
      </c>
      <c r="AV84" s="24">
        <f t="shared" si="95"/>
        <v>7.8807731334724629E-3</v>
      </c>
      <c r="AW84" s="24">
        <f t="shared" si="62"/>
        <v>0.13512674726903873</v>
      </c>
      <c r="AX84" s="24">
        <f t="shared" si="63"/>
        <v>0.12618843068782071</v>
      </c>
      <c r="AY84" s="24">
        <f t="shared" si="96"/>
        <v>8.9383165812180199E-3</v>
      </c>
      <c r="AZ84" s="24">
        <f t="shared" si="64"/>
        <v>0.13600198030008648</v>
      </c>
      <c r="BA84" s="24">
        <f t="shared" si="65"/>
        <v>0.12898870430290366</v>
      </c>
      <c r="BB84" s="24">
        <f t="shared" si="97"/>
        <v>7.0132759971828218E-3</v>
      </c>
      <c r="BC84" s="24">
        <f t="shared" si="66"/>
        <v>0.15282096768307296</v>
      </c>
      <c r="BD84" s="24">
        <f t="shared" si="67"/>
        <v>0.14718158091584033</v>
      </c>
      <c r="BE84" s="24">
        <f t="shared" si="98"/>
        <v>5.6393867672326348E-3</v>
      </c>
      <c r="BF84" s="24">
        <f t="shared" si="68"/>
        <v>0.15750196143360906</v>
      </c>
      <c r="BG84" s="24">
        <f t="shared" si="69"/>
        <v>0.15218910409625952</v>
      </c>
      <c r="BH84" s="24">
        <f t="shared" si="99"/>
        <v>5.3128573373495414E-3</v>
      </c>
      <c r="BI84" s="24">
        <f t="shared" si="70"/>
        <v>0.13695810410583542</v>
      </c>
      <c r="BJ84" s="24">
        <f t="shared" si="71"/>
        <v>0.13270045783871409</v>
      </c>
      <c r="BK84" s="24">
        <f t="shared" si="100"/>
        <v>4.2576462671213289E-3</v>
      </c>
      <c r="BL84" s="24">
        <f t="shared" si="72"/>
        <v>0.13622949936206252</v>
      </c>
      <c r="BM84" s="24">
        <f t="shared" si="73"/>
        <v>0.12721675600337345</v>
      </c>
      <c r="BN84" s="24">
        <f t="shared" si="101"/>
        <v>9.0127433586890682E-3</v>
      </c>
    </row>
    <row r="85" spans="1:66" x14ac:dyDescent="0.25">
      <c r="A85" s="35">
        <f>+NAC!A86</f>
        <v>45170</v>
      </c>
      <c r="B85" s="71">
        <f>+NAC!P86</f>
        <v>2400.9928</v>
      </c>
      <c r="C85" s="71">
        <f>+NAC!S86</f>
        <v>2444.2984711165982</v>
      </c>
      <c r="D85" s="179">
        <f>+[1]IPCse!$DK87</f>
        <v>2460.1283945231439</v>
      </c>
      <c r="E85" s="71">
        <f>+GBA!$P86</f>
        <v>2350.3791000000001</v>
      </c>
      <c r="F85" s="71">
        <f>+GBA!$S86</f>
        <v>2443.3473280006324</v>
      </c>
      <c r="G85" s="179">
        <f>+[1]IPCse!$DE87</f>
        <v>2455.2593065506858</v>
      </c>
      <c r="H85" s="71">
        <f>+PAM!$P86</f>
        <v>2424.6669000000002</v>
      </c>
      <c r="I85" s="71">
        <f>+PAM!$S86</f>
        <v>2436.74086894128</v>
      </c>
      <c r="J85" s="179">
        <f>+[1]IPCse!$DF87</f>
        <v>2457.4389414424695</v>
      </c>
      <c r="K85" s="71">
        <f>+NOA!$P86</f>
        <v>2489.2442999999998</v>
      </c>
      <c r="L85" s="71">
        <f>+NOA!$S86</f>
        <v>2492.6205501154423</v>
      </c>
      <c r="M85" s="179">
        <f>+[1]IPCse!$DG87</f>
        <v>2509.4088754528279</v>
      </c>
      <c r="N85" s="71">
        <f>+NEA!$P86</f>
        <v>2535.2314999999999</v>
      </c>
      <c r="O85" s="71">
        <f>+NEA!$S86</f>
        <v>2511.0487487228784</v>
      </c>
      <c r="P85" s="179">
        <f>+[1]IPCse!$DH87</f>
        <v>2533.8248948910905</v>
      </c>
      <c r="Q85" s="71">
        <f>+CUY!$P86</f>
        <v>2497.0817999999999</v>
      </c>
      <c r="R85" s="71">
        <f>+CUY!$S86</f>
        <v>2453.3447251757661</v>
      </c>
      <c r="S85" s="179">
        <f>+[1]IPCse!$DI87</f>
        <v>2468.086315450299</v>
      </c>
      <c r="T85" s="71">
        <f>+PAT!$P86</f>
        <v>2345.4194000000002</v>
      </c>
      <c r="U85" s="71">
        <f>+PAT!$S86</f>
        <v>2361.0863731030327</v>
      </c>
      <c r="V85" s="179">
        <f>+[1]IPCse!$DJ87</f>
        <v>2371.9033627287517</v>
      </c>
      <c r="X85" s="164">
        <f t="shared" si="74"/>
        <v>0.13428211442914151</v>
      </c>
      <c r="Y85" s="164">
        <f t="shared" si="75"/>
        <v>0.14097161769571809</v>
      </c>
      <c r="Z85" s="181">
        <f t="shared" si="76"/>
        <v>0.13377390809564194</v>
      </c>
      <c r="AA85" s="164">
        <f t="shared" si="77"/>
        <v>0.12698869433861515</v>
      </c>
      <c r="AB85" s="164">
        <f t="shared" si="78"/>
        <v>0.13864323874551121</v>
      </c>
      <c r="AC85" s="181">
        <f t="shared" si="79"/>
        <v>0.12922780912845222</v>
      </c>
      <c r="AD85" s="164">
        <f t="shared" si="80"/>
        <v>0.13768440174776098</v>
      </c>
      <c r="AE85" s="164">
        <f t="shared" si="81"/>
        <v>0.14234791435537431</v>
      </c>
      <c r="AF85" s="181">
        <f t="shared" si="82"/>
        <v>0.13643673428102332</v>
      </c>
      <c r="AG85" s="164">
        <f t="shared" si="83"/>
        <v>0.14205598626584193</v>
      </c>
      <c r="AH85" s="164">
        <f t="shared" si="84"/>
        <v>0.13673267773199238</v>
      </c>
      <c r="AI85" s="181">
        <f t="shared" si="85"/>
        <v>0.13104007130145789</v>
      </c>
      <c r="AJ85" s="164">
        <f t="shared" si="86"/>
        <v>0.13930960726887753</v>
      </c>
      <c r="AK85" s="164">
        <f t="shared" si="87"/>
        <v>0.13999859215132648</v>
      </c>
      <c r="AL85" s="181">
        <f t="shared" si="88"/>
        <v>0.13420181181594648</v>
      </c>
      <c r="AM85" s="164">
        <f t="shared" si="89"/>
        <v>0.14680743997840007</v>
      </c>
      <c r="AN85" s="164">
        <f t="shared" si="90"/>
        <v>0.14728852571599349</v>
      </c>
      <c r="AO85" s="181">
        <f t="shared" si="91"/>
        <v>0.14200039941945053</v>
      </c>
      <c r="AP85" s="164">
        <f t="shared" si="92"/>
        <v>0.14802222819707045</v>
      </c>
      <c r="AQ85" s="164">
        <f t="shared" si="93"/>
        <v>0.15768719859199587</v>
      </c>
      <c r="AR85" s="181">
        <f t="shared" si="94"/>
        <v>0.15400101902386787</v>
      </c>
      <c r="AT85" s="24">
        <f t="shared" si="60"/>
        <v>0.14097161769571809</v>
      </c>
      <c r="AU85" s="24">
        <f t="shared" si="61"/>
        <v>0.13377390809564194</v>
      </c>
      <c r="AV85" s="24">
        <f t="shared" si="95"/>
        <v>7.197709600076152E-3</v>
      </c>
      <c r="AW85" s="24">
        <f t="shared" si="62"/>
        <v>0.13864323874551121</v>
      </c>
      <c r="AX85" s="24">
        <f t="shared" si="63"/>
        <v>0.12698869433861515</v>
      </c>
      <c r="AY85" s="24">
        <f t="shared" si="96"/>
        <v>1.1654544406896061E-2</v>
      </c>
      <c r="AZ85" s="24">
        <f t="shared" si="64"/>
        <v>0.14234791435537431</v>
      </c>
      <c r="BA85" s="24">
        <f t="shared" si="65"/>
        <v>0.13643673428102332</v>
      </c>
      <c r="BB85" s="24">
        <f t="shared" si="97"/>
        <v>5.9111800743509857E-3</v>
      </c>
      <c r="BC85" s="24">
        <f t="shared" si="66"/>
        <v>0.14205598626584193</v>
      </c>
      <c r="BD85" s="24">
        <f t="shared" si="67"/>
        <v>0.13104007130145789</v>
      </c>
      <c r="BE85" s="24">
        <f t="shared" si="98"/>
        <v>1.1015914964384033E-2</v>
      </c>
      <c r="BF85" s="24">
        <f t="shared" si="68"/>
        <v>0.13999859215132648</v>
      </c>
      <c r="BG85" s="24">
        <f t="shared" si="69"/>
        <v>0.13420181181594648</v>
      </c>
      <c r="BH85" s="24">
        <f t="shared" si="99"/>
        <v>5.7967803353800029E-3</v>
      </c>
      <c r="BI85" s="24">
        <f t="shared" si="70"/>
        <v>0.14728852571599349</v>
      </c>
      <c r="BJ85" s="24">
        <f t="shared" si="71"/>
        <v>0.14200039941945053</v>
      </c>
      <c r="BK85" s="24">
        <f t="shared" si="100"/>
        <v>5.288126296542961E-3</v>
      </c>
      <c r="BL85" s="24">
        <f t="shared" si="72"/>
        <v>0.15768719859199587</v>
      </c>
      <c r="BM85" s="24">
        <f t="shared" si="73"/>
        <v>0.14802222819707045</v>
      </c>
      <c r="BN85" s="24">
        <f t="shared" si="101"/>
        <v>9.6649703949254206E-3</v>
      </c>
    </row>
    <row r="86" spans="1:66" x14ac:dyDescent="0.25">
      <c r="A86" s="35">
        <f>+NAC!A87</f>
        <v>45200</v>
      </c>
      <c r="B86" s="71">
        <f>+NAC!P87</f>
        <v>2612.5450999999998</v>
      </c>
      <c r="C86" s="71">
        <f>+NAC!S87</f>
        <v>2661.601685752039</v>
      </c>
      <c r="D86" s="179">
        <f>+[1]IPCse!$DK88</f>
        <v>2676.2568497995835</v>
      </c>
      <c r="E86" s="71">
        <f>+GBA!$P87</f>
        <v>2566.2802999999999</v>
      </c>
      <c r="F86" s="71">
        <f>+GBA!$S87</f>
        <v>2671.9307855337975</v>
      </c>
      <c r="G86" s="179">
        <f>+[1]IPCse!$DE88</f>
        <v>2682.1310818373008</v>
      </c>
      <c r="H86" s="71">
        <f>+PAM!$P87</f>
        <v>2635.5920999999998</v>
      </c>
      <c r="I86" s="71">
        <f>+PAM!$S87</f>
        <v>2645.8946052277061</v>
      </c>
      <c r="J86" s="179">
        <f>+[1]IPCse!$DF88</f>
        <v>2666.5689444643867</v>
      </c>
      <c r="K86" s="71">
        <f>+NOA!$P87</f>
        <v>2694.1102000000001</v>
      </c>
      <c r="L86" s="71">
        <f>+NOA!$S87</f>
        <v>2701.0815183349173</v>
      </c>
      <c r="M86" s="179">
        <f>+[1]IPCse!$DG88</f>
        <v>2720.0173824445114</v>
      </c>
      <c r="N86" s="71">
        <f>+NEA!$P87</f>
        <v>2733.5140999999999</v>
      </c>
      <c r="O86" s="71">
        <f>+NEA!$S87</f>
        <v>2705.3205323537491</v>
      </c>
      <c r="P86" s="179">
        <f>+[1]IPCse!$DH88</f>
        <v>2725.0841494210349</v>
      </c>
      <c r="Q86" s="71">
        <f>+CUY!$P87</f>
        <v>2700.3278</v>
      </c>
      <c r="R86" s="71">
        <f>+CUY!$S87</f>
        <v>2655.4195717726252</v>
      </c>
      <c r="S86" s="179">
        <f>+[1]IPCse!$DI88</f>
        <v>2679.071272663738</v>
      </c>
      <c r="T86" s="71">
        <f>+PAT!$P87</f>
        <v>2551.6579999999999</v>
      </c>
      <c r="U86" s="71">
        <f>+PAT!$S87</f>
        <v>2561.296178790165</v>
      </c>
      <c r="V86" s="179">
        <f>+[1]IPCse!$DJ88</f>
        <v>2574.0610602939746</v>
      </c>
      <c r="X86" s="164">
        <f t="shared" si="74"/>
        <v>8.8110343354632192E-2</v>
      </c>
      <c r="Y86" s="164">
        <f t="shared" si="75"/>
        <v>8.8902078532239415E-2</v>
      </c>
      <c r="Z86" s="181">
        <f t="shared" si="76"/>
        <v>8.7852510363928715E-2</v>
      </c>
      <c r="AA86" s="164">
        <f t="shared" si="77"/>
        <v>9.1858032604187123E-2</v>
      </c>
      <c r="AB86" s="164">
        <f t="shared" si="78"/>
        <v>9.3553403117768275E-2</v>
      </c>
      <c r="AC86" s="181">
        <f t="shared" si="79"/>
        <v>9.2402368532446211E-2</v>
      </c>
      <c r="AD86" s="164">
        <f t="shared" si="80"/>
        <v>8.699141312977865E-2</v>
      </c>
      <c r="AE86" s="164">
        <f t="shared" si="81"/>
        <v>8.5833392853668311E-2</v>
      </c>
      <c r="AF86" s="181">
        <f t="shared" si="82"/>
        <v>8.5100793144899933E-2</v>
      </c>
      <c r="AG86" s="164">
        <f t="shared" si="83"/>
        <v>8.2300439535002656E-2</v>
      </c>
      <c r="AH86" s="164">
        <f t="shared" si="84"/>
        <v>8.3631248330124031E-2</v>
      </c>
      <c r="AI86" s="181">
        <f t="shared" si="85"/>
        <v>8.3927537298471799E-2</v>
      </c>
      <c r="AJ86" s="164">
        <f t="shared" si="86"/>
        <v>7.8210845833999842E-2</v>
      </c>
      <c r="AK86" s="164">
        <f t="shared" si="87"/>
        <v>7.7366790959226606E-2</v>
      </c>
      <c r="AL86" s="181">
        <f t="shared" si="88"/>
        <v>7.5482427738229774E-2</v>
      </c>
      <c r="AM86" s="164">
        <f t="shared" si="89"/>
        <v>8.1393408898338793E-2</v>
      </c>
      <c r="AN86" s="164">
        <f t="shared" si="90"/>
        <v>8.2367082180993423E-2</v>
      </c>
      <c r="AO86" s="181">
        <f t="shared" si="91"/>
        <v>8.5485242510631165E-2</v>
      </c>
      <c r="AP86" s="164">
        <f t="shared" si="92"/>
        <v>8.7932503670771878E-2</v>
      </c>
      <c r="AQ86" s="164">
        <f t="shared" si="93"/>
        <v>8.4795629659244032E-2</v>
      </c>
      <c r="AR86" s="181">
        <f t="shared" si="94"/>
        <v>8.5230157662347095E-2</v>
      </c>
      <c r="AT86" s="24">
        <f t="shared" si="60"/>
        <v>8.8902078532239415E-2</v>
      </c>
      <c r="AU86" s="24">
        <f t="shared" si="61"/>
        <v>8.7852510363928715E-2</v>
      </c>
      <c r="AV86" s="24">
        <f t="shared" si="95"/>
        <v>1.0495681683106994E-3</v>
      </c>
      <c r="AW86" s="24">
        <f t="shared" si="62"/>
        <v>9.3553403117768275E-2</v>
      </c>
      <c r="AX86" s="24">
        <f t="shared" si="63"/>
        <v>9.1858032604187123E-2</v>
      </c>
      <c r="AY86" s="24">
        <f t="shared" si="96"/>
        <v>1.6953705135811514E-3</v>
      </c>
      <c r="AZ86" s="24">
        <f t="shared" si="64"/>
        <v>8.699141312977865E-2</v>
      </c>
      <c r="BA86" s="24">
        <f t="shared" si="65"/>
        <v>8.5100793144899933E-2</v>
      </c>
      <c r="BB86" s="24">
        <f t="shared" si="97"/>
        <v>1.8906199848787164E-3</v>
      </c>
      <c r="BC86" s="24">
        <f t="shared" si="66"/>
        <v>8.3927537298471799E-2</v>
      </c>
      <c r="BD86" s="24">
        <f t="shared" si="67"/>
        <v>8.2300439535002656E-2</v>
      </c>
      <c r="BE86" s="24">
        <f t="shared" si="98"/>
        <v>1.627097763469143E-3</v>
      </c>
      <c r="BF86" s="24">
        <f t="shared" si="68"/>
        <v>7.8210845833999842E-2</v>
      </c>
      <c r="BG86" s="24">
        <f t="shared" si="69"/>
        <v>7.5482427738229774E-2</v>
      </c>
      <c r="BH86" s="24">
        <f t="shared" si="99"/>
        <v>2.7284180957700688E-3</v>
      </c>
      <c r="BI86" s="24">
        <f t="shared" si="70"/>
        <v>8.5485242510631165E-2</v>
      </c>
      <c r="BJ86" s="24">
        <f t="shared" si="71"/>
        <v>8.1393408898338793E-2</v>
      </c>
      <c r="BK86" s="24">
        <f t="shared" si="100"/>
        <v>4.0918336122923726E-3</v>
      </c>
      <c r="BL86" s="24">
        <f t="shared" si="72"/>
        <v>8.7932503670771878E-2</v>
      </c>
      <c r="BM86" s="24">
        <f t="shared" si="73"/>
        <v>8.4795629659244032E-2</v>
      </c>
      <c r="BN86" s="24">
        <f t="shared" si="101"/>
        <v>3.136874011527846E-3</v>
      </c>
    </row>
    <row r="87" spans="1:66" x14ac:dyDescent="0.25">
      <c r="A87" s="35">
        <f>+NAC!A88</f>
        <v>45231</v>
      </c>
      <c r="B87" s="71">
        <f>+NAC!P88</f>
        <v>2962.7206000000001</v>
      </c>
      <c r="C87" s="71">
        <f>+NAC!S88</f>
        <v>3017.5741940836733</v>
      </c>
      <c r="D87" s="179">
        <f>+[1]IPCse!$DK89</f>
        <v>3043.2476473196061</v>
      </c>
      <c r="E87" s="71">
        <f>+GBA!$P88</f>
        <v>2921.1626999999999</v>
      </c>
      <c r="F87" s="71">
        <f>+GBA!$S88</f>
        <v>3034.7832239734685</v>
      </c>
      <c r="G87" s="179">
        <f>+[1]IPCse!$DE89</f>
        <v>3061.2153069935916</v>
      </c>
      <c r="H87" s="71">
        <f>+PAM!$P88</f>
        <v>2988.1599000000001</v>
      </c>
      <c r="I87" s="71">
        <f>+PAM!$S88</f>
        <v>3005.0975159906288</v>
      </c>
      <c r="J87" s="179">
        <f>+[1]IPCse!$DF89</f>
        <v>3031.1170150644325</v>
      </c>
      <c r="K87" s="71">
        <f>+NOA!$P88</f>
        <v>3027.3269</v>
      </c>
      <c r="L87" s="71">
        <f>+NOA!$S88</f>
        <v>3025.6444191905466</v>
      </c>
      <c r="M87" s="179">
        <f>+[1]IPCse!$DG89</f>
        <v>3058.2702577042401</v>
      </c>
      <c r="N87" s="71">
        <f>+NEA!$P88</f>
        <v>3099.69</v>
      </c>
      <c r="O87" s="71">
        <f>+NEA!$S88</f>
        <v>3068.002844163691</v>
      </c>
      <c r="P87" s="179">
        <f>+[1]IPCse!$DH89</f>
        <v>3094.4898702788855</v>
      </c>
      <c r="Q87" s="71">
        <f>+CUY!$P88</f>
        <v>3036.6395000000002</v>
      </c>
      <c r="R87" s="71">
        <f>+CUY!$S88</f>
        <v>2996.284870037397</v>
      </c>
      <c r="S87" s="179">
        <f>+[1]IPCse!$DI89</f>
        <v>3033.271857787156</v>
      </c>
      <c r="T87" s="71">
        <f>+PAT!$P88</f>
        <v>2862.6158</v>
      </c>
      <c r="U87" s="71">
        <f>+PAT!$S88</f>
        <v>2881.8789946296579</v>
      </c>
      <c r="V87" s="179">
        <f>+[1]IPCse!$DJ89</f>
        <v>2896.4965672217777</v>
      </c>
      <c r="X87" s="164">
        <f t="shared" si="74"/>
        <v>0.134036155012214</v>
      </c>
      <c r="Y87" s="164">
        <f t="shared" si="75"/>
        <v>0.13374371914370564</v>
      </c>
      <c r="Z87" s="181">
        <f t="shared" si="76"/>
        <v>0.13712839167417923</v>
      </c>
      <c r="AA87" s="164">
        <f t="shared" si="77"/>
        <v>0.13828668676605593</v>
      </c>
      <c r="AB87" s="164">
        <f t="shared" si="78"/>
        <v>0.13580158603067272</v>
      </c>
      <c r="AC87" s="181">
        <f t="shared" si="79"/>
        <v>0.14133694945908926</v>
      </c>
      <c r="AD87" s="164">
        <f t="shared" si="80"/>
        <v>0.13377176232999033</v>
      </c>
      <c r="AE87" s="164">
        <f t="shared" si="81"/>
        <v>0.1357585861708992</v>
      </c>
      <c r="AF87" s="181">
        <f t="shared" si="82"/>
        <v>0.13671053634552455</v>
      </c>
      <c r="AG87" s="164">
        <f t="shared" si="83"/>
        <v>0.12368339646982518</v>
      </c>
      <c r="AH87" s="164">
        <f t="shared" si="84"/>
        <v>0.1201603500866224</v>
      </c>
      <c r="AI87" s="181">
        <f t="shared" si="85"/>
        <v>0.12435688001219192</v>
      </c>
      <c r="AJ87" s="164">
        <f t="shared" si="86"/>
        <v>0.13395793348934992</v>
      </c>
      <c r="AK87" s="164">
        <f t="shared" si="87"/>
        <v>0.13406260273875659</v>
      </c>
      <c r="AL87" s="181">
        <f t="shared" si="88"/>
        <v>0.13555754633717787</v>
      </c>
      <c r="AM87" s="164">
        <f t="shared" si="89"/>
        <v>0.12454476823147176</v>
      </c>
      <c r="AN87" s="164">
        <f t="shared" si="90"/>
        <v>0.12836589060659342</v>
      </c>
      <c r="AO87" s="181">
        <f t="shared" si="91"/>
        <v>0.13221021356824325</v>
      </c>
      <c r="AP87" s="164">
        <f t="shared" si="92"/>
        <v>0.12186499914957261</v>
      </c>
      <c r="AQ87" s="164">
        <f t="shared" si="93"/>
        <v>0.12516428927439427</v>
      </c>
      <c r="AR87" s="181">
        <f t="shared" si="94"/>
        <v>0.12526334821714702</v>
      </c>
      <c r="AT87" s="24">
        <f t="shared" si="60"/>
        <v>0.13712839167417923</v>
      </c>
      <c r="AU87" s="24">
        <f t="shared" si="61"/>
        <v>0.13374371914370564</v>
      </c>
      <c r="AV87" s="24">
        <f t="shared" si="95"/>
        <v>3.384672530473587E-3</v>
      </c>
      <c r="AW87" s="24">
        <f t="shared" si="62"/>
        <v>0.14133694945908926</v>
      </c>
      <c r="AX87" s="24">
        <f t="shared" si="63"/>
        <v>0.13580158603067272</v>
      </c>
      <c r="AY87" s="24">
        <f t="shared" si="96"/>
        <v>5.5353634284165398E-3</v>
      </c>
      <c r="AZ87" s="24">
        <f t="shared" si="64"/>
        <v>0.13671053634552455</v>
      </c>
      <c r="BA87" s="24">
        <f t="shared" si="65"/>
        <v>0.13377176232999033</v>
      </c>
      <c r="BB87" s="24">
        <f t="shared" si="97"/>
        <v>2.9387740155342179E-3</v>
      </c>
      <c r="BC87" s="24">
        <f t="shared" si="66"/>
        <v>0.12435688001219192</v>
      </c>
      <c r="BD87" s="24">
        <f t="shared" si="67"/>
        <v>0.1201603500866224</v>
      </c>
      <c r="BE87" s="24">
        <f t="shared" si="98"/>
        <v>4.1965299255695143E-3</v>
      </c>
      <c r="BF87" s="24">
        <f t="shared" si="68"/>
        <v>0.13555754633717787</v>
      </c>
      <c r="BG87" s="24">
        <f t="shared" si="69"/>
        <v>0.13395793348934992</v>
      </c>
      <c r="BH87" s="24">
        <f t="shared" si="99"/>
        <v>1.599612847827947E-3</v>
      </c>
      <c r="BI87" s="24">
        <f t="shared" si="70"/>
        <v>0.13221021356824325</v>
      </c>
      <c r="BJ87" s="24">
        <f t="shared" si="71"/>
        <v>0.12454476823147176</v>
      </c>
      <c r="BK87" s="24">
        <f t="shared" si="100"/>
        <v>7.6654453367714925E-3</v>
      </c>
      <c r="BL87" s="24">
        <f t="shared" si="72"/>
        <v>0.12526334821714702</v>
      </c>
      <c r="BM87" s="24">
        <f t="shared" si="73"/>
        <v>0.12186499914957261</v>
      </c>
      <c r="BN87" s="24">
        <f t="shared" si="101"/>
        <v>3.3983490675744132E-3</v>
      </c>
    </row>
    <row r="88" spans="1:66" x14ac:dyDescent="0.25">
      <c r="A88" s="35">
        <f>+NAC!A89</f>
        <v>45261</v>
      </c>
      <c r="B88" s="71">
        <f>+NAC!P89</f>
        <v>3799.9486999999999</v>
      </c>
      <c r="C88" s="71">
        <f>+NAC!S89</f>
        <v>3787.6220590630214</v>
      </c>
      <c r="D88" s="179">
        <f>+[1]IPCse!$DK90</f>
        <v>3801.2632401694195</v>
      </c>
      <c r="E88" s="71">
        <f>+GBA!$P89</f>
        <v>3753.6556999999998</v>
      </c>
      <c r="F88" s="71">
        <f>+GBA!$S89</f>
        <v>3811.7738685091608</v>
      </c>
      <c r="G88" s="179">
        <f>+[1]IPCse!$DE90</f>
        <v>3832.0350994078058</v>
      </c>
      <c r="H88" s="71">
        <f>+PAM!$P89</f>
        <v>3826.0671000000002</v>
      </c>
      <c r="I88" s="71">
        <f>+PAM!$S89</f>
        <v>3764.9719702445454</v>
      </c>
      <c r="J88" s="179">
        <f>+[1]IPCse!$DF90</f>
        <v>3778.1028519476608</v>
      </c>
      <c r="K88" s="71">
        <f>+NOA!$P89</f>
        <v>3875.9578999999999</v>
      </c>
      <c r="L88" s="71">
        <f>+NOA!$S89</f>
        <v>3786.6725311829418</v>
      </c>
      <c r="M88" s="179">
        <f>+[1]IPCse!$DG90</f>
        <v>3799.1971336584916</v>
      </c>
      <c r="N88" s="71">
        <f>+NEA!$P89</f>
        <v>4016.5990000000002</v>
      </c>
      <c r="O88" s="71">
        <f>+NEA!$S89</f>
        <v>3935.2710685525954</v>
      </c>
      <c r="P88" s="179">
        <f>+[1]IPCse!$DH90</f>
        <v>3917.6085075819906</v>
      </c>
      <c r="Q88" s="71">
        <f>+CUY!$P89</f>
        <v>3894.9068000000002</v>
      </c>
      <c r="R88" s="71">
        <f>+CUY!$S89</f>
        <v>3750.4567175317875</v>
      </c>
      <c r="S88" s="179">
        <f>+[1]IPCse!$DI90</f>
        <v>3774.1559960326804</v>
      </c>
      <c r="T88" s="71">
        <f>+PAT!$P89</f>
        <v>3619.7905000000001</v>
      </c>
      <c r="U88" s="71">
        <f>+PAT!$S89</f>
        <v>3584.0561059737524</v>
      </c>
      <c r="V88" s="179">
        <f>+[1]IPCse!$DJ90</f>
        <v>3592.7704398446926</v>
      </c>
      <c r="X88" s="164">
        <f t="shared" si="74"/>
        <v>0.28258759870910533</v>
      </c>
      <c r="Y88" s="164">
        <f t="shared" si="75"/>
        <v>0.25518771551305086</v>
      </c>
      <c r="Z88" s="181">
        <f t="shared" si="76"/>
        <v>0.24908113985315938</v>
      </c>
      <c r="AA88" s="164">
        <f t="shared" si="77"/>
        <v>0.28498686499043679</v>
      </c>
      <c r="AB88" s="164">
        <f t="shared" si="78"/>
        <v>0.25602838397082328</v>
      </c>
      <c r="AC88" s="181">
        <f t="shared" si="79"/>
        <v>0.25180188752264976</v>
      </c>
      <c r="AD88" s="164">
        <f t="shared" si="80"/>
        <v>0.28040909055770413</v>
      </c>
      <c r="AE88" s="164">
        <f t="shared" si="81"/>
        <v>0.25286182901236876</v>
      </c>
      <c r="AF88" s="181">
        <f t="shared" si="82"/>
        <v>0.24643912893192921</v>
      </c>
      <c r="AG88" s="164">
        <f t="shared" si="83"/>
        <v>0.28032354219823441</v>
      </c>
      <c r="AH88" s="164">
        <f t="shared" si="84"/>
        <v>0.25152595829353719</v>
      </c>
      <c r="AI88" s="181">
        <f t="shared" si="85"/>
        <v>0.24226991518743191</v>
      </c>
      <c r="AJ88" s="164">
        <f t="shared" si="86"/>
        <v>0.29580667744193767</v>
      </c>
      <c r="AK88" s="164">
        <f t="shared" si="87"/>
        <v>0.28268168852539444</v>
      </c>
      <c r="AL88" s="181">
        <f t="shared" si="88"/>
        <v>0.26599493674507424</v>
      </c>
      <c r="AM88" s="164">
        <f t="shared" si="89"/>
        <v>0.28263720471264375</v>
      </c>
      <c r="AN88" s="164">
        <f t="shared" si="90"/>
        <v>0.25170231810601429</v>
      </c>
      <c r="AO88" s="181">
        <f t="shared" si="91"/>
        <v>0.24425246828552227</v>
      </c>
      <c r="AP88" s="164">
        <f t="shared" si="92"/>
        <v>0.26450447873584704</v>
      </c>
      <c r="AQ88" s="164">
        <f t="shared" si="93"/>
        <v>0.24365253109259344</v>
      </c>
      <c r="AR88" s="181">
        <f t="shared" si="94"/>
        <v>0.24038484302115282</v>
      </c>
      <c r="AT88" s="24">
        <f t="shared" si="60"/>
        <v>0.28258759870910533</v>
      </c>
      <c r="AU88" s="24">
        <f t="shared" si="61"/>
        <v>0.24908113985315938</v>
      </c>
      <c r="AV88" s="24">
        <f t="shared" si="95"/>
        <v>3.3506458855945942E-2</v>
      </c>
      <c r="AW88" s="24">
        <f t="shared" si="62"/>
        <v>0.28498686499043679</v>
      </c>
      <c r="AX88" s="24">
        <f t="shared" si="63"/>
        <v>0.25180188752264976</v>
      </c>
      <c r="AY88" s="24">
        <f t="shared" si="96"/>
        <v>3.3184977467787036E-2</v>
      </c>
      <c r="AZ88" s="24">
        <f t="shared" si="64"/>
        <v>0.28040909055770413</v>
      </c>
      <c r="BA88" s="24">
        <f t="shared" si="65"/>
        <v>0.24643912893192921</v>
      </c>
      <c r="BB88" s="24">
        <f t="shared" si="97"/>
        <v>3.3969961625774925E-2</v>
      </c>
      <c r="BC88" s="24">
        <f t="shared" si="66"/>
        <v>0.28032354219823441</v>
      </c>
      <c r="BD88" s="24">
        <f t="shared" si="67"/>
        <v>0.24226991518743191</v>
      </c>
      <c r="BE88" s="24">
        <f t="shared" si="98"/>
        <v>3.8053627010802504E-2</v>
      </c>
      <c r="BF88" s="24">
        <f t="shared" si="68"/>
        <v>0.29580667744193767</v>
      </c>
      <c r="BG88" s="24">
        <f t="shared" si="69"/>
        <v>0.26599493674507424</v>
      </c>
      <c r="BH88" s="24">
        <f t="shared" si="99"/>
        <v>2.9811740696863431E-2</v>
      </c>
      <c r="BI88" s="24">
        <f t="shared" si="70"/>
        <v>0.28263720471264375</v>
      </c>
      <c r="BJ88" s="24">
        <f t="shared" si="71"/>
        <v>0.24425246828552227</v>
      </c>
      <c r="BK88" s="24">
        <f t="shared" si="100"/>
        <v>3.838473642712148E-2</v>
      </c>
      <c r="BL88" s="24">
        <f t="shared" si="72"/>
        <v>0.26450447873584704</v>
      </c>
      <c r="BM88" s="24">
        <f t="shared" si="73"/>
        <v>0.24038484302115282</v>
      </c>
      <c r="BN88" s="24">
        <f t="shared" si="101"/>
        <v>2.4119635714694221E-2</v>
      </c>
    </row>
    <row r="89" spans="1:66" x14ac:dyDescent="0.25">
      <c r="A89" s="35">
        <f>+NAC!A90</f>
        <v>45292</v>
      </c>
      <c r="B89" s="71">
        <f>+NAC!P90</f>
        <v>4568.1648999999998</v>
      </c>
      <c r="C89" s="71">
        <f>+NAC!S90</f>
        <v>4568.2928487592717</v>
      </c>
      <c r="D89" s="179">
        <f>+[1]IPCse!$DK91</f>
        <v>4559.050481357951</v>
      </c>
      <c r="E89" s="71">
        <f>+GBA!$P90</f>
        <v>4466.8319000000001</v>
      </c>
      <c r="F89" s="71">
        <f>+GBA!$S90</f>
        <v>4574.2064019583086</v>
      </c>
      <c r="G89" s="179">
        <f>+[1]IPCse!$DE91</f>
        <v>4579.741889125653</v>
      </c>
      <c r="H89" s="71">
        <f>+PAM!$P90</f>
        <v>4618.6466</v>
      </c>
      <c r="I89" s="71">
        <f>+PAM!$S90</f>
        <v>4555.9656845804666</v>
      </c>
      <c r="J89" s="179">
        <f>+[1]IPCse!$DF91</f>
        <v>4538.2650867927377</v>
      </c>
      <c r="K89" s="71">
        <f>+NOA!$P90</f>
        <v>4729.8356999999996</v>
      </c>
      <c r="L89" s="71">
        <f>+NOA!$S90</f>
        <v>4591.8835550454969</v>
      </c>
      <c r="M89" s="179">
        <f>+[1]IPCse!$DG91</f>
        <v>4577.741316021139</v>
      </c>
      <c r="N89" s="71">
        <f>+NEA!$P90</f>
        <v>4809.8046999999997</v>
      </c>
      <c r="O89" s="71">
        <f>+NEA!$S90</f>
        <v>4675.4766508239491</v>
      </c>
      <c r="P89" s="179">
        <f>+[1]IPCse!$DH91</f>
        <v>4628.7723496287254</v>
      </c>
      <c r="Q89" s="71">
        <f>+CUY!$P90</f>
        <v>4741.3152</v>
      </c>
      <c r="R89" s="71">
        <f>+CUY!$S90</f>
        <v>4557.5227295587129</v>
      </c>
      <c r="S89" s="179">
        <f>+[1]IPCse!$DI91</f>
        <v>4548.7980752585217</v>
      </c>
      <c r="T89" s="71">
        <f>+PAT!$P90</f>
        <v>4505.8181000000004</v>
      </c>
      <c r="U89" s="71">
        <f>+PAT!$S90</f>
        <v>4441.2822936491184</v>
      </c>
      <c r="V89" s="179">
        <f>+[1]IPCse!$DJ91</f>
        <v>4426.9796608792922</v>
      </c>
      <c r="X89" s="164">
        <f t="shared" si="74"/>
        <v>0.2021648871207129</v>
      </c>
      <c r="Y89" s="164">
        <f t="shared" si="75"/>
        <v>0.20611105794683526</v>
      </c>
      <c r="Z89" s="181">
        <f t="shared" si="76"/>
        <v>0.19935142433196962</v>
      </c>
      <c r="AA89" s="164">
        <f t="shared" si="77"/>
        <v>0.18999510264087371</v>
      </c>
      <c r="AB89" s="164">
        <f t="shared" si="78"/>
        <v>0.20002039988467257</v>
      </c>
      <c r="AC89" s="181">
        <f t="shared" si="79"/>
        <v>0.19512002638843162</v>
      </c>
      <c r="AD89" s="164">
        <f t="shared" si="80"/>
        <v>0.20715253530185085</v>
      </c>
      <c r="AE89" s="164">
        <f t="shared" si="81"/>
        <v>0.21009285609224437</v>
      </c>
      <c r="AF89" s="181">
        <f t="shared" si="82"/>
        <v>0.20120210185733911</v>
      </c>
      <c r="AG89" s="164">
        <f t="shared" si="83"/>
        <v>0.220301102857696</v>
      </c>
      <c r="AH89" s="164">
        <f t="shared" si="84"/>
        <v>0.21264342697492511</v>
      </c>
      <c r="AI89" s="181">
        <f t="shared" si="85"/>
        <v>0.20492334432062953</v>
      </c>
      <c r="AJ89" s="164">
        <f t="shared" si="86"/>
        <v>0.19748192438428624</v>
      </c>
      <c r="AK89" s="164">
        <f t="shared" si="87"/>
        <v>0.18809519582690482</v>
      </c>
      <c r="AL89" s="181">
        <f t="shared" si="88"/>
        <v>0.18153009435995848</v>
      </c>
      <c r="AM89" s="164">
        <f t="shared" si="89"/>
        <v>0.21731159266763456</v>
      </c>
      <c r="AN89" s="164">
        <f t="shared" si="90"/>
        <v>0.21519139475846649</v>
      </c>
      <c r="AO89" s="181">
        <f t="shared" si="91"/>
        <v>0.20524908881353343</v>
      </c>
      <c r="AP89" s="164">
        <f t="shared" si="92"/>
        <v>0.24477317126502229</v>
      </c>
      <c r="AQ89" s="164">
        <f t="shared" si="93"/>
        <v>0.23917766974869004</v>
      </c>
      <c r="AR89" s="181">
        <f t="shared" si="94"/>
        <v>0.23219107232207703</v>
      </c>
      <c r="AT89" s="24">
        <f t="shared" si="60"/>
        <v>0.20611105794683526</v>
      </c>
      <c r="AU89" s="24">
        <f t="shared" si="61"/>
        <v>0.19935142433196962</v>
      </c>
      <c r="AV89" s="24">
        <f t="shared" si="95"/>
        <v>6.7596336148656455E-3</v>
      </c>
      <c r="AW89" s="24">
        <f t="shared" si="62"/>
        <v>0.20002039988467257</v>
      </c>
      <c r="AX89" s="24">
        <f t="shared" si="63"/>
        <v>0.18999510264087371</v>
      </c>
      <c r="AY89" s="24">
        <f t="shared" si="96"/>
        <v>1.0025297243798859E-2</v>
      </c>
      <c r="AZ89" s="24">
        <f t="shared" si="64"/>
        <v>0.21009285609224437</v>
      </c>
      <c r="BA89" s="24">
        <f t="shared" si="65"/>
        <v>0.20120210185733911</v>
      </c>
      <c r="BB89" s="24">
        <f t="shared" si="97"/>
        <v>8.8907542349052626E-3</v>
      </c>
      <c r="BC89" s="24">
        <f t="shared" si="66"/>
        <v>0.220301102857696</v>
      </c>
      <c r="BD89" s="24">
        <f t="shared" si="67"/>
        <v>0.20492334432062953</v>
      </c>
      <c r="BE89" s="24">
        <f t="shared" si="98"/>
        <v>1.5377758537066466E-2</v>
      </c>
      <c r="BF89" s="24">
        <f t="shared" si="68"/>
        <v>0.19748192438428624</v>
      </c>
      <c r="BG89" s="24">
        <f t="shared" si="69"/>
        <v>0.18153009435995848</v>
      </c>
      <c r="BH89" s="24">
        <f t="shared" si="99"/>
        <v>1.5951830024327762E-2</v>
      </c>
      <c r="BI89" s="24">
        <f t="shared" si="70"/>
        <v>0.21731159266763456</v>
      </c>
      <c r="BJ89" s="24">
        <f t="shared" si="71"/>
        <v>0.20524908881353343</v>
      </c>
      <c r="BK89" s="24">
        <f t="shared" si="100"/>
        <v>1.2062503854101125E-2</v>
      </c>
      <c r="BL89" s="24">
        <f t="shared" si="72"/>
        <v>0.24477317126502229</v>
      </c>
      <c r="BM89" s="24">
        <f t="shared" si="73"/>
        <v>0.23219107232207703</v>
      </c>
      <c r="BN89" s="24">
        <f t="shared" si="101"/>
        <v>1.2582098942945263E-2</v>
      </c>
    </row>
    <row r="90" spans="1:66" x14ac:dyDescent="0.25">
      <c r="A90" s="35">
        <f>+NAC!A91</f>
        <v>45323</v>
      </c>
      <c r="B90" s="71">
        <f>+NAC!P91</f>
        <v>5129.5987999999998</v>
      </c>
      <c r="C90" s="71">
        <f>+NAC!S91</f>
        <v>5077.2234906620306</v>
      </c>
      <c r="D90" s="179">
        <f>+[1]IPCse!$DK92</f>
        <v>5043.6989615708262</v>
      </c>
      <c r="E90" s="71">
        <f>+GBA!$P91</f>
        <v>5042.3311999999996</v>
      </c>
      <c r="F90" s="71">
        <f>+GBA!$S91</f>
        <v>5092.9812828016438</v>
      </c>
      <c r="G90" s="179">
        <f>+[1]IPCse!$DE92</f>
        <v>5075.8471298303848</v>
      </c>
      <c r="H90" s="71">
        <f>+PAM!$P91</f>
        <v>5179.1719000000003</v>
      </c>
      <c r="I90" s="71">
        <f>+PAM!$S91</f>
        <v>5055.2039042905271</v>
      </c>
      <c r="J90" s="179">
        <f>+[1]IPCse!$DF92</f>
        <v>5023.7420175979796</v>
      </c>
      <c r="K90" s="71">
        <f>+NOA!$P91</f>
        <v>5239.4148999999998</v>
      </c>
      <c r="L90" s="71">
        <f>+NOA!$S91</f>
        <v>5052.2971228575307</v>
      </c>
      <c r="M90" s="179">
        <f>+[1]IPCse!$DG92</f>
        <v>5009.7543068503928</v>
      </c>
      <c r="N90" s="71">
        <f>+NEA!$P91</f>
        <v>5303.1268</v>
      </c>
      <c r="O90" s="71">
        <f>+NEA!$S91</f>
        <v>5133.8531484344958</v>
      </c>
      <c r="P90" s="179">
        <f>+[1]IPCse!$DH92</f>
        <v>5076.7159540343946</v>
      </c>
      <c r="Q90" s="71">
        <f>+CUY!$P91</f>
        <v>5354.9974000000002</v>
      </c>
      <c r="R90" s="71">
        <f>+CUY!$S91</f>
        <v>5109.8345204188463</v>
      </c>
      <c r="S90" s="179">
        <f>+[1]IPCse!$DI92</f>
        <v>5063.2719856198464</v>
      </c>
      <c r="T90" s="71">
        <f>+PAT!$P91</f>
        <v>5022.7575999999999</v>
      </c>
      <c r="U90" s="71">
        <f>+PAT!$S91</f>
        <v>4912.7856501282258</v>
      </c>
      <c r="V90" s="179">
        <f>+[1]IPCse!$DJ92</f>
        <v>4875.1023668594726</v>
      </c>
      <c r="X90" s="164">
        <f t="shared" si="74"/>
        <v>0.12290140839705677</v>
      </c>
      <c r="Y90" s="164">
        <f t="shared" si="75"/>
        <v>0.11140499498428214</v>
      </c>
      <c r="Z90" s="181">
        <f t="shared" si="76"/>
        <v>0.1063046970404502</v>
      </c>
      <c r="AA90" s="164">
        <f t="shared" si="77"/>
        <v>0.12883836080780187</v>
      </c>
      <c r="AB90" s="164">
        <f t="shared" si="78"/>
        <v>0.11341308967195651</v>
      </c>
      <c r="AC90" s="181">
        <f t="shared" si="79"/>
        <v>0.1083260263821213</v>
      </c>
      <c r="AD90" s="164">
        <f t="shared" si="80"/>
        <v>0.12136137456370877</v>
      </c>
      <c r="AE90" s="164">
        <f t="shared" si="81"/>
        <v>0.10957901228266875</v>
      </c>
      <c r="AF90" s="181">
        <f t="shared" si="82"/>
        <v>0.106974123706012</v>
      </c>
      <c r="AG90" s="164">
        <f t="shared" si="83"/>
        <v>0.10773718841861668</v>
      </c>
      <c r="AH90" s="164">
        <f t="shared" si="84"/>
        <v>0.10026682129300468</v>
      </c>
      <c r="AI90" s="181">
        <f t="shared" si="85"/>
        <v>9.4372521513458762E-2</v>
      </c>
      <c r="AJ90" s="164">
        <f t="shared" si="86"/>
        <v>0.10256593162711991</v>
      </c>
      <c r="AK90" s="164">
        <f t="shared" si="87"/>
        <v>9.8038452941427545E-2</v>
      </c>
      <c r="AL90" s="181">
        <f t="shared" si="88"/>
        <v>9.6773738384779096E-2</v>
      </c>
      <c r="AM90" s="164">
        <f t="shared" si="89"/>
        <v>0.12943290503023297</v>
      </c>
      <c r="AN90" s="164">
        <f t="shared" si="90"/>
        <v>0.12118684286048786</v>
      </c>
      <c r="AO90" s="181">
        <f t="shared" si="91"/>
        <v>0.1131010657869409</v>
      </c>
      <c r="AP90" s="164">
        <f t="shared" si="92"/>
        <v>0.11472711248596545</v>
      </c>
      <c r="AQ90" s="164">
        <f t="shared" si="93"/>
        <v>0.10616378903753554</v>
      </c>
      <c r="AR90" s="181">
        <f t="shared" si="94"/>
        <v>0.10122538170667217</v>
      </c>
      <c r="AT90" s="24">
        <f t="shared" si="60"/>
        <v>0.12290140839705677</v>
      </c>
      <c r="AU90" s="24">
        <f t="shared" si="61"/>
        <v>0.1063046970404502</v>
      </c>
      <c r="AV90" s="24">
        <f t="shared" si="95"/>
        <v>1.6596711356606564E-2</v>
      </c>
      <c r="AW90" s="24">
        <f t="shared" si="62"/>
        <v>0.12883836080780187</v>
      </c>
      <c r="AX90" s="24">
        <f t="shared" si="63"/>
        <v>0.1083260263821213</v>
      </c>
      <c r="AY90" s="24">
        <f t="shared" si="96"/>
        <v>2.0512334425680567E-2</v>
      </c>
      <c r="AZ90" s="24">
        <f t="shared" si="64"/>
        <v>0.12136137456370877</v>
      </c>
      <c r="BA90" s="24">
        <f t="shared" si="65"/>
        <v>0.106974123706012</v>
      </c>
      <c r="BB90" s="24">
        <f t="shared" si="97"/>
        <v>1.4387250857696765E-2</v>
      </c>
      <c r="BC90" s="24">
        <f t="shared" si="66"/>
        <v>0.10773718841861668</v>
      </c>
      <c r="BD90" s="24">
        <f t="shared" si="67"/>
        <v>9.4372521513458762E-2</v>
      </c>
      <c r="BE90" s="24">
        <f t="shared" si="98"/>
        <v>1.3364666905157918E-2</v>
      </c>
      <c r="BF90" s="24">
        <f t="shared" si="68"/>
        <v>0.10256593162711991</v>
      </c>
      <c r="BG90" s="24">
        <f t="shared" si="69"/>
        <v>9.6773738384779096E-2</v>
      </c>
      <c r="BH90" s="24">
        <f t="shared" si="99"/>
        <v>5.7921932423408151E-3</v>
      </c>
      <c r="BI90" s="24">
        <f t="shared" si="70"/>
        <v>0.12943290503023297</v>
      </c>
      <c r="BJ90" s="24">
        <f t="shared" si="71"/>
        <v>0.1131010657869409</v>
      </c>
      <c r="BK90" s="24">
        <f t="shared" si="100"/>
        <v>1.6331839243292068E-2</v>
      </c>
      <c r="BL90" s="24">
        <f t="shared" si="72"/>
        <v>0.11472711248596545</v>
      </c>
      <c r="BM90" s="24">
        <f t="shared" si="73"/>
        <v>0.10122538170667217</v>
      </c>
      <c r="BN90" s="24">
        <f t="shared" si="101"/>
        <v>1.3501730779293286E-2</v>
      </c>
    </row>
    <row r="91" spans="1:66" x14ac:dyDescent="0.25">
      <c r="A91" s="35">
        <f>+NAC!A92</f>
        <v>45352</v>
      </c>
      <c r="B91" s="71">
        <f>+NAC!P92</f>
        <v>5612.3990999999996</v>
      </c>
      <c r="C91" s="71">
        <f>+NAC!S92</f>
        <v>5563.6140920517873</v>
      </c>
      <c r="D91" s="179">
        <f>+[1]IPCse!$DK93</f>
        <v>5466.3046831981937</v>
      </c>
      <c r="E91" s="71">
        <f>+GBA!$P92</f>
        <v>5530.6354000000001</v>
      </c>
      <c r="F91" s="71">
        <f>+GBA!$S92</f>
        <v>5596.0785071541386</v>
      </c>
      <c r="G91" s="179">
        <f>+[1]IPCse!$DE93</f>
        <v>5506.6912732142409</v>
      </c>
      <c r="H91" s="71">
        <f>+PAM!$P92</f>
        <v>5679.6896999999999</v>
      </c>
      <c r="I91" s="71">
        <f>+PAM!$S92</f>
        <v>5549.1754315565995</v>
      </c>
      <c r="J91" s="179">
        <f>+[1]IPCse!$DF93</f>
        <v>5458.4159747176718</v>
      </c>
      <c r="K91" s="71">
        <f>+NOA!$P92</f>
        <v>5653.9534999999996</v>
      </c>
      <c r="L91" s="71">
        <f>+NOA!$S92</f>
        <v>5432.729284639413</v>
      </c>
      <c r="M91" s="179">
        <f>+[1]IPCse!$DG93</f>
        <v>5358.6163231526243</v>
      </c>
      <c r="N91" s="71">
        <f>+NEA!$P92</f>
        <v>5737.4418999999998</v>
      </c>
      <c r="O91" s="71">
        <f>+NEA!$S92</f>
        <v>5526.1059142268605</v>
      </c>
      <c r="P91" s="179">
        <f>+[1]IPCse!$DH93</f>
        <v>5450.2565697732589</v>
      </c>
      <c r="Q91" s="71">
        <f>+CUY!$P92</f>
        <v>5823.9408999999996</v>
      </c>
      <c r="R91" s="71">
        <f>+CUY!$S92</f>
        <v>5555.6262520418832</v>
      </c>
      <c r="S91" s="179">
        <f>+[1]IPCse!$DI93</f>
        <v>5458.8202755560233</v>
      </c>
      <c r="T91" s="71">
        <f>+PAT!$P92</f>
        <v>5486.3941000000004</v>
      </c>
      <c r="U91" s="71">
        <f>+PAT!$S92</f>
        <v>5382.8475700407307</v>
      </c>
      <c r="V91" s="179">
        <f>+[1]IPCse!$DJ93</f>
        <v>5317.0022996486823</v>
      </c>
      <c r="X91" s="164">
        <f t="shared" si="74"/>
        <v>9.4120479753699193E-2</v>
      </c>
      <c r="Y91" s="164">
        <f t="shared" si="75"/>
        <v>9.5798540734777671E-2</v>
      </c>
      <c r="Z91" s="181">
        <f t="shared" si="76"/>
        <v>8.3788847202678873E-2</v>
      </c>
      <c r="AA91" s="164">
        <f t="shared" si="77"/>
        <v>9.6840961180812757E-2</v>
      </c>
      <c r="AB91" s="164">
        <f t="shared" si="78"/>
        <v>9.8782460884235146E-2</v>
      </c>
      <c r="AC91" s="181">
        <f t="shared" si="79"/>
        <v>8.4881229155191917E-2</v>
      </c>
      <c r="AD91" s="164">
        <f t="shared" si="80"/>
        <v>9.6640507336703596E-2</v>
      </c>
      <c r="AE91" s="164">
        <f t="shared" si="81"/>
        <v>9.7715450576943308E-2</v>
      </c>
      <c r="AF91" s="181">
        <f t="shared" si="82"/>
        <v>8.6523940838730606E-2</v>
      </c>
      <c r="AG91" s="164">
        <f t="shared" si="83"/>
        <v>7.9119254327425059E-2</v>
      </c>
      <c r="AH91" s="164">
        <f t="shared" si="84"/>
        <v>7.5298849717435834E-2</v>
      </c>
      <c r="AI91" s="181">
        <f t="shared" si="85"/>
        <v>6.9636552001201668E-2</v>
      </c>
      <c r="AJ91" s="164">
        <f t="shared" si="86"/>
        <v>8.1897928595635383E-2</v>
      </c>
      <c r="AK91" s="164">
        <f t="shared" si="87"/>
        <v>7.6405139463713967E-2</v>
      </c>
      <c r="AL91" s="181">
        <f t="shared" si="88"/>
        <v>7.3579183692957351E-2</v>
      </c>
      <c r="AM91" s="164">
        <f t="shared" si="89"/>
        <v>8.7571190977608904E-2</v>
      </c>
      <c r="AN91" s="164">
        <f t="shared" si="90"/>
        <v>8.7241911619966972E-2</v>
      </c>
      <c r="AO91" s="181">
        <f t="shared" si="91"/>
        <v>7.8121082781958062E-2</v>
      </c>
      <c r="AP91" s="164">
        <f t="shared" si="92"/>
        <v>9.230716210553358E-2</v>
      </c>
      <c r="AQ91" s="164">
        <f t="shared" si="93"/>
        <v>9.5681341175598789E-2</v>
      </c>
      <c r="AR91" s="181">
        <f t="shared" si="94"/>
        <v>9.0644236681717283E-2</v>
      </c>
      <c r="AT91" s="24">
        <f t="shared" si="60"/>
        <v>9.5798540734777671E-2</v>
      </c>
      <c r="AU91" s="24">
        <f t="shared" si="61"/>
        <v>8.3788847202678873E-2</v>
      </c>
      <c r="AV91" s="24">
        <f t="shared" si="95"/>
        <v>1.2009693532098797E-2</v>
      </c>
      <c r="AW91" s="24">
        <f t="shared" si="62"/>
        <v>9.8782460884235146E-2</v>
      </c>
      <c r="AX91" s="24">
        <f t="shared" si="63"/>
        <v>8.4881229155191917E-2</v>
      </c>
      <c r="AY91" s="24">
        <f t="shared" si="96"/>
        <v>1.3901231729043229E-2</v>
      </c>
      <c r="AZ91" s="24">
        <f t="shared" si="64"/>
        <v>9.7715450576943308E-2</v>
      </c>
      <c r="BA91" s="24">
        <f t="shared" si="65"/>
        <v>8.6523940838730606E-2</v>
      </c>
      <c r="BB91" s="24">
        <f t="shared" si="97"/>
        <v>1.1191509738212702E-2</v>
      </c>
      <c r="BC91" s="24">
        <f t="shared" si="66"/>
        <v>7.9119254327425059E-2</v>
      </c>
      <c r="BD91" s="24">
        <f t="shared" si="67"/>
        <v>6.9636552001201668E-2</v>
      </c>
      <c r="BE91" s="24">
        <f t="shared" si="98"/>
        <v>9.4827023262233912E-3</v>
      </c>
      <c r="BF91" s="24">
        <f t="shared" si="68"/>
        <v>8.1897928595635383E-2</v>
      </c>
      <c r="BG91" s="24">
        <f t="shared" si="69"/>
        <v>7.3579183692957351E-2</v>
      </c>
      <c r="BH91" s="24">
        <f t="shared" si="99"/>
        <v>8.3187449026780325E-3</v>
      </c>
      <c r="BI91" s="24">
        <f t="shared" si="70"/>
        <v>8.7571190977608904E-2</v>
      </c>
      <c r="BJ91" s="24">
        <f t="shared" si="71"/>
        <v>7.8121082781958062E-2</v>
      </c>
      <c r="BK91" s="24">
        <f t="shared" si="100"/>
        <v>9.4501081956508415E-3</v>
      </c>
      <c r="BL91" s="24">
        <f t="shared" si="72"/>
        <v>9.5681341175598789E-2</v>
      </c>
      <c r="BM91" s="24">
        <f t="shared" si="73"/>
        <v>9.0644236681717283E-2</v>
      </c>
      <c r="BN91" s="24">
        <f t="shared" si="101"/>
        <v>5.0371044938815057E-3</v>
      </c>
    </row>
    <row r="92" spans="1:66" x14ac:dyDescent="0.25">
      <c r="A92" s="35">
        <f>+NAC!A93</f>
        <v>45383</v>
      </c>
      <c r="B92" s="71">
        <f>+NAC!P93</f>
        <v>5965.8926000000001</v>
      </c>
      <c r="C92" s="71">
        <f>+NAC!S93</f>
        <v>5940.4978885457303</v>
      </c>
      <c r="D92" s="179">
        <f>+[1]IPCse!$DK94</f>
        <v>5828.7382769243895</v>
      </c>
      <c r="E92" s="71">
        <f>+GBA!$P93</f>
        <v>5884.3477999999996</v>
      </c>
      <c r="F92" s="71">
        <f>+GBA!$S93</f>
        <v>5975.71435930196</v>
      </c>
      <c r="G92" s="179">
        <f>+[1]IPCse!$DE94</f>
        <v>5866.5485046570057</v>
      </c>
      <c r="H92" s="71">
        <f>+PAM!$P93</f>
        <v>6044.5825000000004</v>
      </c>
      <c r="I92" s="71">
        <f>+PAM!$S93</f>
        <v>5927.0713089324945</v>
      </c>
      <c r="J92" s="179">
        <f>+[1]IPCse!$DF94</f>
        <v>5826.1632594595767</v>
      </c>
      <c r="K92" s="71">
        <f>+NOA!$P93</f>
        <v>6030.9297999999999</v>
      </c>
      <c r="L92" s="71">
        <f>+NOA!$S93</f>
        <v>5854.8349668477513</v>
      </c>
      <c r="M92" s="179">
        <f>+[1]IPCse!$DG94</f>
        <v>5753.1507538632841</v>
      </c>
      <c r="N92" s="71">
        <f>+NEA!$P93</f>
        <v>6015.1639999999998</v>
      </c>
      <c r="O92" s="71">
        <f>+NEA!$S93</f>
        <v>5835.8604633342502</v>
      </c>
      <c r="P92" s="179">
        <f>+[1]IPCse!$DH94</f>
        <v>5748.5686468231625</v>
      </c>
      <c r="Q92" s="71">
        <f>+CUY!$P93</f>
        <v>6165.4781999999996</v>
      </c>
      <c r="R92" s="71">
        <f>+CUY!$S93</f>
        <v>5925.7932857890792</v>
      </c>
      <c r="S92" s="179">
        <f>+[1]IPCse!$DI94</f>
        <v>5822.9489845123699</v>
      </c>
      <c r="T92" s="71">
        <f>+PAT!$P93</f>
        <v>5807.0343000000003</v>
      </c>
      <c r="U92" s="71">
        <f>+PAT!$S93</f>
        <v>5731.9669754714141</v>
      </c>
      <c r="V92" s="179">
        <f>+[1]IPCse!$DJ94</f>
        <v>5677.8964168406283</v>
      </c>
      <c r="X92" s="164">
        <f t="shared" si="74"/>
        <v>6.2984383986520287E-2</v>
      </c>
      <c r="Y92" s="164">
        <f t="shared" si="75"/>
        <v>6.7740822828161518E-2</v>
      </c>
      <c r="Z92" s="181">
        <f t="shared" si="76"/>
        <v>6.6303218486925886E-2</v>
      </c>
      <c r="AA92" s="164">
        <f t="shared" si="77"/>
        <v>6.3955110835908657E-2</v>
      </c>
      <c r="AB92" s="164">
        <f t="shared" si="78"/>
        <v>6.7839622275221334E-2</v>
      </c>
      <c r="AC92" s="181">
        <f t="shared" si="79"/>
        <v>6.5349084157521053E-2</v>
      </c>
      <c r="AD92" s="164">
        <f t="shared" si="80"/>
        <v>6.4245199874211512E-2</v>
      </c>
      <c r="AE92" s="164">
        <f t="shared" si="81"/>
        <v>6.80994648730886E-2</v>
      </c>
      <c r="AF92" s="181">
        <f t="shared" si="82"/>
        <v>6.7372528302210632E-2</v>
      </c>
      <c r="AG92" s="164">
        <f t="shared" si="83"/>
        <v>6.6674814357776446E-2</v>
      </c>
      <c r="AH92" s="164">
        <f t="shared" si="84"/>
        <v>7.7696800280810274E-2</v>
      </c>
      <c r="AI92" s="181">
        <f t="shared" si="85"/>
        <v>7.3626176407894706E-2</v>
      </c>
      <c r="AJ92" s="164">
        <f t="shared" si="86"/>
        <v>4.8405213480244624E-2</v>
      </c>
      <c r="AK92" s="164">
        <f t="shared" si="87"/>
        <v>5.6052951918625471E-2</v>
      </c>
      <c r="AL92" s="181">
        <f t="shared" si="88"/>
        <v>5.4733584232405041E-2</v>
      </c>
      <c r="AM92" s="164">
        <f t="shared" si="89"/>
        <v>5.8643675453506017E-2</v>
      </c>
      <c r="AN92" s="164">
        <f t="shared" si="90"/>
        <v>6.6629218193204887E-2</v>
      </c>
      <c r="AO92" s="181">
        <f t="shared" si="91"/>
        <v>6.6704652392912456E-2</v>
      </c>
      <c r="AP92" s="164">
        <f t="shared" si="92"/>
        <v>5.8442793965530093E-2</v>
      </c>
      <c r="AQ92" s="164">
        <f t="shared" si="93"/>
        <v>6.4857754355478026E-2</v>
      </c>
      <c r="AR92" s="181">
        <f t="shared" si="94"/>
        <v>6.7875486383707662E-2</v>
      </c>
      <c r="AT92" s="24">
        <f t="shared" si="60"/>
        <v>6.7740822828161518E-2</v>
      </c>
      <c r="AU92" s="24">
        <f t="shared" si="61"/>
        <v>6.2984383986520287E-2</v>
      </c>
      <c r="AV92" s="24">
        <f t="shared" si="95"/>
        <v>4.7564388416412307E-3</v>
      </c>
      <c r="AW92" s="24">
        <f t="shared" si="62"/>
        <v>6.7839622275221334E-2</v>
      </c>
      <c r="AX92" s="24">
        <f t="shared" si="63"/>
        <v>6.3955110835908657E-2</v>
      </c>
      <c r="AY92" s="24">
        <f t="shared" si="96"/>
        <v>3.8845114393126767E-3</v>
      </c>
      <c r="AZ92" s="24">
        <f t="shared" si="64"/>
        <v>6.80994648730886E-2</v>
      </c>
      <c r="BA92" s="24">
        <f t="shared" si="65"/>
        <v>6.4245199874211512E-2</v>
      </c>
      <c r="BB92" s="24">
        <f t="shared" si="97"/>
        <v>3.8542649988770883E-3</v>
      </c>
      <c r="BC92" s="24">
        <f t="shared" si="66"/>
        <v>7.7696800280810274E-2</v>
      </c>
      <c r="BD92" s="24">
        <f t="shared" si="67"/>
        <v>6.6674814357776446E-2</v>
      </c>
      <c r="BE92" s="24">
        <f t="shared" si="98"/>
        <v>1.1021985923033828E-2</v>
      </c>
      <c r="BF92" s="24">
        <f t="shared" si="68"/>
        <v>5.6052951918625471E-2</v>
      </c>
      <c r="BG92" s="24">
        <f t="shared" si="69"/>
        <v>4.8405213480244624E-2</v>
      </c>
      <c r="BH92" s="24">
        <f t="shared" si="99"/>
        <v>7.6477384383808467E-3</v>
      </c>
      <c r="BI92" s="24">
        <f t="shared" si="70"/>
        <v>6.6704652392912456E-2</v>
      </c>
      <c r="BJ92" s="24">
        <f t="shared" si="71"/>
        <v>5.8643675453506017E-2</v>
      </c>
      <c r="BK92" s="24">
        <f t="shared" si="100"/>
        <v>8.060976939406439E-3</v>
      </c>
      <c r="BL92" s="24">
        <f t="shared" si="72"/>
        <v>6.7875486383707662E-2</v>
      </c>
      <c r="BM92" s="24">
        <f t="shared" si="73"/>
        <v>5.8442793965530093E-2</v>
      </c>
      <c r="BN92" s="24">
        <f t="shared" si="101"/>
        <v>9.4326924181775684E-3</v>
      </c>
    </row>
    <row r="93" spans="1:66" x14ac:dyDescent="0.25">
      <c r="A93" s="35">
        <f>+NAC!A94</f>
        <v>45413</v>
      </c>
      <c r="B93" s="71">
        <f>+NAC!P94</f>
        <v>6188.6725999999999</v>
      </c>
      <c r="C93" s="71">
        <f>+NAC!S94</f>
        <v>6215.5592103671379</v>
      </c>
      <c r="D93" s="179">
        <f>+[1]IPCse!$DK95</f>
        <v>6141.2618051582849</v>
      </c>
      <c r="E93" s="71">
        <f>+GBA!$P94</f>
        <v>6114.3774000000003</v>
      </c>
      <c r="F93" s="71">
        <f>+GBA!$S94</f>
        <v>6270.022630274796</v>
      </c>
      <c r="G93" s="179">
        <f>+[1]IPCse!$DE95</f>
        <v>6197.8765646930478</v>
      </c>
      <c r="H93" s="71">
        <f>+PAM!$P94</f>
        <v>6271.7434000000003</v>
      </c>
      <c r="I93" s="71">
        <f>+PAM!$S94</f>
        <v>6199.2366209108222</v>
      </c>
      <c r="J93" s="179">
        <f>+[1]IPCse!$DF95</f>
        <v>6130.6150997692812</v>
      </c>
      <c r="K93" s="71">
        <f>+NOA!$P94</f>
        <v>6238.8406999999997</v>
      </c>
      <c r="L93" s="71">
        <f>+NOA!$S94</f>
        <v>6115.7771753768848</v>
      </c>
      <c r="M93" s="179">
        <f>+[1]IPCse!$DG95</f>
        <v>6051.5252578303307</v>
      </c>
      <c r="N93" s="71">
        <f>+NEA!$P94</f>
        <v>6188.5459000000001</v>
      </c>
      <c r="O93" s="71">
        <f>+NEA!$S94</f>
        <v>6034.3811607388079</v>
      </c>
      <c r="P93" s="179">
        <f>+[1]IPCse!$DH95</f>
        <v>6003.7806332834289</v>
      </c>
      <c r="Q93" s="71">
        <f>+CUY!$P94</f>
        <v>6357.8564999999999</v>
      </c>
      <c r="R93" s="71">
        <f>+CUY!$S94</f>
        <v>6161.477441869858</v>
      </c>
      <c r="S93" s="179">
        <f>+[1]IPCse!$DI95</f>
        <v>6109.4402773737347</v>
      </c>
      <c r="T93" s="71">
        <f>+PAT!$P94</f>
        <v>6032.3671000000004</v>
      </c>
      <c r="U93" s="71">
        <f>+PAT!$S94</f>
        <v>5997.2238935284367</v>
      </c>
      <c r="V93" s="179">
        <f>+[1]IPCse!$DJ95</f>
        <v>5974.3674054926596</v>
      </c>
      <c r="X93" s="164">
        <f t="shared" si="74"/>
        <v>3.7342274649731388E-2</v>
      </c>
      <c r="Y93" s="164">
        <f t="shared" si="75"/>
        <v>4.6302738757263429E-2</v>
      </c>
      <c r="Z93" s="181">
        <f t="shared" si="76"/>
        <v>5.3617697928067365E-2</v>
      </c>
      <c r="AA93" s="164">
        <f t="shared" si="77"/>
        <v>3.9091774962724202E-2</v>
      </c>
      <c r="AB93" s="164">
        <f t="shared" si="78"/>
        <v>4.9250726068374995E-2</v>
      </c>
      <c r="AC93" s="181">
        <f t="shared" si="79"/>
        <v>5.6477511397549307E-2</v>
      </c>
      <c r="AD93" s="164">
        <f t="shared" si="80"/>
        <v>3.7580908193411089E-2</v>
      </c>
      <c r="AE93" s="164">
        <f t="shared" si="81"/>
        <v>4.5919021012646999E-2</v>
      </c>
      <c r="AF93" s="181">
        <f t="shared" si="82"/>
        <v>5.2255974773000924E-2</v>
      </c>
      <c r="AG93" s="164">
        <f t="shared" si="83"/>
        <v>3.4474103810659518E-2</v>
      </c>
      <c r="AH93" s="164">
        <f t="shared" si="84"/>
        <v>4.4568670168618763E-2</v>
      </c>
      <c r="AI93" s="181">
        <f t="shared" si="85"/>
        <v>5.1862799487165434E-2</v>
      </c>
      <c r="AJ93" s="164">
        <f t="shared" si="86"/>
        <v>2.8824135135800066E-2</v>
      </c>
      <c r="AK93" s="164">
        <f t="shared" si="87"/>
        <v>3.4017382466875468E-2</v>
      </c>
      <c r="AL93" s="181">
        <f t="shared" si="88"/>
        <v>4.4395744774015089E-2</v>
      </c>
      <c r="AM93" s="164">
        <f t="shared" si="89"/>
        <v>3.1202494560762517E-2</v>
      </c>
      <c r="AN93" s="164">
        <f t="shared" si="90"/>
        <v>3.9772591569466886E-2</v>
      </c>
      <c r="AO93" s="181">
        <f t="shared" si="91"/>
        <v>4.9200378300301439E-2</v>
      </c>
      <c r="AP93" s="164">
        <f t="shared" si="92"/>
        <v>3.8803421567528806E-2</v>
      </c>
      <c r="AQ93" s="164">
        <f t="shared" si="93"/>
        <v>4.6276770119598742E-2</v>
      </c>
      <c r="AR93" s="181">
        <f t="shared" si="94"/>
        <v>5.2214934350105269E-2</v>
      </c>
      <c r="AT93" s="24">
        <f t="shared" si="60"/>
        <v>5.3617697928067365E-2</v>
      </c>
      <c r="AU93" s="24">
        <f t="shared" si="61"/>
        <v>3.7342274649731388E-2</v>
      </c>
      <c r="AV93" s="24">
        <f t="shared" si="95"/>
        <v>1.6275423278335976E-2</v>
      </c>
      <c r="AW93" s="24">
        <f t="shared" si="62"/>
        <v>5.6477511397549307E-2</v>
      </c>
      <c r="AX93" s="24">
        <f t="shared" si="63"/>
        <v>3.9091774962724202E-2</v>
      </c>
      <c r="AY93" s="24">
        <f t="shared" si="96"/>
        <v>1.7385736434825105E-2</v>
      </c>
      <c r="AZ93" s="24">
        <f t="shared" si="64"/>
        <v>5.2255974773000924E-2</v>
      </c>
      <c r="BA93" s="24">
        <f t="shared" si="65"/>
        <v>3.7580908193411089E-2</v>
      </c>
      <c r="BB93" s="24">
        <f t="shared" si="97"/>
        <v>1.4675066579589835E-2</v>
      </c>
      <c r="BC93" s="24">
        <f t="shared" si="66"/>
        <v>5.1862799487165434E-2</v>
      </c>
      <c r="BD93" s="24">
        <f t="shared" si="67"/>
        <v>3.4474103810659518E-2</v>
      </c>
      <c r="BE93" s="24">
        <f t="shared" si="98"/>
        <v>1.7388695676505916E-2</v>
      </c>
      <c r="BF93" s="24">
        <f t="shared" si="68"/>
        <v>4.4395744774015089E-2</v>
      </c>
      <c r="BG93" s="24">
        <f t="shared" si="69"/>
        <v>2.8824135135800066E-2</v>
      </c>
      <c r="BH93" s="24">
        <f t="shared" si="99"/>
        <v>1.5571609638215023E-2</v>
      </c>
      <c r="BI93" s="24">
        <f t="shared" si="70"/>
        <v>4.9200378300301439E-2</v>
      </c>
      <c r="BJ93" s="24">
        <f t="shared" si="71"/>
        <v>3.1202494560762517E-2</v>
      </c>
      <c r="BK93" s="24">
        <f t="shared" si="100"/>
        <v>1.7997883739538922E-2</v>
      </c>
      <c r="BL93" s="24">
        <f t="shared" si="72"/>
        <v>5.2214934350105269E-2</v>
      </c>
      <c r="BM93" s="24">
        <f t="shared" si="73"/>
        <v>3.8803421567528806E-2</v>
      </c>
      <c r="BN93" s="24">
        <f t="shared" si="101"/>
        <v>1.3411512782576462E-2</v>
      </c>
    </row>
    <row r="94" spans="1:66" s="81" customFormat="1" x14ac:dyDescent="0.25">
      <c r="A94" s="79">
        <f>+NAC!A95</f>
        <v>45444</v>
      </c>
      <c r="B94" s="182">
        <f>+NAC!P95</f>
        <v>6414.6575000000003</v>
      </c>
      <c r="C94" s="182">
        <f>+NAC!S95</f>
        <v>6435.5236340424299</v>
      </c>
      <c r="D94" s="183">
        <f>+[1]IPCse!$DK96</f>
        <v>6433.9661121606669</v>
      </c>
      <c r="E94" s="182">
        <f>+GBA!$P95</f>
        <v>6350.2435999999998</v>
      </c>
      <c r="F94" s="182">
        <f>+GBA!$S95</f>
        <v>6483.421569741</v>
      </c>
      <c r="G94" s="183">
        <f>+[1]IPCse!$DE96</f>
        <v>6483.815224299974</v>
      </c>
      <c r="H94" s="182">
        <f>+PAM!$P95</f>
        <v>6503.4826000000003</v>
      </c>
      <c r="I94" s="182">
        <f>+PAM!$S95</f>
        <v>6444.4303137208972</v>
      </c>
      <c r="J94" s="183">
        <f>+[1]IPCse!$DF96</f>
        <v>6445.101041345496</v>
      </c>
      <c r="K94" s="182">
        <f>+NOA!$P95</f>
        <v>6428.7070999999996</v>
      </c>
      <c r="L94" s="182">
        <f>+NOA!$S95</f>
        <v>6319.1214609262524</v>
      </c>
      <c r="M94" s="183">
        <f>+[1]IPCse!$DG96</f>
        <v>6316.7070671400115</v>
      </c>
      <c r="N94" s="182">
        <f>+NEA!$P95</f>
        <v>6380.1203999999998</v>
      </c>
      <c r="O94" s="182">
        <f>+NEA!$S95</f>
        <v>6238.7405519774775</v>
      </c>
      <c r="P94" s="183">
        <f>+[1]IPCse!$DH96</f>
        <v>6278.1356490550779</v>
      </c>
      <c r="Q94" s="182">
        <f>+CUY!$P95</f>
        <v>6557.5713999999998</v>
      </c>
      <c r="R94" s="182">
        <f>+CUY!$S95</f>
        <v>6380.4598539117414</v>
      </c>
      <c r="S94" s="183">
        <f>+[1]IPCse!$DI96</f>
        <v>6385.0485007549205</v>
      </c>
      <c r="T94" s="182">
        <f>+PAT!$P95</f>
        <v>6236.8553000000002</v>
      </c>
      <c r="U94" s="182">
        <f>+PAT!$S95</f>
        <v>6230.7945464474287</v>
      </c>
      <c r="V94" s="183">
        <f>+[1]IPCse!$DJ96</f>
        <v>6249.1669387116181</v>
      </c>
      <c r="X94" s="165">
        <f t="shared" si="74"/>
        <v>3.6515891953954771E-2</v>
      </c>
      <c r="Y94" s="165">
        <f t="shared" si="75"/>
        <v>3.5389321576794863E-2</v>
      </c>
      <c r="Z94" s="184">
        <f t="shared" si="76"/>
        <v>4.7661916441427143E-2</v>
      </c>
      <c r="AA94" s="165">
        <f t="shared" si="77"/>
        <v>3.8575669208773311E-2</v>
      </c>
      <c r="AB94" s="165">
        <f t="shared" si="78"/>
        <v>3.4034795733560497E-2</v>
      </c>
      <c r="AC94" s="184">
        <f t="shared" si="79"/>
        <v>4.6134939381627937E-2</v>
      </c>
      <c r="AD94" s="165">
        <f t="shared" si="80"/>
        <v>3.6949725972526215E-2</v>
      </c>
      <c r="AE94" s="165">
        <f t="shared" si="81"/>
        <v>3.9552239703676495E-2</v>
      </c>
      <c r="AF94" s="184">
        <f t="shared" si="82"/>
        <v>5.1297616382416589E-2</v>
      </c>
      <c r="AG94" s="165">
        <f t="shared" si="83"/>
        <v>3.0432961687898219E-2</v>
      </c>
      <c r="AH94" s="165">
        <f t="shared" si="84"/>
        <v>3.3249132484431287E-2</v>
      </c>
      <c r="AI94" s="184">
        <f t="shared" si="85"/>
        <v>4.3820656447983941E-2</v>
      </c>
      <c r="AJ94" s="165">
        <f t="shared" si="86"/>
        <v>3.0956302675237524E-2</v>
      </c>
      <c r="AK94" s="165">
        <f t="shared" si="87"/>
        <v>3.3865840720881613E-2</v>
      </c>
      <c r="AL94" s="184">
        <f t="shared" si="88"/>
        <v>4.5697042002283528E-2</v>
      </c>
      <c r="AM94" s="165">
        <f t="shared" si="89"/>
        <v>3.1412300670831339E-2</v>
      </c>
      <c r="AN94" s="165">
        <f t="shared" si="90"/>
        <v>3.5540568655466398E-2</v>
      </c>
      <c r="AO94" s="184">
        <f t="shared" si="91"/>
        <v>4.5111861458388969E-2</v>
      </c>
      <c r="AP94" s="165">
        <f t="shared" si="92"/>
        <v>3.3898500639989226E-2</v>
      </c>
      <c r="AQ94" s="165">
        <f t="shared" si="93"/>
        <v>3.8946462074066712E-2</v>
      </c>
      <c r="AR94" s="184">
        <f t="shared" si="94"/>
        <v>4.5996423481809323E-2</v>
      </c>
      <c r="AT94" s="80">
        <f t="shared" si="60"/>
        <v>4.7661916441427143E-2</v>
      </c>
      <c r="AU94" s="80">
        <f t="shared" si="61"/>
        <v>3.5389321576794863E-2</v>
      </c>
      <c r="AV94" s="80">
        <f t="shared" si="95"/>
        <v>1.227259486463228E-2</v>
      </c>
      <c r="AW94" s="80">
        <f t="shared" si="62"/>
        <v>4.6134939381627937E-2</v>
      </c>
      <c r="AX94" s="80">
        <f t="shared" si="63"/>
        <v>3.4034795733560497E-2</v>
      </c>
      <c r="AY94" s="80">
        <f t="shared" si="96"/>
        <v>1.2100143648067441E-2</v>
      </c>
      <c r="AZ94" s="80">
        <f t="shared" si="64"/>
        <v>5.1297616382416589E-2</v>
      </c>
      <c r="BA94" s="80">
        <f t="shared" si="65"/>
        <v>3.6949725972526215E-2</v>
      </c>
      <c r="BB94" s="80">
        <f t="shared" si="97"/>
        <v>1.4347890409890374E-2</v>
      </c>
      <c r="BC94" s="80">
        <f t="shared" si="66"/>
        <v>4.3820656447983941E-2</v>
      </c>
      <c r="BD94" s="80">
        <f t="shared" si="67"/>
        <v>3.0432961687898219E-2</v>
      </c>
      <c r="BE94" s="80">
        <f t="shared" si="98"/>
        <v>1.3387694760085722E-2</v>
      </c>
      <c r="BF94" s="80">
        <f t="shared" si="68"/>
        <v>4.5697042002283528E-2</v>
      </c>
      <c r="BG94" s="80">
        <f t="shared" si="69"/>
        <v>3.0956302675237524E-2</v>
      </c>
      <c r="BH94" s="80">
        <f t="shared" si="99"/>
        <v>1.4740739327046004E-2</v>
      </c>
      <c r="BI94" s="80">
        <f t="shared" si="70"/>
        <v>4.5111861458388969E-2</v>
      </c>
      <c r="BJ94" s="80">
        <f t="shared" si="71"/>
        <v>3.1412300670831339E-2</v>
      </c>
      <c r="BK94" s="80">
        <f t="shared" si="100"/>
        <v>1.369956078755763E-2</v>
      </c>
      <c r="BL94" s="80">
        <f t="shared" si="72"/>
        <v>4.5996423481809323E-2</v>
      </c>
      <c r="BM94" s="80">
        <f t="shared" si="73"/>
        <v>3.3898500639989226E-2</v>
      </c>
      <c r="BN94" s="80">
        <f t="shared" si="101"/>
        <v>1.2097922841820097E-2</v>
      </c>
    </row>
    <row r="95" spans="1:66" s="81" customFormat="1" x14ac:dyDescent="0.25">
      <c r="A95" s="79">
        <f>+NAC!A96</f>
        <v>45474</v>
      </c>
      <c r="B95" s="182">
        <f>+NAC!P96</f>
        <v>6657.49</v>
      </c>
      <c r="C95" s="182">
        <f>+NAC!S96</f>
        <v>6682.5399109253831</v>
      </c>
      <c r="D95" s="183">
        <f>+[1]IPCse!$DK97</f>
        <v>6756.228527512747</v>
      </c>
      <c r="E95" s="182">
        <f>+GBA!$P96</f>
        <v>6597.5519000000004</v>
      </c>
      <c r="F95" s="182">
        <f>+GBA!$S96</f>
        <v>6750.5347744788396</v>
      </c>
      <c r="G95" s="183">
        <f>+[1]IPCse!$DE97</f>
        <v>6826.1441953203412</v>
      </c>
      <c r="H95" s="182">
        <f>+PAM!$P96</f>
        <v>6744.5447000000004</v>
      </c>
      <c r="I95" s="182">
        <f>+PAM!$S96</f>
        <v>6679.8970202079372</v>
      </c>
      <c r="J95" s="183">
        <f>+[1]IPCse!$DF97</f>
        <v>6760.0304202009429</v>
      </c>
      <c r="K95" s="182">
        <f>+NOA!$P96</f>
        <v>6654.2232000000004</v>
      </c>
      <c r="L95" s="182">
        <f>+NOA!$S96</f>
        <v>6521.4080978812981</v>
      </c>
      <c r="M95" s="183">
        <f>+[1]IPCse!$DG97</f>
        <v>6607.9445969274784</v>
      </c>
      <c r="N95" s="182">
        <f>+NEA!$P96</f>
        <v>6589.3829999999998</v>
      </c>
      <c r="O95" s="182">
        <f>+NEA!$S96</f>
        <v>6432.813339659434</v>
      </c>
      <c r="P95" s="183">
        <f>+[1]IPCse!$DH97</f>
        <v>6531.7121639212037</v>
      </c>
      <c r="Q95" s="182">
        <f>+CUY!$P96</f>
        <v>6836.7214999999997</v>
      </c>
      <c r="R95" s="182">
        <f>+CUY!$S96</f>
        <v>6644.5309171877334</v>
      </c>
      <c r="S95" s="183">
        <f>+[1]IPCse!$DI97</f>
        <v>6713.1080510305937</v>
      </c>
      <c r="T95" s="182">
        <f>+PAT!$P96</f>
        <v>6467.4624000000003</v>
      </c>
      <c r="U95" s="182">
        <f>+PAT!$S96</f>
        <v>6484.0791951878118</v>
      </c>
      <c r="V95" s="183">
        <f>+[1]IPCse!$DJ97</f>
        <v>6538.0680720264172</v>
      </c>
      <c r="X95" s="165">
        <f t="shared" si="74"/>
        <v>3.7855879288956507E-2</v>
      </c>
      <c r="Y95" s="165">
        <f t="shared" si="75"/>
        <v>3.8383244461459798E-2</v>
      </c>
      <c r="Z95" s="184">
        <f t="shared" si="76"/>
        <v>5.0087676828602046E-2</v>
      </c>
      <c r="AA95" s="165">
        <f t="shared" si="77"/>
        <v>3.8944694972016691E-2</v>
      </c>
      <c r="AB95" s="165">
        <f t="shared" si="78"/>
        <v>4.1199419452298658E-2</v>
      </c>
      <c r="AC95" s="184">
        <f t="shared" si="79"/>
        <v>5.2797459393566726E-2</v>
      </c>
      <c r="AD95" s="165">
        <f t="shared" si="80"/>
        <v>3.7066617199836838E-2</v>
      </c>
      <c r="AE95" s="165">
        <f t="shared" si="81"/>
        <v>3.6538017330361328E-2</v>
      </c>
      <c r="AF95" s="184">
        <f t="shared" si="82"/>
        <v>4.8863373411086375E-2</v>
      </c>
      <c r="AG95" s="165">
        <f t="shared" si="83"/>
        <v>3.507954188797946E-2</v>
      </c>
      <c r="AH95" s="165">
        <f t="shared" si="84"/>
        <v>3.2011829208516973E-2</v>
      </c>
      <c r="AI95" s="184">
        <f t="shared" si="85"/>
        <v>4.6105910356759594E-2</v>
      </c>
      <c r="AJ95" s="165">
        <f t="shared" si="86"/>
        <v>3.2799161595759241E-2</v>
      </c>
      <c r="AK95" s="165">
        <f t="shared" si="87"/>
        <v>3.1107686890496256E-2</v>
      </c>
      <c r="AL95" s="184">
        <f t="shared" si="88"/>
        <v>4.0390416684337183E-2</v>
      </c>
      <c r="AM95" s="165">
        <f t="shared" si="89"/>
        <v>4.2569128564883041E-2</v>
      </c>
      <c r="AN95" s="165">
        <f t="shared" si="90"/>
        <v>4.1387465687773961E-2</v>
      </c>
      <c r="AO95" s="184">
        <f t="shared" si="91"/>
        <v>5.1379335683493288E-2</v>
      </c>
      <c r="AP95" s="165">
        <f t="shared" si="92"/>
        <v>3.6974899834536723E-2</v>
      </c>
      <c r="AQ95" s="165">
        <f t="shared" si="93"/>
        <v>4.0650457474126878E-2</v>
      </c>
      <c r="AR95" s="184">
        <f t="shared" si="94"/>
        <v>4.6230343363872661E-2</v>
      </c>
      <c r="AT95" s="80">
        <f t="shared" si="60"/>
        <v>5.0087676828602046E-2</v>
      </c>
      <c r="AU95" s="80">
        <f t="shared" si="61"/>
        <v>3.7855879288956507E-2</v>
      </c>
      <c r="AV95" s="80">
        <f t="shared" si="95"/>
        <v>1.2231797539645539E-2</v>
      </c>
      <c r="AW95" s="80">
        <f t="shared" si="62"/>
        <v>5.2797459393566726E-2</v>
      </c>
      <c r="AX95" s="80">
        <f t="shared" si="63"/>
        <v>3.8944694972016691E-2</v>
      </c>
      <c r="AY95" s="80">
        <f t="shared" si="96"/>
        <v>1.3852764421550035E-2</v>
      </c>
      <c r="AZ95" s="80">
        <f t="shared" si="64"/>
        <v>4.8863373411086375E-2</v>
      </c>
      <c r="BA95" s="80">
        <f t="shared" si="65"/>
        <v>3.6538017330361328E-2</v>
      </c>
      <c r="BB95" s="80">
        <f t="shared" si="97"/>
        <v>1.2325356080725047E-2</v>
      </c>
      <c r="BC95" s="80">
        <f t="shared" si="66"/>
        <v>4.6105910356759594E-2</v>
      </c>
      <c r="BD95" s="80">
        <f t="shared" si="67"/>
        <v>3.2011829208516973E-2</v>
      </c>
      <c r="BE95" s="80">
        <f t="shared" si="98"/>
        <v>1.4094081148242621E-2</v>
      </c>
      <c r="BF95" s="80">
        <f t="shared" si="68"/>
        <v>4.0390416684337183E-2</v>
      </c>
      <c r="BG95" s="80">
        <f t="shared" si="69"/>
        <v>3.1107686890496256E-2</v>
      </c>
      <c r="BH95" s="80">
        <f t="shared" si="99"/>
        <v>9.282729793840927E-3</v>
      </c>
      <c r="BI95" s="80">
        <f t="shared" si="70"/>
        <v>5.1379335683493288E-2</v>
      </c>
      <c r="BJ95" s="80">
        <f t="shared" si="71"/>
        <v>4.1387465687773961E-2</v>
      </c>
      <c r="BK95" s="80">
        <f t="shared" si="100"/>
        <v>9.9918699957193269E-3</v>
      </c>
      <c r="BL95" s="80">
        <f t="shared" si="72"/>
        <v>4.6230343363872661E-2</v>
      </c>
      <c r="BM95" s="80">
        <f t="shared" si="73"/>
        <v>3.6974899834536723E-2</v>
      </c>
      <c r="BN95" s="80">
        <f t="shared" si="101"/>
        <v>9.2554435293359383E-3</v>
      </c>
    </row>
    <row r="96" spans="1:66" s="81" customFormat="1" x14ac:dyDescent="0.25">
      <c r="A96" s="79">
        <f>+NAC!A97</f>
        <v>45505</v>
      </c>
      <c r="B96" s="182">
        <f>+NAC!P97</f>
        <v>6931.7975999999999</v>
      </c>
      <c r="C96" s="182">
        <f>+NAC!S97</f>
        <v>6920.6694817626749</v>
      </c>
      <c r="D96" s="183">
        <f>+[1]IPCse!$DK98</f>
        <v>7009.3643135026368</v>
      </c>
      <c r="E96" s="182">
        <f>+GBA!$P97</f>
        <v>6880.7826999999997</v>
      </c>
      <c r="F96" s="182">
        <f>+GBA!$S97</f>
        <v>6968.6446217466846</v>
      </c>
      <c r="G96" s="183">
        <f>+[1]IPCse!$DE98</f>
        <v>7062.1907654359356</v>
      </c>
      <c r="H96" s="182">
        <f>+PAM!$P97</f>
        <v>7016.4718999999996</v>
      </c>
      <c r="I96" s="182">
        <f>+PAM!$S97</f>
        <v>6920.5418047737594</v>
      </c>
      <c r="J96" s="183">
        <f>+[1]IPCse!$DF98</f>
        <v>7018.7415457888765</v>
      </c>
      <c r="K96" s="182">
        <f>+NOA!$P97</f>
        <v>6893.5545000000002</v>
      </c>
      <c r="L96" s="182">
        <f>+NOA!$S97</f>
        <v>6792.0547910634241</v>
      </c>
      <c r="M96" s="183">
        <f>+[1]IPCse!$DG98</f>
        <v>6873.5740981761046</v>
      </c>
      <c r="N96" s="182">
        <f>+NEA!$P97</f>
        <v>6850.5465000000004</v>
      </c>
      <c r="O96" s="182">
        <f>+NEA!$S97</f>
        <v>6722.2929845372146</v>
      </c>
      <c r="P96" s="183">
        <f>+[1]IPCse!$DH98</f>
        <v>6816.3897434167829</v>
      </c>
      <c r="Q96" s="182">
        <f>+CUY!$P97</f>
        <v>7104.0812999999998</v>
      </c>
      <c r="R96" s="182">
        <f>+CUY!$S97</f>
        <v>6934.8107692595349</v>
      </c>
      <c r="S96" s="183">
        <f>+[1]IPCse!$DI98</f>
        <v>7007.141355427374</v>
      </c>
      <c r="T96" s="182">
        <f>+PAT!$P97</f>
        <v>6745.4682000000003</v>
      </c>
      <c r="U96" s="182">
        <f>+PAT!$S97</f>
        <v>6764.3630120380139</v>
      </c>
      <c r="V96" s="183">
        <f>+[1]IPCse!$DJ98</f>
        <v>6820.2399668147937</v>
      </c>
      <c r="X96" s="165">
        <f t="shared" si="74"/>
        <v>4.1202855730913646E-2</v>
      </c>
      <c r="Y96" s="165">
        <f t="shared" si="75"/>
        <v>3.5634590142584965E-2</v>
      </c>
      <c r="Z96" s="184">
        <f t="shared" si="76"/>
        <v>3.7467025420923727E-2</v>
      </c>
      <c r="AA96" s="165">
        <f t="shared" si="77"/>
        <v>4.2929681235247097E-2</v>
      </c>
      <c r="AB96" s="165">
        <f t="shared" si="78"/>
        <v>3.2310010177628357E-2</v>
      </c>
      <c r="AC96" s="184">
        <f t="shared" si="79"/>
        <v>3.4579780819370409E-2</v>
      </c>
      <c r="AD96" s="165">
        <f t="shared" si="80"/>
        <v>4.0318095897562856E-2</v>
      </c>
      <c r="AE96" s="165">
        <f t="shared" si="81"/>
        <v>3.6025223717944588E-2</v>
      </c>
      <c r="AF96" s="184">
        <f t="shared" si="82"/>
        <v>3.8270704346955231E-2</v>
      </c>
      <c r="AG96" s="165">
        <f t="shared" si="83"/>
        <v>3.5966827803431745E-2</v>
      </c>
      <c r="AH96" s="165">
        <f t="shared" si="84"/>
        <v>4.1501266156009242E-2</v>
      </c>
      <c r="AI96" s="184">
        <f t="shared" si="85"/>
        <v>4.0198506109166976E-2</v>
      </c>
      <c r="AJ96" s="165">
        <f t="shared" si="86"/>
        <v>3.9633983940529971E-2</v>
      </c>
      <c r="AK96" s="165">
        <f t="shared" si="87"/>
        <v>4.5000473291069598E-2</v>
      </c>
      <c r="AL96" s="184">
        <f t="shared" si="88"/>
        <v>4.358391373521231E-2</v>
      </c>
      <c r="AM96" s="165">
        <f t="shared" si="89"/>
        <v>3.9106434275551605E-2</v>
      </c>
      <c r="AN96" s="165">
        <f t="shared" si="90"/>
        <v>4.3687034598773655E-2</v>
      </c>
      <c r="AO96" s="184">
        <f t="shared" si="91"/>
        <v>4.3799876623710876E-2</v>
      </c>
      <c r="AP96" s="165">
        <f t="shared" si="92"/>
        <v>4.298529822144781E-2</v>
      </c>
      <c r="AQ96" s="165">
        <f t="shared" si="93"/>
        <v>4.3226464145937005E-2</v>
      </c>
      <c r="AR96" s="184">
        <f t="shared" si="94"/>
        <v>4.315829870228316E-2</v>
      </c>
      <c r="AT96" s="80">
        <f t="shared" si="60"/>
        <v>4.1202855730913646E-2</v>
      </c>
      <c r="AU96" s="80">
        <f t="shared" si="61"/>
        <v>3.5634590142584965E-2</v>
      </c>
      <c r="AV96" s="80">
        <f t="shared" si="95"/>
        <v>5.5682655883286802E-3</v>
      </c>
      <c r="AW96" s="80">
        <f t="shared" si="62"/>
        <v>4.2929681235247097E-2</v>
      </c>
      <c r="AX96" s="80">
        <f t="shared" si="63"/>
        <v>3.2310010177628357E-2</v>
      </c>
      <c r="AY96" s="80">
        <f t="shared" si="96"/>
        <v>1.061967105761874E-2</v>
      </c>
      <c r="AZ96" s="80">
        <f t="shared" si="64"/>
        <v>4.0318095897562856E-2</v>
      </c>
      <c r="BA96" s="80">
        <f t="shared" si="65"/>
        <v>3.6025223717944588E-2</v>
      </c>
      <c r="BB96" s="80">
        <f t="shared" si="97"/>
        <v>4.2928721796182678E-3</v>
      </c>
      <c r="BC96" s="80">
        <f t="shared" si="66"/>
        <v>4.1501266156009242E-2</v>
      </c>
      <c r="BD96" s="80">
        <f t="shared" si="67"/>
        <v>3.5966827803431745E-2</v>
      </c>
      <c r="BE96" s="80">
        <f t="shared" si="98"/>
        <v>5.5344383525774976E-3</v>
      </c>
      <c r="BF96" s="80">
        <f t="shared" si="68"/>
        <v>4.5000473291069598E-2</v>
      </c>
      <c r="BG96" s="80">
        <f t="shared" si="69"/>
        <v>3.9633983940529971E-2</v>
      </c>
      <c r="BH96" s="80">
        <f t="shared" si="99"/>
        <v>5.3664893505396272E-3</v>
      </c>
      <c r="BI96" s="80">
        <f t="shared" si="70"/>
        <v>4.3799876623710876E-2</v>
      </c>
      <c r="BJ96" s="80">
        <f t="shared" si="71"/>
        <v>3.9106434275551605E-2</v>
      </c>
      <c r="BK96" s="80">
        <f t="shared" si="100"/>
        <v>4.6934423481592713E-3</v>
      </c>
      <c r="BL96" s="80">
        <f t="shared" si="72"/>
        <v>4.3226464145937005E-2</v>
      </c>
      <c r="BM96" s="80">
        <f t="shared" si="73"/>
        <v>4.298529822144781E-2</v>
      </c>
      <c r="BN96" s="80">
        <f t="shared" si="101"/>
        <v>2.4116592448919505E-4</v>
      </c>
    </row>
    <row r="97" spans="1:66" s="81" customFormat="1" x14ac:dyDescent="0.25">
      <c r="A97" s="79">
        <f>+NAC!A98</f>
        <v>45536</v>
      </c>
      <c r="B97" s="182">
        <f>+NAC!P98</f>
        <v>7157.9270999999999</v>
      </c>
      <c r="C97" s="182">
        <f>+NAC!S98</f>
        <v>7131.2818417454146</v>
      </c>
      <c r="D97" s="183">
        <f>+[1]IPCse!$DK99</f>
        <v>7180.9273276722361</v>
      </c>
      <c r="E97" s="182">
        <f>+GBA!$P98</f>
        <v>7117.1826000000001</v>
      </c>
      <c r="F97" s="182">
        <f>+GBA!$S98</f>
        <v>7194.5574090176888</v>
      </c>
      <c r="G97" s="183">
        <f>+[1]IPCse!$DE99</f>
        <v>7238.1291610896087</v>
      </c>
      <c r="H97" s="182">
        <f>+PAM!$P98</f>
        <v>7238.5775999999996</v>
      </c>
      <c r="I97" s="182">
        <f>+PAM!$S98</f>
        <v>7121.5897340166948</v>
      </c>
      <c r="J97" s="183">
        <f>+[1]IPCse!$DF99</f>
        <v>7188.30528353707</v>
      </c>
      <c r="K97" s="182">
        <f>+NOA!$P98</f>
        <v>7102.4164000000001</v>
      </c>
      <c r="L97" s="182">
        <f>+NOA!$S98</f>
        <v>6981.1062489881842</v>
      </c>
      <c r="M97" s="183">
        <f>+[1]IPCse!$DG99</f>
        <v>7033.0558472166722</v>
      </c>
      <c r="N97" s="182">
        <f>+NEA!$P98</f>
        <v>7062.5909000000001</v>
      </c>
      <c r="O97" s="182">
        <f>+NEA!$S98</f>
        <v>6913.330490332326</v>
      </c>
      <c r="P97" s="183">
        <f>+[1]IPCse!$DH99</f>
        <v>6975.8481615103929</v>
      </c>
      <c r="Q97" s="182">
        <f>+CUY!$P98</f>
        <v>7312.5110999999997</v>
      </c>
      <c r="R97" s="182">
        <f>+CUY!$S98</f>
        <v>7118.0014739865364</v>
      </c>
      <c r="S97" s="183">
        <f>+[1]IPCse!$DI99</f>
        <v>7165.0979670966999</v>
      </c>
      <c r="T97" s="182">
        <f>+PAT!$P98</f>
        <v>6960.7093999999997</v>
      </c>
      <c r="U97" s="182">
        <f>+PAT!$S98</f>
        <v>6976.0614776436869</v>
      </c>
      <c r="V97" s="183">
        <f>+[1]IPCse!$DJ99</f>
        <v>7009.5489256881419</v>
      </c>
      <c r="X97" s="165">
        <f t="shared" ref="X97:X107" si="102">+B97/B96-1</f>
        <v>3.262205751650904E-2</v>
      </c>
      <c r="Y97" s="165">
        <f t="shared" ref="Y97:Y107" si="103">+C97/C96-1</f>
        <v>3.0432367928817428E-2</v>
      </c>
      <c r="Z97" s="184">
        <f t="shared" ref="Z97:Z107" si="104">+D97/D96-1</f>
        <v>2.4476258687125885E-2</v>
      </c>
      <c r="AA97" s="165">
        <f t="shared" ref="AA97:AA107" si="105">+E97/E96-1</f>
        <v>3.435654202537175E-2</v>
      </c>
      <c r="AB97" s="165">
        <f t="shared" ref="AB97:AB107" si="106">+F97/F96-1</f>
        <v>3.241846865974618E-2</v>
      </c>
      <c r="AC97" s="184">
        <f t="shared" ref="AC97:AC107" si="107">+G97/G96-1</f>
        <v>2.491272205712125E-2</v>
      </c>
      <c r="AD97" s="165">
        <f t="shared" ref="AD97:AD107" si="108">+H97/H96-1</f>
        <v>3.1654897670152504E-2</v>
      </c>
      <c r="AE97" s="165">
        <f t="shared" ref="AE97:AE107" si="109">+I97/I96-1</f>
        <v>2.9050894411800643E-2</v>
      </c>
      <c r="AF97" s="184">
        <f t="shared" ref="AF97:AF107" si="110">+J97/J96-1</f>
        <v>2.4158709455533112E-2</v>
      </c>
      <c r="AG97" s="165">
        <f t="shared" ref="AG97:AG107" si="111">+K97/K96-1</f>
        <v>3.0298142997201127E-2</v>
      </c>
      <c r="AH97" s="165">
        <f t="shared" ref="AH97:AH107" si="112">+L97/L96-1</f>
        <v>2.7834206840248399E-2</v>
      </c>
      <c r="AI97" s="184">
        <f t="shared" ref="AI97:AI107" si="113">+M97/M96-1</f>
        <v>2.3202157532990819E-2</v>
      </c>
      <c r="AJ97" s="165">
        <f t="shared" ref="AJ97:AJ107" si="114">+N97/N96-1</f>
        <v>3.0952917405932423E-2</v>
      </c>
      <c r="AK97" s="165">
        <f t="shared" ref="AK97:AK107" si="115">+O97/O96-1</f>
        <v>2.8418503364036729E-2</v>
      </c>
      <c r="AL97" s="184">
        <f t="shared" ref="AL97:AL107" si="116">+P97/P96-1</f>
        <v>2.3393383315209348E-2</v>
      </c>
      <c r="AM97" s="165">
        <f t="shared" ref="AM97:AM107" si="117">+Q97/Q96-1</f>
        <v>2.9339444637267897E-2</v>
      </c>
      <c r="AN97" s="165">
        <f t="shared" ref="AN97:AN107" si="118">+R97/R96-1</f>
        <v>2.6416107204978889E-2</v>
      </c>
      <c r="AO97" s="184">
        <f t="shared" ref="AO97:AO107" si="119">+S97/S96-1</f>
        <v>2.254223279611467E-2</v>
      </c>
      <c r="AP97" s="165">
        <f t="shared" ref="AP97:AP107" si="120">+T97/T96-1</f>
        <v>3.1909008184190846E-2</v>
      </c>
      <c r="AQ97" s="165">
        <f t="shared" ref="AQ97:AQ107" si="121">+U97/U96-1</f>
        <v>3.1296142035684538E-2</v>
      </c>
      <c r="AR97" s="184">
        <f t="shared" ref="AR97:AR107" si="122">+V97/V96-1</f>
        <v>2.7756935209680034E-2</v>
      </c>
      <c r="AT97" s="80">
        <f t="shared" ref="AT97:AT107" si="123">+MAX(X97:Z97)</f>
        <v>3.262205751650904E-2</v>
      </c>
      <c r="AU97" s="80">
        <f t="shared" ref="AU97:AU107" si="124">+MIN(X97:Z97)</f>
        <v>2.4476258687125885E-2</v>
      </c>
      <c r="AV97" s="80">
        <f t="shared" ref="AV97:AV107" si="125">+AT97-AU97</f>
        <v>8.1457988293831551E-3</v>
      </c>
      <c r="AW97" s="80">
        <f t="shared" ref="AW97:AW107" si="126">+MAX(AA97:AC97)</f>
        <v>3.435654202537175E-2</v>
      </c>
      <c r="AX97" s="80">
        <f t="shared" ref="AX97:AX107" si="127">+MIN(AA97:AC97)</f>
        <v>2.491272205712125E-2</v>
      </c>
      <c r="AY97" s="80">
        <f t="shared" ref="AY97:AY107" si="128">+AW97-AX97</f>
        <v>9.4438199682504997E-3</v>
      </c>
      <c r="AZ97" s="80">
        <f t="shared" ref="AZ97:AZ107" si="129">+MAX(AD97:AF97)</f>
        <v>3.1654897670152504E-2</v>
      </c>
      <c r="BA97" s="80">
        <f t="shared" ref="BA97:BA107" si="130">+MIN(AD97:AF97)</f>
        <v>2.4158709455533112E-2</v>
      </c>
      <c r="BB97" s="80">
        <f t="shared" ref="BB97:BB107" si="131">+AZ97-BA97</f>
        <v>7.4961882146193926E-3</v>
      </c>
      <c r="BC97" s="80">
        <f t="shared" ref="BC97:BC107" si="132">+MAX(AG97:AI97)</f>
        <v>3.0298142997201127E-2</v>
      </c>
      <c r="BD97" s="80">
        <f t="shared" ref="BD97:BD107" si="133">+MIN(AG97:AI97)</f>
        <v>2.3202157532990819E-2</v>
      </c>
      <c r="BE97" s="80">
        <f t="shared" ref="BE97:BE107" si="134">+BC97-BD97</f>
        <v>7.0959854642103082E-3</v>
      </c>
      <c r="BF97" s="80">
        <f t="shared" ref="BF97:BF107" si="135">+MAX(AJ97:AL97)</f>
        <v>3.0952917405932423E-2</v>
      </c>
      <c r="BG97" s="80">
        <f t="shared" ref="BG97:BG107" si="136">+MIN(AJ97:AL97)</f>
        <v>2.3393383315209348E-2</v>
      </c>
      <c r="BH97" s="80">
        <f t="shared" ref="BH97:BH107" si="137">+BF97-BG97</f>
        <v>7.5595340907230746E-3</v>
      </c>
      <c r="BI97" s="80">
        <f t="shared" ref="BI97:BI107" si="138">+MAX(AM97:AO97)</f>
        <v>2.9339444637267897E-2</v>
      </c>
      <c r="BJ97" s="80">
        <f t="shared" ref="BJ97:BJ107" si="139">+MIN(AM97:AO97)</f>
        <v>2.254223279611467E-2</v>
      </c>
      <c r="BK97" s="80">
        <f t="shared" ref="BK97:BK107" si="140">+BI97-BJ97</f>
        <v>6.7972118411532279E-3</v>
      </c>
      <c r="BL97" s="80">
        <f t="shared" ref="BL97:BL107" si="141">+MAX(AP97:AR97)</f>
        <v>3.1909008184190846E-2</v>
      </c>
      <c r="BM97" s="80">
        <f t="shared" ref="BM97:BM107" si="142">+MIN(AP97:AR97)</f>
        <v>2.7756935209680034E-2</v>
      </c>
      <c r="BN97" s="80">
        <f t="shared" ref="BN97:BN107" si="143">+BL97-BM97</f>
        <v>4.152072974510812E-3</v>
      </c>
    </row>
    <row r="98" spans="1:66" s="81" customFormat="1" x14ac:dyDescent="0.25">
      <c r="A98" s="79">
        <f>+NAC!A99</f>
        <v>45566</v>
      </c>
      <c r="B98" s="182">
        <f>+NAC!P99</f>
        <v>7366.7822999999999</v>
      </c>
      <c r="C98" s="182">
        <f>+NAC!S99</f>
        <v>7310.4665367414773</v>
      </c>
      <c r="D98" s="183">
        <f>+[1]IPCse!$DK100</f>
        <v>7355.6304962443674</v>
      </c>
      <c r="E98" s="182">
        <f>+GBA!$P99</f>
        <v>7336.5033000000003</v>
      </c>
      <c r="F98" s="182">
        <f>+GBA!$S99</f>
        <v>7387.2954026531916</v>
      </c>
      <c r="G98" s="183">
        <f>+[1]IPCse!$DE100</f>
        <v>7422.4816296279569</v>
      </c>
      <c r="H98" s="182">
        <f>+PAM!$P99</f>
        <v>7440.4641000000001</v>
      </c>
      <c r="I98" s="182">
        <f>+PAM!$S99</f>
        <v>7295.1147784155819</v>
      </c>
      <c r="J98" s="183">
        <f>+[1]IPCse!$DF100</f>
        <v>7357.8280674413354</v>
      </c>
      <c r="K98" s="182">
        <f>+NOA!$P99</f>
        <v>7285.5011000000004</v>
      </c>
      <c r="L98" s="182">
        <f>+NOA!$S99</f>
        <v>7137.2878269455387</v>
      </c>
      <c r="M98" s="183">
        <f>+[1]IPCse!$DG100</f>
        <v>7192.5393881761293</v>
      </c>
      <c r="N98" s="182">
        <f>+NEA!$P99</f>
        <v>7240.3346000000001</v>
      </c>
      <c r="O98" s="182">
        <f>+NEA!$S99</f>
        <v>7069.6516123317761</v>
      </c>
      <c r="P98" s="183">
        <f>+[1]IPCse!$DH100</f>
        <v>7123.4126287091949</v>
      </c>
      <c r="Q98" s="182">
        <f>+CUY!$P99</f>
        <v>7511.1797999999999</v>
      </c>
      <c r="R98" s="182">
        <f>+CUY!$S99</f>
        <v>7232.9233615856383</v>
      </c>
      <c r="S98" s="183">
        <f>+[1]IPCse!$DI100</f>
        <v>7303.1503174809641</v>
      </c>
      <c r="T98" s="182">
        <f>+PAT!$P99</f>
        <v>7200.3347000000003</v>
      </c>
      <c r="U98" s="182">
        <f>+PAT!$S99</f>
        <v>7182.5792197767396</v>
      </c>
      <c r="V98" s="183">
        <f>+[1]IPCse!$DJ100</f>
        <v>7219.9284491148901</v>
      </c>
      <c r="X98" s="165">
        <f t="shared" si="102"/>
        <v>2.9178168076062105E-2</v>
      </c>
      <c r="Y98" s="165">
        <f t="shared" si="103"/>
        <v>2.5126575975043197E-2</v>
      </c>
      <c r="Z98" s="184">
        <f t="shared" si="104"/>
        <v>2.4328775463149377E-2</v>
      </c>
      <c r="AA98" s="165">
        <f t="shared" si="105"/>
        <v>3.0815662928193044E-2</v>
      </c>
      <c r="AB98" s="165">
        <f t="shared" si="106"/>
        <v>2.6789416315439185E-2</v>
      </c>
      <c r="AC98" s="184">
        <f t="shared" si="107"/>
        <v>2.5469629573534158E-2</v>
      </c>
      <c r="AD98" s="165">
        <f t="shared" si="108"/>
        <v>2.7890355143806334E-2</v>
      </c>
      <c r="AE98" s="165">
        <f t="shared" si="109"/>
        <v>2.4366054614187505E-2</v>
      </c>
      <c r="AF98" s="184">
        <f t="shared" si="110"/>
        <v>2.3583136388560577E-2</v>
      </c>
      <c r="AG98" s="165">
        <f t="shared" si="111"/>
        <v>2.5777804297703488E-2</v>
      </c>
      <c r="AH98" s="165">
        <f t="shared" si="112"/>
        <v>2.237203852612768E-2</v>
      </c>
      <c r="AI98" s="184">
        <f t="shared" si="113"/>
        <v>2.2676279617852346E-2</v>
      </c>
      <c r="AJ98" s="165">
        <f t="shared" si="114"/>
        <v>2.5166925639144688E-2</v>
      </c>
      <c r="AK98" s="165">
        <f t="shared" si="115"/>
        <v>2.2611550571472128E-2</v>
      </c>
      <c r="AL98" s="184">
        <f t="shared" si="116"/>
        <v>2.1153623728939142E-2</v>
      </c>
      <c r="AM98" s="165">
        <f t="shared" si="117"/>
        <v>2.7168327990640506E-2</v>
      </c>
      <c r="AN98" s="165">
        <f t="shared" si="118"/>
        <v>1.6145246389607459E-2</v>
      </c>
      <c r="AO98" s="184">
        <f t="shared" si="119"/>
        <v>1.9267336052936512E-2</v>
      </c>
      <c r="AP98" s="165">
        <f t="shared" si="120"/>
        <v>3.4425413593620391E-2</v>
      </c>
      <c r="AQ98" s="165">
        <f t="shared" si="121"/>
        <v>2.9603773245818532E-2</v>
      </c>
      <c r="AR98" s="184">
        <f t="shared" si="122"/>
        <v>3.001327555554445E-2</v>
      </c>
      <c r="AT98" s="80">
        <f t="shared" si="123"/>
        <v>2.9178168076062105E-2</v>
      </c>
      <c r="AU98" s="80">
        <f t="shared" si="124"/>
        <v>2.4328775463149377E-2</v>
      </c>
      <c r="AV98" s="80">
        <f t="shared" si="125"/>
        <v>4.8493926129127285E-3</v>
      </c>
      <c r="AW98" s="80">
        <f t="shared" si="126"/>
        <v>3.0815662928193044E-2</v>
      </c>
      <c r="AX98" s="80">
        <f t="shared" si="127"/>
        <v>2.5469629573534158E-2</v>
      </c>
      <c r="AY98" s="80">
        <f t="shared" si="128"/>
        <v>5.3460333546588856E-3</v>
      </c>
      <c r="AZ98" s="80">
        <f t="shared" si="129"/>
        <v>2.7890355143806334E-2</v>
      </c>
      <c r="BA98" s="80">
        <f t="shared" si="130"/>
        <v>2.3583136388560577E-2</v>
      </c>
      <c r="BB98" s="80">
        <f t="shared" si="131"/>
        <v>4.3072187552457564E-3</v>
      </c>
      <c r="BC98" s="80">
        <f t="shared" si="132"/>
        <v>2.5777804297703488E-2</v>
      </c>
      <c r="BD98" s="80">
        <f t="shared" si="133"/>
        <v>2.237203852612768E-2</v>
      </c>
      <c r="BE98" s="80">
        <f t="shared" si="134"/>
        <v>3.4057657715758083E-3</v>
      </c>
      <c r="BF98" s="80">
        <f t="shared" si="135"/>
        <v>2.5166925639144688E-2</v>
      </c>
      <c r="BG98" s="80">
        <f t="shared" si="136"/>
        <v>2.1153623728939142E-2</v>
      </c>
      <c r="BH98" s="80">
        <f t="shared" si="137"/>
        <v>4.0133019102055467E-3</v>
      </c>
      <c r="BI98" s="80">
        <f t="shared" si="138"/>
        <v>2.7168327990640506E-2</v>
      </c>
      <c r="BJ98" s="80">
        <f t="shared" si="139"/>
        <v>1.6145246389607459E-2</v>
      </c>
      <c r="BK98" s="80">
        <f t="shared" si="140"/>
        <v>1.1023081601033047E-2</v>
      </c>
      <c r="BL98" s="80">
        <f t="shared" si="141"/>
        <v>3.4425413593620391E-2</v>
      </c>
      <c r="BM98" s="80">
        <f t="shared" si="142"/>
        <v>2.9603773245818532E-2</v>
      </c>
      <c r="BN98" s="80">
        <f t="shared" si="143"/>
        <v>4.8216403478018588E-3</v>
      </c>
    </row>
    <row r="99" spans="1:66" s="81" customFormat="1" x14ac:dyDescent="0.25">
      <c r="A99" s="79">
        <f>+NAC!A100</f>
        <v>45597</v>
      </c>
      <c r="B99" s="182">
        <f>+NAC!P100</f>
        <v>7566.7781999999997</v>
      </c>
      <c r="C99" s="182">
        <f>+NAC!S100</f>
        <v>7448.9688422056897</v>
      </c>
      <c r="D99" s="183">
        <f>+[1]IPCse!$DK101</f>
        <v>7512.6517965934272</v>
      </c>
      <c r="E99" s="182">
        <f>+GBA!$P100</f>
        <v>7543.8585000000003</v>
      </c>
      <c r="F99" s="182">
        <f>+GBA!$S100</f>
        <v>7526.6259474099834</v>
      </c>
      <c r="G99" s="183">
        <f>+[1]IPCse!$DE101</f>
        <v>7593.8920748522914</v>
      </c>
      <c r="H99" s="182">
        <f>+PAM!$P100</f>
        <v>7635.6219000000001</v>
      </c>
      <c r="I99" s="182">
        <f>+PAM!$S100</f>
        <v>7433.7227167667315</v>
      </c>
      <c r="J99" s="183">
        <f>+[1]IPCse!$DF101</f>
        <v>7503.1859181035152</v>
      </c>
      <c r="K99" s="182">
        <f>+NOA!$P100</f>
        <v>7488.3968999999997</v>
      </c>
      <c r="L99" s="182">
        <f>+NOA!$S100</f>
        <v>7254.8105034496812</v>
      </c>
      <c r="M99" s="183">
        <f>+[1]IPCse!$DG101</f>
        <v>7335.8224142756762</v>
      </c>
      <c r="N99" s="182">
        <f>+NEA!$P100</f>
        <v>7407.2565999999997</v>
      </c>
      <c r="O99" s="182">
        <f>+NEA!$S100</f>
        <v>7179.3231138972815</v>
      </c>
      <c r="P99" s="183">
        <f>+[1]IPCse!$DH101</f>
        <v>7240.7655833943772</v>
      </c>
      <c r="Q99" s="182">
        <f>+CUY!$P100</f>
        <v>7682.8535000000002</v>
      </c>
      <c r="R99" s="182">
        <f>+CUY!$S100</f>
        <v>7340.9036990875093</v>
      </c>
      <c r="S99" s="183">
        <f>+[1]IPCse!$DI101</f>
        <v>7436.7966068735241</v>
      </c>
      <c r="T99" s="182">
        <f>+PAT!$P100</f>
        <v>7425.1370999999999</v>
      </c>
      <c r="U99" s="182">
        <f>+PAT!$S100</f>
        <v>7371.0130156433861</v>
      </c>
      <c r="V99" s="183">
        <f>+[1]IPCse!$DJ101</f>
        <v>7409.8854968931</v>
      </c>
      <c r="X99" s="165">
        <f t="shared" si="102"/>
        <v>2.7148338562957175E-2</v>
      </c>
      <c r="Y99" s="165">
        <f t="shared" si="103"/>
        <v>1.8945754661226832E-2</v>
      </c>
      <c r="Z99" s="184">
        <f t="shared" si="104"/>
        <v>2.1347089203193725E-2</v>
      </c>
      <c r="AA99" s="165">
        <f t="shared" si="105"/>
        <v>2.8263491682747555E-2</v>
      </c>
      <c r="AB99" s="165">
        <f t="shared" si="106"/>
        <v>1.8860832979110453E-2</v>
      </c>
      <c r="AC99" s="184">
        <f t="shared" si="107"/>
        <v>2.3093414544823387E-2</v>
      </c>
      <c r="AD99" s="165">
        <f t="shared" si="108"/>
        <v>2.6229250941483651E-2</v>
      </c>
      <c r="AE99" s="165">
        <f t="shared" si="109"/>
        <v>1.9000103845008054E-2</v>
      </c>
      <c r="AF99" s="184">
        <f t="shared" si="110"/>
        <v>1.9755537820378422E-2</v>
      </c>
      <c r="AG99" s="165">
        <f t="shared" si="111"/>
        <v>2.7849258028387336E-2</v>
      </c>
      <c r="AH99" s="165">
        <f t="shared" si="112"/>
        <v>1.6466013330786122E-2</v>
      </c>
      <c r="AI99" s="184">
        <f t="shared" si="113"/>
        <v>1.9921062418523761E-2</v>
      </c>
      <c r="AJ99" s="165">
        <f t="shared" si="114"/>
        <v>2.3054459389211024E-2</v>
      </c>
      <c r="AK99" s="165">
        <f t="shared" si="115"/>
        <v>1.5512999448827447E-2</v>
      </c>
      <c r="AL99" s="184">
        <f t="shared" si="116"/>
        <v>1.6474260414484521E-2</v>
      </c>
      <c r="AM99" s="165">
        <f t="shared" si="117"/>
        <v>2.2855756961110085E-2</v>
      </c>
      <c r="AN99" s="165">
        <f t="shared" si="118"/>
        <v>1.4929003406196628E-2</v>
      </c>
      <c r="AO99" s="184">
        <f t="shared" si="119"/>
        <v>1.8299813584921276E-2</v>
      </c>
      <c r="AP99" s="165">
        <f t="shared" si="120"/>
        <v>3.1221104207836303E-2</v>
      </c>
      <c r="AQ99" s="165">
        <f t="shared" si="121"/>
        <v>2.6234837110853837E-2</v>
      </c>
      <c r="AR99" s="184">
        <f t="shared" si="122"/>
        <v>2.6310101148093512E-2</v>
      </c>
      <c r="AT99" s="80">
        <f t="shared" si="123"/>
        <v>2.7148338562957175E-2</v>
      </c>
      <c r="AU99" s="80">
        <f t="shared" si="124"/>
        <v>1.8945754661226832E-2</v>
      </c>
      <c r="AV99" s="80">
        <f t="shared" si="125"/>
        <v>8.2025839017303426E-3</v>
      </c>
      <c r="AW99" s="80">
        <f t="shared" si="126"/>
        <v>2.8263491682747555E-2</v>
      </c>
      <c r="AX99" s="80">
        <f t="shared" si="127"/>
        <v>1.8860832979110453E-2</v>
      </c>
      <c r="AY99" s="80">
        <f t="shared" si="128"/>
        <v>9.4026587036371012E-3</v>
      </c>
      <c r="AZ99" s="80">
        <f t="shared" si="129"/>
        <v>2.6229250941483651E-2</v>
      </c>
      <c r="BA99" s="80">
        <f t="shared" si="130"/>
        <v>1.9000103845008054E-2</v>
      </c>
      <c r="BB99" s="80">
        <f t="shared" si="131"/>
        <v>7.2291470964755966E-3</v>
      </c>
      <c r="BC99" s="80">
        <f t="shared" si="132"/>
        <v>2.7849258028387336E-2</v>
      </c>
      <c r="BD99" s="80">
        <f t="shared" si="133"/>
        <v>1.6466013330786122E-2</v>
      </c>
      <c r="BE99" s="80">
        <f t="shared" si="134"/>
        <v>1.1383244697601214E-2</v>
      </c>
      <c r="BF99" s="80">
        <f t="shared" si="135"/>
        <v>2.3054459389211024E-2</v>
      </c>
      <c r="BG99" s="80">
        <f t="shared" si="136"/>
        <v>1.5512999448827447E-2</v>
      </c>
      <c r="BH99" s="80">
        <f t="shared" si="137"/>
        <v>7.5414599403835769E-3</v>
      </c>
      <c r="BI99" s="80">
        <f t="shared" si="138"/>
        <v>2.2855756961110085E-2</v>
      </c>
      <c r="BJ99" s="80">
        <f t="shared" si="139"/>
        <v>1.4929003406196628E-2</v>
      </c>
      <c r="BK99" s="80">
        <f t="shared" si="140"/>
        <v>7.9267535549134571E-3</v>
      </c>
      <c r="BL99" s="80">
        <f t="shared" si="141"/>
        <v>3.1221104207836303E-2</v>
      </c>
      <c r="BM99" s="80">
        <f t="shared" si="142"/>
        <v>2.6234837110853837E-2</v>
      </c>
      <c r="BN99" s="80">
        <f t="shared" si="143"/>
        <v>4.9862670969824663E-3</v>
      </c>
    </row>
    <row r="100" spans="1:66" s="81" customFormat="1" x14ac:dyDescent="0.25">
      <c r="A100" s="79">
        <f>+NAC!A101</f>
        <v>45627</v>
      </c>
      <c r="B100" s="182">
        <f>+NAC!P101</f>
        <v>7808.7093999999997</v>
      </c>
      <c r="C100" s="182">
        <f>+NAC!S101</f>
        <v>7629.7604121820768</v>
      </c>
      <c r="D100" s="183">
        <f>+[1]IPCse!$DK102</f>
        <v>7657.0517899810884</v>
      </c>
      <c r="E100" s="182">
        <f>+GBA!$P101</f>
        <v>7806.1018000000004</v>
      </c>
      <c r="F100" s="182">
        <f>+GBA!$S101</f>
        <v>7727.9819142135193</v>
      </c>
      <c r="G100" s="183">
        <f>+[1]IPCse!$DE102</f>
        <v>7769.2935912265084</v>
      </c>
      <c r="H100" s="182">
        <f>+PAM!$P101</f>
        <v>7860.3392000000003</v>
      </c>
      <c r="I100" s="182">
        <f>+PAM!$S101</f>
        <v>7595.8185825743167</v>
      </c>
      <c r="J100" s="183">
        <f>+[1]IPCse!$DF102</f>
        <v>7621.3966835212977</v>
      </c>
      <c r="K100" s="182">
        <f>+NOA!$P101</f>
        <v>7718.4291000000003</v>
      </c>
      <c r="L100" s="182">
        <f>+NOA!$S101</f>
        <v>7433.3314885236978</v>
      </c>
      <c r="M100" s="183">
        <f>+[1]IPCse!$DG102</f>
        <v>7456.6047729745196</v>
      </c>
      <c r="N100" s="182">
        <f>+NEA!$P101</f>
        <v>7608.2974000000004</v>
      </c>
      <c r="O100" s="182">
        <f>+NEA!$S101</f>
        <v>7349.349582751991</v>
      </c>
      <c r="P100" s="183">
        <f>+[1]IPCse!$DH102</f>
        <v>7317.2882232405218</v>
      </c>
      <c r="Q100" s="182">
        <f>+CUY!$P101</f>
        <v>7934.7347</v>
      </c>
      <c r="R100" s="182">
        <f>+CUY!$S101</f>
        <v>7513.9604678234855</v>
      </c>
      <c r="S100" s="183">
        <f>+[1]IPCse!$DI102</f>
        <v>7562.3644610998908</v>
      </c>
      <c r="T100" s="182">
        <f>+PAT!$P101</f>
        <v>7643.2277000000004</v>
      </c>
      <c r="U100" s="182">
        <f>+PAT!$S101</f>
        <v>7552.4336726052197</v>
      </c>
      <c r="V100" s="183">
        <f>+[1]IPCse!$DJ102</f>
        <v>7571.0772505581335</v>
      </c>
      <c r="X100" s="165">
        <f t="shared" si="102"/>
        <v>3.1972815061501292E-2</v>
      </c>
      <c r="Y100" s="165">
        <f t="shared" si="103"/>
        <v>2.4270684145170085E-2</v>
      </c>
      <c r="Z100" s="184">
        <f t="shared" si="104"/>
        <v>1.9220908581592866E-2</v>
      </c>
      <c r="AA100" s="165">
        <f t="shared" si="105"/>
        <v>3.4762489248704842E-2</v>
      </c>
      <c r="AB100" s="165">
        <f t="shared" si="106"/>
        <v>2.6752487530328883E-2</v>
      </c>
      <c r="AC100" s="184">
        <f t="shared" si="107"/>
        <v>2.3097709928624255E-2</v>
      </c>
      <c r="AD100" s="165">
        <f t="shared" si="108"/>
        <v>2.9430124087207687E-2</v>
      </c>
      <c r="AE100" s="165">
        <f t="shared" si="109"/>
        <v>2.1805476473043317E-2</v>
      </c>
      <c r="AF100" s="184">
        <f t="shared" si="110"/>
        <v>1.5754742946268552E-2</v>
      </c>
      <c r="AG100" s="165">
        <f t="shared" si="111"/>
        <v>3.071848395215282E-2</v>
      </c>
      <c r="AH100" s="165">
        <f t="shared" si="112"/>
        <v>2.4607256797283705E-2</v>
      </c>
      <c r="AI100" s="184">
        <f t="shared" si="113"/>
        <v>1.6464733178900071E-2</v>
      </c>
      <c r="AJ100" s="165">
        <f t="shared" si="114"/>
        <v>2.7141060564852104E-2</v>
      </c>
      <c r="AK100" s="165">
        <f t="shared" si="115"/>
        <v>2.3682799361068207E-2</v>
      </c>
      <c r="AL100" s="184">
        <f t="shared" si="116"/>
        <v>1.0568307862588222E-2</v>
      </c>
      <c r="AM100" s="165">
        <f t="shared" si="117"/>
        <v>3.278485005603704E-2</v>
      </c>
      <c r="AN100" s="165">
        <f t="shared" si="118"/>
        <v>2.3574313985005313E-2</v>
      </c>
      <c r="AO100" s="184">
        <f t="shared" si="119"/>
        <v>1.6884669685642617E-2</v>
      </c>
      <c r="AP100" s="165">
        <f t="shared" si="120"/>
        <v>2.9371929038185751E-2</v>
      </c>
      <c r="AQ100" s="165">
        <f t="shared" si="121"/>
        <v>2.4612716946341928E-2</v>
      </c>
      <c r="AR100" s="184">
        <f t="shared" si="122"/>
        <v>2.1753609247082029E-2</v>
      </c>
      <c r="AT100" s="80">
        <f t="shared" si="123"/>
        <v>3.1972815061501292E-2</v>
      </c>
      <c r="AU100" s="80">
        <f t="shared" si="124"/>
        <v>1.9220908581592866E-2</v>
      </c>
      <c r="AV100" s="80">
        <f t="shared" si="125"/>
        <v>1.2751906479908426E-2</v>
      </c>
      <c r="AW100" s="80">
        <f t="shared" si="126"/>
        <v>3.4762489248704842E-2</v>
      </c>
      <c r="AX100" s="80">
        <f t="shared" si="127"/>
        <v>2.3097709928624255E-2</v>
      </c>
      <c r="AY100" s="80">
        <f t="shared" si="128"/>
        <v>1.1664779320080587E-2</v>
      </c>
      <c r="AZ100" s="80">
        <f t="shared" si="129"/>
        <v>2.9430124087207687E-2</v>
      </c>
      <c r="BA100" s="80">
        <f t="shared" si="130"/>
        <v>1.5754742946268552E-2</v>
      </c>
      <c r="BB100" s="80">
        <f t="shared" si="131"/>
        <v>1.3675381140939136E-2</v>
      </c>
      <c r="BC100" s="80">
        <f t="shared" si="132"/>
        <v>3.071848395215282E-2</v>
      </c>
      <c r="BD100" s="80">
        <f t="shared" si="133"/>
        <v>1.6464733178900071E-2</v>
      </c>
      <c r="BE100" s="80">
        <f t="shared" si="134"/>
        <v>1.4253750773252749E-2</v>
      </c>
      <c r="BF100" s="80">
        <f t="shared" si="135"/>
        <v>2.7141060564852104E-2</v>
      </c>
      <c r="BG100" s="80">
        <f t="shared" si="136"/>
        <v>1.0568307862588222E-2</v>
      </c>
      <c r="BH100" s="80">
        <f t="shared" si="137"/>
        <v>1.6572752702263882E-2</v>
      </c>
      <c r="BI100" s="80">
        <f t="shared" si="138"/>
        <v>3.278485005603704E-2</v>
      </c>
      <c r="BJ100" s="80">
        <f t="shared" si="139"/>
        <v>1.6884669685642617E-2</v>
      </c>
      <c r="BK100" s="80">
        <f t="shared" si="140"/>
        <v>1.5900180370394423E-2</v>
      </c>
      <c r="BL100" s="80">
        <f t="shared" si="141"/>
        <v>2.9371929038185751E-2</v>
      </c>
      <c r="BM100" s="80">
        <f t="shared" si="142"/>
        <v>2.1753609247082029E-2</v>
      </c>
      <c r="BN100" s="80">
        <f t="shared" si="143"/>
        <v>7.6183197911037226E-3</v>
      </c>
    </row>
    <row r="101" spans="1:66" s="81" customFormat="1" x14ac:dyDescent="0.25">
      <c r="A101" s="79">
        <f>+NAC!A102</f>
        <v>45658</v>
      </c>
      <c r="B101" s="182">
        <f>+NAC!P102</f>
        <v>7995.9380000000001</v>
      </c>
      <c r="C101" s="182">
        <f>+NAC!S102</f>
        <v>7793.2766391776122</v>
      </c>
      <c r="D101" s="183">
        <f>+[1]IPCse!$DK103</f>
        <v>7776.8498769930584</v>
      </c>
      <c r="E101" s="182">
        <f>+GBA!$P102</f>
        <v>7982.0484999999999</v>
      </c>
      <c r="F101" s="182">
        <f>+GBA!$S102</f>
        <v>7896.186485170565</v>
      </c>
      <c r="G101" s="183">
        <f>+[1]IPCse!$DE103</f>
        <v>7901.7923554563195</v>
      </c>
      <c r="H101" s="182">
        <f>+PAM!$P102</f>
        <v>8047.6306000000004</v>
      </c>
      <c r="I101" s="182">
        <f>+PAM!$S102</f>
        <v>7759.7710363010692</v>
      </c>
      <c r="J101" s="183">
        <f>+[1]IPCse!$DF103</f>
        <v>7728.3300115535831</v>
      </c>
      <c r="K101" s="182">
        <f>+NOA!$P102</f>
        <v>7934.7160000000003</v>
      </c>
      <c r="L101" s="182">
        <f>+NOA!$S102</f>
        <v>7602.9520434469641</v>
      </c>
      <c r="M101" s="183">
        <f>+[1]IPCse!$DG103</f>
        <v>7579.3807168198446</v>
      </c>
      <c r="N101" s="182">
        <f>+NEA!$P102</f>
        <v>7815.1526000000003</v>
      </c>
      <c r="O101" s="182">
        <f>+NEA!$S102</f>
        <v>7493.9176118099422</v>
      </c>
      <c r="P101" s="183">
        <f>+[1]IPCse!$DH103</f>
        <v>7419.9323700505001</v>
      </c>
      <c r="Q101" s="182">
        <f>+CUY!$P102</f>
        <v>8120.7181</v>
      </c>
      <c r="R101" s="182">
        <f>+CUY!$S102</f>
        <v>7670.2133056095727</v>
      </c>
      <c r="S101" s="183">
        <f>+[1]IPCse!$DI103</f>
        <v>7652.9229936624997</v>
      </c>
      <c r="T101" s="182">
        <f>+PAT!$P102</f>
        <v>7879.1752999999999</v>
      </c>
      <c r="U101" s="182">
        <f>+PAT!$S102</f>
        <v>7733.1659583044211</v>
      </c>
      <c r="V101" s="183">
        <f>+[1]IPCse!$DJ103</f>
        <v>7708.5655707297719</v>
      </c>
      <c r="X101" s="165">
        <f t="shared" si="102"/>
        <v>2.3976894312394359E-2</v>
      </c>
      <c r="Y101" s="165">
        <f t="shared" si="103"/>
        <v>2.1431371125947285E-2</v>
      </c>
      <c r="Z101" s="184">
        <f t="shared" si="104"/>
        <v>1.5645458630529463E-2</v>
      </c>
      <c r="AA101" s="165">
        <f t="shared" si="105"/>
        <v>2.2539636877397573E-2</v>
      </c>
      <c r="AB101" s="165">
        <f t="shared" si="106"/>
        <v>2.1765652769926813E-2</v>
      </c>
      <c r="AC101" s="184">
        <f t="shared" si="107"/>
        <v>1.7054158486099036E-2</v>
      </c>
      <c r="AD101" s="165">
        <f t="shared" si="108"/>
        <v>2.3827394115510936E-2</v>
      </c>
      <c r="AE101" s="165">
        <f t="shared" si="109"/>
        <v>2.1584566817179907E-2</v>
      </c>
      <c r="AF101" s="184">
        <f t="shared" si="110"/>
        <v>1.4030673441193908E-2</v>
      </c>
      <c r="AG101" s="165">
        <f t="shared" si="111"/>
        <v>2.8022139893725262E-2</v>
      </c>
      <c r="AH101" s="165">
        <f t="shared" si="112"/>
        <v>2.2818914397285228E-2</v>
      </c>
      <c r="AI101" s="184">
        <f t="shared" si="113"/>
        <v>1.646539512061973E-2</v>
      </c>
      <c r="AJ101" s="165">
        <f t="shared" si="114"/>
        <v>2.7188106500673825E-2</v>
      </c>
      <c r="AK101" s="165">
        <f t="shared" si="115"/>
        <v>1.9670860316297167E-2</v>
      </c>
      <c r="AL101" s="184">
        <f t="shared" si="116"/>
        <v>1.4027621118431366E-2</v>
      </c>
      <c r="AM101" s="165">
        <f t="shared" si="117"/>
        <v>2.3439145356680902E-2</v>
      </c>
      <c r="AN101" s="165">
        <f t="shared" si="118"/>
        <v>2.0795003973629766E-2</v>
      </c>
      <c r="AO101" s="184">
        <f t="shared" si="119"/>
        <v>1.1974896611824715E-2</v>
      </c>
      <c r="AP101" s="165">
        <f t="shared" si="120"/>
        <v>3.0870151886224662E-2</v>
      </c>
      <c r="AQ101" s="165">
        <f t="shared" si="121"/>
        <v>2.39303373632751E-2</v>
      </c>
      <c r="AR101" s="184">
        <f t="shared" si="122"/>
        <v>1.8159677364473215E-2</v>
      </c>
      <c r="AT101" s="80">
        <f t="shared" si="123"/>
        <v>2.3976894312394359E-2</v>
      </c>
      <c r="AU101" s="80">
        <f t="shared" si="124"/>
        <v>1.5645458630529463E-2</v>
      </c>
      <c r="AV101" s="80">
        <f t="shared" si="125"/>
        <v>8.331435681864896E-3</v>
      </c>
      <c r="AW101" s="80">
        <f t="shared" si="126"/>
        <v>2.2539636877397573E-2</v>
      </c>
      <c r="AX101" s="80">
        <f t="shared" si="127"/>
        <v>1.7054158486099036E-2</v>
      </c>
      <c r="AY101" s="80">
        <f t="shared" si="128"/>
        <v>5.4854783912985372E-3</v>
      </c>
      <c r="AZ101" s="80">
        <f t="shared" si="129"/>
        <v>2.3827394115510936E-2</v>
      </c>
      <c r="BA101" s="80">
        <f t="shared" si="130"/>
        <v>1.4030673441193908E-2</v>
      </c>
      <c r="BB101" s="80">
        <f t="shared" si="131"/>
        <v>9.7967206743170276E-3</v>
      </c>
      <c r="BC101" s="80">
        <f t="shared" si="132"/>
        <v>2.8022139893725262E-2</v>
      </c>
      <c r="BD101" s="80">
        <f t="shared" si="133"/>
        <v>1.646539512061973E-2</v>
      </c>
      <c r="BE101" s="80">
        <f t="shared" si="134"/>
        <v>1.1556744773105532E-2</v>
      </c>
      <c r="BF101" s="80">
        <f t="shared" si="135"/>
        <v>2.7188106500673825E-2</v>
      </c>
      <c r="BG101" s="80">
        <f t="shared" si="136"/>
        <v>1.4027621118431366E-2</v>
      </c>
      <c r="BH101" s="80">
        <f t="shared" si="137"/>
        <v>1.3160485382242459E-2</v>
      </c>
      <c r="BI101" s="80">
        <f t="shared" si="138"/>
        <v>2.3439145356680902E-2</v>
      </c>
      <c r="BJ101" s="80">
        <f t="shared" si="139"/>
        <v>1.1974896611824715E-2</v>
      </c>
      <c r="BK101" s="80">
        <f t="shared" si="140"/>
        <v>1.1464248744856187E-2</v>
      </c>
      <c r="BL101" s="80">
        <f t="shared" si="141"/>
        <v>3.0870151886224662E-2</v>
      </c>
      <c r="BM101" s="80">
        <f t="shared" si="142"/>
        <v>1.8159677364473215E-2</v>
      </c>
      <c r="BN101" s="80">
        <f t="shared" si="143"/>
        <v>1.2710474521751447E-2</v>
      </c>
    </row>
    <row r="102" spans="1:66" s="81" customFormat="1" x14ac:dyDescent="0.25">
      <c r="A102" s="79">
        <f>+NAC!A103</f>
        <v>45689</v>
      </c>
      <c r="B102" s="182">
        <f>+NAC!P103</f>
        <v>8229.4475999999995</v>
      </c>
      <c r="C102" s="182">
        <f>+NAC!S103</f>
        <v>7980.1292483724619</v>
      </c>
      <c r="D102" s="183">
        <f>+[1]IPCse!$DK104</f>
        <v>7933.5405737375913</v>
      </c>
      <c r="E102" s="182">
        <f>+GBA!$P103</f>
        <v>8201.6452000000008</v>
      </c>
      <c r="F102" s="182">
        <f>+GBA!$S103</f>
        <v>8076.0920396241336</v>
      </c>
      <c r="G102" s="183">
        <f>+[1]IPCse!$DE104</f>
        <v>8047.9598422224235</v>
      </c>
      <c r="H102" s="182">
        <f>+PAM!$P103</f>
        <v>8295.8935000000001</v>
      </c>
      <c r="I102" s="182">
        <f>+PAM!$S103</f>
        <v>7951.6146967052291</v>
      </c>
      <c r="J102" s="183">
        <f>+[1]IPCse!$DF104</f>
        <v>7900.5952868713021</v>
      </c>
      <c r="K102" s="182">
        <f>+NOA!$P103</f>
        <v>8168.4840000000004</v>
      </c>
      <c r="L102" s="182">
        <f>+NOA!$S103</f>
        <v>7805.0603534293086</v>
      </c>
      <c r="M102" s="183">
        <f>+[1]IPCse!$DG104</f>
        <v>7739.4932151653047</v>
      </c>
      <c r="N102" s="182">
        <f>+NEA!$P103</f>
        <v>7988.4576999999999</v>
      </c>
      <c r="O102" s="182">
        <f>+NEA!$S103</f>
        <v>7620.8354928316385</v>
      </c>
      <c r="P102" s="183">
        <f>+[1]IPCse!$DH104</f>
        <v>7537.4399527570549</v>
      </c>
      <c r="Q102" s="182">
        <f>+CUY!$P103</f>
        <v>8391.5004000000008</v>
      </c>
      <c r="R102" s="182">
        <f>+CUY!$S103</f>
        <v>7868.4372626626755</v>
      </c>
      <c r="S102" s="183">
        <f>+[1]IPCse!$DI104</f>
        <v>7793.4581634233755</v>
      </c>
      <c r="T102" s="182">
        <f>+PAT!$P103</f>
        <v>8157.7367999999997</v>
      </c>
      <c r="U102" s="182">
        <f>+PAT!$S103</f>
        <v>7964.2283959269889</v>
      </c>
      <c r="V102" s="183">
        <f>+[1]IPCse!$DJ104</f>
        <v>7903.4261640588775</v>
      </c>
      <c r="X102" s="165">
        <f t="shared" si="102"/>
        <v>2.9203528091388264E-2</v>
      </c>
      <c r="Y102" s="165">
        <f t="shared" si="103"/>
        <v>2.397612940563687E-2</v>
      </c>
      <c r="Z102" s="184">
        <f t="shared" si="104"/>
        <v>2.0148350453322417E-2</v>
      </c>
      <c r="AA102" s="165">
        <f t="shared" si="105"/>
        <v>2.7511321185282211E-2</v>
      </c>
      <c r="AB102" s="165">
        <f t="shared" si="106"/>
        <v>2.2783853293161238E-2</v>
      </c>
      <c r="AC102" s="184">
        <f t="shared" si="107"/>
        <v>1.849801667658002E-2</v>
      </c>
      <c r="AD102" s="165">
        <f t="shared" si="108"/>
        <v>3.0849191810568444E-2</v>
      </c>
      <c r="AE102" s="165">
        <f t="shared" si="109"/>
        <v>2.4722850649419259E-2</v>
      </c>
      <c r="AF102" s="184">
        <f t="shared" si="110"/>
        <v>2.2290103432460517E-2</v>
      </c>
      <c r="AG102" s="165">
        <f t="shared" si="111"/>
        <v>2.9461419917234499E-2</v>
      </c>
      <c r="AH102" s="165">
        <f t="shared" si="112"/>
        <v>2.658287318233743E-2</v>
      </c>
      <c r="AI102" s="184">
        <f t="shared" si="113"/>
        <v>2.1124746773855119E-2</v>
      </c>
      <c r="AJ102" s="165">
        <f t="shared" si="114"/>
        <v>2.2175523482420578E-2</v>
      </c>
      <c r="AK102" s="165">
        <f t="shared" si="115"/>
        <v>1.6936119076313538E-2</v>
      </c>
      <c r="AL102" s="184">
        <f t="shared" si="116"/>
        <v>1.5836745787718653E-2</v>
      </c>
      <c r="AM102" s="165">
        <f t="shared" si="117"/>
        <v>3.3344625027680763E-2</v>
      </c>
      <c r="AN102" s="165">
        <f t="shared" si="118"/>
        <v>2.5843343484089676E-2</v>
      </c>
      <c r="AO102" s="184">
        <f t="shared" si="119"/>
        <v>1.8363593868284678E-2</v>
      </c>
      <c r="AP102" s="165">
        <f t="shared" si="120"/>
        <v>3.5354144233851414E-2</v>
      </c>
      <c r="AQ102" s="165">
        <f t="shared" si="121"/>
        <v>2.9879410175393417E-2</v>
      </c>
      <c r="AR102" s="184">
        <f t="shared" si="122"/>
        <v>2.5278450516009299E-2</v>
      </c>
      <c r="AT102" s="80">
        <f t="shared" si="123"/>
        <v>2.9203528091388264E-2</v>
      </c>
      <c r="AU102" s="80">
        <f t="shared" si="124"/>
        <v>2.0148350453322417E-2</v>
      </c>
      <c r="AV102" s="80">
        <f t="shared" si="125"/>
        <v>9.0551776380658477E-3</v>
      </c>
      <c r="AW102" s="80">
        <f t="shared" si="126"/>
        <v>2.7511321185282211E-2</v>
      </c>
      <c r="AX102" s="80">
        <f t="shared" si="127"/>
        <v>1.849801667658002E-2</v>
      </c>
      <c r="AY102" s="80">
        <f t="shared" si="128"/>
        <v>9.0133045087021912E-3</v>
      </c>
      <c r="AZ102" s="80">
        <f t="shared" si="129"/>
        <v>3.0849191810568444E-2</v>
      </c>
      <c r="BA102" s="80">
        <f t="shared" si="130"/>
        <v>2.2290103432460517E-2</v>
      </c>
      <c r="BB102" s="80">
        <f t="shared" si="131"/>
        <v>8.5590883781079263E-3</v>
      </c>
      <c r="BC102" s="80">
        <f t="shared" si="132"/>
        <v>2.9461419917234499E-2</v>
      </c>
      <c r="BD102" s="80">
        <f t="shared" si="133"/>
        <v>2.1124746773855119E-2</v>
      </c>
      <c r="BE102" s="80">
        <f t="shared" si="134"/>
        <v>8.3366731433793806E-3</v>
      </c>
      <c r="BF102" s="80">
        <f t="shared" si="135"/>
        <v>2.2175523482420578E-2</v>
      </c>
      <c r="BG102" s="80">
        <f t="shared" si="136"/>
        <v>1.5836745787718653E-2</v>
      </c>
      <c r="BH102" s="80">
        <f t="shared" si="137"/>
        <v>6.3387776947019248E-3</v>
      </c>
      <c r="BI102" s="80">
        <f t="shared" si="138"/>
        <v>3.3344625027680763E-2</v>
      </c>
      <c r="BJ102" s="80">
        <f t="shared" si="139"/>
        <v>1.8363593868284678E-2</v>
      </c>
      <c r="BK102" s="80">
        <f t="shared" si="140"/>
        <v>1.4981031159396085E-2</v>
      </c>
      <c r="BL102" s="80">
        <f t="shared" si="141"/>
        <v>3.5354144233851414E-2</v>
      </c>
      <c r="BM102" s="80">
        <f t="shared" si="142"/>
        <v>2.5278450516009299E-2</v>
      </c>
      <c r="BN102" s="80">
        <f t="shared" si="143"/>
        <v>1.0075693717842116E-2</v>
      </c>
    </row>
    <row r="103" spans="1:66" s="81" customFormat="1" x14ac:dyDescent="0.25">
      <c r="A103" s="79">
        <f>+NAC!A104</f>
        <v>45717</v>
      </c>
      <c r="B103" s="182">
        <f>+NAC!P104</f>
        <v>8492.1965999999993</v>
      </c>
      <c r="C103" s="182">
        <f>+NAC!S104</f>
        <v>8307.488984064219</v>
      </c>
      <c r="D103" s="183">
        <f>+[1]IPCse!$DK105</f>
        <v>8174.0520770686362</v>
      </c>
      <c r="E103" s="182">
        <f>+GBA!$P104</f>
        <v>8462.357</v>
      </c>
      <c r="F103" s="182">
        <f>+GBA!$S104</f>
        <v>8416.6811295325351</v>
      </c>
      <c r="G103" s="183">
        <f>+[1]IPCse!$DE105</f>
        <v>8285.1265440990555</v>
      </c>
      <c r="H103" s="182">
        <f>+PAM!$P104</f>
        <v>8559.9624000000003</v>
      </c>
      <c r="I103" s="182">
        <f>+PAM!$S104</f>
        <v>8269.6536185385867</v>
      </c>
      <c r="J103" s="183">
        <f>+[1]IPCse!$DF105</f>
        <v>8134.6808361790327</v>
      </c>
      <c r="K103" s="182">
        <f>+NOA!$P104</f>
        <v>8484.7245000000003</v>
      </c>
      <c r="L103" s="182">
        <f>+NOA!$S104</f>
        <v>8159.1772254923253</v>
      </c>
      <c r="M103" s="183">
        <f>+[1]IPCse!$DG105</f>
        <v>8050.6826408341603</v>
      </c>
      <c r="N103" s="182">
        <f>+NEA!$P104</f>
        <v>8231.1486999999997</v>
      </c>
      <c r="O103" s="182">
        <f>+NEA!$S104</f>
        <v>7895.2905404284529</v>
      </c>
      <c r="P103" s="183">
        <f>+[1]IPCse!$DH105</f>
        <v>7787.6502584832233</v>
      </c>
      <c r="Q103" s="182">
        <f>+CUY!$P104</f>
        <v>8629.1769000000004</v>
      </c>
      <c r="R103" s="182">
        <f>+CUY!$S104</f>
        <v>8181.7536415108443</v>
      </c>
      <c r="S103" s="183">
        <f>+[1]IPCse!$DI105</f>
        <v>8038.0191624492845</v>
      </c>
      <c r="T103" s="182">
        <f>+PAT!$P104</f>
        <v>8398.7001999999993</v>
      </c>
      <c r="U103" s="182">
        <f>+PAT!$S104</f>
        <v>8203.0955468547309</v>
      </c>
      <c r="V103" s="183">
        <f>+[1]IPCse!$DJ105</f>
        <v>8104.1419467860369</v>
      </c>
      <c r="X103" s="165">
        <f t="shared" si="102"/>
        <v>3.1927902426889476E-2</v>
      </c>
      <c r="Y103" s="165">
        <f t="shared" si="103"/>
        <v>4.1021858857551941E-2</v>
      </c>
      <c r="Z103" s="184">
        <f t="shared" si="104"/>
        <v>3.0315784118784217E-2</v>
      </c>
      <c r="AA103" s="165">
        <f t="shared" si="105"/>
        <v>3.1787744244288874E-2</v>
      </c>
      <c r="AB103" s="165">
        <f t="shared" si="106"/>
        <v>4.2172512180068233E-2</v>
      </c>
      <c r="AC103" s="184">
        <f t="shared" si="107"/>
        <v>2.9469170637802078E-2</v>
      </c>
      <c r="AD103" s="165">
        <f t="shared" si="108"/>
        <v>3.1831278933366347E-2</v>
      </c>
      <c r="AE103" s="165">
        <f t="shared" si="109"/>
        <v>3.999677222352549E-2</v>
      </c>
      <c r="AF103" s="184">
        <f t="shared" si="110"/>
        <v>2.9628849575008553E-2</v>
      </c>
      <c r="AG103" s="165">
        <f t="shared" si="111"/>
        <v>3.8714711322198836E-2</v>
      </c>
      <c r="AH103" s="165">
        <f t="shared" si="112"/>
        <v>4.5370164486611353E-2</v>
      </c>
      <c r="AI103" s="184">
        <f t="shared" si="113"/>
        <v>4.0207984814701891E-2</v>
      </c>
      <c r="AJ103" s="165">
        <f t="shared" si="114"/>
        <v>3.0380207183171359E-2</v>
      </c>
      <c r="AK103" s="165">
        <f t="shared" si="115"/>
        <v>3.6013774061252724E-2</v>
      </c>
      <c r="AL103" s="184">
        <f t="shared" si="116"/>
        <v>3.3195661563399481E-2</v>
      </c>
      <c r="AM103" s="165">
        <f t="shared" si="117"/>
        <v>2.8323480744873564E-2</v>
      </c>
      <c r="AN103" s="165">
        <f t="shared" si="118"/>
        <v>3.9819390863662152E-2</v>
      </c>
      <c r="AO103" s="184">
        <f t="shared" si="119"/>
        <v>3.1380292791420183E-2</v>
      </c>
      <c r="AP103" s="165">
        <f t="shared" si="120"/>
        <v>2.9538020888342453E-2</v>
      </c>
      <c r="AQ103" s="165">
        <f t="shared" si="121"/>
        <v>2.9992503862634301E-2</v>
      </c>
      <c r="AR103" s="184">
        <f t="shared" si="122"/>
        <v>2.5396047051077897E-2</v>
      </c>
      <c r="AT103" s="80">
        <f t="shared" si="123"/>
        <v>4.1021858857551941E-2</v>
      </c>
      <c r="AU103" s="80">
        <f t="shared" si="124"/>
        <v>3.0315784118784217E-2</v>
      </c>
      <c r="AV103" s="80">
        <f t="shared" si="125"/>
        <v>1.0706074738767724E-2</v>
      </c>
      <c r="AW103" s="80">
        <f t="shared" si="126"/>
        <v>4.2172512180068233E-2</v>
      </c>
      <c r="AX103" s="80">
        <f t="shared" si="127"/>
        <v>2.9469170637802078E-2</v>
      </c>
      <c r="AY103" s="80">
        <f t="shared" si="128"/>
        <v>1.2703341542266156E-2</v>
      </c>
      <c r="AZ103" s="80">
        <f t="shared" si="129"/>
        <v>3.999677222352549E-2</v>
      </c>
      <c r="BA103" s="80">
        <f t="shared" si="130"/>
        <v>2.9628849575008553E-2</v>
      </c>
      <c r="BB103" s="80">
        <f t="shared" si="131"/>
        <v>1.0367922648516936E-2</v>
      </c>
      <c r="BC103" s="80">
        <f t="shared" si="132"/>
        <v>4.5370164486611353E-2</v>
      </c>
      <c r="BD103" s="80">
        <f t="shared" si="133"/>
        <v>3.8714711322198836E-2</v>
      </c>
      <c r="BE103" s="80">
        <f t="shared" si="134"/>
        <v>6.655453164412517E-3</v>
      </c>
      <c r="BF103" s="80">
        <f t="shared" si="135"/>
        <v>3.6013774061252724E-2</v>
      </c>
      <c r="BG103" s="80">
        <f t="shared" si="136"/>
        <v>3.0380207183171359E-2</v>
      </c>
      <c r="BH103" s="80">
        <f t="shared" si="137"/>
        <v>5.6335668780813641E-3</v>
      </c>
      <c r="BI103" s="80">
        <f t="shared" si="138"/>
        <v>3.9819390863662152E-2</v>
      </c>
      <c r="BJ103" s="80">
        <f t="shared" si="139"/>
        <v>2.8323480744873564E-2</v>
      </c>
      <c r="BK103" s="80">
        <f t="shared" si="140"/>
        <v>1.1495910118788588E-2</v>
      </c>
      <c r="BL103" s="80">
        <f t="shared" si="141"/>
        <v>2.9992503862634301E-2</v>
      </c>
      <c r="BM103" s="80">
        <f t="shared" si="142"/>
        <v>2.5396047051077897E-2</v>
      </c>
      <c r="BN103" s="80">
        <f t="shared" si="143"/>
        <v>4.5964568115564042E-3</v>
      </c>
    </row>
    <row r="104" spans="1:66" s="81" customFormat="1" x14ac:dyDescent="0.25">
      <c r="A104" s="79">
        <f>+NAC!A105</f>
        <v>45748</v>
      </c>
      <c r="B104" s="182">
        <f>+NAC!P105</f>
        <v>8765.1965999999993</v>
      </c>
      <c r="C104" s="182">
        <f>+NAC!S105</f>
        <v>8569.0182373505304</v>
      </c>
      <c r="D104" s="183">
        <f>+[1]IPCse!$DK106</f>
        <v>8419.157434114235</v>
      </c>
      <c r="E104" s="182">
        <f>+GBA!$P105</f>
        <v>8736.6695999999993</v>
      </c>
      <c r="F104" s="182">
        <f>+GBA!$S105</f>
        <v>8681.2558396399254</v>
      </c>
      <c r="G104" s="183">
        <f>+[1]IPCse!$DE106</f>
        <v>8527.2111332293389</v>
      </c>
      <c r="H104" s="182">
        <f>+PAM!$P105</f>
        <v>8838.5210000000006</v>
      </c>
      <c r="I104" s="182">
        <f>+PAM!$S105</f>
        <v>8531.2703852979976</v>
      </c>
      <c r="J104" s="183">
        <f>+[1]IPCse!$DF106</f>
        <v>8387.0310453059847</v>
      </c>
      <c r="K104" s="182">
        <f>+NOA!$P105</f>
        <v>8764.9608000000007</v>
      </c>
      <c r="L104" s="182">
        <f>+NOA!$S105</f>
        <v>8426.3744438679896</v>
      </c>
      <c r="M104" s="183">
        <f>+[1]IPCse!$DG106</f>
        <v>8282.3017254253318</v>
      </c>
      <c r="N104" s="182">
        <f>+NEA!$P105</f>
        <v>8477.8382999999994</v>
      </c>
      <c r="O104" s="182">
        <f>+NEA!$S105</f>
        <v>8131.7775969788527</v>
      </c>
      <c r="P104" s="183">
        <f>+[1]IPCse!$DH106</f>
        <v>8008.7417165923944</v>
      </c>
      <c r="Q104" s="182">
        <f>+CUY!$P105</f>
        <v>8907.06</v>
      </c>
      <c r="R104" s="182">
        <f>+CUY!$S105</f>
        <v>8443.3989772924451</v>
      </c>
      <c r="S104" s="183">
        <f>+[1]IPCse!$DI106</f>
        <v>8292.4750730083379</v>
      </c>
      <c r="T104" s="182">
        <f>+PAT!$P105</f>
        <v>8627.1679999999997</v>
      </c>
      <c r="U104" s="182">
        <f>+PAT!$S105</f>
        <v>8437.3427961080106</v>
      </c>
      <c r="V104" s="183">
        <f>+[1]IPCse!$DJ106</f>
        <v>8357.9756586687654</v>
      </c>
      <c r="X104" s="165">
        <f t="shared" si="102"/>
        <v>3.2147159664202674E-2</v>
      </c>
      <c r="Y104" s="165">
        <f t="shared" si="103"/>
        <v>3.1481143554687563E-2</v>
      </c>
      <c r="Z104" s="184">
        <f t="shared" si="104"/>
        <v>2.9985783640064323E-2</v>
      </c>
      <c r="AA104" s="165">
        <f t="shared" si="105"/>
        <v>3.2415626048392765E-2</v>
      </c>
      <c r="AB104" s="165">
        <f t="shared" si="106"/>
        <v>3.1434565006751569E-2</v>
      </c>
      <c r="AC104" s="184">
        <f t="shared" si="107"/>
        <v>2.9219178227604115E-2</v>
      </c>
      <c r="AD104" s="165">
        <f t="shared" si="108"/>
        <v>3.2542035465015662E-2</v>
      </c>
      <c r="AE104" s="165">
        <f t="shared" si="109"/>
        <v>3.16357587424132E-2</v>
      </c>
      <c r="AF104" s="184">
        <f t="shared" si="110"/>
        <v>3.1021525516357507E-2</v>
      </c>
      <c r="AG104" s="165">
        <f t="shared" si="111"/>
        <v>3.3028332269362526E-2</v>
      </c>
      <c r="AH104" s="165">
        <f t="shared" si="112"/>
        <v>3.2748059147537534E-2</v>
      </c>
      <c r="AI104" s="184">
        <f t="shared" si="113"/>
        <v>2.8770117383135618E-2</v>
      </c>
      <c r="AJ104" s="165">
        <f t="shared" si="114"/>
        <v>2.9970251904208656E-2</v>
      </c>
      <c r="AK104" s="165">
        <f t="shared" si="115"/>
        <v>2.9952926410934388E-2</v>
      </c>
      <c r="AL104" s="184">
        <f t="shared" si="116"/>
        <v>2.8390008638142561E-2</v>
      </c>
      <c r="AM104" s="165">
        <f t="shared" si="117"/>
        <v>3.2202735350111977E-2</v>
      </c>
      <c r="AN104" s="165">
        <f t="shared" si="118"/>
        <v>3.1979126632965427E-2</v>
      </c>
      <c r="AO104" s="184">
        <f t="shared" si="119"/>
        <v>3.1656544406833298E-2</v>
      </c>
      <c r="AP104" s="165">
        <f t="shared" si="120"/>
        <v>2.7202756921838933E-2</v>
      </c>
      <c r="AQ104" s="165">
        <f t="shared" si="121"/>
        <v>2.8555957676623223E-2</v>
      </c>
      <c r="AR104" s="184">
        <f t="shared" si="122"/>
        <v>3.1321479010297359E-2</v>
      </c>
      <c r="AT104" s="80">
        <f t="shared" si="123"/>
        <v>3.2147159664202674E-2</v>
      </c>
      <c r="AU104" s="80">
        <f t="shared" si="124"/>
        <v>2.9985783640064323E-2</v>
      </c>
      <c r="AV104" s="80">
        <f t="shared" si="125"/>
        <v>2.1613760241383506E-3</v>
      </c>
      <c r="AW104" s="80">
        <f t="shared" si="126"/>
        <v>3.2415626048392765E-2</v>
      </c>
      <c r="AX104" s="80">
        <f t="shared" si="127"/>
        <v>2.9219178227604115E-2</v>
      </c>
      <c r="AY104" s="80">
        <f t="shared" si="128"/>
        <v>3.1964478207886504E-3</v>
      </c>
      <c r="AZ104" s="80">
        <f t="shared" si="129"/>
        <v>3.2542035465015662E-2</v>
      </c>
      <c r="BA104" s="80">
        <f t="shared" si="130"/>
        <v>3.1021525516357507E-2</v>
      </c>
      <c r="BB104" s="80">
        <f t="shared" si="131"/>
        <v>1.5205099486581553E-3</v>
      </c>
      <c r="BC104" s="80">
        <f t="shared" si="132"/>
        <v>3.3028332269362526E-2</v>
      </c>
      <c r="BD104" s="80">
        <f t="shared" si="133"/>
        <v>2.8770117383135618E-2</v>
      </c>
      <c r="BE104" s="80">
        <f t="shared" si="134"/>
        <v>4.2582148862269076E-3</v>
      </c>
      <c r="BF104" s="80">
        <f t="shared" si="135"/>
        <v>2.9970251904208656E-2</v>
      </c>
      <c r="BG104" s="80">
        <f t="shared" si="136"/>
        <v>2.8390008638142561E-2</v>
      </c>
      <c r="BH104" s="80">
        <f t="shared" si="137"/>
        <v>1.5802432660660948E-3</v>
      </c>
      <c r="BI104" s="80">
        <f t="shared" si="138"/>
        <v>3.2202735350111977E-2</v>
      </c>
      <c r="BJ104" s="80">
        <f t="shared" si="139"/>
        <v>3.1656544406833298E-2</v>
      </c>
      <c r="BK104" s="80">
        <f t="shared" si="140"/>
        <v>5.4619094327867934E-4</v>
      </c>
      <c r="BL104" s="80">
        <f t="shared" si="141"/>
        <v>3.1321479010297359E-2</v>
      </c>
      <c r="BM104" s="80">
        <f t="shared" si="142"/>
        <v>2.7202756921838933E-2</v>
      </c>
      <c r="BN104" s="80">
        <f t="shared" si="143"/>
        <v>4.1187220884584264E-3</v>
      </c>
    </row>
    <row r="105" spans="1:66" s="81" customFormat="1" x14ac:dyDescent="0.25">
      <c r="A105" s="79">
        <f>+NAC!A106</f>
        <v>45778</v>
      </c>
      <c r="B105" s="182">
        <f>+NAC!P106</f>
        <v>8957.7911999999997</v>
      </c>
      <c r="C105" s="182">
        <f>+NAC!S106</f>
        <v>8676.6616284279335</v>
      </c>
      <c r="D105" s="183">
        <f>+[1]IPCse!$DK107</f>
        <v>8582.9765464390402</v>
      </c>
      <c r="E105" s="182">
        <f>+GBA!$P106</f>
        <v>8922.0337</v>
      </c>
      <c r="F105" s="182">
        <f>+GBA!$S106</f>
        <v>8784.8502149399883</v>
      </c>
      <c r="G105" s="183">
        <f>+[1]IPCse!$DE107</f>
        <v>8685.5626830854599</v>
      </c>
      <c r="H105" s="182">
        <f>+PAM!$P106</f>
        <v>9054.6661999999997</v>
      </c>
      <c r="I105" s="182">
        <f>+PAM!$S106</f>
        <v>8653.3123709767187</v>
      </c>
      <c r="J105" s="183">
        <f>+[1]IPCse!$DF107</f>
        <v>8556.7720624693702</v>
      </c>
      <c r="K105" s="182">
        <f>+NOA!$P106</f>
        <v>8924.2690000000002</v>
      </c>
      <c r="L105" s="182">
        <f>+NOA!$S106</f>
        <v>8497.8797425234279</v>
      </c>
      <c r="M105" s="183">
        <f>+[1]IPCse!$DG107</f>
        <v>8409.3913364237123</v>
      </c>
      <c r="N105" s="182">
        <f>+NEA!$P106</f>
        <v>8661.4961999999996</v>
      </c>
      <c r="O105" s="182">
        <f>+NEA!$S106</f>
        <v>8239.3336674814618</v>
      </c>
      <c r="P105" s="183">
        <f>+[1]IPCse!$DH107</f>
        <v>8198.1897670462113</v>
      </c>
      <c r="Q105" s="182">
        <f>+CUY!$P106</f>
        <v>9107.3430000000008</v>
      </c>
      <c r="R105" s="182">
        <f>+CUY!$S106</f>
        <v>8577.8085493642466</v>
      </c>
      <c r="S105" s="183">
        <f>+[1]IPCse!$DI107</f>
        <v>8503.0548000247127</v>
      </c>
      <c r="T105" s="182">
        <f>+PAT!$P106</f>
        <v>8765.3855000000003</v>
      </c>
      <c r="U105" s="182">
        <f>+PAT!$S106</f>
        <v>8540.3747250113156</v>
      </c>
      <c r="V105" s="183">
        <f>+[1]IPCse!$DJ107</f>
        <v>8507.9345003385897</v>
      </c>
      <c r="X105" s="165">
        <f t="shared" si="102"/>
        <v>2.1972650333935473E-2</v>
      </c>
      <c r="Y105" s="165">
        <f t="shared" si="103"/>
        <v>1.2561928110761622E-2</v>
      </c>
      <c r="Z105" s="184">
        <f t="shared" si="104"/>
        <v>1.945789868009995E-2</v>
      </c>
      <c r="AA105" s="165">
        <f t="shared" si="105"/>
        <v>2.1216791808173818E-2</v>
      </c>
      <c r="AB105" s="165">
        <f t="shared" si="106"/>
        <v>1.1933109358099436E-2</v>
      </c>
      <c r="AC105" s="184">
        <f t="shared" si="107"/>
        <v>1.8570145312697628E-2</v>
      </c>
      <c r="AD105" s="165">
        <f t="shared" si="108"/>
        <v>2.4454905973521956E-2</v>
      </c>
      <c r="AE105" s="165">
        <f t="shared" si="109"/>
        <v>1.4305253516409211E-2</v>
      </c>
      <c r="AF105" s="184">
        <f t="shared" si="110"/>
        <v>2.0238510653705744E-2</v>
      </c>
      <c r="AG105" s="165">
        <f t="shared" si="111"/>
        <v>1.8175574727042676E-2</v>
      </c>
      <c r="AH105" s="165">
        <f t="shared" si="112"/>
        <v>8.485891427181258E-3</v>
      </c>
      <c r="AI105" s="184">
        <f t="shared" si="113"/>
        <v>1.5344721215388324E-2</v>
      </c>
      <c r="AJ105" s="165">
        <f t="shared" si="114"/>
        <v>2.1663293578033871E-2</v>
      </c>
      <c r="AK105" s="165">
        <f t="shared" si="115"/>
        <v>1.3226637007702768E-2</v>
      </c>
      <c r="AL105" s="184">
        <f t="shared" si="116"/>
        <v>2.3655157970860818E-2</v>
      </c>
      <c r="AM105" s="165">
        <f t="shared" si="117"/>
        <v>2.2485870758701676E-2</v>
      </c>
      <c r="AN105" s="165">
        <f t="shared" si="118"/>
        <v>1.5918893852260307E-2</v>
      </c>
      <c r="AO105" s="184">
        <f t="shared" si="119"/>
        <v>2.5394074165119074E-2</v>
      </c>
      <c r="AP105" s="165">
        <f t="shared" si="120"/>
        <v>1.6021190267768048E-2</v>
      </c>
      <c r="AQ105" s="165">
        <f t="shared" si="121"/>
        <v>1.2211419091663789E-2</v>
      </c>
      <c r="AR105" s="184">
        <f t="shared" si="122"/>
        <v>1.7942005073236844E-2</v>
      </c>
      <c r="AT105" s="80">
        <f t="shared" si="123"/>
        <v>2.1972650333935473E-2</v>
      </c>
      <c r="AU105" s="80">
        <f t="shared" si="124"/>
        <v>1.2561928110761622E-2</v>
      </c>
      <c r="AV105" s="80">
        <f t="shared" si="125"/>
        <v>9.4107222231738508E-3</v>
      </c>
      <c r="AW105" s="80">
        <f t="shared" si="126"/>
        <v>2.1216791808173818E-2</v>
      </c>
      <c r="AX105" s="80">
        <f t="shared" si="127"/>
        <v>1.1933109358099436E-2</v>
      </c>
      <c r="AY105" s="80">
        <f t="shared" si="128"/>
        <v>9.283682450074382E-3</v>
      </c>
      <c r="AZ105" s="80">
        <f t="shared" si="129"/>
        <v>2.4454905973521956E-2</v>
      </c>
      <c r="BA105" s="80">
        <f t="shared" si="130"/>
        <v>1.4305253516409211E-2</v>
      </c>
      <c r="BB105" s="80">
        <f t="shared" si="131"/>
        <v>1.0149652457112746E-2</v>
      </c>
      <c r="BC105" s="80">
        <f t="shared" si="132"/>
        <v>1.8175574727042676E-2</v>
      </c>
      <c r="BD105" s="80">
        <f t="shared" si="133"/>
        <v>8.485891427181258E-3</v>
      </c>
      <c r="BE105" s="80">
        <f t="shared" si="134"/>
        <v>9.689683299861418E-3</v>
      </c>
      <c r="BF105" s="80">
        <f t="shared" si="135"/>
        <v>2.3655157970860818E-2</v>
      </c>
      <c r="BG105" s="80">
        <f t="shared" si="136"/>
        <v>1.3226637007702768E-2</v>
      </c>
      <c r="BH105" s="80">
        <f t="shared" si="137"/>
        <v>1.042852096315805E-2</v>
      </c>
      <c r="BI105" s="80">
        <f t="shared" si="138"/>
        <v>2.5394074165119074E-2</v>
      </c>
      <c r="BJ105" s="80">
        <f t="shared" si="139"/>
        <v>1.5918893852260307E-2</v>
      </c>
      <c r="BK105" s="80">
        <f t="shared" si="140"/>
        <v>9.4751803128587664E-3</v>
      </c>
      <c r="BL105" s="80">
        <f t="shared" si="141"/>
        <v>1.7942005073236844E-2</v>
      </c>
      <c r="BM105" s="80">
        <f t="shared" si="142"/>
        <v>1.2211419091663789E-2</v>
      </c>
      <c r="BN105" s="80">
        <f t="shared" si="143"/>
        <v>5.7305859815730553E-3</v>
      </c>
    </row>
    <row r="106" spans="1:66" s="81" customFormat="1" x14ac:dyDescent="0.25">
      <c r="A106" s="79">
        <f>+NAC!A107</f>
        <v>45809</v>
      </c>
      <c r="B106" s="182">
        <f>+NAC!P107</f>
        <v>9111.3040000000001</v>
      </c>
      <c r="C106" s="182">
        <f>+NAC!S107</f>
        <v>8781.6057181637807</v>
      </c>
      <c r="D106" s="183">
        <f>+[1]IPCse!$DK108</f>
        <v>8782.8031773647854</v>
      </c>
      <c r="E106" s="182">
        <f>+GBA!$P107</f>
        <v>9107.9966000000004</v>
      </c>
      <c r="F106" s="182">
        <f>+GBA!$S107</f>
        <v>8921.2069101547713</v>
      </c>
      <c r="G106" s="183">
        <f>+[1]IPCse!$DE108</f>
        <v>8921.2787625704441</v>
      </c>
      <c r="H106" s="182">
        <f>+PAM!$P107</f>
        <v>9176.0722999999998</v>
      </c>
      <c r="I106" s="182">
        <f>+PAM!$S107</f>
        <v>8730.8897186264476</v>
      </c>
      <c r="J106" s="183">
        <f>+[1]IPCse!$DF108</f>
        <v>8730.6905316778739</v>
      </c>
      <c r="K106" s="182">
        <f>+NOA!$P107</f>
        <v>9047.7939000000006</v>
      </c>
      <c r="L106" s="182">
        <f>+NOA!$S107</f>
        <v>8579.8270557109863</v>
      </c>
      <c r="M106" s="183">
        <f>+[1]IPCse!$DG108</f>
        <v>8576.7112483352066</v>
      </c>
      <c r="N106" s="182">
        <f>+NEA!$P107</f>
        <v>8779.7885000000006</v>
      </c>
      <c r="O106" s="182">
        <f>+NEA!$S107</f>
        <v>8298.6044158335608</v>
      </c>
      <c r="P106" s="183">
        <f>+[1]IPCse!$DH108</f>
        <v>8351.3097923817731</v>
      </c>
      <c r="Q106" s="182">
        <f>+CUY!$P107</f>
        <v>9241.1005000000005</v>
      </c>
      <c r="R106" s="182">
        <f>+CUY!$S107</f>
        <v>8654.7705545998488</v>
      </c>
      <c r="S106" s="183">
        <f>+[1]IPCse!$DI108</f>
        <v>8661.4785974789829</v>
      </c>
      <c r="T106" s="182">
        <f>+PAT!$P107</f>
        <v>8942.0931999999993</v>
      </c>
      <c r="U106" s="182">
        <f>+PAT!$S107</f>
        <v>8667.4945617287685</v>
      </c>
      <c r="V106" s="183">
        <f>+[1]IPCse!$DJ108</f>
        <v>8692.7453932737426</v>
      </c>
      <c r="X106" s="165">
        <f t="shared" si="102"/>
        <v>1.7137349662716073E-2</v>
      </c>
      <c r="Y106" s="165">
        <f t="shared" si="103"/>
        <v>1.2094984710710799E-2</v>
      </c>
      <c r="Z106" s="184">
        <f t="shared" si="104"/>
        <v>2.328174029656993E-2</v>
      </c>
      <c r="AA106" s="165">
        <f t="shared" si="105"/>
        <v>2.084310665627731E-2</v>
      </c>
      <c r="AB106" s="165">
        <f t="shared" si="106"/>
        <v>1.5521800813733666E-2</v>
      </c>
      <c r="AC106" s="184">
        <f t="shared" si="107"/>
        <v>2.713883810245532E-2</v>
      </c>
      <c r="AD106" s="165">
        <f t="shared" si="108"/>
        <v>1.3408125414938077E-2</v>
      </c>
      <c r="AE106" s="165">
        <f t="shared" si="109"/>
        <v>8.965046484387118E-3</v>
      </c>
      <c r="AF106" s="184">
        <f t="shared" si="110"/>
        <v>2.0325242736255911E-2</v>
      </c>
      <c r="AG106" s="165">
        <f t="shared" si="111"/>
        <v>1.3841458611344004E-2</v>
      </c>
      <c r="AH106" s="165">
        <f t="shared" si="112"/>
        <v>9.6432658110578995E-3</v>
      </c>
      <c r="AI106" s="184">
        <f t="shared" si="113"/>
        <v>1.9896792195503998E-2</v>
      </c>
      <c r="AJ106" s="165">
        <f t="shared" si="114"/>
        <v>1.3657259354336704E-2</v>
      </c>
      <c r="AK106" s="165">
        <f t="shared" si="115"/>
        <v>7.193633701961355E-3</v>
      </c>
      <c r="AL106" s="184">
        <f t="shared" si="116"/>
        <v>1.8677297023673489E-2</v>
      </c>
      <c r="AM106" s="165">
        <f t="shared" si="117"/>
        <v>1.4686775275730701E-2</v>
      </c>
      <c r="AN106" s="165">
        <f t="shared" si="118"/>
        <v>8.9722223097770115E-3</v>
      </c>
      <c r="AO106" s="184">
        <f t="shared" si="119"/>
        <v>1.8631397912878267E-2</v>
      </c>
      <c r="AP106" s="165">
        <f t="shared" si="120"/>
        <v>2.0159718018106343E-2</v>
      </c>
      <c r="AQ106" s="165">
        <f t="shared" si="121"/>
        <v>1.4884573664568856E-2</v>
      </c>
      <c r="AR106" s="184">
        <f t="shared" si="122"/>
        <v>2.1722180974453664E-2</v>
      </c>
      <c r="AT106" s="80">
        <f t="shared" si="123"/>
        <v>2.328174029656993E-2</v>
      </c>
      <c r="AU106" s="80">
        <f t="shared" si="124"/>
        <v>1.2094984710710799E-2</v>
      </c>
      <c r="AV106" s="80">
        <f t="shared" si="125"/>
        <v>1.1186755585859132E-2</v>
      </c>
      <c r="AW106" s="80">
        <f t="shared" si="126"/>
        <v>2.713883810245532E-2</v>
      </c>
      <c r="AX106" s="80">
        <f t="shared" si="127"/>
        <v>1.5521800813733666E-2</v>
      </c>
      <c r="AY106" s="80">
        <f t="shared" si="128"/>
        <v>1.1617037288721654E-2</v>
      </c>
      <c r="AZ106" s="80">
        <f t="shared" si="129"/>
        <v>2.0325242736255911E-2</v>
      </c>
      <c r="BA106" s="80">
        <f t="shared" si="130"/>
        <v>8.965046484387118E-3</v>
      </c>
      <c r="BB106" s="80">
        <f t="shared" si="131"/>
        <v>1.1360196251868793E-2</v>
      </c>
      <c r="BC106" s="80">
        <f t="shared" si="132"/>
        <v>1.9896792195503998E-2</v>
      </c>
      <c r="BD106" s="80">
        <f t="shared" si="133"/>
        <v>9.6432658110578995E-3</v>
      </c>
      <c r="BE106" s="80">
        <f t="shared" si="134"/>
        <v>1.0253526384446099E-2</v>
      </c>
      <c r="BF106" s="80">
        <f t="shared" si="135"/>
        <v>1.8677297023673489E-2</v>
      </c>
      <c r="BG106" s="80">
        <f t="shared" si="136"/>
        <v>7.193633701961355E-3</v>
      </c>
      <c r="BH106" s="80">
        <f t="shared" si="137"/>
        <v>1.1483663321712134E-2</v>
      </c>
      <c r="BI106" s="80">
        <f t="shared" si="138"/>
        <v>1.8631397912878267E-2</v>
      </c>
      <c r="BJ106" s="80">
        <f t="shared" si="139"/>
        <v>8.9722223097770115E-3</v>
      </c>
      <c r="BK106" s="80">
        <f t="shared" si="140"/>
        <v>9.6591756031012554E-3</v>
      </c>
      <c r="BL106" s="80">
        <f t="shared" si="141"/>
        <v>2.1722180974453664E-2</v>
      </c>
      <c r="BM106" s="80">
        <f t="shared" si="142"/>
        <v>1.4884573664568856E-2</v>
      </c>
      <c r="BN106" s="80">
        <f t="shared" si="143"/>
        <v>6.8376073098848078E-3</v>
      </c>
    </row>
    <row r="107" spans="1:66" s="81" customFormat="1" x14ac:dyDescent="0.25">
      <c r="A107" s="79">
        <f>+NAC!A108</f>
        <v>45839</v>
      </c>
      <c r="B107" s="182">
        <f>+NAC!P108</f>
        <v>9246.0737000000008</v>
      </c>
      <c r="C107" s="182">
        <f>+NAC!S108</f>
        <v>8948.4685337089195</v>
      </c>
      <c r="D107" s="183">
        <f>+[1]IPCse!$DK109</f>
        <v>9048.152267666308</v>
      </c>
      <c r="E107" s="182">
        <f>+GBA!$P108</f>
        <v>9240.3480999999992</v>
      </c>
      <c r="F107" s="182">
        <f>+GBA!$S108</f>
        <v>9096.8154213834514</v>
      </c>
      <c r="G107" s="183">
        <f>+[1]IPCse!$DE109</f>
        <v>9194.7499617640806</v>
      </c>
      <c r="H107" s="182">
        <f>+PAM!$P108</f>
        <v>9309.9392000000007</v>
      </c>
      <c r="I107" s="182">
        <f>+PAM!$S108</f>
        <v>8908.2324829404042</v>
      </c>
      <c r="J107" s="183">
        <f>+[1]IPCse!$DF109</f>
        <v>9012.4108381357055</v>
      </c>
      <c r="K107" s="182">
        <f>+NOA!$P108</f>
        <v>9174.1101999999992</v>
      </c>
      <c r="L107" s="182">
        <f>+NOA!$S108</f>
        <v>8712.467655629498</v>
      </c>
      <c r="M107" s="183">
        <f>+[1]IPCse!$DG109</f>
        <v>8825.8989240479477</v>
      </c>
      <c r="N107" s="182">
        <f>+NEA!$P108</f>
        <v>8912.6926999999996</v>
      </c>
      <c r="O107" s="182">
        <f>+NEA!$S108</f>
        <v>8424.0492148036246</v>
      </c>
      <c r="P107" s="183">
        <f>+[1]IPCse!$DH109</f>
        <v>8552.5526938945932</v>
      </c>
      <c r="Q107" s="182">
        <f>+CUY!$P108</f>
        <v>9366.6805000000004</v>
      </c>
      <c r="R107" s="182">
        <f>+CUY!$S108</f>
        <v>8810.7213052356001</v>
      </c>
      <c r="S107" s="183">
        <f>+[1]IPCse!$DI109</f>
        <v>8898.525641913775</v>
      </c>
      <c r="T107" s="182">
        <f>+PAT!$P108</f>
        <v>9132.6761000000006</v>
      </c>
      <c r="U107" s="182">
        <f>+PAT!$S108</f>
        <v>8803.4548009202008</v>
      </c>
      <c r="V107" s="183">
        <f>+[1]IPCse!$DJ109</f>
        <v>8875.8992005999116</v>
      </c>
      <c r="X107" s="165">
        <f t="shared" si="102"/>
        <v>1.4791483194941168E-2</v>
      </c>
      <c r="Y107" s="165">
        <f t="shared" si="103"/>
        <v>1.9001401440741139E-2</v>
      </c>
      <c r="Z107" s="184">
        <f t="shared" si="104"/>
        <v>3.0212346211444752E-2</v>
      </c>
      <c r="AA107" s="165">
        <f t="shared" si="105"/>
        <v>1.4531351493916711E-2</v>
      </c>
      <c r="AB107" s="165">
        <f t="shared" si="106"/>
        <v>1.9684389455062457E-2</v>
      </c>
      <c r="AC107" s="184">
        <f t="shared" si="107"/>
        <v>3.0653811686839783E-2</v>
      </c>
      <c r="AD107" s="165">
        <f t="shared" si="108"/>
        <v>1.4588692811411397E-2</v>
      </c>
      <c r="AE107" s="165">
        <f t="shared" si="109"/>
        <v>2.0312106787423234E-2</v>
      </c>
      <c r="AF107" s="184">
        <f t="shared" si="110"/>
        <v>3.2267814949534124E-2</v>
      </c>
      <c r="AG107" s="165">
        <f t="shared" si="111"/>
        <v>1.3961005455705555E-2</v>
      </c>
      <c r="AH107" s="165">
        <f t="shared" si="112"/>
        <v>1.5459588993722351E-2</v>
      </c>
      <c r="AI107" s="184">
        <f t="shared" si="113"/>
        <v>2.9053989168763339E-2</v>
      </c>
      <c r="AJ107" s="165">
        <f t="shared" si="114"/>
        <v>1.5137517264794953E-2</v>
      </c>
      <c r="AK107" s="165">
        <f t="shared" si="115"/>
        <v>1.5116372908523967E-2</v>
      </c>
      <c r="AL107" s="184">
        <f t="shared" si="116"/>
        <v>2.4097166374596357E-2</v>
      </c>
      <c r="AM107" s="165">
        <f t="shared" si="117"/>
        <v>1.3589290582869396E-2</v>
      </c>
      <c r="AN107" s="165">
        <f t="shared" si="118"/>
        <v>1.8019050840448525E-2</v>
      </c>
      <c r="AO107" s="184">
        <f t="shared" si="119"/>
        <v>2.7367965153638707E-2</v>
      </c>
      <c r="AP107" s="165">
        <f t="shared" si="120"/>
        <v>2.1313007562927311E-2</v>
      </c>
      <c r="AQ107" s="165">
        <f t="shared" si="121"/>
        <v>1.5686221459170424E-2</v>
      </c>
      <c r="AR107" s="184">
        <f t="shared" si="122"/>
        <v>2.1069731027425487E-2</v>
      </c>
      <c r="AT107" s="80">
        <f t="shared" si="123"/>
        <v>3.0212346211444752E-2</v>
      </c>
      <c r="AU107" s="80">
        <f t="shared" si="124"/>
        <v>1.4791483194941168E-2</v>
      </c>
      <c r="AV107" s="80">
        <f t="shared" si="125"/>
        <v>1.5420863016503583E-2</v>
      </c>
      <c r="AW107" s="80">
        <f t="shared" si="126"/>
        <v>3.0653811686839783E-2</v>
      </c>
      <c r="AX107" s="80">
        <f t="shared" si="127"/>
        <v>1.4531351493916711E-2</v>
      </c>
      <c r="AY107" s="80">
        <f t="shared" si="128"/>
        <v>1.6122460192923072E-2</v>
      </c>
      <c r="AZ107" s="80">
        <f t="shared" si="129"/>
        <v>3.2267814949534124E-2</v>
      </c>
      <c r="BA107" s="80">
        <f t="shared" si="130"/>
        <v>1.4588692811411397E-2</v>
      </c>
      <c r="BB107" s="80">
        <f t="shared" si="131"/>
        <v>1.7679122138122727E-2</v>
      </c>
      <c r="BC107" s="80">
        <f t="shared" si="132"/>
        <v>2.9053989168763339E-2</v>
      </c>
      <c r="BD107" s="80">
        <f t="shared" si="133"/>
        <v>1.3961005455705555E-2</v>
      </c>
      <c r="BE107" s="80">
        <f t="shared" si="134"/>
        <v>1.5092983713057784E-2</v>
      </c>
      <c r="BF107" s="80">
        <f t="shared" si="135"/>
        <v>2.4097166374596357E-2</v>
      </c>
      <c r="BG107" s="80">
        <f t="shared" si="136"/>
        <v>1.5116372908523967E-2</v>
      </c>
      <c r="BH107" s="80">
        <f t="shared" si="137"/>
        <v>8.9807934660723898E-3</v>
      </c>
      <c r="BI107" s="80">
        <f t="shared" si="138"/>
        <v>2.7367965153638707E-2</v>
      </c>
      <c r="BJ107" s="80">
        <f t="shared" si="139"/>
        <v>1.3589290582869396E-2</v>
      </c>
      <c r="BK107" s="80">
        <f t="shared" si="140"/>
        <v>1.3778674570769311E-2</v>
      </c>
      <c r="BL107" s="80">
        <f t="shared" si="141"/>
        <v>2.1313007562927311E-2</v>
      </c>
      <c r="BM107" s="80">
        <f t="shared" si="142"/>
        <v>1.5686221459170424E-2</v>
      </c>
      <c r="BN107" s="80">
        <f t="shared" si="143"/>
        <v>5.6267861037568867E-3</v>
      </c>
    </row>
    <row r="108" spans="1:66" s="81" customFormat="1" x14ac:dyDescent="0.25">
      <c r="A108" s="79">
        <f>+NAC!A109</f>
        <v>45870</v>
      </c>
      <c r="B108" s="182">
        <f>+NAC!P109</f>
        <v>9435.1466999999993</v>
      </c>
      <c r="C108" s="182">
        <f>+NAC!S109</f>
        <v>9083.9346980301343</v>
      </c>
      <c r="D108" s="183">
        <f>+[1]IPCse!$DK110</f>
        <v>9199.1939658512547</v>
      </c>
      <c r="E108" s="182">
        <f>+GBA!$P109</f>
        <v>9428.4120999999996</v>
      </c>
      <c r="F108" s="182">
        <f>+GBA!$S109</f>
        <v>9232.0511909349352</v>
      </c>
      <c r="G108" s="183">
        <f>+[1]IPCse!$DE110</f>
        <v>9354.1975357943629</v>
      </c>
      <c r="H108" s="182">
        <f>+PAM!$P109</f>
        <v>9508.4922000000006</v>
      </c>
      <c r="I108" s="182">
        <f>+PAM!$S109</f>
        <v>9042.1079074535082</v>
      </c>
      <c r="J108" s="183">
        <f>+[1]IPCse!$DF110</f>
        <v>9169.720900068105</v>
      </c>
      <c r="K108" s="182">
        <f>+NOA!$P109</f>
        <v>9362.1129999999994</v>
      </c>
      <c r="L108" s="182">
        <f>+NOA!$S109</f>
        <v>8847.5377332880616</v>
      </c>
      <c r="M108" s="183">
        <f>+[1]IPCse!$DG110</f>
        <v>8952.3933397319724</v>
      </c>
      <c r="N108" s="182">
        <f>+NEA!$P109</f>
        <v>9048.9734000000008</v>
      </c>
      <c r="O108" s="182">
        <f>+NEA!$S109</f>
        <v>8531.8182039686908</v>
      </c>
      <c r="P108" s="183">
        <f>+[1]IPCse!$DH110</f>
        <v>8650.3486739072523</v>
      </c>
      <c r="Q108" s="182">
        <f>+CUY!$P109</f>
        <v>9573.8153000000002</v>
      </c>
      <c r="R108" s="182">
        <f>+CUY!$S109</f>
        <v>8967.2461347045592</v>
      </c>
      <c r="S108" s="183">
        <f>+[1]IPCse!$DI110</f>
        <v>9056.4446945620966</v>
      </c>
      <c r="T108" s="182">
        <f>+PAT!$P109</f>
        <v>9295.1180999999997</v>
      </c>
      <c r="U108" s="182">
        <f>+PAT!$S109</f>
        <v>8907.0547699200488</v>
      </c>
      <c r="V108" s="183">
        <f>+[1]IPCse!$DJ110</f>
        <v>8979.5870620029327</v>
      </c>
      <c r="X108" s="165">
        <f t="shared" ref="X108" si="144">+B108/B107-1</f>
        <v>2.0449004208132004E-2</v>
      </c>
      <c r="Y108" s="165">
        <f t="shared" ref="Y108" si="145">+C108/C107-1</f>
        <v>1.5138474679875502E-2</v>
      </c>
      <c r="Z108" s="184">
        <f t="shared" ref="Z108" si="146">+D108/D107-1</f>
        <v>1.6693098625748748E-2</v>
      </c>
      <c r="AA108" s="165">
        <f t="shared" ref="AA108" si="147">+E108/E107-1</f>
        <v>2.0352480011007312E-2</v>
      </c>
      <c r="AB108" s="165">
        <f t="shared" ref="AB108" si="148">+F108/F107-1</f>
        <v>1.4866276085319985E-2</v>
      </c>
      <c r="AC108" s="184">
        <f t="shared" ref="AC108" si="149">+G108/G107-1</f>
        <v>1.7341153886004212E-2</v>
      </c>
      <c r="AD108" s="165">
        <f t="shared" ref="AD108" si="150">+H108/H107-1</f>
        <v>2.132699212471767E-2</v>
      </c>
      <c r="AE108" s="165">
        <f t="shared" ref="AE108" si="151">+I108/I107-1</f>
        <v>1.5028281398075327E-2</v>
      </c>
      <c r="AF108" s="184">
        <f t="shared" ref="AF108" si="152">+J108/J107-1</f>
        <v>1.7454825879302804E-2</v>
      </c>
      <c r="AG108" s="165">
        <f t="shared" ref="AG108" si="153">+K108/K107-1</f>
        <v>2.0492755798813045E-2</v>
      </c>
      <c r="AH108" s="165">
        <f t="shared" ref="AH108" si="154">+L108/L107-1</f>
        <v>1.5503079379731055E-2</v>
      </c>
      <c r="AI108" s="184">
        <f t="shared" ref="AI108" si="155">+M108/M107-1</f>
        <v>1.4332184944851889E-2</v>
      </c>
      <c r="AJ108" s="165">
        <f t="shared" ref="AJ108" si="156">+N108/N107-1</f>
        <v>1.5290631528225074E-2</v>
      </c>
      <c r="AK108" s="165">
        <f t="shared" ref="AK108" si="157">+O108/O107-1</f>
        <v>1.2793015142371633E-2</v>
      </c>
      <c r="AL108" s="184">
        <f t="shared" ref="AL108" si="158">+P108/P107-1</f>
        <v>1.1434712361664046E-2</v>
      </c>
      <c r="AM108" s="165">
        <f t="shared" ref="AM108" si="159">+Q108/Q107-1</f>
        <v>2.2114002927718035E-2</v>
      </c>
      <c r="AN108" s="165">
        <f t="shared" ref="AN108" si="160">+R108/R107-1</f>
        <v>1.7765268477615725E-2</v>
      </c>
      <c r="AO108" s="184">
        <f t="shared" ref="AO108" si="161">+S108/S107-1</f>
        <v>1.7746653659623357E-2</v>
      </c>
      <c r="AP108" s="165">
        <f t="shared" ref="AP108" si="162">+T108/T107-1</f>
        <v>1.7786900380710957E-2</v>
      </c>
      <c r="AQ108" s="165">
        <f t="shared" ref="AQ108" si="163">+U108/U107-1</f>
        <v>1.1768103698222898E-2</v>
      </c>
      <c r="AR108" s="184">
        <f t="shared" ref="AR108" si="164">+V108/V107-1</f>
        <v>1.1681955716217773E-2</v>
      </c>
      <c r="AT108" s="80">
        <f t="shared" ref="AT108" si="165">+MAX(X108:Z108)</f>
        <v>2.0449004208132004E-2</v>
      </c>
      <c r="AU108" s="80">
        <f t="shared" ref="AU108" si="166">+MIN(X108:Z108)</f>
        <v>1.5138474679875502E-2</v>
      </c>
      <c r="AV108" s="80">
        <f t="shared" ref="AV108" si="167">+AT108-AU108</f>
        <v>5.3105295282565024E-3</v>
      </c>
      <c r="AW108" s="80">
        <f t="shared" ref="AW108" si="168">+MAX(AA108:AC108)</f>
        <v>2.0352480011007312E-2</v>
      </c>
      <c r="AX108" s="80">
        <f t="shared" ref="AX108" si="169">+MIN(AA108:AC108)</f>
        <v>1.4866276085319985E-2</v>
      </c>
      <c r="AY108" s="80">
        <f t="shared" ref="AY108" si="170">+AW108-AX108</f>
        <v>5.4862039256873274E-3</v>
      </c>
      <c r="AZ108" s="80">
        <f t="shared" ref="AZ108" si="171">+MAX(AD108:AF108)</f>
        <v>2.132699212471767E-2</v>
      </c>
      <c r="BA108" s="80">
        <f t="shared" ref="BA108" si="172">+MIN(AD108:AF108)</f>
        <v>1.5028281398075327E-2</v>
      </c>
      <c r="BB108" s="80">
        <f t="shared" ref="BB108" si="173">+AZ108-BA108</f>
        <v>6.2987107266423426E-3</v>
      </c>
      <c r="BC108" s="80">
        <f t="shared" ref="BC108" si="174">+MAX(AG108:AI108)</f>
        <v>2.0492755798813045E-2</v>
      </c>
      <c r="BD108" s="80">
        <f t="shared" ref="BD108" si="175">+MIN(AG108:AI108)</f>
        <v>1.4332184944851889E-2</v>
      </c>
      <c r="BE108" s="80">
        <f t="shared" ref="BE108" si="176">+BC108-BD108</f>
        <v>6.1605708539611559E-3</v>
      </c>
      <c r="BF108" s="80">
        <f t="shared" ref="BF108" si="177">+MAX(AJ108:AL108)</f>
        <v>1.5290631528225074E-2</v>
      </c>
      <c r="BG108" s="80">
        <f t="shared" ref="BG108" si="178">+MIN(AJ108:AL108)</f>
        <v>1.1434712361664046E-2</v>
      </c>
      <c r="BH108" s="80">
        <f t="shared" ref="BH108" si="179">+BF108-BG108</f>
        <v>3.8559191665610282E-3</v>
      </c>
      <c r="BI108" s="80">
        <f t="shared" ref="BI108" si="180">+MAX(AM108:AO108)</f>
        <v>2.2114002927718035E-2</v>
      </c>
      <c r="BJ108" s="80">
        <f t="shared" ref="BJ108" si="181">+MIN(AM108:AO108)</f>
        <v>1.7746653659623357E-2</v>
      </c>
      <c r="BK108" s="80">
        <f t="shared" ref="BK108" si="182">+BI108-BJ108</f>
        <v>4.3673492680946779E-3</v>
      </c>
      <c r="BL108" s="80">
        <f t="shared" ref="BL108" si="183">+MAX(AP108:AR108)</f>
        <v>1.7786900380710957E-2</v>
      </c>
      <c r="BM108" s="80">
        <f t="shared" ref="BM108" si="184">+MIN(AP108:AR108)</f>
        <v>1.1681955716217773E-2</v>
      </c>
      <c r="BN108" s="80">
        <f t="shared" ref="BN108" si="185">+BL108-BM108</f>
        <v>6.1049446644931837E-3</v>
      </c>
    </row>
    <row r="109" spans="1:66" s="81" customFormat="1" x14ac:dyDescent="0.25">
      <c r="A109" s="79">
        <f>+NAC!A110</f>
        <v>45901</v>
      </c>
      <c r="B109" s="182">
        <f>+NAC!P110</f>
        <v>9614.0254000000004</v>
      </c>
      <c r="C109" s="182">
        <f>+NAC!S110</f>
        <v>9241.3231219400459</v>
      </c>
      <c r="D109" s="183">
        <f>+[1]IPCse!$DK111</f>
        <v>9304.9817017582573</v>
      </c>
      <c r="E109" s="182">
        <f>+GBA!$P110</f>
        <v>9608.7909999999993</v>
      </c>
      <c r="F109" s="182">
        <f>+GBA!$S110</f>
        <v>9397.9783170404316</v>
      </c>
      <c r="G109" s="183">
        <f>+[1]IPCse!$DE111</f>
        <v>9456.7891610079296</v>
      </c>
      <c r="H109" s="182">
        <f>+PAM!$P110</f>
        <v>9689.4722000000002</v>
      </c>
      <c r="I109" s="182">
        <f>+PAM!$S110</f>
        <v>9183.3894950798076</v>
      </c>
      <c r="J109" s="183">
        <f>+[1]IPCse!$DF111</f>
        <v>9270.6455650598709</v>
      </c>
      <c r="K109" s="182">
        <f>+NOA!$P110</f>
        <v>9529.2733000000007</v>
      </c>
      <c r="L109" s="182">
        <f>+NOA!$S110</f>
        <v>9014.0630837294575</v>
      </c>
      <c r="M109" s="183">
        <f>+[1]IPCse!$DG111</f>
        <v>9081.4041951121726</v>
      </c>
      <c r="N109" s="182">
        <f>+NEA!$P110</f>
        <v>9186.1980999999996</v>
      </c>
      <c r="O109" s="182">
        <f>+NEA!$S110</f>
        <v>8663.1296865833556</v>
      </c>
      <c r="P109" s="183">
        <f>+[1]IPCse!$DH111</f>
        <v>8741.3411373518065</v>
      </c>
      <c r="Q109" s="182">
        <f>+CUY!$P110</f>
        <v>9757.32</v>
      </c>
      <c r="R109" s="182">
        <f>+CUY!$S110</f>
        <v>9127.4072978907989</v>
      </c>
      <c r="S109" s="183">
        <f>+[1]IPCse!$DI111</f>
        <v>9192.947590058935</v>
      </c>
      <c r="T109" s="182">
        <f>+PAT!$P110</f>
        <v>9497.9901000000009</v>
      </c>
      <c r="U109" s="182">
        <f>+PAT!$S110</f>
        <v>9054.8275593603867</v>
      </c>
      <c r="V109" s="183">
        <f>+[1]IPCse!$DJ111</f>
        <v>9097.8224454859319</v>
      </c>
      <c r="X109" s="165">
        <f t="shared" ref="X109" si="186">+B109/B108-1</f>
        <v>1.895876192364887E-2</v>
      </c>
      <c r="Y109" s="165">
        <f t="shared" ref="Y109" si="187">+C109/C108-1</f>
        <v>1.7326018860972292E-2</v>
      </c>
      <c r="Z109" s="184">
        <f t="shared" ref="Z109" si="188">+D109/D108-1</f>
        <v>1.149967446057798E-2</v>
      </c>
      <c r="AA109" s="165">
        <f t="shared" ref="AA109" si="189">+E109/E108-1</f>
        <v>1.9131418746535234E-2</v>
      </c>
      <c r="AB109" s="165">
        <f t="shared" ref="AB109" si="190">+F109/F108-1</f>
        <v>1.7972942596811148E-2</v>
      </c>
      <c r="AC109" s="184">
        <f t="shared" ref="AC109" si="191">+G109/G108-1</f>
        <v>1.0967442671698358E-2</v>
      </c>
      <c r="AD109" s="165">
        <f t="shared" ref="AD109" si="192">+H109/H108-1</f>
        <v>1.9033511958920224E-2</v>
      </c>
      <c r="AE109" s="165">
        <f t="shared" ref="AE109" si="193">+I109/I108-1</f>
        <v>1.5624850872421048E-2</v>
      </c>
      <c r="AF109" s="184">
        <f t="shared" ref="AF109" si="194">+J109/J108-1</f>
        <v>1.1006296275715144E-2</v>
      </c>
      <c r="AG109" s="165">
        <f t="shared" ref="AG109" si="195">+K109/K108-1</f>
        <v>1.7854975687646713E-2</v>
      </c>
      <c r="AH109" s="165">
        <f t="shared" ref="AH109" si="196">+L109/L108-1</f>
        <v>1.8821660382962735E-2</v>
      </c>
      <c r="AI109" s="184">
        <f t="shared" ref="AI109" si="197">+M109/M108-1</f>
        <v>1.441076709706568E-2</v>
      </c>
      <c r="AJ109" s="165">
        <f t="shared" ref="AJ109" si="198">+N109/N108-1</f>
        <v>1.5164670502843869E-2</v>
      </c>
      <c r="AK109" s="165">
        <f t="shared" ref="AK109" si="199">+O109/O108-1</f>
        <v>1.5390797069912088E-2</v>
      </c>
      <c r="AL109" s="184">
        <f t="shared" ref="AL109" si="200">+P109/P108-1</f>
        <v>1.0518935926712603E-2</v>
      </c>
      <c r="AM109" s="165">
        <f t="shared" ref="AM109" si="201">+Q109/Q108-1</f>
        <v>1.9167353270330922E-2</v>
      </c>
      <c r="AN109" s="165">
        <f t="shared" ref="AN109" si="202">+R109/R108-1</f>
        <v>1.7860685519313746E-2</v>
      </c>
      <c r="AO109" s="184">
        <f t="shared" ref="AO109" si="203">+S109/S108-1</f>
        <v>1.5072459458489451E-2</v>
      </c>
      <c r="AP109" s="165">
        <f t="shared" ref="AP109" si="204">+T109/T108-1</f>
        <v>2.1825650606849267E-2</v>
      </c>
      <c r="AQ109" s="165">
        <f t="shared" ref="AQ109" si="205">+U109/U108-1</f>
        <v>1.6590533375788752E-2</v>
      </c>
      <c r="AR109" s="184">
        <f t="shared" ref="AR109" si="206">+V109/V108-1</f>
        <v>1.3167129252892984E-2</v>
      </c>
      <c r="AT109" s="80">
        <f t="shared" ref="AT109" si="207">+MAX(X109:Z109)</f>
        <v>1.895876192364887E-2</v>
      </c>
      <c r="AU109" s="80">
        <f t="shared" ref="AU109" si="208">+MIN(X109:Z109)</f>
        <v>1.149967446057798E-2</v>
      </c>
      <c r="AV109" s="80">
        <f t="shared" ref="AV109" si="209">+AT109-AU109</f>
        <v>7.4590874630708903E-3</v>
      </c>
      <c r="AW109" s="80">
        <f t="shared" ref="AW109" si="210">+MAX(AA109:AC109)</f>
        <v>1.9131418746535234E-2</v>
      </c>
      <c r="AX109" s="80">
        <f t="shared" ref="AX109" si="211">+MIN(AA109:AC109)</f>
        <v>1.0967442671698358E-2</v>
      </c>
      <c r="AY109" s="80">
        <f t="shared" ref="AY109" si="212">+AW109-AX109</f>
        <v>8.1639760748368762E-3</v>
      </c>
      <c r="AZ109" s="80">
        <f t="shared" ref="AZ109" si="213">+MAX(AD109:AF109)</f>
        <v>1.9033511958920224E-2</v>
      </c>
      <c r="BA109" s="80">
        <f t="shared" ref="BA109" si="214">+MIN(AD109:AF109)</f>
        <v>1.1006296275715144E-2</v>
      </c>
      <c r="BB109" s="80">
        <f t="shared" ref="BB109" si="215">+AZ109-BA109</f>
        <v>8.0272156832050801E-3</v>
      </c>
      <c r="BC109" s="80">
        <f t="shared" ref="BC109" si="216">+MAX(AG109:AI109)</f>
        <v>1.8821660382962735E-2</v>
      </c>
      <c r="BD109" s="80">
        <f t="shared" ref="BD109" si="217">+MIN(AG109:AI109)</f>
        <v>1.441076709706568E-2</v>
      </c>
      <c r="BE109" s="80">
        <f t="shared" ref="BE109" si="218">+BC109-BD109</f>
        <v>4.4108932858970551E-3</v>
      </c>
      <c r="BF109" s="80">
        <f t="shared" ref="BF109" si="219">+MAX(AJ109:AL109)</f>
        <v>1.5390797069912088E-2</v>
      </c>
      <c r="BG109" s="80">
        <f t="shared" ref="BG109" si="220">+MIN(AJ109:AL109)</f>
        <v>1.0518935926712603E-2</v>
      </c>
      <c r="BH109" s="80">
        <f t="shared" ref="BH109" si="221">+BF109-BG109</f>
        <v>4.8718611431994852E-3</v>
      </c>
      <c r="BI109" s="80">
        <f t="shared" ref="BI109" si="222">+MAX(AM109:AO109)</f>
        <v>1.9167353270330922E-2</v>
      </c>
      <c r="BJ109" s="80">
        <f t="shared" ref="BJ109" si="223">+MIN(AM109:AO109)</f>
        <v>1.5072459458489451E-2</v>
      </c>
      <c r="BK109" s="80">
        <f t="shared" ref="BK109" si="224">+BI109-BJ109</f>
        <v>4.0948938118414713E-3</v>
      </c>
      <c r="BL109" s="80">
        <f t="shared" ref="BL109" si="225">+MAX(AP109:AR109)</f>
        <v>2.1825650606849267E-2</v>
      </c>
      <c r="BM109" s="80">
        <f t="shared" ref="BM109" si="226">+MIN(AP109:AR109)</f>
        <v>1.3167129252892984E-2</v>
      </c>
      <c r="BN109" s="80">
        <f t="shared" ref="BN109" si="227">+BL109-BM109</f>
        <v>8.6585213539562833E-3</v>
      </c>
    </row>
    <row r="110" spans="1:66" s="81" customFormat="1" x14ac:dyDescent="0.25">
      <c r="A110" s="79">
        <f>+NAC!A111</f>
        <v>45931</v>
      </c>
      <c r="B110" s="182">
        <f>+NAC!P111</f>
        <v>9827.1412999999993</v>
      </c>
      <c r="C110" s="182">
        <f>+NAC!S111</f>
        <v>9442.7806577209612</v>
      </c>
      <c r="D110" s="183">
        <f>+[1]IPCse!$DK112</f>
        <v>9502.1143476196194</v>
      </c>
      <c r="E110" s="182">
        <f>+GBA!$P111</f>
        <v>9836.1396000000004</v>
      </c>
      <c r="F110" s="182">
        <f>+GBA!$S111</f>
        <v>9625.025914545171</v>
      </c>
      <c r="G110" s="183">
        <f>+[1]IPCse!$DE112</f>
        <v>9673.4449108288827</v>
      </c>
      <c r="H110" s="182">
        <f>+PAM!$P111</f>
        <v>9898.7806999999993</v>
      </c>
      <c r="I110" s="182">
        <f>+PAM!$S111</f>
        <v>9365.6561934251004</v>
      </c>
      <c r="J110" s="183">
        <f>+[1]IPCse!$DF112</f>
        <v>9447.7650309798482</v>
      </c>
      <c r="K110" s="182">
        <f>+NOA!$P111</f>
        <v>9706.2981</v>
      </c>
      <c r="L110" s="182">
        <f>+NOA!$S111</f>
        <v>9209.4825958305009</v>
      </c>
      <c r="M110" s="183">
        <f>+[1]IPCse!$DG112</f>
        <v>9282.0865990730254</v>
      </c>
      <c r="N110" s="182">
        <f>+NEA!$P111</f>
        <v>9389.3598999999995</v>
      </c>
      <c r="O110" s="182">
        <f>+NEA!$S111</f>
        <v>8841.8875844548184</v>
      </c>
      <c r="P110" s="183">
        <f>+[1]IPCse!$DH112</f>
        <v>8910.7820945415515</v>
      </c>
      <c r="Q110" s="182">
        <f>+CUY!$P111</f>
        <v>9936.3348000000005</v>
      </c>
      <c r="R110" s="182">
        <f>+CUY!$S111</f>
        <v>9302.7301663126382</v>
      </c>
      <c r="S110" s="183">
        <f>+[1]IPCse!$DI112</f>
        <v>9400.9152277798439</v>
      </c>
      <c r="T110" s="182">
        <f>+PAT!$P111</f>
        <v>9702.3799999999992</v>
      </c>
      <c r="U110" s="182">
        <f>+PAT!$S111</f>
        <v>9215.5701251772516</v>
      </c>
      <c r="V110" s="183">
        <f>+[1]IPCse!$DJ112</f>
        <v>9263.5536669869489</v>
      </c>
      <c r="X110" s="165">
        <f t="shared" ref="X110" si="228">+B110/B109-1</f>
        <v>2.2167187118103504E-2</v>
      </c>
      <c r="Y110" s="165">
        <f t="shared" ref="Y110" si="229">+C110/C109-1</f>
        <v>2.1799642012584775E-2</v>
      </c>
      <c r="Z110" s="184">
        <f t="shared" ref="Z110" si="230">+D110/D109-1</f>
        <v>2.1185710211994557E-2</v>
      </c>
      <c r="AA110" s="165">
        <f t="shared" ref="AA110" si="231">+E110/E109-1</f>
        <v>2.3660479242393784E-2</v>
      </c>
      <c r="AB110" s="165">
        <f t="shared" ref="AB110" si="232">+F110/F109-1</f>
        <v>2.4159195716918935E-2</v>
      </c>
      <c r="AC110" s="184">
        <f t="shared" ref="AC110" si="233">+G110/G109-1</f>
        <v>2.2910075093379945E-2</v>
      </c>
      <c r="AD110" s="165">
        <f t="shared" ref="AD110" si="234">+H110/H109-1</f>
        <v>2.1601641005791761E-2</v>
      </c>
      <c r="AE110" s="165">
        <f t="shared" ref="AE110" si="235">+I110/I109-1</f>
        <v>1.984743197954808E-2</v>
      </c>
      <c r="AF110" s="184">
        <f t="shared" ref="AF110" si="236">+J110/J109-1</f>
        <v>1.9105407997423995E-2</v>
      </c>
      <c r="AG110" s="165">
        <f t="shared" ref="AG110" si="237">+K110/K109-1</f>
        <v>1.857694647082897E-2</v>
      </c>
      <c r="AH110" s="165">
        <f t="shared" ref="AH110" si="238">+L110/L109-1</f>
        <v>2.1679403648037443E-2</v>
      </c>
      <c r="AI110" s="184">
        <f t="shared" ref="AI110" si="239">+M110/M109-1</f>
        <v>2.2098168922914496E-2</v>
      </c>
      <c r="AJ110" s="165">
        <f t="shared" ref="AJ110" si="240">+N110/N109-1</f>
        <v>2.2115982889591601E-2</v>
      </c>
      <c r="AK110" s="165">
        <f t="shared" ref="AK110" si="241">+O110/O109-1</f>
        <v>2.063433243395929E-2</v>
      </c>
      <c r="AL110" s="184">
        <f t="shared" ref="AL110" si="242">+P110/P109-1</f>
        <v>1.9383862788024953E-2</v>
      </c>
      <c r="AM110" s="165">
        <f t="shared" ref="AM110" si="243">+Q110/Q109-1</f>
        <v>1.8346718156215136E-2</v>
      </c>
      <c r="AN110" s="165">
        <f t="shared" ref="AN110" si="244">+R110/R109-1</f>
        <v>1.9208397598555083E-2</v>
      </c>
      <c r="AO110" s="184">
        <f t="shared" ref="AO110" si="245">+S110/S109-1</f>
        <v>2.2622519674299069E-2</v>
      </c>
      <c r="AP110" s="165">
        <f t="shared" ref="AP110" si="246">+T110/T109-1</f>
        <v>2.1519279115693957E-2</v>
      </c>
      <c r="AQ110" s="165">
        <f t="shared" ref="AQ110" si="247">+U110/U109-1</f>
        <v>1.7752139923492782E-2</v>
      </c>
      <c r="AR110" s="184">
        <f t="shared" ref="AR110" si="248">+V110/V109-1</f>
        <v>1.8216581219745454E-2</v>
      </c>
      <c r="AT110" s="80">
        <f t="shared" ref="AT110" si="249">+MAX(X110:Z110)</f>
        <v>2.2167187118103504E-2</v>
      </c>
      <c r="AU110" s="80">
        <f t="shared" ref="AU110" si="250">+MIN(X110:Z110)</f>
        <v>2.1185710211994557E-2</v>
      </c>
      <c r="AV110" s="80">
        <f t="shared" ref="AV110" si="251">+AT110-AU110</f>
        <v>9.8147690610894678E-4</v>
      </c>
      <c r="AW110" s="80">
        <f t="shared" ref="AW110" si="252">+MAX(AA110:AC110)</f>
        <v>2.4159195716918935E-2</v>
      </c>
      <c r="AX110" s="80">
        <f t="shared" ref="AX110" si="253">+MIN(AA110:AC110)</f>
        <v>2.2910075093379945E-2</v>
      </c>
      <c r="AY110" s="80">
        <f t="shared" ref="AY110" si="254">+AW110-AX110</f>
        <v>1.2491206235389907E-3</v>
      </c>
      <c r="AZ110" s="80">
        <f t="shared" ref="AZ110" si="255">+MAX(AD110:AF110)</f>
        <v>2.1601641005791761E-2</v>
      </c>
      <c r="BA110" s="80">
        <f t="shared" ref="BA110" si="256">+MIN(AD110:AF110)</f>
        <v>1.9105407997423995E-2</v>
      </c>
      <c r="BB110" s="80">
        <f t="shared" ref="BB110" si="257">+AZ110-BA110</f>
        <v>2.4962330083677653E-3</v>
      </c>
      <c r="BC110" s="80">
        <f t="shared" ref="BC110" si="258">+MAX(AG110:AI110)</f>
        <v>2.2098168922914496E-2</v>
      </c>
      <c r="BD110" s="80">
        <f t="shared" ref="BD110" si="259">+MIN(AG110:AI110)</f>
        <v>1.857694647082897E-2</v>
      </c>
      <c r="BE110" s="80">
        <f t="shared" ref="BE110" si="260">+BC110-BD110</f>
        <v>3.5212224520855262E-3</v>
      </c>
      <c r="BF110" s="80">
        <f t="shared" ref="BF110" si="261">+MAX(AJ110:AL110)</f>
        <v>2.2115982889591601E-2</v>
      </c>
      <c r="BG110" s="80">
        <f t="shared" ref="BG110" si="262">+MIN(AJ110:AL110)</f>
        <v>1.9383862788024953E-2</v>
      </c>
      <c r="BH110" s="80">
        <f t="shared" ref="BH110" si="263">+BF110-BG110</f>
        <v>2.7321201015666485E-3</v>
      </c>
      <c r="BI110" s="80">
        <f t="shared" ref="BI110" si="264">+MAX(AM110:AO110)</f>
        <v>2.2622519674299069E-2</v>
      </c>
      <c r="BJ110" s="80">
        <f t="shared" ref="BJ110" si="265">+MIN(AM110:AO110)</f>
        <v>1.8346718156215136E-2</v>
      </c>
      <c r="BK110" s="80">
        <f t="shared" ref="BK110" si="266">+BI110-BJ110</f>
        <v>4.2758015180839326E-3</v>
      </c>
      <c r="BL110" s="80">
        <f t="shared" ref="BL110" si="267">+MAX(AP110:AR110)</f>
        <v>2.1519279115693957E-2</v>
      </c>
      <c r="BM110" s="80">
        <f t="shared" ref="BM110" si="268">+MIN(AP110:AR110)</f>
        <v>1.7752139923492782E-2</v>
      </c>
      <c r="BN110" s="80">
        <f t="shared" ref="BN110" si="269">+BL110-BM110</f>
        <v>3.7671391922011743E-3</v>
      </c>
    </row>
  </sheetData>
  <mergeCells count="10">
    <mergeCell ref="B1:V1"/>
    <mergeCell ref="X1:AR1"/>
    <mergeCell ref="AT1:BN1"/>
    <mergeCell ref="AT2:AV2"/>
    <mergeCell ref="AW2:AY2"/>
    <mergeCell ref="AZ2:BB2"/>
    <mergeCell ref="BC2:BE2"/>
    <mergeCell ref="BF2:BH2"/>
    <mergeCell ref="BI2:BK2"/>
    <mergeCell ref="BL2:BN2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23F76-3881-4DCB-BAAD-9E2150B73249}">
  <sheetPr codeName="Hoja9"/>
  <dimension ref="A1:AX258"/>
  <sheetViews>
    <sheetView zoomScaleNormal="100" workbookViewId="0">
      <pane xSplit="4" ySplit="31" topLeftCell="E137" activePane="bottomRight" state="frozen"/>
      <selection pane="topRight" activeCell="E1" sqref="E1"/>
      <selection pane="bottomLeft" activeCell="A19" sqref="A19"/>
      <selection pane="bottomRight" activeCell="E30" sqref="E30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31" s="88" customFormat="1" x14ac:dyDescent="0.25">
      <c r="E1" s="233" t="s">
        <v>50</v>
      </c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T1" s="88" t="str">
        <f>+GBA!C4</f>
        <v>Alimentos y bebidas no alcohólicas</v>
      </c>
      <c r="U1" s="88" t="str">
        <f>+GBA!D4</f>
        <v>Bebidas alcohólicas y tabaco</v>
      </c>
      <c r="V1" s="88" t="str">
        <f>+GBA!E4</f>
        <v>Prendas de vestir y calzado</v>
      </c>
      <c r="W1" s="88" t="str">
        <f>+GBA!F4</f>
        <v>Vivienda, agua, electricidad, gas y otros combustibles</v>
      </c>
      <c r="X1" s="88" t="str">
        <f>+GBA!G4</f>
        <v>Equipamiento y mantenimiento del hogar</v>
      </c>
      <c r="Y1" s="88" t="str">
        <f>+GBA!H4</f>
        <v>Salud</v>
      </c>
      <c r="Z1" s="88" t="str">
        <f>+GBA!I4</f>
        <v>Transporte</v>
      </c>
      <c r="AA1" s="88" t="str">
        <f>+GBA!J4</f>
        <v>Comunicación</v>
      </c>
      <c r="AB1" s="88" t="str">
        <f>+GBA!K4</f>
        <v>Recreación y cultura</v>
      </c>
      <c r="AC1" s="88" t="str">
        <f>+GBA!L4</f>
        <v>Educación</v>
      </c>
      <c r="AD1" s="88" t="str">
        <f>+GBA!M4</f>
        <v>Restaurantes y hoteles</v>
      </c>
      <c r="AE1" s="88" t="str">
        <f>+GBA!N4</f>
        <v>Bienes y servicios varios</v>
      </c>
    </row>
    <row r="2" spans="2:31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  <c r="T2" s="109" t="str">
        <f t="shared" ref="T2:AE2" si="0">+E2</f>
        <v>participacion_1</v>
      </c>
      <c r="U2" s="109" t="str">
        <f t="shared" si="0"/>
        <v>participacion_2</v>
      </c>
      <c r="V2" s="109" t="str">
        <f t="shared" si="0"/>
        <v>participacion_3</v>
      </c>
      <c r="W2" s="109" t="str">
        <f t="shared" si="0"/>
        <v>participacion_4</v>
      </c>
      <c r="X2" s="109" t="str">
        <f t="shared" si="0"/>
        <v>participacion_5</v>
      </c>
      <c r="Y2" s="109" t="str">
        <f t="shared" si="0"/>
        <v>participacion_6</v>
      </c>
      <c r="Z2" s="109" t="str">
        <f t="shared" si="0"/>
        <v>participacion_7</v>
      </c>
      <c r="AA2" s="109" t="str">
        <f t="shared" si="0"/>
        <v>participacion_8</v>
      </c>
      <c r="AB2" s="109" t="str">
        <f t="shared" si="0"/>
        <v>participacion_9</v>
      </c>
      <c r="AC2" s="109" t="str">
        <f t="shared" si="0"/>
        <v>participacion_10</v>
      </c>
      <c r="AD2" s="109" t="str">
        <f t="shared" si="0"/>
        <v>participacion_11</v>
      </c>
      <c r="AE2" s="109" t="str">
        <f t="shared" si="0"/>
        <v>participacion_12</v>
      </c>
    </row>
    <row r="3" spans="2:31" s="82" customFormat="1" x14ac:dyDescent="0.25">
      <c r="B3" s="82" t="s">
        <v>66</v>
      </c>
      <c r="C3" s="82">
        <v>1</v>
      </c>
      <c r="D3" s="84">
        <f>+SUM(E3:P3)</f>
        <v>1.6676649700000001</v>
      </c>
      <c r="E3" s="38">
        <v>0.65756786</v>
      </c>
      <c r="F3" s="38">
        <v>6.0348289999999999E-2</v>
      </c>
      <c r="G3" s="38">
        <v>0.16390041</v>
      </c>
      <c r="H3" s="38">
        <v>0.17910351999999999</v>
      </c>
      <c r="I3" s="38">
        <v>7.1670040000000004E-2</v>
      </c>
      <c r="J3" s="38">
        <v>7.9616110000000004E-2</v>
      </c>
      <c r="K3" s="38">
        <v>0.13178365</v>
      </c>
      <c r="L3" s="38">
        <v>4.6774129999999997E-2</v>
      </c>
      <c r="M3" s="38">
        <v>8.6684609999999995E-2</v>
      </c>
      <c r="N3" s="38">
        <v>3.1189169999999999E-2</v>
      </c>
      <c r="O3" s="38">
        <v>0.10670079</v>
      </c>
      <c r="P3" s="38">
        <v>5.232639E-2</v>
      </c>
      <c r="R3" s="85">
        <f>+D3/D$14*100</f>
        <v>3.8066846151382139</v>
      </c>
      <c r="S3" s="82">
        <f>+C3</f>
        <v>1</v>
      </c>
      <c r="T3" s="86">
        <f t="shared" ref="T3:T12" si="1">+E3/$D3</f>
        <v>0.39430453468120757</v>
      </c>
      <c r="U3" s="86">
        <f t="shared" ref="U3:U12" si="2">+F3/$D3</f>
        <v>3.6187298459594071E-2</v>
      </c>
      <c r="V3" s="86">
        <f t="shared" ref="V3:V12" si="3">+G3/$D3</f>
        <v>9.8281377224107541E-2</v>
      </c>
      <c r="W3" s="86">
        <f t="shared" ref="W3:W12" si="4">+H3/$D3</f>
        <v>0.10739778266134592</v>
      </c>
      <c r="X3" s="86">
        <f t="shared" ref="X3:X12" si="5">+I3/$D3</f>
        <v>4.2976281980666657E-2</v>
      </c>
      <c r="Y3" s="86">
        <f t="shared" ref="Y3:Y12" si="6">+J3/$D3</f>
        <v>4.7741069958434156E-2</v>
      </c>
      <c r="Z3" s="86">
        <f t="shared" ref="Z3:Z12" si="7">+K3/$D3</f>
        <v>7.9022856731229413E-2</v>
      </c>
      <c r="AA3" s="86">
        <f t="shared" ref="AA3:AA12" si="8">+L3/$D3</f>
        <v>2.8047677945768682E-2</v>
      </c>
      <c r="AB3" s="86">
        <f t="shared" ref="AB3:AB12" si="9">+M3/$D3</f>
        <v>5.1979631136582542E-2</v>
      </c>
      <c r="AC3" s="86">
        <f t="shared" ref="AC3:AC12" si="10">+N3/$D3</f>
        <v>1.8702299659145563E-2</v>
      </c>
      <c r="AD3" s="86">
        <f t="shared" ref="AD3:AD12" si="11">+O3/$D3</f>
        <v>6.3982149843922184E-2</v>
      </c>
      <c r="AE3" s="86">
        <f t="shared" ref="AE3:AE12" si="12">+P3/$D3</f>
        <v>3.1377039717995631E-2</v>
      </c>
    </row>
    <row r="4" spans="2:31" s="82" customFormat="1" x14ac:dyDescent="0.25">
      <c r="B4" s="82" t="s">
        <v>66</v>
      </c>
      <c r="C4" s="82">
        <v>2</v>
      </c>
      <c r="D4" s="84">
        <f t="shared" ref="D4:D12" si="13">+SUM(E4:P4)</f>
        <v>2.14662979</v>
      </c>
      <c r="E4" s="38">
        <v>0.82228522999999998</v>
      </c>
      <c r="F4" s="38">
        <v>9.7387039999999994E-2</v>
      </c>
      <c r="G4" s="38">
        <v>0.21630332999999999</v>
      </c>
      <c r="H4" s="38">
        <v>0.19581067999999999</v>
      </c>
      <c r="I4" s="38">
        <v>9.1278949999999998E-2</v>
      </c>
      <c r="J4" s="38">
        <v>0.11329161</v>
      </c>
      <c r="K4" s="38">
        <v>0.17601973000000001</v>
      </c>
      <c r="L4" s="38">
        <v>6.0550329999999999E-2</v>
      </c>
      <c r="M4" s="38">
        <v>0.15198830999999999</v>
      </c>
      <c r="N4" s="38">
        <v>3.2050170000000003E-2</v>
      </c>
      <c r="O4" s="38">
        <v>0.12625119000000001</v>
      </c>
      <c r="P4" s="38">
        <v>6.3413220000000006E-2</v>
      </c>
      <c r="R4" s="85">
        <f t="shared" ref="R4:R13" si="14">+D4/D$14*100</f>
        <v>4.8999905514537332</v>
      </c>
      <c r="S4" s="82">
        <f t="shared" ref="S4:S12" si="15">+C4</f>
        <v>2</v>
      </c>
      <c r="T4" s="86">
        <f t="shared" si="1"/>
        <v>0.3830587061777429</v>
      </c>
      <c r="U4" s="86">
        <f t="shared" si="2"/>
        <v>4.5367412887715487E-2</v>
      </c>
      <c r="V4" s="86">
        <f t="shared" si="3"/>
        <v>0.10076415179163241</v>
      </c>
      <c r="W4" s="86">
        <f t="shared" si="4"/>
        <v>9.1217722269660656E-2</v>
      </c>
      <c r="X4" s="86">
        <f t="shared" si="5"/>
        <v>4.2521980466878731E-2</v>
      </c>
      <c r="Y4" s="86">
        <f t="shared" si="6"/>
        <v>5.2776501345395008E-2</v>
      </c>
      <c r="Z4" s="86">
        <f t="shared" si="7"/>
        <v>8.1998177245085194E-2</v>
      </c>
      <c r="AA4" s="86">
        <f t="shared" si="8"/>
        <v>2.820716002455179E-2</v>
      </c>
      <c r="AB4" s="86">
        <f t="shared" si="9"/>
        <v>7.0803224062217077E-2</v>
      </c>
      <c r="AC4" s="86">
        <f t="shared" si="10"/>
        <v>1.4930459900120926E-2</v>
      </c>
      <c r="AD4" s="86">
        <f t="shared" si="11"/>
        <v>5.8813676484010785E-2</v>
      </c>
      <c r="AE4" s="86">
        <f t="shared" si="12"/>
        <v>2.9540827344989005E-2</v>
      </c>
    </row>
    <row r="5" spans="2:31" s="82" customFormat="1" x14ac:dyDescent="0.25">
      <c r="B5" s="82" t="s">
        <v>66</v>
      </c>
      <c r="C5" s="82">
        <v>3</v>
      </c>
      <c r="D5" s="84">
        <f t="shared" si="13"/>
        <v>2.7955206399999999</v>
      </c>
      <c r="E5" s="38">
        <v>0.92689663</v>
      </c>
      <c r="F5" s="38">
        <v>0.10426234</v>
      </c>
      <c r="G5" s="38">
        <v>0.28271157000000002</v>
      </c>
      <c r="H5" s="38">
        <v>0.32647567999999999</v>
      </c>
      <c r="I5" s="38">
        <v>0.12249994</v>
      </c>
      <c r="J5" s="38">
        <v>0.18325875999999999</v>
      </c>
      <c r="K5" s="38">
        <v>0.23175871000000001</v>
      </c>
      <c r="L5" s="38">
        <v>9.0353970000000006E-2</v>
      </c>
      <c r="M5" s="38">
        <v>0.16853435</v>
      </c>
      <c r="N5" s="38">
        <v>8.1965830000000003E-2</v>
      </c>
      <c r="O5" s="38">
        <v>0.18379967</v>
      </c>
      <c r="P5" s="38">
        <v>9.3003189999999999E-2</v>
      </c>
      <c r="R5" s="85">
        <f t="shared" si="14"/>
        <v>6.3811770367697598</v>
      </c>
      <c r="S5" s="82">
        <f t="shared" si="15"/>
        <v>3</v>
      </c>
      <c r="T5" s="86">
        <f t="shared" si="1"/>
        <v>0.33156493883014221</v>
      </c>
      <c r="U5" s="86">
        <f t="shared" si="2"/>
        <v>3.7296215419822476E-2</v>
      </c>
      <c r="V5" s="86">
        <f t="shared" si="3"/>
        <v>0.1011302030665744</v>
      </c>
      <c r="W5" s="86">
        <f t="shared" si="4"/>
        <v>0.11678528690813028</v>
      </c>
      <c r="X5" s="86">
        <f t="shared" si="5"/>
        <v>4.3820080684505339E-2</v>
      </c>
      <c r="Y5" s="86">
        <f t="shared" si="6"/>
        <v>6.5554429245780851E-2</v>
      </c>
      <c r="Z5" s="86">
        <f t="shared" si="7"/>
        <v>8.2903594659204521E-2</v>
      </c>
      <c r="AA5" s="86">
        <f t="shared" si="8"/>
        <v>3.2320981182238744E-2</v>
      </c>
      <c r="AB5" s="86">
        <f t="shared" si="9"/>
        <v>6.0287285162022627E-2</v>
      </c>
      <c r="AC5" s="86">
        <f t="shared" si="10"/>
        <v>2.9320416679162849E-2</v>
      </c>
      <c r="AD5" s="86">
        <f t="shared" si="11"/>
        <v>6.5747920931107845E-2</v>
      </c>
      <c r="AE5" s="86">
        <f t="shared" si="12"/>
        <v>3.3268647231307867E-2</v>
      </c>
    </row>
    <row r="6" spans="2:31" s="82" customFormat="1" x14ac:dyDescent="0.25">
      <c r="B6" s="82" t="s">
        <v>66</v>
      </c>
      <c r="C6" s="82">
        <v>4</v>
      </c>
      <c r="D6" s="84">
        <f t="shared" si="13"/>
        <v>3.0780575299999997</v>
      </c>
      <c r="E6" s="38">
        <v>0.92021728000000003</v>
      </c>
      <c r="F6" s="38">
        <v>0.17308314</v>
      </c>
      <c r="G6" s="38">
        <v>0.26730978</v>
      </c>
      <c r="H6" s="38">
        <v>0.28270142999999998</v>
      </c>
      <c r="I6" s="38">
        <v>0.19257062999999999</v>
      </c>
      <c r="J6" s="38">
        <v>0.15926149000000001</v>
      </c>
      <c r="K6" s="38">
        <v>0.35326450999999998</v>
      </c>
      <c r="L6" s="38">
        <v>9.5947500000000005E-2</v>
      </c>
      <c r="M6" s="38">
        <v>0.18794538</v>
      </c>
      <c r="N6" s="38">
        <v>8.1852519999999998E-2</v>
      </c>
      <c r="O6" s="38">
        <v>0.25732556000000001</v>
      </c>
      <c r="P6" s="38">
        <v>0.10657831</v>
      </c>
      <c r="R6" s="85">
        <f t="shared" si="14"/>
        <v>7.0261080341342943</v>
      </c>
      <c r="S6" s="82">
        <f t="shared" si="15"/>
        <v>4</v>
      </c>
      <c r="T6" s="86">
        <f t="shared" si="1"/>
        <v>0.29896039012630155</v>
      </c>
      <c r="U6" s="86">
        <f t="shared" si="2"/>
        <v>5.6231288178684564E-2</v>
      </c>
      <c r="V6" s="86">
        <f t="shared" si="3"/>
        <v>8.6843659481569219E-2</v>
      </c>
      <c r="W6" s="86">
        <f t="shared" si="4"/>
        <v>9.1844102082133602E-2</v>
      </c>
      <c r="X6" s="86">
        <f t="shared" si="5"/>
        <v>6.2562388169528471E-2</v>
      </c>
      <c r="Y6" s="86">
        <f t="shared" si="6"/>
        <v>5.1740907519684992E-2</v>
      </c>
      <c r="Z6" s="86">
        <f t="shared" si="7"/>
        <v>0.11476865086404023</v>
      </c>
      <c r="AA6" s="86">
        <f t="shared" si="8"/>
        <v>3.1171444674070146E-2</v>
      </c>
      <c r="AB6" s="86">
        <f t="shared" si="9"/>
        <v>6.1059735943271992E-2</v>
      </c>
      <c r="AC6" s="86">
        <f t="shared" si="10"/>
        <v>2.6592264505205659E-2</v>
      </c>
      <c r="AD6" s="86">
        <f t="shared" si="11"/>
        <v>8.3599983915830206E-2</v>
      </c>
      <c r="AE6" s="86">
        <f t="shared" si="12"/>
        <v>3.4625184539679478E-2</v>
      </c>
    </row>
    <row r="7" spans="2:31" s="82" customFormat="1" x14ac:dyDescent="0.25">
      <c r="B7" s="82" t="s">
        <v>66</v>
      </c>
      <c r="C7" s="82">
        <v>5</v>
      </c>
      <c r="D7" s="84">
        <f t="shared" si="13"/>
        <v>3.1457492100000004</v>
      </c>
      <c r="E7" s="38">
        <v>0.98872870000000002</v>
      </c>
      <c r="F7" s="38">
        <v>9.8182179999999994E-2</v>
      </c>
      <c r="G7" s="38">
        <v>0.29171738000000003</v>
      </c>
      <c r="H7" s="38">
        <v>0.32432001999999999</v>
      </c>
      <c r="I7" s="38">
        <v>0.16600424</v>
      </c>
      <c r="J7" s="38">
        <v>0.21930113000000001</v>
      </c>
      <c r="K7" s="38">
        <v>0.28405088000000001</v>
      </c>
      <c r="L7" s="38">
        <v>0.10976653</v>
      </c>
      <c r="M7" s="38">
        <v>0.20205302999999999</v>
      </c>
      <c r="N7" s="38">
        <v>6.6511230000000005E-2</v>
      </c>
      <c r="O7" s="38">
        <v>0.28772681999999999</v>
      </c>
      <c r="P7" s="38">
        <v>0.10738707</v>
      </c>
      <c r="R7" s="85">
        <f t="shared" si="14"/>
        <v>7.1806240079445871</v>
      </c>
      <c r="S7" s="82">
        <f t="shared" si="15"/>
        <v>5</v>
      </c>
      <c r="T7" s="86">
        <f t="shared" si="1"/>
        <v>0.31430626982498705</v>
      </c>
      <c r="U7" s="86">
        <f t="shared" si="2"/>
        <v>3.1211064025030776E-2</v>
      </c>
      <c r="V7" s="86">
        <f t="shared" si="3"/>
        <v>9.2733832396003357E-2</v>
      </c>
      <c r="W7" s="86">
        <f t="shared" si="4"/>
        <v>0.10309786265510973</v>
      </c>
      <c r="X7" s="86">
        <f t="shared" si="5"/>
        <v>5.2770970893766825E-2</v>
      </c>
      <c r="Y7" s="86">
        <f t="shared" si="6"/>
        <v>6.9713481705046654E-2</v>
      </c>
      <c r="Z7" s="86">
        <f t="shared" si="7"/>
        <v>9.0296734112507326E-2</v>
      </c>
      <c r="AA7" s="86">
        <f t="shared" si="8"/>
        <v>3.489360488466911E-2</v>
      </c>
      <c r="AB7" s="86">
        <f t="shared" si="9"/>
        <v>6.4230495348356134E-2</v>
      </c>
      <c r="AC7" s="86">
        <f t="shared" si="10"/>
        <v>2.1143208043593532E-2</v>
      </c>
      <c r="AD7" s="86">
        <f t="shared" si="11"/>
        <v>9.1465276089189557E-2</v>
      </c>
      <c r="AE7" s="86">
        <f t="shared" si="12"/>
        <v>3.4137200021739811E-2</v>
      </c>
    </row>
    <row r="8" spans="2:31" s="82" customFormat="1" x14ac:dyDescent="0.25">
      <c r="B8" s="82" t="s">
        <v>66</v>
      </c>
      <c r="C8" s="82">
        <v>6</v>
      </c>
      <c r="D8" s="84">
        <f t="shared" si="13"/>
        <v>3.8201201899999995</v>
      </c>
      <c r="E8" s="38">
        <v>1.118323</v>
      </c>
      <c r="F8" s="38">
        <v>0.11455588</v>
      </c>
      <c r="G8" s="38">
        <v>0.34956667000000002</v>
      </c>
      <c r="H8" s="38">
        <v>0.39034328000000001</v>
      </c>
      <c r="I8" s="38">
        <v>0.21269511999999999</v>
      </c>
      <c r="J8" s="38">
        <v>0.24561369</v>
      </c>
      <c r="K8" s="38">
        <v>0.36435518</v>
      </c>
      <c r="L8" s="38">
        <v>0.12776992000000001</v>
      </c>
      <c r="M8" s="38">
        <v>0.23461989</v>
      </c>
      <c r="N8" s="38">
        <v>0.16945660000000001</v>
      </c>
      <c r="O8" s="38">
        <v>0.34651458000000002</v>
      </c>
      <c r="P8" s="38">
        <v>0.14630638000000001</v>
      </c>
      <c r="R8" s="85">
        <f t="shared" si="14"/>
        <v>8.7199725465552387</v>
      </c>
      <c r="S8" s="82">
        <f t="shared" si="15"/>
        <v>6</v>
      </c>
      <c r="T8" s="86">
        <f t="shared" si="1"/>
        <v>0.292745501287487</v>
      </c>
      <c r="U8" s="86">
        <f t="shared" si="2"/>
        <v>2.9987506754335921E-2</v>
      </c>
      <c r="V8" s="86">
        <f t="shared" si="3"/>
        <v>9.1506720368397645E-2</v>
      </c>
      <c r="W8" s="86">
        <f t="shared" si="4"/>
        <v>0.10218088975886386</v>
      </c>
      <c r="X8" s="86">
        <f t="shared" si="5"/>
        <v>5.5677598981512678E-2</v>
      </c>
      <c r="Y8" s="86">
        <f t="shared" si="6"/>
        <v>6.4294754558494677E-2</v>
      </c>
      <c r="Z8" s="86">
        <f t="shared" si="7"/>
        <v>9.5377936263309052E-2</v>
      </c>
      <c r="AA8" s="86">
        <f t="shared" si="8"/>
        <v>3.3446570695462863E-2</v>
      </c>
      <c r="AB8" s="86">
        <f t="shared" si="9"/>
        <v>6.1416886990668225E-2</v>
      </c>
      <c r="AC8" s="86">
        <f t="shared" si="10"/>
        <v>4.4358970810287522E-2</v>
      </c>
      <c r="AD8" s="86">
        <f t="shared" si="11"/>
        <v>9.0707769066292146E-2</v>
      </c>
      <c r="AE8" s="86">
        <f t="shared" si="12"/>
        <v>3.8298894464888558E-2</v>
      </c>
    </row>
    <row r="9" spans="2:31" s="82" customFormat="1" x14ac:dyDescent="0.25">
      <c r="B9" s="82" t="s">
        <v>66</v>
      </c>
      <c r="C9" s="82">
        <v>7</v>
      </c>
      <c r="D9" s="84">
        <f t="shared" si="13"/>
        <v>4.4538791499999997</v>
      </c>
      <c r="E9" s="38">
        <v>1.1427189</v>
      </c>
      <c r="F9" s="38">
        <v>0.13189276</v>
      </c>
      <c r="G9" s="38">
        <v>0.40658933000000003</v>
      </c>
      <c r="H9" s="38">
        <v>0.39989122999999999</v>
      </c>
      <c r="I9" s="38">
        <v>0.24189450000000001</v>
      </c>
      <c r="J9" s="38">
        <v>0.36306441</v>
      </c>
      <c r="K9" s="38">
        <v>0.57902717999999997</v>
      </c>
      <c r="L9" s="38">
        <v>0.13547795000000001</v>
      </c>
      <c r="M9" s="38">
        <v>0.31777039000000001</v>
      </c>
      <c r="N9" s="38">
        <v>0.12885812999999999</v>
      </c>
      <c r="O9" s="38">
        <v>0.43628252000000001</v>
      </c>
      <c r="P9" s="38">
        <v>0.17041185</v>
      </c>
      <c r="R9" s="85">
        <f t="shared" si="14"/>
        <v>10.166618321418516</v>
      </c>
      <c r="S9" s="82">
        <f t="shared" si="15"/>
        <v>7</v>
      </c>
      <c r="T9" s="86">
        <f t="shared" si="1"/>
        <v>0.25656710959479001</v>
      </c>
      <c r="U9" s="86">
        <f t="shared" si="2"/>
        <v>2.9613008246979492E-2</v>
      </c>
      <c r="V9" s="86">
        <f t="shared" si="3"/>
        <v>9.128881056415733E-2</v>
      </c>
      <c r="W9" s="86">
        <f t="shared" si="4"/>
        <v>8.9784930513886987E-2</v>
      </c>
      <c r="X9" s="86">
        <f t="shared" si="5"/>
        <v>5.4310970696185151E-2</v>
      </c>
      <c r="Y9" s="86">
        <f t="shared" si="6"/>
        <v>8.1516448420025048E-2</v>
      </c>
      <c r="Z9" s="86">
        <f t="shared" si="7"/>
        <v>0.13000513945242542</v>
      </c>
      <c r="AA9" s="86">
        <f t="shared" si="8"/>
        <v>3.0417967223021761E-2</v>
      </c>
      <c r="AB9" s="86">
        <f t="shared" si="9"/>
        <v>7.134688196468017E-2</v>
      </c>
      <c r="AC9" s="86">
        <f t="shared" si="10"/>
        <v>2.8931662862922536E-2</v>
      </c>
      <c r="AD9" s="86">
        <f t="shared" si="11"/>
        <v>9.7955625940142552E-2</v>
      </c>
      <c r="AE9" s="86">
        <f t="shared" si="12"/>
        <v>3.8261444520783644E-2</v>
      </c>
    </row>
    <row r="10" spans="2:31" s="82" customFormat="1" x14ac:dyDescent="0.25">
      <c r="B10" s="82" t="s">
        <v>66</v>
      </c>
      <c r="C10" s="82">
        <v>8</v>
      </c>
      <c r="D10" s="84">
        <f t="shared" si="13"/>
        <v>5.3500881199999997</v>
      </c>
      <c r="E10" s="38">
        <v>1.2589656</v>
      </c>
      <c r="F10" s="38">
        <v>0.13500781000000001</v>
      </c>
      <c r="G10" s="38">
        <v>0.47522145999999998</v>
      </c>
      <c r="H10" s="38">
        <v>0.52414358000000005</v>
      </c>
      <c r="I10" s="38">
        <v>0.32193582999999998</v>
      </c>
      <c r="J10" s="38">
        <v>0.56068348999999995</v>
      </c>
      <c r="K10" s="38">
        <v>0.62941122000000005</v>
      </c>
      <c r="L10" s="38">
        <v>0.14557469000000001</v>
      </c>
      <c r="M10" s="38">
        <v>0.35828873999999999</v>
      </c>
      <c r="N10" s="38">
        <v>0.17786372</v>
      </c>
      <c r="O10" s="38">
        <v>0.56543350000000003</v>
      </c>
      <c r="P10" s="38">
        <v>0.19755848000000001</v>
      </c>
      <c r="R10" s="85">
        <f t="shared" si="14"/>
        <v>12.212343907444266</v>
      </c>
      <c r="S10" s="82">
        <f t="shared" si="15"/>
        <v>8</v>
      </c>
      <c r="T10" s="86">
        <f t="shared" si="1"/>
        <v>0.23531679698763544</v>
      </c>
      <c r="U10" s="86">
        <f t="shared" si="2"/>
        <v>2.5234689031626643E-2</v>
      </c>
      <c r="V10" s="86">
        <f t="shared" si="3"/>
        <v>8.8824978082790912E-2</v>
      </c>
      <c r="W10" s="86">
        <f t="shared" si="4"/>
        <v>9.7969148964223055E-2</v>
      </c>
      <c r="X10" s="86">
        <f t="shared" si="5"/>
        <v>6.0173930368832874E-2</v>
      </c>
      <c r="Y10" s="86">
        <f t="shared" si="6"/>
        <v>0.10479892619039703</v>
      </c>
      <c r="Z10" s="86">
        <f t="shared" si="7"/>
        <v>0.11764501927493487</v>
      </c>
      <c r="AA10" s="86">
        <f t="shared" si="8"/>
        <v>2.7209774256951869E-2</v>
      </c>
      <c r="AB10" s="86">
        <f t="shared" si="9"/>
        <v>6.6968754899685651E-2</v>
      </c>
      <c r="AC10" s="86">
        <f t="shared" si="10"/>
        <v>3.3245007560735285E-2</v>
      </c>
      <c r="AD10" s="86">
        <f t="shared" si="11"/>
        <v>0.10568676390324577</v>
      </c>
      <c r="AE10" s="86">
        <f t="shared" si="12"/>
        <v>3.6926210478940673E-2</v>
      </c>
    </row>
    <row r="11" spans="2:31" s="82" customFormat="1" x14ac:dyDescent="0.25">
      <c r="B11" s="82" t="s">
        <v>66</v>
      </c>
      <c r="C11" s="82">
        <v>9</v>
      </c>
      <c r="D11" s="84">
        <f t="shared" si="13"/>
        <v>6.7282991999999995</v>
      </c>
      <c r="E11" s="38">
        <v>1.4705188</v>
      </c>
      <c r="F11" s="38">
        <v>0.20138345999999999</v>
      </c>
      <c r="G11" s="38">
        <v>0.50963747999999998</v>
      </c>
      <c r="H11" s="38">
        <v>0.67628241</v>
      </c>
      <c r="I11" s="38">
        <v>0.46548450000000002</v>
      </c>
      <c r="J11" s="38">
        <v>0.72394484000000003</v>
      </c>
      <c r="K11" s="38">
        <v>0.70209151999999997</v>
      </c>
      <c r="L11" s="38">
        <v>0.17527111000000001</v>
      </c>
      <c r="M11" s="38">
        <v>0.48188064000000003</v>
      </c>
      <c r="N11" s="38">
        <v>0.28080738</v>
      </c>
      <c r="O11" s="38">
        <v>0.75279026999999998</v>
      </c>
      <c r="P11" s="38">
        <v>0.28820678999999999</v>
      </c>
      <c r="R11" s="85">
        <f t="shared" si="14"/>
        <v>15.35830848008203</v>
      </c>
      <c r="S11" s="82">
        <f t="shared" si="15"/>
        <v>9</v>
      </c>
      <c r="T11" s="86">
        <f t="shared" si="1"/>
        <v>0.21855728413504563</v>
      </c>
      <c r="U11" s="86">
        <f t="shared" si="2"/>
        <v>2.9930812232607018E-2</v>
      </c>
      <c r="V11" s="86">
        <f t="shared" si="3"/>
        <v>7.5745365188278194E-2</v>
      </c>
      <c r="W11" s="86">
        <f t="shared" si="4"/>
        <v>0.10051312967770519</v>
      </c>
      <c r="X11" s="86">
        <f t="shared" si="5"/>
        <v>6.9183085674905789E-2</v>
      </c>
      <c r="Y11" s="86">
        <f t="shared" si="6"/>
        <v>0.10759700460407588</v>
      </c>
      <c r="Z11" s="86">
        <f t="shared" si="7"/>
        <v>0.10434903370527875</v>
      </c>
      <c r="AA11" s="86">
        <f t="shared" si="8"/>
        <v>2.6049838865667571E-2</v>
      </c>
      <c r="AB11" s="86">
        <f t="shared" si="9"/>
        <v>7.1619977898723652E-2</v>
      </c>
      <c r="AC11" s="86">
        <f t="shared" si="10"/>
        <v>4.1735269442238834E-2</v>
      </c>
      <c r="AD11" s="86">
        <f t="shared" si="11"/>
        <v>0.11188418463911355</v>
      </c>
      <c r="AE11" s="86">
        <f t="shared" si="12"/>
        <v>4.2835013936360022E-2</v>
      </c>
    </row>
    <row r="12" spans="2:31" s="82" customFormat="1" x14ac:dyDescent="0.25">
      <c r="B12" s="82" t="s">
        <v>66</v>
      </c>
      <c r="C12" s="82">
        <v>10</v>
      </c>
      <c r="D12" s="84">
        <f t="shared" si="13"/>
        <v>10.264187120000001</v>
      </c>
      <c r="E12" s="38">
        <v>1.6235042</v>
      </c>
      <c r="F12" s="38">
        <v>0.30374023</v>
      </c>
      <c r="G12" s="38">
        <v>0.77779823999999997</v>
      </c>
      <c r="H12" s="38">
        <v>0.99504696999999998</v>
      </c>
      <c r="I12" s="38">
        <v>0.92118555000000002</v>
      </c>
      <c r="J12" s="38">
        <v>1.1970726</v>
      </c>
      <c r="K12" s="38">
        <v>1.2119472</v>
      </c>
      <c r="L12" s="38">
        <v>0.23117602000000001</v>
      </c>
      <c r="M12" s="38">
        <v>0.86053716999999996</v>
      </c>
      <c r="N12" s="38">
        <v>0.35683912000000001</v>
      </c>
      <c r="O12" s="38">
        <v>1.3234456999999999</v>
      </c>
      <c r="P12" s="38">
        <v>0.46189412000000002</v>
      </c>
      <c r="R12" s="85">
        <f t="shared" si="14"/>
        <v>23.429480081124332</v>
      </c>
      <c r="S12" s="82">
        <f t="shared" si="15"/>
        <v>10</v>
      </c>
      <c r="T12" s="86">
        <f t="shared" si="1"/>
        <v>0.15817172670562146</v>
      </c>
      <c r="U12" s="86">
        <f t="shared" si="2"/>
        <v>2.9592234284988365E-2</v>
      </c>
      <c r="V12" s="86">
        <f t="shared" si="3"/>
        <v>7.5777870269379877E-2</v>
      </c>
      <c r="W12" s="86">
        <f t="shared" si="4"/>
        <v>9.6943572673293191E-2</v>
      </c>
      <c r="X12" s="86">
        <f t="shared" si="5"/>
        <v>8.9747540572896328E-2</v>
      </c>
      <c r="Y12" s="86">
        <f t="shared" si="6"/>
        <v>0.11662614740016547</v>
      </c>
      <c r="Z12" s="86">
        <f t="shared" si="7"/>
        <v>0.11807532207187586</v>
      </c>
      <c r="AA12" s="86">
        <f t="shared" si="8"/>
        <v>2.2522584331061961E-2</v>
      </c>
      <c r="AB12" s="86">
        <f t="shared" si="9"/>
        <v>8.3838803788292574E-2</v>
      </c>
      <c r="AC12" s="86">
        <f t="shared" si="10"/>
        <v>3.4765453496525885E-2</v>
      </c>
      <c r="AD12" s="86">
        <f t="shared" si="11"/>
        <v>0.12893818911594432</v>
      </c>
      <c r="AE12" s="86">
        <f t="shared" si="12"/>
        <v>4.5000555289954614E-2</v>
      </c>
    </row>
    <row r="13" spans="2:31" s="82" customFormat="1" x14ac:dyDescent="0.25">
      <c r="D13" s="87">
        <f>+SUM(D2:D12)/100</f>
        <v>0.43450195920000001</v>
      </c>
      <c r="E13" s="85"/>
      <c r="F13" s="85"/>
      <c r="G13" s="85"/>
      <c r="H13" s="85"/>
      <c r="I13" s="85"/>
      <c r="J13" s="85"/>
      <c r="K13" s="85"/>
      <c r="L13" s="85"/>
      <c r="M13" s="85"/>
      <c r="N13" s="85"/>
      <c r="O13" s="85"/>
      <c r="P13" s="85"/>
      <c r="R13" s="85">
        <f t="shared" si="14"/>
        <v>0.99181307582064981</v>
      </c>
    </row>
    <row r="14" spans="2:31" s="82" customFormat="1" hidden="1" x14ac:dyDescent="0.25">
      <c r="B14" s="82" t="s">
        <v>67</v>
      </c>
      <c r="D14" s="85">
        <f>+SUM(D18:D27)</f>
        <v>43.808855699999995</v>
      </c>
      <c r="E14" s="85">
        <f>+SUM(E18:E27)</f>
        <v>9.1877745999999991</v>
      </c>
      <c r="F14" s="85">
        <f t="shared" ref="F14:P14" si="16">+SUM(F18:F27)</f>
        <v>0.79511200000000004</v>
      </c>
      <c r="G14" s="85">
        <f t="shared" si="16"/>
        <v>2.5795707000000001</v>
      </c>
      <c r="H14" s="85">
        <f t="shared" si="16"/>
        <v>6.5846188999999997</v>
      </c>
      <c r="I14" s="85">
        <f t="shared" si="16"/>
        <v>2.4168404999999997</v>
      </c>
      <c r="J14" s="85">
        <f t="shared" si="16"/>
        <v>3.1078882000000001</v>
      </c>
      <c r="K14" s="85">
        <f t="shared" si="16"/>
        <v>6.0518194000000003</v>
      </c>
      <c r="L14" s="85">
        <f t="shared" si="16"/>
        <v>2.2212495000000003</v>
      </c>
      <c r="M14" s="85">
        <f t="shared" si="16"/>
        <v>3.6217091999999997</v>
      </c>
      <c r="N14" s="85">
        <f t="shared" si="16"/>
        <v>1.8908030999999998</v>
      </c>
      <c r="O14" s="85">
        <f t="shared" si="16"/>
        <v>3.2330266000000001</v>
      </c>
      <c r="P14" s="85">
        <f t="shared" si="16"/>
        <v>2.1184430000000001</v>
      </c>
    </row>
    <row r="15" spans="2:31" s="82" customFormat="1" hidden="1" x14ac:dyDescent="0.25">
      <c r="E15" s="85">
        <f>+E14/$D$14*100</f>
        <v>20.972414031804991</v>
      </c>
      <c r="F15" s="85">
        <f t="shared" ref="F15:P15" si="17">+F14/$D$14*100</f>
        <v>1.8149572439071953</v>
      </c>
      <c r="G15" s="85">
        <f t="shared" si="17"/>
        <v>5.888240308454348</v>
      </c>
      <c r="H15" s="85">
        <f t="shared" si="17"/>
        <v>15.030337576244888</v>
      </c>
      <c r="I15" s="85">
        <f t="shared" si="17"/>
        <v>5.5167852740787291</v>
      </c>
      <c r="J15" s="85">
        <f t="shared" si="17"/>
        <v>7.094200819310605</v>
      </c>
      <c r="K15" s="85">
        <f t="shared" si="17"/>
        <v>13.81414625719156</v>
      </c>
      <c r="L15" s="85">
        <f t="shared" si="17"/>
        <v>5.0703207479578172</v>
      </c>
      <c r="M15" s="85">
        <f t="shared" si="17"/>
        <v>8.2670709885718381</v>
      </c>
      <c r="N15" s="85">
        <f t="shared" si="17"/>
        <v>4.3160294186821231</v>
      </c>
      <c r="O15" s="85">
        <f t="shared" si="17"/>
        <v>7.3798471755106814</v>
      </c>
      <c r="P15" s="85">
        <f t="shared" si="17"/>
        <v>4.8356501582852349</v>
      </c>
      <c r="T15" s="86"/>
      <c r="U15" s="86"/>
      <c r="V15" s="86"/>
      <c r="W15" s="86"/>
      <c r="X15" s="86"/>
      <c r="Y15" s="86"/>
      <c r="Z15" s="86"/>
      <c r="AA15" s="86"/>
      <c r="AB15" s="86"/>
      <c r="AC15" s="86"/>
      <c r="AD15" s="86"/>
      <c r="AE15" s="86"/>
    </row>
    <row r="16" spans="2:31" s="82" customFormat="1" hidden="1" x14ac:dyDescent="0.25">
      <c r="B16" s="234" t="s">
        <v>68</v>
      </c>
      <c r="C16" s="234"/>
      <c r="D16" s="234"/>
      <c r="E16" s="83">
        <f>+GBA!C3*100</f>
        <v>23.44</v>
      </c>
      <c r="F16" s="83">
        <f>+GBA!D3*100</f>
        <v>3.27</v>
      </c>
      <c r="G16" s="83">
        <f>+GBA!E3*100</f>
        <v>8.49</v>
      </c>
      <c r="H16" s="83">
        <f>+GBA!F3*100</f>
        <v>10.459999999999999</v>
      </c>
      <c r="I16" s="83">
        <f>+GBA!G3*100</f>
        <v>6.2700000000000005</v>
      </c>
      <c r="J16" s="83">
        <f>+GBA!H3*100</f>
        <v>8.7999999999999989</v>
      </c>
      <c r="K16" s="83">
        <f>+GBA!I3*100</f>
        <v>11.59</v>
      </c>
      <c r="L16" s="83">
        <f>+GBA!J3*100</f>
        <v>2.81</v>
      </c>
      <c r="M16" s="83">
        <f>+GBA!K3*100</f>
        <v>7.46</v>
      </c>
      <c r="N16" s="83">
        <f>+GBA!L3*100</f>
        <v>3.02</v>
      </c>
      <c r="O16" s="83">
        <f>+GBA!M3*100</f>
        <v>10.84</v>
      </c>
      <c r="P16" s="83">
        <f>+GBA!N3*100</f>
        <v>3.55</v>
      </c>
    </row>
    <row r="17" spans="1:49" s="82" customFormat="1" hidden="1" x14ac:dyDescent="0.25">
      <c r="E17" s="83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</row>
    <row r="18" spans="1:49" s="82" customFormat="1" hidden="1" x14ac:dyDescent="0.25">
      <c r="B18" s="82" t="str">
        <f t="shared" ref="B18:C27" si="18">+B3</f>
        <v>Metropolitana</v>
      </c>
      <c r="C18" s="82">
        <f t="shared" si="18"/>
        <v>1</v>
      </c>
      <c r="D18" s="84">
        <f>+SUM(E18:P18)</f>
        <v>1.6457176000000004</v>
      </c>
      <c r="E18" s="85">
        <v>0.55276639999999999</v>
      </c>
      <c r="F18" s="85">
        <v>3.3794999999999999E-2</v>
      </c>
      <c r="G18" s="85">
        <v>0.11302329999999999</v>
      </c>
      <c r="H18" s="85">
        <v>0.2746381</v>
      </c>
      <c r="I18" s="85">
        <v>6.1703399999999999E-2</v>
      </c>
      <c r="J18" s="85">
        <v>6.4351400000000003E-2</v>
      </c>
      <c r="K18" s="85">
        <v>0.17100779999999999</v>
      </c>
      <c r="L18" s="85">
        <v>8.5254999999999997E-2</v>
      </c>
      <c r="M18" s="85">
        <v>0.102923</v>
      </c>
      <c r="N18" s="85">
        <v>4.1902000000000002E-2</v>
      </c>
      <c r="O18" s="85">
        <v>7.8646900000000006E-2</v>
      </c>
      <c r="P18" s="85">
        <v>6.5705299999999994E-2</v>
      </c>
    </row>
    <row r="19" spans="1:49" s="82" customFormat="1" hidden="1" x14ac:dyDescent="0.25">
      <c r="B19" s="82" t="str">
        <f t="shared" si="18"/>
        <v>Metropolitana</v>
      </c>
      <c r="C19" s="82">
        <f t="shared" si="18"/>
        <v>2</v>
      </c>
      <c r="D19" s="84">
        <f t="shared" ref="D19:D27" si="19">+SUM(E19:P19)</f>
        <v>2.1003181999999994</v>
      </c>
      <c r="E19" s="85">
        <v>0.69123159999999995</v>
      </c>
      <c r="F19" s="85">
        <v>5.45367E-2</v>
      </c>
      <c r="G19" s="85">
        <v>0.1491596</v>
      </c>
      <c r="H19" s="85">
        <v>0.30025689999999999</v>
      </c>
      <c r="I19" s="85">
        <v>7.8585500000000003E-2</v>
      </c>
      <c r="J19" s="85">
        <v>9.1570299999999993E-2</v>
      </c>
      <c r="K19" s="85">
        <v>0.22841030000000001</v>
      </c>
      <c r="L19" s="85">
        <v>0.1103648</v>
      </c>
      <c r="M19" s="85">
        <v>0.18045990000000001</v>
      </c>
      <c r="N19" s="85">
        <v>4.3058699999999998E-2</v>
      </c>
      <c r="O19" s="85">
        <v>9.3057100000000004E-2</v>
      </c>
      <c r="P19" s="85">
        <v>7.9626799999999998E-2</v>
      </c>
    </row>
    <row r="20" spans="1:49" s="82" customFormat="1" hidden="1" x14ac:dyDescent="0.25">
      <c r="B20" s="82" t="str">
        <f t="shared" si="18"/>
        <v>Metropolitana</v>
      </c>
      <c r="C20" s="82">
        <f t="shared" si="18"/>
        <v>3</v>
      </c>
      <c r="D20" s="84">
        <f t="shared" si="19"/>
        <v>2.8146267999999997</v>
      </c>
      <c r="E20" s="85">
        <v>0.77917029999999998</v>
      </c>
      <c r="F20" s="85">
        <v>5.8386899999999999E-2</v>
      </c>
      <c r="G20" s="85">
        <v>0.19495380000000001</v>
      </c>
      <c r="H20" s="85">
        <v>0.50061909999999998</v>
      </c>
      <c r="I20" s="85">
        <v>0.1054648</v>
      </c>
      <c r="J20" s="85">
        <v>0.1481227</v>
      </c>
      <c r="K20" s="85">
        <v>0.30073949999999999</v>
      </c>
      <c r="L20" s="85">
        <v>0.16468769999999999</v>
      </c>
      <c r="M20" s="85">
        <v>0.20010549999999999</v>
      </c>
      <c r="N20" s="85">
        <v>0.1101193</v>
      </c>
      <c r="O20" s="85">
        <v>0.13547480000000001</v>
      </c>
      <c r="P20" s="85">
        <v>0.11678239999999999</v>
      </c>
    </row>
    <row r="21" spans="1:49" s="82" customFormat="1" hidden="1" x14ac:dyDescent="0.25">
      <c r="B21" s="82" t="str">
        <f t="shared" si="18"/>
        <v>Metropolitana</v>
      </c>
      <c r="C21" s="82">
        <f t="shared" si="18"/>
        <v>4</v>
      </c>
      <c r="D21" s="84">
        <f t="shared" si="19"/>
        <v>3.0727390999999997</v>
      </c>
      <c r="E21" s="85">
        <v>0.77355549999999995</v>
      </c>
      <c r="F21" s="85">
        <v>9.6926600000000002E-2</v>
      </c>
      <c r="G21" s="85">
        <v>0.18433289999999999</v>
      </c>
      <c r="H21" s="85">
        <v>0.43349549999999998</v>
      </c>
      <c r="I21" s="85">
        <v>0.1657913</v>
      </c>
      <c r="J21" s="85">
        <v>0.12872639999999999</v>
      </c>
      <c r="K21" s="85">
        <v>0.4584104</v>
      </c>
      <c r="L21" s="85">
        <v>0.17488300000000001</v>
      </c>
      <c r="M21" s="85">
        <v>0.22315280000000001</v>
      </c>
      <c r="N21" s="85">
        <v>0.1099671</v>
      </c>
      <c r="O21" s="85">
        <v>0.18966920000000001</v>
      </c>
      <c r="P21" s="85">
        <v>0.13382839999999999</v>
      </c>
    </row>
    <row r="22" spans="1:49" s="82" customFormat="1" hidden="1" x14ac:dyDescent="0.25">
      <c r="B22" s="82" t="str">
        <f t="shared" si="18"/>
        <v>Metropolitana</v>
      </c>
      <c r="C22" s="82">
        <f t="shared" si="18"/>
        <v>5</v>
      </c>
      <c r="D22" s="84">
        <f t="shared" si="19"/>
        <v>3.1496293</v>
      </c>
      <c r="E22" s="85">
        <v>0.83114779999999999</v>
      </c>
      <c r="F22" s="85">
        <v>5.4982000000000003E-2</v>
      </c>
      <c r="G22" s="85">
        <v>0.20116410000000001</v>
      </c>
      <c r="H22" s="85">
        <v>0.49731360000000002</v>
      </c>
      <c r="I22" s="85">
        <v>0.1429193</v>
      </c>
      <c r="J22" s="85">
        <v>0.17725469999999999</v>
      </c>
      <c r="K22" s="85">
        <v>0.36859599999999998</v>
      </c>
      <c r="L22" s="85">
        <v>0.2000709</v>
      </c>
      <c r="M22" s="85">
        <v>0.23990320000000001</v>
      </c>
      <c r="N22" s="85">
        <v>8.9356400000000002E-2</v>
      </c>
      <c r="O22" s="85">
        <v>0.2120773</v>
      </c>
      <c r="P22" s="85">
        <v>0.13484399999999999</v>
      </c>
    </row>
    <row r="23" spans="1:49" s="82" customFormat="1" hidden="1" x14ac:dyDescent="0.25">
      <c r="B23" s="82" t="str">
        <f t="shared" si="18"/>
        <v>Metropolitana</v>
      </c>
      <c r="C23" s="82">
        <f t="shared" si="18"/>
        <v>6</v>
      </c>
      <c r="D23" s="84">
        <f t="shared" si="19"/>
        <v>3.8765309999999999</v>
      </c>
      <c r="E23" s="85">
        <v>0.94008760000000002</v>
      </c>
      <c r="F23" s="85">
        <v>6.4151299999999994E-2</v>
      </c>
      <c r="G23" s="85">
        <v>0.2410561</v>
      </c>
      <c r="H23" s="85">
        <v>0.59855400000000003</v>
      </c>
      <c r="I23" s="85">
        <v>0.18311720000000001</v>
      </c>
      <c r="J23" s="85">
        <v>0.19852230000000001</v>
      </c>
      <c r="K23" s="85">
        <v>0.4728021</v>
      </c>
      <c r="L23" s="85">
        <v>0.2328856</v>
      </c>
      <c r="M23" s="85">
        <v>0.2785707</v>
      </c>
      <c r="N23" s="85">
        <v>0.22766130000000001</v>
      </c>
      <c r="O23" s="85">
        <v>0.25540849999999998</v>
      </c>
      <c r="P23" s="85">
        <v>0.1837143</v>
      </c>
    </row>
    <row r="24" spans="1:49" s="82" customFormat="1" hidden="1" x14ac:dyDescent="0.25">
      <c r="B24" s="82" t="str">
        <f t="shared" si="18"/>
        <v>Metropolitana</v>
      </c>
      <c r="C24" s="82">
        <f t="shared" si="18"/>
        <v>7</v>
      </c>
      <c r="D24" s="84">
        <f t="shared" si="19"/>
        <v>4.5140161000000001</v>
      </c>
      <c r="E24" s="85">
        <v>0.96059539999999999</v>
      </c>
      <c r="F24" s="85">
        <v>7.3859900000000006E-2</v>
      </c>
      <c r="G24" s="85">
        <v>0.28037810000000002</v>
      </c>
      <c r="H24" s="85">
        <v>0.61319480000000004</v>
      </c>
      <c r="I24" s="85">
        <v>0.2082561</v>
      </c>
      <c r="J24" s="85">
        <v>0.2934543</v>
      </c>
      <c r="K24" s="85">
        <v>0.75136919999999996</v>
      </c>
      <c r="L24" s="85">
        <v>0.24693499999999999</v>
      </c>
      <c r="M24" s="85">
        <v>0.37729760000000001</v>
      </c>
      <c r="N24" s="85">
        <v>0.1731181</v>
      </c>
      <c r="O24" s="85">
        <v>0.32157449999999999</v>
      </c>
      <c r="P24" s="85">
        <v>0.21398310000000001</v>
      </c>
    </row>
    <row r="25" spans="1:49" s="82" customFormat="1" hidden="1" x14ac:dyDescent="0.25">
      <c r="B25" s="82" t="str">
        <f t="shared" si="18"/>
        <v>Metropolitana</v>
      </c>
      <c r="C25" s="82">
        <f t="shared" si="18"/>
        <v>8</v>
      </c>
      <c r="D25" s="84">
        <f t="shared" si="19"/>
        <v>5.4069894000000005</v>
      </c>
      <c r="E25" s="85">
        <v>1.0583149999999999</v>
      </c>
      <c r="F25" s="85">
        <v>7.5604400000000002E-2</v>
      </c>
      <c r="G25" s="85">
        <v>0.32770579999999999</v>
      </c>
      <c r="H25" s="85">
        <v>0.80372390000000005</v>
      </c>
      <c r="I25" s="85">
        <v>0.27716659999999999</v>
      </c>
      <c r="J25" s="85">
        <v>0.45318399999999998</v>
      </c>
      <c r="K25" s="85">
        <v>0.81674959999999996</v>
      </c>
      <c r="L25" s="85">
        <v>0.26533830000000003</v>
      </c>
      <c r="M25" s="85">
        <v>0.42540620000000001</v>
      </c>
      <c r="N25" s="85">
        <v>0.238956</v>
      </c>
      <c r="O25" s="85">
        <v>0.416769</v>
      </c>
      <c r="P25" s="85">
        <v>0.2480706</v>
      </c>
    </row>
    <row r="26" spans="1:49" s="82" customFormat="1" hidden="1" x14ac:dyDescent="0.25">
      <c r="B26" s="82" t="str">
        <f t="shared" si="18"/>
        <v>Metropolitana</v>
      </c>
      <c r="C26" s="82">
        <f t="shared" si="18"/>
        <v>9</v>
      </c>
      <c r="D26" s="84">
        <f t="shared" si="19"/>
        <v>6.8199736999999994</v>
      </c>
      <c r="E26" s="85">
        <v>1.236151</v>
      </c>
      <c r="F26" s="85">
        <v>0.11277470000000001</v>
      </c>
      <c r="G26" s="85">
        <v>0.35143859999999999</v>
      </c>
      <c r="H26" s="85">
        <v>1.0370140000000001</v>
      </c>
      <c r="I26" s="85">
        <v>0.40075309999999997</v>
      </c>
      <c r="J26" s="85">
        <v>0.58514339999999998</v>
      </c>
      <c r="K26" s="85">
        <v>0.9110625</v>
      </c>
      <c r="L26" s="85">
        <v>0.31946580000000002</v>
      </c>
      <c r="M26" s="85">
        <v>0.5721503</v>
      </c>
      <c r="N26" s="85">
        <v>0.3772586</v>
      </c>
      <c r="O26" s="85">
        <v>0.55486570000000002</v>
      </c>
      <c r="P26" s="85">
        <v>0.361896</v>
      </c>
    </row>
    <row r="27" spans="1:49" s="82" customFormat="1" hidden="1" x14ac:dyDescent="0.25">
      <c r="B27" s="82" t="str">
        <f t="shared" si="18"/>
        <v>Metropolitana</v>
      </c>
      <c r="C27" s="82">
        <f t="shared" si="18"/>
        <v>10</v>
      </c>
      <c r="D27" s="84">
        <f t="shared" si="19"/>
        <v>10.408314499999999</v>
      </c>
      <c r="E27" s="85">
        <v>1.364754</v>
      </c>
      <c r="F27" s="85">
        <v>0.17009450000000001</v>
      </c>
      <c r="G27" s="85">
        <v>0.53635840000000001</v>
      </c>
      <c r="H27" s="85">
        <v>1.525809</v>
      </c>
      <c r="I27" s="85">
        <v>0.79308319999999999</v>
      </c>
      <c r="J27" s="85">
        <v>0.96755869999999999</v>
      </c>
      <c r="K27" s="85">
        <v>1.5726720000000001</v>
      </c>
      <c r="L27" s="85">
        <v>0.4213634</v>
      </c>
      <c r="M27" s="85">
        <v>1.0217400000000001</v>
      </c>
      <c r="N27" s="85">
        <v>0.47940559999999999</v>
      </c>
      <c r="O27" s="85">
        <v>0.97548360000000001</v>
      </c>
      <c r="P27" s="85">
        <v>0.57999210000000001</v>
      </c>
    </row>
    <row r="28" spans="1:49" s="94" customFormat="1" ht="15.75" hidden="1" thickBot="1" x14ac:dyDescent="0.3">
      <c r="D28" s="95"/>
    </row>
    <row r="29" spans="1:49" s="88" customFormat="1" x14ac:dyDescent="0.25">
      <c r="A29" s="89" t="s">
        <v>69</v>
      </c>
      <c r="E29" s="233" t="s">
        <v>70</v>
      </c>
      <c r="F29" s="233"/>
      <c r="G29" s="233"/>
      <c r="H29" s="233"/>
      <c r="I29" s="233"/>
      <c r="J29" s="233"/>
      <c r="K29" s="233"/>
      <c r="L29" s="233"/>
      <c r="M29" s="233"/>
      <c r="N29" s="233"/>
      <c r="Q29" s="233" t="s">
        <v>71</v>
      </c>
      <c r="R29" s="233"/>
      <c r="S29" s="233"/>
      <c r="T29" s="233"/>
      <c r="U29" s="233"/>
      <c r="V29" s="233"/>
      <c r="W29" s="233"/>
      <c r="X29" s="233"/>
      <c r="Y29" s="233"/>
      <c r="Z29" s="233"/>
      <c r="AD29" s="233" t="s">
        <v>72</v>
      </c>
      <c r="AE29" s="233"/>
      <c r="AF29" s="233"/>
      <c r="AG29" s="233"/>
      <c r="AH29" s="233"/>
      <c r="AI29" s="233"/>
      <c r="AJ29" s="233"/>
      <c r="AK29" s="233"/>
      <c r="AL29" s="233"/>
      <c r="AM29" s="233"/>
    </row>
    <row r="30" spans="1:49" s="105" customFormat="1" x14ac:dyDescent="0.25">
      <c r="E30" s="106" cm="1">
        <f t="array" ref="E30:N30">+TRANSPOSE(D3:D12)</f>
        <v>1.6676649700000001</v>
      </c>
      <c r="F30" s="106">
        <v>2.14662979</v>
      </c>
      <c r="G30" s="106">
        <v>2.7955206399999999</v>
      </c>
      <c r="H30" s="106">
        <v>3.0780575299999997</v>
      </c>
      <c r="I30" s="106">
        <v>3.1457492100000004</v>
      </c>
      <c r="J30" s="106">
        <v>3.8201201899999995</v>
      </c>
      <c r="K30" s="106">
        <v>4.4538791499999997</v>
      </c>
      <c r="L30" s="106">
        <v>5.3500881199999997</v>
      </c>
      <c r="M30" s="106">
        <v>6.7282991999999995</v>
      </c>
      <c r="N30" s="106">
        <v>10.264187120000001</v>
      </c>
      <c r="AQ30" s="107" t="s">
        <v>73</v>
      </c>
      <c r="AR30" s="107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96" customFormat="1" ht="15.75" thickBot="1" x14ac:dyDescent="0.3">
      <c r="E31" s="96">
        <v>1</v>
      </c>
      <c r="F31" s="96">
        <f>+E31+1</f>
        <v>2</v>
      </c>
      <c r="G31" s="96">
        <f t="shared" ref="G31:N31" si="20">+F31+1</f>
        <v>3</v>
      </c>
      <c r="H31" s="96">
        <f t="shared" si="20"/>
        <v>4</v>
      </c>
      <c r="I31" s="96">
        <f t="shared" si="20"/>
        <v>5</v>
      </c>
      <c r="J31" s="96">
        <f t="shared" si="20"/>
        <v>6</v>
      </c>
      <c r="K31" s="96">
        <f t="shared" si="20"/>
        <v>7</v>
      </c>
      <c r="L31" s="96">
        <f t="shared" si="20"/>
        <v>8</v>
      </c>
      <c r="M31" s="96">
        <f t="shared" si="20"/>
        <v>9</v>
      </c>
      <c r="N31" s="96">
        <f t="shared" si="20"/>
        <v>10</v>
      </c>
      <c r="O31" s="96" t="s">
        <v>79</v>
      </c>
      <c r="Q31" s="96">
        <f t="shared" ref="Q31:Z31" si="21">+E31</f>
        <v>1</v>
      </c>
      <c r="R31" s="96">
        <f t="shared" si="21"/>
        <v>2</v>
      </c>
      <c r="S31" s="96">
        <f t="shared" si="21"/>
        <v>3</v>
      </c>
      <c r="T31" s="96">
        <f t="shared" si="21"/>
        <v>4</v>
      </c>
      <c r="U31" s="96">
        <f t="shared" si="21"/>
        <v>5</v>
      </c>
      <c r="V31" s="96">
        <f t="shared" si="21"/>
        <v>6</v>
      </c>
      <c r="W31" s="96">
        <f t="shared" si="21"/>
        <v>7</v>
      </c>
      <c r="X31" s="96">
        <f t="shared" si="21"/>
        <v>8</v>
      </c>
      <c r="Y31" s="96">
        <f t="shared" si="21"/>
        <v>9</v>
      </c>
      <c r="Z31" s="96">
        <f t="shared" si="21"/>
        <v>10</v>
      </c>
      <c r="AA31" s="96" t="s">
        <v>79</v>
      </c>
      <c r="AB31" s="96" t="s">
        <v>80</v>
      </c>
      <c r="AD31" s="96">
        <f>+Q31</f>
        <v>1</v>
      </c>
      <c r="AE31" s="96">
        <f>+R31</f>
        <v>2</v>
      </c>
      <c r="AF31" s="96">
        <f t="shared" ref="AF31:AO31" si="22">+S31</f>
        <v>3</v>
      </c>
      <c r="AG31" s="96">
        <f t="shared" si="22"/>
        <v>4</v>
      </c>
      <c r="AH31" s="96">
        <f t="shared" si="22"/>
        <v>5</v>
      </c>
      <c r="AI31" s="96">
        <f t="shared" si="22"/>
        <v>6</v>
      </c>
      <c r="AJ31" s="96">
        <f t="shared" si="22"/>
        <v>7</v>
      </c>
      <c r="AK31" s="96">
        <f t="shared" si="22"/>
        <v>8</v>
      </c>
      <c r="AL31" s="96">
        <f t="shared" si="22"/>
        <v>9</v>
      </c>
      <c r="AM31" s="96">
        <f t="shared" si="22"/>
        <v>10</v>
      </c>
      <c r="AN31" s="96" t="str">
        <f t="shared" si="22"/>
        <v>Total</v>
      </c>
      <c r="AO31" s="96" t="str">
        <f t="shared" si="22"/>
        <v>GBA INDEC</v>
      </c>
      <c r="AQ31" s="96" t="s">
        <v>81</v>
      </c>
      <c r="AR31" s="96" t="s">
        <v>81</v>
      </c>
      <c r="AU31" s="96" t="s">
        <v>82</v>
      </c>
    </row>
    <row r="32" spans="1:49" x14ac:dyDescent="0.25">
      <c r="B32" s="110">
        <f>+ROW()</f>
        <v>32</v>
      </c>
      <c r="D32" s="37">
        <f>+GBA!A5</f>
        <v>42705</v>
      </c>
      <c r="E32" s="257">
        <v>100</v>
      </c>
      <c r="F32" s="257">
        <v>100</v>
      </c>
      <c r="G32" s="257">
        <v>100</v>
      </c>
      <c r="H32" s="257">
        <v>100</v>
      </c>
      <c r="I32" s="257">
        <v>100</v>
      </c>
      <c r="J32" s="257">
        <v>100</v>
      </c>
      <c r="K32" s="257">
        <v>100</v>
      </c>
      <c r="L32" s="19">
        <v>100</v>
      </c>
      <c r="M32" s="257">
        <v>100</v>
      </c>
      <c r="N32" s="257">
        <v>100</v>
      </c>
      <c r="O32" s="19" cm="1">
        <f t="array" ref="O32">+SUMPRODUCT($E$30:$N$30/100,$E32:$N32)/$D$14*100</f>
        <v>99.181307582064974</v>
      </c>
      <c r="AS32" s="35">
        <f t="shared" ref="AS32:AS81" si="23">+D32</f>
        <v>42705</v>
      </c>
      <c r="AT32" s="19">
        <f>+E32</f>
        <v>100</v>
      </c>
      <c r="AU32" s="19">
        <f>+N32</f>
        <v>100</v>
      </c>
    </row>
    <row r="33" spans="2:49" x14ac:dyDescent="0.25">
      <c r="B33" s="110">
        <f t="shared" ref="B33:B96" si="24">+ROW()</f>
        <v>33</v>
      </c>
      <c r="D33" s="37">
        <f>+GBA!A6</f>
        <v>42736</v>
      </c>
      <c r="E33" s="257">
        <v>101.12459564208984</v>
      </c>
      <c r="F33" s="257">
        <v>101.16011810302734</v>
      </c>
      <c r="G33" s="257">
        <v>101.12685394287109</v>
      </c>
      <c r="H33" s="257">
        <v>101.23644256591797</v>
      </c>
      <c r="I33" s="257">
        <v>101.25074768066406</v>
      </c>
      <c r="J33" s="257">
        <v>101.23166656494141</v>
      </c>
      <c r="K33" s="257">
        <v>101.30482482910156</v>
      </c>
      <c r="L33" s="19">
        <v>101.29310607910156</v>
      </c>
      <c r="M33" s="257">
        <v>101.33720397949219</v>
      </c>
      <c r="N33" s="257">
        <v>101.39569854736328</v>
      </c>
      <c r="O33" s="19" cm="1">
        <f t="array" ref="O33">+SUMPRODUCT($E$30:$N$30/100,$E33:$N33)/$D$14*100</f>
        <v>100.45990782578653</v>
      </c>
      <c r="Q33" s="24">
        <f t="shared" ref="Q33:AA33" si="25">+E33/E32-1</f>
        <v>1.1245956420898429E-2</v>
      </c>
      <c r="R33" s="24">
        <f t="shared" si="25"/>
        <v>1.1601181030273411E-2</v>
      </c>
      <c r="S33" s="24">
        <f t="shared" si="25"/>
        <v>1.1268539428710866E-2</v>
      </c>
      <c r="T33" s="24">
        <f t="shared" si="25"/>
        <v>1.2364425659179723E-2</v>
      </c>
      <c r="U33" s="24">
        <f t="shared" si="25"/>
        <v>1.2507476806640661E-2</v>
      </c>
      <c r="V33" s="24">
        <f t="shared" si="25"/>
        <v>1.2316665649414027E-2</v>
      </c>
      <c r="W33" s="24">
        <f t="shared" si="25"/>
        <v>1.3048248291015696E-2</v>
      </c>
      <c r="X33" s="24">
        <f t="shared" si="25"/>
        <v>1.2931060791015581E-2</v>
      </c>
      <c r="Y33" s="24">
        <f t="shared" si="25"/>
        <v>1.3372039794921964E-2</v>
      </c>
      <c r="Z33" s="24">
        <f t="shared" si="25"/>
        <v>1.3956985473632777E-2</v>
      </c>
      <c r="AA33" s="24">
        <f t="shared" si="25"/>
        <v>1.2891544534877397E-2</v>
      </c>
      <c r="AB33" s="24">
        <f>+GBA!Y6</f>
        <v>1.3130000000000086E-2</v>
      </c>
      <c r="AQ33" s="24">
        <f t="shared" ref="AQ33:AQ64" si="26">+Q33-Z33</f>
        <v>-2.7110290527343484E-3</v>
      </c>
      <c r="AS33" s="35">
        <f t="shared" si="23"/>
        <v>42736</v>
      </c>
      <c r="AT33" s="19">
        <f t="shared" ref="AT33:AT96" si="27">+E33</f>
        <v>101.12459564208984</v>
      </c>
      <c r="AU33" s="19">
        <f t="shared" ref="AU33:AU96" si="28">+N33</f>
        <v>101.39569854736328</v>
      </c>
      <c r="AV33" s="52">
        <f>+($AT33/$AT$32)-($AU33/$AU$32)</f>
        <v>-2.7110290527343484E-3</v>
      </c>
      <c r="AW33" s="52"/>
    </row>
    <row r="34" spans="2:49" x14ac:dyDescent="0.25">
      <c r="B34" s="110">
        <f t="shared" si="24"/>
        <v>34</v>
      </c>
      <c r="D34" s="37">
        <f>+GBA!A7</f>
        <v>42767</v>
      </c>
      <c r="E34" s="257">
        <v>103.60102081298828</v>
      </c>
      <c r="F34" s="257">
        <v>103.51781463623047</v>
      </c>
      <c r="G34" s="257">
        <v>103.70975494384766</v>
      </c>
      <c r="H34" s="257">
        <v>103.68557739257813</v>
      </c>
      <c r="I34" s="257">
        <v>103.71411895751953</v>
      </c>
      <c r="J34" s="257">
        <v>103.73770904541016</v>
      </c>
      <c r="K34" s="257">
        <v>103.68890380859375</v>
      </c>
      <c r="L34" s="257">
        <v>103.76062774658203</v>
      </c>
      <c r="M34" s="257">
        <v>103.86964416503906</v>
      </c>
      <c r="N34" s="257">
        <v>103.83692932128906</v>
      </c>
      <c r="O34" s="19" cm="1">
        <f t="array" ref="O34">+SUMPRODUCT($E$30:$N$30/100,$E34:$N34)/$D$14*100</f>
        <v>102.90664451515423</v>
      </c>
      <c r="Q34" s="24">
        <f t="shared" ref="Q34:Q97" si="29">+E34/E33-1</f>
        <v>2.4488851156085234E-2</v>
      </c>
      <c r="R34" s="24">
        <f t="shared" ref="R34:R97" si="30">+F34/F33-1</f>
        <v>2.3306581461301823E-2</v>
      </c>
      <c r="S34" s="24">
        <f t="shared" ref="S34:S65" si="31">+G34/G33-1</f>
        <v>2.5541198012900779E-2</v>
      </c>
      <c r="T34" s="24">
        <f t="shared" ref="T34:T65" si="32">+H34/H33-1</f>
        <v>2.4192225295406322E-2</v>
      </c>
      <c r="U34" s="24">
        <f t="shared" ref="U34:U65" si="33">+I34/I33-1</f>
        <v>2.4329413197270666E-2</v>
      </c>
      <c r="V34" s="24">
        <f t="shared" ref="V34:V65" si="34">+J34/J33-1</f>
        <v>2.4755519349877408E-2</v>
      </c>
      <c r="W34" s="24">
        <f t="shared" ref="W34:W65" si="35">+K34/K33-1</f>
        <v>2.3533716025017304E-2</v>
      </c>
      <c r="X34" s="24">
        <f t="shared" ref="X34:X65" si="36">+L34/L33-1</f>
        <v>2.4360213276049869E-2</v>
      </c>
      <c r="Y34" s="24">
        <f t="shared" ref="Y34:Y65" si="37">+M34/M33-1</f>
        <v>2.4990231485559455E-2</v>
      </c>
      <c r="Z34" s="24">
        <f t="shared" ref="Z34:Z65" si="38">+N34/N33-1</f>
        <v>2.4076275511682121E-2</v>
      </c>
      <c r="AA34" s="24">
        <f t="shared" ref="AA34:AA65" si="39">+O34/O33-1</f>
        <v>2.4355354711361299E-2</v>
      </c>
      <c r="AB34" s="24">
        <f>+GBA!Y7</f>
        <v>2.4631587259285492E-2</v>
      </c>
      <c r="AQ34" s="24">
        <f t="shared" si="26"/>
        <v>4.1257564440311256E-4</v>
      </c>
      <c r="AS34" s="35">
        <f t="shared" si="23"/>
        <v>42767</v>
      </c>
      <c r="AT34" s="19">
        <f t="shared" si="27"/>
        <v>103.60102081298828</v>
      </c>
      <c r="AU34" s="19">
        <f t="shared" si="28"/>
        <v>103.83692932128906</v>
      </c>
      <c r="AV34" s="52">
        <f t="shared" ref="AV34:AV97" si="40">+($AT34/$AT$32)-($AU34/$AU$32)</f>
        <v>-2.3590850830079724E-3</v>
      </c>
    </row>
    <row r="35" spans="2:49" x14ac:dyDescent="0.25">
      <c r="B35" s="110">
        <f t="shared" si="24"/>
        <v>35</v>
      </c>
      <c r="D35" s="37">
        <f>+GBA!A8</f>
        <v>42795</v>
      </c>
      <c r="E35" s="257">
        <v>106.40770721435547</v>
      </c>
      <c r="F35" s="257">
        <v>106.27845764160156</v>
      </c>
      <c r="G35" s="257">
        <v>106.46856689453125</v>
      </c>
      <c r="H35" s="257">
        <v>106.25418090820313</v>
      </c>
      <c r="I35" s="257">
        <v>106.33651733398438</v>
      </c>
      <c r="J35" s="257">
        <v>106.42908477783203</v>
      </c>
      <c r="K35" s="257">
        <v>106.19261169433594</v>
      </c>
      <c r="L35" s="257">
        <v>106.24797058105469</v>
      </c>
      <c r="M35" s="257">
        <v>106.3277587890625</v>
      </c>
      <c r="N35" s="257">
        <v>106.09928131103516</v>
      </c>
      <c r="O35" s="19" cm="1">
        <f t="array" ref="O35">+SUMPRODUCT($E$30:$N$30/100,$E35:$N35)/$D$14*100</f>
        <v>105.39415420735374</v>
      </c>
      <c r="Q35" s="24">
        <f t="shared" si="29"/>
        <v>2.7091300639146887E-2</v>
      </c>
      <c r="R35" s="24">
        <f t="shared" si="30"/>
        <v>2.6668289077316887E-2</v>
      </c>
      <c r="S35" s="24">
        <f t="shared" si="31"/>
        <v>2.6601277306819604E-2</v>
      </c>
      <c r="T35" s="24">
        <f t="shared" si="32"/>
        <v>2.4773006817521592E-2</v>
      </c>
      <c r="U35" s="24">
        <f t="shared" si="33"/>
        <v>2.5284873485151627E-2</v>
      </c>
      <c r="V35" s="24">
        <f t="shared" si="34"/>
        <v>2.5944044428856117E-2</v>
      </c>
      <c r="W35" s="24">
        <f t="shared" si="35"/>
        <v>2.4146343473395726E-2</v>
      </c>
      <c r="X35" s="24">
        <f t="shared" si="36"/>
        <v>2.3971933174378846E-2</v>
      </c>
      <c r="Y35" s="24">
        <f t="shared" si="37"/>
        <v>2.3665380234842548E-2</v>
      </c>
      <c r="Z35" s="24">
        <f t="shared" si="38"/>
        <v>2.1787547113859551E-2</v>
      </c>
      <c r="AA35" s="24">
        <f t="shared" si="39"/>
        <v>2.4172488607703047E-2</v>
      </c>
      <c r="AB35" s="24">
        <f>+GBA!Y8</f>
        <v>2.3641609309449585E-2</v>
      </c>
      <c r="AQ35" s="24">
        <f t="shared" si="26"/>
        <v>5.3037535252873358E-3</v>
      </c>
      <c r="AS35" s="35">
        <f t="shared" si="23"/>
        <v>42795</v>
      </c>
      <c r="AT35" s="19">
        <f t="shared" si="27"/>
        <v>106.40770721435547</v>
      </c>
      <c r="AU35" s="19">
        <f t="shared" si="28"/>
        <v>106.09928131103516</v>
      </c>
      <c r="AV35" s="52">
        <f t="shared" si="40"/>
        <v>3.084259033202974E-3</v>
      </c>
    </row>
    <row r="36" spans="2:49" x14ac:dyDescent="0.25">
      <c r="B36" s="110">
        <f t="shared" si="24"/>
        <v>36</v>
      </c>
      <c r="D36" s="37">
        <f>+GBA!A9</f>
        <v>42826</v>
      </c>
      <c r="E36" s="257">
        <v>109.34986877441406</v>
      </c>
      <c r="F36" s="257">
        <v>109.19170379638672</v>
      </c>
      <c r="G36" s="257">
        <v>109.46977996826172</v>
      </c>
      <c r="H36" s="257">
        <v>109.06005096435547</v>
      </c>
      <c r="I36" s="257">
        <v>109.24239349365234</v>
      </c>
      <c r="J36" s="257">
        <v>109.35251617431641</v>
      </c>
      <c r="K36" s="257">
        <v>108.96672821044922</v>
      </c>
      <c r="L36" s="257">
        <v>109.0172119140625</v>
      </c>
      <c r="M36" s="257">
        <v>109.08989715576172</v>
      </c>
      <c r="N36" s="257">
        <v>108.76602935791016</v>
      </c>
      <c r="O36" s="19" cm="1">
        <f t="array" ref="O36">+SUMPRODUCT($E$30:$N$30/100,$E36:$N36)/$D$14*100</f>
        <v>108.17038648907862</v>
      </c>
      <c r="Q36" s="24">
        <f t="shared" si="29"/>
        <v>2.7649891507686375E-2</v>
      </c>
      <c r="R36" s="24">
        <f t="shared" si="30"/>
        <v>2.7411445550041602E-2</v>
      </c>
      <c r="S36" s="24">
        <f t="shared" si="31"/>
        <v>2.818872425232799E-2</v>
      </c>
      <c r="T36" s="24">
        <f t="shared" si="32"/>
        <v>2.6407149649729345E-2</v>
      </c>
      <c r="U36" s="24">
        <f t="shared" si="33"/>
        <v>2.732717068907875E-2</v>
      </c>
      <c r="V36" s="24">
        <f t="shared" si="34"/>
        <v>2.7468350428710098E-2</v>
      </c>
      <c r="W36" s="24">
        <f t="shared" si="35"/>
        <v>2.6123441846390261E-2</v>
      </c>
      <c r="X36" s="24">
        <f t="shared" si="36"/>
        <v>2.6063945672216038E-2</v>
      </c>
      <c r="Y36" s="24">
        <f t="shared" si="37"/>
        <v>2.5977584763907879E-2</v>
      </c>
      <c r="Z36" s="24">
        <f t="shared" si="38"/>
        <v>2.5134459102105433E-2</v>
      </c>
      <c r="AA36" s="24">
        <f t="shared" si="39"/>
        <v>2.6341425694853093E-2</v>
      </c>
      <c r="AB36" s="24">
        <f>+GBA!Y9</f>
        <v>2.633661670557963E-2</v>
      </c>
      <c r="AQ36" s="24">
        <f t="shared" si="26"/>
        <v>2.5154324055809418E-3</v>
      </c>
      <c r="AS36" s="35">
        <f t="shared" si="23"/>
        <v>42826</v>
      </c>
      <c r="AT36" s="19">
        <f t="shared" si="27"/>
        <v>109.34986877441406</v>
      </c>
      <c r="AU36" s="19">
        <f t="shared" si="28"/>
        <v>108.76602935791016</v>
      </c>
      <c r="AV36" s="52">
        <f t="shared" si="40"/>
        <v>5.8383941650390625E-3</v>
      </c>
    </row>
    <row r="37" spans="2:49" x14ac:dyDescent="0.25">
      <c r="B37" s="110">
        <f t="shared" si="24"/>
        <v>37</v>
      </c>
      <c r="D37" s="37">
        <f>+GBA!A10</f>
        <v>42856</v>
      </c>
      <c r="E37" s="257">
        <v>110.68337249755859</v>
      </c>
      <c r="F37" s="257">
        <v>110.50898742675781</v>
      </c>
      <c r="G37" s="257">
        <v>110.82777404785156</v>
      </c>
      <c r="H37" s="257">
        <v>110.4453125</v>
      </c>
      <c r="I37" s="257">
        <v>110.59139251708984</v>
      </c>
      <c r="J37" s="257">
        <v>110.73273468017578</v>
      </c>
      <c r="K37" s="257">
        <v>110.32316589355469</v>
      </c>
      <c r="L37" s="257">
        <v>110.41018676757813</v>
      </c>
      <c r="M37" s="257">
        <v>110.52715301513672</v>
      </c>
      <c r="N37" s="257">
        <v>110.23830413818359</v>
      </c>
      <c r="O37" s="19" cm="1">
        <f t="array" ref="O37">+SUMPRODUCT($E$30:$N$30/100,$E37:$N37)/$D$14*100</f>
        <v>109.5606059811076</v>
      </c>
      <c r="Q37" s="24">
        <f t="shared" si="29"/>
        <v>1.2194836062359826E-2</v>
      </c>
      <c r="R37" s="24">
        <f t="shared" si="30"/>
        <v>1.2063953437593256E-2</v>
      </c>
      <c r="S37" s="24">
        <f t="shared" si="31"/>
        <v>1.2405196027465815E-2</v>
      </c>
      <c r="T37" s="24">
        <f t="shared" si="32"/>
        <v>1.2701823659492684E-2</v>
      </c>
      <c r="U37" s="24">
        <f t="shared" si="33"/>
        <v>1.234867692198538E-2</v>
      </c>
      <c r="V37" s="24">
        <f t="shared" si="34"/>
        <v>1.262173522975174E-2</v>
      </c>
      <c r="W37" s="24">
        <f t="shared" si="35"/>
        <v>1.244818216883381E-2</v>
      </c>
      <c r="X37" s="24">
        <f t="shared" si="36"/>
        <v>1.2777568138631956E-2</v>
      </c>
      <c r="Y37" s="24">
        <f t="shared" si="37"/>
        <v>1.3174967589554498E-2</v>
      </c>
      <c r="Z37" s="24">
        <f t="shared" si="38"/>
        <v>1.3536163717337679E-2</v>
      </c>
      <c r="AA37" s="24">
        <f t="shared" si="39"/>
        <v>1.2852126512179263E-2</v>
      </c>
      <c r="AB37" s="24">
        <f>+GBA!Y10</f>
        <v>1.2831315966341794E-2</v>
      </c>
      <c r="AQ37" s="24">
        <f t="shared" si="26"/>
        <v>-1.341327654977853E-3</v>
      </c>
      <c r="AS37" s="35">
        <f t="shared" si="23"/>
        <v>42856</v>
      </c>
      <c r="AT37" s="19">
        <f t="shared" si="27"/>
        <v>110.68337249755859</v>
      </c>
      <c r="AU37" s="19">
        <f t="shared" si="28"/>
        <v>110.23830413818359</v>
      </c>
      <c r="AV37" s="52">
        <f t="shared" si="40"/>
        <v>4.4506835937501155E-3</v>
      </c>
    </row>
    <row r="38" spans="2:49" x14ac:dyDescent="0.25">
      <c r="B38" s="110">
        <f t="shared" si="24"/>
        <v>38</v>
      </c>
      <c r="D38" s="37">
        <f>+GBA!A11</f>
        <v>42887</v>
      </c>
      <c r="E38" s="257">
        <v>112.19669342041016</v>
      </c>
      <c r="F38" s="257">
        <v>112.020263671875</v>
      </c>
      <c r="G38" s="257">
        <v>112.35944366455078</v>
      </c>
      <c r="H38" s="257">
        <v>111.90981292724609</v>
      </c>
      <c r="I38" s="257">
        <v>112.1317138671875</v>
      </c>
      <c r="J38" s="257">
        <v>112.24730682373047</v>
      </c>
      <c r="K38" s="257">
        <v>111.80905914306641</v>
      </c>
      <c r="L38" s="257">
        <v>111.91740417480469</v>
      </c>
      <c r="M38" s="257">
        <v>112.06205749511719</v>
      </c>
      <c r="N38" s="257">
        <v>111.78319549560547</v>
      </c>
      <c r="O38" s="19" cm="1">
        <f t="array" ref="O38">+SUMPRODUCT($E$30:$N$30/100,$E38:$N38)/$D$14*100</f>
        <v>111.0684036672087</v>
      </c>
      <c r="Q38" s="24">
        <f t="shared" si="29"/>
        <v>1.3672522698790601E-2</v>
      </c>
      <c r="R38" s="24">
        <f t="shared" si="30"/>
        <v>1.3675595807253416E-2</v>
      </c>
      <c r="S38" s="24">
        <f t="shared" si="31"/>
        <v>1.3820268699413774E-2</v>
      </c>
      <c r="T38" s="24">
        <f t="shared" si="32"/>
        <v>1.3259960011848371E-2</v>
      </c>
      <c r="U38" s="24">
        <f t="shared" si="33"/>
        <v>1.3928040103660111E-2</v>
      </c>
      <c r="V38" s="24">
        <f t="shared" si="34"/>
        <v>1.3677727258602834E-2</v>
      </c>
      <c r="W38" s="24">
        <f t="shared" si="35"/>
        <v>1.346855157279836E-2</v>
      </c>
      <c r="X38" s="24">
        <f t="shared" si="36"/>
        <v>1.3651071983053154E-2</v>
      </c>
      <c r="Y38" s="24">
        <f t="shared" si="37"/>
        <v>1.388712581577356E-2</v>
      </c>
      <c r="Z38" s="24">
        <f t="shared" si="38"/>
        <v>1.4014106707278096E-2</v>
      </c>
      <c r="AA38" s="24">
        <f t="shared" si="39"/>
        <v>1.3762224775948129E-2</v>
      </c>
      <c r="AB38" s="24">
        <f>+GBA!Y11</f>
        <v>1.3883670844019536E-2</v>
      </c>
      <c r="AQ38" s="24">
        <f t="shared" si="26"/>
        <v>-3.4158400848749437E-4</v>
      </c>
      <c r="AS38" s="35">
        <f t="shared" si="23"/>
        <v>42887</v>
      </c>
      <c r="AT38" s="19">
        <f t="shared" si="27"/>
        <v>112.19669342041016</v>
      </c>
      <c r="AU38" s="19">
        <f t="shared" si="28"/>
        <v>111.78319549560547</v>
      </c>
      <c r="AV38" s="52">
        <f t="shared" si="40"/>
        <v>4.1349792480469549E-3</v>
      </c>
    </row>
    <row r="39" spans="2:49" x14ac:dyDescent="0.25">
      <c r="B39" s="110">
        <f t="shared" si="24"/>
        <v>39</v>
      </c>
      <c r="D39" s="37">
        <f>+GBA!A12</f>
        <v>42917</v>
      </c>
      <c r="E39" s="257">
        <v>113.85530090332031</v>
      </c>
      <c r="F39" s="257">
        <v>113.71345520019531</v>
      </c>
      <c r="G39" s="257">
        <v>114.08363342285156</v>
      </c>
      <c r="H39" s="257">
        <v>113.71173095703125</v>
      </c>
      <c r="I39" s="257">
        <v>113.91668701171875</v>
      </c>
      <c r="J39" s="257">
        <v>114.00608825683594</v>
      </c>
      <c r="K39" s="257">
        <v>113.63480377197266</v>
      </c>
      <c r="L39" s="257">
        <v>113.81767272949219</v>
      </c>
      <c r="M39" s="257">
        <v>114.05481719970703</v>
      </c>
      <c r="N39" s="257">
        <v>113.8770751953125</v>
      </c>
      <c r="O39" s="19" cm="1">
        <f t="array" ref="O39">+SUMPRODUCT($E$30:$N$30/100,$E39:$N39)/$D$14*100</f>
        <v>112.94699675352184</v>
      </c>
      <c r="Q39" s="24">
        <f t="shared" si="29"/>
        <v>1.47830335489052E-2</v>
      </c>
      <c r="R39" s="24">
        <f t="shared" si="30"/>
        <v>1.5115046803316989E-2</v>
      </c>
      <c r="S39" s="24">
        <f t="shared" si="31"/>
        <v>1.5345303448176084E-2</v>
      </c>
      <c r="T39" s="24">
        <f t="shared" si="32"/>
        <v>1.6101519452602409E-2</v>
      </c>
      <c r="U39" s="24">
        <f t="shared" si="33"/>
        <v>1.5918539750898963E-2</v>
      </c>
      <c r="V39" s="24">
        <f t="shared" si="34"/>
        <v>1.5668807411721719E-2</v>
      </c>
      <c r="W39" s="24">
        <f t="shared" si="35"/>
        <v>1.6329129704687917E-2</v>
      </c>
      <c r="X39" s="24">
        <f t="shared" si="36"/>
        <v>1.6979205054822977E-2</v>
      </c>
      <c r="Y39" s="24">
        <f t="shared" si="37"/>
        <v>1.7782644269909831E-2</v>
      </c>
      <c r="Z39" s="24">
        <f t="shared" si="38"/>
        <v>1.8731614268348018E-2</v>
      </c>
      <c r="AA39" s="24">
        <f t="shared" si="39"/>
        <v>1.691383889825171E-2</v>
      </c>
      <c r="AB39" s="24">
        <f>+GBA!Y12</f>
        <v>1.7193732181012722E-2</v>
      </c>
      <c r="AQ39" s="24">
        <f t="shared" si="26"/>
        <v>-3.948580719442818E-3</v>
      </c>
      <c r="AS39" s="35">
        <f t="shared" si="23"/>
        <v>42917</v>
      </c>
      <c r="AT39" s="19">
        <f t="shared" si="27"/>
        <v>113.85530090332031</v>
      </c>
      <c r="AU39" s="19">
        <f t="shared" si="28"/>
        <v>113.8770751953125</v>
      </c>
      <c r="AV39" s="52">
        <f t="shared" si="40"/>
        <v>-2.1774291992171513E-4</v>
      </c>
    </row>
    <row r="40" spans="2:49" x14ac:dyDescent="0.25">
      <c r="B40" s="110">
        <f t="shared" si="24"/>
        <v>40</v>
      </c>
      <c r="D40" s="37">
        <f>+GBA!A13</f>
        <v>42948</v>
      </c>
      <c r="E40" s="257">
        <v>115.66705322265625</v>
      </c>
      <c r="F40" s="257">
        <v>115.46144104003906</v>
      </c>
      <c r="G40" s="257">
        <v>115.86652374267578</v>
      </c>
      <c r="H40" s="257">
        <v>115.39973449707031</v>
      </c>
      <c r="I40" s="257">
        <v>115.66269683837891</v>
      </c>
      <c r="J40" s="257">
        <v>115.72909545898438</v>
      </c>
      <c r="K40" s="257">
        <v>115.29743194580078</v>
      </c>
      <c r="L40" s="257">
        <v>115.52447509765625</v>
      </c>
      <c r="M40" s="257">
        <v>115.77906036376953</v>
      </c>
      <c r="N40" s="257">
        <v>115.50792694091797</v>
      </c>
      <c r="O40" s="19" cm="1">
        <f t="array" ref="O40">+SUMPRODUCT($E$30:$N$30/100,$E40:$N40)/$D$14*100</f>
        <v>114.63399439166963</v>
      </c>
      <c r="Q40" s="24">
        <f t="shared" si="29"/>
        <v>1.591276211965198E-2</v>
      </c>
      <c r="R40" s="24">
        <f t="shared" si="30"/>
        <v>1.5371847041024012E-2</v>
      </c>
      <c r="S40" s="24">
        <f t="shared" si="31"/>
        <v>1.5627923711159619E-2</v>
      </c>
      <c r="T40" s="24">
        <f t="shared" si="32"/>
        <v>1.4844585741790484E-2</v>
      </c>
      <c r="U40" s="24">
        <f t="shared" si="33"/>
        <v>1.5327076940716777E-2</v>
      </c>
      <c r="V40" s="24">
        <f t="shared" si="34"/>
        <v>1.5113291127635264E-2</v>
      </c>
      <c r="W40" s="24">
        <f t="shared" si="35"/>
        <v>1.4631328771108398E-2</v>
      </c>
      <c r="X40" s="24">
        <f t="shared" si="36"/>
        <v>1.4995934526095711E-2</v>
      </c>
      <c r="Y40" s="24">
        <f t="shared" si="37"/>
        <v>1.5117670663952643E-2</v>
      </c>
      <c r="Z40" s="24">
        <f t="shared" si="38"/>
        <v>1.432115939760803E-2</v>
      </c>
      <c r="AA40" s="24">
        <f t="shared" si="39"/>
        <v>1.4936188536550654E-2</v>
      </c>
      <c r="AB40" s="24">
        <f>+GBA!Y13</f>
        <v>1.4775293868762196E-2</v>
      </c>
      <c r="AQ40" s="24">
        <f t="shared" si="26"/>
        <v>1.5916027220439499E-3</v>
      </c>
      <c r="AS40" s="35">
        <f t="shared" si="23"/>
        <v>42948</v>
      </c>
      <c r="AT40" s="19">
        <f t="shared" si="27"/>
        <v>115.66705322265625</v>
      </c>
      <c r="AU40" s="19">
        <f t="shared" si="28"/>
        <v>115.50792694091797</v>
      </c>
      <c r="AV40" s="52">
        <f t="shared" si="40"/>
        <v>1.5912628173828658E-3</v>
      </c>
    </row>
    <row r="41" spans="2:49" x14ac:dyDescent="0.25">
      <c r="B41" s="110">
        <f t="shared" si="24"/>
        <v>41</v>
      </c>
      <c r="D41" s="37">
        <f>+GBA!A14</f>
        <v>42979</v>
      </c>
      <c r="E41" s="257">
        <v>118.06793975830078</v>
      </c>
      <c r="F41" s="257">
        <v>117.89884948730469</v>
      </c>
      <c r="G41" s="257">
        <v>118.32405853271484</v>
      </c>
      <c r="H41" s="257">
        <v>117.70926666259766</v>
      </c>
      <c r="I41" s="257">
        <v>118.04338073730469</v>
      </c>
      <c r="J41" s="257">
        <v>118.18650817871094</v>
      </c>
      <c r="K41" s="257">
        <v>117.69049072265625</v>
      </c>
      <c r="L41" s="257">
        <v>117.93540191650391</v>
      </c>
      <c r="M41" s="257">
        <v>118.17406463623047</v>
      </c>
      <c r="N41" s="257">
        <v>117.85468292236328</v>
      </c>
      <c r="O41" s="19" cm="1">
        <f t="array" ref="O41">+SUMPRODUCT($E$30:$N$30/100,$E41:$N41)/$D$14*100</f>
        <v>117.00453359453178</v>
      </c>
      <c r="Q41" s="24">
        <f t="shared" si="29"/>
        <v>2.0756874743085962E-2</v>
      </c>
      <c r="R41" s="24">
        <f t="shared" si="30"/>
        <v>2.1110150932729166E-2</v>
      </c>
      <c r="S41" s="24">
        <f t="shared" si="31"/>
        <v>2.1210050242785661E-2</v>
      </c>
      <c r="T41" s="24">
        <f t="shared" si="32"/>
        <v>2.0013323042662456E-2</v>
      </c>
      <c r="U41" s="24">
        <f t="shared" si="33"/>
        <v>2.0582987981444312E-2</v>
      </c>
      <c r="V41" s="24">
        <f t="shared" si="34"/>
        <v>2.1234182380674538E-2</v>
      </c>
      <c r="W41" s="24">
        <f t="shared" si="35"/>
        <v>2.0755525396093821E-2</v>
      </c>
      <c r="X41" s="24">
        <f t="shared" si="36"/>
        <v>2.0869402927904401E-2</v>
      </c>
      <c r="Y41" s="24">
        <f t="shared" si="37"/>
        <v>2.0685988165182856E-2</v>
      </c>
      <c r="Z41" s="24">
        <f t="shared" si="38"/>
        <v>2.0316839229966188E-2</v>
      </c>
      <c r="AA41" s="24">
        <f t="shared" si="39"/>
        <v>2.0679199180329899E-2</v>
      </c>
      <c r="AB41" s="24">
        <f>+GBA!Y14</f>
        <v>2.0436303178720916E-2</v>
      </c>
      <c r="AQ41" s="24">
        <f t="shared" si="26"/>
        <v>4.4003551311977418E-4</v>
      </c>
      <c r="AS41" s="35">
        <f t="shared" si="23"/>
        <v>42979</v>
      </c>
      <c r="AT41" s="19">
        <f t="shared" si="27"/>
        <v>118.06793975830078</v>
      </c>
      <c r="AU41" s="19">
        <f t="shared" si="28"/>
        <v>117.85468292236328</v>
      </c>
      <c r="AV41" s="52">
        <f t="shared" si="40"/>
        <v>2.1325683593751421E-3</v>
      </c>
    </row>
    <row r="42" spans="2:49" x14ac:dyDescent="0.25">
      <c r="B42" s="110">
        <f t="shared" si="24"/>
        <v>42</v>
      </c>
      <c r="D42" s="37">
        <f>+GBA!A15</f>
        <v>43009</v>
      </c>
      <c r="E42" s="257">
        <v>119.72279357910156</v>
      </c>
      <c r="F42" s="257">
        <v>119.56389617919922</v>
      </c>
      <c r="G42" s="257">
        <v>119.94839477539063</v>
      </c>
      <c r="H42" s="257">
        <v>119.36521911621094</v>
      </c>
      <c r="I42" s="257">
        <v>119.66933441162109</v>
      </c>
      <c r="J42" s="257">
        <v>119.78549957275391</v>
      </c>
      <c r="K42" s="257">
        <v>119.24723815917969</v>
      </c>
      <c r="L42" s="257">
        <v>119.44940948486328</v>
      </c>
      <c r="M42" s="257">
        <v>119.67909240722656</v>
      </c>
      <c r="N42" s="257">
        <v>119.302001953125</v>
      </c>
      <c r="O42" s="19" cm="1">
        <f t="array" ref="O42">+SUMPRODUCT($E$30:$N$30/100,$E42:$N42)/$D$14*100</f>
        <v>118.53871231402771</v>
      </c>
      <c r="Q42" s="24">
        <f t="shared" si="29"/>
        <v>1.4016114994370721E-2</v>
      </c>
      <c r="R42" s="24">
        <f t="shared" si="30"/>
        <v>1.4122671248575802E-2</v>
      </c>
      <c r="S42" s="24">
        <f t="shared" si="31"/>
        <v>1.3727861119864126E-2</v>
      </c>
      <c r="T42" s="24">
        <f t="shared" si="32"/>
        <v>1.4068157083672261E-2</v>
      </c>
      <c r="U42" s="24">
        <f t="shared" si="33"/>
        <v>1.377420456920686E-2</v>
      </c>
      <c r="V42" s="24">
        <f t="shared" si="34"/>
        <v>1.3529390272069897E-2</v>
      </c>
      <c r="W42" s="24">
        <f t="shared" si="35"/>
        <v>1.3227470010232167E-2</v>
      </c>
      <c r="X42" s="24">
        <f t="shared" si="36"/>
        <v>1.2837600446991004E-2</v>
      </c>
      <c r="Y42" s="24">
        <f t="shared" si="37"/>
        <v>1.2735685919147643E-2</v>
      </c>
      <c r="Z42" s="24">
        <f t="shared" si="38"/>
        <v>1.2280539006796598E-2</v>
      </c>
      <c r="AA42" s="24">
        <f t="shared" si="39"/>
        <v>1.3112130550534618E-2</v>
      </c>
      <c r="AB42" s="24">
        <f>+GBA!Y15</f>
        <v>1.2994466183362086E-2</v>
      </c>
      <c r="AQ42" s="24">
        <f t="shared" si="26"/>
        <v>1.7355759875741228E-3</v>
      </c>
      <c r="AS42" s="35">
        <f t="shared" si="23"/>
        <v>43009</v>
      </c>
      <c r="AT42" s="19">
        <f t="shared" si="27"/>
        <v>119.72279357910156</v>
      </c>
      <c r="AU42" s="19">
        <f t="shared" si="28"/>
        <v>119.302001953125</v>
      </c>
      <c r="AV42" s="52">
        <f t="shared" si="40"/>
        <v>4.2079162597656872E-3</v>
      </c>
    </row>
    <row r="43" spans="2:49" x14ac:dyDescent="0.25">
      <c r="B43" s="110">
        <f t="shared" si="24"/>
        <v>43</v>
      </c>
      <c r="D43" s="37">
        <f>+GBA!A16</f>
        <v>43040</v>
      </c>
      <c r="E43" s="257">
        <v>121.05091857910156</v>
      </c>
      <c r="F43" s="257">
        <v>120.87618255615234</v>
      </c>
      <c r="G43" s="257">
        <v>121.27030944824219</v>
      </c>
      <c r="H43" s="257">
        <v>120.74928283691406</v>
      </c>
      <c r="I43" s="257">
        <v>121.02093505859375</v>
      </c>
      <c r="J43" s="257">
        <v>121.13140106201172</v>
      </c>
      <c r="K43" s="257">
        <v>120.66445159912109</v>
      </c>
      <c r="L43" s="257">
        <v>120.85645294189453</v>
      </c>
      <c r="M43" s="257">
        <v>121.05528259277344</v>
      </c>
      <c r="N43" s="257">
        <v>120.70259857177734</v>
      </c>
      <c r="O43" s="19" cm="1">
        <f t="array" ref="O43">+SUMPRODUCT($E$30:$N$30/100,$E43:$N43)/$D$14*100</f>
        <v>119.90501458818532</v>
      </c>
      <c r="Q43" s="24">
        <f t="shared" si="29"/>
        <v>1.1093334529673315E-2</v>
      </c>
      <c r="R43" s="24">
        <f t="shared" si="30"/>
        <v>1.097560734376124E-2</v>
      </c>
      <c r="S43" s="24">
        <f t="shared" si="31"/>
        <v>1.1020694985763857E-2</v>
      </c>
      <c r="T43" s="24">
        <f t="shared" si="32"/>
        <v>1.159520110590706E-2</v>
      </c>
      <c r="U43" s="24">
        <f t="shared" si="33"/>
        <v>1.1294461138420031E-2</v>
      </c>
      <c r="V43" s="24">
        <f t="shared" si="34"/>
        <v>1.1235930008709927E-2</v>
      </c>
      <c r="W43" s="24">
        <f t="shared" si="35"/>
        <v>1.188466468338345E-2</v>
      </c>
      <c r="X43" s="24">
        <f t="shared" si="36"/>
        <v>1.1779409066141611E-2</v>
      </c>
      <c r="Y43" s="24">
        <f t="shared" si="37"/>
        <v>1.1499002523048585E-2</v>
      </c>
      <c r="Z43" s="24">
        <f t="shared" si="38"/>
        <v>1.1739925531196516E-2</v>
      </c>
      <c r="AA43" s="24">
        <f t="shared" si="39"/>
        <v>1.1526211542926657E-2</v>
      </c>
      <c r="AB43" s="24">
        <f>+GBA!Y16</f>
        <v>1.1678807683778381E-2</v>
      </c>
      <c r="AQ43" s="24">
        <f t="shared" si="26"/>
        <v>-6.4659100152320015E-4</v>
      </c>
      <c r="AS43" s="35">
        <f t="shared" si="23"/>
        <v>43040</v>
      </c>
      <c r="AT43" s="19">
        <f t="shared" si="27"/>
        <v>121.05091857910156</v>
      </c>
      <c r="AU43" s="19">
        <f t="shared" si="28"/>
        <v>120.70259857177734</v>
      </c>
      <c r="AV43" s="52">
        <f t="shared" si="40"/>
        <v>3.4832000732420987E-3</v>
      </c>
    </row>
    <row r="44" spans="2:49" x14ac:dyDescent="0.25">
      <c r="B44" s="110">
        <f t="shared" si="24"/>
        <v>44</v>
      </c>
      <c r="D44" s="37">
        <f>+GBA!A17</f>
        <v>43070</v>
      </c>
      <c r="E44" s="257">
        <v>124.92650604248047</v>
      </c>
      <c r="F44" s="257">
        <v>124.38441467285156</v>
      </c>
      <c r="G44" s="257">
        <v>125.44364166259766</v>
      </c>
      <c r="H44" s="257">
        <v>124.44944000244141</v>
      </c>
      <c r="I44" s="257">
        <v>124.97467041015625</v>
      </c>
      <c r="J44" s="257">
        <v>125.04933166503906</v>
      </c>
      <c r="K44" s="257">
        <v>124.44232940673828</v>
      </c>
      <c r="L44" s="257">
        <v>124.88144683837891</v>
      </c>
      <c r="M44" s="257">
        <v>125.13992309570313</v>
      </c>
      <c r="N44" s="257">
        <v>124.84819030761719</v>
      </c>
      <c r="O44" s="19" cm="1">
        <f t="array" ref="O44">+SUMPRODUCT($E$30:$N$30/100,$E44:$N44)/$D$14*100</f>
        <v>123.85052991477453</v>
      </c>
      <c r="Q44" s="24">
        <f t="shared" si="29"/>
        <v>3.2016175580248607E-2</v>
      </c>
      <c r="R44" s="24">
        <f t="shared" si="30"/>
        <v>2.9023353008931219E-2</v>
      </c>
      <c r="S44" s="24">
        <f t="shared" si="31"/>
        <v>3.4413470480477715E-2</v>
      </c>
      <c r="T44" s="24">
        <f t="shared" si="32"/>
        <v>3.0643305521945274E-2</v>
      </c>
      <c r="U44" s="24">
        <f t="shared" si="33"/>
        <v>3.2669846334010266E-2</v>
      </c>
      <c r="V44" s="24">
        <f t="shared" si="34"/>
        <v>3.2344466989377985E-2</v>
      </c>
      <c r="W44" s="24">
        <f t="shared" si="35"/>
        <v>3.1308954356899399E-2</v>
      </c>
      <c r="X44" s="24">
        <f t="shared" si="36"/>
        <v>3.3303922120066831E-2</v>
      </c>
      <c r="Y44" s="24">
        <f t="shared" si="37"/>
        <v>3.3741943477760605E-2</v>
      </c>
      <c r="Z44" s="24">
        <f t="shared" si="38"/>
        <v>3.4345505274060883E-2</v>
      </c>
      <c r="AA44" s="24">
        <f t="shared" si="39"/>
        <v>3.2905340449189024E-2</v>
      </c>
      <c r="AB44" s="24">
        <f>+GBA!Y17</f>
        <v>3.4287033031388692E-2</v>
      </c>
      <c r="AD44" s="24">
        <f t="shared" ref="AD44:AD75" si="41">+E44/E32-1</f>
        <v>0.24926506042480479</v>
      </c>
      <c r="AE44" s="24">
        <f t="shared" ref="AE44:AE75" si="42">+F44/F32-1</f>
        <v>0.24384414672851573</v>
      </c>
      <c r="AF44" s="24">
        <f t="shared" ref="AF44:AF75" si="43">+G44/G32-1</f>
        <v>0.25443641662597649</v>
      </c>
      <c r="AG44" s="24">
        <f t="shared" ref="AG44:AG75" si="44">+H44/H32-1</f>
        <v>0.24449440002441403</v>
      </c>
      <c r="AH44" s="24">
        <f t="shared" ref="AH44:AH75" si="45">+I44/I32-1</f>
        <v>0.24974670410156241</v>
      </c>
      <c r="AI44" s="24">
        <f t="shared" ref="AI44:AI75" si="46">+J44/J32-1</f>
        <v>0.25049331665039065</v>
      </c>
      <c r="AJ44" s="24">
        <f t="shared" ref="AJ44:AJ75" si="47">+K44/K32-1</f>
        <v>0.24442329406738272</v>
      </c>
      <c r="AK44" s="24">
        <f t="shared" ref="AK44:AK75" si="48">+L44/L32-1</f>
        <v>0.24881446838378896</v>
      </c>
      <c r="AL44" s="24">
        <f t="shared" ref="AL44:AL75" si="49">+M44/M32-1</f>
        <v>0.25139923095703121</v>
      </c>
      <c r="AM44" s="24">
        <f t="shared" ref="AM44:AM75" si="50">+N44/N32-1</f>
        <v>0.2484819030761718</v>
      </c>
      <c r="AN44" s="24">
        <f t="shared" ref="AN44:AN75" si="51">+O44/O32-1</f>
        <v>0.24872854506679754</v>
      </c>
      <c r="AO44" s="24">
        <f>+GBA!AV17</f>
        <v>0.25039199999999995</v>
      </c>
      <c r="AQ44" s="24">
        <f t="shared" si="26"/>
        <v>-2.3293296938122765E-3</v>
      </c>
      <c r="AR44" s="24">
        <f>+AD44-AM44</f>
        <v>7.8315734863299014E-4</v>
      </c>
      <c r="AS44" s="35">
        <f t="shared" si="23"/>
        <v>43070</v>
      </c>
      <c r="AT44" s="19">
        <f t="shared" si="27"/>
        <v>124.92650604248047</v>
      </c>
      <c r="AU44" s="19">
        <f t="shared" si="28"/>
        <v>124.84819030761719</v>
      </c>
      <c r="AV44" s="52">
        <f t="shared" si="40"/>
        <v>7.8315734863299014E-4</v>
      </c>
    </row>
    <row r="45" spans="2:49" x14ac:dyDescent="0.25">
      <c r="B45" s="110">
        <f t="shared" si="24"/>
        <v>45</v>
      </c>
      <c r="D45" s="37">
        <f>+GBA!A18</f>
        <v>43101</v>
      </c>
      <c r="E45" s="257">
        <v>126.87031555175781</v>
      </c>
      <c r="F45" s="257">
        <v>126.4305419921875</v>
      </c>
      <c r="G45" s="257">
        <v>127.28089904785156</v>
      </c>
      <c r="H45" s="257">
        <v>126.47153472900391</v>
      </c>
      <c r="I45" s="257">
        <v>126.96121978759766</v>
      </c>
      <c r="J45" s="257">
        <v>126.97274780273438</v>
      </c>
      <c r="K45" s="257">
        <v>126.47127532958984</v>
      </c>
      <c r="L45" s="257">
        <v>126.84585571289063</v>
      </c>
      <c r="M45" s="257">
        <v>127.13788604736328</v>
      </c>
      <c r="N45" s="257">
        <v>126.86930847167969</v>
      </c>
      <c r="O45" s="19" cm="1">
        <f t="array" ref="O45">+SUMPRODUCT($E$30:$N$30/100,$E45:$N45)/$D$14*100</f>
        <v>125.82103221126097</v>
      </c>
      <c r="Q45" s="24">
        <f t="shared" si="29"/>
        <v>1.5559624381205062E-2</v>
      </c>
      <c r="R45" s="24">
        <f t="shared" si="30"/>
        <v>1.645002973015175E-2</v>
      </c>
      <c r="S45" s="24">
        <f t="shared" si="31"/>
        <v>1.4646078198172319E-2</v>
      </c>
      <c r="T45" s="24">
        <f t="shared" si="32"/>
        <v>1.6248323226868866E-2</v>
      </c>
      <c r="U45" s="24">
        <f t="shared" si="33"/>
        <v>1.5895616055011219E-2</v>
      </c>
      <c r="V45" s="24">
        <f t="shared" si="34"/>
        <v>1.5381258836691947E-2</v>
      </c>
      <c r="W45" s="24">
        <f t="shared" si="35"/>
        <v>1.6304306842569449E-2</v>
      </c>
      <c r="X45" s="24">
        <f t="shared" si="36"/>
        <v>1.5730189906063785E-2</v>
      </c>
      <c r="Y45" s="24">
        <f t="shared" si="37"/>
        <v>1.596583170450061E-2</v>
      </c>
      <c r="Z45" s="24">
        <f t="shared" si="38"/>
        <v>1.6188606010888895E-2</v>
      </c>
      <c r="AA45" s="24">
        <f t="shared" si="39"/>
        <v>1.5910325921434598E-2</v>
      </c>
      <c r="AB45" s="24">
        <f>+GBA!Y18</f>
        <v>1.5799045419356617E-2</v>
      </c>
      <c r="AD45" s="24">
        <f t="shared" si="41"/>
        <v>0.25459404555534415</v>
      </c>
      <c r="AE45" s="24">
        <f t="shared" si="42"/>
        <v>0.24980619203531651</v>
      </c>
      <c r="AF45" s="24">
        <f t="shared" si="43"/>
        <v>0.25862611250376188</v>
      </c>
      <c r="AG45" s="24">
        <f t="shared" si="44"/>
        <v>0.24926885539912802</v>
      </c>
      <c r="AH45" s="24">
        <f t="shared" si="45"/>
        <v>0.253928713573772</v>
      </c>
      <c r="AI45" s="24">
        <f t="shared" si="46"/>
        <v>0.25427894364733916</v>
      </c>
      <c r="AJ45" s="24">
        <f t="shared" si="47"/>
        <v>0.24842301976182668</v>
      </c>
      <c r="AK45" s="24">
        <f t="shared" si="48"/>
        <v>0.25226543664121093</v>
      </c>
      <c r="AL45" s="24">
        <f t="shared" si="49"/>
        <v>0.2546022690056895</v>
      </c>
      <c r="AM45" s="24">
        <f t="shared" si="50"/>
        <v>0.2512296901077844</v>
      </c>
      <c r="AN45" s="24">
        <f t="shared" si="51"/>
        <v>0.25245020560296227</v>
      </c>
      <c r="AO45" s="24">
        <f>+GBA!AV18</f>
        <v>0.25368610148746962</v>
      </c>
      <c r="AQ45" s="24">
        <f t="shared" si="26"/>
        <v>-6.2898162968383353E-4</v>
      </c>
      <c r="AR45" s="24">
        <f t="shared" ref="AR45:AR108" si="52">+AD45-AM45</f>
        <v>3.3643554475597526E-3</v>
      </c>
      <c r="AS45" s="35">
        <f t="shared" si="23"/>
        <v>43101</v>
      </c>
      <c r="AT45" s="19">
        <f t="shared" si="27"/>
        <v>126.87031555175781</v>
      </c>
      <c r="AU45" s="19">
        <f t="shared" si="28"/>
        <v>126.86930847167969</v>
      </c>
      <c r="AV45" s="52">
        <f t="shared" si="40"/>
        <v>1.0070800781081246E-5</v>
      </c>
    </row>
    <row r="46" spans="2:49" x14ac:dyDescent="0.25">
      <c r="B46" s="110">
        <f t="shared" si="24"/>
        <v>46</v>
      </c>
      <c r="D46" s="37">
        <f>+GBA!A19</f>
        <v>43132</v>
      </c>
      <c r="E46" s="257">
        <v>130.13102722167969</v>
      </c>
      <c r="F46" s="257">
        <v>129.57264709472656</v>
      </c>
      <c r="G46" s="257">
        <v>130.58271789550781</v>
      </c>
      <c r="H46" s="257">
        <v>129.7266845703125</v>
      </c>
      <c r="I46" s="257">
        <v>130.24632263183594</v>
      </c>
      <c r="J46" s="257">
        <v>130.2322998046875</v>
      </c>
      <c r="K46" s="257">
        <v>129.73056030273438</v>
      </c>
      <c r="L46" s="257">
        <v>130.11009216308594</v>
      </c>
      <c r="M46" s="257">
        <v>130.37641906738281</v>
      </c>
      <c r="N46" s="257">
        <v>130.0421142578125</v>
      </c>
      <c r="O46" s="19" cm="1">
        <f t="array" ref="O46">+SUMPRODUCT($E$30:$N$30/100,$E46:$N46)/$D$14*100</f>
        <v>129.02940288333642</v>
      </c>
      <c r="Q46" s="24">
        <f t="shared" si="29"/>
        <v>2.5701139433137454E-2</v>
      </c>
      <c r="R46" s="24">
        <f t="shared" si="30"/>
        <v>2.4852421361392318E-2</v>
      </c>
      <c r="S46" s="24">
        <f t="shared" si="31"/>
        <v>2.5941196773090924E-2</v>
      </c>
      <c r="T46" s="24">
        <f t="shared" si="32"/>
        <v>2.5738201471845468E-2</v>
      </c>
      <c r="U46" s="24">
        <f t="shared" si="33"/>
        <v>2.5874852570998863E-2</v>
      </c>
      <c r="V46" s="24">
        <f t="shared" si="34"/>
        <v>2.5671272445148441E-2</v>
      </c>
      <c r="W46" s="24">
        <f t="shared" si="35"/>
        <v>2.5770950475913823E-2</v>
      </c>
      <c r="X46" s="24">
        <f t="shared" si="36"/>
        <v>2.5733883317273998E-2</v>
      </c>
      <c r="Y46" s="24">
        <f t="shared" si="37"/>
        <v>2.547260396333062E-2</v>
      </c>
      <c r="Z46" s="24">
        <f t="shared" si="38"/>
        <v>2.5008458108219722E-2</v>
      </c>
      <c r="AA46" s="24">
        <f t="shared" si="39"/>
        <v>2.5499478232609007E-2</v>
      </c>
      <c r="AB46" s="24">
        <f>+GBA!Y19</f>
        <v>2.5797014046405664E-2</v>
      </c>
      <c r="AD46" s="24">
        <f t="shared" si="41"/>
        <v>0.25607861969411583</v>
      </c>
      <c r="AE46" s="24">
        <f t="shared" si="42"/>
        <v>0.25169418954655076</v>
      </c>
      <c r="AF46" s="24">
        <f t="shared" si="43"/>
        <v>0.25911702294745731</v>
      </c>
      <c r="AG46" s="24">
        <f t="shared" si="44"/>
        <v>0.25115457552149789</v>
      </c>
      <c r="AH46" s="24">
        <f t="shared" si="45"/>
        <v>0.25582055694060113</v>
      </c>
      <c r="AI46" s="24">
        <f t="shared" si="46"/>
        <v>0.25539980594404299</v>
      </c>
      <c r="AJ46" s="24">
        <f t="shared" si="47"/>
        <v>0.25115181603436221</v>
      </c>
      <c r="AK46" s="24">
        <f t="shared" si="48"/>
        <v>0.2539447282533609</v>
      </c>
      <c r="AL46" s="24">
        <f t="shared" si="49"/>
        <v>0.25519269961324786</v>
      </c>
      <c r="AM46" s="24">
        <f t="shared" si="50"/>
        <v>0.25236864290776695</v>
      </c>
      <c r="AN46" s="24">
        <f t="shared" si="51"/>
        <v>0.25384909294496816</v>
      </c>
      <c r="AO46" s="24">
        <f>+GBA!AV19</f>
        <v>0.25511205729781294</v>
      </c>
      <c r="AQ46" s="24">
        <f t="shared" si="26"/>
        <v>6.9268132491773216E-4</v>
      </c>
      <c r="AR46" s="24">
        <f t="shared" si="52"/>
        <v>3.7099767863488786E-3</v>
      </c>
      <c r="AS46" s="35">
        <f t="shared" si="23"/>
        <v>43132</v>
      </c>
      <c r="AT46" s="19">
        <f t="shared" si="27"/>
        <v>130.13102722167969</v>
      </c>
      <c r="AU46" s="19">
        <f t="shared" si="28"/>
        <v>130.0421142578125</v>
      </c>
      <c r="AV46" s="52">
        <f t="shared" si="40"/>
        <v>8.8912963867193717E-4</v>
      </c>
    </row>
    <row r="47" spans="2:49" x14ac:dyDescent="0.25">
      <c r="B47" s="110">
        <f t="shared" si="24"/>
        <v>47</v>
      </c>
      <c r="D47" s="37">
        <f>+GBA!A20</f>
        <v>43160</v>
      </c>
      <c r="E47" s="257">
        <v>133.27418518066406</v>
      </c>
      <c r="F47" s="257">
        <v>132.63948059082031</v>
      </c>
      <c r="G47" s="257">
        <v>133.88328552246094</v>
      </c>
      <c r="H47" s="257">
        <v>132.93663024902344</v>
      </c>
      <c r="I47" s="257">
        <v>133.38777160644531</v>
      </c>
      <c r="J47" s="257">
        <v>133.77729797363281</v>
      </c>
      <c r="K47" s="257">
        <v>132.95550537109375</v>
      </c>
      <c r="L47" s="257">
        <v>133.39265441894531</v>
      </c>
      <c r="M47" s="257">
        <v>133.75486755371094</v>
      </c>
      <c r="N47" s="257">
        <v>133.32769775390625</v>
      </c>
      <c r="O47" s="19" cm="1">
        <f t="array" ref="O47">+SUMPRODUCT($E$30:$N$30/100,$E47:$N47)/$D$14*100</f>
        <v>132.28758868539541</v>
      </c>
      <c r="Q47" s="24">
        <f t="shared" si="29"/>
        <v>2.4153793496380915E-2</v>
      </c>
      <c r="R47" s="24">
        <f t="shared" si="30"/>
        <v>2.3668834162596797E-2</v>
      </c>
      <c r="S47" s="24">
        <f t="shared" si="31"/>
        <v>2.5275684869679571E-2</v>
      </c>
      <c r="T47" s="24">
        <f t="shared" si="32"/>
        <v>2.4743912089814746E-2</v>
      </c>
      <c r="U47" s="24">
        <f t="shared" si="33"/>
        <v>2.411929113337985E-2</v>
      </c>
      <c r="V47" s="24">
        <f t="shared" si="34"/>
        <v>2.7220575650294343E-2</v>
      </c>
      <c r="W47" s="24">
        <f t="shared" si="35"/>
        <v>2.4858792414322206E-2</v>
      </c>
      <c r="X47" s="24">
        <f t="shared" si="36"/>
        <v>2.5229113293877781E-2</v>
      </c>
      <c r="Y47" s="24">
        <f t="shared" si="37"/>
        <v>2.5913033280826836E-2</v>
      </c>
      <c r="Z47" s="24">
        <f t="shared" si="38"/>
        <v>2.5265534283609004E-2</v>
      </c>
      <c r="AA47" s="24">
        <f t="shared" si="39"/>
        <v>2.5251498722387522E-2</v>
      </c>
      <c r="AB47" s="24">
        <f>+GBA!Y20</f>
        <v>2.464861429734766E-2</v>
      </c>
      <c r="AD47" s="24">
        <f t="shared" si="41"/>
        <v>0.25248620301710667</v>
      </c>
      <c r="AE47" s="24">
        <f t="shared" si="42"/>
        <v>0.24803731192745504</v>
      </c>
      <c r="AF47" s="24">
        <f t="shared" si="43"/>
        <v>0.25749119601738379</v>
      </c>
      <c r="AG47" s="24">
        <f t="shared" si="44"/>
        <v>0.25111905350691344</v>
      </c>
      <c r="AH47" s="24">
        <f t="shared" si="45"/>
        <v>0.25439289296543066</v>
      </c>
      <c r="AI47" s="24">
        <f t="shared" si="46"/>
        <v>0.25696183757371838</v>
      </c>
      <c r="AJ47" s="24">
        <f t="shared" si="47"/>
        <v>0.25202218167297685</v>
      </c>
      <c r="AK47" s="24">
        <f t="shared" si="48"/>
        <v>0.25548425715277467</v>
      </c>
      <c r="AL47" s="24">
        <f t="shared" si="49"/>
        <v>0.25794871515216911</v>
      </c>
      <c r="AM47" s="24">
        <f t="shared" si="50"/>
        <v>0.25663148804042968</v>
      </c>
      <c r="AN47" s="24">
        <f t="shared" si="51"/>
        <v>0.25517007731881591</v>
      </c>
      <c r="AO47" s="24">
        <f>+GBA!AV20</f>
        <v>0.25634677078598611</v>
      </c>
      <c r="AQ47" s="24">
        <f t="shared" si="26"/>
        <v>-1.1117407872280882E-3</v>
      </c>
      <c r="AR47" s="24">
        <f t="shared" si="52"/>
        <v>-4.1452850233230087E-3</v>
      </c>
      <c r="AS47" s="35">
        <f t="shared" si="23"/>
        <v>43160</v>
      </c>
      <c r="AT47" s="19">
        <f t="shared" si="27"/>
        <v>133.27418518066406</v>
      </c>
      <c r="AU47" s="19">
        <f t="shared" si="28"/>
        <v>133.32769775390625</v>
      </c>
      <c r="AV47" s="52">
        <f t="shared" si="40"/>
        <v>-5.3512573242175954E-4</v>
      </c>
    </row>
    <row r="48" spans="2:49" x14ac:dyDescent="0.25">
      <c r="B48" s="110">
        <f t="shared" si="24"/>
        <v>48</v>
      </c>
      <c r="D48" s="37">
        <f>+GBA!A21</f>
        <v>43191</v>
      </c>
      <c r="E48" s="257">
        <v>136.40316772460938</v>
      </c>
      <c r="F48" s="257">
        <v>135.66410827636719</v>
      </c>
      <c r="G48" s="257">
        <v>137.16873168945313</v>
      </c>
      <c r="H48" s="257">
        <v>136.15379333496094</v>
      </c>
      <c r="I48" s="257">
        <v>136.61680603027344</v>
      </c>
      <c r="J48" s="257">
        <v>137.01123046875</v>
      </c>
      <c r="K48" s="257">
        <v>136.31135559082031</v>
      </c>
      <c r="L48" s="257">
        <v>136.77867126464844</v>
      </c>
      <c r="M48" s="257">
        <v>137.08283996582031</v>
      </c>
      <c r="N48" s="257">
        <v>136.76902770996094</v>
      </c>
      <c r="O48" s="19" cm="1">
        <f t="array" ref="O48">+SUMPRODUCT($E$30:$N$30/100,$E48:$N48)/$D$14*100</f>
        <v>135.57655448154361</v>
      </c>
      <c r="Q48" s="24">
        <f t="shared" si="29"/>
        <v>2.347778408627077E-2</v>
      </c>
      <c r="R48" s="24">
        <f t="shared" si="30"/>
        <v>2.2803374018611766E-2</v>
      </c>
      <c r="S48" s="24">
        <f t="shared" si="31"/>
        <v>2.4539629081936409E-2</v>
      </c>
      <c r="T48" s="24">
        <f t="shared" si="32"/>
        <v>2.4200726917110504E-2</v>
      </c>
      <c r="U48" s="24">
        <f t="shared" si="33"/>
        <v>2.420787441711858E-2</v>
      </c>
      <c r="V48" s="24">
        <f t="shared" si="34"/>
        <v>2.4174000701932208E-2</v>
      </c>
      <c r="W48" s="24">
        <f t="shared" si="35"/>
        <v>2.5240400616431957E-2</v>
      </c>
      <c r="X48" s="24">
        <f t="shared" si="36"/>
        <v>2.5383832868852707E-2</v>
      </c>
      <c r="Y48" s="24">
        <f t="shared" si="37"/>
        <v>2.4881131228910114E-2</v>
      </c>
      <c r="Z48" s="24">
        <f t="shared" si="38"/>
        <v>2.5811065622738161E-2</v>
      </c>
      <c r="AA48" s="24">
        <f t="shared" si="39"/>
        <v>2.4862240130251179E-2</v>
      </c>
      <c r="AB48" s="24">
        <f>+GBA!Y21</f>
        <v>2.5731295523389708E-2</v>
      </c>
      <c r="AD48" s="24">
        <f t="shared" si="41"/>
        <v>0.24740129323799698</v>
      </c>
      <c r="AE48" s="24">
        <f t="shared" si="42"/>
        <v>0.24243970521189429</v>
      </c>
      <c r="AF48" s="24">
        <f t="shared" si="43"/>
        <v>0.25302829446831887</v>
      </c>
      <c r="AG48" s="24">
        <f t="shared" si="44"/>
        <v>0.24842957738448734</v>
      </c>
      <c r="AH48" s="24">
        <f t="shared" si="45"/>
        <v>0.25058415200516193</v>
      </c>
      <c r="AI48" s="24">
        <f t="shared" si="46"/>
        <v>0.25293166780308418</v>
      </c>
      <c r="AJ48" s="24">
        <f t="shared" si="47"/>
        <v>0.25094474092642272</v>
      </c>
      <c r="AK48" s="24">
        <f t="shared" si="48"/>
        <v>0.25465207615536989</v>
      </c>
      <c r="AL48" s="24">
        <f t="shared" si="49"/>
        <v>0.25660435603939979</v>
      </c>
      <c r="AM48" s="24">
        <f t="shared" si="50"/>
        <v>0.25746088661472522</v>
      </c>
      <c r="AN48" s="24">
        <f t="shared" si="51"/>
        <v>0.25336109892916059</v>
      </c>
      <c r="AO48" s="24">
        <f>+GBA!AV21</f>
        <v>0.25560579233880376</v>
      </c>
      <c r="AQ48" s="24">
        <f t="shared" si="26"/>
        <v>-2.3332815364673909E-3</v>
      </c>
      <c r="AR48" s="24">
        <f t="shared" si="52"/>
        <v>-1.0059593376728238E-2</v>
      </c>
      <c r="AS48" s="35">
        <f t="shared" si="23"/>
        <v>43191</v>
      </c>
      <c r="AT48" s="19">
        <f t="shared" si="27"/>
        <v>136.40316772460938</v>
      </c>
      <c r="AU48" s="19">
        <f t="shared" si="28"/>
        <v>136.76902770996094</v>
      </c>
      <c r="AV48" s="52">
        <f t="shared" si="40"/>
        <v>-3.6585998535156872E-3</v>
      </c>
    </row>
    <row r="49" spans="2:48" x14ac:dyDescent="0.25">
      <c r="B49" s="110">
        <f t="shared" si="24"/>
        <v>49</v>
      </c>
      <c r="D49" s="37">
        <f>+GBA!A22</f>
        <v>43221</v>
      </c>
      <c r="E49" s="257">
        <v>139.36952209472656</v>
      </c>
      <c r="F49" s="257">
        <v>138.685546875</v>
      </c>
      <c r="G49" s="257">
        <v>139.94557189941406</v>
      </c>
      <c r="H49" s="257">
        <v>138.97720336914063</v>
      </c>
      <c r="I49" s="257">
        <v>139.46382141113281</v>
      </c>
      <c r="J49" s="257">
        <v>139.75895690917969</v>
      </c>
      <c r="K49" s="257">
        <v>139.07391357421875</v>
      </c>
      <c r="L49" s="257">
        <v>139.45584106445313</v>
      </c>
      <c r="M49" s="257">
        <v>139.69293212890625</v>
      </c>
      <c r="N49" s="257">
        <v>139.28109741210938</v>
      </c>
      <c r="O49" s="19" cm="1">
        <f t="array" ref="O49">+SUMPRODUCT($E$30:$N$30/100,$E49:$N49)/$D$14*100</f>
        <v>138.25436461864237</v>
      </c>
      <c r="Q49" s="24">
        <f t="shared" si="29"/>
        <v>2.1746961009777355E-2</v>
      </c>
      <c r="R49" s="24">
        <f t="shared" si="30"/>
        <v>2.2271466174957011E-2</v>
      </c>
      <c r="S49" s="24">
        <f t="shared" si="31"/>
        <v>2.0243973796066239E-2</v>
      </c>
      <c r="T49" s="24">
        <f t="shared" si="32"/>
        <v>2.0736917900139762E-2</v>
      </c>
      <c r="U49" s="24">
        <f t="shared" si="33"/>
        <v>2.0839422788353712E-2</v>
      </c>
      <c r="V49" s="24">
        <f t="shared" si="34"/>
        <v>2.0054753402542369E-2</v>
      </c>
      <c r="W49" s="24">
        <f t="shared" si="35"/>
        <v>2.0266528576614595E-2</v>
      </c>
      <c r="X49" s="24">
        <f t="shared" si="36"/>
        <v>1.9573006339743682E-2</v>
      </c>
      <c r="Y49" s="24">
        <f t="shared" si="37"/>
        <v>1.9040254518630784E-2</v>
      </c>
      <c r="Z49" s="24">
        <f t="shared" si="38"/>
        <v>1.8367241064809248E-2</v>
      </c>
      <c r="AA49" s="24">
        <f t="shared" si="39"/>
        <v>1.9751277404407741E-2</v>
      </c>
      <c r="AB49" s="24">
        <f>+GBA!Y22</f>
        <v>1.9293402853846509E-2</v>
      </c>
      <c r="AD49" s="24">
        <f t="shared" si="41"/>
        <v>0.25917307134638246</v>
      </c>
      <c r="AE49" s="24">
        <f t="shared" si="42"/>
        <v>0.25497075038278494</v>
      </c>
      <c r="AF49" s="24">
        <f t="shared" si="43"/>
        <v>0.26273015136973199</v>
      </c>
      <c r="AG49" s="24">
        <f t="shared" si="44"/>
        <v>0.25833500963782985</v>
      </c>
      <c r="AH49" s="24">
        <f t="shared" si="45"/>
        <v>0.2610730205750984</v>
      </c>
      <c r="AI49" s="24">
        <f t="shared" si="46"/>
        <v>0.26212864978760786</v>
      </c>
      <c r="AJ49" s="24">
        <f t="shared" si="47"/>
        <v>0.26060480994902036</v>
      </c>
      <c r="AK49" s="24">
        <f t="shared" si="48"/>
        <v>0.26307042083008447</v>
      </c>
      <c r="AL49" s="24">
        <f t="shared" si="49"/>
        <v>0.26387885979271775</v>
      </c>
      <c r="AM49" s="24">
        <f t="shared" si="50"/>
        <v>0.263454644925603</v>
      </c>
      <c r="AN49" s="24">
        <f t="shared" si="51"/>
        <v>0.26189850248256796</v>
      </c>
      <c r="AO49" s="24">
        <f>+GBA!AV22</f>
        <v>0.2636168338603686</v>
      </c>
      <c r="AQ49" s="24">
        <f t="shared" si="26"/>
        <v>3.379719944968107E-3</v>
      </c>
      <c r="AR49" s="24">
        <f t="shared" si="52"/>
        <v>-4.2815735792205434E-3</v>
      </c>
      <c r="AS49" s="35">
        <f t="shared" si="23"/>
        <v>43221</v>
      </c>
      <c r="AT49" s="19">
        <f t="shared" si="27"/>
        <v>139.36952209472656</v>
      </c>
      <c r="AU49" s="19">
        <f t="shared" si="28"/>
        <v>139.28109741210938</v>
      </c>
      <c r="AV49" s="52">
        <f t="shared" si="40"/>
        <v>8.8424682617205264E-4</v>
      </c>
    </row>
    <row r="50" spans="2:48" x14ac:dyDescent="0.25">
      <c r="B50" s="110">
        <f t="shared" si="24"/>
        <v>50</v>
      </c>
      <c r="D50" s="37">
        <f>+GBA!A23</f>
        <v>43252</v>
      </c>
      <c r="E50" s="257">
        <v>144.89448547363281</v>
      </c>
      <c r="F50" s="257">
        <v>144.16958618164063</v>
      </c>
      <c r="G50" s="257">
        <v>145.377197265625</v>
      </c>
      <c r="H50" s="257">
        <v>144.38809204101563</v>
      </c>
      <c r="I50" s="257">
        <v>144.91798400878906</v>
      </c>
      <c r="J50" s="257">
        <v>145.13526916503906</v>
      </c>
      <c r="K50" s="257">
        <v>144.59646606445313</v>
      </c>
      <c r="L50" s="257">
        <v>144.97262573242188</v>
      </c>
      <c r="M50" s="257">
        <v>145.12774658203125</v>
      </c>
      <c r="N50" s="257">
        <v>144.71725463867188</v>
      </c>
      <c r="O50" s="19" cm="1">
        <f t="array" ref="O50">+SUMPRODUCT($E$30:$N$30/100,$E50:$N50)/$D$14*100</f>
        <v>143.66417682654969</v>
      </c>
      <c r="Q50" s="24">
        <f t="shared" si="29"/>
        <v>3.9642550938440158E-2</v>
      </c>
      <c r="R50" s="24">
        <f t="shared" si="30"/>
        <v>3.9542976396693241E-2</v>
      </c>
      <c r="S50" s="24">
        <f t="shared" si="31"/>
        <v>3.8812413229587062E-2</v>
      </c>
      <c r="T50" s="24">
        <f t="shared" si="32"/>
        <v>3.8933641926172768E-2</v>
      </c>
      <c r="U50" s="24">
        <f t="shared" si="33"/>
        <v>3.9108082242903963E-2</v>
      </c>
      <c r="V50" s="24">
        <f t="shared" si="34"/>
        <v>3.8468462950486115E-2</v>
      </c>
      <c r="W50" s="24">
        <f t="shared" si="35"/>
        <v>3.9709477847455377E-2</v>
      </c>
      <c r="X50" s="24">
        <f t="shared" si="36"/>
        <v>3.9559366075021751E-2</v>
      </c>
      <c r="Y50" s="24">
        <f t="shared" si="37"/>
        <v>3.890543616129305E-2</v>
      </c>
      <c r="Z50" s="24">
        <f t="shared" si="38"/>
        <v>3.9030114836601459E-2</v>
      </c>
      <c r="AA50" s="24">
        <f t="shared" si="39"/>
        <v>3.9129413547482672E-2</v>
      </c>
      <c r="AB50" s="24">
        <f>+GBA!Y23</f>
        <v>3.9247743229688936E-2</v>
      </c>
      <c r="AD50" s="24">
        <f t="shared" si="41"/>
        <v>0.29143276023921105</v>
      </c>
      <c r="AE50" s="24">
        <f t="shared" si="42"/>
        <v>0.28699559754595882</v>
      </c>
      <c r="AF50" s="24">
        <f t="shared" si="43"/>
        <v>0.29385828662207292</v>
      </c>
      <c r="AG50" s="24">
        <f t="shared" si="44"/>
        <v>0.2902183308525772</v>
      </c>
      <c r="AH50" s="24">
        <f t="shared" si="45"/>
        <v>0.29239069849975441</v>
      </c>
      <c r="AI50" s="24">
        <f t="shared" si="46"/>
        <v>0.29299555839637903</v>
      </c>
      <c r="AJ50" s="24">
        <f t="shared" si="47"/>
        <v>0.29324463663926603</v>
      </c>
      <c r="AK50" s="24">
        <f t="shared" si="48"/>
        <v>0.29535371912297004</v>
      </c>
      <c r="AL50" s="24">
        <f t="shared" si="49"/>
        <v>0.29506587533746487</v>
      </c>
      <c r="AM50" s="24">
        <f t="shared" si="50"/>
        <v>0.29462442003960376</v>
      </c>
      <c r="AN50" s="24">
        <f t="shared" si="51"/>
        <v>0.29347476044588561</v>
      </c>
      <c r="AO50" s="24">
        <f>+GBA!AV23</f>
        <v>0.29522841787483833</v>
      </c>
      <c r="AQ50" s="24">
        <f t="shared" si="26"/>
        <v>6.1243610183869812E-4</v>
      </c>
      <c r="AR50" s="24">
        <f t="shared" si="52"/>
        <v>-3.1916598003927099E-3</v>
      </c>
      <c r="AS50" s="35">
        <f t="shared" si="23"/>
        <v>43252</v>
      </c>
      <c r="AT50" s="19">
        <f t="shared" si="27"/>
        <v>144.89448547363281</v>
      </c>
      <c r="AU50" s="19">
        <f t="shared" si="28"/>
        <v>144.71725463867188</v>
      </c>
      <c r="AV50" s="52">
        <f t="shared" si="40"/>
        <v>1.7723083496095082E-3</v>
      </c>
    </row>
    <row r="51" spans="2:48" x14ac:dyDescent="0.25">
      <c r="B51" s="110">
        <f t="shared" si="24"/>
        <v>51</v>
      </c>
      <c r="D51" s="37">
        <f>+GBA!A24</f>
        <v>43282</v>
      </c>
      <c r="E51" s="257">
        <v>148.96372985839844</v>
      </c>
      <c r="F51" s="257">
        <v>148.31951904296875</v>
      </c>
      <c r="G51" s="257">
        <v>149.30075073242188</v>
      </c>
      <c r="H51" s="257">
        <v>148.54576110839844</v>
      </c>
      <c r="I51" s="257">
        <v>148.95637512207031</v>
      </c>
      <c r="J51" s="257">
        <v>149.16056823730469</v>
      </c>
      <c r="K51" s="257">
        <v>148.72833251953125</v>
      </c>
      <c r="L51" s="257">
        <v>149.0198974609375</v>
      </c>
      <c r="M51" s="257">
        <v>149.20809936523438</v>
      </c>
      <c r="N51" s="257">
        <v>148.83474731445313</v>
      </c>
      <c r="O51" s="19" cm="1">
        <f t="array" ref="O51">+SUMPRODUCT($E$30:$N$30/100,$E51:$N51)/$D$14*100</f>
        <v>147.71162244187917</v>
      </c>
      <c r="Q51" s="24">
        <f t="shared" si="29"/>
        <v>2.808419086112246E-2</v>
      </c>
      <c r="R51" s="24">
        <f t="shared" si="30"/>
        <v>2.8785078540071396E-2</v>
      </c>
      <c r="S51" s="24">
        <f t="shared" si="31"/>
        <v>2.6988781876348789E-2</v>
      </c>
      <c r="T51" s="24">
        <f t="shared" si="32"/>
        <v>2.8795096663523756E-2</v>
      </c>
      <c r="U51" s="24">
        <f t="shared" si="33"/>
        <v>2.786673538762674E-2</v>
      </c>
      <c r="V51" s="24">
        <f t="shared" si="34"/>
        <v>2.7734809708371388E-2</v>
      </c>
      <c r="W51" s="24">
        <f t="shared" si="35"/>
        <v>2.8575155171747912E-2</v>
      </c>
      <c r="X51" s="24">
        <f t="shared" si="36"/>
        <v>2.7917489305779197E-2</v>
      </c>
      <c r="Y51" s="24">
        <f t="shared" si="37"/>
        <v>2.8115593877127809E-2</v>
      </c>
      <c r="Z51" s="24">
        <f t="shared" si="38"/>
        <v>2.8451981666331116E-2</v>
      </c>
      <c r="AA51" s="24">
        <f t="shared" si="39"/>
        <v>2.817296353715304E-2</v>
      </c>
      <c r="AB51" s="24">
        <f>+GBA!Y24</f>
        <v>2.7986008374569549E-2</v>
      </c>
      <c r="AD51" s="24">
        <f t="shared" si="41"/>
        <v>0.30836007350145489</v>
      </c>
      <c r="AE51" s="24">
        <f t="shared" si="42"/>
        <v>0.30432690469081791</v>
      </c>
      <c r="AF51" s="24">
        <f t="shared" si="43"/>
        <v>0.30869561437474458</v>
      </c>
      <c r="AG51" s="24">
        <f t="shared" si="44"/>
        <v>0.30633629317040367</v>
      </c>
      <c r="AH51" s="24">
        <f t="shared" si="45"/>
        <v>0.30759047712427745</v>
      </c>
      <c r="AI51" s="24">
        <f t="shared" si="46"/>
        <v>0.30835616341183303</v>
      </c>
      <c r="AJ51" s="24">
        <f t="shared" si="47"/>
        <v>0.30882729219104088</v>
      </c>
      <c r="AK51" s="24">
        <f t="shared" si="48"/>
        <v>0.30928610546368862</v>
      </c>
      <c r="AL51" s="24">
        <f t="shared" si="49"/>
        <v>0.30821391878586635</v>
      </c>
      <c r="AM51" s="24">
        <f t="shared" si="50"/>
        <v>0.30697725647751417</v>
      </c>
      <c r="AN51" s="24">
        <f t="shared" si="51"/>
        <v>0.30779592806900657</v>
      </c>
      <c r="AO51" s="24">
        <f>+GBA!AV24</f>
        <v>0.30897060127335085</v>
      </c>
      <c r="AQ51" s="24">
        <f t="shared" si="26"/>
        <v>-3.6779080520865648E-4</v>
      </c>
      <c r="AR51" s="24">
        <f t="shared" si="52"/>
        <v>1.3828170239407189E-3</v>
      </c>
      <c r="AS51" s="35">
        <f t="shared" si="23"/>
        <v>43282</v>
      </c>
      <c r="AT51" s="19">
        <f t="shared" si="27"/>
        <v>148.96372985839844</v>
      </c>
      <c r="AU51" s="19">
        <f t="shared" si="28"/>
        <v>148.83474731445313</v>
      </c>
      <c r="AV51" s="52">
        <f t="shared" si="40"/>
        <v>1.2898254394531072E-3</v>
      </c>
    </row>
    <row r="52" spans="2:48" x14ac:dyDescent="0.25">
      <c r="B52" s="110">
        <f t="shared" si="24"/>
        <v>52</v>
      </c>
      <c r="D52" s="37">
        <f>+GBA!A25</f>
        <v>43313</v>
      </c>
      <c r="E52" s="257">
        <v>155.05561828613281</v>
      </c>
      <c r="F52" s="257">
        <v>154.17085266113281</v>
      </c>
      <c r="G52" s="257">
        <v>155.54891967773438</v>
      </c>
      <c r="H52" s="257">
        <v>154.437255859375</v>
      </c>
      <c r="I52" s="257">
        <v>155.14068603515625</v>
      </c>
      <c r="J52" s="257">
        <v>155.27604675292969</v>
      </c>
      <c r="K52" s="257">
        <v>154.68864440917969</v>
      </c>
      <c r="L52" s="257">
        <v>155.07110595703125</v>
      </c>
      <c r="M52" s="257">
        <v>155.27708435058594</v>
      </c>
      <c r="N52" s="257">
        <v>154.76097106933594</v>
      </c>
      <c r="O52" s="19" cm="1">
        <f t="array" ref="O52">+SUMPRODUCT($E$30:$N$30/100,$E52:$N52)/$D$14*100</f>
        <v>153.68575928820241</v>
      </c>
      <c r="Q52" s="24">
        <f t="shared" si="29"/>
        <v>4.0895112075437279E-2</v>
      </c>
      <c r="R52" s="24">
        <f t="shared" si="30"/>
        <v>3.9450866992556177E-2</v>
      </c>
      <c r="S52" s="24">
        <f t="shared" si="31"/>
        <v>4.1849548074346377E-2</v>
      </c>
      <c r="T52" s="24">
        <f t="shared" si="32"/>
        <v>3.9661143522482289E-2</v>
      </c>
      <c r="U52" s="24">
        <f t="shared" si="33"/>
        <v>4.1517598075395457E-2</v>
      </c>
      <c r="V52" s="24">
        <f t="shared" si="34"/>
        <v>4.0999297521417732E-2</v>
      </c>
      <c r="W52" s="24">
        <f t="shared" si="35"/>
        <v>4.0075161125508574E-2</v>
      </c>
      <c r="X52" s="24">
        <f t="shared" si="36"/>
        <v>4.0606714936707977E-2</v>
      </c>
      <c r="Y52" s="24">
        <f t="shared" si="37"/>
        <v>4.0674635031009876E-2</v>
      </c>
      <c r="Z52" s="24">
        <f t="shared" si="38"/>
        <v>3.9817474493117455E-2</v>
      </c>
      <c r="AA52" s="24">
        <f t="shared" si="39"/>
        <v>4.0444595676104589E-2</v>
      </c>
      <c r="AB52" s="24">
        <f>+GBA!Y25</f>
        <v>4.0618222640087298E-2</v>
      </c>
      <c r="AD52" s="24">
        <f t="shared" si="41"/>
        <v>0.34053400658227662</v>
      </c>
      <c r="AE52" s="24">
        <f t="shared" si="42"/>
        <v>0.33525834488476813</v>
      </c>
      <c r="AF52" s="24">
        <f t="shared" si="43"/>
        <v>0.34248370153218666</v>
      </c>
      <c r="AG52" s="24">
        <f t="shared" si="44"/>
        <v>0.33828085941823161</v>
      </c>
      <c r="AH52" s="24">
        <f t="shared" si="45"/>
        <v>0.34131997848832674</v>
      </c>
      <c r="AI52" s="24">
        <f t="shared" si="46"/>
        <v>0.34172004142174583</v>
      </c>
      <c r="AJ52" s="24">
        <f t="shared" si="47"/>
        <v>0.34164865425533497</v>
      </c>
      <c r="AK52" s="24">
        <f t="shared" si="48"/>
        <v>0.34232253231140031</v>
      </c>
      <c r="AL52" s="24">
        <f t="shared" si="49"/>
        <v>0.34114997878473385</v>
      </c>
      <c r="AM52" s="24">
        <f t="shared" si="50"/>
        <v>0.33982987287526867</v>
      </c>
      <c r="AN52" s="24">
        <f t="shared" si="51"/>
        <v>0.34066478363394292</v>
      </c>
      <c r="AO52" s="24">
        <f>+GBA!AV25</f>
        <v>0.34230569941463518</v>
      </c>
      <c r="AQ52" s="24">
        <f t="shared" si="26"/>
        <v>1.0776375823198237E-3</v>
      </c>
      <c r="AR52" s="24">
        <f t="shared" si="52"/>
        <v>7.0413370700794786E-4</v>
      </c>
      <c r="AS52" s="35">
        <f t="shared" si="23"/>
        <v>43313</v>
      </c>
      <c r="AT52" s="19">
        <f t="shared" si="27"/>
        <v>155.05561828613281</v>
      </c>
      <c r="AU52" s="19">
        <f t="shared" si="28"/>
        <v>154.76097106933594</v>
      </c>
      <c r="AV52" s="52">
        <f t="shared" si="40"/>
        <v>2.9464721679688388E-3</v>
      </c>
    </row>
    <row r="53" spans="2:48" x14ac:dyDescent="0.25">
      <c r="B53" s="110">
        <f t="shared" si="24"/>
        <v>53</v>
      </c>
      <c r="D53" s="37">
        <f>+GBA!A26</f>
        <v>43344</v>
      </c>
      <c r="E53" s="257">
        <v>165.45790100097656</v>
      </c>
      <c r="F53" s="257">
        <v>164.74185180664063</v>
      </c>
      <c r="G53" s="257">
        <v>165.70474243164063</v>
      </c>
      <c r="H53" s="257">
        <v>164.95716857910156</v>
      </c>
      <c r="I53" s="257">
        <v>165.46052551269531</v>
      </c>
      <c r="J53" s="257">
        <v>165.50386047363281</v>
      </c>
      <c r="K53" s="257">
        <v>165.28518676757813</v>
      </c>
      <c r="L53" s="257">
        <v>165.4248046875</v>
      </c>
      <c r="M53" s="257">
        <v>165.39059448242188</v>
      </c>
      <c r="N53" s="257">
        <v>165.08177185058594</v>
      </c>
      <c r="O53" s="19" cm="1">
        <f t="array" ref="O53">+SUMPRODUCT($E$30:$N$30/100,$E53:$N53)/$D$14*100</f>
        <v>163.9329255855898</v>
      </c>
      <c r="Q53" s="24">
        <f t="shared" si="29"/>
        <v>6.708742856158767E-2</v>
      </c>
      <c r="R53" s="24">
        <f t="shared" si="30"/>
        <v>6.856678135355998E-2</v>
      </c>
      <c r="S53" s="24">
        <f t="shared" si="31"/>
        <v>6.5290217218782587E-2</v>
      </c>
      <c r="T53" s="24">
        <f t="shared" si="32"/>
        <v>6.8117713314626682E-2</v>
      </c>
      <c r="U53" s="24">
        <f t="shared" si="33"/>
        <v>6.6519233228093944E-2</v>
      </c>
      <c r="V53" s="24">
        <f t="shared" si="34"/>
        <v>6.5868586524342021E-2</v>
      </c>
      <c r="W53" s="24">
        <f t="shared" si="35"/>
        <v>6.8502393300238884E-2</v>
      </c>
      <c r="X53" s="24">
        <f t="shared" si="36"/>
        <v>6.6767426894715376E-2</v>
      </c>
      <c r="Y53" s="24">
        <f t="shared" si="37"/>
        <v>6.5132019796311891E-2</v>
      </c>
      <c r="Z53" s="24">
        <f t="shared" si="38"/>
        <v>6.6688653540601495E-2</v>
      </c>
      <c r="AA53" s="24">
        <f t="shared" si="39"/>
        <v>6.667609507118466E-2</v>
      </c>
      <c r="AB53" s="24">
        <f>+GBA!Y26</f>
        <v>6.6477331678424401E-2</v>
      </c>
      <c r="AD53" s="24">
        <f t="shared" si="41"/>
        <v>0.40137874294824405</v>
      </c>
      <c r="AE53" s="24">
        <f t="shared" si="42"/>
        <v>0.39731517756990486</v>
      </c>
      <c r="AF53" s="24">
        <f t="shared" si="43"/>
        <v>0.40043153088622052</v>
      </c>
      <c r="AG53" s="24">
        <f t="shared" si="44"/>
        <v>0.40139492204921723</v>
      </c>
      <c r="AH53" s="24">
        <f t="shared" si="45"/>
        <v>0.40169253438202834</v>
      </c>
      <c r="AI53" s="24">
        <f t="shared" si="46"/>
        <v>0.4003617081517703</v>
      </c>
      <c r="AJ53" s="24">
        <f t="shared" si="47"/>
        <v>0.40440562149648307</v>
      </c>
      <c r="AK53" s="24">
        <f t="shared" si="48"/>
        <v>0.40267300572408038</v>
      </c>
      <c r="AL53" s="24">
        <f t="shared" si="49"/>
        <v>0.39955069660619502</v>
      </c>
      <c r="AM53" s="24">
        <f t="shared" si="50"/>
        <v>0.40072305789777984</v>
      </c>
      <c r="AN53" s="24">
        <f t="shared" si="51"/>
        <v>0.40108182605713338</v>
      </c>
      <c r="AO53" s="24">
        <f>+GBA!AV26</f>
        <v>0.4028691415124408</v>
      </c>
      <c r="AQ53" s="24">
        <f t="shared" si="26"/>
        <v>3.9877502098617512E-4</v>
      </c>
      <c r="AR53" s="24">
        <f t="shared" si="52"/>
        <v>6.5568505046420533E-4</v>
      </c>
      <c r="AS53" s="35">
        <f t="shared" si="23"/>
        <v>43344</v>
      </c>
      <c r="AT53" s="19">
        <f t="shared" si="27"/>
        <v>165.45790100097656</v>
      </c>
      <c r="AU53" s="19">
        <f t="shared" si="28"/>
        <v>165.08177185058594</v>
      </c>
      <c r="AV53" s="52">
        <f t="shared" si="40"/>
        <v>3.76129150390625E-3</v>
      </c>
    </row>
    <row r="54" spans="2:48" x14ac:dyDescent="0.25">
      <c r="B54" s="110">
        <f t="shared" si="24"/>
        <v>54</v>
      </c>
      <c r="D54" s="37">
        <f>+GBA!A27</f>
        <v>43374</v>
      </c>
      <c r="E54" s="257">
        <v>174.24784851074219</v>
      </c>
      <c r="F54" s="257">
        <v>173.34039306640625</v>
      </c>
      <c r="G54" s="257">
        <v>174.3504638671875</v>
      </c>
      <c r="H54" s="257">
        <v>173.35832214355469</v>
      </c>
      <c r="I54" s="257">
        <v>173.94129943847656</v>
      </c>
      <c r="J54" s="257">
        <v>173.90933227539063</v>
      </c>
      <c r="K54" s="257">
        <v>173.72990417480469</v>
      </c>
      <c r="L54" s="257">
        <v>173.86520385742188</v>
      </c>
      <c r="M54" s="257">
        <v>173.6798095703125</v>
      </c>
      <c r="N54" s="257">
        <v>173.20159912109375</v>
      </c>
      <c r="O54" s="19" cm="1">
        <f t="array" ref="O54">+SUMPRODUCT($E$30:$N$30/100,$E54:$N54)/$D$14*100</f>
        <v>172.23758841061834</v>
      </c>
      <c r="Q54" s="24">
        <f t="shared" si="29"/>
        <v>5.3124978961952118E-2</v>
      </c>
      <c r="R54" s="24">
        <f t="shared" si="30"/>
        <v>5.2194030633198274E-2</v>
      </c>
      <c r="S54" s="24">
        <f t="shared" si="31"/>
        <v>5.2175461659545119E-2</v>
      </c>
      <c r="T54" s="24">
        <f t="shared" si="32"/>
        <v>5.0929302659705522E-2</v>
      </c>
      <c r="U54" s="24">
        <f t="shared" si="33"/>
        <v>5.1255572285309414E-2</v>
      </c>
      <c r="V54" s="24">
        <f t="shared" si="34"/>
        <v>5.0787164587601463E-2</v>
      </c>
      <c r="W54" s="24">
        <f t="shared" si="35"/>
        <v>5.1091798196661209E-2</v>
      </c>
      <c r="X54" s="24">
        <f t="shared" si="36"/>
        <v>5.1022572980312209E-2</v>
      </c>
      <c r="Y54" s="24">
        <f t="shared" si="37"/>
        <v>5.011902347791386E-2</v>
      </c>
      <c r="Z54" s="24">
        <f t="shared" si="38"/>
        <v>4.9186698079888513E-2</v>
      </c>
      <c r="AA54" s="24">
        <f t="shared" si="39"/>
        <v>5.0658906960656003E-2</v>
      </c>
      <c r="AB54" s="24">
        <f>+GBA!Y27</f>
        <v>5.0544352146319138E-2</v>
      </c>
      <c r="AD54" s="24">
        <f t="shared" si="41"/>
        <v>0.4554275197029678</v>
      </c>
      <c r="AE54" s="24">
        <f t="shared" si="42"/>
        <v>0.4497720349176999</v>
      </c>
      <c r="AF54" s="24">
        <f t="shared" si="43"/>
        <v>0.45354562012828503</v>
      </c>
      <c r="AG54" s="24">
        <f t="shared" si="44"/>
        <v>0.45233530694378765</v>
      </c>
      <c r="AH54" s="24">
        <f t="shared" si="45"/>
        <v>0.45351605984686683</v>
      </c>
      <c r="AI54" s="24">
        <f t="shared" si="46"/>
        <v>0.45183960408967216</v>
      </c>
      <c r="AJ54" s="24">
        <f t="shared" si="47"/>
        <v>0.45688828401122095</v>
      </c>
      <c r="AK54" s="24">
        <f t="shared" si="48"/>
        <v>0.4555551560048039</v>
      </c>
      <c r="AL54" s="24">
        <f t="shared" si="49"/>
        <v>0.45121262266378293</v>
      </c>
      <c r="AM54" s="24">
        <f t="shared" si="50"/>
        <v>0.45179122131702765</v>
      </c>
      <c r="AN54" s="24">
        <f t="shared" si="51"/>
        <v>0.45300708138564771</v>
      </c>
      <c r="AO54" s="24">
        <f>+GBA!AV27</f>
        <v>0.45487098164412076</v>
      </c>
      <c r="AQ54" s="24">
        <f t="shared" si="26"/>
        <v>3.938280882063605E-3</v>
      </c>
      <c r="AR54" s="24">
        <f t="shared" si="52"/>
        <v>3.636298385940151E-3</v>
      </c>
      <c r="AS54" s="35">
        <f t="shared" si="23"/>
        <v>43374</v>
      </c>
      <c r="AT54" s="19">
        <f t="shared" si="27"/>
        <v>174.24784851074219</v>
      </c>
      <c r="AU54" s="19">
        <f t="shared" si="28"/>
        <v>173.20159912109375</v>
      </c>
      <c r="AV54" s="52">
        <f t="shared" si="40"/>
        <v>1.046249389648457E-2</v>
      </c>
    </row>
    <row r="55" spans="2:48" x14ac:dyDescent="0.25">
      <c r="B55" s="110">
        <f t="shared" si="24"/>
        <v>55</v>
      </c>
      <c r="D55" s="37">
        <f>+GBA!A28</f>
        <v>43405</v>
      </c>
      <c r="E55" s="257">
        <v>179.24754333496094</v>
      </c>
      <c r="F55" s="257">
        <v>178.45118713378906</v>
      </c>
      <c r="G55" s="257">
        <v>179.30496215820313</v>
      </c>
      <c r="H55" s="257">
        <v>178.47135925292969</v>
      </c>
      <c r="I55" s="257">
        <v>178.9825439453125</v>
      </c>
      <c r="J55" s="257">
        <v>178.86430358886719</v>
      </c>
      <c r="K55" s="257">
        <v>178.78846740722656</v>
      </c>
      <c r="L55" s="257">
        <v>178.87008666992188</v>
      </c>
      <c r="M55" s="257">
        <v>178.69842529296875</v>
      </c>
      <c r="N55" s="257">
        <v>178.2652587890625</v>
      </c>
      <c r="O55" s="19" cm="1">
        <f t="array" ref="O55">+SUMPRODUCT($E$30:$N$30/100,$E55:$N55)/$D$14*100</f>
        <v>177.23046915566027</v>
      </c>
      <c r="Q55" s="24">
        <f t="shared" si="29"/>
        <v>2.8693007500236289E-2</v>
      </c>
      <c r="R55" s="24">
        <f t="shared" si="30"/>
        <v>2.9484149522061465E-2</v>
      </c>
      <c r="S55" s="24">
        <f t="shared" si="31"/>
        <v>2.8416891937779631E-2</v>
      </c>
      <c r="T55" s="24">
        <f t="shared" si="32"/>
        <v>2.9494038971725756E-2</v>
      </c>
      <c r="U55" s="24">
        <f t="shared" si="33"/>
        <v>2.8982447084793916E-2</v>
      </c>
      <c r="V55" s="24">
        <f t="shared" si="34"/>
        <v>2.8491693048595002E-2</v>
      </c>
      <c r="W55" s="24">
        <f t="shared" si="35"/>
        <v>2.9117400694194995E-2</v>
      </c>
      <c r="X55" s="24">
        <f t="shared" si="36"/>
        <v>2.8785994560500239E-2</v>
      </c>
      <c r="Y55" s="24">
        <f t="shared" si="37"/>
        <v>2.8895792407145127E-2</v>
      </c>
      <c r="Z55" s="24">
        <f t="shared" si="38"/>
        <v>2.9235640396301887E-2</v>
      </c>
      <c r="AA55" s="24">
        <f t="shared" si="39"/>
        <v>2.8988334028102969E-2</v>
      </c>
      <c r="AB55" s="24">
        <f>+GBA!Y28</f>
        <v>2.8886732556862249E-2</v>
      </c>
      <c r="AD55" s="24">
        <f t="shared" si="41"/>
        <v>0.48076152943713835</v>
      </c>
      <c r="AE55" s="24">
        <f t="shared" si="42"/>
        <v>0.47631388880841419</v>
      </c>
      <c r="AF55" s="24">
        <f t="shared" si="43"/>
        <v>0.47855615256535611</v>
      </c>
      <c r="AG55" s="24">
        <f t="shared" si="44"/>
        <v>0.47803245750101886</v>
      </c>
      <c r="AH55" s="24">
        <f t="shared" si="45"/>
        <v>0.47893869650450105</v>
      </c>
      <c r="AI55" s="24">
        <f t="shared" si="46"/>
        <v>0.47661384265917817</v>
      </c>
      <c r="AJ55" s="24">
        <f t="shared" si="47"/>
        <v>0.48169958125868484</v>
      </c>
      <c r="AK55" s="24">
        <f t="shared" si="48"/>
        <v>0.48002098618531508</v>
      </c>
      <c r="AL55" s="24">
        <f t="shared" si="49"/>
        <v>0.47617205516016359</v>
      </c>
      <c r="AM55" s="24">
        <f t="shared" si="50"/>
        <v>0.47689661116164617</v>
      </c>
      <c r="AN55" s="24">
        <f t="shared" si="51"/>
        <v>0.47809055162838399</v>
      </c>
      <c r="AO55" s="24">
        <f>+GBA!AV28</f>
        <v>0.4796172848799074</v>
      </c>
      <c r="AQ55" s="24">
        <f t="shared" si="26"/>
        <v>-5.4263289606559795E-4</v>
      </c>
      <c r="AR55" s="24">
        <f t="shared" si="52"/>
        <v>3.8649182754921796E-3</v>
      </c>
      <c r="AS55" s="35">
        <f t="shared" si="23"/>
        <v>43405</v>
      </c>
      <c r="AT55" s="19">
        <f t="shared" si="27"/>
        <v>179.24754333496094</v>
      </c>
      <c r="AU55" s="19">
        <f t="shared" si="28"/>
        <v>178.2652587890625</v>
      </c>
      <c r="AV55" s="52">
        <f t="shared" si="40"/>
        <v>9.822845458984375E-3</v>
      </c>
    </row>
    <row r="56" spans="2:48" x14ac:dyDescent="0.25">
      <c r="B56" s="110">
        <f t="shared" si="24"/>
        <v>56</v>
      </c>
      <c r="D56" s="37">
        <f>+GBA!A29</f>
        <v>43435</v>
      </c>
      <c r="E56" s="257">
        <v>183.77705383300781</v>
      </c>
      <c r="F56" s="257">
        <v>182.91740417480469</v>
      </c>
      <c r="G56" s="257">
        <v>184.11337280273438</v>
      </c>
      <c r="H56" s="257">
        <v>183.11373901367188</v>
      </c>
      <c r="I56" s="257">
        <v>183.82524108886719</v>
      </c>
      <c r="J56" s="257">
        <v>183.6851806640625</v>
      </c>
      <c r="K56" s="257">
        <v>183.7442626953125</v>
      </c>
      <c r="L56" s="257">
        <v>184.00563049316406</v>
      </c>
      <c r="M56" s="257">
        <v>183.88209533691406</v>
      </c>
      <c r="N56" s="257">
        <v>183.5296630859375</v>
      </c>
      <c r="O56" s="19" cm="1">
        <f t="array" ref="O56">+SUMPRODUCT($E$30:$N$30/100,$E56:$N56)/$D$14*100</f>
        <v>182.18341804936421</v>
      </c>
      <c r="Q56" s="24">
        <f t="shared" si="29"/>
        <v>2.5269582019222137E-2</v>
      </c>
      <c r="R56" s="24">
        <f t="shared" si="30"/>
        <v>2.5027667861168057E-2</v>
      </c>
      <c r="S56" s="24">
        <f t="shared" si="31"/>
        <v>2.6816941297412189E-2</v>
      </c>
      <c r="T56" s="24">
        <f t="shared" si="32"/>
        <v>2.6011903423467597E-2</v>
      </c>
      <c r="U56" s="24">
        <f t="shared" si="33"/>
        <v>2.7056812562874066E-2</v>
      </c>
      <c r="V56" s="24">
        <f t="shared" si="34"/>
        <v>2.6952706484556277E-2</v>
      </c>
      <c r="W56" s="24">
        <f t="shared" si="35"/>
        <v>2.7718763743290742E-2</v>
      </c>
      <c r="X56" s="24">
        <f t="shared" si="36"/>
        <v>2.8711026638674753E-2</v>
      </c>
      <c r="Y56" s="24">
        <f t="shared" si="37"/>
        <v>2.9007922344289838E-2</v>
      </c>
      <c r="Z56" s="24">
        <f t="shared" si="38"/>
        <v>2.9531296970792598E-2</v>
      </c>
      <c r="AA56" s="24">
        <f t="shared" si="39"/>
        <v>2.7946373540058689E-2</v>
      </c>
      <c r="AB56" s="24">
        <f>+GBA!Y29</f>
        <v>2.829374374570226E-2</v>
      </c>
      <c r="AD56" s="24">
        <f t="shared" si="41"/>
        <v>0.47108135538918838</v>
      </c>
      <c r="AE56" s="24">
        <f t="shared" si="42"/>
        <v>0.47058137995747362</v>
      </c>
      <c r="AF56" s="24">
        <f t="shared" si="43"/>
        <v>0.46769792683426004</v>
      </c>
      <c r="AG56" s="24">
        <f t="shared" si="44"/>
        <v>0.47139062265028775</v>
      </c>
      <c r="AH56" s="24">
        <f t="shared" si="45"/>
        <v>0.47089998705792424</v>
      </c>
      <c r="AI56" s="24">
        <f t="shared" si="46"/>
        <v>0.46890173836424176</v>
      </c>
      <c r="AJ56" s="24">
        <f t="shared" si="47"/>
        <v>0.47654149171980342</v>
      </c>
      <c r="AK56" s="24">
        <f t="shared" si="48"/>
        <v>0.47344249407442773</v>
      </c>
      <c r="AL56" s="24">
        <f t="shared" si="49"/>
        <v>0.46941192537162379</v>
      </c>
      <c r="AM56" s="24">
        <f t="shared" si="50"/>
        <v>0.47002261413428004</v>
      </c>
      <c r="AN56" s="24">
        <f t="shared" si="51"/>
        <v>0.47099425553310414</v>
      </c>
      <c r="AO56" s="24">
        <f>+GBA!AV29</f>
        <v>0.47104348076443237</v>
      </c>
      <c r="AQ56" s="24">
        <f t="shared" si="26"/>
        <v>-4.2617149515704611E-3</v>
      </c>
      <c r="AR56" s="24">
        <f t="shared" si="52"/>
        <v>1.0587412549083464E-3</v>
      </c>
      <c r="AS56" s="35">
        <f t="shared" si="23"/>
        <v>43435</v>
      </c>
      <c r="AT56" s="19">
        <f t="shared" si="27"/>
        <v>183.77705383300781</v>
      </c>
      <c r="AU56" s="19">
        <f t="shared" si="28"/>
        <v>183.5296630859375</v>
      </c>
      <c r="AV56" s="52">
        <f t="shared" si="40"/>
        <v>2.4739074707031961E-3</v>
      </c>
    </row>
    <row r="57" spans="2:48" x14ac:dyDescent="0.25">
      <c r="B57" s="110">
        <f t="shared" si="24"/>
        <v>57</v>
      </c>
      <c r="D57" s="37">
        <f>+GBA!A30</f>
        <v>43466</v>
      </c>
      <c r="E57" s="257">
        <v>189.17779541015625</v>
      </c>
      <c r="F57" s="257">
        <v>188.34226989746094</v>
      </c>
      <c r="G57" s="257">
        <v>189.35980224609375</v>
      </c>
      <c r="H57" s="257">
        <v>188.51882934570313</v>
      </c>
      <c r="I57" s="257">
        <v>189.20263671875</v>
      </c>
      <c r="J57" s="257">
        <v>188.92718505859375</v>
      </c>
      <c r="K57" s="257">
        <v>189.01713562011719</v>
      </c>
      <c r="L57" s="257">
        <v>189.13534545898438</v>
      </c>
      <c r="M57" s="257">
        <v>189.00462341308594</v>
      </c>
      <c r="N57" s="257">
        <v>188.55583190917969</v>
      </c>
      <c r="O57" s="19" cm="1">
        <f t="array" ref="O57">+SUMPRODUCT($E$30:$N$30/100,$E57:$N57)/$D$14*100</f>
        <v>187.33947868371749</v>
      </c>
      <c r="Q57" s="24">
        <f t="shared" si="29"/>
        <v>2.9387464128442842E-2</v>
      </c>
      <c r="R57" s="24">
        <f t="shared" si="30"/>
        <v>2.9657460683577108E-2</v>
      </c>
      <c r="S57" s="24">
        <f t="shared" si="31"/>
        <v>2.8495645718144447E-2</v>
      </c>
      <c r="T57" s="24">
        <f t="shared" si="32"/>
        <v>2.9517666785383589E-2</v>
      </c>
      <c r="U57" s="24">
        <f t="shared" si="33"/>
        <v>2.925275983880371E-2</v>
      </c>
      <c r="V57" s="24">
        <f t="shared" si="34"/>
        <v>2.8537982082061486E-2</v>
      </c>
      <c r="W57" s="24">
        <f t="shared" si="35"/>
        <v>2.8696803086299516E-2</v>
      </c>
      <c r="X57" s="24">
        <f t="shared" si="36"/>
        <v>2.7878032601893032E-2</v>
      </c>
      <c r="Y57" s="24">
        <f t="shared" si="37"/>
        <v>2.785767731646871E-2</v>
      </c>
      <c r="Z57" s="24">
        <f t="shared" si="38"/>
        <v>2.7386138778496383E-2</v>
      </c>
      <c r="AA57" s="24">
        <f t="shared" si="39"/>
        <v>2.8301481493536285E-2</v>
      </c>
      <c r="AB57" s="24">
        <f>+GBA!Y30</f>
        <v>2.8191549222265744E-2</v>
      </c>
      <c r="AD57" s="24">
        <f t="shared" si="41"/>
        <v>0.49111157001087125</v>
      </c>
      <c r="AE57" s="24">
        <f t="shared" si="42"/>
        <v>0.48968965037814316</v>
      </c>
      <c r="AF57" s="24">
        <f t="shared" si="43"/>
        <v>0.48773149516254977</v>
      </c>
      <c r="AG57" s="24">
        <f t="shared" si="44"/>
        <v>0.49060284394943632</v>
      </c>
      <c r="AH57" s="24">
        <f t="shared" si="45"/>
        <v>0.49023959469891976</v>
      </c>
      <c r="AI57" s="24">
        <f t="shared" si="46"/>
        <v>0.48793491775189546</v>
      </c>
      <c r="AJ57" s="24">
        <f t="shared" si="47"/>
        <v>0.49454597597383287</v>
      </c>
      <c r="AK57" s="24">
        <f t="shared" si="48"/>
        <v>0.49106444507799263</v>
      </c>
      <c r="AL57" s="24">
        <f t="shared" si="49"/>
        <v>0.48661134213506707</v>
      </c>
      <c r="AM57" s="24">
        <f t="shared" si="50"/>
        <v>0.48622101105934479</v>
      </c>
      <c r="AN57" s="24">
        <f t="shared" si="51"/>
        <v>0.48893611339289755</v>
      </c>
      <c r="AO57" s="24">
        <f>+GBA!AV30</f>
        <v>0.48898985707953502</v>
      </c>
      <c r="AQ57" s="24">
        <f t="shared" si="26"/>
        <v>2.0013253499464589E-3</v>
      </c>
      <c r="AR57" s="24">
        <f t="shared" si="52"/>
        <v>4.890558951526458E-3</v>
      </c>
      <c r="AS57" s="35">
        <f t="shared" si="23"/>
        <v>43466</v>
      </c>
      <c r="AT57" s="19">
        <f t="shared" si="27"/>
        <v>189.17779541015625</v>
      </c>
      <c r="AU57" s="19">
        <f t="shared" si="28"/>
        <v>188.55583190917969</v>
      </c>
      <c r="AV57" s="52">
        <f t="shared" si="40"/>
        <v>6.2196350097656339E-3</v>
      </c>
    </row>
    <row r="58" spans="2:48" x14ac:dyDescent="0.25">
      <c r="B58" s="110">
        <f t="shared" si="24"/>
        <v>58</v>
      </c>
      <c r="D58" s="37">
        <f>+GBA!A31</f>
        <v>43497</v>
      </c>
      <c r="E58" s="257">
        <v>197.15187072753906</v>
      </c>
      <c r="F58" s="257">
        <v>196.06234741210938</v>
      </c>
      <c r="G58" s="257">
        <v>197.09463500976563</v>
      </c>
      <c r="H58" s="257">
        <v>195.83181762695313</v>
      </c>
      <c r="I58" s="257">
        <v>196.77699279785156</v>
      </c>
      <c r="J58" s="257">
        <v>196.33364868164063</v>
      </c>
      <c r="K58" s="257">
        <v>196.17472839355469</v>
      </c>
      <c r="L58" s="257">
        <v>196.33334350585938</v>
      </c>
      <c r="M58" s="257">
        <v>196.16645812988281</v>
      </c>
      <c r="N58" s="257">
        <v>195.39401245117188</v>
      </c>
      <c r="O58" s="19" cm="1">
        <f t="array" ref="O58">+SUMPRODUCT($E$30:$N$30/100,$E58:$N58)/$D$14*100</f>
        <v>194.5272453366311</v>
      </c>
      <c r="Q58" s="24">
        <f t="shared" si="29"/>
        <v>4.2151222346651362E-2</v>
      </c>
      <c r="R58" s="24">
        <f t="shared" si="30"/>
        <v>4.0989617035259718E-2</v>
      </c>
      <c r="S58" s="24">
        <f t="shared" si="31"/>
        <v>4.0847279474973242E-2</v>
      </c>
      <c r="T58" s="24">
        <f t="shared" si="32"/>
        <v>3.8791818868339822E-2</v>
      </c>
      <c r="U58" s="24">
        <f t="shared" si="33"/>
        <v>4.0033036592195259E-2</v>
      </c>
      <c r="V58" s="24">
        <f t="shared" si="34"/>
        <v>3.9202741631649385E-2</v>
      </c>
      <c r="W58" s="24">
        <f t="shared" si="35"/>
        <v>3.7867427997759329E-2</v>
      </c>
      <c r="X58" s="24">
        <f t="shared" si="36"/>
        <v>3.8057392336727114E-2</v>
      </c>
      <c r="Y58" s="24">
        <f t="shared" si="37"/>
        <v>3.7892378437452745E-2</v>
      </c>
      <c r="Z58" s="24">
        <f t="shared" si="38"/>
        <v>3.6266078183600836E-2</v>
      </c>
      <c r="AA58" s="24">
        <f t="shared" si="39"/>
        <v>3.8367602511847565E-2</v>
      </c>
      <c r="AB58" s="24">
        <f>+GBA!Y31</f>
        <v>3.8261221761852982E-2</v>
      </c>
      <c r="AD58" s="24">
        <f t="shared" si="41"/>
        <v>0.51502585460797601</v>
      </c>
      <c r="AE58" s="24">
        <f t="shared" si="42"/>
        <v>0.51314611384588171</v>
      </c>
      <c r="AF58" s="24">
        <f t="shared" si="43"/>
        <v>0.50934701150485018</v>
      </c>
      <c r="AG58" s="24">
        <f t="shared" si="44"/>
        <v>0.50957236188990329</v>
      </c>
      <c r="AH58" s="24">
        <f t="shared" si="45"/>
        <v>0.51080651508354857</v>
      </c>
      <c r="AI58" s="24">
        <f t="shared" si="46"/>
        <v>0.50756493570402195</v>
      </c>
      <c r="AJ58" s="24">
        <f t="shared" si="47"/>
        <v>0.51217051661357726</v>
      </c>
      <c r="AK58" s="24">
        <f t="shared" si="48"/>
        <v>0.50897859068277485</v>
      </c>
      <c r="AL58" s="24">
        <f t="shared" si="49"/>
        <v>0.50461609187546053</v>
      </c>
      <c r="AM58" s="24">
        <f t="shared" si="50"/>
        <v>0.50254410708670294</v>
      </c>
      <c r="AN58" s="24">
        <f t="shared" si="51"/>
        <v>0.507619511442019</v>
      </c>
      <c r="AO58" s="24">
        <f>+GBA!AV31</f>
        <v>0.50708220733080411</v>
      </c>
      <c r="AQ58" s="24">
        <f t="shared" si="26"/>
        <v>5.8851441630505263E-3</v>
      </c>
      <c r="AR58" s="24">
        <f t="shared" si="52"/>
        <v>1.2481747521273068E-2</v>
      </c>
      <c r="AS58" s="35">
        <f t="shared" si="23"/>
        <v>43497</v>
      </c>
      <c r="AT58" s="19">
        <f t="shared" si="27"/>
        <v>197.15187072753906</v>
      </c>
      <c r="AU58" s="19">
        <f t="shared" si="28"/>
        <v>195.39401245117188</v>
      </c>
      <c r="AV58" s="52">
        <f t="shared" si="40"/>
        <v>1.7578582763671857E-2</v>
      </c>
    </row>
    <row r="59" spans="2:48" x14ac:dyDescent="0.25">
      <c r="B59" s="110">
        <f t="shared" si="24"/>
        <v>59</v>
      </c>
      <c r="D59" s="37">
        <f>+GBA!A32</f>
        <v>43525</v>
      </c>
      <c r="E59" s="257">
        <v>207.17874145507813</v>
      </c>
      <c r="F59" s="257">
        <v>205.82757568359375</v>
      </c>
      <c r="G59" s="257">
        <v>207.07220458984375</v>
      </c>
      <c r="H59" s="257">
        <v>205.55734252929688</v>
      </c>
      <c r="I59" s="257">
        <v>206.4134521484375</v>
      </c>
      <c r="J59" s="257">
        <v>206.4599609375</v>
      </c>
      <c r="K59" s="257">
        <v>205.71720886230469</v>
      </c>
      <c r="L59" s="257">
        <v>205.85232543945313</v>
      </c>
      <c r="M59" s="257">
        <v>205.68914794921875</v>
      </c>
      <c r="N59" s="257">
        <v>204.421142578125</v>
      </c>
      <c r="O59" s="19" cm="1">
        <f t="array" ref="O59">+SUMPRODUCT($E$30:$N$30/100,$E59:$N59)/$D$14*100</f>
        <v>203.99258588327544</v>
      </c>
      <c r="Q59" s="24">
        <f t="shared" si="29"/>
        <v>5.0858613162215738E-2</v>
      </c>
      <c r="R59" s="24">
        <f t="shared" si="30"/>
        <v>4.9806749742512091E-2</v>
      </c>
      <c r="S59" s="24">
        <f t="shared" si="31"/>
        <v>5.0623242888289566E-2</v>
      </c>
      <c r="T59" s="24">
        <f t="shared" si="32"/>
        <v>4.9662639198244207E-2</v>
      </c>
      <c r="U59" s="24">
        <f t="shared" si="33"/>
        <v>4.8971473816989519E-2</v>
      </c>
      <c r="V59" s="24">
        <f t="shared" si="34"/>
        <v>5.1577059377526435E-2</v>
      </c>
      <c r="W59" s="24">
        <f t="shared" si="35"/>
        <v>4.8642761210335062E-2</v>
      </c>
      <c r="X59" s="24">
        <f t="shared" si="36"/>
        <v>4.8483776436627934E-2</v>
      </c>
      <c r="Y59" s="24">
        <f t="shared" si="37"/>
        <v>4.8543924940679384E-2</v>
      </c>
      <c r="Z59" s="24">
        <f t="shared" si="38"/>
        <v>4.6199625125201704E-2</v>
      </c>
      <c r="AA59" s="24">
        <f t="shared" si="39"/>
        <v>4.8658173975909991E-2</v>
      </c>
      <c r="AB59" s="24">
        <f>+GBA!Y32</f>
        <v>4.7913090109630296E-2</v>
      </c>
      <c r="AD59" s="24">
        <f t="shared" si="41"/>
        <v>0.55453016782080033</v>
      </c>
      <c r="AE59" s="24">
        <f t="shared" si="42"/>
        <v>0.5517821297759109</v>
      </c>
      <c r="AF59" s="24">
        <f t="shared" si="43"/>
        <v>0.54666210783350011</v>
      </c>
      <c r="AG59" s="24">
        <f t="shared" si="44"/>
        <v>0.54628067632101662</v>
      </c>
      <c r="AH59" s="24">
        <f t="shared" si="45"/>
        <v>0.54746907953040269</v>
      </c>
      <c r="AI59" s="24">
        <f t="shared" si="46"/>
        <v>0.54331089104664665</v>
      </c>
      <c r="AJ59" s="24">
        <f t="shared" si="47"/>
        <v>0.54726356225810169</v>
      </c>
      <c r="AK59" s="24">
        <f t="shared" si="48"/>
        <v>0.54320585594566739</v>
      </c>
      <c r="AL59" s="24">
        <f t="shared" si="49"/>
        <v>0.53780682311708539</v>
      </c>
      <c r="AM59" s="24">
        <f t="shared" si="50"/>
        <v>0.53322337385170848</v>
      </c>
      <c r="AN59" s="24">
        <f t="shared" si="51"/>
        <v>0.5420387347781197</v>
      </c>
      <c r="AO59" s="24">
        <f>+GBA!AV32</f>
        <v>0.5413002573728789</v>
      </c>
      <c r="AQ59" s="24">
        <f t="shared" si="26"/>
        <v>4.6589880370140335E-3</v>
      </c>
      <c r="AR59" s="24">
        <f t="shared" si="52"/>
        <v>2.1306793969091853E-2</v>
      </c>
      <c r="AS59" s="35">
        <f t="shared" si="23"/>
        <v>43525</v>
      </c>
      <c r="AT59" s="19">
        <f t="shared" si="27"/>
        <v>207.17874145507813</v>
      </c>
      <c r="AU59" s="19">
        <f t="shared" si="28"/>
        <v>204.421142578125</v>
      </c>
      <c r="AV59" s="52">
        <f t="shared" si="40"/>
        <v>2.7575988769531268E-2</v>
      </c>
    </row>
    <row r="60" spans="2:48" x14ac:dyDescent="0.25">
      <c r="B60" s="110">
        <f t="shared" si="24"/>
        <v>60</v>
      </c>
      <c r="D60" s="37">
        <f>+GBA!A33</f>
        <v>43556</v>
      </c>
      <c r="E60" s="257">
        <v>213.4486083984375</v>
      </c>
      <c r="F60" s="257">
        <v>212.07069396972656</v>
      </c>
      <c r="G60" s="257">
        <v>213.47010803222656</v>
      </c>
      <c r="H60" s="257">
        <v>211.96745300292969</v>
      </c>
      <c r="I60" s="257">
        <v>212.91488647460938</v>
      </c>
      <c r="J60" s="257">
        <v>212.91761779785156</v>
      </c>
      <c r="K60" s="257">
        <v>212.36306762695313</v>
      </c>
      <c r="L60" s="257">
        <v>212.54586791992188</v>
      </c>
      <c r="M60" s="257">
        <v>212.3035888671875</v>
      </c>
      <c r="N60" s="257">
        <v>211.2733154296875</v>
      </c>
      <c r="O60" s="19" cm="1">
        <f t="array" ref="O60">+SUMPRODUCT($E$30:$N$30/100,$E60:$N60)/$D$14*100</f>
        <v>210.54015667736215</v>
      </c>
      <c r="Q60" s="24">
        <f t="shared" si="29"/>
        <v>3.0263080561858002E-2</v>
      </c>
      <c r="R60" s="24">
        <f t="shared" si="30"/>
        <v>3.033178749445109E-2</v>
      </c>
      <c r="S60" s="24">
        <f t="shared" si="31"/>
        <v>3.0896968789487778E-2</v>
      </c>
      <c r="T60" s="24">
        <f t="shared" si="32"/>
        <v>3.1184050128100882E-2</v>
      </c>
      <c r="U60" s="24">
        <f t="shared" si="33"/>
        <v>3.1497144485992612E-2</v>
      </c>
      <c r="V60" s="24">
        <f t="shared" si="34"/>
        <v>3.1278010666225153E-2</v>
      </c>
      <c r="W60" s="24">
        <f t="shared" si="35"/>
        <v>3.2305798826469667E-2</v>
      </c>
      <c r="X60" s="24">
        <f t="shared" si="36"/>
        <v>3.2516234471383187E-2</v>
      </c>
      <c r="Y60" s="24">
        <f t="shared" si="37"/>
        <v>3.2157461800569775E-2</v>
      </c>
      <c r="Z60" s="24">
        <f t="shared" si="38"/>
        <v>3.3519883340558776E-2</v>
      </c>
      <c r="AA60" s="24">
        <f t="shared" si="39"/>
        <v>3.2097101792872174E-2</v>
      </c>
      <c r="AB60" s="24">
        <f>+GBA!Y33</f>
        <v>3.2458901509905047E-2</v>
      </c>
      <c r="AD60" s="24">
        <f t="shared" si="41"/>
        <v>0.56483615416746558</v>
      </c>
      <c r="AE60" s="24">
        <f t="shared" si="42"/>
        <v>0.5632041271941155</v>
      </c>
      <c r="AF60" s="24">
        <f t="shared" si="43"/>
        <v>0.55625925386200992</v>
      </c>
      <c r="AG60" s="24">
        <f t="shared" si="44"/>
        <v>0.55682370509835555</v>
      </c>
      <c r="AH60" s="24">
        <f t="shared" si="45"/>
        <v>0.55848239072013417</v>
      </c>
      <c r="AI60" s="24">
        <f t="shared" si="46"/>
        <v>0.55401580636424219</v>
      </c>
      <c r="AJ60" s="24">
        <f t="shared" si="47"/>
        <v>0.55792645965920107</v>
      </c>
      <c r="AK60" s="24">
        <f t="shared" si="48"/>
        <v>0.55394014252904999</v>
      </c>
      <c r="AL60" s="24">
        <f t="shared" si="49"/>
        <v>0.54872476321706221</v>
      </c>
      <c r="AM60" s="24">
        <f t="shared" si="50"/>
        <v>0.54474531966202155</v>
      </c>
      <c r="AN60" s="24">
        <f t="shared" si="51"/>
        <v>0.55292452653399993</v>
      </c>
      <c r="AO60" s="24">
        <f>+GBA!AV33</f>
        <v>0.55140939695336599</v>
      </c>
      <c r="AQ60" s="24">
        <f t="shared" si="26"/>
        <v>-3.2568027787007736E-3</v>
      </c>
      <c r="AR60" s="24">
        <f t="shared" si="52"/>
        <v>2.0090834505444022E-2</v>
      </c>
      <c r="AS60" s="35">
        <f t="shared" si="23"/>
        <v>43556</v>
      </c>
      <c r="AT60" s="19">
        <f t="shared" si="27"/>
        <v>213.4486083984375</v>
      </c>
      <c r="AU60" s="19">
        <f t="shared" si="28"/>
        <v>211.2733154296875</v>
      </c>
      <c r="AV60" s="52">
        <f t="shared" si="40"/>
        <v>2.1752929687500089E-2</v>
      </c>
    </row>
    <row r="61" spans="2:48" x14ac:dyDescent="0.25">
      <c r="B61" s="110">
        <f t="shared" si="24"/>
        <v>61</v>
      </c>
      <c r="D61" s="37">
        <f>+GBA!A34</f>
        <v>43586</v>
      </c>
      <c r="E61" s="257">
        <v>219.59098815917969</v>
      </c>
      <c r="F61" s="257">
        <v>218.15298461914063</v>
      </c>
      <c r="G61" s="257">
        <v>219.7889404296875</v>
      </c>
      <c r="H61" s="257">
        <v>218.10699462890625</v>
      </c>
      <c r="I61" s="257">
        <v>219.15592956542969</v>
      </c>
      <c r="J61" s="257">
        <v>219.26695251464844</v>
      </c>
      <c r="K61" s="257">
        <v>218.71551513671875</v>
      </c>
      <c r="L61" s="257">
        <v>219.09686279296875</v>
      </c>
      <c r="M61" s="257">
        <v>218.91757202148438</v>
      </c>
      <c r="N61" s="257">
        <v>217.90065002441406</v>
      </c>
      <c r="O61" s="19" cm="1">
        <f t="array" ref="O61">+SUMPRODUCT($E$30:$N$30/100,$E61:$N61)/$D$14*100</f>
        <v>216.92280725203094</v>
      </c>
      <c r="Q61" s="24">
        <f t="shared" si="29"/>
        <v>2.8776855500863174E-2</v>
      </c>
      <c r="R61" s="24">
        <f t="shared" si="30"/>
        <v>2.8680486377256509E-2</v>
      </c>
      <c r="S61" s="24">
        <f t="shared" si="31"/>
        <v>2.9600549021631783E-2</v>
      </c>
      <c r="T61" s="24">
        <f t="shared" si="32"/>
        <v>2.8964548750282537E-2</v>
      </c>
      <c r="U61" s="24">
        <f t="shared" si="33"/>
        <v>2.9312384841463812E-2</v>
      </c>
      <c r="V61" s="24">
        <f t="shared" si="34"/>
        <v>2.9820616924359333E-2</v>
      </c>
      <c r="W61" s="24">
        <f t="shared" si="35"/>
        <v>2.9913146295873938E-2</v>
      </c>
      <c r="X61" s="24">
        <f t="shared" si="36"/>
        <v>3.0821558363651747E-2</v>
      </c>
      <c r="Y61" s="24">
        <f t="shared" si="37"/>
        <v>3.1153421332102083E-2</v>
      </c>
      <c r="Z61" s="24">
        <f t="shared" si="38"/>
        <v>3.1368535970801137E-2</v>
      </c>
      <c r="AA61" s="24">
        <f t="shared" si="39"/>
        <v>3.0315597154464635E-2</v>
      </c>
      <c r="AB61" s="24">
        <f>+GBA!Y34</f>
        <v>3.0277683505854913E-2</v>
      </c>
      <c r="AD61" s="24">
        <f t="shared" si="41"/>
        <v>0.57560264869049527</v>
      </c>
      <c r="AE61" s="24">
        <f t="shared" si="42"/>
        <v>0.57300446610897526</v>
      </c>
      <c r="AF61" s="24">
        <f t="shared" si="43"/>
        <v>0.57053158200433018</v>
      </c>
      <c r="AG61" s="24">
        <f t="shared" si="44"/>
        <v>0.56937245347776289</v>
      </c>
      <c r="AH61" s="24">
        <f t="shared" si="45"/>
        <v>0.57141778669156262</v>
      </c>
      <c r="AI61" s="24">
        <f t="shared" si="46"/>
        <v>0.56889373936252152</v>
      </c>
      <c r="AJ61" s="24">
        <f t="shared" si="47"/>
        <v>0.57265665081034878</v>
      </c>
      <c r="AK61" s="24">
        <f t="shared" si="48"/>
        <v>0.57108415911892463</v>
      </c>
      <c r="AL61" s="24">
        <f t="shared" si="49"/>
        <v>0.56713420418057359</v>
      </c>
      <c r="AM61" s="24">
        <f t="shared" si="50"/>
        <v>0.56446678029598396</v>
      </c>
      <c r="AN61" s="24">
        <f t="shared" si="51"/>
        <v>0.56901236246960996</v>
      </c>
      <c r="AO61" s="24">
        <f>+GBA!AV34</f>
        <v>0.5681279552944547</v>
      </c>
      <c r="AQ61" s="24">
        <f t="shared" si="26"/>
        <v>-2.5916804699379625E-3</v>
      </c>
      <c r="AR61" s="24">
        <f t="shared" si="52"/>
        <v>1.1135868394511306E-2</v>
      </c>
      <c r="AS61" s="35">
        <f t="shared" si="23"/>
        <v>43586</v>
      </c>
      <c r="AT61" s="19">
        <f t="shared" si="27"/>
        <v>219.59098815917969</v>
      </c>
      <c r="AU61" s="19">
        <f t="shared" si="28"/>
        <v>217.90065002441406</v>
      </c>
      <c r="AV61" s="52">
        <f t="shared" si="40"/>
        <v>1.6903381347656232E-2</v>
      </c>
    </row>
    <row r="62" spans="2:48" x14ac:dyDescent="0.25">
      <c r="B62" s="110">
        <f t="shared" si="24"/>
        <v>62</v>
      </c>
      <c r="D62" s="37">
        <f>+GBA!A35</f>
        <v>43617</v>
      </c>
      <c r="E62" s="257">
        <v>225.38778686523438</v>
      </c>
      <c r="F62" s="257">
        <v>223.93804931640625</v>
      </c>
      <c r="G62" s="257">
        <v>225.62138366699219</v>
      </c>
      <c r="H62" s="257">
        <v>223.87590026855469</v>
      </c>
      <c r="I62" s="257">
        <v>225.01220703125</v>
      </c>
      <c r="J62" s="257">
        <v>225.0618896484375</v>
      </c>
      <c r="K62" s="257">
        <v>224.42448425292969</v>
      </c>
      <c r="L62" s="257">
        <v>224.79495239257813</v>
      </c>
      <c r="M62" s="257">
        <v>224.63597106933594</v>
      </c>
      <c r="N62" s="257">
        <v>223.54862976074219</v>
      </c>
      <c r="O62" s="19" cm="1">
        <f t="array" ref="O62">+SUMPRODUCT($E$30:$N$30/100,$E62:$N62)/$D$14*100</f>
        <v>222.60810403550747</v>
      </c>
      <c r="Q62" s="24">
        <f t="shared" si="29"/>
        <v>2.6398163033232613E-2</v>
      </c>
      <c r="R62" s="24">
        <f t="shared" si="30"/>
        <v>2.6518384368499071E-2</v>
      </c>
      <c r="S62" s="24">
        <f t="shared" si="31"/>
        <v>2.6536563786613954E-2</v>
      </c>
      <c r="T62" s="24">
        <f t="shared" si="32"/>
        <v>2.6449888273706312E-2</v>
      </c>
      <c r="U62" s="24">
        <f t="shared" si="33"/>
        <v>2.6721966763266991E-2</v>
      </c>
      <c r="V62" s="24">
        <f t="shared" si="34"/>
        <v>2.6428684611749409E-2</v>
      </c>
      <c r="W62" s="24">
        <f t="shared" si="35"/>
        <v>2.6102259424267471E-2</v>
      </c>
      <c r="X62" s="24">
        <f t="shared" si="36"/>
        <v>2.6007171106752214E-2</v>
      </c>
      <c r="Y62" s="24">
        <f t="shared" si="37"/>
        <v>2.612124278123451E-2</v>
      </c>
      <c r="Z62" s="24">
        <f t="shared" si="38"/>
        <v>2.5919976538368861E-2</v>
      </c>
      <c r="AA62" s="24">
        <f t="shared" si="39"/>
        <v>2.6208847541195013E-2</v>
      </c>
      <c r="AB62" s="24">
        <f>+GBA!Y35</f>
        <v>2.6184294266291985E-2</v>
      </c>
      <c r="AD62" s="24">
        <f t="shared" si="41"/>
        <v>0.55553046845422793</v>
      </c>
      <c r="AE62" s="24">
        <f t="shared" si="42"/>
        <v>0.55329605395596126</v>
      </c>
      <c r="AF62" s="24">
        <f t="shared" si="43"/>
        <v>0.55197230315803614</v>
      </c>
      <c r="AG62" s="24">
        <f t="shared" si="44"/>
        <v>0.5505149843309749</v>
      </c>
      <c r="AH62" s="24">
        <f t="shared" si="45"/>
        <v>0.55268656661414317</v>
      </c>
      <c r="AI62" s="24">
        <f t="shared" si="46"/>
        <v>0.55070432530435243</v>
      </c>
      <c r="AJ62" s="24">
        <f t="shared" si="47"/>
        <v>0.55207447568527468</v>
      </c>
      <c r="AK62" s="24">
        <f t="shared" si="48"/>
        <v>0.55060275177387963</v>
      </c>
      <c r="AL62" s="24">
        <f t="shared" si="49"/>
        <v>0.54784992091339246</v>
      </c>
      <c r="AM62" s="24">
        <f t="shared" si="50"/>
        <v>0.54472685595712433</v>
      </c>
      <c r="AN62" s="24">
        <f t="shared" si="51"/>
        <v>0.54950321613069408</v>
      </c>
      <c r="AO62" s="24">
        <f>+GBA!AV35</f>
        <v>0.54841642871619811</v>
      </c>
      <c r="AQ62" s="24">
        <f t="shared" si="26"/>
        <v>4.7818649486375264E-4</v>
      </c>
      <c r="AR62" s="24">
        <f t="shared" si="52"/>
        <v>1.0803612497103598E-2</v>
      </c>
      <c r="AS62" s="35">
        <f t="shared" si="23"/>
        <v>43617</v>
      </c>
      <c r="AT62" s="19">
        <f t="shared" si="27"/>
        <v>225.38778686523438</v>
      </c>
      <c r="AU62" s="19">
        <f t="shared" si="28"/>
        <v>223.54862976074219</v>
      </c>
      <c r="AV62" s="52">
        <f t="shared" si="40"/>
        <v>1.8391571044922284E-2</v>
      </c>
    </row>
    <row r="63" spans="2:48" x14ac:dyDescent="0.25">
      <c r="B63" s="110">
        <f t="shared" si="24"/>
        <v>63</v>
      </c>
      <c r="D63" s="37">
        <f>+GBA!A36</f>
        <v>43647</v>
      </c>
      <c r="E63" s="257">
        <v>230.154541015625</v>
      </c>
      <c r="F63" s="257">
        <v>228.69654846191406</v>
      </c>
      <c r="G63" s="257">
        <v>230.4039306640625</v>
      </c>
      <c r="H63" s="257">
        <v>228.42741394042969</v>
      </c>
      <c r="I63" s="257">
        <v>229.82369995117188</v>
      </c>
      <c r="J63" s="257">
        <v>229.82496643066406</v>
      </c>
      <c r="K63" s="257">
        <v>229.09272766113281</v>
      </c>
      <c r="L63" s="257">
        <v>229.642822265625</v>
      </c>
      <c r="M63" s="257">
        <v>229.64036560058594</v>
      </c>
      <c r="N63" s="257">
        <v>228.54525756835938</v>
      </c>
      <c r="O63" s="19" cm="1">
        <f t="array" ref="O63">+SUMPRODUCT($E$30:$N$30/100,$E63:$N63)/$D$14*100</f>
        <v>227.41445190025877</v>
      </c>
      <c r="Q63" s="24">
        <f t="shared" si="29"/>
        <v>2.1149123546968518E-2</v>
      </c>
      <c r="R63" s="24">
        <f t="shared" si="30"/>
        <v>2.1249176546967341E-2</v>
      </c>
      <c r="S63" s="24">
        <f t="shared" si="31"/>
        <v>2.1197223948103971E-2</v>
      </c>
      <c r="T63" s="24">
        <f t="shared" si="32"/>
        <v>2.0330520910982974E-2</v>
      </c>
      <c r="U63" s="24">
        <f t="shared" si="33"/>
        <v>2.1383252861715496E-2</v>
      </c>
      <c r="V63" s="24">
        <f t="shared" si="34"/>
        <v>2.1163408827975294E-2</v>
      </c>
      <c r="W63" s="24">
        <f t="shared" si="35"/>
        <v>2.0800954154992946E-2</v>
      </c>
      <c r="X63" s="24">
        <f t="shared" si="36"/>
        <v>2.1565741674575589E-2</v>
      </c>
      <c r="Y63" s="24">
        <f t="shared" si="37"/>
        <v>2.2277796861417842E-2</v>
      </c>
      <c r="Z63" s="24">
        <f t="shared" si="38"/>
        <v>2.2351413260573105E-2</v>
      </c>
      <c r="AA63" s="24">
        <f t="shared" si="39"/>
        <v>2.1591073180267761E-2</v>
      </c>
      <c r="AB63" s="24">
        <f>+GBA!Y36</f>
        <v>2.1450911689346652E-2</v>
      </c>
      <c r="AD63" s="24">
        <f t="shared" si="41"/>
        <v>0.54503744793719067</v>
      </c>
      <c r="AE63" s="24">
        <f t="shared" si="42"/>
        <v>0.54191808291705534</v>
      </c>
      <c r="AF63" s="24">
        <f t="shared" si="43"/>
        <v>0.54322017494067709</v>
      </c>
      <c r="AG63" s="24">
        <f t="shared" si="44"/>
        <v>0.53775787498735239</v>
      </c>
      <c r="AH63" s="24">
        <f t="shared" si="45"/>
        <v>0.54289267419961362</v>
      </c>
      <c r="AI63" s="24">
        <f t="shared" si="46"/>
        <v>0.54078902451636957</v>
      </c>
      <c r="AJ63" s="24">
        <f t="shared" si="47"/>
        <v>0.54034354974730836</v>
      </c>
      <c r="AK63" s="24">
        <f t="shared" si="48"/>
        <v>0.54102120708961787</v>
      </c>
      <c r="AL63" s="24">
        <f t="shared" si="49"/>
        <v>0.53906099318689105</v>
      </c>
      <c r="AM63" s="24">
        <f t="shared" si="50"/>
        <v>0.53556384978768778</v>
      </c>
      <c r="AN63" s="24">
        <f t="shared" si="51"/>
        <v>0.53958400930665196</v>
      </c>
      <c r="AO63" s="24">
        <f>+GBA!AV36</f>
        <v>0.53857285984637659</v>
      </c>
      <c r="AQ63" s="24">
        <f t="shared" si="26"/>
        <v>-1.2022897136045874E-3</v>
      </c>
      <c r="AR63" s="24">
        <f t="shared" si="52"/>
        <v>9.473598149502882E-3</v>
      </c>
      <c r="AS63" s="35">
        <f t="shared" si="23"/>
        <v>43647</v>
      </c>
      <c r="AT63" s="19">
        <f t="shared" si="27"/>
        <v>230.154541015625</v>
      </c>
      <c r="AU63" s="19">
        <f t="shared" si="28"/>
        <v>228.54525756835938</v>
      </c>
      <c r="AV63" s="52">
        <f t="shared" si="40"/>
        <v>1.6092834472655859E-2</v>
      </c>
    </row>
    <row r="64" spans="2:48" x14ac:dyDescent="0.25">
      <c r="B64" s="110">
        <f t="shared" si="24"/>
        <v>64</v>
      </c>
      <c r="D64" s="37">
        <f>+GBA!A37</f>
        <v>43678</v>
      </c>
      <c r="E64" s="257">
        <v>238.96818542480469</v>
      </c>
      <c r="F64" s="257">
        <v>237.64723205566406</v>
      </c>
      <c r="G64" s="257">
        <v>239.11601257324219</v>
      </c>
      <c r="H64" s="257">
        <v>237.29347229003906</v>
      </c>
      <c r="I64" s="257">
        <v>238.65043640136719</v>
      </c>
      <c r="J64" s="257">
        <v>238.53118896484375</v>
      </c>
      <c r="K64" s="257">
        <v>238.00076293945313</v>
      </c>
      <c r="L64" s="257">
        <v>238.58102416992188</v>
      </c>
      <c r="M64" s="257">
        <v>238.59425354003906</v>
      </c>
      <c r="N64" s="257">
        <v>237.63533020019531</v>
      </c>
      <c r="O64" s="19" cm="1">
        <f t="array" ref="O64">+SUMPRODUCT($E$30:$N$30/100,$E64:$N64)/$D$14*100</f>
        <v>236.262541765826</v>
      </c>
      <c r="Q64" s="24">
        <f t="shared" si="29"/>
        <v>3.8294462365534354E-2</v>
      </c>
      <c r="R64" s="24">
        <f t="shared" si="30"/>
        <v>3.913781670054628E-2</v>
      </c>
      <c r="S64" s="24">
        <f t="shared" si="31"/>
        <v>3.7812210425707704E-2</v>
      </c>
      <c r="T64" s="24">
        <f t="shared" si="32"/>
        <v>3.8813460243968478E-2</v>
      </c>
      <c r="U64" s="24">
        <f t="shared" si="33"/>
        <v>3.8406554467927512E-2</v>
      </c>
      <c r="V64" s="24">
        <f t="shared" si="34"/>
        <v>3.7881970220177363E-2</v>
      </c>
      <c r="W64" s="24">
        <f t="shared" si="35"/>
        <v>3.8883972307915515E-2</v>
      </c>
      <c r="X64" s="24">
        <f t="shared" si="36"/>
        <v>3.892219149770848E-2</v>
      </c>
      <c r="Y64" s="24">
        <f t="shared" si="37"/>
        <v>3.8990914842152113E-2</v>
      </c>
      <c r="Z64" s="24">
        <f t="shared" si="38"/>
        <v>3.9773621769933376E-2</v>
      </c>
      <c r="AA64" s="24">
        <f t="shared" si="39"/>
        <v>3.8907333248319187E-2</v>
      </c>
      <c r="AB64" s="24">
        <f>+GBA!Y37</f>
        <v>3.8697442254365999E-2</v>
      </c>
      <c r="AD64" s="24">
        <f t="shared" si="41"/>
        <v>0.54117721154626808</v>
      </c>
      <c r="AE64" s="24">
        <f t="shared" si="42"/>
        <v>0.54145370511773816</v>
      </c>
      <c r="AF64" s="24">
        <f t="shared" si="43"/>
        <v>0.53723994399087949</v>
      </c>
      <c r="AG64" s="24">
        <f t="shared" si="44"/>
        <v>0.53650407066355776</v>
      </c>
      <c r="AH64" s="24">
        <f t="shared" si="45"/>
        <v>0.53828400853717318</v>
      </c>
      <c r="AI64" s="24">
        <f t="shared" si="46"/>
        <v>0.53617505051752756</v>
      </c>
      <c r="AJ64" s="24">
        <f t="shared" si="47"/>
        <v>0.5385794080003552</v>
      </c>
      <c r="AK64" s="24">
        <f t="shared" si="48"/>
        <v>0.53852661782157174</v>
      </c>
      <c r="AL64" s="24">
        <f t="shared" si="49"/>
        <v>0.53657092762856684</v>
      </c>
      <c r="AM64" s="24">
        <f t="shared" si="50"/>
        <v>0.5354990897138403</v>
      </c>
      <c r="AN64" s="24">
        <f t="shared" si="51"/>
        <v>0.53730926573860227</v>
      </c>
      <c r="AO64" s="24">
        <f>+GBA!AV37</f>
        <v>0.53573295131229526</v>
      </c>
      <c r="AQ64" s="24">
        <f t="shared" si="26"/>
        <v>-1.4791594043990219E-3</v>
      </c>
      <c r="AR64" s="24">
        <f t="shared" si="52"/>
        <v>5.6781218324277738E-3</v>
      </c>
      <c r="AS64" s="35">
        <f t="shared" si="23"/>
        <v>43678</v>
      </c>
      <c r="AT64" s="19">
        <f t="shared" si="27"/>
        <v>238.96818542480469</v>
      </c>
      <c r="AU64" s="19">
        <f t="shared" si="28"/>
        <v>237.63533020019531</v>
      </c>
      <c r="AV64" s="52">
        <f t="shared" si="40"/>
        <v>1.332855224609375E-2</v>
      </c>
    </row>
    <row r="65" spans="2:48" x14ac:dyDescent="0.25">
      <c r="B65" s="110">
        <f t="shared" si="24"/>
        <v>65</v>
      </c>
      <c r="D65" s="37">
        <f>+GBA!A38</f>
        <v>43709</v>
      </c>
      <c r="E65" s="257">
        <v>252.83381652832031</v>
      </c>
      <c r="F65" s="257">
        <v>251.7933349609375</v>
      </c>
      <c r="G65" s="257">
        <v>252.93315124511719</v>
      </c>
      <c r="H65" s="257">
        <v>251.08731079101563</v>
      </c>
      <c r="I65" s="257">
        <v>252.640380859375</v>
      </c>
      <c r="J65" s="257">
        <v>252.22604370117188</v>
      </c>
      <c r="K65" s="257">
        <v>251.98583984375</v>
      </c>
      <c r="L65" s="257">
        <v>252.55848693847656</v>
      </c>
      <c r="M65" s="257">
        <v>252.43690490722656</v>
      </c>
      <c r="N65" s="257">
        <v>251.68568420410156</v>
      </c>
      <c r="O65" s="19" cm="1">
        <f t="array" ref="O65">+SUMPRODUCT($E$30:$N$30/100,$E65:$N65)/$D$14*100</f>
        <v>250.07984648165703</v>
      </c>
      <c r="Q65" s="24">
        <f t="shared" si="29"/>
        <v>5.8022916644185241E-2</v>
      </c>
      <c r="R65" s="24">
        <f t="shared" si="30"/>
        <v>5.9525637150951605E-2</v>
      </c>
      <c r="S65" s="24">
        <f t="shared" si="31"/>
        <v>5.7784246747769608E-2</v>
      </c>
      <c r="T65" s="24">
        <f t="shared" si="32"/>
        <v>5.8129869177845128E-2</v>
      </c>
      <c r="U65" s="24">
        <f t="shared" si="33"/>
        <v>5.8621072179726674E-2</v>
      </c>
      <c r="V65" s="24">
        <f t="shared" si="34"/>
        <v>5.7413266565935483E-2</v>
      </c>
      <c r="W65" s="24">
        <f t="shared" si="35"/>
        <v>5.8760638964231671E-2</v>
      </c>
      <c r="X65" s="24">
        <f t="shared" si="36"/>
        <v>5.8585810909251856E-2</v>
      </c>
      <c r="Y65" s="24">
        <f t="shared" si="37"/>
        <v>5.801753882083549E-2</v>
      </c>
      <c r="Z65" s="24">
        <f t="shared" si="38"/>
        <v>5.9125694786501537E-2</v>
      </c>
      <c r="AA65" s="24">
        <f t="shared" si="39"/>
        <v>5.8482841217911696E-2</v>
      </c>
      <c r="AB65" s="24">
        <f>+GBA!Y38</f>
        <v>5.808182641795101E-2</v>
      </c>
      <c r="AD65" s="24">
        <f t="shared" si="41"/>
        <v>0.52808548276475498</v>
      </c>
      <c r="AE65" s="24">
        <f t="shared" si="42"/>
        <v>0.52841146435861486</v>
      </c>
      <c r="AF65" s="24">
        <f t="shared" si="43"/>
        <v>0.52640864427559486</v>
      </c>
      <c r="AG65" s="24">
        <f t="shared" si="44"/>
        <v>0.52213640033844455</v>
      </c>
      <c r="AH65" s="24">
        <f t="shared" si="45"/>
        <v>0.5268921700601672</v>
      </c>
      <c r="AI65" s="24">
        <f t="shared" si="46"/>
        <v>0.5239888844849947</v>
      </c>
      <c r="AJ65" s="24">
        <f t="shared" si="47"/>
        <v>0.52455186560722589</v>
      </c>
      <c r="AK65" s="24">
        <f t="shared" si="48"/>
        <v>0.52672682561468753</v>
      </c>
      <c r="AL65" s="24">
        <f t="shared" si="49"/>
        <v>0.52630750072100496</v>
      </c>
      <c r="AM65" s="24">
        <f t="shared" si="50"/>
        <v>0.52461220510705475</v>
      </c>
      <c r="AN65" s="24">
        <f t="shared" si="51"/>
        <v>0.52550102786453179</v>
      </c>
      <c r="AO65" s="24">
        <f>+GBA!AV38</f>
        <v>0.52364337970261721</v>
      </c>
      <c r="AQ65" s="24">
        <f t="shared" ref="AQ65:AQ96" si="53">+Q65-Z65</f>
        <v>-1.1027781423162963E-3</v>
      </c>
      <c r="AR65" s="24">
        <f t="shared" si="52"/>
        <v>3.4732776577002245E-3</v>
      </c>
      <c r="AS65" s="35">
        <f t="shared" si="23"/>
        <v>43709</v>
      </c>
      <c r="AT65" s="19">
        <f t="shared" si="27"/>
        <v>252.83381652832031</v>
      </c>
      <c r="AU65" s="19">
        <f t="shared" si="28"/>
        <v>251.68568420410156</v>
      </c>
      <c r="AV65" s="52">
        <f t="shared" si="40"/>
        <v>1.1481323242187536E-2</v>
      </c>
    </row>
    <row r="66" spans="2:48" x14ac:dyDescent="0.25">
      <c r="B66" s="110">
        <f t="shared" si="24"/>
        <v>66</v>
      </c>
      <c r="D66" s="37">
        <f>+GBA!A39</f>
        <v>43739</v>
      </c>
      <c r="E66" s="257">
        <v>260.4793701171875</v>
      </c>
      <c r="F66" s="257">
        <v>259.538330078125</v>
      </c>
      <c r="G66" s="257">
        <v>260.64459228515625</v>
      </c>
      <c r="H66" s="257">
        <v>259.121826171875</v>
      </c>
      <c r="I66" s="257">
        <v>260.45635986328125</v>
      </c>
      <c r="J66" s="257">
        <v>259.98907470703125</v>
      </c>
      <c r="K66" s="257">
        <v>259.89398193359375</v>
      </c>
      <c r="L66" s="257">
        <v>260.65625</v>
      </c>
      <c r="M66" s="257">
        <v>260.6671142578125</v>
      </c>
      <c r="N66" s="257">
        <v>260.32363891601563</v>
      </c>
      <c r="O66" s="19" cm="1">
        <f t="array" ref="O66">+SUMPRODUCT($E$30:$N$30/100,$E66:$N66)/$D$14*100</f>
        <v>258.1259234113877</v>
      </c>
      <c r="Q66" s="24">
        <f t="shared" si="29"/>
        <v>3.023944223066688E-2</v>
      </c>
      <c r="R66" s="24">
        <f t="shared" si="30"/>
        <v>3.0759333317496473E-2</v>
      </c>
      <c r="S66" s="24">
        <f t="shared" ref="S66:S97" si="54">+G66/G65-1</f>
        <v>3.0488059797926237E-2</v>
      </c>
      <c r="T66" s="24">
        <f t="shared" ref="T66:T97" si="55">+H66/H65-1</f>
        <v>3.1998890567379812E-2</v>
      </c>
      <c r="U66" s="24">
        <f t="shared" ref="U66:U97" si="56">+I66/I65-1</f>
        <v>3.09371723448153E-2</v>
      </c>
      <c r="V66" s="24">
        <f t="shared" ref="V66:V97" si="57">+J66/J65-1</f>
        <v>3.0778070701757976E-2</v>
      </c>
      <c r="W66" s="24">
        <f t="shared" ref="W66:W97" si="58">+K66/K65-1</f>
        <v>3.1383279690427868E-2</v>
      </c>
      <c r="X66" s="24">
        <f t="shared" ref="X66:X97" si="59">+L66/L65-1</f>
        <v>3.206292197773597E-2</v>
      </c>
      <c r="Y66" s="24">
        <f t="shared" ref="Y66:Y97" si="60">+M66/M65-1</f>
        <v>3.2603035414376702E-2</v>
      </c>
      <c r="Z66" s="24">
        <f t="shared" ref="Z66:Z97" si="61">+N66/N65-1</f>
        <v>3.4320405386701447E-2</v>
      </c>
      <c r="AA66" s="24">
        <f t="shared" ref="AA66:AA97" si="62">+O66/O65-1</f>
        <v>3.2174031785967339E-2</v>
      </c>
      <c r="AB66" s="24">
        <f>+GBA!Y39</f>
        <v>3.1972863577848232E-2</v>
      </c>
      <c r="AD66" s="24">
        <f t="shared" si="41"/>
        <v>0.49487854423137523</v>
      </c>
      <c r="AE66" s="24">
        <f t="shared" si="42"/>
        <v>0.49727553680287628</v>
      </c>
      <c r="AF66" s="24">
        <f t="shared" si="43"/>
        <v>0.49494636552102222</v>
      </c>
      <c r="AG66" s="24">
        <f t="shared" si="44"/>
        <v>0.4947181246787864</v>
      </c>
      <c r="AH66" s="24">
        <f t="shared" si="45"/>
        <v>0.4973807871051652</v>
      </c>
      <c r="AI66" s="24">
        <f t="shared" si="46"/>
        <v>0.49496908133331674</v>
      </c>
      <c r="AJ66" s="24">
        <f t="shared" si="47"/>
        <v>0.49596572431244734</v>
      </c>
      <c r="AK66" s="24">
        <f t="shared" si="48"/>
        <v>0.49918583026970187</v>
      </c>
      <c r="AL66" s="24">
        <f t="shared" si="49"/>
        <v>0.5008486876091609</v>
      </c>
      <c r="AM66" s="24">
        <f t="shared" si="50"/>
        <v>0.50300944238979328</v>
      </c>
      <c r="AN66" s="24">
        <f t="shared" si="51"/>
        <v>0.49866196916325611</v>
      </c>
      <c r="AO66" s="24">
        <f>+GBA!AV39</f>
        <v>0.49670846205657715</v>
      </c>
      <c r="AQ66" s="24">
        <f t="shared" si="53"/>
        <v>-4.0809631560345672E-3</v>
      </c>
      <c r="AR66" s="24">
        <f t="shared" si="52"/>
        <v>-8.130898158418054E-3</v>
      </c>
      <c r="AS66" s="35">
        <f t="shared" si="23"/>
        <v>43739</v>
      </c>
      <c r="AT66" s="19">
        <f t="shared" si="27"/>
        <v>260.4793701171875</v>
      </c>
      <c r="AU66" s="19">
        <f t="shared" si="28"/>
        <v>260.32363891601563</v>
      </c>
      <c r="AV66" s="52">
        <f t="shared" si="40"/>
        <v>1.5573120117187145E-3</v>
      </c>
    </row>
    <row r="67" spans="2:48" x14ac:dyDescent="0.25">
      <c r="B67" s="110">
        <f t="shared" si="24"/>
        <v>67</v>
      </c>
      <c r="D67" s="37">
        <f>+GBA!A40</f>
        <v>43770</v>
      </c>
      <c r="E67" s="257">
        <v>271.87631225585938</v>
      </c>
      <c r="F67" s="257">
        <v>270.94110107421875</v>
      </c>
      <c r="G67" s="257">
        <v>271.89328002929688</v>
      </c>
      <c r="H67" s="257">
        <v>270.01522827148438</v>
      </c>
      <c r="I67" s="257">
        <v>271.494873046875</v>
      </c>
      <c r="J67" s="257">
        <v>271.05337524414063</v>
      </c>
      <c r="K67" s="257">
        <v>270.74966430664063</v>
      </c>
      <c r="L67" s="257">
        <v>271.45346069335938</v>
      </c>
      <c r="M67" s="257">
        <v>271.35446166992188</v>
      </c>
      <c r="N67" s="257">
        <v>270.40618896484375</v>
      </c>
      <c r="O67" s="19" cm="1">
        <f t="array" ref="O67">+SUMPRODUCT($E$30:$N$30/100,$E67:$N67)/$D$14*100</f>
        <v>268.78505586683997</v>
      </c>
      <c r="Q67" s="24">
        <f t="shared" si="29"/>
        <v>4.3753722736447287E-2</v>
      </c>
      <c r="R67" s="24">
        <f t="shared" si="30"/>
        <v>4.3934824550428964E-2</v>
      </c>
      <c r="S67" s="24">
        <f t="shared" si="54"/>
        <v>4.3157188282786585E-2</v>
      </c>
      <c r="T67" s="24">
        <f t="shared" si="55"/>
        <v>4.2039693300030212E-2</v>
      </c>
      <c r="U67" s="24">
        <f t="shared" si="56"/>
        <v>4.2381430767857164E-2</v>
      </c>
      <c r="V67" s="24">
        <f t="shared" si="57"/>
        <v>4.25567903173516E-2</v>
      </c>
      <c r="W67" s="24">
        <f t="shared" si="58"/>
        <v>4.1769656581815973E-2</v>
      </c>
      <c r="X67" s="24">
        <f t="shared" si="59"/>
        <v>4.1423179737141824E-2</v>
      </c>
      <c r="Y67" s="24">
        <f t="shared" si="60"/>
        <v>4.0999983609512958E-2</v>
      </c>
      <c r="Z67" s="24">
        <f t="shared" si="61"/>
        <v>3.8730827868002082E-2</v>
      </c>
      <c r="AA67" s="24">
        <f t="shared" si="62"/>
        <v>4.1294312150369716E-2</v>
      </c>
      <c r="AB67" s="24">
        <f>+GBA!Y40</f>
        <v>4.0704799698397576E-2</v>
      </c>
      <c r="AD67" s="24">
        <f t="shared" si="41"/>
        <v>0.51676451011550273</v>
      </c>
      <c r="AE67" s="24">
        <f t="shared" si="42"/>
        <v>0.51829251139185661</v>
      </c>
      <c r="AF67" s="24">
        <f t="shared" si="43"/>
        <v>0.51637342746489012</v>
      </c>
      <c r="AG67" s="24">
        <f t="shared" si="44"/>
        <v>0.51293310815669124</v>
      </c>
      <c r="AH67" s="24">
        <f t="shared" si="45"/>
        <v>0.51687906017152896</v>
      </c>
      <c r="AI67" s="24">
        <f t="shared" si="46"/>
        <v>0.51541347158445228</v>
      </c>
      <c r="AJ67" s="24">
        <f t="shared" si="47"/>
        <v>0.51435754348715346</v>
      </c>
      <c r="AK67" s="24">
        <f t="shared" si="48"/>
        <v>0.51760121408274573</v>
      </c>
      <c r="AL67" s="24">
        <f t="shared" si="49"/>
        <v>0.5185050524370729</v>
      </c>
      <c r="AM67" s="24">
        <f t="shared" si="50"/>
        <v>0.51687541813634952</v>
      </c>
      <c r="AN67" s="24">
        <f t="shared" si="51"/>
        <v>0.51658491424952424</v>
      </c>
      <c r="AO67" s="24">
        <f>+GBA!AV40</f>
        <v>0.5139000542272063</v>
      </c>
      <c r="AQ67" s="24">
        <f t="shared" si="53"/>
        <v>5.0228948684452046E-3</v>
      </c>
      <c r="AR67" s="24">
        <f t="shared" si="52"/>
        <v>-1.1090802084678941E-4</v>
      </c>
      <c r="AS67" s="35">
        <f t="shared" si="23"/>
        <v>43770</v>
      </c>
      <c r="AT67" s="19">
        <f t="shared" si="27"/>
        <v>271.87631225585938</v>
      </c>
      <c r="AU67" s="19">
        <f t="shared" si="28"/>
        <v>270.40618896484375</v>
      </c>
      <c r="AV67" s="52">
        <f t="shared" si="40"/>
        <v>1.4701232910156126E-2</v>
      </c>
    </row>
    <row r="68" spans="2:48" x14ac:dyDescent="0.25">
      <c r="B68" s="110">
        <f t="shared" si="24"/>
        <v>68</v>
      </c>
      <c r="D68" s="37">
        <f>+GBA!A41</f>
        <v>43800</v>
      </c>
      <c r="E68" s="257">
        <v>281.37966918945313</v>
      </c>
      <c r="F68" s="257">
        <v>280.4688720703125</v>
      </c>
      <c r="G68" s="257">
        <v>281.7359619140625</v>
      </c>
      <c r="H68" s="257">
        <v>279.991455078125</v>
      </c>
      <c r="I68" s="257">
        <v>281.58065795898438</v>
      </c>
      <c r="J68" s="257">
        <v>281.14572143554688</v>
      </c>
      <c r="K68" s="257">
        <v>281.07598876953125</v>
      </c>
      <c r="L68" s="257">
        <v>281.98922729492188</v>
      </c>
      <c r="M68" s="257">
        <v>281.97344970703125</v>
      </c>
      <c r="N68" s="257">
        <v>281.25537109375</v>
      </c>
      <c r="O68" s="19" cm="1">
        <f t="array" ref="O68">+SUMPRODUCT($E$30:$N$30/100,$E68:$N68)/$D$14*100</f>
        <v>279.05627606260686</v>
      </c>
      <c r="Q68" s="24">
        <f t="shared" si="29"/>
        <v>3.4954707362111925E-2</v>
      </c>
      <c r="R68" s="24">
        <f t="shared" si="30"/>
        <v>3.51654693891712E-2</v>
      </c>
      <c r="S68" s="24">
        <f t="shared" si="54"/>
        <v>3.6200533840722526E-2</v>
      </c>
      <c r="T68" s="24">
        <f t="shared" si="55"/>
        <v>3.6946904330188879E-2</v>
      </c>
      <c r="U68" s="24">
        <f t="shared" si="56"/>
        <v>3.71490805661292E-2</v>
      </c>
      <c r="V68" s="24">
        <f t="shared" si="57"/>
        <v>3.723379641487945E-2</v>
      </c>
      <c r="W68" s="24">
        <f t="shared" si="58"/>
        <v>3.8139749828813851E-2</v>
      </c>
      <c r="X68" s="24">
        <f t="shared" si="59"/>
        <v>3.8812423222203796E-2</v>
      </c>
      <c r="Y68" s="24">
        <f t="shared" si="60"/>
        <v>3.9133272295431842E-2</v>
      </c>
      <c r="Z68" s="24">
        <f t="shared" si="61"/>
        <v>4.0121796658717734E-2</v>
      </c>
      <c r="AA68" s="24">
        <f t="shared" si="62"/>
        <v>3.8213509164941817E-2</v>
      </c>
      <c r="AB68" s="24">
        <f>+GBA!Y41</f>
        <v>3.8314354515238014E-2</v>
      </c>
      <c r="AD68" s="24">
        <f t="shared" si="41"/>
        <v>0.53109250214193549</v>
      </c>
      <c r="AE68" s="24">
        <f t="shared" si="42"/>
        <v>0.53330883595025735</v>
      </c>
      <c r="AF68" s="24">
        <f t="shared" si="43"/>
        <v>0.5302308443174546</v>
      </c>
      <c r="AG68" s="24">
        <f t="shared" si="44"/>
        <v>0.52905760423154224</v>
      </c>
      <c r="AH68" s="24">
        <f t="shared" si="45"/>
        <v>0.53178451604945254</v>
      </c>
      <c r="AI68" s="24">
        <f t="shared" si="46"/>
        <v>0.53058466893814193</v>
      </c>
      <c r="AJ68" s="24">
        <f t="shared" si="47"/>
        <v>0.52971300788648668</v>
      </c>
      <c r="AK68" s="24">
        <f t="shared" si="48"/>
        <v>0.53250325296647905</v>
      </c>
      <c r="AL68" s="24">
        <f t="shared" si="49"/>
        <v>0.53344701228464575</v>
      </c>
      <c r="AM68" s="24">
        <f t="shared" si="50"/>
        <v>0.53247909010791661</v>
      </c>
      <c r="AN68" s="24">
        <f t="shared" si="51"/>
        <v>0.53173257506341276</v>
      </c>
      <c r="AO68" s="24">
        <f>+GBA!AV41</f>
        <v>0.52865284571276971</v>
      </c>
      <c r="AQ68" s="24">
        <f t="shared" si="53"/>
        <v>-5.1670892966058091E-3</v>
      </c>
      <c r="AR68" s="24">
        <f t="shared" si="52"/>
        <v>-1.3865879659811231E-3</v>
      </c>
      <c r="AS68" s="35">
        <f t="shared" si="23"/>
        <v>43800</v>
      </c>
      <c r="AT68" s="19">
        <f t="shared" si="27"/>
        <v>281.37966918945313</v>
      </c>
      <c r="AU68" s="19">
        <f t="shared" si="28"/>
        <v>281.25537109375</v>
      </c>
      <c r="AV68" s="52">
        <f t="shared" si="40"/>
        <v>1.2429809570315697E-3</v>
      </c>
    </row>
    <row r="69" spans="2:48" x14ac:dyDescent="0.25">
      <c r="B69" s="110">
        <f t="shared" si="24"/>
        <v>69</v>
      </c>
      <c r="D69" s="37">
        <f>+GBA!A42</f>
        <v>43831</v>
      </c>
      <c r="E69" s="257">
        <v>288.327880859375</v>
      </c>
      <c r="F69" s="257">
        <v>287.5576171875</v>
      </c>
      <c r="G69" s="257">
        <v>287.9071044921875</v>
      </c>
      <c r="H69" s="257">
        <v>286.24032592773438</v>
      </c>
      <c r="I69" s="257">
        <v>287.72052001953125</v>
      </c>
      <c r="J69" s="257">
        <v>287.08316040039063</v>
      </c>
      <c r="K69" s="257">
        <v>286.67755126953125</v>
      </c>
      <c r="L69" s="257">
        <v>287.02676391601563</v>
      </c>
      <c r="M69" s="257">
        <v>286.92919921875</v>
      </c>
      <c r="N69" s="257">
        <v>285.616455078125</v>
      </c>
      <c r="O69" s="19" cm="1">
        <f t="array" ref="O69">+SUMPRODUCT($E$30:$N$30/100,$E69:$N69)/$D$14*100</f>
        <v>284.42717719201005</v>
      </c>
      <c r="Q69" s="24">
        <f t="shared" si="29"/>
        <v>2.4693367825532775E-2</v>
      </c>
      <c r="R69" s="24">
        <f t="shared" si="30"/>
        <v>2.5274623400668883E-2</v>
      </c>
      <c r="S69" s="24">
        <f t="shared" si="54"/>
        <v>2.190399314379099E-2</v>
      </c>
      <c r="T69" s="24">
        <f t="shared" si="55"/>
        <v>2.2318076985120117E-2</v>
      </c>
      <c r="U69" s="24">
        <f t="shared" si="56"/>
        <v>2.1804985133038635E-2</v>
      </c>
      <c r="V69" s="24">
        <f t="shared" si="57"/>
        <v>2.1118724249214349E-2</v>
      </c>
      <c r="W69" s="24">
        <f t="shared" si="58"/>
        <v>1.9928996868505244E-2</v>
      </c>
      <c r="X69" s="24">
        <f t="shared" si="59"/>
        <v>1.7864287474447238E-2</v>
      </c>
      <c r="Y69" s="24">
        <f t="shared" si="60"/>
        <v>1.7575234536683304E-2</v>
      </c>
      <c r="Z69" s="24">
        <f t="shared" si="61"/>
        <v>1.5505780271557246E-2</v>
      </c>
      <c r="AA69" s="24">
        <f t="shared" si="62"/>
        <v>1.9246659509633224E-2</v>
      </c>
      <c r="AB69" s="24">
        <f>+GBA!Y42</f>
        <v>1.889838269420574E-2</v>
      </c>
      <c r="AD69" s="24">
        <f t="shared" si="41"/>
        <v>0.52411058726131943</v>
      </c>
      <c r="AE69" s="24">
        <f t="shared" si="42"/>
        <v>0.52678215752658608</v>
      </c>
      <c r="AF69" s="24">
        <f t="shared" si="43"/>
        <v>0.52042355915655625</v>
      </c>
      <c r="AG69" s="24">
        <f t="shared" si="44"/>
        <v>0.5183646478242816</v>
      </c>
      <c r="AH69" s="24">
        <f t="shared" si="45"/>
        <v>0.52070037188344376</v>
      </c>
      <c r="AI69" s="24">
        <f t="shared" si="46"/>
        <v>0.51954394658108538</v>
      </c>
      <c r="AJ69" s="24">
        <f t="shared" si="47"/>
        <v>0.516674931767509</v>
      </c>
      <c r="AK69" s="24">
        <f t="shared" si="48"/>
        <v>0.51757337170095385</v>
      </c>
      <c r="AL69" s="24">
        <f t="shared" si="49"/>
        <v>0.5181067745186394</v>
      </c>
      <c r="AM69" s="24">
        <f t="shared" si="50"/>
        <v>0.5147580013101678</v>
      </c>
      <c r="AN69" s="24">
        <f t="shared" si="51"/>
        <v>0.51824473512176428</v>
      </c>
      <c r="AO69" s="24">
        <f>+GBA!AV42</f>
        <v>0.51483632925769185</v>
      </c>
      <c r="AQ69" s="24">
        <f t="shared" si="53"/>
        <v>9.1875875539755292E-3</v>
      </c>
      <c r="AR69" s="24">
        <f t="shared" si="52"/>
        <v>9.3525859511516263E-3</v>
      </c>
      <c r="AS69" s="35">
        <f t="shared" si="23"/>
        <v>43831</v>
      </c>
      <c r="AT69" s="19">
        <f t="shared" si="27"/>
        <v>288.327880859375</v>
      </c>
      <c r="AU69" s="19">
        <f t="shared" si="28"/>
        <v>285.616455078125</v>
      </c>
      <c r="AV69" s="52">
        <f t="shared" si="40"/>
        <v>2.7114257812499876E-2</v>
      </c>
    </row>
    <row r="70" spans="2:48" x14ac:dyDescent="0.25">
      <c r="B70" s="110">
        <f t="shared" si="24"/>
        <v>70</v>
      </c>
      <c r="D70" s="37">
        <f>+GBA!A43</f>
        <v>43862</v>
      </c>
      <c r="E70" s="257">
        <v>294.0474853515625</v>
      </c>
      <c r="F70" s="257">
        <v>293.17938232421875</v>
      </c>
      <c r="G70" s="257">
        <v>293.36654663085938</v>
      </c>
      <c r="H70" s="257">
        <v>291.71902465820313</v>
      </c>
      <c r="I70" s="257">
        <v>293.26522827148438</v>
      </c>
      <c r="J70" s="257">
        <v>292.54302978515625</v>
      </c>
      <c r="K70" s="257">
        <v>292.0032958984375</v>
      </c>
      <c r="L70" s="257">
        <v>292.22808837890625</v>
      </c>
      <c r="M70" s="257">
        <v>292.07595825195313</v>
      </c>
      <c r="N70" s="257">
        <v>290.63565063476563</v>
      </c>
      <c r="O70" s="19" cm="1">
        <f t="array" ref="O70">+SUMPRODUCT($E$30:$N$30/100,$E70:$N70)/$D$14*100</f>
        <v>289.67100849244696</v>
      </c>
      <c r="Q70" s="24">
        <f t="shared" si="29"/>
        <v>1.9837153712433109E-2</v>
      </c>
      <c r="R70" s="24">
        <f t="shared" si="30"/>
        <v>1.9550047714622432E-2</v>
      </c>
      <c r="S70" s="24">
        <f t="shared" si="54"/>
        <v>1.8962512746259819E-2</v>
      </c>
      <c r="T70" s="24">
        <f t="shared" si="55"/>
        <v>1.9140205743938044E-2</v>
      </c>
      <c r="U70" s="24">
        <f t="shared" si="56"/>
        <v>1.9271160261967957E-2</v>
      </c>
      <c r="V70" s="24">
        <f t="shared" si="57"/>
        <v>1.9018424407585721E-2</v>
      </c>
      <c r="W70" s="24">
        <f t="shared" si="58"/>
        <v>1.8577473559828972E-2</v>
      </c>
      <c r="X70" s="24">
        <f t="shared" si="59"/>
        <v>1.8121391858818114E-2</v>
      </c>
      <c r="Y70" s="24">
        <f t="shared" si="60"/>
        <v>1.7937383323888723E-2</v>
      </c>
      <c r="Z70" s="24">
        <f t="shared" si="61"/>
        <v>1.7573201639477398E-2</v>
      </c>
      <c r="AA70" s="24">
        <f t="shared" si="62"/>
        <v>1.8436463604520226E-2</v>
      </c>
      <c r="AB70" s="24">
        <f>+GBA!Y43</f>
        <v>1.8310154619005869E-2</v>
      </c>
      <c r="AD70" s="24">
        <f t="shared" si="41"/>
        <v>0.49147702360852419</v>
      </c>
      <c r="AE70" s="24">
        <f t="shared" si="42"/>
        <v>0.49533750969519996</v>
      </c>
      <c r="AF70" s="24">
        <f t="shared" si="43"/>
        <v>0.48845526219586688</v>
      </c>
      <c r="AG70" s="24">
        <f t="shared" si="44"/>
        <v>0.48964059157081863</v>
      </c>
      <c r="AH70" s="24">
        <f t="shared" si="45"/>
        <v>0.49034307365777718</v>
      </c>
      <c r="AI70" s="24">
        <f t="shared" si="46"/>
        <v>0.49003001650278133</v>
      </c>
      <c r="AJ70" s="24">
        <f t="shared" si="47"/>
        <v>0.48848579166954131</v>
      </c>
      <c r="AK70" s="24">
        <f t="shared" si="48"/>
        <v>0.48842821683106008</v>
      </c>
      <c r="AL70" s="24">
        <f t="shared" si="49"/>
        <v>0.48891895707556765</v>
      </c>
      <c r="AM70" s="24">
        <f t="shared" si="50"/>
        <v>0.48743376006669714</v>
      </c>
      <c r="AN70" s="24">
        <f t="shared" si="51"/>
        <v>0.48910250587864312</v>
      </c>
      <c r="AO70" s="24">
        <f>+GBA!AV43</f>
        <v>0.48572746851823467</v>
      </c>
      <c r="AQ70" s="24">
        <f t="shared" si="53"/>
        <v>2.2639520729557105E-3</v>
      </c>
      <c r="AR70" s="24">
        <f t="shared" si="52"/>
        <v>4.0432635418270468E-3</v>
      </c>
      <c r="AS70" s="35">
        <f t="shared" si="23"/>
        <v>43862</v>
      </c>
      <c r="AT70" s="19">
        <f t="shared" si="27"/>
        <v>294.0474853515625</v>
      </c>
      <c r="AU70" s="19">
        <f t="shared" si="28"/>
        <v>290.63565063476563</v>
      </c>
      <c r="AV70" s="52">
        <f t="shared" si="40"/>
        <v>3.4118347167968466E-2</v>
      </c>
    </row>
    <row r="71" spans="2:48" x14ac:dyDescent="0.25">
      <c r="B71" s="110">
        <f t="shared" si="24"/>
        <v>71</v>
      </c>
      <c r="D71" s="37">
        <f>+GBA!A44</f>
        <v>43891</v>
      </c>
      <c r="E71" s="257">
        <v>304.73464965820313</v>
      </c>
      <c r="F71" s="257">
        <v>303.72418212890625</v>
      </c>
      <c r="G71" s="257">
        <v>304.40988159179688</v>
      </c>
      <c r="H71" s="257">
        <v>302.41839599609375</v>
      </c>
      <c r="I71" s="257">
        <v>303.84490966796875</v>
      </c>
      <c r="J71" s="257">
        <v>304.10122680664063</v>
      </c>
      <c r="K71" s="257">
        <v>302.60064697265625</v>
      </c>
      <c r="L71" s="257">
        <v>302.86575317382813</v>
      </c>
      <c r="M71" s="257">
        <v>303.0045166015625</v>
      </c>
      <c r="N71" s="257">
        <v>300.90298461914063</v>
      </c>
      <c r="O71" s="19" cm="1">
        <f t="array" ref="O71">+SUMPRODUCT($E$30:$N$30/100,$E71:$N71)/$D$14*100</f>
        <v>300.27905733813026</v>
      </c>
      <c r="Q71" s="24">
        <f t="shared" si="29"/>
        <v>3.6345028742085894E-2</v>
      </c>
      <c r="R71" s="24">
        <f t="shared" si="30"/>
        <v>3.5967057850699424E-2</v>
      </c>
      <c r="S71" s="24">
        <f t="shared" si="54"/>
        <v>3.7643470558465619E-2</v>
      </c>
      <c r="T71" s="24">
        <f t="shared" si="55"/>
        <v>3.6676974874801926E-2</v>
      </c>
      <c r="U71" s="24">
        <f t="shared" si="56"/>
        <v>3.6075471541039406E-2</v>
      </c>
      <c r="V71" s="24">
        <f t="shared" si="57"/>
        <v>3.9509391250827974E-2</v>
      </c>
      <c r="W71" s="24">
        <f t="shared" si="58"/>
        <v>3.6291888561095664E-2</v>
      </c>
      <c r="X71" s="24">
        <f t="shared" si="59"/>
        <v>3.6401924448579814E-2</v>
      </c>
      <c r="Y71" s="24">
        <f t="shared" si="60"/>
        <v>3.7416836411376497E-2</v>
      </c>
      <c r="Z71" s="24">
        <f t="shared" si="61"/>
        <v>3.5327166374636176E-2</v>
      </c>
      <c r="AA71" s="24">
        <f t="shared" si="62"/>
        <v>3.662102362570363E-2</v>
      </c>
      <c r="AB71" s="24">
        <f>+GBA!Y44</f>
        <v>3.5958414599450705E-2</v>
      </c>
      <c r="AD71" s="24">
        <f t="shared" si="41"/>
        <v>0.47087798447833373</v>
      </c>
      <c r="AE71" s="24">
        <f t="shared" si="42"/>
        <v>0.47562434780752127</v>
      </c>
      <c r="AF71" s="24">
        <f t="shared" si="43"/>
        <v>0.47006635774585859</v>
      </c>
      <c r="AG71" s="24">
        <f t="shared" si="44"/>
        <v>0.47121183935811906</v>
      </c>
      <c r="AH71" s="24">
        <f t="shared" si="45"/>
        <v>0.47202087124372905</v>
      </c>
      <c r="AI71" s="24">
        <f t="shared" si="46"/>
        <v>0.47293075822434538</v>
      </c>
      <c r="AJ71" s="24">
        <f t="shared" si="47"/>
        <v>0.47095446533692664</v>
      </c>
      <c r="AK71" s="24">
        <f t="shared" si="48"/>
        <v>0.47127681228410179</v>
      </c>
      <c r="AL71" s="24">
        <f t="shared" si="49"/>
        <v>0.47311863373739738</v>
      </c>
      <c r="AM71" s="24">
        <f t="shared" si="50"/>
        <v>0.47197584762614508</v>
      </c>
      <c r="AN71" s="24">
        <f t="shared" si="51"/>
        <v>0.47200966171363667</v>
      </c>
      <c r="AO71" s="24">
        <f>+GBA!AV44</f>
        <v>0.46877817191116788</v>
      </c>
      <c r="AQ71" s="24">
        <f t="shared" si="53"/>
        <v>1.0178623674497178E-3</v>
      </c>
      <c r="AR71" s="24">
        <f t="shared" si="52"/>
        <v>-1.097863147811351E-3</v>
      </c>
      <c r="AS71" s="35">
        <f t="shared" si="23"/>
        <v>43891</v>
      </c>
      <c r="AT71" s="19">
        <f t="shared" si="27"/>
        <v>304.73464965820313</v>
      </c>
      <c r="AU71" s="19">
        <f t="shared" si="28"/>
        <v>300.90298461914063</v>
      </c>
      <c r="AV71" s="52">
        <f t="shared" si="40"/>
        <v>3.8316650390624929E-2</v>
      </c>
    </row>
    <row r="72" spans="2:48" x14ac:dyDescent="0.25">
      <c r="B72" s="110">
        <f t="shared" si="24"/>
        <v>72</v>
      </c>
      <c r="D72" s="37">
        <f>+GBA!A45</f>
        <v>43922</v>
      </c>
      <c r="E72" s="257">
        <v>310.06109619140625</v>
      </c>
      <c r="F72" s="257">
        <v>309.10614013671875</v>
      </c>
      <c r="G72" s="257">
        <v>309.11764526367188</v>
      </c>
      <c r="H72" s="257">
        <v>307.0723876953125</v>
      </c>
      <c r="I72" s="257">
        <v>308.552001953125</v>
      </c>
      <c r="J72" s="257">
        <v>308.42465209960938</v>
      </c>
      <c r="K72" s="257">
        <v>307.01132202148438</v>
      </c>
      <c r="L72" s="257">
        <v>307.06524658203125</v>
      </c>
      <c r="M72" s="257">
        <v>306.95523071289063</v>
      </c>
      <c r="N72" s="257">
        <v>304.6175537109375</v>
      </c>
      <c r="O72" s="19" cm="1">
        <f t="array" ref="O72">+SUMPRODUCT($E$30:$N$30/100,$E72:$N72)/$D$14*100</f>
        <v>304.52627926993154</v>
      </c>
      <c r="Q72" s="24">
        <f t="shared" si="29"/>
        <v>1.7478965845129091E-2</v>
      </c>
      <c r="R72" s="24">
        <f t="shared" si="30"/>
        <v>1.7719886411705854E-2</v>
      </c>
      <c r="S72" s="24">
        <f t="shared" si="54"/>
        <v>1.546521304517956E-2</v>
      </c>
      <c r="T72" s="24">
        <f t="shared" si="55"/>
        <v>1.5389248011483003E-2</v>
      </c>
      <c r="U72" s="24">
        <f t="shared" si="56"/>
        <v>1.5491759563456275E-2</v>
      </c>
      <c r="V72" s="24">
        <f t="shared" si="57"/>
        <v>1.4217059688870437E-2</v>
      </c>
      <c r="W72" s="24">
        <f t="shared" si="58"/>
        <v>1.457589431137829E-2</v>
      </c>
      <c r="X72" s="24">
        <f t="shared" si="59"/>
        <v>1.3865857609172583E-2</v>
      </c>
      <c r="Y72" s="24">
        <f t="shared" si="60"/>
        <v>1.3038466078455047E-2</v>
      </c>
      <c r="Z72" s="24">
        <f t="shared" si="61"/>
        <v>1.2344739938350946E-2</v>
      </c>
      <c r="AA72" s="24">
        <f t="shared" si="62"/>
        <v>1.4144249583875279E-2</v>
      </c>
      <c r="AB72" s="24">
        <f>+GBA!Y45</f>
        <v>1.3965973965299083E-2</v>
      </c>
      <c r="AD72" s="24">
        <f t="shared" si="41"/>
        <v>0.45262645897707321</v>
      </c>
      <c r="AE72" s="24">
        <f t="shared" si="42"/>
        <v>0.45756178918735535</v>
      </c>
      <c r="AF72" s="24">
        <f t="shared" si="43"/>
        <v>0.44806056507455305</v>
      </c>
      <c r="AG72" s="24">
        <f t="shared" si="44"/>
        <v>0.44867706501652549</v>
      </c>
      <c r="AH72" s="24">
        <f t="shared" si="45"/>
        <v>0.44918003180543509</v>
      </c>
      <c r="AI72" s="24">
        <f t="shared" si="46"/>
        <v>0.4485633236439559</v>
      </c>
      <c r="AJ72" s="24">
        <f t="shared" si="47"/>
        <v>0.44569074770004158</v>
      </c>
      <c r="AK72" s="24">
        <f t="shared" si="48"/>
        <v>0.44470108775636241</v>
      </c>
      <c r="AL72" s="24">
        <f t="shared" si="49"/>
        <v>0.44583156766565613</v>
      </c>
      <c r="AM72" s="24">
        <f t="shared" si="50"/>
        <v>0.44181745381051352</v>
      </c>
      <c r="AN72" s="24">
        <f t="shared" si="51"/>
        <v>0.44640473378480694</v>
      </c>
      <c r="AO72" s="24">
        <f>+GBA!AV45</f>
        <v>0.44247009488017963</v>
      </c>
      <c r="AQ72" s="24">
        <f t="shared" si="53"/>
        <v>5.1342259067781448E-3</v>
      </c>
      <c r="AR72" s="24">
        <f t="shared" si="52"/>
        <v>1.0809005166559693E-2</v>
      </c>
      <c r="AS72" s="35">
        <f t="shared" si="23"/>
        <v>43922</v>
      </c>
      <c r="AT72" s="19">
        <f t="shared" si="27"/>
        <v>310.06109619140625</v>
      </c>
      <c r="AU72" s="19">
        <f t="shared" si="28"/>
        <v>304.6175537109375</v>
      </c>
      <c r="AV72" s="52">
        <f t="shared" si="40"/>
        <v>5.443542480468766E-2</v>
      </c>
    </row>
    <row r="73" spans="2:48" x14ac:dyDescent="0.25">
      <c r="B73" s="110">
        <f t="shared" si="24"/>
        <v>73</v>
      </c>
      <c r="D73" s="37">
        <f>+GBA!A46</f>
        <v>43952</v>
      </c>
      <c r="E73" s="257">
        <v>314.53213500976563</v>
      </c>
      <c r="F73" s="257">
        <v>313.79611206054688</v>
      </c>
      <c r="G73" s="257">
        <v>313.71530151367188</v>
      </c>
      <c r="H73" s="257">
        <v>311.50033569335938</v>
      </c>
      <c r="I73" s="257">
        <v>313.2066650390625</v>
      </c>
      <c r="J73" s="257">
        <v>312.89230346679688</v>
      </c>
      <c r="K73" s="257">
        <v>311.71002197265625</v>
      </c>
      <c r="L73" s="257">
        <v>311.74127197265625</v>
      </c>
      <c r="M73" s="257">
        <v>311.4051513671875</v>
      </c>
      <c r="N73" s="257">
        <v>309.46685791015625</v>
      </c>
      <c r="O73" s="19" cm="1">
        <f t="array" ref="O73">+SUMPRODUCT($E$30:$N$30/100,$E73:$N73)/$D$14*100</f>
        <v>309.122945115167</v>
      </c>
      <c r="Q73" s="24">
        <f t="shared" si="29"/>
        <v>1.4419863934169053E-2</v>
      </c>
      <c r="R73" s="24">
        <f t="shared" si="30"/>
        <v>1.5172690913722198E-2</v>
      </c>
      <c r="S73" s="24">
        <f t="shared" si="54"/>
        <v>1.4873483673435439E-2</v>
      </c>
      <c r="T73" s="24">
        <f t="shared" si="55"/>
        <v>1.4419883309209958E-2</v>
      </c>
      <c r="U73" s="24">
        <f t="shared" si="56"/>
        <v>1.5085506029692386E-2</v>
      </c>
      <c r="V73" s="24">
        <f t="shared" si="57"/>
        <v>1.4485389986740094E-2</v>
      </c>
      <c r="W73" s="24">
        <f t="shared" si="58"/>
        <v>1.5304647138854044E-2</v>
      </c>
      <c r="X73" s="24">
        <f t="shared" si="59"/>
        <v>1.522811663864343E-2</v>
      </c>
      <c r="Y73" s="24">
        <f t="shared" si="60"/>
        <v>1.4496969619843592E-2</v>
      </c>
      <c r="Z73" s="24">
        <f t="shared" si="61"/>
        <v>1.5919319619447814E-2</v>
      </c>
      <c r="AA73" s="24">
        <f t="shared" si="62"/>
        <v>1.5094480043743586E-2</v>
      </c>
      <c r="AB73" s="24">
        <f>+GBA!Y46</f>
        <v>1.5153942769465356E-2</v>
      </c>
      <c r="AD73" s="24">
        <f t="shared" si="41"/>
        <v>0.43235447705059693</v>
      </c>
      <c r="AE73" s="24">
        <f t="shared" si="42"/>
        <v>0.43842227328855254</v>
      </c>
      <c r="AF73" s="24">
        <f t="shared" si="43"/>
        <v>0.42734798621058134</v>
      </c>
      <c r="AG73" s="24">
        <f t="shared" si="44"/>
        <v>0.4281996605535523</v>
      </c>
      <c r="AH73" s="24">
        <f t="shared" si="45"/>
        <v>0.42914985535699901</v>
      </c>
      <c r="AI73" s="24">
        <f t="shared" si="46"/>
        <v>0.42699253069563081</v>
      </c>
      <c r="AJ73" s="24">
        <f t="shared" si="47"/>
        <v>0.42518477382734732</v>
      </c>
      <c r="AK73" s="24">
        <f t="shared" si="48"/>
        <v>0.42284680847863165</v>
      </c>
      <c r="AL73" s="24">
        <f t="shared" si="49"/>
        <v>0.42247672716115492</v>
      </c>
      <c r="AM73" s="24">
        <f t="shared" si="50"/>
        <v>0.4202199850045556</v>
      </c>
      <c r="AN73" s="24">
        <f t="shared" si="51"/>
        <v>0.42503662492258676</v>
      </c>
      <c r="AO73" s="24">
        <f>+GBA!AV46</f>
        <v>0.42129566386588402</v>
      </c>
      <c r="AQ73" s="24">
        <f t="shared" si="53"/>
        <v>-1.4994556852787611E-3</v>
      </c>
      <c r="AR73" s="24">
        <f t="shared" si="52"/>
        <v>1.2134492046041334E-2</v>
      </c>
      <c r="AS73" s="35">
        <f t="shared" si="23"/>
        <v>43952</v>
      </c>
      <c r="AT73" s="19">
        <f t="shared" si="27"/>
        <v>314.53213500976563</v>
      </c>
      <c r="AU73" s="19">
        <f t="shared" si="28"/>
        <v>309.46685791015625</v>
      </c>
      <c r="AV73" s="52">
        <f t="shared" si="40"/>
        <v>5.0652770996093555E-2</v>
      </c>
    </row>
    <row r="74" spans="2:48" x14ac:dyDescent="0.25">
      <c r="B74" s="110">
        <f t="shared" si="24"/>
        <v>74</v>
      </c>
      <c r="D74" s="37">
        <f>+GBA!A47</f>
        <v>43983</v>
      </c>
      <c r="E74" s="257">
        <v>320.50210571289063</v>
      </c>
      <c r="F74" s="257">
        <v>320.11563110351563</v>
      </c>
      <c r="G74" s="257">
        <v>319.7596435546875</v>
      </c>
      <c r="H74" s="257">
        <v>317.8297119140625</v>
      </c>
      <c r="I74" s="257">
        <v>319.38427734375</v>
      </c>
      <c r="J74" s="257">
        <v>318.90371704101563</v>
      </c>
      <c r="K74" s="257">
        <v>318.02743530273438</v>
      </c>
      <c r="L74" s="257">
        <v>318.00714111328125</v>
      </c>
      <c r="M74" s="257">
        <v>317.60720825195313</v>
      </c>
      <c r="N74" s="257">
        <v>316.1246337890625</v>
      </c>
      <c r="O74" s="19" cm="1">
        <f t="array" ref="O74">+SUMPRODUCT($E$30:$N$30/100,$E74:$N74)/$D$14*100</f>
        <v>315.37794270171804</v>
      </c>
      <c r="Q74" s="24">
        <f t="shared" si="29"/>
        <v>1.8980479380714677E-2</v>
      </c>
      <c r="R74" s="24">
        <f t="shared" si="30"/>
        <v>2.013893353066587E-2</v>
      </c>
      <c r="S74" s="24">
        <f t="shared" si="54"/>
        <v>1.9266965977916106E-2</v>
      </c>
      <c r="T74" s="24">
        <f t="shared" si="55"/>
        <v>2.0319002888439019E-2</v>
      </c>
      <c r="U74" s="24">
        <f t="shared" si="56"/>
        <v>1.9723757487462912E-2</v>
      </c>
      <c r="V74" s="24">
        <f t="shared" si="57"/>
        <v>1.9212404739948008E-2</v>
      </c>
      <c r="W74" s="24">
        <f t="shared" si="58"/>
        <v>2.0266956096240962E-2</v>
      </c>
      <c r="X74" s="24">
        <f t="shared" si="59"/>
        <v>2.0099581620923734E-2</v>
      </c>
      <c r="Y74" s="24">
        <f t="shared" si="60"/>
        <v>1.9916359307276199E-2</v>
      </c>
      <c r="Z74" s="24">
        <f t="shared" si="61"/>
        <v>2.1513695921645759E-2</v>
      </c>
      <c r="AA74" s="24">
        <f t="shared" si="62"/>
        <v>2.0234659656922727E-2</v>
      </c>
      <c r="AB74" s="24">
        <f>+GBA!Y47</f>
        <v>2.0488781139482048E-2</v>
      </c>
      <c r="AD74" s="24">
        <f t="shared" si="41"/>
        <v>0.42200298503542144</v>
      </c>
      <c r="AE74" s="24">
        <f t="shared" si="42"/>
        <v>0.42948298460534629</v>
      </c>
      <c r="AF74" s="24">
        <f t="shared" si="43"/>
        <v>0.41723997237176547</v>
      </c>
      <c r="AG74" s="24">
        <f t="shared" si="44"/>
        <v>0.41966916283889288</v>
      </c>
      <c r="AH74" s="24">
        <f t="shared" si="45"/>
        <v>0.41940866923452513</v>
      </c>
      <c r="AI74" s="24">
        <f t="shared" si="46"/>
        <v>0.41696009723887806</v>
      </c>
      <c r="AJ74" s="24">
        <f t="shared" si="47"/>
        <v>0.41707994277626503</v>
      </c>
      <c r="AK74" s="24">
        <f t="shared" si="48"/>
        <v>0.41465427817044098</v>
      </c>
      <c r="AL74" s="24">
        <f t="shared" si="49"/>
        <v>0.41387510976111996</v>
      </c>
      <c r="AM74" s="24">
        <f t="shared" si="50"/>
        <v>0.41412020340899347</v>
      </c>
      <c r="AN74" s="24">
        <f t="shared" si="51"/>
        <v>0.41674061718531674</v>
      </c>
      <c r="AO74" s="24">
        <f>+GBA!AV47</f>
        <v>0.41340720936910769</v>
      </c>
      <c r="AQ74" s="24">
        <f t="shared" si="53"/>
        <v>-2.5332165409310825E-3</v>
      </c>
      <c r="AR74" s="24">
        <f t="shared" si="52"/>
        <v>7.8827816264279704E-3</v>
      </c>
      <c r="AS74" s="35">
        <f t="shared" si="23"/>
        <v>43983</v>
      </c>
      <c r="AT74" s="19">
        <f t="shared" si="27"/>
        <v>320.50210571289063</v>
      </c>
      <c r="AU74" s="19">
        <f t="shared" si="28"/>
        <v>316.1246337890625</v>
      </c>
      <c r="AV74" s="52">
        <f t="shared" si="40"/>
        <v>4.3774719238281357E-2</v>
      </c>
    </row>
    <row r="75" spans="2:48" x14ac:dyDescent="0.25">
      <c r="B75" s="110">
        <f t="shared" si="24"/>
        <v>75</v>
      </c>
      <c r="D75" s="37">
        <f>+GBA!A48</f>
        <v>44013</v>
      </c>
      <c r="E75" s="257">
        <v>325.4039306640625</v>
      </c>
      <c r="F75" s="257">
        <v>325.12832641601563</v>
      </c>
      <c r="G75" s="257">
        <v>324.64263916015625</v>
      </c>
      <c r="H75" s="257">
        <v>323.0137939453125</v>
      </c>
      <c r="I75" s="257">
        <v>324.48904418945313</v>
      </c>
      <c r="J75" s="257">
        <v>323.90548706054688</v>
      </c>
      <c r="K75" s="257">
        <v>323.22210693359375</v>
      </c>
      <c r="L75" s="257">
        <v>323.20181274414063</v>
      </c>
      <c r="M75" s="257">
        <v>322.86239624023438</v>
      </c>
      <c r="N75" s="257">
        <v>321.695556640625</v>
      </c>
      <c r="O75" s="19" cm="1">
        <f t="array" ref="O75">+SUMPRODUCT($E$30:$N$30/100,$E75:$N75)/$D$14*100</f>
        <v>320.563560043748</v>
      </c>
      <c r="Q75" s="24">
        <f t="shared" si="29"/>
        <v>1.5294205135622407E-2</v>
      </c>
      <c r="R75" s="24">
        <f t="shared" si="30"/>
        <v>1.5659014510537972E-2</v>
      </c>
      <c r="S75" s="24">
        <f t="shared" si="54"/>
        <v>1.5270831400691298E-2</v>
      </c>
      <c r="T75" s="24">
        <f t="shared" si="55"/>
        <v>1.6310879181275828E-2</v>
      </c>
      <c r="U75" s="24">
        <f t="shared" si="56"/>
        <v>1.5983150104189159E-2</v>
      </c>
      <c r="V75" s="24">
        <f t="shared" si="57"/>
        <v>1.5684263783253272E-2</v>
      </c>
      <c r="W75" s="24">
        <f t="shared" si="58"/>
        <v>1.6334036168654809E-2</v>
      </c>
      <c r="X75" s="24">
        <f t="shared" si="59"/>
        <v>1.6335078554128746E-2</v>
      </c>
      <c r="Y75" s="24">
        <f t="shared" si="60"/>
        <v>1.6546186143585162E-2</v>
      </c>
      <c r="Z75" s="24">
        <f t="shared" si="61"/>
        <v>1.7622552171241868E-2</v>
      </c>
      <c r="AA75" s="24">
        <f t="shared" si="62"/>
        <v>1.6442549208124158E-2</v>
      </c>
      <c r="AB75" s="24">
        <f>+GBA!Y48</f>
        <v>1.6420650897843947E-2</v>
      </c>
      <c r="AD75" s="24">
        <f t="shared" si="41"/>
        <v>0.41384970823569844</v>
      </c>
      <c r="AE75" s="24">
        <f t="shared" si="42"/>
        <v>0.42165821304540074</v>
      </c>
      <c r="AF75" s="24">
        <f t="shared" si="43"/>
        <v>0.40901519442173617</v>
      </c>
      <c r="AG75" s="24">
        <f t="shared" si="44"/>
        <v>0.41407630710011656</v>
      </c>
      <c r="AH75" s="24">
        <f t="shared" si="45"/>
        <v>0.41190418681099361</v>
      </c>
      <c r="AI75" s="24">
        <f t="shared" si="46"/>
        <v>0.40935726910359849</v>
      </c>
      <c r="AJ75" s="24">
        <f t="shared" si="47"/>
        <v>0.41087894946929238</v>
      </c>
      <c r="AK75" s="24">
        <f t="shared" si="48"/>
        <v>0.4074109068834606</v>
      </c>
      <c r="AL75" s="24">
        <f t="shared" si="49"/>
        <v>0.40594792816951775</v>
      </c>
      <c r="AM75" s="24">
        <f t="shared" si="50"/>
        <v>0.40757922550374404</v>
      </c>
      <c r="AN75" s="24">
        <f t="shared" si="51"/>
        <v>0.40960065363103348</v>
      </c>
      <c r="AO75" s="24">
        <f>+GBA!AV48</f>
        <v>0.40644671152593892</v>
      </c>
      <c r="AQ75" s="24">
        <f t="shared" si="53"/>
        <v>-2.3283470356194602E-3</v>
      </c>
      <c r="AR75" s="24">
        <f t="shared" si="52"/>
        <v>6.2704827319544076E-3</v>
      </c>
      <c r="AS75" s="35">
        <f t="shared" si="23"/>
        <v>44013</v>
      </c>
      <c r="AT75" s="19">
        <f t="shared" si="27"/>
        <v>325.4039306640625</v>
      </c>
      <c r="AU75" s="19">
        <f t="shared" si="28"/>
        <v>321.695556640625</v>
      </c>
      <c r="AV75" s="52">
        <f t="shared" si="40"/>
        <v>3.7083740234375107E-2</v>
      </c>
    </row>
    <row r="76" spans="2:48" x14ac:dyDescent="0.25">
      <c r="B76" s="110">
        <f t="shared" si="24"/>
        <v>76</v>
      </c>
      <c r="D76" s="37">
        <f>+GBA!A49</f>
        <v>44044</v>
      </c>
      <c r="E76" s="257">
        <v>335.13980102539063</v>
      </c>
      <c r="F76" s="257">
        <v>334.849853515625</v>
      </c>
      <c r="G76" s="257">
        <v>334.04629516601563</v>
      </c>
      <c r="H76" s="257">
        <v>332.270751953125</v>
      </c>
      <c r="I76" s="257">
        <v>333.82785034179688</v>
      </c>
      <c r="J76" s="257">
        <v>333.09597778320313</v>
      </c>
      <c r="K76" s="257">
        <v>332.36990356445313</v>
      </c>
      <c r="L76" s="257">
        <v>332.2330322265625</v>
      </c>
      <c r="M76" s="257">
        <v>331.82778930664063</v>
      </c>
      <c r="N76" s="257">
        <v>330.5252685546875</v>
      </c>
      <c r="O76" s="19" cm="1">
        <f t="array" ref="O76">+SUMPRODUCT($E$30:$N$30/100,$E76:$N76)/$D$14*100</f>
        <v>329.61162193301146</v>
      </c>
      <c r="Q76" s="24">
        <f t="shared" si="29"/>
        <v>2.9919338532450546E-2</v>
      </c>
      <c r="R76" s="24">
        <f t="shared" si="30"/>
        <v>2.9900584814533504E-2</v>
      </c>
      <c r="S76" s="24">
        <f t="shared" si="54"/>
        <v>2.8966176563209434E-2</v>
      </c>
      <c r="T76" s="24">
        <f t="shared" si="55"/>
        <v>2.8658088853566799E-2</v>
      </c>
      <c r="U76" s="24">
        <f t="shared" si="56"/>
        <v>2.8780035318823449E-2</v>
      </c>
      <c r="V76" s="24">
        <f t="shared" si="57"/>
        <v>2.837398898691168E-2</v>
      </c>
      <c r="W76" s="24">
        <f t="shared" si="58"/>
        <v>2.8301890355348691E-2</v>
      </c>
      <c r="X76" s="24">
        <f t="shared" si="59"/>
        <v>2.7942972861886073E-2</v>
      </c>
      <c r="Y76" s="24">
        <f t="shared" si="60"/>
        <v>2.77684647416645E-2</v>
      </c>
      <c r="Z76" s="24">
        <f t="shared" si="61"/>
        <v>2.7447416452588413E-2</v>
      </c>
      <c r="AA76" s="24">
        <f t="shared" si="62"/>
        <v>2.8225484793183098E-2</v>
      </c>
      <c r="AB76" s="24">
        <f>+GBA!Y49</f>
        <v>2.7942931537865201E-2</v>
      </c>
      <c r="AD76" s="24">
        <f t="shared" ref="AD76:AD107" si="63">+E76/E64-1</f>
        <v>0.40244526872740538</v>
      </c>
      <c r="AE76" s="24">
        <f t="shared" ref="AE76:AE107" si="64">+F76/F64-1</f>
        <v>0.40902063373156894</v>
      </c>
      <c r="AF76" s="24">
        <f t="shared" ref="AF76:AF107" si="65">+G76/G64-1</f>
        <v>0.39700512555049361</v>
      </c>
      <c r="AG76" s="24">
        <f t="shared" ref="AG76:AG107" si="66">+H76/H64-1</f>
        <v>0.40025239104342969</v>
      </c>
      <c r="AH76" s="24">
        <f t="shared" ref="AH76:AH107" si="67">+I76/I64-1</f>
        <v>0.39881516822520435</v>
      </c>
      <c r="AI76" s="24">
        <f t="shared" ref="AI76:AI107" si="68">+J76/J64-1</f>
        <v>0.39644622252017925</v>
      </c>
      <c r="AJ76" s="24">
        <f t="shared" ref="AJ76:AJ107" si="69">+K76/K64-1</f>
        <v>0.39650772316644756</v>
      </c>
      <c r="AK76" s="24">
        <f t="shared" ref="AK76:AK107" si="70">+L76/L64-1</f>
        <v>0.39253753890309362</v>
      </c>
      <c r="AL76" s="24">
        <f t="shared" ref="AL76:AL107" si="71">+M76/M64-1</f>
        <v>0.39076186615263908</v>
      </c>
      <c r="AM76" s="24">
        <f t="shared" ref="AM76:AM107" si="72">+N76/N64-1</f>
        <v>0.39089279475504446</v>
      </c>
      <c r="AN76" s="24">
        <f t="shared" ref="AN76:AN107" si="73">+O76/O64-1</f>
        <v>0.39510740665657162</v>
      </c>
      <c r="AO76" s="24">
        <f>+GBA!AV49</f>
        <v>0.39188458244389879</v>
      </c>
      <c r="AQ76" s="24">
        <f t="shared" si="53"/>
        <v>2.4719220798621322E-3</v>
      </c>
      <c r="AR76" s="24">
        <f t="shared" si="52"/>
        <v>1.1552473972360922E-2</v>
      </c>
      <c r="AS76" s="35">
        <f t="shared" si="23"/>
        <v>44044</v>
      </c>
      <c r="AT76" s="19">
        <f t="shared" si="27"/>
        <v>335.13980102539063</v>
      </c>
      <c r="AU76" s="19">
        <f t="shared" si="28"/>
        <v>330.5252685546875</v>
      </c>
      <c r="AV76" s="52">
        <f t="shared" si="40"/>
        <v>4.6145324707031143E-2</v>
      </c>
    </row>
    <row r="77" spans="2:48" x14ac:dyDescent="0.25">
      <c r="B77" s="110">
        <f t="shared" si="24"/>
        <v>77</v>
      </c>
      <c r="D77" s="37">
        <f>+GBA!A50</f>
        <v>44075</v>
      </c>
      <c r="E77" s="257">
        <v>344.88552856445313</v>
      </c>
      <c r="F77" s="257">
        <v>344.79379272460938</v>
      </c>
      <c r="G77" s="257">
        <v>343.600830078125</v>
      </c>
      <c r="H77" s="257">
        <v>341.8138427734375</v>
      </c>
      <c r="I77" s="257">
        <v>343.22793579101563</v>
      </c>
      <c r="J77" s="257">
        <v>342.30233764648438</v>
      </c>
      <c r="K77" s="257">
        <v>341.81173706054688</v>
      </c>
      <c r="L77" s="257">
        <v>341.52850341796875</v>
      </c>
      <c r="M77" s="257">
        <v>340.8165283203125</v>
      </c>
      <c r="N77" s="257">
        <v>339.54348754882813</v>
      </c>
      <c r="O77" s="19" cm="1">
        <f t="array" ref="O77">+SUMPRODUCT($E$30:$N$30/100,$E77:$N77)/$D$14*100</f>
        <v>338.81638980221544</v>
      </c>
      <c r="Q77" s="24">
        <f t="shared" si="29"/>
        <v>2.9079588605246398E-2</v>
      </c>
      <c r="R77" s="24">
        <f t="shared" si="30"/>
        <v>2.9696710643835944E-2</v>
      </c>
      <c r="S77" s="24">
        <f t="shared" si="54"/>
        <v>2.8602427419112342E-2</v>
      </c>
      <c r="T77" s="24">
        <f t="shared" si="55"/>
        <v>2.8720827109268932E-2</v>
      </c>
      <c r="U77" s="24">
        <f t="shared" si="56"/>
        <v>2.8158481803103763E-2</v>
      </c>
      <c r="V77" s="24">
        <f t="shared" si="57"/>
        <v>2.763876022926115E-2</v>
      </c>
      <c r="W77" s="24">
        <f t="shared" si="58"/>
        <v>2.8407606690124876E-2</v>
      </c>
      <c r="X77" s="24">
        <f t="shared" si="59"/>
        <v>2.7978768784999497E-2</v>
      </c>
      <c r="Y77" s="24">
        <f t="shared" si="60"/>
        <v>2.7088566127791758E-2</v>
      </c>
      <c r="Z77" s="24">
        <f t="shared" si="61"/>
        <v>2.7284506971510192E-2</v>
      </c>
      <c r="AA77" s="24">
        <f t="shared" si="62"/>
        <v>2.7926102287360255E-2</v>
      </c>
      <c r="AB77" s="24">
        <f>+GBA!Y50</f>
        <v>2.7755258811012595E-2</v>
      </c>
      <c r="AD77" s="24">
        <f t="shared" si="63"/>
        <v>0.36407990552886327</v>
      </c>
      <c r="AE77" s="24">
        <f t="shared" si="64"/>
        <v>0.36935234118925231</v>
      </c>
      <c r="AF77" s="24">
        <f t="shared" si="65"/>
        <v>0.35846498723744546</v>
      </c>
      <c r="AG77" s="24">
        <f t="shared" si="66"/>
        <v>0.36133459590849326</v>
      </c>
      <c r="AH77" s="24">
        <f t="shared" si="67"/>
        <v>0.35856324560428665</v>
      </c>
      <c r="AI77" s="24">
        <f t="shared" si="68"/>
        <v>0.35712526995044014</v>
      </c>
      <c r="AJ77" s="24">
        <f t="shared" si="69"/>
        <v>0.35647200363518694</v>
      </c>
      <c r="AK77" s="24">
        <f t="shared" si="70"/>
        <v>0.35227490296600239</v>
      </c>
      <c r="AL77" s="24">
        <f t="shared" si="71"/>
        <v>0.35010579552766452</v>
      </c>
      <c r="AM77" s="24">
        <f t="shared" si="72"/>
        <v>0.34907747583084348</v>
      </c>
      <c r="AN77" s="24">
        <f t="shared" si="73"/>
        <v>0.35483284466534215</v>
      </c>
      <c r="AO77" s="24">
        <f>+GBA!AV50</f>
        <v>0.35199061504305784</v>
      </c>
      <c r="AQ77" s="24">
        <f t="shared" si="53"/>
        <v>1.7950816337362063E-3</v>
      </c>
      <c r="AR77" s="24">
        <f t="shared" si="52"/>
        <v>1.5002429698019792E-2</v>
      </c>
      <c r="AS77" s="35">
        <f t="shared" si="23"/>
        <v>44075</v>
      </c>
      <c r="AT77" s="19">
        <f t="shared" si="27"/>
        <v>344.88552856445313</v>
      </c>
      <c r="AU77" s="19">
        <f t="shared" si="28"/>
        <v>339.54348754882813</v>
      </c>
      <c r="AV77" s="52">
        <f t="shared" si="40"/>
        <v>5.3420410156249876E-2</v>
      </c>
    </row>
    <row r="78" spans="2:48" x14ac:dyDescent="0.25">
      <c r="B78" s="110">
        <f t="shared" si="24"/>
        <v>78</v>
      </c>
      <c r="D78" s="37">
        <f>+GBA!A51</f>
        <v>44105</v>
      </c>
      <c r="E78" s="257">
        <v>358.2412109375</v>
      </c>
      <c r="F78" s="257">
        <v>358.11892700195313</v>
      </c>
      <c r="G78" s="257">
        <v>356.32699584960938</v>
      </c>
      <c r="H78" s="257">
        <v>354.44683837890625</v>
      </c>
      <c r="I78" s="257">
        <v>355.92727661132813</v>
      </c>
      <c r="J78" s="257">
        <v>354.66183471679688</v>
      </c>
      <c r="K78" s="257">
        <v>354.22323608398438</v>
      </c>
      <c r="L78" s="257">
        <v>353.72824096679688</v>
      </c>
      <c r="M78" s="257">
        <v>352.63485717773438</v>
      </c>
      <c r="N78" s="257">
        <v>351.20623779296875</v>
      </c>
      <c r="O78" s="19" cm="1">
        <f t="array" ref="O78">+SUMPRODUCT($E$30:$N$30/100,$E78:$N78)/$D$14*100</f>
        <v>350.96637337061532</v>
      </c>
      <c r="Q78" s="24">
        <f t="shared" si="29"/>
        <v>3.8724971814962483E-2</v>
      </c>
      <c r="R78" s="24">
        <f t="shared" si="30"/>
        <v>3.8646676821083803E-2</v>
      </c>
      <c r="S78" s="24">
        <f t="shared" si="54"/>
        <v>3.7037645597628011E-2</v>
      </c>
      <c r="T78" s="24">
        <f t="shared" si="55"/>
        <v>3.6958700978772852E-2</v>
      </c>
      <c r="U78" s="24">
        <f t="shared" si="56"/>
        <v>3.6999729614214383E-2</v>
      </c>
      <c r="V78" s="24">
        <f t="shared" si="57"/>
        <v>3.6106960750811101E-2</v>
      </c>
      <c r="W78" s="24">
        <f t="shared" si="58"/>
        <v>3.6310921123340334E-2</v>
      </c>
      <c r="X78" s="24">
        <f t="shared" si="59"/>
        <v>3.5720993787443422E-2</v>
      </c>
      <c r="Y78" s="24">
        <f t="shared" si="60"/>
        <v>3.4676513242088314E-2</v>
      </c>
      <c r="Z78" s="24">
        <f t="shared" si="61"/>
        <v>3.4348325536543989E-2</v>
      </c>
      <c r="AA78" s="24">
        <f t="shared" si="62"/>
        <v>3.5860082139156368E-2</v>
      </c>
      <c r="AB78" s="24">
        <f>+GBA!Y51</f>
        <v>3.5618447530375352E-2</v>
      </c>
      <c r="AD78" s="24">
        <f t="shared" si="63"/>
        <v>0.37531509991109946</v>
      </c>
      <c r="AE78" s="24">
        <f t="shared" si="64"/>
        <v>0.37983058954780913</v>
      </c>
      <c r="AF78" s="24">
        <f t="shared" si="65"/>
        <v>0.3670991319082213</v>
      </c>
      <c r="AG78" s="24">
        <f t="shared" si="66"/>
        <v>0.367877201296823</v>
      </c>
      <c r="AH78" s="24">
        <f t="shared" si="67"/>
        <v>0.36655244970083078</v>
      </c>
      <c r="AI78" s="24">
        <f t="shared" si="68"/>
        <v>0.36414130138525103</v>
      </c>
      <c r="AJ78" s="24">
        <f t="shared" si="69"/>
        <v>0.36295282194911671</v>
      </c>
      <c r="AK78" s="24">
        <f t="shared" si="70"/>
        <v>0.35706794280511933</v>
      </c>
      <c r="AL78" s="24">
        <f t="shared" si="71"/>
        <v>0.35281682225921784</v>
      </c>
      <c r="AM78" s="24">
        <f t="shared" si="72"/>
        <v>0.34911389244321844</v>
      </c>
      <c r="AN78" s="24">
        <f t="shared" si="73"/>
        <v>0.35967115868197141</v>
      </c>
      <c r="AO78" s="24">
        <f>+GBA!AV51</f>
        <v>0.35676670505871977</v>
      </c>
      <c r="AQ78" s="24">
        <f t="shared" si="53"/>
        <v>4.3766462784184945E-3</v>
      </c>
      <c r="AR78" s="24">
        <f t="shared" si="52"/>
        <v>2.6201207467881016E-2</v>
      </c>
      <c r="AS78" s="35">
        <f t="shared" si="23"/>
        <v>44105</v>
      </c>
      <c r="AT78" s="19">
        <f t="shared" si="27"/>
        <v>358.2412109375</v>
      </c>
      <c r="AU78" s="19">
        <f t="shared" si="28"/>
        <v>351.20623779296875</v>
      </c>
      <c r="AV78" s="52">
        <f t="shared" si="40"/>
        <v>7.0349731445312536E-2</v>
      </c>
    </row>
    <row r="79" spans="2:48" x14ac:dyDescent="0.25">
      <c r="B79" s="110">
        <f t="shared" si="24"/>
        <v>79</v>
      </c>
      <c r="D79" s="37">
        <f>+GBA!A52</f>
        <v>44136</v>
      </c>
      <c r="E79" s="257">
        <v>367.90646362304688</v>
      </c>
      <c r="F79" s="257">
        <v>368.03182983398438</v>
      </c>
      <c r="G79" s="257">
        <v>366.08352661132813</v>
      </c>
      <c r="H79" s="257">
        <v>364.50762939453125</v>
      </c>
      <c r="I79" s="257">
        <v>365.92324829101563</v>
      </c>
      <c r="J79" s="257">
        <v>364.53262329101563</v>
      </c>
      <c r="K79" s="257">
        <v>364.65603637695313</v>
      </c>
      <c r="L79" s="257">
        <v>364.2115478515625</v>
      </c>
      <c r="M79" s="257">
        <v>363.11996459960938</v>
      </c>
      <c r="N79" s="257">
        <v>362.24575805664063</v>
      </c>
      <c r="O79" s="19" cm="1">
        <f t="array" ref="O79">+SUMPRODUCT($E$30:$N$30/100,$E79:$N79)/$D$14*100</f>
        <v>361.26575492142308</v>
      </c>
      <c r="Q79" s="24">
        <f t="shared" si="29"/>
        <v>2.6979734297607472E-2</v>
      </c>
      <c r="R79" s="24">
        <f t="shared" si="30"/>
        <v>2.7680477306850637E-2</v>
      </c>
      <c r="S79" s="24">
        <f t="shared" si="54"/>
        <v>2.7380835231009426E-2</v>
      </c>
      <c r="T79" s="24">
        <f t="shared" si="55"/>
        <v>2.8384485136442317E-2</v>
      </c>
      <c r="U79" s="24">
        <f t="shared" si="56"/>
        <v>2.8084309173649125E-2</v>
      </c>
      <c r="V79" s="24">
        <f t="shared" si="57"/>
        <v>2.7831549966747193E-2</v>
      </c>
      <c r="W79" s="24">
        <f t="shared" si="58"/>
        <v>2.9452614143288924E-2</v>
      </c>
      <c r="X79" s="24">
        <f t="shared" si="59"/>
        <v>2.9636612717472088E-2</v>
      </c>
      <c r="Y79" s="24">
        <f t="shared" si="60"/>
        <v>2.9733610301009739E-2</v>
      </c>
      <c r="Z79" s="24">
        <f t="shared" si="61"/>
        <v>3.143315543894043E-2</v>
      </c>
      <c r="AA79" s="24">
        <f t="shared" si="62"/>
        <v>2.9345778776167064E-2</v>
      </c>
      <c r="AB79" s="24">
        <f>+GBA!Y52</f>
        <v>2.9723456879644505E-2</v>
      </c>
      <c r="AD79" s="24">
        <f t="shared" si="63"/>
        <v>0.35321264500900962</v>
      </c>
      <c r="AE79" s="24">
        <f t="shared" si="64"/>
        <v>0.3583462544989422</v>
      </c>
      <c r="AF79" s="24">
        <f t="shared" si="65"/>
        <v>0.34642359153518654</v>
      </c>
      <c r="AG79" s="24">
        <f t="shared" si="66"/>
        <v>0.34995211835993323</v>
      </c>
      <c r="AH79" s="24">
        <f t="shared" si="67"/>
        <v>0.34780905504553328</v>
      </c>
      <c r="AI79" s="24">
        <f t="shared" si="68"/>
        <v>0.34487394950414196</v>
      </c>
      <c r="AJ79" s="24">
        <f t="shared" si="69"/>
        <v>0.34683836935050727</v>
      </c>
      <c r="AK79" s="24">
        <f t="shared" si="70"/>
        <v>0.34170898732061095</v>
      </c>
      <c r="AL79" s="24">
        <f t="shared" si="71"/>
        <v>0.33817576598873811</v>
      </c>
      <c r="AM79" s="24">
        <f t="shared" si="72"/>
        <v>0.33963560317673491</v>
      </c>
      <c r="AN79" s="24">
        <f t="shared" si="73"/>
        <v>0.34406934848490756</v>
      </c>
      <c r="AO79" s="24">
        <f>+GBA!AV52</f>
        <v>0.34245032992752256</v>
      </c>
      <c r="AQ79" s="24">
        <f t="shared" si="53"/>
        <v>-4.4534211413329583E-3</v>
      </c>
      <c r="AR79" s="24">
        <f t="shared" si="52"/>
        <v>1.3577041832274706E-2</v>
      </c>
      <c r="AS79" s="35">
        <f t="shared" si="23"/>
        <v>44136</v>
      </c>
      <c r="AT79" s="19">
        <f t="shared" si="27"/>
        <v>367.90646362304688</v>
      </c>
      <c r="AU79" s="19">
        <f t="shared" si="28"/>
        <v>362.24575805664063</v>
      </c>
      <c r="AV79" s="52">
        <f t="shared" si="40"/>
        <v>5.6607055664062322E-2</v>
      </c>
    </row>
    <row r="80" spans="2:48" x14ac:dyDescent="0.25">
      <c r="B80" s="110">
        <f t="shared" si="24"/>
        <v>80</v>
      </c>
      <c r="D80" s="37">
        <f>+GBA!A53</f>
        <v>44166</v>
      </c>
      <c r="E80" s="257">
        <v>380.47576904296875</v>
      </c>
      <c r="F80" s="257">
        <v>380.76559448242188</v>
      </c>
      <c r="G80" s="257">
        <v>378.8189697265625</v>
      </c>
      <c r="H80" s="257">
        <v>377.25921630859375</v>
      </c>
      <c r="I80" s="257">
        <v>378.93374633789063</v>
      </c>
      <c r="J80" s="257">
        <v>377.22085571289063</v>
      </c>
      <c r="K80" s="257">
        <v>378.08203125</v>
      </c>
      <c r="L80" s="257">
        <v>377.831787109375</v>
      </c>
      <c r="M80" s="257">
        <v>376.55364990234375</v>
      </c>
      <c r="N80" s="257">
        <v>376.11968994140625</v>
      </c>
      <c r="O80" s="19" cm="1">
        <f t="array" ref="O80">+SUMPRODUCT($E$30:$N$30/100,$E80:$N80)/$D$14*100</f>
        <v>374.45953582630113</v>
      </c>
      <c r="Q80" s="24">
        <f t="shared" si="29"/>
        <v>3.4164404985285168E-2</v>
      </c>
      <c r="R80" s="24">
        <f t="shared" si="30"/>
        <v>3.4599628663046778E-2</v>
      </c>
      <c r="S80" s="24">
        <f t="shared" si="54"/>
        <v>3.4788353447970488E-2</v>
      </c>
      <c r="T80" s="24">
        <f t="shared" si="55"/>
        <v>3.4983045307566352E-2</v>
      </c>
      <c r="U80" s="24">
        <f t="shared" si="56"/>
        <v>3.555526495689576E-2</v>
      </c>
      <c r="V80" s="24">
        <f t="shared" si="57"/>
        <v>3.4806850227354413E-2</v>
      </c>
      <c r="W80" s="24">
        <f t="shared" si="58"/>
        <v>3.6818243861917344E-2</v>
      </c>
      <c r="X80" s="24">
        <f t="shared" si="59"/>
        <v>3.7396505789441647E-2</v>
      </c>
      <c r="Y80" s="24">
        <f t="shared" si="60"/>
        <v>3.6995171327323995E-2</v>
      </c>
      <c r="Z80" s="24">
        <f t="shared" si="61"/>
        <v>3.8299777364394494E-2</v>
      </c>
      <c r="AA80" s="24">
        <f t="shared" si="62"/>
        <v>3.6520984137419221E-2</v>
      </c>
      <c r="AB80" s="24">
        <f>+GBA!Y53</f>
        <v>3.7169694180610113E-2</v>
      </c>
      <c r="AD80" s="24">
        <f t="shared" si="63"/>
        <v>0.35217931749999387</v>
      </c>
      <c r="AE80" s="24">
        <f t="shared" si="64"/>
        <v>0.35760375713624781</v>
      </c>
      <c r="AF80" s="24">
        <f t="shared" si="65"/>
        <v>0.34458862529630885</v>
      </c>
      <c r="AG80" s="24">
        <f t="shared" si="66"/>
        <v>0.34739546320557713</v>
      </c>
      <c r="AH80" s="24">
        <f t="shared" si="67"/>
        <v>0.34573783968175431</v>
      </c>
      <c r="AI80" s="24">
        <f t="shared" si="68"/>
        <v>0.3417271790115759</v>
      </c>
      <c r="AJ80" s="24">
        <f t="shared" si="69"/>
        <v>0.34512390369996715</v>
      </c>
      <c r="AK80" s="24">
        <f t="shared" si="70"/>
        <v>0.3398802171765769</v>
      </c>
      <c r="AL80" s="24">
        <f t="shared" si="71"/>
        <v>0.33542236084135135</v>
      </c>
      <c r="AM80" s="24">
        <f t="shared" si="72"/>
        <v>0.33728891462142219</v>
      </c>
      <c r="AN80" s="24">
        <f t="shared" si="73"/>
        <v>0.34187820861728402</v>
      </c>
      <c r="AO80" s="24">
        <f>+GBA!AV53</f>
        <v>0.34097038347662956</v>
      </c>
      <c r="AQ80" s="24">
        <f t="shared" si="53"/>
        <v>-4.1353723791093255E-3</v>
      </c>
      <c r="AR80" s="24">
        <f t="shared" si="52"/>
        <v>1.4890402878571685E-2</v>
      </c>
      <c r="AS80" s="35">
        <f t="shared" si="23"/>
        <v>44166</v>
      </c>
      <c r="AT80" s="19">
        <f t="shared" si="27"/>
        <v>380.47576904296875</v>
      </c>
      <c r="AU80" s="19">
        <f t="shared" si="28"/>
        <v>376.11968994140625</v>
      </c>
      <c r="AV80" s="52">
        <f t="shared" si="40"/>
        <v>4.3560791015625266E-2</v>
      </c>
    </row>
    <row r="81" spans="2:50" x14ac:dyDescent="0.25">
      <c r="B81" s="110">
        <f t="shared" si="24"/>
        <v>81</v>
      </c>
      <c r="D81" s="37">
        <f>+GBA!A54</f>
        <v>44197</v>
      </c>
      <c r="E81" s="257">
        <v>392.9700927734375</v>
      </c>
      <c r="F81" s="257">
        <v>393.55935668945313</v>
      </c>
      <c r="G81" s="257">
        <v>391.06137084960938</v>
      </c>
      <c r="H81" s="257">
        <v>389.99267578125</v>
      </c>
      <c r="I81" s="257">
        <v>391.82400512695313</v>
      </c>
      <c r="J81" s="257">
        <v>389.70748901367188</v>
      </c>
      <c r="K81" s="257">
        <v>390.71673583984375</v>
      </c>
      <c r="L81" s="257">
        <v>390.1512451171875</v>
      </c>
      <c r="M81" s="257">
        <v>388.8387451171875</v>
      </c>
      <c r="N81" s="257">
        <v>388.2801513671875</v>
      </c>
      <c r="O81" s="19" cm="1">
        <f t="array" ref="O81">+SUMPRODUCT($E$30:$N$30/100,$E81:$N81)/$D$14*100</f>
        <v>386.77728886501899</v>
      </c>
      <c r="Q81" s="24">
        <f t="shared" si="29"/>
        <v>3.2838684476271363E-2</v>
      </c>
      <c r="R81" s="24">
        <f t="shared" si="30"/>
        <v>3.3600100409339584E-2</v>
      </c>
      <c r="S81" s="24">
        <f t="shared" si="54"/>
        <v>3.2317286359454522E-2</v>
      </c>
      <c r="T81" s="24">
        <f t="shared" si="55"/>
        <v>3.3752547114025866E-2</v>
      </c>
      <c r="U81" s="24">
        <f t="shared" si="56"/>
        <v>3.4017183514630567E-2</v>
      </c>
      <c r="V81" s="24">
        <f t="shared" si="57"/>
        <v>3.3101651490566208E-2</v>
      </c>
      <c r="W81" s="24">
        <f t="shared" si="58"/>
        <v>3.341789227081593E-2</v>
      </c>
      <c r="X81" s="24">
        <f t="shared" si="59"/>
        <v>3.2605668522659892E-2</v>
      </c>
      <c r="Y81" s="24">
        <f t="shared" si="60"/>
        <v>3.2625086008407633E-2</v>
      </c>
      <c r="Z81" s="24">
        <f t="shared" si="61"/>
        <v>3.2331360869928494E-2</v>
      </c>
      <c r="AA81" s="24">
        <f t="shared" si="62"/>
        <v>3.2894750594445021E-2</v>
      </c>
      <c r="AB81" s="24">
        <f>+GBA!Y54</f>
        <v>3.2872767508454359E-2</v>
      </c>
      <c r="AD81" s="24">
        <f t="shared" si="63"/>
        <v>0.36292782925526113</v>
      </c>
      <c r="AE81" s="24">
        <f t="shared" si="64"/>
        <v>0.36862782679422268</v>
      </c>
      <c r="AF81" s="24">
        <f t="shared" si="65"/>
        <v>0.35829010381444415</v>
      </c>
      <c r="AG81" s="24">
        <f t="shared" si="66"/>
        <v>0.3624658737976334</v>
      </c>
      <c r="AH81" s="24">
        <f t="shared" si="67"/>
        <v>0.36182155204069222</v>
      </c>
      <c r="AI81" s="24">
        <f t="shared" si="68"/>
        <v>0.3574724775572089</v>
      </c>
      <c r="AJ81" s="24">
        <f t="shared" si="69"/>
        <v>0.3629136083714346</v>
      </c>
      <c r="AK81" s="24">
        <f t="shared" si="70"/>
        <v>0.35928524502107484</v>
      </c>
      <c r="AL81" s="24">
        <f t="shared" si="71"/>
        <v>0.3551731443712125</v>
      </c>
      <c r="AM81" s="24">
        <f t="shared" si="72"/>
        <v>0.35944601392444553</v>
      </c>
      <c r="AN81" s="24">
        <f t="shared" si="73"/>
        <v>0.35984645589586117</v>
      </c>
      <c r="AO81" s="24">
        <f>+GBA!AV54</f>
        <v>0.35936204694523011</v>
      </c>
      <c r="AQ81" s="24">
        <f t="shared" si="53"/>
        <v>5.0732360634286877E-4</v>
      </c>
      <c r="AR81" s="24">
        <f t="shared" si="52"/>
        <v>3.4818153308155964E-3</v>
      </c>
      <c r="AS81" s="35">
        <f t="shared" si="23"/>
        <v>44197</v>
      </c>
      <c r="AT81" s="19">
        <f t="shared" si="27"/>
        <v>392.9700927734375</v>
      </c>
      <c r="AU81" s="19">
        <f t="shared" si="28"/>
        <v>388.2801513671875</v>
      </c>
      <c r="AV81" s="52">
        <f t="shared" si="40"/>
        <v>4.6899414062500089E-2</v>
      </c>
    </row>
    <row r="82" spans="2:50" x14ac:dyDescent="0.25">
      <c r="B82" s="110">
        <f t="shared" si="24"/>
        <v>82</v>
      </c>
      <c r="D82" s="37">
        <f>+GBA!A55</f>
        <v>44228</v>
      </c>
      <c r="E82" s="257">
        <v>407.00088500976563</v>
      </c>
      <c r="F82" s="257">
        <v>407.590576171875</v>
      </c>
      <c r="G82" s="257">
        <v>404.64739990234375</v>
      </c>
      <c r="H82" s="257">
        <v>404.16445922851563</v>
      </c>
      <c r="I82" s="257">
        <v>405.84848022460938</v>
      </c>
      <c r="J82" s="257">
        <v>403.43328857421875</v>
      </c>
      <c r="K82" s="257">
        <v>404.83041381835938</v>
      </c>
      <c r="L82" s="257">
        <v>404.15768432617188</v>
      </c>
      <c r="M82" s="257">
        <v>402.74273681640625</v>
      </c>
      <c r="N82" s="257">
        <v>402.45297241210938</v>
      </c>
      <c r="O82" s="19" cm="1">
        <f t="array" ref="O82">+SUMPRODUCT($E$30:$N$30/100,$E82:$N82)/$D$14*100</f>
        <v>400.66696398061197</v>
      </c>
      <c r="Q82" s="24">
        <f t="shared" si="29"/>
        <v>3.5704478519736682E-2</v>
      </c>
      <c r="R82" s="24">
        <f t="shared" si="30"/>
        <v>3.5652104933928674E-2</v>
      </c>
      <c r="S82" s="24">
        <f t="shared" si="54"/>
        <v>3.4741424404097332E-2</v>
      </c>
      <c r="T82" s="24">
        <f t="shared" si="55"/>
        <v>3.6338588715483233E-2</v>
      </c>
      <c r="U82" s="24">
        <f t="shared" si="56"/>
        <v>3.5792791952887759E-2</v>
      </c>
      <c r="V82" s="24">
        <f t="shared" si="57"/>
        <v>3.5220774420543277E-2</v>
      </c>
      <c r="W82" s="24">
        <f t="shared" si="58"/>
        <v>3.6122532474014202E-2</v>
      </c>
      <c r="X82" s="24">
        <f t="shared" si="59"/>
        <v>3.5900024373310302E-2</v>
      </c>
      <c r="Y82" s="24">
        <f t="shared" si="60"/>
        <v>3.5757732154568123E-2</v>
      </c>
      <c r="Z82" s="24">
        <f t="shared" si="61"/>
        <v>3.6501533737991698E-2</v>
      </c>
      <c r="AA82" s="24">
        <f t="shared" si="62"/>
        <v>3.5911299643139882E-2</v>
      </c>
      <c r="AB82" s="24">
        <f>+GBA!Y55</f>
        <v>3.6051266750101618E-2</v>
      </c>
      <c r="AD82" s="24">
        <f t="shared" si="63"/>
        <v>0.38413319373623045</v>
      </c>
      <c r="AE82" s="24">
        <f t="shared" si="64"/>
        <v>0.39024297322903889</v>
      </c>
      <c r="AF82" s="24">
        <f t="shared" si="65"/>
        <v>0.37932359551379968</v>
      </c>
      <c r="AG82" s="24">
        <f t="shared" si="66"/>
        <v>0.38545800947353648</v>
      </c>
      <c r="AH82" s="24">
        <f t="shared" si="67"/>
        <v>0.38389567224418197</v>
      </c>
      <c r="AI82" s="24">
        <f t="shared" si="68"/>
        <v>0.37905623275488853</v>
      </c>
      <c r="AJ82" s="24">
        <f t="shared" si="69"/>
        <v>0.38638987814426784</v>
      </c>
      <c r="AK82" s="24">
        <f t="shared" si="70"/>
        <v>0.38302134667539711</v>
      </c>
      <c r="AL82" s="24">
        <f t="shared" si="71"/>
        <v>0.37889725408001151</v>
      </c>
      <c r="AM82" s="24">
        <f t="shared" si="72"/>
        <v>0.38473367438966299</v>
      </c>
      <c r="AN82" s="24">
        <f t="shared" si="73"/>
        <v>0.38317937326841323</v>
      </c>
      <c r="AO82" s="24">
        <f>+GBA!AV55</f>
        <v>0.38304500286216703</v>
      </c>
      <c r="AQ82" s="24">
        <f t="shared" si="53"/>
        <v>-7.9705521825501613E-4</v>
      </c>
      <c r="AR82" s="24">
        <f t="shared" si="52"/>
        <v>-6.0048065343254464E-4</v>
      </c>
      <c r="AS82" s="35">
        <f t="shared" ref="AS82:AS100" si="74">+D82</f>
        <v>44228</v>
      </c>
      <c r="AT82" s="19">
        <f t="shared" si="27"/>
        <v>407.00088500976563</v>
      </c>
      <c r="AU82" s="19">
        <f t="shared" si="28"/>
        <v>402.45297241210938</v>
      </c>
      <c r="AV82" s="52">
        <f t="shared" si="40"/>
        <v>4.5479125976561896E-2</v>
      </c>
      <c r="AW82" s="52">
        <f>+($AT82/$AT$82)-($AU82/$AU$82)</f>
        <v>0</v>
      </c>
      <c r="AX82" s="52"/>
    </row>
    <row r="83" spans="2:50" x14ac:dyDescent="0.25">
      <c r="B83" s="110">
        <f t="shared" si="24"/>
        <v>83</v>
      </c>
      <c r="D83" s="37">
        <f>+GBA!A56</f>
        <v>44256</v>
      </c>
      <c r="E83" s="257">
        <v>428.81280517578125</v>
      </c>
      <c r="F83" s="257">
        <v>429.42971801757813</v>
      </c>
      <c r="G83" s="257">
        <v>426.94747924804688</v>
      </c>
      <c r="H83" s="257">
        <v>425.634521484375</v>
      </c>
      <c r="I83" s="257">
        <v>426.90707397460938</v>
      </c>
      <c r="J83" s="257">
        <v>426.20614624023438</v>
      </c>
      <c r="K83" s="257">
        <v>426.30233764648438</v>
      </c>
      <c r="L83" s="257">
        <v>425.66903686523438</v>
      </c>
      <c r="M83" s="257">
        <v>424.14682006835938</v>
      </c>
      <c r="N83" s="257">
        <v>422.90048217773438</v>
      </c>
      <c r="O83" s="19" cm="1">
        <f t="array" ref="O83">+SUMPRODUCT($E$30:$N$30/100,$E83:$N83)/$D$14*100</f>
        <v>421.88489281724452</v>
      </c>
      <c r="Q83" s="24">
        <f t="shared" si="29"/>
        <v>5.3591824905963703E-2</v>
      </c>
      <c r="R83" s="24">
        <f t="shared" si="30"/>
        <v>5.3581076507750014E-2</v>
      </c>
      <c r="S83" s="24">
        <f t="shared" si="54"/>
        <v>5.5109903958569628E-2</v>
      </c>
      <c r="T83" s="24">
        <f t="shared" si="55"/>
        <v>5.3122093656731373E-2</v>
      </c>
      <c r="U83" s="24">
        <f t="shared" si="56"/>
        <v>5.188782212106724E-2</v>
      </c>
      <c r="V83" s="24">
        <f t="shared" si="57"/>
        <v>5.6447641558032169E-2</v>
      </c>
      <c r="W83" s="24">
        <f t="shared" si="58"/>
        <v>5.3039305089758182E-2</v>
      </c>
      <c r="X83" s="24">
        <f t="shared" si="59"/>
        <v>5.3225147939292894E-2</v>
      </c>
      <c r="Y83" s="24">
        <f t="shared" si="60"/>
        <v>5.3145795802918228E-2</v>
      </c>
      <c r="Z83" s="24">
        <f t="shared" si="61"/>
        <v>5.0807202747373159E-2</v>
      </c>
      <c r="AA83" s="24">
        <f t="shared" si="62"/>
        <v>5.2956521860033634E-2</v>
      </c>
      <c r="AB83" s="24">
        <f>+GBA!Y56</f>
        <v>5.1968423144926446E-2</v>
      </c>
      <c r="AD83" s="24">
        <f t="shared" si="63"/>
        <v>0.40716786114328252</v>
      </c>
      <c r="AE83" s="24">
        <f t="shared" si="64"/>
        <v>0.41388056429211195</v>
      </c>
      <c r="AF83" s="24">
        <f t="shared" si="65"/>
        <v>0.40254145829789012</v>
      </c>
      <c r="AG83" s="24">
        <f t="shared" si="66"/>
        <v>0.40743594675329464</v>
      </c>
      <c r="AH83" s="24">
        <f t="shared" si="67"/>
        <v>0.40501637641755694</v>
      </c>
      <c r="AI83" s="24">
        <f t="shared" si="68"/>
        <v>0.40152721748548825</v>
      </c>
      <c r="AJ83" s="24">
        <f t="shared" si="69"/>
        <v>0.40879519561967803</v>
      </c>
      <c r="AK83" s="24">
        <f t="shared" si="70"/>
        <v>0.40547101283162901</v>
      </c>
      <c r="AL83" s="24">
        <f t="shared" si="71"/>
        <v>0.39980362281560855</v>
      </c>
      <c r="AM83" s="24">
        <f t="shared" si="72"/>
        <v>0.40543797766914347</v>
      </c>
      <c r="AN83" s="24">
        <f t="shared" si="73"/>
        <v>0.40497607977428673</v>
      </c>
      <c r="AO83" s="24">
        <f>+GBA!AV56</f>
        <v>0.40441899046876628</v>
      </c>
      <c r="AQ83" s="24">
        <f t="shared" si="53"/>
        <v>2.784622158590544E-3</v>
      </c>
      <c r="AR83" s="24">
        <f t="shared" si="52"/>
        <v>1.729883474139049E-3</v>
      </c>
      <c r="AS83" s="35">
        <f t="shared" si="74"/>
        <v>44256</v>
      </c>
      <c r="AT83" s="19">
        <f t="shared" si="27"/>
        <v>428.81280517578125</v>
      </c>
      <c r="AU83" s="19">
        <f t="shared" si="28"/>
        <v>422.90048217773438</v>
      </c>
      <c r="AV83" s="52">
        <f t="shared" si="40"/>
        <v>5.9123229980468928E-2</v>
      </c>
      <c r="AW83" s="52">
        <f t="shared" ref="AW83:AW138" si="75">+($AT83/$AT$82)-($AU83/$AU$82)</f>
        <v>2.784622158590544E-3</v>
      </c>
    </row>
    <row r="84" spans="2:50" x14ac:dyDescent="0.25">
      <c r="B84" s="110">
        <f t="shared" si="24"/>
        <v>84</v>
      </c>
      <c r="D84" s="37">
        <f>+GBA!A57</f>
        <v>44287</v>
      </c>
      <c r="E84" s="257">
        <v>447.1192626953125</v>
      </c>
      <c r="F84" s="257">
        <v>447.65606689453125</v>
      </c>
      <c r="G84" s="257">
        <v>444.84158325195313</v>
      </c>
      <c r="H84" s="257">
        <v>443.4683837890625</v>
      </c>
      <c r="I84" s="257">
        <v>444.6505126953125</v>
      </c>
      <c r="J84" s="257">
        <v>443.8345947265625</v>
      </c>
      <c r="K84" s="257">
        <v>443.97607421875</v>
      </c>
      <c r="L84" s="257">
        <v>443.21524047851563</v>
      </c>
      <c r="M84" s="257">
        <v>441.42431640625</v>
      </c>
      <c r="N84" s="257">
        <v>440.0076904296875</v>
      </c>
      <c r="O84" s="19" cm="1">
        <f t="array" ref="O84">+SUMPRODUCT($E$30:$N$30/100,$E84:$N84)/$D$14*100</f>
        <v>439.2823028723127</v>
      </c>
      <c r="Q84" s="24">
        <f t="shared" si="29"/>
        <v>4.2691023445596388E-2</v>
      </c>
      <c r="R84" s="24">
        <f t="shared" si="30"/>
        <v>4.244314753318279E-2</v>
      </c>
      <c r="S84" s="24">
        <f t="shared" si="54"/>
        <v>4.1911721871322305E-2</v>
      </c>
      <c r="T84" s="24">
        <f t="shared" si="55"/>
        <v>4.1899473385036856E-2</v>
      </c>
      <c r="U84" s="24">
        <f t="shared" si="56"/>
        <v>4.156276576892326E-2</v>
      </c>
      <c r="V84" s="24">
        <f t="shared" si="57"/>
        <v>4.1361319262607887E-2</v>
      </c>
      <c r="W84" s="24">
        <f t="shared" si="58"/>
        <v>4.145822110626507E-2</v>
      </c>
      <c r="X84" s="24">
        <f t="shared" si="59"/>
        <v>4.1220295801868145E-2</v>
      </c>
      <c r="Y84" s="24">
        <f t="shared" si="60"/>
        <v>4.0734706758159822E-2</v>
      </c>
      <c r="Z84" s="24">
        <f t="shared" si="61"/>
        <v>4.0452089730092622E-2</v>
      </c>
      <c r="AA84" s="24">
        <f t="shared" si="62"/>
        <v>4.1237338314942917E-2</v>
      </c>
      <c r="AB84" s="24">
        <f>+GBA!Y57</f>
        <v>4.1091859445749224E-2</v>
      </c>
      <c r="AD84" s="24">
        <f t="shared" si="63"/>
        <v>0.44203599931575366</v>
      </c>
      <c r="AE84" s="24">
        <f t="shared" si="64"/>
        <v>0.44822767576383749</v>
      </c>
      <c r="AF84" s="24">
        <f t="shared" si="65"/>
        <v>0.4390688790104853</v>
      </c>
      <c r="AG84" s="24">
        <f t="shared" si="66"/>
        <v>0.44418189833820776</v>
      </c>
      <c r="AH84" s="24">
        <f t="shared" si="67"/>
        <v>0.44108775791661681</v>
      </c>
      <c r="AI84" s="24">
        <f t="shared" si="68"/>
        <v>0.43903735225166396</v>
      </c>
      <c r="AJ84" s="24">
        <f t="shared" si="69"/>
        <v>0.44612280516378133</v>
      </c>
      <c r="AK84" s="24">
        <f t="shared" si="70"/>
        <v>0.44339108841518615</v>
      </c>
      <c r="AL84" s="24">
        <f t="shared" si="71"/>
        <v>0.43807393469419154</v>
      </c>
      <c r="AM84" s="24">
        <f t="shared" si="72"/>
        <v>0.44445940514388926</v>
      </c>
      <c r="AN84" s="24">
        <f t="shared" si="73"/>
        <v>0.44251032759945708</v>
      </c>
      <c r="AO84" s="24">
        <f>+GBA!AV57</f>
        <v>0.4419903781486143</v>
      </c>
      <c r="AQ84" s="24">
        <f t="shared" si="53"/>
        <v>2.2389337155037659E-3</v>
      </c>
      <c r="AR84" s="24">
        <f t="shared" si="52"/>
        <v>-2.4234058281356052E-3</v>
      </c>
      <c r="AS84" s="35">
        <f t="shared" si="74"/>
        <v>44287</v>
      </c>
      <c r="AT84" s="19">
        <f t="shared" si="27"/>
        <v>447.1192626953125</v>
      </c>
      <c r="AU84" s="19">
        <f t="shared" si="28"/>
        <v>440.0076904296875</v>
      </c>
      <c r="AV84" s="52">
        <f t="shared" si="40"/>
        <v>7.1115722656250213E-2</v>
      </c>
      <c r="AW84" s="52">
        <f t="shared" si="75"/>
        <v>5.2561882031754159E-3</v>
      </c>
    </row>
    <row r="85" spans="2:50" x14ac:dyDescent="0.25">
      <c r="B85" s="110">
        <f t="shared" si="24"/>
        <v>85</v>
      </c>
      <c r="D85" s="37">
        <f>+GBA!A58</f>
        <v>44317</v>
      </c>
      <c r="E85" s="257">
        <v>460.77047729492188</v>
      </c>
      <c r="F85" s="257">
        <v>461.38223266601563</v>
      </c>
      <c r="G85" s="257">
        <v>458.58929443359375</v>
      </c>
      <c r="H85" s="257">
        <v>457.63546752929688</v>
      </c>
      <c r="I85" s="257">
        <v>458.84738159179688</v>
      </c>
      <c r="J85" s="257">
        <v>457.9903564453125</v>
      </c>
      <c r="K85" s="257">
        <v>458.9661865234375</v>
      </c>
      <c r="L85" s="257">
        <v>458.3172607421875</v>
      </c>
      <c r="M85" s="257">
        <v>456.4447021484375</v>
      </c>
      <c r="N85" s="257">
        <v>455.37380981445313</v>
      </c>
      <c r="O85" s="19" cm="1">
        <f t="array" ref="O85">+SUMPRODUCT($E$30:$N$30/100,$E85:$N85)/$D$14*100</f>
        <v>453.87638230722274</v>
      </c>
      <c r="Q85" s="24">
        <f t="shared" si="29"/>
        <v>3.0531483965413386E-2</v>
      </c>
      <c r="R85" s="24">
        <f t="shared" si="30"/>
        <v>3.0662302572386002E-2</v>
      </c>
      <c r="S85" s="24">
        <f t="shared" si="54"/>
        <v>3.0904734852213789E-2</v>
      </c>
      <c r="T85" s="24">
        <f t="shared" si="55"/>
        <v>3.1946096403059565E-2</v>
      </c>
      <c r="U85" s="24">
        <f t="shared" si="56"/>
        <v>3.1928151415879569E-2</v>
      </c>
      <c r="V85" s="24">
        <f t="shared" si="57"/>
        <v>3.189422791044727E-2</v>
      </c>
      <c r="W85" s="24">
        <f t="shared" si="58"/>
        <v>3.3763333600949297E-2</v>
      </c>
      <c r="X85" s="24">
        <f t="shared" si="59"/>
        <v>3.4073783761061627E-2</v>
      </c>
      <c r="Y85" s="24">
        <f t="shared" si="60"/>
        <v>3.4027091811507759E-2</v>
      </c>
      <c r="Z85" s="24">
        <f t="shared" si="61"/>
        <v>3.4922388219532863E-2</v>
      </c>
      <c r="AA85" s="24">
        <f t="shared" si="62"/>
        <v>3.3222552648910497E-2</v>
      </c>
      <c r="AB85" s="24">
        <f>+GBA!Y58</f>
        <v>3.369597563224791E-2</v>
      </c>
      <c r="AD85" s="24">
        <f t="shared" si="63"/>
        <v>0.46493927331341145</v>
      </c>
      <c r="AE85" s="24">
        <f t="shared" si="64"/>
        <v>0.47032488591506838</v>
      </c>
      <c r="AF85" s="24">
        <f t="shared" si="65"/>
        <v>0.4618008500730022</v>
      </c>
      <c r="AG85" s="24">
        <f t="shared" si="66"/>
        <v>0.46913314398412975</v>
      </c>
      <c r="AH85" s="24">
        <f t="shared" si="67"/>
        <v>0.46499877815362067</v>
      </c>
      <c r="AI85" s="24">
        <f t="shared" si="68"/>
        <v>0.46373161426744058</v>
      </c>
      <c r="AJ85" s="24">
        <f t="shared" si="69"/>
        <v>0.47241395582622236</v>
      </c>
      <c r="AK85" s="24">
        <f t="shared" si="70"/>
        <v>0.47018473955026363</v>
      </c>
      <c r="AL85" s="24">
        <f t="shared" si="71"/>
        <v>0.4657583541713135</v>
      </c>
      <c r="AM85" s="24">
        <f t="shared" si="72"/>
        <v>0.47147844163220953</v>
      </c>
      <c r="AN85" s="24">
        <f t="shared" si="73"/>
        <v>0.46827140941649059</v>
      </c>
      <c r="AO85" s="24">
        <f>+GBA!AV58</f>
        <v>0.46832868197916877</v>
      </c>
      <c r="AQ85" s="24">
        <f t="shared" si="53"/>
        <v>-4.3909042541194765E-3</v>
      </c>
      <c r="AR85" s="24">
        <f t="shared" si="52"/>
        <v>-6.5391683187980831E-3</v>
      </c>
      <c r="AS85" s="35">
        <f t="shared" si="74"/>
        <v>44317</v>
      </c>
      <c r="AT85" s="19">
        <f t="shared" si="27"/>
        <v>460.77047729492188</v>
      </c>
      <c r="AU85" s="19">
        <f t="shared" si="28"/>
        <v>455.37380981445313</v>
      </c>
      <c r="AV85" s="52">
        <f t="shared" si="40"/>
        <v>5.3966674804686754E-2</v>
      </c>
      <c r="AW85" s="52">
        <f t="shared" si="75"/>
        <v>6.1602792032555698E-4</v>
      </c>
    </row>
    <row r="86" spans="2:50" x14ac:dyDescent="0.25">
      <c r="B86" s="110">
        <f t="shared" si="24"/>
        <v>86</v>
      </c>
      <c r="D86" s="37">
        <f>+GBA!A59</f>
        <v>44348</v>
      </c>
      <c r="E86" s="257">
        <v>475.68026733398438</v>
      </c>
      <c r="F86" s="257">
        <v>476.38055419921875</v>
      </c>
      <c r="G86" s="257">
        <v>473.1524658203125</v>
      </c>
      <c r="H86" s="257">
        <v>472.42230224609375</v>
      </c>
      <c r="I86" s="257">
        <v>473.40170288085938</v>
      </c>
      <c r="J86" s="257">
        <v>472.25186157226563</v>
      </c>
      <c r="K86" s="257">
        <v>473.22073364257813</v>
      </c>
      <c r="L86" s="257">
        <v>472.24758911132813</v>
      </c>
      <c r="M86" s="257">
        <v>470.08639526367188</v>
      </c>
      <c r="N86" s="257">
        <v>468.78121948242188</v>
      </c>
      <c r="O86" s="19" cm="1">
        <f t="array" ref="O86">+SUMPRODUCT($E$30:$N$30/100,$E86:$N86)/$D$14*100</f>
        <v>467.82264317467093</v>
      </c>
      <c r="Q86" s="24">
        <f t="shared" si="29"/>
        <v>3.2358388338147082E-2</v>
      </c>
      <c r="R86" s="24">
        <f t="shared" si="30"/>
        <v>3.2507366932051029E-2</v>
      </c>
      <c r="S86" s="24">
        <f t="shared" si="54"/>
        <v>3.175645738679056E-2</v>
      </c>
      <c r="T86" s="24">
        <f t="shared" si="55"/>
        <v>3.2311382674574451E-2</v>
      </c>
      <c r="U86" s="24">
        <f t="shared" si="56"/>
        <v>3.1719307710925237E-2</v>
      </c>
      <c r="V86" s="24">
        <f t="shared" si="57"/>
        <v>3.1139313145463809E-2</v>
      </c>
      <c r="W86" s="24">
        <f t="shared" si="58"/>
        <v>3.1057946179250173E-2</v>
      </c>
      <c r="X86" s="24">
        <f t="shared" si="59"/>
        <v>3.0394509573089534E-2</v>
      </c>
      <c r="Y86" s="24">
        <f t="shared" si="60"/>
        <v>2.9886847302694752E-2</v>
      </c>
      <c r="Z86" s="24">
        <f t="shared" si="61"/>
        <v>2.9442645534295764E-2</v>
      </c>
      <c r="AA86" s="24">
        <f t="shared" si="62"/>
        <v>3.0727002794360248E-2</v>
      </c>
      <c r="AB86" s="24">
        <f>+GBA!Y59</f>
        <v>3.0645449418720716E-2</v>
      </c>
      <c r="AD86" s="24">
        <f t="shared" si="63"/>
        <v>0.48417205021455945</v>
      </c>
      <c r="AE86" s="24">
        <f t="shared" si="64"/>
        <v>0.48815149249982048</v>
      </c>
      <c r="AF86" s="24">
        <f t="shared" si="65"/>
        <v>0.47971288859468197</v>
      </c>
      <c r="AG86" s="24">
        <f t="shared" si="66"/>
        <v>0.48640068733986497</v>
      </c>
      <c r="AH86" s="24">
        <f t="shared" si="67"/>
        <v>0.48223233409621469</v>
      </c>
      <c r="AI86" s="24">
        <f t="shared" si="68"/>
        <v>0.48086032346724639</v>
      </c>
      <c r="AJ86" s="24">
        <f t="shared" si="69"/>
        <v>0.487987139197954</v>
      </c>
      <c r="AK86" s="24">
        <f t="shared" si="70"/>
        <v>0.48502196352597937</v>
      </c>
      <c r="AL86" s="24">
        <f t="shared" si="71"/>
        <v>0.480087299815813</v>
      </c>
      <c r="AM86" s="24">
        <f t="shared" si="72"/>
        <v>0.48290000011584389</v>
      </c>
      <c r="AN86" s="24">
        <f t="shared" si="73"/>
        <v>0.48337147223112509</v>
      </c>
      <c r="AO86" s="24">
        <f>+GBA!AV59</f>
        <v>0.48294258820075608</v>
      </c>
      <c r="AQ86" s="24">
        <f t="shared" si="53"/>
        <v>2.9157428038513178E-3</v>
      </c>
      <c r="AR86" s="24">
        <f t="shared" si="52"/>
        <v>1.2720500987155603E-3</v>
      </c>
      <c r="AS86" s="35">
        <f t="shared" si="74"/>
        <v>44348</v>
      </c>
      <c r="AT86" s="19">
        <f t="shared" si="27"/>
        <v>475.68026733398438</v>
      </c>
      <c r="AU86" s="19">
        <f t="shared" si="28"/>
        <v>468.78121948242188</v>
      </c>
      <c r="AV86" s="52">
        <f t="shared" si="40"/>
        <v>6.8990478515624787E-2</v>
      </c>
      <c r="AW86" s="52">
        <f t="shared" si="75"/>
        <v>3.9351120509167892E-3</v>
      </c>
    </row>
    <row r="87" spans="2:50" x14ac:dyDescent="0.25">
      <c r="B87" s="110">
        <f t="shared" si="24"/>
        <v>87</v>
      </c>
      <c r="D87" s="37">
        <f>+GBA!A60</f>
        <v>44378</v>
      </c>
      <c r="E87" s="257">
        <v>490.3311767578125</v>
      </c>
      <c r="F87" s="257">
        <v>490.94683837890625</v>
      </c>
      <c r="G87" s="257">
        <v>487.549072265625</v>
      </c>
      <c r="H87" s="257">
        <v>486.80746459960938</v>
      </c>
      <c r="I87" s="257">
        <v>487.9739990234375</v>
      </c>
      <c r="J87" s="257">
        <v>486.8074951171875</v>
      </c>
      <c r="K87" s="257">
        <v>487.51443481445313</v>
      </c>
      <c r="L87" s="257">
        <v>486.68356323242188</v>
      </c>
      <c r="M87" s="257">
        <v>484.81814575195313</v>
      </c>
      <c r="N87" s="257">
        <v>483.42034912109375</v>
      </c>
      <c r="O87" s="19" cm="1">
        <f t="array" ref="O87">+SUMPRODUCT($E$30:$N$30/100,$E87:$N87)/$D$14*100</f>
        <v>482.24769917046649</v>
      </c>
      <c r="Q87" s="24">
        <f t="shared" si="29"/>
        <v>3.0799910002450082E-2</v>
      </c>
      <c r="R87" s="24">
        <f t="shared" si="30"/>
        <v>3.0576991548643351E-2</v>
      </c>
      <c r="S87" s="24">
        <f t="shared" si="54"/>
        <v>3.0426992323400182E-2</v>
      </c>
      <c r="T87" s="24">
        <f t="shared" si="55"/>
        <v>3.0449795204677166E-2</v>
      </c>
      <c r="U87" s="24">
        <f t="shared" si="56"/>
        <v>3.0782094897207291E-2</v>
      </c>
      <c r="V87" s="24">
        <f t="shared" si="57"/>
        <v>3.0821760016915389E-2</v>
      </c>
      <c r="W87" s="24">
        <f t="shared" si="58"/>
        <v>3.0205145623798835E-2</v>
      </c>
      <c r="X87" s="24">
        <f t="shared" si="59"/>
        <v>3.0568656048110876E-2</v>
      </c>
      <c r="Y87" s="24">
        <f t="shared" si="60"/>
        <v>3.1338389361424079E-2</v>
      </c>
      <c r="Z87" s="24">
        <f t="shared" si="61"/>
        <v>3.1228063391350869E-2</v>
      </c>
      <c r="AA87" s="24">
        <f t="shared" si="62"/>
        <v>3.0834454480241247E-2</v>
      </c>
      <c r="AB87" s="24">
        <f>+GBA!Y60</f>
        <v>3.0841320010875473E-2</v>
      </c>
      <c r="AD87" s="24">
        <f t="shared" si="63"/>
        <v>0.50683851838291427</v>
      </c>
      <c r="AE87" s="24">
        <f t="shared" si="64"/>
        <v>0.5100094285562764</v>
      </c>
      <c r="AF87" s="24">
        <f t="shared" si="65"/>
        <v>0.5018023311013744</v>
      </c>
      <c r="AG87" s="24">
        <f t="shared" si="66"/>
        <v>0.50707949234523331</v>
      </c>
      <c r="AH87" s="24">
        <f t="shared" si="67"/>
        <v>0.5038227261026833</v>
      </c>
      <c r="AI87" s="24">
        <f t="shared" si="68"/>
        <v>0.50293068368486682</v>
      </c>
      <c r="AJ87" s="24">
        <f t="shared" si="69"/>
        <v>0.50829545491024652</v>
      </c>
      <c r="AK87" s="24">
        <f t="shared" si="70"/>
        <v>0.50581941078931969</v>
      </c>
      <c r="AL87" s="24">
        <f t="shared" si="71"/>
        <v>0.50162469026343737</v>
      </c>
      <c r="AM87" s="24">
        <f t="shared" si="72"/>
        <v>0.50272622404025302</v>
      </c>
      <c r="AN87" s="24">
        <f t="shared" si="73"/>
        <v>0.5043746678650971</v>
      </c>
      <c r="AO87" s="24">
        <f>+GBA!AV60</f>
        <v>0.5039821296142204</v>
      </c>
      <c r="AQ87" s="24">
        <f t="shared" si="53"/>
        <v>-4.2815338890078714E-4</v>
      </c>
      <c r="AR87" s="24">
        <f t="shared" si="52"/>
        <v>4.112294342661249E-3</v>
      </c>
      <c r="AS87" s="35">
        <f t="shared" si="74"/>
        <v>44378</v>
      </c>
      <c r="AT87" s="19">
        <f t="shared" si="27"/>
        <v>490.3311767578125</v>
      </c>
      <c r="AU87" s="19">
        <f t="shared" si="28"/>
        <v>483.42034912109375</v>
      </c>
      <c r="AV87" s="52">
        <f t="shared" si="40"/>
        <v>6.9108276367187749E-2</v>
      </c>
      <c r="AW87" s="52">
        <f t="shared" si="75"/>
        <v>3.5575958280662512E-3</v>
      </c>
    </row>
    <row r="88" spans="2:50" x14ac:dyDescent="0.25">
      <c r="B88" s="110">
        <f t="shared" si="24"/>
        <v>88</v>
      </c>
      <c r="D88" s="37">
        <f>+GBA!A61</f>
        <v>44409</v>
      </c>
      <c r="E88" s="257">
        <v>501.66519165039063</v>
      </c>
      <c r="F88" s="257">
        <v>502.462890625</v>
      </c>
      <c r="G88" s="257">
        <v>499.46160888671875</v>
      </c>
      <c r="H88" s="257">
        <v>498.52447509765625</v>
      </c>
      <c r="I88" s="257">
        <v>499.8486328125</v>
      </c>
      <c r="J88" s="257">
        <v>498.93545532226563</v>
      </c>
      <c r="K88" s="257">
        <v>499.96533203125</v>
      </c>
      <c r="L88" s="257">
        <v>499.57315063476563</v>
      </c>
      <c r="M88" s="257">
        <v>497.84506225585938</v>
      </c>
      <c r="N88" s="257">
        <v>496.93020629882813</v>
      </c>
      <c r="O88" s="19" cm="1">
        <f t="array" ref="O88">+SUMPRODUCT($E$30:$N$30/100,$E88:$N88)/$D$14*100</f>
        <v>494.74303157400436</v>
      </c>
      <c r="Q88" s="24">
        <f t="shared" si="29"/>
        <v>2.3115019867839814E-2</v>
      </c>
      <c r="R88" s="24">
        <f t="shared" si="30"/>
        <v>2.3456821280526841E-2</v>
      </c>
      <c r="S88" s="24">
        <f t="shared" si="54"/>
        <v>2.4433513052822597E-2</v>
      </c>
      <c r="T88" s="24">
        <f t="shared" si="55"/>
        <v>2.4069085521693623E-2</v>
      </c>
      <c r="U88" s="24">
        <f t="shared" si="56"/>
        <v>2.4334562523467884E-2</v>
      </c>
      <c r="V88" s="24">
        <f t="shared" si="57"/>
        <v>2.491325693775237E-2</v>
      </c>
      <c r="W88" s="24">
        <f t="shared" si="58"/>
        <v>2.5539545760395077E-2</v>
      </c>
      <c r="X88" s="24">
        <f t="shared" si="59"/>
        <v>2.6484534050697173E-2</v>
      </c>
      <c r="Y88" s="24">
        <f t="shared" si="60"/>
        <v>2.6869696644092222E-2</v>
      </c>
      <c r="Z88" s="24">
        <f t="shared" si="61"/>
        <v>2.7946397379209786E-2</v>
      </c>
      <c r="AA88" s="24">
        <f t="shared" si="62"/>
        <v>2.5910610719411586E-2</v>
      </c>
      <c r="AB88" s="24">
        <f>+GBA!Y61</f>
        <v>2.6032158014076101E-2</v>
      </c>
      <c r="AD88" s="24">
        <f t="shared" si="63"/>
        <v>0.49688336066173111</v>
      </c>
      <c r="AE88" s="24">
        <f t="shared" si="64"/>
        <v>0.50056177522429079</v>
      </c>
      <c r="AF88" s="24">
        <f t="shared" si="65"/>
        <v>0.49518679331107207</v>
      </c>
      <c r="AG88" s="24">
        <f t="shared" si="66"/>
        <v>0.50035617690474732</v>
      </c>
      <c r="AH88" s="24">
        <f t="shared" si="67"/>
        <v>0.49732454107923929</v>
      </c>
      <c r="AI88" s="24">
        <f t="shared" si="68"/>
        <v>0.49787295134196974</v>
      </c>
      <c r="AJ88" s="24">
        <f t="shared" si="69"/>
        <v>0.50424369556161341</v>
      </c>
      <c r="AK88" s="24">
        <f t="shared" si="70"/>
        <v>0.50368296399283818</v>
      </c>
      <c r="AL88" s="24">
        <f t="shared" si="71"/>
        <v>0.50031154200832439</v>
      </c>
      <c r="AM88" s="24">
        <f t="shared" si="72"/>
        <v>0.50345602462344829</v>
      </c>
      <c r="AN88" s="24">
        <f t="shared" si="73"/>
        <v>0.50098782522466201</v>
      </c>
      <c r="AO88" s="24">
        <f>+GBA!AV61</f>
        <v>0.50118647905293923</v>
      </c>
      <c r="AQ88" s="24">
        <f t="shared" si="53"/>
        <v>-4.831377511369972E-3</v>
      </c>
      <c r="AR88" s="24">
        <f t="shared" si="52"/>
        <v>-6.5726639617171845E-3</v>
      </c>
      <c r="AS88" s="35">
        <f t="shared" si="74"/>
        <v>44409</v>
      </c>
      <c r="AT88" s="19">
        <f t="shared" si="27"/>
        <v>501.66519165039063</v>
      </c>
      <c r="AU88" s="19">
        <f t="shared" si="28"/>
        <v>496.93020629882813</v>
      </c>
      <c r="AV88" s="52">
        <f t="shared" si="40"/>
        <v>4.7349853515624929E-2</v>
      </c>
      <c r="AW88" s="52">
        <f t="shared" si="75"/>
        <v>-2.1635469745311386E-3</v>
      </c>
    </row>
    <row r="89" spans="2:50" x14ac:dyDescent="0.25">
      <c r="B89" s="110">
        <f t="shared" si="24"/>
        <v>89</v>
      </c>
      <c r="D89" s="37">
        <f>+GBA!A62</f>
        <v>44440</v>
      </c>
      <c r="E89" s="257">
        <v>520.42303466796875</v>
      </c>
      <c r="F89" s="257">
        <v>521.5653076171875</v>
      </c>
      <c r="G89" s="257">
        <v>518.3240966796875</v>
      </c>
      <c r="H89" s="257">
        <v>517.646728515625</v>
      </c>
      <c r="I89" s="257">
        <v>518.8232421875</v>
      </c>
      <c r="J89" s="257">
        <v>517.83734130859375</v>
      </c>
      <c r="K89" s="257">
        <v>519.21246337890625</v>
      </c>
      <c r="L89" s="257">
        <v>518.867431640625</v>
      </c>
      <c r="M89" s="257">
        <v>516.9173583984375</v>
      </c>
      <c r="N89" s="257">
        <v>516.23480224609375</v>
      </c>
      <c r="O89" s="19" cm="1">
        <f t="array" ref="O89">+SUMPRODUCT($E$30:$N$30/100,$E89:$N89)/$D$14*100</f>
        <v>513.71624854516313</v>
      </c>
      <c r="Q89" s="24">
        <f t="shared" si="29"/>
        <v>3.7391159143149055E-2</v>
      </c>
      <c r="R89" s="24">
        <f t="shared" si="30"/>
        <v>3.8017567761922777E-2</v>
      </c>
      <c r="S89" s="24">
        <f t="shared" si="54"/>
        <v>3.7765640956894719E-2</v>
      </c>
      <c r="T89" s="24">
        <f t="shared" si="55"/>
        <v>3.8357702325894527E-2</v>
      </c>
      <c r="U89" s="24">
        <f t="shared" si="56"/>
        <v>3.7960710762047212E-2</v>
      </c>
      <c r="V89" s="24">
        <f t="shared" si="57"/>
        <v>3.788443131210073E-2</v>
      </c>
      <c r="W89" s="24">
        <f t="shared" si="58"/>
        <v>3.8496931916177868E-2</v>
      </c>
      <c r="X89" s="24">
        <f t="shared" si="59"/>
        <v>3.8621533165550836E-2</v>
      </c>
      <c r="Y89" s="24">
        <f t="shared" si="60"/>
        <v>3.8309702332201212E-2</v>
      </c>
      <c r="Z89" s="24">
        <f t="shared" si="61"/>
        <v>3.8847700748657621E-2</v>
      </c>
      <c r="AA89" s="24">
        <f t="shared" si="62"/>
        <v>3.8349639631701793E-2</v>
      </c>
      <c r="AB89" s="24">
        <f>+GBA!Y62</f>
        <v>3.8369103246173042E-2</v>
      </c>
      <c r="AD89" s="24">
        <f t="shared" si="63"/>
        <v>0.50897324348217965</v>
      </c>
      <c r="AE89" s="24">
        <f t="shared" si="64"/>
        <v>0.51268763714017185</v>
      </c>
      <c r="AF89" s="24">
        <f t="shared" si="65"/>
        <v>0.50850653230912002</v>
      </c>
      <c r="AG89" s="24">
        <f t="shared" si="66"/>
        <v>0.51441124887014533</v>
      </c>
      <c r="AH89" s="24">
        <f t="shared" si="67"/>
        <v>0.5115996924661772</v>
      </c>
      <c r="AI89" s="24">
        <f t="shared" si="68"/>
        <v>0.51280690885434344</v>
      </c>
      <c r="AJ89" s="24">
        <f t="shared" si="69"/>
        <v>0.51900127199826218</v>
      </c>
      <c r="AK89" s="24">
        <f t="shared" si="70"/>
        <v>0.51925074026874318</v>
      </c>
      <c r="AL89" s="24">
        <f t="shared" si="71"/>
        <v>0.5167027284328729</v>
      </c>
      <c r="AM89" s="24">
        <f t="shared" si="72"/>
        <v>0.52037904179168359</v>
      </c>
      <c r="AN89" s="24">
        <f t="shared" si="73"/>
        <v>0.51620837718342294</v>
      </c>
      <c r="AO89" s="24">
        <f>+GBA!AV62</f>
        <v>0.51668954714258075</v>
      </c>
      <c r="AQ89" s="24">
        <f t="shared" si="53"/>
        <v>-1.4565416055085656E-3</v>
      </c>
      <c r="AR89" s="24">
        <f t="shared" si="52"/>
        <v>-1.1405798309503945E-2</v>
      </c>
      <c r="AS89" s="35">
        <f t="shared" si="74"/>
        <v>44440</v>
      </c>
      <c r="AT89" s="19">
        <f t="shared" si="27"/>
        <v>520.42303466796875</v>
      </c>
      <c r="AU89" s="19">
        <f t="shared" si="28"/>
        <v>516.23480224609375</v>
      </c>
      <c r="AV89" s="52">
        <f t="shared" si="40"/>
        <v>4.1882324218749822E-2</v>
      </c>
      <c r="AW89" s="52">
        <f t="shared" si="75"/>
        <v>-4.0429143129752099E-3</v>
      </c>
    </row>
    <row r="90" spans="2:50" x14ac:dyDescent="0.25">
      <c r="B90" s="110">
        <f t="shared" si="24"/>
        <v>90</v>
      </c>
      <c r="D90" s="37">
        <f>+GBA!A63</f>
        <v>44470</v>
      </c>
      <c r="E90" s="257">
        <v>539.73046875</v>
      </c>
      <c r="F90" s="257">
        <v>541.10601806640625</v>
      </c>
      <c r="G90" s="257">
        <v>537.63043212890625</v>
      </c>
      <c r="H90" s="257">
        <v>536.4219970703125</v>
      </c>
      <c r="I90" s="257">
        <v>538.30029296875</v>
      </c>
      <c r="J90" s="257">
        <v>536.8897705078125</v>
      </c>
      <c r="K90" s="257">
        <v>538.81201171875</v>
      </c>
      <c r="L90" s="257">
        <v>538.7020263671875</v>
      </c>
      <c r="M90" s="257">
        <v>536.4468994140625</v>
      </c>
      <c r="N90" s="257">
        <v>536.0081787109375</v>
      </c>
      <c r="O90" s="19" cm="1">
        <f t="array" ref="O90">+SUMPRODUCT($E$30:$N$30/100,$E90:$N90)/$D$14*100</f>
        <v>533.06688375759018</v>
      </c>
      <c r="Q90" s="24">
        <f t="shared" si="29"/>
        <v>3.7099499437701633E-2</v>
      </c>
      <c r="R90" s="24">
        <f t="shared" si="30"/>
        <v>3.7465510385443546E-2</v>
      </c>
      <c r="S90" s="24">
        <f t="shared" si="54"/>
        <v>3.7247613168850169E-2</v>
      </c>
      <c r="T90" s="24">
        <f t="shared" si="55"/>
        <v>3.6270428306436786E-2</v>
      </c>
      <c r="U90" s="24">
        <f t="shared" si="56"/>
        <v>3.7540821608395003E-2</v>
      </c>
      <c r="V90" s="24">
        <f t="shared" si="57"/>
        <v>3.6792304608765036E-2</v>
      </c>
      <c r="W90" s="24">
        <f t="shared" si="58"/>
        <v>3.7748609138337663E-2</v>
      </c>
      <c r="X90" s="24">
        <f t="shared" si="59"/>
        <v>3.8226709785670776E-2</v>
      </c>
      <c r="Y90" s="24">
        <f t="shared" si="60"/>
        <v>3.7780780038289441E-2</v>
      </c>
      <c r="Z90" s="24">
        <f t="shared" si="61"/>
        <v>3.8303067477844399E-2</v>
      </c>
      <c r="AA90" s="24">
        <f t="shared" si="62"/>
        <v>3.7667944643035467E-2</v>
      </c>
      <c r="AB90" s="24">
        <f>+GBA!Y63</f>
        <v>3.7714114410323907E-2</v>
      </c>
      <c r="AD90" s="24">
        <f t="shared" si="63"/>
        <v>0.50661189241056714</v>
      </c>
      <c r="AE90" s="24">
        <f t="shared" si="64"/>
        <v>0.51096738336718839</v>
      </c>
      <c r="AF90" s="24">
        <f t="shared" si="65"/>
        <v>0.50881195753076591</v>
      </c>
      <c r="AG90" s="24">
        <f t="shared" si="66"/>
        <v>0.51340607105902158</v>
      </c>
      <c r="AH90" s="24">
        <f t="shared" si="67"/>
        <v>0.51238842410095153</v>
      </c>
      <c r="AI90" s="24">
        <f t="shared" si="68"/>
        <v>0.51380757091195761</v>
      </c>
      <c r="AJ90" s="24">
        <f t="shared" si="69"/>
        <v>0.52110860279928284</v>
      </c>
      <c r="AK90" s="24">
        <f t="shared" si="70"/>
        <v>0.52292625800763637</v>
      </c>
      <c r="AL90" s="24">
        <f t="shared" si="71"/>
        <v>0.52125318440565716</v>
      </c>
      <c r="AM90" s="24">
        <f t="shared" si="72"/>
        <v>0.52619208041204257</v>
      </c>
      <c r="AN90" s="24">
        <f t="shared" si="73"/>
        <v>0.51885458039217736</v>
      </c>
      <c r="AO90" s="24">
        <f>+GBA!AV63</f>
        <v>0.51975870457086981</v>
      </c>
      <c r="AQ90" s="24">
        <f t="shared" si="53"/>
        <v>-1.2035680401427662E-3</v>
      </c>
      <c r="AR90" s="24">
        <f t="shared" si="52"/>
        <v>-1.9580188001475429E-2</v>
      </c>
      <c r="AS90" s="35">
        <f t="shared" si="74"/>
        <v>44470</v>
      </c>
      <c r="AT90" s="19">
        <f t="shared" si="27"/>
        <v>539.73046875</v>
      </c>
      <c r="AU90" s="19">
        <f t="shared" si="28"/>
        <v>536.0081787109375</v>
      </c>
      <c r="AV90" s="52">
        <f t="shared" si="40"/>
        <v>3.7222900390625036E-2</v>
      </c>
      <c r="AW90" s="52">
        <f t="shared" si="75"/>
        <v>-5.7367461800632569E-3</v>
      </c>
    </row>
    <row r="91" spans="2:50" x14ac:dyDescent="0.25">
      <c r="B91" s="110">
        <f t="shared" si="24"/>
        <v>91</v>
      </c>
      <c r="D91" s="37">
        <f>+GBA!A64</f>
        <v>44501</v>
      </c>
      <c r="E91" s="257">
        <v>551.16143798828125</v>
      </c>
      <c r="F91" s="257">
        <v>552.37335205078125</v>
      </c>
      <c r="G91" s="257">
        <v>548.95501708984375</v>
      </c>
      <c r="H91" s="257">
        <v>547.98382568359375</v>
      </c>
      <c r="I91" s="257">
        <v>550.2022705078125</v>
      </c>
      <c r="J91" s="257">
        <v>548.60943603515625</v>
      </c>
      <c r="K91" s="257">
        <v>550.8050537109375</v>
      </c>
      <c r="L91" s="257">
        <v>550.95135498046875</v>
      </c>
      <c r="M91" s="257">
        <v>548.646240234375</v>
      </c>
      <c r="N91" s="257">
        <v>548.70318603515625</v>
      </c>
      <c r="O91" s="19" cm="1">
        <f t="array" ref="O91">+SUMPRODUCT($E$30:$N$30/100,$E91:$N91)/$D$14*100</f>
        <v>545.02890281195539</v>
      </c>
      <c r="Q91" s="24">
        <f t="shared" si="29"/>
        <v>2.1179032684137677E-2</v>
      </c>
      <c r="R91" s="24">
        <f t="shared" si="30"/>
        <v>2.0822784460313049E-2</v>
      </c>
      <c r="S91" s="24">
        <f t="shared" si="54"/>
        <v>2.1063883820888751E-2</v>
      </c>
      <c r="T91" s="24">
        <f t="shared" si="55"/>
        <v>2.1553606444975282E-2</v>
      </c>
      <c r="U91" s="24">
        <f t="shared" si="56"/>
        <v>2.2110293630758671E-2</v>
      </c>
      <c r="V91" s="24">
        <f t="shared" si="57"/>
        <v>2.1828811370830925E-2</v>
      </c>
      <c r="W91" s="24">
        <f t="shared" si="58"/>
        <v>2.2258304810115481E-2</v>
      </c>
      <c r="X91" s="24">
        <f t="shared" si="59"/>
        <v>2.2738597617473877E-2</v>
      </c>
      <c r="Y91" s="24">
        <f t="shared" si="60"/>
        <v>2.2741003505915236E-2</v>
      </c>
      <c r="Z91" s="24">
        <f t="shared" si="61"/>
        <v>2.368435376256639E-2</v>
      </c>
      <c r="AA91" s="24">
        <f t="shared" si="62"/>
        <v>2.2439996591131051E-2</v>
      </c>
      <c r="AB91" s="24">
        <f>+GBA!Y64</f>
        <v>2.2672956074479167E-2</v>
      </c>
      <c r="AD91" s="24">
        <f t="shared" si="63"/>
        <v>0.49810207888327707</v>
      </c>
      <c r="AE91" s="24">
        <f t="shared" si="64"/>
        <v>0.50088472592153654</v>
      </c>
      <c r="AF91" s="24">
        <f t="shared" si="65"/>
        <v>0.49953487984361233</v>
      </c>
      <c r="AG91" s="24">
        <f t="shared" si="66"/>
        <v>0.5033535144211585</v>
      </c>
      <c r="AH91" s="24">
        <f t="shared" si="67"/>
        <v>0.50360020325967736</v>
      </c>
      <c r="AI91" s="24">
        <f t="shared" si="68"/>
        <v>0.50496663668202735</v>
      </c>
      <c r="AJ91" s="24">
        <f t="shared" si="69"/>
        <v>0.51047836526572121</v>
      </c>
      <c r="AK91" s="24">
        <f t="shared" si="70"/>
        <v>0.51272346588256346</v>
      </c>
      <c r="AL91" s="24">
        <f t="shared" si="71"/>
        <v>0.51092281813624418</v>
      </c>
      <c r="AM91" s="24">
        <f t="shared" si="72"/>
        <v>0.51472632551672604</v>
      </c>
      <c r="AN91" s="24">
        <f t="shared" si="73"/>
        <v>0.50866473056794881</v>
      </c>
      <c r="AO91" s="24">
        <f>+GBA!AV64</f>
        <v>0.5093529398981842</v>
      </c>
      <c r="AQ91" s="24">
        <f t="shared" si="53"/>
        <v>-2.5053210784287128E-3</v>
      </c>
      <c r="AR91" s="24">
        <f t="shared" si="52"/>
        <v>-1.6624246633448969E-2</v>
      </c>
      <c r="AS91" s="35">
        <f t="shared" si="74"/>
        <v>44501</v>
      </c>
      <c r="AT91" s="19">
        <f t="shared" si="27"/>
        <v>551.16143798828125</v>
      </c>
      <c r="AU91" s="19">
        <f t="shared" si="28"/>
        <v>548.70318603515625</v>
      </c>
      <c r="AV91" s="52">
        <f t="shared" si="40"/>
        <v>2.458251953124968E-2</v>
      </c>
      <c r="AW91" s="52">
        <f t="shared" si="75"/>
        <v>-9.1949641849569108E-3</v>
      </c>
    </row>
    <row r="92" spans="2:50" x14ac:dyDescent="0.25">
      <c r="B92" s="110">
        <f t="shared" si="24"/>
        <v>92</v>
      </c>
      <c r="D92" s="37">
        <f>+GBA!A65</f>
        <v>44531</v>
      </c>
      <c r="E92" s="257">
        <v>573.46417236328125</v>
      </c>
      <c r="F92" s="257">
        <v>574.89825439453125</v>
      </c>
      <c r="G92" s="257">
        <v>570.7054443359375</v>
      </c>
      <c r="H92" s="257">
        <v>570.86846923828125</v>
      </c>
      <c r="I92" s="257">
        <v>572.39459228515625</v>
      </c>
      <c r="J92" s="257">
        <v>570.62158203125</v>
      </c>
      <c r="K92" s="257">
        <v>573.5184326171875</v>
      </c>
      <c r="L92" s="257">
        <v>572.95013427734375</v>
      </c>
      <c r="M92" s="257">
        <v>570.13946533203125</v>
      </c>
      <c r="N92" s="257">
        <v>570.58172607421875</v>
      </c>
      <c r="O92" s="19" cm="1">
        <f t="array" ref="O92">+SUMPRODUCT($E$30:$N$30/100,$E92:$N92)/$D$14*100</f>
        <v>566.9132220959483</v>
      </c>
      <c r="Q92" s="24">
        <f t="shared" si="29"/>
        <v>4.0464976026632238E-2</v>
      </c>
      <c r="R92" s="24">
        <f t="shared" si="30"/>
        <v>4.0778401528825503E-2</v>
      </c>
      <c r="S92" s="24">
        <f t="shared" si="54"/>
        <v>3.9621510996289855E-2</v>
      </c>
      <c r="T92" s="24">
        <f t="shared" si="55"/>
        <v>4.1761531056395018E-2</v>
      </c>
      <c r="U92" s="24">
        <f t="shared" si="56"/>
        <v>4.0334842233314072E-2</v>
      </c>
      <c r="V92" s="24">
        <f t="shared" si="57"/>
        <v>4.0123527869256659E-2</v>
      </c>
      <c r="W92" s="24">
        <f t="shared" si="58"/>
        <v>4.1236693006397207E-2</v>
      </c>
      <c r="X92" s="24">
        <f t="shared" si="59"/>
        <v>3.9928714391953557E-2</v>
      </c>
      <c r="Y92" s="24">
        <f t="shared" si="60"/>
        <v>3.9175015741426789E-2</v>
      </c>
      <c r="Z92" s="24">
        <f t="shared" si="61"/>
        <v>3.9873178424848277E-2</v>
      </c>
      <c r="AA92" s="24">
        <f t="shared" si="62"/>
        <v>4.015258488327067E-2</v>
      </c>
      <c r="AB92" s="24">
        <f>+GBA!Y65</f>
        <v>4.0624208936166806E-2</v>
      </c>
      <c r="AD92" s="24">
        <f t="shared" si="63"/>
        <v>0.50722915628962828</v>
      </c>
      <c r="AE92" s="24">
        <f t="shared" si="64"/>
        <v>0.50984821823514714</v>
      </c>
      <c r="AF92" s="24">
        <f t="shared" si="65"/>
        <v>0.50653871623134838</v>
      </c>
      <c r="AG92" s="24">
        <f t="shared" si="66"/>
        <v>0.51319953114496575</v>
      </c>
      <c r="AH92" s="24">
        <f t="shared" si="67"/>
        <v>0.51054002927139397</v>
      </c>
      <c r="AI92" s="24">
        <f t="shared" si="68"/>
        <v>0.51269892263210393</v>
      </c>
      <c r="AJ92" s="24">
        <f t="shared" si="69"/>
        <v>0.5169153390364607</v>
      </c>
      <c r="AK92" s="24">
        <f t="shared" si="70"/>
        <v>0.51641591264920694</v>
      </c>
      <c r="AL92" s="24">
        <f t="shared" si="71"/>
        <v>0.51409889528329478</v>
      </c>
      <c r="AM92" s="24">
        <f t="shared" si="72"/>
        <v>0.51702168573814022</v>
      </c>
      <c r="AN92" s="24">
        <f t="shared" si="73"/>
        <v>0.51395055501783182</v>
      </c>
      <c r="AO92" s="24">
        <f>+GBA!AV65</f>
        <v>0.51438016160691391</v>
      </c>
      <c r="AQ92" s="24">
        <f t="shared" si="53"/>
        <v>5.9179760178396101E-4</v>
      </c>
      <c r="AR92" s="24">
        <f t="shared" si="52"/>
        <v>-9.7925294485119441E-3</v>
      </c>
      <c r="AS92" s="35">
        <f t="shared" si="74"/>
        <v>44531</v>
      </c>
      <c r="AT92" s="19">
        <f t="shared" si="27"/>
        <v>573.46417236328125</v>
      </c>
      <c r="AU92" s="19">
        <f t="shared" si="28"/>
        <v>570.58172607421875</v>
      </c>
      <c r="AV92" s="52">
        <f t="shared" si="40"/>
        <v>2.882446289062468E-2</v>
      </c>
      <c r="AW92" s="52">
        <f t="shared" si="75"/>
        <v>-8.7601830994954444E-3</v>
      </c>
    </row>
    <row r="93" spans="2:50" x14ac:dyDescent="0.25">
      <c r="B93" s="110">
        <f t="shared" si="24"/>
        <v>93</v>
      </c>
      <c r="D93" s="37">
        <f>+GBA!A66</f>
        <v>44562</v>
      </c>
      <c r="E93" s="257">
        <v>596.66717529296875</v>
      </c>
      <c r="F93" s="257">
        <v>598.2806396484375</v>
      </c>
      <c r="G93" s="257">
        <v>593.224609375</v>
      </c>
      <c r="H93" s="257">
        <v>593.20550537109375</v>
      </c>
      <c r="I93" s="257">
        <v>595.65802001953125</v>
      </c>
      <c r="J93" s="257">
        <v>593.1737060546875</v>
      </c>
      <c r="K93" s="257">
        <v>596.1248779296875</v>
      </c>
      <c r="L93" s="257">
        <v>595.5126953125</v>
      </c>
      <c r="M93" s="257">
        <v>592.65643310546875</v>
      </c>
      <c r="N93" s="257">
        <v>592.89385986328125</v>
      </c>
      <c r="O93" s="19" cm="1">
        <f t="array" ref="O93">+SUMPRODUCT($E$30:$N$30/100,$E93:$N93)/$D$14*100</f>
        <v>589.32520315769261</v>
      </c>
      <c r="Q93" s="24">
        <f t="shared" si="29"/>
        <v>4.0461120411527274E-2</v>
      </c>
      <c r="R93" s="24">
        <f t="shared" si="30"/>
        <v>4.0672214735687495E-2</v>
      </c>
      <c r="S93" s="24">
        <f t="shared" si="54"/>
        <v>3.9458472426639357E-2</v>
      </c>
      <c r="T93" s="24">
        <f t="shared" si="55"/>
        <v>3.9128165832345241E-2</v>
      </c>
      <c r="U93" s="24">
        <f t="shared" si="56"/>
        <v>4.0642291258379926E-2</v>
      </c>
      <c r="V93" s="24">
        <f t="shared" si="57"/>
        <v>3.9522031296395088E-2</v>
      </c>
      <c r="W93" s="24">
        <f t="shared" si="58"/>
        <v>3.9417120752925028E-2</v>
      </c>
      <c r="X93" s="24">
        <f t="shared" si="59"/>
        <v>3.9379624308168104E-2</v>
      </c>
      <c r="Y93" s="24">
        <f t="shared" si="60"/>
        <v>3.9493789050937478E-2</v>
      </c>
      <c r="Z93" s="24">
        <f t="shared" si="61"/>
        <v>3.9104185727392604E-2</v>
      </c>
      <c r="AA93" s="24">
        <f t="shared" si="62"/>
        <v>3.9533353938870031E-2</v>
      </c>
      <c r="AB93" s="24">
        <f>+GBA!Y66</f>
        <v>3.9271234002354882E-2</v>
      </c>
      <c r="AD93" s="24">
        <f t="shared" si="63"/>
        <v>0.51835263361115502</v>
      </c>
      <c r="AE93" s="24">
        <f t="shared" si="64"/>
        <v>0.5201789246762194</v>
      </c>
      <c r="AF93" s="24">
        <f t="shared" si="65"/>
        <v>0.51696038932757848</v>
      </c>
      <c r="AG93" s="24">
        <f t="shared" si="66"/>
        <v>0.52106832309801487</v>
      </c>
      <c r="AH93" s="24">
        <f t="shared" si="67"/>
        <v>0.52021829246152174</v>
      </c>
      <c r="AI93" s="24">
        <f t="shared" si="68"/>
        <v>0.52209983840951413</v>
      </c>
      <c r="AJ93" s="24">
        <f t="shared" si="69"/>
        <v>0.52572138136934399</v>
      </c>
      <c r="AK93" s="24">
        <f t="shared" si="70"/>
        <v>0.52636369296637575</v>
      </c>
      <c r="AL93" s="24">
        <f t="shared" si="71"/>
        <v>0.5241702133537518</v>
      </c>
      <c r="AM93" s="24">
        <f t="shared" si="72"/>
        <v>0.52697442239996284</v>
      </c>
      <c r="AN93" s="24">
        <f t="shared" si="73"/>
        <v>0.52368099193993944</v>
      </c>
      <c r="AO93" s="24">
        <f>+GBA!AV66</f>
        <v>0.52376148235413744</v>
      </c>
      <c r="AQ93" s="24">
        <f t="shared" si="53"/>
        <v>1.3569346841346697E-3</v>
      </c>
      <c r="AR93" s="24">
        <f t="shared" si="52"/>
        <v>-8.621788788807816E-3</v>
      </c>
      <c r="AS93" s="35">
        <f t="shared" si="74"/>
        <v>44562</v>
      </c>
      <c r="AT93" s="19">
        <f t="shared" si="27"/>
        <v>596.66717529296875</v>
      </c>
      <c r="AU93" s="19">
        <f t="shared" si="28"/>
        <v>592.89385986328125</v>
      </c>
      <c r="AV93" s="52">
        <f t="shared" si="40"/>
        <v>3.7733154296875071E-2</v>
      </c>
      <c r="AW93" s="52">
        <f t="shared" si="75"/>
        <v>-7.1908222052452508E-3</v>
      </c>
    </row>
    <row r="94" spans="2:50" x14ac:dyDescent="0.25">
      <c r="B94" s="110">
        <f t="shared" si="24"/>
        <v>94</v>
      </c>
      <c r="D94" s="37">
        <f>+GBA!A67</f>
        <v>44593</v>
      </c>
      <c r="E94" s="257">
        <v>628.823974609375</v>
      </c>
      <c r="F94" s="257">
        <v>629.91357421875</v>
      </c>
      <c r="G94" s="257">
        <v>622.9742431640625</v>
      </c>
      <c r="H94" s="257">
        <v>622.389892578125</v>
      </c>
      <c r="I94" s="257">
        <v>625.2650146484375</v>
      </c>
      <c r="J94" s="257">
        <v>621.95367431640625</v>
      </c>
      <c r="K94" s="257">
        <v>624.06329345703125</v>
      </c>
      <c r="L94" s="257">
        <v>622.7650146484375</v>
      </c>
      <c r="M94" s="257">
        <v>619.23907470703125</v>
      </c>
      <c r="N94" s="257">
        <v>617.756591796875</v>
      </c>
      <c r="O94" s="19" cm="1">
        <f t="array" ref="O94">+SUMPRODUCT($E$30:$N$30/100,$E94:$N94)/$D$14*100</f>
        <v>616.76018952200809</v>
      </c>
      <c r="Q94" s="24">
        <f t="shared" si="29"/>
        <v>5.3894031124834374E-2</v>
      </c>
      <c r="R94" s="24">
        <f t="shared" si="30"/>
        <v>5.2873070719621884E-2</v>
      </c>
      <c r="S94" s="24">
        <f t="shared" si="54"/>
        <v>5.0149021667198923E-2</v>
      </c>
      <c r="T94" s="24">
        <f t="shared" si="55"/>
        <v>4.9197768636308092E-2</v>
      </c>
      <c r="U94" s="24">
        <f t="shared" si="56"/>
        <v>4.9704685631422274E-2</v>
      </c>
      <c r="V94" s="24">
        <f t="shared" si="57"/>
        <v>4.8518617679701004E-2</v>
      </c>
      <c r="W94" s="24">
        <f t="shared" si="58"/>
        <v>4.6866716290003607E-2</v>
      </c>
      <c r="X94" s="24">
        <f t="shared" si="59"/>
        <v>4.5762784824657121E-2</v>
      </c>
      <c r="Y94" s="24">
        <f t="shared" si="60"/>
        <v>4.4853375609662738E-2</v>
      </c>
      <c r="Z94" s="24">
        <f t="shared" si="61"/>
        <v>4.1934541098683331E-2</v>
      </c>
      <c r="AA94" s="24">
        <f t="shared" si="62"/>
        <v>4.6553220899623327E-2</v>
      </c>
      <c r="AB94" s="24">
        <f>+GBA!Y67</f>
        <v>4.563161555042039E-2</v>
      </c>
      <c r="AD94" s="24">
        <f t="shared" si="63"/>
        <v>0.54501869103868628</v>
      </c>
      <c r="AE94" s="24">
        <f t="shared" si="64"/>
        <v>0.54545666912849478</v>
      </c>
      <c r="AF94" s="24">
        <f t="shared" si="65"/>
        <v>0.53954836560029551</v>
      </c>
      <c r="AG94" s="24">
        <f t="shared" si="66"/>
        <v>0.53994216553866781</v>
      </c>
      <c r="AH94" s="24">
        <f t="shared" si="67"/>
        <v>0.54063658018972016</v>
      </c>
      <c r="AI94" s="24">
        <f t="shared" si="68"/>
        <v>0.54165184661499932</v>
      </c>
      <c r="AJ94" s="24">
        <f t="shared" si="69"/>
        <v>0.54154251300159961</v>
      </c>
      <c r="AK94" s="24">
        <f t="shared" si="70"/>
        <v>0.54089613732505581</v>
      </c>
      <c r="AL94" s="24">
        <f t="shared" si="71"/>
        <v>0.53755491558204493</v>
      </c>
      <c r="AM94" s="24">
        <f t="shared" si="72"/>
        <v>0.53497833074592394</v>
      </c>
      <c r="AN94" s="24">
        <f t="shared" si="73"/>
        <v>0.53933377335260602</v>
      </c>
      <c r="AO94" s="24">
        <f>+GBA!AV67</f>
        <v>0.53785167939162104</v>
      </c>
      <c r="AQ94" s="24">
        <f t="shared" si="53"/>
        <v>1.1959490026151043E-2</v>
      </c>
      <c r="AR94" s="24">
        <f t="shared" si="52"/>
        <v>1.004036029276234E-2</v>
      </c>
      <c r="AS94" s="35">
        <f t="shared" si="74"/>
        <v>44593</v>
      </c>
      <c r="AT94" s="19">
        <f t="shared" si="27"/>
        <v>628.823974609375</v>
      </c>
      <c r="AU94" s="19">
        <f t="shared" si="28"/>
        <v>617.756591796875</v>
      </c>
      <c r="AV94" s="52">
        <f t="shared" si="40"/>
        <v>0.11067382812499993</v>
      </c>
      <c r="AW94" s="52">
        <f t="shared" si="75"/>
        <v>1.004036029276234E-2</v>
      </c>
    </row>
    <row r="95" spans="2:50" x14ac:dyDescent="0.25">
      <c r="B95" s="110">
        <f t="shared" si="24"/>
        <v>95</v>
      </c>
      <c r="D95" s="37">
        <f>+GBA!A68</f>
        <v>44621</v>
      </c>
      <c r="E95" s="257">
        <v>671.64501953125</v>
      </c>
      <c r="F95" s="257">
        <v>671.97235107421875</v>
      </c>
      <c r="G95" s="257">
        <v>666.21331787109375</v>
      </c>
      <c r="H95" s="257">
        <v>663.9488525390625</v>
      </c>
      <c r="I95" s="257">
        <v>666.99395751953125</v>
      </c>
      <c r="J95" s="257">
        <v>665.4576416015625</v>
      </c>
      <c r="K95" s="257">
        <v>665.77252197265625</v>
      </c>
      <c r="L95" s="257">
        <v>664.81951904296875</v>
      </c>
      <c r="M95" s="257">
        <v>661.04949951171875</v>
      </c>
      <c r="N95" s="257">
        <v>658.24835205078125</v>
      </c>
      <c r="O95" s="19" cm="1">
        <f t="array" ref="O95">+SUMPRODUCT($E$30:$N$30/100,$E95:$N95)/$D$14*100</f>
        <v>658.20484126263705</v>
      </c>
      <c r="Q95" s="24">
        <f t="shared" si="29"/>
        <v>6.8097029774469631E-2</v>
      </c>
      <c r="R95" s="24">
        <f t="shared" si="30"/>
        <v>6.676912290330006E-2</v>
      </c>
      <c r="S95" s="24">
        <f t="shared" si="54"/>
        <v>6.9407483826974259E-2</v>
      </c>
      <c r="T95" s="24">
        <f t="shared" si="55"/>
        <v>6.6773192265041192E-2</v>
      </c>
      <c r="U95" s="24">
        <f t="shared" si="56"/>
        <v>6.6738010113289947E-2</v>
      </c>
      <c r="V95" s="24">
        <f t="shared" si="57"/>
        <v>6.9947279165079035E-2</v>
      </c>
      <c r="W95" s="24">
        <f t="shared" si="58"/>
        <v>6.6834933175727418E-2</v>
      </c>
      <c r="X95" s="24">
        <f t="shared" si="59"/>
        <v>6.7528688036966544E-2</v>
      </c>
      <c r="Y95" s="24">
        <f t="shared" si="60"/>
        <v>6.751903507456869E-2</v>
      </c>
      <c r="Z95" s="24">
        <f t="shared" si="61"/>
        <v>6.5546464079205391E-2</v>
      </c>
      <c r="AA95" s="24">
        <f t="shared" si="62"/>
        <v>6.71973523011411E-2</v>
      </c>
      <c r="AB95" s="24">
        <f>+GBA!Y68</f>
        <v>6.6668901421061966E-2</v>
      </c>
      <c r="AD95" s="24">
        <f t="shared" si="63"/>
        <v>0.56628955904412814</v>
      </c>
      <c r="AE95" s="24">
        <f t="shared" si="64"/>
        <v>0.56480169601748997</v>
      </c>
      <c r="AF95" s="24">
        <f t="shared" si="65"/>
        <v>0.5604104726053174</v>
      </c>
      <c r="AG95" s="24">
        <f t="shared" si="66"/>
        <v>0.55990367093247162</v>
      </c>
      <c r="AH95" s="24">
        <f t="shared" si="67"/>
        <v>0.56238675388921111</v>
      </c>
      <c r="AI95" s="24">
        <f t="shared" si="68"/>
        <v>0.56135158413804809</v>
      </c>
      <c r="AJ95" s="24">
        <f t="shared" si="69"/>
        <v>0.5617379103483946</v>
      </c>
      <c r="AK95" s="24">
        <f t="shared" si="70"/>
        <v>0.56182259329669959</v>
      </c>
      <c r="AL95" s="24">
        <f t="shared" si="71"/>
        <v>0.55853932703109255</v>
      </c>
      <c r="AM95" s="24">
        <f t="shared" si="72"/>
        <v>0.55650887097862456</v>
      </c>
      <c r="AN95" s="24">
        <f t="shared" si="73"/>
        <v>0.56015266834350363</v>
      </c>
      <c r="AO95" s="24">
        <f>+GBA!AV68</f>
        <v>0.55934201570535702</v>
      </c>
      <c r="AQ95" s="24">
        <f t="shared" si="53"/>
        <v>2.5505656952642397E-3</v>
      </c>
      <c r="AR95" s="24">
        <f t="shared" si="52"/>
        <v>9.7806880655035844E-3</v>
      </c>
      <c r="AS95" s="35">
        <f t="shared" si="74"/>
        <v>44621</v>
      </c>
      <c r="AT95" s="19">
        <f t="shared" si="27"/>
        <v>671.64501953125</v>
      </c>
      <c r="AU95" s="19">
        <f t="shared" si="28"/>
        <v>658.24835205078125</v>
      </c>
      <c r="AV95" s="52">
        <f t="shared" si="40"/>
        <v>0.13396667480468771</v>
      </c>
      <c r="AW95" s="52">
        <f t="shared" si="75"/>
        <v>1.463914207993966E-2</v>
      </c>
    </row>
    <row r="96" spans="2:50" x14ac:dyDescent="0.25">
      <c r="B96" s="110">
        <f t="shared" si="24"/>
        <v>96</v>
      </c>
      <c r="D96" s="37">
        <f>+GBA!A69</f>
        <v>44652</v>
      </c>
      <c r="E96" s="257">
        <v>713.52911376953125</v>
      </c>
      <c r="F96" s="257">
        <v>713.97998046875</v>
      </c>
      <c r="G96" s="257">
        <v>707.63262939453125</v>
      </c>
      <c r="H96" s="257">
        <v>704.68597412109375</v>
      </c>
      <c r="I96" s="257">
        <v>708.55511474609375</v>
      </c>
      <c r="J96" s="257">
        <v>706.50067138671875</v>
      </c>
      <c r="K96" s="257">
        <v>707.26519775390625</v>
      </c>
      <c r="L96" s="257">
        <v>706.219970703125</v>
      </c>
      <c r="M96" s="257">
        <v>701.52252197265625</v>
      </c>
      <c r="N96" s="257">
        <v>698.769287109375</v>
      </c>
      <c r="O96" s="19" cm="1">
        <f t="array" ref="O96">+SUMPRODUCT($E$30:$N$30/100,$E96:$N96)/$D$14*100</f>
        <v>698.91035519981858</v>
      </c>
      <c r="Q96" s="24">
        <f t="shared" si="29"/>
        <v>6.236046277468521E-2</v>
      </c>
      <c r="R96" s="24">
        <f t="shared" si="30"/>
        <v>6.2513925353294031E-2</v>
      </c>
      <c r="S96" s="24">
        <f t="shared" si="54"/>
        <v>6.2171245173834544E-2</v>
      </c>
      <c r="T96" s="24">
        <f t="shared" si="55"/>
        <v>6.135581291577652E-2</v>
      </c>
      <c r="U96" s="24">
        <f t="shared" si="56"/>
        <v>6.2311145038139948E-2</v>
      </c>
      <c r="V96" s="24">
        <f t="shared" si="57"/>
        <v>6.16763971428409E-2</v>
      </c>
      <c r="W96" s="24">
        <f t="shared" si="58"/>
        <v>6.2322601807459632E-2</v>
      </c>
      <c r="X96" s="24">
        <f t="shared" si="59"/>
        <v>6.2273219233625499E-2</v>
      </c>
      <c r="Y96" s="24">
        <f t="shared" si="60"/>
        <v>6.1225403681316903E-2</v>
      </c>
      <c r="Z96" s="24">
        <f t="shared" si="61"/>
        <v>6.1558733770240792E-2</v>
      </c>
      <c r="AA96" s="24">
        <f t="shared" si="62"/>
        <v>6.1843230838436236E-2</v>
      </c>
      <c r="AB96" s="24">
        <f>+GBA!Y69</f>
        <v>6.1885678853573323E-2</v>
      </c>
      <c r="AD96" s="24">
        <f t="shared" si="63"/>
        <v>0.5958362193305069</v>
      </c>
      <c r="AE96" s="24">
        <f t="shared" si="64"/>
        <v>0.59492975359801226</v>
      </c>
      <c r="AF96" s="24">
        <f t="shared" si="65"/>
        <v>0.59075198011274122</v>
      </c>
      <c r="AG96" s="24">
        <f t="shared" si="66"/>
        <v>0.58903317548851564</v>
      </c>
      <c r="AH96" s="24">
        <f t="shared" si="67"/>
        <v>0.59351017150769914</v>
      </c>
      <c r="AI96" s="24">
        <f t="shared" si="68"/>
        <v>0.59181073260406736</v>
      </c>
      <c r="AJ96" s="24">
        <f t="shared" si="69"/>
        <v>0.59302547777705672</v>
      </c>
      <c r="AK96" s="24">
        <f t="shared" si="70"/>
        <v>0.59340181971327821</v>
      </c>
      <c r="AL96" s="24">
        <f t="shared" si="71"/>
        <v>0.58922491557314571</v>
      </c>
      <c r="AM96" s="24">
        <f t="shared" si="72"/>
        <v>0.58808425922509455</v>
      </c>
      <c r="AN96" s="24">
        <f t="shared" si="73"/>
        <v>0.5910277983654002</v>
      </c>
      <c r="AO96" s="24">
        <f>+GBA!AV69</f>
        <v>0.59048689113150044</v>
      </c>
      <c r="AQ96" s="24">
        <f t="shared" si="53"/>
        <v>8.0172900444441808E-4</v>
      </c>
      <c r="AR96" s="24">
        <f t="shared" si="52"/>
        <v>7.7519601054123477E-3</v>
      </c>
      <c r="AS96" s="35">
        <f t="shared" si="74"/>
        <v>44652</v>
      </c>
      <c r="AT96" s="19">
        <f t="shared" si="27"/>
        <v>713.52911376953125</v>
      </c>
      <c r="AU96" s="19">
        <f t="shared" si="28"/>
        <v>698.769287109375</v>
      </c>
      <c r="AV96" s="52">
        <f t="shared" si="40"/>
        <v>0.1475982666015625</v>
      </c>
      <c r="AW96" s="52">
        <f t="shared" si="75"/>
        <v>1.6863346284527125E-2</v>
      </c>
    </row>
    <row r="97" spans="2:49" x14ac:dyDescent="0.25">
      <c r="B97" s="110">
        <f t="shared" ref="B97:B138" si="76">+ROW()</f>
        <v>97</v>
      </c>
      <c r="D97" s="37">
        <f>+GBA!A70</f>
        <v>44682</v>
      </c>
      <c r="E97" s="257">
        <v>746.35321044921875</v>
      </c>
      <c r="F97" s="257">
        <v>747.204345703125</v>
      </c>
      <c r="G97" s="257">
        <v>740.35955810546875</v>
      </c>
      <c r="H97" s="257">
        <v>737.864990234375</v>
      </c>
      <c r="I97" s="257">
        <v>741.73956298828125</v>
      </c>
      <c r="J97" s="257">
        <v>739.41790771484375</v>
      </c>
      <c r="K97" s="257">
        <v>741.003173828125</v>
      </c>
      <c r="L97" s="257">
        <v>740.069091796875</v>
      </c>
      <c r="M97" s="257">
        <v>735.124755859375</v>
      </c>
      <c r="N97" s="257">
        <v>732.87969970703125</v>
      </c>
      <c r="O97" s="19" cm="1">
        <f t="array" ref="O97">+SUMPRODUCT($E$30:$N$30/100,$E97:$N97)/$D$14*100</f>
        <v>732.17704639638259</v>
      </c>
      <c r="Q97" s="24">
        <f t="shared" si="29"/>
        <v>4.6002463033750329E-2</v>
      </c>
      <c r="R97" s="24">
        <f t="shared" si="30"/>
        <v>4.6534029165022472E-2</v>
      </c>
      <c r="S97" s="24">
        <f t="shared" si="54"/>
        <v>4.6248473221111253E-2</v>
      </c>
      <c r="T97" s="24">
        <f t="shared" si="55"/>
        <v>4.7083406413279461E-2</v>
      </c>
      <c r="U97" s="24">
        <f t="shared" si="56"/>
        <v>4.6833968948313931E-2</v>
      </c>
      <c r="V97" s="24">
        <f t="shared" si="57"/>
        <v>4.6591939202994759E-2</v>
      </c>
      <c r="W97" s="24">
        <f t="shared" si="58"/>
        <v>4.7702016416701909E-2</v>
      </c>
      <c r="X97" s="24">
        <f t="shared" si="59"/>
        <v>4.79299970235183E-2</v>
      </c>
      <c r="Y97" s="24">
        <f t="shared" si="60"/>
        <v>4.7899009417731175E-2</v>
      </c>
      <c r="Z97" s="24">
        <f t="shared" si="61"/>
        <v>4.8814985470758243E-2</v>
      </c>
      <c r="AA97" s="24">
        <f t="shared" si="62"/>
        <v>4.7597937201907747E-2</v>
      </c>
      <c r="AB97" s="24">
        <f>+GBA!Y70</f>
        <v>4.7713882039585709E-2</v>
      </c>
      <c r="AD97" s="24">
        <f t="shared" si="63"/>
        <v>0.6197939043987537</v>
      </c>
      <c r="AE97" s="24">
        <f t="shared" si="64"/>
        <v>0.61949094005102201</v>
      </c>
      <c r="AF97" s="24">
        <f t="shared" si="65"/>
        <v>0.61442835036062293</v>
      </c>
      <c r="AG97" s="24">
        <f t="shared" si="66"/>
        <v>0.61234222998054322</v>
      </c>
      <c r="AH97" s="24">
        <f t="shared" si="67"/>
        <v>0.61652783201049832</v>
      </c>
      <c r="AI97" s="24">
        <f t="shared" si="68"/>
        <v>0.6144835744006234</v>
      </c>
      <c r="AJ97" s="24">
        <f t="shared" si="69"/>
        <v>0.61450493649881333</v>
      </c>
      <c r="AK97" s="24">
        <f t="shared" si="70"/>
        <v>0.61475282558292843</v>
      </c>
      <c r="AL97" s="24">
        <f t="shared" si="71"/>
        <v>0.61054505047209351</v>
      </c>
      <c r="AM97" s="24">
        <f t="shared" si="72"/>
        <v>0.6094023940587423</v>
      </c>
      <c r="AN97" s="24">
        <f t="shared" si="73"/>
        <v>0.61316401323737946</v>
      </c>
      <c r="AO97" s="24">
        <f>+GBA!AV70</f>
        <v>0.61205541505686689</v>
      </c>
      <c r="AQ97" s="24">
        <f t="shared" ref="AQ97:AQ122" si="77">+Q97-Z97</f>
        <v>-2.8125224370079138E-3</v>
      </c>
      <c r="AR97" s="24">
        <f t="shared" si="52"/>
        <v>1.0391510340011401E-2</v>
      </c>
      <c r="AS97" s="35">
        <f t="shared" si="74"/>
        <v>44682</v>
      </c>
      <c r="AT97" s="19">
        <f t="shared" ref="AT97:AT125" si="78">+E97</f>
        <v>746.35321044921875</v>
      </c>
      <c r="AU97" s="19">
        <f t="shared" ref="AU97:AU125" si="79">+N97</f>
        <v>732.87969970703125</v>
      </c>
      <c r="AV97" s="52">
        <f t="shared" si="40"/>
        <v>0.134735107421875</v>
      </c>
      <c r="AW97" s="52">
        <f t="shared" si="75"/>
        <v>1.2755787590164269E-2</v>
      </c>
    </row>
    <row r="98" spans="2:49" x14ac:dyDescent="0.25">
      <c r="B98" s="110">
        <f t="shared" si="76"/>
        <v>98</v>
      </c>
      <c r="D98" s="37">
        <f>+GBA!A71</f>
        <v>44713</v>
      </c>
      <c r="E98" s="257">
        <v>786.24505615234375</v>
      </c>
      <c r="F98" s="257">
        <v>787.142333984375</v>
      </c>
      <c r="G98" s="257">
        <v>780.196044921875</v>
      </c>
      <c r="H98" s="257">
        <v>777.188720703125</v>
      </c>
      <c r="I98" s="257">
        <v>781.845703125</v>
      </c>
      <c r="J98" s="257">
        <v>778.80096435546875</v>
      </c>
      <c r="K98" s="257">
        <v>780.76513671875</v>
      </c>
      <c r="L98" s="257">
        <v>780.65240478515625</v>
      </c>
      <c r="M98" s="257">
        <v>775.75213623046875</v>
      </c>
      <c r="N98" s="257">
        <v>774.06231689453125</v>
      </c>
      <c r="O98" s="19" cm="1">
        <f t="array" ref="O98">+SUMPRODUCT($E$30:$N$30/100,$E98:$N98)/$D$14*100</f>
        <v>772.15876044178174</v>
      </c>
      <c r="Q98" s="24">
        <f t="shared" ref="Q98:Q122" si="80">+E98/E97-1</f>
        <v>5.3449017361518081E-2</v>
      </c>
      <c r="R98" s="24">
        <f t="shared" ref="R98:R122" si="81">+F98/F97-1</f>
        <v>5.3449887585528044E-2</v>
      </c>
      <c r="S98" s="24">
        <f t="shared" ref="S98:S122" si="82">+G98/G97-1</f>
        <v>5.3806946071372597E-2</v>
      </c>
      <c r="T98" s="24">
        <f t="shared" ref="T98:T122" si="83">+H98/H97-1</f>
        <v>5.3293937223202859E-2</v>
      </c>
      <c r="U98" s="24">
        <f t="shared" ref="U98:U122" si="84">+I98/I97-1</f>
        <v>5.4070380141435725E-2</v>
      </c>
      <c r="V98" s="24">
        <f t="shared" ref="V98:V122" si="85">+J98/J97-1</f>
        <v>5.3262243488715999E-2</v>
      </c>
      <c r="W98" s="24">
        <f t="shared" ref="W98:W122" si="86">+K98/K97-1</f>
        <v>5.3659639114916668E-2</v>
      </c>
      <c r="X98" s="24">
        <f t="shared" ref="X98:X122" si="87">+L98/L97-1</f>
        <v>5.4837194848585957E-2</v>
      </c>
      <c r="Y98" s="24">
        <f t="shared" ref="Y98:Y122" si="88">+M98/M97-1</f>
        <v>5.5265966827085844E-2</v>
      </c>
      <c r="Z98" s="24">
        <f t="shared" ref="Z98:Z122" si="89">+N98/N97-1</f>
        <v>5.6192874770528922E-2</v>
      </c>
      <c r="AA98" s="24">
        <f t="shared" ref="AA98:AA122" si="90">+O98/O97-1</f>
        <v>5.4606620409886508E-2</v>
      </c>
      <c r="AB98" s="24">
        <f>+GBA!Y71</f>
        <v>5.4737081689388178E-2</v>
      </c>
      <c r="AD98" s="24">
        <f t="shared" si="63"/>
        <v>0.65288558333302849</v>
      </c>
      <c r="AE98" s="24">
        <f t="shared" si="64"/>
        <v>0.65233934728410015</v>
      </c>
      <c r="AF98" s="24">
        <f t="shared" si="65"/>
        <v>0.64893158396466522</v>
      </c>
      <c r="AG98" s="24">
        <f t="shared" si="66"/>
        <v>0.64511437543918615</v>
      </c>
      <c r="AH98" s="24">
        <f t="shared" si="67"/>
        <v>0.6515481426600751</v>
      </c>
      <c r="AI98" s="24">
        <f t="shared" si="68"/>
        <v>0.64912206330454869</v>
      </c>
      <c r="AJ98" s="24">
        <f t="shared" si="69"/>
        <v>0.64989629830644535</v>
      </c>
      <c r="AK98" s="24">
        <f t="shared" si="70"/>
        <v>0.65305746982040058</v>
      </c>
      <c r="AL98" s="24">
        <f t="shared" si="71"/>
        <v>0.65023311469235079</v>
      </c>
      <c r="AM98" s="24">
        <f t="shared" si="72"/>
        <v>0.65122296867858354</v>
      </c>
      <c r="AN98" s="24">
        <f t="shared" si="73"/>
        <v>0.65053738143555573</v>
      </c>
      <c r="AO98" s="24">
        <f>+GBA!AV71</f>
        <v>0.64973767162860274</v>
      </c>
      <c r="AQ98" s="24">
        <f t="shared" si="77"/>
        <v>-2.7438574090108414E-3</v>
      </c>
      <c r="AR98" s="24">
        <f t="shared" si="52"/>
        <v>1.6626146544449494E-3</v>
      </c>
      <c r="AS98" s="35">
        <f t="shared" si="74"/>
        <v>44713</v>
      </c>
      <c r="AT98" s="19">
        <f t="shared" si="78"/>
        <v>786.24505615234375</v>
      </c>
      <c r="AU98" s="19">
        <f t="shared" si="79"/>
        <v>774.06231689453125</v>
      </c>
      <c r="AV98" s="52">
        <f t="shared" ref="AV98:AV138" si="91">+($AT98/$AT$32)-($AU98/$AU$32)</f>
        <v>0.12182739257812525</v>
      </c>
      <c r="AW98" s="52">
        <f t="shared" si="75"/>
        <v>8.4409200405697327E-3</v>
      </c>
    </row>
    <row r="99" spans="2:49" x14ac:dyDescent="0.25">
      <c r="B99" s="110">
        <f t="shared" si="76"/>
        <v>99</v>
      </c>
      <c r="D99" s="37">
        <f>+GBA!A72</f>
        <v>44743</v>
      </c>
      <c r="E99" s="257">
        <v>840.28472900390625</v>
      </c>
      <c r="F99" s="257">
        <v>842.12982177734375</v>
      </c>
      <c r="G99" s="257">
        <v>834.6766357421875</v>
      </c>
      <c r="H99" s="257">
        <v>832.4193115234375</v>
      </c>
      <c r="I99" s="257">
        <v>837.83563232421875</v>
      </c>
      <c r="J99" s="257">
        <v>834.8038330078125</v>
      </c>
      <c r="K99" s="257">
        <v>837.21478271484375</v>
      </c>
      <c r="L99" s="257">
        <v>837.7525634765625</v>
      </c>
      <c r="M99" s="257">
        <v>833.67730712890625</v>
      </c>
      <c r="N99" s="257">
        <v>833.89422607421875</v>
      </c>
      <c r="O99" s="19" cm="1">
        <f t="array" ref="O99">+SUMPRODUCT($E$30:$N$30/100,$E99:$N99)/$D$14*100</f>
        <v>828.79810654127027</v>
      </c>
      <c r="Q99" s="24">
        <f t="shared" si="80"/>
        <v>6.8731335642372215E-2</v>
      </c>
      <c r="R99" s="24">
        <f t="shared" si="81"/>
        <v>6.9857108961008052E-2</v>
      </c>
      <c r="S99" s="24">
        <f t="shared" si="82"/>
        <v>6.982936042154364E-2</v>
      </c>
      <c r="T99" s="24">
        <f t="shared" si="83"/>
        <v>7.1064581032963536E-2</v>
      </c>
      <c r="U99" s="24">
        <f t="shared" si="84"/>
        <v>7.1612504840059543E-2</v>
      </c>
      <c r="V99" s="24">
        <f t="shared" si="85"/>
        <v>7.1909090018515087E-2</v>
      </c>
      <c r="W99" s="24">
        <f t="shared" si="86"/>
        <v>7.2300418322121196E-2</v>
      </c>
      <c r="X99" s="24">
        <f t="shared" si="87"/>
        <v>7.3144152687419028E-2</v>
      </c>
      <c r="Y99" s="24">
        <f t="shared" si="88"/>
        <v>7.4669689186944721E-2</v>
      </c>
      <c r="Z99" s="24">
        <f t="shared" si="89"/>
        <v>7.7295984927580275E-2</v>
      </c>
      <c r="AA99" s="24">
        <f t="shared" si="90"/>
        <v>7.3351943928063434E-2</v>
      </c>
      <c r="AB99" s="24">
        <f>+GBA!Y72</f>
        <v>7.3672592777808799E-2</v>
      </c>
      <c r="AD99" s="24">
        <f t="shared" si="63"/>
        <v>0.71370854808798967</v>
      </c>
      <c r="AE99" s="24">
        <f t="shared" si="64"/>
        <v>0.71531774103696155</v>
      </c>
      <c r="AF99" s="24">
        <f t="shared" si="65"/>
        <v>0.71198487131453625</v>
      </c>
      <c r="AG99" s="24">
        <f t="shared" si="66"/>
        <v>0.70995593136207935</v>
      </c>
      <c r="AH99" s="24">
        <f t="shared" si="67"/>
        <v>0.71696777697366065</v>
      </c>
      <c r="AI99" s="24">
        <f t="shared" si="68"/>
        <v>0.71485410841271668</v>
      </c>
      <c r="AJ99" s="24">
        <f t="shared" si="69"/>
        <v>0.71731280743202142</v>
      </c>
      <c r="AK99" s="24">
        <f t="shared" si="70"/>
        <v>0.72134961351978766</v>
      </c>
      <c r="AL99" s="24">
        <f t="shared" si="71"/>
        <v>0.71956704680653494</v>
      </c>
      <c r="AM99" s="24">
        <f t="shared" si="72"/>
        <v>0.72498784461663912</v>
      </c>
      <c r="AN99" s="24">
        <f t="shared" si="73"/>
        <v>0.71861495237181838</v>
      </c>
      <c r="AO99" s="24">
        <f>+GBA!AV72</f>
        <v>0.7182839772876195</v>
      </c>
      <c r="AQ99" s="24">
        <f t="shared" si="77"/>
        <v>-8.5646492852080591E-3</v>
      </c>
      <c r="AR99" s="24">
        <f t="shared" si="52"/>
        <v>-1.1279296528649452E-2</v>
      </c>
      <c r="AS99" s="35">
        <f t="shared" si="74"/>
        <v>44743</v>
      </c>
      <c r="AT99" s="19">
        <f t="shared" si="78"/>
        <v>840.28472900390625</v>
      </c>
      <c r="AU99" s="19">
        <f t="shared" si="79"/>
        <v>833.89422607421875</v>
      </c>
      <c r="AV99" s="52">
        <f t="shared" si="91"/>
        <v>6.3905029296874361E-2</v>
      </c>
      <c r="AW99" s="52">
        <f t="shared" si="75"/>
        <v>-7.4518359290016711E-3</v>
      </c>
    </row>
    <row r="100" spans="2:49" x14ac:dyDescent="0.25">
      <c r="B100" s="110">
        <f t="shared" si="76"/>
        <v>100</v>
      </c>
      <c r="D100" s="37">
        <f>+GBA!A73</f>
        <v>44774</v>
      </c>
      <c r="E100" s="257">
        <v>899.3717041015625</v>
      </c>
      <c r="F100" s="257">
        <v>901.4072265625</v>
      </c>
      <c r="G100" s="257">
        <v>892.90521240234375</v>
      </c>
      <c r="H100" s="257">
        <v>891.06158447265625</v>
      </c>
      <c r="I100" s="257">
        <v>896.28485107421875</v>
      </c>
      <c r="J100" s="257">
        <v>892.71185302734375</v>
      </c>
      <c r="K100" s="257">
        <v>895.90216064453125</v>
      </c>
      <c r="L100" s="257">
        <v>896.114013671875</v>
      </c>
      <c r="M100" s="257">
        <v>891.1217041015625</v>
      </c>
      <c r="N100" s="257">
        <v>891.76654052734375</v>
      </c>
      <c r="O100" s="19" cm="1">
        <f t="array" ref="O100">+SUMPRODUCT($E$30:$N$30/100,$E100:$N100)/$D$14*100</f>
        <v>886.50996146426519</v>
      </c>
      <c r="Q100" s="24">
        <f t="shared" si="80"/>
        <v>7.031780188091652E-2</v>
      </c>
      <c r="R100" s="24">
        <f t="shared" si="81"/>
        <v>7.0389865377346705E-2</v>
      </c>
      <c r="S100" s="24">
        <f t="shared" si="82"/>
        <v>6.9761838497347961E-2</v>
      </c>
      <c r="T100" s="24">
        <f t="shared" si="83"/>
        <v>7.0447996745649277E-2</v>
      </c>
      <c r="U100" s="24">
        <f t="shared" si="84"/>
        <v>6.9762154407132959E-2</v>
      </c>
      <c r="V100" s="24">
        <f t="shared" si="85"/>
        <v>6.9367218656492868E-2</v>
      </c>
      <c r="W100" s="24">
        <f t="shared" si="86"/>
        <v>7.0098353661866009E-2</v>
      </c>
      <c r="X100" s="24">
        <f t="shared" si="87"/>
        <v>6.9664305117874248E-2</v>
      </c>
      <c r="Y100" s="24">
        <f t="shared" si="88"/>
        <v>6.890483461819108E-2</v>
      </c>
      <c r="Z100" s="24">
        <f t="shared" si="89"/>
        <v>6.9400066151764195E-2</v>
      </c>
      <c r="AA100" s="24">
        <f t="shared" si="90"/>
        <v>6.9633188671047064E-2</v>
      </c>
      <c r="AB100" s="24">
        <f>+GBA!Y73</f>
        <v>6.950753900936979E-2</v>
      </c>
      <c r="AD100" s="24">
        <f t="shared" si="63"/>
        <v>0.79277278764904358</v>
      </c>
      <c r="AE100" s="24">
        <f t="shared" si="64"/>
        <v>0.79397771135150674</v>
      </c>
      <c r="AF100" s="24">
        <f t="shared" si="65"/>
        <v>0.78773542653777961</v>
      </c>
      <c r="AG100" s="24">
        <f t="shared" si="66"/>
        <v>0.78739786907775322</v>
      </c>
      <c r="AH100" s="24">
        <f t="shared" si="67"/>
        <v>0.79311253895222178</v>
      </c>
      <c r="AI100" s="24">
        <f t="shared" si="68"/>
        <v>0.78923314329452787</v>
      </c>
      <c r="AJ100" s="24">
        <f t="shared" si="69"/>
        <v>0.79192856633614239</v>
      </c>
      <c r="AK100" s="24">
        <f t="shared" si="70"/>
        <v>0.7937593574299544</v>
      </c>
      <c r="AL100" s="24">
        <f t="shared" si="71"/>
        <v>0.7899579038981912</v>
      </c>
      <c r="AM100" s="24">
        <f t="shared" si="72"/>
        <v>0.7945508830491208</v>
      </c>
      <c r="AN100" s="24">
        <f t="shared" si="73"/>
        <v>0.79185941971506035</v>
      </c>
      <c r="AO100" s="24">
        <f>+GBA!AV73</f>
        <v>0.79109168607842251</v>
      </c>
      <c r="AQ100" s="24">
        <f t="shared" si="77"/>
        <v>9.1773572915232471E-4</v>
      </c>
      <c r="AR100" s="24">
        <f t="shared" si="52"/>
        <v>-1.7780954000772287E-3</v>
      </c>
      <c r="AS100" s="35">
        <f t="shared" si="74"/>
        <v>44774</v>
      </c>
      <c r="AT100" s="19">
        <f t="shared" si="78"/>
        <v>899.3717041015625</v>
      </c>
      <c r="AU100" s="19">
        <f t="shared" si="79"/>
        <v>891.76654052734375</v>
      </c>
      <c r="AV100" s="52">
        <f t="shared" si="91"/>
        <v>7.6051635742187429E-2</v>
      </c>
      <c r="AW100" s="52">
        <f t="shared" si="75"/>
        <v>-6.0742576152592598E-3</v>
      </c>
    </row>
    <row r="101" spans="2:49" x14ac:dyDescent="0.25">
      <c r="B101" s="110">
        <f t="shared" si="76"/>
        <v>101</v>
      </c>
      <c r="D101" s="37">
        <f>+GBA!A74</f>
        <v>44805</v>
      </c>
      <c r="E101" s="257">
        <v>958.06646728515625</v>
      </c>
      <c r="F101" s="257">
        <v>960.80206298828125</v>
      </c>
      <c r="G101" s="257">
        <v>949.77288818359375</v>
      </c>
      <c r="H101" s="257">
        <v>947.9571533203125</v>
      </c>
      <c r="I101" s="257">
        <v>952.34698486328125</v>
      </c>
      <c r="J101" s="257">
        <v>948.0211181640625</v>
      </c>
      <c r="K101" s="257">
        <v>951.28143310546875</v>
      </c>
      <c r="L101" s="257">
        <v>950.16326904296875</v>
      </c>
      <c r="M101" s="257">
        <v>943.6248779296875</v>
      </c>
      <c r="N101" s="257">
        <v>943.4427490234375</v>
      </c>
      <c r="O101" s="19" cm="1">
        <f t="array" ref="O101">+SUMPRODUCT($E$30:$N$30/100,$E101:$N101)/$D$14*100</f>
        <v>940.53150891344023</v>
      </c>
      <c r="Q101" s="24">
        <f t="shared" si="80"/>
        <v>6.5261963341650242E-2</v>
      </c>
      <c r="R101" s="24">
        <f t="shared" si="81"/>
        <v>6.5891236142273213E-2</v>
      </c>
      <c r="S101" s="24">
        <f t="shared" si="82"/>
        <v>6.3688368027608133E-2</v>
      </c>
      <c r="T101" s="24">
        <f t="shared" si="83"/>
        <v>6.3851443984455747E-2</v>
      </c>
      <c r="U101" s="24">
        <f t="shared" si="84"/>
        <v>6.2549460388481082E-2</v>
      </c>
      <c r="V101" s="24">
        <f t="shared" si="85"/>
        <v>6.1956458793680502E-2</v>
      </c>
      <c r="W101" s="24">
        <f t="shared" si="86"/>
        <v>6.1813973549406764E-2</v>
      </c>
      <c r="X101" s="24">
        <f t="shared" si="87"/>
        <v>6.0315154708522112E-2</v>
      </c>
      <c r="Y101" s="24">
        <f t="shared" si="88"/>
        <v>5.8918073240129543E-2</v>
      </c>
      <c r="Z101" s="24">
        <f t="shared" si="89"/>
        <v>5.7948135692033498E-2</v>
      </c>
      <c r="AA101" s="24">
        <f t="shared" si="90"/>
        <v>6.0937327043620204E-2</v>
      </c>
      <c r="AB101" s="24">
        <f>+GBA!Y74</f>
        <v>6.0360531075257962E-2</v>
      </c>
      <c r="AD101" s="24">
        <f t="shared" si="63"/>
        <v>0.840937859133013</v>
      </c>
      <c r="AE101" s="24">
        <f t="shared" si="64"/>
        <v>0.84215101916533075</v>
      </c>
      <c r="AF101" s="24">
        <f t="shared" si="65"/>
        <v>0.8323919228677723</v>
      </c>
      <c r="AG101" s="24">
        <f t="shared" si="66"/>
        <v>0.83128203290035607</v>
      </c>
      <c r="AH101" s="24">
        <f t="shared" si="67"/>
        <v>0.83559044280269168</v>
      </c>
      <c r="AI101" s="24">
        <f t="shared" si="68"/>
        <v>0.83073147210353504</v>
      </c>
      <c r="AJ101" s="24">
        <f t="shared" si="69"/>
        <v>0.83216216905650642</v>
      </c>
      <c r="AK101" s="24">
        <f t="shared" si="70"/>
        <v>0.83122549441697346</v>
      </c>
      <c r="AL101" s="24">
        <f t="shared" si="71"/>
        <v>0.82548498826449901</v>
      </c>
      <c r="AM101" s="24">
        <f t="shared" si="72"/>
        <v>0.82754580845498649</v>
      </c>
      <c r="AN101" s="24">
        <f t="shared" si="73"/>
        <v>0.83083854477449703</v>
      </c>
      <c r="AO101" s="24">
        <f>+GBA!AV74</f>
        <v>0.82902488673561625</v>
      </c>
      <c r="AQ101" s="24">
        <f t="shared" si="77"/>
        <v>7.3138276496167443E-3</v>
      </c>
      <c r="AR101" s="24">
        <f t="shared" si="52"/>
        <v>1.3392050678026513E-2</v>
      </c>
      <c r="AS101" s="35">
        <f t="shared" ref="AS101:AS110" si="92">+D101</f>
        <v>44805</v>
      </c>
      <c r="AT101" s="19">
        <f t="shared" si="78"/>
        <v>958.06646728515625</v>
      </c>
      <c r="AU101" s="19">
        <f t="shared" si="79"/>
        <v>943.4427490234375</v>
      </c>
      <c r="AV101" s="52">
        <f t="shared" si="91"/>
        <v>0.14623718261718643</v>
      </c>
      <c r="AW101" s="52">
        <f t="shared" si="75"/>
        <v>9.735508056212705E-3</v>
      </c>
    </row>
    <row r="102" spans="2:49" x14ac:dyDescent="0.25">
      <c r="B102" s="110">
        <f t="shared" si="76"/>
        <v>102</v>
      </c>
      <c r="D102" s="37">
        <f>+GBA!A75</f>
        <v>44835</v>
      </c>
      <c r="E102" s="257">
        <v>1021.5792236328125</v>
      </c>
      <c r="F102" s="257">
        <v>1023.8007202148438</v>
      </c>
      <c r="G102" s="257">
        <v>1013.177490234375</v>
      </c>
      <c r="H102" s="257">
        <v>1009.3698120117188</v>
      </c>
      <c r="I102" s="257">
        <v>1015.6181030273438</v>
      </c>
      <c r="J102" s="257">
        <v>1011.309326171875</v>
      </c>
      <c r="K102" s="257">
        <v>1013.2013549804688</v>
      </c>
      <c r="L102" s="257">
        <v>1012.64990234375</v>
      </c>
      <c r="M102" s="257">
        <v>1005.9967041015625</v>
      </c>
      <c r="N102" s="257">
        <v>1004.6092529296875</v>
      </c>
      <c r="O102" s="19" cm="1">
        <f t="array" ref="O102">+SUMPRODUCT($E$30:$N$30/100,$E102:$N102)/$D$14*100</f>
        <v>1002.2955186007035</v>
      </c>
      <c r="Q102" s="24">
        <f t="shared" si="80"/>
        <v>6.6292640976810757E-2</v>
      </c>
      <c r="R102" s="24">
        <f t="shared" si="81"/>
        <v>6.5568819690732472E-2</v>
      </c>
      <c r="S102" s="24">
        <f t="shared" si="82"/>
        <v>6.6757645790500808E-2</v>
      </c>
      <c r="T102" s="24">
        <f t="shared" si="83"/>
        <v>6.4784213586344563E-2</v>
      </c>
      <c r="U102" s="24">
        <f t="shared" si="84"/>
        <v>6.6437043608791102E-2</v>
      </c>
      <c r="V102" s="24">
        <f t="shared" si="85"/>
        <v>6.6758225945827476E-2</v>
      </c>
      <c r="W102" s="24">
        <f t="shared" si="86"/>
        <v>6.509106529374975E-2</v>
      </c>
      <c r="X102" s="24">
        <f t="shared" si="87"/>
        <v>6.5764101114663687E-2</v>
      </c>
      <c r="Y102" s="24">
        <f t="shared" si="88"/>
        <v>6.6098115501912913E-2</v>
      </c>
      <c r="Z102" s="24">
        <f t="shared" si="89"/>
        <v>6.4833296953698216E-2</v>
      </c>
      <c r="AA102" s="24">
        <f t="shared" si="90"/>
        <v>6.5669261584459626E-2</v>
      </c>
      <c r="AB102" s="24">
        <f>+GBA!Y75</f>
        <v>6.5501717487751909E-2</v>
      </c>
      <c r="AD102" s="24">
        <f t="shared" si="63"/>
        <v>0.89275811313517317</v>
      </c>
      <c r="AE102" s="24">
        <f t="shared" si="64"/>
        <v>0.89205199356921527</v>
      </c>
      <c r="AF102" s="24">
        <f t="shared" si="65"/>
        <v>0.88452407022868829</v>
      </c>
      <c r="AG102" s="24">
        <f t="shared" si="66"/>
        <v>0.8816711796392156</v>
      </c>
      <c r="AH102" s="24">
        <f t="shared" si="67"/>
        <v>0.88671289295824995</v>
      </c>
      <c r="AI102" s="24">
        <f t="shared" si="68"/>
        <v>0.88364424454453072</v>
      </c>
      <c r="AJ102" s="24">
        <f t="shared" si="69"/>
        <v>0.88043572330258546</v>
      </c>
      <c r="AK102" s="24">
        <f t="shared" si="70"/>
        <v>0.8797959776997617</v>
      </c>
      <c r="AL102" s="24">
        <f t="shared" si="71"/>
        <v>0.87529596163267742</v>
      </c>
      <c r="AM102" s="24">
        <f t="shared" si="72"/>
        <v>0.87424239560243855</v>
      </c>
      <c r="AN102" s="24">
        <f t="shared" si="73"/>
        <v>0.88024345375859636</v>
      </c>
      <c r="AO102" s="24">
        <f>+GBA!AV75</f>
        <v>0.87800197673137825</v>
      </c>
      <c r="AQ102" s="24">
        <f t="shared" si="77"/>
        <v>1.459344023112541E-3</v>
      </c>
      <c r="AR102" s="24">
        <f t="shared" si="52"/>
        <v>1.8515717532734621E-2</v>
      </c>
      <c r="AS102" s="35">
        <f t="shared" si="92"/>
        <v>44835</v>
      </c>
      <c r="AT102" s="19">
        <f t="shared" si="78"/>
        <v>1021.5792236328125</v>
      </c>
      <c r="AU102" s="19">
        <f t="shared" si="79"/>
        <v>1004.6092529296875</v>
      </c>
      <c r="AV102" s="52">
        <f>+($AT102/$AT$32)-($AU102/$AU$32)</f>
        <v>0.16969970703125092</v>
      </c>
      <c r="AW102" s="52">
        <f t="shared" si="75"/>
        <v>1.3801940149738456E-2</v>
      </c>
    </row>
    <row r="103" spans="2:49" x14ac:dyDescent="0.25">
      <c r="B103" s="110">
        <f t="shared" si="76"/>
        <v>103</v>
      </c>
      <c r="D103" s="37">
        <f>+GBA!A76</f>
        <v>44866</v>
      </c>
      <c r="E103" s="257">
        <v>1069.2215576171875</v>
      </c>
      <c r="F103" s="257">
        <v>1070.9688720703125</v>
      </c>
      <c r="G103" s="257">
        <v>1061.6710205078125</v>
      </c>
      <c r="H103" s="257">
        <v>1058.759033203125</v>
      </c>
      <c r="I103" s="257">
        <v>1064.4456787109375</v>
      </c>
      <c r="J103" s="257">
        <v>1060.3060302734375</v>
      </c>
      <c r="K103" s="257">
        <v>1063.065673828125</v>
      </c>
      <c r="L103" s="257">
        <v>1062.5919189453125</v>
      </c>
      <c r="M103" s="257">
        <v>1055.88818359375</v>
      </c>
      <c r="N103" s="257">
        <v>1055.87353515625</v>
      </c>
      <c r="O103" s="19" cm="1">
        <f t="array" ref="O103">+SUMPRODUCT($E$30:$N$30/100,$E103:$N103)/$D$14*100</f>
        <v>1051.6056167238555</v>
      </c>
      <c r="Q103" s="24">
        <f t="shared" si="80"/>
        <v>4.6635966043783839E-2</v>
      </c>
      <c r="R103" s="24">
        <f t="shared" si="81"/>
        <v>4.6071614254745263E-2</v>
      </c>
      <c r="S103" s="24">
        <f t="shared" si="82"/>
        <v>4.7862818450713496E-2</v>
      </c>
      <c r="T103" s="24">
        <f t="shared" si="83"/>
        <v>4.8930749269161744E-2</v>
      </c>
      <c r="U103" s="24">
        <f t="shared" si="84"/>
        <v>4.8076708693995274E-2</v>
      </c>
      <c r="V103" s="24">
        <f t="shared" si="85"/>
        <v>4.8448781034216681E-2</v>
      </c>
      <c r="W103" s="24">
        <f t="shared" si="86"/>
        <v>4.921461918950687E-2</v>
      </c>
      <c r="X103" s="24">
        <f t="shared" si="87"/>
        <v>4.9318146860008572E-2</v>
      </c>
      <c r="Y103" s="24">
        <f t="shared" si="88"/>
        <v>4.9594078478363057E-2</v>
      </c>
      <c r="Z103" s="24">
        <f t="shared" si="89"/>
        <v>5.1029076307094856E-2</v>
      </c>
      <c r="AA103" s="24">
        <f t="shared" si="90"/>
        <v>4.9197165115527408E-2</v>
      </c>
      <c r="AB103" s="24">
        <f>+GBA!Y76</f>
        <v>4.9993772500254385E-2</v>
      </c>
      <c r="AD103" s="24">
        <f t="shared" si="63"/>
        <v>0.93994260832145016</v>
      </c>
      <c r="AE103" s="24">
        <f t="shared" si="64"/>
        <v>0.93884963511392439</v>
      </c>
      <c r="AF103" s="24">
        <f t="shared" si="65"/>
        <v>0.93398545865563332</v>
      </c>
      <c r="AG103" s="24">
        <f t="shared" si="66"/>
        <v>0.93209905763615231</v>
      </c>
      <c r="AH103" s="24">
        <f t="shared" si="67"/>
        <v>0.93464428587054171</v>
      </c>
      <c r="AI103" s="24">
        <f t="shared" si="68"/>
        <v>0.93271562723447299</v>
      </c>
      <c r="AJ103" s="24">
        <f t="shared" si="69"/>
        <v>0.93002164135193621</v>
      </c>
      <c r="AK103" s="24">
        <f t="shared" si="70"/>
        <v>0.92864925249704022</v>
      </c>
      <c r="AL103" s="24">
        <f t="shared" si="71"/>
        <v>0.92453370890263908</v>
      </c>
      <c r="AM103" s="24">
        <f t="shared" si="72"/>
        <v>0.9243072794707603</v>
      </c>
      <c r="AN103" s="24">
        <f t="shared" si="73"/>
        <v>0.92944926644867865</v>
      </c>
      <c r="AO103" s="24">
        <f>+GBA!AV76</f>
        <v>0.9281729986096412</v>
      </c>
      <c r="AQ103" s="24">
        <f t="shared" si="77"/>
        <v>-4.3931102633110175E-3</v>
      </c>
      <c r="AR103" s="24">
        <f t="shared" si="52"/>
        <v>1.5635328850689856E-2</v>
      </c>
      <c r="AS103" s="35">
        <f t="shared" si="92"/>
        <v>44866</v>
      </c>
      <c r="AT103" s="19">
        <f t="shared" si="78"/>
        <v>1069.2215576171875</v>
      </c>
      <c r="AU103" s="19">
        <f t="shared" si="79"/>
        <v>1055.87353515625</v>
      </c>
      <c r="AV103" s="52">
        <f t="shared" si="91"/>
        <v>0.13348022460937514</v>
      </c>
      <c r="AW103" s="52">
        <f t="shared" si="75"/>
        <v>3.4794580645245432E-3</v>
      </c>
    </row>
    <row r="104" spans="2:49" x14ac:dyDescent="0.25">
      <c r="B104" s="110">
        <f t="shared" si="76"/>
        <v>104</v>
      </c>
      <c r="D104" s="37">
        <f>+GBA!A77</f>
        <v>44896</v>
      </c>
      <c r="E104" s="257">
        <v>1125.382080078125</v>
      </c>
      <c r="F104" s="257">
        <v>1127.0147705078125</v>
      </c>
      <c r="G104" s="257">
        <v>1117.1116943359375</v>
      </c>
      <c r="H104" s="257">
        <v>1115.2469482421875</v>
      </c>
      <c r="I104" s="257">
        <v>1120.7830810546875</v>
      </c>
      <c r="J104" s="257">
        <v>1116.53125</v>
      </c>
      <c r="K104" s="257">
        <v>1119.5213623046875</v>
      </c>
      <c r="L104" s="257">
        <v>1119.3580322265625</v>
      </c>
      <c r="M104" s="257">
        <v>1112.8212890625</v>
      </c>
      <c r="N104" s="257">
        <v>1113.2608642578125</v>
      </c>
      <c r="O104" s="19" cm="1">
        <f t="array" ref="O104">+SUMPRODUCT($E$30:$N$30/100,$E104:$N104)/$D$14*100</f>
        <v>1107.8062068178997</v>
      </c>
      <c r="Q104" s="24">
        <f t="shared" si="80"/>
        <v>5.2524682149220681E-2</v>
      </c>
      <c r="R104" s="24">
        <f t="shared" si="81"/>
        <v>5.2331958378170729E-2</v>
      </c>
      <c r="S104" s="24">
        <f t="shared" si="82"/>
        <v>5.2220200756357693E-2</v>
      </c>
      <c r="T104" s="24">
        <f t="shared" si="83"/>
        <v>5.3352947429564201E-2</v>
      </c>
      <c r="U104" s="24">
        <f t="shared" si="84"/>
        <v>5.2926517031827824E-2</v>
      </c>
      <c r="V104" s="24">
        <f t="shared" si="85"/>
        <v>5.3027350709363485E-2</v>
      </c>
      <c r="W104" s="24">
        <f t="shared" si="86"/>
        <v>5.3106491787345833E-2</v>
      </c>
      <c r="X104" s="24">
        <f t="shared" si="87"/>
        <v>5.3422308479057268E-2</v>
      </c>
      <c r="Y104" s="24">
        <f t="shared" si="88"/>
        <v>5.3919635008108813E-2</v>
      </c>
      <c r="Z104" s="24">
        <f t="shared" si="89"/>
        <v>5.4350570585207647E-2</v>
      </c>
      <c r="AA104" s="24">
        <f t="shared" si="90"/>
        <v>5.3442649221606464E-2</v>
      </c>
      <c r="AB104" s="24">
        <f>+GBA!Y77</f>
        <v>5.3433989670724769E-2</v>
      </c>
      <c r="AD104" s="24">
        <f t="shared" si="63"/>
        <v>0.96242788008945013</v>
      </c>
      <c r="AE104" s="24">
        <f t="shared" si="64"/>
        <v>0.96037257356913841</v>
      </c>
      <c r="AF104" s="24">
        <f t="shared" si="65"/>
        <v>0.957422529297558</v>
      </c>
      <c r="AG104" s="24">
        <f t="shared" si="66"/>
        <v>0.95359703388466865</v>
      </c>
      <c r="AH104" s="24">
        <f t="shared" si="67"/>
        <v>0.95806021957722209</v>
      </c>
      <c r="AI104" s="24">
        <f t="shared" si="68"/>
        <v>0.95669299087052995</v>
      </c>
      <c r="AJ104" s="24">
        <f t="shared" si="69"/>
        <v>0.95202333287855523</v>
      </c>
      <c r="AK104" s="24">
        <f t="shared" si="70"/>
        <v>0.95367443911745919</v>
      </c>
      <c r="AL104" s="24">
        <f t="shared" si="71"/>
        <v>0.95184048242376629</v>
      </c>
      <c r="AM104" s="24">
        <f t="shared" si="72"/>
        <v>0.95109799943541207</v>
      </c>
      <c r="AN104" s="24">
        <f t="shared" si="73"/>
        <v>0.95410190420714325</v>
      </c>
      <c r="AO104" s="24">
        <f>+GBA!AV77</f>
        <v>0.95190824627962867</v>
      </c>
      <c r="AQ104" s="24">
        <f t="shared" si="77"/>
        <v>-1.8258884359869665E-3</v>
      </c>
      <c r="AR104" s="24">
        <f t="shared" si="52"/>
        <v>1.132988065403806E-2</v>
      </c>
      <c r="AS104" s="35">
        <f t="shared" si="92"/>
        <v>44896</v>
      </c>
      <c r="AT104" s="19">
        <f t="shared" si="78"/>
        <v>1125.382080078125</v>
      </c>
      <c r="AU104" s="19">
        <f t="shared" si="79"/>
        <v>1113.2608642578125</v>
      </c>
      <c r="AV104" s="52">
        <f t="shared" si="91"/>
        <v>0.12121215820312514</v>
      </c>
      <c r="AW104" s="52">
        <f t="shared" si="75"/>
        <v>-1.1281759556811544E-3</v>
      </c>
    </row>
    <row r="105" spans="2:49" x14ac:dyDescent="0.25">
      <c r="B105" s="110">
        <f t="shared" si="76"/>
        <v>105</v>
      </c>
      <c r="D105" s="37">
        <f>+GBA!A78</f>
        <v>44927</v>
      </c>
      <c r="E105" s="257">
        <v>1193.06005859375</v>
      </c>
      <c r="F105" s="257">
        <v>1195.5123291015625</v>
      </c>
      <c r="G105" s="257">
        <v>1183.6051025390625</v>
      </c>
      <c r="H105" s="257">
        <v>1182.200439453125</v>
      </c>
      <c r="I105" s="257">
        <v>1187.99658203125</v>
      </c>
      <c r="J105" s="257">
        <v>1182.056884765625</v>
      </c>
      <c r="K105" s="257">
        <v>1185.9561767578125</v>
      </c>
      <c r="L105" s="257">
        <v>1185.0399169921875</v>
      </c>
      <c r="M105" s="257">
        <v>1178.546630859375</v>
      </c>
      <c r="N105" s="257">
        <v>1179.0167236328125</v>
      </c>
      <c r="O105" s="19" cm="1">
        <f t="array" ref="O105">+SUMPRODUCT($E$30:$N$30/100,$E105:$N105)/$D$14*100</f>
        <v>1173.502349171162</v>
      </c>
      <c r="Q105" s="24">
        <f t="shared" si="80"/>
        <v>6.0137778727493707E-2</v>
      </c>
      <c r="R105" s="24">
        <f t="shared" si="81"/>
        <v>6.0777871227797764E-2</v>
      </c>
      <c r="S105" s="24">
        <f t="shared" si="82"/>
        <v>5.9522614023525877E-2</v>
      </c>
      <c r="T105" s="24">
        <f t="shared" si="83"/>
        <v>6.0034677805186787E-2</v>
      </c>
      <c r="U105" s="24">
        <f t="shared" si="84"/>
        <v>5.9970124560867477E-2</v>
      </c>
      <c r="V105" s="24">
        <f t="shared" si="85"/>
        <v>5.8686789792605554E-2</v>
      </c>
      <c r="W105" s="24">
        <f t="shared" si="86"/>
        <v>5.9342158792182298E-2</v>
      </c>
      <c r="X105" s="24">
        <f t="shared" si="87"/>
        <v>5.8678173448199145E-2</v>
      </c>
      <c r="Y105" s="24">
        <f t="shared" si="88"/>
        <v>5.9061901891044544E-2</v>
      </c>
      <c r="Z105" s="24">
        <f t="shared" si="89"/>
        <v>5.9065993861949107E-2</v>
      </c>
      <c r="AA105" s="24">
        <f t="shared" si="90"/>
        <v>5.9302919543996913E-2</v>
      </c>
      <c r="AB105" s="24">
        <f>+GBA!Y78</f>
        <v>5.960427115896394E-2</v>
      </c>
      <c r="AD105" s="24">
        <f t="shared" si="63"/>
        <v>0.99954029314239912</v>
      </c>
      <c r="AE105" s="24">
        <f t="shared" si="64"/>
        <v>0.99824672549001603</v>
      </c>
      <c r="AF105" s="24">
        <f t="shared" si="65"/>
        <v>0.99520566718576631</v>
      </c>
      <c r="AG105" s="24">
        <f t="shared" si="66"/>
        <v>0.99290200233993375</v>
      </c>
      <c r="AH105" s="24">
        <f t="shared" si="67"/>
        <v>0.99442724198071963</v>
      </c>
      <c r="AI105" s="24">
        <f t="shared" si="68"/>
        <v>0.99276682816524842</v>
      </c>
      <c r="AJ105" s="24">
        <f t="shared" si="69"/>
        <v>0.98944251559602781</v>
      </c>
      <c r="AK105" s="24">
        <f t="shared" si="70"/>
        <v>0.98994904108690474</v>
      </c>
      <c r="AL105" s="24">
        <f t="shared" si="71"/>
        <v>0.98858320778514464</v>
      </c>
      <c r="AM105" s="24">
        <f t="shared" si="72"/>
        <v>0.98857975001577625</v>
      </c>
      <c r="AN105" s="24">
        <f t="shared" si="73"/>
        <v>0.99126448840701342</v>
      </c>
      <c r="AO105" s="24">
        <f>+GBA!AV78</f>
        <v>0.99009675915229955</v>
      </c>
      <c r="AQ105" s="24">
        <f t="shared" si="77"/>
        <v>1.0717848655446005E-3</v>
      </c>
      <c r="AR105" s="24">
        <f t="shared" si="52"/>
        <v>1.0960543126622868E-2</v>
      </c>
      <c r="AS105" s="35">
        <f t="shared" si="92"/>
        <v>44927</v>
      </c>
      <c r="AT105" s="19">
        <f t="shared" si="78"/>
        <v>1193.06005859375</v>
      </c>
      <c r="AU105" s="19">
        <f t="shared" si="79"/>
        <v>1179.0167236328125</v>
      </c>
      <c r="AV105" s="52">
        <f t="shared" si="91"/>
        <v>0.14043334960937415</v>
      </c>
      <c r="AW105" s="52">
        <f t="shared" si="75"/>
        <v>1.7687372314059147E-3</v>
      </c>
    </row>
    <row r="106" spans="2:49" x14ac:dyDescent="0.25">
      <c r="B106" s="110">
        <f t="shared" si="76"/>
        <v>106</v>
      </c>
      <c r="D106" s="37">
        <f>+GBA!A79</f>
        <v>44958</v>
      </c>
      <c r="E106" s="257">
        <v>1281.3975830078125</v>
      </c>
      <c r="F106" s="257">
        <v>1283.216064453125</v>
      </c>
      <c r="G106" s="257">
        <v>1267.5433349609375</v>
      </c>
      <c r="H106" s="257">
        <v>1264.593994140625</v>
      </c>
      <c r="I106" s="257">
        <v>1272.1640625</v>
      </c>
      <c r="J106" s="257">
        <v>1264.2957763671875</v>
      </c>
      <c r="K106" s="257">
        <v>1266.3135986328125</v>
      </c>
      <c r="L106" s="257">
        <v>1264.2301025390625</v>
      </c>
      <c r="M106" s="257">
        <v>1256.765380859375</v>
      </c>
      <c r="N106" s="257">
        <v>1253.975830078125</v>
      </c>
      <c r="O106" s="19" cm="1">
        <f t="array" ref="O106">+SUMPRODUCT($E$30:$N$30/100,$E106:$N106)/$D$14*100</f>
        <v>1252.9390373282242</v>
      </c>
      <c r="Q106" s="24">
        <f t="shared" si="80"/>
        <v>7.4042814339275731E-2</v>
      </c>
      <c r="R106" s="24">
        <f t="shared" si="81"/>
        <v>7.3360795381736121E-2</v>
      </c>
      <c r="S106" s="24">
        <f t="shared" si="82"/>
        <v>7.0917430350554644E-2</v>
      </c>
      <c r="T106" s="24">
        <f t="shared" si="83"/>
        <v>6.9695080409219345E-2</v>
      </c>
      <c r="U106" s="24">
        <f t="shared" si="84"/>
        <v>7.0848251368568427E-2</v>
      </c>
      <c r="V106" s="24">
        <f t="shared" si="85"/>
        <v>6.9572702178261503E-2</v>
      </c>
      <c r="W106" s="24">
        <f t="shared" si="86"/>
        <v>6.7757496819724317E-2</v>
      </c>
      <c r="X106" s="24">
        <f t="shared" si="87"/>
        <v>6.6824909786897146E-2</v>
      </c>
      <c r="Y106" s="24">
        <f t="shared" si="88"/>
        <v>6.6368820674464368E-2</v>
      </c>
      <c r="Z106" s="24">
        <f t="shared" si="89"/>
        <v>6.3577644780429265E-2</v>
      </c>
      <c r="AA106" s="24">
        <f t="shared" si="90"/>
        <v>6.7691971995768041E-2</v>
      </c>
      <c r="AB106" s="24">
        <f>+GBA!Y79</f>
        <v>6.6918211939876349E-2</v>
      </c>
      <c r="AD106" s="24">
        <f t="shared" si="63"/>
        <v>1.0377683338231747</v>
      </c>
      <c r="AE106" s="24">
        <f t="shared" si="64"/>
        <v>1.0371303571996098</v>
      </c>
      <c r="AF106" s="24">
        <f t="shared" si="65"/>
        <v>1.0346641115098647</v>
      </c>
      <c r="AG106" s="24">
        <f t="shared" si="66"/>
        <v>1.0318356856701167</v>
      </c>
      <c r="AH106" s="24">
        <f t="shared" si="67"/>
        <v>1.0345997820064969</v>
      </c>
      <c r="AI106" s="24">
        <f t="shared" si="68"/>
        <v>1.032781264226446</v>
      </c>
      <c r="AJ106" s="24">
        <f t="shared" si="69"/>
        <v>1.0291428960963271</v>
      </c>
      <c r="AK106" s="24">
        <f t="shared" si="70"/>
        <v>1.0300274948051538</v>
      </c>
      <c r="AL106" s="24">
        <f t="shared" si="71"/>
        <v>1.0295317789077898</v>
      </c>
      <c r="AM106" s="24">
        <f t="shared" si="72"/>
        <v>1.02988660376844</v>
      </c>
      <c r="AN106" s="24">
        <f t="shared" si="73"/>
        <v>1.031484941171799</v>
      </c>
      <c r="AO106" s="24">
        <f>+GBA!AV79</f>
        <v>1.0306104408907193</v>
      </c>
      <c r="AQ106" s="24">
        <f t="shared" si="77"/>
        <v>1.0465169558846465E-2</v>
      </c>
      <c r="AR106" s="24">
        <f t="shared" si="52"/>
        <v>7.8817300547346925E-3</v>
      </c>
      <c r="AS106" s="35">
        <f t="shared" si="92"/>
        <v>44958</v>
      </c>
      <c r="AT106" s="19">
        <f t="shared" si="78"/>
        <v>1281.3975830078125</v>
      </c>
      <c r="AU106" s="19">
        <f t="shared" si="79"/>
        <v>1253.975830078125</v>
      </c>
      <c r="AV106" s="52">
        <f t="shared" si="91"/>
        <v>0.27421752929687493</v>
      </c>
      <c r="AW106" s="52">
        <f t="shared" si="75"/>
        <v>3.2558213107574563E-2</v>
      </c>
    </row>
    <row r="107" spans="2:49" x14ac:dyDescent="0.25">
      <c r="B107" s="110">
        <f t="shared" si="76"/>
        <v>107</v>
      </c>
      <c r="D107" s="37">
        <f>+GBA!A80</f>
        <v>44986</v>
      </c>
      <c r="E107" s="257">
        <v>1388.2364501953125</v>
      </c>
      <c r="F107" s="257">
        <v>1388.4775390625</v>
      </c>
      <c r="G107" s="257">
        <v>1372.1859130859375</v>
      </c>
      <c r="H107" s="257">
        <v>1366.603515625</v>
      </c>
      <c r="I107" s="257">
        <v>1374.0860595703125</v>
      </c>
      <c r="J107" s="257">
        <v>1369.2108154296875</v>
      </c>
      <c r="K107" s="257">
        <v>1366.2315673828125</v>
      </c>
      <c r="L107" s="257">
        <v>1363.84912109375</v>
      </c>
      <c r="M107" s="257">
        <v>1355.9832763671875</v>
      </c>
      <c r="N107" s="257">
        <v>1348.5980224609375</v>
      </c>
      <c r="O107" s="19" cm="1">
        <f t="array" ref="O107">+SUMPRODUCT($E$30:$N$30/100,$E107:$N107)/$D$14*100</f>
        <v>1352.2075575403114</v>
      </c>
      <c r="Q107" s="24">
        <f t="shared" si="80"/>
        <v>8.3376829021885701E-2</v>
      </c>
      <c r="R107" s="24">
        <f t="shared" si="81"/>
        <v>8.2029423980313654E-2</v>
      </c>
      <c r="S107" s="24">
        <f t="shared" si="82"/>
        <v>8.2555424527734012E-2</v>
      </c>
      <c r="T107" s="24">
        <f t="shared" si="83"/>
        <v>8.066582789181842E-2</v>
      </c>
      <c r="U107" s="24">
        <f t="shared" si="84"/>
        <v>8.011702269754406E-2</v>
      </c>
      <c r="V107" s="24">
        <f t="shared" si="85"/>
        <v>8.2982986278702597E-2</v>
      </c>
      <c r="W107" s="24">
        <f t="shared" si="86"/>
        <v>7.8904600612263343E-2</v>
      </c>
      <c r="X107" s="24">
        <f t="shared" si="87"/>
        <v>7.8798170012416291E-2</v>
      </c>
      <c r="Y107" s="24">
        <f t="shared" si="88"/>
        <v>7.894703102019518E-2</v>
      </c>
      <c r="Z107" s="24">
        <f t="shared" si="89"/>
        <v>7.5457748158445304E-2</v>
      </c>
      <c r="AA107" s="24">
        <f t="shared" si="90"/>
        <v>7.9228531680015424E-2</v>
      </c>
      <c r="AB107" s="24">
        <f>+GBA!Y80</f>
        <v>7.8178313695163038E-2</v>
      </c>
      <c r="AD107" s="24">
        <f t="shared" si="63"/>
        <v>1.0669198904566897</v>
      </c>
      <c r="AE107" s="24">
        <f t="shared" si="64"/>
        <v>1.0662718292543913</v>
      </c>
      <c r="AF107" s="24">
        <f t="shared" si="65"/>
        <v>1.0596794994594254</v>
      </c>
      <c r="AG107" s="24">
        <f t="shared" si="66"/>
        <v>1.0582963738831039</v>
      </c>
      <c r="AH107" s="24">
        <f t="shared" si="67"/>
        <v>1.0601177028355249</v>
      </c>
      <c r="AI107" s="24">
        <f t="shared" si="68"/>
        <v>1.0575476631906975</v>
      </c>
      <c r="AJ107" s="24">
        <f t="shared" si="69"/>
        <v>1.0520996621109044</v>
      </c>
      <c r="AK107" s="24">
        <f t="shared" si="70"/>
        <v>1.0514576994626439</v>
      </c>
      <c r="AL107" s="24">
        <f t="shared" si="71"/>
        <v>1.0512583057226101</v>
      </c>
      <c r="AM107" s="24">
        <f t="shared" si="72"/>
        <v>1.0487677914564659</v>
      </c>
      <c r="AN107" s="24">
        <f t="shared" si="73"/>
        <v>1.0543871341729516</v>
      </c>
      <c r="AO107" s="24">
        <f>+GBA!AV80</f>
        <v>1.0525208319231849</v>
      </c>
      <c r="AQ107" s="24">
        <f t="shared" si="77"/>
        <v>7.9190808634403975E-3</v>
      </c>
      <c r="AR107" s="24">
        <f t="shared" si="52"/>
        <v>1.8152099000223743E-2</v>
      </c>
      <c r="AS107" s="35">
        <f t="shared" si="92"/>
        <v>44986</v>
      </c>
      <c r="AT107" s="19">
        <f t="shared" si="78"/>
        <v>1388.2364501953125</v>
      </c>
      <c r="AU107" s="19">
        <f t="shared" si="79"/>
        <v>1348.5980224609375</v>
      </c>
      <c r="AV107" s="52">
        <f t="shared" si="91"/>
        <v>0.39638427734375092</v>
      </c>
      <c r="AW107" s="52">
        <f t="shared" si="75"/>
        <v>5.9947338849238641E-2</v>
      </c>
    </row>
    <row r="108" spans="2:49" x14ac:dyDescent="0.25">
      <c r="B108" s="110">
        <f t="shared" si="76"/>
        <v>108</v>
      </c>
      <c r="D108" s="37">
        <f>+GBA!A81</f>
        <v>45017</v>
      </c>
      <c r="E108" s="257">
        <v>1514.181396484375</v>
      </c>
      <c r="F108" s="257">
        <v>1513.720703125</v>
      </c>
      <c r="G108" s="257">
        <v>1494.0648193359375</v>
      </c>
      <c r="H108" s="257">
        <v>1485.610595703125</v>
      </c>
      <c r="I108" s="257">
        <v>1495.797607421875</v>
      </c>
      <c r="J108" s="257">
        <v>1489.1092529296875</v>
      </c>
      <c r="K108" s="257">
        <v>1484.7498779296875</v>
      </c>
      <c r="L108" s="257">
        <v>1481.2918701171875</v>
      </c>
      <c r="M108" s="257">
        <v>1470.903564453125</v>
      </c>
      <c r="N108" s="257">
        <v>1461.2684326171875</v>
      </c>
      <c r="O108" s="19" cm="1">
        <f t="array" ref="O108">+SUMPRODUCT($E$30:$N$30/100,$E108:$N108)/$D$14*100</f>
        <v>1468.9121422264234</v>
      </c>
      <c r="Q108" s="24">
        <f t="shared" si="80"/>
        <v>9.0722978979080438E-2</v>
      </c>
      <c r="R108" s="24">
        <f t="shared" si="81"/>
        <v>9.020179335926759E-2</v>
      </c>
      <c r="S108" s="24">
        <f t="shared" si="82"/>
        <v>8.8820986345723441E-2</v>
      </c>
      <c r="T108" s="24">
        <f t="shared" si="83"/>
        <v>8.7082375185972394E-2</v>
      </c>
      <c r="U108" s="24">
        <f t="shared" si="84"/>
        <v>8.8576364634411986E-2</v>
      </c>
      <c r="V108" s="24">
        <f t="shared" si="85"/>
        <v>8.7567550700637264E-2</v>
      </c>
      <c r="W108" s="24">
        <f t="shared" si="86"/>
        <v>8.6748332695834041E-2</v>
      </c>
      <c r="X108" s="24">
        <f t="shared" si="87"/>
        <v>8.611124735649156E-2</v>
      </c>
      <c r="Y108" s="24">
        <f t="shared" si="88"/>
        <v>8.475052022309626E-2</v>
      </c>
      <c r="Z108" s="24">
        <f t="shared" si="89"/>
        <v>8.3546326095486734E-2</v>
      </c>
      <c r="AA108" s="24">
        <f t="shared" si="90"/>
        <v>8.6306709377071966E-2</v>
      </c>
      <c r="AB108" s="24">
        <f>+GBA!Y81</f>
        <v>8.5858183974304003E-2</v>
      </c>
      <c r="AD108" s="24">
        <f t="shared" ref="AD108:AD122" si="93">+E108/E96-1</f>
        <v>1.1221017716923223</v>
      </c>
      <c r="AE108" s="24">
        <f t="shared" ref="AE108:AE122" si="94">+F108/F96-1</f>
        <v>1.120116452188471</v>
      </c>
      <c r="AF108" s="24">
        <f t="shared" ref="AF108:AF122" si="95">+G108/G96-1</f>
        <v>1.1113565956028597</v>
      </c>
      <c r="AG108" s="24">
        <f t="shared" ref="AG108:AG122" si="96">+H108/H96-1</f>
        <v>1.1081881153602136</v>
      </c>
      <c r="AH108" s="24">
        <f t="shared" ref="AH108:AH122" si="97">+I108/I96-1</f>
        <v>1.1110532918217442</v>
      </c>
      <c r="AI108" s="24">
        <f t="shared" ref="AI108:AI122" si="98">+J108/J96-1</f>
        <v>1.1077251773970227</v>
      </c>
      <c r="AJ108" s="24">
        <f t="shared" ref="AJ108:AJ122" si="99">+K108/K96-1</f>
        <v>1.0992831015082802</v>
      </c>
      <c r="AK108" s="24">
        <f t="shared" ref="AK108:AK122" si="100">+L108/L96-1</f>
        <v>1.0974936019472619</v>
      </c>
      <c r="AL108" s="24">
        <f t="shared" ref="AL108:AL122" si="101">+M108/M96-1</f>
        <v>1.0967303520306046</v>
      </c>
      <c r="AM108" s="24">
        <f t="shared" ref="AM108:AM122" si="102">+N108/N96-1</f>
        <v>1.0912030044452457</v>
      </c>
      <c r="AN108" s="24">
        <f t="shared" ref="AN108:AN122" si="103">+O108/O96-1</f>
        <v>1.101717525427794</v>
      </c>
      <c r="AO108" s="24">
        <f>+GBA!AV81</f>
        <v>1.0988573322956223</v>
      </c>
      <c r="AQ108" s="24">
        <f t="shared" si="77"/>
        <v>7.1766528835937038E-3</v>
      </c>
      <c r="AR108" s="24">
        <f t="shared" si="52"/>
        <v>3.0898767247076631E-2</v>
      </c>
      <c r="AS108" s="35">
        <f t="shared" si="92"/>
        <v>45017</v>
      </c>
      <c r="AT108" s="19">
        <f t="shared" si="78"/>
        <v>1514.181396484375</v>
      </c>
      <c r="AU108" s="19">
        <f t="shared" si="79"/>
        <v>1461.2684326171875</v>
      </c>
      <c r="AV108" s="52">
        <f t="shared" si="91"/>
        <v>0.52912963867187557</v>
      </c>
      <c r="AW108" s="52">
        <f t="shared" si="75"/>
        <v>8.9434513509912161E-2</v>
      </c>
    </row>
    <row r="109" spans="2:49" x14ac:dyDescent="0.25">
      <c r="B109" s="110">
        <f t="shared" si="76"/>
        <v>109</v>
      </c>
      <c r="D109" s="37">
        <f>+GBA!A82</f>
        <v>45047</v>
      </c>
      <c r="E109" s="257">
        <v>1626.7872314453125</v>
      </c>
      <c r="F109" s="257">
        <v>1626.66796875</v>
      </c>
      <c r="G109" s="257">
        <v>1607.6973876953125</v>
      </c>
      <c r="H109" s="257">
        <v>1599.8812255859375</v>
      </c>
      <c r="I109" s="257">
        <v>1610.7738037109375</v>
      </c>
      <c r="J109" s="257">
        <v>1603.3466796875</v>
      </c>
      <c r="K109" s="257">
        <v>1601.133544921875</v>
      </c>
      <c r="L109" s="257">
        <v>1598.4197998046875</v>
      </c>
      <c r="M109" s="257">
        <v>1587.736083984375</v>
      </c>
      <c r="N109" s="257">
        <v>1580.885498046875</v>
      </c>
      <c r="O109" s="19" cm="1">
        <f t="array" ref="O109">+SUMPRODUCT($E$30:$N$30/100,$E109:$N109)/$D$14*100</f>
        <v>1584.3359545058074</v>
      </c>
      <c r="Q109" s="24">
        <f t="shared" si="80"/>
        <v>7.4367466951044126E-2</v>
      </c>
      <c r="R109" s="24">
        <f t="shared" si="81"/>
        <v>7.4615657559433668E-2</v>
      </c>
      <c r="S109" s="24">
        <f t="shared" si="82"/>
        <v>7.6055982905668618E-2</v>
      </c>
      <c r="T109" s="24">
        <f t="shared" si="83"/>
        <v>7.691829219131896E-2</v>
      </c>
      <c r="U109" s="24">
        <f t="shared" si="84"/>
        <v>7.6866145338494674E-2</v>
      </c>
      <c r="V109" s="24">
        <f t="shared" si="85"/>
        <v>7.6715275613969069E-2</v>
      </c>
      <c r="W109" s="24">
        <f t="shared" si="86"/>
        <v>7.8386042472332829E-2</v>
      </c>
      <c r="X109" s="24">
        <f t="shared" si="87"/>
        <v>7.907147271268955E-2</v>
      </c>
      <c r="Y109" s="24">
        <f t="shared" si="88"/>
        <v>7.9429081793467304E-2</v>
      </c>
      <c r="Z109" s="24">
        <f t="shared" si="89"/>
        <v>8.1858379172298212E-2</v>
      </c>
      <c r="AA109" s="24">
        <f t="shared" si="90"/>
        <v>7.8577750813902725E-2</v>
      </c>
      <c r="AB109" s="24">
        <f>+GBA!Y82</f>
        <v>7.9525994113905707E-2</v>
      </c>
      <c r="AD109" s="24">
        <f t="shared" si="93"/>
        <v>1.1796479316625086</v>
      </c>
      <c r="AE109" s="24">
        <f t="shared" si="94"/>
        <v>1.1770054980331959</v>
      </c>
      <c r="AF109" s="24">
        <f t="shared" si="95"/>
        <v>1.1715089244060062</v>
      </c>
      <c r="AG109" s="24">
        <f t="shared" si="96"/>
        <v>1.1682574004192179</v>
      </c>
      <c r="AH109" s="24">
        <f t="shared" si="97"/>
        <v>1.171616405657987</v>
      </c>
      <c r="AI109" s="24">
        <f t="shared" si="98"/>
        <v>1.1683903824328663</v>
      </c>
      <c r="AJ109" s="24">
        <f t="shared" si="99"/>
        <v>1.16076475981904</v>
      </c>
      <c r="AK109" s="24">
        <f t="shared" si="100"/>
        <v>1.1598250994697694</v>
      </c>
      <c r="AL109" s="24">
        <f t="shared" si="101"/>
        <v>1.1598185496124138</v>
      </c>
      <c r="AM109" s="24">
        <f t="shared" si="102"/>
        <v>1.157087307342302</v>
      </c>
      <c r="AN109" s="24">
        <f t="shared" si="103"/>
        <v>1.1638700124560954</v>
      </c>
      <c r="AO109" s="24">
        <f>+GBA!AV82</f>
        <v>1.1625856896530884</v>
      </c>
      <c r="AQ109" s="24">
        <f t="shared" si="77"/>
        <v>-7.4909122212540868E-3</v>
      </c>
      <c r="AR109" s="24">
        <f t="shared" ref="AR109:AR122" si="104">+AD109-AM109</f>
        <v>2.2560624320206557E-2</v>
      </c>
      <c r="AS109" s="35">
        <f t="shared" si="92"/>
        <v>45047</v>
      </c>
      <c r="AT109" s="19">
        <f t="shared" si="78"/>
        <v>1626.7872314453125</v>
      </c>
      <c r="AU109" s="19">
        <f t="shared" si="79"/>
        <v>1580.885498046875</v>
      </c>
      <c r="AV109" s="52">
        <f t="shared" si="91"/>
        <v>0.4590173339843755</v>
      </c>
      <c r="AW109" s="52">
        <f t="shared" si="75"/>
        <v>6.8886742535470447E-2</v>
      </c>
    </row>
    <row r="110" spans="2:49" x14ac:dyDescent="0.25">
      <c r="B110" s="110">
        <f t="shared" si="76"/>
        <v>110</v>
      </c>
      <c r="D110" s="37">
        <f>+GBA!A83</f>
        <v>45078</v>
      </c>
      <c r="E110" s="257">
        <v>1710.6842041015625</v>
      </c>
      <c r="F110" s="257">
        <v>1710.593994140625</v>
      </c>
      <c r="G110" s="257">
        <v>1694.279541015625</v>
      </c>
      <c r="H110" s="257">
        <v>1687.9031982421875</v>
      </c>
      <c r="I110" s="257">
        <v>1699.5361328125</v>
      </c>
      <c r="J110" s="257">
        <v>1692.7996826171875</v>
      </c>
      <c r="K110" s="257">
        <v>1692.4466552734375</v>
      </c>
      <c r="L110" s="257">
        <v>1691.8189697265625</v>
      </c>
      <c r="M110" s="257">
        <v>1682.322265625</v>
      </c>
      <c r="N110" s="257">
        <v>1678.8131103515625</v>
      </c>
      <c r="O110" s="19" cm="1">
        <f t="array" ref="O110">+SUMPRODUCT($E$30:$N$30/100,$E110:$N110)/$D$14*100</f>
        <v>1675.6859119792291</v>
      </c>
      <c r="Q110" s="24">
        <f t="shared" si="80"/>
        <v>5.1572185369141321E-2</v>
      </c>
      <c r="R110" s="24">
        <f t="shared" si="81"/>
        <v>5.159382676915758E-2</v>
      </c>
      <c r="S110" s="24">
        <f t="shared" si="82"/>
        <v>5.385475773175874E-2</v>
      </c>
      <c r="T110" s="24">
        <f t="shared" si="83"/>
        <v>5.5017817103274691E-2</v>
      </c>
      <c r="U110" s="24">
        <f t="shared" si="84"/>
        <v>5.5105396485260583E-2</v>
      </c>
      <c r="V110" s="24">
        <f t="shared" si="85"/>
        <v>5.5791429304061779E-2</v>
      </c>
      <c r="W110" s="24">
        <f t="shared" si="86"/>
        <v>5.703028997248194E-2</v>
      </c>
      <c r="X110" s="24">
        <f t="shared" si="87"/>
        <v>5.8432190300250042E-2</v>
      </c>
      <c r="Y110" s="24">
        <f t="shared" si="88"/>
        <v>5.9572987346400819E-2</v>
      </c>
      <c r="Z110" s="24">
        <f t="shared" si="89"/>
        <v>6.1944785011737613E-2</v>
      </c>
      <c r="AA110" s="24">
        <f t="shared" si="90"/>
        <v>5.7658198826849194E-2</v>
      </c>
      <c r="AB110" s="24">
        <f>+GBA!Y83</f>
        <v>5.8219487762752431E-2</v>
      </c>
      <c r="AD110" s="24">
        <f t="shared" si="93"/>
        <v>1.1757646559625532</v>
      </c>
      <c r="AE110" s="24">
        <f t="shared" si="94"/>
        <v>1.173169857961903</v>
      </c>
      <c r="AF110" s="24">
        <f t="shared" si="95"/>
        <v>1.1716074466710245</v>
      </c>
      <c r="AG110" s="24">
        <f t="shared" si="96"/>
        <v>1.171806091981284</v>
      </c>
      <c r="AH110" s="24">
        <f t="shared" si="97"/>
        <v>1.173748766565494</v>
      </c>
      <c r="AI110" s="24">
        <f t="shared" si="98"/>
        <v>1.1735973118858922</v>
      </c>
      <c r="AJ110" s="24">
        <f t="shared" si="99"/>
        <v>1.1676770333087974</v>
      </c>
      <c r="AK110" s="24">
        <f t="shared" si="100"/>
        <v>1.1671860092356585</v>
      </c>
      <c r="AL110" s="24">
        <f t="shared" si="101"/>
        <v>1.1686337517544363</v>
      </c>
      <c r="AM110" s="24">
        <f t="shared" si="102"/>
        <v>1.1688345675924525</v>
      </c>
      <c r="AN110" s="24">
        <f t="shared" si="103"/>
        <v>1.1701313225022596</v>
      </c>
      <c r="AO110" s="24">
        <f>+GBA!AV83</f>
        <v>1.1697258591517814</v>
      </c>
      <c r="AQ110" s="24">
        <f t="shared" si="77"/>
        <v>-1.0372599642596292E-2</v>
      </c>
      <c r="AR110" s="24">
        <f t="shared" si="104"/>
        <v>6.9300883701006732E-3</v>
      </c>
      <c r="AS110" s="35">
        <f t="shared" si="92"/>
        <v>45078</v>
      </c>
      <c r="AT110" s="19">
        <f t="shared" si="78"/>
        <v>1710.6842041015625</v>
      </c>
      <c r="AU110" s="19">
        <f t="shared" si="79"/>
        <v>1678.8131103515625</v>
      </c>
      <c r="AV110" s="52">
        <f t="shared" si="91"/>
        <v>0.31871093750000057</v>
      </c>
      <c r="AW110" s="52">
        <f t="shared" si="75"/>
        <v>3.1694516590279775E-2</v>
      </c>
    </row>
    <row r="111" spans="2:49" x14ac:dyDescent="0.25">
      <c r="B111" s="110">
        <f t="shared" si="76"/>
        <v>111</v>
      </c>
      <c r="D111" s="37">
        <f>+GBA!A84</f>
        <v>45108</v>
      </c>
      <c r="E111" s="257">
        <v>1812.0128173828125</v>
      </c>
      <c r="F111" s="257">
        <v>1814.4033203125</v>
      </c>
      <c r="G111" s="257">
        <v>1796.16845703125</v>
      </c>
      <c r="H111" s="257">
        <v>1790.5113525390625</v>
      </c>
      <c r="I111" s="257">
        <v>1803.302490234375</v>
      </c>
      <c r="J111" s="257">
        <v>1795.912841796875</v>
      </c>
      <c r="K111" s="257">
        <v>1796.0228271484375</v>
      </c>
      <c r="L111" s="257">
        <v>1795.921142578125</v>
      </c>
      <c r="M111" s="257">
        <v>1788.0865478515625</v>
      </c>
      <c r="N111" s="257">
        <v>1785.4326171875</v>
      </c>
      <c r="O111" s="19" cm="1">
        <f t="array" ref="O111">+SUMPRODUCT($E$30:$N$30/100,$E111:$N111)/$D$14*100</f>
        <v>1779.2509131888223</v>
      </c>
      <c r="Q111" s="24">
        <f t="shared" si="80"/>
        <v>5.9232798805473941E-2</v>
      </c>
      <c r="R111" s="24">
        <f t="shared" si="81"/>
        <v>6.0686128051108401E-2</v>
      </c>
      <c r="S111" s="24">
        <f t="shared" si="82"/>
        <v>6.0137016087999484E-2</v>
      </c>
      <c r="T111" s="24">
        <f t="shared" si="83"/>
        <v>6.0790307408465694E-2</v>
      </c>
      <c r="U111" s="24">
        <f t="shared" si="84"/>
        <v>6.1055693620444496E-2</v>
      </c>
      <c r="V111" s="24">
        <f t="shared" si="85"/>
        <v>6.091279448981668E-2</v>
      </c>
      <c r="W111" s="24">
        <f t="shared" si="86"/>
        <v>6.119907623219345E-2</v>
      </c>
      <c r="X111" s="24">
        <f t="shared" si="87"/>
        <v>6.1532690384945798E-2</v>
      </c>
      <c r="Y111" s="24">
        <f t="shared" si="88"/>
        <v>6.2868027361731471E-2</v>
      </c>
      <c r="Z111" s="24">
        <f t="shared" si="89"/>
        <v>6.3508860026480374E-2</v>
      </c>
      <c r="AA111" s="24">
        <f t="shared" si="90"/>
        <v>6.1804542527464479E-2</v>
      </c>
      <c r="AB111" s="24">
        <f>+GBA!Y84</f>
        <v>6.1873190529190936E-2</v>
      </c>
      <c r="AD111" s="24">
        <f t="shared" si="93"/>
        <v>1.1564271666948134</v>
      </c>
      <c r="AE111" s="24">
        <f t="shared" si="94"/>
        <v>1.1545411092118076</v>
      </c>
      <c r="AF111" s="24">
        <f t="shared" si="95"/>
        <v>1.1519333117957853</v>
      </c>
      <c r="AG111" s="24">
        <f t="shared" si="96"/>
        <v>1.1509728663817156</v>
      </c>
      <c r="AH111" s="24">
        <f t="shared" si="97"/>
        <v>1.1523344444445254</v>
      </c>
      <c r="AI111" s="24">
        <f t="shared" si="98"/>
        <v>1.1512992283782051</v>
      </c>
      <c r="AJ111" s="24">
        <f t="shared" si="99"/>
        <v>1.1452354452276374</v>
      </c>
      <c r="AK111" s="24">
        <f t="shared" si="100"/>
        <v>1.1437369706459499</v>
      </c>
      <c r="AL111" s="24">
        <f t="shared" si="101"/>
        <v>1.1448185437714953</v>
      </c>
      <c r="AM111" s="24">
        <f t="shared" si="102"/>
        <v>1.1410780424669733</v>
      </c>
      <c r="AN111" s="24">
        <f t="shared" si="103"/>
        <v>1.1467844812218138</v>
      </c>
      <c r="AO111" s="24">
        <f>+GBA!AV84</f>
        <v>1.1458810964619528</v>
      </c>
      <c r="AQ111" s="24">
        <f t="shared" si="77"/>
        <v>-4.276061221006433E-3</v>
      </c>
      <c r="AR111" s="24">
        <f t="shared" si="104"/>
        <v>1.5349124227840072E-2</v>
      </c>
      <c r="AS111" s="35">
        <f t="shared" ref="AS111:AS125" si="105">+D111</f>
        <v>45108</v>
      </c>
      <c r="AT111" s="19">
        <f t="shared" si="78"/>
        <v>1812.0128173828125</v>
      </c>
      <c r="AU111" s="19">
        <f t="shared" si="79"/>
        <v>1785.4326171875</v>
      </c>
      <c r="AV111" s="52">
        <f t="shared" si="91"/>
        <v>0.26580200195312287</v>
      </c>
      <c r="AW111" s="52">
        <f t="shared" si="75"/>
        <v>1.5734488936899105E-2</v>
      </c>
    </row>
    <row r="112" spans="2:49" x14ac:dyDescent="0.25">
      <c r="B112" s="110">
        <f t="shared" si="76"/>
        <v>112</v>
      </c>
      <c r="D112" s="37">
        <f>+GBA!A85</f>
        <v>45139</v>
      </c>
      <c r="E112" s="257">
        <v>2040.619384765625</v>
      </c>
      <c r="F112" s="257">
        <v>2042.0400390625</v>
      </c>
      <c r="G112" s="257">
        <v>2018.9088134765625</v>
      </c>
      <c r="H112" s="257">
        <v>2009.261474609375</v>
      </c>
      <c r="I112" s="257">
        <v>2027.70654296875</v>
      </c>
      <c r="J112" s="257">
        <v>2016.7850341796875</v>
      </c>
      <c r="K112" s="257">
        <v>2015.3948974609375</v>
      </c>
      <c r="L112" s="257">
        <v>2017.3414306640625</v>
      </c>
      <c r="M112" s="257">
        <v>2009.0054931640625</v>
      </c>
      <c r="N112" s="257">
        <v>2003.982177734375</v>
      </c>
      <c r="O112" s="19" cm="1">
        <f t="array" ref="O112">+SUMPRODUCT($E$30:$N$30/100,$E112:$N112)/$D$14*100</f>
        <v>1998.5418711538646</v>
      </c>
      <c r="Q112" s="24">
        <f t="shared" si="80"/>
        <v>0.12616167236223053</v>
      </c>
      <c r="R112" s="24">
        <f t="shared" si="81"/>
        <v>0.12546092492312755</v>
      </c>
      <c r="S112" s="24">
        <f t="shared" si="82"/>
        <v>0.12400861153828702</v>
      </c>
      <c r="T112" s="24">
        <f t="shared" si="83"/>
        <v>0.12217187104684402</v>
      </c>
      <c r="U112" s="24">
        <f t="shared" si="84"/>
        <v>0.12444060491770803</v>
      </c>
      <c r="V112" s="24">
        <f t="shared" si="85"/>
        <v>0.12298603097120342</v>
      </c>
      <c r="W112" s="24">
        <f t="shared" si="86"/>
        <v>0.12214325285653471</v>
      </c>
      <c r="X112" s="24">
        <f t="shared" si="87"/>
        <v>0.12329065170872644</v>
      </c>
      <c r="Y112" s="24">
        <f t="shared" si="88"/>
        <v>0.1235504766690072</v>
      </c>
      <c r="Z112" s="24">
        <f t="shared" si="89"/>
        <v>0.12240706170762405</v>
      </c>
      <c r="AA112" s="24">
        <f t="shared" si="90"/>
        <v>0.12324903493910422</v>
      </c>
      <c r="AB112" s="24">
        <f>+GBA!Y85</f>
        <v>0.1225980935243256</v>
      </c>
      <c r="AD112" s="24">
        <f t="shared" si="93"/>
        <v>1.2689388330313602</v>
      </c>
      <c r="AE112" s="24">
        <f t="shared" si="94"/>
        <v>1.265391244809277</v>
      </c>
      <c r="AF112" s="24">
        <f t="shared" si="95"/>
        <v>1.2610561406005552</v>
      </c>
      <c r="AG112" s="24">
        <f t="shared" si="96"/>
        <v>1.254907527854527</v>
      </c>
      <c r="AH112" s="24">
        <f t="shared" si="97"/>
        <v>1.2623461063059311</v>
      </c>
      <c r="AI112" s="24">
        <f t="shared" si="98"/>
        <v>1.2591668603261095</v>
      </c>
      <c r="AJ112" s="24">
        <f t="shared" si="99"/>
        <v>1.2495703057697942</v>
      </c>
      <c r="AK112" s="24">
        <f t="shared" si="100"/>
        <v>1.2512106717290341</v>
      </c>
      <c r="AL112" s="24">
        <f t="shared" si="101"/>
        <v>1.2544681426983773</v>
      </c>
      <c r="AM112" s="24">
        <f t="shared" si="102"/>
        <v>1.2472049428422438</v>
      </c>
      <c r="AN112" s="24">
        <f t="shared" si="103"/>
        <v>1.254393022107541</v>
      </c>
      <c r="AO112" s="24">
        <f>+GBA!AV85</f>
        <v>1.2524030359331322</v>
      </c>
      <c r="AQ112" s="24">
        <f t="shared" si="77"/>
        <v>3.7546106546064717E-3</v>
      </c>
      <c r="AR112" s="24">
        <f t="shared" si="104"/>
        <v>2.1733890189116423E-2</v>
      </c>
      <c r="AS112" s="35">
        <f t="shared" si="105"/>
        <v>45139</v>
      </c>
      <c r="AT112" s="19">
        <f t="shared" si="78"/>
        <v>2040.619384765625</v>
      </c>
      <c r="AU112" s="19">
        <f t="shared" si="79"/>
        <v>2003.982177734375</v>
      </c>
      <c r="AV112" s="52">
        <f t="shared" si="91"/>
        <v>0.36637207031250085</v>
      </c>
      <c r="AW112" s="52">
        <f t="shared" si="75"/>
        <v>3.4376442125744866E-2</v>
      </c>
    </row>
    <row r="113" spans="2:49" x14ac:dyDescent="0.25">
      <c r="B113" s="110">
        <f t="shared" si="76"/>
        <v>113</v>
      </c>
      <c r="D113" s="37">
        <f>+GBA!A86</f>
        <v>45170</v>
      </c>
      <c r="E113" s="257">
        <v>2296.865966796875</v>
      </c>
      <c r="F113" s="257">
        <v>2300.021484375</v>
      </c>
      <c r="G113" s="257">
        <v>2268.891357421875</v>
      </c>
      <c r="H113" s="257">
        <v>2258.041259765625</v>
      </c>
      <c r="I113" s="257">
        <v>2279.0703125</v>
      </c>
      <c r="J113" s="257">
        <v>2265.6376953125</v>
      </c>
      <c r="K113" s="257">
        <v>2262.906982421875</v>
      </c>
      <c r="L113" s="257">
        <v>2262.100830078125</v>
      </c>
      <c r="M113" s="257">
        <v>2250.9091796875</v>
      </c>
      <c r="N113" s="257">
        <v>2244.452880859375</v>
      </c>
      <c r="O113" s="19" cm="1">
        <f t="array" ref="O113">+SUMPRODUCT($E$30:$N$30/100,$E113:$N113)/$D$14*100</f>
        <v>2242.6659913605831</v>
      </c>
      <c r="Q113" s="24">
        <f t="shared" si="80"/>
        <v>0.12557294316827305</v>
      </c>
      <c r="R113" s="24">
        <f t="shared" si="81"/>
        <v>0.12633515522591776</v>
      </c>
      <c r="S113" s="24">
        <f t="shared" si="82"/>
        <v>0.12382062145483541</v>
      </c>
      <c r="T113" s="24">
        <f t="shared" si="83"/>
        <v>0.12381653075024279</v>
      </c>
      <c r="U113" s="24">
        <f t="shared" si="84"/>
        <v>0.12396456992402372</v>
      </c>
      <c r="V113" s="24">
        <f t="shared" si="85"/>
        <v>0.12339077140863042</v>
      </c>
      <c r="W113" s="24">
        <f t="shared" si="86"/>
        <v>0.12281071331120352</v>
      </c>
      <c r="X113" s="24">
        <f t="shared" si="87"/>
        <v>0.12132770174332519</v>
      </c>
      <c r="Y113" s="24">
        <f t="shared" si="88"/>
        <v>0.12040966903602324</v>
      </c>
      <c r="Z113" s="24">
        <f t="shared" si="89"/>
        <v>0.11999642801058585</v>
      </c>
      <c r="AA113" s="24">
        <f t="shared" si="90"/>
        <v>0.12215111613637242</v>
      </c>
      <c r="AB113" s="24">
        <f>+GBA!Y86</f>
        <v>0.12179890371797142</v>
      </c>
      <c r="AD113" s="24">
        <f t="shared" si="93"/>
        <v>1.397397305121673</v>
      </c>
      <c r="AE113" s="24">
        <f t="shared" si="94"/>
        <v>1.3938556888829798</v>
      </c>
      <c r="AF113" s="24">
        <f t="shared" si="95"/>
        <v>1.388877789258701</v>
      </c>
      <c r="AG113" s="24">
        <f t="shared" si="96"/>
        <v>1.3820077224551923</v>
      </c>
      <c r="AH113" s="24">
        <f t="shared" si="97"/>
        <v>1.3931091805022966</v>
      </c>
      <c r="AI113" s="24">
        <f t="shared" si="98"/>
        <v>1.3898599428883331</v>
      </c>
      <c r="AJ113" s="24">
        <f t="shared" si="99"/>
        <v>1.3787986432517561</v>
      </c>
      <c r="AK113" s="24">
        <f t="shared" si="100"/>
        <v>1.3807496077559143</v>
      </c>
      <c r="AL113" s="24">
        <f t="shared" si="101"/>
        <v>1.3853855831206925</v>
      </c>
      <c r="AM113" s="24">
        <f t="shared" si="102"/>
        <v>1.3790027356536685</v>
      </c>
      <c r="AN113" s="24">
        <f t="shared" si="103"/>
        <v>1.3844666235067962</v>
      </c>
      <c r="AO113" s="24">
        <f>+GBA!AV86</f>
        <v>1.3829095693316455</v>
      </c>
      <c r="AQ113" s="24">
        <f t="shared" si="77"/>
        <v>5.5765151576872007E-3</v>
      </c>
      <c r="AR113" s="24">
        <f t="shared" si="104"/>
        <v>1.8394569468004551E-2</v>
      </c>
      <c r="AS113" s="35">
        <f t="shared" si="105"/>
        <v>45170</v>
      </c>
      <c r="AT113" s="19">
        <f t="shared" si="78"/>
        <v>2296.865966796875</v>
      </c>
      <c r="AU113" s="19">
        <f t="shared" si="79"/>
        <v>2244.452880859375</v>
      </c>
      <c r="AV113" s="52">
        <f t="shared" si="91"/>
        <v>0.5241308593750027</v>
      </c>
      <c r="AW113" s="52">
        <f t="shared" si="75"/>
        <v>6.6461001444510615E-2</v>
      </c>
    </row>
    <row r="114" spans="2:49" x14ac:dyDescent="0.25">
      <c r="B114" s="110">
        <f t="shared" si="76"/>
        <v>114</v>
      </c>
      <c r="D114" s="37">
        <f>+GBA!A87</f>
        <v>45200</v>
      </c>
      <c r="E114" s="257">
        <v>2499.48681640625</v>
      </c>
      <c r="F114" s="257">
        <v>2503.3818359375</v>
      </c>
      <c r="G114" s="257">
        <v>2467.7314453125</v>
      </c>
      <c r="H114" s="257">
        <v>2456.146728515625</v>
      </c>
      <c r="I114" s="257">
        <v>2478.60693359375</v>
      </c>
      <c r="J114" s="257">
        <v>2462.888916015625</v>
      </c>
      <c r="K114" s="257">
        <v>2457.21923828125</v>
      </c>
      <c r="L114" s="257">
        <v>2454.87744140625</v>
      </c>
      <c r="M114" s="257">
        <v>2442.626708984375</v>
      </c>
      <c r="N114" s="257">
        <v>2435.7333984375</v>
      </c>
      <c r="O114" s="19" cm="1">
        <f t="array" ref="O114">+SUMPRODUCT($E$30:$N$30/100,$E114:$N114)/$D$14*100</f>
        <v>2436.0375636562326</v>
      </c>
      <c r="Q114" s="24">
        <f t="shared" si="80"/>
        <v>8.8216227040858852E-2</v>
      </c>
      <c r="R114" s="24">
        <f t="shared" si="81"/>
        <v>8.841671825416042E-2</v>
      </c>
      <c r="S114" s="24">
        <f t="shared" si="82"/>
        <v>8.7637553574431815E-2</v>
      </c>
      <c r="T114" s="24">
        <f t="shared" si="83"/>
        <v>8.7733325462158618E-2</v>
      </c>
      <c r="U114" s="24">
        <f t="shared" si="84"/>
        <v>8.7551761786090143E-2</v>
      </c>
      <c r="V114" s="24">
        <f t="shared" si="85"/>
        <v>8.706211991053503E-2</v>
      </c>
      <c r="W114" s="24">
        <f t="shared" si="86"/>
        <v>8.5868423832168528E-2</v>
      </c>
      <c r="X114" s="24">
        <f t="shared" si="87"/>
        <v>8.52201673616233E-2</v>
      </c>
      <c r="Y114" s="24">
        <f t="shared" si="88"/>
        <v>8.517337395349367E-2</v>
      </c>
      <c r="Z114" s="24">
        <f t="shared" si="89"/>
        <v>8.522367264172015E-2</v>
      </c>
      <c r="AA114" s="24">
        <f t="shared" si="90"/>
        <v>8.622397318217434E-2</v>
      </c>
      <c r="AB114" s="24">
        <f>+GBA!Y87</f>
        <v>8.612751353074799E-2</v>
      </c>
      <c r="AD114" s="24">
        <f t="shared" si="93"/>
        <v>1.44668916378104</v>
      </c>
      <c r="AE114" s="24">
        <f t="shared" si="94"/>
        <v>1.4451846795069332</v>
      </c>
      <c r="AF114" s="24">
        <f t="shared" si="95"/>
        <v>1.4356358773245623</v>
      </c>
      <c r="AG114" s="24">
        <f t="shared" si="96"/>
        <v>1.4333467271231499</v>
      </c>
      <c r="AH114" s="24">
        <f t="shared" si="97"/>
        <v>1.4404910922772491</v>
      </c>
      <c r="AI114" s="24">
        <f t="shared" si="98"/>
        <v>1.4353467848837478</v>
      </c>
      <c r="AJ114" s="24">
        <f t="shared" si="99"/>
        <v>1.4252032690270311</v>
      </c>
      <c r="AK114" s="24">
        <f t="shared" si="100"/>
        <v>1.4242114038864808</v>
      </c>
      <c r="AL114" s="24">
        <f t="shared" si="101"/>
        <v>1.4280663137617742</v>
      </c>
      <c r="AM114" s="24">
        <f t="shared" si="102"/>
        <v>1.4245579973848566</v>
      </c>
      <c r="AN114" s="24">
        <f t="shared" si="103"/>
        <v>1.4304584011880692</v>
      </c>
      <c r="AO114" s="24">
        <f>+GBA!AV87</f>
        <v>1.4290375163440854</v>
      </c>
      <c r="AQ114" s="24">
        <f t="shared" si="77"/>
        <v>2.9925543991387027E-3</v>
      </c>
      <c r="AR114" s="24">
        <f t="shared" si="104"/>
        <v>2.2131166396183399E-2</v>
      </c>
      <c r="AS114" s="35">
        <f t="shared" si="105"/>
        <v>45200</v>
      </c>
      <c r="AT114" s="19">
        <f t="shared" si="78"/>
        <v>2499.48681640625</v>
      </c>
      <c r="AU114" s="19">
        <f t="shared" si="79"/>
        <v>2435.7333984375</v>
      </c>
      <c r="AV114" s="52">
        <f t="shared" si="91"/>
        <v>0.63753417968749915</v>
      </c>
      <c r="AW114" s="52">
        <f t="shared" si="75"/>
        <v>8.9013212780177042E-2</v>
      </c>
    </row>
    <row r="115" spans="2:49" x14ac:dyDescent="0.25">
      <c r="B115" s="110">
        <f t="shared" si="76"/>
        <v>115</v>
      </c>
      <c r="D115" s="37">
        <f>+GBA!A88</f>
        <v>45231</v>
      </c>
      <c r="E115" s="257">
        <v>2835.9482421875</v>
      </c>
      <c r="F115" s="257">
        <v>2841.6171875</v>
      </c>
      <c r="G115" s="257">
        <v>2793.24658203125</v>
      </c>
      <c r="H115" s="257">
        <v>2777.102294921875</v>
      </c>
      <c r="I115" s="257">
        <v>2806.866455078125</v>
      </c>
      <c r="J115" s="257">
        <v>2784.576416015625</v>
      </c>
      <c r="K115" s="257">
        <v>2776.49609375</v>
      </c>
      <c r="L115" s="257">
        <v>2773.86279296875</v>
      </c>
      <c r="M115" s="257">
        <v>2759.727783203125</v>
      </c>
      <c r="N115" s="257">
        <v>2745.937744140625</v>
      </c>
      <c r="O115" s="19" cm="1">
        <f t="array" ref="O115">+SUMPRODUCT($E$30:$N$30/100,$E115:$N115)/$D$14*100</f>
        <v>2753.1594889328921</v>
      </c>
      <c r="Q115" s="24">
        <f t="shared" si="80"/>
        <v>0.13461220262206175</v>
      </c>
      <c r="R115" s="24">
        <f t="shared" si="81"/>
        <v>0.13511137082922597</v>
      </c>
      <c r="S115" s="24">
        <f t="shared" si="82"/>
        <v>0.13190865535108043</v>
      </c>
      <c r="T115" s="24">
        <f t="shared" si="83"/>
        <v>0.13067442701202947</v>
      </c>
      <c r="U115" s="24">
        <f t="shared" si="84"/>
        <v>0.13243710288844768</v>
      </c>
      <c r="V115" s="24">
        <f t="shared" si="85"/>
        <v>0.13061388920472083</v>
      </c>
      <c r="W115" s="24">
        <f t="shared" si="86"/>
        <v>0.12993421608243416</v>
      </c>
      <c r="X115" s="24">
        <f t="shared" si="87"/>
        <v>0.12993942026685157</v>
      </c>
      <c r="Y115" s="24">
        <f t="shared" si="88"/>
        <v>0.12981970313040514</v>
      </c>
      <c r="Z115" s="24">
        <f t="shared" si="89"/>
        <v>0.12735562352682694</v>
      </c>
      <c r="AA115" s="24">
        <f t="shared" si="90"/>
        <v>0.13017940692207275</v>
      </c>
      <c r="AB115" s="24">
        <f>+GBA!Y88</f>
        <v>0.1290547952761214</v>
      </c>
      <c r="AD115" s="24">
        <f t="shared" si="93"/>
        <v>1.6523485445874746</v>
      </c>
      <c r="AE115" s="24">
        <f t="shared" si="94"/>
        <v>1.6533144534880924</v>
      </c>
      <c r="AF115" s="24">
        <f t="shared" si="95"/>
        <v>1.6309907005799218</v>
      </c>
      <c r="AG115" s="24">
        <f t="shared" si="96"/>
        <v>1.6229786078142321</v>
      </c>
      <c r="AH115" s="24">
        <f t="shared" si="97"/>
        <v>1.6369278500686759</v>
      </c>
      <c r="AI115" s="24">
        <f t="shared" si="98"/>
        <v>1.6262006783999174</v>
      </c>
      <c r="AJ115" s="24">
        <f t="shared" si="99"/>
        <v>1.6117822841102289</v>
      </c>
      <c r="AK115" s="24">
        <f t="shared" si="100"/>
        <v>1.6104685566609414</v>
      </c>
      <c r="AL115" s="24">
        <f t="shared" si="101"/>
        <v>1.6136553340433277</v>
      </c>
      <c r="AM115" s="24">
        <f t="shared" si="102"/>
        <v>1.6006312808420531</v>
      </c>
      <c r="AN115" s="24">
        <f t="shared" si="103"/>
        <v>1.6180532370205598</v>
      </c>
      <c r="AO115" s="24">
        <f>+GBA!AV88</f>
        <v>1.6119359252992385</v>
      </c>
      <c r="AQ115" s="24">
        <f t="shared" si="77"/>
        <v>7.2565790952348053E-3</v>
      </c>
      <c r="AR115" s="24">
        <f t="shared" si="104"/>
        <v>5.1717263745421516E-2</v>
      </c>
      <c r="AS115" s="35">
        <f t="shared" si="105"/>
        <v>45231</v>
      </c>
      <c r="AT115" s="19">
        <f t="shared" si="78"/>
        <v>2835.9482421875</v>
      </c>
      <c r="AU115" s="19">
        <f t="shared" si="79"/>
        <v>2745.937744140625</v>
      </c>
      <c r="AV115" s="52">
        <f t="shared" si="91"/>
        <v>0.90010498046875043</v>
      </c>
      <c r="AW115" s="52">
        <f t="shared" si="75"/>
        <v>0.14491388098579172</v>
      </c>
    </row>
    <row r="116" spans="2:49" x14ac:dyDescent="0.25">
      <c r="B116" s="110">
        <f t="shared" si="76"/>
        <v>116</v>
      </c>
      <c r="D116" s="37">
        <f>+GBA!A89</f>
        <v>45261</v>
      </c>
      <c r="E116" s="257">
        <v>3562.527587890625</v>
      </c>
      <c r="F116" s="257">
        <v>3570.41943359375</v>
      </c>
      <c r="G116" s="257">
        <v>3494.85791015625</v>
      </c>
      <c r="H116" s="257">
        <v>3481.2451171875</v>
      </c>
      <c r="I116" s="257">
        <v>3518.21435546875</v>
      </c>
      <c r="J116" s="257">
        <v>3479.490966796875</v>
      </c>
      <c r="K116" s="257">
        <v>3479.070556640625</v>
      </c>
      <c r="L116" s="257">
        <v>3473.64697265625</v>
      </c>
      <c r="M116" s="257">
        <v>3452.0849609375</v>
      </c>
      <c r="N116" s="257">
        <v>3434.727294921875</v>
      </c>
      <c r="O116" s="19" cm="1">
        <f t="array" ref="O116">+SUMPRODUCT($E$30:$N$30/100,$E116:$N116)/$D$14*100</f>
        <v>3447.0520632709613</v>
      </c>
      <c r="Q116" s="24">
        <f t="shared" si="80"/>
        <v>0.25620331672297381</v>
      </c>
      <c r="R116" s="24">
        <f t="shared" si="81"/>
        <v>0.25647446436475718</v>
      </c>
      <c r="S116" s="24">
        <f t="shared" si="82"/>
        <v>0.25118130731401012</v>
      </c>
      <c r="T116" s="24">
        <f t="shared" si="83"/>
        <v>0.25355307348713763</v>
      </c>
      <c r="U116" s="24">
        <f t="shared" si="84"/>
        <v>0.25343133055142997</v>
      </c>
      <c r="V116" s="24">
        <f t="shared" si="85"/>
        <v>0.24955844155844153</v>
      </c>
      <c r="W116" s="24">
        <f t="shared" si="86"/>
        <v>0.25304356252189497</v>
      </c>
      <c r="X116" s="24">
        <f t="shared" si="87"/>
        <v>0.25227786372899508</v>
      </c>
      <c r="Y116" s="24">
        <f t="shared" si="88"/>
        <v>0.25087879389712087</v>
      </c>
      <c r="Z116" s="24">
        <f t="shared" si="89"/>
        <v>0.25083946358616926</v>
      </c>
      <c r="AA116" s="24">
        <f t="shared" si="90"/>
        <v>0.25203500818872571</v>
      </c>
      <c r="AB116" s="24">
        <f>+GBA!Y89</f>
        <v>0.25084997475967419</v>
      </c>
      <c r="AD116" s="24">
        <f t="shared" si="93"/>
        <v>2.1656160613854021</v>
      </c>
      <c r="AE116" s="24">
        <f t="shared" si="94"/>
        <v>2.1680325112198693</v>
      </c>
      <c r="AF116" s="24">
        <f t="shared" si="95"/>
        <v>2.1284767028007474</v>
      </c>
      <c r="AG116" s="24">
        <f t="shared" si="96"/>
        <v>2.1215015855228425</v>
      </c>
      <c r="AH116" s="24">
        <f t="shared" si="97"/>
        <v>2.1390680453152577</v>
      </c>
      <c r="AI116" s="24">
        <f t="shared" si="98"/>
        <v>2.1163399741806375</v>
      </c>
      <c r="AJ116" s="24">
        <f t="shared" si="99"/>
        <v>2.1076410632115885</v>
      </c>
      <c r="AK116" s="24">
        <f t="shared" si="100"/>
        <v>2.1032492488097589</v>
      </c>
      <c r="AL116" s="24">
        <f t="shared" si="101"/>
        <v>2.1021018333013024</v>
      </c>
      <c r="AM116" s="24">
        <f t="shared" si="102"/>
        <v>2.0852852239728512</v>
      </c>
      <c r="AN116" s="24">
        <f t="shared" si="103"/>
        <v>2.1116020492179683</v>
      </c>
      <c r="AO116" s="24">
        <f>+GBA!AV89</f>
        <v>2.1014188058006922</v>
      </c>
      <c r="AQ116" s="24">
        <f t="shared" si="77"/>
        <v>5.3638531368045417E-3</v>
      </c>
      <c r="AR116" s="24">
        <f t="shared" si="104"/>
        <v>8.0330837412550871E-2</v>
      </c>
      <c r="AS116" s="35">
        <f t="shared" si="105"/>
        <v>45261</v>
      </c>
      <c r="AT116" s="19">
        <f t="shared" si="78"/>
        <v>3562.527587890625</v>
      </c>
      <c r="AU116" s="19">
        <f t="shared" si="79"/>
        <v>3434.727294921875</v>
      </c>
      <c r="AV116" s="52">
        <f t="shared" si="91"/>
        <v>1.2780029296875028</v>
      </c>
      <c r="AW116" s="52">
        <f t="shared" si="75"/>
        <v>0.21863888272488907</v>
      </c>
    </row>
    <row r="117" spans="2:49" x14ac:dyDescent="0.25">
      <c r="B117" s="110">
        <f t="shared" si="76"/>
        <v>117</v>
      </c>
      <c r="D117" s="37">
        <f>+GBA!A90</f>
        <v>45292</v>
      </c>
      <c r="E117" s="257">
        <v>4246.06787109375</v>
      </c>
      <c r="F117" s="257">
        <v>4262.56640625</v>
      </c>
      <c r="G117" s="257">
        <v>4161.564453125</v>
      </c>
      <c r="H117" s="257">
        <v>4163.3125</v>
      </c>
      <c r="I117" s="257">
        <v>4201.55224609375</v>
      </c>
      <c r="J117" s="257">
        <v>4148.13623046875</v>
      </c>
      <c r="K117" s="257">
        <v>4164.771484375</v>
      </c>
      <c r="L117" s="257">
        <v>4151.93701171875</v>
      </c>
      <c r="M117" s="257">
        <v>4129.07177734375</v>
      </c>
      <c r="N117" s="257">
        <v>4118.326171875</v>
      </c>
      <c r="O117" s="19" cm="1">
        <f t="array" ref="O117">+SUMPRODUCT($E$30:$N$30/100,$E117:$N117)/$D$14*100</f>
        <v>4121.5126411455585</v>
      </c>
      <c r="Q117" s="24">
        <f t="shared" si="80"/>
        <v>0.19186947085730499</v>
      </c>
      <c r="R117" s="24">
        <f t="shared" si="81"/>
        <v>0.19385592800215634</v>
      </c>
      <c r="S117" s="24">
        <f t="shared" si="82"/>
        <v>0.1907678538321298</v>
      </c>
      <c r="T117" s="24">
        <f t="shared" si="83"/>
        <v>0.19592627346032532</v>
      </c>
      <c r="U117" s="24">
        <f t="shared" si="84"/>
        <v>0.19422861189876395</v>
      </c>
      <c r="V117" s="24">
        <f t="shared" si="85"/>
        <v>0.19216755268297536</v>
      </c>
      <c r="W117" s="24">
        <f t="shared" si="86"/>
        <v>0.19709313639114145</v>
      </c>
      <c r="X117" s="24">
        <f t="shared" si="87"/>
        <v>0.19526740754079008</v>
      </c>
      <c r="Y117" s="24">
        <f t="shared" si="88"/>
        <v>0.19610954656874879</v>
      </c>
      <c r="Z117" s="24">
        <f t="shared" si="89"/>
        <v>0.19902566295839619</v>
      </c>
      <c r="AA117" s="24">
        <f t="shared" si="90"/>
        <v>0.1956630087085458</v>
      </c>
      <c r="AB117" s="24">
        <f>+GBA!Y90</f>
        <v>0.19551815973106401</v>
      </c>
      <c r="AD117" s="24">
        <f t="shared" si="93"/>
        <v>2.5589724427608069</v>
      </c>
      <c r="AE117" s="24">
        <f t="shared" si="94"/>
        <v>2.5654725614192153</v>
      </c>
      <c r="AF117" s="24">
        <f t="shared" si="95"/>
        <v>2.5160075300432867</v>
      </c>
      <c r="AG117" s="24">
        <f t="shared" si="96"/>
        <v>2.5216638067956647</v>
      </c>
      <c r="AH117" s="24">
        <f t="shared" si="97"/>
        <v>2.5366703150861665</v>
      </c>
      <c r="AI117" s="24">
        <f t="shared" si="98"/>
        <v>2.5092526289809065</v>
      </c>
      <c r="AJ117" s="24">
        <f t="shared" si="99"/>
        <v>2.5117414673455509</v>
      </c>
      <c r="AK117" s="24">
        <f t="shared" si="100"/>
        <v>2.5036262932450417</v>
      </c>
      <c r="AL117" s="24">
        <f t="shared" si="101"/>
        <v>2.5035285573154669</v>
      </c>
      <c r="AM117" s="24">
        <f t="shared" si="102"/>
        <v>2.4930176046914094</v>
      </c>
      <c r="AN117" s="24">
        <f t="shared" si="103"/>
        <v>2.5121469028643695</v>
      </c>
      <c r="AO117" s="24">
        <f>+GBA!AV90</f>
        <v>2.4992332554592971</v>
      </c>
      <c r="AQ117" s="24">
        <f t="shared" si="77"/>
        <v>-7.1561921010911966E-3</v>
      </c>
      <c r="AR117" s="24">
        <f t="shared" si="104"/>
        <v>6.5954838069397503E-2</v>
      </c>
      <c r="AS117" s="35">
        <f t="shared" si="105"/>
        <v>45292</v>
      </c>
      <c r="AT117" s="19">
        <f t="shared" si="78"/>
        <v>4246.06787109375</v>
      </c>
      <c r="AU117" s="19">
        <f t="shared" si="79"/>
        <v>4118.326171875</v>
      </c>
      <c r="AV117" s="52">
        <f t="shared" si="91"/>
        <v>1.2774169921874972</v>
      </c>
      <c r="AW117" s="52">
        <f t="shared" si="75"/>
        <v>0.19951462308103807</v>
      </c>
    </row>
    <row r="118" spans="2:49" x14ac:dyDescent="0.25">
      <c r="B118" s="110">
        <f t="shared" si="76"/>
        <v>118</v>
      </c>
      <c r="D118" s="37">
        <f>+GBA!A91</f>
        <v>45323</v>
      </c>
      <c r="E118" s="257">
        <v>4861.70947265625</v>
      </c>
      <c r="F118" s="257">
        <v>4877.03662109375</v>
      </c>
      <c r="G118" s="257">
        <v>4771.40087890625</v>
      </c>
      <c r="H118" s="257">
        <v>4790.77734375</v>
      </c>
      <c r="I118" s="257">
        <v>4815.1171875</v>
      </c>
      <c r="J118" s="257">
        <v>4758.6826171875</v>
      </c>
      <c r="K118" s="257">
        <v>4796.56201171875</v>
      </c>
      <c r="L118" s="257">
        <v>4774.17529296875</v>
      </c>
      <c r="M118" s="257">
        <v>4740.87060546875</v>
      </c>
      <c r="N118" s="257">
        <v>4728.64013671875</v>
      </c>
      <c r="O118" s="19" cm="1">
        <f t="array" ref="O118">+SUMPRODUCT($E$30:$N$30/100,$E118:$N118)/$D$14*100</f>
        <v>4732.5324767624634</v>
      </c>
      <c r="Q118" s="24">
        <f t="shared" si="80"/>
        <v>0.14499099408034577</v>
      </c>
      <c r="R118" s="24">
        <f t="shared" si="81"/>
        <v>0.14415498933759285</v>
      </c>
      <c r="S118" s="24">
        <f t="shared" si="82"/>
        <v>0.14654018522368717</v>
      </c>
      <c r="T118" s="24">
        <f t="shared" si="83"/>
        <v>0.15071288637353075</v>
      </c>
      <c r="U118" s="24">
        <f t="shared" si="84"/>
        <v>0.14603291961362408</v>
      </c>
      <c r="V118" s="24">
        <f t="shared" si="85"/>
        <v>0.14718571252173085</v>
      </c>
      <c r="W118" s="24">
        <f t="shared" si="86"/>
        <v>0.15169872577980392</v>
      </c>
      <c r="X118" s="24">
        <f t="shared" si="87"/>
        <v>0.14986698485399619</v>
      </c>
      <c r="Y118" s="24">
        <f t="shared" si="88"/>
        <v>0.148168610553574</v>
      </c>
      <c r="Z118" s="24">
        <f t="shared" si="89"/>
        <v>0.1481946643788743</v>
      </c>
      <c r="AA118" s="24">
        <f t="shared" si="90"/>
        <v>0.14825135546522894</v>
      </c>
      <c r="AB118" s="24">
        <f>+GBA!Y91</f>
        <v>0.14973905493530637</v>
      </c>
      <c r="AD118" s="24">
        <f t="shared" si="93"/>
        <v>2.7940679279606608</v>
      </c>
      <c r="AE118" s="24">
        <f t="shared" si="94"/>
        <v>2.8006355719776796</v>
      </c>
      <c r="AF118" s="24">
        <f t="shared" si="95"/>
        <v>2.7642901408599907</v>
      </c>
      <c r="AG118" s="24">
        <f t="shared" si="96"/>
        <v>2.7883916624209886</v>
      </c>
      <c r="AH118" s="24">
        <f t="shared" si="97"/>
        <v>2.7849813003187238</v>
      </c>
      <c r="AI118" s="24">
        <f t="shared" si="98"/>
        <v>2.7638997979262752</v>
      </c>
      <c r="AJ118" s="24">
        <f t="shared" si="99"/>
        <v>2.7878152906968729</v>
      </c>
      <c r="AK118" s="24">
        <f t="shared" si="100"/>
        <v>2.7763499566893413</v>
      </c>
      <c r="AL118" s="24">
        <f t="shared" si="101"/>
        <v>2.7722797569638233</v>
      </c>
      <c r="AM118" s="24">
        <f t="shared" si="102"/>
        <v>2.770918085737065</v>
      </c>
      <c r="AN118" s="24">
        <f t="shared" si="103"/>
        <v>2.7771450451844393</v>
      </c>
      <c r="AO118" s="24">
        <f>+GBA!AV91</f>
        <v>2.7708655556783071</v>
      </c>
      <c r="AQ118" s="24">
        <f t="shared" si="77"/>
        <v>-3.203670298528527E-3</v>
      </c>
      <c r="AR118" s="24">
        <f t="shared" si="104"/>
        <v>2.314984222359584E-2</v>
      </c>
      <c r="AS118" s="35">
        <f t="shared" si="105"/>
        <v>45323</v>
      </c>
      <c r="AT118" s="19">
        <f t="shared" si="78"/>
        <v>4861.70947265625</v>
      </c>
      <c r="AU118" s="19">
        <f t="shared" si="79"/>
        <v>4728.64013671875</v>
      </c>
      <c r="AV118" s="52">
        <f t="shared" si="91"/>
        <v>1.3306933593749974</v>
      </c>
      <c r="AW118" s="52">
        <f t="shared" si="75"/>
        <v>0.19565909019608085</v>
      </c>
    </row>
    <row r="119" spans="2:49" x14ac:dyDescent="0.25">
      <c r="B119" s="110">
        <f t="shared" si="76"/>
        <v>119</v>
      </c>
      <c r="D119" s="37">
        <f>+GBA!A92</f>
        <v>45352</v>
      </c>
      <c r="E119" s="257">
        <v>5424.7265625</v>
      </c>
      <c r="F119" s="257">
        <v>5436.4619140625</v>
      </c>
      <c r="G119" s="257">
        <v>5335.451171875</v>
      </c>
      <c r="H119" s="257">
        <v>5342.58203125</v>
      </c>
      <c r="I119" s="257">
        <v>5366.46240234375</v>
      </c>
      <c r="J119" s="257">
        <v>5325.92236328125</v>
      </c>
      <c r="K119" s="257">
        <v>5350.65625</v>
      </c>
      <c r="L119" s="257">
        <v>5328.060546875</v>
      </c>
      <c r="M119" s="257">
        <v>5293.4599609375</v>
      </c>
      <c r="N119" s="257">
        <v>5260.40087890625</v>
      </c>
      <c r="O119" s="19" cm="1">
        <f t="array" ref="O119">+SUMPRODUCT($E$30:$N$30/100,$E119:$N119)/$D$14*100</f>
        <v>5278.625339865951</v>
      </c>
      <c r="Q119" s="24">
        <f t="shared" si="80"/>
        <v>0.11580640369613437</v>
      </c>
      <c r="R119" s="24">
        <f t="shared" si="81"/>
        <v>0.11470598571049684</v>
      </c>
      <c r="S119" s="24">
        <f t="shared" si="82"/>
        <v>0.11821481935469813</v>
      </c>
      <c r="T119" s="24">
        <f t="shared" si="83"/>
        <v>0.11518061640244648</v>
      </c>
      <c r="U119" s="24">
        <f t="shared" si="84"/>
        <v>0.11450296916449654</v>
      </c>
      <c r="V119" s="24">
        <f t="shared" si="85"/>
        <v>0.11920100408566503</v>
      </c>
      <c r="W119" s="24">
        <f t="shared" si="86"/>
        <v>0.11551903987220657</v>
      </c>
      <c r="X119" s="24">
        <f t="shared" si="87"/>
        <v>0.11601694950790642</v>
      </c>
      <c r="Y119" s="24">
        <f t="shared" si="88"/>
        <v>0.11655862423904173</v>
      </c>
      <c r="Z119" s="24">
        <f t="shared" si="89"/>
        <v>0.1124553205176857</v>
      </c>
      <c r="AA119" s="24">
        <f t="shared" si="90"/>
        <v>0.11539125527080829</v>
      </c>
      <c r="AB119" s="24">
        <f>+GBA!Y92</f>
        <v>0.11482187140392397</v>
      </c>
      <c r="AD119" s="24">
        <f t="shared" si="93"/>
        <v>2.9076387612043968</v>
      </c>
      <c r="AE119" s="24">
        <f t="shared" si="94"/>
        <v>2.9154122131015523</v>
      </c>
      <c r="AF119" s="24">
        <f t="shared" si="95"/>
        <v>2.8882859246645323</v>
      </c>
      <c r="AG119" s="24">
        <f t="shared" si="96"/>
        <v>2.9093870095940981</v>
      </c>
      <c r="AH119" s="24">
        <f t="shared" si="97"/>
        <v>2.9054776554693271</v>
      </c>
      <c r="AI119" s="24">
        <f t="shared" si="98"/>
        <v>2.8897752656225273</v>
      </c>
      <c r="AJ119" s="24">
        <f t="shared" si="99"/>
        <v>2.9163611628809392</v>
      </c>
      <c r="AK119" s="24">
        <f t="shared" si="100"/>
        <v>2.9066348795254697</v>
      </c>
      <c r="AL119" s="24">
        <f t="shared" si="101"/>
        <v>2.9037796801736371</v>
      </c>
      <c r="AM119" s="24">
        <f t="shared" si="102"/>
        <v>2.9006440698370657</v>
      </c>
      <c r="AN119" s="24">
        <f t="shared" si="103"/>
        <v>2.9037093901973603</v>
      </c>
      <c r="AO119" s="24">
        <f>+GBA!AV92</f>
        <v>2.89902425433355</v>
      </c>
      <c r="AQ119" s="24">
        <f t="shared" si="77"/>
        <v>3.3510831784486772E-3</v>
      </c>
      <c r="AR119" s="24">
        <f t="shared" si="104"/>
        <v>6.9946913673311073E-3</v>
      </c>
      <c r="AS119" s="35">
        <f t="shared" si="105"/>
        <v>45352</v>
      </c>
      <c r="AT119" s="19">
        <f t="shared" si="78"/>
        <v>5424.7265625</v>
      </c>
      <c r="AU119" s="19">
        <f t="shared" si="79"/>
        <v>5260.40087890625</v>
      </c>
      <c r="AV119" s="52">
        <f t="shared" si="91"/>
        <v>1.6432568359374997</v>
      </c>
      <c r="AW119" s="52">
        <f t="shared" si="75"/>
        <v>0.25769137527203334</v>
      </c>
    </row>
    <row r="120" spans="2:49" x14ac:dyDescent="0.25">
      <c r="B120" s="110">
        <f t="shared" si="76"/>
        <v>120</v>
      </c>
      <c r="D120" s="37">
        <f>+GBA!A93</f>
        <v>45383</v>
      </c>
      <c r="E120" s="257">
        <v>5911.30712890625</v>
      </c>
      <c r="F120" s="257">
        <v>5906.96826171875</v>
      </c>
      <c r="G120" s="257">
        <v>5835.58154296875</v>
      </c>
      <c r="H120" s="257">
        <v>5808.70654296875</v>
      </c>
      <c r="I120" s="257">
        <v>5855.0224609375</v>
      </c>
      <c r="J120" s="257">
        <v>5811.26806640625</v>
      </c>
      <c r="K120" s="257">
        <v>5824.07177734375</v>
      </c>
      <c r="L120" s="257">
        <v>5814.81103515625</v>
      </c>
      <c r="M120" s="257">
        <v>5780.89404296875</v>
      </c>
      <c r="N120" s="257">
        <v>5744.515625</v>
      </c>
      <c r="O120" s="19" cm="1">
        <f t="array" ref="O120">+SUMPRODUCT($E$30:$N$30/100,$E120:$N120)/$D$14*100</f>
        <v>5758.1321743974959</v>
      </c>
      <c r="Q120" s="24">
        <f t="shared" si="80"/>
        <v>8.9696791312926294E-2</v>
      </c>
      <c r="R120" s="24">
        <f t="shared" si="81"/>
        <v>8.6546425799322035E-2</v>
      </c>
      <c r="S120" s="24">
        <f t="shared" si="82"/>
        <v>9.3737222023529965E-2</v>
      </c>
      <c r="T120" s="24">
        <f t="shared" si="83"/>
        <v>8.7247048148681561E-2</v>
      </c>
      <c r="U120" s="24">
        <f t="shared" si="84"/>
        <v>9.1039500878712154E-2</v>
      </c>
      <c r="V120" s="24">
        <f t="shared" si="85"/>
        <v>9.1128948193300863E-2</v>
      </c>
      <c r="W120" s="24">
        <f t="shared" si="86"/>
        <v>8.8478030586201406E-2</v>
      </c>
      <c r="X120" s="24">
        <f t="shared" si="87"/>
        <v>9.1356035465238294E-2</v>
      </c>
      <c r="Y120" s="24">
        <f t="shared" si="88"/>
        <v>9.2082321511490761E-2</v>
      </c>
      <c r="Z120" s="24">
        <f t="shared" si="89"/>
        <v>9.2030010114819927E-2</v>
      </c>
      <c r="AA120" s="24">
        <f t="shared" si="90"/>
        <v>9.0839338588807994E-2</v>
      </c>
      <c r="AB120" s="24">
        <f>+GBA!Y93</f>
        <v>9.2271810127675602E-2</v>
      </c>
      <c r="AD120" s="24">
        <f t="shared" si="93"/>
        <v>2.9039623275197526</v>
      </c>
      <c r="AE120" s="24">
        <f t="shared" si="94"/>
        <v>2.902284119867101</v>
      </c>
      <c r="AF120" s="24">
        <f t="shared" si="95"/>
        <v>2.9058422817039982</v>
      </c>
      <c r="AG120" s="24">
        <f t="shared" si="96"/>
        <v>2.9099792097400501</v>
      </c>
      <c r="AH120" s="24">
        <f t="shared" si="97"/>
        <v>2.914314631796405</v>
      </c>
      <c r="AI120" s="24">
        <f t="shared" si="98"/>
        <v>2.9025128982128789</v>
      </c>
      <c r="AJ120" s="24">
        <f t="shared" si="99"/>
        <v>2.9225945486958023</v>
      </c>
      <c r="AK120" s="24">
        <f t="shared" si="100"/>
        <v>2.9254998643152148</v>
      </c>
      <c r="AL120" s="24">
        <f t="shared" si="101"/>
        <v>2.9301652281453672</v>
      </c>
      <c r="AM120" s="24">
        <f t="shared" si="102"/>
        <v>2.9311843715882873</v>
      </c>
      <c r="AN120" s="24">
        <f t="shared" si="103"/>
        <v>2.919997669615503</v>
      </c>
      <c r="AO120" s="24">
        <f>+GBA!AV93</f>
        <v>2.9220538582903921</v>
      </c>
      <c r="AQ120" s="24">
        <f t="shared" si="77"/>
        <v>-2.3332188018936328E-3</v>
      </c>
      <c r="AR120" s="24">
        <f t="shared" si="104"/>
        <v>-2.7222044068534679E-2</v>
      </c>
      <c r="AS120" s="35">
        <f t="shared" si="105"/>
        <v>45383</v>
      </c>
      <c r="AT120" s="19">
        <f t="shared" si="78"/>
        <v>5911.30712890625</v>
      </c>
      <c r="AU120" s="19">
        <f t="shared" si="79"/>
        <v>5744.515625</v>
      </c>
      <c r="AV120" s="52">
        <f t="shared" si="91"/>
        <v>1.6679150390625068</v>
      </c>
      <c r="AW120" s="52">
        <f t="shared" si="75"/>
        <v>0.2503083208244874</v>
      </c>
    </row>
    <row r="121" spans="2:49" x14ac:dyDescent="0.25">
      <c r="B121" s="110">
        <f t="shared" si="76"/>
        <v>121</v>
      </c>
      <c r="D121" s="37">
        <f>+GBA!A94</f>
        <v>45413</v>
      </c>
      <c r="E121" s="257">
        <v>6181.29931640625</v>
      </c>
      <c r="F121" s="257">
        <v>6177.1181640625</v>
      </c>
      <c r="G121" s="257">
        <v>6095.47802734375</v>
      </c>
      <c r="H121" s="257">
        <v>6074.19140625</v>
      </c>
      <c r="I121" s="257">
        <v>6115.4482421875</v>
      </c>
      <c r="J121" s="257">
        <v>6073.849609375</v>
      </c>
      <c r="K121" s="257">
        <v>6077.9423828125</v>
      </c>
      <c r="L121" s="257">
        <v>6059.630859375</v>
      </c>
      <c r="M121" s="257">
        <v>6026.1015625</v>
      </c>
      <c r="N121" s="257">
        <v>5979.9013671875</v>
      </c>
      <c r="O121" s="19" cm="1">
        <f t="array" ref="O121">+SUMPRODUCT($E$30:$N$30/100,$E121:$N121)/$D$14*100</f>
        <v>6006.9998650910438</v>
      </c>
      <c r="Q121" s="24">
        <f t="shared" si="80"/>
        <v>4.5673855479398062E-2</v>
      </c>
      <c r="R121" s="24">
        <f t="shared" si="81"/>
        <v>4.5734104260303665E-2</v>
      </c>
      <c r="S121" s="24">
        <f t="shared" si="82"/>
        <v>4.4536518333489372E-2</v>
      </c>
      <c r="T121" s="24">
        <f t="shared" si="83"/>
        <v>4.5704643764903352E-2</v>
      </c>
      <c r="U121" s="24">
        <f t="shared" si="84"/>
        <v>4.447904051392837E-2</v>
      </c>
      <c r="V121" s="24">
        <f t="shared" si="85"/>
        <v>4.5184895958711779E-2</v>
      </c>
      <c r="W121" s="24">
        <f t="shared" si="86"/>
        <v>4.3589882675610703E-2</v>
      </c>
      <c r="X121" s="24">
        <f t="shared" si="87"/>
        <v>4.2102799684903491E-2</v>
      </c>
      <c r="Y121" s="24">
        <f t="shared" si="88"/>
        <v>4.2416885296400419E-2</v>
      </c>
      <c r="Z121" s="24">
        <f t="shared" si="89"/>
        <v>4.0975733648126234E-2</v>
      </c>
      <c r="AA121" s="24">
        <f t="shared" si="90"/>
        <v>4.3220211547086995E-2</v>
      </c>
      <c r="AB121" s="24">
        <f>+GBA!Y94</f>
        <v>4.3005823851510305E-2</v>
      </c>
      <c r="AD121" s="24">
        <f t="shared" si="93"/>
        <v>2.7996974631491911</v>
      </c>
      <c r="AE121" s="24">
        <f t="shared" si="94"/>
        <v>2.797405667740084</v>
      </c>
      <c r="AF121" s="24">
        <f t="shared" si="95"/>
        <v>2.7914336827291981</v>
      </c>
      <c r="AG121" s="24">
        <f t="shared" si="96"/>
        <v>2.7966514695648108</v>
      </c>
      <c r="AH121" s="24">
        <f t="shared" si="97"/>
        <v>2.7965903270208337</v>
      </c>
      <c r="AI121" s="24">
        <f t="shared" si="98"/>
        <v>2.788232255895414</v>
      </c>
      <c r="AJ121" s="24">
        <f t="shared" si="99"/>
        <v>2.7960246364765684</v>
      </c>
      <c r="AK121" s="24">
        <f t="shared" si="100"/>
        <v>2.7910133871686478</v>
      </c>
      <c r="AL121" s="24">
        <f t="shared" si="101"/>
        <v>2.7954050571034972</v>
      </c>
      <c r="AM121" s="24">
        <f t="shared" si="102"/>
        <v>2.7826277580352561</v>
      </c>
      <c r="AN121" s="24">
        <f t="shared" si="103"/>
        <v>2.7914937472745622</v>
      </c>
      <c r="AO121" s="24">
        <f>+GBA!AV94</f>
        <v>2.7893714815212993</v>
      </c>
      <c r="AQ121" s="24">
        <f t="shared" si="77"/>
        <v>4.6981218312718287E-3</v>
      </c>
      <c r="AR121" s="24">
        <f t="shared" si="104"/>
        <v>1.7069705113935019E-2</v>
      </c>
      <c r="AS121" s="35">
        <f t="shared" si="105"/>
        <v>45413</v>
      </c>
      <c r="AT121" s="19">
        <f t="shared" si="78"/>
        <v>6181.29931640625</v>
      </c>
      <c r="AU121" s="19">
        <f t="shared" si="79"/>
        <v>5979.9013671875</v>
      </c>
      <c r="AV121" s="52">
        <f t="shared" si="91"/>
        <v>2.0139794921874952</v>
      </c>
      <c r="AW121" s="52">
        <f t="shared" si="75"/>
        <v>0.32880071268564315</v>
      </c>
    </row>
    <row r="122" spans="2:49" x14ac:dyDescent="0.25">
      <c r="B122" s="110">
        <f t="shared" si="76"/>
        <v>122</v>
      </c>
      <c r="D122" s="37">
        <f>+GBA!A95</f>
        <v>45444</v>
      </c>
      <c r="E122" s="257">
        <v>6417.11376953125</v>
      </c>
      <c r="F122" s="257">
        <v>6408.3798828125</v>
      </c>
      <c r="G122" s="257">
        <v>6341.6484375</v>
      </c>
      <c r="H122" s="257">
        <v>6314.97412109375</v>
      </c>
      <c r="I122" s="257">
        <v>6365.7509765625</v>
      </c>
      <c r="J122" s="257">
        <v>6324.7998046875</v>
      </c>
      <c r="K122" s="257">
        <v>6331.33056640625</v>
      </c>
      <c r="L122" s="257">
        <v>6320.79150390625</v>
      </c>
      <c r="M122" s="257">
        <v>6291.3017578125</v>
      </c>
      <c r="N122" s="257">
        <v>6251.77783203125</v>
      </c>
      <c r="O122" s="19" cm="1">
        <f t="array" ref="O122">+SUMPRODUCT($E$30:$N$30/100,$E122:$N122)/$D$14*100</f>
        <v>6261.8750415171216</v>
      </c>
      <c r="Q122" s="24">
        <f t="shared" si="80"/>
        <v>3.8149657710168983E-2</v>
      </c>
      <c r="R122" s="24">
        <f t="shared" si="81"/>
        <v>3.7438448254955459E-2</v>
      </c>
      <c r="S122" s="24">
        <f t="shared" si="82"/>
        <v>4.0385743177475453E-2</v>
      </c>
      <c r="T122" s="24">
        <f t="shared" si="83"/>
        <v>3.9640290985232696E-2</v>
      </c>
      <c r="U122" s="24">
        <f t="shared" si="84"/>
        <v>4.0929581031899476E-2</v>
      </c>
      <c r="V122" s="24">
        <f t="shared" si="85"/>
        <v>4.1316498012258673E-2</v>
      </c>
      <c r="W122" s="24">
        <f t="shared" si="86"/>
        <v>4.1689796913885413E-2</v>
      </c>
      <c r="X122" s="24">
        <f t="shared" si="87"/>
        <v>4.3098441240393637E-2</v>
      </c>
      <c r="Y122" s="24">
        <f t="shared" si="88"/>
        <v>4.4008583752192632E-2</v>
      </c>
      <c r="Z122" s="24">
        <f t="shared" si="89"/>
        <v>4.5465041670347928E-2</v>
      </c>
      <c r="AA122" s="24">
        <f t="shared" si="90"/>
        <v>4.2429695713371629E-2</v>
      </c>
      <c r="AB122" s="24">
        <f>+GBA!Y95</f>
        <v>4.3535999562241745E-2</v>
      </c>
      <c r="AD122" s="24">
        <f t="shared" si="93"/>
        <v>2.7511971842292575</v>
      </c>
      <c r="AE122" s="24">
        <f t="shared" si="94"/>
        <v>2.7462892450011012</v>
      </c>
      <c r="AF122" s="24">
        <f t="shared" si="95"/>
        <v>2.7429764593028962</v>
      </c>
      <c r="AG122" s="24">
        <f t="shared" si="96"/>
        <v>2.7413129660932434</v>
      </c>
      <c r="AH122" s="24">
        <f t="shared" si="97"/>
        <v>2.7455814287561231</v>
      </c>
      <c r="AI122" s="24">
        <f t="shared" si="98"/>
        <v>2.7362954811693454</v>
      </c>
      <c r="AJ122" s="24">
        <f t="shared" si="99"/>
        <v>2.7409336044233186</v>
      </c>
      <c r="AK122" s="24">
        <f t="shared" si="100"/>
        <v>2.736092109741409</v>
      </c>
      <c r="AL122" s="24">
        <f t="shared" si="101"/>
        <v>2.7396531487236881</v>
      </c>
      <c r="AM122" s="24">
        <f t="shared" si="102"/>
        <v>2.723927215890074</v>
      </c>
      <c r="AN122" s="24">
        <f t="shared" si="103"/>
        <v>2.7369026001543064</v>
      </c>
      <c r="AO122" s="24">
        <f>+GBA!AV95</f>
        <v>2.7367914713441062</v>
      </c>
      <c r="AQ122" s="24">
        <f t="shared" si="77"/>
        <v>-7.315383960178945E-3</v>
      </c>
      <c r="AR122" s="24">
        <f t="shared" si="104"/>
        <v>2.7269968339183492E-2</v>
      </c>
      <c r="AS122" s="35">
        <f t="shared" si="105"/>
        <v>45444</v>
      </c>
      <c r="AT122" s="19">
        <f t="shared" si="78"/>
        <v>6417.11376953125</v>
      </c>
      <c r="AU122" s="19">
        <f t="shared" si="79"/>
        <v>6251.77783203125</v>
      </c>
      <c r="AV122" s="52">
        <f t="shared" si="91"/>
        <v>1.6533593749999937</v>
      </c>
      <c r="AW122" s="52">
        <f t="shared" si="75"/>
        <v>0.23264773544264017</v>
      </c>
    </row>
    <row r="123" spans="2:49" x14ac:dyDescent="0.25">
      <c r="B123" s="110">
        <f t="shared" si="76"/>
        <v>123</v>
      </c>
      <c r="D123" s="37">
        <f>+GBA!A96</f>
        <v>45474</v>
      </c>
      <c r="E123" s="257">
        <v>6661.53173828125</v>
      </c>
      <c r="F123" s="257">
        <v>6653.56005859375</v>
      </c>
      <c r="G123" s="257">
        <v>6586.68310546875</v>
      </c>
      <c r="H123" s="257">
        <v>6559.8525390625</v>
      </c>
      <c r="I123" s="257">
        <v>6617.12353515625</v>
      </c>
      <c r="J123" s="257">
        <v>6571.87841796875</v>
      </c>
      <c r="K123" s="257">
        <v>6579.22216796875</v>
      </c>
      <c r="L123" s="257">
        <v>6574.54443359375</v>
      </c>
      <c r="M123" s="257">
        <v>6550.28173828125</v>
      </c>
      <c r="N123" s="257">
        <v>6513.28759765625</v>
      </c>
      <c r="O123" s="19" cm="1">
        <f t="array" ref="O123">+SUMPRODUCT($E$30:$N$30/100,$E123:$N123)/$D$14*100</f>
        <v>6512.8665880588069</v>
      </c>
      <c r="Q123" s="24">
        <f t="shared" ref="Q123:Q135" si="106">+E123/E122-1</f>
        <v>3.8088458071369624E-2</v>
      </c>
      <c r="R123" s="24">
        <f t="shared" ref="R123:R135" si="107">+F123/F122-1</f>
        <v>3.8259307385760888E-2</v>
      </c>
      <c r="S123" s="24">
        <f t="shared" ref="S123:S135" si="108">+G123/G122-1</f>
        <v>3.8638954900083844E-2</v>
      </c>
      <c r="T123" s="24">
        <f t="shared" ref="T123:T135" si="109">+H123/H122-1</f>
        <v>3.8777422246401461E-2</v>
      </c>
      <c r="U123" s="24">
        <f t="shared" ref="U123:U135" si="110">+I123/I122-1</f>
        <v>3.9488280254640351E-2</v>
      </c>
      <c r="V123" s="24">
        <f t="shared" ref="V123:V135" si="111">+J123/J122-1</f>
        <v>3.9065048841250727E-2</v>
      </c>
      <c r="W123" s="24">
        <f t="shared" ref="W123:W135" si="112">+K123/K122-1</f>
        <v>3.9153160455371205E-2</v>
      </c>
      <c r="X123" s="24">
        <f t="shared" ref="X123:X135" si="113">+L123/L122-1</f>
        <v>4.0145752241737442E-2</v>
      </c>
      <c r="Y123" s="24">
        <f t="shared" ref="Y123:Y135" si="114">+M123/M122-1</f>
        <v>4.1164768507113925E-2</v>
      </c>
      <c r="Z123" s="24">
        <f t="shared" ref="Z123:Z135" si="115">+N123/N122-1</f>
        <v>4.1829663921379767E-2</v>
      </c>
      <c r="AA123" s="24">
        <f t="shared" ref="AA123:AA135" si="116">+O123/O122-1</f>
        <v>4.0082490448559938E-2</v>
      </c>
      <c r="AB123" s="24">
        <f>+GBA!Y96</f>
        <v>4.0371942876526123E-2</v>
      </c>
      <c r="AD123" s="24">
        <f t="shared" ref="AD123:AD135" si="117">+E123/E111-1</f>
        <v>2.6763160140902635</v>
      </c>
      <c r="AE123" s="24">
        <f t="shared" ref="AE123:AE135" si="118">+F123/F111-1</f>
        <v>2.6670788595381252</v>
      </c>
      <c r="AF123" s="24">
        <f t="shared" ref="AF123:AF135" si="119">+G123/G111-1</f>
        <v>2.6670742544690809</v>
      </c>
      <c r="AG123" s="24">
        <f t="shared" ref="AG123:AG135" si="120">+H123/H111-1</f>
        <v>2.6636754800578051</v>
      </c>
      <c r="AH123" s="24">
        <f t="shared" ref="AH123:AH135" si="121">+I123/I111-1</f>
        <v>2.6694473450742162</v>
      </c>
      <c r="AI123" s="24">
        <f t="shared" ref="AI123:AI135" si="122">+J123/J111-1</f>
        <v>2.6593526506516603</v>
      </c>
      <c r="AJ123" s="24">
        <f t="shared" ref="AJ123:AJ135" si="123">+K123/K111-1</f>
        <v>2.6632174538753741</v>
      </c>
      <c r="AK123" s="24">
        <f t="shared" ref="AK123:AK135" si="124">+L123/L111-1</f>
        <v>2.6608202207340228</v>
      </c>
      <c r="AL123" s="24">
        <f t="shared" ref="AL123:AL135" si="125">+M123/M111-1</f>
        <v>2.6632912126941517</v>
      </c>
      <c r="AM123" s="24">
        <f t="shared" ref="AM123:AM135" si="126">+N123/N111-1</f>
        <v>2.6480164722857458</v>
      </c>
      <c r="AN123" s="24">
        <f t="shared" ref="AN123:AN135" si="127">+O123/O111-1</f>
        <v>2.6604542618366671</v>
      </c>
      <c r="AO123" s="24">
        <f>+GBA!AV96</f>
        <v>2.6611273717431971</v>
      </c>
      <c r="AQ123" s="24">
        <f t="shared" ref="AQ123:AQ135" si="128">+Q123-Z123</f>
        <v>-3.7412058500101431E-3</v>
      </c>
      <c r="AR123" s="24">
        <f t="shared" ref="AR123:AR135" si="129">+AD123-AM123</f>
        <v>2.8299541804517769E-2</v>
      </c>
      <c r="AS123" s="35">
        <f t="shared" si="105"/>
        <v>45474</v>
      </c>
      <c r="AT123" s="19">
        <f t="shared" si="78"/>
        <v>6661.53173828125</v>
      </c>
      <c r="AU123" s="19">
        <f t="shared" si="79"/>
        <v>6513.28759765625</v>
      </c>
      <c r="AV123" s="52">
        <f t="shared" si="91"/>
        <v>1.482441406250004</v>
      </c>
      <c r="AW123" s="52">
        <f t="shared" si="75"/>
        <v>0.18339235534346443</v>
      </c>
    </row>
    <row r="124" spans="2:49" x14ac:dyDescent="0.25">
      <c r="B124" s="110">
        <f t="shared" si="76"/>
        <v>124</v>
      </c>
      <c r="D124" s="37">
        <f>+GBA!A97</f>
        <v>45505</v>
      </c>
      <c r="E124" s="257">
        <v>6911.8115234375</v>
      </c>
      <c r="F124" s="257">
        <v>6900.98486328125</v>
      </c>
      <c r="G124" s="257">
        <v>6842.40771484375</v>
      </c>
      <c r="H124" s="257">
        <v>6821.07763671875</v>
      </c>
      <c r="I124" s="257">
        <v>6876.5009765625</v>
      </c>
      <c r="J124" s="257">
        <v>6835.2255859375</v>
      </c>
      <c r="K124" s="257">
        <v>6848.90576171875</v>
      </c>
      <c r="L124" s="257">
        <v>6846.97705078125</v>
      </c>
      <c r="M124" s="257">
        <v>6823.1357421875</v>
      </c>
      <c r="N124" s="257">
        <v>6791.20849609375</v>
      </c>
      <c r="O124" s="19" cm="1">
        <f t="array" ref="O124">+SUMPRODUCT($E$30:$N$30/100,$E124:$N124)/$D$14*100</f>
        <v>6778.487950328923</v>
      </c>
      <c r="Q124" s="24">
        <f t="shared" si="106"/>
        <v>3.7570906360467893E-2</v>
      </c>
      <c r="R124" s="24">
        <f t="shared" si="107"/>
        <v>3.7186829683445222E-2</v>
      </c>
      <c r="S124" s="24">
        <f t="shared" si="108"/>
        <v>3.8824489546594121E-2</v>
      </c>
      <c r="T124" s="24">
        <f t="shared" si="109"/>
        <v>3.9821794179169645E-2</v>
      </c>
      <c r="U124" s="24">
        <f t="shared" si="110"/>
        <v>3.9197914324585081E-2</v>
      </c>
      <c r="V124" s="24">
        <f t="shared" si="111"/>
        <v>4.0071825925554139E-2</v>
      </c>
      <c r="W124" s="24">
        <f t="shared" si="112"/>
        <v>4.0990194108806222E-2</v>
      </c>
      <c r="X124" s="24">
        <f t="shared" si="113"/>
        <v>4.143748969061023E-2</v>
      </c>
      <c r="Y124" s="24">
        <f t="shared" si="114"/>
        <v>4.1655308093334842E-2</v>
      </c>
      <c r="Z124" s="24">
        <f t="shared" si="115"/>
        <v>4.2669833670097246E-2</v>
      </c>
      <c r="AA124" s="24">
        <f t="shared" si="116"/>
        <v>4.0784093866919724E-2</v>
      </c>
      <c r="AB124" s="24">
        <f>+GBA!Y97</f>
        <v>4.1377770776646283E-2</v>
      </c>
      <c r="AD124" s="24">
        <f t="shared" si="117"/>
        <v>2.3871145079959901</v>
      </c>
      <c r="AE124" s="24">
        <f t="shared" si="118"/>
        <v>2.3794561963875549</v>
      </c>
      <c r="AF124" s="24">
        <f t="shared" si="119"/>
        <v>2.3891613475405653</v>
      </c>
      <c r="AG124" s="24">
        <f t="shared" si="120"/>
        <v>2.3948183065844386</v>
      </c>
      <c r="AH124" s="24">
        <f t="shared" si="121"/>
        <v>2.3912703001365605</v>
      </c>
      <c r="AI124" s="24">
        <f t="shared" si="122"/>
        <v>2.3891691330988469</v>
      </c>
      <c r="AJ124" s="24">
        <f t="shared" si="123"/>
        <v>2.3982946817753845</v>
      </c>
      <c r="AK124" s="24">
        <f t="shared" si="124"/>
        <v>2.3940596007723802</v>
      </c>
      <c r="AL124" s="24">
        <f t="shared" si="125"/>
        <v>2.3962753040766818</v>
      </c>
      <c r="AM124" s="24">
        <f t="shared" si="126"/>
        <v>2.3888567331330406</v>
      </c>
      <c r="AN124" s="24">
        <f t="shared" si="127"/>
        <v>2.3917167551837886</v>
      </c>
      <c r="AO124" s="24">
        <f>+GBA!AV97</f>
        <v>2.3962436627215573</v>
      </c>
      <c r="AQ124" s="24">
        <f t="shared" si="128"/>
        <v>-5.098927309629353E-3</v>
      </c>
      <c r="AR124" s="24">
        <f t="shared" si="129"/>
        <v>-1.7422251370504682E-3</v>
      </c>
      <c r="AS124" s="35">
        <f t="shared" si="105"/>
        <v>45505</v>
      </c>
      <c r="AT124" s="19">
        <f t="shared" si="78"/>
        <v>6911.8115234375</v>
      </c>
      <c r="AU124" s="19">
        <f t="shared" si="79"/>
        <v>6791.20849609375</v>
      </c>
      <c r="AV124" s="52">
        <f t="shared" si="91"/>
        <v>1.2060302734374915</v>
      </c>
      <c r="AW124" s="52">
        <f t="shared" si="75"/>
        <v>0.10776167604059594</v>
      </c>
    </row>
    <row r="125" spans="2:49" x14ac:dyDescent="0.25">
      <c r="B125" s="110">
        <f t="shared" si="76"/>
        <v>125</v>
      </c>
      <c r="D125" s="37">
        <f>+GBA!A98</f>
        <v>45536</v>
      </c>
      <c r="E125" s="257">
        <v>7155.99658203125</v>
      </c>
      <c r="F125" s="257">
        <v>7140.662109375</v>
      </c>
      <c r="G125" s="257">
        <v>7091.9609375</v>
      </c>
      <c r="H125" s="257">
        <v>7066.02587890625</v>
      </c>
      <c r="I125" s="257">
        <v>7124.99609375</v>
      </c>
      <c r="J125" s="257">
        <v>7084.931640625</v>
      </c>
      <c r="K125" s="257">
        <v>7101.25732421875</v>
      </c>
      <c r="L125" s="257">
        <v>7102.10205078125</v>
      </c>
      <c r="M125" s="257">
        <v>7074.86572265625</v>
      </c>
      <c r="N125" s="257">
        <v>7046.2578125</v>
      </c>
      <c r="O125" s="19" cm="1">
        <f t="array" ref="O125">+SUMPRODUCT($E$30:$N$30/100,$E125:$N125)/$D$14*100</f>
        <v>7027.5105866241574</v>
      </c>
      <c r="Q125" s="24">
        <f t="shared" si="106"/>
        <v>3.5328662792053045E-2</v>
      </c>
      <c r="R125" s="24">
        <f t="shared" si="107"/>
        <v>3.4730875497064773E-2</v>
      </c>
      <c r="S125" s="24">
        <f t="shared" si="108"/>
        <v>3.6471551105450084E-2</v>
      </c>
      <c r="T125" s="24">
        <f t="shared" si="109"/>
        <v>3.591049028219695E-2</v>
      </c>
      <c r="U125" s="24">
        <f t="shared" si="110"/>
        <v>3.6136854780426386E-2</v>
      </c>
      <c r="V125" s="24">
        <f t="shared" si="111"/>
        <v>3.6532233142565929E-2</v>
      </c>
      <c r="W125" s="24">
        <f t="shared" si="112"/>
        <v>3.6845529969253388E-2</v>
      </c>
      <c r="X125" s="24">
        <f t="shared" si="113"/>
        <v>3.7260969053618975E-2</v>
      </c>
      <c r="Y125" s="24">
        <f t="shared" si="114"/>
        <v>3.6893591155207739E-2</v>
      </c>
      <c r="Z125" s="24">
        <f t="shared" si="115"/>
        <v>3.7555807122245266E-2</v>
      </c>
      <c r="AA125" s="24">
        <f t="shared" si="116"/>
        <v>3.6737195392248401E-2</v>
      </c>
      <c r="AB125" s="24">
        <f>+GBA!Y98</f>
        <v>3.7177512181158612E-2</v>
      </c>
      <c r="AD125" s="24">
        <f t="shared" si="117"/>
        <v>2.1155481797706899</v>
      </c>
      <c r="AE125" s="24">
        <f t="shared" si="118"/>
        <v>2.1046066994958439</v>
      </c>
      <c r="AF125" s="24">
        <f t="shared" si="119"/>
        <v>2.125738442390007</v>
      </c>
      <c r="AG125" s="24">
        <f t="shared" si="120"/>
        <v>2.1292722612339126</v>
      </c>
      <c r="AH125" s="24">
        <f t="shared" si="121"/>
        <v>2.1262730485635246</v>
      </c>
      <c r="AI125" s="24">
        <f t="shared" si="122"/>
        <v>2.1271247186976971</v>
      </c>
      <c r="AJ125" s="24">
        <f t="shared" si="123"/>
        <v>2.1381127812061602</v>
      </c>
      <c r="AK125" s="24">
        <f t="shared" si="124"/>
        <v>2.1396045465117344</v>
      </c>
      <c r="AL125" s="24">
        <f t="shared" si="125"/>
        <v>2.1431146962750729</v>
      </c>
      <c r="AM125" s="24">
        <f t="shared" si="126"/>
        <v>2.1394099972381997</v>
      </c>
      <c r="AN125" s="24">
        <f t="shared" si="127"/>
        <v>2.1335520374840566</v>
      </c>
      <c r="AO125" s="24">
        <f>+GBA!AV98</f>
        <v>2.1400525898072691</v>
      </c>
      <c r="AQ125" s="24">
        <f t="shared" si="128"/>
        <v>-2.2271443301922211E-3</v>
      </c>
      <c r="AR125" s="24">
        <f t="shared" si="129"/>
        <v>-2.3861817467509816E-2</v>
      </c>
      <c r="AS125" s="35">
        <f t="shared" si="105"/>
        <v>45536</v>
      </c>
      <c r="AT125" s="19">
        <f t="shared" si="78"/>
        <v>7155.99658203125</v>
      </c>
      <c r="AU125" s="19">
        <f t="shared" si="79"/>
        <v>7046.2578125</v>
      </c>
      <c r="AV125" s="52">
        <f t="shared" si="91"/>
        <v>1.0973876953125057</v>
      </c>
      <c r="AW125" s="52">
        <f t="shared" si="75"/>
        <v>7.39867174468678E-2</v>
      </c>
    </row>
    <row r="126" spans="2:49" x14ac:dyDescent="0.25">
      <c r="B126" s="110">
        <f t="shared" si="76"/>
        <v>126</v>
      </c>
      <c r="D126" s="37">
        <f>+GBA!A99</f>
        <v>45566</v>
      </c>
      <c r="E126" s="257">
        <v>7335.201171875</v>
      </c>
      <c r="F126" s="257">
        <v>7319.9345703125</v>
      </c>
      <c r="G126" s="257">
        <v>7280.0771484375</v>
      </c>
      <c r="H126" s="257">
        <v>7251.1650390625</v>
      </c>
      <c r="I126" s="257">
        <v>7315.41943359375</v>
      </c>
      <c r="J126" s="257">
        <v>7275.56591796875</v>
      </c>
      <c r="K126" s="257">
        <v>7294.701171875</v>
      </c>
      <c r="L126" s="257">
        <v>7302.36376953125</v>
      </c>
      <c r="M126" s="257">
        <v>7277.87158203125</v>
      </c>
      <c r="N126" s="257">
        <v>7257.02880859375</v>
      </c>
      <c r="O126" s="19" cm="1">
        <f t="array" ref="O126">+SUMPRODUCT($E$30:$N$30/100,$E126:$N126)/$D$14*100</f>
        <v>7223.1097825179713</v>
      </c>
      <c r="Q126" s="24">
        <f t="shared" si="106"/>
        <v>2.5042576221142143E-2</v>
      </c>
      <c r="R126" s="24">
        <f t="shared" si="107"/>
        <v>2.5105859679613207E-2</v>
      </c>
      <c r="S126" s="24">
        <f t="shared" si="108"/>
        <v>2.6525274546113531E-2</v>
      </c>
      <c r="T126" s="24">
        <f t="shared" si="109"/>
        <v>2.6201313627923994E-2</v>
      </c>
      <c r="U126" s="24">
        <f t="shared" si="110"/>
        <v>2.6726097437553387E-2</v>
      </c>
      <c r="V126" s="24">
        <f t="shared" si="111"/>
        <v>2.6907003061349632E-2</v>
      </c>
      <c r="W126" s="24">
        <f t="shared" si="112"/>
        <v>2.7240788331456711E-2</v>
      </c>
      <c r="X126" s="24">
        <f t="shared" si="113"/>
        <v>2.8197527621835583E-2</v>
      </c>
      <c r="Y126" s="24">
        <f t="shared" si="114"/>
        <v>2.8693952271758638E-2</v>
      </c>
      <c r="Z126" s="24">
        <f t="shared" si="115"/>
        <v>2.9912472932773548E-2</v>
      </c>
      <c r="AA126" s="24">
        <f t="shared" si="116"/>
        <v>2.783335485343974E-2</v>
      </c>
      <c r="AB126" s="24">
        <f>+GBA!Y99</f>
        <v>2.8202663042794729E-2</v>
      </c>
      <c r="AD126" s="24">
        <f t="shared" si="117"/>
        <v>1.934682881192995</v>
      </c>
      <c r="AE126" s="24">
        <f t="shared" si="118"/>
        <v>1.9240184079114853</v>
      </c>
      <c r="AF126" s="24">
        <f t="shared" si="119"/>
        <v>1.9501091629180869</v>
      </c>
      <c r="AG126" s="24">
        <f t="shared" si="120"/>
        <v>1.9522523857704339</v>
      </c>
      <c r="AH126" s="24">
        <f t="shared" si="121"/>
        <v>1.9514237753652495</v>
      </c>
      <c r="AI126" s="24">
        <f t="shared" si="122"/>
        <v>1.9540779816163631</v>
      </c>
      <c r="AJ126" s="24">
        <f t="shared" si="123"/>
        <v>1.968681450246752</v>
      </c>
      <c r="AK126" s="24">
        <f t="shared" si="124"/>
        <v>1.9746347603195091</v>
      </c>
      <c r="AL126" s="24">
        <f t="shared" si="125"/>
        <v>1.9795267345853809</v>
      </c>
      <c r="AM126" s="24">
        <f t="shared" si="126"/>
        <v>1.9794019383439361</v>
      </c>
      <c r="AN126" s="24">
        <f t="shared" si="127"/>
        <v>1.9651060764748034</v>
      </c>
      <c r="AO126" s="24">
        <f>+GBA!AV99</f>
        <v>1.9725887565805196</v>
      </c>
      <c r="AQ126" s="24">
        <f t="shared" si="128"/>
        <v>-4.8698967116314051E-3</v>
      </c>
      <c r="AR126" s="24">
        <f t="shared" si="129"/>
        <v>-4.4719057150941044E-2</v>
      </c>
      <c r="AS126" s="35">
        <f t="shared" ref="AS126:AS135" si="130">+D126</f>
        <v>45566</v>
      </c>
      <c r="AT126" s="19">
        <f t="shared" ref="AT126:AT135" si="131">+E126</f>
        <v>7335.201171875</v>
      </c>
      <c r="AU126" s="19">
        <f t="shared" ref="AU126:AU135" si="132">+N126</f>
        <v>7257.02880859375</v>
      </c>
      <c r="AV126" s="52">
        <f t="shared" si="91"/>
        <v>0.78172363281250057</v>
      </c>
      <c r="AW126" s="52">
        <f t="shared" si="75"/>
        <v>-9.4239614042095354E-3</v>
      </c>
    </row>
    <row r="127" spans="2:49" x14ac:dyDescent="0.25">
      <c r="B127" s="110">
        <f t="shared" si="76"/>
        <v>127</v>
      </c>
      <c r="D127" s="37">
        <f>+GBA!A100</f>
        <v>45597</v>
      </c>
      <c r="E127" s="257">
        <v>7497.029296875</v>
      </c>
      <c r="F127" s="257">
        <v>7481.2392578125</v>
      </c>
      <c r="G127" s="257">
        <v>7451.720703125</v>
      </c>
      <c r="H127" s="257">
        <v>7428.03759765625</v>
      </c>
      <c r="I127" s="257">
        <v>7489.07421875</v>
      </c>
      <c r="J127" s="257">
        <v>7453.419921875</v>
      </c>
      <c r="K127" s="257">
        <v>7480.72509765625</v>
      </c>
      <c r="L127" s="257">
        <v>7492.12744140625</v>
      </c>
      <c r="M127" s="257">
        <v>7469.2373046875</v>
      </c>
      <c r="N127" s="257">
        <v>7455.916015625</v>
      </c>
      <c r="O127" s="19" cm="1">
        <f t="array" ref="O127">+SUMPRODUCT($E$30:$N$30/100,$E127:$N127)/$D$14*100</f>
        <v>7406.608148263108</v>
      </c>
      <c r="Q127" s="24">
        <f t="shared" si="106"/>
        <v>2.2061852321172859E-2</v>
      </c>
      <c r="R127" s="24">
        <f t="shared" si="107"/>
        <v>2.2036356466109019E-2</v>
      </c>
      <c r="S127" s="24">
        <f t="shared" si="108"/>
        <v>2.3577161503616662E-2</v>
      </c>
      <c r="T127" s="24">
        <f t="shared" si="109"/>
        <v>2.439229525751041E-2</v>
      </c>
      <c r="U127" s="24">
        <f t="shared" si="110"/>
        <v>2.3738185722994354E-2</v>
      </c>
      <c r="V127" s="24">
        <f t="shared" si="111"/>
        <v>2.4445384168260587E-2</v>
      </c>
      <c r="W127" s="24">
        <f t="shared" si="112"/>
        <v>2.5501240064291109E-2</v>
      </c>
      <c r="X127" s="24">
        <f t="shared" si="113"/>
        <v>2.5986608975408609E-2</v>
      </c>
      <c r="Y127" s="24">
        <f t="shared" si="114"/>
        <v>2.6294187867882179E-2</v>
      </c>
      <c r="Z127" s="24">
        <f t="shared" si="115"/>
        <v>2.7406148201551739E-2</v>
      </c>
      <c r="AA127" s="24">
        <f t="shared" si="116"/>
        <v>2.540434401111491E-2</v>
      </c>
      <c r="AB127" s="24">
        <f>+GBA!Y100</f>
        <v>2.6013303472445681E-2</v>
      </c>
      <c r="AD127" s="24">
        <f t="shared" si="117"/>
        <v>1.6435705649875292</v>
      </c>
      <c r="AE127" s="24">
        <f t="shared" si="118"/>
        <v>1.6327400083029304</v>
      </c>
      <c r="AF127" s="24">
        <f t="shared" si="119"/>
        <v>1.6677632941758067</v>
      </c>
      <c r="AG127" s="24">
        <f t="shared" si="120"/>
        <v>1.6747439628849587</v>
      </c>
      <c r="AH127" s="24">
        <f t="shared" si="121"/>
        <v>1.6681263033376315</v>
      </c>
      <c r="AI127" s="24">
        <f t="shared" si="122"/>
        <v>1.6766799715052878</v>
      </c>
      <c r="AJ127" s="24">
        <f t="shared" si="123"/>
        <v>1.6943042039553564</v>
      </c>
      <c r="AK127" s="24">
        <f t="shared" si="124"/>
        <v>1.7009726149388009</v>
      </c>
      <c r="AL127" s="24">
        <f t="shared" si="125"/>
        <v>1.7065123415970405</v>
      </c>
      <c r="AM127" s="24">
        <f t="shared" si="126"/>
        <v>1.7152531158197908</v>
      </c>
      <c r="AN127" s="24">
        <f t="shared" si="127"/>
        <v>1.6902212450953447</v>
      </c>
      <c r="AO127" s="24">
        <f>+GBA!AV100</f>
        <v>1.7012999039239207</v>
      </c>
      <c r="AQ127" s="24">
        <f t="shared" si="128"/>
        <v>-5.3442958803788798E-3</v>
      </c>
      <c r="AR127" s="24">
        <f t="shared" si="129"/>
        <v>-7.1682550832261605E-2</v>
      </c>
      <c r="AS127" s="35">
        <f t="shared" si="130"/>
        <v>45597</v>
      </c>
      <c r="AT127" s="19">
        <f t="shared" si="131"/>
        <v>7497.029296875</v>
      </c>
      <c r="AU127" s="19">
        <f t="shared" si="132"/>
        <v>7455.916015625</v>
      </c>
      <c r="AV127" s="52">
        <f t="shared" si="91"/>
        <v>0.4111328125</v>
      </c>
      <c r="AW127" s="52">
        <f t="shared" si="75"/>
        <v>-0.10600017240377468</v>
      </c>
    </row>
    <row r="128" spans="2:49" x14ac:dyDescent="0.25">
      <c r="B128" s="110">
        <f t="shared" si="76"/>
        <v>128</v>
      </c>
      <c r="D128" s="37">
        <f>+GBA!A101</f>
        <v>45627</v>
      </c>
      <c r="E128" s="257">
        <v>7701.65576171875</v>
      </c>
      <c r="F128" s="257">
        <v>7683.89599609375</v>
      </c>
      <c r="G128" s="257">
        <v>7659.93603515625</v>
      </c>
      <c r="H128" s="257">
        <v>7631.50146484375</v>
      </c>
      <c r="I128" s="257">
        <v>7700.47998046875</v>
      </c>
      <c r="J128" s="257">
        <v>7662.39111328125</v>
      </c>
      <c r="K128" s="257">
        <v>7689.193359375</v>
      </c>
      <c r="L128" s="257">
        <v>7703.34375</v>
      </c>
      <c r="M128" s="257">
        <v>7682.64208984375</v>
      </c>
      <c r="N128" s="257">
        <v>7670.17626953125</v>
      </c>
      <c r="O128" s="19" cm="1">
        <f t="array" ref="O128">+SUMPRODUCT($E$30:$N$30/100,$E128:$N128)/$D$14*100</f>
        <v>7615.276520131707</v>
      </c>
      <c r="Q128" s="24">
        <f t="shared" si="106"/>
        <v>2.7294339763223929E-2</v>
      </c>
      <c r="R128" s="24">
        <f t="shared" si="107"/>
        <v>2.7088658883569261E-2</v>
      </c>
      <c r="S128" s="24">
        <f t="shared" si="108"/>
        <v>2.7941913059614798E-2</v>
      </c>
      <c r="T128" s="24">
        <f t="shared" si="109"/>
        <v>2.7391335128903904E-2</v>
      </c>
      <c r="U128" s="24">
        <f t="shared" si="110"/>
        <v>2.8228557434971657E-2</v>
      </c>
      <c r="V128" s="24">
        <f t="shared" si="111"/>
        <v>2.8036953988455959E-2</v>
      </c>
      <c r="W128" s="24">
        <f t="shared" si="112"/>
        <v>2.7867387051031312E-2</v>
      </c>
      <c r="X128" s="24">
        <f t="shared" si="113"/>
        <v>2.8191766657149397E-2</v>
      </c>
      <c r="Y128" s="24">
        <f t="shared" si="114"/>
        <v>2.8571161478873286E-2</v>
      </c>
      <c r="Z128" s="24">
        <f t="shared" si="115"/>
        <v>2.8736945729704422E-2</v>
      </c>
      <c r="AA128" s="24">
        <f t="shared" si="116"/>
        <v>2.8173270097667125E-2</v>
      </c>
      <c r="AB128" s="24">
        <f>+GBA!Y101</f>
        <v>2.8655273911321277E-2</v>
      </c>
      <c r="AD128" s="24">
        <f t="shared" si="117"/>
        <v>1.1618515426792544</v>
      </c>
      <c r="AE128" s="24">
        <f t="shared" si="118"/>
        <v>1.1520989729656619</v>
      </c>
      <c r="AF128" s="24">
        <f t="shared" si="119"/>
        <v>1.1917732371596719</v>
      </c>
      <c r="AG128" s="24">
        <f t="shared" si="120"/>
        <v>1.1921758474189961</v>
      </c>
      <c r="AH128" s="24">
        <f t="shared" si="121"/>
        <v>1.1887466772736692</v>
      </c>
      <c r="AI128" s="24">
        <f t="shared" si="122"/>
        <v>1.2021586451580988</v>
      </c>
      <c r="AJ128" s="24">
        <f t="shared" si="123"/>
        <v>1.2101286059572334</v>
      </c>
      <c r="AK128" s="24">
        <f t="shared" si="124"/>
        <v>1.2176530345884169</v>
      </c>
      <c r="AL128" s="24">
        <f t="shared" si="125"/>
        <v>1.2255078240476842</v>
      </c>
      <c r="AM128" s="24">
        <f t="shared" si="126"/>
        <v>1.2331252559326438</v>
      </c>
      <c r="AN128" s="24">
        <f t="shared" si="127"/>
        <v>1.2092142446219545</v>
      </c>
      <c r="AO128" s="24">
        <f>+GBA!AV101</f>
        <v>1.221454569818702</v>
      </c>
      <c r="AQ128" s="24">
        <f t="shared" si="128"/>
        <v>-1.4426059664804924E-3</v>
      </c>
      <c r="AR128" s="24">
        <f t="shared" si="129"/>
        <v>-7.1273713253389381E-2</v>
      </c>
      <c r="AS128" s="35">
        <f t="shared" si="130"/>
        <v>45627</v>
      </c>
      <c r="AT128" s="19">
        <f t="shared" si="131"/>
        <v>7701.65576171875</v>
      </c>
      <c r="AU128" s="19">
        <f t="shared" si="132"/>
        <v>7670.17626953125</v>
      </c>
      <c r="AV128" s="52">
        <f t="shared" si="91"/>
        <v>0.31479492187500568</v>
      </c>
      <c r="AW128" s="52">
        <f t="shared" si="75"/>
        <v>-0.13561935423725657</v>
      </c>
    </row>
    <row r="129" spans="2:49" x14ac:dyDescent="0.25">
      <c r="B129" s="110">
        <f t="shared" si="76"/>
        <v>129</v>
      </c>
      <c r="D129" s="37">
        <f>+GBA!A102</f>
        <v>45658</v>
      </c>
      <c r="E129" s="257">
        <v>7841.31298828125</v>
      </c>
      <c r="F129" s="257">
        <v>7822.39453125</v>
      </c>
      <c r="G129" s="257">
        <v>7799.22412109375</v>
      </c>
      <c r="H129" s="257">
        <v>7776.4775390625</v>
      </c>
      <c r="I129" s="257">
        <v>7850.6650390625</v>
      </c>
      <c r="J129" s="257">
        <v>7808.974609375</v>
      </c>
      <c r="K129" s="257">
        <v>7838.30419921875</v>
      </c>
      <c r="L129" s="257">
        <v>7856.91162109375</v>
      </c>
      <c r="M129" s="257">
        <v>7842.826171875</v>
      </c>
      <c r="N129" s="257">
        <v>7835.37890625</v>
      </c>
      <c r="O129" s="19" cm="1">
        <f t="array" ref="O129">+SUMPRODUCT($E$30:$N$30/100,$E129:$N129)/$D$14*100</f>
        <v>7767.2413561996309</v>
      </c>
      <c r="Q129" s="24">
        <f t="shared" si="106"/>
        <v>1.8133402853016234E-2</v>
      </c>
      <c r="R129" s="24">
        <f t="shared" si="107"/>
        <v>1.8024519752305013E-2</v>
      </c>
      <c r="S129" s="24">
        <f t="shared" si="108"/>
        <v>1.8183975074755221E-2</v>
      </c>
      <c r="T129" s="24">
        <f t="shared" si="109"/>
        <v>1.8997057772525583E-2</v>
      </c>
      <c r="U129" s="24">
        <f t="shared" si="110"/>
        <v>1.9503337321137737E-2</v>
      </c>
      <c r="V129" s="24">
        <f t="shared" si="111"/>
        <v>1.9130255024397913E-2</v>
      </c>
      <c r="W129" s="24">
        <f t="shared" si="112"/>
        <v>1.9392260393861438E-2</v>
      </c>
      <c r="X129" s="24">
        <f t="shared" si="113"/>
        <v>1.993522242776069E-2</v>
      </c>
      <c r="Y129" s="24">
        <f t="shared" si="114"/>
        <v>2.0850129442188781E-2</v>
      </c>
      <c r="Z129" s="24">
        <f t="shared" si="115"/>
        <v>2.1538310322149368E-2</v>
      </c>
      <c r="AA129" s="24">
        <f t="shared" si="116"/>
        <v>1.9955261725058904E-2</v>
      </c>
      <c r="AB129" s="24">
        <f>+GBA!Y102</f>
        <v>2.0234114180589513E-2</v>
      </c>
      <c r="AD129" s="24">
        <f t="shared" si="117"/>
        <v>0.84672342184238247</v>
      </c>
      <c r="AE129" s="24">
        <f t="shared" si="118"/>
        <v>0.8351372825020138</v>
      </c>
      <c r="AF129" s="24">
        <f t="shared" si="119"/>
        <v>0.87410869372386157</v>
      </c>
      <c r="AG129" s="24">
        <f t="shared" si="120"/>
        <v>0.86785823525437977</v>
      </c>
      <c r="AH129" s="24">
        <f t="shared" si="121"/>
        <v>0.86851539127268707</v>
      </c>
      <c r="AI129" s="24">
        <f t="shared" si="122"/>
        <v>0.88252607328003929</v>
      </c>
      <c r="AJ129" s="24">
        <f t="shared" si="123"/>
        <v>0.88204904605829304</v>
      </c>
      <c r="AK129" s="24">
        <f t="shared" si="124"/>
        <v>0.89234846263750911</v>
      </c>
      <c r="AL129" s="24">
        <f t="shared" si="125"/>
        <v>0.89941628404443108</v>
      </c>
      <c r="AM129" s="24">
        <f t="shared" si="126"/>
        <v>0.90256394934418038</v>
      </c>
      <c r="AN129" s="24">
        <f t="shared" si="127"/>
        <v>0.88456084755347408</v>
      </c>
      <c r="AO129" s="24">
        <f>+GBA!AV102</f>
        <v>0.89575015384228207</v>
      </c>
      <c r="AQ129" s="24">
        <f t="shared" si="128"/>
        <v>-3.4049074691331338E-3</v>
      </c>
      <c r="AR129" s="24">
        <f t="shared" si="129"/>
        <v>-5.584052750179791E-2</v>
      </c>
      <c r="AS129" s="35">
        <f t="shared" si="130"/>
        <v>45658</v>
      </c>
      <c r="AT129" s="19">
        <f t="shared" si="131"/>
        <v>7841.31298828125</v>
      </c>
      <c r="AU129" s="19">
        <f t="shared" si="132"/>
        <v>7835.37890625</v>
      </c>
      <c r="AV129" s="52">
        <f t="shared" si="91"/>
        <v>5.9340820312499432E-2</v>
      </c>
      <c r="AW129" s="52">
        <f t="shared" si="75"/>
        <v>-0.20297124608706696</v>
      </c>
    </row>
    <row r="130" spans="2:49" x14ac:dyDescent="0.25">
      <c r="B130" s="110">
        <f t="shared" si="76"/>
        <v>130</v>
      </c>
      <c r="D130" s="37">
        <f>+GBA!A103</f>
        <v>45689</v>
      </c>
      <c r="E130" s="257">
        <v>8032.4443359375</v>
      </c>
      <c r="F130" s="257">
        <v>8010.66650390625</v>
      </c>
      <c r="G130" s="257">
        <v>7984.041015625</v>
      </c>
      <c r="H130" s="257">
        <v>7953.75048828125</v>
      </c>
      <c r="I130" s="257">
        <v>8034.4794921875</v>
      </c>
      <c r="J130" s="257">
        <v>7989.30126953125</v>
      </c>
      <c r="K130" s="257">
        <v>8014.23681640625</v>
      </c>
      <c r="L130" s="257">
        <v>8031.681640625</v>
      </c>
      <c r="M130" s="257">
        <v>8017.2763671875</v>
      </c>
      <c r="N130" s="257">
        <v>8002.64306640625</v>
      </c>
      <c r="O130" s="19" cm="1">
        <f t="array" ref="O130">+SUMPRODUCT($E$30:$N$30/100,$E130:$N130)/$D$14*100</f>
        <v>7942.1264106004419</v>
      </c>
      <c r="Q130" s="24">
        <f t="shared" si="106"/>
        <v>2.4374916285307524E-2</v>
      </c>
      <c r="R130" s="24">
        <f t="shared" si="107"/>
        <v>2.4068329960105439E-2</v>
      </c>
      <c r="S130" s="24">
        <f t="shared" si="108"/>
        <v>2.3696830820824299E-2</v>
      </c>
      <c r="T130" s="24">
        <f t="shared" si="109"/>
        <v>2.2796047224244997E-2</v>
      </c>
      <c r="U130" s="24">
        <f t="shared" si="110"/>
        <v>2.3413870316768781E-2</v>
      </c>
      <c r="V130" s="24">
        <f t="shared" si="111"/>
        <v>2.3092232870082663E-2</v>
      </c>
      <c r="W130" s="24">
        <f t="shared" si="112"/>
        <v>2.2445239775847892E-2</v>
      </c>
      <c r="X130" s="24">
        <f t="shared" si="113"/>
        <v>2.2244111676404499E-2</v>
      </c>
      <c r="Y130" s="24">
        <f t="shared" si="114"/>
        <v>2.2243282139554843E-2</v>
      </c>
      <c r="Z130" s="24">
        <f t="shared" si="115"/>
        <v>2.1347296940908533E-2</v>
      </c>
      <c r="AA130" s="24">
        <f t="shared" si="116"/>
        <v>2.251572294212556E-2</v>
      </c>
      <c r="AB130" s="24">
        <f>+GBA!Y103</f>
        <v>2.2348251105860584E-2</v>
      </c>
      <c r="AD130" s="24">
        <f t="shared" si="117"/>
        <v>0.65218517912566321</v>
      </c>
      <c r="AE130" s="24">
        <f t="shared" si="118"/>
        <v>0.64252744571553699</v>
      </c>
      <c r="AF130" s="24">
        <f t="shared" si="119"/>
        <v>0.67331172086617563</v>
      </c>
      <c r="AG130" s="24">
        <f t="shared" si="120"/>
        <v>0.66022127884061099</v>
      </c>
      <c r="AH130" s="24">
        <f t="shared" si="121"/>
        <v>0.66859479828340107</v>
      </c>
      <c r="AI130" s="24">
        <f t="shared" si="122"/>
        <v>0.67888928769389678</v>
      </c>
      <c r="AJ130" s="24">
        <f t="shared" si="123"/>
        <v>0.67082939756146542</v>
      </c>
      <c r="AK130" s="24">
        <f t="shared" si="124"/>
        <v>0.68231812779346401</v>
      </c>
      <c r="AL130" s="24">
        <f t="shared" si="125"/>
        <v>0.69109790888182188</v>
      </c>
      <c r="AM130" s="24">
        <f t="shared" si="126"/>
        <v>0.69237726598483817</v>
      </c>
      <c r="AN130" s="24">
        <f t="shared" si="127"/>
        <v>0.67819797319883768</v>
      </c>
      <c r="AO130" s="24">
        <f>+GBA!AV103</f>
        <v>0.68570150417598663</v>
      </c>
      <c r="AQ130" s="24">
        <f t="shared" si="128"/>
        <v>3.0276193443989907E-3</v>
      </c>
      <c r="AR130" s="24">
        <f t="shared" si="129"/>
        <v>-4.0192086859174969E-2</v>
      </c>
      <c r="AS130" s="35">
        <f t="shared" si="130"/>
        <v>45689</v>
      </c>
      <c r="AT130" s="19">
        <f t="shared" si="131"/>
        <v>8032.4443359375</v>
      </c>
      <c r="AU130" s="19">
        <f t="shared" si="132"/>
        <v>8002.64306640625</v>
      </c>
      <c r="AV130" s="52">
        <f t="shared" si="91"/>
        <v>0.29801269531249375</v>
      </c>
      <c r="AW130" s="52">
        <f t="shared" si="75"/>
        <v>-0.14897376680116281</v>
      </c>
    </row>
    <row r="131" spans="2:49" x14ac:dyDescent="0.25">
      <c r="B131" s="110">
        <f t="shared" si="76"/>
        <v>131</v>
      </c>
      <c r="D131" s="37">
        <f>+GBA!A104</f>
        <v>45717</v>
      </c>
      <c r="E131" s="257">
        <v>8391.2568359375</v>
      </c>
      <c r="F131" s="257">
        <v>8355.5654296875</v>
      </c>
      <c r="G131" s="257">
        <v>8329.3603515625</v>
      </c>
      <c r="H131" s="257">
        <v>8278.529296875</v>
      </c>
      <c r="I131" s="257">
        <v>8367.1787109375</v>
      </c>
      <c r="J131" s="257">
        <v>8335.447265625</v>
      </c>
      <c r="K131" s="257">
        <v>8330.2578125</v>
      </c>
      <c r="L131" s="257">
        <v>8346.0087890625</v>
      </c>
      <c r="M131" s="257">
        <v>8330.83984375</v>
      </c>
      <c r="N131" s="257">
        <v>8286.2265625</v>
      </c>
      <c r="O131" s="19" cm="1">
        <f t="array" ref="O131">+SUMPRODUCT($E$30:$N$30/100,$E131:$N131)/$D$14*100</f>
        <v>8256.7292951408308</v>
      </c>
      <c r="Q131" s="24">
        <f t="shared" si="106"/>
        <v>4.4670399817731354E-2</v>
      </c>
      <c r="R131" s="24">
        <f t="shared" si="107"/>
        <v>4.3054959985297847E-2</v>
      </c>
      <c r="S131" s="24">
        <f t="shared" si="108"/>
        <v>4.325119764060581E-2</v>
      </c>
      <c r="T131" s="24">
        <f t="shared" si="109"/>
        <v>4.0833416772661835E-2</v>
      </c>
      <c r="U131" s="24">
        <f t="shared" si="110"/>
        <v>4.1408932473286919E-2</v>
      </c>
      <c r="V131" s="24">
        <f t="shared" si="111"/>
        <v>4.3326191417245141E-2</v>
      </c>
      <c r="W131" s="24">
        <f t="shared" si="112"/>
        <v>3.9432450442044686E-2</v>
      </c>
      <c r="X131" s="24">
        <f t="shared" si="113"/>
        <v>3.9135907335719589E-2</v>
      </c>
      <c r="Y131" s="24">
        <f t="shared" si="114"/>
        <v>3.9110972629786023E-2</v>
      </c>
      <c r="Z131" s="24">
        <f t="shared" si="115"/>
        <v>3.5436229473258196E-2</v>
      </c>
      <c r="AA131" s="24">
        <f t="shared" si="116"/>
        <v>3.9611921074497847E-2</v>
      </c>
      <c r="AB131" s="24">
        <f>+GBA!Y104</f>
        <v>3.8542769769347895E-2</v>
      </c>
      <c r="AD131" s="24">
        <f t="shared" si="117"/>
        <v>0.54685342003125159</v>
      </c>
      <c r="AE131" s="24">
        <f t="shared" si="118"/>
        <v>0.5369491337875747</v>
      </c>
      <c r="AF131" s="24">
        <f t="shared" si="119"/>
        <v>0.56113514738349135</v>
      </c>
      <c r="AG131" s="24">
        <f t="shared" si="120"/>
        <v>0.54953714298666156</v>
      </c>
      <c r="AH131" s="24">
        <f t="shared" si="121"/>
        <v>0.55916096743419219</v>
      </c>
      <c r="AI131" s="24">
        <f t="shared" si="122"/>
        <v>0.56507111765136786</v>
      </c>
      <c r="AJ131" s="24">
        <f t="shared" si="123"/>
        <v>0.55686656426489733</v>
      </c>
      <c r="AK131" s="24">
        <f t="shared" si="124"/>
        <v>0.5664252903352569</v>
      </c>
      <c r="AL131" s="24">
        <f t="shared" si="125"/>
        <v>0.57379859396812427</v>
      </c>
      <c r="AM131" s="24">
        <f t="shared" si="126"/>
        <v>0.57520819292062852</v>
      </c>
      <c r="AN131" s="24">
        <f t="shared" si="127"/>
        <v>0.56418172602310657</v>
      </c>
      <c r="AO131" s="24">
        <f>+GBA!AV104</f>
        <v>0.57036128735671232</v>
      </c>
      <c r="AQ131" s="24">
        <f t="shared" si="128"/>
        <v>9.2341703444731582E-3</v>
      </c>
      <c r="AR131" s="24">
        <f t="shared" si="129"/>
        <v>-2.8354772889376934E-2</v>
      </c>
      <c r="AS131" s="35">
        <f t="shared" si="130"/>
        <v>45717</v>
      </c>
      <c r="AT131" s="19">
        <f t="shared" si="131"/>
        <v>8391.2568359375</v>
      </c>
      <c r="AU131" s="19">
        <f t="shared" si="132"/>
        <v>8286.2265625</v>
      </c>
      <c r="AV131" s="52">
        <f t="shared" si="91"/>
        <v>1.0503027343749949</v>
      </c>
      <c r="AW131" s="52">
        <f t="shared" si="75"/>
        <v>2.7989911526823619E-2</v>
      </c>
    </row>
    <row r="132" spans="2:49" x14ac:dyDescent="0.25">
      <c r="B132" s="110">
        <f t="shared" si="76"/>
        <v>132</v>
      </c>
      <c r="D132" s="37">
        <f>+GBA!A105</f>
        <v>45748</v>
      </c>
      <c r="E132" s="257">
        <v>8624.994140625</v>
      </c>
      <c r="F132" s="257">
        <v>8589.486328125</v>
      </c>
      <c r="G132" s="257">
        <v>8559.7978515625</v>
      </c>
      <c r="H132" s="257">
        <v>8505.384765625</v>
      </c>
      <c r="I132" s="257">
        <v>8600.7646484375</v>
      </c>
      <c r="J132" s="257">
        <v>8565.1484375</v>
      </c>
      <c r="K132" s="257">
        <v>8560.3359375</v>
      </c>
      <c r="L132" s="257">
        <v>8576.943359375</v>
      </c>
      <c r="M132" s="257">
        <v>8559.5224609375</v>
      </c>
      <c r="N132" s="257">
        <v>8513.2119140625</v>
      </c>
      <c r="O132" s="19" cm="1">
        <f t="array" ref="O132">+SUMPRODUCT($E$30:$N$30/100,$E132:$N132)/$D$14*100</f>
        <v>8484.4325395202213</v>
      </c>
      <c r="Q132" s="24">
        <f t="shared" si="106"/>
        <v>2.785486241899604E-2</v>
      </c>
      <c r="R132" s="24">
        <f t="shared" si="107"/>
        <v>2.7995819122710097E-2</v>
      </c>
      <c r="S132" s="24">
        <f t="shared" si="108"/>
        <v>2.7665689833766383E-2</v>
      </c>
      <c r="T132" s="24">
        <f t="shared" si="109"/>
        <v>2.7402870801657153E-2</v>
      </c>
      <c r="U132" s="24">
        <f t="shared" si="110"/>
        <v>2.7916929417876268E-2</v>
      </c>
      <c r="V132" s="24">
        <f t="shared" si="111"/>
        <v>2.7557150151051424E-2</v>
      </c>
      <c r="W132" s="24">
        <f t="shared" si="112"/>
        <v>2.7619568346943124E-2</v>
      </c>
      <c r="X132" s="24">
        <f t="shared" si="113"/>
        <v>2.7670060761874726E-2</v>
      </c>
      <c r="Y132" s="24">
        <f t="shared" si="114"/>
        <v>2.745012765538446E-2</v>
      </c>
      <c r="Z132" s="24">
        <f t="shared" si="115"/>
        <v>2.7393090190140468E-2</v>
      </c>
      <c r="AA132" s="24">
        <f t="shared" si="116"/>
        <v>2.7577898734477913E-2</v>
      </c>
      <c r="AB132" s="24">
        <f>+GBA!Y105</f>
        <v>2.7577538869369755E-2</v>
      </c>
      <c r="AD132" s="24">
        <f t="shared" si="117"/>
        <v>0.45906716611776766</v>
      </c>
      <c r="AE132" s="24">
        <f t="shared" si="118"/>
        <v>0.45412772636528742</v>
      </c>
      <c r="AF132" s="24">
        <f t="shared" si="119"/>
        <v>0.46682859086702999</v>
      </c>
      <c r="AG132" s="24">
        <f t="shared" si="120"/>
        <v>0.46424762599179514</v>
      </c>
      <c r="AH132" s="24">
        <f t="shared" si="121"/>
        <v>0.46895502208890827</v>
      </c>
      <c r="AI132" s="24">
        <f t="shared" si="122"/>
        <v>0.47388630839684853</v>
      </c>
      <c r="AJ132" s="24">
        <f t="shared" si="123"/>
        <v>0.46981978669984881</v>
      </c>
      <c r="AK132" s="24">
        <f t="shared" si="124"/>
        <v>0.47501669573077177</v>
      </c>
      <c r="AL132" s="24">
        <f t="shared" si="125"/>
        <v>0.48065721276250883</v>
      </c>
      <c r="AM132" s="24">
        <f t="shared" si="126"/>
        <v>0.48197210518728451</v>
      </c>
      <c r="AN132" s="24">
        <f t="shared" si="127"/>
        <v>0.47346957008814972</v>
      </c>
      <c r="AO132" s="24">
        <f>+GBA!AV105</f>
        <v>0.47735020883595247</v>
      </c>
      <c r="AQ132" s="24">
        <f t="shared" si="128"/>
        <v>4.6177222885557256E-4</v>
      </c>
      <c r="AR132" s="24">
        <f t="shared" si="129"/>
        <v>-2.290493906951685E-2</v>
      </c>
      <c r="AS132" s="35">
        <f t="shared" si="130"/>
        <v>45748</v>
      </c>
      <c r="AT132" s="19">
        <f t="shared" si="131"/>
        <v>8624.994140625</v>
      </c>
      <c r="AU132" s="19">
        <f t="shared" si="132"/>
        <v>8513.2119140625</v>
      </c>
      <c r="AV132" s="52">
        <f t="shared" si="91"/>
        <v>1.1178222656250085</v>
      </c>
      <c r="AW132" s="52">
        <f t="shared" si="75"/>
        <v>3.8277135423250286E-2</v>
      </c>
    </row>
    <row r="133" spans="2:49" x14ac:dyDescent="0.25">
      <c r="B133" s="110">
        <f t="shared" si="76"/>
        <v>133</v>
      </c>
      <c r="D133" s="37">
        <f>+GBA!A106</f>
        <v>45778</v>
      </c>
      <c r="E133" s="257">
        <v>8729.623046875</v>
      </c>
      <c r="F133" s="257">
        <v>8690.51953125</v>
      </c>
      <c r="G133" s="257">
        <v>8673.09765625</v>
      </c>
      <c r="H133" s="257">
        <v>8617.423828125</v>
      </c>
      <c r="I133" s="257">
        <v>8720.2978515625</v>
      </c>
      <c r="J133" s="257">
        <v>8686.087890625</v>
      </c>
      <c r="K133" s="257">
        <v>8682.1416015625</v>
      </c>
      <c r="L133" s="257">
        <v>8706.11328125</v>
      </c>
      <c r="M133" s="257">
        <v>8694.080078125</v>
      </c>
      <c r="N133" s="257">
        <v>8653.9931640625</v>
      </c>
      <c r="O133" s="19" cm="1">
        <f t="array" ref="O133">+SUMPRODUCT($E$30:$N$30/100,$E133:$N133)/$D$14*100</f>
        <v>8609.4052939882695</v>
      </c>
      <c r="Q133" s="24">
        <f t="shared" si="106"/>
        <v>1.2130895922257245E-2</v>
      </c>
      <c r="R133" s="24">
        <f t="shared" si="107"/>
        <v>1.1762426676689808E-2</v>
      </c>
      <c r="S133" s="24">
        <f t="shared" si="108"/>
        <v>1.3236271072314842E-2</v>
      </c>
      <c r="T133" s="24">
        <f t="shared" si="109"/>
        <v>1.3172721233354778E-2</v>
      </c>
      <c r="U133" s="24">
        <f t="shared" si="110"/>
        <v>1.3897973960572907E-2</v>
      </c>
      <c r="V133" s="24">
        <f t="shared" si="111"/>
        <v>1.4119948300662433E-2</v>
      </c>
      <c r="W133" s="24">
        <f t="shared" si="112"/>
        <v>1.4229075231604993E-2</v>
      </c>
      <c r="X133" s="24">
        <f t="shared" si="113"/>
        <v>1.5060134649695689E-2</v>
      </c>
      <c r="Y133" s="24">
        <f t="shared" si="114"/>
        <v>1.5720224790760406E-2</v>
      </c>
      <c r="Z133" s="24">
        <f t="shared" si="115"/>
        <v>1.6536796149459354E-2</v>
      </c>
      <c r="AA133" s="24">
        <f t="shared" si="116"/>
        <v>1.4729653855567681E-2</v>
      </c>
      <c r="AB133" s="24">
        <f>+GBA!Y106</f>
        <v>1.5008447859677698E-2</v>
      </c>
      <c r="AD133" s="24">
        <f t="shared" si="117"/>
        <v>0.41226344171767471</v>
      </c>
      <c r="AE133" s="24">
        <f t="shared" si="118"/>
        <v>0.40688898940125084</v>
      </c>
      <c r="AF133" s="24">
        <f t="shared" si="119"/>
        <v>0.42287407441111058</v>
      </c>
      <c r="AG133" s="24">
        <f t="shared" si="120"/>
        <v>0.41869481084480764</v>
      </c>
      <c r="AH133" s="24">
        <f t="shared" si="121"/>
        <v>0.42594581888624461</v>
      </c>
      <c r="AI133" s="24">
        <f t="shared" si="122"/>
        <v>0.43007951287071777</v>
      </c>
      <c r="AJ133" s="24">
        <f t="shared" si="123"/>
        <v>0.42846724347277143</v>
      </c>
      <c r="AK133" s="24">
        <f t="shared" si="124"/>
        <v>0.43673987463783592</v>
      </c>
      <c r="AL133" s="24">
        <f t="shared" si="125"/>
        <v>0.44273706441120075</v>
      </c>
      <c r="AM133" s="24">
        <f t="shared" si="126"/>
        <v>0.44717991697122139</v>
      </c>
      <c r="AN133" s="24">
        <f t="shared" si="127"/>
        <v>0.4332288142739591</v>
      </c>
      <c r="AO133" s="24">
        <f>+GBA!AV106</f>
        <v>0.43769373873528195</v>
      </c>
      <c r="AQ133" s="24">
        <f t="shared" si="128"/>
        <v>-4.4059002272021086E-3</v>
      </c>
      <c r="AR133" s="24">
        <f t="shared" si="129"/>
        <v>-3.4916475253546686E-2</v>
      </c>
      <c r="AS133" s="35">
        <f t="shared" si="130"/>
        <v>45778</v>
      </c>
      <c r="AT133" s="19">
        <f t="shared" si="131"/>
        <v>8729.623046875</v>
      </c>
      <c r="AU133" s="19">
        <f t="shared" si="132"/>
        <v>8653.9931640625</v>
      </c>
      <c r="AV133" s="52">
        <f t="shared" si="91"/>
        <v>0.75629882812499716</v>
      </c>
      <c r="AW133" s="52">
        <f t="shared" si="75"/>
        <v>-5.4457895706043757E-2</v>
      </c>
    </row>
    <row r="134" spans="2:49" x14ac:dyDescent="0.25">
      <c r="B134" s="110">
        <f t="shared" si="76"/>
        <v>134</v>
      </c>
      <c r="D134" s="37">
        <f>+GBA!A107</f>
        <v>45809</v>
      </c>
      <c r="E134" s="257">
        <v>8880.92578125</v>
      </c>
      <c r="F134" s="257">
        <v>8842.22265625</v>
      </c>
      <c r="G134" s="257">
        <v>8834.2978515625</v>
      </c>
      <c r="H134" s="257">
        <v>8780.1650390625</v>
      </c>
      <c r="I134" s="257">
        <v>8882.830078125</v>
      </c>
      <c r="J134" s="257">
        <v>8852.47265625</v>
      </c>
      <c r="K134" s="257">
        <v>8850.3720703125</v>
      </c>
      <c r="L134" s="257">
        <v>8879.1787109375</v>
      </c>
      <c r="M134" s="257">
        <v>8872.986328125</v>
      </c>
      <c r="N134" s="257">
        <v>8839.3818359375</v>
      </c>
      <c r="O134" s="19" cm="1">
        <f t="array" ref="O134">+SUMPRODUCT($E$30:$N$30/100,$E134:$N134)/$D$14*100</f>
        <v>8779.6499986308881</v>
      </c>
      <c r="Q134" s="24">
        <f t="shared" si="106"/>
        <v>1.7332103982331981E-2</v>
      </c>
      <c r="R134" s="24">
        <f t="shared" si="107"/>
        <v>1.7456162943365383E-2</v>
      </c>
      <c r="S134" s="24">
        <f t="shared" si="108"/>
        <v>1.858623086024358E-2</v>
      </c>
      <c r="T134" s="24">
        <f t="shared" si="109"/>
        <v>1.8885134836510664E-2</v>
      </c>
      <c r="U134" s="24">
        <f t="shared" si="110"/>
        <v>1.8638380171082991E-2</v>
      </c>
      <c r="V134" s="24">
        <f t="shared" si="111"/>
        <v>1.9155316837696335E-2</v>
      </c>
      <c r="W134" s="24">
        <f t="shared" si="112"/>
        <v>1.9376609651209131E-2</v>
      </c>
      <c r="X134" s="24">
        <f t="shared" si="113"/>
        <v>1.9878609902793665E-2</v>
      </c>
      <c r="Y134" s="24">
        <f t="shared" si="114"/>
        <v>2.0577939056501515E-2</v>
      </c>
      <c r="Z134" s="24">
        <f t="shared" si="115"/>
        <v>2.1422327053003176E-2</v>
      </c>
      <c r="AA134" s="24">
        <f t="shared" si="116"/>
        <v>1.9774269979077053E-2</v>
      </c>
      <c r="AB134" s="24">
        <f>+GBA!Y107</f>
        <v>2.0243753200644976E-2</v>
      </c>
      <c r="AD134" s="24">
        <f t="shared" si="117"/>
        <v>0.38394395053692865</v>
      </c>
      <c r="AE134" s="24">
        <f t="shared" si="118"/>
        <v>0.37979065191892758</v>
      </c>
      <c r="AF134" s="24">
        <f t="shared" si="119"/>
        <v>0.39306017017952999</v>
      </c>
      <c r="AG134" s="24">
        <f t="shared" si="120"/>
        <v>0.39037229142940344</v>
      </c>
      <c r="AH134" s="24">
        <f t="shared" si="121"/>
        <v>0.39540960851750451</v>
      </c>
      <c r="AI134" s="24">
        <f t="shared" si="122"/>
        <v>0.39964472072130497</v>
      </c>
      <c r="AJ134" s="24">
        <f t="shared" si="123"/>
        <v>0.39786921208508197</v>
      </c>
      <c r="AK134" s="24">
        <f t="shared" si="124"/>
        <v>0.40475741138592625</v>
      </c>
      <c r="AL134" s="24">
        <f t="shared" si="125"/>
        <v>0.4103577716816047</v>
      </c>
      <c r="AM134" s="24">
        <f t="shared" si="126"/>
        <v>0.41389890578781463</v>
      </c>
      <c r="AN134" s="24">
        <f t="shared" si="127"/>
        <v>0.40208003839434037</v>
      </c>
      <c r="AO134" s="24">
        <f>+GBA!AV107</f>
        <v>0.40560369414727049</v>
      </c>
      <c r="AQ134" s="24">
        <f t="shared" si="128"/>
        <v>-4.0902230706711951E-3</v>
      </c>
      <c r="AR134" s="24">
        <f t="shared" si="129"/>
        <v>-2.9954955250885984E-2</v>
      </c>
      <c r="AS134" s="35">
        <f t="shared" si="130"/>
        <v>45809</v>
      </c>
      <c r="AT134" s="19">
        <f t="shared" si="131"/>
        <v>8880.92578125</v>
      </c>
      <c r="AU134" s="19">
        <f t="shared" si="132"/>
        <v>8839.3818359375</v>
      </c>
      <c r="AV134" s="52">
        <f t="shared" si="91"/>
        <v>0.4154394531249892</v>
      </c>
      <c r="AW134" s="52">
        <f t="shared" si="75"/>
        <v>-0.14335430894388779</v>
      </c>
    </row>
    <row r="135" spans="2:49" x14ac:dyDescent="0.25">
      <c r="B135" s="110">
        <f t="shared" si="76"/>
        <v>135</v>
      </c>
      <c r="D135" s="37">
        <f>+GBA!A108</f>
        <v>45839</v>
      </c>
      <c r="E135" s="257">
        <v>9034.7080078125</v>
      </c>
      <c r="F135" s="257">
        <v>8998.994140625</v>
      </c>
      <c r="G135" s="257">
        <v>8985.4970703125</v>
      </c>
      <c r="H135" s="257">
        <v>8940.736328125</v>
      </c>
      <c r="I135" s="257">
        <v>9043.4287109375</v>
      </c>
      <c r="J135" s="257">
        <v>9012.611328125</v>
      </c>
      <c r="K135" s="257">
        <v>9017.1513671875</v>
      </c>
      <c r="L135" s="257">
        <v>9042.9296875</v>
      </c>
      <c r="M135" s="257">
        <v>9039.1083984375</v>
      </c>
      <c r="N135" s="257">
        <v>9009.2666015625</v>
      </c>
      <c r="O135" s="19" cm="1">
        <f t="array" ref="O135">+SUMPRODUCT($E$30:$N$30/100,$E135:$N135)/$D$14*100</f>
        <v>8941.8823294851791</v>
      </c>
      <c r="Q135" s="24">
        <f t="shared" si="106"/>
        <v>1.7316013031791755E-2</v>
      </c>
      <c r="R135" s="24">
        <f t="shared" si="107"/>
        <v>1.7729872959508564E-2</v>
      </c>
      <c r="S135" s="24">
        <f t="shared" si="108"/>
        <v>1.7115023886505876E-2</v>
      </c>
      <c r="T135" s="24">
        <f t="shared" si="109"/>
        <v>1.8287957953879719E-2</v>
      </c>
      <c r="U135" s="24">
        <f t="shared" si="110"/>
        <v>1.8079669587285352E-2</v>
      </c>
      <c r="V135" s="24">
        <f t="shared" si="111"/>
        <v>1.8089710987352126E-2</v>
      </c>
      <c r="W135" s="24">
        <f t="shared" si="112"/>
        <v>1.8844326040759363E-2</v>
      </c>
      <c r="X135" s="24">
        <f t="shared" si="113"/>
        <v>1.844213095528624E-2</v>
      </c>
      <c r="Y135" s="24">
        <f t="shared" si="114"/>
        <v>1.872222768854459E-2</v>
      </c>
      <c r="Z135" s="24">
        <f t="shared" si="115"/>
        <v>1.9219077620825642E-2</v>
      </c>
      <c r="AA135" s="24">
        <f t="shared" si="116"/>
        <v>1.8478223036179076E-2</v>
      </c>
      <c r="AB135" s="24">
        <f>+GBA!Y108</f>
        <v>1.8679320347811057E-2</v>
      </c>
      <c r="AD135" s="24">
        <f t="shared" si="117"/>
        <v>0.35625083881136854</v>
      </c>
      <c r="AE135" s="24">
        <f t="shared" si="118"/>
        <v>0.35250814021012444</v>
      </c>
      <c r="AF135" s="24">
        <f t="shared" si="119"/>
        <v>0.36419149463135359</v>
      </c>
      <c r="AG135" s="24">
        <f t="shared" si="120"/>
        <v>0.36294776062188183</v>
      </c>
      <c r="AH135" s="24">
        <f t="shared" si="121"/>
        <v>0.36667067841343504</v>
      </c>
      <c r="AI135" s="24">
        <f t="shared" si="122"/>
        <v>0.37139045413299621</v>
      </c>
      <c r="AJ135" s="24">
        <f t="shared" si="123"/>
        <v>0.3705497605914454</v>
      </c>
      <c r="AK135" s="24">
        <f t="shared" si="124"/>
        <v>0.37544582424504069</v>
      </c>
      <c r="AL135" s="24">
        <f t="shared" si="125"/>
        <v>0.37995719262135141</v>
      </c>
      <c r="AM135" s="24">
        <f t="shared" si="126"/>
        <v>0.38321338747645761</v>
      </c>
      <c r="AN135" s="24">
        <f t="shared" si="127"/>
        <v>0.3729564714069098</v>
      </c>
      <c r="AO135" s="24">
        <f>+GBA!AV108</f>
        <v>0.3762956850541006</v>
      </c>
      <c r="AQ135" s="24">
        <f t="shared" si="128"/>
        <v>-1.9030645890338871E-3</v>
      </c>
      <c r="AR135" s="24">
        <f t="shared" si="129"/>
        <v>-2.696254866508907E-2</v>
      </c>
      <c r="AS135" s="35">
        <f t="shared" si="130"/>
        <v>45839</v>
      </c>
      <c r="AT135" s="19">
        <f t="shared" si="131"/>
        <v>9034.7080078125</v>
      </c>
      <c r="AU135" s="19">
        <f t="shared" si="132"/>
        <v>9009.2666015625</v>
      </c>
      <c r="AV135" s="52">
        <f t="shared" si="91"/>
        <v>0.25441406250000398</v>
      </c>
      <c r="AW135" s="52">
        <f t="shared" si="75"/>
        <v>-0.18763509425351188</v>
      </c>
    </row>
    <row r="136" spans="2:49" x14ac:dyDescent="0.25">
      <c r="B136" s="110">
        <f t="shared" si="76"/>
        <v>136</v>
      </c>
      <c r="D136" s="37">
        <f>+GBA!A109</f>
        <v>45870</v>
      </c>
      <c r="E136" s="257">
        <v>9191.9970703125</v>
      </c>
      <c r="F136" s="257">
        <v>9152.8505859375</v>
      </c>
      <c r="G136" s="257">
        <v>9142.8330078125</v>
      </c>
      <c r="H136" s="257">
        <v>9108.0439453125</v>
      </c>
      <c r="I136" s="257">
        <v>9205.4453125</v>
      </c>
      <c r="J136" s="257">
        <v>9175.146484375</v>
      </c>
      <c r="K136" s="257">
        <v>9186.4580078125</v>
      </c>
      <c r="L136" s="257">
        <v>9211.765625</v>
      </c>
      <c r="M136" s="257">
        <v>9207.158203125</v>
      </c>
      <c r="N136" s="257">
        <v>9179.4345703125</v>
      </c>
      <c r="O136" s="19" cm="1">
        <f t="array" ref="O136">+SUMPRODUCT($E$30:$N$30/100,$E136:$N136)/$D$14*100</f>
        <v>9106.5213649700308</v>
      </c>
      <c r="Q136" s="24">
        <f t="shared" ref="Q136" si="133">+E136/E135-1</f>
        <v>1.7409424008389518E-2</v>
      </c>
      <c r="R136" s="24">
        <f t="shared" ref="R136" si="134">+F136/F135-1</f>
        <v>1.7097071395783203E-2</v>
      </c>
      <c r="S136" s="24">
        <f t="shared" ref="S136" si="135">+G136/G135-1</f>
        <v>1.7509987067919397E-2</v>
      </c>
      <c r="T136" s="24">
        <f t="shared" ref="T136" si="136">+H136/H135-1</f>
        <v>1.8712957305451194E-2</v>
      </c>
      <c r="U136" s="24">
        <f t="shared" ref="U136" si="137">+I136/I135-1</f>
        <v>1.7915395448028448E-2</v>
      </c>
      <c r="V136" s="24">
        <f t="shared" ref="V136" si="138">+J136/J135-1</f>
        <v>1.8034191238535779E-2</v>
      </c>
      <c r="W136" s="24">
        <f t="shared" ref="W136" si="139">+K136/K135-1</f>
        <v>1.8776067266774499E-2</v>
      </c>
      <c r="X136" s="24">
        <f t="shared" ref="X136" si="140">+L136/L135-1</f>
        <v>1.8670491017239721E-2</v>
      </c>
      <c r="Y136" s="24">
        <f t="shared" ref="Y136" si="141">+M136/M135-1</f>
        <v>1.8591413807643731E-2</v>
      </c>
      <c r="Z136" s="24">
        <f t="shared" ref="Z136" si="142">+N136/N135-1</f>
        <v>1.88881044679583E-2</v>
      </c>
      <c r="AA136" s="24">
        <f t="shared" ref="AA136" si="143">+O136/O135-1</f>
        <v>1.8412122796781505E-2</v>
      </c>
      <c r="AB136" s="24">
        <f>+GBA!Y109</f>
        <v>1.8715637795281514E-2</v>
      </c>
      <c r="AD136" s="24">
        <f t="shared" ref="AD136" si="144">+E136/E124-1</f>
        <v>0.32989695091410409</v>
      </c>
      <c r="AE136" s="24">
        <f t="shared" ref="AE136" si="145">+F136/F124-1</f>
        <v>0.32631077552973253</v>
      </c>
      <c r="AF136" s="24">
        <f t="shared" ref="AF136" si="146">+G136/G124-1</f>
        <v>0.3362011427612337</v>
      </c>
      <c r="AG136" s="24">
        <f t="shared" ref="AG136" si="147">+H136/H124-1</f>
        <v>0.33527932540786698</v>
      </c>
      <c r="AH136" s="24">
        <f t="shared" ref="AH136" si="148">+I136/I124-1</f>
        <v>0.33868159749781901</v>
      </c>
      <c r="AI136" s="24">
        <f t="shared" ref="AI136" si="149">+J136/J124-1</f>
        <v>0.34233265150042058</v>
      </c>
      <c r="AJ136" s="24">
        <f t="shared" ref="AJ136" si="150">+K136/K124-1</f>
        <v>0.34130302378509225</v>
      </c>
      <c r="AK136" s="24">
        <f t="shared" ref="AK136" si="151">+L136/L124-1</f>
        <v>0.34537702648629787</v>
      </c>
      <c r="AL136" s="24">
        <f t="shared" ref="AL136" si="152">+M136/M124-1</f>
        <v>0.34940276011175797</v>
      </c>
      <c r="AM136" s="24">
        <f t="shared" ref="AM136" si="153">+N136/N124-1</f>
        <v>0.35166437248870186</v>
      </c>
      <c r="AN136" s="24">
        <f t="shared" ref="AN136" si="154">+O136/O124-1</f>
        <v>0.34344435391791772</v>
      </c>
      <c r="AO136" s="24">
        <f>+GBA!AV109</f>
        <v>0.34634517457497482</v>
      </c>
      <c r="AQ136" s="24">
        <f t="shared" ref="AQ136" si="155">+Q136-Z136</f>
        <v>-1.4786804595687819E-3</v>
      </c>
      <c r="AR136" s="24">
        <f t="shared" ref="AR136" si="156">+AD136-AM136</f>
        <v>-2.1767421574597767E-2</v>
      </c>
      <c r="AS136" s="35">
        <f t="shared" ref="AS136" si="157">+D136</f>
        <v>45870</v>
      </c>
      <c r="AT136" s="19">
        <f t="shared" ref="AT136" si="158">+E136</f>
        <v>9191.9970703125</v>
      </c>
      <c r="AU136" s="19">
        <f t="shared" ref="AU136" si="159">+N136</f>
        <v>9179.4345703125</v>
      </c>
      <c r="AV136" s="52">
        <f t="shared" si="91"/>
        <v>0.12562499999999943</v>
      </c>
      <c r="AW136" s="52">
        <f t="shared" si="75"/>
        <v>-0.22400328625124288</v>
      </c>
    </row>
    <row r="137" spans="2:49" x14ac:dyDescent="0.25">
      <c r="B137" s="110">
        <f t="shared" si="76"/>
        <v>137</v>
      </c>
      <c r="D137" s="37">
        <f>+GBA!A110</f>
        <v>45901</v>
      </c>
      <c r="E137" s="257">
        <v>9387.1748046875</v>
      </c>
      <c r="F137" s="257">
        <v>9346.8212890625</v>
      </c>
      <c r="G137" s="257">
        <v>9339.3740234375</v>
      </c>
      <c r="H137" s="257">
        <v>9301.404296875</v>
      </c>
      <c r="I137" s="257">
        <v>9397.6796875</v>
      </c>
      <c r="J137" s="257">
        <v>9370.1845703125</v>
      </c>
      <c r="K137" s="257">
        <v>9380.5791015625</v>
      </c>
      <c r="L137" s="257">
        <v>9405.3505859375</v>
      </c>
      <c r="M137" s="257">
        <v>9399.6953125</v>
      </c>
      <c r="N137" s="257">
        <v>9369.67578125</v>
      </c>
      <c r="O137" s="19" cm="1">
        <f t="array" ref="O137">+SUMPRODUCT($E$30:$N$30/100,$E137:$N137)/$D$14*100</f>
        <v>9297.9137261519209</v>
      </c>
      <c r="Q137" s="24">
        <f t="shared" ref="Q137" si="160">+E137/E136-1</f>
        <v>2.1233441751778548E-2</v>
      </c>
      <c r="R137" s="24">
        <f t="shared" ref="R137" si="161">+F137/F136-1</f>
        <v>2.1192381685222417E-2</v>
      </c>
      <c r="S137" s="24">
        <f t="shared" ref="S137" si="162">+G137/G136-1</f>
        <v>2.1496730330419211E-2</v>
      </c>
      <c r="T137" s="24">
        <f t="shared" ref="T137" si="163">+H137/H136-1</f>
        <v>2.1229624354416332E-2</v>
      </c>
      <c r="U137" s="24">
        <f t="shared" ref="U137" si="164">+I137/I136-1</f>
        <v>2.0882680682374755E-2</v>
      </c>
      <c r="V137" s="24">
        <f t="shared" ref="V137" si="165">+J137/J136-1</f>
        <v>2.1257217666185824E-2</v>
      </c>
      <c r="W137" s="24">
        <f t="shared" ref="W137" si="166">+K137/K136-1</f>
        <v>2.11312231095937E-2</v>
      </c>
      <c r="X137" s="24">
        <f t="shared" ref="X137" si="167">+L137/L136-1</f>
        <v>2.1014968119914545E-2</v>
      </c>
      <c r="Y137" s="24">
        <f t="shared" ref="Y137" si="168">+M137/M136-1</f>
        <v>2.0911676016346803E-2</v>
      </c>
      <c r="Z137" s="24">
        <f t="shared" ref="Z137" si="169">+N137/N136-1</f>
        <v>2.0724719968348015E-2</v>
      </c>
      <c r="AA137" s="24">
        <f t="shared" ref="AA137" si="170">+O137/O136-1</f>
        <v>2.1017066068511836E-2</v>
      </c>
      <c r="AB137" s="24">
        <f>+GBA!Y110</f>
        <v>2.0953170557133527E-2</v>
      </c>
      <c r="AD137" s="24">
        <f t="shared" ref="AD137" si="171">+E137/E125-1</f>
        <v>0.31179140418523277</v>
      </c>
      <c r="AE137" s="24">
        <f t="shared" ref="AE137" si="172">+F137/F125-1</f>
        <v>0.3089572291610081</v>
      </c>
      <c r="AF137" s="24">
        <f t="shared" ref="AF137" si="173">+G137/G125-1</f>
        <v>0.31689586360436728</v>
      </c>
      <c r="AG137" s="24">
        <f t="shared" ref="AG137" si="174">+H137/H125-1</f>
        <v>0.31635582097737291</v>
      </c>
      <c r="AH137" s="24">
        <f t="shared" ref="AH137" si="175">+I137/I125-1</f>
        <v>0.31897331084063096</v>
      </c>
      <c r="AI137" s="24">
        <f t="shared" ref="AI137" si="176">+J137/J125-1</f>
        <v>0.32255116147964769</v>
      </c>
      <c r="AJ137" s="24">
        <f t="shared" ref="AJ137" si="177">+K137/K125-1</f>
        <v>0.32097439555811502</v>
      </c>
      <c r="AK137" s="24">
        <f t="shared" ref="AK137" si="178">+L137/L125-1</f>
        <v>0.32430518720903012</v>
      </c>
      <c r="AL137" s="24">
        <f t="shared" ref="AL137" si="179">+M137/M125-1</f>
        <v>0.32860405850514085</v>
      </c>
      <c r="AM137" s="24">
        <f t="shared" ref="AM137" si="180">+N137/N125-1</f>
        <v>0.32973785952428214</v>
      </c>
      <c r="AN137" s="24">
        <f t="shared" ref="AN137" si="181">+O137/O125-1</f>
        <v>0.32307359932678659</v>
      </c>
      <c r="AO137" s="24">
        <f>+GBA!AV110</f>
        <v>0.3252845906347912</v>
      </c>
      <c r="AQ137" s="24">
        <f t="shared" ref="AQ137" si="182">+Q137-Z137</f>
        <v>5.0872178343053243E-4</v>
      </c>
      <c r="AR137" s="24">
        <f t="shared" ref="AR137" si="183">+AD137-AM137</f>
        <v>-1.7946455339049372E-2</v>
      </c>
      <c r="AS137" s="35">
        <f t="shared" ref="AS137" si="184">+D137</f>
        <v>45901</v>
      </c>
      <c r="AT137" s="19">
        <f t="shared" ref="AT137" si="185">+E137</f>
        <v>9387.1748046875</v>
      </c>
      <c r="AU137" s="19">
        <f t="shared" ref="AU137" si="186">+N137</f>
        <v>9369.67578125</v>
      </c>
      <c r="AV137" s="52">
        <f t="shared" si="91"/>
        <v>0.17499023437500227</v>
      </c>
      <c r="AW137" s="52">
        <f t="shared" si="75"/>
        <v>-0.2171563575405564</v>
      </c>
    </row>
    <row r="138" spans="2:49" x14ac:dyDescent="0.25">
      <c r="B138" s="110">
        <f t="shared" si="76"/>
        <v>138</v>
      </c>
      <c r="D138" s="37">
        <f>+GBA!A111</f>
        <v>45931</v>
      </c>
      <c r="E138" s="257">
        <v>9615.8828125</v>
      </c>
      <c r="F138" s="257">
        <v>9573.1865234375</v>
      </c>
      <c r="G138" s="257">
        <v>9563.97265625</v>
      </c>
      <c r="H138" s="257">
        <v>9528.451171875</v>
      </c>
      <c r="I138" s="257">
        <v>9624.3701171875</v>
      </c>
      <c r="J138" s="257">
        <v>9595.4296875</v>
      </c>
      <c r="K138" s="257">
        <v>9608.2822265625</v>
      </c>
      <c r="L138" s="257">
        <v>9630.1650390625</v>
      </c>
      <c r="M138" s="257">
        <v>9620.7744140625</v>
      </c>
      <c r="N138" s="257">
        <v>9589.689453125</v>
      </c>
      <c r="O138" s="19" cm="1">
        <f t="array" ref="O138">+SUMPRODUCT($E$30:$N$30/100,$E138:$N138)/$D$14*100</f>
        <v>9520.0223803262998</v>
      </c>
      <c r="Q138" s="24">
        <f t="shared" ref="Q138" si="187">+E138/E137-1</f>
        <v>2.43638807810731E-2</v>
      </c>
      <c r="R138" s="24">
        <f t="shared" ref="R138" si="188">+F138/F137-1</f>
        <v>2.4218419008384062E-2</v>
      </c>
      <c r="S138" s="24">
        <f t="shared" ref="S138" si="189">+G138/G137-1</f>
        <v>2.4048574588496185E-2</v>
      </c>
      <c r="T138" s="24">
        <f t="shared" ref="T138" si="190">+H138/H137-1</f>
        <v>2.4409956577877256E-2</v>
      </c>
      <c r="U138" s="24">
        <f t="shared" ref="U138" si="191">+I138/I137-1</f>
        <v>2.4121957464567023E-2</v>
      </c>
      <c r="V138" s="24">
        <f t="shared" ref="V138" si="192">+J138/J137-1</f>
        <v>2.4038493105156489E-2</v>
      </c>
      <c r="W138" s="24">
        <f t="shared" ref="W138" si="193">+K138/K137-1</f>
        <v>2.4273887841537611E-2</v>
      </c>
      <c r="X138" s="24">
        <f t="shared" ref="X138" si="194">+L138/L137-1</f>
        <v>2.3902825425894614E-2</v>
      </c>
      <c r="Y138" s="24">
        <f t="shared" ref="Y138" si="195">+M138/M137-1</f>
        <v>2.3519815718760828E-2</v>
      </c>
      <c r="Z138" s="24">
        <f t="shared" ref="Z138" si="196">+N138/N137-1</f>
        <v>2.3481460512782881E-2</v>
      </c>
      <c r="AA138" s="24">
        <f t="shared" ref="AA138" si="197">+O138/O137-1</f>
        <v>2.3888009796182663E-2</v>
      </c>
      <c r="AB138" s="24">
        <f>+GBA!Y111</f>
        <v>2.3965787765641178E-2</v>
      </c>
      <c r="AD138" s="24">
        <f t="shared" ref="AD138" si="198">+E138/E126-1</f>
        <v>0.31092284821985583</v>
      </c>
      <c r="AE138" s="24">
        <f t="shared" ref="AE138" si="199">+F138/F126-1</f>
        <v>0.30782405655147893</v>
      </c>
      <c r="AF138" s="24">
        <f t="shared" ref="AF138" si="200">+G138/G126-1</f>
        <v>0.31371858583980594</v>
      </c>
      <c r="AG138" s="24">
        <f t="shared" ref="AG138" si="201">+H138/H126-1</f>
        <v>0.3140579645539181</v>
      </c>
      <c r="AH138" s="24">
        <f t="shared" ref="AH138" si="202">+I138/I126-1</f>
        <v>0.31562792872690593</v>
      </c>
      <c r="AI138" s="24">
        <f t="shared" ref="AI138" si="203">+J138/J126-1</f>
        <v>0.31885681412105571</v>
      </c>
      <c r="AJ138" s="24">
        <f t="shared" ref="AJ138" si="204">+K138/K126-1</f>
        <v>0.31715912690263459</v>
      </c>
      <c r="AK138" s="24">
        <f t="shared" ref="AK138" si="205">+L138/L126-1</f>
        <v>0.31877366603453594</v>
      </c>
      <c r="AL138" s="24">
        <f t="shared" ref="AL138" si="206">+M138/M126-1</f>
        <v>0.32192143068528112</v>
      </c>
      <c r="AM138" s="24">
        <f t="shared" ref="AM138" si="207">+N138/N126-1</f>
        <v>0.32143466783112684</v>
      </c>
      <c r="AN138" s="24">
        <f t="shared" ref="AN138" si="208">+O138/O126-1</f>
        <v>0.31799497265949439</v>
      </c>
      <c r="AO138" s="24">
        <f>+GBA!AV111</f>
        <v>0.31982354125310986</v>
      </c>
      <c r="AQ138" s="24">
        <f t="shared" ref="AQ138" si="209">+Q138-Z138</f>
        <v>8.8242026829021825E-4</v>
      </c>
      <c r="AR138" s="24">
        <f t="shared" ref="AR138" si="210">+AD138-AM138</f>
        <v>-1.0511819611271012E-2</v>
      </c>
      <c r="AS138" s="35">
        <f t="shared" ref="AS138" si="211">+D138</f>
        <v>45931</v>
      </c>
      <c r="AT138" s="19">
        <f t="shared" ref="AT138" si="212">+E138</f>
        <v>9615.8828125</v>
      </c>
      <c r="AU138" s="19">
        <f t="shared" ref="AU138" si="213">+N138</f>
        <v>9589.689453125</v>
      </c>
      <c r="AV138" s="52">
        <f t="shared" si="91"/>
        <v>0.26193359375000114</v>
      </c>
      <c r="AW138" s="52">
        <f t="shared" si="75"/>
        <v>-0.20190313423668727</v>
      </c>
    </row>
    <row r="139" spans="2:49" x14ac:dyDescent="0.25">
      <c r="D139" s="35"/>
    </row>
    <row r="140" spans="2:49" x14ac:dyDescent="0.25">
      <c r="D140" s="35"/>
    </row>
    <row r="141" spans="2:49" x14ac:dyDescent="0.25">
      <c r="D141" s="35"/>
    </row>
    <row r="142" spans="2:49" x14ac:dyDescent="0.25">
      <c r="D142" s="35"/>
    </row>
    <row r="143" spans="2:49" x14ac:dyDescent="0.25">
      <c r="D143" s="35"/>
    </row>
    <row r="144" spans="2:49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E29:N29"/>
    <mergeCell ref="B16:D16"/>
    <mergeCell ref="Q29:Z29"/>
    <mergeCell ref="AD29:AM29"/>
    <mergeCell ref="E1:P1"/>
  </mergeCells>
  <phoneticPr fontId="7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05543-979E-4924-9A66-A7633C59B46E}">
  <dimension ref="B1:Q83"/>
  <sheetViews>
    <sheetView topLeftCell="A71" workbookViewId="0">
      <selection activeCell="C73" sqref="C73"/>
    </sheetView>
  </sheetViews>
  <sheetFormatPr baseColWidth="10" defaultRowHeight="15" x14ac:dyDescent="0.25"/>
  <sheetData>
    <row r="1" spans="2:14" x14ac:dyDescent="0.25">
      <c r="M1" t="s">
        <v>263</v>
      </c>
      <c r="N1" t="s">
        <v>264</v>
      </c>
    </row>
    <row r="2" spans="2:14" x14ac:dyDescent="0.25">
      <c r="B2" t="s">
        <v>253</v>
      </c>
      <c r="C2">
        <v>0.65756786</v>
      </c>
      <c r="D2">
        <v>6.0348289999999999E-2</v>
      </c>
      <c r="E2">
        <v>0.16390041</v>
      </c>
      <c r="F2">
        <v>0.17910351999999999</v>
      </c>
      <c r="G2">
        <v>7.1670040000000004E-2</v>
      </c>
      <c r="H2">
        <v>7.9616110000000004E-2</v>
      </c>
      <c r="I2">
        <v>0.13178365</v>
      </c>
      <c r="J2">
        <v>4.6774129999999997E-2</v>
      </c>
      <c r="K2">
        <v>8.6684609999999995E-2</v>
      </c>
      <c r="L2">
        <v>3.1189169999999999E-2</v>
      </c>
      <c r="M2">
        <v>0.10670079</v>
      </c>
      <c r="N2">
        <v>5.232639E-2</v>
      </c>
    </row>
    <row r="3" spans="2:14" x14ac:dyDescent="0.25">
      <c r="B3" t="s">
        <v>254</v>
      </c>
      <c r="C3">
        <v>0.82228522999999998</v>
      </c>
      <c r="D3">
        <v>9.7387039999999994E-2</v>
      </c>
      <c r="E3">
        <v>0.21630332999999999</v>
      </c>
      <c r="F3">
        <v>0.19581067999999999</v>
      </c>
      <c r="G3">
        <v>9.1278949999999998E-2</v>
      </c>
      <c r="H3">
        <v>0.11329161</v>
      </c>
      <c r="I3">
        <v>0.17601973000000001</v>
      </c>
      <c r="J3">
        <v>6.0550329999999999E-2</v>
      </c>
      <c r="K3">
        <v>0.15198830999999999</v>
      </c>
      <c r="L3">
        <v>3.2050170000000003E-2</v>
      </c>
      <c r="M3">
        <v>0.12625119000000001</v>
      </c>
      <c r="N3">
        <v>6.3413220000000006E-2</v>
      </c>
    </row>
    <row r="4" spans="2:14" x14ac:dyDescent="0.25">
      <c r="B4" t="s">
        <v>255</v>
      </c>
      <c r="C4">
        <v>0.92689663</v>
      </c>
      <c r="D4">
        <v>0.10426234</v>
      </c>
      <c r="E4">
        <v>0.28271157000000002</v>
      </c>
      <c r="F4">
        <v>0.32647567999999999</v>
      </c>
      <c r="G4">
        <v>0.12249994</v>
      </c>
      <c r="H4">
        <v>0.18325875999999999</v>
      </c>
      <c r="I4">
        <v>0.23175871000000001</v>
      </c>
      <c r="J4">
        <v>9.0353970000000006E-2</v>
      </c>
      <c r="K4">
        <v>0.16853435</v>
      </c>
      <c r="L4">
        <v>8.1965830000000003E-2</v>
      </c>
      <c r="M4">
        <v>0.18379967</v>
      </c>
      <c r="N4">
        <v>9.3003189999999999E-2</v>
      </c>
    </row>
    <row r="5" spans="2:14" x14ac:dyDescent="0.25">
      <c r="B5" t="s">
        <v>256</v>
      </c>
      <c r="C5">
        <v>0.92021728000000003</v>
      </c>
      <c r="D5">
        <v>0.17308314</v>
      </c>
      <c r="E5">
        <v>0.26730978</v>
      </c>
      <c r="F5">
        <v>0.28270142999999998</v>
      </c>
      <c r="G5">
        <v>0.19257062999999999</v>
      </c>
      <c r="H5">
        <v>0.15926149000000001</v>
      </c>
      <c r="I5">
        <v>0.35326450999999998</v>
      </c>
      <c r="J5">
        <v>9.5947500000000005E-2</v>
      </c>
      <c r="K5">
        <v>0.18794538</v>
      </c>
      <c r="L5">
        <v>8.1852519999999998E-2</v>
      </c>
      <c r="M5">
        <v>0.25732556000000001</v>
      </c>
      <c r="N5">
        <v>0.10657831</v>
      </c>
    </row>
    <row r="6" spans="2:14" x14ac:dyDescent="0.25">
      <c r="B6" t="s">
        <v>257</v>
      </c>
      <c r="C6">
        <v>0.98872870000000002</v>
      </c>
      <c r="D6">
        <v>9.8182179999999994E-2</v>
      </c>
      <c r="E6">
        <v>0.29171738000000003</v>
      </c>
      <c r="F6">
        <v>0.32432001999999999</v>
      </c>
      <c r="G6">
        <v>0.16600424</v>
      </c>
      <c r="H6">
        <v>0.21930113000000001</v>
      </c>
      <c r="I6">
        <v>0.28405088000000001</v>
      </c>
      <c r="J6">
        <v>0.10976653</v>
      </c>
      <c r="K6">
        <v>0.20205302999999999</v>
      </c>
      <c r="L6">
        <v>6.6511230000000005E-2</v>
      </c>
      <c r="M6">
        <v>0.28772681999999999</v>
      </c>
      <c r="N6">
        <v>0.10738707</v>
      </c>
    </row>
    <row r="7" spans="2:14" x14ac:dyDescent="0.25">
      <c r="B7" t="s">
        <v>258</v>
      </c>
      <c r="C7">
        <v>1.118323</v>
      </c>
      <c r="D7">
        <v>0.11455588</v>
      </c>
      <c r="E7">
        <v>0.34956667000000002</v>
      </c>
      <c r="F7">
        <v>0.39034328000000001</v>
      </c>
      <c r="G7">
        <v>0.21269511999999999</v>
      </c>
      <c r="H7">
        <v>0.24561369</v>
      </c>
      <c r="I7">
        <v>0.36435518</v>
      </c>
      <c r="J7">
        <v>0.12776992000000001</v>
      </c>
      <c r="K7">
        <v>0.23461989</v>
      </c>
      <c r="L7">
        <v>0.16945660000000001</v>
      </c>
      <c r="M7">
        <v>0.34651458000000002</v>
      </c>
      <c r="N7">
        <v>0.14630638000000001</v>
      </c>
    </row>
    <row r="8" spans="2:14" x14ac:dyDescent="0.25">
      <c r="B8" t="s">
        <v>259</v>
      </c>
      <c r="C8">
        <v>1.1427189</v>
      </c>
      <c r="D8">
        <v>0.13189276</v>
      </c>
      <c r="E8">
        <v>0.40658933000000003</v>
      </c>
      <c r="F8">
        <v>0.39989122999999999</v>
      </c>
      <c r="G8">
        <v>0.24189450000000001</v>
      </c>
      <c r="H8">
        <v>0.36306441</v>
      </c>
      <c r="I8">
        <v>0.57902717999999997</v>
      </c>
      <c r="J8">
        <v>0.13547795000000001</v>
      </c>
      <c r="K8">
        <v>0.31777039000000001</v>
      </c>
      <c r="L8">
        <v>0.12885812999999999</v>
      </c>
      <c r="M8">
        <v>0.43628252000000001</v>
      </c>
      <c r="N8">
        <v>0.17041185</v>
      </c>
    </row>
    <row r="9" spans="2:14" x14ac:dyDescent="0.25">
      <c r="B9" t="s">
        <v>260</v>
      </c>
      <c r="C9">
        <v>1.2589656</v>
      </c>
      <c r="D9">
        <v>0.13500781000000001</v>
      </c>
      <c r="E9">
        <v>0.47522145999999998</v>
      </c>
      <c r="F9">
        <v>0.52414358000000005</v>
      </c>
      <c r="G9">
        <v>0.32193582999999998</v>
      </c>
      <c r="H9">
        <v>0.56068348999999995</v>
      </c>
      <c r="I9">
        <v>0.62941122000000005</v>
      </c>
      <c r="J9">
        <v>0.14557469000000001</v>
      </c>
      <c r="K9">
        <v>0.35828873999999999</v>
      </c>
      <c r="L9">
        <v>0.17786372</v>
      </c>
      <c r="M9">
        <v>0.56543350000000003</v>
      </c>
      <c r="N9">
        <v>0.19755848000000001</v>
      </c>
    </row>
    <row r="10" spans="2:14" x14ac:dyDescent="0.25">
      <c r="B10" t="s">
        <v>261</v>
      </c>
      <c r="C10">
        <v>1.4705188</v>
      </c>
      <c r="D10">
        <v>0.20138345999999999</v>
      </c>
      <c r="E10">
        <v>0.50963747999999998</v>
      </c>
      <c r="F10">
        <v>0.67628241</v>
      </c>
      <c r="G10">
        <v>0.46548450000000002</v>
      </c>
      <c r="H10">
        <v>0.72394484000000003</v>
      </c>
      <c r="I10">
        <v>0.70209151999999997</v>
      </c>
      <c r="J10">
        <v>0.17527111000000001</v>
      </c>
      <c r="K10">
        <v>0.48188064000000003</v>
      </c>
      <c r="L10">
        <v>0.28080738</v>
      </c>
      <c r="M10">
        <v>0.75279026999999998</v>
      </c>
      <c r="N10">
        <v>0.28820678999999999</v>
      </c>
    </row>
    <row r="11" spans="2:14" x14ac:dyDescent="0.25">
      <c r="B11" t="s">
        <v>262</v>
      </c>
      <c r="C11">
        <v>1.6235042</v>
      </c>
      <c r="D11">
        <v>0.30374023</v>
      </c>
      <c r="E11">
        <v>0.77779823999999997</v>
      </c>
      <c r="F11">
        <v>0.99504696999999998</v>
      </c>
      <c r="G11">
        <v>0.92118555000000002</v>
      </c>
      <c r="H11">
        <v>1.1970726</v>
      </c>
      <c r="I11">
        <v>1.2119472</v>
      </c>
      <c r="J11">
        <v>0.23117602000000001</v>
      </c>
      <c r="K11">
        <v>0.86053716999999996</v>
      </c>
      <c r="L11">
        <v>0.35683912000000001</v>
      </c>
      <c r="M11">
        <v>1.3234456999999999</v>
      </c>
      <c r="N11">
        <v>0.46189412000000002</v>
      </c>
    </row>
    <row r="14" spans="2:14" x14ac:dyDescent="0.25">
      <c r="B14" t="s">
        <v>253</v>
      </c>
      <c r="C14">
        <v>0.63825571999999997</v>
      </c>
      <c r="D14">
        <v>8.2973050000000007E-2</v>
      </c>
      <c r="E14">
        <v>0.18379956</v>
      </c>
      <c r="F14">
        <v>0.13982897999999999</v>
      </c>
      <c r="G14">
        <v>6.689175E-2</v>
      </c>
      <c r="H14">
        <v>6.8226629999999996E-2</v>
      </c>
      <c r="I14">
        <v>9.8424490000000003E-2</v>
      </c>
      <c r="J14">
        <v>3.7810549999999998E-2</v>
      </c>
      <c r="K14">
        <v>0.11688378000000001</v>
      </c>
      <c r="L14">
        <v>1.3312829999999999E-2</v>
      </c>
      <c r="M14">
        <v>9.9856479999999997E-2</v>
      </c>
      <c r="N14">
        <v>5.253128E-2</v>
      </c>
    </row>
    <row r="15" spans="2:14" x14ac:dyDescent="0.25">
      <c r="B15" t="s">
        <v>254</v>
      </c>
      <c r="C15">
        <v>0.75037401999999997</v>
      </c>
      <c r="D15">
        <v>7.4262289999999995E-2</v>
      </c>
      <c r="E15">
        <v>0.2431227</v>
      </c>
      <c r="F15">
        <v>0.18727485999999999</v>
      </c>
      <c r="G15">
        <v>0.10287254</v>
      </c>
      <c r="H15">
        <v>0.1426616</v>
      </c>
      <c r="I15">
        <v>0.16678782</v>
      </c>
      <c r="J15">
        <v>5.5166739999999999E-2</v>
      </c>
      <c r="K15">
        <v>0.14041100000000001</v>
      </c>
      <c r="L15">
        <v>2.333114E-2</v>
      </c>
      <c r="M15">
        <v>0.10867783</v>
      </c>
      <c r="N15">
        <v>5.149041E-2</v>
      </c>
    </row>
    <row r="16" spans="2:14" x14ac:dyDescent="0.25">
      <c r="B16" t="s">
        <v>255</v>
      </c>
      <c r="C16">
        <v>0.77752315999999999</v>
      </c>
      <c r="D16">
        <v>0.10458263</v>
      </c>
      <c r="E16">
        <v>0.26488969000000001</v>
      </c>
      <c r="F16">
        <v>0.24697514000000001</v>
      </c>
      <c r="G16">
        <v>0.11296293</v>
      </c>
      <c r="H16">
        <v>0.14059411999999999</v>
      </c>
      <c r="I16">
        <v>0.21357459000000001</v>
      </c>
      <c r="J16">
        <v>7.4162679999999995E-2</v>
      </c>
      <c r="K16">
        <v>0.16416865999999999</v>
      </c>
      <c r="L16">
        <v>3.2021969999999997E-2</v>
      </c>
      <c r="M16">
        <v>0.15584981000000001</v>
      </c>
      <c r="N16">
        <v>7.8651879999999993E-2</v>
      </c>
    </row>
    <row r="17" spans="2:14" x14ac:dyDescent="0.25">
      <c r="B17" t="s">
        <v>256</v>
      </c>
      <c r="C17">
        <v>0.78942363999999998</v>
      </c>
      <c r="D17">
        <v>0.12030417</v>
      </c>
      <c r="E17">
        <v>0.31630303999999998</v>
      </c>
      <c r="F17">
        <v>0.20706183</v>
      </c>
      <c r="G17">
        <v>0.13223225999999999</v>
      </c>
      <c r="H17">
        <v>0.16116042</v>
      </c>
      <c r="I17">
        <v>0.24344088</v>
      </c>
      <c r="J17">
        <v>7.2514259999999997E-2</v>
      </c>
      <c r="K17">
        <v>0.20325937999999999</v>
      </c>
      <c r="L17">
        <v>3.3176810000000001E-2</v>
      </c>
      <c r="M17">
        <v>0.18951918000000001</v>
      </c>
      <c r="N17">
        <v>7.8359509999999993E-2</v>
      </c>
    </row>
    <row r="18" spans="2:14" x14ac:dyDescent="0.25">
      <c r="B18" t="s">
        <v>257</v>
      </c>
      <c r="C18">
        <v>0.88474828000000005</v>
      </c>
      <c r="D18">
        <v>0.12660705</v>
      </c>
      <c r="E18">
        <v>0.35762283</v>
      </c>
      <c r="F18">
        <v>0.28530800000000001</v>
      </c>
      <c r="G18">
        <v>0.14347872</v>
      </c>
      <c r="H18">
        <v>0.28729343000000002</v>
      </c>
      <c r="I18">
        <v>0.30009434000000001</v>
      </c>
      <c r="J18">
        <v>9.1654589999999994E-2</v>
      </c>
      <c r="K18">
        <v>0.20924734</v>
      </c>
      <c r="L18">
        <v>3.7373179999999999E-2</v>
      </c>
      <c r="M18">
        <v>0.23363845</v>
      </c>
      <c r="N18">
        <v>0.10264377</v>
      </c>
    </row>
    <row r="19" spans="2:14" x14ac:dyDescent="0.25">
      <c r="B19" t="s">
        <v>258</v>
      </c>
      <c r="C19">
        <v>0.98049021000000003</v>
      </c>
      <c r="D19">
        <v>0.12646282</v>
      </c>
      <c r="E19">
        <v>0.37982830000000001</v>
      </c>
      <c r="F19">
        <v>0.31602192000000001</v>
      </c>
      <c r="G19">
        <v>0.19958338</v>
      </c>
      <c r="H19">
        <v>0.27876189000000001</v>
      </c>
      <c r="I19">
        <v>0.33984958999999998</v>
      </c>
      <c r="J19">
        <v>9.4137020000000002E-2</v>
      </c>
      <c r="K19">
        <v>0.25519525999999998</v>
      </c>
      <c r="L19">
        <v>4.9939980000000002E-2</v>
      </c>
      <c r="M19">
        <v>0.25963035000000001</v>
      </c>
      <c r="N19">
        <v>0.10454594</v>
      </c>
    </row>
    <row r="20" spans="2:14" x14ac:dyDescent="0.25">
      <c r="B20" t="s">
        <v>259</v>
      </c>
      <c r="C20">
        <v>0.94646501999999999</v>
      </c>
      <c r="D20">
        <v>0.11709567999999999</v>
      </c>
      <c r="E20">
        <v>0.36343040999999998</v>
      </c>
      <c r="F20">
        <v>0.34883492999999999</v>
      </c>
      <c r="G20">
        <v>0.18137154</v>
      </c>
      <c r="H20">
        <v>0.32431522000000002</v>
      </c>
      <c r="I20">
        <v>0.39972317000000002</v>
      </c>
      <c r="J20">
        <v>9.7730659999999997E-2</v>
      </c>
      <c r="K20">
        <v>0.25374978999999998</v>
      </c>
      <c r="L20">
        <v>6.5313460000000004E-2</v>
      </c>
      <c r="M20">
        <v>0.28410718000000001</v>
      </c>
      <c r="N20">
        <v>0.11679594</v>
      </c>
    </row>
    <row r="21" spans="2:14" x14ac:dyDescent="0.25">
      <c r="B21" t="s">
        <v>260</v>
      </c>
      <c r="C21">
        <v>1.0233896</v>
      </c>
      <c r="D21">
        <v>0.1604526</v>
      </c>
      <c r="E21">
        <v>0.45354569</v>
      </c>
      <c r="F21">
        <v>0.34557289000000002</v>
      </c>
      <c r="G21">
        <v>0.31462501999999998</v>
      </c>
      <c r="H21">
        <v>0.30531092999999998</v>
      </c>
      <c r="I21">
        <v>0.48715522999999999</v>
      </c>
      <c r="J21">
        <v>0.11606413</v>
      </c>
      <c r="K21">
        <v>0.32032319999999997</v>
      </c>
      <c r="L21">
        <v>5.8909410000000002E-2</v>
      </c>
      <c r="M21">
        <v>0.36838406000000001</v>
      </c>
      <c r="N21">
        <v>0.13199553</v>
      </c>
    </row>
    <row r="22" spans="2:14" x14ac:dyDescent="0.25">
      <c r="B22" t="s">
        <v>261</v>
      </c>
      <c r="C22">
        <v>1.0693699999999999</v>
      </c>
      <c r="D22">
        <v>0.19483742000000001</v>
      </c>
      <c r="E22">
        <v>0.52198917</v>
      </c>
      <c r="F22">
        <v>0.47040215000000002</v>
      </c>
      <c r="G22">
        <v>0.32715178</v>
      </c>
      <c r="H22">
        <v>0.48289165000000001</v>
      </c>
      <c r="I22">
        <v>0.59050274000000003</v>
      </c>
      <c r="J22">
        <v>0.13461073000000001</v>
      </c>
      <c r="K22">
        <v>0.37305522000000002</v>
      </c>
      <c r="L22">
        <v>0.10272967</v>
      </c>
      <c r="M22">
        <v>0.55509269000000006</v>
      </c>
      <c r="N22">
        <v>0.16533092999999999</v>
      </c>
    </row>
    <row r="23" spans="2:14" x14ac:dyDescent="0.25">
      <c r="B23" t="s">
        <v>262</v>
      </c>
      <c r="C23">
        <v>0.89492285000000005</v>
      </c>
      <c r="D23">
        <v>0.18921569999999999</v>
      </c>
      <c r="E23">
        <v>0.51292561999999997</v>
      </c>
      <c r="F23">
        <v>0.44085692999999998</v>
      </c>
      <c r="G23">
        <v>0.47794621999999998</v>
      </c>
      <c r="H23">
        <v>0.46893442000000002</v>
      </c>
      <c r="I23">
        <v>0.62281131999999995</v>
      </c>
      <c r="J23">
        <v>0.12521008</v>
      </c>
      <c r="K23">
        <v>0.50187272000000005</v>
      </c>
      <c r="L23">
        <v>5.9647850000000002E-2</v>
      </c>
      <c r="M23">
        <v>0.52407550999999997</v>
      </c>
      <c r="N23">
        <v>0.19864156999999999</v>
      </c>
    </row>
    <row r="26" spans="2:14" x14ac:dyDescent="0.25">
      <c r="C26" t="s">
        <v>265</v>
      </c>
      <c r="D26" t="s">
        <v>266</v>
      </c>
      <c r="E26" t="s">
        <v>267</v>
      </c>
      <c r="F26" t="s">
        <v>268</v>
      </c>
      <c r="G26" t="s">
        <v>269</v>
      </c>
      <c r="H26" t="s">
        <v>270</v>
      </c>
      <c r="I26" t="s">
        <v>271</v>
      </c>
      <c r="J26" t="s">
        <v>272</v>
      </c>
      <c r="K26" t="s">
        <v>273</v>
      </c>
      <c r="L26" t="s">
        <v>274</v>
      </c>
      <c r="M26" t="s">
        <v>263</v>
      </c>
      <c r="N26" t="s">
        <v>264</v>
      </c>
    </row>
    <row r="27" spans="2:14" x14ac:dyDescent="0.25">
      <c r="B27" t="s">
        <v>253</v>
      </c>
      <c r="C27">
        <v>0.42266979999999998</v>
      </c>
      <c r="D27">
        <v>2.119561E-2</v>
      </c>
      <c r="E27">
        <v>0.10470715999999999</v>
      </c>
      <c r="F27">
        <v>6.218216E-2</v>
      </c>
      <c r="G27">
        <v>4.4522800000000001E-2</v>
      </c>
      <c r="H27">
        <v>3.771501E-2</v>
      </c>
      <c r="I27">
        <v>6.1757310000000003E-2</v>
      </c>
      <c r="J27">
        <v>2.0213229999999999E-2</v>
      </c>
      <c r="K27">
        <v>4.9410809999999999E-2</v>
      </c>
      <c r="L27">
        <v>9.4409400000000001E-3</v>
      </c>
      <c r="M27">
        <v>5.8295470000000002E-2</v>
      </c>
      <c r="N27">
        <v>1.9771029999999998E-2</v>
      </c>
    </row>
    <row r="28" spans="2:14" x14ac:dyDescent="0.25">
      <c r="B28" t="s">
        <v>254</v>
      </c>
      <c r="C28">
        <v>0.42939948999999999</v>
      </c>
      <c r="D28">
        <v>2.371355E-2</v>
      </c>
      <c r="E28">
        <v>0.12156016</v>
      </c>
      <c r="F28">
        <v>7.356182E-2</v>
      </c>
      <c r="G28">
        <v>4.5169309999999997E-2</v>
      </c>
      <c r="H28">
        <v>4.3575589999999997E-2</v>
      </c>
      <c r="I28">
        <v>9.1083990000000004E-2</v>
      </c>
      <c r="J28">
        <v>2.6212650000000001E-2</v>
      </c>
      <c r="K28">
        <v>5.3363269999999997E-2</v>
      </c>
      <c r="L28">
        <v>1.0598059999999999E-2</v>
      </c>
      <c r="M28">
        <v>7.2466539999999996E-2</v>
      </c>
      <c r="N28">
        <v>2.332074E-2</v>
      </c>
    </row>
    <row r="29" spans="2:14" x14ac:dyDescent="0.25">
      <c r="B29" t="s">
        <v>255</v>
      </c>
      <c r="C29">
        <v>0.38499016000000003</v>
      </c>
      <c r="D29">
        <v>2.8176719999999999E-2</v>
      </c>
      <c r="E29">
        <v>0.10858801999999999</v>
      </c>
      <c r="F29">
        <v>7.6904890000000004E-2</v>
      </c>
      <c r="G29">
        <v>4.5150799999999998E-2</v>
      </c>
      <c r="H29">
        <v>5.0206140000000003E-2</v>
      </c>
      <c r="I29">
        <v>9.8690379999999994E-2</v>
      </c>
      <c r="J29">
        <v>2.6853060000000002E-2</v>
      </c>
      <c r="K29">
        <v>5.6916420000000002E-2</v>
      </c>
      <c r="L29">
        <v>1.166649E-2</v>
      </c>
      <c r="M29">
        <v>8.6457359999999997E-2</v>
      </c>
      <c r="N29">
        <v>2.4852519999999999E-2</v>
      </c>
    </row>
    <row r="30" spans="2:14" x14ac:dyDescent="0.25">
      <c r="B30" t="s">
        <v>256</v>
      </c>
      <c r="C30">
        <v>0.27431527</v>
      </c>
      <c r="D30">
        <v>1.305367E-2</v>
      </c>
      <c r="E30">
        <v>7.4415380000000003E-2</v>
      </c>
      <c r="F30">
        <v>5.7520590000000003E-2</v>
      </c>
      <c r="G30">
        <v>3.296052E-2</v>
      </c>
      <c r="H30">
        <v>4.3245699999999998E-2</v>
      </c>
      <c r="I30">
        <v>9.3702869999999994E-2</v>
      </c>
      <c r="J30">
        <v>2.1526940000000001E-2</v>
      </c>
      <c r="K30">
        <v>3.9723910000000001E-2</v>
      </c>
      <c r="L30">
        <v>1.160738E-2</v>
      </c>
      <c r="M30">
        <v>6.5440709999999999E-2</v>
      </c>
      <c r="N30">
        <v>1.7316129999999999E-2</v>
      </c>
    </row>
    <row r="31" spans="2:14" x14ac:dyDescent="0.25">
      <c r="B31" t="s">
        <v>257</v>
      </c>
      <c r="C31">
        <v>0.23819673</v>
      </c>
      <c r="D31">
        <v>1.5557659999999999E-2</v>
      </c>
      <c r="E31">
        <v>7.3338810000000004E-2</v>
      </c>
      <c r="F31">
        <v>5.1571510000000001E-2</v>
      </c>
      <c r="G31">
        <v>3.038097E-2</v>
      </c>
      <c r="H31">
        <v>5.1404320000000003E-2</v>
      </c>
      <c r="I31">
        <v>8.8097729999999999E-2</v>
      </c>
      <c r="J31">
        <v>1.8950069999999999E-2</v>
      </c>
      <c r="K31">
        <v>4.4797400000000001E-2</v>
      </c>
      <c r="L31">
        <v>1.5394150000000001E-2</v>
      </c>
      <c r="M31">
        <v>5.9953319999999997E-2</v>
      </c>
      <c r="N31">
        <v>1.7628439999999999E-2</v>
      </c>
    </row>
    <row r="32" spans="2:14" x14ac:dyDescent="0.25">
      <c r="B32" t="s">
        <v>258</v>
      </c>
      <c r="C32">
        <v>0.23996744</v>
      </c>
      <c r="D32">
        <v>1.943715E-2</v>
      </c>
      <c r="E32">
        <v>8.7309310000000001E-2</v>
      </c>
      <c r="F32">
        <v>5.973113E-2</v>
      </c>
      <c r="G32">
        <v>3.852804E-2</v>
      </c>
      <c r="H32">
        <v>5.770844E-2</v>
      </c>
      <c r="I32">
        <v>8.6701589999999995E-2</v>
      </c>
      <c r="J32">
        <v>2.3056320000000002E-2</v>
      </c>
      <c r="K32">
        <v>4.4372439999999999E-2</v>
      </c>
      <c r="L32">
        <v>1.7154840000000001E-2</v>
      </c>
      <c r="M32">
        <v>7.1946479999999993E-2</v>
      </c>
      <c r="N32">
        <v>2.013527E-2</v>
      </c>
    </row>
    <row r="33" spans="2:14" x14ac:dyDescent="0.25">
      <c r="B33" t="s">
        <v>259</v>
      </c>
      <c r="C33">
        <v>0.21536532</v>
      </c>
      <c r="D33">
        <v>1.2044040000000001E-2</v>
      </c>
      <c r="E33">
        <v>8.8459570000000001E-2</v>
      </c>
      <c r="F33">
        <v>5.8590419999999997E-2</v>
      </c>
      <c r="G33">
        <v>5.8372930000000003E-2</v>
      </c>
      <c r="H33">
        <v>6.0194200000000003E-2</v>
      </c>
      <c r="I33">
        <v>8.6032620000000004E-2</v>
      </c>
      <c r="J33">
        <v>2.2474850000000001E-2</v>
      </c>
      <c r="K33">
        <v>4.8291100000000003E-2</v>
      </c>
      <c r="L33">
        <v>1.9431940000000002E-2</v>
      </c>
      <c r="M33">
        <v>6.6124189999999999E-2</v>
      </c>
      <c r="N33">
        <v>2.2019489999999999E-2</v>
      </c>
    </row>
    <row r="34" spans="2:14" x14ac:dyDescent="0.25">
      <c r="B34" t="s">
        <v>260</v>
      </c>
      <c r="C34">
        <v>0.13693842000000001</v>
      </c>
      <c r="D34">
        <v>1.2743819999999999E-2</v>
      </c>
      <c r="E34">
        <v>6.0789990000000002E-2</v>
      </c>
      <c r="F34">
        <v>4.7127599999999999E-2</v>
      </c>
      <c r="G34">
        <v>3.8713110000000002E-2</v>
      </c>
      <c r="H34">
        <v>4.2075319999999999E-2</v>
      </c>
      <c r="I34">
        <v>8.1753560000000003E-2</v>
      </c>
      <c r="J34">
        <v>1.631852E-2</v>
      </c>
      <c r="K34">
        <v>3.1702429999999997E-2</v>
      </c>
      <c r="L34">
        <v>1.4653869999999999E-2</v>
      </c>
      <c r="M34">
        <v>6.1608679999999999E-2</v>
      </c>
      <c r="N34">
        <v>1.3195520000000001E-2</v>
      </c>
    </row>
    <row r="35" spans="2:14" x14ac:dyDescent="0.25">
      <c r="B35" t="s">
        <v>261</v>
      </c>
      <c r="C35">
        <v>0.12776256</v>
      </c>
      <c r="D35">
        <v>1.1827570000000001E-2</v>
      </c>
      <c r="E35">
        <v>5.4346539999999999E-2</v>
      </c>
      <c r="F35">
        <v>5.1985879999999998E-2</v>
      </c>
      <c r="G35">
        <v>5.4291689999999997E-2</v>
      </c>
      <c r="H35">
        <v>3.671377E-2</v>
      </c>
      <c r="I35">
        <v>9.5741090000000001E-2</v>
      </c>
      <c r="J35">
        <v>1.5798300000000001E-2</v>
      </c>
      <c r="K35">
        <v>3.332309E-2</v>
      </c>
      <c r="L35">
        <v>1.19773E-2</v>
      </c>
      <c r="M35">
        <v>6.3923740000000007E-2</v>
      </c>
      <c r="N35">
        <v>1.558998E-2</v>
      </c>
    </row>
    <row r="36" spans="2:14" x14ac:dyDescent="0.25">
      <c r="B36" t="s">
        <v>262</v>
      </c>
      <c r="C36">
        <v>0.1089614</v>
      </c>
      <c r="D36">
        <v>1.4551349999999999E-2</v>
      </c>
      <c r="E36">
        <v>6.5079730000000002E-2</v>
      </c>
      <c r="F36">
        <v>5.159043E-2</v>
      </c>
      <c r="G36">
        <v>6.2721200000000005E-2</v>
      </c>
      <c r="H36">
        <v>4.342845E-2</v>
      </c>
      <c r="I36">
        <v>9.6369650000000001E-2</v>
      </c>
      <c r="J36">
        <v>1.375709E-2</v>
      </c>
      <c r="K36">
        <v>4.5462420000000003E-2</v>
      </c>
      <c r="L36">
        <v>1.1710959999999999E-2</v>
      </c>
      <c r="M36">
        <v>6.3967319999999994E-2</v>
      </c>
      <c r="N36">
        <v>1.6921909999999998E-2</v>
      </c>
    </row>
    <row r="39" spans="2:14" x14ac:dyDescent="0.25">
      <c r="B39" t="s">
        <v>253</v>
      </c>
      <c r="C39">
        <v>0.35326898000000001</v>
      </c>
      <c r="D39">
        <v>2.4658320000000001E-2</v>
      </c>
      <c r="E39">
        <v>8.2243499999999997E-2</v>
      </c>
      <c r="F39">
        <v>6.6567680000000004E-2</v>
      </c>
      <c r="G39">
        <v>4.4756539999999997E-2</v>
      </c>
      <c r="H39">
        <v>3.1113640000000001E-2</v>
      </c>
      <c r="I39">
        <v>5.7451429999999998E-2</v>
      </c>
      <c r="J39">
        <v>2.1918650000000001E-2</v>
      </c>
      <c r="K39">
        <v>4.1686630000000002E-2</v>
      </c>
      <c r="L39">
        <v>4.0579600000000002E-3</v>
      </c>
      <c r="M39">
        <v>3.329095E-2</v>
      </c>
      <c r="N39">
        <v>2.0336340000000001E-2</v>
      </c>
    </row>
    <row r="40" spans="2:14" x14ac:dyDescent="0.25">
      <c r="B40" t="s">
        <v>254</v>
      </c>
      <c r="C40">
        <v>0.27538468999999999</v>
      </c>
      <c r="D40">
        <v>2.4725850000000001E-2</v>
      </c>
      <c r="E40">
        <v>7.0640389999999997E-2</v>
      </c>
      <c r="F40">
        <v>5.7456689999999998E-2</v>
      </c>
      <c r="G40">
        <v>3.6779390000000002E-2</v>
      </c>
      <c r="H40">
        <v>2.858925E-2</v>
      </c>
      <c r="I40">
        <v>4.8971760000000003E-2</v>
      </c>
      <c r="J40">
        <v>1.9924850000000001E-2</v>
      </c>
      <c r="K40">
        <v>4.1603319999999999E-2</v>
      </c>
      <c r="L40">
        <v>8.1824399999999992E-3</v>
      </c>
      <c r="M40">
        <v>3.3380849999999997E-2</v>
      </c>
      <c r="N40">
        <v>1.9727740000000001E-2</v>
      </c>
    </row>
    <row r="41" spans="2:14" x14ac:dyDescent="0.25">
      <c r="B41" t="s">
        <v>255</v>
      </c>
      <c r="C41">
        <v>0.20695284</v>
      </c>
      <c r="D41">
        <v>1.301366E-2</v>
      </c>
      <c r="E41">
        <v>5.2902949999999997E-2</v>
      </c>
      <c r="F41">
        <v>4.8245820000000002E-2</v>
      </c>
      <c r="G41">
        <v>3.7477400000000001E-2</v>
      </c>
      <c r="H41">
        <v>2.3213000000000001E-2</v>
      </c>
      <c r="I41">
        <v>7.918414E-2</v>
      </c>
      <c r="J41">
        <v>1.8329789999999999E-2</v>
      </c>
      <c r="K41">
        <v>2.956338E-2</v>
      </c>
      <c r="L41">
        <v>5.7210999999999998E-3</v>
      </c>
      <c r="M41">
        <v>3.423673E-2</v>
      </c>
      <c r="N41">
        <v>1.4938969999999999E-2</v>
      </c>
    </row>
    <row r="42" spans="2:14" x14ac:dyDescent="0.25">
      <c r="B42" t="s">
        <v>256</v>
      </c>
      <c r="C42">
        <v>0.18356574000000001</v>
      </c>
      <c r="D42">
        <v>2.1768309999999999E-2</v>
      </c>
      <c r="E42">
        <v>5.1760199999999999E-2</v>
      </c>
      <c r="F42">
        <v>4.7134309999999999E-2</v>
      </c>
      <c r="G42">
        <v>4.1117630000000002E-2</v>
      </c>
      <c r="H42">
        <v>2.8470470000000001E-2</v>
      </c>
      <c r="I42">
        <v>4.3430459999999997E-2</v>
      </c>
      <c r="J42">
        <v>1.4767519999999999E-2</v>
      </c>
      <c r="K42">
        <v>3.0072850000000002E-2</v>
      </c>
      <c r="L42">
        <v>6.3751499999999996E-3</v>
      </c>
      <c r="M42">
        <v>3.2748760000000002E-2</v>
      </c>
      <c r="N42">
        <v>1.2804619999999999E-2</v>
      </c>
    </row>
    <row r="43" spans="2:14" x14ac:dyDescent="0.25">
      <c r="B43" t="s">
        <v>257</v>
      </c>
      <c r="C43">
        <v>0.13147917000000001</v>
      </c>
      <c r="D43">
        <v>1.074288E-2</v>
      </c>
      <c r="E43">
        <v>3.0572439999999999E-2</v>
      </c>
      <c r="F43">
        <v>3.3377839999999999E-2</v>
      </c>
      <c r="G43">
        <v>2.8088780000000001E-2</v>
      </c>
      <c r="H43">
        <v>1.6831240000000001E-2</v>
      </c>
      <c r="I43">
        <v>5.9162850000000003E-2</v>
      </c>
      <c r="J43">
        <v>1.235874E-2</v>
      </c>
      <c r="K43">
        <v>2.7092020000000001E-2</v>
      </c>
      <c r="L43">
        <v>5.7453900000000004E-3</v>
      </c>
      <c r="M43">
        <v>2.5589170000000001E-2</v>
      </c>
      <c r="N43">
        <v>1.018442E-2</v>
      </c>
    </row>
    <row r="44" spans="2:14" x14ac:dyDescent="0.25">
      <c r="B44" t="s">
        <v>258</v>
      </c>
      <c r="C44">
        <v>0.11865294</v>
      </c>
      <c r="D44">
        <v>1.427204E-2</v>
      </c>
      <c r="E44">
        <v>4.2833000000000003E-2</v>
      </c>
      <c r="F44">
        <v>3.0303009999999998E-2</v>
      </c>
      <c r="G44">
        <v>1.8146780000000001E-2</v>
      </c>
      <c r="H44">
        <v>1.6899299999999999E-2</v>
      </c>
      <c r="I44">
        <v>3.3953610000000002E-2</v>
      </c>
      <c r="J44">
        <v>1.269934E-2</v>
      </c>
      <c r="K44">
        <v>2.144165E-2</v>
      </c>
      <c r="L44">
        <v>2.4003000000000002E-3</v>
      </c>
      <c r="M44">
        <v>2.042215E-2</v>
      </c>
      <c r="N44">
        <v>9.4267699999999992E-3</v>
      </c>
    </row>
    <row r="45" spans="2:14" x14ac:dyDescent="0.25">
      <c r="B45" t="s">
        <v>259</v>
      </c>
      <c r="C45">
        <v>0.10920256</v>
      </c>
      <c r="D45">
        <v>1.049803E-2</v>
      </c>
      <c r="E45">
        <v>3.103651E-2</v>
      </c>
      <c r="F45">
        <v>3.296603E-2</v>
      </c>
      <c r="G45">
        <v>2.65875E-2</v>
      </c>
      <c r="H45">
        <v>2.2347100000000002E-2</v>
      </c>
      <c r="I45">
        <v>5.5671449999999997E-2</v>
      </c>
      <c r="J45">
        <v>1.3439680000000001E-2</v>
      </c>
      <c r="K45">
        <v>2.5683640000000001E-2</v>
      </c>
      <c r="L45">
        <v>4.08837E-3</v>
      </c>
      <c r="M45">
        <v>2.309779E-2</v>
      </c>
      <c r="N45">
        <v>1.1698679999999999E-2</v>
      </c>
    </row>
    <row r="46" spans="2:14" x14ac:dyDescent="0.25">
      <c r="B46" t="s">
        <v>260</v>
      </c>
      <c r="C46">
        <v>9.66114E-2</v>
      </c>
      <c r="D46">
        <v>1.6313970000000001E-2</v>
      </c>
      <c r="E46">
        <v>3.9896580000000001E-2</v>
      </c>
      <c r="F46">
        <v>3.3516039999999997E-2</v>
      </c>
      <c r="G46">
        <v>2.586107E-2</v>
      </c>
      <c r="H46">
        <v>1.9605319999999999E-2</v>
      </c>
      <c r="I46">
        <v>4.4937159999999997E-2</v>
      </c>
      <c r="J46">
        <v>1.302877E-2</v>
      </c>
      <c r="K46">
        <v>2.307737E-2</v>
      </c>
      <c r="L46">
        <v>5.9567300000000004E-3</v>
      </c>
      <c r="M46">
        <v>2.3186600000000002E-2</v>
      </c>
      <c r="N46">
        <v>1.1536039999999999E-2</v>
      </c>
    </row>
    <row r="47" spans="2:14" x14ac:dyDescent="0.25">
      <c r="B47" t="s">
        <v>261</v>
      </c>
      <c r="C47">
        <v>6.0805699999999997E-2</v>
      </c>
      <c r="D47">
        <v>1.1236299999999999E-2</v>
      </c>
      <c r="E47">
        <v>2.1271600000000002E-2</v>
      </c>
      <c r="F47">
        <v>2.7078580000000001E-2</v>
      </c>
      <c r="G47">
        <v>1.8714680000000001E-2</v>
      </c>
      <c r="H47">
        <v>1.162448E-2</v>
      </c>
      <c r="I47">
        <v>3.2705560000000002E-2</v>
      </c>
      <c r="J47">
        <v>9.0901000000000003E-3</v>
      </c>
      <c r="K47">
        <v>1.548534E-2</v>
      </c>
      <c r="L47">
        <v>5.6602099999999997E-3</v>
      </c>
      <c r="M47">
        <v>1.8887729999999998E-2</v>
      </c>
      <c r="N47">
        <v>7.5392499999999999E-3</v>
      </c>
    </row>
    <row r="48" spans="2:14" x14ac:dyDescent="0.25">
      <c r="B48" t="s">
        <v>262</v>
      </c>
      <c r="C48">
        <v>4.0811640000000003E-2</v>
      </c>
      <c r="D48">
        <v>4.6929399999999996E-3</v>
      </c>
      <c r="E48">
        <v>2.833689E-2</v>
      </c>
      <c r="F48">
        <v>1.5693149999999999E-2</v>
      </c>
      <c r="G48">
        <v>1.7668139999999999E-2</v>
      </c>
      <c r="H48">
        <v>8.8894899999999999E-3</v>
      </c>
      <c r="I48">
        <v>3.4014719999999998E-2</v>
      </c>
      <c r="J48">
        <v>5.2797800000000004E-3</v>
      </c>
      <c r="K48">
        <v>1.3049659999999999E-2</v>
      </c>
      <c r="L48">
        <v>8.4314999999999998E-4</v>
      </c>
      <c r="M48">
        <v>2.049262E-2</v>
      </c>
      <c r="N48">
        <v>6.0770099999999999E-3</v>
      </c>
    </row>
    <row r="50" spans="2:14" x14ac:dyDescent="0.25">
      <c r="B50" t="s">
        <v>253</v>
      </c>
      <c r="C50">
        <v>0.15853249999999999</v>
      </c>
      <c r="D50">
        <v>1.7825029999999999E-2</v>
      </c>
      <c r="E50">
        <v>4.9571940000000002E-2</v>
      </c>
      <c r="F50">
        <v>3.2047060000000002E-2</v>
      </c>
      <c r="G50">
        <v>1.6985529999999999E-2</v>
      </c>
      <c r="H50">
        <v>1.7494619999999999E-2</v>
      </c>
      <c r="I50">
        <v>3.4025010000000001E-2</v>
      </c>
      <c r="J50">
        <v>8.7937999999999992E-3</v>
      </c>
      <c r="K50">
        <v>2.617417E-2</v>
      </c>
      <c r="L50">
        <v>1.4928599999999999E-3</v>
      </c>
      <c r="M50">
        <v>1.675016E-2</v>
      </c>
      <c r="N50">
        <v>1.337881E-2</v>
      </c>
    </row>
    <row r="51" spans="2:14" x14ac:dyDescent="0.25">
      <c r="B51" t="s">
        <v>254</v>
      </c>
      <c r="C51">
        <v>0.18652009999999999</v>
      </c>
      <c r="D51">
        <v>2.221687E-2</v>
      </c>
      <c r="E51">
        <v>6.7536180000000001E-2</v>
      </c>
      <c r="F51">
        <v>4.4742129999999998E-2</v>
      </c>
      <c r="G51">
        <v>2.4662880000000002E-2</v>
      </c>
      <c r="H51">
        <v>3.4584910000000003E-2</v>
      </c>
      <c r="I51">
        <v>4.4519080000000003E-2</v>
      </c>
      <c r="J51">
        <v>1.2659139999999999E-2</v>
      </c>
      <c r="K51">
        <v>2.9601470000000001E-2</v>
      </c>
      <c r="L51">
        <v>7.9468400000000002E-3</v>
      </c>
      <c r="M51">
        <v>2.7215630000000001E-2</v>
      </c>
      <c r="N51">
        <v>1.407244E-2</v>
      </c>
    </row>
    <row r="52" spans="2:14" x14ac:dyDescent="0.25">
      <c r="B52" t="s">
        <v>255</v>
      </c>
      <c r="C52">
        <v>0.20086219999999999</v>
      </c>
      <c r="D52">
        <v>3.0213940000000002E-2</v>
      </c>
      <c r="E52">
        <v>6.5917219999999999E-2</v>
      </c>
      <c r="F52">
        <v>5.2856239999999999E-2</v>
      </c>
      <c r="G52">
        <v>2.9948990000000002E-2</v>
      </c>
      <c r="H52">
        <v>3.869997E-2</v>
      </c>
      <c r="I52">
        <v>6.5406229999999996E-2</v>
      </c>
      <c r="J52">
        <v>1.611742E-2</v>
      </c>
      <c r="K52">
        <v>3.5197989999999998E-2</v>
      </c>
      <c r="L52">
        <v>1.049228E-2</v>
      </c>
      <c r="M52">
        <v>4.1581300000000002E-2</v>
      </c>
      <c r="N52">
        <v>1.6413850000000001E-2</v>
      </c>
    </row>
    <row r="53" spans="2:14" x14ac:dyDescent="0.25">
      <c r="B53" t="s">
        <v>256</v>
      </c>
      <c r="C53">
        <v>0.20313376</v>
      </c>
      <c r="D53">
        <v>2.1201350000000001E-2</v>
      </c>
      <c r="E53">
        <v>6.9853689999999996E-2</v>
      </c>
      <c r="F53">
        <v>6.0556720000000001E-2</v>
      </c>
      <c r="G53">
        <v>3.3873899999999998E-2</v>
      </c>
      <c r="H53">
        <v>5.1724890000000003E-2</v>
      </c>
      <c r="I53">
        <v>8.2137710000000003E-2</v>
      </c>
      <c r="J53">
        <v>1.859827E-2</v>
      </c>
      <c r="K53">
        <v>3.9522399999999999E-2</v>
      </c>
      <c r="L53">
        <v>1.1877820000000001E-2</v>
      </c>
      <c r="M53">
        <v>4.1020210000000001E-2</v>
      </c>
      <c r="N53">
        <v>2.0329949999999999E-2</v>
      </c>
    </row>
    <row r="54" spans="2:14" x14ac:dyDescent="0.25">
      <c r="B54" t="s">
        <v>257</v>
      </c>
      <c r="C54">
        <v>0.19090046999999999</v>
      </c>
      <c r="D54">
        <v>2.1020359999999998E-2</v>
      </c>
      <c r="E54">
        <v>6.7039210000000002E-2</v>
      </c>
      <c r="F54">
        <v>5.1261750000000002E-2</v>
      </c>
      <c r="G54">
        <v>3.3841820000000002E-2</v>
      </c>
      <c r="H54">
        <v>4.7408539999999999E-2</v>
      </c>
      <c r="I54">
        <v>6.6016169999999999E-2</v>
      </c>
      <c r="J54">
        <v>1.7583100000000001E-2</v>
      </c>
      <c r="K54">
        <v>4.0729849999999998E-2</v>
      </c>
      <c r="L54">
        <v>1.7134489999999999E-2</v>
      </c>
      <c r="M54">
        <v>3.3288169999999999E-2</v>
      </c>
      <c r="N54">
        <v>2.4874799999999999E-2</v>
      </c>
    </row>
    <row r="55" spans="2:14" x14ac:dyDescent="0.25">
      <c r="B55" t="s">
        <v>258</v>
      </c>
      <c r="C55">
        <v>0.17977831</v>
      </c>
      <c r="D55">
        <v>2.4486609999999999E-2</v>
      </c>
      <c r="E55">
        <v>6.7753720000000003E-2</v>
      </c>
      <c r="F55">
        <v>5.6011329999999998E-2</v>
      </c>
      <c r="G55">
        <v>3.994147E-2</v>
      </c>
      <c r="H55">
        <v>5.8884899999999997E-2</v>
      </c>
      <c r="I55">
        <v>8.079973E-2</v>
      </c>
      <c r="J55">
        <v>1.7863839999999999E-2</v>
      </c>
      <c r="K55">
        <v>4.0740829999999999E-2</v>
      </c>
      <c r="L55">
        <v>1.2642860000000001E-2</v>
      </c>
      <c r="M55">
        <v>3.793995E-2</v>
      </c>
      <c r="N55">
        <v>2.0642509999999999E-2</v>
      </c>
    </row>
    <row r="56" spans="2:14" x14ac:dyDescent="0.25">
      <c r="B56" t="s">
        <v>259</v>
      </c>
      <c r="C56">
        <v>0.16704315</v>
      </c>
      <c r="D56">
        <v>1.9871079999999999E-2</v>
      </c>
      <c r="E56">
        <v>6.2323450000000002E-2</v>
      </c>
      <c r="F56">
        <v>5.7744410000000003E-2</v>
      </c>
      <c r="G56">
        <v>5.0200429999999997E-2</v>
      </c>
      <c r="H56">
        <v>5.5265839999999997E-2</v>
      </c>
      <c r="I56">
        <v>0.10203640999999999</v>
      </c>
      <c r="J56">
        <v>1.9905180000000001E-2</v>
      </c>
      <c r="K56">
        <v>5.6456640000000002E-2</v>
      </c>
      <c r="L56">
        <v>1.9108030000000002E-2</v>
      </c>
      <c r="M56">
        <v>5.2350250000000001E-2</v>
      </c>
      <c r="N56">
        <v>3.286758E-2</v>
      </c>
    </row>
    <row r="57" spans="2:14" x14ac:dyDescent="0.25">
      <c r="B57" t="s">
        <v>260</v>
      </c>
      <c r="C57">
        <v>0.16194496999999999</v>
      </c>
      <c r="D57">
        <v>2.4929989999999999E-2</v>
      </c>
      <c r="E57">
        <v>6.1143990000000002E-2</v>
      </c>
      <c r="F57">
        <v>5.9011389999999997E-2</v>
      </c>
      <c r="G57">
        <v>5.192981E-2</v>
      </c>
      <c r="H57">
        <v>5.4931779999999999E-2</v>
      </c>
      <c r="I57">
        <v>0.11073723000000001</v>
      </c>
      <c r="J57">
        <v>1.8992419999999999E-2</v>
      </c>
      <c r="K57">
        <v>5.571019E-2</v>
      </c>
      <c r="L57">
        <v>1.7661900000000001E-2</v>
      </c>
      <c r="M57">
        <v>6.6975099999999996E-2</v>
      </c>
      <c r="N57">
        <v>2.619345E-2</v>
      </c>
    </row>
    <row r="58" spans="2:14" x14ac:dyDescent="0.25">
      <c r="B58" t="s">
        <v>261</v>
      </c>
      <c r="C58">
        <v>0.11267663</v>
      </c>
      <c r="D58">
        <v>1.4060929999999999E-2</v>
      </c>
      <c r="E58">
        <v>4.0942619999999999E-2</v>
      </c>
      <c r="F58">
        <v>4.8200739999999999E-2</v>
      </c>
      <c r="G58">
        <v>4.4416480000000001E-2</v>
      </c>
      <c r="H58">
        <v>5.0525319999999999E-2</v>
      </c>
      <c r="I58">
        <v>7.8521590000000002E-2</v>
      </c>
      <c r="J58">
        <v>1.4960269999999999E-2</v>
      </c>
      <c r="K58">
        <v>5.799257E-2</v>
      </c>
      <c r="L58">
        <v>1.4873020000000001E-2</v>
      </c>
      <c r="M58">
        <v>5.0878180000000002E-2</v>
      </c>
      <c r="N58">
        <v>2.1319089999999999E-2</v>
      </c>
    </row>
    <row r="59" spans="2:14" x14ac:dyDescent="0.25">
      <c r="B59" t="s">
        <v>262</v>
      </c>
      <c r="C59">
        <v>0.10303054</v>
      </c>
      <c r="D59">
        <v>3.0557270000000001E-2</v>
      </c>
      <c r="E59">
        <v>4.9858909999999999E-2</v>
      </c>
      <c r="F59">
        <v>5.9164830000000002E-2</v>
      </c>
      <c r="G59">
        <v>5.9318179999999998E-2</v>
      </c>
      <c r="H59">
        <v>5.7849570000000003E-2</v>
      </c>
      <c r="I59">
        <v>0.12096099</v>
      </c>
      <c r="J59">
        <v>1.5946350000000001E-2</v>
      </c>
      <c r="K59">
        <v>5.7141909999999997E-2</v>
      </c>
      <c r="L59">
        <v>1.8227940000000002E-2</v>
      </c>
      <c r="M59">
        <v>5.8791089999999997E-2</v>
      </c>
      <c r="N59">
        <v>2.714337E-2</v>
      </c>
    </row>
    <row r="61" spans="2:14" x14ac:dyDescent="0.25">
      <c r="B61" t="s">
        <v>253</v>
      </c>
      <c r="C61">
        <v>7.1524000000000004E-2</v>
      </c>
      <c r="D61">
        <v>1.029994E-2</v>
      </c>
      <c r="E61">
        <v>2.2712329999999999E-2</v>
      </c>
      <c r="F61">
        <v>2.4872439999999999E-2</v>
      </c>
      <c r="G61">
        <v>9.9734200000000002E-3</v>
      </c>
      <c r="H61">
        <v>4.9463199999999997E-3</v>
      </c>
      <c r="I61">
        <v>1.352457E-2</v>
      </c>
      <c r="J61">
        <v>5.58407E-3</v>
      </c>
      <c r="K61">
        <v>1.1517339999999999E-2</v>
      </c>
      <c r="L61">
        <v>5.7019000000000004E-4</v>
      </c>
      <c r="M61">
        <v>8.0456899999999994E-3</v>
      </c>
      <c r="N61">
        <v>6.6473699999999997E-3</v>
      </c>
    </row>
    <row r="62" spans="2:14" x14ac:dyDescent="0.25">
      <c r="B62" t="s">
        <v>254</v>
      </c>
      <c r="C62">
        <v>9.02062E-2</v>
      </c>
      <c r="D62">
        <v>1.0554839999999999E-2</v>
      </c>
      <c r="E62">
        <v>4.6229699999999999E-2</v>
      </c>
      <c r="F62">
        <v>3.2367769999999997E-2</v>
      </c>
      <c r="G62">
        <v>1.097677E-2</v>
      </c>
      <c r="H62">
        <v>1.1348240000000001E-2</v>
      </c>
      <c r="I62">
        <v>2.3609249999999998E-2</v>
      </c>
      <c r="J62">
        <v>1.0224209999999999E-2</v>
      </c>
      <c r="K62">
        <v>1.8774160000000002E-2</v>
      </c>
      <c r="L62">
        <v>3.09041E-3</v>
      </c>
      <c r="M62">
        <v>1.409036E-2</v>
      </c>
      <c r="N62">
        <v>8.9696900000000006E-3</v>
      </c>
    </row>
    <row r="63" spans="2:14" x14ac:dyDescent="0.25">
      <c r="B63" t="s">
        <v>255</v>
      </c>
      <c r="C63">
        <v>9.2987399999999998E-2</v>
      </c>
      <c r="D63">
        <v>1.0109369999999999E-2</v>
      </c>
      <c r="E63">
        <v>3.9664730000000002E-2</v>
      </c>
      <c r="F63">
        <v>3.3315789999999998E-2</v>
      </c>
      <c r="G63">
        <v>1.3843930000000001E-2</v>
      </c>
      <c r="H63">
        <v>9.7861200000000006E-3</v>
      </c>
      <c r="I63">
        <v>2.6932879999999999E-2</v>
      </c>
      <c r="J63">
        <v>1.0535249999999999E-2</v>
      </c>
      <c r="K63">
        <v>2.2732240000000001E-2</v>
      </c>
      <c r="L63">
        <v>1.80343E-3</v>
      </c>
      <c r="M63">
        <v>1.010756E-2</v>
      </c>
      <c r="N63">
        <v>9.0206699999999997E-3</v>
      </c>
    </row>
    <row r="64" spans="2:14" x14ac:dyDescent="0.25">
      <c r="B64" t="s">
        <v>256</v>
      </c>
      <c r="C64">
        <v>0.11300109</v>
      </c>
      <c r="D64">
        <v>1.1791050000000001E-2</v>
      </c>
      <c r="E64">
        <v>4.7214720000000002E-2</v>
      </c>
      <c r="F64">
        <v>4.3724359999999997E-2</v>
      </c>
      <c r="G64">
        <v>2.2370790000000002E-2</v>
      </c>
      <c r="H64">
        <v>1.548501E-2</v>
      </c>
      <c r="I64">
        <v>4.4996349999999997E-2</v>
      </c>
      <c r="J64">
        <v>1.2708830000000001E-2</v>
      </c>
      <c r="K64">
        <v>3.0390839999999999E-2</v>
      </c>
      <c r="L64">
        <v>4.78182E-3</v>
      </c>
      <c r="M64">
        <v>1.120938E-2</v>
      </c>
      <c r="N64">
        <v>1.6696450000000002E-2</v>
      </c>
    </row>
    <row r="65" spans="2:17" x14ac:dyDescent="0.25">
      <c r="B65" t="s">
        <v>257</v>
      </c>
      <c r="C65">
        <v>8.1741999999999995E-2</v>
      </c>
      <c r="D65">
        <v>1.09858E-2</v>
      </c>
      <c r="E65">
        <v>2.945884E-2</v>
      </c>
      <c r="F65">
        <v>2.724644E-2</v>
      </c>
      <c r="G65">
        <v>1.281296E-2</v>
      </c>
      <c r="H65">
        <v>1.6818949999999999E-2</v>
      </c>
      <c r="I65">
        <v>2.9435389999999999E-2</v>
      </c>
      <c r="J65">
        <v>9.6858399999999994E-3</v>
      </c>
      <c r="K65">
        <v>1.6842070000000001E-2</v>
      </c>
      <c r="L65">
        <v>2.2296400000000002E-3</v>
      </c>
      <c r="M65">
        <v>9.0873900000000007E-3</v>
      </c>
      <c r="N65">
        <v>8.9699600000000008E-3</v>
      </c>
    </row>
    <row r="66" spans="2:17" x14ac:dyDescent="0.25">
      <c r="B66" t="s">
        <v>258</v>
      </c>
      <c r="C66">
        <v>0.16509667</v>
      </c>
      <c r="D66">
        <v>2.5204520000000001E-2</v>
      </c>
      <c r="E66">
        <v>6.1428919999999998E-2</v>
      </c>
      <c r="F66">
        <v>5.3741509999999999E-2</v>
      </c>
      <c r="G66">
        <v>3.6527370000000003E-2</v>
      </c>
      <c r="H66">
        <v>3.1621049999999998E-2</v>
      </c>
      <c r="I66">
        <v>5.3723859999999998E-2</v>
      </c>
      <c r="J66">
        <v>1.6865729999999999E-2</v>
      </c>
      <c r="K66">
        <v>5.0125879999999998E-2</v>
      </c>
      <c r="L66">
        <v>7.30586E-3</v>
      </c>
      <c r="M66">
        <v>3.2916010000000002E-2</v>
      </c>
      <c r="N66">
        <v>1.7840089999999999E-2</v>
      </c>
    </row>
    <row r="67" spans="2:17" x14ac:dyDescent="0.25">
      <c r="B67" t="s">
        <v>259</v>
      </c>
      <c r="C67">
        <v>0.19054546999999999</v>
      </c>
      <c r="D67">
        <v>3.6931239999999997E-2</v>
      </c>
      <c r="E67">
        <v>8.1568920000000003E-2</v>
      </c>
      <c r="F67">
        <v>7.4468430000000002E-2</v>
      </c>
      <c r="G67">
        <v>4.0903080000000001E-2</v>
      </c>
      <c r="H67">
        <v>2.7812960000000001E-2</v>
      </c>
      <c r="I67">
        <v>8.3398659999999999E-2</v>
      </c>
      <c r="J67">
        <v>2.5590729999999999E-2</v>
      </c>
      <c r="K67">
        <v>5.0396700000000003E-2</v>
      </c>
      <c r="L67">
        <v>9.9742100000000007E-3</v>
      </c>
      <c r="M67">
        <v>4.5903550000000001E-2</v>
      </c>
      <c r="N67">
        <v>2.2076269999999999E-2</v>
      </c>
    </row>
    <row r="68" spans="2:17" x14ac:dyDescent="0.25">
      <c r="B68" t="s">
        <v>260</v>
      </c>
      <c r="C68">
        <v>0.17636234000000001</v>
      </c>
      <c r="D68">
        <v>2.249696E-2</v>
      </c>
      <c r="E68">
        <v>8.0157790000000007E-2</v>
      </c>
      <c r="F68">
        <v>7.3211789999999999E-2</v>
      </c>
      <c r="G68">
        <v>4.4840650000000003E-2</v>
      </c>
      <c r="H68">
        <v>5.6298630000000002E-2</v>
      </c>
      <c r="I68">
        <v>0.10527638</v>
      </c>
      <c r="J68">
        <v>2.593707E-2</v>
      </c>
      <c r="K68">
        <v>6.6283339999999996E-2</v>
      </c>
      <c r="L68">
        <v>1.9251979999999998E-2</v>
      </c>
      <c r="M68">
        <v>5.3501069999999998E-2</v>
      </c>
      <c r="N68">
        <v>3.1885570000000002E-2</v>
      </c>
    </row>
    <row r="69" spans="2:17" x14ac:dyDescent="0.25">
      <c r="B69" t="s">
        <v>261</v>
      </c>
      <c r="C69">
        <v>0.21234198000000001</v>
      </c>
      <c r="D69">
        <v>4.4258199999999998E-2</v>
      </c>
      <c r="E69">
        <v>0.10036275</v>
      </c>
      <c r="F69">
        <v>0.10498956</v>
      </c>
      <c r="G69">
        <v>6.7962300000000003E-2</v>
      </c>
      <c r="H69">
        <v>5.3520690000000003E-2</v>
      </c>
      <c r="I69">
        <v>0.13977540999999999</v>
      </c>
      <c r="J69">
        <v>3.0376609999999998E-2</v>
      </c>
      <c r="K69">
        <v>8.3493629999999999E-2</v>
      </c>
      <c r="L69">
        <v>2.203364E-2</v>
      </c>
      <c r="M69">
        <v>6.3137550000000001E-2</v>
      </c>
      <c r="N69">
        <v>3.436239E-2</v>
      </c>
    </row>
    <row r="70" spans="2:17" x14ac:dyDescent="0.25">
      <c r="B70" t="s">
        <v>262</v>
      </c>
      <c r="C70">
        <v>0.283499</v>
      </c>
      <c r="D70">
        <v>5.4555310000000003E-2</v>
      </c>
      <c r="E70">
        <v>0.14893834</v>
      </c>
      <c r="F70">
        <v>0.17712410000000001</v>
      </c>
      <c r="G70">
        <v>0.1407796</v>
      </c>
      <c r="H70">
        <v>0.10055790000000001</v>
      </c>
      <c r="I70">
        <v>0.21794048999999999</v>
      </c>
      <c r="J70">
        <v>4.6029639999999997E-2</v>
      </c>
      <c r="K70">
        <v>0.16157933999999999</v>
      </c>
      <c r="L70">
        <v>3.100489E-2</v>
      </c>
      <c r="M70">
        <v>0.12622695</v>
      </c>
      <c r="N70">
        <v>6.1476080000000002E-2</v>
      </c>
    </row>
    <row r="72" spans="2:17" x14ac:dyDescent="0.25">
      <c r="K72" t="s">
        <v>276</v>
      </c>
    </row>
    <row r="73" spans="2:17" x14ac:dyDescent="0.25">
      <c r="C73" t="s">
        <v>38</v>
      </c>
      <c r="D73" t="s">
        <v>128</v>
      </c>
      <c r="E73" t="s">
        <v>40</v>
      </c>
      <c r="F73" t="s">
        <v>41</v>
      </c>
      <c r="G73" t="s">
        <v>129</v>
      </c>
      <c r="H73" t="s">
        <v>130</v>
      </c>
      <c r="I73" t="s">
        <v>275</v>
      </c>
      <c r="L73" t="s">
        <v>38</v>
      </c>
      <c r="M73" t="s">
        <v>128</v>
      </c>
      <c r="N73" t="s">
        <v>40</v>
      </c>
      <c r="O73" t="s">
        <v>41</v>
      </c>
      <c r="P73" t="s">
        <v>129</v>
      </c>
      <c r="Q73" t="s">
        <v>130</v>
      </c>
    </row>
    <row r="74" spans="2:17" x14ac:dyDescent="0.25">
      <c r="B74">
        <v>1</v>
      </c>
      <c r="C74">
        <v>1.667665</v>
      </c>
      <c r="D74">
        <v>1.598795</v>
      </c>
      <c r="E74">
        <v>0.91188130000000001</v>
      </c>
      <c r="F74">
        <v>0.78135060000000001</v>
      </c>
      <c r="G74">
        <v>0.39307150000000002</v>
      </c>
      <c r="H74">
        <v>0.19021769999999999</v>
      </c>
      <c r="I74">
        <f>SUM(C74:H74)</f>
        <v>5.5429810999999987</v>
      </c>
      <c r="K74">
        <v>1</v>
      </c>
      <c r="L74">
        <f>C74/$I74</f>
        <v>0.3008606686391192</v>
      </c>
      <c r="M74">
        <f t="shared" ref="M74:Q83" si="0">D74/$I74</f>
        <v>0.28843594649817594</v>
      </c>
      <c r="N74">
        <f t="shared" si="0"/>
        <v>0.16451098850039381</v>
      </c>
      <c r="O74">
        <f t="shared" si="0"/>
        <v>0.14096216203948453</v>
      </c>
      <c r="P74">
        <f t="shared" si="0"/>
        <v>7.0913375475878879E-2</v>
      </c>
      <c r="Q74">
        <f t="shared" si="0"/>
        <v>3.4316858846947906E-2</v>
      </c>
    </row>
    <row r="75" spans="2:17" x14ac:dyDescent="0.25">
      <c r="B75">
        <v>2</v>
      </c>
      <c r="C75">
        <v>2.14663</v>
      </c>
      <c r="D75">
        <v>2.0464329999999999</v>
      </c>
      <c r="E75">
        <v>1.014025</v>
      </c>
      <c r="F75">
        <v>0.66536720000000005</v>
      </c>
      <c r="G75">
        <v>0.51627769999999995</v>
      </c>
      <c r="H75">
        <v>0.28044160000000001</v>
      </c>
      <c r="I75">
        <f t="shared" ref="I75:I83" si="1">SUM(C75:H75)</f>
        <v>6.6691745000000004</v>
      </c>
      <c r="K75">
        <v>2</v>
      </c>
      <c r="L75">
        <f t="shared" ref="L75:L83" si="2">C75/$I75</f>
        <v>0.32187341926650742</v>
      </c>
      <c r="M75">
        <f t="shared" si="0"/>
        <v>0.30684952088148237</v>
      </c>
      <c r="N75">
        <f t="shared" si="0"/>
        <v>0.15204655388759131</v>
      </c>
      <c r="O75">
        <f t="shared" si="0"/>
        <v>9.976754994190061E-2</v>
      </c>
      <c r="P75">
        <f t="shared" si="0"/>
        <v>7.7412534339894673E-2</v>
      </c>
      <c r="Q75">
        <f t="shared" si="0"/>
        <v>4.2050421682623539E-2</v>
      </c>
    </row>
    <row r="76" spans="2:17" x14ac:dyDescent="0.25">
      <c r="B76">
        <v>3</v>
      </c>
      <c r="C76">
        <v>2.7955209999999999</v>
      </c>
      <c r="D76">
        <v>2.3659569999999999</v>
      </c>
      <c r="E76">
        <v>0.99945289999999998</v>
      </c>
      <c r="F76">
        <v>0.56377980000000005</v>
      </c>
      <c r="G76">
        <v>0.60370760000000001</v>
      </c>
      <c r="H76">
        <v>0.28083940000000002</v>
      </c>
      <c r="I76">
        <f t="shared" si="1"/>
        <v>7.6092576999999988</v>
      </c>
      <c r="K76">
        <v>3</v>
      </c>
      <c r="L76">
        <f t="shared" si="2"/>
        <v>0.36738419307312992</v>
      </c>
      <c r="M76">
        <f t="shared" si="0"/>
        <v>0.31093138033687573</v>
      </c>
      <c r="N76">
        <f t="shared" si="0"/>
        <v>0.13134696436946802</v>
      </c>
      <c r="O76">
        <f t="shared" si="0"/>
        <v>7.4091300653413295E-2</v>
      </c>
      <c r="P76">
        <f t="shared" si="0"/>
        <v>7.9338566756649617E-2</v>
      </c>
      <c r="Q76">
        <f t="shared" si="0"/>
        <v>3.690759481046358E-2</v>
      </c>
    </row>
    <row r="77" spans="2:17" x14ac:dyDescent="0.25">
      <c r="B77">
        <v>4</v>
      </c>
      <c r="C77">
        <v>3.078058</v>
      </c>
      <c r="D77">
        <v>2.5467550000000001</v>
      </c>
      <c r="E77">
        <v>0.74482910000000002</v>
      </c>
      <c r="F77">
        <v>0.51401600000000003</v>
      </c>
      <c r="G77">
        <v>0.65383060000000004</v>
      </c>
      <c r="H77">
        <v>0.3743707</v>
      </c>
      <c r="I77">
        <f t="shared" si="1"/>
        <v>7.9118594</v>
      </c>
      <c r="K77">
        <v>4</v>
      </c>
      <c r="L77">
        <f t="shared" si="2"/>
        <v>0.38904356667409939</v>
      </c>
      <c r="M77">
        <f t="shared" si="0"/>
        <v>0.32189083137650298</v>
      </c>
      <c r="N77">
        <f t="shared" si="0"/>
        <v>9.4140841279358428E-2</v>
      </c>
      <c r="O77">
        <f t="shared" si="0"/>
        <v>6.4967787471046312E-2</v>
      </c>
      <c r="P77">
        <f t="shared" si="0"/>
        <v>8.2639309793599222E-2</v>
      </c>
      <c r="Q77">
        <f t="shared" si="0"/>
        <v>4.731766340539368E-2</v>
      </c>
    </row>
    <row r="78" spans="2:17" x14ac:dyDescent="0.25">
      <c r="B78">
        <v>5</v>
      </c>
      <c r="C78">
        <v>3.1457489999999999</v>
      </c>
      <c r="D78">
        <v>3.0597099999999999</v>
      </c>
      <c r="E78">
        <v>0.70527110000000004</v>
      </c>
      <c r="F78">
        <v>0.39122489999999999</v>
      </c>
      <c r="G78">
        <v>0.61109880000000005</v>
      </c>
      <c r="H78">
        <v>0.25531530000000002</v>
      </c>
      <c r="I78">
        <f t="shared" si="1"/>
        <v>8.1683690999999996</v>
      </c>
      <c r="K78">
        <v>5</v>
      </c>
      <c r="L78">
        <f t="shared" si="2"/>
        <v>0.38511347387570916</v>
      </c>
      <c r="M78">
        <f t="shared" si="0"/>
        <v>0.37458028188270776</v>
      </c>
      <c r="N78">
        <f t="shared" si="0"/>
        <v>8.6341727628346285E-2</v>
      </c>
      <c r="O78">
        <f t="shared" si="0"/>
        <v>4.7895105523573858E-2</v>
      </c>
      <c r="P78">
        <f t="shared" si="0"/>
        <v>7.4812828915872584E-2</v>
      </c>
      <c r="Q78">
        <f t="shared" si="0"/>
        <v>3.1256582173790362E-2</v>
      </c>
    </row>
    <row r="79" spans="2:17" x14ac:dyDescent="0.25">
      <c r="B79">
        <v>6</v>
      </c>
      <c r="C79">
        <v>3.8201200000000002</v>
      </c>
      <c r="D79">
        <v>3.3844470000000002</v>
      </c>
      <c r="E79">
        <v>0.76604839999999996</v>
      </c>
      <c r="F79">
        <v>0.3414509</v>
      </c>
      <c r="G79">
        <v>0.637486</v>
      </c>
      <c r="H79">
        <v>0.55239749999999999</v>
      </c>
      <c r="I79">
        <f t="shared" si="1"/>
        <v>9.5019498000000002</v>
      </c>
      <c r="K79">
        <v>6</v>
      </c>
      <c r="L79">
        <f t="shared" si="2"/>
        <v>0.40203538014903006</v>
      </c>
      <c r="M79">
        <f t="shared" si="0"/>
        <v>0.35618447489587873</v>
      </c>
      <c r="N79">
        <f t="shared" si="0"/>
        <v>8.0620127039610329E-2</v>
      </c>
      <c r="O79">
        <f t="shared" si="0"/>
        <v>3.5934824660934325E-2</v>
      </c>
      <c r="P79">
        <f t="shared" si="0"/>
        <v>6.7090019776783069E-2</v>
      </c>
      <c r="Q79">
        <f t="shared" si="0"/>
        <v>5.813517347776348E-2</v>
      </c>
    </row>
    <row r="80" spans="2:17" x14ac:dyDescent="0.25">
      <c r="B80">
        <v>7</v>
      </c>
      <c r="C80">
        <v>4.4538789999999997</v>
      </c>
      <c r="D80">
        <v>3.4989330000000001</v>
      </c>
      <c r="E80">
        <v>0.75740070000000004</v>
      </c>
      <c r="F80">
        <v>0.36631730000000001</v>
      </c>
      <c r="G80">
        <v>0.69517240000000002</v>
      </c>
      <c r="H80">
        <v>0.68957020000000002</v>
      </c>
      <c r="I80">
        <f t="shared" si="1"/>
        <v>10.461272600000001</v>
      </c>
      <c r="K80">
        <v>7</v>
      </c>
      <c r="L80">
        <f t="shared" si="2"/>
        <v>0.42574925348948456</v>
      </c>
      <c r="M80">
        <f t="shared" si="0"/>
        <v>0.33446533072850043</v>
      </c>
      <c r="N80">
        <f t="shared" si="0"/>
        <v>7.2400436252851294E-2</v>
      </c>
      <c r="O80">
        <f t="shared" si="0"/>
        <v>3.5016514147619096E-2</v>
      </c>
      <c r="P80">
        <f t="shared" si="0"/>
        <v>6.645199170127733E-2</v>
      </c>
      <c r="Q80">
        <f t="shared" si="0"/>
        <v>6.5916473680267151E-2</v>
      </c>
    </row>
    <row r="81" spans="2:17" x14ac:dyDescent="0.25">
      <c r="B81">
        <v>8</v>
      </c>
      <c r="C81">
        <v>5.3500880000000004</v>
      </c>
      <c r="D81">
        <v>4.0857279999999996</v>
      </c>
      <c r="E81">
        <v>0.55762089999999997</v>
      </c>
      <c r="F81">
        <v>0.35352709999999998</v>
      </c>
      <c r="G81">
        <v>0.71016219999999997</v>
      </c>
      <c r="H81">
        <v>0.75550360000000005</v>
      </c>
      <c r="I81">
        <f t="shared" si="1"/>
        <v>11.8126298</v>
      </c>
      <c r="K81">
        <v>8</v>
      </c>
      <c r="L81">
        <f t="shared" si="2"/>
        <v>0.45291252587971564</v>
      </c>
      <c r="M81">
        <f t="shared" si="0"/>
        <v>0.34587793481854479</v>
      </c>
      <c r="N81">
        <f t="shared" si="0"/>
        <v>4.7205483405566469E-2</v>
      </c>
      <c r="O81">
        <f t="shared" si="0"/>
        <v>2.9927891247383372E-2</v>
      </c>
      <c r="P81">
        <f t="shared" si="0"/>
        <v>6.0118890714750073E-2</v>
      </c>
      <c r="Q81">
        <f t="shared" si="0"/>
        <v>6.395727393403966E-2</v>
      </c>
    </row>
    <row r="82" spans="2:17" x14ac:dyDescent="0.25">
      <c r="B82">
        <v>9</v>
      </c>
      <c r="C82">
        <v>6.7282989999999998</v>
      </c>
      <c r="D82">
        <v>4.9879639999999998</v>
      </c>
      <c r="E82">
        <v>0.5732815</v>
      </c>
      <c r="F82">
        <v>0.24009949999999999</v>
      </c>
      <c r="G82">
        <v>0.54936739999999995</v>
      </c>
      <c r="H82">
        <v>0.95661470000000004</v>
      </c>
      <c r="I82">
        <f t="shared" si="1"/>
        <v>14.035626099999998</v>
      </c>
      <c r="K82">
        <v>9</v>
      </c>
      <c r="L82">
        <f t="shared" si="2"/>
        <v>0.4793729151847384</v>
      </c>
      <c r="M82">
        <f t="shared" si="0"/>
        <v>0.35537880280239159</v>
      </c>
      <c r="N82">
        <f t="shared" si="0"/>
        <v>4.0844740086087079E-2</v>
      </c>
      <c r="O82">
        <f t="shared" si="0"/>
        <v>1.7106433178638181E-2</v>
      </c>
      <c r="P82">
        <f t="shared" si="0"/>
        <v>3.9140925818763439E-2</v>
      </c>
      <c r="Q82">
        <f t="shared" si="0"/>
        <v>6.8156182929381415E-2</v>
      </c>
    </row>
    <row r="83" spans="2:17" x14ac:dyDescent="0.25">
      <c r="B83">
        <v>10</v>
      </c>
      <c r="C83">
        <v>10.264189999999999</v>
      </c>
      <c r="D83">
        <v>5.017061</v>
      </c>
      <c r="E83">
        <v>0.59452190000000005</v>
      </c>
      <c r="F83">
        <v>0.1958492</v>
      </c>
      <c r="G83">
        <v>0.65799090000000005</v>
      </c>
      <c r="H83">
        <v>1.549712</v>
      </c>
      <c r="I83">
        <f t="shared" si="1"/>
        <v>18.279325</v>
      </c>
      <c r="K83">
        <v>10</v>
      </c>
      <c r="L83">
        <f t="shared" si="2"/>
        <v>0.56151909329255867</v>
      </c>
      <c r="M83">
        <f t="shared" si="0"/>
        <v>0.27446642586638181</v>
      </c>
      <c r="N83">
        <f t="shared" si="0"/>
        <v>3.2524280847350769E-2</v>
      </c>
      <c r="O83">
        <f t="shared" si="0"/>
        <v>1.0714246833512726E-2</v>
      </c>
      <c r="P83">
        <f t="shared" si="0"/>
        <v>3.5996455011331113E-2</v>
      </c>
      <c r="Q83">
        <f t="shared" si="0"/>
        <v>8.4779498148864901E-2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4B97C-0D84-444D-8118-F9A22A7E70F7}">
  <sheetPr codeName="Hoja10"/>
  <dimension ref="A1:AW258"/>
  <sheetViews>
    <sheetView workbookViewId="0">
      <pane xSplit="4" ySplit="31" topLeftCell="E123" activePane="bottomRight" state="frozen"/>
      <selection pane="topRight" activeCell="E1" sqref="E1"/>
      <selection pane="bottomLeft" activeCell="A32" sqref="A32"/>
      <selection pane="bottomRight" activeCell="E138" sqref="E138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16" s="88" customFormat="1" x14ac:dyDescent="0.25">
      <c r="E1" s="233" t="s">
        <v>83</v>
      </c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</row>
    <row r="2" spans="2:16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</row>
    <row r="3" spans="2:16" s="25" customFormat="1" hidden="1" x14ac:dyDescent="0.25">
      <c r="B3" s="25" t="str">
        <f>+B18</f>
        <v>Pampeana</v>
      </c>
      <c r="C3" s="25">
        <v>1</v>
      </c>
      <c r="D3" s="91">
        <f>+SUM(E3:P3)</f>
        <v>1.5987950999999998</v>
      </c>
      <c r="E3" s="38">
        <v>0.63825571999999997</v>
      </c>
      <c r="F3" s="38">
        <v>8.2973050000000007E-2</v>
      </c>
      <c r="G3" s="38">
        <v>0.18379956</v>
      </c>
      <c r="H3" s="38">
        <v>0.13982897999999999</v>
      </c>
      <c r="I3" s="38">
        <v>6.689175E-2</v>
      </c>
      <c r="J3" s="38">
        <v>6.8226629999999996E-2</v>
      </c>
      <c r="K3" s="38">
        <v>9.8424490000000003E-2</v>
      </c>
      <c r="L3" s="38">
        <v>3.7810549999999998E-2</v>
      </c>
      <c r="M3" s="38">
        <v>0.11688378000000001</v>
      </c>
      <c r="N3" s="38">
        <v>1.3312829999999999E-2</v>
      </c>
      <c r="O3" s="38">
        <v>9.9856479999999997E-2</v>
      </c>
      <c r="P3" s="38">
        <v>5.253128E-2</v>
      </c>
    </row>
    <row r="4" spans="2:16" s="25" customFormat="1" hidden="1" x14ac:dyDescent="0.25">
      <c r="B4" s="25" t="str">
        <f t="shared" ref="B4:B12" si="0">+B19</f>
        <v>Pampeana</v>
      </c>
      <c r="C4" s="25">
        <v>2</v>
      </c>
      <c r="D4" s="91">
        <f t="shared" ref="D4:D12" si="1">+SUM(E4:P4)</f>
        <v>2.0464329499999998</v>
      </c>
      <c r="E4" s="38">
        <v>0.75037401999999997</v>
      </c>
      <c r="F4" s="38">
        <v>7.4262289999999995E-2</v>
      </c>
      <c r="G4" s="38">
        <v>0.2431227</v>
      </c>
      <c r="H4" s="38">
        <v>0.18727485999999999</v>
      </c>
      <c r="I4" s="38">
        <v>0.10287254</v>
      </c>
      <c r="J4" s="38">
        <v>0.1426616</v>
      </c>
      <c r="K4" s="38">
        <v>0.16678782</v>
      </c>
      <c r="L4" s="38">
        <v>5.5166739999999999E-2</v>
      </c>
      <c r="M4" s="38">
        <v>0.14041100000000001</v>
      </c>
      <c r="N4" s="38">
        <v>2.333114E-2</v>
      </c>
      <c r="O4" s="38">
        <v>0.10867783</v>
      </c>
      <c r="P4" s="38">
        <v>5.149041E-2</v>
      </c>
    </row>
    <row r="5" spans="2:16" s="25" customFormat="1" hidden="1" x14ac:dyDescent="0.25">
      <c r="B5" s="25" t="str">
        <f t="shared" si="0"/>
        <v>Pampeana</v>
      </c>
      <c r="C5" s="25">
        <v>3</v>
      </c>
      <c r="D5" s="91">
        <f t="shared" si="1"/>
        <v>2.3659572599999996</v>
      </c>
      <c r="E5" s="38">
        <v>0.77752315999999999</v>
      </c>
      <c r="F5" s="38">
        <v>0.10458263</v>
      </c>
      <c r="G5" s="38">
        <v>0.26488969000000001</v>
      </c>
      <c r="H5" s="38">
        <v>0.24697514000000001</v>
      </c>
      <c r="I5" s="38">
        <v>0.11296293</v>
      </c>
      <c r="J5" s="38">
        <v>0.14059411999999999</v>
      </c>
      <c r="K5" s="38">
        <v>0.21357459000000001</v>
      </c>
      <c r="L5" s="38">
        <v>7.4162679999999995E-2</v>
      </c>
      <c r="M5" s="38">
        <v>0.16416865999999999</v>
      </c>
      <c r="N5" s="38">
        <v>3.2021969999999997E-2</v>
      </c>
      <c r="O5" s="38">
        <v>0.15584981000000001</v>
      </c>
      <c r="P5" s="38">
        <v>7.8651879999999993E-2</v>
      </c>
    </row>
    <row r="6" spans="2:16" s="25" customFormat="1" hidden="1" x14ac:dyDescent="0.25">
      <c r="B6" s="25" t="str">
        <f t="shared" si="0"/>
        <v>Pampeana</v>
      </c>
      <c r="C6" s="25">
        <v>4</v>
      </c>
      <c r="D6" s="91">
        <f t="shared" si="1"/>
        <v>2.54675538</v>
      </c>
      <c r="E6" s="38">
        <v>0.78942363999999998</v>
      </c>
      <c r="F6" s="38">
        <v>0.12030417</v>
      </c>
      <c r="G6" s="38">
        <v>0.31630303999999998</v>
      </c>
      <c r="H6" s="38">
        <v>0.20706183</v>
      </c>
      <c r="I6" s="38">
        <v>0.13223225999999999</v>
      </c>
      <c r="J6" s="38">
        <v>0.16116042</v>
      </c>
      <c r="K6" s="38">
        <v>0.24344088</v>
      </c>
      <c r="L6" s="38">
        <v>7.2514259999999997E-2</v>
      </c>
      <c r="M6" s="38">
        <v>0.20325937999999999</v>
      </c>
      <c r="N6" s="38">
        <v>3.3176810000000001E-2</v>
      </c>
      <c r="O6" s="38">
        <v>0.18951918000000001</v>
      </c>
      <c r="P6" s="38">
        <v>7.8359509999999993E-2</v>
      </c>
    </row>
    <row r="7" spans="2:16" s="25" customFormat="1" hidden="1" x14ac:dyDescent="0.25">
      <c r="B7" s="25" t="str">
        <f t="shared" si="0"/>
        <v>Pampeana</v>
      </c>
      <c r="C7" s="25">
        <v>5</v>
      </c>
      <c r="D7" s="91">
        <f t="shared" si="1"/>
        <v>3.0597099800000001</v>
      </c>
      <c r="E7" s="38">
        <v>0.88474828000000005</v>
      </c>
      <c r="F7" s="38">
        <v>0.12660705</v>
      </c>
      <c r="G7" s="38">
        <v>0.35762283</v>
      </c>
      <c r="H7" s="38">
        <v>0.28530800000000001</v>
      </c>
      <c r="I7" s="38">
        <v>0.14347872</v>
      </c>
      <c r="J7" s="38">
        <v>0.28729343000000002</v>
      </c>
      <c r="K7" s="38">
        <v>0.30009434000000001</v>
      </c>
      <c r="L7" s="38">
        <v>9.1654589999999994E-2</v>
      </c>
      <c r="M7" s="38">
        <v>0.20924734</v>
      </c>
      <c r="N7" s="38">
        <v>3.7373179999999999E-2</v>
      </c>
      <c r="O7" s="38">
        <v>0.23363845</v>
      </c>
      <c r="P7" s="38">
        <v>0.10264377</v>
      </c>
    </row>
    <row r="8" spans="2:16" s="25" customFormat="1" hidden="1" x14ac:dyDescent="0.25">
      <c r="B8" s="25" t="str">
        <f t="shared" si="0"/>
        <v>Pampeana</v>
      </c>
      <c r="C8" s="25">
        <v>6</v>
      </c>
      <c r="D8" s="91">
        <f t="shared" si="1"/>
        <v>3.3844466600000001</v>
      </c>
      <c r="E8" s="38">
        <v>0.98049021000000003</v>
      </c>
      <c r="F8" s="38">
        <v>0.12646282</v>
      </c>
      <c r="G8" s="38">
        <v>0.37982830000000001</v>
      </c>
      <c r="H8" s="38">
        <v>0.31602192000000001</v>
      </c>
      <c r="I8" s="38">
        <v>0.19958338</v>
      </c>
      <c r="J8" s="38">
        <v>0.27876189000000001</v>
      </c>
      <c r="K8" s="38">
        <v>0.33984958999999998</v>
      </c>
      <c r="L8" s="38">
        <v>9.4137020000000002E-2</v>
      </c>
      <c r="M8" s="38">
        <v>0.25519525999999998</v>
      </c>
      <c r="N8" s="38">
        <v>4.9939980000000002E-2</v>
      </c>
      <c r="O8" s="38">
        <v>0.25963035000000001</v>
      </c>
      <c r="P8" s="38">
        <v>0.10454594</v>
      </c>
    </row>
    <row r="9" spans="2:16" s="25" customFormat="1" hidden="1" x14ac:dyDescent="0.25">
      <c r="B9" s="25" t="str">
        <f t="shared" si="0"/>
        <v>Pampeana</v>
      </c>
      <c r="C9" s="25">
        <v>7</v>
      </c>
      <c r="D9" s="91">
        <f t="shared" si="1"/>
        <v>3.4989329999999996</v>
      </c>
      <c r="E9" s="38">
        <v>0.94646501999999999</v>
      </c>
      <c r="F9" s="38">
        <v>0.11709567999999999</v>
      </c>
      <c r="G9" s="38">
        <v>0.36343040999999998</v>
      </c>
      <c r="H9" s="38">
        <v>0.34883492999999999</v>
      </c>
      <c r="I9" s="38">
        <v>0.18137154</v>
      </c>
      <c r="J9" s="38">
        <v>0.32431522000000002</v>
      </c>
      <c r="K9" s="38">
        <v>0.39972317000000002</v>
      </c>
      <c r="L9" s="38">
        <v>9.7730659999999997E-2</v>
      </c>
      <c r="M9" s="38">
        <v>0.25374978999999998</v>
      </c>
      <c r="N9" s="38">
        <v>6.5313460000000004E-2</v>
      </c>
      <c r="O9" s="38">
        <v>0.28410718000000001</v>
      </c>
      <c r="P9" s="38">
        <v>0.11679594</v>
      </c>
    </row>
    <row r="10" spans="2:16" s="25" customFormat="1" hidden="1" x14ac:dyDescent="0.25">
      <c r="B10" s="25" t="str">
        <f t="shared" si="0"/>
        <v>Pampeana</v>
      </c>
      <c r="C10" s="25">
        <v>8</v>
      </c>
      <c r="D10" s="91">
        <f t="shared" si="1"/>
        <v>4.0857282899999996</v>
      </c>
      <c r="E10" s="38">
        <v>1.0233896</v>
      </c>
      <c r="F10" s="38">
        <v>0.1604526</v>
      </c>
      <c r="G10" s="38">
        <v>0.45354569</v>
      </c>
      <c r="H10" s="38">
        <v>0.34557289000000002</v>
      </c>
      <c r="I10" s="38">
        <v>0.31462501999999998</v>
      </c>
      <c r="J10" s="38">
        <v>0.30531092999999998</v>
      </c>
      <c r="K10" s="38">
        <v>0.48715522999999999</v>
      </c>
      <c r="L10" s="38">
        <v>0.11606413</v>
      </c>
      <c r="M10" s="38">
        <v>0.32032319999999997</v>
      </c>
      <c r="N10" s="38">
        <v>5.8909410000000002E-2</v>
      </c>
      <c r="O10" s="38">
        <v>0.36838406000000001</v>
      </c>
      <c r="P10" s="38">
        <v>0.13199553</v>
      </c>
    </row>
    <row r="11" spans="2:16" s="25" customFormat="1" hidden="1" x14ac:dyDescent="0.25">
      <c r="B11" s="25" t="str">
        <f t="shared" si="0"/>
        <v>Pampeana</v>
      </c>
      <c r="C11" s="25">
        <v>9</v>
      </c>
      <c r="D11" s="91">
        <f t="shared" si="1"/>
        <v>4.9879641499999998</v>
      </c>
      <c r="E11" s="38">
        <v>1.0693699999999999</v>
      </c>
      <c r="F11" s="38">
        <v>0.19483742000000001</v>
      </c>
      <c r="G11" s="38">
        <v>0.52198917</v>
      </c>
      <c r="H11" s="38">
        <v>0.47040215000000002</v>
      </c>
      <c r="I11" s="38">
        <v>0.32715178</v>
      </c>
      <c r="J11" s="38">
        <v>0.48289165000000001</v>
      </c>
      <c r="K11" s="38">
        <v>0.59050274000000003</v>
      </c>
      <c r="L11" s="38">
        <v>0.13461073000000001</v>
      </c>
      <c r="M11" s="38">
        <v>0.37305522000000002</v>
      </c>
      <c r="N11" s="38">
        <v>0.10272967</v>
      </c>
      <c r="O11" s="38">
        <v>0.55509269000000006</v>
      </c>
      <c r="P11" s="38">
        <v>0.16533092999999999</v>
      </c>
    </row>
    <row r="12" spans="2:16" s="25" customFormat="1" hidden="1" x14ac:dyDescent="0.25">
      <c r="B12" s="25" t="str">
        <f t="shared" si="0"/>
        <v>Pampeana</v>
      </c>
      <c r="C12" s="25">
        <v>10</v>
      </c>
      <c r="D12" s="91">
        <f t="shared" si="1"/>
        <v>5.0170607900000004</v>
      </c>
      <c r="E12" s="38">
        <v>0.89492285000000005</v>
      </c>
      <c r="F12" s="38">
        <v>0.18921569999999999</v>
      </c>
      <c r="G12" s="38">
        <v>0.51292561999999997</v>
      </c>
      <c r="H12" s="38">
        <v>0.44085692999999998</v>
      </c>
      <c r="I12" s="38">
        <v>0.47794621999999998</v>
      </c>
      <c r="J12" s="38">
        <v>0.46893442000000002</v>
      </c>
      <c r="K12" s="38">
        <v>0.62281131999999995</v>
      </c>
      <c r="L12" s="38">
        <v>0.12521008</v>
      </c>
      <c r="M12" s="38">
        <v>0.50187272000000005</v>
      </c>
      <c r="N12" s="38">
        <v>5.9647850000000002E-2</v>
      </c>
      <c r="O12" s="38">
        <v>0.52407550999999997</v>
      </c>
      <c r="P12" s="38">
        <v>0.19864156999999999</v>
      </c>
    </row>
    <row r="13" spans="2:16" s="25" customFormat="1" hidden="1" x14ac:dyDescent="0.25">
      <c r="D13" s="93">
        <f>+SUM(D3:D12)/100</f>
        <v>0.32591783559999998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hidden="1" x14ac:dyDescent="0.25">
      <c r="B14" s="25" t="s">
        <v>84</v>
      </c>
      <c r="D14" s="92">
        <f>+SUM(D18:D27)</f>
        <v>32.261507999999999</v>
      </c>
      <c r="E14" s="92">
        <f>+SUM(E18:E27)</f>
        <v>7.3596199999999996</v>
      </c>
      <c r="F14" s="92">
        <f t="shared" ref="F14:P14" si="2">+SUM(F18:F27)</f>
        <v>0.72620440000000008</v>
      </c>
      <c r="G14" s="92">
        <f t="shared" si="2"/>
        <v>2.4807541</v>
      </c>
      <c r="H14" s="92">
        <f t="shared" si="2"/>
        <v>4.5820223000000002</v>
      </c>
      <c r="I14" s="92">
        <f t="shared" si="2"/>
        <v>1.7727701999999999</v>
      </c>
      <c r="J14" s="92">
        <f t="shared" si="2"/>
        <v>2.1501216000000003</v>
      </c>
      <c r="K14" s="92">
        <f t="shared" si="2"/>
        <v>4.4929043999999996</v>
      </c>
      <c r="L14" s="92">
        <f t="shared" si="2"/>
        <v>1.6387148999999999</v>
      </c>
      <c r="M14" s="92">
        <f t="shared" si="2"/>
        <v>3.0136354999999999</v>
      </c>
      <c r="N14" s="92">
        <f t="shared" si="2"/>
        <v>0.63916830000000013</v>
      </c>
      <c r="O14" s="92">
        <f t="shared" si="2"/>
        <v>2.0482174</v>
      </c>
      <c r="P14" s="92">
        <f t="shared" si="2"/>
        <v>1.3573754</v>
      </c>
    </row>
    <row r="15" spans="2:16" s="25" customFormat="1" hidden="1" x14ac:dyDescent="0.25">
      <c r="E15" s="92">
        <f>+E14/$D$14*100</f>
        <v>22.812386823331384</v>
      </c>
      <c r="F15" s="92">
        <f t="shared" ref="F15:P15" si="3">+F14/$D$14*100</f>
        <v>2.2509933509617719</v>
      </c>
      <c r="G15" s="92">
        <f t="shared" si="3"/>
        <v>7.6895168694532199</v>
      </c>
      <c r="H15" s="92">
        <f t="shared" si="3"/>
        <v>14.202753014521207</v>
      </c>
      <c r="I15" s="92">
        <f t="shared" si="3"/>
        <v>5.4950010396290221</v>
      </c>
      <c r="J15" s="92">
        <f t="shared" si="3"/>
        <v>6.664665520285042</v>
      </c>
      <c r="K15" s="92">
        <f t="shared" si="3"/>
        <v>13.926517012161984</v>
      </c>
      <c r="L15" s="92">
        <f t="shared" si="3"/>
        <v>5.0794739663130439</v>
      </c>
      <c r="M15" s="92">
        <f t="shared" si="3"/>
        <v>9.3412728878017735</v>
      </c>
      <c r="N15" s="92">
        <f t="shared" si="3"/>
        <v>1.9812102397693254</v>
      </c>
      <c r="O15" s="92">
        <f t="shared" si="3"/>
        <v>6.3487962187012457</v>
      </c>
      <c r="P15" s="92">
        <f t="shared" si="3"/>
        <v>4.2074146069055418</v>
      </c>
    </row>
    <row r="16" spans="2:16" s="25" customFormat="1" hidden="1" x14ac:dyDescent="0.25">
      <c r="B16" s="235" t="s">
        <v>68</v>
      </c>
      <c r="C16" s="235"/>
      <c r="D16" s="235"/>
      <c r="E16" s="90">
        <f>+PAM!C3*100</f>
        <v>28.65</v>
      </c>
      <c r="F16" s="90">
        <f>+PAM!D3*100</f>
        <v>3.8</v>
      </c>
      <c r="G16" s="90">
        <f>+PAM!E3*100</f>
        <v>10.43</v>
      </c>
      <c r="H16" s="90">
        <f>+PAM!F3*100</f>
        <v>8.67</v>
      </c>
      <c r="I16" s="90">
        <f>+PAM!G3*100</f>
        <v>6.34</v>
      </c>
      <c r="J16" s="90">
        <f>+PAM!H3*100</f>
        <v>8.16</v>
      </c>
      <c r="K16" s="90">
        <f>+PAM!I3*100</f>
        <v>10.41</v>
      </c>
      <c r="L16" s="90">
        <f>+PAM!J3*100</f>
        <v>2.86</v>
      </c>
      <c r="M16" s="90">
        <f>+PAM!K3*100</f>
        <v>7.39</v>
      </c>
      <c r="N16" s="90">
        <f>+PAM!L3*100</f>
        <v>1.6099999999999999</v>
      </c>
      <c r="O16" s="90">
        <f>+PAM!M3*100</f>
        <v>8.1</v>
      </c>
      <c r="P16" s="90">
        <f>+PAM!N3*100</f>
        <v>3.58</v>
      </c>
    </row>
    <row r="17" spans="1:49" s="97" customFormat="1" ht="15.75" hidden="1" thickBot="1" x14ac:dyDescent="0.3"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</row>
    <row r="18" spans="1:49" s="25" customFormat="1" hidden="1" x14ac:dyDescent="0.25">
      <c r="B18" s="90" t="s">
        <v>39</v>
      </c>
      <c r="C18" s="25">
        <v>1</v>
      </c>
      <c r="D18" s="92">
        <v>1.529758</v>
      </c>
      <c r="E18" s="92">
        <v>0.53653220000000001</v>
      </c>
      <c r="F18" s="92">
        <v>4.6464900000000003E-2</v>
      </c>
      <c r="G18" s="92">
        <v>0.12674550000000001</v>
      </c>
      <c r="H18" s="92">
        <v>0.2144143</v>
      </c>
      <c r="I18" s="92">
        <v>5.7589599999999998E-2</v>
      </c>
      <c r="J18" s="92">
        <v>5.5145600000000003E-2</v>
      </c>
      <c r="K18" s="92">
        <v>0.12771959999999999</v>
      </c>
      <c r="L18" s="92">
        <v>6.8917099999999995E-2</v>
      </c>
      <c r="M18" s="92">
        <v>0.1387794</v>
      </c>
      <c r="N18" s="92">
        <v>1.7885499999999999E-2</v>
      </c>
      <c r="O18" s="92">
        <v>7.3602100000000004E-2</v>
      </c>
      <c r="P18" s="92">
        <v>6.5962599999999996E-2</v>
      </c>
    </row>
    <row r="19" spans="1:49" s="25" customFormat="1" hidden="1" x14ac:dyDescent="0.25">
      <c r="B19" s="90" t="s">
        <v>39</v>
      </c>
      <c r="C19" s="25">
        <v>2</v>
      </c>
      <c r="D19" s="92">
        <v>1.9908669999999999</v>
      </c>
      <c r="E19" s="92">
        <v>0.63078140000000005</v>
      </c>
      <c r="F19" s="92">
        <v>4.1586900000000003E-2</v>
      </c>
      <c r="G19" s="92">
        <v>0.16765389999999999</v>
      </c>
      <c r="H19" s="92">
        <v>0.28716799999999998</v>
      </c>
      <c r="I19" s="92">
        <v>8.8566800000000001E-2</v>
      </c>
      <c r="J19" s="92">
        <v>0.1153092</v>
      </c>
      <c r="K19" s="92">
        <v>0.2164306</v>
      </c>
      <c r="L19" s="92">
        <v>0.10055210000000001</v>
      </c>
      <c r="M19" s="92">
        <v>0.1667139</v>
      </c>
      <c r="N19" s="92">
        <v>3.1344900000000002E-2</v>
      </c>
      <c r="O19" s="92">
        <v>8.0104099999999998E-2</v>
      </c>
      <c r="P19" s="92">
        <v>6.4655599999999994E-2</v>
      </c>
    </row>
    <row r="20" spans="1:49" s="25" customFormat="1" hidden="1" x14ac:dyDescent="0.25">
      <c r="B20" s="90" t="s">
        <v>39</v>
      </c>
      <c r="C20" s="25">
        <v>3</v>
      </c>
      <c r="D20" s="92">
        <v>2.3483360000000002</v>
      </c>
      <c r="E20" s="92">
        <v>0.65360359999999995</v>
      </c>
      <c r="F20" s="92">
        <v>5.8566300000000002E-2</v>
      </c>
      <c r="G20" s="92">
        <v>0.1826641</v>
      </c>
      <c r="H20" s="92">
        <v>0.37871270000000001</v>
      </c>
      <c r="I20" s="92">
        <v>9.7253999999999993E-2</v>
      </c>
      <c r="J20" s="92">
        <v>0.11363810000000001</v>
      </c>
      <c r="K20" s="92">
        <v>0.27714309999999998</v>
      </c>
      <c r="L20" s="92">
        <v>0.13517599999999999</v>
      </c>
      <c r="M20" s="92">
        <v>0.19492200000000001</v>
      </c>
      <c r="N20" s="92">
        <v>4.3020799999999998E-2</v>
      </c>
      <c r="O20" s="92">
        <v>0.11487360000000001</v>
      </c>
      <c r="P20" s="92">
        <v>9.8761699999999994E-2</v>
      </c>
    </row>
    <row r="21" spans="1:49" s="25" customFormat="1" hidden="1" x14ac:dyDescent="0.25">
      <c r="B21" s="90" t="s">
        <v>39</v>
      </c>
      <c r="C21" s="25">
        <v>4</v>
      </c>
      <c r="D21" s="92">
        <v>2.4827729999999999</v>
      </c>
      <c r="E21" s="92">
        <v>0.66360739999999996</v>
      </c>
      <c r="F21" s="92">
        <v>6.7370299999999994E-2</v>
      </c>
      <c r="G21" s="92">
        <v>0.21811800000000001</v>
      </c>
      <c r="H21" s="92">
        <v>0.3175094</v>
      </c>
      <c r="I21" s="92">
        <v>0.11384370000000001</v>
      </c>
      <c r="J21" s="92">
        <v>0.13026119999999999</v>
      </c>
      <c r="K21" s="92">
        <v>0.31589879999999998</v>
      </c>
      <c r="L21" s="92">
        <v>0.13217139999999999</v>
      </c>
      <c r="M21" s="92">
        <v>0.24133550000000001</v>
      </c>
      <c r="N21" s="92">
        <v>4.4572300000000002E-2</v>
      </c>
      <c r="O21" s="92">
        <v>0.1396905</v>
      </c>
      <c r="P21" s="92">
        <v>9.8394599999999999E-2</v>
      </c>
    </row>
    <row r="22" spans="1:49" s="25" customFormat="1" hidden="1" x14ac:dyDescent="0.25">
      <c r="B22" s="90" t="s">
        <v>39</v>
      </c>
      <c r="C22" s="25">
        <v>5</v>
      </c>
      <c r="D22" s="92">
        <v>3.010707</v>
      </c>
      <c r="E22" s="92">
        <v>0.7437395</v>
      </c>
      <c r="F22" s="92">
        <v>7.0899900000000002E-2</v>
      </c>
      <c r="G22" s="92">
        <v>0.24661150000000001</v>
      </c>
      <c r="H22" s="92">
        <v>0.4374924</v>
      </c>
      <c r="I22" s="92">
        <v>0.1235262</v>
      </c>
      <c r="J22" s="92">
        <v>0.2322109</v>
      </c>
      <c r="K22" s="92">
        <v>0.3894146</v>
      </c>
      <c r="L22" s="92">
        <v>0.1670584</v>
      </c>
      <c r="M22" s="92">
        <v>0.2484452</v>
      </c>
      <c r="N22" s="92">
        <v>5.0210100000000001E-2</v>
      </c>
      <c r="O22" s="92">
        <v>0.1722099</v>
      </c>
      <c r="P22" s="92">
        <v>0.1288879</v>
      </c>
    </row>
    <row r="23" spans="1:49" s="25" customFormat="1" hidden="1" x14ac:dyDescent="0.25">
      <c r="B23" s="90" t="s">
        <v>39</v>
      </c>
      <c r="C23" s="25">
        <v>6</v>
      </c>
      <c r="D23" s="92">
        <v>3.344023</v>
      </c>
      <c r="E23" s="92">
        <v>0.82422229999999996</v>
      </c>
      <c r="F23" s="92">
        <v>7.0819199999999999E-2</v>
      </c>
      <c r="G23" s="92">
        <v>0.26192409999999999</v>
      </c>
      <c r="H23" s="92">
        <v>0.4845893</v>
      </c>
      <c r="I23" s="92">
        <v>0.1718288</v>
      </c>
      <c r="J23" s="92">
        <v>0.22531509999999999</v>
      </c>
      <c r="K23" s="92">
        <v>0.44100260000000002</v>
      </c>
      <c r="L23" s="92">
        <v>0.17158309999999999</v>
      </c>
      <c r="M23" s="92">
        <v>0.3030004</v>
      </c>
      <c r="N23" s="92">
        <v>6.7093299999999995E-2</v>
      </c>
      <c r="O23" s="92">
        <v>0.19136800000000001</v>
      </c>
      <c r="P23" s="92">
        <v>0.13127639999999999</v>
      </c>
    </row>
    <row r="24" spans="1:49" s="25" customFormat="1" hidden="1" x14ac:dyDescent="0.25">
      <c r="B24" s="90" t="s">
        <v>39</v>
      </c>
      <c r="C24" s="25">
        <v>7</v>
      </c>
      <c r="D24" s="92">
        <v>3.5069279999999998</v>
      </c>
      <c r="E24" s="92">
        <v>0.79561999999999999</v>
      </c>
      <c r="F24" s="92">
        <v>6.5573599999999996E-2</v>
      </c>
      <c r="G24" s="92">
        <v>0.25061630000000001</v>
      </c>
      <c r="H24" s="92">
        <v>0.53490490000000002</v>
      </c>
      <c r="I24" s="92">
        <v>0.1561496</v>
      </c>
      <c r="J24" s="92">
        <v>0.26213449999999999</v>
      </c>
      <c r="K24" s="92">
        <v>0.51869699999999996</v>
      </c>
      <c r="L24" s="92">
        <v>0.17813319999999999</v>
      </c>
      <c r="M24" s="92">
        <v>0.3012842</v>
      </c>
      <c r="N24" s="92">
        <v>8.7747199999999997E-2</v>
      </c>
      <c r="O24" s="92">
        <v>0.20940929999999999</v>
      </c>
      <c r="P24" s="92">
        <v>0.1466585</v>
      </c>
    </row>
    <row r="25" spans="1:49" s="25" customFormat="1" hidden="1" x14ac:dyDescent="0.25">
      <c r="B25" s="90" t="s">
        <v>39</v>
      </c>
      <c r="C25" s="25">
        <v>8</v>
      </c>
      <c r="D25" s="92">
        <v>4.0508920000000002</v>
      </c>
      <c r="E25" s="92">
        <v>0.86028439999999995</v>
      </c>
      <c r="F25" s="92">
        <v>8.9853500000000003E-2</v>
      </c>
      <c r="G25" s="92">
        <v>0.31275849999999999</v>
      </c>
      <c r="H25" s="92">
        <v>0.52990289999999995</v>
      </c>
      <c r="I25" s="92">
        <v>0.27087250000000002</v>
      </c>
      <c r="J25" s="92">
        <v>0.24677389999999999</v>
      </c>
      <c r="K25" s="92">
        <v>0.63215239999999995</v>
      </c>
      <c r="L25" s="92">
        <v>0.2115495</v>
      </c>
      <c r="M25" s="92">
        <v>0.38032870000000002</v>
      </c>
      <c r="N25" s="92">
        <v>7.9143500000000006E-2</v>
      </c>
      <c r="O25" s="92">
        <v>0.27152799999999999</v>
      </c>
      <c r="P25" s="92">
        <v>0.16574439999999999</v>
      </c>
    </row>
    <row r="26" spans="1:49" s="25" customFormat="1" hidden="1" x14ac:dyDescent="0.25">
      <c r="B26" s="90" t="s">
        <v>39</v>
      </c>
      <c r="C26" s="25">
        <v>9</v>
      </c>
      <c r="D26" s="92">
        <v>4.9706010000000003</v>
      </c>
      <c r="E26" s="92">
        <v>0.89893670000000003</v>
      </c>
      <c r="F26" s="92">
        <v>0.109109</v>
      </c>
      <c r="G26" s="92">
        <v>0.3599561</v>
      </c>
      <c r="H26" s="92">
        <v>0.72131659999999997</v>
      </c>
      <c r="I26" s="92">
        <v>0.2816572</v>
      </c>
      <c r="J26" s="92">
        <v>0.39030720000000002</v>
      </c>
      <c r="K26" s="92">
        <v>0.76626039999999995</v>
      </c>
      <c r="L26" s="92">
        <v>0.2453543</v>
      </c>
      <c r="M26" s="92">
        <v>0.44293880000000002</v>
      </c>
      <c r="N26" s="92">
        <v>0.1380151</v>
      </c>
      <c r="O26" s="92">
        <v>0.40914699999999998</v>
      </c>
      <c r="P26" s="92">
        <v>0.20760310000000001</v>
      </c>
    </row>
    <row r="27" spans="1:49" s="25" customFormat="1" hidden="1" x14ac:dyDescent="0.25">
      <c r="B27" s="90" t="s">
        <v>39</v>
      </c>
      <c r="C27" s="25">
        <v>10</v>
      </c>
      <c r="D27" s="92">
        <v>5.0266229999999998</v>
      </c>
      <c r="E27" s="92">
        <v>0.75229250000000003</v>
      </c>
      <c r="F27" s="92">
        <v>0.10596079999999999</v>
      </c>
      <c r="G27" s="92">
        <v>0.35370610000000002</v>
      </c>
      <c r="H27" s="92">
        <v>0.67601180000000005</v>
      </c>
      <c r="I27" s="92">
        <v>0.41148180000000001</v>
      </c>
      <c r="J27" s="92">
        <v>0.37902590000000003</v>
      </c>
      <c r="K27" s="92">
        <v>0.8081853</v>
      </c>
      <c r="L27" s="92">
        <v>0.2282198</v>
      </c>
      <c r="M27" s="92">
        <v>0.59588739999999996</v>
      </c>
      <c r="N27" s="92">
        <v>8.0135600000000001E-2</v>
      </c>
      <c r="O27" s="92">
        <v>0.38628489999999999</v>
      </c>
      <c r="P27" s="92">
        <v>0.2494306</v>
      </c>
    </row>
    <row r="28" spans="1:49" s="25" customFormat="1" hidden="1" x14ac:dyDescent="0.25">
      <c r="D28" s="92"/>
    </row>
    <row r="29" spans="1:49" s="88" customFormat="1" x14ac:dyDescent="0.25">
      <c r="A29" s="89" t="s">
        <v>85</v>
      </c>
      <c r="E29" s="233" t="s">
        <v>70</v>
      </c>
      <c r="F29" s="233"/>
      <c r="G29" s="233"/>
      <c r="H29" s="233"/>
      <c r="I29" s="233"/>
      <c r="J29" s="233"/>
      <c r="K29" s="233"/>
      <c r="L29" s="233"/>
      <c r="M29" s="233"/>
      <c r="N29" s="233"/>
      <c r="Q29" s="233" t="s">
        <v>71</v>
      </c>
      <c r="R29" s="233"/>
      <c r="S29" s="233"/>
      <c r="T29" s="233"/>
      <c r="U29" s="233"/>
      <c r="V29" s="233"/>
      <c r="W29" s="233"/>
      <c r="X29" s="233"/>
      <c r="Y29" s="233"/>
      <c r="Z29" s="233"/>
      <c r="AD29" s="233" t="s">
        <v>72</v>
      </c>
      <c r="AE29" s="233"/>
      <c r="AF29" s="233"/>
      <c r="AG29" s="233"/>
      <c r="AH29" s="233"/>
      <c r="AI29" s="233"/>
      <c r="AJ29" s="233"/>
      <c r="AK29" s="233"/>
      <c r="AL29" s="233"/>
      <c r="AM29" s="233"/>
    </row>
    <row r="30" spans="1:49" s="105" customFormat="1" x14ac:dyDescent="0.25">
      <c r="E30" s="106" cm="1">
        <f t="array" ref="E30:N30">+TRANSPOSE(D3:D12)</f>
        <v>1.5987950999999998</v>
      </c>
      <c r="F30" s="106">
        <v>2.0464329499999998</v>
      </c>
      <c r="G30" s="106">
        <v>2.3659572599999996</v>
      </c>
      <c r="H30" s="106">
        <v>2.54675538</v>
      </c>
      <c r="I30" s="106">
        <v>3.0597099800000001</v>
      </c>
      <c r="J30" s="106">
        <v>3.3844466600000001</v>
      </c>
      <c r="K30" s="106">
        <v>3.4989329999999996</v>
      </c>
      <c r="L30" s="106">
        <v>4.0857282899999996</v>
      </c>
      <c r="M30" s="106">
        <v>4.9879641499999998</v>
      </c>
      <c r="N30" s="106">
        <v>5.0170607900000004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99" customFormat="1" ht="15.75" thickBot="1" x14ac:dyDescent="0.3">
      <c r="E31" s="100">
        <v>1</v>
      </c>
      <c r="F31" s="100">
        <f>+E31+1</f>
        <v>2</v>
      </c>
      <c r="G31" s="100">
        <f t="shared" ref="G31:N31" si="4">+F31+1</f>
        <v>3</v>
      </c>
      <c r="H31" s="100">
        <f t="shared" si="4"/>
        <v>4</v>
      </c>
      <c r="I31" s="100">
        <f t="shared" si="4"/>
        <v>5</v>
      </c>
      <c r="J31" s="100">
        <f t="shared" si="4"/>
        <v>6</v>
      </c>
      <c r="K31" s="100">
        <f t="shared" si="4"/>
        <v>7</v>
      </c>
      <c r="L31" s="100">
        <f t="shared" si="4"/>
        <v>8</v>
      </c>
      <c r="M31" s="100">
        <f t="shared" si="4"/>
        <v>9</v>
      </c>
      <c r="N31" s="100">
        <f t="shared" si="4"/>
        <v>10</v>
      </c>
      <c r="O31" s="100" t="s">
        <v>79</v>
      </c>
      <c r="Q31" s="100">
        <f t="shared" ref="Q31:Z31" si="5">+E31</f>
        <v>1</v>
      </c>
      <c r="R31" s="100">
        <f t="shared" si="5"/>
        <v>2</v>
      </c>
      <c r="S31" s="100">
        <f t="shared" si="5"/>
        <v>3</v>
      </c>
      <c r="T31" s="100">
        <f t="shared" si="5"/>
        <v>4</v>
      </c>
      <c r="U31" s="100">
        <f t="shared" si="5"/>
        <v>5</v>
      </c>
      <c r="V31" s="100">
        <f t="shared" si="5"/>
        <v>6</v>
      </c>
      <c r="W31" s="100">
        <f t="shared" si="5"/>
        <v>7</v>
      </c>
      <c r="X31" s="100">
        <f t="shared" si="5"/>
        <v>8</v>
      </c>
      <c r="Y31" s="100">
        <f t="shared" si="5"/>
        <v>9</v>
      </c>
      <c r="Z31" s="100">
        <f t="shared" si="5"/>
        <v>10</v>
      </c>
      <c r="AA31" s="100" t="s">
        <v>79</v>
      </c>
      <c r="AB31" s="100" t="s">
        <v>86</v>
      </c>
      <c r="AD31" s="100">
        <f>+Q31</f>
        <v>1</v>
      </c>
      <c r="AE31" s="100">
        <f t="shared" ref="AE31:AO31" si="6">+R31</f>
        <v>2</v>
      </c>
      <c r="AF31" s="100">
        <f t="shared" si="6"/>
        <v>3</v>
      </c>
      <c r="AG31" s="100">
        <f t="shared" si="6"/>
        <v>4</v>
      </c>
      <c r="AH31" s="100">
        <f t="shared" si="6"/>
        <v>5</v>
      </c>
      <c r="AI31" s="100">
        <f t="shared" si="6"/>
        <v>6</v>
      </c>
      <c r="AJ31" s="100">
        <f t="shared" si="6"/>
        <v>7</v>
      </c>
      <c r="AK31" s="100">
        <f t="shared" si="6"/>
        <v>8</v>
      </c>
      <c r="AL31" s="100">
        <f t="shared" si="6"/>
        <v>9</v>
      </c>
      <c r="AM31" s="100">
        <f t="shared" si="6"/>
        <v>10</v>
      </c>
      <c r="AN31" s="100" t="str">
        <f t="shared" si="6"/>
        <v>Total</v>
      </c>
      <c r="AO31" s="100" t="str">
        <f t="shared" si="6"/>
        <v>PAM INDEC</v>
      </c>
      <c r="AQ31" s="99" t="s">
        <v>81</v>
      </c>
      <c r="AR31" s="99" t="s">
        <v>81</v>
      </c>
      <c r="AS31" s="96"/>
      <c r="AT31" s="96"/>
      <c r="AU31" s="96" t="s">
        <v>82</v>
      </c>
      <c r="AV31" s="96"/>
      <c r="AW31" s="96"/>
    </row>
    <row r="32" spans="1:49" x14ac:dyDescent="0.25">
      <c r="D32" s="37">
        <f>+PAM!A5</f>
        <v>42705</v>
      </c>
      <c r="E32" s="257">
        <v>100</v>
      </c>
      <c r="F32" s="257">
        <v>100</v>
      </c>
      <c r="G32" s="257">
        <v>100</v>
      </c>
      <c r="H32" s="257">
        <v>100</v>
      </c>
      <c r="I32" s="257">
        <v>100</v>
      </c>
      <c r="J32" s="257">
        <v>100</v>
      </c>
      <c r="K32" s="257">
        <v>100</v>
      </c>
      <c r="L32" s="257">
        <v>100</v>
      </c>
      <c r="M32" s="257">
        <v>100</v>
      </c>
      <c r="N32" s="257">
        <v>100</v>
      </c>
      <c r="O32" s="19" cm="1">
        <f t="array" ref="O32">+SUMPRODUCT($E$30:$N$30/100,$E32:$N32)/$D$14*100</f>
        <v>101.02374495327371</v>
      </c>
      <c r="AT32" s="19">
        <f>+E32</f>
        <v>100</v>
      </c>
      <c r="AU32" s="19">
        <f>+N32</f>
        <v>100</v>
      </c>
    </row>
    <row r="33" spans="4:49" x14ac:dyDescent="0.25">
      <c r="D33" s="37">
        <f>+PAM!A6</f>
        <v>42736</v>
      </c>
      <c r="E33" s="257">
        <v>101.62906646728516</v>
      </c>
      <c r="F33" s="257">
        <v>101.66477966308594</v>
      </c>
      <c r="G33" s="257">
        <v>101.70814514160156</v>
      </c>
      <c r="H33" s="257">
        <v>101.71445465087891</v>
      </c>
      <c r="I33" s="257">
        <v>101.77920532226563</v>
      </c>
      <c r="J33" s="257">
        <v>101.7745361328125</v>
      </c>
      <c r="K33" s="257">
        <v>101.83065032958984</v>
      </c>
      <c r="L33" s="257">
        <v>101.79911804199219</v>
      </c>
      <c r="M33" s="257">
        <v>101.88690948486328</v>
      </c>
      <c r="N33" s="257">
        <v>101.92427825927734</v>
      </c>
      <c r="O33" s="19" cm="1">
        <f t="array" ref="O33">+SUMPRODUCT($E$30:$N$30/100,$E33:$N33)/$D$14*100</f>
        <v>102.8429674711855</v>
      </c>
      <c r="Q33" s="24">
        <f t="shared" ref="Q33:AA33" si="7">+E33/E32-1</f>
        <v>1.6290664672851563E-2</v>
      </c>
      <c r="R33" s="24">
        <f t="shared" si="7"/>
        <v>1.6647796630859357E-2</v>
      </c>
      <c r="S33" s="24">
        <f t="shared" si="7"/>
        <v>1.7081451416015581E-2</v>
      </c>
      <c r="T33" s="24">
        <f t="shared" si="7"/>
        <v>1.714454650878916E-2</v>
      </c>
      <c r="U33" s="24">
        <f t="shared" si="7"/>
        <v>1.7792053222656312E-2</v>
      </c>
      <c r="V33" s="24">
        <f t="shared" si="7"/>
        <v>1.7745361328125098E-2</v>
      </c>
      <c r="W33" s="24">
        <f t="shared" si="7"/>
        <v>1.8306503295898446E-2</v>
      </c>
      <c r="X33" s="24">
        <f t="shared" si="7"/>
        <v>1.7991180419921982E-2</v>
      </c>
      <c r="Y33" s="24">
        <f t="shared" si="7"/>
        <v>1.886909484863275E-2</v>
      </c>
      <c r="Z33" s="24">
        <f t="shared" si="7"/>
        <v>1.9242782592773455E-2</v>
      </c>
      <c r="AA33" s="24">
        <f t="shared" si="7"/>
        <v>1.8007870513543578E-2</v>
      </c>
      <c r="AB33" s="24">
        <f>+PAM!Y6</f>
        <v>1.7873999999999945E-2</v>
      </c>
      <c r="AQ33" s="24">
        <f>+Q33-Z33</f>
        <v>-2.9521179199218928E-3</v>
      </c>
      <c r="AT33" s="19">
        <f t="shared" ref="AT33:AT96" si="8">+E33</f>
        <v>101.62906646728516</v>
      </c>
      <c r="AU33" s="19">
        <f t="shared" ref="AU33:AU96" si="9">+N33</f>
        <v>101.92427825927734</v>
      </c>
      <c r="AV33" s="52">
        <f>+($AT33/$AT$32)-($AU33/$AU$32)</f>
        <v>-2.9521179199218928E-3</v>
      </c>
      <c r="AW33" s="52"/>
    </row>
    <row r="34" spans="4:49" x14ac:dyDescent="0.25">
      <c r="D34" s="37">
        <f>+PAM!A7</f>
        <v>42767</v>
      </c>
      <c r="E34" s="257">
        <v>103.37284088134766</v>
      </c>
      <c r="F34" s="257">
        <v>103.39798736572266</v>
      </c>
      <c r="G34" s="257">
        <v>103.48319244384766</v>
      </c>
      <c r="H34" s="257">
        <v>103.44235992431641</v>
      </c>
      <c r="I34" s="257">
        <v>103.54885101318359</v>
      </c>
      <c r="J34" s="257">
        <v>103.51084136962891</v>
      </c>
      <c r="K34" s="257">
        <v>103.59220886230469</v>
      </c>
      <c r="L34" s="257">
        <v>103.51124572753906</v>
      </c>
      <c r="M34" s="257">
        <v>103.62742614746094</v>
      </c>
      <c r="N34" s="257">
        <v>103.60753631591797</v>
      </c>
      <c r="O34" s="19" cm="1">
        <f t="array" ref="O34">+SUMPRODUCT($E$30:$N$30/100,$E34:$N34)/$D$14*100</f>
        <v>104.59464042453578</v>
      </c>
      <c r="Q34" s="24">
        <f t="shared" ref="Q34:Z59" si="10">+E34/E33-1</f>
        <v>1.7158225246749037E-2</v>
      </c>
      <c r="R34" s="24">
        <f t="shared" si="10"/>
        <v>1.7048261043603574E-2</v>
      </c>
      <c r="S34" s="24">
        <f t="shared" si="10"/>
        <v>1.7452361359798774E-2</v>
      </c>
      <c r="T34" s="24">
        <f t="shared" si="10"/>
        <v>1.6987804529536188E-2</v>
      </c>
      <c r="U34" s="24">
        <f t="shared" si="10"/>
        <v>1.7387104618420857E-2</v>
      </c>
      <c r="V34" s="24">
        <f t="shared" si="10"/>
        <v>1.7060310985358651E-2</v>
      </c>
      <c r="W34" s="24">
        <f t="shared" si="10"/>
        <v>1.729890290411884E-2</v>
      </c>
      <c r="X34" s="24">
        <f t="shared" si="10"/>
        <v>1.6818688791003344E-2</v>
      </c>
      <c r="Y34" s="24">
        <f t="shared" si="10"/>
        <v>1.7082829103342689E-2</v>
      </c>
      <c r="Z34" s="24">
        <f t="shared" si="10"/>
        <v>1.651479005187273E-2</v>
      </c>
      <c r="AA34" s="24">
        <f t="shared" ref="AA34:AA96" si="11">+O34/O33-1</f>
        <v>1.7032501068593442E-2</v>
      </c>
      <c r="AB34" s="24">
        <f>+PAM!Y7</f>
        <v>1.7131786449010367E-2</v>
      </c>
      <c r="AQ34" s="24">
        <f t="shared" ref="AQ34:AQ97" si="12">+Q34-Z34</f>
        <v>6.4343519487630729E-4</v>
      </c>
      <c r="AT34" s="19">
        <f t="shared" si="8"/>
        <v>103.37284088134766</v>
      </c>
      <c r="AU34" s="19">
        <f t="shared" si="9"/>
        <v>103.60753631591797</v>
      </c>
      <c r="AV34" s="52">
        <f t="shared" ref="AV34:AV97" si="13">+($AT34/$AT$32)-($AU34/$AU$32)</f>
        <v>-2.3469543457030895E-3</v>
      </c>
    </row>
    <row r="35" spans="4:49" x14ac:dyDescent="0.25">
      <c r="D35" s="37">
        <f>+PAM!A8</f>
        <v>42795</v>
      </c>
      <c r="E35" s="257">
        <v>105.69920349121094</v>
      </c>
      <c r="F35" s="257">
        <v>105.72966003417969</v>
      </c>
      <c r="G35" s="257">
        <v>105.83708953857422</v>
      </c>
      <c r="H35" s="257">
        <v>105.73887634277344</v>
      </c>
      <c r="I35" s="257">
        <v>105.84441375732422</v>
      </c>
      <c r="J35" s="257">
        <v>105.80442810058594</v>
      </c>
      <c r="K35" s="257">
        <v>105.91941833496094</v>
      </c>
      <c r="L35" s="257">
        <v>105.72550201416016</v>
      </c>
      <c r="M35" s="257">
        <v>105.89844512939453</v>
      </c>
      <c r="N35" s="257">
        <v>105.71685028076172</v>
      </c>
      <c r="O35" s="19" cm="1">
        <f t="array" ref="O35">+SUMPRODUCT($E$30:$N$30/100,$E35:$N35)/$D$14*100</f>
        <v>106.88204341258994</v>
      </c>
      <c r="Q35" s="24">
        <f t="shared" si="10"/>
        <v>2.2504582345119983E-2</v>
      </c>
      <c r="R35" s="24">
        <f t="shared" si="10"/>
        <v>2.2550464741734499E-2</v>
      </c>
      <c r="S35" s="24">
        <f t="shared" si="10"/>
        <v>2.2746660971092902E-2</v>
      </c>
      <c r="T35" s="24">
        <f t="shared" si="10"/>
        <v>2.220092832508147E-2</v>
      </c>
      <c r="U35" s="24">
        <f t="shared" si="10"/>
        <v>2.216888668178818E-2</v>
      </c>
      <c r="V35" s="24">
        <f t="shared" si="10"/>
        <v>2.2157937280857576E-2</v>
      </c>
      <c r="W35" s="24">
        <f t="shared" si="10"/>
        <v>2.2465101364423923E-2</v>
      </c>
      <c r="X35" s="24">
        <f t="shared" si="10"/>
        <v>2.1391456271808718E-2</v>
      </c>
      <c r="Y35" s="24">
        <f t="shared" si="10"/>
        <v>2.1915230999773661E-2</v>
      </c>
      <c r="Z35" s="24">
        <f t="shared" si="10"/>
        <v>2.0358692425733071E-2</v>
      </c>
      <c r="AA35" s="24">
        <f t="shared" si="11"/>
        <v>2.1869217951989484E-2</v>
      </c>
      <c r="AB35" s="24">
        <f>+PAM!Y8</f>
        <v>2.208126632358165E-2</v>
      </c>
      <c r="AQ35" s="24">
        <f t="shared" si="12"/>
        <v>2.1458899193869119E-3</v>
      </c>
      <c r="AT35" s="19">
        <f t="shared" si="8"/>
        <v>105.69920349121094</v>
      </c>
      <c r="AU35" s="19">
        <f t="shared" si="9"/>
        <v>105.71685028076172</v>
      </c>
      <c r="AV35" s="52">
        <f t="shared" si="13"/>
        <v>-1.7646789550784803E-4</v>
      </c>
    </row>
    <row r="36" spans="4:49" x14ac:dyDescent="0.25">
      <c r="D36" s="37">
        <f>+PAM!A9</f>
        <v>42826</v>
      </c>
      <c r="E36" s="257">
        <v>108.67765808105469</v>
      </c>
      <c r="F36" s="257">
        <v>108.72787475585938</v>
      </c>
      <c r="G36" s="257">
        <v>108.8970947265625</v>
      </c>
      <c r="H36" s="257">
        <v>108.67162322998047</v>
      </c>
      <c r="I36" s="257">
        <v>108.83562469482422</v>
      </c>
      <c r="J36" s="257">
        <v>108.75130462646484</v>
      </c>
      <c r="K36" s="257">
        <v>108.86298370361328</v>
      </c>
      <c r="L36" s="257">
        <v>108.57110595703125</v>
      </c>
      <c r="M36" s="257">
        <v>108.78296661376953</v>
      </c>
      <c r="N36" s="257">
        <v>108.49466705322266</v>
      </c>
      <c r="O36" s="19" cm="1">
        <f t="array" ref="O36">+SUMPRODUCT($E$30:$N$30/100,$E36:$N36)/$D$14*100</f>
        <v>109.8261793990543</v>
      </c>
      <c r="Q36" s="24">
        <f t="shared" si="10"/>
        <v>2.8178590674918569E-2</v>
      </c>
      <c r="R36" s="24">
        <f t="shared" si="10"/>
        <v>2.8357366520524563E-2</v>
      </c>
      <c r="S36" s="24">
        <f t="shared" si="10"/>
        <v>2.8912408696509129E-2</v>
      </c>
      <c r="T36" s="24">
        <f t="shared" si="10"/>
        <v>2.773574855949823E-2</v>
      </c>
      <c r="U36" s="24">
        <f t="shared" si="10"/>
        <v>2.826045165083646E-2</v>
      </c>
      <c r="V36" s="24">
        <f t="shared" si="10"/>
        <v>2.7852109583517359E-2</v>
      </c>
      <c r="W36" s="24">
        <f t="shared" si="10"/>
        <v>2.7790611154449252E-2</v>
      </c>
      <c r="X36" s="24">
        <f t="shared" si="10"/>
        <v>2.6915019448098487E-2</v>
      </c>
      <c r="Y36" s="24">
        <f t="shared" si="10"/>
        <v>2.7238563142740091E-2</v>
      </c>
      <c r="Z36" s="24">
        <f t="shared" si="10"/>
        <v>2.6276007704387982E-2</v>
      </c>
      <c r="AA36" s="24">
        <f t="shared" si="11"/>
        <v>2.7545655869426922E-2</v>
      </c>
      <c r="AB36" s="24">
        <f>+PAM!Y9</f>
        <v>2.7159075122876741E-2</v>
      </c>
      <c r="AQ36" s="24">
        <f t="shared" si="12"/>
        <v>1.9025829705305863E-3</v>
      </c>
      <c r="AT36" s="19">
        <f t="shared" si="8"/>
        <v>108.67765808105469</v>
      </c>
      <c r="AU36" s="19">
        <f t="shared" si="9"/>
        <v>108.49466705322266</v>
      </c>
      <c r="AV36" s="52">
        <f t="shared" si="13"/>
        <v>1.8299102783203569E-3</v>
      </c>
    </row>
    <row r="37" spans="4:49" x14ac:dyDescent="0.25">
      <c r="D37" s="37">
        <f>+PAM!A10</f>
        <v>42856</v>
      </c>
      <c r="E37" s="257">
        <v>110.29759216308594</v>
      </c>
      <c r="F37" s="257">
        <v>110.35541534423828</v>
      </c>
      <c r="G37" s="257">
        <v>110.50298309326172</v>
      </c>
      <c r="H37" s="257">
        <v>110.29116058349609</v>
      </c>
      <c r="I37" s="257">
        <v>110.45504760742188</v>
      </c>
      <c r="J37" s="257">
        <v>110.36616516113281</v>
      </c>
      <c r="K37" s="257">
        <v>110.45390319824219</v>
      </c>
      <c r="L37" s="257">
        <v>110.19293212890625</v>
      </c>
      <c r="M37" s="257">
        <v>110.40563201904297</v>
      </c>
      <c r="N37" s="257">
        <v>110.08911895751953</v>
      </c>
      <c r="O37" s="19" cm="1">
        <f t="array" ref="O37">+SUMPRODUCT($E$30:$N$30/100,$E37:$N37)/$D$14*100</f>
        <v>111.45509019424351</v>
      </c>
      <c r="Q37" s="24">
        <f t="shared" si="10"/>
        <v>1.4905861155225297E-2</v>
      </c>
      <c r="R37" s="24">
        <f t="shared" si="10"/>
        <v>1.4968935905658398E-2</v>
      </c>
      <c r="S37" s="24">
        <f t="shared" si="10"/>
        <v>1.4746843069886939E-2</v>
      </c>
      <c r="T37" s="24">
        <f t="shared" si="10"/>
        <v>1.4903038211624198E-2</v>
      </c>
      <c r="U37" s="24">
        <f t="shared" si="10"/>
        <v>1.4879529723273333E-2</v>
      </c>
      <c r="V37" s="24">
        <f t="shared" si="10"/>
        <v>1.484911413444312E-2</v>
      </c>
      <c r="W37" s="24">
        <f t="shared" si="10"/>
        <v>1.4613961885890259E-2</v>
      </c>
      <c r="X37" s="24">
        <f t="shared" si="10"/>
        <v>1.493791702294045E-2</v>
      </c>
      <c r="Y37" s="24">
        <f t="shared" si="10"/>
        <v>1.4916539379135063E-2</v>
      </c>
      <c r="Z37" s="24">
        <f t="shared" si="10"/>
        <v>1.4696131594327255E-2</v>
      </c>
      <c r="AA37" s="24">
        <f t="shared" si="11"/>
        <v>1.4831716846586795E-2</v>
      </c>
      <c r="AB37" s="24">
        <f>+PAM!Y10</f>
        <v>1.4806166460578307E-2</v>
      </c>
      <c r="AQ37" s="24">
        <f t="shared" si="12"/>
        <v>2.0972956089804207E-4</v>
      </c>
      <c r="AT37" s="19">
        <f t="shared" si="8"/>
        <v>110.29759216308594</v>
      </c>
      <c r="AU37" s="19">
        <f t="shared" si="9"/>
        <v>110.08911895751953</v>
      </c>
      <c r="AV37" s="52">
        <f t="shared" si="13"/>
        <v>2.0847320556640625E-3</v>
      </c>
    </row>
    <row r="38" spans="4:49" x14ac:dyDescent="0.25">
      <c r="D38" s="37">
        <f>+PAM!A11</f>
        <v>42887</v>
      </c>
      <c r="E38" s="257">
        <v>111.30752563476563</v>
      </c>
      <c r="F38" s="257">
        <v>111.39462280273438</v>
      </c>
      <c r="G38" s="257">
        <v>111.56417846679688</v>
      </c>
      <c r="H38" s="257">
        <v>111.36452484130859</v>
      </c>
      <c r="I38" s="257">
        <v>111.55499267578125</v>
      </c>
      <c r="J38" s="257">
        <v>111.46806335449219</v>
      </c>
      <c r="K38" s="257">
        <v>111.57413482666016</v>
      </c>
      <c r="L38" s="257">
        <v>111.31105804443359</v>
      </c>
      <c r="M38" s="257">
        <v>111.56539154052734</v>
      </c>
      <c r="N38" s="257">
        <v>111.28529357910156</v>
      </c>
      <c r="O38" s="19" cm="1">
        <f t="array" ref="O38">+SUMPRODUCT($E$30:$N$30/100,$E38:$N38)/$D$14*100</f>
        <v>112.58196270545866</v>
      </c>
      <c r="Q38" s="24">
        <f t="shared" si="10"/>
        <v>9.1564416944514004E-3</v>
      </c>
      <c r="R38" s="24">
        <f t="shared" si="10"/>
        <v>9.4169140250563999E-3</v>
      </c>
      <c r="S38" s="24">
        <f t="shared" si="10"/>
        <v>9.6033187867836656E-3</v>
      </c>
      <c r="T38" s="24">
        <f t="shared" si="10"/>
        <v>9.7320968619230008E-3</v>
      </c>
      <c r="U38" s="24">
        <f t="shared" si="10"/>
        <v>9.9583051402847289E-3</v>
      </c>
      <c r="V38" s="24">
        <f t="shared" si="10"/>
        <v>9.9840217493343264E-3</v>
      </c>
      <c r="W38" s="24">
        <f t="shared" si="10"/>
        <v>1.0142073715651234E-2</v>
      </c>
      <c r="X38" s="24">
        <f t="shared" si="10"/>
        <v>1.014698396644298E-2</v>
      </c>
      <c r="Y38" s="24">
        <f t="shared" si="10"/>
        <v>1.0504532244191456E-2</v>
      </c>
      <c r="Z38" s="24">
        <f t="shared" si="10"/>
        <v>1.0865511804519112E-2</v>
      </c>
      <c r="AA38" s="24">
        <f t="shared" si="11"/>
        <v>1.0110552234547932E-2</v>
      </c>
      <c r="AB38" s="24">
        <f>+PAM!Y11</f>
        <v>1.0020806795980164E-2</v>
      </c>
      <c r="AQ38" s="24">
        <f t="shared" si="12"/>
        <v>-1.7090701100677119E-3</v>
      </c>
      <c r="AT38" s="19">
        <f t="shared" si="8"/>
        <v>111.30752563476563</v>
      </c>
      <c r="AU38" s="19">
        <f t="shared" si="9"/>
        <v>111.28529357910156</v>
      </c>
      <c r="AV38" s="52">
        <f t="shared" si="13"/>
        <v>2.2232055664073158E-4</v>
      </c>
    </row>
    <row r="39" spans="4:49" x14ac:dyDescent="0.25">
      <c r="D39" s="37">
        <f>+PAM!A12</f>
        <v>42917</v>
      </c>
      <c r="E39" s="257">
        <v>113.217529296875</v>
      </c>
      <c r="F39" s="257">
        <v>113.35190582275391</v>
      </c>
      <c r="G39" s="257">
        <v>113.58037567138672</v>
      </c>
      <c r="H39" s="257">
        <v>113.42845916748047</v>
      </c>
      <c r="I39" s="257">
        <v>113.67596435546875</v>
      </c>
      <c r="J39" s="257">
        <v>113.60843658447266</v>
      </c>
      <c r="K39" s="257">
        <v>113.77318572998047</v>
      </c>
      <c r="L39" s="257">
        <v>113.53321838378906</v>
      </c>
      <c r="M39" s="257">
        <v>113.88331604003906</v>
      </c>
      <c r="N39" s="257">
        <v>113.73747253417969</v>
      </c>
      <c r="O39" s="19" cm="1">
        <f t="array" ref="O39">+SUMPRODUCT($E$30:$N$30/100,$E39:$N39)/$D$14*100</f>
        <v>114.79689924214584</v>
      </c>
      <c r="Q39" s="24">
        <f t="shared" si="10"/>
        <v>1.7159699231628744E-2</v>
      </c>
      <c r="R39" s="24">
        <f t="shared" si="10"/>
        <v>1.7570713655412407E-2</v>
      </c>
      <c r="S39" s="24">
        <f t="shared" si="10"/>
        <v>1.8072083999524091E-2</v>
      </c>
      <c r="T39" s="24">
        <f t="shared" si="10"/>
        <v>1.853313996636663E-2</v>
      </c>
      <c r="U39" s="24">
        <f t="shared" si="10"/>
        <v>1.9012790273330138E-2</v>
      </c>
      <c r="V39" s="24">
        <f t="shared" si="10"/>
        <v>1.920167234962733E-2</v>
      </c>
      <c r="W39" s="24">
        <f t="shared" si="10"/>
        <v>1.9709325165162328E-2</v>
      </c>
      <c r="X39" s="24">
        <f t="shared" si="10"/>
        <v>1.9963518255916801E-2</v>
      </c>
      <c r="Y39" s="24">
        <f t="shared" si="10"/>
        <v>2.0776375787375789E-2</v>
      </c>
      <c r="Z39" s="24">
        <f t="shared" si="10"/>
        <v>2.2035067493757499E-2</v>
      </c>
      <c r="AA39" s="24">
        <f t="shared" si="11"/>
        <v>1.9673991139077751E-2</v>
      </c>
      <c r="AB39" s="24">
        <f>+PAM!Y12</f>
        <v>1.9500780031201259E-2</v>
      </c>
      <c r="AQ39" s="24">
        <f t="shared" si="12"/>
        <v>-4.8753682621287542E-3</v>
      </c>
      <c r="AT39" s="19">
        <f t="shared" si="8"/>
        <v>113.217529296875</v>
      </c>
      <c r="AU39" s="19">
        <f t="shared" si="9"/>
        <v>113.73747253417969</v>
      </c>
      <c r="AV39" s="52">
        <f t="shared" si="13"/>
        <v>-5.199432373046875E-3</v>
      </c>
    </row>
    <row r="40" spans="4:49" x14ac:dyDescent="0.25">
      <c r="D40" s="37">
        <f>+PAM!A13</f>
        <v>42948</v>
      </c>
      <c r="E40" s="257">
        <v>114.78810882568359</v>
      </c>
      <c r="F40" s="257">
        <v>114.93164825439453</v>
      </c>
      <c r="G40" s="257">
        <v>115.119384765625</v>
      </c>
      <c r="H40" s="257">
        <v>114.89389038085938</v>
      </c>
      <c r="I40" s="257">
        <v>115.18592834472656</v>
      </c>
      <c r="J40" s="257">
        <v>115.11360931396484</v>
      </c>
      <c r="K40" s="257">
        <v>115.30003356933594</v>
      </c>
      <c r="L40" s="257">
        <v>114.9609375</v>
      </c>
      <c r="M40" s="257">
        <v>115.31999969482422</v>
      </c>
      <c r="N40" s="257">
        <v>115.09611511230469</v>
      </c>
      <c r="O40" s="19" cm="1">
        <f t="array" ref="O40">+SUMPRODUCT($E$30:$N$30/100,$E40:$N40)/$D$14*100</f>
        <v>116.28441664945208</v>
      </c>
      <c r="Q40" s="24">
        <f t="shared" si="10"/>
        <v>1.3872229314334072E-2</v>
      </c>
      <c r="R40" s="24">
        <f t="shared" si="10"/>
        <v>1.393661994630091E-2</v>
      </c>
      <c r="S40" s="24">
        <f t="shared" si="10"/>
        <v>1.3549956012568476E-2</v>
      </c>
      <c r="T40" s="24">
        <f t="shared" si="10"/>
        <v>1.291943154420494E-2</v>
      </c>
      <c r="U40" s="24">
        <f t="shared" si="10"/>
        <v>1.3283054142704254E-2</v>
      </c>
      <c r="V40" s="24">
        <f t="shared" si="10"/>
        <v>1.3248776012977137E-2</v>
      </c>
      <c r="W40" s="24">
        <f t="shared" si="10"/>
        <v>1.342010272068106E-2</v>
      </c>
      <c r="X40" s="24">
        <f t="shared" si="10"/>
        <v>1.2575342587265226E-2</v>
      </c>
      <c r="Y40" s="24">
        <f t="shared" si="10"/>
        <v>1.2615400611271754E-2</v>
      </c>
      <c r="Z40" s="24">
        <f t="shared" si="10"/>
        <v>1.1945426145430815E-2</v>
      </c>
      <c r="AA40" s="24">
        <f t="shared" si="11"/>
        <v>1.2957818696553547E-2</v>
      </c>
      <c r="AB40" s="24">
        <f>+PAM!Y13</f>
        <v>1.3314163004728874E-2</v>
      </c>
      <c r="AQ40" s="24">
        <f t="shared" si="12"/>
        <v>1.9268031689032572E-3</v>
      </c>
      <c r="AT40" s="19">
        <f t="shared" si="8"/>
        <v>114.78810882568359</v>
      </c>
      <c r="AU40" s="19">
        <f t="shared" si="9"/>
        <v>115.09611511230469</v>
      </c>
      <c r="AV40" s="52">
        <f t="shared" si="13"/>
        <v>-3.0800628662108753E-3</v>
      </c>
    </row>
    <row r="41" spans="4:49" x14ac:dyDescent="0.25">
      <c r="D41" s="37">
        <f>+PAM!A14</f>
        <v>42979</v>
      </c>
      <c r="E41" s="257">
        <v>116.97536468505859</v>
      </c>
      <c r="F41" s="257">
        <v>117.15655517578125</v>
      </c>
      <c r="G41" s="257">
        <v>117.36663055419922</v>
      </c>
      <c r="H41" s="257">
        <v>117.08114624023438</v>
      </c>
      <c r="I41" s="257">
        <v>117.43362426757813</v>
      </c>
      <c r="J41" s="257">
        <v>117.35291290283203</v>
      </c>
      <c r="K41" s="257">
        <v>117.56479644775391</v>
      </c>
      <c r="L41" s="257">
        <v>117.13710784912109</v>
      </c>
      <c r="M41" s="257">
        <v>117.57295989990234</v>
      </c>
      <c r="N41" s="257">
        <v>117.30897521972656</v>
      </c>
      <c r="O41" s="19" cm="1">
        <f t="array" ref="O41">+SUMPRODUCT($E$30:$N$30/100,$E41:$N41)/$D$14*100</f>
        <v>118.53318703689865</v>
      </c>
      <c r="Q41" s="24">
        <f t="shared" si="10"/>
        <v>1.9054725108299753E-2</v>
      </c>
      <c r="R41" s="24">
        <f t="shared" si="10"/>
        <v>1.9358522697438429E-2</v>
      </c>
      <c r="S41" s="24">
        <f t="shared" si="10"/>
        <v>1.9521002419787603E-2</v>
      </c>
      <c r="T41" s="24">
        <f t="shared" si="10"/>
        <v>1.9037181630150224E-2</v>
      </c>
      <c r="U41" s="24">
        <f t="shared" si="10"/>
        <v>1.9513632916380974E-2</v>
      </c>
      <c r="V41" s="24">
        <f t="shared" si="10"/>
        <v>1.9452987376667563E-2</v>
      </c>
      <c r="W41" s="24">
        <f t="shared" si="10"/>
        <v>1.9642343616977698E-2</v>
      </c>
      <c r="X41" s="24">
        <f t="shared" si="10"/>
        <v>1.8929650335542059E-2</v>
      </c>
      <c r="Y41" s="24">
        <f t="shared" si="10"/>
        <v>1.9536595655915923E-2</v>
      </c>
      <c r="Z41" s="24">
        <f t="shared" si="10"/>
        <v>1.9226192867263014E-2</v>
      </c>
      <c r="AA41" s="24">
        <f t="shared" si="11"/>
        <v>1.9338536084552604E-2</v>
      </c>
      <c r="AB41" s="24">
        <f>+PAM!Y14</f>
        <v>1.915188482107566E-2</v>
      </c>
      <c r="AQ41" s="24">
        <f t="shared" si="12"/>
        <v>-1.7146775896326183E-4</v>
      </c>
      <c r="AT41" s="19">
        <f t="shared" si="8"/>
        <v>116.97536468505859</v>
      </c>
      <c r="AU41" s="19">
        <f t="shared" si="9"/>
        <v>117.30897521972656</v>
      </c>
      <c r="AV41" s="52">
        <f t="shared" si="13"/>
        <v>-3.3361053466796076E-3</v>
      </c>
    </row>
    <row r="42" spans="4:49" x14ac:dyDescent="0.25">
      <c r="D42" s="37">
        <f>+PAM!A15</f>
        <v>43009</v>
      </c>
      <c r="E42" s="257">
        <v>118.97615051269531</v>
      </c>
      <c r="F42" s="257">
        <v>119.15012359619141</v>
      </c>
      <c r="G42" s="257">
        <v>119.39125061035156</v>
      </c>
      <c r="H42" s="257">
        <v>119.12443542480469</v>
      </c>
      <c r="I42" s="257">
        <v>119.45645141601563</v>
      </c>
      <c r="J42" s="257">
        <v>119.34246063232422</v>
      </c>
      <c r="K42" s="257">
        <v>119.53861236572266</v>
      </c>
      <c r="L42" s="257">
        <v>119.12548828125</v>
      </c>
      <c r="M42" s="257">
        <v>119.54161071777344</v>
      </c>
      <c r="N42" s="257">
        <v>119.26058959960938</v>
      </c>
      <c r="O42" s="19" cm="1">
        <f t="array" ref="O42">+SUMPRODUCT($E$30:$N$30/100,$E42:$N42)/$D$14*100</f>
        <v>120.54290136975665</v>
      </c>
      <c r="Q42" s="24">
        <f t="shared" si="10"/>
        <v>1.7104335028350404E-2</v>
      </c>
      <c r="R42" s="24">
        <f t="shared" si="10"/>
        <v>1.7016277214868758E-2</v>
      </c>
      <c r="S42" s="24">
        <f t="shared" si="10"/>
        <v>1.7250389199998217E-2</v>
      </c>
      <c r="T42" s="24">
        <f t="shared" si="10"/>
        <v>1.74519062221834E-2</v>
      </c>
      <c r="U42" s="24">
        <f t="shared" si="10"/>
        <v>1.7225280757991346E-2</v>
      </c>
      <c r="V42" s="24">
        <f t="shared" si="10"/>
        <v>1.695354363414503E-2</v>
      </c>
      <c r="W42" s="24">
        <f t="shared" si="10"/>
        <v>1.6789174800688977E-2</v>
      </c>
      <c r="X42" s="24">
        <f t="shared" si="10"/>
        <v>1.6974812411196361E-2</v>
      </c>
      <c r="Y42" s="24">
        <f t="shared" si="10"/>
        <v>1.6744078056273537E-2</v>
      </c>
      <c r="Z42" s="24">
        <f t="shared" si="10"/>
        <v>1.6636530804461591E-2</v>
      </c>
      <c r="AA42" s="24">
        <f t="shared" si="11"/>
        <v>1.6954866253890533E-2</v>
      </c>
      <c r="AB42" s="24">
        <f>+PAM!Y15</f>
        <v>1.6857539172699276E-2</v>
      </c>
      <c r="AQ42" s="24">
        <f t="shared" si="12"/>
        <v>4.6780422388881249E-4</v>
      </c>
      <c r="AT42" s="19">
        <f t="shared" si="8"/>
        <v>118.97615051269531</v>
      </c>
      <c r="AU42" s="19">
        <f t="shared" si="9"/>
        <v>119.26058959960938</v>
      </c>
      <c r="AV42" s="52">
        <f t="shared" si="13"/>
        <v>-2.8443908691404562E-3</v>
      </c>
    </row>
    <row r="43" spans="4:49" x14ac:dyDescent="0.25">
      <c r="D43" s="37">
        <f>+PAM!A16</f>
        <v>43040</v>
      </c>
      <c r="E43" s="257">
        <v>120.79959106445313</v>
      </c>
      <c r="F43" s="257">
        <v>121.01521301269531</v>
      </c>
      <c r="G43" s="257">
        <v>121.27934265136719</v>
      </c>
      <c r="H43" s="257">
        <v>121.03357696533203</v>
      </c>
      <c r="I43" s="257">
        <v>121.38346862792969</v>
      </c>
      <c r="J43" s="257">
        <v>121.26533508300781</v>
      </c>
      <c r="K43" s="257">
        <v>121.49678039550781</v>
      </c>
      <c r="L43" s="257">
        <v>121.09474182128906</v>
      </c>
      <c r="M43" s="257">
        <v>121.52799987792969</v>
      </c>
      <c r="N43" s="257">
        <v>121.25402069091797</v>
      </c>
      <c r="O43" s="19" cm="1">
        <f t="array" ref="O43">+SUMPRODUCT($E$30:$N$30/100,$E43:$N43)/$D$14*100</f>
        <v>122.50411986415656</v>
      </c>
      <c r="Q43" s="24">
        <f t="shared" si="10"/>
        <v>1.5326101440500395E-2</v>
      </c>
      <c r="R43" s="24">
        <f t="shared" si="10"/>
        <v>1.5653273032471438E-2</v>
      </c>
      <c r="S43" s="24">
        <f t="shared" si="10"/>
        <v>1.5814325014298136E-2</v>
      </c>
      <c r="T43" s="24">
        <f t="shared" si="10"/>
        <v>1.6026447753722639E-2</v>
      </c>
      <c r="U43" s="24">
        <f t="shared" si="10"/>
        <v>1.6131545756395305E-2</v>
      </c>
      <c r="V43" s="24">
        <f t="shared" si="10"/>
        <v>1.6112240693676227E-2</v>
      </c>
      <c r="W43" s="24">
        <f t="shared" si="10"/>
        <v>1.6381050365502192E-2</v>
      </c>
      <c r="X43" s="24">
        <f t="shared" si="10"/>
        <v>1.6530916837794951E-2</v>
      </c>
      <c r="Y43" s="24">
        <f t="shared" si="10"/>
        <v>1.6616717377565982E-2</v>
      </c>
      <c r="Z43" s="24">
        <f t="shared" si="10"/>
        <v>1.6714918968630643E-2</v>
      </c>
      <c r="AA43" s="24">
        <f t="shared" si="11"/>
        <v>1.6269879620567806E-2</v>
      </c>
      <c r="AB43" s="24">
        <f>+PAM!Y16</f>
        <v>1.616808639077072E-2</v>
      </c>
      <c r="AQ43" s="24">
        <f t="shared" si="12"/>
        <v>-1.3888175281302484E-3</v>
      </c>
      <c r="AT43" s="19">
        <f t="shared" si="8"/>
        <v>120.79959106445313</v>
      </c>
      <c r="AU43" s="19">
        <f t="shared" si="9"/>
        <v>121.25402069091797</v>
      </c>
      <c r="AV43" s="52">
        <f t="shared" si="13"/>
        <v>-4.544296264648473E-3</v>
      </c>
    </row>
    <row r="44" spans="4:49" x14ac:dyDescent="0.25">
      <c r="D44" s="37">
        <f>+PAM!A17</f>
        <v>43070</v>
      </c>
      <c r="E44" s="257">
        <v>124.28070068359375</v>
      </c>
      <c r="F44" s="257">
        <v>124.72406005859375</v>
      </c>
      <c r="G44" s="257">
        <v>125.33467864990234</v>
      </c>
      <c r="H44" s="257">
        <v>124.56526184082031</v>
      </c>
      <c r="I44" s="257">
        <v>125.27440643310547</v>
      </c>
      <c r="J44" s="257">
        <v>125.16993713378906</v>
      </c>
      <c r="K44" s="257">
        <v>125.6090087890625</v>
      </c>
      <c r="L44" s="257">
        <v>124.8984375</v>
      </c>
      <c r="M44" s="257">
        <v>125.60926818847656</v>
      </c>
      <c r="N44" s="257">
        <v>125.2696533203125</v>
      </c>
      <c r="O44" s="19" cm="1">
        <f t="array" ref="O44">+SUMPRODUCT($E$30:$N$30/100,$E44:$N44)/$D$14*100</f>
        <v>126.44993068035417</v>
      </c>
      <c r="Q44" s="24">
        <f t="shared" si="10"/>
        <v>2.8817230161675589E-2</v>
      </c>
      <c r="R44" s="24">
        <f t="shared" si="10"/>
        <v>3.0647775214091011E-2</v>
      </c>
      <c r="S44" s="24">
        <f t="shared" si="10"/>
        <v>3.3437978058577844E-2</v>
      </c>
      <c r="T44" s="24">
        <f t="shared" si="10"/>
        <v>2.9179381160484574E-2</v>
      </c>
      <c r="U44" s="24">
        <f t="shared" si="10"/>
        <v>3.2054923534130308E-2</v>
      </c>
      <c r="V44" s="24">
        <f t="shared" si="10"/>
        <v>3.219883116727873E-2</v>
      </c>
      <c r="W44" s="24">
        <f t="shared" si="10"/>
        <v>3.3846398070534578E-2</v>
      </c>
      <c r="X44" s="24">
        <f t="shared" si="10"/>
        <v>3.1410907042721981E-2</v>
      </c>
      <c r="Y44" s="24">
        <f t="shared" si="10"/>
        <v>3.3582946437416439E-2</v>
      </c>
      <c r="Z44" s="24">
        <f t="shared" si="10"/>
        <v>3.3117521435685582E-2</v>
      </c>
      <c r="AA44" s="24">
        <f t="shared" si="11"/>
        <v>3.2209617281223402E-2</v>
      </c>
      <c r="AB44" s="24">
        <f>+PAM!Y17</f>
        <v>3.1104682822828966E-2</v>
      </c>
      <c r="AD44" s="24">
        <f t="shared" ref="AD44:AD60" si="14">+E44/E32-1</f>
        <v>0.24280700683593759</v>
      </c>
      <c r="AE44" s="24">
        <f t="shared" ref="AE44:AN59" si="15">+F44/F32-1</f>
        <v>0.24724060058593755</v>
      </c>
      <c r="AF44" s="24">
        <f t="shared" si="15"/>
        <v>0.25334678649902354</v>
      </c>
      <c r="AG44" s="24">
        <f t="shared" si="15"/>
        <v>0.24565261840820307</v>
      </c>
      <c r="AH44" s="24">
        <f t="shared" si="15"/>
        <v>0.25274406433105479</v>
      </c>
      <c r="AI44" s="24">
        <f t="shared" si="15"/>
        <v>0.25169937133789055</v>
      </c>
      <c r="AJ44" s="24">
        <f t="shared" si="15"/>
        <v>0.25609008789062493</v>
      </c>
      <c r="AK44" s="24">
        <f t="shared" si="15"/>
        <v>0.24898437500000004</v>
      </c>
      <c r="AL44" s="24">
        <f t="shared" si="15"/>
        <v>0.25609268188476553</v>
      </c>
      <c r="AM44" s="24">
        <f t="shared" si="15"/>
        <v>0.25269653320312502</v>
      </c>
      <c r="AN44" s="24">
        <f t="shared" si="15"/>
        <v>0.25168524230457678</v>
      </c>
      <c r="AO44" s="24">
        <f>+PAM!AV17</f>
        <v>0.24970300000000001</v>
      </c>
      <c r="AQ44" s="24">
        <f t="shared" si="12"/>
        <v>-4.300291274009993E-3</v>
      </c>
      <c r="AR44" s="24">
        <f>+AD44-AM44</f>
        <v>-9.8895263671874289E-3</v>
      </c>
      <c r="AT44" s="19">
        <f t="shared" si="8"/>
        <v>124.28070068359375</v>
      </c>
      <c r="AU44" s="19">
        <f t="shared" si="9"/>
        <v>125.2696533203125</v>
      </c>
      <c r="AV44" s="52">
        <f t="shared" si="13"/>
        <v>-9.8895263671874289E-3</v>
      </c>
    </row>
    <row r="45" spans="4:49" x14ac:dyDescent="0.25">
      <c r="D45" s="37">
        <f>+PAM!A18</f>
        <v>43101</v>
      </c>
      <c r="E45" s="257">
        <v>126.62486267089844</v>
      </c>
      <c r="F45" s="257">
        <v>127.02006530761719</v>
      </c>
      <c r="G45" s="257">
        <v>127.68782043457031</v>
      </c>
      <c r="H45" s="257">
        <v>126.88524627685547</v>
      </c>
      <c r="I45" s="257">
        <v>127.60702514648438</v>
      </c>
      <c r="J45" s="257">
        <v>127.50528717041016</v>
      </c>
      <c r="K45" s="257">
        <v>127.97052764892578</v>
      </c>
      <c r="L45" s="257">
        <v>127.22392272949219</v>
      </c>
      <c r="M45" s="257">
        <v>127.98332977294922</v>
      </c>
      <c r="N45" s="257">
        <v>127.64710998535156</v>
      </c>
      <c r="O45" s="19" cm="1">
        <f t="array" ref="O45">+SUMPRODUCT($E$30:$N$30/100,$E45:$N45)/$D$14*100</f>
        <v>128.82108460662744</v>
      </c>
      <c r="Q45" s="24">
        <f t="shared" si="10"/>
        <v>1.8861834334782834E-2</v>
      </c>
      <c r="R45" s="24">
        <f t="shared" si="10"/>
        <v>1.8408679511754178E-2</v>
      </c>
      <c r="S45" s="24">
        <f t="shared" si="10"/>
        <v>1.877486590316324E-2</v>
      </c>
      <c r="T45" s="24">
        <f t="shared" si="10"/>
        <v>1.8624650257628161E-2</v>
      </c>
      <c r="U45" s="24">
        <f t="shared" si="10"/>
        <v>1.8620073962389849E-2</v>
      </c>
      <c r="V45" s="24">
        <f t="shared" si="10"/>
        <v>1.8657435563979918E-2</v>
      </c>
      <c r="W45" s="24">
        <f t="shared" si="10"/>
        <v>1.8800553261502317E-2</v>
      </c>
      <c r="X45" s="24">
        <f t="shared" si="10"/>
        <v>1.8619009781384976E-2</v>
      </c>
      <c r="Y45" s="24">
        <f t="shared" si="10"/>
        <v>1.8900369524567084E-2</v>
      </c>
      <c r="Z45" s="24">
        <f t="shared" si="10"/>
        <v>1.8978711938796078E-2</v>
      </c>
      <c r="AA45" s="24">
        <f t="shared" si="11"/>
        <v>1.8751721835792656E-2</v>
      </c>
      <c r="AB45" s="24">
        <f>+PAM!Y18</f>
        <v>1.8715646837688782E-2</v>
      </c>
      <c r="AD45" s="24">
        <f t="shared" si="14"/>
        <v>0.24595125265329032</v>
      </c>
      <c r="AE45" s="24">
        <f t="shared" si="15"/>
        <v>0.24940088129397342</v>
      </c>
      <c r="AF45" s="24">
        <f t="shared" si="15"/>
        <v>0.25543357669927969</v>
      </c>
      <c r="AG45" s="24">
        <f t="shared" si="15"/>
        <v>0.24746523699479983</v>
      </c>
      <c r="AH45" s="24">
        <f t="shared" si="15"/>
        <v>0.25376322935947071</v>
      </c>
      <c r="AI45" s="24">
        <f t="shared" si="15"/>
        <v>0.25282110845506445</v>
      </c>
      <c r="AJ45" s="24">
        <f t="shared" si="15"/>
        <v>0.25669950289751053</v>
      </c>
      <c r="AK45" s="24">
        <f t="shared" si="15"/>
        <v>0.24975466562502291</v>
      </c>
      <c r="AL45" s="24">
        <f t="shared" si="15"/>
        <v>0.25613123825257378</v>
      </c>
      <c r="AM45" s="24">
        <f t="shared" si="15"/>
        <v>0.25237197815264278</v>
      </c>
      <c r="AN45" s="24">
        <f t="shared" si="15"/>
        <v>0.25259984006899128</v>
      </c>
      <c r="AO45" s="24">
        <f>+PAM!AV18</f>
        <v>0.25073633868239087</v>
      </c>
      <c r="AQ45" s="24">
        <f t="shared" si="12"/>
        <v>-1.1687760401324354E-4</v>
      </c>
      <c r="AR45" s="24">
        <f t="shared" ref="AR45:AR108" si="16">+AD45-AM45</f>
        <v>-6.4207254993524643E-3</v>
      </c>
      <c r="AT45" s="19">
        <f t="shared" si="8"/>
        <v>126.62486267089844</v>
      </c>
      <c r="AU45" s="19">
        <f t="shared" si="9"/>
        <v>127.64710998535156</v>
      </c>
      <c r="AV45" s="52">
        <f t="shared" si="13"/>
        <v>-1.0222473144531286E-2</v>
      </c>
    </row>
    <row r="46" spans="4:49" x14ac:dyDescent="0.25">
      <c r="D46" s="37">
        <f>+PAM!A19</f>
        <v>43132</v>
      </c>
      <c r="E46" s="257">
        <v>129.33427429199219</v>
      </c>
      <c r="F46" s="257">
        <v>129.85459899902344</v>
      </c>
      <c r="G46" s="257">
        <v>130.66969299316406</v>
      </c>
      <c r="H46" s="257">
        <v>129.73443603515625</v>
      </c>
      <c r="I46" s="257">
        <v>130.56443786621094</v>
      </c>
      <c r="J46" s="257">
        <v>130.45498657226563</v>
      </c>
      <c r="K46" s="257">
        <v>131.03372192382813</v>
      </c>
      <c r="L46" s="257">
        <v>130.21502685546875</v>
      </c>
      <c r="M46" s="257">
        <v>131.03077697753906</v>
      </c>
      <c r="N46" s="257">
        <v>130.65208435058594</v>
      </c>
      <c r="O46" s="19" cm="1">
        <f t="array" ref="O46">+SUMPRODUCT($E$30:$N$30/100,$E46:$N46)/$D$14*100</f>
        <v>131.81818634755621</v>
      </c>
      <c r="Q46" s="24">
        <f t="shared" si="10"/>
        <v>2.1397153481110376E-2</v>
      </c>
      <c r="R46" s="24">
        <f t="shared" si="10"/>
        <v>2.2315637175446046E-2</v>
      </c>
      <c r="S46" s="24">
        <f t="shared" si="10"/>
        <v>2.3352834659134292E-2</v>
      </c>
      <c r="T46" s="24">
        <f t="shared" si="10"/>
        <v>2.245485461788066E-2</v>
      </c>
      <c r="U46" s="24">
        <f t="shared" si="10"/>
        <v>2.3175939697141601E-2</v>
      </c>
      <c r="V46" s="24">
        <f t="shared" si="10"/>
        <v>2.313393795124119E-2</v>
      </c>
      <c r="W46" s="24">
        <f t="shared" si="10"/>
        <v>2.3936716767363198E-2</v>
      </c>
      <c r="X46" s="24">
        <f t="shared" si="10"/>
        <v>2.3510547873424326E-2</v>
      </c>
      <c r="Y46" s="24">
        <f t="shared" si="10"/>
        <v>2.3811282375573617E-2</v>
      </c>
      <c r="Z46" s="24">
        <f t="shared" si="10"/>
        <v>2.3541264393523775E-2</v>
      </c>
      <c r="AA46" s="24">
        <f t="shared" si="11"/>
        <v>2.3265614864840023E-2</v>
      </c>
      <c r="AB46" s="24">
        <f>+PAM!Y19</f>
        <v>2.344528125225831E-2</v>
      </c>
      <c r="AD46" s="24">
        <f t="shared" si="14"/>
        <v>0.25114365813399009</v>
      </c>
      <c r="AE46" s="24">
        <f t="shared" si="15"/>
        <v>0.25587163065101759</v>
      </c>
      <c r="AF46" s="24">
        <f t="shared" si="15"/>
        <v>0.26271416553048876</v>
      </c>
      <c r="AG46" s="24">
        <f t="shared" si="15"/>
        <v>0.25417127113183069</v>
      </c>
      <c r="AH46" s="24">
        <f t="shared" si="15"/>
        <v>0.26089702192434538</v>
      </c>
      <c r="AI46" s="24">
        <f t="shared" si="15"/>
        <v>0.26030263928027919</v>
      </c>
      <c r="AJ46" s="24">
        <f t="shared" si="15"/>
        <v>0.26489939120806705</v>
      </c>
      <c r="AK46" s="24">
        <f t="shared" si="15"/>
        <v>0.257979516527306</v>
      </c>
      <c r="AL46" s="24">
        <f t="shared" si="15"/>
        <v>0.26444110260041964</v>
      </c>
      <c r="AM46" s="24">
        <f t="shared" si="15"/>
        <v>0.26102877258083135</v>
      </c>
      <c r="AN46" s="24">
        <f t="shared" si="15"/>
        <v>0.26027668160169259</v>
      </c>
      <c r="AO46" s="24">
        <f>+PAM!AV19</f>
        <v>0.25849985318435431</v>
      </c>
      <c r="AQ46" s="24">
        <f t="shared" si="12"/>
        <v>-2.1441109124133995E-3</v>
      </c>
      <c r="AR46" s="24">
        <f t="shared" si="16"/>
        <v>-9.8851144468412588E-3</v>
      </c>
      <c r="AT46" s="19">
        <f t="shared" si="8"/>
        <v>129.33427429199219</v>
      </c>
      <c r="AU46" s="19">
        <f t="shared" si="9"/>
        <v>130.65208435058594</v>
      </c>
      <c r="AV46" s="52">
        <f t="shared" si="13"/>
        <v>-1.3178100585937491E-2</v>
      </c>
    </row>
    <row r="47" spans="4:49" x14ac:dyDescent="0.25">
      <c r="D47" s="37">
        <f>+PAM!A20</f>
        <v>43160</v>
      </c>
      <c r="E47" s="257">
        <v>131.80780029296875</v>
      </c>
      <c r="F47" s="257">
        <v>132.38420104980469</v>
      </c>
      <c r="G47" s="257">
        <v>133.11923217773438</v>
      </c>
      <c r="H47" s="257">
        <v>132.24964904785156</v>
      </c>
      <c r="I47" s="257">
        <v>132.9915771484375</v>
      </c>
      <c r="J47" s="257">
        <v>132.9412841796875</v>
      </c>
      <c r="K47" s="257">
        <v>133.49667358398438</v>
      </c>
      <c r="L47" s="257">
        <v>132.74647521972656</v>
      </c>
      <c r="M47" s="257">
        <v>133.50408935546875</v>
      </c>
      <c r="N47" s="257">
        <v>133.06199645996094</v>
      </c>
      <c r="O47" s="19" cm="1">
        <f t="array" ref="O47">+SUMPRODUCT($E$30:$N$30/100,$E47:$N47)/$D$14*100</f>
        <v>134.31532707347006</v>
      </c>
      <c r="Q47" s="24">
        <f t="shared" si="10"/>
        <v>1.9125061894979201E-2</v>
      </c>
      <c r="R47" s="24">
        <f t="shared" si="10"/>
        <v>1.9480265391295548E-2</v>
      </c>
      <c r="S47" s="24">
        <f t="shared" si="10"/>
        <v>1.8746039180626672E-2</v>
      </c>
      <c r="T47" s="24">
        <f t="shared" si="10"/>
        <v>1.9387396974645421E-2</v>
      </c>
      <c r="U47" s="24">
        <f t="shared" si="10"/>
        <v>1.8589589339125023E-2</v>
      </c>
      <c r="V47" s="24">
        <f t="shared" si="10"/>
        <v>1.9058662859503528E-2</v>
      </c>
      <c r="W47" s="24">
        <f t="shared" si="10"/>
        <v>1.8796319176433096E-2</v>
      </c>
      <c r="X47" s="24">
        <f t="shared" si="10"/>
        <v>1.9440524073059295E-2</v>
      </c>
      <c r="Y47" s="24">
        <f t="shared" si="10"/>
        <v>1.887581249978898E-2</v>
      </c>
      <c r="Z47" s="24">
        <f t="shared" si="10"/>
        <v>1.8445263398235268E-2</v>
      </c>
      <c r="AA47" s="24">
        <f t="shared" si="11"/>
        <v>1.8943825545663318E-2</v>
      </c>
      <c r="AB47" s="24">
        <f>+PAM!Y20</f>
        <v>1.9433742152362932E-2</v>
      </c>
      <c r="AD47" s="24">
        <f t="shared" si="14"/>
        <v>0.2470084536060746</v>
      </c>
      <c r="AE47" s="24">
        <f t="shared" si="15"/>
        <v>0.25210088642116379</v>
      </c>
      <c r="AF47" s="24">
        <f t="shared" si="15"/>
        <v>0.25777487606758775</v>
      </c>
      <c r="AG47" s="24">
        <f t="shared" si="15"/>
        <v>0.25071925881960588</v>
      </c>
      <c r="AH47" s="24">
        <f t="shared" si="15"/>
        <v>0.25648177761516244</v>
      </c>
      <c r="AI47" s="24">
        <f t="shared" si="15"/>
        <v>0.25648128879164833</v>
      </c>
      <c r="AJ47" s="24">
        <f t="shared" si="15"/>
        <v>0.26036071272420291</v>
      </c>
      <c r="AK47" s="24">
        <f t="shared" si="15"/>
        <v>0.25557668387280308</v>
      </c>
      <c r="AL47" s="24">
        <f t="shared" si="15"/>
        <v>0.26068035458257777</v>
      </c>
      <c r="AM47" s="24">
        <f t="shared" si="15"/>
        <v>0.25866402665777755</v>
      </c>
      <c r="AN47" s="24">
        <f t="shared" si="15"/>
        <v>0.25666877975920777</v>
      </c>
      <c r="AO47" s="24">
        <f>+PAM!AV20</f>
        <v>0.25523992768668258</v>
      </c>
      <c r="AQ47" s="24">
        <f t="shared" si="12"/>
        <v>6.79798496743933E-4</v>
      </c>
      <c r="AR47" s="24">
        <f t="shared" si="16"/>
        <v>-1.165557305170295E-2</v>
      </c>
      <c r="AT47" s="19">
        <f t="shared" si="8"/>
        <v>131.80780029296875</v>
      </c>
      <c r="AU47" s="19">
        <f t="shared" si="9"/>
        <v>133.06199645996094</v>
      </c>
      <c r="AV47" s="52">
        <f t="shared" si="13"/>
        <v>-1.2541961669921831E-2</v>
      </c>
    </row>
    <row r="48" spans="4:49" x14ac:dyDescent="0.25">
      <c r="D48" s="37">
        <f>+PAM!A21</f>
        <v>43191</v>
      </c>
      <c r="E48" s="257">
        <v>135.49171447753906</v>
      </c>
      <c r="F48" s="257">
        <v>136.18203735351563</v>
      </c>
      <c r="G48" s="257">
        <v>137.09077453613281</v>
      </c>
      <c r="H48" s="257">
        <v>136.03022766113281</v>
      </c>
      <c r="I48" s="257">
        <v>136.92665100097656</v>
      </c>
      <c r="J48" s="257">
        <v>136.845947265625</v>
      </c>
      <c r="K48" s="257">
        <v>137.49151611328125</v>
      </c>
      <c r="L48" s="257">
        <v>136.60609436035156</v>
      </c>
      <c r="M48" s="257">
        <v>137.51119995117188</v>
      </c>
      <c r="N48" s="257">
        <v>137.00053405761719</v>
      </c>
      <c r="O48" s="19" cm="1">
        <f t="array" ref="O48">+SUMPRODUCT($E$30:$N$30/100,$E48:$N48)/$D$14*100</f>
        <v>138.26542470653104</v>
      </c>
      <c r="Q48" s="24">
        <f t="shared" si="10"/>
        <v>2.7949136366604233E-2</v>
      </c>
      <c r="R48" s="24">
        <f t="shared" si="10"/>
        <v>2.8687987490910283E-2</v>
      </c>
      <c r="S48" s="24">
        <f t="shared" si="10"/>
        <v>2.9834474654239385E-2</v>
      </c>
      <c r="T48" s="24">
        <f t="shared" si="10"/>
        <v>2.8586681632049693E-2</v>
      </c>
      <c r="U48" s="24">
        <f t="shared" si="10"/>
        <v>2.9588895303850338E-2</v>
      </c>
      <c r="V48" s="24">
        <f t="shared" si="10"/>
        <v>2.9371335699298839E-2</v>
      </c>
      <c r="W48" s="24">
        <f t="shared" si="10"/>
        <v>2.9924659709095192E-2</v>
      </c>
      <c r="X48" s="24">
        <f t="shared" si="10"/>
        <v>2.9075115811824093E-2</v>
      </c>
      <c r="Y48" s="24">
        <f t="shared" si="10"/>
        <v>3.0014890293238672E-2</v>
      </c>
      <c r="Z48" s="24">
        <f t="shared" si="10"/>
        <v>2.9599267277200303E-2</v>
      </c>
      <c r="AA48" s="24">
        <f t="shared" si="11"/>
        <v>2.9409135346856408E-2</v>
      </c>
      <c r="AB48" s="24">
        <f>+PAM!Y21</f>
        <v>2.8634432539990318E-2</v>
      </c>
      <c r="AD48" s="24">
        <f t="shared" si="14"/>
        <v>0.24673016395408287</v>
      </c>
      <c r="AE48" s="24">
        <f t="shared" si="15"/>
        <v>0.2525034418202563</v>
      </c>
      <c r="AF48" s="24">
        <f t="shared" si="15"/>
        <v>0.25890203848287996</v>
      </c>
      <c r="AG48" s="24">
        <f t="shared" si="15"/>
        <v>0.25175481526813726</v>
      </c>
      <c r="AH48" s="24">
        <f t="shared" si="15"/>
        <v>0.25810506794002208</v>
      </c>
      <c r="AI48" s="24">
        <f t="shared" si="15"/>
        <v>0.25833844233555303</v>
      </c>
      <c r="AJ48" s="24">
        <f t="shared" si="15"/>
        <v>0.26297765719531485</v>
      </c>
      <c r="AK48" s="24">
        <f t="shared" si="15"/>
        <v>0.2582177657324003</v>
      </c>
      <c r="AL48" s="24">
        <f t="shared" si="15"/>
        <v>0.26408760701848677</v>
      </c>
      <c r="AM48" s="24">
        <f t="shared" si="15"/>
        <v>0.26273979891021582</v>
      </c>
      <c r="AN48" s="24">
        <f t="shared" si="15"/>
        <v>0.25894777969233096</v>
      </c>
      <c r="AO48" s="24">
        <f>+PAM!AV21</f>
        <v>0.25704288847671219</v>
      </c>
      <c r="AQ48" s="24">
        <f t="shared" si="12"/>
        <v>-1.6501309105960704E-3</v>
      </c>
      <c r="AR48" s="24">
        <f t="shared" si="16"/>
        <v>-1.6009634956132945E-2</v>
      </c>
      <c r="AT48" s="19">
        <f t="shared" si="8"/>
        <v>135.49171447753906</v>
      </c>
      <c r="AU48" s="19">
        <f t="shared" si="9"/>
        <v>137.00053405761719</v>
      </c>
      <c r="AV48" s="52">
        <f t="shared" si="13"/>
        <v>-1.5088195800781135E-2</v>
      </c>
    </row>
    <row r="49" spans="4:48" x14ac:dyDescent="0.25">
      <c r="D49" s="37">
        <f>+PAM!A22</f>
        <v>43221</v>
      </c>
      <c r="E49" s="257">
        <v>138.59188842773438</v>
      </c>
      <c r="F49" s="257">
        <v>139.21928405761719</v>
      </c>
      <c r="G49" s="257">
        <v>140.07038879394531</v>
      </c>
      <c r="H49" s="257">
        <v>139.10865783691406</v>
      </c>
      <c r="I49" s="257">
        <v>139.91943359375</v>
      </c>
      <c r="J49" s="257">
        <v>139.84074401855469</v>
      </c>
      <c r="K49" s="257">
        <v>140.43571472167969</v>
      </c>
      <c r="L49" s="257">
        <v>139.61705017089844</v>
      </c>
      <c r="M49" s="257">
        <v>140.46342468261719</v>
      </c>
      <c r="N49" s="257">
        <v>139.96566772460938</v>
      </c>
      <c r="O49" s="19" cm="1">
        <f t="array" ref="O49">+SUMPRODUCT($E$30:$N$30/100,$E49:$N49)/$D$14*100</f>
        <v>141.28945687115015</v>
      </c>
      <c r="Q49" s="24">
        <f t="shared" si="10"/>
        <v>2.2880911664227455E-2</v>
      </c>
      <c r="R49" s="24">
        <f t="shared" si="10"/>
        <v>2.230284377532965E-2</v>
      </c>
      <c r="S49" s="24">
        <f t="shared" si="10"/>
        <v>2.1734608093757268E-2</v>
      </c>
      <c r="T49" s="24">
        <f t="shared" si="10"/>
        <v>2.2630486096443025E-2</v>
      </c>
      <c r="U49" s="24">
        <f t="shared" si="10"/>
        <v>2.1856830433631957E-2</v>
      </c>
      <c r="V49" s="24">
        <f t="shared" si="10"/>
        <v>2.1884438763221992E-2</v>
      </c>
      <c r="W49" s="24">
        <f t="shared" si="10"/>
        <v>2.1413674760649704E-2</v>
      </c>
      <c r="X49" s="24">
        <f t="shared" si="10"/>
        <v>2.2041152883006232E-2</v>
      </c>
      <c r="Y49" s="24">
        <f t="shared" si="10"/>
        <v>2.146897658149749E-2</v>
      </c>
      <c r="Z49" s="24">
        <f t="shared" si="10"/>
        <v>2.1643227067605242E-2</v>
      </c>
      <c r="AA49" s="24">
        <f t="shared" si="11"/>
        <v>2.1871210181704015E-2</v>
      </c>
      <c r="AB49" s="24">
        <f>+PAM!Y22</f>
        <v>2.2147486450583287E-2</v>
      </c>
      <c r="AD49" s="24">
        <f t="shared" si="14"/>
        <v>0.25652687161848919</v>
      </c>
      <c r="AE49" s="24">
        <f t="shared" si="15"/>
        <v>0.26155371372888325</v>
      </c>
      <c r="AF49" s="24">
        <f t="shared" si="15"/>
        <v>0.26757110869784806</v>
      </c>
      <c r="AG49" s="24">
        <f t="shared" si="15"/>
        <v>0.26128564701793699</v>
      </c>
      <c r="AH49" s="24">
        <f t="shared" si="15"/>
        <v>0.26675454517072072</v>
      </c>
      <c r="AI49" s="24">
        <f t="shared" si="15"/>
        <v>0.26706172869546996</v>
      </c>
      <c r="AJ49" s="24">
        <f t="shared" si="15"/>
        <v>0.27144184728018406</v>
      </c>
      <c r="AK49" s="24">
        <f t="shared" si="15"/>
        <v>0.26702364183912608</v>
      </c>
      <c r="AL49" s="24">
        <f t="shared" si="15"/>
        <v>0.27224872602866679</v>
      </c>
      <c r="AM49" s="24">
        <f t="shared" si="15"/>
        <v>0.27138512007365967</v>
      </c>
      <c r="AN49" s="24">
        <f t="shared" si="15"/>
        <v>0.26768061131090026</v>
      </c>
      <c r="AO49" s="24">
        <f>+PAM!AV22</f>
        <v>0.26613659956210522</v>
      </c>
      <c r="AQ49" s="24">
        <f t="shared" si="12"/>
        <v>1.2376845966222128E-3</v>
      </c>
      <c r="AR49" s="24">
        <f t="shared" si="16"/>
        <v>-1.4858248455170475E-2</v>
      </c>
      <c r="AT49" s="19">
        <f t="shared" si="8"/>
        <v>138.59188842773438</v>
      </c>
      <c r="AU49" s="19">
        <f t="shared" si="9"/>
        <v>139.96566772460938</v>
      </c>
      <c r="AV49" s="52">
        <f t="shared" si="13"/>
        <v>-1.3737792968749885E-2</v>
      </c>
    </row>
    <row r="50" spans="4:48" x14ac:dyDescent="0.25">
      <c r="D50" s="37">
        <f>+PAM!A23</f>
        <v>43252</v>
      </c>
      <c r="E50" s="257">
        <v>143.9200439453125</v>
      </c>
      <c r="F50" s="257">
        <v>144.59033203125</v>
      </c>
      <c r="G50" s="257">
        <v>145.26182556152344</v>
      </c>
      <c r="H50" s="257">
        <v>144.26344299316406</v>
      </c>
      <c r="I50" s="257">
        <v>145.05332946777344</v>
      </c>
      <c r="J50" s="257">
        <v>145.00918579101563</v>
      </c>
      <c r="K50" s="257">
        <v>145.60078430175781</v>
      </c>
      <c r="L50" s="257">
        <v>144.72480773925781</v>
      </c>
      <c r="M50" s="257">
        <v>145.41757202148438</v>
      </c>
      <c r="N50" s="257">
        <v>144.90083312988281</v>
      </c>
      <c r="O50" s="19" cm="1">
        <f t="array" ref="O50">+SUMPRODUCT($E$30:$N$30/100,$E50:$N50)/$D$14*100</f>
        <v>146.45144858344545</v>
      </c>
      <c r="Q50" s="24">
        <f t="shared" si="10"/>
        <v>3.8444930493579221E-2</v>
      </c>
      <c r="R50" s="24">
        <f t="shared" si="10"/>
        <v>3.8579770108643441E-2</v>
      </c>
      <c r="S50" s="24">
        <f t="shared" si="10"/>
        <v>3.7063056740815892E-2</v>
      </c>
      <c r="T50" s="24">
        <f t="shared" si="10"/>
        <v>3.7055818353831649E-2</v>
      </c>
      <c r="U50" s="24">
        <f t="shared" si="10"/>
        <v>3.6691800003489705E-2</v>
      </c>
      <c r="V50" s="24">
        <f t="shared" si="10"/>
        <v>3.695948422424844E-2</v>
      </c>
      <c r="W50" s="24">
        <f t="shared" si="10"/>
        <v>3.6778889118871394E-2</v>
      </c>
      <c r="X50" s="24">
        <f t="shared" si="10"/>
        <v>3.6584053037270303E-2</v>
      </c>
      <c r="Y50" s="24">
        <f t="shared" si="10"/>
        <v>3.5270016732549925E-2</v>
      </c>
      <c r="Z50" s="24">
        <f t="shared" si="10"/>
        <v>3.5259828252908854E-2</v>
      </c>
      <c r="AA50" s="24">
        <f t="shared" si="11"/>
        <v>3.6534868394340503E-2</v>
      </c>
      <c r="AB50" s="24">
        <f>+PAM!Y23</f>
        <v>3.7129221548739766E-2</v>
      </c>
      <c r="AD50" s="24">
        <f t="shared" si="14"/>
        <v>0.29299472901372914</v>
      </c>
      <c r="AE50" s="24">
        <f t="shared" si="15"/>
        <v>0.2980010021426347</v>
      </c>
      <c r="AF50" s="24">
        <f t="shared" si="15"/>
        <v>0.30204719433985239</v>
      </c>
      <c r="AG50" s="24">
        <f t="shared" si="15"/>
        <v>0.29541649999167618</v>
      </c>
      <c r="AH50" s="24">
        <f t="shared" si="15"/>
        <v>0.30028541070636217</v>
      </c>
      <c r="AI50" s="24">
        <f t="shared" si="15"/>
        <v>0.30090342854397245</v>
      </c>
      <c r="AJ50" s="24">
        <f t="shared" si="15"/>
        <v>0.30496897446671611</v>
      </c>
      <c r="AK50" s="24">
        <f t="shared" si="15"/>
        <v>0.30018356021273274</v>
      </c>
      <c r="AL50" s="24">
        <f t="shared" si="15"/>
        <v>0.30342904742695098</v>
      </c>
      <c r="AM50" s="24">
        <f t="shared" si="15"/>
        <v>0.30206632403667366</v>
      </c>
      <c r="AN50" s="24">
        <f t="shared" si="15"/>
        <v>0.30084291536644692</v>
      </c>
      <c r="AO50" s="24">
        <f>+PAM!AV23</f>
        <v>0.30011902432368864</v>
      </c>
      <c r="AQ50" s="24">
        <f t="shared" si="12"/>
        <v>3.1851022406703677E-3</v>
      </c>
      <c r="AR50" s="24">
        <f t="shared" si="16"/>
        <v>-9.071595022944523E-3</v>
      </c>
      <c r="AT50" s="19">
        <f t="shared" si="8"/>
        <v>143.9200439453125</v>
      </c>
      <c r="AU50" s="19">
        <f t="shared" si="9"/>
        <v>144.90083312988281</v>
      </c>
      <c r="AV50" s="52">
        <f t="shared" si="13"/>
        <v>-9.8078918457031872E-3</v>
      </c>
    </row>
    <row r="51" spans="4:48" x14ac:dyDescent="0.25">
      <c r="D51" s="37">
        <f>+PAM!A24</f>
        <v>43282</v>
      </c>
      <c r="E51" s="257">
        <v>148.59367370605469</v>
      </c>
      <c r="F51" s="257">
        <v>149.29379272460938</v>
      </c>
      <c r="G51" s="257">
        <v>149.9468994140625</v>
      </c>
      <c r="H51" s="257">
        <v>148.94699096679688</v>
      </c>
      <c r="I51" s="257">
        <v>149.71446228027344</v>
      </c>
      <c r="J51" s="257">
        <v>149.74647521972656</v>
      </c>
      <c r="K51" s="257">
        <v>150.38821411132813</v>
      </c>
      <c r="L51" s="257">
        <v>149.52285766601563</v>
      </c>
      <c r="M51" s="257">
        <v>150.14680480957031</v>
      </c>
      <c r="N51" s="257">
        <v>149.80244445800781</v>
      </c>
      <c r="O51" s="19" cm="1">
        <f t="array" ref="O51">+SUMPRODUCT($E$30:$N$30/100,$E51:$N51)/$D$14*100</f>
        <v>151.25408201398977</v>
      </c>
      <c r="Q51" s="24">
        <f t="shared" si="10"/>
        <v>3.2473793313446242E-2</v>
      </c>
      <c r="R51" s="24">
        <f t="shared" si="10"/>
        <v>3.2529565616757905E-2</v>
      </c>
      <c r="S51" s="24">
        <f t="shared" si="10"/>
        <v>3.2252615815810293E-2</v>
      </c>
      <c r="T51" s="24">
        <f t="shared" si="10"/>
        <v>3.2465244669467319E-2</v>
      </c>
      <c r="U51" s="24">
        <f t="shared" si="10"/>
        <v>3.2133925016423426E-2</v>
      </c>
      <c r="V51" s="24">
        <f t="shared" si="10"/>
        <v>3.2668891993768101E-2</v>
      </c>
      <c r="W51" s="24">
        <f t="shared" si="10"/>
        <v>3.2880522124443701E-2</v>
      </c>
      <c r="X51" s="24">
        <f t="shared" si="10"/>
        <v>3.3152919680516479E-2</v>
      </c>
      <c r="Y51" s="24">
        <f t="shared" si="10"/>
        <v>3.2521742196240488E-2</v>
      </c>
      <c r="Z51" s="24">
        <f t="shared" si="10"/>
        <v>3.3827350900953235E-2</v>
      </c>
      <c r="AA51" s="24">
        <f t="shared" si="11"/>
        <v>3.279334876505402E-2</v>
      </c>
      <c r="AB51" s="24">
        <f>+PAM!Y24</f>
        <v>3.3028677002612472E-2</v>
      </c>
      <c r="AD51" s="24">
        <f t="shared" si="14"/>
        <v>0.31246172415949491</v>
      </c>
      <c r="AE51" s="24">
        <f t="shared" si="15"/>
        <v>0.31708233435489896</v>
      </c>
      <c r="AF51" s="24">
        <f t="shared" si="15"/>
        <v>0.32018316128740598</v>
      </c>
      <c r="AG51" s="24">
        <f t="shared" si="15"/>
        <v>0.31313598068781179</v>
      </c>
      <c r="AH51" s="24">
        <f t="shared" si="15"/>
        <v>0.3170283017095068</v>
      </c>
      <c r="AI51" s="24">
        <f t="shared" si="15"/>
        <v>0.31809291388658223</v>
      </c>
      <c r="AJ51" s="24">
        <f t="shared" si="15"/>
        <v>0.32182476166437524</v>
      </c>
      <c r="AK51" s="24">
        <f t="shared" si="15"/>
        <v>0.31699655655463532</v>
      </c>
      <c r="AL51" s="24">
        <f t="shared" si="15"/>
        <v>0.31842670226411163</v>
      </c>
      <c r="AM51" s="24">
        <f t="shared" si="15"/>
        <v>0.31708961980837147</v>
      </c>
      <c r="AN51" s="24">
        <f t="shared" si="15"/>
        <v>0.31757985635956332</v>
      </c>
      <c r="AO51" s="24">
        <f>+PAM!AV24</f>
        <v>0.31737048362231168</v>
      </c>
      <c r="AQ51" s="24">
        <f t="shared" si="12"/>
        <v>-1.3535575875069927E-3</v>
      </c>
      <c r="AR51" s="24">
        <f t="shared" si="16"/>
        <v>-4.6278956488765566E-3</v>
      </c>
      <c r="AT51" s="19">
        <f t="shared" si="8"/>
        <v>148.59367370605469</v>
      </c>
      <c r="AU51" s="19">
        <f t="shared" si="9"/>
        <v>149.80244445800781</v>
      </c>
      <c r="AV51" s="52">
        <f t="shared" si="13"/>
        <v>-1.2087707519531143E-2</v>
      </c>
    </row>
    <row r="52" spans="4:48" x14ac:dyDescent="0.25">
      <c r="D52" s="37">
        <f>+PAM!A25</f>
        <v>43313</v>
      </c>
      <c r="E52" s="257">
        <v>154.1031494140625</v>
      </c>
      <c r="F52" s="257">
        <v>154.85800170898438</v>
      </c>
      <c r="G52" s="257">
        <v>155.56396484375</v>
      </c>
      <c r="H52" s="257">
        <v>154.44876098632813</v>
      </c>
      <c r="I52" s="257">
        <v>155.24468994140625</v>
      </c>
      <c r="J52" s="257">
        <v>155.29953002929688</v>
      </c>
      <c r="K52" s="257">
        <v>156.00025939941406</v>
      </c>
      <c r="L52" s="257">
        <v>155.05326843261719</v>
      </c>
      <c r="M52" s="257">
        <v>155.61195373535156</v>
      </c>
      <c r="N52" s="257">
        <v>155.33953857421875</v>
      </c>
      <c r="O52" s="19" cm="1">
        <f t="array" ref="O52">+SUMPRODUCT($E$30:$N$30/100,$E52:$N52)/$D$14*100</f>
        <v>156.84847158650919</v>
      </c>
      <c r="Q52" s="24">
        <f t="shared" si="10"/>
        <v>3.7077458081469672E-2</v>
      </c>
      <c r="R52" s="24">
        <f t="shared" si="10"/>
        <v>3.7270196455112314E-2</v>
      </c>
      <c r="S52" s="24">
        <f t="shared" si="10"/>
        <v>3.7460363979761713E-2</v>
      </c>
      <c r="T52" s="24">
        <f t="shared" si="10"/>
        <v>3.6937772182035644E-2</v>
      </c>
      <c r="U52" s="24">
        <f t="shared" si="10"/>
        <v>3.6938499974571215E-2</v>
      </c>
      <c r="V52" s="24">
        <f t="shared" si="10"/>
        <v>3.7083041864071742E-2</v>
      </c>
      <c r="W52" s="24">
        <f t="shared" si="10"/>
        <v>3.731705520441575E-2</v>
      </c>
      <c r="X52" s="24">
        <f t="shared" si="10"/>
        <v>3.6987059055242577E-2</v>
      </c>
      <c r="Y52" s="24">
        <f t="shared" si="10"/>
        <v>3.6398702807646455E-2</v>
      </c>
      <c r="Z52" s="24">
        <f t="shared" si="10"/>
        <v>3.6962641939818797E-2</v>
      </c>
      <c r="AA52" s="24">
        <f t="shared" si="11"/>
        <v>3.6986701436606317E-2</v>
      </c>
      <c r="AB52" s="24">
        <f>+PAM!Y25</f>
        <v>3.7373508518312892E-2</v>
      </c>
      <c r="AD52" s="24">
        <f t="shared" si="14"/>
        <v>0.34250098717178501</v>
      </c>
      <c r="AE52" s="24">
        <f t="shared" si="15"/>
        <v>0.34739215926160893</v>
      </c>
      <c r="AF52" s="24">
        <f t="shared" si="15"/>
        <v>0.35132727785565687</v>
      </c>
      <c r="AG52" s="24">
        <f t="shared" si="15"/>
        <v>0.34427305467983649</v>
      </c>
      <c r="AH52" s="24">
        <f t="shared" si="15"/>
        <v>0.34777478614221424</v>
      </c>
      <c r="AI52" s="24">
        <f t="shared" si="15"/>
        <v>0.34909791253028621</v>
      </c>
      <c r="AJ52" s="24">
        <f t="shared" si="15"/>
        <v>0.35299405013271712</v>
      </c>
      <c r="AK52" s="24">
        <f t="shared" si="15"/>
        <v>0.34874742503397904</v>
      </c>
      <c r="AL52" s="24">
        <f t="shared" si="15"/>
        <v>0.34939259579564252</v>
      </c>
      <c r="AM52" s="24">
        <f t="shared" si="15"/>
        <v>0.3496505804965413</v>
      </c>
      <c r="AN52" s="24">
        <f t="shared" si="15"/>
        <v>0.34883483192198006</v>
      </c>
      <c r="AO52" s="24">
        <f>+PAM!AV25</f>
        <v>0.34864910657265358</v>
      </c>
      <c r="AQ52" s="24">
        <f t="shared" si="12"/>
        <v>1.1481614165087528E-4</v>
      </c>
      <c r="AR52" s="24">
        <f t="shared" si="16"/>
        <v>-7.1495933247562871E-3</v>
      </c>
      <c r="AT52" s="19">
        <f t="shared" si="8"/>
        <v>154.1031494140625</v>
      </c>
      <c r="AU52" s="19">
        <f t="shared" si="9"/>
        <v>155.33953857421875</v>
      </c>
      <c r="AV52" s="52">
        <f t="shared" si="13"/>
        <v>-1.2363891601562704E-2</v>
      </c>
    </row>
    <row r="53" spans="4:48" x14ac:dyDescent="0.25">
      <c r="D53" s="37">
        <f>+PAM!A26</f>
        <v>43344</v>
      </c>
      <c r="E53" s="257">
        <v>163.74786376953125</v>
      </c>
      <c r="F53" s="257">
        <v>164.62432861328125</v>
      </c>
      <c r="G53" s="257">
        <v>165.28077697753906</v>
      </c>
      <c r="H53" s="257">
        <v>164.24040222167969</v>
      </c>
      <c r="I53" s="257">
        <v>164.94525146484375</v>
      </c>
      <c r="J53" s="257">
        <v>165.0872802734375</v>
      </c>
      <c r="K53" s="257">
        <v>165.79084777832031</v>
      </c>
      <c r="L53" s="257">
        <v>165.05155944824219</v>
      </c>
      <c r="M53" s="257">
        <v>165.35885620117188</v>
      </c>
      <c r="N53" s="257">
        <v>165.35731506347656</v>
      </c>
      <c r="O53" s="19" cm="1">
        <f t="array" ref="O53">+SUMPRODUCT($E$30:$N$30/100,$E53:$N53)/$D$14*100</f>
        <v>166.77123970036877</v>
      </c>
      <c r="Q53" s="24">
        <f t="shared" si="10"/>
        <v>6.2586095041796908E-2</v>
      </c>
      <c r="R53" s="24">
        <f t="shared" si="10"/>
        <v>6.3066336879705753E-2</v>
      </c>
      <c r="S53" s="24">
        <f t="shared" si="10"/>
        <v>6.2461844190900617E-2</v>
      </c>
      <c r="T53" s="24">
        <f t="shared" si="10"/>
        <v>6.3397344030609037E-2</v>
      </c>
      <c r="U53" s="24">
        <f t="shared" si="10"/>
        <v>6.2485625286757163E-2</v>
      </c>
      <c r="V53" s="24">
        <f t="shared" si="10"/>
        <v>6.3024983026633619E-2</v>
      </c>
      <c r="W53" s="24">
        <f t="shared" si="10"/>
        <v>6.2760077557557192E-2</v>
      </c>
      <c r="X53" s="24">
        <f t="shared" si="10"/>
        <v>6.4482942647352548E-2</v>
      </c>
      <c r="Y53" s="24">
        <f t="shared" si="10"/>
        <v>6.2635949436100624E-2</v>
      </c>
      <c r="Z53" s="24">
        <f t="shared" si="10"/>
        <v>6.44895470992497E-2</v>
      </c>
      <c r="AA53" s="24">
        <f t="shared" si="11"/>
        <v>6.3263403292946441E-2</v>
      </c>
      <c r="AB53" s="24">
        <f>+PAM!Y26</f>
        <v>6.3437761529526071E-2</v>
      </c>
      <c r="AD53" s="24">
        <f t="shared" si="14"/>
        <v>0.39984914097427016</v>
      </c>
      <c r="AE53" s="24">
        <f t="shared" si="15"/>
        <v>0.40516532230125346</v>
      </c>
      <c r="AF53" s="24">
        <f t="shared" si="15"/>
        <v>0.40824334989503996</v>
      </c>
      <c r="AG53" s="24">
        <f t="shared" si="15"/>
        <v>0.40279120503894816</v>
      </c>
      <c r="AH53" s="24">
        <f t="shared" si="15"/>
        <v>0.40458282279535296</v>
      </c>
      <c r="AI53" s="24">
        <f t="shared" si="15"/>
        <v>0.40675911820041</v>
      </c>
      <c r="AJ53" s="24">
        <f t="shared" si="15"/>
        <v>0.41020826631548823</v>
      </c>
      <c r="AK53" s="24">
        <f t="shared" si="15"/>
        <v>0.40904588203455972</v>
      </c>
      <c r="AL53" s="24">
        <f t="shared" si="15"/>
        <v>0.4064361086252557</v>
      </c>
      <c r="AM53" s="24">
        <f t="shared" si="15"/>
        <v>0.40958792584925963</v>
      </c>
      <c r="AN53" s="24">
        <f t="shared" si="15"/>
        <v>0.4069582019122957</v>
      </c>
      <c r="AO53" s="24">
        <f>+PAM!AV26</f>
        <v>0.40725284262630779</v>
      </c>
      <c r="AQ53" s="24">
        <f t="shared" si="12"/>
        <v>-1.9034520574527924E-3</v>
      </c>
      <c r="AR53" s="24">
        <f t="shared" si="16"/>
        <v>-9.7387848749894701E-3</v>
      </c>
      <c r="AT53" s="19">
        <f t="shared" si="8"/>
        <v>163.74786376953125</v>
      </c>
      <c r="AU53" s="19">
        <f t="shared" si="9"/>
        <v>165.35731506347656</v>
      </c>
      <c r="AV53" s="52">
        <f t="shared" si="13"/>
        <v>-1.6094512939453187E-2</v>
      </c>
    </row>
    <row r="54" spans="4:48" x14ac:dyDescent="0.25">
      <c r="D54" s="37">
        <f>+PAM!A27</f>
        <v>43374</v>
      </c>
      <c r="E54" s="257">
        <v>173.19743347167969</v>
      </c>
      <c r="F54" s="257">
        <v>174.29296875</v>
      </c>
      <c r="G54" s="257">
        <v>175.06465148925781</v>
      </c>
      <c r="H54" s="257">
        <v>173.62957763671875</v>
      </c>
      <c r="I54" s="257">
        <v>174.60772705078125</v>
      </c>
      <c r="J54" s="257">
        <v>174.72889709472656</v>
      </c>
      <c r="K54" s="257">
        <v>175.61968994140625</v>
      </c>
      <c r="L54" s="257">
        <v>174.56559753417969</v>
      </c>
      <c r="M54" s="257">
        <v>174.948486328125</v>
      </c>
      <c r="N54" s="257">
        <v>174.81172180175781</v>
      </c>
      <c r="O54" s="19" cm="1">
        <f t="array" ref="O54">+SUMPRODUCT($E$30:$N$30/100,$E54:$N54)/$D$14*100</f>
        <v>176.46323926958738</v>
      </c>
      <c r="Q54" s="24">
        <f t="shared" si="10"/>
        <v>5.7708048731849981E-2</v>
      </c>
      <c r="R54" s="24">
        <f t="shared" si="10"/>
        <v>5.8731538759567714E-2</v>
      </c>
      <c r="S54" s="24">
        <f t="shared" si="10"/>
        <v>5.9195477481621017E-2</v>
      </c>
      <c r="T54" s="24">
        <f t="shared" si="10"/>
        <v>5.7167269977616453E-2</v>
      </c>
      <c r="U54" s="24">
        <f t="shared" si="10"/>
        <v>5.8579895450927566E-2</v>
      </c>
      <c r="V54" s="24">
        <f t="shared" si="10"/>
        <v>5.8403147748993467E-2</v>
      </c>
      <c r="W54" s="24">
        <f t="shared" si="10"/>
        <v>5.9284588352115364E-2</v>
      </c>
      <c r="X54" s="24">
        <f t="shared" si="10"/>
        <v>5.7642824567925244E-2</v>
      </c>
      <c r="Y54" s="24">
        <f t="shared" si="10"/>
        <v>5.7992842640895992E-2</v>
      </c>
      <c r="Z54" s="24">
        <f t="shared" si="10"/>
        <v>5.7175618355026714E-2</v>
      </c>
      <c r="AA54" s="24">
        <f t="shared" si="11"/>
        <v>5.8115533509445871E-2</v>
      </c>
      <c r="AB54" s="24">
        <f>+PAM!Y27</f>
        <v>5.7879613457382684E-2</v>
      </c>
      <c r="AD54" s="24">
        <f t="shared" si="14"/>
        <v>0.45573236926335681</v>
      </c>
      <c r="AE54" s="24">
        <f t="shared" si="15"/>
        <v>0.46280140959561056</v>
      </c>
      <c r="AF54" s="24">
        <f t="shared" si="15"/>
        <v>0.46631055956188483</v>
      </c>
      <c r="AG54" s="24">
        <f t="shared" si="15"/>
        <v>0.4575479582970996</v>
      </c>
      <c r="AH54" s="24">
        <f t="shared" si="15"/>
        <v>0.46168519976118638</v>
      </c>
      <c r="AI54" s="24">
        <f t="shared" si="15"/>
        <v>0.46409665234772923</v>
      </c>
      <c r="AJ54" s="24">
        <f t="shared" si="15"/>
        <v>0.46914613166251451</v>
      </c>
      <c r="AK54" s="24">
        <f t="shared" si="15"/>
        <v>0.46539250376072361</v>
      </c>
      <c r="AL54" s="24">
        <f t="shared" si="15"/>
        <v>0.46349447090153406</v>
      </c>
      <c r="AM54" s="24">
        <f t="shared" si="15"/>
        <v>0.46579622311652891</v>
      </c>
      <c r="AN54" s="24">
        <f t="shared" si="15"/>
        <v>0.46390403138131808</v>
      </c>
      <c r="AO54" s="24">
        <f>+PAM!AV27</f>
        <v>0.46402424709906764</v>
      </c>
      <c r="AQ54" s="24">
        <f t="shared" si="12"/>
        <v>5.3243037682326744E-4</v>
      </c>
      <c r="AR54" s="24">
        <f t="shared" si="16"/>
        <v>-1.00638538531721E-2</v>
      </c>
      <c r="AT54" s="19">
        <f t="shared" si="8"/>
        <v>173.19743347167969</v>
      </c>
      <c r="AU54" s="19">
        <f t="shared" si="9"/>
        <v>174.81172180175781</v>
      </c>
      <c r="AV54" s="52">
        <f t="shared" si="13"/>
        <v>-1.6142883300781286E-2</v>
      </c>
    </row>
    <row r="55" spans="4:48" x14ac:dyDescent="0.25">
      <c r="D55" s="37">
        <f>+PAM!A28</f>
        <v>43405</v>
      </c>
      <c r="E55" s="257">
        <v>178.87776184082031</v>
      </c>
      <c r="F55" s="257">
        <v>180.07821655273438</v>
      </c>
      <c r="G55" s="257">
        <v>180.75721740722656</v>
      </c>
      <c r="H55" s="257">
        <v>179.23060607910156</v>
      </c>
      <c r="I55" s="257">
        <v>180.45426940917969</v>
      </c>
      <c r="J55" s="257">
        <v>180.46565246582031</v>
      </c>
      <c r="K55" s="257">
        <v>181.40827941894531</v>
      </c>
      <c r="L55" s="257">
        <v>180.16621398925781</v>
      </c>
      <c r="M55" s="257">
        <v>180.65048217773438</v>
      </c>
      <c r="N55" s="257">
        <v>180.41661071777344</v>
      </c>
      <c r="O55" s="19" cm="1">
        <f t="array" ref="O55">+SUMPRODUCT($E$30:$N$30/100,$E55:$N55)/$D$14*100</f>
        <v>182.21796064098626</v>
      </c>
      <c r="Q55" s="24">
        <f t="shared" si="10"/>
        <v>3.2796839163725E-2</v>
      </c>
      <c r="R55" s="24">
        <f t="shared" si="10"/>
        <v>3.3192663159192337E-2</v>
      </c>
      <c r="S55" s="24">
        <f t="shared" si="10"/>
        <v>3.2516935141061687E-2</v>
      </c>
      <c r="T55" s="24">
        <f t="shared" si="10"/>
        <v>3.2258492582996068E-2</v>
      </c>
      <c r="U55" s="24">
        <f t="shared" si="10"/>
        <v>3.3483869569518543E-2</v>
      </c>
      <c r="V55" s="24">
        <f t="shared" si="10"/>
        <v>3.2832321765206673E-2</v>
      </c>
      <c r="W55" s="24">
        <f t="shared" si="10"/>
        <v>3.2960936666443175E-2</v>
      </c>
      <c r="X55" s="24">
        <f t="shared" si="10"/>
        <v>3.2083162628773643E-2</v>
      </c>
      <c r="Y55" s="24">
        <f t="shared" si="10"/>
        <v>3.2592427458417506E-2</v>
      </c>
      <c r="Z55" s="24">
        <f t="shared" si="10"/>
        <v>3.2062431845226946E-2</v>
      </c>
      <c r="AA55" s="24">
        <f t="shared" si="11"/>
        <v>3.2611445846844278E-2</v>
      </c>
      <c r="AB55" s="24">
        <f>+PAM!Y28</f>
        <v>3.2832981420490848E-2</v>
      </c>
      <c r="AD55" s="24">
        <f t="shared" si="14"/>
        <v>0.48078118696096683</v>
      </c>
      <c r="AE55" s="24">
        <f t="shared" si="15"/>
        <v>0.48806263336364952</v>
      </c>
      <c r="AF55" s="24">
        <f t="shared" si="15"/>
        <v>0.49042049087317419</v>
      </c>
      <c r="AG55" s="24">
        <f t="shared" si="15"/>
        <v>0.48083375351650615</v>
      </c>
      <c r="AH55" s="24">
        <f t="shared" si="15"/>
        <v>0.48664617553743339</v>
      </c>
      <c r="AI55" s="24">
        <f t="shared" si="15"/>
        <v>0.48818829669904473</v>
      </c>
      <c r="AJ55" s="24">
        <f t="shared" si="15"/>
        <v>0.49311182426734201</v>
      </c>
      <c r="AK55" s="24">
        <f t="shared" si="15"/>
        <v>0.48781203278954988</v>
      </c>
      <c r="AL55" s="24">
        <f t="shared" si="15"/>
        <v>0.4864926795404434</v>
      </c>
      <c r="AM55" s="24">
        <f t="shared" si="15"/>
        <v>0.48792270713779962</v>
      </c>
      <c r="AN55" s="24">
        <f t="shared" si="15"/>
        <v>0.48744353123017992</v>
      </c>
      <c r="AO55" s="24">
        <f>+PAM!AV28</f>
        <v>0.48803386787502356</v>
      </c>
      <c r="AQ55" s="24">
        <f t="shared" si="12"/>
        <v>7.3440731849805374E-4</v>
      </c>
      <c r="AR55" s="24">
        <f t="shared" si="16"/>
        <v>-7.141520176832783E-3</v>
      </c>
      <c r="AT55" s="19">
        <f t="shared" si="8"/>
        <v>178.87776184082031</v>
      </c>
      <c r="AU55" s="19">
        <f t="shared" si="9"/>
        <v>180.41661071777344</v>
      </c>
      <c r="AV55" s="52">
        <f t="shared" si="13"/>
        <v>-1.538848876953125E-2</v>
      </c>
    </row>
    <row r="56" spans="4:48" x14ac:dyDescent="0.25">
      <c r="D56" s="37">
        <f>+PAM!A29</f>
        <v>43435</v>
      </c>
      <c r="E56" s="257">
        <v>182.73533630371094</v>
      </c>
      <c r="F56" s="257">
        <v>184.08612060546875</v>
      </c>
      <c r="G56" s="257">
        <v>184.80169677734375</v>
      </c>
      <c r="H56" s="257">
        <v>183.25283813476563</v>
      </c>
      <c r="I56" s="257">
        <v>184.68211364746094</v>
      </c>
      <c r="J56" s="257">
        <v>184.60430908203125</v>
      </c>
      <c r="K56" s="257">
        <v>185.59904479980469</v>
      </c>
      <c r="L56" s="257">
        <v>184.28836059570313</v>
      </c>
      <c r="M56" s="257">
        <v>184.89891052246094</v>
      </c>
      <c r="N56" s="257">
        <v>184.69276428222656</v>
      </c>
      <c r="O56" s="19" cm="1">
        <f t="array" ref="O56">+SUMPRODUCT($E$30:$N$30/100,$E56:$N56)/$D$14*100</f>
        <v>186.41103906868744</v>
      </c>
      <c r="Q56" s="24">
        <f t="shared" si="10"/>
        <v>2.1565422236909493E-2</v>
      </c>
      <c r="R56" s="24">
        <f t="shared" si="10"/>
        <v>2.2256462383170472E-2</v>
      </c>
      <c r="S56" s="24">
        <f t="shared" si="10"/>
        <v>2.2375202650998016E-2</v>
      </c>
      <c r="T56" s="24">
        <f t="shared" si="10"/>
        <v>2.2441658507190931E-2</v>
      </c>
      <c r="U56" s="24">
        <f t="shared" si="10"/>
        <v>2.3428895598444521E-2</v>
      </c>
      <c r="V56" s="24">
        <f t="shared" si="10"/>
        <v>2.2933209503646523E-2</v>
      </c>
      <c r="W56" s="24">
        <f t="shared" si="10"/>
        <v>2.3101290604169211E-2</v>
      </c>
      <c r="X56" s="24">
        <f t="shared" si="10"/>
        <v>2.2879687124307768E-2</v>
      </c>
      <c r="Y56" s="24">
        <f t="shared" si="10"/>
        <v>2.3517392776990942E-2</v>
      </c>
      <c r="Z56" s="24">
        <f t="shared" si="10"/>
        <v>2.3701551356279049E-2</v>
      </c>
      <c r="AA56" s="24">
        <f t="shared" si="11"/>
        <v>2.3011334409359208E-2</v>
      </c>
      <c r="AB56" s="24">
        <f>+PAM!Y29</f>
        <v>2.3053468721704329E-2</v>
      </c>
      <c r="AD56" s="24">
        <f t="shared" si="14"/>
        <v>0.4703436277603299</v>
      </c>
      <c r="AE56" s="24">
        <f t="shared" si="15"/>
        <v>0.47594714699784046</v>
      </c>
      <c r="AF56" s="24">
        <f t="shared" si="15"/>
        <v>0.47446579644210662</v>
      </c>
      <c r="AG56" s="24">
        <f t="shared" si="15"/>
        <v>0.47113918781739561</v>
      </c>
      <c r="AH56" s="24">
        <f t="shared" si="15"/>
        <v>0.47422062419492073</v>
      </c>
      <c r="AI56" s="24">
        <f t="shared" si="15"/>
        <v>0.47482944634473379</v>
      </c>
      <c r="AJ56" s="24">
        <f t="shared" si="15"/>
        <v>0.47759341936599897</v>
      </c>
      <c r="AK56" s="24">
        <f t="shared" si="15"/>
        <v>0.47550573317382883</v>
      </c>
      <c r="AL56" s="24">
        <f t="shared" si="15"/>
        <v>0.4720164617551974</v>
      </c>
      <c r="AM56" s="24">
        <f t="shared" si="15"/>
        <v>0.47436158228976755</v>
      </c>
      <c r="AN56" s="24">
        <f t="shared" si="15"/>
        <v>0.47418854297283608</v>
      </c>
      <c r="AO56" s="24">
        <f>+PAM!AV29</f>
        <v>0.4764147961555667</v>
      </c>
      <c r="AQ56" s="24">
        <f t="shared" si="12"/>
        <v>-2.1361291193695564E-3</v>
      </c>
      <c r="AR56" s="24">
        <f t="shared" si="16"/>
        <v>-4.0179545294376506E-3</v>
      </c>
      <c r="AT56" s="19">
        <f t="shared" si="8"/>
        <v>182.73533630371094</v>
      </c>
      <c r="AU56" s="19">
        <f t="shared" si="9"/>
        <v>184.69276428222656</v>
      </c>
      <c r="AV56" s="52">
        <f t="shared" si="13"/>
        <v>-1.9574279785156357E-2</v>
      </c>
    </row>
    <row r="57" spans="4:48" x14ac:dyDescent="0.25">
      <c r="D57" s="37">
        <f>+PAM!A30</f>
        <v>43466</v>
      </c>
      <c r="E57" s="257">
        <v>187.96983337402344</v>
      </c>
      <c r="F57" s="257">
        <v>189.30677795410156</v>
      </c>
      <c r="G57" s="257">
        <v>190.146240234375</v>
      </c>
      <c r="H57" s="257">
        <v>188.40609741210938</v>
      </c>
      <c r="I57" s="257">
        <v>189.96359252929688</v>
      </c>
      <c r="J57" s="257">
        <v>189.87899780273438</v>
      </c>
      <c r="K57" s="257">
        <v>190.93885803222656</v>
      </c>
      <c r="L57" s="257">
        <v>189.51890563964844</v>
      </c>
      <c r="M57" s="257">
        <v>190.20347595214844</v>
      </c>
      <c r="N57" s="257">
        <v>190.01779174804688</v>
      </c>
      <c r="O57" s="19" cm="1">
        <f t="array" ref="O57">+SUMPRODUCT($E$30:$N$30/100,$E57:$N57)/$D$14*100</f>
        <v>191.74440926408408</v>
      </c>
      <c r="Q57" s="24">
        <f t="shared" si="10"/>
        <v>2.8645237293418946E-2</v>
      </c>
      <c r="R57" s="24">
        <f t="shared" si="10"/>
        <v>2.8359864021588299E-2</v>
      </c>
      <c r="S57" s="24">
        <f t="shared" si="10"/>
        <v>2.8920424164019298E-2</v>
      </c>
      <c r="T57" s="24">
        <f t="shared" si="10"/>
        <v>2.8121033921199023E-2</v>
      </c>
      <c r="U57" s="24">
        <f t="shared" si="10"/>
        <v>2.8597674011451524E-2</v>
      </c>
      <c r="V57" s="24">
        <f t="shared" si="10"/>
        <v>2.8572944732071504E-2</v>
      </c>
      <c r="W57" s="24">
        <f t="shared" si="10"/>
        <v>2.877069350319994E-2</v>
      </c>
      <c r="X57" s="24">
        <f t="shared" si="10"/>
        <v>2.8382394997914284E-2</v>
      </c>
      <c r="Y57" s="24">
        <f t="shared" si="10"/>
        <v>2.8689003167723381E-2</v>
      </c>
      <c r="Z57" s="24">
        <f t="shared" si="10"/>
        <v>2.8831814210562134E-2</v>
      </c>
      <c r="AA57" s="24">
        <f t="shared" si="11"/>
        <v>2.861080664558413E-2</v>
      </c>
      <c r="AB57" s="24">
        <f>+PAM!Y30</f>
        <v>2.8708782275023381E-2</v>
      </c>
      <c r="AD57" s="24">
        <f t="shared" si="14"/>
        <v>0.48446228812553427</v>
      </c>
      <c r="AE57" s="24">
        <f t="shared" si="15"/>
        <v>0.49036908063020146</v>
      </c>
      <c r="AF57" s="24">
        <f t="shared" si="15"/>
        <v>0.48914939253591205</v>
      </c>
      <c r="AG57" s="24">
        <f t="shared" si="15"/>
        <v>0.48485425169936103</v>
      </c>
      <c r="AH57" s="24">
        <f t="shared" si="15"/>
        <v>0.48866092843424025</v>
      </c>
      <c r="AI57" s="24">
        <f t="shared" si="15"/>
        <v>0.48918528804975803</v>
      </c>
      <c r="AJ57" s="24">
        <f t="shared" si="15"/>
        <v>0.49205337775935432</v>
      </c>
      <c r="AK57" s="24">
        <f t="shared" si="15"/>
        <v>0.48964834265179791</v>
      </c>
      <c r="AL57" s="24">
        <f t="shared" si="15"/>
        <v>0.48615820739764959</v>
      </c>
      <c r="AM57" s="24">
        <f t="shared" si="15"/>
        <v>0.48861804838239431</v>
      </c>
      <c r="AN57" s="24">
        <f t="shared" si="15"/>
        <v>0.48845516904008002</v>
      </c>
      <c r="AO57" s="24">
        <f>+PAM!AV30</f>
        <v>0.49089775130155555</v>
      </c>
      <c r="AQ57" s="24">
        <f t="shared" si="12"/>
        <v>-1.8657691714318858E-4</v>
      </c>
      <c r="AR57" s="24">
        <f t="shared" si="16"/>
        <v>-4.1557602568600416E-3</v>
      </c>
      <c r="AT57" s="19">
        <f t="shared" si="8"/>
        <v>187.96983337402344</v>
      </c>
      <c r="AU57" s="19">
        <f t="shared" si="9"/>
        <v>190.01779174804688</v>
      </c>
      <c r="AV57" s="52">
        <f t="shared" si="13"/>
        <v>-2.0479583740234286E-2</v>
      </c>
    </row>
    <row r="58" spans="4:48" x14ac:dyDescent="0.25">
      <c r="D58" s="37">
        <f>+PAM!A31</f>
        <v>43497</v>
      </c>
      <c r="E58" s="257">
        <v>195.45429992675781</v>
      </c>
      <c r="F58" s="257">
        <v>196.57203674316406</v>
      </c>
      <c r="G58" s="257">
        <v>197.27374267578125</v>
      </c>
      <c r="H58" s="257">
        <v>195.21372985839844</v>
      </c>
      <c r="I58" s="257">
        <v>196.80638122558594</v>
      </c>
      <c r="J58" s="257">
        <v>196.72492980957031</v>
      </c>
      <c r="K58" s="257">
        <v>197.74151611328125</v>
      </c>
      <c r="L58" s="257">
        <v>196.05912780761719</v>
      </c>
      <c r="M58" s="257">
        <v>196.668212890625</v>
      </c>
      <c r="N58" s="257">
        <v>196.20646667480469</v>
      </c>
      <c r="O58" s="19" cm="1">
        <f t="array" ref="O58">+SUMPRODUCT($E$30:$N$30/100,$E58:$N58)/$D$14*100</f>
        <v>198.53143932786975</v>
      </c>
      <c r="Q58" s="24">
        <f t="shared" si="10"/>
        <v>3.98173814297198E-2</v>
      </c>
      <c r="R58" s="24">
        <f t="shared" si="10"/>
        <v>3.8378228543005433E-2</v>
      </c>
      <c r="S58" s="24">
        <f t="shared" si="10"/>
        <v>3.7484319609059069E-2</v>
      </c>
      <c r="T58" s="24">
        <f t="shared" si="10"/>
        <v>3.613276077471328E-2</v>
      </c>
      <c r="U58" s="24">
        <f t="shared" si="10"/>
        <v>3.6021579741569498E-2</v>
      </c>
      <c r="V58" s="24">
        <f t="shared" si="10"/>
        <v>3.6054182326937356E-2</v>
      </c>
      <c r="W58" s="24">
        <f t="shared" si="10"/>
        <v>3.5627415766289694E-2</v>
      </c>
      <c r="X58" s="24">
        <f t="shared" si="10"/>
        <v>3.4509602859380983E-2</v>
      </c>
      <c r="Y58" s="24">
        <f t="shared" si="10"/>
        <v>3.3988532050292175E-2</v>
      </c>
      <c r="Z58" s="24">
        <f t="shared" si="10"/>
        <v>3.2568923519349369E-2</v>
      </c>
      <c r="AA58" s="24">
        <f t="shared" si="11"/>
        <v>3.5396234444771135E-2</v>
      </c>
      <c r="AB58" s="24">
        <f>+PAM!Y31</f>
        <v>3.5962698559047324E-2</v>
      </c>
      <c r="AD58" s="24">
        <f t="shared" si="14"/>
        <v>0.51123359215276065</v>
      </c>
      <c r="AE58" s="24">
        <f t="shared" si="15"/>
        <v>0.51378571308546706</v>
      </c>
      <c r="AF58" s="24">
        <f t="shared" si="15"/>
        <v>0.50971306472803568</v>
      </c>
      <c r="AG58" s="24">
        <f t="shared" si="15"/>
        <v>0.50471791317995329</v>
      </c>
      <c r="AH58" s="24">
        <f t="shared" si="15"/>
        <v>0.50735058061715832</v>
      </c>
      <c r="AI58" s="24">
        <f t="shared" si="15"/>
        <v>0.50799087852877434</v>
      </c>
      <c r="AJ58" s="24">
        <f t="shared" si="15"/>
        <v>0.50908875371968265</v>
      </c>
      <c r="AK58" s="24">
        <f t="shared" si="15"/>
        <v>0.50565670139769381</v>
      </c>
      <c r="AL58" s="24">
        <f t="shared" si="15"/>
        <v>0.50093144089603725</v>
      </c>
      <c r="AM58" s="24">
        <f t="shared" si="15"/>
        <v>0.50174769618150949</v>
      </c>
      <c r="AN58" s="24">
        <f t="shared" si="15"/>
        <v>0.50610052246065029</v>
      </c>
      <c r="AO58" s="24">
        <f>+PAM!AV31</f>
        <v>0.50913242359586763</v>
      </c>
      <c r="AQ58" s="24">
        <f t="shared" si="12"/>
        <v>7.2484579103704316E-3</v>
      </c>
      <c r="AR58" s="24">
        <f t="shared" si="16"/>
        <v>9.485895971251157E-3</v>
      </c>
      <c r="AT58" s="19">
        <f t="shared" si="8"/>
        <v>195.45429992675781</v>
      </c>
      <c r="AU58" s="19">
        <f t="shared" si="9"/>
        <v>196.20646667480469</v>
      </c>
      <c r="AV58" s="52">
        <f t="shared" si="13"/>
        <v>-7.5216674804687855E-3</v>
      </c>
    </row>
    <row r="59" spans="4:48" x14ac:dyDescent="0.25">
      <c r="D59" s="37">
        <f>+PAM!A32</f>
        <v>43525</v>
      </c>
      <c r="E59" s="257">
        <v>204.64179992675781</v>
      </c>
      <c r="F59" s="257">
        <v>205.71397399902344</v>
      </c>
      <c r="G59" s="257">
        <v>206.277099609375</v>
      </c>
      <c r="H59" s="257">
        <v>204.18161010742188</v>
      </c>
      <c r="I59" s="257">
        <v>205.63064575195313</v>
      </c>
      <c r="J59" s="257">
        <v>205.595703125</v>
      </c>
      <c r="K59" s="257">
        <v>206.59715270996094</v>
      </c>
      <c r="L59" s="257">
        <v>204.78842163085938</v>
      </c>
      <c r="M59" s="257">
        <v>205.33551025390625</v>
      </c>
      <c r="N59" s="257">
        <v>204.50628662109375</v>
      </c>
      <c r="O59" s="19" cm="1">
        <f t="array" ref="O59">+SUMPRODUCT($E$30:$N$30/100,$E59:$N59)/$D$14*100</f>
        <v>207.39909261702419</v>
      </c>
      <c r="Q59" s="24">
        <f t="shared" si="10"/>
        <v>4.7005873001733978E-2</v>
      </c>
      <c r="R59" s="24">
        <f t="shared" si="10"/>
        <v>4.6506804362026255E-2</v>
      </c>
      <c r="S59" s="24">
        <f t="shared" si="10"/>
        <v>4.5638901616981808E-2</v>
      </c>
      <c r="T59" s="24">
        <f t="shared" si="10"/>
        <v>4.5938778258724167E-2</v>
      </c>
      <c r="U59" s="24">
        <f t="shared" si="10"/>
        <v>4.4837288666227382E-2</v>
      </c>
      <c r="V59" s="24">
        <f t="shared" ref="V59:AA107" si="17">+J59/J58-1</f>
        <v>4.5092268295719329E-2</v>
      </c>
      <c r="W59" s="24">
        <f t="shared" si="17"/>
        <v>4.4783901583957286E-2</v>
      </c>
      <c r="X59" s="24">
        <f t="shared" si="17"/>
        <v>4.4523781783869731E-2</v>
      </c>
      <c r="Y59" s="24">
        <f t="shared" si="17"/>
        <v>4.4070657051739515E-2</v>
      </c>
      <c r="Z59" s="24">
        <f t="shared" si="17"/>
        <v>4.230145971715249E-2</v>
      </c>
      <c r="AA59" s="24">
        <f t="shared" si="11"/>
        <v>4.4666241876732293E-2</v>
      </c>
      <c r="AB59" s="24">
        <f>+PAM!Y32</f>
        <v>4.5171943982354801E-2</v>
      </c>
      <c r="AD59" s="24">
        <f t="shared" si="14"/>
        <v>0.55257730932388816</v>
      </c>
      <c r="AE59" s="24">
        <f t="shared" si="15"/>
        <v>0.55391634626877506</v>
      </c>
      <c r="AF59" s="24">
        <f t="shared" si="15"/>
        <v>0.5495664768706281</v>
      </c>
      <c r="AG59" s="24">
        <f t="shared" si="15"/>
        <v>0.54391041169072096</v>
      </c>
      <c r="AH59" s="24">
        <f t="shared" si="15"/>
        <v>0.54619300079763766</v>
      </c>
      <c r="AI59" s="24">
        <f t="shared" si="15"/>
        <v>0.54651509795189401</v>
      </c>
      <c r="AJ59" s="24">
        <f t="shared" si="15"/>
        <v>0.54758277613552786</v>
      </c>
      <c r="AK59" s="24">
        <f t="shared" si="15"/>
        <v>0.54270327172067279</v>
      </c>
      <c r="AL59" s="24">
        <f t="shared" si="15"/>
        <v>0.53804659651419917</v>
      </c>
      <c r="AM59" s="24">
        <f t="shared" si="15"/>
        <v>0.53692483249814149</v>
      </c>
      <c r="AN59" s="24">
        <f t="shared" si="15"/>
        <v>0.54412081730313289</v>
      </c>
      <c r="AO59" s="24">
        <f>+PAM!AV32</f>
        <v>0.54723431614720308</v>
      </c>
      <c r="AQ59" s="24">
        <f t="shared" si="12"/>
        <v>4.7044132845814879E-3</v>
      </c>
      <c r="AR59" s="24">
        <f t="shared" si="16"/>
        <v>1.5652476825746664E-2</v>
      </c>
      <c r="AT59" s="19">
        <f t="shared" si="8"/>
        <v>204.64179992675781</v>
      </c>
      <c r="AU59" s="19">
        <f t="shared" si="9"/>
        <v>204.50628662109375</v>
      </c>
      <c r="AV59" s="52">
        <f t="shared" si="13"/>
        <v>1.3551330566405895E-3</v>
      </c>
    </row>
    <row r="60" spans="4:48" x14ac:dyDescent="0.25">
      <c r="D60" s="37">
        <f>+PAM!A33</f>
        <v>43556</v>
      </c>
      <c r="E60" s="257">
        <v>211.80313110351563</v>
      </c>
      <c r="F60" s="257">
        <v>213.12480163574219</v>
      </c>
      <c r="G60" s="257">
        <v>213.68267822265625</v>
      </c>
      <c r="H60" s="257">
        <v>211.64987182617188</v>
      </c>
      <c r="I60" s="257">
        <v>213.19090270996094</v>
      </c>
      <c r="J60" s="257">
        <v>213.14762878417969</v>
      </c>
      <c r="K60" s="257">
        <v>214.20150756835938</v>
      </c>
      <c r="L60" s="257">
        <v>212.46749877929688</v>
      </c>
      <c r="M60" s="257">
        <v>213.03167724609375</v>
      </c>
      <c r="N60" s="257">
        <v>212.27273559570313</v>
      </c>
      <c r="O60" s="19" cm="1">
        <f t="array" ref="O60">+SUMPRODUCT($E$30:$N$30/100,$E60:$N60)/$D$14*100</f>
        <v>215.06092811072693</v>
      </c>
      <c r="Q60" s="24">
        <f t="shared" ref="Q60:Z109" si="18">+E60/E59-1</f>
        <v>3.4994469259559402E-2</v>
      </c>
      <c r="R60" s="24">
        <f t="shared" si="18"/>
        <v>3.6024911155301043E-2</v>
      </c>
      <c r="S60" s="24">
        <f t="shared" si="18"/>
        <v>3.5901118579353408E-2</v>
      </c>
      <c r="T60" s="24">
        <f t="shared" si="18"/>
        <v>3.6576563946287166E-2</v>
      </c>
      <c r="U60" s="24">
        <f t="shared" si="18"/>
        <v>3.676619761787614E-2</v>
      </c>
      <c r="V60" s="24">
        <f t="shared" si="17"/>
        <v>3.6731923597587146E-2</v>
      </c>
      <c r="W60" s="24">
        <f t="shared" si="17"/>
        <v>3.6807645984715531E-2</v>
      </c>
      <c r="X60" s="24">
        <f t="shared" si="17"/>
        <v>3.7497613816660946E-2</v>
      </c>
      <c r="Y60" s="24">
        <f t="shared" si="17"/>
        <v>3.7480935385559189E-2</v>
      </c>
      <c r="Z60" s="24">
        <f t="shared" si="17"/>
        <v>3.7976578143042339E-2</v>
      </c>
      <c r="AA60" s="24">
        <f t="shared" si="11"/>
        <v>3.6942473551949462E-2</v>
      </c>
      <c r="AB60" s="24">
        <f>+PAM!Y33</f>
        <v>3.666822212306653E-2</v>
      </c>
      <c r="AD60" s="24">
        <f t="shared" si="14"/>
        <v>0.56321832608168054</v>
      </c>
      <c r="AE60" s="24">
        <f t="shared" ref="AE60:AN60" si="19">+F60/F48-1</f>
        <v>0.56499936245255644</v>
      </c>
      <c r="AF60" s="24">
        <f t="shared" si="19"/>
        <v>0.55869480601946875</v>
      </c>
      <c r="AG60" s="24">
        <f t="shared" si="19"/>
        <v>0.55590323904637162</v>
      </c>
      <c r="AH60" s="24">
        <f t="shared" si="19"/>
        <v>0.55697156946050241</v>
      </c>
      <c r="AI60" s="24">
        <f t="shared" si="19"/>
        <v>0.55757355656612329</v>
      </c>
      <c r="AJ60" s="24">
        <f t="shared" si="19"/>
        <v>0.55792527149002891</v>
      </c>
      <c r="AK60" s="24">
        <f t="shared" si="19"/>
        <v>0.55532957569836849</v>
      </c>
      <c r="AL60" s="24">
        <f t="shared" si="19"/>
        <v>0.54919510062989807</v>
      </c>
      <c r="AM60" s="24">
        <f t="shared" si="19"/>
        <v>0.54942998621034089</v>
      </c>
      <c r="AN60" s="24">
        <f t="shared" si="19"/>
        <v>0.55542087667393836</v>
      </c>
      <c r="AO60" s="24">
        <f>+PAM!AV33</f>
        <v>0.55931844879766079</v>
      </c>
      <c r="AQ60" s="24">
        <f t="shared" si="12"/>
        <v>-2.9821088834829368E-3</v>
      </c>
      <c r="AR60" s="24">
        <f t="shared" si="16"/>
        <v>1.378833987133965E-2</v>
      </c>
      <c r="AT60" s="19">
        <f t="shared" si="8"/>
        <v>211.80313110351563</v>
      </c>
      <c r="AU60" s="19">
        <f t="shared" si="9"/>
        <v>212.27273559570313</v>
      </c>
      <c r="AV60" s="52">
        <f t="shared" si="13"/>
        <v>-4.6960449218751421E-3</v>
      </c>
    </row>
    <row r="61" spans="4:48" x14ac:dyDescent="0.25">
      <c r="D61" s="37">
        <f>+PAM!A34</f>
        <v>43586</v>
      </c>
      <c r="E61" s="257">
        <v>217.62571716308594</v>
      </c>
      <c r="F61" s="257">
        <v>219.2568359375</v>
      </c>
      <c r="G61" s="257">
        <v>219.81666564941406</v>
      </c>
      <c r="H61" s="257">
        <v>217.79029846191406</v>
      </c>
      <c r="I61" s="257">
        <v>219.55595397949219</v>
      </c>
      <c r="J61" s="257">
        <v>219.4486083984375</v>
      </c>
      <c r="K61" s="257">
        <v>220.62629699707031</v>
      </c>
      <c r="L61" s="257">
        <v>218.80818176269531</v>
      </c>
      <c r="M61" s="257">
        <v>219.49906921386719</v>
      </c>
      <c r="N61" s="257">
        <v>218.74476623535156</v>
      </c>
      <c r="O61" s="19" cm="1">
        <f t="array" ref="O61">+SUMPRODUCT($E$30:$N$30/100,$E61:$N61)/$D$14*100</f>
        <v>221.44393048282453</v>
      </c>
      <c r="Q61" s="24">
        <f t="shared" si="18"/>
        <v>2.7490557052835207E-2</v>
      </c>
      <c r="R61" s="24">
        <f t="shared" si="18"/>
        <v>2.8772035233319615E-2</v>
      </c>
      <c r="S61" s="24">
        <f t="shared" si="18"/>
        <v>2.8706058337429896E-2</v>
      </c>
      <c r="T61" s="24">
        <f t="shared" si="18"/>
        <v>2.9012191610422233E-2</v>
      </c>
      <c r="U61" s="24">
        <f t="shared" si="18"/>
        <v>2.9856111065821089E-2</v>
      </c>
      <c r="V61" s="24">
        <f t="shared" si="17"/>
        <v>2.9561574999446893E-2</v>
      </c>
      <c r="W61" s="24">
        <f t="shared" si="17"/>
        <v>2.9994137303914981E-2</v>
      </c>
      <c r="X61" s="24">
        <f t="shared" si="17"/>
        <v>2.9843072563229489E-2</v>
      </c>
      <c r="Y61" s="24">
        <f t="shared" si="17"/>
        <v>3.0358827623097273E-2</v>
      </c>
      <c r="Z61" s="24">
        <f t="shared" si="17"/>
        <v>3.0489222374630032E-2</v>
      </c>
      <c r="AA61" s="24">
        <f t="shared" si="11"/>
        <v>2.9679972220761686E-2</v>
      </c>
      <c r="AB61" s="24">
        <f>+PAM!Y34</f>
        <v>2.9518575312991402E-2</v>
      </c>
      <c r="AD61" s="24">
        <f t="shared" ref="AD61:AN76" si="20">+E61/E49-1</f>
        <v>0.57026301922830047</v>
      </c>
      <c r="AE61" s="24">
        <f t="shared" si="20"/>
        <v>0.57490276883451386</v>
      </c>
      <c r="AF61" s="24">
        <f t="shared" si="20"/>
        <v>0.56933001715860065</v>
      </c>
      <c r="AG61" s="24">
        <f t="shared" si="20"/>
        <v>0.56561282272770907</v>
      </c>
      <c r="AH61" s="24">
        <f t="shared" si="20"/>
        <v>0.56915982533894027</v>
      </c>
      <c r="AI61" s="24">
        <f t="shared" si="20"/>
        <v>0.56927517754997137</v>
      </c>
      <c r="AJ61" s="24">
        <f t="shared" si="20"/>
        <v>0.5710127401303513</v>
      </c>
      <c r="AK61" s="24">
        <f t="shared" si="20"/>
        <v>0.56720244049607738</v>
      </c>
      <c r="AL61" s="24">
        <f t="shared" si="20"/>
        <v>0.5626777555070599</v>
      </c>
      <c r="AM61" s="24">
        <f t="shared" si="20"/>
        <v>0.56284587350195525</v>
      </c>
      <c r="AN61" s="24">
        <f t="shared" si="20"/>
        <v>0.56730682803014654</v>
      </c>
      <c r="AO61" s="24">
        <f>+PAM!AV34</f>
        <v>0.57056327892564207</v>
      </c>
      <c r="AQ61" s="24">
        <f t="shared" si="12"/>
        <v>-2.9986653217948245E-3</v>
      </c>
      <c r="AR61" s="24">
        <f t="shared" si="16"/>
        <v>7.4171457263452201E-3</v>
      </c>
      <c r="AT61" s="19">
        <f t="shared" si="8"/>
        <v>217.62571716308594</v>
      </c>
      <c r="AU61" s="19">
        <f t="shared" si="9"/>
        <v>218.74476623535156</v>
      </c>
      <c r="AV61" s="52">
        <f t="shared" si="13"/>
        <v>-1.1190490722656321E-2</v>
      </c>
    </row>
    <row r="62" spans="4:48" x14ac:dyDescent="0.25">
      <c r="D62" s="37">
        <f>+PAM!A35</f>
        <v>43617</v>
      </c>
      <c r="E62" s="257">
        <v>223.61442565917969</v>
      </c>
      <c r="F62" s="257">
        <v>225.34652709960938</v>
      </c>
      <c r="G62" s="257">
        <v>225.92433166503906</v>
      </c>
      <c r="H62" s="257">
        <v>223.86099243164063</v>
      </c>
      <c r="I62" s="257">
        <v>225.73236083984375</v>
      </c>
      <c r="J62" s="257">
        <v>225.61045837402344</v>
      </c>
      <c r="K62" s="257">
        <v>226.79034423828125</v>
      </c>
      <c r="L62" s="257">
        <v>224.94834899902344</v>
      </c>
      <c r="M62" s="257">
        <v>225.69058227539063</v>
      </c>
      <c r="N62" s="257">
        <v>225.04524230957031</v>
      </c>
      <c r="O62" s="19" cm="1">
        <f t="array" ref="O62">+SUMPRODUCT($E$30:$N$30/100,$E62:$N62)/$D$14*100</f>
        <v>227.66955198668964</v>
      </c>
      <c r="Q62" s="24">
        <f t="shared" si="18"/>
        <v>2.7518386035258358E-2</v>
      </c>
      <c r="R62" s="24">
        <f t="shared" si="18"/>
        <v>2.7774236256174367E-2</v>
      </c>
      <c r="S62" s="24">
        <f t="shared" si="18"/>
        <v>2.7785272775295855E-2</v>
      </c>
      <c r="T62" s="24">
        <f t="shared" si="18"/>
        <v>2.787403301524094E-2</v>
      </c>
      <c r="U62" s="24">
        <f t="shared" si="18"/>
        <v>2.8131356715238365E-2</v>
      </c>
      <c r="V62" s="24">
        <f t="shared" si="17"/>
        <v>2.8078783550079756E-2</v>
      </c>
      <c r="W62" s="24">
        <f t="shared" si="17"/>
        <v>2.7938860077467487E-2</v>
      </c>
      <c r="X62" s="24">
        <f t="shared" si="17"/>
        <v>2.8061872215488393E-2</v>
      </c>
      <c r="Y62" s="24">
        <f t="shared" si="17"/>
        <v>2.8207468412956072E-2</v>
      </c>
      <c r="Z62" s="24">
        <f t="shared" si="17"/>
        <v>2.8802865470344274E-2</v>
      </c>
      <c r="AA62" s="24">
        <f t="shared" si="11"/>
        <v>2.8113759949487394E-2</v>
      </c>
      <c r="AB62" s="24">
        <f>+PAM!Y35</f>
        <v>2.8100491570536512E-2</v>
      </c>
      <c r="AD62" s="24">
        <f t="shared" si="20"/>
        <v>0.55374067106420477</v>
      </c>
      <c r="AE62" s="24">
        <f t="shared" si="20"/>
        <v>0.55851725308235478</v>
      </c>
      <c r="AF62" s="24">
        <f t="shared" si="20"/>
        <v>0.55529046114976888</v>
      </c>
      <c r="AG62" s="24">
        <f t="shared" si="20"/>
        <v>0.55175135007867726</v>
      </c>
      <c r="AH62" s="24">
        <f t="shared" si="20"/>
        <v>0.55620254749129905</v>
      </c>
      <c r="AI62" s="24">
        <f t="shared" si="20"/>
        <v>0.55583563305547257</v>
      </c>
      <c r="AJ62" s="24">
        <f t="shared" si="20"/>
        <v>0.55761760024766049</v>
      </c>
      <c r="AK62" s="24">
        <f t="shared" si="20"/>
        <v>0.55431782921625761</v>
      </c>
      <c r="AL62" s="24">
        <f t="shared" si="20"/>
        <v>0.55201726406246499</v>
      </c>
      <c r="AM62" s="24">
        <f t="shared" si="20"/>
        <v>0.55309833248404816</v>
      </c>
      <c r="AN62" s="24">
        <f t="shared" si="20"/>
        <v>0.55457357498903503</v>
      </c>
      <c r="AO62" s="24">
        <f>+PAM!AV35</f>
        <v>0.55689073796885946</v>
      </c>
      <c r="AQ62" s="24">
        <f t="shared" si="12"/>
        <v>-1.2844794350859168E-3</v>
      </c>
      <c r="AR62" s="24">
        <f t="shared" si="16"/>
        <v>6.423385801566095E-4</v>
      </c>
      <c r="AT62" s="19">
        <f t="shared" si="8"/>
        <v>223.61442565917969</v>
      </c>
      <c r="AU62" s="19">
        <f t="shared" si="9"/>
        <v>225.04524230957031</v>
      </c>
      <c r="AV62" s="52">
        <f t="shared" si="13"/>
        <v>-1.4308166503905984E-2</v>
      </c>
    </row>
    <row r="63" spans="4:48" x14ac:dyDescent="0.25">
      <c r="D63" s="37">
        <f>+PAM!A36</f>
        <v>43647</v>
      </c>
      <c r="E63" s="257">
        <v>228.2989501953125</v>
      </c>
      <c r="F63" s="257">
        <v>230.20172119140625</v>
      </c>
      <c r="G63" s="257">
        <v>230.70504760742188</v>
      </c>
      <c r="H63" s="257">
        <v>228.63058471679688</v>
      </c>
      <c r="I63" s="257">
        <v>230.70625305175781</v>
      </c>
      <c r="J63" s="257">
        <v>230.59214782714844</v>
      </c>
      <c r="K63" s="257">
        <v>231.86801147460938</v>
      </c>
      <c r="L63" s="257">
        <v>229.89665222167969</v>
      </c>
      <c r="M63" s="257">
        <v>230.79573059082031</v>
      </c>
      <c r="N63" s="257">
        <v>230.26495361328125</v>
      </c>
      <c r="O63" s="19" cm="1">
        <f t="array" ref="O63">+SUMPRODUCT($E$30:$N$30/100,$E63:$N63)/$D$14*100</f>
        <v>232.70955364851852</v>
      </c>
      <c r="Q63" s="24">
        <f t="shared" si="18"/>
        <v>2.0949115971939491E-2</v>
      </c>
      <c r="R63" s="24">
        <f t="shared" si="18"/>
        <v>2.1545457807968571E-2</v>
      </c>
      <c r="S63" s="24">
        <f t="shared" si="18"/>
        <v>2.1160695296294163E-2</v>
      </c>
      <c r="T63" s="24">
        <f t="shared" si="18"/>
        <v>2.1306044583058403E-2</v>
      </c>
      <c r="U63" s="24">
        <f t="shared" si="18"/>
        <v>2.2034466805771924E-2</v>
      </c>
      <c r="V63" s="24">
        <f t="shared" si="17"/>
        <v>2.2080933166964245E-2</v>
      </c>
      <c r="W63" s="24">
        <f t="shared" si="17"/>
        <v>2.2389256709241412E-2</v>
      </c>
      <c r="X63" s="24">
        <f t="shared" si="17"/>
        <v>2.1997508515511299E-2</v>
      </c>
      <c r="Y63" s="24">
        <f t="shared" si="17"/>
        <v>2.2620121158623885E-2</v>
      </c>
      <c r="Z63" s="24">
        <f t="shared" si="17"/>
        <v>2.3194053116354141E-2</v>
      </c>
      <c r="AA63" s="24">
        <f t="shared" si="11"/>
        <v>2.213735485421231E-2</v>
      </c>
      <c r="AB63" s="24">
        <f>+PAM!Y36</f>
        <v>2.2183907587229212E-2</v>
      </c>
      <c r="AD63" s="24">
        <f t="shared" si="20"/>
        <v>0.53639750940493847</v>
      </c>
      <c r="AE63" s="24">
        <f t="shared" si="20"/>
        <v>0.54193765856053666</v>
      </c>
      <c r="AF63" s="24">
        <f t="shared" si="20"/>
        <v>0.53857831344917839</v>
      </c>
      <c r="AG63" s="24">
        <f t="shared" si="20"/>
        <v>0.5349795469702574</v>
      </c>
      <c r="AH63" s="24">
        <f t="shared" si="20"/>
        <v>0.54097506371738113</v>
      </c>
      <c r="AI63" s="24">
        <f t="shared" si="20"/>
        <v>0.53988364326302229</v>
      </c>
      <c r="AJ63" s="24">
        <f t="shared" si="20"/>
        <v>0.54179642896061031</v>
      </c>
      <c r="AK63" s="24">
        <f t="shared" si="20"/>
        <v>0.53753516893846709</v>
      </c>
      <c r="AL63" s="24">
        <f t="shared" si="20"/>
        <v>0.53713381302743146</v>
      </c>
      <c r="AM63" s="24">
        <f t="shared" si="20"/>
        <v>0.53712414003917308</v>
      </c>
      <c r="AN63" s="24">
        <f t="shared" si="20"/>
        <v>0.53853403855239268</v>
      </c>
      <c r="AO63" s="24">
        <f>+PAM!AV36</f>
        <v>0.54054644721092182</v>
      </c>
      <c r="AQ63" s="24">
        <f t="shared" si="12"/>
        <v>-2.2449371444146493E-3</v>
      </c>
      <c r="AR63" s="24">
        <f t="shared" si="16"/>
        <v>-7.2663063423461516E-4</v>
      </c>
      <c r="AT63" s="19">
        <f t="shared" si="8"/>
        <v>228.2989501953125</v>
      </c>
      <c r="AU63" s="19">
        <f t="shared" si="9"/>
        <v>230.26495361328125</v>
      </c>
      <c r="AV63" s="52">
        <f t="shared" si="13"/>
        <v>-1.9660034179687536E-2</v>
      </c>
    </row>
    <row r="64" spans="4:48" x14ac:dyDescent="0.25">
      <c r="D64" s="37">
        <f>+PAM!A37</f>
        <v>43678</v>
      </c>
      <c r="E64" s="257">
        <v>237.09307861328125</v>
      </c>
      <c r="F64" s="257">
        <v>239.07612609863281</v>
      </c>
      <c r="G64" s="257">
        <v>239.44815063476563</v>
      </c>
      <c r="H64" s="257">
        <v>237.36637878417969</v>
      </c>
      <c r="I64" s="257">
        <v>239.54795837402344</v>
      </c>
      <c r="J64" s="257">
        <v>239.43733215332031</v>
      </c>
      <c r="K64" s="257">
        <v>240.72923278808594</v>
      </c>
      <c r="L64" s="257">
        <v>238.74432373046875</v>
      </c>
      <c r="M64" s="257">
        <v>239.63357543945313</v>
      </c>
      <c r="N64" s="257">
        <v>239.14488220214844</v>
      </c>
      <c r="O64" s="19" cm="1">
        <f t="array" ref="O64">+SUMPRODUCT($E$30:$N$30/100,$E64:$N64)/$D$14*100</f>
        <v>241.63448448223753</v>
      </c>
      <c r="Q64" s="24">
        <f t="shared" si="18"/>
        <v>3.8520231522945148E-2</v>
      </c>
      <c r="R64" s="24">
        <f t="shared" si="18"/>
        <v>3.8550558446293071E-2</v>
      </c>
      <c r="S64" s="24">
        <f t="shared" si="18"/>
        <v>3.7897320054398609E-2</v>
      </c>
      <c r="T64" s="24">
        <f t="shared" si="18"/>
        <v>3.8209210190332854E-2</v>
      </c>
      <c r="U64" s="24">
        <f t="shared" si="18"/>
        <v>3.8324515288634231E-2</v>
      </c>
      <c r="V64" s="24">
        <f t="shared" si="17"/>
        <v>3.8358566887551682E-2</v>
      </c>
      <c r="W64" s="24">
        <f t="shared" si="17"/>
        <v>3.8216661527055384E-2</v>
      </c>
      <c r="X64" s="24">
        <f t="shared" si="17"/>
        <v>3.8485429967277662E-2</v>
      </c>
      <c r="Y64" s="24">
        <f t="shared" si="17"/>
        <v>3.8292930402172409E-2</v>
      </c>
      <c r="Z64" s="24">
        <f t="shared" si="17"/>
        <v>3.856396055728295E-2</v>
      </c>
      <c r="AA64" s="24">
        <f t="shared" si="11"/>
        <v>3.8352232187248703E-2</v>
      </c>
      <c r="AB64" s="24">
        <f>+PAM!Y37</f>
        <v>3.8582444193978604E-2</v>
      </c>
      <c r="AD64" s="24">
        <f t="shared" si="20"/>
        <v>0.53853493270427344</v>
      </c>
      <c r="AE64" s="24">
        <f t="shared" si="20"/>
        <v>0.5438409604943415</v>
      </c>
      <c r="AF64" s="24">
        <f t="shared" si="20"/>
        <v>0.53922632966619055</v>
      </c>
      <c r="AG64" s="24">
        <f t="shared" si="20"/>
        <v>0.53686165734402658</v>
      </c>
      <c r="AH64" s="24">
        <f t="shared" si="20"/>
        <v>0.54303479535715926</v>
      </c>
      <c r="AI64" s="24">
        <f t="shared" si="20"/>
        <v>0.54177757078949984</v>
      </c>
      <c r="AJ64" s="24">
        <f t="shared" si="20"/>
        <v>0.5431335416676244</v>
      </c>
      <c r="AK64" s="24">
        <f t="shared" si="20"/>
        <v>0.53975679547975397</v>
      </c>
      <c r="AL64" s="24">
        <f t="shared" si="20"/>
        <v>0.53994323499720775</v>
      </c>
      <c r="AM64" s="24">
        <f t="shared" si="20"/>
        <v>0.539497827772218</v>
      </c>
      <c r="AN64" s="24">
        <f t="shared" si="20"/>
        <v>0.54056001973194179</v>
      </c>
      <c r="AO64" s="24">
        <f>+PAM!AV37</f>
        <v>0.54234177121405103</v>
      </c>
      <c r="AQ64" s="24">
        <f t="shared" si="12"/>
        <v>-4.372903433780273E-5</v>
      </c>
      <c r="AR64" s="24">
        <f t="shared" si="16"/>
        <v>-9.6289506794455804E-4</v>
      </c>
      <c r="AT64" s="19">
        <f t="shared" si="8"/>
        <v>237.09307861328125</v>
      </c>
      <c r="AU64" s="19">
        <f t="shared" si="9"/>
        <v>239.14488220214844</v>
      </c>
      <c r="AV64" s="52">
        <f t="shared" si="13"/>
        <v>-2.0518035888671626E-2</v>
      </c>
    </row>
    <row r="65" spans="4:48" x14ac:dyDescent="0.25">
      <c r="D65" s="37">
        <f>+PAM!A38</f>
        <v>43709</v>
      </c>
      <c r="E65" s="257">
        <v>251.24699401855469</v>
      </c>
      <c r="F65" s="257">
        <v>253.48332214355469</v>
      </c>
      <c r="G65" s="257">
        <v>253.60092163085938</v>
      </c>
      <c r="H65" s="257">
        <v>251.71676635742188</v>
      </c>
      <c r="I65" s="257">
        <v>254.1026611328125</v>
      </c>
      <c r="J65" s="257">
        <v>253.89248657226563</v>
      </c>
      <c r="K65" s="257">
        <v>255.15122985839844</v>
      </c>
      <c r="L65" s="257">
        <v>253.19174194335938</v>
      </c>
      <c r="M65" s="257">
        <v>254.04605102539063</v>
      </c>
      <c r="N65" s="257">
        <v>253.88095092773438</v>
      </c>
      <c r="O65" s="19" cm="1">
        <f t="array" ref="O65">+SUMPRODUCT($E$30:$N$30/100,$E65:$N65)/$D$14*100</f>
        <v>256.23115828453251</v>
      </c>
      <c r="Q65" s="24">
        <f t="shared" si="18"/>
        <v>5.9697716559493852E-2</v>
      </c>
      <c r="R65" s="24">
        <f t="shared" si="18"/>
        <v>6.0261960405775028E-2</v>
      </c>
      <c r="S65" s="24">
        <f t="shared" si="18"/>
        <v>5.9105785359274687E-2</v>
      </c>
      <c r="T65" s="24">
        <f t="shared" si="18"/>
        <v>6.0456698403315023E-2</v>
      </c>
      <c r="U65" s="24">
        <f t="shared" si="18"/>
        <v>6.0759034882124752E-2</v>
      </c>
      <c r="V65" s="24">
        <f t="shared" si="17"/>
        <v>6.0371347646360984E-2</v>
      </c>
      <c r="W65" s="24">
        <f t="shared" si="17"/>
        <v>5.990962087686369E-2</v>
      </c>
      <c r="X65" s="24">
        <f t="shared" si="17"/>
        <v>6.0514185163208722E-2</v>
      </c>
      <c r="Y65" s="24">
        <f t="shared" si="17"/>
        <v>6.0143807308751018E-2</v>
      </c>
      <c r="Z65" s="24">
        <f t="shared" si="17"/>
        <v>6.1619837271406075E-2</v>
      </c>
      <c r="AA65" s="24">
        <f t="shared" si="11"/>
        <v>6.0408073928570394E-2</v>
      </c>
      <c r="AB65" s="24">
        <f>+PAM!Y38</f>
        <v>6.0534542592812324E-2</v>
      </c>
      <c r="AD65" s="24">
        <f t="shared" si="20"/>
        <v>0.53435280457872136</v>
      </c>
      <c r="AE65" s="24">
        <f t="shared" si="20"/>
        <v>0.53976829718171215</v>
      </c>
      <c r="AF65" s="24">
        <f t="shared" si="20"/>
        <v>0.53436428765894917</v>
      </c>
      <c r="AG65" s="24">
        <f t="shared" si="20"/>
        <v>0.53261172617973118</v>
      </c>
      <c r="AH65" s="24">
        <f t="shared" si="20"/>
        <v>0.54052728936529371</v>
      </c>
      <c r="AI65" s="24">
        <f t="shared" si="20"/>
        <v>0.53792882257032892</v>
      </c>
      <c r="AJ65" s="24">
        <f t="shared" si="20"/>
        <v>0.53899466271842877</v>
      </c>
      <c r="AK65" s="24">
        <f t="shared" si="20"/>
        <v>0.53401605407282871</v>
      </c>
      <c r="AL65" s="24">
        <f t="shared" si="20"/>
        <v>0.53633169012927806</v>
      </c>
      <c r="AM65" s="24">
        <f t="shared" si="20"/>
        <v>0.53534756433530495</v>
      </c>
      <c r="AN65" s="24">
        <f t="shared" si="20"/>
        <v>0.53642293926034745</v>
      </c>
      <c r="AO65" s="24">
        <f>+PAM!AV38</f>
        <v>0.53813112908805305</v>
      </c>
      <c r="AQ65" s="24">
        <f t="shared" si="12"/>
        <v>-1.922120711912223E-3</v>
      </c>
      <c r="AR65" s="24">
        <f t="shared" si="16"/>
        <v>-9.9475975658358529E-4</v>
      </c>
      <c r="AT65" s="19">
        <f t="shared" si="8"/>
        <v>251.24699401855469</v>
      </c>
      <c r="AU65" s="19">
        <f t="shared" si="9"/>
        <v>253.88095092773438</v>
      </c>
      <c r="AV65" s="52">
        <f t="shared" si="13"/>
        <v>-2.6339569091796911E-2</v>
      </c>
    </row>
    <row r="66" spans="4:48" x14ac:dyDescent="0.25">
      <c r="D66" s="37">
        <f>+PAM!A39</f>
        <v>43739</v>
      </c>
      <c r="E66" s="257">
        <v>259.32403564453125</v>
      </c>
      <c r="F66" s="257">
        <v>261.90966796875</v>
      </c>
      <c r="G66" s="257">
        <v>261.97869873046875</v>
      </c>
      <c r="H66" s="257">
        <v>260.22598266601563</v>
      </c>
      <c r="I66" s="257">
        <v>262.7803955078125</v>
      </c>
      <c r="J66" s="257">
        <v>262.58889770507813</v>
      </c>
      <c r="K66" s="257">
        <v>263.87680053710938</v>
      </c>
      <c r="L66" s="257">
        <v>262.16912841796875</v>
      </c>
      <c r="M66" s="257">
        <v>263.00015258789063</v>
      </c>
      <c r="N66" s="257">
        <v>263.18011474609375</v>
      </c>
      <c r="O66" s="19" cm="1">
        <f t="array" ref="O66">+SUMPRODUCT($E$30:$N$30/100,$E66:$N66)/$D$14*100</f>
        <v>265.10118036194143</v>
      </c>
      <c r="Q66" s="24">
        <f t="shared" si="18"/>
        <v>3.2147813976950879E-2</v>
      </c>
      <c r="R66" s="24">
        <f t="shared" si="18"/>
        <v>3.3242209996061423E-2</v>
      </c>
      <c r="S66" s="24">
        <f t="shared" si="18"/>
        <v>3.3035278601250662E-2</v>
      </c>
      <c r="T66" s="24">
        <f t="shared" si="18"/>
        <v>3.3804725969311056E-2</v>
      </c>
      <c r="U66" s="24">
        <f t="shared" si="18"/>
        <v>3.4150505690550004E-2</v>
      </c>
      <c r="V66" s="24">
        <f t="shared" si="17"/>
        <v>3.4252337476466499E-2</v>
      </c>
      <c r="W66" s="24">
        <f t="shared" si="17"/>
        <v>3.4197643035283054E-2</v>
      </c>
      <c r="X66" s="24">
        <f t="shared" si="17"/>
        <v>3.5456869192114882E-2</v>
      </c>
      <c r="Y66" s="24">
        <f t="shared" si="17"/>
        <v>3.5245978145927115E-2</v>
      </c>
      <c r="Z66" s="24">
        <f t="shared" si="17"/>
        <v>3.6628048636096144E-2</v>
      </c>
      <c r="AA66" s="24">
        <f t="shared" si="11"/>
        <v>3.4617265662746588E-2</v>
      </c>
      <c r="AB66" s="24">
        <f>+PAM!Y39</f>
        <v>3.4494208098814871E-2</v>
      </c>
      <c r="AD66" s="24">
        <f t="shared" si="20"/>
        <v>0.49727412494789958</v>
      </c>
      <c r="AE66" s="24">
        <f t="shared" si="20"/>
        <v>0.5026978417266188</v>
      </c>
      <c r="AF66" s="24">
        <f t="shared" si="20"/>
        <v>0.49646828472705185</v>
      </c>
      <c r="AG66" s="24">
        <f t="shared" si="20"/>
        <v>0.4987422431590578</v>
      </c>
      <c r="AH66" s="24">
        <f t="shared" si="20"/>
        <v>0.50497575305695341</v>
      </c>
      <c r="AI66" s="24">
        <f t="shared" si="20"/>
        <v>0.50283611967584063</v>
      </c>
      <c r="AJ66" s="24">
        <f t="shared" si="20"/>
        <v>0.50254678518763596</v>
      </c>
      <c r="AK66" s="24">
        <f t="shared" si="20"/>
        <v>0.5018373157210223</v>
      </c>
      <c r="AL66" s="24">
        <f t="shared" si="20"/>
        <v>0.5033005321041768</v>
      </c>
      <c r="AM66" s="24">
        <f t="shared" si="20"/>
        <v>0.5055061069906317</v>
      </c>
      <c r="AN66" s="24">
        <f t="shared" si="20"/>
        <v>0.50230258414864304</v>
      </c>
      <c r="AO66" s="24">
        <f>+PAM!AV39</f>
        <v>0.50412932066790717</v>
      </c>
      <c r="AQ66" s="24">
        <f t="shared" si="12"/>
        <v>-4.4802346591452658E-3</v>
      </c>
      <c r="AR66" s="24">
        <f t="shared" si="16"/>
        <v>-8.2319820427321222E-3</v>
      </c>
      <c r="AT66" s="19">
        <f t="shared" si="8"/>
        <v>259.32403564453125</v>
      </c>
      <c r="AU66" s="19">
        <f t="shared" si="9"/>
        <v>263.18011474609375</v>
      </c>
      <c r="AV66" s="52">
        <f t="shared" si="13"/>
        <v>-3.8560791015624929E-2</v>
      </c>
    </row>
    <row r="67" spans="4:48" x14ac:dyDescent="0.25">
      <c r="D67" s="37">
        <f>+PAM!A40</f>
        <v>43770</v>
      </c>
      <c r="E67" s="257">
        <v>271.09707641601563</v>
      </c>
      <c r="F67" s="257">
        <v>273.8472900390625</v>
      </c>
      <c r="G67" s="257">
        <v>273.74224853515625</v>
      </c>
      <c r="H67" s="257">
        <v>272.03131103515625</v>
      </c>
      <c r="I67" s="257">
        <v>274.8267822265625</v>
      </c>
      <c r="J67" s="257">
        <v>274.37429809570313</v>
      </c>
      <c r="K67" s="257">
        <v>275.76632690429688</v>
      </c>
      <c r="L67" s="257">
        <v>273.74169921875</v>
      </c>
      <c r="M67" s="257">
        <v>274.617431640625</v>
      </c>
      <c r="N67" s="257">
        <v>274.492431640625</v>
      </c>
      <c r="O67" s="19" cm="1">
        <f t="array" ref="O67">+SUMPRODUCT($E$30:$N$30/100,$E67:$N67)/$D$14*100</f>
        <v>276.9257751807279</v>
      </c>
      <c r="Q67" s="24">
        <f t="shared" si="18"/>
        <v>4.5398957108712779E-2</v>
      </c>
      <c r="R67" s="24">
        <f t="shared" si="18"/>
        <v>4.5579157741274523E-2</v>
      </c>
      <c r="S67" s="24">
        <f t="shared" si="18"/>
        <v>4.4902695759971634E-2</v>
      </c>
      <c r="T67" s="24">
        <f t="shared" si="18"/>
        <v>4.5365678892611117E-2</v>
      </c>
      <c r="U67" s="24">
        <f t="shared" si="18"/>
        <v>4.5842029788679017E-2</v>
      </c>
      <c r="V67" s="24">
        <f t="shared" si="17"/>
        <v>4.4881563895597498E-2</v>
      </c>
      <c r="W67" s="24">
        <f t="shared" si="17"/>
        <v>4.5057111284458884E-2</v>
      </c>
      <c r="X67" s="24">
        <f t="shared" si="17"/>
        <v>4.4141622892881038E-2</v>
      </c>
      <c r="Y67" s="24">
        <f t="shared" si="17"/>
        <v>4.4172138070726286E-2</v>
      </c>
      <c r="Z67" s="24">
        <f t="shared" si="17"/>
        <v>4.298317487035419E-2</v>
      </c>
      <c r="AA67" s="24">
        <f t="shared" si="11"/>
        <v>4.4604082119296562E-2</v>
      </c>
      <c r="AB67" s="24">
        <f>+PAM!Y40</f>
        <v>4.4933364858572356E-2</v>
      </c>
      <c r="AD67" s="24">
        <f t="shared" si="20"/>
        <v>0.51554376366392263</v>
      </c>
      <c r="AE67" s="24">
        <f t="shared" si="20"/>
        <v>0.52071302837935796</v>
      </c>
      <c r="AF67" s="24">
        <f t="shared" si="20"/>
        <v>0.51441946530104188</v>
      </c>
      <c r="AG67" s="24">
        <f t="shared" si="20"/>
        <v>0.51777264489692154</v>
      </c>
      <c r="AH67" s="24">
        <f t="shared" si="20"/>
        <v>0.52297190377576119</v>
      </c>
      <c r="AI67" s="24">
        <f t="shared" si="20"/>
        <v>0.52036852634696706</v>
      </c>
      <c r="AJ67" s="24">
        <f t="shared" si="20"/>
        <v>0.52014190194396015</v>
      </c>
      <c r="AK67" s="24">
        <f t="shared" si="20"/>
        <v>0.51938420171870581</v>
      </c>
      <c r="AL67" s="24">
        <f t="shared" si="20"/>
        <v>0.52015886329293326</v>
      </c>
      <c r="AM67" s="24">
        <f t="shared" si="20"/>
        <v>0.52143658252185454</v>
      </c>
      <c r="AN67" s="24">
        <f t="shared" si="20"/>
        <v>0.51975016187531087</v>
      </c>
      <c r="AO67" s="24">
        <f>+PAM!AV40</f>
        <v>0.5217512807020559</v>
      </c>
      <c r="AQ67" s="24">
        <f t="shared" si="12"/>
        <v>2.4157822383585881E-3</v>
      </c>
      <c r="AR67" s="24">
        <f t="shared" si="16"/>
        <v>-5.8928188579319141E-3</v>
      </c>
      <c r="AT67" s="19">
        <f t="shared" si="8"/>
        <v>271.09707641601563</v>
      </c>
      <c r="AU67" s="19">
        <f t="shared" si="9"/>
        <v>274.492431640625</v>
      </c>
      <c r="AV67" s="52">
        <f t="shared" si="13"/>
        <v>-3.3953552246093643E-2</v>
      </c>
    </row>
    <row r="68" spans="4:48" x14ac:dyDescent="0.25">
      <c r="D68" s="37">
        <f>+PAM!A41</f>
        <v>43800</v>
      </c>
      <c r="E68" s="257">
        <v>280.3345947265625</v>
      </c>
      <c r="F68" s="257">
        <v>283.5087890625</v>
      </c>
      <c r="G68" s="257">
        <v>283.376953125</v>
      </c>
      <c r="H68" s="257">
        <v>281.6766357421875</v>
      </c>
      <c r="I68" s="257">
        <v>284.76339721679688</v>
      </c>
      <c r="J68" s="257">
        <v>284.21942138671875</v>
      </c>
      <c r="K68" s="257">
        <v>285.71640014648438</v>
      </c>
      <c r="L68" s="257">
        <v>283.75369262695313</v>
      </c>
      <c r="M68" s="257">
        <v>284.612548828125</v>
      </c>
      <c r="N68" s="257">
        <v>284.60479736328125</v>
      </c>
      <c r="O68" s="19" cm="1">
        <f t="array" ref="O68">+SUMPRODUCT($E$30:$N$30/100,$E68:$N68)/$D$14*100</f>
        <v>286.90466735178421</v>
      </c>
      <c r="Q68" s="24">
        <f t="shared" si="18"/>
        <v>3.4074577390024396E-2</v>
      </c>
      <c r="R68" s="24">
        <f t="shared" si="18"/>
        <v>3.5280608480950715E-2</v>
      </c>
      <c r="S68" s="24">
        <f t="shared" si="18"/>
        <v>3.5196264520368281E-2</v>
      </c>
      <c r="T68" s="24">
        <f t="shared" si="18"/>
        <v>3.5456671036609988E-2</v>
      </c>
      <c r="U68" s="24">
        <f t="shared" si="18"/>
        <v>3.61559194112413E-2</v>
      </c>
      <c r="V68" s="24">
        <f t="shared" si="17"/>
        <v>3.5882090120487931E-2</v>
      </c>
      <c r="W68" s="24">
        <f t="shared" si="17"/>
        <v>3.6081538140951608E-2</v>
      </c>
      <c r="X68" s="24">
        <f t="shared" si="17"/>
        <v>3.6574600935031176E-2</v>
      </c>
      <c r="Y68" s="24">
        <f t="shared" si="17"/>
        <v>3.6396513971407307E-2</v>
      </c>
      <c r="Z68" s="24">
        <f t="shared" si="17"/>
        <v>3.6840235128579923E-2</v>
      </c>
      <c r="AA68" s="24">
        <f t="shared" si="11"/>
        <v>3.6034537285465351E-2</v>
      </c>
      <c r="AB68" s="24">
        <f>+PAM!Y41</f>
        <v>3.6257466342476841E-2</v>
      </c>
      <c r="AD68" s="24">
        <f t="shared" si="20"/>
        <v>0.53410172546287948</v>
      </c>
      <c r="AE68" s="24">
        <f t="shared" si="20"/>
        <v>0.54008780308925508</v>
      </c>
      <c r="AF68" s="24">
        <f t="shared" si="20"/>
        <v>0.53341099170979778</v>
      </c>
      <c r="AG68" s="24">
        <f t="shared" si="20"/>
        <v>0.53709289640054703</v>
      </c>
      <c r="AH68" s="24">
        <f t="shared" si="20"/>
        <v>0.54191107949078798</v>
      </c>
      <c r="AI68" s="24">
        <f t="shared" si="20"/>
        <v>0.53961423110888629</v>
      </c>
      <c r="AJ68" s="24">
        <f t="shared" si="20"/>
        <v>0.53942818215832244</v>
      </c>
      <c r="AK68" s="24">
        <f t="shared" si="20"/>
        <v>0.53972660948164708</v>
      </c>
      <c r="AL68" s="24">
        <f t="shared" si="20"/>
        <v>0.53928732205023544</v>
      </c>
      <c r="AM68" s="24">
        <f t="shared" si="20"/>
        <v>0.54096343984748874</v>
      </c>
      <c r="AN68" s="24">
        <f t="shared" si="20"/>
        <v>0.53909698044259913</v>
      </c>
      <c r="AO68" s="24">
        <f>+PAM!AV41</f>
        <v>0.54139170117284863</v>
      </c>
      <c r="AQ68" s="24">
        <f t="shared" si="12"/>
        <v>-2.765657738555527E-3</v>
      </c>
      <c r="AR68" s="24">
        <f t="shared" si="16"/>
        <v>-6.8617143846092521E-3</v>
      </c>
      <c r="AT68" s="19">
        <f t="shared" si="8"/>
        <v>280.3345947265625</v>
      </c>
      <c r="AU68" s="19">
        <f t="shared" si="9"/>
        <v>284.60479736328125</v>
      </c>
      <c r="AV68" s="52">
        <f t="shared" si="13"/>
        <v>-4.2702026367187784E-2</v>
      </c>
    </row>
    <row r="69" spans="4:48" x14ac:dyDescent="0.25">
      <c r="D69" s="37">
        <f>+PAM!A42</f>
        <v>43831</v>
      </c>
      <c r="E69" s="257">
        <v>288.99029541015625</v>
      </c>
      <c r="F69" s="257">
        <v>291.3131103515625</v>
      </c>
      <c r="G69" s="257">
        <v>291.13275146484375</v>
      </c>
      <c r="H69" s="257">
        <v>289.32479858398438</v>
      </c>
      <c r="I69" s="257">
        <v>291.83660888671875</v>
      </c>
      <c r="J69" s="257">
        <v>291.37606811523438</v>
      </c>
      <c r="K69" s="257">
        <v>292.64703369140625</v>
      </c>
      <c r="L69" s="257">
        <v>290.64404296875</v>
      </c>
      <c r="M69" s="257">
        <v>291.10223388671875</v>
      </c>
      <c r="N69" s="257">
        <v>290.87017822265625</v>
      </c>
      <c r="O69" s="19" cm="1">
        <f t="array" ref="O69">+SUMPRODUCT($E$30:$N$30/100,$E69:$N69)/$D$14*100</f>
        <v>294.02482117683286</v>
      </c>
      <c r="Q69" s="24">
        <f t="shared" si="18"/>
        <v>3.0876320106109301E-2</v>
      </c>
      <c r="R69" s="24">
        <f t="shared" si="18"/>
        <v>2.7527616744685846E-2</v>
      </c>
      <c r="S69" s="24">
        <f t="shared" si="18"/>
        <v>2.7369192357794114E-2</v>
      </c>
      <c r="T69" s="24">
        <f t="shared" si="18"/>
        <v>2.7152279853260852E-2</v>
      </c>
      <c r="U69" s="24">
        <f t="shared" si="18"/>
        <v>2.4838907454587167E-2</v>
      </c>
      <c r="V69" s="24">
        <f t="shared" si="17"/>
        <v>2.518000597425063E-2</v>
      </c>
      <c r="W69" s="24">
        <f t="shared" si="17"/>
        <v>2.425703789270961E-2</v>
      </c>
      <c r="X69" s="24">
        <f t="shared" si="17"/>
        <v>2.4282857001813651E-2</v>
      </c>
      <c r="Y69" s="24">
        <f t="shared" si="17"/>
        <v>2.2801823339535288E-2</v>
      </c>
      <c r="Z69" s="24">
        <f t="shared" si="17"/>
        <v>2.2014319215349021E-2</v>
      </c>
      <c r="AA69" s="24">
        <f t="shared" si="11"/>
        <v>2.4817141842862878E-2</v>
      </c>
      <c r="AB69" s="24">
        <f>+PAM!Y42</f>
        <v>2.5070051206209865E-2</v>
      </c>
      <c r="AD69" s="24">
        <f t="shared" si="20"/>
        <v>0.53742911946472671</v>
      </c>
      <c r="AE69" s="24">
        <f t="shared" si="20"/>
        <v>0.53884141656139173</v>
      </c>
      <c r="AF69" s="24">
        <f t="shared" si="20"/>
        <v>0.53109917454056621</v>
      </c>
      <c r="AG69" s="24">
        <f t="shared" si="20"/>
        <v>0.53564456011808814</v>
      </c>
      <c r="AH69" s="24">
        <f t="shared" si="20"/>
        <v>0.53627653068158643</v>
      </c>
      <c r="AI69" s="24">
        <f t="shared" si="20"/>
        <v>0.53453552782043579</v>
      </c>
      <c r="AJ69" s="24">
        <f t="shared" si="20"/>
        <v>0.5326740544452897</v>
      </c>
      <c r="AK69" s="24">
        <f t="shared" si="20"/>
        <v>0.53358865168513092</v>
      </c>
      <c r="AL69" s="24">
        <f t="shared" si="20"/>
        <v>0.53047799168483389</v>
      </c>
      <c r="AM69" s="24">
        <f t="shared" si="20"/>
        <v>0.53075233401477528</v>
      </c>
      <c r="AN69" s="24">
        <f t="shared" si="20"/>
        <v>0.53342056910708102</v>
      </c>
      <c r="AO69" s="24">
        <f>+PAM!AV42</f>
        <v>0.53593951687257957</v>
      </c>
      <c r="AQ69" s="24">
        <f t="shared" si="12"/>
        <v>8.8620008907602799E-3</v>
      </c>
      <c r="AR69" s="24">
        <f t="shared" si="16"/>
        <v>6.6767854499514279E-3</v>
      </c>
      <c r="AT69" s="19">
        <f t="shared" si="8"/>
        <v>288.99029541015625</v>
      </c>
      <c r="AU69" s="19">
        <f t="shared" si="9"/>
        <v>290.87017822265625</v>
      </c>
      <c r="AV69" s="52">
        <f t="shared" si="13"/>
        <v>-1.8798828125E-2</v>
      </c>
    </row>
    <row r="70" spans="4:48" x14ac:dyDescent="0.25">
      <c r="D70" s="37">
        <f>+PAM!A43</f>
        <v>43862</v>
      </c>
      <c r="E70" s="257">
        <v>295.71871948242188</v>
      </c>
      <c r="F70" s="257">
        <v>297.88238525390625</v>
      </c>
      <c r="G70" s="257">
        <v>297.69000244140625</v>
      </c>
      <c r="H70" s="257">
        <v>295.96258544921875</v>
      </c>
      <c r="I70" s="257">
        <v>298.286376953125</v>
      </c>
      <c r="J70" s="257">
        <v>297.89431762695313</v>
      </c>
      <c r="K70" s="257">
        <v>299.0950927734375</v>
      </c>
      <c r="L70" s="257">
        <v>297.248046875</v>
      </c>
      <c r="M70" s="257">
        <v>297.58340454101563</v>
      </c>
      <c r="N70" s="257">
        <v>297.39434814453125</v>
      </c>
      <c r="O70" s="19" cm="1">
        <f t="array" ref="O70">+SUMPRODUCT($E$30:$N$30/100,$E70:$N70)/$D$14*100</f>
        <v>300.62769078853086</v>
      </c>
      <c r="Q70" s="24">
        <f t="shared" si="18"/>
        <v>2.3282526019485106E-2</v>
      </c>
      <c r="R70" s="24">
        <f t="shared" si="18"/>
        <v>2.2550563874093488E-2</v>
      </c>
      <c r="S70" s="24">
        <f t="shared" si="18"/>
        <v>2.2523233623044758E-2</v>
      </c>
      <c r="T70" s="24">
        <f t="shared" si="18"/>
        <v>2.294233642508714E-2</v>
      </c>
      <c r="U70" s="24">
        <f t="shared" si="18"/>
        <v>2.2100613391206947E-2</v>
      </c>
      <c r="V70" s="24">
        <f t="shared" si="17"/>
        <v>2.2370572689383916E-2</v>
      </c>
      <c r="W70" s="24">
        <f t="shared" si="17"/>
        <v>2.2033570614731213E-2</v>
      </c>
      <c r="X70" s="24">
        <f t="shared" si="17"/>
        <v>2.2721965462612514E-2</v>
      </c>
      <c r="Y70" s="24">
        <f t="shared" si="17"/>
        <v>2.2264242248374533E-2</v>
      </c>
      <c r="Z70" s="24">
        <f t="shared" si="17"/>
        <v>2.2429834374017021E-2</v>
      </c>
      <c r="AA70" s="24">
        <f t="shared" si="11"/>
        <v>2.2456844239442164E-2</v>
      </c>
      <c r="AB70" s="24">
        <f>+PAM!Y43</f>
        <v>2.2504107653098071E-2</v>
      </c>
      <c r="AD70" s="24">
        <f t="shared" si="20"/>
        <v>0.51298139561644818</v>
      </c>
      <c r="AE70" s="24">
        <f t="shared" si="20"/>
        <v>0.51538535281654352</v>
      </c>
      <c r="AF70" s="24">
        <f t="shared" si="20"/>
        <v>0.50901989491150279</v>
      </c>
      <c r="AG70" s="24">
        <f t="shared" si="20"/>
        <v>0.51609513154581999</v>
      </c>
      <c r="AH70" s="24">
        <f t="shared" si="20"/>
        <v>0.5156336654105711</v>
      </c>
      <c r="AI70" s="24">
        <f t="shared" si="20"/>
        <v>0.51426826236672074</v>
      </c>
      <c r="AJ70" s="24">
        <f t="shared" si="20"/>
        <v>0.51255587927268276</v>
      </c>
      <c r="AK70" s="24">
        <f t="shared" si="20"/>
        <v>0.51611429775753326</v>
      </c>
      <c r="AL70" s="24">
        <f t="shared" si="20"/>
        <v>0.51312405887632462</v>
      </c>
      <c r="AM70" s="24">
        <f t="shared" si="20"/>
        <v>0.51572143968851325</v>
      </c>
      <c r="AN70" s="24">
        <f t="shared" si="20"/>
        <v>0.51425734788559962</v>
      </c>
      <c r="AO70" s="24">
        <f>+PAM!AV43</f>
        <v>0.51598553431836014</v>
      </c>
      <c r="AQ70" s="24">
        <f t="shared" si="12"/>
        <v>8.526916454680844E-4</v>
      </c>
      <c r="AR70" s="24">
        <f t="shared" si="16"/>
        <v>-2.7400440720650732E-3</v>
      </c>
      <c r="AT70" s="19">
        <f t="shared" si="8"/>
        <v>295.71871948242188</v>
      </c>
      <c r="AU70" s="19">
        <f t="shared" si="9"/>
        <v>297.39434814453125</v>
      </c>
      <c r="AV70" s="52">
        <f t="shared" si="13"/>
        <v>-1.6756286621093519E-2</v>
      </c>
    </row>
    <row r="71" spans="4:48" x14ac:dyDescent="0.25">
      <c r="D71" s="37">
        <f>+PAM!A44</f>
        <v>43891</v>
      </c>
      <c r="E71" s="257">
        <v>305.24539184570313</v>
      </c>
      <c r="F71" s="257">
        <v>307.41427612304688</v>
      </c>
      <c r="G71" s="257">
        <v>306.966796875</v>
      </c>
      <c r="H71" s="257">
        <v>305.15374755859375</v>
      </c>
      <c r="I71" s="257">
        <v>307.35971069335938</v>
      </c>
      <c r="J71" s="257">
        <v>306.94509887695313</v>
      </c>
      <c r="K71" s="257">
        <v>308.03903198242188</v>
      </c>
      <c r="L71" s="257">
        <v>306.00814819335938</v>
      </c>
      <c r="M71" s="257">
        <v>306.211181640625</v>
      </c>
      <c r="N71" s="257">
        <v>305.47933959960938</v>
      </c>
      <c r="O71" s="19" cm="1">
        <f t="array" ref="O71">+SUMPRODUCT($E$30:$N$30/100,$E71:$N71)/$D$14*100</f>
        <v>309.59103322791526</v>
      </c>
      <c r="Q71" s="24">
        <f t="shared" si="18"/>
        <v>3.2215317244559838E-2</v>
      </c>
      <c r="R71" s="24">
        <f t="shared" si="18"/>
        <v>3.1998840283945951E-2</v>
      </c>
      <c r="S71" s="24">
        <f t="shared" si="18"/>
        <v>3.1162599877433417E-2</v>
      </c>
      <c r="T71" s="24">
        <f t="shared" si="18"/>
        <v>3.1055148729101756E-2</v>
      </c>
      <c r="U71" s="24">
        <f t="shared" si="18"/>
        <v>3.0418196878163828E-2</v>
      </c>
      <c r="V71" s="24">
        <f t="shared" si="17"/>
        <v>3.0382523984006093E-2</v>
      </c>
      <c r="W71" s="24">
        <f t="shared" si="17"/>
        <v>2.9903329827478453E-2</v>
      </c>
      <c r="X71" s="24">
        <f t="shared" si="17"/>
        <v>2.9470677471072459E-2</v>
      </c>
      <c r="Y71" s="24">
        <f t="shared" si="17"/>
        <v>2.8992803254323407E-2</v>
      </c>
      <c r="Z71" s="24">
        <f t="shared" si="17"/>
        <v>2.7186096526450765E-2</v>
      </c>
      <c r="AA71" s="24">
        <f t="shared" si="11"/>
        <v>2.981542523868641E-2</v>
      </c>
      <c r="AB71" s="24">
        <f>+PAM!Y44</f>
        <v>3.0398913615235168E-2</v>
      </c>
      <c r="AD71" s="24">
        <f t="shared" si="20"/>
        <v>0.49160822449251218</v>
      </c>
      <c r="AE71" s="24">
        <f t="shared" si="20"/>
        <v>0.49437721777960619</v>
      </c>
      <c r="AF71" s="24">
        <f t="shared" si="20"/>
        <v>0.48812833541047529</v>
      </c>
      <c r="AG71" s="24">
        <f t="shared" si="20"/>
        <v>0.4945212127480505</v>
      </c>
      <c r="AH71" s="24">
        <f t="shared" si="20"/>
        <v>0.49471743168145932</v>
      </c>
      <c r="AI71" s="24">
        <f t="shared" si="20"/>
        <v>0.4929548342279011</v>
      </c>
      <c r="AJ71" s="24">
        <f t="shared" si="20"/>
        <v>0.49101295899694164</v>
      </c>
      <c r="AK71" s="24">
        <f t="shared" si="20"/>
        <v>0.49426488937423052</v>
      </c>
      <c r="AL71" s="24">
        <f t="shared" si="20"/>
        <v>0.49127241197580296</v>
      </c>
      <c r="AM71" s="24">
        <f t="shared" si="20"/>
        <v>0.49374058199783866</v>
      </c>
      <c r="AN71" s="24">
        <f t="shared" si="20"/>
        <v>0.49273089540268655</v>
      </c>
      <c r="AO71" s="24">
        <f>+PAM!AV44</f>
        <v>0.49455776785032191</v>
      </c>
      <c r="AQ71" s="24">
        <f t="shared" si="12"/>
        <v>5.0292207181090731E-3</v>
      </c>
      <c r="AR71" s="24">
        <f t="shared" si="16"/>
        <v>-2.1323575053264765E-3</v>
      </c>
      <c r="AT71" s="19">
        <f t="shared" si="8"/>
        <v>305.24539184570313</v>
      </c>
      <c r="AU71" s="19">
        <f t="shared" si="9"/>
        <v>305.47933959960938</v>
      </c>
      <c r="AV71" s="52">
        <f t="shared" si="13"/>
        <v>-2.3394775390626066E-3</v>
      </c>
    </row>
    <row r="72" spans="4:48" x14ac:dyDescent="0.25">
      <c r="D72" s="37">
        <f>+PAM!A45</f>
        <v>43922</v>
      </c>
      <c r="E72" s="257">
        <v>310.64114379882813</v>
      </c>
      <c r="F72" s="257">
        <v>312.45306396484375</v>
      </c>
      <c r="G72" s="257">
        <v>311.58477783203125</v>
      </c>
      <c r="H72" s="257">
        <v>309.89505004882813</v>
      </c>
      <c r="I72" s="257">
        <v>311.82049560546875</v>
      </c>
      <c r="J72" s="257">
        <v>311.48007202148438</v>
      </c>
      <c r="K72" s="257">
        <v>312.3603515625</v>
      </c>
      <c r="L72" s="257">
        <v>310.36392211914063</v>
      </c>
      <c r="M72" s="257">
        <v>310.255615234375</v>
      </c>
      <c r="N72" s="257">
        <v>309.57208251953125</v>
      </c>
      <c r="O72" s="19" cm="1">
        <f t="array" ref="O72">+SUMPRODUCT($E$30:$N$30/100,$E72:$N72)/$D$14*100</f>
        <v>314.07190732437408</v>
      </c>
      <c r="Q72" s="24">
        <f t="shared" si="18"/>
        <v>1.7676767929235337E-2</v>
      </c>
      <c r="R72" s="24">
        <f t="shared" si="18"/>
        <v>1.639087131978223E-2</v>
      </c>
      <c r="S72" s="24">
        <f t="shared" si="18"/>
        <v>1.5043910299235908E-2</v>
      </c>
      <c r="T72" s="24">
        <f t="shared" si="18"/>
        <v>1.5537421801854023E-2</v>
      </c>
      <c r="U72" s="24">
        <f t="shared" si="18"/>
        <v>1.4513238908399728E-2</v>
      </c>
      <c r="V72" s="24">
        <f t="shared" si="17"/>
        <v>1.477454163993408E-2</v>
      </c>
      <c r="W72" s="24">
        <f t="shared" si="17"/>
        <v>1.4028480586592451E-2</v>
      </c>
      <c r="X72" s="24">
        <f t="shared" si="17"/>
        <v>1.4234176284184885E-2</v>
      </c>
      <c r="Y72" s="24">
        <f t="shared" si="17"/>
        <v>1.3207987938522292E-2</v>
      </c>
      <c r="Z72" s="24">
        <f t="shared" si="17"/>
        <v>1.3397773234963273E-2</v>
      </c>
      <c r="AA72" s="24">
        <f t="shared" si="11"/>
        <v>1.4473526735382158E-2</v>
      </c>
      <c r="AB72" s="24">
        <f>+PAM!Y45</f>
        <v>1.4678438501949387E-2</v>
      </c>
      <c r="AD72" s="24">
        <f t="shared" si="20"/>
        <v>0.46665038510222434</v>
      </c>
      <c r="AE72" s="24">
        <f t="shared" si="20"/>
        <v>0.46605679661284283</v>
      </c>
      <c r="AF72" s="24">
        <f t="shared" si="20"/>
        <v>0.45816582056951538</v>
      </c>
      <c r="AG72" s="24">
        <f t="shared" si="20"/>
        <v>0.46418727956209227</v>
      </c>
      <c r="AH72" s="24">
        <f t="shared" si="20"/>
        <v>0.4626350920315303</v>
      </c>
      <c r="AI72" s="24">
        <f t="shared" si="20"/>
        <v>0.46133491513935687</v>
      </c>
      <c r="AJ72" s="24">
        <f t="shared" si="20"/>
        <v>0.45825468321138962</v>
      </c>
      <c r="AK72" s="24">
        <f t="shared" si="20"/>
        <v>0.4607595227613368</v>
      </c>
      <c r="AL72" s="24">
        <f t="shared" si="20"/>
        <v>0.45638254012321533</v>
      </c>
      <c r="AM72" s="24">
        <f t="shared" si="20"/>
        <v>0.45836949644416647</v>
      </c>
      <c r="AN72" s="24">
        <f t="shared" si="20"/>
        <v>0.46038571526423455</v>
      </c>
      <c r="AO72" s="24">
        <f>+PAM!AV45</f>
        <v>0.46285524121457544</v>
      </c>
      <c r="AQ72" s="24">
        <f t="shared" si="12"/>
        <v>4.2789946942720647E-3</v>
      </c>
      <c r="AR72" s="24">
        <f t="shared" si="16"/>
        <v>8.2808886580578722E-3</v>
      </c>
      <c r="AT72" s="19">
        <f t="shared" si="8"/>
        <v>310.64114379882813</v>
      </c>
      <c r="AU72" s="19">
        <f t="shared" si="9"/>
        <v>309.57208251953125</v>
      </c>
      <c r="AV72" s="52">
        <f t="shared" si="13"/>
        <v>1.0690612792968679E-2</v>
      </c>
    </row>
    <row r="73" spans="4:48" x14ac:dyDescent="0.25">
      <c r="D73" s="37">
        <f>+PAM!A46</f>
        <v>43952</v>
      </c>
      <c r="E73" s="257">
        <v>315.37210083007813</v>
      </c>
      <c r="F73" s="257">
        <v>317.33938598632813</v>
      </c>
      <c r="G73" s="257">
        <v>316.32583618164063</v>
      </c>
      <c r="H73" s="257">
        <v>314.88232421875</v>
      </c>
      <c r="I73" s="257">
        <v>316.69586181640625</v>
      </c>
      <c r="J73" s="257">
        <v>316.3695068359375</v>
      </c>
      <c r="K73" s="257">
        <v>317.15374755859375</v>
      </c>
      <c r="L73" s="257">
        <v>315.41143798828125</v>
      </c>
      <c r="M73" s="257">
        <v>315.1575927734375</v>
      </c>
      <c r="N73" s="257">
        <v>314.57107543945313</v>
      </c>
      <c r="O73" s="19" cm="1">
        <f t="array" ref="O73">+SUMPRODUCT($E$30:$N$30/100,$E73:$N73)/$D$14*100</f>
        <v>319.02743505247804</v>
      </c>
      <c r="Q73" s="24">
        <f t="shared" si="18"/>
        <v>1.5229653655646436E-2</v>
      </c>
      <c r="R73" s="24">
        <f t="shared" si="18"/>
        <v>1.5638579310056633E-2</v>
      </c>
      <c r="S73" s="24">
        <f t="shared" si="18"/>
        <v>1.5215949837463327E-2</v>
      </c>
      <c r="T73" s="24">
        <f t="shared" si="18"/>
        <v>1.6093429595393838E-2</v>
      </c>
      <c r="U73" s="24">
        <f t="shared" si="18"/>
        <v>1.5635169206792865E-2</v>
      </c>
      <c r="V73" s="24">
        <f t="shared" si="17"/>
        <v>1.5697424181011055E-2</v>
      </c>
      <c r="W73" s="24">
        <f t="shared" si="17"/>
        <v>1.5345724808273786E-2</v>
      </c>
      <c r="X73" s="24">
        <f t="shared" si="17"/>
        <v>1.6263217176392786E-2</v>
      </c>
      <c r="Y73" s="24">
        <f t="shared" si="17"/>
        <v>1.5799802802471286E-2</v>
      </c>
      <c r="Z73" s="24">
        <f t="shared" si="17"/>
        <v>1.6148074074497698E-2</v>
      </c>
      <c r="AA73" s="24">
        <f t="shared" si="11"/>
        <v>1.5778322137502965E-2</v>
      </c>
      <c r="AB73" s="24">
        <f>+PAM!Y46</f>
        <v>1.5613504087952368E-2</v>
      </c>
      <c r="AD73" s="24">
        <f t="shared" si="20"/>
        <v>0.44914904792130939</v>
      </c>
      <c r="AE73" s="24">
        <f t="shared" si="20"/>
        <v>0.44734089876580607</v>
      </c>
      <c r="AF73" s="24">
        <f t="shared" si="20"/>
        <v>0.43904391983703905</v>
      </c>
      <c r="AG73" s="24">
        <f t="shared" si="20"/>
        <v>0.4458050998714016</v>
      </c>
      <c r="AH73" s="24">
        <f t="shared" si="20"/>
        <v>0.44243804859870717</v>
      </c>
      <c r="AI73" s="24">
        <f t="shared" si="20"/>
        <v>0.44165647321639656</v>
      </c>
      <c r="AJ73" s="24">
        <f t="shared" si="20"/>
        <v>0.43751561747331147</v>
      </c>
      <c r="AK73" s="24">
        <f t="shared" si="20"/>
        <v>0.44149745885807579</v>
      </c>
      <c r="AL73" s="24">
        <f t="shared" si="20"/>
        <v>0.43580377767509426</v>
      </c>
      <c r="AM73" s="24">
        <f t="shared" si="20"/>
        <v>0.43807360904352</v>
      </c>
      <c r="AN73" s="24">
        <f t="shared" si="20"/>
        <v>0.4406691317160405</v>
      </c>
      <c r="AO73" s="24">
        <f>+PAM!AV46</f>
        <v>0.44309735941547701</v>
      </c>
      <c r="AQ73" s="24">
        <f t="shared" si="12"/>
        <v>-9.1842041885126235E-4</v>
      </c>
      <c r="AR73" s="24">
        <f t="shared" si="16"/>
        <v>1.107543887778939E-2</v>
      </c>
      <c r="AT73" s="19">
        <f t="shared" si="8"/>
        <v>315.37210083007813</v>
      </c>
      <c r="AU73" s="19">
        <f t="shared" si="9"/>
        <v>314.57107543945313</v>
      </c>
      <c r="AV73" s="52">
        <f t="shared" si="13"/>
        <v>8.0102539062503197E-3</v>
      </c>
    </row>
    <row r="74" spans="4:48" x14ac:dyDescent="0.25">
      <c r="D74" s="37">
        <f>+PAM!A47</f>
        <v>43983</v>
      </c>
      <c r="E74" s="257">
        <v>322.85562133789063</v>
      </c>
      <c r="F74" s="257">
        <v>325.0943603515625</v>
      </c>
      <c r="G74" s="257">
        <v>324.02862548828125</v>
      </c>
      <c r="H74" s="257">
        <v>323.07150268554688</v>
      </c>
      <c r="I74" s="257">
        <v>324.82391357421875</v>
      </c>
      <c r="J74" s="257">
        <v>324.47183227539063</v>
      </c>
      <c r="K74" s="257">
        <v>325.15673828125</v>
      </c>
      <c r="L74" s="257">
        <v>323.77432250976563</v>
      </c>
      <c r="M74" s="257">
        <v>323.5535888671875</v>
      </c>
      <c r="N74" s="257">
        <v>323.39834594726563</v>
      </c>
      <c r="O74" s="19" cm="1">
        <f t="array" ref="O74">+SUMPRODUCT($E$30:$N$30/100,$E74:$N74)/$D$14*100</f>
        <v>327.32037062820626</v>
      </c>
      <c r="Q74" s="24">
        <f t="shared" si="18"/>
        <v>2.3729177337232565E-2</v>
      </c>
      <c r="R74" s="24">
        <f t="shared" si="18"/>
        <v>2.4437478320350925E-2</v>
      </c>
      <c r="S74" s="24">
        <f t="shared" si="18"/>
        <v>2.4350806749207532E-2</v>
      </c>
      <c r="T74" s="24">
        <f t="shared" si="18"/>
        <v>2.6007107534901985E-2</v>
      </c>
      <c r="U74" s="24">
        <f t="shared" si="18"/>
        <v>2.5665165661446165E-2</v>
      </c>
      <c r="V74" s="24">
        <f t="shared" si="17"/>
        <v>2.5610323575384397E-2</v>
      </c>
      <c r="W74" s="24">
        <f t="shared" si="17"/>
        <v>2.5233788924968303E-2</v>
      </c>
      <c r="X74" s="24">
        <f t="shared" si="17"/>
        <v>2.651420815561889E-2</v>
      </c>
      <c r="Y74" s="24">
        <f t="shared" si="17"/>
        <v>2.6640627693161001E-2</v>
      </c>
      <c r="Z74" s="24">
        <f t="shared" si="17"/>
        <v>2.8061291062698279E-2</v>
      </c>
      <c r="AA74" s="24">
        <f t="shared" si="11"/>
        <v>2.599442764025639E-2</v>
      </c>
      <c r="AB74" s="24">
        <f>+PAM!Y47</f>
        <v>2.526745055221391E-2</v>
      </c>
      <c r="AD74" s="24">
        <f t="shared" si="20"/>
        <v>0.44380497987177581</v>
      </c>
      <c r="AE74" s="24">
        <f t="shared" si="20"/>
        <v>0.44264198137769317</v>
      </c>
      <c r="AF74" s="24">
        <f t="shared" si="20"/>
        <v>0.4342351844098582</v>
      </c>
      <c r="AG74" s="24">
        <f t="shared" si="20"/>
        <v>0.44317908705868758</v>
      </c>
      <c r="AH74" s="24">
        <f t="shared" si="20"/>
        <v>0.43897805509897658</v>
      </c>
      <c r="AI74" s="24">
        <f t="shared" si="20"/>
        <v>0.43819499598494671</v>
      </c>
      <c r="AJ74" s="24">
        <f t="shared" si="20"/>
        <v>0.43373272514467542</v>
      </c>
      <c r="AK74" s="24">
        <f t="shared" si="20"/>
        <v>0.43932740093669786</v>
      </c>
      <c r="AL74" s="24">
        <f t="shared" si="20"/>
        <v>0.43361581863607923</v>
      </c>
      <c r="AM74" s="24">
        <f t="shared" si="20"/>
        <v>0.43703702699211755</v>
      </c>
      <c r="AN74" s="24">
        <f t="shared" si="20"/>
        <v>0.43769936634892037</v>
      </c>
      <c r="AO74" s="24">
        <f>+PAM!AV47</f>
        <v>0.43912075007993301</v>
      </c>
      <c r="AQ74" s="24">
        <f t="shared" si="12"/>
        <v>-4.3321137254657138E-3</v>
      </c>
      <c r="AR74" s="24">
        <f t="shared" si="16"/>
        <v>6.7679528796582566E-3</v>
      </c>
      <c r="AT74" s="19">
        <f t="shared" si="8"/>
        <v>322.85562133789063</v>
      </c>
      <c r="AU74" s="19">
        <f t="shared" si="9"/>
        <v>323.39834594726563</v>
      </c>
      <c r="AV74" s="52">
        <f t="shared" si="13"/>
        <v>-5.4272460937498934E-3</v>
      </c>
    </row>
    <row r="75" spans="4:48" x14ac:dyDescent="0.25">
      <c r="D75" s="37">
        <f>+PAM!A48</f>
        <v>44013</v>
      </c>
      <c r="E75" s="257">
        <v>329.47210693359375</v>
      </c>
      <c r="F75" s="257">
        <v>331.88946533203125</v>
      </c>
      <c r="G75" s="257">
        <v>330.72537231445313</v>
      </c>
      <c r="H75" s="257">
        <v>330.03591918945313</v>
      </c>
      <c r="I75" s="257">
        <v>331.7532958984375</v>
      </c>
      <c r="J75" s="257">
        <v>331.45492553710938</v>
      </c>
      <c r="K75" s="257">
        <v>332.0804443359375</v>
      </c>
      <c r="L75" s="257">
        <v>330.89523315429688</v>
      </c>
      <c r="M75" s="257">
        <v>330.66653442382813</v>
      </c>
      <c r="N75" s="257">
        <v>330.90792846679688</v>
      </c>
      <c r="O75" s="19" cm="1">
        <f t="array" ref="O75">+SUMPRODUCT($E$30:$N$30/100,$E75:$N75)/$D$14*100</f>
        <v>334.43025710605366</v>
      </c>
      <c r="Q75" s="24">
        <f t="shared" si="18"/>
        <v>2.0493636035466611E-2</v>
      </c>
      <c r="R75" s="24">
        <f t="shared" si="18"/>
        <v>2.0901946662871707E-2</v>
      </c>
      <c r="S75" s="24">
        <f t="shared" si="18"/>
        <v>2.0667145737758519E-2</v>
      </c>
      <c r="T75" s="24">
        <f t="shared" si="18"/>
        <v>2.1556888942584562E-2</v>
      </c>
      <c r="U75" s="24">
        <f t="shared" si="18"/>
        <v>2.1332734551378518E-2</v>
      </c>
      <c r="V75" s="24">
        <f t="shared" si="17"/>
        <v>2.1521415935396027E-2</v>
      </c>
      <c r="W75" s="24">
        <f t="shared" si="17"/>
        <v>2.1293441714557826E-2</v>
      </c>
      <c r="X75" s="24">
        <f t="shared" si="17"/>
        <v>2.1993438483116412E-2</v>
      </c>
      <c r="Y75" s="24">
        <f t="shared" si="17"/>
        <v>2.1983825249919819E-2</v>
      </c>
      <c r="Z75" s="24">
        <f t="shared" si="17"/>
        <v>2.3220843933307478E-2</v>
      </c>
      <c r="AA75" s="24">
        <f t="shared" si="11"/>
        <v>2.1721490979011771E-2</v>
      </c>
      <c r="AB75" s="24">
        <f>+PAM!Y48</f>
        <v>2.1321407749698373E-2</v>
      </c>
      <c r="AD75" s="24">
        <f t="shared" si="20"/>
        <v>0.44316084963039204</v>
      </c>
      <c r="AE75" s="24">
        <f t="shared" si="20"/>
        <v>0.44173320518344217</v>
      </c>
      <c r="AF75" s="24">
        <f t="shared" si="20"/>
        <v>0.43354198681092737</v>
      </c>
      <c r="AG75" s="24">
        <f t="shared" si="20"/>
        <v>0.44353354822700708</v>
      </c>
      <c r="AH75" s="24">
        <f t="shared" si="20"/>
        <v>0.43799004799410568</v>
      </c>
      <c r="AI75" s="24">
        <f t="shared" si="20"/>
        <v>0.43740768564924215</v>
      </c>
      <c r="AJ75" s="24">
        <f t="shared" si="20"/>
        <v>0.43219602490230469</v>
      </c>
      <c r="AK75" s="24">
        <f t="shared" si="20"/>
        <v>0.4393216689176862</v>
      </c>
      <c r="AL75" s="24">
        <f t="shared" si="20"/>
        <v>0.43272379249540616</v>
      </c>
      <c r="AM75" s="24">
        <f t="shared" si="20"/>
        <v>0.43707465367283205</v>
      </c>
      <c r="AN75" s="24">
        <f t="shared" si="20"/>
        <v>0.43711442810454093</v>
      </c>
      <c r="AO75" s="24">
        <f>+PAM!AV48</f>
        <v>0.43790644666161671</v>
      </c>
      <c r="AQ75" s="24">
        <f t="shared" si="12"/>
        <v>-2.7272078978408665E-3</v>
      </c>
      <c r="AR75" s="24">
        <f t="shared" si="16"/>
        <v>6.0861959575599922E-3</v>
      </c>
      <c r="AT75" s="19">
        <f t="shared" si="8"/>
        <v>329.47210693359375</v>
      </c>
      <c r="AU75" s="19">
        <f t="shared" si="9"/>
        <v>330.90792846679688</v>
      </c>
      <c r="AV75" s="52">
        <f t="shared" si="13"/>
        <v>-1.435821533203141E-2</v>
      </c>
    </row>
    <row r="76" spans="4:48" x14ac:dyDescent="0.25">
      <c r="D76" s="37">
        <f>+PAM!A49</f>
        <v>44044</v>
      </c>
      <c r="E76" s="257">
        <v>338.44589233398438</v>
      </c>
      <c r="F76" s="257">
        <v>340.83963012695313</v>
      </c>
      <c r="G76" s="257">
        <v>339.436767578125</v>
      </c>
      <c r="H76" s="257">
        <v>338.74542236328125</v>
      </c>
      <c r="I76" s="257">
        <v>340.37692260742188</v>
      </c>
      <c r="J76" s="257">
        <v>340.17202758789063</v>
      </c>
      <c r="K76" s="257">
        <v>340.7203369140625</v>
      </c>
      <c r="L76" s="257">
        <v>339.55368041992188</v>
      </c>
      <c r="M76" s="257">
        <v>339.11749267578125</v>
      </c>
      <c r="N76" s="257">
        <v>339.5076904296875</v>
      </c>
      <c r="O76" s="19" cm="1">
        <f t="array" ref="O76">+SUMPRODUCT($E$30:$N$30/100,$E76:$N76)/$D$14*100</f>
        <v>343.17902224036152</v>
      </c>
      <c r="Q76" s="24">
        <f t="shared" si="18"/>
        <v>2.7236859241014155E-2</v>
      </c>
      <c r="R76" s="24">
        <f t="shared" si="18"/>
        <v>2.6967306075737829E-2</v>
      </c>
      <c r="S76" s="24">
        <f t="shared" si="18"/>
        <v>2.6340268975157732E-2</v>
      </c>
      <c r="T76" s="24">
        <f t="shared" si="18"/>
        <v>2.6389561461122479E-2</v>
      </c>
      <c r="U76" s="24">
        <f t="shared" si="18"/>
        <v>2.5994095056780964E-2</v>
      </c>
      <c r="V76" s="24">
        <f t="shared" si="17"/>
        <v>2.629950976488149E-2</v>
      </c>
      <c r="W76" s="24">
        <f t="shared" si="17"/>
        <v>2.6017468735330729E-2</v>
      </c>
      <c r="X76" s="24">
        <f t="shared" si="17"/>
        <v>2.6166733147187982E-2</v>
      </c>
      <c r="Y76" s="24">
        <f t="shared" si="17"/>
        <v>2.5557343644341035E-2</v>
      </c>
      <c r="Z76" s="24">
        <f t="shared" si="17"/>
        <v>2.5988382940040466E-2</v>
      </c>
      <c r="AA76" s="24">
        <f t="shared" si="11"/>
        <v>2.6160208140298291E-2</v>
      </c>
      <c r="AB76" s="24">
        <f>+PAM!Y49</f>
        <v>2.629744067530182E-2</v>
      </c>
      <c r="AD76" s="24">
        <f t="shared" si="20"/>
        <v>0.42748111549058798</v>
      </c>
      <c r="AE76" s="24">
        <f t="shared" si="20"/>
        <v>0.42565314106828445</v>
      </c>
      <c r="AF76" s="24">
        <f t="shared" si="20"/>
        <v>0.4175794078103936</v>
      </c>
      <c r="AG76" s="24">
        <f t="shared" si="20"/>
        <v>0.4270994236773451</v>
      </c>
      <c r="AH76" s="24">
        <f t="shared" si="20"/>
        <v>0.42091347769270882</v>
      </c>
      <c r="AI76" s="24">
        <f t="shared" si="20"/>
        <v>0.42071424087730103</v>
      </c>
      <c r="AJ76" s="24">
        <f t="shared" si="20"/>
        <v>0.4153675188006718</v>
      </c>
      <c r="AK76" s="24">
        <f t="shared" si="20"/>
        <v>0.42224818213170257</v>
      </c>
      <c r="AL76" s="24">
        <f t="shared" si="20"/>
        <v>0.41515016021393958</v>
      </c>
      <c r="AM76" s="24">
        <f t="shared" si="20"/>
        <v>0.41967366101818859</v>
      </c>
      <c r="AN76" s="24">
        <f t="shared" si="20"/>
        <v>0.42024025658303121</v>
      </c>
      <c r="AO76" s="24">
        <f>+PAM!AV49</f>
        <v>0.42089798878182361</v>
      </c>
      <c r="AQ76" s="24">
        <f t="shared" si="12"/>
        <v>1.2484763009736888E-3</v>
      </c>
      <c r="AR76" s="24">
        <f t="shared" si="16"/>
        <v>7.8074544723993888E-3</v>
      </c>
      <c r="AT76" s="19">
        <f t="shared" si="8"/>
        <v>338.44589233398438</v>
      </c>
      <c r="AU76" s="19">
        <f t="shared" si="9"/>
        <v>339.5076904296875</v>
      </c>
      <c r="AV76" s="52">
        <f t="shared" si="13"/>
        <v>-1.0617980957031481E-2</v>
      </c>
    </row>
    <row r="77" spans="4:48" x14ac:dyDescent="0.25">
      <c r="D77" s="37">
        <f>+PAM!A50</f>
        <v>44075</v>
      </c>
      <c r="E77" s="257">
        <v>348.23818969726563</v>
      </c>
      <c r="F77" s="257">
        <v>350.85519409179688</v>
      </c>
      <c r="G77" s="257">
        <v>349.25811767578125</v>
      </c>
      <c r="H77" s="257">
        <v>348.64898681640625</v>
      </c>
      <c r="I77" s="257">
        <v>350.43515014648438</v>
      </c>
      <c r="J77" s="257">
        <v>350.09396362304688</v>
      </c>
      <c r="K77" s="257">
        <v>350.6732177734375</v>
      </c>
      <c r="L77" s="257">
        <v>349.43740844726563</v>
      </c>
      <c r="M77" s="257">
        <v>348.99481201171875</v>
      </c>
      <c r="N77" s="257">
        <v>349.20809936523438</v>
      </c>
      <c r="O77" s="19" cm="1">
        <f t="array" ref="O77">+SUMPRODUCT($E$30:$N$30/100,$E77:$N77)/$D$14*100</f>
        <v>353.1633161173819</v>
      </c>
      <c r="Q77" s="24">
        <f t="shared" si="18"/>
        <v>2.8933125161460183E-2</v>
      </c>
      <c r="R77" s="24">
        <f t="shared" si="18"/>
        <v>2.9384974866664582E-2</v>
      </c>
      <c r="S77" s="24">
        <f t="shared" si="18"/>
        <v>2.8934255318689761E-2</v>
      </c>
      <c r="T77" s="24">
        <f t="shared" si="18"/>
        <v>2.9236009697288567E-2</v>
      </c>
      <c r="U77" s="24">
        <f t="shared" si="18"/>
        <v>2.9550262873324407E-2</v>
      </c>
      <c r="V77" s="24">
        <f t="shared" si="17"/>
        <v>2.9167407166048376E-2</v>
      </c>
      <c r="W77" s="24">
        <f t="shared" si="17"/>
        <v>2.9211290847852567E-2</v>
      </c>
      <c r="X77" s="24">
        <f t="shared" si="17"/>
        <v>2.910799852064816E-2</v>
      </c>
      <c r="Y77" s="24">
        <f t="shared" si="17"/>
        <v>2.9126540356267716E-2</v>
      </c>
      <c r="Z77" s="24">
        <f t="shared" si="17"/>
        <v>2.8571985875400552E-2</v>
      </c>
      <c r="AA77" s="24">
        <f t="shared" si="11"/>
        <v>2.9093543689938661E-2</v>
      </c>
      <c r="AB77" s="24">
        <f>+PAM!Y50</f>
        <v>2.903936100470661E-2</v>
      </c>
      <c r="AD77" s="24">
        <f t="shared" ref="AD77:AN92" si="21">+E77/E65-1</f>
        <v>0.38603922828047099</v>
      </c>
      <c r="AE77" s="24">
        <f t="shared" si="21"/>
        <v>0.38413522090852892</v>
      </c>
      <c r="AF77" s="24">
        <f t="shared" si="21"/>
        <v>0.37719577448602548</v>
      </c>
      <c r="AG77" s="24">
        <f t="shared" si="21"/>
        <v>0.38508448150548213</v>
      </c>
      <c r="AH77" s="24">
        <f t="shared" si="21"/>
        <v>0.37910854055684817</v>
      </c>
      <c r="AI77" s="24">
        <f t="shared" si="21"/>
        <v>0.37890635658255034</v>
      </c>
      <c r="AJ77" s="24">
        <f t="shared" si="21"/>
        <v>0.37437400544003263</v>
      </c>
      <c r="AK77" s="24">
        <f t="shared" si="21"/>
        <v>0.38012956412076426</v>
      </c>
      <c r="AL77" s="24">
        <f t="shared" si="21"/>
        <v>0.37374625822008345</v>
      </c>
      <c r="AM77" s="24">
        <f t="shared" si="21"/>
        <v>0.37547972027501308</v>
      </c>
      <c r="AN77" s="24">
        <f t="shared" si="21"/>
        <v>0.37829965130630527</v>
      </c>
      <c r="AO77" s="24">
        <f>+PAM!AV50</f>
        <v>0.3787009283584557</v>
      </c>
      <c r="AQ77" s="24">
        <f t="shared" si="12"/>
        <v>3.6113928605963075E-4</v>
      </c>
      <c r="AR77" s="24">
        <f t="shared" si="16"/>
        <v>1.0559508005457907E-2</v>
      </c>
      <c r="AT77" s="19">
        <f t="shared" si="8"/>
        <v>348.23818969726563</v>
      </c>
      <c r="AU77" s="19">
        <f t="shared" si="9"/>
        <v>349.20809936523438</v>
      </c>
      <c r="AV77" s="52">
        <f t="shared" si="13"/>
        <v>-9.6990966796872691E-3</v>
      </c>
    </row>
    <row r="78" spans="4:48" x14ac:dyDescent="0.25">
      <c r="D78" s="37">
        <f>+PAM!A51</f>
        <v>44105</v>
      </c>
      <c r="E78" s="257">
        <v>362.71725463867188</v>
      </c>
      <c r="F78" s="257">
        <v>365.45028686523438</v>
      </c>
      <c r="G78" s="257">
        <v>363.39401245117188</v>
      </c>
      <c r="H78" s="257">
        <v>362.95846557617188</v>
      </c>
      <c r="I78" s="257">
        <v>364.60580444335938</v>
      </c>
      <c r="J78" s="257">
        <v>364.25759887695313</v>
      </c>
      <c r="K78" s="257">
        <v>364.65005493164063</v>
      </c>
      <c r="L78" s="257">
        <v>363.51766967773438</v>
      </c>
      <c r="M78" s="257">
        <v>362.72955322265625</v>
      </c>
      <c r="N78" s="257">
        <v>362.92459106445313</v>
      </c>
      <c r="O78" s="19" cm="1">
        <f t="array" ref="O78">+SUMPRODUCT($E$30:$N$30/100,$E78:$N78)/$D$14*100</f>
        <v>367.35842968708937</v>
      </c>
      <c r="Q78" s="24">
        <f t="shared" si="18"/>
        <v>4.1578050224742258E-2</v>
      </c>
      <c r="R78" s="24">
        <f t="shared" si="18"/>
        <v>4.1598622506408889E-2</v>
      </c>
      <c r="S78" s="24">
        <f t="shared" si="18"/>
        <v>4.0474062190626325E-2</v>
      </c>
      <c r="T78" s="24">
        <f t="shared" si="18"/>
        <v>4.1042651207533254E-2</v>
      </c>
      <c r="U78" s="24">
        <f t="shared" si="18"/>
        <v>4.0437308560375751E-2</v>
      </c>
      <c r="V78" s="24">
        <f t="shared" si="17"/>
        <v>4.0456667996585427E-2</v>
      </c>
      <c r="W78" s="24">
        <f t="shared" si="17"/>
        <v>3.9857156035318475E-2</v>
      </c>
      <c r="X78" s="24">
        <f t="shared" si="17"/>
        <v>4.0294086695052966E-2</v>
      </c>
      <c r="Y78" s="24">
        <f t="shared" si="17"/>
        <v>3.9355144369528139E-2</v>
      </c>
      <c r="Z78" s="24">
        <f t="shared" si="17"/>
        <v>3.9278847552939311E-2</v>
      </c>
      <c r="AA78" s="24">
        <f t="shared" si="11"/>
        <v>4.0194190398272767E-2</v>
      </c>
      <c r="AB78" s="24">
        <f>+PAM!Y51</f>
        <v>4.0147184440501915E-2</v>
      </c>
      <c r="AD78" s="24">
        <f t="shared" si="21"/>
        <v>0.39870279951938969</v>
      </c>
      <c r="AE78" s="24">
        <f t="shared" si="21"/>
        <v>0.39532950310501103</v>
      </c>
      <c r="AF78" s="24">
        <f t="shared" si="21"/>
        <v>0.38711282334080965</v>
      </c>
      <c r="AG78" s="24">
        <f t="shared" si="21"/>
        <v>0.3947818040983524</v>
      </c>
      <c r="AH78" s="24">
        <f t="shared" si="21"/>
        <v>0.38749241068297113</v>
      </c>
      <c r="AI78" s="24">
        <f t="shared" si="21"/>
        <v>0.38717821682644904</v>
      </c>
      <c r="AJ78" s="24">
        <f t="shared" si="21"/>
        <v>0.38189508963808794</v>
      </c>
      <c r="AK78" s="24">
        <f t="shared" si="21"/>
        <v>0.38657694699350165</v>
      </c>
      <c r="AL78" s="24">
        <f t="shared" si="21"/>
        <v>0.3791990219528012</v>
      </c>
      <c r="AM78" s="24">
        <f t="shared" si="21"/>
        <v>0.37899700900498923</v>
      </c>
      <c r="AN78" s="24">
        <f t="shared" si="21"/>
        <v>0.38572913626992</v>
      </c>
      <c r="AO78" s="24">
        <f>+PAM!AV51</f>
        <v>0.38623481658060044</v>
      </c>
      <c r="AQ78" s="24">
        <f t="shared" si="12"/>
        <v>2.2992026718029468E-3</v>
      </c>
      <c r="AR78" s="24">
        <f t="shared" si="16"/>
        <v>1.9705790514400467E-2</v>
      </c>
      <c r="AT78" s="19">
        <f t="shared" si="8"/>
        <v>362.71725463867188</v>
      </c>
      <c r="AU78" s="19">
        <f t="shared" si="9"/>
        <v>362.92459106445313</v>
      </c>
      <c r="AV78" s="52">
        <f t="shared" si="13"/>
        <v>-2.0733642578125711E-3</v>
      </c>
    </row>
    <row r="79" spans="4:48" x14ac:dyDescent="0.25">
      <c r="D79" s="37">
        <f>+PAM!A52</f>
        <v>44136</v>
      </c>
      <c r="E79" s="257">
        <v>375.13739013671875</v>
      </c>
      <c r="F79" s="257">
        <v>377.9200439453125</v>
      </c>
      <c r="G79" s="257">
        <v>375.61761474609375</v>
      </c>
      <c r="H79" s="257">
        <v>375.3255615234375</v>
      </c>
      <c r="I79" s="257">
        <v>376.9276123046875</v>
      </c>
      <c r="J79" s="257">
        <v>376.61489868164063</v>
      </c>
      <c r="K79" s="257">
        <v>376.91281127929688</v>
      </c>
      <c r="L79" s="257">
        <v>375.83291625976563</v>
      </c>
      <c r="M79" s="257">
        <v>374.91680908203125</v>
      </c>
      <c r="N79" s="257">
        <v>375.38232421875</v>
      </c>
      <c r="O79" s="19" cm="1">
        <f t="array" ref="O79">+SUMPRODUCT($E$30:$N$30/100,$E79:$N79)/$D$14*100</f>
        <v>379.81383496071982</v>
      </c>
      <c r="Q79" s="24">
        <f t="shared" si="18"/>
        <v>3.4241920777712709E-2</v>
      </c>
      <c r="R79" s="24">
        <f t="shared" si="18"/>
        <v>3.4121623455385386E-2</v>
      </c>
      <c r="S79" s="24">
        <f t="shared" si="18"/>
        <v>3.3637324436005533E-2</v>
      </c>
      <c r="T79" s="24">
        <f t="shared" si="18"/>
        <v>3.4073033474046888E-2</v>
      </c>
      <c r="U79" s="24">
        <f t="shared" si="18"/>
        <v>3.3794875756681275E-2</v>
      </c>
      <c r="V79" s="24">
        <f t="shared" si="17"/>
        <v>3.3924617750697328E-2</v>
      </c>
      <c r="W79" s="24">
        <f t="shared" si="17"/>
        <v>3.3628834499846993E-2</v>
      </c>
      <c r="X79" s="24">
        <f t="shared" si="17"/>
        <v>3.3877986159376983E-2</v>
      </c>
      <c r="Y79" s="24">
        <f t="shared" si="17"/>
        <v>3.3598739752793261E-2</v>
      </c>
      <c r="Z79" s="24">
        <f t="shared" si="17"/>
        <v>3.4325954925673363E-2</v>
      </c>
      <c r="AA79" s="24">
        <f t="shared" si="11"/>
        <v>3.3905320436609543E-2</v>
      </c>
      <c r="AB79" s="24">
        <f>+PAM!Y52</f>
        <v>3.3760059325991021E-2</v>
      </c>
      <c r="AD79" s="24">
        <f t="shared" si="21"/>
        <v>0.38377512253598289</v>
      </c>
      <c r="AE79" s="24">
        <f t="shared" si="21"/>
        <v>0.38003937848501157</v>
      </c>
      <c r="AF79" s="24">
        <f t="shared" si="21"/>
        <v>0.37215799444948972</v>
      </c>
      <c r="AG79" s="24">
        <f t="shared" si="21"/>
        <v>0.37971456335381881</v>
      </c>
      <c r="AH79" s="24">
        <f t="shared" si="21"/>
        <v>0.3715097533469458</v>
      </c>
      <c r="AI79" s="24">
        <f t="shared" si="21"/>
        <v>0.37263184378252312</v>
      </c>
      <c r="AJ79" s="24">
        <f t="shared" si="21"/>
        <v>0.36678330349630506</v>
      </c>
      <c r="AK79" s="24">
        <f t="shared" si="21"/>
        <v>0.3729472613503193</v>
      </c>
      <c r="AL79" s="24">
        <f t="shared" si="21"/>
        <v>0.36523310571435941</v>
      </c>
      <c r="AM79" s="24">
        <f t="shared" si="21"/>
        <v>0.36755072617161821</v>
      </c>
      <c r="AN79" s="24">
        <f t="shared" si="21"/>
        <v>0.37153659572802455</v>
      </c>
      <c r="AO79" s="24">
        <f>+PAM!AV52</f>
        <v>0.37141202915084559</v>
      </c>
      <c r="AQ79" s="24">
        <f t="shared" si="12"/>
        <v>-8.4034147960654337E-5</v>
      </c>
      <c r="AR79" s="24">
        <f t="shared" si="16"/>
        <v>1.6224396364364679E-2</v>
      </c>
      <c r="AT79" s="19">
        <f t="shared" si="8"/>
        <v>375.13739013671875</v>
      </c>
      <c r="AU79" s="19">
        <f t="shared" si="9"/>
        <v>375.38232421875</v>
      </c>
      <c r="AV79" s="52">
        <f t="shared" si="13"/>
        <v>-2.4493408203123401E-3</v>
      </c>
    </row>
    <row r="80" spans="4:48" x14ac:dyDescent="0.25">
      <c r="D80" s="37">
        <f>+PAM!A53</f>
        <v>44166</v>
      </c>
      <c r="E80" s="257">
        <v>391.32540893554688</v>
      </c>
      <c r="F80" s="257">
        <v>394.13018798828125</v>
      </c>
      <c r="G80" s="257">
        <v>391.31317138671875</v>
      </c>
      <c r="H80" s="257">
        <v>391.21145629882813</v>
      </c>
      <c r="I80" s="257">
        <v>392.74334716796875</v>
      </c>
      <c r="J80" s="257">
        <v>392.44134521484375</v>
      </c>
      <c r="K80" s="257">
        <v>392.674560546875</v>
      </c>
      <c r="L80" s="257">
        <v>391.44149780273438</v>
      </c>
      <c r="M80" s="257">
        <v>390.30093383789063</v>
      </c>
      <c r="N80" s="257">
        <v>390.90396118164063</v>
      </c>
      <c r="O80" s="19" cm="1">
        <f t="array" ref="O80">+SUMPRODUCT($E$30:$N$30/100,$E80:$N80)/$D$14*100</f>
        <v>395.68824216138836</v>
      </c>
      <c r="Q80" s="24">
        <f t="shared" si="18"/>
        <v>4.3152240284362042E-2</v>
      </c>
      <c r="R80" s="24">
        <f t="shared" si="18"/>
        <v>4.2893051857589404E-2</v>
      </c>
      <c r="S80" s="24">
        <f t="shared" si="18"/>
        <v>4.1785997313344092E-2</v>
      </c>
      <c r="T80" s="24">
        <f t="shared" si="18"/>
        <v>4.2325640467731906E-2</v>
      </c>
      <c r="U80" s="24">
        <f t="shared" si="18"/>
        <v>4.1959608017511529E-2</v>
      </c>
      <c r="V80" s="24">
        <f t="shared" si="17"/>
        <v>4.2022890195274831E-2</v>
      </c>
      <c r="W80" s="24">
        <f t="shared" si="17"/>
        <v>4.1818024741797633E-2</v>
      </c>
      <c r="X80" s="24">
        <f t="shared" si="17"/>
        <v>4.1530639993705432E-2</v>
      </c>
      <c r="Y80" s="24">
        <f t="shared" si="17"/>
        <v>4.1033435640100535E-2</v>
      </c>
      <c r="Z80" s="24">
        <f t="shared" si="17"/>
        <v>4.1348875430388121E-2</v>
      </c>
      <c r="AA80" s="24">
        <f t="shared" si="11"/>
        <v>4.1795231609481176E-2</v>
      </c>
      <c r="AB80" s="24">
        <f>+PAM!Y53</f>
        <v>4.1918616128254982E-2</v>
      </c>
      <c r="AD80" s="24">
        <f t="shared" si="21"/>
        <v>0.39592264492808837</v>
      </c>
      <c r="AE80" s="24">
        <f t="shared" si="21"/>
        <v>0.39018684144354543</v>
      </c>
      <c r="AF80" s="24">
        <f t="shared" si="21"/>
        <v>0.38089271929643176</v>
      </c>
      <c r="AG80" s="24">
        <f t="shared" si="21"/>
        <v>0.38886725648376275</v>
      </c>
      <c r="AH80" s="24">
        <f t="shared" si="21"/>
        <v>0.37919181680840919</v>
      </c>
      <c r="AI80" s="24">
        <f t="shared" si="21"/>
        <v>0.38076892599423928</v>
      </c>
      <c r="AJ80" s="24">
        <f t="shared" si="21"/>
        <v>0.3743507910135857</v>
      </c>
      <c r="AK80" s="24">
        <f t="shared" si="21"/>
        <v>0.37951155517597734</v>
      </c>
      <c r="AL80" s="24">
        <f t="shared" si="21"/>
        <v>0.37134126884050334</v>
      </c>
      <c r="AM80" s="24">
        <f t="shared" si="21"/>
        <v>0.37349744207816271</v>
      </c>
      <c r="AN80" s="24">
        <f t="shared" si="21"/>
        <v>0.37916279234391359</v>
      </c>
      <c r="AO80" s="24">
        <f>+PAM!AV53</f>
        <v>0.37890415265027233</v>
      </c>
      <c r="AQ80" s="24">
        <f t="shared" si="12"/>
        <v>1.8033648539739211E-3</v>
      </c>
      <c r="AR80" s="24">
        <f t="shared" si="16"/>
        <v>2.2425202849925663E-2</v>
      </c>
      <c r="AT80" s="19">
        <f t="shared" si="8"/>
        <v>391.32540893554688</v>
      </c>
      <c r="AU80" s="19">
        <f t="shared" si="9"/>
        <v>390.90396118164063</v>
      </c>
      <c r="AV80" s="52">
        <f t="shared" si="13"/>
        <v>4.2144775390622335E-3</v>
      </c>
    </row>
    <row r="81" spans="4:49" x14ac:dyDescent="0.25">
      <c r="D81" s="37">
        <f>+PAM!A54</f>
        <v>44197</v>
      </c>
      <c r="E81" s="257">
        <v>410.03585815429688</v>
      </c>
      <c r="F81" s="257">
        <v>412.71160888671875</v>
      </c>
      <c r="G81" s="257">
        <v>409.71615600585938</v>
      </c>
      <c r="H81" s="257">
        <v>409.53854370117188</v>
      </c>
      <c r="I81" s="257">
        <v>410.85546875</v>
      </c>
      <c r="J81" s="257">
        <v>410.52761840820313</v>
      </c>
      <c r="K81" s="257">
        <v>410.66213989257813</v>
      </c>
      <c r="L81" s="257">
        <v>409.401611328125</v>
      </c>
      <c r="M81" s="257">
        <v>407.80636596679688</v>
      </c>
      <c r="N81" s="257">
        <v>408.28045654296875</v>
      </c>
      <c r="O81" s="19" cm="1">
        <f t="array" ref="O81">+SUMPRODUCT($E$30:$N$30/100,$E81:$N81)/$D$14*100</f>
        <v>413.83983744345005</v>
      </c>
      <c r="Q81" s="24">
        <f t="shared" si="18"/>
        <v>4.7813019015669589E-2</v>
      </c>
      <c r="R81" s="24">
        <f t="shared" si="18"/>
        <v>4.7145388667842791E-2</v>
      </c>
      <c r="S81" s="24">
        <f t="shared" si="18"/>
        <v>4.7028789125407977E-2</v>
      </c>
      <c r="T81" s="24">
        <f t="shared" si="18"/>
        <v>4.6847011014791384E-2</v>
      </c>
      <c r="U81" s="24">
        <f t="shared" si="18"/>
        <v>4.6116940522699768E-2</v>
      </c>
      <c r="V81" s="24">
        <f t="shared" si="17"/>
        <v>4.6086564053178458E-2</v>
      </c>
      <c r="W81" s="24">
        <f t="shared" si="17"/>
        <v>4.5807855035610023E-2</v>
      </c>
      <c r="X81" s="24">
        <f t="shared" si="17"/>
        <v>4.5881986519583418E-2</v>
      </c>
      <c r="Y81" s="24">
        <f t="shared" si="17"/>
        <v>4.4851115155612353E-2</v>
      </c>
      <c r="Z81" s="24">
        <f t="shared" si="17"/>
        <v>4.4452083086601979E-2</v>
      </c>
      <c r="AA81" s="24">
        <f t="shared" si="11"/>
        <v>4.5873476509969757E-2</v>
      </c>
      <c r="AB81" s="24">
        <f>+PAM!Y54</f>
        <v>4.6229961258070995E-2</v>
      </c>
      <c r="AD81" s="24">
        <f t="shared" si="21"/>
        <v>0.41885684283046198</v>
      </c>
      <c r="AE81" s="24">
        <f t="shared" si="21"/>
        <v>0.41672857904901739</v>
      </c>
      <c r="AF81" s="24">
        <f t="shared" si="21"/>
        <v>0.40731729406725781</v>
      </c>
      <c r="AG81" s="24">
        <f t="shared" si="21"/>
        <v>0.41549755052293658</v>
      </c>
      <c r="AH81" s="24">
        <f t="shared" si="21"/>
        <v>0.40782703827771116</v>
      </c>
      <c r="AI81" s="24">
        <f t="shared" si="21"/>
        <v>0.40892703049945167</v>
      </c>
      <c r="AJ81" s="24">
        <f t="shared" si="21"/>
        <v>0.403267734213967</v>
      </c>
      <c r="AK81" s="24">
        <f t="shared" si="21"/>
        <v>0.40860141892584334</v>
      </c>
      <c r="AL81" s="24">
        <f t="shared" si="21"/>
        <v>0.40090428205196482</v>
      </c>
      <c r="AM81" s="24">
        <f t="shared" si="21"/>
        <v>0.40365182514667031</v>
      </c>
      <c r="AN81" s="24">
        <f t="shared" si="21"/>
        <v>0.40749966546041305</v>
      </c>
      <c r="AO81" s="24">
        <f>+PAM!AV54</f>
        <v>0.40736804914776914</v>
      </c>
      <c r="AQ81" s="24">
        <f t="shared" si="12"/>
        <v>3.36093592906761E-3</v>
      </c>
      <c r="AR81" s="24">
        <f t="shared" si="16"/>
        <v>1.5205017683791677E-2</v>
      </c>
      <c r="AT81" s="19">
        <f t="shared" si="8"/>
        <v>410.03585815429688</v>
      </c>
      <c r="AU81" s="19">
        <f t="shared" si="9"/>
        <v>408.28045654296875</v>
      </c>
      <c r="AV81" s="52">
        <f t="shared" si="13"/>
        <v>1.7554016113281001E-2</v>
      </c>
    </row>
    <row r="82" spans="4:49" x14ac:dyDescent="0.25">
      <c r="D82" s="37">
        <f>+PAM!A55</f>
        <v>44228</v>
      </c>
      <c r="E82" s="257">
        <v>423.82656860351563</v>
      </c>
      <c r="F82" s="257">
        <v>426.65518188476563</v>
      </c>
      <c r="G82" s="257">
        <v>423.53732299804688</v>
      </c>
      <c r="H82" s="257">
        <v>423.5294189453125</v>
      </c>
      <c r="I82" s="257">
        <v>424.93820190429688</v>
      </c>
      <c r="J82" s="257">
        <v>424.57257080078125</v>
      </c>
      <c r="K82" s="257">
        <v>424.76065063476563</v>
      </c>
      <c r="L82" s="257">
        <v>423.67532348632813</v>
      </c>
      <c r="M82" s="257">
        <v>422.042724609375</v>
      </c>
      <c r="N82" s="257">
        <v>422.52322387695313</v>
      </c>
      <c r="O82" s="19" cm="1">
        <f t="array" ref="O82">+SUMPRODUCT($E$30:$N$30/100,$E82:$N82)/$D$14*100</f>
        <v>428.08758234790878</v>
      </c>
      <c r="Q82" s="24">
        <f t="shared" si="18"/>
        <v>3.3632937644271221E-2</v>
      </c>
      <c r="R82" s="24">
        <f t="shared" si="18"/>
        <v>3.3785269659991846E-2</v>
      </c>
      <c r="S82" s="24">
        <f t="shared" si="18"/>
        <v>3.3733517191325557E-2</v>
      </c>
      <c r="T82" s="24">
        <f t="shared" si="18"/>
        <v>3.4162536003813582E-2</v>
      </c>
      <c r="U82" s="24">
        <f t="shared" si="18"/>
        <v>3.427661118188996E-2</v>
      </c>
      <c r="V82" s="24">
        <f t="shared" si="17"/>
        <v>3.4211954964288749E-2</v>
      </c>
      <c r="W82" s="24">
        <f t="shared" si="17"/>
        <v>3.4331167577014599E-2</v>
      </c>
      <c r="X82" s="24">
        <f t="shared" si="17"/>
        <v>3.4864816755113104E-2</v>
      </c>
      <c r="Y82" s="24">
        <f t="shared" si="17"/>
        <v>3.4909603749876839E-2</v>
      </c>
      <c r="Z82" s="24">
        <f t="shared" si="17"/>
        <v>3.4884763906120053E-2</v>
      </c>
      <c r="AA82" s="24">
        <f t="shared" si="11"/>
        <v>3.4428161852363193E-2</v>
      </c>
      <c r="AB82" s="24">
        <f>+PAM!Y55</f>
        <v>3.4484750490264782E-2</v>
      </c>
      <c r="AD82" s="24">
        <f t="shared" si="21"/>
        <v>0.4332084534428966</v>
      </c>
      <c r="AE82" s="24">
        <f t="shared" si="21"/>
        <v>0.43229409661500195</v>
      </c>
      <c r="AF82" s="24">
        <f t="shared" si="21"/>
        <v>0.42274621090579245</v>
      </c>
      <c r="AG82" s="24">
        <f t="shared" si="21"/>
        <v>0.43102351367308778</v>
      </c>
      <c r="AH82" s="24">
        <f t="shared" si="21"/>
        <v>0.42459808672749033</v>
      </c>
      <c r="AI82" s="24">
        <f t="shared" si="21"/>
        <v>0.42524561791898519</v>
      </c>
      <c r="AJ82" s="24">
        <f t="shared" si="21"/>
        <v>0.4201525230523222</v>
      </c>
      <c r="AK82" s="24">
        <f t="shared" si="21"/>
        <v>0.42532584466229939</v>
      </c>
      <c r="AL82" s="24">
        <f t="shared" si="21"/>
        <v>0.41823340337248305</v>
      </c>
      <c r="AM82" s="24">
        <f t="shared" si="21"/>
        <v>0.42075068511930924</v>
      </c>
      <c r="AN82" s="24">
        <f t="shared" si="21"/>
        <v>0.42397921237746683</v>
      </c>
      <c r="AO82" s="24">
        <f>+PAM!AV55</f>
        <v>0.42385812856268701</v>
      </c>
      <c r="AQ82" s="24">
        <f t="shared" si="12"/>
        <v>-1.2518262618488318E-3</v>
      </c>
      <c r="AR82" s="24">
        <f t="shared" si="16"/>
        <v>1.2457768323587359E-2</v>
      </c>
      <c r="AS82" s="35">
        <f t="shared" ref="AS82:AT101" si="22">+D82</f>
        <v>44228</v>
      </c>
      <c r="AT82" s="19">
        <f t="shared" si="8"/>
        <v>423.82656860351563</v>
      </c>
      <c r="AU82" s="19">
        <f t="shared" si="9"/>
        <v>422.52322387695313</v>
      </c>
      <c r="AV82" s="52">
        <f t="shared" si="13"/>
        <v>1.3033447265624609E-2</v>
      </c>
      <c r="AW82" s="52">
        <f>+($AT82/$AT$82)-($AU82/$AU$82)</f>
        <v>0</v>
      </c>
    </row>
    <row r="83" spans="4:49" x14ac:dyDescent="0.25">
      <c r="D83" s="37">
        <f>+PAM!A56</f>
        <v>44256</v>
      </c>
      <c r="E83" s="257">
        <v>444.42410278320313</v>
      </c>
      <c r="F83" s="257">
        <v>447.33029174804688</v>
      </c>
      <c r="G83" s="257">
        <v>443.81222534179688</v>
      </c>
      <c r="H83" s="257">
        <v>444.37762451171875</v>
      </c>
      <c r="I83" s="257">
        <v>445.21881103515625</v>
      </c>
      <c r="J83" s="257">
        <v>445.08853149414063</v>
      </c>
      <c r="K83" s="257">
        <v>445.2685546875</v>
      </c>
      <c r="L83" s="257">
        <v>444.066162109375</v>
      </c>
      <c r="M83" s="257">
        <v>442.44732666015625</v>
      </c>
      <c r="N83" s="257">
        <v>442.6689453125</v>
      </c>
      <c r="O83" s="19" cm="1">
        <f t="array" ref="O83">+SUMPRODUCT($E$30:$N$30/100,$E83:$N83)/$D$14*100</f>
        <v>448.72242659547294</v>
      </c>
      <c r="Q83" s="24">
        <f t="shared" si="18"/>
        <v>4.8598968789415942E-2</v>
      </c>
      <c r="R83" s="24">
        <f t="shared" si="18"/>
        <v>4.8458593124190319E-2</v>
      </c>
      <c r="S83" s="24">
        <f t="shared" si="18"/>
        <v>4.7870403014856677E-2</v>
      </c>
      <c r="T83" s="24">
        <f t="shared" si="18"/>
        <v>4.9224928975000637E-2</v>
      </c>
      <c r="U83" s="24">
        <f t="shared" si="18"/>
        <v>4.7726020018851845E-2</v>
      </c>
      <c r="V83" s="24">
        <f t="shared" si="17"/>
        <v>4.8321446330516604E-2</v>
      </c>
      <c r="W83" s="24">
        <f t="shared" si="17"/>
        <v>4.8281082586362878E-2</v>
      </c>
      <c r="X83" s="24">
        <f t="shared" si="17"/>
        <v>4.8128454721543035E-2</v>
      </c>
      <c r="Y83" s="24">
        <f t="shared" si="17"/>
        <v>4.8347242733936202E-2</v>
      </c>
      <c r="Z83" s="24">
        <f t="shared" si="17"/>
        <v>4.7679560074107785E-2</v>
      </c>
      <c r="AA83" s="24">
        <f t="shared" si="11"/>
        <v>4.820238918024522E-2</v>
      </c>
      <c r="AB83" s="24">
        <f>+PAM!Y56</f>
        <v>4.8241990041874239E-2</v>
      </c>
      <c r="AD83" s="24">
        <f t="shared" si="21"/>
        <v>0.45595679625477437</v>
      </c>
      <c r="AE83" s="24">
        <f t="shared" si="21"/>
        <v>0.45513831494603929</v>
      </c>
      <c r="AF83" s="24">
        <f t="shared" si="21"/>
        <v>0.44579879602588335</v>
      </c>
      <c r="AG83" s="24">
        <f t="shared" si="21"/>
        <v>0.45624174065367518</v>
      </c>
      <c r="AH83" s="24">
        <f t="shared" si="21"/>
        <v>0.4485269068961788</v>
      </c>
      <c r="AI83" s="24">
        <f t="shared" si="21"/>
        <v>0.45005909239999253</v>
      </c>
      <c r="AJ83" s="24">
        <f t="shared" si="21"/>
        <v>0.44549394218622607</v>
      </c>
      <c r="AK83" s="24">
        <f t="shared" si="21"/>
        <v>0.45115796664597307</v>
      </c>
      <c r="AL83" s="24">
        <f t="shared" si="21"/>
        <v>0.44490911236357289</v>
      </c>
      <c r="AM83" s="24">
        <f t="shared" si="21"/>
        <v>0.44909618402574969</v>
      </c>
      <c r="AN83" s="24">
        <f t="shared" si="21"/>
        <v>0.44940382128293654</v>
      </c>
      <c r="AO83" s="24">
        <f>+PAM!AV56</f>
        <v>0.44851460778925811</v>
      </c>
      <c r="AQ83" s="24">
        <f t="shared" si="12"/>
        <v>9.1940871530815649E-4</v>
      </c>
      <c r="AR83" s="24">
        <f t="shared" si="16"/>
        <v>6.8606122290246763E-3</v>
      </c>
      <c r="AS83" s="35">
        <f t="shared" si="22"/>
        <v>44256</v>
      </c>
      <c r="AT83" s="19">
        <f t="shared" si="8"/>
        <v>444.42410278320313</v>
      </c>
      <c r="AU83" s="19">
        <f t="shared" si="9"/>
        <v>442.6689453125</v>
      </c>
      <c r="AV83" s="52">
        <f t="shared" si="13"/>
        <v>1.7551574707031392E-2</v>
      </c>
      <c r="AW83" s="52">
        <f t="shared" ref="AW83:AW126" si="23">+($AT83/$AT$82)-($AU83/$AU$82)</f>
        <v>9.1940871530815649E-4</v>
      </c>
    </row>
    <row r="84" spans="4:49" x14ac:dyDescent="0.25">
      <c r="D84" s="37">
        <f>+PAM!A57</f>
        <v>44287</v>
      </c>
      <c r="E84" s="257">
        <v>461.76812744140625</v>
      </c>
      <c r="F84" s="257">
        <v>465.08065795898438</v>
      </c>
      <c r="G84" s="257">
        <v>461.23443603515625</v>
      </c>
      <c r="H84" s="257">
        <v>462.05368041992188</v>
      </c>
      <c r="I84" s="257">
        <v>462.96661376953125</v>
      </c>
      <c r="J84" s="257">
        <v>462.70123291015625</v>
      </c>
      <c r="K84" s="257">
        <v>462.90664672851563</v>
      </c>
      <c r="L84" s="257">
        <v>461.87478637695313</v>
      </c>
      <c r="M84" s="257">
        <v>460.07662963867188</v>
      </c>
      <c r="N84" s="257">
        <v>459.95443725585938</v>
      </c>
      <c r="O84" s="19" cm="1">
        <f t="array" ref="O84">+SUMPRODUCT($E$30:$N$30/100,$E84:$N84)/$D$14*100</f>
        <v>466.49394698751661</v>
      </c>
      <c r="Q84" s="24">
        <f t="shared" si="18"/>
        <v>3.9025841644470427E-2</v>
      </c>
      <c r="R84" s="24">
        <f t="shared" si="18"/>
        <v>3.9680671169336268E-2</v>
      </c>
      <c r="S84" s="24">
        <f t="shared" si="18"/>
        <v>3.9255815181616249E-2</v>
      </c>
      <c r="T84" s="24">
        <f t="shared" si="18"/>
        <v>3.9777106076449131E-2</v>
      </c>
      <c r="U84" s="24">
        <f t="shared" si="18"/>
        <v>3.9863101680520874E-2</v>
      </c>
      <c r="V84" s="24">
        <f t="shared" si="17"/>
        <v>3.9571231720778366E-2</v>
      </c>
      <c r="W84" s="24">
        <f t="shared" si="17"/>
        <v>3.9612256143698454E-2</v>
      </c>
      <c r="X84" s="24">
        <f t="shared" si="17"/>
        <v>4.0103538137165717E-2</v>
      </c>
      <c r="Y84" s="24">
        <f t="shared" si="17"/>
        <v>3.9844975698218432E-2</v>
      </c>
      <c r="Z84" s="24">
        <f t="shared" si="17"/>
        <v>3.9048350073793259E-2</v>
      </c>
      <c r="AA84" s="24">
        <f t="shared" si="11"/>
        <v>3.9604707361918567E-2</v>
      </c>
      <c r="AB84" s="24">
        <f>+PAM!Y57</f>
        <v>3.9540988912438957E-2</v>
      </c>
      <c r="AD84" s="24">
        <f t="shared" si="21"/>
        <v>0.4865002162767218</v>
      </c>
      <c r="AE84" s="24">
        <f t="shared" si="21"/>
        <v>0.48848166843809149</v>
      </c>
      <c r="AF84" s="24">
        <f t="shared" si="21"/>
        <v>0.48028552371643118</v>
      </c>
      <c r="AG84" s="24">
        <f t="shared" si="21"/>
        <v>0.4910005188760489</v>
      </c>
      <c r="AH84" s="24">
        <f t="shared" si="21"/>
        <v>0.48472156350909112</v>
      </c>
      <c r="AI84" s="24">
        <f t="shared" si="21"/>
        <v>0.48549224965583471</v>
      </c>
      <c r="AJ84" s="24">
        <f t="shared" si="21"/>
        <v>0.48196352198013481</v>
      </c>
      <c r="AK84" s="24">
        <f t="shared" si="21"/>
        <v>0.48817163806704134</v>
      </c>
      <c r="AL84" s="24">
        <f t="shared" si="21"/>
        <v>0.48289541606239195</v>
      </c>
      <c r="AM84" s="24">
        <f t="shared" si="21"/>
        <v>0.48577492360552355</v>
      </c>
      <c r="AN84" s="24">
        <f t="shared" si="21"/>
        <v>0.48530937058856627</v>
      </c>
      <c r="AO84" s="24">
        <f>+PAM!AV57</f>
        <v>0.48400739652897062</v>
      </c>
      <c r="AQ84" s="24">
        <f t="shared" si="12"/>
        <v>-2.2508429322831702E-5</v>
      </c>
      <c r="AR84" s="24">
        <f t="shared" si="16"/>
        <v>7.2529267119825214E-4</v>
      </c>
      <c r="AS84" s="35">
        <f t="shared" si="22"/>
        <v>44287</v>
      </c>
      <c r="AT84" s="19">
        <f t="shared" si="8"/>
        <v>461.76812744140625</v>
      </c>
      <c r="AU84" s="19">
        <f t="shared" si="9"/>
        <v>459.95443725585938</v>
      </c>
      <c r="AV84" s="52">
        <f t="shared" si="13"/>
        <v>1.8136901855468679E-2</v>
      </c>
      <c r="AW84" s="52">
        <f t="shared" si="23"/>
        <v>9.3170779290718819E-4</v>
      </c>
    </row>
    <row r="85" spans="4:49" x14ac:dyDescent="0.25">
      <c r="D85" s="37">
        <f>+PAM!A58</f>
        <v>44317</v>
      </c>
      <c r="E85" s="257">
        <v>476.04702758789063</v>
      </c>
      <c r="F85" s="257">
        <v>479.86648559570313</v>
      </c>
      <c r="G85" s="257">
        <v>475.75692749023438</v>
      </c>
      <c r="H85" s="257">
        <v>476.8172607421875</v>
      </c>
      <c r="I85" s="257">
        <v>477.9449462890625</v>
      </c>
      <c r="J85" s="257">
        <v>477.59814453125</v>
      </c>
      <c r="K85" s="257">
        <v>478.01437377929688</v>
      </c>
      <c r="L85" s="257">
        <v>476.90679931640625</v>
      </c>
      <c r="M85" s="257">
        <v>475.08828735351563</v>
      </c>
      <c r="N85" s="257">
        <v>474.994873046875</v>
      </c>
      <c r="O85" s="19" cm="1">
        <f t="array" ref="O85">+SUMPRODUCT($E$30:$N$30/100,$E85:$N85)/$D$14*100</f>
        <v>481.55546410185536</v>
      </c>
      <c r="Q85" s="24">
        <f t="shared" si="18"/>
        <v>3.0922229790093514E-2</v>
      </c>
      <c r="R85" s="24">
        <f t="shared" si="18"/>
        <v>3.1791964218866209E-2</v>
      </c>
      <c r="S85" s="24">
        <f t="shared" si="18"/>
        <v>3.1486138762568894E-2</v>
      </c>
      <c r="T85" s="24">
        <f t="shared" si="18"/>
        <v>3.1952089005866657E-2</v>
      </c>
      <c r="U85" s="24">
        <f t="shared" si="18"/>
        <v>3.235294311521919E-2</v>
      </c>
      <c r="V85" s="24">
        <f t="shared" si="17"/>
        <v>3.2195530423378749E-2</v>
      </c>
      <c r="W85" s="24">
        <f t="shared" si="17"/>
        <v>3.2636660453142285E-2</v>
      </c>
      <c r="X85" s="24">
        <f t="shared" si="17"/>
        <v>3.254564523291581E-2</v>
      </c>
      <c r="Y85" s="24">
        <f t="shared" si="17"/>
        <v>3.2628603036484183E-2</v>
      </c>
      <c r="Z85" s="24">
        <f t="shared" si="17"/>
        <v>3.2699838446496043E-2</v>
      </c>
      <c r="AA85" s="24">
        <f t="shared" si="11"/>
        <v>3.2286629251251142E-2</v>
      </c>
      <c r="AB85" s="24">
        <f>+PAM!Y58</f>
        <v>3.2301467680478479E-2</v>
      </c>
      <c r="AD85" s="24">
        <f t="shared" si="21"/>
        <v>0.509477301051382</v>
      </c>
      <c r="AE85" s="24">
        <f t="shared" si="21"/>
        <v>0.5121554612712873</v>
      </c>
      <c r="AF85" s="24">
        <f t="shared" si="21"/>
        <v>0.50400907252180693</v>
      </c>
      <c r="AG85" s="24">
        <f t="shared" si="21"/>
        <v>0.51427128189939508</v>
      </c>
      <c r="AH85" s="24">
        <f t="shared" si="21"/>
        <v>0.50916069299994504</v>
      </c>
      <c r="AI85" s="24">
        <f t="shared" si="21"/>
        <v>0.50962129475683704</v>
      </c>
      <c r="AJ85" s="24">
        <f t="shared" si="21"/>
        <v>0.50720077394319407</v>
      </c>
      <c r="AK85" s="24">
        <f t="shared" si="21"/>
        <v>0.51201491727172299</v>
      </c>
      <c r="AL85" s="24">
        <f t="shared" si="21"/>
        <v>0.50746260996811876</v>
      </c>
      <c r="AM85" s="24">
        <f t="shared" si="21"/>
        <v>0.50997631420279554</v>
      </c>
      <c r="AN85" s="24">
        <f t="shared" si="21"/>
        <v>0.50944843982663257</v>
      </c>
      <c r="AO85" s="24">
        <f>+PAM!AV58</f>
        <v>0.50839173299617291</v>
      </c>
      <c r="AQ85" s="24">
        <f t="shared" si="12"/>
        <v>-1.7776086564025295E-3</v>
      </c>
      <c r="AR85" s="24">
        <f t="shared" si="16"/>
        <v>-4.9901315141354097E-4</v>
      </c>
      <c r="AS85" s="35">
        <f t="shared" si="22"/>
        <v>44317</v>
      </c>
      <c r="AT85" s="19">
        <f t="shared" si="8"/>
        <v>476.04702758789063</v>
      </c>
      <c r="AU85" s="19">
        <f t="shared" si="9"/>
        <v>474.994873046875</v>
      </c>
      <c r="AV85" s="52">
        <f t="shared" si="13"/>
        <v>1.052154541015593E-2</v>
      </c>
      <c r="AW85" s="52">
        <f t="shared" si="23"/>
        <v>-9.7456823114594471E-4</v>
      </c>
    </row>
    <row r="86" spans="4:49" x14ac:dyDescent="0.25">
      <c r="D86" s="37">
        <f>+PAM!A59</f>
        <v>44348</v>
      </c>
      <c r="E86" s="257">
        <v>491.24139404296875</v>
      </c>
      <c r="F86" s="257">
        <v>495.27230834960938</v>
      </c>
      <c r="G86" s="257">
        <v>491.11129760742188</v>
      </c>
      <c r="H86" s="257">
        <v>492.26702880859375</v>
      </c>
      <c r="I86" s="257">
        <v>493.56768798828125</v>
      </c>
      <c r="J86" s="257">
        <v>493.06704711914063</v>
      </c>
      <c r="K86" s="257">
        <v>493.50704956054688</v>
      </c>
      <c r="L86" s="257">
        <v>492.41891479492188</v>
      </c>
      <c r="M86" s="257">
        <v>490.62985229492188</v>
      </c>
      <c r="N86" s="257">
        <v>490.47640991210938</v>
      </c>
      <c r="O86" s="19" cm="1">
        <f t="array" ref="O86">+SUMPRODUCT($E$30:$N$30/100,$E86:$N86)/$D$14*100</f>
        <v>497.19105260754708</v>
      </c>
      <c r="Q86" s="24">
        <f t="shared" si="18"/>
        <v>3.1917784535001381E-2</v>
      </c>
      <c r="R86" s="24">
        <f t="shared" si="18"/>
        <v>3.2104394068657616E-2</v>
      </c>
      <c r="S86" s="24">
        <f t="shared" si="18"/>
        <v>3.227356078278576E-2</v>
      </c>
      <c r="T86" s="24">
        <f t="shared" si="18"/>
        <v>3.2401864064983688E-2</v>
      </c>
      <c r="U86" s="24">
        <f t="shared" si="18"/>
        <v>3.2687324807008311E-2</v>
      </c>
      <c r="V86" s="24">
        <f t="shared" si="17"/>
        <v>3.2388950344589329E-2</v>
      </c>
      <c r="W86" s="24">
        <f t="shared" si="17"/>
        <v>3.2410481004496061E-2</v>
      </c>
      <c r="X86" s="24">
        <f t="shared" si="17"/>
        <v>3.2526513567746385E-2</v>
      </c>
      <c r="Y86" s="24">
        <f t="shared" si="17"/>
        <v>3.2713003782898431E-2</v>
      </c>
      <c r="Z86" s="24">
        <f t="shared" si="17"/>
        <v>3.2593060985958378E-2</v>
      </c>
      <c r="AA86" s="24">
        <f t="shared" si="11"/>
        <v>3.2468925536653481E-2</v>
      </c>
      <c r="AB86" s="24">
        <f>+PAM!Y59</f>
        <v>3.2431176875069578E-2</v>
      </c>
      <c r="AD86" s="24">
        <f t="shared" si="21"/>
        <v>0.52155131141065314</v>
      </c>
      <c r="AE86" s="24">
        <f t="shared" si="21"/>
        <v>0.52347247062057178</v>
      </c>
      <c r="AF86" s="24">
        <f t="shared" si="21"/>
        <v>0.51564170254205921</v>
      </c>
      <c r="AG86" s="24">
        <f t="shared" si="21"/>
        <v>0.52370922448003365</v>
      </c>
      <c r="AH86" s="24">
        <f t="shared" si="21"/>
        <v>0.51949307720998927</v>
      </c>
      <c r="AI86" s="24">
        <f t="shared" si="21"/>
        <v>0.51959892376931305</v>
      </c>
      <c r="AJ86" s="24">
        <f t="shared" si="21"/>
        <v>0.5177512610354682</v>
      </c>
      <c r="AK86" s="24">
        <f t="shared" si="21"/>
        <v>0.52087080586839818</v>
      </c>
      <c r="AL86" s="24">
        <f t="shared" si="21"/>
        <v>0.5163789529045093</v>
      </c>
      <c r="AM86" s="24">
        <f t="shared" si="21"/>
        <v>0.51663240105775943</v>
      </c>
      <c r="AN86" s="24">
        <f t="shared" si="21"/>
        <v>0.51897375544735658</v>
      </c>
      <c r="AO86" s="24">
        <f>+PAM!AV59</f>
        <v>0.5189311347464407</v>
      </c>
      <c r="AQ86" s="24">
        <f t="shared" si="12"/>
        <v>-6.752764509569964E-4</v>
      </c>
      <c r="AR86" s="24">
        <f t="shared" si="16"/>
        <v>4.9189103528937128E-3</v>
      </c>
      <c r="AS86" s="35">
        <f t="shared" si="22"/>
        <v>44348</v>
      </c>
      <c r="AT86" s="19">
        <f t="shared" si="8"/>
        <v>491.24139404296875</v>
      </c>
      <c r="AU86" s="19">
        <f t="shared" si="9"/>
        <v>490.47640991210938</v>
      </c>
      <c r="AV86" s="52">
        <f t="shared" si="13"/>
        <v>7.6498413085941408E-3</v>
      </c>
      <c r="AW86" s="52">
        <f t="shared" si="23"/>
        <v>-1.7648109100769638E-3</v>
      </c>
    </row>
    <row r="87" spans="4:49" x14ac:dyDescent="0.25">
      <c r="D87" s="37">
        <f>+PAM!A60</f>
        <v>44378</v>
      </c>
      <c r="E87" s="257">
        <v>505.13259887695313</v>
      </c>
      <c r="F87" s="257">
        <v>509.34246826171875</v>
      </c>
      <c r="G87" s="257">
        <v>504.91415405273438</v>
      </c>
      <c r="H87" s="257">
        <v>506.0552978515625</v>
      </c>
      <c r="I87" s="257">
        <v>507.73373413085938</v>
      </c>
      <c r="J87" s="257">
        <v>507.12188720703125</v>
      </c>
      <c r="K87" s="257">
        <v>507.70980834960938</v>
      </c>
      <c r="L87" s="257">
        <v>506.35971069335938</v>
      </c>
      <c r="M87" s="257">
        <v>504.78399658203125</v>
      </c>
      <c r="N87" s="257">
        <v>504.45562744140625</v>
      </c>
      <c r="O87" s="19" cm="1">
        <f t="array" ref="O87">+SUMPRODUCT($E$30:$N$30/100,$E87:$N87)/$D$14*100</f>
        <v>511.35885744902117</v>
      </c>
      <c r="Q87" s="24">
        <f t="shared" si="18"/>
        <v>2.8277757132106229E-2</v>
      </c>
      <c r="R87" s="24">
        <f t="shared" si="18"/>
        <v>2.8408937214752017E-2</v>
      </c>
      <c r="S87" s="24">
        <f t="shared" si="18"/>
        <v>2.810535312984408E-2</v>
      </c>
      <c r="T87" s="24">
        <f t="shared" si="18"/>
        <v>2.8009735034133287E-2</v>
      </c>
      <c r="U87" s="24">
        <f t="shared" si="18"/>
        <v>2.8701324027748054E-2</v>
      </c>
      <c r="V87" s="24">
        <f t="shared" si="17"/>
        <v>2.8504926804598485E-2</v>
      </c>
      <c r="W87" s="24">
        <f t="shared" si="17"/>
        <v>2.8779241961608415E-2</v>
      </c>
      <c r="X87" s="24">
        <f t="shared" si="17"/>
        <v>2.831084566327724E-2</v>
      </c>
      <c r="Y87" s="24">
        <f t="shared" si="17"/>
        <v>2.8848925969146233E-2</v>
      </c>
      <c r="Z87" s="24">
        <f t="shared" si="17"/>
        <v>2.8501304541439287E-2</v>
      </c>
      <c r="AA87" s="24">
        <f t="shared" si="11"/>
        <v>2.8495695502101626E-2</v>
      </c>
      <c r="AB87" s="24">
        <f>+PAM!Y60</f>
        <v>2.865666252137733E-2</v>
      </c>
      <c r="AD87" s="24">
        <f t="shared" si="21"/>
        <v>0.533157400115708</v>
      </c>
      <c r="AE87" s="24">
        <f t="shared" si="21"/>
        <v>0.53467500919970057</v>
      </c>
      <c r="AF87" s="24">
        <f t="shared" si="21"/>
        <v>0.52668708336251524</v>
      </c>
      <c r="AG87" s="24">
        <f t="shared" si="21"/>
        <v>0.53333400526343189</v>
      </c>
      <c r="AH87" s="24">
        <f t="shared" si="21"/>
        <v>0.53045573445122995</v>
      </c>
      <c r="AI87" s="24">
        <f t="shared" si="21"/>
        <v>0.52998748286893194</v>
      </c>
      <c r="AJ87" s="24">
        <f t="shared" si="21"/>
        <v>0.52887596065729969</v>
      </c>
      <c r="AK87" s="24">
        <f t="shared" si="21"/>
        <v>0.53027200140185515</v>
      </c>
      <c r="AL87" s="24">
        <f t="shared" si="21"/>
        <v>0.52656511630847413</v>
      </c>
      <c r="AM87" s="24">
        <f t="shared" si="21"/>
        <v>0.52445917442568346</v>
      </c>
      <c r="AN87" s="24">
        <f t="shared" si="21"/>
        <v>0.52904483545835501</v>
      </c>
      <c r="AO87" s="24">
        <f>+PAM!AV60</f>
        <v>0.5298402831981015</v>
      </c>
      <c r="AQ87" s="24">
        <f t="shared" si="12"/>
        <v>-2.2354740933305806E-4</v>
      </c>
      <c r="AR87" s="24">
        <f t="shared" si="16"/>
        <v>8.6982256900245414E-3</v>
      </c>
      <c r="AS87" s="35">
        <f t="shared" si="22"/>
        <v>44378</v>
      </c>
      <c r="AT87" s="19">
        <f t="shared" si="8"/>
        <v>505.13259887695313</v>
      </c>
      <c r="AU87" s="19">
        <f t="shared" si="9"/>
        <v>504.45562744140625</v>
      </c>
      <c r="AV87" s="52">
        <f t="shared" si="13"/>
        <v>6.7697143554692474E-3</v>
      </c>
      <c r="AW87" s="52">
        <f t="shared" si="23"/>
        <v>-2.0742156959296931E-3</v>
      </c>
    </row>
    <row r="88" spans="4:49" x14ac:dyDescent="0.25">
      <c r="D88" s="37">
        <f>+PAM!A61</f>
        <v>44409</v>
      </c>
      <c r="E88" s="257">
        <v>515.2781982421875</v>
      </c>
      <c r="F88" s="257">
        <v>519.86212158203125</v>
      </c>
      <c r="G88" s="257">
        <v>515.34039306640625</v>
      </c>
      <c r="H88" s="257">
        <v>517.19610595703125</v>
      </c>
      <c r="I88" s="257">
        <v>519.02685546875</v>
      </c>
      <c r="J88" s="257">
        <v>518.4312744140625</v>
      </c>
      <c r="K88" s="257">
        <v>519.15081787109375</v>
      </c>
      <c r="L88" s="257">
        <v>518.15301513671875</v>
      </c>
      <c r="M88" s="257">
        <v>516.95452880859375</v>
      </c>
      <c r="N88" s="257">
        <v>517.13360595703125</v>
      </c>
      <c r="O88" s="19" cm="1">
        <f t="array" ref="O88">+SUMPRODUCT($E$30:$N$30/100,$E88:$N88)/$D$14*100</f>
        <v>523.01817210737363</v>
      </c>
      <c r="Q88" s="24">
        <f t="shared" si="18"/>
        <v>2.0085022007668485E-2</v>
      </c>
      <c r="R88" s="24">
        <f t="shared" si="18"/>
        <v>2.0653399187807508E-2</v>
      </c>
      <c r="S88" s="24">
        <f t="shared" si="18"/>
        <v>2.064952810291576E-2</v>
      </c>
      <c r="T88" s="24">
        <f t="shared" si="18"/>
        <v>2.2015001429224412E-2</v>
      </c>
      <c r="U88" s="24">
        <f t="shared" si="18"/>
        <v>2.2242211968094283E-2</v>
      </c>
      <c r="V88" s="24">
        <f t="shared" si="17"/>
        <v>2.2301122259418937E-2</v>
      </c>
      <c r="W88" s="24">
        <f t="shared" si="17"/>
        <v>2.2534544996629435E-2</v>
      </c>
      <c r="X88" s="24">
        <f t="shared" si="17"/>
        <v>2.329036887079905E-2</v>
      </c>
      <c r="Y88" s="24">
        <f t="shared" si="17"/>
        <v>2.4110376535252831E-2</v>
      </c>
      <c r="Z88" s="24">
        <f t="shared" si="17"/>
        <v>2.5131999379068404E-2</v>
      </c>
      <c r="AA88" s="24">
        <f t="shared" si="11"/>
        <v>2.2800650636064956E-2</v>
      </c>
      <c r="AB88" s="24">
        <f>+PAM!Y61</f>
        <v>2.263523047907845E-2</v>
      </c>
      <c r="AD88" s="24">
        <f t="shared" si="21"/>
        <v>0.52248323857245071</v>
      </c>
      <c r="AE88" s="24">
        <f t="shared" si="21"/>
        <v>0.52523966003717737</v>
      </c>
      <c r="AF88" s="24">
        <f t="shared" si="21"/>
        <v>0.51822207341694404</v>
      </c>
      <c r="AG88" s="24">
        <f t="shared" si="21"/>
        <v>0.52679880468576146</v>
      </c>
      <c r="AH88" s="24">
        <f t="shared" si="21"/>
        <v>0.52485912233061804</v>
      </c>
      <c r="AI88" s="24">
        <f t="shared" si="21"/>
        <v>0.52402676401755244</v>
      </c>
      <c r="AJ88" s="24">
        <f t="shared" si="21"/>
        <v>0.52368603111012857</v>
      </c>
      <c r="AK88" s="24">
        <f t="shared" si="21"/>
        <v>0.52598262076242341</v>
      </c>
      <c r="AL88" s="24">
        <f t="shared" si="21"/>
        <v>0.5244112733011872</v>
      </c>
      <c r="AM88" s="24">
        <f t="shared" si="21"/>
        <v>0.52318672163960978</v>
      </c>
      <c r="AN88" s="24">
        <f t="shared" si="21"/>
        <v>0.52403887828858409</v>
      </c>
      <c r="AO88" s="24">
        <f>+PAM!AV61</f>
        <v>0.52438124524119623</v>
      </c>
      <c r="AQ88" s="24">
        <f t="shared" si="12"/>
        <v>-5.0469773713999189E-3</v>
      </c>
      <c r="AR88" s="24">
        <f t="shared" si="16"/>
        <v>-7.0348306715906084E-4</v>
      </c>
      <c r="AS88" s="35">
        <f t="shared" si="22"/>
        <v>44409</v>
      </c>
      <c r="AT88" s="19">
        <f t="shared" si="8"/>
        <v>515.2781982421875</v>
      </c>
      <c r="AU88" s="19">
        <f t="shared" si="9"/>
        <v>517.13360595703125</v>
      </c>
      <c r="AV88" s="52">
        <f t="shared" si="13"/>
        <v>-1.855407714843782E-2</v>
      </c>
      <c r="AW88" s="52">
        <f t="shared" si="23"/>
        <v>-8.1415241689646312E-3</v>
      </c>
    </row>
    <row r="89" spans="4:49" x14ac:dyDescent="0.25">
      <c r="D89" s="37">
        <f>+PAM!A62</f>
        <v>44440</v>
      </c>
      <c r="E89" s="257">
        <v>532.6839599609375</v>
      </c>
      <c r="F89" s="257">
        <v>537.43731689453125</v>
      </c>
      <c r="G89" s="257">
        <v>532.71600341796875</v>
      </c>
      <c r="H89" s="257">
        <v>535.0670166015625</v>
      </c>
      <c r="I89" s="257">
        <v>536.9271240234375</v>
      </c>
      <c r="J89" s="257">
        <v>536.204833984375</v>
      </c>
      <c r="K89" s="257">
        <v>536.84722900390625</v>
      </c>
      <c r="L89" s="257">
        <v>536.0118408203125</v>
      </c>
      <c r="M89" s="257">
        <v>534.9552001953125</v>
      </c>
      <c r="N89" s="257">
        <v>535.29473876953125</v>
      </c>
      <c r="O89" s="19" cm="1">
        <f t="array" ref="O89">+SUMPRODUCT($E$30:$N$30/100,$E89:$N89)/$D$14*100</f>
        <v>541.03121310952793</v>
      </c>
      <c r="Q89" s="24">
        <f t="shared" si="18"/>
        <v>3.3779348278517807E-2</v>
      </c>
      <c r="R89" s="24">
        <f t="shared" si="18"/>
        <v>3.3807416587720684E-2</v>
      </c>
      <c r="S89" s="24">
        <f t="shared" si="18"/>
        <v>3.3716763881389555E-2</v>
      </c>
      <c r="T89" s="24">
        <f t="shared" si="18"/>
        <v>3.4553451657302281E-2</v>
      </c>
      <c r="U89" s="24">
        <f t="shared" si="18"/>
        <v>3.4488135567708023E-2</v>
      </c>
      <c r="V89" s="24">
        <f t="shared" si="17"/>
        <v>3.4283347566946842E-2</v>
      </c>
      <c r="W89" s="24">
        <f t="shared" si="17"/>
        <v>3.4087225761063156E-2</v>
      </c>
      <c r="X89" s="24">
        <f t="shared" si="17"/>
        <v>3.446631624614116E-2</v>
      </c>
      <c r="Y89" s="24">
        <f t="shared" si="17"/>
        <v>3.4820608745229853E-2</v>
      </c>
      <c r="Z89" s="24">
        <f t="shared" si="17"/>
        <v>3.5118840862972345E-2</v>
      </c>
      <c r="AA89" s="24">
        <f t="shared" si="11"/>
        <v>3.4440564329868639E-2</v>
      </c>
      <c r="AB89" s="24">
        <f>+PAM!Y62</f>
        <v>3.4100113397051768E-2</v>
      </c>
      <c r="AD89" s="24">
        <f t="shared" si="21"/>
        <v>0.52965405782753572</v>
      </c>
      <c r="AE89" s="24">
        <f t="shared" si="21"/>
        <v>0.53179239168942583</v>
      </c>
      <c r="AF89" s="24">
        <f t="shared" si="21"/>
        <v>0.52527880228826263</v>
      </c>
      <c r="AG89" s="24">
        <f t="shared" si="21"/>
        <v>0.53468685363861801</v>
      </c>
      <c r="AH89" s="24">
        <f t="shared" si="21"/>
        <v>0.53217256830257509</v>
      </c>
      <c r="AI89" s="24">
        <f t="shared" si="21"/>
        <v>0.53160262586451612</v>
      </c>
      <c r="AJ89" s="24">
        <f t="shared" si="21"/>
        <v>0.53090456240873185</v>
      </c>
      <c r="AK89" s="24">
        <f t="shared" si="21"/>
        <v>0.5339280450885191</v>
      </c>
      <c r="AL89" s="24">
        <f t="shared" si="21"/>
        <v>0.53284570940083054</v>
      </c>
      <c r="AM89" s="24">
        <f t="shared" si="21"/>
        <v>0.53288179667811808</v>
      </c>
      <c r="AN89" s="24">
        <f t="shared" si="21"/>
        <v>0.53195756302646058</v>
      </c>
      <c r="AO89" s="24">
        <f>+PAM!AV62</f>
        <v>0.53187805860523341</v>
      </c>
      <c r="AQ89" s="24">
        <f t="shared" si="12"/>
        <v>-1.339492584454538E-3</v>
      </c>
      <c r="AR89" s="24">
        <f t="shared" si="16"/>
        <v>-3.2277388505823623E-3</v>
      </c>
      <c r="AS89" s="35">
        <f t="shared" si="22"/>
        <v>44440</v>
      </c>
      <c r="AT89" s="19">
        <f t="shared" si="8"/>
        <v>532.6839599609375</v>
      </c>
      <c r="AU89" s="19">
        <f t="shared" si="9"/>
        <v>535.29473876953125</v>
      </c>
      <c r="AV89" s="52">
        <f t="shared" si="13"/>
        <v>-2.61077880859375E-2</v>
      </c>
      <c r="AW89" s="52">
        <f t="shared" si="23"/>
        <v>-1.0055968085397993E-2</v>
      </c>
    </row>
    <row r="90" spans="4:49" x14ac:dyDescent="0.25">
      <c r="D90" s="37">
        <f>+PAM!A63</f>
        <v>44470</v>
      </c>
      <c r="E90" s="257">
        <v>550.83697509765625</v>
      </c>
      <c r="F90" s="257">
        <v>555.75726318359375</v>
      </c>
      <c r="G90" s="257">
        <v>550.65704345703125</v>
      </c>
      <c r="H90" s="257">
        <v>553.36810302734375</v>
      </c>
      <c r="I90" s="257">
        <v>555.36260986328125</v>
      </c>
      <c r="J90" s="257">
        <v>554.48272705078125</v>
      </c>
      <c r="K90" s="257">
        <v>555.1007080078125</v>
      </c>
      <c r="L90" s="257">
        <v>554.22283935546875</v>
      </c>
      <c r="M90" s="257">
        <v>553.28839111328125</v>
      </c>
      <c r="N90" s="257">
        <v>553.50146484375</v>
      </c>
      <c r="O90" s="19" cm="1">
        <f t="array" ref="O90">+SUMPRODUCT($E$30:$N$30/100,$E90:$N90)/$D$14*100</f>
        <v>559.47114016711589</v>
      </c>
      <c r="Q90" s="24">
        <f t="shared" si="18"/>
        <v>3.4078396387325016E-2</v>
      </c>
      <c r="R90" s="24">
        <f t="shared" si="18"/>
        <v>3.4087596289220201E-2</v>
      </c>
      <c r="S90" s="24">
        <f t="shared" si="18"/>
        <v>3.3678432643192036E-2</v>
      </c>
      <c r="T90" s="24">
        <f t="shared" si="18"/>
        <v>3.4203353707016326E-2</v>
      </c>
      <c r="U90" s="24">
        <f t="shared" si="18"/>
        <v>3.4335173275841013E-2</v>
      </c>
      <c r="V90" s="24">
        <f t="shared" si="17"/>
        <v>3.408752011910976E-2</v>
      </c>
      <c r="W90" s="24">
        <f t="shared" si="17"/>
        <v>3.4001254021138738E-2</v>
      </c>
      <c r="X90" s="24">
        <f t="shared" si="17"/>
        <v>3.3974992991360198E-2</v>
      </c>
      <c r="Y90" s="24">
        <f t="shared" si="17"/>
        <v>3.4270516318516631E-2</v>
      </c>
      <c r="Z90" s="24">
        <f t="shared" si="17"/>
        <v>3.4012525727546095E-2</v>
      </c>
      <c r="AA90" s="24">
        <f t="shared" si="11"/>
        <v>3.4082926475916597E-2</v>
      </c>
      <c r="AB90" s="24">
        <f>+PAM!Y63</f>
        <v>3.4004334090493638E-2</v>
      </c>
      <c r="AD90" s="24">
        <f t="shared" si="21"/>
        <v>0.51864011996447101</v>
      </c>
      <c r="AE90" s="24">
        <f t="shared" si="21"/>
        <v>0.52074655064790831</v>
      </c>
      <c r="AF90" s="24">
        <f t="shared" si="21"/>
        <v>0.51531677625266692</v>
      </c>
      <c r="AG90" s="24">
        <f t="shared" si="21"/>
        <v>0.52460448098079082</v>
      </c>
      <c r="AH90" s="24">
        <f t="shared" si="21"/>
        <v>0.52318641967630963</v>
      </c>
      <c r="AI90" s="24">
        <f t="shared" si="21"/>
        <v>0.52222693160091493</v>
      </c>
      <c r="AJ90" s="24">
        <f t="shared" si="21"/>
        <v>0.52228335221799105</v>
      </c>
      <c r="AK90" s="24">
        <f t="shared" si="21"/>
        <v>0.52461045386541527</v>
      </c>
      <c r="AL90" s="24">
        <f t="shared" si="21"/>
        <v>0.52534687675049518</v>
      </c>
      <c r="AM90" s="24">
        <f t="shared" si="21"/>
        <v>0.52511424817022556</v>
      </c>
      <c r="AN90" s="24">
        <f t="shared" si="21"/>
        <v>0.52295713111487707</v>
      </c>
      <c r="AO90" s="24">
        <f>+PAM!AV63</f>
        <v>0.52283116811777308</v>
      </c>
      <c r="AQ90" s="24">
        <f t="shared" si="12"/>
        <v>6.5870659778921592E-5</v>
      </c>
      <c r="AR90" s="24">
        <f t="shared" si="16"/>
        <v>-6.4741282057545479E-3</v>
      </c>
      <c r="AS90" s="35">
        <f t="shared" si="22"/>
        <v>44470</v>
      </c>
      <c r="AT90" s="19">
        <f t="shared" si="8"/>
        <v>550.83697509765625</v>
      </c>
      <c r="AU90" s="19">
        <f t="shared" si="9"/>
        <v>553.50146484375</v>
      </c>
      <c r="AV90" s="52">
        <f t="shared" si="13"/>
        <v>-2.6644897460936789E-2</v>
      </c>
      <c r="AW90" s="52">
        <f t="shared" si="23"/>
        <v>-1.0315207802638726E-2</v>
      </c>
    </row>
    <row r="91" spans="4:49" x14ac:dyDescent="0.25">
      <c r="D91" s="37">
        <f>+PAM!A64</f>
        <v>44501</v>
      </c>
      <c r="E91" s="257">
        <v>566.21710205078125</v>
      </c>
      <c r="F91" s="257">
        <v>571.36822509765625</v>
      </c>
      <c r="G91" s="257">
        <v>566.08917236328125</v>
      </c>
      <c r="H91" s="257">
        <v>569.1292724609375</v>
      </c>
      <c r="I91" s="257">
        <v>571.14569091796875</v>
      </c>
      <c r="J91" s="257">
        <v>570.1793212890625</v>
      </c>
      <c r="K91" s="257">
        <v>570.72216796875</v>
      </c>
      <c r="L91" s="257">
        <v>570.02239990234375</v>
      </c>
      <c r="M91" s="257">
        <v>569.1845703125</v>
      </c>
      <c r="N91" s="257">
        <v>569.28363037109375</v>
      </c>
      <c r="O91" s="19" cm="1">
        <f t="array" ref="O91">+SUMPRODUCT($E$30:$N$30/100,$E91:$N91)/$D$14*100</f>
        <v>575.35027404282323</v>
      </c>
      <c r="Q91" s="24">
        <f t="shared" si="18"/>
        <v>2.7921377192223318E-2</v>
      </c>
      <c r="R91" s="24">
        <f t="shared" si="18"/>
        <v>2.8089532873824874E-2</v>
      </c>
      <c r="S91" s="24">
        <f t="shared" si="18"/>
        <v>2.8024936917844467E-2</v>
      </c>
      <c r="T91" s="24">
        <f t="shared" si="18"/>
        <v>2.8482251411615866E-2</v>
      </c>
      <c r="U91" s="24">
        <f t="shared" si="18"/>
        <v>2.8419416025455835E-2</v>
      </c>
      <c r="V91" s="24">
        <f t="shared" si="17"/>
        <v>2.8308535996728557E-2</v>
      </c>
      <c r="W91" s="24">
        <f t="shared" si="17"/>
        <v>2.8141668233501171E-2</v>
      </c>
      <c r="X91" s="24">
        <f t="shared" si="17"/>
        <v>2.8507595546313214E-2</v>
      </c>
      <c r="Y91" s="24">
        <f t="shared" si="17"/>
        <v>2.8730368203160328E-2</v>
      </c>
      <c r="Z91" s="24">
        <f t="shared" si="17"/>
        <v>2.8513322059227075E-2</v>
      </c>
      <c r="AA91" s="24">
        <f t="shared" si="11"/>
        <v>2.8382400334294511E-2</v>
      </c>
      <c r="AB91" s="24">
        <f>+PAM!Y64</f>
        <v>2.8087595653764286E-2</v>
      </c>
      <c r="AD91" s="24">
        <f t="shared" si="21"/>
        <v>0.509359282593568</v>
      </c>
      <c r="AE91" s="24">
        <f t="shared" si="21"/>
        <v>0.5118759490309992</v>
      </c>
      <c r="AF91" s="24">
        <f t="shared" si="21"/>
        <v>0.50708899194181978</v>
      </c>
      <c r="AG91" s="24">
        <f t="shared" si="21"/>
        <v>0.51636160924093577</v>
      </c>
      <c r="AH91" s="24">
        <f t="shared" si="21"/>
        <v>0.51526625344785315</v>
      </c>
      <c r="AI91" s="24">
        <f t="shared" si="21"/>
        <v>0.51395848460855875</v>
      </c>
      <c r="AJ91" s="24">
        <f t="shared" si="21"/>
        <v>0.51420209366626723</v>
      </c>
      <c r="AK91" s="24">
        <f t="shared" si="21"/>
        <v>0.51669099549641251</v>
      </c>
      <c r="AL91" s="24">
        <f t="shared" si="21"/>
        <v>0.51816231367733434</v>
      </c>
      <c r="AM91" s="24">
        <f t="shared" si="21"/>
        <v>0.51654351748152605</v>
      </c>
      <c r="AN91" s="24">
        <f t="shared" si="21"/>
        <v>0.51482179184527532</v>
      </c>
      <c r="AO91" s="24">
        <f>+PAM!AV64</f>
        <v>0.51447506613631844</v>
      </c>
      <c r="AQ91" s="24">
        <f t="shared" si="12"/>
        <v>-5.9194486700375748E-4</v>
      </c>
      <c r="AR91" s="24">
        <f t="shared" si="16"/>
        <v>-7.184234887958052E-3</v>
      </c>
      <c r="AS91" s="35">
        <f t="shared" si="22"/>
        <v>44501</v>
      </c>
      <c r="AT91" s="19">
        <f t="shared" si="8"/>
        <v>566.21710205078125</v>
      </c>
      <c r="AU91" s="19">
        <f t="shared" si="9"/>
        <v>569.28363037109375</v>
      </c>
      <c r="AV91" s="52">
        <f t="shared" si="13"/>
        <v>-3.0665283203124893E-2</v>
      </c>
      <c r="AW91" s="52">
        <f t="shared" si="23"/>
        <v>-1.1378664840615116E-2</v>
      </c>
    </row>
    <row r="92" spans="4:49" x14ac:dyDescent="0.25">
      <c r="D92" s="37">
        <f>+PAM!A65</f>
        <v>44531</v>
      </c>
      <c r="E92" s="257">
        <v>587.8359375</v>
      </c>
      <c r="F92" s="257">
        <v>592.1019287109375</v>
      </c>
      <c r="G92" s="257">
        <v>586.61761474609375</v>
      </c>
      <c r="H92" s="257">
        <v>589.86260986328125</v>
      </c>
      <c r="I92" s="257">
        <v>591.04742431640625</v>
      </c>
      <c r="J92" s="257">
        <v>590.21795654296875</v>
      </c>
      <c r="K92" s="257">
        <v>590.339111328125</v>
      </c>
      <c r="L92" s="257">
        <v>590.1298828125</v>
      </c>
      <c r="M92" s="257">
        <v>588.56573486328125</v>
      </c>
      <c r="N92" s="257">
        <v>588.6160888671875</v>
      </c>
      <c r="O92" s="19" cm="1">
        <f t="array" ref="O92">+SUMPRODUCT($E$30:$N$30/100,$E92:$N92)/$D$14*100</f>
        <v>595.5457453289348</v>
      </c>
      <c r="Q92" s="24">
        <f t="shared" si="18"/>
        <v>3.8181177097826202E-2</v>
      </c>
      <c r="R92" s="24">
        <f t="shared" si="18"/>
        <v>3.6287813536949098E-2</v>
      </c>
      <c r="S92" s="24">
        <f t="shared" si="18"/>
        <v>3.6263619558578375E-2</v>
      </c>
      <c r="T92" s="24">
        <f t="shared" si="18"/>
        <v>3.642992621464014E-2</v>
      </c>
      <c r="U92" s="24">
        <f t="shared" si="18"/>
        <v>3.4845283287440409E-2</v>
      </c>
      <c r="V92" s="24">
        <f t="shared" si="17"/>
        <v>3.514444404718664E-2</v>
      </c>
      <c r="W92" s="24">
        <f t="shared" si="17"/>
        <v>3.4372141928871391E-2</v>
      </c>
      <c r="X92" s="24">
        <f t="shared" si="17"/>
        <v>3.527489957166785E-2</v>
      </c>
      <c r="Y92" s="24">
        <f t="shared" si="17"/>
        <v>3.4050755346618722E-2</v>
      </c>
      <c r="Z92" s="24">
        <f t="shared" si="17"/>
        <v>3.3959273488141095E-2</v>
      </c>
      <c r="AA92" s="24">
        <f t="shared" si="11"/>
        <v>3.5101176096091313E-2</v>
      </c>
      <c r="AB92" s="24">
        <f>+PAM!Y65</f>
        <v>3.5218194707665962E-2</v>
      </c>
      <c r="AD92" s="24">
        <f t="shared" si="21"/>
        <v>0.50216654497081059</v>
      </c>
      <c r="AE92" s="24">
        <f t="shared" si="21"/>
        <v>0.50230037372458924</v>
      </c>
      <c r="AF92" s="24">
        <f t="shared" si="21"/>
        <v>0.49910010099395197</v>
      </c>
      <c r="AG92" s="24">
        <f t="shared" si="21"/>
        <v>0.50778460182084451</v>
      </c>
      <c r="AH92" s="24">
        <f t="shared" si="21"/>
        <v>0.50492027065101808</v>
      </c>
      <c r="AI92" s="24">
        <f t="shared" si="21"/>
        <v>0.50396476757526987</v>
      </c>
      <c r="AJ92" s="24">
        <f t="shared" si="21"/>
        <v>0.50338007765505366</v>
      </c>
      <c r="AK92" s="24">
        <f t="shared" si="21"/>
        <v>0.50758130173999572</v>
      </c>
      <c r="AL92" s="24">
        <f t="shared" si="21"/>
        <v>0.50797931502705262</v>
      </c>
      <c r="AM92" s="24">
        <f t="shared" si="21"/>
        <v>0.5057818475103053</v>
      </c>
      <c r="AN92" s="24">
        <f t="shared" si="21"/>
        <v>0.50508830405435967</v>
      </c>
      <c r="AO92" s="24">
        <f>+PAM!AV65</f>
        <v>0.50473570548280033</v>
      </c>
      <c r="AQ92" s="24">
        <f t="shared" si="12"/>
        <v>4.221903609685107E-3</v>
      </c>
      <c r="AR92" s="24">
        <f t="shared" si="16"/>
        <v>-3.6153025394947136E-3</v>
      </c>
      <c r="AS92" s="35">
        <f t="shared" si="22"/>
        <v>44531</v>
      </c>
      <c r="AT92" s="19">
        <f t="shared" si="8"/>
        <v>587.8359375</v>
      </c>
      <c r="AU92" s="19">
        <f t="shared" si="9"/>
        <v>588.6160888671875</v>
      </c>
      <c r="AV92" s="52">
        <f t="shared" si="13"/>
        <v>-7.8015136718754263E-3</v>
      </c>
      <c r="AW92" s="52">
        <f t="shared" si="23"/>
        <v>-6.1247641588051405E-3</v>
      </c>
    </row>
    <row r="93" spans="4:49" x14ac:dyDescent="0.25">
      <c r="D93" s="37">
        <f>+PAM!A66</f>
        <v>44562</v>
      </c>
      <c r="E93" s="257">
        <v>611.266357421875</v>
      </c>
      <c r="F93" s="257">
        <v>615.36590576171875</v>
      </c>
      <c r="G93" s="257">
        <v>609.36859130859375</v>
      </c>
      <c r="H93" s="257">
        <v>612.6236572265625</v>
      </c>
      <c r="I93" s="257">
        <v>613.76953125</v>
      </c>
      <c r="J93" s="257">
        <v>612.851318359375</v>
      </c>
      <c r="K93" s="257">
        <v>612.8544921875</v>
      </c>
      <c r="L93" s="257">
        <v>612.498291015625</v>
      </c>
      <c r="M93" s="257">
        <v>610.64520263671875</v>
      </c>
      <c r="N93" s="257">
        <v>610.33837890625</v>
      </c>
      <c r="O93" s="19" cm="1">
        <f t="array" ref="O93">+SUMPRODUCT($E$30:$N$30/100,$E93:$N93)/$D$14*100</f>
        <v>618.24376742766765</v>
      </c>
      <c r="Q93" s="24">
        <f t="shared" si="18"/>
        <v>3.9858774238135108E-2</v>
      </c>
      <c r="R93" s="24">
        <f t="shared" si="18"/>
        <v>3.9290493617254674E-2</v>
      </c>
      <c r="S93" s="24">
        <f t="shared" si="18"/>
        <v>3.8783316406799884E-2</v>
      </c>
      <c r="T93" s="24">
        <f t="shared" si="18"/>
        <v>3.8587031933684957E-2</v>
      </c>
      <c r="U93" s="24">
        <f t="shared" si="18"/>
        <v>3.8443796552998677E-2</v>
      </c>
      <c r="V93" s="24">
        <f t="shared" si="17"/>
        <v>3.8347463958864569E-2</v>
      </c>
      <c r="W93" s="24">
        <f t="shared" si="17"/>
        <v>3.8139741086645307E-2</v>
      </c>
      <c r="X93" s="24">
        <f t="shared" si="17"/>
        <v>3.790421202959493E-2</v>
      </c>
      <c r="Y93" s="24">
        <f t="shared" si="17"/>
        <v>3.751402174060714E-2</v>
      </c>
      <c r="Z93" s="24">
        <f t="shared" si="17"/>
        <v>3.6904003220278536E-2</v>
      </c>
      <c r="AA93" s="24">
        <f t="shared" si="11"/>
        <v>3.8112978350968163E-2</v>
      </c>
      <c r="AB93" s="24">
        <f>+PAM!Y66</f>
        <v>3.8482056642328066E-2</v>
      </c>
      <c r="AD93" s="24">
        <f t="shared" ref="AD93:AN108" si="24">+E93/E81-1</f>
        <v>0.49076317416086801</v>
      </c>
      <c r="AE93" s="24">
        <f t="shared" si="24"/>
        <v>0.49103124920972263</v>
      </c>
      <c r="AF93" s="24">
        <f t="shared" si="24"/>
        <v>0.48729451444887406</v>
      </c>
      <c r="AG93" s="24">
        <f t="shared" si="24"/>
        <v>0.49588766832548936</v>
      </c>
      <c r="AH93" s="24">
        <f t="shared" si="24"/>
        <v>0.49388185854590749</v>
      </c>
      <c r="AI93" s="24">
        <f t="shared" si="24"/>
        <v>0.49283821813419082</v>
      </c>
      <c r="AJ93" s="24">
        <f t="shared" si="24"/>
        <v>0.49235693445666007</v>
      </c>
      <c r="AK93" s="24">
        <f t="shared" si="24"/>
        <v>0.49608177903511752</v>
      </c>
      <c r="AL93" s="24">
        <f t="shared" si="24"/>
        <v>0.49739006939984054</v>
      </c>
      <c r="AM93" s="24">
        <f t="shared" si="24"/>
        <v>0.49489981488255741</v>
      </c>
      <c r="AN93" s="24">
        <f t="shared" si="24"/>
        <v>0.49392038051955001</v>
      </c>
      <c r="AO93" s="24">
        <f>+PAM!AV66</f>
        <v>0.49359231526296377</v>
      </c>
      <c r="AQ93" s="24">
        <f t="shared" si="12"/>
        <v>2.9547710178565723E-3</v>
      </c>
      <c r="AR93" s="24">
        <f t="shared" si="16"/>
        <v>-4.1366407216893997E-3</v>
      </c>
      <c r="AS93" s="35">
        <f t="shared" si="22"/>
        <v>44562</v>
      </c>
      <c r="AT93" s="19">
        <f t="shared" si="8"/>
        <v>611.266357421875</v>
      </c>
      <c r="AU93" s="19">
        <f t="shared" si="9"/>
        <v>610.33837890625</v>
      </c>
      <c r="AV93" s="52">
        <f t="shared" si="13"/>
        <v>9.2797851562504974E-3</v>
      </c>
      <c r="AW93" s="52">
        <f t="shared" si="23"/>
        <v>-2.252605338965985E-3</v>
      </c>
    </row>
    <row r="94" spans="4:49" x14ac:dyDescent="0.25">
      <c r="D94" s="37">
        <f>+PAM!A67</f>
        <v>44593</v>
      </c>
      <c r="E94" s="257">
        <v>641.41400146484375</v>
      </c>
      <c r="F94" s="257">
        <v>645.44146728515625</v>
      </c>
      <c r="G94" s="257">
        <v>638.406005859375</v>
      </c>
      <c r="H94" s="257">
        <v>641.4261474609375</v>
      </c>
      <c r="I94" s="257">
        <v>642.32684326171875</v>
      </c>
      <c r="J94" s="257">
        <v>641.45989990234375</v>
      </c>
      <c r="K94" s="257">
        <v>641.2310791015625</v>
      </c>
      <c r="L94" s="257">
        <v>640.572998046875</v>
      </c>
      <c r="M94" s="257">
        <v>637.81585693359375</v>
      </c>
      <c r="N94" s="257">
        <v>636.975830078125</v>
      </c>
      <c r="O94" s="19" cm="1">
        <f t="array" ref="O94">+SUMPRODUCT($E$30:$N$30/100,$E94:$N94)/$D$14*100</f>
        <v>646.73482177407629</v>
      </c>
      <c r="Q94" s="24">
        <f t="shared" si="18"/>
        <v>4.931997921515241E-2</v>
      </c>
      <c r="R94" s="24">
        <f t="shared" si="18"/>
        <v>4.8874273406826152E-2</v>
      </c>
      <c r="S94" s="24">
        <f t="shared" si="18"/>
        <v>4.7651642971004771E-2</v>
      </c>
      <c r="T94" s="24">
        <f t="shared" si="18"/>
        <v>4.7014982027902885E-2</v>
      </c>
      <c r="U94" s="24">
        <f t="shared" si="18"/>
        <v>4.6527744630071588E-2</v>
      </c>
      <c r="V94" s="24">
        <f t="shared" si="17"/>
        <v>4.6681112834275895E-2</v>
      </c>
      <c r="W94" s="24">
        <f t="shared" si="17"/>
        <v>4.6302323432069858E-2</v>
      </c>
      <c r="X94" s="24">
        <f t="shared" si="17"/>
        <v>4.5836384269248187E-2</v>
      </c>
      <c r="Y94" s="24">
        <f t="shared" si="17"/>
        <v>4.4494993458646936E-2</v>
      </c>
      <c r="Z94" s="24">
        <f t="shared" si="17"/>
        <v>4.3643742704842392E-2</v>
      </c>
      <c r="AA94" s="24">
        <f t="shared" si="11"/>
        <v>4.6083852110554435E-2</v>
      </c>
      <c r="AB94" s="24">
        <f>+PAM!Y67</f>
        <v>4.6657176953345036E-2</v>
      </c>
      <c r="AD94" s="24">
        <f t="shared" si="24"/>
        <v>0.51338790198610318</v>
      </c>
      <c r="AE94" s="24">
        <f t="shared" si="24"/>
        <v>0.51279415952220209</v>
      </c>
      <c r="AF94" s="24">
        <f t="shared" si="24"/>
        <v>0.50731935816272555</v>
      </c>
      <c r="AG94" s="24">
        <f t="shared" si="24"/>
        <v>0.51447837805042895</v>
      </c>
      <c r="AH94" s="24">
        <f t="shared" si="24"/>
        <v>0.5115770725795592</v>
      </c>
      <c r="AI94" s="24">
        <f t="shared" si="24"/>
        <v>0.51083688400429139</v>
      </c>
      <c r="AJ94" s="24">
        <f t="shared" si="24"/>
        <v>0.50962919503796256</v>
      </c>
      <c r="AK94" s="24">
        <f t="shared" si="24"/>
        <v>0.51194313790981516</v>
      </c>
      <c r="AL94" s="24">
        <f t="shared" si="24"/>
        <v>0.51125897863523018</v>
      </c>
      <c r="AM94" s="24">
        <f t="shared" si="24"/>
        <v>0.50755223401311689</v>
      </c>
      <c r="AN94" s="24">
        <f t="shared" si="24"/>
        <v>0.51075351970492777</v>
      </c>
      <c r="AO94" s="24">
        <f>+PAM!AV67</f>
        <v>0.51116690262613562</v>
      </c>
      <c r="AQ94" s="24">
        <f t="shared" si="12"/>
        <v>5.6762365103100176E-3</v>
      </c>
      <c r="AR94" s="24">
        <f t="shared" si="16"/>
        <v>5.8356679729862915E-3</v>
      </c>
      <c r="AS94" s="35">
        <f t="shared" si="22"/>
        <v>44593</v>
      </c>
      <c r="AT94" s="19">
        <f t="shared" si="8"/>
        <v>641.41400146484375</v>
      </c>
      <c r="AU94" s="19">
        <f t="shared" si="9"/>
        <v>636.975830078125</v>
      </c>
      <c r="AV94" s="52">
        <f t="shared" si="13"/>
        <v>4.4381713867188033E-2</v>
      </c>
      <c r="AW94" s="52">
        <f t="shared" si="23"/>
        <v>5.8356679729862915E-3</v>
      </c>
    </row>
    <row r="95" spans="4:49" x14ac:dyDescent="0.25">
      <c r="D95" s="37">
        <f>+PAM!A68</f>
        <v>44621</v>
      </c>
      <c r="E95" s="257">
        <v>685.817138671875</v>
      </c>
      <c r="F95" s="257">
        <v>689.69970703125</v>
      </c>
      <c r="G95" s="257">
        <v>681.77313232421875</v>
      </c>
      <c r="H95" s="257">
        <v>684.706787109375</v>
      </c>
      <c r="I95" s="257">
        <v>684.9354248046875</v>
      </c>
      <c r="J95" s="257">
        <v>684.13800048828125</v>
      </c>
      <c r="K95" s="257">
        <v>683.7169189453125</v>
      </c>
      <c r="L95" s="257">
        <v>682.37994384765625</v>
      </c>
      <c r="M95" s="257">
        <v>679.195068359375</v>
      </c>
      <c r="N95" s="257">
        <v>676.53179931640625</v>
      </c>
      <c r="O95" s="19" cm="1">
        <f t="array" ref="O95">+SUMPRODUCT($E$30:$N$30/100,$E95:$N95)/$D$14*100</f>
        <v>689.30953088939452</v>
      </c>
      <c r="Q95" s="24">
        <f t="shared" si="18"/>
        <v>6.9226953427310001E-2</v>
      </c>
      <c r="R95" s="24">
        <f t="shared" si="18"/>
        <v>6.8570493204057614E-2</v>
      </c>
      <c r="S95" s="24">
        <f t="shared" si="18"/>
        <v>6.7930323441218521E-2</v>
      </c>
      <c r="T95" s="24">
        <f t="shared" si="18"/>
        <v>6.7475639743971083E-2</v>
      </c>
      <c r="U95" s="24">
        <f t="shared" si="18"/>
        <v>6.6334735952499724E-2</v>
      </c>
      <c r="V95" s="24">
        <f t="shared" si="17"/>
        <v>6.6532764701947578E-2</v>
      </c>
      <c r="W95" s="24">
        <f t="shared" si="17"/>
        <v>6.6256675991559044E-2</v>
      </c>
      <c r="X95" s="24">
        <f t="shared" si="17"/>
        <v>6.5264920513745883E-2</v>
      </c>
      <c r="Y95" s="24">
        <f t="shared" si="17"/>
        <v>6.4876423149337725E-2</v>
      </c>
      <c r="Z95" s="24">
        <f t="shared" si="17"/>
        <v>6.209963921775441E-2</v>
      </c>
      <c r="AA95" s="24">
        <f t="shared" si="11"/>
        <v>6.5830240899245718E-2</v>
      </c>
      <c r="AB95" s="24">
        <f>+PAM!Y68</f>
        <v>6.6277816685989199E-2</v>
      </c>
      <c r="AD95" s="24">
        <f t="shared" si="24"/>
        <v>0.54315919046007965</v>
      </c>
      <c r="AE95" s="24">
        <f t="shared" si="24"/>
        <v>0.54181310712513664</v>
      </c>
      <c r="AF95" s="24">
        <f t="shared" si="24"/>
        <v>0.53617474552252142</v>
      </c>
      <c r="AG95" s="24">
        <f t="shared" si="24"/>
        <v>0.54082192563527354</v>
      </c>
      <c r="AH95" s="24">
        <f t="shared" si="24"/>
        <v>0.53842427100548162</v>
      </c>
      <c r="AI95" s="24">
        <f t="shared" si="24"/>
        <v>0.53708296682384327</v>
      </c>
      <c r="AJ95" s="24">
        <f t="shared" si="24"/>
        <v>0.53551584037898481</v>
      </c>
      <c r="AK95" s="24">
        <f t="shared" si="24"/>
        <v>0.53666278152394731</v>
      </c>
      <c r="AL95" s="24">
        <f t="shared" si="24"/>
        <v>0.53508683957099534</v>
      </c>
      <c r="AM95" s="24">
        <f t="shared" si="24"/>
        <v>0.5283019206120545</v>
      </c>
      <c r="AN95" s="24">
        <f t="shared" si="24"/>
        <v>0.53616019622485434</v>
      </c>
      <c r="AO95" s="24">
        <f>+PAM!AV68</f>
        <v>0.53716771593547485</v>
      </c>
      <c r="AQ95" s="24">
        <f t="shared" si="12"/>
        <v>7.1273142095555908E-3</v>
      </c>
      <c r="AR95" s="24">
        <f t="shared" si="16"/>
        <v>1.4857269848025156E-2</v>
      </c>
      <c r="AS95" s="35">
        <f t="shared" si="22"/>
        <v>44621</v>
      </c>
      <c r="AT95" s="19">
        <f t="shared" si="8"/>
        <v>685.817138671875</v>
      </c>
      <c r="AU95" s="19">
        <f t="shared" si="9"/>
        <v>676.53179931640625</v>
      </c>
      <c r="AV95" s="52">
        <f t="shared" si="13"/>
        <v>9.2853393554687358E-2</v>
      </c>
      <c r="AW95" s="52">
        <f t="shared" si="23"/>
        <v>1.69844519470983E-2</v>
      </c>
    </row>
    <row r="96" spans="4:49" x14ac:dyDescent="0.25">
      <c r="D96" s="37">
        <f>+PAM!A69</f>
        <v>44652</v>
      </c>
      <c r="E96" s="257">
        <v>725.723388671875</v>
      </c>
      <c r="F96" s="257">
        <v>729.99041748046875</v>
      </c>
      <c r="G96" s="257">
        <v>721.263671875</v>
      </c>
      <c r="H96" s="257">
        <v>724.9666748046875</v>
      </c>
      <c r="I96" s="257">
        <v>725.355224609375</v>
      </c>
      <c r="J96" s="257">
        <v>724.30755615234375</v>
      </c>
      <c r="K96" s="257">
        <v>723.740478515625</v>
      </c>
      <c r="L96" s="257">
        <v>722.5205078125</v>
      </c>
      <c r="M96" s="257">
        <v>719.5111083984375</v>
      </c>
      <c r="N96" s="257">
        <v>716.51202392578125</v>
      </c>
      <c r="O96" s="19" cm="1">
        <f t="array" ref="O96">+SUMPRODUCT($E$30:$N$30/100,$E96:$N96)/$D$14*100</f>
        <v>729.83972318126916</v>
      </c>
      <c r="Q96" s="24">
        <f t="shared" si="18"/>
        <v>5.8187886755470597E-2</v>
      </c>
      <c r="R96" s="24">
        <f t="shared" si="18"/>
        <v>5.8417757813246762E-2</v>
      </c>
      <c r="S96" s="24">
        <f t="shared" si="18"/>
        <v>5.7923285149350079E-2</v>
      </c>
      <c r="T96" s="24">
        <f t="shared" si="18"/>
        <v>5.8798727357848524E-2</v>
      </c>
      <c r="U96" s="24">
        <f t="shared" si="18"/>
        <v>5.9012570150263954E-2</v>
      </c>
      <c r="V96" s="24">
        <f t="shared" si="17"/>
        <v>5.8715574394921477E-2</v>
      </c>
      <c r="W96" s="24">
        <f t="shared" si="17"/>
        <v>5.8538202670268769E-2</v>
      </c>
      <c r="X96" s="24">
        <f t="shared" si="17"/>
        <v>5.8824360719788693E-2</v>
      </c>
      <c r="Y96" s="24">
        <f t="shared" si="17"/>
        <v>5.9358558265812489E-2</v>
      </c>
      <c r="Z96" s="24">
        <f t="shared" si="17"/>
        <v>5.9095854252191105E-2</v>
      </c>
      <c r="AA96" s="24">
        <f t="shared" si="11"/>
        <v>5.8798247341190546E-2</v>
      </c>
      <c r="AB96" s="24">
        <f>+PAM!Y69</f>
        <v>5.8553377006983043E-2</v>
      </c>
      <c r="AD96" s="24">
        <f t="shared" si="24"/>
        <v>0.57161862316701795</v>
      </c>
      <c r="AE96" s="24">
        <f t="shared" si="24"/>
        <v>0.56959960597812453</v>
      </c>
      <c r="AF96" s="24">
        <f t="shared" si="24"/>
        <v>0.56376804402354685</v>
      </c>
      <c r="AG96" s="24">
        <f t="shared" si="24"/>
        <v>0.56900963140435556</v>
      </c>
      <c r="AH96" s="24">
        <f t="shared" si="24"/>
        <v>0.56675493013079992</v>
      </c>
      <c r="AI96" s="24">
        <f t="shared" si="24"/>
        <v>0.56538929364163626</v>
      </c>
      <c r="AJ96" s="24">
        <f t="shared" si="24"/>
        <v>0.56346961883241775</v>
      </c>
      <c r="AK96" s="24">
        <f t="shared" si="24"/>
        <v>0.56432117345072874</v>
      </c>
      <c r="AL96" s="24">
        <f t="shared" si="24"/>
        <v>0.56389406035146017</v>
      </c>
      <c r="AM96" s="24">
        <f t="shared" si="24"/>
        <v>0.55778913276839703</v>
      </c>
      <c r="AN96" s="24">
        <f t="shared" si="24"/>
        <v>0.56452131457302634</v>
      </c>
      <c r="AO96" s="24">
        <f>+PAM!AV69</f>
        <v>0.56528130596557502</v>
      </c>
      <c r="AQ96" s="24">
        <f t="shared" si="12"/>
        <v>-9.0796749672050758E-4</v>
      </c>
      <c r="AR96" s="24">
        <f t="shared" si="16"/>
        <v>1.3829490398620914E-2</v>
      </c>
      <c r="AS96" s="35">
        <f t="shared" si="22"/>
        <v>44652</v>
      </c>
      <c r="AT96" s="19">
        <f t="shared" si="8"/>
        <v>725.723388671875</v>
      </c>
      <c r="AU96" s="19">
        <f t="shared" si="9"/>
        <v>716.51202392578125</v>
      </c>
      <c r="AV96" s="52">
        <f t="shared" si="13"/>
        <v>9.2113647460937642E-2</v>
      </c>
      <c r="AW96" s="52">
        <f t="shared" si="23"/>
        <v>1.6518930375964747E-2</v>
      </c>
    </row>
    <row r="97" spans="4:49" x14ac:dyDescent="0.25">
      <c r="D97" s="37">
        <f>+PAM!A70</f>
        <v>44682</v>
      </c>
      <c r="E97" s="257">
        <v>762.364990234375</v>
      </c>
      <c r="F97" s="257">
        <v>767.55792236328125</v>
      </c>
      <c r="G97" s="257">
        <v>758.41632080078125</v>
      </c>
      <c r="H97" s="257">
        <v>763.026611328125</v>
      </c>
      <c r="I97" s="257">
        <v>763.68096923828125</v>
      </c>
      <c r="J97" s="257">
        <v>762.4857177734375</v>
      </c>
      <c r="K97" s="257">
        <v>762.133056640625</v>
      </c>
      <c r="L97" s="257">
        <v>761.272216796875</v>
      </c>
      <c r="M97" s="257">
        <v>758.42791748046875</v>
      </c>
      <c r="N97" s="257">
        <v>755.66302490234375</v>
      </c>
      <c r="O97" s="19" cm="1">
        <f t="array" ref="O97">+SUMPRODUCT($E$30:$N$30/100,$E97:$N97)/$D$14*100</f>
        <v>768.58468662225857</v>
      </c>
      <c r="Q97" s="24">
        <f t="shared" si="18"/>
        <v>5.0489762538254102E-2</v>
      </c>
      <c r="R97" s="24">
        <f t="shared" si="18"/>
        <v>5.1463010997425451E-2</v>
      </c>
      <c r="S97" s="24">
        <f t="shared" si="18"/>
        <v>5.151049522458151E-2</v>
      </c>
      <c r="T97" s="24">
        <f t="shared" si="18"/>
        <v>5.2498877322452397E-2</v>
      </c>
      <c r="U97" s="24">
        <f t="shared" si="18"/>
        <v>5.2837207658559038E-2</v>
      </c>
      <c r="V97" s="24">
        <f t="shared" si="17"/>
        <v>5.2709876207702733E-2</v>
      </c>
      <c r="W97" s="24">
        <f t="shared" si="17"/>
        <v>5.3047437948672282E-2</v>
      </c>
      <c r="X97" s="24">
        <f t="shared" si="17"/>
        <v>5.3634060992537869E-2</v>
      </c>
      <c r="Y97" s="24">
        <f t="shared" si="17"/>
        <v>5.4087850246893776E-2</v>
      </c>
      <c r="Z97" s="24">
        <f t="shared" si="17"/>
        <v>5.4641094174600946E-2</v>
      </c>
      <c r="AA97" s="24">
        <f t="shared" si="17"/>
        <v>5.3086948011140667E-2</v>
      </c>
      <c r="AB97" s="24">
        <f>+PAM!Y70</f>
        <v>5.2773468476936758E-2</v>
      </c>
      <c r="AD97" s="24">
        <f t="shared" si="24"/>
        <v>0.6014489032674879</v>
      </c>
      <c r="AE97" s="24">
        <f t="shared" si="24"/>
        <v>0.59952392051393177</v>
      </c>
      <c r="AF97" s="24">
        <f t="shared" si="24"/>
        <v>0.59412564899824583</v>
      </c>
      <c r="AG97" s="24">
        <f t="shared" si="24"/>
        <v>0.60024955921360679</v>
      </c>
      <c r="AH97" s="24">
        <f t="shared" si="24"/>
        <v>0.59784296322782904</v>
      </c>
      <c r="AI97" s="24">
        <f t="shared" si="24"/>
        <v>0.59650058632827641</v>
      </c>
      <c r="AJ97" s="24">
        <f t="shared" si="24"/>
        <v>0.59437267673567495</v>
      </c>
      <c r="AK97" s="24">
        <f t="shared" si="24"/>
        <v>0.59627041989771468</v>
      </c>
      <c r="AL97" s="24">
        <f t="shared" si="24"/>
        <v>0.59639363391865441</v>
      </c>
      <c r="AM97" s="24">
        <f t="shared" si="24"/>
        <v>0.59088669748182943</v>
      </c>
      <c r="AN97" s="24">
        <f t="shared" si="24"/>
        <v>0.59604602982906396</v>
      </c>
      <c r="AO97" s="24">
        <f>+PAM!AV70</f>
        <v>0.5963230521469598</v>
      </c>
      <c r="AQ97" s="24">
        <f t="shared" si="12"/>
        <v>-4.1513316363468444E-3</v>
      </c>
      <c r="AR97" s="24">
        <f t="shared" si="16"/>
        <v>1.0562205785658474E-2</v>
      </c>
      <c r="AS97" s="35">
        <f t="shared" si="22"/>
        <v>44682</v>
      </c>
      <c r="AT97" s="19">
        <f t="shared" si="22"/>
        <v>762.364990234375</v>
      </c>
      <c r="AU97" s="19">
        <f t="shared" ref="AU97:AU126" si="25">+N97</f>
        <v>755.66302490234375</v>
      </c>
      <c r="AV97" s="52">
        <f t="shared" si="13"/>
        <v>6.7019653320312678E-2</v>
      </c>
      <c r="AW97" s="52">
        <f t="shared" si="23"/>
        <v>1.0313167150294067E-2</v>
      </c>
    </row>
    <row r="98" spans="4:49" x14ac:dyDescent="0.25">
      <c r="D98" s="37">
        <f>+PAM!A71</f>
        <v>44713</v>
      </c>
      <c r="E98" s="257">
        <v>800.38519287109375</v>
      </c>
      <c r="F98" s="257">
        <v>806.4542236328125</v>
      </c>
      <c r="G98" s="257">
        <v>796.89154052734375</v>
      </c>
      <c r="H98" s="257">
        <v>802.01666259765625</v>
      </c>
      <c r="I98" s="257">
        <v>803.3685302734375</v>
      </c>
      <c r="J98" s="257">
        <v>801.86761474609375</v>
      </c>
      <c r="K98" s="257">
        <v>801.72344970703125</v>
      </c>
      <c r="L98" s="257">
        <v>800.8916015625</v>
      </c>
      <c r="M98" s="257">
        <v>798.4619140625</v>
      </c>
      <c r="N98" s="257">
        <v>795.79644775390625</v>
      </c>
      <c r="O98" s="19" cm="1">
        <f t="array" ref="O98">+SUMPRODUCT($E$30:$N$30/100,$E98:$N98)/$D$14*100</f>
        <v>808.47341490499969</v>
      </c>
      <c r="Q98" s="24">
        <f t="shared" si="18"/>
        <v>4.9871391162689793E-2</v>
      </c>
      <c r="R98" s="24">
        <f t="shared" si="18"/>
        <v>5.0675395479954144E-2</v>
      </c>
      <c r="S98" s="24">
        <f t="shared" si="18"/>
        <v>5.0731001787960084E-2</v>
      </c>
      <c r="T98" s="24">
        <f t="shared" si="18"/>
        <v>5.1099202427114632E-2</v>
      </c>
      <c r="U98" s="24">
        <f t="shared" si="18"/>
        <v>5.1968770512563323E-2</v>
      </c>
      <c r="V98" s="24">
        <f t="shared" si="17"/>
        <v>5.1649356905538957E-2</v>
      </c>
      <c r="W98" s="24">
        <f t="shared" si="17"/>
        <v>5.1946825716909784E-2</v>
      </c>
      <c r="X98" s="24">
        <f t="shared" si="17"/>
        <v>5.2043649947356885E-2</v>
      </c>
      <c r="Y98" s="24">
        <f t="shared" si="17"/>
        <v>5.2785499662282964E-2</v>
      </c>
      <c r="Z98" s="24">
        <f t="shared" si="17"/>
        <v>5.3110211203927893E-2</v>
      </c>
      <c r="AA98" s="24">
        <f t="shared" si="17"/>
        <v>5.1898937068395545E-2</v>
      </c>
      <c r="AB98" s="24">
        <f>+PAM!Y71</f>
        <v>5.1552155378102871E-2</v>
      </c>
      <c r="AD98" s="24">
        <f t="shared" si="24"/>
        <v>0.62931137843217733</v>
      </c>
      <c r="AE98" s="24">
        <f t="shared" si="24"/>
        <v>0.62830469226141727</v>
      </c>
      <c r="AF98" s="24">
        <f t="shared" si="24"/>
        <v>0.62262921746987065</v>
      </c>
      <c r="AG98" s="24">
        <f t="shared" si="24"/>
        <v>0.62923091668099751</v>
      </c>
      <c r="AH98" s="24">
        <f t="shared" si="24"/>
        <v>0.62767650683914256</v>
      </c>
      <c r="AI98" s="24">
        <f t="shared" si="24"/>
        <v>0.62628514606926688</v>
      </c>
      <c r="AJ98" s="24">
        <f t="shared" si="24"/>
        <v>0.62454305449322711</v>
      </c>
      <c r="AK98" s="24">
        <f t="shared" si="24"/>
        <v>0.62644361843014917</v>
      </c>
      <c r="AL98" s="24">
        <f t="shared" si="24"/>
        <v>0.62742220092742662</v>
      </c>
      <c r="AM98" s="24">
        <f t="shared" si="24"/>
        <v>0.62249688603068298</v>
      </c>
      <c r="AN98" s="24">
        <f t="shared" si="24"/>
        <v>0.62608198732642983</v>
      </c>
      <c r="AO98" s="24">
        <f>+PAM!AV71</f>
        <v>0.62588750103970359</v>
      </c>
      <c r="AQ98" s="24">
        <f t="shared" ref="AQ98:AQ122" si="26">+Q98-Z98</f>
        <v>-3.2388200412380996E-3</v>
      </c>
      <c r="AR98" s="24">
        <f t="shared" si="16"/>
        <v>6.8144924014943431E-3</v>
      </c>
      <c r="AS98" s="35">
        <f t="shared" si="22"/>
        <v>44713</v>
      </c>
      <c r="AT98" s="19">
        <f t="shared" si="22"/>
        <v>800.38519287109375</v>
      </c>
      <c r="AU98" s="19">
        <f t="shared" si="25"/>
        <v>795.79644775390625</v>
      </c>
      <c r="AV98" s="52">
        <f t="shared" ref="AV98:AV138" si="27">+($AT98/$AT$32)-($AU98/$AU$32)</f>
        <v>4.5887451171874538E-2</v>
      </c>
      <c r="AW98" s="52">
        <f t="shared" si="23"/>
        <v>5.0350209760918752E-3</v>
      </c>
    </row>
    <row r="99" spans="4:49" x14ac:dyDescent="0.25">
      <c r="D99" s="37">
        <f>+PAM!A72</f>
        <v>44743</v>
      </c>
      <c r="E99" s="257">
        <v>859.19281005859375</v>
      </c>
      <c r="F99" s="257">
        <v>865.65484619140625</v>
      </c>
      <c r="G99" s="257">
        <v>855.50006103515625</v>
      </c>
      <c r="H99" s="257">
        <v>862.5396728515625</v>
      </c>
      <c r="I99" s="257">
        <v>863.148193359375</v>
      </c>
      <c r="J99" s="257">
        <v>862.062255859375</v>
      </c>
      <c r="K99" s="257">
        <v>861.462646484375</v>
      </c>
      <c r="L99" s="257">
        <v>862.24639892578125</v>
      </c>
      <c r="M99" s="257">
        <v>859.36822509765625</v>
      </c>
      <c r="N99" s="257">
        <v>859.0587158203125</v>
      </c>
      <c r="O99" s="19" cm="1">
        <f t="array" ref="O99">+SUMPRODUCT($E$30:$N$30/100,$E99:$N99)/$D$14*100</f>
        <v>869.70736572078965</v>
      </c>
      <c r="Q99" s="24">
        <f t="shared" si="18"/>
        <v>7.3474144338613767E-2</v>
      </c>
      <c r="R99" s="24">
        <f t="shared" si="18"/>
        <v>7.3408534326864006E-2</v>
      </c>
      <c r="S99" s="24">
        <f t="shared" si="18"/>
        <v>7.3546420719974304E-2</v>
      </c>
      <c r="T99" s="24">
        <f t="shared" si="18"/>
        <v>7.546353221375468E-2</v>
      </c>
      <c r="U99" s="24">
        <f t="shared" si="18"/>
        <v>7.4411258137769831E-2</v>
      </c>
      <c r="V99" s="24">
        <f t="shared" si="17"/>
        <v>7.5068053636686116E-2</v>
      </c>
      <c r="W99" s="24">
        <f t="shared" si="17"/>
        <v>7.451347069762515E-2</v>
      </c>
      <c r="X99" s="24">
        <f t="shared" si="17"/>
        <v>7.6608116808293492E-2</v>
      </c>
      <c r="Y99" s="24">
        <f t="shared" si="17"/>
        <v>7.6279544412169331E-2</v>
      </c>
      <c r="Z99" s="24">
        <f t="shared" si="17"/>
        <v>7.9495539650824787E-2</v>
      </c>
      <c r="AA99" s="24">
        <f t="shared" si="17"/>
        <v>7.5740215679182654E-2</v>
      </c>
      <c r="AB99" s="24">
        <f>+PAM!Y72</f>
        <v>7.518262902192796E-2</v>
      </c>
      <c r="AD99" s="24">
        <f t="shared" si="24"/>
        <v>0.70092528569490975</v>
      </c>
      <c r="AE99" s="24">
        <f t="shared" si="24"/>
        <v>0.6995536404920415</v>
      </c>
      <c r="AF99" s="24">
        <f t="shared" si="24"/>
        <v>0.69434755228867262</v>
      </c>
      <c r="AG99" s="24">
        <f t="shared" si="24"/>
        <v>0.70443759113567261</v>
      </c>
      <c r="AH99" s="24">
        <f t="shared" si="24"/>
        <v>0.70000166492170446</v>
      </c>
      <c r="AI99" s="24">
        <f t="shared" si="24"/>
        <v>0.69991135781414271</v>
      </c>
      <c r="AJ99" s="24">
        <f t="shared" si="24"/>
        <v>0.69676187522296429</v>
      </c>
      <c r="AK99" s="24">
        <f t="shared" si="24"/>
        <v>0.70283373798658966</v>
      </c>
      <c r="AL99" s="24">
        <f t="shared" si="24"/>
        <v>0.70244744468241538</v>
      </c>
      <c r="AM99" s="24">
        <f t="shared" si="24"/>
        <v>0.70294208070876207</v>
      </c>
      <c r="AN99" s="24">
        <f t="shared" si="24"/>
        <v>0.70077696524009703</v>
      </c>
      <c r="AO99" s="24">
        <f>+PAM!AV72</f>
        <v>0.69942611714278557</v>
      </c>
      <c r="AQ99" s="24">
        <f t="shared" si="26"/>
        <v>-6.0213953122110198E-3</v>
      </c>
      <c r="AR99" s="24">
        <f t="shared" si="16"/>
        <v>-2.0167950138523238E-3</v>
      </c>
      <c r="AS99" s="35">
        <f t="shared" si="22"/>
        <v>44743</v>
      </c>
      <c r="AT99" s="19">
        <f t="shared" si="22"/>
        <v>859.19281005859375</v>
      </c>
      <c r="AU99" s="19">
        <f t="shared" si="25"/>
        <v>859.0587158203125</v>
      </c>
      <c r="AV99" s="52">
        <f t="shared" si="27"/>
        <v>1.3409423828125711E-3</v>
      </c>
      <c r="AW99" s="52">
        <f t="shared" si="23"/>
        <v>-5.9359620764678489E-3</v>
      </c>
    </row>
    <row r="100" spans="4:49" x14ac:dyDescent="0.25">
      <c r="D100" s="37">
        <f>+PAM!A73</f>
        <v>44774</v>
      </c>
      <c r="E100" s="257">
        <v>920.25518798828125</v>
      </c>
      <c r="F100" s="257">
        <v>926.48297119140625</v>
      </c>
      <c r="G100" s="257">
        <v>915.2049560546875</v>
      </c>
      <c r="H100" s="257">
        <v>923.034423828125</v>
      </c>
      <c r="I100" s="257">
        <v>922.9747314453125</v>
      </c>
      <c r="J100" s="257">
        <v>921.7998046875</v>
      </c>
      <c r="K100" s="257">
        <v>920.4732666015625</v>
      </c>
      <c r="L100" s="257">
        <v>922.0362548828125</v>
      </c>
      <c r="M100" s="257">
        <v>918.17718505859375</v>
      </c>
      <c r="N100" s="257">
        <v>917.64599609375</v>
      </c>
      <c r="O100" s="19" cm="1">
        <f t="array" ref="O100">+SUMPRODUCT($E$30:$N$30/100,$E100:$N100)/$D$14*100</f>
        <v>929.86246194776697</v>
      </c>
      <c r="Q100" s="24">
        <f t="shared" si="18"/>
        <v>7.1069470338704699E-2</v>
      </c>
      <c r="R100" s="24">
        <f t="shared" si="18"/>
        <v>7.026833531588661E-2</v>
      </c>
      <c r="S100" s="24">
        <f t="shared" si="18"/>
        <v>6.9789469035558271E-2</v>
      </c>
      <c r="T100" s="24">
        <f t="shared" si="18"/>
        <v>7.0135615648340366E-2</v>
      </c>
      <c r="U100" s="24">
        <f t="shared" si="18"/>
        <v>6.9312012173821991E-2</v>
      </c>
      <c r="V100" s="24">
        <f t="shared" si="17"/>
        <v>6.9296095986215889E-2</v>
      </c>
      <c r="W100" s="24">
        <f t="shared" si="17"/>
        <v>6.8500497796404325E-2</v>
      </c>
      <c r="X100" s="24">
        <f t="shared" si="17"/>
        <v>6.9341960756831966E-2</v>
      </c>
      <c r="Y100" s="24">
        <f t="shared" si="17"/>
        <v>6.8432783809588171E-2</v>
      </c>
      <c r="Z100" s="24">
        <f t="shared" si="17"/>
        <v>6.8199389860671644E-2</v>
      </c>
      <c r="AA100" s="24">
        <f t="shared" si="17"/>
        <v>6.9167053882684293E-2</v>
      </c>
      <c r="AB100" s="24">
        <f>+PAM!Y73</f>
        <v>6.9256192976226094E-2</v>
      </c>
      <c r="AD100" s="24">
        <f t="shared" si="24"/>
        <v>0.78593853015250081</v>
      </c>
      <c r="AE100" s="24">
        <f t="shared" si="24"/>
        <v>0.78217056547985586</v>
      </c>
      <c r="AF100" s="24">
        <f t="shared" si="24"/>
        <v>0.77592319245341024</v>
      </c>
      <c r="AG100" s="24">
        <f t="shared" si="24"/>
        <v>0.78468943055965479</v>
      </c>
      <c r="AH100" s="24">
        <f t="shared" si="24"/>
        <v>0.77827933510635794</v>
      </c>
      <c r="AI100" s="24">
        <f t="shared" si="24"/>
        <v>0.77805593562874775</v>
      </c>
      <c r="AJ100" s="24">
        <f t="shared" si="24"/>
        <v>0.77303634110833275</v>
      </c>
      <c r="AK100" s="24">
        <f t="shared" si="24"/>
        <v>0.77946712254395734</v>
      </c>
      <c r="AL100" s="24">
        <f t="shared" si="24"/>
        <v>0.77612755840379855</v>
      </c>
      <c r="AM100" s="24">
        <f t="shared" si="24"/>
        <v>0.77448532743392695</v>
      </c>
      <c r="AN100" s="24">
        <f t="shared" si="24"/>
        <v>0.77787792382263499</v>
      </c>
      <c r="AO100" s="24">
        <f>+PAM!AV73</f>
        <v>0.77690132913687071</v>
      </c>
      <c r="AQ100" s="24">
        <f t="shared" si="26"/>
        <v>2.8700804780330547E-3</v>
      </c>
      <c r="AR100" s="24">
        <f t="shared" si="16"/>
        <v>1.1453202718573863E-2</v>
      </c>
      <c r="AS100" s="35">
        <f t="shared" si="22"/>
        <v>44774</v>
      </c>
      <c r="AT100" s="19">
        <f t="shared" si="22"/>
        <v>920.25518798828125</v>
      </c>
      <c r="AU100" s="19">
        <f t="shared" si="25"/>
        <v>917.64599609375</v>
      </c>
      <c r="AV100" s="52">
        <f t="shared" si="27"/>
        <v>2.6091918945311932E-2</v>
      </c>
      <c r="AW100" s="52">
        <f t="shared" si="23"/>
        <v>-5.2248543651201018E-4</v>
      </c>
    </row>
    <row r="101" spans="4:49" x14ac:dyDescent="0.25">
      <c r="D101" s="37">
        <f>+PAM!A74</f>
        <v>44805</v>
      </c>
      <c r="E101" s="257">
        <v>980.582275390625</v>
      </c>
      <c r="F101" s="257">
        <v>986.0113525390625</v>
      </c>
      <c r="G101" s="257">
        <v>973.45111083984375</v>
      </c>
      <c r="H101" s="257">
        <v>982.53839111328125</v>
      </c>
      <c r="I101" s="257">
        <v>981.12579345703125</v>
      </c>
      <c r="J101" s="257">
        <v>979.7996826171875</v>
      </c>
      <c r="K101" s="257">
        <v>977.399169921875</v>
      </c>
      <c r="L101" s="257">
        <v>979.91192626953125</v>
      </c>
      <c r="M101" s="257">
        <v>974.6614990234375</v>
      </c>
      <c r="N101" s="257">
        <v>974.03436279296875</v>
      </c>
      <c r="O101" s="19" cm="1">
        <f t="array" ref="O101">+SUMPRODUCT($E$30:$N$30/100,$E101:$N101)/$D$14*100</f>
        <v>988.20239195193392</v>
      </c>
      <c r="Q101" s="24">
        <f t="shared" si="18"/>
        <v>6.5554737631223103E-2</v>
      </c>
      <c r="R101" s="24">
        <f t="shared" si="18"/>
        <v>6.4251997282913864E-2</v>
      </c>
      <c r="S101" s="24">
        <f t="shared" si="18"/>
        <v>6.3642744064943413E-2</v>
      </c>
      <c r="T101" s="24">
        <f t="shared" si="18"/>
        <v>6.4465599276757102E-2</v>
      </c>
      <c r="U101" s="24">
        <f t="shared" si="18"/>
        <v>6.3003958863162346E-2</v>
      </c>
      <c r="V101" s="24">
        <f t="shared" si="17"/>
        <v>6.2920254088522087E-2</v>
      </c>
      <c r="W101" s="24">
        <f t="shared" si="17"/>
        <v>6.184416797946346E-2</v>
      </c>
      <c r="X101" s="24">
        <f t="shared" si="17"/>
        <v>6.2769409641136642E-2</v>
      </c>
      <c r="Y101" s="24">
        <f t="shared" si="17"/>
        <v>6.1517880082414766E-2</v>
      </c>
      <c r="Z101" s="24">
        <f t="shared" si="17"/>
        <v>6.1448932310775195E-2</v>
      </c>
      <c r="AA101" s="24">
        <f t="shared" si="17"/>
        <v>6.2740386230844658E-2</v>
      </c>
      <c r="AB101" s="24">
        <f>+PAM!Y74</f>
        <v>6.2639722451166335E-2</v>
      </c>
      <c r="AD101" s="24">
        <f t="shared" si="24"/>
        <v>0.8408331188769651</v>
      </c>
      <c r="AE101" s="24">
        <f t="shared" si="24"/>
        <v>0.83465368247319005</v>
      </c>
      <c r="AF101" s="24">
        <f t="shared" si="24"/>
        <v>0.82733596249045749</v>
      </c>
      <c r="AG101" s="24">
        <f t="shared" si="24"/>
        <v>0.83629033490757698</v>
      </c>
      <c r="AH101" s="24">
        <f t="shared" si="24"/>
        <v>0.82729787630211793</v>
      </c>
      <c r="AI101" s="24">
        <f t="shared" si="24"/>
        <v>0.82728617967987006</v>
      </c>
      <c r="AJ101" s="24">
        <f t="shared" si="24"/>
        <v>0.820628136118708</v>
      </c>
      <c r="AK101" s="24">
        <f t="shared" si="24"/>
        <v>0.82815350640365337</v>
      </c>
      <c r="AL101" s="24">
        <f t="shared" si="24"/>
        <v>0.8219497607791979</v>
      </c>
      <c r="AM101" s="24">
        <f t="shared" si="24"/>
        <v>0.81962252241065814</v>
      </c>
      <c r="AN101" s="24">
        <f t="shared" si="24"/>
        <v>0.82651641533273112</v>
      </c>
      <c r="AO101" s="24">
        <f>+PAM!AV74</f>
        <v>0.82594113544219261</v>
      </c>
      <c r="AQ101" s="24">
        <f t="shared" si="26"/>
        <v>4.1058053204479084E-3</v>
      </c>
      <c r="AR101" s="24">
        <f t="shared" si="16"/>
        <v>2.1210596466306963E-2</v>
      </c>
      <c r="AS101" s="35">
        <f t="shared" si="22"/>
        <v>44805</v>
      </c>
      <c r="AT101" s="19">
        <f t="shared" si="22"/>
        <v>980.582275390625</v>
      </c>
      <c r="AU101" s="19">
        <f t="shared" si="25"/>
        <v>974.03436279296875</v>
      </c>
      <c r="AV101" s="52">
        <f t="shared" si="27"/>
        <v>6.5479125976562358E-2</v>
      </c>
      <c r="AW101" s="52">
        <f t="shared" si="23"/>
        <v>8.3603489044619117E-3</v>
      </c>
    </row>
    <row r="102" spans="4:49" x14ac:dyDescent="0.25">
      <c r="D102" s="37">
        <f>+PAM!A75</f>
        <v>44835</v>
      </c>
      <c r="E102" s="257">
        <v>1040.1324462890625</v>
      </c>
      <c r="F102" s="257">
        <v>1046.2098388671875</v>
      </c>
      <c r="G102" s="257">
        <v>1033.0684814453125</v>
      </c>
      <c r="H102" s="257">
        <v>1042.773193359375</v>
      </c>
      <c r="I102" s="257">
        <v>1041.849609375</v>
      </c>
      <c r="J102" s="257">
        <v>1040.076904296875</v>
      </c>
      <c r="K102" s="257">
        <v>1037.604736328125</v>
      </c>
      <c r="L102" s="257">
        <v>1040.0496826171875</v>
      </c>
      <c r="M102" s="257">
        <v>1035.177734375</v>
      </c>
      <c r="N102" s="257">
        <v>1034.2174072265625</v>
      </c>
      <c r="O102" s="19" cm="1">
        <f t="array" ref="O102">+SUMPRODUCT($E$30:$N$30/100,$E102:$N102)/$D$14*100</f>
        <v>1049.0431633266135</v>
      </c>
      <c r="Q102" s="24">
        <f t="shared" si="18"/>
        <v>6.0729397617058867E-2</v>
      </c>
      <c r="R102" s="24">
        <f t="shared" si="18"/>
        <v>6.1052528627696612E-2</v>
      </c>
      <c r="S102" s="24">
        <f t="shared" si="18"/>
        <v>6.1243312521400251E-2</v>
      </c>
      <c r="T102" s="24">
        <f t="shared" si="18"/>
        <v>6.1305291264846851E-2</v>
      </c>
      <c r="U102" s="24">
        <f t="shared" si="18"/>
        <v>6.189197789205636E-2</v>
      </c>
      <c r="V102" s="24">
        <f t="shared" si="17"/>
        <v>6.1519944075383082E-2</v>
      </c>
      <c r="W102" s="24">
        <f t="shared" si="17"/>
        <v>6.1597726148122645E-2</v>
      </c>
      <c r="X102" s="24">
        <f t="shared" si="17"/>
        <v>6.1370572941792156E-2</v>
      </c>
      <c r="Y102" s="24">
        <f t="shared" si="17"/>
        <v>6.2089489953380594E-2</v>
      </c>
      <c r="Z102" s="24">
        <f t="shared" si="17"/>
        <v>6.178739347657447E-2</v>
      </c>
      <c r="AA102" s="24">
        <f t="shared" si="17"/>
        <v>6.1567116078827366E-2</v>
      </c>
      <c r="AB102" s="24">
        <f>+PAM!Y75</f>
        <v>6.1396174753997501E-2</v>
      </c>
      <c r="AD102" s="24">
        <f t="shared" si="24"/>
        <v>0.88827637452017538</v>
      </c>
      <c r="AE102" s="24">
        <f t="shared" si="24"/>
        <v>0.88249422575980496</v>
      </c>
      <c r="AF102" s="24">
        <f t="shared" si="24"/>
        <v>0.87606513658609853</v>
      </c>
      <c r="AG102" s="24">
        <f t="shared" si="24"/>
        <v>0.88441145713786851</v>
      </c>
      <c r="AH102" s="24">
        <f t="shared" si="24"/>
        <v>0.87598082923062059</v>
      </c>
      <c r="AI102" s="24">
        <f t="shared" si="24"/>
        <v>0.87576069290544645</v>
      </c>
      <c r="AJ102" s="24">
        <f t="shared" si="24"/>
        <v>0.86921890273200964</v>
      </c>
      <c r="AK102" s="24">
        <f t="shared" si="24"/>
        <v>0.87659116290968653</v>
      </c>
      <c r="AL102" s="24">
        <f t="shared" si="24"/>
        <v>0.87095509503118396</v>
      </c>
      <c r="AM102" s="24">
        <f t="shared" si="24"/>
        <v>0.86849985576554101</v>
      </c>
      <c r="AN102" s="24">
        <f t="shared" si="24"/>
        <v>0.87506215783223551</v>
      </c>
      <c r="AO102" s="24">
        <f>+PAM!AV75</f>
        <v>0.87431219830332063</v>
      </c>
      <c r="AQ102" s="24">
        <f t="shared" si="26"/>
        <v>-1.0579958595156036E-3</v>
      </c>
      <c r="AR102" s="24">
        <f t="shared" si="16"/>
        <v>1.9776518754634376E-2</v>
      </c>
      <c r="AS102" s="35">
        <f t="shared" ref="AS102:AT117" si="28">+D102</f>
        <v>44835</v>
      </c>
      <c r="AT102" s="19">
        <f t="shared" si="28"/>
        <v>1040.1324462890625</v>
      </c>
      <c r="AU102" s="19">
        <f t="shared" si="25"/>
        <v>1034.2174072265625</v>
      </c>
      <c r="AV102" s="52">
        <f>+($AT102/$AT$32)-($AU102/$AU$32)</f>
        <v>5.9150390624999716E-2</v>
      </c>
      <c r="AW102" s="52">
        <f t="shared" si="23"/>
        <v>6.429091099038331E-3</v>
      </c>
    </row>
    <row r="103" spans="4:49" x14ac:dyDescent="0.25">
      <c r="D103" s="37">
        <f>+PAM!A76</f>
        <v>44866</v>
      </c>
      <c r="E103" s="257">
        <v>1090.0408935546875</v>
      </c>
      <c r="F103" s="257">
        <v>1096.568603515625</v>
      </c>
      <c r="G103" s="257">
        <v>1083.9378662109375</v>
      </c>
      <c r="H103" s="257">
        <v>1093.822509765625</v>
      </c>
      <c r="I103" s="257">
        <v>1093.2999267578125</v>
      </c>
      <c r="J103" s="257">
        <v>1091.3326416015625</v>
      </c>
      <c r="K103" s="257">
        <v>1089.08642578125</v>
      </c>
      <c r="L103" s="257">
        <v>1091.929931640625</v>
      </c>
      <c r="M103" s="257">
        <v>1087.50634765625</v>
      </c>
      <c r="N103" s="257">
        <v>1086.5235595703125</v>
      </c>
      <c r="O103" s="19" cm="1">
        <f t="array" ref="O103">+SUMPRODUCT($E$30:$N$30/100,$E103:$N103)/$D$14*100</f>
        <v>1101.106614993193</v>
      </c>
      <c r="Q103" s="24">
        <f t="shared" si="18"/>
        <v>4.7982780888805143E-2</v>
      </c>
      <c r="R103" s="24">
        <f t="shared" si="18"/>
        <v>4.8134478168323058E-2</v>
      </c>
      <c r="S103" s="24">
        <f t="shared" si="18"/>
        <v>4.9241057760717188E-2</v>
      </c>
      <c r="T103" s="24">
        <f t="shared" si="18"/>
        <v>4.8955340174972051E-2</v>
      </c>
      <c r="U103" s="24">
        <f t="shared" si="18"/>
        <v>4.9383631687184959E-2</v>
      </c>
      <c r="V103" s="24">
        <f t="shared" si="17"/>
        <v>4.9280718659297618E-2</v>
      </c>
      <c r="W103" s="24">
        <f t="shared" si="17"/>
        <v>4.9615896738586907E-2</v>
      </c>
      <c r="X103" s="24">
        <f t="shared" si="17"/>
        <v>4.9882471857388255E-2</v>
      </c>
      <c r="Y103" s="24">
        <f t="shared" si="17"/>
        <v>5.0550365935801311E-2</v>
      </c>
      <c r="Z103" s="24">
        <f t="shared" si="17"/>
        <v>5.0575586891365765E-2</v>
      </c>
      <c r="AA103" s="24">
        <f t="shared" si="17"/>
        <v>4.9629465675636864E-2</v>
      </c>
      <c r="AB103" s="24">
        <f>+PAM!Y76</f>
        <v>4.9350471642873428E-2</v>
      </c>
      <c r="AD103" s="24">
        <f t="shared" si="24"/>
        <v>0.92512887655047726</v>
      </c>
      <c r="AE103" s="24">
        <f t="shared" si="24"/>
        <v>0.91919773510016833</v>
      </c>
      <c r="AF103" s="24">
        <f t="shared" si="24"/>
        <v>0.91478289840055926</v>
      </c>
      <c r="AG103" s="24">
        <f t="shared" si="24"/>
        <v>0.9219227734252593</v>
      </c>
      <c r="AH103" s="24">
        <f t="shared" si="24"/>
        <v>0.9142224902382019</v>
      </c>
      <c r="AI103" s="24">
        <f t="shared" si="24"/>
        <v>0.91401652226579455</v>
      </c>
      <c r="AJ103" s="24">
        <f t="shared" si="24"/>
        <v>0.90826024798967175</v>
      </c>
      <c r="AK103" s="24">
        <f t="shared" si="24"/>
        <v>0.91559126768999688</v>
      </c>
      <c r="AL103" s="24">
        <f t="shared" si="24"/>
        <v>0.91063919223807366</v>
      </c>
      <c r="AM103" s="24">
        <f t="shared" si="24"/>
        <v>0.90858036592770164</v>
      </c>
      <c r="AN103" s="24">
        <f t="shared" si="24"/>
        <v>0.91380219089152259</v>
      </c>
      <c r="AO103" s="24">
        <f>+PAM!AV76</f>
        <v>0.91307666546144728</v>
      </c>
      <c r="AQ103" s="24">
        <f t="shared" si="26"/>
        <v>-2.5928060025606214E-3</v>
      </c>
      <c r="AR103" s="24">
        <f t="shared" si="16"/>
        <v>1.6548510622775625E-2</v>
      </c>
      <c r="AS103" s="35">
        <f t="shared" si="28"/>
        <v>44866</v>
      </c>
      <c r="AT103" s="19">
        <f t="shared" si="28"/>
        <v>1090.0408935546875</v>
      </c>
      <c r="AU103" s="19">
        <f t="shared" si="25"/>
        <v>1086.5235595703125</v>
      </c>
      <c r="AV103" s="52">
        <f t="shared" si="27"/>
        <v>3.5173339843749929E-2</v>
      </c>
      <c r="AW103" s="52">
        <f t="shared" si="23"/>
        <v>3.9112064525914647E-4</v>
      </c>
    </row>
    <row r="104" spans="4:49" x14ac:dyDescent="0.25">
      <c r="D104" s="37">
        <f>+PAM!A77</f>
        <v>44896</v>
      </c>
      <c r="E104" s="257">
        <v>1143.5955810546875</v>
      </c>
      <c r="F104" s="257">
        <v>1150.559326171875</v>
      </c>
      <c r="G104" s="257">
        <v>1137.894287109375</v>
      </c>
      <c r="H104" s="257">
        <v>1148.655029296875</v>
      </c>
      <c r="I104" s="257">
        <v>1148.5975341796875</v>
      </c>
      <c r="J104" s="257">
        <v>1146.431640625</v>
      </c>
      <c r="K104" s="257">
        <v>1144.4991455078125</v>
      </c>
      <c r="L104" s="257">
        <v>1147.8892822265625</v>
      </c>
      <c r="M104" s="257">
        <v>1143.996826171875</v>
      </c>
      <c r="N104" s="257">
        <v>1143.394775390625</v>
      </c>
      <c r="O104" s="19" cm="1">
        <f t="array" ref="O104">+SUMPRODUCT($E$30:$N$30/100,$E104:$N104)/$D$14*100</f>
        <v>1157.1705830583437</v>
      </c>
      <c r="Q104" s="24">
        <f t="shared" si="18"/>
        <v>4.913089758069078E-2</v>
      </c>
      <c r="R104" s="24">
        <f t="shared" si="18"/>
        <v>4.923606465035979E-2</v>
      </c>
      <c r="S104" s="24">
        <f t="shared" si="18"/>
        <v>4.9778149265188087E-2</v>
      </c>
      <c r="T104" s="24">
        <f t="shared" si="18"/>
        <v>5.0129265983929194E-2</v>
      </c>
      <c r="U104" s="24">
        <f t="shared" si="18"/>
        <v>5.057862537854585E-2</v>
      </c>
      <c r="V104" s="24">
        <f t="shared" si="17"/>
        <v>5.0487813635426537E-2</v>
      </c>
      <c r="W104" s="24">
        <f t="shared" si="17"/>
        <v>5.0880002187900342E-2</v>
      </c>
      <c r="X104" s="24">
        <f t="shared" si="17"/>
        <v>5.124811488760872E-2</v>
      </c>
      <c r="Y104" s="24">
        <f t="shared" si="17"/>
        <v>5.194496440169849E-2</v>
      </c>
      <c r="Z104" s="24">
        <f t="shared" si="17"/>
        <v>5.2342367838579928E-2</v>
      </c>
      <c r="AA104" s="24">
        <f t="shared" si="17"/>
        <v>5.0916021483984331E-2</v>
      </c>
      <c r="AB104" s="24">
        <f>+PAM!Y77</f>
        <v>5.0786373469694945E-2</v>
      </c>
      <c r="AD104" s="24">
        <f t="shared" si="24"/>
        <v>0.94543325458846672</v>
      </c>
      <c r="AE104" s="24">
        <f t="shared" si="24"/>
        <v>0.94317780500521708</v>
      </c>
      <c r="AF104" s="24">
        <f t="shared" si="24"/>
        <v>0.93975472012017724</v>
      </c>
      <c r="AG104" s="24">
        <f t="shared" si="24"/>
        <v>0.94732639446855438</v>
      </c>
      <c r="AH104" s="24">
        <f t="shared" si="24"/>
        <v>0.94332550473108423</v>
      </c>
      <c r="AI104" s="24">
        <f t="shared" si="24"/>
        <v>0.94238692319680051</v>
      </c>
      <c r="AJ104" s="24">
        <f t="shared" si="24"/>
        <v>0.93871475486853129</v>
      </c>
      <c r="AK104" s="24">
        <f t="shared" si="24"/>
        <v>0.94514684929330639</v>
      </c>
      <c r="AL104" s="24">
        <f t="shared" si="24"/>
        <v>0.94370273090671097</v>
      </c>
      <c r="AM104" s="24">
        <f t="shared" si="24"/>
        <v>0.94251362987907572</v>
      </c>
      <c r="AN104" s="24">
        <f t="shared" si="24"/>
        <v>0.94304231393544669</v>
      </c>
      <c r="AO104" s="24">
        <f>+PAM!AV77</f>
        <v>0.94184656118548893</v>
      </c>
      <c r="AQ104" s="24">
        <f t="shared" si="26"/>
        <v>-3.2114702578891485E-3</v>
      </c>
      <c r="AR104" s="24">
        <f t="shared" si="16"/>
        <v>2.9196247093909999E-3</v>
      </c>
      <c r="AS104" s="35">
        <f t="shared" si="28"/>
        <v>44896</v>
      </c>
      <c r="AT104" s="19">
        <f t="shared" si="28"/>
        <v>1143.5955810546875</v>
      </c>
      <c r="AU104" s="19">
        <f t="shared" si="25"/>
        <v>1143.394775390625</v>
      </c>
      <c r="AV104" s="52">
        <f t="shared" si="27"/>
        <v>2.0080566406264211E-3</v>
      </c>
      <c r="AW104" s="52">
        <f t="shared" si="23"/>
        <v>-7.8479976972944954E-3</v>
      </c>
    </row>
    <row r="105" spans="4:49" x14ac:dyDescent="0.25">
      <c r="D105" s="37">
        <f>+PAM!A78</f>
        <v>44927</v>
      </c>
      <c r="E105" s="257">
        <v>1214.894287109375</v>
      </c>
      <c r="F105" s="257">
        <v>1220.935791015625</v>
      </c>
      <c r="G105" s="257">
        <v>1208.0284423828125</v>
      </c>
      <c r="H105" s="257">
        <v>1218.379150390625</v>
      </c>
      <c r="I105" s="257">
        <v>1217.9212646484375</v>
      </c>
      <c r="J105" s="257">
        <v>1215.94921875</v>
      </c>
      <c r="K105" s="257">
        <v>1213.81103515625</v>
      </c>
      <c r="L105" s="257">
        <v>1217.132568359375</v>
      </c>
      <c r="M105" s="257">
        <v>1212.5562744140625</v>
      </c>
      <c r="N105" s="257">
        <v>1212.18701171875</v>
      </c>
      <c r="O105" s="19" cm="1">
        <f t="array" ref="O105">+SUMPRODUCT($E$30:$N$30/100,$E105:$N105)/$D$14*100</f>
        <v>1227.2677493283461</v>
      </c>
      <c r="Q105" s="24">
        <f t="shared" si="18"/>
        <v>6.234608390925378E-2</v>
      </c>
      <c r="R105" s="24">
        <f t="shared" si="18"/>
        <v>6.1167176035942017E-2</v>
      </c>
      <c r="S105" s="24">
        <f t="shared" si="18"/>
        <v>6.1635035932556814E-2</v>
      </c>
      <c r="T105" s="24">
        <f t="shared" si="18"/>
        <v>6.0700662353283086E-2</v>
      </c>
      <c r="U105" s="24">
        <f t="shared" si="18"/>
        <v>6.0355109954384645E-2</v>
      </c>
      <c r="V105" s="24">
        <f t="shared" si="17"/>
        <v>6.063822356394577E-2</v>
      </c>
      <c r="W105" s="24">
        <f t="shared" si="17"/>
        <v>6.0560892439708969E-2</v>
      </c>
      <c r="X105" s="24">
        <f t="shared" si="17"/>
        <v>6.0322269059347899E-2</v>
      </c>
      <c r="Y105" s="24">
        <f t="shared" si="17"/>
        <v>5.9929753888921189E-2</v>
      </c>
      <c r="Z105" s="24">
        <f t="shared" si="17"/>
        <v>6.0164903503798994E-2</v>
      </c>
      <c r="AA105" s="24">
        <f t="shared" si="17"/>
        <v>6.0576346561402428E-2</v>
      </c>
      <c r="AB105" s="24">
        <f>+PAM!Y78</f>
        <v>6.0739233887102007E-2</v>
      </c>
      <c r="AD105" s="24">
        <f t="shared" si="24"/>
        <v>0.98750392911104834</v>
      </c>
      <c r="AE105" s="24">
        <f t="shared" si="24"/>
        <v>0.98408098268673716</v>
      </c>
      <c r="AF105" s="24">
        <f t="shared" si="24"/>
        <v>0.98242649787482739</v>
      </c>
      <c r="AG105" s="24">
        <f t="shared" si="24"/>
        <v>0.98878893431312598</v>
      </c>
      <c r="AH105" s="24">
        <f t="shared" si="24"/>
        <v>0.98432995226730302</v>
      </c>
      <c r="AI105" s="24">
        <f t="shared" si="24"/>
        <v>0.9840851807337867</v>
      </c>
      <c r="AJ105" s="24">
        <f t="shared" si="24"/>
        <v>0.98058601287838831</v>
      </c>
      <c r="AK105" s="24">
        <f t="shared" si="24"/>
        <v>0.98716075818132465</v>
      </c>
      <c r="AL105" s="24">
        <f t="shared" si="24"/>
        <v>0.98569688123044008</v>
      </c>
      <c r="AM105" s="24">
        <f t="shared" si="24"/>
        <v>0.98609009954615012</v>
      </c>
      <c r="AN105" s="24">
        <f t="shared" si="24"/>
        <v>0.9850871355074875</v>
      </c>
      <c r="AO105" s="24">
        <f>+PAM!AV78</f>
        <v>0.98346502037601291</v>
      </c>
      <c r="AQ105" s="24">
        <f t="shared" si="26"/>
        <v>2.1811804054547856E-3</v>
      </c>
      <c r="AR105" s="24">
        <f t="shared" si="16"/>
        <v>1.4138295648982169E-3</v>
      </c>
      <c r="AS105" s="35">
        <f t="shared" si="28"/>
        <v>44927</v>
      </c>
      <c r="AT105" s="19">
        <f t="shared" si="28"/>
        <v>1214.894287109375</v>
      </c>
      <c r="AU105" s="19">
        <f t="shared" si="25"/>
        <v>1212.18701171875</v>
      </c>
      <c r="AV105" s="52">
        <f t="shared" si="27"/>
        <v>2.7072753906249858E-2</v>
      </c>
      <c r="AW105" s="52">
        <f t="shared" si="23"/>
        <v>-2.434773169443627E-3</v>
      </c>
    </row>
    <row r="106" spans="4:49" x14ac:dyDescent="0.25">
      <c r="D106" s="37">
        <f>+PAM!A79</f>
        <v>44958</v>
      </c>
      <c r="E106" s="257">
        <v>1297.4017333984375</v>
      </c>
      <c r="F106" s="257">
        <v>1301.6231689453125</v>
      </c>
      <c r="G106" s="257">
        <v>1286.732666015625</v>
      </c>
      <c r="H106" s="257">
        <v>1296.3504638671875</v>
      </c>
      <c r="I106" s="257">
        <v>1295.2001953125</v>
      </c>
      <c r="J106" s="257">
        <v>1293.072509765625</v>
      </c>
      <c r="K106" s="257">
        <v>1290.075927734375</v>
      </c>
      <c r="L106" s="257">
        <v>1292.4368896484375</v>
      </c>
      <c r="M106" s="257">
        <v>1286.2587890625</v>
      </c>
      <c r="N106" s="257">
        <v>1284.3681640625</v>
      </c>
      <c r="O106" s="19" cm="1">
        <f t="array" ref="O106">+SUMPRODUCT($E$30:$N$30/100,$E106:$N106)/$D$14*100</f>
        <v>1304.2502250517823</v>
      </c>
      <c r="Q106" s="24">
        <f t="shared" si="18"/>
        <v>6.791327209659892E-2</v>
      </c>
      <c r="R106" s="24">
        <f t="shared" si="18"/>
        <v>6.6086503912354377E-2</v>
      </c>
      <c r="S106" s="24">
        <f t="shared" si="18"/>
        <v>6.5150969026499084E-2</v>
      </c>
      <c r="T106" s="24">
        <f t="shared" si="18"/>
        <v>6.3995935461932385E-2</v>
      </c>
      <c r="U106" s="24">
        <f t="shared" si="18"/>
        <v>6.3451499622489749E-2</v>
      </c>
      <c r="V106" s="24">
        <f t="shared" si="17"/>
        <v>6.3426407802546159E-2</v>
      </c>
      <c r="W106" s="24">
        <f t="shared" si="17"/>
        <v>6.283094350704066E-2</v>
      </c>
      <c r="X106" s="24">
        <f t="shared" si="17"/>
        <v>6.1870270541333428E-2</v>
      </c>
      <c r="Y106" s="24">
        <f t="shared" si="17"/>
        <v>6.0782758048942842E-2</v>
      </c>
      <c r="Z106" s="24">
        <f t="shared" si="17"/>
        <v>5.9546218236907977E-2</v>
      </c>
      <c r="AA106" s="24">
        <f t="shared" si="17"/>
        <v>6.2726716126588311E-2</v>
      </c>
      <c r="AB106" s="24">
        <f>+PAM!Y79</f>
        <v>6.3506936505733247E-2</v>
      </c>
      <c r="AD106" s="24">
        <f t="shared" si="24"/>
        <v>1.0227212540347841</v>
      </c>
      <c r="AE106" s="24">
        <f t="shared" si="24"/>
        <v>1.0166401368975801</v>
      </c>
      <c r="AF106" s="24">
        <f t="shared" si="24"/>
        <v>1.0155397258262329</v>
      </c>
      <c r="AG106" s="24">
        <f t="shared" si="24"/>
        <v>1.0210439954759321</v>
      </c>
      <c r="AH106" s="24">
        <f t="shared" si="24"/>
        <v>1.0164192247291233</v>
      </c>
      <c r="AI106" s="24">
        <f t="shared" si="24"/>
        <v>1.0158275052929779</v>
      </c>
      <c r="AJ106" s="24">
        <f t="shared" si="24"/>
        <v>1.0118736751529851</v>
      </c>
      <c r="AK106" s="24">
        <f t="shared" si="24"/>
        <v>1.0176262402397755</v>
      </c>
      <c r="AL106" s="24">
        <f t="shared" si="24"/>
        <v>1.0166616666547048</v>
      </c>
      <c r="AM106" s="24">
        <f t="shared" si="24"/>
        <v>1.0163530599033441</v>
      </c>
      <c r="AN106" s="24">
        <f t="shared" si="24"/>
        <v>1.0166692454784747</v>
      </c>
      <c r="AO106" s="24">
        <f>+PAM!AV79</f>
        <v>1.0153961143481496</v>
      </c>
      <c r="AQ106" s="24">
        <f t="shared" si="26"/>
        <v>8.3670538596909427E-3</v>
      </c>
      <c r="AR106" s="24">
        <f t="shared" si="16"/>
        <v>6.3681941314399637E-3</v>
      </c>
      <c r="AS106" s="35">
        <f t="shared" si="28"/>
        <v>44958</v>
      </c>
      <c r="AT106" s="19">
        <f t="shared" si="28"/>
        <v>1297.4017333984375</v>
      </c>
      <c r="AU106" s="19">
        <f t="shared" si="25"/>
        <v>1284.3681640625</v>
      </c>
      <c r="AV106" s="52">
        <f t="shared" si="27"/>
        <v>0.13033569335937401</v>
      </c>
      <c r="AW106" s="52">
        <f t="shared" si="23"/>
        <v>2.1404314929930557E-2</v>
      </c>
    </row>
    <row r="107" spans="4:49" x14ac:dyDescent="0.25">
      <c r="D107" s="37">
        <f>+PAM!A80</f>
        <v>44986</v>
      </c>
      <c r="E107" s="257">
        <v>1403.9052734375</v>
      </c>
      <c r="F107" s="257">
        <v>1406.54345703125</v>
      </c>
      <c r="G107" s="257">
        <v>1389.5496826171875</v>
      </c>
      <c r="H107" s="257">
        <v>1399.079345703125</v>
      </c>
      <c r="I107" s="257">
        <v>1396.4915771484375</v>
      </c>
      <c r="J107" s="257">
        <v>1394.4136962890625</v>
      </c>
      <c r="K107" s="257">
        <v>1390.760009765625</v>
      </c>
      <c r="L107" s="257">
        <v>1391.6019287109375</v>
      </c>
      <c r="M107" s="257">
        <v>1385.229248046875</v>
      </c>
      <c r="N107" s="257">
        <v>1378.58837890625</v>
      </c>
      <c r="O107" s="19" cm="1">
        <f t="array" ref="O107">+SUMPRODUCT($E$30:$N$30/100,$E107:$N107)/$D$14*100</f>
        <v>1405.5040062959615</v>
      </c>
      <c r="Q107" s="24">
        <f t="shared" si="18"/>
        <v>8.2089870313403424E-2</v>
      </c>
      <c r="R107" s="24">
        <f t="shared" si="18"/>
        <v>8.0607268362434814E-2</v>
      </c>
      <c r="S107" s="24">
        <f t="shared" si="18"/>
        <v>7.9905499655912093E-2</v>
      </c>
      <c r="T107" s="24">
        <f t="shared" si="18"/>
        <v>7.9244683208183897E-2</v>
      </c>
      <c r="U107" s="24">
        <f t="shared" si="18"/>
        <v>7.8205193453895649E-2</v>
      </c>
      <c r="V107" s="24">
        <f t="shared" si="17"/>
        <v>7.8372392698848659E-2</v>
      </c>
      <c r="W107" s="24">
        <f t="shared" si="17"/>
        <v>7.8045082360439721E-2</v>
      </c>
      <c r="X107" s="24">
        <f t="shared" si="17"/>
        <v>7.6727180922137261E-2</v>
      </c>
      <c r="Y107" s="24">
        <f t="shared" si="17"/>
        <v>7.6944437484862904E-2</v>
      </c>
      <c r="Z107" s="24">
        <f t="shared" si="17"/>
        <v>7.3359195190363602E-2</v>
      </c>
      <c r="AA107" s="24">
        <f t="shared" ref="AA107:AA122" si="29">+O107/O106-1</f>
        <v>7.7633708087080588E-2</v>
      </c>
      <c r="AB107" s="24">
        <f>+PAM!Y80</f>
        <v>7.8215474342873792E-2</v>
      </c>
      <c r="AD107" s="24">
        <f t="shared" si="24"/>
        <v>1.0470548113688798</v>
      </c>
      <c r="AE107" s="24">
        <f t="shared" si="24"/>
        <v>1.0393563208625811</v>
      </c>
      <c r="AF107" s="24">
        <f t="shared" si="24"/>
        <v>1.0381408664200396</v>
      </c>
      <c r="AG107" s="24">
        <f t="shared" si="24"/>
        <v>1.0433262413092397</v>
      </c>
      <c r="AH107" s="24">
        <f t="shared" si="24"/>
        <v>1.0388660398849332</v>
      </c>
      <c r="AI107" s="24">
        <f t="shared" si="24"/>
        <v>1.0382052967293807</v>
      </c>
      <c r="AJ107" s="24">
        <f t="shared" si="24"/>
        <v>1.0341167100427797</v>
      </c>
      <c r="AK107" s="24">
        <f t="shared" si="24"/>
        <v>1.0393359172666679</v>
      </c>
      <c r="AL107" s="24">
        <f t="shared" si="24"/>
        <v>1.0395160574309763</v>
      </c>
      <c r="AM107" s="24">
        <f t="shared" si="24"/>
        <v>1.037728869949984</v>
      </c>
      <c r="AN107" s="24">
        <f t="shared" si="24"/>
        <v>1.0390027169397813</v>
      </c>
      <c r="AO107" s="24">
        <f>+PAM!AV80</f>
        <v>1.0379597544048091</v>
      </c>
      <c r="AQ107" s="24">
        <f t="shared" si="26"/>
        <v>8.7306751230398216E-3</v>
      </c>
      <c r="AR107" s="24">
        <f t="shared" si="16"/>
        <v>9.3259414188957557E-3</v>
      </c>
      <c r="AS107" s="35">
        <f t="shared" si="28"/>
        <v>44986</v>
      </c>
      <c r="AT107" s="19">
        <f t="shared" si="28"/>
        <v>1403.9052734375</v>
      </c>
      <c r="AU107" s="19">
        <f t="shared" si="25"/>
        <v>1378.58837890625</v>
      </c>
      <c r="AV107" s="52">
        <f t="shared" si="27"/>
        <v>0.25316894531249901</v>
      </c>
      <c r="AW107" s="52">
        <f t="shared" si="23"/>
        <v>4.9700528075983907E-2</v>
      </c>
    </row>
    <row r="108" spans="4:49" x14ac:dyDescent="0.25">
      <c r="D108" s="37">
        <f>+PAM!A81</f>
        <v>45017</v>
      </c>
      <c r="E108" s="257">
        <v>1529.90234375</v>
      </c>
      <c r="F108" s="257">
        <v>1530.323974609375</v>
      </c>
      <c r="G108" s="257">
        <v>1509.46826171875</v>
      </c>
      <c r="H108" s="257">
        <v>1520.4029541015625</v>
      </c>
      <c r="I108" s="257">
        <v>1515.4034423828125</v>
      </c>
      <c r="J108" s="257">
        <v>1513.639892578125</v>
      </c>
      <c r="K108" s="257">
        <v>1507.862548828125</v>
      </c>
      <c r="L108" s="257">
        <v>1509.3765869140625</v>
      </c>
      <c r="M108" s="257">
        <v>1500.553955078125</v>
      </c>
      <c r="N108" s="257">
        <v>1492.3782958984375</v>
      </c>
      <c r="O108" s="19" cm="1">
        <f t="array" ref="O108">+SUMPRODUCT($E$30:$N$30/100,$E108:$N108)/$D$14*100</f>
        <v>1524.8989819592834</v>
      </c>
      <c r="Q108" s="24">
        <f t="shared" si="18"/>
        <v>8.9747558255118376E-2</v>
      </c>
      <c r="R108" s="24">
        <f t="shared" si="18"/>
        <v>8.8003336803673893E-2</v>
      </c>
      <c r="S108" s="24">
        <f t="shared" si="18"/>
        <v>8.6300317722860065E-2</v>
      </c>
      <c r="T108" s="24">
        <f t="shared" si="18"/>
        <v>8.6716746102391218E-2</v>
      </c>
      <c r="U108" s="24">
        <f t="shared" si="18"/>
        <v>8.5150434975903577E-2</v>
      </c>
      <c r="V108" s="24">
        <f t="shared" si="18"/>
        <v>8.5502743272213966E-2</v>
      </c>
      <c r="W108" s="24">
        <f t="shared" si="18"/>
        <v>8.4200392763834619E-2</v>
      </c>
      <c r="X108" s="24">
        <f t="shared" si="18"/>
        <v>8.4632433868657708E-2</v>
      </c>
      <c r="Y108" s="24">
        <f t="shared" si="18"/>
        <v>8.3253156251106963E-2</v>
      </c>
      <c r="Z108" s="24">
        <f t="shared" si="18"/>
        <v>8.2540893810860716E-2</v>
      </c>
      <c r="AA108" s="24">
        <f t="shared" si="29"/>
        <v>8.4948157478379027E-2</v>
      </c>
      <c r="AB108" s="24">
        <f>+PAM!Y81</f>
        <v>8.5401514895506292E-2</v>
      </c>
      <c r="AD108" s="24">
        <f t="shared" si="24"/>
        <v>1.1081067079150215</v>
      </c>
      <c r="AE108" s="24">
        <f t="shared" si="24"/>
        <v>1.0963617301871222</v>
      </c>
      <c r="AF108" s="24">
        <f t="shared" si="24"/>
        <v>1.0928106053015676</v>
      </c>
      <c r="AG108" s="24">
        <f t="shared" si="24"/>
        <v>1.097203922526746</v>
      </c>
      <c r="AH108" s="24">
        <f t="shared" si="24"/>
        <v>1.0891880157048592</v>
      </c>
      <c r="AI108" s="24">
        <f t="shared" si="24"/>
        <v>1.0897750958430716</v>
      </c>
      <c r="AJ108" s="24">
        <f t="shared" si="24"/>
        <v>1.0834298945399823</v>
      </c>
      <c r="AK108" s="24">
        <f t="shared" si="24"/>
        <v>1.0890432459610655</v>
      </c>
      <c r="AL108" s="24">
        <f t="shared" si="24"/>
        <v>1.0855188162670815</v>
      </c>
      <c r="AM108" s="24">
        <f t="shared" si="24"/>
        <v>1.0828377557736881</v>
      </c>
      <c r="AN108" s="24">
        <f t="shared" si="24"/>
        <v>1.0893614495419106</v>
      </c>
      <c r="AO108" s="24">
        <f>+PAM!AV81</f>
        <v>1.0896486211979295</v>
      </c>
      <c r="AQ108" s="24">
        <f t="shared" si="26"/>
        <v>7.20666444425766E-3</v>
      </c>
      <c r="AR108" s="24">
        <f t="shared" si="16"/>
        <v>2.5268952141333401E-2</v>
      </c>
      <c r="AS108" s="35">
        <f t="shared" si="28"/>
        <v>45017</v>
      </c>
      <c r="AT108" s="19">
        <f t="shared" si="28"/>
        <v>1529.90234375</v>
      </c>
      <c r="AU108" s="19">
        <f t="shared" si="25"/>
        <v>1492.3782958984375</v>
      </c>
      <c r="AV108" s="52">
        <f t="shared" si="27"/>
        <v>0.37524047851562514</v>
      </c>
      <c r="AW108" s="52">
        <f t="shared" si="23"/>
        <v>7.767458598480248E-2</v>
      </c>
    </row>
    <row r="109" spans="4:49" x14ac:dyDescent="0.25">
      <c r="D109" s="37">
        <f>+PAM!A82</f>
        <v>45047</v>
      </c>
      <c r="E109" s="257">
        <v>1640.584716796875</v>
      </c>
      <c r="F109" s="257">
        <v>1643.029296875</v>
      </c>
      <c r="G109" s="257">
        <v>1623.05029296875</v>
      </c>
      <c r="H109" s="257">
        <v>1635.1214599609375</v>
      </c>
      <c r="I109" s="257">
        <v>1631.91455078125</v>
      </c>
      <c r="J109" s="257">
        <v>1629.8466796875</v>
      </c>
      <c r="K109" s="257">
        <v>1625.0308837890625</v>
      </c>
      <c r="L109" s="257">
        <v>1627.422119140625</v>
      </c>
      <c r="M109" s="257">
        <v>1620.927734375</v>
      </c>
      <c r="N109" s="257">
        <v>1613.5465087890625</v>
      </c>
      <c r="O109" s="19" cm="1">
        <f t="array" ref="O109">+SUMPRODUCT($E$30:$N$30/100,$E109:$N109)/$D$14*100</f>
        <v>1643.2714060808987</v>
      </c>
      <c r="Q109" s="24">
        <f t="shared" si="18"/>
        <v>7.2346037967088384E-2</v>
      </c>
      <c r="R109" s="24">
        <f t="shared" si="18"/>
        <v>7.3648014496011438E-2</v>
      </c>
      <c r="S109" s="24">
        <f t="shared" si="18"/>
        <v>7.5246385850253228E-2</v>
      </c>
      <c r="T109" s="24">
        <f t="shared" si="18"/>
        <v>7.5452698608550417E-2</v>
      </c>
      <c r="U109" s="24">
        <f t="shared" si="18"/>
        <v>7.6884547797539726E-2</v>
      </c>
      <c r="V109" s="24">
        <f t="shared" ref="V109:Z122" si="30">+J109/J108-1</f>
        <v>7.6773073753655163E-2</v>
      </c>
      <c r="W109" s="24">
        <f t="shared" si="30"/>
        <v>7.7704917501928872E-2</v>
      </c>
      <c r="X109" s="24">
        <f t="shared" si="30"/>
        <v>7.8208137882877837E-2</v>
      </c>
      <c r="Y109" s="24">
        <f t="shared" si="30"/>
        <v>8.0219560842520909E-2</v>
      </c>
      <c r="Z109" s="24">
        <f t="shared" si="30"/>
        <v>8.1191352905383596E-2</v>
      </c>
      <c r="AA109" s="24">
        <f t="shared" si="29"/>
        <v>7.7626403795957089E-2</v>
      </c>
      <c r="AB109" s="24">
        <f>+PAM!Y82</f>
        <v>7.6790302504688324E-2</v>
      </c>
      <c r="AD109" s="24">
        <f t="shared" ref="AD109:AN122" si="31">+E109/E97-1</f>
        <v>1.1519675454830467</v>
      </c>
      <c r="AE109" s="24">
        <f t="shared" si="31"/>
        <v>1.1405932360338045</v>
      </c>
      <c r="AF109" s="24">
        <f t="shared" si="31"/>
        <v>1.1400519061285976</v>
      </c>
      <c r="AG109" s="24">
        <f t="shared" si="31"/>
        <v>1.1429415903527183</v>
      </c>
      <c r="AH109" s="24">
        <f t="shared" si="31"/>
        <v>1.1369061381861743</v>
      </c>
      <c r="AI109" s="24">
        <f t="shared" si="31"/>
        <v>1.1375438800963709</v>
      </c>
      <c r="AJ109" s="24">
        <f t="shared" si="31"/>
        <v>1.1322141450627656</v>
      </c>
      <c r="AK109" s="24">
        <f t="shared" si="31"/>
        <v>1.1377663380231553</v>
      </c>
      <c r="AL109" s="24">
        <f t="shared" si="31"/>
        <v>1.1372205545383851</v>
      </c>
      <c r="AM109" s="24">
        <f t="shared" si="31"/>
        <v>1.1352725429401356</v>
      </c>
      <c r="AN109" s="24">
        <f t="shared" si="31"/>
        <v>1.138048590718967</v>
      </c>
      <c r="AO109" s="24">
        <f>+PAM!AV82</f>
        <v>1.137319602291551</v>
      </c>
      <c r="AQ109" s="24">
        <f t="shared" si="26"/>
        <v>-8.8453149382952123E-3</v>
      </c>
      <c r="AR109" s="24">
        <f t="shared" ref="AR109:AR122" si="32">+AD109-AM109</f>
        <v>1.6695002542911119E-2</v>
      </c>
      <c r="AS109" s="35">
        <f t="shared" si="28"/>
        <v>45047</v>
      </c>
      <c r="AT109" s="19">
        <f t="shared" si="28"/>
        <v>1640.584716796875</v>
      </c>
      <c r="AU109" s="19">
        <f t="shared" si="25"/>
        <v>1613.5465087890625</v>
      </c>
      <c r="AV109" s="52">
        <f t="shared" si="27"/>
        <v>0.27038208007812514</v>
      </c>
      <c r="AW109" s="52">
        <f t="shared" si="23"/>
        <v>5.2051832237486551E-2</v>
      </c>
    </row>
    <row r="110" spans="4:49" x14ac:dyDescent="0.25">
      <c r="D110" s="37">
        <f>+PAM!A83</f>
        <v>45078</v>
      </c>
      <c r="E110" s="257">
        <v>1729.5537109375</v>
      </c>
      <c r="F110" s="257">
        <v>1735.0035400390625</v>
      </c>
      <c r="G110" s="257">
        <v>1715.086669921875</v>
      </c>
      <c r="H110" s="257">
        <v>1728.7041015625</v>
      </c>
      <c r="I110" s="257">
        <v>1727.4229736328125</v>
      </c>
      <c r="J110" s="257">
        <v>1725.2022705078125</v>
      </c>
      <c r="K110" s="257">
        <v>1721.461669921875</v>
      </c>
      <c r="L110" s="257">
        <v>1724.64306640625</v>
      </c>
      <c r="M110" s="257">
        <v>1719.8736572265625</v>
      </c>
      <c r="N110" s="257">
        <v>1714.14404296875</v>
      </c>
      <c r="O110" s="19" cm="1">
        <f t="array" ref="O110">+SUMPRODUCT($E$30:$N$30/100,$E110:$N110)/$D$14*100</f>
        <v>1740.4264561178877</v>
      </c>
      <c r="Q110" s="24">
        <f t="shared" ref="Q110:U122" si="33">+E110/E109-1</f>
        <v>5.4230051779545096E-2</v>
      </c>
      <c r="R110" s="24">
        <f t="shared" si="33"/>
        <v>5.5978455977014674E-2</v>
      </c>
      <c r="S110" s="24">
        <f t="shared" si="33"/>
        <v>5.6705807177902967E-2</v>
      </c>
      <c r="T110" s="24">
        <f t="shared" si="33"/>
        <v>5.7232837983667739E-2</v>
      </c>
      <c r="U110" s="24">
        <f t="shared" si="33"/>
        <v>5.852538223023962E-2</v>
      </c>
      <c r="V110" s="24">
        <f t="shared" si="30"/>
        <v>5.8505865618351027E-2</v>
      </c>
      <c r="W110" s="24">
        <f t="shared" si="30"/>
        <v>5.9340894437628355E-2</v>
      </c>
      <c r="X110" s="24">
        <f t="shared" si="30"/>
        <v>5.9739231833080497E-2</v>
      </c>
      <c r="Y110" s="24">
        <f t="shared" si="30"/>
        <v>6.1042772452600591E-2</v>
      </c>
      <c r="Z110" s="24">
        <f t="shared" si="30"/>
        <v>6.2345605553808303E-2</v>
      </c>
      <c r="AA110" s="24">
        <f t="shared" si="29"/>
        <v>5.9122948088470517E-2</v>
      </c>
      <c r="AB110" s="24">
        <f>+PAM!Y83</f>
        <v>5.8865053264280265E-2</v>
      </c>
      <c r="AD110" s="24">
        <f t="shared" si="31"/>
        <v>1.1609016837672228</v>
      </c>
      <c r="AE110" s="24">
        <f t="shared" si="31"/>
        <v>1.1513974249194692</v>
      </c>
      <c r="AF110" s="24">
        <f t="shared" si="31"/>
        <v>1.1522209519088569</v>
      </c>
      <c r="AG110" s="24">
        <f t="shared" si="31"/>
        <v>1.1554466162378603</v>
      </c>
      <c r="AH110" s="24">
        <f t="shared" si="31"/>
        <v>1.1502248451838915</v>
      </c>
      <c r="AI110" s="24">
        <f t="shared" si="31"/>
        <v>1.1514801680251008</v>
      </c>
      <c r="AJ110" s="24">
        <f t="shared" si="31"/>
        <v>1.1472013454900662</v>
      </c>
      <c r="AK110" s="24">
        <f t="shared" si="31"/>
        <v>1.1534038601997532</v>
      </c>
      <c r="AL110" s="24">
        <f t="shared" si="31"/>
        <v>1.1539833358813638</v>
      </c>
      <c r="AM110" s="24">
        <f t="shared" si="31"/>
        <v>1.153998108193159</v>
      </c>
      <c r="AN110" s="24">
        <f t="shared" si="31"/>
        <v>1.1527318326507965</v>
      </c>
      <c r="AO110" s="24">
        <f>+PAM!AV83</f>
        <v>1.1521833443529839</v>
      </c>
      <c r="AQ110" s="24">
        <f t="shared" si="26"/>
        <v>-8.1155537742632067E-3</v>
      </c>
      <c r="AR110" s="24">
        <f t="shared" si="32"/>
        <v>6.9035755740638471E-3</v>
      </c>
      <c r="AS110" s="35">
        <f>+D110</f>
        <v>45078</v>
      </c>
      <c r="AT110" s="19">
        <f t="shared" si="28"/>
        <v>1729.5537109375</v>
      </c>
      <c r="AU110" s="19">
        <f t="shared" si="25"/>
        <v>1714.14404296875</v>
      </c>
      <c r="AV110" s="52">
        <f t="shared" si="27"/>
        <v>0.15409667968750185</v>
      </c>
      <c r="AW110" s="52">
        <f t="shared" si="23"/>
        <v>2.388264436097387E-2</v>
      </c>
    </row>
    <row r="111" spans="4:49" x14ac:dyDescent="0.25">
      <c r="D111" s="37">
        <f>+PAM!A84</f>
        <v>45108</v>
      </c>
      <c r="E111" s="257">
        <v>1836.1278076171875</v>
      </c>
      <c r="F111" s="257">
        <v>1842.3145751953125</v>
      </c>
      <c r="G111" s="257">
        <v>1822.232177734375</v>
      </c>
      <c r="H111" s="257">
        <v>1838.1719970703125</v>
      </c>
      <c r="I111" s="257">
        <v>1838.2039794921875</v>
      </c>
      <c r="J111" s="257">
        <v>1835.476318359375</v>
      </c>
      <c r="K111" s="257">
        <v>1832.4237060546875</v>
      </c>
      <c r="L111" s="257">
        <v>1836.0291748046875</v>
      </c>
      <c r="M111" s="257">
        <v>1833.394287109375</v>
      </c>
      <c r="N111" s="257">
        <v>1829.2227783203125</v>
      </c>
      <c r="O111" s="19" cm="1">
        <f t="array" ref="O111">+SUMPRODUCT($E$30:$N$30/100,$E111:$N111)/$D$14*100</f>
        <v>1852.6777171274787</v>
      </c>
      <c r="Q111" s="24">
        <f t="shared" si="33"/>
        <v>6.16194200883875E-2</v>
      </c>
      <c r="R111" s="24">
        <f t="shared" si="33"/>
        <v>6.1850614526028025E-2</v>
      </c>
      <c r="S111" s="24">
        <f t="shared" si="33"/>
        <v>6.2472357631571329E-2</v>
      </c>
      <c r="T111" s="24">
        <f t="shared" si="33"/>
        <v>6.3323674311219103E-2</v>
      </c>
      <c r="U111" s="24">
        <f t="shared" si="33"/>
        <v>6.4130793413265774E-2</v>
      </c>
      <c r="V111" s="24">
        <f t="shared" si="30"/>
        <v>6.3919489173349664E-2</v>
      </c>
      <c r="W111" s="24">
        <f t="shared" si="30"/>
        <v>6.4458034745466186E-2</v>
      </c>
      <c r="X111" s="24">
        <f t="shared" si="30"/>
        <v>6.4585020847554242E-2</v>
      </c>
      <c r="Y111" s="24">
        <f t="shared" si="30"/>
        <v>6.6005214630633802E-2</v>
      </c>
      <c r="Z111" s="24">
        <f t="shared" si="30"/>
        <v>6.7134810416664914E-2</v>
      </c>
      <c r="AA111" s="24">
        <f t="shared" si="29"/>
        <v>6.4496411563389699E-2</v>
      </c>
      <c r="AB111" s="24">
        <f>+PAM!Y84</f>
        <v>6.4373705221829169E-2</v>
      </c>
      <c r="AD111" s="24">
        <f t="shared" si="31"/>
        <v>1.1370381433848014</v>
      </c>
      <c r="AE111" s="24">
        <f t="shared" si="31"/>
        <v>1.128232266359837</v>
      </c>
      <c r="AF111" s="24">
        <f t="shared" si="31"/>
        <v>1.1300199272101414</v>
      </c>
      <c r="AG111" s="24">
        <f t="shared" si="31"/>
        <v>1.1311158836245787</v>
      </c>
      <c r="AH111" s="24">
        <f t="shared" si="31"/>
        <v>1.1296504976021473</v>
      </c>
      <c r="AI111" s="24">
        <f t="shared" si="31"/>
        <v>1.1291691010524758</v>
      </c>
      <c r="AJ111" s="24">
        <f t="shared" si="31"/>
        <v>1.127107557748209</v>
      </c>
      <c r="AK111" s="24">
        <f t="shared" si="31"/>
        <v>1.1293555729453684</v>
      </c>
      <c r="AL111" s="24">
        <f t="shared" si="31"/>
        <v>1.1334210802372091</v>
      </c>
      <c r="AM111" s="24">
        <f t="shared" si="31"/>
        <v>1.1293338215812097</v>
      </c>
      <c r="AN111" s="24">
        <f t="shared" si="31"/>
        <v>1.1302311445781883</v>
      </c>
      <c r="AO111" s="24">
        <f>+PAM!AV84</f>
        <v>1.130547219340329</v>
      </c>
      <c r="AQ111" s="24">
        <f t="shared" si="26"/>
        <v>-5.5153903282774142E-3</v>
      </c>
      <c r="AR111" s="24">
        <f t="shared" si="32"/>
        <v>7.7043218035917072E-3</v>
      </c>
      <c r="AS111" s="35">
        <f t="shared" ref="AS111:AT126" si="34">+D111</f>
        <v>45108</v>
      </c>
      <c r="AT111" s="19">
        <f t="shared" si="28"/>
        <v>1836.1278076171875</v>
      </c>
      <c r="AU111" s="19">
        <f t="shared" si="25"/>
        <v>1829.2227783203125</v>
      </c>
      <c r="AV111" s="52">
        <f t="shared" si="27"/>
        <v>6.9050292968750426E-2</v>
      </c>
      <c r="AW111" s="52">
        <f t="shared" si="23"/>
        <v>2.9787670336531846E-3</v>
      </c>
    </row>
    <row r="112" spans="4:49" x14ac:dyDescent="0.25">
      <c r="D112" s="37">
        <f>+PAM!A85</f>
        <v>45139</v>
      </c>
      <c r="E112" s="257">
        <v>2067.25439453125</v>
      </c>
      <c r="F112" s="257">
        <v>2073.4677734375</v>
      </c>
      <c r="G112" s="257">
        <v>2045.4765625</v>
      </c>
      <c r="H112" s="257">
        <v>2063.2001953125</v>
      </c>
      <c r="I112" s="257">
        <v>2063.007080078125</v>
      </c>
      <c r="J112" s="257">
        <v>2060.0693359375</v>
      </c>
      <c r="K112" s="257">
        <v>2055.186767578125</v>
      </c>
      <c r="L112" s="257">
        <v>2057.8798828125</v>
      </c>
      <c r="M112" s="257">
        <v>2052.4423828125</v>
      </c>
      <c r="N112" s="257">
        <v>2046.4056396484375</v>
      </c>
      <c r="O112" s="19" cm="1">
        <f t="array" ref="O112">+SUMPRODUCT($E$30:$N$30/100,$E112:$N112)/$D$14*100</f>
        <v>2077.7098454881602</v>
      </c>
      <c r="Q112" s="24">
        <f t="shared" si="33"/>
        <v>0.1258771780239003</v>
      </c>
      <c r="R112" s="24">
        <f t="shared" si="33"/>
        <v>0.1254689081628102</v>
      </c>
      <c r="S112" s="24">
        <f t="shared" si="33"/>
        <v>0.12251149304321363</v>
      </c>
      <c r="T112" s="24">
        <f t="shared" si="33"/>
        <v>0.1224195551889804</v>
      </c>
      <c r="U112" s="24">
        <f t="shared" si="33"/>
        <v>0.1222949700326732</v>
      </c>
      <c r="V112" s="24">
        <f t="shared" si="30"/>
        <v>0.1223622529648738</v>
      </c>
      <c r="W112" s="24">
        <f t="shared" si="30"/>
        <v>0.12156744140963949</v>
      </c>
      <c r="X112" s="24">
        <f t="shared" si="30"/>
        <v>0.12083179889089313</v>
      </c>
      <c r="Y112" s="24">
        <f t="shared" si="30"/>
        <v>0.11947680716758846</v>
      </c>
      <c r="Z112" s="24">
        <f t="shared" si="30"/>
        <v>0.11872958499213171</v>
      </c>
      <c r="AA112" s="24">
        <f t="shared" si="29"/>
        <v>0.12146318071422968</v>
      </c>
      <c r="AB112" s="24">
        <f>+PAM!Y85</f>
        <v>0.12241216390812393</v>
      </c>
      <c r="AD112" s="24">
        <f t="shared" si="31"/>
        <v>1.2463925458006488</v>
      </c>
      <c r="AE112" s="24">
        <f t="shared" si="31"/>
        <v>1.2379987953487523</v>
      </c>
      <c r="AF112" s="24">
        <f t="shared" si="31"/>
        <v>1.2349928821602378</v>
      </c>
      <c r="AG112" s="24">
        <f t="shared" si="31"/>
        <v>1.2352364571147145</v>
      </c>
      <c r="AH112" s="24">
        <f t="shared" si="31"/>
        <v>1.2351717872574945</v>
      </c>
      <c r="AI112" s="24">
        <f t="shared" si="31"/>
        <v>1.2348337735175434</v>
      </c>
      <c r="AJ112" s="24">
        <f t="shared" si="31"/>
        <v>1.2327500886212444</v>
      </c>
      <c r="AK112" s="24">
        <f t="shared" si="31"/>
        <v>1.231886080308251</v>
      </c>
      <c r="AL112" s="24">
        <f t="shared" si="31"/>
        <v>1.2353445677062025</v>
      </c>
      <c r="AM112" s="24">
        <f t="shared" si="31"/>
        <v>1.2300600104611248</v>
      </c>
      <c r="AN112" s="24">
        <f t="shared" si="31"/>
        <v>1.2344270583157182</v>
      </c>
      <c r="AO112" s="24">
        <f>+PAM!AV85</f>
        <v>1.236463188594676</v>
      </c>
      <c r="AQ112" s="24">
        <f t="shared" si="26"/>
        <v>7.1475930317685954E-3</v>
      </c>
      <c r="AR112" s="24">
        <f t="shared" si="32"/>
        <v>1.6332535339524057E-2</v>
      </c>
      <c r="AS112" s="35">
        <f t="shared" si="34"/>
        <v>45139</v>
      </c>
      <c r="AT112" s="19">
        <f t="shared" si="28"/>
        <v>2067.25439453125</v>
      </c>
      <c r="AU112" s="19">
        <f t="shared" si="25"/>
        <v>2046.4056396484375</v>
      </c>
      <c r="AV112" s="52">
        <f t="shared" si="27"/>
        <v>0.2084875488281277</v>
      </c>
      <c r="AW112" s="52">
        <f t="shared" si="23"/>
        <v>3.4297681668589597E-2</v>
      </c>
    </row>
    <row r="113" spans="4:49" x14ac:dyDescent="0.25">
      <c r="D113" s="37">
        <f>+PAM!A86</f>
        <v>45170</v>
      </c>
      <c r="E113" s="257">
        <v>2348.003173828125</v>
      </c>
      <c r="F113" s="257">
        <v>2350.802978515625</v>
      </c>
      <c r="G113" s="257">
        <v>2315.94970703125</v>
      </c>
      <c r="H113" s="257">
        <v>2336.81298828125</v>
      </c>
      <c r="I113" s="257">
        <v>2332.1728515625</v>
      </c>
      <c r="J113" s="257">
        <v>2329.87841796875</v>
      </c>
      <c r="K113" s="257">
        <v>2321.177978515625</v>
      </c>
      <c r="L113" s="257">
        <v>2325.81884765625</v>
      </c>
      <c r="M113" s="257">
        <v>2315.075439453125</v>
      </c>
      <c r="N113" s="257">
        <v>2308.858642578125</v>
      </c>
      <c r="O113" s="19" cm="1">
        <f t="array" ref="O113">+SUMPRODUCT($E$30:$N$30/100,$E113:$N113)/$D$14*100</f>
        <v>2348.684229155197</v>
      </c>
      <c r="Q113" s="24">
        <f t="shared" si="33"/>
        <v>0.13580756197184662</v>
      </c>
      <c r="R113" s="24">
        <f t="shared" si="33"/>
        <v>0.13375428768702036</v>
      </c>
      <c r="S113" s="24">
        <f t="shared" si="33"/>
        <v>0.13222989179630362</v>
      </c>
      <c r="T113" s="24">
        <f t="shared" si="33"/>
        <v>0.13261572657388565</v>
      </c>
      <c r="U113" s="24">
        <f t="shared" si="33"/>
        <v>0.13047253888929067</v>
      </c>
      <c r="V113" s="24">
        <f t="shared" si="30"/>
        <v>0.13097087429266785</v>
      </c>
      <c r="W113" s="24">
        <f t="shared" si="30"/>
        <v>0.12942434971540306</v>
      </c>
      <c r="X113" s="24">
        <f t="shared" si="30"/>
        <v>0.13020145980413522</v>
      </c>
      <c r="Y113" s="24">
        <f t="shared" si="30"/>
        <v>0.12796123235417411</v>
      </c>
      <c r="Z113" s="24">
        <f t="shared" si="30"/>
        <v>0.12825072304568885</v>
      </c>
      <c r="AA113" s="24">
        <f t="shared" si="29"/>
        <v>0.13041974280261992</v>
      </c>
      <c r="AB113" s="24">
        <f>+PAM!Y86</f>
        <v>0.1307483734730237</v>
      </c>
      <c r="AD113" s="24">
        <f t="shared" si="31"/>
        <v>1.3944988939278695</v>
      </c>
      <c r="AE113" s="24">
        <f t="shared" si="31"/>
        <v>1.3841540692833898</v>
      </c>
      <c r="AF113" s="24">
        <f t="shared" si="31"/>
        <v>1.3791125011231093</v>
      </c>
      <c r="AG113" s="24">
        <f t="shared" si="31"/>
        <v>1.3783426779217103</v>
      </c>
      <c r="AH113" s="24">
        <f t="shared" si="31"/>
        <v>1.3770375492270026</v>
      </c>
      <c r="AI113" s="24">
        <f t="shared" si="31"/>
        <v>1.377913015592438</v>
      </c>
      <c r="AJ113" s="24">
        <f t="shared" si="31"/>
        <v>1.3748515958952168</v>
      </c>
      <c r="AK113" s="24">
        <f t="shared" si="31"/>
        <v>1.3734978474142157</v>
      </c>
      <c r="AL113" s="24">
        <f t="shared" si="31"/>
        <v>1.3752609924293879</v>
      </c>
      <c r="AM113" s="24">
        <f t="shared" si="31"/>
        <v>1.3704077913202672</v>
      </c>
      <c r="AN113" s="24">
        <f t="shared" si="31"/>
        <v>1.3767238860007098</v>
      </c>
      <c r="AO113" s="24">
        <f>+PAM!AV86</f>
        <v>1.3798066827413717</v>
      </c>
      <c r="AQ113" s="24">
        <f t="shared" si="26"/>
        <v>7.5568389261577718E-3</v>
      </c>
      <c r="AR113" s="24">
        <f t="shared" si="32"/>
        <v>2.4091102607602277E-2</v>
      </c>
      <c r="AS113" s="35">
        <f t="shared" si="34"/>
        <v>45170</v>
      </c>
      <c r="AT113" s="19">
        <f t="shared" si="28"/>
        <v>2348.003173828125</v>
      </c>
      <c r="AU113" s="19">
        <f t="shared" si="25"/>
        <v>2308.858642578125</v>
      </c>
      <c r="AV113" s="52">
        <f t="shared" si="27"/>
        <v>0.39144531250000014</v>
      </c>
      <c r="AW113" s="52">
        <f t="shared" si="23"/>
        <v>7.5555584663745456E-2</v>
      </c>
    </row>
    <row r="114" spans="4:49" x14ac:dyDescent="0.25">
      <c r="D114" s="37">
        <f>+PAM!A87</f>
        <v>45200</v>
      </c>
      <c r="E114" s="257">
        <v>2542.0224609375</v>
      </c>
      <c r="F114" s="257">
        <v>2544.441162109375</v>
      </c>
      <c r="G114" s="257">
        <v>2508.666259765625</v>
      </c>
      <c r="H114" s="257">
        <v>2532.979248046875</v>
      </c>
      <c r="I114" s="257">
        <v>2525.425048828125</v>
      </c>
      <c r="J114" s="257">
        <v>2523.51611328125</v>
      </c>
      <c r="K114" s="257">
        <v>2512.876708984375</v>
      </c>
      <c r="L114" s="257">
        <v>2522.023193359375</v>
      </c>
      <c r="M114" s="257">
        <v>2508.87109375</v>
      </c>
      <c r="N114" s="257">
        <v>2504.3408203125</v>
      </c>
      <c r="O114" s="19" cm="1">
        <f t="array" ref="O114">+SUMPRODUCT($E$30:$N$30/100,$E114:$N114)/$D$14*100</f>
        <v>2544.8447366605192</v>
      </c>
      <c r="Q114" s="24">
        <f t="shared" si="33"/>
        <v>8.2631611946695438E-2</v>
      </c>
      <c r="R114" s="24">
        <f t="shared" si="33"/>
        <v>8.2371081440444582E-2</v>
      </c>
      <c r="S114" s="24">
        <f t="shared" si="33"/>
        <v>8.3212753778411308E-2</v>
      </c>
      <c r="T114" s="24">
        <f t="shared" si="33"/>
        <v>8.3946067036330341E-2</v>
      </c>
      <c r="U114" s="24">
        <f t="shared" si="33"/>
        <v>8.2863582403916114E-2</v>
      </c>
      <c r="V114" s="24">
        <f t="shared" si="30"/>
        <v>8.3110643808323115E-2</v>
      </c>
      <c r="W114" s="24">
        <f t="shared" si="30"/>
        <v>8.2586829723130473E-2</v>
      </c>
      <c r="X114" s="24">
        <f t="shared" si="30"/>
        <v>8.4359255193430904E-2</v>
      </c>
      <c r="Y114" s="24">
        <f t="shared" si="30"/>
        <v>8.3710297726908633E-2</v>
      </c>
      <c r="Z114" s="24">
        <f t="shared" si="30"/>
        <v>8.46661524137724E-2</v>
      </c>
      <c r="AA114" s="24">
        <f t="shared" si="29"/>
        <v>8.3519319059710107E-2</v>
      </c>
      <c r="AB114" s="24">
        <f>+PAM!Y87</f>
        <v>8.3056026132919625E-2</v>
      </c>
      <c r="AD114" s="24">
        <f t="shared" si="31"/>
        <v>1.443941125004621</v>
      </c>
      <c r="AE114" s="24">
        <f t="shared" si="31"/>
        <v>1.4320562353575634</v>
      </c>
      <c r="AF114" s="24">
        <f t="shared" si="31"/>
        <v>1.4283639514932061</v>
      </c>
      <c r="AG114" s="24">
        <f t="shared" si="31"/>
        <v>1.4290797502059727</v>
      </c>
      <c r="AH114" s="24">
        <f t="shared" si="31"/>
        <v>1.4239823349774197</v>
      </c>
      <c r="AI114" s="24">
        <f t="shared" si="31"/>
        <v>1.4262783865845257</v>
      </c>
      <c r="AJ114" s="24">
        <f t="shared" si="31"/>
        <v>1.4218053570928575</v>
      </c>
      <c r="AK114" s="24">
        <f t="shared" si="31"/>
        <v>1.4249064592885028</v>
      </c>
      <c r="AL114" s="24">
        <f t="shared" si="31"/>
        <v>1.4236138495238779</v>
      </c>
      <c r="AM114" s="24">
        <f t="shared" si="31"/>
        <v>1.4214839189647122</v>
      </c>
      <c r="AN114" s="24">
        <f t="shared" si="31"/>
        <v>1.4258722859320487</v>
      </c>
      <c r="AO114" s="24">
        <f>+PAM!AV87</f>
        <v>1.428371262381666</v>
      </c>
      <c r="AQ114" s="24">
        <f t="shared" si="26"/>
        <v>-2.0345404670769618E-3</v>
      </c>
      <c r="AR114" s="24">
        <f t="shared" si="32"/>
        <v>2.2457206039908861E-2</v>
      </c>
      <c r="AS114" s="35">
        <f t="shared" si="34"/>
        <v>45200</v>
      </c>
      <c r="AT114" s="19">
        <f t="shared" si="28"/>
        <v>2542.0224609375</v>
      </c>
      <c r="AU114" s="19">
        <f t="shared" si="25"/>
        <v>2504.3408203125</v>
      </c>
      <c r="AV114" s="52">
        <f t="shared" si="27"/>
        <v>0.37681640625000057</v>
      </c>
      <c r="AW114" s="52">
        <f t="shared" si="23"/>
        <v>7.0681211999296778E-2</v>
      </c>
    </row>
    <row r="115" spans="4:49" x14ac:dyDescent="0.25">
      <c r="D115" s="37">
        <f>+PAM!A88</f>
        <v>45231</v>
      </c>
      <c r="E115" s="257">
        <v>2881.57568359375</v>
      </c>
      <c r="F115" s="257">
        <v>2881.9248046875</v>
      </c>
      <c r="G115" s="257">
        <v>2836.819091796875</v>
      </c>
      <c r="H115" s="257">
        <v>2864.20361328125</v>
      </c>
      <c r="I115" s="257">
        <v>2854.531005859375</v>
      </c>
      <c r="J115" s="257">
        <v>2851.861083984375</v>
      </c>
      <c r="K115" s="257">
        <v>2837.631103515625</v>
      </c>
      <c r="L115" s="257">
        <v>2846.65625</v>
      </c>
      <c r="M115" s="257">
        <v>2828.583251953125</v>
      </c>
      <c r="N115" s="257">
        <v>2822.350830078125</v>
      </c>
      <c r="O115" s="19" cm="1">
        <f t="array" ref="O115">+SUMPRODUCT($E$30:$N$30/100,$E115:$N115)/$D$14*100</f>
        <v>2874.1702031113318</v>
      </c>
      <c r="Q115" s="24">
        <f t="shared" si="33"/>
        <v>0.13357601196451374</v>
      </c>
      <c r="R115" s="24">
        <f t="shared" si="33"/>
        <v>0.13263566381639058</v>
      </c>
      <c r="S115" s="24">
        <f t="shared" si="33"/>
        <v>0.13080768745297666</v>
      </c>
      <c r="T115" s="24">
        <f t="shared" si="33"/>
        <v>0.13076473701463409</v>
      </c>
      <c r="U115" s="24">
        <f t="shared" si="33"/>
        <v>0.13031705580966069</v>
      </c>
      <c r="V115" s="24">
        <f t="shared" si="30"/>
        <v>0.13011407732847324</v>
      </c>
      <c r="W115" s="24">
        <f t="shared" si="30"/>
        <v>0.1292361035343057</v>
      </c>
      <c r="X115" s="24">
        <f t="shared" si="30"/>
        <v>0.12871929865490594</v>
      </c>
      <c r="Y115" s="24">
        <f t="shared" si="30"/>
        <v>0.12743267639360956</v>
      </c>
      <c r="Z115" s="24">
        <f t="shared" si="30"/>
        <v>0.12698351885105752</v>
      </c>
      <c r="AA115" s="24">
        <f t="shared" si="29"/>
        <v>0.12940886400911489</v>
      </c>
      <c r="AB115" s="24">
        <f>+PAM!Y88</f>
        <v>0.13011902206014558</v>
      </c>
      <c r="AD115" s="24">
        <f t="shared" si="31"/>
        <v>1.6435482380819328</v>
      </c>
      <c r="AE115" s="24">
        <f t="shared" si="31"/>
        <v>1.6281299641882692</v>
      </c>
      <c r="AF115" s="24">
        <f t="shared" si="31"/>
        <v>1.6171417940341808</v>
      </c>
      <c r="AG115" s="24">
        <f t="shared" si="31"/>
        <v>1.6185268521260978</v>
      </c>
      <c r="AH115" s="24">
        <f t="shared" si="31"/>
        <v>1.610931306219423</v>
      </c>
      <c r="AI115" s="24">
        <f t="shared" si="31"/>
        <v>1.6131914095405282</v>
      </c>
      <c r="AJ115" s="24">
        <f t="shared" si="31"/>
        <v>1.6055150779058387</v>
      </c>
      <c r="AK115" s="24">
        <f t="shared" si="31"/>
        <v>1.6069953460501796</v>
      </c>
      <c r="AL115" s="24">
        <f t="shared" si="31"/>
        <v>1.6009809120187426</v>
      </c>
      <c r="AM115" s="24">
        <f t="shared" si="31"/>
        <v>1.5975974521843597</v>
      </c>
      <c r="AN115" s="24">
        <f t="shared" si="31"/>
        <v>1.6102560496642733</v>
      </c>
      <c r="AO115" s="24">
        <f>+PAM!AV88</f>
        <v>1.6152831016935179</v>
      </c>
      <c r="AQ115" s="24">
        <f t="shared" si="26"/>
        <v>6.5924931134562215E-3</v>
      </c>
      <c r="AR115" s="24">
        <f t="shared" si="32"/>
        <v>4.5950785897573176E-2</v>
      </c>
      <c r="AS115" s="35">
        <f t="shared" si="34"/>
        <v>45231</v>
      </c>
      <c r="AT115" s="19">
        <f t="shared" si="28"/>
        <v>2881.57568359375</v>
      </c>
      <c r="AU115" s="19">
        <f t="shared" si="25"/>
        <v>2822.350830078125</v>
      </c>
      <c r="AV115" s="52">
        <f t="shared" si="27"/>
        <v>0.59224853515624787</v>
      </c>
      <c r="AW115" s="52">
        <f t="shared" si="23"/>
        <v>0.11919694571401429</v>
      </c>
    </row>
    <row r="116" spans="4:49" x14ac:dyDescent="0.25">
      <c r="D116" s="37">
        <f>+PAM!A89</f>
        <v>45261</v>
      </c>
      <c r="E116" s="257">
        <v>3618.37255859375</v>
      </c>
      <c r="F116" s="257">
        <v>3625.2451171875</v>
      </c>
      <c r="G116" s="257">
        <v>3557.498779296875</v>
      </c>
      <c r="H116" s="257">
        <v>3589.409423828125</v>
      </c>
      <c r="I116" s="257">
        <v>3584.95458984375</v>
      </c>
      <c r="J116" s="257">
        <v>3580.480224609375</v>
      </c>
      <c r="K116" s="257">
        <v>3564.319580078125</v>
      </c>
      <c r="L116" s="257">
        <v>3571.97314453125</v>
      </c>
      <c r="M116" s="257">
        <v>3543.218994140625</v>
      </c>
      <c r="N116" s="257">
        <v>3538.7548828125</v>
      </c>
      <c r="O116" s="19" cm="1">
        <f t="array" ref="O116">+SUMPRODUCT($E$30:$N$30/100,$E116:$N116)/$D$14*100</f>
        <v>3606.216600008313</v>
      </c>
      <c r="Q116" s="24">
        <f t="shared" si="33"/>
        <v>0.25569235581593519</v>
      </c>
      <c r="R116" s="24">
        <f t="shared" si="33"/>
        <v>0.25792495046747121</v>
      </c>
      <c r="S116" s="24">
        <f t="shared" si="33"/>
        <v>0.25404499341673303</v>
      </c>
      <c r="T116" s="24">
        <f t="shared" si="33"/>
        <v>0.25319631858018443</v>
      </c>
      <c r="U116" s="24">
        <f t="shared" si="33"/>
        <v>0.25588216855415657</v>
      </c>
      <c r="V116" s="24">
        <f t="shared" si="30"/>
        <v>0.2554890014513036</v>
      </c>
      <c r="W116" s="24">
        <f t="shared" si="30"/>
        <v>0.25608983340441416</v>
      </c>
      <c r="X116" s="24">
        <f t="shared" si="30"/>
        <v>0.2547960943760772</v>
      </c>
      <c r="Y116" s="24">
        <f t="shared" si="30"/>
        <v>0.25264794369903987</v>
      </c>
      <c r="Z116" s="24">
        <f t="shared" si="30"/>
        <v>0.2538323886242535</v>
      </c>
      <c r="AA116" s="24">
        <f t="shared" si="29"/>
        <v>0.25469834601462704</v>
      </c>
      <c r="AB116" s="24">
        <f>+PAM!Y89</f>
        <v>0.25698049898302866</v>
      </c>
      <c r="AD116" s="24">
        <f t="shared" si="31"/>
        <v>2.1640316022003909</v>
      </c>
      <c r="AE116" s="24">
        <f t="shared" si="31"/>
        <v>2.1508545754432022</v>
      </c>
      <c r="AF116" s="24">
        <f t="shared" si="31"/>
        <v>2.1263877669463387</v>
      </c>
      <c r="AG116" s="24">
        <f t="shared" si="31"/>
        <v>2.1248802575872641</v>
      </c>
      <c r="AH116" s="24">
        <f t="shared" si="31"/>
        <v>2.1211581804448807</v>
      </c>
      <c r="AI116" s="24">
        <f t="shared" si="31"/>
        <v>2.123151959289439</v>
      </c>
      <c r="AJ116" s="24">
        <f t="shared" si="31"/>
        <v>2.1143051474246772</v>
      </c>
      <c r="AK116" s="24">
        <f t="shared" si="31"/>
        <v>2.1117749767666516</v>
      </c>
      <c r="AL116" s="24">
        <f t="shared" si="31"/>
        <v>2.0972279931905065</v>
      </c>
      <c r="AM116" s="24">
        <f t="shared" si="31"/>
        <v>2.094954567728835</v>
      </c>
      <c r="AN116" s="24">
        <f t="shared" si="31"/>
        <v>2.1164088102527319</v>
      </c>
      <c r="AO116" s="24">
        <f>+PAM!AV89</f>
        <v>2.1284759120864347</v>
      </c>
      <c r="AQ116" s="24">
        <f t="shared" si="26"/>
        <v>1.8599671916816884E-3</v>
      </c>
      <c r="AR116" s="24">
        <f t="shared" si="32"/>
        <v>6.9077034471555887E-2</v>
      </c>
      <c r="AS116" s="35">
        <f t="shared" si="34"/>
        <v>45261</v>
      </c>
      <c r="AT116" s="19">
        <f t="shared" si="28"/>
        <v>3618.37255859375</v>
      </c>
      <c r="AU116" s="19">
        <f t="shared" si="25"/>
        <v>3538.7548828125</v>
      </c>
      <c r="AV116" s="52">
        <f t="shared" si="27"/>
        <v>0.79617675781250341</v>
      </c>
      <c r="AW116" s="52">
        <f t="shared" si="23"/>
        <v>0.16209881525274383</v>
      </c>
    </row>
    <row r="117" spans="4:49" x14ac:dyDescent="0.25">
      <c r="D117" s="37">
        <f>+PAM!A90</f>
        <v>45292</v>
      </c>
      <c r="E117" s="257">
        <v>4374.1552734375</v>
      </c>
      <c r="F117" s="257">
        <v>4378.43701171875</v>
      </c>
      <c r="G117" s="257">
        <v>4304.38330078125</v>
      </c>
      <c r="H117" s="257">
        <v>4341.93798828125</v>
      </c>
      <c r="I117" s="257">
        <v>4337.81201171875</v>
      </c>
      <c r="J117" s="257">
        <v>4333.3955078125</v>
      </c>
      <c r="K117" s="257">
        <v>4317.38525390625</v>
      </c>
      <c r="L117" s="257">
        <v>4330.58154296875</v>
      </c>
      <c r="M117" s="257">
        <v>4292.5048828125</v>
      </c>
      <c r="N117" s="257">
        <v>4303.3349609375</v>
      </c>
      <c r="O117" s="19" cm="1">
        <f t="array" ref="O117">+SUMPRODUCT($E$30:$N$30/100,$E117:$N117)/$D$14*100</f>
        <v>4368.5113580234383</v>
      </c>
      <c r="Q117" s="24">
        <f t="shared" si="33"/>
        <v>0.20887365869740027</v>
      </c>
      <c r="R117" s="24">
        <f t="shared" si="33"/>
        <v>0.20776302572212924</v>
      </c>
      <c r="S117" s="24">
        <f t="shared" si="33"/>
        <v>0.2099465292387237</v>
      </c>
      <c r="T117" s="24">
        <f t="shared" si="33"/>
        <v>0.20965247359565597</v>
      </c>
      <c r="U117" s="24">
        <f t="shared" si="33"/>
        <v>0.21000473032708999</v>
      </c>
      <c r="V117" s="24">
        <f t="shared" si="30"/>
        <v>0.21028332401564009</v>
      </c>
      <c r="W117" s="24">
        <f t="shared" si="30"/>
        <v>0.2112789431220472</v>
      </c>
      <c r="X117" s="24">
        <f t="shared" si="30"/>
        <v>0.21237796807037657</v>
      </c>
      <c r="Y117" s="24">
        <f t="shared" si="30"/>
        <v>0.21147038608422442</v>
      </c>
      <c r="Z117" s="24">
        <f t="shared" si="30"/>
        <v>0.21605906694428456</v>
      </c>
      <c r="AA117" s="24">
        <f t="shared" si="29"/>
        <v>0.21138351978452108</v>
      </c>
      <c r="AB117" s="24">
        <f>+PAM!Y90</f>
        <v>0.21203681979011701</v>
      </c>
      <c r="AD117" s="24">
        <f t="shared" si="31"/>
        <v>2.6004410588225126</v>
      </c>
      <c r="AE117" s="24">
        <f t="shared" si="31"/>
        <v>2.5861320832249373</v>
      </c>
      <c r="AF117" s="24">
        <f t="shared" si="31"/>
        <v>2.5631473148851844</v>
      </c>
      <c r="AG117" s="24">
        <f t="shared" si="31"/>
        <v>2.5637001723881925</v>
      </c>
      <c r="AH117" s="24">
        <f t="shared" si="31"/>
        <v>2.5616522493109546</v>
      </c>
      <c r="AI117" s="24">
        <f t="shared" si="31"/>
        <v>2.5637964488905594</v>
      </c>
      <c r="AJ117" s="24">
        <f t="shared" si="31"/>
        <v>2.5568841680125991</v>
      </c>
      <c r="AK117" s="24">
        <f t="shared" si="31"/>
        <v>2.5580196073515031</v>
      </c>
      <c r="AL117" s="24">
        <f t="shared" si="31"/>
        <v>2.5400459124148655</v>
      </c>
      <c r="AM117" s="24">
        <f t="shared" si="31"/>
        <v>2.5500586290194915</v>
      </c>
      <c r="AN117" s="24">
        <f t="shared" si="31"/>
        <v>2.5595422110735155</v>
      </c>
      <c r="AO117" s="24">
        <f>+PAM!AV90</f>
        <v>2.5747032580099747</v>
      </c>
      <c r="AQ117" s="24">
        <f t="shared" si="26"/>
        <v>-7.185408246884295E-3</v>
      </c>
      <c r="AR117" s="24">
        <f t="shared" si="32"/>
        <v>5.03824298030211E-2</v>
      </c>
      <c r="AS117" s="35">
        <f t="shared" si="34"/>
        <v>45292</v>
      </c>
      <c r="AT117" s="19">
        <f t="shared" si="28"/>
        <v>4374.1552734375</v>
      </c>
      <c r="AU117" s="19">
        <f t="shared" si="25"/>
        <v>4303.3349609375</v>
      </c>
      <c r="AV117" s="52">
        <f t="shared" si="27"/>
        <v>0.70820312499999716</v>
      </c>
      <c r="AW117" s="52">
        <f t="shared" si="23"/>
        <v>0.13577710405812482</v>
      </c>
    </row>
    <row r="118" spans="4:49" x14ac:dyDescent="0.25">
      <c r="D118" s="37">
        <f>+PAM!A91</f>
        <v>45323</v>
      </c>
      <c r="E118" s="257">
        <v>4884.658203125</v>
      </c>
      <c r="F118" s="257">
        <v>4889.93798828125</v>
      </c>
      <c r="G118" s="257">
        <v>4815.63623046875</v>
      </c>
      <c r="H118" s="257">
        <v>4852.07470703125</v>
      </c>
      <c r="I118" s="257">
        <v>4854.537109375</v>
      </c>
      <c r="J118" s="257">
        <v>4845.8095703125</v>
      </c>
      <c r="K118" s="257">
        <v>4832.396484375</v>
      </c>
      <c r="L118" s="257">
        <v>4844.72021484375</v>
      </c>
      <c r="M118" s="257">
        <v>4805.7744140625</v>
      </c>
      <c r="N118" s="257">
        <v>4816.2958984375</v>
      </c>
      <c r="O118" s="19" cm="1">
        <f t="array" ref="O118">+SUMPRODUCT($E$30:$N$30/100,$E118:$N118)/$D$14*100</f>
        <v>4886.8799346880287</v>
      </c>
      <c r="Q118" s="24">
        <f t="shared" si="33"/>
        <v>0.11670891812816531</v>
      </c>
      <c r="R118" s="24">
        <f t="shared" si="33"/>
        <v>0.1168227326768625</v>
      </c>
      <c r="S118" s="24">
        <f t="shared" si="33"/>
        <v>0.11877495426457663</v>
      </c>
      <c r="T118" s="24">
        <f t="shared" si="33"/>
        <v>0.11749055839278277</v>
      </c>
      <c r="U118" s="24">
        <f t="shared" si="33"/>
        <v>0.11912113670677726</v>
      </c>
      <c r="V118" s="24">
        <f t="shared" si="30"/>
        <v>0.11824770242554372</v>
      </c>
      <c r="W118" s="24">
        <f t="shared" si="30"/>
        <v>0.11928776335231661</v>
      </c>
      <c r="X118" s="24">
        <f t="shared" si="30"/>
        <v>0.11872277817046761</v>
      </c>
      <c r="Y118" s="24">
        <f t="shared" si="30"/>
        <v>0.11957342979507568</v>
      </c>
      <c r="Z118" s="24">
        <f t="shared" si="30"/>
        <v>0.11920079244499471</v>
      </c>
      <c r="AA118" s="24">
        <f t="shared" si="29"/>
        <v>0.11866023324227548</v>
      </c>
      <c r="AB118" s="24">
        <f>+PAM!Y91</f>
        <v>0.11889319282549415</v>
      </c>
      <c r="AD118" s="24">
        <f t="shared" si="31"/>
        <v>2.7649542754425327</v>
      </c>
      <c r="AE118" s="24">
        <f t="shared" si="31"/>
        <v>2.7568000516182423</v>
      </c>
      <c r="AF118" s="24">
        <f t="shared" si="31"/>
        <v>2.7425304864454829</v>
      </c>
      <c r="AG118" s="24">
        <f t="shared" si="31"/>
        <v>2.7428726584914851</v>
      </c>
      <c r="AH118" s="24">
        <f t="shared" si="31"/>
        <v>2.7480978824310007</v>
      </c>
      <c r="AI118" s="24">
        <f t="shared" si="31"/>
        <v>2.7475157299499191</v>
      </c>
      <c r="AJ118" s="24">
        <f t="shared" si="31"/>
        <v>2.7458233120136044</v>
      </c>
      <c r="AK118" s="24">
        <f t="shared" si="31"/>
        <v>2.7485158878137468</v>
      </c>
      <c r="AL118" s="24">
        <f t="shared" si="31"/>
        <v>2.7362422359541094</v>
      </c>
      <c r="AM118" s="24">
        <f t="shared" si="31"/>
        <v>2.7499340400990575</v>
      </c>
      <c r="AN118" s="24">
        <f t="shared" si="31"/>
        <v>2.7468883200645076</v>
      </c>
      <c r="AO118" s="24">
        <f>+PAM!AV91</f>
        <v>2.7608698208400591</v>
      </c>
      <c r="AQ118" s="24">
        <f t="shared" si="26"/>
        <v>-2.4918743168294011E-3</v>
      </c>
      <c r="AR118" s="24">
        <f t="shared" si="32"/>
        <v>1.5020235343475186E-2</v>
      </c>
      <c r="AS118" s="35">
        <f t="shared" si="34"/>
        <v>45323</v>
      </c>
      <c r="AT118" s="19">
        <f t="shared" si="34"/>
        <v>4884.658203125</v>
      </c>
      <c r="AU118" s="19">
        <f t="shared" si="25"/>
        <v>4816.2958984375</v>
      </c>
      <c r="AV118" s="52">
        <f t="shared" si="27"/>
        <v>0.68362304687499886</v>
      </c>
      <c r="AW118" s="52">
        <f t="shared" si="23"/>
        <v>0.12624414094691438</v>
      </c>
    </row>
    <row r="119" spans="4:49" x14ac:dyDescent="0.25">
      <c r="D119" s="37">
        <f>+PAM!A92</f>
        <v>45352</v>
      </c>
      <c r="E119" s="257">
        <v>5419.986328125</v>
      </c>
      <c r="F119" s="257">
        <v>5435.34375</v>
      </c>
      <c r="G119" s="257">
        <v>5359.60498046875</v>
      </c>
      <c r="H119" s="257">
        <v>5395.35595703125</v>
      </c>
      <c r="I119" s="257">
        <v>5404.888671875</v>
      </c>
      <c r="J119" s="257">
        <v>5392.65283203125</v>
      </c>
      <c r="K119" s="257">
        <v>5387.77978515625</v>
      </c>
      <c r="L119" s="257">
        <v>5387.73046875</v>
      </c>
      <c r="M119" s="257">
        <v>5356.48681640625</v>
      </c>
      <c r="N119" s="257">
        <v>5351.2666015625</v>
      </c>
      <c r="O119" s="19" cm="1">
        <f t="array" ref="O119">+SUMPRODUCT($E$30:$N$30/100,$E119:$N119)/$D$14*100</f>
        <v>5437.6930323511124</v>
      </c>
      <c r="Q119" s="24">
        <f t="shared" si="33"/>
        <v>0.10959377355359678</v>
      </c>
      <c r="R119" s="24">
        <f t="shared" si="33"/>
        <v>0.11153633502629612</v>
      </c>
      <c r="S119" s="24">
        <f t="shared" si="33"/>
        <v>0.11295885402603401</v>
      </c>
      <c r="T119" s="24">
        <f t="shared" si="33"/>
        <v>0.11196885513999177</v>
      </c>
      <c r="U119" s="24">
        <f t="shared" si="33"/>
        <v>0.11336849427665729</v>
      </c>
      <c r="V119" s="24">
        <f t="shared" si="30"/>
        <v>0.11284868994211927</v>
      </c>
      <c r="W119" s="24">
        <f t="shared" si="30"/>
        <v>0.11492916663130148</v>
      </c>
      <c r="X119" s="24">
        <f t="shared" si="30"/>
        <v>0.11208289226744594</v>
      </c>
      <c r="Y119" s="24">
        <f t="shared" si="30"/>
        <v>0.11459389369843764</v>
      </c>
      <c r="Z119" s="24">
        <f t="shared" si="30"/>
        <v>0.11107513209447006</v>
      </c>
      <c r="AA119" s="24">
        <f t="shared" si="29"/>
        <v>0.11271263158182077</v>
      </c>
      <c r="AB119" s="24">
        <f>+PAM!Y92</f>
        <v>0.11279330233265372</v>
      </c>
      <c r="AD119" s="24">
        <f t="shared" si="31"/>
        <v>2.8606495970016672</v>
      </c>
      <c r="AE119" s="24">
        <f t="shared" si="31"/>
        <v>2.8643269234441009</v>
      </c>
      <c r="AF119" s="24">
        <f t="shared" si="31"/>
        <v>2.8570804970240768</v>
      </c>
      <c r="AG119" s="24">
        <f t="shared" si="31"/>
        <v>2.8563616664069511</v>
      </c>
      <c r="AH119" s="24">
        <f t="shared" si="31"/>
        <v>2.8703338855158003</v>
      </c>
      <c r="AI119" s="24">
        <f t="shared" si="31"/>
        <v>2.8673263511271125</v>
      </c>
      <c r="AJ119" s="24">
        <f t="shared" si="31"/>
        <v>2.8739823889991016</v>
      </c>
      <c r="AK119" s="24">
        <f t="shared" si="31"/>
        <v>2.8716031916833704</v>
      </c>
      <c r="AL119" s="24">
        <f t="shared" si="31"/>
        <v>2.8668594559050136</v>
      </c>
      <c r="AM119" s="24">
        <f t="shared" si="31"/>
        <v>2.8817000661271419</v>
      </c>
      <c r="AN119" s="24">
        <f t="shared" si="31"/>
        <v>2.8688563020759399</v>
      </c>
      <c r="AO119" s="24">
        <f>+PAM!AV92</f>
        <v>2.881479024521</v>
      </c>
      <c r="AQ119" s="24">
        <f t="shared" si="26"/>
        <v>-1.4813585408732788E-3</v>
      </c>
      <c r="AR119" s="24">
        <f t="shared" si="32"/>
        <v>-2.1050469125474702E-2</v>
      </c>
      <c r="AS119" s="35">
        <f t="shared" si="34"/>
        <v>45352</v>
      </c>
      <c r="AT119" s="19">
        <f t="shared" si="34"/>
        <v>5419.986328125</v>
      </c>
      <c r="AU119" s="19">
        <f t="shared" si="25"/>
        <v>5351.2666015625</v>
      </c>
      <c r="AV119" s="52">
        <f t="shared" si="27"/>
        <v>0.68719726562500227</v>
      </c>
      <c r="AW119" s="52">
        <f t="shared" si="23"/>
        <v>0.12319386916889918</v>
      </c>
    </row>
    <row r="120" spans="4:49" x14ac:dyDescent="0.25">
      <c r="D120" s="37">
        <f>+PAM!A93</f>
        <v>45383</v>
      </c>
      <c r="E120" s="257">
        <v>5880.064453125</v>
      </c>
      <c r="F120" s="257">
        <v>5909.748046875</v>
      </c>
      <c r="G120" s="257">
        <v>5840.208984375</v>
      </c>
      <c r="H120" s="257">
        <v>5861.22021484375</v>
      </c>
      <c r="I120" s="257">
        <v>5886.83203125</v>
      </c>
      <c r="J120" s="257">
        <v>5871.482421875</v>
      </c>
      <c r="K120" s="257">
        <v>5874.814453125</v>
      </c>
      <c r="L120" s="257">
        <v>5861.0166015625</v>
      </c>
      <c r="M120" s="257">
        <v>5839.5771484375</v>
      </c>
      <c r="N120" s="257">
        <v>5827.25732421875</v>
      </c>
      <c r="O120" s="19" cm="1">
        <f t="array" ref="O120">+SUMPRODUCT($E$30:$N$30/100,$E120:$N120)/$D$14*100</f>
        <v>5920.021696241447</v>
      </c>
      <c r="Q120" s="24">
        <f t="shared" si="33"/>
        <v>8.4885477037570434E-2</v>
      </c>
      <c r="R120" s="24">
        <f t="shared" si="33"/>
        <v>8.7281378822636535E-2</v>
      </c>
      <c r="S120" s="24">
        <f t="shared" si="33"/>
        <v>8.967153468541933E-2</v>
      </c>
      <c r="T120" s="24">
        <f t="shared" si="33"/>
        <v>8.6345416599507896E-2</v>
      </c>
      <c r="U120" s="24">
        <f t="shared" si="33"/>
        <v>8.9168045566387244E-2</v>
      </c>
      <c r="V120" s="24">
        <f t="shared" si="30"/>
        <v>8.8792956779935928E-2</v>
      </c>
      <c r="W120" s="24">
        <f t="shared" si="30"/>
        <v>9.0396171965039906E-2</v>
      </c>
      <c r="X120" s="24">
        <f t="shared" si="30"/>
        <v>8.7845176286687199E-2</v>
      </c>
      <c r="Y120" s="24">
        <f t="shared" si="30"/>
        <v>9.0187906474744617E-2</v>
      </c>
      <c r="Z120" s="24">
        <f t="shared" si="30"/>
        <v>8.8949169999728017E-2</v>
      </c>
      <c r="AA120" s="24">
        <f t="shared" si="29"/>
        <v>8.8700973192263666E-2</v>
      </c>
      <c r="AB120" s="24">
        <f>+PAM!Y93</f>
        <v>8.7635860887988581E-2</v>
      </c>
      <c r="AD120" s="24">
        <f t="shared" si="31"/>
        <v>2.8434246977569546</v>
      </c>
      <c r="AE120" s="24">
        <f t="shared" si="31"/>
        <v>2.8617627018380216</v>
      </c>
      <c r="AF120" s="24">
        <f t="shared" si="31"/>
        <v>2.8690505342093577</v>
      </c>
      <c r="AG120" s="24">
        <f t="shared" si="31"/>
        <v>2.8550439533362169</v>
      </c>
      <c r="AH120" s="24">
        <f t="shared" si="31"/>
        <v>2.8846632300066415</v>
      </c>
      <c r="AI120" s="24">
        <f t="shared" si="31"/>
        <v>2.879048412151934</v>
      </c>
      <c r="AJ120" s="24">
        <f t="shared" si="31"/>
        <v>2.896120676046213</v>
      </c>
      <c r="AK120" s="24">
        <f t="shared" si="31"/>
        <v>2.8830710986086081</v>
      </c>
      <c r="AL120" s="24">
        <f t="shared" si="31"/>
        <v>2.8916142459758922</v>
      </c>
      <c r="AM120" s="24">
        <f t="shared" si="31"/>
        <v>2.9046784184908296</v>
      </c>
      <c r="AN120" s="24">
        <f t="shared" si="31"/>
        <v>2.8822386048386242</v>
      </c>
      <c r="AO120" s="24">
        <f>+PAM!AV93</f>
        <v>2.8894692170758516</v>
      </c>
      <c r="AQ120" s="24">
        <f t="shared" si="26"/>
        <v>-4.0636929621575835E-3</v>
      </c>
      <c r="AR120" s="24">
        <f t="shared" si="32"/>
        <v>-6.1253720733875028E-2</v>
      </c>
      <c r="AS120" s="35">
        <f t="shared" si="34"/>
        <v>45383</v>
      </c>
      <c r="AT120" s="19">
        <f t="shared" si="34"/>
        <v>5880.064453125</v>
      </c>
      <c r="AU120" s="19">
        <f t="shared" si="25"/>
        <v>5827.25732421875</v>
      </c>
      <c r="AV120" s="52">
        <f t="shared" si="27"/>
        <v>0.52807128906250256</v>
      </c>
      <c r="AW120" s="52">
        <f t="shared" si="23"/>
        <v>8.2184472256248142E-2</v>
      </c>
    </row>
    <row r="121" spans="4:49" x14ac:dyDescent="0.25">
      <c r="D121" s="37">
        <f>+PAM!A94</f>
        <v>45413</v>
      </c>
      <c r="E121" s="257">
        <v>6132.00537109375</v>
      </c>
      <c r="F121" s="257">
        <v>6151.79638671875</v>
      </c>
      <c r="G121" s="257">
        <v>6082.3818359375</v>
      </c>
      <c r="H121" s="257">
        <v>6103.5771484375</v>
      </c>
      <c r="I121" s="257">
        <v>6121.98388671875</v>
      </c>
      <c r="J121" s="257">
        <v>6107.0048828125</v>
      </c>
      <c r="K121" s="257">
        <v>6106.4208984375</v>
      </c>
      <c r="L121" s="257">
        <v>6096.072265625</v>
      </c>
      <c r="M121" s="257">
        <v>6069.75732421875</v>
      </c>
      <c r="N121" s="257">
        <v>6052.810546875</v>
      </c>
      <c r="O121" s="19" cm="1">
        <f t="array" ref="O121">+SUMPRODUCT($E$30:$N$30/100,$E121:$N121)/$D$14*100</f>
        <v>6157.3148641423513</v>
      </c>
      <c r="Q121" s="24">
        <f t="shared" si="33"/>
        <v>4.2846625232969116E-2</v>
      </c>
      <c r="R121" s="24">
        <f t="shared" si="33"/>
        <v>4.0957471947004942E-2</v>
      </c>
      <c r="S121" s="24">
        <f t="shared" si="33"/>
        <v>4.1466470157217605E-2</v>
      </c>
      <c r="T121" s="24">
        <f t="shared" si="33"/>
        <v>4.1349228438810837E-2</v>
      </c>
      <c r="U121" s="24">
        <f t="shared" si="33"/>
        <v>3.9945399192716335E-2</v>
      </c>
      <c r="V121" s="24">
        <f t="shared" si="30"/>
        <v>4.0112946614645262E-2</v>
      </c>
      <c r="W121" s="24">
        <f t="shared" si="30"/>
        <v>3.9423618764555357E-2</v>
      </c>
      <c r="X121" s="24">
        <f t="shared" si="30"/>
        <v>4.0104930601942979E-2</v>
      </c>
      <c r="Y121" s="24">
        <f t="shared" si="30"/>
        <v>3.941726771138554E-2</v>
      </c>
      <c r="Z121" s="24">
        <f t="shared" si="30"/>
        <v>3.8706583579006359E-2</v>
      </c>
      <c r="AA121" s="24">
        <f t="shared" si="29"/>
        <v>4.0083158487672188E-2</v>
      </c>
      <c r="AB121" s="24">
        <f>+PAM!Y94</f>
        <v>4.0158781762211548E-2</v>
      </c>
      <c r="AD121" s="24">
        <f t="shared" si="31"/>
        <v>2.7376950475718527</v>
      </c>
      <c r="AE121" s="24">
        <f t="shared" si="31"/>
        <v>2.7441793633377753</v>
      </c>
      <c r="AF121" s="24">
        <f t="shared" si="31"/>
        <v>2.747500531737749</v>
      </c>
      <c r="AG121" s="24">
        <f t="shared" si="31"/>
        <v>2.7327974085688487</v>
      </c>
      <c r="AH121" s="24">
        <f t="shared" si="31"/>
        <v>2.7514120355063687</v>
      </c>
      <c r="AI121" s="24">
        <f t="shared" si="31"/>
        <v>2.7469812092898405</v>
      </c>
      <c r="AJ121" s="24">
        <f t="shared" si="31"/>
        <v>2.7577260588421808</v>
      </c>
      <c r="AK121" s="24">
        <f t="shared" si="31"/>
        <v>2.7458457728496932</v>
      </c>
      <c r="AL121" s="24">
        <f t="shared" si="31"/>
        <v>2.7446193284854474</v>
      </c>
      <c r="AM121" s="24">
        <f t="shared" si="31"/>
        <v>2.7512464090158297</v>
      </c>
      <c r="AN121" s="24">
        <f t="shared" si="31"/>
        <v>2.7469859460569381</v>
      </c>
      <c r="AO121" s="24">
        <f>+PAM!AV94</f>
        <v>2.7571526722749491</v>
      </c>
      <c r="AQ121" s="24">
        <f t="shared" si="26"/>
        <v>4.140041653962756E-3</v>
      </c>
      <c r="AR121" s="24">
        <f t="shared" si="32"/>
        <v>-1.3551361443977061E-2</v>
      </c>
      <c r="AS121" s="35">
        <f t="shared" si="34"/>
        <v>45413</v>
      </c>
      <c r="AT121" s="19">
        <f t="shared" si="34"/>
        <v>6132.00537109375</v>
      </c>
      <c r="AU121" s="19">
        <f t="shared" si="25"/>
        <v>6052.810546875</v>
      </c>
      <c r="AV121" s="52">
        <f t="shared" si="27"/>
        <v>0.79194824218750171</v>
      </c>
      <c r="AW121" s="52">
        <f t="shared" si="23"/>
        <v>0.14280346112846587</v>
      </c>
    </row>
    <row r="122" spans="4:49" x14ac:dyDescent="0.25">
      <c r="D122" s="37">
        <f>+PAM!A95</f>
        <v>45444</v>
      </c>
      <c r="E122" s="257">
        <v>6415.85107421875</v>
      </c>
      <c r="F122" s="257">
        <v>6439.896484375</v>
      </c>
      <c r="G122" s="257">
        <v>6375.60302734375</v>
      </c>
      <c r="H122" s="257">
        <v>6388.890625</v>
      </c>
      <c r="I122" s="257">
        <v>6414.884765625</v>
      </c>
      <c r="J122" s="257">
        <v>6399.3857421875</v>
      </c>
      <c r="K122" s="257">
        <v>6404.33154296875</v>
      </c>
      <c r="L122" s="257">
        <v>6384.93359375</v>
      </c>
      <c r="M122" s="257">
        <v>6366.93603515625</v>
      </c>
      <c r="N122" s="257">
        <v>6345.86865234375</v>
      </c>
      <c r="O122" s="19" cm="1">
        <f t="array" ref="O122">+SUMPRODUCT($E$30:$N$30/100,$E122:$N122)/$D$14*100</f>
        <v>6452.5486029749272</v>
      </c>
      <c r="Q122" s="24">
        <f t="shared" si="33"/>
        <v>4.6289213062833845E-2</v>
      </c>
      <c r="R122" s="24">
        <f t="shared" si="33"/>
        <v>4.6831864961954128E-2</v>
      </c>
      <c r="S122" s="24">
        <f t="shared" si="33"/>
        <v>4.8208284076110663E-2</v>
      </c>
      <c r="T122" s="24">
        <f t="shared" si="33"/>
        <v>4.674528880748885E-2</v>
      </c>
      <c r="U122" s="24">
        <f t="shared" si="33"/>
        <v>4.7844111374039988E-2</v>
      </c>
      <c r="V122" s="24">
        <f t="shared" si="30"/>
        <v>4.7876310071058636E-2</v>
      </c>
      <c r="W122" s="24">
        <f t="shared" si="30"/>
        <v>4.8786457646160519E-2</v>
      </c>
      <c r="X122" s="24">
        <f t="shared" si="30"/>
        <v>4.7384826743910757E-2</v>
      </c>
      <c r="Y122" s="24">
        <f t="shared" si="30"/>
        <v>4.8960558892813699E-2</v>
      </c>
      <c r="Z122" s="24">
        <f t="shared" si="30"/>
        <v>4.8416864066570309E-2</v>
      </c>
      <c r="AA122" s="24">
        <f t="shared" si="29"/>
        <v>4.7948455673737733E-2</v>
      </c>
      <c r="AB122" s="24">
        <f>+PAM!Y95</f>
        <v>4.737693199429116E-2</v>
      </c>
      <c r="AD122" s="24">
        <f t="shared" si="31"/>
        <v>2.7095413884204005</v>
      </c>
      <c r="AE122" s="24">
        <f t="shared" si="31"/>
        <v>2.7117483254414627</v>
      </c>
      <c r="AF122" s="24">
        <f t="shared" si="31"/>
        <v>2.7173649233914046</v>
      </c>
      <c r="AG122" s="24">
        <f t="shared" si="31"/>
        <v>2.6957687664565388</v>
      </c>
      <c r="AH122" s="24">
        <f t="shared" si="31"/>
        <v>2.7135576309572529</v>
      </c>
      <c r="AI122" s="24">
        <f t="shared" si="31"/>
        <v>2.7093538836485784</v>
      </c>
      <c r="AJ122" s="24">
        <f t="shared" si="31"/>
        <v>2.7202870414532074</v>
      </c>
      <c r="AK122" s="24">
        <f t="shared" si="31"/>
        <v>2.7021768261039067</v>
      </c>
      <c r="AL122" s="24">
        <f t="shared" si="31"/>
        <v>2.7019789264191982</v>
      </c>
      <c r="AM122" s="24">
        <f t="shared" si="31"/>
        <v>2.7020626582543503</v>
      </c>
      <c r="AN122" s="24">
        <f t="shared" si="31"/>
        <v>2.7074526075452074</v>
      </c>
      <c r="AO122" s="24">
        <f>+PAM!AV95</f>
        <v>2.716389568991961</v>
      </c>
      <c r="AQ122" s="24">
        <f t="shared" si="26"/>
        <v>-2.1276510037364638E-3</v>
      </c>
      <c r="AR122" s="24">
        <f t="shared" si="32"/>
        <v>7.4787301660501626E-3</v>
      </c>
      <c r="AS122" s="35">
        <f t="shared" si="34"/>
        <v>45444</v>
      </c>
      <c r="AT122" s="19">
        <f t="shared" si="34"/>
        <v>6415.85107421875</v>
      </c>
      <c r="AU122" s="19">
        <f t="shared" si="25"/>
        <v>6345.86865234375</v>
      </c>
      <c r="AV122" s="52">
        <f t="shared" si="27"/>
        <v>0.69982421875000256</v>
      </c>
      <c r="AW122" s="52">
        <f t="shared" si="23"/>
        <v>0.11893428762976654</v>
      </c>
    </row>
    <row r="123" spans="4:49" x14ac:dyDescent="0.25">
      <c r="D123" s="37">
        <f>+PAM!A96</f>
        <v>45474</v>
      </c>
      <c r="E123" s="257">
        <v>6654.23486328125</v>
      </c>
      <c r="F123" s="257">
        <v>6682.099609375</v>
      </c>
      <c r="G123" s="257">
        <v>6618.53173828125</v>
      </c>
      <c r="H123" s="257">
        <v>6634.27734375</v>
      </c>
      <c r="I123" s="257">
        <v>6667.56494140625</v>
      </c>
      <c r="J123" s="257">
        <v>6650.44873046875</v>
      </c>
      <c r="K123" s="257">
        <v>6659.17431640625</v>
      </c>
      <c r="L123" s="257">
        <v>6637.25048828125</v>
      </c>
      <c r="M123" s="257">
        <v>6628.3408203125</v>
      </c>
      <c r="N123" s="257">
        <v>6609.19921875</v>
      </c>
      <c r="O123" s="19" cm="1">
        <f t="array" ref="O123">+SUMPRODUCT($E$30:$N$30/100,$E123:$N123)/$D$14*100</f>
        <v>6708.1756725774439</v>
      </c>
      <c r="Q123" s="24">
        <f t="shared" ref="Q123:Q135" si="35">+E123/E122-1</f>
        <v>3.7155443027724555E-2</v>
      </c>
      <c r="R123" s="24">
        <f t="shared" ref="R123:R135" si="36">+F123/F122-1</f>
        <v>3.7609785434851828E-2</v>
      </c>
      <c r="S123" s="24">
        <f t="shared" ref="S123:S135" si="37">+G123/G122-1</f>
        <v>3.8102860215045498E-2</v>
      </c>
      <c r="T123" s="24">
        <f t="shared" ref="T123:T135" si="38">+H123/H122-1</f>
        <v>3.8408345541210531E-2</v>
      </c>
      <c r="U123" s="24">
        <f t="shared" ref="U123:U135" si="39">+I123/I122-1</f>
        <v>3.9389667158990838E-2</v>
      </c>
      <c r="V123" s="24">
        <f t="shared" ref="V123:V135" si="40">+J123/J122-1</f>
        <v>3.9232357353633951E-2</v>
      </c>
      <c r="W123" s="24">
        <f t="shared" ref="W123:W135" si="41">+K123/K122-1</f>
        <v>3.9792251810774726E-2</v>
      </c>
      <c r="X123" s="24">
        <f t="shared" ref="X123:X135" si="42">+L123/L122-1</f>
        <v>3.951754404747998E-2</v>
      </c>
      <c r="Y123" s="24">
        <f t="shared" ref="Y123:Y135" si="43">+M123/M122-1</f>
        <v>4.1056606146638419E-2</v>
      </c>
      <c r="Z123" s="24">
        <f t="shared" ref="Z123:Z135" si="44">+N123/N122-1</f>
        <v>4.1496378326234762E-2</v>
      </c>
      <c r="AA123" s="24">
        <f t="shared" ref="AA123:AA135" si="45">+O123/O122-1</f>
        <v>3.9616450077518239E-2</v>
      </c>
      <c r="AB123" s="24">
        <f>+PAM!Y96</f>
        <v>3.9323157743564652E-2</v>
      </c>
      <c r="AD123" s="24">
        <f t="shared" ref="AD123:AD135" si="46">+E123/E111-1</f>
        <v>2.6240586497716096</v>
      </c>
      <c r="AE123" s="24">
        <f t="shared" ref="AE123:AE135" si="47">+F123/F111-1</f>
        <v>2.6270133772711421</v>
      </c>
      <c r="AF123" s="24">
        <f t="shared" ref="AF123:AF135" si="48">+G123/G111-1</f>
        <v>2.6321012322975381</v>
      </c>
      <c r="AG123" s="24">
        <f t="shared" ref="AG123:AG135" si="49">+H123/H111-1</f>
        <v>2.609171151733213</v>
      </c>
      <c r="AH123" s="24">
        <f t="shared" ref="AH123:AH135" si="50">+I123/I111-1</f>
        <v>2.6272171183353636</v>
      </c>
      <c r="AI123" s="24">
        <f t="shared" ref="AI123:AI135" si="51">+J123/J111-1</f>
        <v>2.6232822314009465</v>
      </c>
      <c r="AJ123" s="24">
        <f t="shared" ref="AJ123:AJ135" si="52">+K123/K111-1</f>
        <v>2.6340799861969866</v>
      </c>
      <c r="AK123" s="24">
        <f t="shared" ref="AK123:AK135" si="53">+L123/L111-1</f>
        <v>2.6150027349033302</v>
      </c>
      <c r="AL123" s="24">
        <f t="shared" ref="AL123:AL135" si="54">+M123/M111-1</f>
        <v>2.6153384282456162</v>
      </c>
      <c r="AM123" s="24">
        <f t="shared" ref="AM123:AM135" si="55">+N123/N111-1</f>
        <v>2.6131188049270362</v>
      </c>
      <c r="AN123" s="24">
        <f t="shared" ref="AN123:AN135" si="56">+O123/O111-1</f>
        <v>2.6208001049304297</v>
      </c>
      <c r="AO123" s="24">
        <f>+PAM!AV96</f>
        <v>2.6289225516379786</v>
      </c>
      <c r="AQ123" s="24">
        <f t="shared" ref="AQ123:AQ135" si="57">+Q123-Z123</f>
        <v>-4.3409352985102068E-3</v>
      </c>
      <c r="AR123" s="24">
        <f t="shared" ref="AR123:AR135" si="58">+AD123-AM123</f>
        <v>1.0939844844573443E-2</v>
      </c>
      <c r="AS123" s="35">
        <f t="shared" si="34"/>
        <v>45474</v>
      </c>
      <c r="AT123" s="19">
        <f t="shared" si="34"/>
        <v>6654.23486328125</v>
      </c>
      <c r="AU123" s="19">
        <f t="shared" si="25"/>
        <v>6609.19921875</v>
      </c>
      <c r="AV123" s="52">
        <f t="shared" si="27"/>
        <v>0.45035644531250796</v>
      </c>
      <c r="AW123" s="52">
        <f t="shared" si="23"/>
        <v>5.815691509421228E-2</v>
      </c>
    </row>
    <row r="124" spans="4:49" x14ac:dyDescent="0.25">
      <c r="D124" s="37">
        <f>+PAM!A97</f>
        <v>45505</v>
      </c>
      <c r="E124" s="257">
        <v>6909.056640625</v>
      </c>
      <c r="F124" s="257">
        <v>6939.96337890625</v>
      </c>
      <c r="G124" s="257">
        <v>6876.373046875</v>
      </c>
      <c r="H124" s="257">
        <v>6889.228515625</v>
      </c>
      <c r="I124" s="257">
        <v>6926.17724609375</v>
      </c>
      <c r="J124" s="257">
        <v>6910.06640625</v>
      </c>
      <c r="K124" s="257">
        <v>6921.353515625</v>
      </c>
      <c r="L124" s="257">
        <v>6896.68994140625</v>
      </c>
      <c r="M124" s="257">
        <v>6890.61279296875</v>
      </c>
      <c r="N124" s="257">
        <v>6870.75732421875</v>
      </c>
      <c r="O124" s="19" cm="1">
        <f t="array" ref="O124">+SUMPRODUCT($E$30:$N$30/100,$E124:$N124)/$D$14*100</f>
        <v>6970.4756249262855</v>
      </c>
      <c r="Q124" s="24">
        <f t="shared" si="35"/>
        <v>3.8294677386559117E-2</v>
      </c>
      <c r="R124" s="24">
        <f t="shared" si="36"/>
        <v>3.8590231305361877E-2</v>
      </c>
      <c r="S124" s="24">
        <f t="shared" si="37"/>
        <v>3.895747860547516E-2</v>
      </c>
      <c r="T124" s="24">
        <f t="shared" si="38"/>
        <v>3.8429381025980813E-2</v>
      </c>
      <c r="U124" s="24">
        <f t="shared" si="39"/>
        <v>3.8786619547038992E-2</v>
      </c>
      <c r="V124" s="24">
        <f t="shared" si="40"/>
        <v>3.9037617806422897E-2</v>
      </c>
      <c r="W124" s="24">
        <f t="shared" si="41"/>
        <v>3.937112722410907E-2</v>
      </c>
      <c r="X124" s="24">
        <f t="shared" si="42"/>
        <v>3.9088392638347402E-2</v>
      </c>
      <c r="Y124" s="24">
        <f t="shared" si="43"/>
        <v>3.9568269008213974E-2</v>
      </c>
      <c r="Z124" s="24">
        <f t="shared" si="44"/>
        <v>3.9574855714247681E-2</v>
      </c>
      <c r="AA124" s="24">
        <f t="shared" si="45"/>
        <v>3.9101532987739995E-2</v>
      </c>
      <c r="AB124" s="24">
        <f>+PAM!Y97</f>
        <v>3.9069410474624977E-2</v>
      </c>
      <c r="AD124" s="24">
        <f t="shared" si="46"/>
        <v>2.3421414698173271</v>
      </c>
      <c r="AE124" s="24">
        <f t="shared" si="47"/>
        <v>2.3470321882075007</v>
      </c>
      <c r="AF124" s="24">
        <f t="shared" si="48"/>
        <v>2.3617461930097279</v>
      </c>
      <c r="AG124" s="24">
        <f t="shared" si="49"/>
        <v>2.3390984216059225</v>
      </c>
      <c r="AH124" s="24">
        <f t="shared" si="50"/>
        <v>2.3573211226359239</v>
      </c>
      <c r="AI124" s="24">
        <f t="shared" si="51"/>
        <v>2.3542882687030313</v>
      </c>
      <c r="AJ124" s="24">
        <f t="shared" si="52"/>
        <v>2.3677491626618767</v>
      </c>
      <c r="AK124" s="24">
        <f t="shared" si="53"/>
        <v>2.3513568984310975</v>
      </c>
      <c r="AL124" s="24">
        <f t="shared" si="54"/>
        <v>2.3572746551483776</v>
      </c>
      <c r="AM124" s="24">
        <f t="shared" si="55"/>
        <v>2.3574757570542624</v>
      </c>
      <c r="AN124" s="24">
        <f t="shared" si="56"/>
        <v>2.3548840518145422</v>
      </c>
      <c r="AO124" s="24">
        <f>+PAM!AV97</f>
        <v>2.3594632503441053</v>
      </c>
      <c r="AQ124" s="24">
        <f t="shared" si="57"/>
        <v>-1.2801783276885637E-3</v>
      </c>
      <c r="AR124" s="24">
        <f t="shared" si="58"/>
        <v>-1.5334287236935307E-2</v>
      </c>
      <c r="AS124" s="35">
        <f t="shared" si="34"/>
        <v>45505</v>
      </c>
      <c r="AT124" s="19">
        <f t="shared" si="34"/>
        <v>6909.056640625</v>
      </c>
      <c r="AU124" s="19">
        <f t="shared" si="25"/>
        <v>6870.75732421875</v>
      </c>
      <c r="AV124" s="52">
        <f t="shared" si="27"/>
        <v>0.38299316406251194</v>
      </c>
      <c r="AW124" s="52">
        <f t="shared" si="23"/>
        <v>4.0359190427142977E-2</v>
      </c>
    </row>
    <row r="125" spans="4:49" x14ac:dyDescent="0.25">
      <c r="D125" s="37">
        <f>+PAM!A98</f>
        <v>45536</v>
      </c>
      <c r="E125" s="257">
        <v>7126.73583984375</v>
      </c>
      <c r="F125" s="257">
        <v>7161.7509765625</v>
      </c>
      <c r="G125" s="257">
        <v>7100.06005859375</v>
      </c>
      <c r="H125" s="257">
        <v>7109.51416015625</v>
      </c>
      <c r="I125" s="257">
        <v>7152.02392578125</v>
      </c>
      <c r="J125" s="257">
        <v>7134.28173828125</v>
      </c>
      <c r="K125" s="257">
        <v>7148.16015625</v>
      </c>
      <c r="L125" s="257">
        <v>7119.052734375</v>
      </c>
      <c r="M125" s="257">
        <v>7118.50732421875</v>
      </c>
      <c r="N125" s="257">
        <v>7093.998046875</v>
      </c>
      <c r="O125" s="19" cm="1">
        <f t="array" ref="O125">+SUMPRODUCT($E$30:$N$30/100,$E125:$N125)/$D$14*100</f>
        <v>7196.777905573731</v>
      </c>
      <c r="Q125" s="24">
        <f t="shared" si="35"/>
        <v>3.1506356155600823E-2</v>
      </c>
      <c r="R125" s="24">
        <f t="shared" si="36"/>
        <v>3.1958035734073853E-2</v>
      </c>
      <c r="S125" s="24">
        <f t="shared" si="37"/>
        <v>3.2529795895876568E-2</v>
      </c>
      <c r="T125" s="24">
        <f t="shared" si="38"/>
        <v>3.1975371992906787E-2</v>
      </c>
      <c r="U125" s="24">
        <f t="shared" si="39"/>
        <v>3.2607695654175428E-2</v>
      </c>
      <c r="V125" s="24">
        <f t="shared" si="40"/>
        <v>3.2447637815528507E-2</v>
      </c>
      <c r="W125" s="24">
        <f t="shared" si="41"/>
        <v>3.2769116634915774E-2</v>
      </c>
      <c r="X125" s="24">
        <f t="shared" si="42"/>
        <v>3.2241958803125526E-2</v>
      </c>
      <c r="Y125" s="24">
        <f t="shared" si="43"/>
        <v>3.3073187842240337E-2</v>
      </c>
      <c r="Z125" s="24">
        <f t="shared" si="44"/>
        <v>3.2491428837014613E-2</v>
      </c>
      <c r="AA125" s="24">
        <f t="shared" si="45"/>
        <v>3.2465830572334653E-2</v>
      </c>
      <c r="AB125" s="24">
        <f>+PAM!Y98</f>
        <v>3.2135128597617024E-2</v>
      </c>
      <c r="AD125" s="24">
        <f t="shared" si="46"/>
        <v>2.0352326262934732</v>
      </c>
      <c r="AE125" s="24">
        <f t="shared" si="47"/>
        <v>2.0465126350506275</v>
      </c>
      <c r="AF125" s="24">
        <f t="shared" si="48"/>
        <v>2.0657229028065185</v>
      </c>
      <c r="AG125" s="24">
        <f t="shared" si="49"/>
        <v>2.0423975713115885</v>
      </c>
      <c r="AH125" s="24">
        <f t="shared" si="50"/>
        <v>2.0666783214587054</v>
      </c>
      <c r="AI125" s="24">
        <f t="shared" si="51"/>
        <v>2.0620832757878871</v>
      </c>
      <c r="AJ125" s="24">
        <f t="shared" si="52"/>
        <v>2.0795398812206516</v>
      </c>
      <c r="AK125" s="24">
        <f t="shared" si="53"/>
        <v>2.0608801461682789</v>
      </c>
      <c r="AL125" s="24">
        <f t="shared" si="54"/>
        <v>2.0748489672977173</v>
      </c>
      <c r="AM125" s="24">
        <f t="shared" si="55"/>
        <v>2.0725129360685668</v>
      </c>
      <c r="AN125" s="24">
        <f t="shared" si="56"/>
        <v>2.0641743220468403</v>
      </c>
      <c r="AO125" s="24">
        <f>+PAM!AV98</f>
        <v>2.0664824422987369</v>
      </c>
      <c r="AQ125" s="24">
        <f t="shared" si="57"/>
        <v>-9.8507268141379001E-4</v>
      </c>
      <c r="AR125" s="24">
        <f t="shared" si="58"/>
        <v>-3.7280309775093556E-2</v>
      </c>
      <c r="AS125" s="35">
        <f t="shared" si="34"/>
        <v>45536</v>
      </c>
      <c r="AT125" s="19">
        <f t="shared" si="34"/>
        <v>7126.73583984375</v>
      </c>
      <c r="AU125" s="19">
        <f t="shared" si="25"/>
        <v>7093.998046875</v>
      </c>
      <c r="AV125" s="52">
        <f t="shared" si="27"/>
        <v>0.32737792968750057</v>
      </c>
      <c r="AW125" s="52">
        <f t="shared" si="23"/>
        <v>2.5612244700695896E-2</v>
      </c>
    </row>
    <row r="126" spans="4:49" x14ac:dyDescent="0.25">
      <c r="D126" s="37">
        <f>+PAM!A99</f>
        <v>45566</v>
      </c>
      <c r="E126" s="257">
        <v>7302.42919921875</v>
      </c>
      <c r="F126" s="257">
        <v>7340.3349609375</v>
      </c>
      <c r="G126" s="257">
        <v>7281.51513671875</v>
      </c>
      <c r="H126" s="257">
        <v>7290.0703125</v>
      </c>
      <c r="I126" s="257">
        <v>7338.59716796875</v>
      </c>
      <c r="J126" s="257">
        <v>7319.078125</v>
      </c>
      <c r="K126" s="257">
        <v>7334.5869140625</v>
      </c>
      <c r="L126" s="257">
        <v>7303.59619140625</v>
      </c>
      <c r="M126" s="257">
        <v>7311.24169921875</v>
      </c>
      <c r="N126" s="257">
        <v>7285.06298828125</v>
      </c>
      <c r="O126" s="19" cm="1">
        <f t="array" ref="O126">+SUMPRODUCT($E$30:$N$30/100,$E126:$N126)/$D$14*100</f>
        <v>7384.5566171505097</v>
      </c>
      <c r="Q126" s="24">
        <f t="shared" si="35"/>
        <v>2.4652711047986831E-2</v>
      </c>
      <c r="R126" s="24">
        <f t="shared" si="36"/>
        <v>2.49357992143866E-2</v>
      </c>
      <c r="S126" s="24">
        <f t="shared" si="37"/>
        <v>2.5556837072859828E-2</v>
      </c>
      <c r="T126" s="24">
        <f t="shared" si="38"/>
        <v>2.5396412226821097E-2</v>
      </c>
      <c r="U126" s="24">
        <f t="shared" si="39"/>
        <v>2.6086775453162403E-2</v>
      </c>
      <c r="V126" s="24">
        <f t="shared" si="40"/>
        <v>2.5902591669062724E-2</v>
      </c>
      <c r="W126" s="24">
        <f t="shared" si="41"/>
        <v>2.6080383446570821E-2</v>
      </c>
      <c r="X126" s="24">
        <f t="shared" si="42"/>
        <v>2.5922473665655588E-2</v>
      </c>
      <c r="Y126" s="24">
        <f t="shared" si="43"/>
        <v>2.7075110865486529E-2</v>
      </c>
      <c r="Z126" s="24">
        <f t="shared" si="44"/>
        <v>2.6933323091400618E-2</v>
      </c>
      <c r="AA126" s="24">
        <f t="shared" si="45"/>
        <v>2.6092053143858873E-2</v>
      </c>
      <c r="AB126" s="24">
        <f>+PAM!Y99</f>
        <v>2.5654479044446621E-2</v>
      </c>
      <c r="AD126" s="24">
        <f t="shared" si="46"/>
        <v>1.8726847663358601</v>
      </c>
      <c r="AE126" s="24">
        <f t="shared" si="47"/>
        <v>1.8848515227022449</v>
      </c>
      <c r="AF126" s="24">
        <f t="shared" si="48"/>
        <v>1.9025443732794627</v>
      </c>
      <c r="AG126" s="24">
        <f t="shared" si="49"/>
        <v>1.8780616020132079</v>
      </c>
      <c r="AH126" s="24">
        <f t="shared" si="50"/>
        <v>1.9058859503171894</v>
      </c>
      <c r="AI126" s="24">
        <f t="shared" si="51"/>
        <v>1.9003492731747329</v>
      </c>
      <c r="AJ126" s="24">
        <f t="shared" si="52"/>
        <v>1.9188009454816854</v>
      </c>
      <c r="AK126" s="24">
        <f t="shared" si="53"/>
        <v>1.8959274485012738</v>
      </c>
      <c r="AL126" s="24">
        <f t="shared" si="54"/>
        <v>1.9141559793295975</v>
      </c>
      <c r="AM126" s="24">
        <f t="shared" si="55"/>
        <v>1.9089742614873781</v>
      </c>
      <c r="AN126" s="24">
        <f t="shared" si="56"/>
        <v>1.9017709845988162</v>
      </c>
      <c r="AO126" s="24">
        <f>+PAM!AV99</f>
        <v>1.9039600685152922</v>
      </c>
      <c r="AQ126" s="24">
        <f t="shared" si="57"/>
        <v>-2.2806120434137878E-3</v>
      </c>
      <c r="AR126" s="24">
        <f t="shared" si="58"/>
        <v>-3.6289495151518025E-2</v>
      </c>
      <c r="AS126" s="35">
        <f t="shared" si="34"/>
        <v>45566</v>
      </c>
      <c r="AT126" s="19">
        <f t="shared" si="34"/>
        <v>7302.42919921875</v>
      </c>
      <c r="AU126" s="19">
        <f t="shared" si="25"/>
        <v>7285.06298828125</v>
      </c>
      <c r="AV126" s="52">
        <f t="shared" si="27"/>
        <v>0.17366210937500171</v>
      </c>
      <c r="AW126" s="52">
        <f t="shared" si="23"/>
        <v>-1.2046919477672446E-2</v>
      </c>
    </row>
    <row r="127" spans="4:49" x14ac:dyDescent="0.25">
      <c r="D127" s="37">
        <f>+PAM!A100</f>
        <v>45597</v>
      </c>
      <c r="E127" s="257">
        <v>7454.39208984375</v>
      </c>
      <c r="F127" s="257">
        <v>7496.677734375</v>
      </c>
      <c r="G127" s="257">
        <v>7444.82421875</v>
      </c>
      <c r="H127" s="257">
        <v>7453.82763671875</v>
      </c>
      <c r="I127" s="257">
        <v>7508.2685546875</v>
      </c>
      <c r="J127" s="257">
        <v>7488.294921875</v>
      </c>
      <c r="K127" s="257">
        <v>7509.23974609375</v>
      </c>
      <c r="L127" s="257">
        <v>7476.66064453125</v>
      </c>
      <c r="M127" s="257">
        <v>7495.0849609375</v>
      </c>
      <c r="N127" s="257">
        <v>7468.95703125</v>
      </c>
      <c r="O127" s="19" cm="1">
        <f t="array" ref="O127">+SUMPRODUCT($E$30:$N$30/100,$E127:$N127)/$D$14*100</f>
        <v>7558.6337006453878</v>
      </c>
      <c r="Q127" s="24">
        <f t="shared" si="35"/>
        <v>2.0809909480705047E-2</v>
      </c>
      <c r="R127" s="24">
        <f t="shared" si="36"/>
        <v>2.1299133386895486E-2</v>
      </c>
      <c r="S127" s="24">
        <f t="shared" si="37"/>
        <v>2.2427898447635597E-2</v>
      </c>
      <c r="T127" s="24">
        <f t="shared" si="38"/>
        <v>2.2463065128186965E-2</v>
      </c>
      <c r="U127" s="24">
        <f t="shared" si="39"/>
        <v>2.3120411549407027E-2</v>
      </c>
      <c r="V127" s="24">
        <f t="shared" si="40"/>
        <v>2.3119960462916866E-2</v>
      </c>
      <c r="W127" s="24">
        <f t="shared" si="41"/>
        <v>2.3812224747980171E-2</v>
      </c>
      <c r="X127" s="24">
        <f t="shared" si="42"/>
        <v>2.3695786101733729E-2</v>
      </c>
      <c r="Y127" s="24">
        <f t="shared" si="43"/>
        <v>2.5145285750626245E-2</v>
      </c>
      <c r="Z127" s="24">
        <f t="shared" si="44"/>
        <v>2.5242615371282584E-2</v>
      </c>
      <c r="AA127" s="24">
        <f t="shared" si="45"/>
        <v>2.3573125987088606E-2</v>
      </c>
      <c r="AB127" s="24">
        <f>+PAM!Y100</f>
        <v>2.3137163776276948E-2</v>
      </c>
      <c r="AD127" s="24">
        <f t="shared" si="46"/>
        <v>1.5869152534446096</v>
      </c>
      <c r="AE127" s="24">
        <f t="shared" si="47"/>
        <v>1.6012745794690844</v>
      </c>
      <c r="AF127" s="24">
        <f t="shared" si="48"/>
        <v>1.6243563575407127</v>
      </c>
      <c r="AG127" s="24">
        <f t="shared" si="49"/>
        <v>1.6024084328905643</v>
      </c>
      <c r="AH127" s="24">
        <f t="shared" si="50"/>
        <v>1.6302984760983836</v>
      </c>
      <c r="AI127" s="24">
        <f t="shared" si="51"/>
        <v>1.6257572516165473</v>
      </c>
      <c r="AJ127" s="24">
        <f t="shared" si="52"/>
        <v>1.6463058347472761</v>
      </c>
      <c r="AK127" s="24">
        <f t="shared" si="53"/>
        <v>1.6264711956462077</v>
      </c>
      <c r="AL127" s="24">
        <f t="shared" si="54"/>
        <v>1.6497664354627619</v>
      </c>
      <c r="AM127" s="24">
        <f t="shared" si="55"/>
        <v>1.6463602439684131</v>
      </c>
      <c r="AN127" s="24">
        <f t="shared" si="56"/>
        <v>1.62984902301995</v>
      </c>
      <c r="AO127" s="24">
        <f>+PAM!AV100</f>
        <v>1.6290588957648504</v>
      </c>
      <c r="AQ127" s="24">
        <f t="shared" si="57"/>
        <v>-4.4327058905775374E-3</v>
      </c>
      <c r="AR127" s="24">
        <f t="shared" si="58"/>
        <v>-5.9444990523803476E-2</v>
      </c>
      <c r="AS127" s="35">
        <f t="shared" ref="AS127:AS135" si="59">+D127</f>
        <v>45597</v>
      </c>
      <c r="AT127" s="19">
        <f t="shared" ref="AT127:AT135" si="60">+E127</f>
        <v>7454.39208984375</v>
      </c>
      <c r="AU127" s="19">
        <f t="shared" ref="AU127:AU132" si="61">+N127</f>
        <v>7468.95703125</v>
      </c>
      <c r="AV127" s="52">
        <f t="shared" si="27"/>
        <v>-0.14564941406248977</v>
      </c>
      <c r="AW127" s="52">
        <f t="shared" ref="AW127:AW138" si="62">+($AT127/$AT$82)-($AU127/$AU$82)</f>
        <v>-8.8725464888966599E-2</v>
      </c>
    </row>
    <row r="128" spans="4:49" x14ac:dyDescent="0.25">
      <c r="D128" s="37">
        <f>+PAM!A101</f>
        <v>45627</v>
      </c>
      <c r="E128" s="257">
        <v>7639.80517578125</v>
      </c>
      <c r="F128" s="257">
        <v>7682.02783203125</v>
      </c>
      <c r="G128" s="257">
        <v>7636.25146484375</v>
      </c>
      <c r="H128" s="257">
        <v>7639.013671875</v>
      </c>
      <c r="I128" s="257">
        <v>7699.3203125</v>
      </c>
      <c r="J128" s="257">
        <v>7677.703125</v>
      </c>
      <c r="K128" s="257">
        <v>7702.55615234375</v>
      </c>
      <c r="L128" s="257">
        <v>7665.28369140625</v>
      </c>
      <c r="M128" s="257">
        <v>7691.10302734375</v>
      </c>
      <c r="N128" s="257">
        <v>7657.51416015625</v>
      </c>
      <c r="O128" s="19" cm="1">
        <f t="array" ref="O128">+SUMPRODUCT($E$30:$N$30/100,$E128:$N128)/$D$14*100</f>
        <v>7750.7102323141171</v>
      </c>
      <c r="Q128" s="24">
        <f t="shared" si="35"/>
        <v>2.4872998857964124E-2</v>
      </c>
      <c r="R128" s="24">
        <f t="shared" si="36"/>
        <v>2.4724298445743864E-2</v>
      </c>
      <c r="S128" s="24">
        <f t="shared" si="37"/>
        <v>2.5712795959860868E-2</v>
      </c>
      <c r="T128" s="24">
        <f t="shared" si="38"/>
        <v>2.4844421441138964E-2</v>
      </c>
      <c r="U128" s="24">
        <f t="shared" si="39"/>
        <v>2.544551469103018E-2</v>
      </c>
      <c r="V128" s="24">
        <f t="shared" si="40"/>
        <v>2.5293902697621551E-2</v>
      </c>
      <c r="W128" s="24">
        <f t="shared" si="41"/>
        <v>2.5743805336693626E-2</v>
      </c>
      <c r="X128" s="24">
        <f t="shared" si="42"/>
        <v>2.5228247722192343E-2</v>
      </c>
      <c r="Y128" s="24">
        <f t="shared" si="43"/>
        <v>2.6152881178511889E-2</v>
      </c>
      <c r="Z128" s="24">
        <f t="shared" si="44"/>
        <v>2.5245442987197553E-2</v>
      </c>
      <c r="AA128" s="24">
        <f t="shared" si="45"/>
        <v>2.5411541195908161E-2</v>
      </c>
      <c r="AB128" s="24">
        <f>+PAM!Y101</f>
        <v>2.5251585398556875E-2</v>
      </c>
      <c r="AD128" s="24">
        <f t="shared" si="46"/>
        <v>1.1113926363487554</v>
      </c>
      <c r="AE128" s="24">
        <f t="shared" si="47"/>
        <v>1.1190368054315294</v>
      </c>
      <c r="AF128" s="24">
        <f t="shared" si="48"/>
        <v>1.1465225819003719</v>
      </c>
      <c r="AG128" s="24">
        <f t="shared" si="49"/>
        <v>1.1282090644671987</v>
      </c>
      <c r="AH128" s="24">
        <f t="shared" si="50"/>
        <v>1.1476758267210223</v>
      </c>
      <c r="AI128" s="24">
        <f t="shared" si="51"/>
        <v>1.1443221700345032</v>
      </c>
      <c r="AJ128" s="24">
        <f t="shared" si="52"/>
        <v>1.1610172655098792</v>
      </c>
      <c r="AK128" s="24">
        <f t="shared" si="53"/>
        <v>1.1459522177936656</v>
      </c>
      <c r="AL128" s="24">
        <f t="shared" si="54"/>
        <v>1.1706541537687696</v>
      </c>
      <c r="AM128" s="24">
        <f t="shared" si="55"/>
        <v>1.1639006977703636</v>
      </c>
      <c r="AN128" s="24">
        <f t="shared" si="56"/>
        <v>1.1492636444234243</v>
      </c>
      <c r="AO128" s="24">
        <f>+PAM!AV101</f>
        <v>1.1443823537197813</v>
      </c>
      <c r="AQ128" s="24">
        <f t="shared" si="57"/>
        <v>-3.7244412923342907E-4</v>
      </c>
      <c r="AR128" s="24">
        <f t="shared" si="58"/>
        <v>-5.2508061421608243E-2</v>
      </c>
      <c r="AS128" s="35">
        <f t="shared" si="59"/>
        <v>45627</v>
      </c>
      <c r="AT128" s="19">
        <f t="shared" si="60"/>
        <v>7639.80517578125</v>
      </c>
      <c r="AU128" s="19">
        <f t="shared" si="61"/>
        <v>7657.51416015625</v>
      </c>
      <c r="AV128" s="52">
        <f t="shared" si="27"/>
        <v>-0.1770898437500108</v>
      </c>
      <c r="AW128" s="52">
        <f t="shared" si="62"/>
        <v>-9.7516040491392175E-2</v>
      </c>
    </row>
    <row r="129" spans="4:49" x14ac:dyDescent="0.25">
      <c r="D129" s="37">
        <f>+PAM!A102</f>
        <v>45658</v>
      </c>
      <c r="E129" s="257">
        <v>7816.01953125</v>
      </c>
      <c r="F129" s="257">
        <v>7855.9453125</v>
      </c>
      <c r="G129" s="257">
        <v>7817.17041015625</v>
      </c>
      <c r="H129" s="257">
        <v>7814.3916015625</v>
      </c>
      <c r="I129" s="257">
        <v>7881.1669921875</v>
      </c>
      <c r="J129" s="257">
        <v>7858.65380859375</v>
      </c>
      <c r="K129" s="257">
        <v>7887.11669921875</v>
      </c>
      <c r="L129" s="257">
        <v>7845.888671875</v>
      </c>
      <c r="M129" s="257">
        <v>7882.326171875</v>
      </c>
      <c r="N129" s="257">
        <v>7844.03564453125</v>
      </c>
      <c r="O129" s="19" cm="1">
        <f t="array" ref="O129">+SUMPRODUCT($E$30:$N$30/100,$E129:$N129)/$D$14*100</f>
        <v>7935.2775503534585</v>
      </c>
      <c r="Q129" s="24">
        <f t="shared" si="35"/>
        <v>2.3065294390930635E-2</v>
      </c>
      <c r="R129" s="24">
        <f t="shared" si="36"/>
        <v>2.2639527514281887E-2</v>
      </c>
      <c r="S129" s="24">
        <f t="shared" si="37"/>
        <v>2.3692114664561004E-2</v>
      </c>
      <c r="T129" s="24">
        <f t="shared" si="38"/>
        <v>2.2958190313652649E-2</v>
      </c>
      <c r="U129" s="24">
        <f t="shared" si="39"/>
        <v>2.3618536741778051E-2</v>
      </c>
      <c r="V129" s="24">
        <f t="shared" si="40"/>
        <v>2.356833556178306E-2</v>
      </c>
      <c r="W129" s="24">
        <f t="shared" si="41"/>
        <v>2.3960947927506027E-2</v>
      </c>
      <c r="X129" s="24">
        <f t="shared" si="42"/>
        <v>2.3561421565027052E-2</v>
      </c>
      <c r="Y129" s="24">
        <f t="shared" si="43"/>
        <v>2.486290247983991E-2</v>
      </c>
      <c r="Z129" s="24">
        <f t="shared" si="44"/>
        <v>2.435796793501388E-2</v>
      </c>
      <c r="AA129" s="24">
        <f t="shared" si="45"/>
        <v>2.3812955523720536E-2</v>
      </c>
      <c r="AB129" s="24">
        <f>+PAM!Y102</f>
        <v>2.3479695538445755E-2</v>
      </c>
      <c r="AD129" s="24">
        <f t="shared" si="46"/>
        <v>0.78686375829261679</v>
      </c>
      <c r="AE129" s="24">
        <f t="shared" si="47"/>
        <v>0.79423508696683487</v>
      </c>
      <c r="AF129" s="24">
        <f t="shared" si="48"/>
        <v>0.81609532978566879</v>
      </c>
      <c r="AG129" s="24">
        <f t="shared" si="49"/>
        <v>0.79974739912299286</v>
      </c>
      <c r="AH129" s="24">
        <f t="shared" si="50"/>
        <v>0.81685305192946434</v>
      </c>
      <c r="AI129" s="24">
        <f t="shared" si="51"/>
        <v>0.81350947413539965</v>
      </c>
      <c r="AJ129" s="24">
        <f t="shared" si="52"/>
        <v>0.82682717324860144</v>
      </c>
      <c r="AK129" s="24">
        <f t="shared" si="53"/>
        <v>0.8117402002541203</v>
      </c>
      <c r="AL129" s="24">
        <f t="shared" si="54"/>
        <v>0.83629987316645904</v>
      </c>
      <c r="AM129" s="24">
        <f t="shared" si="55"/>
        <v>0.82278063774575272</v>
      </c>
      <c r="AN129" s="24">
        <f t="shared" si="56"/>
        <v>0.81647176807246002</v>
      </c>
      <c r="AO129" s="24">
        <f>+PAM!AV102</f>
        <v>0.81077980690651708</v>
      </c>
      <c r="AQ129" s="24">
        <f t="shared" si="57"/>
        <v>-1.2926735440832449E-3</v>
      </c>
      <c r="AR129" s="24">
        <f t="shared" si="58"/>
        <v>-3.591687945313593E-2</v>
      </c>
      <c r="AS129" s="35">
        <f t="shared" si="59"/>
        <v>45658</v>
      </c>
      <c r="AT129" s="19">
        <f t="shared" si="60"/>
        <v>7816.01953125</v>
      </c>
      <c r="AU129" s="19">
        <f t="shared" si="61"/>
        <v>7844.03564453125</v>
      </c>
      <c r="AV129" s="52">
        <f t="shared" si="27"/>
        <v>-0.28016113281250909</v>
      </c>
      <c r="AW129" s="52">
        <f t="shared" si="62"/>
        <v>-0.1231927841068412</v>
      </c>
    </row>
    <row r="130" spans="4:49" x14ac:dyDescent="0.25">
      <c r="D130" s="37">
        <f>+PAM!A103</f>
        <v>45689</v>
      </c>
      <c r="E130" s="257">
        <v>8021.8017578125</v>
      </c>
      <c r="F130" s="257">
        <v>8058.1171875</v>
      </c>
      <c r="G130" s="257">
        <v>8018.73876953125</v>
      </c>
      <c r="H130" s="257">
        <v>8010.70751953125</v>
      </c>
      <c r="I130" s="257">
        <v>8079.3525390625</v>
      </c>
      <c r="J130" s="257">
        <v>8056.40478515625</v>
      </c>
      <c r="K130" s="257">
        <v>8086.3232421875</v>
      </c>
      <c r="L130" s="257">
        <v>8037.4521484375</v>
      </c>
      <c r="M130" s="257">
        <v>8075.55615234375</v>
      </c>
      <c r="N130" s="257">
        <v>8033.3466796875</v>
      </c>
      <c r="O130" s="19" cm="1">
        <f t="array" ref="O130">+SUMPRODUCT($E$30:$N$30/100,$E130:$N130)/$D$14*100</f>
        <v>8133.3020606395239</v>
      </c>
      <c r="Q130" s="24">
        <f t="shared" si="35"/>
        <v>2.6328264117015276E-2</v>
      </c>
      <c r="R130" s="24">
        <f t="shared" si="36"/>
        <v>2.5734888286240265E-2</v>
      </c>
      <c r="S130" s="24">
        <f t="shared" si="37"/>
        <v>2.5785335204298265E-2</v>
      </c>
      <c r="T130" s="24">
        <f t="shared" si="38"/>
        <v>2.5122354749856246E-2</v>
      </c>
      <c r="U130" s="24">
        <f t="shared" si="39"/>
        <v>2.5146725995205843E-2</v>
      </c>
      <c r="V130" s="24">
        <f t="shared" si="40"/>
        <v>2.5163467099956982E-2</v>
      </c>
      <c r="W130" s="24">
        <f t="shared" si="41"/>
        <v>2.5257207489840061E-2</v>
      </c>
      <c r="X130" s="24">
        <f t="shared" si="42"/>
        <v>2.4415778068479943E-2</v>
      </c>
      <c r="Y130" s="24">
        <f t="shared" si="43"/>
        <v>2.4514334506762214E-2</v>
      </c>
      <c r="Z130" s="24">
        <f t="shared" si="44"/>
        <v>2.4134392516208747E-2</v>
      </c>
      <c r="AA130" s="24">
        <f t="shared" si="45"/>
        <v>2.4954957029479585E-2</v>
      </c>
      <c r="AB130" s="24">
        <f>+PAM!Y103</f>
        <v>2.5049293186714339E-2</v>
      </c>
      <c r="AD130" s="24">
        <f t="shared" si="46"/>
        <v>0.64224423168042488</v>
      </c>
      <c r="AE130" s="24">
        <f t="shared" si="47"/>
        <v>0.64789762299875786</v>
      </c>
      <c r="AF130" s="24">
        <f t="shared" si="48"/>
        <v>0.66514628301787493</v>
      </c>
      <c r="AG130" s="24">
        <f t="shared" si="49"/>
        <v>0.65098602210777057</v>
      </c>
      <c r="AH130" s="24">
        <f t="shared" si="50"/>
        <v>0.66428896453583408</v>
      </c>
      <c r="AI130" s="24">
        <f t="shared" si="51"/>
        <v>0.66255084279688337</v>
      </c>
      <c r="AJ130" s="24">
        <f t="shared" si="52"/>
        <v>0.67335674304327031</v>
      </c>
      <c r="AK130" s="24">
        <f t="shared" si="53"/>
        <v>0.65901265542879672</v>
      </c>
      <c r="AL130" s="24">
        <f t="shared" si="54"/>
        <v>0.68038602243029178</v>
      </c>
      <c r="AM130" s="24">
        <f t="shared" si="55"/>
        <v>0.66795123245929999</v>
      </c>
      <c r="AN130" s="24">
        <f t="shared" si="56"/>
        <v>0.66431387088267835</v>
      </c>
      <c r="AO130" s="24">
        <f>+PAM!AV103</f>
        <v>0.65890593766065497</v>
      </c>
      <c r="AQ130" s="24">
        <f t="shared" si="57"/>
        <v>2.1938716008065295E-3</v>
      </c>
      <c r="AR130" s="24">
        <f t="shared" si="58"/>
        <v>-2.5707000778875111E-2</v>
      </c>
      <c r="AS130" s="35">
        <f t="shared" si="59"/>
        <v>45689</v>
      </c>
      <c r="AT130" s="19">
        <f t="shared" si="60"/>
        <v>8021.8017578125</v>
      </c>
      <c r="AU130" s="19">
        <f t="shared" si="61"/>
        <v>8033.3466796875</v>
      </c>
      <c r="AV130" s="52">
        <f t="shared" si="27"/>
        <v>-0.11544921875000114</v>
      </c>
      <c r="AW130" s="52">
        <f t="shared" si="62"/>
        <v>-8.5707570799648636E-2</v>
      </c>
    </row>
    <row r="131" spans="4:49" x14ac:dyDescent="0.25">
      <c r="D131" s="37">
        <f>+PAM!A104</f>
        <v>45717</v>
      </c>
      <c r="E131" s="257">
        <v>8338.4521484375</v>
      </c>
      <c r="F131" s="257">
        <v>8368.3896484375</v>
      </c>
      <c r="G131" s="257">
        <v>8320.197265625</v>
      </c>
      <c r="H131" s="257">
        <v>8305.470703125</v>
      </c>
      <c r="I131" s="257">
        <v>8368.2314453125</v>
      </c>
      <c r="J131" s="257">
        <v>8347.296875</v>
      </c>
      <c r="K131" s="257">
        <v>8376.8662109375</v>
      </c>
      <c r="L131" s="257">
        <v>8315.8740234375</v>
      </c>
      <c r="M131" s="257">
        <v>8353.67578125</v>
      </c>
      <c r="N131" s="257">
        <v>8282.3349609375</v>
      </c>
      <c r="O131" s="19" cm="1">
        <f t="array" ref="O131">+SUMPRODUCT($E$30:$N$30/100,$E131:$N131)/$D$14*100</f>
        <v>8420.4591132438345</v>
      </c>
      <c r="Q131" s="24">
        <f t="shared" si="35"/>
        <v>3.9473724256101406E-2</v>
      </c>
      <c r="R131" s="24">
        <f t="shared" si="36"/>
        <v>3.8504337144513734E-2</v>
      </c>
      <c r="S131" s="24">
        <f t="shared" si="37"/>
        <v>3.7594253255786247E-2</v>
      </c>
      <c r="T131" s="24">
        <f t="shared" si="38"/>
        <v>3.6796148514357307E-2</v>
      </c>
      <c r="U131" s="24">
        <f t="shared" si="39"/>
        <v>3.5755204993631828E-2</v>
      </c>
      <c r="V131" s="24">
        <f t="shared" si="40"/>
        <v>3.6106935736361256E-2</v>
      </c>
      <c r="W131" s="24">
        <f t="shared" si="41"/>
        <v>3.5930169997928862E-2</v>
      </c>
      <c r="X131" s="24">
        <f t="shared" si="42"/>
        <v>3.4640563932206492E-2</v>
      </c>
      <c r="Y131" s="24">
        <f t="shared" si="43"/>
        <v>3.4439687330454882E-2</v>
      </c>
      <c r="Z131" s="24">
        <f t="shared" si="44"/>
        <v>3.0994340363720729E-2</v>
      </c>
      <c r="AA131" s="24">
        <f t="shared" si="45"/>
        <v>3.5306330745292769E-2</v>
      </c>
      <c r="AB131" s="24">
        <f>+PAM!Y104</f>
        <v>3.6114210637193223E-2</v>
      </c>
      <c r="AD131" s="24">
        <f t="shared" si="46"/>
        <v>0.5384636867381396</v>
      </c>
      <c r="AE131" s="24">
        <f t="shared" si="47"/>
        <v>0.53962472905922465</v>
      </c>
      <c r="AF131" s="24">
        <f t="shared" si="48"/>
        <v>0.55239001679137134</v>
      </c>
      <c r="AG131" s="24">
        <f t="shared" si="49"/>
        <v>0.53937400410092984</v>
      </c>
      <c r="AH131" s="24">
        <f t="shared" si="50"/>
        <v>0.54827082542099648</v>
      </c>
      <c r="AI131" s="24">
        <f t="shared" si="51"/>
        <v>0.54790177209605839</v>
      </c>
      <c r="AJ131" s="24">
        <f t="shared" si="52"/>
        <v>0.55479001462094168</v>
      </c>
      <c r="AK131" s="24">
        <f t="shared" si="53"/>
        <v>0.54348367492979932</v>
      </c>
      <c r="AL131" s="24">
        <f t="shared" si="54"/>
        <v>0.55954379569529311</v>
      </c>
      <c r="AM131" s="24">
        <f t="shared" si="55"/>
        <v>0.54773356994008982</v>
      </c>
      <c r="AN131" s="24">
        <f t="shared" si="56"/>
        <v>0.54853520843250947</v>
      </c>
      <c r="AO131" s="24">
        <f>+PAM!AV104</f>
        <v>0.54459593935155337</v>
      </c>
      <c r="AQ131" s="24">
        <f t="shared" si="57"/>
        <v>8.4793838923806764E-3</v>
      </c>
      <c r="AR131" s="24">
        <f t="shared" si="58"/>
        <v>-9.2698832019502131E-3</v>
      </c>
      <c r="AS131" s="35">
        <f t="shared" si="59"/>
        <v>45717</v>
      </c>
      <c r="AT131" s="19">
        <f t="shared" si="60"/>
        <v>8338.4521484375</v>
      </c>
      <c r="AU131" s="19">
        <f t="shared" si="61"/>
        <v>8282.3349609375</v>
      </c>
      <c r="AV131" s="52">
        <f t="shared" si="27"/>
        <v>0.56117187499999943</v>
      </c>
      <c r="AW131" s="52">
        <f t="shared" si="62"/>
        <v>7.2126004631673624E-2</v>
      </c>
    </row>
    <row r="132" spans="4:49" x14ac:dyDescent="0.25">
      <c r="D132" s="37">
        <f>+PAM!A105</f>
        <v>45748</v>
      </c>
      <c r="E132" s="257">
        <v>8582.1123046875</v>
      </c>
      <c r="F132" s="257">
        <v>8605.5859375</v>
      </c>
      <c r="G132" s="257">
        <v>8556.37109375</v>
      </c>
      <c r="H132" s="257">
        <v>8544.3916015625</v>
      </c>
      <c r="I132" s="257">
        <v>8603.728515625</v>
      </c>
      <c r="J132" s="257">
        <v>8582.9111328125</v>
      </c>
      <c r="K132" s="257">
        <v>8611.529296875</v>
      </c>
      <c r="L132" s="257">
        <v>8548.46875</v>
      </c>
      <c r="M132" s="257">
        <v>8588.2373046875</v>
      </c>
      <c r="N132" s="257">
        <v>8515.1796875</v>
      </c>
      <c r="O132" s="19" cm="1">
        <f t="array" ref="O132">+SUMPRODUCT($E$30:$N$30/100,$E132:$N132)/$D$14*100</f>
        <v>8658.196473312546</v>
      </c>
      <c r="Q132" s="24">
        <f t="shared" si="35"/>
        <v>2.9221269357006197E-2</v>
      </c>
      <c r="R132" s="24">
        <f t="shared" si="36"/>
        <v>2.8344317010476239E-2</v>
      </c>
      <c r="S132" s="24">
        <f t="shared" si="37"/>
        <v>2.8385604401563347E-2</v>
      </c>
      <c r="T132" s="24">
        <f t="shared" si="38"/>
        <v>2.8766689688954461E-2</v>
      </c>
      <c r="U132" s="24">
        <f t="shared" si="39"/>
        <v>2.8141796967675159E-2</v>
      </c>
      <c r="V132" s="24">
        <f t="shared" si="40"/>
        <v>2.8226414052453297E-2</v>
      </c>
      <c r="W132" s="24">
        <f t="shared" si="41"/>
        <v>2.8013230727155003E-2</v>
      </c>
      <c r="X132" s="24">
        <f t="shared" si="42"/>
        <v>2.7969967547242014E-2</v>
      </c>
      <c r="Y132" s="24">
        <f t="shared" si="43"/>
        <v>2.8078839732322169E-2</v>
      </c>
      <c r="Z132" s="24">
        <f t="shared" si="44"/>
        <v>2.8113415801302555E-2</v>
      </c>
      <c r="AA132" s="24">
        <f t="shared" si="45"/>
        <v>2.8233301399776867E-2</v>
      </c>
      <c r="AB132" s="24">
        <f>+PAM!Y105</f>
        <v>2.8134614522970391E-2</v>
      </c>
      <c r="AD132" s="24">
        <f t="shared" si="46"/>
        <v>0.45952691047909822</v>
      </c>
      <c r="AE132" s="24">
        <f t="shared" si="47"/>
        <v>0.45616799045274448</v>
      </c>
      <c r="AF132" s="24">
        <f t="shared" si="48"/>
        <v>0.46507960873350052</v>
      </c>
      <c r="AG132" s="24">
        <f t="shared" si="49"/>
        <v>0.45778375293313878</v>
      </c>
      <c r="AH132" s="24">
        <f t="shared" si="50"/>
        <v>0.461520979357398</v>
      </c>
      <c r="AI132" s="24">
        <f t="shared" si="51"/>
        <v>0.46179627496383313</v>
      </c>
      <c r="AJ132" s="24">
        <f t="shared" si="52"/>
        <v>0.46583851551162692</v>
      </c>
      <c r="AK132" s="24">
        <f t="shared" si="53"/>
        <v>0.45853003516848023</v>
      </c>
      <c r="AL132" s="24">
        <f t="shared" si="54"/>
        <v>0.47069506684836959</v>
      </c>
      <c r="AM132" s="24">
        <f t="shared" si="55"/>
        <v>0.46126714742970698</v>
      </c>
      <c r="AN132" s="24">
        <f t="shared" si="56"/>
        <v>0.46252782803305159</v>
      </c>
      <c r="AO132" s="24">
        <f>+PAM!AV105</f>
        <v>0.46009579842504111</v>
      </c>
      <c r="AQ132" s="24">
        <f t="shared" si="57"/>
        <v>1.1078535557036417E-3</v>
      </c>
      <c r="AR132" s="24">
        <f t="shared" si="58"/>
        <v>-1.7402369506087645E-3</v>
      </c>
      <c r="AS132" s="35">
        <f t="shared" si="59"/>
        <v>45748</v>
      </c>
      <c r="AT132" s="19">
        <f t="shared" si="60"/>
        <v>8582.1123046875</v>
      </c>
      <c r="AU132" s="19">
        <f t="shared" si="61"/>
        <v>8515.1796875</v>
      </c>
      <c r="AV132" s="52">
        <f t="shared" si="27"/>
        <v>0.66932617187499943</v>
      </c>
      <c r="AW132" s="52">
        <f t="shared" si="62"/>
        <v>9.5949854492261011E-2</v>
      </c>
    </row>
    <row r="133" spans="4:49" x14ac:dyDescent="0.25">
      <c r="D133" s="37">
        <f>+PAM!A106</f>
        <v>45778</v>
      </c>
      <c r="E133" s="257">
        <v>8699.2724609375</v>
      </c>
      <c r="F133" s="257">
        <v>8727.0732421875</v>
      </c>
      <c r="G133" s="257">
        <v>8682.080078125</v>
      </c>
      <c r="H133" s="257">
        <v>8672.48828125</v>
      </c>
      <c r="I133" s="257">
        <v>8739.771484375</v>
      </c>
      <c r="J133" s="257">
        <v>8716.9228515625</v>
      </c>
      <c r="K133" s="257">
        <v>8749.07421875</v>
      </c>
      <c r="L133" s="257">
        <v>8685.1025390625</v>
      </c>
      <c r="M133" s="257">
        <v>8736.4462890625</v>
      </c>
      <c r="N133" s="257">
        <v>8665.1181640625</v>
      </c>
      <c r="O133" s="19" cm="1">
        <f t="array" ref="O133">+SUMPRODUCT($E$30:$N$30/100,$E133:$N133)/$D$14*100</f>
        <v>8796.4544802992568</v>
      </c>
      <c r="Q133" s="24">
        <f t="shared" si="35"/>
        <v>1.3651668970354525E-2</v>
      </c>
      <c r="R133" s="24">
        <f t="shared" si="36"/>
        <v>1.4117261226583411E-2</v>
      </c>
      <c r="S133" s="24">
        <f t="shared" si="37"/>
        <v>1.4691857447233003E-2</v>
      </c>
      <c r="T133" s="24">
        <f t="shared" si="38"/>
        <v>1.499190178316212E-2</v>
      </c>
      <c r="U133" s="24">
        <f t="shared" si="39"/>
        <v>1.5812094547490219E-2</v>
      </c>
      <c r="V133" s="24">
        <f t="shared" si="40"/>
        <v>1.5613783793900993E-2</v>
      </c>
      <c r="W133" s="24">
        <f t="shared" si="41"/>
        <v>1.5972183004116625E-2</v>
      </c>
      <c r="X133" s="24">
        <f t="shared" si="42"/>
        <v>1.5983422652448676E-2</v>
      </c>
      <c r="Y133" s="24">
        <f t="shared" si="43"/>
        <v>1.7257206469377229E-2</v>
      </c>
      <c r="Z133" s="24">
        <f t="shared" si="44"/>
        <v>1.7608374933367976E-2</v>
      </c>
      <c r="AA133" s="24">
        <f t="shared" si="45"/>
        <v>1.5968453408613303E-2</v>
      </c>
      <c r="AB133" s="24">
        <f>+PAM!Y106</f>
        <v>1.5682934431768381E-2</v>
      </c>
      <c r="AD133" s="24">
        <f t="shared" si="46"/>
        <v>0.41866680383970922</v>
      </c>
      <c r="AE133" s="24">
        <f t="shared" si="47"/>
        <v>0.41862192660156516</v>
      </c>
      <c r="AF133" s="24">
        <f t="shared" si="48"/>
        <v>0.42741450838013684</v>
      </c>
      <c r="AG133" s="24">
        <f t="shared" si="49"/>
        <v>0.42088615746753266</v>
      </c>
      <c r="AH133" s="24">
        <f t="shared" si="50"/>
        <v>0.42760445732883601</v>
      </c>
      <c r="AI133" s="24">
        <f t="shared" si="51"/>
        <v>0.42736464418021503</v>
      </c>
      <c r="AJ133" s="24">
        <f t="shared" si="52"/>
        <v>0.43276632323014241</v>
      </c>
      <c r="AK133" s="24">
        <f t="shared" si="53"/>
        <v>0.42470465582186789</v>
      </c>
      <c r="AL133" s="24">
        <f t="shared" si="54"/>
        <v>0.43934029359023574</v>
      </c>
      <c r="AM133" s="24">
        <f t="shared" si="55"/>
        <v>0.43158588839959733</v>
      </c>
      <c r="AN133" s="24">
        <f t="shared" si="56"/>
        <v>0.42861859014651982</v>
      </c>
      <c r="AO133" s="24">
        <f>+PAM!AV106</f>
        <v>0.4257384652210392</v>
      </c>
      <c r="AQ133" s="24">
        <f t="shared" si="57"/>
        <v>-3.9567059630134516E-3</v>
      </c>
      <c r="AR133" s="24">
        <f t="shared" si="58"/>
        <v>-1.2919084559888105E-2</v>
      </c>
      <c r="AS133" s="35">
        <f t="shared" si="59"/>
        <v>45778</v>
      </c>
      <c r="AT133" s="19">
        <f t="shared" si="60"/>
        <v>8699.2724609375</v>
      </c>
      <c r="AU133" s="19">
        <f t="shared" ref="AU133:AU138" si="63">+N133</f>
        <v>8665.1181640625</v>
      </c>
      <c r="AV133" s="52">
        <f t="shared" si="27"/>
        <v>0.34154296875000512</v>
      </c>
      <c r="AW133" s="52">
        <f t="shared" si="62"/>
        <v>1.7519587255030444E-2</v>
      </c>
    </row>
    <row r="134" spans="4:49" x14ac:dyDescent="0.25">
      <c r="D134" s="37">
        <f>+PAM!A107</f>
        <v>45809</v>
      </c>
      <c r="E134" s="257">
        <v>8797.5205078125</v>
      </c>
      <c r="F134" s="257">
        <v>8830.70703125</v>
      </c>
      <c r="G134" s="257">
        <v>8791.8779296875</v>
      </c>
      <c r="H134" s="257">
        <v>8780.1083984375</v>
      </c>
      <c r="I134" s="257">
        <v>8854.9931640625</v>
      </c>
      <c r="J134" s="257">
        <v>8830.7939453125</v>
      </c>
      <c r="K134" s="257">
        <v>8867.8701171875</v>
      </c>
      <c r="L134" s="257">
        <v>8801.0556640625</v>
      </c>
      <c r="M134" s="257">
        <v>8862.158203125</v>
      </c>
      <c r="N134" s="257">
        <v>8788.9228515625</v>
      </c>
      <c r="O134" s="19" cm="1">
        <f t="array" ref="O134">+SUMPRODUCT($E$30:$N$30/100,$E134:$N134)/$D$14*100</f>
        <v>8913.5769289933614</v>
      </c>
      <c r="Q134" s="24">
        <f t="shared" si="35"/>
        <v>1.1293823399159519E-2</v>
      </c>
      <c r="R134" s="24">
        <f t="shared" si="36"/>
        <v>1.1874976430990003E-2</v>
      </c>
      <c r="S134" s="24">
        <f t="shared" si="37"/>
        <v>1.2646491459937348E-2</v>
      </c>
      <c r="T134" s="24">
        <f t="shared" si="38"/>
        <v>1.2409370148147136E-2</v>
      </c>
      <c r="U134" s="24">
        <f t="shared" si="39"/>
        <v>1.3183603243344999E-2</v>
      </c>
      <c r="V134" s="24">
        <f t="shared" si="40"/>
        <v>1.3063221470359654E-2</v>
      </c>
      <c r="W134" s="24">
        <f t="shared" si="41"/>
        <v>1.3578110719750347E-2</v>
      </c>
      <c r="X134" s="24">
        <f t="shared" si="42"/>
        <v>1.3350806680575644E-2</v>
      </c>
      <c r="Y134" s="24">
        <f t="shared" si="43"/>
        <v>1.4389364954934036E-2</v>
      </c>
      <c r="Z134" s="24">
        <f t="shared" si="44"/>
        <v>1.4287709083237177E-2</v>
      </c>
      <c r="AA134" s="24">
        <f t="shared" si="45"/>
        <v>1.3314733675529711E-2</v>
      </c>
      <c r="AB134" s="24">
        <f>+PAM!Y107</f>
        <v>1.3087472524450083E-2</v>
      </c>
      <c r="AD134" s="24">
        <f t="shared" si="46"/>
        <v>0.37121644596212255</v>
      </c>
      <c r="AE134" s="24">
        <f t="shared" si="47"/>
        <v>0.3712498411544003</v>
      </c>
      <c r="AF134" s="24">
        <f t="shared" si="48"/>
        <v>0.3789876646931758</v>
      </c>
      <c r="AG134" s="24">
        <f t="shared" si="49"/>
        <v>0.37427746283221119</v>
      </c>
      <c r="AH134" s="24">
        <f t="shared" si="50"/>
        <v>0.38038226524553331</v>
      </c>
      <c r="AI134" s="24">
        <f t="shared" si="51"/>
        <v>0.37994399792094313</v>
      </c>
      <c r="AJ134" s="24">
        <f t="shared" si="52"/>
        <v>0.3846675578380141</v>
      </c>
      <c r="AK134" s="24">
        <f t="shared" si="53"/>
        <v>0.37840989805713288</v>
      </c>
      <c r="AL134" s="24">
        <f t="shared" si="54"/>
        <v>0.39190313114359965</v>
      </c>
      <c r="AM134" s="24">
        <f t="shared" si="55"/>
        <v>0.38498341725312035</v>
      </c>
      <c r="AN134" s="24">
        <f t="shared" si="56"/>
        <v>0.38140407417989608</v>
      </c>
      <c r="AO134" s="24">
        <f>+PAM!AV107</f>
        <v>0.37906204928670695</v>
      </c>
      <c r="AQ134" s="24">
        <f t="shared" si="57"/>
        <v>-2.9938856840776573E-3</v>
      </c>
      <c r="AR134" s="24">
        <f t="shared" si="58"/>
        <v>-1.3766971290997798E-2</v>
      </c>
      <c r="AS134" s="35">
        <f t="shared" si="59"/>
        <v>45809</v>
      </c>
      <c r="AT134" s="19">
        <f t="shared" si="60"/>
        <v>8797.5205078125</v>
      </c>
      <c r="AU134" s="19">
        <f t="shared" si="63"/>
        <v>8788.9228515625</v>
      </c>
      <c r="AV134" s="52">
        <f t="shared" si="27"/>
        <v>8.5976562499993747E-2</v>
      </c>
      <c r="AW134" s="52">
        <f t="shared" si="62"/>
        <v>-4.3681241470341803E-2</v>
      </c>
    </row>
    <row r="135" spans="4:49" x14ac:dyDescent="0.25">
      <c r="D135" s="37">
        <f>+PAM!A108</f>
        <v>45839</v>
      </c>
      <c r="E135" s="257">
        <v>8970.923828125</v>
      </c>
      <c r="F135" s="257">
        <v>9001.162109375</v>
      </c>
      <c r="G135" s="257">
        <v>8965.287109375</v>
      </c>
      <c r="H135" s="257">
        <v>8953.7529296875</v>
      </c>
      <c r="I135" s="257">
        <v>9026.0751953125</v>
      </c>
      <c r="J135" s="257">
        <v>9005.7578125</v>
      </c>
      <c r="K135" s="257">
        <v>9044.6357421875</v>
      </c>
      <c r="L135" s="257">
        <v>8977.8935546875</v>
      </c>
      <c r="M135" s="257">
        <v>9040.3642578125</v>
      </c>
      <c r="N135" s="257">
        <v>8973.9697265625</v>
      </c>
      <c r="O135" s="19" cm="1">
        <f t="array" ref="O135">+SUMPRODUCT($E$30:$N$30/100,$E135:$N135)/$D$14*100</f>
        <v>9091.8843682291554</v>
      </c>
      <c r="Q135" s="24">
        <f t="shared" si="35"/>
        <v>1.9710476395992771E-2</v>
      </c>
      <c r="R135" s="24">
        <f t="shared" si="36"/>
        <v>1.9302540274724889E-2</v>
      </c>
      <c r="S135" s="24">
        <f t="shared" si="37"/>
        <v>1.972379292277826E-2</v>
      </c>
      <c r="T135" s="24">
        <f t="shared" si="38"/>
        <v>1.9777037294995248E-2</v>
      </c>
      <c r="U135" s="24">
        <f t="shared" si="39"/>
        <v>1.9320402408025128E-2</v>
      </c>
      <c r="V135" s="24">
        <f t="shared" si="40"/>
        <v>1.981292602579332E-2</v>
      </c>
      <c r="W135" s="24">
        <f t="shared" si="41"/>
        <v>1.9933267251783127E-2</v>
      </c>
      <c r="X135" s="24">
        <f t="shared" si="42"/>
        <v>2.0092804474250103E-2</v>
      </c>
      <c r="Y135" s="24">
        <f t="shared" si="43"/>
        <v>2.0108651933640864E-2</v>
      </c>
      <c r="Z135" s="24">
        <f t="shared" si="44"/>
        <v>2.1054556755735199E-2</v>
      </c>
      <c r="AA135" s="24">
        <f t="shared" si="45"/>
        <v>2.000402763741338E-2</v>
      </c>
      <c r="AB135" s="24">
        <f>+PAM!Y108</f>
        <v>1.9929920797073342E-2</v>
      </c>
      <c r="AD135" s="24">
        <f t="shared" si="46"/>
        <v>0.34815256937014305</v>
      </c>
      <c r="AE135" s="24">
        <f t="shared" si="47"/>
        <v>0.34705596078609036</v>
      </c>
      <c r="AF135" s="24">
        <f t="shared" si="48"/>
        <v>0.35457341052249358</v>
      </c>
      <c r="AG135" s="24">
        <f t="shared" si="49"/>
        <v>0.34961993081622134</v>
      </c>
      <c r="AH135" s="24">
        <f t="shared" si="50"/>
        <v>0.35372887622881088</v>
      </c>
      <c r="AI135" s="24">
        <f t="shared" si="51"/>
        <v>0.35415791888455606</v>
      </c>
      <c r="AJ135" s="24">
        <f t="shared" si="52"/>
        <v>0.35822180234930534</v>
      </c>
      <c r="AK135" s="24">
        <f t="shared" si="53"/>
        <v>0.35265251334703973</v>
      </c>
      <c r="AL135" s="24">
        <f t="shared" si="54"/>
        <v>0.36389550611344124</v>
      </c>
      <c r="AM135" s="24">
        <f t="shared" si="55"/>
        <v>0.35779985283296534</v>
      </c>
      <c r="AN135" s="24">
        <f t="shared" si="56"/>
        <v>0.35534380910687036</v>
      </c>
      <c r="AO135" s="24">
        <f>+PAM!AV108</f>
        <v>0.35332945891145284</v>
      </c>
      <c r="AQ135" s="24">
        <f t="shared" si="57"/>
        <v>-1.3440803597424278E-3</v>
      </c>
      <c r="AR135" s="24">
        <f t="shared" si="58"/>
        <v>-9.647283462822287E-3</v>
      </c>
      <c r="AS135" s="35">
        <f t="shared" si="59"/>
        <v>45839</v>
      </c>
      <c r="AT135" s="19">
        <f t="shared" si="60"/>
        <v>8970.923828125</v>
      </c>
      <c r="AU135" s="19">
        <f t="shared" si="63"/>
        <v>8973.9697265625</v>
      </c>
      <c r="AV135" s="52">
        <f t="shared" si="27"/>
        <v>-3.0458984375002274E-2</v>
      </c>
      <c r="AW135" s="52">
        <f t="shared" si="62"/>
        <v>-7.2500490054952849E-2</v>
      </c>
    </row>
    <row r="136" spans="4:49" x14ac:dyDescent="0.25">
      <c r="D136" s="37">
        <f>+PAM!A109</f>
        <v>45870</v>
      </c>
      <c r="E136" s="257">
        <v>9122.5302734375</v>
      </c>
      <c r="F136" s="257">
        <v>9152.4931640625</v>
      </c>
      <c r="G136" s="257">
        <v>9125.7392578125</v>
      </c>
      <c r="H136" s="257">
        <v>9111.892578125</v>
      </c>
      <c r="I136" s="257">
        <v>9189.9677734375</v>
      </c>
      <c r="J136" s="257">
        <v>9168.9697265625</v>
      </c>
      <c r="K136" s="257">
        <v>9214.6005859375</v>
      </c>
      <c r="L136" s="257">
        <v>9146.21484375</v>
      </c>
      <c r="M136" s="257">
        <v>9218.6123046875</v>
      </c>
      <c r="N136" s="257">
        <v>9148.787109375</v>
      </c>
      <c r="O136" s="19" cm="1">
        <f t="array" ref="O136">+SUMPRODUCT($E$30:$N$30/100,$E136:$N136)/$D$14*100</f>
        <v>9260.4091363943116</v>
      </c>
      <c r="Q136" s="24">
        <f t="shared" ref="Q136" si="64">+E136/E135-1</f>
        <v>1.6899758399151033E-2</v>
      </c>
      <c r="R136" s="24">
        <f t="shared" ref="R136" si="65">+F136/F135-1</f>
        <v>1.6812390761175688E-2</v>
      </c>
      <c r="S136" s="24">
        <f t="shared" ref="S136" si="66">+G136/G135-1</f>
        <v>1.789704517881141E-2</v>
      </c>
      <c r="T136" s="24">
        <f t="shared" ref="T136" si="67">+H136/H135-1</f>
        <v>1.7661828473417573E-2</v>
      </c>
      <c r="U136" s="24">
        <f t="shared" ref="U136" si="68">+I136/I135-1</f>
        <v>1.8157679232509993E-2</v>
      </c>
      <c r="V136" s="24">
        <f t="shared" ref="V136" si="69">+J136/J135-1</f>
        <v>1.8123062762798403E-2</v>
      </c>
      <c r="W136" s="24">
        <f t="shared" ref="W136" si="70">+K136/K135-1</f>
        <v>1.8791784279075019E-2</v>
      </c>
      <c r="X136" s="24">
        <f t="shared" ref="X136" si="71">+L136/L135-1</f>
        <v>1.8748416656668487E-2</v>
      </c>
      <c r="Y136" s="24">
        <f t="shared" ref="Y136" si="72">+M136/M135-1</f>
        <v>1.9716909827052875E-2</v>
      </c>
      <c r="Z136" s="24">
        <f t="shared" ref="Z136" si="73">+N136/N135-1</f>
        <v>1.9480496161587091E-2</v>
      </c>
      <c r="AA136" s="24">
        <f t="shared" ref="AA136" si="74">+O136/O135-1</f>
        <v>1.8535735975047318E-2</v>
      </c>
      <c r="AB136" s="24">
        <f>+PAM!Y109</f>
        <v>1.8413812955563991E-2</v>
      </c>
      <c r="AD136" s="24">
        <f t="shared" ref="AD136" si="75">+E136/E124-1</f>
        <v>0.32037277271651754</v>
      </c>
      <c r="AE136" s="24">
        <f t="shared" ref="AE136" si="76">+F136/F124-1</f>
        <v>0.31881000869271858</v>
      </c>
      <c r="AF136" s="24">
        <f t="shared" ref="AF136" si="77">+G136/G124-1</f>
        <v>0.3271152096612524</v>
      </c>
      <c r="AG136" s="24">
        <f t="shared" ref="AG136" si="78">+H136/H124-1</f>
        <v>0.32262887745107083</v>
      </c>
      <c r="AH136" s="24">
        <f t="shared" ref="AH136" si="79">+I136/I124-1</f>
        <v>0.3268455956163252</v>
      </c>
      <c r="AI136" s="24">
        <f t="shared" ref="AI136" si="80">+J136/J124-1</f>
        <v>0.32690037801509009</v>
      </c>
      <c r="AJ136" s="24">
        <f t="shared" ref="AJ136" si="81">+K136/K124-1</f>
        <v>0.33132927903992759</v>
      </c>
      <c r="AK136" s="24">
        <f t="shared" ref="AK136" si="82">+L136/L124-1</f>
        <v>0.32617457381084858</v>
      </c>
      <c r="AL136" s="24">
        <f t="shared" ref="AL136" si="83">+M136/M124-1</f>
        <v>0.33785086779136164</v>
      </c>
      <c r="AM136" s="24">
        <f t="shared" ref="AM136" si="84">+N136/N124-1</f>
        <v>0.33155439461184533</v>
      </c>
      <c r="AN136" s="24">
        <f t="shared" ref="AN136" si="85">+O136/O124-1</f>
        <v>0.32851897556018539</v>
      </c>
      <c r="AO136" s="24">
        <f>+PAM!AV109</f>
        <v>0.32642670503171467</v>
      </c>
      <c r="AQ136" s="24">
        <f t="shared" ref="AQ136" si="86">+Q136-Z136</f>
        <v>-2.5807377624360583E-3</v>
      </c>
      <c r="AR136" s="24">
        <f t="shared" ref="AR136" si="87">+AD136-AM136</f>
        <v>-1.1181621895327787E-2</v>
      </c>
      <c r="AS136" s="35">
        <f t="shared" ref="AS136" si="88">+D136</f>
        <v>45870</v>
      </c>
      <c r="AT136" s="19">
        <f t="shared" ref="AT136" si="89">+E136</f>
        <v>9122.5302734375</v>
      </c>
      <c r="AU136" s="19">
        <f t="shared" si="63"/>
        <v>9148.787109375</v>
      </c>
      <c r="AV136" s="52">
        <f t="shared" si="27"/>
        <v>-0.26256835937499545</v>
      </c>
      <c r="AW136" s="52">
        <f t="shared" si="62"/>
        <v>-0.12853801389426422</v>
      </c>
    </row>
    <row r="137" spans="4:49" x14ac:dyDescent="0.25">
      <c r="D137" s="37">
        <f>+PAM!A110</f>
        <v>45901</v>
      </c>
      <c r="E137" s="257">
        <v>9296.203125</v>
      </c>
      <c r="F137" s="257">
        <v>9333.1064453125</v>
      </c>
      <c r="G137" s="257">
        <v>9308.5478515625</v>
      </c>
      <c r="H137" s="257">
        <v>9289.4345703125</v>
      </c>
      <c r="I137" s="257">
        <v>9375.724609375</v>
      </c>
      <c r="J137" s="257">
        <v>9353.248046875</v>
      </c>
      <c r="K137" s="257">
        <v>9404.0751953125</v>
      </c>
      <c r="L137" s="257">
        <v>9329.849609375</v>
      </c>
      <c r="M137" s="257">
        <v>9407.91015625</v>
      </c>
      <c r="N137" s="257">
        <v>9333.11328125</v>
      </c>
      <c r="O137" s="19" cm="1">
        <f t="array" ref="O137">+SUMPRODUCT($E$30:$N$30/100,$E137:$N137)/$D$14*100</f>
        <v>9446.5821768780697</v>
      </c>
      <c r="Q137" s="24">
        <f t="shared" ref="Q137" si="90">+E137/E136-1</f>
        <v>1.9037793940590353E-2</v>
      </c>
      <c r="R137" s="24">
        <f t="shared" ref="R137" si="91">+F137/F136-1</f>
        <v>1.9733779420801234E-2</v>
      </c>
      <c r="S137" s="24">
        <f t="shared" ref="S137" si="92">+G137/G136-1</f>
        <v>2.003219559374303E-2</v>
      </c>
      <c r="T137" s="24">
        <f t="shared" ref="T137" si="93">+H137/H136-1</f>
        <v>1.9484645002699752E-2</v>
      </c>
      <c r="U137" s="24">
        <f t="shared" ref="U137" si="94">+I137/I136-1</f>
        <v>2.0213001886079329E-2</v>
      </c>
      <c r="V137" s="24">
        <f t="shared" ref="V137" si="95">+J137/J136-1</f>
        <v>2.0098039998828421E-2</v>
      </c>
      <c r="W137" s="24">
        <f t="shared" ref="W137" si="96">+K137/K136-1</f>
        <v>2.0562433239283306E-2</v>
      </c>
      <c r="X137" s="24">
        <f t="shared" ref="X137" si="97">+L137/L136-1</f>
        <v>2.0077678992035164E-2</v>
      </c>
      <c r="Y137" s="24">
        <f t="shared" ref="Y137" si="98">+M137/M136-1</f>
        <v>2.0534310946805467E-2</v>
      </c>
      <c r="Z137" s="24">
        <f t="shared" ref="Z137" si="99">+N137/N136-1</f>
        <v>2.0147607510302201E-2</v>
      </c>
      <c r="AA137" s="24">
        <f t="shared" ref="AA137" si="100">+O137/O136-1</f>
        <v>2.0104191698407714E-2</v>
      </c>
      <c r="AB137" s="24">
        <f>+PAM!Y110</f>
        <v>2.0083347520879924E-2</v>
      </c>
      <c r="AD137" s="24">
        <f t="shared" ref="AD137" si="101">+E137/E125-1</f>
        <v>0.30441247352361733</v>
      </c>
      <c r="AE137" s="24">
        <f t="shared" ref="AE137" si="102">+F137/F125-1</f>
        <v>0.30318779246248084</v>
      </c>
      <c r="AF137" s="24">
        <f t="shared" ref="AF137" si="103">+G137/G125-1</f>
        <v>0.31105198755264718</v>
      </c>
      <c r="AG137" s="24">
        <f t="shared" ref="AG137" si="104">+H137/H125-1</f>
        <v>0.30662016574538198</v>
      </c>
      <c r="AH137" s="24">
        <f t="shared" ref="AH137" si="105">+I137/I125-1</f>
        <v>0.31091907782604977</v>
      </c>
      <c r="AI137" s="24">
        <f t="shared" ref="AI137" si="106">+J137/J125-1</f>
        <v>0.3110286907632458</v>
      </c>
      <c r="AJ137" s="24">
        <f t="shared" ref="AJ137" si="107">+K137/K125-1</f>
        <v>0.31559380172673368</v>
      </c>
      <c r="AK137" s="24">
        <f t="shared" ref="AK137" si="108">+L137/L125-1</f>
        <v>0.3105464950870449</v>
      </c>
      <c r="AL137" s="24">
        <f t="shared" ref="AL137" si="109">+M137/M125-1</f>
        <v>0.32161276623853308</v>
      </c>
      <c r="AM137" s="24">
        <f t="shared" ref="AM137" si="110">+N137/N125-1</f>
        <v>0.31563516363827593</v>
      </c>
      <c r="AN137" s="24">
        <f t="shared" ref="AN137" si="111">+O137/O125-1</f>
        <v>0.31261271374817889</v>
      </c>
      <c r="AO137" s="24">
        <f>+PAM!AV110</f>
        <v>0.31093861261003686</v>
      </c>
      <c r="AQ137" s="24">
        <f t="shared" ref="AQ137" si="112">+Q137-Z137</f>
        <v>-1.1098135697118483E-3</v>
      </c>
      <c r="AR137" s="24">
        <f t="shared" ref="AR137" si="113">+AD137-AM137</f>
        <v>-1.1222690114658596E-2</v>
      </c>
      <c r="AS137" s="35">
        <f t="shared" ref="AS137" si="114">+D137</f>
        <v>45901</v>
      </c>
      <c r="AT137" s="19">
        <f t="shared" ref="AT137" si="115">+E137</f>
        <v>9296.203125</v>
      </c>
      <c r="AU137" s="19">
        <f t="shared" si="63"/>
        <v>9333.11328125</v>
      </c>
      <c r="AV137" s="52">
        <f t="shared" si="27"/>
        <v>-0.36910156250000625</v>
      </c>
      <c r="AW137" s="52">
        <f t="shared" si="62"/>
        <v>-0.15501560298923422</v>
      </c>
    </row>
    <row r="138" spans="4:49" x14ac:dyDescent="0.25">
      <c r="D138" s="37">
        <f>+PAM!A111</f>
        <v>45931</v>
      </c>
      <c r="E138" s="257">
        <v>9505.9091796875</v>
      </c>
      <c r="F138" s="257">
        <v>9546.5458984375</v>
      </c>
      <c r="G138" s="257">
        <v>9524.7197265625</v>
      </c>
      <c r="H138" s="257">
        <v>9502.5146484375</v>
      </c>
      <c r="I138" s="257">
        <v>9593.73046875</v>
      </c>
      <c r="J138" s="257">
        <v>9570.103515625</v>
      </c>
      <c r="K138" s="257">
        <v>9625.9931640625</v>
      </c>
      <c r="L138" s="257">
        <v>9547.08203125</v>
      </c>
      <c r="M138" s="257">
        <v>9628.87890625</v>
      </c>
      <c r="N138" s="257">
        <v>9550.626953125</v>
      </c>
      <c r="O138" s="19" cm="1">
        <f t="array" ref="O138">+SUMPRODUCT($E$30:$N$30/100,$E138:$N138)/$D$14*100</f>
        <v>9666.1827466579089</v>
      </c>
      <c r="Q138" s="24">
        <f t="shared" ref="Q138" si="116">+E138/E137-1</f>
        <v>2.255824790699168E-2</v>
      </c>
      <c r="R138" s="24">
        <f t="shared" ref="R138" si="117">+F138/F137-1</f>
        <v>2.2869068768866185E-2</v>
      </c>
      <c r="S138" s="24">
        <f t="shared" ref="S138" si="118">+G138/G137-1</f>
        <v>2.3222942874351116E-2</v>
      </c>
      <c r="T138" s="24">
        <f t="shared" ref="T138" si="119">+H138/H137-1</f>
        <v>2.2937895359742111E-2</v>
      </c>
      <c r="U138" s="24">
        <f t="shared" ref="U138" si="120">+I138/I137-1</f>
        <v>2.3252161135045579E-2</v>
      </c>
      <c r="V138" s="24">
        <f t="shared" ref="V138" si="121">+J138/J137-1</f>
        <v>2.3185044132605137E-2</v>
      </c>
      <c r="W138" s="24">
        <f t="shared" ref="W138" si="122">+K138/K137-1</f>
        <v>2.3598064045746492E-2</v>
      </c>
      <c r="X138" s="24">
        <f t="shared" ref="X138" si="123">+L138/L137-1</f>
        <v>2.328359308779393E-2</v>
      </c>
      <c r="Y138" s="24">
        <f t="shared" ref="Y138" si="124">+M138/M137-1</f>
        <v>2.3487548916823142E-2</v>
      </c>
      <c r="Z138" s="24">
        <f t="shared" ref="Z138" si="125">+N138/N137-1</f>
        <v>2.3305585748324642E-2</v>
      </c>
      <c r="AA138" s="24">
        <f t="shared" ref="AA138" si="126">+O138/O137-1</f>
        <v>2.3246563219165628E-2</v>
      </c>
      <c r="AB138" s="24">
        <f>+PAM!Y111</f>
        <v>2.3208022495716518E-2</v>
      </c>
      <c r="AD138" s="24">
        <f t="shared" ref="AD138" si="127">+E138/E126-1</f>
        <v>0.30174616149712064</v>
      </c>
      <c r="AE138" s="24">
        <f t="shared" ref="AE138" si="128">+F138/F126-1</f>
        <v>0.30055998115080906</v>
      </c>
      <c r="AF138" s="24">
        <f t="shared" ref="AF138" si="129">+G138/G126-1</f>
        <v>0.30806838243484025</v>
      </c>
      <c r="AG138" s="24">
        <f t="shared" ref="AG138" si="130">+H138/H126-1</f>
        <v>0.3034873795584534</v>
      </c>
      <c r="AH138" s="24">
        <f t="shared" ref="AH138" si="131">+I138/I126-1</f>
        <v>0.30729760050386412</v>
      </c>
      <c r="AI138" s="24">
        <f t="shared" ref="AI138" si="132">+J138/J126-1</f>
        <v>0.30755586320852402</v>
      </c>
      <c r="AJ138" s="24">
        <f t="shared" ref="AJ138" si="133">+K138/K126-1</f>
        <v>0.31241108420253627</v>
      </c>
      <c r="AK138" s="24">
        <f t="shared" ref="AK138" si="134">+L138/L126-1</f>
        <v>0.30717550382694214</v>
      </c>
      <c r="AL138" s="24">
        <f t="shared" ref="AL138" si="135">+M138/M126-1</f>
        <v>0.31699638753276393</v>
      </c>
      <c r="AM138" s="24">
        <f t="shared" ref="AM138" si="136">+N138/N126-1</f>
        <v>0.31098756022949092</v>
      </c>
      <c r="AN138" s="24">
        <f t="shared" ref="AN138" si="137">+O138/O126-1</f>
        <v>0.30897266387102507</v>
      </c>
      <c r="AO138" s="24">
        <f>+PAM!AV111</f>
        <v>0.30781167813129207</v>
      </c>
      <c r="AQ138" s="24">
        <f t="shared" ref="AQ138" si="138">+Q138-Z138</f>
        <v>-7.4733784133296233E-4</v>
      </c>
      <c r="AR138" s="24">
        <f t="shared" ref="AR138" si="139">+AD138-AM138</f>
        <v>-9.2413987323702873E-3</v>
      </c>
      <c r="AS138" s="35">
        <f t="shared" ref="AS138" si="140">+D138</f>
        <v>45931</v>
      </c>
      <c r="AT138" s="19">
        <f t="shared" ref="AT138" si="141">+E138</f>
        <v>9505.9091796875</v>
      </c>
      <c r="AU138" s="19">
        <f t="shared" si="63"/>
        <v>9550.626953125</v>
      </c>
      <c r="AV138" s="52">
        <f t="shared" si="27"/>
        <v>-0.44717773437500341</v>
      </c>
      <c r="AW138" s="52">
        <f t="shared" si="62"/>
        <v>-0.17502042505747539</v>
      </c>
    </row>
    <row r="139" spans="4:49" x14ac:dyDescent="0.25">
      <c r="D139" s="35"/>
    </row>
    <row r="140" spans="4:49" x14ac:dyDescent="0.25">
      <c r="D140" s="35"/>
    </row>
    <row r="141" spans="4:49" x14ac:dyDescent="0.25">
      <c r="D141" s="35"/>
    </row>
    <row r="142" spans="4:49" x14ac:dyDescent="0.25">
      <c r="D142" s="35"/>
    </row>
    <row r="143" spans="4:49" x14ac:dyDescent="0.25">
      <c r="D143" s="35"/>
    </row>
    <row r="144" spans="4:49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049C-19C3-48E8-9FF0-9114876CA325}">
  <sheetPr codeName="Hoja11"/>
  <dimension ref="A1:AW258"/>
  <sheetViews>
    <sheetView zoomScale="90" zoomScaleNormal="90" workbookViewId="0">
      <pane xSplit="4" ySplit="31" topLeftCell="E33" activePane="bottomRight" state="frozen"/>
      <selection pane="topRight" activeCell="E1" sqref="E1"/>
      <selection pane="bottomLeft" activeCell="A32" sqref="A32"/>
      <selection pane="bottomRight" activeCell="A27" sqref="A3:XFD27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16" s="88" customFormat="1" x14ac:dyDescent="0.25">
      <c r="E1" s="233" t="s">
        <v>87</v>
      </c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</row>
    <row r="2" spans="2:16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</row>
    <row r="3" spans="2:16" s="25" customFormat="1" hidden="1" x14ac:dyDescent="0.25">
      <c r="B3" s="90" t="str">
        <f>+B18</f>
        <v>Noroeste</v>
      </c>
      <c r="C3" s="25">
        <v>1</v>
      </c>
      <c r="D3" s="91">
        <f>+SUM(E3:P3)</f>
        <v>0.91188132999999982</v>
      </c>
      <c r="E3" s="38">
        <v>0.42266979999999998</v>
      </c>
      <c r="F3" s="38">
        <v>2.119561E-2</v>
      </c>
      <c r="G3" s="38">
        <v>0.10470715999999999</v>
      </c>
      <c r="H3" s="38">
        <v>6.218216E-2</v>
      </c>
      <c r="I3" s="38">
        <v>4.4522800000000001E-2</v>
      </c>
      <c r="J3" s="38">
        <v>3.771501E-2</v>
      </c>
      <c r="K3" s="38">
        <v>6.1757310000000003E-2</v>
      </c>
      <c r="L3" s="38">
        <v>2.0213229999999999E-2</v>
      </c>
      <c r="M3" s="38">
        <v>4.9410809999999999E-2</v>
      </c>
      <c r="N3" s="38">
        <v>9.4409400000000001E-3</v>
      </c>
      <c r="O3" s="38">
        <v>5.8295470000000002E-2</v>
      </c>
      <c r="P3" s="38">
        <v>1.9771029999999998E-2</v>
      </c>
    </row>
    <row r="4" spans="2:16" s="25" customFormat="1" hidden="1" x14ac:dyDescent="0.25">
      <c r="B4" s="90" t="str">
        <f t="shared" ref="B4:B12" si="0">+B19</f>
        <v>Noroeste</v>
      </c>
      <c r="C4" s="25">
        <v>2</v>
      </c>
      <c r="D4" s="91">
        <f t="shared" ref="D4:D12" si="1">+SUM(E4:P4)</f>
        <v>1.0140251699999998</v>
      </c>
      <c r="E4" s="38">
        <v>0.42939948999999999</v>
      </c>
      <c r="F4" s="38">
        <v>2.371355E-2</v>
      </c>
      <c r="G4" s="38">
        <v>0.12156016</v>
      </c>
      <c r="H4" s="38">
        <v>7.356182E-2</v>
      </c>
      <c r="I4" s="38">
        <v>4.5169309999999997E-2</v>
      </c>
      <c r="J4" s="38">
        <v>4.3575589999999997E-2</v>
      </c>
      <c r="K4" s="38">
        <v>9.1083990000000004E-2</v>
      </c>
      <c r="L4" s="38">
        <v>2.6212650000000001E-2</v>
      </c>
      <c r="M4" s="38">
        <v>5.3363269999999997E-2</v>
      </c>
      <c r="N4" s="38">
        <v>1.0598059999999999E-2</v>
      </c>
      <c r="O4" s="38">
        <v>7.2466539999999996E-2</v>
      </c>
      <c r="P4" s="38">
        <v>2.332074E-2</v>
      </c>
    </row>
    <row r="5" spans="2:16" s="25" customFormat="1" hidden="1" x14ac:dyDescent="0.25">
      <c r="B5" s="90" t="str">
        <f t="shared" si="0"/>
        <v>Noroeste</v>
      </c>
      <c r="C5" s="25">
        <v>3</v>
      </c>
      <c r="D5" s="91">
        <f t="shared" si="1"/>
        <v>0.99945296000000006</v>
      </c>
      <c r="E5" s="38">
        <v>0.38499016000000003</v>
      </c>
      <c r="F5" s="38">
        <v>2.8176719999999999E-2</v>
      </c>
      <c r="G5" s="38">
        <v>0.10858801999999999</v>
      </c>
      <c r="H5" s="38">
        <v>7.6904890000000004E-2</v>
      </c>
      <c r="I5" s="38">
        <v>4.5150799999999998E-2</v>
      </c>
      <c r="J5" s="38">
        <v>5.0206140000000003E-2</v>
      </c>
      <c r="K5" s="38">
        <v>9.8690379999999994E-2</v>
      </c>
      <c r="L5" s="38">
        <v>2.6853060000000002E-2</v>
      </c>
      <c r="M5" s="38">
        <v>5.6916420000000002E-2</v>
      </c>
      <c r="N5" s="38">
        <v>1.166649E-2</v>
      </c>
      <c r="O5" s="38">
        <v>8.6457359999999997E-2</v>
      </c>
      <c r="P5" s="38">
        <v>2.4852519999999999E-2</v>
      </c>
    </row>
    <row r="6" spans="2:16" s="25" customFormat="1" hidden="1" x14ac:dyDescent="0.25">
      <c r="B6" s="90" t="str">
        <f t="shared" si="0"/>
        <v>Noroeste</v>
      </c>
      <c r="C6" s="25">
        <v>4</v>
      </c>
      <c r="D6" s="91">
        <f t="shared" si="1"/>
        <v>0.74482906999999987</v>
      </c>
      <c r="E6" s="38">
        <v>0.27431527</v>
      </c>
      <c r="F6" s="38">
        <v>1.305367E-2</v>
      </c>
      <c r="G6" s="38">
        <v>7.4415380000000003E-2</v>
      </c>
      <c r="H6" s="38">
        <v>5.7520590000000003E-2</v>
      </c>
      <c r="I6" s="38">
        <v>3.296052E-2</v>
      </c>
      <c r="J6" s="38">
        <v>4.3245699999999998E-2</v>
      </c>
      <c r="K6" s="38">
        <v>9.3702869999999994E-2</v>
      </c>
      <c r="L6" s="38">
        <v>2.1526940000000001E-2</v>
      </c>
      <c r="M6" s="38">
        <v>3.9723910000000001E-2</v>
      </c>
      <c r="N6" s="38">
        <v>1.160738E-2</v>
      </c>
      <c r="O6" s="38">
        <v>6.5440709999999999E-2</v>
      </c>
      <c r="P6" s="38">
        <v>1.7316129999999999E-2</v>
      </c>
    </row>
    <row r="7" spans="2:16" s="25" customFormat="1" hidden="1" x14ac:dyDescent="0.25">
      <c r="B7" s="90" t="str">
        <f t="shared" si="0"/>
        <v>Noroeste</v>
      </c>
      <c r="C7" s="25">
        <v>5</v>
      </c>
      <c r="D7" s="91">
        <f t="shared" si="1"/>
        <v>0.70527110999999998</v>
      </c>
      <c r="E7" s="38">
        <v>0.23819673</v>
      </c>
      <c r="F7" s="38">
        <v>1.5557659999999999E-2</v>
      </c>
      <c r="G7" s="38">
        <v>7.3338810000000004E-2</v>
      </c>
      <c r="H7" s="38">
        <v>5.1571510000000001E-2</v>
      </c>
      <c r="I7" s="38">
        <v>3.038097E-2</v>
      </c>
      <c r="J7" s="38">
        <v>5.1404320000000003E-2</v>
      </c>
      <c r="K7" s="38">
        <v>8.8097729999999999E-2</v>
      </c>
      <c r="L7" s="38">
        <v>1.8950069999999999E-2</v>
      </c>
      <c r="M7" s="38">
        <v>4.4797400000000001E-2</v>
      </c>
      <c r="N7" s="38">
        <v>1.5394150000000001E-2</v>
      </c>
      <c r="O7" s="38">
        <v>5.9953319999999997E-2</v>
      </c>
      <c r="P7" s="38">
        <v>1.7628439999999999E-2</v>
      </c>
    </row>
    <row r="8" spans="2:16" s="25" customFormat="1" hidden="1" x14ac:dyDescent="0.25">
      <c r="B8" s="90" t="str">
        <f t="shared" si="0"/>
        <v>Noroeste</v>
      </c>
      <c r="C8" s="25">
        <v>6</v>
      </c>
      <c r="D8" s="91">
        <f t="shared" si="1"/>
        <v>0.7660484500000001</v>
      </c>
      <c r="E8" s="38">
        <v>0.23996744</v>
      </c>
      <c r="F8" s="38">
        <v>1.943715E-2</v>
      </c>
      <c r="G8" s="38">
        <v>8.7309310000000001E-2</v>
      </c>
      <c r="H8" s="38">
        <v>5.973113E-2</v>
      </c>
      <c r="I8" s="38">
        <v>3.852804E-2</v>
      </c>
      <c r="J8" s="38">
        <v>5.770844E-2</v>
      </c>
      <c r="K8" s="38">
        <v>8.6701589999999995E-2</v>
      </c>
      <c r="L8" s="38">
        <v>2.3056320000000002E-2</v>
      </c>
      <c r="M8" s="38">
        <v>4.4372439999999999E-2</v>
      </c>
      <c r="N8" s="38">
        <v>1.7154840000000001E-2</v>
      </c>
      <c r="O8" s="38">
        <v>7.1946479999999993E-2</v>
      </c>
      <c r="P8" s="38">
        <v>2.013527E-2</v>
      </c>
    </row>
    <row r="9" spans="2:16" s="25" customFormat="1" hidden="1" x14ac:dyDescent="0.25">
      <c r="B9" s="90" t="str">
        <f t="shared" si="0"/>
        <v>Noroeste</v>
      </c>
      <c r="C9" s="25">
        <v>7</v>
      </c>
      <c r="D9" s="91">
        <f t="shared" si="1"/>
        <v>0.75740067000000011</v>
      </c>
      <c r="E9" s="38">
        <v>0.21536532</v>
      </c>
      <c r="F9" s="38">
        <v>1.2044040000000001E-2</v>
      </c>
      <c r="G9" s="38">
        <v>8.8459570000000001E-2</v>
      </c>
      <c r="H9" s="38">
        <v>5.8590419999999997E-2</v>
      </c>
      <c r="I9" s="38">
        <v>5.8372930000000003E-2</v>
      </c>
      <c r="J9" s="38">
        <v>6.0194200000000003E-2</v>
      </c>
      <c r="K9" s="38">
        <v>8.6032620000000004E-2</v>
      </c>
      <c r="L9" s="38">
        <v>2.2474850000000001E-2</v>
      </c>
      <c r="M9" s="38">
        <v>4.8291100000000003E-2</v>
      </c>
      <c r="N9" s="38">
        <v>1.9431940000000002E-2</v>
      </c>
      <c r="O9" s="38">
        <v>6.6124189999999999E-2</v>
      </c>
      <c r="P9" s="38">
        <v>2.2019489999999999E-2</v>
      </c>
    </row>
    <row r="10" spans="2:16" s="25" customFormat="1" hidden="1" x14ac:dyDescent="0.25">
      <c r="B10" s="90" t="str">
        <f t="shared" si="0"/>
        <v>Noroeste</v>
      </c>
      <c r="C10" s="25">
        <v>8</v>
      </c>
      <c r="D10" s="91">
        <f t="shared" si="1"/>
        <v>0.55762084000000001</v>
      </c>
      <c r="E10" s="38">
        <v>0.13693842000000001</v>
      </c>
      <c r="F10" s="38">
        <v>1.2743819999999999E-2</v>
      </c>
      <c r="G10" s="38">
        <v>6.0789990000000002E-2</v>
      </c>
      <c r="H10" s="38">
        <v>4.7127599999999999E-2</v>
      </c>
      <c r="I10" s="38">
        <v>3.8713110000000002E-2</v>
      </c>
      <c r="J10" s="38">
        <v>4.2075319999999999E-2</v>
      </c>
      <c r="K10" s="38">
        <v>8.1753560000000003E-2</v>
      </c>
      <c r="L10" s="38">
        <v>1.631852E-2</v>
      </c>
      <c r="M10" s="38">
        <v>3.1702429999999997E-2</v>
      </c>
      <c r="N10" s="38">
        <v>1.4653869999999999E-2</v>
      </c>
      <c r="O10" s="38">
        <v>6.1608679999999999E-2</v>
      </c>
      <c r="P10" s="38">
        <v>1.3195520000000001E-2</v>
      </c>
    </row>
    <row r="11" spans="2:16" s="25" customFormat="1" hidden="1" x14ac:dyDescent="0.25">
      <c r="B11" s="90" t="str">
        <f t="shared" si="0"/>
        <v>Noroeste</v>
      </c>
      <c r="C11" s="25">
        <v>9</v>
      </c>
      <c r="D11" s="91">
        <f t="shared" si="1"/>
        <v>0.57328151000000005</v>
      </c>
      <c r="E11" s="38">
        <v>0.12776256</v>
      </c>
      <c r="F11" s="38">
        <v>1.1827570000000001E-2</v>
      </c>
      <c r="G11" s="38">
        <v>5.4346539999999999E-2</v>
      </c>
      <c r="H11" s="38">
        <v>5.1985879999999998E-2</v>
      </c>
      <c r="I11" s="38">
        <v>5.4291689999999997E-2</v>
      </c>
      <c r="J11" s="38">
        <v>3.671377E-2</v>
      </c>
      <c r="K11" s="38">
        <v>9.5741090000000001E-2</v>
      </c>
      <c r="L11" s="38">
        <v>1.5798300000000001E-2</v>
      </c>
      <c r="M11" s="38">
        <v>3.332309E-2</v>
      </c>
      <c r="N11" s="38">
        <v>1.19773E-2</v>
      </c>
      <c r="O11" s="38">
        <v>6.3923740000000007E-2</v>
      </c>
      <c r="P11" s="38">
        <v>1.558998E-2</v>
      </c>
    </row>
    <row r="12" spans="2:16" s="25" customFormat="1" hidden="1" x14ac:dyDescent="0.25">
      <c r="B12" s="90" t="str">
        <f t="shared" si="0"/>
        <v>Noroeste</v>
      </c>
      <c r="C12" s="25">
        <v>10</v>
      </c>
      <c r="D12" s="91">
        <f t="shared" si="1"/>
        <v>0.5945219100000001</v>
      </c>
      <c r="E12" s="38">
        <v>0.1089614</v>
      </c>
      <c r="F12" s="38">
        <v>1.4551349999999999E-2</v>
      </c>
      <c r="G12" s="38">
        <v>6.5079730000000002E-2</v>
      </c>
      <c r="H12" s="38">
        <v>5.159043E-2</v>
      </c>
      <c r="I12" s="38">
        <v>6.2721200000000005E-2</v>
      </c>
      <c r="J12" s="38">
        <v>4.342845E-2</v>
      </c>
      <c r="K12" s="38">
        <v>9.6369650000000001E-2</v>
      </c>
      <c r="L12" s="38">
        <v>1.375709E-2</v>
      </c>
      <c r="M12" s="38">
        <v>4.5462420000000003E-2</v>
      </c>
      <c r="N12" s="38">
        <v>1.1710959999999999E-2</v>
      </c>
      <c r="O12" s="38">
        <v>6.3967319999999994E-2</v>
      </c>
      <c r="P12" s="38">
        <v>1.6921909999999998E-2</v>
      </c>
    </row>
    <row r="13" spans="2:16" s="25" customFormat="1" hidden="1" x14ac:dyDescent="0.25">
      <c r="D13" s="93">
        <f>+SUM(D3:D12)/100</f>
        <v>7.6243330200000001E-2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hidden="1" x14ac:dyDescent="0.25">
      <c r="B14" s="25" t="s">
        <v>88</v>
      </c>
      <c r="D14" s="92">
        <f>+SUM(D18:D27)</f>
        <v>7.4732312000000007</v>
      </c>
      <c r="E14" s="92">
        <f>+SUM(E18:E27)</f>
        <v>2.1676016000000002</v>
      </c>
      <c r="F14" s="92">
        <f t="shared" ref="F14:P14" si="2">+SUM(F18:F27)</f>
        <v>9.6488700000000011E-2</v>
      </c>
      <c r="G14" s="92">
        <f t="shared" si="2"/>
        <v>0.57828259999999998</v>
      </c>
      <c r="H14" s="92">
        <f t="shared" si="2"/>
        <v>0.90588379999999991</v>
      </c>
      <c r="I14" s="92">
        <f t="shared" si="2"/>
        <v>0.38812030000000003</v>
      </c>
      <c r="J14" s="92">
        <f t="shared" si="2"/>
        <v>0.37686969999999997</v>
      </c>
      <c r="K14" s="92">
        <f t="shared" si="2"/>
        <v>1.1418338000000001</v>
      </c>
      <c r="L14" s="92">
        <f t="shared" si="2"/>
        <v>0.37394599999999995</v>
      </c>
      <c r="M14" s="92">
        <f t="shared" si="2"/>
        <v>0.53116680000000005</v>
      </c>
      <c r="N14" s="92">
        <f t="shared" si="2"/>
        <v>0.17953710000000001</v>
      </c>
      <c r="O14" s="92">
        <f t="shared" si="2"/>
        <v>0.49397800000000008</v>
      </c>
      <c r="P14" s="92">
        <f t="shared" si="2"/>
        <v>0.23952269999999998</v>
      </c>
    </row>
    <row r="15" spans="2:16" s="25" customFormat="1" hidden="1" x14ac:dyDescent="0.25">
      <c r="E15" s="92">
        <f>+E14/$D$14*100</f>
        <v>29.004878104132519</v>
      </c>
      <c r="F15" s="92">
        <f t="shared" ref="F15:P15" si="3">+F14/$D$14*100</f>
        <v>1.291124246229663</v>
      </c>
      <c r="G15" s="92">
        <f t="shared" si="3"/>
        <v>7.7380531195127471</v>
      </c>
      <c r="H15" s="92">
        <f t="shared" si="3"/>
        <v>12.121715169202846</v>
      </c>
      <c r="I15" s="92">
        <f t="shared" si="3"/>
        <v>5.193473741318213</v>
      </c>
      <c r="J15" s="92">
        <f t="shared" si="3"/>
        <v>5.0429284189682226</v>
      </c>
      <c r="K15" s="92">
        <f t="shared" si="3"/>
        <v>15.278984008951843</v>
      </c>
      <c r="L15" s="92">
        <f t="shared" si="3"/>
        <v>5.0038061180283018</v>
      </c>
      <c r="M15" s="92">
        <f t="shared" si="3"/>
        <v>7.107592228646693</v>
      </c>
      <c r="N15" s="92">
        <f t="shared" si="3"/>
        <v>2.4024025912646727</v>
      </c>
      <c r="O15" s="92">
        <f t="shared" si="3"/>
        <v>6.6099654457365116</v>
      </c>
      <c r="P15" s="92">
        <f t="shared" si="3"/>
        <v>3.2050754698984814</v>
      </c>
    </row>
    <row r="16" spans="2:16" s="25" customFormat="1" hidden="1" x14ac:dyDescent="0.25">
      <c r="B16" s="235" t="s">
        <v>68</v>
      </c>
      <c r="C16" s="235"/>
      <c r="D16" s="235"/>
      <c r="E16" s="90">
        <f>+NOA!C$3*100</f>
        <v>34.67</v>
      </c>
      <c r="F16" s="90">
        <f>+NOA!D$3*100</f>
        <v>3.1300000000000003</v>
      </c>
      <c r="G16" s="90">
        <f>+NOA!E$3*100</f>
        <v>12.370000000000001</v>
      </c>
      <c r="H16" s="90">
        <f>+NOA!F$3*100</f>
        <v>7.0000000000000009</v>
      </c>
      <c r="I16" s="90">
        <f>+NOA!G$3*100</f>
        <v>6.12</v>
      </c>
      <c r="J16" s="90">
        <f>+NOA!H$3*100</f>
        <v>6.3299999999999992</v>
      </c>
      <c r="K16" s="90">
        <f>+NOA!I$3*100</f>
        <v>8.41</v>
      </c>
      <c r="L16" s="90">
        <f>+NOA!J$3*100</f>
        <v>2.59</v>
      </c>
      <c r="M16" s="90">
        <f>+NOA!K$3*100</f>
        <v>5.9499999999999993</v>
      </c>
      <c r="N16" s="90">
        <f>+NOA!L$3*100</f>
        <v>2.04</v>
      </c>
      <c r="O16" s="90">
        <f>+NOA!M$3*100</f>
        <v>7.99</v>
      </c>
      <c r="P16" s="90">
        <f>+NOA!N$3*100</f>
        <v>3.4000000000000004</v>
      </c>
    </row>
    <row r="17" spans="1:49" s="25" customFormat="1" hidden="1" x14ac:dyDescent="0.25"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</row>
    <row r="18" spans="1:49" s="25" customFormat="1" hidden="1" x14ac:dyDescent="0.25">
      <c r="B18" s="90" t="s">
        <v>89</v>
      </c>
      <c r="C18" s="25">
        <v>1</v>
      </c>
      <c r="D18" s="92">
        <v>0.85967190000000004</v>
      </c>
      <c r="E18" s="92">
        <v>0.3553058</v>
      </c>
      <c r="F18" s="92">
        <v>1.18695E-2</v>
      </c>
      <c r="G18" s="92">
        <v>7.2204500000000005E-2</v>
      </c>
      <c r="H18" s="92">
        <v>9.5350400000000002E-2</v>
      </c>
      <c r="I18" s="92">
        <v>3.8331299999999999E-2</v>
      </c>
      <c r="J18" s="92">
        <v>3.0483900000000001E-2</v>
      </c>
      <c r="K18" s="92">
        <v>8.0138799999999996E-2</v>
      </c>
      <c r="L18" s="92">
        <v>3.6842600000000003E-2</v>
      </c>
      <c r="M18" s="92">
        <v>5.8666799999999998E-2</v>
      </c>
      <c r="N18" s="92">
        <v>1.2683699999999999E-2</v>
      </c>
      <c r="O18" s="92">
        <v>4.2968300000000001E-2</v>
      </c>
      <c r="P18" s="92">
        <v>2.48261E-2</v>
      </c>
    </row>
    <row r="19" spans="1:49" s="25" customFormat="1" hidden="1" x14ac:dyDescent="0.25">
      <c r="B19" s="90" t="s">
        <v>89</v>
      </c>
      <c r="C19" s="25">
        <v>2</v>
      </c>
      <c r="D19" s="92">
        <v>0.97124429999999995</v>
      </c>
      <c r="E19" s="92">
        <v>0.36096299999999998</v>
      </c>
      <c r="F19" s="92">
        <v>1.3279600000000001E-2</v>
      </c>
      <c r="G19" s="92">
        <v>8.3826100000000001E-2</v>
      </c>
      <c r="H19" s="92">
        <v>0.1128</v>
      </c>
      <c r="I19" s="92">
        <v>3.8887999999999999E-2</v>
      </c>
      <c r="J19" s="92">
        <v>3.5220899999999999E-2</v>
      </c>
      <c r="K19" s="92">
        <v>0.1181943</v>
      </c>
      <c r="L19" s="92">
        <v>4.7777699999999999E-2</v>
      </c>
      <c r="M19" s="92">
        <v>6.3359700000000005E-2</v>
      </c>
      <c r="N19" s="92">
        <v>1.4238300000000001E-2</v>
      </c>
      <c r="O19" s="92">
        <v>5.3413500000000003E-2</v>
      </c>
      <c r="P19" s="92">
        <v>2.9283400000000001E-2</v>
      </c>
    </row>
    <row r="20" spans="1:49" s="25" customFormat="1" hidden="1" x14ac:dyDescent="0.25">
      <c r="B20" s="90" t="s">
        <v>89</v>
      </c>
      <c r="C20" s="25">
        <v>3</v>
      </c>
      <c r="D20" s="92">
        <v>0.96686399999999995</v>
      </c>
      <c r="E20" s="92">
        <v>0.32363150000000002</v>
      </c>
      <c r="F20" s="92">
        <v>1.5779000000000001E-2</v>
      </c>
      <c r="G20" s="92">
        <v>7.4880699999999994E-2</v>
      </c>
      <c r="H20" s="92">
        <v>0.1179263</v>
      </c>
      <c r="I20" s="92">
        <v>3.8871999999999997E-2</v>
      </c>
      <c r="J20" s="92">
        <v>4.0580100000000001E-2</v>
      </c>
      <c r="K20" s="92">
        <v>0.1280646</v>
      </c>
      <c r="L20" s="92">
        <v>4.89449E-2</v>
      </c>
      <c r="M20" s="92">
        <v>6.7578399999999997E-2</v>
      </c>
      <c r="N20" s="92">
        <v>1.5673699999999999E-2</v>
      </c>
      <c r="O20" s="92">
        <v>6.3725900000000002E-2</v>
      </c>
      <c r="P20" s="92">
        <v>3.1206899999999999E-2</v>
      </c>
    </row>
    <row r="21" spans="1:49" s="25" customFormat="1" hidden="1" x14ac:dyDescent="0.25">
      <c r="B21" s="90" t="s">
        <v>89</v>
      </c>
      <c r="C21" s="25">
        <v>4</v>
      </c>
      <c r="D21" s="92">
        <v>0.73432260000000005</v>
      </c>
      <c r="E21" s="92">
        <v>0.23059560000000001</v>
      </c>
      <c r="F21" s="92">
        <v>7.3100999999999999E-3</v>
      </c>
      <c r="G21" s="92">
        <v>5.1315800000000002E-2</v>
      </c>
      <c r="H21" s="92">
        <v>8.8202299999999997E-2</v>
      </c>
      <c r="I21" s="92">
        <v>2.83769E-2</v>
      </c>
      <c r="J21" s="92">
        <v>3.4954199999999998E-2</v>
      </c>
      <c r="K21" s="92">
        <v>0.1215926</v>
      </c>
      <c r="L21" s="92">
        <v>3.9237000000000001E-2</v>
      </c>
      <c r="M21" s="92">
        <v>4.71653E-2</v>
      </c>
      <c r="N21" s="92">
        <v>1.55943E-2</v>
      </c>
      <c r="O21" s="92">
        <v>4.8235E-2</v>
      </c>
      <c r="P21" s="92">
        <v>2.1743599999999998E-2</v>
      </c>
    </row>
    <row r="22" spans="1:49" s="25" customFormat="1" hidden="1" x14ac:dyDescent="0.25">
      <c r="B22" s="90" t="s">
        <v>89</v>
      </c>
      <c r="C22" s="25">
        <v>5</v>
      </c>
      <c r="D22" s="92">
        <v>0.69536030000000004</v>
      </c>
      <c r="E22" s="92">
        <v>0.20023360000000001</v>
      </c>
      <c r="F22" s="92">
        <v>8.7122999999999992E-3</v>
      </c>
      <c r="G22" s="92">
        <v>5.0573399999999998E-2</v>
      </c>
      <c r="H22" s="92">
        <v>7.9079999999999998E-2</v>
      </c>
      <c r="I22" s="92">
        <v>2.6156100000000002E-2</v>
      </c>
      <c r="J22" s="92">
        <v>4.1548599999999998E-2</v>
      </c>
      <c r="K22" s="92">
        <v>0.1143192</v>
      </c>
      <c r="L22" s="92">
        <v>3.45402E-2</v>
      </c>
      <c r="M22" s="92">
        <v>5.3189199999999999E-2</v>
      </c>
      <c r="N22" s="92">
        <v>2.0681700000000001E-2</v>
      </c>
      <c r="O22" s="92">
        <v>4.4190300000000002E-2</v>
      </c>
      <c r="P22" s="92">
        <v>2.2135700000000001E-2</v>
      </c>
    </row>
    <row r="23" spans="1:49" s="25" customFormat="1" hidden="1" x14ac:dyDescent="0.25">
      <c r="B23" s="90" t="s">
        <v>89</v>
      </c>
      <c r="C23" s="25">
        <v>6</v>
      </c>
      <c r="D23" s="92">
        <v>0.75279790000000002</v>
      </c>
      <c r="E23" s="92">
        <v>0.20172209999999999</v>
      </c>
      <c r="F23" s="92">
        <v>1.08848E-2</v>
      </c>
      <c r="G23" s="92">
        <v>6.0207200000000002E-2</v>
      </c>
      <c r="H23" s="92">
        <v>9.1591900000000004E-2</v>
      </c>
      <c r="I23" s="92">
        <v>3.3170199999999997E-2</v>
      </c>
      <c r="J23" s="92">
        <v>4.6643999999999998E-2</v>
      </c>
      <c r="K23" s="92">
        <v>0.1125075</v>
      </c>
      <c r="L23" s="92">
        <v>4.2024600000000002E-2</v>
      </c>
      <c r="M23" s="92">
        <v>5.2684599999999998E-2</v>
      </c>
      <c r="N23" s="92">
        <v>2.30472E-2</v>
      </c>
      <c r="O23" s="92">
        <v>5.30302E-2</v>
      </c>
      <c r="P23" s="92">
        <v>2.52835E-2</v>
      </c>
    </row>
    <row r="24" spans="1:49" s="25" customFormat="1" hidden="1" x14ac:dyDescent="0.25">
      <c r="B24" s="90" t="s">
        <v>89</v>
      </c>
      <c r="C24" s="25">
        <v>7</v>
      </c>
      <c r="D24" s="92">
        <v>0.74997369999999997</v>
      </c>
      <c r="E24" s="92">
        <v>0.18104100000000001</v>
      </c>
      <c r="F24" s="92">
        <v>6.7447000000000002E-3</v>
      </c>
      <c r="G24" s="92">
        <v>6.1000400000000003E-2</v>
      </c>
      <c r="H24" s="92">
        <v>8.98428E-2</v>
      </c>
      <c r="I24" s="92">
        <v>5.0255399999999999E-2</v>
      </c>
      <c r="J24" s="92">
        <v>4.8653200000000001E-2</v>
      </c>
      <c r="K24" s="92">
        <v>0.1116394</v>
      </c>
      <c r="L24" s="92">
        <v>4.0964800000000003E-2</v>
      </c>
      <c r="M24" s="92">
        <v>5.7337399999999997E-2</v>
      </c>
      <c r="N24" s="92">
        <v>2.6106399999999998E-2</v>
      </c>
      <c r="O24" s="92">
        <v>4.8738700000000003E-2</v>
      </c>
      <c r="P24" s="92">
        <v>2.76495E-2</v>
      </c>
    </row>
    <row r="25" spans="1:49" s="25" customFormat="1" hidden="1" x14ac:dyDescent="0.25">
      <c r="B25" s="90" t="s">
        <v>89</v>
      </c>
      <c r="C25" s="25">
        <v>8</v>
      </c>
      <c r="D25" s="92">
        <v>0.55891199999999996</v>
      </c>
      <c r="E25" s="92">
        <v>0.11511349999999999</v>
      </c>
      <c r="F25" s="92">
        <v>7.1364999999999996E-3</v>
      </c>
      <c r="G25" s="92">
        <v>4.1919900000000003E-2</v>
      </c>
      <c r="H25" s="92">
        <v>7.2265700000000002E-2</v>
      </c>
      <c r="I25" s="92">
        <v>3.3329600000000001E-2</v>
      </c>
      <c r="J25" s="92">
        <v>3.4008200000000002E-2</v>
      </c>
      <c r="K25" s="92">
        <v>0.10608670000000001</v>
      </c>
      <c r="L25" s="92">
        <v>2.9743700000000001E-2</v>
      </c>
      <c r="M25" s="92">
        <v>3.76412E-2</v>
      </c>
      <c r="N25" s="92">
        <v>1.9687199999999998E-2</v>
      </c>
      <c r="O25" s="92">
        <v>4.5410399999999997E-2</v>
      </c>
      <c r="P25" s="92">
        <v>1.6569400000000001E-2</v>
      </c>
    </row>
    <row r="26" spans="1:49" s="25" customFormat="1" hidden="1" x14ac:dyDescent="0.25">
      <c r="B26" s="90" t="s">
        <v>89</v>
      </c>
      <c r="C26" s="25">
        <v>9</v>
      </c>
      <c r="D26" s="92">
        <v>0.58301449999999999</v>
      </c>
      <c r="E26" s="92">
        <v>0.1074001</v>
      </c>
      <c r="F26" s="92">
        <v>6.6233999999999998E-3</v>
      </c>
      <c r="G26" s="92">
        <v>3.7476599999999999E-2</v>
      </c>
      <c r="H26" s="92">
        <v>7.9715400000000006E-2</v>
      </c>
      <c r="I26" s="92">
        <v>4.67418E-2</v>
      </c>
      <c r="J26" s="92">
        <v>2.9674699999999998E-2</v>
      </c>
      <c r="K26" s="92">
        <v>0.1242375</v>
      </c>
      <c r="L26" s="92">
        <v>2.8795500000000002E-2</v>
      </c>
      <c r="M26" s="92">
        <v>3.9565400000000001E-2</v>
      </c>
      <c r="N26" s="92">
        <v>1.60912E-2</v>
      </c>
      <c r="O26" s="92">
        <v>4.71168E-2</v>
      </c>
      <c r="P26" s="92">
        <v>1.9576099999999999E-2</v>
      </c>
    </row>
    <row r="27" spans="1:49" s="25" customFormat="1" hidden="1" x14ac:dyDescent="0.25">
      <c r="B27" s="90" t="s">
        <v>89</v>
      </c>
      <c r="C27" s="25">
        <v>10</v>
      </c>
      <c r="D27" s="92">
        <v>0.60106999999999999</v>
      </c>
      <c r="E27" s="92">
        <v>9.1595399999999993E-2</v>
      </c>
      <c r="F27" s="92">
        <v>8.1487999999999994E-3</v>
      </c>
      <c r="G27" s="92">
        <v>4.4878000000000001E-2</v>
      </c>
      <c r="H27" s="92">
        <v>7.9108999999999999E-2</v>
      </c>
      <c r="I27" s="92">
        <v>5.3998999999999998E-2</v>
      </c>
      <c r="J27" s="92">
        <v>3.5101899999999998E-2</v>
      </c>
      <c r="K27" s="92">
        <v>0.1250532</v>
      </c>
      <c r="L27" s="92">
        <v>2.5075E-2</v>
      </c>
      <c r="M27" s="92">
        <v>5.39788E-2</v>
      </c>
      <c r="N27" s="92">
        <v>1.5733400000000002E-2</v>
      </c>
      <c r="O27" s="92">
        <v>4.7148900000000001E-2</v>
      </c>
      <c r="P27" s="92">
        <v>2.12485E-2</v>
      </c>
    </row>
    <row r="28" spans="1:49" s="97" customFormat="1" ht="15.75" hidden="1" thickBot="1" x14ac:dyDescent="0.3">
      <c r="D28" s="103"/>
    </row>
    <row r="29" spans="1:49" s="88" customFormat="1" x14ac:dyDescent="0.25">
      <c r="A29" s="89" t="s">
        <v>90</v>
      </c>
      <c r="E29" s="233" t="s">
        <v>70</v>
      </c>
      <c r="F29" s="233"/>
      <c r="G29" s="233"/>
      <c r="H29" s="233"/>
      <c r="I29" s="233"/>
      <c r="J29" s="233"/>
      <c r="K29" s="233"/>
      <c r="L29" s="233"/>
      <c r="M29" s="233"/>
      <c r="N29" s="233"/>
      <c r="Q29" s="233" t="s">
        <v>71</v>
      </c>
      <c r="R29" s="233"/>
      <c r="S29" s="233"/>
      <c r="T29" s="233"/>
      <c r="U29" s="233"/>
      <c r="V29" s="233"/>
      <c r="W29" s="233"/>
      <c r="X29" s="233"/>
      <c r="Y29" s="233"/>
      <c r="Z29" s="233"/>
      <c r="AD29" s="233" t="s">
        <v>72</v>
      </c>
      <c r="AE29" s="233"/>
      <c r="AF29" s="233"/>
      <c r="AG29" s="233"/>
      <c r="AH29" s="233"/>
      <c r="AI29" s="233"/>
      <c r="AJ29" s="233"/>
      <c r="AK29" s="233"/>
      <c r="AL29" s="233"/>
      <c r="AM29" s="233"/>
    </row>
    <row r="30" spans="1:49" s="105" customFormat="1" x14ac:dyDescent="0.25">
      <c r="E30" s="106" cm="1">
        <f t="array" ref="E30:N30">+TRANSPOSE(D3:D12)</f>
        <v>0.91188132999999982</v>
      </c>
      <c r="F30" s="106">
        <v>1.0140251699999998</v>
      </c>
      <c r="G30" s="106">
        <v>0.99945296000000006</v>
      </c>
      <c r="H30" s="106">
        <v>0.74482906999999987</v>
      </c>
      <c r="I30" s="106">
        <v>0.70527110999999998</v>
      </c>
      <c r="J30" s="106">
        <v>0.7660484500000001</v>
      </c>
      <c r="K30" s="106">
        <v>0.75740067000000011</v>
      </c>
      <c r="L30" s="106">
        <v>0.55762084000000001</v>
      </c>
      <c r="M30" s="106">
        <v>0.57328151000000005</v>
      </c>
      <c r="N30" s="106">
        <v>0.5945219100000001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101" customFormat="1" ht="15.75" thickBot="1" x14ac:dyDescent="0.3">
      <c r="E31" s="102">
        <v>1</v>
      </c>
      <c r="F31" s="102">
        <f>+E31+1</f>
        <v>2</v>
      </c>
      <c r="G31" s="102">
        <f t="shared" ref="G31:N31" si="4">+F31+1</f>
        <v>3</v>
      </c>
      <c r="H31" s="102">
        <f t="shared" si="4"/>
        <v>4</v>
      </c>
      <c r="I31" s="102">
        <f t="shared" si="4"/>
        <v>5</v>
      </c>
      <c r="J31" s="102">
        <f t="shared" si="4"/>
        <v>6</v>
      </c>
      <c r="K31" s="102">
        <f t="shared" si="4"/>
        <v>7</v>
      </c>
      <c r="L31" s="102">
        <f t="shared" si="4"/>
        <v>8</v>
      </c>
      <c r="M31" s="102">
        <f t="shared" si="4"/>
        <v>9</v>
      </c>
      <c r="N31" s="102">
        <f t="shared" si="4"/>
        <v>10</v>
      </c>
      <c r="O31" s="102" t="s">
        <v>79</v>
      </c>
      <c r="Q31" s="102">
        <f t="shared" ref="Q31:Z31" si="5">+E31</f>
        <v>1</v>
      </c>
      <c r="R31" s="102">
        <f t="shared" si="5"/>
        <v>2</v>
      </c>
      <c r="S31" s="102">
        <f t="shared" si="5"/>
        <v>3</v>
      </c>
      <c r="T31" s="102">
        <f t="shared" si="5"/>
        <v>4</v>
      </c>
      <c r="U31" s="102">
        <f t="shared" si="5"/>
        <v>5</v>
      </c>
      <c r="V31" s="102">
        <f t="shared" si="5"/>
        <v>6</v>
      </c>
      <c r="W31" s="102">
        <f t="shared" si="5"/>
        <v>7</v>
      </c>
      <c r="X31" s="102">
        <f t="shared" si="5"/>
        <v>8</v>
      </c>
      <c r="Y31" s="102">
        <f t="shared" si="5"/>
        <v>9</v>
      </c>
      <c r="Z31" s="102">
        <f t="shared" si="5"/>
        <v>10</v>
      </c>
      <c r="AA31" s="102" t="s">
        <v>79</v>
      </c>
      <c r="AB31" s="102" t="s">
        <v>91</v>
      </c>
      <c r="AD31" s="102">
        <f>+Q31</f>
        <v>1</v>
      </c>
      <c r="AE31" s="102">
        <f t="shared" ref="AE31:AO31" si="6">+R31</f>
        <v>2</v>
      </c>
      <c r="AF31" s="102">
        <f t="shared" si="6"/>
        <v>3</v>
      </c>
      <c r="AG31" s="102">
        <f t="shared" si="6"/>
        <v>4</v>
      </c>
      <c r="AH31" s="102">
        <f t="shared" si="6"/>
        <v>5</v>
      </c>
      <c r="AI31" s="102">
        <f t="shared" si="6"/>
        <v>6</v>
      </c>
      <c r="AJ31" s="102">
        <f t="shared" si="6"/>
        <v>7</v>
      </c>
      <c r="AK31" s="102">
        <f t="shared" si="6"/>
        <v>8</v>
      </c>
      <c r="AL31" s="102">
        <f t="shared" si="6"/>
        <v>9</v>
      </c>
      <c r="AM31" s="102">
        <f t="shared" si="6"/>
        <v>10</v>
      </c>
      <c r="AN31" s="102" t="str">
        <f t="shared" si="6"/>
        <v>Total</v>
      </c>
      <c r="AO31" s="102" t="str">
        <f t="shared" si="6"/>
        <v>NOA INDEC</v>
      </c>
      <c r="AQ31" s="101" t="s">
        <v>81</v>
      </c>
      <c r="AR31" s="101" t="s">
        <v>81</v>
      </c>
      <c r="AS31" s="96"/>
      <c r="AT31" s="96"/>
      <c r="AU31" s="96" t="s">
        <v>82</v>
      </c>
      <c r="AV31" s="96"/>
      <c r="AW31" s="96"/>
    </row>
    <row r="32" spans="1:49" x14ac:dyDescent="0.25">
      <c r="D32" s="37">
        <f>+NOA!A5</f>
        <v>42705</v>
      </c>
      <c r="E32" s="257">
        <v>100</v>
      </c>
      <c r="F32" s="257">
        <v>100</v>
      </c>
      <c r="G32" s="257">
        <v>100</v>
      </c>
      <c r="H32" s="257">
        <v>100</v>
      </c>
      <c r="I32" s="257">
        <v>100</v>
      </c>
      <c r="J32" s="257">
        <v>100</v>
      </c>
      <c r="K32" s="257">
        <v>100</v>
      </c>
      <c r="L32" s="257">
        <v>100</v>
      </c>
      <c r="M32" s="257">
        <v>100</v>
      </c>
      <c r="N32" s="257">
        <v>100</v>
      </c>
      <c r="O32" s="19" cm="1">
        <f t="array" ref="O32">+SUMPRODUCT($E$30:$N$30/100,$E32:$N32)/$D$14*100</f>
        <v>102.0219074715633</v>
      </c>
      <c r="AT32" s="19">
        <f>+E32</f>
        <v>100</v>
      </c>
      <c r="AU32" s="19">
        <f>+N32</f>
        <v>100</v>
      </c>
    </row>
    <row r="33" spans="4:49" x14ac:dyDescent="0.25">
      <c r="D33" s="37">
        <f>+NOA!A6</f>
        <v>42736</v>
      </c>
      <c r="E33" s="257">
        <v>101.48822021484375</v>
      </c>
      <c r="F33" s="257">
        <v>101.55498504638672</v>
      </c>
      <c r="G33" s="257">
        <v>101.63027191162109</v>
      </c>
      <c r="H33" s="257">
        <v>101.69289398193359</v>
      </c>
      <c r="I33" s="257">
        <v>101.72608947753906</v>
      </c>
      <c r="J33" s="257">
        <v>101.7122802734375</v>
      </c>
      <c r="K33" s="257">
        <v>101.70267486572266</v>
      </c>
      <c r="L33" s="257">
        <v>101.78380584716797</v>
      </c>
      <c r="M33" s="257">
        <v>101.80376434326172</v>
      </c>
      <c r="N33" s="257">
        <v>101.82014465332031</v>
      </c>
      <c r="O33" s="19" cm="1">
        <f t="array" ref="O33">+SUMPRODUCT($E$30:$N$30/100,$E33:$N33)/$D$14*100</f>
        <v>103.72849145294198</v>
      </c>
      <c r="Q33" s="24">
        <f t="shared" ref="Q33:AA33" si="7">+E33/E32-1</f>
        <v>1.4882202148437607E-2</v>
      </c>
      <c r="R33" s="24">
        <f t="shared" si="7"/>
        <v>1.5549850463867143E-2</v>
      </c>
      <c r="S33" s="24">
        <f t="shared" si="7"/>
        <v>1.630271911621084E-2</v>
      </c>
      <c r="T33" s="24">
        <f t="shared" si="7"/>
        <v>1.6928939819335964E-2</v>
      </c>
      <c r="U33" s="24">
        <f t="shared" si="7"/>
        <v>1.7260894775390723E-2</v>
      </c>
      <c r="V33" s="24">
        <f t="shared" si="7"/>
        <v>1.7122802734375053E-2</v>
      </c>
      <c r="W33" s="24">
        <f t="shared" si="7"/>
        <v>1.7026748657226642E-2</v>
      </c>
      <c r="X33" s="24">
        <f t="shared" si="7"/>
        <v>1.7838058471679741E-2</v>
      </c>
      <c r="Y33" s="24">
        <f t="shared" si="7"/>
        <v>1.8037643432617267E-2</v>
      </c>
      <c r="Z33" s="24">
        <f t="shared" si="7"/>
        <v>1.8201446533203214E-2</v>
      </c>
      <c r="AA33" s="24">
        <f t="shared" si="7"/>
        <v>1.6727622759399541E-2</v>
      </c>
      <c r="AB33" s="24">
        <f>+NOA!Y6</f>
        <v>1.6013999999999973E-2</v>
      </c>
      <c r="AQ33" s="24">
        <f>+Q33-Z33</f>
        <v>-3.3192443847656072E-3</v>
      </c>
      <c r="AT33" s="19">
        <f t="shared" ref="AT33:AT96" si="8">+E33</f>
        <v>101.48822021484375</v>
      </c>
      <c r="AU33" s="19">
        <f t="shared" ref="AU33:AU96" si="9">+N33</f>
        <v>101.82014465332031</v>
      </c>
      <c r="AV33" s="52">
        <f>+($AT33/$AT$32)-($AU33/$AU$32)</f>
        <v>-3.3192443847656072E-3</v>
      </c>
      <c r="AW33" s="52"/>
    </row>
    <row r="34" spans="4:49" x14ac:dyDescent="0.25">
      <c r="D34" s="37">
        <f>+NOA!A7</f>
        <v>42767</v>
      </c>
      <c r="E34" s="257">
        <v>103.74307250976563</v>
      </c>
      <c r="F34" s="257">
        <v>103.80197143554688</v>
      </c>
      <c r="G34" s="257">
        <v>103.87205505371094</v>
      </c>
      <c r="H34" s="257">
        <v>103.94068145751953</v>
      </c>
      <c r="I34" s="257">
        <v>103.90730285644531</v>
      </c>
      <c r="J34" s="257">
        <v>103.86097717285156</v>
      </c>
      <c r="K34" s="257">
        <v>103.74437713623047</v>
      </c>
      <c r="L34" s="257">
        <v>103.88048553466797</v>
      </c>
      <c r="M34" s="257">
        <v>103.89811706542969</v>
      </c>
      <c r="N34" s="257">
        <v>103.77854919433594</v>
      </c>
      <c r="O34" s="19" cm="1">
        <f t="array" ref="O34">+SUMPRODUCT($E$30:$N$30/100,$E34:$N34)/$D$14*100</f>
        <v>105.93828425081998</v>
      </c>
      <c r="Q34" s="24">
        <f t="shared" ref="Q34:AA57" si="10">+E34/E33-1</f>
        <v>2.2217872085533719E-2</v>
      </c>
      <c r="R34" s="24">
        <f t="shared" si="10"/>
        <v>2.2125810841622462E-2</v>
      </c>
      <c r="S34" s="24">
        <f t="shared" si="10"/>
        <v>2.2058222416637019E-2</v>
      </c>
      <c r="T34" s="24">
        <f t="shared" si="10"/>
        <v>2.210368283928732E-2</v>
      </c>
      <c r="U34" s="24">
        <f t="shared" si="10"/>
        <v>2.1442025247494279E-2</v>
      </c>
      <c r="V34" s="24">
        <f t="shared" si="10"/>
        <v>2.1125245581336216E-2</v>
      </c>
      <c r="W34" s="24">
        <f t="shared" si="10"/>
        <v>2.0075207197878031E-2</v>
      </c>
      <c r="X34" s="24">
        <f t="shared" si="10"/>
        <v>2.0599344562220789E-2</v>
      </c>
      <c r="Y34" s="24">
        <f t="shared" si="10"/>
        <v>2.0572448727006254E-2</v>
      </c>
      <c r="Z34" s="24">
        <f t="shared" si="10"/>
        <v>1.9233959524253663E-2</v>
      </c>
      <c r="AA34" s="24">
        <f t="shared" si="10"/>
        <v>2.1303624172347213E-2</v>
      </c>
      <c r="AB34" s="24">
        <f>+NOA!Y7</f>
        <v>2.0768414608460128E-2</v>
      </c>
      <c r="AQ34" s="24">
        <f t="shared" ref="AQ34:AQ97" si="11">+Q34-Z34</f>
        <v>2.9839125612800554E-3</v>
      </c>
      <c r="AT34" s="19">
        <f t="shared" si="8"/>
        <v>103.74307250976563</v>
      </c>
      <c r="AU34" s="19">
        <f t="shared" si="9"/>
        <v>103.77854919433594</v>
      </c>
      <c r="AV34" s="52">
        <f t="shared" ref="AV34:AV97" si="12">+($AT34/$AT$32)-($AU34/$AU$32)</f>
        <v>-3.54766845703125E-4</v>
      </c>
    </row>
    <row r="35" spans="4:49" x14ac:dyDescent="0.25">
      <c r="D35" s="37">
        <f>+NOA!A8</f>
        <v>42795</v>
      </c>
      <c r="E35" s="257">
        <v>106.81870269775391</v>
      </c>
      <c r="F35" s="257">
        <v>106.91769409179688</v>
      </c>
      <c r="G35" s="257">
        <v>107.06095123291016</v>
      </c>
      <c r="H35" s="257">
        <v>107.223876953125</v>
      </c>
      <c r="I35" s="257">
        <v>107.30372619628906</v>
      </c>
      <c r="J35" s="257">
        <v>107.3458251953125</v>
      </c>
      <c r="K35" s="257">
        <v>107.29132080078125</v>
      </c>
      <c r="L35" s="257">
        <v>107.47711181640625</v>
      </c>
      <c r="M35" s="257">
        <v>107.37089538574219</v>
      </c>
      <c r="N35" s="257">
        <v>107.15054321289063</v>
      </c>
      <c r="O35" s="19" cm="1">
        <f t="array" ref="O35">+SUMPRODUCT($E$30:$N$30/100,$E35:$N35)/$D$14*100</f>
        <v>109.33028141006884</v>
      </c>
      <c r="Q35" s="24">
        <f t="shared" si="10"/>
        <v>2.9646607851322004E-2</v>
      </c>
      <c r="R35" s="24">
        <f t="shared" si="10"/>
        <v>3.0016025834197491E-2</v>
      </c>
      <c r="S35" s="24">
        <f t="shared" si="10"/>
        <v>3.0700231910789411E-2</v>
      </c>
      <c r="T35" s="24">
        <f t="shared" si="10"/>
        <v>3.1587203870193203E-2</v>
      </c>
      <c r="U35" s="24">
        <f t="shared" si="10"/>
        <v>3.2687051308954995E-2</v>
      </c>
      <c r="V35" s="24">
        <f t="shared" si="10"/>
        <v>3.3553006310168332E-2</v>
      </c>
      <c r="W35" s="24">
        <f t="shared" si="10"/>
        <v>3.4189261745657396E-2</v>
      </c>
      <c r="X35" s="24">
        <f t="shared" si="10"/>
        <v>3.4622732683878166E-2</v>
      </c>
      <c r="Y35" s="24">
        <f t="shared" si="10"/>
        <v>3.342484366800913E-2</v>
      </c>
      <c r="Z35" s="24">
        <f t="shared" si="10"/>
        <v>3.2492206190320561E-2</v>
      </c>
      <c r="AA35" s="24">
        <f t="shared" si="10"/>
        <v>3.201861520824667E-2</v>
      </c>
      <c r="AB35" s="24">
        <f>+NOA!Y8</f>
        <v>3.2238469215082333E-2</v>
      </c>
      <c r="AQ35" s="24">
        <f t="shared" si="11"/>
        <v>-2.8455983389985562E-3</v>
      </c>
      <c r="AT35" s="19">
        <f t="shared" si="8"/>
        <v>106.81870269775391</v>
      </c>
      <c r="AU35" s="19">
        <f t="shared" si="9"/>
        <v>107.15054321289063</v>
      </c>
      <c r="AV35" s="52">
        <f t="shared" si="12"/>
        <v>-3.3184051513670543E-3</v>
      </c>
    </row>
    <row r="36" spans="4:49" x14ac:dyDescent="0.25">
      <c r="D36" s="37">
        <f>+NOA!A9</f>
        <v>42826</v>
      </c>
      <c r="E36" s="257">
        <v>109.76416778564453</v>
      </c>
      <c r="F36" s="257">
        <v>109.88420104980469</v>
      </c>
      <c r="G36" s="257">
        <v>110.02749633789063</v>
      </c>
      <c r="H36" s="257">
        <v>110.13996124267578</v>
      </c>
      <c r="I36" s="257">
        <v>110.17250823974609</v>
      </c>
      <c r="J36" s="257">
        <v>110.28838348388672</v>
      </c>
      <c r="K36" s="257">
        <v>110.19193267822266</v>
      </c>
      <c r="L36" s="257">
        <v>110.37007141113281</v>
      </c>
      <c r="M36" s="257">
        <v>110.22367858886719</v>
      </c>
      <c r="N36" s="257">
        <v>109.96451568603516</v>
      </c>
      <c r="O36" s="19" cm="1">
        <f t="array" ref="O36">+SUMPRODUCT($E$30:$N$30/100,$E36:$N36)/$D$14*100</f>
        <v>112.30447835213791</v>
      </c>
      <c r="Q36" s="24">
        <f t="shared" si="10"/>
        <v>2.757443231851342E-2</v>
      </c>
      <c r="R36" s="24">
        <f t="shared" si="10"/>
        <v>2.7745706482042554E-2</v>
      </c>
      <c r="S36" s="24">
        <f t="shared" si="10"/>
        <v>2.7708936552663044E-2</v>
      </c>
      <c r="T36" s="24">
        <f t="shared" si="10"/>
        <v>2.7196221330680004E-2</v>
      </c>
      <c r="U36" s="24">
        <f t="shared" si="10"/>
        <v>2.6735157716790026E-2</v>
      </c>
      <c r="V36" s="24">
        <f t="shared" si="10"/>
        <v>2.7411949027550175E-2</v>
      </c>
      <c r="W36" s="24">
        <f t="shared" si="10"/>
        <v>2.7034916298842804E-2</v>
      </c>
      <c r="X36" s="24">
        <f t="shared" si="10"/>
        <v>2.6916983028613117E-2</v>
      </c>
      <c r="Y36" s="24">
        <f t="shared" si="10"/>
        <v>2.6569427337604479E-2</v>
      </c>
      <c r="Z36" s="24">
        <f t="shared" si="10"/>
        <v>2.6261859144788735E-2</v>
      </c>
      <c r="AA36" s="24">
        <f t="shared" si="10"/>
        <v>2.7203780176085379E-2</v>
      </c>
      <c r="AB36" s="24">
        <f>+NOA!Y9</f>
        <v>2.7159871094297294E-2</v>
      </c>
      <c r="AQ36" s="24">
        <f t="shared" si="11"/>
        <v>1.3125731737246848E-3</v>
      </c>
      <c r="AT36" s="19">
        <f t="shared" si="8"/>
        <v>109.76416778564453</v>
      </c>
      <c r="AU36" s="19">
        <f t="shared" si="9"/>
        <v>109.96451568603516</v>
      </c>
      <c r="AV36" s="52">
        <f t="shared" si="12"/>
        <v>-2.0034790039062944E-3</v>
      </c>
    </row>
    <row r="37" spans="4:49" x14ac:dyDescent="0.25">
      <c r="D37" s="37">
        <f>+NOA!A10</f>
        <v>42856</v>
      </c>
      <c r="E37" s="257">
        <v>111.38063812255859</v>
      </c>
      <c r="F37" s="257">
        <v>111.51132202148438</v>
      </c>
      <c r="G37" s="257">
        <v>111.67474365234375</v>
      </c>
      <c r="H37" s="257">
        <v>111.77513122558594</v>
      </c>
      <c r="I37" s="257">
        <v>111.80876159667969</v>
      </c>
      <c r="J37" s="257">
        <v>111.9632568359375</v>
      </c>
      <c r="K37" s="257">
        <v>111.90393829345703</v>
      </c>
      <c r="L37" s="257">
        <v>112.10176086425781</v>
      </c>
      <c r="M37" s="257">
        <v>111.99961090087891</v>
      </c>
      <c r="N37" s="257">
        <v>111.76834869384766</v>
      </c>
      <c r="O37" s="19" cm="1">
        <f t="array" ref="O37">+SUMPRODUCT($E$30:$N$30/100,$E37:$N37)/$D$14*100</f>
        <v>114.01432819182588</v>
      </c>
      <c r="Q37" s="24">
        <f t="shared" si="10"/>
        <v>1.4726758007866714E-2</v>
      </c>
      <c r="R37" s="24">
        <f t="shared" si="10"/>
        <v>1.4807597053394517E-2</v>
      </c>
      <c r="S37" s="24">
        <f t="shared" si="10"/>
        <v>1.4971233276039442E-2</v>
      </c>
      <c r="T37" s="24">
        <f t="shared" si="10"/>
        <v>1.484629161351636E-2</v>
      </c>
      <c r="U37" s="24">
        <f t="shared" si="10"/>
        <v>1.485173917773519E-2</v>
      </c>
      <c r="V37" s="24">
        <f t="shared" si="10"/>
        <v>1.5186307924220266E-2</v>
      </c>
      <c r="W37" s="24">
        <f t="shared" si="10"/>
        <v>1.5536578528245748E-2</v>
      </c>
      <c r="X37" s="24">
        <f t="shared" si="10"/>
        <v>1.5689846268871044E-2</v>
      </c>
      <c r="Y37" s="24">
        <f t="shared" si="10"/>
        <v>1.6112076232148942E-2</v>
      </c>
      <c r="Z37" s="24">
        <f t="shared" si="10"/>
        <v>1.6403773495103691E-2</v>
      </c>
      <c r="AA37" s="24">
        <f t="shared" si="10"/>
        <v>1.5225126057098359E-2</v>
      </c>
      <c r="AB37" s="24">
        <f>+NOA!Y10</f>
        <v>1.5217901359189323E-2</v>
      </c>
      <c r="AQ37" s="24">
        <f t="shared" si="11"/>
        <v>-1.6770154872369769E-3</v>
      </c>
      <c r="AT37" s="19">
        <f t="shared" si="8"/>
        <v>111.38063812255859</v>
      </c>
      <c r="AU37" s="19">
        <f t="shared" si="9"/>
        <v>111.76834869384766</v>
      </c>
      <c r="AV37" s="52">
        <f t="shared" si="12"/>
        <v>-3.8771057128907938E-3</v>
      </c>
    </row>
    <row r="38" spans="4:49" x14ac:dyDescent="0.25">
      <c r="D38" s="37">
        <f>+NOA!A11</f>
        <v>42887</v>
      </c>
      <c r="E38" s="257">
        <v>112.39476013183594</v>
      </c>
      <c r="F38" s="257">
        <v>112.54522705078125</v>
      </c>
      <c r="G38" s="257">
        <v>112.69001770019531</v>
      </c>
      <c r="H38" s="257">
        <v>112.78673553466797</v>
      </c>
      <c r="I38" s="257">
        <v>112.85157012939453</v>
      </c>
      <c r="J38" s="257">
        <v>113.02156066894531</v>
      </c>
      <c r="K38" s="257">
        <v>112.97721099853516</v>
      </c>
      <c r="L38" s="257">
        <v>113.15155792236328</v>
      </c>
      <c r="M38" s="257">
        <v>113.00576782226563</v>
      </c>
      <c r="N38" s="257">
        <v>112.83023834228516</v>
      </c>
      <c r="O38" s="19" cm="1">
        <f t="array" ref="O38">+SUMPRODUCT($E$30:$N$30/100,$E38:$N38)/$D$14*100</f>
        <v>115.07062420813858</v>
      </c>
      <c r="Q38" s="24">
        <f t="shared" si="10"/>
        <v>9.1050116642485968E-3</v>
      </c>
      <c r="R38" s="24">
        <f t="shared" si="10"/>
        <v>9.2717493663798667E-3</v>
      </c>
      <c r="S38" s="24">
        <f t="shared" si="10"/>
        <v>9.0913488103649964E-3</v>
      </c>
      <c r="T38" s="24">
        <f t="shared" si="10"/>
        <v>9.0503522383740265E-3</v>
      </c>
      <c r="U38" s="24">
        <f t="shared" si="10"/>
        <v>9.3267157047718374E-3</v>
      </c>
      <c r="V38" s="24">
        <f t="shared" si="10"/>
        <v>9.4522423062288752E-3</v>
      </c>
      <c r="W38" s="24">
        <f t="shared" si="10"/>
        <v>9.591018166523968E-3</v>
      </c>
      <c r="X38" s="24">
        <f t="shared" si="10"/>
        <v>9.36467946633468E-3</v>
      </c>
      <c r="Y38" s="24">
        <f t="shared" si="10"/>
        <v>8.9835751507849615E-3</v>
      </c>
      <c r="Z38" s="24">
        <f t="shared" si="10"/>
        <v>9.5008082417518125E-3</v>
      </c>
      <c r="AA38" s="24">
        <f t="shared" si="10"/>
        <v>9.2645901007768483E-3</v>
      </c>
      <c r="AB38" s="24">
        <f>+NOA!Y11</f>
        <v>9.4628972732810901E-3</v>
      </c>
      <c r="AQ38" s="24">
        <f t="shared" si="11"/>
        <v>-3.9579657750321573E-4</v>
      </c>
      <c r="AT38" s="19">
        <f t="shared" si="8"/>
        <v>112.39476013183594</v>
      </c>
      <c r="AU38" s="19">
        <f t="shared" si="9"/>
        <v>112.83023834228516</v>
      </c>
      <c r="AV38" s="52">
        <f t="shared" si="12"/>
        <v>-4.3547821044922497E-3</v>
      </c>
    </row>
    <row r="39" spans="4:49" x14ac:dyDescent="0.25">
      <c r="D39" s="37">
        <f>+NOA!A12</f>
        <v>42917</v>
      </c>
      <c r="E39" s="257">
        <v>113.86048889160156</v>
      </c>
      <c r="F39" s="257">
        <v>114.05009460449219</v>
      </c>
      <c r="G39" s="257">
        <v>114.27597808837891</v>
      </c>
      <c r="H39" s="257">
        <v>114.44170379638672</v>
      </c>
      <c r="I39" s="257">
        <v>114.55339813232422</v>
      </c>
      <c r="J39" s="257">
        <v>114.70622253417969</v>
      </c>
      <c r="K39" s="257">
        <v>114.71012115478516</v>
      </c>
      <c r="L39" s="257">
        <v>114.96692657470703</v>
      </c>
      <c r="M39" s="257">
        <v>114.90625762939453</v>
      </c>
      <c r="N39" s="257">
        <v>114.77076721191406</v>
      </c>
      <c r="O39" s="19" cm="1">
        <f t="array" ref="O39">+SUMPRODUCT($E$30:$N$30/100,$E39:$N39)/$D$14*100</f>
        <v>116.7752530681944</v>
      </c>
      <c r="Q39" s="24">
        <f t="shared" si="10"/>
        <v>1.3040899398213623E-2</v>
      </c>
      <c r="R39" s="24">
        <f t="shared" si="10"/>
        <v>1.3371225001233666E-2</v>
      </c>
      <c r="S39" s="24">
        <f t="shared" si="10"/>
        <v>1.4073654619550569E-2</v>
      </c>
      <c r="T39" s="24">
        <f t="shared" si="10"/>
        <v>1.4673429937246851E-2</v>
      </c>
      <c r="U39" s="24">
        <f t="shared" si="10"/>
        <v>1.5080233274365584E-2</v>
      </c>
      <c r="V39" s="24">
        <f t="shared" si="10"/>
        <v>1.4905668044780995E-2</v>
      </c>
      <c r="W39" s="24">
        <f t="shared" si="10"/>
        <v>1.5338581479697355E-2</v>
      </c>
      <c r="X39" s="24">
        <f t="shared" si="10"/>
        <v>1.6043691184431941E-2</v>
      </c>
      <c r="Y39" s="24">
        <f t="shared" si="10"/>
        <v>1.6817635451298107E-2</v>
      </c>
      <c r="Z39" s="24">
        <f t="shared" si="10"/>
        <v>1.7198659669068972E-2</v>
      </c>
      <c r="AA39" s="24">
        <f t="shared" si="10"/>
        <v>1.4813762172459555E-2</v>
      </c>
      <c r="AB39" s="24">
        <f>+NOA!Y12</f>
        <v>1.4138486712502285E-2</v>
      </c>
      <c r="AQ39" s="24">
        <f t="shared" si="11"/>
        <v>-4.1577602708553485E-3</v>
      </c>
      <c r="AT39" s="19">
        <f t="shared" si="8"/>
        <v>113.86048889160156</v>
      </c>
      <c r="AU39" s="19">
        <f t="shared" si="9"/>
        <v>114.77076721191406</v>
      </c>
      <c r="AV39" s="52">
        <f t="shared" si="12"/>
        <v>-9.1027832031249645E-3</v>
      </c>
    </row>
    <row r="40" spans="4:49" x14ac:dyDescent="0.25">
      <c r="D40" s="37">
        <f>+NOA!A13</f>
        <v>42948</v>
      </c>
      <c r="E40" s="257">
        <v>115.28199768066406</v>
      </c>
      <c r="F40" s="257">
        <v>115.46673583984375</v>
      </c>
      <c r="G40" s="257">
        <v>115.73432159423828</v>
      </c>
      <c r="H40" s="257">
        <v>115.90924072265625</v>
      </c>
      <c r="I40" s="257">
        <v>116.05598449707031</v>
      </c>
      <c r="J40" s="257">
        <v>116.18614959716797</v>
      </c>
      <c r="K40" s="257">
        <v>116.17778015136719</v>
      </c>
      <c r="L40" s="257">
        <v>116.43447875976563</v>
      </c>
      <c r="M40" s="257">
        <v>116.36321258544922</v>
      </c>
      <c r="N40" s="257">
        <v>116.23922729492188</v>
      </c>
      <c r="O40" s="19" cm="1">
        <f t="array" ref="O40">+SUMPRODUCT($E$30:$N$30/100,$E40:$N40)/$D$14*100</f>
        <v>118.26256344317414</v>
      </c>
      <c r="Q40" s="24">
        <f t="shared" si="10"/>
        <v>1.2484653832953496E-2</v>
      </c>
      <c r="R40" s="24">
        <f t="shared" si="10"/>
        <v>1.242121929196327E-2</v>
      </c>
      <c r="S40" s="24">
        <f t="shared" si="10"/>
        <v>1.2761592858400395E-2</v>
      </c>
      <c r="T40" s="24">
        <f t="shared" si="10"/>
        <v>1.2823445279009027E-2</v>
      </c>
      <c r="U40" s="24">
        <f t="shared" si="10"/>
        <v>1.3116907828525592E-2</v>
      </c>
      <c r="V40" s="24">
        <f t="shared" si="10"/>
        <v>1.2901889978525816E-2</v>
      </c>
      <c r="W40" s="24">
        <f t="shared" si="10"/>
        <v>1.2794503063959128E-2</v>
      </c>
      <c r="X40" s="24">
        <f t="shared" si="10"/>
        <v>1.2764994496960558E-2</v>
      </c>
      <c r="Y40" s="24">
        <f t="shared" si="10"/>
        <v>1.2679509246169784E-2</v>
      </c>
      <c r="Z40" s="24">
        <f t="shared" si="10"/>
        <v>1.2794722198697484E-2</v>
      </c>
      <c r="AA40" s="24">
        <f t="shared" si="10"/>
        <v>1.2736520246384497E-2</v>
      </c>
      <c r="AB40" s="24">
        <f>+NOA!Y13</f>
        <v>1.2712001589000099E-2</v>
      </c>
      <c r="AQ40" s="24">
        <f t="shared" si="11"/>
        <v>-3.1006836574398733E-4</v>
      </c>
      <c r="AT40" s="19">
        <f t="shared" si="8"/>
        <v>115.28199768066406</v>
      </c>
      <c r="AU40" s="19">
        <f t="shared" si="9"/>
        <v>116.23922729492188</v>
      </c>
      <c r="AV40" s="52">
        <f t="shared" si="12"/>
        <v>-9.5722961425779296E-3</v>
      </c>
    </row>
    <row r="41" spans="4:49" x14ac:dyDescent="0.25">
      <c r="D41" s="37">
        <f>+NOA!A14</f>
        <v>42979</v>
      </c>
      <c r="E41" s="257">
        <v>117.49433898925781</v>
      </c>
      <c r="F41" s="257">
        <v>117.60580444335938</v>
      </c>
      <c r="G41" s="257">
        <v>117.81784820556641</v>
      </c>
      <c r="H41" s="257">
        <v>117.96343231201172</v>
      </c>
      <c r="I41" s="257">
        <v>118.07404327392578</v>
      </c>
      <c r="J41" s="257">
        <v>118.17423248291016</v>
      </c>
      <c r="K41" s="257">
        <v>118.12403869628906</v>
      </c>
      <c r="L41" s="257">
        <v>118.2979736328125</v>
      </c>
      <c r="M41" s="257">
        <v>118.16474151611328</v>
      </c>
      <c r="N41" s="257">
        <v>117.98326110839844</v>
      </c>
      <c r="O41" s="19" cm="1">
        <f t="array" ref="O41">+SUMPRODUCT($E$30:$N$30/100,$E41:$N41)/$D$14*100</f>
        <v>120.31361568385341</v>
      </c>
      <c r="Q41" s="24">
        <f t="shared" si="10"/>
        <v>1.9190691982299057E-2</v>
      </c>
      <c r="R41" s="24">
        <f t="shared" si="10"/>
        <v>1.8525409833032747E-2</v>
      </c>
      <c r="S41" s="24">
        <f t="shared" si="10"/>
        <v>1.8002668375530995E-2</v>
      </c>
      <c r="T41" s="24">
        <f t="shared" si="10"/>
        <v>1.7722414335114678E-2</v>
      </c>
      <c r="U41" s="24">
        <f t="shared" si="10"/>
        <v>1.7388666216574311E-2</v>
      </c>
      <c r="V41" s="24">
        <f t="shared" si="10"/>
        <v>1.7111186596983519E-2</v>
      </c>
      <c r="W41" s="24">
        <f t="shared" si="10"/>
        <v>1.6752416360392708E-2</v>
      </c>
      <c r="X41" s="24">
        <f t="shared" si="10"/>
        <v>1.6004665395477513E-2</v>
      </c>
      <c r="Y41" s="24">
        <f t="shared" si="10"/>
        <v>1.5481945630722027E-2</v>
      </c>
      <c r="Z41" s="24">
        <f t="shared" si="10"/>
        <v>1.5003831787797406E-2</v>
      </c>
      <c r="AA41" s="24">
        <f t="shared" si="10"/>
        <v>1.7343208036115332E-2</v>
      </c>
      <c r="AB41" s="24">
        <f>+NOA!Y14</f>
        <v>1.7622485171312929E-2</v>
      </c>
      <c r="AQ41" s="24">
        <f t="shared" si="11"/>
        <v>4.1868601945016515E-3</v>
      </c>
      <c r="AT41" s="19">
        <f t="shared" si="8"/>
        <v>117.49433898925781</v>
      </c>
      <c r="AU41" s="19">
        <f t="shared" si="9"/>
        <v>117.98326110839844</v>
      </c>
      <c r="AV41" s="52">
        <f t="shared" si="12"/>
        <v>-4.8892211914062234E-3</v>
      </c>
    </row>
    <row r="42" spans="4:49" x14ac:dyDescent="0.25">
      <c r="D42" s="37">
        <f>+NOA!A15</f>
        <v>43009</v>
      </c>
      <c r="E42" s="257">
        <v>119.73805236816406</v>
      </c>
      <c r="F42" s="257">
        <v>119.85718536376953</v>
      </c>
      <c r="G42" s="257">
        <v>120.04779052734375</v>
      </c>
      <c r="H42" s="257">
        <v>120.15238952636719</v>
      </c>
      <c r="I42" s="257">
        <v>120.24544525146484</v>
      </c>
      <c r="J42" s="257">
        <v>120.37268829345703</v>
      </c>
      <c r="K42" s="257">
        <v>120.27133941650391</v>
      </c>
      <c r="L42" s="257">
        <v>120.43116760253906</v>
      </c>
      <c r="M42" s="257">
        <v>120.23369598388672</v>
      </c>
      <c r="N42" s="257">
        <v>120.04047393798828</v>
      </c>
      <c r="O42" s="19" cm="1">
        <f t="array" ref="O42">+SUMPRODUCT($E$30:$N$30/100,$E42:$N42)/$D$14*100</f>
        <v>122.5387122778983</v>
      </c>
      <c r="Q42" s="24">
        <f t="shared" si="10"/>
        <v>1.9096353051625714E-2</v>
      </c>
      <c r="R42" s="24">
        <f t="shared" si="10"/>
        <v>1.9143450708629439E-2</v>
      </c>
      <c r="S42" s="24">
        <f t="shared" si="10"/>
        <v>1.8927033176557195E-2</v>
      </c>
      <c r="T42" s="24">
        <f t="shared" si="10"/>
        <v>1.8556235364241669E-2</v>
      </c>
      <c r="U42" s="24">
        <f t="shared" si="10"/>
        <v>1.839017211006766E-2</v>
      </c>
      <c r="V42" s="24">
        <f t="shared" si="10"/>
        <v>1.8603512494695496E-2</v>
      </c>
      <c r="W42" s="24">
        <f t="shared" si="10"/>
        <v>1.8178355091090337E-2</v>
      </c>
      <c r="X42" s="24">
        <f t="shared" si="10"/>
        <v>1.8032379627632711E-2</v>
      </c>
      <c r="Y42" s="24">
        <f t="shared" si="10"/>
        <v>1.7509067774597709E-2</v>
      </c>
      <c r="Z42" s="24">
        <f t="shared" si="10"/>
        <v>1.7436480482597938E-2</v>
      </c>
      <c r="AA42" s="24">
        <f t="shared" si="10"/>
        <v>1.849413785295706E-2</v>
      </c>
      <c r="AB42" s="24">
        <f>+NOA!Y15</f>
        <v>1.881334475594354E-2</v>
      </c>
      <c r="AQ42" s="24">
        <f t="shared" si="11"/>
        <v>1.659872569027776E-3</v>
      </c>
      <c r="AT42" s="19">
        <f t="shared" si="8"/>
        <v>119.73805236816406</v>
      </c>
      <c r="AU42" s="19">
        <f t="shared" si="9"/>
        <v>120.04047393798828</v>
      </c>
      <c r="AV42" s="52">
        <f t="shared" si="12"/>
        <v>-3.0242156982422941E-3</v>
      </c>
    </row>
    <row r="43" spans="4:49" x14ac:dyDescent="0.25">
      <c r="D43" s="37">
        <f>+NOA!A16</f>
        <v>43040</v>
      </c>
      <c r="E43" s="257">
        <v>121.19486236572266</v>
      </c>
      <c r="F43" s="257">
        <v>121.36572265625</v>
      </c>
      <c r="G43" s="257">
        <v>121.577880859375</v>
      </c>
      <c r="H43" s="257">
        <v>121.72991180419922</v>
      </c>
      <c r="I43" s="257">
        <v>121.83953857421875</v>
      </c>
      <c r="J43" s="257">
        <v>121.94252777099609</v>
      </c>
      <c r="K43" s="257">
        <v>121.85850524902344</v>
      </c>
      <c r="L43" s="257">
        <v>122.06346130371094</v>
      </c>
      <c r="M43" s="257">
        <v>121.90756225585938</v>
      </c>
      <c r="N43" s="257">
        <v>121.74812316894531</v>
      </c>
      <c r="O43" s="19" cm="1">
        <f t="array" ref="O43">+SUMPRODUCT($E$30:$N$30/100,$E43:$N43)/$D$14*100</f>
        <v>124.14128070464075</v>
      </c>
      <c r="Q43" s="24">
        <f t="shared" si="10"/>
        <v>1.2166641838128989E-2</v>
      </c>
      <c r="R43" s="24">
        <f t="shared" si="10"/>
        <v>1.2586123125635007E-2</v>
      </c>
      <c r="S43" s="24">
        <f t="shared" si="10"/>
        <v>1.2745676745152146E-2</v>
      </c>
      <c r="T43" s="24">
        <f t="shared" si="10"/>
        <v>1.3129345858626129E-2</v>
      </c>
      <c r="U43" s="24">
        <f t="shared" si="10"/>
        <v>1.3256995468063248E-2</v>
      </c>
      <c r="V43" s="24">
        <f t="shared" si="10"/>
        <v>1.304149221717088E-2</v>
      </c>
      <c r="W43" s="24">
        <f t="shared" si="10"/>
        <v>1.3196542419995128E-2</v>
      </c>
      <c r="X43" s="24">
        <f t="shared" si="10"/>
        <v>1.3553748034387247E-2</v>
      </c>
      <c r="Y43" s="24">
        <f t="shared" si="10"/>
        <v>1.3921773411980753E-2</v>
      </c>
      <c r="Z43" s="24">
        <f t="shared" si="10"/>
        <v>1.4225612203423887E-2</v>
      </c>
      <c r="AA43" s="24">
        <f t="shared" si="10"/>
        <v>1.3078058329094144E-2</v>
      </c>
      <c r="AB43" s="24">
        <f>+NOA!Y16</f>
        <v>1.2601473908256944E-2</v>
      </c>
      <c r="AQ43" s="24">
        <f t="shared" si="11"/>
        <v>-2.0589703652948987E-3</v>
      </c>
      <c r="AT43" s="19">
        <f t="shared" si="8"/>
        <v>121.19486236572266</v>
      </c>
      <c r="AU43" s="19">
        <f t="shared" si="9"/>
        <v>121.74812316894531</v>
      </c>
      <c r="AV43" s="52">
        <f t="shared" si="12"/>
        <v>-5.5326080322266602E-3</v>
      </c>
    </row>
    <row r="44" spans="4:49" x14ac:dyDescent="0.25">
      <c r="D44" s="37">
        <f>+NOA!A17</f>
        <v>43070</v>
      </c>
      <c r="E44" s="257">
        <v>123.95622253417969</v>
      </c>
      <c r="F44" s="257">
        <v>124.23841857910156</v>
      </c>
      <c r="G44" s="257">
        <v>124.53909301757813</v>
      </c>
      <c r="H44" s="257">
        <v>124.76552581787109</v>
      </c>
      <c r="I44" s="257">
        <v>124.78981781005859</v>
      </c>
      <c r="J44" s="257">
        <v>124.94225311279297</v>
      </c>
      <c r="K44" s="257">
        <v>124.89597320556641</v>
      </c>
      <c r="L44" s="257">
        <v>125.27028656005859</v>
      </c>
      <c r="M44" s="257">
        <v>125.32512664794922</v>
      </c>
      <c r="N44" s="257">
        <v>125.10004425048828</v>
      </c>
      <c r="O44" s="19" cm="1">
        <f t="array" ref="O44">+SUMPRODUCT($E$30:$N$30/100,$E44:$N44)/$D$14*100</f>
        <v>127.22844547632215</v>
      </c>
      <c r="Q44" s="24">
        <f t="shared" si="10"/>
        <v>2.278446556690028E-2</v>
      </c>
      <c r="R44" s="24">
        <f t="shared" si="10"/>
        <v>2.3669746778405054E-2</v>
      </c>
      <c r="S44" s="24">
        <f t="shared" si="10"/>
        <v>2.4356504137691415E-2</v>
      </c>
      <c r="T44" s="24">
        <f t="shared" si="10"/>
        <v>2.4937289189485456E-2</v>
      </c>
      <c r="U44" s="24">
        <f t="shared" si="10"/>
        <v>2.4214464945980341E-2</v>
      </c>
      <c r="V44" s="24">
        <f t="shared" si="10"/>
        <v>2.4599501065208917E-2</v>
      </c>
      <c r="W44" s="24">
        <f t="shared" si="10"/>
        <v>2.4926187551174817E-2</v>
      </c>
      <c r="X44" s="24">
        <f t="shared" si="10"/>
        <v>2.6271787004045644E-2</v>
      </c>
      <c r="Y44" s="24">
        <f t="shared" si="10"/>
        <v>2.8034063915715723E-2</v>
      </c>
      <c r="Z44" s="24">
        <f t="shared" si="10"/>
        <v>2.7531603726585807E-2</v>
      </c>
      <c r="AA44" s="24">
        <f t="shared" si="10"/>
        <v>2.4868156298680777E-2</v>
      </c>
      <c r="AB44" s="24">
        <f>+NOA!Y17</f>
        <v>2.3101739831777879E-2</v>
      </c>
      <c r="AD44" s="24">
        <f t="shared" ref="AD44:AD60" si="13">+E44/E32-1</f>
        <v>0.23956222534179683</v>
      </c>
      <c r="AE44" s="24">
        <f t="shared" ref="AE44:AN59" si="14">+F44/F32-1</f>
        <v>0.24238418579101562</v>
      </c>
      <c r="AF44" s="24">
        <f t="shared" si="14"/>
        <v>0.24539093017578129</v>
      </c>
      <c r="AG44" s="24">
        <f t="shared" si="14"/>
        <v>0.24765525817871104</v>
      </c>
      <c r="AH44" s="24">
        <f t="shared" si="14"/>
        <v>0.24789817810058601</v>
      </c>
      <c r="AI44" s="24">
        <f t="shared" si="14"/>
        <v>0.24942253112792967</v>
      </c>
      <c r="AJ44" s="24">
        <f t="shared" si="14"/>
        <v>0.24895973205566402</v>
      </c>
      <c r="AK44" s="24">
        <f t="shared" si="14"/>
        <v>0.25270286560058586</v>
      </c>
      <c r="AL44" s="24">
        <f t="shared" si="14"/>
        <v>0.25325126647949214</v>
      </c>
      <c r="AM44" s="24">
        <f t="shared" si="14"/>
        <v>0.25100044250488285</v>
      </c>
      <c r="AN44" s="24">
        <f t="shared" si="14"/>
        <v>0.2470698561657918</v>
      </c>
      <c r="AO44" s="24">
        <f>+NOA!AV17</f>
        <v>0.24313000000000007</v>
      </c>
      <c r="AQ44" s="24">
        <f t="shared" si="11"/>
        <v>-4.7471381596855267E-3</v>
      </c>
      <c r="AR44" s="24">
        <f>+AD44-AM44</f>
        <v>-1.1438217163086017E-2</v>
      </c>
      <c r="AT44" s="19">
        <f t="shared" si="8"/>
        <v>123.95622253417969</v>
      </c>
      <c r="AU44" s="19">
        <f t="shared" si="9"/>
        <v>125.10004425048828</v>
      </c>
      <c r="AV44" s="52">
        <f t="shared" si="12"/>
        <v>-1.1438217163086017E-2</v>
      </c>
    </row>
    <row r="45" spans="4:49" x14ac:dyDescent="0.25">
      <c r="D45" s="37">
        <f>+NOA!A18</f>
        <v>43101</v>
      </c>
      <c r="E45" s="257">
        <v>126.24305725097656</v>
      </c>
      <c r="F45" s="257">
        <v>126.57081604003906</v>
      </c>
      <c r="G45" s="257">
        <v>126.96721649169922</v>
      </c>
      <c r="H45" s="257">
        <v>127.21641540527344</v>
      </c>
      <c r="I45" s="257">
        <v>127.21957397460938</v>
      </c>
      <c r="J45" s="257">
        <v>127.38349914550781</v>
      </c>
      <c r="K45" s="257">
        <v>127.30996704101563</v>
      </c>
      <c r="L45" s="257">
        <v>127.79467010498047</v>
      </c>
      <c r="M45" s="257">
        <v>127.92584991455078</v>
      </c>
      <c r="N45" s="257">
        <v>127.66811370849609</v>
      </c>
      <c r="O45" s="19" cm="1">
        <f t="array" ref="O45">+SUMPRODUCT($E$30:$N$30/100,$E45:$N45)/$D$14*100</f>
        <v>129.7093268022908</v>
      </c>
      <c r="Q45" s="24">
        <f t="shared" si="10"/>
        <v>1.844872867246572E-2</v>
      </c>
      <c r="R45" s="24">
        <f t="shared" si="10"/>
        <v>1.8773560446219584E-2</v>
      </c>
      <c r="S45" s="24">
        <f t="shared" si="10"/>
        <v>1.9496877769764831E-2</v>
      </c>
      <c r="T45" s="24">
        <f t="shared" si="10"/>
        <v>1.9643964719710194E-2</v>
      </c>
      <c r="U45" s="24">
        <f t="shared" si="10"/>
        <v>1.9470788620343127E-2</v>
      </c>
      <c r="V45" s="24">
        <f t="shared" si="10"/>
        <v>1.953899479074539E-2</v>
      </c>
      <c r="W45" s="24">
        <f t="shared" si="10"/>
        <v>1.9328035752409933E-2</v>
      </c>
      <c r="X45" s="24">
        <f t="shared" si="10"/>
        <v>2.0151494933410286E-2</v>
      </c>
      <c r="Y45" s="24">
        <f t="shared" si="10"/>
        <v>2.0751810400377657E-2</v>
      </c>
      <c r="Z45" s="24">
        <f t="shared" si="10"/>
        <v>2.0528125896308591E-2</v>
      </c>
      <c r="AA45" s="24">
        <f t="shared" si="10"/>
        <v>1.9499423392942195E-2</v>
      </c>
      <c r="AB45" s="24">
        <f>+NOA!Y18</f>
        <v>1.8782428225527559E-2</v>
      </c>
      <c r="AD45" s="24">
        <f t="shared" si="13"/>
        <v>0.24391832848904516</v>
      </c>
      <c r="AE45" s="24">
        <f t="shared" si="14"/>
        <v>0.24632794719260698</v>
      </c>
      <c r="AF45" s="24">
        <f t="shared" si="14"/>
        <v>0.24930509486495755</v>
      </c>
      <c r="AG45" s="24">
        <f t="shared" si="14"/>
        <v>0.25098628256045363</v>
      </c>
      <c r="AH45" s="24">
        <f t="shared" si="14"/>
        <v>0.25060910753577348</v>
      </c>
      <c r="AI45" s="24">
        <f t="shared" si="14"/>
        <v>0.25239055503482244</v>
      </c>
      <c r="AJ45" s="24">
        <f t="shared" si="14"/>
        <v>0.25178582774840574</v>
      </c>
      <c r="AK45" s="24">
        <f t="shared" si="14"/>
        <v>0.25555012451458881</v>
      </c>
      <c r="AL45" s="24">
        <f t="shared" si="14"/>
        <v>0.25659253112891456</v>
      </c>
      <c r="AM45" s="24">
        <f t="shared" si="14"/>
        <v>0.25385908793572787</v>
      </c>
      <c r="AN45" s="24">
        <f t="shared" si="14"/>
        <v>0.25046961529499767</v>
      </c>
      <c r="AO45" s="24">
        <f>+NOA!AV18</f>
        <v>0.24651727239978993</v>
      </c>
      <c r="AQ45" s="24">
        <f t="shared" si="11"/>
        <v>-2.0793972238428715E-3</v>
      </c>
      <c r="AR45" s="24">
        <f t="shared" ref="AR45:AR108" si="15">+AD45-AM45</f>
        <v>-9.9407594466827121E-3</v>
      </c>
      <c r="AT45" s="19">
        <f t="shared" si="8"/>
        <v>126.24305725097656</v>
      </c>
      <c r="AU45" s="19">
        <f t="shared" si="9"/>
        <v>127.66811370849609</v>
      </c>
      <c r="AV45" s="52">
        <f t="shared" si="12"/>
        <v>-1.4250564575195357E-2</v>
      </c>
    </row>
    <row r="46" spans="4:49" x14ac:dyDescent="0.25">
      <c r="D46" s="37">
        <f>+NOA!A19</f>
        <v>43132</v>
      </c>
      <c r="E46" s="257">
        <v>128.76020812988281</v>
      </c>
      <c r="F46" s="257">
        <v>129.22213745117188</v>
      </c>
      <c r="G46" s="257">
        <v>129.7119140625</v>
      </c>
      <c r="H46" s="257">
        <v>130.111083984375</v>
      </c>
      <c r="I46" s="257">
        <v>130.04257202148438</v>
      </c>
      <c r="J46" s="257">
        <v>130.19157409667969</v>
      </c>
      <c r="K46" s="257">
        <v>130.0750732421875</v>
      </c>
      <c r="L46" s="257">
        <v>130.74400329589844</v>
      </c>
      <c r="M46" s="257">
        <v>130.9835205078125</v>
      </c>
      <c r="N46" s="257">
        <v>130.57833862304688</v>
      </c>
      <c r="O46" s="19" cm="1">
        <f t="array" ref="O46">+SUMPRODUCT($E$30:$N$30/100,$E46:$N46)/$D$14*100</f>
        <v>132.55243177851969</v>
      </c>
      <c r="Q46" s="24">
        <f t="shared" si="10"/>
        <v>1.9938925226613113E-2</v>
      </c>
      <c r="R46" s="24">
        <f t="shared" si="10"/>
        <v>2.0947335998008354E-2</v>
      </c>
      <c r="S46" s="24">
        <f t="shared" si="10"/>
        <v>2.1617372158270642E-2</v>
      </c>
      <c r="T46" s="24">
        <f t="shared" si="10"/>
        <v>2.2753892018416044E-2</v>
      </c>
      <c r="U46" s="24">
        <f t="shared" si="10"/>
        <v>2.2189966203144396E-2</v>
      </c>
      <c r="V46" s="24">
        <f t="shared" si="10"/>
        <v>2.2044259813936096E-2</v>
      </c>
      <c r="W46" s="24">
        <f t="shared" si="10"/>
        <v>2.1719479357661164E-2</v>
      </c>
      <c r="X46" s="24">
        <f t="shared" si="10"/>
        <v>2.3078686994497888E-2</v>
      </c>
      <c r="Y46" s="24">
        <f t="shared" si="10"/>
        <v>2.3901897820527429E-2</v>
      </c>
      <c r="Z46" s="24">
        <f t="shared" si="10"/>
        <v>2.2795237040908134E-2</v>
      </c>
      <c r="AA46" s="24">
        <f t="shared" si="10"/>
        <v>2.1919048123366425E-2</v>
      </c>
      <c r="AB46" s="24">
        <f>+NOA!Y19</f>
        <v>2.0435396086314839E-2</v>
      </c>
      <c r="AD46" s="24">
        <f t="shared" si="13"/>
        <v>0.24114511952364093</v>
      </c>
      <c r="AE46" s="24">
        <f t="shared" si="14"/>
        <v>0.24489097522978143</v>
      </c>
      <c r="AF46" s="24">
        <f t="shared" si="14"/>
        <v>0.24876622490454814</v>
      </c>
      <c r="AG46" s="24">
        <f t="shared" si="14"/>
        <v>0.25178209493990367</v>
      </c>
      <c r="AH46" s="24">
        <f t="shared" si="14"/>
        <v>0.25152485385119316</v>
      </c>
      <c r="AI46" s="24">
        <f t="shared" si="14"/>
        <v>0.25351770838827359</v>
      </c>
      <c r="AJ46" s="24">
        <f t="shared" si="14"/>
        <v>0.25380359719526058</v>
      </c>
      <c r="AK46" s="24">
        <f t="shared" si="14"/>
        <v>0.25860023297893919</v>
      </c>
      <c r="AL46" s="24">
        <f t="shared" si="14"/>
        <v>0.26069195676882018</v>
      </c>
      <c r="AM46" s="24">
        <f t="shared" si="14"/>
        <v>0.2582401626999582</v>
      </c>
      <c r="AN46" s="24">
        <f t="shared" si="14"/>
        <v>0.25122313161772514</v>
      </c>
      <c r="AO46" s="24">
        <f>+NOA!AV19</f>
        <v>0.24611060489916725</v>
      </c>
      <c r="AQ46" s="24">
        <f t="shared" si="11"/>
        <v>-2.8563118142950206E-3</v>
      </c>
      <c r="AR46" s="24">
        <f t="shared" si="15"/>
        <v>-1.7095043176317271E-2</v>
      </c>
      <c r="AT46" s="19">
        <f t="shared" si="8"/>
        <v>128.76020812988281</v>
      </c>
      <c r="AU46" s="19">
        <f t="shared" si="9"/>
        <v>130.57833862304688</v>
      </c>
      <c r="AV46" s="52">
        <f t="shared" si="12"/>
        <v>-1.8181304931640829E-2</v>
      </c>
    </row>
    <row r="47" spans="4:49" x14ac:dyDescent="0.25">
      <c r="D47" s="37">
        <f>+NOA!A20</f>
        <v>43160</v>
      </c>
      <c r="E47" s="257">
        <v>132.59921264648438</v>
      </c>
      <c r="F47" s="257">
        <v>133.06901550292969</v>
      </c>
      <c r="G47" s="257">
        <v>133.59829711914063</v>
      </c>
      <c r="H47" s="257">
        <v>134.169677734375</v>
      </c>
      <c r="I47" s="257">
        <v>134.21647644042969</v>
      </c>
      <c r="J47" s="257">
        <v>134.31768798828125</v>
      </c>
      <c r="K47" s="257">
        <v>134.32760620117188</v>
      </c>
      <c r="L47" s="257">
        <v>135.03805541992188</v>
      </c>
      <c r="M47" s="257">
        <v>135.24542236328125</v>
      </c>
      <c r="N47" s="257">
        <v>134.77790832519531</v>
      </c>
      <c r="O47" s="19" cm="1">
        <f t="array" ref="O47">+SUMPRODUCT($E$30:$N$30/100,$E47:$N47)/$D$14*100</f>
        <v>136.69637298604286</v>
      </c>
      <c r="Q47" s="24">
        <f t="shared" si="10"/>
        <v>2.9815146871532638E-2</v>
      </c>
      <c r="R47" s="24">
        <f t="shared" si="10"/>
        <v>2.9769497143718127E-2</v>
      </c>
      <c r="S47" s="24">
        <f t="shared" si="10"/>
        <v>2.9961650668172357E-2</v>
      </c>
      <c r="T47" s="24">
        <f t="shared" si="10"/>
        <v>3.1193297494065853E-2</v>
      </c>
      <c r="U47" s="24">
        <f t="shared" si="10"/>
        <v>3.2096446218056407E-2</v>
      </c>
      <c r="V47" s="24">
        <f t="shared" si="10"/>
        <v>3.1692633876118093E-2</v>
      </c>
      <c r="W47" s="24">
        <f t="shared" si="10"/>
        <v>3.2692912277408892E-2</v>
      </c>
      <c r="X47" s="24">
        <f t="shared" si="10"/>
        <v>3.2843205162573996E-2</v>
      </c>
      <c r="Y47" s="24">
        <f t="shared" si="10"/>
        <v>3.2537695115734344E-2</v>
      </c>
      <c r="Z47" s="24">
        <f t="shared" si="10"/>
        <v>3.2161304443241168E-2</v>
      </c>
      <c r="AA47" s="24">
        <f t="shared" si="10"/>
        <v>3.1262656987291138E-2</v>
      </c>
      <c r="AB47" s="24">
        <f>+NOA!Y20</f>
        <v>3.1043981553127598E-2</v>
      </c>
      <c r="AD47" s="24">
        <f t="shared" si="13"/>
        <v>0.24134827794788927</v>
      </c>
      <c r="AE47" s="24">
        <f t="shared" si="14"/>
        <v>0.24459301739784944</v>
      </c>
      <c r="AF47" s="24">
        <f t="shared" si="14"/>
        <v>0.24787138149462828</v>
      </c>
      <c r="AG47" s="24">
        <f t="shared" si="14"/>
        <v>0.25130410825407745</v>
      </c>
      <c r="AH47" s="24">
        <f t="shared" si="14"/>
        <v>0.25080909301238563</v>
      </c>
      <c r="AI47" s="24">
        <f t="shared" si="14"/>
        <v>0.25126140438060118</v>
      </c>
      <c r="AJ47" s="24">
        <f t="shared" si="14"/>
        <v>0.25198949177437813</v>
      </c>
      <c r="AK47" s="24">
        <f t="shared" si="14"/>
        <v>0.25643546926154448</v>
      </c>
      <c r="AL47" s="24">
        <f t="shared" si="14"/>
        <v>0.25960970966477137</v>
      </c>
      <c r="AM47" s="24">
        <f t="shared" si="14"/>
        <v>0.25783691135763664</v>
      </c>
      <c r="AN47" s="24">
        <f t="shared" si="14"/>
        <v>0.25030660511456193</v>
      </c>
      <c r="AO47" s="24">
        <f>+NOA!AV20</f>
        <v>0.24466862827518554</v>
      </c>
      <c r="AQ47" s="24">
        <f t="shared" si="11"/>
        <v>-2.3461575717085292E-3</v>
      </c>
      <c r="AR47" s="24">
        <f t="shared" si="15"/>
        <v>-1.6488633409747377E-2</v>
      </c>
      <c r="AT47" s="19">
        <f t="shared" si="8"/>
        <v>132.59921264648438</v>
      </c>
      <c r="AU47" s="19">
        <f t="shared" si="9"/>
        <v>134.77790832519531</v>
      </c>
      <c r="AV47" s="52">
        <f t="shared" si="12"/>
        <v>-2.1786956787109402E-2</v>
      </c>
    </row>
    <row r="48" spans="4:49" x14ac:dyDescent="0.25">
      <c r="D48" s="37">
        <f>+NOA!A21</f>
        <v>43191</v>
      </c>
      <c r="E48" s="257">
        <v>136.18673706054688</v>
      </c>
      <c r="F48" s="257">
        <v>136.81892395019531</v>
      </c>
      <c r="G48" s="257">
        <v>137.44590759277344</v>
      </c>
      <c r="H48" s="257">
        <v>138.05178833007813</v>
      </c>
      <c r="I48" s="257">
        <v>138.07632446289063</v>
      </c>
      <c r="J48" s="257">
        <v>138.28913879394531</v>
      </c>
      <c r="K48" s="257">
        <v>138.31684875488281</v>
      </c>
      <c r="L48" s="257">
        <v>139.19454956054688</v>
      </c>
      <c r="M48" s="257">
        <v>139.49473571777344</v>
      </c>
      <c r="N48" s="257">
        <v>139.03971862792969</v>
      </c>
      <c r="O48" s="19" cm="1">
        <f t="array" ref="O48">+SUMPRODUCT($E$30:$N$30/100,$E48:$N48)/$D$14*100</f>
        <v>140.69524173964325</v>
      </c>
      <c r="Q48" s="24">
        <f t="shared" si="10"/>
        <v>2.7055397558257033E-2</v>
      </c>
      <c r="R48" s="24">
        <f t="shared" si="10"/>
        <v>2.8180177279383711E-2</v>
      </c>
      <c r="S48" s="24">
        <f t="shared" si="10"/>
        <v>2.8799846679195218E-2</v>
      </c>
      <c r="T48" s="24">
        <f t="shared" si="10"/>
        <v>2.8934336440673336E-2</v>
      </c>
      <c r="U48" s="24">
        <f t="shared" si="10"/>
        <v>2.8758376950642761E-2</v>
      </c>
      <c r="V48" s="24">
        <f t="shared" si="10"/>
        <v>2.9567593554845617E-2</v>
      </c>
      <c r="W48" s="24">
        <f t="shared" si="10"/>
        <v>2.9697860823459932E-2</v>
      </c>
      <c r="X48" s="24">
        <f t="shared" si="10"/>
        <v>3.0780168802784669E-2</v>
      </c>
      <c r="Y48" s="24">
        <f t="shared" si="10"/>
        <v>3.1419276750662695E-2</v>
      </c>
      <c r="Z48" s="24">
        <f t="shared" si="10"/>
        <v>3.1620985632536902E-2</v>
      </c>
      <c r="AA48" s="24">
        <f t="shared" si="10"/>
        <v>2.9253656598545508E-2</v>
      </c>
      <c r="AB48" s="24">
        <f>+NOA!Y21</f>
        <v>2.8311869596541861E-2</v>
      </c>
      <c r="AD48" s="24">
        <f t="shared" si="13"/>
        <v>0.24072126457973297</v>
      </c>
      <c r="AE48" s="24">
        <f t="shared" si="14"/>
        <v>0.24511915856022415</v>
      </c>
      <c r="AF48" s="24">
        <f t="shared" si="14"/>
        <v>0.24919599343314891</v>
      </c>
      <c r="AG48" s="24">
        <f t="shared" si="14"/>
        <v>0.25342143553058905</v>
      </c>
      <c r="AH48" s="24">
        <f t="shared" si="14"/>
        <v>0.25327385814275116</v>
      </c>
      <c r="AI48" s="24">
        <f t="shared" si="14"/>
        <v>0.25388671431701182</v>
      </c>
      <c r="AJ48" s="24">
        <f t="shared" si="14"/>
        <v>0.25523570912209359</v>
      </c>
      <c r="AK48" s="24">
        <f t="shared" si="14"/>
        <v>0.2611620866135147</v>
      </c>
      <c r="AL48" s="24">
        <f t="shared" si="14"/>
        <v>0.26556051751898879</v>
      </c>
      <c r="AM48" s="24">
        <f t="shared" si="14"/>
        <v>0.26440531984798166</v>
      </c>
      <c r="AN48" s="24">
        <f t="shared" si="14"/>
        <v>0.25280170304949268</v>
      </c>
      <c r="AO48" s="24">
        <f>+NOA!AV21</f>
        <v>0.24606457104506441</v>
      </c>
      <c r="AQ48" s="24">
        <f t="shared" si="11"/>
        <v>-4.5655880742798693E-3</v>
      </c>
      <c r="AR48" s="24">
        <f t="shared" si="15"/>
        <v>-2.3684055268248683E-2</v>
      </c>
      <c r="AT48" s="19">
        <f t="shared" si="8"/>
        <v>136.18673706054688</v>
      </c>
      <c r="AU48" s="19">
        <f t="shared" si="9"/>
        <v>139.03971862792969</v>
      </c>
      <c r="AV48" s="52">
        <f t="shared" si="12"/>
        <v>-2.8529815673828285E-2</v>
      </c>
    </row>
    <row r="49" spans="4:48" x14ac:dyDescent="0.25">
      <c r="D49" s="37">
        <f>+NOA!A22</f>
        <v>43221</v>
      </c>
      <c r="E49" s="257">
        <v>139.46290588378906</v>
      </c>
      <c r="F49" s="257">
        <v>140.07795715332031</v>
      </c>
      <c r="G49" s="257">
        <v>140.64836120605469</v>
      </c>
      <c r="H49" s="257">
        <v>141.25656127929688</v>
      </c>
      <c r="I49" s="257">
        <v>141.23207092285156</v>
      </c>
      <c r="J49" s="257">
        <v>141.43795776367188</v>
      </c>
      <c r="K49" s="257">
        <v>141.42930603027344</v>
      </c>
      <c r="L49" s="257">
        <v>142.25791931152344</v>
      </c>
      <c r="M49" s="257">
        <v>142.51803588867188</v>
      </c>
      <c r="N49" s="257">
        <v>141.99732971191406</v>
      </c>
      <c r="O49" s="19" cm="1">
        <f t="array" ref="O49">+SUMPRODUCT($E$30:$N$30/100,$E49:$N49)/$D$14*100</f>
        <v>143.9167232451515</v>
      </c>
      <c r="Q49" s="24">
        <f t="shared" si="10"/>
        <v>2.4056445539081039E-2</v>
      </c>
      <c r="R49" s="24">
        <f t="shared" si="10"/>
        <v>2.3820047030272962E-2</v>
      </c>
      <c r="S49" s="24">
        <f t="shared" si="10"/>
        <v>2.3299737834097778E-2</v>
      </c>
      <c r="T49" s="24">
        <f t="shared" si="10"/>
        <v>2.3214280582561031E-2</v>
      </c>
      <c r="U49" s="24">
        <f t="shared" si="10"/>
        <v>2.2855087374585192E-2</v>
      </c>
      <c r="V49" s="24">
        <f t="shared" si="10"/>
        <v>2.2769821239673638E-2</v>
      </c>
      <c r="W49" s="24">
        <f t="shared" si="10"/>
        <v>2.2502372656756586E-2</v>
      </c>
      <c r="X49" s="24">
        <f t="shared" si="10"/>
        <v>2.200782832839332E-2</v>
      </c>
      <c r="Y49" s="24">
        <f t="shared" si="10"/>
        <v>2.1673220536545523E-2</v>
      </c>
      <c r="Z49" s="24">
        <f t="shared" si="10"/>
        <v>2.1271699289747037E-2</v>
      </c>
      <c r="AA49" s="24">
        <f t="shared" si="10"/>
        <v>2.2896876011412104E-2</v>
      </c>
      <c r="AB49" s="24">
        <f>+NOA!Y22</f>
        <v>2.3043997066132471E-2</v>
      </c>
      <c r="AD49" s="24">
        <f t="shared" si="13"/>
        <v>0.25212881012882971</v>
      </c>
      <c r="AE49" s="24">
        <f t="shared" si="14"/>
        <v>0.25617699273919592</v>
      </c>
      <c r="AF49" s="24">
        <f t="shared" si="14"/>
        <v>0.25944646574617725</v>
      </c>
      <c r="AG49" s="24">
        <f t="shared" si="14"/>
        <v>0.26375661321489452</v>
      </c>
      <c r="AH49" s="24">
        <f t="shared" si="14"/>
        <v>0.26315745658921275</v>
      </c>
      <c r="AI49" s="24">
        <f t="shared" si="14"/>
        <v>0.26325333650238814</v>
      </c>
      <c r="AJ49" s="24">
        <f t="shared" si="14"/>
        <v>0.26384565357645462</v>
      </c>
      <c r="AK49" s="24">
        <f t="shared" si="14"/>
        <v>0.26900700055712079</v>
      </c>
      <c r="AL49" s="24">
        <f t="shared" si="14"/>
        <v>0.27248688403750054</v>
      </c>
      <c r="AM49" s="24">
        <f t="shared" si="14"/>
        <v>0.27046101486985985</v>
      </c>
      <c r="AN49" s="24">
        <f t="shared" si="14"/>
        <v>0.26226874751229245</v>
      </c>
      <c r="AO49" s="24">
        <f>+NOA!AV22</f>
        <v>0.25567021390949152</v>
      </c>
      <c r="AQ49" s="24">
        <f t="shared" si="11"/>
        <v>2.7847462493340025E-3</v>
      </c>
      <c r="AR49" s="24">
        <f t="shared" si="15"/>
        <v>-1.8332204741030145E-2</v>
      </c>
      <c r="AT49" s="19">
        <f t="shared" si="8"/>
        <v>139.46290588378906</v>
      </c>
      <c r="AU49" s="19">
        <f t="shared" si="9"/>
        <v>141.99732971191406</v>
      </c>
      <c r="AV49" s="52">
        <f t="shared" si="12"/>
        <v>-2.5344238281249876E-2</v>
      </c>
    </row>
    <row r="50" spans="4:48" x14ac:dyDescent="0.25">
      <c r="D50" s="37">
        <f>+NOA!A23</f>
        <v>43252</v>
      </c>
      <c r="E50" s="257">
        <v>144.65101623535156</v>
      </c>
      <c r="F50" s="257">
        <v>145.17010498046875</v>
      </c>
      <c r="G50" s="257">
        <v>145.62782287597656</v>
      </c>
      <c r="H50" s="257">
        <v>146.29025268554688</v>
      </c>
      <c r="I50" s="257">
        <v>146.12059020996094</v>
      </c>
      <c r="J50" s="257">
        <v>146.18092346191406</v>
      </c>
      <c r="K50" s="257">
        <v>146.09968566894531</v>
      </c>
      <c r="L50" s="257">
        <v>146.87687683105469</v>
      </c>
      <c r="M50" s="257">
        <v>147.17889404296875</v>
      </c>
      <c r="N50" s="257">
        <v>146.47386169433594</v>
      </c>
      <c r="O50" s="19" cm="1">
        <f t="array" ref="O50">+SUMPRODUCT($E$30:$N$30/100,$E50:$N50)/$D$14*100</f>
        <v>148.88751996792342</v>
      </c>
      <c r="Q50" s="24">
        <f t="shared" si="10"/>
        <v>3.7200647144737031E-2</v>
      </c>
      <c r="R50" s="24">
        <f t="shared" si="10"/>
        <v>3.6352242213062214E-2</v>
      </c>
      <c r="S50" s="24">
        <f t="shared" si="10"/>
        <v>3.5403623812059859E-2</v>
      </c>
      <c r="T50" s="24">
        <f t="shared" si="10"/>
        <v>3.5635098013586886E-2</v>
      </c>
      <c r="U50" s="24">
        <f t="shared" si="10"/>
        <v>3.4613379632305596E-2</v>
      </c>
      <c r="V50" s="24">
        <f t="shared" si="10"/>
        <v>3.3533895520233559E-2</v>
      </c>
      <c r="W50" s="24">
        <f t="shared" si="10"/>
        <v>3.3022714808995657E-2</v>
      </c>
      <c r="X50" s="24">
        <f t="shared" si="10"/>
        <v>3.2468895523604768E-2</v>
      </c>
      <c r="Y50" s="24">
        <f t="shared" si="10"/>
        <v>3.2703637299195565E-2</v>
      </c>
      <c r="Z50" s="24">
        <f t="shared" si="10"/>
        <v>3.1525465947169096E-2</v>
      </c>
      <c r="AA50" s="24">
        <f t="shared" si="10"/>
        <v>3.4539396191674898E-2</v>
      </c>
      <c r="AB50" s="24">
        <f>+NOA!Y23</f>
        <v>3.4002482557890623E-2</v>
      </c>
      <c r="AD50" s="24">
        <f t="shared" si="13"/>
        <v>0.2869907464162913</v>
      </c>
      <c r="AE50" s="24">
        <f t="shared" si="14"/>
        <v>0.28988237693071528</v>
      </c>
      <c r="AF50" s="24">
        <f t="shared" si="14"/>
        <v>0.29228680452788813</v>
      </c>
      <c r="AG50" s="24">
        <f t="shared" si="14"/>
        <v>0.29705192717968787</v>
      </c>
      <c r="AH50" s="24">
        <f t="shared" si="14"/>
        <v>0.29480334250042306</v>
      </c>
      <c r="AI50" s="24">
        <f t="shared" si="14"/>
        <v>0.29338970897859729</v>
      </c>
      <c r="AJ50" s="24">
        <f t="shared" si="14"/>
        <v>0.29317837090915289</v>
      </c>
      <c r="AK50" s="24">
        <f t="shared" si="14"/>
        <v>0.29805439295702296</v>
      </c>
      <c r="AL50" s="24">
        <f t="shared" si="14"/>
        <v>0.30240161081379746</v>
      </c>
      <c r="AM50" s="24">
        <f t="shared" si="14"/>
        <v>0.29817913926573913</v>
      </c>
      <c r="AN50" s="24">
        <f t="shared" si="14"/>
        <v>0.29387948481636106</v>
      </c>
      <c r="AO50" s="24">
        <f>+NOA!AV23</f>
        <v>0.28619498741707505</v>
      </c>
      <c r="AQ50" s="24">
        <f t="shared" si="11"/>
        <v>5.6751811975679356E-3</v>
      </c>
      <c r="AR50" s="24">
        <f t="shared" si="15"/>
        <v>-1.1188392849447837E-2</v>
      </c>
      <c r="AT50" s="19">
        <f t="shared" si="8"/>
        <v>144.65101623535156</v>
      </c>
      <c r="AU50" s="19">
        <f t="shared" si="9"/>
        <v>146.47386169433594</v>
      </c>
      <c r="AV50" s="52">
        <f t="shared" si="12"/>
        <v>-1.8228454589843679E-2</v>
      </c>
    </row>
    <row r="51" spans="4:48" x14ac:dyDescent="0.25">
      <c r="D51" s="37">
        <f>+NOA!A24</f>
        <v>43282</v>
      </c>
      <c r="E51" s="257">
        <v>149.73870849609375</v>
      </c>
      <c r="F51" s="257">
        <v>150.24055480957031</v>
      </c>
      <c r="G51" s="257">
        <v>150.70704650878906</v>
      </c>
      <c r="H51" s="257">
        <v>151.45175170898438</v>
      </c>
      <c r="I51" s="257">
        <v>151.23635864257813</v>
      </c>
      <c r="J51" s="257">
        <v>151.19056701660156</v>
      </c>
      <c r="K51" s="257">
        <v>151.09405517578125</v>
      </c>
      <c r="L51" s="257">
        <v>151.93069458007813</v>
      </c>
      <c r="M51" s="257">
        <v>152.32565307617188</v>
      </c>
      <c r="N51" s="257">
        <v>151.55250549316406</v>
      </c>
      <c r="O51" s="19" cm="1">
        <f t="array" ref="O51">+SUMPRODUCT($E$30:$N$30/100,$E51:$N51)/$D$14*100</f>
        <v>154.06843930291001</v>
      </c>
      <c r="Q51" s="24">
        <f t="shared" si="10"/>
        <v>3.5172184704629794E-2</v>
      </c>
      <c r="R51" s="24">
        <f t="shared" si="10"/>
        <v>3.4927644571062011E-2</v>
      </c>
      <c r="S51" s="24">
        <f t="shared" si="10"/>
        <v>3.4878112798116812E-2</v>
      </c>
      <c r="T51" s="24">
        <f t="shared" si="10"/>
        <v>3.528259011577628E-2</v>
      </c>
      <c r="U51" s="24">
        <f t="shared" si="10"/>
        <v>3.5010592451524714E-2</v>
      </c>
      <c r="V51" s="24">
        <f t="shared" si="10"/>
        <v>3.4270159443839487E-2</v>
      </c>
      <c r="W51" s="24">
        <f t="shared" si="10"/>
        <v>3.4184669761391007E-2</v>
      </c>
      <c r="X51" s="24">
        <f t="shared" si="10"/>
        <v>3.4408532221423815E-2</v>
      </c>
      <c r="Y51" s="24">
        <f t="shared" si="10"/>
        <v>3.4969409619972636E-2</v>
      </c>
      <c r="Z51" s="24">
        <f t="shared" si="10"/>
        <v>3.4672696821678173E-2</v>
      </c>
      <c r="AA51" s="24">
        <f t="shared" si="10"/>
        <v>3.4797539351201223E-2</v>
      </c>
      <c r="AB51" s="24">
        <f>+NOA!Y24</f>
        <v>3.4235196392547795E-2</v>
      </c>
      <c r="AD51" s="24">
        <f t="shared" si="13"/>
        <v>0.31510684657826538</v>
      </c>
      <c r="AE51" s="24">
        <f t="shared" si="14"/>
        <v>0.3173207381421379</v>
      </c>
      <c r="AF51" s="24">
        <f t="shared" si="14"/>
        <v>0.31879900771652148</v>
      </c>
      <c r="AG51" s="24">
        <f t="shared" si="14"/>
        <v>0.32339651267727954</v>
      </c>
      <c r="AH51" s="24">
        <f t="shared" si="14"/>
        <v>0.32022586067573711</v>
      </c>
      <c r="AI51" s="24">
        <f t="shared" si="14"/>
        <v>0.31806770091788539</v>
      </c>
      <c r="AJ51" s="24">
        <f t="shared" si="14"/>
        <v>0.31718154993403846</v>
      </c>
      <c r="AK51" s="24">
        <f t="shared" si="14"/>
        <v>0.32151653616095888</v>
      </c>
      <c r="AL51" s="24">
        <f t="shared" si="14"/>
        <v>0.32565150252709096</v>
      </c>
      <c r="AM51" s="24">
        <f t="shared" si="14"/>
        <v>0.32048002444155288</v>
      </c>
      <c r="AN51" s="24">
        <f t="shared" si="14"/>
        <v>0.31935864196275499</v>
      </c>
      <c r="AO51" s="24">
        <f>+NOA!AV24</f>
        <v>0.31168291396036407</v>
      </c>
      <c r="AQ51" s="24">
        <f t="shared" si="11"/>
        <v>4.9948788295162139E-4</v>
      </c>
      <c r="AR51" s="24">
        <f t="shared" si="15"/>
        <v>-5.3731778632875038E-3</v>
      </c>
      <c r="AT51" s="19">
        <f t="shared" si="8"/>
        <v>149.73870849609375</v>
      </c>
      <c r="AU51" s="19">
        <f t="shared" si="9"/>
        <v>151.55250549316406</v>
      </c>
      <c r="AV51" s="52">
        <f t="shared" si="12"/>
        <v>-1.8137969970703161E-2</v>
      </c>
    </row>
    <row r="52" spans="4:48" x14ac:dyDescent="0.25">
      <c r="D52" s="37">
        <f>+NOA!A25</f>
        <v>43313</v>
      </c>
      <c r="E52" s="257">
        <v>156.07196044921875</v>
      </c>
      <c r="F52" s="257">
        <v>156.54644775390625</v>
      </c>
      <c r="G52" s="257">
        <v>156.98464965820313</v>
      </c>
      <c r="H52" s="257">
        <v>157.83126831054688</v>
      </c>
      <c r="I52" s="257">
        <v>157.42239379882813</v>
      </c>
      <c r="J52" s="257">
        <v>157.27438354492188</v>
      </c>
      <c r="K52" s="257">
        <v>157.08892822265625</v>
      </c>
      <c r="L52" s="257">
        <v>157.93873596191406</v>
      </c>
      <c r="M52" s="257">
        <v>158.4281005859375</v>
      </c>
      <c r="N52" s="257">
        <v>157.36203002929688</v>
      </c>
      <c r="O52" s="19" cm="1">
        <f t="array" ref="O52">+SUMPRODUCT($E$30:$N$30/100,$E52:$N52)/$D$14*100</f>
        <v>160.36580861747407</v>
      </c>
      <c r="Q52" s="24">
        <f t="shared" si="10"/>
        <v>4.2295355801671208E-2</v>
      </c>
      <c r="R52" s="24">
        <f t="shared" si="10"/>
        <v>4.1971975891121005E-2</v>
      </c>
      <c r="S52" s="24">
        <f t="shared" si="10"/>
        <v>4.1654343939703908E-2</v>
      </c>
      <c r="T52" s="24">
        <f t="shared" si="10"/>
        <v>4.2122435228222344E-2</v>
      </c>
      <c r="U52" s="24">
        <f t="shared" si="10"/>
        <v>4.0903095074311224E-2</v>
      </c>
      <c r="V52" s="24">
        <f t="shared" si="10"/>
        <v>4.023939223438644E-2</v>
      </c>
      <c r="W52" s="24">
        <f t="shared" si="10"/>
        <v>3.9676432271942286E-2</v>
      </c>
      <c r="X52" s="24">
        <f t="shared" si="10"/>
        <v>3.9544618672622933E-2</v>
      </c>
      <c r="Y52" s="24">
        <f t="shared" si="10"/>
        <v>4.0061850295918466E-2</v>
      </c>
      <c r="Z52" s="24">
        <f t="shared" si="10"/>
        <v>3.8333411362802217E-2</v>
      </c>
      <c r="AA52" s="24">
        <f t="shared" si="10"/>
        <v>4.0873843747991634E-2</v>
      </c>
      <c r="AB52" s="24">
        <f>+NOA!Y25</f>
        <v>3.9753419796059841E-2</v>
      </c>
      <c r="AD52" s="24">
        <f t="shared" si="13"/>
        <v>0.35382768853073299</v>
      </c>
      <c r="AE52" s="24">
        <f t="shared" si="14"/>
        <v>0.35577096395139662</v>
      </c>
      <c r="AF52" s="24">
        <f t="shared" si="14"/>
        <v>0.35642260217835364</v>
      </c>
      <c r="AG52" s="24">
        <f t="shared" si="14"/>
        <v>0.36167977053874623</v>
      </c>
      <c r="AH52" s="24">
        <f t="shared" si="14"/>
        <v>0.35643495232942568</v>
      </c>
      <c r="AI52" s="24">
        <f t="shared" si="14"/>
        <v>0.35364141156421813</v>
      </c>
      <c r="AJ52" s="24">
        <f t="shared" si="14"/>
        <v>0.3521426215751946</v>
      </c>
      <c r="AK52" s="24">
        <f t="shared" si="14"/>
        <v>0.35646019670670248</v>
      </c>
      <c r="AL52" s="24">
        <f t="shared" si="14"/>
        <v>0.36149644776779177</v>
      </c>
      <c r="AM52" s="24">
        <f t="shared" si="14"/>
        <v>0.35377732363996484</v>
      </c>
      <c r="AN52" s="24">
        <f t="shared" si="14"/>
        <v>0.35601498858538427</v>
      </c>
      <c r="AO52" s="24">
        <f>+NOA!AV25</f>
        <v>0.34670744825619826</v>
      </c>
      <c r="AQ52" s="24">
        <f t="shared" si="11"/>
        <v>3.9619444388689917E-3</v>
      </c>
      <c r="AR52" s="24">
        <f t="shared" si="15"/>
        <v>5.0364890768150872E-5</v>
      </c>
      <c r="AT52" s="19">
        <f t="shared" si="8"/>
        <v>156.07196044921875</v>
      </c>
      <c r="AU52" s="19">
        <f t="shared" si="9"/>
        <v>157.36203002929688</v>
      </c>
      <c r="AV52" s="52">
        <f t="shared" si="12"/>
        <v>-1.2900695800781126E-2</v>
      </c>
    </row>
    <row r="53" spans="4:48" x14ac:dyDescent="0.25">
      <c r="D53" s="37">
        <f>+NOA!A26</f>
        <v>43344</v>
      </c>
      <c r="E53" s="257">
        <v>165.43977355957031</v>
      </c>
      <c r="F53" s="257">
        <v>165.93229675292969</v>
      </c>
      <c r="G53" s="257">
        <v>166.37702941894531</v>
      </c>
      <c r="H53" s="257">
        <v>167.29362487792969</v>
      </c>
      <c r="I53" s="257">
        <v>166.7930908203125</v>
      </c>
      <c r="J53" s="257">
        <v>166.56990051269531</v>
      </c>
      <c r="K53" s="257">
        <v>166.49249267578125</v>
      </c>
      <c r="L53" s="257">
        <v>167.39213562011719</v>
      </c>
      <c r="M53" s="257">
        <v>168.15635681152344</v>
      </c>
      <c r="N53" s="257">
        <v>167.10385131835938</v>
      </c>
      <c r="O53" s="19" cm="1">
        <f t="array" ref="O53">+SUMPRODUCT($E$30:$N$30/100,$E53:$N53)/$D$14*100</f>
        <v>169.99846036109955</v>
      </c>
      <c r="Q53" s="24">
        <f t="shared" si="10"/>
        <v>6.0022396613641504E-2</v>
      </c>
      <c r="R53" s="24">
        <f t="shared" si="10"/>
        <v>5.9955681739761735E-2</v>
      </c>
      <c r="S53" s="24">
        <f t="shared" si="10"/>
        <v>5.9829924653091116E-2</v>
      </c>
      <c r="T53" s="24">
        <f t="shared" si="10"/>
        <v>5.9952357151212832E-2</v>
      </c>
      <c r="U53" s="24">
        <f t="shared" si="10"/>
        <v>5.9525819645833256E-2</v>
      </c>
      <c r="V53" s="24">
        <f t="shared" si="10"/>
        <v>5.9103820712915978E-2</v>
      </c>
      <c r="W53" s="24">
        <f t="shared" si="10"/>
        <v>5.9861408181463238E-2</v>
      </c>
      <c r="X53" s="24">
        <f t="shared" si="10"/>
        <v>5.9854851950206456E-2</v>
      </c>
      <c r="Y53" s="24">
        <f t="shared" si="10"/>
        <v>6.1404865611634163E-2</v>
      </c>
      <c r="Z53" s="24">
        <f t="shared" si="10"/>
        <v>6.1907064158036151E-2</v>
      </c>
      <c r="AA53" s="24">
        <f t="shared" si="10"/>
        <v>6.006674257230582E-2</v>
      </c>
      <c r="AB53" s="24">
        <f>+NOA!Y26</f>
        <v>5.9741739533791582E-2</v>
      </c>
      <c r="AD53" s="24">
        <f t="shared" si="13"/>
        <v>0.40806591179423557</v>
      </c>
      <c r="AE53" s="24">
        <f t="shared" si="14"/>
        <v>0.41091927850249133</v>
      </c>
      <c r="AF53" s="24">
        <f t="shared" si="14"/>
        <v>0.41215471130192216</v>
      </c>
      <c r="AG53" s="24">
        <f t="shared" si="14"/>
        <v>0.41818207218182879</v>
      </c>
      <c r="AH53" s="24">
        <f t="shared" si="14"/>
        <v>0.41261437480684049</v>
      </c>
      <c r="AI53" s="24">
        <f t="shared" si="14"/>
        <v>0.40952809265576517</v>
      </c>
      <c r="AJ53" s="24">
        <f t="shared" si="14"/>
        <v>0.40947172576661739</v>
      </c>
      <c r="AK53" s="24">
        <f t="shared" si="14"/>
        <v>0.41500425138040886</v>
      </c>
      <c r="AL53" s="24">
        <f t="shared" si="14"/>
        <v>0.42306710660043345</v>
      </c>
      <c r="AM53" s="24">
        <f t="shared" si="14"/>
        <v>0.41633524746218753</v>
      </c>
      <c r="AN53" s="24">
        <f t="shared" si="14"/>
        <v>0.41296111329412932</v>
      </c>
      <c r="AO53" s="24">
        <f>+NOA!AV26</f>
        <v>0.40244748387009155</v>
      </c>
      <c r="AQ53" s="24">
        <f t="shared" si="11"/>
        <v>-1.884667544394647E-3</v>
      </c>
      <c r="AR53" s="24">
        <f t="shared" si="15"/>
        <v>-8.2693356679519603E-3</v>
      </c>
      <c r="AT53" s="19">
        <f t="shared" si="8"/>
        <v>165.43977355957031</v>
      </c>
      <c r="AU53" s="19">
        <f t="shared" si="9"/>
        <v>167.10385131835938</v>
      </c>
      <c r="AV53" s="52">
        <f t="shared" si="12"/>
        <v>-1.664077758789051E-2</v>
      </c>
    </row>
    <row r="54" spans="4:48" x14ac:dyDescent="0.25">
      <c r="D54" s="37">
        <f>+NOA!A27</f>
        <v>43374</v>
      </c>
      <c r="E54" s="257">
        <v>174.40306091308594</v>
      </c>
      <c r="F54" s="257">
        <v>174.99908447265625</v>
      </c>
      <c r="G54" s="257">
        <v>175.41915893554688</v>
      </c>
      <c r="H54" s="257">
        <v>176.49163818359375</v>
      </c>
      <c r="I54" s="257">
        <v>175.85038757324219</v>
      </c>
      <c r="J54" s="257">
        <v>175.51286315917969</v>
      </c>
      <c r="K54" s="257">
        <v>175.42005920410156</v>
      </c>
      <c r="L54" s="257">
        <v>176.46946716308594</v>
      </c>
      <c r="M54" s="257">
        <v>177.4508056640625</v>
      </c>
      <c r="N54" s="257">
        <v>176.29183959960938</v>
      </c>
      <c r="O54" s="19" cm="1">
        <f t="array" ref="O54">+SUMPRODUCT($E$30:$N$30/100,$E54:$N54)/$D$14*100</f>
        <v>179.24591662759417</v>
      </c>
      <c r="Q54" s="24">
        <f t="shared" si="10"/>
        <v>5.4178551872160252E-2</v>
      </c>
      <c r="R54" s="24">
        <f t="shared" si="10"/>
        <v>5.4641488710464037E-2</v>
      </c>
      <c r="S54" s="24">
        <f t="shared" si="10"/>
        <v>5.4347222980120957E-2</v>
      </c>
      <c r="T54" s="24">
        <f t="shared" si="10"/>
        <v>5.4981254141487135E-2</v>
      </c>
      <c r="U54" s="24">
        <f t="shared" si="10"/>
        <v>5.4302589564019677E-2</v>
      </c>
      <c r="V54" s="24">
        <f t="shared" si="10"/>
        <v>5.3688947516677965E-2</v>
      </c>
      <c r="W54" s="24">
        <f t="shared" si="10"/>
        <v>5.3621435926876293E-2</v>
      </c>
      <c r="X54" s="24">
        <f t="shared" si="10"/>
        <v>5.4227945114273535E-2</v>
      </c>
      <c r="Y54" s="24">
        <f t="shared" si="10"/>
        <v>5.5272658309056144E-2</v>
      </c>
      <c r="Z54" s="24">
        <f t="shared" si="10"/>
        <v>5.4983701505152194E-2</v>
      </c>
      <c r="AA54" s="24">
        <f t="shared" si="10"/>
        <v>5.4397294227558124E-2</v>
      </c>
      <c r="AB54" s="24">
        <f>+NOA!Y27</f>
        <v>5.3158539656708914E-2</v>
      </c>
      <c r="AD54" s="24">
        <f t="shared" si="13"/>
        <v>0.45653831395921562</v>
      </c>
      <c r="AE54" s="24">
        <f t="shared" si="14"/>
        <v>0.46006335741599202</v>
      </c>
      <c r="AF54" s="24">
        <f t="shared" si="14"/>
        <v>0.46124437746807989</v>
      </c>
      <c r="AG54" s="24">
        <f t="shared" si="14"/>
        <v>0.468898278921561</v>
      </c>
      <c r="AH54" s="24">
        <f t="shared" si="14"/>
        <v>0.46242867832118528</v>
      </c>
      <c r="AI54" s="24">
        <f t="shared" si="14"/>
        <v>0.45807878554058878</v>
      </c>
      <c r="AJ54" s="24">
        <f t="shared" si="14"/>
        <v>0.45853584116674462</v>
      </c>
      <c r="AK54" s="24">
        <f t="shared" si="14"/>
        <v>0.46531392725088394</v>
      </c>
      <c r="AL54" s="24">
        <f t="shared" si="14"/>
        <v>0.4758824821275045</v>
      </c>
      <c r="AM54" s="24">
        <f t="shared" si="14"/>
        <v>0.46860332866296406</v>
      </c>
      <c r="AN54" s="24">
        <f t="shared" si="14"/>
        <v>0.46276971004145162</v>
      </c>
      <c r="AO54" s="24">
        <f>+NOA!AV27</f>
        <v>0.44972536103918626</v>
      </c>
      <c r="AQ54" s="24">
        <f t="shared" si="11"/>
        <v>-8.0514963299194164E-4</v>
      </c>
      <c r="AR54" s="24">
        <f t="shared" si="15"/>
        <v>-1.2065014703748433E-2</v>
      </c>
      <c r="AT54" s="19">
        <f t="shared" si="8"/>
        <v>174.40306091308594</v>
      </c>
      <c r="AU54" s="19">
        <f t="shared" si="9"/>
        <v>176.29183959960938</v>
      </c>
      <c r="AV54" s="52">
        <f t="shared" si="12"/>
        <v>-1.8887786865234402E-2</v>
      </c>
    </row>
    <row r="55" spans="4:48" x14ac:dyDescent="0.25">
      <c r="D55" s="37">
        <f>+NOA!A28</f>
        <v>43405</v>
      </c>
      <c r="E55" s="257">
        <v>179.83222961425781</v>
      </c>
      <c r="F55" s="257">
        <v>180.44522094726563</v>
      </c>
      <c r="G55" s="257">
        <v>180.95248413085938</v>
      </c>
      <c r="H55" s="257">
        <v>182.08544921875</v>
      </c>
      <c r="I55" s="257">
        <v>181.59878540039063</v>
      </c>
      <c r="J55" s="257">
        <v>181.28443908691406</v>
      </c>
      <c r="K55" s="257">
        <v>181.22207641601563</v>
      </c>
      <c r="L55" s="257">
        <v>182.23208618164063</v>
      </c>
      <c r="M55" s="257">
        <v>183.13223266601563</v>
      </c>
      <c r="N55" s="257">
        <v>182.05050659179688</v>
      </c>
      <c r="O55" s="19" cm="1">
        <f t="array" ref="O55">+SUMPRODUCT($E$30:$N$30/100,$E55:$N55)/$D$14*100</f>
        <v>184.99095673791953</v>
      </c>
      <c r="Q55" s="24">
        <f t="shared" si="10"/>
        <v>3.1130008113088747E-2</v>
      </c>
      <c r="R55" s="24">
        <f t="shared" si="10"/>
        <v>3.1120942666762019E-2</v>
      </c>
      <c r="S55" s="24">
        <f t="shared" si="10"/>
        <v>3.1543448440233268E-2</v>
      </c>
      <c r="T55" s="24">
        <f t="shared" si="10"/>
        <v>3.1694481918385975E-2</v>
      </c>
      <c r="U55" s="24">
        <f t="shared" si="10"/>
        <v>3.2689139367146458E-2</v>
      </c>
      <c r="V55" s="24">
        <f t="shared" si="10"/>
        <v>3.2884062306589357E-2</v>
      </c>
      <c r="W55" s="24">
        <f t="shared" si="10"/>
        <v>3.3074992895558264E-2</v>
      </c>
      <c r="X55" s="24">
        <f t="shared" si="10"/>
        <v>3.2655048554258492E-2</v>
      </c>
      <c r="Y55" s="24">
        <f t="shared" si="10"/>
        <v>3.2016912973102052E-2</v>
      </c>
      <c r="Z55" s="24">
        <f t="shared" si="10"/>
        <v>3.2665533499828925E-2</v>
      </c>
      <c r="AA55" s="24">
        <f t="shared" si="10"/>
        <v>3.2051163108286707E-2</v>
      </c>
      <c r="AB55" s="24">
        <f>+NOA!Y28</f>
        <v>3.2707282554084838E-2</v>
      </c>
      <c r="AD55" s="24">
        <f t="shared" si="13"/>
        <v>0.48382716976556805</v>
      </c>
      <c r="AE55" s="24">
        <f t="shared" si="14"/>
        <v>0.48678899608540505</v>
      </c>
      <c r="AF55" s="24">
        <f t="shared" si="14"/>
        <v>0.48836682175897561</v>
      </c>
      <c r="AG55" s="24">
        <f t="shared" si="14"/>
        <v>0.49581517410143028</v>
      </c>
      <c r="AH55" s="24">
        <f t="shared" si="14"/>
        <v>0.49047499297421782</v>
      </c>
      <c r="AI55" s="24">
        <f t="shared" si="14"/>
        <v>0.48663835661468369</v>
      </c>
      <c r="AJ55" s="24">
        <f t="shared" si="14"/>
        <v>0.48715164399628907</v>
      </c>
      <c r="AK55" s="24">
        <f t="shared" si="14"/>
        <v>0.49292904064240606</v>
      </c>
      <c r="AL55" s="24">
        <f t="shared" si="14"/>
        <v>0.50222208759829035</v>
      </c>
      <c r="AM55" s="24">
        <f t="shared" si="14"/>
        <v>0.49530441910116507</v>
      </c>
      <c r="AN55" s="24">
        <f t="shared" si="14"/>
        <v>0.49016471948644913</v>
      </c>
      <c r="AO55" s="24">
        <f>+NOA!AV28</f>
        <v>0.47851052622915735</v>
      </c>
      <c r="AQ55" s="24">
        <f t="shared" si="11"/>
        <v>-1.5355253867401775E-3</v>
      </c>
      <c r="AR55" s="24">
        <f t="shared" si="15"/>
        <v>-1.1477249335597017E-2</v>
      </c>
      <c r="AT55" s="19">
        <f t="shared" si="8"/>
        <v>179.83222961425781</v>
      </c>
      <c r="AU55" s="19">
        <f t="shared" si="9"/>
        <v>182.05050659179688</v>
      </c>
      <c r="AV55" s="52">
        <f t="shared" si="12"/>
        <v>-2.2182769775390465E-2</v>
      </c>
    </row>
    <row r="56" spans="4:48" x14ac:dyDescent="0.25">
      <c r="D56" s="37">
        <f>+NOA!A29</f>
        <v>43435</v>
      </c>
      <c r="E56" s="257">
        <v>183.77278137207031</v>
      </c>
      <c r="F56" s="257">
        <v>184.47761535644531</v>
      </c>
      <c r="G56" s="257">
        <v>185.07652282714844</v>
      </c>
      <c r="H56" s="257">
        <v>186.33424377441406</v>
      </c>
      <c r="I56" s="257">
        <v>185.85690307617188</v>
      </c>
      <c r="J56" s="257">
        <v>185.52999877929688</v>
      </c>
      <c r="K56" s="257">
        <v>185.47267150878906</v>
      </c>
      <c r="L56" s="257">
        <v>186.54270935058594</v>
      </c>
      <c r="M56" s="257">
        <v>187.47714233398438</v>
      </c>
      <c r="N56" s="257">
        <v>186.35667419433594</v>
      </c>
      <c r="O56" s="19" cm="1">
        <f t="array" ref="O56">+SUMPRODUCT($E$30:$N$30/100,$E56:$N56)/$D$14*100</f>
        <v>189.25928038243705</v>
      </c>
      <c r="Q56" s="24">
        <f t="shared" si="10"/>
        <v>2.1912377810501704E-2</v>
      </c>
      <c r="R56" s="24">
        <f t="shared" si="10"/>
        <v>2.2346917186341742E-2</v>
      </c>
      <c r="S56" s="24">
        <f t="shared" si="10"/>
        <v>2.2790727168501723E-2</v>
      </c>
      <c r="T56" s="24">
        <f t="shared" si="10"/>
        <v>2.3334069657371392E-2</v>
      </c>
      <c r="U56" s="24">
        <f t="shared" si="10"/>
        <v>2.3447941385692062E-2</v>
      </c>
      <c r="V56" s="24">
        <f t="shared" si="10"/>
        <v>2.3419327735831441E-2</v>
      </c>
      <c r="W56" s="24">
        <f t="shared" si="10"/>
        <v>2.3455172663487955E-2</v>
      </c>
      <c r="X56" s="24">
        <f t="shared" si="10"/>
        <v>2.3654578396521631E-2</v>
      </c>
      <c r="Y56" s="24">
        <f t="shared" si="10"/>
        <v>2.3725532118055392E-2</v>
      </c>
      <c r="Z56" s="24">
        <f t="shared" si="10"/>
        <v>2.3653697444493194E-2</v>
      </c>
      <c r="AA56" s="24">
        <f t="shared" si="10"/>
        <v>2.3073147573178687E-2</v>
      </c>
      <c r="AB56" s="24">
        <f>+NOA!Y29</f>
        <v>2.2655984289267961E-2</v>
      </c>
      <c r="AD56" s="24">
        <f t="shared" si="13"/>
        <v>0.48256196917743921</v>
      </c>
      <c r="AE56" s="24">
        <f t="shared" si="14"/>
        <v>0.48486770409903412</v>
      </c>
      <c r="AF56" s="24">
        <f t="shared" si="14"/>
        <v>0.48609178325255442</v>
      </c>
      <c r="AG56" s="24">
        <f t="shared" si="14"/>
        <v>0.49347540158183678</v>
      </c>
      <c r="AH56" s="24">
        <f t="shared" si="14"/>
        <v>0.48935951937250932</v>
      </c>
      <c r="AI56" s="24">
        <f t="shared" si="14"/>
        <v>0.48492598906318474</v>
      </c>
      <c r="AJ56" s="24">
        <f t="shared" si="14"/>
        <v>0.48501722472284525</v>
      </c>
      <c r="AK56" s="24">
        <f t="shared" si="14"/>
        <v>0.48912175802480795</v>
      </c>
      <c r="AL56" s="24">
        <f t="shared" si="14"/>
        <v>0.49592621486532673</v>
      </c>
      <c r="AM56" s="24">
        <f t="shared" si="14"/>
        <v>0.48966113729898675</v>
      </c>
      <c r="AN56" s="24">
        <f t="shared" si="14"/>
        <v>0.48755476555483934</v>
      </c>
      <c r="AO56" s="24">
        <f>+NOA!AV29</f>
        <v>0.47786635347871886</v>
      </c>
      <c r="AQ56" s="24">
        <f t="shared" si="11"/>
        <v>-1.7413196339914894E-3</v>
      </c>
      <c r="AR56" s="24">
        <f t="shared" si="15"/>
        <v>-7.0991681215475388E-3</v>
      </c>
      <c r="AT56" s="19">
        <f t="shared" si="8"/>
        <v>183.77278137207031</v>
      </c>
      <c r="AU56" s="19">
        <f t="shared" si="9"/>
        <v>186.35667419433594</v>
      </c>
      <c r="AV56" s="52">
        <f t="shared" si="12"/>
        <v>-2.5838928222656321E-2</v>
      </c>
    </row>
    <row r="57" spans="4:48" x14ac:dyDescent="0.25">
      <c r="D57" s="37">
        <f>+NOA!A30</f>
        <v>43466</v>
      </c>
      <c r="E57" s="257">
        <v>189.70355224609375</v>
      </c>
      <c r="F57" s="257">
        <v>190.37812805175781</v>
      </c>
      <c r="G57" s="257">
        <v>191.09317016601563</v>
      </c>
      <c r="H57" s="257">
        <v>192.29811096191406</v>
      </c>
      <c r="I57" s="257">
        <v>191.74838256835938</v>
      </c>
      <c r="J57" s="257">
        <v>191.5084228515625</v>
      </c>
      <c r="K57" s="257">
        <v>191.38957214355469</v>
      </c>
      <c r="L57" s="257">
        <v>192.44752502441406</v>
      </c>
      <c r="M57" s="257">
        <v>193.40130615234375</v>
      </c>
      <c r="N57" s="257">
        <v>192.16824340820313</v>
      </c>
      <c r="O57" s="19" cm="1">
        <f t="array" ref="O57">+SUMPRODUCT($E$30:$N$30/100,$E57:$N57)/$D$14*100</f>
        <v>195.30848833803174</v>
      </c>
      <c r="Q57" s="24">
        <f t="shared" si="10"/>
        <v>3.2272302947931486E-2</v>
      </c>
      <c r="R57" s="24">
        <f t="shared" si="10"/>
        <v>3.1984979228572463E-2</v>
      </c>
      <c r="S57" s="24">
        <f t="shared" ref="S57:AA57" si="16">+G57/G56-1</f>
        <v>3.2508971137773068E-2</v>
      </c>
      <c r="T57" s="24">
        <f t="shared" si="16"/>
        <v>3.2006286481191193E-2</v>
      </c>
      <c r="U57" s="24">
        <f t="shared" si="16"/>
        <v>3.1699008186814259E-2</v>
      </c>
      <c r="V57" s="24">
        <f t="shared" si="16"/>
        <v>3.2223490064145599E-2</v>
      </c>
      <c r="W57" s="24">
        <f t="shared" si="16"/>
        <v>3.1901738334993768E-2</v>
      </c>
      <c r="X57" s="24">
        <f t="shared" si="16"/>
        <v>3.1653961145866605E-2</v>
      </c>
      <c r="Y57" s="24">
        <f t="shared" si="16"/>
        <v>3.1599392569178653E-2</v>
      </c>
      <c r="Z57" s="24">
        <f t="shared" si="16"/>
        <v>3.1185194944007177E-2</v>
      </c>
      <c r="AA57" s="24">
        <f t="shared" si="16"/>
        <v>3.1962543360468443E-2</v>
      </c>
      <c r="AB57" s="24">
        <f>+NOA!Y30</f>
        <v>3.214219619198988E-2</v>
      </c>
      <c r="AD57" s="24">
        <f t="shared" si="13"/>
        <v>0.50268502979102458</v>
      </c>
      <c r="AE57" s="24">
        <f t="shared" si="14"/>
        <v>0.50412341492318524</v>
      </c>
      <c r="AF57" s="24">
        <f t="shared" si="14"/>
        <v>0.50505914397602614</v>
      </c>
      <c r="AG57" s="24">
        <f t="shared" si="14"/>
        <v>0.51158252926172954</v>
      </c>
      <c r="AH57" s="24">
        <f t="shared" si="14"/>
        <v>0.5072239009904933</v>
      </c>
      <c r="AI57" s="24">
        <f t="shared" si="14"/>
        <v>0.50340055137601447</v>
      </c>
      <c r="AJ57" s="24">
        <f t="shared" si="14"/>
        <v>0.50333533651685292</v>
      </c>
      <c r="AK57" s="24">
        <f t="shared" si="14"/>
        <v>0.50591198260712056</v>
      </c>
      <c r="AL57" s="24">
        <f t="shared" si="14"/>
        <v>0.51182349995351117</v>
      </c>
      <c r="AM57" s="24">
        <f t="shared" si="14"/>
        <v>0.50521722163906824</v>
      </c>
      <c r="AN57" s="24">
        <f t="shared" si="14"/>
        <v>0.50573974249153508</v>
      </c>
      <c r="AO57" s="24">
        <f>+NOA!AV30</f>
        <v>0.49724630254429791</v>
      </c>
      <c r="AQ57" s="24">
        <f t="shared" si="11"/>
        <v>1.0871080039243086E-3</v>
      </c>
      <c r="AR57" s="24">
        <f t="shared" si="15"/>
        <v>-2.5321918480436523E-3</v>
      </c>
      <c r="AT57" s="19">
        <f t="shared" si="8"/>
        <v>189.70355224609375</v>
      </c>
      <c r="AU57" s="19">
        <f t="shared" si="9"/>
        <v>192.16824340820313</v>
      </c>
      <c r="AV57" s="52">
        <f t="shared" si="12"/>
        <v>-2.4646911621093892E-2</v>
      </c>
    </row>
    <row r="58" spans="4:48" x14ac:dyDescent="0.25">
      <c r="D58" s="37">
        <f>+NOA!A31</f>
        <v>43497</v>
      </c>
      <c r="E58" s="257">
        <v>198.69491577148438</v>
      </c>
      <c r="F58" s="257">
        <v>199.0252685546875</v>
      </c>
      <c r="G58" s="257">
        <v>199.49407958984375</v>
      </c>
      <c r="H58" s="257">
        <v>200.50868225097656</v>
      </c>
      <c r="I58" s="257">
        <v>199.63873291015625</v>
      </c>
      <c r="J58" s="257">
        <v>199.26495361328125</v>
      </c>
      <c r="K58" s="257">
        <v>198.91023254394531</v>
      </c>
      <c r="L58" s="257">
        <v>199.66950988769531</v>
      </c>
      <c r="M58" s="257">
        <v>200.54310607910156</v>
      </c>
      <c r="N58" s="257">
        <v>198.92304992675781</v>
      </c>
      <c r="O58" s="19" cm="1">
        <f t="array" ref="O58">+SUMPRODUCT($E$30:$N$30/100,$E58:$N58)/$D$14*100</f>
        <v>203.44678866771662</v>
      </c>
      <c r="Q58" s="24">
        <f t="shared" ref="Q58:Z83" si="17">+E58/E57-1</f>
        <v>4.7396917026237606E-2</v>
      </c>
      <c r="R58" s="24">
        <f t="shared" si="17"/>
        <v>4.5420871564504584E-2</v>
      </c>
      <c r="S58" s="24">
        <f t="shared" si="17"/>
        <v>4.3962374042618491E-2</v>
      </c>
      <c r="T58" s="24">
        <f t="shared" si="17"/>
        <v>4.2697098000555211E-2</v>
      </c>
      <c r="U58" s="24">
        <f t="shared" si="17"/>
        <v>4.1149501425306267E-2</v>
      </c>
      <c r="V58" s="24">
        <f t="shared" si="17"/>
        <v>4.0502295649579967E-2</v>
      </c>
      <c r="W58" s="24">
        <f t="shared" si="17"/>
        <v>3.9295037426331891E-2</v>
      </c>
      <c r="X58" s="24">
        <f t="shared" si="17"/>
        <v>3.7527034251882752E-2</v>
      </c>
      <c r="Y58" s="24">
        <f t="shared" si="17"/>
        <v>3.6927361396060787E-2</v>
      </c>
      <c r="Z58" s="24">
        <f t="shared" si="17"/>
        <v>3.5150482716367115E-2</v>
      </c>
      <c r="AA58" s="24">
        <f t="shared" ref="AA58:AA96" si="18">+O58/O57-1</f>
        <v>4.1668953556178501E-2</v>
      </c>
      <c r="AB58" s="24">
        <f>+NOA!Y31</f>
        <v>4.2156783640811657E-2</v>
      </c>
      <c r="AD58" s="24">
        <f t="shared" si="13"/>
        <v>0.5431391317033063</v>
      </c>
      <c r="AE58" s="24">
        <f t="shared" si="14"/>
        <v>0.54017935688373497</v>
      </c>
      <c r="AF58" s="24">
        <f t="shared" si="14"/>
        <v>0.53797807265198561</v>
      </c>
      <c r="AG58" s="24">
        <f t="shared" si="14"/>
        <v>0.54105765712516529</v>
      </c>
      <c r="AH58" s="24">
        <f t="shared" si="14"/>
        <v>0.53517982462830616</v>
      </c>
      <c r="AI58" s="24">
        <f t="shared" si="14"/>
        <v>0.53055184251254217</v>
      </c>
      <c r="AJ58" s="24">
        <f t="shared" si="14"/>
        <v>0.52919562208197446</v>
      </c>
      <c r="AK58" s="24">
        <f t="shared" si="14"/>
        <v>0.52717910461870598</v>
      </c>
      <c r="AL58" s="24">
        <f t="shared" si="14"/>
        <v>0.53105600843229883</v>
      </c>
      <c r="AM58" s="24">
        <f t="shared" si="14"/>
        <v>0.52340006791638105</v>
      </c>
      <c r="AN58" s="24">
        <f t="shared" si="14"/>
        <v>0.53484010770661294</v>
      </c>
      <c r="AO58" s="24">
        <f>+NOA!AV31</f>
        <v>0.52911727382463103</v>
      </c>
      <c r="AQ58" s="24">
        <f t="shared" si="11"/>
        <v>1.2246434309870491E-2</v>
      </c>
      <c r="AR58" s="24">
        <f t="shared" si="15"/>
        <v>1.9739063786925248E-2</v>
      </c>
      <c r="AT58" s="19">
        <f t="shared" si="8"/>
        <v>198.69491577148438</v>
      </c>
      <c r="AU58" s="19">
        <f t="shared" si="9"/>
        <v>198.92304992675781</v>
      </c>
      <c r="AV58" s="52">
        <f t="shared" si="12"/>
        <v>-2.2813415527345171E-3</v>
      </c>
    </row>
    <row r="59" spans="4:48" x14ac:dyDescent="0.25">
      <c r="D59" s="37">
        <f>+NOA!A32</f>
        <v>43525</v>
      </c>
      <c r="E59" s="257">
        <v>208.48495483398438</v>
      </c>
      <c r="F59" s="257">
        <v>208.673095703125</v>
      </c>
      <c r="G59" s="257">
        <v>209.04583740234375</v>
      </c>
      <c r="H59" s="257">
        <v>210.27105712890625</v>
      </c>
      <c r="I59" s="257">
        <v>209.48329162597656</v>
      </c>
      <c r="J59" s="257">
        <v>208.98101806640625</v>
      </c>
      <c r="K59" s="257">
        <v>208.56834411621094</v>
      </c>
      <c r="L59" s="257">
        <v>209.27627563476563</v>
      </c>
      <c r="M59" s="257">
        <v>209.82685852050781</v>
      </c>
      <c r="N59" s="257">
        <v>207.83110046386719</v>
      </c>
      <c r="O59" s="19" cm="1">
        <f t="array" ref="O59">+SUMPRODUCT($E$30:$N$30/100,$E59:$N59)/$D$14*100</f>
        <v>213.24236589970519</v>
      </c>
      <c r="Q59" s="24">
        <f t="shared" si="17"/>
        <v>4.9271713996745348E-2</v>
      </c>
      <c r="R59" s="24">
        <f t="shared" si="17"/>
        <v>4.8475388168043088E-2</v>
      </c>
      <c r="S59" s="24">
        <f t="shared" si="17"/>
        <v>4.787990617134219E-2</v>
      </c>
      <c r="T59" s="24">
        <f t="shared" si="17"/>
        <v>4.8688040679007338E-2</v>
      </c>
      <c r="U59" s="24">
        <f t="shared" si="17"/>
        <v>4.9311867353168726E-2</v>
      </c>
      <c r="V59" s="24">
        <f t="shared" si="17"/>
        <v>4.8759524828341005E-2</v>
      </c>
      <c r="W59" s="24">
        <f t="shared" si="17"/>
        <v>4.855512684663843E-2</v>
      </c>
      <c r="X59" s="24">
        <f t="shared" si="17"/>
        <v>4.8113333640542599E-2</v>
      </c>
      <c r="Y59" s="24">
        <f t="shared" si="17"/>
        <v>4.6293052017177816E-2</v>
      </c>
      <c r="Z59" s="24">
        <f t="shared" si="17"/>
        <v>4.4781389287914308E-2</v>
      </c>
      <c r="AA59" s="24">
        <f t="shared" si="18"/>
        <v>4.8148104455889795E-2</v>
      </c>
      <c r="AB59" s="24">
        <f>+NOA!Y32</f>
        <v>4.8798433333164803E-2</v>
      </c>
      <c r="AD59" s="24">
        <f t="shared" si="13"/>
        <v>0.57229406323712406</v>
      </c>
      <c r="AE59" s="24">
        <f t="shared" si="14"/>
        <v>0.56815690650789241</v>
      </c>
      <c r="AF59" s="24">
        <f t="shared" si="14"/>
        <v>0.56473429609600734</v>
      </c>
      <c r="AG59" s="24">
        <f t="shared" si="14"/>
        <v>0.56720252056649056</v>
      </c>
      <c r="AH59" s="24">
        <f t="shared" si="14"/>
        <v>0.56078670206301462</v>
      </c>
      <c r="AI59" s="24">
        <f t="shared" si="14"/>
        <v>0.55587116779912948</v>
      </c>
      <c r="AJ59" s="24">
        <f t="shared" si="14"/>
        <v>0.55268414300374391</v>
      </c>
      <c r="AK59" s="24">
        <f t="shared" si="14"/>
        <v>0.549757770015189</v>
      </c>
      <c r="AL59" s="24">
        <f t="shared" si="14"/>
        <v>0.55145257306302153</v>
      </c>
      <c r="AM59" s="24">
        <f t="shared" si="14"/>
        <v>0.54202645705412955</v>
      </c>
      <c r="AN59" s="24">
        <f t="shared" si="14"/>
        <v>0.55997091394281484</v>
      </c>
      <c r="AO59" s="24">
        <f>+NOA!AV32</f>
        <v>0.55544848703170047</v>
      </c>
      <c r="AQ59" s="24">
        <f t="shared" si="11"/>
        <v>4.4903247088310394E-3</v>
      </c>
      <c r="AR59" s="24">
        <f t="shared" si="15"/>
        <v>3.0267606182994511E-2</v>
      </c>
      <c r="AT59" s="19">
        <f t="shared" si="8"/>
        <v>208.48495483398438</v>
      </c>
      <c r="AU59" s="19">
        <f t="shared" si="9"/>
        <v>207.83110046386719</v>
      </c>
      <c r="AV59" s="52">
        <f t="shared" si="12"/>
        <v>6.5385437011720171E-3</v>
      </c>
    </row>
    <row r="60" spans="4:48" x14ac:dyDescent="0.25">
      <c r="D60" s="37">
        <f>+NOA!A33</f>
        <v>43556</v>
      </c>
      <c r="E60" s="257">
        <v>215.66903686523438</v>
      </c>
      <c r="F60" s="257">
        <v>216.05158996582031</v>
      </c>
      <c r="G60" s="257">
        <v>216.53559875488281</v>
      </c>
      <c r="H60" s="257">
        <v>217.95008850097656</v>
      </c>
      <c r="I60" s="257">
        <v>217.17767333984375</v>
      </c>
      <c r="J60" s="257">
        <v>216.72714233398438</v>
      </c>
      <c r="K60" s="257">
        <v>216.49375915527344</v>
      </c>
      <c r="L60" s="257">
        <v>217.34269714355469</v>
      </c>
      <c r="M60" s="257">
        <v>218.08203125</v>
      </c>
      <c r="N60" s="257">
        <v>216.16722106933594</v>
      </c>
      <c r="O60" s="19" cm="1">
        <f t="array" ref="O60">+SUMPRODUCT($E$30:$N$30/100,$E60:$N60)/$D$14*100</f>
        <v>221.10884731892884</v>
      </c>
      <c r="Q60" s="24">
        <f t="shared" si="17"/>
        <v>3.4458515421271763E-2</v>
      </c>
      <c r="R60" s="24">
        <f t="shared" si="17"/>
        <v>3.5359106730234791E-2</v>
      </c>
      <c r="S60" s="24">
        <f t="shared" si="17"/>
        <v>3.5828320934818469E-2</v>
      </c>
      <c r="T60" s="24">
        <f t="shared" si="17"/>
        <v>3.6519678347185502E-2</v>
      </c>
      <c r="U60" s="24">
        <f t="shared" si="17"/>
        <v>3.6730288387892829E-2</v>
      </c>
      <c r="V60" s="24">
        <f t="shared" si="17"/>
        <v>3.7066161985662704E-2</v>
      </c>
      <c r="W60" s="24">
        <f t="shared" si="17"/>
        <v>3.7999127205260663E-2</v>
      </c>
      <c r="X60" s="24">
        <f t="shared" si="17"/>
        <v>3.8544366695758558E-2</v>
      </c>
      <c r="Y60" s="24">
        <f t="shared" si="17"/>
        <v>3.9342783796600278E-2</v>
      </c>
      <c r="Z60" s="24">
        <f t="shared" si="17"/>
        <v>4.0110072972057598E-2</v>
      </c>
      <c r="AA60" s="24">
        <f t="shared" si="18"/>
        <v>3.688986185289056E-2</v>
      </c>
      <c r="AB60" s="24">
        <f>+NOA!Y33</f>
        <v>3.6248120721565691E-2</v>
      </c>
      <c r="AD60" s="24">
        <f t="shared" si="13"/>
        <v>0.58362731584758287</v>
      </c>
      <c r="AE60" s="24">
        <f t="shared" ref="AE60:AN60" si="19">+F60/F48-1</f>
        <v>0.57910604562616785</v>
      </c>
      <c r="AF60" s="24">
        <f t="shared" si="19"/>
        <v>0.57542412536892229</v>
      </c>
      <c r="AG60" s="24">
        <f t="shared" si="19"/>
        <v>0.57875599539401645</v>
      </c>
      <c r="AH60" s="24">
        <f t="shared" si="19"/>
        <v>0.57288133345563086</v>
      </c>
      <c r="AI60" s="24">
        <f t="shared" si="19"/>
        <v>0.56720292153177621</v>
      </c>
      <c r="AJ60" s="24">
        <f t="shared" si="19"/>
        <v>0.56520164465958356</v>
      </c>
      <c r="AK60" s="24">
        <f t="shared" si="19"/>
        <v>0.56143108928999341</v>
      </c>
      <c r="AL60" s="24">
        <f t="shared" si="19"/>
        <v>0.56337104857651998</v>
      </c>
      <c r="AM60" s="24">
        <f t="shared" si="19"/>
        <v>0.55471561078025089</v>
      </c>
      <c r="AN60" s="24">
        <f t="shared" si="19"/>
        <v>0.57154459941218971</v>
      </c>
      <c r="AO60" s="24">
        <f>+NOA!AV33</f>
        <v>0.56745304534722907</v>
      </c>
      <c r="AQ60" s="24">
        <f t="shared" si="11"/>
        <v>-5.6515575507858351E-3</v>
      </c>
      <c r="AR60" s="24">
        <f t="shared" si="15"/>
        <v>2.8911705067331983E-2</v>
      </c>
      <c r="AT60" s="19">
        <f t="shared" si="8"/>
        <v>215.66903686523438</v>
      </c>
      <c r="AU60" s="19">
        <f t="shared" si="9"/>
        <v>216.16722106933594</v>
      </c>
      <c r="AV60" s="52">
        <f t="shared" si="12"/>
        <v>-4.981842041015927E-3</v>
      </c>
    </row>
    <row r="61" spans="4:48" x14ac:dyDescent="0.25">
      <c r="D61" s="37">
        <f>+NOA!A34</f>
        <v>43586</v>
      </c>
      <c r="E61" s="257">
        <v>223.71905517578125</v>
      </c>
      <c r="F61" s="257">
        <v>224.40798950195313</v>
      </c>
      <c r="G61" s="257">
        <v>225.12159729003906</v>
      </c>
      <c r="H61" s="257">
        <v>226.71188354492188</v>
      </c>
      <c r="I61" s="257">
        <v>225.81430053710938</v>
      </c>
      <c r="J61" s="257">
        <v>225.51669311523438</v>
      </c>
      <c r="K61" s="257">
        <v>225.31468200683594</v>
      </c>
      <c r="L61" s="257">
        <v>226.58323669433594</v>
      </c>
      <c r="M61" s="257">
        <v>227.651123046875</v>
      </c>
      <c r="N61" s="257">
        <v>225.639892578125</v>
      </c>
      <c r="O61" s="19" cm="1">
        <f t="array" ref="O61">+SUMPRODUCT($E$30:$N$30/100,$E61:$N61)/$D$14*100</f>
        <v>230.03365778480017</v>
      </c>
      <c r="Q61" s="24">
        <f t="shared" si="17"/>
        <v>3.7325795244206095E-2</v>
      </c>
      <c r="R61" s="24">
        <f t="shared" si="17"/>
        <v>3.867779699031515E-2</v>
      </c>
      <c r="S61" s="24">
        <f t="shared" si="17"/>
        <v>3.965167198616415E-2</v>
      </c>
      <c r="T61" s="24">
        <f t="shared" si="17"/>
        <v>4.020092446030854E-2</v>
      </c>
      <c r="U61" s="24">
        <f t="shared" si="17"/>
        <v>3.976756479820498E-2</v>
      </c>
      <c r="V61" s="24">
        <f t="shared" si="17"/>
        <v>4.0555837568812647E-2</v>
      </c>
      <c r="W61" s="24">
        <f t="shared" si="17"/>
        <v>4.0744467119885774E-2</v>
      </c>
      <c r="X61" s="24">
        <f t="shared" si="17"/>
        <v>4.2515988216884404E-2</v>
      </c>
      <c r="Y61" s="24">
        <f t="shared" si="17"/>
        <v>4.3878405488187111E-2</v>
      </c>
      <c r="Z61" s="24">
        <f t="shared" si="17"/>
        <v>4.3821035686768983E-2</v>
      </c>
      <c r="AA61" s="24">
        <f t="shared" si="18"/>
        <v>4.0363877674230331E-2</v>
      </c>
      <c r="AB61" s="24">
        <f>+NOA!Y34</f>
        <v>3.8750644866305528E-2</v>
      </c>
      <c r="AD61" s="24">
        <f t="shared" ref="AD61:AN76" si="20">+E61/E49-1</f>
        <v>0.60414738068200524</v>
      </c>
      <c r="AE61" s="24">
        <f t="shared" si="20"/>
        <v>0.60202214582791624</v>
      </c>
      <c r="AF61" s="24">
        <f t="shared" si="20"/>
        <v>0.60059879375507386</v>
      </c>
      <c r="AG61" s="24">
        <f t="shared" si="20"/>
        <v>0.60496533040090128</v>
      </c>
      <c r="AH61" s="24">
        <f t="shared" si="20"/>
        <v>0.598888262853988</v>
      </c>
      <c r="AI61" s="24">
        <f t="shared" si="20"/>
        <v>0.59445665563164685</v>
      </c>
      <c r="AJ61" s="24">
        <f t="shared" si="20"/>
        <v>0.593125840259773</v>
      </c>
      <c r="AK61" s="24">
        <f t="shared" si="20"/>
        <v>0.59276360705201059</v>
      </c>
      <c r="AL61" s="24">
        <f t="shared" si="20"/>
        <v>0.59734956791507376</v>
      </c>
      <c r="AM61" s="24">
        <f t="shared" si="20"/>
        <v>0.58904320972729551</v>
      </c>
      <c r="AN61" s="24">
        <f t="shared" si="20"/>
        <v>0.59838031743506859</v>
      </c>
      <c r="AO61" s="24">
        <f>+NOA!AV34</f>
        <v>0.59151792720683694</v>
      </c>
      <c r="AQ61" s="24">
        <f t="shared" si="11"/>
        <v>-6.4952404425628885E-3</v>
      </c>
      <c r="AR61" s="24">
        <f t="shared" si="15"/>
        <v>1.5104170954709728E-2</v>
      </c>
      <c r="AT61" s="19">
        <f t="shared" si="8"/>
        <v>223.71905517578125</v>
      </c>
      <c r="AU61" s="19">
        <f t="shared" si="9"/>
        <v>225.639892578125</v>
      </c>
      <c r="AV61" s="52">
        <f t="shared" si="12"/>
        <v>-1.9208374023437447E-2</v>
      </c>
    </row>
    <row r="62" spans="4:48" x14ac:dyDescent="0.25">
      <c r="D62" s="37">
        <f>+NOA!A35</f>
        <v>43617</v>
      </c>
      <c r="E62" s="257">
        <v>229.80722045898438</v>
      </c>
      <c r="F62" s="257">
        <v>230.50418090820313</v>
      </c>
      <c r="G62" s="257">
        <v>231.32943725585938</v>
      </c>
      <c r="H62" s="257">
        <v>232.85842895507813</v>
      </c>
      <c r="I62" s="257">
        <v>232.02861022949219</v>
      </c>
      <c r="J62" s="257">
        <v>231.88627624511719</v>
      </c>
      <c r="K62" s="257">
        <v>231.75125122070313</v>
      </c>
      <c r="L62" s="257">
        <v>232.93511962890625</v>
      </c>
      <c r="M62" s="257">
        <v>233.93728637695313</v>
      </c>
      <c r="N62" s="257">
        <v>232.03872680664063</v>
      </c>
      <c r="O62" s="19" cm="1">
        <f t="array" ref="O62">+SUMPRODUCT($E$30:$N$30/100,$E62:$N62)/$D$14*100</f>
        <v>236.40347548530642</v>
      </c>
      <c r="Q62" s="24">
        <f t="shared" si="17"/>
        <v>2.7213440886470375E-2</v>
      </c>
      <c r="R62" s="24">
        <f t="shared" si="17"/>
        <v>2.7165661168213173E-2</v>
      </c>
      <c r="S62" s="24">
        <f t="shared" si="17"/>
        <v>2.7575497155976292E-2</v>
      </c>
      <c r="T62" s="24">
        <f t="shared" si="17"/>
        <v>2.7111703692137334E-2</v>
      </c>
      <c r="U62" s="24">
        <f t="shared" si="17"/>
        <v>2.7519557785320892E-2</v>
      </c>
      <c r="V62" s="24">
        <f t="shared" si="17"/>
        <v>2.8244397529490595E-2</v>
      </c>
      <c r="W62" s="24">
        <f t="shared" si="17"/>
        <v>2.8567020828549117E-2</v>
      </c>
      <c r="X62" s="24">
        <f t="shared" si="17"/>
        <v>2.8033331270393536E-2</v>
      </c>
      <c r="Y62" s="24">
        <f t="shared" si="17"/>
        <v>2.761314438490059E-2</v>
      </c>
      <c r="Z62" s="24">
        <f t="shared" si="17"/>
        <v>2.835861227996328E-2</v>
      </c>
      <c r="AA62" s="24">
        <f t="shared" si="18"/>
        <v>2.7690807344659563E-2</v>
      </c>
      <c r="AB62" s="24">
        <f>+NOA!Y35</f>
        <v>2.8238989707560558E-2</v>
      </c>
      <c r="AD62" s="24">
        <f t="shared" si="20"/>
        <v>0.58870104365586418</v>
      </c>
      <c r="AE62" s="24">
        <f t="shared" si="20"/>
        <v>0.587821273114153</v>
      </c>
      <c r="AF62" s="24">
        <f t="shared" si="20"/>
        <v>0.58849753218428802</v>
      </c>
      <c r="AG62" s="24">
        <f t="shared" si="20"/>
        <v>0.59175628369178401</v>
      </c>
      <c r="AH62" s="24">
        <f t="shared" si="20"/>
        <v>0.58792549288289808</v>
      </c>
      <c r="AI62" s="24">
        <f t="shared" si="20"/>
        <v>0.58629642468726617</v>
      </c>
      <c r="AJ62" s="24">
        <f t="shared" si="20"/>
        <v>0.58625427672609809</v>
      </c>
      <c r="AK62" s="24">
        <f t="shared" si="20"/>
        <v>0.58592097445563307</v>
      </c>
      <c r="AL62" s="24">
        <f t="shared" si="20"/>
        <v>0.58947577299130494</v>
      </c>
      <c r="AM62" s="24">
        <f t="shared" si="20"/>
        <v>0.58416473849008543</v>
      </c>
      <c r="AN62" s="24">
        <f t="shared" si="20"/>
        <v>0.58779913545633367</v>
      </c>
      <c r="AO62" s="24">
        <f>+NOA!AV35</f>
        <v>0.5826468632109969</v>
      </c>
      <c r="AQ62" s="24">
        <f t="shared" si="11"/>
        <v>-1.1451713934929053E-3</v>
      </c>
      <c r="AR62" s="24">
        <f t="shared" si="15"/>
        <v>4.5363051657787423E-3</v>
      </c>
      <c r="AT62" s="19">
        <f t="shared" si="8"/>
        <v>229.80722045898438</v>
      </c>
      <c r="AU62" s="19">
        <f t="shared" si="9"/>
        <v>232.03872680664063</v>
      </c>
      <c r="AV62" s="52">
        <f t="shared" si="12"/>
        <v>-2.2315063476562536E-2</v>
      </c>
    </row>
    <row r="63" spans="4:48" x14ac:dyDescent="0.25">
      <c r="D63" s="37">
        <f>+NOA!A36</f>
        <v>43647</v>
      </c>
      <c r="E63" s="257">
        <v>234.02998352050781</v>
      </c>
      <c r="F63" s="257">
        <v>234.83052062988281</v>
      </c>
      <c r="G63" s="257">
        <v>235.82220458984375</v>
      </c>
      <c r="H63" s="257">
        <v>237.52223205566406</v>
      </c>
      <c r="I63" s="257">
        <v>236.811767578125</v>
      </c>
      <c r="J63" s="257">
        <v>236.64260864257813</v>
      </c>
      <c r="K63" s="257">
        <v>236.59901428222656</v>
      </c>
      <c r="L63" s="257">
        <v>237.93484497070313</v>
      </c>
      <c r="M63" s="257">
        <v>239.01004028320313</v>
      </c>
      <c r="N63" s="257">
        <v>237.19892883300781</v>
      </c>
      <c r="O63" s="19" cm="1">
        <f t="array" ref="O63">+SUMPRODUCT($E$30:$N$30/100,$E63:$N63)/$D$14*100</f>
        <v>241.17441645099166</v>
      </c>
      <c r="Q63" s="24">
        <f t="shared" si="17"/>
        <v>1.8375241008918186E-2</v>
      </c>
      <c r="R63" s="24">
        <f t="shared" si="17"/>
        <v>1.8769029284560368E-2</v>
      </c>
      <c r="S63" s="24">
        <f t="shared" si="17"/>
        <v>1.9421511534717384E-2</v>
      </c>
      <c r="T63" s="24">
        <f t="shared" si="17"/>
        <v>2.0028491652692715E-2</v>
      </c>
      <c r="U63" s="24">
        <f t="shared" si="17"/>
        <v>2.0614515356110363E-2</v>
      </c>
      <c r="V63" s="24">
        <f t="shared" si="17"/>
        <v>2.0511487244864846E-2</v>
      </c>
      <c r="W63" s="24">
        <f t="shared" si="17"/>
        <v>2.091795852660483E-2</v>
      </c>
      <c r="X63" s="24">
        <f t="shared" si="17"/>
        <v>2.1464025475256943E-2</v>
      </c>
      <c r="Y63" s="24">
        <f t="shared" si="17"/>
        <v>2.1684247025401726E-2</v>
      </c>
      <c r="Z63" s="24">
        <f t="shared" si="17"/>
        <v>2.2238537925900692E-2</v>
      </c>
      <c r="AA63" s="24">
        <f t="shared" si="18"/>
        <v>2.0181348670492705E-2</v>
      </c>
      <c r="AB63" s="24">
        <f>+NOA!Y36</f>
        <v>1.9774555593432774E-2</v>
      </c>
      <c r="AD63" s="24">
        <f t="shared" si="20"/>
        <v>0.56292241245431196</v>
      </c>
      <c r="AE63" s="24">
        <f t="shared" si="20"/>
        <v>0.56303017469238026</v>
      </c>
      <c r="AF63" s="24">
        <f t="shared" si="20"/>
        <v>0.56477225221244631</v>
      </c>
      <c r="AG63" s="24">
        <f t="shared" si="20"/>
        <v>0.56830297025593168</v>
      </c>
      <c r="AH63" s="24">
        <f t="shared" si="20"/>
        <v>0.56583886112856008</v>
      </c>
      <c r="AI63" s="24">
        <f t="shared" si="20"/>
        <v>0.56519426649543192</v>
      </c>
      <c r="AJ63" s="24">
        <f t="shared" si="20"/>
        <v>0.56590551499176933</v>
      </c>
      <c r="AK63" s="24">
        <f t="shared" si="20"/>
        <v>0.56607488452766064</v>
      </c>
      <c r="AL63" s="24">
        <f t="shared" si="20"/>
        <v>0.56907280852873754</v>
      </c>
      <c r="AM63" s="24">
        <f t="shared" si="20"/>
        <v>0.56512706973166416</v>
      </c>
      <c r="AN63" s="24">
        <f t="shared" si="20"/>
        <v>0.56537197067872436</v>
      </c>
      <c r="AO63" s="24">
        <f>+NOA!AV36</f>
        <v>0.56051834942557566</v>
      </c>
      <c r="AQ63" s="24">
        <f t="shared" si="11"/>
        <v>-3.863296916982506E-3</v>
      </c>
      <c r="AR63" s="24">
        <f t="shared" si="15"/>
        <v>-2.2046572773521955E-3</v>
      </c>
      <c r="AT63" s="19">
        <f t="shared" si="8"/>
        <v>234.02998352050781</v>
      </c>
      <c r="AU63" s="19">
        <f t="shared" si="9"/>
        <v>237.19892883300781</v>
      </c>
      <c r="AV63" s="52">
        <f t="shared" si="12"/>
        <v>-3.1689453124999822E-2</v>
      </c>
    </row>
    <row r="64" spans="4:48" x14ac:dyDescent="0.25">
      <c r="D64" s="37">
        <f>+NOA!A37</f>
        <v>43678</v>
      </c>
      <c r="E64" s="257">
        <v>244.06126403808594</v>
      </c>
      <c r="F64" s="257">
        <v>244.60467529296875</v>
      </c>
      <c r="G64" s="257">
        <v>245.51004028320313</v>
      </c>
      <c r="H64" s="257">
        <v>247.11027526855469</v>
      </c>
      <c r="I64" s="257">
        <v>246.33285522460938</v>
      </c>
      <c r="J64" s="257">
        <v>246.10258483886719</v>
      </c>
      <c r="K64" s="257">
        <v>246.13198852539063</v>
      </c>
      <c r="L64" s="257">
        <v>247.1900634765625</v>
      </c>
      <c r="M64" s="257">
        <v>248.32870483398438</v>
      </c>
      <c r="N64" s="257">
        <v>246.46589660644531</v>
      </c>
      <c r="O64" s="19" cm="1">
        <f t="array" ref="O64">+SUMPRODUCT($E$30:$N$30/100,$E64:$N64)/$D$14*100</f>
        <v>250.9529351524971</v>
      </c>
      <c r="Q64" s="24">
        <f t="shared" si="17"/>
        <v>4.2863227893613409E-2</v>
      </c>
      <c r="R64" s="24">
        <f t="shared" si="17"/>
        <v>4.1622164942056283E-2</v>
      </c>
      <c r="S64" s="24">
        <f t="shared" si="17"/>
        <v>4.108110052744629E-2</v>
      </c>
      <c r="T64" s="24">
        <f t="shared" si="17"/>
        <v>4.0366929570801791E-2</v>
      </c>
      <c r="U64" s="24">
        <f t="shared" si="17"/>
        <v>4.0205297835730791E-2</v>
      </c>
      <c r="V64" s="24">
        <f t="shared" si="17"/>
        <v>3.997579409115315E-2</v>
      </c>
      <c r="W64" s="24">
        <f t="shared" si="17"/>
        <v>4.0291690445475314E-2</v>
      </c>
      <c r="X64" s="24">
        <f t="shared" si="17"/>
        <v>3.8898121487834114E-2</v>
      </c>
      <c r="Y64" s="24">
        <f t="shared" si="17"/>
        <v>3.8988590352687869E-2</v>
      </c>
      <c r="Z64" s="24">
        <f t="shared" si="17"/>
        <v>3.906833736151305E-2</v>
      </c>
      <c r="AA64" s="24">
        <f t="shared" si="18"/>
        <v>4.0545422874455284E-2</v>
      </c>
      <c r="AB64" s="24">
        <f>+NOA!Y37</f>
        <v>4.1477010413282667E-2</v>
      </c>
      <c r="AD64" s="24">
        <f t="shared" si="20"/>
        <v>0.56377393694299327</v>
      </c>
      <c r="AE64" s="24">
        <f t="shared" si="20"/>
        <v>0.56250543402614639</v>
      </c>
      <c r="AF64" s="24">
        <f t="shared" si="20"/>
        <v>0.56391112645563157</v>
      </c>
      <c r="AG64" s="24">
        <f t="shared" si="20"/>
        <v>0.56566108803195791</v>
      </c>
      <c r="AH64" s="24">
        <f t="shared" si="20"/>
        <v>0.56478915915483374</v>
      </c>
      <c r="AI64" s="24">
        <f t="shared" si="20"/>
        <v>0.56479764403955546</v>
      </c>
      <c r="AJ64" s="24">
        <f t="shared" si="20"/>
        <v>0.56683218422959536</v>
      </c>
      <c r="AK64" s="24">
        <f t="shared" si="20"/>
        <v>0.56510093594880262</v>
      </c>
      <c r="AL64" s="24">
        <f t="shared" si="20"/>
        <v>0.56745365194403319</v>
      </c>
      <c r="AM64" s="24">
        <f t="shared" si="20"/>
        <v>0.56623485703990672</v>
      </c>
      <c r="AN64" s="24">
        <f t="shared" si="20"/>
        <v>0.56487805795999524</v>
      </c>
      <c r="AO64" s="24">
        <f>+NOA!AV37</f>
        <v>0.56310520774588912</v>
      </c>
      <c r="AQ64" s="24">
        <f t="shared" si="11"/>
        <v>3.794890532100359E-3</v>
      </c>
      <c r="AR64" s="24">
        <f t="shared" si="15"/>
        <v>-2.4609200969134548E-3</v>
      </c>
      <c r="AT64" s="19">
        <f t="shared" si="8"/>
        <v>244.06126403808594</v>
      </c>
      <c r="AU64" s="19">
        <f t="shared" si="9"/>
        <v>246.46589660644531</v>
      </c>
      <c r="AV64" s="52">
        <f t="shared" si="12"/>
        <v>-2.4046325683594105E-2</v>
      </c>
    </row>
    <row r="65" spans="4:48" x14ac:dyDescent="0.25">
      <c r="D65" s="37">
        <f>+NOA!A38</f>
        <v>43709</v>
      </c>
      <c r="E65" s="257">
        <v>258.04559326171875</v>
      </c>
      <c r="F65" s="257">
        <v>258.54547119140625</v>
      </c>
      <c r="G65" s="257">
        <v>259.40374755859375</v>
      </c>
      <c r="H65" s="257">
        <v>260.97573852539063</v>
      </c>
      <c r="I65" s="257">
        <v>260.33123779296875</v>
      </c>
      <c r="J65" s="257">
        <v>260.17169189453125</v>
      </c>
      <c r="K65" s="257">
        <v>260.34878540039063</v>
      </c>
      <c r="L65" s="257">
        <v>261.06719970703125</v>
      </c>
      <c r="M65" s="257">
        <v>262.07537841796875</v>
      </c>
      <c r="N65" s="257">
        <v>260.43020629882813</v>
      </c>
      <c r="O65" s="19" cm="1">
        <f t="array" ref="O65">+SUMPRODUCT($E$30:$N$30/100,$E65:$N65)/$D$14*100</f>
        <v>265.19589605431543</v>
      </c>
      <c r="Q65" s="24">
        <f t="shared" si="17"/>
        <v>5.7298438073526192E-2</v>
      </c>
      <c r="R65" s="24">
        <f t="shared" si="17"/>
        <v>5.6993170231682155E-2</v>
      </c>
      <c r="S65" s="24">
        <f t="shared" si="17"/>
        <v>5.6591197897095435E-2</v>
      </c>
      <c r="T65" s="24">
        <f t="shared" si="17"/>
        <v>5.6110427790860617E-2</v>
      </c>
      <c r="U65" s="24">
        <f t="shared" si="17"/>
        <v>5.682710313082473E-2</v>
      </c>
      <c r="V65" s="24">
        <f t="shared" si="17"/>
        <v>5.716765252537126E-2</v>
      </c>
      <c r="W65" s="24">
        <f t="shared" si="17"/>
        <v>5.776086627412691E-2</v>
      </c>
      <c r="X65" s="24">
        <f t="shared" si="17"/>
        <v>5.6139539087033397E-2</v>
      </c>
      <c r="Y65" s="24">
        <f t="shared" si="17"/>
        <v>5.5356764306303097E-2</v>
      </c>
      <c r="Z65" s="24">
        <f t="shared" si="17"/>
        <v>5.6658182266412727E-2</v>
      </c>
      <c r="AA65" s="24">
        <f t="shared" si="18"/>
        <v>5.675550633892068E-2</v>
      </c>
      <c r="AB65" s="24">
        <f>+NOA!Y38</f>
        <v>5.8286008402740563E-2</v>
      </c>
      <c r="AD65" s="24">
        <f t="shared" si="20"/>
        <v>0.55975547904629863</v>
      </c>
      <c r="AE65" s="24">
        <f t="shared" si="20"/>
        <v>0.55813832659940799</v>
      </c>
      <c r="AF65" s="24">
        <f t="shared" si="20"/>
        <v>0.55913198152734611</v>
      </c>
      <c r="AG65" s="24">
        <f t="shared" si="20"/>
        <v>0.55998615437867771</v>
      </c>
      <c r="AH65" s="24">
        <f t="shared" si="20"/>
        <v>0.56080348719855322</v>
      </c>
      <c r="AI65" s="24">
        <f t="shared" si="20"/>
        <v>0.5619370071887746</v>
      </c>
      <c r="AJ65" s="24">
        <f t="shared" si="20"/>
        <v>0.56372687570592261</v>
      </c>
      <c r="AK65" s="24">
        <f t="shared" si="20"/>
        <v>0.55961448690458182</v>
      </c>
      <c r="AL65" s="24">
        <f t="shared" si="20"/>
        <v>0.5585219814896063</v>
      </c>
      <c r="AM65" s="24">
        <f t="shared" si="20"/>
        <v>0.55849314210399159</v>
      </c>
      <c r="AN65" s="24">
        <f t="shared" si="20"/>
        <v>0.5599899875034382</v>
      </c>
      <c r="AO65" s="24">
        <f>+NOA!AV38</f>
        <v>0.56095802336394285</v>
      </c>
      <c r="AQ65" s="24">
        <f t="shared" si="11"/>
        <v>6.4025580711346564E-4</v>
      </c>
      <c r="AR65" s="24">
        <f t="shared" si="15"/>
        <v>1.2623369423070407E-3</v>
      </c>
      <c r="AT65" s="19">
        <f t="shared" si="8"/>
        <v>258.04559326171875</v>
      </c>
      <c r="AU65" s="19">
        <f t="shared" si="9"/>
        <v>260.43020629882813</v>
      </c>
      <c r="AV65" s="52">
        <f t="shared" si="12"/>
        <v>-2.3846130371093732E-2</v>
      </c>
    </row>
    <row r="66" spans="4:48" x14ac:dyDescent="0.25">
      <c r="D66" s="37">
        <f>+NOA!A39</f>
        <v>43739</v>
      </c>
      <c r="E66" s="257">
        <v>264.75006103515625</v>
      </c>
      <c r="F66" s="257">
        <v>265.29190063476563</v>
      </c>
      <c r="G66" s="257">
        <v>266.2879638671875</v>
      </c>
      <c r="H66" s="257">
        <v>267.82952880859375</v>
      </c>
      <c r="I66" s="257">
        <v>267.38980102539063</v>
      </c>
      <c r="J66" s="257">
        <v>267.40682983398438</v>
      </c>
      <c r="K66" s="257">
        <v>268.008056640625</v>
      </c>
      <c r="L66" s="257">
        <v>268.66934204101563</v>
      </c>
      <c r="M66" s="257">
        <v>269.99066162109375</v>
      </c>
      <c r="N66" s="257">
        <v>268.76190185546875</v>
      </c>
      <c r="O66" s="19" cm="1">
        <f t="array" ref="O66">+SUMPRODUCT($E$30:$N$30/100,$E66:$N66)/$D$14*100</f>
        <v>272.55443448929191</v>
      </c>
      <c r="Q66" s="24">
        <f t="shared" si="17"/>
        <v>2.5981717760386713E-2</v>
      </c>
      <c r="R66" s="24">
        <f t="shared" si="17"/>
        <v>2.6093783086863054E-2</v>
      </c>
      <c r="S66" s="24">
        <f t="shared" si="17"/>
        <v>2.6538615472541549E-2</v>
      </c>
      <c r="T66" s="24">
        <f t="shared" si="17"/>
        <v>2.6262174108327319E-2</v>
      </c>
      <c r="U66" s="24">
        <f t="shared" si="17"/>
        <v>2.711377740244636E-2</v>
      </c>
      <c r="V66" s="24">
        <f t="shared" si="17"/>
        <v>2.7809089785164387E-2</v>
      </c>
      <c r="W66" s="24">
        <f t="shared" si="17"/>
        <v>2.9419270108962392E-2</v>
      </c>
      <c r="X66" s="24">
        <f t="shared" si="17"/>
        <v>2.9119484724681843E-2</v>
      </c>
      <c r="Y66" s="24">
        <f t="shared" si="17"/>
        <v>3.0202315268629931E-2</v>
      </c>
      <c r="Z66" s="24">
        <f t="shared" si="17"/>
        <v>3.1992047600962525E-2</v>
      </c>
      <c r="AA66" s="24">
        <f t="shared" si="18"/>
        <v>2.7747557727927141E-2</v>
      </c>
      <c r="AB66" s="24">
        <f>+NOA!Y39</f>
        <v>2.8572891299213143E-2</v>
      </c>
      <c r="AD66" s="24">
        <f t="shared" si="20"/>
        <v>0.5180356333716809</v>
      </c>
      <c r="AE66" s="24">
        <f t="shared" si="20"/>
        <v>0.51596164879489814</v>
      </c>
      <c r="AF66" s="24">
        <f t="shared" si="20"/>
        <v>0.51800958049871837</v>
      </c>
      <c r="AG66" s="24">
        <f t="shared" si="20"/>
        <v>0.51751964889116508</v>
      </c>
      <c r="AH66" s="24">
        <f t="shared" si="20"/>
        <v>0.5205528103486381</v>
      </c>
      <c r="AI66" s="24">
        <f t="shared" si="20"/>
        <v>0.52357397070927125</v>
      </c>
      <c r="AJ66" s="24">
        <f t="shared" si="20"/>
        <v>0.52780735485214447</v>
      </c>
      <c r="AK66" s="24">
        <f t="shared" si="20"/>
        <v>0.5224692767543877</v>
      </c>
      <c r="AL66" s="24">
        <f t="shared" si="20"/>
        <v>0.52149583435660052</v>
      </c>
      <c r="AM66" s="24">
        <f t="shared" si="20"/>
        <v>0.52452831887100171</v>
      </c>
      <c r="AN66" s="24">
        <f t="shared" si="20"/>
        <v>0.52056147005880127</v>
      </c>
      <c r="AO66" s="24">
        <f>+NOA!AV39</f>
        <v>0.52451795891196862</v>
      </c>
      <c r="AQ66" s="24">
        <f t="shared" si="11"/>
        <v>-6.0103298405758121E-3</v>
      </c>
      <c r="AR66" s="24">
        <f t="shared" si="15"/>
        <v>-6.492685499320805E-3</v>
      </c>
      <c r="AT66" s="19">
        <f t="shared" si="8"/>
        <v>264.75006103515625</v>
      </c>
      <c r="AU66" s="19">
        <f t="shared" si="9"/>
        <v>268.76190185546875</v>
      </c>
      <c r="AV66" s="52">
        <f t="shared" si="12"/>
        <v>-4.0118408203124734E-2</v>
      </c>
    </row>
    <row r="67" spans="4:48" x14ac:dyDescent="0.25">
      <c r="D67" s="37">
        <f>+NOA!A40</f>
        <v>43770</v>
      </c>
      <c r="E67" s="257">
        <v>274.73562622070313</v>
      </c>
      <c r="F67" s="257">
        <v>275.46209716796875</v>
      </c>
      <c r="G67" s="257">
        <v>276.56100463867188</v>
      </c>
      <c r="H67" s="257">
        <v>278.34555053710938</v>
      </c>
      <c r="I67" s="257">
        <v>278.03921508789063</v>
      </c>
      <c r="J67" s="257">
        <v>277.96047973632813</v>
      </c>
      <c r="K67" s="257">
        <v>278.34097290039063</v>
      </c>
      <c r="L67" s="257">
        <v>279.11965942382813</v>
      </c>
      <c r="M67" s="257">
        <v>280.19024658203125</v>
      </c>
      <c r="N67" s="257">
        <v>278.86834716796875</v>
      </c>
      <c r="O67" s="19" cm="1">
        <f t="array" ref="O67">+SUMPRODUCT($E$30:$N$30/100,$E67:$N67)/$D$14*100</f>
        <v>283.07506253330519</v>
      </c>
      <c r="Q67" s="24">
        <f t="shared" si="17"/>
        <v>3.7716951401272292E-2</v>
      </c>
      <c r="R67" s="24">
        <f t="shared" si="17"/>
        <v>3.8335872708020302E-2</v>
      </c>
      <c r="S67" s="24">
        <f t="shared" si="17"/>
        <v>3.8578689860004678E-2</v>
      </c>
      <c r="T67" s="24">
        <f t="shared" si="17"/>
        <v>3.9263862260800142E-2</v>
      </c>
      <c r="U67" s="24">
        <f t="shared" si="17"/>
        <v>3.9827300898020335E-2</v>
      </c>
      <c r="V67" s="24">
        <f t="shared" si="17"/>
        <v>3.9466643050575234E-2</v>
      </c>
      <c r="W67" s="24">
        <f t="shared" si="17"/>
        <v>3.8554498656811376E-2</v>
      </c>
      <c r="X67" s="24">
        <f t="shared" si="17"/>
        <v>3.8896575632425989E-2</v>
      </c>
      <c r="Y67" s="24">
        <f t="shared" si="17"/>
        <v>3.7777547192545669E-2</v>
      </c>
      <c r="Z67" s="24">
        <f t="shared" si="17"/>
        <v>3.7603712589944882E-2</v>
      </c>
      <c r="AA67" s="24">
        <f t="shared" si="18"/>
        <v>3.8600098595815036E-2</v>
      </c>
      <c r="AB67" s="24">
        <f>+NOA!Y40</f>
        <v>3.8583361236549818E-2</v>
      </c>
      <c r="AD67" s="24">
        <f t="shared" si="20"/>
        <v>0.52773296983535256</v>
      </c>
      <c r="AE67" s="24">
        <f t="shared" si="20"/>
        <v>0.52656909239215266</v>
      </c>
      <c r="AF67" s="24">
        <f t="shared" si="20"/>
        <v>0.52836257521986441</v>
      </c>
      <c r="AG67" s="24">
        <f t="shared" si="20"/>
        <v>0.52865345216418924</v>
      </c>
      <c r="AH67" s="24">
        <f t="shared" si="20"/>
        <v>0.53106318676563435</v>
      </c>
      <c r="AI67" s="24">
        <f t="shared" si="20"/>
        <v>0.53328372328230667</v>
      </c>
      <c r="AJ67" s="24">
        <f t="shared" si="20"/>
        <v>0.53591095745657213</v>
      </c>
      <c r="AK67" s="24">
        <f t="shared" si="20"/>
        <v>0.5316713169030749</v>
      </c>
      <c r="AL67" s="24">
        <f t="shared" si="20"/>
        <v>0.52998869998501896</v>
      </c>
      <c r="AM67" s="24">
        <f t="shared" si="20"/>
        <v>0.53181857270664934</v>
      </c>
      <c r="AN67" s="24">
        <f t="shared" si="20"/>
        <v>0.53021027365323281</v>
      </c>
      <c r="AO67" s="24">
        <f>+NOA!AV40</f>
        <v>0.533192428077367</v>
      </c>
      <c r="AQ67" s="24">
        <f t="shared" si="11"/>
        <v>1.1323881132740965E-4</v>
      </c>
      <c r="AR67" s="24">
        <f t="shared" si="15"/>
        <v>-4.0856028712967785E-3</v>
      </c>
      <c r="AT67" s="19">
        <f t="shared" si="8"/>
        <v>274.73562622070313</v>
      </c>
      <c r="AU67" s="19">
        <f t="shared" si="9"/>
        <v>278.86834716796875</v>
      </c>
      <c r="AV67" s="52">
        <f t="shared" si="12"/>
        <v>-4.1327209472656445E-2</v>
      </c>
    </row>
    <row r="68" spans="4:48" x14ac:dyDescent="0.25">
      <c r="D68" s="37">
        <f>+NOA!A41</f>
        <v>43800</v>
      </c>
      <c r="E68" s="257">
        <v>284.72146606445313</v>
      </c>
      <c r="F68" s="257">
        <v>285.60873413085938</v>
      </c>
      <c r="G68" s="257">
        <v>286.79058837890625</v>
      </c>
      <c r="H68" s="257">
        <v>288.81246948242188</v>
      </c>
      <c r="I68" s="257">
        <v>288.46893310546875</v>
      </c>
      <c r="J68" s="257">
        <v>288.36798095703125</v>
      </c>
      <c r="K68" s="257">
        <v>288.9276123046875</v>
      </c>
      <c r="L68" s="257">
        <v>289.744873046875</v>
      </c>
      <c r="M68" s="257">
        <v>291.0694580078125</v>
      </c>
      <c r="N68" s="257">
        <v>289.7357177734375</v>
      </c>
      <c r="O68" s="19" cm="1">
        <f t="array" ref="O68">+SUMPRODUCT($E$30:$N$30/100,$E68:$N68)/$D$14*100</f>
        <v>293.6975409907817</v>
      </c>
      <c r="Q68" s="24">
        <f t="shared" si="17"/>
        <v>3.6347087493225461E-2</v>
      </c>
      <c r="R68" s="24">
        <f t="shared" si="17"/>
        <v>3.6834965925288454E-2</v>
      </c>
      <c r="S68" s="24">
        <f t="shared" si="17"/>
        <v>3.6988525383755189E-2</v>
      </c>
      <c r="T68" s="24">
        <f t="shared" si="17"/>
        <v>3.7604046212037501E-2</v>
      </c>
      <c r="U68" s="24">
        <f t="shared" si="17"/>
        <v>3.7511679833656553E-2</v>
      </c>
      <c r="V68" s="24">
        <f t="shared" si="17"/>
        <v>3.7442377529984139E-2</v>
      </c>
      <c r="W68" s="24">
        <f t="shared" si="17"/>
        <v>3.8034786233521967E-2</v>
      </c>
      <c r="X68" s="24">
        <f t="shared" si="17"/>
        <v>3.8066876568207064E-2</v>
      </c>
      <c r="Y68" s="24">
        <f t="shared" si="17"/>
        <v>3.8827944792846791E-2</v>
      </c>
      <c r="Z68" s="24">
        <f t="shared" si="17"/>
        <v>3.8969537833288381E-2</v>
      </c>
      <c r="AA68" s="24">
        <f t="shared" si="18"/>
        <v>3.7525306406058778E-2</v>
      </c>
      <c r="AB68" s="24">
        <f>+NOA!Y41</f>
        <v>3.6890763258673243E-2</v>
      </c>
      <c r="AD68" s="24">
        <f t="shared" si="20"/>
        <v>0.54931249306174412</v>
      </c>
      <c r="AE68" s="24">
        <f t="shared" si="20"/>
        <v>0.54820265634402188</v>
      </c>
      <c r="AF68" s="24">
        <f t="shared" si="20"/>
        <v>0.54957843381763394</v>
      </c>
      <c r="AG68" s="24">
        <f t="shared" si="20"/>
        <v>0.54996990157146475</v>
      </c>
      <c r="AH68" s="24">
        <f t="shared" si="20"/>
        <v>0.55210233427403121</v>
      </c>
      <c r="AI68" s="24">
        <f t="shared" si="20"/>
        <v>0.55429301382181628</v>
      </c>
      <c r="AJ68" s="24">
        <f t="shared" si="20"/>
        <v>0.55779075135064304</v>
      </c>
      <c r="AK68" s="24">
        <f t="shared" si="20"/>
        <v>0.55323611442960363</v>
      </c>
      <c r="AL68" s="24">
        <f t="shared" si="20"/>
        <v>0.55255971146222094</v>
      </c>
      <c r="AM68" s="24">
        <f t="shared" si="20"/>
        <v>0.55473754307986911</v>
      </c>
      <c r="AN68" s="24">
        <f t="shared" si="20"/>
        <v>0.5518263643257324</v>
      </c>
      <c r="AO68" s="24">
        <f>+NOA!AV41</f>
        <v>0.55453357863682395</v>
      </c>
      <c r="AQ68" s="24">
        <f t="shared" si="11"/>
        <v>-2.6224503400629207E-3</v>
      </c>
      <c r="AR68" s="24">
        <f t="shared" si="15"/>
        <v>-5.4250500181249883E-3</v>
      </c>
      <c r="AT68" s="19">
        <f t="shared" si="8"/>
        <v>284.72146606445313</v>
      </c>
      <c r="AU68" s="19">
        <f t="shared" si="9"/>
        <v>289.7357177734375</v>
      </c>
      <c r="AV68" s="52">
        <f t="shared" si="12"/>
        <v>-5.0142517089843963E-2</v>
      </c>
    </row>
    <row r="69" spans="4:48" x14ac:dyDescent="0.25">
      <c r="D69" s="37">
        <f>+NOA!A42</f>
        <v>43831</v>
      </c>
      <c r="E69" s="257">
        <v>292.85992431640625</v>
      </c>
      <c r="F69" s="257">
        <v>293.43682861328125</v>
      </c>
      <c r="G69" s="257">
        <v>294.33734130859375</v>
      </c>
      <c r="H69" s="257">
        <v>296.09100341796875</v>
      </c>
      <c r="I69" s="257">
        <v>295.4002685546875</v>
      </c>
      <c r="J69" s="257">
        <v>295.0137939453125</v>
      </c>
      <c r="K69" s="257">
        <v>295.02328491210938</v>
      </c>
      <c r="L69" s="257">
        <v>295.71771240234375</v>
      </c>
      <c r="M69" s="257">
        <v>296.81399536132813</v>
      </c>
      <c r="N69" s="257">
        <v>295.05807495117188</v>
      </c>
      <c r="O69" s="19" cm="1">
        <f t="array" ref="O69">+SUMPRODUCT($E$30:$N$30/100,$E69:$N69)/$D$14*100</f>
        <v>300.75038150680086</v>
      </c>
      <c r="Q69" s="24">
        <f t="shared" si="17"/>
        <v>2.8583929285159071E-2</v>
      </c>
      <c r="R69" s="24">
        <f t="shared" si="17"/>
        <v>2.7408456209309096E-2</v>
      </c>
      <c r="S69" s="24">
        <f t="shared" si="17"/>
        <v>2.6314506945105176E-2</v>
      </c>
      <c r="T69" s="24">
        <f t="shared" si="17"/>
        <v>2.5201591706170756E-2</v>
      </c>
      <c r="U69" s="24">
        <f t="shared" si="17"/>
        <v>2.4028013604794562E-2</v>
      </c>
      <c r="V69" s="24">
        <f t="shared" si="17"/>
        <v>2.3046293025408726E-2</v>
      </c>
      <c r="W69" s="24">
        <f t="shared" si="17"/>
        <v>2.1097577205579476E-2</v>
      </c>
      <c r="X69" s="24">
        <f t="shared" si="17"/>
        <v>2.0614133022130998E-2</v>
      </c>
      <c r="Y69" s="24">
        <f t="shared" si="17"/>
        <v>1.9735967465749793E-2</v>
      </c>
      <c r="Z69" s="24">
        <f t="shared" si="17"/>
        <v>1.8369696420709403E-2</v>
      </c>
      <c r="AA69" s="24">
        <f t="shared" si="18"/>
        <v>2.4013958347171016E-2</v>
      </c>
      <c r="AB69" s="24">
        <f>+NOA!Y42</f>
        <v>2.4337542778990473E-2</v>
      </c>
      <c r="AD69" s="24">
        <f t="shared" si="20"/>
        <v>0.5437767023808413</v>
      </c>
      <c r="AE69" s="24">
        <f t="shared" si="20"/>
        <v>0.54133687318064716</v>
      </c>
      <c r="AF69" s="24">
        <f t="shared" si="20"/>
        <v>0.54028184813137425</v>
      </c>
      <c r="AG69" s="24">
        <f t="shared" si="20"/>
        <v>0.53974993273132865</v>
      </c>
      <c r="AH69" s="24">
        <f t="shared" si="20"/>
        <v>0.5405619833553259</v>
      </c>
      <c r="AI69" s="24">
        <f t="shared" si="20"/>
        <v>0.54047424939620869</v>
      </c>
      <c r="AJ69" s="24">
        <f t="shared" si="20"/>
        <v>0.54148045584647964</v>
      </c>
      <c r="AK69" s="24">
        <f t="shared" si="20"/>
        <v>0.53661478558806475</v>
      </c>
      <c r="AL69" s="24">
        <f t="shared" si="20"/>
        <v>0.53470522648655416</v>
      </c>
      <c r="AM69" s="24">
        <f t="shared" si="20"/>
        <v>0.53541537206233669</v>
      </c>
      <c r="AN69" s="24">
        <f t="shared" si="20"/>
        <v>0.53987358187051626</v>
      </c>
      <c r="AO69" s="24">
        <f>+NOA!AV42</f>
        <v>0.54277880701243664</v>
      </c>
      <c r="AQ69" s="24">
        <f t="shared" si="11"/>
        <v>1.0214232864449668E-2</v>
      </c>
      <c r="AR69" s="24">
        <f t="shared" si="15"/>
        <v>8.3613303185046117E-3</v>
      </c>
      <c r="AT69" s="19">
        <f t="shared" si="8"/>
        <v>292.85992431640625</v>
      </c>
      <c r="AU69" s="19">
        <f t="shared" si="9"/>
        <v>295.05807495117188</v>
      </c>
      <c r="AV69" s="52">
        <f t="shared" si="12"/>
        <v>-2.1981506347656499E-2</v>
      </c>
    </row>
    <row r="70" spans="4:48" x14ac:dyDescent="0.25">
      <c r="D70" s="37">
        <f>+NOA!A43</f>
        <v>43862</v>
      </c>
      <c r="E70" s="257">
        <v>298.98919677734375</v>
      </c>
      <c r="F70" s="257">
        <v>299.20352172851563</v>
      </c>
      <c r="G70" s="257">
        <v>299.79904174804688</v>
      </c>
      <c r="H70" s="257">
        <v>301.37567138671875</v>
      </c>
      <c r="I70" s="257">
        <v>300.53890991210938</v>
      </c>
      <c r="J70" s="257">
        <v>299.91461181640625</v>
      </c>
      <c r="K70" s="257">
        <v>299.77426147460938</v>
      </c>
      <c r="L70" s="257">
        <v>300.06448364257813</v>
      </c>
      <c r="M70" s="257">
        <v>300.96768188476563</v>
      </c>
      <c r="N70" s="257">
        <v>299.046142578125</v>
      </c>
      <c r="O70" s="19" cm="1">
        <f t="array" ref="O70">+SUMPRODUCT($E$30:$N$30/100,$E70:$N70)/$D$14*100</f>
        <v>305.96693303596874</v>
      </c>
      <c r="Q70" s="24">
        <f t="shared" si="17"/>
        <v>2.0929024260470053E-2</v>
      </c>
      <c r="R70" s="24">
        <f t="shared" si="17"/>
        <v>1.9652247274094758E-2</v>
      </c>
      <c r="S70" s="24">
        <f t="shared" si="17"/>
        <v>1.855592095508829E-2</v>
      </c>
      <c r="T70" s="24">
        <f t="shared" si="17"/>
        <v>1.7848120705275416E-2</v>
      </c>
      <c r="U70" s="24">
        <f t="shared" si="17"/>
        <v>1.7395520263281616E-2</v>
      </c>
      <c r="V70" s="24">
        <f t="shared" si="17"/>
        <v>1.6612165165409865E-2</v>
      </c>
      <c r="W70" s="24">
        <f t="shared" si="17"/>
        <v>1.6103734198184894E-2</v>
      </c>
      <c r="X70" s="24">
        <f t="shared" si="17"/>
        <v>1.4699056086029394E-2</v>
      </c>
      <c r="Y70" s="24">
        <f t="shared" si="17"/>
        <v>1.3994240798453461E-2</v>
      </c>
      <c r="Z70" s="24">
        <f t="shared" si="17"/>
        <v>1.3516212452796328E-2</v>
      </c>
      <c r="AA70" s="24">
        <f t="shared" si="18"/>
        <v>1.7345120239024236E-2</v>
      </c>
      <c r="AB70" s="24">
        <f>+NOA!Y43</f>
        <v>1.8290425624644335E-2</v>
      </c>
      <c r="AD70" s="24">
        <f t="shared" si="20"/>
        <v>0.50476521060662716</v>
      </c>
      <c r="AE70" s="24">
        <f t="shared" si="20"/>
        <v>0.50334439391197949</v>
      </c>
      <c r="AF70" s="24">
        <f t="shared" si="20"/>
        <v>0.5027966863198563</v>
      </c>
      <c r="AG70" s="24">
        <f t="shared" si="20"/>
        <v>0.50305546873769313</v>
      </c>
      <c r="AH70" s="24">
        <f t="shared" si="20"/>
        <v>0.50541383193090783</v>
      </c>
      <c r="AI70" s="24">
        <f t="shared" si="20"/>
        <v>0.50510466782060659</v>
      </c>
      <c r="AJ70" s="24">
        <f t="shared" si="20"/>
        <v>0.50708315827030237</v>
      </c>
      <c r="AK70" s="24">
        <f t="shared" si="20"/>
        <v>0.50280573038592746</v>
      </c>
      <c r="AL70" s="24">
        <f t="shared" si="20"/>
        <v>0.50076304176745379</v>
      </c>
      <c r="AM70" s="24">
        <f t="shared" si="20"/>
        <v>0.50332574675600372</v>
      </c>
      <c r="AN70" s="24">
        <f t="shared" si="20"/>
        <v>0.50391625761021541</v>
      </c>
      <c r="AO70" s="24">
        <f>+NOA!AV43</f>
        <v>0.50744773981995461</v>
      </c>
      <c r="AQ70" s="24">
        <f t="shared" si="11"/>
        <v>7.4128118076737248E-3</v>
      </c>
      <c r="AR70" s="24">
        <f t="shared" si="15"/>
        <v>1.4394638506234347E-3</v>
      </c>
      <c r="AT70" s="19">
        <f t="shared" si="8"/>
        <v>298.98919677734375</v>
      </c>
      <c r="AU70" s="19">
        <f t="shared" si="9"/>
        <v>299.046142578125</v>
      </c>
      <c r="AV70" s="52">
        <f t="shared" si="12"/>
        <v>-5.6945800781260658E-4</v>
      </c>
    </row>
    <row r="71" spans="4:48" x14ac:dyDescent="0.25">
      <c r="D71" s="37">
        <f>+NOA!A44</f>
        <v>43891</v>
      </c>
      <c r="E71" s="257">
        <v>310.7183837890625</v>
      </c>
      <c r="F71" s="257">
        <v>310.58682250976563</v>
      </c>
      <c r="G71" s="257">
        <v>310.91146850585938</v>
      </c>
      <c r="H71" s="257">
        <v>312.4022216796875</v>
      </c>
      <c r="I71" s="257">
        <v>311.58139038085938</v>
      </c>
      <c r="J71" s="257">
        <v>310.93612670898438</v>
      </c>
      <c r="K71" s="257">
        <v>310.71197509765625</v>
      </c>
      <c r="L71" s="257">
        <v>310.4910888671875</v>
      </c>
      <c r="M71" s="257">
        <v>310.79580688476563</v>
      </c>
      <c r="N71" s="257">
        <v>308.51242065429688</v>
      </c>
      <c r="O71" s="19" cm="1">
        <f t="array" ref="O71">+SUMPRODUCT($E$30:$N$30/100,$E71:$N71)/$D$14*100</f>
        <v>317.09321748549257</v>
      </c>
      <c r="Q71" s="24">
        <f t="shared" si="17"/>
        <v>3.9229467613351332E-2</v>
      </c>
      <c r="R71" s="24">
        <f t="shared" si="17"/>
        <v>3.8045343569113266E-2</v>
      </c>
      <c r="S71" s="24">
        <f t="shared" si="17"/>
        <v>3.7066251756573187E-2</v>
      </c>
      <c r="T71" s="24">
        <f t="shared" si="17"/>
        <v>3.6587393541861912E-2</v>
      </c>
      <c r="U71" s="24">
        <f t="shared" si="17"/>
        <v>3.6742265658644024E-2</v>
      </c>
      <c r="V71" s="24">
        <f t="shared" si="17"/>
        <v>3.6748842698351103E-2</v>
      </c>
      <c r="W71" s="24">
        <f t="shared" si="17"/>
        <v>3.6486500105924913E-2</v>
      </c>
      <c r="X71" s="24">
        <f t="shared" si="17"/>
        <v>3.4747881848719686E-2</v>
      </c>
      <c r="Y71" s="24">
        <f t="shared" si="17"/>
        <v>3.2655084221843378E-2</v>
      </c>
      <c r="Z71" s="24">
        <f t="shared" si="17"/>
        <v>3.1654907816437872E-2</v>
      </c>
      <c r="AA71" s="24">
        <f t="shared" si="18"/>
        <v>3.6364336299752553E-2</v>
      </c>
      <c r="AB71" s="24">
        <f>+NOA!Y44</f>
        <v>3.787714759415417E-2</v>
      </c>
      <c r="AD71" s="24">
        <f t="shared" si="20"/>
        <v>0.49036358060698504</v>
      </c>
      <c r="AE71" s="24">
        <f t="shared" si="20"/>
        <v>0.48838939424961247</v>
      </c>
      <c r="AF71" s="24">
        <f t="shared" si="20"/>
        <v>0.48728849313300682</v>
      </c>
      <c r="AG71" s="24">
        <f t="shared" si="20"/>
        <v>0.48571194697599274</v>
      </c>
      <c r="AH71" s="24">
        <f t="shared" si="20"/>
        <v>0.48738063051431602</v>
      </c>
      <c r="AI71" s="24">
        <f t="shared" si="20"/>
        <v>0.48786779577358863</v>
      </c>
      <c r="AJ71" s="24">
        <f t="shared" si="20"/>
        <v>0.48973698004972666</v>
      </c>
      <c r="AK71" s="24">
        <f t="shared" si="20"/>
        <v>0.48364207995111963</v>
      </c>
      <c r="AL71" s="24">
        <f t="shared" si="20"/>
        <v>0.48120125839080519</v>
      </c>
      <c r="AM71" s="24">
        <f t="shared" si="20"/>
        <v>0.4844381806462783</v>
      </c>
      <c r="AN71" s="24">
        <f t="shared" si="20"/>
        <v>0.48700853204110395</v>
      </c>
      <c r="AO71" s="24">
        <f>+NOA!AV44</f>
        <v>0.49175047428259311</v>
      </c>
      <c r="AQ71" s="24">
        <f t="shared" si="11"/>
        <v>7.5745597969134604E-3</v>
      </c>
      <c r="AR71" s="24">
        <f t="shared" si="15"/>
        <v>5.9253999607067342E-3</v>
      </c>
      <c r="AT71" s="19">
        <f t="shared" si="8"/>
        <v>310.7183837890625</v>
      </c>
      <c r="AU71" s="19">
        <f t="shared" si="9"/>
        <v>308.51242065429688</v>
      </c>
      <c r="AV71" s="52">
        <f t="shared" si="12"/>
        <v>2.2059631347655984E-2</v>
      </c>
    </row>
    <row r="72" spans="4:48" x14ac:dyDescent="0.25">
      <c r="D72" s="37">
        <f>+NOA!A45</f>
        <v>43922</v>
      </c>
      <c r="E72" s="257">
        <v>319.94833374023438</v>
      </c>
      <c r="F72" s="257">
        <v>319.35012817382813</v>
      </c>
      <c r="G72" s="257">
        <v>319.29351806640625</v>
      </c>
      <c r="H72" s="257">
        <v>320.5965576171875</v>
      </c>
      <c r="I72" s="257">
        <v>319.57052612304688</v>
      </c>
      <c r="J72" s="257">
        <v>318.59423828125</v>
      </c>
      <c r="K72" s="257">
        <v>318.09381103515625</v>
      </c>
      <c r="L72" s="257">
        <v>317.51864624023438</v>
      </c>
      <c r="M72" s="257">
        <v>317.57406616210938</v>
      </c>
      <c r="N72" s="257">
        <v>315.08718872070313</v>
      </c>
      <c r="O72" s="19" cm="1">
        <f t="array" ref="O72">+SUMPRODUCT($E$30:$N$30/100,$E72:$N72)/$D$14*100</f>
        <v>325.20069860533931</v>
      </c>
      <c r="Q72" s="24">
        <f t="shared" si="17"/>
        <v>2.9705194261816947E-2</v>
      </c>
      <c r="R72" s="24">
        <f t="shared" si="17"/>
        <v>2.8215317035180876E-2</v>
      </c>
      <c r="S72" s="24">
        <f t="shared" si="17"/>
        <v>2.6959602361496415E-2</v>
      </c>
      <c r="T72" s="24">
        <f t="shared" si="17"/>
        <v>2.6230082146796674E-2</v>
      </c>
      <c r="U72" s="24">
        <f t="shared" si="17"/>
        <v>2.5640606239101915E-2</v>
      </c>
      <c r="V72" s="24">
        <f t="shared" si="17"/>
        <v>2.4629211321697264E-2</v>
      </c>
      <c r="W72" s="24">
        <f t="shared" si="17"/>
        <v>2.3757809576473221E-2</v>
      </c>
      <c r="X72" s="24">
        <f t="shared" si="17"/>
        <v>2.2633684588780234E-2</v>
      </c>
      <c r="Y72" s="24">
        <f t="shared" si="17"/>
        <v>2.180936527196109E-2</v>
      </c>
      <c r="Z72" s="24">
        <f t="shared" si="17"/>
        <v>2.1311194059747685E-2</v>
      </c>
      <c r="AA72" s="24">
        <f t="shared" si="18"/>
        <v>2.5568131618008083E-2</v>
      </c>
      <c r="AB72" s="24">
        <f>+NOA!Y45</f>
        <v>2.5915580786387782E-2</v>
      </c>
      <c r="AD72" s="24">
        <f t="shared" si="20"/>
        <v>0.48351538260061533</v>
      </c>
      <c r="AE72" s="24">
        <f t="shared" si="20"/>
        <v>0.47811977789355686</v>
      </c>
      <c r="AF72" s="24">
        <f t="shared" si="20"/>
        <v>0.47455439152914924</v>
      </c>
      <c r="AG72" s="24">
        <f t="shared" si="20"/>
        <v>0.47096319080297611</v>
      </c>
      <c r="AH72" s="24">
        <f t="shared" si="20"/>
        <v>0.4714704380453365</v>
      </c>
      <c r="AI72" s="24">
        <f t="shared" si="20"/>
        <v>0.47002463489452895</v>
      </c>
      <c r="AJ72" s="24">
        <f t="shared" si="20"/>
        <v>0.46929783230847466</v>
      </c>
      <c r="AK72" s="24">
        <f t="shared" si="20"/>
        <v>0.4609124227004211</v>
      </c>
      <c r="AL72" s="24">
        <f t="shared" si="20"/>
        <v>0.45621381248992465</v>
      </c>
      <c r="AM72" s="24">
        <f t="shared" si="20"/>
        <v>0.45760854565289755</v>
      </c>
      <c r="AN72" s="24">
        <f t="shared" si="20"/>
        <v>0.47077198650611973</v>
      </c>
      <c r="AO72" s="24">
        <f>+NOA!AV45</f>
        <v>0.47687607206113225</v>
      </c>
      <c r="AQ72" s="24">
        <f t="shared" si="11"/>
        <v>8.3940002020692628E-3</v>
      </c>
      <c r="AR72" s="24">
        <f t="shared" si="15"/>
        <v>2.5906836947717782E-2</v>
      </c>
      <c r="AT72" s="19">
        <f t="shared" si="8"/>
        <v>319.94833374023438</v>
      </c>
      <c r="AU72" s="19">
        <f t="shared" si="9"/>
        <v>315.08718872070313</v>
      </c>
      <c r="AV72" s="52">
        <f t="shared" si="12"/>
        <v>4.8611450195312322E-2</v>
      </c>
    </row>
    <row r="73" spans="4:48" x14ac:dyDescent="0.25">
      <c r="D73" s="37">
        <f>+NOA!A46</f>
        <v>43952</v>
      </c>
      <c r="E73" s="257">
        <v>324.83004760742188</v>
      </c>
      <c r="F73" s="257">
        <v>324.32376098632813</v>
      </c>
      <c r="G73" s="257">
        <v>324.21084594726563</v>
      </c>
      <c r="H73" s="257">
        <v>325.38937377929688</v>
      </c>
      <c r="I73" s="257">
        <v>324.525634765625</v>
      </c>
      <c r="J73" s="257">
        <v>323.71817016601563</v>
      </c>
      <c r="K73" s="257">
        <v>323.47100830078125</v>
      </c>
      <c r="L73" s="257">
        <v>322.71182250976563</v>
      </c>
      <c r="M73" s="257">
        <v>322.737060546875</v>
      </c>
      <c r="N73" s="257">
        <v>320.6956787109375</v>
      </c>
      <c r="O73" s="19" cm="1">
        <f t="array" ref="O73">+SUMPRODUCT($E$30:$N$30/100,$E73:$N73)/$D$14*100</f>
        <v>330.37409801482045</v>
      </c>
      <c r="Q73" s="24">
        <f t="shared" si="17"/>
        <v>1.5257819317636923E-2</v>
      </c>
      <c r="R73" s="24">
        <f t="shared" si="17"/>
        <v>1.5574231458560073E-2</v>
      </c>
      <c r="S73" s="24">
        <f t="shared" si="17"/>
        <v>1.5400650506900204E-2</v>
      </c>
      <c r="T73" s="24">
        <f t="shared" si="17"/>
        <v>1.4949680675711674E-2</v>
      </c>
      <c r="U73" s="24">
        <f t="shared" si="17"/>
        <v>1.5505524563520723E-2</v>
      </c>
      <c r="V73" s="24">
        <f t="shared" si="17"/>
        <v>1.6082939579849853E-2</v>
      </c>
      <c r="W73" s="24">
        <f t="shared" si="17"/>
        <v>1.6904438499215857E-2</v>
      </c>
      <c r="X73" s="24">
        <f t="shared" si="17"/>
        <v>1.6355500160460279E-2</v>
      </c>
      <c r="Y73" s="24">
        <f t="shared" si="17"/>
        <v>1.6257607074659841E-2</v>
      </c>
      <c r="Z73" s="24">
        <f t="shared" si="17"/>
        <v>1.7799803327471331E-2</v>
      </c>
      <c r="AA73" s="24">
        <f t="shared" si="18"/>
        <v>1.5908328092983259E-2</v>
      </c>
      <c r="AB73" s="24">
        <f>+NOA!Y46</f>
        <v>1.674404322410239E-2</v>
      </c>
      <c r="AD73" s="24">
        <f t="shared" si="20"/>
        <v>0.45195520941296374</v>
      </c>
      <c r="AE73" s="24">
        <f t="shared" si="20"/>
        <v>0.44524159637152927</v>
      </c>
      <c r="AF73" s="24">
        <f t="shared" si="20"/>
        <v>0.44015878463034941</v>
      </c>
      <c r="AG73" s="24">
        <f t="shared" si="20"/>
        <v>0.43525504129483594</v>
      </c>
      <c r="AH73" s="24">
        <f t="shared" si="20"/>
        <v>0.43713499983715076</v>
      </c>
      <c r="AI73" s="24">
        <f t="shared" si="20"/>
        <v>0.43545103333260715</v>
      </c>
      <c r="AJ73" s="24">
        <f t="shared" si="20"/>
        <v>0.43564105729677793</v>
      </c>
      <c r="AK73" s="24">
        <f t="shared" si="20"/>
        <v>0.42425285832203263</v>
      </c>
      <c r="AL73" s="24">
        <f t="shared" si="20"/>
        <v>0.41768270776516725</v>
      </c>
      <c r="AM73" s="24">
        <f t="shared" si="20"/>
        <v>0.42127207670026978</v>
      </c>
      <c r="AN73" s="24">
        <f t="shared" si="20"/>
        <v>0.43619895104172191</v>
      </c>
      <c r="AO73" s="24">
        <f>+NOA!AV46</f>
        <v>0.44558750097491751</v>
      </c>
      <c r="AQ73" s="24">
        <f t="shared" si="11"/>
        <v>-2.5419840098344082E-3</v>
      </c>
      <c r="AR73" s="24">
        <f t="shared" si="15"/>
        <v>3.0683132712693961E-2</v>
      </c>
      <c r="AT73" s="19">
        <f t="shared" si="8"/>
        <v>324.83004760742188</v>
      </c>
      <c r="AU73" s="19">
        <f t="shared" si="9"/>
        <v>320.6956787109375</v>
      </c>
      <c r="AV73" s="52">
        <f t="shared" si="12"/>
        <v>4.134368896484375E-2</v>
      </c>
    </row>
    <row r="74" spans="4:48" x14ac:dyDescent="0.25">
      <c r="D74" s="37">
        <f>+NOA!A47</f>
        <v>43983</v>
      </c>
      <c r="E74" s="257">
        <v>331.45135498046875</v>
      </c>
      <c r="F74" s="257">
        <v>330.94607543945313</v>
      </c>
      <c r="G74" s="257">
        <v>330.73291015625</v>
      </c>
      <c r="H74" s="257">
        <v>331.70114135742188</v>
      </c>
      <c r="I74" s="257">
        <v>331.11911010742188</v>
      </c>
      <c r="J74" s="257">
        <v>330.62417602539063</v>
      </c>
      <c r="K74" s="257">
        <v>330.63568115234375</v>
      </c>
      <c r="L74" s="257">
        <v>329.693359375</v>
      </c>
      <c r="M74" s="257">
        <v>329.454833984375</v>
      </c>
      <c r="N74" s="257">
        <v>327.90472412109375</v>
      </c>
      <c r="O74" s="19" cm="1">
        <f t="array" ref="O74">+SUMPRODUCT($E$30:$N$30/100,$E74:$N74)/$D$14*100</f>
        <v>337.24795686725059</v>
      </c>
      <c r="Q74" s="24">
        <f t="shared" si="17"/>
        <v>2.0383912824004424E-2</v>
      </c>
      <c r="R74" s="24">
        <f t="shared" si="17"/>
        <v>2.041883836381686E-2</v>
      </c>
      <c r="S74" s="24">
        <f t="shared" si="17"/>
        <v>2.0116736656136558E-2</v>
      </c>
      <c r="T74" s="24">
        <f t="shared" si="17"/>
        <v>1.9397583592899004E-2</v>
      </c>
      <c r="U74" s="24">
        <f t="shared" si="17"/>
        <v>2.0317271227460187E-2</v>
      </c>
      <c r="V74" s="24">
        <f t="shared" si="17"/>
        <v>2.1333389645175949E-2</v>
      </c>
      <c r="W74" s="24">
        <f t="shared" si="17"/>
        <v>2.2149350846615512E-2</v>
      </c>
      <c r="X74" s="24">
        <f t="shared" si="17"/>
        <v>2.1633966834367024E-2</v>
      </c>
      <c r="Y74" s="24">
        <f t="shared" si="17"/>
        <v>2.081500471658515E-2</v>
      </c>
      <c r="Z74" s="24">
        <f t="shared" si="17"/>
        <v>2.2479396788673833E-2</v>
      </c>
      <c r="AA74" s="24">
        <f t="shared" si="18"/>
        <v>2.0806288670129902E-2</v>
      </c>
      <c r="AB74" s="24">
        <f>+NOA!Y47</f>
        <v>2.2102327254348353E-2</v>
      </c>
      <c r="AD74" s="24">
        <f t="shared" si="20"/>
        <v>0.44230174455996107</v>
      </c>
      <c r="AE74" s="24">
        <f t="shared" si="20"/>
        <v>0.43574868852921322</v>
      </c>
      <c r="AF74" s="24">
        <f t="shared" si="20"/>
        <v>0.42970524668006904</v>
      </c>
      <c r="AG74" s="24">
        <f t="shared" si="20"/>
        <v>0.42447556159288524</v>
      </c>
      <c r="AH74" s="24">
        <f t="shared" si="20"/>
        <v>0.42706155839972659</v>
      </c>
      <c r="AI74" s="24">
        <f t="shared" si="20"/>
        <v>0.42580311943903815</v>
      </c>
      <c r="AJ74" s="24">
        <f t="shared" si="20"/>
        <v>0.42668347812918705</v>
      </c>
      <c r="AK74" s="24">
        <f t="shared" si="20"/>
        <v>0.41538708246416989</v>
      </c>
      <c r="AL74" s="24">
        <f t="shared" si="20"/>
        <v>0.40830407621942899</v>
      </c>
      <c r="AM74" s="24">
        <f t="shared" si="20"/>
        <v>0.41314654081143476</v>
      </c>
      <c r="AN74" s="24">
        <f t="shared" si="20"/>
        <v>0.42657782917498666</v>
      </c>
      <c r="AO74" s="24">
        <f>+NOA!AV47</f>
        <v>0.43696004896340734</v>
      </c>
      <c r="AQ74" s="24">
        <f t="shared" si="11"/>
        <v>-2.095483964669409E-3</v>
      </c>
      <c r="AR74" s="24">
        <f t="shared" si="15"/>
        <v>2.9155203748526315E-2</v>
      </c>
      <c r="AT74" s="19">
        <f t="shared" si="8"/>
        <v>331.45135498046875</v>
      </c>
      <c r="AU74" s="19">
        <f t="shared" si="9"/>
        <v>327.90472412109375</v>
      </c>
      <c r="AV74" s="52">
        <f t="shared" si="12"/>
        <v>3.5466308593749662E-2</v>
      </c>
    </row>
    <row r="75" spans="4:48" x14ac:dyDescent="0.25">
      <c r="D75" s="37">
        <f>+NOA!A48</f>
        <v>44013</v>
      </c>
      <c r="E75" s="257">
        <v>336.94873046875</v>
      </c>
      <c r="F75" s="257">
        <v>336.5999755859375</v>
      </c>
      <c r="G75" s="257">
        <v>336.53579711914063</v>
      </c>
      <c r="H75" s="257">
        <v>337.534423828125</v>
      </c>
      <c r="I75" s="257">
        <v>337.26345825195313</v>
      </c>
      <c r="J75" s="257">
        <v>336.87661743164063</v>
      </c>
      <c r="K75" s="257">
        <v>337.29592895507813</v>
      </c>
      <c r="L75" s="257">
        <v>336.32681274414063</v>
      </c>
      <c r="M75" s="257">
        <v>336.26821899414063</v>
      </c>
      <c r="N75" s="257">
        <v>335.28887939453125</v>
      </c>
      <c r="O75" s="19" cm="1">
        <f t="array" ref="O75">+SUMPRODUCT($E$30:$N$30/100,$E75:$N75)/$D$14*100</f>
        <v>343.54419243050125</v>
      </c>
      <c r="Q75" s="24">
        <f t="shared" si="17"/>
        <v>1.6585768637467746E-2</v>
      </c>
      <c r="R75" s="24">
        <f t="shared" si="17"/>
        <v>1.7084052557434726E-2</v>
      </c>
      <c r="S75" s="24">
        <f t="shared" si="17"/>
        <v>1.7545538362508717E-2</v>
      </c>
      <c r="T75" s="24">
        <f t="shared" si="17"/>
        <v>1.7585958392640988E-2</v>
      </c>
      <c r="U75" s="24">
        <f t="shared" si="17"/>
        <v>1.8556307857126919E-2</v>
      </c>
      <c r="V75" s="24">
        <f t="shared" si="17"/>
        <v>1.8911023027456508E-2</v>
      </c>
      <c r="W75" s="24">
        <f t="shared" si="17"/>
        <v>2.0143766031306187E-2</v>
      </c>
      <c r="X75" s="24">
        <f t="shared" si="17"/>
        <v>2.0120069696628606E-2</v>
      </c>
      <c r="Y75" s="24">
        <f t="shared" si="17"/>
        <v>2.0680786277638141E-2</v>
      </c>
      <c r="Z75" s="24">
        <f t="shared" si="17"/>
        <v>2.251920978945865E-2</v>
      </c>
      <c r="AA75" s="24">
        <f t="shared" si="18"/>
        <v>1.8669455025724702E-2</v>
      </c>
      <c r="AB75" s="24">
        <f>+NOA!Y48</f>
        <v>1.8938357431879993E-2</v>
      </c>
      <c r="AD75" s="24">
        <f t="shared" si="20"/>
        <v>0.43976735544752765</v>
      </c>
      <c r="AE75" s="24">
        <f t="shared" si="20"/>
        <v>0.4333740549698557</v>
      </c>
      <c r="AF75" s="24">
        <f t="shared" si="20"/>
        <v>0.42707425581261127</v>
      </c>
      <c r="AG75" s="24">
        <f t="shared" si="20"/>
        <v>0.42106455007134991</v>
      </c>
      <c r="AH75" s="24">
        <f t="shared" si="20"/>
        <v>0.42418369535073364</v>
      </c>
      <c r="AI75" s="24">
        <f t="shared" si="20"/>
        <v>0.42356703792280537</v>
      </c>
      <c r="AJ75" s="24">
        <f t="shared" si="20"/>
        <v>0.42560158155492345</v>
      </c>
      <c r="AK75" s="24">
        <f t="shared" si="20"/>
        <v>0.41352483611869673</v>
      </c>
      <c r="AL75" s="24">
        <f t="shared" si="20"/>
        <v>0.40692089167340506</v>
      </c>
      <c r="AM75" s="24">
        <f t="shared" si="20"/>
        <v>0.41353454269003254</v>
      </c>
      <c r="AN75" s="24">
        <f t="shared" si="20"/>
        <v>0.42446366196686469</v>
      </c>
      <c r="AO75" s="24">
        <f>+NOA!AV48</f>
        <v>0.43578176564129745</v>
      </c>
      <c r="AQ75" s="24">
        <f t="shared" si="11"/>
        <v>-5.9334411519909036E-3</v>
      </c>
      <c r="AR75" s="24">
        <f t="shared" si="15"/>
        <v>2.6232812757495116E-2</v>
      </c>
      <c r="AT75" s="19">
        <f t="shared" si="8"/>
        <v>336.94873046875</v>
      </c>
      <c r="AU75" s="19">
        <f t="shared" si="9"/>
        <v>335.28887939453125</v>
      </c>
      <c r="AV75" s="52">
        <f t="shared" si="12"/>
        <v>1.6598510742187322E-2</v>
      </c>
    </row>
    <row r="76" spans="4:48" x14ac:dyDescent="0.25">
      <c r="D76" s="37">
        <f>+NOA!A49</f>
        <v>44044</v>
      </c>
      <c r="E76" s="257">
        <v>345.74468994140625</v>
      </c>
      <c r="F76" s="257">
        <v>345.345703125</v>
      </c>
      <c r="G76" s="257">
        <v>345.1864013671875</v>
      </c>
      <c r="H76" s="257">
        <v>346.22149658203125</v>
      </c>
      <c r="I76" s="257">
        <v>345.88104248046875</v>
      </c>
      <c r="J76" s="257">
        <v>345.45462036132813</v>
      </c>
      <c r="K76" s="257">
        <v>345.92935180664063</v>
      </c>
      <c r="L76" s="257">
        <v>344.83279418945313</v>
      </c>
      <c r="M76" s="257">
        <v>344.79806518554688</v>
      </c>
      <c r="N76" s="257">
        <v>343.7930908203125</v>
      </c>
      <c r="O76" s="19" cm="1">
        <f t="array" ref="O76">+SUMPRODUCT($E$30:$N$30/100,$E76:$N76)/$D$14*100</f>
        <v>352.35998155756391</v>
      </c>
      <c r="Q76" s="24">
        <f t="shared" si="17"/>
        <v>2.6104741396175246E-2</v>
      </c>
      <c r="R76" s="24">
        <f t="shared" si="17"/>
        <v>2.5982555476536717E-2</v>
      </c>
      <c r="S76" s="24">
        <f t="shared" si="17"/>
        <v>2.5704856131499199E-2</v>
      </c>
      <c r="T76" s="24">
        <f t="shared" si="17"/>
        <v>2.5736849757077795E-2</v>
      </c>
      <c r="U76" s="24">
        <f t="shared" si="17"/>
        <v>2.5551491030723739E-2</v>
      </c>
      <c r="V76" s="24">
        <f t="shared" si="17"/>
        <v>2.5463337274894693E-2</v>
      </c>
      <c r="W76" s="24">
        <f t="shared" si="17"/>
        <v>2.5595988894109523E-2</v>
      </c>
      <c r="X76" s="24">
        <f t="shared" si="17"/>
        <v>2.5290821674046615E-2</v>
      </c>
      <c r="Y76" s="24">
        <f t="shared" si="17"/>
        <v>2.5366197902736864E-2</v>
      </c>
      <c r="Z76" s="24">
        <f t="shared" si="17"/>
        <v>2.5363833841248296E-2</v>
      </c>
      <c r="AA76" s="24">
        <f t="shared" si="18"/>
        <v>2.5661295755555757E-2</v>
      </c>
      <c r="AB76" s="24">
        <f>+NOA!Y49</f>
        <v>2.5544301709592876E-2</v>
      </c>
      <c r="AD76" s="24">
        <f t="shared" si="20"/>
        <v>0.41663074353106899</v>
      </c>
      <c r="AE76" s="24">
        <f t="shared" si="20"/>
        <v>0.41185242150981516</v>
      </c>
      <c r="AF76" s="24">
        <f t="shared" si="20"/>
        <v>0.40599708659167155</v>
      </c>
      <c r="AG76" s="24">
        <f t="shared" si="20"/>
        <v>0.40108093929224276</v>
      </c>
      <c r="AH76" s="24">
        <f t="shared" si="20"/>
        <v>0.40412062436856067</v>
      </c>
      <c r="AI76" s="24">
        <f t="shared" si="20"/>
        <v>0.40370171482558992</v>
      </c>
      <c r="AJ76" s="24">
        <f t="shared" si="20"/>
        <v>0.40546279205376456</v>
      </c>
      <c r="AK76" s="24">
        <f t="shared" si="20"/>
        <v>0.39501074331067798</v>
      </c>
      <c r="AL76" s="24">
        <f t="shared" si="20"/>
        <v>0.38847446337730207</v>
      </c>
      <c r="AM76" s="24">
        <f t="shared" si="20"/>
        <v>0.39489112105955337</v>
      </c>
      <c r="AN76" s="24">
        <f t="shared" si="20"/>
        <v>0.40408790733387745</v>
      </c>
      <c r="AO76" s="24">
        <f>+NOA!AV49</f>
        <v>0.41381690957121053</v>
      </c>
      <c r="AQ76" s="24">
        <f t="shared" si="11"/>
        <v>7.409075549269506E-4</v>
      </c>
      <c r="AR76" s="24">
        <f t="shared" si="15"/>
        <v>2.1739622471515618E-2</v>
      </c>
      <c r="AT76" s="19">
        <f t="shared" si="8"/>
        <v>345.74468994140625</v>
      </c>
      <c r="AU76" s="19">
        <f t="shared" si="9"/>
        <v>343.7930908203125</v>
      </c>
      <c r="AV76" s="52">
        <f t="shared" si="12"/>
        <v>1.95159912109375E-2</v>
      </c>
    </row>
    <row r="77" spans="4:48" x14ac:dyDescent="0.25">
      <c r="D77" s="37">
        <f>+NOA!A50</f>
        <v>44075</v>
      </c>
      <c r="E77" s="257">
        <v>354.20733642578125</v>
      </c>
      <c r="F77" s="257">
        <v>353.58929443359375</v>
      </c>
      <c r="G77" s="257">
        <v>353.21517944335938</v>
      </c>
      <c r="H77" s="257">
        <v>354.14642333984375</v>
      </c>
      <c r="I77" s="257">
        <v>353.861328125</v>
      </c>
      <c r="J77" s="257">
        <v>353.23672485351563</v>
      </c>
      <c r="K77" s="257">
        <v>353.58810424804688</v>
      </c>
      <c r="L77" s="257">
        <v>352.19595336914063</v>
      </c>
      <c r="M77" s="257">
        <v>351.95211791992188</v>
      </c>
      <c r="N77" s="257">
        <v>351.01544189453125</v>
      </c>
      <c r="O77" s="19" cm="1">
        <f t="array" ref="O77">+SUMPRODUCT($E$30:$N$30/100,$E77:$N77)/$D$14*100</f>
        <v>360.37454714403998</v>
      </c>
      <c r="Q77" s="24">
        <f t="shared" si="17"/>
        <v>2.4476576880498646E-2</v>
      </c>
      <c r="R77" s="24">
        <f t="shared" si="17"/>
        <v>2.3870548363562394E-2</v>
      </c>
      <c r="S77" s="24">
        <f t="shared" si="17"/>
        <v>2.32592536796703E-2</v>
      </c>
      <c r="T77" s="24">
        <f t="shared" si="17"/>
        <v>2.2889759405608778E-2</v>
      </c>
      <c r="U77" s="24">
        <f t="shared" si="17"/>
        <v>2.3072341829725618E-2</v>
      </c>
      <c r="V77" s="24">
        <f t="shared" si="17"/>
        <v>2.2527139697966048E-2</v>
      </c>
      <c r="W77" s="24">
        <f t="shared" si="17"/>
        <v>2.2139643257815145E-2</v>
      </c>
      <c r="X77" s="24">
        <f t="shared" si="17"/>
        <v>2.1352839125974077E-2</v>
      </c>
      <c r="Y77" s="24">
        <f t="shared" si="17"/>
        <v>2.074852923123327E-2</v>
      </c>
      <c r="Z77" s="24">
        <f t="shared" si="17"/>
        <v>2.1007842411799871E-2</v>
      </c>
      <c r="AA77" s="24">
        <f t="shared" si="18"/>
        <v>2.274539109421192E-2</v>
      </c>
      <c r="AB77" s="24">
        <f>+NOA!Y50</f>
        <v>2.3186773308560005E-2</v>
      </c>
      <c r="AD77" s="24">
        <f t="shared" ref="AD77:AN92" si="21">+E77/E65-1</f>
        <v>0.37265408003511968</v>
      </c>
      <c r="AE77" s="24">
        <f t="shared" si="21"/>
        <v>0.36760970054596198</v>
      </c>
      <c r="AF77" s="24">
        <f t="shared" si="21"/>
        <v>0.36164254667745555</v>
      </c>
      <c r="AG77" s="24">
        <f t="shared" si="21"/>
        <v>0.35700898995784791</v>
      </c>
      <c r="AH77" s="24">
        <f t="shared" si="21"/>
        <v>0.35927340539290986</v>
      </c>
      <c r="AI77" s="24">
        <f t="shared" si="21"/>
        <v>0.35770622192329515</v>
      </c>
      <c r="AJ77" s="24">
        <f t="shared" si="21"/>
        <v>0.35813233660477195</v>
      </c>
      <c r="AK77" s="24">
        <f t="shared" si="21"/>
        <v>0.34906243972576312</v>
      </c>
      <c r="AL77" s="24">
        <f t="shared" si="21"/>
        <v>0.34294232462621488</v>
      </c>
      <c r="AM77" s="24">
        <f t="shared" si="21"/>
        <v>0.34782922028546093</v>
      </c>
      <c r="AN77" s="24">
        <f t="shared" si="21"/>
        <v>0.35889941173988138</v>
      </c>
      <c r="AO77" s="24">
        <f>+NOA!AV50</f>
        <v>0.36692609584490565</v>
      </c>
      <c r="AQ77" s="24">
        <f t="shared" si="11"/>
        <v>3.4687344686987753E-3</v>
      </c>
      <c r="AR77" s="24">
        <f t="shared" si="15"/>
        <v>2.4824859749658756E-2</v>
      </c>
      <c r="AT77" s="19">
        <f t="shared" si="8"/>
        <v>354.20733642578125</v>
      </c>
      <c r="AU77" s="19">
        <f t="shared" si="9"/>
        <v>351.01544189453125</v>
      </c>
      <c r="AV77" s="52">
        <f t="shared" si="12"/>
        <v>3.1918945312499947E-2</v>
      </c>
    </row>
    <row r="78" spans="4:48" x14ac:dyDescent="0.25">
      <c r="D78" s="37">
        <f>+NOA!A51</f>
        <v>44105</v>
      </c>
      <c r="E78" s="257">
        <v>369.62295532226563</v>
      </c>
      <c r="F78" s="257">
        <v>368.66189575195313</v>
      </c>
      <c r="G78" s="257">
        <v>367.78298950195313</v>
      </c>
      <c r="H78" s="257">
        <v>368.58175659179688</v>
      </c>
      <c r="I78" s="257">
        <v>367.95437622070313</v>
      </c>
      <c r="J78" s="257">
        <v>367.1959228515625</v>
      </c>
      <c r="K78" s="257">
        <v>367.42068481445313</v>
      </c>
      <c r="L78" s="257">
        <v>365.66421508789063</v>
      </c>
      <c r="M78" s="257">
        <v>365.24603271484375</v>
      </c>
      <c r="N78" s="257">
        <v>364.06396484375</v>
      </c>
      <c r="O78" s="19" cm="1">
        <f t="array" ref="O78">+SUMPRODUCT($E$30:$N$30/100,$E78:$N78)/$D$14*100</f>
        <v>374.91330891823964</v>
      </c>
      <c r="Q78" s="24">
        <f t="shared" si="17"/>
        <v>4.3521455687619559E-2</v>
      </c>
      <c r="R78" s="24">
        <f t="shared" si="17"/>
        <v>4.2627425534768504E-2</v>
      </c>
      <c r="S78" s="24">
        <f t="shared" si="17"/>
        <v>4.1243442825847687E-2</v>
      </c>
      <c r="T78" s="24">
        <f t="shared" si="17"/>
        <v>4.0760917802918906E-2</v>
      </c>
      <c r="U78" s="24">
        <f t="shared" si="17"/>
        <v>3.9826471489206705E-2</v>
      </c>
      <c r="V78" s="24">
        <f t="shared" si="17"/>
        <v>3.9517969157469857E-2</v>
      </c>
      <c r="W78" s="24">
        <f t="shared" si="17"/>
        <v>3.9120605020983801E-2</v>
      </c>
      <c r="X78" s="24">
        <f t="shared" si="17"/>
        <v>3.824081903812715E-2</v>
      </c>
      <c r="Y78" s="24">
        <f t="shared" si="17"/>
        <v>3.7771941460362557E-2</v>
      </c>
      <c r="Z78" s="24">
        <f t="shared" si="17"/>
        <v>3.7173643640268761E-2</v>
      </c>
      <c r="AA78" s="24">
        <f t="shared" si="18"/>
        <v>4.0343475668354056E-2</v>
      </c>
      <c r="AB78" s="24">
        <f>+NOA!Y51</f>
        <v>4.068586643241523E-2</v>
      </c>
      <c r="AD78" s="24">
        <f t="shared" si="21"/>
        <v>0.39612037812970802</v>
      </c>
      <c r="AE78" s="24">
        <f t="shared" si="21"/>
        <v>0.38964625331513503</v>
      </c>
      <c r="AF78" s="24">
        <f t="shared" si="21"/>
        <v>0.3811476274060468</v>
      </c>
      <c r="AG78" s="24">
        <f t="shared" si="21"/>
        <v>0.37618043175219262</v>
      </c>
      <c r="AH78" s="24">
        <f t="shared" si="21"/>
        <v>0.37609727375414415</v>
      </c>
      <c r="AI78" s="24">
        <f t="shared" si="21"/>
        <v>0.3731733145317595</v>
      </c>
      <c r="AJ78" s="24">
        <f t="shared" si="21"/>
        <v>0.37093149146307813</v>
      </c>
      <c r="AK78" s="24">
        <f t="shared" si="21"/>
        <v>0.36101950564969032</v>
      </c>
      <c r="AL78" s="24">
        <f t="shared" si="21"/>
        <v>0.35280987320751067</v>
      </c>
      <c r="AM78" s="24">
        <f t="shared" si="21"/>
        <v>0.35459662374145395</v>
      </c>
      <c r="AN78" s="24">
        <f t="shared" si="21"/>
        <v>0.37555387649717065</v>
      </c>
      <c r="AO78" s="24">
        <f>+NOA!AV51</f>
        <v>0.38302368304359224</v>
      </c>
      <c r="AQ78" s="24">
        <f t="shared" si="11"/>
        <v>6.3478120473507982E-3</v>
      </c>
      <c r="AR78" s="24">
        <f t="shared" si="15"/>
        <v>4.1523754388254064E-2</v>
      </c>
      <c r="AT78" s="19">
        <f t="shared" si="8"/>
        <v>369.62295532226563</v>
      </c>
      <c r="AU78" s="19">
        <f t="shared" si="9"/>
        <v>364.06396484375</v>
      </c>
      <c r="AV78" s="52">
        <f t="shared" si="12"/>
        <v>5.5589904785156463E-2</v>
      </c>
    </row>
    <row r="79" spans="4:48" x14ac:dyDescent="0.25">
      <c r="D79" s="37">
        <f>+NOA!A52</f>
        <v>44136</v>
      </c>
      <c r="E79" s="257">
        <v>380.41265869140625</v>
      </c>
      <c r="F79" s="257">
        <v>379.58755493164063</v>
      </c>
      <c r="G79" s="257">
        <v>378.78472900390625</v>
      </c>
      <c r="H79" s="257">
        <v>379.614990234375</v>
      </c>
      <c r="I79" s="257">
        <v>379.20361328125</v>
      </c>
      <c r="J79" s="257">
        <v>378.59457397460938</v>
      </c>
      <c r="K79" s="257">
        <v>379.14419555664063</v>
      </c>
      <c r="L79" s="257">
        <v>377.3768310546875</v>
      </c>
      <c r="M79" s="257">
        <v>377.08441162109375</v>
      </c>
      <c r="N79" s="257">
        <v>376.37142944335938</v>
      </c>
      <c r="O79" s="19" cm="1">
        <f t="array" ref="O79">+SUMPRODUCT($E$30:$N$30/100,$E79:$N79)/$D$14*100</f>
        <v>386.46272711415327</v>
      </c>
      <c r="Q79" s="24">
        <f t="shared" si="17"/>
        <v>2.9191107353528256E-2</v>
      </c>
      <c r="R79" s="24">
        <f t="shared" si="17"/>
        <v>2.9635987080798287E-2</v>
      </c>
      <c r="S79" s="24">
        <f t="shared" si="17"/>
        <v>2.9913671420343624E-2</v>
      </c>
      <c r="T79" s="24">
        <f t="shared" si="17"/>
        <v>2.9934291226457521E-2</v>
      </c>
      <c r="U79" s="24">
        <f t="shared" si="17"/>
        <v>3.0572369259713517E-2</v>
      </c>
      <c r="V79" s="24">
        <f t="shared" si="17"/>
        <v>3.1042422896549349E-2</v>
      </c>
      <c r="W79" s="24">
        <f t="shared" si="17"/>
        <v>3.1907595915858344E-2</v>
      </c>
      <c r="X79" s="24">
        <f t="shared" si="17"/>
        <v>3.2031069717832983E-2</v>
      </c>
      <c r="Y79" s="24">
        <f t="shared" si="17"/>
        <v>3.2412067061362126E-2</v>
      </c>
      <c r="Z79" s="24">
        <f t="shared" si="17"/>
        <v>3.3805775325474796E-2</v>
      </c>
      <c r="AA79" s="24">
        <f t="shared" si="18"/>
        <v>3.0805570037611751E-2</v>
      </c>
      <c r="AB79" s="24">
        <f>+NOA!Y52</f>
        <v>3.1050664537877193E-2</v>
      </c>
      <c r="AD79" s="24">
        <f t="shared" si="21"/>
        <v>0.38464990479905836</v>
      </c>
      <c r="AE79" s="24">
        <f t="shared" si="21"/>
        <v>0.37800284988093735</v>
      </c>
      <c r="AF79" s="24">
        <f t="shared" si="21"/>
        <v>0.36962450472289143</v>
      </c>
      <c r="AG79" s="24">
        <f t="shared" si="21"/>
        <v>0.36382632846780227</v>
      </c>
      <c r="AH79" s="24">
        <f t="shared" si="21"/>
        <v>0.36384938779725884</v>
      </c>
      <c r="AI79" s="24">
        <f t="shared" si="21"/>
        <v>0.36204461272243527</v>
      </c>
      <c r="AJ79" s="24">
        <f t="shared" si="21"/>
        <v>0.36215732669844569</v>
      </c>
      <c r="AK79" s="24">
        <f t="shared" si="21"/>
        <v>0.35202526340740903</v>
      </c>
      <c r="AL79" s="24">
        <f t="shared" si="21"/>
        <v>0.34581562428046486</v>
      </c>
      <c r="AM79" s="24">
        <f t="shared" si="21"/>
        <v>0.34963839842555644</v>
      </c>
      <c r="AN79" s="24">
        <f t="shared" si="21"/>
        <v>0.36523056342585458</v>
      </c>
      <c r="AO79" s="24">
        <f>+NOA!AV52</f>
        <v>0.37299280991363482</v>
      </c>
      <c r="AQ79" s="24">
        <f t="shared" si="11"/>
        <v>-4.61466797194654E-3</v>
      </c>
      <c r="AR79" s="24">
        <f t="shared" si="15"/>
        <v>3.5011506373501922E-2</v>
      </c>
      <c r="AT79" s="19">
        <f t="shared" si="8"/>
        <v>380.41265869140625</v>
      </c>
      <c r="AU79" s="19">
        <f t="shared" si="9"/>
        <v>376.37142944335938</v>
      </c>
      <c r="AV79" s="52">
        <f t="shared" si="12"/>
        <v>4.0412292480468626E-2</v>
      </c>
    </row>
    <row r="80" spans="4:48" x14ac:dyDescent="0.25">
      <c r="D80" s="37">
        <f>+NOA!A53</f>
        <v>44166</v>
      </c>
      <c r="E80" s="257">
        <v>398.2567138671875</v>
      </c>
      <c r="F80" s="257">
        <v>396.97048950195313</v>
      </c>
      <c r="G80" s="257">
        <v>395.69747924804688</v>
      </c>
      <c r="H80" s="257">
        <v>396.417724609375</v>
      </c>
      <c r="I80" s="257">
        <v>395.728271484375</v>
      </c>
      <c r="J80" s="257">
        <v>394.6298828125</v>
      </c>
      <c r="K80" s="257">
        <v>394.71109008789063</v>
      </c>
      <c r="L80" s="257">
        <v>392.55169677734375</v>
      </c>
      <c r="M80" s="257">
        <v>391.89727783203125</v>
      </c>
      <c r="N80" s="257">
        <v>390.8392333984375</v>
      </c>
      <c r="O80" s="19" cm="1">
        <f t="array" ref="O80">+SUMPRODUCT($E$30:$N$30/100,$E80:$N80)/$D$14*100</f>
        <v>403.13567726224483</v>
      </c>
      <c r="Q80" s="24">
        <f t="shared" si="17"/>
        <v>4.6907101454414235E-2</v>
      </c>
      <c r="R80" s="24">
        <f t="shared" si="17"/>
        <v>4.5794268922865422E-2</v>
      </c>
      <c r="S80" s="24">
        <f t="shared" si="17"/>
        <v>4.4650031928732403E-2</v>
      </c>
      <c r="T80" s="24">
        <f t="shared" si="17"/>
        <v>4.4262568147337866E-2</v>
      </c>
      <c r="U80" s="24">
        <f t="shared" si="17"/>
        <v>4.3577269900297422E-2</v>
      </c>
      <c r="V80" s="24">
        <f t="shared" si="17"/>
        <v>4.2354830048267011E-2</v>
      </c>
      <c r="W80" s="24">
        <f t="shared" si="17"/>
        <v>4.1057979295701541E-2</v>
      </c>
      <c r="X80" s="24">
        <f t="shared" si="17"/>
        <v>4.0211439796782766E-2</v>
      </c>
      <c r="Y80" s="24">
        <f t="shared" si="17"/>
        <v>3.9282626792384923E-2</v>
      </c>
      <c r="Z80" s="24">
        <f t="shared" si="17"/>
        <v>3.8440229048404495E-2</v>
      </c>
      <c r="AA80" s="24">
        <f t="shared" si="18"/>
        <v>4.3142453277691395E-2</v>
      </c>
      <c r="AB80" s="24">
        <f>+NOA!Y53</f>
        <v>4.3102837348282463E-2</v>
      </c>
      <c r="AD80" s="24">
        <f t="shared" si="21"/>
        <v>0.39875900251592933</v>
      </c>
      <c r="AE80" s="24">
        <f t="shared" si="21"/>
        <v>0.38991018853110537</v>
      </c>
      <c r="AF80" s="24">
        <f t="shared" si="21"/>
        <v>0.37974360136690888</v>
      </c>
      <c r="AG80" s="24">
        <f t="shared" si="21"/>
        <v>0.37257828694097417</v>
      </c>
      <c r="AH80" s="24">
        <f t="shared" si="21"/>
        <v>0.37182284145548028</v>
      </c>
      <c r="AI80" s="24">
        <f t="shared" si="21"/>
        <v>0.36849410778134373</v>
      </c>
      <c r="AJ80" s="24">
        <f t="shared" si="21"/>
        <v>0.36612450066437252</v>
      </c>
      <c r="AK80" s="24">
        <f t="shared" si="21"/>
        <v>0.35481843957886583</v>
      </c>
      <c r="AL80" s="24">
        <f t="shared" si="21"/>
        <v>0.34640467094803351</v>
      </c>
      <c r="AM80" s="24">
        <f t="shared" si="21"/>
        <v>0.34895081766915315</v>
      </c>
      <c r="AN80" s="24">
        <f t="shared" si="21"/>
        <v>0.37262190177785004</v>
      </c>
      <c r="AO80" s="24">
        <f>+NOA!AV53</f>
        <v>0.3812184913083454</v>
      </c>
      <c r="AQ80" s="24">
        <f t="shared" si="11"/>
        <v>8.46687240600974E-3</v>
      </c>
      <c r="AR80" s="24">
        <f t="shared" si="15"/>
        <v>4.9808184846776182E-2</v>
      </c>
      <c r="AT80" s="19">
        <f t="shared" si="8"/>
        <v>398.2567138671875</v>
      </c>
      <c r="AU80" s="19">
        <f t="shared" si="9"/>
        <v>390.8392333984375</v>
      </c>
      <c r="AV80" s="52">
        <f t="shared" si="12"/>
        <v>7.4174804687499929E-2</v>
      </c>
    </row>
    <row r="81" spans="4:49" x14ac:dyDescent="0.25">
      <c r="D81" s="37">
        <f>+NOA!A54</f>
        <v>44197</v>
      </c>
      <c r="E81" s="257">
        <v>420.33148193359375</v>
      </c>
      <c r="F81" s="257">
        <v>419.32281494140625</v>
      </c>
      <c r="G81" s="257">
        <v>418.18783569335938</v>
      </c>
      <c r="H81" s="257">
        <v>419.25515747070313</v>
      </c>
      <c r="I81" s="257">
        <v>418.260498046875</v>
      </c>
      <c r="J81" s="257">
        <v>417.08761596679688</v>
      </c>
      <c r="K81" s="257">
        <v>416.7869873046875</v>
      </c>
      <c r="L81" s="257">
        <v>415.04742431640625</v>
      </c>
      <c r="M81" s="257">
        <v>414.3402099609375</v>
      </c>
      <c r="N81" s="257">
        <v>412.74612426757813</v>
      </c>
      <c r="O81" s="19" cm="1">
        <f t="array" ref="O81">+SUMPRODUCT($E$30:$N$30/100,$E81:$N81)/$D$14*100</f>
        <v>425.95486921101264</v>
      </c>
      <c r="Q81" s="24">
        <f t="shared" si="17"/>
        <v>5.5428489458605457E-2</v>
      </c>
      <c r="R81" s="24">
        <f t="shared" si="17"/>
        <v>5.6307272279853215E-2</v>
      </c>
      <c r="S81" s="24">
        <f t="shared" si="17"/>
        <v>5.6837249729392969E-2</v>
      </c>
      <c r="T81" s="24">
        <f t="shared" si="17"/>
        <v>5.7609515023153479E-2</v>
      </c>
      <c r="U81" s="24">
        <f t="shared" si="17"/>
        <v>5.6938632354928131E-2</v>
      </c>
      <c r="V81" s="24">
        <f t="shared" si="17"/>
        <v>5.6908344077347017E-2</v>
      </c>
      <c r="W81" s="24">
        <f t="shared" si="17"/>
        <v>5.5929255020124247E-2</v>
      </c>
      <c r="X81" s="24">
        <f t="shared" si="17"/>
        <v>5.7306407598645803E-2</v>
      </c>
      <c r="Y81" s="24">
        <f t="shared" si="17"/>
        <v>5.726738458878855E-2</v>
      </c>
      <c r="Z81" s="24">
        <f t="shared" si="17"/>
        <v>5.6050900209416499E-2</v>
      </c>
      <c r="AA81" s="24">
        <f t="shared" si="18"/>
        <v>5.6604248236564958E-2</v>
      </c>
      <c r="AB81" s="24">
        <f>+NOA!Y54</f>
        <v>5.5123809098887699E-2</v>
      </c>
      <c r="AD81" s="24">
        <f t="shared" si="21"/>
        <v>0.43526459932929251</v>
      </c>
      <c r="AE81" s="24">
        <f t="shared" si="21"/>
        <v>0.42900540781821705</v>
      </c>
      <c r="AF81" s="24">
        <f t="shared" si="21"/>
        <v>0.42077737684977023</v>
      </c>
      <c r="AG81" s="24">
        <f t="shared" si="21"/>
        <v>0.41596722842292189</v>
      </c>
      <c r="AH81" s="24">
        <f t="shared" si="21"/>
        <v>0.41591102842698446</v>
      </c>
      <c r="AI81" s="24">
        <f t="shared" si="21"/>
        <v>0.41379021770118829</v>
      </c>
      <c r="AJ81" s="24">
        <f t="shared" si="21"/>
        <v>0.41272573596640982</v>
      </c>
      <c r="AK81" s="24">
        <f t="shared" si="21"/>
        <v>0.40352575077311048</v>
      </c>
      <c r="AL81" s="24">
        <f t="shared" si="21"/>
        <v>0.39595914086375283</v>
      </c>
      <c r="AM81" s="24">
        <f t="shared" si="21"/>
        <v>0.39886401799334603</v>
      </c>
      <c r="AN81" s="24">
        <f t="shared" si="21"/>
        <v>0.4163069954455918</v>
      </c>
      <c r="AO81" s="24">
        <f>+NOA!AV54</f>
        <v>0.42273074536868505</v>
      </c>
      <c r="AQ81" s="24">
        <f t="shared" si="11"/>
        <v>-6.2241075081104213E-4</v>
      </c>
      <c r="AR81" s="24">
        <f t="shared" si="15"/>
        <v>3.640058133594648E-2</v>
      </c>
      <c r="AT81" s="19">
        <f t="shared" si="8"/>
        <v>420.33148193359375</v>
      </c>
      <c r="AU81" s="19">
        <f t="shared" si="9"/>
        <v>412.74612426757813</v>
      </c>
      <c r="AV81" s="52">
        <f t="shared" si="12"/>
        <v>7.5853576660156463E-2</v>
      </c>
    </row>
    <row r="82" spans="4:49" x14ac:dyDescent="0.25">
      <c r="D82" s="37">
        <f>+NOA!A55</f>
        <v>44228</v>
      </c>
      <c r="E82" s="257">
        <v>434.54641723632813</v>
      </c>
      <c r="F82" s="257">
        <v>433.36917114257813</v>
      </c>
      <c r="G82" s="257">
        <v>432.12503051757813</v>
      </c>
      <c r="H82" s="257">
        <v>433.22283935546875</v>
      </c>
      <c r="I82" s="257">
        <v>432.0411376953125</v>
      </c>
      <c r="J82" s="257">
        <v>430.68997192382813</v>
      </c>
      <c r="K82" s="257">
        <v>430.373779296875</v>
      </c>
      <c r="L82" s="257">
        <v>428.59286499023438</v>
      </c>
      <c r="M82" s="257">
        <v>428.083251953125</v>
      </c>
      <c r="N82" s="257">
        <v>426.36526489257813</v>
      </c>
      <c r="O82" s="19" cm="1">
        <f t="array" ref="O82">+SUMPRODUCT($E$30:$N$30/100,$E82:$N82)/$D$14*100</f>
        <v>440.0715640644371</v>
      </c>
      <c r="Q82" s="24">
        <f t="shared" si="17"/>
        <v>3.3818393134255276E-2</v>
      </c>
      <c r="R82" s="24">
        <f t="shared" si="17"/>
        <v>3.3497715127030814E-2</v>
      </c>
      <c r="S82" s="24">
        <f t="shared" si="17"/>
        <v>3.3327595005509414E-2</v>
      </c>
      <c r="T82" s="24">
        <f t="shared" si="17"/>
        <v>3.3315468243802604E-2</v>
      </c>
      <c r="U82" s="24">
        <f t="shared" si="17"/>
        <v>3.2947504516415149E-2</v>
      </c>
      <c r="V82" s="24">
        <f t="shared" si="17"/>
        <v>3.2612706386645929E-2</v>
      </c>
      <c r="W82" s="24">
        <f t="shared" si="17"/>
        <v>3.2598887215869343E-2</v>
      </c>
      <c r="X82" s="24">
        <f t="shared" si="17"/>
        <v>3.2635886600519859E-2</v>
      </c>
      <c r="Y82" s="24">
        <f t="shared" si="17"/>
        <v>3.3168496954430582E-2</v>
      </c>
      <c r="Z82" s="24">
        <f t="shared" si="17"/>
        <v>3.2996410685060429E-2</v>
      </c>
      <c r="AA82" s="24">
        <f t="shared" si="18"/>
        <v>3.314129236172958E-2</v>
      </c>
      <c r="AB82" s="24">
        <f>+NOA!Y55</f>
        <v>3.2923617102607272E-2</v>
      </c>
      <c r="AD82" s="24">
        <f t="shared" si="21"/>
        <v>0.45338501163282285</v>
      </c>
      <c r="AE82" s="24">
        <f t="shared" si="21"/>
        <v>0.44840932566227831</v>
      </c>
      <c r="AF82" s="24">
        <f t="shared" si="21"/>
        <v>0.44138229394588557</v>
      </c>
      <c r="AG82" s="24">
        <f t="shared" si="21"/>
        <v>0.43748444379097395</v>
      </c>
      <c r="AH82" s="24">
        <f t="shared" si="21"/>
        <v>0.43755475063664839</v>
      </c>
      <c r="AI82" s="24">
        <f t="shared" si="21"/>
        <v>0.4360419764658765</v>
      </c>
      <c r="AJ82" s="24">
        <f t="shared" si="21"/>
        <v>0.43565954321707934</v>
      </c>
      <c r="AK82" s="24">
        <f t="shared" si="21"/>
        <v>0.42833586896859432</v>
      </c>
      <c r="AL82" s="24">
        <f t="shared" si="21"/>
        <v>0.42235621204348894</v>
      </c>
      <c r="AM82" s="24">
        <f t="shared" si="21"/>
        <v>0.42575075945409102</v>
      </c>
      <c r="AN82" s="24">
        <f t="shared" si="21"/>
        <v>0.43829779152214243</v>
      </c>
      <c r="AO82" s="24">
        <f>+NOA!AV55</f>
        <v>0.44317588645482875</v>
      </c>
      <c r="AQ82" s="24">
        <f t="shared" si="11"/>
        <v>8.2198244919484686E-4</v>
      </c>
      <c r="AR82" s="24">
        <f t="shared" si="15"/>
        <v>2.7634252178731833E-2</v>
      </c>
      <c r="AS82" s="35">
        <f t="shared" ref="AS82:AT101" si="22">+D82</f>
        <v>44228</v>
      </c>
      <c r="AT82" s="19">
        <f t="shared" si="8"/>
        <v>434.54641723632813</v>
      </c>
      <c r="AU82" s="19">
        <f t="shared" si="9"/>
        <v>426.36526489257813</v>
      </c>
      <c r="AV82" s="52">
        <f t="shared" si="12"/>
        <v>8.1811523437500533E-2</v>
      </c>
      <c r="AW82" s="52">
        <f>+($AT82/$AT$82)-($AU82/$AU$82)</f>
        <v>0</v>
      </c>
    </row>
    <row r="83" spans="4:49" x14ac:dyDescent="0.25">
      <c r="D83" s="37">
        <f>+NOA!A56</f>
        <v>44256</v>
      </c>
      <c r="E83" s="257">
        <v>451.62728881835938</v>
      </c>
      <c r="F83" s="257">
        <v>450.61495971679688</v>
      </c>
      <c r="G83" s="257">
        <v>449.42776489257813</v>
      </c>
      <c r="H83" s="257">
        <v>450.93057250976563</v>
      </c>
      <c r="I83" s="257">
        <v>450.3267822265625</v>
      </c>
      <c r="J83" s="257">
        <v>448.9473876953125</v>
      </c>
      <c r="K83" s="257">
        <v>448.73770141601563</v>
      </c>
      <c r="L83" s="257">
        <v>447.30120849609375</v>
      </c>
      <c r="M83" s="257">
        <v>446.2559814453125</v>
      </c>
      <c r="N83" s="257">
        <v>444.51889038085938</v>
      </c>
      <c r="O83" s="19" cm="1">
        <f t="array" ref="O83">+SUMPRODUCT($E$30:$N$30/100,$E83:$N83)/$D$14*100</f>
        <v>458.26719060943833</v>
      </c>
      <c r="Q83" s="24">
        <f t="shared" si="17"/>
        <v>3.9307357981832824E-2</v>
      </c>
      <c r="R83" s="24">
        <f t="shared" si="17"/>
        <v>3.9794682507641843E-2</v>
      </c>
      <c r="S83" s="24">
        <f t="shared" si="17"/>
        <v>4.0041037091222531E-2</v>
      </c>
      <c r="T83" s="24">
        <f t="shared" si="17"/>
        <v>4.0874421996406562E-2</v>
      </c>
      <c r="U83" s="24">
        <f t="shared" si="17"/>
        <v>4.2323850522182349E-2</v>
      </c>
      <c r="V83" s="24">
        <f t="shared" ref="V83:AA122" si="23">+J83/J82-1</f>
        <v>4.2391086307236758E-2</v>
      </c>
      <c r="W83" s="24">
        <f t="shared" si="23"/>
        <v>4.2669704806697961E-2</v>
      </c>
      <c r="X83" s="24">
        <f t="shared" si="23"/>
        <v>4.3650618183495915E-2</v>
      </c>
      <c r="Y83" s="24">
        <f t="shared" si="23"/>
        <v>4.2451390960227098E-2</v>
      </c>
      <c r="Z83" s="24">
        <f t="shared" si="23"/>
        <v>4.2577637024102E-2</v>
      </c>
      <c r="AA83" s="24">
        <f t="shared" si="18"/>
        <v>4.1346971790108489E-2</v>
      </c>
      <c r="AB83" s="24">
        <f>+NOA!Y56</f>
        <v>4.1850519470913339E-2</v>
      </c>
      <c r="AD83" s="24">
        <f t="shared" si="21"/>
        <v>0.45349394300710499</v>
      </c>
      <c r="AE83" s="24">
        <f t="shared" si="21"/>
        <v>0.4508502198370905</v>
      </c>
      <c r="AF83" s="24">
        <f t="shared" si="21"/>
        <v>0.44551684456151963</v>
      </c>
      <c r="AG83" s="24">
        <f t="shared" si="21"/>
        <v>0.4434294675795043</v>
      </c>
      <c r="AH83" s="24">
        <f t="shared" si="21"/>
        <v>0.44529421887523069</v>
      </c>
      <c r="AI83" s="24">
        <f t="shared" si="21"/>
        <v>0.44385727206120862</v>
      </c>
      <c r="AJ83" s="24">
        <f t="shared" si="21"/>
        <v>0.44422403183841919</v>
      </c>
      <c r="AK83" s="24">
        <f t="shared" si="21"/>
        <v>0.440624947170148</v>
      </c>
      <c r="AL83" s="24">
        <f t="shared" si="21"/>
        <v>0.43584942769440804</v>
      </c>
      <c r="AM83" s="24">
        <f t="shared" si="21"/>
        <v>0.44084601014804625</v>
      </c>
      <c r="AN83" s="24">
        <f t="shared" si="21"/>
        <v>0.44521284385530779</v>
      </c>
      <c r="AO83" s="24">
        <f>+NOA!AV56</f>
        <v>0.44870088957658449</v>
      </c>
      <c r="AQ83" s="24">
        <f t="shared" si="11"/>
        <v>-3.2702790422691752E-3</v>
      </c>
      <c r="AR83" s="24">
        <f t="shared" si="15"/>
        <v>1.2647932859058741E-2</v>
      </c>
      <c r="AS83" s="35">
        <f t="shared" si="22"/>
        <v>44256</v>
      </c>
      <c r="AT83" s="19">
        <f t="shared" si="8"/>
        <v>451.62728881835938</v>
      </c>
      <c r="AU83" s="19">
        <f t="shared" si="9"/>
        <v>444.51889038085938</v>
      </c>
      <c r="AV83" s="52">
        <f t="shared" si="12"/>
        <v>7.1083984374999964E-2</v>
      </c>
      <c r="AW83" s="52">
        <f t="shared" ref="AW83:AW138" si="24">+($AT83/$AT$82)-($AU83/$AU$82)</f>
        <v>-3.2702790422691752E-3</v>
      </c>
    </row>
    <row r="84" spans="4:49" x14ac:dyDescent="0.25">
      <c r="D84" s="37">
        <f>+NOA!A57</f>
        <v>44287</v>
      </c>
      <c r="E84" s="257">
        <v>469.81112670898438</v>
      </c>
      <c r="F84" s="257">
        <v>468.91854858398438</v>
      </c>
      <c r="G84" s="257">
        <v>467.5794677734375</v>
      </c>
      <c r="H84" s="257">
        <v>469.20901489257813</v>
      </c>
      <c r="I84" s="257">
        <v>468.48211669921875</v>
      </c>
      <c r="J84" s="257">
        <v>466.98681640625</v>
      </c>
      <c r="K84" s="257">
        <v>466.63363647460938</v>
      </c>
      <c r="L84" s="257">
        <v>465.39031982421875</v>
      </c>
      <c r="M84" s="257">
        <v>464.31854248046875</v>
      </c>
      <c r="N84" s="257">
        <v>462.526611328125</v>
      </c>
      <c r="O84" s="19" cm="1">
        <f t="array" ref="O84">+SUMPRODUCT($E$30:$N$30/100,$E84:$N84)/$D$14*100</f>
        <v>476.76301546500895</v>
      </c>
      <c r="Q84" s="24">
        <f t="shared" ref="Q84:Z121" si="25">+E84/E83-1</f>
        <v>4.0262929944293813E-2</v>
      </c>
      <c r="R84" s="24">
        <f t="shared" si="25"/>
        <v>4.0619132748479947E-2</v>
      </c>
      <c r="S84" s="24">
        <f t="shared" si="25"/>
        <v>4.0388476856114908E-2</v>
      </c>
      <c r="T84" s="24">
        <f t="shared" si="25"/>
        <v>4.0534937077074451E-2</v>
      </c>
      <c r="U84" s="24">
        <f t="shared" si="25"/>
        <v>4.031591099887577E-2</v>
      </c>
      <c r="V84" s="24">
        <f t="shared" si="23"/>
        <v>4.0181609706080534E-2</v>
      </c>
      <c r="W84" s="24">
        <f t="shared" si="23"/>
        <v>3.988061400261711E-2</v>
      </c>
      <c r="X84" s="24">
        <f t="shared" si="23"/>
        <v>4.0440559928160758E-2</v>
      </c>
      <c r="Y84" s="24">
        <f t="shared" si="23"/>
        <v>4.0475784720366281E-2</v>
      </c>
      <c r="Z84" s="24">
        <f t="shared" si="23"/>
        <v>4.0510586472122245E-2</v>
      </c>
      <c r="AA84" s="24">
        <f t="shared" si="18"/>
        <v>4.0360351416328655E-2</v>
      </c>
      <c r="AB84" s="24">
        <f>+NOA!Y57</f>
        <v>3.9937666118565973E-2</v>
      </c>
      <c r="AD84" s="24">
        <f t="shared" si="21"/>
        <v>0.46839685400713282</v>
      </c>
      <c r="AE84" s="24">
        <f t="shared" si="21"/>
        <v>0.46835246713520462</v>
      </c>
      <c r="AF84" s="24">
        <f t="shared" si="21"/>
        <v>0.46441891650362588</v>
      </c>
      <c r="AG84" s="24">
        <f t="shared" si="21"/>
        <v>0.46354975979761859</v>
      </c>
      <c r="AH84" s="24">
        <f t="shared" si="21"/>
        <v>0.46597410713288134</v>
      </c>
      <c r="AI84" s="24">
        <f t="shared" si="21"/>
        <v>0.46577294971041305</v>
      </c>
      <c r="AJ84" s="24">
        <f t="shared" si="21"/>
        <v>0.46696861204582274</v>
      </c>
      <c r="AK84" s="24">
        <f t="shared" si="21"/>
        <v>0.46571020421932885</v>
      </c>
      <c r="AL84" s="24">
        <f t="shared" si="21"/>
        <v>0.46207953341962105</v>
      </c>
      <c r="AM84" s="24">
        <f t="shared" si="21"/>
        <v>0.46793214032613006</v>
      </c>
      <c r="AN84" s="24">
        <f t="shared" si="21"/>
        <v>0.46605778373066875</v>
      </c>
      <c r="AO84" s="24">
        <f>+NOA!AV57</f>
        <v>0.46850155141941796</v>
      </c>
      <c r="AQ84" s="24">
        <f t="shared" si="11"/>
        <v>-2.4765652782843262E-4</v>
      </c>
      <c r="AR84" s="24">
        <f t="shared" si="15"/>
        <v>4.6471368100275967E-4</v>
      </c>
      <c r="AS84" s="35">
        <f t="shared" si="22"/>
        <v>44287</v>
      </c>
      <c r="AT84" s="19">
        <f t="shared" si="8"/>
        <v>469.81112670898438</v>
      </c>
      <c r="AU84" s="19">
        <f t="shared" si="9"/>
        <v>462.526611328125</v>
      </c>
      <c r="AV84" s="52">
        <f t="shared" si="12"/>
        <v>7.2845153808593466E-2</v>
      </c>
      <c r="AW84" s="52">
        <f t="shared" si="24"/>
        <v>-3.660151215822971E-3</v>
      </c>
    </row>
    <row r="85" spans="4:49" x14ac:dyDescent="0.25">
      <c r="D85" s="37">
        <f>+NOA!A58</f>
        <v>44317</v>
      </c>
      <c r="E85" s="257">
        <v>484.94854736328125</v>
      </c>
      <c r="F85" s="257">
        <v>484.22332763671875</v>
      </c>
      <c r="G85" s="257">
        <v>482.9522705078125</v>
      </c>
      <c r="H85" s="257">
        <v>484.94570922851563</v>
      </c>
      <c r="I85" s="257">
        <v>484.20556640625</v>
      </c>
      <c r="J85" s="257">
        <v>482.51235961914063</v>
      </c>
      <c r="K85" s="257">
        <v>482.05313110351563</v>
      </c>
      <c r="L85" s="257">
        <v>481.1263427734375</v>
      </c>
      <c r="M85" s="257">
        <v>480.09658813476563</v>
      </c>
      <c r="N85" s="257">
        <v>478.22906494140625</v>
      </c>
      <c r="O85" s="19" cm="1">
        <f t="array" ref="O85">+SUMPRODUCT($E$30:$N$30/100,$E85:$N85)/$D$14*100</f>
        <v>492.5828526265297</v>
      </c>
      <c r="Q85" s="24">
        <f t="shared" si="25"/>
        <v>3.2220225945549963E-2</v>
      </c>
      <c r="R85" s="24">
        <f t="shared" si="25"/>
        <v>3.2638459491421079E-2</v>
      </c>
      <c r="S85" s="24">
        <f t="shared" si="25"/>
        <v>3.2877411849537852E-2</v>
      </c>
      <c r="T85" s="24">
        <f t="shared" si="25"/>
        <v>3.3538772351891621E-2</v>
      </c>
      <c r="U85" s="24">
        <f t="shared" si="25"/>
        <v>3.356253984210511E-2</v>
      </c>
      <c r="V85" s="24">
        <f t="shared" si="23"/>
        <v>3.3246213099481503E-2</v>
      </c>
      <c r="W85" s="24">
        <f t="shared" si="23"/>
        <v>3.3044113033513067E-2</v>
      </c>
      <c r="X85" s="24">
        <f t="shared" si="23"/>
        <v>3.3812527418194627E-2</v>
      </c>
      <c r="Y85" s="24">
        <f t="shared" si="23"/>
        <v>3.3981080251518359E-2</v>
      </c>
      <c r="Z85" s="24">
        <f t="shared" si="23"/>
        <v>3.3949297680823998E-2</v>
      </c>
      <c r="AA85" s="24">
        <f t="shared" si="18"/>
        <v>3.3181762528477377E-2</v>
      </c>
      <c r="AB85" s="24">
        <f>+NOA!Y58</f>
        <v>3.2453268469876617E-2</v>
      </c>
      <c r="AD85" s="24">
        <f t="shared" si="21"/>
        <v>0.49293007508151754</v>
      </c>
      <c r="AE85" s="24">
        <f t="shared" si="21"/>
        <v>0.49302452020199405</v>
      </c>
      <c r="AF85" s="24">
        <f t="shared" si="21"/>
        <v>0.48962404109814051</v>
      </c>
      <c r="AG85" s="24">
        <f t="shared" si="21"/>
        <v>0.4903550893381099</v>
      </c>
      <c r="AH85" s="24">
        <f t="shared" si="21"/>
        <v>0.49204104247711311</v>
      </c>
      <c r="AI85" s="24">
        <f t="shared" si="21"/>
        <v>0.49053221007547698</v>
      </c>
      <c r="AJ85" s="24">
        <f t="shared" si="21"/>
        <v>0.49025142511466102</v>
      </c>
      <c r="AK85" s="24">
        <f t="shared" si="21"/>
        <v>0.49088539437961898</v>
      </c>
      <c r="AL85" s="24">
        <f t="shared" si="21"/>
        <v>0.48757811489404523</v>
      </c>
      <c r="AM85" s="24">
        <f t="shared" si="21"/>
        <v>0.49122391316180836</v>
      </c>
      <c r="AN85" s="24">
        <f t="shared" si="21"/>
        <v>0.49098508504874561</v>
      </c>
      <c r="AO85" s="24">
        <f>+NOA!AV58</f>
        <v>0.49119066555660473</v>
      </c>
      <c r="AQ85" s="24">
        <f t="shared" si="11"/>
        <v>-1.7290717352740348E-3</v>
      </c>
      <c r="AR85" s="24">
        <f t="shared" si="15"/>
        <v>1.7061619197091815E-3</v>
      </c>
      <c r="AS85" s="35">
        <f t="shared" si="22"/>
        <v>44317</v>
      </c>
      <c r="AT85" s="19">
        <f t="shared" si="8"/>
        <v>484.94854736328125</v>
      </c>
      <c r="AU85" s="19">
        <f t="shared" si="9"/>
        <v>478.22906494140625</v>
      </c>
      <c r="AV85" s="52">
        <f t="shared" si="12"/>
        <v>6.7194824218749893E-2</v>
      </c>
      <c r="AW85" s="52">
        <f t="shared" si="24"/>
        <v>-5.6538017298648491E-3</v>
      </c>
    </row>
    <row r="86" spans="4:49" x14ac:dyDescent="0.25">
      <c r="D86" s="37">
        <f>+NOA!A59</f>
        <v>44348</v>
      </c>
      <c r="E86" s="257">
        <v>501.00390625</v>
      </c>
      <c r="F86" s="257">
        <v>500.29840087890625</v>
      </c>
      <c r="G86" s="257">
        <v>499.05270385742188</v>
      </c>
      <c r="H86" s="257">
        <v>501.13568115234375</v>
      </c>
      <c r="I86" s="257">
        <v>500.25625610351563</v>
      </c>
      <c r="J86" s="257">
        <v>498.583740234375</v>
      </c>
      <c r="K86" s="257">
        <v>497.92922973632813</v>
      </c>
      <c r="L86" s="257">
        <v>497.09912109375</v>
      </c>
      <c r="M86" s="257">
        <v>496.01708984375</v>
      </c>
      <c r="N86" s="257">
        <v>493.88803100585938</v>
      </c>
      <c r="O86" s="19" cm="1">
        <f t="array" ref="O86">+SUMPRODUCT($E$30:$N$30/100,$E86:$N86)/$D$14*100</f>
        <v>508.91994812808059</v>
      </c>
      <c r="Q86" s="24">
        <f t="shared" si="25"/>
        <v>3.3107345045187753E-2</v>
      </c>
      <c r="R86" s="24">
        <f t="shared" si="25"/>
        <v>3.3197643163213275E-2</v>
      </c>
      <c r="S86" s="24">
        <f t="shared" si="25"/>
        <v>3.333752491251385E-2</v>
      </c>
      <c r="T86" s="24">
        <f t="shared" si="25"/>
        <v>3.3385122531724765E-2</v>
      </c>
      <c r="U86" s="24">
        <f t="shared" si="25"/>
        <v>3.3148503055000056E-2</v>
      </c>
      <c r="V86" s="24">
        <f t="shared" si="23"/>
        <v>3.3307707657312502E-2</v>
      </c>
      <c r="W86" s="24">
        <f t="shared" si="23"/>
        <v>3.2934333600258769E-2</v>
      </c>
      <c r="X86" s="24">
        <f t="shared" si="23"/>
        <v>3.3198719131107834E-2</v>
      </c>
      <c r="Y86" s="24">
        <f t="shared" si="23"/>
        <v>3.3161039054323327E-2</v>
      </c>
      <c r="Z86" s="24">
        <f t="shared" si="23"/>
        <v>3.2743651970152943E-2</v>
      </c>
      <c r="AA86" s="24">
        <f t="shared" si="18"/>
        <v>3.3166188011699793E-2</v>
      </c>
      <c r="AB86" s="24">
        <f>+NOA!Y59</f>
        <v>3.2863347983856483E-2</v>
      </c>
      <c r="AD86" s="24">
        <f t="shared" si="21"/>
        <v>0.51154580822130713</v>
      </c>
      <c r="AE86" s="24">
        <f t="shared" si="21"/>
        <v>0.51172181212475598</v>
      </c>
      <c r="AF86" s="24">
        <f t="shared" si="21"/>
        <v>0.50892967869950301</v>
      </c>
      <c r="AG86" s="24">
        <f t="shared" si="21"/>
        <v>0.5108048139404775</v>
      </c>
      <c r="AH86" s="24">
        <f t="shared" si="21"/>
        <v>0.51080454384291563</v>
      </c>
      <c r="AI86" s="24">
        <f t="shared" si="21"/>
        <v>0.5080075093966685</v>
      </c>
      <c r="AJ86" s="24">
        <f t="shared" si="21"/>
        <v>0.50597548335051656</v>
      </c>
      <c r="AK86" s="24">
        <f t="shared" si="21"/>
        <v>0.50776200659940884</v>
      </c>
      <c r="AL86" s="24">
        <f t="shared" si="21"/>
        <v>0.50556931839486841</v>
      </c>
      <c r="AM86" s="24">
        <f t="shared" si="21"/>
        <v>0.5061937040695661</v>
      </c>
      <c r="AN86" s="24">
        <f t="shared" si="21"/>
        <v>0.5090378985702928</v>
      </c>
      <c r="AO86" s="24">
        <f>+NOA!AV59</f>
        <v>0.50689039858314966</v>
      </c>
      <c r="AQ86" s="24">
        <f t="shared" si="11"/>
        <v>3.6369307503480997E-4</v>
      </c>
      <c r="AR86" s="24">
        <f t="shared" si="15"/>
        <v>5.3521041517410328E-3</v>
      </c>
      <c r="AS86" s="35">
        <f t="shared" si="22"/>
        <v>44348</v>
      </c>
      <c r="AT86" s="19">
        <f t="shared" si="8"/>
        <v>501.00390625</v>
      </c>
      <c r="AU86" s="19">
        <f t="shared" si="9"/>
        <v>493.88803100585938</v>
      </c>
      <c r="AV86" s="52">
        <f t="shared" si="12"/>
        <v>7.1158752441405682E-2</v>
      </c>
      <c r="AW86" s="52">
        <f t="shared" si="24"/>
        <v>-5.4330507718336474E-3</v>
      </c>
    </row>
    <row r="87" spans="4:49" x14ac:dyDescent="0.25">
      <c r="D87" s="37">
        <f>+NOA!A60</f>
        <v>44378</v>
      </c>
      <c r="E87" s="257">
        <v>514.6533203125</v>
      </c>
      <c r="F87" s="257">
        <v>513.92657470703125</v>
      </c>
      <c r="G87" s="257">
        <v>512.85882568359375</v>
      </c>
      <c r="H87" s="257">
        <v>515.03668212890625</v>
      </c>
      <c r="I87" s="257">
        <v>514.249267578125</v>
      </c>
      <c r="J87" s="257">
        <v>512.48773193359375</v>
      </c>
      <c r="K87" s="257">
        <v>511.69525146484375</v>
      </c>
      <c r="L87" s="257">
        <v>510.98202514648438</v>
      </c>
      <c r="M87" s="257">
        <v>509.791259765625</v>
      </c>
      <c r="N87" s="257">
        <v>507.68270874023438</v>
      </c>
      <c r="O87" s="19" cm="1">
        <f t="array" ref="O87">+SUMPRODUCT($E$30:$N$30/100,$E87:$N87)/$D$14*100</f>
        <v>522.99737957403659</v>
      </c>
      <c r="Q87" s="24">
        <f t="shared" si="25"/>
        <v>2.7244127026205156E-2</v>
      </c>
      <c r="R87" s="24">
        <f t="shared" si="25"/>
        <v>2.7240090722224108E-2</v>
      </c>
      <c r="S87" s="24">
        <f t="shared" si="25"/>
        <v>2.7664656897874007E-2</v>
      </c>
      <c r="T87" s="24">
        <f t="shared" si="25"/>
        <v>2.773899664178292E-2</v>
      </c>
      <c r="U87" s="24">
        <f t="shared" si="25"/>
        <v>2.7971687118119481E-2</v>
      </c>
      <c r="V87" s="24">
        <f t="shared" si="23"/>
        <v>2.7886973796383163E-2</v>
      </c>
      <c r="W87" s="24">
        <f t="shared" si="23"/>
        <v>2.7646542734205859E-2</v>
      </c>
      <c r="X87" s="24">
        <f t="shared" si="23"/>
        <v>2.7927838661609972E-2</v>
      </c>
      <c r="Y87" s="24">
        <f t="shared" si="23"/>
        <v>2.7769547065835898E-2</v>
      </c>
      <c r="Z87" s="24">
        <f t="shared" si="23"/>
        <v>2.7930779586378129E-2</v>
      </c>
      <c r="AA87" s="24">
        <f t="shared" si="18"/>
        <v>2.7661386624234119E-2</v>
      </c>
      <c r="AB87" s="24">
        <f>+NOA!Y60</f>
        <v>2.7529381732412039E-2</v>
      </c>
      <c r="AD87" s="24">
        <f t="shared" si="21"/>
        <v>0.52739355805417132</v>
      </c>
      <c r="AE87" s="24">
        <f t="shared" si="21"/>
        <v>0.52681702906368866</v>
      </c>
      <c r="AF87" s="24">
        <f t="shared" si="21"/>
        <v>0.52393543294305522</v>
      </c>
      <c r="AG87" s="24">
        <f t="shared" si="21"/>
        <v>0.52587897935757422</v>
      </c>
      <c r="AH87" s="24">
        <f t="shared" si="21"/>
        <v>0.5247701907686495</v>
      </c>
      <c r="AI87" s="24">
        <f t="shared" si="21"/>
        <v>0.52129208563306806</v>
      </c>
      <c r="AJ87" s="24">
        <f t="shared" si="21"/>
        <v>0.51705137103209009</v>
      </c>
      <c r="AK87" s="24">
        <f t="shared" si="21"/>
        <v>0.51930207698073727</v>
      </c>
      <c r="AL87" s="24">
        <f t="shared" si="21"/>
        <v>0.51602569309265589</v>
      </c>
      <c r="AM87" s="24">
        <f t="shared" si="21"/>
        <v>0.51416506761874725</v>
      </c>
      <c r="AN87" s="24">
        <f t="shared" si="21"/>
        <v>0.52235837804138852</v>
      </c>
      <c r="AO87" s="24">
        <f>+NOA!AV60</f>
        <v>0.51959551655033898</v>
      </c>
      <c r="AQ87" s="24">
        <f t="shared" si="11"/>
        <v>-6.8665256017297338E-4</v>
      </c>
      <c r="AR87" s="24">
        <f t="shared" si="15"/>
        <v>1.3228490435424067E-2</v>
      </c>
      <c r="AS87" s="35">
        <f t="shared" si="22"/>
        <v>44378</v>
      </c>
      <c r="AT87" s="19">
        <f t="shared" si="8"/>
        <v>514.6533203125</v>
      </c>
      <c r="AU87" s="19">
        <f t="shared" si="9"/>
        <v>507.68270874023438</v>
      </c>
      <c r="AV87" s="52">
        <f t="shared" si="12"/>
        <v>6.9706115722656392E-2</v>
      </c>
      <c r="AW87" s="52">
        <f t="shared" si="24"/>
        <v>-6.3764660945633267E-3</v>
      </c>
    </row>
    <row r="88" spans="4:49" x14ac:dyDescent="0.25">
      <c r="D88" s="37">
        <f>+NOA!A61</f>
        <v>44409</v>
      </c>
      <c r="E88" s="257">
        <v>525.85186767578125</v>
      </c>
      <c r="F88" s="257">
        <v>525.21759033203125</v>
      </c>
      <c r="G88" s="257">
        <v>524.3690185546875</v>
      </c>
      <c r="H88" s="257">
        <v>526.63226318359375</v>
      </c>
      <c r="I88" s="257">
        <v>526.35467529296875</v>
      </c>
      <c r="J88" s="257">
        <v>524.72076416015625</v>
      </c>
      <c r="K88" s="257">
        <v>524.337646484375</v>
      </c>
      <c r="L88" s="257">
        <v>523.5791015625</v>
      </c>
      <c r="M88" s="257">
        <v>522.28607177734375</v>
      </c>
      <c r="N88" s="257">
        <v>520.75604248046875</v>
      </c>
      <c r="O88" s="19" cm="1">
        <f t="array" ref="O88">+SUMPRODUCT($E$30:$N$30/100,$E88:$N88)/$D$14*100</f>
        <v>535.20703943789476</v>
      </c>
      <c r="Q88" s="24">
        <f t="shared" si="25"/>
        <v>2.1759399815941105E-2</v>
      </c>
      <c r="R88" s="24">
        <f t="shared" si="25"/>
        <v>2.1970094913726923E-2</v>
      </c>
      <c r="S88" s="24">
        <f t="shared" si="25"/>
        <v>2.2443199365345334E-2</v>
      </c>
      <c r="T88" s="24">
        <f t="shared" si="25"/>
        <v>2.251408774760888E-2</v>
      </c>
      <c r="U88" s="24">
        <f t="shared" si="25"/>
        <v>2.353996102289968E-2</v>
      </c>
      <c r="V88" s="24">
        <f t="shared" si="23"/>
        <v>2.3869902564121581E-2</v>
      </c>
      <c r="W88" s="24">
        <f t="shared" si="23"/>
        <v>2.4706883605699836E-2</v>
      </c>
      <c r="X88" s="24">
        <f t="shared" si="23"/>
        <v>2.4652680125889725E-2</v>
      </c>
      <c r="Y88" s="24">
        <f t="shared" si="23"/>
        <v>2.4509663067709742E-2</v>
      </c>
      <c r="Z88" s="24">
        <f t="shared" si="23"/>
        <v>2.5750992726686794E-2</v>
      </c>
      <c r="AA88" s="24">
        <f t="shared" si="18"/>
        <v>2.3345546919953053E-2</v>
      </c>
      <c r="AB88" s="24">
        <f>+NOA!Y61</f>
        <v>2.3828622011282885E-2</v>
      </c>
      <c r="AD88" s="24">
        <f t="shared" si="21"/>
        <v>0.52092536190475691</v>
      </c>
      <c r="AE88" s="24">
        <f t="shared" si="21"/>
        <v>0.52084588161771772</v>
      </c>
      <c r="AF88" s="24">
        <f t="shared" si="21"/>
        <v>0.51908944407371616</v>
      </c>
      <c r="AG88" s="24">
        <f t="shared" si="21"/>
        <v>0.52108482108307586</v>
      </c>
      <c r="AH88" s="24">
        <f t="shared" si="21"/>
        <v>0.52177948672249364</v>
      </c>
      <c r="AI88" s="24">
        <f t="shared" si="21"/>
        <v>0.51892819847459193</v>
      </c>
      <c r="AJ88" s="24">
        <f t="shared" si="21"/>
        <v>0.51573621534566061</v>
      </c>
      <c r="AK88" s="24">
        <f t="shared" si="21"/>
        <v>0.51835646256673207</v>
      </c>
      <c r="AL88" s="24">
        <f t="shared" si="21"/>
        <v>0.51475928815402394</v>
      </c>
      <c r="AM88" s="24">
        <f t="shared" si="21"/>
        <v>0.51473678903177267</v>
      </c>
      <c r="AN88" s="24">
        <f t="shared" si="21"/>
        <v>0.51892118132166409</v>
      </c>
      <c r="AO88" s="24">
        <f>+NOA!AV61</f>
        <v>0.51705331610805483</v>
      </c>
      <c r="AQ88" s="24">
        <f t="shared" si="11"/>
        <v>-3.9915929107456893E-3</v>
      </c>
      <c r="AR88" s="24">
        <f t="shared" si="15"/>
        <v>6.1885728729842437E-3</v>
      </c>
      <c r="AS88" s="35">
        <f t="shared" si="22"/>
        <v>44409</v>
      </c>
      <c r="AT88" s="19">
        <f t="shared" si="8"/>
        <v>525.85186767578125</v>
      </c>
      <c r="AU88" s="19">
        <f t="shared" si="9"/>
        <v>520.75604248046875</v>
      </c>
      <c r="AV88" s="52">
        <f t="shared" si="12"/>
        <v>5.0958251953125533E-2</v>
      </c>
      <c r="AW88" s="52">
        <f t="shared" si="24"/>
        <v>-1.1268093608971741E-2</v>
      </c>
    </row>
    <row r="89" spans="4:49" x14ac:dyDescent="0.25">
      <c r="D89" s="37">
        <f>+NOA!A62</f>
        <v>44440</v>
      </c>
      <c r="E89" s="257">
        <v>542.4942626953125</v>
      </c>
      <c r="F89" s="257">
        <v>541.8409423828125</v>
      </c>
      <c r="G89" s="257">
        <v>540.93621826171875</v>
      </c>
      <c r="H89" s="257">
        <v>542.90667724609375</v>
      </c>
      <c r="I89" s="257">
        <v>542.89508056640625</v>
      </c>
      <c r="J89" s="257">
        <v>541.48175048828125</v>
      </c>
      <c r="K89" s="257">
        <v>541.19622802734375</v>
      </c>
      <c r="L89" s="257">
        <v>540.26934814453125</v>
      </c>
      <c r="M89" s="257">
        <v>538.72601318359375</v>
      </c>
      <c r="N89" s="257">
        <v>537.70977783203125</v>
      </c>
      <c r="O89" s="19" cm="1">
        <f t="array" ref="O89">+SUMPRODUCT($E$30:$N$30/100,$E89:$N89)/$D$14*100</f>
        <v>552.17386224763379</v>
      </c>
      <c r="Q89" s="24">
        <f t="shared" si="25"/>
        <v>3.164844710562531E-2</v>
      </c>
      <c r="R89" s="24">
        <f t="shared" si="25"/>
        <v>3.1650409957275638E-2</v>
      </c>
      <c r="S89" s="24">
        <f t="shared" si="25"/>
        <v>3.1594543386058938E-2</v>
      </c>
      <c r="T89" s="24">
        <f t="shared" si="25"/>
        <v>3.0902804860678312E-2</v>
      </c>
      <c r="U89" s="24">
        <f t="shared" si="25"/>
        <v>3.1424448285238604E-2</v>
      </c>
      <c r="V89" s="24">
        <f t="shared" si="23"/>
        <v>3.1942677844952083E-2</v>
      </c>
      <c r="W89" s="24">
        <f t="shared" si="23"/>
        <v>3.2152147868846903E-2</v>
      </c>
      <c r="X89" s="24">
        <f t="shared" si="23"/>
        <v>3.1877220714545462E-2</v>
      </c>
      <c r="Y89" s="24">
        <f t="shared" si="23"/>
        <v>3.1476890337712282E-2</v>
      </c>
      <c r="Z89" s="24">
        <f t="shared" si="23"/>
        <v>3.2556003134996514E-2</v>
      </c>
      <c r="AA89" s="24">
        <f t="shared" si="18"/>
        <v>3.1701419375123718E-2</v>
      </c>
      <c r="AB89" s="24">
        <f>+NOA!Y62</f>
        <v>3.2608142352426484E-2</v>
      </c>
      <c r="AD89" s="24">
        <f t="shared" si="21"/>
        <v>0.53157263248550435</v>
      </c>
      <c r="AE89" s="24">
        <f t="shared" si="21"/>
        <v>0.53240200117137193</v>
      </c>
      <c r="AF89" s="24">
        <f t="shared" si="21"/>
        <v>0.53146367920595505</v>
      </c>
      <c r="AG89" s="24">
        <f t="shared" si="21"/>
        <v>0.53300059372649122</v>
      </c>
      <c r="AH89" s="24">
        <f t="shared" si="21"/>
        <v>0.53420291344927895</v>
      </c>
      <c r="AI89" s="24">
        <f t="shared" si="21"/>
        <v>0.53291465011977257</v>
      </c>
      <c r="AJ89" s="24">
        <f t="shared" si="21"/>
        <v>0.53058381072596039</v>
      </c>
      <c r="AK89" s="24">
        <f t="shared" si="21"/>
        <v>0.53400214561315162</v>
      </c>
      <c r="AL89" s="24">
        <f t="shared" si="21"/>
        <v>0.53067984465479956</v>
      </c>
      <c r="AM89" s="24">
        <f t="shared" si="21"/>
        <v>0.53186929592002286</v>
      </c>
      <c r="AN89" s="24">
        <f t="shared" si="21"/>
        <v>0.53222214671818247</v>
      </c>
      <c r="AO89" s="24">
        <f>+NOA!AV62</f>
        <v>0.53102214323045671</v>
      </c>
      <c r="AQ89" s="24">
        <f t="shared" si="11"/>
        <v>-9.0755602937120372E-4</v>
      </c>
      <c r="AR89" s="24">
        <f t="shared" si="15"/>
        <v>-2.9666343451850707E-4</v>
      </c>
      <c r="AS89" s="35">
        <f t="shared" si="22"/>
        <v>44440</v>
      </c>
      <c r="AT89" s="19">
        <f t="shared" si="8"/>
        <v>542.4942626953125</v>
      </c>
      <c r="AU89" s="19">
        <f t="shared" si="9"/>
        <v>537.70977783203125</v>
      </c>
      <c r="AV89" s="52">
        <f t="shared" si="12"/>
        <v>4.7844848632812464E-2</v>
      </c>
      <c r="AW89" s="52">
        <f t="shared" si="24"/>
        <v>-1.2733186388889983E-2</v>
      </c>
    </row>
    <row r="90" spans="4:49" x14ac:dyDescent="0.25">
      <c r="D90" s="37">
        <f>+NOA!A63</f>
        <v>44470</v>
      </c>
      <c r="E90" s="257">
        <v>560.29736328125</v>
      </c>
      <c r="F90" s="257">
        <v>559.38775634765625</v>
      </c>
      <c r="G90" s="257">
        <v>558.2420654296875</v>
      </c>
      <c r="H90" s="257">
        <v>560.01239013671875</v>
      </c>
      <c r="I90" s="257">
        <v>560.02667236328125</v>
      </c>
      <c r="J90" s="257">
        <v>558.45233154296875</v>
      </c>
      <c r="K90" s="257">
        <v>558.0821533203125</v>
      </c>
      <c r="L90" s="257">
        <v>556.7518310546875</v>
      </c>
      <c r="M90" s="257">
        <v>554.935302734375</v>
      </c>
      <c r="N90" s="257">
        <v>554.10943603515625</v>
      </c>
      <c r="O90" s="19" cm="1">
        <f t="array" ref="O90">+SUMPRODUCT($E$30:$N$30/100,$E90:$N90)/$D$14*100</f>
        <v>569.5920269278198</v>
      </c>
      <c r="Q90" s="24">
        <f t="shared" si="25"/>
        <v>3.2817122336898263E-2</v>
      </c>
      <c r="R90" s="24">
        <f t="shared" si="25"/>
        <v>3.2383698964643548E-2</v>
      </c>
      <c r="S90" s="24">
        <f t="shared" si="25"/>
        <v>3.1992398703825975E-2</v>
      </c>
      <c r="T90" s="24">
        <f t="shared" si="25"/>
        <v>3.1507648749862671E-2</v>
      </c>
      <c r="U90" s="24">
        <f t="shared" si="25"/>
        <v>3.1555990116914456E-2</v>
      </c>
      <c r="V90" s="24">
        <f t="shared" si="23"/>
        <v>3.1341002793509265E-2</v>
      </c>
      <c r="W90" s="24">
        <f t="shared" si="23"/>
        <v>3.1201114158754928E-2</v>
      </c>
      <c r="X90" s="24">
        <f t="shared" si="23"/>
        <v>3.0507899377898662E-2</v>
      </c>
      <c r="Y90" s="24">
        <f t="shared" si="23"/>
        <v>3.0088187973312586E-2</v>
      </c>
      <c r="Z90" s="24">
        <f t="shared" si="23"/>
        <v>3.0499088689155185E-2</v>
      </c>
      <c r="AA90" s="24">
        <f t="shared" si="18"/>
        <v>3.154471059040187E-2</v>
      </c>
      <c r="AB90" s="24">
        <f>+NOA!Y63</f>
        <v>3.199318305058485E-2</v>
      </c>
      <c r="AD90" s="24">
        <f t="shared" si="21"/>
        <v>0.51586192148899368</v>
      </c>
      <c r="AE90" s="24">
        <f t="shared" si="21"/>
        <v>0.51734628067997912</v>
      </c>
      <c r="AF90" s="24">
        <f t="shared" si="21"/>
        <v>0.51785721842560339</v>
      </c>
      <c r="AG90" s="24">
        <f t="shared" si="21"/>
        <v>0.51937088616388216</v>
      </c>
      <c r="AH90" s="24">
        <f t="shared" si="21"/>
        <v>0.52200030372072814</v>
      </c>
      <c r="AI90" s="24">
        <f t="shared" si="21"/>
        <v>0.52085656944704395</v>
      </c>
      <c r="AJ90" s="24">
        <f t="shared" si="21"/>
        <v>0.51891871194498251</v>
      </c>
      <c r="AK90" s="24">
        <f t="shared" si="21"/>
        <v>0.52257674686834554</v>
      </c>
      <c r="AL90" s="24">
        <f t="shared" si="21"/>
        <v>0.5193465582900012</v>
      </c>
      <c r="AM90" s="24">
        <f t="shared" si="21"/>
        <v>0.52201121106004122</v>
      </c>
      <c r="AN90" s="24">
        <f t="shared" si="21"/>
        <v>0.51926328934893928</v>
      </c>
      <c r="AO90" s="24">
        <f>+NOA!AV63</f>
        <v>0.51823375898219415</v>
      </c>
      <c r="AQ90" s="24">
        <f t="shared" si="11"/>
        <v>2.3180336477430785E-3</v>
      </c>
      <c r="AR90" s="24">
        <f t="shared" si="15"/>
        <v>-6.1492895710475448E-3</v>
      </c>
      <c r="AS90" s="35">
        <f t="shared" si="22"/>
        <v>44470</v>
      </c>
      <c r="AT90" s="19">
        <f t="shared" si="8"/>
        <v>560.29736328125</v>
      </c>
      <c r="AU90" s="19">
        <f t="shared" si="9"/>
        <v>554.10943603515625</v>
      </c>
      <c r="AV90" s="52">
        <f t="shared" si="12"/>
        <v>6.1879272460937607E-2</v>
      </c>
      <c r="AW90" s="52">
        <f t="shared" si="24"/>
        <v>-1.0227669008336049E-2</v>
      </c>
    </row>
    <row r="91" spans="4:49" x14ac:dyDescent="0.25">
      <c r="D91" s="37">
        <f>+NOA!A64</f>
        <v>44501</v>
      </c>
      <c r="E91" s="257">
        <v>575.07110595703125</v>
      </c>
      <c r="F91" s="257">
        <v>574.22308349609375</v>
      </c>
      <c r="G91" s="257">
        <v>572.995849609375</v>
      </c>
      <c r="H91" s="257">
        <v>574.75732421875</v>
      </c>
      <c r="I91" s="257">
        <v>574.72479248046875</v>
      </c>
      <c r="J91" s="257">
        <v>573.2655029296875</v>
      </c>
      <c r="K91" s="257">
        <v>572.899169921875</v>
      </c>
      <c r="L91" s="257">
        <v>571.55010986328125</v>
      </c>
      <c r="M91" s="257">
        <v>569.6138916015625</v>
      </c>
      <c r="N91" s="257">
        <v>568.8603515625</v>
      </c>
      <c r="O91" s="19" cm="1">
        <f t="array" ref="O91">+SUMPRODUCT($E$30:$N$30/100,$E91:$N91)/$D$14*100</f>
        <v>584.6613029270253</v>
      </c>
      <c r="Q91" s="24">
        <f t="shared" si="25"/>
        <v>2.6367681955992595E-2</v>
      </c>
      <c r="R91" s="24">
        <f t="shared" si="25"/>
        <v>2.6520650443442095E-2</v>
      </c>
      <c r="S91" s="24">
        <f t="shared" si="25"/>
        <v>2.6429008298275214E-2</v>
      </c>
      <c r="T91" s="24">
        <f t="shared" si="25"/>
        <v>2.6329656882112085E-2</v>
      </c>
      <c r="U91" s="24">
        <f t="shared" si="25"/>
        <v>2.6245393018804464E-2</v>
      </c>
      <c r="V91" s="24">
        <f t="shared" si="23"/>
        <v>2.6525399841721198E-2</v>
      </c>
      <c r="W91" s="24">
        <f t="shared" si="23"/>
        <v>2.6549884301815707E-2</v>
      </c>
      <c r="X91" s="24">
        <f t="shared" si="23"/>
        <v>2.6579667965456855E-2</v>
      </c>
      <c r="Y91" s="24">
        <f t="shared" si="23"/>
        <v>2.6450991304500793E-2</v>
      </c>
      <c r="Z91" s="24">
        <f t="shared" si="23"/>
        <v>2.6620942665931846E-2</v>
      </c>
      <c r="AA91" s="24">
        <f t="shared" si="18"/>
        <v>2.6456262178534917E-2</v>
      </c>
      <c r="AB91" s="24">
        <f>+NOA!Y64</f>
        <v>2.655175559512668E-2</v>
      </c>
      <c r="AD91" s="24">
        <f t="shared" si="21"/>
        <v>0.51170339056338676</v>
      </c>
      <c r="AE91" s="24">
        <f t="shared" si="21"/>
        <v>0.51275529462367331</v>
      </c>
      <c r="AF91" s="24">
        <f t="shared" si="21"/>
        <v>0.51272162189903359</v>
      </c>
      <c r="AG91" s="24">
        <f t="shared" si="21"/>
        <v>0.51405328821154761</v>
      </c>
      <c r="AH91" s="24">
        <f t="shared" si="21"/>
        <v>0.51561001095789516</v>
      </c>
      <c r="AI91" s="24">
        <f t="shared" si="21"/>
        <v>0.51419365816936891</v>
      </c>
      <c r="AJ91" s="24">
        <f t="shared" si="21"/>
        <v>0.51103241625728435</v>
      </c>
      <c r="AK91" s="24">
        <f t="shared" si="21"/>
        <v>0.51453418130074646</v>
      </c>
      <c r="AL91" s="24">
        <f t="shared" si="21"/>
        <v>0.51057395651223159</v>
      </c>
      <c r="AM91" s="24">
        <f t="shared" si="21"/>
        <v>0.51143340610052479</v>
      </c>
      <c r="AN91" s="24">
        <f t="shared" si="21"/>
        <v>0.51285301765809921</v>
      </c>
      <c r="AO91" s="24">
        <f>+NOA!AV64</f>
        <v>0.51160906470634915</v>
      </c>
      <c r="AQ91" s="24">
        <f t="shared" si="11"/>
        <v>-2.5326070993925143E-4</v>
      </c>
      <c r="AR91" s="24">
        <f t="shared" si="15"/>
        <v>2.6998446286197186E-4</v>
      </c>
      <c r="AS91" s="35">
        <f t="shared" si="22"/>
        <v>44501</v>
      </c>
      <c r="AT91" s="19">
        <f t="shared" si="8"/>
        <v>575.07110595703125</v>
      </c>
      <c r="AU91" s="19">
        <f t="shared" si="9"/>
        <v>568.8603515625</v>
      </c>
      <c r="AV91" s="52">
        <f t="shared" si="12"/>
        <v>6.2107543945312038E-2</v>
      </c>
      <c r="AW91" s="52">
        <f t="shared" si="24"/>
        <v>-1.0826489602374867E-2</v>
      </c>
    </row>
    <row r="92" spans="4:49" x14ac:dyDescent="0.25">
      <c r="D92" s="37">
        <f>+NOA!A65</f>
        <v>44531</v>
      </c>
      <c r="E92" s="257">
        <v>599.20440673828125</v>
      </c>
      <c r="F92" s="257">
        <v>598.203125</v>
      </c>
      <c r="G92" s="257">
        <v>596.79937744140625</v>
      </c>
      <c r="H92" s="257">
        <v>598.16864013671875</v>
      </c>
      <c r="I92" s="257">
        <v>597.61541748046875</v>
      </c>
      <c r="J92" s="257">
        <v>596.10516357421875</v>
      </c>
      <c r="K92" s="257">
        <v>595.088134765625</v>
      </c>
      <c r="L92" s="257">
        <v>594.02374267578125</v>
      </c>
      <c r="M92" s="257">
        <v>591.92413330078125</v>
      </c>
      <c r="N92" s="257">
        <v>590.8201904296875</v>
      </c>
      <c r="O92" s="19" cm="1">
        <f t="array" ref="O92">+SUMPRODUCT($E$30:$N$30/100,$E92:$N92)/$D$14*100</f>
        <v>608.26217151371702</v>
      </c>
      <c r="Q92" s="24">
        <f t="shared" si="25"/>
        <v>4.1965768287188565E-2</v>
      </c>
      <c r="R92" s="24">
        <f t="shared" si="25"/>
        <v>4.1760845554843273E-2</v>
      </c>
      <c r="S92" s="24">
        <f t="shared" si="25"/>
        <v>4.1542234290629976E-2</v>
      </c>
      <c r="T92" s="24">
        <f t="shared" si="25"/>
        <v>4.0732522982270813E-2</v>
      </c>
      <c r="U92" s="24">
        <f t="shared" si="25"/>
        <v>3.9828845561378667E-2</v>
      </c>
      <c r="V92" s="24">
        <f t="shared" si="23"/>
        <v>3.9841330985047163E-2</v>
      </c>
      <c r="W92" s="24">
        <f t="shared" si="23"/>
        <v>3.8731012381770125E-2</v>
      </c>
      <c r="X92" s="24">
        <f t="shared" si="23"/>
        <v>3.932049425705797E-2</v>
      </c>
      <c r="Y92" s="24">
        <f t="shared" si="23"/>
        <v>3.9167306184352046E-2</v>
      </c>
      <c r="Z92" s="24">
        <f t="shared" si="23"/>
        <v>3.8603215722224249E-2</v>
      </c>
      <c r="AA92" s="24">
        <f t="shared" si="18"/>
        <v>4.0366736208702791E-2</v>
      </c>
      <c r="AB92" s="24">
        <f>+NOA!Y65</f>
        <v>4.0413704164750985E-2</v>
      </c>
      <c r="AD92" s="24">
        <f t="shared" si="21"/>
        <v>0.50456824925770549</v>
      </c>
      <c r="AE92" s="24">
        <f t="shared" si="21"/>
        <v>0.50692089417154729</v>
      </c>
      <c r="AF92" s="24">
        <f t="shared" si="21"/>
        <v>0.50822132750382432</v>
      </c>
      <c r="AG92" s="24">
        <f t="shared" si="21"/>
        <v>0.50893515350794805</v>
      </c>
      <c r="AH92" s="24">
        <f t="shared" si="21"/>
        <v>0.51016609260393753</v>
      </c>
      <c r="AI92" s="24">
        <f t="shared" si="21"/>
        <v>0.51054238296861421</v>
      </c>
      <c r="AJ92" s="24">
        <f t="shared" si="21"/>
        <v>0.50765496513694686</v>
      </c>
      <c r="AK92" s="24">
        <f t="shared" si="21"/>
        <v>0.51323697630764009</v>
      </c>
      <c r="AL92" s="24">
        <f t="shared" si="21"/>
        <v>0.51040634059847267</v>
      </c>
      <c r="AM92" s="24">
        <f t="shared" si="21"/>
        <v>0.51167063063850926</v>
      </c>
      <c r="AN92" s="24">
        <f t="shared" si="21"/>
        <v>0.50882743905108363</v>
      </c>
      <c r="AO92" s="24">
        <f>+NOA!AV65</f>
        <v>0.50771211614971157</v>
      </c>
      <c r="AQ92" s="24">
        <f t="shared" si="11"/>
        <v>3.3625525649643162E-3</v>
      </c>
      <c r="AR92" s="24">
        <f t="shared" si="15"/>
        <v>-7.1023813808037684E-3</v>
      </c>
      <c r="AS92" s="35">
        <f t="shared" si="22"/>
        <v>44531</v>
      </c>
      <c r="AT92" s="19">
        <f t="shared" si="8"/>
        <v>599.20440673828125</v>
      </c>
      <c r="AU92" s="19">
        <f t="shared" si="9"/>
        <v>590.8201904296875</v>
      </c>
      <c r="AV92" s="52">
        <f t="shared" si="12"/>
        <v>8.3842163085937393E-2</v>
      </c>
      <c r="AW92" s="52">
        <f t="shared" si="24"/>
        <v>-6.7944838358877657E-3</v>
      </c>
    </row>
    <row r="93" spans="4:49" x14ac:dyDescent="0.25">
      <c r="D93" s="37">
        <f>+NOA!A66</f>
        <v>44562</v>
      </c>
      <c r="E93" s="257">
        <v>624.49822998046875</v>
      </c>
      <c r="F93" s="257">
        <v>623.0709228515625</v>
      </c>
      <c r="G93" s="257">
        <v>621.30401611328125</v>
      </c>
      <c r="H93" s="257">
        <v>622.50042724609375</v>
      </c>
      <c r="I93" s="257">
        <v>621.45367431640625</v>
      </c>
      <c r="J93" s="257">
        <v>619.79998779296875</v>
      </c>
      <c r="K93" s="257">
        <v>618.4833984375</v>
      </c>
      <c r="L93" s="257">
        <v>616.94476318359375</v>
      </c>
      <c r="M93" s="257">
        <v>614.57281494140625</v>
      </c>
      <c r="N93" s="257">
        <v>612.9425048828125</v>
      </c>
      <c r="O93" s="19" cm="1">
        <f t="array" ref="O93">+SUMPRODUCT($E$30:$N$30/100,$E93:$N93)/$D$14*100</f>
        <v>632.68222552035434</v>
      </c>
      <c r="Q93" s="24">
        <f t="shared" si="25"/>
        <v>4.2212345165938192E-2</v>
      </c>
      <c r="R93" s="24">
        <f t="shared" si="25"/>
        <v>4.1570825715032012E-2</v>
      </c>
      <c r="S93" s="24">
        <f t="shared" si="25"/>
        <v>4.1060094226188948E-2</v>
      </c>
      <c r="T93" s="24">
        <f t="shared" si="25"/>
        <v>4.0677135972580603E-2</v>
      </c>
      <c r="U93" s="24">
        <f t="shared" si="25"/>
        <v>3.9888958916821426E-2</v>
      </c>
      <c r="V93" s="24">
        <f t="shared" si="23"/>
        <v>3.9749402734035932E-2</v>
      </c>
      <c r="W93" s="24">
        <f t="shared" si="23"/>
        <v>3.9313947472821242E-2</v>
      </c>
      <c r="X93" s="24">
        <f t="shared" si="23"/>
        <v>3.858603429648233E-2</v>
      </c>
      <c r="Y93" s="24">
        <f t="shared" si="23"/>
        <v>3.8262811678800412E-2</v>
      </c>
      <c r="Z93" s="24">
        <f t="shared" si="23"/>
        <v>3.7443396165991016E-2</v>
      </c>
      <c r="AA93" s="24">
        <f t="shared" si="18"/>
        <v>4.0147250889966957E-2</v>
      </c>
      <c r="AB93" s="24">
        <f>+NOA!Y66</f>
        <v>4.036788721264073E-2</v>
      </c>
      <c r="AD93" s="24">
        <f t="shared" ref="AD93:AN108" si="26">+E93/E81-1</f>
        <v>0.48572794763712324</v>
      </c>
      <c r="AE93" s="24">
        <f t="shared" si="26"/>
        <v>0.48589797800204804</v>
      </c>
      <c r="AF93" s="24">
        <f t="shared" si="26"/>
        <v>0.48570561619314767</v>
      </c>
      <c r="AG93" s="24">
        <f t="shared" si="26"/>
        <v>0.48477702934302735</v>
      </c>
      <c r="AH93" s="24">
        <f t="shared" si="26"/>
        <v>0.48580532280330035</v>
      </c>
      <c r="AI93" s="24">
        <f t="shared" si="26"/>
        <v>0.48601867824891065</v>
      </c>
      <c r="AJ93" s="24">
        <f t="shared" si="26"/>
        <v>0.48393164200533101</v>
      </c>
      <c r="AK93" s="24">
        <f t="shared" si="26"/>
        <v>0.48644402311306378</v>
      </c>
      <c r="AL93" s="24">
        <f t="shared" si="26"/>
        <v>0.4832565128046491</v>
      </c>
      <c r="AM93" s="24">
        <f t="shared" si="26"/>
        <v>0.48503515561892852</v>
      </c>
      <c r="AN93" s="24">
        <f t="shared" si="26"/>
        <v>0.48532690022362823</v>
      </c>
      <c r="AO93" s="24">
        <f>+NOA!AV66</f>
        <v>0.48662674017676943</v>
      </c>
      <c r="AQ93" s="24">
        <f t="shared" si="11"/>
        <v>4.7689489999471757E-3</v>
      </c>
      <c r="AR93" s="24">
        <f t="shared" si="15"/>
        <v>6.9279201819472114E-4</v>
      </c>
      <c r="AS93" s="35">
        <f t="shared" si="22"/>
        <v>44562</v>
      </c>
      <c r="AT93" s="19">
        <f t="shared" si="8"/>
        <v>624.49822998046875</v>
      </c>
      <c r="AU93" s="19">
        <f t="shared" si="9"/>
        <v>612.9425048828125</v>
      </c>
      <c r="AV93" s="52">
        <f t="shared" si="12"/>
        <v>0.11555725097656211</v>
      </c>
      <c r="AW93" s="52">
        <f t="shared" si="24"/>
        <v>-4.72896950353352E-4</v>
      </c>
    </row>
    <row r="94" spans="4:49" x14ac:dyDescent="0.25">
      <c r="D94" s="37">
        <f>+NOA!A67</f>
        <v>44593</v>
      </c>
      <c r="E94" s="257">
        <v>656.09820556640625</v>
      </c>
      <c r="F94" s="257">
        <v>654.2259521484375</v>
      </c>
      <c r="G94" s="257">
        <v>652.09954833984375</v>
      </c>
      <c r="H94" s="257">
        <v>653.49505615234375</v>
      </c>
      <c r="I94" s="257">
        <v>652.0242919921875</v>
      </c>
      <c r="J94" s="257">
        <v>649.76959228515625</v>
      </c>
      <c r="K94" s="257">
        <v>648.0030517578125</v>
      </c>
      <c r="L94" s="257">
        <v>646.365966796875</v>
      </c>
      <c r="M94" s="257">
        <v>643.77685546875</v>
      </c>
      <c r="N94" s="257">
        <v>641.48876953125</v>
      </c>
      <c r="O94" s="19" cm="1">
        <f t="array" ref="O94">+SUMPRODUCT($E$30:$N$30/100,$E94:$N94)/$D$14*100</f>
        <v>663.62842966636958</v>
      </c>
      <c r="Q94" s="24">
        <f t="shared" si="25"/>
        <v>5.0600584707703344E-2</v>
      </c>
      <c r="R94" s="24">
        <f t="shared" si="25"/>
        <v>5.0002380394016832E-2</v>
      </c>
      <c r="S94" s="24">
        <f t="shared" si="25"/>
        <v>4.9565963566776006E-2</v>
      </c>
      <c r="T94" s="24">
        <f t="shared" si="25"/>
        <v>4.9790534350905524E-2</v>
      </c>
      <c r="U94" s="24">
        <f t="shared" si="25"/>
        <v>4.9192110271789158E-2</v>
      </c>
      <c r="V94" s="24">
        <f t="shared" si="23"/>
        <v>4.8353670671897886E-2</v>
      </c>
      <c r="W94" s="24">
        <f t="shared" si="23"/>
        <v>4.7729095712009784E-2</v>
      </c>
      <c r="X94" s="24">
        <f t="shared" si="23"/>
        <v>4.7688553933840527E-2</v>
      </c>
      <c r="Y94" s="24">
        <f t="shared" si="23"/>
        <v>4.7519252100547416E-2</v>
      </c>
      <c r="Z94" s="24">
        <f t="shared" si="23"/>
        <v>4.6572499738609663E-2</v>
      </c>
      <c r="AA94" s="24">
        <f t="shared" si="18"/>
        <v>4.8912713045736744E-2</v>
      </c>
      <c r="AB94" s="24">
        <f>+NOA!Y67</f>
        <v>4.8523634995495613E-2</v>
      </c>
      <c r="AD94" s="24">
        <f t="shared" si="26"/>
        <v>0.50984608212656646</v>
      </c>
      <c r="AE94" s="24">
        <f t="shared" si="26"/>
        <v>0.50962734710355684</v>
      </c>
      <c r="AF94" s="24">
        <f t="shared" si="26"/>
        <v>0.50905294136465762</v>
      </c>
      <c r="AG94" s="24">
        <f t="shared" si="26"/>
        <v>0.50845014802217503</v>
      </c>
      <c r="AH94" s="24">
        <f t="shared" si="26"/>
        <v>0.50917177810973469</v>
      </c>
      <c r="AI94" s="24">
        <f t="shared" si="26"/>
        <v>0.50867128246040183</v>
      </c>
      <c r="AJ94" s="24">
        <f t="shared" si="26"/>
        <v>0.50567502698814559</v>
      </c>
      <c r="AK94" s="24">
        <f t="shared" si="26"/>
        <v>0.5081118226538901</v>
      </c>
      <c r="AL94" s="24">
        <f t="shared" si="26"/>
        <v>0.50385900997417066</v>
      </c>
      <c r="AM94" s="24">
        <f t="shared" si="26"/>
        <v>0.50455213487635264</v>
      </c>
      <c r="AN94" s="24">
        <f t="shared" si="26"/>
        <v>0.5080011613047517</v>
      </c>
      <c r="AO94" s="24">
        <f>+NOA!AV67</f>
        <v>0.50907893641162416</v>
      </c>
      <c r="AQ94" s="24">
        <f t="shared" si="11"/>
        <v>4.0280849690936815E-3</v>
      </c>
      <c r="AR94" s="24">
        <f t="shared" si="15"/>
        <v>5.2939472502138152E-3</v>
      </c>
      <c r="AS94" s="35">
        <f t="shared" si="22"/>
        <v>44593</v>
      </c>
      <c r="AT94" s="19">
        <f t="shared" si="8"/>
        <v>656.09820556640625</v>
      </c>
      <c r="AU94" s="19">
        <f t="shared" si="9"/>
        <v>641.48876953125</v>
      </c>
      <c r="AV94" s="52">
        <f t="shared" si="12"/>
        <v>0.14609436035156254</v>
      </c>
      <c r="AW94" s="52">
        <f t="shared" si="24"/>
        <v>5.2939472502138152E-3</v>
      </c>
    </row>
    <row r="95" spans="4:49" x14ac:dyDescent="0.25">
      <c r="D95" s="37">
        <f>+NOA!A68</f>
        <v>44621</v>
      </c>
      <c r="E95" s="257">
        <v>702.439697265625</v>
      </c>
      <c r="F95" s="257">
        <v>699.70391845703125</v>
      </c>
      <c r="G95" s="257">
        <v>696.54180908203125</v>
      </c>
      <c r="H95" s="257">
        <v>698.0238037109375</v>
      </c>
      <c r="I95" s="257">
        <v>696.1341552734375</v>
      </c>
      <c r="J95" s="257">
        <v>693.23553466796875</v>
      </c>
      <c r="K95" s="257">
        <v>690.75579833984375</v>
      </c>
      <c r="L95" s="257">
        <v>688.413818359375</v>
      </c>
      <c r="M95" s="257">
        <v>684.62890625</v>
      </c>
      <c r="N95" s="257">
        <v>681.03338623046875</v>
      </c>
      <c r="O95" s="19" cm="1">
        <f t="array" ref="O95">+SUMPRODUCT($E$30:$N$30/100,$E95:$N95)/$D$14*100</f>
        <v>708.20379512992065</v>
      </c>
      <c r="Q95" s="24">
        <f t="shared" si="25"/>
        <v>7.0631943977369049E-2</v>
      </c>
      <c r="R95" s="24">
        <f t="shared" si="25"/>
        <v>6.9514158157815142E-2</v>
      </c>
      <c r="S95" s="24">
        <f t="shared" si="25"/>
        <v>6.8152570961491188E-2</v>
      </c>
      <c r="T95" s="24">
        <f t="shared" si="25"/>
        <v>6.8139379386847443E-2</v>
      </c>
      <c r="U95" s="24">
        <f t="shared" si="25"/>
        <v>6.7650644037321461E-2</v>
      </c>
      <c r="V95" s="24">
        <f t="shared" si="23"/>
        <v>6.6894392872323127E-2</v>
      </c>
      <c r="W95" s="24">
        <f t="shared" si="23"/>
        <v>6.5976150059876337E-2</v>
      </c>
      <c r="X95" s="24">
        <f t="shared" si="23"/>
        <v>6.5052700362415283E-2</v>
      </c>
      <c r="Y95" s="24">
        <f t="shared" si="23"/>
        <v>6.3456849115062663E-2</v>
      </c>
      <c r="Z95" s="24">
        <f t="shared" si="23"/>
        <v>6.1645064695543983E-2</v>
      </c>
      <c r="AA95" s="24">
        <f t="shared" si="18"/>
        <v>6.7169161944976796E-2</v>
      </c>
      <c r="AB95" s="24">
        <f>+NOA!Y68</f>
        <v>6.7668803239308239E-2</v>
      </c>
      <c r="AD95" s="24">
        <f t="shared" si="26"/>
        <v>0.55535264289164821</v>
      </c>
      <c r="AE95" s="24">
        <f t="shared" si="26"/>
        <v>0.55277560890739652</v>
      </c>
      <c r="AF95" s="24">
        <f t="shared" si="26"/>
        <v>0.54984151735378006</v>
      </c>
      <c r="AG95" s="24">
        <f t="shared" si="26"/>
        <v>0.54796291550141163</v>
      </c>
      <c r="AH95" s="24">
        <f t="shared" si="26"/>
        <v>0.54584222557566564</v>
      </c>
      <c r="AI95" s="24">
        <f t="shared" si="26"/>
        <v>0.54413535676578539</v>
      </c>
      <c r="AJ95" s="24">
        <f t="shared" si="26"/>
        <v>0.53933087449556205</v>
      </c>
      <c r="AK95" s="24">
        <f t="shared" si="26"/>
        <v>0.53903858358430279</v>
      </c>
      <c r="AL95" s="24">
        <f t="shared" si="26"/>
        <v>0.53416185937196103</v>
      </c>
      <c r="AM95" s="24">
        <f t="shared" si="26"/>
        <v>0.53206849240302501</v>
      </c>
      <c r="AN95" s="24">
        <f t="shared" si="26"/>
        <v>0.54539493474996048</v>
      </c>
      <c r="AO95" s="24">
        <f>+NOA!AV68</f>
        <v>0.5464756910141646</v>
      </c>
      <c r="AQ95" s="24">
        <f t="shared" si="11"/>
        <v>8.9868792818250665E-3</v>
      </c>
      <c r="AR95" s="24">
        <f t="shared" si="15"/>
        <v>2.3284150488623201E-2</v>
      </c>
      <c r="AS95" s="35">
        <f t="shared" si="22"/>
        <v>44621</v>
      </c>
      <c r="AT95" s="19">
        <f t="shared" si="8"/>
        <v>702.439697265625</v>
      </c>
      <c r="AU95" s="19">
        <f t="shared" si="9"/>
        <v>681.03338623046875</v>
      </c>
      <c r="AV95" s="52">
        <f t="shared" si="12"/>
        <v>0.21406311035156289</v>
      </c>
      <c r="AW95" s="52">
        <f t="shared" si="24"/>
        <v>1.9189097445156289E-2</v>
      </c>
    </row>
    <row r="96" spans="4:49" x14ac:dyDescent="0.25">
      <c r="D96" s="37">
        <f>+NOA!A69</f>
        <v>44652</v>
      </c>
      <c r="E96" s="257">
        <v>747.59759521484375</v>
      </c>
      <c r="F96" s="257">
        <v>744.54718017578125</v>
      </c>
      <c r="G96" s="257">
        <v>740.54656982421875</v>
      </c>
      <c r="H96" s="257">
        <v>741.665283203125</v>
      </c>
      <c r="I96" s="257">
        <v>739.5865478515625</v>
      </c>
      <c r="J96" s="257">
        <v>736.71136474609375</v>
      </c>
      <c r="K96" s="257">
        <v>734.1402587890625</v>
      </c>
      <c r="L96" s="257">
        <v>731.0247802734375</v>
      </c>
      <c r="M96" s="257">
        <v>726.44012451171875</v>
      </c>
      <c r="N96" s="257">
        <v>723.040771484375</v>
      </c>
      <c r="O96" s="19" cm="1">
        <f t="array" ref="O96">+SUMPRODUCT($E$30:$N$30/100,$E96:$N96)/$D$14*100</f>
        <v>752.71618349594371</v>
      </c>
      <c r="Q96" s="24">
        <f t="shared" si="25"/>
        <v>6.4287223693370477E-2</v>
      </c>
      <c r="R96" s="24">
        <f t="shared" si="25"/>
        <v>6.4088910374601182E-2</v>
      </c>
      <c r="S96" s="24">
        <f t="shared" si="25"/>
        <v>6.3176050839189646E-2</v>
      </c>
      <c r="T96" s="24">
        <f t="shared" si="25"/>
        <v>6.2521477434113626E-2</v>
      </c>
      <c r="U96" s="24">
        <f t="shared" si="25"/>
        <v>6.2419567046034574E-2</v>
      </c>
      <c r="V96" s="24">
        <f t="shared" si="23"/>
        <v>6.2714370374779005E-2</v>
      </c>
      <c r="W96" s="24">
        <f t="shared" si="23"/>
        <v>6.2807233111163985E-2</v>
      </c>
      <c r="X96" s="24">
        <f t="shared" si="23"/>
        <v>6.1897307662435841E-2</v>
      </c>
      <c r="Y96" s="24">
        <f t="shared" si="23"/>
        <v>6.1071359798020142E-2</v>
      </c>
      <c r="Z96" s="24">
        <f t="shared" si="23"/>
        <v>6.1681829559660617E-2</v>
      </c>
      <c r="AA96" s="24">
        <f t="shared" si="18"/>
        <v>6.2852513177872993E-2</v>
      </c>
      <c r="AB96" s="24">
        <f>+NOA!Y69</f>
        <v>6.3651077181514859E-2</v>
      </c>
      <c r="AD96" s="24">
        <f t="shared" si="26"/>
        <v>0.59127264705658833</v>
      </c>
      <c r="AE96" s="24">
        <f t="shared" si="26"/>
        <v>0.58779639326302147</v>
      </c>
      <c r="AF96" s="24">
        <f t="shared" si="26"/>
        <v>0.58378761443615312</v>
      </c>
      <c r="AG96" s="24">
        <f t="shared" si="26"/>
        <v>0.58067142715261699</v>
      </c>
      <c r="AH96" s="24">
        <f t="shared" si="26"/>
        <v>0.57868683027318601</v>
      </c>
      <c r="AI96" s="24">
        <f t="shared" si="26"/>
        <v>0.57758493144525924</v>
      </c>
      <c r="AJ96" s="24">
        <f t="shared" si="26"/>
        <v>0.57326905178857324</v>
      </c>
      <c r="AK96" s="24">
        <f t="shared" si="26"/>
        <v>0.57077779475419854</v>
      </c>
      <c r="AL96" s="24">
        <f t="shared" si="26"/>
        <v>0.5645296451676296</v>
      </c>
      <c r="AM96" s="24">
        <f t="shared" si="26"/>
        <v>0.56324145200682607</v>
      </c>
      <c r="AN96" s="24">
        <f t="shared" si="26"/>
        <v>0.57880573593105766</v>
      </c>
      <c r="AO96" s="24">
        <f>+NOA!AV69</f>
        <v>0.58173954860358235</v>
      </c>
      <c r="AQ96" s="24">
        <f t="shared" si="11"/>
        <v>2.6053941337098596E-3</v>
      </c>
      <c r="AR96" s="24">
        <f t="shared" si="15"/>
        <v>2.8031195049762259E-2</v>
      </c>
      <c r="AS96" s="35">
        <f t="shared" si="22"/>
        <v>44652</v>
      </c>
      <c r="AT96" s="19">
        <f t="shared" si="8"/>
        <v>747.59759521484375</v>
      </c>
      <c r="AU96" s="19">
        <f t="shared" si="9"/>
        <v>723.040771484375</v>
      </c>
      <c r="AV96" s="52">
        <f t="shared" si="12"/>
        <v>0.24556823730468746</v>
      </c>
      <c r="AW96" s="52">
        <f t="shared" si="24"/>
        <v>2.4584308203020377E-2</v>
      </c>
    </row>
    <row r="97" spans="4:49" x14ac:dyDescent="0.25">
      <c r="D97" s="37">
        <f>+NOA!A70</f>
        <v>44682</v>
      </c>
      <c r="E97" s="257">
        <v>788.3514404296875</v>
      </c>
      <c r="F97" s="257">
        <v>785.5589599609375</v>
      </c>
      <c r="G97" s="257">
        <v>781.9288330078125</v>
      </c>
      <c r="H97" s="257">
        <v>783.11346435546875</v>
      </c>
      <c r="I97" s="257">
        <v>780.99371337890625</v>
      </c>
      <c r="J97" s="257">
        <v>778.1444091796875</v>
      </c>
      <c r="K97" s="257">
        <v>775.51593017578125</v>
      </c>
      <c r="L97" s="257">
        <v>772.8865966796875</v>
      </c>
      <c r="M97" s="257">
        <v>768.681640625</v>
      </c>
      <c r="N97" s="257">
        <v>765.576416015625</v>
      </c>
      <c r="O97" s="19" cm="1">
        <f t="array" ref="O97">+SUMPRODUCT($E$30:$N$30/100,$E97:$N97)/$D$14*100</f>
        <v>795.01511778929898</v>
      </c>
      <c r="Q97" s="24">
        <f t="shared" si="25"/>
        <v>5.4513076922260595E-2</v>
      </c>
      <c r="R97" s="24">
        <f t="shared" si="25"/>
        <v>5.5082848847098909E-2</v>
      </c>
      <c r="S97" s="24">
        <f t="shared" si="25"/>
        <v>5.5880703347821248E-2</v>
      </c>
      <c r="T97" s="24">
        <f t="shared" si="25"/>
        <v>5.5885292315876134E-2</v>
      </c>
      <c r="U97" s="24">
        <f t="shared" si="25"/>
        <v>5.5986910048091199E-2</v>
      </c>
      <c r="V97" s="24">
        <f t="shared" si="23"/>
        <v>5.6240539261768419E-2</v>
      </c>
      <c r="W97" s="24">
        <f t="shared" si="23"/>
        <v>5.635935489352728E-2</v>
      </c>
      <c r="X97" s="24">
        <f t="shared" si="23"/>
        <v>5.7264565492009423E-2</v>
      </c>
      <c r="Y97" s="24">
        <f t="shared" si="23"/>
        <v>5.8148654910374242E-2</v>
      </c>
      <c r="Z97" s="24">
        <f t="shared" si="23"/>
        <v>5.8828832631285799E-2</v>
      </c>
      <c r="AA97" s="24">
        <f t="shared" si="23"/>
        <v>5.6195064249715543E-2</v>
      </c>
      <c r="AB97" s="24">
        <f>+NOA!Y70</f>
        <v>5.5505178191320059E-2</v>
      </c>
      <c r="AD97" s="24">
        <f t="shared" si="26"/>
        <v>0.62563934816598854</v>
      </c>
      <c r="AE97" s="24">
        <f t="shared" si="26"/>
        <v>0.62230713624414902</v>
      </c>
      <c r="AF97" s="24">
        <f t="shared" si="26"/>
        <v>0.61906026901091793</v>
      </c>
      <c r="AG97" s="24">
        <f t="shared" si="26"/>
        <v>0.61484770243930709</v>
      </c>
      <c r="AH97" s="24">
        <f t="shared" si="26"/>
        <v>0.61293832116677915</v>
      </c>
      <c r="AI97" s="24">
        <f t="shared" si="26"/>
        <v>0.61269321638495811</v>
      </c>
      <c r="AJ97" s="24">
        <f t="shared" si="26"/>
        <v>0.60877687569515593</v>
      </c>
      <c r="AK97" s="24">
        <f t="shared" si="26"/>
        <v>0.60641089037945273</v>
      </c>
      <c r="AL97" s="24">
        <f t="shared" si="26"/>
        <v>0.6010979032603061</v>
      </c>
      <c r="AM97" s="24">
        <f t="shared" si="26"/>
        <v>0.60085714595666673</v>
      </c>
      <c r="AN97" s="24">
        <f t="shared" si="26"/>
        <v>0.61397237754045353</v>
      </c>
      <c r="AO97" s="24">
        <f>+NOA!AV70</f>
        <v>0.61705554632547877</v>
      </c>
      <c r="AQ97" s="24">
        <f t="shared" si="11"/>
        <v>-4.3157557090252041E-3</v>
      </c>
      <c r="AR97" s="24">
        <f t="shared" si="15"/>
        <v>2.4782202209321813E-2</v>
      </c>
      <c r="AS97" s="35">
        <f t="shared" si="22"/>
        <v>44682</v>
      </c>
      <c r="AT97" s="19">
        <f t="shared" si="22"/>
        <v>788.3514404296875</v>
      </c>
      <c r="AU97" s="19">
        <f t="shared" ref="AU97:AU127" si="27">+N97</f>
        <v>765.576416015625</v>
      </c>
      <c r="AV97" s="52">
        <f t="shared" si="12"/>
        <v>0.22775024414062539</v>
      </c>
      <c r="AW97" s="52">
        <f t="shared" si="24"/>
        <v>1.8605709113126423E-2</v>
      </c>
    </row>
    <row r="98" spans="4:49" x14ac:dyDescent="0.25">
      <c r="D98" s="37">
        <f>+NOA!A71</f>
        <v>44713</v>
      </c>
      <c r="E98" s="257">
        <v>828.365234375</v>
      </c>
      <c r="F98" s="257">
        <v>825.92047119140625</v>
      </c>
      <c r="G98" s="257">
        <v>822.77349853515625</v>
      </c>
      <c r="H98" s="257">
        <v>824.1676025390625</v>
      </c>
      <c r="I98" s="257">
        <v>822.01544189453125</v>
      </c>
      <c r="J98" s="257">
        <v>819.639892578125</v>
      </c>
      <c r="K98" s="257">
        <v>816.92559814453125</v>
      </c>
      <c r="L98" s="257">
        <v>815.06842041015625</v>
      </c>
      <c r="M98" s="257">
        <v>810.951416015625</v>
      </c>
      <c r="N98" s="257">
        <v>807.87469482421875</v>
      </c>
      <c r="O98" s="19" cm="1">
        <f t="array" ref="O98">+SUMPRODUCT($E$30:$N$30/100,$E98:$N98)/$D$14*100</f>
        <v>837.00498109125499</v>
      </c>
      <c r="Q98" s="24">
        <f t="shared" si="25"/>
        <v>5.0756289509033214E-2</v>
      </c>
      <c r="R98" s="24">
        <f t="shared" si="25"/>
        <v>5.1379353158260477E-2</v>
      </c>
      <c r="S98" s="24">
        <f t="shared" si="25"/>
        <v>5.2235783875916653E-2</v>
      </c>
      <c r="T98" s="24">
        <f t="shared" si="25"/>
        <v>5.2424252745268296E-2</v>
      </c>
      <c r="U98" s="24">
        <f t="shared" si="25"/>
        <v>5.2525043176273156E-2</v>
      </c>
      <c r="V98" s="24">
        <f t="shared" si="23"/>
        <v>5.3326198722138951E-2</v>
      </c>
      <c r="W98" s="24">
        <f t="shared" si="23"/>
        <v>5.3396282858256594E-2</v>
      </c>
      <c r="X98" s="24">
        <f t="shared" si="23"/>
        <v>5.4576989576066381E-2</v>
      </c>
      <c r="Y98" s="24">
        <f t="shared" si="23"/>
        <v>5.4989963538424336E-2</v>
      </c>
      <c r="Z98" s="24">
        <f t="shared" si="23"/>
        <v>5.5250237499127053E-2</v>
      </c>
      <c r="AA98" s="24">
        <f t="shared" si="23"/>
        <v>5.2816433753759773E-2</v>
      </c>
      <c r="AB98" s="24">
        <f>+NOA!Y71</f>
        <v>5.2392063753733176E-2</v>
      </c>
      <c r="AD98" s="24">
        <f t="shared" si="26"/>
        <v>0.65341073001863448</v>
      </c>
      <c r="AE98" s="24">
        <f t="shared" si="26"/>
        <v>0.65085570879390953</v>
      </c>
      <c r="AF98" s="24">
        <f t="shared" si="26"/>
        <v>0.64867055558568931</v>
      </c>
      <c r="AG98" s="24">
        <f t="shared" si="26"/>
        <v>0.64459972326041171</v>
      </c>
      <c r="AH98" s="24">
        <f t="shared" si="26"/>
        <v>0.64318872950673422</v>
      </c>
      <c r="AI98" s="24">
        <f t="shared" si="26"/>
        <v>0.6439362667399211</v>
      </c>
      <c r="AJ98" s="24">
        <f t="shared" si="26"/>
        <v>0.64064599818155576</v>
      </c>
      <c r="AK98" s="24">
        <f t="shared" si="26"/>
        <v>0.63964969122614712</v>
      </c>
      <c r="AL98" s="24">
        <f t="shared" si="26"/>
        <v>0.63492636165234195</v>
      </c>
      <c r="AM98" s="24">
        <f t="shared" si="26"/>
        <v>0.63574463057727826</v>
      </c>
      <c r="AN98" s="24">
        <f t="shared" si="26"/>
        <v>0.64466923367799445</v>
      </c>
      <c r="AO98" s="24">
        <f>+NOA!AV71</f>
        <v>0.64762979238613605</v>
      </c>
      <c r="AQ98" s="24">
        <f t="shared" ref="AQ98:AQ122" si="28">+Q98-Z98</f>
        <v>-4.4939479900938384E-3</v>
      </c>
      <c r="AR98" s="24">
        <f t="shared" si="15"/>
        <v>1.766609944135622E-2</v>
      </c>
      <c r="AS98" s="35">
        <f t="shared" si="22"/>
        <v>44713</v>
      </c>
      <c r="AT98" s="19">
        <f t="shared" si="22"/>
        <v>828.365234375</v>
      </c>
      <c r="AU98" s="19">
        <f t="shared" si="27"/>
        <v>807.87469482421875</v>
      </c>
      <c r="AV98" s="52">
        <f t="shared" ref="AV98:AV138" si="29">+($AT98/$AT$32)-($AU98/$AU$32)</f>
        <v>0.20490539550781151</v>
      </c>
      <c r="AW98" s="52">
        <f t="shared" si="24"/>
        <v>1.1480786126281561E-2</v>
      </c>
    </row>
    <row r="99" spans="4:49" x14ac:dyDescent="0.25">
      <c r="D99" s="37">
        <f>+NOA!A72</f>
        <v>44743</v>
      </c>
      <c r="E99" s="257">
        <v>882.6729736328125</v>
      </c>
      <c r="F99" s="257">
        <v>880.19757080078125</v>
      </c>
      <c r="G99" s="257">
        <v>876.8426513671875</v>
      </c>
      <c r="H99" s="257">
        <v>877.80218505859375</v>
      </c>
      <c r="I99" s="257">
        <v>876.07879638671875</v>
      </c>
      <c r="J99" s="257">
        <v>874.11773681640625</v>
      </c>
      <c r="K99" s="257">
        <v>872.4075927734375</v>
      </c>
      <c r="L99" s="257">
        <v>869.79486083984375</v>
      </c>
      <c r="M99" s="257">
        <v>865.793212890625</v>
      </c>
      <c r="N99" s="257">
        <v>864.18817138671875</v>
      </c>
      <c r="O99" s="19" cm="1">
        <f t="array" ref="O99">+SUMPRODUCT($E$30:$N$30/100,$E99:$N99)/$D$14*100</f>
        <v>892.65277200258333</v>
      </c>
      <c r="Q99" s="24">
        <f t="shared" si="25"/>
        <v>6.556013821462181E-2</v>
      </c>
      <c r="R99" s="24">
        <f t="shared" si="25"/>
        <v>6.5717101709658943E-2</v>
      </c>
      <c r="S99" s="24">
        <f t="shared" si="25"/>
        <v>6.5715719974324127E-2</v>
      </c>
      <c r="T99" s="24">
        <f t="shared" si="25"/>
        <v>6.5077275974323667E-2</v>
      </c>
      <c r="U99" s="24">
        <f t="shared" si="25"/>
        <v>6.5769268722720708E-2</v>
      </c>
      <c r="V99" s="24">
        <f t="shared" si="23"/>
        <v>6.6465584132227473E-2</v>
      </c>
      <c r="W99" s="24">
        <f t="shared" si="23"/>
        <v>6.7915603030338945E-2</v>
      </c>
      <c r="X99" s="24">
        <f t="shared" si="23"/>
        <v>6.71433698807129E-2</v>
      </c>
      <c r="Y99" s="24">
        <f t="shared" si="23"/>
        <v>6.7626488827714493E-2</v>
      </c>
      <c r="Z99" s="24">
        <f t="shared" si="23"/>
        <v>6.9705706742990481E-2</v>
      </c>
      <c r="AA99" s="24">
        <f t="shared" si="23"/>
        <v>6.648442024655199E-2</v>
      </c>
      <c r="AB99" s="24">
        <f>+NOA!Y72</f>
        <v>6.7388390429747425E-2</v>
      </c>
      <c r="AD99" s="24">
        <f t="shared" si="26"/>
        <v>0.71508263678712725</v>
      </c>
      <c r="AE99" s="24">
        <f t="shared" si="26"/>
        <v>0.71269129506008966</v>
      </c>
      <c r="AF99" s="24">
        <f t="shared" si="26"/>
        <v>0.70971543718378394</v>
      </c>
      <c r="AG99" s="24">
        <f t="shared" si="26"/>
        <v>0.70434886585202983</v>
      </c>
      <c r="AH99" s="24">
        <f t="shared" si="26"/>
        <v>0.70360728078941692</v>
      </c>
      <c r="AI99" s="24">
        <f t="shared" si="26"/>
        <v>0.7056364130286561</v>
      </c>
      <c r="AJ99" s="24">
        <f t="shared" si="26"/>
        <v>0.70493587789992751</v>
      </c>
      <c r="AK99" s="24">
        <f t="shared" si="26"/>
        <v>0.70220246121279439</v>
      </c>
      <c r="AL99" s="24">
        <f t="shared" si="26"/>
        <v>0.69832886756173651</v>
      </c>
      <c r="AM99" s="24">
        <f t="shared" si="26"/>
        <v>0.70222100636659124</v>
      </c>
      <c r="AN99" s="24">
        <f t="shared" si="26"/>
        <v>0.70680161481806736</v>
      </c>
      <c r="AO99" s="24">
        <f>+NOA!AV72</f>
        <v>0.7115431863895112</v>
      </c>
      <c r="AQ99" s="24">
        <f t="shared" si="28"/>
        <v>-4.1455685283686705E-3</v>
      </c>
      <c r="AR99" s="24">
        <f t="shared" si="15"/>
        <v>1.2861630420536008E-2</v>
      </c>
      <c r="AS99" s="35">
        <f t="shared" si="22"/>
        <v>44743</v>
      </c>
      <c r="AT99" s="19">
        <f t="shared" si="22"/>
        <v>882.6729736328125</v>
      </c>
      <c r="AU99" s="19">
        <f t="shared" si="27"/>
        <v>864.18817138671875</v>
      </c>
      <c r="AV99" s="52">
        <f t="shared" si="29"/>
        <v>0.18484802246093857</v>
      </c>
      <c r="AW99" s="52">
        <f t="shared" si="24"/>
        <v>4.3784662831019006E-3</v>
      </c>
    </row>
    <row r="100" spans="4:49" x14ac:dyDescent="0.25">
      <c r="D100" s="37">
        <f>+NOA!A73</f>
        <v>44774</v>
      </c>
      <c r="E100" s="257">
        <v>949.975341796875</v>
      </c>
      <c r="F100" s="257">
        <v>947.243408203125</v>
      </c>
      <c r="G100" s="257">
        <v>943.0029296875</v>
      </c>
      <c r="H100" s="257">
        <v>943.16278076171875</v>
      </c>
      <c r="I100" s="257">
        <v>941.1292724609375</v>
      </c>
      <c r="J100" s="257">
        <v>939.5509033203125</v>
      </c>
      <c r="K100" s="257">
        <v>938.067138671875</v>
      </c>
      <c r="L100" s="257">
        <v>934.6568603515625</v>
      </c>
      <c r="M100" s="257">
        <v>930.3304443359375</v>
      </c>
      <c r="N100" s="257">
        <v>929.34771728515625</v>
      </c>
      <c r="O100" s="19" cm="1">
        <f t="array" ref="O100">+SUMPRODUCT($E$30:$N$30/100,$E100:$N100)/$D$14*100</f>
        <v>959.79955859023767</v>
      </c>
      <c r="Q100" s="24">
        <f t="shared" si="25"/>
        <v>7.6248361708715962E-2</v>
      </c>
      <c r="R100" s="24">
        <f t="shared" si="25"/>
        <v>7.6171350190556764E-2</v>
      </c>
      <c r="S100" s="24">
        <f t="shared" si="25"/>
        <v>7.5452851451915937E-2</v>
      </c>
      <c r="T100" s="24">
        <f t="shared" si="25"/>
        <v>7.4459367743271443E-2</v>
      </c>
      <c r="U100" s="24">
        <f t="shared" si="25"/>
        <v>7.4251855361083585E-2</v>
      </c>
      <c r="V100" s="24">
        <f t="shared" si="23"/>
        <v>7.4856239323341178E-2</v>
      </c>
      <c r="W100" s="24">
        <f t="shared" si="23"/>
        <v>7.5262464978900212E-2</v>
      </c>
      <c r="X100" s="24">
        <f t="shared" si="23"/>
        <v>7.4571605825642928E-2</v>
      </c>
      <c r="Y100" s="24">
        <f t="shared" si="23"/>
        <v>7.4541161196958194E-2</v>
      </c>
      <c r="Z100" s="24">
        <f t="shared" si="23"/>
        <v>7.5399719709052793E-2</v>
      </c>
      <c r="AA100" s="24">
        <f t="shared" si="23"/>
        <v>7.5221618857483463E-2</v>
      </c>
      <c r="AB100" s="24">
        <f>+NOA!Y73</f>
        <v>7.6103321296795645E-2</v>
      </c>
      <c r="AD100" s="24">
        <f t="shared" si="26"/>
        <v>0.80654553153092712</v>
      </c>
      <c r="AE100" s="24">
        <f t="shared" si="26"/>
        <v>0.80352567324391799</v>
      </c>
      <c r="AF100" s="24">
        <f t="shared" si="26"/>
        <v>0.798357447369199</v>
      </c>
      <c r="AG100" s="24">
        <f t="shared" si="26"/>
        <v>0.79093239571027718</v>
      </c>
      <c r="AH100" s="24">
        <f t="shared" si="26"/>
        <v>0.78801351377206896</v>
      </c>
      <c r="AI100" s="24">
        <f t="shared" si="26"/>
        <v>0.79057313431099718</v>
      </c>
      <c r="AJ100" s="24">
        <f t="shared" si="26"/>
        <v>0.78905166348727729</v>
      </c>
      <c r="AK100" s="24">
        <f t="shared" si="26"/>
        <v>0.7851301886616493</v>
      </c>
      <c r="AL100" s="24">
        <f t="shared" si="26"/>
        <v>0.78126604289870394</v>
      </c>
      <c r="AM100" s="24">
        <f t="shared" si="26"/>
        <v>0.78461245088675469</v>
      </c>
      <c r="AN100" s="24">
        <f t="shared" si="26"/>
        <v>0.7933238688307882</v>
      </c>
      <c r="AO100" s="24">
        <f>+NOA!AV73</f>
        <v>0.79893125452821767</v>
      </c>
      <c r="AQ100" s="24">
        <f t="shared" si="28"/>
        <v>8.4864199966316889E-4</v>
      </c>
      <c r="AR100" s="24">
        <f t="shared" si="15"/>
        <v>2.1933080644172431E-2</v>
      </c>
      <c r="AS100" s="35">
        <f t="shared" si="22"/>
        <v>44774</v>
      </c>
      <c r="AT100" s="19">
        <f t="shared" si="22"/>
        <v>949.975341796875</v>
      </c>
      <c r="AU100" s="19">
        <f t="shared" si="27"/>
        <v>929.34771728515625</v>
      </c>
      <c r="AV100" s="52">
        <f t="shared" si="29"/>
        <v>0.20627624511718778</v>
      </c>
      <c r="AW100" s="52">
        <f t="shared" si="24"/>
        <v>6.432406576136529E-3</v>
      </c>
    </row>
    <row r="101" spans="4:49" x14ac:dyDescent="0.25">
      <c r="D101" s="37">
        <f>+NOA!A74</f>
        <v>44805</v>
      </c>
      <c r="E101" s="257">
        <v>1007.1699829101563</v>
      </c>
      <c r="F101" s="257">
        <v>1004.7748413085938</v>
      </c>
      <c r="G101" s="257">
        <v>999.8740234375</v>
      </c>
      <c r="H101" s="257">
        <v>999.5101318359375</v>
      </c>
      <c r="I101" s="257">
        <v>997.77496337890625</v>
      </c>
      <c r="J101" s="257">
        <v>996.63446044921875</v>
      </c>
      <c r="K101" s="257">
        <v>994.955078125</v>
      </c>
      <c r="L101" s="257">
        <v>991.48388671875</v>
      </c>
      <c r="M101" s="257">
        <v>986.234619140625</v>
      </c>
      <c r="N101" s="257">
        <v>986.1956787109375</v>
      </c>
      <c r="O101" s="19" cm="1">
        <f t="array" ref="O101">+SUMPRODUCT($E$30:$N$30/100,$E101:$N101)/$D$14*100</f>
        <v>1017.8203248264573</v>
      </c>
      <c r="Q101" s="24">
        <f t="shared" si="25"/>
        <v>6.0206448101166377E-2</v>
      </c>
      <c r="R101" s="24">
        <f t="shared" si="25"/>
        <v>6.0735638387395152E-2</v>
      </c>
      <c r="S101" s="24">
        <f t="shared" si="25"/>
        <v>6.0308501659529723E-2</v>
      </c>
      <c r="T101" s="24">
        <f t="shared" si="25"/>
        <v>5.9742975680943777E-2</v>
      </c>
      <c r="U101" s="24">
        <f t="shared" si="25"/>
        <v>6.0189064962188787E-2</v>
      </c>
      <c r="V101" s="24">
        <f t="shared" si="23"/>
        <v>6.075621547185639E-2</v>
      </c>
      <c r="W101" s="24">
        <f t="shared" si="23"/>
        <v>6.0643782420166215E-2</v>
      </c>
      <c r="X101" s="24">
        <f t="shared" si="23"/>
        <v>6.0799881515674725E-2</v>
      </c>
      <c r="Y101" s="24">
        <f t="shared" si="23"/>
        <v>6.0090664714935293E-2</v>
      </c>
      <c r="Z101" s="24">
        <f t="shared" si="23"/>
        <v>6.1169743432358814E-2</v>
      </c>
      <c r="AA101" s="24">
        <f t="shared" si="23"/>
        <v>6.0450919899818434E-2</v>
      </c>
      <c r="AB101" s="24">
        <f>+NOA!Y74</f>
        <v>6.1417483490655789E-2</v>
      </c>
      <c r="AD101" s="24">
        <f t="shared" si="26"/>
        <v>0.85655416502685688</v>
      </c>
      <c r="AE101" s="24">
        <f t="shared" si="26"/>
        <v>0.85437231245385825</v>
      </c>
      <c r="AF101" s="24">
        <f t="shared" si="26"/>
        <v>0.84841389739175388</v>
      </c>
      <c r="AG101" s="24">
        <f t="shared" si="26"/>
        <v>0.84103488449612551</v>
      </c>
      <c r="AH101" s="24">
        <f t="shared" si="26"/>
        <v>0.83787807091182454</v>
      </c>
      <c r="AI101" s="24">
        <f t="shared" si="26"/>
        <v>0.84056888260870011</v>
      </c>
      <c r="AJ101" s="24">
        <f t="shared" si="26"/>
        <v>0.83843683048494988</v>
      </c>
      <c r="AK101" s="24">
        <f t="shared" si="26"/>
        <v>0.83516590405108682</v>
      </c>
      <c r="AL101" s="24">
        <f t="shared" si="26"/>
        <v>0.83067940846681121</v>
      </c>
      <c r="AM101" s="24">
        <f t="shared" si="26"/>
        <v>0.83406685049905005</v>
      </c>
      <c r="AN101" s="24">
        <f t="shared" si="26"/>
        <v>0.8432968208299485</v>
      </c>
      <c r="AO101" s="24">
        <f>+NOA!AV74</f>
        <v>0.84912069432660964</v>
      </c>
      <c r="AQ101" s="24">
        <f t="shared" si="28"/>
        <v>-9.6329533119243749E-4</v>
      </c>
      <c r="AR101" s="24">
        <f t="shared" si="15"/>
        <v>2.2487314527806834E-2</v>
      </c>
      <c r="AS101" s="35">
        <f t="shared" si="22"/>
        <v>44805</v>
      </c>
      <c r="AT101" s="19">
        <f t="shared" si="22"/>
        <v>1007.1699829101563</v>
      </c>
      <c r="AU101" s="19">
        <f t="shared" si="27"/>
        <v>986.1956787109375</v>
      </c>
      <c r="AV101" s="52">
        <f t="shared" si="29"/>
        <v>0.20974304199218885</v>
      </c>
      <c r="AW101" s="52">
        <f t="shared" si="24"/>
        <v>4.7199855653441425E-3</v>
      </c>
    </row>
    <row r="102" spans="4:49" x14ac:dyDescent="0.25">
      <c r="D102" s="37">
        <f>+NOA!A75</f>
        <v>44835</v>
      </c>
      <c r="E102" s="257">
        <v>1069.6439208984375</v>
      </c>
      <c r="F102" s="257">
        <v>1067.5718994140625</v>
      </c>
      <c r="G102" s="257">
        <v>1062.6177978515625</v>
      </c>
      <c r="H102" s="257">
        <v>1062.114501953125</v>
      </c>
      <c r="I102" s="257">
        <v>1060.284912109375</v>
      </c>
      <c r="J102" s="257">
        <v>1059.556884765625</v>
      </c>
      <c r="K102" s="257">
        <v>1057.8094482421875</v>
      </c>
      <c r="L102" s="257">
        <v>1054.2686767578125</v>
      </c>
      <c r="M102" s="257">
        <v>1048.5999755859375</v>
      </c>
      <c r="N102" s="257">
        <v>1048.8565673828125</v>
      </c>
      <c r="O102" s="19" cm="1">
        <f t="array" ref="O102">+SUMPRODUCT($E$30:$N$30/100,$E102:$N102)/$D$14*100</f>
        <v>1081.7680230980127</v>
      </c>
      <c r="Q102" s="24">
        <f t="shared" si="25"/>
        <v>6.2029189757787151E-2</v>
      </c>
      <c r="R102" s="24">
        <f t="shared" si="25"/>
        <v>6.2498637031639381E-2</v>
      </c>
      <c r="S102" s="24">
        <f t="shared" si="25"/>
        <v>6.2751679654956538E-2</v>
      </c>
      <c r="T102" s="24">
        <f t="shared" si="25"/>
        <v>6.2635053035624111E-2</v>
      </c>
      <c r="U102" s="24">
        <f t="shared" si="25"/>
        <v>6.2649345819204116E-2</v>
      </c>
      <c r="V102" s="24">
        <f t="shared" si="23"/>
        <v>6.3134907344107649E-2</v>
      </c>
      <c r="W102" s="24">
        <f t="shared" si="23"/>
        <v>6.3173073336775243E-2</v>
      </c>
      <c r="X102" s="24">
        <f t="shared" si="23"/>
        <v>6.3324064949602521E-2</v>
      </c>
      <c r="Y102" s="24">
        <f t="shared" si="23"/>
        <v>6.3235821613781606E-2</v>
      </c>
      <c r="Z102" s="24">
        <f t="shared" si="23"/>
        <v>6.3537987464900914E-2</v>
      </c>
      <c r="AA102" s="24">
        <f t="shared" si="23"/>
        <v>6.2828081451860029E-2</v>
      </c>
      <c r="AB102" s="24">
        <f>+NOA!Y75</f>
        <v>6.2821457868655228E-2</v>
      </c>
      <c r="AD102" s="24">
        <f t="shared" si="26"/>
        <v>0.90906470563116515</v>
      </c>
      <c r="AE102" s="24">
        <f t="shared" si="26"/>
        <v>0.9084649016711277</v>
      </c>
      <c r="AF102" s="24">
        <f t="shared" si="26"/>
        <v>0.90350721247358745</v>
      </c>
      <c r="AG102" s="24">
        <f t="shared" si="26"/>
        <v>0.89659107666140292</v>
      </c>
      <c r="AH102" s="24">
        <f t="shared" si="26"/>
        <v>0.89327573923404735</v>
      </c>
      <c r="AI102" s="24">
        <f t="shared" si="26"/>
        <v>0.89730944776993904</v>
      </c>
      <c r="AJ102" s="24">
        <f t="shared" si="26"/>
        <v>0.8954367953691853</v>
      </c>
      <c r="AK102" s="24">
        <f t="shared" si="26"/>
        <v>0.89360612386428939</v>
      </c>
      <c r="AL102" s="24">
        <f t="shared" si="26"/>
        <v>0.88958959795689863</v>
      </c>
      <c r="AM102" s="24">
        <f t="shared" si="26"/>
        <v>0.89286898791643443</v>
      </c>
      <c r="AN102" s="24">
        <f t="shared" si="26"/>
        <v>0.89919797321021355</v>
      </c>
      <c r="AO102" s="24">
        <f>+NOA!AV75</f>
        <v>0.90435865701156981</v>
      </c>
      <c r="AQ102" s="24">
        <f t="shared" si="28"/>
        <v>-1.5087977071137626E-3</v>
      </c>
      <c r="AR102" s="24">
        <f t="shared" si="15"/>
        <v>1.6195717714730717E-2</v>
      </c>
      <c r="AS102" s="35">
        <f t="shared" ref="AS102:AT117" si="30">+D102</f>
        <v>44835</v>
      </c>
      <c r="AT102" s="19">
        <f t="shared" si="30"/>
        <v>1069.6439208984375</v>
      </c>
      <c r="AU102" s="19">
        <f t="shared" si="27"/>
        <v>1048.8565673828125</v>
      </c>
      <c r="AV102" s="52">
        <f>+($AT102/$AT$32)-($AU102/$AU$32)</f>
        <v>0.20787353515624929</v>
      </c>
      <c r="AW102" s="52">
        <f t="shared" si="24"/>
        <v>1.5228679787830934E-3</v>
      </c>
    </row>
    <row r="103" spans="4:49" x14ac:dyDescent="0.25">
      <c r="D103" s="37">
        <f>+NOA!A76</f>
        <v>44866</v>
      </c>
      <c r="E103" s="257">
        <v>1117.2049560546875</v>
      </c>
      <c r="F103" s="257">
        <v>1115.558349609375</v>
      </c>
      <c r="G103" s="257">
        <v>1110.8443603515625</v>
      </c>
      <c r="H103" s="257">
        <v>1110.4442138671875</v>
      </c>
      <c r="I103" s="257">
        <v>1108.722412109375</v>
      </c>
      <c r="J103" s="257">
        <v>1108.28369140625</v>
      </c>
      <c r="K103" s="257">
        <v>1106.4970703125</v>
      </c>
      <c r="L103" s="257">
        <v>1103.336669921875</v>
      </c>
      <c r="M103" s="257">
        <v>1097.7376708984375</v>
      </c>
      <c r="N103" s="257">
        <v>1098.279052734375</v>
      </c>
      <c r="O103" s="19" cm="1">
        <f t="array" ref="O103">+SUMPRODUCT($E$30:$N$30/100,$E103:$N103)/$D$14*100</f>
        <v>1131.21190529973</v>
      </c>
      <c r="Q103" s="24">
        <f t="shared" si="25"/>
        <v>4.4464362604240915E-2</v>
      </c>
      <c r="R103" s="24">
        <f t="shared" si="25"/>
        <v>4.4949150705118734E-2</v>
      </c>
      <c r="S103" s="24">
        <f t="shared" si="25"/>
        <v>4.5384674148603699E-2</v>
      </c>
      <c r="T103" s="24">
        <f t="shared" si="25"/>
        <v>4.5503297267092124E-2</v>
      </c>
      <c r="U103" s="24">
        <f t="shared" si="25"/>
        <v>4.5683475683565566E-2</v>
      </c>
      <c r="V103" s="24">
        <f t="shared" si="23"/>
        <v>4.5987909985034436E-2</v>
      </c>
      <c r="W103" s="24">
        <f t="shared" si="23"/>
        <v>4.6026836072620592E-2</v>
      </c>
      <c r="X103" s="24">
        <f t="shared" si="23"/>
        <v>4.654220906473383E-2</v>
      </c>
      <c r="Y103" s="24">
        <f t="shared" si="23"/>
        <v>4.6860286531136719E-2</v>
      </c>
      <c r="Z103" s="24">
        <f t="shared" si="23"/>
        <v>4.7120346945898728E-2</v>
      </c>
      <c r="AA103" s="24">
        <f t="shared" si="23"/>
        <v>4.5706548119362811E-2</v>
      </c>
      <c r="AB103" s="24">
        <f>+NOA!Y76</f>
        <v>4.5620185345912168E-2</v>
      </c>
      <c r="AD103" s="24">
        <f t="shared" si="26"/>
        <v>0.94272489868090159</v>
      </c>
      <c r="AE103" s="24">
        <f t="shared" si="26"/>
        <v>0.94272641012169234</v>
      </c>
      <c r="AF103" s="24">
        <f t="shared" si="26"/>
        <v>0.93866039537433243</v>
      </c>
      <c r="AG103" s="24">
        <f t="shared" si="26"/>
        <v>0.93202272868219693</v>
      </c>
      <c r="AH103" s="24">
        <f t="shared" si="26"/>
        <v>0.92913621722183404</v>
      </c>
      <c r="AI103" s="24">
        <f t="shared" si="26"/>
        <v>0.93328167444637589</v>
      </c>
      <c r="AJ103" s="24">
        <f t="shared" si="26"/>
        <v>0.93139932540553438</v>
      </c>
      <c r="AK103" s="24">
        <f t="shared" si="26"/>
        <v>0.93042858514330584</v>
      </c>
      <c r="AL103" s="24">
        <f t="shared" si="26"/>
        <v>0.92716098937118385</v>
      </c>
      <c r="AM103" s="24">
        <f t="shared" si="26"/>
        <v>0.93066549587734526</v>
      </c>
      <c r="AN103" s="24">
        <f t="shared" si="26"/>
        <v>0.9348157636506389</v>
      </c>
      <c r="AO103" s="24">
        <f>+NOA!AV76</f>
        <v>0.93973254739128387</v>
      </c>
      <c r="AQ103" s="24">
        <f t="shared" si="28"/>
        <v>-2.6559843416578133E-3</v>
      </c>
      <c r="AR103" s="24">
        <f t="shared" si="15"/>
        <v>1.2059402803556329E-2</v>
      </c>
      <c r="AS103" s="35">
        <f t="shared" si="30"/>
        <v>44866</v>
      </c>
      <c r="AT103" s="19">
        <f t="shared" si="30"/>
        <v>1117.2049560546875</v>
      </c>
      <c r="AU103" s="19">
        <f t="shared" si="27"/>
        <v>1098.279052734375</v>
      </c>
      <c r="AV103" s="52">
        <f t="shared" si="29"/>
        <v>0.18925903320312365</v>
      </c>
      <c r="AW103" s="52">
        <f t="shared" si="24"/>
        <v>-4.9431277870550794E-3</v>
      </c>
    </row>
    <row r="104" spans="4:49" x14ac:dyDescent="0.25">
      <c r="D104" s="37">
        <f>+NOA!A77</f>
        <v>44896</v>
      </c>
      <c r="E104" s="257">
        <v>1166.2352294921875</v>
      </c>
      <c r="F104" s="257">
        <v>1165.53662109375</v>
      </c>
      <c r="G104" s="257">
        <v>1161.94775390625</v>
      </c>
      <c r="H104" s="257">
        <v>1161.9083251953125</v>
      </c>
      <c r="I104" s="257">
        <v>1160.7662353515625</v>
      </c>
      <c r="J104" s="257">
        <v>1160.7410888671875</v>
      </c>
      <c r="K104" s="257">
        <v>1159.5350341796875</v>
      </c>
      <c r="L104" s="257">
        <v>1157.5577392578125</v>
      </c>
      <c r="M104" s="257">
        <v>1152.959228515625</v>
      </c>
      <c r="N104" s="257">
        <v>1154.6761474609375</v>
      </c>
      <c r="O104" s="19" cm="1">
        <f t="array" ref="O104">+SUMPRODUCT($E$30:$N$30/100,$E104:$N104)/$D$14*100</f>
        <v>1184.3721671332451</v>
      </c>
      <c r="Q104" s="24">
        <f t="shared" si="25"/>
        <v>4.3886552034862136E-2</v>
      </c>
      <c r="R104" s="24">
        <f t="shared" si="25"/>
        <v>4.4801127168180299E-2</v>
      </c>
      <c r="S104" s="24">
        <f t="shared" si="25"/>
        <v>4.6004098664653714E-2</v>
      </c>
      <c r="T104" s="24">
        <f t="shared" si="25"/>
        <v>4.6345517123186353E-2</v>
      </c>
      <c r="U104" s="24">
        <f t="shared" si="25"/>
        <v>4.6940354658451255E-2</v>
      </c>
      <c r="V104" s="24">
        <f t="shared" si="23"/>
        <v>4.7332102662610342E-2</v>
      </c>
      <c r="W104" s="24">
        <f t="shared" si="23"/>
        <v>4.7933216716252502E-2</v>
      </c>
      <c r="X104" s="24">
        <f t="shared" si="23"/>
        <v>4.9142814531648593E-2</v>
      </c>
      <c r="Y104" s="24">
        <f t="shared" si="23"/>
        <v>5.0304876184117608E-2</v>
      </c>
      <c r="Z104" s="24">
        <f t="shared" si="23"/>
        <v>5.1350423725328387E-2</v>
      </c>
      <c r="AA104" s="24">
        <f t="shared" si="23"/>
        <v>4.6994079168066749E-2</v>
      </c>
      <c r="AB104" s="24">
        <f>+NOA!Y77</f>
        <v>4.659288617966828E-2</v>
      </c>
      <c r="AD104" s="24">
        <f t="shared" si="26"/>
        <v>0.94630616260065703</v>
      </c>
      <c r="AE104" s="24">
        <f t="shared" si="26"/>
        <v>0.94839607548648286</v>
      </c>
      <c r="AF104" s="24">
        <f t="shared" si="26"/>
        <v>0.94696542561378605</v>
      </c>
      <c r="AG104" s="24">
        <f t="shared" si="26"/>
        <v>0.94244272807371532</v>
      </c>
      <c r="AH104" s="24">
        <f t="shared" si="26"/>
        <v>0.94232980173992686</v>
      </c>
      <c r="AI104" s="24">
        <f t="shared" si="26"/>
        <v>0.94720857961947202</v>
      </c>
      <c r="AJ104" s="24">
        <f t="shared" si="26"/>
        <v>0.94850975248627578</v>
      </c>
      <c r="AK104" s="24">
        <f t="shared" si="26"/>
        <v>0.94867251272413977</v>
      </c>
      <c r="AL104" s="24">
        <f t="shared" si="26"/>
        <v>0.94781588323880439</v>
      </c>
      <c r="AM104" s="24">
        <f t="shared" si="26"/>
        <v>0.95436135420689139</v>
      </c>
      <c r="AN104" s="24">
        <f t="shared" si="26"/>
        <v>0.94714092475260259</v>
      </c>
      <c r="AO104" s="24">
        <f>+NOA!AV77</f>
        <v>0.951252926662155</v>
      </c>
      <c r="AQ104" s="24">
        <f t="shared" si="28"/>
        <v>-7.4638716904662505E-3</v>
      </c>
      <c r="AR104" s="24">
        <f t="shared" si="15"/>
        <v>-8.0551916062343576E-3</v>
      </c>
      <c r="AS104" s="35">
        <f t="shared" si="30"/>
        <v>44896</v>
      </c>
      <c r="AT104" s="19">
        <f t="shared" si="30"/>
        <v>1166.2352294921875</v>
      </c>
      <c r="AU104" s="19">
        <f t="shared" si="27"/>
        <v>1154.6761474609375</v>
      </c>
      <c r="AV104" s="52">
        <f t="shared" si="29"/>
        <v>0.11559082031249979</v>
      </c>
      <c r="AW104" s="52">
        <f t="shared" si="24"/>
        <v>-2.43863351577982E-2</v>
      </c>
    </row>
    <row r="105" spans="4:49" x14ac:dyDescent="0.25">
      <c r="D105" s="37">
        <f>+NOA!A78</f>
        <v>44927</v>
      </c>
      <c r="E105" s="257">
        <v>1243.4178466796875</v>
      </c>
      <c r="F105" s="257">
        <v>1241.671875</v>
      </c>
      <c r="G105" s="257">
        <v>1237.95947265625</v>
      </c>
      <c r="H105" s="257">
        <v>1237.1724853515625</v>
      </c>
      <c r="I105" s="257">
        <v>1234.45654296875</v>
      </c>
      <c r="J105" s="257">
        <v>1233.9163818359375</v>
      </c>
      <c r="K105" s="257">
        <v>1231.2108154296875</v>
      </c>
      <c r="L105" s="257">
        <v>1229.208251953125</v>
      </c>
      <c r="M105" s="257">
        <v>1224.707763671875</v>
      </c>
      <c r="N105" s="257">
        <v>1224.833740234375</v>
      </c>
      <c r="O105" s="19" cm="1">
        <f t="array" ref="O105">+SUMPRODUCT($E$30:$N$30/100,$E105:$N105)/$D$14*100</f>
        <v>1259.9384665362193</v>
      </c>
      <c r="Q105" s="24">
        <f t="shared" si="25"/>
        <v>6.618100297065066E-2</v>
      </c>
      <c r="R105" s="24">
        <f t="shared" si="25"/>
        <v>6.5322060695788275E-2</v>
      </c>
      <c r="S105" s="24">
        <f t="shared" si="25"/>
        <v>6.5417501341573203E-2</v>
      </c>
      <c r="T105" s="24">
        <f t="shared" si="25"/>
        <v>6.4776332628134314E-2</v>
      </c>
      <c r="U105" s="24">
        <f t="shared" si="25"/>
        <v>6.3484192917507398E-2</v>
      </c>
      <c r="V105" s="24">
        <f t="shared" si="23"/>
        <v>6.3041873567312612E-2</v>
      </c>
      <c r="W105" s="24">
        <f t="shared" si="23"/>
        <v>6.1814243759100496E-2</v>
      </c>
      <c r="X105" s="24">
        <f t="shared" si="23"/>
        <v>6.1898003240211885E-2</v>
      </c>
      <c r="Y105" s="24">
        <f t="shared" si="23"/>
        <v>6.2229897971867176E-2</v>
      </c>
      <c r="Z105" s="24">
        <f t="shared" si="23"/>
        <v>6.0759541043356347E-2</v>
      </c>
      <c r="AA105" s="24">
        <f t="shared" si="23"/>
        <v>6.3802832842552615E-2</v>
      </c>
      <c r="AB105" s="24">
        <f>+NOA!Y78</f>
        <v>6.3323931661345423E-2</v>
      </c>
      <c r="AD105" s="24">
        <f t="shared" si="26"/>
        <v>0.99106704708926951</v>
      </c>
      <c r="AE105" s="24">
        <f t="shared" si="26"/>
        <v>0.99282590385911829</v>
      </c>
      <c r="AF105" s="24">
        <f t="shared" si="26"/>
        <v>0.99251805967810625</v>
      </c>
      <c r="AG105" s="24">
        <f t="shared" si="26"/>
        <v>0.98742431523258989</v>
      </c>
      <c r="AH105" s="24">
        <f t="shared" si="26"/>
        <v>0.986401551695131</v>
      </c>
      <c r="AI105" s="24">
        <f t="shared" si="26"/>
        <v>0.99082995504688776</v>
      </c>
      <c r="AJ105" s="24">
        <f t="shared" si="26"/>
        <v>0.99069339377604293</v>
      </c>
      <c r="AK105" s="24">
        <f t="shared" si="26"/>
        <v>0.9924121660585854</v>
      </c>
      <c r="AL105" s="24">
        <f t="shared" si="26"/>
        <v>0.99277894156226121</v>
      </c>
      <c r="AM105" s="24">
        <f t="shared" si="26"/>
        <v>0.998284880681507</v>
      </c>
      <c r="AN105" s="24">
        <f t="shared" si="26"/>
        <v>0.99142383919506072</v>
      </c>
      <c r="AO105" s="24">
        <f>+NOA!AV78</f>
        <v>0.9943079358235114</v>
      </c>
      <c r="AQ105" s="24">
        <f t="shared" si="28"/>
        <v>5.4214619272943132E-3</v>
      </c>
      <c r="AR105" s="24">
        <f t="shared" si="15"/>
        <v>-7.2178335922374881E-3</v>
      </c>
      <c r="AS105" s="35">
        <f t="shared" si="30"/>
        <v>44927</v>
      </c>
      <c r="AT105" s="19">
        <f t="shared" si="30"/>
        <v>1243.4178466796875</v>
      </c>
      <c r="AU105" s="19">
        <f t="shared" si="27"/>
        <v>1224.833740234375</v>
      </c>
      <c r="AV105" s="52">
        <f t="shared" si="29"/>
        <v>0.18584106445312365</v>
      </c>
      <c r="AW105" s="52">
        <f t="shared" si="24"/>
        <v>-1.1317923722206302E-2</v>
      </c>
    </row>
    <row r="106" spans="4:49" x14ac:dyDescent="0.25">
      <c r="D106" s="37">
        <f>+NOA!A79</f>
        <v>44958</v>
      </c>
      <c r="E106" s="257">
        <v>1341.4422607421875</v>
      </c>
      <c r="F106" s="257">
        <v>1336.8541259765625</v>
      </c>
      <c r="G106" s="257">
        <v>1331.1973876953125</v>
      </c>
      <c r="H106" s="257">
        <v>1329.2073974609375</v>
      </c>
      <c r="I106" s="257">
        <v>1324.6365966796875</v>
      </c>
      <c r="J106" s="257">
        <v>1321.9541015625</v>
      </c>
      <c r="K106" s="257">
        <v>1317.2750244140625</v>
      </c>
      <c r="L106" s="257">
        <v>1312.7701416015625</v>
      </c>
      <c r="M106" s="257">
        <v>1307.0225830078125</v>
      </c>
      <c r="N106" s="257">
        <v>1305.28173828125</v>
      </c>
      <c r="O106" s="19" cm="1">
        <f t="array" ref="O106">+SUMPRODUCT($E$30:$N$30/100,$E106:$N106)/$D$14*100</f>
        <v>1351.6634712172217</v>
      </c>
      <c r="Q106" s="24">
        <f t="shared" si="25"/>
        <v>7.8834652666644356E-2</v>
      </c>
      <c r="R106" s="24">
        <f t="shared" si="25"/>
        <v>7.6656524878251364E-2</v>
      </c>
      <c r="S106" s="24">
        <f t="shared" si="25"/>
        <v>7.5315805645078893E-2</v>
      </c>
      <c r="T106" s="24">
        <f t="shared" si="25"/>
        <v>7.4391334433227208E-2</v>
      </c>
      <c r="U106" s="24">
        <f t="shared" si="25"/>
        <v>7.3052432849570526E-2</v>
      </c>
      <c r="V106" s="24">
        <f t="shared" si="23"/>
        <v>7.1348205617929761E-2</v>
      </c>
      <c r="W106" s="24">
        <f t="shared" si="23"/>
        <v>6.9902089801200162E-2</v>
      </c>
      <c r="X106" s="24">
        <f t="shared" si="23"/>
        <v>6.7980254375662907E-2</v>
      </c>
      <c r="Y106" s="24">
        <f t="shared" si="23"/>
        <v>6.7211804952672205E-2</v>
      </c>
      <c r="Z106" s="24">
        <f t="shared" si="23"/>
        <v>6.5680749479909872E-2</v>
      </c>
      <c r="AA106" s="24">
        <f t="shared" si="23"/>
        <v>7.2801178087029683E-2</v>
      </c>
      <c r="AB106" s="24">
        <f>+NOA!Y79</f>
        <v>7.291385735253697E-2</v>
      </c>
      <c r="AD106" s="24">
        <f t="shared" si="26"/>
        <v>1.0445754147187878</v>
      </c>
      <c r="AE106" s="24">
        <f t="shared" si="26"/>
        <v>1.0434134744829615</v>
      </c>
      <c r="AF106" s="24">
        <f t="shared" si="26"/>
        <v>1.0414021004681859</v>
      </c>
      <c r="AG106" s="24">
        <f t="shared" si="26"/>
        <v>1.0339976331069147</v>
      </c>
      <c r="AH106" s="24">
        <f t="shared" si="26"/>
        <v>1.0315755301576388</v>
      </c>
      <c r="AI106" s="24">
        <f t="shared" si="26"/>
        <v>1.0344967158487011</v>
      </c>
      <c r="AJ106" s="24">
        <f t="shared" si="26"/>
        <v>1.032822254217387</v>
      </c>
      <c r="AK106" s="24">
        <f t="shared" si="26"/>
        <v>1.0310013352143423</v>
      </c>
      <c r="AL106" s="24">
        <f t="shared" si="26"/>
        <v>1.0302416464725757</v>
      </c>
      <c r="AM106" s="24">
        <f t="shared" si="26"/>
        <v>1.0347694305467705</v>
      </c>
      <c r="AN106" s="24">
        <f t="shared" si="26"/>
        <v>1.0367775260875316</v>
      </c>
      <c r="AO106" s="24">
        <f>+NOA!AV79</f>
        <v>1.0406985105131863</v>
      </c>
      <c r="AQ106" s="24">
        <f t="shared" si="28"/>
        <v>1.3153903186734484E-2</v>
      </c>
      <c r="AR106" s="24">
        <f t="shared" si="15"/>
        <v>9.8059841720172791E-3</v>
      </c>
      <c r="AS106" s="35">
        <f t="shared" si="30"/>
        <v>44958</v>
      </c>
      <c r="AT106" s="19">
        <f t="shared" si="30"/>
        <v>1341.4422607421875</v>
      </c>
      <c r="AU106" s="19">
        <f t="shared" si="27"/>
        <v>1305.28173828125</v>
      </c>
      <c r="AV106" s="52">
        <f t="shared" si="29"/>
        <v>0.3616052246093755</v>
      </c>
      <c r="AW106" s="52">
        <f t="shared" si="24"/>
        <v>2.5577488815177851E-2</v>
      </c>
    </row>
    <row r="107" spans="4:49" x14ac:dyDescent="0.25">
      <c r="D107" s="37">
        <f>+NOA!A80</f>
        <v>44986</v>
      </c>
      <c r="E107" s="257">
        <v>1439.7607421875</v>
      </c>
      <c r="F107" s="257">
        <v>1433.5216064453125</v>
      </c>
      <c r="G107" s="257">
        <v>1427.1014404296875</v>
      </c>
      <c r="H107" s="257">
        <v>1425.2403564453125</v>
      </c>
      <c r="I107" s="257">
        <v>1421.3436279296875</v>
      </c>
      <c r="J107" s="257">
        <v>1418.327392578125</v>
      </c>
      <c r="K107" s="257">
        <v>1413.047607421875</v>
      </c>
      <c r="L107" s="257">
        <v>1407.9892578125</v>
      </c>
      <c r="M107" s="257">
        <v>1399.406982421875</v>
      </c>
      <c r="N107" s="257">
        <v>1395.676513671875</v>
      </c>
      <c r="O107" s="19" cm="1">
        <f t="array" ref="O107">+SUMPRODUCT($E$30:$N$30/100,$E107:$N107)/$D$14*100</f>
        <v>1449.2688263075779</v>
      </c>
      <c r="Q107" s="24">
        <f t="shared" si="25"/>
        <v>7.3293114674138238E-2</v>
      </c>
      <c r="R107" s="24">
        <f t="shared" si="25"/>
        <v>7.2309669836366774E-2</v>
      </c>
      <c r="S107" s="24">
        <f t="shared" si="25"/>
        <v>7.2043450220716343E-2</v>
      </c>
      <c r="T107" s="24">
        <f t="shared" si="25"/>
        <v>7.2248288090946522E-2</v>
      </c>
      <c r="U107" s="24">
        <f t="shared" si="25"/>
        <v>7.3006461917483056E-2</v>
      </c>
      <c r="V107" s="24">
        <f t="shared" si="23"/>
        <v>7.2902146074296681E-2</v>
      </c>
      <c r="W107" s="24">
        <f t="shared" si="23"/>
        <v>7.2705077704189547E-2</v>
      </c>
      <c r="X107" s="24">
        <f t="shared" si="23"/>
        <v>7.2532969172174555E-2</v>
      </c>
      <c r="Y107" s="24">
        <f t="shared" si="23"/>
        <v>7.0683093479120274E-2</v>
      </c>
      <c r="Z107" s="24">
        <f t="shared" si="23"/>
        <v>6.9253075975500789E-2</v>
      </c>
      <c r="AA107" s="24">
        <f t="shared" si="23"/>
        <v>7.2211284220368155E-2</v>
      </c>
      <c r="AB107" s="24">
        <f>+NOA!Y80</f>
        <v>7.3389077992521701E-2</v>
      </c>
      <c r="AD107" s="24">
        <f t="shared" si="26"/>
        <v>1.0496574265264793</v>
      </c>
      <c r="AE107" s="24">
        <f t="shared" si="26"/>
        <v>1.0487545783743455</v>
      </c>
      <c r="AF107" s="24">
        <f t="shared" si="26"/>
        <v>1.0488381627952195</v>
      </c>
      <c r="AG107" s="24">
        <f t="shared" si="26"/>
        <v>1.0418219964251056</v>
      </c>
      <c r="AH107" s="24">
        <f t="shared" si="26"/>
        <v>1.0417668306641152</v>
      </c>
      <c r="AI107" s="24">
        <f t="shared" si="26"/>
        <v>1.0459531020109138</v>
      </c>
      <c r="AJ107" s="24">
        <f t="shared" si="26"/>
        <v>1.0456543554436761</v>
      </c>
      <c r="AK107" s="24">
        <f t="shared" si="26"/>
        <v>1.0452658274176052</v>
      </c>
      <c r="AL107" s="24">
        <f t="shared" si="26"/>
        <v>1.0440372436025447</v>
      </c>
      <c r="AM107" s="24">
        <f t="shared" si="26"/>
        <v>1.0493510918707938</v>
      </c>
      <c r="AN107" s="24">
        <f t="shared" si="26"/>
        <v>1.0464008189079363</v>
      </c>
      <c r="AO107" s="24">
        <f>+NOA!AV80</f>
        <v>1.0516320098654122</v>
      </c>
      <c r="AQ107" s="24">
        <f t="shared" si="28"/>
        <v>4.0400386986374492E-3</v>
      </c>
      <c r="AR107" s="24">
        <f t="shared" si="15"/>
        <v>3.0633465568552509E-4</v>
      </c>
      <c r="AS107" s="35">
        <f t="shared" si="30"/>
        <v>44986</v>
      </c>
      <c r="AT107" s="19">
        <f t="shared" si="30"/>
        <v>1439.7607421875</v>
      </c>
      <c r="AU107" s="19">
        <f t="shared" si="27"/>
        <v>1395.676513671875</v>
      </c>
      <c r="AV107" s="52">
        <f t="shared" si="29"/>
        <v>0.44084228515624879</v>
      </c>
      <c r="AW107" s="52">
        <f t="shared" si="24"/>
        <v>3.9820384539109632E-2</v>
      </c>
    </row>
    <row r="108" spans="4:49" x14ac:dyDescent="0.25">
      <c r="D108" s="37">
        <f>+NOA!A81</f>
        <v>45017</v>
      </c>
      <c r="E108" s="257">
        <v>1553.3275146484375</v>
      </c>
      <c r="F108" s="257">
        <v>1545.7457275390625</v>
      </c>
      <c r="G108" s="257">
        <v>1537.472412109375</v>
      </c>
      <c r="H108" s="257">
        <v>1534.319091796875</v>
      </c>
      <c r="I108" s="257">
        <v>1528.5782470703125</v>
      </c>
      <c r="J108" s="257">
        <v>1526.0733642578125</v>
      </c>
      <c r="K108" s="257">
        <v>1519.9185791015625</v>
      </c>
      <c r="L108" s="257">
        <v>1513.6861572265625</v>
      </c>
      <c r="M108" s="257">
        <v>1503.599853515625</v>
      </c>
      <c r="N108" s="257">
        <v>1498.91015625</v>
      </c>
      <c r="O108" s="19" cm="1">
        <f t="array" ref="O108">+SUMPRODUCT($E$30:$N$30/100,$E108:$N108)/$D$14*100</f>
        <v>1560.0737311568319</v>
      </c>
      <c r="Q108" s="24">
        <f t="shared" si="25"/>
        <v>7.8878920040832412E-2</v>
      </c>
      <c r="R108" s="24">
        <f t="shared" si="25"/>
        <v>7.8285615360922822E-2</v>
      </c>
      <c r="S108" s="24">
        <f t="shared" si="25"/>
        <v>7.7339261634026268E-2</v>
      </c>
      <c r="T108" s="24">
        <f t="shared" si="25"/>
        <v>7.6533571939834344E-2</v>
      </c>
      <c r="U108" s="24">
        <f t="shared" si="25"/>
        <v>7.5445949194440587E-2</v>
      </c>
      <c r="V108" s="24">
        <f t="shared" si="25"/>
        <v>7.5966925720750034E-2</v>
      </c>
      <c r="W108" s="24">
        <f t="shared" si="25"/>
        <v>7.5631543564675052E-2</v>
      </c>
      <c r="X108" s="24">
        <f t="shared" si="25"/>
        <v>7.5069393340597479E-2</v>
      </c>
      <c r="Y108" s="24">
        <f t="shared" si="25"/>
        <v>7.4455017305565585E-2</v>
      </c>
      <c r="Z108" s="24">
        <f t="shared" si="25"/>
        <v>7.3966740549734178E-2</v>
      </c>
      <c r="AA108" s="24">
        <f t="shared" si="23"/>
        <v>7.6455729149685014E-2</v>
      </c>
      <c r="AB108" s="24">
        <f>+NOA!Y81</f>
        <v>7.6925545164763243E-2</v>
      </c>
      <c r="AD108" s="24">
        <f t="shared" si="26"/>
        <v>1.0777588432478091</v>
      </c>
      <c r="AE108" s="24">
        <f t="shared" si="26"/>
        <v>1.0760883510083605</v>
      </c>
      <c r="AF108" s="24">
        <f t="shared" si="26"/>
        <v>1.076131974352835</v>
      </c>
      <c r="AG108" s="24">
        <f t="shared" si="26"/>
        <v>1.0687487018003785</v>
      </c>
      <c r="AH108" s="24">
        <f t="shared" si="26"/>
        <v>1.066801041082623</v>
      </c>
      <c r="AI108" s="24">
        <f t="shared" si="26"/>
        <v>1.0714671135605069</v>
      </c>
      <c r="AJ108" s="24">
        <f t="shared" si="26"/>
        <v>1.0703381416633011</v>
      </c>
      <c r="AK108" s="24">
        <f t="shared" si="26"/>
        <v>1.0706359046547957</v>
      </c>
      <c r="AL108" s="24">
        <f t="shared" si="26"/>
        <v>1.0698193874220245</v>
      </c>
      <c r="AM108" s="24">
        <f t="shared" si="26"/>
        <v>1.0730645011522584</v>
      </c>
      <c r="AN108" s="24">
        <f t="shared" si="26"/>
        <v>1.0725922537113073</v>
      </c>
      <c r="AO108" s="24">
        <f>+NOA!AV81</f>
        <v>1.0772365751336879</v>
      </c>
      <c r="AQ108" s="24">
        <f t="shared" si="28"/>
        <v>4.9121794910982342E-3</v>
      </c>
      <c r="AR108" s="24">
        <f t="shared" si="15"/>
        <v>4.694342095550752E-3</v>
      </c>
      <c r="AS108" s="35">
        <f t="shared" si="30"/>
        <v>45017</v>
      </c>
      <c r="AT108" s="19">
        <f t="shared" si="30"/>
        <v>1553.3275146484375</v>
      </c>
      <c r="AU108" s="19">
        <f t="shared" si="27"/>
        <v>1498.91015625</v>
      </c>
      <c r="AV108" s="52">
        <f t="shared" si="29"/>
        <v>0.54417358398437443</v>
      </c>
      <c r="AW108" s="52">
        <f t="shared" si="24"/>
        <v>5.9041045314716101E-2</v>
      </c>
    </row>
    <row r="109" spans="4:49" x14ac:dyDescent="0.25">
      <c r="D109" s="37">
        <f>+NOA!A82</f>
        <v>45047</v>
      </c>
      <c r="E109" s="257">
        <v>1676.5833740234375</v>
      </c>
      <c r="F109" s="257">
        <v>1668.0679931640625</v>
      </c>
      <c r="G109" s="257">
        <v>1659.5347900390625</v>
      </c>
      <c r="H109" s="257">
        <v>1655.6943359375</v>
      </c>
      <c r="I109" s="257">
        <v>1649.264404296875</v>
      </c>
      <c r="J109" s="257">
        <v>1647.4105224609375</v>
      </c>
      <c r="K109" s="257">
        <v>1640.934326171875</v>
      </c>
      <c r="L109" s="257">
        <v>1634.09375</v>
      </c>
      <c r="M109" s="257">
        <v>1623.481201171875</v>
      </c>
      <c r="N109" s="257">
        <v>1618.425048828125</v>
      </c>
      <c r="O109" s="19" cm="1">
        <f t="array" ref="O109">+SUMPRODUCT($E$30:$N$30/100,$E109:$N109)/$D$14*100</f>
        <v>1683.9127692828465</v>
      </c>
      <c r="Q109" s="24">
        <f t="shared" si="25"/>
        <v>7.9349562930324025E-2</v>
      </c>
      <c r="R109" s="24">
        <f t="shared" si="25"/>
        <v>7.9134791347439615E-2</v>
      </c>
      <c r="S109" s="24">
        <f t="shared" si="25"/>
        <v>7.9391589057667078E-2</v>
      </c>
      <c r="T109" s="24">
        <f t="shared" si="25"/>
        <v>7.9106911195688578E-2</v>
      </c>
      <c r="U109" s="24">
        <f t="shared" si="25"/>
        <v>7.8953208615830217E-2</v>
      </c>
      <c r="V109" s="24">
        <f t="shared" si="25"/>
        <v>7.9509387323679404E-2</v>
      </c>
      <c r="W109" s="24">
        <f t="shared" si="25"/>
        <v>7.9619888021795315E-2</v>
      </c>
      <c r="X109" s="24">
        <f t="shared" si="25"/>
        <v>7.9545942993924923E-2</v>
      </c>
      <c r="Y109" s="24">
        <f t="shared" si="25"/>
        <v>7.9729555290891208E-2</v>
      </c>
      <c r="Z109" s="24">
        <f t="shared" si="25"/>
        <v>7.9734527169479819E-2</v>
      </c>
      <c r="AA109" s="24">
        <f t="shared" si="23"/>
        <v>7.9380247005495841E-2</v>
      </c>
      <c r="AB109" s="24">
        <f>+NOA!Y82</f>
        <v>7.9573527074891404E-2</v>
      </c>
      <c r="AD109" s="24">
        <f t="shared" ref="AD109:AN122" si="31">+E109/E97-1</f>
        <v>1.1266953899514958</v>
      </c>
      <c r="AE109" s="24">
        <f t="shared" si="31"/>
        <v>1.1234153999682066</v>
      </c>
      <c r="AF109" s="24">
        <f t="shared" si="31"/>
        <v>1.1223603990345263</v>
      </c>
      <c r="AG109" s="24">
        <f t="shared" si="31"/>
        <v>1.1142457782924184</v>
      </c>
      <c r="AH109" s="24">
        <f t="shared" si="31"/>
        <v>1.1117511908789455</v>
      </c>
      <c r="AI109" s="24">
        <f t="shared" si="31"/>
        <v>1.1171012771236408</v>
      </c>
      <c r="AJ109" s="24">
        <f t="shared" si="31"/>
        <v>1.1159260078641258</v>
      </c>
      <c r="AK109" s="24">
        <f t="shared" si="31"/>
        <v>1.1142736295596909</v>
      </c>
      <c r="AL109" s="24">
        <f t="shared" si="31"/>
        <v>1.1120332727757805</v>
      </c>
      <c r="AM109" s="24">
        <f t="shared" si="31"/>
        <v>1.113995435297074</v>
      </c>
      <c r="AN109" s="24">
        <f t="shared" si="31"/>
        <v>1.1180889917732735</v>
      </c>
      <c r="AO109" s="24">
        <f>+NOA!AV82</f>
        <v>1.1246031401084831</v>
      </c>
      <c r="AQ109" s="24">
        <f t="shared" si="28"/>
        <v>-3.8496423915579392E-4</v>
      </c>
      <c r="AR109" s="24">
        <f t="shared" ref="AR109:AR122" si="32">+AD109-AM109</f>
        <v>1.2699954654421752E-2</v>
      </c>
      <c r="AS109" s="35">
        <f t="shared" si="30"/>
        <v>45047</v>
      </c>
      <c r="AT109" s="19">
        <f t="shared" si="30"/>
        <v>1676.5833740234375</v>
      </c>
      <c r="AU109" s="19">
        <f t="shared" si="27"/>
        <v>1618.425048828125</v>
      </c>
      <c r="AV109" s="52">
        <f t="shared" si="29"/>
        <v>0.58158325195312344</v>
      </c>
      <c r="AW109" s="52">
        <f t="shared" si="24"/>
        <v>6.2372563845023432E-2</v>
      </c>
    </row>
    <row r="110" spans="4:49" x14ac:dyDescent="0.25">
      <c r="D110" s="37">
        <f>+NOA!A83</f>
        <v>45078</v>
      </c>
      <c r="E110" s="257">
        <v>1784.127197265625</v>
      </c>
      <c r="F110" s="257">
        <v>1776.3612060546875</v>
      </c>
      <c r="G110" s="257">
        <v>1768.6473388671875</v>
      </c>
      <c r="H110" s="257">
        <v>1765.5084228515625</v>
      </c>
      <c r="I110" s="257">
        <v>1759.158935546875</v>
      </c>
      <c r="J110" s="257">
        <v>1758.5697021484375</v>
      </c>
      <c r="K110" s="257">
        <v>1753.379638671875</v>
      </c>
      <c r="L110" s="257">
        <v>1746.473876953125</v>
      </c>
      <c r="M110" s="257">
        <v>1736.755126953125</v>
      </c>
      <c r="N110" s="257">
        <v>1731.8729248046875</v>
      </c>
      <c r="O110" s="19" cm="1">
        <f t="array" ref="O110">+SUMPRODUCT($E$30:$N$30/100,$E110:$N110)/$D$14*100</f>
        <v>1796.5280913666793</v>
      </c>
      <c r="Q110" s="24">
        <f t="shared" si="25"/>
        <v>6.414463181995278E-2</v>
      </c>
      <c r="R110" s="24">
        <f t="shared" si="25"/>
        <v>6.4921342136185833E-2</v>
      </c>
      <c r="S110" s="24">
        <f t="shared" si="25"/>
        <v>6.574887702448029E-2</v>
      </c>
      <c r="T110" s="24">
        <f t="shared" si="25"/>
        <v>6.6325096686329355E-2</v>
      </c>
      <c r="U110" s="24">
        <f t="shared" si="25"/>
        <v>6.6632451997198583E-2</v>
      </c>
      <c r="V110" s="24">
        <f t="shared" si="25"/>
        <v>6.7475093895508209E-2</v>
      </c>
      <c r="W110" s="24">
        <f t="shared" si="25"/>
        <v>6.8525175387319059E-2</v>
      </c>
      <c r="X110" s="24">
        <f t="shared" si="25"/>
        <v>6.8772141716547885E-2</v>
      </c>
      <c r="Y110" s="24">
        <f t="shared" si="25"/>
        <v>6.9772243558770874E-2</v>
      </c>
      <c r="Z110" s="24">
        <f t="shared" si="25"/>
        <v>7.0097701502277232E-2</v>
      </c>
      <c r="AA110" s="24">
        <f t="shared" si="23"/>
        <v>6.687717091889156E-2</v>
      </c>
      <c r="AB110" s="24">
        <f>+NOA!Y83</f>
        <v>6.6211057437000731E-2</v>
      </c>
      <c r="AD110" s="24">
        <f t="shared" si="31"/>
        <v>1.1537929444995911</v>
      </c>
      <c r="AE110" s="24">
        <f t="shared" si="31"/>
        <v>1.1507654405178407</v>
      </c>
      <c r="AF110" s="24">
        <f t="shared" si="31"/>
        <v>1.1496163184838104</v>
      </c>
      <c r="AG110" s="24">
        <f t="shared" si="31"/>
        <v>1.1421715891433428</v>
      </c>
      <c r="AH110" s="24">
        <f t="shared" si="31"/>
        <v>1.1400558260711895</v>
      </c>
      <c r="AI110" s="24">
        <f t="shared" si="31"/>
        <v>1.1455394229494718</v>
      </c>
      <c r="AJ110" s="24">
        <f t="shared" si="31"/>
        <v>1.1463149675494262</v>
      </c>
      <c r="AK110" s="24">
        <f t="shared" si="31"/>
        <v>1.1427328469851274</v>
      </c>
      <c r="AL110" s="24">
        <f t="shared" si="31"/>
        <v>1.141626603830558</v>
      </c>
      <c r="AM110" s="24">
        <f t="shared" si="31"/>
        <v>1.1437395377033277</v>
      </c>
      <c r="AN110" s="24">
        <f t="shared" si="31"/>
        <v>1.14637682206435</v>
      </c>
      <c r="AO110" s="24">
        <f>+NOA!AV83</f>
        <v>1.152501371560255</v>
      </c>
      <c r="AQ110" s="24">
        <f t="shared" si="28"/>
        <v>-5.9530696823244522E-3</v>
      </c>
      <c r="AR110" s="24">
        <f t="shared" si="32"/>
        <v>1.0053406796263431E-2</v>
      </c>
      <c r="AS110" s="35">
        <f>+D110</f>
        <v>45078</v>
      </c>
      <c r="AT110" s="19">
        <f t="shared" si="30"/>
        <v>1784.127197265625</v>
      </c>
      <c r="AU110" s="19">
        <f t="shared" si="27"/>
        <v>1731.8729248046875</v>
      </c>
      <c r="AV110" s="52">
        <f t="shared" si="29"/>
        <v>0.52254272460937656</v>
      </c>
      <c r="AW110" s="52">
        <f t="shared" si="24"/>
        <v>4.3776379264694576E-2</v>
      </c>
    </row>
    <row r="111" spans="4:49" x14ac:dyDescent="0.25">
      <c r="D111" s="37">
        <f>+NOA!A84</f>
        <v>45108</v>
      </c>
      <c r="E111" s="257">
        <v>1888.0404052734375</v>
      </c>
      <c r="F111" s="257">
        <v>1880.7919921875</v>
      </c>
      <c r="G111" s="257">
        <v>1875.1019287109375</v>
      </c>
      <c r="H111" s="257">
        <v>1873.0594482421875</v>
      </c>
      <c r="I111" s="257">
        <v>1868.38232421875</v>
      </c>
      <c r="J111" s="257">
        <v>1867.78955078125</v>
      </c>
      <c r="K111" s="257">
        <v>1862.7647705078125</v>
      </c>
      <c r="L111" s="257">
        <v>1856.7662353515625</v>
      </c>
      <c r="M111" s="257">
        <v>1846.5634765625</v>
      </c>
      <c r="N111" s="257">
        <v>1842.693603515625</v>
      </c>
      <c r="O111" s="19" cm="1">
        <f t="array" ref="O111">+SUMPRODUCT($E$30:$N$30/100,$E111:$N111)/$D$14*100</f>
        <v>1906.3923960030888</v>
      </c>
      <c r="Q111" s="24">
        <f t="shared" si="25"/>
        <v>5.8243161231481322E-2</v>
      </c>
      <c r="R111" s="24">
        <f t="shared" si="25"/>
        <v>5.8789161673235446E-2</v>
      </c>
      <c r="S111" s="24">
        <f t="shared" si="25"/>
        <v>6.0189834063773207E-2</v>
      </c>
      <c r="T111" s="24">
        <f t="shared" si="25"/>
        <v>6.0917877251989383E-2</v>
      </c>
      <c r="U111" s="24">
        <f t="shared" si="25"/>
        <v>6.2088414221606714E-2</v>
      </c>
      <c r="V111" s="24">
        <f t="shared" si="25"/>
        <v>6.2107204792269055E-2</v>
      </c>
      <c r="W111" s="24">
        <f t="shared" si="25"/>
        <v>6.2385309731777694E-2</v>
      </c>
      <c r="X111" s="24">
        <f t="shared" si="25"/>
        <v>6.315145039034431E-2</v>
      </c>
      <c r="Y111" s="24">
        <f t="shared" si="25"/>
        <v>6.3226155435059717E-2</v>
      </c>
      <c r="Z111" s="24">
        <f t="shared" si="25"/>
        <v>6.398892039000792E-2</v>
      </c>
      <c r="AA111" s="24">
        <f t="shared" si="23"/>
        <v>6.1153680348428052E-2</v>
      </c>
      <c r="AB111" s="24">
        <f>+NOA!Y84</f>
        <v>6.0752003200670757E-2</v>
      </c>
      <c r="AD111" s="24">
        <f t="shared" si="31"/>
        <v>1.139003302098216</v>
      </c>
      <c r="AE111" s="24">
        <f t="shared" si="31"/>
        <v>1.136783893275692</v>
      </c>
      <c r="AF111" s="24">
        <f t="shared" si="31"/>
        <v>1.1384702555096378</v>
      </c>
      <c r="AG111" s="24">
        <f t="shared" si="31"/>
        <v>1.1338058620999671</v>
      </c>
      <c r="AH111" s="24">
        <f t="shared" si="31"/>
        <v>1.1326647008518722</v>
      </c>
      <c r="AI111" s="24">
        <f t="shared" si="31"/>
        <v>1.1367711374715506</v>
      </c>
      <c r="AJ111" s="24">
        <f t="shared" si="31"/>
        <v>1.135200089886848</v>
      </c>
      <c r="AK111" s="24">
        <f t="shared" si="31"/>
        <v>1.1347174132056073</v>
      </c>
      <c r="AL111" s="24">
        <f t="shared" si="31"/>
        <v>1.1327996674833889</v>
      </c>
      <c r="AM111" s="24">
        <f t="shared" si="31"/>
        <v>1.1322828343724591</v>
      </c>
      <c r="AN111" s="24">
        <f t="shared" si="31"/>
        <v>1.1356483235091233</v>
      </c>
      <c r="AO111" s="24">
        <f>+NOA!AV84</f>
        <v>1.1391183961214448</v>
      </c>
      <c r="AQ111" s="24">
        <f t="shared" si="28"/>
        <v>-5.7457591585265977E-3</v>
      </c>
      <c r="AR111" s="24">
        <f t="shared" si="32"/>
        <v>6.7204677257568513E-3</v>
      </c>
      <c r="AS111" s="35">
        <f t="shared" ref="AS111:AT126" si="33">+D111</f>
        <v>45108</v>
      </c>
      <c r="AT111" s="19">
        <f t="shared" si="30"/>
        <v>1888.0404052734375</v>
      </c>
      <c r="AU111" s="19">
        <f t="shared" si="27"/>
        <v>1842.693603515625</v>
      </c>
      <c r="AV111" s="52">
        <f t="shared" si="29"/>
        <v>0.45346801757812472</v>
      </c>
      <c r="AW111" s="52">
        <f t="shared" si="24"/>
        <v>2.2987087280956331E-2</v>
      </c>
    </row>
    <row r="112" spans="4:49" x14ac:dyDescent="0.25">
      <c r="D112" s="37">
        <f>+NOA!A85</f>
        <v>45139</v>
      </c>
      <c r="E112" s="257">
        <v>2158.85595703125</v>
      </c>
      <c r="F112" s="257">
        <v>2144.96435546875</v>
      </c>
      <c r="G112" s="257">
        <v>2134.93701171875</v>
      </c>
      <c r="H112" s="257">
        <v>2131.2109375</v>
      </c>
      <c r="I112" s="257">
        <v>2122.9404296875</v>
      </c>
      <c r="J112" s="257">
        <v>2119.361083984375</v>
      </c>
      <c r="K112" s="257">
        <v>2111.827880859375</v>
      </c>
      <c r="L112" s="257">
        <v>2100.75537109375</v>
      </c>
      <c r="M112" s="257">
        <v>2087.6279296875</v>
      </c>
      <c r="N112" s="257">
        <v>2079.513916015625</v>
      </c>
      <c r="O112" s="19" cm="1">
        <f t="array" ref="O112">+SUMPRODUCT($E$30:$N$30/100,$E112:$N112)/$D$14*100</f>
        <v>2166.3516837549669</v>
      </c>
      <c r="Q112" s="24">
        <f t="shared" si="25"/>
        <v>0.14343737083242747</v>
      </c>
      <c r="R112" s="24">
        <f t="shared" si="25"/>
        <v>0.14045804340861645</v>
      </c>
      <c r="S112" s="24">
        <f t="shared" si="25"/>
        <v>0.13857117793401197</v>
      </c>
      <c r="T112" s="24">
        <f t="shared" si="25"/>
        <v>0.137823436143514</v>
      </c>
      <c r="U112" s="24">
        <f t="shared" si="25"/>
        <v>0.13624519038157334</v>
      </c>
      <c r="V112" s="24">
        <f t="shared" si="25"/>
        <v>0.13468944244703529</v>
      </c>
      <c r="W112" s="24">
        <f t="shared" si="25"/>
        <v>0.13370615243258266</v>
      </c>
      <c r="X112" s="24">
        <f t="shared" si="25"/>
        <v>0.13140541393784577</v>
      </c>
      <c r="Y112" s="24">
        <f t="shared" si="25"/>
        <v>0.13054761246212743</v>
      </c>
      <c r="Z112" s="24">
        <f t="shared" si="25"/>
        <v>0.12851855134688539</v>
      </c>
      <c r="AA112" s="24">
        <f t="shared" si="23"/>
        <v>0.13636189920653496</v>
      </c>
      <c r="AB112" s="24">
        <f>+NOA!Y85</f>
        <v>0.13680632267064619</v>
      </c>
      <c r="AD112" s="24">
        <f t="shared" si="31"/>
        <v>1.2725389407979595</v>
      </c>
      <c r="AE112" s="24">
        <f t="shared" si="31"/>
        <v>1.2644278512717695</v>
      </c>
      <c r="AF112" s="24">
        <f t="shared" si="31"/>
        <v>1.2639770720821013</v>
      </c>
      <c r="AG112" s="24">
        <f t="shared" si="31"/>
        <v>1.2596427477543037</v>
      </c>
      <c r="AH112" s="24">
        <f t="shared" si="31"/>
        <v>1.2557373272815875</v>
      </c>
      <c r="AI112" s="24">
        <f t="shared" si="31"/>
        <v>1.2557171479423723</v>
      </c>
      <c r="AJ112" s="24">
        <f t="shared" si="31"/>
        <v>1.2512545145215537</v>
      </c>
      <c r="AK112" s="24">
        <f t="shared" si="31"/>
        <v>1.247622052764445</v>
      </c>
      <c r="AL112" s="24">
        <f t="shared" si="31"/>
        <v>1.2439638973414788</v>
      </c>
      <c r="AM112" s="24">
        <f t="shared" si="31"/>
        <v>1.2376058791970515</v>
      </c>
      <c r="AN112" s="24">
        <f t="shared" si="31"/>
        <v>1.2570876016414552</v>
      </c>
      <c r="AO112" s="24">
        <f>+NOA!AV85</f>
        <v>1.2597860907273004</v>
      </c>
      <c r="AQ112" s="24">
        <f t="shared" si="28"/>
        <v>1.4918819485542079E-2</v>
      </c>
      <c r="AR112" s="24">
        <f t="shared" si="32"/>
        <v>3.4933061600908033E-2</v>
      </c>
      <c r="AS112" s="35">
        <f t="shared" si="33"/>
        <v>45139</v>
      </c>
      <c r="AT112" s="19">
        <f t="shared" si="30"/>
        <v>2158.85595703125</v>
      </c>
      <c r="AU112" s="19">
        <f t="shared" si="27"/>
        <v>2079.513916015625</v>
      </c>
      <c r="AV112" s="52">
        <f t="shared" si="29"/>
        <v>0.79342041015625142</v>
      </c>
      <c r="AW112" s="52">
        <f t="shared" si="24"/>
        <v>9.0761435493600828E-2</v>
      </c>
    </row>
    <row r="113" spans="4:49" x14ac:dyDescent="0.25">
      <c r="D113" s="37">
        <f>+NOA!A86</f>
        <v>45170</v>
      </c>
      <c r="E113" s="257">
        <v>2448.560302734375</v>
      </c>
      <c r="F113" s="257">
        <v>2431.339111328125</v>
      </c>
      <c r="G113" s="257">
        <v>2417.68017578125</v>
      </c>
      <c r="H113" s="257">
        <v>2411.5791015625</v>
      </c>
      <c r="I113" s="257">
        <v>2401.304931640625</v>
      </c>
      <c r="J113" s="257">
        <v>2396.133056640625</v>
      </c>
      <c r="K113" s="257">
        <v>2386.6611328125</v>
      </c>
      <c r="L113" s="257">
        <v>2371.466064453125</v>
      </c>
      <c r="M113" s="257">
        <v>2355.6064453125</v>
      </c>
      <c r="N113" s="257">
        <v>2347.084228515625</v>
      </c>
      <c r="O113" s="19" cm="1">
        <f t="array" ref="O113">+SUMPRODUCT($E$30:$N$30/100,$E113:$N113)/$D$14*100</f>
        <v>2450.8526613722756</v>
      </c>
      <c r="Q113" s="24">
        <f t="shared" si="25"/>
        <v>0.13419345777080549</v>
      </c>
      <c r="R113" s="24">
        <f t="shared" si="25"/>
        <v>0.13351026329609672</v>
      </c>
      <c r="S113" s="24">
        <f t="shared" si="25"/>
        <v>0.13243630257497618</v>
      </c>
      <c r="T113" s="24">
        <f t="shared" si="25"/>
        <v>0.1315534558917868</v>
      </c>
      <c r="U113" s="24">
        <f t="shared" si="25"/>
        <v>0.13112214457854598</v>
      </c>
      <c r="V113" s="24">
        <f t="shared" si="25"/>
        <v>0.1305921745698575</v>
      </c>
      <c r="W113" s="24">
        <f t="shared" si="25"/>
        <v>0.13013998652261649</v>
      </c>
      <c r="X113" s="24">
        <f t="shared" si="25"/>
        <v>0.12886350171197258</v>
      </c>
      <c r="Y113" s="24">
        <f t="shared" si="25"/>
        <v>0.12836507493225291</v>
      </c>
      <c r="Z113" s="24">
        <f t="shared" si="25"/>
        <v>0.1286696426695082</v>
      </c>
      <c r="AA113" s="24">
        <f t="shared" si="23"/>
        <v>0.13132723543952918</v>
      </c>
      <c r="AB113" s="24">
        <f>+NOA!Y86</f>
        <v>0.13177804233588808</v>
      </c>
      <c r="AD113" s="24">
        <f t="shared" si="31"/>
        <v>1.431129148288762</v>
      </c>
      <c r="AE113" s="24">
        <f t="shared" si="31"/>
        <v>1.4197850218478894</v>
      </c>
      <c r="AF113" s="24">
        <f t="shared" si="31"/>
        <v>1.4179847851926657</v>
      </c>
      <c r="AG113" s="24">
        <f t="shared" si="31"/>
        <v>1.4127610363817138</v>
      </c>
      <c r="AH113" s="24">
        <f t="shared" si="31"/>
        <v>1.4066598379145003</v>
      </c>
      <c r="AI113" s="24">
        <f t="shared" si="31"/>
        <v>1.4042245695182989</v>
      </c>
      <c r="AJ113" s="24">
        <f t="shared" si="31"/>
        <v>1.3987627032470451</v>
      </c>
      <c r="AK113" s="24">
        <f t="shared" si="31"/>
        <v>1.3918352040004747</v>
      </c>
      <c r="AL113" s="24">
        <f t="shared" si="31"/>
        <v>1.3884848489349362</v>
      </c>
      <c r="AM113" s="24">
        <f t="shared" si="31"/>
        <v>1.3799376525189335</v>
      </c>
      <c r="AN113" s="24">
        <f t="shared" si="31"/>
        <v>1.4079423465926135</v>
      </c>
      <c r="AO113" s="24">
        <f>+NOA!AV86</f>
        <v>1.4095855943979552</v>
      </c>
      <c r="AQ113" s="24">
        <f t="shared" si="28"/>
        <v>5.5238151012972914E-3</v>
      </c>
      <c r="AR113" s="24">
        <f t="shared" si="32"/>
        <v>5.119149576982851E-2</v>
      </c>
      <c r="AS113" s="35">
        <f t="shared" si="33"/>
        <v>45170</v>
      </c>
      <c r="AT113" s="19">
        <f t="shared" si="30"/>
        <v>2448.560302734375</v>
      </c>
      <c r="AU113" s="19">
        <f t="shared" si="27"/>
        <v>2347.084228515625</v>
      </c>
      <c r="AV113" s="52">
        <f t="shared" si="29"/>
        <v>1.014760742187498</v>
      </c>
      <c r="AW113" s="52">
        <f t="shared" si="24"/>
        <v>0.12988236355662153</v>
      </c>
    </row>
    <row r="114" spans="4:49" x14ac:dyDescent="0.25">
      <c r="D114" s="37">
        <f>+NOA!A87</f>
        <v>45200</v>
      </c>
      <c r="E114" s="257">
        <v>2634.854248046875</v>
      </c>
      <c r="F114" s="257">
        <v>2616.796630859375</v>
      </c>
      <c r="G114" s="257">
        <v>2602.2041015625</v>
      </c>
      <c r="H114" s="257">
        <v>2593.79345703125</v>
      </c>
      <c r="I114" s="257">
        <v>2582.773681640625</v>
      </c>
      <c r="J114" s="257">
        <v>2578.586181640625</v>
      </c>
      <c r="K114" s="257">
        <v>2570.349365234375</v>
      </c>
      <c r="L114" s="257">
        <v>2553.5751953125</v>
      </c>
      <c r="M114" s="257">
        <v>2538.3583984375</v>
      </c>
      <c r="N114" s="257">
        <v>2531.86083984375</v>
      </c>
      <c r="O114" s="19" cm="1">
        <f t="array" ref="O114">+SUMPRODUCT($E$30:$N$30/100,$E114:$N114)/$D$14*100</f>
        <v>2638.3386571004694</v>
      </c>
      <c r="Q114" s="24">
        <f t="shared" si="25"/>
        <v>7.6083053827369573E-2</v>
      </c>
      <c r="R114" s="24">
        <f t="shared" si="25"/>
        <v>7.6277932052819741E-2</v>
      </c>
      <c r="S114" s="24">
        <f t="shared" si="25"/>
        <v>7.6322719452180277E-2</v>
      </c>
      <c r="T114" s="24">
        <f t="shared" si="25"/>
        <v>7.5558108523452683E-2</v>
      </c>
      <c r="U114" s="24">
        <f t="shared" si="25"/>
        <v>7.5570889647911699E-2</v>
      </c>
      <c r="V114" s="24">
        <f t="shared" si="25"/>
        <v>7.6144821964018616E-2</v>
      </c>
      <c r="W114" s="24">
        <f t="shared" si="25"/>
        <v>7.6964521647617579E-2</v>
      </c>
      <c r="X114" s="24">
        <f t="shared" si="25"/>
        <v>7.6791792886722332E-2</v>
      </c>
      <c r="Y114" s="24">
        <f t="shared" si="25"/>
        <v>7.7581700240574758E-2</v>
      </c>
      <c r="Z114" s="24">
        <f t="shared" si="25"/>
        <v>7.872602486233915E-2</v>
      </c>
      <c r="AA114" s="24">
        <f t="shared" si="23"/>
        <v>7.6498272900345166E-2</v>
      </c>
      <c r="AB114" s="24">
        <f>+NOA!Y87</f>
        <v>7.7189699649289345E-2</v>
      </c>
      <c r="AD114" s="24">
        <f t="shared" si="31"/>
        <v>1.4633003531060633</v>
      </c>
      <c r="AE114" s="24">
        <f t="shared" si="31"/>
        <v>1.4511666448841578</v>
      </c>
      <c r="AF114" s="24">
        <f t="shared" si="31"/>
        <v>1.4488617702655899</v>
      </c>
      <c r="AG114" s="24">
        <f t="shared" si="31"/>
        <v>1.4421034194161897</v>
      </c>
      <c r="AH114" s="24">
        <f t="shared" si="31"/>
        <v>1.4359242050349912</v>
      </c>
      <c r="AI114" s="24">
        <f t="shared" si="31"/>
        <v>1.433645818092165</v>
      </c>
      <c r="AJ114" s="24">
        <f t="shared" si="31"/>
        <v>1.4298793790371671</v>
      </c>
      <c r="AK114" s="24">
        <f t="shared" si="31"/>
        <v>1.4221294358905716</v>
      </c>
      <c r="AL114" s="24">
        <f t="shared" si="31"/>
        <v>1.4207118610880323</v>
      </c>
      <c r="AM114" s="24">
        <f t="shared" si="31"/>
        <v>1.4139247620496325</v>
      </c>
      <c r="AN114" s="24">
        <f t="shared" si="31"/>
        <v>1.4389135200582879</v>
      </c>
      <c r="AO114" s="24">
        <f>+NOA!AV87</f>
        <v>1.4421606879427089</v>
      </c>
      <c r="AQ114" s="24">
        <f t="shared" si="28"/>
        <v>-2.6429710349695767E-3</v>
      </c>
      <c r="AR114" s="24">
        <f t="shared" si="32"/>
        <v>4.9375591056430856E-2</v>
      </c>
      <c r="AS114" s="35">
        <f t="shared" si="33"/>
        <v>45200</v>
      </c>
      <c r="AT114" s="19">
        <f t="shared" si="30"/>
        <v>2634.854248046875</v>
      </c>
      <c r="AU114" s="19">
        <f t="shared" si="27"/>
        <v>2531.86083984375</v>
      </c>
      <c r="AV114" s="52">
        <f t="shared" si="29"/>
        <v>1.0299340820312501</v>
      </c>
      <c r="AW114" s="52">
        <f t="shared" si="24"/>
        <v>0.12521500544059716</v>
      </c>
    </row>
    <row r="115" spans="4:49" x14ac:dyDescent="0.25">
      <c r="D115" s="37">
        <f>+NOA!A88</f>
        <v>45231</v>
      </c>
      <c r="E115" s="257">
        <v>2951.332275390625</v>
      </c>
      <c r="F115" s="257">
        <v>2928.28369140625</v>
      </c>
      <c r="G115" s="257">
        <v>2910.00244140625</v>
      </c>
      <c r="H115" s="257">
        <v>2900.144287109375</v>
      </c>
      <c r="I115" s="257">
        <v>2886.893310546875</v>
      </c>
      <c r="J115" s="257">
        <v>2880.882080078125</v>
      </c>
      <c r="K115" s="257">
        <v>2871.6875</v>
      </c>
      <c r="L115" s="257">
        <v>2848.66552734375</v>
      </c>
      <c r="M115" s="257">
        <v>2831.060791015625</v>
      </c>
      <c r="N115" s="257">
        <v>2822.6865234375</v>
      </c>
      <c r="O115" s="19" cm="1">
        <f t="array" ref="O115">+SUMPRODUCT($E$30:$N$30/100,$E115:$N115)/$D$14*100</f>
        <v>2948.7533164089728</v>
      </c>
      <c r="Q115" s="24">
        <f t="shared" si="25"/>
        <v>0.12011215708737732</v>
      </c>
      <c r="R115" s="24">
        <f t="shared" si="25"/>
        <v>0.11903372882461261</v>
      </c>
      <c r="S115" s="24">
        <f t="shared" si="25"/>
        <v>0.11828370405646949</v>
      </c>
      <c r="T115" s="24">
        <f t="shared" si="25"/>
        <v>0.11810918454114749</v>
      </c>
      <c r="U115" s="24">
        <f t="shared" si="25"/>
        <v>0.11774923643835011</v>
      </c>
      <c r="V115" s="24">
        <f t="shared" si="25"/>
        <v>0.11723319569065715</v>
      </c>
      <c r="W115" s="24">
        <f t="shared" si="25"/>
        <v>0.11723625544504435</v>
      </c>
      <c r="X115" s="24">
        <f t="shared" si="25"/>
        <v>0.1155596798453149</v>
      </c>
      <c r="Y115" s="24">
        <f t="shared" si="25"/>
        <v>0.11531168835665584</v>
      </c>
      <c r="Z115" s="24">
        <f t="shared" si="25"/>
        <v>0.11486637773176267</v>
      </c>
      <c r="AA115" s="24">
        <f t="shared" si="23"/>
        <v>0.11765535045059328</v>
      </c>
      <c r="AB115" s="24">
        <f>+NOA!Y88</f>
        <v>0.11811740816823679</v>
      </c>
      <c r="AD115" s="24">
        <f t="shared" si="31"/>
        <v>1.6417106900536846</v>
      </c>
      <c r="AE115" s="24">
        <f t="shared" si="31"/>
        <v>1.6249489257389547</v>
      </c>
      <c r="AF115" s="24">
        <f t="shared" si="31"/>
        <v>1.6196311069944</v>
      </c>
      <c r="AG115" s="24">
        <f t="shared" si="31"/>
        <v>1.6116974188279585</v>
      </c>
      <c r="AH115" s="24">
        <f t="shared" si="31"/>
        <v>1.6038017081791289</v>
      </c>
      <c r="AI115" s="24">
        <f t="shared" si="31"/>
        <v>1.5994085290767988</v>
      </c>
      <c r="AJ115" s="24">
        <f t="shared" si="31"/>
        <v>1.5952960717636331</v>
      </c>
      <c r="AK115" s="24">
        <f t="shared" si="31"/>
        <v>1.5818642713519693</v>
      </c>
      <c r="AL115" s="24">
        <f t="shared" si="31"/>
        <v>1.5789957528728684</v>
      </c>
      <c r="AM115" s="24">
        <f t="shared" si="31"/>
        <v>1.5700995720622042</v>
      </c>
      <c r="AN115" s="24">
        <f t="shared" si="31"/>
        <v>1.6067205468701822</v>
      </c>
      <c r="AO115" s="24">
        <f>+NOA!AV88</f>
        <v>1.6114859075999144</v>
      </c>
      <c r="AQ115" s="24">
        <f t="shared" si="28"/>
        <v>5.2457793556146548E-3</v>
      </c>
      <c r="AR115" s="24">
        <f t="shared" si="32"/>
        <v>7.1611117991480455E-2</v>
      </c>
      <c r="AS115" s="35">
        <f t="shared" si="33"/>
        <v>45231</v>
      </c>
      <c r="AT115" s="19">
        <f t="shared" si="30"/>
        <v>2951.332275390625</v>
      </c>
      <c r="AU115" s="19">
        <f t="shared" si="27"/>
        <v>2822.6865234375</v>
      </c>
      <c r="AV115" s="52">
        <f t="shared" si="29"/>
        <v>1.2864575195312504</v>
      </c>
      <c r="AW115" s="52">
        <f t="shared" si="24"/>
        <v>0.17140556595168288</v>
      </c>
    </row>
    <row r="116" spans="4:49" x14ac:dyDescent="0.25">
      <c r="D116" s="37">
        <f>+NOA!A89</f>
        <v>45261</v>
      </c>
      <c r="E116" s="257">
        <v>3709.139892578125</v>
      </c>
      <c r="F116" s="257">
        <v>3675.394287109375</v>
      </c>
      <c r="G116" s="257">
        <v>3649.531005859375</v>
      </c>
      <c r="H116" s="257">
        <v>3644.857421875</v>
      </c>
      <c r="I116" s="257">
        <v>3625.9619140625</v>
      </c>
      <c r="J116" s="257">
        <v>3607.959716796875</v>
      </c>
      <c r="K116" s="257">
        <v>3596.739013671875</v>
      </c>
      <c r="L116" s="257">
        <v>3563.020751953125</v>
      </c>
      <c r="M116" s="257">
        <v>3545.8896484375</v>
      </c>
      <c r="N116" s="257">
        <v>3529.44189453125</v>
      </c>
      <c r="O116" s="19" cm="1">
        <f t="array" ref="O116">+SUMPRODUCT($E$30:$N$30/100,$E116:$N116)/$D$14*100</f>
        <v>3697.843159172483</v>
      </c>
      <c r="Q116" s="24">
        <f t="shared" si="25"/>
        <v>0.25676797679014296</v>
      </c>
      <c r="R116" s="24">
        <f t="shared" si="25"/>
        <v>0.25513600266794501</v>
      </c>
      <c r="S116" s="24">
        <f t="shared" si="25"/>
        <v>0.25413331409294293</v>
      </c>
      <c r="T116" s="24">
        <f t="shared" si="25"/>
        <v>0.25678485655894501</v>
      </c>
      <c r="U116" s="24">
        <f t="shared" si="25"/>
        <v>0.25600828434342815</v>
      </c>
      <c r="V116" s="24">
        <f t="shared" si="25"/>
        <v>0.25238021429153146</v>
      </c>
      <c r="W116" s="24">
        <f t="shared" si="25"/>
        <v>0.25248273486299433</v>
      </c>
      <c r="X116" s="24">
        <f t="shared" si="25"/>
        <v>0.25076837478897662</v>
      </c>
      <c r="Y116" s="24">
        <f t="shared" si="25"/>
        <v>0.25249505757360824</v>
      </c>
      <c r="Z116" s="24">
        <f t="shared" si="25"/>
        <v>0.25038393928102765</v>
      </c>
      <c r="AA116" s="24">
        <f t="shared" si="23"/>
        <v>0.25403611709227714</v>
      </c>
      <c r="AB116" s="24">
        <f>+NOA!Y89</f>
        <v>0.25228747326784617</v>
      </c>
      <c r="AD116" s="24">
        <f t="shared" si="31"/>
        <v>2.1804389018441772</v>
      </c>
      <c r="AE116" s="24">
        <f t="shared" si="31"/>
        <v>2.1533923693108434</v>
      </c>
      <c r="AF116" s="24">
        <f t="shared" si="31"/>
        <v>2.1408735836790749</v>
      </c>
      <c r="AG116" s="24">
        <f t="shared" si="31"/>
        <v>2.1369578329360133</v>
      </c>
      <c r="AH116" s="24">
        <f t="shared" si="31"/>
        <v>2.1237658398672332</v>
      </c>
      <c r="AI116" s="24">
        <f t="shared" si="31"/>
        <v>2.1083242864418832</v>
      </c>
      <c r="AJ116" s="24">
        <f t="shared" si="31"/>
        <v>2.1018804155550042</v>
      </c>
      <c r="AK116" s="24">
        <f t="shared" si="31"/>
        <v>2.0780501318557252</v>
      </c>
      <c r="AL116" s="24">
        <f t="shared" si="31"/>
        <v>2.0754683780125065</v>
      </c>
      <c r="AM116" s="24">
        <f t="shared" si="31"/>
        <v>2.0566509079556874</v>
      </c>
      <c r="AN116" s="24">
        <f t="shared" si="31"/>
        <v>2.1221969426409744</v>
      </c>
      <c r="AO116" s="24">
        <f>+NOA!AV89</f>
        <v>2.1247404142411375</v>
      </c>
      <c r="AQ116" s="24">
        <f t="shared" si="28"/>
        <v>6.3840375091153145E-3</v>
      </c>
      <c r="AR116" s="24">
        <f t="shared" si="32"/>
        <v>0.12378799388848982</v>
      </c>
      <c r="AS116" s="35">
        <f t="shared" si="33"/>
        <v>45261</v>
      </c>
      <c r="AT116" s="19">
        <f t="shared" si="30"/>
        <v>3709.139892578125</v>
      </c>
      <c r="AU116" s="19">
        <f t="shared" si="27"/>
        <v>3529.44189453125</v>
      </c>
      <c r="AV116" s="52">
        <f t="shared" si="29"/>
        <v>1.7969799804687483</v>
      </c>
      <c r="AW116" s="52">
        <f t="shared" si="24"/>
        <v>0.25768157770556854</v>
      </c>
    </row>
    <row r="117" spans="4:49" x14ac:dyDescent="0.25">
      <c r="D117" s="37">
        <f>+NOA!A90</f>
        <v>45292</v>
      </c>
      <c r="E117" s="257">
        <v>4508.1123046875</v>
      </c>
      <c r="F117" s="257">
        <v>4471.47998046875</v>
      </c>
      <c r="G117" s="257">
        <v>4445.7470703125</v>
      </c>
      <c r="H117" s="257">
        <v>4447.38232421875</v>
      </c>
      <c r="I117" s="257">
        <v>4420.23779296875</v>
      </c>
      <c r="J117" s="257">
        <v>4392.66796875</v>
      </c>
      <c r="K117" s="257">
        <v>4382.78955078125</v>
      </c>
      <c r="L117" s="257">
        <v>4345.48046875</v>
      </c>
      <c r="M117" s="257">
        <v>4343.60107421875</v>
      </c>
      <c r="N117" s="257">
        <v>4318.92578125</v>
      </c>
      <c r="O117" s="19" cm="1">
        <f t="array" ref="O117">+SUMPRODUCT($E$30:$N$30/100,$E117:$N117)/$D$14*100</f>
        <v>4507.2651175424235</v>
      </c>
      <c r="Q117" s="24">
        <f t="shared" si="25"/>
        <v>0.21540638402668355</v>
      </c>
      <c r="R117" s="24">
        <f t="shared" si="25"/>
        <v>0.21659871871474246</v>
      </c>
      <c r="S117" s="24">
        <f t="shared" si="25"/>
        <v>0.2181694204473914</v>
      </c>
      <c r="T117" s="24">
        <f t="shared" si="25"/>
        <v>0.22018005355362091</v>
      </c>
      <c r="U117" s="24">
        <f t="shared" si="25"/>
        <v>0.21905246048664351</v>
      </c>
      <c r="V117" s="24">
        <f t="shared" si="25"/>
        <v>0.21749362896151858</v>
      </c>
      <c r="W117" s="24">
        <f t="shared" si="25"/>
        <v>0.21854533623970229</v>
      </c>
      <c r="X117" s="24">
        <f t="shared" si="25"/>
        <v>0.21960571415924468</v>
      </c>
      <c r="Y117" s="24">
        <f t="shared" si="25"/>
        <v>0.22496792198052828</v>
      </c>
      <c r="Z117" s="24">
        <f t="shared" si="25"/>
        <v>0.22368519168484635</v>
      </c>
      <c r="AA117" s="24">
        <f t="shared" si="23"/>
        <v>0.21889028915738984</v>
      </c>
      <c r="AB117" s="24">
        <f>+NOA!Y90</f>
        <v>0.21711863705681056</v>
      </c>
      <c r="AD117" s="24">
        <f t="shared" si="31"/>
        <v>2.6255811485459715</v>
      </c>
      <c r="AE117" s="24">
        <f t="shared" si="31"/>
        <v>2.6011768249713718</v>
      </c>
      <c r="AF117" s="24">
        <f t="shared" si="31"/>
        <v>2.5911895086302001</v>
      </c>
      <c r="AG117" s="24">
        <f t="shared" si="31"/>
        <v>2.5947956949228099</v>
      </c>
      <c r="AH117" s="24">
        <f t="shared" si="31"/>
        <v>2.5807155935505843</v>
      </c>
      <c r="AI117" s="24">
        <f t="shared" si="31"/>
        <v>2.5599397442265683</v>
      </c>
      <c r="AJ117" s="24">
        <f t="shared" si="31"/>
        <v>2.5597393199081626</v>
      </c>
      <c r="AK117" s="24">
        <f t="shared" si="31"/>
        <v>2.5351865412922008</v>
      </c>
      <c r="AL117" s="24">
        <f t="shared" si="31"/>
        <v>2.5466428833568595</v>
      </c>
      <c r="AM117" s="24">
        <f t="shared" si="31"/>
        <v>2.52613227361255</v>
      </c>
      <c r="AN117" s="24">
        <f t="shared" si="31"/>
        <v>2.5773692424310579</v>
      </c>
      <c r="AO117" s="24">
        <f>+NOA!AV90</f>
        <v>2.5766897376187048</v>
      </c>
      <c r="AQ117" s="24">
        <f t="shared" si="28"/>
        <v>-8.2788076581628012E-3</v>
      </c>
      <c r="AR117" s="24">
        <f t="shared" si="32"/>
        <v>9.9448874933421472E-2</v>
      </c>
      <c r="AS117" s="35">
        <f t="shared" si="33"/>
        <v>45292</v>
      </c>
      <c r="AT117" s="19">
        <f t="shared" si="30"/>
        <v>4508.1123046875</v>
      </c>
      <c r="AU117" s="19">
        <f t="shared" si="27"/>
        <v>4318.92578125</v>
      </c>
      <c r="AV117" s="52">
        <f t="shared" si="29"/>
        <v>1.8918652343749969</v>
      </c>
      <c r="AW117" s="52">
        <f t="shared" si="24"/>
        <v>0.24465605446692251</v>
      </c>
    </row>
    <row r="118" spans="4:49" x14ac:dyDescent="0.25">
      <c r="D118" s="37">
        <f>+NOA!A91</f>
        <v>45323</v>
      </c>
      <c r="E118" s="257">
        <v>5015.29443359375</v>
      </c>
      <c r="F118" s="257">
        <v>4987.76806640625</v>
      </c>
      <c r="G118" s="257">
        <v>4971.2607421875</v>
      </c>
      <c r="H118" s="257">
        <v>4982.09765625</v>
      </c>
      <c r="I118" s="257">
        <v>4950.06689453125</v>
      </c>
      <c r="J118" s="257">
        <v>4922.0146484375</v>
      </c>
      <c r="K118" s="257">
        <v>4910.04248046875</v>
      </c>
      <c r="L118" s="257">
        <v>4887.29443359375</v>
      </c>
      <c r="M118" s="257">
        <v>4898.5576171875</v>
      </c>
      <c r="N118" s="257">
        <v>4866.24560546875</v>
      </c>
      <c r="O118" s="19" cm="1">
        <f t="array" ref="O118">+SUMPRODUCT($E$30:$N$30/100,$E118:$N118)/$D$14*100</f>
        <v>5047.0187305970621</v>
      </c>
      <c r="Q118" s="24">
        <f t="shared" si="25"/>
        <v>0.11250432434411306</v>
      </c>
      <c r="R118" s="24">
        <f t="shared" si="25"/>
        <v>0.1154624616888873</v>
      </c>
      <c r="S118" s="24">
        <f t="shared" si="25"/>
        <v>0.11820593109856348</v>
      </c>
      <c r="T118" s="24">
        <f t="shared" si="25"/>
        <v>0.12023147394353617</v>
      </c>
      <c r="U118" s="24">
        <f t="shared" si="25"/>
        <v>0.11986438883566319</v>
      </c>
      <c r="V118" s="24">
        <f t="shared" si="25"/>
        <v>0.12050687269179905</v>
      </c>
      <c r="W118" s="24">
        <f t="shared" si="25"/>
        <v>0.12030076360693953</v>
      </c>
      <c r="X118" s="24">
        <f t="shared" si="25"/>
        <v>0.12468447821596262</v>
      </c>
      <c r="Y118" s="24">
        <f t="shared" si="25"/>
        <v>0.12776416007967906</v>
      </c>
      <c r="Z118" s="24">
        <f t="shared" si="25"/>
        <v>0.12672591564200086</v>
      </c>
      <c r="AA118" s="24">
        <f t="shared" si="23"/>
        <v>0.11975191140940433</v>
      </c>
      <c r="AB118" s="24">
        <f>+NOA!Y91</f>
        <v>0.1169122273133536</v>
      </c>
      <c r="AD118" s="24">
        <f t="shared" si="31"/>
        <v>2.7387329893862962</v>
      </c>
      <c r="AE118" s="24">
        <f t="shared" si="31"/>
        <v>2.7309740602870343</v>
      </c>
      <c r="AF118" s="24">
        <f t="shared" si="31"/>
        <v>2.7344279579711235</v>
      </c>
      <c r="AG118" s="24">
        <f t="shared" si="31"/>
        <v>2.7481717794881688</v>
      </c>
      <c r="AH118" s="24">
        <f t="shared" si="31"/>
        <v>2.7369244568200872</v>
      </c>
      <c r="AI118" s="24">
        <f t="shared" si="31"/>
        <v>2.7232870964429581</v>
      </c>
      <c r="AJ118" s="24">
        <f t="shared" si="31"/>
        <v>2.7274239543506016</v>
      </c>
      <c r="AK118" s="24">
        <f t="shared" si="31"/>
        <v>2.7228866491671684</v>
      </c>
      <c r="AL118" s="24">
        <f t="shared" si="31"/>
        <v>2.7478752707658609</v>
      </c>
      <c r="AM118" s="24">
        <f t="shared" si="31"/>
        <v>2.728118966772993</v>
      </c>
      <c r="AN118" s="24">
        <f t="shared" si="31"/>
        <v>2.7339314393486123</v>
      </c>
      <c r="AO118" s="24">
        <f>+NOA!AV91</f>
        <v>2.72336369213274</v>
      </c>
      <c r="AQ118" s="24">
        <f t="shared" si="28"/>
        <v>-1.4221591297887803E-2</v>
      </c>
      <c r="AR118" s="24">
        <f t="shared" si="32"/>
        <v>1.0614022613303131E-2</v>
      </c>
      <c r="AS118" s="35">
        <f t="shared" si="33"/>
        <v>45323</v>
      </c>
      <c r="AT118" s="19">
        <f t="shared" si="33"/>
        <v>5015.29443359375</v>
      </c>
      <c r="AU118" s="19">
        <f t="shared" si="27"/>
        <v>4866.24560546875</v>
      </c>
      <c r="AV118" s="52">
        <f t="shared" si="29"/>
        <v>1.4904882812499949</v>
      </c>
      <c r="AW118" s="52">
        <f t="shared" si="24"/>
        <v>0.12812134720290658</v>
      </c>
    </row>
    <row r="119" spans="4:49" x14ac:dyDescent="0.25">
      <c r="D119" s="37">
        <f>+NOA!A92</f>
        <v>45352</v>
      </c>
      <c r="E119" s="257">
        <v>5436.42431640625</v>
      </c>
      <c r="F119" s="257">
        <v>5411.8095703125</v>
      </c>
      <c r="G119" s="257">
        <v>5398.79296875</v>
      </c>
      <c r="H119" s="257">
        <v>5421.6640625</v>
      </c>
      <c r="I119" s="257">
        <v>5397.92236328125</v>
      </c>
      <c r="J119" s="257">
        <v>5365.73828125</v>
      </c>
      <c r="K119" s="257">
        <v>5349.89794921875</v>
      </c>
      <c r="L119" s="257">
        <v>5334.19580078125</v>
      </c>
      <c r="M119" s="257">
        <v>5333.87060546875</v>
      </c>
      <c r="N119" s="257">
        <v>5292.8779296875</v>
      </c>
      <c r="O119" s="19" cm="1">
        <f t="array" ref="O119">+SUMPRODUCT($E$30:$N$30/100,$E119:$N119)/$D$14*100</f>
        <v>5489.936948000769</v>
      </c>
      <c r="Q119" s="24">
        <f t="shared" si="25"/>
        <v>8.3969124522712324E-2</v>
      </c>
      <c r="R119" s="24">
        <f t="shared" si="25"/>
        <v>8.5016283488052569E-2</v>
      </c>
      <c r="S119" s="24">
        <f t="shared" si="25"/>
        <v>8.6000764943657604E-2</v>
      </c>
      <c r="T119" s="24">
        <f t="shared" si="25"/>
        <v>8.8229183082866314E-2</v>
      </c>
      <c r="U119" s="24">
        <f t="shared" si="25"/>
        <v>9.0474629594356148E-2</v>
      </c>
      <c r="V119" s="24">
        <f t="shared" si="25"/>
        <v>9.0150815165363385E-2</v>
      </c>
      <c r="W119" s="24">
        <f t="shared" si="25"/>
        <v>8.9582823468363992E-2</v>
      </c>
      <c r="X119" s="24">
        <f t="shared" si="25"/>
        <v>9.144146587847013E-2</v>
      </c>
      <c r="Y119" s="24">
        <f t="shared" si="25"/>
        <v>8.8865544166281341E-2</v>
      </c>
      <c r="Z119" s="24">
        <f t="shared" si="25"/>
        <v>8.7671761519660052E-2</v>
      </c>
      <c r="AA119" s="24">
        <f t="shared" si="23"/>
        <v>8.775838589988938E-2</v>
      </c>
      <c r="AB119" s="24">
        <f>+NOA!Y92</f>
        <v>8.766686708165472E-2</v>
      </c>
      <c r="AD119" s="24">
        <f t="shared" si="31"/>
        <v>2.775922038370362</v>
      </c>
      <c r="AE119" s="24">
        <f t="shared" si="31"/>
        <v>2.7751852124029743</v>
      </c>
      <c r="AF119" s="24">
        <f t="shared" si="31"/>
        <v>2.7830478029119443</v>
      </c>
      <c r="AG119" s="24">
        <f t="shared" si="31"/>
        <v>2.8040349039948289</v>
      </c>
      <c r="AH119" s="24">
        <f t="shared" si="31"/>
        <v>2.7977602721896329</v>
      </c>
      <c r="AI119" s="24">
        <f t="shared" si="31"/>
        <v>2.7831450688522481</v>
      </c>
      <c r="AJ119" s="24">
        <f t="shared" si="31"/>
        <v>2.7860705620383968</v>
      </c>
      <c r="AK119" s="24">
        <f t="shared" si="31"/>
        <v>2.7885202398977378</v>
      </c>
      <c r="AL119" s="24">
        <f t="shared" si="31"/>
        <v>2.8115220750419008</v>
      </c>
      <c r="AM119" s="24">
        <f t="shared" si="31"/>
        <v>2.7923386098706402</v>
      </c>
      <c r="AN119" s="24">
        <f t="shared" si="31"/>
        <v>2.7880735777557124</v>
      </c>
      <c r="AO119" s="24">
        <f>+NOA!AV92</f>
        <v>2.7728903759684194</v>
      </c>
      <c r="AQ119" s="24">
        <f t="shared" si="28"/>
        <v>-3.702636996947728E-3</v>
      </c>
      <c r="AR119" s="24">
        <f t="shared" si="32"/>
        <v>-1.6416571500278199E-2</v>
      </c>
      <c r="AS119" s="35">
        <f t="shared" si="33"/>
        <v>45352</v>
      </c>
      <c r="AT119" s="19">
        <f t="shared" si="33"/>
        <v>5436.42431640625</v>
      </c>
      <c r="AU119" s="19">
        <f t="shared" si="27"/>
        <v>5292.8779296875</v>
      </c>
      <c r="AV119" s="52">
        <f t="shared" si="29"/>
        <v>1.4354638671875009</v>
      </c>
      <c r="AW119" s="52">
        <f t="shared" si="24"/>
        <v>9.6620182824976197E-2</v>
      </c>
    </row>
    <row r="120" spans="4:49" x14ac:dyDescent="0.25">
      <c r="D120" s="37">
        <f>+NOA!A93</f>
        <v>45383</v>
      </c>
      <c r="E120" s="257">
        <v>5930.92822265625</v>
      </c>
      <c r="F120" s="257">
        <v>5908.56005859375</v>
      </c>
      <c r="G120" s="257">
        <v>5896.51220703125</v>
      </c>
      <c r="H120" s="257">
        <v>5920.82958984375</v>
      </c>
      <c r="I120" s="257">
        <v>5893.05908203125</v>
      </c>
      <c r="J120" s="257">
        <v>5862.69384765625</v>
      </c>
      <c r="K120" s="257">
        <v>5845.21337890625</v>
      </c>
      <c r="L120" s="257">
        <v>5830.49169921875</v>
      </c>
      <c r="M120" s="257">
        <v>5830.65185546875</v>
      </c>
      <c r="N120" s="257">
        <v>5785.99755859375</v>
      </c>
      <c r="O120" s="19" cm="1">
        <f t="array" ref="O120">+SUMPRODUCT($E$30:$N$30/100,$E120:$N120)/$D$14*100</f>
        <v>5996.2302775797434</v>
      </c>
      <c r="Q120" s="24">
        <f t="shared" si="25"/>
        <v>9.0961241703975793E-2</v>
      </c>
      <c r="R120" s="24">
        <f t="shared" si="25"/>
        <v>9.1790090140323466E-2</v>
      </c>
      <c r="S120" s="24">
        <f t="shared" si="25"/>
        <v>9.2190836203983606E-2</v>
      </c>
      <c r="T120" s="24">
        <f t="shared" si="25"/>
        <v>9.2068693594707485E-2</v>
      </c>
      <c r="U120" s="24">
        <f t="shared" si="25"/>
        <v>9.17272767978492E-2</v>
      </c>
      <c r="V120" s="24">
        <f t="shared" si="25"/>
        <v>9.261643791737062E-2</v>
      </c>
      <c r="W120" s="24">
        <f t="shared" si="25"/>
        <v>9.2584089339466935E-2</v>
      </c>
      <c r="X120" s="24">
        <f t="shared" si="25"/>
        <v>9.3040435142034417E-2</v>
      </c>
      <c r="Y120" s="24">
        <f t="shared" si="25"/>
        <v>9.3137101880697459E-2</v>
      </c>
      <c r="Z120" s="24">
        <f t="shared" si="25"/>
        <v>9.3166635516070739E-2</v>
      </c>
      <c r="AA120" s="24">
        <f t="shared" si="23"/>
        <v>9.2222066368785383E-2</v>
      </c>
      <c r="AB120" s="24">
        <f>+NOA!Y93</f>
        <v>9.1020858661966964E-2</v>
      </c>
      <c r="AD120" s="24">
        <f t="shared" si="31"/>
        <v>2.8182084375158891</v>
      </c>
      <c r="AE120" s="24">
        <f t="shared" si="31"/>
        <v>2.8224657220955733</v>
      </c>
      <c r="AF120" s="24">
        <f t="shared" si="31"/>
        <v>2.8351987070398081</v>
      </c>
      <c r="AG120" s="24">
        <f t="shared" si="31"/>
        <v>2.8589297503361806</v>
      </c>
      <c r="AH120" s="24">
        <f t="shared" si="31"/>
        <v>2.8552550995187476</v>
      </c>
      <c r="AI120" s="24">
        <f t="shared" si="31"/>
        <v>2.8416854556055378</v>
      </c>
      <c r="AJ120" s="24">
        <f t="shared" si="31"/>
        <v>2.8457411201338219</v>
      </c>
      <c r="AK120" s="24">
        <f t="shared" si="31"/>
        <v>2.8518497849657387</v>
      </c>
      <c r="AL120" s="24">
        <f t="shared" si="31"/>
        <v>2.8777949078911371</v>
      </c>
      <c r="AM120" s="24">
        <f t="shared" si="31"/>
        <v>2.8601363360358176</v>
      </c>
      <c r="AN120" s="24">
        <f t="shared" si="31"/>
        <v>2.8435556972896374</v>
      </c>
      <c r="AO120" s="24">
        <f>+NOA!AV93</f>
        <v>2.8222717588120418</v>
      </c>
      <c r="AQ120" s="24">
        <f t="shared" si="28"/>
        <v>-2.2053938120949468E-3</v>
      </c>
      <c r="AR120" s="24">
        <f t="shared" si="32"/>
        <v>-4.1927898519928508E-2</v>
      </c>
      <c r="AS120" s="35">
        <f t="shared" si="33"/>
        <v>45383</v>
      </c>
      <c r="AT120" s="19">
        <f t="shared" si="33"/>
        <v>5930.92822265625</v>
      </c>
      <c r="AU120" s="19">
        <f t="shared" si="27"/>
        <v>5785.99755859375</v>
      </c>
      <c r="AV120" s="52">
        <f t="shared" si="29"/>
        <v>1.4493066406250037</v>
      </c>
      <c r="AW120" s="52">
        <f t="shared" si="24"/>
        <v>7.8031221720284094E-2</v>
      </c>
    </row>
    <row r="121" spans="4:49" x14ac:dyDescent="0.25">
      <c r="D121" s="37">
        <f>+NOA!A94</f>
        <v>45413</v>
      </c>
      <c r="E121" s="257">
        <v>6183.63232421875</v>
      </c>
      <c r="F121" s="257">
        <v>6161.52587890625</v>
      </c>
      <c r="G121" s="257">
        <v>6148.28271484375</v>
      </c>
      <c r="H121" s="257">
        <v>6173.75146484375</v>
      </c>
      <c r="I121" s="257">
        <v>6141.091796875</v>
      </c>
      <c r="J121" s="257">
        <v>6107.89306640625</v>
      </c>
      <c r="K121" s="257">
        <v>6084.42529296875</v>
      </c>
      <c r="L121" s="257">
        <v>6073.88330078125</v>
      </c>
      <c r="M121" s="257">
        <v>6073.8212890625</v>
      </c>
      <c r="N121" s="257">
        <v>6022.482421875</v>
      </c>
      <c r="O121" s="19" cm="1">
        <f t="array" ref="O121">+SUMPRODUCT($E$30:$N$30/100,$E121:$N121)/$D$14*100</f>
        <v>6248.6820498389961</v>
      </c>
      <c r="Q121" s="24">
        <f t="shared" si="25"/>
        <v>4.2607850251359602E-2</v>
      </c>
      <c r="R121" s="24">
        <f t="shared" si="25"/>
        <v>4.2813446559550883E-2</v>
      </c>
      <c r="S121" s="24">
        <f t="shared" si="25"/>
        <v>4.2698208529489357E-2</v>
      </c>
      <c r="T121" s="24">
        <f t="shared" si="25"/>
        <v>4.2717303574121956E-2</v>
      </c>
      <c r="U121" s="24">
        <f t="shared" si="25"/>
        <v>4.2088957770682445E-2</v>
      </c>
      <c r="V121" s="24">
        <f t="shared" ref="V121:Z122" si="34">+J121/J120-1</f>
        <v>4.1823643724467008E-2</v>
      </c>
      <c r="W121" s="24">
        <f t="shared" si="34"/>
        <v>4.0924410890755381E-2</v>
      </c>
      <c r="X121" s="24">
        <f t="shared" si="34"/>
        <v>4.1744609909162955E-2</v>
      </c>
      <c r="Y121" s="24">
        <f t="shared" si="34"/>
        <v>4.1705359815930931E-2</v>
      </c>
      <c r="Z121" s="24">
        <f t="shared" si="34"/>
        <v>4.087192586695898E-2</v>
      </c>
      <c r="AA121" s="24">
        <f t="shared" si="23"/>
        <v>4.2101747360034691E-2</v>
      </c>
      <c r="AB121" s="24">
        <f>+NOA!Y94</f>
        <v>4.1700910000279645E-2</v>
      </c>
      <c r="AD121" s="24">
        <f t="shared" si="31"/>
        <v>2.6882343103399444</v>
      </c>
      <c r="AE121" s="24">
        <f t="shared" si="31"/>
        <v>2.6938097872250428</v>
      </c>
      <c r="AF121" s="24">
        <f t="shared" si="31"/>
        <v>2.7048230333869832</v>
      </c>
      <c r="AG121" s="24">
        <f t="shared" si="31"/>
        <v>2.7287990487374598</v>
      </c>
      <c r="AH121" s="24">
        <f t="shared" si="31"/>
        <v>2.7235338256712756</v>
      </c>
      <c r="AI121" s="24">
        <f t="shared" si="31"/>
        <v>2.7075719640798135</v>
      </c>
      <c r="AJ121" s="24">
        <f t="shared" si="31"/>
        <v>2.7079029891239257</v>
      </c>
      <c r="AK121" s="24">
        <f t="shared" si="31"/>
        <v>2.7169735829301409</v>
      </c>
      <c r="AL121" s="24">
        <f t="shared" si="31"/>
        <v>2.7412329041310999</v>
      </c>
      <c r="AM121" s="24">
        <f t="shared" si="31"/>
        <v>2.7211994625489644</v>
      </c>
      <c r="AN121" s="24">
        <f t="shared" si="31"/>
        <v>2.7108110133877168</v>
      </c>
      <c r="AO121" s="24">
        <f>+NOA!AV94</f>
        <v>2.6881822956618873</v>
      </c>
      <c r="AQ121" s="24">
        <f t="shared" si="28"/>
        <v>1.7359243844006222E-3</v>
      </c>
      <c r="AR121" s="24">
        <f t="shared" si="32"/>
        <v>-3.2965152209019966E-2</v>
      </c>
      <c r="AS121" s="35">
        <f t="shared" si="33"/>
        <v>45413</v>
      </c>
      <c r="AT121" s="19">
        <f t="shared" si="33"/>
        <v>6183.63232421875</v>
      </c>
      <c r="AU121" s="19">
        <f t="shared" si="27"/>
        <v>6022.482421875</v>
      </c>
      <c r="AV121" s="52">
        <f t="shared" si="29"/>
        <v>1.6114990234374957</v>
      </c>
      <c r="AW121" s="52">
        <f t="shared" si="24"/>
        <v>0.10491335766665522</v>
      </c>
    </row>
    <row r="122" spans="4:49" x14ac:dyDescent="0.25">
      <c r="D122" s="37">
        <f>+NOA!A95</f>
        <v>45444</v>
      </c>
      <c r="E122" s="257">
        <v>6465.9892578125</v>
      </c>
      <c r="F122" s="257">
        <v>6451.2294921875</v>
      </c>
      <c r="G122" s="257">
        <v>6446.27490234375</v>
      </c>
      <c r="H122" s="257">
        <v>6479.07666015625</v>
      </c>
      <c r="I122" s="257">
        <v>6445.00244140625</v>
      </c>
      <c r="J122" s="257">
        <v>6415.26904296875</v>
      </c>
      <c r="K122" s="257">
        <v>6390.5732421875</v>
      </c>
      <c r="L122" s="257">
        <v>6392.63037109375</v>
      </c>
      <c r="M122" s="257">
        <v>6395.83837890625</v>
      </c>
      <c r="N122" s="257">
        <v>6338.90576171875</v>
      </c>
      <c r="O122" s="19" cm="1">
        <f t="array" ref="O122">+SUMPRODUCT($E$30:$N$30/100,$E122:$N122)/$D$14*100</f>
        <v>6557.6026460373423</v>
      </c>
      <c r="Q122" s="24">
        <f t="shared" ref="Q122:Q135" si="35">+E122/E121-1</f>
        <v>4.5661986157856438E-2</v>
      </c>
      <c r="R122" s="24">
        <f t="shared" ref="R122:R135" si="36">+F122/F121-1</f>
        <v>4.701816059444619E-2</v>
      </c>
      <c r="S122" s="24">
        <f t="shared" ref="S122:S135" si="37">+G122/G121-1</f>
        <v>4.8467547983855663E-2</v>
      </c>
      <c r="T122" s="24">
        <f t="shared" ref="T122:T135" si="38">+H122/H121-1</f>
        <v>4.9455375236785226E-2</v>
      </c>
      <c r="U122" s="24">
        <f t="shared" ref="U122:U135" si="39">+I122/I121-1</f>
        <v>4.9488047823336601E-2</v>
      </c>
      <c r="V122" s="24">
        <f t="shared" si="34"/>
        <v>5.032438734939304E-2</v>
      </c>
      <c r="W122" s="24">
        <f t="shared" si="34"/>
        <v>5.0316658431575956E-2</v>
      </c>
      <c r="X122" s="24">
        <f t="shared" si="34"/>
        <v>5.2478300047599014E-2</v>
      </c>
      <c r="Y122" s="24">
        <f t="shared" si="34"/>
        <v>5.3017215113593474E-2</v>
      </c>
      <c r="Z122" s="24">
        <f t="shared" si="34"/>
        <v>5.2540350918157896E-2</v>
      </c>
      <c r="AA122" s="24">
        <f t="shared" si="23"/>
        <v>4.9437720423990195E-2</v>
      </c>
      <c r="AB122" s="24">
        <f>+NOA!Y95</f>
        <v>4.759406961475765E-2</v>
      </c>
      <c r="AD122" s="24">
        <f t="shared" si="31"/>
        <v>2.6241750407271152</v>
      </c>
      <c r="AE122" s="24">
        <f t="shared" si="31"/>
        <v>2.6317104146378725</v>
      </c>
      <c r="AF122" s="24">
        <f t="shared" si="31"/>
        <v>2.6447485944103288</v>
      </c>
      <c r="AG122" s="24">
        <f t="shared" si="31"/>
        <v>2.6698078447519178</v>
      </c>
      <c r="AH122" s="24">
        <f t="shared" si="31"/>
        <v>2.6636839976046125</v>
      </c>
      <c r="AI122" s="24">
        <f t="shared" si="31"/>
        <v>2.6480038494529059</v>
      </c>
      <c r="AJ122" s="24">
        <f t="shared" si="31"/>
        <v>2.6447173796475361</v>
      </c>
      <c r="AK122" s="24">
        <f t="shared" si="31"/>
        <v>2.6603068934797052</v>
      </c>
      <c r="AL122" s="24">
        <f t="shared" si="31"/>
        <v>2.6826368206131534</v>
      </c>
      <c r="AM122" s="24">
        <f t="shared" si="31"/>
        <v>2.660144847194041</v>
      </c>
      <c r="AN122" s="24">
        <f t="shared" si="31"/>
        <v>2.6501531356789161</v>
      </c>
      <c r="AO122" s="24">
        <f>+NOA!AV95</f>
        <v>2.6237833716349646</v>
      </c>
      <c r="AQ122" s="24">
        <f t="shared" si="28"/>
        <v>-6.8783647603014586E-3</v>
      </c>
      <c r="AR122" s="24">
        <f t="shared" si="32"/>
        <v>-3.5969806466925824E-2</v>
      </c>
      <c r="AS122" s="35">
        <f t="shared" si="33"/>
        <v>45444</v>
      </c>
      <c r="AT122" s="19">
        <f t="shared" si="33"/>
        <v>6465.9892578125</v>
      </c>
      <c r="AU122" s="19">
        <f t="shared" si="27"/>
        <v>6338.90576171875</v>
      </c>
      <c r="AV122" s="52">
        <f t="shared" si="29"/>
        <v>1.2708349609374991</v>
      </c>
      <c r="AW122" s="52">
        <f t="shared" si="24"/>
        <v>1.2545829144196219E-2</v>
      </c>
    </row>
    <row r="123" spans="4:49" x14ac:dyDescent="0.25">
      <c r="D123" s="37">
        <f>+NOA!A96</f>
        <v>45474</v>
      </c>
      <c r="E123" s="257">
        <v>6675.2080078125</v>
      </c>
      <c r="F123" s="257">
        <v>6665.6552734375</v>
      </c>
      <c r="G123" s="257">
        <v>6671.38134765625</v>
      </c>
      <c r="H123" s="257">
        <v>6705.71142578125</v>
      </c>
      <c r="I123" s="257">
        <v>6677.53955078125</v>
      </c>
      <c r="J123" s="257">
        <v>6652.4443359375</v>
      </c>
      <c r="K123" s="257">
        <v>6630.72607421875</v>
      </c>
      <c r="L123" s="257">
        <v>6640.875</v>
      </c>
      <c r="M123" s="257">
        <v>6647.26806640625</v>
      </c>
      <c r="N123" s="257">
        <v>6596.8125</v>
      </c>
      <c r="O123" s="19" cm="1">
        <f t="array" ref="O123">+SUMPRODUCT($E$30:$N$30/100,$E123:$N123)/$D$14*100</f>
        <v>6793.8434623020612</v>
      </c>
      <c r="Q123" s="24">
        <f t="shared" si="35"/>
        <v>3.2356804451416643E-2</v>
      </c>
      <c r="R123" s="24">
        <f t="shared" si="36"/>
        <v>3.3237971383543563E-2</v>
      </c>
      <c r="S123" s="24">
        <f t="shared" si="37"/>
        <v>3.4920391811192442E-2</v>
      </c>
      <c r="T123" s="24">
        <f t="shared" si="38"/>
        <v>3.4979485119957632E-2</v>
      </c>
      <c r="U123" s="24">
        <f t="shared" si="39"/>
        <v>3.6080220525760209E-2</v>
      </c>
      <c r="V123" s="24">
        <f t="shared" ref="V123:V135" si="40">+J123/J122-1</f>
        <v>3.6970435905365306E-2</v>
      </c>
      <c r="W123" s="24">
        <f t="shared" ref="W123:W135" si="41">+K123/K122-1</f>
        <v>3.7579231616637454E-2</v>
      </c>
      <c r="X123" s="24">
        <f t="shared" ref="X123:X135" si="42">+L123/L122-1</f>
        <v>3.8832939571911584E-2</v>
      </c>
      <c r="Y123" s="24">
        <f t="shared" ref="Y123:Y135" si="43">+M123/M122-1</f>
        <v>3.9311451072501447E-2</v>
      </c>
      <c r="Z123" s="24">
        <f t="shared" ref="Z123:Z135" si="44">+N123/N122-1</f>
        <v>4.0686318424036694E-2</v>
      </c>
      <c r="AA123" s="24">
        <f t="shared" ref="AA123:AA135" si="45">+O123/O122-1</f>
        <v>3.6025485076848218E-2</v>
      </c>
      <c r="AB123" s="24">
        <f>+NOA!Y96</f>
        <v>3.5859446279410845E-2</v>
      </c>
      <c r="AD123" s="24">
        <f t="shared" ref="AD123:AD135" si="46">+E123/E111-1</f>
        <v>2.5355217977158468</v>
      </c>
      <c r="AE123" s="24">
        <f t="shared" ref="AE123:AE135" si="47">+F123/F111-1</f>
        <v>2.5440682973585242</v>
      </c>
      <c r="AF123" s="24">
        <f t="shared" ref="AF123:AF135" si="48">+G123/G111-1</f>
        <v>2.5578766388676137</v>
      </c>
      <c r="AG123" s="24">
        <f t="shared" ref="AG123:AG135" si="49">+H123/H111-1</f>
        <v>2.580084674874771</v>
      </c>
      <c r="AH123" s="24">
        <f t="shared" ref="AH123:AH135" si="50">+I123/I111-1</f>
        <v>2.573968488260781</v>
      </c>
      <c r="AI123" s="24">
        <f t="shared" ref="AI123:AI135" si="51">+J123/J111-1</f>
        <v>2.5616669625092117</v>
      </c>
      <c r="AJ123" s="24">
        <f t="shared" ref="AJ123:AJ135" si="52">+K123/K111-1</f>
        <v>2.5596153519755114</v>
      </c>
      <c r="AK123" s="24">
        <f t="shared" ref="AK123:AK135" si="53">+L123/L111-1</f>
        <v>2.5765810868176455</v>
      </c>
      <c r="AL123" s="24">
        <f t="shared" ref="AL123:AL135" si="54">+M123/M111-1</f>
        <v>2.5998047999847689</v>
      </c>
      <c r="AM123" s="24">
        <f t="shared" ref="AM123:AM135" si="55">+N123/N111-1</f>
        <v>2.579983393557193</v>
      </c>
      <c r="AN123" s="24">
        <f t="shared" ref="AN123:AN135" si="56">+O123/O111-1</f>
        <v>2.5637172475855037</v>
      </c>
      <c r="AO123" s="24">
        <f>+NOA!AV96</f>
        <v>2.5387444241933794</v>
      </c>
      <c r="AQ123" s="24">
        <f t="shared" ref="AQ123:AQ135" si="57">+Q123-Z123</f>
        <v>-8.3295139726200507E-3</v>
      </c>
      <c r="AR123" s="24">
        <f t="shared" ref="AR123:AR135" si="58">+AD123-AM123</f>
        <v>-4.4461595841346124E-2</v>
      </c>
      <c r="AS123" s="35">
        <f t="shared" si="33"/>
        <v>45474</v>
      </c>
      <c r="AT123" s="19">
        <f t="shared" si="33"/>
        <v>6675.2080078125</v>
      </c>
      <c r="AU123" s="19">
        <f t="shared" si="27"/>
        <v>6596.8125</v>
      </c>
      <c r="AV123" s="52">
        <f t="shared" si="29"/>
        <v>0.78395507812500398</v>
      </c>
      <c r="AW123" s="52">
        <f t="shared" si="24"/>
        <v>-0.11088571764783595</v>
      </c>
    </row>
    <row r="124" spans="4:49" x14ac:dyDescent="0.25">
      <c r="D124" s="37">
        <f>+NOA!A97</f>
        <v>45505</v>
      </c>
      <c r="E124" s="257">
        <v>7014.57080078125</v>
      </c>
      <c r="F124" s="257">
        <v>7006.0263671875</v>
      </c>
      <c r="G124" s="257">
        <v>7014.8671875</v>
      </c>
      <c r="H124" s="257">
        <v>7050.40966796875</v>
      </c>
      <c r="I124" s="257">
        <v>7016.2607421875</v>
      </c>
      <c r="J124" s="257">
        <v>6995.39306640625</v>
      </c>
      <c r="K124" s="257">
        <v>6970.96240234375</v>
      </c>
      <c r="L124" s="257">
        <v>6987.291015625</v>
      </c>
      <c r="M124" s="257">
        <v>6995.5390625</v>
      </c>
      <c r="N124" s="257">
        <v>6936.3046875</v>
      </c>
      <c r="O124" s="19" cm="1">
        <f t="array" ref="O124">+SUMPRODUCT($E$30:$N$30/100,$E124:$N124)/$D$14*100</f>
        <v>7142.9033381079125</v>
      </c>
      <c r="Q124" s="24">
        <f t="shared" si="35"/>
        <v>5.0839283595592644E-2</v>
      </c>
      <c r="R124" s="24">
        <f t="shared" si="36"/>
        <v>5.1063410840697321E-2</v>
      </c>
      <c r="S124" s="24">
        <f t="shared" si="37"/>
        <v>5.1486464638154983E-2</v>
      </c>
      <c r="T124" s="24">
        <f t="shared" si="38"/>
        <v>5.1403679684492332E-2</v>
      </c>
      <c r="U124" s="24">
        <f t="shared" si="39"/>
        <v>5.0725448921769445E-2</v>
      </c>
      <c r="V124" s="24">
        <f t="shared" si="40"/>
        <v>5.1552288625113185E-2</v>
      </c>
      <c r="W124" s="24">
        <f t="shared" si="41"/>
        <v>5.1312077186824068E-2</v>
      </c>
      <c r="X124" s="24">
        <f t="shared" si="42"/>
        <v>5.216421264140636E-2</v>
      </c>
      <c r="Y124" s="24">
        <f t="shared" si="43"/>
        <v>5.2393102341371067E-2</v>
      </c>
      <c r="Z124" s="24">
        <f t="shared" si="44"/>
        <v>5.1463064548219251E-2</v>
      </c>
      <c r="AA124" s="24">
        <f t="shared" si="45"/>
        <v>5.1378851712249096E-2</v>
      </c>
      <c r="AB124" s="24">
        <f>+NOA!Y97</f>
        <v>5.0454589804555638E-2</v>
      </c>
      <c r="AD124" s="24">
        <f t="shared" si="46"/>
        <v>2.2492074230034942</v>
      </c>
      <c r="AE124" s="24">
        <f t="shared" si="47"/>
        <v>2.2662670357785211</v>
      </c>
      <c r="AF124" s="24">
        <f t="shared" si="48"/>
        <v>2.2857490169476331</v>
      </c>
      <c r="AG124" s="24">
        <f t="shared" si="49"/>
        <v>2.3081707417657946</v>
      </c>
      <c r="AH124" s="24">
        <f t="shared" si="50"/>
        <v>2.3049729724259405</v>
      </c>
      <c r="AI124" s="24">
        <f t="shared" si="51"/>
        <v>2.3007084631633368</v>
      </c>
      <c r="AJ124" s="24">
        <f t="shared" si="52"/>
        <v>2.300914087518831</v>
      </c>
      <c r="AK124" s="24">
        <f t="shared" si="53"/>
        <v>2.3260850414901446</v>
      </c>
      <c r="AL124" s="24">
        <f t="shared" si="54"/>
        <v>2.350951078503329</v>
      </c>
      <c r="AM124" s="24">
        <f t="shared" si="55"/>
        <v>2.3355413657389934</v>
      </c>
      <c r="AN124" s="24">
        <f t="shared" si="56"/>
        <v>2.2972039543122662</v>
      </c>
      <c r="AO124" s="24">
        <f>+NOA!AV97</f>
        <v>2.2699416324553487</v>
      </c>
      <c r="AQ124" s="24">
        <f t="shared" si="57"/>
        <v>-6.2378095262660693E-4</v>
      </c>
      <c r="AR124" s="24">
        <f t="shared" si="58"/>
        <v>-8.6333942735499214E-2</v>
      </c>
      <c r="AS124" s="35">
        <f t="shared" si="33"/>
        <v>45505</v>
      </c>
      <c r="AT124" s="19">
        <f t="shared" si="33"/>
        <v>7014.57080078125</v>
      </c>
      <c r="AU124" s="19">
        <f t="shared" si="27"/>
        <v>6936.3046875</v>
      </c>
      <c r="AV124" s="52">
        <f t="shared" si="29"/>
        <v>0.78266113281250682</v>
      </c>
      <c r="AW124" s="52">
        <f t="shared" si="24"/>
        <v>-0.12617433737974437</v>
      </c>
    </row>
    <row r="125" spans="4:49" x14ac:dyDescent="0.25">
      <c r="D125" s="37">
        <f>+NOA!A98</f>
        <v>45536</v>
      </c>
      <c r="E125" s="257">
        <v>7243.29638671875</v>
      </c>
      <c r="F125" s="257">
        <v>7240.86572265625</v>
      </c>
      <c r="G125" s="257">
        <v>7253.73486328125</v>
      </c>
      <c r="H125" s="257">
        <v>7292.27685546875</v>
      </c>
      <c r="I125" s="257">
        <v>7257.52001953125</v>
      </c>
      <c r="J125" s="257">
        <v>7240.88134765625</v>
      </c>
      <c r="K125" s="257">
        <v>7217.71435546875</v>
      </c>
      <c r="L125" s="257">
        <v>7240.51708984375</v>
      </c>
      <c r="M125" s="257">
        <v>7251.99755859375</v>
      </c>
      <c r="N125" s="257">
        <v>7192.37060546875</v>
      </c>
      <c r="O125" s="19" cm="1">
        <f t="array" ref="O125">+SUMPRODUCT($E$30:$N$30/100,$E125:$N125)/$D$14*100</f>
        <v>7390.6078900344583</v>
      </c>
      <c r="Q125" s="24">
        <f t="shared" si="35"/>
        <v>3.2607210395827257E-2</v>
      </c>
      <c r="R125" s="24">
        <f t="shared" si="36"/>
        <v>3.351962198838021E-2</v>
      </c>
      <c r="S125" s="24">
        <f t="shared" si="37"/>
        <v>3.4051631969154839E-2</v>
      </c>
      <c r="T125" s="24">
        <f t="shared" si="38"/>
        <v>3.4305409031597955E-2</v>
      </c>
      <c r="U125" s="24">
        <f t="shared" si="39"/>
        <v>3.4385734254871902E-2</v>
      </c>
      <c r="V125" s="24">
        <f t="shared" si="40"/>
        <v>3.5092850240096007E-2</v>
      </c>
      <c r="W125" s="24">
        <f t="shared" si="41"/>
        <v>3.5397114327002877E-2</v>
      </c>
      <c r="X125" s="24">
        <f t="shared" si="42"/>
        <v>3.6240951414859612E-2</v>
      </c>
      <c r="Y125" s="24">
        <f t="shared" si="43"/>
        <v>3.6660290765655246E-2</v>
      </c>
      <c r="Z125" s="24">
        <f t="shared" si="44"/>
        <v>3.6916763248622697E-2</v>
      </c>
      <c r="AA125" s="24">
        <f t="shared" si="45"/>
        <v>3.4678412992798613E-2</v>
      </c>
      <c r="AB125" s="24">
        <f>+NOA!Y98</f>
        <v>3.4199871840186358E-2</v>
      </c>
      <c r="AD125" s="24">
        <f t="shared" si="46"/>
        <v>1.9581858280680122</v>
      </c>
      <c r="AE125" s="24">
        <f t="shared" si="47"/>
        <v>1.978138955985004</v>
      </c>
      <c r="AF125" s="24">
        <f t="shared" si="48"/>
        <v>2.0002871909793756</v>
      </c>
      <c r="AG125" s="24">
        <f t="shared" si="49"/>
        <v>2.0238596987110933</v>
      </c>
      <c r="AH125" s="24">
        <f t="shared" si="50"/>
        <v>2.0223233725559173</v>
      </c>
      <c r="AI125" s="24">
        <f t="shared" si="51"/>
        <v>2.0219028645295496</v>
      </c>
      <c r="AJ125" s="24">
        <f t="shared" si="52"/>
        <v>2.0241890045627122</v>
      </c>
      <c r="AK125" s="24">
        <f t="shared" si="53"/>
        <v>2.0531818263709622</v>
      </c>
      <c r="AL125" s="24">
        <f t="shared" si="54"/>
        <v>2.0786116980723763</v>
      </c>
      <c r="AM125" s="24">
        <f t="shared" si="55"/>
        <v>2.0643853842507589</v>
      </c>
      <c r="AN125" s="24">
        <f t="shared" si="56"/>
        <v>2.015525170695625</v>
      </c>
      <c r="AO125" s="24">
        <f>+NOA!AV98</f>
        <v>1.9880180483361696</v>
      </c>
      <c r="AQ125" s="24">
        <f t="shared" si="57"/>
        <v>-4.3095528527954396E-3</v>
      </c>
      <c r="AR125" s="24">
        <f t="shared" si="58"/>
        <v>-0.10619955618274668</v>
      </c>
      <c r="AS125" s="35">
        <f t="shared" si="33"/>
        <v>45536</v>
      </c>
      <c r="AT125" s="19">
        <f t="shared" si="33"/>
        <v>7243.29638671875</v>
      </c>
      <c r="AU125" s="19">
        <f t="shared" si="27"/>
        <v>7192.37060546875</v>
      </c>
      <c r="AV125" s="52">
        <f t="shared" si="29"/>
        <v>0.50925781249999602</v>
      </c>
      <c r="AW125" s="52">
        <f t="shared" si="24"/>
        <v>-0.20039830288189009</v>
      </c>
    </row>
    <row r="126" spans="4:49" x14ac:dyDescent="0.25">
      <c r="D126" s="37">
        <f>+NOA!A99</f>
        <v>45566</v>
      </c>
      <c r="E126" s="257">
        <v>7405.70166015625</v>
      </c>
      <c r="F126" s="257">
        <v>7410.17626953125</v>
      </c>
      <c r="G126" s="257">
        <v>7432.10498046875</v>
      </c>
      <c r="H126" s="257">
        <v>7473.34423828125</v>
      </c>
      <c r="I126" s="257">
        <v>7443.15478515625</v>
      </c>
      <c r="J126" s="257">
        <v>7433.6181640625</v>
      </c>
      <c r="K126" s="257">
        <v>7413.53076171875</v>
      </c>
      <c r="L126" s="257">
        <v>7446.69189453125</v>
      </c>
      <c r="M126" s="257">
        <v>7459.2333984375</v>
      </c>
      <c r="N126" s="257">
        <v>7403.9599609375</v>
      </c>
      <c r="O126" s="19" cm="1">
        <f t="array" ref="O126">+SUMPRODUCT($E$30:$N$30/100,$E126:$N126)/$D$14*100</f>
        <v>7580.5341282921563</v>
      </c>
      <c r="Q126" s="24">
        <f t="shared" si="35"/>
        <v>2.2421459065969707E-2</v>
      </c>
      <c r="R126" s="24">
        <f t="shared" si="36"/>
        <v>2.3382638673334011E-2</v>
      </c>
      <c r="S126" s="24">
        <f t="shared" si="37"/>
        <v>2.4590107103365177E-2</v>
      </c>
      <c r="T126" s="24">
        <f t="shared" si="38"/>
        <v>2.4830020362804905E-2</v>
      </c>
      <c r="U126" s="24">
        <f t="shared" si="39"/>
        <v>2.5578264355513358E-2</v>
      </c>
      <c r="V126" s="24">
        <f t="shared" si="40"/>
        <v>2.6617866962926451E-2</v>
      </c>
      <c r="W126" s="24">
        <f t="shared" si="41"/>
        <v>2.712997447753418E-2</v>
      </c>
      <c r="X126" s="24">
        <f t="shared" si="42"/>
        <v>2.8475149237158881E-2</v>
      </c>
      <c r="Y126" s="24">
        <f t="shared" si="43"/>
        <v>2.8576380255143974E-2</v>
      </c>
      <c r="Z126" s="24">
        <f t="shared" si="44"/>
        <v>2.9418583534595255E-2</v>
      </c>
      <c r="AA126" s="24">
        <f t="shared" si="45"/>
        <v>2.5698324289913366E-2</v>
      </c>
      <c r="AB126" s="24">
        <f>+NOA!Y99</f>
        <v>2.5513946084953609E-2</v>
      </c>
      <c r="AD126" s="24">
        <f t="shared" si="46"/>
        <v>1.8106684328538614</v>
      </c>
      <c r="AE126" s="24">
        <f t="shared" si="47"/>
        <v>1.8317738498072331</v>
      </c>
      <c r="AF126" s="24">
        <f t="shared" si="48"/>
        <v>1.8560807263373862</v>
      </c>
      <c r="AG126" s="24">
        <f t="shared" si="49"/>
        <v>1.881241071073922</v>
      </c>
      <c r="AH126" s="24">
        <f t="shared" si="50"/>
        <v>1.8818455283423137</v>
      </c>
      <c r="AI126" s="24">
        <f t="shared" si="51"/>
        <v>1.8828271154904201</v>
      </c>
      <c r="AJ126" s="24">
        <f t="shared" si="52"/>
        <v>1.8842502353927104</v>
      </c>
      <c r="AK126" s="24">
        <f t="shared" si="53"/>
        <v>1.9161827339961857</v>
      </c>
      <c r="AL126" s="24">
        <f t="shared" si="54"/>
        <v>1.9386052824648683</v>
      </c>
      <c r="AM126" s="24">
        <f t="shared" si="55"/>
        <v>1.9243155249379442</v>
      </c>
      <c r="AN126" s="24">
        <f t="shared" si="56"/>
        <v>1.8732225515821965</v>
      </c>
      <c r="AO126" s="24">
        <f>+NOA!AV99</f>
        <v>1.8446746016230429</v>
      </c>
      <c r="AQ126" s="24">
        <f t="shared" si="57"/>
        <v>-6.9971244686255485E-3</v>
      </c>
      <c r="AR126" s="24">
        <f t="shared" si="58"/>
        <v>-0.11364709208408286</v>
      </c>
      <c r="AS126" s="35">
        <f t="shared" si="33"/>
        <v>45566</v>
      </c>
      <c r="AT126" s="19">
        <f t="shared" si="33"/>
        <v>7405.70166015625</v>
      </c>
      <c r="AU126" s="19">
        <f t="shared" si="27"/>
        <v>7403.9599609375</v>
      </c>
      <c r="AV126" s="52">
        <f t="shared" si="29"/>
        <v>1.7416992187492042E-2</v>
      </c>
      <c r="AW126" s="52">
        <f t="shared" si="24"/>
        <v>-0.3229262632668437</v>
      </c>
    </row>
    <row r="127" spans="4:49" x14ac:dyDescent="0.25">
      <c r="D127" s="37">
        <f>+NOA!A100</f>
        <v>45597</v>
      </c>
      <c r="E127" s="257">
        <v>7522.4765625</v>
      </c>
      <c r="F127" s="257">
        <v>7535.9130859375</v>
      </c>
      <c r="G127" s="257">
        <v>7570.27197265625</v>
      </c>
      <c r="H127" s="257">
        <v>7615.591796875</v>
      </c>
      <c r="I127" s="257">
        <v>7592.94189453125</v>
      </c>
      <c r="J127" s="257">
        <v>7587.22021484375</v>
      </c>
      <c r="K127" s="257">
        <v>7569.00341796875</v>
      </c>
      <c r="L127" s="257">
        <v>7615.4462890625</v>
      </c>
      <c r="M127" s="257">
        <v>7630.73876953125</v>
      </c>
      <c r="N127" s="257">
        <v>7582.84423828125</v>
      </c>
      <c r="O127" s="19" cm="1">
        <f t="array" ref="O127">+SUMPRODUCT($E$30:$N$30/100,$E127:$N127)/$D$14*100</f>
        <v>7730.1161927928279</v>
      </c>
      <c r="Q127" s="24">
        <f t="shared" si="35"/>
        <v>1.5768242862390203E-2</v>
      </c>
      <c r="R127" s="24">
        <f t="shared" si="36"/>
        <v>1.6968127590061277E-2</v>
      </c>
      <c r="S127" s="24">
        <f t="shared" si="37"/>
        <v>1.8590559814560814E-2</v>
      </c>
      <c r="T127" s="24">
        <f t="shared" si="38"/>
        <v>1.9033989879002844E-2</v>
      </c>
      <c r="U127" s="24">
        <f t="shared" si="39"/>
        <v>2.0124142745723494E-2</v>
      </c>
      <c r="V127" s="24">
        <f t="shared" si="40"/>
        <v>2.0663161248156703E-2</v>
      </c>
      <c r="W127" s="24">
        <f t="shared" si="41"/>
        <v>2.0971472466643659E-2</v>
      </c>
      <c r="X127" s="24">
        <f t="shared" si="42"/>
        <v>2.2661659287284364E-2</v>
      </c>
      <c r="Y127" s="24">
        <f t="shared" si="43"/>
        <v>2.2992358856833039E-2</v>
      </c>
      <c r="Z127" s="24">
        <f t="shared" si="44"/>
        <v>2.4160621922258319E-2</v>
      </c>
      <c r="AA127" s="24">
        <f t="shared" si="45"/>
        <v>1.9732391144101635E-2</v>
      </c>
      <c r="AB127" s="24">
        <f>+NOA!Y100</f>
        <v>1.9266449044730294E-2</v>
      </c>
      <c r="AD127" s="24">
        <f t="shared" si="46"/>
        <v>1.5488409506531617</v>
      </c>
      <c r="AE127" s="24">
        <f t="shared" si="47"/>
        <v>1.5734914646601497</v>
      </c>
      <c r="AF127" s="24">
        <f t="shared" si="48"/>
        <v>1.6014658492856584</v>
      </c>
      <c r="AG127" s="24">
        <f t="shared" si="49"/>
        <v>1.6259354855980614</v>
      </c>
      <c r="AH127" s="24">
        <f t="shared" si="50"/>
        <v>1.6301428829362905</v>
      </c>
      <c r="AI127" s="24">
        <f t="shared" si="51"/>
        <v>1.6336448365279832</v>
      </c>
      <c r="AJ127" s="24">
        <f t="shared" si="52"/>
        <v>1.6357336646026943</v>
      </c>
      <c r="AK127" s="24">
        <f t="shared" si="53"/>
        <v>1.6733381704392492</v>
      </c>
      <c r="AL127" s="24">
        <f t="shared" si="54"/>
        <v>1.6953637992329269</v>
      </c>
      <c r="AM127" s="24">
        <f t="shared" si="55"/>
        <v>1.6863926175715664</v>
      </c>
      <c r="AN127" s="24">
        <f t="shared" si="56"/>
        <v>1.621486222593437</v>
      </c>
      <c r="AO127" s="24">
        <f>+NOA!AV100</f>
        <v>1.5931815019624329</v>
      </c>
      <c r="AQ127" s="24">
        <f t="shared" si="57"/>
        <v>-8.3923790598681158E-3</v>
      </c>
      <c r="AR127" s="24">
        <f t="shared" si="58"/>
        <v>-0.1375516669184047</v>
      </c>
      <c r="AS127" s="35">
        <f t="shared" ref="AS127:AS135" si="59">+D127</f>
        <v>45597</v>
      </c>
      <c r="AT127" s="19">
        <f t="shared" ref="AT127:AT135" si="60">+E127</f>
        <v>7522.4765625</v>
      </c>
      <c r="AU127" s="19">
        <f t="shared" si="27"/>
        <v>7582.84423828125</v>
      </c>
      <c r="AV127" s="52">
        <f t="shared" si="29"/>
        <v>-0.60367675781249375</v>
      </c>
      <c r="AW127" s="52">
        <f t="shared" si="24"/>
        <v>-0.4737544078757594</v>
      </c>
    </row>
    <row r="128" spans="4:49" x14ac:dyDescent="0.25">
      <c r="D128" s="37">
        <f>+NOA!A101</f>
        <v>45627</v>
      </c>
      <c r="E128" s="257">
        <v>7726.71728515625</v>
      </c>
      <c r="F128" s="257">
        <v>7743.427734375</v>
      </c>
      <c r="G128" s="257">
        <v>7780.837890625</v>
      </c>
      <c r="H128" s="257">
        <v>7827.97021484375</v>
      </c>
      <c r="I128" s="257">
        <v>7802.25927734375</v>
      </c>
      <c r="J128" s="257">
        <v>7798.357421875</v>
      </c>
      <c r="K128" s="257">
        <v>7776.189453125</v>
      </c>
      <c r="L128" s="257">
        <v>7828.6533203125</v>
      </c>
      <c r="M128" s="257">
        <v>7843.26611328125</v>
      </c>
      <c r="N128" s="257">
        <v>7790.10791015625</v>
      </c>
      <c r="O128" s="19" cm="1">
        <f t="array" ref="O128">+SUMPRODUCT($E$30:$N$30/100,$E128:$N128)/$D$14*100</f>
        <v>7943.6173992628783</v>
      </c>
      <c r="Q128" s="24">
        <f t="shared" si="35"/>
        <v>2.7150729013155406E-2</v>
      </c>
      <c r="R128" s="24">
        <f t="shared" si="36"/>
        <v>2.7536762442859963E-2</v>
      </c>
      <c r="S128" s="24">
        <f t="shared" si="37"/>
        <v>2.7814841888020858E-2</v>
      </c>
      <c r="T128" s="24">
        <f t="shared" si="38"/>
        <v>2.7887316394229256E-2</v>
      </c>
      <c r="U128" s="24">
        <f t="shared" si="39"/>
        <v>2.7567362653368788E-2</v>
      </c>
      <c r="V128" s="24">
        <f t="shared" si="40"/>
        <v>2.7828005653266485E-2</v>
      </c>
      <c r="W128" s="24">
        <f t="shared" si="41"/>
        <v>2.7372960971901783E-2</v>
      </c>
      <c r="X128" s="24">
        <f t="shared" si="42"/>
        <v>2.7996656158709055E-2</v>
      </c>
      <c r="Y128" s="24">
        <f t="shared" si="43"/>
        <v>2.7851476792601026E-2</v>
      </c>
      <c r="Z128" s="24">
        <f t="shared" si="44"/>
        <v>2.7333236100070435E-2</v>
      </c>
      <c r="AA128" s="24">
        <f t="shared" si="45"/>
        <v>2.7619404565885963E-2</v>
      </c>
      <c r="AB128" s="24">
        <f>+NOA!Y101</f>
        <v>2.7169856599032816E-2</v>
      </c>
      <c r="AD128" s="24">
        <f t="shared" si="46"/>
        <v>1.0831560709309382</v>
      </c>
      <c r="AE128" s="24">
        <f t="shared" si="47"/>
        <v>1.1068291262064984</v>
      </c>
      <c r="AF128" s="24">
        <f t="shared" si="48"/>
        <v>1.1320103536955166</v>
      </c>
      <c r="AG128" s="24">
        <f t="shared" si="49"/>
        <v>1.1476752884388159</v>
      </c>
      <c r="AH128" s="24">
        <f t="shared" si="50"/>
        <v>1.1517764009280942</v>
      </c>
      <c r="AI128" s="24">
        <f t="shared" si="51"/>
        <v>1.1614314000152794</v>
      </c>
      <c r="AJ128" s="24">
        <f t="shared" si="52"/>
        <v>1.1620110393237471</v>
      </c>
      <c r="AK128" s="24">
        <f t="shared" si="53"/>
        <v>1.1971955442642601</v>
      </c>
      <c r="AL128" s="24">
        <f t="shared" si="54"/>
        <v>1.2119318114531268</v>
      </c>
      <c r="AM128" s="24">
        <f t="shared" si="55"/>
        <v>1.2071783990060174</v>
      </c>
      <c r="AN128" s="24">
        <f t="shared" si="56"/>
        <v>1.1481758574748557</v>
      </c>
      <c r="AO128" s="24">
        <f>+NOA!AV101</f>
        <v>1.1270178999357467</v>
      </c>
      <c r="AQ128" s="24">
        <f t="shared" si="57"/>
        <v>-1.8250708691502915E-4</v>
      </c>
      <c r="AR128" s="24">
        <f t="shared" si="58"/>
        <v>-0.12402232807507918</v>
      </c>
      <c r="AS128" s="35">
        <f t="shared" si="59"/>
        <v>45627</v>
      </c>
      <c r="AT128" s="19">
        <f t="shared" si="60"/>
        <v>7726.71728515625</v>
      </c>
      <c r="AU128" s="19">
        <f t="shared" ref="AU128:AU135" si="61">+N128</f>
        <v>7790.10791015625</v>
      </c>
      <c r="AV128" s="52">
        <f t="shared" si="29"/>
        <v>-0.63390624999999545</v>
      </c>
      <c r="AW128" s="52">
        <f t="shared" si="24"/>
        <v>-0.48986304742518172</v>
      </c>
    </row>
    <row r="129" spans="4:49" x14ac:dyDescent="0.25">
      <c r="D129" s="37">
        <f>+NOA!A102</f>
        <v>45658</v>
      </c>
      <c r="E129" s="257">
        <v>7920.54150390625</v>
      </c>
      <c r="F129" s="257">
        <v>7941.45068359375</v>
      </c>
      <c r="G129" s="257">
        <v>7987.5751953125</v>
      </c>
      <c r="H129" s="257">
        <v>8037.63525390625</v>
      </c>
      <c r="I129" s="257">
        <v>8009.41552734375</v>
      </c>
      <c r="J129" s="257">
        <v>8009.00537109375</v>
      </c>
      <c r="K129" s="257">
        <v>7983.48046875</v>
      </c>
      <c r="L129" s="257">
        <v>8047.63720703125</v>
      </c>
      <c r="M129" s="257">
        <v>8065.4892578125</v>
      </c>
      <c r="N129" s="257">
        <v>8007.857421875</v>
      </c>
      <c r="O129" s="19" cm="1">
        <f t="array" ref="O129">+SUMPRODUCT($E$30:$N$30/100,$E129:$N129)/$D$14*100</f>
        <v>8155.5427616295829</v>
      </c>
      <c r="Q129" s="24">
        <f t="shared" si="35"/>
        <v>2.508493731514605E-2</v>
      </c>
      <c r="R129" s="24">
        <f t="shared" si="36"/>
        <v>2.5573035096547292E-2</v>
      </c>
      <c r="S129" s="24">
        <f t="shared" si="37"/>
        <v>2.6570056797686759E-2</v>
      </c>
      <c r="T129" s="24">
        <f t="shared" si="38"/>
        <v>2.6784087484763797E-2</v>
      </c>
      <c r="U129" s="24">
        <f t="shared" si="39"/>
        <v>2.6550803124620881E-2</v>
      </c>
      <c r="V129" s="24">
        <f t="shared" si="40"/>
        <v>2.7011835675531559E-2</v>
      </c>
      <c r="W129" s="24">
        <f t="shared" si="41"/>
        <v>2.6657145749155564E-2</v>
      </c>
      <c r="X129" s="24">
        <f t="shared" si="42"/>
        <v>2.7972101683257256E-2</v>
      </c>
      <c r="Y129" s="24">
        <f t="shared" si="43"/>
        <v>2.8332985432554914E-2</v>
      </c>
      <c r="Z129" s="24">
        <f t="shared" si="44"/>
        <v>2.7952053325841941E-2</v>
      </c>
      <c r="AA129" s="24">
        <f t="shared" si="45"/>
        <v>2.6678697086590653E-2</v>
      </c>
      <c r="AB129" s="24">
        <f>+NOA!Y102</f>
        <v>2.5850285224909397E-2</v>
      </c>
      <c r="AD129" s="24">
        <f t="shared" si="46"/>
        <v>0.75695301460669762</v>
      </c>
      <c r="AE129" s="24">
        <f t="shared" si="47"/>
        <v>0.77602286452845504</v>
      </c>
      <c r="AF129" s="24">
        <f t="shared" si="48"/>
        <v>0.79667782916652485</v>
      </c>
      <c r="AG129" s="24">
        <f t="shared" si="49"/>
        <v>0.80727328301332446</v>
      </c>
      <c r="AH129" s="24">
        <f t="shared" si="50"/>
        <v>0.81198747725389042</v>
      </c>
      <c r="AI129" s="24">
        <f t="shared" si="51"/>
        <v>0.82326673176093323</v>
      </c>
      <c r="AJ129" s="24">
        <f t="shared" si="52"/>
        <v>0.82155231873428924</v>
      </c>
      <c r="AK129" s="24">
        <f t="shared" si="53"/>
        <v>0.85195567323449373</v>
      </c>
      <c r="AL129" s="24">
        <f t="shared" si="54"/>
        <v>0.85686694519090412</v>
      </c>
      <c r="AM129" s="24">
        <f t="shared" si="55"/>
        <v>0.85413175114978146</v>
      </c>
      <c r="AN129" s="24">
        <f t="shared" si="56"/>
        <v>0.80942157804029402</v>
      </c>
      <c r="AO129" s="24">
        <f>+NOA!AV102</f>
        <v>0.79276025597965272</v>
      </c>
      <c r="AQ129" s="24">
        <f t="shared" si="57"/>
        <v>-2.8671160106958915E-3</v>
      </c>
      <c r="AR129" s="24">
        <f t="shared" si="58"/>
        <v>-9.7178736543083843E-2</v>
      </c>
      <c r="AS129" s="35">
        <f t="shared" si="59"/>
        <v>45658</v>
      </c>
      <c r="AT129" s="19">
        <f t="shared" si="60"/>
        <v>7920.54150390625</v>
      </c>
      <c r="AU129" s="19">
        <f t="shared" si="61"/>
        <v>8007.857421875</v>
      </c>
      <c r="AV129" s="52">
        <f t="shared" si="29"/>
        <v>-0.87315917968750512</v>
      </c>
      <c r="AW129" s="52">
        <f t="shared" si="24"/>
        <v>-0.55453622824398252</v>
      </c>
    </row>
    <row r="130" spans="4:49" x14ac:dyDescent="0.25">
      <c r="D130" s="37">
        <f>+NOA!A103</f>
        <v>45689</v>
      </c>
      <c r="E130" s="257">
        <v>8138.13916015625</v>
      </c>
      <c r="F130" s="257">
        <v>8156.55126953125</v>
      </c>
      <c r="G130" s="257">
        <v>8201.775390625</v>
      </c>
      <c r="H130" s="257">
        <v>8253.1201171875</v>
      </c>
      <c r="I130" s="257">
        <v>8218.794921875</v>
      </c>
      <c r="J130" s="257">
        <v>8215.2275390625</v>
      </c>
      <c r="K130" s="257">
        <v>8182.654296875</v>
      </c>
      <c r="L130" s="257">
        <v>8248.96484375</v>
      </c>
      <c r="M130" s="257">
        <v>8265.28515625</v>
      </c>
      <c r="N130" s="257">
        <v>8197.2412109375</v>
      </c>
      <c r="O130" s="19" cm="1">
        <f t="array" ref="O130">+SUMPRODUCT($E$30:$N$30/100,$E130:$N130)/$D$14*100</f>
        <v>8367.9033067172968</v>
      </c>
      <c r="Q130" s="24">
        <f t="shared" si="35"/>
        <v>2.7472573200037598E-2</v>
      </c>
      <c r="R130" s="24">
        <f t="shared" si="36"/>
        <v>2.7085805164272614E-2</v>
      </c>
      <c r="S130" s="24">
        <f t="shared" si="37"/>
        <v>2.6816673405241076E-2</v>
      </c>
      <c r="T130" s="24">
        <f t="shared" si="38"/>
        <v>2.6809485187390791E-2</v>
      </c>
      <c r="U130" s="24">
        <f t="shared" si="39"/>
        <v>2.614165713046579E-2</v>
      </c>
      <c r="V130" s="24">
        <f t="shared" si="40"/>
        <v>2.5748786324085948E-2</v>
      </c>
      <c r="W130" s="24">
        <f t="shared" si="41"/>
        <v>2.4948245180110629E-2</v>
      </c>
      <c r="X130" s="24">
        <f t="shared" si="42"/>
        <v>2.5016987165232818E-2</v>
      </c>
      <c r="Y130" s="24">
        <f t="shared" si="43"/>
        <v>2.4771702255256489E-2</v>
      </c>
      <c r="Z130" s="24">
        <f t="shared" si="44"/>
        <v>2.3649745379477061E-2</v>
      </c>
      <c r="AA130" s="24">
        <f t="shared" si="45"/>
        <v>2.6038799782502897E-2</v>
      </c>
      <c r="AB130" s="24">
        <f>+NOA!Y103</f>
        <v>2.5751567315128954E-2</v>
      </c>
      <c r="AD130" s="24">
        <f t="shared" si="46"/>
        <v>0.62266428579843125</v>
      </c>
      <c r="AE130" s="24">
        <f t="shared" si="47"/>
        <v>0.6353108566670278</v>
      </c>
      <c r="AF130" s="24">
        <f t="shared" si="48"/>
        <v>0.64983810264113795</v>
      </c>
      <c r="AG130" s="24">
        <f t="shared" si="49"/>
        <v>0.65655526780652917</v>
      </c>
      <c r="AH130" s="24">
        <f t="shared" si="50"/>
        <v>0.66034017256513944</v>
      </c>
      <c r="AI130" s="24">
        <f t="shared" si="51"/>
        <v>0.66907823845474224</v>
      </c>
      <c r="AJ130" s="24">
        <f t="shared" si="52"/>
        <v>0.66651395164585647</v>
      </c>
      <c r="AK130" s="24">
        <f t="shared" si="53"/>
        <v>0.68783873282713803</v>
      </c>
      <c r="AL130" s="24">
        <f t="shared" si="54"/>
        <v>0.68728956606526603</v>
      </c>
      <c r="AM130" s="24">
        <f t="shared" si="55"/>
        <v>0.68451037525219327</v>
      </c>
      <c r="AN130" s="24">
        <f t="shared" si="56"/>
        <v>0.65798935042338824</v>
      </c>
      <c r="AO130" s="24">
        <f>+NOA!AV103</f>
        <v>0.64643791823713581</v>
      </c>
      <c r="AQ130" s="24">
        <f t="shared" si="57"/>
        <v>3.822827820560537E-3</v>
      </c>
      <c r="AR130" s="24">
        <f t="shared" si="58"/>
        <v>-6.1846089453762021E-2</v>
      </c>
      <c r="AS130" s="35">
        <f t="shared" si="59"/>
        <v>45689</v>
      </c>
      <c r="AT130" s="19">
        <f t="shared" si="60"/>
        <v>8138.13916015625</v>
      </c>
      <c r="AU130" s="19">
        <f t="shared" si="61"/>
        <v>8197.2412109375</v>
      </c>
      <c r="AV130" s="52">
        <f t="shared" si="29"/>
        <v>-0.59102050781250171</v>
      </c>
      <c r="AW130" s="52">
        <f t="shared" si="24"/>
        <v>-0.49797162351299207</v>
      </c>
    </row>
    <row r="131" spans="4:49" x14ac:dyDescent="0.25">
      <c r="D131" s="37">
        <f>+NOA!A104</f>
        <v>45717</v>
      </c>
      <c r="E131" s="257">
        <v>8504.23046875</v>
      </c>
      <c r="F131" s="257">
        <v>8513.0439453125</v>
      </c>
      <c r="G131" s="257">
        <v>8553.1572265625</v>
      </c>
      <c r="H131" s="257">
        <v>8608.671875</v>
      </c>
      <c r="I131" s="257">
        <v>8573.791015625</v>
      </c>
      <c r="J131" s="257">
        <v>8567.2001953125</v>
      </c>
      <c r="K131" s="257">
        <v>8528.056640625</v>
      </c>
      <c r="L131" s="257">
        <v>8592.1533203125</v>
      </c>
      <c r="M131" s="257">
        <v>8589.525390625</v>
      </c>
      <c r="N131" s="257">
        <v>8502.171875</v>
      </c>
      <c r="O131" s="19" cm="1">
        <f t="array" ref="O131">+SUMPRODUCT($E$30:$N$30/100,$E131:$N131)/$D$14*100</f>
        <v>8722.7005433737322</v>
      </c>
      <c r="Q131" s="24">
        <f t="shared" si="35"/>
        <v>4.4984645923248356E-2</v>
      </c>
      <c r="R131" s="24">
        <f t="shared" si="36"/>
        <v>4.3706299881044908E-2</v>
      </c>
      <c r="S131" s="24">
        <f t="shared" si="37"/>
        <v>4.2842167604241643E-2</v>
      </c>
      <c r="T131" s="24">
        <f t="shared" si="38"/>
        <v>4.308088974399471E-2</v>
      </c>
      <c r="U131" s="24">
        <f t="shared" si="39"/>
        <v>4.3193204980105815E-2</v>
      </c>
      <c r="V131" s="24">
        <f t="shared" si="40"/>
        <v>4.2843932754924818E-2</v>
      </c>
      <c r="W131" s="24">
        <f t="shared" si="41"/>
        <v>4.221152834012698E-2</v>
      </c>
      <c r="X131" s="24">
        <f t="shared" si="42"/>
        <v>4.1603823396401562E-2</v>
      </c>
      <c r="Y131" s="24">
        <f t="shared" si="43"/>
        <v>3.9229164904228009E-2</v>
      </c>
      <c r="Z131" s="24">
        <f t="shared" si="44"/>
        <v>3.7199181555818361E-2</v>
      </c>
      <c r="AA131" s="24">
        <f t="shared" si="45"/>
        <v>4.2399777298050667E-2</v>
      </c>
      <c r="AB131" s="24">
        <f>+NOA!Y104</f>
        <v>4.3292425758025832E-2</v>
      </c>
      <c r="AD131" s="24">
        <f t="shared" si="46"/>
        <v>0.56430586977650132</v>
      </c>
      <c r="AE131" s="24">
        <f t="shared" si="47"/>
        <v>0.57304942731399944</v>
      </c>
      <c r="AF131" s="24">
        <f t="shared" si="48"/>
        <v>0.58427212824625885</v>
      </c>
      <c r="AG131" s="24">
        <f t="shared" si="49"/>
        <v>0.58782834490679026</v>
      </c>
      <c r="AH131" s="24">
        <f t="shared" si="50"/>
        <v>0.58835019079696904</v>
      </c>
      <c r="AI131" s="24">
        <f t="shared" si="51"/>
        <v>0.59664891320727786</v>
      </c>
      <c r="AJ131" s="24">
        <f t="shared" si="52"/>
        <v>0.59405968517032348</v>
      </c>
      <c r="AK131" s="24">
        <f t="shared" si="53"/>
        <v>0.61076826595943245</v>
      </c>
      <c r="AL131" s="24">
        <f t="shared" si="54"/>
        <v>0.6103737840618535</v>
      </c>
      <c r="AM131" s="24">
        <f t="shared" si="55"/>
        <v>0.60634195383795331</v>
      </c>
      <c r="AN131" s="24">
        <f t="shared" si="56"/>
        <v>0.58885259083899233</v>
      </c>
      <c r="AO131" s="24">
        <f>+NOA!AV104</f>
        <v>0.57926683395850942</v>
      </c>
      <c r="AQ131" s="24">
        <f t="shared" si="57"/>
        <v>7.785464367429995E-3</v>
      </c>
      <c r="AR131" s="24">
        <f t="shared" si="58"/>
        <v>-4.2036084061451984E-2</v>
      </c>
      <c r="AS131" s="35">
        <f t="shared" si="59"/>
        <v>45717</v>
      </c>
      <c r="AT131" s="19">
        <f t="shared" si="60"/>
        <v>8504.23046875</v>
      </c>
      <c r="AU131" s="19">
        <f t="shared" si="61"/>
        <v>8502.171875</v>
      </c>
      <c r="AV131" s="52">
        <f t="shared" si="29"/>
        <v>2.0585937500001705E-2</v>
      </c>
      <c r="AW131" s="52">
        <f t="shared" si="24"/>
        <v>-0.37069041036366102</v>
      </c>
    </row>
    <row r="132" spans="4:49" x14ac:dyDescent="0.25">
      <c r="D132" s="37">
        <f>+NOA!A105</f>
        <v>45748</v>
      </c>
      <c r="E132" s="257">
        <v>8756.9609375</v>
      </c>
      <c r="F132" s="257">
        <v>8762.662109375</v>
      </c>
      <c r="G132" s="257">
        <v>8800.8759765625</v>
      </c>
      <c r="H132" s="257">
        <v>8852.6767578125</v>
      </c>
      <c r="I132" s="257">
        <v>8815.7392578125</v>
      </c>
      <c r="J132" s="257">
        <v>8808.5869140625</v>
      </c>
      <c r="K132" s="257">
        <v>8762.7158203125</v>
      </c>
      <c r="L132" s="257">
        <v>8823.6689453125</v>
      </c>
      <c r="M132" s="257">
        <v>8812.4873046875</v>
      </c>
      <c r="N132" s="257">
        <v>8722.171875</v>
      </c>
      <c r="O132" s="19" cm="1">
        <f t="array" ref="O132">+SUMPRODUCT($E$30:$N$30/100,$E132:$N132)/$D$14*100</f>
        <v>8968.0965659599879</v>
      </c>
      <c r="Q132" s="24">
        <f t="shared" si="35"/>
        <v>2.9718205507093698E-2</v>
      </c>
      <c r="R132" s="24">
        <f t="shared" si="36"/>
        <v>2.9321846059533918E-2</v>
      </c>
      <c r="S132" s="24">
        <f t="shared" si="37"/>
        <v>2.8962258431388443E-2</v>
      </c>
      <c r="T132" s="24">
        <f t="shared" si="38"/>
        <v>2.8344079825031177E-2</v>
      </c>
      <c r="U132" s="24">
        <f t="shared" si="39"/>
        <v>2.8219517101194747E-2</v>
      </c>
      <c r="V132" s="24">
        <f t="shared" si="40"/>
        <v>2.817568321586239E-2</v>
      </c>
      <c r="W132" s="24">
        <f t="shared" si="41"/>
        <v>2.7516137565228638E-2</v>
      </c>
      <c r="X132" s="24">
        <f t="shared" si="42"/>
        <v>2.6945006259685655E-2</v>
      </c>
      <c r="Y132" s="24">
        <f t="shared" si="43"/>
        <v>2.595741952236974E-2</v>
      </c>
      <c r="Z132" s="24">
        <f t="shared" si="44"/>
        <v>2.587574130874648E-2</v>
      </c>
      <c r="AA132" s="24">
        <f t="shared" si="45"/>
        <v>2.8133033040171451E-2</v>
      </c>
      <c r="AB132" s="24">
        <f>+NOA!Y105</f>
        <v>2.8667830962877838E-2</v>
      </c>
      <c r="AD132" s="24">
        <f t="shared" si="46"/>
        <v>0.47649079684496187</v>
      </c>
      <c r="AE132" s="24">
        <f t="shared" si="47"/>
        <v>0.4830452804876002</v>
      </c>
      <c r="AF132" s="24">
        <f t="shared" si="48"/>
        <v>0.49255622095854634</v>
      </c>
      <c r="AG132" s="24">
        <f t="shared" si="49"/>
        <v>0.49517506347385365</v>
      </c>
      <c r="AH132" s="24">
        <f t="shared" si="50"/>
        <v>0.49595297367591384</v>
      </c>
      <c r="AI132" s="24">
        <f t="shared" si="51"/>
        <v>0.50248113630970859</v>
      </c>
      <c r="AJ132" s="24">
        <f t="shared" si="52"/>
        <v>0.4991267644624755</v>
      </c>
      <c r="AK132" s="24">
        <f t="shared" si="53"/>
        <v>0.51336617913285387</v>
      </c>
      <c r="AL132" s="24">
        <f t="shared" si="54"/>
        <v>0.51140687578902422</v>
      </c>
      <c r="AM132" s="24">
        <f t="shared" si="55"/>
        <v>0.5074620731640731</v>
      </c>
      <c r="AN132" s="24">
        <f t="shared" si="56"/>
        <v>0.49562244123482491</v>
      </c>
      <c r="AO132" s="24">
        <f>+NOA!AV105</f>
        <v>0.48901001818797107</v>
      </c>
      <c r="AQ132" s="24">
        <f t="shared" si="57"/>
        <v>3.8424641983472174E-3</v>
      </c>
      <c r="AR132" s="24">
        <f t="shared" si="58"/>
        <v>-3.0971276319111229E-2</v>
      </c>
      <c r="AS132" s="35">
        <f t="shared" si="59"/>
        <v>45748</v>
      </c>
      <c r="AT132" s="19">
        <f t="shared" si="60"/>
        <v>8756.9609375</v>
      </c>
      <c r="AU132" s="19">
        <f t="shared" si="61"/>
        <v>8722.171875</v>
      </c>
      <c r="AV132" s="52">
        <f t="shared" si="29"/>
        <v>0.34789062500000512</v>
      </c>
      <c r="AW132" s="52">
        <f t="shared" si="24"/>
        <v>-0.30508388616045323</v>
      </c>
    </row>
    <row r="133" spans="4:49" x14ac:dyDescent="0.25">
      <c r="D133" s="37">
        <f>+NOA!A106</f>
        <v>45778</v>
      </c>
      <c r="E133" s="257">
        <v>8854.205078125</v>
      </c>
      <c r="F133" s="257">
        <v>8859.9814453125</v>
      </c>
      <c r="G133" s="257">
        <v>8900.255859375</v>
      </c>
      <c r="H133" s="257">
        <v>8952.892578125</v>
      </c>
      <c r="I133" s="257">
        <v>8920.6728515625</v>
      </c>
      <c r="J133" s="257">
        <v>8916.791015625</v>
      </c>
      <c r="K133" s="257">
        <v>8874.5</v>
      </c>
      <c r="L133" s="257">
        <v>8929.611328125</v>
      </c>
      <c r="M133" s="257">
        <v>8914.470703125</v>
      </c>
      <c r="N133" s="257">
        <v>8826.44140625</v>
      </c>
      <c r="O133" s="19" cm="1">
        <f t="array" ref="O133">+SUMPRODUCT($E$30:$N$30/100,$E133:$N133)/$D$14*100</f>
        <v>9072.7931226217297</v>
      </c>
      <c r="Q133" s="24">
        <f t="shared" si="35"/>
        <v>1.1104781820890697E-2</v>
      </c>
      <c r="R133" s="24">
        <f t="shared" si="36"/>
        <v>1.1106138148745837E-2</v>
      </c>
      <c r="S133" s="24">
        <f t="shared" si="37"/>
        <v>1.1292044459796591E-2</v>
      </c>
      <c r="T133" s="24">
        <f t="shared" si="38"/>
        <v>1.1320397553661987E-2</v>
      </c>
      <c r="U133" s="24">
        <f t="shared" si="39"/>
        <v>1.190298291286318E-2</v>
      </c>
      <c r="V133" s="24">
        <f t="shared" si="40"/>
        <v>1.2283934144959874E-2</v>
      </c>
      <c r="W133" s="24">
        <f t="shared" si="41"/>
        <v>1.2756796178232443E-2</v>
      </c>
      <c r="X133" s="24">
        <f t="shared" si="42"/>
        <v>1.2006613515206821E-2</v>
      </c>
      <c r="Y133" s="24">
        <f t="shared" si="43"/>
        <v>1.1572600891379903E-2</v>
      </c>
      <c r="Z133" s="24">
        <f t="shared" si="44"/>
        <v>1.1954537556048805E-2</v>
      </c>
      <c r="AA133" s="24">
        <f t="shared" si="45"/>
        <v>1.1674334223734428E-2</v>
      </c>
      <c r="AB133" s="24">
        <f>+NOA!Y106</f>
        <v>1.2233061689830071E-2</v>
      </c>
      <c r="AD133" s="24">
        <f t="shared" si="46"/>
        <v>0.43187767543143085</v>
      </c>
      <c r="AE133" s="24">
        <f t="shared" si="47"/>
        <v>0.43795248440720025</v>
      </c>
      <c r="AF133" s="24">
        <f t="shared" si="48"/>
        <v>0.44760029298704551</v>
      </c>
      <c r="AG133" s="24">
        <f t="shared" si="49"/>
        <v>0.45015435576034912</v>
      </c>
      <c r="AH133" s="24">
        <f t="shared" si="50"/>
        <v>0.45262001393659967</v>
      </c>
      <c r="AI133" s="24">
        <f t="shared" si="51"/>
        <v>0.45988001405392054</v>
      </c>
      <c r="AJ133" s="24">
        <f t="shared" si="52"/>
        <v>0.45856010595700814</v>
      </c>
      <c r="AK133" s="24">
        <f t="shared" si="53"/>
        <v>0.47016511281611773</v>
      </c>
      <c r="AL133" s="24">
        <f t="shared" si="54"/>
        <v>0.46768735510506887</v>
      </c>
      <c r="AM133" s="24">
        <f t="shared" si="55"/>
        <v>0.46558192917100016</v>
      </c>
      <c r="AN133" s="24">
        <f t="shared" si="56"/>
        <v>0.4519530759059025</v>
      </c>
      <c r="AO133" s="24">
        <f>+NOA!AV106</f>
        <v>0.44688859837593387</v>
      </c>
      <c r="AQ133" s="24">
        <f t="shared" si="57"/>
        <v>-8.4975573515810865E-4</v>
      </c>
      <c r="AR133" s="24">
        <f t="shared" si="58"/>
        <v>-3.3704253739569312E-2</v>
      </c>
      <c r="AS133" s="35">
        <f t="shared" si="59"/>
        <v>45778</v>
      </c>
      <c r="AT133" s="19">
        <f t="shared" si="60"/>
        <v>8854.205078125</v>
      </c>
      <c r="AU133" s="19">
        <f t="shared" si="61"/>
        <v>8826.44140625</v>
      </c>
      <c r="AV133" s="52">
        <f t="shared" si="29"/>
        <v>0.27763671875000284</v>
      </c>
      <c r="AW133" s="52">
        <f t="shared" si="24"/>
        <v>-0.32585526440649559</v>
      </c>
    </row>
    <row r="134" spans="4:49" x14ac:dyDescent="0.25">
      <c r="D134" s="37">
        <f>+NOA!A107</f>
        <v>45809</v>
      </c>
      <c r="E134" s="257">
        <v>8943.974609375</v>
      </c>
      <c r="F134" s="257">
        <v>8954.2900390625</v>
      </c>
      <c r="G134" s="257">
        <v>9000.7099609375</v>
      </c>
      <c r="H134" s="257">
        <v>9056.306640625</v>
      </c>
      <c r="I134" s="257">
        <v>9030.3310546875</v>
      </c>
      <c r="J134" s="257">
        <v>9030.2607421875</v>
      </c>
      <c r="K134" s="257">
        <v>8992.298828125</v>
      </c>
      <c r="L134" s="257">
        <v>9053.494140625</v>
      </c>
      <c r="M134" s="257">
        <v>9039.1015625</v>
      </c>
      <c r="N134" s="257">
        <v>8956.306640625</v>
      </c>
      <c r="O134" s="19" cm="1">
        <f t="array" ref="O134">+SUMPRODUCT($E$30:$N$30/100,$E134:$N134)/$D$14*100</f>
        <v>9183.3389212120437</v>
      </c>
      <c r="Q134" s="24">
        <f t="shared" si="35"/>
        <v>1.0138632486814902E-2</v>
      </c>
      <c r="R134" s="24">
        <f t="shared" si="36"/>
        <v>1.064433309845092E-2</v>
      </c>
      <c r="S134" s="24">
        <f t="shared" si="37"/>
        <v>1.128665323218625E-2</v>
      </c>
      <c r="T134" s="24">
        <f t="shared" si="38"/>
        <v>1.1550910680272919E-2</v>
      </c>
      <c r="U134" s="24">
        <f t="shared" si="39"/>
        <v>1.2292593277399844E-2</v>
      </c>
      <c r="V134" s="24">
        <f t="shared" si="40"/>
        <v>1.2725399346431354E-2</v>
      </c>
      <c r="W134" s="24">
        <f t="shared" si="41"/>
        <v>1.3273855217195374E-2</v>
      </c>
      <c r="X134" s="24">
        <f t="shared" si="42"/>
        <v>1.3873259198842636E-2</v>
      </c>
      <c r="Y134" s="24">
        <f t="shared" si="43"/>
        <v>1.3980735763853058E-2</v>
      </c>
      <c r="Z134" s="24">
        <f t="shared" si="44"/>
        <v>1.4713204155305748E-2</v>
      </c>
      <c r="AA134" s="24">
        <f t="shared" si="45"/>
        <v>1.218431822441568E-2</v>
      </c>
      <c r="AB134" s="24">
        <f>+NOA!Y107</f>
        <v>1.2177238193853412E-2</v>
      </c>
      <c r="AD134" s="24">
        <f t="shared" si="46"/>
        <v>0.38323375631477985</v>
      </c>
      <c r="AE134" s="24">
        <f t="shared" si="47"/>
        <v>0.38799744295350669</v>
      </c>
      <c r="AF134" s="24">
        <f t="shared" si="48"/>
        <v>0.39626530008284377</v>
      </c>
      <c r="AG134" s="24">
        <f t="shared" si="49"/>
        <v>0.39777735557871874</v>
      </c>
      <c r="AH134" s="24">
        <f t="shared" si="50"/>
        <v>0.4011369486335139</v>
      </c>
      <c r="AI134" s="24">
        <f t="shared" si="51"/>
        <v>0.40761995821279351</v>
      </c>
      <c r="AJ134" s="24">
        <f t="shared" si="52"/>
        <v>0.40711928137559794</v>
      </c>
      <c r="AK134" s="24">
        <f t="shared" si="53"/>
        <v>0.41623926538333356</v>
      </c>
      <c r="AL134" s="24">
        <f t="shared" si="54"/>
        <v>0.4132786082136386</v>
      </c>
      <c r="AM134" s="24">
        <f t="shared" si="55"/>
        <v>0.41291052072630285</v>
      </c>
      <c r="AN134" s="24">
        <f t="shared" si="56"/>
        <v>0.40041100641579641</v>
      </c>
      <c r="AO134" s="24">
        <f>+NOA!AV107</f>
        <v>0.3979725047669338</v>
      </c>
      <c r="AQ134" s="24">
        <f t="shared" si="57"/>
        <v>-4.5745716684908455E-3</v>
      </c>
      <c r="AR134" s="24">
        <f t="shared" si="58"/>
        <v>-2.9676764411523004E-2</v>
      </c>
      <c r="AS134" s="35">
        <f t="shared" si="59"/>
        <v>45809</v>
      </c>
      <c r="AT134" s="19">
        <f t="shared" si="60"/>
        <v>8943.974609375</v>
      </c>
      <c r="AU134" s="19">
        <f t="shared" si="61"/>
        <v>8956.306640625</v>
      </c>
      <c r="AV134" s="52">
        <f t="shared" si="29"/>
        <v>-0.12332031249999886</v>
      </c>
      <c r="AW134" s="52">
        <f t="shared" si="24"/>
        <v>-0.42385992512963</v>
      </c>
    </row>
    <row r="135" spans="4:49" x14ac:dyDescent="0.25">
      <c r="D135" s="37">
        <f>+NOA!A108</f>
        <v>45839</v>
      </c>
      <c r="E135" s="257">
        <v>9093.0498046875</v>
      </c>
      <c r="F135" s="257">
        <v>9107.1650390625</v>
      </c>
      <c r="G135" s="257">
        <v>9159.322265625</v>
      </c>
      <c r="H135" s="257">
        <v>9220.119140625</v>
      </c>
      <c r="I135" s="257">
        <v>9191.2646484375</v>
      </c>
      <c r="J135" s="257">
        <v>9189.4951171875</v>
      </c>
      <c r="K135" s="257">
        <v>9149.0986328125</v>
      </c>
      <c r="L135" s="257">
        <v>9221.123046875</v>
      </c>
      <c r="M135" s="257">
        <v>9212.0009765625</v>
      </c>
      <c r="N135" s="257">
        <v>9124.37890625</v>
      </c>
      <c r="O135" s="19" cm="1">
        <f t="array" ref="O135">+SUMPRODUCT($E$30:$N$30/100,$E135:$N135)/$D$14*100</f>
        <v>9346.3547831219112</v>
      </c>
      <c r="Q135" s="24">
        <f t="shared" si="35"/>
        <v>1.6667667544163267E-2</v>
      </c>
      <c r="R135" s="24">
        <f t="shared" si="36"/>
        <v>1.7072822002983212E-2</v>
      </c>
      <c r="S135" s="24">
        <f t="shared" si="37"/>
        <v>1.7622199290485696E-2</v>
      </c>
      <c r="T135" s="24">
        <f t="shared" si="38"/>
        <v>1.8088223654570745E-2</v>
      </c>
      <c r="U135" s="24">
        <f t="shared" si="39"/>
        <v>1.7821450041575426E-2</v>
      </c>
      <c r="V135" s="24">
        <f t="shared" si="40"/>
        <v>1.7633419404612605E-2</v>
      </c>
      <c r="W135" s="24">
        <f t="shared" si="41"/>
        <v>1.7437121217222185E-2</v>
      </c>
      <c r="X135" s="24">
        <f t="shared" si="42"/>
        <v>1.8515382419900472E-2</v>
      </c>
      <c r="Y135" s="24">
        <f t="shared" si="43"/>
        <v>1.9127942403014631E-2</v>
      </c>
      <c r="Z135" s="24">
        <f t="shared" si="44"/>
        <v>1.87658007222129E-2</v>
      </c>
      <c r="AA135" s="24">
        <f t="shared" si="45"/>
        <v>1.7751262727909056E-2</v>
      </c>
      <c r="AB135" s="24">
        <f>+NOA!Y108</f>
        <v>1.6764289838723689E-2</v>
      </c>
      <c r="AD135" s="24">
        <f t="shared" si="46"/>
        <v>0.36221220283251365</v>
      </c>
      <c r="AE135" s="24">
        <f t="shared" si="47"/>
        <v>0.36628203311898933</v>
      </c>
      <c r="AF135" s="24">
        <f t="shared" si="48"/>
        <v>0.37292740263495783</v>
      </c>
      <c r="AG135" s="24">
        <f t="shared" si="49"/>
        <v>0.3749650939610496</v>
      </c>
      <c r="AH135" s="24">
        <f t="shared" si="50"/>
        <v>0.37644480853163231</v>
      </c>
      <c r="AI135" s="24">
        <f t="shared" si="51"/>
        <v>0.38137121532073137</v>
      </c>
      <c r="AJ135" s="24">
        <f t="shared" si="52"/>
        <v>0.37980343787470838</v>
      </c>
      <c r="AK135" s="24">
        <f t="shared" si="53"/>
        <v>0.38854037259773744</v>
      </c>
      <c r="AL135" s="24">
        <f t="shared" si="54"/>
        <v>0.3858326284624829</v>
      </c>
      <c r="AM135" s="24">
        <f t="shared" si="55"/>
        <v>0.3831496508730543</v>
      </c>
      <c r="AN135" s="24">
        <f t="shared" si="56"/>
        <v>0.3757094691662124</v>
      </c>
      <c r="AO135" s="24">
        <f>+NOA!AV108</f>
        <v>0.3722021130654487</v>
      </c>
      <c r="AQ135" s="24">
        <f t="shared" si="57"/>
        <v>-2.0981331780496326E-3</v>
      </c>
      <c r="AR135" s="24">
        <f t="shared" si="58"/>
        <v>-2.0937448040540652E-2</v>
      </c>
      <c r="AS135" s="35">
        <f t="shared" si="59"/>
        <v>45839</v>
      </c>
      <c r="AT135" s="19">
        <f t="shared" si="60"/>
        <v>9093.0498046875</v>
      </c>
      <c r="AU135" s="19">
        <f t="shared" si="61"/>
        <v>9124.37890625</v>
      </c>
      <c r="AV135" s="52">
        <f t="shared" si="29"/>
        <v>-0.31329101562499773</v>
      </c>
      <c r="AW135" s="52">
        <f t="shared" si="24"/>
        <v>-0.47499845026165488</v>
      </c>
    </row>
    <row r="136" spans="4:49" x14ac:dyDescent="0.25">
      <c r="D136" s="37">
        <f>+NOA!A109</f>
        <v>45870</v>
      </c>
      <c r="E136" s="257">
        <v>9250.2314453125</v>
      </c>
      <c r="F136" s="257">
        <v>9274.46875</v>
      </c>
      <c r="G136" s="257">
        <v>9341.396484375</v>
      </c>
      <c r="H136" s="257">
        <v>9411.068359375</v>
      </c>
      <c r="I136" s="257">
        <v>9385.4296875</v>
      </c>
      <c r="J136" s="257">
        <v>9386.2373046875</v>
      </c>
      <c r="K136" s="257">
        <v>9342.8037109375</v>
      </c>
      <c r="L136" s="257">
        <v>9437.4443359375</v>
      </c>
      <c r="M136" s="257">
        <v>9432.1025390625</v>
      </c>
      <c r="N136" s="257">
        <v>9340.6630859375</v>
      </c>
      <c r="O136" s="19" cm="1">
        <f t="array" ref="O136">+SUMPRODUCT($E$30:$N$30/100,$E136:$N136)/$D$14*100</f>
        <v>9539.9707411441705</v>
      </c>
      <c r="Q136" s="24">
        <f t="shared" ref="Q136" si="62">+E136/E135-1</f>
        <v>1.7285910008320027E-2</v>
      </c>
      <c r="R136" s="24">
        <f t="shared" ref="R136" si="63">+F136/F135-1</f>
        <v>1.8370558809453819E-2</v>
      </c>
      <c r="S136" s="24">
        <f t="shared" ref="S136" si="64">+G136/G135-1</f>
        <v>1.9878568901688931E-2</v>
      </c>
      <c r="T136" s="24">
        <f t="shared" ref="T136" si="65">+H136/H135-1</f>
        <v>2.07100597983223E-2</v>
      </c>
      <c r="U136" s="24">
        <f t="shared" ref="U136" si="66">+I136/I135-1</f>
        <v>2.1124953582476458E-2</v>
      </c>
      <c r="V136" s="24">
        <f t="shared" ref="V136" si="67">+J136/J135-1</f>
        <v>2.1409466460461379E-2</v>
      </c>
      <c r="W136" s="24">
        <f t="shared" ref="W136" si="68">+K136/K135-1</f>
        <v>2.1172039552649791E-2</v>
      </c>
      <c r="X136" s="24">
        <f t="shared" ref="X136" si="69">+L136/L135-1</f>
        <v>2.3459321382313769E-2</v>
      </c>
      <c r="Y136" s="24">
        <f t="shared" ref="Y136" si="70">+M136/M135-1</f>
        <v>2.3892915671632098E-2</v>
      </c>
      <c r="Z136" s="24">
        <f t="shared" ref="Z136" si="71">+N136/N135-1</f>
        <v>2.3703989269817649E-2</v>
      </c>
      <c r="AA136" s="24">
        <f t="shared" ref="AA136" si="72">+O136/O135-1</f>
        <v>2.0715665359921864E-2</v>
      </c>
      <c r="AB136" s="24">
        <f>+NOA!Y109</f>
        <v>1.9677895699320436E-2</v>
      </c>
      <c r="AD136" s="24">
        <f t="shared" ref="AD136" si="73">+E136/E124-1</f>
        <v>0.31871666963319445</v>
      </c>
      <c r="AE136" s="24">
        <f t="shared" ref="AE136" si="74">+F136/F124-1</f>
        <v>0.32378444840525833</v>
      </c>
      <c r="AF136" s="24">
        <f t="shared" ref="AF136" si="75">+G136/G124-1</f>
        <v>0.33165692730729268</v>
      </c>
      <c r="AG136" s="24">
        <f t="shared" ref="AG136" si="76">+H136/H124-1</f>
        <v>0.3348257480882475</v>
      </c>
      <c r="AH136" s="24">
        <f t="shared" ref="AH136" si="77">+I136/I124-1</f>
        <v>0.33766831541295472</v>
      </c>
      <c r="AI136" s="24">
        <f t="shared" ref="AI136" si="78">+J136/J124-1</f>
        <v>0.3417741098441951</v>
      </c>
      <c r="AJ136" s="24">
        <f t="shared" ref="AJ136" si="79">+K136/K124-1</f>
        <v>0.34024589026563956</v>
      </c>
      <c r="AK136" s="24">
        <f t="shared" ref="AK136" si="80">+L136/L124-1</f>
        <v>0.35065854775956229</v>
      </c>
      <c r="AL136" s="24">
        <f t="shared" ref="AL136" si="81">+M136/M124-1</f>
        <v>0.34830246172505031</v>
      </c>
      <c r="AM136" s="24">
        <f t="shared" ref="AM136" si="82">+N136/N124-1</f>
        <v>0.34663390764399726</v>
      </c>
      <c r="AN136" s="24">
        <f t="shared" ref="AN136" si="83">+O136/O124-1</f>
        <v>0.33558726606976852</v>
      </c>
      <c r="AO136" s="24">
        <f>+NOA!AV109</f>
        <v>0.33199871437095574</v>
      </c>
      <c r="AQ136" s="24">
        <f t="shared" ref="AQ136" si="84">+Q136-Z136</f>
        <v>-6.4180792614976223E-3</v>
      </c>
      <c r="AR136" s="24">
        <f t="shared" ref="AR136" si="85">+AD136-AM136</f>
        <v>-2.7917238010802814E-2</v>
      </c>
      <c r="AS136" s="35">
        <f t="shared" ref="AS136" si="86">+D136</f>
        <v>45870</v>
      </c>
      <c r="AT136" s="19">
        <f t="shared" ref="AT136" si="87">+E136</f>
        <v>9250.2314453125</v>
      </c>
      <c r="AU136" s="19">
        <f t="shared" ref="AU136" si="88">+N136</f>
        <v>9340.6630859375</v>
      </c>
      <c r="AV136" s="52">
        <f t="shared" si="29"/>
        <v>-0.90431640625000398</v>
      </c>
      <c r="AW136" s="52">
        <f t="shared" si="24"/>
        <v>-0.62055856908595075</v>
      </c>
    </row>
    <row r="137" spans="4:49" x14ac:dyDescent="0.25">
      <c r="D137" s="37">
        <f>+NOA!A110</f>
        <v>45901</v>
      </c>
      <c r="E137" s="257">
        <v>9443.5126953125</v>
      </c>
      <c r="F137" s="257">
        <v>9472.37890625</v>
      </c>
      <c r="G137" s="257">
        <v>9543.27734375</v>
      </c>
      <c r="H137" s="257">
        <v>9620.7509765625</v>
      </c>
      <c r="I137" s="257">
        <v>9598.587890625</v>
      </c>
      <c r="J137" s="257">
        <v>9598.4814453125</v>
      </c>
      <c r="K137" s="257">
        <v>9557.6591796875</v>
      </c>
      <c r="L137" s="257">
        <v>9658.03515625</v>
      </c>
      <c r="M137" s="257">
        <v>9653.82421875</v>
      </c>
      <c r="N137" s="257">
        <v>9562.3154296875</v>
      </c>
      <c r="O137" s="19" cm="1">
        <f t="array" ref="O137">+SUMPRODUCT($E$30:$N$30/100,$E137:$N137)/$D$14*100</f>
        <v>9753.0554133328642</v>
      </c>
      <c r="Q137" s="24">
        <f t="shared" ref="Q137" si="89">+E137/E136-1</f>
        <v>2.0894747460393992E-2</v>
      </c>
      <c r="R137" s="24">
        <f t="shared" ref="R137" si="90">+F137/F136-1</f>
        <v>2.1339244498505661E-2</v>
      </c>
      <c r="S137" s="24">
        <f t="shared" ref="S137" si="91">+G137/G136-1</f>
        <v>2.1611421773251926E-2</v>
      </c>
      <c r="T137" s="24">
        <f t="shared" ref="T137" si="92">+H137/H136-1</f>
        <v>2.2280426533999309E-2</v>
      </c>
      <c r="U137" s="24">
        <f t="shared" ref="U137" si="93">+I137/I136-1</f>
        <v>2.2711608335726607E-2</v>
      </c>
      <c r="V137" s="24">
        <f t="shared" ref="V137" si="94">+J137/J136-1</f>
        <v>2.2612270895708608E-2</v>
      </c>
      <c r="W137" s="24">
        <f t="shared" ref="W137" si="95">+K137/K136-1</f>
        <v>2.2996894229777132E-2</v>
      </c>
      <c r="X137" s="24">
        <f t="shared" ref="X137" si="96">+L137/L136-1</f>
        <v>2.3373999618996111E-2</v>
      </c>
      <c r="Y137" s="24">
        <f t="shared" ref="Y137" si="97">+M137/M136-1</f>
        <v>2.3507132028013134E-2</v>
      </c>
      <c r="Z137" s="24">
        <f t="shared" ref="Z137" si="98">+N137/N136-1</f>
        <v>2.3729829639578925E-2</v>
      </c>
      <c r="AA137" s="24">
        <f t="shared" ref="AA137" si="99">+O137/O136-1</f>
        <v>2.2335988020350861E-2</v>
      </c>
      <c r="AB137" s="24">
        <f>+NOA!Y110</f>
        <v>2.1947335762450004E-2</v>
      </c>
      <c r="AD137" s="24">
        <f t="shared" ref="AD137" si="100">+E137/E125-1</f>
        <v>0.30375897811223762</v>
      </c>
      <c r="AE137" s="24">
        <f t="shared" ref="AE137" si="101">+F137/F125-1</f>
        <v>0.30818320199081639</v>
      </c>
      <c r="AF137" s="24">
        <f t="shared" ref="AF137" si="102">+G137/G125-1</f>
        <v>0.31563636162916886</v>
      </c>
      <c r="AG137" s="24">
        <f t="shared" ref="AG137" si="103">+H137/H125-1</f>
        <v>0.31930687318152784</v>
      </c>
      <c r="AH137" s="24">
        <f t="shared" ref="AH137" si="104">+I137/I125-1</f>
        <v>0.32257132805607536</v>
      </c>
      <c r="AI137" s="24">
        <f t="shared" ref="AI137" si="105">+J137/J125-1</f>
        <v>0.3255957368255129</v>
      </c>
      <c r="AJ137" s="24">
        <f t="shared" ref="AJ137" si="106">+K137/K125-1</f>
        <v>0.32419471164660463</v>
      </c>
      <c r="AK137" s="24">
        <f t="shared" ref="AK137" si="107">+L137/L125-1</f>
        <v>0.3338874884774865</v>
      </c>
      <c r="AL137" s="24">
        <f t="shared" ref="AL137" si="108">+M137/M125-1</f>
        <v>0.33119518322369568</v>
      </c>
      <c r="AM137" s="24">
        <f t="shared" ref="AM137" si="109">+N137/N125-1</f>
        <v>0.32950816277692252</v>
      </c>
      <c r="AN137" s="24">
        <f t="shared" ref="AN137" si="110">+O137/O125-1</f>
        <v>0.31965537320467852</v>
      </c>
      <c r="AO137" s="24">
        <f>+NOA!AV110</f>
        <v>0.31621804880745197</v>
      </c>
      <c r="AQ137" s="24">
        <f t="shared" ref="AQ137" si="111">+Q137-Z137</f>
        <v>-2.8350821791849334E-3</v>
      </c>
      <c r="AR137" s="24">
        <f t="shared" ref="AR137" si="112">+AD137-AM137</f>
        <v>-2.5749184664684899E-2</v>
      </c>
      <c r="AS137" s="35">
        <f t="shared" ref="AS137" si="113">+D137</f>
        <v>45901</v>
      </c>
      <c r="AT137" s="19">
        <f t="shared" ref="AT137" si="114">+E137</f>
        <v>9443.5126953125</v>
      </c>
      <c r="AU137" s="19">
        <f t="shared" ref="AU137" si="115">+N137</f>
        <v>9562.3154296875</v>
      </c>
      <c r="AV137" s="52">
        <f t="shared" si="29"/>
        <v>-1.1880273437499937</v>
      </c>
      <c r="AW137" s="52">
        <f t="shared" si="24"/>
        <v>-0.69563498567491067</v>
      </c>
    </row>
    <row r="138" spans="4:49" x14ac:dyDescent="0.25">
      <c r="D138" s="37">
        <f>+NOA!A111</f>
        <v>45931</v>
      </c>
      <c r="E138" s="257">
        <v>9648.4560546875</v>
      </c>
      <c r="F138" s="257">
        <v>9678.3935546875</v>
      </c>
      <c r="G138" s="257">
        <v>9750.12890625</v>
      </c>
      <c r="H138" s="257">
        <v>9828.3203125</v>
      </c>
      <c r="I138" s="257">
        <v>9803.86328125</v>
      </c>
      <c r="J138" s="257">
        <v>9803.25</v>
      </c>
      <c r="K138" s="257">
        <v>9758.6650390625</v>
      </c>
      <c r="L138" s="257">
        <v>9862.7548828125</v>
      </c>
      <c r="M138" s="257">
        <v>9858.3779296875</v>
      </c>
      <c r="N138" s="257">
        <v>9762.90234375</v>
      </c>
      <c r="O138" s="19" cm="1">
        <f t="array" ref="O138">+SUMPRODUCT($E$30:$N$30/100,$E138:$N138)/$D$14*100</f>
        <v>9962.0260276006975</v>
      </c>
      <c r="Q138" s="24">
        <f t="shared" ref="Q138" si="116">+E138/E137-1</f>
        <v>2.1702026140837161E-2</v>
      </c>
      <c r="R138" s="24">
        <f t="shared" ref="R138" si="117">+F138/F137-1</f>
        <v>2.1748987289937238E-2</v>
      </c>
      <c r="S138" s="24">
        <f t="shared" ref="S138" si="118">+G138/G137-1</f>
        <v>2.1675107518013048E-2</v>
      </c>
      <c r="T138" s="24">
        <f t="shared" ref="T138" si="119">+H138/H137-1</f>
        <v>2.157516980152252E-2</v>
      </c>
      <c r="U138" s="24">
        <f t="shared" ref="U138" si="120">+I138/I137-1</f>
        <v>2.1385998957773156E-2</v>
      </c>
      <c r="V138" s="24">
        <f t="shared" ref="V138" si="121">+J138/J137-1</f>
        <v>2.1333432361584803E-2</v>
      </c>
      <c r="W138" s="24">
        <f t="shared" ref="W138" si="122">+K138/K137-1</f>
        <v>2.1030867035119805E-2</v>
      </c>
      <c r="X138" s="24">
        <f t="shared" ref="X138" si="123">+L138/L137-1</f>
        <v>2.1196829712306409E-2</v>
      </c>
      <c r="Y138" s="24">
        <f t="shared" ref="Y138" si="124">+M138/M137-1</f>
        <v>2.1188878759591301E-2</v>
      </c>
      <c r="Z138" s="24">
        <f t="shared" ref="Z138" si="125">+N138/N137-1</f>
        <v>2.0976814197087856E-2</v>
      </c>
      <c r="AA138" s="24">
        <f t="shared" ref="AA138" si="126">+O138/O137-1</f>
        <v>2.1426169073351264E-2</v>
      </c>
      <c r="AB138" s="24">
        <f>+NOA!Y111</f>
        <v>2.1381891593889257E-2</v>
      </c>
      <c r="AD138" s="24">
        <f t="shared" ref="AD138" si="127">+E138/E126-1</f>
        <v>0.30284158037280839</v>
      </c>
      <c r="AE138" s="24">
        <f t="shared" ref="AE138" si="128">+F138/F126-1</f>
        <v>0.3060949163223794</v>
      </c>
      <c r="AF138" s="24">
        <f t="shared" ref="AF138" si="129">+G138/G126-1</f>
        <v>0.31189332387969704</v>
      </c>
      <c r="AG138" s="24">
        <f t="shared" ref="AG138" si="130">+H138/H126-1</f>
        <v>0.31511676688940482</v>
      </c>
      <c r="AH138" s="24">
        <f t="shared" ref="AH138" si="131">+I138/I126-1</f>
        <v>0.31716504146893043</v>
      </c>
      <c r="AI138" s="24">
        <f t="shared" ref="AI138" si="132">+J138/J126-1</f>
        <v>0.3187723371901694</v>
      </c>
      <c r="AJ138" s="24">
        <f t="shared" ref="AJ138" si="133">+K138/K126-1</f>
        <v>0.31633163100277684</v>
      </c>
      <c r="AK138" s="24">
        <f t="shared" ref="AK138" si="134">+L138/L126-1</f>
        <v>0.32444782495373192</v>
      </c>
      <c r="AL138" s="24">
        <f t="shared" ref="AL138" si="135">+M138/M126-1</f>
        <v>0.32163419524485626</v>
      </c>
      <c r="AM138" s="24">
        <f t="shared" ref="AM138" si="136">+N138/N126-1</f>
        <v>0.31860550236063245</v>
      </c>
      <c r="AN138" s="24">
        <f t="shared" ref="AN138" si="137">+O138/O126-1</f>
        <v>0.31415885200230287</v>
      </c>
      <c r="AO138" s="24">
        <f>+NOA!AV111</f>
        <v>0.31091467412341411</v>
      </c>
      <c r="AQ138" s="24">
        <f t="shared" ref="AQ138" si="138">+Q138-Z138</f>
        <v>7.2521194374930431E-4</v>
      </c>
      <c r="AR138" s="24">
        <f t="shared" ref="AR138" si="139">+AD138-AM138</f>
        <v>-1.5763921987824059E-2</v>
      </c>
      <c r="AS138" s="35">
        <f t="shared" ref="AS138" si="140">+D138</f>
        <v>45931</v>
      </c>
      <c r="AT138" s="19">
        <f t="shared" ref="AT138" si="141">+E138</f>
        <v>9648.4560546875</v>
      </c>
      <c r="AU138" s="19">
        <f t="shared" ref="AU138" si="142">+N138</f>
        <v>9762.90234375</v>
      </c>
      <c r="AV138" s="52">
        <f t="shared" si="29"/>
        <v>-1.1444628906249932</v>
      </c>
      <c r="AW138" s="52">
        <f t="shared" si="24"/>
        <v>-0.69446696907509065</v>
      </c>
    </row>
    <row r="139" spans="4:49" x14ac:dyDescent="0.25">
      <c r="D139" s="35"/>
    </row>
    <row r="140" spans="4:49" x14ac:dyDescent="0.25">
      <c r="D140" s="35"/>
    </row>
    <row r="141" spans="4:49" x14ac:dyDescent="0.25">
      <c r="D141" s="35"/>
    </row>
    <row r="142" spans="4:49" x14ac:dyDescent="0.25">
      <c r="D142" s="35"/>
    </row>
    <row r="143" spans="4:49" x14ac:dyDescent="0.25">
      <c r="D143" s="35"/>
    </row>
    <row r="144" spans="4:49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F7B35-A4A7-45D8-9F4E-C8330EF0A7F2}">
  <sheetPr codeName="Hoja12"/>
  <dimension ref="A1:AW258"/>
  <sheetViews>
    <sheetView zoomScale="80" zoomScaleNormal="80" workbookViewId="0">
      <pane xSplit="4" ySplit="31" topLeftCell="E32" activePane="bottomRight" state="frozen"/>
      <selection pane="topRight" activeCell="E1" sqref="E1"/>
      <selection pane="bottomLeft" activeCell="A32" sqref="A32"/>
      <selection pane="bottomRight" activeCell="I39" sqref="I39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16" s="88" customFormat="1" x14ac:dyDescent="0.25">
      <c r="E1" s="233" t="s">
        <v>92</v>
      </c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</row>
    <row r="2" spans="2:16" s="25" customFormat="1" hidden="1" x14ac:dyDescent="0.25">
      <c r="B2" s="90" t="s">
        <v>51</v>
      </c>
      <c r="C2" s="90" t="s">
        <v>52</v>
      </c>
      <c r="D2" s="90" t="s">
        <v>53</v>
      </c>
      <c r="E2" s="90" t="s">
        <v>54</v>
      </c>
      <c r="F2" s="90" t="s">
        <v>55</v>
      </c>
      <c r="G2" s="90" t="s">
        <v>56</v>
      </c>
      <c r="H2" s="90" t="s">
        <v>57</v>
      </c>
      <c r="I2" s="90" t="s">
        <v>58</v>
      </c>
      <c r="J2" s="90" t="s">
        <v>59</v>
      </c>
      <c r="K2" s="90" t="s">
        <v>60</v>
      </c>
      <c r="L2" s="90" t="s">
        <v>61</v>
      </c>
      <c r="M2" s="90" t="s">
        <v>62</v>
      </c>
      <c r="N2" s="90" t="s">
        <v>63</v>
      </c>
      <c r="O2" s="90" t="s">
        <v>64</v>
      </c>
      <c r="P2" s="90" t="s">
        <v>65</v>
      </c>
    </row>
    <row r="3" spans="2:16" s="25" customFormat="1" hidden="1" x14ac:dyDescent="0.25">
      <c r="B3" s="90" t="str">
        <f>+B18</f>
        <v>Noreste</v>
      </c>
      <c r="C3" s="25">
        <v>1</v>
      </c>
      <c r="D3" s="91">
        <f>+SUM(E3:P3)</f>
        <v>0.78135062</v>
      </c>
      <c r="E3" s="34">
        <v>0.35326898000000001</v>
      </c>
      <c r="F3" s="34">
        <v>2.4658320000000001E-2</v>
      </c>
      <c r="G3" s="34">
        <v>8.2243499999999997E-2</v>
      </c>
      <c r="H3" s="34">
        <v>6.6567680000000004E-2</v>
      </c>
      <c r="I3" s="34">
        <v>4.4756539999999997E-2</v>
      </c>
      <c r="J3" s="34">
        <v>3.1113640000000001E-2</v>
      </c>
      <c r="K3" s="34">
        <v>5.7451429999999998E-2</v>
      </c>
      <c r="L3" s="34">
        <v>2.1918650000000001E-2</v>
      </c>
      <c r="M3" s="34">
        <v>4.1686630000000002E-2</v>
      </c>
      <c r="N3" s="34">
        <v>4.0579600000000002E-3</v>
      </c>
      <c r="O3" s="34">
        <v>3.329095E-2</v>
      </c>
      <c r="P3" s="34">
        <v>2.0336340000000001E-2</v>
      </c>
    </row>
    <row r="4" spans="2:16" s="25" customFormat="1" hidden="1" x14ac:dyDescent="0.25">
      <c r="B4" s="90" t="str">
        <f t="shared" ref="B4:B12" si="0">+B19</f>
        <v>Noreste</v>
      </c>
      <c r="C4" s="25">
        <v>2</v>
      </c>
      <c r="D4" s="91">
        <f t="shared" ref="D4:D12" si="1">+SUM(E4:P4)</f>
        <v>0.66536722000000004</v>
      </c>
      <c r="E4" s="34">
        <v>0.27538468999999999</v>
      </c>
      <c r="F4" s="34">
        <v>2.4725850000000001E-2</v>
      </c>
      <c r="G4" s="34">
        <v>7.0640389999999997E-2</v>
      </c>
      <c r="H4" s="34">
        <v>5.7456689999999998E-2</v>
      </c>
      <c r="I4" s="34">
        <v>3.6779390000000002E-2</v>
      </c>
      <c r="J4" s="34">
        <v>2.858925E-2</v>
      </c>
      <c r="K4" s="34">
        <v>4.8971760000000003E-2</v>
      </c>
      <c r="L4" s="34">
        <v>1.9924850000000001E-2</v>
      </c>
      <c r="M4" s="34">
        <v>4.1603319999999999E-2</v>
      </c>
      <c r="N4" s="34">
        <v>8.1824399999999992E-3</v>
      </c>
      <c r="O4" s="34">
        <v>3.3380849999999997E-2</v>
      </c>
      <c r="P4" s="34">
        <v>1.9727740000000001E-2</v>
      </c>
    </row>
    <row r="5" spans="2:16" s="25" customFormat="1" hidden="1" x14ac:dyDescent="0.25">
      <c r="B5" s="90" t="str">
        <f t="shared" si="0"/>
        <v>Noreste</v>
      </c>
      <c r="C5" s="25">
        <v>3</v>
      </c>
      <c r="D5" s="91">
        <f t="shared" si="1"/>
        <v>0.56377978000000006</v>
      </c>
      <c r="E5" s="34">
        <v>0.20695284</v>
      </c>
      <c r="F5" s="34">
        <v>1.301366E-2</v>
      </c>
      <c r="G5" s="34">
        <v>5.2902949999999997E-2</v>
      </c>
      <c r="H5" s="34">
        <v>4.8245820000000002E-2</v>
      </c>
      <c r="I5" s="34">
        <v>3.7477400000000001E-2</v>
      </c>
      <c r="J5" s="34">
        <v>2.3213000000000001E-2</v>
      </c>
      <c r="K5" s="34">
        <v>7.918414E-2</v>
      </c>
      <c r="L5" s="34">
        <v>1.8329789999999999E-2</v>
      </c>
      <c r="M5" s="34">
        <v>2.956338E-2</v>
      </c>
      <c r="N5" s="34">
        <v>5.7210999999999998E-3</v>
      </c>
      <c r="O5" s="34">
        <v>3.423673E-2</v>
      </c>
      <c r="P5" s="34">
        <v>1.4938969999999999E-2</v>
      </c>
    </row>
    <row r="6" spans="2:16" s="25" customFormat="1" hidden="1" x14ac:dyDescent="0.25">
      <c r="B6" s="90" t="str">
        <f t="shared" si="0"/>
        <v>Noreste</v>
      </c>
      <c r="C6" s="25">
        <v>4</v>
      </c>
      <c r="D6" s="91">
        <f t="shared" si="1"/>
        <v>0.51401602000000002</v>
      </c>
      <c r="E6" s="34">
        <v>0.18356574000000001</v>
      </c>
      <c r="F6" s="34">
        <v>2.1768309999999999E-2</v>
      </c>
      <c r="G6" s="34">
        <v>5.1760199999999999E-2</v>
      </c>
      <c r="H6" s="34">
        <v>4.7134309999999999E-2</v>
      </c>
      <c r="I6" s="34">
        <v>4.1117630000000002E-2</v>
      </c>
      <c r="J6" s="34">
        <v>2.8470470000000001E-2</v>
      </c>
      <c r="K6" s="34">
        <v>4.3430459999999997E-2</v>
      </c>
      <c r="L6" s="34">
        <v>1.4767519999999999E-2</v>
      </c>
      <c r="M6" s="34">
        <v>3.0072850000000002E-2</v>
      </c>
      <c r="N6" s="34">
        <v>6.3751499999999996E-3</v>
      </c>
      <c r="O6" s="34">
        <v>3.2748760000000002E-2</v>
      </c>
      <c r="P6" s="34">
        <v>1.2804619999999999E-2</v>
      </c>
    </row>
    <row r="7" spans="2:16" s="25" customFormat="1" hidden="1" x14ac:dyDescent="0.25">
      <c r="B7" s="90" t="str">
        <f t="shared" si="0"/>
        <v>Noreste</v>
      </c>
      <c r="C7" s="25">
        <v>5</v>
      </c>
      <c r="D7" s="91">
        <f t="shared" si="1"/>
        <v>0.39122493999999997</v>
      </c>
      <c r="E7" s="34">
        <v>0.13147917000000001</v>
      </c>
      <c r="F7" s="34">
        <v>1.074288E-2</v>
      </c>
      <c r="G7" s="34">
        <v>3.0572439999999999E-2</v>
      </c>
      <c r="H7" s="34">
        <v>3.3377839999999999E-2</v>
      </c>
      <c r="I7" s="34">
        <v>2.8088780000000001E-2</v>
      </c>
      <c r="J7" s="34">
        <v>1.6831240000000001E-2</v>
      </c>
      <c r="K7" s="34">
        <v>5.9162850000000003E-2</v>
      </c>
      <c r="L7" s="34">
        <v>1.235874E-2</v>
      </c>
      <c r="M7" s="34">
        <v>2.7092020000000001E-2</v>
      </c>
      <c r="N7" s="34">
        <v>5.7453900000000004E-3</v>
      </c>
      <c r="O7" s="34">
        <v>2.5589170000000001E-2</v>
      </c>
      <c r="P7" s="34">
        <v>1.018442E-2</v>
      </c>
    </row>
    <row r="8" spans="2:16" s="25" customFormat="1" hidden="1" x14ac:dyDescent="0.25">
      <c r="B8" s="90" t="str">
        <f t="shared" si="0"/>
        <v>Noreste</v>
      </c>
      <c r="C8" s="25">
        <v>6</v>
      </c>
      <c r="D8" s="91">
        <f t="shared" si="1"/>
        <v>0.34145089000000001</v>
      </c>
      <c r="E8" s="34">
        <v>0.11865294</v>
      </c>
      <c r="F8" s="34">
        <v>1.427204E-2</v>
      </c>
      <c r="G8" s="34">
        <v>4.2833000000000003E-2</v>
      </c>
      <c r="H8" s="34">
        <v>3.0303009999999998E-2</v>
      </c>
      <c r="I8" s="34">
        <v>1.8146780000000001E-2</v>
      </c>
      <c r="J8" s="34">
        <v>1.6899299999999999E-2</v>
      </c>
      <c r="K8" s="34">
        <v>3.3953610000000002E-2</v>
      </c>
      <c r="L8" s="34">
        <v>1.269934E-2</v>
      </c>
      <c r="M8" s="34">
        <v>2.144165E-2</v>
      </c>
      <c r="N8" s="34">
        <v>2.4003000000000002E-3</v>
      </c>
      <c r="O8" s="34">
        <v>2.042215E-2</v>
      </c>
      <c r="P8" s="34">
        <v>9.4267699999999992E-3</v>
      </c>
    </row>
    <row r="9" spans="2:16" s="25" customFormat="1" hidden="1" x14ac:dyDescent="0.25">
      <c r="B9" s="90" t="str">
        <f t="shared" si="0"/>
        <v>Noreste</v>
      </c>
      <c r="C9" s="25">
        <v>7</v>
      </c>
      <c r="D9" s="91">
        <f t="shared" si="1"/>
        <v>0.3663173400000001</v>
      </c>
      <c r="E9" s="34">
        <v>0.10920256</v>
      </c>
      <c r="F9" s="34">
        <v>1.049803E-2</v>
      </c>
      <c r="G9" s="34">
        <v>3.103651E-2</v>
      </c>
      <c r="H9" s="34">
        <v>3.296603E-2</v>
      </c>
      <c r="I9" s="34">
        <v>2.65875E-2</v>
      </c>
      <c r="J9" s="34">
        <v>2.2347100000000002E-2</v>
      </c>
      <c r="K9" s="34">
        <v>5.5671449999999997E-2</v>
      </c>
      <c r="L9" s="34">
        <v>1.3439680000000001E-2</v>
      </c>
      <c r="M9" s="34">
        <v>2.5683640000000001E-2</v>
      </c>
      <c r="N9" s="34">
        <v>4.08837E-3</v>
      </c>
      <c r="O9" s="34">
        <v>2.309779E-2</v>
      </c>
      <c r="P9" s="34">
        <v>1.1698679999999999E-2</v>
      </c>
    </row>
    <row r="10" spans="2:16" s="25" customFormat="1" hidden="1" x14ac:dyDescent="0.25">
      <c r="B10" s="90" t="str">
        <f t="shared" si="0"/>
        <v>Noreste</v>
      </c>
      <c r="C10" s="25">
        <v>8</v>
      </c>
      <c r="D10" s="91">
        <f t="shared" si="1"/>
        <v>0.35352705000000006</v>
      </c>
      <c r="E10" s="34">
        <v>9.66114E-2</v>
      </c>
      <c r="F10" s="34">
        <v>1.6313970000000001E-2</v>
      </c>
      <c r="G10" s="34">
        <v>3.9896580000000001E-2</v>
      </c>
      <c r="H10" s="34">
        <v>3.3516039999999997E-2</v>
      </c>
      <c r="I10" s="34">
        <v>2.586107E-2</v>
      </c>
      <c r="J10" s="34">
        <v>1.9605319999999999E-2</v>
      </c>
      <c r="K10" s="34">
        <v>4.4937159999999997E-2</v>
      </c>
      <c r="L10" s="34">
        <v>1.302877E-2</v>
      </c>
      <c r="M10" s="34">
        <v>2.307737E-2</v>
      </c>
      <c r="N10" s="34">
        <v>5.9567300000000004E-3</v>
      </c>
      <c r="O10" s="34">
        <v>2.3186600000000002E-2</v>
      </c>
      <c r="P10" s="34">
        <v>1.1536039999999999E-2</v>
      </c>
    </row>
    <row r="11" spans="2:16" s="25" customFormat="1" hidden="1" x14ac:dyDescent="0.25">
      <c r="B11" s="90" t="str">
        <f t="shared" si="0"/>
        <v>Noreste</v>
      </c>
      <c r="C11" s="25">
        <v>9</v>
      </c>
      <c r="D11" s="91">
        <f t="shared" si="1"/>
        <v>0.24009952999999995</v>
      </c>
      <c r="E11" s="34">
        <v>6.0805699999999997E-2</v>
      </c>
      <c r="F11" s="34">
        <v>1.1236299999999999E-2</v>
      </c>
      <c r="G11" s="34">
        <v>2.1271600000000002E-2</v>
      </c>
      <c r="H11" s="34">
        <v>2.7078580000000001E-2</v>
      </c>
      <c r="I11" s="34">
        <v>1.8714680000000001E-2</v>
      </c>
      <c r="J11" s="34">
        <v>1.162448E-2</v>
      </c>
      <c r="K11" s="34">
        <v>3.2705560000000002E-2</v>
      </c>
      <c r="L11" s="34">
        <v>9.0901000000000003E-3</v>
      </c>
      <c r="M11" s="34">
        <v>1.548534E-2</v>
      </c>
      <c r="N11" s="34">
        <v>5.6602099999999997E-3</v>
      </c>
      <c r="O11" s="34">
        <v>1.8887729999999998E-2</v>
      </c>
      <c r="P11" s="34">
        <v>7.5392499999999999E-3</v>
      </c>
    </row>
    <row r="12" spans="2:16" s="25" customFormat="1" hidden="1" x14ac:dyDescent="0.25">
      <c r="B12" s="90" t="str">
        <f t="shared" si="0"/>
        <v>Noreste</v>
      </c>
      <c r="C12" s="25">
        <v>10</v>
      </c>
      <c r="D12" s="91">
        <f t="shared" si="1"/>
        <v>0.19584918999999998</v>
      </c>
      <c r="E12" s="34">
        <v>4.0811640000000003E-2</v>
      </c>
      <c r="F12" s="34">
        <v>4.6929399999999996E-3</v>
      </c>
      <c r="G12" s="34">
        <v>2.833689E-2</v>
      </c>
      <c r="H12" s="34">
        <v>1.5693149999999999E-2</v>
      </c>
      <c r="I12" s="34">
        <v>1.7668139999999999E-2</v>
      </c>
      <c r="J12" s="34">
        <v>8.8894899999999999E-3</v>
      </c>
      <c r="K12" s="34">
        <v>3.4014719999999998E-2</v>
      </c>
      <c r="L12" s="34">
        <v>5.2797800000000004E-3</v>
      </c>
      <c r="M12" s="34">
        <v>1.3049659999999999E-2</v>
      </c>
      <c r="N12" s="34">
        <v>8.4314999999999998E-4</v>
      </c>
      <c r="O12" s="34">
        <v>2.049262E-2</v>
      </c>
      <c r="P12" s="34">
        <v>6.0770099999999999E-3</v>
      </c>
    </row>
    <row r="13" spans="2:16" s="25" customFormat="1" hidden="1" x14ac:dyDescent="0.25">
      <c r="D13" s="93">
        <f>+SUM(D3:D12)/100</f>
        <v>4.4129825800000001E-2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hidden="1" x14ac:dyDescent="0.25">
      <c r="B14" s="25" t="s">
        <v>93</v>
      </c>
      <c r="D14" s="92">
        <f>+SUM(D18:D27)</f>
        <v>4.3738694000000002</v>
      </c>
      <c r="E14" s="92">
        <f>+SUM(E18:E27)</f>
        <v>1.3254398000000001</v>
      </c>
      <c r="F14" s="92">
        <f t="shared" ref="F14:P14" si="2">+SUM(F18:F27)</f>
        <v>8.507640000000001E-2</v>
      </c>
      <c r="G14" s="92">
        <f t="shared" si="2"/>
        <v>0.3113437</v>
      </c>
      <c r="H14" s="92">
        <f t="shared" si="2"/>
        <v>0.60161430000000005</v>
      </c>
      <c r="I14" s="92">
        <f t="shared" si="2"/>
        <v>0.25414710000000001</v>
      </c>
      <c r="J14" s="92">
        <f t="shared" si="2"/>
        <v>0.1677834</v>
      </c>
      <c r="K14" s="92">
        <f t="shared" si="2"/>
        <v>0.63517319999999999</v>
      </c>
      <c r="L14" s="92">
        <f t="shared" si="2"/>
        <v>0.25670320000000002</v>
      </c>
      <c r="M14" s="92">
        <f t="shared" si="2"/>
        <v>0.31910130000000003</v>
      </c>
      <c r="N14" s="92">
        <f t="shared" si="2"/>
        <v>6.5871899999999997E-2</v>
      </c>
      <c r="O14" s="92">
        <f t="shared" si="2"/>
        <v>0.19557150000000004</v>
      </c>
      <c r="P14" s="92">
        <f t="shared" si="2"/>
        <v>0.1560434</v>
      </c>
    </row>
    <row r="15" spans="2:16" s="25" customFormat="1" hidden="1" x14ac:dyDescent="0.25">
      <c r="E15" s="92">
        <f>+E14/$D$14*100</f>
        <v>30.303597999519599</v>
      </c>
      <c r="F15" s="92">
        <f t="shared" ref="F15:P15" si="3">+F14/$D$14*100</f>
        <v>1.9451060884442504</v>
      </c>
      <c r="G15" s="92">
        <f t="shared" si="3"/>
        <v>7.1182669514549284</v>
      </c>
      <c r="H15" s="92">
        <f t="shared" si="3"/>
        <v>13.754738538832459</v>
      </c>
      <c r="I15" s="92">
        <f t="shared" si="3"/>
        <v>5.8105781576377202</v>
      </c>
      <c r="J15" s="92">
        <f t="shared" si="3"/>
        <v>3.8360404633938083</v>
      </c>
      <c r="K15" s="92">
        <f t="shared" si="3"/>
        <v>14.521997387484866</v>
      </c>
      <c r="L15" s="92">
        <f t="shared" si="3"/>
        <v>5.8690184027899877</v>
      </c>
      <c r="M15" s="92">
        <f t="shared" si="3"/>
        <v>7.2956293573831905</v>
      </c>
      <c r="N15" s="92">
        <f t="shared" si="3"/>
        <v>1.5060326218245106</v>
      </c>
      <c r="O15" s="92">
        <f t="shared" si="3"/>
        <v>4.4713612162265299</v>
      </c>
      <c r="P15" s="92">
        <f t="shared" si="3"/>
        <v>3.5676282423979098</v>
      </c>
    </row>
    <row r="16" spans="2:16" s="25" customFormat="1" hidden="1" x14ac:dyDescent="0.25">
      <c r="B16" s="235" t="s">
        <v>68</v>
      </c>
      <c r="C16" s="235"/>
      <c r="D16" s="235"/>
      <c r="E16" s="90">
        <f>+NEA!C$3*100</f>
        <v>35.31</v>
      </c>
      <c r="F16" s="90">
        <f>+NEA!D$3*100</f>
        <v>3.64</v>
      </c>
      <c r="G16" s="90">
        <f>+NEA!E$3*100</f>
        <v>11.600000000000001</v>
      </c>
      <c r="H16" s="90">
        <f>+NEA!F$3*100</f>
        <v>8.1100000000000012</v>
      </c>
      <c r="I16" s="90">
        <f>+NEA!G$3*100</f>
        <v>7.7800000000000011</v>
      </c>
      <c r="J16" s="90">
        <f>+NEA!H$3*100</f>
        <v>5.26</v>
      </c>
      <c r="K16" s="90">
        <f>+NEA!I$3*100</f>
        <v>9.629999999999999</v>
      </c>
      <c r="L16" s="90">
        <f>+NEA!J$3*100</f>
        <v>2.82</v>
      </c>
      <c r="M16" s="90">
        <f>+NEA!K$3*100</f>
        <v>6.24</v>
      </c>
      <c r="N16" s="90">
        <f>+NEA!L$3*100</f>
        <v>1.3599999999999997</v>
      </c>
      <c r="O16" s="90">
        <f>+NEA!M$3*100</f>
        <v>4.9499999999999993</v>
      </c>
      <c r="P16" s="90">
        <f>+NEA!N$3*100</f>
        <v>3.3000000000000003</v>
      </c>
    </row>
    <row r="17" spans="1:49" s="25" customFormat="1" hidden="1" x14ac:dyDescent="0.25"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</row>
    <row r="18" spans="1:49" s="25" customFormat="1" hidden="1" x14ac:dyDescent="0.25">
      <c r="B18" s="90" t="s">
        <v>94</v>
      </c>
      <c r="C18" s="25">
        <v>1</v>
      </c>
      <c r="D18" s="92">
        <v>0.75276829999999995</v>
      </c>
      <c r="E18" s="92">
        <v>0.2969659</v>
      </c>
      <c r="F18" s="92">
        <v>1.38087E-2</v>
      </c>
      <c r="G18" s="92">
        <v>5.6713899999999998E-2</v>
      </c>
      <c r="H18" s="92">
        <v>0.1020752</v>
      </c>
      <c r="I18" s="92">
        <v>3.85326E-2</v>
      </c>
      <c r="J18" s="92">
        <v>2.5148199999999999E-2</v>
      </c>
      <c r="K18" s="92">
        <v>7.4551300000000001E-2</v>
      </c>
      <c r="L18" s="92">
        <v>3.9951E-2</v>
      </c>
      <c r="M18" s="92">
        <v>4.9495699999999997E-2</v>
      </c>
      <c r="N18" s="92">
        <v>5.4517999999999997E-3</v>
      </c>
      <c r="O18" s="92">
        <v>2.4538000000000001E-2</v>
      </c>
      <c r="P18" s="92">
        <v>2.5536E-2</v>
      </c>
    </row>
    <row r="19" spans="1:49" s="25" customFormat="1" hidden="1" x14ac:dyDescent="0.25">
      <c r="B19" s="90" t="s">
        <v>94</v>
      </c>
      <c r="C19" s="25">
        <v>2</v>
      </c>
      <c r="D19" s="92">
        <v>0.64656100000000005</v>
      </c>
      <c r="E19" s="92">
        <v>0.23149459999999999</v>
      </c>
      <c r="F19" s="92">
        <v>1.3846499999999999E-2</v>
      </c>
      <c r="G19" s="92">
        <v>4.8712600000000002E-2</v>
      </c>
      <c r="H19" s="92">
        <v>8.8104299999999997E-2</v>
      </c>
      <c r="I19" s="92">
        <v>3.16648E-2</v>
      </c>
      <c r="J19" s="92">
        <v>2.3107900000000001E-2</v>
      </c>
      <c r="K19" s="92">
        <v>6.3547699999999999E-2</v>
      </c>
      <c r="L19" s="92">
        <v>3.6316899999999999E-2</v>
      </c>
      <c r="M19" s="92">
        <v>4.9396799999999998E-2</v>
      </c>
      <c r="N19" s="92">
        <v>1.09929E-2</v>
      </c>
      <c r="O19" s="92">
        <v>2.4604299999999999E-2</v>
      </c>
      <c r="P19" s="92">
        <v>2.47718E-2</v>
      </c>
    </row>
    <row r="20" spans="1:49" s="25" customFormat="1" hidden="1" x14ac:dyDescent="0.25">
      <c r="B20" s="90" t="s">
        <v>94</v>
      </c>
      <c r="C20" s="25">
        <v>3</v>
      </c>
      <c r="D20" s="92">
        <v>0.56569000000000003</v>
      </c>
      <c r="E20" s="92">
        <v>0.17396929999999999</v>
      </c>
      <c r="F20" s="92">
        <v>7.2876E-3</v>
      </c>
      <c r="G20" s="92">
        <v>3.6481100000000002E-2</v>
      </c>
      <c r="H20" s="92">
        <v>7.3980299999999999E-2</v>
      </c>
      <c r="I20" s="92">
        <v>3.2265700000000001E-2</v>
      </c>
      <c r="J20" s="92">
        <v>1.8762399999999999E-2</v>
      </c>
      <c r="K20" s="92">
        <v>0.1027526</v>
      </c>
      <c r="L20" s="92">
        <v>3.3409599999999998E-2</v>
      </c>
      <c r="M20" s="92">
        <v>3.5101399999999998E-2</v>
      </c>
      <c r="N20" s="92">
        <v>7.6861999999999998E-3</v>
      </c>
      <c r="O20" s="92">
        <v>2.5235199999999999E-2</v>
      </c>
      <c r="P20" s="92">
        <v>1.87586E-2</v>
      </c>
    </row>
    <row r="21" spans="1:49" s="25" customFormat="1" hidden="1" x14ac:dyDescent="0.25">
      <c r="B21" s="90" t="s">
        <v>94</v>
      </c>
      <c r="C21" s="25">
        <v>4</v>
      </c>
      <c r="D21" s="92">
        <v>0.50064240000000004</v>
      </c>
      <c r="E21" s="92">
        <v>0.15430949999999999</v>
      </c>
      <c r="F21" s="92">
        <v>1.2190299999999999E-2</v>
      </c>
      <c r="G21" s="92">
        <v>3.5693099999999998E-2</v>
      </c>
      <c r="H21" s="92">
        <v>7.2275900000000004E-2</v>
      </c>
      <c r="I21" s="92">
        <v>3.5399699999999999E-2</v>
      </c>
      <c r="J21" s="92">
        <v>2.3011799999999999E-2</v>
      </c>
      <c r="K21" s="92">
        <v>5.63571E-2</v>
      </c>
      <c r="L21" s="92">
        <v>2.6916699999999998E-2</v>
      </c>
      <c r="M21" s="92">
        <v>3.5706300000000003E-2</v>
      </c>
      <c r="N21" s="92">
        <v>8.5649000000000003E-3</v>
      </c>
      <c r="O21" s="92">
        <v>2.4138400000000001E-2</v>
      </c>
      <c r="P21" s="92">
        <v>1.6078499999999999E-2</v>
      </c>
    </row>
    <row r="22" spans="1:49" s="25" customFormat="1" hidden="1" x14ac:dyDescent="0.25">
      <c r="B22" s="90" t="s">
        <v>94</v>
      </c>
      <c r="C22" s="25">
        <v>5</v>
      </c>
      <c r="D22" s="92">
        <v>0.39742509999999998</v>
      </c>
      <c r="E22" s="92">
        <v>0.11052439999999999</v>
      </c>
      <c r="F22" s="92">
        <v>6.0159999999999996E-3</v>
      </c>
      <c r="G22" s="92">
        <v>2.1082300000000002E-2</v>
      </c>
      <c r="H22" s="92">
        <v>5.1181699999999997E-2</v>
      </c>
      <c r="I22" s="92">
        <v>2.4182700000000001E-2</v>
      </c>
      <c r="J22" s="92">
        <v>1.36042E-2</v>
      </c>
      <c r="K22" s="92">
        <v>7.6772099999999996E-2</v>
      </c>
      <c r="L22" s="92">
        <v>2.25262E-2</v>
      </c>
      <c r="M22" s="92">
        <v>3.2167099999999997E-2</v>
      </c>
      <c r="N22" s="92">
        <v>7.7187999999999996E-3</v>
      </c>
      <c r="O22" s="92">
        <v>1.8861200000000002E-2</v>
      </c>
      <c r="P22" s="92">
        <v>1.27884E-2</v>
      </c>
    </row>
    <row r="23" spans="1:49" s="25" customFormat="1" hidden="1" x14ac:dyDescent="0.25">
      <c r="B23" s="90" t="s">
        <v>94</v>
      </c>
      <c r="C23" s="25">
        <v>6</v>
      </c>
      <c r="D23" s="92">
        <v>0.3358003</v>
      </c>
      <c r="E23" s="92">
        <v>9.9742399999999995E-2</v>
      </c>
      <c r="F23" s="92">
        <v>7.9923000000000008E-3</v>
      </c>
      <c r="G23" s="92">
        <v>2.9537000000000001E-2</v>
      </c>
      <c r="H23" s="92">
        <v>4.6466800000000003E-2</v>
      </c>
      <c r="I23" s="92">
        <v>1.56232E-2</v>
      </c>
      <c r="J23" s="92">
        <v>1.36592E-2</v>
      </c>
      <c r="K23" s="92">
        <v>4.4059599999999997E-2</v>
      </c>
      <c r="L23" s="92">
        <v>2.3147000000000001E-2</v>
      </c>
      <c r="M23" s="92">
        <v>2.54583E-2</v>
      </c>
      <c r="N23" s="92">
        <v>3.2247999999999999E-3</v>
      </c>
      <c r="O23" s="92">
        <v>1.50527E-2</v>
      </c>
      <c r="P23" s="92">
        <v>1.1837E-2</v>
      </c>
    </row>
    <row r="24" spans="1:49" s="25" customFormat="1" hidden="1" x14ac:dyDescent="0.25">
      <c r="B24" s="90" t="s">
        <v>94</v>
      </c>
      <c r="C24" s="25">
        <v>7</v>
      </c>
      <c r="D24" s="92">
        <v>0.37502249999999998</v>
      </c>
      <c r="E24" s="92">
        <v>9.1798099999999994E-2</v>
      </c>
      <c r="F24" s="92">
        <v>5.8789000000000003E-3</v>
      </c>
      <c r="G24" s="92">
        <v>2.1402299999999999E-2</v>
      </c>
      <c r="H24" s="92">
        <v>5.0550200000000003E-2</v>
      </c>
      <c r="I24" s="92">
        <v>2.2890199999999999E-2</v>
      </c>
      <c r="J24" s="92">
        <v>1.8062499999999999E-2</v>
      </c>
      <c r="K24" s="92">
        <v>7.22415E-2</v>
      </c>
      <c r="L24" s="92">
        <v>2.4496400000000002E-2</v>
      </c>
      <c r="M24" s="92">
        <v>3.0494899999999998E-2</v>
      </c>
      <c r="N24" s="92">
        <v>5.4926000000000003E-3</v>
      </c>
      <c r="O24" s="92">
        <v>1.7024899999999999E-2</v>
      </c>
      <c r="P24" s="92">
        <v>1.4689799999999999E-2</v>
      </c>
    </row>
    <row r="25" spans="1:49" s="25" customFormat="1" hidden="1" x14ac:dyDescent="0.25">
      <c r="B25" s="90" t="s">
        <v>94</v>
      </c>
      <c r="C25" s="25">
        <v>8</v>
      </c>
      <c r="D25" s="92">
        <v>0.35640529999999998</v>
      </c>
      <c r="E25" s="92">
        <v>8.12137E-2</v>
      </c>
      <c r="F25" s="92">
        <v>9.1357999999999995E-3</v>
      </c>
      <c r="G25" s="92">
        <v>2.7512100000000001E-2</v>
      </c>
      <c r="H25" s="92">
        <v>5.1393599999999998E-2</v>
      </c>
      <c r="I25" s="92">
        <v>2.2264800000000001E-2</v>
      </c>
      <c r="J25" s="92">
        <v>1.58464E-2</v>
      </c>
      <c r="K25" s="92">
        <v>5.8312299999999997E-2</v>
      </c>
      <c r="L25" s="92">
        <v>2.3747500000000001E-2</v>
      </c>
      <c r="M25" s="92">
        <v>2.7400399999999998E-2</v>
      </c>
      <c r="N25" s="92">
        <v>8.0026999999999997E-3</v>
      </c>
      <c r="O25" s="92">
        <v>1.7090399999999999E-2</v>
      </c>
      <c r="P25" s="92">
        <v>1.44856E-2</v>
      </c>
    </row>
    <row r="26" spans="1:49" s="25" customFormat="1" hidden="1" x14ac:dyDescent="0.25">
      <c r="B26" s="90" t="s">
        <v>94</v>
      </c>
      <c r="C26" s="25">
        <v>9</v>
      </c>
      <c r="D26" s="92">
        <v>0.24749360000000001</v>
      </c>
      <c r="E26" s="92">
        <v>5.1114699999999999E-2</v>
      </c>
      <c r="F26" s="92">
        <v>6.2922999999999998E-3</v>
      </c>
      <c r="G26" s="92">
        <v>1.46686E-2</v>
      </c>
      <c r="H26" s="92">
        <v>4.1522400000000001E-2</v>
      </c>
      <c r="I26" s="92">
        <v>1.61122E-2</v>
      </c>
      <c r="J26" s="92">
        <v>9.3956999999999999E-3</v>
      </c>
      <c r="K26" s="92">
        <v>4.2440100000000001E-2</v>
      </c>
      <c r="L26" s="92">
        <v>1.65685E-2</v>
      </c>
      <c r="M26" s="92">
        <v>1.8386199999999998E-2</v>
      </c>
      <c r="N26" s="92">
        <v>7.6043999999999999E-3</v>
      </c>
      <c r="O26" s="92">
        <v>1.39217E-2</v>
      </c>
      <c r="P26" s="92">
        <v>9.4669000000000003E-3</v>
      </c>
    </row>
    <row r="27" spans="1:49" s="25" customFormat="1" hidden="1" x14ac:dyDescent="0.25">
      <c r="B27" s="90" t="s">
        <v>94</v>
      </c>
      <c r="C27" s="25">
        <v>10</v>
      </c>
      <c r="D27" s="92">
        <v>0.19606090000000001</v>
      </c>
      <c r="E27" s="92">
        <v>3.4307200000000003E-2</v>
      </c>
      <c r="F27" s="92">
        <v>2.6280000000000001E-3</v>
      </c>
      <c r="G27" s="92">
        <v>1.9540700000000001E-2</v>
      </c>
      <c r="H27" s="92">
        <v>2.4063899999999999E-2</v>
      </c>
      <c r="I27" s="92">
        <v>1.5211199999999999E-2</v>
      </c>
      <c r="J27" s="92">
        <v>7.1850999999999998E-3</v>
      </c>
      <c r="K27" s="92">
        <v>4.4138900000000002E-2</v>
      </c>
      <c r="L27" s="92">
        <v>9.6234000000000007E-3</v>
      </c>
      <c r="M27" s="92">
        <v>1.54942E-2</v>
      </c>
      <c r="N27" s="92">
        <v>1.1328E-3</v>
      </c>
      <c r="O27" s="92">
        <v>1.51047E-2</v>
      </c>
      <c r="P27" s="92">
        <v>7.6308000000000001E-3</v>
      </c>
    </row>
    <row r="28" spans="1:49" s="97" customFormat="1" ht="15.75" hidden="1" thickBot="1" x14ac:dyDescent="0.3">
      <c r="D28" s="103"/>
    </row>
    <row r="29" spans="1:49" s="88" customFormat="1" x14ac:dyDescent="0.25">
      <c r="A29" s="89" t="s">
        <v>95</v>
      </c>
      <c r="E29" s="233" t="s">
        <v>70</v>
      </c>
      <c r="F29" s="233"/>
      <c r="G29" s="233"/>
      <c r="H29" s="233"/>
      <c r="I29" s="233"/>
      <c r="J29" s="233"/>
      <c r="K29" s="233"/>
      <c r="L29" s="233"/>
      <c r="M29" s="233"/>
      <c r="N29" s="233"/>
      <c r="Q29" s="233" t="s">
        <v>71</v>
      </c>
      <c r="R29" s="233"/>
      <c r="S29" s="233"/>
      <c r="T29" s="233"/>
      <c r="U29" s="233"/>
      <c r="V29" s="233"/>
      <c r="W29" s="233"/>
      <c r="X29" s="233"/>
      <c r="Y29" s="233"/>
      <c r="Z29" s="233"/>
      <c r="AD29" s="233" t="s">
        <v>72</v>
      </c>
      <c r="AE29" s="233"/>
      <c r="AF29" s="233"/>
      <c r="AG29" s="233"/>
      <c r="AH29" s="233"/>
      <c r="AI29" s="233"/>
      <c r="AJ29" s="233"/>
      <c r="AK29" s="233"/>
      <c r="AL29" s="233"/>
      <c r="AM29" s="233"/>
    </row>
    <row r="30" spans="1:49" s="105" customFormat="1" x14ac:dyDescent="0.25">
      <c r="E30" s="106" cm="1">
        <f t="array" ref="E30:N30">+TRANSPOSE(D3:D12)</f>
        <v>0.78135062</v>
      </c>
      <c r="F30" s="106">
        <v>0.66536722000000004</v>
      </c>
      <c r="G30" s="106">
        <v>0.56377978000000006</v>
      </c>
      <c r="H30" s="106">
        <v>0.51401602000000002</v>
      </c>
      <c r="I30" s="106">
        <v>0.39122493999999997</v>
      </c>
      <c r="J30" s="106">
        <v>0.34145089000000001</v>
      </c>
      <c r="K30" s="106">
        <v>0.3663173400000001</v>
      </c>
      <c r="L30" s="106">
        <v>0.35352705000000006</v>
      </c>
      <c r="M30" s="106">
        <v>0.24009952999999995</v>
      </c>
      <c r="N30" s="106">
        <v>0.19584918999999998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101" customFormat="1" ht="15.75" thickBot="1" x14ac:dyDescent="0.3">
      <c r="E31" s="102">
        <v>1</v>
      </c>
      <c r="F31" s="102">
        <f>+E31+1</f>
        <v>2</v>
      </c>
      <c r="G31" s="102">
        <f t="shared" ref="G31:N31" si="4">+F31+1</f>
        <v>3</v>
      </c>
      <c r="H31" s="102">
        <f t="shared" si="4"/>
        <v>4</v>
      </c>
      <c r="I31" s="102">
        <f t="shared" si="4"/>
        <v>5</v>
      </c>
      <c r="J31" s="102">
        <f t="shared" si="4"/>
        <v>6</v>
      </c>
      <c r="K31" s="102">
        <f t="shared" si="4"/>
        <v>7</v>
      </c>
      <c r="L31" s="102">
        <f t="shared" si="4"/>
        <v>8</v>
      </c>
      <c r="M31" s="102">
        <f t="shared" si="4"/>
        <v>9</v>
      </c>
      <c r="N31" s="102">
        <f t="shared" si="4"/>
        <v>10</v>
      </c>
      <c r="O31" s="102" t="s">
        <v>79</v>
      </c>
      <c r="Q31" s="102">
        <f t="shared" ref="Q31:Z31" si="5">+E31</f>
        <v>1</v>
      </c>
      <c r="R31" s="102">
        <f t="shared" si="5"/>
        <v>2</v>
      </c>
      <c r="S31" s="102">
        <f t="shared" si="5"/>
        <v>3</v>
      </c>
      <c r="T31" s="102">
        <f t="shared" si="5"/>
        <v>4</v>
      </c>
      <c r="U31" s="102">
        <f t="shared" si="5"/>
        <v>5</v>
      </c>
      <c r="V31" s="102">
        <f t="shared" si="5"/>
        <v>6</v>
      </c>
      <c r="W31" s="102">
        <f t="shared" si="5"/>
        <v>7</v>
      </c>
      <c r="X31" s="102">
        <f t="shared" si="5"/>
        <v>8</v>
      </c>
      <c r="Y31" s="102">
        <f t="shared" si="5"/>
        <v>9</v>
      </c>
      <c r="Z31" s="102">
        <f t="shared" si="5"/>
        <v>10</v>
      </c>
      <c r="AA31" s="102" t="s">
        <v>79</v>
      </c>
      <c r="AB31" s="102" t="s">
        <v>96</v>
      </c>
      <c r="AD31" s="102">
        <f>+Q31</f>
        <v>1</v>
      </c>
      <c r="AE31" s="102">
        <f t="shared" ref="AE31:AO31" si="6">+R31</f>
        <v>2</v>
      </c>
      <c r="AF31" s="102">
        <f t="shared" si="6"/>
        <v>3</v>
      </c>
      <c r="AG31" s="102">
        <f t="shared" si="6"/>
        <v>4</v>
      </c>
      <c r="AH31" s="102">
        <f t="shared" si="6"/>
        <v>5</v>
      </c>
      <c r="AI31" s="102">
        <f t="shared" si="6"/>
        <v>6</v>
      </c>
      <c r="AJ31" s="102">
        <f t="shared" si="6"/>
        <v>7</v>
      </c>
      <c r="AK31" s="102">
        <f t="shared" si="6"/>
        <v>8</v>
      </c>
      <c r="AL31" s="102">
        <f t="shared" si="6"/>
        <v>9</v>
      </c>
      <c r="AM31" s="102">
        <f t="shared" si="6"/>
        <v>10</v>
      </c>
      <c r="AN31" s="102" t="str">
        <f t="shared" si="6"/>
        <v>Total</v>
      </c>
      <c r="AO31" s="102" t="str">
        <f t="shared" si="6"/>
        <v>NEA INDEC</v>
      </c>
      <c r="AQ31" s="101" t="s">
        <v>81</v>
      </c>
      <c r="AR31" s="101" t="s">
        <v>81</v>
      </c>
      <c r="AS31" s="96"/>
      <c r="AT31" s="96"/>
      <c r="AU31" s="96" t="s">
        <v>82</v>
      </c>
      <c r="AV31" s="96"/>
      <c r="AW31" s="96"/>
    </row>
    <row r="32" spans="1:49" x14ac:dyDescent="0.25">
      <c r="D32" s="37">
        <f>+NEA!A5</f>
        <v>42705</v>
      </c>
      <c r="E32" s="257">
        <v>100</v>
      </c>
      <c r="F32" s="257">
        <v>100</v>
      </c>
      <c r="G32" s="257">
        <v>100</v>
      </c>
      <c r="H32" s="257">
        <v>100</v>
      </c>
      <c r="I32" s="257">
        <v>100</v>
      </c>
      <c r="J32" s="257">
        <v>100</v>
      </c>
      <c r="K32" s="257">
        <v>100</v>
      </c>
      <c r="L32" s="257">
        <v>100</v>
      </c>
      <c r="M32" s="257">
        <v>100</v>
      </c>
      <c r="N32" s="257">
        <v>100</v>
      </c>
      <c r="O32" s="19" cm="1">
        <f t="array" ref="O32">+SUMPRODUCT($E$30:$N$30/100,$E32:$N32)/$D$14*100</f>
        <v>100.89424663662798</v>
      </c>
      <c r="AT32" s="19">
        <f>+E32</f>
        <v>100</v>
      </c>
      <c r="AU32" s="19">
        <f>+N32</f>
        <v>100</v>
      </c>
    </row>
    <row r="33" spans="4:49" x14ac:dyDescent="0.25">
      <c r="D33" s="37">
        <f>+NEA!A6</f>
        <v>42736</v>
      </c>
      <c r="E33" s="257">
        <v>101.68172454833984</v>
      </c>
      <c r="F33" s="257">
        <v>101.71726226806641</v>
      </c>
      <c r="G33" s="257">
        <v>101.66059875488281</v>
      </c>
      <c r="H33" s="257">
        <v>101.73043823242188</v>
      </c>
      <c r="I33" s="257">
        <v>101.70672607421875</v>
      </c>
      <c r="J33" s="257">
        <v>101.68672180175781</v>
      </c>
      <c r="K33" s="257">
        <v>101.7115478515625</v>
      </c>
      <c r="L33" s="257">
        <v>101.67922210693359</v>
      </c>
      <c r="M33" s="257">
        <v>101.71952819824219</v>
      </c>
      <c r="N33" s="257">
        <v>101.67378997802734</v>
      </c>
      <c r="O33" s="19" cm="1">
        <f t="array" ref="O33">+SUMPRODUCT($E$30:$N$30/100,$E33:$N33)/$D$14*100</f>
        <v>102.60605961340733</v>
      </c>
      <c r="Q33" s="24">
        <f t="shared" ref="Q33:AA33" si="7">+E33/E32-1</f>
        <v>1.6817245483398358E-2</v>
      </c>
      <c r="R33" s="24">
        <f t="shared" si="7"/>
        <v>1.7172622680664107E-2</v>
      </c>
      <c r="S33" s="24">
        <f t="shared" si="7"/>
        <v>1.6605987548828027E-2</v>
      </c>
      <c r="T33" s="24">
        <f t="shared" si="7"/>
        <v>1.7304382324218714E-2</v>
      </c>
      <c r="U33" s="24">
        <f t="shared" si="7"/>
        <v>1.7067260742187562E-2</v>
      </c>
      <c r="V33" s="24">
        <f t="shared" si="7"/>
        <v>1.6867218017578178E-2</v>
      </c>
      <c r="W33" s="24">
        <f t="shared" si="7"/>
        <v>1.7115478515624893E-2</v>
      </c>
      <c r="X33" s="24">
        <f t="shared" si="7"/>
        <v>1.6792221069335866E-2</v>
      </c>
      <c r="Y33" s="24">
        <f t="shared" si="7"/>
        <v>1.7195281982421928E-2</v>
      </c>
      <c r="Z33" s="24">
        <f t="shared" si="7"/>
        <v>1.6737899780273402E-2</v>
      </c>
      <c r="AA33" s="24">
        <f t="shared" si="7"/>
        <v>1.6966408232814922E-2</v>
      </c>
      <c r="AB33" s="24">
        <f>+NEA!Y6</f>
        <v>1.6727000000000158E-2</v>
      </c>
      <c r="AQ33" s="24">
        <f>+Q33-Z33</f>
        <v>7.9345703124955591E-5</v>
      </c>
      <c r="AT33" s="19">
        <f t="shared" ref="AT33:AT96" si="8">+E33</f>
        <v>101.68172454833984</v>
      </c>
      <c r="AU33" s="19">
        <f t="shared" ref="AU33:AU96" si="9">+N33</f>
        <v>101.67378997802734</v>
      </c>
      <c r="AV33" s="52">
        <f>+($AT33/$AT$32)-($AU33/$AU$32)</f>
        <v>7.9345703124955591E-5</v>
      </c>
      <c r="AW33" s="52"/>
    </row>
    <row r="34" spans="4:49" x14ac:dyDescent="0.25">
      <c r="D34" s="37">
        <f>+NEA!A7</f>
        <v>42767</v>
      </c>
      <c r="E34" s="257">
        <v>103.43946838378906</v>
      </c>
      <c r="F34" s="257">
        <v>103.56216430664063</v>
      </c>
      <c r="G34" s="257">
        <v>103.44939422607422</v>
      </c>
      <c r="H34" s="257">
        <v>103.60171508789063</v>
      </c>
      <c r="I34" s="257">
        <v>103.5595703125</v>
      </c>
      <c r="J34" s="257">
        <v>103.51454162597656</v>
      </c>
      <c r="K34" s="257">
        <v>103.56070709228516</v>
      </c>
      <c r="L34" s="257">
        <v>103.5758056640625</v>
      </c>
      <c r="M34" s="257">
        <v>103.72893524169922</v>
      </c>
      <c r="N34" s="257">
        <v>103.38887023925781</v>
      </c>
      <c r="O34" s="19" cm="1">
        <f t="array" ref="O34">+SUMPRODUCT($E$30:$N$30/100,$E34:$N34)/$D$14*100</f>
        <v>104.4548851882325</v>
      </c>
      <c r="Q34" s="24">
        <f t="shared" ref="Q34:AA57" si="10">+E34/E33-1</f>
        <v>1.7286723285398153E-2</v>
      </c>
      <c r="R34" s="24">
        <f t="shared" si="10"/>
        <v>1.8137551064952406E-2</v>
      </c>
      <c r="S34" s="24">
        <f t="shared" si="10"/>
        <v>1.7595759744681638E-2</v>
      </c>
      <c r="T34" s="24">
        <f t="shared" si="10"/>
        <v>1.8394463721796539E-2</v>
      </c>
      <c r="U34" s="24">
        <f t="shared" si="10"/>
        <v>1.8217519232003987E-2</v>
      </c>
      <c r="V34" s="24">
        <f t="shared" si="10"/>
        <v>1.7975009832475131E-2</v>
      </c>
      <c r="W34" s="24">
        <f t="shared" si="10"/>
        <v>1.8180425721387339E-2</v>
      </c>
      <c r="X34" s="24">
        <f t="shared" si="10"/>
        <v>1.8652616708006553E-2</v>
      </c>
      <c r="Y34" s="24">
        <f t="shared" si="10"/>
        <v>1.9754388159772818E-2</v>
      </c>
      <c r="Z34" s="24">
        <f t="shared" si="10"/>
        <v>1.6868460019058062E-2</v>
      </c>
      <c r="AA34" s="24">
        <f t="shared" si="10"/>
        <v>1.801867825147041E-2</v>
      </c>
      <c r="AB34" s="24">
        <f>+NEA!Y7</f>
        <v>1.7595677108997565E-2</v>
      </c>
      <c r="AQ34" s="24">
        <f t="shared" ref="AQ34:AQ97" si="11">+Q34-Z34</f>
        <v>4.1826326634009092E-4</v>
      </c>
      <c r="AT34" s="19">
        <f t="shared" si="8"/>
        <v>103.43946838378906</v>
      </c>
      <c r="AU34" s="19">
        <f t="shared" si="9"/>
        <v>103.38887023925781</v>
      </c>
      <c r="AV34" s="52">
        <f t="shared" ref="AV34:AV97" si="12">+($AT34/$AT$32)-($AU34/$AU$32)</f>
        <v>5.0598144531255329E-4</v>
      </c>
    </row>
    <row r="35" spans="4:49" x14ac:dyDescent="0.25">
      <c r="D35" s="37">
        <f>+NEA!A8</f>
        <v>42795</v>
      </c>
      <c r="E35" s="257">
        <v>105.89948272705078</v>
      </c>
      <c r="F35" s="257">
        <v>106.11751556396484</v>
      </c>
      <c r="G35" s="257">
        <v>105.93801879882813</v>
      </c>
      <c r="H35" s="257">
        <v>106.20375061035156</v>
      </c>
      <c r="I35" s="257">
        <v>106.05429840087891</v>
      </c>
      <c r="J35" s="257">
        <v>106.05632019042969</v>
      </c>
      <c r="K35" s="257">
        <v>106.07334136962891</v>
      </c>
      <c r="L35" s="257">
        <v>106.25385284423828</v>
      </c>
      <c r="M35" s="257">
        <v>106.598876953125</v>
      </c>
      <c r="N35" s="257">
        <v>105.78604125976563</v>
      </c>
      <c r="O35" s="19" cm="1">
        <f t="array" ref="O35">+SUMPRODUCT($E$30:$N$30/100,$E35:$N35)/$D$14*100</f>
        <v>107.02298576628218</v>
      </c>
      <c r="Q35" s="24">
        <f t="shared" si="10"/>
        <v>2.3782163440113413E-2</v>
      </c>
      <c r="R35" s="24">
        <f t="shared" si="10"/>
        <v>2.4674564059495641E-2</v>
      </c>
      <c r="S35" s="24">
        <f t="shared" si="10"/>
        <v>2.4056444132629418E-2</v>
      </c>
      <c r="T35" s="24">
        <f t="shared" si="10"/>
        <v>2.5115757207817335E-2</v>
      </c>
      <c r="U35" s="24">
        <f t="shared" si="10"/>
        <v>2.4089787943797347E-2</v>
      </c>
      <c r="V35" s="24">
        <f t="shared" si="10"/>
        <v>2.4554797079981316E-2</v>
      </c>
      <c r="W35" s="24">
        <f t="shared" si="10"/>
        <v>2.4262428752100718E-2</v>
      </c>
      <c r="X35" s="24">
        <f t="shared" si="10"/>
        <v>2.5855914544963943E-2</v>
      </c>
      <c r="Y35" s="24">
        <f t="shared" si="10"/>
        <v>2.7667706264780545E-2</v>
      </c>
      <c r="Z35" s="24">
        <f t="shared" si="10"/>
        <v>2.3185967841222954E-2</v>
      </c>
      <c r="AA35" s="24">
        <f t="shared" si="10"/>
        <v>2.4585739321065114E-2</v>
      </c>
      <c r="AB35" s="24">
        <f>+NEA!Y8</f>
        <v>2.4417731392389674E-2</v>
      </c>
      <c r="AQ35" s="24">
        <f t="shared" si="11"/>
        <v>5.9619559889045881E-4</v>
      </c>
      <c r="AT35" s="19">
        <f t="shared" si="8"/>
        <v>105.89948272705078</v>
      </c>
      <c r="AU35" s="19">
        <f t="shared" si="9"/>
        <v>105.78604125976563</v>
      </c>
      <c r="AV35" s="52">
        <f t="shared" si="12"/>
        <v>1.1344146728515803E-3</v>
      </c>
    </row>
    <row r="36" spans="4:49" x14ac:dyDescent="0.25">
      <c r="D36" s="37">
        <f>+NEA!A9</f>
        <v>42826</v>
      </c>
      <c r="E36" s="257">
        <v>108.39453125</v>
      </c>
      <c r="F36" s="257">
        <v>108.59999084472656</v>
      </c>
      <c r="G36" s="257">
        <v>108.26914215087891</v>
      </c>
      <c r="H36" s="257">
        <v>108.60359191894531</v>
      </c>
      <c r="I36" s="257">
        <v>108.38247680664063</v>
      </c>
      <c r="J36" s="257">
        <v>108.45518493652344</v>
      </c>
      <c r="K36" s="257">
        <v>108.42462158203125</v>
      </c>
      <c r="L36" s="257">
        <v>108.57254791259766</v>
      </c>
      <c r="M36" s="257">
        <v>108.93157196044922</v>
      </c>
      <c r="N36" s="257">
        <v>107.73445892333984</v>
      </c>
      <c r="O36" s="19" cm="1">
        <f t="array" ref="O36">+SUMPRODUCT($E$30:$N$30/100,$E36:$N36)/$D$14*100</f>
        <v>109.42399700163421</v>
      </c>
      <c r="Q36" s="24">
        <f t="shared" si="10"/>
        <v>2.3560535506863989E-2</v>
      </c>
      <c r="R36" s="24">
        <f t="shared" si="10"/>
        <v>2.3393643052878943E-2</v>
      </c>
      <c r="S36" s="24">
        <f t="shared" si="10"/>
        <v>2.2004596446885571E-2</v>
      </c>
      <c r="T36" s="24">
        <f t="shared" si="10"/>
        <v>2.2596577755511493E-2</v>
      </c>
      <c r="U36" s="24">
        <f t="shared" si="10"/>
        <v>2.1952701973109612E-2</v>
      </c>
      <c r="V36" s="24">
        <f t="shared" si="10"/>
        <v>2.261878162269304E-2</v>
      </c>
      <c r="W36" s="24">
        <f t="shared" si="10"/>
        <v>2.2166551765433251E-2</v>
      </c>
      <c r="X36" s="24">
        <f t="shared" si="10"/>
        <v>2.1822221089323079E-2</v>
      </c>
      <c r="Y36" s="24">
        <f t="shared" si="10"/>
        <v>2.1882922916251601E-2</v>
      </c>
      <c r="Z36" s="24">
        <f t="shared" si="10"/>
        <v>1.8418476014143703E-2</v>
      </c>
      <c r="AA36" s="24">
        <f t="shared" si="10"/>
        <v>2.2434537946786293E-2</v>
      </c>
      <c r="AB36" s="24">
        <f>+NEA!Y9</f>
        <v>2.2260067177416465E-2</v>
      </c>
      <c r="AQ36" s="24">
        <f t="shared" si="11"/>
        <v>5.1420594927202856E-3</v>
      </c>
      <c r="AT36" s="19">
        <f t="shared" si="8"/>
        <v>108.39453125</v>
      </c>
      <c r="AU36" s="19">
        <f t="shared" si="9"/>
        <v>107.73445892333984</v>
      </c>
      <c r="AV36" s="52">
        <f t="shared" si="12"/>
        <v>6.6007232666016602E-3</v>
      </c>
    </row>
    <row r="37" spans="4:49" x14ac:dyDescent="0.25">
      <c r="D37" s="37">
        <f>+NEA!A10</f>
        <v>42856</v>
      </c>
      <c r="E37" s="257">
        <v>110.46481323242188</v>
      </c>
      <c r="F37" s="257">
        <v>110.65568542480469</v>
      </c>
      <c r="G37" s="257">
        <v>110.32472229003906</v>
      </c>
      <c r="H37" s="257">
        <v>110.67099761962891</v>
      </c>
      <c r="I37" s="257">
        <v>110.38125610351563</v>
      </c>
      <c r="J37" s="257">
        <v>110.56580352783203</v>
      </c>
      <c r="K37" s="257">
        <v>110.43893432617188</v>
      </c>
      <c r="L37" s="257">
        <v>110.64253234863281</v>
      </c>
      <c r="M37" s="257">
        <v>110.93595123291016</v>
      </c>
      <c r="N37" s="257">
        <v>109.96501159667969</v>
      </c>
      <c r="O37" s="19" cm="1">
        <f t="array" ref="O37">+SUMPRODUCT($E$30:$N$30/100,$E37:$N37)/$D$14*100</f>
        <v>111.50394081687138</v>
      </c>
      <c r="Q37" s="24">
        <f t="shared" si="10"/>
        <v>1.9099505838048314E-2</v>
      </c>
      <c r="R37" s="24">
        <f t="shared" si="10"/>
        <v>1.8929049294463596E-2</v>
      </c>
      <c r="S37" s="24">
        <f t="shared" si="10"/>
        <v>1.8985835652928662E-2</v>
      </c>
      <c r="T37" s="24">
        <f t="shared" si="10"/>
        <v>1.9036255285429071E-2</v>
      </c>
      <c r="U37" s="24">
        <f t="shared" si="10"/>
        <v>1.8441904593497371E-2</v>
      </c>
      <c r="V37" s="24">
        <f t="shared" si="10"/>
        <v>1.9460744016470022E-2</v>
      </c>
      <c r="W37" s="24">
        <f t="shared" si="10"/>
        <v>1.8578001147245393E-2</v>
      </c>
      <c r="X37" s="24">
        <f t="shared" si="10"/>
        <v>1.9065449561905146E-2</v>
      </c>
      <c r="Y37" s="24">
        <f t="shared" si="10"/>
        <v>1.8400352041084034E-2</v>
      </c>
      <c r="Z37" s="24">
        <f t="shared" si="10"/>
        <v>2.0704171122509996E-2</v>
      </c>
      <c r="AA37" s="24">
        <f t="shared" si="10"/>
        <v>1.9008114053868042E-2</v>
      </c>
      <c r="AB37" s="24">
        <f>+NEA!Y10</f>
        <v>1.9251056556093049E-2</v>
      </c>
      <c r="AQ37" s="24">
        <f t="shared" si="11"/>
        <v>-1.6046652844616816E-3</v>
      </c>
      <c r="AT37" s="19">
        <f t="shared" si="8"/>
        <v>110.46481323242188</v>
      </c>
      <c r="AU37" s="19">
        <f t="shared" si="9"/>
        <v>109.96501159667969</v>
      </c>
      <c r="AV37" s="52">
        <f t="shared" si="12"/>
        <v>4.9980163574219194E-3</v>
      </c>
    </row>
    <row r="38" spans="4:49" x14ac:dyDescent="0.25">
      <c r="D38" s="37">
        <f>+NEA!A11</f>
        <v>42887</v>
      </c>
      <c r="E38" s="257">
        <v>111.98880004882813</v>
      </c>
      <c r="F38" s="257">
        <v>112.18891906738281</v>
      </c>
      <c r="G38" s="257">
        <v>111.83077239990234</v>
      </c>
      <c r="H38" s="257">
        <v>112.19029998779297</v>
      </c>
      <c r="I38" s="257">
        <v>111.91970062255859</v>
      </c>
      <c r="J38" s="257">
        <v>112.08390808105469</v>
      </c>
      <c r="K38" s="257">
        <v>111.99442291259766</v>
      </c>
      <c r="L38" s="257">
        <v>112.17446136474609</v>
      </c>
      <c r="M38" s="257">
        <v>112.49700164794922</v>
      </c>
      <c r="N38" s="257">
        <v>111.39206695556641</v>
      </c>
      <c r="O38" s="19" cm="1">
        <f t="array" ref="O38">+SUMPRODUCT($E$30:$N$30/100,$E38:$N38)/$D$14*100</f>
        <v>113.04190848369622</v>
      </c>
      <c r="Q38" s="24">
        <f t="shared" si="10"/>
        <v>1.3796129027980442E-2</v>
      </c>
      <c r="R38" s="24">
        <f t="shared" si="10"/>
        <v>1.3855895760729098E-2</v>
      </c>
      <c r="S38" s="24">
        <f t="shared" si="10"/>
        <v>1.3651066402904144E-2</v>
      </c>
      <c r="T38" s="24">
        <f t="shared" si="10"/>
        <v>1.3728098606157202E-2</v>
      </c>
      <c r="U38" s="24">
        <f t="shared" si="10"/>
        <v>1.3937552201799708E-2</v>
      </c>
      <c r="V38" s="24">
        <f t="shared" si="10"/>
        <v>1.3730326238170942E-2</v>
      </c>
      <c r="W38" s="24">
        <f t="shared" si="10"/>
        <v>1.4084603368516468E-2</v>
      </c>
      <c r="X38" s="24">
        <f t="shared" si="10"/>
        <v>1.3845751571251119E-2</v>
      </c>
      <c r="Y38" s="24">
        <f t="shared" si="10"/>
        <v>1.4071636811060717E-2</v>
      </c>
      <c r="Z38" s="24">
        <f t="shared" si="10"/>
        <v>1.2977358326671684E-2</v>
      </c>
      <c r="AA38" s="24">
        <f t="shared" si="10"/>
        <v>1.3792944496470616E-2</v>
      </c>
      <c r="AB38" s="24">
        <f>+NEA!Y11</f>
        <v>1.36480819609337E-2</v>
      </c>
      <c r="AQ38" s="24">
        <f t="shared" si="11"/>
        <v>8.1877070130875751E-4</v>
      </c>
      <c r="AT38" s="19">
        <f t="shared" si="8"/>
        <v>111.98880004882813</v>
      </c>
      <c r="AU38" s="19">
        <f t="shared" si="9"/>
        <v>111.39206695556641</v>
      </c>
      <c r="AV38" s="52">
        <f t="shared" si="12"/>
        <v>5.9673309326171431E-3</v>
      </c>
    </row>
    <row r="39" spans="4:49" x14ac:dyDescent="0.25">
      <c r="D39" s="37">
        <f>+NEA!A12</f>
        <v>42917</v>
      </c>
      <c r="E39" s="257">
        <v>113.28738403320313</v>
      </c>
      <c r="F39" s="257">
        <v>113.51761627197266</v>
      </c>
      <c r="G39" s="257">
        <v>113.35157775878906</v>
      </c>
      <c r="H39" s="257">
        <v>113.61680603027344</v>
      </c>
      <c r="I39" s="257">
        <v>113.54286193847656</v>
      </c>
      <c r="J39" s="257">
        <v>113.48519897460938</v>
      </c>
      <c r="K39" s="257">
        <v>113.64347076416016</v>
      </c>
      <c r="L39" s="257">
        <v>113.74530029296875</v>
      </c>
      <c r="M39" s="257">
        <v>114.14110565185547</v>
      </c>
      <c r="N39" s="257">
        <v>113.00032043457031</v>
      </c>
      <c r="O39" s="19" cm="1">
        <f t="array" ref="O39">+SUMPRODUCT($E$30:$N$30/100,$E39:$N39)/$D$14*100</f>
        <v>114.52160357049462</v>
      </c>
      <c r="Q39" s="24">
        <f t="shared" si="10"/>
        <v>1.1595659421377968E-2</v>
      </c>
      <c r="R39" s="24">
        <f t="shared" si="10"/>
        <v>1.1843390734443293E-2</v>
      </c>
      <c r="S39" s="24">
        <f t="shared" si="10"/>
        <v>1.3599167082995578E-2</v>
      </c>
      <c r="T39" s="24">
        <f t="shared" si="10"/>
        <v>1.2715056851043904E-2</v>
      </c>
      <c r="U39" s="24">
        <f t="shared" si="10"/>
        <v>1.4502909736972658E-2</v>
      </c>
      <c r="V39" s="24">
        <f t="shared" si="10"/>
        <v>1.2502159476285746E-2</v>
      </c>
      <c r="W39" s="24">
        <f t="shared" si="10"/>
        <v>1.4724374738279922E-2</v>
      </c>
      <c r="X39" s="24">
        <f t="shared" si="10"/>
        <v>1.4003534397325268E-2</v>
      </c>
      <c r="Y39" s="24">
        <f t="shared" si="10"/>
        <v>1.4614647322346741E-2</v>
      </c>
      <c r="Z39" s="24">
        <f t="shared" si="10"/>
        <v>1.4437773918365648E-2</v>
      </c>
      <c r="AA39" s="24">
        <f t="shared" si="10"/>
        <v>1.3089792154489466E-2</v>
      </c>
      <c r="AB39" s="24">
        <f>+NEA!Y12</f>
        <v>1.2808613162551774E-2</v>
      </c>
      <c r="AQ39" s="24">
        <f t="shared" si="11"/>
        <v>-2.8421144969876799E-3</v>
      </c>
      <c r="AT39" s="19">
        <f t="shared" si="8"/>
        <v>113.28738403320313</v>
      </c>
      <c r="AU39" s="19">
        <f t="shared" si="9"/>
        <v>113.00032043457031</v>
      </c>
      <c r="AV39" s="52">
        <f t="shared" si="12"/>
        <v>2.8706359863281961E-3</v>
      </c>
    </row>
    <row r="40" spans="4:49" x14ac:dyDescent="0.25">
      <c r="D40" s="37">
        <f>+NEA!A13</f>
        <v>42948</v>
      </c>
      <c r="E40" s="257">
        <v>114.62978363037109</v>
      </c>
      <c r="F40" s="257">
        <v>114.87823486328125</v>
      </c>
      <c r="G40" s="257">
        <v>114.63779449462891</v>
      </c>
      <c r="H40" s="257">
        <v>114.9447021484375</v>
      </c>
      <c r="I40" s="257">
        <v>114.88607025146484</v>
      </c>
      <c r="J40" s="257">
        <v>114.76996612548828</v>
      </c>
      <c r="K40" s="257">
        <v>115.0107421875</v>
      </c>
      <c r="L40" s="257">
        <v>115.04500579833984</v>
      </c>
      <c r="M40" s="257">
        <v>115.48057556152344</v>
      </c>
      <c r="N40" s="257">
        <v>114.05893707275391</v>
      </c>
      <c r="O40" s="19" cm="1">
        <f t="array" ref="O40">+SUMPRODUCT($E$30:$N$30/100,$E40:$N40)/$D$14*100</f>
        <v>115.8511704073062</v>
      </c>
      <c r="Q40" s="24">
        <f t="shared" si="10"/>
        <v>1.184950653264738E-2</v>
      </c>
      <c r="R40" s="24">
        <f t="shared" si="10"/>
        <v>1.1985968662773239E-2</v>
      </c>
      <c r="S40" s="24">
        <f t="shared" si="10"/>
        <v>1.1347144532711351E-2</v>
      </c>
      <c r="T40" s="24">
        <f t="shared" si="10"/>
        <v>1.168749733917207E-2</v>
      </c>
      <c r="U40" s="24">
        <f t="shared" si="10"/>
        <v>1.1829967027923827E-2</v>
      </c>
      <c r="V40" s="24">
        <f t="shared" si="10"/>
        <v>1.1321010691150546E-2</v>
      </c>
      <c r="W40" s="24">
        <f t="shared" si="10"/>
        <v>1.2031236059107053E-2</v>
      </c>
      <c r="X40" s="24">
        <f t="shared" si="10"/>
        <v>1.1426454561406008E-2</v>
      </c>
      <c r="Y40" s="24">
        <f t="shared" si="10"/>
        <v>1.173521057132132E-2</v>
      </c>
      <c r="Z40" s="24">
        <f t="shared" si="10"/>
        <v>9.3682622678628036E-3</v>
      </c>
      <c r="AA40" s="24">
        <f t="shared" si="10"/>
        <v>1.1609746941704024E-2</v>
      </c>
      <c r="AB40" s="24">
        <f>+NEA!Y13</f>
        <v>1.1526442106265744E-2</v>
      </c>
      <c r="AQ40" s="24">
        <f t="shared" si="11"/>
        <v>2.4812442647845767E-3</v>
      </c>
      <c r="AT40" s="19">
        <f t="shared" si="8"/>
        <v>114.62978363037109</v>
      </c>
      <c r="AU40" s="19">
        <f t="shared" si="9"/>
        <v>114.05893707275391</v>
      </c>
      <c r="AV40" s="52">
        <f t="shared" si="12"/>
        <v>5.7084655761718839E-3</v>
      </c>
    </row>
    <row r="41" spans="4:49" x14ac:dyDescent="0.25">
      <c r="D41" s="37">
        <f>+NEA!A14</f>
        <v>42979</v>
      </c>
      <c r="E41" s="257">
        <v>116.16960906982422</v>
      </c>
      <c r="F41" s="257">
        <v>116.40188598632813</v>
      </c>
      <c r="G41" s="257">
        <v>116.07064819335938</v>
      </c>
      <c r="H41" s="257">
        <v>116.40692138671875</v>
      </c>
      <c r="I41" s="257">
        <v>116.2861328125</v>
      </c>
      <c r="J41" s="257">
        <v>116.24971771240234</v>
      </c>
      <c r="K41" s="257">
        <v>116.40113830566406</v>
      </c>
      <c r="L41" s="257">
        <v>116.45477294921875</v>
      </c>
      <c r="M41" s="257">
        <v>116.82968139648438</v>
      </c>
      <c r="N41" s="257">
        <v>115.3892822265625</v>
      </c>
      <c r="O41" s="19" cm="1">
        <f t="array" ref="O41">+SUMPRODUCT($E$30:$N$30/100,$E41:$N41)/$D$14*100</f>
        <v>117.31932918340422</v>
      </c>
      <c r="Q41" s="24">
        <f t="shared" si="10"/>
        <v>1.3433031021138131E-2</v>
      </c>
      <c r="R41" s="24">
        <f t="shared" si="10"/>
        <v>1.3263183620989549E-2</v>
      </c>
      <c r="S41" s="24">
        <f t="shared" si="10"/>
        <v>1.2498964281780545E-2</v>
      </c>
      <c r="T41" s="24">
        <f t="shared" si="10"/>
        <v>1.2721066834319839E-2</v>
      </c>
      <c r="U41" s="24">
        <f t="shared" si="10"/>
        <v>1.2186530168284637E-2</v>
      </c>
      <c r="V41" s="24">
        <f t="shared" si="10"/>
        <v>1.2893195292016602E-2</v>
      </c>
      <c r="W41" s="24">
        <f t="shared" si="10"/>
        <v>1.2089271764695875E-2</v>
      </c>
      <c r="X41" s="24">
        <f t="shared" si="10"/>
        <v>1.2254049109702958E-2</v>
      </c>
      <c r="Y41" s="24">
        <f t="shared" si="10"/>
        <v>1.1682534732797345E-2</v>
      </c>
      <c r="Z41" s="24">
        <f t="shared" si="10"/>
        <v>1.1663664312074218E-2</v>
      </c>
      <c r="AA41" s="24">
        <f t="shared" si="10"/>
        <v>1.2672800550364016E-2</v>
      </c>
      <c r="AB41" s="24">
        <f>+NEA!Y14</f>
        <v>1.2986469412081592E-2</v>
      </c>
      <c r="AQ41" s="24">
        <f t="shared" si="11"/>
        <v>1.7693667090639131E-3</v>
      </c>
      <c r="AT41" s="19">
        <f t="shared" si="8"/>
        <v>116.16960906982422</v>
      </c>
      <c r="AU41" s="19">
        <f t="shared" si="9"/>
        <v>115.3892822265625</v>
      </c>
      <c r="AV41" s="52">
        <f t="shared" si="12"/>
        <v>7.8032684326170276E-3</v>
      </c>
    </row>
    <row r="42" spans="4:49" x14ac:dyDescent="0.25">
      <c r="D42" s="37">
        <f>+NEA!A15</f>
        <v>43009</v>
      </c>
      <c r="E42" s="257">
        <v>117.91407012939453</v>
      </c>
      <c r="F42" s="257">
        <v>118.15602111816406</v>
      </c>
      <c r="G42" s="257">
        <v>117.8404541015625</v>
      </c>
      <c r="H42" s="257">
        <v>118.13568115234375</v>
      </c>
      <c r="I42" s="257">
        <v>118.07339477539063</v>
      </c>
      <c r="J42" s="257">
        <v>118.02366638183594</v>
      </c>
      <c r="K42" s="257">
        <v>118.19857025146484</v>
      </c>
      <c r="L42" s="257">
        <v>118.23605346679688</v>
      </c>
      <c r="M42" s="257">
        <v>118.61787414550781</v>
      </c>
      <c r="N42" s="257">
        <v>117.03069305419922</v>
      </c>
      <c r="O42" s="19" cm="1">
        <f t="array" ref="O42">+SUMPRODUCT($E$30:$N$30/100,$E42:$N42)/$D$14*100</f>
        <v>119.09361240917096</v>
      </c>
      <c r="Q42" s="24">
        <f t="shared" si="10"/>
        <v>1.5016501075783006E-2</v>
      </c>
      <c r="R42" s="24">
        <f t="shared" si="10"/>
        <v>1.5069645280850308E-2</v>
      </c>
      <c r="S42" s="24">
        <f t="shared" si="10"/>
        <v>1.5247661107697486E-2</v>
      </c>
      <c r="T42" s="24">
        <f t="shared" si="10"/>
        <v>1.4851004949111513E-2</v>
      </c>
      <c r="U42" s="24">
        <f t="shared" si="10"/>
        <v>1.5369519302636192E-2</v>
      </c>
      <c r="V42" s="24">
        <f t="shared" si="10"/>
        <v>1.5259810555602993E-2</v>
      </c>
      <c r="W42" s="24">
        <f t="shared" si="10"/>
        <v>1.5441704196060391E-2</v>
      </c>
      <c r="X42" s="24">
        <f t="shared" si="10"/>
        <v>1.5295899622378428E-2</v>
      </c>
      <c r="Y42" s="24">
        <f t="shared" si="10"/>
        <v>1.5305979847320295E-2</v>
      </c>
      <c r="Z42" s="24">
        <f t="shared" si="10"/>
        <v>1.4224985162953674E-2</v>
      </c>
      <c r="AA42" s="24">
        <f t="shared" si="10"/>
        <v>1.512353708563241E-2</v>
      </c>
      <c r="AB42" s="24">
        <f>+NEA!Y15</f>
        <v>1.4912602371348394E-2</v>
      </c>
      <c r="AQ42" s="24">
        <f t="shared" si="11"/>
        <v>7.9151591282933254E-4</v>
      </c>
      <c r="AT42" s="19">
        <f t="shared" si="8"/>
        <v>117.91407012939453</v>
      </c>
      <c r="AU42" s="19">
        <f t="shared" si="9"/>
        <v>117.03069305419922</v>
      </c>
      <c r="AV42" s="52">
        <f t="shared" si="12"/>
        <v>8.8337707519530184E-3</v>
      </c>
    </row>
    <row r="43" spans="4:49" x14ac:dyDescent="0.25">
      <c r="D43" s="37">
        <f>+NEA!A16</f>
        <v>43040</v>
      </c>
      <c r="E43" s="257">
        <v>119.72280120849609</v>
      </c>
      <c r="F43" s="257">
        <v>119.93375396728516</v>
      </c>
      <c r="G43" s="257">
        <v>119.74199676513672</v>
      </c>
      <c r="H43" s="257">
        <v>119.91523742675781</v>
      </c>
      <c r="I43" s="257">
        <v>119.94351959228516</v>
      </c>
      <c r="J43" s="257">
        <v>119.86215209960938</v>
      </c>
      <c r="K43" s="257">
        <v>120.06334686279297</v>
      </c>
      <c r="L43" s="257">
        <v>120.07024383544922</v>
      </c>
      <c r="M43" s="257">
        <v>120.44926452636719</v>
      </c>
      <c r="N43" s="257">
        <v>118.99346160888672</v>
      </c>
      <c r="O43" s="19" cm="1">
        <f t="array" ref="O43">+SUMPRODUCT($E$30:$N$30/100,$E43:$N43)/$D$14*100</f>
        <v>120.94504414719643</v>
      </c>
      <c r="Q43" s="24">
        <f t="shared" si="10"/>
        <v>1.5339399930107911E-2</v>
      </c>
      <c r="R43" s="24">
        <f t="shared" si="10"/>
        <v>1.504563908210188E-2</v>
      </c>
      <c r="S43" s="24">
        <f t="shared" si="10"/>
        <v>1.6136586353743487E-2</v>
      </c>
      <c r="T43" s="24">
        <f t="shared" si="10"/>
        <v>1.5063664568194302E-2</v>
      </c>
      <c r="U43" s="24">
        <f t="shared" si="10"/>
        <v>1.5838663912831841E-2</v>
      </c>
      <c r="V43" s="24">
        <f t="shared" si="10"/>
        <v>1.5577263223000459E-2</v>
      </c>
      <c r="W43" s="24">
        <f t="shared" si="10"/>
        <v>1.5776642706936794E-2</v>
      </c>
      <c r="X43" s="24">
        <f t="shared" si="10"/>
        <v>1.5512953239490646E-2</v>
      </c>
      <c r="Y43" s="24">
        <f t="shared" si="10"/>
        <v>1.543941327605336E-2</v>
      </c>
      <c r="Z43" s="24">
        <f t="shared" si="10"/>
        <v>1.6771399907701934E-2</v>
      </c>
      <c r="AA43" s="24">
        <f t="shared" si="10"/>
        <v>1.5546020483991008E-2</v>
      </c>
      <c r="AB43" s="24">
        <f>+NEA!Y16</f>
        <v>1.5210860489929701E-2</v>
      </c>
      <c r="AQ43" s="24">
        <f t="shared" si="11"/>
        <v>-1.4319999775940229E-3</v>
      </c>
      <c r="AT43" s="19">
        <f t="shared" si="8"/>
        <v>119.72280120849609</v>
      </c>
      <c r="AU43" s="19">
        <f t="shared" si="9"/>
        <v>118.99346160888672</v>
      </c>
      <c r="AV43" s="52">
        <f t="shared" si="12"/>
        <v>7.2933959960939099E-3</v>
      </c>
    </row>
    <row r="44" spans="4:49" x14ac:dyDescent="0.25">
      <c r="D44" s="37">
        <f>+NEA!A17</f>
        <v>43070</v>
      </c>
      <c r="E44" s="257">
        <v>122.29387664794922</v>
      </c>
      <c r="F44" s="257">
        <v>122.50651550292969</v>
      </c>
      <c r="G44" s="257">
        <v>122.48584747314453</v>
      </c>
      <c r="H44" s="257">
        <v>122.60923767089844</v>
      </c>
      <c r="I44" s="257">
        <v>122.70320892333984</v>
      </c>
      <c r="J44" s="257">
        <v>122.53083038330078</v>
      </c>
      <c r="K44" s="257">
        <v>122.87693023681641</v>
      </c>
      <c r="L44" s="257">
        <v>122.87593078613281</v>
      </c>
      <c r="M44" s="257">
        <v>123.49526214599609</v>
      </c>
      <c r="N44" s="257">
        <v>121.8216552734375</v>
      </c>
      <c r="O44" s="19" cm="1">
        <f t="array" ref="O44">+SUMPRODUCT($E$30:$N$30/100,$E44:$N44)/$D$14*100</f>
        <v>123.67743115511054</v>
      </c>
      <c r="Q44" s="24">
        <f t="shared" si="10"/>
        <v>2.1475236241554452E-2</v>
      </c>
      <c r="R44" s="24">
        <f t="shared" si="10"/>
        <v>2.1451521782152483E-2</v>
      </c>
      <c r="S44" s="24">
        <f t="shared" si="10"/>
        <v>2.2914689767447483E-2</v>
      </c>
      <c r="T44" s="24">
        <f t="shared" si="10"/>
        <v>2.246587090974228E-2</v>
      </c>
      <c r="U44" s="24">
        <f t="shared" si="10"/>
        <v>2.3008240382102141E-2</v>
      </c>
      <c r="V44" s="24">
        <f t="shared" si="10"/>
        <v>2.22645617231505E-2</v>
      </c>
      <c r="W44" s="24">
        <f t="shared" si="10"/>
        <v>2.3434157447224768E-2</v>
      </c>
      <c r="X44" s="24">
        <f t="shared" si="10"/>
        <v>2.3367046331051577E-2</v>
      </c>
      <c r="Y44" s="24">
        <f t="shared" si="10"/>
        <v>2.5288636104225493E-2</v>
      </c>
      <c r="Z44" s="24">
        <f t="shared" si="10"/>
        <v>2.3767639215729552E-2</v>
      </c>
      <c r="AA44" s="24">
        <f t="shared" si="10"/>
        <v>2.2591971644482234E-2</v>
      </c>
      <c r="AB44" s="24">
        <f>+NEA!Y17</f>
        <v>2.1552098649913143E-2</v>
      </c>
      <c r="AD44" s="24">
        <f t="shared" ref="AD44:AD60" si="13">+E44/E32-1</f>
        <v>0.22293876647949218</v>
      </c>
      <c r="AE44" s="24">
        <f t="shared" ref="AE44:AN59" si="14">+F44/F32-1</f>
        <v>0.2250651550292968</v>
      </c>
      <c r="AF44" s="24">
        <f t="shared" si="14"/>
        <v>0.22485847473144527</v>
      </c>
      <c r="AG44" s="24">
        <f t="shared" si="14"/>
        <v>0.22609237670898441</v>
      </c>
      <c r="AH44" s="24">
        <f t="shared" si="14"/>
        <v>0.22703208923339835</v>
      </c>
      <c r="AI44" s="24">
        <f t="shared" si="14"/>
        <v>0.22530830383300771</v>
      </c>
      <c r="AJ44" s="24">
        <f t="shared" si="14"/>
        <v>0.22876930236816406</v>
      </c>
      <c r="AK44" s="24">
        <f t="shared" si="14"/>
        <v>0.22875930786132814</v>
      </c>
      <c r="AL44" s="24">
        <f t="shared" si="14"/>
        <v>0.23495262145996088</v>
      </c>
      <c r="AM44" s="24">
        <f t="shared" si="14"/>
        <v>0.2182165527343749</v>
      </c>
      <c r="AN44" s="24">
        <f t="shared" si="14"/>
        <v>0.2258125242813549</v>
      </c>
      <c r="AO44" s="24">
        <f>+NEA!AV17</f>
        <v>0.22275700000000009</v>
      </c>
      <c r="AQ44" s="24">
        <f t="shared" si="11"/>
        <v>-2.2924029741751006E-3</v>
      </c>
      <c r="AR44" s="24">
        <f>+AD44-AM44</f>
        <v>4.7222137451172763E-3</v>
      </c>
      <c r="AT44" s="19">
        <f t="shared" si="8"/>
        <v>122.29387664794922</v>
      </c>
      <c r="AU44" s="19">
        <f t="shared" si="9"/>
        <v>121.8216552734375</v>
      </c>
      <c r="AV44" s="52">
        <f t="shared" si="12"/>
        <v>4.7222137451172763E-3</v>
      </c>
    </row>
    <row r="45" spans="4:49" x14ac:dyDescent="0.25">
      <c r="D45" s="37">
        <f>+NEA!A18</f>
        <v>43101</v>
      </c>
      <c r="E45" s="257">
        <v>124.72645568847656</v>
      </c>
      <c r="F45" s="257">
        <v>124.96439361572266</v>
      </c>
      <c r="G45" s="257">
        <v>125.06023406982422</v>
      </c>
      <c r="H45" s="257">
        <v>125.09891510009766</v>
      </c>
      <c r="I45" s="257">
        <v>125.33164978027344</v>
      </c>
      <c r="J45" s="257">
        <v>125.05742645263672</v>
      </c>
      <c r="K45" s="257">
        <v>125.54676818847656</v>
      </c>
      <c r="L45" s="257">
        <v>125.49581909179688</v>
      </c>
      <c r="M45" s="257">
        <v>126.25577545166016</v>
      </c>
      <c r="N45" s="257">
        <v>124.35150146484375</v>
      </c>
      <c r="O45" s="19" cm="1">
        <f t="array" ref="O45">+SUMPRODUCT($E$30:$N$30/100,$E45:$N45)/$D$14*100</f>
        <v>126.2428268089775</v>
      </c>
      <c r="Q45" s="24">
        <f t="shared" si="10"/>
        <v>1.9891257904351756E-2</v>
      </c>
      <c r="R45" s="24">
        <f t="shared" si="10"/>
        <v>2.0063244005452008E-2</v>
      </c>
      <c r="S45" s="24">
        <f t="shared" si="10"/>
        <v>2.1017828996481747E-2</v>
      </c>
      <c r="T45" s="24">
        <f t="shared" si="10"/>
        <v>2.0305789975481936E-2</v>
      </c>
      <c r="U45" s="24">
        <f t="shared" si="10"/>
        <v>2.1421125657567375E-2</v>
      </c>
      <c r="V45" s="24">
        <f t="shared" si="10"/>
        <v>2.0620084442684705E-2</v>
      </c>
      <c r="W45" s="24">
        <f t="shared" si="10"/>
        <v>2.1727739670210466E-2</v>
      </c>
      <c r="X45" s="24">
        <f t="shared" si="10"/>
        <v>2.1321411678451696E-2</v>
      </c>
      <c r="Y45" s="24">
        <f t="shared" si="10"/>
        <v>2.2353191998577104E-2</v>
      </c>
      <c r="Z45" s="24">
        <f t="shared" si="10"/>
        <v>2.0766801975624416E-2</v>
      </c>
      <c r="AA45" s="24">
        <f t="shared" si="10"/>
        <v>2.0742633719886605E-2</v>
      </c>
      <c r="AB45" s="24">
        <f>+NEA!Y18</f>
        <v>1.9967172545321876E-2</v>
      </c>
      <c r="AD45" s="24">
        <f t="shared" si="13"/>
        <v>0.22663591950765127</v>
      </c>
      <c r="AE45" s="24">
        <f t="shared" si="14"/>
        <v>0.22854656947402496</v>
      </c>
      <c r="AF45" s="24">
        <f t="shared" si="14"/>
        <v>0.23017408515723026</v>
      </c>
      <c r="AG45" s="24">
        <f t="shared" si="14"/>
        <v>0.22970978277205689</v>
      </c>
      <c r="AH45" s="24">
        <f t="shared" si="14"/>
        <v>0.23228477228551037</v>
      </c>
      <c r="AI45" s="24">
        <f t="shared" si="14"/>
        <v>0.22983044626456728</v>
      </c>
      <c r="AJ45" s="24">
        <f t="shared" si="14"/>
        <v>0.23434133921252576</v>
      </c>
      <c r="AK45" s="24">
        <f t="shared" si="14"/>
        <v>0.23423268285644383</v>
      </c>
      <c r="AL45" s="24">
        <f t="shared" si="14"/>
        <v>0.24121471744932821</v>
      </c>
      <c r="AM45" s="24">
        <f t="shared" si="14"/>
        <v>0.22304382960168279</v>
      </c>
      <c r="AN45" s="24">
        <f t="shared" si="14"/>
        <v>0.23036424246898579</v>
      </c>
      <c r="AO45" s="24">
        <f>+NEA!AV18</f>
        <v>0.22665376251442115</v>
      </c>
      <c r="AQ45" s="24">
        <f t="shared" si="11"/>
        <v>-8.7554407127266032E-4</v>
      </c>
      <c r="AR45" s="24">
        <f t="shared" ref="AR45:AR108" si="15">+AD45-AM45</f>
        <v>3.5920899059684874E-3</v>
      </c>
      <c r="AT45" s="19">
        <f t="shared" si="8"/>
        <v>124.72645568847656</v>
      </c>
      <c r="AU45" s="19">
        <f t="shared" si="9"/>
        <v>124.35150146484375</v>
      </c>
      <c r="AV45" s="52">
        <f t="shared" si="12"/>
        <v>3.7495422363280628E-3</v>
      </c>
    </row>
    <row r="46" spans="4:49" x14ac:dyDescent="0.25">
      <c r="D46" s="37">
        <f>+NEA!A19</f>
        <v>43132</v>
      </c>
      <c r="E46" s="257">
        <v>127.34841156005859</v>
      </c>
      <c r="F46" s="257">
        <v>127.60318756103516</v>
      </c>
      <c r="G46" s="257">
        <v>127.85507202148438</v>
      </c>
      <c r="H46" s="257">
        <v>127.77836608886719</v>
      </c>
      <c r="I46" s="257">
        <v>128.16938781738281</v>
      </c>
      <c r="J46" s="257">
        <v>127.73271942138672</v>
      </c>
      <c r="K46" s="257">
        <v>128.42173767089844</v>
      </c>
      <c r="L46" s="257">
        <v>128.255859375</v>
      </c>
      <c r="M46" s="257">
        <v>129.19589233398438</v>
      </c>
      <c r="N46" s="257">
        <v>126.9083251953125</v>
      </c>
      <c r="O46" s="19" cm="1">
        <f t="array" ref="O46">+SUMPRODUCT($E$30:$N$30/100,$E46:$N46)/$D$14*100</f>
        <v>128.99019630410422</v>
      </c>
      <c r="Q46" s="24">
        <f t="shared" si="10"/>
        <v>2.1021649794417119E-2</v>
      </c>
      <c r="R46" s="24">
        <f t="shared" si="10"/>
        <v>2.1116366582204504E-2</v>
      </c>
      <c r="S46" s="24">
        <f t="shared" si="10"/>
        <v>2.2347934756780763E-2</v>
      </c>
      <c r="T46" s="24">
        <f t="shared" si="10"/>
        <v>2.141865887985972E-2</v>
      </c>
      <c r="U46" s="24">
        <f t="shared" si="10"/>
        <v>2.2641831030584703E-2</v>
      </c>
      <c r="V46" s="24">
        <f t="shared" si="10"/>
        <v>2.1392515779646404E-2</v>
      </c>
      <c r="W46" s="24">
        <f t="shared" si="10"/>
        <v>2.2899589721862457E-2</v>
      </c>
      <c r="X46" s="24">
        <f t="shared" si="10"/>
        <v>2.1993085532070467E-2</v>
      </c>
      <c r="Y46" s="24">
        <f t="shared" si="10"/>
        <v>2.3286989223316068E-2</v>
      </c>
      <c r="Z46" s="24">
        <f t="shared" si="10"/>
        <v>2.0561261427081368E-2</v>
      </c>
      <c r="AA46" s="24">
        <f t="shared" si="10"/>
        <v>2.1762579027827522E-2</v>
      </c>
      <c r="AB46" s="24">
        <f>+NEA!Y19</f>
        <v>2.0656332887524664E-2</v>
      </c>
      <c r="AD46" s="24">
        <f t="shared" si="13"/>
        <v>0.23113946301000632</v>
      </c>
      <c r="AE46" s="24">
        <f t="shared" si="14"/>
        <v>0.23214098908951608</v>
      </c>
      <c r="AF46" s="24">
        <f t="shared" si="14"/>
        <v>0.23591900153687662</v>
      </c>
      <c r="AG46" s="24">
        <f t="shared" si="14"/>
        <v>0.23336149387552396</v>
      </c>
      <c r="AH46" s="24">
        <f t="shared" si="14"/>
        <v>0.2376392392380593</v>
      </c>
      <c r="AI46" s="24">
        <f t="shared" si="14"/>
        <v>0.23395918500915913</v>
      </c>
      <c r="AJ46" s="24">
        <f t="shared" si="14"/>
        <v>0.24006238733440743</v>
      </c>
      <c r="AK46" s="24">
        <f t="shared" si="14"/>
        <v>0.23828010366614683</v>
      </c>
      <c r="AL46" s="24">
        <f t="shared" si="14"/>
        <v>0.24551449441705442</v>
      </c>
      <c r="AM46" s="24">
        <f t="shared" si="14"/>
        <v>0.22748536570355249</v>
      </c>
      <c r="AN46" s="24">
        <f t="shared" si="14"/>
        <v>0.23488907265235093</v>
      </c>
      <c r="AO46" s="24">
        <f>+NEA!AV19</f>
        <v>0.23034320912956208</v>
      </c>
      <c r="AQ46" s="24">
        <f t="shared" si="11"/>
        <v>4.6038836733575117E-4</v>
      </c>
      <c r="AR46" s="24">
        <f t="shared" si="15"/>
        <v>3.6540973064538296E-3</v>
      </c>
      <c r="AT46" s="19">
        <f t="shared" si="8"/>
        <v>127.34841156005859</v>
      </c>
      <c r="AU46" s="19">
        <f t="shared" si="9"/>
        <v>126.9083251953125</v>
      </c>
      <c r="AV46" s="52">
        <f t="shared" si="12"/>
        <v>4.4008636474608398E-3</v>
      </c>
    </row>
    <row r="47" spans="4:49" x14ac:dyDescent="0.25">
      <c r="D47" s="37">
        <f>+NEA!A20</f>
        <v>43160</v>
      </c>
      <c r="E47" s="257">
        <v>130.24014282226563</v>
      </c>
      <c r="F47" s="257">
        <v>130.62507629394531</v>
      </c>
      <c r="G47" s="257">
        <v>131.045166015625</v>
      </c>
      <c r="H47" s="257">
        <v>130.84561157226563</v>
      </c>
      <c r="I47" s="257">
        <v>131.50582885742188</v>
      </c>
      <c r="J47" s="257">
        <v>130.63201904296875</v>
      </c>
      <c r="K47" s="257">
        <v>131.63694763183594</v>
      </c>
      <c r="L47" s="257">
        <v>131.44851684570313</v>
      </c>
      <c r="M47" s="257">
        <v>132.60087585449219</v>
      </c>
      <c r="N47" s="257">
        <v>129.91377258300781</v>
      </c>
      <c r="O47" s="19" cm="1">
        <f t="array" ref="O47">+SUMPRODUCT($E$30:$N$30/100,$E47:$N47)/$D$14*100</f>
        <v>132.1117207430548</v>
      </c>
      <c r="Q47" s="24">
        <f t="shared" si="10"/>
        <v>2.2707242491542656E-2</v>
      </c>
      <c r="R47" s="24">
        <f t="shared" si="10"/>
        <v>2.3681921985410748E-2</v>
      </c>
      <c r="S47" s="24">
        <f t="shared" si="10"/>
        <v>2.49508599361985E-2</v>
      </c>
      <c r="T47" s="24">
        <f t="shared" si="10"/>
        <v>2.4004419349557438E-2</v>
      </c>
      <c r="U47" s="24">
        <f t="shared" si="10"/>
        <v>2.6031497043528473E-2</v>
      </c>
      <c r="V47" s="24">
        <f t="shared" si="10"/>
        <v>2.2698175022934475E-2</v>
      </c>
      <c r="W47" s="24">
        <f t="shared" si="10"/>
        <v>2.5036337455400348E-2</v>
      </c>
      <c r="X47" s="24">
        <f t="shared" si="10"/>
        <v>2.4892878081837155E-2</v>
      </c>
      <c r="Y47" s="24">
        <f t="shared" si="10"/>
        <v>2.635519952682075E-2</v>
      </c>
      <c r="Z47" s="24">
        <f t="shared" si="10"/>
        <v>2.3682034910396332E-2</v>
      </c>
      <c r="AA47" s="24">
        <f t="shared" si="10"/>
        <v>2.4199702988212834E-2</v>
      </c>
      <c r="AB47" s="24">
        <f>+NEA!Y20</f>
        <v>2.4281698815492359E-2</v>
      </c>
      <c r="AD47" s="24">
        <f t="shared" si="13"/>
        <v>0.22984682708933857</v>
      </c>
      <c r="AE47" s="24">
        <f t="shared" si="14"/>
        <v>0.23094736622634127</v>
      </c>
      <c r="AF47" s="24">
        <f t="shared" si="14"/>
        <v>0.23699845911291106</v>
      </c>
      <c r="AG47" s="24">
        <f t="shared" si="14"/>
        <v>0.23202439480995363</v>
      </c>
      <c r="AH47" s="24">
        <f t="shared" si="14"/>
        <v>0.23998584536703738</v>
      </c>
      <c r="AI47" s="24">
        <f t="shared" si="14"/>
        <v>0.23172309588350903</v>
      </c>
      <c r="AJ47" s="24">
        <f t="shared" si="14"/>
        <v>0.24099934943245271</v>
      </c>
      <c r="AK47" s="24">
        <f t="shared" si="14"/>
        <v>0.23711765105025129</v>
      </c>
      <c r="AL47" s="24">
        <f t="shared" si="14"/>
        <v>0.24392376021748441</v>
      </c>
      <c r="AM47" s="24">
        <f t="shared" si="14"/>
        <v>0.22808048241444934</v>
      </c>
      <c r="AN47" s="24">
        <f t="shared" si="14"/>
        <v>0.23442379968319749</v>
      </c>
      <c r="AO47" s="24">
        <f>+NEA!AV20</f>
        <v>0.23017983167905798</v>
      </c>
      <c r="AQ47" s="24">
        <f t="shared" si="11"/>
        <v>-9.7479241885367607E-4</v>
      </c>
      <c r="AR47" s="24">
        <f t="shared" si="15"/>
        <v>1.7663446748892309E-3</v>
      </c>
      <c r="AT47" s="19">
        <f t="shared" si="8"/>
        <v>130.24014282226563</v>
      </c>
      <c r="AU47" s="19">
        <f t="shared" si="9"/>
        <v>129.91377258300781</v>
      </c>
      <c r="AV47" s="52">
        <f t="shared" si="12"/>
        <v>3.2637023925781161E-3</v>
      </c>
    </row>
    <row r="48" spans="4:49" x14ac:dyDescent="0.25">
      <c r="D48" s="37">
        <f>+NEA!A21</f>
        <v>43191</v>
      </c>
      <c r="E48" s="257">
        <v>133.75987243652344</v>
      </c>
      <c r="F48" s="257">
        <v>134.13847351074219</v>
      </c>
      <c r="G48" s="257">
        <v>134.63888549804688</v>
      </c>
      <c r="H48" s="257">
        <v>134.42356872558594</v>
      </c>
      <c r="I48" s="257">
        <v>135.07733154296875</v>
      </c>
      <c r="J48" s="257">
        <v>134.2265625</v>
      </c>
      <c r="K48" s="257">
        <v>135.28854370117188</v>
      </c>
      <c r="L48" s="257">
        <v>135.12541198730469</v>
      </c>
      <c r="M48" s="257">
        <v>136.51620483398438</v>
      </c>
      <c r="N48" s="257">
        <v>133.41261291503906</v>
      </c>
      <c r="O48" s="19" cm="1">
        <f t="array" ref="O48">+SUMPRODUCT($E$30:$N$30/100,$E48:$N48)/$D$14*100</f>
        <v>135.73334132932166</v>
      </c>
      <c r="Q48" s="24">
        <f t="shared" si="10"/>
        <v>2.702492133367107E-2</v>
      </c>
      <c r="R48" s="24">
        <f t="shared" si="10"/>
        <v>2.6896805088868936E-2</v>
      </c>
      <c r="S48" s="24">
        <f t="shared" si="10"/>
        <v>2.7423518102097644E-2</v>
      </c>
      <c r="T48" s="24">
        <f t="shared" si="10"/>
        <v>2.7344876991493239E-2</v>
      </c>
      <c r="U48" s="24">
        <f t="shared" si="10"/>
        <v>2.715851241407008E-2</v>
      </c>
      <c r="V48" s="24">
        <f t="shared" si="10"/>
        <v>2.7516557451729318E-2</v>
      </c>
      <c r="W48" s="24">
        <f t="shared" si="10"/>
        <v>2.7739902322475363E-2</v>
      </c>
      <c r="X48" s="24">
        <f t="shared" si="10"/>
        <v>2.7972131065712835E-2</v>
      </c>
      <c r="Y48" s="24">
        <f t="shared" si="10"/>
        <v>2.9527172835484228E-2</v>
      </c>
      <c r="Z48" s="24">
        <f t="shared" si="10"/>
        <v>2.693202008120954E-2</v>
      </c>
      <c r="AA48" s="24">
        <f t="shared" si="10"/>
        <v>2.7413317803274939E-2</v>
      </c>
      <c r="AB48" s="24">
        <f>+NEA!Y21</f>
        <v>2.6470978484372854E-2</v>
      </c>
      <c r="AD48" s="24">
        <f t="shared" si="13"/>
        <v>0.23400941813218501</v>
      </c>
      <c r="AE48" s="24">
        <f t="shared" si="14"/>
        <v>0.23516100201638035</v>
      </c>
      <c r="AF48" s="24">
        <f t="shared" si="14"/>
        <v>0.24355733151021286</v>
      </c>
      <c r="AG48" s="24">
        <f t="shared" si="14"/>
        <v>0.23774514590558837</v>
      </c>
      <c r="AH48" s="24">
        <f t="shared" si="14"/>
        <v>0.24630231309396056</v>
      </c>
      <c r="AI48" s="24">
        <f t="shared" si="14"/>
        <v>0.23762236520605273</v>
      </c>
      <c r="AJ48" s="24">
        <f t="shared" si="14"/>
        <v>0.24776588312845593</v>
      </c>
      <c r="AK48" s="24">
        <f t="shared" si="14"/>
        <v>0.244563331939879</v>
      </c>
      <c r="AL48" s="24">
        <f t="shared" si="14"/>
        <v>0.25322899850881209</v>
      </c>
      <c r="AM48" s="24">
        <f t="shared" si="14"/>
        <v>0.23834671142657249</v>
      </c>
      <c r="AN48" s="24">
        <f t="shared" si="14"/>
        <v>0.24043486848039874</v>
      </c>
      <c r="AO48" s="24">
        <f>+NEA!AV21</f>
        <v>0.23524720966743051</v>
      </c>
      <c r="AQ48" s="24">
        <f t="shared" si="11"/>
        <v>9.2901252461530248E-5</v>
      </c>
      <c r="AR48" s="24">
        <f t="shared" si="15"/>
        <v>-4.3372932943874787E-3</v>
      </c>
      <c r="AT48" s="19">
        <f t="shared" si="8"/>
        <v>133.75987243652344</v>
      </c>
      <c r="AU48" s="19">
        <f t="shared" si="9"/>
        <v>133.41261291503906</v>
      </c>
      <c r="AV48" s="52">
        <f t="shared" si="12"/>
        <v>3.4725952148437766E-3</v>
      </c>
    </row>
    <row r="49" spans="4:48" x14ac:dyDescent="0.25">
      <c r="D49" s="37">
        <f>+NEA!A22</f>
        <v>43221</v>
      </c>
      <c r="E49" s="257">
        <v>137.36494445800781</v>
      </c>
      <c r="F49" s="257">
        <v>137.68296813964844</v>
      </c>
      <c r="G49" s="257">
        <v>138.05718994140625</v>
      </c>
      <c r="H49" s="257">
        <v>137.85816955566406</v>
      </c>
      <c r="I49" s="257">
        <v>138.43876647949219</v>
      </c>
      <c r="J49" s="257">
        <v>137.68795776367188</v>
      </c>
      <c r="K49" s="257">
        <v>138.60736083984375</v>
      </c>
      <c r="L49" s="257">
        <v>138.40948486328125</v>
      </c>
      <c r="M49" s="257">
        <v>139.7266845703125</v>
      </c>
      <c r="N49" s="257">
        <v>136.59872436523438</v>
      </c>
      <c r="O49" s="19" cm="1">
        <f t="array" ref="O49">+SUMPRODUCT($E$30:$N$30/100,$E49:$N49)/$D$14*100</f>
        <v>139.19397989617423</v>
      </c>
      <c r="Q49" s="24">
        <f t="shared" si="10"/>
        <v>2.6951820122250725E-2</v>
      </c>
      <c r="R49" s="24">
        <f t="shared" si="10"/>
        <v>2.6424146153880335E-2</v>
      </c>
      <c r="S49" s="24">
        <f t="shared" si="10"/>
        <v>2.5388686416369488E-2</v>
      </c>
      <c r="T49" s="24">
        <f t="shared" si="10"/>
        <v>2.5550585084447297E-2</v>
      </c>
      <c r="U49" s="24">
        <f t="shared" si="10"/>
        <v>2.48852631165144E-2</v>
      </c>
      <c r="V49" s="24">
        <f t="shared" si="10"/>
        <v>2.5787706987369763E-2</v>
      </c>
      <c r="W49" s="24">
        <f t="shared" si="10"/>
        <v>2.4531398209167943E-2</v>
      </c>
      <c r="X49" s="24">
        <f t="shared" si="10"/>
        <v>2.430388797841454E-2</v>
      </c>
      <c r="Y49" s="24">
        <f t="shared" si="10"/>
        <v>2.3517206182462669E-2</v>
      </c>
      <c r="Z49" s="24">
        <f t="shared" si="10"/>
        <v>2.3881635930662171E-2</v>
      </c>
      <c r="AA49" s="24">
        <f t="shared" si="10"/>
        <v>2.54958622027599E-2</v>
      </c>
      <c r="AB49" s="24">
        <f>+NEA!Y22</f>
        <v>2.5538029090892866E-2</v>
      </c>
      <c r="AD49" s="24">
        <f t="shared" si="13"/>
        <v>0.24351764546948629</v>
      </c>
      <c r="AE49" s="24">
        <f t="shared" si="14"/>
        <v>0.2442466703006414</v>
      </c>
      <c r="AF49" s="24">
        <f t="shared" si="14"/>
        <v>0.25137128900682559</v>
      </c>
      <c r="AG49" s="24">
        <f t="shared" si="14"/>
        <v>0.24565760245042889</v>
      </c>
      <c r="AH49" s="24">
        <f t="shared" si="14"/>
        <v>0.25418727206423708</v>
      </c>
      <c r="AI49" s="24">
        <f t="shared" si="14"/>
        <v>0.24530327977051747</v>
      </c>
      <c r="AJ49" s="24">
        <f t="shared" si="14"/>
        <v>0.25505884030426129</v>
      </c>
      <c r="AK49" s="24">
        <f t="shared" si="14"/>
        <v>0.25096092727844677</v>
      </c>
      <c r="AL49" s="24">
        <f t="shared" si="14"/>
        <v>0.25952572648839656</v>
      </c>
      <c r="AM49" s="24">
        <f t="shared" si="14"/>
        <v>0.24220170017568465</v>
      </c>
      <c r="AN49" s="24">
        <f t="shared" si="14"/>
        <v>0.2483323806893929</v>
      </c>
      <c r="AO49" s="24">
        <f>+NEA!AV22</f>
        <v>0.24286649564306373</v>
      </c>
      <c r="AQ49" s="24">
        <f t="shared" si="11"/>
        <v>3.0701841915885542E-3</v>
      </c>
      <c r="AR49" s="24">
        <f t="shared" si="15"/>
        <v>1.3159452938016347E-3</v>
      </c>
      <c r="AT49" s="19">
        <f t="shared" si="8"/>
        <v>137.36494445800781</v>
      </c>
      <c r="AU49" s="19">
        <f t="shared" si="9"/>
        <v>136.59872436523438</v>
      </c>
      <c r="AV49" s="52">
        <f t="shared" si="12"/>
        <v>7.6622009277345082E-3</v>
      </c>
    </row>
    <row r="50" spans="4:48" x14ac:dyDescent="0.25">
      <c r="D50" s="37">
        <f>+NEA!A23</f>
        <v>43252</v>
      </c>
      <c r="E50" s="257">
        <v>141.72315979003906</v>
      </c>
      <c r="F50" s="257">
        <v>141.93647766113281</v>
      </c>
      <c r="G50" s="257">
        <v>142.47695922851563</v>
      </c>
      <c r="H50" s="257">
        <v>142.11141967773438</v>
      </c>
      <c r="I50" s="257">
        <v>142.83216857910156</v>
      </c>
      <c r="J50" s="257">
        <v>141.86480712890625</v>
      </c>
      <c r="K50" s="257">
        <v>142.99272155761719</v>
      </c>
      <c r="L50" s="257">
        <v>142.55865478515625</v>
      </c>
      <c r="M50" s="257">
        <v>143.86143493652344</v>
      </c>
      <c r="N50" s="257">
        <v>140.77764892578125</v>
      </c>
      <c r="O50" s="19" cm="1">
        <f t="array" ref="O50">+SUMPRODUCT($E$30:$N$30/100,$E50:$N50)/$D$14*100</f>
        <v>143.52490957706553</v>
      </c>
      <c r="Q50" s="24">
        <f t="shared" si="10"/>
        <v>3.1727274736849331E-2</v>
      </c>
      <c r="R50" s="24">
        <f t="shared" si="10"/>
        <v>3.0893505412885602E-2</v>
      </c>
      <c r="S50" s="24">
        <f t="shared" si="10"/>
        <v>3.201404641790262E-2</v>
      </c>
      <c r="T50" s="24">
        <f t="shared" si="10"/>
        <v>3.0852361784427629E-2</v>
      </c>
      <c r="U50" s="24">
        <f t="shared" si="10"/>
        <v>3.1735345606826115E-2</v>
      </c>
      <c r="V50" s="24">
        <f t="shared" si="10"/>
        <v>3.0335618547001397E-2</v>
      </c>
      <c r="W50" s="24">
        <f t="shared" si="10"/>
        <v>3.1638728933310878E-2</v>
      </c>
      <c r="X50" s="24">
        <f t="shared" si="10"/>
        <v>2.9977497033339073E-2</v>
      </c>
      <c r="Y50" s="24">
        <f t="shared" si="10"/>
        <v>2.9591701677643911E-2</v>
      </c>
      <c r="Z50" s="24">
        <f t="shared" si="10"/>
        <v>3.0592705605166248E-2</v>
      </c>
      <c r="AA50" s="24">
        <f t="shared" si="10"/>
        <v>3.1114346210387556E-2</v>
      </c>
      <c r="AB50" s="24">
        <f>+NEA!Y23</f>
        <v>3.0978422423892704E-2</v>
      </c>
      <c r="AD50" s="24">
        <f t="shared" si="13"/>
        <v>0.26551190590707718</v>
      </c>
      <c r="AE50" s="24">
        <f t="shared" si="14"/>
        <v>0.26515594268167475</v>
      </c>
      <c r="AF50" s="24">
        <f t="shared" si="14"/>
        <v>0.27404073289437503</v>
      </c>
      <c r="AG50" s="24">
        <f t="shared" si="14"/>
        <v>0.26669970303312329</v>
      </c>
      <c r="AH50" s="24">
        <f t="shared" si="14"/>
        <v>0.27620220376386739</v>
      </c>
      <c r="AI50" s="24">
        <f t="shared" si="14"/>
        <v>0.26570182604906312</v>
      </c>
      <c r="AJ50" s="24">
        <f t="shared" si="14"/>
        <v>0.27678430620791827</v>
      </c>
      <c r="AK50" s="24">
        <f t="shared" si="14"/>
        <v>0.270865516542246</v>
      </c>
      <c r="AL50" s="24">
        <f t="shared" si="14"/>
        <v>0.27880239321157041</v>
      </c>
      <c r="AM50" s="24">
        <f t="shared" si="14"/>
        <v>0.26380318431416283</v>
      </c>
      <c r="AN50" s="24">
        <f t="shared" si="14"/>
        <v>0.26966106201016427</v>
      </c>
      <c r="AO50" s="24">
        <f>+NEA!AV23</f>
        <v>0.26411578314512307</v>
      </c>
      <c r="AQ50" s="24">
        <f t="shared" si="11"/>
        <v>1.134569131683083E-3</v>
      </c>
      <c r="AR50" s="24">
        <f t="shared" si="15"/>
        <v>1.7087215929143529E-3</v>
      </c>
      <c r="AT50" s="19">
        <f t="shared" si="8"/>
        <v>141.72315979003906</v>
      </c>
      <c r="AU50" s="19">
        <f t="shared" si="9"/>
        <v>140.77764892578125</v>
      </c>
      <c r="AV50" s="52">
        <f t="shared" si="12"/>
        <v>9.4551086425782582E-3</v>
      </c>
    </row>
    <row r="51" spans="4:48" x14ac:dyDescent="0.25">
      <c r="D51" s="37">
        <f>+NEA!A24</f>
        <v>43282</v>
      </c>
      <c r="E51" s="257">
        <v>146.53428649902344</v>
      </c>
      <c r="F51" s="257">
        <v>146.67718505859375</v>
      </c>
      <c r="G51" s="257">
        <v>147.67222595214844</v>
      </c>
      <c r="H51" s="257">
        <v>146.86618041992188</v>
      </c>
      <c r="I51" s="257">
        <v>148.10676574707031</v>
      </c>
      <c r="J51" s="257">
        <v>146.64779663085938</v>
      </c>
      <c r="K51" s="257">
        <v>148.21401977539063</v>
      </c>
      <c r="L51" s="257">
        <v>147.46786499023438</v>
      </c>
      <c r="M51" s="257">
        <v>148.81784057617188</v>
      </c>
      <c r="N51" s="257">
        <v>145.92832946777344</v>
      </c>
      <c r="O51" s="19" cm="1">
        <f t="array" ref="O51">+SUMPRODUCT($E$30:$N$30/100,$E51:$N51)/$D$14*100</f>
        <v>148.5159560856176</v>
      </c>
      <c r="Q51" s="24">
        <f t="shared" si="10"/>
        <v>3.3947357059438854E-2</v>
      </c>
      <c r="R51" s="24">
        <f t="shared" si="10"/>
        <v>3.3400204623783791E-2</v>
      </c>
      <c r="S51" s="24">
        <f t="shared" si="10"/>
        <v>3.6463907931248318E-2</v>
      </c>
      <c r="T51" s="24">
        <f t="shared" si="10"/>
        <v>3.3457977923025961E-2</v>
      </c>
      <c r="U51" s="24">
        <f t="shared" si="10"/>
        <v>3.6928636037949936E-2</v>
      </c>
      <c r="V51" s="24">
        <f t="shared" si="10"/>
        <v>3.3715123565543959E-2</v>
      </c>
      <c r="W51" s="24">
        <f t="shared" si="10"/>
        <v>3.6514433468346708E-2</v>
      </c>
      <c r="X51" s="24">
        <f t="shared" si="10"/>
        <v>3.4436423467074428E-2</v>
      </c>
      <c r="Y51" s="24">
        <f t="shared" si="10"/>
        <v>3.4452635912017415E-2</v>
      </c>
      <c r="Z51" s="24">
        <f t="shared" si="10"/>
        <v>3.6587345940886307E-2</v>
      </c>
      <c r="AA51" s="24">
        <f t="shared" si="10"/>
        <v>3.4774775495483912E-2</v>
      </c>
      <c r="AB51" s="24">
        <f>+NEA!Y24</f>
        <v>3.4176056761044515E-2</v>
      </c>
      <c r="AD51" s="24">
        <f t="shared" si="13"/>
        <v>0.29347400639135657</v>
      </c>
      <c r="AE51" s="24">
        <f t="shared" si="14"/>
        <v>0.29210945292557322</v>
      </c>
      <c r="AF51" s="24">
        <f t="shared" si="14"/>
        <v>0.30278050709089688</v>
      </c>
      <c r="AG51" s="24">
        <f t="shared" si="14"/>
        <v>0.29264486083853725</v>
      </c>
      <c r="AH51" s="24">
        <f t="shared" si="14"/>
        <v>0.30441282893963217</v>
      </c>
      <c r="AI51" s="24">
        <f t="shared" si="14"/>
        <v>0.29221958419150007</v>
      </c>
      <c r="AJ51" s="24">
        <f t="shared" si="14"/>
        <v>0.30420180568906918</v>
      </c>
      <c r="AK51" s="24">
        <f t="shared" si="14"/>
        <v>0.29647435639457553</v>
      </c>
      <c r="AL51" s="24">
        <f t="shared" si="14"/>
        <v>0.30380584388313836</v>
      </c>
      <c r="AM51" s="24">
        <f t="shared" si="14"/>
        <v>0.29139748371128893</v>
      </c>
      <c r="AN51" s="24">
        <f t="shared" si="14"/>
        <v>0.29683790180424352</v>
      </c>
      <c r="AO51" s="24">
        <f>+NEA!AV24</f>
        <v>0.29078510876822827</v>
      </c>
      <c r="AQ51" s="24">
        <f t="shared" si="11"/>
        <v>-2.6399888814474526E-3</v>
      </c>
      <c r="AR51" s="24">
        <f t="shared" si="15"/>
        <v>2.0765226800676384E-3</v>
      </c>
      <c r="AT51" s="19">
        <f t="shared" si="8"/>
        <v>146.53428649902344</v>
      </c>
      <c r="AU51" s="19">
        <f t="shared" si="9"/>
        <v>145.92832946777344</v>
      </c>
      <c r="AV51" s="52">
        <f t="shared" si="12"/>
        <v>6.059570312500151E-3</v>
      </c>
    </row>
    <row r="52" spans="4:48" x14ac:dyDescent="0.25">
      <c r="D52" s="37">
        <f>+NEA!A25</f>
        <v>43313</v>
      </c>
      <c r="E52" s="257">
        <v>152.60334777832031</v>
      </c>
      <c r="F52" s="257">
        <v>152.65725708007813</v>
      </c>
      <c r="G52" s="257">
        <v>153.86576843261719</v>
      </c>
      <c r="H52" s="257">
        <v>152.78352355957031</v>
      </c>
      <c r="I52" s="257">
        <v>154.26487731933594</v>
      </c>
      <c r="J52" s="257">
        <v>152.58360290527344</v>
      </c>
      <c r="K52" s="257">
        <v>154.35728454589844</v>
      </c>
      <c r="L52" s="257">
        <v>153.37644958496094</v>
      </c>
      <c r="M52" s="257">
        <v>154.90225219726563</v>
      </c>
      <c r="N52" s="257">
        <v>151.64010620117188</v>
      </c>
      <c r="O52" s="19" cm="1">
        <f t="array" ref="O52">+SUMPRODUCT($E$30:$N$30/100,$E52:$N52)/$D$14*100</f>
        <v>154.59961856314649</v>
      </c>
      <c r="Q52" s="24">
        <f t="shared" si="10"/>
        <v>4.1417346235465002E-2</v>
      </c>
      <c r="R52" s="24">
        <f t="shared" si="10"/>
        <v>4.0770294433285503E-2</v>
      </c>
      <c r="S52" s="24">
        <f t="shared" si="10"/>
        <v>4.1941146620730896E-2</v>
      </c>
      <c r="T52" s="24">
        <f t="shared" si="10"/>
        <v>4.02907131017467E-2</v>
      </c>
      <c r="U52" s="24">
        <f t="shared" si="10"/>
        <v>4.1578867388017526E-2</v>
      </c>
      <c r="V52" s="24">
        <f t="shared" si="10"/>
        <v>4.0476614110716014E-2</v>
      </c>
      <c r="W52" s="24">
        <f t="shared" si="10"/>
        <v>4.1448607762056167E-2</v>
      </c>
      <c r="X52" s="24">
        <f t="shared" si="10"/>
        <v>4.006692980275961E-2</v>
      </c>
      <c r="Y52" s="24">
        <f t="shared" si="10"/>
        <v>4.0884961087575222E-2</v>
      </c>
      <c r="Z52" s="24">
        <f t="shared" si="10"/>
        <v>3.9140972518703521E-2</v>
      </c>
      <c r="AA52" s="24">
        <f t="shared" si="10"/>
        <v>4.0963022680349237E-2</v>
      </c>
      <c r="AB52" s="24">
        <f>+NEA!Y25</f>
        <v>3.9854012802921446E-2</v>
      </c>
      <c r="AD52" s="24">
        <f t="shared" si="13"/>
        <v>0.33127135850135336</v>
      </c>
      <c r="AE52" s="24">
        <f t="shared" si="14"/>
        <v>0.32886144413481277</v>
      </c>
      <c r="AF52" s="24">
        <f t="shared" si="14"/>
        <v>0.34219058479728703</v>
      </c>
      <c r="AG52" s="24">
        <f t="shared" si="14"/>
        <v>0.32919152169595822</v>
      </c>
      <c r="AH52" s="24">
        <f t="shared" si="14"/>
        <v>0.34276398332433167</v>
      </c>
      <c r="AI52" s="24">
        <f t="shared" si="14"/>
        <v>0.32947327647060654</v>
      </c>
      <c r="AJ52" s="24">
        <f t="shared" si="14"/>
        <v>0.34211188981158358</v>
      </c>
      <c r="AK52" s="24">
        <f t="shared" si="14"/>
        <v>0.33318650836361852</v>
      </c>
      <c r="AL52" s="24">
        <f t="shared" si="14"/>
        <v>0.34137062829878162</v>
      </c>
      <c r="AM52" s="24">
        <f t="shared" si="14"/>
        <v>0.32948903516825134</v>
      </c>
      <c r="AN52" s="24">
        <f t="shared" si="14"/>
        <v>0.33446747253057185</v>
      </c>
      <c r="AO52" s="24">
        <f>+NEA!AV25</f>
        <v>0.32693325566855513</v>
      </c>
      <c r="AQ52" s="24">
        <f t="shared" si="11"/>
        <v>2.2763737167614817E-3</v>
      </c>
      <c r="AR52" s="24">
        <f t="shared" si="15"/>
        <v>1.7823233331020205E-3</v>
      </c>
      <c r="AT52" s="19">
        <f t="shared" si="8"/>
        <v>152.60334777832031</v>
      </c>
      <c r="AU52" s="19">
        <f t="shared" si="9"/>
        <v>151.64010620117188</v>
      </c>
      <c r="AV52" s="52">
        <f t="shared" si="12"/>
        <v>9.6324157714844372E-3</v>
      </c>
    </row>
    <row r="53" spans="4:48" x14ac:dyDescent="0.25">
      <c r="D53" s="37">
        <f>+NEA!A26</f>
        <v>43344</v>
      </c>
      <c r="E53" s="257">
        <v>163.6629638671875</v>
      </c>
      <c r="F53" s="257">
        <v>163.58753967285156</v>
      </c>
      <c r="G53" s="257">
        <v>165.32302856445313</v>
      </c>
      <c r="H53" s="257">
        <v>163.80276489257813</v>
      </c>
      <c r="I53" s="257">
        <v>165.72276306152344</v>
      </c>
      <c r="J53" s="257">
        <v>163.66226196289063</v>
      </c>
      <c r="K53" s="257">
        <v>165.81149291992188</v>
      </c>
      <c r="L53" s="257">
        <v>164.55607604980469</v>
      </c>
      <c r="M53" s="257">
        <v>166.07063293457031</v>
      </c>
      <c r="N53" s="257">
        <v>163.41030883789063</v>
      </c>
      <c r="O53" s="19" cm="1">
        <f t="array" ref="O53">+SUMPRODUCT($E$30:$N$30/100,$E53:$N53)/$D$14*100</f>
        <v>165.90261713547997</v>
      </c>
      <c r="Q53" s="24">
        <f t="shared" si="10"/>
        <v>7.2472958489305128E-2</v>
      </c>
      <c r="R53" s="24">
        <f t="shared" si="10"/>
        <v>7.1600150571550225E-2</v>
      </c>
      <c r="S53" s="24">
        <f t="shared" si="10"/>
        <v>7.4462697249345844E-2</v>
      </c>
      <c r="T53" s="24">
        <f t="shared" si="10"/>
        <v>7.2123230805783978E-2</v>
      </c>
      <c r="U53" s="24">
        <f t="shared" si="10"/>
        <v>7.4274105300515814E-2</v>
      </c>
      <c r="V53" s="24">
        <f t="shared" si="10"/>
        <v>7.2607140260641412E-2</v>
      </c>
      <c r="W53" s="24">
        <f t="shared" si="10"/>
        <v>7.4205816769324695E-2</v>
      </c>
      <c r="X53" s="24">
        <f t="shared" si="10"/>
        <v>7.2890111194358731E-2</v>
      </c>
      <c r="Y53" s="24">
        <f t="shared" si="10"/>
        <v>7.2099537475297071E-2</v>
      </c>
      <c r="Z53" s="24">
        <f t="shared" si="10"/>
        <v>7.761932467327548E-2</v>
      </c>
      <c r="AA53" s="24">
        <f t="shared" si="10"/>
        <v>7.311142600081344E-2</v>
      </c>
      <c r="AB53" s="24">
        <f>+NEA!Y26</f>
        <v>7.3114377695518096E-2</v>
      </c>
      <c r="AD53" s="24">
        <f t="shared" si="13"/>
        <v>0.40882770612421715</v>
      </c>
      <c r="AE53" s="24">
        <f t="shared" si="14"/>
        <v>0.40536846363525059</v>
      </c>
      <c r="AF53" s="24">
        <f t="shared" si="14"/>
        <v>0.42433105300700458</v>
      </c>
      <c r="AG53" s="24">
        <f t="shared" si="14"/>
        <v>0.40715657575381003</v>
      </c>
      <c r="AH53" s="24">
        <f t="shared" si="14"/>
        <v>0.42512919686421391</v>
      </c>
      <c r="AI53" s="24">
        <f t="shared" si="14"/>
        <v>0.40785083339114192</v>
      </c>
      <c r="AJ53" s="24">
        <f t="shared" si="14"/>
        <v>0.42448343146360368</v>
      </c>
      <c r="AK53" s="24">
        <f t="shared" si="14"/>
        <v>0.41304707297450993</v>
      </c>
      <c r="AL53" s="24">
        <f t="shared" si="14"/>
        <v>0.42147638296621848</v>
      </c>
      <c r="AM53" s="24">
        <f t="shared" si="14"/>
        <v>0.41616539842097855</v>
      </c>
      <c r="AN53" s="24">
        <f t="shared" si="14"/>
        <v>0.41411153891040353</v>
      </c>
      <c r="AO53" s="24">
        <f>+NEA!AV26</f>
        <v>0.40569612516807263</v>
      </c>
      <c r="AQ53" s="24">
        <f t="shared" si="11"/>
        <v>-5.1463661839703523E-3</v>
      </c>
      <c r="AR53" s="24">
        <f t="shared" si="15"/>
        <v>-7.3376922967614E-3</v>
      </c>
      <c r="AT53" s="19">
        <f t="shared" si="8"/>
        <v>163.6629638671875</v>
      </c>
      <c r="AU53" s="19">
        <f t="shared" si="9"/>
        <v>163.41030883789063</v>
      </c>
      <c r="AV53" s="52">
        <f t="shared" si="12"/>
        <v>2.5265502929687766E-3</v>
      </c>
    </row>
    <row r="54" spans="4:48" x14ac:dyDescent="0.25">
      <c r="D54" s="37">
        <f>+NEA!A27</f>
        <v>43374</v>
      </c>
      <c r="E54" s="257">
        <v>171.71963500976563</v>
      </c>
      <c r="F54" s="257">
        <v>171.45504760742188</v>
      </c>
      <c r="G54" s="257">
        <v>173.54074096679688</v>
      </c>
      <c r="H54" s="257">
        <v>171.61427307128906</v>
      </c>
      <c r="I54" s="257">
        <v>173.92636108398438</v>
      </c>
      <c r="J54" s="257">
        <v>171.4405517578125</v>
      </c>
      <c r="K54" s="257">
        <v>173.93003845214844</v>
      </c>
      <c r="L54" s="257">
        <v>172.30274963378906</v>
      </c>
      <c r="M54" s="257">
        <v>173.72439575195313</v>
      </c>
      <c r="N54" s="257">
        <v>171.4332275390625</v>
      </c>
      <c r="O54" s="19" cm="1">
        <f t="array" ref="O54">+SUMPRODUCT($E$30:$N$30/100,$E54:$N54)/$D$14*100</f>
        <v>173.94241207647008</v>
      </c>
      <c r="Q54" s="24">
        <f t="shared" si="10"/>
        <v>4.9227210312017267E-2</v>
      </c>
      <c r="R54" s="24">
        <f t="shared" si="10"/>
        <v>4.8093564768466157E-2</v>
      </c>
      <c r="S54" s="24">
        <f t="shared" si="10"/>
        <v>4.9707003759249302E-2</v>
      </c>
      <c r="T54" s="24">
        <f t="shared" si="10"/>
        <v>4.7688500153423741E-2</v>
      </c>
      <c r="U54" s="24">
        <f t="shared" si="10"/>
        <v>4.9501938483945018E-2</v>
      </c>
      <c r="V54" s="24">
        <f t="shared" si="10"/>
        <v>4.7526471292970163E-2</v>
      </c>
      <c r="W54" s="24">
        <f t="shared" si="10"/>
        <v>4.8962501870406516E-2</v>
      </c>
      <c r="X54" s="24">
        <f t="shared" si="10"/>
        <v>4.7076192930364691E-2</v>
      </c>
      <c r="Y54" s="24">
        <f t="shared" si="10"/>
        <v>4.6087394755689903E-2</v>
      </c>
      <c r="Z54" s="24">
        <f t="shared" si="10"/>
        <v>4.9096772157324109E-2</v>
      </c>
      <c r="AA54" s="24">
        <f t="shared" si="10"/>
        <v>4.8460928946193915E-2</v>
      </c>
      <c r="AB54" s="24">
        <f>+NEA!Y27</f>
        <v>4.8683404776485029E-2</v>
      </c>
      <c r="AD54" s="24">
        <f t="shared" si="13"/>
        <v>0.45631165832310638</v>
      </c>
      <c r="AE54" s="24">
        <f t="shared" si="14"/>
        <v>0.45109022786028952</v>
      </c>
      <c r="AF54" s="24">
        <f t="shared" si="14"/>
        <v>0.47267542619301417</v>
      </c>
      <c r="AG54" s="24">
        <f t="shared" si="14"/>
        <v>0.45268788732830978</v>
      </c>
      <c r="AH54" s="24">
        <f t="shared" si="14"/>
        <v>0.47303599947170216</v>
      </c>
      <c r="AI54" s="24">
        <f t="shared" si="14"/>
        <v>0.45259469573805333</v>
      </c>
      <c r="AJ54" s="24">
        <f t="shared" si="14"/>
        <v>0.47150712637315428</v>
      </c>
      <c r="AK54" s="24">
        <f t="shared" si="14"/>
        <v>0.45727757804581359</v>
      </c>
      <c r="AL54" s="24">
        <f t="shared" si="14"/>
        <v>0.46457181941101466</v>
      </c>
      <c r="AM54" s="24">
        <f t="shared" si="14"/>
        <v>0.4648569795247508</v>
      </c>
      <c r="AN54" s="24">
        <f t="shared" si="14"/>
        <v>0.46055198559982058</v>
      </c>
      <c r="AO54" s="24">
        <f>+NEA!AV27</f>
        <v>0.45247008971812308</v>
      </c>
      <c r="AQ54" s="24">
        <f t="shared" si="11"/>
        <v>1.3043815469315767E-4</v>
      </c>
      <c r="AR54" s="24">
        <f t="shared" si="15"/>
        <v>-8.545321201644418E-3</v>
      </c>
      <c r="AT54" s="19">
        <f t="shared" si="8"/>
        <v>171.71963500976563</v>
      </c>
      <c r="AU54" s="19">
        <f t="shared" si="9"/>
        <v>171.4332275390625</v>
      </c>
      <c r="AV54" s="52">
        <f t="shared" si="12"/>
        <v>2.8640747070312056E-3</v>
      </c>
    </row>
    <row r="55" spans="4:48" x14ac:dyDescent="0.25">
      <c r="D55" s="37">
        <f>+NEA!A28</f>
        <v>43405</v>
      </c>
      <c r="E55" s="257">
        <v>176.82040405273438</v>
      </c>
      <c r="F55" s="257">
        <v>176.53619384765625</v>
      </c>
      <c r="G55" s="257">
        <v>178.64651489257813</v>
      </c>
      <c r="H55" s="257">
        <v>176.79490661621094</v>
      </c>
      <c r="I55" s="257">
        <v>179.08233642578125</v>
      </c>
      <c r="J55" s="257">
        <v>176.4912109375</v>
      </c>
      <c r="K55" s="257">
        <v>179.23046875</v>
      </c>
      <c r="L55" s="257">
        <v>177.41986083984375</v>
      </c>
      <c r="M55" s="257">
        <v>178.76518249511719</v>
      </c>
      <c r="N55" s="257">
        <v>176.42092895507813</v>
      </c>
      <c r="O55" s="19" cm="1">
        <f t="array" ref="O55">+SUMPRODUCT($E$30:$N$30/100,$E55:$N55)/$D$14*100</f>
        <v>179.10655363075767</v>
      </c>
      <c r="Q55" s="24">
        <f t="shared" si="10"/>
        <v>2.9704052438025874E-2</v>
      </c>
      <c r="R55" s="24">
        <f t="shared" si="10"/>
        <v>2.9635442707225623E-2</v>
      </c>
      <c r="S55" s="24">
        <f t="shared" si="10"/>
        <v>2.9421183160432296E-2</v>
      </c>
      <c r="T55" s="24">
        <f t="shared" si="10"/>
        <v>3.0187661272030875E-2</v>
      </c>
      <c r="U55" s="24">
        <f t="shared" si="10"/>
        <v>2.9644588144445816E-2</v>
      </c>
      <c r="V55" s="24">
        <f t="shared" si="10"/>
        <v>2.9460119720230216E-2</v>
      </c>
      <c r="W55" s="24">
        <f t="shared" si="10"/>
        <v>3.0474496211359225E-2</v>
      </c>
      <c r="X55" s="24">
        <f t="shared" si="10"/>
        <v>2.969837229487382E-2</v>
      </c>
      <c r="Y55" s="24">
        <f t="shared" si="10"/>
        <v>2.9015998135123011E-2</v>
      </c>
      <c r="Z55" s="24">
        <f t="shared" si="10"/>
        <v>2.9094134711306952E-2</v>
      </c>
      <c r="AA55" s="24">
        <f t="shared" si="10"/>
        <v>2.9688800406063587E-2</v>
      </c>
      <c r="AB55" s="24">
        <f>+NEA!Y28</f>
        <v>3.0238248175182614E-2</v>
      </c>
      <c r="AD55" s="24">
        <f t="shared" si="13"/>
        <v>0.4769150259423296</v>
      </c>
      <c r="AE55" s="24">
        <f t="shared" si="14"/>
        <v>0.47194753776998244</v>
      </c>
      <c r="AF55" s="24">
        <f t="shared" si="14"/>
        <v>0.49192864424148008</v>
      </c>
      <c r="AG55" s="24">
        <f t="shared" si="14"/>
        <v>0.4743322901244662</v>
      </c>
      <c r="AH55" s="24">
        <f t="shared" si="14"/>
        <v>0.49305554009522279</v>
      </c>
      <c r="AI55" s="24">
        <f t="shared" si="14"/>
        <v>0.47245154409400247</v>
      </c>
      <c r="AJ55" s="24">
        <f t="shared" si="14"/>
        <v>0.49279920502984598</v>
      </c>
      <c r="AK55" s="24">
        <f t="shared" si="14"/>
        <v>0.47763388473658441</v>
      </c>
      <c r="AL55" s="24">
        <f t="shared" si="14"/>
        <v>0.48415337526601698</v>
      </c>
      <c r="AM55" s="24">
        <f t="shared" si="14"/>
        <v>0.48261027597421013</v>
      </c>
      <c r="AN55" s="24">
        <f t="shared" si="14"/>
        <v>0.48089204393340546</v>
      </c>
      <c r="AO55" s="24">
        <f>+NEA!AV28</f>
        <v>0.47396989038898552</v>
      </c>
      <c r="AQ55" s="24">
        <f t="shared" si="11"/>
        <v>6.0991772671892264E-4</v>
      </c>
      <c r="AR55" s="24">
        <f t="shared" si="15"/>
        <v>-5.6952500318805388E-3</v>
      </c>
      <c r="AT55" s="19">
        <f t="shared" si="8"/>
        <v>176.82040405273438</v>
      </c>
      <c r="AU55" s="19">
        <f t="shared" si="9"/>
        <v>176.42092895507813</v>
      </c>
      <c r="AV55" s="52">
        <f t="shared" si="12"/>
        <v>3.9947509765625444E-3</v>
      </c>
    </row>
    <row r="56" spans="4:48" x14ac:dyDescent="0.25">
      <c r="D56" s="37">
        <f>+NEA!A29</f>
        <v>43435</v>
      </c>
      <c r="E56" s="257">
        <v>181.11775207519531</v>
      </c>
      <c r="F56" s="257">
        <v>180.85122680664063</v>
      </c>
      <c r="G56" s="257">
        <v>183.10029602050781</v>
      </c>
      <c r="H56" s="257">
        <v>181.03475952148438</v>
      </c>
      <c r="I56" s="257">
        <v>183.55392456054688</v>
      </c>
      <c r="J56" s="257">
        <v>180.91816711425781</v>
      </c>
      <c r="K56" s="257">
        <v>183.8232421875</v>
      </c>
      <c r="L56" s="257">
        <v>181.86000061035156</v>
      </c>
      <c r="M56" s="257">
        <v>183.13970947265625</v>
      </c>
      <c r="N56" s="257">
        <v>180.79527282714844</v>
      </c>
      <c r="O56" s="19" cm="1">
        <f t="array" ref="O56">+SUMPRODUCT($E$30:$N$30/100,$E56:$N56)/$D$14*100</f>
        <v>183.52809892226588</v>
      </c>
      <c r="Q56" s="24">
        <f t="shared" si="10"/>
        <v>2.430346229261704E-2</v>
      </c>
      <c r="R56" s="24">
        <f t="shared" si="10"/>
        <v>2.444276646582777E-2</v>
      </c>
      <c r="S56" s="24">
        <f t="shared" si="10"/>
        <v>2.4930691374571712E-2</v>
      </c>
      <c r="T56" s="24">
        <f t="shared" si="10"/>
        <v>2.3981759352815324E-2</v>
      </c>
      <c r="U56" s="24">
        <f t="shared" si="10"/>
        <v>2.4969453850178125E-2</v>
      </c>
      <c r="V56" s="24">
        <f t="shared" si="10"/>
        <v>2.5083153734638541E-2</v>
      </c>
      <c r="W56" s="24">
        <f t="shared" si="10"/>
        <v>2.5624959135191583E-2</v>
      </c>
      <c r="X56" s="24">
        <f t="shared" si="10"/>
        <v>2.5026170968062589E-2</v>
      </c>
      <c r="Y56" s="24">
        <f t="shared" si="10"/>
        <v>2.4470799718835368E-2</v>
      </c>
      <c r="Z56" s="24">
        <f t="shared" si="10"/>
        <v>2.479492596473154E-2</v>
      </c>
      <c r="AA56" s="24">
        <f t="shared" si="10"/>
        <v>2.4686675065076491E-2</v>
      </c>
      <c r="AB56" s="24">
        <f>+NEA!Y29</f>
        <v>2.461906621556742E-2</v>
      </c>
      <c r="AD56" s="24">
        <f t="shared" si="13"/>
        <v>0.48100425826375615</v>
      </c>
      <c r="AE56" s="24">
        <f t="shared" si="14"/>
        <v>0.4762580264746461</v>
      </c>
      <c r="AF56" s="24">
        <f t="shared" si="14"/>
        <v>0.4948689975031868</v>
      </c>
      <c r="AG56" s="24">
        <f t="shared" si="14"/>
        <v>0.47651810712182052</v>
      </c>
      <c r="AH56" s="24">
        <f t="shared" si="14"/>
        <v>0.49591788324968888</v>
      </c>
      <c r="AI56" s="24">
        <f t="shared" si="14"/>
        <v>0.4765113934861116</v>
      </c>
      <c r="AJ56" s="24">
        <f t="shared" si="14"/>
        <v>0.49599474720945502</v>
      </c>
      <c r="AK56" s="24">
        <f t="shared" si="14"/>
        <v>0.48002948540736834</v>
      </c>
      <c r="AL56" s="24">
        <f t="shared" si="14"/>
        <v>0.48296951875083671</v>
      </c>
      <c r="AM56" s="24">
        <f t="shared" si="14"/>
        <v>0.48409798259053693</v>
      </c>
      <c r="AN56" s="24">
        <f t="shared" si="14"/>
        <v>0.48392554088622197</v>
      </c>
      <c r="AO56" s="24">
        <f>+NEA!AV29</f>
        <v>0.4783951349286899</v>
      </c>
      <c r="AQ56" s="24">
        <f t="shared" si="11"/>
        <v>-4.9146367211450048E-4</v>
      </c>
      <c r="AR56" s="24">
        <f t="shared" si="15"/>
        <v>-3.093724326780789E-3</v>
      </c>
      <c r="AT56" s="19">
        <f t="shared" si="8"/>
        <v>181.11775207519531</v>
      </c>
      <c r="AU56" s="19">
        <f t="shared" si="9"/>
        <v>180.79527282714844</v>
      </c>
      <c r="AV56" s="52">
        <f t="shared" si="12"/>
        <v>3.2247924804686967E-3</v>
      </c>
    </row>
    <row r="57" spans="4:48" x14ac:dyDescent="0.25">
      <c r="D57" s="37">
        <f>+NEA!A30</f>
        <v>43466</v>
      </c>
      <c r="E57" s="257">
        <v>187.427734375</v>
      </c>
      <c r="F57" s="257">
        <v>187.22563171386719</v>
      </c>
      <c r="G57" s="257">
        <v>189.2816162109375</v>
      </c>
      <c r="H57" s="257">
        <v>187.40835571289063</v>
      </c>
      <c r="I57" s="257">
        <v>189.739990234375</v>
      </c>
      <c r="J57" s="257">
        <v>187.24296569824219</v>
      </c>
      <c r="K57" s="257">
        <v>190.12942504882813</v>
      </c>
      <c r="L57" s="257">
        <v>188.185546875</v>
      </c>
      <c r="M57" s="257">
        <v>189.66587829589844</v>
      </c>
      <c r="N57" s="257">
        <v>186.62008666992188</v>
      </c>
      <c r="O57" s="19" cm="1">
        <f t="array" ref="O57">+SUMPRODUCT($E$30:$N$30/100,$E57:$N57)/$D$14*100</f>
        <v>189.8763554108105</v>
      </c>
      <c r="Q57" s="24">
        <f t="shared" si="10"/>
        <v>3.4839115589204939E-2</v>
      </c>
      <c r="R57" s="24">
        <f t="shared" si="10"/>
        <v>3.5246677723905329E-2</v>
      </c>
      <c r="S57" s="24">
        <f t="shared" ref="S57:AA57" si="16">+G57/G56-1</f>
        <v>3.3759203697504514E-2</v>
      </c>
      <c r="T57" s="24">
        <f t="shared" si="16"/>
        <v>3.5206477519859058E-2</v>
      </c>
      <c r="U57" s="24">
        <f t="shared" si="16"/>
        <v>3.3701625768222554E-2</v>
      </c>
      <c r="V57" s="24">
        <f t="shared" si="16"/>
        <v>3.4959444288366948E-2</v>
      </c>
      <c r="W57" s="24">
        <f t="shared" si="16"/>
        <v>3.4305688368263088E-2</v>
      </c>
      <c r="X57" s="24">
        <f t="shared" si="16"/>
        <v>3.4782504362800504E-2</v>
      </c>
      <c r="Y57" s="24">
        <f t="shared" si="16"/>
        <v>3.5634919603367399E-2</v>
      </c>
      <c r="Z57" s="24">
        <f t="shared" si="16"/>
        <v>3.2217733083886202E-2</v>
      </c>
      <c r="AA57" s="24">
        <f t="shared" si="16"/>
        <v>3.4590106505889562E-2</v>
      </c>
      <c r="AB57" s="24">
        <f>+NEA!Y30</f>
        <v>3.4307895368635988E-2</v>
      </c>
      <c r="AD57" s="24">
        <f t="shared" si="13"/>
        <v>0.50271033791844033</v>
      </c>
      <c r="AE57" s="24">
        <f t="shared" si="14"/>
        <v>0.49823182665618915</v>
      </c>
      <c r="AF57" s="24">
        <f t="shared" si="14"/>
        <v>0.51352360419585419</v>
      </c>
      <c r="AG57" s="24">
        <f t="shared" si="14"/>
        <v>0.49808138274369673</v>
      </c>
      <c r="AH57" s="24">
        <f t="shared" si="14"/>
        <v>0.51390323646915803</v>
      </c>
      <c r="AI57" s="24">
        <f t="shared" si="14"/>
        <v>0.49725586884004147</v>
      </c>
      <c r="AJ57" s="24">
        <f t="shared" si="14"/>
        <v>0.51441114568076429</v>
      </c>
      <c r="AK57" s="24">
        <f t="shared" si="14"/>
        <v>0.49953638485236906</v>
      </c>
      <c r="AL57" s="24">
        <f t="shared" si="14"/>
        <v>0.50223526501974769</v>
      </c>
      <c r="AM57" s="24">
        <f t="shared" si="14"/>
        <v>0.50074654886802872</v>
      </c>
      <c r="AN57" s="24">
        <f t="shared" si="14"/>
        <v>0.50405658848339296</v>
      </c>
      <c r="AO57" s="24">
        <f>+NEA!AV30</f>
        <v>0.49918134788144708</v>
      </c>
      <c r="AQ57" s="24">
        <f t="shared" si="11"/>
        <v>2.6213825053187367E-3</v>
      </c>
      <c r="AR57" s="24">
        <f t="shared" si="15"/>
        <v>1.9637890504116129E-3</v>
      </c>
      <c r="AT57" s="19">
        <f t="shared" si="8"/>
        <v>187.427734375</v>
      </c>
      <c r="AU57" s="19">
        <f t="shared" si="9"/>
        <v>186.62008666992188</v>
      </c>
      <c r="AV57" s="52">
        <f t="shared" si="12"/>
        <v>8.0764770507812944E-3</v>
      </c>
    </row>
    <row r="58" spans="4:48" x14ac:dyDescent="0.25">
      <c r="D58" s="37">
        <f>+NEA!A31</f>
        <v>43497</v>
      </c>
      <c r="E58" s="257">
        <v>196.36993408203125</v>
      </c>
      <c r="F58" s="257">
        <v>195.985595703125</v>
      </c>
      <c r="G58" s="257">
        <v>198.04737854003906</v>
      </c>
      <c r="H58" s="257">
        <v>196.0653076171875</v>
      </c>
      <c r="I58" s="257">
        <v>198.38882446289063</v>
      </c>
      <c r="J58" s="257">
        <v>195.786376953125</v>
      </c>
      <c r="K58" s="257">
        <v>198.68606567382813</v>
      </c>
      <c r="L58" s="257">
        <v>196.57896423339844</v>
      </c>
      <c r="M58" s="257">
        <v>198.34664916992188</v>
      </c>
      <c r="N58" s="257">
        <v>194.73236083984375</v>
      </c>
      <c r="O58" s="19" cm="1">
        <f t="array" ref="O58">+SUMPRODUCT($E$30:$N$30/100,$E58:$N58)/$D$14*100</f>
        <v>198.62900128651503</v>
      </c>
      <c r="Q58" s="24">
        <f t="shared" ref="Q58:Z83" si="17">+E58/E57-1</f>
        <v>4.7710120046267734E-2</v>
      </c>
      <c r="R58" s="24">
        <f t="shared" si="17"/>
        <v>4.6788273106993516E-2</v>
      </c>
      <c r="S58" s="24">
        <f t="shared" si="17"/>
        <v>4.6310690412389999E-2</v>
      </c>
      <c r="T58" s="24">
        <f t="shared" si="17"/>
        <v>4.6192987881283676E-2</v>
      </c>
      <c r="U58" s="24">
        <f t="shared" si="17"/>
        <v>4.558255862579208E-2</v>
      </c>
      <c r="V58" s="24">
        <f t="shared" si="17"/>
        <v>4.5627408340942699E-2</v>
      </c>
      <c r="W58" s="24">
        <f t="shared" si="17"/>
        <v>4.5004294431556513E-2</v>
      </c>
      <c r="X58" s="24">
        <f t="shared" si="17"/>
        <v>4.4601817184045878E-2</v>
      </c>
      <c r="Y58" s="24">
        <f t="shared" si="17"/>
        <v>4.576875372638467E-2</v>
      </c>
      <c r="Z58" s="24">
        <f t="shared" si="17"/>
        <v>4.3469458806276284E-2</v>
      </c>
      <c r="AA58" s="24">
        <f t="shared" ref="AA58:AA96" si="18">+O58/O57-1</f>
        <v>4.6096555080634261E-2</v>
      </c>
      <c r="AB58" s="24">
        <f>+NEA!Y31</f>
        <v>4.521758942567855E-2</v>
      </c>
      <c r="AD58" s="24">
        <f t="shared" si="13"/>
        <v>0.54198966187671305</v>
      </c>
      <c r="AE58" s="24">
        <f t="shared" si="14"/>
        <v>0.53589890228550252</v>
      </c>
      <c r="AF58" s="24">
        <f t="shared" si="14"/>
        <v>0.54899899870033919</v>
      </c>
      <c r="AG58" s="24">
        <f t="shared" si="14"/>
        <v>0.5344170818464542</v>
      </c>
      <c r="AH58" s="24">
        <f t="shared" si="14"/>
        <v>0.54786433672880808</v>
      </c>
      <c r="AI58" s="24">
        <f t="shared" si="14"/>
        <v>0.53278171669727903</v>
      </c>
      <c r="AJ58" s="24">
        <f t="shared" si="14"/>
        <v>0.54713734043214268</v>
      </c>
      <c r="AK58" s="24">
        <f t="shared" si="14"/>
        <v>0.53270942311206548</v>
      </c>
      <c r="AL58" s="24">
        <f t="shared" si="14"/>
        <v>0.53523959304507795</v>
      </c>
      <c r="AM58" s="24">
        <f t="shared" si="14"/>
        <v>0.53443330482968499</v>
      </c>
      <c r="AN58" s="24">
        <f t="shared" si="14"/>
        <v>0.53987672689660871</v>
      </c>
      <c r="AO58" s="24">
        <f>+NEA!AV31</f>
        <v>0.53525791596422123</v>
      </c>
      <c r="AQ58" s="24">
        <f t="shared" si="11"/>
        <v>4.2406612399914501E-3</v>
      </c>
      <c r="AR58" s="24">
        <f t="shared" si="15"/>
        <v>7.5563570470280617E-3</v>
      </c>
      <c r="AT58" s="19">
        <f t="shared" si="8"/>
        <v>196.36993408203125</v>
      </c>
      <c r="AU58" s="19">
        <f t="shared" si="9"/>
        <v>194.73236083984375</v>
      </c>
      <c r="AV58" s="52">
        <f t="shared" si="12"/>
        <v>1.6375732421874956E-2</v>
      </c>
    </row>
    <row r="59" spans="4:48" x14ac:dyDescent="0.25">
      <c r="D59" s="37">
        <f>+NEA!A32</f>
        <v>43525</v>
      </c>
      <c r="E59" s="257">
        <v>206.66400146484375</v>
      </c>
      <c r="F59" s="257">
        <v>206.31221008300781</v>
      </c>
      <c r="G59" s="257">
        <v>208.31263732910156</v>
      </c>
      <c r="H59" s="257">
        <v>206.14533996582031</v>
      </c>
      <c r="I59" s="257">
        <v>208.61381530761719</v>
      </c>
      <c r="J59" s="257">
        <v>205.72781372070313</v>
      </c>
      <c r="K59" s="257">
        <v>208.63923645019531</v>
      </c>
      <c r="L59" s="257">
        <v>206.53536987304688</v>
      </c>
      <c r="M59" s="257">
        <v>208.55326843261719</v>
      </c>
      <c r="N59" s="257">
        <v>204.04167175292969</v>
      </c>
      <c r="O59" s="19" cm="1">
        <f t="array" ref="O59">+SUMPRODUCT($E$30:$N$30/100,$E59:$N59)/$D$14*100</f>
        <v>208.85276269882223</v>
      </c>
      <c r="Q59" s="24">
        <f t="shared" si="17"/>
        <v>5.2421810044058326E-2</v>
      </c>
      <c r="R59" s="24">
        <f t="shared" si="17"/>
        <v>5.2690680367782461E-2</v>
      </c>
      <c r="S59" s="24">
        <f t="shared" si="17"/>
        <v>5.1832338628946761E-2</v>
      </c>
      <c r="T59" s="24">
        <f t="shared" si="17"/>
        <v>5.1411606016061873E-2</v>
      </c>
      <c r="U59" s="24">
        <f t="shared" si="17"/>
        <v>5.1540155411522015E-2</v>
      </c>
      <c r="V59" s="24">
        <f t="shared" si="17"/>
        <v>5.0776958654065618E-2</v>
      </c>
      <c r="W59" s="24">
        <f t="shared" si="17"/>
        <v>5.0094961328122301E-2</v>
      </c>
      <c r="X59" s="24">
        <f t="shared" si="17"/>
        <v>5.0648377757384067E-2</v>
      </c>
      <c r="Y59" s="24">
        <f t="shared" si="17"/>
        <v>5.1458491007586371E-2</v>
      </c>
      <c r="Z59" s="24">
        <f t="shared" si="17"/>
        <v>4.7805669653141702E-2</v>
      </c>
      <c r="AA59" s="24">
        <f t="shared" si="18"/>
        <v>5.1471644855928256E-2</v>
      </c>
      <c r="AB59" s="24">
        <f>+NEA!Y32</f>
        <v>5.1465448691642157E-2</v>
      </c>
      <c r="AD59" s="24">
        <f t="shared" si="13"/>
        <v>0.58679188295171958</v>
      </c>
      <c r="AE59" s="24">
        <f t="shared" si="14"/>
        <v>0.57942269536933266</v>
      </c>
      <c r="AF59" s="24">
        <f t="shared" si="14"/>
        <v>0.58962473521735004</v>
      </c>
      <c r="AG59" s="24">
        <f t="shared" si="14"/>
        <v>0.57548531806866809</v>
      </c>
      <c r="AH59" s="24">
        <f t="shared" si="14"/>
        <v>0.5863465301891333</v>
      </c>
      <c r="AI59" s="24">
        <f t="shared" si="14"/>
        <v>0.57486514583406345</v>
      </c>
      <c r="AJ59" s="24">
        <f t="shared" si="14"/>
        <v>0.58495954368161485</v>
      </c>
      <c r="AK59" s="24">
        <f t="shared" si="14"/>
        <v>0.5712263236524926</v>
      </c>
      <c r="AL59" s="24">
        <f t="shared" si="14"/>
        <v>0.57278952411649486</v>
      </c>
      <c r="AM59" s="24">
        <f t="shared" si="14"/>
        <v>0.57059307643889867</v>
      </c>
      <c r="AN59" s="24">
        <f t="shared" si="14"/>
        <v>0.58087989108113836</v>
      </c>
      <c r="AO59" s="24">
        <f>+NEA!AV32</f>
        <v>0.57600263221875636</v>
      </c>
      <c r="AQ59" s="24">
        <f t="shared" si="11"/>
        <v>4.6161403909166232E-3</v>
      </c>
      <c r="AR59" s="24">
        <f t="shared" si="15"/>
        <v>1.6198806512820907E-2</v>
      </c>
      <c r="AT59" s="19">
        <f t="shared" si="8"/>
        <v>206.66400146484375</v>
      </c>
      <c r="AU59" s="19">
        <f t="shared" si="9"/>
        <v>204.04167175292969</v>
      </c>
      <c r="AV59" s="52">
        <f t="shared" si="12"/>
        <v>2.6223297119140732E-2</v>
      </c>
    </row>
    <row r="60" spans="4:48" x14ac:dyDescent="0.25">
      <c r="D60" s="37">
        <f>+NEA!A33</f>
        <v>43556</v>
      </c>
      <c r="E60" s="257">
        <v>213.83415222167969</v>
      </c>
      <c r="F60" s="257">
        <v>213.47096252441406</v>
      </c>
      <c r="G60" s="257">
        <v>215.61585998535156</v>
      </c>
      <c r="H60" s="257">
        <v>213.39350891113281</v>
      </c>
      <c r="I60" s="257">
        <v>215.92381286621094</v>
      </c>
      <c r="J60" s="257">
        <v>212.849609375</v>
      </c>
      <c r="K60" s="257">
        <v>215.90750122070313</v>
      </c>
      <c r="L60" s="257">
        <v>213.69180297851563</v>
      </c>
      <c r="M60" s="257">
        <v>215.73858642578125</v>
      </c>
      <c r="N60" s="257">
        <v>211.45443725585938</v>
      </c>
      <c r="O60" s="19" cm="1">
        <f t="array" ref="O60">+SUMPRODUCT($E$30:$N$30/100,$E60:$N60)/$D$14*100</f>
        <v>216.13915805408283</v>
      </c>
      <c r="Q60" s="24">
        <f t="shared" si="17"/>
        <v>3.4694725283617833E-2</v>
      </c>
      <c r="R60" s="24">
        <f t="shared" si="17"/>
        <v>3.4698636782214631E-2</v>
      </c>
      <c r="S60" s="24">
        <f t="shared" si="17"/>
        <v>3.5058951535004823E-2</v>
      </c>
      <c r="T60" s="24">
        <f t="shared" si="17"/>
        <v>3.5160479235253561E-2</v>
      </c>
      <c r="U60" s="24">
        <f t="shared" si="17"/>
        <v>3.504081236333545E-2</v>
      </c>
      <c r="V60" s="24">
        <f t="shared" si="17"/>
        <v>3.4617563495646042E-2</v>
      </c>
      <c r="W60" s="24">
        <f t="shared" si="17"/>
        <v>3.483651921935027E-2</v>
      </c>
      <c r="X60" s="24">
        <f t="shared" si="17"/>
        <v>3.4649915459360026E-2</v>
      </c>
      <c r="Y60" s="24">
        <f t="shared" si="17"/>
        <v>3.4453154568927946E-2</v>
      </c>
      <c r="Z60" s="24">
        <f t="shared" si="17"/>
        <v>3.6329664618243607E-2</v>
      </c>
      <c r="AA60" s="24">
        <f t="shared" si="18"/>
        <v>3.4887713531316811E-2</v>
      </c>
      <c r="AB60" s="24">
        <f>+NEA!Y33</f>
        <v>3.5093875008516573E-2</v>
      </c>
      <c r="AD60" s="24">
        <f t="shared" si="13"/>
        <v>0.59864201667174877</v>
      </c>
      <c r="AE60" s="24">
        <f t="shared" ref="AE60:AN60" si="19">+F60/F48-1</f>
        <v>0.59142233348375406</v>
      </c>
      <c r="AF60" s="24">
        <f t="shared" si="19"/>
        <v>0.60143824117200806</v>
      </c>
      <c r="AG60" s="24">
        <f t="shared" si="19"/>
        <v>0.58747093931687799</v>
      </c>
      <c r="AH60" s="24">
        <f t="shared" si="19"/>
        <v>0.59851997666628853</v>
      </c>
      <c r="AI60" s="24">
        <f t="shared" si="19"/>
        <v>0.58574879227053134</v>
      </c>
      <c r="AJ60" s="24">
        <f t="shared" si="19"/>
        <v>0.59590380171142998</v>
      </c>
      <c r="AK60" s="24">
        <f t="shared" si="19"/>
        <v>0.58143312820087756</v>
      </c>
      <c r="AL60" s="24">
        <f t="shared" si="19"/>
        <v>0.58031485484187173</v>
      </c>
      <c r="AM60" s="24">
        <f t="shared" si="19"/>
        <v>0.58496586368876202</v>
      </c>
      <c r="AN60" s="24">
        <f t="shared" si="19"/>
        <v>0.59238073665097035</v>
      </c>
      <c r="AO60" s="24">
        <f>+NEA!AV33</f>
        <v>0.58924188389196619</v>
      </c>
      <c r="AQ60" s="24">
        <f t="shared" si="11"/>
        <v>-1.6349393346257735E-3</v>
      </c>
      <c r="AR60" s="24">
        <f t="shared" si="15"/>
        <v>1.3676152982986745E-2</v>
      </c>
      <c r="AT60" s="19">
        <f t="shared" si="8"/>
        <v>213.83415222167969</v>
      </c>
      <c r="AU60" s="19">
        <f t="shared" si="9"/>
        <v>211.45443725585938</v>
      </c>
      <c r="AV60" s="52">
        <f t="shared" si="12"/>
        <v>2.3797149658203232E-2</v>
      </c>
    </row>
    <row r="61" spans="4:48" x14ac:dyDescent="0.25">
      <c r="D61" s="37">
        <f>+NEA!A34</f>
        <v>43586</v>
      </c>
      <c r="E61" s="257">
        <v>219.71421813964844</v>
      </c>
      <c r="F61" s="257">
        <v>219.30778503417969</v>
      </c>
      <c r="G61" s="257">
        <v>221.61320495605469</v>
      </c>
      <c r="H61" s="257">
        <v>219.32847595214844</v>
      </c>
      <c r="I61" s="257">
        <v>221.87394714355469</v>
      </c>
      <c r="J61" s="257">
        <v>218.77351379394531</v>
      </c>
      <c r="K61" s="257">
        <v>222.02557373046875</v>
      </c>
      <c r="L61" s="257">
        <v>219.70498657226563</v>
      </c>
      <c r="M61" s="257">
        <v>221.82237243652344</v>
      </c>
      <c r="N61" s="257">
        <v>217.34361267089844</v>
      </c>
      <c r="O61" s="19" cm="1">
        <f t="array" ref="O61">+SUMPRODUCT($E$30:$N$30/100,$E61:$N61)/$D$14*100</f>
        <v>222.13877028441294</v>
      </c>
      <c r="Q61" s="24">
        <f t="shared" si="17"/>
        <v>2.7498254403594657E-2</v>
      </c>
      <c r="R61" s="24">
        <f t="shared" si="17"/>
        <v>2.7342465882675082E-2</v>
      </c>
      <c r="S61" s="24">
        <f t="shared" si="17"/>
        <v>2.7814952810570448E-2</v>
      </c>
      <c r="T61" s="24">
        <f t="shared" si="17"/>
        <v>2.7812312901641434E-2</v>
      </c>
      <c r="U61" s="24">
        <f t="shared" si="17"/>
        <v>2.7556637678635809E-2</v>
      </c>
      <c r="V61" s="24">
        <f t="shared" si="17"/>
        <v>2.7831408459427998E-2</v>
      </c>
      <c r="W61" s="24">
        <f t="shared" si="17"/>
        <v>2.8336544470086045E-2</v>
      </c>
      <c r="X61" s="24">
        <f t="shared" si="17"/>
        <v>2.8139514524825104E-2</v>
      </c>
      <c r="Y61" s="24">
        <f t="shared" si="17"/>
        <v>2.8199804733749501E-2</v>
      </c>
      <c r="Z61" s="24">
        <f t="shared" si="17"/>
        <v>2.7850800822463606E-2</v>
      </c>
      <c r="AA61" s="24">
        <f t="shared" si="18"/>
        <v>2.7758099385345458E-2</v>
      </c>
      <c r="AB61" s="24">
        <f>+NEA!Y34</f>
        <v>2.7752585481809033E-2</v>
      </c>
      <c r="AD61" s="24">
        <f t="shared" ref="AD61:AN76" si="20">+E61/E49-1</f>
        <v>0.59949264353114939</v>
      </c>
      <c r="AE61" s="24">
        <f t="shared" si="20"/>
        <v>0.59284614500568589</v>
      </c>
      <c r="AF61" s="24">
        <f t="shared" si="20"/>
        <v>0.60522755135108142</v>
      </c>
      <c r="AG61" s="24">
        <f t="shared" si="20"/>
        <v>0.59097191453415077</v>
      </c>
      <c r="AH61" s="24">
        <f t="shared" si="20"/>
        <v>0.60268653633534286</v>
      </c>
      <c r="AI61" s="24">
        <f t="shared" si="20"/>
        <v>0.58890811765433404</v>
      </c>
      <c r="AJ61" s="24">
        <f t="shared" si="20"/>
        <v>0.60183104551721467</v>
      </c>
      <c r="AK61" s="24">
        <f t="shared" si="20"/>
        <v>0.58735499080346121</v>
      </c>
      <c r="AL61" s="24">
        <f t="shared" si="20"/>
        <v>0.58754480662495934</v>
      </c>
      <c r="AM61" s="24">
        <f t="shared" si="20"/>
        <v>0.59111011966532234</v>
      </c>
      <c r="AN61" s="24">
        <f t="shared" si="20"/>
        <v>0.59589351816872993</v>
      </c>
      <c r="AO61" s="24">
        <f>+NEA!AV34</f>
        <v>0.59267370764774108</v>
      </c>
      <c r="AQ61" s="24">
        <f t="shared" si="11"/>
        <v>-3.5254641886894866E-4</v>
      </c>
      <c r="AR61" s="24">
        <f t="shared" si="15"/>
        <v>8.3825238658270518E-3</v>
      </c>
      <c r="AT61" s="19">
        <f t="shared" si="8"/>
        <v>219.71421813964844</v>
      </c>
      <c r="AU61" s="19">
        <f t="shared" si="9"/>
        <v>217.34361267089844</v>
      </c>
      <c r="AV61" s="52">
        <f t="shared" si="12"/>
        <v>2.3706054687500089E-2</v>
      </c>
    </row>
    <row r="62" spans="4:48" x14ac:dyDescent="0.25">
      <c r="D62" s="37">
        <f>+NEA!A35</f>
        <v>43617</v>
      </c>
      <c r="E62" s="257">
        <v>226.09422302246094</v>
      </c>
      <c r="F62" s="257">
        <v>225.70376586914063</v>
      </c>
      <c r="G62" s="257">
        <v>227.92720031738281</v>
      </c>
      <c r="H62" s="257">
        <v>225.794921875</v>
      </c>
      <c r="I62" s="257">
        <v>228.21917724609375</v>
      </c>
      <c r="J62" s="257">
        <v>225.21380615234375</v>
      </c>
      <c r="K62" s="257">
        <v>228.53707885742188</v>
      </c>
      <c r="L62" s="257">
        <v>226.15788269042969</v>
      </c>
      <c r="M62" s="257">
        <v>228.32188415527344</v>
      </c>
      <c r="N62" s="257">
        <v>223.55699157714844</v>
      </c>
      <c r="O62" s="19" cm="1">
        <f t="array" ref="O62">+SUMPRODUCT($E$30:$N$30/100,$E62:$N62)/$D$14*100</f>
        <v>228.5975085803972</v>
      </c>
      <c r="Q62" s="24">
        <f t="shared" si="17"/>
        <v>2.9037742467614924E-2</v>
      </c>
      <c r="R62" s="24">
        <f t="shared" si="17"/>
        <v>2.9164403962969709E-2</v>
      </c>
      <c r="S62" s="24">
        <f t="shared" si="17"/>
        <v>2.8491061092592362E-2</v>
      </c>
      <c r="T62" s="24">
        <f t="shared" si="17"/>
        <v>2.948292917633899E-2</v>
      </c>
      <c r="U62" s="24">
        <f t="shared" si="17"/>
        <v>2.8598355887334614E-2</v>
      </c>
      <c r="V62" s="24">
        <f t="shared" si="17"/>
        <v>2.9438172138444019E-2</v>
      </c>
      <c r="W62" s="24">
        <f t="shared" si="17"/>
        <v>2.9327725709912489E-2</v>
      </c>
      <c r="X62" s="24">
        <f t="shared" si="17"/>
        <v>2.9370731264861671E-2</v>
      </c>
      <c r="Y62" s="24">
        <f t="shared" si="17"/>
        <v>2.9300523871233386E-2</v>
      </c>
      <c r="Z62" s="24">
        <f t="shared" si="17"/>
        <v>2.8587814612515361E-2</v>
      </c>
      <c r="AA62" s="24">
        <f t="shared" si="18"/>
        <v>2.9075241065370516E-2</v>
      </c>
      <c r="AB62" s="24">
        <f>+NEA!Y35</f>
        <v>2.9187530478014256E-2</v>
      </c>
      <c r="AD62" s="24">
        <f t="shared" si="20"/>
        <v>0.59532304640551659</v>
      </c>
      <c r="AE62" s="24">
        <f t="shared" si="20"/>
        <v>0.59017448923876059</v>
      </c>
      <c r="AF62" s="24">
        <f t="shared" si="20"/>
        <v>0.59974778765326864</v>
      </c>
      <c r="AG62" s="24">
        <f t="shared" si="20"/>
        <v>0.58885839285142905</v>
      </c>
      <c r="AH62" s="24">
        <f t="shared" si="20"/>
        <v>0.59781357040521432</v>
      </c>
      <c r="AI62" s="24">
        <f t="shared" si="20"/>
        <v>0.58752414154203847</v>
      </c>
      <c r="AJ62" s="24">
        <f t="shared" si="20"/>
        <v>0.59824273828745622</v>
      </c>
      <c r="AK62" s="24">
        <f t="shared" si="20"/>
        <v>0.58641987069295842</v>
      </c>
      <c r="AL62" s="24">
        <f t="shared" si="20"/>
        <v>0.58709583465517934</v>
      </c>
      <c r="AM62" s="24">
        <f t="shared" si="20"/>
        <v>0.58801481117935772</v>
      </c>
      <c r="AN62" s="24">
        <f t="shared" si="20"/>
        <v>0.59273752029540239</v>
      </c>
      <c r="AO62" s="24">
        <f>+NEA!AV35</f>
        <v>0.58990710608421582</v>
      </c>
      <c r="AQ62" s="24">
        <f t="shared" si="11"/>
        <v>4.4992785509956335E-4</v>
      </c>
      <c r="AR62" s="24">
        <f t="shared" si="15"/>
        <v>7.3082352261588657E-3</v>
      </c>
      <c r="AT62" s="19">
        <f t="shared" si="8"/>
        <v>226.09422302246094</v>
      </c>
      <c r="AU62" s="19">
        <f t="shared" si="9"/>
        <v>223.55699157714844</v>
      </c>
      <c r="AV62" s="52">
        <f t="shared" si="12"/>
        <v>2.5372314453124822E-2</v>
      </c>
    </row>
    <row r="63" spans="4:48" x14ac:dyDescent="0.25">
      <c r="D63" s="37">
        <f>+NEA!A36</f>
        <v>43647</v>
      </c>
      <c r="E63" s="257">
        <v>230.19331359863281</v>
      </c>
      <c r="F63" s="257">
        <v>229.83866882324219</v>
      </c>
      <c r="G63" s="257">
        <v>232.00218200683594</v>
      </c>
      <c r="H63" s="257">
        <v>230.03822326660156</v>
      </c>
      <c r="I63" s="257">
        <v>232.34828186035156</v>
      </c>
      <c r="J63" s="257">
        <v>229.28640747070313</v>
      </c>
      <c r="K63" s="257">
        <v>232.76094055175781</v>
      </c>
      <c r="L63" s="257">
        <v>230.30169677734375</v>
      </c>
      <c r="M63" s="257">
        <v>232.46783447265625</v>
      </c>
      <c r="N63" s="257">
        <v>227.65077209472656</v>
      </c>
      <c r="O63" s="19" cm="1">
        <f t="array" ref="O63">+SUMPRODUCT($E$30:$N$30/100,$E63:$N63)/$D$14*100</f>
        <v>232.76955897153701</v>
      </c>
      <c r="Q63" s="24">
        <f t="shared" si="17"/>
        <v>1.8130010229251425E-2</v>
      </c>
      <c r="R63" s="24">
        <f t="shared" si="17"/>
        <v>1.8320044143609548E-2</v>
      </c>
      <c r="S63" s="24">
        <f t="shared" si="17"/>
        <v>1.7878435236245771E-2</v>
      </c>
      <c r="T63" s="24">
        <f t="shared" si="17"/>
        <v>1.8792722867127409E-2</v>
      </c>
      <c r="U63" s="24">
        <f t="shared" si="17"/>
        <v>1.8092715362851841E-2</v>
      </c>
      <c r="V63" s="24">
        <f t="shared" si="17"/>
        <v>1.8083266687498378E-2</v>
      </c>
      <c r="W63" s="24">
        <f t="shared" si="17"/>
        <v>1.8482172413567532E-2</v>
      </c>
      <c r="X63" s="24">
        <f t="shared" si="17"/>
        <v>1.8322660424736181E-2</v>
      </c>
      <c r="Y63" s="24">
        <f t="shared" si="17"/>
        <v>1.8158357148819304E-2</v>
      </c>
      <c r="Z63" s="24">
        <f t="shared" si="17"/>
        <v>1.8312021863853722E-2</v>
      </c>
      <c r="AA63" s="24">
        <f t="shared" si="18"/>
        <v>1.825063806271765E-2</v>
      </c>
      <c r="AB63" s="24">
        <f>+NEA!Y36</f>
        <v>1.8638495941427857E-2</v>
      </c>
      <c r="AD63" s="24">
        <f t="shared" si="20"/>
        <v>0.57091776333293098</v>
      </c>
      <c r="AE63" s="24">
        <f t="shared" si="20"/>
        <v>0.56696945562070589</v>
      </c>
      <c r="AF63" s="24">
        <f t="shared" si="20"/>
        <v>0.57106172478238193</v>
      </c>
      <c r="AG63" s="24">
        <f t="shared" si="20"/>
        <v>0.56631174453419431</v>
      </c>
      <c r="AH63" s="24">
        <f t="shared" si="20"/>
        <v>0.56878911431463508</v>
      </c>
      <c r="AI63" s="24">
        <f t="shared" si="20"/>
        <v>0.56351757570460448</v>
      </c>
      <c r="AJ63" s="24">
        <f t="shared" si="20"/>
        <v>0.57043807936990665</v>
      </c>
      <c r="AK63" s="24">
        <f t="shared" si="20"/>
        <v>0.56170767639848052</v>
      </c>
      <c r="AL63" s="24">
        <f t="shared" si="20"/>
        <v>0.56209654415505672</v>
      </c>
      <c r="AM63" s="24">
        <f t="shared" si="20"/>
        <v>0.56001766706306721</v>
      </c>
      <c r="AN63" s="24">
        <f t="shared" si="20"/>
        <v>0.56730337336513692</v>
      </c>
      <c r="AO63" s="24">
        <f>+NEA!AV36</f>
        <v>0.56602018838115753</v>
      </c>
      <c r="AQ63" s="24">
        <f t="shared" si="11"/>
        <v>-1.8201163460229708E-4</v>
      </c>
      <c r="AR63" s="24">
        <f t="shared" si="15"/>
        <v>1.0900096269863768E-2</v>
      </c>
      <c r="AT63" s="19">
        <f t="shared" si="8"/>
        <v>230.19331359863281</v>
      </c>
      <c r="AU63" s="19">
        <f t="shared" si="9"/>
        <v>227.65077209472656</v>
      </c>
      <c r="AV63" s="52">
        <f t="shared" si="12"/>
        <v>2.5425415039062482E-2</v>
      </c>
    </row>
    <row r="64" spans="4:48" x14ac:dyDescent="0.25">
      <c r="D64" s="37">
        <f>+NEA!A37</f>
        <v>43678</v>
      </c>
      <c r="E64" s="257">
        <v>240.54576110839844</v>
      </c>
      <c r="F64" s="257">
        <v>240.05375671386719</v>
      </c>
      <c r="G64" s="257">
        <v>242.14688110351563</v>
      </c>
      <c r="H64" s="257">
        <v>240.21371459960938</v>
      </c>
      <c r="I64" s="257">
        <v>242.47171020507813</v>
      </c>
      <c r="J64" s="257">
        <v>239.18412780761719</v>
      </c>
      <c r="K64" s="257">
        <v>242.78634643554688</v>
      </c>
      <c r="L64" s="257">
        <v>240.13624572753906</v>
      </c>
      <c r="M64" s="257">
        <v>242.19195556640625</v>
      </c>
      <c r="N64" s="257">
        <v>237.29733276367188</v>
      </c>
      <c r="O64" s="19" cm="1">
        <f t="array" ref="O64">+SUMPRODUCT($E$30:$N$30/100,$E64:$N64)/$D$14*100</f>
        <v>242.95478028840978</v>
      </c>
      <c r="Q64" s="24">
        <f t="shared" si="17"/>
        <v>4.4972841947165554E-2</v>
      </c>
      <c r="R64" s="24">
        <f t="shared" si="17"/>
        <v>4.4444600827726388E-2</v>
      </c>
      <c r="S64" s="24">
        <f t="shared" si="17"/>
        <v>4.3726740019974342E-2</v>
      </c>
      <c r="T64" s="24">
        <f t="shared" si="17"/>
        <v>4.4233915514183764E-2</v>
      </c>
      <c r="U64" s="24">
        <f t="shared" si="17"/>
        <v>4.3570058980729076E-2</v>
      </c>
      <c r="V64" s="24">
        <f t="shared" si="17"/>
        <v>4.3167497132069244E-2</v>
      </c>
      <c r="W64" s="24">
        <f t="shared" si="17"/>
        <v>4.3071684879876893E-2</v>
      </c>
      <c r="X64" s="24">
        <f t="shared" si="17"/>
        <v>4.2702894020374416E-2</v>
      </c>
      <c r="Y64" s="24">
        <f t="shared" si="17"/>
        <v>4.1829963770294354E-2</v>
      </c>
      <c r="Z64" s="24">
        <f t="shared" si="17"/>
        <v>4.2374381515083659E-2</v>
      </c>
      <c r="AA64" s="24">
        <f t="shared" si="18"/>
        <v>4.3756672315206968E-2</v>
      </c>
      <c r="AB64" s="24">
        <f>+NEA!Y37</f>
        <v>4.4618518950020114E-2</v>
      </c>
      <c r="AD64" s="24">
        <f t="shared" si="20"/>
        <v>0.57628102273239712</v>
      </c>
      <c r="AE64" s="24">
        <f t="shared" si="20"/>
        <v>0.57250144084499177</v>
      </c>
      <c r="AF64" s="24">
        <f t="shared" si="20"/>
        <v>0.57375408169205366</v>
      </c>
      <c r="AG64" s="24">
        <f t="shared" si="20"/>
        <v>0.57224881978814968</v>
      </c>
      <c r="AH64" s="24">
        <f t="shared" si="20"/>
        <v>0.5717881764048578</v>
      </c>
      <c r="AI64" s="24">
        <f t="shared" si="20"/>
        <v>0.56756114846827188</v>
      </c>
      <c r="AJ64" s="24">
        <f t="shared" si="20"/>
        <v>0.57288557614755065</v>
      </c>
      <c r="AK64" s="24">
        <f t="shared" si="20"/>
        <v>0.56566569624835816</v>
      </c>
      <c r="AL64" s="24">
        <f t="shared" si="20"/>
        <v>0.56351474643492305</v>
      </c>
      <c r="AM64" s="24">
        <f t="shared" si="20"/>
        <v>0.56487184497789578</v>
      </c>
      <c r="AN64" s="24">
        <f t="shared" si="20"/>
        <v>0.57150957128121549</v>
      </c>
      <c r="AO64" s="24">
        <f>+NEA!AV37</f>
        <v>0.5731955348453317</v>
      </c>
      <c r="AQ64" s="24">
        <f t="shared" si="11"/>
        <v>2.5984604320818949E-3</v>
      </c>
      <c r="AR64" s="24">
        <f t="shared" si="15"/>
        <v>1.1409177754501343E-2</v>
      </c>
      <c r="AT64" s="19">
        <f t="shared" si="8"/>
        <v>240.54576110839844</v>
      </c>
      <c r="AU64" s="19">
        <f t="shared" si="9"/>
        <v>237.29733276367188</v>
      </c>
      <c r="AV64" s="52">
        <f t="shared" si="12"/>
        <v>3.2484283447265838E-2</v>
      </c>
    </row>
    <row r="65" spans="4:48" x14ac:dyDescent="0.25">
      <c r="D65" s="37">
        <f>+NEA!A38</f>
        <v>43709</v>
      </c>
      <c r="E65" s="257">
        <v>255.23390197753906</v>
      </c>
      <c r="F65" s="257">
        <v>254.74090576171875</v>
      </c>
      <c r="G65" s="257">
        <v>256.83370971679688</v>
      </c>
      <c r="H65" s="257">
        <v>254.94468688964844</v>
      </c>
      <c r="I65" s="257">
        <v>257.147216796875</v>
      </c>
      <c r="J65" s="257">
        <v>254.00701904296875</v>
      </c>
      <c r="K65" s="257">
        <v>257.69003295898438</v>
      </c>
      <c r="L65" s="257">
        <v>254.89628601074219</v>
      </c>
      <c r="M65" s="257">
        <v>256.72665405273438</v>
      </c>
      <c r="N65" s="257">
        <v>252.31886291503906</v>
      </c>
      <c r="O65" s="19" cm="1">
        <f t="array" ref="O65">+SUMPRODUCT($E$30:$N$30/100,$E65:$N65)/$D$14*100</f>
        <v>257.81874100460084</v>
      </c>
      <c r="Q65" s="24">
        <f t="shared" si="17"/>
        <v>6.1061732293514082E-2</v>
      </c>
      <c r="R65" s="24">
        <f t="shared" si="17"/>
        <v>6.1182750267715802E-2</v>
      </c>
      <c r="S65" s="24">
        <f t="shared" si="17"/>
        <v>6.0652561562429375E-2</v>
      </c>
      <c r="T65" s="24">
        <f t="shared" si="17"/>
        <v>6.1324443171751453E-2</v>
      </c>
      <c r="U65" s="24">
        <f t="shared" si="17"/>
        <v>6.0524613693633045E-2</v>
      </c>
      <c r="V65" s="24">
        <f t="shared" si="17"/>
        <v>6.1972721063138669E-2</v>
      </c>
      <c r="W65" s="24">
        <f t="shared" si="17"/>
        <v>6.1386015903468483E-2</v>
      </c>
      <c r="X65" s="24">
        <f t="shared" si="17"/>
        <v>6.1465274592283015E-2</v>
      </c>
      <c r="Y65" s="24">
        <f t="shared" si="17"/>
        <v>6.001313483900117E-2</v>
      </c>
      <c r="Z65" s="24">
        <f t="shared" si="17"/>
        <v>6.3302566347542388E-2</v>
      </c>
      <c r="AA65" s="24">
        <f t="shared" si="18"/>
        <v>6.1179947554627967E-2</v>
      </c>
      <c r="AB65" s="24">
        <f>+NEA!Y38</f>
        <v>6.1886981290254273E-2</v>
      </c>
      <c r="AD65" s="24">
        <f t="shared" si="20"/>
        <v>0.55950922521885516</v>
      </c>
      <c r="AE65" s="24">
        <f t="shared" si="20"/>
        <v>0.55721460369878462</v>
      </c>
      <c r="AF65" s="24">
        <f t="shared" si="20"/>
        <v>0.55352652287438131</v>
      </c>
      <c r="AG65" s="24">
        <f t="shared" si="20"/>
        <v>0.55641259814412281</v>
      </c>
      <c r="AH65" s="24">
        <f t="shared" si="20"/>
        <v>0.55167106827328771</v>
      </c>
      <c r="AI65" s="24">
        <f t="shared" si="20"/>
        <v>0.55201948205117213</v>
      </c>
      <c r="AJ65" s="24">
        <f t="shared" si="20"/>
        <v>0.55411442488751339</v>
      </c>
      <c r="AK65" s="24">
        <f t="shared" si="20"/>
        <v>0.54899346246926206</v>
      </c>
      <c r="AL65" s="24">
        <f t="shared" si="20"/>
        <v>0.5458883338746674</v>
      </c>
      <c r="AM65" s="24">
        <f t="shared" si="20"/>
        <v>0.54408167213825642</v>
      </c>
      <c r="AN65" s="24">
        <f t="shared" si="20"/>
        <v>0.55403661169528151</v>
      </c>
      <c r="AO65" s="24">
        <f>+NEA!AV38</f>
        <v>0.55673606858542546</v>
      </c>
      <c r="AQ65" s="24">
        <f t="shared" si="11"/>
        <v>-2.2408340540283067E-3</v>
      </c>
      <c r="AR65" s="24">
        <f t="shared" si="15"/>
        <v>1.5427553080598733E-2</v>
      </c>
      <c r="AT65" s="19">
        <f t="shared" si="8"/>
        <v>255.23390197753906</v>
      </c>
      <c r="AU65" s="19">
        <f t="shared" si="9"/>
        <v>252.31886291503906</v>
      </c>
      <c r="AV65" s="52">
        <f t="shared" si="12"/>
        <v>2.9150390624999911E-2</v>
      </c>
    </row>
    <row r="66" spans="4:48" x14ac:dyDescent="0.25">
      <c r="D66" s="37">
        <f>+NEA!A39</f>
        <v>43739</v>
      </c>
      <c r="E66" s="257">
        <v>262.98275756835938</v>
      </c>
      <c r="F66" s="257">
        <v>262.54617309570313</v>
      </c>
      <c r="G66" s="257">
        <v>264.91891479492188</v>
      </c>
      <c r="H66" s="257">
        <v>263.1646728515625</v>
      </c>
      <c r="I66" s="257">
        <v>265.32858276367188</v>
      </c>
      <c r="J66" s="257">
        <v>262.07247924804688</v>
      </c>
      <c r="K66" s="257">
        <v>266.12081909179688</v>
      </c>
      <c r="L66" s="257">
        <v>263.36590576171875</v>
      </c>
      <c r="M66" s="257">
        <v>265.0040283203125</v>
      </c>
      <c r="N66" s="257">
        <v>261.21719360351563</v>
      </c>
      <c r="O66" s="19" cm="1">
        <f t="array" ref="O66">+SUMPRODUCT($E$30:$N$30/100,$E66:$N66)/$D$14*100</f>
        <v>266.00344859910382</v>
      </c>
      <c r="Q66" s="24">
        <f t="shared" si="17"/>
        <v>3.0359821053483005E-2</v>
      </c>
      <c r="R66" s="24">
        <f t="shared" si="17"/>
        <v>3.0640023480505763E-2</v>
      </c>
      <c r="S66" s="24">
        <f t="shared" si="17"/>
        <v>3.1480311081595547E-2</v>
      </c>
      <c r="T66" s="24">
        <f t="shared" si="17"/>
        <v>3.2242232863130882E-2</v>
      </c>
      <c r="U66" s="24">
        <f t="shared" si="17"/>
        <v>3.1815883791032729E-2</v>
      </c>
      <c r="V66" s="24">
        <f t="shared" si="17"/>
        <v>3.1752902874363942E-2</v>
      </c>
      <c r="W66" s="24">
        <f t="shared" si="17"/>
        <v>3.2716772301994324E-2</v>
      </c>
      <c r="X66" s="24">
        <f t="shared" si="17"/>
        <v>3.3227709526609583E-2</v>
      </c>
      <c r="Y66" s="24">
        <f t="shared" si="17"/>
        <v>3.2241974632980064E-2</v>
      </c>
      <c r="Z66" s="24">
        <f t="shared" si="17"/>
        <v>3.5266212702745214E-2</v>
      </c>
      <c r="AA66" s="24">
        <f t="shared" si="18"/>
        <v>3.1745976117216967E-2</v>
      </c>
      <c r="AB66" s="24">
        <f>+NEA!Y39</f>
        <v>3.3015361013315481E-2</v>
      </c>
      <c r="AD66" s="24">
        <f t="shared" si="20"/>
        <v>0.53146585452155004</v>
      </c>
      <c r="AE66" s="24">
        <f t="shared" si="20"/>
        <v>0.5312828450338265</v>
      </c>
      <c r="AF66" s="24">
        <f t="shared" si="20"/>
        <v>0.52655170952397956</v>
      </c>
      <c r="AG66" s="24">
        <f t="shared" si="20"/>
        <v>0.53346611643568331</v>
      </c>
      <c r="AH66" s="24">
        <f t="shared" si="20"/>
        <v>0.52552253212238376</v>
      </c>
      <c r="AI66" s="24">
        <f t="shared" si="20"/>
        <v>0.52864929890255263</v>
      </c>
      <c r="AJ66" s="24">
        <f t="shared" si="20"/>
        <v>0.53004519207883649</v>
      </c>
      <c r="AK66" s="24">
        <f t="shared" si="20"/>
        <v>0.5285066913991483</v>
      </c>
      <c r="AL66" s="24">
        <f t="shared" si="20"/>
        <v>0.52542783167132212</v>
      </c>
      <c r="AM66" s="24">
        <f t="shared" si="20"/>
        <v>0.52372557731840574</v>
      </c>
      <c r="AN66" s="24">
        <f t="shared" si="20"/>
        <v>0.52926158389801481</v>
      </c>
      <c r="AO66" s="24">
        <f>+NEA!AV39</f>
        <v>0.5334773722627737</v>
      </c>
      <c r="AQ66" s="24">
        <f t="shared" si="11"/>
        <v>-4.9063916492622095E-3</v>
      </c>
      <c r="AR66" s="24">
        <f t="shared" si="15"/>
        <v>7.7402772031442968E-3</v>
      </c>
      <c r="AT66" s="19">
        <f t="shared" si="8"/>
        <v>262.98275756835938</v>
      </c>
      <c r="AU66" s="19">
        <f t="shared" si="9"/>
        <v>261.21719360351563</v>
      </c>
      <c r="AV66" s="52">
        <f t="shared" si="12"/>
        <v>1.7655639648437749E-2</v>
      </c>
    </row>
    <row r="67" spans="4:48" x14ac:dyDescent="0.25">
      <c r="D67" s="37">
        <f>+NEA!A40</f>
        <v>43770</v>
      </c>
      <c r="E67" s="257">
        <v>274.418212890625</v>
      </c>
      <c r="F67" s="257">
        <v>273.90673828125</v>
      </c>
      <c r="G67" s="257">
        <v>276.46340942382813</v>
      </c>
      <c r="H67" s="257">
        <v>274.289794921875</v>
      </c>
      <c r="I67" s="257">
        <v>276.82452392578125</v>
      </c>
      <c r="J67" s="257">
        <v>273.58624267578125</v>
      </c>
      <c r="K67" s="257">
        <v>277.78866577148438</v>
      </c>
      <c r="L67" s="257">
        <v>274.69223022460938</v>
      </c>
      <c r="M67" s="257">
        <v>276.078369140625</v>
      </c>
      <c r="N67" s="257">
        <v>272.38369750976563</v>
      </c>
      <c r="O67" s="19" cm="1">
        <f t="array" ref="O67">+SUMPRODUCT($E$30:$N$30/100,$E67:$N67)/$D$14*100</f>
        <v>277.49765701283218</v>
      </c>
      <c r="Q67" s="24">
        <f t="shared" si="17"/>
        <v>4.3483669530285152E-2</v>
      </c>
      <c r="R67" s="24">
        <f t="shared" si="17"/>
        <v>4.3270732350022545E-2</v>
      </c>
      <c r="S67" s="24">
        <f t="shared" si="17"/>
        <v>4.3577464590790038E-2</v>
      </c>
      <c r="T67" s="24">
        <f t="shared" si="17"/>
        <v>4.2274375013045873E-2</v>
      </c>
      <c r="U67" s="24">
        <f t="shared" si="17"/>
        <v>4.3327187151746882E-2</v>
      </c>
      <c r="V67" s="24">
        <f t="shared" si="17"/>
        <v>4.3933508244628827E-2</v>
      </c>
      <c r="W67" s="24">
        <f t="shared" si="17"/>
        <v>4.3844170927727077E-2</v>
      </c>
      <c r="X67" s="24">
        <f t="shared" si="17"/>
        <v>4.3006039183895561E-2</v>
      </c>
      <c r="Y67" s="24">
        <f t="shared" si="17"/>
        <v>4.1789330111340339E-2</v>
      </c>
      <c r="Z67" s="24">
        <f t="shared" si="17"/>
        <v>4.2747966748310162E-2</v>
      </c>
      <c r="AA67" s="24">
        <f t="shared" si="18"/>
        <v>4.3210749613443511E-2</v>
      </c>
      <c r="AB67" s="24">
        <f>+NEA!Y40</f>
        <v>4.29670840187657E-2</v>
      </c>
      <c r="AD67" s="24">
        <f t="shared" si="20"/>
        <v>0.55196010528730244</v>
      </c>
      <c r="AE67" s="24">
        <f t="shared" si="20"/>
        <v>0.55156136716995663</v>
      </c>
      <c r="AF67" s="24">
        <f t="shared" si="20"/>
        <v>0.54754437605496098</v>
      </c>
      <c r="AG67" s="24">
        <f t="shared" si="20"/>
        <v>0.55145756273005908</v>
      </c>
      <c r="AH67" s="24">
        <f t="shared" si="20"/>
        <v>0.54579468556636912</v>
      </c>
      <c r="AI67" s="24">
        <f t="shared" si="20"/>
        <v>0.55014088929711669</v>
      </c>
      <c r="AJ67" s="24">
        <f t="shared" si="20"/>
        <v>0.54989644176492392</v>
      </c>
      <c r="AK67" s="24">
        <f t="shared" si="20"/>
        <v>0.54826088197968459</v>
      </c>
      <c r="AL67" s="24">
        <f t="shared" si="20"/>
        <v>0.54436319918262521</v>
      </c>
      <c r="AM67" s="24">
        <f t="shared" si="20"/>
        <v>0.54394208852126824</v>
      </c>
      <c r="AN67" s="24">
        <f t="shared" si="20"/>
        <v>0.54934395971302963</v>
      </c>
      <c r="AO67" s="24">
        <f>+NEA!AV40</f>
        <v>0.55242384583425674</v>
      </c>
      <c r="AQ67" s="24">
        <f t="shared" si="11"/>
        <v>7.3570278197498951E-4</v>
      </c>
      <c r="AR67" s="24">
        <f t="shared" si="15"/>
        <v>8.0180167660341972E-3</v>
      </c>
      <c r="AT67" s="19">
        <f t="shared" si="8"/>
        <v>274.418212890625</v>
      </c>
      <c r="AU67" s="19">
        <f t="shared" si="9"/>
        <v>272.38369750976563</v>
      </c>
      <c r="AV67" s="52">
        <f t="shared" si="12"/>
        <v>2.0345153808593697E-2</v>
      </c>
    </row>
    <row r="68" spans="4:48" x14ac:dyDescent="0.25">
      <c r="D68" s="37">
        <f>+NEA!A41</f>
        <v>43800</v>
      </c>
      <c r="E68" s="257">
        <v>285.22601318359375</v>
      </c>
      <c r="F68" s="257">
        <v>284.57244873046875</v>
      </c>
      <c r="G68" s="257">
        <v>287.86187744140625</v>
      </c>
      <c r="H68" s="257">
        <v>285.1109619140625</v>
      </c>
      <c r="I68" s="257">
        <v>288.1734619140625</v>
      </c>
      <c r="J68" s="257">
        <v>284.5128173828125</v>
      </c>
      <c r="K68" s="257">
        <v>289.26535034179688</v>
      </c>
      <c r="L68" s="257">
        <v>285.78543090820313</v>
      </c>
      <c r="M68" s="257">
        <v>287.13873291015625</v>
      </c>
      <c r="N68" s="257">
        <v>283.84170532226563</v>
      </c>
      <c r="O68" s="19" cm="1">
        <f t="array" ref="O68">+SUMPRODUCT($E$30:$N$30/100,$E68:$N68)/$D$14*100</f>
        <v>288.6379383301624</v>
      </c>
      <c r="Q68" s="24">
        <f t="shared" si="17"/>
        <v>3.9384413225066917E-2</v>
      </c>
      <c r="R68" s="24">
        <f t="shared" si="17"/>
        <v>3.8939204329712762E-2</v>
      </c>
      <c r="S68" s="24">
        <f t="shared" si="17"/>
        <v>4.1229571903686812E-2</v>
      </c>
      <c r="T68" s="24">
        <f t="shared" si="17"/>
        <v>3.9451584391864358E-2</v>
      </c>
      <c r="U68" s="24">
        <f t="shared" si="17"/>
        <v>4.0996866272310362E-2</v>
      </c>
      <c r="V68" s="24">
        <f t="shared" si="17"/>
        <v>3.9938319266952238E-2</v>
      </c>
      <c r="W68" s="24">
        <f t="shared" si="17"/>
        <v>4.131444506002091E-2</v>
      </c>
      <c r="X68" s="24">
        <f t="shared" si="17"/>
        <v>4.0384107968846061E-2</v>
      </c>
      <c r="Y68" s="24">
        <f t="shared" si="17"/>
        <v>4.0062406207193479E-2</v>
      </c>
      <c r="Z68" s="24">
        <f t="shared" si="17"/>
        <v>4.2065688648966315E-2</v>
      </c>
      <c r="AA68" s="24">
        <f t="shared" si="18"/>
        <v>4.0145496856627716E-2</v>
      </c>
      <c r="AB68" s="24">
        <f>+NEA!Y41</f>
        <v>3.9868707134029346E-2</v>
      </c>
      <c r="AD68" s="24">
        <f t="shared" si="20"/>
        <v>0.5748098124869363</v>
      </c>
      <c r="AE68" s="24">
        <f t="shared" si="20"/>
        <v>0.57351682792134429</v>
      </c>
      <c r="AF68" s="24">
        <f t="shared" si="20"/>
        <v>0.57215408001942714</v>
      </c>
      <c r="AG68" s="24">
        <f t="shared" si="20"/>
        <v>0.5748962390851069</v>
      </c>
      <c r="AH68" s="24">
        <f t="shared" si="20"/>
        <v>0.56996622438876776</v>
      </c>
      <c r="AI68" s="24">
        <f t="shared" si="20"/>
        <v>0.57260501762175209</v>
      </c>
      <c r="AJ68" s="24">
        <f t="shared" si="20"/>
        <v>0.57360596461869462</v>
      </c>
      <c r="AK68" s="24">
        <f t="shared" si="20"/>
        <v>0.57145842928110091</v>
      </c>
      <c r="AL68" s="24">
        <f t="shared" si="20"/>
        <v>0.56786714217774614</v>
      </c>
      <c r="AM68" s="24">
        <f t="shared" si="20"/>
        <v>0.5699619845350492</v>
      </c>
      <c r="AN68" s="24">
        <f t="shared" si="20"/>
        <v>0.572717965396766</v>
      </c>
      <c r="AO68" s="24">
        <f>+NEA!AV41</f>
        <v>0.57552892652504406</v>
      </c>
      <c r="AQ68" s="24">
        <f t="shared" si="11"/>
        <v>-2.6812754238993985E-3</v>
      </c>
      <c r="AR68" s="24">
        <f t="shared" si="15"/>
        <v>4.8478279518870959E-3</v>
      </c>
      <c r="AT68" s="19">
        <f t="shared" si="8"/>
        <v>285.22601318359375</v>
      </c>
      <c r="AU68" s="19">
        <f t="shared" si="9"/>
        <v>283.84170532226563</v>
      </c>
      <c r="AV68" s="52">
        <f t="shared" si="12"/>
        <v>1.3843078613281268E-2</v>
      </c>
    </row>
    <row r="69" spans="4:48" x14ac:dyDescent="0.25">
      <c r="D69" s="37">
        <f>+NEA!A42</f>
        <v>43831</v>
      </c>
      <c r="E69" s="257">
        <v>295.42611694335938</v>
      </c>
      <c r="F69" s="257">
        <v>294.39154052734375</v>
      </c>
      <c r="G69" s="257">
        <v>297.10812377929688</v>
      </c>
      <c r="H69" s="257">
        <v>294.09384155273438</v>
      </c>
      <c r="I69" s="257">
        <v>297.1285400390625</v>
      </c>
      <c r="J69" s="257">
        <v>293.54595947265625</v>
      </c>
      <c r="K69" s="257">
        <v>297.55160522460938</v>
      </c>
      <c r="L69" s="257">
        <v>293.80050659179688</v>
      </c>
      <c r="M69" s="257">
        <v>295.09490966796875</v>
      </c>
      <c r="N69" s="257">
        <v>291.46343994140625</v>
      </c>
      <c r="O69" s="19" cm="1">
        <f t="array" ref="O69">+SUMPRODUCT($E$30:$N$30/100,$E69:$N69)/$D$14*100</f>
        <v>297.82730828343182</v>
      </c>
      <c r="Q69" s="24">
        <f t="shared" si="17"/>
        <v>3.5761477874740821E-2</v>
      </c>
      <c r="R69" s="24">
        <f t="shared" si="17"/>
        <v>3.4504716955839676E-2</v>
      </c>
      <c r="S69" s="24">
        <f t="shared" si="17"/>
        <v>3.2120426713234007E-2</v>
      </c>
      <c r="T69" s="24">
        <f t="shared" si="17"/>
        <v>3.1506609140407038E-2</v>
      </c>
      <c r="U69" s="24">
        <f t="shared" si="17"/>
        <v>3.1075304663795045E-2</v>
      </c>
      <c r="V69" s="24">
        <f t="shared" si="17"/>
        <v>3.1749508415607197E-2</v>
      </c>
      <c r="W69" s="24">
        <f t="shared" si="17"/>
        <v>2.8645860532626743E-2</v>
      </c>
      <c r="X69" s="24">
        <f t="shared" si="17"/>
        <v>2.8045781263665193E-2</v>
      </c>
      <c r="Y69" s="24">
        <f t="shared" si="17"/>
        <v>2.7708476237867652E-2</v>
      </c>
      <c r="Z69" s="24">
        <f t="shared" si="17"/>
        <v>2.6852060413345979E-2</v>
      </c>
      <c r="AA69" s="24">
        <f t="shared" si="18"/>
        <v>3.1837013548641879E-2</v>
      </c>
      <c r="AB69" s="24">
        <f>+NEA!Y42</f>
        <v>3.093417674585841E-2</v>
      </c>
      <c r="AD69" s="24">
        <f t="shared" si="20"/>
        <v>0.57621345596740414</v>
      </c>
      <c r="AE69" s="24">
        <f t="shared" si="20"/>
        <v>0.57238908921004938</v>
      </c>
      <c r="AF69" s="24">
        <f t="shared" si="20"/>
        <v>0.56966180724173632</v>
      </c>
      <c r="AG69" s="24">
        <f t="shared" si="20"/>
        <v>0.569267498420859</v>
      </c>
      <c r="AH69" s="24">
        <f t="shared" si="20"/>
        <v>0.5659774182134012</v>
      </c>
      <c r="AI69" s="24">
        <f t="shared" si="20"/>
        <v>0.56772756924674161</v>
      </c>
      <c r="AJ69" s="24">
        <f t="shared" si="20"/>
        <v>0.56499502982346694</v>
      </c>
      <c r="AK69" s="24">
        <f t="shared" si="20"/>
        <v>0.56122779602702622</v>
      </c>
      <c r="AL69" s="24">
        <f t="shared" si="20"/>
        <v>0.55586715079868032</v>
      </c>
      <c r="AM69" s="24">
        <f t="shared" si="20"/>
        <v>0.56180101050388331</v>
      </c>
      <c r="AN69" s="24">
        <f t="shared" si="20"/>
        <v>0.56853288888478004</v>
      </c>
      <c r="AO69" s="24">
        <f>+NEA!AV42</f>
        <v>0.570389846272497</v>
      </c>
      <c r="AQ69" s="24">
        <f t="shared" si="11"/>
        <v>8.9094174613948418E-3</v>
      </c>
      <c r="AR69" s="24">
        <f t="shared" si="15"/>
        <v>1.4412445463520829E-2</v>
      </c>
      <c r="AT69" s="19">
        <f t="shared" si="8"/>
        <v>295.42611694335938</v>
      </c>
      <c r="AU69" s="19">
        <f t="shared" si="9"/>
        <v>291.46343994140625</v>
      </c>
      <c r="AV69" s="52">
        <f t="shared" si="12"/>
        <v>3.9626770019530966E-2</v>
      </c>
    </row>
    <row r="70" spans="4:48" x14ac:dyDescent="0.25">
      <c r="D70" s="37">
        <f>+NEA!A43</f>
        <v>43862</v>
      </c>
      <c r="E70" s="257">
        <v>302.18545532226563</v>
      </c>
      <c r="F70" s="257">
        <v>301.0670166015625</v>
      </c>
      <c r="G70" s="257">
        <v>303.57037353515625</v>
      </c>
      <c r="H70" s="257">
        <v>300.47344970703125</v>
      </c>
      <c r="I70" s="257">
        <v>303.61468505859375</v>
      </c>
      <c r="J70" s="257">
        <v>299.85736083984375</v>
      </c>
      <c r="K70" s="257">
        <v>303.82980346679688</v>
      </c>
      <c r="L70" s="257">
        <v>299.94784545898438</v>
      </c>
      <c r="M70" s="257">
        <v>301.13751220703125</v>
      </c>
      <c r="N70" s="257">
        <v>297.14279174804688</v>
      </c>
      <c r="O70" s="19" cm="1">
        <f t="array" ref="O70">+SUMPRODUCT($E$30:$N$30/100,$E70:$N70)/$D$14*100</f>
        <v>304.31454449926218</v>
      </c>
      <c r="Q70" s="24">
        <f t="shared" si="17"/>
        <v>2.2879962167333234E-2</v>
      </c>
      <c r="R70" s="24">
        <f t="shared" si="17"/>
        <v>2.2675502367564437E-2</v>
      </c>
      <c r="S70" s="24">
        <f t="shared" si="17"/>
        <v>2.1750498349415004E-2</v>
      </c>
      <c r="T70" s="24">
        <f t="shared" si="17"/>
        <v>2.1692423481614931E-2</v>
      </c>
      <c r="U70" s="24">
        <f t="shared" si="17"/>
        <v>2.1829424459456348E-2</v>
      </c>
      <c r="V70" s="24">
        <f t="shared" si="17"/>
        <v>2.1500556091883061E-2</v>
      </c>
      <c r="W70" s="24">
        <f t="shared" si="17"/>
        <v>2.1099527382647976E-2</v>
      </c>
      <c r="X70" s="24">
        <f t="shared" si="17"/>
        <v>2.0923513504108815E-2</v>
      </c>
      <c r="Y70" s="24">
        <f t="shared" si="17"/>
        <v>2.04768104806059E-2</v>
      </c>
      <c r="Z70" s="24">
        <f t="shared" si="17"/>
        <v>1.9485640489875333E-2</v>
      </c>
      <c r="AA70" s="24">
        <f t="shared" si="18"/>
        <v>2.1781871693433486E-2</v>
      </c>
      <c r="AB70" s="24">
        <f>+NEA!Y43</f>
        <v>2.2225544714693957E-2</v>
      </c>
      <c r="AD70" s="24">
        <f t="shared" si="20"/>
        <v>0.53885805754780747</v>
      </c>
      <c r="AE70" s="24">
        <f t="shared" si="20"/>
        <v>0.53616910223143499</v>
      </c>
      <c r="AF70" s="24">
        <f t="shared" si="20"/>
        <v>0.53281692377353895</v>
      </c>
      <c r="AG70" s="24">
        <f t="shared" si="20"/>
        <v>0.5325171666458095</v>
      </c>
      <c r="AH70" s="24">
        <f t="shared" si="20"/>
        <v>0.53040215788660028</v>
      </c>
      <c r="AI70" s="24">
        <f t="shared" si="20"/>
        <v>0.53155375520144243</v>
      </c>
      <c r="AJ70" s="24">
        <f t="shared" si="20"/>
        <v>0.5291953285016846</v>
      </c>
      <c r="AK70" s="24">
        <f t="shared" si="20"/>
        <v>0.52583897584716111</v>
      </c>
      <c r="AL70" s="24">
        <f t="shared" si="20"/>
        <v>0.51823846516836958</v>
      </c>
      <c r="AM70" s="24">
        <f t="shared" si="20"/>
        <v>0.52590350400173014</v>
      </c>
      <c r="AN70" s="24">
        <f t="shared" si="20"/>
        <v>0.53207508736500997</v>
      </c>
      <c r="AO70" s="24">
        <f>+NEA!AV43</f>
        <v>0.53584538976462959</v>
      </c>
      <c r="AQ70" s="24">
        <f t="shared" si="11"/>
        <v>3.394321677457901E-3</v>
      </c>
      <c r="AR70" s="24">
        <f t="shared" si="15"/>
        <v>1.295455354607733E-2</v>
      </c>
      <c r="AT70" s="19">
        <f t="shared" si="8"/>
        <v>302.18545532226563</v>
      </c>
      <c r="AU70" s="19">
        <f t="shared" si="9"/>
        <v>297.14279174804688</v>
      </c>
      <c r="AV70" s="52">
        <f t="shared" si="12"/>
        <v>5.0426635742187642E-2</v>
      </c>
    </row>
    <row r="71" spans="4:48" x14ac:dyDescent="0.25">
      <c r="D71" s="37">
        <f>+NEA!A44</f>
        <v>43891</v>
      </c>
      <c r="E71" s="257">
        <v>312.35104370117188</v>
      </c>
      <c r="F71" s="257">
        <v>311.48745727539063</v>
      </c>
      <c r="G71" s="257">
        <v>314.11016845703125</v>
      </c>
      <c r="H71" s="257">
        <v>310.79611206054688</v>
      </c>
      <c r="I71" s="257">
        <v>314.30703735351563</v>
      </c>
      <c r="J71" s="257">
        <v>310.2230224609375</v>
      </c>
      <c r="K71" s="257">
        <v>314.4473876953125</v>
      </c>
      <c r="L71" s="257">
        <v>310.61434936523438</v>
      </c>
      <c r="M71" s="257">
        <v>312.00619506835938</v>
      </c>
      <c r="N71" s="257">
        <v>307.32470703125</v>
      </c>
      <c r="O71" s="19" cm="1">
        <f t="array" ref="O71">+SUMPRODUCT($E$30:$N$30/100,$E71:$N71)/$D$14*100</f>
        <v>314.8569061793105</v>
      </c>
      <c r="Q71" s="24">
        <f t="shared" si="17"/>
        <v>3.364023052686349E-2</v>
      </c>
      <c r="R71" s="24">
        <f t="shared" si="17"/>
        <v>3.4611698057973372E-2</v>
      </c>
      <c r="S71" s="24">
        <f t="shared" si="17"/>
        <v>3.4719445112961322E-2</v>
      </c>
      <c r="T71" s="24">
        <f t="shared" si="17"/>
        <v>3.4354657170476921E-2</v>
      </c>
      <c r="U71" s="24">
        <f t="shared" si="17"/>
        <v>3.5216848265617884E-2</v>
      </c>
      <c r="V71" s="24">
        <f t="shared" si="17"/>
        <v>3.4568641543637479E-2</v>
      </c>
      <c r="W71" s="24">
        <f t="shared" si="17"/>
        <v>3.494582857693862E-2</v>
      </c>
      <c r="X71" s="24">
        <f t="shared" si="17"/>
        <v>3.5561195280225943E-2</v>
      </c>
      <c r="Y71" s="24">
        <f t="shared" si="17"/>
        <v>3.6092092219503824E-2</v>
      </c>
      <c r="Z71" s="24">
        <f t="shared" si="17"/>
        <v>3.4266068590472765E-2</v>
      </c>
      <c r="AA71" s="24">
        <f t="shared" si="18"/>
        <v>3.4642976718038065E-2</v>
      </c>
      <c r="AB71" s="24">
        <f>+NEA!Y44</f>
        <v>3.4757910693908878E-2</v>
      </c>
      <c r="AD71" s="24">
        <f t="shared" si="20"/>
        <v>0.51139550907373121</v>
      </c>
      <c r="AE71" s="24">
        <f t="shared" si="20"/>
        <v>0.50978682817690002</v>
      </c>
      <c r="AF71" s="24">
        <f t="shared" si="20"/>
        <v>0.5078786024910531</v>
      </c>
      <c r="AG71" s="24">
        <f t="shared" si="20"/>
        <v>0.50765528879807831</v>
      </c>
      <c r="AH71" s="24">
        <f t="shared" si="20"/>
        <v>0.50664536234115465</v>
      </c>
      <c r="AI71" s="24">
        <f t="shared" si="20"/>
        <v>0.50792941824627302</v>
      </c>
      <c r="AJ71" s="24">
        <f t="shared" si="20"/>
        <v>0.50713448268573802</v>
      </c>
      <c r="AK71" s="24">
        <f t="shared" si="20"/>
        <v>0.50392811437654839</v>
      </c>
      <c r="AL71" s="24">
        <f t="shared" si="20"/>
        <v>0.49605037318879264</v>
      </c>
      <c r="AM71" s="24">
        <f t="shared" si="20"/>
        <v>0.50618598833763651</v>
      </c>
      <c r="AN71" s="24">
        <f t="shared" si="20"/>
        <v>0.50755442308106957</v>
      </c>
      <c r="AO71" s="24">
        <f>+NEA!AV44</f>
        <v>0.51144116874142287</v>
      </c>
      <c r="AQ71" s="24">
        <f t="shared" si="11"/>
        <v>-6.2583806360927419E-4</v>
      </c>
      <c r="AR71" s="24">
        <f t="shared" si="15"/>
        <v>5.2095207360947082E-3</v>
      </c>
      <c r="AT71" s="19">
        <f t="shared" si="8"/>
        <v>312.35104370117188</v>
      </c>
      <c r="AU71" s="19">
        <f t="shared" si="9"/>
        <v>307.32470703125</v>
      </c>
      <c r="AV71" s="52">
        <f t="shared" si="12"/>
        <v>5.0263366699218714E-2</v>
      </c>
    </row>
    <row r="72" spans="4:48" x14ac:dyDescent="0.25">
      <c r="D72" s="37">
        <f>+NEA!A45</f>
        <v>43922</v>
      </c>
      <c r="E72" s="257">
        <v>319.70455932617188</v>
      </c>
      <c r="F72" s="257">
        <v>318.52667236328125</v>
      </c>
      <c r="G72" s="257">
        <v>320.56674194335938</v>
      </c>
      <c r="H72" s="257">
        <v>317.53839111328125</v>
      </c>
      <c r="I72" s="257">
        <v>320.55368041992188</v>
      </c>
      <c r="J72" s="257">
        <v>316.650146484375</v>
      </c>
      <c r="K72" s="257">
        <v>320.40383911132813</v>
      </c>
      <c r="L72" s="257">
        <v>316.44619750976563</v>
      </c>
      <c r="M72" s="257">
        <v>317.59201049804688</v>
      </c>
      <c r="N72" s="257">
        <v>312.90560913085938</v>
      </c>
      <c r="O72" s="19" cm="1">
        <f t="array" ref="O72">+SUMPRODUCT($E$30:$N$30/100,$E72:$N72)/$D$14*100</f>
        <v>321.45319048807994</v>
      </c>
      <c r="Q72" s="24">
        <f t="shared" si="17"/>
        <v>2.3542471758266847E-2</v>
      </c>
      <c r="R72" s="24">
        <f t="shared" si="17"/>
        <v>2.2598711195189969E-2</v>
      </c>
      <c r="S72" s="24">
        <f t="shared" si="17"/>
        <v>2.0555124076511166E-2</v>
      </c>
      <c r="T72" s="24">
        <f t="shared" si="17"/>
        <v>2.1693575920347818E-2</v>
      </c>
      <c r="U72" s="24">
        <f t="shared" si="17"/>
        <v>1.9874334087468526E-2</v>
      </c>
      <c r="V72" s="24">
        <f t="shared" si="17"/>
        <v>2.0717753222995627E-2</v>
      </c>
      <c r="W72" s="24">
        <f t="shared" si="17"/>
        <v>1.8942601049009911E-2</v>
      </c>
      <c r="X72" s="24">
        <f t="shared" si="17"/>
        <v>1.877520519077458E-2</v>
      </c>
      <c r="Y72" s="24">
        <f t="shared" si="17"/>
        <v>1.7902899102576031E-2</v>
      </c>
      <c r="Z72" s="24">
        <f t="shared" si="17"/>
        <v>1.815962716932451E-2</v>
      </c>
      <c r="AA72" s="24">
        <f t="shared" si="18"/>
        <v>2.0950102028293616E-2</v>
      </c>
      <c r="AB72" s="24">
        <f>+NEA!Y45</f>
        <v>2.1417348187262597E-2</v>
      </c>
      <c r="AD72" s="24">
        <f t="shared" si="20"/>
        <v>0.49510522993884254</v>
      </c>
      <c r="AE72" s="24">
        <f t="shared" si="20"/>
        <v>0.49213114793939372</v>
      </c>
      <c r="AF72" s="24">
        <f t="shared" si="20"/>
        <v>0.48674936048367656</v>
      </c>
      <c r="AG72" s="24">
        <f t="shared" si="20"/>
        <v>0.48804147199022485</v>
      </c>
      <c r="AH72" s="24">
        <f t="shared" si="20"/>
        <v>0.48456845108853686</v>
      </c>
      <c r="AI72" s="24">
        <f t="shared" si="20"/>
        <v>0.48767078978518796</v>
      </c>
      <c r="AJ72" s="24">
        <f t="shared" si="20"/>
        <v>0.48398660213202893</v>
      </c>
      <c r="AK72" s="24">
        <f t="shared" si="20"/>
        <v>0.48085323395198665</v>
      </c>
      <c r="AL72" s="24">
        <f t="shared" si="20"/>
        <v>0.47211500621983271</v>
      </c>
      <c r="AM72" s="24">
        <f t="shared" si="20"/>
        <v>0.4797779284822683</v>
      </c>
      <c r="AN72" s="24">
        <f t="shared" si="20"/>
        <v>0.48725105335908259</v>
      </c>
      <c r="AO72" s="24">
        <f>+NEA!AV45</f>
        <v>0.49147074269395996</v>
      </c>
      <c r="AQ72" s="24">
        <f t="shared" si="11"/>
        <v>5.3828445889423371E-3</v>
      </c>
      <c r="AR72" s="24">
        <f t="shared" si="15"/>
        <v>1.5327301456574238E-2</v>
      </c>
      <c r="AT72" s="19">
        <f t="shared" si="8"/>
        <v>319.70455932617188</v>
      </c>
      <c r="AU72" s="19">
        <f t="shared" si="9"/>
        <v>312.90560913085938</v>
      </c>
      <c r="AV72" s="52">
        <f t="shared" si="12"/>
        <v>6.7989501953124698E-2</v>
      </c>
    </row>
    <row r="73" spans="4:48" x14ac:dyDescent="0.25">
      <c r="D73" s="37">
        <f>+NEA!A46</f>
        <v>43952</v>
      </c>
      <c r="E73" s="257">
        <v>324.2774658203125</v>
      </c>
      <c r="F73" s="257">
        <v>323.26956176757813</v>
      </c>
      <c r="G73" s="257">
        <v>325.440673828125</v>
      </c>
      <c r="H73" s="257">
        <v>322.54425048828125</v>
      </c>
      <c r="I73" s="257">
        <v>325.60528564453125</v>
      </c>
      <c r="J73" s="257">
        <v>321.7650146484375</v>
      </c>
      <c r="K73" s="257">
        <v>325.69415283203125</v>
      </c>
      <c r="L73" s="257">
        <v>321.8109130859375</v>
      </c>
      <c r="M73" s="257">
        <v>322.75146484375</v>
      </c>
      <c r="N73" s="257">
        <v>319.12094116210938</v>
      </c>
      <c r="O73" s="19" cm="1">
        <f t="array" ref="O73">+SUMPRODUCT($E$30:$N$30/100,$E73:$N73)/$D$14*100</f>
        <v>326.49748122232768</v>
      </c>
      <c r="Q73" s="24">
        <f t="shared" si="17"/>
        <v>1.4303538566289964E-2</v>
      </c>
      <c r="R73" s="24">
        <f t="shared" si="17"/>
        <v>1.4890085558949995E-2</v>
      </c>
      <c r="S73" s="24">
        <f t="shared" si="17"/>
        <v>1.520410961916574E-2</v>
      </c>
      <c r="T73" s="24">
        <f t="shared" si="17"/>
        <v>1.5764580016449647E-2</v>
      </c>
      <c r="U73" s="24">
        <f t="shared" si="17"/>
        <v>1.5758999297689646E-2</v>
      </c>
      <c r="V73" s="24">
        <f t="shared" si="17"/>
        <v>1.6153057943760984E-2</v>
      </c>
      <c r="W73" s="24">
        <f t="shared" si="17"/>
        <v>1.6511393045028244E-2</v>
      </c>
      <c r="X73" s="24">
        <f t="shared" si="17"/>
        <v>1.6953010080035247E-2</v>
      </c>
      <c r="Y73" s="24">
        <f t="shared" si="17"/>
        <v>1.6245542000921542E-2</v>
      </c>
      <c r="Z73" s="24">
        <f t="shared" si="17"/>
        <v>1.9863280969983244E-2</v>
      </c>
      <c r="AA73" s="24">
        <f t="shared" si="18"/>
        <v>1.5692147048186778E-2</v>
      </c>
      <c r="AB73" s="24">
        <f>+NEA!Y46</f>
        <v>1.6471551717072597E-2</v>
      </c>
      <c r="AD73" s="24">
        <f t="shared" si="20"/>
        <v>0.47590569497966939</v>
      </c>
      <c r="AE73" s="24">
        <f t="shared" si="20"/>
        <v>0.47404508105900445</v>
      </c>
      <c r="AF73" s="24">
        <f t="shared" si="20"/>
        <v>0.46850759138048215</v>
      </c>
      <c r="AG73" s="24">
        <f t="shared" si="20"/>
        <v>0.47059905964354454</v>
      </c>
      <c r="AH73" s="24">
        <f t="shared" si="20"/>
        <v>0.46752374416389375</v>
      </c>
      <c r="AI73" s="24">
        <f t="shared" si="20"/>
        <v>0.47076768603486463</v>
      </c>
      <c r="AJ73" s="24">
        <f t="shared" si="20"/>
        <v>0.46692179355614472</v>
      </c>
      <c r="AK73" s="24">
        <f t="shared" si="20"/>
        <v>0.46474105165604462</v>
      </c>
      <c r="AL73" s="24">
        <f t="shared" si="20"/>
        <v>0.4549996075626157</v>
      </c>
      <c r="AM73" s="24">
        <f t="shared" si="20"/>
        <v>0.46827844278691599</v>
      </c>
      <c r="AN73" s="24">
        <f t="shared" si="20"/>
        <v>0.46979062144037353</v>
      </c>
      <c r="AO73" s="24">
        <f>+NEA!AV46</f>
        <v>0.47509974830764112</v>
      </c>
      <c r="AQ73" s="24">
        <f t="shared" si="11"/>
        <v>-5.5597424036932797E-3</v>
      </c>
      <c r="AR73" s="24">
        <f t="shared" si="15"/>
        <v>7.6272521927533976E-3</v>
      </c>
      <c r="AT73" s="19">
        <f t="shared" si="8"/>
        <v>324.2774658203125</v>
      </c>
      <c r="AU73" s="19">
        <f t="shared" si="9"/>
        <v>319.12094116210938</v>
      </c>
      <c r="AV73" s="52">
        <f t="shared" si="12"/>
        <v>5.1565246582031321E-2</v>
      </c>
    </row>
    <row r="74" spans="4:48" x14ac:dyDescent="0.25">
      <c r="D74" s="37">
        <f>+NEA!A47</f>
        <v>43983</v>
      </c>
      <c r="E74" s="257">
        <v>331.27679443359375</v>
      </c>
      <c r="F74" s="257">
        <v>330.33013916015625</v>
      </c>
      <c r="G74" s="257">
        <v>332.23773193359375</v>
      </c>
      <c r="H74" s="257">
        <v>330.06338500976563</v>
      </c>
      <c r="I74" s="257">
        <v>332.55804443359375</v>
      </c>
      <c r="J74" s="257">
        <v>328.82846069335938</v>
      </c>
      <c r="K74" s="257">
        <v>332.7545166015625</v>
      </c>
      <c r="L74" s="257">
        <v>329.13165283203125</v>
      </c>
      <c r="M74" s="257">
        <v>329.99227905273438</v>
      </c>
      <c r="N74" s="257">
        <v>326.572509765625</v>
      </c>
      <c r="O74" s="19" cm="1">
        <f t="array" ref="O74">+SUMPRODUCT($E$30:$N$30/100,$E74:$N74)/$D$14*100</f>
        <v>333.66917033831879</v>
      </c>
      <c r="Q74" s="24">
        <f t="shared" si="17"/>
        <v>2.1584381744119474E-2</v>
      </c>
      <c r="R74" s="24">
        <f t="shared" si="17"/>
        <v>2.1841145061638922E-2</v>
      </c>
      <c r="S74" s="24">
        <f t="shared" si="17"/>
        <v>2.0885705605005134E-2</v>
      </c>
      <c r="T74" s="24">
        <f t="shared" si="17"/>
        <v>2.3311947151752221E-2</v>
      </c>
      <c r="U74" s="24">
        <f t="shared" si="17"/>
        <v>2.1353335144113528E-2</v>
      </c>
      <c r="V74" s="24">
        <f t="shared" si="17"/>
        <v>2.1952187849382687E-2</v>
      </c>
      <c r="W74" s="24">
        <f t="shared" si="17"/>
        <v>2.1677895375580958E-2</v>
      </c>
      <c r="X74" s="24">
        <f t="shared" si="17"/>
        <v>2.2748575167613305E-2</v>
      </c>
      <c r="Y74" s="24">
        <f t="shared" si="17"/>
        <v>2.2434643983691327E-2</v>
      </c>
      <c r="Z74" s="24">
        <f t="shared" si="17"/>
        <v>2.3350296525135761E-2</v>
      </c>
      <c r="AA74" s="24">
        <f t="shared" si="18"/>
        <v>2.1965526622570009E-2</v>
      </c>
      <c r="AB74" s="24">
        <f>+NEA!Y47</f>
        <v>2.3063843221315272E-2</v>
      </c>
      <c r="AD74" s="24">
        <f t="shared" si="20"/>
        <v>0.46521565215172989</v>
      </c>
      <c r="AE74" s="24">
        <f t="shared" si="20"/>
        <v>0.46355617013353823</v>
      </c>
      <c r="AF74" s="24">
        <f t="shared" si="20"/>
        <v>0.45764845736253146</v>
      </c>
      <c r="AG74" s="24">
        <f t="shared" si="20"/>
        <v>0.46178391555009646</v>
      </c>
      <c r="AH74" s="24">
        <f t="shared" si="20"/>
        <v>0.4571871148014397</v>
      </c>
      <c r="AI74" s="24">
        <f t="shared" si="20"/>
        <v>0.46007239214689388</v>
      </c>
      <c r="AJ74" s="24">
        <f t="shared" si="20"/>
        <v>0.45601982078872672</v>
      </c>
      <c r="AK74" s="24">
        <f t="shared" si="20"/>
        <v>0.45531806769943328</v>
      </c>
      <c r="AL74" s="24">
        <f t="shared" si="20"/>
        <v>0.44529413058066125</v>
      </c>
      <c r="AM74" s="24">
        <f t="shared" si="20"/>
        <v>0.46080204184947804</v>
      </c>
      <c r="AN74" s="24">
        <f t="shared" si="20"/>
        <v>0.45963607569663489</v>
      </c>
      <c r="AO74" s="24">
        <f>+NEA!AV47</f>
        <v>0.46632287406114137</v>
      </c>
      <c r="AQ74" s="24">
        <f t="shared" si="11"/>
        <v>-1.7659147810162867E-3</v>
      </c>
      <c r="AR74" s="24">
        <f t="shared" si="15"/>
        <v>4.4136103022518469E-3</v>
      </c>
      <c r="AT74" s="19">
        <f t="shared" si="8"/>
        <v>331.27679443359375</v>
      </c>
      <c r="AU74" s="19">
        <f t="shared" si="9"/>
        <v>326.572509765625</v>
      </c>
      <c r="AV74" s="52">
        <f t="shared" si="12"/>
        <v>4.70428466796875E-2</v>
      </c>
    </row>
    <row r="75" spans="4:48" x14ac:dyDescent="0.25">
      <c r="D75" s="37">
        <f>+NEA!A48</f>
        <v>44013</v>
      </c>
      <c r="E75" s="257">
        <v>338.25689697265625</v>
      </c>
      <c r="F75" s="257">
        <v>337.27899169921875</v>
      </c>
      <c r="G75" s="257">
        <v>339.34158325195313</v>
      </c>
      <c r="H75" s="257">
        <v>337.12771606445313</v>
      </c>
      <c r="I75" s="257">
        <v>339.56234741210938</v>
      </c>
      <c r="J75" s="257">
        <v>336.07174682617188</v>
      </c>
      <c r="K75" s="257">
        <v>339.88436889648438</v>
      </c>
      <c r="L75" s="257">
        <v>336.35458374023438</v>
      </c>
      <c r="M75" s="257">
        <v>336.8997802734375</v>
      </c>
      <c r="N75" s="257">
        <v>334.5443115234375</v>
      </c>
      <c r="O75" s="19" cm="1">
        <f t="array" ref="O75">+SUMPRODUCT($E$30:$N$30/100,$E75:$N75)/$D$14*100</f>
        <v>340.82808697518374</v>
      </c>
      <c r="Q75" s="24">
        <f t="shared" si="17"/>
        <v>2.1070303312361149E-2</v>
      </c>
      <c r="R75" s="24">
        <f t="shared" si="17"/>
        <v>2.1036083951435858E-2</v>
      </c>
      <c r="S75" s="24">
        <f t="shared" si="17"/>
        <v>2.1381831849788924E-2</v>
      </c>
      <c r="T75" s="24">
        <f t="shared" si="17"/>
        <v>2.1402952813074139E-2</v>
      </c>
      <c r="U75" s="24">
        <f t="shared" si="17"/>
        <v>2.1061896098304222E-2</v>
      </c>
      <c r="V75" s="24">
        <f t="shared" si="17"/>
        <v>2.2027552352188451E-2</v>
      </c>
      <c r="W75" s="24">
        <f t="shared" si="17"/>
        <v>2.142676339224292E-2</v>
      </c>
      <c r="X75" s="24">
        <f t="shared" si="17"/>
        <v>2.194541559905594E-2</v>
      </c>
      <c r="Y75" s="24">
        <f t="shared" si="17"/>
        <v>2.0932311630234457E-2</v>
      </c>
      <c r="Z75" s="24">
        <f t="shared" si="17"/>
        <v>2.4410510742418845E-2</v>
      </c>
      <c r="AA75" s="24">
        <f t="shared" si="18"/>
        <v>2.1455133627138023E-2</v>
      </c>
      <c r="AB75" s="24">
        <f>+NEA!Y48</f>
        <v>2.2019483822389052E-2</v>
      </c>
      <c r="AD75" s="24">
        <f t="shared" si="20"/>
        <v>0.46944709941681495</v>
      </c>
      <c r="AE75" s="24">
        <f t="shared" si="20"/>
        <v>0.46745973349943015</v>
      </c>
      <c r="AF75" s="24">
        <f t="shared" si="20"/>
        <v>0.46266548149083553</v>
      </c>
      <c r="AG75" s="24">
        <f t="shared" si="20"/>
        <v>0.46552912501737054</v>
      </c>
      <c r="AH75" s="24">
        <f t="shared" si="20"/>
        <v>0.46143687697332214</v>
      </c>
      <c r="AI75" s="24">
        <f t="shared" si="20"/>
        <v>0.46572904400847737</v>
      </c>
      <c r="AJ75" s="24">
        <f t="shared" si="20"/>
        <v>0.4602294014227275</v>
      </c>
      <c r="AK75" s="24">
        <f t="shared" si="20"/>
        <v>0.46049546506564742</v>
      </c>
      <c r="AL75" s="24">
        <f t="shared" si="20"/>
        <v>0.44923180894114156</v>
      </c>
      <c r="AM75" s="24">
        <f t="shared" si="20"/>
        <v>0.46955052445081114</v>
      </c>
      <c r="AN75" s="24">
        <f t="shared" si="20"/>
        <v>0.46422963759131441</v>
      </c>
      <c r="AO75" s="24">
        <f>+NEA!AV48</f>
        <v>0.47118978208251461</v>
      </c>
      <c r="AQ75" s="24">
        <f t="shared" si="11"/>
        <v>-3.3402074300576956E-3</v>
      </c>
      <c r="AR75" s="24">
        <f t="shared" si="15"/>
        <v>-1.0342503399618508E-4</v>
      </c>
      <c r="AT75" s="19">
        <f t="shared" si="8"/>
        <v>338.25689697265625</v>
      </c>
      <c r="AU75" s="19">
        <f t="shared" si="9"/>
        <v>334.5443115234375</v>
      </c>
      <c r="AV75" s="52">
        <f t="shared" si="12"/>
        <v>3.7125854492187749E-2</v>
      </c>
    </row>
    <row r="76" spans="4:48" x14ac:dyDescent="0.25">
      <c r="D76" s="37">
        <f>+NEA!A49</f>
        <v>44044</v>
      </c>
      <c r="E76" s="257">
        <v>346.28579711914063</v>
      </c>
      <c r="F76" s="257">
        <v>345.12606811523438</v>
      </c>
      <c r="G76" s="257">
        <v>347.65579223632813</v>
      </c>
      <c r="H76" s="257">
        <v>345.00973510742188</v>
      </c>
      <c r="I76" s="257">
        <v>347.96963500976563</v>
      </c>
      <c r="J76" s="257">
        <v>343.67526245117188</v>
      </c>
      <c r="K76" s="257">
        <v>348.19189453125</v>
      </c>
      <c r="L76" s="257">
        <v>344.08721923828125</v>
      </c>
      <c r="M76" s="257">
        <v>344.73150634765625</v>
      </c>
      <c r="N76" s="257">
        <v>342.22775268554688</v>
      </c>
      <c r="O76" s="19" cm="1">
        <f t="array" ref="O76">+SUMPRODUCT($E$30:$N$30/100,$E76:$N76)/$D$14*100</f>
        <v>348.89437360165721</v>
      </c>
      <c r="Q76" s="24">
        <f t="shared" si="17"/>
        <v>2.3736101815932553E-2</v>
      </c>
      <c r="R76" s="24">
        <f t="shared" si="17"/>
        <v>2.3265832172000733E-2</v>
      </c>
      <c r="S76" s="24">
        <f t="shared" si="17"/>
        <v>2.4501002514041748E-2</v>
      </c>
      <c r="T76" s="24">
        <f t="shared" si="17"/>
        <v>2.337992003440581E-2</v>
      </c>
      <c r="U76" s="24">
        <f t="shared" si="17"/>
        <v>2.475918682306899E-2</v>
      </c>
      <c r="V76" s="24">
        <f t="shared" si="17"/>
        <v>2.2624679690592453E-2</v>
      </c>
      <c r="W76" s="24">
        <f t="shared" si="17"/>
        <v>2.4442211513692191E-2</v>
      </c>
      <c r="X76" s="24">
        <f t="shared" si="17"/>
        <v>2.2989535067608147E-2</v>
      </c>
      <c r="Y76" s="24">
        <f t="shared" si="17"/>
        <v>2.3246456462103549E-2</v>
      </c>
      <c r="Z76" s="24">
        <f t="shared" si="17"/>
        <v>2.2966886291148514E-2</v>
      </c>
      <c r="AA76" s="24">
        <f t="shared" si="18"/>
        <v>2.3666730926024782E-2</v>
      </c>
      <c r="AB76" s="24">
        <f>+NEA!Y49</f>
        <v>2.3424605000084586E-2</v>
      </c>
      <c r="AD76" s="24">
        <f t="shared" si="20"/>
        <v>0.4395838676329531</v>
      </c>
      <c r="AE76" s="24">
        <f t="shared" si="20"/>
        <v>0.43770325796904097</v>
      </c>
      <c r="AF76" s="24">
        <f t="shared" si="20"/>
        <v>0.43572277558143879</v>
      </c>
      <c r="AG76" s="24">
        <f t="shared" si="20"/>
        <v>0.43626160430717942</v>
      </c>
      <c r="AH76" s="24">
        <f t="shared" si="20"/>
        <v>0.43509374646411025</v>
      </c>
      <c r="AI76" s="24">
        <f t="shared" si="20"/>
        <v>0.43686483547771182</v>
      </c>
      <c r="AJ76" s="24">
        <f t="shared" si="20"/>
        <v>0.43414940602389018</v>
      </c>
      <c r="AK76" s="24">
        <f t="shared" si="20"/>
        <v>0.43288331253702528</v>
      </c>
      <c r="AL76" s="24">
        <f t="shared" si="20"/>
        <v>0.4233813238818942</v>
      </c>
      <c r="AM76" s="24">
        <f t="shared" si="20"/>
        <v>0.44218963061998195</v>
      </c>
      <c r="AN76" s="24">
        <f t="shared" si="20"/>
        <v>0.43604654819916422</v>
      </c>
      <c r="AO76" s="24">
        <f>+NEA!AV49</f>
        <v>0.44134130718009623</v>
      </c>
      <c r="AQ76" s="24">
        <f t="shared" si="11"/>
        <v>7.6921552478403932E-4</v>
      </c>
      <c r="AR76" s="24">
        <f t="shared" si="15"/>
        <v>-2.605762987028859E-3</v>
      </c>
      <c r="AT76" s="19">
        <f t="shared" si="8"/>
        <v>346.28579711914063</v>
      </c>
      <c r="AU76" s="19">
        <f t="shared" si="9"/>
        <v>342.22775268554688</v>
      </c>
      <c r="AV76" s="52">
        <f t="shared" si="12"/>
        <v>4.0580444335937216E-2</v>
      </c>
    </row>
    <row r="77" spans="4:48" x14ac:dyDescent="0.25">
      <c r="D77" s="37">
        <f>+NEA!A50</f>
        <v>44075</v>
      </c>
      <c r="E77" s="257">
        <v>358.13934326171875</v>
      </c>
      <c r="F77" s="257">
        <v>356.80966186523438</v>
      </c>
      <c r="G77" s="257">
        <v>359.11007690429688</v>
      </c>
      <c r="H77" s="257">
        <v>356.68389892578125</v>
      </c>
      <c r="I77" s="257">
        <v>359.28018188476563</v>
      </c>
      <c r="J77" s="257">
        <v>355.3287353515625</v>
      </c>
      <c r="K77" s="257">
        <v>359.52993774414063</v>
      </c>
      <c r="L77" s="257">
        <v>355.41232299804688</v>
      </c>
      <c r="M77" s="257">
        <v>355.6339111328125</v>
      </c>
      <c r="N77" s="257">
        <v>353.7607421875</v>
      </c>
      <c r="O77" s="19" cm="1">
        <f t="array" ref="O77">+SUMPRODUCT($E$30:$N$30/100,$E77:$N77)/$D$14*100</f>
        <v>360.53888114464195</v>
      </c>
      <c r="Q77" s="24">
        <f t="shared" si="17"/>
        <v>3.4230529352319516E-2</v>
      </c>
      <c r="R77" s="24">
        <f t="shared" si="17"/>
        <v>3.3853118698929929E-2</v>
      </c>
      <c r="S77" s="24">
        <f t="shared" si="17"/>
        <v>3.2947199280897843E-2</v>
      </c>
      <c r="T77" s="24">
        <f t="shared" si="17"/>
        <v>3.3837201187162158E-2</v>
      </c>
      <c r="U77" s="24">
        <f t="shared" si="17"/>
        <v>3.2504407675349567E-2</v>
      </c>
      <c r="V77" s="24">
        <f t="shared" si="17"/>
        <v>3.3908384377959955E-2</v>
      </c>
      <c r="W77" s="24">
        <f t="shared" si="17"/>
        <v>3.2562628225893508E-2</v>
      </c>
      <c r="X77" s="24">
        <f t="shared" si="17"/>
        <v>3.2913468232956822E-2</v>
      </c>
      <c r="Y77" s="24">
        <f t="shared" si="17"/>
        <v>3.1625785819997976E-2</v>
      </c>
      <c r="Z77" s="24">
        <f t="shared" si="17"/>
        <v>3.3699749396274514E-2</v>
      </c>
      <c r="AA77" s="24">
        <f t="shared" si="18"/>
        <v>3.3375452354756474E-2</v>
      </c>
      <c r="AB77" s="24">
        <f>+NEA!Y50</f>
        <v>3.3996790666793064E-2</v>
      </c>
      <c r="AD77" s="24">
        <f t="shared" ref="AD77:AN92" si="21">+E77/E65-1</f>
        <v>0.40318092732538147</v>
      </c>
      <c r="AE77" s="24">
        <f t="shared" si="21"/>
        <v>0.40067674172042622</v>
      </c>
      <c r="AF77" s="24">
        <f t="shared" si="21"/>
        <v>0.39822018418173077</v>
      </c>
      <c r="AG77" s="24">
        <f t="shared" si="21"/>
        <v>0.39906386470477861</v>
      </c>
      <c r="AH77" s="24">
        <f t="shared" si="21"/>
        <v>0.39717701929695481</v>
      </c>
      <c r="AI77" s="24">
        <f t="shared" si="21"/>
        <v>0.39889337188534069</v>
      </c>
      <c r="AJ77" s="24">
        <f t="shared" si="21"/>
        <v>0.3952031190952805</v>
      </c>
      <c r="AK77" s="24">
        <f t="shared" si="21"/>
        <v>0.3943409241477478</v>
      </c>
      <c r="AL77" s="24">
        <f t="shared" si="21"/>
        <v>0.38526290713764966</v>
      </c>
      <c r="AM77" s="24">
        <f t="shared" si="21"/>
        <v>0.40203842907542953</v>
      </c>
      <c r="AN77" s="24">
        <f t="shared" si="21"/>
        <v>0.39841998971753578</v>
      </c>
      <c r="AO77" s="24">
        <f>+NEA!AV50</f>
        <v>0.40348484550478925</v>
      </c>
      <c r="AQ77" s="24">
        <f t="shared" si="11"/>
        <v>5.3077995604500217E-4</v>
      </c>
      <c r="AR77" s="24">
        <f t="shared" si="15"/>
        <v>1.1424982499519398E-3</v>
      </c>
      <c r="AT77" s="19">
        <f t="shared" si="8"/>
        <v>358.13934326171875</v>
      </c>
      <c r="AU77" s="19">
        <f t="shared" si="9"/>
        <v>353.7607421875</v>
      </c>
      <c r="AV77" s="52">
        <f t="shared" si="12"/>
        <v>4.3786010742187464E-2</v>
      </c>
    </row>
    <row r="78" spans="4:48" x14ac:dyDescent="0.25">
      <c r="D78" s="37">
        <f>+NEA!A51</f>
        <v>44105</v>
      </c>
      <c r="E78" s="257">
        <v>371.92654418945313</v>
      </c>
      <c r="F78" s="257">
        <v>370.1881103515625</v>
      </c>
      <c r="G78" s="257">
        <v>372.55349731445313</v>
      </c>
      <c r="H78" s="257">
        <v>369.8577880859375</v>
      </c>
      <c r="I78" s="257">
        <v>372.45370483398438</v>
      </c>
      <c r="J78" s="257">
        <v>368.40704345703125</v>
      </c>
      <c r="K78" s="257">
        <v>372.52227783203125</v>
      </c>
      <c r="L78" s="257">
        <v>368.10137939453125</v>
      </c>
      <c r="M78" s="257">
        <v>367.98114013671875</v>
      </c>
      <c r="N78" s="257">
        <v>366.71923828125</v>
      </c>
      <c r="O78" s="19" cm="1">
        <f t="array" ref="O78">+SUMPRODUCT($E$30:$N$30/100,$E78:$N78)/$D$14*100</f>
        <v>373.88908940507787</v>
      </c>
      <c r="Q78" s="24">
        <f t="shared" si="17"/>
        <v>3.8496750460780937E-2</v>
      </c>
      <c r="R78" s="24">
        <f t="shared" si="17"/>
        <v>3.7494636261786951E-2</v>
      </c>
      <c r="S78" s="24">
        <f t="shared" si="17"/>
        <v>3.7435375041672714E-2</v>
      </c>
      <c r="T78" s="24">
        <f t="shared" si="17"/>
        <v>3.6934353358342831E-2</v>
      </c>
      <c r="U78" s="24">
        <f t="shared" si="17"/>
        <v>3.6666433645493823E-2</v>
      </c>
      <c r="V78" s="24">
        <f t="shared" si="17"/>
        <v>3.6806221406577411E-2</v>
      </c>
      <c r="W78" s="24">
        <f t="shared" si="17"/>
        <v>3.6137018712296021E-2</v>
      </c>
      <c r="X78" s="24">
        <f t="shared" si="17"/>
        <v>3.5702353507180096E-2</v>
      </c>
      <c r="Y78" s="24">
        <f t="shared" si="17"/>
        <v>3.471893038708318E-2</v>
      </c>
      <c r="Z78" s="24">
        <f t="shared" si="17"/>
        <v>3.6630678728285071E-2</v>
      </c>
      <c r="AA78" s="24">
        <f t="shared" si="18"/>
        <v>3.7028484190253064E-2</v>
      </c>
      <c r="AB78" s="24">
        <f>+NEA!Y51</f>
        <v>3.746017580802441E-2</v>
      </c>
      <c r="AD78" s="24">
        <f t="shared" si="21"/>
        <v>0.41426208937966225</v>
      </c>
      <c r="AE78" s="24">
        <f t="shared" si="21"/>
        <v>0.40999240623713762</v>
      </c>
      <c r="AF78" s="24">
        <f t="shared" si="21"/>
        <v>0.40629255409283616</v>
      </c>
      <c r="AG78" s="24">
        <f t="shared" si="21"/>
        <v>0.40542339546674278</v>
      </c>
      <c r="AH78" s="24">
        <f t="shared" si="21"/>
        <v>0.40374512596605094</v>
      </c>
      <c r="AI78" s="24">
        <f t="shared" si="21"/>
        <v>0.40574487070937582</v>
      </c>
      <c r="AJ78" s="24">
        <f t="shared" si="21"/>
        <v>0.39982388113547707</v>
      </c>
      <c r="AK78" s="24">
        <f t="shared" si="21"/>
        <v>0.39768045651122463</v>
      </c>
      <c r="AL78" s="24">
        <f t="shared" si="21"/>
        <v>0.38858696778728574</v>
      </c>
      <c r="AM78" s="24">
        <f t="shared" si="21"/>
        <v>0.40388629562366773</v>
      </c>
      <c r="AN78" s="24">
        <f t="shared" si="21"/>
        <v>0.40557985760767123</v>
      </c>
      <c r="AO78" s="24">
        <f>+NEA!AV51</f>
        <v>0.40952370072503497</v>
      </c>
      <c r="AQ78" s="24">
        <f t="shared" si="11"/>
        <v>1.8660717324958664E-3</v>
      </c>
      <c r="AR78" s="24">
        <f t="shared" si="15"/>
        <v>1.0375793755994511E-2</v>
      </c>
      <c r="AT78" s="19">
        <f t="shared" si="8"/>
        <v>371.92654418945313</v>
      </c>
      <c r="AU78" s="19">
        <f t="shared" si="9"/>
        <v>366.71923828125</v>
      </c>
      <c r="AV78" s="52">
        <f t="shared" si="12"/>
        <v>5.2073059082031303E-2</v>
      </c>
    </row>
    <row r="79" spans="4:48" x14ac:dyDescent="0.25">
      <c r="D79" s="37">
        <f>+NEA!A52</f>
        <v>44136</v>
      </c>
      <c r="E79" s="257">
        <v>385.44903564453125</v>
      </c>
      <c r="F79" s="257">
        <v>383.61026000976563</v>
      </c>
      <c r="G79" s="257">
        <v>386.10015869140625</v>
      </c>
      <c r="H79" s="257">
        <v>383.37210083007813</v>
      </c>
      <c r="I79" s="257">
        <v>386.089599609375</v>
      </c>
      <c r="J79" s="257">
        <v>381.88330078125</v>
      </c>
      <c r="K79" s="257">
        <v>386.1800537109375</v>
      </c>
      <c r="L79" s="257">
        <v>381.51998901367188</v>
      </c>
      <c r="M79" s="257">
        <v>381.16867065429688</v>
      </c>
      <c r="N79" s="257">
        <v>380.69320678710938</v>
      </c>
      <c r="O79" s="19" cm="1">
        <f t="array" ref="O79">+SUMPRODUCT($E$30:$N$30/100,$E79:$N79)/$D$14*100</f>
        <v>387.53069163860101</v>
      </c>
      <c r="Q79" s="24">
        <f t="shared" si="17"/>
        <v>3.6357962792217258E-2</v>
      </c>
      <c r="R79" s="24">
        <f t="shared" si="17"/>
        <v>3.6257646539366917E-2</v>
      </c>
      <c r="S79" s="24">
        <f t="shared" si="17"/>
        <v>3.6361654029834822E-2</v>
      </c>
      <c r="T79" s="24">
        <f t="shared" si="17"/>
        <v>3.6539213663929981E-2</v>
      </c>
      <c r="U79" s="24">
        <f t="shared" si="17"/>
        <v>3.6610979024812362E-2</v>
      </c>
      <c r="V79" s="24">
        <f t="shared" si="17"/>
        <v>3.6579803680627965E-2</v>
      </c>
      <c r="W79" s="24">
        <f t="shared" si="17"/>
        <v>3.666297746913405E-2</v>
      </c>
      <c r="X79" s="24">
        <f t="shared" si="17"/>
        <v>3.6453570593003803E-2</v>
      </c>
      <c r="Y79" s="24">
        <f t="shared" si="17"/>
        <v>3.5837517413741526E-2</v>
      </c>
      <c r="Z79" s="24">
        <f t="shared" si="17"/>
        <v>3.8105359760652213E-2</v>
      </c>
      <c r="AA79" s="24">
        <f t="shared" si="18"/>
        <v>3.648569220147424E-2</v>
      </c>
      <c r="AB79" s="24">
        <f>+NEA!Y52</f>
        <v>3.67810862666762E-2</v>
      </c>
      <c r="AD79" s="24">
        <f t="shared" si="21"/>
        <v>0.40460442324270907</v>
      </c>
      <c r="AE79" s="24">
        <f t="shared" si="21"/>
        <v>0.40051414002042929</v>
      </c>
      <c r="AF79" s="24">
        <f t="shared" si="21"/>
        <v>0.39656875206766018</v>
      </c>
      <c r="AG79" s="24">
        <f t="shared" si="21"/>
        <v>0.39768999039600672</v>
      </c>
      <c r="AH79" s="24">
        <f t="shared" si="21"/>
        <v>0.39470880012382326</v>
      </c>
      <c r="AI79" s="24">
        <f t="shared" si="21"/>
        <v>0.39584248479119721</v>
      </c>
      <c r="AJ79" s="24">
        <f t="shared" si="21"/>
        <v>0.39019370224636329</v>
      </c>
      <c r="AK79" s="24">
        <f t="shared" si="21"/>
        <v>0.38889981963345654</v>
      </c>
      <c r="AL79" s="24">
        <f t="shared" si="21"/>
        <v>0.38065387679881013</v>
      </c>
      <c r="AM79" s="24">
        <f t="shared" si="21"/>
        <v>0.39763579930645654</v>
      </c>
      <c r="AN79" s="24">
        <f t="shared" si="21"/>
        <v>0.39651878797910234</v>
      </c>
      <c r="AO79" s="24">
        <f>+NEA!AV52</f>
        <v>0.4011635994545284</v>
      </c>
      <c r="AQ79" s="24">
        <f t="shared" si="11"/>
        <v>-1.7473969684349555E-3</v>
      </c>
      <c r="AR79" s="24">
        <f t="shared" si="15"/>
        <v>6.9686239362525271E-3</v>
      </c>
      <c r="AT79" s="19">
        <f t="shared" si="8"/>
        <v>385.44903564453125</v>
      </c>
      <c r="AU79" s="19">
        <f t="shared" si="9"/>
        <v>380.69320678710938</v>
      </c>
      <c r="AV79" s="52">
        <f t="shared" si="12"/>
        <v>4.7558288574218732E-2</v>
      </c>
    </row>
    <row r="80" spans="4:48" x14ac:dyDescent="0.25">
      <c r="D80" s="37">
        <f>+NEA!A53</f>
        <v>44166</v>
      </c>
      <c r="E80" s="257">
        <v>409.05108642578125</v>
      </c>
      <c r="F80" s="257">
        <v>406.25320434570313</v>
      </c>
      <c r="G80" s="257">
        <v>407.69940185546875</v>
      </c>
      <c r="H80" s="257">
        <v>404.79037475585938</v>
      </c>
      <c r="I80" s="257">
        <v>406.78851318359375</v>
      </c>
      <c r="J80" s="257">
        <v>403.30697631835938</v>
      </c>
      <c r="K80" s="257">
        <v>406.07083129882813</v>
      </c>
      <c r="L80" s="257">
        <v>400.95974731445313</v>
      </c>
      <c r="M80" s="257">
        <v>399.80145263671875</v>
      </c>
      <c r="N80" s="257">
        <v>399.34222412109375</v>
      </c>
      <c r="O80" s="19" cm="1">
        <f t="array" ref="O80">+SUMPRODUCT($E$30:$N$30/100,$E80:$N80)/$D$14*100</f>
        <v>409.11156028360944</v>
      </c>
      <c r="Q80" s="24">
        <f t="shared" si="17"/>
        <v>6.1232610795830977E-2</v>
      </c>
      <c r="R80" s="24">
        <f t="shared" si="17"/>
        <v>5.9025909096803275E-2</v>
      </c>
      <c r="S80" s="24">
        <f t="shared" si="17"/>
        <v>5.594207274420171E-2</v>
      </c>
      <c r="T80" s="24">
        <f t="shared" si="17"/>
        <v>5.5868107980227011E-2</v>
      </c>
      <c r="U80" s="24">
        <f t="shared" si="17"/>
        <v>5.3611683907468066E-2</v>
      </c>
      <c r="V80" s="24">
        <f t="shared" si="17"/>
        <v>5.6100058560511146E-2</v>
      </c>
      <c r="W80" s="24">
        <f t="shared" si="17"/>
        <v>5.1506486150056929E-2</v>
      </c>
      <c r="X80" s="24">
        <f t="shared" si="17"/>
        <v>5.0953446373905864E-2</v>
      </c>
      <c r="Y80" s="24">
        <f t="shared" si="17"/>
        <v>4.8883298699333499E-2</v>
      </c>
      <c r="Z80" s="24">
        <f t="shared" si="17"/>
        <v>4.8986997932992438E-2</v>
      </c>
      <c r="AA80" s="24">
        <f t="shared" si="18"/>
        <v>5.5688153507939653E-2</v>
      </c>
      <c r="AB80" s="24">
        <f>+NEA!Y53</f>
        <v>5.548968800844678E-2</v>
      </c>
      <c r="AD80" s="24">
        <f t="shared" si="21"/>
        <v>0.43412966391141894</v>
      </c>
      <c r="AE80" s="24">
        <f t="shared" si="21"/>
        <v>0.42759148384910461</v>
      </c>
      <c r="AF80" s="24">
        <f t="shared" si="21"/>
        <v>0.41630217060769081</v>
      </c>
      <c r="AG80" s="24">
        <f t="shared" si="21"/>
        <v>0.41976433329094642</v>
      </c>
      <c r="AH80" s="24">
        <f t="shared" si="21"/>
        <v>0.41160990495684158</v>
      </c>
      <c r="AI80" s="24">
        <f t="shared" si="21"/>
        <v>0.41753535052766755</v>
      </c>
      <c r="AJ80" s="24">
        <f t="shared" si="21"/>
        <v>0.40380045801895559</v>
      </c>
      <c r="AK80" s="24">
        <f t="shared" si="21"/>
        <v>0.40300975469685518</v>
      </c>
      <c r="AL80" s="24">
        <f t="shared" si="21"/>
        <v>0.39236336590582477</v>
      </c>
      <c r="AM80" s="24">
        <f t="shared" si="21"/>
        <v>0.40691877420794165</v>
      </c>
      <c r="AN80" s="24">
        <f t="shared" si="21"/>
        <v>0.41738664934490233</v>
      </c>
      <c r="AO80" s="24">
        <f>+NEA!AV53</f>
        <v>0.42221197761885776</v>
      </c>
      <c r="AQ80" s="24">
        <f t="shared" si="11"/>
        <v>1.224561286283854E-2</v>
      </c>
      <c r="AR80" s="24">
        <f t="shared" si="15"/>
        <v>2.7210889703477292E-2</v>
      </c>
      <c r="AT80" s="19">
        <f t="shared" si="8"/>
        <v>409.05108642578125</v>
      </c>
      <c r="AU80" s="19">
        <f t="shared" si="9"/>
        <v>399.34222412109375</v>
      </c>
      <c r="AV80" s="52">
        <f t="shared" si="12"/>
        <v>9.7088623046874378E-2</v>
      </c>
    </row>
    <row r="81" spans="4:49" x14ac:dyDescent="0.25">
      <c r="D81" s="37">
        <f>+NEA!A54</f>
        <v>44197</v>
      </c>
      <c r="E81" s="257">
        <v>427.44091796875</v>
      </c>
      <c r="F81" s="257">
        <v>424.23117065429688</v>
      </c>
      <c r="G81" s="257">
        <v>426.30953979492188</v>
      </c>
      <c r="H81" s="257">
        <v>422.3348388671875</v>
      </c>
      <c r="I81" s="257">
        <v>425.34750366210938</v>
      </c>
      <c r="J81" s="257">
        <v>421.09225463867188</v>
      </c>
      <c r="K81" s="257">
        <v>424.37057495117188</v>
      </c>
      <c r="L81" s="257">
        <v>418.23861694335938</v>
      </c>
      <c r="M81" s="257">
        <v>417.016845703125</v>
      </c>
      <c r="N81" s="257">
        <v>416.2252197265625</v>
      </c>
      <c r="O81" s="19" cm="1">
        <f t="array" ref="O81">+SUMPRODUCT($E$30:$N$30/100,$E81:$N81)/$D$14*100</f>
        <v>427.27089076136878</v>
      </c>
      <c r="Q81" s="24">
        <f t="shared" si="17"/>
        <v>4.4957297885836134E-2</v>
      </c>
      <c r="R81" s="24">
        <f t="shared" si="17"/>
        <v>4.4253106477149862E-2</v>
      </c>
      <c r="S81" s="24">
        <f t="shared" si="17"/>
        <v>4.5646713865061139E-2</v>
      </c>
      <c r="T81" s="24">
        <f t="shared" si="17"/>
        <v>4.334209804743927E-2</v>
      </c>
      <c r="U81" s="24">
        <f t="shared" si="17"/>
        <v>4.5623192093773524E-2</v>
      </c>
      <c r="V81" s="24">
        <f t="shared" si="17"/>
        <v>4.4098613127567798E-2</v>
      </c>
      <c r="W81" s="24">
        <f t="shared" si="17"/>
        <v>4.5065398058293349E-2</v>
      </c>
      <c r="X81" s="24">
        <f t="shared" si="17"/>
        <v>4.3093776232244307E-2</v>
      </c>
      <c r="Y81" s="24">
        <f t="shared" si="17"/>
        <v>4.3059856218304216E-2</v>
      </c>
      <c r="Z81" s="24">
        <f t="shared" si="17"/>
        <v>4.2277011008856613E-2</v>
      </c>
      <c r="AA81" s="24">
        <f t="shared" si="18"/>
        <v>4.4387233802854809E-2</v>
      </c>
      <c r="AB81" s="24">
        <f>+NEA!Y54</f>
        <v>4.3149207565559733E-2</v>
      </c>
      <c r="AD81" s="24">
        <f t="shared" si="21"/>
        <v>0.44686232345091281</v>
      </c>
      <c r="AE81" s="24">
        <f t="shared" si="21"/>
        <v>0.44104402556666988</v>
      </c>
      <c r="AF81" s="24">
        <f t="shared" si="21"/>
        <v>0.4348632894050406</v>
      </c>
      <c r="AG81" s="24">
        <f t="shared" si="21"/>
        <v>0.43605468457746688</v>
      </c>
      <c r="AH81" s="24">
        <f t="shared" si="21"/>
        <v>0.43152691964962497</v>
      </c>
      <c r="AI81" s="24">
        <f t="shared" si="21"/>
        <v>0.43450196144803876</v>
      </c>
      <c r="AJ81" s="24">
        <f t="shared" si="21"/>
        <v>0.42620831983356999</v>
      </c>
      <c r="AK81" s="24">
        <f t="shared" si="21"/>
        <v>0.42354627565178227</v>
      </c>
      <c r="AL81" s="24">
        <f t="shared" si="21"/>
        <v>0.4131617728422996</v>
      </c>
      <c r="AM81" s="24">
        <f t="shared" si="21"/>
        <v>0.42805293113344667</v>
      </c>
      <c r="AN81" s="24">
        <f t="shared" si="21"/>
        <v>0.43462630483417608</v>
      </c>
      <c r="AO81" s="24">
        <f>+NEA!AV54</f>
        <v>0.43906306620493862</v>
      </c>
      <c r="AQ81" s="24">
        <f t="shared" si="11"/>
        <v>2.6802868769795207E-3</v>
      </c>
      <c r="AR81" s="24">
        <f t="shared" si="15"/>
        <v>1.8809392317466145E-2</v>
      </c>
      <c r="AT81" s="19">
        <f t="shared" si="8"/>
        <v>427.44091796875</v>
      </c>
      <c r="AU81" s="19">
        <f t="shared" si="9"/>
        <v>416.2252197265625</v>
      </c>
      <c r="AV81" s="52">
        <f t="shared" si="12"/>
        <v>0.11215698242187511</v>
      </c>
    </row>
    <row r="82" spans="4:49" x14ac:dyDescent="0.25">
      <c r="D82" s="37">
        <f>+NEA!A55</f>
        <v>44228</v>
      </c>
      <c r="E82" s="257">
        <v>443.37615966796875</v>
      </c>
      <c r="F82" s="257">
        <v>440.0234375</v>
      </c>
      <c r="G82" s="257">
        <v>442.70187377929688</v>
      </c>
      <c r="H82" s="257">
        <v>438.39654541015625</v>
      </c>
      <c r="I82" s="257">
        <v>441.73727416992188</v>
      </c>
      <c r="J82" s="257">
        <v>437.0458984375</v>
      </c>
      <c r="K82" s="257">
        <v>440.88107299804688</v>
      </c>
      <c r="L82" s="257">
        <v>434.23779296875</v>
      </c>
      <c r="M82" s="257">
        <v>432.83969116210938</v>
      </c>
      <c r="N82" s="257">
        <v>432.87747192382813</v>
      </c>
      <c r="O82" s="19" cm="1">
        <f t="array" ref="O82">+SUMPRODUCT($E$30:$N$30/100,$E82:$N82)/$D$14*100</f>
        <v>443.52203729499291</v>
      </c>
      <c r="Q82" s="24">
        <f t="shared" si="17"/>
        <v>3.7280571487972924E-2</v>
      </c>
      <c r="R82" s="24">
        <f t="shared" si="17"/>
        <v>3.7225616451866284E-2</v>
      </c>
      <c r="S82" s="24">
        <f t="shared" si="17"/>
        <v>3.845171748270193E-2</v>
      </c>
      <c r="T82" s="24">
        <f t="shared" si="17"/>
        <v>3.8030740220367454E-2</v>
      </c>
      <c r="U82" s="24">
        <f t="shared" si="17"/>
        <v>3.8532659453039519E-2</v>
      </c>
      <c r="V82" s="24">
        <f t="shared" si="17"/>
        <v>3.788633873714331E-2</v>
      </c>
      <c r="W82" s="24">
        <f t="shared" si="17"/>
        <v>3.8905850267245023E-2</v>
      </c>
      <c r="X82" s="24">
        <f t="shared" si="17"/>
        <v>3.8253703453589472E-2</v>
      </c>
      <c r="Y82" s="24">
        <f t="shared" si="17"/>
        <v>3.7942940727743846E-2</v>
      </c>
      <c r="Z82" s="24">
        <f t="shared" si="17"/>
        <v>4.0007792435559963E-2</v>
      </c>
      <c r="AA82" s="24">
        <f t="shared" si="18"/>
        <v>3.8034761751884583E-2</v>
      </c>
      <c r="AB82" s="24">
        <f>+NEA!Y55</f>
        <v>3.7966819709376542E-2</v>
      </c>
      <c r="AD82" s="24">
        <f t="shared" si="21"/>
        <v>0.4672319658639108</v>
      </c>
      <c r="AE82" s="24">
        <f t="shared" si="21"/>
        <v>0.4615464771497535</v>
      </c>
      <c r="AF82" s="24">
        <f t="shared" si="21"/>
        <v>0.45831712305755667</v>
      </c>
      <c r="AG82" s="24">
        <f t="shared" si="21"/>
        <v>0.45901924392189497</v>
      </c>
      <c r="AH82" s="24">
        <f t="shared" si="21"/>
        <v>0.45492723477677721</v>
      </c>
      <c r="AI82" s="24">
        <f t="shared" si="21"/>
        <v>0.45751265606225933</v>
      </c>
      <c r="AJ82" s="24">
        <f t="shared" si="21"/>
        <v>0.45107908430131083</v>
      </c>
      <c r="AK82" s="24">
        <f t="shared" si="21"/>
        <v>0.44771099223691135</v>
      </c>
      <c r="AL82" s="24">
        <f t="shared" si="21"/>
        <v>0.43734896389969924</v>
      </c>
      <c r="AM82" s="24">
        <f t="shared" si="21"/>
        <v>0.45679950496956123</v>
      </c>
      <c r="AN82" s="24">
        <f t="shared" si="21"/>
        <v>0.45744607121815783</v>
      </c>
      <c r="AO82" s="24">
        <f>+NEA!AV55</f>
        <v>0.46122323191097725</v>
      </c>
      <c r="AQ82" s="24">
        <f t="shared" si="11"/>
        <v>-2.727220947587039E-3</v>
      </c>
      <c r="AR82" s="24">
        <f t="shared" si="15"/>
        <v>1.0432460894349571E-2</v>
      </c>
      <c r="AS82" s="35">
        <f t="shared" ref="AS82:AT101" si="22">+D82</f>
        <v>44228</v>
      </c>
      <c r="AT82" s="19">
        <f t="shared" si="8"/>
        <v>443.37615966796875</v>
      </c>
      <c r="AU82" s="19">
        <f t="shared" si="9"/>
        <v>432.87747192382813</v>
      </c>
      <c r="AV82" s="52">
        <f t="shared" si="12"/>
        <v>0.104986877441406</v>
      </c>
      <c r="AW82" s="52">
        <f>+($AT82/$AT$82)-($AU82/$AU$82)</f>
        <v>0</v>
      </c>
    </row>
    <row r="83" spans="4:49" x14ac:dyDescent="0.25">
      <c r="D83" s="37">
        <f>+NEA!A56</f>
        <v>44256</v>
      </c>
      <c r="E83" s="257">
        <v>457.48336791992188</v>
      </c>
      <c r="F83" s="257">
        <v>454.49041748046875</v>
      </c>
      <c r="G83" s="257">
        <v>457.35671997070313</v>
      </c>
      <c r="H83" s="257">
        <v>452.921875</v>
      </c>
      <c r="I83" s="257">
        <v>456.65167236328125</v>
      </c>
      <c r="J83" s="257">
        <v>451.20599365234375</v>
      </c>
      <c r="K83" s="257">
        <v>455.43740844726563</v>
      </c>
      <c r="L83" s="257">
        <v>449.05224609375</v>
      </c>
      <c r="M83" s="257">
        <v>448.05523681640625</v>
      </c>
      <c r="N83" s="257">
        <v>447.09051513671875</v>
      </c>
      <c r="O83" s="19" cm="1">
        <f t="array" ref="O83">+SUMPRODUCT($E$30:$N$30/100,$E83:$N83)/$D$14*100</f>
        <v>458.16654319580084</v>
      </c>
      <c r="Q83" s="24">
        <f t="shared" si="17"/>
        <v>3.1817696879592239E-2</v>
      </c>
      <c r="R83" s="24">
        <f t="shared" si="17"/>
        <v>3.2877748655078642E-2</v>
      </c>
      <c r="S83" s="24">
        <f t="shared" si="17"/>
        <v>3.3103194405524894E-2</v>
      </c>
      <c r="T83" s="24">
        <f t="shared" si="17"/>
        <v>3.3132855954086216E-2</v>
      </c>
      <c r="U83" s="24">
        <f t="shared" si="17"/>
        <v>3.3763051174219738E-2</v>
      </c>
      <c r="V83" s="24">
        <f t="shared" ref="V83:AA122" si="23">+J83/J82-1</f>
        <v>3.2399560928195514E-2</v>
      </c>
      <c r="W83" s="24">
        <f t="shared" si="23"/>
        <v>3.3016467117161108E-2</v>
      </c>
      <c r="X83" s="24">
        <f t="shared" si="23"/>
        <v>3.4115992124310823E-2</v>
      </c>
      <c r="Y83" s="24">
        <f t="shared" si="23"/>
        <v>3.5152842876875257E-2</v>
      </c>
      <c r="Z83" s="24">
        <f t="shared" si="23"/>
        <v>3.2833871325582908E-2</v>
      </c>
      <c r="AA83" s="24">
        <f t="shared" si="18"/>
        <v>3.3018665746855858E-2</v>
      </c>
      <c r="AB83" s="24">
        <f>+NEA!Y56</f>
        <v>3.3275381484669353E-2</v>
      </c>
      <c r="AD83" s="24">
        <f t="shared" si="21"/>
        <v>0.46464491521788842</v>
      </c>
      <c r="AE83" s="24">
        <f t="shared" si="21"/>
        <v>0.45909700973496048</v>
      </c>
      <c r="AF83" s="24">
        <f t="shared" si="21"/>
        <v>0.45603920502582307</v>
      </c>
      <c r="AG83" s="24">
        <f t="shared" si="21"/>
        <v>0.45729582007050751</v>
      </c>
      <c r="AH83" s="24">
        <f t="shared" si="21"/>
        <v>0.45288402133250383</v>
      </c>
      <c r="AI83" s="24">
        <f t="shared" si="21"/>
        <v>0.45445682939008325</v>
      </c>
      <c r="AJ83" s="24">
        <f t="shared" si="21"/>
        <v>0.44837396101559301</v>
      </c>
      <c r="AK83" s="24">
        <f t="shared" si="21"/>
        <v>0.4456906031914647</v>
      </c>
      <c r="AL83" s="24">
        <f t="shared" si="21"/>
        <v>0.43604596286377917</v>
      </c>
      <c r="AM83" s="24">
        <f t="shared" si="21"/>
        <v>0.45478220562089988</v>
      </c>
      <c r="AN83" s="24">
        <f t="shared" si="21"/>
        <v>0.45515799146827596</v>
      </c>
      <c r="AO83" s="24">
        <f>+NEA!AV56</f>
        <v>0.45912969283276461</v>
      </c>
      <c r="AQ83" s="24">
        <f t="shared" si="11"/>
        <v>-1.0161744459906696E-3</v>
      </c>
      <c r="AR83" s="24">
        <f t="shared" si="15"/>
        <v>9.8627095969885392E-3</v>
      </c>
      <c r="AS83" s="35">
        <f t="shared" si="22"/>
        <v>44256</v>
      </c>
      <c r="AT83" s="19">
        <f t="shared" si="8"/>
        <v>457.48336791992188</v>
      </c>
      <c r="AU83" s="19">
        <f t="shared" si="9"/>
        <v>447.09051513671875</v>
      </c>
      <c r="AV83" s="52">
        <f t="shared" si="12"/>
        <v>0.10392852783203121</v>
      </c>
      <c r="AW83" s="52">
        <f t="shared" ref="AW83:AW138" si="24">+($AT83/$AT$82)-($AU83/$AU$82)</f>
        <v>-1.0161744459906696E-3</v>
      </c>
    </row>
    <row r="84" spans="4:49" x14ac:dyDescent="0.25">
      <c r="D84" s="37">
        <f>+NEA!A57</f>
        <v>44287</v>
      </c>
      <c r="E84" s="257">
        <v>475.864013671875</v>
      </c>
      <c r="F84" s="257">
        <v>472.82086181640625</v>
      </c>
      <c r="G84" s="257">
        <v>476.45199584960938</v>
      </c>
      <c r="H84" s="257">
        <v>471.37722778320313</v>
      </c>
      <c r="I84" s="257">
        <v>475.72744750976563</v>
      </c>
      <c r="J84" s="257">
        <v>469.78900146484375</v>
      </c>
      <c r="K84" s="257">
        <v>474.46856689453125</v>
      </c>
      <c r="L84" s="257">
        <v>468.00299072265625</v>
      </c>
      <c r="M84" s="257">
        <v>467.03570556640625</v>
      </c>
      <c r="N84" s="257">
        <v>466.71951293945313</v>
      </c>
      <c r="O84" s="19" cm="1">
        <f t="array" ref="O84">+SUMPRODUCT($E$30:$N$30/100,$E84:$N84)/$D$14*100</f>
        <v>477.07217303379485</v>
      </c>
      <c r="Q84" s="24">
        <f t="shared" ref="Q84:Z121" si="25">+E84/E83-1</f>
        <v>4.0177735500037892E-2</v>
      </c>
      <c r="R84" s="24">
        <f t="shared" si="25"/>
        <v>4.0331860983021217E-2</v>
      </c>
      <c r="S84" s="24">
        <f t="shared" si="25"/>
        <v>4.1751383646728701E-2</v>
      </c>
      <c r="T84" s="24">
        <f t="shared" si="25"/>
        <v>4.0747320458308867E-2</v>
      </c>
      <c r="U84" s="24">
        <f t="shared" si="25"/>
        <v>4.1773141983172168E-2</v>
      </c>
      <c r="V84" s="24">
        <f t="shared" si="23"/>
        <v>4.1185197169207655E-2</v>
      </c>
      <c r="W84" s="24">
        <f t="shared" si="23"/>
        <v>4.1786550894334917E-2</v>
      </c>
      <c r="X84" s="24">
        <f t="shared" si="23"/>
        <v>4.2201647567196021E-2</v>
      </c>
      <c r="Y84" s="24">
        <f t="shared" si="23"/>
        <v>4.2361894673663691E-2</v>
      </c>
      <c r="Z84" s="24">
        <f t="shared" si="23"/>
        <v>4.3903856463454405E-2</v>
      </c>
      <c r="AA84" s="24">
        <f t="shared" si="18"/>
        <v>4.1263663003683337E-2</v>
      </c>
      <c r="AB84" s="24">
        <f>+NEA!Y57</f>
        <v>4.1338639580825509E-2</v>
      </c>
      <c r="AD84" s="24">
        <f t="shared" si="21"/>
        <v>0.48844925663504446</v>
      </c>
      <c r="AE84" s="24">
        <f t="shared" si="21"/>
        <v>0.48439958986276577</v>
      </c>
      <c r="AF84" s="24">
        <f t="shared" si="21"/>
        <v>0.48628018290741215</v>
      </c>
      <c r="AG84" s="24">
        <f t="shared" si="21"/>
        <v>0.48447318804685935</v>
      </c>
      <c r="AH84" s="24">
        <f t="shared" si="21"/>
        <v>0.48408044133690109</v>
      </c>
      <c r="AI84" s="24">
        <f t="shared" si="21"/>
        <v>0.48362161420324923</v>
      </c>
      <c r="AJ84" s="24">
        <f t="shared" si="21"/>
        <v>0.48084544870160406</v>
      </c>
      <c r="AK84" s="24">
        <f t="shared" si="21"/>
        <v>0.47893384216826784</v>
      </c>
      <c r="AL84" s="24">
        <f t="shared" si="21"/>
        <v>0.47055243875311037</v>
      </c>
      <c r="AM84" s="24">
        <f t="shared" si="21"/>
        <v>0.49156646387974368</v>
      </c>
      <c r="AN84" s="24">
        <f t="shared" si="21"/>
        <v>0.48411086637351497</v>
      </c>
      <c r="AO84" s="24">
        <f>+NEA!AV57</f>
        <v>0.48758794042715747</v>
      </c>
      <c r="AQ84" s="24">
        <f t="shared" si="11"/>
        <v>-3.7261209634165127E-3</v>
      </c>
      <c r="AR84" s="24">
        <f t="shared" si="15"/>
        <v>-3.1172072446992161E-3</v>
      </c>
      <c r="AS84" s="35">
        <f t="shared" si="22"/>
        <v>44287</v>
      </c>
      <c r="AT84" s="19">
        <f t="shared" si="8"/>
        <v>475.864013671875</v>
      </c>
      <c r="AU84" s="19">
        <f t="shared" si="9"/>
        <v>466.71951293945313</v>
      </c>
      <c r="AV84" s="52">
        <f t="shared" si="12"/>
        <v>9.1445007324218786E-2</v>
      </c>
      <c r="AW84" s="52">
        <f t="shared" si="24"/>
        <v>-4.9054659737766126E-3</v>
      </c>
    </row>
    <row r="85" spans="4:49" x14ac:dyDescent="0.25">
      <c r="D85" s="37">
        <f>+NEA!A58</f>
        <v>44317</v>
      </c>
      <c r="E85" s="257">
        <v>490.6346435546875</v>
      </c>
      <c r="F85" s="257">
        <v>487.44473266601563</v>
      </c>
      <c r="G85" s="257">
        <v>491.57427978515625</v>
      </c>
      <c r="H85" s="257">
        <v>485.8184814453125</v>
      </c>
      <c r="I85" s="257">
        <v>490.6380615234375</v>
      </c>
      <c r="J85" s="257">
        <v>484.89208984375</v>
      </c>
      <c r="K85" s="257">
        <v>489.56881713867188</v>
      </c>
      <c r="L85" s="257">
        <v>482.88031005859375</v>
      </c>
      <c r="M85" s="257">
        <v>481.43194580078125</v>
      </c>
      <c r="N85" s="257">
        <v>482.54949951171875</v>
      </c>
      <c r="O85" s="19" cm="1">
        <f t="array" ref="O85">+SUMPRODUCT($E$30:$N$30/100,$E85:$N85)/$D$14*100</f>
        <v>492.06076978386824</v>
      </c>
      <c r="Q85" s="24">
        <f t="shared" si="25"/>
        <v>3.1039602614282513E-2</v>
      </c>
      <c r="R85" s="24">
        <f t="shared" si="25"/>
        <v>3.0928988186836204E-2</v>
      </c>
      <c r="S85" s="24">
        <f t="shared" si="25"/>
        <v>3.1739365281870269E-2</v>
      </c>
      <c r="T85" s="24">
        <f t="shared" si="25"/>
        <v>3.0636298936254969E-2</v>
      </c>
      <c r="U85" s="24">
        <f t="shared" si="25"/>
        <v>3.1342765887742541E-2</v>
      </c>
      <c r="V85" s="24">
        <f t="shared" si="23"/>
        <v>3.2148663190950666E-2</v>
      </c>
      <c r="W85" s="24">
        <f t="shared" si="23"/>
        <v>3.182560721139871E-2</v>
      </c>
      <c r="X85" s="24">
        <f t="shared" si="23"/>
        <v>3.1788940735111515E-2</v>
      </c>
      <c r="Y85" s="24">
        <f t="shared" si="23"/>
        <v>3.0824710108439568E-2</v>
      </c>
      <c r="Z85" s="24">
        <f t="shared" si="23"/>
        <v>3.3917558905061762E-2</v>
      </c>
      <c r="AA85" s="24">
        <f t="shared" si="18"/>
        <v>3.1417880977542723E-2</v>
      </c>
      <c r="AB85" s="24">
        <f>+NEA!Y58</f>
        <v>3.1457044157977565E-2</v>
      </c>
      <c r="AD85" s="24">
        <f t="shared" si="21"/>
        <v>0.51300875105073218</v>
      </c>
      <c r="AE85" s="24">
        <f t="shared" si="21"/>
        <v>0.50785842626431665</v>
      </c>
      <c r="AF85" s="24">
        <f t="shared" si="21"/>
        <v>0.51048814520575703</v>
      </c>
      <c r="AG85" s="24">
        <f t="shared" si="21"/>
        <v>0.50620722803106788</v>
      </c>
      <c r="AH85" s="24">
        <f t="shared" si="21"/>
        <v>0.50684919181279908</v>
      </c>
      <c r="AI85" s="24">
        <f t="shared" si="21"/>
        <v>0.5069757983898473</v>
      </c>
      <c r="AJ85" s="24">
        <f t="shared" si="21"/>
        <v>0.50315507012235172</v>
      </c>
      <c r="AK85" s="24">
        <f t="shared" si="21"/>
        <v>0.50050943092052225</v>
      </c>
      <c r="AL85" s="24">
        <f t="shared" si="21"/>
        <v>0.49164914258050363</v>
      </c>
      <c r="AM85" s="24">
        <f t="shared" si="21"/>
        <v>0.51212107157389508</v>
      </c>
      <c r="AN85" s="24">
        <f t="shared" si="21"/>
        <v>0.50708902237686981</v>
      </c>
      <c r="AO85" s="24">
        <f>+NEA!AV58</f>
        <v>0.50951894065908299</v>
      </c>
      <c r="AQ85" s="24">
        <f t="shared" si="11"/>
        <v>-2.8779562907792489E-3</v>
      </c>
      <c r="AR85" s="24">
        <f t="shared" si="15"/>
        <v>8.8767947683709991E-4</v>
      </c>
      <c r="AS85" s="35">
        <f t="shared" si="22"/>
        <v>44317</v>
      </c>
      <c r="AT85" s="19">
        <f t="shared" si="8"/>
        <v>490.6346435546875</v>
      </c>
      <c r="AU85" s="19">
        <f t="shared" si="9"/>
        <v>482.54949951171875</v>
      </c>
      <c r="AV85" s="52">
        <f t="shared" si="12"/>
        <v>8.0851440429687393E-2</v>
      </c>
      <c r="AW85" s="52">
        <f t="shared" si="24"/>
        <v>-8.1606824760673824E-3</v>
      </c>
    </row>
    <row r="86" spans="4:49" x14ac:dyDescent="0.25">
      <c r="D86" s="37">
        <f>+NEA!A59</f>
        <v>44348</v>
      </c>
      <c r="E86" s="257">
        <v>504.38595581054688</v>
      </c>
      <c r="F86" s="257">
        <v>501.22152709960938</v>
      </c>
      <c r="G86" s="257">
        <v>505.35739135742188</v>
      </c>
      <c r="H86" s="257">
        <v>499.842041015625</v>
      </c>
      <c r="I86" s="257">
        <v>504.57952880859375</v>
      </c>
      <c r="J86" s="257">
        <v>498.82257080078125</v>
      </c>
      <c r="K86" s="257">
        <v>503.76931762695313</v>
      </c>
      <c r="L86" s="257">
        <v>496.95684814453125</v>
      </c>
      <c r="M86" s="257">
        <v>495.43548583984375</v>
      </c>
      <c r="N86" s="257">
        <v>496.01458740234375</v>
      </c>
      <c r="O86" s="19" cm="1">
        <f t="array" ref="O86">+SUMPRODUCT($E$30:$N$30/100,$E86:$N86)/$D$14*100</f>
        <v>506.07095467116966</v>
      </c>
      <c r="Q86" s="24">
        <f t="shared" si="25"/>
        <v>2.8027601467825347E-2</v>
      </c>
      <c r="R86" s="24">
        <f t="shared" si="25"/>
        <v>2.8263295324258308E-2</v>
      </c>
      <c r="S86" s="24">
        <f t="shared" si="25"/>
        <v>2.8038715895163602E-2</v>
      </c>
      <c r="T86" s="24">
        <f t="shared" si="25"/>
        <v>2.8865842091046812E-2</v>
      </c>
      <c r="U86" s="24">
        <f t="shared" si="25"/>
        <v>2.84149730289327E-2</v>
      </c>
      <c r="V86" s="24">
        <f t="shared" si="23"/>
        <v>2.8729033219577094E-2</v>
      </c>
      <c r="W86" s="24">
        <f t="shared" si="23"/>
        <v>2.9006137627958672E-2</v>
      </c>
      <c r="X86" s="24">
        <f t="shared" si="23"/>
        <v>2.9151195011926312E-2</v>
      </c>
      <c r="Y86" s="24">
        <f t="shared" si="23"/>
        <v>2.9087268016188661E-2</v>
      </c>
      <c r="Z86" s="24">
        <f t="shared" si="23"/>
        <v>2.7904055240446812E-2</v>
      </c>
      <c r="AA86" s="24">
        <f t="shared" si="18"/>
        <v>2.8472468742946511E-2</v>
      </c>
      <c r="AB86" s="24">
        <f>+NEA!Y59</f>
        <v>2.8534883353045437E-2</v>
      </c>
      <c r="AD86" s="24">
        <f t="shared" si="21"/>
        <v>0.52255142613574712</v>
      </c>
      <c r="AE86" s="24">
        <f t="shared" si="21"/>
        <v>0.51733513742928161</v>
      </c>
      <c r="AF86" s="24">
        <f t="shared" si="21"/>
        <v>0.52107163872172868</v>
      </c>
      <c r="AG86" s="24">
        <f t="shared" si="21"/>
        <v>0.51438197545249098</v>
      </c>
      <c r="AH86" s="24">
        <f t="shared" si="21"/>
        <v>0.51726754849062084</v>
      </c>
      <c r="AI86" s="24">
        <f t="shared" si="21"/>
        <v>0.51696896840673889</v>
      </c>
      <c r="AJ86" s="24">
        <f t="shared" si="21"/>
        <v>0.51393682878289026</v>
      </c>
      <c r="AK86" s="24">
        <f t="shared" si="21"/>
        <v>0.50990293357821703</v>
      </c>
      <c r="AL86" s="24">
        <f t="shared" si="21"/>
        <v>0.50135478097252917</v>
      </c>
      <c r="AM86" s="24">
        <f t="shared" si="21"/>
        <v>0.51884978854565622</v>
      </c>
      <c r="AN86" s="24">
        <f t="shared" si="21"/>
        <v>0.51668478738400281</v>
      </c>
      <c r="AO86" s="24">
        <f>+NEA!AV59</f>
        <v>0.51759139748440552</v>
      </c>
      <c r="AQ86" s="24">
        <f t="shared" si="11"/>
        <v>1.2354622737853482E-4</v>
      </c>
      <c r="AR86" s="24">
        <f t="shared" si="15"/>
        <v>3.7016375900909004E-3</v>
      </c>
      <c r="AS86" s="35">
        <f t="shared" si="22"/>
        <v>44348</v>
      </c>
      <c r="AT86" s="19">
        <f t="shared" si="8"/>
        <v>504.38595581054688</v>
      </c>
      <c r="AU86" s="19">
        <f t="shared" si="9"/>
        <v>496.01458740234375</v>
      </c>
      <c r="AV86" s="52">
        <f t="shared" si="12"/>
        <v>8.3713684082031392E-2</v>
      </c>
      <c r="AW86" s="52">
        <f t="shared" si="24"/>
        <v>-8.2516838642709978E-3</v>
      </c>
    </row>
    <row r="87" spans="4:49" x14ac:dyDescent="0.25">
      <c r="D87" s="37">
        <f>+NEA!A60</f>
        <v>44378</v>
      </c>
      <c r="E87" s="257">
        <v>519.38238525390625</v>
      </c>
      <c r="F87" s="257">
        <v>516.0616455078125</v>
      </c>
      <c r="G87" s="257">
        <v>520.37933349609375</v>
      </c>
      <c r="H87" s="257">
        <v>514.77142333984375</v>
      </c>
      <c r="I87" s="257">
        <v>519.5418701171875</v>
      </c>
      <c r="J87" s="257">
        <v>513.6796875</v>
      </c>
      <c r="K87" s="257">
        <v>518.8062744140625</v>
      </c>
      <c r="L87" s="257">
        <v>511.624267578125</v>
      </c>
      <c r="M87" s="257">
        <v>509.862060546875</v>
      </c>
      <c r="N87" s="257">
        <v>511.219482421875</v>
      </c>
      <c r="O87" s="19" cm="1">
        <f t="array" ref="O87">+SUMPRODUCT($E$30:$N$30/100,$E87:$N87)/$D$14*100</f>
        <v>521.11404928363163</v>
      </c>
      <c r="Q87" s="24">
        <f t="shared" si="25"/>
        <v>2.9732051954658667E-2</v>
      </c>
      <c r="R87" s="24">
        <f t="shared" si="25"/>
        <v>2.9607903104396982E-2</v>
      </c>
      <c r="S87" s="24">
        <f t="shared" si="25"/>
        <v>2.972538325465468E-2</v>
      </c>
      <c r="T87" s="24">
        <f t="shared" si="25"/>
        <v>2.9868200549685309E-2</v>
      </c>
      <c r="U87" s="24">
        <f t="shared" si="25"/>
        <v>2.9653088273166039E-2</v>
      </c>
      <c r="V87" s="24">
        <f t="shared" si="23"/>
        <v>2.9784371375513263E-2</v>
      </c>
      <c r="W87" s="24">
        <f t="shared" si="23"/>
        <v>2.9848893652241859E-2</v>
      </c>
      <c r="X87" s="24">
        <f t="shared" si="23"/>
        <v>2.9514472913205525E-2</v>
      </c>
      <c r="Y87" s="24">
        <f t="shared" si="23"/>
        <v>2.9118977383252753E-2</v>
      </c>
      <c r="Z87" s="24">
        <f t="shared" si="23"/>
        <v>3.0654128740769782E-2</v>
      </c>
      <c r="AA87" s="24">
        <f t="shared" si="18"/>
        <v>2.9725267719101778E-2</v>
      </c>
      <c r="AB87" s="24">
        <f>+NEA!Y60</f>
        <v>2.9767024352205018E-2</v>
      </c>
      <c r="AD87" s="24">
        <f t="shared" si="21"/>
        <v>0.53546724369050103</v>
      </c>
      <c r="AE87" s="24">
        <f t="shared" si="21"/>
        <v>0.53007349466945142</v>
      </c>
      <c r="AF87" s="24">
        <f t="shared" si="21"/>
        <v>0.53349709902698361</v>
      </c>
      <c r="AG87" s="24">
        <f t="shared" si="21"/>
        <v>0.52693296578863347</v>
      </c>
      <c r="AH87" s="24">
        <f t="shared" si="21"/>
        <v>0.53003380403259559</v>
      </c>
      <c r="AI87" s="24">
        <f t="shared" si="21"/>
        <v>0.52848221354856473</v>
      </c>
      <c r="AJ87" s="24">
        <f t="shared" si="21"/>
        <v>0.52641992951453087</v>
      </c>
      <c r="AK87" s="24">
        <f t="shared" si="21"/>
        <v>0.52108605712729306</v>
      </c>
      <c r="AL87" s="24">
        <f t="shared" si="21"/>
        <v>0.51339386488485195</v>
      </c>
      <c r="AM87" s="24">
        <f t="shared" si="21"/>
        <v>0.52810693475521853</v>
      </c>
      <c r="AN87" s="24">
        <f t="shared" si="21"/>
        <v>0.52896451084318885</v>
      </c>
      <c r="AO87" s="24">
        <f>+NEA!AV60</f>
        <v>0.52909567998177698</v>
      </c>
      <c r="AQ87" s="24">
        <f t="shared" si="11"/>
        <v>-9.2207678611111454E-4</v>
      </c>
      <c r="AR87" s="24">
        <f t="shared" si="15"/>
        <v>7.3603089352825002E-3</v>
      </c>
      <c r="AS87" s="35">
        <f t="shared" si="22"/>
        <v>44378</v>
      </c>
      <c r="AT87" s="19">
        <f t="shared" si="8"/>
        <v>519.38238525390625</v>
      </c>
      <c r="AU87" s="19">
        <f t="shared" si="9"/>
        <v>511.219482421875</v>
      </c>
      <c r="AV87" s="52">
        <f t="shared" si="12"/>
        <v>8.1629028320312713E-2</v>
      </c>
      <c r="AW87" s="52">
        <f t="shared" si="24"/>
        <v>-9.5535891673188544E-3</v>
      </c>
    </row>
    <row r="88" spans="4:49" x14ac:dyDescent="0.25">
      <c r="D88" s="37">
        <f>+NEA!A61</f>
        <v>44409</v>
      </c>
      <c r="E88" s="257">
        <v>532.89422607421875</v>
      </c>
      <c r="F88" s="257">
        <v>529.60595703125</v>
      </c>
      <c r="G88" s="257">
        <v>534.11639404296875</v>
      </c>
      <c r="H88" s="257">
        <v>528.642333984375</v>
      </c>
      <c r="I88" s="257">
        <v>533.29351806640625</v>
      </c>
      <c r="J88" s="257">
        <v>527.59710693359375</v>
      </c>
      <c r="K88" s="257">
        <v>532.81671142578125</v>
      </c>
      <c r="L88" s="257">
        <v>525.80792236328125</v>
      </c>
      <c r="M88" s="257">
        <v>523.7325439453125</v>
      </c>
      <c r="N88" s="257">
        <v>526.1165771484375</v>
      </c>
      <c r="O88" s="19" cm="1">
        <f t="array" ref="O88">+SUMPRODUCT($E$30:$N$30/100,$E88:$N88)/$D$14*100</f>
        <v>535.05377240220696</v>
      </c>
      <c r="Q88" s="24">
        <f t="shared" si="25"/>
        <v>2.6015208070075513E-2</v>
      </c>
      <c r="R88" s="24">
        <f t="shared" si="25"/>
        <v>2.6245530241081338E-2</v>
      </c>
      <c r="S88" s="24">
        <f t="shared" si="25"/>
        <v>2.639816699595765E-2</v>
      </c>
      <c r="T88" s="24">
        <f t="shared" si="25"/>
        <v>2.6945766636649271E-2</v>
      </c>
      <c r="U88" s="24">
        <f t="shared" si="25"/>
        <v>2.6468796338044775E-2</v>
      </c>
      <c r="V88" s="24">
        <f t="shared" si="23"/>
        <v>2.7093575572995077E-2</v>
      </c>
      <c r="W88" s="24">
        <f t="shared" si="23"/>
        <v>2.7005141808552846E-2</v>
      </c>
      <c r="X88" s="24">
        <f t="shared" si="23"/>
        <v>2.7722795191669425E-2</v>
      </c>
      <c r="Y88" s="24">
        <f t="shared" si="23"/>
        <v>2.7204384228079359E-2</v>
      </c>
      <c r="Z88" s="24">
        <f t="shared" si="23"/>
        <v>2.9140311038202915E-2</v>
      </c>
      <c r="AA88" s="24">
        <f t="shared" si="18"/>
        <v>2.6749850896820249E-2</v>
      </c>
      <c r="AB88" s="24">
        <f>+NEA!Y61</f>
        <v>2.7374985767552262E-2</v>
      </c>
      <c r="AD88" s="24">
        <f t="shared" si="21"/>
        <v>0.53888559827614002</v>
      </c>
      <c r="AE88" s="24">
        <f t="shared" si="21"/>
        <v>0.53452899087999195</v>
      </c>
      <c r="AF88" s="24">
        <f t="shared" si="21"/>
        <v>0.53633681926371923</v>
      </c>
      <c r="AG88" s="24">
        <f t="shared" si="21"/>
        <v>0.53225338357416918</v>
      </c>
      <c r="AH88" s="24">
        <f t="shared" si="21"/>
        <v>0.53258636504716739</v>
      </c>
      <c r="AI88" s="24">
        <f t="shared" si="21"/>
        <v>0.53516171973114535</v>
      </c>
      <c r="AJ88" s="24">
        <f t="shared" si="21"/>
        <v>0.53023869824161363</v>
      </c>
      <c r="AK88" s="24">
        <f t="shared" si="21"/>
        <v>0.5281239551044119</v>
      </c>
      <c r="AL88" s="24">
        <f t="shared" si="21"/>
        <v>0.51924768784300368</v>
      </c>
      <c r="AM88" s="24">
        <f t="shared" si="21"/>
        <v>0.53732879060762606</v>
      </c>
      <c r="AN88" s="24">
        <f t="shared" si="21"/>
        <v>0.53356950666419545</v>
      </c>
      <c r="AO88" s="24">
        <f>+NEA!AV61</f>
        <v>0.5349979322202969</v>
      </c>
      <c r="AQ88" s="24">
        <f t="shared" si="11"/>
        <v>-3.1251029681274023E-3</v>
      </c>
      <c r="AR88" s="24">
        <f t="shared" si="15"/>
        <v>1.5568076685139598E-3</v>
      </c>
      <c r="AS88" s="35">
        <f t="shared" si="22"/>
        <v>44409</v>
      </c>
      <c r="AT88" s="19">
        <f t="shared" si="8"/>
        <v>532.89422607421875</v>
      </c>
      <c r="AU88" s="19">
        <f t="shared" si="9"/>
        <v>526.1165771484375</v>
      </c>
      <c r="AV88" s="52">
        <f t="shared" si="12"/>
        <v>6.7776489257812322E-2</v>
      </c>
      <c r="AW88" s="52">
        <f t="shared" si="24"/>
        <v>-1.3492810766162044E-2</v>
      </c>
    </row>
    <row r="89" spans="4:49" x14ac:dyDescent="0.25">
      <c r="D89" s="37">
        <f>+NEA!A62</f>
        <v>44440</v>
      </c>
      <c r="E89" s="257">
        <v>547.711181640625</v>
      </c>
      <c r="F89" s="257">
        <v>544.533203125</v>
      </c>
      <c r="G89" s="257">
        <v>548.79132080078125</v>
      </c>
      <c r="H89" s="257">
        <v>543.63037109375</v>
      </c>
      <c r="I89" s="257">
        <v>547.9544677734375</v>
      </c>
      <c r="J89" s="257">
        <v>542.77105712890625</v>
      </c>
      <c r="K89" s="257">
        <v>547.69097900390625</v>
      </c>
      <c r="L89" s="257">
        <v>540.92584228515625</v>
      </c>
      <c r="M89" s="257">
        <v>538.63311767578125</v>
      </c>
      <c r="N89" s="257">
        <v>541.2291259765625</v>
      </c>
      <c r="O89" s="19" cm="1">
        <f t="array" ref="O89">+SUMPRODUCT($E$30:$N$30/100,$E89:$N89)/$D$14*100</f>
        <v>550.08267124086262</v>
      </c>
      <c r="Q89" s="24">
        <f t="shared" si="25"/>
        <v>2.7804684009360203E-2</v>
      </c>
      <c r="R89" s="24">
        <f t="shared" si="25"/>
        <v>2.8185570603144194E-2</v>
      </c>
      <c r="S89" s="24">
        <f t="shared" si="25"/>
        <v>2.7475147592327831E-2</v>
      </c>
      <c r="T89" s="24">
        <f t="shared" si="25"/>
        <v>2.8351942600605362E-2</v>
      </c>
      <c r="U89" s="24">
        <f t="shared" si="25"/>
        <v>2.7491333028363707E-2</v>
      </c>
      <c r="V89" s="24">
        <f t="shared" si="23"/>
        <v>2.8760487872088403E-2</v>
      </c>
      <c r="W89" s="24">
        <f t="shared" si="23"/>
        <v>2.7916293275266124E-2</v>
      </c>
      <c r="X89" s="24">
        <f t="shared" si="23"/>
        <v>2.8751791821481909E-2</v>
      </c>
      <c r="Y89" s="24">
        <f t="shared" si="23"/>
        <v>2.8450731012859665E-2</v>
      </c>
      <c r="Z89" s="24">
        <f t="shared" si="23"/>
        <v>2.8724715176311921E-2</v>
      </c>
      <c r="AA89" s="24">
        <f t="shared" si="18"/>
        <v>2.8088576539103904E-2</v>
      </c>
      <c r="AB89" s="24">
        <f>+NEA!Y62</f>
        <v>2.8305117769801269E-2</v>
      </c>
      <c r="AD89" s="24">
        <f t="shared" si="21"/>
        <v>0.5293242475188551</v>
      </c>
      <c r="AE89" s="24">
        <f t="shared" si="21"/>
        <v>0.52611675445792172</v>
      </c>
      <c r="AF89" s="24">
        <f t="shared" si="21"/>
        <v>0.52819805428917155</v>
      </c>
      <c r="AG89" s="24">
        <f t="shared" si="21"/>
        <v>0.52412366448553538</v>
      </c>
      <c r="AH89" s="24">
        <f t="shared" si="21"/>
        <v>0.52514526378520565</v>
      </c>
      <c r="AI89" s="24">
        <f t="shared" si="21"/>
        <v>0.52751805055081791</v>
      </c>
      <c r="AJ89" s="24">
        <f t="shared" si="21"/>
        <v>0.5233529158666903</v>
      </c>
      <c r="AK89" s="24">
        <f t="shared" si="21"/>
        <v>0.52196704301704488</v>
      </c>
      <c r="AL89" s="24">
        <f t="shared" si="21"/>
        <v>0.51457186959493062</v>
      </c>
      <c r="AM89" s="24">
        <f t="shared" si="21"/>
        <v>0.52992986906868444</v>
      </c>
      <c r="AN89" s="24">
        <f t="shared" si="21"/>
        <v>0.52572357659305813</v>
      </c>
      <c r="AO89" s="24">
        <f>+NEA!AV62</f>
        <v>0.52654848033938473</v>
      </c>
      <c r="AQ89" s="24">
        <f t="shared" si="11"/>
        <v>-9.2003116695171805E-4</v>
      </c>
      <c r="AR89" s="24">
        <f t="shared" si="15"/>
        <v>-6.0562154982934935E-4</v>
      </c>
      <c r="AS89" s="35">
        <f t="shared" si="22"/>
        <v>44440</v>
      </c>
      <c r="AT89" s="19">
        <f t="shared" si="8"/>
        <v>547.711181640625</v>
      </c>
      <c r="AU89" s="19">
        <f t="shared" si="9"/>
        <v>541.2291259765625</v>
      </c>
      <c r="AV89" s="52">
        <f t="shared" si="12"/>
        <v>6.4820556640625249E-2</v>
      </c>
      <c r="AW89" s="52">
        <f t="shared" si="24"/>
        <v>-1.4986174242952677E-2</v>
      </c>
    </row>
    <row r="90" spans="4:49" x14ac:dyDescent="0.25">
      <c r="D90" s="37">
        <f>+NEA!A63</f>
        <v>44470</v>
      </c>
      <c r="E90" s="257">
        <v>566.75347900390625</v>
      </c>
      <c r="F90" s="257">
        <v>563.45281982421875</v>
      </c>
      <c r="G90" s="257">
        <v>567.9915771484375</v>
      </c>
      <c r="H90" s="257">
        <v>562.50531005859375</v>
      </c>
      <c r="I90" s="257">
        <v>566.9122314453125</v>
      </c>
      <c r="J90" s="257">
        <v>562.2138671875</v>
      </c>
      <c r="K90" s="257">
        <v>566.73193359375</v>
      </c>
      <c r="L90" s="257">
        <v>560.01312255859375</v>
      </c>
      <c r="M90" s="257">
        <v>557.0927734375</v>
      </c>
      <c r="N90" s="257">
        <v>561.78521728515625</v>
      </c>
      <c r="O90" s="19" cm="1">
        <f t="array" ref="O90">+SUMPRODUCT($E$30:$N$30/100,$E90:$N90)/$D$14*100</f>
        <v>569.3403120620784</v>
      </c>
      <c r="Q90" s="24">
        <f t="shared" si="25"/>
        <v>3.4767041465616266E-2</v>
      </c>
      <c r="R90" s="24">
        <f t="shared" si="25"/>
        <v>3.4744652099526263E-2</v>
      </c>
      <c r="S90" s="24">
        <f t="shared" si="25"/>
        <v>3.4986443152271063E-2</v>
      </c>
      <c r="T90" s="24">
        <f t="shared" si="25"/>
        <v>3.47201701164499E-2</v>
      </c>
      <c r="U90" s="24">
        <f t="shared" si="25"/>
        <v>3.4597333878685355E-2</v>
      </c>
      <c r="V90" s="24">
        <f t="shared" si="23"/>
        <v>3.5821383257685691E-2</v>
      </c>
      <c r="W90" s="24">
        <f t="shared" si="23"/>
        <v>3.4765872215886784E-2</v>
      </c>
      <c r="X90" s="24">
        <f t="shared" si="23"/>
        <v>3.5286316129402806E-2</v>
      </c>
      <c r="Y90" s="24">
        <f t="shared" si="23"/>
        <v>3.4271297393247524E-2</v>
      </c>
      <c r="Z90" s="24">
        <f t="shared" si="23"/>
        <v>3.7980386350242146E-2</v>
      </c>
      <c r="AA90" s="24">
        <f t="shared" si="18"/>
        <v>3.5008630207846503E-2</v>
      </c>
      <c r="AB90" s="24">
        <f>+NEA!Y63</f>
        <v>3.521419620767352E-2</v>
      </c>
      <c r="AD90" s="24">
        <f t="shared" si="21"/>
        <v>0.52383175618466082</v>
      </c>
      <c r="AE90" s="24">
        <f t="shared" si="21"/>
        <v>0.52207162809501217</v>
      </c>
      <c r="AF90" s="24">
        <f t="shared" si="21"/>
        <v>0.52459064602210725</v>
      </c>
      <c r="AG90" s="24">
        <f t="shared" si="21"/>
        <v>0.5208691777713601</v>
      </c>
      <c r="AH90" s="24">
        <f t="shared" si="21"/>
        <v>0.52210120100162527</v>
      </c>
      <c r="AI90" s="24">
        <f t="shared" si="21"/>
        <v>0.52606709663267659</v>
      </c>
      <c r="AJ90" s="24">
        <f t="shared" si="21"/>
        <v>0.52133702416929562</v>
      </c>
      <c r="AK90" s="24">
        <f t="shared" si="21"/>
        <v>0.52135567511245706</v>
      </c>
      <c r="AL90" s="24">
        <f t="shared" si="21"/>
        <v>0.51391664591973174</v>
      </c>
      <c r="AM90" s="24">
        <f t="shared" si="21"/>
        <v>0.5319218591261996</v>
      </c>
      <c r="AN90" s="24">
        <f t="shared" si="21"/>
        <v>0.52275187534356027</v>
      </c>
      <c r="AO90" s="24">
        <f>+NEA!AV63</f>
        <v>0.52324368192327375</v>
      </c>
      <c r="AQ90" s="24">
        <f t="shared" si="11"/>
        <v>-3.2133448846258794E-3</v>
      </c>
      <c r="AR90" s="24">
        <f t="shared" si="15"/>
        <v>-8.0901029415387793E-3</v>
      </c>
      <c r="AS90" s="35">
        <f t="shared" si="22"/>
        <v>44470</v>
      </c>
      <c r="AT90" s="19">
        <f t="shared" si="8"/>
        <v>566.75347900390625</v>
      </c>
      <c r="AU90" s="19">
        <f t="shared" si="9"/>
        <v>561.78521728515625</v>
      </c>
      <c r="AV90" s="52">
        <f t="shared" si="12"/>
        <v>4.96826171875E-2</v>
      </c>
      <c r="AW90" s="52">
        <f t="shared" si="24"/>
        <v>-1.9524862278718746E-2</v>
      </c>
    </row>
    <row r="91" spans="4:49" x14ac:dyDescent="0.25">
      <c r="D91" s="37">
        <f>+NEA!A64</f>
        <v>44501</v>
      </c>
      <c r="E91" s="257">
        <v>583.38665771484375</v>
      </c>
      <c r="F91" s="257">
        <v>579.9954833984375</v>
      </c>
      <c r="G91" s="257">
        <v>585.2313232421875</v>
      </c>
      <c r="H91" s="257">
        <v>579.37994384765625</v>
      </c>
      <c r="I91" s="257">
        <v>584.1260986328125</v>
      </c>
      <c r="J91" s="257">
        <v>579.140869140625</v>
      </c>
      <c r="K91" s="257">
        <v>583.98773193359375</v>
      </c>
      <c r="L91" s="257">
        <v>577.00128173828125</v>
      </c>
      <c r="M91" s="257">
        <v>574.0802001953125</v>
      </c>
      <c r="N91" s="257">
        <v>580.05029296875</v>
      </c>
      <c r="O91" s="19" cm="1">
        <f t="array" ref="O91">+SUMPRODUCT($E$30:$N$30/100,$E91:$N91)/$D$14*100</f>
        <v>586.46325642260149</v>
      </c>
      <c r="Q91" s="24">
        <f t="shared" si="25"/>
        <v>2.9348172225022839E-2</v>
      </c>
      <c r="R91" s="24">
        <f t="shared" si="25"/>
        <v>2.9359447663035221E-2</v>
      </c>
      <c r="S91" s="24">
        <f t="shared" si="25"/>
        <v>3.0352115748442987E-2</v>
      </c>
      <c r="T91" s="24">
        <f t="shared" si="25"/>
        <v>2.9999065764027666E-2</v>
      </c>
      <c r="U91" s="24">
        <f t="shared" si="25"/>
        <v>3.0364254346063602E-2</v>
      </c>
      <c r="V91" s="24">
        <f t="shared" si="23"/>
        <v>3.0107763150352573E-2</v>
      </c>
      <c r="W91" s="24">
        <f t="shared" si="23"/>
        <v>3.0447901939143707E-2</v>
      </c>
      <c r="X91" s="24">
        <f t="shared" si="23"/>
        <v>3.0335287684102541E-2</v>
      </c>
      <c r="Y91" s="24">
        <f t="shared" si="23"/>
        <v>3.049299428709662E-2</v>
      </c>
      <c r="Z91" s="24">
        <f t="shared" si="23"/>
        <v>3.2512560177108796E-2</v>
      </c>
      <c r="AA91" s="24">
        <f t="shared" si="18"/>
        <v>3.0075060552986255E-2</v>
      </c>
      <c r="AB91" s="24">
        <f>+NEA!Y64</f>
        <v>2.9715411682912585E-2</v>
      </c>
      <c r="AD91" s="24">
        <f t="shared" si="21"/>
        <v>0.51352475623484106</v>
      </c>
      <c r="AE91" s="24">
        <f t="shared" si="21"/>
        <v>0.51193944443423511</v>
      </c>
      <c r="AF91" s="24">
        <f t="shared" si="21"/>
        <v>0.51575001995774494</v>
      </c>
      <c r="AG91" s="24">
        <f t="shared" si="21"/>
        <v>0.51127310149377458</v>
      </c>
      <c r="AH91" s="24">
        <f t="shared" si="21"/>
        <v>0.51292886217033651</v>
      </c>
      <c r="AI91" s="24">
        <f t="shared" si="21"/>
        <v>0.51653886921954695</v>
      </c>
      <c r="AJ91" s="24">
        <f t="shared" si="21"/>
        <v>0.51221619636191451</v>
      </c>
      <c r="AK91" s="24">
        <f t="shared" si="21"/>
        <v>0.51237496947402206</v>
      </c>
      <c r="AL91" s="24">
        <f t="shared" si="21"/>
        <v>0.50610541839619838</v>
      </c>
      <c r="AM91" s="24">
        <f t="shared" si="21"/>
        <v>0.52366861984255153</v>
      </c>
      <c r="AN91" s="24">
        <f t="shared" si="21"/>
        <v>0.51333370253295652</v>
      </c>
      <c r="AO91" s="24">
        <f>+NEA!AV64</f>
        <v>0.51286275936323844</v>
      </c>
      <c r="AQ91" s="24">
        <f t="shared" si="11"/>
        <v>-3.1643879520859564E-3</v>
      </c>
      <c r="AR91" s="24">
        <f t="shared" si="15"/>
        <v>-1.0143863607710468E-2</v>
      </c>
      <c r="AS91" s="35">
        <f t="shared" si="22"/>
        <v>44501</v>
      </c>
      <c r="AT91" s="19">
        <f t="shared" si="8"/>
        <v>583.38665771484375</v>
      </c>
      <c r="AU91" s="19">
        <f t="shared" si="9"/>
        <v>580.05029296875</v>
      </c>
      <c r="AV91" s="52">
        <f t="shared" si="12"/>
        <v>3.3363647460937784E-2</v>
      </c>
      <c r="AW91" s="52">
        <f t="shared" si="24"/>
        <v>-2.4204600841535306E-2</v>
      </c>
    </row>
    <row r="92" spans="4:49" x14ac:dyDescent="0.25">
      <c r="D92" s="37">
        <f>+NEA!A65</f>
        <v>44531</v>
      </c>
      <c r="E92" s="257">
        <v>610.62896728515625</v>
      </c>
      <c r="F92" s="257">
        <v>606.6688232421875</v>
      </c>
      <c r="G92" s="257">
        <v>611.36956787109375</v>
      </c>
      <c r="H92" s="257">
        <v>605.31011962890625</v>
      </c>
      <c r="I92" s="257">
        <v>609.62322998046875</v>
      </c>
      <c r="J92" s="257">
        <v>605.217041015625</v>
      </c>
      <c r="K92" s="257">
        <v>608.55767822265625</v>
      </c>
      <c r="L92" s="257">
        <v>601.6104736328125</v>
      </c>
      <c r="M92" s="257">
        <v>598.32208251953125</v>
      </c>
      <c r="N92" s="257">
        <v>605.46905517578125</v>
      </c>
      <c r="O92" s="19" cm="1">
        <f t="array" ref="O92">+SUMPRODUCT($E$30:$N$30/100,$E92:$N92)/$D$14*100</f>
        <v>612.63597838633598</v>
      </c>
      <c r="Q92" s="24">
        <f t="shared" si="25"/>
        <v>4.6696833412375405E-2</v>
      </c>
      <c r="R92" s="24">
        <f t="shared" si="25"/>
        <v>4.5988875098577742E-2</v>
      </c>
      <c r="S92" s="24">
        <f t="shared" si="25"/>
        <v>4.4663099172648657E-2</v>
      </c>
      <c r="T92" s="24">
        <f t="shared" si="25"/>
        <v>4.4755045556199136E-2</v>
      </c>
      <c r="U92" s="24">
        <f t="shared" si="25"/>
        <v>4.3650046466566117E-2</v>
      </c>
      <c r="V92" s="24">
        <f t="shared" si="23"/>
        <v>4.5025611668010779E-2</v>
      </c>
      <c r="W92" s="24">
        <f t="shared" si="23"/>
        <v>4.2072709657291929E-2</v>
      </c>
      <c r="X92" s="24">
        <f t="shared" si="23"/>
        <v>4.2650151175389617E-2</v>
      </c>
      <c r="Y92" s="24">
        <f t="shared" si="23"/>
        <v>4.2227344395384447E-2</v>
      </c>
      <c r="Z92" s="24">
        <f t="shared" si="23"/>
        <v>4.3821652217320262E-2</v>
      </c>
      <c r="AA92" s="24">
        <f t="shared" si="18"/>
        <v>4.4628067789594938E-2</v>
      </c>
      <c r="AB92" s="24">
        <f>+NEA!Y65</f>
        <v>4.4130030581145174E-2</v>
      </c>
      <c r="AD92" s="24">
        <f t="shared" si="21"/>
        <v>0.49279390166330628</v>
      </c>
      <c r="AE92" s="24">
        <f t="shared" si="21"/>
        <v>0.49332686303180462</v>
      </c>
      <c r="AF92" s="24">
        <f t="shared" si="21"/>
        <v>0.49955963901027989</v>
      </c>
      <c r="AG92" s="24">
        <f t="shared" si="21"/>
        <v>0.4953668796941777</v>
      </c>
      <c r="AH92" s="24">
        <f t="shared" si="21"/>
        <v>0.49862449460398284</v>
      </c>
      <c r="AI92" s="24">
        <f t="shared" si="21"/>
        <v>0.50063618175025915</v>
      </c>
      <c r="AJ92" s="24">
        <f t="shared" si="21"/>
        <v>0.49864908118657203</v>
      </c>
      <c r="AK92" s="24">
        <f t="shared" si="21"/>
        <v>0.5004261092597877</v>
      </c>
      <c r="AL92" s="24">
        <f t="shared" si="21"/>
        <v>0.49654804546995757</v>
      </c>
      <c r="AM92" s="24">
        <f t="shared" si="21"/>
        <v>0.51616588130230645</v>
      </c>
      <c r="AN92" s="24">
        <f t="shared" si="21"/>
        <v>0.49747902005417988</v>
      </c>
      <c r="AO92" s="24">
        <f>+NEA!AV65</f>
        <v>0.49658064606915642</v>
      </c>
      <c r="AQ92" s="24">
        <f t="shared" si="11"/>
        <v>2.8751811950551431E-3</v>
      </c>
      <c r="AR92" s="24">
        <f t="shared" si="15"/>
        <v>-2.3371979639000173E-2</v>
      </c>
      <c r="AS92" s="35">
        <f t="shared" si="22"/>
        <v>44531</v>
      </c>
      <c r="AT92" s="19">
        <f t="shared" si="8"/>
        <v>610.62896728515625</v>
      </c>
      <c r="AU92" s="19">
        <f t="shared" si="9"/>
        <v>605.46905517578125</v>
      </c>
      <c r="AV92" s="52">
        <f t="shared" si="12"/>
        <v>5.1599121093749645E-2</v>
      </c>
      <c r="AW92" s="52">
        <f t="shared" si="24"/>
        <v>-2.1482172913502406E-2</v>
      </c>
    </row>
    <row r="93" spans="4:49" x14ac:dyDescent="0.25">
      <c r="D93" s="37">
        <f>+NEA!A66</f>
        <v>44562</v>
      </c>
      <c r="E93" s="257">
        <v>632.02252197265625</v>
      </c>
      <c r="F93" s="257">
        <v>627.79180908203125</v>
      </c>
      <c r="G93" s="257">
        <v>632.75927734375</v>
      </c>
      <c r="H93" s="257">
        <v>626.29296875</v>
      </c>
      <c r="I93" s="257">
        <v>630.84716796875</v>
      </c>
      <c r="J93" s="257">
        <v>626.2376708984375</v>
      </c>
      <c r="K93" s="257">
        <v>629.6829833984375</v>
      </c>
      <c r="L93" s="257">
        <v>622.141357421875</v>
      </c>
      <c r="M93" s="257">
        <v>618.80731201171875</v>
      </c>
      <c r="N93" s="257">
        <v>626.30816650390625</v>
      </c>
      <c r="O93" s="19" cm="1">
        <f t="array" ref="O93">+SUMPRODUCT($E$30:$N$30/100,$E93:$N93)/$D$14*100</f>
        <v>633.91975699047714</v>
      </c>
      <c r="Q93" s="24">
        <f t="shared" si="25"/>
        <v>3.5035276466845788E-2</v>
      </c>
      <c r="R93" s="24">
        <f t="shared" si="25"/>
        <v>3.4817984756423392E-2</v>
      </c>
      <c r="S93" s="24">
        <f t="shared" si="25"/>
        <v>3.4986545940026703E-2</v>
      </c>
      <c r="T93" s="24">
        <f t="shared" si="25"/>
        <v>3.4664626347165051E-2</v>
      </c>
      <c r="U93" s="24">
        <f t="shared" si="25"/>
        <v>3.4814844554006186E-2</v>
      </c>
      <c r="V93" s="24">
        <f t="shared" si="23"/>
        <v>3.4732382696193387E-2</v>
      </c>
      <c r="W93" s="24">
        <f t="shared" si="23"/>
        <v>3.4713727115364801E-2</v>
      </c>
      <c r="X93" s="24">
        <f t="shared" si="23"/>
        <v>3.4126539827485258E-2</v>
      </c>
      <c r="Y93" s="24">
        <f t="shared" si="23"/>
        <v>3.4237796148061772E-2</v>
      </c>
      <c r="Z93" s="24">
        <f t="shared" si="23"/>
        <v>3.4418127813443666E-2</v>
      </c>
      <c r="AA93" s="24">
        <f t="shared" si="18"/>
        <v>3.474131352879728E-2</v>
      </c>
      <c r="AB93" s="24">
        <f>+NEA!Y66</f>
        <v>3.4239414273455449E-2</v>
      </c>
      <c r="AD93" s="24">
        <f t="shared" ref="AD93:AN108" si="26">+E93/E81-1</f>
        <v>0.47861960660224656</v>
      </c>
      <c r="AE93" s="24">
        <f t="shared" si="26"/>
        <v>0.47983423309932727</v>
      </c>
      <c r="AF93" s="24">
        <f t="shared" si="26"/>
        <v>0.48427191577308282</v>
      </c>
      <c r="AG93" s="24">
        <f t="shared" si="26"/>
        <v>0.48292991984720368</v>
      </c>
      <c r="AH93" s="24">
        <f t="shared" si="26"/>
        <v>0.48313358498016945</v>
      </c>
      <c r="AI93" s="24">
        <f t="shared" si="26"/>
        <v>0.48717451817249757</v>
      </c>
      <c r="AJ93" s="24">
        <f t="shared" si="26"/>
        <v>0.48380453444701921</v>
      </c>
      <c r="AK93" s="24">
        <f t="shared" si="26"/>
        <v>0.48752729235935055</v>
      </c>
      <c r="AL93" s="24">
        <f t="shared" si="26"/>
        <v>0.48389044324662311</v>
      </c>
      <c r="AM93" s="24">
        <f t="shared" si="26"/>
        <v>0.50473382395078525</v>
      </c>
      <c r="AN93" s="24">
        <f t="shared" si="26"/>
        <v>0.4836483614899989</v>
      </c>
      <c r="AO93" s="24">
        <f>+NEA!AV66</f>
        <v>0.48379798362285231</v>
      </c>
      <c r="AQ93" s="24">
        <f t="shared" si="11"/>
        <v>6.1714865340212199E-4</v>
      </c>
      <c r="AR93" s="24">
        <f t="shared" si="15"/>
        <v>-2.6114217348538693E-2</v>
      </c>
      <c r="AS93" s="35">
        <f t="shared" si="22"/>
        <v>44562</v>
      </c>
      <c r="AT93" s="19">
        <f t="shared" si="8"/>
        <v>632.02252197265625</v>
      </c>
      <c r="AU93" s="19">
        <f t="shared" si="9"/>
        <v>626.30816650390625</v>
      </c>
      <c r="AV93" s="52">
        <f t="shared" si="12"/>
        <v>5.714355468750032E-2</v>
      </c>
      <c r="AW93" s="52">
        <f t="shared" si="24"/>
        <v>-2.137159620416984E-2</v>
      </c>
    </row>
    <row r="94" spans="4:49" x14ac:dyDescent="0.25">
      <c r="D94" s="37">
        <f>+NEA!A67</f>
        <v>44593</v>
      </c>
      <c r="E94" s="257">
        <v>664.30804443359375</v>
      </c>
      <c r="F94" s="257">
        <v>659.40960693359375</v>
      </c>
      <c r="G94" s="257">
        <v>664.7642822265625</v>
      </c>
      <c r="H94" s="257">
        <v>657.32611083984375</v>
      </c>
      <c r="I94" s="257">
        <v>662.6458740234375</v>
      </c>
      <c r="J94" s="257">
        <v>656.84613037109375</v>
      </c>
      <c r="K94" s="257">
        <v>660.76983642578125</v>
      </c>
      <c r="L94" s="257">
        <v>652.09637451171875</v>
      </c>
      <c r="M94" s="257">
        <v>648.51824951171875</v>
      </c>
      <c r="N94" s="257">
        <v>656.005859375</v>
      </c>
      <c r="O94" s="19" cm="1">
        <f t="array" ref="O94">+SUMPRODUCT($E$30:$N$30/100,$E94:$N94)/$D$14*100</f>
        <v>665.48864928575972</v>
      </c>
      <c r="Q94" s="24">
        <f t="shared" si="25"/>
        <v>5.1082867047472558E-2</v>
      </c>
      <c r="R94" s="24">
        <f t="shared" si="25"/>
        <v>5.0363508083666408E-2</v>
      </c>
      <c r="S94" s="24">
        <f t="shared" si="25"/>
        <v>5.0580064218364029E-2</v>
      </c>
      <c r="T94" s="24">
        <f t="shared" si="25"/>
        <v>4.9550519706107909E-2</v>
      </c>
      <c r="U94" s="24">
        <f t="shared" si="25"/>
        <v>5.0406354612124948E-2</v>
      </c>
      <c r="V94" s="24">
        <f t="shared" si="23"/>
        <v>4.8876745834762092E-2</v>
      </c>
      <c r="W94" s="24">
        <f t="shared" si="23"/>
        <v>4.9369053709481081E-2</v>
      </c>
      <c r="X94" s="24">
        <f t="shared" si="23"/>
        <v>4.8148249159927214E-2</v>
      </c>
      <c r="Y94" s="24">
        <f t="shared" si="23"/>
        <v>4.8013229519558998E-2</v>
      </c>
      <c r="Z94" s="24">
        <f t="shared" si="23"/>
        <v>4.7417061535167671E-2</v>
      </c>
      <c r="AA94" s="24">
        <f t="shared" si="18"/>
        <v>4.9799508450652175E-2</v>
      </c>
      <c r="AB94" s="24">
        <f>+NEA!Y67</f>
        <v>4.9633790775865716E-2</v>
      </c>
      <c r="AD94" s="24">
        <f t="shared" si="26"/>
        <v>0.49829446159458435</v>
      </c>
      <c r="AE94" s="24">
        <f t="shared" si="26"/>
        <v>0.49857837273405181</v>
      </c>
      <c r="AF94" s="24">
        <f t="shared" si="26"/>
        <v>0.5016071121442145</v>
      </c>
      <c r="AG94" s="24">
        <f t="shared" si="26"/>
        <v>0.49938706799083188</v>
      </c>
      <c r="AH94" s="24">
        <f t="shared" si="26"/>
        <v>0.50009046727747797</v>
      </c>
      <c r="AI94" s="24">
        <f t="shared" si="26"/>
        <v>0.50292253678483245</v>
      </c>
      <c r="AJ94" s="24">
        <f t="shared" si="26"/>
        <v>0.49874847639174669</v>
      </c>
      <c r="AK94" s="24">
        <f t="shared" si="26"/>
        <v>0.50170341013741981</v>
      </c>
      <c r="AL94" s="24">
        <f t="shared" si="26"/>
        <v>0.49828738619266844</v>
      </c>
      <c r="AM94" s="24">
        <f t="shared" si="26"/>
        <v>0.51545391461359058</v>
      </c>
      <c r="AN94" s="24">
        <f t="shared" si="26"/>
        <v>0.50046354707541529</v>
      </c>
      <c r="AO94" s="24">
        <f>+NEA!AV67</f>
        <v>0.5004761931905628</v>
      </c>
      <c r="AQ94" s="24">
        <f t="shared" si="11"/>
        <v>3.6658055123048872E-3</v>
      </c>
      <c r="AR94" s="24">
        <f t="shared" si="15"/>
        <v>-1.7159453019006232E-2</v>
      </c>
      <c r="AS94" s="35">
        <f t="shared" si="22"/>
        <v>44593</v>
      </c>
      <c r="AT94" s="19">
        <f t="shared" si="8"/>
        <v>664.30804443359375</v>
      </c>
      <c r="AU94" s="19">
        <f t="shared" si="9"/>
        <v>656.005859375</v>
      </c>
      <c r="AV94" s="52">
        <f t="shared" si="12"/>
        <v>8.3021850585937251E-2</v>
      </c>
      <c r="AW94" s="52">
        <f t="shared" si="24"/>
        <v>-1.7159453019006232E-2</v>
      </c>
    </row>
    <row r="95" spans="4:49" x14ac:dyDescent="0.25">
      <c r="D95" s="37">
        <f>+NEA!A68</f>
        <v>44621</v>
      </c>
      <c r="E95" s="257">
        <v>713.31634521484375</v>
      </c>
      <c r="F95" s="257">
        <v>708.06915283203125</v>
      </c>
      <c r="G95" s="257">
        <v>713.9140625</v>
      </c>
      <c r="H95" s="257">
        <v>704.96826171875</v>
      </c>
      <c r="I95" s="257">
        <v>711.2445068359375</v>
      </c>
      <c r="J95" s="257">
        <v>704.45245361328125</v>
      </c>
      <c r="K95" s="257">
        <v>708.4608154296875</v>
      </c>
      <c r="L95" s="257">
        <v>699.53619384765625</v>
      </c>
      <c r="M95" s="257">
        <v>696.86163330078125</v>
      </c>
      <c r="N95" s="257">
        <v>701.74249267578125</v>
      </c>
      <c r="O95" s="19" cm="1">
        <f t="array" ref="O95">+SUMPRODUCT($E$30:$N$30/100,$E95:$N95)/$D$14*100</f>
        <v>714.17364911260654</v>
      </c>
      <c r="Q95" s="24">
        <f t="shared" si="25"/>
        <v>7.3773456744808508E-2</v>
      </c>
      <c r="R95" s="24">
        <f t="shared" si="25"/>
        <v>7.3792594749590545E-2</v>
      </c>
      <c r="S95" s="24">
        <f t="shared" si="25"/>
        <v>7.393565145951464E-2</v>
      </c>
      <c r="T95" s="24">
        <f t="shared" si="25"/>
        <v>7.2478713523239646E-2</v>
      </c>
      <c r="U95" s="24">
        <f t="shared" si="25"/>
        <v>7.3340278295886741E-2</v>
      </c>
      <c r="V95" s="24">
        <f t="shared" si="23"/>
        <v>7.2477131311242893E-2</v>
      </c>
      <c r="W95" s="24">
        <f t="shared" si="23"/>
        <v>7.2174872966167758E-2</v>
      </c>
      <c r="X95" s="24">
        <f t="shared" si="23"/>
        <v>7.274970570333239E-2</v>
      </c>
      <c r="Y95" s="24">
        <f t="shared" si="23"/>
        <v>7.4544369145295608E-2</v>
      </c>
      <c r="Z95" s="24">
        <f t="shared" si="23"/>
        <v>6.97198548567175E-2</v>
      </c>
      <c r="AA95" s="24">
        <f t="shared" si="18"/>
        <v>7.3156769659555199E-2</v>
      </c>
      <c r="AB95" s="24">
        <f>+NEA!Y68</f>
        <v>7.2485125727378419E-2</v>
      </c>
      <c r="AD95" s="24">
        <f t="shared" si="26"/>
        <v>0.55921809454656057</v>
      </c>
      <c r="AE95" s="24">
        <f t="shared" si="26"/>
        <v>0.55794077410325116</v>
      </c>
      <c r="AF95" s="24">
        <f t="shared" si="26"/>
        <v>0.56095675722383875</v>
      </c>
      <c r="AG95" s="24">
        <f t="shared" si="26"/>
        <v>0.55648976265222339</v>
      </c>
      <c r="AH95" s="24">
        <f t="shared" si="26"/>
        <v>0.55752086301376647</v>
      </c>
      <c r="AI95" s="24">
        <f t="shared" si="26"/>
        <v>0.56126572679365827</v>
      </c>
      <c r="AJ95" s="24">
        <f t="shared" si="26"/>
        <v>0.55556131817336007</v>
      </c>
      <c r="AK95" s="24">
        <f t="shared" si="26"/>
        <v>0.55780580084574827</v>
      </c>
      <c r="AL95" s="24">
        <f t="shared" si="26"/>
        <v>0.55530295383273276</v>
      </c>
      <c r="AM95" s="24">
        <f t="shared" si="26"/>
        <v>0.56957588881345611</v>
      </c>
      <c r="AN95" s="24">
        <f t="shared" si="26"/>
        <v>0.5587642959066943</v>
      </c>
      <c r="AO95" s="24">
        <f>+NEA!AV68</f>
        <v>0.55741482623216365</v>
      </c>
      <c r="AQ95" s="24">
        <f t="shared" si="11"/>
        <v>4.0536018880910074E-3</v>
      </c>
      <c r="AR95" s="24">
        <f t="shared" si="15"/>
        <v>-1.0357794266895537E-2</v>
      </c>
      <c r="AS95" s="35">
        <f t="shared" si="22"/>
        <v>44621</v>
      </c>
      <c r="AT95" s="19">
        <f t="shared" si="8"/>
        <v>713.31634521484375</v>
      </c>
      <c r="AU95" s="19">
        <f t="shared" si="9"/>
        <v>701.74249267578125</v>
      </c>
      <c r="AV95" s="52">
        <f t="shared" si="12"/>
        <v>0.11573852539062468</v>
      </c>
      <c r="AW95" s="52">
        <f t="shared" si="24"/>
        <v>-1.2282318334476017E-2</v>
      </c>
    </row>
    <row r="96" spans="4:49" x14ac:dyDescent="0.25">
      <c r="D96" s="37">
        <f>+NEA!A69</f>
        <v>44652</v>
      </c>
      <c r="E96" s="257">
        <v>757.0557861328125</v>
      </c>
      <c r="F96" s="257">
        <v>751.1236572265625</v>
      </c>
      <c r="G96" s="257">
        <v>756.33502197265625</v>
      </c>
      <c r="H96" s="257">
        <v>747.4539794921875</v>
      </c>
      <c r="I96" s="257">
        <v>752.68304443359375</v>
      </c>
      <c r="J96" s="257">
        <v>747.08551025390625</v>
      </c>
      <c r="K96" s="257">
        <v>749.67962646484375</v>
      </c>
      <c r="L96" s="257">
        <v>740.694580078125</v>
      </c>
      <c r="M96" s="257">
        <v>737.1395263671875</v>
      </c>
      <c r="N96" s="257">
        <v>743.7890625</v>
      </c>
      <c r="O96" s="19" cm="1">
        <f t="array" ref="O96">+SUMPRODUCT($E$30:$N$30/100,$E96:$N96)/$D$14*100</f>
        <v>756.90502476174277</v>
      </c>
      <c r="Q96" s="24">
        <f t="shared" si="25"/>
        <v>6.1318433555304086E-2</v>
      </c>
      <c r="R96" s="24">
        <f t="shared" si="25"/>
        <v>6.0805507798677771E-2</v>
      </c>
      <c r="S96" s="24">
        <f t="shared" si="25"/>
        <v>5.9420260365940392E-2</v>
      </c>
      <c r="T96" s="24">
        <f t="shared" si="25"/>
        <v>6.0266142577617643E-2</v>
      </c>
      <c r="U96" s="24">
        <f t="shared" si="25"/>
        <v>5.8262014257236094E-2</v>
      </c>
      <c r="V96" s="24">
        <f t="shared" si="23"/>
        <v>6.0519423875878831E-2</v>
      </c>
      <c r="W96" s="24">
        <f t="shared" si="23"/>
        <v>5.818079156594802E-2</v>
      </c>
      <c r="X96" s="24">
        <f t="shared" si="23"/>
        <v>5.8836678634289763E-2</v>
      </c>
      <c r="Y96" s="24">
        <f t="shared" si="23"/>
        <v>5.7798982095806473E-2</v>
      </c>
      <c r="Z96" s="24">
        <f t="shared" si="23"/>
        <v>5.9917377475451117E-2</v>
      </c>
      <c r="AA96" s="24">
        <f t="shared" si="18"/>
        <v>5.9833313231637542E-2</v>
      </c>
      <c r="AB96" s="24">
        <f>+NEA!Y69</f>
        <v>6.0247628239695983E-2</v>
      </c>
      <c r="AD96" s="24">
        <f t="shared" si="26"/>
        <v>0.59090783161180394</v>
      </c>
      <c r="AE96" s="24">
        <f t="shared" si="26"/>
        <v>0.58860092243184425</v>
      </c>
      <c r="AF96" s="24">
        <f t="shared" si="26"/>
        <v>0.58743174246538588</v>
      </c>
      <c r="AG96" s="24">
        <f t="shared" si="26"/>
        <v>0.58568113908964259</v>
      </c>
      <c r="AH96" s="24">
        <f t="shared" si="26"/>
        <v>0.58217283525172858</v>
      </c>
      <c r="AI96" s="24">
        <f t="shared" si="26"/>
        <v>0.59025755801950952</v>
      </c>
      <c r="AJ96" s="24">
        <f t="shared" si="26"/>
        <v>0.5800406576385253</v>
      </c>
      <c r="AK96" s="24">
        <f t="shared" si="26"/>
        <v>0.58267061271210729</v>
      </c>
      <c r="AL96" s="24">
        <f t="shared" si="26"/>
        <v>0.57833655453218036</v>
      </c>
      <c r="AM96" s="24">
        <f t="shared" si="26"/>
        <v>0.59365323685639582</v>
      </c>
      <c r="AN96" s="24">
        <f t="shared" si="26"/>
        <v>0.58656293019237804</v>
      </c>
      <c r="AO96" s="24">
        <f>+NEA!AV69</f>
        <v>0.58569490551380343</v>
      </c>
      <c r="AQ96" s="24">
        <f t="shared" si="11"/>
        <v>1.4010560798529692E-3</v>
      </c>
      <c r="AR96" s="24">
        <f t="shared" si="15"/>
        <v>-2.7454052445918808E-3</v>
      </c>
      <c r="AS96" s="35">
        <f t="shared" si="22"/>
        <v>44652</v>
      </c>
      <c r="AT96" s="19">
        <f t="shared" si="8"/>
        <v>757.0557861328125</v>
      </c>
      <c r="AU96" s="19">
        <f t="shared" si="9"/>
        <v>743.7890625</v>
      </c>
      <c r="AV96" s="52">
        <f t="shared" si="12"/>
        <v>0.1326672363281256</v>
      </c>
      <c r="AW96" s="52">
        <f t="shared" si="24"/>
        <v>-1.0764183234142077E-2</v>
      </c>
    </row>
    <row r="97" spans="4:49" x14ac:dyDescent="0.25">
      <c r="D97" s="37">
        <f>+NEA!A70</f>
        <v>44682</v>
      </c>
      <c r="E97" s="257">
        <v>796.604248046875</v>
      </c>
      <c r="F97" s="257">
        <v>790.5025634765625</v>
      </c>
      <c r="G97" s="257">
        <v>796.241455078125</v>
      </c>
      <c r="H97" s="257">
        <v>787.11376953125</v>
      </c>
      <c r="I97" s="257">
        <v>792.62060546875</v>
      </c>
      <c r="J97" s="257">
        <v>786.56683349609375</v>
      </c>
      <c r="K97" s="257">
        <v>789.5594482421875</v>
      </c>
      <c r="L97" s="257">
        <v>780.14324951171875</v>
      </c>
      <c r="M97" s="257">
        <v>776.59014892578125</v>
      </c>
      <c r="N97" s="257">
        <v>783.90887451171875</v>
      </c>
      <c r="O97" s="19" cm="1">
        <f t="array" ref="O97">+SUMPRODUCT($E$30:$N$30/100,$E97:$N97)/$D$14*100</f>
        <v>796.91003944852287</v>
      </c>
      <c r="Q97" s="24">
        <f t="shared" si="25"/>
        <v>5.2239825173364896E-2</v>
      </c>
      <c r="R97" s="24">
        <f t="shared" si="25"/>
        <v>5.2426662202868179E-2</v>
      </c>
      <c r="S97" s="24">
        <f t="shared" si="25"/>
        <v>5.2762905255115289E-2</v>
      </c>
      <c r="T97" s="24">
        <f t="shared" si="25"/>
        <v>5.3059841979846034E-2</v>
      </c>
      <c r="U97" s="24">
        <f t="shared" si="25"/>
        <v>5.3060263985632794E-2</v>
      </c>
      <c r="V97" s="24">
        <f t="shared" si="23"/>
        <v>5.2847127538010019E-2</v>
      </c>
      <c r="W97" s="24">
        <f t="shared" si="23"/>
        <v>5.3195819079943973E-2</v>
      </c>
      <c r="X97" s="24">
        <f t="shared" si="23"/>
        <v>5.3259022672250245E-2</v>
      </c>
      <c r="Y97" s="24">
        <f t="shared" si="23"/>
        <v>5.3518528239852481E-2</v>
      </c>
      <c r="Z97" s="24">
        <f t="shared" si="23"/>
        <v>5.3939771414316384E-2</v>
      </c>
      <c r="AA97" s="24">
        <f t="shared" si="23"/>
        <v>5.2853414071828642E-2</v>
      </c>
      <c r="AB97" s="24">
        <f>+NEA!Y70</f>
        <v>5.2642129098058321E-2</v>
      </c>
      <c r="AD97" s="24">
        <f t="shared" si="26"/>
        <v>0.62362005722916969</v>
      </c>
      <c r="AE97" s="24">
        <f t="shared" si="26"/>
        <v>0.62172757340716656</v>
      </c>
      <c r="AF97" s="24">
        <f t="shared" si="26"/>
        <v>0.61977851124783068</v>
      </c>
      <c r="AG97" s="24">
        <f t="shared" si="26"/>
        <v>0.62018078684364264</v>
      </c>
      <c r="AH97" s="24">
        <f t="shared" si="26"/>
        <v>0.61548943636303477</v>
      </c>
      <c r="AI97" s="24">
        <f t="shared" si="26"/>
        <v>0.62214820569573415</v>
      </c>
      <c r="AJ97" s="24">
        <f t="shared" si="26"/>
        <v>0.61276498952044633</v>
      </c>
      <c r="AK97" s="24">
        <f t="shared" si="26"/>
        <v>0.61560377025324242</v>
      </c>
      <c r="AL97" s="24">
        <f t="shared" si="26"/>
        <v>0.61308395859367804</v>
      </c>
      <c r="AM97" s="24">
        <f t="shared" si="26"/>
        <v>0.6245149467669926</v>
      </c>
      <c r="AN97" s="24">
        <f t="shared" si="26"/>
        <v>0.61953581424212301</v>
      </c>
      <c r="AO97" s="24">
        <f>+NEA!AV70</f>
        <v>0.61826347582182484</v>
      </c>
      <c r="AQ97" s="24">
        <f t="shared" si="11"/>
        <v>-1.6999462409514887E-3</v>
      </c>
      <c r="AR97" s="24">
        <f t="shared" si="15"/>
        <v>-8.9488953782290714E-4</v>
      </c>
      <c r="AS97" s="35">
        <f t="shared" si="22"/>
        <v>44682</v>
      </c>
      <c r="AT97" s="19">
        <f t="shared" si="22"/>
        <v>796.604248046875</v>
      </c>
      <c r="AU97" s="19">
        <f t="shared" ref="AU97:AU127" si="27">+N97</f>
        <v>783.90887451171875</v>
      </c>
      <c r="AV97" s="52">
        <f t="shared" si="12"/>
        <v>0.12695373535156218</v>
      </c>
      <c r="AW97" s="52">
        <f t="shared" si="24"/>
        <v>-1.4247424491902194E-2</v>
      </c>
    </row>
    <row r="98" spans="4:49" x14ac:dyDescent="0.25">
      <c r="D98" s="37">
        <f>+NEA!A71</f>
        <v>44713</v>
      </c>
      <c r="E98" s="257">
        <v>834.8223876953125</v>
      </c>
      <c r="F98" s="257">
        <v>828.39813232421875</v>
      </c>
      <c r="G98" s="257">
        <v>835.5928955078125</v>
      </c>
      <c r="H98" s="257">
        <v>825.59619140625</v>
      </c>
      <c r="I98" s="257">
        <v>831.833740234375</v>
      </c>
      <c r="J98" s="257">
        <v>825.29168701171875</v>
      </c>
      <c r="K98" s="257">
        <v>829.1907958984375</v>
      </c>
      <c r="L98" s="257">
        <v>819.1533203125</v>
      </c>
      <c r="M98" s="257">
        <v>815.05743408203125</v>
      </c>
      <c r="N98" s="257">
        <v>824.72418212890625</v>
      </c>
      <c r="O98" s="19" cm="1">
        <f t="array" ref="O98">+SUMPRODUCT($E$30:$N$30/100,$E98:$N98)/$D$14*100</f>
        <v>836.03890399249019</v>
      </c>
      <c r="Q98" s="24">
        <f t="shared" si="25"/>
        <v>4.7976319159910741E-2</v>
      </c>
      <c r="R98" s="24">
        <f t="shared" si="25"/>
        <v>4.7938578062283188E-2</v>
      </c>
      <c r="S98" s="24">
        <f t="shared" si="25"/>
        <v>4.942149165773646E-2</v>
      </c>
      <c r="T98" s="24">
        <f t="shared" si="25"/>
        <v>4.8890545896455917E-2</v>
      </c>
      <c r="U98" s="24">
        <f t="shared" si="25"/>
        <v>4.9472767292536579E-2</v>
      </c>
      <c r="V98" s="24">
        <f t="shared" si="23"/>
        <v>4.9232756666719224E-2</v>
      </c>
      <c r="W98" s="24">
        <f t="shared" si="23"/>
        <v>5.0194254206547884E-2</v>
      </c>
      <c r="X98" s="24">
        <f t="shared" si="23"/>
        <v>5.0003727937397491E-2</v>
      </c>
      <c r="Y98" s="24">
        <f t="shared" si="23"/>
        <v>4.9533573416376653E-2</v>
      </c>
      <c r="Z98" s="24">
        <f t="shared" si="23"/>
        <v>5.2066393102910835E-2</v>
      </c>
      <c r="AA98" s="24">
        <f t="shared" si="23"/>
        <v>4.9100729827729728E-2</v>
      </c>
      <c r="AB98" s="24">
        <f>+NEA!Y71</f>
        <v>4.9237398089115425E-2</v>
      </c>
      <c r="AD98" s="24">
        <f t="shared" si="26"/>
        <v>0.65512615503688076</v>
      </c>
      <c r="AE98" s="24">
        <f t="shared" si="26"/>
        <v>0.65275848608870413</v>
      </c>
      <c r="AF98" s="24">
        <f t="shared" si="26"/>
        <v>0.65346922751709879</v>
      </c>
      <c r="AG98" s="24">
        <f t="shared" si="26"/>
        <v>0.65171418900404565</v>
      </c>
      <c r="AH98" s="24">
        <f t="shared" si="26"/>
        <v>0.64856814979888178</v>
      </c>
      <c r="AI98" s="24">
        <f t="shared" si="26"/>
        <v>0.6544794388249966</v>
      </c>
      <c r="AJ98" s="24">
        <f t="shared" si="26"/>
        <v>0.64597320020284088</v>
      </c>
      <c r="AK98" s="24">
        <f t="shared" si="26"/>
        <v>0.64833893198361459</v>
      </c>
      <c r="AL98" s="24">
        <f t="shared" si="26"/>
        <v>0.64513333698811715</v>
      </c>
      <c r="AM98" s="24">
        <f t="shared" si="26"/>
        <v>0.66270146700328536</v>
      </c>
      <c r="AN98" s="24">
        <f t="shared" si="26"/>
        <v>0.6520191413390326</v>
      </c>
      <c r="AO98" s="24">
        <f>+NEA!AV71</f>
        <v>0.65083614204567475</v>
      </c>
      <c r="AQ98" s="24">
        <f t="shared" ref="AQ98:AQ122" si="28">+Q98-Z98</f>
        <v>-4.0900739430000943E-3</v>
      </c>
      <c r="AR98" s="24">
        <f t="shared" si="15"/>
        <v>-7.5753119664045965E-3</v>
      </c>
      <c r="AS98" s="35">
        <f t="shared" si="22"/>
        <v>44713</v>
      </c>
      <c r="AT98" s="19">
        <f t="shared" si="22"/>
        <v>834.8223876953125</v>
      </c>
      <c r="AU98" s="19">
        <f t="shared" si="27"/>
        <v>824.72418212890625</v>
      </c>
      <c r="AV98" s="52">
        <f t="shared" ref="AV98:AV138" si="29">+($AT98/$AT$32)-($AU98/$AU$32)</f>
        <v>0.10098205566406193</v>
      </c>
      <c r="AW98" s="52">
        <f t="shared" si="24"/>
        <v>-2.2337782886832303E-2</v>
      </c>
    </row>
    <row r="99" spans="4:49" x14ac:dyDescent="0.25">
      <c r="D99" s="37">
        <f>+NEA!A72</f>
        <v>44743</v>
      </c>
      <c r="E99" s="257">
        <v>895.691650390625</v>
      </c>
      <c r="F99" s="257">
        <v>889.1607666015625</v>
      </c>
      <c r="G99" s="257">
        <v>895.863525390625</v>
      </c>
      <c r="H99" s="257">
        <v>886.720947265625</v>
      </c>
      <c r="I99" s="257">
        <v>892.05096435546875</v>
      </c>
      <c r="J99" s="257">
        <v>886.137451171875</v>
      </c>
      <c r="K99" s="257">
        <v>889.591064453125</v>
      </c>
      <c r="L99" s="257">
        <v>879.670166015625</v>
      </c>
      <c r="M99" s="257">
        <v>874.6278076171875</v>
      </c>
      <c r="N99" s="257">
        <v>887.46722412109375</v>
      </c>
      <c r="O99" s="19" cm="1">
        <f t="array" ref="O99">+SUMPRODUCT($E$30:$N$30/100,$E99:$N99)/$D$14*100</f>
        <v>897.27381143827893</v>
      </c>
      <c r="Q99" s="24">
        <f t="shared" si="25"/>
        <v>7.2912829833605475E-2</v>
      </c>
      <c r="R99" s="24">
        <f t="shared" si="25"/>
        <v>7.3349554889583501E-2</v>
      </c>
      <c r="S99" s="24">
        <f t="shared" si="25"/>
        <v>7.2129179420780565E-2</v>
      </c>
      <c r="T99" s="24">
        <f t="shared" si="25"/>
        <v>7.4037109782762345E-2</v>
      </c>
      <c r="U99" s="24">
        <f t="shared" si="25"/>
        <v>7.239093728528867E-2</v>
      </c>
      <c r="V99" s="24">
        <f t="shared" si="23"/>
        <v>7.3726374708160902E-2</v>
      </c>
      <c r="W99" s="24">
        <f t="shared" si="23"/>
        <v>7.2842425233679897E-2</v>
      </c>
      <c r="X99" s="24">
        <f t="shared" si="23"/>
        <v>7.3877312344944546E-2</v>
      </c>
      <c r="Y99" s="24">
        <f t="shared" si="23"/>
        <v>7.3087332308364505E-2</v>
      </c>
      <c r="Z99" s="24">
        <f t="shared" si="23"/>
        <v>7.6077606734199721E-2</v>
      </c>
      <c r="AA99" s="24">
        <f t="shared" si="23"/>
        <v>7.3244088466891233E-2</v>
      </c>
      <c r="AB99" s="24">
        <f>+NEA!Y72</f>
        <v>7.4381759219980692E-2</v>
      </c>
      <c r="AD99" s="24">
        <f t="shared" si="26"/>
        <v>0.72453220559791509</v>
      </c>
      <c r="AE99" s="24">
        <f t="shared" si="26"/>
        <v>0.72297393991877623</v>
      </c>
      <c r="AF99" s="24">
        <f t="shared" si="26"/>
        <v>0.72155861642677976</v>
      </c>
      <c r="AG99" s="24">
        <f t="shared" si="26"/>
        <v>0.72255278180083859</v>
      </c>
      <c r="AH99" s="24">
        <f t="shared" si="26"/>
        <v>0.7169953292778084</v>
      </c>
      <c r="AI99" s="24">
        <f t="shared" si="26"/>
        <v>0.72507785052698814</v>
      </c>
      <c r="AJ99" s="24">
        <f t="shared" si="26"/>
        <v>0.71468833035572898</v>
      </c>
      <c r="AK99" s="24">
        <f t="shared" si="26"/>
        <v>0.71936755498271876</v>
      </c>
      <c r="AL99" s="24">
        <f t="shared" si="26"/>
        <v>0.71542045446383473</v>
      </c>
      <c r="AM99" s="24">
        <f t="shared" si="26"/>
        <v>0.73598083530925917</v>
      </c>
      <c r="AN99" s="24">
        <f t="shared" si="26"/>
        <v>0.72183769113833907</v>
      </c>
      <c r="AO99" s="24">
        <f>+NEA!AV72</f>
        <v>0.72235874380488485</v>
      </c>
      <c r="AQ99" s="24">
        <f t="shared" si="28"/>
        <v>-3.1647769005942461E-3</v>
      </c>
      <c r="AR99" s="24">
        <f t="shared" si="15"/>
        <v>-1.1448629711344083E-2</v>
      </c>
      <c r="AS99" s="35">
        <f t="shared" si="22"/>
        <v>44743</v>
      </c>
      <c r="AT99" s="19">
        <f t="shared" si="22"/>
        <v>895.691650390625</v>
      </c>
      <c r="AU99" s="19">
        <f t="shared" si="27"/>
        <v>887.46722412109375</v>
      </c>
      <c r="AV99" s="52">
        <f t="shared" si="29"/>
        <v>8.2244262695311932E-2</v>
      </c>
      <c r="AW99" s="52">
        <f t="shared" si="24"/>
        <v>-2.9996070831839194E-2</v>
      </c>
    </row>
    <row r="100" spans="4:49" x14ac:dyDescent="0.25">
      <c r="D100" s="37">
        <f>+NEA!A73</f>
        <v>44774</v>
      </c>
      <c r="E100" s="257">
        <v>963.987548828125</v>
      </c>
      <c r="F100" s="257">
        <v>956.54168701171875</v>
      </c>
      <c r="G100" s="257">
        <v>963.931640625</v>
      </c>
      <c r="H100" s="257">
        <v>953.70062255859375</v>
      </c>
      <c r="I100" s="257">
        <v>959.05291748046875</v>
      </c>
      <c r="J100" s="257">
        <v>953.55126953125</v>
      </c>
      <c r="K100" s="257">
        <v>956.21185302734375</v>
      </c>
      <c r="L100" s="257">
        <v>946.20037841796875</v>
      </c>
      <c r="M100" s="257">
        <v>940.1806640625</v>
      </c>
      <c r="N100" s="257">
        <v>956.4307861328125</v>
      </c>
      <c r="O100" s="19" cm="1">
        <f t="array" ref="O100">+SUMPRODUCT($E$30:$N$30/100,$E100:$N100)/$D$14*100</f>
        <v>965.26892404154216</v>
      </c>
      <c r="Q100" s="24">
        <f t="shared" si="25"/>
        <v>7.6249341397472081E-2</v>
      </c>
      <c r="R100" s="24">
        <f t="shared" si="25"/>
        <v>7.5780357097503304E-2</v>
      </c>
      <c r="S100" s="24">
        <f t="shared" si="25"/>
        <v>7.598045160360245E-2</v>
      </c>
      <c r="T100" s="24">
        <f t="shared" si="25"/>
        <v>7.5536362933021461E-2</v>
      </c>
      <c r="U100" s="24">
        <f t="shared" si="25"/>
        <v>7.5110005820587578E-2</v>
      </c>
      <c r="V100" s="24">
        <f t="shared" si="23"/>
        <v>7.6076028916533645E-2</v>
      </c>
      <c r="W100" s="24">
        <f t="shared" si="23"/>
        <v>7.4889228586366041E-2</v>
      </c>
      <c r="X100" s="24">
        <f t="shared" si="23"/>
        <v>7.5630861398523264E-2</v>
      </c>
      <c r="Y100" s="24">
        <f t="shared" si="23"/>
        <v>7.4949430917252702E-2</v>
      </c>
      <c r="Z100" s="24">
        <f t="shared" si="23"/>
        <v>7.7708291796372508E-2</v>
      </c>
      <c r="AA100" s="24">
        <f t="shared" si="23"/>
        <v>7.577966918957646E-2</v>
      </c>
      <c r="AB100" s="24">
        <f>+NEA!Y73</f>
        <v>7.6225165756825808E-2</v>
      </c>
      <c r="AD100" s="24">
        <f t="shared" si="26"/>
        <v>0.80896602301310327</v>
      </c>
      <c r="AE100" s="24">
        <f t="shared" si="26"/>
        <v>0.80613845881510149</v>
      </c>
      <c r="AF100" s="24">
        <f t="shared" si="26"/>
        <v>0.8047220631603631</v>
      </c>
      <c r="AG100" s="24">
        <f t="shared" si="26"/>
        <v>0.804056469277737</v>
      </c>
      <c r="AH100" s="24">
        <f t="shared" si="26"/>
        <v>0.79835847425590978</v>
      </c>
      <c r="AI100" s="24">
        <f t="shared" si="26"/>
        <v>0.80734741908141117</v>
      </c>
      <c r="AJ100" s="24">
        <f t="shared" si="26"/>
        <v>0.7946356270781858</v>
      </c>
      <c r="AK100" s="24">
        <f t="shared" si="26"/>
        <v>0.79951715859510752</v>
      </c>
      <c r="AL100" s="24">
        <f t="shared" si="26"/>
        <v>0.7951541773212254</v>
      </c>
      <c r="AM100" s="24">
        <f t="shared" si="26"/>
        <v>0.81790657750547746</v>
      </c>
      <c r="AN100" s="24">
        <f t="shared" si="26"/>
        <v>0.80405965499096932</v>
      </c>
      <c r="AO100" s="24">
        <f>+NEA!AV73</f>
        <v>0.80425438639550939</v>
      </c>
      <c r="AQ100" s="24">
        <f t="shared" si="28"/>
        <v>-1.4589503989004271E-3</v>
      </c>
      <c r="AR100" s="24">
        <f t="shared" si="15"/>
        <v>-8.9405544923741864E-3</v>
      </c>
      <c r="AS100" s="35">
        <f t="shared" si="22"/>
        <v>44774</v>
      </c>
      <c r="AT100" s="19">
        <f t="shared" si="22"/>
        <v>963.987548828125</v>
      </c>
      <c r="AU100" s="19">
        <f t="shared" si="27"/>
        <v>956.4307861328125</v>
      </c>
      <c r="AV100" s="52">
        <f t="shared" si="29"/>
        <v>7.5567626953125355E-2</v>
      </c>
      <c r="AW100" s="52">
        <f t="shared" si="24"/>
        <v>-3.52743303497558E-2</v>
      </c>
    </row>
    <row r="101" spans="4:49" x14ac:dyDescent="0.25">
      <c r="D101" s="37">
        <f>+NEA!A74</f>
        <v>44805</v>
      </c>
      <c r="E101" s="257">
        <v>1031.115234375</v>
      </c>
      <c r="F101" s="257">
        <v>1022.745361328125</v>
      </c>
      <c r="G101" s="257">
        <v>1028.30224609375</v>
      </c>
      <c r="H101" s="257">
        <v>1018.9476318359375</v>
      </c>
      <c r="I101" s="257">
        <v>1021.77001953125</v>
      </c>
      <c r="J101" s="257">
        <v>1019.6156005859375</v>
      </c>
      <c r="K101" s="257">
        <v>1018.8338623046875</v>
      </c>
      <c r="L101" s="257">
        <v>1010.2294921875</v>
      </c>
      <c r="M101" s="257">
        <v>1002.8773803710938</v>
      </c>
      <c r="N101" s="257">
        <v>1020.2272338867188</v>
      </c>
      <c r="O101" s="19" cm="1">
        <f t="array" ref="O101">+SUMPRODUCT($E$30:$N$30/100,$E101:$N101)/$D$14*100</f>
        <v>1030.7822136467519</v>
      </c>
      <c r="Q101" s="24">
        <f t="shared" si="25"/>
        <v>6.963542799746647E-2</v>
      </c>
      <c r="R101" s="24">
        <f t="shared" si="25"/>
        <v>6.9211488861744996E-2</v>
      </c>
      <c r="S101" s="24">
        <f t="shared" si="25"/>
        <v>6.6779222463340782E-2</v>
      </c>
      <c r="T101" s="24">
        <f t="shared" si="25"/>
        <v>6.8414560852753548E-2</v>
      </c>
      <c r="U101" s="24">
        <f t="shared" si="25"/>
        <v>6.5394829531977727E-2</v>
      </c>
      <c r="V101" s="24">
        <f t="shared" si="23"/>
        <v>6.928241109380906E-2</v>
      </c>
      <c r="W101" s="24">
        <f t="shared" si="23"/>
        <v>6.5489681056644544E-2</v>
      </c>
      <c r="X101" s="24">
        <f t="shared" si="23"/>
        <v>6.7669719046812071E-2</v>
      </c>
      <c r="Y101" s="24">
        <f t="shared" si="23"/>
        <v>6.668581763603032E-2</v>
      </c>
      <c r="Z101" s="24">
        <f t="shared" si="23"/>
        <v>6.6702628856038615E-2</v>
      </c>
      <c r="AA101" s="24">
        <f t="shared" si="23"/>
        <v>6.7870505279407745E-2</v>
      </c>
      <c r="AB101" s="24">
        <f>+NEA!Y74</f>
        <v>6.8467264052096466E-2</v>
      </c>
      <c r="AD101" s="24">
        <f t="shared" si="26"/>
        <v>0.88258934441757586</v>
      </c>
      <c r="AE101" s="24">
        <f t="shared" si="26"/>
        <v>0.87820569151473626</v>
      </c>
      <c r="AF101" s="24">
        <f t="shared" si="26"/>
        <v>0.87375821577002988</v>
      </c>
      <c r="AG101" s="24">
        <f t="shared" si="26"/>
        <v>0.87433904729398981</v>
      </c>
      <c r="AH101" s="24">
        <f t="shared" si="26"/>
        <v>0.86469876536114088</v>
      </c>
      <c r="AI101" s="24">
        <f t="shared" si="26"/>
        <v>0.87853716073107102</v>
      </c>
      <c r="AJ101" s="24">
        <f t="shared" si="26"/>
        <v>0.86023487945274502</v>
      </c>
      <c r="AK101" s="24">
        <f t="shared" si="26"/>
        <v>0.86759332465936079</v>
      </c>
      <c r="AL101" s="24">
        <f t="shared" si="26"/>
        <v>0.86189327663055892</v>
      </c>
      <c r="AM101" s="24">
        <f t="shared" si="26"/>
        <v>0.88501908881174818</v>
      </c>
      <c r="AN101" s="24">
        <f t="shared" si="26"/>
        <v>0.87386781576220041</v>
      </c>
      <c r="AO101" s="24">
        <f>+NEA!AV74</f>
        <v>0.87472250655234296</v>
      </c>
      <c r="AQ101" s="24">
        <f t="shared" si="28"/>
        <v>2.9327991414278554E-3</v>
      </c>
      <c r="AR101" s="24">
        <f t="shared" si="15"/>
        <v>-2.4297443941723174E-3</v>
      </c>
      <c r="AS101" s="35">
        <f t="shared" si="22"/>
        <v>44805</v>
      </c>
      <c r="AT101" s="19">
        <f t="shared" si="22"/>
        <v>1031.115234375</v>
      </c>
      <c r="AU101" s="19">
        <f t="shared" si="27"/>
        <v>1020.2272338867188</v>
      </c>
      <c r="AV101" s="52">
        <f t="shared" si="29"/>
        <v>0.10888000488281335</v>
      </c>
      <c r="AW101" s="52">
        <f t="shared" si="24"/>
        <v>-3.1250734958764959E-2</v>
      </c>
    </row>
    <row r="102" spans="4:49" x14ac:dyDescent="0.25">
      <c r="D102" s="37">
        <f>+NEA!A75</f>
        <v>44835</v>
      </c>
      <c r="E102" s="257">
        <v>1095.509765625</v>
      </c>
      <c r="F102" s="257">
        <v>1086.4951171875</v>
      </c>
      <c r="G102" s="257">
        <v>1092.7454833984375</v>
      </c>
      <c r="H102" s="257">
        <v>1082.3338623046875</v>
      </c>
      <c r="I102" s="257">
        <v>1085.0850830078125</v>
      </c>
      <c r="J102" s="257">
        <v>1084.39990234375</v>
      </c>
      <c r="K102" s="257">
        <v>1082.4705810546875</v>
      </c>
      <c r="L102" s="257">
        <v>1073.826904296875</v>
      </c>
      <c r="M102" s="257">
        <v>1065.694580078125</v>
      </c>
      <c r="N102" s="257">
        <v>1085.642333984375</v>
      </c>
      <c r="O102" s="19" cm="1">
        <f t="array" ref="O102">+SUMPRODUCT($E$30:$N$30/100,$E102:$N102)/$D$14*100</f>
        <v>1095.3073775057846</v>
      </c>
      <c r="Q102" s="24">
        <f t="shared" si="25"/>
        <v>6.2451343073242516E-2</v>
      </c>
      <c r="R102" s="24">
        <f t="shared" si="25"/>
        <v>6.2331992175051587E-2</v>
      </c>
      <c r="S102" s="24">
        <f t="shared" si="25"/>
        <v>6.2669548325397839E-2</v>
      </c>
      <c r="T102" s="24">
        <f t="shared" si="25"/>
        <v>6.2207544812230342E-2</v>
      </c>
      <c r="U102" s="24">
        <f t="shared" si="25"/>
        <v>6.1966061115797055E-2</v>
      </c>
      <c r="V102" s="24">
        <f t="shared" si="23"/>
        <v>6.353796638712006E-2</v>
      </c>
      <c r="W102" s="24">
        <f t="shared" si="23"/>
        <v>6.2460349134890736E-2</v>
      </c>
      <c r="X102" s="24">
        <f t="shared" si="23"/>
        <v>6.295343048406199E-2</v>
      </c>
      <c r="Y102" s="24">
        <f t="shared" si="23"/>
        <v>6.2636969321002267E-2</v>
      </c>
      <c r="Z102" s="24">
        <f t="shared" si="23"/>
        <v>6.4118166938601506E-2</v>
      </c>
      <c r="AA102" s="24">
        <f t="shared" si="23"/>
        <v>6.259825111916939E-2</v>
      </c>
      <c r="AB102" s="24">
        <f>+NEA!Y75</f>
        <v>6.2240156745021924E-2</v>
      </c>
      <c r="AD102" s="24">
        <f t="shared" si="26"/>
        <v>0.93295640205051011</v>
      </c>
      <c r="AE102" s="24">
        <f t="shared" si="26"/>
        <v>0.928280556882217</v>
      </c>
      <c r="AF102" s="24">
        <f t="shared" si="26"/>
        <v>0.92387621113061358</v>
      </c>
      <c r="AG102" s="24">
        <f t="shared" si="26"/>
        <v>0.92413092454530865</v>
      </c>
      <c r="AH102" s="24">
        <f t="shared" si="26"/>
        <v>0.91402658616386878</v>
      </c>
      <c r="AI102" s="24">
        <f t="shared" si="26"/>
        <v>0.92880319329103167</v>
      </c>
      <c r="AJ102" s="24">
        <f t="shared" si="26"/>
        <v>0.91002221136639538</v>
      </c>
      <c r="AK102" s="24">
        <f t="shared" si="26"/>
        <v>0.91750311026777998</v>
      </c>
      <c r="AL102" s="24">
        <f t="shared" si="26"/>
        <v>0.91295710677116659</v>
      </c>
      <c r="AM102" s="24">
        <f t="shared" si="26"/>
        <v>0.93248647451204536</v>
      </c>
      <c r="AN102" s="24">
        <f t="shared" si="26"/>
        <v>0.92381841633296657</v>
      </c>
      <c r="AO102" s="24">
        <f>+NEA!AV75</f>
        <v>0.92366520523843998</v>
      </c>
      <c r="AQ102" s="24">
        <f t="shared" si="28"/>
        <v>-1.6668238653589906E-3</v>
      </c>
      <c r="AR102" s="24">
        <f t="shared" si="15"/>
        <v>4.6992753846475388E-4</v>
      </c>
      <c r="AS102" s="35">
        <f t="shared" ref="AS102:AT117" si="30">+D102</f>
        <v>44835</v>
      </c>
      <c r="AT102" s="19">
        <f t="shared" si="30"/>
        <v>1095.509765625</v>
      </c>
      <c r="AU102" s="19">
        <f t="shared" si="27"/>
        <v>1085.642333984375</v>
      </c>
      <c r="AV102" s="52">
        <f>+($AT102/$AT$32)-($AU102/$AU$32)</f>
        <v>9.8674316406249574E-2</v>
      </c>
      <c r="AW102" s="52">
        <f t="shared" si="24"/>
        <v>-3.7130839018121531E-2</v>
      </c>
    </row>
    <row r="103" spans="4:49" x14ac:dyDescent="0.25">
      <c r="D103" s="37">
        <f>+NEA!A76</f>
        <v>44866</v>
      </c>
      <c r="E103" s="257">
        <v>1144.0164794921875</v>
      </c>
      <c r="F103" s="257">
        <v>1135.1534423828125</v>
      </c>
      <c r="G103" s="257">
        <v>1142.0660400390625</v>
      </c>
      <c r="H103" s="257">
        <v>1131.8619384765625</v>
      </c>
      <c r="I103" s="257">
        <v>1134.8048095703125</v>
      </c>
      <c r="J103" s="257">
        <v>1133.9794921875</v>
      </c>
      <c r="K103" s="257">
        <v>1132.839111328125</v>
      </c>
      <c r="L103" s="257">
        <v>1123.9951171875</v>
      </c>
      <c r="M103" s="257">
        <v>1116.1962890625</v>
      </c>
      <c r="N103" s="257">
        <v>1136.5826416015625</v>
      </c>
      <c r="O103" s="19" cm="1">
        <f t="array" ref="O103">+SUMPRODUCT($E$30:$N$30/100,$E103:$N103)/$D$14*100</f>
        <v>1145.1968176696837</v>
      </c>
      <c r="Q103" s="24">
        <f t="shared" si="25"/>
        <v>4.4277755789346118E-2</v>
      </c>
      <c r="R103" s="24">
        <f t="shared" si="25"/>
        <v>4.4784669922189213E-2</v>
      </c>
      <c r="S103" s="24">
        <f t="shared" si="25"/>
        <v>4.5134532596957655E-2</v>
      </c>
      <c r="T103" s="24">
        <f t="shared" si="25"/>
        <v>4.576044222289366E-2</v>
      </c>
      <c r="U103" s="24">
        <f t="shared" si="25"/>
        <v>4.5821039604266645E-2</v>
      </c>
      <c r="V103" s="24">
        <f t="shared" si="23"/>
        <v>4.5720761996189685E-2</v>
      </c>
      <c r="W103" s="24">
        <f t="shared" si="23"/>
        <v>4.653108468256173E-2</v>
      </c>
      <c r="X103" s="24">
        <f t="shared" si="23"/>
        <v>4.6719087303436879E-2</v>
      </c>
      <c r="Y103" s="24">
        <f t="shared" si="23"/>
        <v>4.7388538825704485E-2</v>
      </c>
      <c r="Z103" s="24">
        <f t="shared" si="23"/>
        <v>4.6921813955276948E-2</v>
      </c>
      <c r="AA103" s="24">
        <f t="shared" si="23"/>
        <v>4.5548346691050678E-2</v>
      </c>
      <c r="AB103" s="24">
        <f>+NEA!Y76</f>
        <v>4.5301597604330945E-2</v>
      </c>
      <c r="AD103" s="24">
        <f t="shared" si="26"/>
        <v>0.96099184711107433</v>
      </c>
      <c r="AE103" s="24">
        <f t="shared" si="26"/>
        <v>0.95717634856649392</v>
      </c>
      <c r="AF103" s="24">
        <f t="shared" si="26"/>
        <v>0.95147797918950228</v>
      </c>
      <c r="AG103" s="24">
        <f t="shared" si="26"/>
        <v>0.95357459383194909</v>
      </c>
      <c r="AH103" s="24">
        <f t="shared" si="26"/>
        <v>0.94273943969701324</v>
      </c>
      <c r="AI103" s="24">
        <f t="shared" si="26"/>
        <v>0.95803741820222155</v>
      </c>
      <c r="AJ103" s="24">
        <f t="shared" si="26"/>
        <v>0.93983374886536497</v>
      </c>
      <c r="AK103" s="24">
        <f t="shared" si="26"/>
        <v>0.94799414275361449</v>
      </c>
      <c r="AL103" s="24">
        <f t="shared" si="26"/>
        <v>0.94432117443303176</v>
      </c>
      <c r="AM103" s="24">
        <f t="shared" si="26"/>
        <v>0.95945533581998466</v>
      </c>
      <c r="AN103" s="24">
        <f t="shared" si="26"/>
        <v>0.95271708010375766</v>
      </c>
      <c r="AO103" s="24">
        <f>+NEA!AV76</f>
        <v>0.95278257417284062</v>
      </c>
      <c r="AQ103" s="24">
        <f t="shared" si="28"/>
        <v>-2.6440581659308293E-3</v>
      </c>
      <c r="AR103" s="24">
        <f t="shared" si="15"/>
        <v>1.5365112910896706E-3</v>
      </c>
      <c r="AS103" s="35">
        <f t="shared" si="30"/>
        <v>44866</v>
      </c>
      <c r="AT103" s="19">
        <f t="shared" si="30"/>
        <v>1144.0164794921875</v>
      </c>
      <c r="AU103" s="19">
        <f t="shared" si="27"/>
        <v>1136.5826416015625</v>
      </c>
      <c r="AV103" s="52">
        <f t="shared" si="29"/>
        <v>7.4338378906249503E-2</v>
      </c>
      <c r="AW103" s="52">
        <f t="shared" si="24"/>
        <v>-4.5406119374073128E-2</v>
      </c>
    </row>
    <row r="104" spans="4:49" x14ac:dyDescent="0.25">
      <c r="D104" s="37">
        <f>+NEA!A77</f>
        <v>44896</v>
      </c>
      <c r="E104" s="257">
        <v>1196.281005859375</v>
      </c>
      <c r="F104" s="257">
        <v>1187.8048095703125</v>
      </c>
      <c r="G104" s="257">
        <v>1197.1248779296875</v>
      </c>
      <c r="H104" s="257">
        <v>1186.3958740234375</v>
      </c>
      <c r="I104" s="257">
        <v>1190.747802734375</v>
      </c>
      <c r="J104" s="257">
        <v>1188.4111328125</v>
      </c>
      <c r="K104" s="257">
        <v>1189.321533203125</v>
      </c>
      <c r="L104" s="257">
        <v>1180.0179443359375</v>
      </c>
      <c r="M104" s="257">
        <v>1172.5845947265625</v>
      </c>
      <c r="N104" s="257">
        <v>1196.4134521484375</v>
      </c>
      <c r="O104" s="19" cm="1">
        <f t="array" ref="O104">+SUMPRODUCT($E$30:$N$30/100,$E104:$N104)/$D$14*100</f>
        <v>1200.3348409987905</v>
      </c>
      <c r="Q104" s="24">
        <f t="shared" si="25"/>
        <v>4.5685116695510342E-2</v>
      </c>
      <c r="R104" s="24">
        <f t="shared" si="25"/>
        <v>4.6382599234319422E-2</v>
      </c>
      <c r="S104" s="24">
        <f t="shared" si="25"/>
        <v>4.8209854737246038E-2</v>
      </c>
      <c r="T104" s="24">
        <f t="shared" si="25"/>
        <v>4.8180730964657581E-2</v>
      </c>
      <c r="U104" s="24">
        <f t="shared" si="25"/>
        <v>4.9297458639821157E-2</v>
      </c>
      <c r="V104" s="24">
        <f t="shared" si="23"/>
        <v>4.8000551156351934E-2</v>
      </c>
      <c r="W104" s="24">
        <f t="shared" si="23"/>
        <v>4.9859173566827897E-2</v>
      </c>
      <c r="X104" s="24">
        <f t="shared" si="23"/>
        <v>4.9842589431010831E-2</v>
      </c>
      <c r="Y104" s="24">
        <f t="shared" si="23"/>
        <v>5.051827014352761E-2</v>
      </c>
      <c r="Z104" s="24">
        <f t="shared" si="23"/>
        <v>5.2640968071241412E-2</v>
      </c>
      <c r="AA104" s="24">
        <f t="shared" si="23"/>
        <v>4.8147202715167259E-2</v>
      </c>
      <c r="AB104" s="24">
        <f>+NEA!Y77</f>
        <v>4.7896149376340125E-2</v>
      </c>
      <c r="AD104" s="24">
        <f t="shared" si="26"/>
        <v>0.95909639069043129</v>
      </c>
      <c r="AE104" s="24">
        <f t="shared" si="26"/>
        <v>0.95791305579606223</v>
      </c>
      <c r="AF104" s="24">
        <f t="shared" si="26"/>
        <v>0.95810347920703065</v>
      </c>
      <c r="AG104" s="24">
        <f t="shared" si="26"/>
        <v>0.95998024079090882</v>
      </c>
      <c r="AH104" s="24">
        <f t="shared" si="26"/>
        <v>0.95325201563025153</v>
      </c>
      <c r="AI104" s="24">
        <f t="shared" si="26"/>
        <v>0.96361148525858931</v>
      </c>
      <c r="AJ104" s="24">
        <f t="shared" si="26"/>
        <v>0.95432836650198594</v>
      </c>
      <c r="AK104" s="24">
        <f t="shared" si="26"/>
        <v>0.96143185009799348</v>
      </c>
      <c r="AL104" s="24">
        <f t="shared" si="26"/>
        <v>0.95978826285136387</v>
      </c>
      <c r="AM104" s="24">
        <f t="shared" si="26"/>
        <v>0.97601089918805495</v>
      </c>
      <c r="AN104" s="24">
        <f t="shared" si="26"/>
        <v>0.95929537824473665</v>
      </c>
      <c r="AO104" s="24">
        <f>+NEA!AV77</f>
        <v>0.95982615202245802</v>
      </c>
      <c r="AQ104" s="24">
        <f t="shared" si="28"/>
        <v>-6.9558513757310703E-3</v>
      </c>
      <c r="AR104" s="24">
        <f t="shared" si="15"/>
        <v>-1.6914508497623659E-2</v>
      </c>
      <c r="AS104" s="35">
        <f t="shared" si="30"/>
        <v>44896</v>
      </c>
      <c r="AT104" s="19">
        <f t="shared" si="30"/>
        <v>1196.281005859375</v>
      </c>
      <c r="AU104" s="19">
        <f t="shared" si="27"/>
        <v>1196.4134521484375</v>
      </c>
      <c r="AV104" s="52">
        <f t="shared" si="29"/>
        <v>-1.3244628906257105E-3</v>
      </c>
      <c r="AW104" s="52">
        <f t="shared" si="24"/>
        <v>-6.574410077606041E-2</v>
      </c>
    </row>
    <row r="105" spans="4:49" x14ac:dyDescent="0.25">
      <c r="D105" s="37">
        <f>+NEA!A78</f>
        <v>44927</v>
      </c>
      <c r="E105" s="257">
        <v>1265.4390869140625</v>
      </c>
      <c r="F105" s="257">
        <v>1255.862060546875</v>
      </c>
      <c r="G105" s="257">
        <v>1264.848388671875</v>
      </c>
      <c r="H105" s="257">
        <v>1253.3505859375</v>
      </c>
      <c r="I105" s="257">
        <v>1258.2664794921875</v>
      </c>
      <c r="J105" s="257">
        <v>1255.03173828125</v>
      </c>
      <c r="K105" s="257">
        <v>1256.02392578125</v>
      </c>
      <c r="L105" s="257">
        <v>1245.1099853515625</v>
      </c>
      <c r="M105" s="257">
        <v>1236.916015625</v>
      </c>
      <c r="N105" s="257">
        <v>1260.9765625</v>
      </c>
      <c r="O105" s="19" cm="1">
        <f t="array" ref="O105">+SUMPRODUCT($E$30:$N$30/100,$E105:$N105)/$D$14*100</f>
        <v>1268.1503057814029</v>
      </c>
      <c r="Q105" s="24">
        <f t="shared" si="25"/>
        <v>5.7810899542792837E-2</v>
      </c>
      <c r="R105" s="24">
        <f t="shared" si="25"/>
        <v>5.729666223626606E-2</v>
      </c>
      <c r="S105" s="24">
        <f t="shared" si="25"/>
        <v>5.6571801313918701E-2</v>
      </c>
      <c r="T105" s="24">
        <f t="shared" si="25"/>
        <v>5.6435388372515272E-2</v>
      </c>
      <c r="U105" s="24">
        <f t="shared" si="25"/>
        <v>5.6702751500163018E-2</v>
      </c>
      <c r="V105" s="24">
        <f t="shared" si="23"/>
        <v>5.6058550470732493E-2</v>
      </c>
      <c r="W105" s="24">
        <f t="shared" si="23"/>
        <v>5.6084406710841028E-2</v>
      </c>
      <c r="X105" s="24">
        <f t="shared" si="23"/>
        <v>5.5161907772729668E-2</v>
      </c>
      <c r="Y105" s="24">
        <f t="shared" si="23"/>
        <v>5.48629251891537E-2</v>
      </c>
      <c r="Z105" s="24">
        <f t="shared" si="23"/>
        <v>5.3963878653842112E-2</v>
      </c>
      <c r="AA105" s="24">
        <f t="shared" si="23"/>
        <v>5.6497122691351542E-2</v>
      </c>
      <c r="AB105" s="24">
        <f>+NEA!Y78</f>
        <v>5.6460189490126877E-2</v>
      </c>
      <c r="AD105" s="24">
        <f t="shared" si="26"/>
        <v>1.0022056855891766</v>
      </c>
      <c r="AE105" s="24">
        <f t="shared" si="26"/>
        <v>1.0004435266258405</v>
      </c>
      <c r="AF105" s="24">
        <f t="shared" si="26"/>
        <v>0.99894088314526464</v>
      </c>
      <c r="AG105" s="24">
        <f t="shared" si="26"/>
        <v>1.0012209117388404</v>
      </c>
      <c r="AH105" s="24">
        <f t="shared" si="26"/>
        <v>0.99456626482710586</v>
      </c>
      <c r="AI105" s="24">
        <f t="shared" si="26"/>
        <v>1.0040821506005977</v>
      </c>
      <c r="AJ105" s="24">
        <f t="shared" si="26"/>
        <v>0.99469250225313721</v>
      </c>
      <c r="AK105" s="24">
        <f t="shared" si="26"/>
        <v>1.0013297146989886</v>
      </c>
      <c r="AL105" s="24">
        <f t="shared" si="26"/>
        <v>0.99887104049212616</v>
      </c>
      <c r="AM105" s="24">
        <f t="shared" si="26"/>
        <v>1.0133484280411906</v>
      </c>
      <c r="AN105" s="24">
        <f t="shared" si="26"/>
        <v>1.0004902699387759</v>
      </c>
      <c r="AO105" s="24">
        <f>+NEA!AV78</f>
        <v>1.001933284845701</v>
      </c>
      <c r="AQ105" s="24">
        <f t="shared" si="28"/>
        <v>3.8470208889507251E-3</v>
      </c>
      <c r="AR105" s="24">
        <f t="shared" si="15"/>
        <v>-1.1142742452014076E-2</v>
      </c>
      <c r="AS105" s="35">
        <f t="shared" si="30"/>
        <v>44927</v>
      </c>
      <c r="AT105" s="19">
        <f t="shared" si="30"/>
        <v>1265.4390869140625</v>
      </c>
      <c r="AU105" s="19">
        <f t="shared" si="27"/>
        <v>1260.9765625</v>
      </c>
      <c r="AV105" s="52">
        <f t="shared" si="29"/>
        <v>4.4625244140625853E-2</v>
      </c>
      <c r="AW105" s="52">
        <f t="shared" si="24"/>
        <v>-5.8912192805636199E-2</v>
      </c>
    </row>
    <row r="106" spans="4:49" x14ac:dyDescent="0.25">
      <c r="D106" s="37">
        <f>+NEA!A79</f>
        <v>44958</v>
      </c>
      <c r="E106" s="257">
        <v>1367.0948486328125</v>
      </c>
      <c r="F106" s="257">
        <v>1355.9481201171875</v>
      </c>
      <c r="G106" s="257">
        <v>1364.8372802734375</v>
      </c>
      <c r="H106" s="257">
        <v>1351.3843994140625</v>
      </c>
      <c r="I106" s="257">
        <v>1357.55126953125</v>
      </c>
      <c r="J106" s="257">
        <v>1351.87646484375</v>
      </c>
      <c r="K106" s="257">
        <v>1352.5953369140625</v>
      </c>
      <c r="L106" s="257">
        <v>1339.457275390625</v>
      </c>
      <c r="M106" s="257">
        <v>1331.4871826171875</v>
      </c>
      <c r="N106" s="257">
        <v>1354.4637451171875</v>
      </c>
      <c r="O106" s="19" cm="1">
        <f t="array" ref="O106">+SUMPRODUCT($E$30:$N$30/100,$E106:$N106)/$D$14*100</f>
        <v>1367.4769635480618</v>
      </c>
      <c r="Q106" s="24">
        <f t="shared" si="25"/>
        <v>8.033240222305027E-2</v>
      </c>
      <c r="R106" s="24">
        <f t="shared" si="25"/>
        <v>7.9695105628662111E-2</v>
      </c>
      <c r="S106" s="24">
        <f t="shared" si="25"/>
        <v>7.9052076515315539E-2</v>
      </c>
      <c r="T106" s="24">
        <f t="shared" si="25"/>
        <v>7.8217391507607426E-2</v>
      </c>
      <c r="U106" s="24">
        <f t="shared" si="25"/>
        <v>7.8906012086670252E-2</v>
      </c>
      <c r="V106" s="24">
        <f t="shared" si="23"/>
        <v>7.7165161332993559E-2</v>
      </c>
      <c r="W106" s="24">
        <f t="shared" si="23"/>
        <v>7.688660156114846E-2</v>
      </c>
      <c r="X106" s="24">
        <f t="shared" si="23"/>
        <v>7.5774261831514478E-2</v>
      </c>
      <c r="Y106" s="24">
        <f t="shared" si="23"/>
        <v>7.6457225710996779E-2</v>
      </c>
      <c r="Z106" s="24">
        <f t="shared" si="23"/>
        <v>7.4138715498280661E-2</v>
      </c>
      <c r="AA106" s="24">
        <f t="shared" si="23"/>
        <v>7.8324041963981683E-2</v>
      </c>
      <c r="AB106" s="24">
        <f>+NEA!Y79</f>
        <v>7.7614443200404448E-2</v>
      </c>
      <c r="AD106" s="24">
        <f t="shared" si="26"/>
        <v>1.0579230676010147</v>
      </c>
      <c r="AE106" s="24">
        <f t="shared" si="26"/>
        <v>1.0563062865017359</v>
      </c>
      <c r="AF106" s="24">
        <f t="shared" si="26"/>
        <v>1.0531146404287086</v>
      </c>
      <c r="AG106" s="24">
        <f t="shared" si="26"/>
        <v>1.0558812089290712</v>
      </c>
      <c r="AH106" s="24">
        <f t="shared" si="26"/>
        <v>1.048682897983658</v>
      </c>
      <c r="AI106" s="24">
        <f t="shared" si="26"/>
        <v>1.0581326468041912</v>
      </c>
      <c r="AJ106" s="24">
        <f t="shared" si="26"/>
        <v>1.0469992156883032</v>
      </c>
      <c r="AK106" s="24">
        <f t="shared" si="26"/>
        <v>1.0540787033106773</v>
      </c>
      <c r="AL106" s="24">
        <f t="shared" si="26"/>
        <v>1.0531221497925287</v>
      </c>
      <c r="AM106" s="24">
        <f t="shared" si="26"/>
        <v>1.0647128768142911</v>
      </c>
      <c r="AN106" s="24">
        <f t="shared" si="26"/>
        <v>1.0548464125056314</v>
      </c>
      <c r="AO106" s="24">
        <f>+NEA!AV79</f>
        <v>1.055299897003811</v>
      </c>
      <c r="AQ106" s="24">
        <f t="shared" si="28"/>
        <v>6.1936867247696092E-3</v>
      </c>
      <c r="AR106" s="24">
        <f t="shared" si="15"/>
        <v>-6.789809213276321E-3</v>
      </c>
      <c r="AS106" s="35">
        <f t="shared" si="30"/>
        <v>44958</v>
      </c>
      <c r="AT106" s="19">
        <f t="shared" si="30"/>
        <v>1367.0948486328125</v>
      </c>
      <c r="AU106" s="19">
        <f t="shared" si="27"/>
        <v>1354.4637451171875</v>
      </c>
      <c r="AV106" s="52">
        <f t="shared" si="29"/>
        <v>0.12631103515625064</v>
      </c>
      <c r="AW106" s="52">
        <f t="shared" si="24"/>
        <v>-4.5602477146967413E-2</v>
      </c>
    </row>
    <row r="107" spans="4:49" x14ac:dyDescent="0.25">
      <c r="D107" s="37">
        <f>+NEA!A80</f>
        <v>44986</v>
      </c>
      <c r="E107" s="257">
        <v>1452.91064453125</v>
      </c>
      <c r="F107" s="257">
        <v>1441.7205810546875</v>
      </c>
      <c r="G107" s="257">
        <v>1449.15771484375</v>
      </c>
      <c r="H107" s="257">
        <v>1436.328857421875</v>
      </c>
      <c r="I107" s="257">
        <v>1441.7032470703125</v>
      </c>
      <c r="J107" s="257">
        <v>1435.276123046875</v>
      </c>
      <c r="K107" s="257">
        <v>1434.9891357421875</v>
      </c>
      <c r="L107" s="257">
        <v>1422.28759765625</v>
      </c>
      <c r="M107" s="257">
        <v>1414.67919921875</v>
      </c>
      <c r="N107" s="257">
        <v>1435.377685546875</v>
      </c>
      <c r="O107" s="19" cm="1">
        <f t="array" ref="O107">+SUMPRODUCT($E$30:$N$30/100,$E107:$N107)/$D$14*100</f>
        <v>1452.5295597360282</v>
      </c>
      <c r="Q107" s="24">
        <f t="shared" si="25"/>
        <v>6.2772378949609076E-2</v>
      </c>
      <c r="R107" s="24">
        <f t="shared" si="25"/>
        <v>6.3256447400131366E-2</v>
      </c>
      <c r="S107" s="24">
        <f t="shared" si="25"/>
        <v>6.1780576914941321E-2</v>
      </c>
      <c r="T107" s="24">
        <f t="shared" si="25"/>
        <v>6.2857361713397841E-2</v>
      </c>
      <c r="U107" s="24">
        <f t="shared" si="25"/>
        <v>6.1988065885805854E-2</v>
      </c>
      <c r="V107" s="24">
        <f t="shared" si="23"/>
        <v>6.1691774634721863E-2</v>
      </c>
      <c r="W107" s="24">
        <f t="shared" si="23"/>
        <v>6.0915335562301998E-2</v>
      </c>
      <c r="X107" s="24">
        <f t="shared" si="23"/>
        <v>6.1838719149492238E-2</v>
      </c>
      <c r="Y107" s="24">
        <f t="shared" si="23"/>
        <v>6.2480523798989385E-2</v>
      </c>
      <c r="Z107" s="24">
        <f t="shared" si="23"/>
        <v>5.9738727390364232E-2</v>
      </c>
      <c r="AA107" s="24">
        <f t="shared" si="23"/>
        <v>6.2196730515509779E-2</v>
      </c>
      <c r="AB107" s="24">
        <f>+NEA!Y80</f>
        <v>6.2482537705801811E-2</v>
      </c>
      <c r="AD107" s="24">
        <f t="shared" si="26"/>
        <v>1.036839130741702</v>
      </c>
      <c r="AE107" s="24">
        <f t="shared" si="26"/>
        <v>1.0361296284244341</v>
      </c>
      <c r="AF107" s="24">
        <f t="shared" si="26"/>
        <v>1.0298769711427975</v>
      </c>
      <c r="AG107" s="24">
        <f t="shared" si="26"/>
        <v>1.0374376201277902</v>
      </c>
      <c r="AH107" s="24">
        <f t="shared" si="26"/>
        <v>1.027014948043556</v>
      </c>
      <c r="AI107" s="24">
        <f t="shared" si="26"/>
        <v>1.0374350542539088</v>
      </c>
      <c r="AJ107" s="24">
        <f t="shared" si="26"/>
        <v>1.0255024759158409</v>
      </c>
      <c r="AK107" s="24">
        <f t="shared" si="26"/>
        <v>1.0331865744261881</v>
      </c>
      <c r="AL107" s="24">
        <f t="shared" si="26"/>
        <v>1.0300718702476512</v>
      </c>
      <c r="AM107" s="24">
        <f t="shared" si="26"/>
        <v>1.0454478680259252</v>
      </c>
      <c r="AN107" s="24">
        <f t="shared" si="26"/>
        <v>1.0338604785276839</v>
      </c>
      <c r="AO107" s="24">
        <f>+NEA!AV80</f>
        <v>1.0361310361614984</v>
      </c>
      <c r="AQ107" s="24">
        <f t="shared" si="28"/>
        <v>3.0336515592448432E-3</v>
      </c>
      <c r="AR107" s="24">
        <f t="shared" si="15"/>
        <v>-8.608737284223178E-3</v>
      </c>
      <c r="AS107" s="35">
        <f t="shared" si="30"/>
        <v>44986</v>
      </c>
      <c r="AT107" s="19">
        <f t="shared" si="30"/>
        <v>1452.91064453125</v>
      </c>
      <c r="AU107" s="19">
        <f t="shared" si="27"/>
        <v>1435.377685546875</v>
      </c>
      <c r="AV107" s="52">
        <f t="shared" si="29"/>
        <v>0.17532958984375036</v>
      </c>
      <c r="AW107" s="52">
        <f t="shared" si="24"/>
        <v>-3.8972826526297855E-2</v>
      </c>
    </row>
    <row r="108" spans="4:49" x14ac:dyDescent="0.25">
      <c r="D108" s="37">
        <f>+NEA!A81</f>
        <v>45017</v>
      </c>
      <c r="E108" s="257">
        <v>1577.68994140625</v>
      </c>
      <c r="F108" s="257">
        <v>1564.3564453125</v>
      </c>
      <c r="G108" s="257">
        <v>1569.8658447265625</v>
      </c>
      <c r="H108" s="257">
        <v>1557.3250732421875</v>
      </c>
      <c r="I108" s="257">
        <v>1559.99609375</v>
      </c>
      <c r="J108" s="257">
        <v>1555.4942626953125</v>
      </c>
      <c r="K108" s="257">
        <v>1550.974365234375</v>
      </c>
      <c r="L108" s="257">
        <v>1537.5023193359375</v>
      </c>
      <c r="M108" s="257">
        <v>1528.1376953125</v>
      </c>
      <c r="N108" s="257">
        <v>1554.5595703125</v>
      </c>
      <c r="O108" s="19" cm="1">
        <f t="array" ref="O108">+SUMPRODUCT($E$30:$N$30/100,$E108:$N108)/$D$14*100</f>
        <v>1573.8113457152376</v>
      </c>
      <c r="Q108" s="24">
        <f t="shared" si="25"/>
        <v>8.5882292448381969E-2</v>
      </c>
      <c r="R108" s="24">
        <f t="shared" si="25"/>
        <v>8.5062158277645183E-2</v>
      </c>
      <c r="S108" s="24">
        <f t="shared" si="25"/>
        <v>8.3295371267321006E-2</v>
      </c>
      <c r="T108" s="24">
        <f t="shared" si="25"/>
        <v>8.4239911490390451E-2</v>
      </c>
      <c r="U108" s="24">
        <f t="shared" si="25"/>
        <v>8.2050759696955966E-2</v>
      </c>
      <c r="V108" s="24">
        <f t="shared" si="25"/>
        <v>8.3759590031521336E-2</v>
      </c>
      <c r="W108" s="24">
        <f t="shared" si="25"/>
        <v>8.0826555827685054E-2</v>
      </c>
      <c r="X108" s="24">
        <f t="shared" si="25"/>
        <v>8.1006627541115206E-2</v>
      </c>
      <c r="Y108" s="24">
        <f t="shared" si="25"/>
        <v>8.0200865437483504E-2</v>
      </c>
      <c r="Z108" s="24">
        <f t="shared" si="25"/>
        <v>8.3031724657344874E-2</v>
      </c>
      <c r="AA108" s="24">
        <f t="shared" si="23"/>
        <v>8.3496948593080766E-2</v>
      </c>
      <c r="AB108" s="24">
        <f>+NEA!Y81</f>
        <v>8.3391165193748895E-2</v>
      </c>
      <c r="AD108" s="24">
        <f t="shared" si="26"/>
        <v>1.0839810887192285</v>
      </c>
      <c r="AE108" s="24">
        <f t="shared" si="26"/>
        <v>1.0826882900862231</v>
      </c>
      <c r="AF108" s="24">
        <f t="shared" si="26"/>
        <v>1.0756223090556789</v>
      </c>
      <c r="AG108" s="24">
        <f t="shared" si="26"/>
        <v>1.0835062973378213</v>
      </c>
      <c r="AH108" s="24">
        <f t="shared" si="26"/>
        <v>1.0725803580761175</v>
      </c>
      <c r="AI108" s="24">
        <f t="shared" si="26"/>
        <v>1.0820832974884742</v>
      </c>
      <c r="AJ108" s="24">
        <f t="shared" si="26"/>
        <v>1.0688495598420906</v>
      </c>
      <c r="AK108" s="24">
        <f t="shared" si="26"/>
        <v>1.0757574858638348</v>
      </c>
      <c r="AL108" s="24">
        <f t="shared" si="26"/>
        <v>1.0730643801500568</v>
      </c>
      <c r="AM108" s="24">
        <f t="shared" si="26"/>
        <v>1.090054356388845</v>
      </c>
      <c r="AN108" s="24">
        <f t="shared" si="26"/>
        <v>1.0792718957185405</v>
      </c>
      <c r="AO108" s="24">
        <f>+NEA!AV81</f>
        <v>1.0805765719246252</v>
      </c>
      <c r="AQ108" s="24">
        <f t="shared" si="28"/>
        <v>2.8505677910370952E-3</v>
      </c>
      <c r="AR108" s="24">
        <f t="shared" si="15"/>
        <v>-6.0732676696164667E-3</v>
      </c>
      <c r="AS108" s="35">
        <f t="shared" si="30"/>
        <v>45017</v>
      </c>
      <c r="AT108" s="19">
        <f t="shared" si="30"/>
        <v>1577.68994140625</v>
      </c>
      <c r="AU108" s="19">
        <f t="shared" si="27"/>
        <v>1554.5595703125</v>
      </c>
      <c r="AV108" s="52">
        <f t="shared" si="29"/>
        <v>0.23130371093749957</v>
      </c>
      <c r="AW108" s="52">
        <f t="shared" si="24"/>
        <v>-3.2867709238326714E-2</v>
      </c>
    </row>
    <row r="109" spans="4:49" x14ac:dyDescent="0.25">
      <c r="D109" s="37">
        <f>+NEA!A82</f>
        <v>45047</v>
      </c>
      <c r="E109" s="257">
        <v>1690.00439453125</v>
      </c>
      <c r="F109" s="257">
        <v>1676.60302734375</v>
      </c>
      <c r="G109" s="257">
        <v>1681.5665283203125</v>
      </c>
      <c r="H109" s="257">
        <v>1671.6397705078125</v>
      </c>
      <c r="I109" s="257">
        <v>1671.115478515625</v>
      </c>
      <c r="J109" s="257">
        <v>1669.1373291015625</v>
      </c>
      <c r="K109" s="257">
        <v>1664.175048828125</v>
      </c>
      <c r="L109" s="257">
        <v>1651.56982421875</v>
      </c>
      <c r="M109" s="257">
        <v>1641.8427734375</v>
      </c>
      <c r="N109" s="257">
        <v>1669.2529296875</v>
      </c>
      <c r="O109" s="19" cm="1">
        <f t="array" ref="O109">+SUMPRODUCT($E$30:$N$30/100,$E109:$N109)/$D$14*100</f>
        <v>1687.6713974850425</v>
      </c>
      <c r="Q109" s="24">
        <f t="shared" si="25"/>
        <v>7.1189179937909852E-2</v>
      </c>
      <c r="R109" s="24">
        <f t="shared" si="25"/>
        <v>7.1752561487882227E-2</v>
      </c>
      <c r="S109" s="24">
        <f t="shared" si="25"/>
        <v>7.1153012194622223E-2</v>
      </c>
      <c r="T109" s="24">
        <f t="shared" si="25"/>
        <v>7.3404518574682553E-2</v>
      </c>
      <c r="U109" s="24">
        <f t="shared" si="25"/>
        <v>7.1230553211521386E-2</v>
      </c>
      <c r="V109" s="24">
        <f t="shared" si="25"/>
        <v>7.305913569191369E-2</v>
      </c>
      <c r="W109" s="24">
        <f t="shared" si="25"/>
        <v>7.2986817919871827E-2</v>
      </c>
      <c r="X109" s="24">
        <f t="shared" si="25"/>
        <v>7.4190135161603887E-2</v>
      </c>
      <c r="Y109" s="24">
        <f t="shared" si="25"/>
        <v>7.4407612922438693E-2</v>
      </c>
      <c r="Z109" s="24">
        <f t="shared" si="25"/>
        <v>7.3778684050006538E-2</v>
      </c>
      <c r="AA109" s="24">
        <f t="shared" si="23"/>
        <v>7.2346696495608098E-2</v>
      </c>
      <c r="AB109" s="24">
        <f>+NEA!Y82</f>
        <v>7.2870564981044827E-2</v>
      </c>
      <c r="AD109" s="24">
        <f t="shared" ref="AD109:AN122" si="31">+E109/E97-1</f>
        <v>1.1215106480725221</v>
      </c>
      <c r="AE109" s="24">
        <f t="shared" si="31"/>
        <v>1.1209330681613396</v>
      </c>
      <c r="AF109" s="24">
        <f t="shared" si="31"/>
        <v>1.1118801559450606</v>
      </c>
      <c r="AG109" s="24">
        <f t="shared" si="31"/>
        <v>1.1237587693368956</v>
      </c>
      <c r="AH109" s="24">
        <f t="shared" si="31"/>
        <v>1.1083422093566941</v>
      </c>
      <c r="AI109" s="24">
        <f t="shared" si="31"/>
        <v>1.1220540429891539</v>
      </c>
      <c r="AJ109" s="24">
        <f t="shared" si="31"/>
        <v>1.1077260902052561</v>
      </c>
      <c r="AK109" s="24">
        <f t="shared" si="31"/>
        <v>1.117008415124332</v>
      </c>
      <c r="AL109" s="24">
        <f t="shared" si="31"/>
        <v>1.1141689418911378</v>
      </c>
      <c r="AM109" s="24">
        <f t="shared" si="31"/>
        <v>1.1293966479550885</v>
      </c>
      <c r="AN109" s="24">
        <f t="shared" si="31"/>
        <v>1.1177690252879029</v>
      </c>
      <c r="AO109" s="24">
        <f>+NEA!AV82</f>
        <v>1.1205586404941994</v>
      </c>
      <c r="AQ109" s="24">
        <f t="shared" si="28"/>
        <v>-2.5895041120966855E-3</v>
      </c>
      <c r="AR109" s="24">
        <f t="shared" ref="AR109:AR122" si="32">+AD109-AM109</f>
        <v>-7.8859998825664412E-3</v>
      </c>
      <c r="AS109" s="35">
        <f t="shared" si="30"/>
        <v>45047</v>
      </c>
      <c r="AT109" s="19">
        <f t="shared" si="30"/>
        <v>1690.00439453125</v>
      </c>
      <c r="AU109" s="19">
        <f t="shared" si="27"/>
        <v>1669.2529296875</v>
      </c>
      <c r="AV109" s="52">
        <f t="shared" si="29"/>
        <v>0.20751464843749901</v>
      </c>
      <c r="AW109" s="52">
        <f t="shared" si="24"/>
        <v>-4.4507021452481421E-2</v>
      </c>
    </row>
    <row r="110" spans="4:49" x14ac:dyDescent="0.25">
      <c r="D110" s="37">
        <f>+NEA!A83</f>
        <v>45078</v>
      </c>
      <c r="E110" s="257">
        <v>1800.945068359375</v>
      </c>
      <c r="F110" s="257">
        <v>1787.35107421875</v>
      </c>
      <c r="G110" s="257">
        <v>1792.3594970703125</v>
      </c>
      <c r="H110" s="257">
        <v>1783.354248046875</v>
      </c>
      <c r="I110" s="257">
        <v>1782.279541015625</v>
      </c>
      <c r="J110" s="257">
        <v>1778.4061279296875</v>
      </c>
      <c r="K110" s="257">
        <v>1776.2569580078125</v>
      </c>
      <c r="L110" s="257">
        <v>1762.365234375</v>
      </c>
      <c r="M110" s="257">
        <v>1755.078857421875</v>
      </c>
      <c r="N110" s="257">
        <v>1774.972900390625</v>
      </c>
      <c r="O110" s="19" cm="1">
        <f t="array" ref="O110">+SUMPRODUCT($E$30:$N$30/100,$E110:$N110)/$D$14*100</f>
        <v>1799.5122896294995</v>
      </c>
      <c r="Q110" s="24">
        <f t="shared" si="25"/>
        <v>6.564519843091654E-2</v>
      </c>
      <c r="R110" s="24">
        <f t="shared" si="25"/>
        <v>6.6055020221726934E-2</v>
      </c>
      <c r="S110" s="24">
        <f t="shared" si="25"/>
        <v>6.588675909282582E-2</v>
      </c>
      <c r="T110" s="24">
        <f t="shared" si="25"/>
        <v>6.6829277162463008E-2</v>
      </c>
      <c r="U110" s="24">
        <f t="shared" si="25"/>
        <v>6.6520874188025658E-2</v>
      </c>
      <c r="V110" s="24">
        <f t="shared" si="25"/>
        <v>6.5464235280712657E-2</v>
      </c>
      <c r="W110" s="24">
        <f t="shared" si="25"/>
        <v>6.7349831532814486E-2</v>
      </c>
      <c r="X110" s="24">
        <f t="shared" si="25"/>
        <v>6.708490826820479E-2</v>
      </c>
      <c r="Y110" s="24">
        <f t="shared" si="25"/>
        <v>6.896889630137637E-2</v>
      </c>
      <c r="Z110" s="24">
        <f t="shared" si="25"/>
        <v>6.3333703852127998E-2</v>
      </c>
      <c r="AA110" s="24">
        <f t="shared" si="23"/>
        <v>6.6269353329754699E-2</v>
      </c>
      <c r="AB110" s="24">
        <f>+NEA!Y83</f>
        <v>6.6095580125910658E-2</v>
      </c>
      <c r="AD110" s="24">
        <f t="shared" si="31"/>
        <v>1.1572793146231137</v>
      </c>
      <c r="AE110" s="24">
        <f t="shared" si="31"/>
        <v>1.1575991114369337</v>
      </c>
      <c r="AF110" s="24">
        <f t="shared" si="31"/>
        <v>1.1450152421186481</v>
      </c>
      <c r="AG110" s="24">
        <f t="shared" si="31"/>
        <v>1.1600805170979069</v>
      </c>
      <c r="AH110" s="24">
        <f t="shared" si="31"/>
        <v>1.1425910669522197</v>
      </c>
      <c r="AI110" s="24">
        <f t="shared" si="31"/>
        <v>1.154881911350738</v>
      </c>
      <c r="AJ110" s="24">
        <f t="shared" si="31"/>
        <v>1.1421571088270683</v>
      </c>
      <c r="AK110" s="24">
        <f t="shared" si="31"/>
        <v>1.15144734285234</v>
      </c>
      <c r="AL110" s="24">
        <f t="shared" si="31"/>
        <v>1.1533192435678532</v>
      </c>
      <c r="AM110" s="24">
        <f t="shared" si="31"/>
        <v>1.1522018377208112</v>
      </c>
      <c r="AN110" s="24">
        <f t="shared" si="31"/>
        <v>1.1524264971832743</v>
      </c>
      <c r="AO110" s="24">
        <f>+NEA!AV83</f>
        <v>1.1546298274784381</v>
      </c>
      <c r="AQ110" s="24">
        <f t="shared" si="28"/>
        <v>2.3114945787885421E-3</v>
      </c>
      <c r="AR110" s="24">
        <f t="shared" si="32"/>
        <v>5.0774769023025357E-3</v>
      </c>
      <c r="AS110" s="35">
        <f>+D110</f>
        <v>45078</v>
      </c>
      <c r="AT110" s="19">
        <f t="shared" si="30"/>
        <v>1800.945068359375</v>
      </c>
      <c r="AU110" s="19">
        <f t="shared" si="27"/>
        <v>1774.972900390625</v>
      </c>
      <c r="AV110" s="52">
        <f t="shared" si="29"/>
        <v>0.25972167968750171</v>
      </c>
      <c r="AW110" s="52">
        <f t="shared" si="24"/>
        <v>-3.8515157319157112E-2</v>
      </c>
    </row>
    <row r="111" spans="4:49" x14ac:dyDescent="0.25">
      <c r="D111" s="37">
        <f>+NEA!A84</f>
        <v>45108</v>
      </c>
      <c r="E111" s="257">
        <v>1910.4315185546875</v>
      </c>
      <c r="F111" s="257">
        <v>1897.8526611328125</v>
      </c>
      <c r="G111" s="257">
        <v>1903.1502685546875</v>
      </c>
      <c r="H111" s="257">
        <v>1896.146728515625</v>
      </c>
      <c r="I111" s="257">
        <v>1894.8995361328125</v>
      </c>
      <c r="J111" s="257">
        <v>1889.82861328125</v>
      </c>
      <c r="K111" s="257">
        <v>1890.4886474609375</v>
      </c>
      <c r="L111" s="257">
        <v>1875.5245361328125</v>
      </c>
      <c r="M111" s="257">
        <v>1868.9442138671875</v>
      </c>
      <c r="N111" s="257">
        <v>1887.320556640625</v>
      </c>
      <c r="O111" s="19" cm="1">
        <f t="array" ref="O111">+SUMPRODUCT($E$30:$N$30/100,$E111:$N111)/$D$14*100</f>
        <v>1912.1830919446147</v>
      </c>
      <c r="Q111" s="24">
        <f t="shared" si="25"/>
        <v>6.0793886564820321E-2</v>
      </c>
      <c r="R111" s="24">
        <f t="shared" si="25"/>
        <v>6.1824220494769211E-2</v>
      </c>
      <c r="S111" s="24">
        <f t="shared" si="25"/>
        <v>6.1812806898095651E-2</v>
      </c>
      <c r="T111" s="24">
        <f t="shared" si="25"/>
        <v>6.3247378131563003E-2</v>
      </c>
      <c r="U111" s="24">
        <f t="shared" si="25"/>
        <v>6.3188738088196583E-2</v>
      </c>
      <c r="V111" s="24">
        <f t="shared" si="25"/>
        <v>6.2653003496605075E-2</v>
      </c>
      <c r="W111" s="24">
        <f t="shared" si="25"/>
        <v>6.4310340313173731E-2</v>
      </c>
      <c r="X111" s="24">
        <f t="shared" si="25"/>
        <v>6.4208768733424959E-2</v>
      </c>
      <c r="Y111" s="24">
        <f t="shared" si="25"/>
        <v>6.4877629836288531E-2</v>
      </c>
      <c r="Z111" s="24">
        <f t="shared" si="25"/>
        <v>6.3295420580942618E-2</v>
      </c>
      <c r="AA111" s="24">
        <f t="shared" si="23"/>
        <v>6.2611854870028738E-2</v>
      </c>
      <c r="AB111" s="24">
        <f>+NEA!Y84</f>
        <v>6.2591028386031144E-2</v>
      </c>
      <c r="AD111" s="24">
        <f t="shared" si="31"/>
        <v>1.1329120548589673</v>
      </c>
      <c r="AE111" s="24">
        <f t="shared" si="31"/>
        <v>1.134431401406232</v>
      </c>
      <c r="AF111" s="24">
        <f t="shared" si="31"/>
        <v>1.1243752140984347</v>
      </c>
      <c r="AG111" s="24">
        <f t="shared" si="31"/>
        <v>1.1383804390352559</v>
      </c>
      <c r="AH111" s="24">
        <f t="shared" si="31"/>
        <v>1.1242054679038764</v>
      </c>
      <c r="AI111" s="24">
        <f t="shared" si="31"/>
        <v>1.1326585517653505</v>
      </c>
      <c r="AJ111" s="24">
        <f t="shared" si="31"/>
        <v>1.1251209943561125</v>
      </c>
      <c r="AK111" s="24">
        <f t="shared" si="31"/>
        <v>1.132077008622228</v>
      </c>
      <c r="AL111" s="24">
        <f t="shared" si="31"/>
        <v>1.1368451787039437</v>
      </c>
      <c r="AM111" s="24">
        <f t="shared" si="31"/>
        <v>1.126636911588188</v>
      </c>
      <c r="AN111" s="24">
        <f t="shared" si="31"/>
        <v>1.1311032012396458</v>
      </c>
      <c r="AO111" s="24">
        <f>+NEA!AV84</f>
        <v>1.1309839863939417</v>
      </c>
      <c r="AQ111" s="24">
        <f t="shared" si="28"/>
        <v>-2.5015340161222976E-3</v>
      </c>
      <c r="AR111" s="24">
        <f t="shared" si="32"/>
        <v>6.2751432707792709E-3</v>
      </c>
      <c r="AS111" s="35">
        <f t="shared" ref="AS111:AT126" si="33">+D111</f>
        <v>45108</v>
      </c>
      <c r="AT111" s="19">
        <f t="shared" si="30"/>
        <v>1910.4315185546875</v>
      </c>
      <c r="AU111" s="19">
        <f t="shared" si="27"/>
        <v>1887.320556640625</v>
      </c>
      <c r="AV111" s="52">
        <f t="shared" si="29"/>
        <v>0.231109619140625</v>
      </c>
      <c r="AW111" s="52">
        <f t="shared" si="24"/>
        <v>-5.1113945723411547E-2</v>
      </c>
    </row>
    <row r="112" spans="4:49" x14ac:dyDescent="0.25">
      <c r="D112" s="37">
        <f>+NEA!A85</f>
        <v>45139</v>
      </c>
      <c r="E112" s="257">
        <v>2189.59619140625</v>
      </c>
      <c r="F112" s="257">
        <v>2170.73046875</v>
      </c>
      <c r="G112" s="257">
        <v>2170.8349609375</v>
      </c>
      <c r="H112" s="257">
        <v>2165.3017578125</v>
      </c>
      <c r="I112" s="257">
        <v>2158.576904296875</v>
      </c>
      <c r="J112" s="257">
        <v>2154.014892578125</v>
      </c>
      <c r="K112" s="257">
        <v>2151.185791015625</v>
      </c>
      <c r="L112" s="257">
        <v>2130.193359375</v>
      </c>
      <c r="M112" s="257">
        <v>2117.823974609375</v>
      </c>
      <c r="N112" s="257">
        <v>2138.629150390625</v>
      </c>
      <c r="O112" s="19" cm="1">
        <f t="array" ref="O112">+SUMPRODUCT($E$30:$N$30/100,$E112:$N112)/$D$14*100</f>
        <v>2181.2407723567899</v>
      </c>
      <c r="Q112" s="24">
        <f t="shared" si="25"/>
        <v>0.14612650081420409</v>
      </c>
      <c r="R112" s="24">
        <f t="shared" si="25"/>
        <v>0.14378239849994934</v>
      </c>
      <c r="S112" s="24">
        <f t="shared" si="25"/>
        <v>0.14065347167047437</v>
      </c>
      <c r="T112" s="24">
        <f t="shared" si="25"/>
        <v>0.14194841846842721</v>
      </c>
      <c r="U112" s="24">
        <f t="shared" si="25"/>
        <v>0.13915110703028932</v>
      </c>
      <c r="V112" s="24">
        <f t="shared" si="25"/>
        <v>0.13979377676908844</v>
      </c>
      <c r="W112" s="24">
        <f t="shared" si="25"/>
        <v>0.13789934359289724</v>
      </c>
      <c r="X112" s="24">
        <f t="shared" si="25"/>
        <v>0.13578538608046964</v>
      </c>
      <c r="Y112" s="24">
        <f t="shared" si="25"/>
        <v>0.13316596551975723</v>
      </c>
      <c r="Z112" s="24">
        <f t="shared" si="25"/>
        <v>0.1331562849065353</v>
      </c>
      <c r="AA112" s="24">
        <f t="shared" si="23"/>
        <v>0.14070707012609041</v>
      </c>
      <c r="AB112" s="24">
        <f>+NEA!Y85</f>
        <v>0.14180495639256052</v>
      </c>
      <c r="AD112" s="24">
        <f t="shared" si="31"/>
        <v>1.2713946814645487</v>
      </c>
      <c r="AE112" s="24">
        <f t="shared" si="31"/>
        <v>1.2693527090611849</v>
      </c>
      <c r="AF112" s="24">
        <f t="shared" si="31"/>
        <v>1.2520631852378665</v>
      </c>
      <c r="AG112" s="24">
        <f t="shared" si="31"/>
        <v>1.270420828711861</v>
      </c>
      <c r="AH112" s="24">
        <f t="shared" si="31"/>
        <v>1.2507380614280179</v>
      </c>
      <c r="AI112" s="24">
        <f t="shared" si="31"/>
        <v>1.2589397774458453</v>
      </c>
      <c r="AJ112" s="24">
        <f t="shared" si="31"/>
        <v>1.2496958014116042</v>
      </c>
      <c r="AK112" s="24">
        <f t="shared" si="31"/>
        <v>1.2513131551866929</v>
      </c>
      <c r="AL112" s="24">
        <f t="shared" si="31"/>
        <v>1.252571293540865</v>
      </c>
      <c r="AM112" s="24">
        <f t="shared" si="31"/>
        <v>1.236052186314347</v>
      </c>
      <c r="AN112" s="24">
        <f t="shared" si="31"/>
        <v>1.2597233973140072</v>
      </c>
      <c r="AO112" s="24">
        <f>+NEA!AV85</f>
        <v>1.2608355157228837</v>
      </c>
      <c r="AQ112" s="24">
        <f t="shared" si="28"/>
        <v>1.2970215907668781E-2</v>
      </c>
      <c r="AR112" s="24">
        <f t="shared" si="32"/>
        <v>3.5342495150201714E-2</v>
      </c>
      <c r="AS112" s="35">
        <f t="shared" si="33"/>
        <v>45139</v>
      </c>
      <c r="AT112" s="19">
        <f t="shared" si="30"/>
        <v>2189.59619140625</v>
      </c>
      <c r="AU112" s="19">
        <f t="shared" si="27"/>
        <v>2138.629150390625</v>
      </c>
      <c r="AV112" s="52">
        <f t="shared" si="29"/>
        <v>0.50967041015625014</v>
      </c>
      <c r="AW112" s="52">
        <f t="shared" si="24"/>
        <v>-2.0336620872409839E-3</v>
      </c>
    </row>
    <row r="113" spans="4:49" x14ac:dyDescent="0.25">
      <c r="D113" s="37">
        <f>+NEA!A86</f>
        <v>45170</v>
      </c>
      <c r="E113" s="257">
        <v>2480.46484375</v>
      </c>
      <c r="F113" s="257">
        <v>2455.697021484375</v>
      </c>
      <c r="G113" s="257">
        <v>2453.679931640625</v>
      </c>
      <c r="H113" s="257">
        <v>2445.23388671875</v>
      </c>
      <c r="I113" s="257">
        <v>2437.86669921875</v>
      </c>
      <c r="J113" s="257">
        <v>2431.842529296875</v>
      </c>
      <c r="K113" s="257">
        <v>2424.98291015625</v>
      </c>
      <c r="L113" s="257">
        <v>2399.030029296875</v>
      </c>
      <c r="M113" s="257">
        <v>2382.961181640625</v>
      </c>
      <c r="N113" s="257">
        <v>2409.52099609375</v>
      </c>
      <c r="O113" s="19" cm="1">
        <f t="array" ref="O113">+SUMPRODUCT($E$30:$N$30/100,$E113:$N113)/$D$14*100</f>
        <v>2463.9218786172596</v>
      </c>
      <c r="Q113" s="24">
        <f t="shared" si="25"/>
        <v>0.13284123049051444</v>
      </c>
      <c r="R113" s="24">
        <f t="shared" si="25"/>
        <v>0.13127680144392628</v>
      </c>
      <c r="S113" s="24">
        <f t="shared" si="25"/>
        <v>0.13029317096541293</v>
      </c>
      <c r="T113" s="24">
        <f t="shared" si="25"/>
        <v>0.12928088563002516</v>
      </c>
      <c r="U113" s="24">
        <f t="shared" si="25"/>
        <v>0.12938607578257666</v>
      </c>
      <c r="V113" s="24">
        <f t="shared" si="25"/>
        <v>0.1289812979826801</v>
      </c>
      <c r="W113" s="24">
        <f t="shared" si="25"/>
        <v>0.12727729993575254</v>
      </c>
      <c r="X113" s="24">
        <f t="shared" si="25"/>
        <v>0.12620294244122121</v>
      </c>
      <c r="Y113" s="24">
        <f t="shared" si="25"/>
        <v>0.12519322200994232</v>
      </c>
      <c r="Z113" s="24">
        <f t="shared" si="25"/>
        <v>0.12666611490526347</v>
      </c>
      <c r="AA113" s="24">
        <f t="shared" si="23"/>
        <v>0.12959647089075732</v>
      </c>
      <c r="AB113" s="24">
        <f>+NEA!Y86</f>
        <v>0.12953542006163632</v>
      </c>
      <c r="AD113" s="24">
        <f t="shared" si="31"/>
        <v>1.4056136123849519</v>
      </c>
      <c r="AE113" s="24">
        <f t="shared" si="31"/>
        <v>1.4010835094821998</v>
      </c>
      <c r="AF113" s="24">
        <f t="shared" si="31"/>
        <v>1.3861466227089458</v>
      </c>
      <c r="AG113" s="24">
        <f t="shared" si="31"/>
        <v>1.3997640411734733</v>
      </c>
      <c r="AH113" s="24">
        <f t="shared" si="31"/>
        <v>1.385925063975896</v>
      </c>
      <c r="AI113" s="24">
        <f t="shared" si="31"/>
        <v>1.3850581806510021</v>
      </c>
      <c r="AJ113" s="24">
        <f t="shared" si="31"/>
        <v>1.3801553912536195</v>
      </c>
      <c r="AK113" s="24">
        <f t="shared" si="31"/>
        <v>1.3747376688658499</v>
      </c>
      <c r="AL113" s="24">
        <f t="shared" si="31"/>
        <v>1.3761241685986181</v>
      </c>
      <c r="AM113" s="24">
        <f t="shared" si="31"/>
        <v>1.3617493398154985</v>
      </c>
      <c r="AN113" s="24">
        <f t="shared" si="31"/>
        <v>1.3903418646508032</v>
      </c>
      <c r="AO113" s="24">
        <f>+NEA!AV86</f>
        <v>1.3900533781985858</v>
      </c>
      <c r="AQ113" s="24">
        <f t="shared" si="28"/>
        <v>6.1751155852509676E-3</v>
      </c>
      <c r="AR113" s="24">
        <f t="shared" si="32"/>
        <v>4.3864272569453355E-2</v>
      </c>
      <c r="AS113" s="35">
        <f t="shared" si="33"/>
        <v>45170</v>
      </c>
      <c r="AT113" s="19">
        <f t="shared" si="30"/>
        <v>2480.46484375</v>
      </c>
      <c r="AU113" s="19">
        <f t="shared" si="27"/>
        <v>2409.52099609375</v>
      </c>
      <c r="AV113" s="52">
        <f t="shared" si="29"/>
        <v>0.70943847656250014</v>
      </c>
      <c r="AW113" s="52">
        <f t="shared" si="24"/>
        <v>2.8204313762079103E-2</v>
      </c>
    </row>
    <row r="114" spans="4:49" x14ac:dyDescent="0.25">
      <c r="D114" s="37">
        <f>+NEA!A87</f>
        <v>45200</v>
      </c>
      <c r="E114" s="257">
        <v>2658.013671875</v>
      </c>
      <c r="F114" s="257">
        <v>2633.941650390625</v>
      </c>
      <c r="G114" s="257">
        <v>2633.051025390625</v>
      </c>
      <c r="H114" s="257">
        <v>2625.39306640625</v>
      </c>
      <c r="I114" s="257">
        <v>2618.323974609375</v>
      </c>
      <c r="J114" s="257">
        <v>2613.310791015625</v>
      </c>
      <c r="K114" s="257">
        <v>2605.384033203125</v>
      </c>
      <c r="L114" s="257">
        <v>2580.82861328125</v>
      </c>
      <c r="M114" s="257">
        <v>2563.70849609375</v>
      </c>
      <c r="N114" s="257">
        <v>2600.917724609375</v>
      </c>
      <c r="O114" s="19" cm="1">
        <f t="array" ref="O114">+SUMPRODUCT($E$30:$N$30/100,$E114:$N114)/$D$14*100</f>
        <v>2645.6500808256246</v>
      </c>
      <c r="Q114" s="24">
        <f t="shared" si="25"/>
        <v>7.1578852880083366E-2</v>
      </c>
      <c r="R114" s="24">
        <f t="shared" si="25"/>
        <v>7.2584128802057224E-2</v>
      </c>
      <c r="S114" s="24">
        <f t="shared" si="25"/>
        <v>7.3102889841897722E-2</v>
      </c>
      <c r="T114" s="24">
        <f t="shared" si="25"/>
        <v>7.3677688120564522E-2</v>
      </c>
      <c r="U114" s="24">
        <f t="shared" si="25"/>
        <v>7.4022617991564177E-2</v>
      </c>
      <c r="V114" s="24">
        <f t="shared" si="25"/>
        <v>7.4621715646702835E-2</v>
      </c>
      <c r="W114" s="24">
        <f t="shared" si="25"/>
        <v>7.4392739961722576E-2</v>
      </c>
      <c r="X114" s="24">
        <f t="shared" si="25"/>
        <v>7.5780036833327014E-2</v>
      </c>
      <c r="Y114" s="24">
        <f t="shared" si="25"/>
        <v>7.5849877809878397E-2</v>
      </c>
      <c r="Z114" s="24">
        <f t="shared" si="25"/>
        <v>7.9433517626910977E-2</v>
      </c>
      <c r="AA114" s="24">
        <f t="shared" si="23"/>
        <v>7.3755667249624901E-2</v>
      </c>
      <c r="AB114" s="24">
        <f>+NEA!Y87</f>
        <v>7.3956982684887596E-2</v>
      </c>
      <c r="AD114" s="24">
        <f t="shared" si="31"/>
        <v>1.4262802170079927</v>
      </c>
      <c r="AE114" s="24">
        <f t="shared" si="31"/>
        <v>1.4242553958354121</v>
      </c>
      <c r="AF114" s="24">
        <f t="shared" si="31"/>
        <v>1.4095739267682341</v>
      </c>
      <c r="AG114" s="24">
        <f t="shared" si="31"/>
        <v>1.4256776562601683</v>
      </c>
      <c r="AH114" s="24">
        <f t="shared" si="31"/>
        <v>1.4130125974559391</v>
      </c>
      <c r="AI114" s="24">
        <f t="shared" si="31"/>
        <v>1.4099142625957346</v>
      </c>
      <c r="AJ114" s="24">
        <f t="shared" si="31"/>
        <v>1.4068866893958556</v>
      </c>
      <c r="AK114" s="24">
        <f t="shared" si="31"/>
        <v>1.4033935105873847</v>
      </c>
      <c r="AL114" s="24">
        <f t="shared" si="31"/>
        <v>1.4056690763181017</v>
      </c>
      <c r="AM114" s="24">
        <f t="shared" si="31"/>
        <v>1.395740883706925</v>
      </c>
      <c r="AN114" s="24">
        <f t="shared" si="31"/>
        <v>1.415440756776654</v>
      </c>
      <c r="AO114" s="24">
        <f>+NEA!AV87</f>
        <v>1.4164163802386818</v>
      </c>
      <c r="AQ114" s="24">
        <f t="shared" si="28"/>
        <v>-7.854664746827611E-3</v>
      </c>
      <c r="AR114" s="24">
        <f t="shared" si="32"/>
        <v>3.0539333301067728E-2</v>
      </c>
      <c r="AS114" s="35">
        <f t="shared" si="33"/>
        <v>45200</v>
      </c>
      <c r="AT114" s="19">
        <f t="shared" si="30"/>
        <v>2658.013671875</v>
      </c>
      <c r="AU114" s="19">
        <f t="shared" si="27"/>
        <v>2600.917724609375</v>
      </c>
      <c r="AV114" s="52">
        <f t="shared" si="29"/>
        <v>0.57095947265625213</v>
      </c>
      <c r="AW114" s="52">
        <f t="shared" si="24"/>
        <v>-1.3498185718900935E-2</v>
      </c>
    </row>
    <row r="115" spans="4:49" x14ac:dyDescent="0.25">
      <c r="D115" s="37">
        <f>+NEA!A88</f>
        <v>45231</v>
      </c>
      <c r="E115" s="257">
        <v>3005.998779296875</v>
      </c>
      <c r="F115" s="257">
        <v>2975.384521484375</v>
      </c>
      <c r="G115" s="257">
        <v>2968.24560546875</v>
      </c>
      <c r="H115" s="257">
        <v>2961.919677734375</v>
      </c>
      <c r="I115" s="257">
        <v>2948.50146484375</v>
      </c>
      <c r="J115" s="257">
        <v>2948.237060546875</v>
      </c>
      <c r="K115" s="257">
        <v>2934.120849609375</v>
      </c>
      <c r="L115" s="257">
        <v>2903.487060546875</v>
      </c>
      <c r="M115" s="257">
        <v>2877.946044921875</v>
      </c>
      <c r="N115" s="257">
        <v>2920.735595703125</v>
      </c>
      <c r="O115" s="19" cm="1">
        <f t="array" ref="O115">+SUMPRODUCT($E$30:$N$30/100,$E115:$N115)/$D$14*100</f>
        <v>2983.3713339857368</v>
      </c>
      <c r="Q115" s="24">
        <f t="shared" si="25"/>
        <v>0.13091923156903906</v>
      </c>
      <c r="R115" s="24">
        <f t="shared" si="25"/>
        <v>0.12963190397293456</v>
      </c>
      <c r="S115" s="24">
        <f t="shared" si="25"/>
        <v>0.12730272860109015</v>
      </c>
      <c r="T115" s="24">
        <f t="shared" si="25"/>
        <v>0.12818142000686272</v>
      </c>
      <c r="U115" s="24">
        <f t="shared" si="25"/>
        <v>0.12610261122618871</v>
      </c>
      <c r="V115" s="24">
        <f t="shared" si="25"/>
        <v>0.1281616678286801</v>
      </c>
      <c r="W115" s="24">
        <f t="shared" si="25"/>
        <v>0.1261759541844174</v>
      </c>
      <c r="X115" s="24">
        <f t="shared" si="25"/>
        <v>0.1250212608482355</v>
      </c>
      <c r="Y115" s="24">
        <f t="shared" si="25"/>
        <v>0.1225714816278527</v>
      </c>
      <c r="Z115" s="24">
        <f t="shared" si="25"/>
        <v>0.12296347095784532</v>
      </c>
      <c r="AA115" s="24">
        <f t="shared" si="23"/>
        <v>0.12765151960486021</v>
      </c>
      <c r="AB115" s="24">
        <f>+NEA!Y88</f>
        <v>0.12825834239127931</v>
      </c>
      <c r="AD115" s="24">
        <f t="shared" si="31"/>
        <v>1.6275834598389656</v>
      </c>
      <c r="AE115" s="24">
        <f t="shared" si="31"/>
        <v>1.6211298053580441</v>
      </c>
      <c r="AF115" s="24">
        <f t="shared" si="31"/>
        <v>1.5990139811592909</v>
      </c>
      <c r="AG115" s="24">
        <f t="shared" si="31"/>
        <v>1.6168559760221211</v>
      </c>
      <c r="AH115" s="24">
        <f t="shared" si="31"/>
        <v>1.5982454779691881</v>
      </c>
      <c r="AI115" s="24">
        <f t="shared" si="31"/>
        <v>1.5999033323429743</v>
      </c>
      <c r="AJ115" s="24">
        <f t="shared" si="31"/>
        <v>1.5900596300647249</v>
      </c>
      <c r="AK115" s="24">
        <f t="shared" si="31"/>
        <v>1.5831847631260909</v>
      </c>
      <c r="AL115" s="24">
        <f t="shared" si="31"/>
        <v>1.5783512032091411</v>
      </c>
      <c r="AM115" s="24">
        <f t="shared" si="31"/>
        <v>1.5697520697549159</v>
      </c>
      <c r="AN115" s="24">
        <f t="shared" si="31"/>
        <v>1.6051166820883092</v>
      </c>
      <c r="AO115" s="24">
        <f>+NEA!AV88</f>
        <v>1.608186906002615</v>
      </c>
      <c r="AQ115" s="24">
        <f t="shared" si="28"/>
        <v>7.9557606111937407E-3</v>
      </c>
      <c r="AR115" s="24">
        <f t="shared" si="32"/>
        <v>5.7831390084049694E-2</v>
      </c>
      <c r="AS115" s="35">
        <f t="shared" si="33"/>
        <v>45231</v>
      </c>
      <c r="AT115" s="19">
        <f t="shared" si="30"/>
        <v>3005.998779296875</v>
      </c>
      <c r="AU115" s="19">
        <f t="shared" si="27"/>
        <v>2920.735595703125</v>
      </c>
      <c r="AV115" s="52">
        <f t="shared" si="29"/>
        <v>0.85263183593750114</v>
      </c>
      <c r="AW115" s="52">
        <f t="shared" si="24"/>
        <v>3.2536341571045568E-2</v>
      </c>
    </row>
    <row r="116" spans="4:49" x14ac:dyDescent="0.25">
      <c r="D116" s="37">
        <f>+NEA!A89</f>
        <v>45261</v>
      </c>
      <c r="E116" s="257">
        <v>3864.22265625</v>
      </c>
      <c r="F116" s="257">
        <v>3815.6025390625</v>
      </c>
      <c r="G116" s="257">
        <v>3826.1494140625</v>
      </c>
      <c r="H116" s="257">
        <v>3797.52001953125</v>
      </c>
      <c r="I116" s="257">
        <v>3800.11767578125</v>
      </c>
      <c r="J116" s="257">
        <v>3773.923828125</v>
      </c>
      <c r="K116" s="257">
        <v>3779.580322265625</v>
      </c>
      <c r="L116" s="257">
        <v>3717.49462890625</v>
      </c>
      <c r="M116" s="257">
        <v>3683.00341796875</v>
      </c>
      <c r="N116" s="257">
        <v>3747.65478515625</v>
      </c>
      <c r="O116" s="19" cm="1">
        <f t="array" ref="O116">+SUMPRODUCT($E$30:$N$30/100,$E116:$N116)/$D$14*100</f>
        <v>3831.7365274726476</v>
      </c>
      <c r="Q116" s="24">
        <f t="shared" si="25"/>
        <v>0.28550373435410048</v>
      </c>
      <c r="R116" s="24">
        <f t="shared" si="25"/>
        <v>0.28238972526446848</v>
      </c>
      <c r="S116" s="24">
        <f t="shared" si="25"/>
        <v>0.28902723110686401</v>
      </c>
      <c r="T116" s="24">
        <f t="shared" si="25"/>
        <v>0.28211445032703941</v>
      </c>
      <c r="U116" s="24">
        <f t="shared" si="25"/>
        <v>0.28883018071779376</v>
      </c>
      <c r="V116" s="24">
        <f t="shared" si="25"/>
        <v>0.28006118592952167</v>
      </c>
      <c r="W116" s="24">
        <f t="shared" si="25"/>
        <v>0.28814746085486131</v>
      </c>
      <c r="X116" s="24">
        <f t="shared" si="25"/>
        <v>0.28035515619141615</v>
      </c>
      <c r="Y116" s="24">
        <f t="shared" si="25"/>
        <v>0.27973330996506895</v>
      </c>
      <c r="Z116" s="24">
        <f t="shared" si="25"/>
        <v>0.28312018063862299</v>
      </c>
      <c r="AA116" s="24">
        <f t="shared" si="23"/>
        <v>0.28436459914411949</v>
      </c>
      <c r="AB116" s="24">
        <f>+NEA!Y89</f>
        <v>0.28354861333531112</v>
      </c>
      <c r="AD116" s="24">
        <f t="shared" si="31"/>
        <v>2.2301964482617942</v>
      </c>
      <c r="AE116" s="24">
        <f t="shared" si="31"/>
        <v>2.2123144377928488</v>
      </c>
      <c r="AF116" s="24">
        <f t="shared" si="31"/>
        <v>2.1961155303024511</v>
      </c>
      <c r="AG116" s="24">
        <f t="shared" si="31"/>
        <v>2.2008877497632202</v>
      </c>
      <c r="AH116" s="24">
        <f t="shared" si="31"/>
        <v>2.191370722712942</v>
      </c>
      <c r="AI116" s="24">
        <f t="shared" si="31"/>
        <v>2.1756045731359079</v>
      </c>
      <c r="AJ116" s="24">
        <f t="shared" si="31"/>
        <v>2.1779297832826745</v>
      </c>
      <c r="AK116" s="24">
        <f t="shared" si="31"/>
        <v>2.1503712691405665</v>
      </c>
      <c r="AL116" s="24">
        <f t="shared" si="31"/>
        <v>2.1409276861833559</v>
      </c>
      <c r="AM116" s="24">
        <f t="shared" si="31"/>
        <v>2.1324077629071017</v>
      </c>
      <c r="AN116" s="24">
        <f t="shared" si="31"/>
        <v>2.1922230336030948</v>
      </c>
      <c r="AO116" s="24">
        <f>+NEA!AV89</f>
        <v>2.1947199047457042</v>
      </c>
      <c r="AQ116" s="24">
        <f t="shared" si="28"/>
        <v>2.3835537154774933E-3</v>
      </c>
      <c r="AR116" s="24">
        <f t="shared" si="32"/>
        <v>9.7788685354692539E-2</v>
      </c>
      <c r="AS116" s="35">
        <f t="shared" si="33"/>
        <v>45261</v>
      </c>
      <c r="AT116" s="19">
        <f t="shared" si="30"/>
        <v>3864.22265625</v>
      </c>
      <c r="AU116" s="19">
        <f t="shared" si="27"/>
        <v>3747.65478515625</v>
      </c>
      <c r="AV116" s="52">
        <f t="shared" si="29"/>
        <v>1.1656787109374989</v>
      </c>
      <c r="AW116" s="52">
        <f t="shared" si="24"/>
        <v>5.7908038320876543E-2</v>
      </c>
    </row>
    <row r="117" spans="4:49" x14ac:dyDescent="0.25">
      <c r="D117" s="37">
        <f>+NEA!A90</f>
        <v>45292</v>
      </c>
      <c r="E117" s="257">
        <v>4607.7666015625</v>
      </c>
      <c r="F117" s="257">
        <v>4553.58447265625</v>
      </c>
      <c r="G117" s="257">
        <v>4580.251953125</v>
      </c>
      <c r="H117" s="257">
        <v>4535.34912109375</v>
      </c>
      <c r="I117" s="257">
        <v>4556.787109375</v>
      </c>
      <c r="J117" s="257">
        <v>4507.23876953125</v>
      </c>
      <c r="K117" s="257">
        <v>4539.8388671875</v>
      </c>
      <c r="L117" s="257">
        <v>4453.216796875</v>
      </c>
      <c r="M117" s="257">
        <v>4418.546875</v>
      </c>
      <c r="N117" s="257">
        <v>4490.9384765625</v>
      </c>
      <c r="O117" s="19" cm="1">
        <f t="array" ref="O117">+SUMPRODUCT($E$30:$N$30/100,$E117:$N117)/$D$14*100</f>
        <v>4582.4651541569865</v>
      </c>
      <c r="Q117" s="24">
        <f t="shared" si="25"/>
        <v>0.19241746955494166</v>
      </c>
      <c r="R117" s="24">
        <f t="shared" si="25"/>
        <v>0.19341163709757714</v>
      </c>
      <c r="S117" s="24">
        <f t="shared" si="25"/>
        <v>0.19709176444884702</v>
      </c>
      <c r="T117" s="24">
        <f t="shared" si="25"/>
        <v>0.1942923533694958</v>
      </c>
      <c r="U117" s="24">
        <f t="shared" si="25"/>
        <v>0.19911736902678667</v>
      </c>
      <c r="V117" s="24">
        <f t="shared" si="25"/>
        <v>0.19431100753577835</v>
      </c>
      <c r="W117" s="24">
        <f t="shared" si="25"/>
        <v>0.20114893191796135</v>
      </c>
      <c r="X117" s="24">
        <f t="shared" si="25"/>
        <v>0.19790806481547274</v>
      </c>
      <c r="Y117" s="24">
        <f t="shared" si="25"/>
        <v>0.1997129444525243</v>
      </c>
      <c r="Z117" s="24">
        <f t="shared" si="25"/>
        <v>0.19833301998632735</v>
      </c>
      <c r="AA117" s="24">
        <f t="shared" si="23"/>
        <v>0.19592386410229201</v>
      </c>
      <c r="AB117" s="24">
        <f>+NEA!Y90</f>
        <v>0.19503902622166902</v>
      </c>
      <c r="AD117" s="24">
        <f t="shared" si="31"/>
        <v>2.6412393525785087</v>
      </c>
      <c r="AE117" s="24">
        <f t="shared" si="31"/>
        <v>2.6258635527801166</v>
      </c>
      <c r="AF117" s="24">
        <f t="shared" si="31"/>
        <v>2.6211865344070118</v>
      </c>
      <c r="AG117" s="24">
        <f t="shared" si="31"/>
        <v>2.6185798067835355</v>
      </c>
      <c r="AH117" s="24">
        <f t="shared" si="31"/>
        <v>2.6214801742267131</v>
      </c>
      <c r="AI117" s="24">
        <f t="shared" si="31"/>
        <v>2.5913344914319505</v>
      </c>
      <c r="AJ117" s="24">
        <f t="shared" si="31"/>
        <v>2.614452538683695</v>
      </c>
      <c r="AK117" s="24">
        <f t="shared" si="31"/>
        <v>2.5765650016995196</v>
      </c>
      <c r="AL117" s="24">
        <f t="shared" si="31"/>
        <v>2.5722286874645706</v>
      </c>
      <c r="AM117" s="24">
        <f t="shared" si="31"/>
        <v>2.5614765651621698</v>
      </c>
      <c r="AN117" s="24">
        <f t="shared" si="31"/>
        <v>2.6135031732956802</v>
      </c>
      <c r="AO117" s="24">
        <f>+NEA!AV90</f>
        <v>2.613780246523874</v>
      </c>
      <c r="AQ117" s="24">
        <f t="shared" si="28"/>
        <v>-5.9155504313856966E-3</v>
      </c>
      <c r="AR117" s="24">
        <f t="shared" si="32"/>
        <v>7.9762787416338909E-2</v>
      </c>
      <c r="AS117" s="35">
        <f t="shared" si="33"/>
        <v>45292</v>
      </c>
      <c r="AT117" s="19">
        <f t="shared" si="30"/>
        <v>4607.7666015625</v>
      </c>
      <c r="AU117" s="19">
        <f t="shared" si="27"/>
        <v>4490.9384765625</v>
      </c>
      <c r="AV117" s="52">
        <f t="shared" si="29"/>
        <v>1.1682812499999997</v>
      </c>
      <c r="AW117" s="52">
        <f t="shared" si="24"/>
        <v>1.7836431696519384E-2</v>
      </c>
    </row>
    <row r="118" spans="4:49" x14ac:dyDescent="0.25">
      <c r="D118" s="37">
        <f>+NEA!A91</f>
        <v>45323</v>
      </c>
      <c r="E118" s="257">
        <v>5092.98974609375</v>
      </c>
      <c r="F118" s="257">
        <v>5041.634765625</v>
      </c>
      <c r="G118" s="257">
        <v>5080.16845703125</v>
      </c>
      <c r="H118" s="257">
        <v>5028.25244140625</v>
      </c>
      <c r="I118" s="257">
        <v>5059.72705078125</v>
      </c>
      <c r="J118" s="257">
        <v>5003.68115234375</v>
      </c>
      <c r="K118" s="257">
        <v>5050</v>
      </c>
      <c r="L118" s="257">
        <v>4958.37548828125</v>
      </c>
      <c r="M118" s="257">
        <v>4925.14697265625</v>
      </c>
      <c r="N118" s="257">
        <v>4996.90576171875</v>
      </c>
      <c r="O118" s="19" cm="1">
        <f t="array" ref="O118">+SUMPRODUCT($E$30:$N$30/100,$E118:$N118)/$D$14*100</f>
        <v>5083.516761291382</v>
      </c>
      <c r="Q118" s="24">
        <f t="shared" si="25"/>
        <v>0.10530549537094824</v>
      </c>
      <c r="R118" s="24">
        <f t="shared" si="25"/>
        <v>0.10717936515714954</v>
      </c>
      <c r="S118" s="24">
        <f t="shared" si="25"/>
        <v>0.10914607078878458</v>
      </c>
      <c r="T118" s="24">
        <f t="shared" si="25"/>
        <v>0.10868034789648795</v>
      </c>
      <c r="U118" s="24">
        <f t="shared" si="25"/>
        <v>0.11037161257139183</v>
      </c>
      <c r="V118" s="24">
        <f t="shared" si="25"/>
        <v>0.11014335121725316</v>
      </c>
      <c r="W118" s="24">
        <f t="shared" si="25"/>
        <v>0.11237428193757748</v>
      </c>
      <c r="X118" s="24">
        <f t="shared" si="25"/>
        <v>0.11343680634653586</v>
      </c>
      <c r="Y118" s="24">
        <f t="shared" si="25"/>
        <v>0.11465310021323472</v>
      </c>
      <c r="Z118" s="24">
        <f t="shared" si="25"/>
        <v>0.11266404289366538</v>
      </c>
      <c r="AA118" s="24">
        <f t="shared" si="23"/>
        <v>0.10934106213112527</v>
      </c>
      <c r="AB118" s="24">
        <f>+NEA!Y91</f>
        <v>0.1089586501875468</v>
      </c>
      <c r="AD118" s="24">
        <f t="shared" si="31"/>
        <v>2.7254106773842977</v>
      </c>
      <c r="AE118" s="24">
        <f t="shared" si="31"/>
        <v>2.7181619936825294</v>
      </c>
      <c r="AF118" s="24">
        <f t="shared" si="31"/>
        <v>2.7221788490518568</v>
      </c>
      <c r="AG118" s="24">
        <f t="shared" si="31"/>
        <v>2.7208158119824497</v>
      </c>
      <c r="AH118" s="24">
        <f t="shared" si="31"/>
        <v>2.7270983161677034</v>
      </c>
      <c r="AI118" s="24">
        <f t="shared" si="31"/>
        <v>2.7012857923538713</v>
      </c>
      <c r="AJ118" s="24">
        <f t="shared" si="31"/>
        <v>2.7335630710671697</v>
      </c>
      <c r="AK118" s="24">
        <f t="shared" si="31"/>
        <v>2.7017795038182477</v>
      </c>
      <c r="AL118" s="24">
        <f t="shared" si="31"/>
        <v>2.6989818880383969</v>
      </c>
      <c r="AM118" s="24">
        <f t="shared" si="31"/>
        <v>2.6892133729917003</v>
      </c>
      <c r="AN118" s="24">
        <f t="shared" si="31"/>
        <v>2.7174423385544038</v>
      </c>
      <c r="AO118" s="24">
        <f>+NEA!AV91</f>
        <v>2.7188930507998514</v>
      </c>
      <c r="AQ118" s="24">
        <f t="shared" si="28"/>
        <v>-7.3585475227171404E-3</v>
      </c>
      <c r="AR118" s="24">
        <f t="shared" si="32"/>
        <v>3.6197304392597385E-2</v>
      </c>
      <c r="AS118" s="35">
        <f t="shared" si="33"/>
        <v>45323</v>
      </c>
      <c r="AT118" s="19">
        <f t="shared" si="33"/>
        <v>5092.98974609375</v>
      </c>
      <c r="AU118" s="19">
        <f t="shared" si="27"/>
        <v>4996.90576171875</v>
      </c>
      <c r="AV118" s="52">
        <f t="shared" si="29"/>
        <v>0.96083984374999432</v>
      </c>
      <c r="AW118" s="52">
        <f t="shared" si="24"/>
        <v>-5.6627414708311008E-2</v>
      </c>
    </row>
    <row r="119" spans="4:49" x14ac:dyDescent="0.25">
      <c r="D119" s="37">
        <f>+NEA!A92</f>
        <v>45352</v>
      </c>
      <c r="E119" s="257">
        <v>5596.50732421875</v>
      </c>
      <c r="F119" s="257">
        <v>5546.609375</v>
      </c>
      <c r="G119" s="257">
        <v>5647.28662109375</v>
      </c>
      <c r="H119" s="257">
        <v>5541.419921875</v>
      </c>
      <c r="I119" s="257">
        <v>5638.36328125</v>
      </c>
      <c r="J119" s="257">
        <v>5528.875</v>
      </c>
      <c r="K119" s="257">
        <v>5631.30908203125</v>
      </c>
      <c r="L119" s="257">
        <v>5510.6474609375</v>
      </c>
      <c r="M119" s="257">
        <v>5491.56689453125</v>
      </c>
      <c r="N119" s="257">
        <v>5574.67333984375</v>
      </c>
      <c r="O119" s="19" cm="1">
        <f t="array" ref="O119">+SUMPRODUCT($E$30:$N$30/100,$E119:$N119)/$D$14*100</f>
        <v>5626.7353955586486</v>
      </c>
      <c r="Q119" s="24">
        <f t="shared" si="25"/>
        <v>9.8864832490815679E-2</v>
      </c>
      <c r="R119" s="24">
        <f t="shared" si="25"/>
        <v>0.10016088686511582</v>
      </c>
      <c r="S119" s="24">
        <f t="shared" si="25"/>
        <v>0.11163373200303539</v>
      </c>
      <c r="T119" s="24">
        <f t="shared" si="25"/>
        <v>0.10205682519894177</v>
      </c>
      <c r="U119" s="24">
        <f t="shared" si="25"/>
        <v>0.11436115518907397</v>
      </c>
      <c r="V119" s="24">
        <f t="shared" si="25"/>
        <v>0.10496149368155616</v>
      </c>
      <c r="W119" s="24">
        <f t="shared" si="25"/>
        <v>0.11511070931311873</v>
      </c>
      <c r="X119" s="24">
        <f t="shared" si="25"/>
        <v>0.1113816357719386</v>
      </c>
      <c r="Y119" s="24">
        <f t="shared" si="25"/>
        <v>0.11500568917428988</v>
      </c>
      <c r="Z119" s="24">
        <f t="shared" si="25"/>
        <v>0.11562506992852906</v>
      </c>
      <c r="AA119" s="24">
        <f t="shared" si="23"/>
        <v>0.10685882623691234</v>
      </c>
      <c r="AB119" s="24">
        <f>+NEA!Y92</f>
        <v>0.10345253032237367</v>
      </c>
      <c r="AD119" s="24">
        <f t="shared" si="31"/>
        <v>2.8519280901987893</v>
      </c>
      <c r="AE119" s="24">
        <f t="shared" si="31"/>
        <v>2.8472152287251045</v>
      </c>
      <c r="AF119" s="24">
        <f t="shared" si="31"/>
        <v>2.896944109842901</v>
      </c>
      <c r="AG119" s="24">
        <f t="shared" si="31"/>
        <v>2.858043994062418</v>
      </c>
      <c r="AH119" s="24">
        <f t="shared" si="31"/>
        <v>2.9109041980086587</v>
      </c>
      <c r="AI119" s="24">
        <f t="shared" si="31"/>
        <v>2.8521333360322552</v>
      </c>
      <c r="AJ119" s="24">
        <f t="shared" si="31"/>
        <v>2.924286910450157</v>
      </c>
      <c r="AK119" s="24">
        <f t="shared" si="31"/>
        <v>2.8744958966234044</v>
      </c>
      <c r="AL119" s="24">
        <f t="shared" si="31"/>
        <v>2.8818460733457751</v>
      </c>
      <c r="AM119" s="24">
        <f t="shared" si="31"/>
        <v>2.8837675936976925</v>
      </c>
      <c r="AN119" s="24">
        <f t="shared" si="31"/>
        <v>2.8737493208614695</v>
      </c>
      <c r="AO119" s="24">
        <f>+NEA!AV92</f>
        <v>2.8622958978358928</v>
      </c>
      <c r="AQ119" s="24">
        <f t="shared" si="28"/>
        <v>-1.6760237437713377E-2</v>
      </c>
      <c r="AR119" s="24">
        <f t="shared" si="32"/>
        <v>-3.1839503498903188E-2</v>
      </c>
      <c r="AS119" s="35">
        <f t="shared" si="33"/>
        <v>45352</v>
      </c>
      <c r="AT119" s="19">
        <f t="shared" si="33"/>
        <v>5596.50732421875</v>
      </c>
      <c r="AU119" s="19">
        <f t="shared" si="27"/>
        <v>5574.67333984375</v>
      </c>
      <c r="AV119" s="52">
        <f t="shared" si="29"/>
        <v>0.21833984375000171</v>
      </c>
      <c r="AW119" s="52">
        <f t="shared" si="24"/>
        <v>-0.25569708167964933</v>
      </c>
    </row>
    <row r="120" spans="4:49" x14ac:dyDescent="0.25">
      <c r="D120" s="37">
        <f>+NEA!A93</f>
        <v>45383</v>
      </c>
      <c r="E120" s="257">
        <v>5942.53466796875</v>
      </c>
      <c r="F120" s="257">
        <v>5895.298828125</v>
      </c>
      <c r="G120" s="257">
        <v>5993.49853515625</v>
      </c>
      <c r="H120" s="257">
        <v>5892.9052734375</v>
      </c>
      <c r="I120" s="257">
        <v>5984.14453125</v>
      </c>
      <c r="J120" s="257">
        <v>5881.94287109375</v>
      </c>
      <c r="K120" s="257">
        <v>5984.65087890625</v>
      </c>
      <c r="L120" s="257">
        <v>5866.02001953125</v>
      </c>
      <c r="M120" s="257">
        <v>5849.4453125</v>
      </c>
      <c r="N120" s="257">
        <v>5919.798828125</v>
      </c>
      <c r="O120" s="19" cm="1">
        <f t="array" ref="O120">+SUMPRODUCT($E$30:$N$30/100,$E120:$N120)/$D$14*100</f>
        <v>5979.4329873521292</v>
      </c>
      <c r="Q120" s="24">
        <f t="shared" si="25"/>
        <v>6.1829159456751714E-2</v>
      </c>
      <c r="R120" s="24">
        <f t="shared" si="25"/>
        <v>6.2865334396295047E-2</v>
      </c>
      <c r="S120" s="24">
        <f t="shared" si="25"/>
        <v>6.1305886754415617E-2</v>
      </c>
      <c r="T120" s="24">
        <f t="shared" si="25"/>
        <v>6.3428752290544788E-2</v>
      </c>
      <c r="U120" s="24">
        <f t="shared" si="25"/>
        <v>6.1326529127676555E-2</v>
      </c>
      <c r="V120" s="24">
        <f t="shared" si="25"/>
        <v>6.3858899160091243E-2</v>
      </c>
      <c r="W120" s="24">
        <f t="shared" si="25"/>
        <v>6.2745942680089373E-2</v>
      </c>
      <c r="X120" s="24">
        <f t="shared" si="25"/>
        <v>6.4488349347844531E-2</v>
      </c>
      <c r="Y120" s="24">
        <f t="shared" si="25"/>
        <v>6.5168725946895378E-2</v>
      </c>
      <c r="Z120" s="24">
        <f t="shared" si="25"/>
        <v>6.1909544692877683E-2</v>
      </c>
      <c r="AA120" s="24">
        <f t="shared" si="23"/>
        <v>6.2682455633487733E-2</v>
      </c>
      <c r="AB120" s="24">
        <f>+NEA!Y93</f>
        <v>6.2869625393418893E-2</v>
      </c>
      <c r="AD120" s="24">
        <f t="shared" si="31"/>
        <v>2.7666049025272748</v>
      </c>
      <c r="AE120" s="24">
        <f t="shared" si="31"/>
        <v>2.7685137845597199</v>
      </c>
      <c r="AF120" s="24">
        <f t="shared" si="31"/>
        <v>2.8178412220951219</v>
      </c>
      <c r="AG120" s="24">
        <f t="shared" si="31"/>
        <v>2.7839917783954311</v>
      </c>
      <c r="AH120" s="24">
        <f t="shared" si="31"/>
        <v>2.8359996895024278</v>
      </c>
      <c r="AI120" s="24">
        <f t="shared" si="31"/>
        <v>2.7813979852948481</v>
      </c>
      <c r="AJ120" s="24">
        <f t="shared" si="31"/>
        <v>2.8586394546900724</v>
      </c>
      <c r="AK120" s="24">
        <f t="shared" si="31"/>
        <v>2.8152918182685034</v>
      </c>
      <c r="AL120" s="24">
        <f t="shared" si="31"/>
        <v>2.8278260725083446</v>
      </c>
      <c r="AM120" s="24">
        <f t="shared" si="31"/>
        <v>2.8080231476333792</v>
      </c>
      <c r="AN120" s="24">
        <f t="shared" si="31"/>
        <v>2.7993327495264073</v>
      </c>
      <c r="AO120" s="24">
        <f>+NEA!AV93</f>
        <v>2.789136487334408</v>
      </c>
      <c r="AQ120" s="24">
        <f t="shared" si="28"/>
        <v>-8.0385236125968262E-5</v>
      </c>
      <c r="AR120" s="24">
        <f t="shared" si="32"/>
        <v>-4.1418245106104479E-2</v>
      </c>
      <c r="AS120" s="35">
        <f t="shared" si="33"/>
        <v>45383</v>
      </c>
      <c r="AT120" s="19">
        <f t="shared" si="33"/>
        <v>5942.53466796875</v>
      </c>
      <c r="AU120" s="19">
        <f t="shared" si="27"/>
        <v>5919.798828125</v>
      </c>
      <c r="AV120" s="52">
        <f t="shared" si="29"/>
        <v>0.22735839843750227</v>
      </c>
      <c r="AW120" s="52">
        <f t="shared" si="24"/>
        <v>-0.27254183273276844</v>
      </c>
    </row>
    <row r="121" spans="4:49" x14ac:dyDescent="0.25">
      <c r="D121" s="37">
        <f>+NEA!A94</f>
        <v>45413</v>
      </c>
      <c r="E121" s="257">
        <v>6162.02685546875</v>
      </c>
      <c r="F121" s="257">
        <v>6114.9228515625</v>
      </c>
      <c r="G121" s="257">
        <v>6222.92041015625</v>
      </c>
      <c r="H121" s="257">
        <v>6112.23193359375</v>
      </c>
      <c r="I121" s="257">
        <v>6215.72802734375</v>
      </c>
      <c r="J121" s="257">
        <v>6103.40771484375</v>
      </c>
      <c r="K121" s="257">
        <v>6214.24853515625</v>
      </c>
      <c r="L121" s="257">
        <v>6092.2744140625</v>
      </c>
      <c r="M121" s="257">
        <v>6080.7900390625</v>
      </c>
      <c r="N121" s="257">
        <v>6144.4990234375</v>
      </c>
      <c r="O121" s="19" cm="1">
        <f t="array" ref="O121">+SUMPRODUCT($E$30:$N$30/100,$E121:$N121)/$D$14*100</f>
        <v>6205.6807541324897</v>
      </c>
      <c r="Q121" s="24">
        <f t="shared" si="25"/>
        <v>3.6935785782302499E-2</v>
      </c>
      <c r="R121" s="24">
        <f t="shared" si="25"/>
        <v>3.7254095142680299E-2</v>
      </c>
      <c r="S121" s="24">
        <f t="shared" si="25"/>
        <v>3.8278456840236563E-2</v>
      </c>
      <c r="T121" s="24">
        <f t="shared" si="25"/>
        <v>3.721876561377524E-2</v>
      </c>
      <c r="U121" s="24">
        <f t="shared" si="25"/>
        <v>3.8699515842973042E-2</v>
      </c>
      <c r="V121" s="24">
        <f t="shared" ref="V121:Z122" si="34">+J121/J120-1</f>
        <v>3.7651648205964117E-2</v>
      </c>
      <c r="W121" s="24">
        <f t="shared" si="34"/>
        <v>3.8364419394830485E-2</v>
      </c>
      <c r="X121" s="24">
        <f t="shared" si="34"/>
        <v>3.8570341352045068E-2</v>
      </c>
      <c r="Y121" s="24">
        <f t="shared" si="34"/>
        <v>3.9549857157930246E-2</v>
      </c>
      <c r="Z121" s="24">
        <f t="shared" si="34"/>
        <v>3.7957403931523581E-2</v>
      </c>
      <c r="AA121" s="24">
        <f t="shared" si="23"/>
        <v>3.7837662410286521E-2</v>
      </c>
      <c r="AB121" s="24">
        <f>+NEA!Y94</f>
        <v>3.7307587374065143E-2</v>
      </c>
      <c r="AD121" s="24">
        <f t="shared" si="31"/>
        <v>2.646160255800925</v>
      </c>
      <c r="AE121" s="24">
        <f t="shared" si="31"/>
        <v>2.6472097162143391</v>
      </c>
      <c r="AF121" s="24">
        <f t="shared" si="31"/>
        <v>2.7006685762068638</v>
      </c>
      <c r="AG121" s="24">
        <f t="shared" si="31"/>
        <v>2.6564288798518891</v>
      </c>
      <c r="AH121" s="24">
        <f t="shared" si="31"/>
        <v>2.719508380632615</v>
      </c>
      <c r="AI121" s="24">
        <f t="shared" si="31"/>
        <v>2.656624058686051</v>
      </c>
      <c r="AJ121" s="24">
        <f t="shared" si="31"/>
        <v>2.7341315383451912</v>
      </c>
      <c r="AK121" s="24">
        <f t="shared" si="31"/>
        <v>2.6887779885082108</v>
      </c>
      <c r="AL121" s="24">
        <f t="shared" si="31"/>
        <v>2.7036372406909872</v>
      </c>
      <c r="AM121" s="24">
        <f t="shared" si="31"/>
        <v>2.680987413086529</v>
      </c>
      <c r="AN121" s="24">
        <f t="shared" si="31"/>
        <v>2.677066971319273</v>
      </c>
      <c r="AO121" s="24">
        <f>+NEA!AV94</f>
        <v>2.6635360836629327</v>
      </c>
      <c r="AQ121" s="24">
        <f t="shared" si="28"/>
        <v>-1.0216181492210819E-3</v>
      </c>
      <c r="AR121" s="24">
        <f t="shared" si="32"/>
        <v>-3.4827157285604038E-2</v>
      </c>
      <c r="AS121" s="35">
        <f t="shared" si="33"/>
        <v>45413</v>
      </c>
      <c r="AT121" s="19">
        <f t="shared" si="33"/>
        <v>6162.02685546875</v>
      </c>
      <c r="AU121" s="19">
        <f t="shared" si="27"/>
        <v>6144.4990234375</v>
      </c>
      <c r="AV121" s="52">
        <f t="shared" si="29"/>
        <v>0.17527832031250057</v>
      </c>
      <c r="AW121" s="52">
        <f t="shared" si="24"/>
        <v>-0.29657947826946085</v>
      </c>
    </row>
    <row r="122" spans="4:49" x14ac:dyDescent="0.25">
      <c r="D122" s="37">
        <f>+NEA!A95</f>
        <v>45444</v>
      </c>
      <c r="E122" s="257">
        <v>6435.8759765625</v>
      </c>
      <c r="F122" s="257">
        <v>6389.650390625</v>
      </c>
      <c r="G122" s="257">
        <v>6492.4091796875</v>
      </c>
      <c r="H122" s="257">
        <v>6391.0078125</v>
      </c>
      <c r="I122" s="257">
        <v>6484.42138671875</v>
      </c>
      <c r="J122" s="257">
        <v>6378.4501953125</v>
      </c>
      <c r="K122" s="257">
        <v>6487.75634765625</v>
      </c>
      <c r="L122" s="257">
        <v>6368.64453125</v>
      </c>
      <c r="M122" s="257">
        <v>6370.3642578125</v>
      </c>
      <c r="N122" s="257">
        <v>6406.8310546875</v>
      </c>
      <c r="O122" s="19" cm="1">
        <f t="array" ref="O122">+SUMPRODUCT($E$30:$N$30/100,$E122:$N122)/$D$14*100</f>
        <v>6482.2840349258031</v>
      </c>
      <c r="Q122" s="24">
        <f t="shared" ref="Q122:Q135" si="35">+E122/E121-1</f>
        <v>4.444140337537017E-2</v>
      </c>
      <c r="R122" s="24">
        <f t="shared" ref="R122:R135" si="36">+F122/F121-1</f>
        <v>4.4927392500512253E-2</v>
      </c>
      <c r="S122" s="24">
        <f t="shared" ref="S122:S135" si="37">+G122/G121-1</f>
        <v>4.330583580844527E-2</v>
      </c>
      <c r="T122" s="24">
        <f t="shared" ref="T122:T135" si="38">+H122/H121-1</f>
        <v>4.5609505976704767E-2</v>
      </c>
      <c r="U122" s="24">
        <f t="shared" ref="U122:U135" si="39">+I122/I121-1</f>
        <v>4.322797879717144E-2</v>
      </c>
      <c r="V122" s="24">
        <f t="shared" si="34"/>
        <v>4.5063756727218962E-2</v>
      </c>
      <c r="W122" s="24">
        <f t="shared" si="34"/>
        <v>4.401301475997732E-2</v>
      </c>
      <c r="X122" s="24">
        <f t="shared" si="34"/>
        <v>4.5364029655257765E-2</v>
      </c>
      <c r="Y122" s="24">
        <f t="shared" si="34"/>
        <v>4.7621150687624292E-2</v>
      </c>
      <c r="Z122" s="24">
        <f t="shared" si="34"/>
        <v>4.2693803066672142E-2</v>
      </c>
      <c r="AA122" s="24">
        <f t="shared" si="23"/>
        <v>4.4572592718231219E-2</v>
      </c>
      <c r="AB122" s="24">
        <f>+NEA!Y95</f>
        <v>4.3818115281907044E-2</v>
      </c>
      <c r="AD122" s="24">
        <f t="shared" si="31"/>
        <v>2.5736103724837398</v>
      </c>
      <c r="AE122" s="24">
        <f t="shared" si="31"/>
        <v>2.5749274346775506</v>
      </c>
      <c r="AF122" s="24">
        <f t="shared" si="31"/>
        <v>2.6222695225481369</v>
      </c>
      <c r="AG122" s="24">
        <f t="shared" si="31"/>
        <v>2.5837006693983628</v>
      </c>
      <c r="AH122" s="24">
        <f t="shared" si="31"/>
        <v>2.63827404034702</v>
      </c>
      <c r="AI122" s="24">
        <f t="shared" si="31"/>
        <v>2.586610558263148</v>
      </c>
      <c r="AJ122" s="24">
        <f t="shared" si="31"/>
        <v>2.6524875066120446</v>
      </c>
      <c r="AK122" s="24">
        <f t="shared" si="31"/>
        <v>2.6136916497382892</v>
      </c>
      <c r="AL122" s="24">
        <f t="shared" si="31"/>
        <v>2.6296740917785617</v>
      </c>
      <c r="AM122" s="24">
        <f t="shared" si="31"/>
        <v>2.6095373925300631</v>
      </c>
      <c r="AN122" s="24">
        <f t="shared" si="31"/>
        <v>2.602244937299337</v>
      </c>
      <c r="AO122" s="24">
        <f>+NEA!AV95</f>
        <v>2.5869816941410284</v>
      </c>
      <c r="AQ122" s="24">
        <f t="shared" si="28"/>
        <v>1.7476003086980274E-3</v>
      </c>
      <c r="AR122" s="24">
        <f t="shared" si="32"/>
        <v>-3.592702004632331E-2</v>
      </c>
      <c r="AS122" s="35">
        <f t="shared" si="33"/>
        <v>45444</v>
      </c>
      <c r="AT122" s="19">
        <f t="shared" si="33"/>
        <v>6435.8759765625</v>
      </c>
      <c r="AU122" s="19">
        <f t="shared" si="27"/>
        <v>6406.8310546875</v>
      </c>
      <c r="AV122" s="52">
        <f t="shared" si="29"/>
        <v>0.29044921874999829</v>
      </c>
      <c r="AW122" s="52">
        <f t="shared" si="24"/>
        <v>-0.28495349418735927</v>
      </c>
    </row>
    <row r="123" spans="4:49" x14ac:dyDescent="0.25">
      <c r="D123" s="37">
        <f>+NEA!A96</f>
        <v>45474</v>
      </c>
      <c r="E123" s="257">
        <v>6723.712890625</v>
      </c>
      <c r="F123" s="257">
        <v>6684.70703125</v>
      </c>
      <c r="G123" s="257">
        <v>6785.4580078125</v>
      </c>
      <c r="H123" s="257">
        <v>6696.52099609375</v>
      </c>
      <c r="I123" s="257">
        <v>6781.189453125</v>
      </c>
      <c r="J123" s="257">
        <v>6679.22998046875</v>
      </c>
      <c r="K123" s="257">
        <v>6794.546875</v>
      </c>
      <c r="L123" s="257">
        <v>6683.265625</v>
      </c>
      <c r="M123" s="257">
        <v>6704.59912109375</v>
      </c>
      <c r="N123" s="257">
        <v>6701.9521484375</v>
      </c>
      <c r="O123" s="19" cm="1">
        <f t="array" ref="O123">+SUMPRODUCT($E$30:$N$30/100,$E123:$N123)/$D$14*100</f>
        <v>6784.9769901899353</v>
      </c>
      <c r="Q123" s="24">
        <f t="shared" si="35"/>
        <v>4.4723813061456452E-2</v>
      </c>
      <c r="R123" s="24">
        <f t="shared" si="36"/>
        <v>4.617727459047094E-2</v>
      </c>
      <c r="S123" s="24">
        <f t="shared" si="37"/>
        <v>4.5137147091999008E-2</v>
      </c>
      <c r="T123" s="24">
        <f t="shared" si="38"/>
        <v>4.7803600395575296E-2</v>
      </c>
      <c r="U123" s="24">
        <f t="shared" si="39"/>
        <v>4.5766314171698408E-2</v>
      </c>
      <c r="V123" s="24">
        <f t="shared" ref="V123:V135" si="40">+J123/J122-1</f>
        <v>4.7155621811908466E-2</v>
      </c>
      <c r="W123" s="24">
        <f t="shared" ref="W123:W135" si="41">+K123/K122-1</f>
        <v>4.7287615456548471E-2</v>
      </c>
      <c r="X123" s="24">
        <f t="shared" ref="X123:X135" si="42">+L123/L122-1</f>
        <v>4.9401578657153999E-2</v>
      </c>
      <c r="Y123" s="24">
        <f t="shared" ref="Y123:Y135" si="43">+M123/M122-1</f>
        <v>5.2467150975134658E-2</v>
      </c>
      <c r="Z123" s="24">
        <f t="shared" ref="Z123:Z135" si="44">+N123/N122-1</f>
        <v>4.6063504910758946E-2</v>
      </c>
      <c r="AA123" s="24">
        <f t="shared" ref="AA123:AA135" si="45">+O123/O122-1</f>
        <v>4.6695416867458706E-2</v>
      </c>
      <c r="AB123" s="24">
        <f>+NEA!Y96</f>
        <v>4.606758600499572E-2</v>
      </c>
      <c r="AD123" s="24">
        <f t="shared" ref="AD123:AD135" si="46">+E123/E111-1</f>
        <v>2.5194733887722598</v>
      </c>
      <c r="AE123" s="24">
        <f t="shared" ref="AE123:AE135" si="47">+F123/F111-1</f>
        <v>2.5222476265675722</v>
      </c>
      <c r="AF123" s="24">
        <f t="shared" ref="AF123:AF135" si="48">+G123/G111-1</f>
        <v>2.5653821560635839</v>
      </c>
      <c r="AG123" s="24">
        <f t="shared" ref="AG123:AG135" si="49">+H123/H111-1</f>
        <v>2.5316470478716795</v>
      </c>
      <c r="AH123" s="24">
        <f t="shared" ref="AH123:AH135" si="50">+I123/I111-1</f>
        <v>2.5786538145258748</v>
      </c>
      <c r="AI123" s="24">
        <f t="shared" ref="AI123:AI135" si="51">+J123/J111-1</f>
        <v>2.5343046102322542</v>
      </c>
      <c r="AJ123" s="24">
        <f t="shared" ref="AJ123:AJ135" si="52">+K123/K111-1</f>
        <v>2.5940691228828938</v>
      </c>
      <c r="AK123" s="24">
        <f t="shared" ref="AK123:AK135" si="53">+L123/L111-1</f>
        <v>2.5634114596977655</v>
      </c>
      <c r="AL123" s="24">
        <f t="shared" ref="AL123:AL135" si="54">+M123/M111-1</f>
        <v>2.5873725236670966</v>
      </c>
      <c r="AM123" s="24">
        <f t="shared" ref="AM123:AM135" si="55">+N123/N111-1</f>
        <v>2.5510407200601777</v>
      </c>
      <c r="AN123" s="24">
        <f t="shared" ref="AN123:AN135" si="56">+O123/O111-1</f>
        <v>2.5482883510333112</v>
      </c>
      <c r="AO123" s="24">
        <f>+NEA!AV96</f>
        <v>2.5312036160642801</v>
      </c>
      <c r="AQ123" s="24">
        <f t="shared" ref="AQ123:AQ135" si="57">+Q123-Z123</f>
        <v>-1.3396918493024934E-3</v>
      </c>
      <c r="AR123" s="24">
        <f t="shared" ref="AR123:AR135" si="58">+AD123-AM123</f>
        <v>-3.1567331287917888E-2</v>
      </c>
      <c r="AS123" s="35">
        <f t="shared" si="33"/>
        <v>45474</v>
      </c>
      <c r="AT123" s="19">
        <f t="shared" si="33"/>
        <v>6723.712890625</v>
      </c>
      <c r="AU123" s="19">
        <f t="shared" si="27"/>
        <v>6701.9521484375</v>
      </c>
      <c r="AV123" s="52">
        <f t="shared" si="29"/>
        <v>0.21760742187500171</v>
      </c>
      <c r="AW123" s="52">
        <f t="shared" si="24"/>
        <v>-0.31752589696149158</v>
      </c>
    </row>
    <row r="124" spans="4:49" x14ac:dyDescent="0.25">
      <c r="D124" s="37">
        <f>+NEA!A97</f>
        <v>45505</v>
      </c>
      <c r="E124" s="257">
        <v>7027.3154296875</v>
      </c>
      <c r="F124" s="257">
        <v>6984.54833984375</v>
      </c>
      <c r="G124" s="257">
        <v>7086.00537109375</v>
      </c>
      <c r="H124" s="257">
        <v>6994.39892578125</v>
      </c>
      <c r="I124" s="257">
        <v>7081.462890625</v>
      </c>
      <c r="J124" s="257">
        <v>6972.18994140625</v>
      </c>
      <c r="K124" s="257">
        <v>7090.44384765625</v>
      </c>
      <c r="L124" s="257">
        <v>6970.81982421875</v>
      </c>
      <c r="M124" s="257">
        <v>6996.54296875</v>
      </c>
      <c r="N124" s="257">
        <v>6985.24169921875</v>
      </c>
      <c r="O124" s="19" cm="1">
        <f t="array" ref="O124">+SUMPRODUCT($E$30:$N$30/100,$E124:$N124)/$D$14*100</f>
        <v>7085.0351150661327</v>
      </c>
      <c r="Q124" s="24">
        <f t="shared" si="35"/>
        <v>4.5154001070720762E-2</v>
      </c>
      <c r="R124" s="24">
        <f t="shared" si="36"/>
        <v>4.4854816702068812E-2</v>
      </c>
      <c r="S124" s="24">
        <f t="shared" si="37"/>
        <v>4.4292863198801324E-2</v>
      </c>
      <c r="T124" s="24">
        <f t="shared" si="38"/>
        <v>4.4482490215629777E-2</v>
      </c>
      <c r="U124" s="24">
        <f t="shared" si="39"/>
        <v>4.4280349277312059E-2</v>
      </c>
      <c r="V124" s="24">
        <f t="shared" si="40"/>
        <v>4.3861337578458448E-2</v>
      </c>
      <c r="W124" s="24">
        <f t="shared" si="41"/>
        <v>4.3549184088342852E-2</v>
      </c>
      <c r="X124" s="24">
        <f t="shared" si="42"/>
        <v>4.302600186099137E-2</v>
      </c>
      <c r="Y124" s="24">
        <f t="shared" si="43"/>
        <v>4.3543818561462944E-2</v>
      </c>
      <c r="Z124" s="24">
        <f t="shared" si="44"/>
        <v>4.226970657307616E-2</v>
      </c>
      <c r="AA124" s="24">
        <f t="shared" si="45"/>
        <v>4.422389719376163E-2</v>
      </c>
      <c r="AB124" s="24">
        <f>+NEA!Y97</f>
        <v>4.3657400949174807E-2</v>
      </c>
      <c r="AD124" s="24">
        <f t="shared" si="46"/>
        <v>2.2094116062442843</v>
      </c>
      <c r="AE124" s="24">
        <f t="shared" si="47"/>
        <v>2.2176027564885814</v>
      </c>
      <c r="AF124" s="24">
        <f t="shared" si="48"/>
        <v>2.2641842878896594</v>
      </c>
      <c r="AG124" s="24">
        <f t="shared" si="49"/>
        <v>2.2302190216883924</v>
      </c>
      <c r="AH124" s="24">
        <f t="shared" si="50"/>
        <v>2.2806164452740143</v>
      </c>
      <c r="AI124" s="24">
        <f t="shared" si="51"/>
        <v>2.2368346038041018</v>
      </c>
      <c r="AJ124" s="24">
        <f t="shared" si="52"/>
        <v>2.2960629794364187</v>
      </c>
      <c r="AK124" s="24">
        <f t="shared" si="53"/>
        <v>2.2723882991842546</v>
      </c>
      <c r="AL124" s="24">
        <f t="shared" si="54"/>
        <v>2.3036470701208711</v>
      </c>
      <c r="AM124" s="24">
        <f t="shared" si="55"/>
        <v>2.2662239257062784</v>
      </c>
      <c r="AN124" s="24">
        <f t="shared" si="56"/>
        <v>2.2481673755854494</v>
      </c>
      <c r="AO124" s="24">
        <f>+NEA!AV97</f>
        <v>2.2276675342236993</v>
      </c>
      <c r="AQ124" s="24">
        <f t="shared" si="57"/>
        <v>2.8842944976446017E-3</v>
      </c>
      <c r="AR124" s="24">
        <f t="shared" si="58"/>
        <v>-5.6812319461994054E-2</v>
      </c>
      <c r="AS124" s="35">
        <f t="shared" si="33"/>
        <v>45505</v>
      </c>
      <c r="AT124" s="19">
        <f t="shared" si="33"/>
        <v>7027.3154296875</v>
      </c>
      <c r="AU124" s="19">
        <f t="shared" si="27"/>
        <v>6985.24169921875</v>
      </c>
      <c r="AV124" s="52">
        <f t="shared" si="29"/>
        <v>0.42073730468750625</v>
      </c>
      <c r="AW124" s="52">
        <f t="shared" si="24"/>
        <v>-0.28720786056717529</v>
      </c>
    </row>
    <row r="125" spans="4:49" x14ac:dyDescent="0.25">
      <c r="D125" s="37">
        <f>+NEA!A98</f>
        <v>45536</v>
      </c>
      <c r="E125" s="257">
        <v>7253.91064453125</v>
      </c>
      <c r="F125" s="257">
        <v>7212.72802734375</v>
      </c>
      <c r="G125" s="257">
        <v>7313.12939453125</v>
      </c>
      <c r="H125" s="257">
        <v>7225.1953125</v>
      </c>
      <c r="I125" s="257">
        <v>7309.3310546875</v>
      </c>
      <c r="J125" s="257">
        <v>7203.79296875</v>
      </c>
      <c r="K125" s="257">
        <v>7323.30224609375</v>
      </c>
      <c r="L125" s="257">
        <v>7204.3544921875</v>
      </c>
      <c r="M125" s="257">
        <v>7234.650390625</v>
      </c>
      <c r="N125" s="257">
        <v>7217.37841796875</v>
      </c>
      <c r="O125" s="19" cm="1">
        <f t="array" ref="O125">+SUMPRODUCT($E$30:$N$30/100,$E125:$N125)/$D$14*100</f>
        <v>7316.92989830635</v>
      </c>
      <c r="Q125" s="24">
        <f t="shared" si="35"/>
        <v>3.2244918719099847E-2</v>
      </c>
      <c r="R125" s="24">
        <f t="shared" si="36"/>
        <v>3.2669211579270829E-2</v>
      </c>
      <c r="S125" s="24">
        <f t="shared" si="37"/>
        <v>3.2052476895376936E-2</v>
      </c>
      <c r="T125" s="24">
        <f t="shared" si="38"/>
        <v>3.2997315304398533E-2</v>
      </c>
      <c r="U125" s="24">
        <f t="shared" si="39"/>
        <v>3.2178120196629134E-2</v>
      </c>
      <c r="V125" s="24">
        <f t="shared" si="40"/>
        <v>3.321811787833151E-2</v>
      </c>
      <c r="W125" s="24">
        <f t="shared" si="41"/>
        <v>3.2841159656665342E-2</v>
      </c>
      <c r="X125" s="24">
        <f t="shared" si="42"/>
        <v>3.3501750706190991E-2</v>
      </c>
      <c r="Y125" s="24">
        <f t="shared" si="43"/>
        <v>3.403215315599506E-2</v>
      </c>
      <c r="Z125" s="24">
        <f t="shared" si="44"/>
        <v>3.3232453327414868E-2</v>
      </c>
      <c r="AA125" s="24">
        <f t="shared" si="45"/>
        <v>3.2730223559104044E-2</v>
      </c>
      <c r="AB125" s="24">
        <f>+NEA!Y98</f>
        <v>3.2656876874425755E-2</v>
      </c>
      <c r="AD125" s="24">
        <f t="shared" si="46"/>
        <v>1.9244158258516944</v>
      </c>
      <c r="AE125" s="24">
        <f t="shared" si="47"/>
        <v>1.9371408460576016</v>
      </c>
      <c r="AF125" s="24">
        <f t="shared" si="48"/>
        <v>1.9804740627443653</v>
      </c>
      <c r="AG125" s="24">
        <f t="shared" si="49"/>
        <v>1.9548074528753818</v>
      </c>
      <c r="AH125" s="24">
        <f t="shared" si="50"/>
        <v>1.9982488611989662</v>
      </c>
      <c r="AI125" s="24">
        <f t="shared" si="51"/>
        <v>1.962277730553899</v>
      </c>
      <c r="AJ125" s="24">
        <f t="shared" si="52"/>
        <v>2.019939734594618</v>
      </c>
      <c r="AK125" s="24">
        <f t="shared" si="53"/>
        <v>2.0030280589272174</v>
      </c>
      <c r="AL125" s="24">
        <f t="shared" si="54"/>
        <v>2.0359917091238877</v>
      </c>
      <c r="AM125" s="24">
        <f t="shared" si="55"/>
        <v>1.9953581768614459</v>
      </c>
      <c r="AN125" s="24">
        <f t="shared" si="56"/>
        <v>1.9696273903020716</v>
      </c>
      <c r="AO125" s="24">
        <f>+NEA!AV98</f>
        <v>1.9508353755728578</v>
      </c>
      <c r="AQ125" s="24">
        <f t="shared" si="57"/>
        <v>-9.875346083150216E-4</v>
      </c>
      <c r="AR125" s="24">
        <f t="shared" si="58"/>
        <v>-7.0942351009751548E-2</v>
      </c>
      <c r="AS125" s="35">
        <f t="shared" si="33"/>
        <v>45536</v>
      </c>
      <c r="AT125" s="19">
        <f t="shared" si="33"/>
        <v>7253.91064453125</v>
      </c>
      <c r="AU125" s="19">
        <f t="shared" si="27"/>
        <v>7217.37841796875</v>
      </c>
      <c r="AV125" s="52">
        <f t="shared" si="29"/>
        <v>0.36532226562499659</v>
      </c>
      <c r="AW125" s="52">
        <f t="shared" si="24"/>
        <v>-0.31240446781700371</v>
      </c>
    </row>
    <row r="126" spans="4:49" x14ac:dyDescent="0.25">
      <c r="D126" s="37">
        <f>+NEA!A99</f>
        <v>45566</v>
      </c>
      <c r="E126" s="257">
        <v>7431.89404296875</v>
      </c>
      <c r="F126" s="257">
        <v>7395.263671875</v>
      </c>
      <c r="G126" s="257">
        <v>7492.5087890625</v>
      </c>
      <c r="H126" s="257">
        <v>7416.14013671875</v>
      </c>
      <c r="I126" s="257">
        <v>7488.578125</v>
      </c>
      <c r="J126" s="257">
        <v>7394.27490234375</v>
      </c>
      <c r="K126" s="257">
        <v>7509.767578125</v>
      </c>
      <c r="L126" s="257">
        <v>7399.431640625</v>
      </c>
      <c r="M126" s="257">
        <v>7436.3291015625</v>
      </c>
      <c r="N126" s="257">
        <v>7419.255859375</v>
      </c>
      <c r="O126" s="19" cm="1">
        <f t="array" ref="O126">+SUMPRODUCT($E$30:$N$30/100,$E126:$N126)/$D$14*100</f>
        <v>7504.4519646147992</v>
      </c>
      <c r="Q126" s="24">
        <f t="shared" si="35"/>
        <v>2.4536199459760599E-2</v>
      </c>
      <c r="R126" s="24">
        <f t="shared" si="36"/>
        <v>2.5307434834538345E-2</v>
      </c>
      <c r="S126" s="24">
        <f t="shared" si="37"/>
        <v>2.4528404306012996E-2</v>
      </c>
      <c r="T126" s="24">
        <f t="shared" si="38"/>
        <v>2.6427634957965074E-2</v>
      </c>
      <c r="U126" s="24">
        <f t="shared" si="39"/>
        <v>2.452304718056908E-2</v>
      </c>
      <c r="V126" s="24">
        <f t="shared" si="40"/>
        <v>2.6441894488092421E-2</v>
      </c>
      <c r="W126" s="24">
        <f t="shared" si="41"/>
        <v>2.5461919468189542E-2</v>
      </c>
      <c r="X126" s="24">
        <f t="shared" si="42"/>
        <v>2.7077672073055892E-2</v>
      </c>
      <c r="Y126" s="24">
        <f t="shared" si="43"/>
        <v>2.7876773589342374E-2</v>
      </c>
      <c r="Z126" s="24">
        <f t="shared" si="44"/>
        <v>2.7971020738450703E-2</v>
      </c>
      <c r="AA126" s="24">
        <f t="shared" si="45"/>
        <v>2.5628517549669994E-2</v>
      </c>
      <c r="AB126" s="24">
        <f>+NEA!Y99</f>
        <v>2.5623967395638658E-2</v>
      </c>
      <c r="AD126" s="24">
        <f t="shared" si="46"/>
        <v>1.7960330383576197</v>
      </c>
      <c r="AE126" s="24">
        <f t="shared" si="47"/>
        <v>1.8076793845369545</v>
      </c>
      <c r="AF126" s="24">
        <f t="shared" si="48"/>
        <v>1.845561562161885</v>
      </c>
      <c r="AG126" s="24">
        <f t="shared" si="49"/>
        <v>1.8247732621882324</v>
      </c>
      <c r="AH126" s="24">
        <f t="shared" si="50"/>
        <v>1.8600655219212179</v>
      </c>
      <c r="AI126" s="24">
        <f t="shared" si="51"/>
        <v>1.8294663335737704</v>
      </c>
      <c r="AJ126" s="24">
        <f t="shared" si="52"/>
        <v>1.8824033165246283</v>
      </c>
      <c r="AK126" s="24">
        <f t="shared" si="53"/>
        <v>1.8670759470608189</v>
      </c>
      <c r="AL126" s="24">
        <f t="shared" si="54"/>
        <v>1.9006141349116032</v>
      </c>
      <c r="AM126" s="24">
        <f t="shared" si="55"/>
        <v>1.8525530773908963</v>
      </c>
      <c r="AN126" s="24">
        <f t="shared" si="56"/>
        <v>1.8365247615334277</v>
      </c>
      <c r="AO126" s="24">
        <f>+NEA!AV99</f>
        <v>1.8180341799727664</v>
      </c>
      <c r="AQ126" s="24">
        <f t="shared" si="57"/>
        <v>-3.4348212786901033E-3</v>
      </c>
      <c r="AR126" s="24">
        <f t="shared" si="58"/>
        <v>-5.6520039033276515E-2</v>
      </c>
      <c r="AS126" s="35">
        <f t="shared" si="33"/>
        <v>45566</v>
      </c>
      <c r="AT126" s="19">
        <f t="shared" si="33"/>
        <v>7431.89404296875</v>
      </c>
      <c r="AU126" s="19">
        <f t="shared" si="27"/>
        <v>7419.255859375</v>
      </c>
      <c r="AV126" s="52">
        <f t="shared" si="29"/>
        <v>0.12638183593750796</v>
      </c>
      <c r="AW126" s="52">
        <f t="shared" si="24"/>
        <v>-0.37733855915663383</v>
      </c>
    </row>
    <row r="127" spans="4:49" x14ac:dyDescent="0.25">
      <c r="D127" s="37">
        <f>+NEA!A100</f>
        <v>45597</v>
      </c>
      <c r="E127" s="257">
        <v>7545.92919921875</v>
      </c>
      <c r="F127" s="257">
        <v>7516.25048828125</v>
      </c>
      <c r="G127" s="257">
        <v>7622.84423828125</v>
      </c>
      <c r="H127" s="257">
        <v>7549.50927734375</v>
      </c>
      <c r="I127" s="257">
        <v>7624.22119140625</v>
      </c>
      <c r="J127" s="257">
        <v>7529.97021484375</v>
      </c>
      <c r="K127" s="257">
        <v>7652.6123046875</v>
      </c>
      <c r="L127" s="257">
        <v>7547.05419921875</v>
      </c>
      <c r="M127" s="257">
        <v>7587.68701171875</v>
      </c>
      <c r="N127" s="257">
        <v>7585.33837890625</v>
      </c>
      <c r="O127" s="19" cm="1">
        <f t="array" ref="O127">+SUMPRODUCT($E$30:$N$30/100,$E127:$N127)/$D$14*100</f>
        <v>7638.0681766444868</v>
      </c>
      <c r="Q127" s="24">
        <f t="shared" si="35"/>
        <v>1.5344023419963548E-2</v>
      </c>
      <c r="R127" s="24">
        <f t="shared" si="36"/>
        <v>1.6360040936251652E-2</v>
      </c>
      <c r="S127" s="24">
        <f t="shared" si="37"/>
        <v>1.7395434945503441E-2</v>
      </c>
      <c r="T127" s="24">
        <f t="shared" si="38"/>
        <v>1.7983632747804235E-2</v>
      </c>
      <c r="U127" s="24">
        <f t="shared" si="39"/>
        <v>1.8113327275496749E-2</v>
      </c>
      <c r="V127" s="24">
        <f t="shared" si="40"/>
        <v>1.8351402171562281E-2</v>
      </c>
      <c r="W127" s="24">
        <f t="shared" si="41"/>
        <v>1.9021191411913829E-2</v>
      </c>
      <c r="X127" s="24">
        <f t="shared" si="42"/>
        <v>1.9950526711167926E-2</v>
      </c>
      <c r="Y127" s="24">
        <f t="shared" si="43"/>
        <v>2.0353847723663332E-2</v>
      </c>
      <c r="Z127" s="24">
        <f t="shared" si="44"/>
        <v>2.2385333877033897E-2</v>
      </c>
      <c r="AA127" s="24">
        <f t="shared" si="45"/>
        <v>1.7804926017211953E-2</v>
      </c>
      <c r="AB127" s="24">
        <f>+NEA!Y100</f>
        <v>1.7763802482029467E-2</v>
      </c>
      <c r="AD127" s="24">
        <f t="shared" si="46"/>
        <v>1.5102901741642749</v>
      </c>
      <c r="AE127" s="24">
        <f t="shared" si="47"/>
        <v>1.5261442458978394</v>
      </c>
      <c r="AF127" s="24">
        <f t="shared" si="48"/>
        <v>1.5681312301909189</v>
      </c>
      <c r="AG127" s="24">
        <f t="shared" si="49"/>
        <v>1.548856855942327</v>
      </c>
      <c r="AH127" s="24">
        <f t="shared" si="50"/>
        <v>1.585795286966317</v>
      </c>
      <c r="AI127" s="24">
        <f t="shared" si="51"/>
        <v>1.5540585984788478</v>
      </c>
      <c r="AJ127" s="24">
        <f t="shared" si="52"/>
        <v>1.6081448914097409</v>
      </c>
      <c r="AK127" s="24">
        <f t="shared" si="53"/>
        <v>1.5993069856482345</v>
      </c>
      <c r="AL127" s="24">
        <f t="shared" si="54"/>
        <v>1.6364938373696045</v>
      </c>
      <c r="AM127" s="24">
        <f t="shared" si="55"/>
        <v>1.5970643799683581</v>
      </c>
      <c r="AN127" s="24">
        <f t="shared" si="56"/>
        <v>1.5602137050905256</v>
      </c>
      <c r="AO127" s="24">
        <f>+NEA!AV100</f>
        <v>1.5420536013539685</v>
      </c>
      <c r="AQ127" s="24">
        <f t="shared" si="57"/>
        <v>-7.0413104570703489E-3</v>
      </c>
      <c r="AR127" s="24">
        <f t="shared" si="58"/>
        <v>-8.6774205804083238E-2</v>
      </c>
      <c r="AS127" s="35">
        <f t="shared" ref="AS127:AS135" si="59">+D127</f>
        <v>45597</v>
      </c>
      <c r="AT127" s="19">
        <f t="shared" ref="AT127:AT135" si="60">+E127</f>
        <v>7545.92919921875</v>
      </c>
      <c r="AU127" s="19">
        <f t="shared" si="27"/>
        <v>7585.33837890625</v>
      </c>
      <c r="AV127" s="52">
        <f t="shared" si="29"/>
        <v>-0.39409179687500284</v>
      </c>
      <c r="AW127" s="52">
        <f t="shared" si="24"/>
        <v>-0.50381221762634709</v>
      </c>
    </row>
    <row r="128" spans="4:49" x14ac:dyDescent="0.25">
      <c r="D128" s="37">
        <f>+NEA!A101</f>
        <v>45627</v>
      </c>
      <c r="E128" s="257">
        <v>7761.10693359375</v>
      </c>
      <c r="F128" s="257">
        <v>7731.181640625</v>
      </c>
      <c r="G128" s="257">
        <v>7868.21826171875</v>
      </c>
      <c r="H128" s="257">
        <v>7767.70166015625</v>
      </c>
      <c r="I128" s="257">
        <v>7874.57080078125</v>
      </c>
      <c r="J128" s="257">
        <v>7756.9423828125</v>
      </c>
      <c r="K128" s="257">
        <v>7902.90087890625</v>
      </c>
      <c r="L128" s="257">
        <v>7783.61279296875</v>
      </c>
      <c r="M128" s="257">
        <v>7831.0185546875</v>
      </c>
      <c r="N128" s="257">
        <v>7841.2412109375</v>
      </c>
      <c r="O128" s="19" cm="1">
        <f t="array" ref="O128">+SUMPRODUCT($E$30:$N$30/100,$E128:$N128)/$D$14*100</f>
        <v>7871.4836074591485</v>
      </c>
      <c r="Q128" s="24">
        <f t="shared" si="35"/>
        <v>2.8515737253044682E-2</v>
      </c>
      <c r="R128" s="24">
        <f t="shared" si="36"/>
        <v>2.859552813984223E-2</v>
      </c>
      <c r="S128" s="24">
        <f t="shared" si="37"/>
        <v>3.2189300445790714E-2</v>
      </c>
      <c r="T128" s="24">
        <f t="shared" si="38"/>
        <v>2.8901531847546735E-2</v>
      </c>
      <c r="U128" s="24">
        <f t="shared" si="39"/>
        <v>3.2836089495565046E-2</v>
      </c>
      <c r="V128" s="24">
        <f t="shared" si="40"/>
        <v>3.0142505414074927E-2</v>
      </c>
      <c r="W128" s="24">
        <f t="shared" si="41"/>
        <v>3.2706292211541754E-2</v>
      </c>
      <c r="X128" s="24">
        <f t="shared" si="42"/>
        <v>3.1344493825748332E-2</v>
      </c>
      <c r="Y128" s="24">
        <f t="shared" si="43"/>
        <v>3.206926466430926E-2</v>
      </c>
      <c r="Z128" s="24">
        <f t="shared" si="44"/>
        <v>3.3736508412449906E-2</v>
      </c>
      <c r="AA128" s="24">
        <f t="shared" si="45"/>
        <v>3.055948512326645E-2</v>
      </c>
      <c r="AB128" s="24">
        <f>+NEA!Y101</f>
        <v>2.9301617430987692E-2</v>
      </c>
      <c r="AD128" s="24">
        <f t="shared" si="46"/>
        <v>1.0084523134403041</v>
      </c>
      <c r="AE128" s="24">
        <f t="shared" si="47"/>
        <v>1.0262020379419718</v>
      </c>
      <c r="AF128" s="24">
        <f t="shared" si="48"/>
        <v>1.0564325671130792</v>
      </c>
      <c r="AG128" s="24">
        <f t="shared" si="49"/>
        <v>1.045466941637101</v>
      </c>
      <c r="AH128" s="24">
        <f t="shared" si="50"/>
        <v>1.0721913036975494</v>
      </c>
      <c r="AI128" s="24">
        <f t="shared" si="51"/>
        <v>1.0554051263579383</v>
      </c>
      <c r="AJ128" s="24">
        <f t="shared" si="52"/>
        <v>1.09094666737204</v>
      </c>
      <c r="AK128" s="24">
        <f t="shared" si="53"/>
        <v>1.0937791631077141</v>
      </c>
      <c r="AL128" s="24">
        <f t="shared" si="54"/>
        <v>1.1262588344287945</v>
      </c>
      <c r="AM128" s="24">
        <f t="shared" si="55"/>
        <v>1.0923061649101644</v>
      </c>
      <c r="AN128" s="24">
        <f t="shared" si="56"/>
        <v>1.0542862357634633</v>
      </c>
      <c r="AO128" s="24">
        <f>+NEA!AV101</f>
        <v>1.0385202837552119</v>
      </c>
      <c r="AQ128" s="24">
        <f t="shared" si="57"/>
        <v>-5.2207711594052242E-3</v>
      </c>
      <c r="AR128" s="24">
        <f t="shared" si="58"/>
        <v>-8.3853851469860352E-2</v>
      </c>
      <c r="AS128" s="35">
        <f t="shared" si="59"/>
        <v>45627</v>
      </c>
      <c r="AT128" s="19">
        <f t="shared" si="60"/>
        <v>7761.10693359375</v>
      </c>
      <c r="AU128" s="19">
        <f t="shared" ref="AU128:AU135" si="61">+N128</f>
        <v>7841.2412109375</v>
      </c>
      <c r="AV128" s="52">
        <f t="shared" si="29"/>
        <v>-0.80134277343749716</v>
      </c>
      <c r="AW128" s="52">
        <f t="shared" si="24"/>
        <v>-0.60966268633865184</v>
      </c>
    </row>
    <row r="129" spans="4:49" x14ac:dyDescent="0.25">
      <c r="D129" s="37">
        <f>+NEA!A102</f>
        <v>45658</v>
      </c>
      <c r="E129" s="257">
        <v>7948.90185546875</v>
      </c>
      <c r="F129" s="257">
        <v>7921.865234375</v>
      </c>
      <c r="G129" s="257">
        <v>8075.29638671875</v>
      </c>
      <c r="H129" s="257">
        <v>7966.57373046875</v>
      </c>
      <c r="I129" s="257">
        <v>8086.19482421875</v>
      </c>
      <c r="J129" s="257">
        <v>7954.9482421875</v>
      </c>
      <c r="K129" s="257">
        <v>8115.02783203125</v>
      </c>
      <c r="L129" s="257">
        <v>7991.55419921875</v>
      </c>
      <c r="M129" s="257">
        <v>8052.46435546875</v>
      </c>
      <c r="N129" s="257">
        <v>8060.7353515625</v>
      </c>
      <c r="O129" s="19" cm="1">
        <f t="array" ref="O129">+SUMPRODUCT($E$30:$N$30/100,$E129:$N129)/$D$14*100</f>
        <v>8075.0460479368658</v>
      </c>
      <c r="Q129" s="24">
        <f t="shared" si="35"/>
        <v>2.419692493375325E-2</v>
      </c>
      <c r="R129" s="24">
        <f t="shared" si="36"/>
        <v>2.4664223738841695E-2</v>
      </c>
      <c r="S129" s="24">
        <f t="shared" si="37"/>
        <v>2.6318299532626988E-2</v>
      </c>
      <c r="T129" s="24">
        <f t="shared" si="38"/>
        <v>2.5602434157917964E-2</v>
      </c>
      <c r="U129" s="24">
        <f t="shared" si="39"/>
        <v>2.6874356557503365E-2</v>
      </c>
      <c r="V129" s="24">
        <f t="shared" si="40"/>
        <v>2.5526276927585911E-2</v>
      </c>
      <c r="W129" s="24">
        <f t="shared" si="41"/>
        <v>2.684165680113626E-2</v>
      </c>
      <c r="X129" s="24">
        <f t="shared" si="42"/>
        <v>2.6715281422765802E-2</v>
      </c>
      <c r="Y129" s="24">
        <f t="shared" si="43"/>
        <v>2.8278032957627985E-2</v>
      </c>
      <c r="Z129" s="24">
        <f t="shared" si="44"/>
        <v>2.7992269937932024E-2</v>
      </c>
      <c r="AA129" s="24">
        <f t="shared" si="45"/>
        <v>2.5860746287373004E-2</v>
      </c>
      <c r="AB129" s="24">
        <f>+NEA!Y102</f>
        <v>2.4796521174364372E-2</v>
      </c>
      <c r="AD129" s="24">
        <f t="shared" si="46"/>
        <v>0.72510948205867609</v>
      </c>
      <c r="AE129" s="24">
        <f t="shared" si="47"/>
        <v>0.73969875423304154</v>
      </c>
      <c r="AF129" s="24">
        <f t="shared" si="48"/>
        <v>0.76306816073931527</v>
      </c>
      <c r="AG129" s="24">
        <f t="shared" si="49"/>
        <v>0.7565513740533214</v>
      </c>
      <c r="AH129" s="24">
        <f t="shared" si="50"/>
        <v>0.77453864535002093</v>
      </c>
      <c r="AI129" s="24">
        <f t="shared" si="51"/>
        <v>0.7649271868982459</v>
      </c>
      <c r="AJ129" s="24">
        <f t="shared" si="52"/>
        <v>0.78751450644736964</v>
      </c>
      <c r="AK129" s="24">
        <f t="shared" si="53"/>
        <v>0.79455763411894575</v>
      </c>
      <c r="AL129" s="24">
        <f t="shared" si="54"/>
        <v>0.82242365720489263</v>
      </c>
      <c r="AM129" s="24">
        <f t="shared" si="55"/>
        <v>0.79488883974478997</v>
      </c>
      <c r="AN129" s="24">
        <f t="shared" si="56"/>
        <v>0.76216201897609248</v>
      </c>
      <c r="AO129" s="24">
        <f>+NEA!AV102</f>
        <v>0.74811738302864073</v>
      </c>
      <c r="AQ129" s="24">
        <f t="shared" si="57"/>
        <v>-3.795345004178774E-3</v>
      </c>
      <c r="AR129" s="24">
        <f t="shared" si="58"/>
        <v>-6.9779357686113874E-2</v>
      </c>
      <c r="AS129" s="35">
        <f t="shared" si="59"/>
        <v>45658</v>
      </c>
      <c r="AT129" s="19">
        <f t="shared" si="60"/>
        <v>7948.90185546875</v>
      </c>
      <c r="AU129" s="19">
        <f t="shared" si="61"/>
        <v>8060.7353515625</v>
      </c>
      <c r="AV129" s="52">
        <f t="shared" si="29"/>
        <v>-1.1183349609374886</v>
      </c>
      <c r="AW129" s="52">
        <f t="shared" si="24"/>
        <v>-0.69316439323795009</v>
      </c>
    </row>
    <row r="130" spans="4:49" x14ac:dyDescent="0.25">
      <c r="D130" s="37">
        <f>+NEA!A103</f>
        <v>45689</v>
      </c>
      <c r="E130" s="257">
        <v>8108.126953125</v>
      </c>
      <c r="F130" s="257">
        <v>8079.55615234375</v>
      </c>
      <c r="G130" s="257">
        <v>8230.455078125</v>
      </c>
      <c r="H130" s="257">
        <v>8117.67724609375</v>
      </c>
      <c r="I130" s="257">
        <v>8241.5751953125</v>
      </c>
      <c r="J130" s="257">
        <v>8101.6181640625</v>
      </c>
      <c r="K130" s="257">
        <v>8267.4765625</v>
      </c>
      <c r="L130" s="257">
        <v>8137.85400390625</v>
      </c>
      <c r="M130" s="257">
        <v>8202.8681640625</v>
      </c>
      <c r="N130" s="257">
        <v>8183.93994140625</v>
      </c>
      <c r="O130" s="19" cm="1">
        <f t="array" ref="O130">+SUMPRODUCT($E$30:$N$30/100,$E130:$N130)/$D$14*100</f>
        <v>8228.9496289384006</v>
      </c>
      <c r="Q130" s="24">
        <f t="shared" si="35"/>
        <v>2.0031081091623326E-2</v>
      </c>
      <c r="R130" s="24">
        <f t="shared" si="36"/>
        <v>1.9905781442038251E-2</v>
      </c>
      <c r="S130" s="24">
        <f t="shared" si="37"/>
        <v>1.9213993391181905E-2</v>
      </c>
      <c r="T130" s="24">
        <f t="shared" si="38"/>
        <v>1.8967189752740587E-2</v>
      </c>
      <c r="U130" s="24">
        <f t="shared" si="39"/>
        <v>1.9215511680274355E-2</v>
      </c>
      <c r="V130" s="24">
        <f t="shared" si="40"/>
        <v>1.8437570856484564E-2</v>
      </c>
      <c r="W130" s="24">
        <f t="shared" si="41"/>
        <v>1.8785977525180186E-2</v>
      </c>
      <c r="X130" s="24">
        <f t="shared" si="42"/>
        <v>1.8306802536833366E-2</v>
      </c>
      <c r="Y130" s="24">
        <f t="shared" si="43"/>
        <v>1.8677985018537235E-2</v>
      </c>
      <c r="Z130" s="24">
        <f t="shared" si="44"/>
        <v>1.5284534781292436E-2</v>
      </c>
      <c r="AA130" s="24">
        <f t="shared" si="45"/>
        <v>1.9059158311655278E-2</v>
      </c>
      <c r="AB130" s="24">
        <f>+NEA!Y103</f>
        <v>1.9112393132259653E-2</v>
      </c>
      <c r="AD130" s="24">
        <f t="shared" si="46"/>
        <v>0.59201713676015477</v>
      </c>
      <c r="AE130" s="24">
        <f t="shared" si="47"/>
        <v>0.60256673240830172</v>
      </c>
      <c r="AF130" s="24">
        <f t="shared" si="48"/>
        <v>0.62011459811604652</v>
      </c>
      <c r="AG130" s="24">
        <f t="shared" si="49"/>
        <v>0.61441322620299488</v>
      </c>
      <c r="AH130" s="24">
        <f t="shared" si="50"/>
        <v>0.62885766615413674</v>
      </c>
      <c r="AI130" s="24">
        <f t="shared" si="51"/>
        <v>0.61913157881126391</v>
      </c>
      <c r="AJ130" s="24">
        <f t="shared" si="52"/>
        <v>0.63712407178217823</v>
      </c>
      <c r="AK130" s="24">
        <f t="shared" si="53"/>
        <v>0.64123391282880049</v>
      </c>
      <c r="AL130" s="24">
        <f t="shared" si="54"/>
        <v>0.66550728528584324</v>
      </c>
      <c r="AM130" s="24">
        <f t="shared" si="55"/>
        <v>0.63780153792439709</v>
      </c>
      <c r="AN130" s="24">
        <f t="shared" si="56"/>
        <v>0.61875135174098927</v>
      </c>
      <c r="AO130" s="24">
        <f>+NEA!AV103</f>
        <v>0.60648739192676793</v>
      </c>
      <c r="AQ130" s="24">
        <f t="shared" si="57"/>
        <v>4.7465463103308903E-3</v>
      </c>
      <c r="AR130" s="24">
        <f t="shared" si="58"/>
        <v>-4.5784401164242317E-2</v>
      </c>
      <c r="AS130" s="35">
        <f t="shared" si="59"/>
        <v>45689</v>
      </c>
      <c r="AT130" s="19">
        <f t="shared" si="60"/>
        <v>8108.126953125</v>
      </c>
      <c r="AU130" s="19">
        <f t="shared" si="61"/>
        <v>8183.93994140625</v>
      </c>
      <c r="AV130" s="52">
        <f t="shared" si="29"/>
        <v>-0.75812988281249716</v>
      </c>
      <c r="AW130" s="52">
        <f t="shared" si="24"/>
        <v>-0.61866242747379729</v>
      </c>
    </row>
    <row r="131" spans="4:49" x14ac:dyDescent="0.25">
      <c r="D131" s="37">
        <f>+NEA!A104</f>
        <v>45717</v>
      </c>
      <c r="E131" s="257">
        <v>8386.7392578125</v>
      </c>
      <c r="F131" s="257">
        <v>8354.787109375</v>
      </c>
      <c r="G131" s="257">
        <v>8485.9453125</v>
      </c>
      <c r="H131" s="257">
        <v>8373.84765625</v>
      </c>
      <c r="I131" s="257">
        <v>8491.302734375</v>
      </c>
      <c r="J131" s="257">
        <v>8346.5224609375</v>
      </c>
      <c r="K131" s="257">
        <v>8501.3974609375</v>
      </c>
      <c r="L131" s="257">
        <v>8368.3486328125</v>
      </c>
      <c r="M131" s="257">
        <v>8437.8564453125</v>
      </c>
      <c r="N131" s="257">
        <v>8377.9482421875</v>
      </c>
      <c r="O131" s="19" cm="1">
        <f t="array" ref="O131">+SUMPRODUCT($E$30:$N$30/100,$E131:$N131)/$D$14*100</f>
        <v>8484.8910203506111</v>
      </c>
      <c r="Q131" s="24">
        <f t="shared" si="35"/>
        <v>3.4362104379744407E-2</v>
      </c>
      <c r="R131" s="24">
        <f t="shared" si="36"/>
        <v>3.4065108508641195E-2</v>
      </c>
      <c r="S131" s="24">
        <f t="shared" si="37"/>
        <v>3.1042054412525166E-2</v>
      </c>
      <c r="T131" s="24">
        <f t="shared" si="38"/>
        <v>3.1557107087439418E-2</v>
      </c>
      <c r="U131" s="24">
        <f t="shared" si="39"/>
        <v>3.0300947712584847E-2</v>
      </c>
      <c r="V131" s="24">
        <f t="shared" si="40"/>
        <v>3.0229059419432547E-2</v>
      </c>
      <c r="W131" s="24">
        <f t="shared" si="41"/>
        <v>2.8294110865524358E-2</v>
      </c>
      <c r="X131" s="24">
        <f t="shared" si="42"/>
        <v>2.8323760637092965E-2</v>
      </c>
      <c r="Y131" s="24">
        <f t="shared" si="43"/>
        <v>2.8647087402855487E-2</v>
      </c>
      <c r="Z131" s="24">
        <f t="shared" si="44"/>
        <v>2.3705978070498013E-2</v>
      </c>
      <c r="AA131" s="24">
        <f t="shared" si="45"/>
        <v>3.1102559008521879E-2</v>
      </c>
      <c r="AB131" s="24">
        <f>+NEA!Y104</f>
        <v>3.1283883387685396E-2</v>
      </c>
      <c r="AD131" s="24">
        <f t="shared" si="46"/>
        <v>0.49856665451309046</v>
      </c>
      <c r="AE131" s="24">
        <f t="shared" si="47"/>
        <v>0.50628727291166054</v>
      </c>
      <c r="AF131" s="24">
        <f t="shared" si="48"/>
        <v>0.5026588664374303</v>
      </c>
      <c r="AG131" s="24">
        <f t="shared" si="49"/>
        <v>0.5111375377263625</v>
      </c>
      <c r="AH131" s="24">
        <f t="shared" si="50"/>
        <v>0.50598716521375264</v>
      </c>
      <c r="AI131" s="24">
        <f t="shared" si="51"/>
        <v>0.509624012287762</v>
      </c>
      <c r="AJ131" s="24">
        <f t="shared" si="52"/>
        <v>0.50966628489001176</v>
      </c>
      <c r="AK131" s="24">
        <f t="shared" si="53"/>
        <v>0.51857811484620586</v>
      </c>
      <c r="AL131" s="24">
        <f t="shared" si="54"/>
        <v>0.5365116381838666</v>
      </c>
      <c r="AM131" s="24">
        <f t="shared" si="55"/>
        <v>0.50285904329280795</v>
      </c>
      <c r="AN131" s="24">
        <f t="shared" si="56"/>
        <v>0.5079598424066627</v>
      </c>
      <c r="AO131" s="24">
        <f>+NEA!AV104</f>
        <v>0.50141896514168494</v>
      </c>
      <c r="AQ131" s="24">
        <f t="shared" si="57"/>
        <v>1.0656126309246394E-2</v>
      </c>
      <c r="AR131" s="24">
        <f t="shared" si="58"/>
        <v>-4.2923887797174931E-3</v>
      </c>
      <c r="AS131" s="35">
        <f t="shared" si="59"/>
        <v>45717</v>
      </c>
      <c r="AT131" s="19">
        <f t="shared" si="60"/>
        <v>8386.7392578125</v>
      </c>
      <c r="AU131" s="19">
        <f t="shared" si="61"/>
        <v>8377.9482421875</v>
      </c>
      <c r="AV131" s="52">
        <f t="shared" si="29"/>
        <v>8.7910156250003979E-2</v>
      </c>
      <c r="AW131" s="52">
        <f t="shared" si="24"/>
        <v>-0.43845726903685289</v>
      </c>
    </row>
    <row r="132" spans="4:49" x14ac:dyDescent="0.25">
      <c r="D132" s="37">
        <f>+NEA!A105</f>
        <v>45748</v>
      </c>
      <c r="E132" s="257">
        <v>8617.4619140625</v>
      </c>
      <c r="F132" s="257">
        <v>8585.8974609375</v>
      </c>
      <c r="G132" s="257">
        <v>8711.234375</v>
      </c>
      <c r="H132" s="257">
        <v>8599.748046875</v>
      </c>
      <c r="I132" s="257">
        <v>8715.03125</v>
      </c>
      <c r="J132" s="257">
        <v>8573.7080078125</v>
      </c>
      <c r="K132" s="257">
        <v>8721.4658203125</v>
      </c>
      <c r="L132" s="257">
        <v>8587.85546875</v>
      </c>
      <c r="M132" s="257">
        <v>8658.6591796875</v>
      </c>
      <c r="N132" s="257">
        <v>8597.7001953125</v>
      </c>
      <c r="O132" s="19" cm="1">
        <f t="array" ref="O132">+SUMPRODUCT($E$30:$N$30/100,$E132:$N132)/$D$14*100</f>
        <v>8712.7324363909756</v>
      </c>
      <c r="Q132" s="24">
        <f t="shared" si="35"/>
        <v>2.7510412468716661E-2</v>
      </c>
      <c r="R132" s="24">
        <f t="shared" si="36"/>
        <v>2.7662027594116401E-2</v>
      </c>
      <c r="S132" s="24">
        <f t="shared" si="37"/>
        <v>2.6548493326741474E-2</v>
      </c>
      <c r="T132" s="24">
        <f t="shared" si="38"/>
        <v>2.6976892809411845E-2</v>
      </c>
      <c r="U132" s="24">
        <f t="shared" si="39"/>
        <v>2.6347961275634324E-2</v>
      </c>
      <c r="V132" s="24">
        <f t="shared" si="40"/>
        <v>2.7219185946991686E-2</v>
      </c>
      <c r="W132" s="24">
        <f t="shared" si="41"/>
        <v>2.5886139353697768E-2</v>
      </c>
      <c r="X132" s="24">
        <f t="shared" si="42"/>
        <v>2.6230603619548987E-2</v>
      </c>
      <c r="Y132" s="24">
        <f t="shared" si="43"/>
        <v>2.6168107481570502E-2</v>
      </c>
      <c r="Z132" s="24">
        <f t="shared" si="44"/>
        <v>2.6229805529047079E-2</v>
      </c>
      <c r="AA132" s="24">
        <f t="shared" si="45"/>
        <v>2.6852603703912958E-2</v>
      </c>
      <c r="AB132" s="24">
        <f>+NEA!Y105</f>
        <v>2.6623690309882653E-2</v>
      </c>
      <c r="AD132" s="24">
        <f t="shared" si="46"/>
        <v>0.45013237541752216</v>
      </c>
      <c r="AE132" s="24">
        <f t="shared" si="47"/>
        <v>0.45639732798214139</v>
      </c>
      <c r="AF132" s="24">
        <f t="shared" si="48"/>
        <v>0.45344731860736132</v>
      </c>
      <c r="AG132" s="24">
        <f t="shared" si="49"/>
        <v>0.45933926439284534</v>
      </c>
      <c r="AH132" s="24">
        <f t="shared" si="50"/>
        <v>0.45635373686062319</v>
      </c>
      <c r="AI132" s="24">
        <f t="shared" si="51"/>
        <v>0.45763197564314573</v>
      </c>
      <c r="AJ132" s="24">
        <f t="shared" si="52"/>
        <v>0.45730569698769608</v>
      </c>
      <c r="AK132" s="24">
        <f t="shared" si="53"/>
        <v>0.46400036824904167</v>
      </c>
      <c r="AL132" s="24">
        <f t="shared" si="54"/>
        <v>0.4802530354774559</v>
      </c>
      <c r="AM132" s="24">
        <f t="shared" si="55"/>
        <v>0.45236357601626165</v>
      </c>
      <c r="AN132" s="24">
        <f t="shared" si="56"/>
        <v>0.45711682944192211</v>
      </c>
      <c r="AO132" s="24">
        <f>+NEA!AV105</f>
        <v>0.45021763899260825</v>
      </c>
      <c r="AQ132" s="24">
        <f t="shared" si="57"/>
        <v>1.2806069396695818E-3</v>
      </c>
      <c r="AR132" s="24">
        <f t="shared" si="58"/>
        <v>-2.2312005987394912E-3</v>
      </c>
      <c r="AS132" s="35">
        <f t="shared" si="59"/>
        <v>45748</v>
      </c>
      <c r="AT132" s="19">
        <f t="shared" si="60"/>
        <v>8617.4619140625</v>
      </c>
      <c r="AU132" s="19">
        <f t="shared" si="61"/>
        <v>8597.7001953125</v>
      </c>
      <c r="AV132" s="52">
        <f t="shared" si="29"/>
        <v>0.19761718750000057</v>
      </c>
      <c r="AW132" s="52">
        <f t="shared" si="24"/>
        <v>-0.4257344312636917</v>
      </c>
    </row>
    <row r="133" spans="4:49" x14ac:dyDescent="0.25">
      <c r="D133" s="37">
        <f>+NEA!A106</f>
        <v>45778</v>
      </c>
      <c r="E133" s="257">
        <v>8721.158203125</v>
      </c>
      <c r="F133" s="257">
        <v>8693.896484375</v>
      </c>
      <c r="G133" s="257">
        <v>8813.7470703125</v>
      </c>
      <c r="H133" s="257">
        <v>8712.08203125</v>
      </c>
      <c r="I133" s="257">
        <v>8817.859375</v>
      </c>
      <c r="J133" s="257">
        <v>8686.2685546875</v>
      </c>
      <c r="K133" s="257">
        <v>8829.7412109375</v>
      </c>
      <c r="L133" s="257">
        <v>8701.068359375</v>
      </c>
      <c r="M133" s="257">
        <v>8772.3291015625</v>
      </c>
      <c r="N133" s="257">
        <v>8714.0732421875</v>
      </c>
      <c r="O133" s="19" cm="1">
        <f t="array" ref="O133">+SUMPRODUCT($E$30:$N$30/100,$E133:$N133)/$D$14*100</f>
        <v>8821.7552805943105</v>
      </c>
      <c r="Q133" s="24">
        <f t="shared" si="35"/>
        <v>1.2033275005635113E-2</v>
      </c>
      <c r="R133" s="24">
        <f t="shared" si="36"/>
        <v>1.2578652834936976E-2</v>
      </c>
      <c r="S133" s="24">
        <f t="shared" si="37"/>
        <v>1.1767872485063391E-2</v>
      </c>
      <c r="T133" s="24">
        <f t="shared" si="38"/>
        <v>1.30624738960603E-2</v>
      </c>
      <c r="U133" s="24">
        <f t="shared" si="39"/>
        <v>1.1798939332546832E-2</v>
      </c>
      <c r="V133" s="24">
        <f t="shared" si="40"/>
        <v>1.3128572465079591E-2</v>
      </c>
      <c r="W133" s="24">
        <f t="shared" si="41"/>
        <v>1.2414815680733771E-2</v>
      </c>
      <c r="X133" s="24">
        <f t="shared" si="42"/>
        <v>1.3182905911372833E-2</v>
      </c>
      <c r="Y133" s="24">
        <f t="shared" si="43"/>
        <v>1.3127889609243493E-2</v>
      </c>
      <c r="Z133" s="24">
        <f t="shared" si="44"/>
        <v>1.3535369253564689E-2</v>
      </c>
      <c r="AA133" s="24">
        <f t="shared" si="45"/>
        <v>1.2513048575665264E-2</v>
      </c>
      <c r="AB133" s="24">
        <f>+NEA!Y106</f>
        <v>1.2705034032927554E-2</v>
      </c>
      <c r="AD133" s="24">
        <f t="shared" si="46"/>
        <v>0.4153067501458616</v>
      </c>
      <c r="AE133" s="24">
        <f t="shared" si="47"/>
        <v>0.4217508046162044</v>
      </c>
      <c r="AF133" s="24">
        <f t="shared" si="48"/>
        <v>0.41633613952828896</v>
      </c>
      <c r="AG133" s="24">
        <f t="shared" si="49"/>
        <v>0.42535200331111156</v>
      </c>
      <c r="AH133" s="24">
        <f t="shared" si="50"/>
        <v>0.418636616050309</v>
      </c>
      <c r="AI133" s="24">
        <f t="shared" si="51"/>
        <v>0.42318340188254533</v>
      </c>
      <c r="AJ133" s="24">
        <f t="shared" si="52"/>
        <v>0.42088639696086538</v>
      </c>
      <c r="AK133" s="24">
        <f t="shared" si="53"/>
        <v>0.42821346643393943</v>
      </c>
      <c r="AL133" s="24">
        <f t="shared" si="54"/>
        <v>0.44262983020459057</v>
      </c>
      <c r="AM133" s="24">
        <f t="shared" si="55"/>
        <v>0.41819100449827529</v>
      </c>
      <c r="AN133" s="24">
        <f t="shared" si="56"/>
        <v>0.42156124849312038</v>
      </c>
      <c r="AO133" s="24">
        <f>+NEA!AV106</f>
        <v>0.41582180765593058</v>
      </c>
      <c r="AQ133" s="24">
        <f t="shared" si="57"/>
        <v>-1.5020942479295751E-3</v>
      </c>
      <c r="AR133" s="24">
        <f t="shared" si="58"/>
        <v>-2.8842543524136843E-3</v>
      </c>
      <c r="AS133" s="35">
        <f t="shared" si="59"/>
        <v>45778</v>
      </c>
      <c r="AT133" s="19">
        <f t="shared" si="60"/>
        <v>8721.158203125</v>
      </c>
      <c r="AU133" s="19">
        <f t="shared" si="61"/>
        <v>8714.0732421875</v>
      </c>
      <c r="AV133" s="52">
        <f t="shared" si="29"/>
        <v>7.0849609375002842E-2</v>
      </c>
      <c r="AW133" s="52">
        <f t="shared" si="24"/>
        <v>-0.46069161753682053</v>
      </c>
    </row>
    <row r="134" spans="4:49" x14ac:dyDescent="0.25">
      <c r="D134" s="37">
        <f>+NEA!A107</f>
        <v>45809</v>
      </c>
      <c r="E134" s="257">
        <v>8802.626953125</v>
      </c>
      <c r="F134" s="257">
        <v>8781.5849609375</v>
      </c>
      <c r="G134" s="257">
        <v>8904.24609375</v>
      </c>
      <c r="H134" s="257">
        <v>8809.951171875</v>
      </c>
      <c r="I134" s="257">
        <v>8912.4970703125</v>
      </c>
      <c r="J134" s="257">
        <v>8781.7529296875</v>
      </c>
      <c r="K134" s="257">
        <v>8931.07421875</v>
      </c>
      <c r="L134" s="257">
        <v>8806.173828125</v>
      </c>
      <c r="M134" s="257">
        <v>8885.2548828125</v>
      </c>
      <c r="N134" s="257">
        <v>8823.69140625</v>
      </c>
      <c r="O134" s="19" cm="1">
        <f t="array" ref="O134">+SUMPRODUCT($E$30:$N$30/100,$E134:$N134)/$D$14*100</f>
        <v>8916.82352684545</v>
      </c>
      <c r="Q134" s="24">
        <f t="shared" si="35"/>
        <v>9.3415058071997237E-3</v>
      </c>
      <c r="R134" s="24">
        <f t="shared" si="36"/>
        <v>1.0086211254078936E-2</v>
      </c>
      <c r="S134" s="24">
        <f t="shared" si="37"/>
        <v>1.0267939698692885E-2</v>
      </c>
      <c r="T134" s="24">
        <f t="shared" si="38"/>
        <v>1.1233725792978877E-2</v>
      </c>
      <c r="U134" s="24">
        <f t="shared" si="39"/>
        <v>1.0732502219394924E-2</v>
      </c>
      <c r="V134" s="24">
        <f t="shared" si="40"/>
        <v>1.0992565380501862E-2</v>
      </c>
      <c r="W134" s="24">
        <f t="shared" si="41"/>
        <v>1.1476328172220773E-2</v>
      </c>
      <c r="X134" s="24">
        <f t="shared" si="42"/>
        <v>1.2079604987444315E-2</v>
      </c>
      <c r="Y134" s="24">
        <f t="shared" si="43"/>
        <v>1.2872953116850772E-2</v>
      </c>
      <c r="Z134" s="24">
        <f t="shared" si="44"/>
        <v>1.2579440293410071E-2</v>
      </c>
      <c r="AA134" s="24">
        <f t="shared" si="45"/>
        <v>1.0776568066931835E-2</v>
      </c>
      <c r="AB134" s="24">
        <f>+NEA!Y107</f>
        <v>1.0597560153735142E-2</v>
      </c>
      <c r="AD134" s="24">
        <f t="shared" si="46"/>
        <v>0.36774340978314157</v>
      </c>
      <c r="AE134" s="24">
        <f t="shared" si="47"/>
        <v>0.37434514004427943</v>
      </c>
      <c r="AF134" s="24">
        <f t="shared" si="48"/>
        <v>0.37148566076338851</v>
      </c>
      <c r="AG134" s="24">
        <f t="shared" si="49"/>
        <v>0.37849169181797171</v>
      </c>
      <c r="AH134" s="24">
        <f t="shared" si="50"/>
        <v>0.37444754725022666</v>
      </c>
      <c r="AI134" s="24">
        <f t="shared" si="51"/>
        <v>0.37678474563322273</v>
      </c>
      <c r="AJ134" s="24">
        <f t="shared" si="52"/>
        <v>0.37660444384234881</v>
      </c>
      <c r="AK134" s="24">
        <f t="shared" si="53"/>
        <v>0.38273910326041949</v>
      </c>
      <c r="AL134" s="24">
        <f t="shared" si="54"/>
        <v>0.39477972109927362</v>
      </c>
      <c r="AM134" s="24">
        <f t="shared" si="55"/>
        <v>0.37723179071410451</v>
      </c>
      <c r="AN134" s="24">
        <f t="shared" si="56"/>
        <v>0.37556816066723209</v>
      </c>
      <c r="AO134" s="24">
        <f>+NEA!AV107</f>
        <v>0.37076186308867309</v>
      </c>
      <c r="AQ134" s="24">
        <f t="shared" si="57"/>
        <v>-3.2379344862103476E-3</v>
      </c>
      <c r="AR134" s="24">
        <f t="shared" si="58"/>
        <v>-9.4883809309629363E-3</v>
      </c>
      <c r="AS134" s="35">
        <f t="shared" si="59"/>
        <v>45809</v>
      </c>
      <c r="AT134" s="19">
        <f t="shared" si="60"/>
        <v>8802.626953125</v>
      </c>
      <c r="AU134" s="19">
        <f t="shared" si="61"/>
        <v>8823.69140625</v>
      </c>
      <c r="AV134" s="52">
        <f t="shared" si="29"/>
        <v>-0.21064453125001137</v>
      </c>
      <c r="AW134" s="52">
        <f t="shared" si="24"/>
        <v>-0.53017666016918241</v>
      </c>
    </row>
    <row r="135" spans="4:49" x14ac:dyDescent="0.25">
      <c r="D135" s="37">
        <f>+NEA!A108</f>
        <v>45839</v>
      </c>
      <c r="E135" s="257">
        <v>8945.927734375</v>
      </c>
      <c r="F135" s="257">
        <v>8930.048828125</v>
      </c>
      <c r="G135" s="257">
        <v>9063.9130859375</v>
      </c>
      <c r="H135" s="257">
        <v>8963.2275390625</v>
      </c>
      <c r="I135" s="257">
        <v>9078.646484375</v>
      </c>
      <c r="J135" s="257">
        <v>8933.97265625</v>
      </c>
      <c r="K135" s="257">
        <v>9095.8955078125</v>
      </c>
      <c r="L135" s="257">
        <v>8967.798828125</v>
      </c>
      <c r="M135" s="257">
        <v>9058.55859375</v>
      </c>
      <c r="N135" s="257">
        <v>8995.9091796875</v>
      </c>
      <c r="O135" s="19" cm="1">
        <f t="array" ref="O135">+SUMPRODUCT($E$30:$N$30/100,$E135:$N135)/$D$14*100</f>
        <v>9074.4383351617016</v>
      </c>
      <c r="Q135" s="24">
        <f t="shared" si="35"/>
        <v>1.6279320027202449E-2</v>
      </c>
      <c r="R135" s="24">
        <f t="shared" si="36"/>
        <v>1.6906272369726194E-2</v>
      </c>
      <c r="S135" s="24">
        <f t="shared" si="37"/>
        <v>1.7931556530043746E-2</v>
      </c>
      <c r="T135" s="24">
        <f t="shared" si="38"/>
        <v>1.7398094972060907E-2</v>
      </c>
      <c r="U135" s="24">
        <f t="shared" si="39"/>
        <v>1.864229662593031E-2</v>
      </c>
      <c r="V135" s="24">
        <f t="shared" si="40"/>
        <v>1.7333638031184817E-2</v>
      </c>
      <c r="W135" s="24">
        <f t="shared" si="41"/>
        <v>1.8454811260718573E-2</v>
      </c>
      <c r="X135" s="24">
        <f t="shared" si="42"/>
        <v>1.8353600911647394E-2</v>
      </c>
      <c r="Y135" s="24">
        <f t="shared" si="43"/>
        <v>1.9504641478854667E-2</v>
      </c>
      <c r="Z135" s="24">
        <f t="shared" si="44"/>
        <v>1.9517655990951122E-2</v>
      </c>
      <c r="AA135" s="24">
        <f t="shared" si="45"/>
        <v>1.7676116146263077E-2</v>
      </c>
      <c r="AB135" s="24">
        <f>+NEA!Y108</f>
        <v>1.7051666315376801E-2</v>
      </c>
      <c r="AD135" s="24">
        <f t="shared" si="46"/>
        <v>0.33050412471485457</v>
      </c>
      <c r="AE135" s="24">
        <f t="shared" si="47"/>
        <v>0.33589232652655743</v>
      </c>
      <c r="AF135" s="24">
        <f t="shared" si="48"/>
        <v>0.33578500898563957</v>
      </c>
      <c r="AG135" s="24">
        <f t="shared" si="49"/>
        <v>0.33849017188044028</v>
      </c>
      <c r="AH135" s="24">
        <f t="shared" si="50"/>
        <v>0.33879853189933429</v>
      </c>
      <c r="AI135" s="24">
        <f t="shared" si="51"/>
        <v>0.33757524181298093</v>
      </c>
      <c r="AJ135" s="24">
        <f t="shared" si="52"/>
        <v>0.33870524041568251</v>
      </c>
      <c r="AK135" s="24">
        <f t="shared" si="53"/>
        <v>0.34182887996839129</v>
      </c>
      <c r="AL135" s="24">
        <f t="shared" si="54"/>
        <v>0.35109622963889286</v>
      </c>
      <c r="AM135" s="24">
        <f t="shared" si="55"/>
        <v>0.34228191733431212</v>
      </c>
      <c r="AN135" s="24">
        <f t="shared" si="56"/>
        <v>0.33743096671985562</v>
      </c>
      <c r="AO135" s="24">
        <f>+NEA!AV108</f>
        <v>0.33273954343639089</v>
      </c>
      <c r="AQ135" s="24">
        <f t="shared" si="57"/>
        <v>-3.2383359637486731E-3</v>
      </c>
      <c r="AR135" s="24">
        <f t="shared" si="58"/>
        <v>-1.177779261945755E-2</v>
      </c>
      <c r="AS135" s="35">
        <f t="shared" si="59"/>
        <v>45839</v>
      </c>
      <c r="AT135" s="19">
        <f t="shared" si="60"/>
        <v>8945.927734375</v>
      </c>
      <c r="AU135" s="19">
        <f t="shared" si="61"/>
        <v>8995.9091796875</v>
      </c>
      <c r="AV135" s="52">
        <f t="shared" si="29"/>
        <v>-0.49981445312499773</v>
      </c>
      <c r="AW135" s="52">
        <f t="shared" si="24"/>
        <v>-0.60481719519580679</v>
      </c>
    </row>
    <row r="136" spans="4:49" x14ac:dyDescent="0.25">
      <c r="D136" s="37">
        <f>+NEA!A109</f>
        <v>45870</v>
      </c>
      <c r="E136" s="257">
        <v>9093.3583984375</v>
      </c>
      <c r="F136" s="257">
        <v>9080.291015625</v>
      </c>
      <c r="G136" s="257">
        <v>9226.8798828125</v>
      </c>
      <c r="H136" s="257">
        <v>9120.1162109375</v>
      </c>
      <c r="I136" s="257">
        <v>9245.806640625</v>
      </c>
      <c r="J136" s="257">
        <v>9088.3017578125</v>
      </c>
      <c r="K136" s="257">
        <v>9264.5771484375</v>
      </c>
      <c r="L136" s="257">
        <v>9130.486328125</v>
      </c>
      <c r="M136" s="257">
        <v>9232.6953125</v>
      </c>
      <c r="N136" s="257">
        <v>9163.19921875</v>
      </c>
      <c r="O136" s="19" cm="1">
        <f t="array" ref="O136">+SUMPRODUCT($E$30:$N$30/100,$E136:$N136)/$D$14*100</f>
        <v>9234.4006282715163</v>
      </c>
      <c r="Q136" s="24">
        <f t="shared" ref="Q136" si="62">+E136/E135-1</f>
        <v>1.6480198414301261E-2</v>
      </c>
      <c r="R136" s="24">
        <f t="shared" ref="R136" si="63">+F136/F135-1</f>
        <v>1.6824341097309015E-2</v>
      </c>
      <c r="S136" s="24">
        <f t="shared" ref="S136" si="64">+G136/G135-1</f>
        <v>1.797973958155441E-2</v>
      </c>
      <c r="T136" s="24">
        <f t="shared" ref="T136" si="65">+H136/H135-1</f>
        <v>1.7503591333731805E-2</v>
      </c>
      <c r="U136" s="24">
        <f t="shared" ref="U136" si="66">+I136/I135-1</f>
        <v>1.8412453501487791E-2</v>
      </c>
      <c r="V136" s="24">
        <f t="shared" ref="V136" si="67">+J136/J135-1</f>
        <v>1.7274409436941252E-2</v>
      </c>
      <c r="W136" s="24">
        <f t="shared" ref="W136" si="68">+K136/K135-1</f>
        <v>1.8544808532608981E-2</v>
      </c>
      <c r="X136" s="24">
        <f t="shared" ref="X136" si="69">+L136/L135-1</f>
        <v>1.8141296779514704E-2</v>
      </c>
      <c r="Y136" s="24">
        <f t="shared" ref="Y136" si="70">+M136/M135-1</f>
        <v>1.9223446749038642E-2</v>
      </c>
      <c r="Z136" s="24">
        <f t="shared" ref="Z136" si="71">+N136/N135-1</f>
        <v>1.8596234768603059E-2</v>
      </c>
      <c r="AA136" s="24">
        <f t="shared" ref="AA136" si="72">+O136/O135-1</f>
        <v>1.7627789974613783E-2</v>
      </c>
      <c r="AB136" s="24">
        <f>+NEA!Y109</f>
        <v>1.6846544217424375E-2</v>
      </c>
      <c r="AD136" s="24">
        <f t="shared" ref="AD136" si="73">+E136/E124-1</f>
        <v>0.29400174069628693</v>
      </c>
      <c r="AE136" s="24">
        <f t="shared" ref="AE136" si="74">+F136/F124-1</f>
        <v>0.30005414434974531</v>
      </c>
      <c r="AF136" s="24">
        <f t="shared" ref="AF136" si="75">+G136/G124-1</f>
        <v>0.30212713646141354</v>
      </c>
      <c r="AG136" s="24">
        <f t="shared" ref="AG136" si="76">+H136/H124-1</f>
        <v>0.30391707818106961</v>
      </c>
      <c r="AH136" s="24">
        <f t="shared" ref="AH136" si="77">+I136/I124-1</f>
        <v>0.30563511853819492</v>
      </c>
      <c r="AI136" s="24">
        <f t="shared" ref="AI136" si="78">+J136/J124-1</f>
        <v>0.30350748246819026</v>
      </c>
      <c r="AJ136" s="24">
        <f t="shared" ref="AJ136" si="79">+K136/K124-1</f>
        <v>0.30662866070082639</v>
      </c>
      <c r="AK136" s="24">
        <f t="shared" ref="AK136" si="80">+L136/L124-1</f>
        <v>0.30981528118154933</v>
      </c>
      <c r="AL136" s="24">
        <f t="shared" ref="AL136" si="81">+M136/M124-1</f>
        <v>0.31960817702939237</v>
      </c>
      <c r="AM136" s="24">
        <f t="shared" ref="AM136" si="82">+N136/N124-1</f>
        <v>0.31179415306056479</v>
      </c>
      <c r="AN136" s="24">
        <f t="shared" ref="AN136" si="83">+O136/O124-1</f>
        <v>0.30336695278119619</v>
      </c>
      <c r="AO136" s="24">
        <f>+NEA!AV109</f>
        <v>0.29850236088269622</v>
      </c>
      <c r="AQ136" s="24">
        <f t="shared" ref="AQ136" si="84">+Q136-Z136</f>
        <v>-2.1160363543017979E-3</v>
      </c>
      <c r="AR136" s="24">
        <f t="shared" ref="AR136" si="85">+AD136-AM136</f>
        <v>-1.7792412364277865E-2</v>
      </c>
      <c r="AS136" s="35">
        <f t="shared" ref="AS136" si="86">+D136</f>
        <v>45870</v>
      </c>
      <c r="AT136" s="19">
        <f t="shared" ref="AT136" si="87">+E136</f>
        <v>9093.3583984375</v>
      </c>
      <c r="AU136" s="19">
        <f t="shared" ref="AU136" si="88">+N136</f>
        <v>9163.19921875</v>
      </c>
      <c r="AV136" s="52">
        <f t="shared" si="29"/>
        <v>-0.69840820312499829</v>
      </c>
      <c r="AW136" s="52">
        <f t="shared" si="24"/>
        <v>-0.65875943468680731</v>
      </c>
    </row>
    <row r="137" spans="4:49" x14ac:dyDescent="0.25">
      <c r="D137" s="37">
        <f>+NEA!A110</f>
        <v>45901</v>
      </c>
      <c r="E137" s="257">
        <v>9260.0986328125</v>
      </c>
      <c r="F137" s="257">
        <v>9243.984375</v>
      </c>
      <c r="G137" s="257">
        <v>9396.9677734375</v>
      </c>
      <c r="H137" s="257">
        <v>9281.099609375</v>
      </c>
      <c r="I137" s="257">
        <v>9413.0537109375</v>
      </c>
      <c r="J137" s="257">
        <v>9253.4189453125</v>
      </c>
      <c r="K137" s="257">
        <v>9432.47265625</v>
      </c>
      <c r="L137" s="257">
        <v>9294.478515625</v>
      </c>
      <c r="M137" s="257">
        <v>9397.1962890625</v>
      </c>
      <c r="N137" s="257">
        <v>9324.2255859375</v>
      </c>
      <c r="O137" s="19" cm="1">
        <f t="array" ref="O137">+SUMPRODUCT($E$30:$N$30/100,$E137:$N137)/$D$14*100</f>
        <v>9401.3378890821423</v>
      </c>
      <c r="Q137" s="24">
        <f t="shared" ref="Q137" si="89">+E137/E136-1</f>
        <v>1.8336485495133559E-2</v>
      </c>
      <c r="R137" s="24">
        <f t="shared" ref="R137" si="90">+F137/F136-1</f>
        <v>1.8027325235867808E-2</v>
      </c>
      <c r="S137" s="24">
        <f t="shared" ref="S137" si="91">+G137/G136-1</f>
        <v>1.8433955224867793E-2</v>
      </c>
      <c r="T137" s="24">
        <f t="shared" ref="T137" si="92">+H137/H136-1</f>
        <v>1.7651463502672993E-2</v>
      </c>
      <c r="U137" s="24">
        <f t="shared" ref="U137" si="93">+I137/I136-1</f>
        <v>1.8088964739716218E-2</v>
      </c>
      <c r="V137" s="24">
        <f t="shared" ref="V137" si="94">+J137/J136-1</f>
        <v>1.8168101357116662E-2</v>
      </c>
      <c r="W137" s="24">
        <f t="shared" ref="W137" si="95">+K137/K136-1</f>
        <v>1.8122306622576412E-2</v>
      </c>
      <c r="X137" s="24">
        <f t="shared" ref="X137" si="96">+L137/L136-1</f>
        <v>1.7960947709307451E-2</v>
      </c>
      <c r="Y137" s="24">
        <f t="shared" ref="Y137" si="97">+M137/M136-1</f>
        <v>1.7817221406601025E-2</v>
      </c>
      <c r="Z137" s="24">
        <f t="shared" ref="Z137" si="98">+N137/N136-1</f>
        <v>1.7573160131453047E-2</v>
      </c>
      <c r="AA137" s="24">
        <f t="shared" ref="AA137" si="99">+O137/O136-1</f>
        <v>1.8077758105874198E-2</v>
      </c>
      <c r="AB137" s="24">
        <f>+NEA!Y110</f>
        <v>1.7947295355935866E-2</v>
      </c>
      <c r="AD137" s="24">
        <f t="shared" ref="AD137" si="100">+E137/E125-1</f>
        <v>0.27656640488034179</v>
      </c>
      <c r="AE137" s="24">
        <f t="shared" ref="AE137" si="101">+F137/F125-1</f>
        <v>0.28162109259571033</v>
      </c>
      <c r="AF137" s="24">
        <f t="shared" ref="AF137" si="102">+G137/G125-1</f>
        <v>0.28494482546207123</v>
      </c>
      <c r="AG137" s="24">
        <f t="shared" ref="AG137" si="103">+H137/H125-1</f>
        <v>0.28454653583110323</v>
      </c>
      <c r="AH137" s="24">
        <f t="shared" ref="AH137" si="104">+I137/I125-1</f>
        <v>0.28781329515795773</v>
      </c>
      <c r="AI137" s="24">
        <f t="shared" ref="AI137" si="105">+J137/J125-1</f>
        <v>0.28452038883595931</v>
      </c>
      <c r="AJ137" s="24">
        <f t="shared" ref="AJ137" si="106">+K137/K125-1</f>
        <v>0.28800810608100758</v>
      </c>
      <c r="AK137" s="24">
        <f t="shared" ref="AK137" si="107">+L137/L125-1</f>
        <v>0.29011954168885756</v>
      </c>
      <c r="AL137" s="24">
        <f t="shared" ref="AL137" si="108">+M137/M125-1</f>
        <v>0.29891505209979852</v>
      </c>
      <c r="AM137" s="24">
        <f t="shared" ref="AM137" si="109">+N137/N125-1</f>
        <v>0.29191308061711663</v>
      </c>
      <c r="AN137" s="24">
        <f t="shared" ref="AN137" si="110">+O137/O125-1</f>
        <v>0.28487467007962874</v>
      </c>
      <c r="AO137" s="24">
        <f>+NEA!AV110</f>
        <v>0.28000596894739282</v>
      </c>
      <c r="AQ137" s="24">
        <f t="shared" ref="AQ137" si="111">+Q137-Z137</f>
        <v>7.6332536368051151E-4</v>
      </c>
      <c r="AR137" s="24">
        <f t="shared" ref="AR137" si="112">+AD137-AM137</f>
        <v>-1.534667573677484E-2</v>
      </c>
      <c r="AS137" s="35">
        <f t="shared" ref="AS137" si="113">+D137</f>
        <v>45901</v>
      </c>
      <c r="AT137" s="19">
        <f t="shared" ref="AT137" si="114">+E137</f>
        <v>9260.0986328125</v>
      </c>
      <c r="AU137" s="19">
        <f t="shared" ref="AU137" si="115">+N137</f>
        <v>9324.2255859375</v>
      </c>
      <c r="AV137" s="52">
        <f t="shared" si="29"/>
        <v>-0.64126953125000341</v>
      </c>
      <c r="AW137" s="52">
        <f t="shared" si="24"/>
        <v>-0.65468060999052469</v>
      </c>
    </row>
    <row r="138" spans="4:49" x14ac:dyDescent="0.25">
      <c r="D138" s="37">
        <f>+NEA!A111</f>
        <v>45931</v>
      </c>
      <c r="E138" s="257">
        <v>9462.74609375</v>
      </c>
      <c r="F138" s="257">
        <v>9446.2646484375</v>
      </c>
      <c r="G138" s="257">
        <v>9609.650390625</v>
      </c>
      <c r="H138" s="257">
        <v>9483.1064453125</v>
      </c>
      <c r="I138" s="257">
        <v>9627.2490234375</v>
      </c>
      <c r="J138" s="257">
        <v>9459.7724609375</v>
      </c>
      <c r="K138" s="257">
        <v>9647.34765625</v>
      </c>
      <c r="L138" s="257">
        <v>9502.14453125</v>
      </c>
      <c r="M138" s="257">
        <v>9607.6484375</v>
      </c>
      <c r="N138" s="257">
        <v>9538.04296875</v>
      </c>
      <c r="O138" s="19" cm="1">
        <f t="array" ref="O138">+SUMPRODUCT($E$30:$N$30/100,$E138:$N138)/$D$14*100</f>
        <v>9610.6403997420857</v>
      </c>
      <c r="Q138" s="24">
        <f t="shared" ref="Q138" si="116">+E138/E137-1</f>
        <v>2.1883941950621599E-2</v>
      </c>
      <c r="R138" s="24">
        <f t="shared" ref="R138" si="117">+F138/F137-1</f>
        <v>2.188236860120174E-2</v>
      </c>
      <c r="S138" s="24">
        <f t="shared" ref="S138" si="118">+G138/G137-1</f>
        <v>2.2633111266880279E-2</v>
      </c>
      <c r="T138" s="24">
        <f t="shared" ref="T138" si="119">+H138/H137-1</f>
        <v>2.1765398976372197E-2</v>
      </c>
      <c r="U138" s="24">
        <f t="shared" ref="U138" si="120">+I138/I137-1</f>
        <v>2.2755135482878996E-2</v>
      </c>
      <c r="V138" s="24">
        <f t="shared" ref="V138" si="121">+J138/J137-1</f>
        <v>2.2300245654556905E-2</v>
      </c>
      <c r="W138" s="24">
        <f t="shared" ref="W138" si="122">+K138/K137-1</f>
        <v>2.2780346981194022E-2</v>
      </c>
      <c r="X138" s="24">
        <f t="shared" ref="X138" si="123">+L138/L137-1</f>
        <v>2.2342944284167388E-2</v>
      </c>
      <c r="Y138" s="24">
        <f t="shared" ref="Y138" si="124">+M138/M137-1</f>
        <v>2.2395206183194016E-2</v>
      </c>
      <c r="Z138" s="24">
        <f t="shared" ref="Z138" si="125">+N138/N137-1</f>
        <v>2.2931382434051351E-2</v>
      </c>
      <c r="AA138" s="24">
        <f t="shared" ref="AA138" si="126">+O138/O137-1</f>
        <v>2.2263055868144921E-2</v>
      </c>
      <c r="AB138" s="24">
        <f>+NEA!Y111</f>
        <v>2.1844374914688158E-2</v>
      </c>
      <c r="AD138" s="24">
        <f t="shared" ref="AD138" si="127">+E138/E126-1</f>
        <v>0.27326170677885564</v>
      </c>
      <c r="AE138" s="24">
        <f t="shared" ref="AE138" si="128">+F138/F126-1</f>
        <v>0.27733980390214907</v>
      </c>
      <c r="AF138" s="24">
        <f t="shared" ref="AF138" si="129">+G138/G126-1</f>
        <v>0.28256778352440315</v>
      </c>
      <c r="AG138" s="24">
        <f t="shared" ref="AG138" si="130">+H138/H126-1</f>
        <v>0.27871187308877809</v>
      </c>
      <c r="AH138" s="24">
        <f t="shared" ref="AH138" si="131">+I138/I126-1</f>
        <v>0.28559105116333416</v>
      </c>
      <c r="AI138" s="24">
        <f t="shared" ref="AI138" si="132">+J138/J126-1</f>
        <v>0.27933740439364141</v>
      </c>
      <c r="AJ138" s="24">
        <f t="shared" ref="AJ138" si="133">+K138/K126-1</f>
        <v>0.28463997798700191</v>
      </c>
      <c r="AK138" s="24">
        <f t="shared" ref="AK138" si="134">+L138/L126-1</f>
        <v>0.28417221656329716</v>
      </c>
      <c r="AL138" s="24">
        <f t="shared" ref="AL138" si="135">+M138/M126-1</f>
        <v>0.2919880637721195</v>
      </c>
      <c r="AM138" s="24">
        <f t="shared" ref="AM138" si="136">+N138/N126-1</f>
        <v>0.28557946370021625</v>
      </c>
      <c r="AN138" s="24">
        <f t="shared" ref="AN138" si="137">+O138/O126-1</f>
        <v>0.2806585271061024</v>
      </c>
      <c r="AO138" s="24">
        <f>+NEA!AV111</f>
        <v>0.27528893708230284</v>
      </c>
      <c r="AQ138" s="24">
        <f t="shared" ref="AQ138" si="138">+Q138-Z138</f>
        <v>-1.0474404834297513E-3</v>
      </c>
      <c r="AR138" s="24">
        <f t="shared" ref="AR138" si="139">+AD138-AM138</f>
        <v>-1.2317756921360612E-2</v>
      </c>
      <c r="AS138" s="35">
        <f t="shared" ref="AS138" si="140">+D138</f>
        <v>45931</v>
      </c>
      <c r="AT138" s="19">
        <f t="shared" ref="AT138" si="141">+E138</f>
        <v>9462.74609375</v>
      </c>
      <c r="AU138" s="19">
        <f t="shared" ref="AU138" si="142">+N138</f>
        <v>9538.04296875</v>
      </c>
      <c r="AV138" s="52">
        <f t="shared" si="29"/>
        <v>-0.75296874999999375</v>
      </c>
      <c r="AW138" s="52">
        <f t="shared" si="24"/>
        <v>-0.69156957897057936</v>
      </c>
    </row>
    <row r="139" spans="4:49" x14ac:dyDescent="0.25">
      <c r="D139" s="35"/>
    </row>
    <row r="140" spans="4:49" x14ac:dyDescent="0.25">
      <c r="D140" s="35"/>
    </row>
    <row r="141" spans="4:49" x14ac:dyDescent="0.25">
      <c r="D141" s="35"/>
    </row>
    <row r="142" spans="4:49" x14ac:dyDescent="0.25">
      <c r="D142" s="35"/>
    </row>
    <row r="143" spans="4:49" x14ac:dyDescent="0.25">
      <c r="D143" s="35"/>
    </row>
    <row r="144" spans="4:49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B9558-29B2-4EC3-984B-13F604F4E6F2}">
  <sheetPr codeName="Hoja13"/>
  <dimension ref="A1:AW258"/>
  <sheetViews>
    <sheetView zoomScale="82" workbookViewId="0">
      <pane xSplit="4" ySplit="31" topLeftCell="E32" activePane="bottomRight" state="frozen"/>
      <selection pane="topRight" activeCell="E1" sqref="E1"/>
      <selection pane="bottomLeft" activeCell="A32" sqref="A32"/>
      <selection pane="bottomRight" activeCell="A28" sqref="A28:XFD28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16" s="88" customFormat="1" x14ac:dyDescent="0.25">
      <c r="E1" s="233" t="s">
        <v>97</v>
      </c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</row>
    <row r="2" spans="2:16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</row>
    <row r="3" spans="2:16" s="25" customFormat="1" hidden="1" x14ac:dyDescent="0.25">
      <c r="B3" s="90" t="str">
        <f>+B18</f>
        <v>Cuyo</v>
      </c>
      <c r="C3" s="25">
        <v>1</v>
      </c>
      <c r="D3" s="91">
        <f>+SUM(E3:P3)</f>
        <v>0.39307149000000008</v>
      </c>
      <c r="E3" s="38">
        <v>0.15853249999999999</v>
      </c>
      <c r="F3" s="38">
        <v>1.7825029999999999E-2</v>
      </c>
      <c r="G3" s="38">
        <v>4.9571940000000002E-2</v>
      </c>
      <c r="H3" s="38">
        <v>3.2047060000000002E-2</v>
      </c>
      <c r="I3" s="38">
        <v>1.6985529999999999E-2</v>
      </c>
      <c r="J3" s="38">
        <v>1.7494619999999999E-2</v>
      </c>
      <c r="K3" s="38">
        <v>3.4025010000000001E-2</v>
      </c>
      <c r="L3" s="38">
        <v>8.7937999999999992E-3</v>
      </c>
      <c r="M3" s="38">
        <v>2.617417E-2</v>
      </c>
      <c r="N3" s="38">
        <v>1.4928599999999999E-3</v>
      </c>
      <c r="O3" s="38">
        <v>1.675016E-2</v>
      </c>
      <c r="P3" s="38">
        <v>1.337881E-2</v>
      </c>
    </row>
    <row r="4" spans="2:16" s="25" customFormat="1" hidden="1" x14ac:dyDescent="0.25">
      <c r="B4" s="90" t="str">
        <f t="shared" ref="B4:B12" si="0">+B19</f>
        <v>Cuyo</v>
      </c>
      <c r="C4" s="25">
        <v>2</v>
      </c>
      <c r="D4" s="91">
        <f t="shared" ref="D4:D12" si="1">+SUM(E4:P4)</f>
        <v>0.51627767000000002</v>
      </c>
      <c r="E4" s="38">
        <v>0.18652009999999999</v>
      </c>
      <c r="F4" s="38">
        <v>2.221687E-2</v>
      </c>
      <c r="G4" s="38">
        <v>6.7536180000000001E-2</v>
      </c>
      <c r="H4" s="38">
        <v>4.4742129999999998E-2</v>
      </c>
      <c r="I4" s="38">
        <v>2.4662880000000002E-2</v>
      </c>
      <c r="J4" s="38">
        <v>3.4584910000000003E-2</v>
      </c>
      <c r="K4" s="38">
        <v>4.4519080000000003E-2</v>
      </c>
      <c r="L4" s="38">
        <v>1.2659139999999999E-2</v>
      </c>
      <c r="M4" s="38">
        <v>2.9601470000000001E-2</v>
      </c>
      <c r="N4" s="38">
        <v>7.9468400000000002E-3</v>
      </c>
      <c r="O4" s="38">
        <v>2.7215630000000001E-2</v>
      </c>
      <c r="P4" s="38">
        <v>1.407244E-2</v>
      </c>
    </row>
    <row r="5" spans="2:16" s="25" customFormat="1" hidden="1" x14ac:dyDescent="0.25">
      <c r="B5" s="90" t="str">
        <f t="shared" si="0"/>
        <v>Cuyo</v>
      </c>
      <c r="C5" s="25">
        <v>3</v>
      </c>
      <c r="D5" s="91">
        <f t="shared" si="1"/>
        <v>0.60370763000000005</v>
      </c>
      <c r="E5" s="38">
        <v>0.20086219999999999</v>
      </c>
      <c r="F5" s="38">
        <v>3.0213940000000002E-2</v>
      </c>
      <c r="G5" s="38">
        <v>6.5917219999999999E-2</v>
      </c>
      <c r="H5" s="38">
        <v>5.2856239999999999E-2</v>
      </c>
      <c r="I5" s="38">
        <v>2.9948990000000002E-2</v>
      </c>
      <c r="J5" s="38">
        <v>3.869997E-2</v>
      </c>
      <c r="K5" s="38">
        <v>6.5406229999999996E-2</v>
      </c>
      <c r="L5" s="38">
        <v>1.611742E-2</v>
      </c>
      <c r="M5" s="38">
        <v>3.5197989999999998E-2</v>
      </c>
      <c r="N5" s="38">
        <v>1.049228E-2</v>
      </c>
      <c r="O5" s="38">
        <v>4.1581300000000002E-2</v>
      </c>
      <c r="P5" s="38">
        <v>1.6413850000000001E-2</v>
      </c>
    </row>
    <row r="6" spans="2:16" s="25" customFormat="1" hidden="1" x14ac:dyDescent="0.25">
      <c r="B6" s="90" t="str">
        <f t="shared" si="0"/>
        <v>Cuyo</v>
      </c>
      <c r="C6" s="25">
        <v>4</v>
      </c>
      <c r="D6" s="91">
        <f t="shared" si="1"/>
        <v>0.65383067000000017</v>
      </c>
      <c r="E6" s="38">
        <v>0.20313376</v>
      </c>
      <c r="F6" s="38">
        <v>2.1201350000000001E-2</v>
      </c>
      <c r="G6" s="38">
        <v>6.9853689999999996E-2</v>
      </c>
      <c r="H6" s="38">
        <v>6.0556720000000001E-2</v>
      </c>
      <c r="I6" s="38">
        <v>3.3873899999999998E-2</v>
      </c>
      <c r="J6" s="38">
        <v>5.1724890000000003E-2</v>
      </c>
      <c r="K6" s="38">
        <v>8.2137710000000003E-2</v>
      </c>
      <c r="L6" s="38">
        <v>1.859827E-2</v>
      </c>
      <c r="M6" s="38">
        <v>3.9522399999999999E-2</v>
      </c>
      <c r="N6" s="38">
        <v>1.1877820000000001E-2</v>
      </c>
      <c r="O6" s="38">
        <v>4.1020210000000001E-2</v>
      </c>
      <c r="P6" s="38">
        <v>2.0329949999999999E-2</v>
      </c>
    </row>
    <row r="7" spans="2:16" s="25" customFormat="1" hidden="1" x14ac:dyDescent="0.25">
      <c r="B7" s="90" t="str">
        <f t="shared" si="0"/>
        <v>Cuyo</v>
      </c>
      <c r="C7" s="25">
        <v>5</v>
      </c>
      <c r="D7" s="91">
        <f t="shared" si="1"/>
        <v>0.61109872999999992</v>
      </c>
      <c r="E7" s="38">
        <v>0.19090046999999999</v>
      </c>
      <c r="F7" s="38">
        <v>2.1020359999999998E-2</v>
      </c>
      <c r="G7" s="38">
        <v>6.7039210000000002E-2</v>
      </c>
      <c r="H7" s="38">
        <v>5.1261750000000002E-2</v>
      </c>
      <c r="I7" s="38">
        <v>3.3841820000000002E-2</v>
      </c>
      <c r="J7" s="38">
        <v>4.7408539999999999E-2</v>
      </c>
      <c r="K7" s="38">
        <v>6.6016169999999999E-2</v>
      </c>
      <c r="L7" s="38">
        <v>1.7583100000000001E-2</v>
      </c>
      <c r="M7" s="38">
        <v>4.0729849999999998E-2</v>
      </c>
      <c r="N7" s="38">
        <v>1.7134489999999999E-2</v>
      </c>
      <c r="O7" s="38">
        <v>3.3288169999999999E-2</v>
      </c>
      <c r="P7" s="38">
        <v>2.4874799999999999E-2</v>
      </c>
    </row>
    <row r="8" spans="2:16" s="25" customFormat="1" hidden="1" x14ac:dyDescent="0.25">
      <c r="B8" s="90" t="str">
        <f t="shared" si="0"/>
        <v>Cuyo</v>
      </c>
      <c r="C8" s="25">
        <v>6</v>
      </c>
      <c r="D8" s="91">
        <f t="shared" si="1"/>
        <v>0.63748605999999997</v>
      </c>
      <c r="E8" s="38">
        <v>0.17977831</v>
      </c>
      <c r="F8" s="38">
        <v>2.4486609999999999E-2</v>
      </c>
      <c r="G8" s="38">
        <v>6.7753720000000003E-2</v>
      </c>
      <c r="H8" s="38">
        <v>5.6011329999999998E-2</v>
      </c>
      <c r="I8" s="38">
        <v>3.994147E-2</v>
      </c>
      <c r="J8" s="38">
        <v>5.8884899999999997E-2</v>
      </c>
      <c r="K8" s="38">
        <v>8.079973E-2</v>
      </c>
      <c r="L8" s="38">
        <v>1.7863839999999999E-2</v>
      </c>
      <c r="M8" s="38">
        <v>4.0740829999999999E-2</v>
      </c>
      <c r="N8" s="38">
        <v>1.2642860000000001E-2</v>
      </c>
      <c r="O8" s="38">
        <v>3.793995E-2</v>
      </c>
      <c r="P8" s="38">
        <v>2.0642509999999999E-2</v>
      </c>
    </row>
    <row r="9" spans="2:16" s="25" customFormat="1" hidden="1" x14ac:dyDescent="0.25">
      <c r="B9" s="90" t="str">
        <f t="shared" si="0"/>
        <v>Cuyo</v>
      </c>
      <c r="C9" s="25">
        <v>7</v>
      </c>
      <c r="D9" s="91">
        <f t="shared" si="1"/>
        <v>0.69517245000000005</v>
      </c>
      <c r="E9" s="38">
        <v>0.16704315</v>
      </c>
      <c r="F9" s="38">
        <v>1.9871079999999999E-2</v>
      </c>
      <c r="G9" s="38">
        <v>6.2323450000000002E-2</v>
      </c>
      <c r="H9" s="38">
        <v>5.7744410000000003E-2</v>
      </c>
      <c r="I9" s="38">
        <v>5.0200429999999997E-2</v>
      </c>
      <c r="J9" s="38">
        <v>5.5265839999999997E-2</v>
      </c>
      <c r="K9" s="38">
        <v>0.10203640999999999</v>
      </c>
      <c r="L9" s="38">
        <v>1.9905180000000001E-2</v>
      </c>
      <c r="M9" s="38">
        <v>5.6456640000000002E-2</v>
      </c>
      <c r="N9" s="38">
        <v>1.9108030000000002E-2</v>
      </c>
      <c r="O9" s="38">
        <v>5.2350250000000001E-2</v>
      </c>
      <c r="P9" s="38">
        <v>3.286758E-2</v>
      </c>
    </row>
    <row r="10" spans="2:16" s="25" customFormat="1" hidden="1" x14ac:dyDescent="0.25">
      <c r="B10" s="90" t="str">
        <f t="shared" si="0"/>
        <v>Cuyo</v>
      </c>
      <c r="C10" s="25">
        <v>8</v>
      </c>
      <c r="D10" s="91">
        <f t="shared" si="1"/>
        <v>0.71016221999999984</v>
      </c>
      <c r="E10" s="38">
        <v>0.16194496999999999</v>
      </c>
      <c r="F10" s="38">
        <v>2.4929989999999999E-2</v>
      </c>
      <c r="G10" s="38">
        <v>6.1143990000000002E-2</v>
      </c>
      <c r="H10" s="38">
        <v>5.9011389999999997E-2</v>
      </c>
      <c r="I10" s="38">
        <v>5.192981E-2</v>
      </c>
      <c r="J10" s="38">
        <v>5.4931779999999999E-2</v>
      </c>
      <c r="K10" s="38">
        <v>0.11073723000000001</v>
      </c>
      <c r="L10" s="38">
        <v>1.8992419999999999E-2</v>
      </c>
      <c r="M10" s="38">
        <v>5.571019E-2</v>
      </c>
      <c r="N10" s="38">
        <v>1.7661900000000001E-2</v>
      </c>
      <c r="O10" s="38">
        <v>6.6975099999999996E-2</v>
      </c>
      <c r="P10" s="38">
        <v>2.619345E-2</v>
      </c>
    </row>
    <row r="11" spans="2:16" s="25" customFormat="1" hidden="1" x14ac:dyDescent="0.25">
      <c r="B11" s="90" t="str">
        <f t="shared" si="0"/>
        <v>Cuyo</v>
      </c>
      <c r="C11" s="25">
        <v>9</v>
      </c>
      <c r="D11" s="91">
        <f t="shared" si="1"/>
        <v>0.54936744000000004</v>
      </c>
      <c r="E11" s="38">
        <v>0.11267663</v>
      </c>
      <c r="F11" s="38">
        <v>1.4060929999999999E-2</v>
      </c>
      <c r="G11" s="38">
        <v>4.0942619999999999E-2</v>
      </c>
      <c r="H11" s="38">
        <v>4.8200739999999999E-2</v>
      </c>
      <c r="I11" s="38">
        <v>4.4416480000000001E-2</v>
      </c>
      <c r="J11" s="38">
        <v>5.0525319999999999E-2</v>
      </c>
      <c r="K11" s="38">
        <v>7.8521590000000002E-2</v>
      </c>
      <c r="L11" s="38">
        <v>1.4960269999999999E-2</v>
      </c>
      <c r="M11" s="38">
        <v>5.799257E-2</v>
      </c>
      <c r="N11" s="38">
        <v>1.4873020000000001E-2</v>
      </c>
      <c r="O11" s="38">
        <v>5.0878180000000002E-2</v>
      </c>
      <c r="P11" s="38">
        <v>2.1319089999999999E-2</v>
      </c>
    </row>
    <row r="12" spans="2:16" s="25" customFormat="1" hidden="1" x14ac:dyDescent="0.25">
      <c r="B12" s="90" t="str">
        <f t="shared" si="0"/>
        <v>Cuyo</v>
      </c>
      <c r="C12" s="25">
        <v>10</v>
      </c>
      <c r="D12" s="91">
        <f t="shared" si="1"/>
        <v>0.65799095000000007</v>
      </c>
      <c r="E12" s="38">
        <v>0.10303054</v>
      </c>
      <c r="F12" s="38">
        <v>3.0557270000000001E-2</v>
      </c>
      <c r="G12" s="38">
        <v>4.9858909999999999E-2</v>
      </c>
      <c r="H12" s="38">
        <v>5.9164830000000002E-2</v>
      </c>
      <c r="I12" s="38">
        <v>5.9318179999999998E-2</v>
      </c>
      <c r="J12" s="38">
        <v>5.7849570000000003E-2</v>
      </c>
      <c r="K12" s="38">
        <v>0.12096099</v>
      </c>
      <c r="L12" s="38">
        <v>1.5946350000000001E-2</v>
      </c>
      <c r="M12" s="38">
        <v>5.7141909999999997E-2</v>
      </c>
      <c r="N12" s="38">
        <v>1.8227940000000002E-2</v>
      </c>
      <c r="O12" s="38">
        <v>5.8791089999999997E-2</v>
      </c>
      <c r="P12" s="38">
        <v>2.714337E-2</v>
      </c>
    </row>
    <row r="13" spans="2:16" s="25" customFormat="1" hidden="1" x14ac:dyDescent="0.25">
      <c r="D13" s="93">
        <f>+SUM(D3:D12)/100</f>
        <v>6.0281653100000006E-2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hidden="1" x14ac:dyDescent="0.25">
      <c r="B14" s="25" t="s">
        <v>98</v>
      </c>
      <c r="D14" s="92">
        <f>+SUM(D18:D27)</f>
        <v>6.0487573000000001</v>
      </c>
      <c r="E14" s="92">
        <f>+SUM(E18:E27)</f>
        <v>1.3991513</v>
      </c>
      <c r="F14" s="92">
        <f t="shared" ref="F14:P14" si="2">+SUM(F18:F27)</f>
        <v>0.12677469999999999</v>
      </c>
      <c r="G14" s="92">
        <f t="shared" si="2"/>
        <v>0.41508980000000001</v>
      </c>
      <c r="H14" s="92">
        <f t="shared" si="2"/>
        <v>0.79981839999999993</v>
      </c>
      <c r="I14" s="92">
        <f t="shared" si="2"/>
        <v>0.33156369999999996</v>
      </c>
      <c r="J14" s="92">
        <f t="shared" si="2"/>
        <v>0.37776160000000003</v>
      </c>
      <c r="K14" s="92">
        <f t="shared" si="2"/>
        <v>1.0188557</v>
      </c>
      <c r="L14" s="92">
        <f t="shared" si="2"/>
        <v>0.29421890000000001</v>
      </c>
      <c r="M14" s="92">
        <f t="shared" si="2"/>
        <v>0.5215552</v>
      </c>
      <c r="N14" s="92">
        <f t="shared" si="2"/>
        <v>0.17661089999999999</v>
      </c>
      <c r="O14" s="92">
        <f t="shared" si="2"/>
        <v>0.31457789999999997</v>
      </c>
      <c r="P14" s="92">
        <f t="shared" si="2"/>
        <v>0.27277899999999999</v>
      </c>
    </row>
    <row r="15" spans="2:16" s="25" customFormat="1" hidden="1" x14ac:dyDescent="0.25">
      <c r="E15" s="92">
        <f>+E14/$D$14*100</f>
        <v>23.131219035685231</v>
      </c>
      <c r="F15" s="92">
        <f t="shared" ref="F15:P15" si="3">+F14/$D$14*100</f>
        <v>2.0958800909403323</v>
      </c>
      <c r="G15" s="92">
        <f t="shared" si="3"/>
        <v>6.8623980003297547</v>
      </c>
      <c r="H15" s="92">
        <f t="shared" si="3"/>
        <v>13.222854882936035</v>
      </c>
      <c r="I15" s="92">
        <f t="shared" si="3"/>
        <v>5.4815176664469574</v>
      </c>
      <c r="J15" s="92">
        <f t="shared" si="3"/>
        <v>6.245276199129365</v>
      </c>
      <c r="K15" s="92">
        <f t="shared" si="3"/>
        <v>16.844049934025289</v>
      </c>
      <c r="L15" s="92">
        <f t="shared" si="3"/>
        <v>4.8641214287106544</v>
      </c>
      <c r="M15" s="92">
        <f t="shared" si="3"/>
        <v>8.6225182154357558</v>
      </c>
      <c r="N15" s="92">
        <f t="shared" si="3"/>
        <v>2.9197881687202094</v>
      </c>
      <c r="O15" s="92">
        <f t="shared" si="3"/>
        <v>5.2007029609205837</v>
      </c>
      <c r="P15" s="92">
        <f t="shared" si="3"/>
        <v>4.5096701102555388</v>
      </c>
    </row>
    <row r="16" spans="2:16" s="25" customFormat="1" hidden="1" x14ac:dyDescent="0.25">
      <c r="B16" s="235" t="s">
        <v>68</v>
      </c>
      <c r="C16" s="235"/>
      <c r="D16" s="235"/>
      <c r="E16" s="90">
        <f>+CUY!C$3*100</f>
        <v>28.42</v>
      </c>
      <c r="F16" s="90">
        <f>+CUY!D$3*100</f>
        <v>3.5700000000000003</v>
      </c>
      <c r="G16" s="90">
        <f>+CUY!E$3*100</f>
        <v>11.379999999999999</v>
      </c>
      <c r="H16" s="90">
        <f>+CUY!F$3*100</f>
        <v>8.8800000000000008</v>
      </c>
      <c r="I16" s="90">
        <f>+CUY!G$3*100</f>
        <v>6.2799999999999994</v>
      </c>
      <c r="J16" s="90">
        <f>+CUY!H$3*100</f>
        <v>7.3999999999999995</v>
      </c>
      <c r="K16" s="90">
        <f>+CUY!I$3*100</f>
        <v>12.1</v>
      </c>
      <c r="L16" s="90">
        <f>+CUY!J$3*100</f>
        <v>2.5299999999999998</v>
      </c>
      <c r="M16" s="90">
        <f>+CUY!K$3*100</f>
        <v>6.72</v>
      </c>
      <c r="N16" s="90">
        <f>+CUY!L$3*100</f>
        <v>2.2399999999999998</v>
      </c>
      <c r="O16" s="90">
        <f>+CUY!M$3*100</f>
        <v>6.8500000000000005</v>
      </c>
      <c r="P16" s="90">
        <f>+CUY!N$3*100</f>
        <v>3.63</v>
      </c>
    </row>
    <row r="17" spans="1:49" s="25" customFormat="1" hidden="1" x14ac:dyDescent="0.25"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</row>
    <row r="18" spans="1:49" s="25" customFormat="1" hidden="1" x14ac:dyDescent="0.25">
      <c r="B18" s="90" t="s">
        <v>42</v>
      </c>
      <c r="C18" s="25">
        <v>1</v>
      </c>
      <c r="D18" s="92">
        <v>0.37774639999999998</v>
      </c>
      <c r="E18" s="92">
        <v>0.133266</v>
      </c>
      <c r="F18" s="92">
        <v>9.9819999999999996E-3</v>
      </c>
      <c r="G18" s="92">
        <v>3.4184100000000002E-2</v>
      </c>
      <c r="H18" s="92">
        <v>4.91411E-2</v>
      </c>
      <c r="I18" s="92">
        <v>1.4623499999999999E-2</v>
      </c>
      <c r="J18" s="92">
        <v>1.4140399999999999E-2</v>
      </c>
      <c r="K18" s="92">
        <v>4.4152200000000003E-2</v>
      </c>
      <c r="L18" s="92">
        <v>1.6028400000000002E-2</v>
      </c>
      <c r="M18" s="92">
        <v>3.1077299999999999E-2</v>
      </c>
      <c r="N18" s="92">
        <v>2.0056000000000002E-3</v>
      </c>
      <c r="O18" s="92">
        <v>1.23462E-2</v>
      </c>
      <c r="P18" s="92">
        <v>1.6799499999999998E-2</v>
      </c>
    </row>
    <row r="19" spans="1:49" s="25" customFormat="1" hidden="1" x14ac:dyDescent="0.25">
      <c r="B19" s="90" t="s">
        <v>42</v>
      </c>
      <c r="C19" s="25">
        <v>2</v>
      </c>
      <c r="D19" s="92">
        <v>0.49799850000000001</v>
      </c>
      <c r="E19" s="92">
        <v>0.15679299999999999</v>
      </c>
      <c r="F19" s="92">
        <v>1.24414E-2</v>
      </c>
      <c r="G19" s="92">
        <v>4.6572000000000002E-2</v>
      </c>
      <c r="H19" s="92">
        <v>6.8607799999999997E-2</v>
      </c>
      <c r="I19" s="92">
        <v>2.1233200000000001E-2</v>
      </c>
      <c r="J19" s="92">
        <v>2.7954E-2</v>
      </c>
      <c r="K19" s="92">
        <v>5.7769800000000003E-2</v>
      </c>
      <c r="L19" s="92">
        <v>2.3073699999999999E-2</v>
      </c>
      <c r="M19" s="92">
        <v>3.5146700000000003E-2</v>
      </c>
      <c r="N19" s="92">
        <v>1.0676400000000001E-2</v>
      </c>
      <c r="O19" s="92">
        <v>2.0060100000000001E-2</v>
      </c>
      <c r="P19" s="92">
        <v>1.7670499999999999E-2</v>
      </c>
    </row>
    <row r="20" spans="1:49" s="25" customFormat="1" hidden="1" x14ac:dyDescent="0.25">
      <c r="B20" s="90" t="s">
        <v>42</v>
      </c>
      <c r="C20" s="25">
        <v>3</v>
      </c>
      <c r="D20" s="92">
        <v>0.59073679999999995</v>
      </c>
      <c r="E20" s="92">
        <v>0.16884930000000001</v>
      </c>
      <c r="F20" s="92">
        <v>1.6919799999999999E-2</v>
      </c>
      <c r="G20" s="92">
        <v>4.5455599999999999E-2</v>
      </c>
      <c r="H20" s="92">
        <v>8.1049999999999997E-2</v>
      </c>
      <c r="I20" s="92">
        <v>2.57842E-2</v>
      </c>
      <c r="J20" s="92">
        <v>3.1280000000000002E-2</v>
      </c>
      <c r="K20" s="92">
        <v>8.4873799999999999E-2</v>
      </c>
      <c r="L20" s="92">
        <v>2.93771E-2</v>
      </c>
      <c r="M20" s="92">
        <v>4.1791599999999998E-2</v>
      </c>
      <c r="N20" s="92">
        <v>1.40961E-2</v>
      </c>
      <c r="O20" s="92">
        <v>3.0648700000000001E-2</v>
      </c>
      <c r="P20" s="92">
        <v>2.06106E-2</v>
      </c>
    </row>
    <row r="21" spans="1:49" s="25" customFormat="1" hidden="1" x14ac:dyDescent="0.25">
      <c r="B21" s="90" t="s">
        <v>42</v>
      </c>
      <c r="C21" s="25">
        <v>4</v>
      </c>
      <c r="D21" s="92">
        <v>0.65376140000000005</v>
      </c>
      <c r="E21" s="92">
        <v>0.17075879999999999</v>
      </c>
      <c r="F21" s="92">
        <v>1.1872799999999999E-2</v>
      </c>
      <c r="G21" s="92">
        <v>4.81701E-2</v>
      </c>
      <c r="H21" s="92">
        <v>9.2857899999999993E-2</v>
      </c>
      <c r="I21" s="92">
        <v>2.91633E-2</v>
      </c>
      <c r="J21" s="92">
        <v>4.1807700000000003E-2</v>
      </c>
      <c r="K21" s="92">
        <v>0.1065852</v>
      </c>
      <c r="L21" s="92">
        <v>3.3898999999999999E-2</v>
      </c>
      <c r="M21" s="92">
        <v>4.6926000000000002E-2</v>
      </c>
      <c r="N21" s="92">
        <v>1.5957599999999999E-2</v>
      </c>
      <c r="O21" s="92">
        <v>3.0235100000000001E-2</v>
      </c>
      <c r="P21" s="92">
        <v>2.5527999999999999E-2</v>
      </c>
    </row>
    <row r="22" spans="1:49" s="25" customFormat="1" hidden="1" x14ac:dyDescent="0.25">
      <c r="B22" s="90" t="s">
        <v>42</v>
      </c>
      <c r="C22" s="25">
        <v>5</v>
      </c>
      <c r="D22" s="92">
        <v>0.60939980000000005</v>
      </c>
      <c r="E22" s="92">
        <v>0.16047529999999999</v>
      </c>
      <c r="F22" s="92">
        <v>1.17714E-2</v>
      </c>
      <c r="G22" s="92">
        <v>4.6229300000000001E-2</v>
      </c>
      <c r="H22" s="92">
        <v>7.8604999999999994E-2</v>
      </c>
      <c r="I22" s="92">
        <v>2.91357E-2</v>
      </c>
      <c r="J22" s="92">
        <v>3.8318900000000003E-2</v>
      </c>
      <c r="K22" s="92">
        <v>8.56653E-2</v>
      </c>
      <c r="L22" s="92">
        <v>3.2048599999999997E-2</v>
      </c>
      <c r="M22" s="92">
        <v>4.8359699999999999E-2</v>
      </c>
      <c r="N22" s="92">
        <v>2.30198E-2</v>
      </c>
      <c r="O22" s="92">
        <v>2.4535999999999999E-2</v>
      </c>
      <c r="P22" s="92">
        <v>3.12348E-2</v>
      </c>
    </row>
    <row r="23" spans="1:49" s="25" customFormat="1" hidden="1" x14ac:dyDescent="0.25">
      <c r="B23" s="90" t="s">
        <v>42</v>
      </c>
      <c r="C23" s="25">
        <v>6</v>
      </c>
      <c r="D23" s="92">
        <v>0.63608290000000001</v>
      </c>
      <c r="E23" s="92">
        <v>0.1511257</v>
      </c>
      <c r="F23" s="92">
        <v>1.3712500000000001E-2</v>
      </c>
      <c r="G23" s="92">
        <v>4.6722E-2</v>
      </c>
      <c r="H23" s="92">
        <v>8.5888000000000006E-2</v>
      </c>
      <c r="I23" s="92">
        <v>3.4387099999999997E-2</v>
      </c>
      <c r="J23" s="92">
        <v>4.7594900000000002E-2</v>
      </c>
      <c r="K23" s="92">
        <v>0.104849</v>
      </c>
      <c r="L23" s="92">
        <v>3.25603E-2</v>
      </c>
      <c r="M23" s="92">
        <v>4.8372699999999998E-2</v>
      </c>
      <c r="N23" s="92">
        <v>1.6985400000000001E-2</v>
      </c>
      <c r="O23" s="92">
        <v>2.7964699999999999E-2</v>
      </c>
      <c r="P23" s="92">
        <v>2.59204E-2</v>
      </c>
    </row>
    <row r="24" spans="1:49" s="25" customFormat="1" hidden="1" x14ac:dyDescent="0.25">
      <c r="B24" s="90" t="s">
        <v>42</v>
      </c>
      <c r="C24" s="25">
        <v>7</v>
      </c>
      <c r="D24" s="92">
        <v>0.71220899999999998</v>
      </c>
      <c r="E24" s="92">
        <v>0.1404203</v>
      </c>
      <c r="F24" s="92">
        <v>1.11278E-2</v>
      </c>
      <c r="G24" s="92">
        <v>4.2977300000000003E-2</v>
      </c>
      <c r="H24" s="92">
        <v>8.8545499999999999E-2</v>
      </c>
      <c r="I24" s="92">
        <v>4.3219399999999998E-2</v>
      </c>
      <c r="J24" s="92">
        <v>4.4669800000000003E-2</v>
      </c>
      <c r="K24" s="92">
        <v>0.13240660000000001</v>
      </c>
      <c r="L24" s="92">
        <v>3.6281099999999997E-2</v>
      </c>
      <c r="M24" s="92">
        <v>6.7032499999999995E-2</v>
      </c>
      <c r="N24" s="92">
        <v>2.5671200000000002E-2</v>
      </c>
      <c r="O24" s="92">
        <v>3.8586299999999997E-2</v>
      </c>
      <c r="P24" s="92">
        <v>4.1271200000000001E-2</v>
      </c>
    </row>
    <row r="25" spans="1:49" s="25" customFormat="1" hidden="1" x14ac:dyDescent="0.25">
      <c r="B25" s="90" t="s">
        <v>42</v>
      </c>
      <c r="C25" s="25">
        <v>8</v>
      </c>
      <c r="D25" s="92">
        <v>0.72230139999999998</v>
      </c>
      <c r="E25" s="92">
        <v>0.13613459999999999</v>
      </c>
      <c r="F25" s="92">
        <v>1.3960800000000001E-2</v>
      </c>
      <c r="G25" s="92">
        <v>4.2164E-2</v>
      </c>
      <c r="H25" s="92">
        <v>9.0488299999999994E-2</v>
      </c>
      <c r="I25" s="92">
        <v>4.4708299999999999E-2</v>
      </c>
      <c r="J25" s="92">
        <v>4.43997E-2</v>
      </c>
      <c r="K25" s="92">
        <v>0.14369709999999999</v>
      </c>
      <c r="L25" s="92">
        <v>3.46174E-2</v>
      </c>
      <c r="M25" s="92">
        <v>6.6146300000000005E-2</v>
      </c>
      <c r="N25" s="92">
        <v>2.37284E-2</v>
      </c>
      <c r="O25" s="92">
        <v>4.9365899999999997E-2</v>
      </c>
      <c r="P25" s="92">
        <v>3.2890599999999999E-2</v>
      </c>
    </row>
    <row r="26" spans="1:49" s="25" customFormat="1" hidden="1" x14ac:dyDescent="0.25">
      <c r="B26" s="90" t="s">
        <v>42</v>
      </c>
      <c r="C26" s="25">
        <v>9</v>
      </c>
      <c r="D26" s="92">
        <v>0.56608499999999995</v>
      </c>
      <c r="E26" s="92">
        <v>9.4718499999999997E-2</v>
      </c>
      <c r="F26" s="92">
        <v>7.8741000000000002E-3</v>
      </c>
      <c r="G26" s="92">
        <v>2.8233399999999999E-2</v>
      </c>
      <c r="H26" s="92">
        <v>7.3911199999999996E-2</v>
      </c>
      <c r="I26" s="92">
        <v>3.8239799999999997E-2</v>
      </c>
      <c r="J26" s="92">
        <v>4.0838100000000002E-2</v>
      </c>
      <c r="K26" s="92">
        <v>0.10189280000000001</v>
      </c>
      <c r="L26" s="92">
        <v>2.7268000000000001E-2</v>
      </c>
      <c r="M26" s="92">
        <v>6.8856200000000006E-2</v>
      </c>
      <c r="N26" s="92">
        <v>1.9981599999999999E-2</v>
      </c>
      <c r="O26" s="92">
        <v>3.7501199999999998E-2</v>
      </c>
      <c r="P26" s="92">
        <v>2.6769999999999999E-2</v>
      </c>
    </row>
    <row r="27" spans="1:49" s="25" customFormat="1" hidden="1" x14ac:dyDescent="0.25">
      <c r="B27" s="90" t="s">
        <v>42</v>
      </c>
      <c r="C27" s="25">
        <v>10</v>
      </c>
      <c r="D27" s="92">
        <v>0.68243609999999999</v>
      </c>
      <c r="E27" s="92">
        <v>8.6609800000000001E-2</v>
      </c>
      <c r="F27" s="92">
        <v>1.7112100000000002E-2</v>
      </c>
      <c r="G27" s="92">
        <v>3.4382000000000003E-2</v>
      </c>
      <c r="H27" s="92">
        <v>9.0723600000000001E-2</v>
      </c>
      <c r="I27" s="92">
        <v>5.1069200000000002E-2</v>
      </c>
      <c r="J27" s="92">
        <v>4.6758099999999997E-2</v>
      </c>
      <c r="K27" s="92">
        <v>0.15696389999999999</v>
      </c>
      <c r="L27" s="92">
        <v>2.9065299999999999E-2</v>
      </c>
      <c r="M27" s="92">
        <v>6.7846199999999995E-2</v>
      </c>
      <c r="N27" s="92">
        <v>2.4488800000000002E-2</v>
      </c>
      <c r="O27" s="92">
        <v>4.3333700000000003E-2</v>
      </c>
      <c r="P27" s="92">
        <v>3.40834E-2</v>
      </c>
    </row>
    <row r="28" spans="1:49" s="97" customFormat="1" ht="15.75" hidden="1" thickBot="1" x14ac:dyDescent="0.3">
      <c r="D28" s="103"/>
    </row>
    <row r="29" spans="1:49" s="88" customFormat="1" x14ac:dyDescent="0.25">
      <c r="A29" s="89" t="s">
        <v>99</v>
      </c>
      <c r="E29" s="233" t="s">
        <v>70</v>
      </c>
      <c r="F29" s="233"/>
      <c r="G29" s="233"/>
      <c r="H29" s="233"/>
      <c r="I29" s="233"/>
      <c r="J29" s="233"/>
      <c r="K29" s="233"/>
      <c r="L29" s="233"/>
      <c r="M29" s="233"/>
      <c r="N29" s="233"/>
      <c r="Q29" s="233" t="s">
        <v>71</v>
      </c>
      <c r="R29" s="233"/>
      <c r="S29" s="233"/>
      <c r="T29" s="233"/>
      <c r="U29" s="233"/>
      <c r="V29" s="233"/>
      <c r="W29" s="233"/>
      <c r="X29" s="233"/>
      <c r="Y29" s="233"/>
      <c r="Z29" s="233"/>
      <c r="AD29" s="233" t="s">
        <v>72</v>
      </c>
      <c r="AE29" s="233"/>
      <c r="AF29" s="233"/>
      <c r="AG29" s="233"/>
      <c r="AH29" s="233"/>
      <c r="AI29" s="233"/>
      <c r="AJ29" s="233"/>
      <c r="AK29" s="233"/>
      <c r="AL29" s="233"/>
      <c r="AM29" s="233"/>
    </row>
    <row r="30" spans="1:49" s="105" customFormat="1" x14ac:dyDescent="0.25">
      <c r="E30" s="106" cm="1">
        <f t="array" ref="E30:N30">+TRANSPOSE(D3:D12)</f>
        <v>0.39307149000000008</v>
      </c>
      <c r="F30" s="106">
        <v>0.51627767000000002</v>
      </c>
      <c r="G30" s="106">
        <v>0.60370763000000005</v>
      </c>
      <c r="H30" s="106">
        <v>0.65383067000000017</v>
      </c>
      <c r="I30" s="106">
        <v>0.61109872999999992</v>
      </c>
      <c r="J30" s="106">
        <v>0.63748605999999997</v>
      </c>
      <c r="K30" s="106">
        <v>0.69517245000000005</v>
      </c>
      <c r="L30" s="106">
        <v>0.71016221999999984</v>
      </c>
      <c r="M30" s="106">
        <v>0.54936744000000004</v>
      </c>
      <c r="N30" s="106">
        <v>0.65799095000000007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101" customFormat="1" ht="15.75" thickBot="1" x14ac:dyDescent="0.3">
      <c r="E31" s="102">
        <v>1</v>
      </c>
      <c r="F31" s="102">
        <f>+E31+1</f>
        <v>2</v>
      </c>
      <c r="G31" s="102">
        <f t="shared" ref="G31:N31" si="4">+F31+1</f>
        <v>3</v>
      </c>
      <c r="H31" s="102">
        <f t="shared" si="4"/>
        <v>4</v>
      </c>
      <c r="I31" s="102">
        <f t="shared" si="4"/>
        <v>5</v>
      </c>
      <c r="J31" s="102">
        <f t="shared" si="4"/>
        <v>6</v>
      </c>
      <c r="K31" s="102">
        <f t="shared" si="4"/>
        <v>7</v>
      </c>
      <c r="L31" s="102">
        <f t="shared" si="4"/>
        <v>8</v>
      </c>
      <c r="M31" s="102">
        <f t="shared" si="4"/>
        <v>9</v>
      </c>
      <c r="N31" s="102">
        <f t="shared" si="4"/>
        <v>10</v>
      </c>
      <c r="O31" s="102" t="s">
        <v>79</v>
      </c>
      <c r="Q31" s="102">
        <f t="shared" ref="Q31:Z31" si="5">+E31</f>
        <v>1</v>
      </c>
      <c r="R31" s="102">
        <f t="shared" si="5"/>
        <v>2</v>
      </c>
      <c r="S31" s="102">
        <f t="shared" si="5"/>
        <v>3</v>
      </c>
      <c r="T31" s="102">
        <f t="shared" si="5"/>
        <v>4</v>
      </c>
      <c r="U31" s="102">
        <f t="shared" si="5"/>
        <v>5</v>
      </c>
      <c r="V31" s="102">
        <f t="shared" si="5"/>
        <v>6</v>
      </c>
      <c r="W31" s="102">
        <f t="shared" si="5"/>
        <v>7</v>
      </c>
      <c r="X31" s="102">
        <f t="shared" si="5"/>
        <v>8</v>
      </c>
      <c r="Y31" s="102">
        <f t="shared" si="5"/>
        <v>9</v>
      </c>
      <c r="Z31" s="102">
        <f t="shared" si="5"/>
        <v>10</v>
      </c>
      <c r="AA31" s="102" t="s">
        <v>79</v>
      </c>
      <c r="AB31" s="102" t="s">
        <v>100</v>
      </c>
      <c r="AD31" s="102">
        <f>+Q31</f>
        <v>1</v>
      </c>
      <c r="AE31" s="102">
        <f t="shared" ref="AE31:AO31" si="6">+R31</f>
        <v>2</v>
      </c>
      <c r="AF31" s="102">
        <f t="shared" si="6"/>
        <v>3</v>
      </c>
      <c r="AG31" s="102">
        <f t="shared" si="6"/>
        <v>4</v>
      </c>
      <c r="AH31" s="102">
        <f t="shared" si="6"/>
        <v>5</v>
      </c>
      <c r="AI31" s="102">
        <f t="shared" si="6"/>
        <v>6</v>
      </c>
      <c r="AJ31" s="102">
        <f t="shared" si="6"/>
        <v>7</v>
      </c>
      <c r="AK31" s="102">
        <f t="shared" si="6"/>
        <v>8</v>
      </c>
      <c r="AL31" s="102">
        <f t="shared" si="6"/>
        <v>9</v>
      </c>
      <c r="AM31" s="102">
        <f t="shared" si="6"/>
        <v>10</v>
      </c>
      <c r="AN31" s="102" t="str">
        <f t="shared" si="6"/>
        <v>Total</v>
      </c>
      <c r="AO31" s="102" t="str">
        <f t="shared" si="6"/>
        <v>CUY INDEC</v>
      </c>
      <c r="AQ31" s="101" t="s">
        <v>81</v>
      </c>
      <c r="AR31" s="101" t="s">
        <v>81</v>
      </c>
      <c r="AS31" s="96"/>
      <c r="AT31" s="96"/>
      <c r="AU31" s="96" t="s">
        <v>82</v>
      </c>
      <c r="AV31" s="96"/>
      <c r="AW31" s="96"/>
    </row>
    <row r="32" spans="1:49" x14ac:dyDescent="0.25">
      <c r="D32" s="37">
        <f>+CUY!A5</f>
        <v>42705</v>
      </c>
      <c r="E32" s="257">
        <v>100</v>
      </c>
      <c r="F32" s="257">
        <v>100</v>
      </c>
      <c r="G32" s="257">
        <v>100</v>
      </c>
      <c r="H32" s="257">
        <v>100</v>
      </c>
      <c r="I32" s="257">
        <v>100</v>
      </c>
      <c r="J32" s="257">
        <v>100</v>
      </c>
      <c r="K32" s="257">
        <v>100</v>
      </c>
      <c r="L32" s="257">
        <v>100</v>
      </c>
      <c r="M32" s="257">
        <v>100</v>
      </c>
      <c r="N32" s="257">
        <v>100</v>
      </c>
      <c r="O32" s="19" cm="1">
        <f t="array" ref="O32">+SUMPRODUCT($E$30:$N$30/100,$E32:$N32)/$D$14*100</f>
        <v>99.659566602217623</v>
      </c>
      <c r="AT32" s="19">
        <f>+E32</f>
        <v>100</v>
      </c>
      <c r="AU32" s="19">
        <f>+N32</f>
        <v>100</v>
      </c>
    </row>
    <row r="33" spans="4:49" x14ac:dyDescent="0.25">
      <c r="D33" s="37">
        <f>+CUY!A6</f>
        <v>42736</v>
      </c>
      <c r="E33" s="257">
        <v>101.60206604003906</v>
      </c>
      <c r="F33" s="257">
        <v>101.62483978271484</v>
      </c>
      <c r="G33" s="257">
        <v>101.68643188476563</v>
      </c>
      <c r="H33" s="257">
        <v>101.74562072753906</v>
      </c>
      <c r="I33" s="257">
        <v>101.69240570068359</v>
      </c>
      <c r="J33" s="257">
        <v>101.75642395019531</v>
      </c>
      <c r="K33" s="257">
        <v>101.78123474121094</v>
      </c>
      <c r="L33" s="257">
        <v>101.79591369628906</v>
      </c>
      <c r="M33" s="257">
        <v>101.82838439941406</v>
      </c>
      <c r="N33" s="257">
        <v>101.86069488525391</v>
      </c>
      <c r="O33" s="19" cm="1">
        <f t="array" ref="O33">+SUMPRODUCT($E$30:$N$30/100,$E33:$N33)/$D$14*100</f>
        <v>101.39949432842697</v>
      </c>
      <c r="Q33" s="24">
        <f t="shared" ref="Q33:AA33" si="7">+E33/E32-1</f>
        <v>1.6020660400390518E-2</v>
      </c>
      <c r="R33" s="24">
        <f t="shared" si="7"/>
        <v>1.6248397827148375E-2</v>
      </c>
      <c r="S33" s="24">
        <f t="shared" si="7"/>
        <v>1.6864318847656268E-2</v>
      </c>
      <c r="T33" s="24">
        <f t="shared" si="7"/>
        <v>1.7456207275390545E-2</v>
      </c>
      <c r="U33" s="24">
        <f t="shared" si="7"/>
        <v>1.6924057006835858E-2</v>
      </c>
      <c r="V33" s="24">
        <f t="shared" si="7"/>
        <v>1.7564239501953072E-2</v>
      </c>
      <c r="W33" s="24">
        <f t="shared" si="7"/>
        <v>1.7812347412109464E-2</v>
      </c>
      <c r="X33" s="24">
        <f t="shared" si="7"/>
        <v>1.7959136962890643E-2</v>
      </c>
      <c r="Y33" s="24">
        <f t="shared" si="7"/>
        <v>1.8283843994140625E-2</v>
      </c>
      <c r="Z33" s="24">
        <f t="shared" si="7"/>
        <v>1.8606948852539107E-2</v>
      </c>
      <c r="AA33" s="24">
        <f t="shared" si="7"/>
        <v>1.745871255043796E-2</v>
      </c>
      <c r="AB33" s="24">
        <f>+CUY!Y6</f>
        <v>1.7074000000000034E-2</v>
      </c>
      <c r="AQ33" s="24">
        <f>+Q33-Z33</f>
        <v>-2.5862884521485885E-3</v>
      </c>
      <c r="AT33" s="19">
        <f t="shared" ref="AT33:AT96" si="8">+E33</f>
        <v>101.60206604003906</v>
      </c>
      <c r="AU33" s="19">
        <f t="shared" ref="AU33:AU96" si="9">+N33</f>
        <v>101.86069488525391</v>
      </c>
      <c r="AV33" s="52">
        <f>+($AT33/$AT$32)-($AU33/$AU$32)</f>
        <v>-2.5862884521485885E-3</v>
      </c>
      <c r="AW33" s="52"/>
    </row>
    <row r="34" spans="4:49" x14ac:dyDescent="0.25">
      <c r="D34" s="37">
        <f>+CUY!A7</f>
        <v>42767</v>
      </c>
      <c r="E34" s="257">
        <v>103.07835388183594</v>
      </c>
      <c r="F34" s="257">
        <v>103.11430358886719</v>
      </c>
      <c r="G34" s="257">
        <v>103.28166961669922</v>
      </c>
      <c r="H34" s="257">
        <v>103.36339569091797</v>
      </c>
      <c r="I34" s="257">
        <v>103.26448059082031</v>
      </c>
      <c r="J34" s="257">
        <v>103.35926818847656</v>
      </c>
      <c r="K34" s="257">
        <v>103.42000579833984</v>
      </c>
      <c r="L34" s="257">
        <v>103.46234130859375</v>
      </c>
      <c r="M34" s="257">
        <v>103.52762603759766</v>
      </c>
      <c r="N34" s="257">
        <v>103.57809448242188</v>
      </c>
      <c r="O34" s="19" cm="1">
        <f t="array" ref="O34">+SUMPRODUCT($E$30:$N$30/100,$E34:$N34)/$D$14*100</f>
        <v>103.00953732276925</v>
      </c>
      <c r="Q34" s="24">
        <f t="shared" ref="Q34:AA57" si="10">+E34/E33-1</f>
        <v>1.4530096673576631E-2</v>
      </c>
      <c r="R34" s="24">
        <f t="shared" si="10"/>
        <v>1.4656493523994563E-2</v>
      </c>
      <c r="S34" s="24">
        <f t="shared" si="10"/>
        <v>1.5687813038236742E-2</v>
      </c>
      <c r="T34" s="24">
        <f t="shared" si="10"/>
        <v>1.5900192576455918E-2</v>
      </c>
      <c r="U34" s="24">
        <f t="shared" si="10"/>
        <v>1.5459117908606546E-2</v>
      </c>
      <c r="V34" s="24">
        <f t="shared" si="10"/>
        <v>1.575177444389908E-2</v>
      </c>
      <c r="W34" s="24">
        <f t="shared" si="10"/>
        <v>1.6100915471261912E-2</v>
      </c>
      <c r="X34" s="24">
        <f t="shared" si="10"/>
        <v>1.6370280022010686E-2</v>
      </c>
      <c r="Y34" s="24">
        <f t="shared" si="10"/>
        <v>1.6687308241270404E-2</v>
      </c>
      <c r="Z34" s="24">
        <f t="shared" si="10"/>
        <v>1.6860277647846589E-2</v>
      </c>
      <c r="AA34" s="24">
        <f t="shared" si="10"/>
        <v>1.5878215221936332E-2</v>
      </c>
      <c r="AB34" s="24">
        <f>+CUY!Y7</f>
        <v>1.5316486312696886E-2</v>
      </c>
      <c r="AQ34" s="24">
        <f t="shared" ref="AQ34:AQ97" si="11">+Q34-Z34</f>
        <v>-2.3301809742699575E-3</v>
      </c>
      <c r="AT34" s="19">
        <f t="shared" si="8"/>
        <v>103.07835388183594</v>
      </c>
      <c r="AU34" s="19">
        <f t="shared" si="9"/>
        <v>103.57809448242188</v>
      </c>
      <c r="AV34" s="52">
        <f t="shared" ref="AV34:AV97" si="12">+($AT34/$AT$32)-($AU34/$AU$32)</f>
        <v>-4.9974060058595171E-3</v>
      </c>
    </row>
    <row r="35" spans="4:49" x14ac:dyDescent="0.25">
      <c r="D35" s="37">
        <f>+CUY!A8</f>
        <v>42795</v>
      </c>
      <c r="E35" s="257">
        <v>105.65979766845703</v>
      </c>
      <c r="F35" s="257">
        <v>105.76007843017578</v>
      </c>
      <c r="G35" s="257">
        <v>105.93234252929688</v>
      </c>
      <c r="H35" s="257">
        <v>106.02092742919922</v>
      </c>
      <c r="I35" s="257">
        <v>105.98654174804688</v>
      </c>
      <c r="J35" s="257">
        <v>106.016357421875</v>
      </c>
      <c r="K35" s="257">
        <v>106.08164215087891</v>
      </c>
      <c r="L35" s="257">
        <v>106.07450103759766</v>
      </c>
      <c r="M35" s="257">
        <v>106.14899444580078</v>
      </c>
      <c r="N35" s="257">
        <v>106.24728393554688</v>
      </c>
      <c r="O35" s="19" cm="1">
        <f t="array" ref="O35">+SUMPRODUCT($E$30:$N$30/100,$E35:$N35)/$D$14*100</f>
        <v>105.65099054814692</v>
      </c>
      <c r="Q35" s="24">
        <f t="shared" si="10"/>
        <v>2.5043510003859071E-2</v>
      </c>
      <c r="R35" s="24">
        <f t="shared" si="10"/>
        <v>2.5658659848566856E-2</v>
      </c>
      <c r="S35" s="24">
        <f t="shared" si="10"/>
        <v>2.5664504867464633E-2</v>
      </c>
      <c r="T35" s="24">
        <f t="shared" si="10"/>
        <v>2.5710569206026435E-2</v>
      </c>
      <c r="U35" s="24">
        <f t="shared" si="10"/>
        <v>2.6360091501477445E-2</v>
      </c>
      <c r="V35" s="24">
        <f t="shared" si="10"/>
        <v>2.5707314689508154E-2</v>
      </c>
      <c r="W35" s="24">
        <f t="shared" si="10"/>
        <v>2.57361845224513E-2</v>
      </c>
      <c r="X35" s="24">
        <f t="shared" si="10"/>
        <v>2.524744458674788E-2</v>
      </c>
      <c r="Y35" s="24">
        <f t="shared" si="10"/>
        <v>2.5320472501235036E-2</v>
      </c>
      <c r="Z35" s="24">
        <f t="shared" si="10"/>
        <v>2.5769825815611824E-2</v>
      </c>
      <c r="AA35" s="24">
        <f t="shared" si="10"/>
        <v>2.5642802540710052E-2</v>
      </c>
      <c r="AB35" s="24">
        <f>+CUY!Y8</f>
        <v>2.5745362426064178E-2</v>
      </c>
      <c r="AQ35" s="24">
        <f t="shared" si="11"/>
        <v>-7.263158117527535E-4</v>
      </c>
      <c r="AT35" s="19">
        <f t="shared" si="8"/>
        <v>105.65979766845703</v>
      </c>
      <c r="AU35" s="19">
        <f t="shared" si="9"/>
        <v>106.24728393554688</v>
      </c>
      <c r="AV35" s="52">
        <f t="shared" si="12"/>
        <v>-5.8748626708984286E-3</v>
      </c>
    </row>
    <row r="36" spans="4:49" x14ac:dyDescent="0.25">
      <c r="D36" s="37">
        <f>+CUY!A9</f>
        <v>42826</v>
      </c>
      <c r="E36" s="257">
        <v>109.13150024414063</v>
      </c>
      <c r="F36" s="257">
        <v>109.36410522460938</v>
      </c>
      <c r="G36" s="257">
        <v>109.49854278564453</v>
      </c>
      <c r="H36" s="257">
        <v>109.58688354492188</v>
      </c>
      <c r="I36" s="257">
        <v>109.57608032226563</v>
      </c>
      <c r="J36" s="257">
        <v>109.51718139648438</v>
      </c>
      <c r="K36" s="257">
        <v>109.49789428710938</v>
      </c>
      <c r="L36" s="257">
        <v>109.44815063476563</v>
      </c>
      <c r="M36" s="257">
        <v>109.55227661132813</v>
      </c>
      <c r="N36" s="257">
        <v>109.55350494384766</v>
      </c>
      <c r="O36" s="19" cm="1">
        <f t="array" ref="O36">+SUMPRODUCT($E$30:$N$30/100,$E36:$N36)/$D$14*100</f>
        <v>109.11466189691285</v>
      </c>
      <c r="Q36" s="24">
        <f t="shared" si="10"/>
        <v>3.2857365358366586E-2</v>
      </c>
      <c r="R36" s="24">
        <f t="shared" si="10"/>
        <v>3.4077383904485448E-2</v>
      </c>
      <c r="S36" s="24">
        <f t="shared" si="10"/>
        <v>3.3664886201882904E-2</v>
      </c>
      <c r="T36" s="24">
        <f t="shared" si="10"/>
        <v>3.3634455028739518E-2</v>
      </c>
      <c r="U36" s="24">
        <f t="shared" si="10"/>
        <v>3.3867871477039735E-2</v>
      </c>
      <c r="V36" s="24">
        <f t="shared" si="10"/>
        <v>3.3021545540169894E-2</v>
      </c>
      <c r="W36" s="24">
        <f t="shared" si="10"/>
        <v>3.2203989936086863E-2</v>
      </c>
      <c r="X36" s="24">
        <f t="shared" si="10"/>
        <v>3.1804529497359457E-2</v>
      </c>
      <c r="Y36" s="24">
        <f t="shared" si="10"/>
        <v>3.2061369806617002E-2</v>
      </c>
      <c r="Z36" s="24">
        <f t="shared" si="10"/>
        <v>3.1118169668284734E-2</v>
      </c>
      <c r="AA36" s="24">
        <f t="shared" si="10"/>
        <v>3.2784087785598937E-2</v>
      </c>
      <c r="AB36" s="24">
        <f>+CUY!Y9</f>
        <v>3.3295633275996384E-2</v>
      </c>
      <c r="AQ36" s="24">
        <f t="shared" si="11"/>
        <v>1.7391956900818517E-3</v>
      </c>
      <c r="AT36" s="19">
        <f t="shared" si="8"/>
        <v>109.13150024414063</v>
      </c>
      <c r="AU36" s="19">
        <f t="shared" si="9"/>
        <v>109.55350494384766</v>
      </c>
      <c r="AV36" s="52">
        <f t="shared" si="12"/>
        <v>-4.220046997070348E-3</v>
      </c>
    </row>
    <row r="37" spans="4:49" x14ac:dyDescent="0.25">
      <c r="D37" s="37">
        <f>+CUY!A10</f>
        <v>42856</v>
      </c>
      <c r="E37" s="257">
        <v>111.03797149658203</v>
      </c>
      <c r="F37" s="257">
        <v>111.26253509521484</v>
      </c>
      <c r="G37" s="257">
        <v>111.34070587158203</v>
      </c>
      <c r="H37" s="257">
        <v>111.42481231689453</v>
      </c>
      <c r="I37" s="257">
        <v>111.45428466796875</v>
      </c>
      <c r="J37" s="257">
        <v>111.35435485839844</v>
      </c>
      <c r="K37" s="257">
        <v>111.31989288330078</v>
      </c>
      <c r="L37" s="257">
        <v>111.22903442382813</v>
      </c>
      <c r="M37" s="257">
        <v>111.39208984375</v>
      </c>
      <c r="N37" s="257">
        <v>111.32535552978516</v>
      </c>
      <c r="O37" s="19" cm="1">
        <f t="array" ref="O37">+SUMPRODUCT($E$30:$N$30/100,$E37:$N37)/$D$14*100</f>
        <v>110.94481865793351</v>
      </c>
      <c r="Q37" s="24">
        <f t="shared" si="10"/>
        <v>1.7469486336909146E-2</v>
      </c>
      <c r="R37" s="24">
        <f t="shared" si="10"/>
        <v>1.7358802202116719E-2</v>
      </c>
      <c r="S37" s="24">
        <f t="shared" si="10"/>
        <v>1.6823631064604605E-2</v>
      </c>
      <c r="T37" s="24">
        <f t="shared" si="10"/>
        <v>1.6771430234342244E-2</v>
      </c>
      <c r="U37" s="24">
        <f t="shared" si="10"/>
        <v>1.7140641827845027E-2</v>
      </c>
      <c r="V37" s="24">
        <f t="shared" si="10"/>
        <v>1.6775207675067572E-2</v>
      </c>
      <c r="W37" s="24">
        <f t="shared" si="10"/>
        <v>1.6639576569518644E-2</v>
      </c>
      <c r="X37" s="24">
        <f t="shared" si="10"/>
        <v>1.6271483608758297E-2</v>
      </c>
      <c r="Y37" s="24">
        <f t="shared" si="10"/>
        <v>1.6793929704895127E-2</v>
      </c>
      <c r="Z37" s="24">
        <f t="shared" si="10"/>
        <v>1.6173381096713291E-2</v>
      </c>
      <c r="AA37" s="24">
        <f t="shared" si="10"/>
        <v>1.6772784969537158E-2</v>
      </c>
      <c r="AB37" s="24">
        <f>+CUY!Y10</f>
        <v>1.6980263242047267E-2</v>
      </c>
      <c r="AQ37" s="24">
        <f t="shared" si="11"/>
        <v>1.296105240195855E-3</v>
      </c>
      <c r="AT37" s="19">
        <f t="shared" si="8"/>
        <v>111.03797149658203</v>
      </c>
      <c r="AU37" s="19">
        <f t="shared" si="9"/>
        <v>111.32535552978516</v>
      </c>
      <c r="AV37" s="52">
        <f t="shared" si="12"/>
        <v>-2.8738403320311967E-3</v>
      </c>
    </row>
    <row r="38" spans="4:49" x14ac:dyDescent="0.25">
      <c r="D38" s="37">
        <f>+CUY!A11</f>
        <v>42887</v>
      </c>
      <c r="E38" s="257">
        <v>112.00383758544922</v>
      </c>
      <c r="F38" s="257">
        <v>112.24875640869141</v>
      </c>
      <c r="G38" s="257">
        <v>112.39136505126953</v>
      </c>
      <c r="H38" s="257">
        <v>112.5484619140625</v>
      </c>
      <c r="I38" s="257">
        <v>112.53416442871094</v>
      </c>
      <c r="J38" s="257">
        <v>112.50791931152344</v>
      </c>
      <c r="K38" s="257">
        <v>112.54891204833984</v>
      </c>
      <c r="L38" s="257">
        <v>112.48062133789063</v>
      </c>
      <c r="M38" s="257">
        <v>112.68894195556641</v>
      </c>
      <c r="N38" s="257">
        <v>112.68484497070313</v>
      </c>
      <c r="O38" s="19" cm="1">
        <f t="array" ref="O38">+SUMPRODUCT($E$30:$N$30/100,$E38:$N38)/$D$14*100</f>
        <v>112.10262184574687</v>
      </c>
      <c r="Q38" s="24">
        <f t="shared" si="10"/>
        <v>8.6985206578356067E-3</v>
      </c>
      <c r="R38" s="24">
        <f t="shared" si="10"/>
        <v>8.8639119415405698E-3</v>
      </c>
      <c r="S38" s="24">
        <f t="shared" si="10"/>
        <v>9.4364336157461981E-3</v>
      </c>
      <c r="T38" s="24">
        <f t="shared" si="10"/>
        <v>1.0084375048999838E-2</v>
      </c>
      <c r="U38" s="24">
        <f t="shared" si="10"/>
        <v>9.688992791611728E-3</v>
      </c>
      <c r="V38" s="24">
        <f t="shared" si="10"/>
        <v>1.0359401341706986E-2</v>
      </c>
      <c r="W38" s="24">
        <f t="shared" si="10"/>
        <v>1.1040427125881935E-2</v>
      </c>
      <c r="X38" s="24">
        <f t="shared" si="10"/>
        <v>1.125234000767672E-2</v>
      </c>
      <c r="Y38" s="24">
        <f t="shared" si="10"/>
        <v>1.1642228040029678E-2</v>
      </c>
      <c r="Z38" s="24">
        <f t="shared" si="10"/>
        <v>1.2211858066370374E-2</v>
      </c>
      <c r="AA38" s="24">
        <f t="shared" si="10"/>
        <v>1.0435847314177904E-2</v>
      </c>
      <c r="AB38" s="24">
        <f>+CUY!Y11</f>
        <v>1.0068359190757992E-2</v>
      </c>
      <c r="AQ38" s="24">
        <f t="shared" si="11"/>
        <v>-3.5133374085347668E-3</v>
      </c>
      <c r="AT38" s="19">
        <f t="shared" si="8"/>
        <v>112.00383758544922</v>
      </c>
      <c r="AU38" s="19">
        <f t="shared" si="9"/>
        <v>112.68484497070313</v>
      </c>
      <c r="AV38" s="52">
        <f t="shared" si="12"/>
        <v>-6.8100738525389559E-3</v>
      </c>
    </row>
    <row r="39" spans="4:49" x14ac:dyDescent="0.25">
      <c r="D39" s="37">
        <f>+CUY!A12</f>
        <v>42917</v>
      </c>
      <c r="E39" s="257">
        <v>113.48530578613281</v>
      </c>
      <c r="F39" s="257">
        <v>113.77794647216797</v>
      </c>
      <c r="G39" s="257">
        <v>113.97200012207031</v>
      </c>
      <c r="H39" s="257">
        <v>114.13541412353516</v>
      </c>
      <c r="I39" s="257">
        <v>114.11854553222656</v>
      </c>
      <c r="J39" s="257">
        <v>114.13799285888672</v>
      </c>
      <c r="K39" s="257">
        <v>114.19976043701172</v>
      </c>
      <c r="L39" s="257">
        <v>114.15845489501953</v>
      </c>
      <c r="M39" s="257">
        <v>114.43871307373047</v>
      </c>
      <c r="N39" s="257">
        <v>114.41453552246094</v>
      </c>
      <c r="O39" s="19" cm="1">
        <f t="array" ref="O39">+SUMPRODUCT($E$30:$N$30/100,$E39:$N39)/$D$14*100</f>
        <v>113.7243694814223</v>
      </c>
      <c r="Q39" s="24">
        <f t="shared" si="10"/>
        <v>1.3226941438978512E-2</v>
      </c>
      <c r="R39" s="24">
        <f t="shared" si="10"/>
        <v>1.3623224990652716E-2</v>
      </c>
      <c r="S39" s="24">
        <f t="shared" si="10"/>
        <v>1.4063670016640106E-2</v>
      </c>
      <c r="T39" s="24">
        <f t="shared" si="10"/>
        <v>1.4100167896424765E-2</v>
      </c>
      <c r="U39" s="24">
        <f t="shared" si="10"/>
        <v>1.4079111988424708E-2</v>
      </c>
      <c r="V39" s="24">
        <f t="shared" si="10"/>
        <v>1.4488522739894982E-2</v>
      </c>
      <c r="W39" s="24">
        <f t="shared" si="10"/>
        <v>1.4667830711351915E-2</v>
      </c>
      <c r="X39" s="24">
        <f t="shared" si="10"/>
        <v>1.4916645526776628E-2</v>
      </c>
      <c r="Y39" s="24">
        <f t="shared" si="10"/>
        <v>1.5527442957570692E-2</v>
      </c>
      <c r="Z39" s="24">
        <f t="shared" si="10"/>
        <v>1.5349806375537955E-2</v>
      </c>
      <c r="AA39" s="24">
        <f t="shared" si="10"/>
        <v>1.4466634312148008E-2</v>
      </c>
      <c r="AB39" s="24">
        <f>+CUY!Y12</f>
        <v>1.4129705825323802E-2</v>
      </c>
      <c r="AQ39" s="24">
        <f t="shared" si="11"/>
        <v>-2.1228649365594432E-3</v>
      </c>
      <c r="AT39" s="19">
        <f t="shared" si="8"/>
        <v>113.48530578613281</v>
      </c>
      <c r="AU39" s="19">
        <f t="shared" si="9"/>
        <v>114.41453552246094</v>
      </c>
      <c r="AV39" s="52">
        <f t="shared" si="12"/>
        <v>-9.2922973632814099E-3</v>
      </c>
    </row>
    <row r="40" spans="4:49" x14ac:dyDescent="0.25">
      <c r="D40" s="37">
        <f>+CUY!A13</f>
        <v>42948</v>
      </c>
      <c r="E40" s="257">
        <v>115.16047668457031</v>
      </c>
      <c r="F40" s="257">
        <v>115.41377258300781</v>
      </c>
      <c r="G40" s="257">
        <v>115.59798431396484</v>
      </c>
      <c r="H40" s="257">
        <v>115.73632049560547</v>
      </c>
      <c r="I40" s="257">
        <v>115.72561645507813</v>
      </c>
      <c r="J40" s="257">
        <v>115.71586608886719</v>
      </c>
      <c r="K40" s="257">
        <v>115.71522521972656</v>
      </c>
      <c r="L40" s="257">
        <v>115.64787292480469</v>
      </c>
      <c r="M40" s="257">
        <v>115.94561767578125</v>
      </c>
      <c r="N40" s="257">
        <v>115.85100555419922</v>
      </c>
      <c r="O40" s="19" cm="1">
        <f t="array" ref="O40">+SUMPRODUCT($E$30:$N$30/100,$E40:$N40)/$D$14*100</f>
        <v>115.2789963691953</v>
      </c>
      <c r="Q40" s="24">
        <f t="shared" si="10"/>
        <v>1.4761126005109704E-2</v>
      </c>
      <c r="R40" s="24">
        <f t="shared" si="10"/>
        <v>1.4377356610492109E-2</v>
      </c>
      <c r="S40" s="24">
        <f t="shared" si="10"/>
        <v>1.4266523270215492E-2</v>
      </c>
      <c r="T40" s="24">
        <f t="shared" si="10"/>
        <v>1.4026377214854335E-2</v>
      </c>
      <c r="U40" s="24">
        <f t="shared" si="10"/>
        <v>1.4082469377404871E-2</v>
      </c>
      <c r="V40" s="24">
        <f t="shared" si="10"/>
        <v>1.3824259481514334E-2</v>
      </c>
      <c r="W40" s="24">
        <f t="shared" si="10"/>
        <v>1.3270297388677355E-2</v>
      </c>
      <c r="X40" s="24">
        <f t="shared" si="10"/>
        <v>1.3046935780226088E-2</v>
      </c>
      <c r="Y40" s="24">
        <f t="shared" si="10"/>
        <v>1.3167787032696721E-2</v>
      </c>
      <c r="Z40" s="24">
        <f t="shared" si="10"/>
        <v>1.2554961003676812E-2</v>
      </c>
      <c r="AA40" s="24">
        <f t="shared" si="10"/>
        <v>1.3670129760771754E-2</v>
      </c>
      <c r="AB40" s="24">
        <f>+CUY!Y13</f>
        <v>1.3585526546592508E-2</v>
      </c>
      <c r="AQ40" s="24">
        <f t="shared" si="11"/>
        <v>2.2061650014328915E-3</v>
      </c>
      <c r="AT40" s="19">
        <f t="shared" si="8"/>
        <v>115.16047668457031</v>
      </c>
      <c r="AU40" s="19">
        <f t="shared" si="9"/>
        <v>115.85100555419922</v>
      </c>
      <c r="AV40" s="52">
        <f t="shared" si="12"/>
        <v>-6.9052886962890359E-3</v>
      </c>
    </row>
    <row r="41" spans="4:49" x14ac:dyDescent="0.25">
      <c r="D41" s="37">
        <f>+CUY!A14</f>
        <v>42979</v>
      </c>
      <c r="E41" s="257">
        <v>117.2021484375</v>
      </c>
      <c r="F41" s="257">
        <v>117.47735595703125</v>
      </c>
      <c r="G41" s="257">
        <v>117.6002197265625</v>
      </c>
      <c r="H41" s="257">
        <v>117.75796508789063</v>
      </c>
      <c r="I41" s="257">
        <v>117.73773193359375</v>
      </c>
      <c r="J41" s="257">
        <v>117.74542999267578</v>
      </c>
      <c r="K41" s="257">
        <v>117.67905426025391</v>
      </c>
      <c r="L41" s="257">
        <v>117.60922241210938</v>
      </c>
      <c r="M41" s="257">
        <v>117.96184539794922</v>
      </c>
      <c r="N41" s="257">
        <v>117.76595306396484</v>
      </c>
      <c r="O41" s="19" cm="1">
        <f t="array" ref="O41">+SUMPRODUCT($E$30:$N$30/100,$E41:$N41)/$D$14*100</f>
        <v>117.27075210770623</v>
      </c>
      <c r="Q41" s="24">
        <f t="shared" si="10"/>
        <v>1.7728927594854671E-2</v>
      </c>
      <c r="R41" s="24">
        <f t="shared" si="10"/>
        <v>1.7879871074652387E-2</v>
      </c>
      <c r="S41" s="24">
        <f t="shared" si="10"/>
        <v>1.732067755748723E-2</v>
      </c>
      <c r="T41" s="24">
        <f t="shared" si="10"/>
        <v>1.7467676383939645E-2</v>
      </c>
      <c r="U41" s="24">
        <f t="shared" si="10"/>
        <v>1.7386949753658731E-2</v>
      </c>
      <c r="V41" s="24">
        <f t="shared" si="10"/>
        <v>1.75392016013598E-2</v>
      </c>
      <c r="W41" s="24">
        <f t="shared" si="10"/>
        <v>1.6971224286158604E-2</v>
      </c>
      <c r="X41" s="24">
        <f t="shared" si="10"/>
        <v>1.6959667633316355E-2</v>
      </c>
      <c r="Y41" s="24">
        <f t="shared" si="10"/>
        <v>1.7389425858301388E-2</v>
      </c>
      <c r="Z41" s="24">
        <f t="shared" si="10"/>
        <v>1.6529399124375788E-2</v>
      </c>
      <c r="AA41" s="24">
        <f t="shared" si="10"/>
        <v>1.7277698464099212E-2</v>
      </c>
      <c r="AB41" s="24">
        <f>+CUY!Y14</f>
        <v>1.7395043931073939E-2</v>
      </c>
      <c r="AQ41" s="24">
        <f t="shared" si="11"/>
        <v>1.1995284704788833E-3</v>
      </c>
      <c r="AT41" s="19">
        <f t="shared" si="8"/>
        <v>117.2021484375</v>
      </c>
      <c r="AU41" s="19">
        <f t="shared" si="9"/>
        <v>117.76595306396484</v>
      </c>
      <c r="AV41" s="52">
        <f t="shared" si="12"/>
        <v>-5.6380462646483664E-3</v>
      </c>
    </row>
    <row r="42" spans="4:49" x14ac:dyDescent="0.25">
      <c r="D42" s="37">
        <f>+CUY!A15</f>
        <v>43009</v>
      </c>
      <c r="E42" s="257">
        <v>119.30662536621094</v>
      </c>
      <c r="F42" s="257">
        <v>119.5521240234375</v>
      </c>
      <c r="G42" s="257">
        <v>119.64183807373047</v>
      </c>
      <c r="H42" s="257">
        <v>119.80899810791016</v>
      </c>
      <c r="I42" s="257">
        <v>119.81881713867188</v>
      </c>
      <c r="J42" s="257">
        <v>119.80815887451172</v>
      </c>
      <c r="K42" s="257">
        <v>119.6878662109375</v>
      </c>
      <c r="L42" s="257">
        <v>119.55797576904297</v>
      </c>
      <c r="M42" s="257">
        <v>119.92073059082031</v>
      </c>
      <c r="N42" s="257">
        <v>119.72423553466797</v>
      </c>
      <c r="O42" s="19" cm="1">
        <f t="array" ref="O42">+SUMPRODUCT($E$30:$N$30/100,$E42:$N42)/$D$14*100</f>
        <v>119.28831135555365</v>
      </c>
      <c r="Q42" s="24">
        <f t="shared" si="10"/>
        <v>1.7955958630171187E-2</v>
      </c>
      <c r="R42" s="24">
        <f t="shared" si="10"/>
        <v>1.7661004110146372E-2</v>
      </c>
      <c r="S42" s="24">
        <f t="shared" si="10"/>
        <v>1.7360667793946627E-2</v>
      </c>
      <c r="T42" s="24">
        <f t="shared" si="10"/>
        <v>1.7417361267143994E-2</v>
      </c>
      <c r="U42" s="24">
        <f t="shared" si="10"/>
        <v>1.7675601278372532E-2</v>
      </c>
      <c r="V42" s="24">
        <f t="shared" si="10"/>
        <v>1.7518547275798602E-2</v>
      </c>
      <c r="W42" s="24">
        <f t="shared" si="10"/>
        <v>1.7070259132444976E-2</v>
      </c>
      <c r="X42" s="24">
        <f t="shared" si="10"/>
        <v>1.6569732517277114E-2</v>
      </c>
      <c r="Y42" s="24">
        <f t="shared" si="10"/>
        <v>1.6606091454933747E-2</v>
      </c>
      <c r="Z42" s="24">
        <f t="shared" si="10"/>
        <v>1.6628596124377948E-2</v>
      </c>
      <c r="AA42" s="24">
        <f t="shared" si="10"/>
        <v>1.7204283349307792E-2</v>
      </c>
      <c r="AB42" s="24">
        <f>+CUY!Y15</f>
        <v>1.7169072026413268E-2</v>
      </c>
      <c r="AQ42" s="24">
        <f t="shared" si="11"/>
        <v>1.3273625057932392E-3</v>
      </c>
      <c r="AT42" s="19">
        <f t="shared" si="8"/>
        <v>119.30662536621094</v>
      </c>
      <c r="AU42" s="19">
        <f t="shared" si="9"/>
        <v>119.72423553466797</v>
      </c>
      <c r="AV42" s="52">
        <f t="shared" si="12"/>
        <v>-4.176101684570499E-3</v>
      </c>
    </row>
    <row r="43" spans="4:49" x14ac:dyDescent="0.25">
      <c r="D43" s="37">
        <f>+CUY!A16</f>
        <v>43040</v>
      </c>
      <c r="E43" s="257">
        <v>121.02539825439453</v>
      </c>
      <c r="F43" s="257">
        <v>121.31359100341797</v>
      </c>
      <c r="G43" s="257">
        <v>121.51557159423828</v>
      </c>
      <c r="H43" s="257">
        <v>121.71597290039063</v>
      </c>
      <c r="I43" s="257">
        <v>121.62824249267578</v>
      </c>
      <c r="J43" s="257">
        <v>121.68842315673828</v>
      </c>
      <c r="K43" s="257">
        <v>121.61841583251953</v>
      </c>
      <c r="L43" s="257">
        <v>121.56417846679688</v>
      </c>
      <c r="M43" s="257">
        <v>121.89283752441406</v>
      </c>
      <c r="N43" s="257">
        <v>121.78299713134766</v>
      </c>
      <c r="O43" s="19" cm="1">
        <f t="array" ref="O43">+SUMPRODUCT($E$30:$N$30/100,$E43:$N43)/$D$14*100</f>
        <v>121.18494298774314</v>
      </c>
      <c r="Q43" s="24">
        <f t="shared" si="10"/>
        <v>1.4406349043130096E-2</v>
      </c>
      <c r="R43" s="24">
        <f t="shared" si="10"/>
        <v>1.4733882767613116E-2</v>
      </c>
      <c r="S43" s="24">
        <f t="shared" si="10"/>
        <v>1.5661189686446475E-2</v>
      </c>
      <c r="T43" s="24">
        <f t="shared" si="10"/>
        <v>1.591679108077404E-2</v>
      </c>
      <c r="U43" s="24">
        <f t="shared" si="10"/>
        <v>1.5101345491583151E-2</v>
      </c>
      <c r="V43" s="24">
        <f t="shared" si="10"/>
        <v>1.5693958574189981E-2</v>
      </c>
      <c r="W43" s="24">
        <f t="shared" si="10"/>
        <v>1.6129869156324084E-2</v>
      </c>
      <c r="X43" s="24">
        <f t="shared" si="10"/>
        <v>1.6780166148257614E-2</v>
      </c>
      <c r="Y43" s="24">
        <f t="shared" si="10"/>
        <v>1.6445087716507878E-2</v>
      </c>
      <c r="Z43" s="24">
        <f t="shared" si="10"/>
        <v>1.719586337290524E-2</v>
      </c>
      <c r="AA43" s="24">
        <f t="shared" si="10"/>
        <v>1.5899559735876867E-2</v>
      </c>
      <c r="AB43" s="24">
        <f>+CUY!Y16</f>
        <v>1.5641775170490035E-2</v>
      </c>
      <c r="AQ43" s="24">
        <f t="shared" si="11"/>
        <v>-2.7895143297751446E-3</v>
      </c>
      <c r="AT43" s="19">
        <f t="shared" si="8"/>
        <v>121.02539825439453</v>
      </c>
      <c r="AU43" s="19">
        <f t="shared" si="9"/>
        <v>121.78299713134766</v>
      </c>
      <c r="AV43" s="52">
        <f t="shared" si="12"/>
        <v>-7.57598876953125E-3</v>
      </c>
    </row>
    <row r="44" spans="4:49" x14ac:dyDescent="0.25">
      <c r="D44" s="37">
        <f>+CUY!A17</f>
        <v>43070</v>
      </c>
      <c r="E44" s="257">
        <v>124.61968231201172</v>
      </c>
      <c r="F44" s="257">
        <v>125.09835815429688</v>
      </c>
      <c r="G44" s="257">
        <v>125.42513275146484</v>
      </c>
      <c r="H44" s="257">
        <v>125.86163330078125</v>
      </c>
      <c r="I44" s="257">
        <v>125.48414611816406</v>
      </c>
      <c r="J44" s="257">
        <v>125.76074981689453</v>
      </c>
      <c r="K44" s="257">
        <v>125.69033813476563</v>
      </c>
      <c r="L44" s="257">
        <v>125.67970275878906</v>
      </c>
      <c r="M44" s="257">
        <v>126.11576843261719</v>
      </c>
      <c r="N44" s="257">
        <v>126.22936248779297</v>
      </c>
      <c r="O44" s="19" cm="1">
        <f t="array" ref="O44">+SUMPRODUCT($E$30:$N$30/100,$E44:$N44)/$D$14*100</f>
        <v>125.21700581130209</v>
      </c>
      <c r="Q44" s="24">
        <f t="shared" si="10"/>
        <v>2.9698593100780712E-2</v>
      </c>
      <c r="R44" s="24">
        <f t="shared" si="10"/>
        <v>3.119821216711216E-2</v>
      </c>
      <c r="S44" s="24">
        <f t="shared" si="10"/>
        <v>3.2173334708750501E-2</v>
      </c>
      <c r="T44" s="24">
        <f t="shared" si="10"/>
        <v>3.4060118007546381E-2</v>
      </c>
      <c r="U44" s="24">
        <f t="shared" si="10"/>
        <v>3.1702370653925005E-2</v>
      </c>
      <c r="V44" s="24">
        <f t="shared" si="10"/>
        <v>3.3465193767125756E-2</v>
      </c>
      <c r="W44" s="24">
        <f t="shared" si="10"/>
        <v>3.3481132560166937E-2</v>
      </c>
      <c r="X44" s="24">
        <f t="shared" si="10"/>
        <v>3.3854745237440698E-2</v>
      </c>
      <c r="Y44" s="24">
        <f t="shared" si="10"/>
        <v>3.4644618945369299E-2</v>
      </c>
      <c r="Z44" s="24">
        <f t="shared" si="10"/>
        <v>3.6510559447389346E-2</v>
      </c>
      <c r="AA44" s="24">
        <f t="shared" si="10"/>
        <v>3.3271978549074044E-2</v>
      </c>
      <c r="AB44" s="24">
        <f>+CUY!Y17</f>
        <v>3.3444447097197516E-2</v>
      </c>
      <c r="AD44" s="24">
        <f t="shared" ref="AD44:AD60" si="13">+E44/E32-1</f>
        <v>0.24619682312011726</v>
      </c>
      <c r="AE44" s="24">
        <f t="shared" ref="AE44:AN59" si="14">+F44/F32-1</f>
        <v>0.25098358154296885</v>
      </c>
      <c r="AF44" s="24">
        <f t="shared" si="14"/>
        <v>0.25425132751464852</v>
      </c>
      <c r="AG44" s="24">
        <f t="shared" si="14"/>
        <v>0.25861633300781239</v>
      </c>
      <c r="AH44" s="24">
        <f t="shared" si="14"/>
        <v>0.25484146118164053</v>
      </c>
      <c r="AI44" s="24">
        <f t="shared" si="14"/>
        <v>0.25760749816894535</v>
      </c>
      <c r="AJ44" s="24">
        <f t="shared" si="14"/>
        <v>0.25690338134765622</v>
      </c>
      <c r="AK44" s="24">
        <f t="shared" si="14"/>
        <v>0.25679702758789058</v>
      </c>
      <c r="AL44" s="24">
        <f t="shared" si="14"/>
        <v>0.26115768432617181</v>
      </c>
      <c r="AM44" s="24">
        <f t="shared" si="14"/>
        <v>0.26229362487792973</v>
      </c>
      <c r="AN44" s="24">
        <f t="shared" si="14"/>
        <v>0.25644742477252325</v>
      </c>
      <c r="AO44" s="24">
        <f>+CUY!AV17</f>
        <v>0.25529500000000005</v>
      </c>
      <c r="AQ44" s="24">
        <f t="shared" si="11"/>
        <v>-6.8119663466086333E-3</v>
      </c>
      <c r="AR44" s="24">
        <f>+AD44-AM44</f>
        <v>-1.6096801757812473E-2</v>
      </c>
      <c r="AT44" s="19">
        <f t="shared" si="8"/>
        <v>124.61968231201172</v>
      </c>
      <c r="AU44" s="19">
        <f t="shared" si="9"/>
        <v>126.22936248779297</v>
      </c>
      <c r="AV44" s="52">
        <f t="shared" si="12"/>
        <v>-1.6096801757812473E-2</v>
      </c>
    </row>
    <row r="45" spans="4:49" x14ac:dyDescent="0.25">
      <c r="D45" s="37">
        <f>+CUY!A18</f>
        <v>43101</v>
      </c>
      <c r="E45" s="257">
        <v>126.20127105712891</v>
      </c>
      <c r="F45" s="257">
        <v>126.73296356201172</v>
      </c>
      <c r="G45" s="257">
        <v>127.24594116210938</v>
      </c>
      <c r="H45" s="257">
        <v>127.74491119384766</v>
      </c>
      <c r="I45" s="257">
        <v>127.2760009765625</v>
      </c>
      <c r="J45" s="257">
        <v>127.66554260253906</v>
      </c>
      <c r="K45" s="257">
        <v>127.75591278076172</v>
      </c>
      <c r="L45" s="257">
        <v>127.84281158447266</v>
      </c>
      <c r="M45" s="257">
        <v>128.29945373535156</v>
      </c>
      <c r="N45" s="257">
        <v>128.57986450195313</v>
      </c>
      <c r="O45" s="19" cm="1">
        <f t="array" ref="O45">+SUMPRODUCT($E$30:$N$30/100,$E45:$N45)/$D$14*100</f>
        <v>127.17175294258216</v>
      </c>
      <c r="Q45" s="24">
        <f t="shared" si="10"/>
        <v>1.2691323840461566E-2</v>
      </c>
      <c r="R45" s="24">
        <f t="shared" si="10"/>
        <v>1.3066561638632512E-2</v>
      </c>
      <c r="S45" s="24">
        <f t="shared" si="10"/>
        <v>1.4517093749085719E-2</v>
      </c>
      <c r="T45" s="24">
        <f t="shared" si="10"/>
        <v>1.4963081629218999E-2</v>
      </c>
      <c r="U45" s="24">
        <f t="shared" si="10"/>
        <v>1.4279531827957825E-2</v>
      </c>
      <c r="V45" s="24">
        <f t="shared" si="10"/>
        <v>1.5146162760780957E-2</v>
      </c>
      <c r="W45" s="24">
        <f t="shared" si="10"/>
        <v>1.6433837927791961E-2</v>
      </c>
      <c r="X45" s="24">
        <f t="shared" si="10"/>
        <v>1.7211282157749475E-2</v>
      </c>
      <c r="Y45" s="24">
        <f t="shared" si="10"/>
        <v>1.7314926831699884E-2</v>
      </c>
      <c r="Z45" s="24">
        <f t="shared" si="10"/>
        <v>1.8620881606587147E-2</v>
      </c>
      <c r="AA45" s="24">
        <f t="shared" si="10"/>
        <v>1.5610875844019212E-2</v>
      </c>
      <c r="AB45" s="24">
        <f>+CUY!Y18</f>
        <v>1.5014000693064133E-2</v>
      </c>
      <c r="AD45" s="24">
        <f t="shared" si="13"/>
        <v>0.24211323623474201</v>
      </c>
      <c r="AE45" s="24">
        <f t="shared" si="14"/>
        <v>0.24706679816648003</v>
      </c>
      <c r="AF45" s="24">
        <f t="shared" si="14"/>
        <v>0.25135614263964556</v>
      </c>
      <c r="AG45" s="24">
        <f t="shared" si="14"/>
        <v>0.25553228021411512</v>
      </c>
      <c r="AH45" s="24">
        <f t="shared" si="14"/>
        <v>0.25157822847834277</v>
      </c>
      <c r="AI45" s="24">
        <f t="shared" si="14"/>
        <v>0.25461899747012495</v>
      </c>
      <c r="AJ45" s="24">
        <f t="shared" si="14"/>
        <v>0.25520105062189535</v>
      </c>
      <c r="AK45" s="24">
        <f t="shared" si="14"/>
        <v>0.25587370791616681</v>
      </c>
      <c r="AL45" s="24">
        <f t="shared" si="14"/>
        <v>0.25995766791415198</v>
      </c>
      <c r="AM45" s="24">
        <f t="shared" si="14"/>
        <v>0.26231089083771097</v>
      </c>
      <c r="AN45" s="24">
        <f t="shared" si="14"/>
        <v>0.25416555363363424</v>
      </c>
      <c r="AO45" s="24">
        <f>+CUY!AV18</f>
        <v>0.25275250375095593</v>
      </c>
      <c r="AQ45" s="24">
        <f t="shared" si="11"/>
        <v>-5.9295577661255816E-3</v>
      </c>
      <c r="AR45" s="24">
        <f t="shared" ref="AR45:AR108" si="15">+AD45-AM45</f>
        <v>-2.0197654602968962E-2</v>
      </c>
      <c r="AT45" s="19">
        <f t="shared" si="8"/>
        <v>126.20127105712891</v>
      </c>
      <c r="AU45" s="19">
        <f t="shared" si="9"/>
        <v>128.57986450195313</v>
      </c>
      <c r="AV45" s="52">
        <f t="shared" si="12"/>
        <v>-2.3785934448242285E-2</v>
      </c>
    </row>
    <row r="46" spans="4:49" x14ac:dyDescent="0.25">
      <c r="D46" s="37">
        <f>+CUY!A19</f>
        <v>43132</v>
      </c>
      <c r="E46" s="257">
        <v>129.37234497070313</v>
      </c>
      <c r="F46" s="257">
        <v>129.92012023925781</v>
      </c>
      <c r="G46" s="257">
        <v>130.60276794433594</v>
      </c>
      <c r="H46" s="257">
        <v>131.15632629394531</v>
      </c>
      <c r="I46" s="257">
        <v>130.54776000976563</v>
      </c>
      <c r="J46" s="257">
        <v>131.04176330566406</v>
      </c>
      <c r="K46" s="257">
        <v>131.2481689453125</v>
      </c>
      <c r="L46" s="257">
        <v>131.44013977050781</v>
      </c>
      <c r="M46" s="257">
        <v>131.83245849609375</v>
      </c>
      <c r="N46" s="257">
        <v>132.2222900390625</v>
      </c>
      <c r="O46" s="19" cm="1">
        <f t="array" ref="O46">+SUMPRODUCT($E$30:$N$30/100,$E46:$N46)/$D$14*100</f>
        <v>130.58081936713404</v>
      </c>
      <c r="Q46" s="24">
        <f t="shared" si="10"/>
        <v>2.5127115495839458E-2</v>
      </c>
      <c r="R46" s="24">
        <f t="shared" si="10"/>
        <v>2.5148600550847E-2</v>
      </c>
      <c r="S46" s="24">
        <f t="shared" si="10"/>
        <v>2.6380619700474561E-2</v>
      </c>
      <c r="T46" s="24">
        <f t="shared" si="10"/>
        <v>2.6704900165619661E-2</v>
      </c>
      <c r="U46" s="24">
        <f t="shared" si="10"/>
        <v>2.570601690891916E-2</v>
      </c>
      <c r="V46" s="24">
        <f t="shared" si="10"/>
        <v>2.6445825821899138E-2</v>
      </c>
      <c r="W46" s="24">
        <f t="shared" si="10"/>
        <v>2.7335377976154707E-2</v>
      </c>
      <c r="X46" s="24">
        <f t="shared" si="10"/>
        <v>2.8138681725238923E-2</v>
      </c>
      <c r="Y46" s="24">
        <f t="shared" si="10"/>
        <v>2.7537176955015452E-2</v>
      </c>
      <c r="Z46" s="24">
        <f t="shared" si="10"/>
        <v>2.8328117712816958E-2</v>
      </c>
      <c r="AA46" s="24">
        <f t="shared" si="10"/>
        <v>2.6806789602806358E-2</v>
      </c>
      <c r="AB46" s="24">
        <f>+CUY!Y19</f>
        <v>2.6361268995135578E-2</v>
      </c>
      <c r="AD46" s="24">
        <f t="shared" si="13"/>
        <v>0.25508741747088193</v>
      </c>
      <c r="AE46" s="24">
        <f t="shared" si="14"/>
        <v>0.2599621557574554</v>
      </c>
      <c r="AF46" s="24">
        <f t="shared" si="14"/>
        <v>0.26452998319093091</v>
      </c>
      <c r="AG46" s="24">
        <f t="shared" si="14"/>
        <v>0.26888561871685268</v>
      </c>
      <c r="AH46" s="24">
        <f t="shared" si="14"/>
        <v>0.26420778241313947</v>
      </c>
      <c r="AI46" s="24">
        <f t="shared" si="14"/>
        <v>0.26782789393117823</v>
      </c>
      <c r="AJ46" s="24">
        <f t="shared" si="14"/>
        <v>0.26907911029549925</v>
      </c>
      <c r="AK46" s="24">
        <f t="shared" si="14"/>
        <v>0.27041528451850505</v>
      </c>
      <c r="AL46" s="24">
        <f t="shared" si="14"/>
        <v>0.27340366568645891</v>
      </c>
      <c r="AM46" s="24">
        <f t="shared" si="14"/>
        <v>0.27654684805484431</v>
      </c>
      <c r="AN46" s="24">
        <f t="shared" si="14"/>
        <v>0.26765756609480884</v>
      </c>
      <c r="AO46" s="24">
        <f>+CUY!AV19</f>
        <v>0.26638015517328206</v>
      </c>
      <c r="AQ46" s="24">
        <f t="shared" si="11"/>
        <v>-3.2010022169774999E-3</v>
      </c>
      <c r="AR46" s="24">
        <f t="shared" si="15"/>
        <v>-2.145943058396238E-2</v>
      </c>
      <c r="AT46" s="19">
        <f t="shared" si="8"/>
        <v>129.37234497070313</v>
      </c>
      <c r="AU46" s="19">
        <f t="shared" si="9"/>
        <v>132.2222900390625</v>
      </c>
      <c r="AV46" s="52">
        <f t="shared" si="12"/>
        <v>-2.8499450683593608E-2</v>
      </c>
    </row>
    <row r="47" spans="4:49" x14ac:dyDescent="0.25">
      <c r="D47" s="37">
        <f>+CUY!A20</f>
        <v>43160</v>
      </c>
      <c r="E47" s="257">
        <v>131.99726867675781</v>
      </c>
      <c r="F47" s="257">
        <v>132.68336486816406</v>
      </c>
      <c r="G47" s="257">
        <v>133.36727905273438</v>
      </c>
      <c r="H47" s="257">
        <v>133.89712524414063</v>
      </c>
      <c r="I47" s="257">
        <v>133.40830993652344</v>
      </c>
      <c r="J47" s="257">
        <v>133.78184509277344</v>
      </c>
      <c r="K47" s="257">
        <v>134.03630065917969</v>
      </c>
      <c r="L47" s="257">
        <v>134.20555114746094</v>
      </c>
      <c r="M47" s="257">
        <v>134.57749938964844</v>
      </c>
      <c r="N47" s="257">
        <v>134.90312194824219</v>
      </c>
      <c r="O47" s="19" cm="1">
        <f t="array" ref="O47">+SUMPRODUCT($E$30:$N$30/100,$E47:$N47)/$D$14*100</f>
        <v>133.32325435693514</v>
      </c>
      <c r="Q47" s="24">
        <f t="shared" si="10"/>
        <v>2.0289681744959598E-2</v>
      </c>
      <c r="R47" s="24">
        <f t="shared" si="10"/>
        <v>2.1268796733081352E-2</v>
      </c>
      <c r="S47" s="24">
        <f t="shared" si="10"/>
        <v>2.1167324030809898E-2</v>
      </c>
      <c r="T47" s="24">
        <f t="shared" si="10"/>
        <v>2.0897192134313736E-2</v>
      </c>
      <c r="U47" s="24">
        <f t="shared" si="10"/>
        <v>2.1911903555785539E-2</v>
      </c>
      <c r="V47" s="24">
        <f t="shared" si="10"/>
        <v>2.0909988678326386E-2</v>
      </c>
      <c r="W47" s="24">
        <f t="shared" si="10"/>
        <v>2.124320465780305E-2</v>
      </c>
      <c r="X47" s="24">
        <f t="shared" si="10"/>
        <v>2.1039321639352293E-2</v>
      </c>
      <c r="Y47" s="24">
        <f t="shared" si="10"/>
        <v>2.0822192993055877E-2</v>
      </c>
      <c r="Z47" s="24">
        <f t="shared" si="10"/>
        <v>2.0275188913969622E-2</v>
      </c>
      <c r="AA47" s="24">
        <f t="shared" si="10"/>
        <v>2.1001820964919871E-2</v>
      </c>
      <c r="AB47" s="24">
        <f>+CUY!Y20</f>
        <v>2.1200859504637792E-2</v>
      </c>
      <c r="AD47" s="24">
        <f t="shared" si="13"/>
        <v>0.24926671817925872</v>
      </c>
      <c r="AE47" s="24">
        <f t="shared" si="14"/>
        <v>0.25456946361630584</v>
      </c>
      <c r="AF47" s="24">
        <f t="shared" si="14"/>
        <v>0.25898546060991756</v>
      </c>
      <c r="AG47" s="24">
        <f t="shared" si="14"/>
        <v>0.26293108814349075</v>
      </c>
      <c r="AH47" s="24">
        <f t="shared" si="14"/>
        <v>0.25872877571252473</v>
      </c>
      <c r="AI47" s="24">
        <f t="shared" si="14"/>
        <v>0.26189814804153433</v>
      </c>
      <c r="AJ47" s="24">
        <f t="shared" si="14"/>
        <v>0.26352022783113727</v>
      </c>
      <c r="AK47" s="24">
        <f t="shared" si="14"/>
        <v>0.26520087141293591</v>
      </c>
      <c r="AL47" s="24">
        <f t="shared" si="14"/>
        <v>0.26781699715830221</v>
      </c>
      <c r="AM47" s="24">
        <f t="shared" si="14"/>
        <v>0.2697088993830552</v>
      </c>
      <c r="AN47" s="24">
        <f t="shared" si="14"/>
        <v>0.26192148000900661</v>
      </c>
      <c r="AO47" s="24">
        <f>+CUY!AV20</f>
        <v>0.26076953432561911</v>
      </c>
      <c r="AQ47" s="24">
        <f t="shared" si="11"/>
        <v>1.4492830989976113E-5</v>
      </c>
      <c r="AR47" s="24">
        <f t="shared" si="15"/>
        <v>-2.0442181203796483E-2</v>
      </c>
      <c r="AT47" s="19">
        <f t="shared" si="8"/>
        <v>131.99726867675781</v>
      </c>
      <c r="AU47" s="19">
        <f t="shared" si="9"/>
        <v>134.90312194824219</v>
      </c>
      <c r="AV47" s="52">
        <f t="shared" si="12"/>
        <v>-2.9058532714843821E-2</v>
      </c>
    </row>
    <row r="48" spans="4:49" x14ac:dyDescent="0.25">
      <c r="D48" s="37">
        <f>+CUY!A21</f>
        <v>43191</v>
      </c>
      <c r="E48" s="257">
        <v>136.16519165039063</v>
      </c>
      <c r="F48" s="257">
        <v>137.04344177246094</v>
      </c>
      <c r="G48" s="257">
        <v>137.73880004882813</v>
      </c>
      <c r="H48" s="257">
        <v>138.42164611816406</v>
      </c>
      <c r="I48" s="257">
        <v>137.80720520019531</v>
      </c>
      <c r="J48" s="257">
        <v>138.23789978027344</v>
      </c>
      <c r="K48" s="257">
        <v>138.44610595703125</v>
      </c>
      <c r="L48" s="257">
        <v>138.60299682617188</v>
      </c>
      <c r="M48" s="257">
        <v>139.04359436035156</v>
      </c>
      <c r="N48" s="257">
        <v>139.48030090332031</v>
      </c>
      <c r="O48" s="19" cm="1">
        <f t="array" ref="O48">+SUMPRODUCT($E$30:$N$30/100,$E48:$N48)/$D$14*100</f>
        <v>137.73230373578025</v>
      </c>
      <c r="Q48" s="24">
        <f t="shared" si="10"/>
        <v>3.1575827404727974E-2</v>
      </c>
      <c r="R48" s="24">
        <f t="shared" si="10"/>
        <v>3.2860765240835699E-2</v>
      </c>
      <c r="S48" s="24">
        <f t="shared" si="10"/>
        <v>3.2778062408885367E-2</v>
      </c>
      <c r="T48" s="24">
        <f t="shared" si="10"/>
        <v>3.3791023263372244E-2</v>
      </c>
      <c r="U48" s="24">
        <f t="shared" si="10"/>
        <v>3.2973172853811628E-2</v>
      </c>
      <c r="V48" s="24">
        <f t="shared" si="10"/>
        <v>3.3308366201780792E-2</v>
      </c>
      <c r="W48" s="24">
        <f t="shared" si="10"/>
        <v>3.2900082113311857E-2</v>
      </c>
      <c r="X48" s="24">
        <f t="shared" si="10"/>
        <v>3.2766496177786042E-2</v>
      </c>
      <c r="Y48" s="24">
        <f t="shared" si="10"/>
        <v>3.3186045148396071E-2</v>
      </c>
      <c r="Z48" s="24">
        <f t="shared" si="10"/>
        <v>3.392937753385894E-2</v>
      </c>
      <c r="AA48" s="24">
        <f t="shared" si="10"/>
        <v>3.3070370207444411E-2</v>
      </c>
      <c r="AB48" s="24">
        <f>+CUY!Y21</f>
        <v>3.3539879666480532E-2</v>
      </c>
      <c r="AD48" s="24">
        <f t="shared" si="13"/>
        <v>0.24771666609340381</v>
      </c>
      <c r="AE48" s="24">
        <f t="shared" si="14"/>
        <v>0.25309343034448473</v>
      </c>
      <c r="AF48" s="24">
        <f t="shared" si="14"/>
        <v>0.25790532499110075</v>
      </c>
      <c r="AG48" s="24">
        <f t="shared" si="14"/>
        <v>0.26312238874301253</v>
      </c>
      <c r="AH48" s="24">
        <f t="shared" si="14"/>
        <v>0.25763948477533916</v>
      </c>
      <c r="AI48" s="24">
        <f t="shared" si="14"/>
        <v>0.26224851678579664</v>
      </c>
      <c r="AJ48" s="24">
        <f t="shared" si="14"/>
        <v>0.26437231380923287</v>
      </c>
      <c r="AK48" s="24">
        <f t="shared" si="14"/>
        <v>0.26638043696779801</v>
      </c>
      <c r="AL48" s="24">
        <f t="shared" si="14"/>
        <v>0.26919858410294251</v>
      </c>
      <c r="AM48" s="24">
        <f t="shared" si="14"/>
        <v>0.27317059344483607</v>
      </c>
      <c r="AN48" s="24">
        <f t="shared" si="14"/>
        <v>0.26227127813404394</v>
      </c>
      <c r="AO48" s="24">
        <f>+CUY!AV21</f>
        <v>0.26106755010936444</v>
      </c>
      <c r="AQ48" s="24">
        <f t="shared" si="11"/>
        <v>-2.3535501291309657E-3</v>
      </c>
      <c r="AR48" s="24">
        <f t="shared" si="15"/>
        <v>-2.5453927351432259E-2</v>
      </c>
      <c r="AT48" s="19">
        <f t="shared" si="8"/>
        <v>136.16519165039063</v>
      </c>
      <c r="AU48" s="19">
        <f t="shared" si="9"/>
        <v>139.48030090332031</v>
      </c>
      <c r="AV48" s="52">
        <f t="shared" si="12"/>
        <v>-3.3151092529296822E-2</v>
      </c>
    </row>
    <row r="49" spans="4:48" x14ac:dyDescent="0.25">
      <c r="D49" s="37">
        <f>+CUY!A22</f>
        <v>43221</v>
      </c>
      <c r="E49" s="257">
        <v>138.81065368652344</v>
      </c>
      <c r="F49" s="257">
        <v>139.57403564453125</v>
      </c>
      <c r="G49" s="257">
        <v>140.28895568847656</v>
      </c>
      <c r="H49" s="257">
        <v>140.94847106933594</v>
      </c>
      <c r="I49" s="257">
        <v>140.34620666503906</v>
      </c>
      <c r="J49" s="257">
        <v>140.75590515136719</v>
      </c>
      <c r="K49" s="257">
        <v>140.99221801757813</v>
      </c>
      <c r="L49" s="257">
        <v>141.13536071777344</v>
      </c>
      <c r="M49" s="257">
        <v>141.57295227050781</v>
      </c>
      <c r="N49" s="257">
        <v>141.96525573730469</v>
      </c>
      <c r="O49" s="19" cm="1">
        <f t="array" ref="O49">+SUMPRODUCT($E$30:$N$30/100,$E49:$N49)/$D$14*100</f>
        <v>140.25972925642421</v>
      </c>
      <c r="Q49" s="24">
        <f t="shared" si="10"/>
        <v>1.9428328224478486E-2</v>
      </c>
      <c r="R49" s="24">
        <f t="shared" si="10"/>
        <v>1.8465632790162667E-2</v>
      </c>
      <c r="S49" s="24">
        <f t="shared" si="10"/>
        <v>1.8514431944698373E-2</v>
      </c>
      <c r="T49" s="24">
        <f t="shared" si="10"/>
        <v>1.825455065759618E-2</v>
      </c>
      <c r="U49" s="24">
        <f t="shared" si="10"/>
        <v>1.8424301263169074E-2</v>
      </c>
      <c r="V49" s="24">
        <f t="shared" si="10"/>
        <v>1.8215014660205808E-2</v>
      </c>
      <c r="W49" s="24">
        <f t="shared" si="10"/>
        <v>1.8390636868740096E-2</v>
      </c>
      <c r="X49" s="24">
        <f t="shared" si="10"/>
        <v>1.8270628699158076E-2</v>
      </c>
      <c r="Y49" s="24">
        <f t="shared" si="10"/>
        <v>1.8191114245803108E-2</v>
      </c>
      <c r="Z49" s="24">
        <f t="shared" si="10"/>
        <v>1.7815812110319351E-2</v>
      </c>
      <c r="AA49" s="24">
        <f t="shared" si="10"/>
        <v>1.8350274061286864E-2</v>
      </c>
      <c r="AB49" s="24">
        <f>+CUY!Y22</f>
        <v>1.80888044594949E-2</v>
      </c>
      <c r="AD49" s="24">
        <f t="shared" si="13"/>
        <v>0.25011878203121096</v>
      </c>
      <c r="AE49" s="24">
        <f t="shared" si="14"/>
        <v>0.25445672728100566</v>
      </c>
      <c r="AF49" s="24">
        <f t="shared" si="14"/>
        <v>0.25999700280580962</v>
      </c>
      <c r="AG49" s="24">
        <f t="shared" si="14"/>
        <v>0.26496485063376629</v>
      </c>
      <c r="AH49" s="24">
        <f t="shared" si="14"/>
        <v>0.25922666035802622</v>
      </c>
      <c r="AI49" s="24">
        <f t="shared" si="14"/>
        <v>0.26403592684234622</v>
      </c>
      <c r="AJ49" s="24">
        <f t="shared" si="14"/>
        <v>0.26655006904636114</v>
      </c>
      <c r="AK49" s="24">
        <f t="shared" si="14"/>
        <v>0.26887158059819138</v>
      </c>
      <c r="AL49" s="24">
        <f t="shared" si="14"/>
        <v>0.27094259986586655</v>
      </c>
      <c r="AM49" s="24">
        <f t="shared" si="14"/>
        <v>0.27522840651806235</v>
      </c>
      <c r="AN49" s="24">
        <f t="shared" si="14"/>
        <v>0.26422964995665832</v>
      </c>
      <c r="AO49" s="24">
        <f>+CUY!AV22</f>
        <v>0.26244215432520779</v>
      </c>
      <c r="AQ49" s="24">
        <f t="shared" si="11"/>
        <v>1.6125161141591349E-3</v>
      </c>
      <c r="AR49" s="24">
        <f t="shared" si="15"/>
        <v>-2.510962448685139E-2</v>
      </c>
      <c r="AT49" s="19">
        <f t="shared" si="8"/>
        <v>138.81065368652344</v>
      </c>
      <c r="AU49" s="19">
        <f t="shared" si="9"/>
        <v>141.96525573730469</v>
      </c>
      <c r="AV49" s="52">
        <f t="shared" si="12"/>
        <v>-3.1546020507812633E-2</v>
      </c>
    </row>
    <row r="50" spans="4:48" x14ac:dyDescent="0.25">
      <c r="D50" s="37">
        <f>+CUY!A23</f>
        <v>43252</v>
      </c>
      <c r="E50" s="257">
        <v>144.26370239257813</v>
      </c>
      <c r="F50" s="257">
        <v>144.82194519042969</v>
      </c>
      <c r="G50" s="257">
        <v>145.51202392578125</v>
      </c>
      <c r="H50" s="257">
        <v>146.19593811035156</v>
      </c>
      <c r="I50" s="257">
        <v>145.54066467285156</v>
      </c>
      <c r="J50" s="257">
        <v>145.91534423828125</v>
      </c>
      <c r="K50" s="257">
        <v>146.12879943847656</v>
      </c>
      <c r="L50" s="257">
        <v>146.23983764648438</v>
      </c>
      <c r="M50" s="257">
        <v>146.67137145996094</v>
      </c>
      <c r="N50" s="257">
        <v>146.89582824707031</v>
      </c>
      <c r="O50" s="19" cm="1">
        <f t="array" ref="O50">+SUMPRODUCT($E$30:$N$30/100,$E50:$N50)/$D$14*100</f>
        <v>145.40812045807215</v>
      </c>
      <c r="Q50" s="24">
        <f t="shared" si="10"/>
        <v>3.9284079148343531E-2</v>
      </c>
      <c r="R50" s="24">
        <f t="shared" si="10"/>
        <v>3.7599468423080262E-2</v>
      </c>
      <c r="S50" s="24">
        <f t="shared" si="10"/>
        <v>3.7230787068533999E-2</v>
      </c>
      <c r="T50" s="24">
        <f t="shared" si="10"/>
        <v>3.7229684020015252E-2</v>
      </c>
      <c r="U50" s="24">
        <f t="shared" si="10"/>
        <v>3.7011744964436266E-2</v>
      </c>
      <c r="V50" s="24">
        <f t="shared" si="10"/>
        <v>3.665522296464685E-2</v>
      </c>
      <c r="W50" s="24">
        <f t="shared" si="10"/>
        <v>3.6431666180739342E-2</v>
      </c>
      <c r="X50" s="24">
        <f t="shared" si="10"/>
        <v>3.6167243295734286E-2</v>
      </c>
      <c r="Y50" s="24">
        <f t="shared" si="10"/>
        <v>3.6012664196699129E-2</v>
      </c>
      <c r="Z50" s="24">
        <f t="shared" si="10"/>
        <v>3.4730839487157716E-2</v>
      </c>
      <c r="AA50" s="24">
        <f t="shared" si="10"/>
        <v>3.6706125335773221E-2</v>
      </c>
      <c r="AB50" s="24">
        <f>+CUY!Y23</f>
        <v>3.647774394344494E-2</v>
      </c>
      <c r="AD50" s="24">
        <f t="shared" si="13"/>
        <v>0.28802463828542857</v>
      </c>
      <c r="AE50" s="24">
        <f t="shared" si="14"/>
        <v>0.29018752477881482</v>
      </c>
      <c r="AF50" s="24">
        <f t="shared" si="14"/>
        <v>0.2946904226975362</v>
      </c>
      <c r="AG50" s="24">
        <f t="shared" si="14"/>
        <v>0.29895989357882935</v>
      </c>
      <c r="AH50" s="24">
        <f t="shared" si="14"/>
        <v>0.29330204219937017</v>
      </c>
      <c r="AI50" s="24">
        <f t="shared" si="14"/>
        <v>0.29693398590241382</v>
      </c>
      <c r="AJ50" s="24">
        <f t="shared" si="14"/>
        <v>0.29835816960819783</v>
      </c>
      <c r="AK50" s="24">
        <f t="shared" si="14"/>
        <v>0.3001336221924078</v>
      </c>
      <c r="AL50" s="24">
        <f t="shared" si="14"/>
        <v>0.30155957554197199</v>
      </c>
      <c r="AM50" s="24">
        <f t="shared" si="14"/>
        <v>0.30359879614034768</v>
      </c>
      <c r="AN50" s="24">
        <f t="shared" si="14"/>
        <v>0.29709830210888044</v>
      </c>
      <c r="AO50" s="24">
        <f>+CUY!AV23</f>
        <v>0.29545013866430425</v>
      </c>
      <c r="AQ50" s="24">
        <f t="shared" si="11"/>
        <v>4.553239661185815E-3</v>
      </c>
      <c r="AR50" s="24">
        <f t="shared" si="15"/>
        <v>-1.5574157854919113E-2</v>
      </c>
      <c r="AT50" s="19">
        <f t="shared" si="8"/>
        <v>144.26370239257813</v>
      </c>
      <c r="AU50" s="19">
        <f t="shared" si="9"/>
        <v>146.89582824707031</v>
      </c>
      <c r="AV50" s="52">
        <f t="shared" si="12"/>
        <v>-2.6321258544921733E-2</v>
      </c>
    </row>
    <row r="51" spans="4:48" x14ac:dyDescent="0.25">
      <c r="D51" s="37">
        <f>+CUY!A24</f>
        <v>43282</v>
      </c>
      <c r="E51" s="257">
        <v>149.6173095703125</v>
      </c>
      <c r="F51" s="257">
        <v>150.0474853515625</v>
      </c>
      <c r="G51" s="257">
        <v>150.82112121582031</v>
      </c>
      <c r="H51" s="257">
        <v>151.53672790527344</v>
      </c>
      <c r="I51" s="257">
        <v>150.79344177246094</v>
      </c>
      <c r="J51" s="257">
        <v>151.22419738769531</v>
      </c>
      <c r="K51" s="257">
        <v>151.53926086425781</v>
      </c>
      <c r="L51" s="257">
        <v>151.70767211914063</v>
      </c>
      <c r="M51" s="257">
        <v>152.12882995605469</v>
      </c>
      <c r="N51" s="257">
        <v>152.37992858886719</v>
      </c>
      <c r="O51" s="19" cm="1">
        <f t="array" ref="O51">+SUMPRODUCT($E$30:$N$30/100,$E51:$N51)/$D$14*100</f>
        <v>150.75541247832348</v>
      </c>
      <c r="Q51" s="24">
        <f t="shared" si="10"/>
        <v>3.7109869557942154E-2</v>
      </c>
      <c r="R51" s="24">
        <f t="shared" si="10"/>
        <v>3.6082516045904622E-2</v>
      </c>
      <c r="S51" s="24">
        <f t="shared" si="10"/>
        <v>3.6485626045219322E-2</v>
      </c>
      <c r="T51" s="24">
        <f t="shared" si="10"/>
        <v>3.6531724916259556E-2</v>
      </c>
      <c r="U51" s="24">
        <f t="shared" si="10"/>
        <v>3.6091473894369175E-2</v>
      </c>
      <c r="V51" s="24">
        <f t="shared" si="10"/>
        <v>3.6383104032874369E-2</v>
      </c>
      <c r="W51" s="24">
        <f t="shared" si="10"/>
        <v>3.7025291705480523E-2</v>
      </c>
      <c r="X51" s="24">
        <f t="shared" si="10"/>
        <v>3.7389500430614619E-2</v>
      </c>
      <c r="Y51" s="24">
        <f t="shared" si="10"/>
        <v>3.7208750704179172E-2</v>
      </c>
      <c r="Z51" s="24">
        <f t="shared" si="10"/>
        <v>3.7333261313404531E-2</v>
      </c>
      <c r="AA51" s="24">
        <f t="shared" si="10"/>
        <v>3.677436998295569E-2</v>
      </c>
      <c r="AB51" s="24">
        <f>+CUY!Y24</f>
        <v>3.6410586677945167E-2</v>
      </c>
      <c r="AD51" s="24">
        <f t="shared" si="13"/>
        <v>0.31838486519366449</v>
      </c>
      <c r="AE51" s="24">
        <f t="shared" si="14"/>
        <v>0.31877477142081023</v>
      </c>
      <c r="AF51" s="24">
        <f t="shared" si="14"/>
        <v>0.32331731525534835</v>
      </c>
      <c r="AG51" s="24">
        <f t="shared" si="14"/>
        <v>0.32769245259194268</v>
      </c>
      <c r="AH51" s="24">
        <f t="shared" si="14"/>
        <v>0.3213754264847124</v>
      </c>
      <c r="AI51" s="24">
        <f t="shared" si="14"/>
        <v>0.32492427455474648</v>
      </c>
      <c r="AJ51" s="24">
        <f t="shared" si="14"/>
        <v>0.32696653902213013</v>
      </c>
      <c r="AK51" s="24">
        <f t="shared" si="14"/>
        <v>0.3289219117291966</v>
      </c>
      <c r="AL51" s="24">
        <f t="shared" si="14"/>
        <v>0.32934761209732644</v>
      </c>
      <c r="AM51" s="24">
        <f t="shared" si="14"/>
        <v>0.33182316296650249</v>
      </c>
      <c r="AN51" s="24">
        <f t="shared" si="14"/>
        <v>0.32562100072096212</v>
      </c>
      <c r="AO51" s="24">
        <f>+CUY!AV24</f>
        <v>0.32391175459399535</v>
      </c>
      <c r="AQ51" s="24">
        <f t="shared" si="11"/>
        <v>-2.2339175546237655E-4</v>
      </c>
      <c r="AR51" s="24">
        <f t="shared" si="15"/>
        <v>-1.3438297772838004E-2</v>
      </c>
      <c r="AT51" s="19">
        <f t="shared" si="8"/>
        <v>149.6173095703125</v>
      </c>
      <c r="AU51" s="19">
        <f t="shared" si="9"/>
        <v>152.37992858886719</v>
      </c>
      <c r="AV51" s="52">
        <f t="shared" si="12"/>
        <v>-2.7626190185547017E-2</v>
      </c>
    </row>
    <row r="52" spans="4:48" x14ac:dyDescent="0.25">
      <c r="D52" s="37">
        <f>+CUY!A25</f>
        <v>43313</v>
      </c>
      <c r="E52" s="257">
        <v>154.88383483886719</v>
      </c>
      <c r="F52" s="257">
        <v>155.22274780273438</v>
      </c>
      <c r="G52" s="257">
        <v>156.03134155273438</v>
      </c>
      <c r="H52" s="257">
        <v>156.86112976074219</v>
      </c>
      <c r="I52" s="257">
        <v>156.01405334472656</v>
      </c>
      <c r="J52" s="257">
        <v>156.44384765625</v>
      </c>
      <c r="K52" s="257">
        <v>156.7078857421875</v>
      </c>
      <c r="L52" s="257">
        <v>156.79273986816406</v>
      </c>
      <c r="M52" s="257">
        <v>157.25567626953125</v>
      </c>
      <c r="N52" s="257">
        <v>157.41543579101563</v>
      </c>
      <c r="O52" s="19" cm="1">
        <f t="array" ref="O52">+SUMPRODUCT($E$30:$N$30/100,$E52:$N52)/$D$14*100</f>
        <v>155.91690457313163</v>
      </c>
      <c r="Q52" s="24">
        <f t="shared" si="10"/>
        <v>3.5199973075840552E-2</v>
      </c>
      <c r="R52" s="24">
        <f t="shared" si="10"/>
        <v>3.4490830946258155E-2</v>
      </c>
      <c r="S52" s="24">
        <f t="shared" si="10"/>
        <v>3.4545694229778379E-2</v>
      </c>
      <c r="T52" s="24">
        <f t="shared" si="10"/>
        <v>3.5136048726069014E-2</v>
      </c>
      <c r="U52" s="24">
        <f t="shared" si="10"/>
        <v>3.4620945784520574E-2</v>
      </c>
      <c r="V52" s="24">
        <f t="shared" si="10"/>
        <v>3.4515972699613817E-2</v>
      </c>
      <c r="W52" s="24">
        <f t="shared" si="10"/>
        <v>3.4107496951298444E-2</v>
      </c>
      <c r="X52" s="24">
        <f t="shared" si="10"/>
        <v>3.3518856877785108E-2</v>
      </c>
      <c r="Y52" s="24">
        <f t="shared" si="10"/>
        <v>3.3700688521416611E-2</v>
      </c>
      <c r="Z52" s="24">
        <f t="shared" si="10"/>
        <v>3.3045738036369787E-2</v>
      </c>
      <c r="AA52" s="24">
        <f t="shared" si="10"/>
        <v>3.4237524278276199E-2</v>
      </c>
      <c r="AB52" s="24">
        <f>+CUY!Y25</f>
        <v>3.3997282549289354E-2</v>
      </c>
      <c r="AD52" s="24">
        <f t="shared" si="13"/>
        <v>0.34493916053422491</v>
      </c>
      <c r="AE52" s="24">
        <f t="shared" si="14"/>
        <v>0.34492395776331786</v>
      </c>
      <c r="AF52" s="24">
        <f t="shared" si="14"/>
        <v>0.34977562523021399</v>
      </c>
      <c r="AG52" s="24">
        <f t="shared" si="14"/>
        <v>0.35533192250308532</v>
      </c>
      <c r="AH52" s="24">
        <f t="shared" si="14"/>
        <v>0.34813758719779586</v>
      </c>
      <c r="AI52" s="24">
        <f t="shared" si="14"/>
        <v>0.35196540408818811</v>
      </c>
      <c r="AJ52" s="24">
        <f t="shared" si="14"/>
        <v>0.35425468381210656</v>
      </c>
      <c r="AK52" s="24">
        <f t="shared" si="14"/>
        <v>0.35577711809807466</v>
      </c>
      <c r="AL52" s="24">
        <f t="shared" si="14"/>
        <v>0.35628822737626287</v>
      </c>
      <c r="AM52" s="24">
        <f t="shared" si="14"/>
        <v>0.35877487673053543</v>
      </c>
      <c r="AN52" s="24">
        <f t="shared" si="14"/>
        <v>0.35251788689926133</v>
      </c>
      <c r="AO52" s="24">
        <f>+CUY!AV25</f>
        <v>0.35057291243032207</v>
      </c>
      <c r="AQ52" s="24">
        <f t="shared" si="11"/>
        <v>2.1542350394707643E-3</v>
      </c>
      <c r="AR52" s="24">
        <f t="shared" si="15"/>
        <v>-1.3835716196310521E-2</v>
      </c>
      <c r="AT52" s="19">
        <f t="shared" si="8"/>
        <v>154.88383483886719</v>
      </c>
      <c r="AU52" s="19">
        <f t="shared" si="9"/>
        <v>157.41543579101563</v>
      </c>
      <c r="AV52" s="52">
        <f t="shared" si="12"/>
        <v>-2.5316009521484384E-2</v>
      </c>
    </row>
    <row r="53" spans="4:48" x14ac:dyDescent="0.25">
      <c r="D53" s="37">
        <f>+CUY!A26</f>
        <v>43344</v>
      </c>
      <c r="E53" s="257">
        <v>165.92088317871094</v>
      </c>
      <c r="F53" s="257">
        <v>165.92652893066406</v>
      </c>
      <c r="G53" s="257">
        <v>166.71156311035156</v>
      </c>
      <c r="H53" s="257">
        <v>167.56512451171875</v>
      </c>
      <c r="I53" s="257">
        <v>166.6220703125</v>
      </c>
      <c r="J53" s="257">
        <v>167.07075500488281</v>
      </c>
      <c r="K53" s="257">
        <v>167.42654418945313</v>
      </c>
      <c r="L53" s="257">
        <v>167.51649475097656</v>
      </c>
      <c r="M53" s="257">
        <v>167.85868835449219</v>
      </c>
      <c r="N53" s="257">
        <v>168.04501342773438</v>
      </c>
      <c r="O53" s="19" cm="1">
        <f t="array" ref="O53">+SUMPRODUCT($E$30:$N$30/100,$E53:$N53)/$D$14*100</f>
        <v>166.5726291190947</v>
      </c>
      <c r="Q53" s="24">
        <f t="shared" si="10"/>
        <v>7.1260169605989576E-2</v>
      </c>
      <c r="R53" s="24">
        <f t="shared" si="10"/>
        <v>6.8957554736324145E-2</v>
      </c>
      <c r="S53" s="24">
        <f t="shared" si="10"/>
        <v>6.8449206751244551E-2</v>
      </c>
      <c r="T53" s="24">
        <f t="shared" si="10"/>
        <v>6.8238669243956052E-2</v>
      </c>
      <c r="U53" s="24">
        <f t="shared" si="10"/>
        <v>6.7993983492846688E-2</v>
      </c>
      <c r="V53" s="24">
        <f t="shared" si="10"/>
        <v>6.7927933938207952E-2</v>
      </c>
      <c r="W53" s="24">
        <f t="shared" si="10"/>
        <v>6.8398973009563324E-2</v>
      </c>
      <c r="X53" s="24">
        <f t="shared" si="10"/>
        <v>6.8394460686313385E-2</v>
      </c>
      <c r="Y53" s="24">
        <f t="shared" si="10"/>
        <v>6.7425305950722603E-2</v>
      </c>
      <c r="Z53" s="24">
        <f t="shared" si="10"/>
        <v>6.7525637389401538E-2</v>
      </c>
      <c r="AA53" s="24">
        <f t="shared" si="10"/>
        <v>6.8342330006718965E-2</v>
      </c>
      <c r="AB53" s="24">
        <f>+CUY!Y26</f>
        <v>6.8387042212372684E-2</v>
      </c>
      <c r="AD53" s="24">
        <f t="shared" si="13"/>
        <v>0.41568124296962883</v>
      </c>
      <c r="AE53" s="24">
        <f t="shared" si="14"/>
        <v>0.41241286526191212</v>
      </c>
      <c r="AF53" s="24">
        <f t="shared" si="14"/>
        <v>0.41761268387065975</v>
      </c>
      <c r="AG53" s="24">
        <f t="shared" si="14"/>
        <v>0.42296212733171568</v>
      </c>
      <c r="AH53" s="24">
        <f t="shared" si="14"/>
        <v>0.41519687508909997</v>
      </c>
      <c r="AI53" s="24">
        <f t="shared" si="14"/>
        <v>0.41891498477074873</v>
      </c>
      <c r="AJ53" s="24">
        <f t="shared" si="14"/>
        <v>0.42273869587003832</v>
      </c>
      <c r="AK53" s="24">
        <f t="shared" si="14"/>
        <v>0.42434828932028212</v>
      </c>
      <c r="AL53" s="24">
        <f t="shared" si="14"/>
        <v>0.42299137308520285</v>
      </c>
      <c r="AM53" s="24">
        <f t="shared" si="14"/>
        <v>0.42694054653011926</v>
      </c>
      <c r="AN53" s="24">
        <f t="shared" si="14"/>
        <v>0.42041068318644048</v>
      </c>
      <c r="AO53" s="24">
        <f>+CUY!AV26</f>
        <v>0.41826383744536599</v>
      </c>
      <c r="AQ53" s="24">
        <f t="shared" si="11"/>
        <v>3.7345322165880379E-3</v>
      </c>
      <c r="AR53" s="24">
        <f t="shared" si="15"/>
        <v>-1.125930356049043E-2</v>
      </c>
      <c r="AT53" s="19">
        <f t="shared" si="8"/>
        <v>165.92088317871094</v>
      </c>
      <c r="AU53" s="19">
        <f t="shared" si="9"/>
        <v>168.04501342773438</v>
      </c>
      <c r="AV53" s="52">
        <f t="shared" si="12"/>
        <v>-2.124130249023426E-2</v>
      </c>
    </row>
    <row r="54" spans="4:48" x14ac:dyDescent="0.25">
      <c r="D54" s="37">
        <f>+CUY!A27</f>
        <v>43374</v>
      </c>
      <c r="E54" s="257">
        <v>175.74404907226563</v>
      </c>
      <c r="F54" s="257">
        <v>175.75233459472656</v>
      </c>
      <c r="G54" s="257">
        <v>176.5345458984375</v>
      </c>
      <c r="H54" s="257">
        <v>177.68659973144531</v>
      </c>
      <c r="I54" s="257">
        <v>176.49017333984375</v>
      </c>
      <c r="J54" s="257">
        <v>177.043701171875</v>
      </c>
      <c r="K54" s="257">
        <v>177.30369567871094</v>
      </c>
      <c r="L54" s="257">
        <v>177.30107116699219</v>
      </c>
      <c r="M54" s="257">
        <v>177.57717895507813</v>
      </c>
      <c r="N54" s="257">
        <v>177.99661254882813</v>
      </c>
      <c r="O54" s="19" cm="1">
        <f t="array" ref="O54">+SUMPRODUCT($E$30:$N$30/100,$E54:$N54)/$D$14*100</f>
        <v>176.42126944198026</v>
      </c>
      <c r="Q54" s="24">
        <f t="shared" si="10"/>
        <v>5.9203915175489286E-2</v>
      </c>
      <c r="R54" s="24">
        <f t="shared" si="10"/>
        <v>5.9217809999318582E-2</v>
      </c>
      <c r="S54" s="24">
        <f t="shared" si="10"/>
        <v>5.8922024392416006E-2</v>
      </c>
      <c r="T54" s="24">
        <f t="shared" si="10"/>
        <v>6.0403232768276416E-2</v>
      </c>
      <c r="U54" s="24">
        <f t="shared" si="10"/>
        <v>5.9224465335451004E-2</v>
      </c>
      <c r="V54" s="24">
        <f t="shared" si="10"/>
        <v>5.9692949652982108E-2</v>
      </c>
      <c r="W54" s="24">
        <f t="shared" si="10"/>
        <v>5.8993939921982985E-2</v>
      </c>
      <c r="X54" s="24">
        <f t="shared" si="10"/>
        <v>5.8409629634150306E-2</v>
      </c>
      <c r="Y54" s="24">
        <f t="shared" si="10"/>
        <v>5.7896857742996133E-2</v>
      </c>
      <c r="Z54" s="24">
        <f t="shared" si="10"/>
        <v>5.921984186322371E-2</v>
      </c>
      <c r="AA54" s="24">
        <f t="shared" si="10"/>
        <v>5.9125201871215394E-2</v>
      </c>
      <c r="AB54" s="24">
        <f>+CUY!Y27</f>
        <v>5.9458658808487996E-2</v>
      </c>
      <c r="AD54" s="24">
        <f t="shared" si="13"/>
        <v>0.47304517693648918</v>
      </c>
      <c r="AE54" s="24">
        <f t="shared" si="14"/>
        <v>0.47008960342913975</v>
      </c>
      <c r="AF54" s="24">
        <f t="shared" si="14"/>
        <v>0.47552519035729235</v>
      </c>
      <c r="AG54" s="24">
        <f t="shared" si="14"/>
        <v>0.48308226041090574</v>
      </c>
      <c r="AH54" s="24">
        <f t="shared" si="14"/>
        <v>0.4729754270198101</v>
      </c>
      <c r="AI54" s="24">
        <f t="shared" si="14"/>
        <v>0.47772658252191635</v>
      </c>
      <c r="AJ54" s="24">
        <f t="shared" si="14"/>
        <v>0.48138404745416286</v>
      </c>
      <c r="AK54" s="24">
        <f t="shared" si="14"/>
        <v>0.48297150421394619</v>
      </c>
      <c r="AL54" s="24">
        <f t="shared" si="14"/>
        <v>0.48078800120878595</v>
      </c>
      <c r="AM54" s="24">
        <f t="shared" si="14"/>
        <v>0.48672164623917347</v>
      </c>
      <c r="AN54" s="24">
        <f t="shared" si="14"/>
        <v>0.4789485024742679</v>
      </c>
      <c r="AO54" s="24">
        <f>+CUY!AV27</f>
        <v>0.47722924770310815</v>
      </c>
      <c r="AQ54" s="24">
        <f t="shared" si="11"/>
        <v>-1.5926687734424405E-5</v>
      </c>
      <c r="AR54" s="24">
        <f t="shared" si="15"/>
        <v>-1.3676469302684291E-2</v>
      </c>
      <c r="AT54" s="19">
        <f t="shared" si="8"/>
        <v>175.74404907226563</v>
      </c>
      <c r="AU54" s="19">
        <f t="shared" si="9"/>
        <v>177.99661254882813</v>
      </c>
      <c r="AV54" s="52">
        <f t="shared" si="12"/>
        <v>-2.252563476562508E-2</v>
      </c>
    </row>
    <row r="55" spans="4:48" x14ac:dyDescent="0.25">
      <c r="D55" s="37">
        <f>+CUY!A28</f>
        <v>43405</v>
      </c>
      <c r="E55" s="257">
        <v>182.078369140625</v>
      </c>
      <c r="F55" s="257">
        <v>182.22572326660156</v>
      </c>
      <c r="G55" s="257">
        <v>182.89105224609375</v>
      </c>
      <c r="H55" s="257">
        <v>184.21882629394531</v>
      </c>
      <c r="I55" s="257">
        <v>183.05393981933594</v>
      </c>
      <c r="J55" s="257">
        <v>183.72866821289063</v>
      </c>
      <c r="K55" s="257">
        <v>183.79103088378906</v>
      </c>
      <c r="L55" s="257">
        <v>183.64414978027344</v>
      </c>
      <c r="M55" s="257">
        <v>184.10206604003906</v>
      </c>
      <c r="N55" s="257">
        <v>184.49053955078125</v>
      </c>
      <c r="O55" s="19" cm="1">
        <f t="array" ref="O55">+SUMPRODUCT($E$30:$N$30/100,$E55:$N55)/$D$14*100</f>
        <v>182.88292198166315</v>
      </c>
      <c r="Q55" s="24">
        <f t="shared" si="10"/>
        <v>3.6042870878402855E-2</v>
      </c>
      <c r="R55" s="24">
        <f t="shared" si="10"/>
        <v>3.6832447698644799E-2</v>
      </c>
      <c r="S55" s="24">
        <f t="shared" si="10"/>
        <v>3.600715268111454E-2</v>
      </c>
      <c r="T55" s="24">
        <f t="shared" si="10"/>
        <v>3.6762629102998101E-2</v>
      </c>
      <c r="U55" s="24">
        <f t="shared" si="10"/>
        <v>3.7190549225951663E-2</v>
      </c>
      <c r="V55" s="24">
        <f t="shared" si="10"/>
        <v>3.77588527395607E-2</v>
      </c>
      <c r="W55" s="24">
        <f t="shared" si="10"/>
        <v>3.658883239993882E-2</v>
      </c>
      <c r="X55" s="24">
        <f t="shared" si="10"/>
        <v>3.5775748964917309E-2</v>
      </c>
      <c r="Y55" s="24">
        <f t="shared" si="10"/>
        <v>3.6743950564793737E-2</v>
      </c>
      <c r="Z55" s="24">
        <f t="shared" si="10"/>
        <v>3.6483430268492878E-2</v>
      </c>
      <c r="AA55" s="24">
        <f t="shared" si="10"/>
        <v>3.6626267116890432E-2</v>
      </c>
      <c r="AB55" s="24">
        <f>+CUY!Y28</f>
        <v>3.6610926619094375E-2</v>
      </c>
      <c r="AD55" s="24">
        <f t="shared" si="13"/>
        <v>0.50446411882816156</v>
      </c>
      <c r="AE55" s="24">
        <f t="shared" si="14"/>
        <v>0.50210476632801537</v>
      </c>
      <c r="AF55" s="24">
        <f t="shared" si="14"/>
        <v>0.5050832567927912</v>
      </c>
      <c r="AG55" s="24">
        <f t="shared" si="14"/>
        <v>0.51351397769876517</v>
      </c>
      <c r="AH55" s="24">
        <f t="shared" si="14"/>
        <v>0.50502824070946417</v>
      </c>
      <c r="AI55" s="24">
        <f t="shared" si="14"/>
        <v>0.50982865458156756</v>
      </c>
      <c r="AJ55" s="24">
        <f t="shared" si="14"/>
        <v>0.51121053193857846</v>
      </c>
      <c r="AK55" s="24">
        <f t="shared" si="14"/>
        <v>0.51067651751072884</v>
      </c>
      <c r="AL55" s="24">
        <f t="shared" si="14"/>
        <v>0.5103599996444832</v>
      </c>
      <c r="AM55" s="24">
        <f t="shared" si="14"/>
        <v>0.51491212974337541</v>
      </c>
      <c r="AN55" s="24">
        <f t="shared" si="14"/>
        <v>0.50912248232158874</v>
      </c>
      <c r="AO55" s="24">
        <f>+CUY!AV28</f>
        <v>0.50772843016751024</v>
      </c>
      <c r="AQ55" s="24">
        <f t="shared" si="11"/>
        <v>-4.4055939009002287E-4</v>
      </c>
      <c r="AR55" s="24">
        <f t="shared" si="15"/>
        <v>-1.0448010915213857E-2</v>
      </c>
      <c r="AT55" s="19">
        <f t="shared" si="8"/>
        <v>182.078369140625</v>
      </c>
      <c r="AU55" s="19">
        <f t="shared" si="9"/>
        <v>184.49053955078125</v>
      </c>
      <c r="AV55" s="52">
        <f t="shared" si="12"/>
        <v>-2.4121704101562447E-2</v>
      </c>
    </row>
    <row r="56" spans="4:48" x14ac:dyDescent="0.25">
      <c r="D56" s="37">
        <f>+CUY!A29</f>
        <v>43435</v>
      </c>
      <c r="E56" s="257">
        <v>186.05508422851563</v>
      </c>
      <c r="F56" s="257">
        <v>186.38101196289063</v>
      </c>
      <c r="G56" s="257">
        <v>187.24201965332031</v>
      </c>
      <c r="H56" s="257">
        <v>188.78514099121094</v>
      </c>
      <c r="I56" s="257">
        <v>187.51097106933594</v>
      </c>
      <c r="J56" s="257">
        <v>188.40705871582031</v>
      </c>
      <c r="K56" s="257">
        <v>188.67384338378906</v>
      </c>
      <c r="L56" s="257">
        <v>188.58763122558594</v>
      </c>
      <c r="M56" s="257">
        <v>189.15118408203125</v>
      </c>
      <c r="N56" s="257">
        <v>189.72273254394531</v>
      </c>
      <c r="O56" s="19" cm="1">
        <f t="array" ref="O56">+SUMPRODUCT($E$30:$N$30/100,$E56:$N56)/$D$14*100</f>
        <v>187.53651371255594</v>
      </c>
      <c r="Q56" s="24">
        <f t="shared" si="10"/>
        <v>2.1840678311542128E-2</v>
      </c>
      <c r="R56" s="24">
        <f t="shared" si="10"/>
        <v>2.28029754625243E-2</v>
      </c>
      <c r="S56" s="24">
        <f t="shared" si="10"/>
        <v>2.3789941354659616E-2</v>
      </c>
      <c r="T56" s="24">
        <f t="shared" si="10"/>
        <v>2.478744865076643E-2</v>
      </c>
      <c r="U56" s="24">
        <f t="shared" si="10"/>
        <v>2.4348185318485038E-2</v>
      </c>
      <c r="V56" s="24">
        <f t="shared" si="10"/>
        <v>2.5463584689509267E-2</v>
      </c>
      <c r="W56" s="24">
        <f t="shared" si="10"/>
        <v>2.6567196867661069E-2</v>
      </c>
      <c r="X56" s="24">
        <f t="shared" si="10"/>
        <v>2.6918807112708443E-2</v>
      </c>
      <c r="Y56" s="24">
        <f t="shared" si="10"/>
        <v>2.7425645733351489E-2</v>
      </c>
      <c r="Z56" s="24">
        <f t="shared" si="10"/>
        <v>2.8360223813665542E-2</v>
      </c>
      <c r="AA56" s="24">
        <f t="shared" si="10"/>
        <v>2.5445742448053199E-2</v>
      </c>
      <c r="AB56" s="24">
        <f>+CUY!Y29</f>
        <v>2.4948754882892388E-2</v>
      </c>
      <c r="AD56" s="24">
        <f t="shared" si="13"/>
        <v>0.49298313698704033</v>
      </c>
      <c r="AE56" s="24">
        <f t="shared" si="14"/>
        <v>0.48987576426069035</v>
      </c>
      <c r="AF56" s="24">
        <f t="shared" si="14"/>
        <v>0.49285885169719701</v>
      </c>
      <c r="AG56" s="24">
        <f t="shared" si="14"/>
        <v>0.49994192861025821</v>
      </c>
      <c r="AH56" s="24">
        <f t="shared" si="14"/>
        <v>0.49430009184397972</v>
      </c>
      <c r="AI56" s="24">
        <f t="shared" si="14"/>
        <v>0.49813879918923609</v>
      </c>
      <c r="AJ56" s="24">
        <f t="shared" si="14"/>
        <v>0.50110061110259974</v>
      </c>
      <c r="AK56" s="24">
        <f t="shared" si="14"/>
        <v>0.50054167129542781</v>
      </c>
      <c r="AL56" s="24">
        <f t="shared" si="14"/>
        <v>0.49982184173181698</v>
      </c>
      <c r="AM56" s="24">
        <f t="shared" si="14"/>
        <v>0.50300000574186909</v>
      </c>
      <c r="AN56" s="24">
        <f t="shared" si="14"/>
        <v>0.49769204667908529</v>
      </c>
      <c r="AO56" s="24">
        <f>+CUY!AV29</f>
        <v>0.49533376616651847</v>
      </c>
      <c r="AQ56" s="24">
        <f t="shared" si="11"/>
        <v>-6.5195455021234139E-3</v>
      </c>
      <c r="AR56" s="24">
        <f t="shared" si="15"/>
        <v>-1.0016868754828767E-2</v>
      </c>
      <c r="AT56" s="19">
        <f t="shared" si="8"/>
        <v>186.05508422851563</v>
      </c>
      <c r="AU56" s="19">
        <f t="shared" si="9"/>
        <v>189.72273254394531</v>
      </c>
      <c r="AV56" s="52">
        <f t="shared" si="12"/>
        <v>-3.6676483154296946E-2</v>
      </c>
    </row>
    <row r="57" spans="4:48" x14ac:dyDescent="0.25">
      <c r="D57" s="37">
        <f>+CUY!A30</f>
        <v>43466</v>
      </c>
      <c r="E57" s="257">
        <v>191.29811096191406</v>
      </c>
      <c r="F57" s="257">
        <v>191.66818237304688</v>
      </c>
      <c r="G57" s="257">
        <v>192.74183654785156</v>
      </c>
      <c r="H57" s="257">
        <v>194.33203125</v>
      </c>
      <c r="I57" s="257">
        <v>192.98182678222656</v>
      </c>
      <c r="J57" s="257">
        <v>193.96260070800781</v>
      </c>
      <c r="K57" s="257">
        <v>194.40762329101563</v>
      </c>
      <c r="L57" s="257">
        <v>194.40652465820313</v>
      </c>
      <c r="M57" s="257">
        <v>195.14738464355469</v>
      </c>
      <c r="N57" s="257">
        <v>195.57804870605469</v>
      </c>
      <c r="O57" s="19" cm="1">
        <f t="array" ref="O57">+SUMPRODUCT($E$30:$N$30/100,$E57:$N57)/$D$14*100</f>
        <v>193.13891088622296</v>
      </c>
      <c r="Q57" s="24">
        <f t="shared" si="10"/>
        <v>2.817997022300589E-2</v>
      </c>
      <c r="R57" s="24">
        <f t="shared" si="10"/>
        <v>2.8367537843441593E-2</v>
      </c>
      <c r="S57" s="24">
        <f t="shared" ref="S57:AA57" si="16">+G57/G56-1</f>
        <v>2.9372770624426003E-2</v>
      </c>
      <c r="T57" s="24">
        <f t="shared" si="16"/>
        <v>2.9382027789185416E-2</v>
      </c>
      <c r="U57" s="24">
        <f t="shared" si="16"/>
        <v>2.9176189967400123E-2</v>
      </c>
      <c r="V57" s="24">
        <f t="shared" si="16"/>
        <v>2.948691004495263E-2</v>
      </c>
      <c r="W57" s="24">
        <f t="shared" si="16"/>
        <v>3.0389903573243338E-2</v>
      </c>
      <c r="X57" s="24">
        <f t="shared" si="16"/>
        <v>3.0855117033930624E-2</v>
      </c>
      <c r="Y57" s="24">
        <f t="shared" si="16"/>
        <v>3.1700571109948728E-2</v>
      </c>
      <c r="Z57" s="24">
        <f t="shared" si="16"/>
        <v>3.0862491192261921E-2</v>
      </c>
      <c r="AA57" s="24">
        <f t="shared" si="16"/>
        <v>2.9873634007369976E-2</v>
      </c>
      <c r="AB57" s="24">
        <f>+CUY!Y30</f>
        <v>2.9291694302602256E-2</v>
      </c>
      <c r="AD57" s="24">
        <f t="shared" si="13"/>
        <v>0.51581762496922123</v>
      </c>
      <c r="AE57" s="24">
        <f t="shared" si="14"/>
        <v>0.51237828727378965</v>
      </c>
      <c r="AF57" s="24">
        <f t="shared" si="14"/>
        <v>0.51471893553210801</v>
      </c>
      <c r="AG57" s="24">
        <f t="shared" si="14"/>
        <v>0.52125066614285021</v>
      </c>
      <c r="AH57" s="24">
        <f t="shared" si="14"/>
        <v>0.51624678102326294</v>
      </c>
      <c r="AI57" s="24">
        <f t="shared" si="14"/>
        <v>0.51930267755858983</v>
      </c>
      <c r="AJ57" s="24">
        <f t="shared" si="14"/>
        <v>0.52171135612825226</v>
      </c>
      <c r="AK57" s="24">
        <f t="shared" si="14"/>
        <v>0.52066840715364138</v>
      </c>
      <c r="AL57" s="24">
        <f t="shared" si="14"/>
        <v>0.52103051854057814</v>
      </c>
      <c r="AM57" s="24">
        <f t="shared" si="14"/>
        <v>0.52106279986851178</v>
      </c>
      <c r="AN57" s="24">
        <f t="shared" si="14"/>
        <v>0.51872492449974228</v>
      </c>
      <c r="AO57" s="24">
        <f>+CUY!AV30</f>
        <v>0.51636787736374745</v>
      </c>
      <c r="AQ57" s="24">
        <f t="shared" si="11"/>
        <v>-2.6825209692560303E-3</v>
      </c>
      <c r="AR57" s="24">
        <f t="shared" si="15"/>
        <v>-5.24517489929055E-3</v>
      </c>
      <c r="AT57" s="19">
        <f t="shared" si="8"/>
        <v>191.29811096191406</v>
      </c>
      <c r="AU57" s="19">
        <f t="shared" si="9"/>
        <v>195.57804870605469</v>
      </c>
      <c r="AV57" s="52">
        <f t="shared" si="12"/>
        <v>-4.2799377441406161E-2</v>
      </c>
    </row>
    <row r="58" spans="4:48" x14ac:dyDescent="0.25">
      <c r="D58" s="37">
        <f>+CUY!A31</f>
        <v>43497</v>
      </c>
      <c r="E58" s="257">
        <v>199.37791442871094</v>
      </c>
      <c r="F58" s="257">
        <v>199.47506713867188</v>
      </c>
      <c r="G58" s="257">
        <v>200.41015625</v>
      </c>
      <c r="H58" s="257">
        <v>201.89930725097656</v>
      </c>
      <c r="I58" s="257">
        <v>200.39984130859375</v>
      </c>
      <c r="J58" s="257">
        <v>201.28494262695313</v>
      </c>
      <c r="K58" s="257">
        <v>201.38253784179688</v>
      </c>
      <c r="L58" s="257">
        <v>201.34805297851563</v>
      </c>
      <c r="M58" s="257">
        <v>202.07052612304688</v>
      </c>
      <c r="N58" s="257">
        <v>202.10610961914063</v>
      </c>
      <c r="O58" s="19" cm="1">
        <f t="array" ref="O58">+SUMPRODUCT($E$30:$N$30/100,$E58:$N58)/$D$14*100</f>
        <v>200.39027873062975</v>
      </c>
      <c r="Q58" s="24">
        <f t="shared" ref="Q58:Z83" si="17">+E58/E57-1</f>
        <v>4.2236713296167849E-2</v>
      </c>
      <c r="R58" s="24">
        <f t="shared" si="17"/>
        <v>4.0731250586131917E-2</v>
      </c>
      <c r="S58" s="24">
        <f t="shared" si="17"/>
        <v>3.9785444818279725E-2</v>
      </c>
      <c r="T58" s="24">
        <f t="shared" si="17"/>
        <v>3.89399315815393E-2</v>
      </c>
      <c r="U58" s="24">
        <f t="shared" si="17"/>
        <v>3.8438927903497122E-2</v>
      </c>
      <c r="V58" s="24">
        <f t="shared" si="17"/>
        <v>3.7751308201772416E-2</v>
      </c>
      <c r="W58" s="24">
        <f t="shared" si="17"/>
        <v>3.5877783148144715E-2</v>
      </c>
      <c r="X58" s="24">
        <f t="shared" si="17"/>
        <v>3.5706251796418842E-2</v>
      </c>
      <c r="Y58" s="24">
        <f t="shared" si="17"/>
        <v>3.5476475855095835E-2</v>
      </c>
      <c r="Z58" s="24">
        <f t="shared" si="17"/>
        <v>3.3378290438398572E-2</v>
      </c>
      <c r="AA58" s="24">
        <f t="shared" ref="AA58:AA96" si="18">+O58/O57-1</f>
        <v>3.7544831391736144E-2</v>
      </c>
      <c r="AB58" s="24">
        <f>+CUY!Y31</f>
        <v>3.7820097429283051E-2</v>
      </c>
      <c r="AD58" s="24">
        <f t="shared" si="13"/>
        <v>0.54111695566669105</v>
      </c>
      <c r="AE58" s="24">
        <f t="shared" si="14"/>
        <v>0.53536701452648994</v>
      </c>
      <c r="AF58" s="24">
        <f t="shared" si="14"/>
        <v>0.53450159904280592</v>
      </c>
      <c r="AG58" s="24">
        <f t="shared" si="14"/>
        <v>0.53937909787502969</v>
      </c>
      <c r="AH58" s="24">
        <f t="shared" si="14"/>
        <v>0.53506916774062496</v>
      </c>
      <c r="AI58" s="24">
        <f t="shared" si="14"/>
        <v>0.5360365852025506</v>
      </c>
      <c r="AJ58" s="24">
        <f t="shared" si="14"/>
        <v>0.5343645512167674</v>
      </c>
      <c r="AK58" s="24">
        <f t="shared" si="14"/>
        <v>0.53186122085738652</v>
      </c>
      <c r="AL58" s="24">
        <f t="shared" si="14"/>
        <v>0.53278280954636292</v>
      </c>
      <c r="AM58" s="24">
        <f t="shared" si="14"/>
        <v>0.52853281817636288</v>
      </c>
      <c r="AN58" s="24">
        <f t="shared" si="14"/>
        <v>0.53460730068803719</v>
      </c>
      <c r="AO58" s="24">
        <f>+CUY!AV31</f>
        <v>0.53329739319278446</v>
      </c>
      <c r="AQ58" s="24">
        <f t="shared" si="11"/>
        <v>8.858422857769277E-3</v>
      </c>
      <c r="AR58" s="24">
        <f t="shared" si="15"/>
        <v>1.2584137490328162E-2</v>
      </c>
      <c r="AT58" s="19">
        <f t="shared" si="8"/>
        <v>199.37791442871094</v>
      </c>
      <c r="AU58" s="19">
        <f t="shared" si="9"/>
        <v>202.10610961914063</v>
      </c>
      <c r="AV58" s="52">
        <f t="shared" si="12"/>
        <v>-2.7281951904297053E-2</v>
      </c>
    </row>
    <row r="59" spans="4:48" x14ac:dyDescent="0.25">
      <c r="D59" s="37">
        <f>+CUY!A32</f>
        <v>43525</v>
      </c>
      <c r="E59" s="257">
        <v>208.52850341796875</v>
      </c>
      <c r="F59" s="257">
        <v>208.65254211425781</v>
      </c>
      <c r="G59" s="257">
        <v>209.58090209960938</v>
      </c>
      <c r="H59" s="257">
        <v>210.91279602050781</v>
      </c>
      <c r="I59" s="257">
        <v>209.55661010742188</v>
      </c>
      <c r="J59" s="257">
        <v>210.14938354492188</v>
      </c>
      <c r="K59" s="257">
        <v>210.18849182128906</v>
      </c>
      <c r="L59" s="257">
        <v>210.15797424316406</v>
      </c>
      <c r="M59" s="257">
        <v>210.64369201660156</v>
      </c>
      <c r="N59" s="257">
        <v>210.41705322265625</v>
      </c>
      <c r="O59" s="19" cm="1">
        <f t="array" ref="O59">+SUMPRODUCT($E$30:$N$30/100,$E59:$N59)/$D$14*100</f>
        <v>209.24628403109037</v>
      </c>
      <c r="Q59" s="24">
        <f t="shared" si="17"/>
        <v>4.5895700210715429E-2</v>
      </c>
      <c r="R59" s="24">
        <f t="shared" si="17"/>
        <v>4.6008130776594269E-2</v>
      </c>
      <c r="S59" s="24">
        <f t="shared" si="17"/>
        <v>4.5759885732384653E-2</v>
      </c>
      <c r="T59" s="24">
        <f t="shared" si="17"/>
        <v>4.4643485370292835E-2</v>
      </c>
      <c r="U59" s="24">
        <f t="shared" si="17"/>
        <v>4.5692495258655041E-2</v>
      </c>
      <c r="V59" s="24">
        <f t="shared" si="17"/>
        <v>4.4039264945900491E-2</v>
      </c>
      <c r="W59" s="24">
        <f t="shared" si="17"/>
        <v>4.3727495312478437E-2</v>
      </c>
      <c r="X59" s="24">
        <f t="shared" si="17"/>
        <v>4.3754688134920672E-2</v>
      </c>
      <c r="Y59" s="24">
        <f t="shared" si="17"/>
        <v>4.242660252358732E-2</v>
      </c>
      <c r="Z59" s="24">
        <f t="shared" si="17"/>
        <v>4.1121684144913795E-2</v>
      </c>
      <c r="AA59" s="24">
        <f t="shared" si="18"/>
        <v>4.4193787026790332E-2</v>
      </c>
      <c r="AB59" s="24">
        <f>+CUY!Y32</f>
        <v>4.4380464396732489E-2</v>
      </c>
      <c r="AD59" s="24">
        <f t="shared" si="13"/>
        <v>0.57979407838070385</v>
      </c>
      <c r="AE59" s="24">
        <f t="shared" si="14"/>
        <v>0.57255992355618757</v>
      </c>
      <c r="AF59" s="24">
        <f t="shared" si="14"/>
        <v>0.5714566840397155</v>
      </c>
      <c r="AG59" s="24">
        <f t="shared" si="14"/>
        <v>0.57518539427893667</v>
      </c>
      <c r="AH59" s="24">
        <f t="shared" si="14"/>
        <v>0.57079128134619439</v>
      </c>
      <c r="AI59" s="24">
        <f t="shared" si="14"/>
        <v>0.57083633731609829</v>
      </c>
      <c r="AJ59" s="24">
        <f t="shared" si="14"/>
        <v>0.56814602303703587</v>
      </c>
      <c r="AK59" s="24">
        <f t="shared" si="14"/>
        <v>0.56594099458858405</v>
      </c>
      <c r="AL59" s="24">
        <f t="shared" si="14"/>
        <v>0.56522221747273793</v>
      </c>
      <c r="AM59" s="24">
        <f t="shared" si="14"/>
        <v>0.55976414914538619</v>
      </c>
      <c r="AN59" s="24">
        <f t="shared" si="14"/>
        <v>0.56946576979656438</v>
      </c>
      <c r="AO59" s="24">
        <f>+CUY!AV32</f>
        <v>0.56810075966618112</v>
      </c>
      <c r="AQ59" s="24">
        <f t="shared" si="11"/>
        <v>4.774016065801634E-3</v>
      </c>
      <c r="AR59" s="24">
        <f t="shared" si="15"/>
        <v>2.0029929235317656E-2</v>
      </c>
      <c r="AT59" s="19">
        <f t="shared" si="8"/>
        <v>208.52850341796875</v>
      </c>
      <c r="AU59" s="19">
        <f t="shared" si="9"/>
        <v>210.41705322265625</v>
      </c>
      <c r="AV59" s="52">
        <f t="shared" si="12"/>
        <v>-1.8885498046875338E-2</v>
      </c>
    </row>
    <row r="60" spans="4:48" x14ac:dyDescent="0.25">
      <c r="D60" s="37">
        <f>+CUY!A33</f>
        <v>43556</v>
      </c>
      <c r="E60" s="257">
        <v>215.25605773925781</v>
      </c>
      <c r="F60" s="257">
        <v>215.48799133300781</v>
      </c>
      <c r="G60" s="257">
        <v>216.40306091308594</v>
      </c>
      <c r="H60" s="257">
        <v>217.91827392578125</v>
      </c>
      <c r="I60" s="257">
        <v>216.59257507324219</v>
      </c>
      <c r="J60" s="257">
        <v>217.20709228515625</v>
      </c>
      <c r="K60" s="257">
        <v>217.3492431640625</v>
      </c>
      <c r="L60" s="257">
        <v>217.25782775878906</v>
      </c>
      <c r="M60" s="257">
        <v>217.74832153320313</v>
      </c>
      <c r="N60" s="257">
        <v>217.60179138183594</v>
      </c>
      <c r="O60" s="19" cm="1">
        <f t="array" ref="O60">+SUMPRODUCT($E$30:$N$30/100,$E60:$N60)/$D$14*100</f>
        <v>216.24305922596812</v>
      </c>
      <c r="Q60" s="24">
        <f t="shared" si="17"/>
        <v>3.2262037136499E-2</v>
      </c>
      <c r="R60" s="24">
        <f t="shared" si="17"/>
        <v>3.275996136681103E-2</v>
      </c>
      <c r="S60" s="24">
        <f t="shared" si="17"/>
        <v>3.255143357591872E-2</v>
      </c>
      <c r="T60" s="24">
        <f t="shared" si="17"/>
        <v>3.3215044499207425E-2</v>
      </c>
      <c r="U60" s="24">
        <f t="shared" si="17"/>
        <v>3.3575485699131935E-2</v>
      </c>
      <c r="V60" s="24">
        <f t="shared" si="17"/>
        <v>3.3584246697186737E-2</v>
      </c>
      <c r="W60" s="24">
        <f t="shared" si="17"/>
        <v>3.4068236946396713E-2</v>
      </c>
      <c r="X60" s="24">
        <f t="shared" si="17"/>
        <v>3.3783412412464964E-2</v>
      </c>
      <c r="Y60" s="24">
        <f t="shared" si="17"/>
        <v>3.3728185489844353E-2</v>
      </c>
      <c r="Z60" s="24">
        <f t="shared" si="17"/>
        <v>3.4145227533326494E-2</v>
      </c>
      <c r="AA60" s="24">
        <f t="shared" si="18"/>
        <v>3.3437990200285483E-2</v>
      </c>
      <c r="AB60" s="24">
        <f>+CUY!Y33</f>
        <v>3.3479328866239388E-2</v>
      </c>
      <c r="AD60" s="24">
        <f t="shared" si="13"/>
        <v>0.58084496581135081</v>
      </c>
      <c r="AE60" s="24">
        <f t="shared" ref="AE60:AN60" si="19">+F60/F48-1</f>
        <v>0.57240644678781272</v>
      </c>
      <c r="AF60" s="24">
        <f t="shared" si="19"/>
        <v>0.57111184964854855</v>
      </c>
      <c r="AG60" s="24">
        <f t="shared" si="19"/>
        <v>0.57430777654352294</v>
      </c>
      <c r="AH60" s="24">
        <f t="shared" si="19"/>
        <v>0.57170718873946957</v>
      </c>
      <c r="AI60" s="24">
        <f t="shared" si="19"/>
        <v>0.57125573110126004</v>
      </c>
      <c r="AJ60" s="24">
        <f t="shared" si="19"/>
        <v>0.56991951244565864</v>
      </c>
      <c r="AK60" s="24">
        <f t="shared" si="19"/>
        <v>0.56748290248919853</v>
      </c>
      <c r="AL60" s="24">
        <f t="shared" si="19"/>
        <v>0.56604353141847641</v>
      </c>
      <c r="AM60" s="24">
        <f t="shared" si="19"/>
        <v>0.5600897759222998</v>
      </c>
      <c r="AN60" s="24">
        <f t="shared" si="19"/>
        <v>0.57002426707970799</v>
      </c>
      <c r="AO60" s="24">
        <f>+CUY!AV33</f>
        <v>0.56800889116867581</v>
      </c>
      <c r="AQ60" s="24">
        <f t="shared" si="11"/>
        <v>-1.8831903968274943E-3</v>
      </c>
      <c r="AR60" s="24">
        <f t="shared" si="15"/>
        <v>2.0755189889051007E-2</v>
      </c>
      <c r="AT60" s="19">
        <f t="shared" si="8"/>
        <v>215.25605773925781</v>
      </c>
      <c r="AU60" s="19">
        <f t="shared" si="9"/>
        <v>217.60179138183594</v>
      </c>
      <c r="AV60" s="52">
        <f t="shared" si="12"/>
        <v>-2.3457336425781516E-2</v>
      </c>
    </row>
    <row r="61" spans="4:48" x14ac:dyDescent="0.25">
      <c r="D61" s="37">
        <f>+CUY!A34</f>
        <v>43586</v>
      </c>
      <c r="E61" s="257">
        <v>221.30024719238281</v>
      </c>
      <c r="F61" s="257">
        <v>221.56246948242188</v>
      </c>
      <c r="G61" s="257">
        <v>222.49348449707031</v>
      </c>
      <c r="H61" s="257">
        <v>224.19856262207031</v>
      </c>
      <c r="I61" s="257">
        <v>222.78367614746094</v>
      </c>
      <c r="J61" s="257">
        <v>223.56521606445313</v>
      </c>
      <c r="K61" s="257">
        <v>223.72407531738281</v>
      </c>
      <c r="L61" s="257">
        <v>223.60391235351563</v>
      </c>
      <c r="M61" s="257">
        <v>224.18626403808594</v>
      </c>
      <c r="N61" s="257">
        <v>224.12310791015625</v>
      </c>
      <c r="O61" s="19" cm="1">
        <f t="array" ref="O61">+SUMPRODUCT($E$30:$N$30/100,$E61:$N61)/$D$14*100</f>
        <v>222.50842984599086</v>
      </c>
      <c r="Q61" s="24">
        <f t="shared" si="17"/>
        <v>2.8079067862732954E-2</v>
      </c>
      <c r="R61" s="24">
        <f t="shared" si="17"/>
        <v>2.8189404485314373E-2</v>
      </c>
      <c r="S61" s="24">
        <f t="shared" si="17"/>
        <v>2.8143888345601997E-2</v>
      </c>
      <c r="T61" s="24">
        <f t="shared" si="17"/>
        <v>2.881946788192713E-2</v>
      </c>
      <c r="U61" s="24">
        <f t="shared" si="17"/>
        <v>2.8584087299046157E-2</v>
      </c>
      <c r="V61" s="24">
        <f t="shared" si="17"/>
        <v>2.9272173907423538E-2</v>
      </c>
      <c r="W61" s="24">
        <f t="shared" si="17"/>
        <v>2.932990269723823E-2</v>
      </c>
      <c r="X61" s="24">
        <f t="shared" si="17"/>
        <v>2.9209923804321081E-2</v>
      </c>
      <c r="Y61" s="24">
        <f t="shared" si="17"/>
        <v>2.956597993294352E-2</v>
      </c>
      <c r="Z61" s="24">
        <f t="shared" si="17"/>
        <v>2.9969038797465819E-2</v>
      </c>
      <c r="AA61" s="24">
        <f t="shared" si="18"/>
        <v>2.8973742058817198E-2</v>
      </c>
      <c r="AB61" s="24">
        <f>+CUY!Y34</f>
        <v>2.8824001796475374E-2</v>
      </c>
      <c r="AD61" s="24">
        <f t="shared" ref="AD61:AN76" si="20">+E61/E49-1</f>
        <v>0.59425981590826527</v>
      </c>
      <c r="AE61" s="24">
        <f t="shared" si="20"/>
        <v>0.58741895266752708</v>
      </c>
      <c r="AF61" s="24">
        <f t="shared" si="20"/>
        <v>0.58596579042997399</v>
      </c>
      <c r="AG61" s="24">
        <f t="shared" si="20"/>
        <v>0.59064203336963939</v>
      </c>
      <c r="AH61" s="24">
        <f t="shared" si="20"/>
        <v>0.58738651682388121</v>
      </c>
      <c r="AI61" s="24">
        <f t="shared" si="20"/>
        <v>0.58831855632652719</v>
      </c>
      <c r="AJ61" s="24">
        <f t="shared" si="20"/>
        <v>0.58678314635414952</v>
      </c>
      <c r="AK61" s="24">
        <f t="shared" si="20"/>
        <v>0.58432239246303053</v>
      </c>
      <c r="AL61" s="24">
        <f t="shared" si="20"/>
        <v>0.58353880767935329</v>
      </c>
      <c r="AM61" s="24">
        <f t="shared" si="20"/>
        <v>0.5787180232667497</v>
      </c>
      <c r="AN61" s="24">
        <f t="shared" si="20"/>
        <v>0.58640281872495836</v>
      </c>
      <c r="AO61" s="24">
        <f>+CUY!AV34</f>
        <v>0.58454269922068769</v>
      </c>
      <c r="AQ61" s="24">
        <f t="shared" si="11"/>
        <v>-1.8899709347328653E-3</v>
      </c>
      <c r="AR61" s="24">
        <f t="shared" si="15"/>
        <v>1.5541792641515562E-2</v>
      </c>
      <c r="AT61" s="19">
        <f t="shared" si="8"/>
        <v>221.30024719238281</v>
      </c>
      <c r="AU61" s="19">
        <f t="shared" si="9"/>
        <v>224.12310791015625</v>
      </c>
      <c r="AV61" s="52">
        <f t="shared" si="12"/>
        <v>-2.8228607177734677E-2</v>
      </c>
    </row>
    <row r="62" spans="4:48" x14ac:dyDescent="0.25">
      <c r="D62" s="37">
        <f>+CUY!A35</f>
        <v>43617</v>
      </c>
      <c r="E62" s="257">
        <v>227.07954406738281</v>
      </c>
      <c r="F62" s="257">
        <v>227.45774841308594</v>
      </c>
      <c r="G62" s="257">
        <v>228.32939147949219</v>
      </c>
      <c r="H62" s="257">
        <v>230.11341857910156</v>
      </c>
      <c r="I62" s="257">
        <v>228.72125244140625</v>
      </c>
      <c r="J62" s="257">
        <v>229.5423583984375</v>
      </c>
      <c r="K62" s="257">
        <v>229.56985473632813</v>
      </c>
      <c r="L62" s="257">
        <v>229.3724365234375</v>
      </c>
      <c r="M62" s="257">
        <v>230.08937072753906</v>
      </c>
      <c r="N62" s="257">
        <v>229.86373901367188</v>
      </c>
      <c r="O62" s="19" cm="1">
        <f t="array" ref="O62">+SUMPRODUCT($E$30:$N$30/100,$E62:$N62)/$D$14*100</f>
        <v>228.3485111490852</v>
      </c>
      <c r="Q62" s="24">
        <f t="shared" si="17"/>
        <v>2.6115184905220135E-2</v>
      </c>
      <c r="R62" s="24">
        <f t="shared" si="17"/>
        <v>2.6607750601605362E-2</v>
      </c>
      <c r="S62" s="24">
        <f t="shared" si="17"/>
        <v>2.6229563511100062E-2</v>
      </c>
      <c r="T62" s="24">
        <f t="shared" si="17"/>
        <v>2.6382220688015101E-2</v>
      </c>
      <c r="U62" s="24">
        <f t="shared" si="17"/>
        <v>2.6651756522839687E-2</v>
      </c>
      <c r="V62" s="24">
        <f t="shared" si="17"/>
        <v>2.6735564857554461E-2</v>
      </c>
      <c r="W62" s="24">
        <f t="shared" si="17"/>
        <v>2.6129415936359424E-2</v>
      </c>
      <c r="X62" s="24">
        <f t="shared" si="17"/>
        <v>2.5797957241472158E-2</v>
      </c>
      <c r="Y62" s="24">
        <f t="shared" si="17"/>
        <v>2.6331259476496172E-2</v>
      </c>
      <c r="Z62" s="24">
        <f t="shared" si="17"/>
        <v>2.5613740399391904E-2</v>
      </c>
      <c r="AA62" s="24">
        <f t="shared" si="18"/>
        <v>2.6246562016263963E-2</v>
      </c>
      <c r="AB62" s="24">
        <f>+CUY!Y35</f>
        <v>2.6252795717275346E-2</v>
      </c>
      <c r="AD62" s="24">
        <f t="shared" si="20"/>
        <v>0.57405875699378472</v>
      </c>
      <c r="AE62" s="24">
        <f t="shared" si="20"/>
        <v>0.57060277096814671</v>
      </c>
      <c r="AF62" s="24">
        <f t="shared" si="20"/>
        <v>0.56914449623731533</v>
      </c>
      <c r="AG62" s="24">
        <f t="shared" si="20"/>
        <v>0.57400692217185578</v>
      </c>
      <c r="AH62" s="24">
        <f t="shared" si="20"/>
        <v>0.57152815644706045</v>
      </c>
      <c r="AI62" s="24">
        <f t="shared" si="20"/>
        <v>0.57312008272133785</v>
      </c>
      <c r="AJ62" s="24">
        <f t="shared" si="20"/>
        <v>0.57101033895089293</v>
      </c>
      <c r="AK62" s="24">
        <f t="shared" si="20"/>
        <v>0.56846752714479409</v>
      </c>
      <c r="AL62" s="24">
        <f t="shared" si="20"/>
        <v>0.56874084176917905</v>
      </c>
      <c r="AM62" s="24">
        <f t="shared" si="20"/>
        <v>0.5648078080682748</v>
      </c>
      <c r="AN62" s="24">
        <f t="shared" si="20"/>
        <v>0.5703972407437079</v>
      </c>
      <c r="AO62" s="24">
        <f>+CUY!AV35</f>
        <v>0.56891103982774816</v>
      </c>
      <c r="AQ62" s="24">
        <f t="shared" si="11"/>
        <v>5.0144450582823019E-4</v>
      </c>
      <c r="AR62" s="24">
        <f t="shared" si="15"/>
        <v>9.2509489255099275E-3</v>
      </c>
      <c r="AT62" s="19">
        <f t="shared" si="8"/>
        <v>227.07954406738281</v>
      </c>
      <c r="AU62" s="19">
        <f t="shared" si="9"/>
        <v>229.86373901367188</v>
      </c>
      <c r="AV62" s="52">
        <f t="shared" si="12"/>
        <v>-2.7841949462890536E-2</v>
      </c>
    </row>
    <row r="63" spans="4:48" x14ac:dyDescent="0.25">
      <c r="D63" s="37">
        <f>+CUY!A36</f>
        <v>43647</v>
      </c>
      <c r="E63" s="257">
        <v>232.85124206542969</v>
      </c>
      <c r="F63" s="257">
        <v>233.37672424316406</v>
      </c>
      <c r="G63" s="257">
        <v>234.51011657714844</v>
      </c>
      <c r="H63" s="257">
        <v>236.51704406738281</v>
      </c>
      <c r="I63" s="257">
        <v>234.92633056640625</v>
      </c>
      <c r="J63" s="257">
        <v>235.97752380371094</v>
      </c>
      <c r="K63" s="257">
        <v>236.31307983398438</v>
      </c>
      <c r="L63" s="257">
        <v>236.26573181152344</v>
      </c>
      <c r="M63" s="257">
        <v>237.24409484863281</v>
      </c>
      <c r="N63" s="257">
        <v>237.02276611328125</v>
      </c>
      <c r="O63" s="19" cm="1">
        <f t="array" ref="O63">+SUMPRODUCT($E$30:$N$30/100,$E63:$N63)/$D$14*100</f>
        <v>234.85583389140717</v>
      </c>
      <c r="Q63" s="24">
        <f t="shared" si="17"/>
        <v>2.541707586102171E-2</v>
      </c>
      <c r="R63" s="24">
        <f t="shared" si="17"/>
        <v>2.602230907222669E-2</v>
      </c>
      <c r="S63" s="24">
        <f t="shared" si="17"/>
        <v>2.7069336354848428E-2</v>
      </c>
      <c r="T63" s="24">
        <f t="shared" si="17"/>
        <v>2.7828127224488686E-2</v>
      </c>
      <c r="U63" s="24">
        <f t="shared" si="17"/>
        <v>2.7129434010902065E-2</v>
      </c>
      <c r="V63" s="24">
        <f t="shared" si="17"/>
        <v>2.8034762081268427E-2</v>
      </c>
      <c r="W63" s="24">
        <f t="shared" si="17"/>
        <v>2.9373303848631016E-2</v>
      </c>
      <c r="X63" s="24">
        <f t="shared" si="17"/>
        <v>3.0052849385769909E-2</v>
      </c>
      <c r="Y63" s="24">
        <f t="shared" si="17"/>
        <v>3.1095413484206746E-2</v>
      </c>
      <c r="Z63" s="24">
        <f t="shared" si="17"/>
        <v>3.1144656092031875E-2</v>
      </c>
      <c r="AA63" s="24">
        <f t="shared" si="18"/>
        <v>2.8497329409226779E-2</v>
      </c>
      <c r="AB63" s="24">
        <f>+CUY!Y36</f>
        <v>2.8020086868046024E-2</v>
      </c>
      <c r="AD63" s="24">
        <f t="shared" si="20"/>
        <v>0.55631218562984186</v>
      </c>
      <c r="AE63" s="24">
        <f t="shared" si="20"/>
        <v>0.55535245190121296</v>
      </c>
      <c r="AF63" s="24">
        <f t="shared" si="20"/>
        <v>0.55488909435682943</v>
      </c>
      <c r="AG63" s="24">
        <f t="shared" si="20"/>
        <v>0.56079022780029342</v>
      </c>
      <c r="AH63" s="24">
        <f t="shared" si="20"/>
        <v>0.55793466748306764</v>
      </c>
      <c r="AI63" s="24">
        <f t="shared" si="20"/>
        <v>0.56044818144236852</v>
      </c>
      <c r="AJ63" s="24">
        <f t="shared" si="20"/>
        <v>0.55941818962455692</v>
      </c>
      <c r="AK63" s="24">
        <f t="shared" si="20"/>
        <v>0.55737497327080998</v>
      </c>
      <c r="AL63" s="24">
        <f t="shared" si="20"/>
        <v>0.5594946396233067</v>
      </c>
      <c r="AM63" s="24">
        <f t="shared" si="20"/>
        <v>0.55547235327027211</v>
      </c>
      <c r="AN63" s="24">
        <f t="shared" si="20"/>
        <v>0.55786004648540333</v>
      </c>
      <c r="AO63" s="24">
        <f>+CUY!AV36</f>
        <v>0.55620956036523284</v>
      </c>
      <c r="AQ63" s="24">
        <f t="shared" si="11"/>
        <v>-5.7275802310101653E-3</v>
      </c>
      <c r="AR63" s="24">
        <f t="shared" si="15"/>
        <v>8.3983235956974767E-4</v>
      </c>
      <c r="AT63" s="19">
        <f t="shared" si="8"/>
        <v>232.85124206542969</v>
      </c>
      <c r="AU63" s="19">
        <f t="shared" si="9"/>
        <v>237.02276611328125</v>
      </c>
      <c r="AV63" s="52">
        <f t="shared" si="12"/>
        <v>-4.171524047851527E-2</v>
      </c>
    </row>
    <row r="64" spans="4:48" x14ac:dyDescent="0.25">
      <c r="D64" s="37">
        <f>+CUY!A37</f>
        <v>43678</v>
      </c>
      <c r="E64" s="257">
        <v>243.4896240234375</v>
      </c>
      <c r="F64" s="257">
        <v>243.87318420410156</v>
      </c>
      <c r="G64" s="257">
        <v>244.93254089355469</v>
      </c>
      <c r="H64" s="257">
        <v>246.91537475585938</v>
      </c>
      <c r="I64" s="257">
        <v>245.24876403808594</v>
      </c>
      <c r="J64" s="257">
        <v>246.27114868164063</v>
      </c>
      <c r="K64" s="257">
        <v>246.45086669921875</v>
      </c>
      <c r="L64" s="257">
        <v>246.37672424316406</v>
      </c>
      <c r="M64" s="257">
        <v>247.40248107910156</v>
      </c>
      <c r="N64" s="257">
        <v>246.9344482421875</v>
      </c>
      <c r="O64" s="19" cm="1">
        <f t="array" ref="O64">+SUMPRODUCT($E$30:$N$30/100,$E64:$N64)/$D$14*100</f>
        <v>245.0880322038023</v>
      </c>
      <c r="Q64" s="24">
        <f t="shared" si="17"/>
        <v>4.5687460645017719E-2</v>
      </c>
      <c r="R64" s="24">
        <f t="shared" si="17"/>
        <v>4.4976464533801774E-2</v>
      </c>
      <c r="S64" s="24">
        <f t="shared" si="17"/>
        <v>4.4443388918693039E-2</v>
      </c>
      <c r="T64" s="24">
        <f t="shared" si="17"/>
        <v>4.3964403197572999E-2</v>
      </c>
      <c r="U64" s="24">
        <f t="shared" si="17"/>
        <v>4.3939023126068344E-2</v>
      </c>
      <c r="V64" s="24">
        <f t="shared" si="17"/>
        <v>4.3621208969427228E-2</v>
      </c>
      <c r="W64" s="24">
        <f t="shared" si="17"/>
        <v>4.2899812707601459E-2</v>
      </c>
      <c r="X64" s="24">
        <f t="shared" si="17"/>
        <v>4.2795001857088844E-2</v>
      </c>
      <c r="Y64" s="24">
        <f t="shared" si="17"/>
        <v>4.2818289057731995E-2</v>
      </c>
      <c r="Z64" s="24">
        <f t="shared" si="17"/>
        <v>4.1817426618711906E-2</v>
      </c>
      <c r="AA64" s="24">
        <f t="shared" si="18"/>
        <v>4.3567997195787411E-2</v>
      </c>
      <c r="AB64" s="24">
        <f>+CUY!Y37</f>
        <v>4.3737120083708447E-2</v>
      </c>
      <c r="AD64" s="24">
        <f t="shared" si="20"/>
        <v>0.57207899892684733</v>
      </c>
      <c r="AE64" s="24">
        <f t="shared" si="20"/>
        <v>0.57111755626197946</v>
      </c>
      <c r="AF64" s="24">
        <f t="shared" si="20"/>
        <v>0.56976501295269655</v>
      </c>
      <c r="AG64" s="24">
        <f t="shared" si="20"/>
        <v>0.57410172381440527</v>
      </c>
      <c r="AH64" s="24">
        <f t="shared" si="20"/>
        <v>0.57196585038520564</v>
      </c>
      <c r="AI64" s="24">
        <f t="shared" si="20"/>
        <v>0.57418238154539525</v>
      </c>
      <c r="AJ64" s="24">
        <f t="shared" si="20"/>
        <v>0.57267686646397942</v>
      </c>
      <c r="AK64" s="24">
        <f t="shared" si="20"/>
        <v>0.57135288566501763</v>
      </c>
      <c r="AL64" s="24">
        <f t="shared" si="20"/>
        <v>0.5732499261588595</v>
      </c>
      <c r="AM64" s="24">
        <f t="shared" si="20"/>
        <v>0.56868001540850877</v>
      </c>
      <c r="AN64" s="24">
        <f t="shared" si="20"/>
        <v>0.57191443015626087</v>
      </c>
      <c r="AO64" s="24">
        <f>+CUY!AV37</f>
        <v>0.57086842702114637</v>
      </c>
      <c r="AQ64" s="24">
        <f t="shared" si="11"/>
        <v>3.8700340263058131E-3</v>
      </c>
      <c r="AR64" s="24">
        <f t="shared" si="15"/>
        <v>3.3989835183385608E-3</v>
      </c>
      <c r="AT64" s="19">
        <f t="shared" si="8"/>
        <v>243.4896240234375</v>
      </c>
      <c r="AU64" s="19">
        <f t="shared" si="9"/>
        <v>246.9344482421875</v>
      </c>
      <c r="AV64" s="52">
        <f t="shared" si="12"/>
        <v>-3.4448242187500089E-2</v>
      </c>
    </row>
    <row r="65" spans="4:48" x14ac:dyDescent="0.25">
      <c r="D65" s="37">
        <f>+CUY!A38</f>
        <v>43709</v>
      </c>
      <c r="E65" s="257">
        <v>257.60870361328125</v>
      </c>
      <c r="F65" s="257">
        <v>257.96292114257813</v>
      </c>
      <c r="G65" s="257">
        <v>258.95071411132813</v>
      </c>
      <c r="H65" s="257">
        <v>261.1671142578125</v>
      </c>
      <c r="I65" s="257">
        <v>259.544677734375</v>
      </c>
      <c r="J65" s="257">
        <v>260.72628784179688</v>
      </c>
      <c r="K65" s="257">
        <v>260.99310302734375</v>
      </c>
      <c r="L65" s="257">
        <v>260.78372192382813</v>
      </c>
      <c r="M65" s="257">
        <v>262.18154907226563</v>
      </c>
      <c r="N65" s="257">
        <v>261.5394287109375</v>
      </c>
      <c r="O65" s="19" cm="1">
        <f t="array" ref="O65">+SUMPRODUCT($E$30:$N$30/100,$E65:$N65)/$D$14*100</f>
        <v>259.40932798074158</v>
      </c>
      <c r="Q65" s="24">
        <f t="shared" si="17"/>
        <v>5.7986370657357789E-2</v>
      </c>
      <c r="R65" s="24">
        <f t="shared" si="17"/>
        <v>5.7774851238603597E-2</v>
      </c>
      <c r="S65" s="24">
        <f t="shared" si="17"/>
        <v>5.7232792207327021E-2</v>
      </c>
      <c r="T65" s="24">
        <f t="shared" si="17"/>
        <v>5.7719125494087642E-2</v>
      </c>
      <c r="U65" s="24">
        <f t="shared" si="17"/>
        <v>5.8291481110457122E-2</v>
      </c>
      <c r="V65" s="24">
        <f t="shared" si="17"/>
        <v>5.8696031741999555E-2</v>
      </c>
      <c r="W65" s="24">
        <f t="shared" si="17"/>
        <v>5.900663496498515E-2</v>
      </c>
      <c r="X65" s="24">
        <f t="shared" si="17"/>
        <v>5.8475481906500759E-2</v>
      </c>
      <c r="Y65" s="24">
        <f t="shared" si="17"/>
        <v>5.973694333501367E-2</v>
      </c>
      <c r="Z65" s="24">
        <f t="shared" si="17"/>
        <v>5.9145172221681142E-2</v>
      </c>
      <c r="AA65" s="24">
        <f t="shared" si="18"/>
        <v>5.8433272519118562E-2</v>
      </c>
      <c r="AB65" s="24">
        <f>+CUY!Y38</f>
        <v>5.8247540832499389E-2</v>
      </c>
      <c r="AD65" s="24">
        <f t="shared" si="20"/>
        <v>0.55259964073247314</v>
      </c>
      <c r="AE65" s="24">
        <f t="shared" si="20"/>
        <v>0.55468159796420147</v>
      </c>
      <c r="AF65" s="24">
        <f t="shared" si="20"/>
        <v>0.553285862600428</v>
      </c>
      <c r="AG65" s="24">
        <f t="shared" si="20"/>
        <v>0.55860066358586247</v>
      </c>
      <c r="AH65" s="24">
        <f t="shared" si="20"/>
        <v>0.55768486880278512</v>
      </c>
      <c r="AI65" s="24">
        <f t="shared" si="20"/>
        <v>0.56057406835910251</v>
      </c>
      <c r="AJ65" s="24">
        <f t="shared" si="20"/>
        <v>0.55885140131671407</v>
      </c>
      <c r="AK65" s="24">
        <f t="shared" si="20"/>
        <v>0.55676443869900072</v>
      </c>
      <c r="AL65" s="24">
        <f t="shared" si="20"/>
        <v>0.56191825184870869</v>
      </c>
      <c r="AM65" s="24">
        <f t="shared" si="20"/>
        <v>0.55636530579593324</v>
      </c>
      <c r="AN65" s="24">
        <f t="shared" si="20"/>
        <v>0.55733465547494765</v>
      </c>
      <c r="AO65" s="24">
        <f>+CUY!AV38</f>
        <v>0.55596013821375156</v>
      </c>
      <c r="AQ65" s="24">
        <f t="shared" si="11"/>
        <v>-1.1588015643233529E-3</v>
      </c>
      <c r="AR65" s="24">
        <f t="shared" si="15"/>
        <v>-3.7656650634600997E-3</v>
      </c>
      <c r="AT65" s="19">
        <f t="shared" si="8"/>
        <v>257.60870361328125</v>
      </c>
      <c r="AU65" s="19">
        <f t="shared" si="9"/>
        <v>261.5394287109375</v>
      </c>
      <c r="AV65" s="52">
        <f t="shared" si="12"/>
        <v>-3.9307250976562624E-2</v>
      </c>
    </row>
    <row r="66" spans="4:48" x14ac:dyDescent="0.25">
      <c r="D66" s="37">
        <f>+CUY!A39</f>
        <v>43739</v>
      </c>
      <c r="E66" s="257">
        <v>266.62701416015625</v>
      </c>
      <c r="F66" s="257">
        <v>267.22210693359375</v>
      </c>
      <c r="G66" s="257">
        <v>268.24954223632813</v>
      </c>
      <c r="H66" s="257">
        <v>270.61602783203125</v>
      </c>
      <c r="I66" s="257">
        <v>268.99481201171875</v>
      </c>
      <c r="J66" s="257">
        <v>270.48419189453125</v>
      </c>
      <c r="K66" s="257">
        <v>270.82537841796875</v>
      </c>
      <c r="L66" s="257">
        <v>270.64675903320313</v>
      </c>
      <c r="M66" s="257">
        <v>272.07229614257813</v>
      </c>
      <c r="N66" s="257">
        <v>271.970703125</v>
      </c>
      <c r="O66" s="19" cm="1">
        <f t="array" ref="O66">+SUMPRODUCT($E$30:$N$30/100,$E66:$N66)/$D$14*100</f>
        <v>269.03927781143426</v>
      </c>
      <c r="Q66" s="24">
        <f t="shared" si="17"/>
        <v>3.5007786695022469E-2</v>
      </c>
      <c r="R66" s="24">
        <f t="shared" si="17"/>
        <v>3.5893475504171324E-2</v>
      </c>
      <c r="S66" s="24">
        <f t="shared" si="17"/>
        <v>3.5909644647676986E-2</v>
      </c>
      <c r="T66" s="24">
        <f t="shared" si="17"/>
        <v>3.6179568783270444E-2</v>
      </c>
      <c r="U66" s="24">
        <f t="shared" si="17"/>
        <v>3.6410433686547394E-2</v>
      </c>
      <c r="V66" s="24">
        <f t="shared" si="17"/>
        <v>3.7425854268501091E-2</v>
      </c>
      <c r="W66" s="24">
        <f t="shared" si="17"/>
        <v>3.7672548724764221E-2</v>
      </c>
      <c r="X66" s="24">
        <f t="shared" si="17"/>
        <v>3.7820754442088544E-2</v>
      </c>
      <c r="Y66" s="24">
        <f t="shared" si="17"/>
        <v>3.7724802165945981E-2</v>
      </c>
      <c r="Z66" s="24">
        <f t="shared" si="17"/>
        <v>3.9884137032323075E-2</v>
      </c>
      <c r="AA66" s="24">
        <f t="shared" si="18"/>
        <v>3.7122604285870553E-2</v>
      </c>
      <c r="AB66" s="24">
        <f>+CUY!Y39</f>
        <v>3.7229155265044334E-2</v>
      </c>
      <c r="AD66" s="24">
        <f t="shared" si="20"/>
        <v>0.51713253204106913</v>
      </c>
      <c r="AE66" s="24">
        <f t="shared" si="20"/>
        <v>0.52044698324941474</v>
      </c>
      <c r="AF66" s="24">
        <f t="shared" si="20"/>
        <v>0.51953002100028289</v>
      </c>
      <c r="AG66" s="24">
        <f t="shared" si="20"/>
        <v>0.52299626556554646</v>
      </c>
      <c r="AH66" s="24">
        <f t="shared" si="20"/>
        <v>0.52413478281168135</v>
      </c>
      <c r="AI66" s="24">
        <f t="shared" si="20"/>
        <v>0.52778206795362759</v>
      </c>
      <c r="AJ66" s="24">
        <f t="shared" si="20"/>
        <v>0.52746606539283247</v>
      </c>
      <c r="AK66" s="24">
        <f t="shared" si="20"/>
        <v>0.52648124036595734</v>
      </c>
      <c r="AL66" s="24">
        <f t="shared" si="20"/>
        <v>0.53213547902686598</v>
      </c>
      <c r="AM66" s="24">
        <f t="shared" si="20"/>
        <v>0.52795437638113962</v>
      </c>
      <c r="AN66" s="24">
        <f t="shared" si="20"/>
        <v>0.52498209916754579</v>
      </c>
      <c r="AO66" s="24">
        <f>+CUY!AV39</f>
        <v>0.52331306782708897</v>
      </c>
      <c r="AQ66" s="24">
        <f t="shared" si="11"/>
        <v>-4.8763503373006056E-3</v>
      </c>
      <c r="AR66" s="24">
        <f t="shared" si="15"/>
        <v>-1.0821844340070497E-2</v>
      </c>
      <c r="AT66" s="19">
        <f t="shared" si="8"/>
        <v>266.62701416015625</v>
      </c>
      <c r="AU66" s="19">
        <f t="shared" si="9"/>
        <v>271.970703125</v>
      </c>
      <c r="AV66" s="52">
        <f t="shared" si="12"/>
        <v>-5.3436889648437624E-2</v>
      </c>
    </row>
    <row r="67" spans="4:48" x14ac:dyDescent="0.25">
      <c r="D67" s="37">
        <f>+CUY!A40</f>
        <v>43770</v>
      </c>
      <c r="E67" s="257">
        <v>279.26885986328125</v>
      </c>
      <c r="F67" s="257">
        <v>279.708984375</v>
      </c>
      <c r="G67" s="257">
        <v>280.59408569335938</v>
      </c>
      <c r="H67" s="257">
        <v>283.01263427734375</v>
      </c>
      <c r="I67" s="257">
        <v>281.3861083984375</v>
      </c>
      <c r="J67" s="257">
        <v>282.88168334960938</v>
      </c>
      <c r="K67" s="257">
        <v>282.902587890625</v>
      </c>
      <c r="L67" s="257">
        <v>282.58468627929688</v>
      </c>
      <c r="M67" s="257">
        <v>283.949951171875</v>
      </c>
      <c r="N67" s="257">
        <v>283.65274047851563</v>
      </c>
      <c r="O67" s="19" cm="1">
        <f t="array" ref="O67">+SUMPRODUCT($E$30:$N$30/100,$E67:$N67)/$D$14*100</f>
        <v>281.19626006671166</v>
      </c>
      <c r="Q67" s="24">
        <f t="shared" si="17"/>
        <v>4.7413971697298996E-2</v>
      </c>
      <c r="R67" s="24">
        <f t="shared" si="17"/>
        <v>4.6728459649894472E-2</v>
      </c>
      <c r="S67" s="24">
        <f t="shared" si="17"/>
        <v>4.6018879861333239E-2</v>
      </c>
      <c r="T67" s="24">
        <f t="shared" si="17"/>
        <v>4.5808840461611267E-2</v>
      </c>
      <c r="U67" s="24">
        <f t="shared" si="17"/>
        <v>4.6065187257882556E-2</v>
      </c>
      <c r="V67" s="24">
        <f t="shared" si="17"/>
        <v>4.5834439965764195E-2</v>
      </c>
      <c r="W67" s="24">
        <f t="shared" si="17"/>
        <v>4.4594083254698935E-2</v>
      </c>
      <c r="X67" s="24">
        <f t="shared" si="17"/>
        <v>4.4108886759767874E-2</v>
      </c>
      <c r="Y67" s="24">
        <f t="shared" si="17"/>
        <v>4.3656245776205305E-2</v>
      </c>
      <c r="Z67" s="24">
        <f t="shared" si="17"/>
        <v>4.295329320138741E-2</v>
      </c>
      <c r="AA67" s="24">
        <f t="shared" si="18"/>
        <v>4.518664469430389E-2</v>
      </c>
      <c r="AB67" s="24">
        <f>+CUY!Y40</f>
        <v>4.5150648934680016E-2</v>
      </c>
      <c r="AD67" s="24">
        <f t="shared" si="20"/>
        <v>0.53378383814275554</v>
      </c>
      <c r="AE67" s="24">
        <f t="shared" si="20"/>
        <v>0.53495883764871976</v>
      </c>
      <c r="AF67" s="24">
        <f t="shared" si="20"/>
        <v>0.53421439839385254</v>
      </c>
      <c r="AG67" s="24">
        <f t="shared" si="20"/>
        <v>0.53628507992858432</v>
      </c>
      <c r="AH67" s="24">
        <f t="shared" si="20"/>
        <v>0.5371759202568922</v>
      </c>
      <c r="AI67" s="24">
        <f t="shared" si="20"/>
        <v>0.53967089676951163</v>
      </c>
      <c r="AJ67" s="24">
        <f t="shared" si="20"/>
        <v>0.53926220735713759</v>
      </c>
      <c r="AK67" s="24">
        <f t="shared" si="20"/>
        <v>0.53876225633870622</v>
      </c>
      <c r="AL67" s="24">
        <f t="shared" si="20"/>
        <v>0.54235070403892549</v>
      </c>
      <c r="AM67" s="24">
        <f t="shared" si="20"/>
        <v>0.53749206419573547</v>
      </c>
      <c r="AN67" s="24">
        <f t="shared" si="20"/>
        <v>0.53757528051146264</v>
      </c>
      <c r="AO67" s="24">
        <f>+CUY!AV40</f>
        <v>0.5358622994287412</v>
      </c>
      <c r="AQ67" s="24">
        <f t="shared" si="11"/>
        <v>4.4606784959115853E-3</v>
      </c>
      <c r="AR67" s="24">
        <f t="shared" si="15"/>
        <v>-3.7082260529799349E-3</v>
      </c>
      <c r="AT67" s="19">
        <f t="shared" si="8"/>
        <v>279.26885986328125</v>
      </c>
      <c r="AU67" s="19">
        <f t="shared" si="9"/>
        <v>283.65274047851563</v>
      </c>
      <c r="AV67" s="52">
        <f t="shared" si="12"/>
        <v>-4.383880615234359E-2</v>
      </c>
    </row>
    <row r="68" spans="4:48" x14ac:dyDescent="0.25">
      <c r="D68" s="37">
        <f>+CUY!A41</f>
        <v>43800</v>
      </c>
      <c r="E68" s="257">
        <v>287.83834838867188</v>
      </c>
      <c r="F68" s="257">
        <v>288.41793823242188</v>
      </c>
      <c r="G68" s="257">
        <v>289.5631103515625</v>
      </c>
      <c r="H68" s="257">
        <v>292.32980346679688</v>
      </c>
      <c r="I68" s="257">
        <v>290.54193115234375</v>
      </c>
      <c r="J68" s="257">
        <v>292.41656494140625</v>
      </c>
      <c r="K68" s="257">
        <v>292.58135986328125</v>
      </c>
      <c r="L68" s="257">
        <v>292.2833251953125</v>
      </c>
      <c r="M68" s="257">
        <v>293.69650268554688</v>
      </c>
      <c r="N68" s="257">
        <v>293.76763916015625</v>
      </c>
      <c r="O68" s="19" cm="1">
        <f t="array" ref="O68">+SUMPRODUCT($E$30:$N$30/100,$E68:$N68)/$D$14*100</f>
        <v>290.56522876268451</v>
      </c>
      <c r="Q68" s="24">
        <f t="shared" si="17"/>
        <v>3.0685442442762501E-2</v>
      </c>
      <c r="R68" s="24">
        <f t="shared" si="17"/>
        <v>3.1135767329325326E-2</v>
      </c>
      <c r="S68" s="24">
        <f t="shared" si="17"/>
        <v>3.1964410924914199E-2</v>
      </c>
      <c r="T68" s="24">
        <f t="shared" si="17"/>
        <v>3.2921389581224814E-2</v>
      </c>
      <c r="U68" s="24">
        <f t="shared" si="17"/>
        <v>3.2538289846710367E-2</v>
      </c>
      <c r="V68" s="24">
        <f t="shared" si="17"/>
        <v>3.3706253013253029E-2</v>
      </c>
      <c r="W68" s="24">
        <f t="shared" si="17"/>
        <v>3.4212384004059571E-2</v>
      </c>
      <c r="X68" s="24">
        <f t="shared" si="17"/>
        <v>3.4321176577947421E-2</v>
      </c>
      <c r="Y68" s="24">
        <f t="shared" si="17"/>
        <v>3.432489237433356E-2</v>
      </c>
      <c r="Z68" s="24">
        <f t="shared" si="17"/>
        <v>3.5659442826383447E-2</v>
      </c>
      <c r="AA68" s="24">
        <f t="shared" si="18"/>
        <v>3.3318254992972252E-2</v>
      </c>
      <c r="AB68" s="24">
        <f>+CUY!Y41</f>
        <v>3.2678830007014437E-2</v>
      </c>
      <c r="AD68" s="24">
        <f t="shared" si="20"/>
        <v>0.54705983758629539</v>
      </c>
      <c r="AE68" s="24">
        <f t="shared" si="20"/>
        <v>0.54746417134942527</v>
      </c>
      <c r="AF68" s="24">
        <f t="shared" si="20"/>
        <v>0.5464643614061111</v>
      </c>
      <c r="AG68" s="24">
        <f t="shared" si="20"/>
        <v>0.54847887885628954</v>
      </c>
      <c r="AH68" s="24">
        <f t="shared" si="20"/>
        <v>0.5494663032005207</v>
      </c>
      <c r="AI68" s="24">
        <f t="shared" si="20"/>
        <v>0.55204675947129145</v>
      </c>
      <c r="AJ68" s="24">
        <f t="shared" si="20"/>
        <v>0.55072560465167242</v>
      </c>
      <c r="AK68" s="24">
        <f t="shared" si="20"/>
        <v>0.54985416220476946</v>
      </c>
      <c r="AL68" s="24">
        <f t="shared" si="20"/>
        <v>0.5527077142598078</v>
      </c>
      <c r="AM68" s="24">
        <f t="shared" si="20"/>
        <v>0.5484050604853643</v>
      </c>
      <c r="AN68" s="24">
        <f t="shared" si="20"/>
        <v>0.54937949421436105</v>
      </c>
      <c r="AO68" s="24">
        <f>+CUY!AV41</f>
        <v>0.54744564044782229</v>
      </c>
      <c r="AQ68" s="24">
        <f t="shared" si="11"/>
        <v>-4.9740003836209468E-3</v>
      </c>
      <c r="AR68" s="24">
        <f t="shared" si="15"/>
        <v>-1.3452228990689097E-3</v>
      </c>
      <c r="AT68" s="19">
        <f t="shared" si="8"/>
        <v>287.83834838867188</v>
      </c>
      <c r="AU68" s="19">
        <f t="shared" si="9"/>
        <v>293.76763916015625</v>
      </c>
      <c r="AV68" s="52">
        <f t="shared" si="12"/>
        <v>-5.9292907714843857E-2</v>
      </c>
    </row>
    <row r="69" spans="4:48" x14ac:dyDescent="0.25">
      <c r="D69" s="37">
        <f>+CUY!A42</f>
        <v>43831</v>
      </c>
      <c r="E69" s="257">
        <v>296.30441284179688</v>
      </c>
      <c r="F69" s="257">
        <v>296.16494750976563</v>
      </c>
      <c r="G69" s="257">
        <v>297.40939331054688</v>
      </c>
      <c r="H69" s="257">
        <v>299.76205444335938</v>
      </c>
      <c r="I69" s="257">
        <v>297.87295532226563</v>
      </c>
      <c r="J69" s="257">
        <v>299.397216796875</v>
      </c>
      <c r="K69" s="257">
        <v>299.6717529296875</v>
      </c>
      <c r="L69" s="257">
        <v>299.49002075195313</v>
      </c>
      <c r="M69" s="257">
        <v>300.52816772460938</v>
      </c>
      <c r="N69" s="257">
        <v>300.39096069335938</v>
      </c>
      <c r="O69" s="19" cm="1">
        <f t="array" ref="O69">+SUMPRODUCT($E$30:$N$30/100,$E69:$N69)/$D$14*100</f>
        <v>297.84141218580606</v>
      </c>
      <c r="Q69" s="24">
        <f t="shared" si="17"/>
        <v>2.9412566117469341E-2</v>
      </c>
      <c r="R69" s="24">
        <f t="shared" si="17"/>
        <v>2.686035870314285E-2</v>
      </c>
      <c r="S69" s="24">
        <f t="shared" si="17"/>
        <v>2.7096970154306232E-2</v>
      </c>
      <c r="T69" s="24">
        <f t="shared" si="17"/>
        <v>2.5424198588108293E-2</v>
      </c>
      <c r="U69" s="24">
        <f t="shared" si="17"/>
        <v>2.5232241490395824E-2</v>
      </c>
      <c r="V69" s="24">
        <f t="shared" si="17"/>
        <v>2.3872285952293737E-2</v>
      </c>
      <c r="W69" s="24">
        <f t="shared" si="17"/>
        <v>2.4233919309553764E-2</v>
      </c>
      <c r="X69" s="24">
        <f t="shared" si="17"/>
        <v>2.4656540197169674E-2</v>
      </c>
      <c r="Y69" s="24">
        <f t="shared" si="17"/>
        <v>2.3260968300929941E-2</v>
      </c>
      <c r="Z69" s="24">
        <f t="shared" si="17"/>
        <v>2.2546123705587062E-2</v>
      </c>
      <c r="AA69" s="24">
        <f t="shared" si="18"/>
        <v>2.5041480200868271E-2</v>
      </c>
      <c r="AB69" s="24">
        <f>+CUY!Y42</f>
        <v>2.5135582594613348E-2</v>
      </c>
      <c r="AD69" s="24">
        <f t="shared" si="20"/>
        <v>0.54891447360287171</v>
      </c>
      <c r="AE69" s="24">
        <f t="shared" si="20"/>
        <v>0.54519620232707688</v>
      </c>
      <c r="AF69" s="24">
        <f t="shared" si="20"/>
        <v>0.54304534312512764</v>
      </c>
      <c r="AG69" s="24">
        <f t="shared" si="20"/>
        <v>0.54252519523005494</v>
      </c>
      <c r="AH69" s="24">
        <f t="shared" si="20"/>
        <v>0.54352852954597197</v>
      </c>
      <c r="AI69" s="24">
        <f t="shared" si="20"/>
        <v>0.54358219421685794</v>
      </c>
      <c r="AJ69" s="24">
        <f t="shared" si="20"/>
        <v>0.5414609152496983</v>
      </c>
      <c r="AK69" s="24">
        <f t="shared" si="20"/>
        <v>0.54053482144440945</v>
      </c>
      <c r="AL69" s="24">
        <f t="shared" si="20"/>
        <v>0.54000612549093252</v>
      </c>
      <c r="AM69" s="24">
        <f t="shared" si="20"/>
        <v>0.53591347638831355</v>
      </c>
      <c r="AN69" s="24">
        <f t="shared" si="20"/>
        <v>0.54210982561283449</v>
      </c>
      <c r="AO69" s="24">
        <f>+CUY!AV42</f>
        <v>0.54119730775521346</v>
      </c>
      <c r="AQ69" s="24">
        <f t="shared" si="11"/>
        <v>6.8664424118822787E-3</v>
      </c>
      <c r="AR69" s="24">
        <f t="shared" si="15"/>
        <v>1.3000997214558163E-2</v>
      </c>
      <c r="AT69" s="19">
        <f t="shared" si="8"/>
        <v>296.30441284179688</v>
      </c>
      <c r="AU69" s="19">
        <f t="shared" si="9"/>
        <v>300.39096069335938</v>
      </c>
      <c r="AV69" s="52">
        <f t="shared" si="12"/>
        <v>-4.0865478515625053E-2</v>
      </c>
    </row>
    <row r="70" spans="4:48" x14ac:dyDescent="0.25">
      <c r="D70" s="37">
        <f>+CUY!A43</f>
        <v>43862</v>
      </c>
      <c r="E70" s="257">
        <v>304.05783081054688</v>
      </c>
      <c r="F70" s="257">
        <v>303.50357055664063</v>
      </c>
      <c r="G70" s="257">
        <v>304.46151733398438</v>
      </c>
      <c r="H70" s="257">
        <v>306.64126586914063</v>
      </c>
      <c r="I70" s="257">
        <v>304.88983154296875</v>
      </c>
      <c r="J70" s="257">
        <v>306.09259033203125</v>
      </c>
      <c r="K70" s="257">
        <v>306.24819946289063</v>
      </c>
      <c r="L70" s="257">
        <v>305.89584350585938</v>
      </c>
      <c r="M70" s="257">
        <v>307.01071166992188</v>
      </c>
      <c r="N70" s="257">
        <v>306.31588745117188</v>
      </c>
      <c r="O70" s="19" cm="1">
        <f t="array" ref="O70">+SUMPRODUCT($E$30:$N$30/100,$E70:$N70)/$D$14*100</f>
        <v>304.57480702944724</v>
      </c>
      <c r="Q70" s="24">
        <f t="shared" si="17"/>
        <v>2.6167068841089769E-2</v>
      </c>
      <c r="R70" s="24">
        <f t="shared" si="17"/>
        <v>2.477883729516317E-2</v>
      </c>
      <c r="S70" s="24">
        <f t="shared" si="17"/>
        <v>2.3711840251373184E-2</v>
      </c>
      <c r="T70" s="24">
        <f t="shared" si="17"/>
        <v>2.294890672055061E-2</v>
      </c>
      <c r="U70" s="24">
        <f t="shared" si="17"/>
        <v>2.3556607255974749E-2</v>
      </c>
      <c r="V70" s="24">
        <f t="shared" si="17"/>
        <v>2.2362844941536952E-2</v>
      </c>
      <c r="W70" s="24">
        <f t="shared" si="17"/>
        <v>2.1945500264571649E-2</v>
      </c>
      <c r="X70" s="24">
        <f t="shared" si="17"/>
        <v>2.1389102507731739E-2</v>
      </c>
      <c r="Y70" s="24">
        <f t="shared" si="17"/>
        <v>2.1570503671565433E-2</v>
      </c>
      <c r="Z70" s="24">
        <f t="shared" si="17"/>
        <v>1.972405142996525E-2</v>
      </c>
      <c r="AA70" s="24">
        <f t="shared" si="18"/>
        <v>2.2607315732980027E-2</v>
      </c>
      <c r="AB70" s="24">
        <f>+CUY!Y43</f>
        <v>2.2947928231808801E-2</v>
      </c>
      <c r="AD70" s="24">
        <f t="shared" si="20"/>
        <v>0.5250326581145226</v>
      </c>
      <c r="AE70" s="24">
        <f t="shared" si="20"/>
        <v>0.52151130920863298</v>
      </c>
      <c r="AF70" s="24">
        <f t="shared" si="20"/>
        <v>0.51919205608615138</v>
      </c>
      <c r="AG70" s="24">
        <f t="shared" si="20"/>
        <v>0.51878315009749709</v>
      </c>
      <c r="AH70" s="24">
        <f t="shared" si="20"/>
        <v>0.52140754978678805</v>
      </c>
      <c r="AI70" s="24">
        <f t="shared" si="20"/>
        <v>0.52069293578169429</v>
      </c>
      <c r="AJ70" s="24">
        <f t="shared" si="20"/>
        <v>0.52072867262937494</v>
      </c>
      <c r="AK70" s="24">
        <f t="shared" si="20"/>
        <v>0.51923914326849374</v>
      </c>
      <c r="AL70" s="24">
        <f t="shared" si="20"/>
        <v>0.51932455247319798</v>
      </c>
      <c r="AM70" s="24">
        <f t="shared" si="20"/>
        <v>0.51561913703850726</v>
      </c>
      <c r="AN70" s="24">
        <f t="shared" si="20"/>
        <v>0.51990809613506883</v>
      </c>
      <c r="AO70" s="24">
        <f>+CUY!AV43</f>
        <v>0.51911164263425125</v>
      </c>
      <c r="AQ70" s="24">
        <f t="shared" si="11"/>
        <v>6.4430174111245186E-3</v>
      </c>
      <c r="AR70" s="24">
        <f t="shared" si="15"/>
        <v>9.4135210760153409E-3</v>
      </c>
      <c r="AT70" s="19">
        <f t="shared" si="8"/>
        <v>304.05783081054688</v>
      </c>
      <c r="AU70" s="19">
        <f t="shared" si="9"/>
        <v>306.31588745117188</v>
      </c>
      <c r="AV70" s="52">
        <f t="shared" si="12"/>
        <v>-2.2580566406249947E-2</v>
      </c>
    </row>
    <row r="71" spans="4:48" x14ac:dyDescent="0.25">
      <c r="D71" s="37">
        <f>+CUY!A44</f>
        <v>43891</v>
      </c>
      <c r="E71" s="257">
        <v>313.58868408203125</v>
      </c>
      <c r="F71" s="257">
        <v>313.29901123046875</v>
      </c>
      <c r="G71" s="257">
        <v>314.111328125</v>
      </c>
      <c r="H71" s="257">
        <v>316.17572021484375</v>
      </c>
      <c r="I71" s="257">
        <v>314.76705932617188</v>
      </c>
      <c r="J71" s="257">
        <v>315.5697021484375</v>
      </c>
      <c r="K71" s="257">
        <v>315.64212036132813</v>
      </c>
      <c r="L71" s="257">
        <v>315.15054321289063</v>
      </c>
      <c r="M71" s="257">
        <v>316.16397094726563</v>
      </c>
      <c r="N71" s="257">
        <v>315.10147094726563</v>
      </c>
      <c r="O71" s="19" cm="1">
        <f t="array" ref="O71">+SUMPRODUCT($E$30:$N$30/100,$E71:$N71)/$D$14*100</f>
        <v>313.97386412652844</v>
      </c>
      <c r="Q71" s="24">
        <f t="shared" si="17"/>
        <v>3.1345528072989737E-2</v>
      </c>
      <c r="R71" s="24">
        <f t="shared" si="17"/>
        <v>3.2274548387891455E-2</v>
      </c>
      <c r="S71" s="24">
        <f t="shared" si="17"/>
        <v>3.1694681401820857E-2</v>
      </c>
      <c r="T71" s="24">
        <f t="shared" si="17"/>
        <v>3.1093187404763523E-2</v>
      </c>
      <c r="U71" s="24">
        <f t="shared" si="17"/>
        <v>3.2396055103632193E-2</v>
      </c>
      <c r="V71" s="24">
        <f t="shared" si="17"/>
        <v>3.0961585205725006E-2</v>
      </c>
      <c r="W71" s="24">
        <f t="shared" si="17"/>
        <v>3.0674207766487882E-2</v>
      </c>
      <c r="X71" s="24">
        <f t="shared" si="17"/>
        <v>3.0254414708495325E-2</v>
      </c>
      <c r="Y71" s="24">
        <f t="shared" si="17"/>
        <v>2.9814136541218561E-2</v>
      </c>
      <c r="Z71" s="24">
        <f t="shared" si="17"/>
        <v>2.8681448974775092E-2</v>
      </c>
      <c r="AA71" s="24">
        <f t="shared" si="18"/>
        <v>3.0859601254454638E-2</v>
      </c>
      <c r="AB71" s="24">
        <f>+CUY!Y44</f>
        <v>3.1250184666598679E-2</v>
      </c>
      <c r="AD71" s="24">
        <f t="shared" si="20"/>
        <v>0.50381688326551122</v>
      </c>
      <c r="AE71" s="24">
        <f t="shared" si="20"/>
        <v>0.50153459936714651</v>
      </c>
      <c r="AF71" s="24">
        <f t="shared" si="20"/>
        <v>0.49875930954677128</v>
      </c>
      <c r="AG71" s="24">
        <f t="shared" si="20"/>
        <v>0.49908268336692507</v>
      </c>
      <c r="AH71" s="24">
        <f t="shared" si="20"/>
        <v>0.50206218341104836</v>
      </c>
      <c r="AI71" s="24">
        <f t="shared" si="20"/>
        <v>0.5016446721147807</v>
      </c>
      <c r="AJ71" s="24">
        <f t="shared" si="20"/>
        <v>0.5017098111617837</v>
      </c>
      <c r="AK71" s="24">
        <f t="shared" si="20"/>
        <v>0.49958879432404757</v>
      </c>
      <c r="AL71" s="24">
        <f t="shared" si="20"/>
        <v>0.50094203116392233</v>
      </c>
      <c r="AM71" s="24">
        <f t="shared" si="20"/>
        <v>0.49750919006472283</v>
      </c>
      <c r="AN71" s="24">
        <f t="shared" si="20"/>
        <v>0.50049911557749516</v>
      </c>
      <c r="AO71" s="24">
        <f>+CUY!AV44</f>
        <v>0.50001289319468523</v>
      </c>
      <c r="AQ71" s="24">
        <f t="shared" si="11"/>
        <v>2.6640790982146445E-3</v>
      </c>
      <c r="AR71" s="24">
        <f t="shared" si="15"/>
        <v>6.307693200788389E-3</v>
      </c>
      <c r="AT71" s="19">
        <f t="shared" si="8"/>
        <v>313.58868408203125</v>
      </c>
      <c r="AU71" s="19">
        <f t="shared" si="9"/>
        <v>315.10147094726563</v>
      </c>
      <c r="AV71" s="52">
        <f t="shared" si="12"/>
        <v>-1.5127868652343501E-2</v>
      </c>
    </row>
    <row r="72" spans="4:48" x14ac:dyDescent="0.25">
      <c r="D72" s="37">
        <f>+CUY!A45</f>
        <v>43922</v>
      </c>
      <c r="E72" s="257">
        <v>318.70620727539063</v>
      </c>
      <c r="F72" s="257">
        <v>318.14828491210938</v>
      </c>
      <c r="G72" s="257">
        <v>318.5673828125</v>
      </c>
      <c r="H72" s="257">
        <v>320.31658935546875</v>
      </c>
      <c r="I72" s="257">
        <v>319.12548828125</v>
      </c>
      <c r="J72" s="257">
        <v>319.58538818359375</v>
      </c>
      <c r="K72" s="257">
        <v>319.23178100585938</v>
      </c>
      <c r="L72" s="257">
        <v>318.632080078125</v>
      </c>
      <c r="M72" s="257">
        <v>319.59515380859375</v>
      </c>
      <c r="N72" s="257">
        <v>317.91116333007813</v>
      </c>
      <c r="O72" s="19" cm="1">
        <f t="array" ref="O72">+SUMPRODUCT($E$30:$N$30/100,$E72:$N72)/$D$14*100</f>
        <v>317.91478953784087</v>
      </c>
      <c r="Q72" s="24">
        <f t="shared" si="17"/>
        <v>1.6319221493402702E-2</v>
      </c>
      <c r="R72" s="24">
        <f t="shared" si="17"/>
        <v>1.5478100816837204E-2</v>
      </c>
      <c r="S72" s="24">
        <f t="shared" si="17"/>
        <v>1.4186227265661433E-2</v>
      </c>
      <c r="T72" s="24">
        <f t="shared" si="17"/>
        <v>1.3096733480392642E-2</v>
      </c>
      <c r="U72" s="24">
        <f t="shared" si="17"/>
        <v>1.3846521819685709E-2</v>
      </c>
      <c r="V72" s="24">
        <f t="shared" si="17"/>
        <v>1.272519512430037E-2</v>
      </c>
      <c r="W72" s="24">
        <f t="shared" si="17"/>
        <v>1.1372565361118525E-2</v>
      </c>
      <c r="X72" s="24">
        <f t="shared" si="17"/>
        <v>1.1047218353936072E-2</v>
      </c>
      <c r="Y72" s="24">
        <f t="shared" si="17"/>
        <v>1.0852542277502097E-2</v>
      </c>
      <c r="Z72" s="24">
        <f t="shared" si="17"/>
        <v>8.9167859939400795E-3</v>
      </c>
      <c r="AA72" s="24">
        <f t="shared" si="18"/>
        <v>1.2551762619720019E-2</v>
      </c>
      <c r="AB72" s="24">
        <f>+CUY!Y45</f>
        <v>1.2942427764508047E-2</v>
      </c>
      <c r="AD72" s="24">
        <f t="shared" si="20"/>
        <v>0.48059111842252156</v>
      </c>
      <c r="AE72" s="24">
        <f t="shared" si="20"/>
        <v>0.47640842046020948</v>
      </c>
      <c r="AF72" s="24">
        <f t="shared" si="20"/>
        <v>0.47210201865141999</v>
      </c>
      <c r="AG72" s="24">
        <f t="shared" si="20"/>
        <v>0.46989320163467507</v>
      </c>
      <c r="AH72" s="24">
        <f t="shared" si="20"/>
        <v>0.4733907114467597</v>
      </c>
      <c r="AI72" s="24">
        <f t="shared" si="20"/>
        <v>0.47133956272492283</v>
      </c>
      <c r="AJ72" s="24">
        <f t="shared" si="20"/>
        <v>0.46875036857106744</v>
      </c>
      <c r="AK72" s="24">
        <f t="shared" si="20"/>
        <v>0.46660805442594633</v>
      </c>
      <c r="AL72" s="24">
        <f t="shared" si="20"/>
        <v>0.46772728973647038</v>
      </c>
      <c r="AM72" s="24">
        <f t="shared" si="20"/>
        <v>0.46097677464531839</v>
      </c>
      <c r="AN72" s="24">
        <f t="shared" si="20"/>
        <v>0.47017338117487761</v>
      </c>
      <c r="AO72" s="24">
        <f>+CUY!AV45</f>
        <v>0.47020521772559221</v>
      </c>
      <c r="AQ72" s="24">
        <f t="shared" si="11"/>
        <v>7.4024354994626229E-3</v>
      </c>
      <c r="AR72" s="24">
        <f t="shared" si="15"/>
        <v>1.9614343777203169E-2</v>
      </c>
      <c r="AT72" s="19">
        <f t="shared" si="8"/>
        <v>318.70620727539063</v>
      </c>
      <c r="AU72" s="19">
        <f t="shared" si="9"/>
        <v>317.91116333007813</v>
      </c>
      <c r="AV72" s="52">
        <f t="shared" si="12"/>
        <v>7.9504394531246803E-3</v>
      </c>
    </row>
    <row r="73" spans="4:48" x14ac:dyDescent="0.25">
      <c r="D73" s="37">
        <f>+CUY!A46</f>
        <v>43952</v>
      </c>
      <c r="E73" s="257">
        <v>322.73031616210938</v>
      </c>
      <c r="F73" s="257">
        <v>322.14923095703125</v>
      </c>
      <c r="G73" s="257">
        <v>322.60635375976563</v>
      </c>
      <c r="H73" s="257">
        <v>324.4423828125</v>
      </c>
      <c r="I73" s="257">
        <v>323.3040771484375</v>
      </c>
      <c r="J73" s="257">
        <v>323.80203247070313</v>
      </c>
      <c r="K73" s="257">
        <v>323.73828125</v>
      </c>
      <c r="L73" s="257">
        <v>323.1474609375</v>
      </c>
      <c r="M73" s="257">
        <v>324.2587890625</v>
      </c>
      <c r="N73" s="257">
        <v>322.6336669921875</v>
      </c>
      <c r="O73" s="19" cm="1">
        <f t="array" ref="O73">+SUMPRODUCT($E$30:$N$30/100,$E73:$N73)/$D$14*100</f>
        <v>322.21877004335158</v>
      </c>
      <c r="Q73" s="24">
        <f t="shared" si="17"/>
        <v>1.2626390057227654E-2</v>
      </c>
      <c r="R73" s="24">
        <f t="shared" si="17"/>
        <v>1.2575727214833687E-2</v>
      </c>
      <c r="S73" s="24">
        <f t="shared" si="17"/>
        <v>1.2678545153013587E-2</v>
      </c>
      <c r="T73" s="24">
        <f t="shared" si="17"/>
        <v>1.2880361474043589E-2</v>
      </c>
      <c r="U73" s="24">
        <f t="shared" si="17"/>
        <v>1.3093873791443666E-2</v>
      </c>
      <c r="V73" s="24">
        <f t="shared" si="17"/>
        <v>1.3194108501253021E-2</v>
      </c>
      <c r="W73" s="24">
        <f t="shared" si="17"/>
        <v>1.4116703011026077E-2</v>
      </c>
      <c r="X73" s="24">
        <f t="shared" si="17"/>
        <v>1.4171143276809683E-2</v>
      </c>
      <c r="Y73" s="24">
        <f t="shared" si="17"/>
        <v>1.4592321561607058E-2</v>
      </c>
      <c r="Z73" s="24">
        <f t="shared" si="17"/>
        <v>1.4854790289972053E-2</v>
      </c>
      <c r="AA73" s="24">
        <f t="shared" si="18"/>
        <v>1.3538157541420182E-2</v>
      </c>
      <c r="AB73" s="24">
        <f>+CUY!Y46</f>
        <v>1.346219240611024E-2</v>
      </c>
      <c r="AD73" s="24">
        <f t="shared" si="20"/>
        <v>0.4583368986549321</v>
      </c>
      <c r="AE73" s="24">
        <f t="shared" si="20"/>
        <v>0.45398826664815473</v>
      </c>
      <c r="AF73" s="24">
        <f t="shared" si="20"/>
        <v>0.44995865604331242</v>
      </c>
      <c r="AG73" s="24">
        <f t="shared" si="20"/>
        <v>0.44712070861671793</v>
      </c>
      <c r="AH73" s="24">
        <f t="shared" si="20"/>
        <v>0.4512018238465636</v>
      </c>
      <c r="AI73" s="24">
        <f t="shared" si="20"/>
        <v>0.44835604648512062</v>
      </c>
      <c r="AJ73" s="24">
        <f t="shared" si="20"/>
        <v>0.44704266087918132</v>
      </c>
      <c r="AK73" s="24">
        <f t="shared" si="20"/>
        <v>0.44517802723687128</v>
      </c>
      <c r="AL73" s="24">
        <f t="shared" si="20"/>
        <v>0.44638116190478661</v>
      </c>
      <c r="AM73" s="24">
        <f t="shared" si="20"/>
        <v>0.43953771657280849</v>
      </c>
      <c r="AN73" s="24">
        <f t="shared" si="20"/>
        <v>0.44811938256170869</v>
      </c>
      <c r="AO73" s="24">
        <f>+CUY!AV46</f>
        <v>0.44825295739731064</v>
      </c>
      <c r="AQ73" s="24">
        <f t="shared" si="11"/>
        <v>-2.2284002327443986E-3</v>
      </c>
      <c r="AR73" s="24">
        <f t="shared" si="15"/>
        <v>1.8799182082123611E-2</v>
      </c>
      <c r="AT73" s="19">
        <f t="shared" si="8"/>
        <v>322.73031616210938</v>
      </c>
      <c r="AU73" s="19">
        <f t="shared" si="9"/>
        <v>322.6336669921875</v>
      </c>
      <c r="AV73" s="52">
        <f t="shared" si="12"/>
        <v>9.6649169921869671E-4</v>
      </c>
    </row>
    <row r="74" spans="4:48" x14ac:dyDescent="0.25">
      <c r="D74" s="37">
        <f>+CUY!A47</f>
        <v>43983</v>
      </c>
      <c r="E74" s="257">
        <v>330.42758178710938</v>
      </c>
      <c r="F74" s="257">
        <v>329.91143798828125</v>
      </c>
      <c r="G74" s="257">
        <v>330.01974487304688</v>
      </c>
      <c r="H74" s="257">
        <v>331.72879028320313</v>
      </c>
      <c r="I74" s="257">
        <v>330.5958251953125</v>
      </c>
      <c r="J74" s="257">
        <v>331.17501831054688</v>
      </c>
      <c r="K74" s="257">
        <v>330.81326293945313</v>
      </c>
      <c r="L74" s="257">
        <v>330.283203125</v>
      </c>
      <c r="M74" s="257">
        <v>331.24090576171875</v>
      </c>
      <c r="N74" s="257">
        <v>329.73141479492188</v>
      </c>
      <c r="O74" s="19" cm="1">
        <f t="array" ref="O74">+SUMPRODUCT($E$30:$N$30/100,$E74:$N74)/$D$14*100</f>
        <v>329.47987295036046</v>
      </c>
      <c r="Q74" s="24">
        <f t="shared" si="17"/>
        <v>2.3850457299876338E-2</v>
      </c>
      <c r="R74" s="24">
        <f t="shared" si="17"/>
        <v>2.4095066153627887E-2</v>
      </c>
      <c r="S74" s="24">
        <f t="shared" si="17"/>
        <v>2.2979681047453182E-2</v>
      </c>
      <c r="T74" s="24">
        <f t="shared" si="17"/>
        <v>2.2458247925376762E-2</v>
      </c>
      <c r="U74" s="24">
        <f t="shared" si="17"/>
        <v>2.255383882315587E-2</v>
      </c>
      <c r="V74" s="24">
        <f t="shared" si="17"/>
        <v>2.2770041878939828E-2</v>
      </c>
      <c r="W74" s="24">
        <f t="shared" si="17"/>
        <v>2.185401634349704E-2</v>
      </c>
      <c r="X74" s="24">
        <f t="shared" si="17"/>
        <v>2.2081999860986468E-2</v>
      </c>
      <c r="Y74" s="24">
        <f t="shared" si="17"/>
        <v>2.1532544173761714E-2</v>
      </c>
      <c r="Z74" s="24">
        <f t="shared" si="17"/>
        <v>2.1999402197868667E-2</v>
      </c>
      <c r="AA74" s="24">
        <f t="shared" si="18"/>
        <v>2.2534698726681679E-2</v>
      </c>
      <c r="AB74" s="24">
        <f>+CUY!Y47</f>
        <v>2.3283651331019284E-2</v>
      </c>
      <c r="AD74" s="24">
        <f t="shared" si="20"/>
        <v>0.4551182192309644</v>
      </c>
      <c r="AE74" s="24">
        <f t="shared" si="20"/>
        <v>0.45042954258532975</v>
      </c>
      <c r="AF74" s="24">
        <f t="shared" si="20"/>
        <v>0.44536690057568951</v>
      </c>
      <c r="AG74" s="24">
        <f t="shared" si="20"/>
        <v>0.44158820607487193</v>
      </c>
      <c r="AH74" s="24">
        <f t="shared" si="20"/>
        <v>0.44540929916429373</v>
      </c>
      <c r="AI74" s="24">
        <f t="shared" si="20"/>
        <v>0.44276211423991874</v>
      </c>
      <c r="AJ74" s="24">
        <f t="shared" si="20"/>
        <v>0.44101351337878336</v>
      </c>
      <c r="AK74" s="24">
        <f t="shared" si="20"/>
        <v>0.43994286380286729</v>
      </c>
      <c r="AL74" s="24">
        <f t="shared" si="20"/>
        <v>0.43961846092385781</v>
      </c>
      <c r="AM74" s="24">
        <f t="shared" si="20"/>
        <v>0.43446467985674797</v>
      </c>
      <c r="AN74" s="24">
        <f t="shared" si="20"/>
        <v>0.44288163427195792</v>
      </c>
      <c r="AO74" s="24">
        <f>+CUY!AV47</f>
        <v>0.44406288633852276</v>
      </c>
      <c r="AQ74" s="24">
        <f t="shared" si="11"/>
        <v>1.8510551020076704E-3</v>
      </c>
      <c r="AR74" s="24">
        <f t="shared" si="15"/>
        <v>2.0653539374216434E-2</v>
      </c>
      <c r="AT74" s="19">
        <f t="shared" si="8"/>
        <v>330.42758178710938</v>
      </c>
      <c r="AU74" s="19">
        <f t="shared" si="9"/>
        <v>329.73141479492188</v>
      </c>
      <c r="AV74" s="52">
        <f t="shared" si="12"/>
        <v>6.9616699218748579E-3</v>
      </c>
    </row>
    <row r="75" spans="4:48" x14ac:dyDescent="0.25">
      <c r="D75" s="37">
        <f>+CUY!A48</f>
        <v>44013</v>
      </c>
      <c r="E75" s="257">
        <v>337.4566650390625</v>
      </c>
      <c r="F75" s="257">
        <v>337.18365478515625</v>
      </c>
      <c r="G75" s="257">
        <v>337.161865234375</v>
      </c>
      <c r="H75" s="257">
        <v>339.05679321289063</v>
      </c>
      <c r="I75" s="257">
        <v>337.89926147460938</v>
      </c>
      <c r="J75" s="257">
        <v>338.68997192382813</v>
      </c>
      <c r="K75" s="257">
        <v>338.3026123046875</v>
      </c>
      <c r="L75" s="257">
        <v>337.7662353515625</v>
      </c>
      <c r="M75" s="257">
        <v>338.79739379882813</v>
      </c>
      <c r="N75" s="257">
        <v>337.44265747070313</v>
      </c>
      <c r="O75" s="19" cm="1">
        <f t="array" ref="O75">+SUMPRODUCT($E$30:$N$30/100,$E75:$N75)/$D$14*100</f>
        <v>336.85659681151827</v>
      </c>
      <c r="Q75" s="24">
        <f t="shared" si="17"/>
        <v>2.1272689204504314E-2</v>
      </c>
      <c r="R75" s="24">
        <f t="shared" si="17"/>
        <v>2.2042936253496404E-2</v>
      </c>
      <c r="S75" s="24">
        <f t="shared" si="17"/>
        <v>2.1641494099317038E-2</v>
      </c>
      <c r="T75" s="24">
        <f t="shared" si="17"/>
        <v>2.2090343510526855E-2</v>
      </c>
      <c r="U75" s="24">
        <f t="shared" si="17"/>
        <v>2.209173777370621E-2</v>
      </c>
      <c r="V75" s="24">
        <f t="shared" si="17"/>
        <v>2.2691788926646694E-2</v>
      </c>
      <c r="W75" s="24">
        <f t="shared" si="17"/>
        <v>2.2639205268517593E-2</v>
      </c>
      <c r="X75" s="24">
        <f t="shared" si="17"/>
        <v>2.2656411696874823E-2</v>
      </c>
      <c r="Y75" s="24">
        <f t="shared" si="17"/>
        <v>2.281266566317508E-2</v>
      </c>
      <c r="Z75" s="24">
        <f t="shared" si="17"/>
        <v>2.338643614099456E-2</v>
      </c>
      <c r="AA75" s="24">
        <f t="shared" si="18"/>
        <v>2.238899692142704E-2</v>
      </c>
      <c r="AB75" s="24">
        <f>+CUY!Y48</f>
        <v>2.2655973467418544E-2</v>
      </c>
      <c r="AD75" s="24">
        <f t="shared" si="20"/>
        <v>0.44923712687020734</v>
      </c>
      <c r="AE75" s="24">
        <f t="shared" si="20"/>
        <v>0.44480412894060417</v>
      </c>
      <c r="AF75" s="24">
        <f t="shared" si="20"/>
        <v>0.43772844496223051</v>
      </c>
      <c r="AG75" s="24">
        <f t="shared" si="20"/>
        <v>0.43354063361410278</v>
      </c>
      <c r="AH75" s="24">
        <f t="shared" si="20"/>
        <v>0.43832009234527214</v>
      </c>
      <c r="AI75" s="24">
        <f t="shared" si="20"/>
        <v>0.4352636914927317</v>
      </c>
      <c r="AJ75" s="24">
        <f t="shared" si="20"/>
        <v>0.43158648917086273</v>
      </c>
      <c r="AK75" s="24">
        <f t="shared" si="20"/>
        <v>0.42960315388017922</v>
      </c>
      <c r="AL75" s="24">
        <f t="shared" si="20"/>
        <v>0.4280540639588466</v>
      </c>
      <c r="AM75" s="24">
        <f t="shared" si="20"/>
        <v>0.42367192402702702</v>
      </c>
      <c r="AN75" s="24">
        <f t="shared" si="20"/>
        <v>0.43431223840611222</v>
      </c>
      <c r="AO75" s="24">
        <f>+CUY!AV48</f>
        <v>0.43652790022404298</v>
      </c>
      <c r="AQ75" s="24">
        <f t="shared" si="11"/>
        <v>-2.1137469364902461E-3</v>
      </c>
      <c r="AR75" s="24">
        <f t="shared" si="15"/>
        <v>2.5565202843180312E-2</v>
      </c>
      <c r="AT75" s="19">
        <f t="shared" si="8"/>
        <v>337.4566650390625</v>
      </c>
      <c r="AU75" s="19">
        <f t="shared" si="9"/>
        <v>337.44265747070313</v>
      </c>
      <c r="AV75" s="52">
        <f t="shared" si="12"/>
        <v>1.4007568359364342E-4</v>
      </c>
    </row>
    <row r="76" spans="4:48" x14ac:dyDescent="0.25">
      <c r="D76" s="37">
        <f>+CUY!A49</f>
        <v>44044</v>
      </c>
      <c r="E76" s="257">
        <v>346.88217163085938</v>
      </c>
      <c r="F76" s="257">
        <v>346.42755126953125</v>
      </c>
      <c r="G76" s="257">
        <v>346.26547241210938</v>
      </c>
      <c r="H76" s="257">
        <v>348.275634765625</v>
      </c>
      <c r="I76" s="257">
        <v>346.9576416015625</v>
      </c>
      <c r="J76" s="257">
        <v>347.85458374023438</v>
      </c>
      <c r="K76" s="257">
        <v>347.28018188476563</v>
      </c>
      <c r="L76" s="257">
        <v>346.70626831054688</v>
      </c>
      <c r="M76" s="257">
        <v>347.78005981445313</v>
      </c>
      <c r="N76" s="257">
        <v>346.310546875</v>
      </c>
      <c r="O76" s="19" cm="1">
        <f t="array" ref="O76">+SUMPRODUCT($E$30:$N$30/100,$E76:$N76)/$D$14*100</f>
        <v>345.90610496276372</v>
      </c>
      <c r="Q76" s="24">
        <f t="shared" si="17"/>
        <v>2.7931013277529448E-2</v>
      </c>
      <c r="R76" s="24">
        <f t="shared" si="17"/>
        <v>2.7415019539618335E-2</v>
      </c>
      <c r="S76" s="24">
        <f t="shared" si="17"/>
        <v>2.7000702381943631E-2</v>
      </c>
      <c r="T76" s="24">
        <f t="shared" si="17"/>
        <v>2.7189667740843415E-2</v>
      </c>
      <c r="U76" s="24">
        <f t="shared" si="17"/>
        <v>2.6807931119535056E-2</v>
      </c>
      <c r="V76" s="24">
        <f t="shared" si="17"/>
        <v>2.7058999604710365E-2</v>
      </c>
      <c r="W76" s="24">
        <f t="shared" si="17"/>
        <v>2.6537098010915194E-2</v>
      </c>
      <c r="X76" s="24">
        <f t="shared" si="17"/>
        <v>2.6468107298170729E-2</v>
      </c>
      <c r="Y76" s="24">
        <f t="shared" si="17"/>
        <v>2.651338581712559E-2</v>
      </c>
      <c r="Z76" s="24">
        <f t="shared" si="17"/>
        <v>2.6279692884017658E-2</v>
      </c>
      <c r="AA76" s="24">
        <f t="shared" si="18"/>
        <v>2.6864571562209782E-2</v>
      </c>
      <c r="AB76" s="24">
        <f>+CUY!Y49</f>
        <v>2.6915572793070108E-2</v>
      </c>
      <c r="AD76" s="24">
        <f t="shared" si="20"/>
        <v>0.42462814595117893</v>
      </c>
      <c r="AE76" s="24">
        <f t="shared" si="20"/>
        <v>0.42052334454123597</v>
      </c>
      <c r="AF76" s="24">
        <f t="shared" si="20"/>
        <v>0.41371771651441369</v>
      </c>
      <c r="AG76" s="24">
        <f t="shared" si="20"/>
        <v>0.41050606957945335</v>
      </c>
      <c r="AH76" s="24">
        <f t="shared" si="20"/>
        <v>0.41471718710754302</v>
      </c>
      <c r="AI76" s="24">
        <f t="shared" si="20"/>
        <v>0.41248613815462631</v>
      </c>
      <c r="AJ76" s="24">
        <f t="shared" si="20"/>
        <v>0.40912542339972435</v>
      </c>
      <c r="AK76" s="24">
        <f t="shared" si="20"/>
        <v>0.40722005853264576</v>
      </c>
      <c r="AL76" s="24">
        <f t="shared" si="20"/>
        <v>0.40572583709561916</v>
      </c>
      <c r="AM76" s="24">
        <f t="shared" si="20"/>
        <v>0.40243918716171501</v>
      </c>
      <c r="AN76" s="24">
        <f t="shared" si="20"/>
        <v>0.41135453188969429</v>
      </c>
      <c r="AO76" s="24">
        <f>+CUY!AV49</f>
        <v>0.41337588086690613</v>
      </c>
      <c r="AQ76" s="24">
        <f t="shared" si="11"/>
        <v>1.6513203935117904E-3</v>
      </c>
      <c r="AR76" s="24">
        <f t="shared" si="15"/>
        <v>2.218895878946392E-2</v>
      </c>
      <c r="AT76" s="19">
        <f t="shared" si="8"/>
        <v>346.88217163085938</v>
      </c>
      <c r="AU76" s="19">
        <f t="shared" si="9"/>
        <v>346.310546875</v>
      </c>
      <c r="AV76" s="52">
        <f t="shared" si="12"/>
        <v>5.716247558594123E-3</v>
      </c>
    </row>
    <row r="77" spans="4:48" x14ac:dyDescent="0.25">
      <c r="D77" s="37">
        <f>+CUY!A50</f>
        <v>44075</v>
      </c>
      <c r="E77" s="257">
        <v>359.64410400390625</v>
      </c>
      <c r="F77" s="257">
        <v>359.25146484375</v>
      </c>
      <c r="G77" s="257">
        <v>358.67709350585938</v>
      </c>
      <c r="H77" s="257">
        <v>360.721923828125</v>
      </c>
      <c r="I77" s="257">
        <v>359.17868041992188</v>
      </c>
      <c r="J77" s="257">
        <v>360.27688598632813</v>
      </c>
      <c r="K77" s="257">
        <v>359.02157592773438</v>
      </c>
      <c r="L77" s="257">
        <v>358.46868896484375</v>
      </c>
      <c r="M77" s="257">
        <v>359.13046264648438</v>
      </c>
      <c r="N77" s="257">
        <v>357.96865844726563</v>
      </c>
      <c r="O77" s="19" cm="1">
        <f t="array" ref="O77">+SUMPRODUCT($E$30:$N$30/100,$E77:$N77)/$D$14*100</f>
        <v>357.98744731792078</v>
      </c>
      <c r="Q77" s="24">
        <f t="shared" si="17"/>
        <v>3.6790395750369465E-2</v>
      </c>
      <c r="R77" s="24">
        <f t="shared" si="17"/>
        <v>3.701759149127648E-2</v>
      </c>
      <c r="S77" s="24">
        <f t="shared" si="17"/>
        <v>3.5844235370306343E-2</v>
      </c>
      <c r="T77" s="24">
        <f t="shared" si="17"/>
        <v>3.5736892909191909E-2</v>
      </c>
      <c r="U77" s="24">
        <f t="shared" si="17"/>
        <v>3.5223431776705727E-2</v>
      </c>
      <c r="V77" s="24">
        <f t="shared" si="17"/>
        <v>3.5711193201841684E-2</v>
      </c>
      <c r="W77" s="24">
        <f t="shared" si="17"/>
        <v>3.3809571220694501E-2</v>
      </c>
      <c r="X77" s="24">
        <f t="shared" si="17"/>
        <v>3.392618400473002E-2</v>
      </c>
      <c r="Y77" s="24">
        <f t="shared" si="17"/>
        <v>3.2636726895978185E-2</v>
      </c>
      <c r="Z77" s="24">
        <f t="shared" si="17"/>
        <v>3.3663749710959756E-2</v>
      </c>
      <c r="AA77" s="24">
        <f t="shared" si="18"/>
        <v>3.492665258526606E-2</v>
      </c>
      <c r="AB77" s="24">
        <f>+CUY!Y50</f>
        <v>3.5660735619181816E-2</v>
      </c>
      <c r="AD77" s="24">
        <f t="shared" ref="AD77:AN92" si="21">+E77/E65-1</f>
        <v>0.39608677408586002</v>
      </c>
      <c r="AE77" s="24">
        <f t="shared" si="21"/>
        <v>0.39264768460731192</v>
      </c>
      <c r="AF77" s="24">
        <f t="shared" si="21"/>
        <v>0.38511722100004286</v>
      </c>
      <c r="AG77" s="24">
        <f t="shared" si="21"/>
        <v>0.38119198067194793</v>
      </c>
      <c r="AH77" s="24">
        <f t="shared" si="21"/>
        <v>0.38387996839416982</v>
      </c>
      <c r="AI77" s="24">
        <f t="shared" si="21"/>
        <v>0.38182033337941146</v>
      </c>
      <c r="AJ77" s="24">
        <f t="shared" si="21"/>
        <v>0.3755979440196946</v>
      </c>
      <c r="AK77" s="24">
        <f t="shared" si="21"/>
        <v>0.37458230260839764</v>
      </c>
      <c r="AL77" s="24">
        <f t="shared" si="21"/>
        <v>0.36977778915897908</v>
      </c>
      <c r="AM77" s="24">
        <f t="shared" si="21"/>
        <v>0.36869863259854818</v>
      </c>
      <c r="AN77" s="24">
        <f t="shared" si="21"/>
        <v>0.38000992525795985</v>
      </c>
      <c r="AO77" s="24">
        <f>+CUY!AV50</f>
        <v>0.38320936076403078</v>
      </c>
      <c r="AQ77" s="24">
        <f t="shared" si="11"/>
        <v>3.1266460394097084E-3</v>
      </c>
      <c r="AR77" s="24">
        <f t="shared" si="15"/>
        <v>2.7388141487311835E-2</v>
      </c>
      <c r="AT77" s="19">
        <f t="shared" si="8"/>
        <v>359.64410400390625</v>
      </c>
      <c r="AU77" s="19">
        <f t="shared" si="9"/>
        <v>357.96865844726563</v>
      </c>
      <c r="AV77" s="52">
        <f t="shared" si="12"/>
        <v>1.675445556640609E-2</v>
      </c>
    </row>
    <row r="78" spans="4:48" x14ac:dyDescent="0.25">
      <c r="D78" s="37">
        <f>+CUY!A51</f>
        <v>44105</v>
      </c>
      <c r="E78" s="257">
        <v>373.13385009765625</v>
      </c>
      <c r="F78" s="257">
        <v>372.50079345703125</v>
      </c>
      <c r="G78" s="257">
        <v>371.90328979492188</v>
      </c>
      <c r="H78" s="257">
        <v>374.10360717773438</v>
      </c>
      <c r="I78" s="257">
        <v>372.31686401367188</v>
      </c>
      <c r="J78" s="257">
        <v>373.52908325195313</v>
      </c>
      <c r="K78" s="257">
        <v>372.17306518554688</v>
      </c>
      <c r="L78" s="257">
        <v>371.64501953125</v>
      </c>
      <c r="M78" s="257">
        <v>372.23843383789063</v>
      </c>
      <c r="N78" s="257">
        <v>370.92547607421875</v>
      </c>
      <c r="O78" s="19" cm="1">
        <f t="array" ref="O78">+SUMPRODUCT($E$30:$N$30/100,$E78:$N78)/$D$14*100</f>
        <v>371.14389228378337</v>
      </c>
      <c r="Q78" s="24">
        <f t="shared" si="17"/>
        <v>3.7508597926586562E-2</v>
      </c>
      <c r="R78" s="24">
        <f t="shared" si="17"/>
        <v>3.6880374639651992E-2</v>
      </c>
      <c r="S78" s="24">
        <f t="shared" si="17"/>
        <v>3.6874939962806552E-2</v>
      </c>
      <c r="T78" s="24">
        <f t="shared" si="17"/>
        <v>3.7096950491940284E-2</v>
      </c>
      <c r="U78" s="24">
        <f t="shared" si="17"/>
        <v>3.6578405985538742E-2</v>
      </c>
      <c r="V78" s="24">
        <f t="shared" si="17"/>
        <v>3.6783367962517355E-2</v>
      </c>
      <c r="W78" s="24">
        <f t="shared" si="17"/>
        <v>3.6631473258475378E-2</v>
      </c>
      <c r="X78" s="24">
        <f t="shared" si="17"/>
        <v>3.6757270500962669E-2</v>
      </c>
      <c r="Y78" s="24">
        <f t="shared" si="17"/>
        <v>3.6499190558249239E-2</v>
      </c>
      <c r="Z78" s="24">
        <f t="shared" si="17"/>
        <v>3.6195396779022282E-2</v>
      </c>
      <c r="AA78" s="24">
        <f t="shared" si="18"/>
        <v>3.675113489155013E-2</v>
      </c>
      <c r="AB78" s="24">
        <f>+CUY!Y51</f>
        <v>3.6607839935713926E-2</v>
      </c>
      <c r="AD78" s="24">
        <f t="shared" si="21"/>
        <v>0.39946003323400681</v>
      </c>
      <c r="AE78" s="24">
        <f t="shared" si="21"/>
        <v>0.3939744646560992</v>
      </c>
      <c r="AF78" s="24">
        <f t="shared" si="21"/>
        <v>0.38640791963504895</v>
      </c>
      <c r="AG78" s="24">
        <f t="shared" si="21"/>
        <v>0.38241481916191922</v>
      </c>
      <c r="AH78" s="24">
        <f t="shared" si="21"/>
        <v>0.38410425550308336</v>
      </c>
      <c r="AI78" s="24">
        <f t="shared" si="21"/>
        <v>0.380964560759254</v>
      </c>
      <c r="AJ78" s="24">
        <f t="shared" si="21"/>
        <v>0.37421783497396888</v>
      </c>
      <c r="AK78" s="24">
        <f t="shared" si="21"/>
        <v>0.37317372969412266</v>
      </c>
      <c r="AL78" s="24">
        <f t="shared" si="21"/>
        <v>0.36816000421748529</v>
      </c>
      <c r="AM78" s="24">
        <f t="shared" si="21"/>
        <v>0.36384350156913148</v>
      </c>
      <c r="AN78" s="24">
        <f t="shared" si="21"/>
        <v>0.37951564285685002</v>
      </c>
      <c r="AO78" s="24">
        <f>+CUY!AV51</f>
        <v>0.38238079826638627</v>
      </c>
      <c r="AQ78" s="24">
        <f t="shared" si="11"/>
        <v>1.3132011475642802E-3</v>
      </c>
      <c r="AR78" s="24">
        <f t="shared" si="15"/>
        <v>3.5616531664875328E-2</v>
      </c>
      <c r="AT78" s="19">
        <f t="shared" si="8"/>
        <v>373.13385009765625</v>
      </c>
      <c r="AU78" s="19">
        <f t="shared" si="9"/>
        <v>370.92547607421875</v>
      </c>
      <c r="AV78" s="52">
        <f t="shared" si="12"/>
        <v>2.2083740234374982E-2</v>
      </c>
    </row>
    <row r="79" spans="4:48" x14ac:dyDescent="0.25">
      <c r="D79" s="37">
        <f>+CUY!A52</f>
        <v>44136</v>
      </c>
      <c r="E79" s="257">
        <v>384.80075073242188</v>
      </c>
      <c r="F79" s="257">
        <v>384.21401977539063</v>
      </c>
      <c r="G79" s="257">
        <v>383.47653198242188</v>
      </c>
      <c r="H79" s="257">
        <v>385.81039428710938</v>
      </c>
      <c r="I79" s="257">
        <v>383.9481201171875</v>
      </c>
      <c r="J79" s="257">
        <v>385.35763549804688</v>
      </c>
      <c r="K79" s="257">
        <v>383.85775756835938</v>
      </c>
      <c r="L79" s="257">
        <v>383.34060668945313</v>
      </c>
      <c r="M79" s="257">
        <v>384.11904907226563</v>
      </c>
      <c r="N79" s="257">
        <v>382.75424194335938</v>
      </c>
      <c r="O79" s="19" cm="1">
        <f t="array" ref="O79">+SUMPRODUCT($E$30:$N$30/100,$E79:$N79)/$D$14*100</f>
        <v>382.82585904412463</v>
      </c>
      <c r="Q79" s="24">
        <f t="shared" si="17"/>
        <v>3.1267333777710515E-2</v>
      </c>
      <c r="R79" s="24">
        <f t="shared" si="17"/>
        <v>3.14448358878745E-2</v>
      </c>
      <c r="S79" s="24">
        <f t="shared" si="17"/>
        <v>3.1118956204667647E-2</v>
      </c>
      <c r="T79" s="24">
        <f t="shared" si="17"/>
        <v>3.129290090970227E-2</v>
      </c>
      <c r="U79" s="24">
        <f t="shared" si="17"/>
        <v>3.1240207542918341E-2</v>
      </c>
      <c r="V79" s="24">
        <f t="shared" si="17"/>
        <v>3.166701811573569E-2</v>
      </c>
      <c r="W79" s="24">
        <f t="shared" si="17"/>
        <v>3.1395857131646832E-2</v>
      </c>
      <c r="X79" s="24">
        <f t="shared" si="17"/>
        <v>3.1469780418299731E-2</v>
      </c>
      <c r="Y79" s="24">
        <f t="shared" si="17"/>
        <v>3.1916680692754662E-2</v>
      </c>
      <c r="Z79" s="24">
        <f t="shared" si="17"/>
        <v>3.1889871772446732E-2</v>
      </c>
      <c r="AA79" s="24">
        <f t="shared" si="18"/>
        <v>3.1475573229719167E-2</v>
      </c>
      <c r="AB79" s="24">
        <f>+CUY!Y52</f>
        <v>3.1494685166041148E-2</v>
      </c>
      <c r="AD79" s="24">
        <f t="shared" si="21"/>
        <v>0.37788635267392423</v>
      </c>
      <c r="AE79" s="24">
        <f t="shared" si="21"/>
        <v>0.37362058867684755</v>
      </c>
      <c r="AF79" s="24">
        <f t="shared" si="21"/>
        <v>0.36665935432971009</v>
      </c>
      <c r="AG79" s="24">
        <f t="shared" si="21"/>
        <v>0.36322675230472901</v>
      </c>
      <c r="AH79" s="24">
        <f t="shared" si="21"/>
        <v>0.36448853961732919</v>
      </c>
      <c r="AI79" s="24">
        <f t="shared" si="21"/>
        <v>0.36225729052166655</v>
      </c>
      <c r="AJ79" s="24">
        <f t="shared" si="21"/>
        <v>0.35685488220689376</v>
      </c>
      <c r="AK79" s="24">
        <f t="shared" si="21"/>
        <v>0.35655124039726838</v>
      </c>
      <c r="AL79" s="24">
        <f t="shared" si="21"/>
        <v>0.35277025929037142</v>
      </c>
      <c r="AM79" s="24">
        <f t="shared" si="21"/>
        <v>0.34937614668436412</v>
      </c>
      <c r="AN79" s="24">
        <f t="shared" si="21"/>
        <v>0.36141874345449021</v>
      </c>
      <c r="AO79" s="24">
        <f>+CUY!AV52</f>
        <v>0.3643185771743076</v>
      </c>
      <c r="AQ79" s="24">
        <f t="shared" si="11"/>
        <v>-6.225379947362164E-4</v>
      </c>
      <c r="AR79" s="24">
        <f t="shared" si="15"/>
        <v>2.8510205989560111E-2</v>
      </c>
      <c r="AT79" s="19">
        <f t="shared" si="8"/>
        <v>384.80075073242188</v>
      </c>
      <c r="AU79" s="19">
        <f t="shared" si="9"/>
        <v>382.75424194335938</v>
      </c>
      <c r="AV79" s="52">
        <f t="shared" si="12"/>
        <v>2.0465087890624734E-2</v>
      </c>
    </row>
    <row r="80" spans="4:48" x14ac:dyDescent="0.25">
      <c r="D80" s="37">
        <f>+CUY!A53</f>
        <v>44166</v>
      </c>
      <c r="E80" s="257">
        <v>402.02801513671875</v>
      </c>
      <c r="F80" s="257">
        <v>401.0758056640625</v>
      </c>
      <c r="G80" s="257">
        <v>400.28924560546875</v>
      </c>
      <c r="H80" s="257">
        <v>402.60928344726563</v>
      </c>
      <c r="I80" s="257">
        <v>400.4232177734375</v>
      </c>
      <c r="J80" s="257">
        <v>401.9658203125</v>
      </c>
      <c r="K80" s="257">
        <v>400.08261108398438</v>
      </c>
      <c r="L80" s="257">
        <v>399.69110107421875</v>
      </c>
      <c r="M80" s="257">
        <v>400.15438842773438</v>
      </c>
      <c r="N80" s="257">
        <v>398.62155151367188</v>
      </c>
      <c r="O80" s="19" cm="1">
        <f t="array" ref="O80">+SUMPRODUCT($E$30:$N$30/100,$E80:$N80)/$D$14*100</f>
        <v>399.26003040909421</v>
      </c>
      <c r="Q80" s="24">
        <f t="shared" si="17"/>
        <v>4.476931079657942E-2</v>
      </c>
      <c r="R80" s="24">
        <f t="shared" si="17"/>
        <v>4.3886440943849969E-2</v>
      </c>
      <c r="S80" s="24">
        <f t="shared" si="17"/>
        <v>4.3842874911097729E-2</v>
      </c>
      <c r="T80" s="24">
        <f t="shared" si="17"/>
        <v>4.354182626726999E-2</v>
      </c>
      <c r="U80" s="24">
        <f t="shared" si="17"/>
        <v>4.2909697412300218E-2</v>
      </c>
      <c r="V80" s="24">
        <f t="shared" si="17"/>
        <v>4.30981075358432E-2</v>
      </c>
      <c r="W80" s="24">
        <f t="shared" si="17"/>
        <v>4.2267879691699539E-2</v>
      </c>
      <c r="X80" s="24">
        <f t="shared" si="17"/>
        <v>4.265265432214238E-2</v>
      </c>
      <c r="Y80" s="24">
        <f t="shared" si="17"/>
        <v>4.1745754068166496E-2</v>
      </c>
      <c r="Z80" s="24">
        <f t="shared" si="17"/>
        <v>4.1455607362440583E-2</v>
      </c>
      <c r="AA80" s="24">
        <f t="shared" si="18"/>
        <v>4.2928582217522937E-2</v>
      </c>
      <c r="AB80" s="24">
        <f>+CUY!Y53</f>
        <v>4.2782916956893624E-2</v>
      </c>
      <c r="AD80" s="24">
        <f t="shared" si="21"/>
        <v>0.39671457047778458</v>
      </c>
      <c r="AE80" s="24">
        <f t="shared" si="21"/>
        <v>0.39060631291544423</v>
      </c>
      <c r="AF80" s="24">
        <f t="shared" si="21"/>
        <v>0.38239033666778943</v>
      </c>
      <c r="AG80" s="24">
        <f t="shared" si="21"/>
        <v>0.37724336921053769</v>
      </c>
      <c r="AH80" s="24">
        <f t="shared" si="21"/>
        <v>0.37819424612923846</v>
      </c>
      <c r="AI80" s="24">
        <f t="shared" si="21"/>
        <v>0.37463423247942518</v>
      </c>
      <c r="AJ80" s="24">
        <f t="shared" si="21"/>
        <v>0.36742344512629521</v>
      </c>
      <c r="AK80" s="24">
        <f t="shared" si="21"/>
        <v>0.36747828774403457</v>
      </c>
      <c r="AL80" s="24">
        <f t="shared" si="21"/>
        <v>0.3624758373652448</v>
      </c>
      <c r="AM80" s="24">
        <f t="shared" si="21"/>
        <v>0.35692805597403243</v>
      </c>
      <c r="AN80" s="24">
        <f t="shared" si="21"/>
        <v>0.37408055364802384</v>
      </c>
      <c r="AO80" s="24">
        <f>+CUY!AV53</f>
        <v>0.37766754214825893</v>
      </c>
      <c r="AQ80" s="24">
        <f t="shared" si="11"/>
        <v>3.3137034341388372E-3</v>
      </c>
      <c r="AR80" s="24">
        <f t="shared" si="15"/>
        <v>3.9786514503752146E-2</v>
      </c>
      <c r="AT80" s="19">
        <f t="shared" si="8"/>
        <v>402.02801513671875</v>
      </c>
      <c r="AU80" s="19">
        <f t="shared" si="9"/>
        <v>398.62155151367188</v>
      </c>
      <c r="AV80" s="52">
        <f t="shared" si="12"/>
        <v>3.406463623046907E-2</v>
      </c>
    </row>
    <row r="81" spans="4:49" x14ac:dyDescent="0.25">
      <c r="D81" s="37">
        <f>+CUY!A54</f>
        <v>44197</v>
      </c>
      <c r="E81" s="257">
        <v>420.3009033203125</v>
      </c>
      <c r="F81" s="257">
        <v>419.15652465820313</v>
      </c>
      <c r="G81" s="257">
        <v>418.565185546875</v>
      </c>
      <c r="H81" s="257">
        <v>420.80096435546875</v>
      </c>
      <c r="I81" s="257">
        <v>418.19952392578125</v>
      </c>
      <c r="J81" s="257">
        <v>419.92269897460938</v>
      </c>
      <c r="K81" s="257">
        <v>417.848388671875</v>
      </c>
      <c r="L81" s="257">
        <v>417.73593139648438</v>
      </c>
      <c r="M81" s="257">
        <v>417.77890014648438</v>
      </c>
      <c r="N81" s="257">
        <v>416.162353515625</v>
      </c>
      <c r="O81" s="19" cm="1">
        <f t="array" ref="O81">+SUMPRODUCT($E$30:$N$30/100,$E81:$N81)/$D$14*100</f>
        <v>417.1387807858282</v>
      </c>
      <c r="Q81" s="24">
        <f t="shared" si="17"/>
        <v>4.5451778223414729E-2</v>
      </c>
      <c r="R81" s="24">
        <f t="shared" si="17"/>
        <v>4.5080552700515808E-2</v>
      </c>
      <c r="S81" s="24">
        <f t="shared" si="17"/>
        <v>4.5656834756483411E-2</v>
      </c>
      <c r="T81" s="24">
        <f t="shared" si="17"/>
        <v>4.5184454646550298E-2</v>
      </c>
      <c r="U81" s="24">
        <f t="shared" si="17"/>
        <v>4.4393794773413209E-2</v>
      </c>
      <c r="V81" s="24">
        <f t="shared" si="17"/>
        <v>4.4672650645144918E-2</v>
      </c>
      <c r="W81" s="24">
        <f t="shared" si="17"/>
        <v>4.4405273050373228E-2</v>
      </c>
      <c r="X81" s="24">
        <f t="shared" si="17"/>
        <v>4.5146940409150904E-2</v>
      </c>
      <c r="Y81" s="24">
        <f t="shared" si="17"/>
        <v>4.4044279479226178E-2</v>
      </c>
      <c r="Z81" s="24">
        <f t="shared" si="17"/>
        <v>4.4003646906059179E-2</v>
      </c>
      <c r="AA81" s="24">
        <f t="shared" si="18"/>
        <v>4.4779715010327736E-2</v>
      </c>
      <c r="AB81" s="24">
        <f>+CUY!Y54</f>
        <v>4.4594875219063468E-2</v>
      </c>
      <c r="AD81" s="24">
        <f t="shared" si="21"/>
        <v>0.41847669189024184</v>
      </c>
      <c r="AE81" s="24">
        <f t="shared" si="21"/>
        <v>0.41528066769070304</v>
      </c>
      <c r="AF81" s="24">
        <f t="shared" si="21"/>
        <v>0.40737042931868839</v>
      </c>
      <c r="AG81" s="24">
        <f t="shared" si="21"/>
        <v>0.40378329450961226</v>
      </c>
      <c r="AH81" s="24">
        <f t="shared" si="21"/>
        <v>0.4039526464338985</v>
      </c>
      <c r="AI81" s="24">
        <f t="shared" si="21"/>
        <v>0.40256046287666214</v>
      </c>
      <c r="AJ81" s="24">
        <f t="shared" si="21"/>
        <v>0.39435360385773666</v>
      </c>
      <c r="AK81" s="24">
        <f t="shared" si="21"/>
        <v>0.39482420932638074</v>
      </c>
      <c r="AL81" s="24">
        <f t="shared" si="21"/>
        <v>0.39014889455992141</v>
      </c>
      <c r="AM81" s="24">
        <f t="shared" si="21"/>
        <v>0.38540238546141081</v>
      </c>
      <c r="AN81" s="24">
        <f t="shared" si="21"/>
        <v>0.40053989713693472</v>
      </c>
      <c r="AO81" s="24">
        <f>+CUY!AV54</f>
        <v>0.40381865454455101</v>
      </c>
      <c r="AQ81" s="24">
        <f t="shared" si="11"/>
        <v>1.4481313173555499E-3</v>
      </c>
      <c r="AR81" s="24">
        <f t="shared" si="15"/>
        <v>3.3074306428831024E-2</v>
      </c>
      <c r="AT81" s="19">
        <f t="shared" si="8"/>
        <v>420.3009033203125</v>
      </c>
      <c r="AU81" s="19">
        <f t="shared" si="9"/>
        <v>416.162353515625</v>
      </c>
      <c r="AV81" s="52">
        <f t="shared" si="12"/>
        <v>4.1385498046875746E-2</v>
      </c>
    </row>
    <row r="82" spans="4:49" x14ac:dyDescent="0.25">
      <c r="D82" s="37">
        <f>+CUY!A55</f>
        <v>44228</v>
      </c>
      <c r="E82" s="257">
        <v>437.1103515625</v>
      </c>
      <c r="F82" s="257">
        <v>436.0264892578125</v>
      </c>
      <c r="G82" s="257">
        <v>435.58132934570313</v>
      </c>
      <c r="H82" s="257">
        <v>438.02490234375</v>
      </c>
      <c r="I82" s="257">
        <v>434.89749145507813</v>
      </c>
      <c r="J82" s="257">
        <v>437.06265258789063</v>
      </c>
      <c r="K82" s="257">
        <v>434.8311767578125</v>
      </c>
      <c r="L82" s="257">
        <v>434.96310424804688</v>
      </c>
      <c r="M82" s="257">
        <v>434.57589721679688</v>
      </c>
      <c r="N82" s="257">
        <v>433.5672607421875</v>
      </c>
      <c r="O82" s="19" cm="1">
        <f t="array" ref="O82">+SUMPRODUCT($E$30:$N$30/100,$E82:$N82)/$D$14*100</f>
        <v>434.11778113847782</v>
      </c>
      <c r="Q82" s="24">
        <f t="shared" si="17"/>
        <v>3.9993842766921084E-2</v>
      </c>
      <c r="R82" s="24">
        <f t="shared" si="17"/>
        <v>4.0247410232647107E-2</v>
      </c>
      <c r="S82" s="24">
        <f t="shared" si="17"/>
        <v>4.0653509623825412E-2</v>
      </c>
      <c r="T82" s="24">
        <f t="shared" si="17"/>
        <v>4.093131776601977E-2</v>
      </c>
      <c r="U82" s="24">
        <f t="shared" si="17"/>
        <v>3.9928231798418645E-2</v>
      </c>
      <c r="V82" s="24">
        <f t="shared" si="17"/>
        <v>4.0816925722602093E-2</v>
      </c>
      <c r="W82" s="24">
        <f t="shared" si="17"/>
        <v>4.0643421265586399E-2</v>
      </c>
      <c r="X82" s="24">
        <f t="shared" si="17"/>
        <v>4.123938487640344E-2</v>
      </c>
      <c r="Y82" s="24">
        <f t="shared" si="17"/>
        <v>4.020547008099995E-2</v>
      </c>
      <c r="Z82" s="24">
        <f t="shared" si="17"/>
        <v>4.1822397147484924E-2</v>
      </c>
      <c r="AA82" s="24">
        <f t="shared" si="18"/>
        <v>4.0703480795201141E-2</v>
      </c>
      <c r="AB82" s="24">
        <f>+CUY!Y55</f>
        <v>4.0820803473944123E-2</v>
      </c>
      <c r="AD82" s="24">
        <f t="shared" si="21"/>
        <v>0.43758952169482468</v>
      </c>
      <c r="AE82" s="24">
        <f t="shared" si="21"/>
        <v>0.43664368909439277</v>
      </c>
      <c r="AF82" s="24">
        <f t="shared" si="21"/>
        <v>0.43066136291991408</v>
      </c>
      <c r="AG82" s="24">
        <f t="shared" si="21"/>
        <v>0.42846039035945482</v>
      </c>
      <c r="AH82" s="24">
        <f t="shared" si="21"/>
        <v>0.42640864490027153</v>
      </c>
      <c r="AI82" s="24">
        <f t="shared" si="21"/>
        <v>0.42787727110215501</v>
      </c>
      <c r="AJ82" s="24">
        <f t="shared" si="21"/>
        <v>0.41986525151963483</v>
      </c>
      <c r="AK82" s="24">
        <f t="shared" si="21"/>
        <v>0.42193205132489897</v>
      </c>
      <c r="AL82" s="24">
        <f t="shared" si="21"/>
        <v>0.41550727938126419</v>
      </c>
      <c r="AM82" s="24">
        <f t="shared" si="21"/>
        <v>0.41542531257475201</v>
      </c>
      <c r="AN82" s="24">
        <f t="shared" si="21"/>
        <v>0.42532399633600027</v>
      </c>
      <c r="AO82" s="24">
        <f>+CUY!AV55</f>
        <v>0.42834607669655256</v>
      </c>
      <c r="AQ82" s="24">
        <f t="shared" si="11"/>
        <v>-1.8285543805638405E-3</v>
      </c>
      <c r="AR82" s="24">
        <f t="shared" si="15"/>
        <v>2.2164209120072664E-2</v>
      </c>
      <c r="AS82" s="35">
        <f t="shared" ref="AS82:AT101" si="22">+D82</f>
        <v>44228</v>
      </c>
      <c r="AT82" s="19">
        <f t="shared" si="8"/>
        <v>437.1103515625</v>
      </c>
      <c r="AU82" s="19">
        <f t="shared" si="9"/>
        <v>433.5672607421875</v>
      </c>
      <c r="AV82" s="52">
        <f t="shared" si="12"/>
        <v>3.5430908203125E-2</v>
      </c>
      <c r="AW82" s="52">
        <f>+($AT82/$AT$82)-($AU82/$AU$82)</f>
        <v>0</v>
      </c>
    </row>
    <row r="83" spans="4:49" x14ac:dyDescent="0.25">
      <c r="D83" s="37">
        <f>+CUY!A56</f>
        <v>44256</v>
      </c>
      <c r="E83" s="257">
        <v>455.73419189453125</v>
      </c>
      <c r="F83" s="257">
        <v>454.82928466796875</v>
      </c>
      <c r="G83" s="257">
        <v>454.43411254882813</v>
      </c>
      <c r="H83" s="257">
        <v>456.77532958984375</v>
      </c>
      <c r="I83" s="257">
        <v>453.91378784179688</v>
      </c>
      <c r="J83" s="257">
        <v>455.87457275390625</v>
      </c>
      <c r="K83" s="257">
        <v>453.8018798828125</v>
      </c>
      <c r="L83" s="257">
        <v>453.96762084960938</v>
      </c>
      <c r="M83" s="257">
        <v>453.65231323242188</v>
      </c>
      <c r="N83" s="257">
        <v>452.656982421875</v>
      </c>
      <c r="O83" s="19" cm="1">
        <f t="array" ref="O83">+SUMPRODUCT($E$30:$N$30/100,$E83:$N83)/$D$14*100</f>
        <v>452.96584019197735</v>
      </c>
      <c r="Q83" s="24">
        <f t="shared" si="17"/>
        <v>4.2606724515807715E-2</v>
      </c>
      <c r="R83" s="24">
        <f t="shared" si="17"/>
        <v>4.3123057597169501E-2</v>
      </c>
      <c r="S83" s="24">
        <f t="shared" si="17"/>
        <v>4.3281890046674487E-2</v>
      </c>
      <c r="T83" s="24">
        <f t="shared" si="17"/>
        <v>4.280676086168933E-2</v>
      </c>
      <c r="U83" s="24">
        <f t="shared" si="17"/>
        <v>4.372592797234609E-2</v>
      </c>
      <c r="V83" s="24">
        <f t="shared" ref="V83:AA122" si="23">+J83/J82-1</f>
        <v>4.3041701354779249E-2</v>
      </c>
      <c r="W83" s="24">
        <f t="shared" si="23"/>
        <v>4.3627743683075648E-2</v>
      </c>
      <c r="X83" s="24">
        <f t="shared" si="23"/>
        <v>4.3692249793041649E-2</v>
      </c>
      <c r="Y83" s="24">
        <f t="shared" si="23"/>
        <v>4.3896626890258306E-2</v>
      </c>
      <c r="Z83" s="24">
        <f t="shared" si="23"/>
        <v>4.4029435356833346E-2</v>
      </c>
      <c r="AA83" s="24">
        <f t="shared" si="18"/>
        <v>4.3416924789559053E-2</v>
      </c>
      <c r="AB83" s="24">
        <f>+CUY!Y56</f>
        <v>4.3388032274635391E-2</v>
      </c>
      <c r="AD83" s="24">
        <f t="shared" si="21"/>
        <v>0.45328647055171278</v>
      </c>
      <c r="AE83" s="24">
        <f t="shared" si="21"/>
        <v>0.45174184521568006</v>
      </c>
      <c r="AF83" s="24">
        <f t="shared" si="21"/>
        <v>0.44672946137105551</v>
      </c>
      <c r="AG83" s="24">
        <f t="shared" si="21"/>
        <v>0.44468819199482335</v>
      </c>
      <c r="AH83" s="24">
        <f t="shared" si="21"/>
        <v>0.44206254877336648</v>
      </c>
      <c r="AI83" s="24">
        <f t="shared" si="21"/>
        <v>0.44460817895462035</v>
      </c>
      <c r="AJ83" s="24">
        <f t="shared" si="21"/>
        <v>0.43771014896024463</v>
      </c>
      <c r="AK83" s="24">
        <f t="shared" si="21"/>
        <v>0.44047862402999249</v>
      </c>
      <c r="AL83" s="24">
        <f t="shared" si="21"/>
        <v>0.43486404182369198</v>
      </c>
      <c r="AM83" s="24">
        <f t="shared" si="21"/>
        <v>0.43654353964482207</v>
      </c>
      <c r="AN83" s="24">
        <f t="shared" si="21"/>
        <v>0.44268645242852589</v>
      </c>
      <c r="AO83" s="24">
        <f>+CUY!AV56</f>
        <v>0.44515775563563054</v>
      </c>
      <c r="AQ83" s="24">
        <f t="shared" si="11"/>
        <v>-1.4227108410256317E-3</v>
      </c>
      <c r="AR83" s="24">
        <f t="shared" si="15"/>
        <v>1.6742930906890718E-2</v>
      </c>
      <c r="AS83" s="35">
        <f t="shared" si="22"/>
        <v>44256</v>
      </c>
      <c r="AT83" s="19">
        <f t="shared" si="8"/>
        <v>455.73419189453125</v>
      </c>
      <c r="AU83" s="19">
        <f t="shared" si="9"/>
        <v>452.656982421875</v>
      </c>
      <c r="AV83" s="52">
        <f t="shared" si="12"/>
        <v>3.0772094726562393E-2</v>
      </c>
      <c r="AW83" s="52">
        <f t="shared" ref="AW83:AW138" si="24">+($AT83/$AT$82)-($AU83/$AU$82)</f>
        <v>-1.4227108410256317E-3</v>
      </c>
    </row>
    <row r="84" spans="4:49" x14ac:dyDescent="0.25">
      <c r="D84" s="37">
        <f>+CUY!A57</f>
        <v>44287</v>
      </c>
      <c r="E84" s="257">
        <v>475.05050659179688</v>
      </c>
      <c r="F84" s="257">
        <v>473.93939208984375</v>
      </c>
      <c r="G84" s="257">
        <v>473.57192993164063</v>
      </c>
      <c r="H84" s="257">
        <v>475.97848510742188</v>
      </c>
      <c r="I84" s="257">
        <v>472.60992431640625</v>
      </c>
      <c r="J84" s="257">
        <v>474.8486328125</v>
      </c>
      <c r="K84" s="257">
        <v>472.49591064453125</v>
      </c>
      <c r="L84" s="257">
        <v>472.94021606445313</v>
      </c>
      <c r="M84" s="257">
        <v>471.82138061523438</v>
      </c>
      <c r="N84" s="257">
        <v>471.28717041015625</v>
      </c>
      <c r="O84" s="19" cm="1">
        <f t="array" ref="O84">+SUMPRODUCT($E$30:$N$30/100,$E84:$N84)/$D$14*100</f>
        <v>471.77931472518486</v>
      </c>
      <c r="Q84" s="24">
        <f t="shared" ref="Q84:Z121" si="25">+E84/E83-1</f>
        <v>4.2385046022037187E-2</v>
      </c>
      <c r="R84" s="24">
        <f t="shared" si="25"/>
        <v>4.2016000433713563E-2</v>
      </c>
      <c r="S84" s="24">
        <f t="shared" si="25"/>
        <v>4.2113514048213396E-2</v>
      </c>
      <c r="T84" s="24">
        <f t="shared" si="25"/>
        <v>4.2040702011689968E-2</v>
      </c>
      <c r="U84" s="24">
        <f t="shared" si="25"/>
        <v>4.1188738864935237E-2</v>
      </c>
      <c r="V84" s="24">
        <f t="shared" si="23"/>
        <v>4.1621229155144102E-2</v>
      </c>
      <c r="W84" s="24">
        <f t="shared" si="23"/>
        <v>4.1194255886613407E-2</v>
      </c>
      <c r="X84" s="24">
        <f t="shared" si="23"/>
        <v>4.1792837954689688E-2</v>
      </c>
      <c r="Y84" s="24">
        <f t="shared" si="23"/>
        <v>4.0050644189052909E-2</v>
      </c>
      <c r="Z84" s="24">
        <f t="shared" si="23"/>
        <v>4.115740773201626E-2</v>
      </c>
      <c r="AA84" s="24">
        <f t="shared" si="18"/>
        <v>4.1533980852140884E-2</v>
      </c>
      <c r="AB84" s="24">
        <f>+CUY!Y57</f>
        <v>4.169239421379678E-2</v>
      </c>
      <c r="AD84" s="24">
        <f t="shared" si="21"/>
        <v>0.49055931684854448</v>
      </c>
      <c r="AE84" s="24">
        <f t="shared" si="21"/>
        <v>0.48968080158210725</v>
      </c>
      <c r="AF84" s="24">
        <f t="shared" si="21"/>
        <v>0.48656753792767304</v>
      </c>
      <c r="AG84" s="24">
        <f t="shared" si="21"/>
        <v>0.48596264110195242</v>
      </c>
      <c r="AH84" s="24">
        <f t="shared" si="21"/>
        <v>0.48095323523606526</v>
      </c>
      <c r="AI84" s="24">
        <f t="shared" si="21"/>
        <v>0.48582710715081712</v>
      </c>
      <c r="AJ84" s="24">
        <f t="shared" si="21"/>
        <v>0.48010298083654379</v>
      </c>
      <c r="AK84" s="24">
        <f t="shared" si="21"/>
        <v>0.48428311408095981</v>
      </c>
      <c r="AL84" s="24">
        <f t="shared" si="21"/>
        <v>0.47630955911743666</v>
      </c>
      <c r="AM84" s="24">
        <f t="shared" si="21"/>
        <v>0.48244926498800611</v>
      </c>
      <c r="AN84" s="24">
        <f t="shared" si="21"/>
        <v>0.48398039427803896</v>
      </c>
      <c r="AO84" s="24">
        <f>+CUY!AV57</f>
        <v>0.4861751282420359</v>
      </c>
      <c r="AQ84" s="24">
        <f t="shared" si="11"/>
        <v>1.2276382900209271E-3</v>
      </c>
      <c r="AR84" s="24">
        <f t="shared" si="15"/>
        <v>8.1100518605383698E-3</v>
      </c>
      <c r="AS84" s="35">
        <f t="shared" si="22"/>
        <v>44287</v>
      </c>
      <c r="AT84" s="19">
        <f t="shared" si="8"/>
        <v>475.05050659179688</v>
      </c>
      <c r="AU84" s="19">
        <f t="shared" si="9"/>
        <v>471.28717041015625</v>
      </c>
      <c r="AV84" s="52">
        <f t="shared" si="12"/>
        <v>3.7633361816405753E-2</v>
      </c>
      <c r="AW84" s="52">
        <f t="shared" si="24"/>
        <v>-2.0132199474587331E-4</v>
      </c>
    </row>
    <row r="85" spans="4:49" x14ac:dyDescent="0.25">
      <c r="D85" s="37">
        <f>+CUY!A58</f>
        <v>44317</v>
      </c>
      <c r="E85" s="257">
        <v>491.11917114257813</v>
      </c>
      <c r="F85" s="257">
        <v>490.193603515625</v>
      </c>
      <c r="G85" s="257">
        <v>490.3887939453125</v>
      </c>
      <c r="H85" s="257">
        <v>493.32693481445313</v>
      </c>
      <c r="I85" s="257">
        <v>489.552001953125</v>
      </c>
      <c r="J85" s="257">
        <v>492.331787109375</v>
      </c>
      <c r="K85" s="257">
        <v>490.50167846679688</v>
      </c>
      <c r="L85" s="257">
        <v>491.28396606445313</v>
      </c>
      <c r="M85" s="257">
        <v>489.953369140625</v>
      </c>
      <c r="N85" s="257">
        <v>490.14785766601563</v>
      </c>
      <c r="O85" s="19" cm="1">
        <f t="array" ref="O85">+SUMPRODUCT($E$30:$N$30/100,$E85:$N85)/$D$14*100</f>
        <v>489.24029382698438</v>
      </c>
      <c r="Q85" s="24">
        <f t="shared" si="25"/>
        <v>3.3825170856177644E-2</v>
      </c>
      <c r="R85" s="24">
        <f t="shared" si="25"/>
        <v>3.4295970533506415E-2</v>
      </c>
      <c r="S85" s="24">
        <f t="shared" si="25"/>
        <v>3.5510685813028076E-2</v>
      </c>
      <c r="T85" s="24">
        <f t="shared" si="25"/>
        <v>3.6447970338650881E-2</v>
      </c>
      <c r="U85" s="24">
        <f t="shared" si="25"/>
        <v>3.5847909163617686E-2</v>
      </c>
      <c r="V85" s="24">
        <f t="shared" si="23"/>
        <v>3.6818373453711528E-2</v>
      </c>
      <c r="W85" s="24">
        <f t="shared" si="23"/>
        <v>3.81077749386316E-2</v>
      </c>
      <c r="X85" s="24">
        <f t="shared" si="23"/>
        <v>3.8786614833998589E-2</v>
      </c>
      <c r="Y85" s="24">
        <f t="shared" si="23"/>
        <v>3.8429772940232754E-2</v>
      </c>
      <c r="Z85" s="24">
        <f t="shared" si="23"/>
        <v>4.0019521939129277E-2</v>
      </c>
      <c r="AA85" s="24">
        <f t="shared" si="18"/>
        <v>3.7010904371614251E-2</v>
      </c>
      <c r="AB85" s="24">
        <f>+CUY!Y58</f>
        <v>3.6358526499834287E-2</v>
      </c>
      <c r="AD85" s="24">
        <f t="shared" si="21"/>
        <v>0.52176336262096323</v>
      </c>
      <c r="AE85" s="24">
        <f t="shared" si="21"/>
        <v>0.52163518149452837</v>
      </c>
      <c r="AF85" s="24">
        <f t="shared" si="21"/>
        <v>0.52008411561072032</v>
      </c>
      <c r="AG85" s="24">
        <f t="shared" si="21"/>
        <v>0.52053788576554116</v>
      </c>
      <c r="AH85" s="24">
        <f t="shared" si="21"/>
        <v>0.51421536737490214</v>
      </c>
      <c r="AI85" s="24">
        <f t="shared" si="21"/>
        <v>0.52047157750289919</v>
      </c>
      <c r="AJ85" s="24">
        <f t="shared" si="21"/>
        <v>0.51511794210094486</v>
      </c>
      <c r="AK85" s="24">
        <f t="shared" si="21"/>
        <v>0.52030891605697138</v>
      </c>
      <c r="AL85" s="24">
        <f t="shared" si="21"/>
        <v>0.51099487713866654</v>
      </c>
      <c r="AM85" s="24">
        <f t="shared" si="21"/>
        <v>0.51920864996982607</v>
      </c>
      <c r="AN85" s="24">
        <f t="shared" si="21"/>
        <v>0.51834821342394677</v>
      </c>
      <c r="AO85" s="24">
        <f>+CUY!AV58</f>
        <v>0.51975108451646346</v>
      </c>
      <c r="AQ85" s="24">
        <f t="shared" si="11"/>
        <v>-6.1943510829516324E-3</v>
      </c>
      <c r="AR85" s="24">
        <f t="shared" si="15"/>
        <v>2.5547126511371587E-3</v>
      </c>
      <c r="AS85" s="35">
        <f t="shared" si="22"/>
        <v>44317</v>
      </c>
      <c r="AT85" s="19">
        <f t="shared" si="8"/>
        <v>491.11917114257813</v>
      </c>
      <c r="AU85" s="19">
        <f t="shared" si="9"/>
        <v>490.14785766601563</v>
      </c>
      <c r="AV85" s="52">
        <f t="shared" si="12"/>
        <v>9.7131347656249645E-3</v>
      </c>
      <c r="AW85" s="52">
        <f t="shared" si="24"/>
        <v>-6.941385057717353E-3</v>
      </c>
    </row>
    <row r="86" spans="4:49" x14ac:dyDescent="0.25">
      <c r="D86" s="37">
        <f>+CUY!A59</f>
        <v>44348</v>
      </c>
      <c r="E86" s="257">
        <v>509.17068481445313</v>
      </c>
      <c r="F86" s="257">
        <v>508.23162841796875</v>
      </c>
      <c r="G86" s="257">
        <v>508.21823120117188</v>
      </c>
      <c r="H86" s="257">
        <v>510.92453002929688</v>
      </c>
      <c r="I86" s="257">
        <v>507.05233764648438</v>
      </c>
      <c r="J86" s="257">
        <v>509.88052368164063</v>
      </c>
      <c r="K86" s="257">
        <v>507.39694213867188</v>
      </c>
      <c r="L86" s="257">
        <v>508.23947143554688</v>
      </c>
      <c r="M86" s="257">
        <v>506.74636840820313</v>
      </c>
      <c r="N86" s="257">
        <v>506.6444091796875</v>
      </c>
      <c r="O86" s="19" cm="1">
        <f t="array" ref="O86">+SUMPRODUCT($E$30:$N$30/100,$E86:$N86)/$D$14*100</f>
        <v>506.50428246000939</v>
      </c>
      <c r="Q86" s="24">
        <f t="shared" si="25"/>
        <v>3.6755872571373249E-2</v>
      </c>
      <c r="R86" s="24">
        <f t="shared" si="25"/>
        <v>3.6797756586329555E-2</v>
      </c>
      <c r="S86" s="24">
        <f t="shared" si="25"/>
        <v>3.6357758325626932E-2</v>
      </c>
      <c r="T86" s="24">
        <f t="shared" si="25"/>
        <v>3.5671263766415828E-2</v>
      </c>
      <c r="U86" s="24">
        <f t="shared" si="25"/>
        <v>3.5747654229866699E-2</v>
      </c>
      <c r="V86" s="24">
        <f t="shared" si="23"/>
        <v>3.5644126647396579E-2</v>
      </c>
      <c r="W86" s="24">
        <f t="shared" si="23"/>
        <v>3.4444864133158504E-2</v>
      </c>
      <c r="X86" s="24">
        <f t="shared" si="23"/>
        <v>3.4512637379395583E-2</v>
      </c>
      <c r="Y86" s="24">
        <f t="shared" si="23"/>
        <v>3.4274688828108246E-2</v>
      </c>
      <c r="Z86" s="24">
        <f t="shared" si="23"/>
        <v>3.3656275867908647E-2</v>
      </c>
      <c r="AA86" s="24">
        <f t="shared" si="18"/>
        <v>3.5287340087998276E-2</v>
      </c>
      <c r="AB86" s="24">
        <f>+CUY!Y59</f>
        <v>3.5469228720880874E-2</v>
      </c>
      <c r="AD86" s="24">
        <f t="shared" si="21"/>
        <v>0.54094486320002733</v>
      </c>
      <c r="AE86" s="24">
        <f t="shared" si="21"/>
        <v>0.54050926975142222</v>
      </c>
      <c r="AF86" s="24">
        <f t="shared" si="21"/>
        <v>0.53996310553077675</v>
      </c>
      <c r="AG86" s="24">
        <f t="shared" si="21"/>
        <v>0.54018748144564399</v>
      </c>
      <c r="AH86" s="24">
        <f t="shared" si="21"/>
        <v>0.53375299687140099</v>
      </c>
      <c r="AI86" s="24">
        <f t="shared" si="21"/>
        <v>0.53961046422746595</v>
      </c>
      <c r="AJ86" s="24">
        <f t="shared" si="21"/>
        <v>0.53378657684452602</v>
      </c>
      <c r="AK86" s="24">
        <f t="shared" si="21"/>
        <v>0.53879902649241584</v>
      </c>
      <c r="AL86" s="24">
        <f t="shared" si="21"/>
        <v>0.52984235821627612</v>
      </c>
      <c r="AM86" s="24">
        <f t="shared" si="21"/>
        <v>0.53653666725931326</v>
      </c>
      <c r="AN86" s="24">
        <f t="shared" si="21"/>
        <v>0.53728444145758036</v>
      </c>
      <c r="AO86" s="24">
        <f>+CUY!AV59</f>
        <v>0.53784874925449855</v>
      </c>
      <c r="AQ86" s="24">
        <f t="shared" si="11"/>
        <v>3.0995967034646021E-3</v>
      </c>
      <c r="AR86" s="24">
        <f t="shared" si="15"/>
        <v>4.4081959407140658E-3</v>
      </c>
      <c r="AS86" s="35">
        <f t="shared" si="22"/>
        <v>44348</v>
      </c>
      <c r="AT86" s="19">
        <f t="shared" si="8"/>
        <v>509.17068481445313</v>
      </c>
      <c r="AU86" s="19">
        <f t="shared" si="9"/>
        <v>506.6444091796875</v>
      </c>
      <c r="AV86" s="52">
        <f t="shared" si="12"/>
        <v>2.5262756347656179E-2</v>
      </c>
      <c r="AW86" s="52">
        <f t="shared" si="24"/>
        <v>-3.6924271529781283E-3</v>
      </c>
    </row>
    <row r="87" spans="4:49" x14ac:dyDescent="0.25">
      <c r="D87" s="37">
        <f>+CUY!A60</f>
        <v>44378</v>
      </c>
      <c r="E87" s="257">
        <v>525.1630859375</v>
      </c>
      <c r="F87" s="257">
        <v>524.38787841796875</v>
      </c>
      <c r="G87" s="257">
        <v>524.2744140625</v>
      </c>
      <c r="H87" s="257">
        <v>527.13836669921875</v>
      </c>
      <c r="I87" s="257">
        <v>523.02362060546875</v>
      </c>
      <c r="J87" s="257">
        <v>526.1456298828125</v>
      </c>
      <c r="K87" s="257">
        <v>523.3792724609375</v>
      </c>
      <c r="L87" s="257">
        <v>524.38336181640625</v>
      </c>
      <c r="M87" s="257">
        <v>523.000732421875</v>
      </c>
      <c r="N87" s="257">
        <v>522.6292724609375</v>
      </c>
      <c r="O87" s="19" cm="1">
        <f t="array" ref="O87">+SUMPRODUCT($E$30:$N$30/100,$E87:$N87)/$D$14*100</f>
        <v>522.55273451508913</v>
      </c>
      <c r="Q87" s="24">
        <f t="shared" si="25"/>
        <v>3.1408723243512515E-2</v>
      </c>
      <c r="R87" s="24">
        <f t="shared" si="25"/>
        <v>3.1789147106588755E-2</v>
      </c>
      <c r="S87" s="24">
        <f t="shared" si="25"/>
        <v>3.1593087133807485E-2</v>
      </c>
      <c r="T87" s="24">
        <f t="shared" si="25"/>
        <v>3.1734308526921051E-2</v>
      </c>
      <c r="U87" s="24">
        <f t="shared" si="25"/>
        <v>3.1498292726774624E-2</v>
      </c>
      <c r="V87" s="24">
        <f t="shared" si="23"/>
        <v>3.1899838189009655E-2</v>
      </c>
      <c r="W87" s="24">
        <f t="shared" si="23"/>
        <v>3.1498672922426918E-2</v>
      </c>
      <c r="X87" s="24">
        <f t="shared" si="23"/>
        <v>3.176433804966039E-2</v>
      </c>
      <c r="Y87" s="24">
        <f t="shared" si="23"/>
        <v>3.2075935866556327E-2</v>
      </c>
      <c r="Z87" s="24">
        <f t="shared" si="23"/>
        <v>3.1550458253612801E-2</v>
      </c>
      <c r="AA87" s="24">
        <f t="shared" si="18"/>
        <v>3.1684731227019425E-2</v>
      </c>
      <c r="AB87" s="24">
        <f>+CUY!Y60</f>
        <v>3.1686556978792968E-2</v>
      </c>
      <c r="AD87" s="24">
        <f t="shared" si="21"/>
        <v>0.55623859400349795</v>
      </c>
      <c r="AE87" s="24">
        <f t="shared" si="21"/>
        <v>0.55519958033580741</v>
      </c>
      <c r="AF87" s="24">
        <f t="shared" si="21"/>
        <v>0.55496355941101294</v>
      </c>
      <c r="AG87" s="24">
        <f t="shared" si="21"/>
        <v>0.55471996801501455</v>
      </c>
      <c r="AH87" s="24">
        <f t="shared" si="21"/>
        <v>0.54786849288443951</v>
      </c>
      <c r="AI87" s="24">
        <f t="shared" si="21"/>
        <v>0.55347271398145637</v>
      </c>
      <c r="AJ87" s="24">
        <f t="shared" si="21"/>
        <v>0.54707428622975951</v>
      </c>
      <c r="AK87" s="24">
        <f t="shared" si="21"/>
        <v>0.55250379384607262</v>
      </c>
      <c r="AL87" s="24">
        <f t="shared" si="21"/>
        <v>0.54369762576279901</v>
      </c>
      <c r="AM87" s="24">
        <f t="shared" si="21"/>
        <v>0.54879432368835102</v>
      </c>
      <c r="AN87" s="24">
        <f t="shared" si="21"/>
        <v>0.5512616925459044</v>
      </c>
      <c r="AO87" s="24">
        <f>+CUY!AV60</f>
        <v>0.5514287526166437</v>
      </c>
      <c r="AQ87" s="24">
        <f t="shared" si="11"/>
        <v>-1.4173501010028566E-4</v>
      </c>
      <c r="AR87" s="24">
        <f t="shared" si="15"/>
        <v>7.4442703151469392E-3</v>
      </c>
      <c r="AS87" s="35">
        <f t="shared" si="22"/>
        <v>44378</v>
      </c>
      <c r="AT87" s="19">
        <f t="shared" si="8"/>
        <v>525.1630859375</v>
      </c>
      <c r="AU87" s="19">
        <f t="shared" si="9"/>
        <v>522.6292724609375</v>
      </c>
      <c r="AV87" s="52">
        <f t="shared" si="12"/>
        <v>2.5338134765624964E-2</v>
      </c>
      <c r="AW87" s="52">
        <f t="shared" si="24"/>
        <v>-3.974025821065208E-3</v>
      </c>
    </row>
    <row r="88" spans="4:49" x14ac:dyDescent="0.25">
      <c r="D88" s="37">
        <f>+CUY!A61</f>
        <v>44409</v>
      </c>
      <c r="E88" s="257">
        <v>533.39593505859375</v>
      </c>
      <c r="F88" s="257">
        <v>532.9442138671875</v>
      </c>
      <c r="G88" s="257">
        <v>533.01513671875</v>
      </c>
      <c r="H88" s="257">
        <v>536.25140380859375</v>
      </c>
      <c r="I88" s="257">
        <v>532.21697998046875</v>
      </c>
      <c r="J88" s="257">
        <v>535.743408203125</v>
      </c>
      <c r="K88" s="257">
        <v>533.376708984375</v>
      </c>
      <c r="L88" s="257">
        <v>534.43914794921875</v>
      </c>
      <c r="M88" s="257">
        <v>533.33819580078125</v>
      </c>
      <c r="N88" s="257">
        <v>533.24847412109375</v>
      </c>
      <c r="O88" s="19" cm="1">
        <f t="array" ref="O88">+SUMPRODUCT($E$30:$N$30/100,$E88:$N88)/$D$14*100</f>
        <v>532.03945233565071</v>
      </c>
      <c r="Q88" s="24">
        <f t="shared" si="25"/>
        <v>1.5676747550519066E-2</v>
      </c>
      <c r="R88" s="24">
        <f t="shared" si="25"/>
        <v>1.6316806320985977E-2</v>
      </c>
      <c r="S88" s="24">
        <f t="shared" si="25"/>
        <v>1.667203743268697E-2</v>
      </c>
      <c r="T88" s="24">
        <f t="shared" si="25"/>
        <v>1.7287751537491181E-2</v>
      </c>
      <c r="U88" s="24">
        <f t="shared" si="25"/>
        <v>1.7577331143013186E-2</v>
      </c>
      <c r="V88" s="24">
        <f t="shared" si="23"/>
        <v>1.8241676401360873E-2</v>
      </c>
      <c r="W88" s="24">
        <f t="shared" si="23"/>
        <v>1.9101705110386558E-2</v>
      </c>
      <c r="X88" s="24">
        <f t="shared" si="23"/>
        <v>1.9176401970459889E-2</v>
      </c>
      <c r="Y88" s="24">
        <f t="shared" si="23"/>
        <v>1.9765676677040656E-2</v>
      </c>
      <c r="Z88" s="24">
        <f t="shared" si="23"/>
        <v>2.0318803824655562E-2</v>
      </c>
      <c r="AA88" s="24">
        <f t="shared" si="18"/>
        <v>1.8154565451398819E-2</v>
      </c>
      <c r="AB88" s="24">
        <f>+CUY!Y61</f>
        <v>1.777637025948664E-2</v>
      </c>
      <c r="AD88" s="24">
        <f t="shared" si="21"/>
        <v>0.53768621936043526</v>
      </c>
      <c r="AE88" s="24">
        <f t="shared" si="21"/>
        <v>0.53840019915893045</v>
      </c>
      <c r="AF88" s="24">
        <f t="shared" si="21"/>
        <v>0.53932511089173718</v>
      </c>
      <c r="AG88" s="24">
        <f t="shared" si="21"/>
        <v>0.53973275842126767</v>
      </c>
      <c r="AH88" s="24">
        <f t="shared" si="21"/>
        <v>0.53395376312723908</v>
      </c>
      <c r="AI88" s="24">
        <f t="shared" si="21"/>
        <v>0.54013611792219307</v>
      </c>
      <c r="AJ88" s="24">
        <f t="shared" si="21"/>
        <v>0.5358685488173347</v>
      </c>
      <c r="AK88" s="24">
        <f t="shared" si="21"/>
        <v>0.54147529709649911</v>
      </c>
      <c r="AL88" s="24">
        <f t="shared" si="21"/>
        <v>0.53355024461530864</v>
      </c>
      <c r="AM88" s="24">
        <f t="shared" si="21"/>
        <v>0.53979853900773223</v>
      </c>
      <c r="AN88" s="24">
        <f t="shared" si="21"/>
        <v>0.53810367814388238</v>
      </c>
      <c r="AO88" s="24">
        <f>+CUY!AV61</f>
        <v>0.53762155954036772</v>
      </c>
      <c r="AQ88" s="24">
        <f t="shared" si="11"/>
        <v>-4.6420562741364968E-3</v>
      </c>
      <c r="AR88" s="24">
        <f t="shared" si="15"/>
        <v>-2.1123196472969674E-3</v>
      </c>
      <c r="AS88" s="35">
        <f t="shared" si="22"/>
        <v>44409</v>
      </c>
      <c r="AT88" s="19">
        <f t="shared" si="8"/>
        <v>533.39593505859375</v>
      </c>
      <c r="AU88" s="19">
        <f t="shared" si="9"/>
        <v>533.24847412109375</v>
      </c>
      <c r="AV88" s="52">
        <f t="shared" si="12"/>
        <v>1.4746093750002132E-3</v>
      </c>
      <c r="AW88" s="52">
        <f t="shared" si="24"/>
        <v>-9.6319383731195973E-3</v>
      </c>
    </row>
    <row r="89" spans="4:49" x14ac:dyDescent="0.25">
      <c r="D89" s="37">
        <f>+CUY!A62</f>
        <v>44440</v>
      </c>
      <c r="E89" s="257">
        <v>548.94171142578125</v>
      </c>
      <c r="F89" s="257">
        <v>548.735107421875</v>
      </c>
      <c r="G89" s="257">
        <v>548.37841796875</v>
      </c>
      <c r="H89" s="257">
        <v>551.46051025390625</v>
      </c>
      <c r="I89" s="257">
        <v>547.49066162109375</v>
      </c>
      <c r="J89" s="257">
        <v>551.15069580078125</v>
      </c>
      <c r="K89" s="257">
        <v>548.08123779296875</v>
      </c>
      <c r="L89" s="257">
        <v>549.1285400390625</v>
      </c>
      <c r="M89" s="257">
        <v>547.8572998046875</v>
      </c>
      <c r="N89" s="257">
        <v>547.8841552734375</v>
      </c>
      <c r="O89" s="19" cm="1">
        <f t="array" ref="O89">+SUMPRODUCT($E$30:$N$30/100,$E89:$N89)/$D$14*100</f>
        <v>547.06706130553016</v>
      </c>
      <c r="Q89" s="24">
        <f t="shared" si="25"/>
        <v>2.9144909710419498E-2</v>
      </c>
      <c r="R89" s="24">
        <f t="shared" si="25"/>
        <v>2.9629543100026412E-2</v>
      </c>
      <c r="S89" s="24">
        <f t="shared" si="25"/>
        <v>2.8823348891321654E-2</v>
      </c>
      <c r="T89" s="24">
        <f t="shared" si="25"/>
        <v>2.8361895814712268E-2</v>
      </c>
      <c r="U89" s="24">
        <f t="shared" si="25"/>
        <v>2.8698223121677691E-2</v>
      </c>
      <c r="V89" s="24">
        <f t="shared" si="23"/>
        <v>2.8758706802071599E-2</v>
      </c>
      <c r="W89" s="24">
        <f t="shared" si="23"/>
        <v>2.7568749367765433E-2</v>
      </c>
      <c r="X89" s="24">
        <f t="shared" si="23"/>
        <v>2.7485621414918393E-2</v>
      </c>
      <c r="Y89" s="24">
        <f t="shared" si="23"/>
        <v>2.7223071811135702E-2</v>
      </c>
      <c r="Z89" s="24">
        <f t="shared" si="23"/>
        <v>2.7446269164607351E-2</v>
      </c>
      <c r="AA89" s="24">
        <f t="shared" si="18"/>
        <v>2.8245290652616717E-2</v>
      </c>
      <c r="AB89" s="24">
        <f>+CUY!Y62</f>
        <v>2.86967506267779E-2</v>
      </c>
      <c r="AD89" s="24">
        <f t="shared" si="21"/>
        <v>0.5263470339550429</v>
      </c>
      <c r="AE89" s="24">
        <f t="shared" si="21"/>
        <v>0.52744013906954423</v>
      </c>
      <c r="AF89" s="24">
        <f t="shared" si="21"/>
        <v>0.52889166299601365</v>
      </c>
      <c r="AG89" s="24">
        <f t="shared" si="21"/>
        <v>0.52876904292810156</v>
      </c>
      <c r="AH89" s="24">
        <f t="shared" si="21"/>
        <v>0.52428496307468242</v>
      </c>
      <c r="AI89" s="24">
        <f t="shared" si="21"/>
        <v>0.5297975452738215</v>
      </c>
      <c r="AJ89" s="24">
        <f t="shared" si="21"/>
        <v>0.52659693606628588</v>
      </c>
      <c r="AK89" s="24">
        <f t="shared" si="21"/>
        <v>0.53187309503876201</v>
      </c>
      <c r="AL89" s="24">
        <f t="shared" si="21"/>
        <v>0.52551052274275967</v>
      </c>
      <c r="AM89" s="24">
        <f t="shared" si="21"/>
        <v>0.53053666108634867</v>
      </c>
      <c r="AN89" s="24">
        <f t="shared" si="21"/>
        <v>0.52817386588332504</v>
      </c>
      <c r="AO89" s="24">
        <f>+CUY!AV62</f>
        <v>0.52728229196329424</v>
      </c>
      <c r="AQ89" s="24">
        <f t="shared" si="11"/>
        <v>1.6986405458121467E-3</v>
      </c>
      <c r="AR89" s="24">
        <f t="shared" si="15"/>
        <v>-4.1896271313057731E-3</v>
      </c>
      <c r="AS89" s="35">
        <f t="shared" si="22"/>
        <v>44440</v>
      </c>
      <c r="AT89" s="19">
        <f t="shared" si="8"/>
        <v>548.94171142578125</v>
      </c>
      <c r="AU89" s="19">
        <f t="shared" si="9"/>
        <v>547.8841552734375</v>
      </c>
      <c r="AV89" s="52">
        <f t="shared" si="12"/>
        <v>1.0575561523437749E-2</v>
      </c>
      <c r="AW89" s="52">
        <f t="shared" si="24"/>
        <v>-7.8234862764385849E-3</v>
      </c>
    </row>
    <row r="90" spans="4:49" x14ac:dyDescent="0.25">
      <c r="D90" s="37">
        <f>+CUY!A63</f>
        <v>44470</v>
      </c>
      <c r="E90" s="257">
        <v>565.2847900390625</v>
      </c>
      <c r="F90" s="257">
        <v>565.3492431640625</v>
      </c>
      <c r="G90" s="257">
        <v>565.13653564453125</v>
      </c>
      <c r="H90" s="257">
        <v>568.5477294921875</v>
      </c>
      <c r="I90" s="257">
        <v>564.36517333984375</v>
      </c>
      <c r="J90" s="257">
        <v>568.33221435546875</v>
      </c>
      <c r="K90" s="257">
        <v>565.34051513671875</v>
      </c>
      <c r="L90" s="257">
        <v>566.472412109375</v>
      </c>
      <c r="M90" s="257">
        <v>565.4246826171875</v>
      </c>
      <c r="N90" s="257">
        <v>565.6002197265625</v>
      </c>
      <c r="O90" s="19" cm="1">
        <f t="array" ref="O90">+SUMPRODUCT($E$30:$N$30/100,$E90:$N90)/$D$14*100</f>
        <v>564.12489950332179</v>
      </c>
      <c r="Q90" s="24">
        <f t="shared" si="25"/>
        <v>2.9771974461246353E-2</v>
      </c>
      <c r="R90" s="24">
        <f t="shared" si="25"/>
        <v>3.0277151065193797E-2</v>
      </c>
      <c r="S90" s="24">
        <f t="shared" si="25"/>
        <v>3.0559404102471932E-2</v>
      </c>
      <c r="T90" s="24">
        <f t="shared" si="25"/>
        <v>3.0985390468691643E-2</v>
      </c>
      <c r="U90" s="24">
        <f t="shared" si="25"/>
        <v>3.0821551675028314E-2</v>
      </c>
      <c r="V90" s="24">
        <f t="shared" si="23"/>
        <v>3.1173903408983294E-2</v>
      </c>
      <c r="W90" s="24">
        <f t="shared" si="23"/>
        <v>3.1490363387095988E-2</v>
      </c>
      <c r="X90" s="24">
        <f t="shared" si="23"/>
        <v>3.1584357405788355E-2</v>
      </c>
      <c r="Y90" s="24">
        <f t="shared" si="23"/>
        <v>3.206561785115003E-2</v>
      </c>
      <c r="Z90" s="24">
        <f t="shared" si="23"/>
        <v>3.2335420330385833E-2</v>
      </c>
      <c r="AA90" s="24">
        <f t="shared" si="18"/>
        <v>3.1180525029389505E-2</v>
      </c>
      <c r="AB90" s="24">
        <f>+CUY!Y63</f>
        <v>3.1060585052738787E-2</v>
      </c>
      <c r="AD90" s="24">
        <f t="shared" si="21"/>
        <v>0.51496517909355233</v>
      </c>
      <c r="AE90" s="24">
        <f t="shared" si="21"/>
        <v>0.51771285617214868</v>
      </c>
      <c r="AF90" s="24">
        <f t="shared" si="21"/>
        <v>0.51957928620680849</v>
      </c>
      <c r="AG90" s="24">
        <f t="shared" si="21"/>
        <v>0.51976008406161633</v>
      </c>
      <c r="AH90" s="24">
        <f t="shared" si="21"/>
        <v>0.51581952870960923</v>
      </c>
      <c r="AI90" s="24">
        <f t="shared" si="21"/>
        <v>0.5215206521740019</v>
      </c>
      <c r="AJ90" s="24">
        <f t="shared" si="21"/>
        <v>0.51902587269411415</v>
      </c>
      <c r="AK90" s="24">
        <f t="shared" si="21"/>
        <v>0.52422979547488002</v>
      </c>
      <c r="AL90" s="24">
        <f t="shared" si="21"/>
        <v>0.51898522886927156</v>
      </c>
      <c r="AM90" s="24">
        <f t="shared" si="21"/>
        <v>0.52483519253714217</v>
      </c>
      <c r="AN90" s="24">
        <f t="shared" si="21"/>
        <v>0.51996277247634626</v>
      </c>
      <c r="AO90" s="24">
        <f>+CUY!AV63</f>
        <v>0.51910926468588126</v>
      </c>
      <c r="AQ90" s="24">
        <f t="shared" si="11"/>
        <v>-2.5634458691394801E-3</v>
      </c>
      <c r="AR90" s="24">
        <f t="shared" si="15"/>
        <v>-9.8700134435898423E-3</v>
      </c>
      <c r="AS90" s="35">
        <f t="shared" si="22"/>
        <v>44470</v>
      </c>
      <c r="AT90" s="19">
        <f t="shared" si="8"/>
        <v>565.2847900390625</v>
      </c>
      <c r="AU90" s="19">
        <f t="shared" si="9"/>
        <v>565.6002197265625</v>
      </c>
      <c r="AV90" s="52">
        <f t="shared" si="12"/>
        <v>-3.1542968750004619E-3</v>
      </c>
      <c r="AW90" s="52">
        <f t="shared" si="24"/>
        <v>-1.1295745997144113E-2</v>
      </c>
    </row>
    <row r="91" spans="4:49" x14ac:dyDescent="0.25">
      <c r="D91" s="37">
        <f>+CUY!A64</f>
        <v>44501</v>
      </c>
      <c r="E91" s="257">
        <v>579.966552734375</v>
      </c>
      <c r="F91" s="257">
        <v>580.068359375</v>
      </c>
      <c r="G91" s="257">
        <v>579.99310302734375</v>
      </c>
      <c r="H91" s="257">
        <v>583.612060546875</v>
      </c>
      <c r="I91" s="257">
        <v>579.15948486328125</v>
      </c>
      <c r="J91" s="257">
        <v>583.3563232421875</v>
      </c>
      <c r="K91" s="257">
        <v>580.51556396484375</v>
      </c>
      <c r="L91" s="257">
        <v>581.85125732421875</v>
      </c>
      <c r="M91" s="257">
        <v>580.76025390625</v>
      </c>
      <c r="N91" s="257">
        <v>580.91387939453125</v>
      </c>
      <c r="O91" s="19" cm="1">
        <f t="array" ref="O91">+SUMPRODUCT($E$30:$N$30/100,$E91:$N91)/$D$14*100</f>
        <v>579.13277340468653</v>
      </c>
      <c r="Q91" s="24">
        <f t="shared" si="25"/>
        <v>2.597232926486126E-2</v>
      </c>
      <c r="R91" s="24">
        <f t="shared" si="25"/>
        <v>2.6035439843449248E-2</v>
      </c>
      <c r="S91" s="24">
        <f t="shared" si="25"/>
        <v>2.6288456763583268E-2</v>
      </c>
      <c r="T91" s="24">
        <f t="shared" si="25"/>
        <v>2.6496159026336397E-2</v>
      </c>
      <c r="U91" s="24">
        <f t="shared" si="25"/>
        <v>2.6214075960581562E-2</v>
      </c>
      <c r="V91" s="24">
        <f t="shared" si="23"/>
        <v>2.6435434253462509E-2</v>
      </c>
      <c r="W91" s="24">
        <f t="shared" si="23"/>
        <v>2.6842316129519039E-2</v>
      </c>
      <c r="X91" s="24">
        <f t="shared" si="23"/>
        <v>2.7148445160069645E-2</v>
      </c>
      <c r="Y91" s="24">
        <f t="shared" si="23"/>
        <v>2.7122217618938294E-2</v>
      </c>
      <c r="Z91" s="24">
        <f t="shared" si="23"/>
        <v>2.707505961608736E-2</v>
      </c>
      <c r="AA91" s="24">
        <f t="shared" si="18"/>
        <v>2.6603814003917092E-2</v>
      </c>
      <c r="AB91" s="24">
        <f>+CUY!Y64</f>
        <v>2.6500962735193978E-2</v>
      </c>
      <c r="AD91" s="24">
        <f t="shared" si="21"/>
        <v>0.50718664563538018</v>
      </c>
      <c r="AE91" s="24">
        <f t="shared" si="21"/>
        <v>0.50975323522578564</v>
      </c>
      <c r="AF91" s="24">
        <f t="shared" si="21"/>
        <v>0.51246048885705986</v>
      </c>
      <c r="AG91" s="24">
        <f t="shared" si="21"/>
        <v>0.51269138724284113</v>
      </c>
      <c r="AH91" s="24">
        <f t="shared" si="21"/>
        <v>0.50843162010146559</v>
      </c>
      <c r="AI91" s="24">
        <f t="shared" si="21"/>
        <v>0.51380502033712561</v>
      </c>
      <c r="AJ91" s="24">
        <f t="shared" si="21"/>
        <v>0.51231947907542952</v>
      </c>
      <c r="AK91" s="24">
        <f t="shared" si="21"/>
        <v>0.51784404566245312</v>
      </c>
      <c r="AL91" s="24">
        <f t="shared" si="21"/>
        <v>0.51192776122120831</v>
      </c>
      <c r="AM91" s="24">
        <f t="shared" si="21"/>
        <v>0.51772029081913051</v>
      </c>
      <c r="AN91" s="24">
        <f t="shared" si="21"/>
        <v>0.51278384080615491</v>
      </c>
      <c r="AO91" s="24">
        <f>+CUY!AV64</f>
        <v>0.51175487874568737</v>
      </c>
      <c r="AQ91" s="24">
        <f t="shared" si="11"/>
        <v>-1.1027303512261E-3</v>
      </c>
      <c r="AR91" s="24">
        <f t="shared" si="15"/>
        <v>-1.0533645183750329E-2</v>
      </c>
      <c r="AS91" s="35">
        <f t="shared" si="22"/>
        <v>44501</v>
      </c>
      <c r="AT91" s="19">
        <f t="shared" si="8"/>
        <v>579.966552734375</v>
      </c>
      <c r="AU91" s="19">
        <f t="shared" si="9"/>
        <v>580.91387939453125</v>
      </c>
      <c r="AV91" s="52">
        <f t="shared" si="12"/>
        <v>-9.4732666015620026E-3</v>
      </c>
      <c r="AW91" s="52">
        <f t="shared" si="24"/>
        <v>-1.3027664403743477E-2</v>
      </c>
    </row>
    <row r="92" spans="4:49" x14ac:dyDescent="0.25">
      <c r="D92" s="37">
        <f>+CUY!A65</f>
        <v>44531</v>
      </c>
      <c r="E92" s="257">
        <v>604.0164794921875</v>
      </c>
      <c r="F92" s="257">
        <v>603.43695068359375</v>
      </c>
      <c r="G92" s="257">
        <v>603.17388916015625</v>
      </c>
      <c r="H92" s="257">
        <v>606.2236328125</v>
      </c>
      <c r="I92" s="257">
        <v>601.6051025390625</v>
      </c>
      <c r="J92" s="257">
        <v>605.60260009765625</v>
      </c>
      <c r="K92" s="257">
        <v>602.615966796875</v>
      </c>
      <c r="L92" s="257">
        <v>604.24700927734375</v>
      </c>
      <c r="M92" s="257">
        <v>602.4132080078125</v>
      </c>
      <c r="N92" s="257">
        <v>602.51690673828125</v>
      </c>
      <c r="O92" s="19" cm="1">
        <f t="array" ref="O92">+SUMPRODUCT($E$30:$N$30/100,$E92:$N92)/$D$14*100</f>
        <v>601.54613618142787</v>
      </c>
      <c r="Q92" s="24">
        <f t="shared" si="25"/>
        <v>4.1467782313348911E-2</v>
      </c>
      <c r="R92" s="24">
        <f t="shared" si="25"/>
        <v>4.0285926530749583E-2</v>
      </c>
      <c r="S92" s="24">
        <f t="shared" si="25"/>
        <v>3.9967347907789996E-2</v>
      </c>
      <c r="T92" s="24">
        <f t="shared" si="25"/>
        <v>3.8744182641525127E-2</v>
      </c>
      <c r="U92" s="24">
        <f t="shared" si="25"/>
        <v>3.8755503902486943E-2</v>
      </c>
      <c r="V92" s="24">
        <f t="shared" si="23"/>
        <v>3.8134971661621941E-2</v>
      </c>
      <c r="W92" s="24">
        <f t="shared" si="23"/>
        <v>3.807030199343564E-2</v>
      </c>
      <c r="X92" s="24">
        <f t="shared" si="23"/>
        <v>3.849051054064434E-2</v>
      </c>
      <c r="Y92" s="24">
        <f t="shared" si="23"/>
        <v>3.7283808518097761E-2</v>
      </c>
      <c r="Z92" s="24">
        <f t="shared" si="23"/>
        <v>3.7188003437387707E-2</v>
      </c>
      <c r="AA92" s="24">
        <f t="shared" si="18"/>
        <v>3.8701596259135052E-2</v>
      </c>
      <c r="AB92" s="24">
        <f>+CUY!Y65</f>
        <v>3.9113286685803494E-2</v>
      </c>
      <c r="AD92" s="24">
        <f t="shared" si="21"/>
        <v>0.5024238529416365</v>
      </c>
      <c r="AE92" s="24">
        <f t="shared" si="21"/>
        <v>0.50454587926210426</v>
      </c>
      <c r="AF92" s="24">
        <f t="shared" si="21"/>
        <v>0.50684510209063616</v>
      </c>
      <c r="AG92" s="24">
        <f t="shared" si="21"/>
        <v>0.50573684645774963</v>
      </c>
      <c r="AH92" s="24">
        <f t="shared" si="21"/>
        <v>0.50242312592237148</v>
      </c>
      <c r="AI92" s="24">
        <f t="shared" si="21"/>
        <v>0.50660222709195279</v>
      </c>
      <c r="AJ92" s="24">
        <f t="shared" si="21"/>
        <v>0.50622883899939186</v>
      </c>
      <c r="AK92" s="24">
        <f t="shared" si="21"/>
        <v>0.51178499509585262</v>
      </c>
      <c r="AL92" s="24">
        <f t="shared" si="21"/>
        <v>0.505451959117037</v>
      </c>
      <c r="AM92" s="24">
        <f t="shared" si="21"/>
        <v>0.51150108279485784</v>
      </c>
      <c r="AN92" s="24">
        <f t="shared" si="21"/>
        <v>0.50665253309995761</v>
      </c>
      <c r="AO92" s="24">
        <f>+CUY!AV65</f>
        <v>0.50643490142797032</v>
      </c>
      <c r="AQ92" s="24">
        <f t="shared" si="11"/>
        <v>4.2797788759612043E-3</v>
      </c>
      <c r="AR92" s="24">
        <f t="shared" si="15"/>
        <v>-9.0772298532213469E-3</v>
      </c>
      <c r="AS92" s="35">
        <f t="shared" si="22"/>
        <v>44531</v>
      </c>
      <c r="AT92" s="19">
        <f t="shared" si="8"/>
        <v>604.0164794921875</v>
      </c>
      <c r="AU92" s="19">
        <f t="shared" si="9"/>
        <v>602.51690673828125</v>
      </c>
      <c r="AV92" s="52">
        <f t="shared" si="12"/>
        <v>1.4995727539062642E-2</v>
      </c>
      <c r="AW92" s="52">
        <f t="shared" si="24"/>
        <v>-7.8336430208199026E-3</v>
      </c>
    </row>
    <row r="93" spans="4:49" x14ac:dyDescent="0.25">
      <c r="D93" s="37">
        <f>+CUY!A66</f>
        <v>44562</v>
      </c>
      <c r="E93" s="257">
        <v>628.2794189453125</v>
      </c>
      <c r="F93" s="257">
        <v>627.61505126953125</v>
      </c>
      <c r="G93" s="257">
        <v>627.72943115234375</v>
      </c>
      <c r="H93" s="257">
        <v>630.7799072265625</v>
      </c>
      <c r="I93" s="257">
        <v>625.73797607421875</v>
      </c>
      <c r="J93" s="257">
        <v>629.87725830078125</v>
      </c>
      <c r="K93" s="257">
        <v>627.33990478515625</v>
      </c>
      <c r="L93" s="257">
        <v>629.4678955078125</v>
      </c>
      <c r="M93" s="257">
        <v>627.8575439453125</v>
      </c>
      <c r="N93" s="257">
        <v>627.07525634765625</v>
      </c>
      <c r="O93" s="19" cm="1">
        <f t="array" ref="O93">+SUMPRODUCT($E$30:$N$30/100,$E93:$N93)/$D$14*100</f>
        <v>626.07312518493131</v>
      </c>
      <c r="Q93" s="24">
        <f t="shared" si="25"/>
        <v>4.0169333580970301E-2</v>
      </c>
      <c r="R93" s="24">
        <f t="shared" si="25"/>
        <v>4.0067318646211048E-2</v>
      </c>
      <c r="S93" s="24">
        <f t="shared" si="25"/>
        <v>4.0710552020708279E-2</v>
      </c>
      <c r="T93" s="24">
        <f t="shared" si="25"/>
        <v>4.0506956649210002E-2</v>
      </c>
      <c r="U93" s="24">
        <f t="shared" si="25"/>
        <v>4.0114143702079552E-2</v>
      </c>
      <c r="V93" s="24">
        <f t="shared" si="23"/>
        <v>4.0083477513489285E-2</v>
      </c>
      <c r="W93" s="24">
        <f t="shared" si="23"/>
        <v>4.1027684878145676E-2</v>
      </c>
      <c r="X93" s="24">
        <f t="shared" si="23"/>
        <v>4.1739364602949358E-2</v>
      </c>
      <c r="Y93" s="24">
        <f t="shared" si="23"/>
        <v>4.223734738759255E-2</v>
      </c>
      <c r="Z93" s="24">
        <f t="shared" si="23"/>
        <v>4.0759602485383128E-2</v>
      </c>
      <c r="AA93" s="24">
        <f t="shared" si="18"/>
        <v>4.0773246685946729E-2</v>
      </c>
      <c r="AB93" s="24">
        <f>+CUY!Y66</f>
        <v>4.0503028221933635E-2</v>
      </c>
      <c r="AD93" s="24">
        <f t="shared" ref="AD93:AN108" si="26">+E93/E81-1</f>
        <v>0.49483242596435484</v>
      </c>
      <c r="AE93" s="24">
        <f t="shared" si="26"/>
        <v>0.49732859766721638</v>
      </c>
      <c r="AF93" s="24">
        <f t="shared" si="26"/>
        <v>0.49971725510851051</v>
      </c>
      <c r="AG93" s="24">
        <f t="shared" si="26"/>
        <v>0.49899824538832438</v>
      </c>
      <c r="AH93" s="24">
        <f t="shared" si="26"/>
        <v>0.49626659112426386</v>
      </c>
      <c r="AI93" s="24">
        <f t="shared" si="26"/>
        <v>0.49998382997358948</v>
      </c>
      <c r="AJ93" s="24">
        <f t="shared" si="26"/>
        <v>0.5013577215868823</v>
      </c>
      <c r="AK93" s="24">
        <f t="shared" si="26"/>
        <v>0.50685600207650716</v>
      </c>
      <c r="AL93" s="24">
        <f t="shared" si="26"/>
        <v>0.5028464666960657</v>
      </c>
      <c r="AM93" s="24">
        <f t="shared" si="26"/>
        <v>0.50680437826799341</v>
      </c>
      <c r="AN93" s="24">
        <f t="shared" si="26"/>
        <v>0.50087489829044785</v>
      </c>
      <c r="AO93" s="24">
        <f>+CUY!AV66</f>
        <v>0.50053395238637499</v>
      </c>
      <c r="AQ93" s="24">
        <f t="shared" si="11"/>
        <v>-5.9026890441282731E-4</v>
      </c>
      <c r="AR93" s="24">
        <f t="shared" si="15"/>
        <v>-1.1971952303638567E-2</v>
      </c>
      <c r="AS93" s="35">
        <f t="shared" si="22"/>
        <v>44562</v>
      </c>
      <c r="AT93" s="19">
        <f t="shared" si="8"/>
        <v>628.2794189453125</v>
      </c>
      <c r="AU93" s="19">
        <f t="shared" si="9"/>
        <v>627.07525634765625</v>
      </c>
      <c r="AV93" s="52">
        <f t="shared" si="12"/>
        <v>1.2041625976562997E-2</v>
      </c>
      <c r="AW93" s="52">
        <f t="shared" si="24"/>
        <v>-8.9685962594405755E-3</v>
      </c>
    </row>
    <row r="94" spans="4:49" x14ac:dyDescent="0.25">
      <c r="D94" s="37">
        <f>+CUY!A67</f>
        <v>44593</v>
      </c>
      <c r="E94" s="257">
        <v>664.06842041015625</v>
      </c>
      <c r="F94" s="257">
        <v>662.50042724609375</v>
      </c>
      <c r="G94" s="257">
        <v>662.47265625</v>
      </c>
      <c r="H94" s="257">
        <v>665.4439697265625</v>
      </c>
      <c r="I94" s="257">
        <v>659.81011962890625</v>
      </c>
      <c r="J94" s="257">
        <v>663.8209228515625</v>
      </c>
      <c r="K94" s="257">
        <v>660.77410888671875</v>
      </c>
      <c r="L94" s="257">
        <v>663.05792236328125</v>
      </c>
      <c r="M94" s="257">
        <v>660.6708984375</v>
      </c>
      <c r="N94" s="257">
        <v>659.26678466796875</v>
      </c>
      <c r="O94" s="19" cm="1">
        <f t="array" ref="O94">+SUMPRODUCT($E$30:$N$30/100,$E94:$N94)/$D$14*100</f>
        <v>659.87885238075398</v>
      </c>
      <c r="Q94" s="24">
        <f t="shared" si="25"/>
        <v>5.6963510797349404E-2</v>
      </c>
      <c r="R94" s="24">
        <f t="shared" si="25"/>
        <v>5.5584033407096944E-2</v>
      </c>
      <c r="S94" s="24">
        <f t="shared" si="25"/>
        <v>5.5347452857000823E-2</v>
      </c>
      <c r="T94" s="24">
        <f t="shared" si="25"/>
        <v>5.4954290875263156E-2</v>
      </c>
      <c r="U94" s="24">
        <f t="shared" si="25"/>
        <v>5.4451135870721368E-2</v>
      </c>
      <c r="V94" s="24">
        <f t="shared" si="23"/>
        <v>5.3889331776084459E-2</v>
      </c>
      <c r="W94" s="24">
        <f t="shared" si="23"/>
        <v>5.3295197462390975E-2</v>
      </c>
      <c r="X94" s="24">
        <f t="shared" si="23"/>
        <v>5.336257352469187E-2</v>
      </c>
      <c r="Y94" s="24">
        <f t="shared" si="23"/>
        <v>5.2262419729794063E-2</v>
      </c>
      <c r="Z94" s="24">
        <f t="shared" si="23"/>
        <v>5.1335988773993702E-2</v>
      </c>
      <c r="AA94" s="24">
        <f t="shared" si="18"/>
        <v>5.399645158995936E-2</v>
      </c>
      <c r="AB94" s="24">
        <f>+CUY!Y67</f>
        <v>5.4047108197206484E-2</v>
      </c>
      <c r="AD94" s="24">
        <f t="shared" si="26"/>
        <v>0.51922373386118448</v>
      </c>
      <c r="AE94" s="24">
        <f t="shared" si="26"/>
        <v>0.51940408110015635</v>
      </c>
      <c r="AF94" s="24">
        <f t="shared" si="26"/>
        <v>0.52089314123062991</v>
      </c>
      <c r="AG94" s="24">
        <f t="shared" si="26"/>
        <v>0.51919209653596421</v>
      </c>
      <c r="AH94" s="24">
        <f t="shared" si="26"/>
        <v>0.51716239480093673</v>
      </c>
      <c r="AI94" s="24">
        <f t="shared" si="26"/>
        <v>0.51882326005439738</v>
      </c>
      <c r="AJ94" s="24">
        <f t="shared" si="26"/>
        <v>0.51961069998149978</v>
      </c>
      <c r="AK94" s="24">
        <f t="shared" si="26"/>
        <v>0.52440038221071394</v>
      </c>
      <c r="AL94" s="24">
        <f t="shared" si="26"/>
        <v>0.52026585613401166</v>
      </c>
      <c r="AM94" s="24">
        <f t="shared" si="26"/>
        <v>0.52056403783677108</v>
      </c>
      <c r="AN94" s="24">
        <f t="shared" si="26"/>
        <v>0.52004566744586156</v>
      </c>
      <c r="AO94" s="24">
        <f>+CUY!AV67</f>
        <v>0.51960209479438757</v>
      </c>
      <c r="AQ94" s="24">
        <f t="shared" si="11"/>
        <v>5.6275220233557022E-3</v>
      </c>
      <c r="AR94" s="24">
        <f t="shared" si="15"/>
        <v>-1.3403039755865986E-3</v>
      </c>
      <c r="AS94" s="35">
        <f t="shared" si="22"/>
        <v>44593</v>
      </c>
      <c r="AT94" s="19">
        <f t="shared" si="8"/>
        <v>664.06842041015625</v>
      </c>
      <c r="AU94" s="19">
        <f t="shared" si="9"/>
        <v>659.26678466796875</v>
      </c>
      <c r="AV94" s="52">
        <f t="shared" si="12"/>
        <v>4.8016357421874822E-2</v>
      </c>
      <c r="AW94" s="52">
        <f t="shared" si="24"/>
        <v>-1.3403039755865986E-3</v>
      </c>
    </row>
    <row r="95" spans="4:49" x14ac:dyDescent="0.25">
      <c r="D95" s="37">
        <f>+CUY!A68</f>
        <v>44621</v>
      </c>
      <c r="E95" s="257">
        <v>711.75</v>
      </c>
      <c r="F95" s="257">
        <v>709.41241455078125</v>
      </c>
      <c r="G95" s="257">
        <v>708.552001953125</v>
      </c>
      <c r="H95" s="257">
        <v>711.07855224609375</v>
      </c>
      <c r="I95" s="257">
        <v>705.427490234375</v>
      </c>
      <c r="J95" s="257">
        <v>708.54736328125</v>
      </c>
      <c r="K95" s="257">
        <v>704.27813720703125</v>
      </c>
      <c r="L95" s="257">
        <v>706.29351806640625</v>
      </c>
      <c r="M95" s="257">
        <v>702.50787353515625</v>
      </c>
      <c r="N95" s="257">
        <v>700.5982666015625</v>
      </c>
      <c r="O95" s="19" cm="1">
        <f t="array" ref="O95">+SUMPRODUCT($E$30:$N$30/100,$E95:$N95)/$D$14*100</f>
        <v>704.20754851892525</v>
      </c>
      <c r="Q95" s="24">
        <f t="shared" si="25"/>
        <v>7.180220911633417E-2</v>
      </c>
      <c r="R95" s="24">
        <f t="shared" si="25"/>
        <v>7.0810501209324528E-2</v>
      </c>
      <c r="S95" s="24">
        <f t="shared" si="25"/>
        <v>6.9556600213452224E-2</v>
      </c>
      <c r="T95" s="24">
        <f t="shared" si="25"/>
        <v>6.8577648300401473E-2</v>
      </c>
      <c r="U95" s="24">
        <f t="shared" si="25"/>
        <v>6.9137118768540784E-2</v>
      </c>
      <c r="V95" s="24">
        <f t="shared" si="23"/>
        <v>6.73772683113949E-2</v>
      </c>
      <c r="W95" s="24">
        <f t="shared" si="23"/>
        <v>6.5837973575581854E-2</v>
      </c>
      <c r="X95" s="24">
        <f t="shared" si="23"/>
        <v>6.5206363192259253E-2</v>
      </c>
      <c r="Y95" s="24">
        <f t="shared" si="23"/>
        <v>6.3324985551204804E-2</v>
      </c>
      <c r="Z95" s="24">
        <f t="shared" si="23"/>
        <v>6.2693105272108918E-2</v>
      </c>
      <c r="AA95" s="24">
        <f t="shared" si="18"/>
        <v>6.7177021930979075E-2</v>
      </c>
      <c r="AB95" s="24">
        <f>+CUY!Y68</f>
        <v>6.793580602898408E-2</v>
      </c>
      <c r="AD95" s="24">
        <f t="shared" si="26"/>
        <v>0.56176563588785422</v>
      </c>
      <c r="AE95" s="24">
        <f t="shared" si="26"/>
        <v>0.55973337351982844</v>
      </c>
      <c r="AF95" s="24">
        <f t="shared" si="26"/>
        <v>0.55919633316918382</v>
      </c>
      <c r="AG95" s="24">
        <f t="shared" si="26"/>
        <v>0.55673589658311595</v>
      </c>
      <c r="AH95" s="24">
        <f t="shared" si="26"/>
        <v>0.55410015983087635</v>
      </c>
      <c r="AI95" s="24">
        <f t="shared" si="26"/>
        <v>0.55425945123669695</v>
      </c>
      <c r="AJ95" s="24">
        <f t="shared" si="26"/>
        <v>0.55195068250686941</v>
      </c>
      <c r="AK95" s="24">
        <f t="shared" si="26"/>
        <v>0.55582355575176035</v>
      </c>
      <c r="AL95" s="24">
        <f t="shared" si="26"/>
        <v>0.54856010438821912</v>
      </c>
      <c r="AM95" s="24">
        <f t="shared" si="26"/>
        <v>0.54774651404494845</v>
      </c>
      <c r="AN95" s="24">
        <f t="shared" si="26"/>
        <v>0.5546592834030617</v>
      </c>
      <c r="AO95" s="24">
        <f>+CUY!AV68</f>
        <v>0.55535374927553516</v>
      </c>
      <c r="AQ95" s="24">
        <f t="shared" si="11"/>
        <v>9.1091038442252525E-3</v>
      </c>
      <c r="AR95" s="24">
        <f t="shared" si="15"/>
        <v>1.4019121842905768E-2</v>
      </c>
      <c r="AS95" s="35">
        <f t="shared" si="22"/>
        <v>44621</v>
      </c>
      <c r="AT95" s="19">
        <f t="shared" si="8"/>
        <v>711.75</v>
      </c>
      <c r="AU95" s="19">
        <f t="shared" si="9"/>
        <v>700.5982666015625</v>
      </c>
      <c r="AV95" s="52">
        <f t="shared" si="12"/>
        <v>0.11151733398437447</v>
      </c>
      <c r="AW95" s="52">
        <f t="shared" si="24"/>
        <v>1.2414434960528409E-2</v>
      </c>
    </row>
    <row r="96" spans="4:49" x14ac:dyDescent="0.25">
      <c r="D96" s="37">
        <f>+CUY!A69</f>
        <v>44652</v>
      </c>
      <c r="E96" s="257">
        <v>753.12628173828125</v>
      </c>
      <c r="F96" s="257">
        <v>751.21246337890625</v>
      </c>
      <c r="G96" s="257">
        <v>749.67779541015625</v>
      </c>
      <c r="H96" s="257">
        <v>752.49078369140625</v>
      </c>
      <c r="I96" s="257">
        <v>746.5125732421875</v>
      </c>
      <c r="J96" s="257">
        <v>749.87060546875</v>
      </c>
      <c r="K96" s="257">
        <v>744.849853515625</v>
      </c>
      <c r="L96" s="257">
        <v>747.0133056640625</v>
      </c>
      <c r="M96" s="257">
        <v>742.60955810546875</v>
      </c>
      <c r="N96" s="257">
        <v>740.46990966796875</v>
      </c>
      <c r="O96" s="19" cm="1">
        <f t="array" ref="O96">+SUMPRODUCT($E$30:$N$30/100,$E96:$N96)/$D$14*100</f>
        <v>744.97403422888817</v>
      </c>
      <c r="Q96" s="24">
        <f t="shared" si="25"/>
        <v>5.8133167177072398E-2</v>
      </c>
      <c r="R96" s="24">
        <f t="shared" si="25"/>
        <v>5.8922071239187357E-2</v>
      </c>
      <c r="S96" s="24">
        <f t="shared" si="25"/>
        <v>5.8042025629266414E-2</v>
      </c>
      <c r="T96" s="24">
        <f t="shared" si="25"/>
        <v>5.8238616977692725E-2</v>
      </c>
      <c r="U96" s="24">
        <f t="shared" si="25"/>
        <v>5.8241397700792952E-2</v>
      </c>
      <c r="V96" s="24">
        <f t="shared" si="23"/>
        <v>5.8321072561944076E-2</v>
      </c>
      <c r="W96" s="24">
        <f t="shared" si="23"/>
        <v>5.760751919616558E-2</v>
      </c>
      <c r="X96" s="24">
        <f t="shared" si="23"/>
        <v>5.7652783943328956E-2</v>
      </c>
      <c r="Y96" s="24">
        <f t="shared" si="23"/>
        <v>5.708360871247331E-2</v>
      </c>
      <c r="Z96" s="24">
        <f t="shared" si="23"/>
        <v>5.6910850293441673E-2</v>
      </c>
      <c r="AA96" s="24">
        <f t="shared" si="18"/>
        <v>5.7889873228002431E-2</v>
      </c>
      <c r="AB96" s="24">
        <f>+CUY!Y69</f>
        <v>5.8474493093167323E-2</v>
      </c>
      <c r="AD96" s="24">
        <f t="shared" si="26"/>
        <v>0.58536044333793402</v>
      </c>
      <c r="AE96" s="24">
        <f t="shared" si="26"/>
        <v>0.58503909132014154</v>
      </c>
      <c r="AF96" s="24">
        <f t="shared" si="26"/>
        <v>0.58302835963772415</v>
      </c>
      <c r="AG96" s="24">
        <f t="shared" si="26"/>
        <v>0.58093444816435191</v>
      </c>
      <c r="AH96" s="24">
        <f t="shared" si="26"/>
        <v>0.57955331624057682</v>
      </c>
      <c r="AI96" s="24">
        <f t="shared" si="26"/>
        <v>0.5791781920636716</v>
      </c>
      <c r="AJ96" s="24">
        <f t="shared" si="26"/>
        <v>0.5764154498174936</v>
      </c>
      <c r="AK96" s="24">
        <f t="shared" si="26"/>
        <v>0.5795089533309179</v>
      </c>
      <c r="AL96" s="24">
        <f t="shared" si="26"/>
        <v>0.57392095529273912</v>
      </c>
      <c r="AM96" s="24">
        <f t="shared" si="26"/>
        <v>0.57116500545420235</v>
      </c>
      <c r="AN96" s="24">
        <f t="shared" si="26"/>
        <v>0.57907311952165896</v>
      </c>
      <c r="AO96" s="24">
        <f>+CUY!AV69</f>
        <v>0.58041114679300665</v>
      </c>
      <c r="AQ96" s="24">
        <f t="shared" si="11"/>
        <v>1.2223168836307252E-3</v>
      </c>
      <c r="AR96" s="24">
        <f t="shared" si="15"/>
        <v>1.4195437883731676E-2</v>
      </c>
      <c r="AS96" s="35">
        <f t="shared" si="22"/>
        <v>44652</v>
      </c>
      <c r="AT96" s="19">
        <f t="shared" si="8"/>
        <v>753.12628173828125</v>
      </c>
      <c r="AU96" s="19">
        <f t="shared" si="9"/>
        <v>740.46990966796875</v>
      </c>
      <c r="AV96" s="52">
        <f t="shared" si="12"/>
        <v>0.1265637207031256</v>
      </c>
      <c r="AW96" s="52">
        <f t="shared" si="24"/>
        <v>1.5111258580694287E-2</v>
      </c>
    </row>
    <row r="97" spans="4:49" x14ac:dyDescent="0.25">
      <c r="D97" s="37">
        <f>+CUY!A70</f>
        <v>44682</v>
      </c>
      <c r="E97" s="257">
        <v>791.08575439453125</v>
      </c>
      <c r="F97" s="257">
        <v>789.81134033203125</v>
      </c>
      <c r="G97" s="257">
        <v>788.25750732421875</v>
      </c>
      <c r="H97" s="257">
        <v>791.35430908203125</v>
      </c>
      <c r="I97" s="257">
        <v>784.933349609375</v>
      </c>
      <c r="J97" s="257">
        <v>789.06256103515625</v>
      </c>
      <c r="K97" s="257">
        <v>783.77825927734375</v>
      </c>
      <c r="L97" s="257">
        <v>786.44287109375</v>
      </c>
      <c r="M97" s="257">
        <v>781.42193603515625</v>
      </c>
      <c r="N97" s="257">
        <v>780.1285400390625</v>
      </c>
      <c r="O97" s="19" cm="1">
        <f t="array" ref="O97">+SUMPRODUCT($E$30:$N$30/100,$E97:$N97)/$D$14*100</f>
        <v>783.74123497450455</v>
      </c>
      <c r="Q97" s="24">
        <f t="shared" si="25"/>
        <v>5.0402533514879E-2</v>
      </c>
      <c r="R97" s="24">
        <f t="shared" si="25"/>
        <v>5.138210404485255E-2</v>
      </c>
      <c r="S97" s="24">
        <f t="shared" si="25"/>
        <v>5.1461724157049638E-2</v>
      </c>
      <c r="T97" s="24">
        <f t="shared" si="25"/>
        <v>5.1646513462898058E-2</v>
      </c>
      <c r="U97" s="24">
        <f t="shared" si="25"/>
        <v>5.1467018432552081E-2</v>
      </c>
      <c r="V97" s="24">
        <f t="shared" si="23"/>
        <v>5.2264957821499092E-2</v>
      </c>
      <c r="W97" s="24">
        <f t="shared" si="23"/>
        <v>5.2263426753700992E-2</v>
      </c>
      <c r="X97" s="24">
        <f t="shared" si="23"/>
        <v>5.2782949287143222E-2</v>
      </c>
      <c r="Y97" s="24">
        <f t="shared" si="23"/>
        <v>5.2264851032492565E-2</v>
      </c>
      <c r="Z97" s="24">
        <f t="shared" si="23"/>
        <v>5.3558733249372548E-2</v>
      </c>
      <c r="AA97" s="24">
        <f t="shared" si="23"/>
        <v>5.2038324779659861E-2</v>
      </c>
      <c r="AB97" s="24">
        <f>+CUY!Y70</f>
        <v>5.2185573982037603E-2</v>
      </c>
      <c r="AD97" s="24">
        <f t="shared" si="26"/>
        <v>0.61078166131060896</v>
      </c>
      <c r="AE97" s="24">
        <f t="shared" si="26"/>
        <v>0.61122326906670033</v>
      </c>
      <c r="AF97" s="24">
        <f t="shared" si="26"/>
        <v>0.60741337701147424</v>
      </c>
      <c r="AG97" s="24">
        <f t="shared" si="26"/>
        <v>0.60411737781897146</v>
      </c>
      <c r="AH97" s="24">
        <f t="shared" si="26"/>
        <v>0.6033707276812097</v>
      </c>
      <c r="AI97" s="24">
        <f t="shared" si="26"/>
        <v>0.60270488661310107</v>
      </c>
      <c r="AJ97" s="24">
        <f t="shared" si="26"/>
        <v>0.59791147244850751</v>
      </c>
      <c r="AK97" s="24">
        <f t="shared" si="26"/>
        <v>0.60079083670028433</v>
      </c>
      <c r="AL97" s="24">
        <f t="shared" si="26"/>
        <v>0.59489042274730197</v>
      </c>
      <c r="AM97" s="24">
        <f t="shared" si="26"/>
        <v>0.59161878979513638</v>
      </c>
      <c r="AN97" s="24">
        <f t="shared" si="26"/>
        <v>0.60195561335278702</v>
      </c>
      <c r="AO97" s="24">
        <f>+CUY!AV70</f>
        <v>0.60454685043426992</v>
      </c>
      <c r="AQ97" s="24">
        <f t="shared" si="11"/>
        <v>-3.1561997344935477E-3</v>
      </c>
      <c r="AR97" s="24">
        <f t="shared" si="15"/>
        <v>1.9162871515472579E-2</v>
      </c>
      <c r="AS97" s="35">
        <f t="shared" si="22"/>
        <v>44682</v>
      </c>
      <c r="AT97" s="19">
        <f t="shared" si="22"/>
        <v>791.08575439453125</v>
      </c>
      <c r="AU97" s="19">
        <f t="shared" ref="AU97:AU127" si="27">+N97</f>
        <v>780.1285400390625</v>
      </c>
      <c r="AV97" s="52">
        <f t="shared" si="12"/>
        <v>0.10957214355468814</v>
      </c>
      <c r="AW97" s="52">
        <f t="shared" si="24"/>
        <v>1.048257356039306E-2</v>
      </c>
    </row>
    <row r="98" spans="4:49" x14ac:dyDescent="0.25">
      <c r="D98" s="37">
        <f>+CUY!A71</f>
        <v>44713</v>
      </c>
      <c r="E98" s="257">
        <v>831.29620361328125</v>
      </c>
      <c r="F98" s="257">
        <v>830.6693115234375</v>
      </c>
      <c r="G98" s="257">
        <v>829.4962158203125</v>
      </c>
      <c r="H98" s="257">
        <v>833.13580322265625</v>
      </c>
      <c r="I98" s="257">
        <v>825.98779296875</v>
      </c>
      <c r="J98" s="257">
        <v>831.1533203125</v>
      </c>
      <c r="K98" s="257">
        <v>825.75238037109375</v>
      </c>
      <c r="L98" s="257">
        <v>828.96502685546875</v>
      </c>
      <c r="M98" s="257">
        <v>823.9464111328125</v>
      </c>
      <c r="N98" s="257">
        <v>823.329833984375</v>
      </c>
      <c r="O98" s="19" cm="1">
        <f t="array" ref="O98">+SUMPRODUCT($E$30:$N$30/100,$E98:$N98)/$D$14*100</f>
        <v>825.43556427480951</v>
      </c>
      <c r="Q98" s="24">
        <f t="shared" si="25"/>
        <v>5.0829444210540364E-2</v>
      </c>
      <c r="R98" s="24">
        <f t="shared" si="25"/>
        <v>5.173130481290622E-2</v>
      </c>
      <c r="S98" s="24">
        <f t="shared" si="25"/>
        <v>5.231629018806383E-2</v>
      </c>
      <c r="T98" s="24">
        <f t="shared" si="25"/>
        <v>5.2797455780700053E-2</v>
      </c>
      <c r="U98" s="24">
        <f t="shared" si="25"/>
        <v>5.2303094752957024E-2</v>
      </c>
      <c r="V98" s="24">
        <f t="shared" si="23"/>
        <v>5.3342740304552994E-2</v>
      </c>
      <c r="W98" s="24">
        <f t="shared" si="23"/>
        <v>5.3553566454434209E-2</v>
      </c>
      <c r="X98" s="24">
        <f t="shared" si="23"/>
        <v>5.4068969692077973E-2</v>
      </c>
      <c r="Y98" s="24">
        <f t="shared" si="23"/>
        <v>5.441935161613265E-2</v>
      </c>
      <c r="Z98" s="24">
        <f t="shared" si="23"/>
        <v>5.5377148416015265E-2</v>
      </c>
      <c r="AA98" s="24">
        <f t="shared" si="23"/>
        <v>5.3199101233535773E-2</v>
      </c>
      <c r="AB98" s="24">
        <f>+CUY!Y71</f>
        <v>5.2963880800524832E-2</v>
      </c>
      <c r="AD98" s="24">
        <f t="shared" si="26"/>
        <v>0.63264741746908282</v>
      </c>
      <c r="AE98" s="24">
        <f t="shared" si="26"/>
        <v>0.63443057274722903</v>
      </c>
      <c r="AF98" s="24">
        <f t="shared" si="26"/>
        <v>0.63216540630547891</v>
      </c>
      <c r="AG98" s="24">
        <f t="shared" si="26"/>
        <v>0.63064357699733753</v>
      </c>
      <c r="AH98" s="24">
        <f t="shared" si="26"/>
        <v>0.62899908282175532</v>
      </c>
      <c r="AI98" s="24">
        <f t="shared" si="26"/>
        <v>0.63009427053827971</v>
      </c>
      <c r="AJ98" s="24">
        <f t="shared" si="26"/>
        <v>0.62742876788054258</v>
      </c>
      <c r="AK98" s="24">
        <f t="shared" si="26"/>
        <v>0.63105204031874407</v>
      </c>
      <c r="AL98" s="24">
        <f t="shared" si="26"/>
        <v>0.62595424950158285</v>
      </c>
      <c r="AM98" s="24">
        <f t="shared" si="26"/>
        <v>0.62506448125507919</v>
      </c>
      <c r="AN98" s="24">
        <f t="shared" si="26"/>
        <v>0.6296714418006546</v>
      </c>
      <c r="AO98" s="24">
        <f>+CUY!AV71</f>
        <v>0.63165628846992483</v>
      </c>
      <c r="AQ98" s="24">
        <f t="shared" ref="AQ98:AQ122" si="28">+Q98-Z98</f>
        <v>-4.5477042054749006E-3</v>
      </c>
      <c r="AR98" s="24">
        <f t="shared" si="15"/>
        <v>7.5829362140036327E-3</v>
      </c>
      <c r="AS98" s="35">
        <f t="shared" si="22"/>
        <v>44713</v>
      </c>
      <c r="AT98" s="19">
        <f t="shared" si="22"/>
        <v>831.29620361328125</v>
      </c>
      <c r="AU98" s="19">
        <f t="shared" si="27"/>
        <v>823.329833984375</v>
      </c>
      <c r="AV98" s="52">
        <f t="shared" ref="AV98:AV138" si="29">+($AT98/$AT$32)-($AU98/$AU$32)</f>
        <v>7.9663696289063779E-2</v>
      </c>
      <c r="AW98" s="52">
        <f t="shared" si="24"/>
        <v>2.8325977299139549E-3</v>
      </c>
    </row>
    <row r="99" spans="4:49" x14ac:dyDescent="0.25">
      <c r="D99" s="37">
        <f>+CUY!A72</f>
        <v>44743</v>
      </c>
      <c r="E99" s="257">
        <v>890.57415771484375</v>
      </c>
      <c r="F99" s="257">
        <v>890.1705322265625</v>
      </c>
      <c r="G99" s="257">
        <v>889.0872802734375</v>
      </c>
      <c r="H99" s="257">
        <v>893.25714111328125</v>
      </c>
      <c r="I99" s="257">
        <v>886.043701171875</v>
      </c>
      <c r="J99" s="257">
        <v>891.656494140625</v>
      </c>
      <c r="K99" s="257">
        <v>887.34002685546875</v>
      </c>
      <c r="L99" s="257">
        <v>890.8892822265625</v>
      </c>
      <c r="M99" s="257">
        <v>886.7003173828125</v>
      </c>
      <c r="N99" s="257">
        <v>885.7298583984375</v>
      </c>
      <c r="O99" s="19" cm="1">
        <f t="array" ref="O99">+SUMPRODUCT($E$30:$N$30/100,$E99:$N99)/$D$14*100</f>
        <v>886.09237147064164</v>
      </c>
      <c r="Q99" s="24">
        <f t="shared" si="25"/>
        <v>7.1307860957270375E-2</v>
      </c>
      <c r="R99" s="24">
        <f t="shared" si="25"/>
        <v>7.163045495685938E-2</v>
      </c>
      <c r="S99" s="24">
        <f t="shared" si="25"/>
        <v>7.1840067882882108E-2</v>
      </c>
      <c r="T99" s="24">
        <f t="shared" si="25"/>
        <v>7.2162710638613126E-2</v>
      </c>
      <c r="U99" s="24">
        <f t="shared" si="25"/>
        <v>7.2707985171637013E-2</v>
      </c>
      <c r="V99" s="24">
        <f t="shared" si="23"/>
        <v>7.279423946159147E-2</v>
      </c>
      <c r="W99" s="24">
        <f t="shared" si="23"/>
        <v>7.4583674172028935E-2</v>
      </c>
      <c r="X99" s="24">
        <f t="shared" si="23"/>
        <v>7.4700685028887603E-2</v>
      </c>
      <c r="Y99" s="24">
        <f t="shared" si="23"/>
        <v>7.6162606453643145E-2</v>
      </c>
      <c r="Z99" s="24">
        <f t="shared" si="23"/>
        <v>7.5789825460456539E-2</v>
      </c>
      <c r="AA99" s="24">
        <f t="shared" si="23"/>
        <v>7.3484605971784633E-2</v>
      </c>
      <c r="AB99" s="24">
        <f>+CUY!Y72</f>
        <v>7.3314861451222235E-2</v>
      </c>
      <c r="AD99" s="24">
        <f t="shared" si="26"/>
        <v>0.69580494433462814</v>
      </c>
      <c r="AE99" s="24">
        <f t="shared" si="26"/>
        <v>0.69754216079922982</v>
      </c>
      <c r="AF99" s="24">
        <f t="shared" si="26"/>
        <v>0.69584335307167455</v>
      </c>
      <c r="AG99" s="24">
        <f t="shared" si="26"/>
        <v>0.69454017681654956</v>
      </c>
      <c r="AH99" s="24">
        <f t="shared" si="26"/>
        <v>0.69407970551341958</v>
      </c>
      <c r="AI99" s="24">
        <f t="shared" si="26"/>
        <v>0.69469523929947319</v>
      </c>
      <c r="AJ99" s="24">
        <f t="shared" si="26"/>
        <v>0.6954053657554724</v>
      </c>
      <c r="AK99" s="24">
        <f t="shared" si="26"/>
        <v>0.6989274395370213</v>
      </c>
      <c r="AL99" s="24">
        <f t="shared" si="26"/>
        <v>0.69540932242435494</v>
      </c>
      <c r="AM99" s="24">
        <f t="shared" si="26"/>
        <v>0.69475746015477724</v>
      </c>
      <c r="AN99" s="24">
        <f t="shared" si="26"/>
        <v>0.69569942504062232</v>
      </c>
      <c r="AO99" s="24">
        <f>+CUY!AV72</f>
        <v>0.69749322732632235</v>
      </c>
      <c r="AQ99" s="24">
        <f t="shared" si="28"/>
        <v>-4.4819645031861644E-3</v>
      </c>
      <c r="AR99" s="24">
        <f t="shared" si="15"/>
        <v>1.0474841798508994E-3</v>
      </c>
      <c r="AS99" s="35">
        <f t="shared" si="22"/>
        <v>44743</v>
      </c>
      <c r="AT99" s="19">
        <f t="shared" si="22"/>
        <v>890.57415771484375</v>
      </c>
      <c r="AU99" s="19">
        <f t="shared" si="27"/>
        <v>885.7298583984375</v>
      </c>
      <c r="AV99" s="52">
        <f t="shared" si="29"/>
        <v>4.8442993164062642E-2</v>
      </c>
      <c r="AW99" s="52">
        <f t="shared" si="24"/>
        <v>-5.4765175781135156E-3</v>
      </c>
    </row>
    <row r="100" spans="4:49" x14ac:dyDescent="0.25">
      <c r="D100" s="37">
        <f>+CUY!A73</f>
        <v>44774</v>
      </c>
      <c r="E100" s="257">
        <v>950.63006591796875</v>
      </c>
      <c r="F100" s="257">
        <v>949.5791015625</v>
      </c>
      <c r="G100" s="257">
        <v>947.14263916015625</v>
      </c>
      <c r="H100" s="257">
        <v>950.46746826171875</v>
      </c>
      <c r="I100" s="257">
        <v>943.66510009765625</v>
      </c>
      <c r="J100" s="257">
        <v>948.36883544921875</v>
      </c>
      <c r="K100" s="257">
        <v>943.00421142578125</v>
      </c>
      <c r="L100" s="257">
        <v>946.3397216796875</v>
      </c>
      <c r="M100" s="257">
        <v>941.4686279296875</v>
      </c>
      <c r="N100" s="257">
        <v>939.1395263671875</v>
      </c>
      <c r="O100" s="19" cm="1">
        <f t="array" ref="O100">+SUMPRODUCT($E$30:$N$30/100,$E100:$N100)/$D$14*100</f>
        <v>942.53431582141684</v>
      </c>
      <c r="Q100" s="24">
        <f t="shared" si="25"/>
        <v>6.7435044777432784E-2</v>
      </c>
      <c r="R100" s="24">
        <f t="shared" si="25"/>
        <v>6.6738413804083407E-2</v>
      </c>
      <c r="S100" s="24">
        <f t="shared" si="25"/>
        <v>6.5297704932707923E-2</v>
      </c>
      <c r="T100" s="24">
        <f t="shared" si="25"/>
        <v>6.4046873531999227E-2</v>
      </c>
      <c r="U100" s="24">
        <f t="shared" si="25"/>
        <v>6.5032231310455213E-2</v>
      </c>
      <c r="V100" s="24">
        <f t="shared" si="23"/>
        <v>6.3603351381692041E-2</v>
      </c>
      <c r="W100" s="24">
        <f t="shared" si="23"/>
        <v>6.2731515411937E-2</v>
      </c>
      <c r="X100" s="24">
        <f t="shared" si="23"/>
        <v>6.2241673078095694E-2</v>
      </c>
      <c r="Y100" s="24">
        <f t="shared" si="23"/>
        <v>6.1766427138009172E-2</v>
      </c>
      <c r="Z100" s="24">
        <f t="shared" si="23"/>
        <v>6.0300177827723456E-2</v>
      </c>
      <c r="AA100" s="24">
        <f t="shared" si="23"/>
        <v>6.3697585227033171E-2</v>
      </c>
      <c r="AB100" s="24">
        <f>+CUY!Y73</f>
        <v>6.4539428696940737E-2</v>
      </c>
      <c r="AD100" s="24">
        <f t="shared" si="26"/>
        <v>0.78222217950262718</v>
      </c>
      <c r="AE100" s="24">
        <f t="shared" si="26"/>
        <v>0.78176078631588286</v>
      </c>
      <c r="AF100" s="24">
        <f t="shared" si="26"/>
        <v>0.7769526114976435</v>
      </c>
      <c r="AG100" s="24">
        <f t="shared" si="26"/>
        <v>0.77242886733956739</v>
      </c>
      <c r="AH100" s="24">
        <f t="shared" si="26"/>
        <v>0.7730834144605585</v>
      </c>
      <c r="AI100" s="24">
        <f t="shared" si="26"/>
        <v>0.77019226168369093</v>
      </c>
      <c r="AJ100" s="24">
        <f t="shared" si="26"/>
        <v>0.76798910702605516</v>
      </c>
      <c r="AK100" s="24">
        <f t="shared" si="26"/>
        <v>0.77071557222377485</v>
      </c>
      <c r="AL100" s="24">
        <f t="shared" si="26"/>
        <v>0.76523758347387494</v>
      </c>
      <c r="AM100" s="24">
        <f t="shared" si="26"/>
        <v>0.76116683299485866</v>
      </c>
      <c r="AN100" s="24">
        <f t="shared" si="26"/>
        <v>0.7715496692654944</v>
      </c>
      <c r="AO100" s="24">
        <f>+CUY!AV73</f>
        <v>0.77548676039135644</v>
      </c>
      <c r="AQ100" s="24">
        <f t="shared" si="28"/>
        <v>7.1348669497093287E-3</v>
      </c>
      <c r="AR100" s="24">
        <f t="shared" si="15"/>
        <v>2.1055346507768524E-2</v>
      </c>
      <c r="AS100" s="35">
        <f t="shared" si="22"/>
        <v>44774</v>
      </c>
      <c r="AT100" s="19">
        <f t="shared" si="22"/>
        <v>950.63006591796875</v>
      </c>
      <c r="AU100" s="19">
        <f t="shared" si="27"/>
        <v>939.1395263671875</v>
      </c>
      <c r="AV100" s="52">
        <f t="shared" si="29"/>
        <v>0.11490539550781342</v>
      </c>
      <c r="AW100" s="52">
        <f t="shared" si="24"/>
        <v>8.7299155847349041E-3</v>
      </c>
    </row>
    <row r="101" spans="4:49" x14ac:dyDescent="0.25">
      <c r="D101" s="37">
        <f>+CUY!A74</f>
        <v>44805</v>
      </c>
      <c r="E101" s="257">
        <v>1011.4683227539063</v>
      </c>
      <c r="F101" s="257">
        <v>1009.7313842773438</v>
      </c>
      <c r="G101" s="257">
        <v>1005.243408203125</v>
      </c>
      <c r="H101" s="257">
        <v>1007.5655517578125</v>
      </c>
      <c r="I101" s="257">
        <v>1001.26025390625</v>
      </c>
      <c r="J101" s="257">
        <v>1005.4290161132813</v>
      </c>
      <c r="K101" s="257">
        <v>997.91168212890625</v>
      </c>
      <c r="L101" s="257">
        <v>1000.8546142578125</v>
      </c>
      <c r="M101" s="257">
        <v>994.97723388671875</v>
      </c>
      <c r="N101" s="257">
        <v>991.9595947265625</v>
      </c>
      <c r="O101" s="19" cm="1">
        <f t="array" ref="O101">+SUMPRODUCT($E$30:$N$30/100,$E101:$N101)/$D$14*100</f>
        <v>998.74163073510317</v>
      </c>
      <c r="Q101" s="24">
        <f t="shared" si="25"/>
        <v>6.3997825249919371E-2</v>
      </c>
      <c r="R101" s="24">
        <f t="shared" si="25"/>
        <v>6.3346257953513563E-2</v>
      </c>
      <c r="S101" s="24">
        <f t="shared" si="25"/>
        <v>6.1343209185986458E-2</v>
      </c>
      <c r="T101" s="24">
        <f t="shared" si="25"/>
        <v>6.0073685215674688E-2</v>
      </c>
      <c r="U101" s="24">
        <f t="shared" si="25"/>
        <v>6.1033468126174606E-2</v>
      </c>
      <c r="V101" s="24">
        <f t="shared" si="23"/>
        <v>6.0166655135851732E-2</v>
      </c>
      <c r="W101" s="24">
        <f t="shared" si="23"/>
        <v>5.8226113985331285E-2</v>
      </c>
      <c r="X101" s="24">
        <f t="shared" si="23"/>
        <v>5.7606049211761823E-2</v>
      </c>
      <c r="Y101" s="24">
        <f t="shared" si="23"/>
        <v>5.6835251191213798E-2</v>
      </c>
      <c r="Z101" s="24">
        <f t="shared" si="23"/>
        <v>5.6243046827871623E-2</v>
      </c>
      <c r="AA101" s="24">
        <f t="shared" si="23"/>
        <v>5.9634237152099701E-2</v>
      </c>
      <c r="AB101" s="24">
        <f>+CUY!Y74</f>
        <v>6.0629580850222631E-2</v>
      </c>
      <c r="AD101" s="24">
        <f t="shared" si="26"/>
        <v>0.84257873231529823</v>
      </c>
      <c r="AE101" s="24">
        <f t="shared" si="26"/>
        <v>0.8401071311463375</v>
      </c>
      <c r="AF101" s="24">
        <f t="shared" si="26"/>
        <v>0.83311993190149569</v>
      </c>
      <c r="AG101" s="24">
        <f t="shared" si="26"/>
        <v>0.82708559003418758</v>
      </c>
      <c r="AH101" s="24">
        <f t="shared" si="26"/>
        <v>0.82881704491829344</v>
      </c>
      <c r="AI101" s="24">
        <f t="shared" si="26"/>
        <v>0.8242361368200164</v>
      </c>
      <c r="AJ101" s="24">
        <f t="shared" si="26"/>
        <v>0.82073680563729789</v>
      </c>
      <c r="AK101" s="24">
        <f t="shared" si="26"/>
        <v>0.82262355947956434</v>
      </c>
      <c r="AL101" s="24">
        <f t="shared" si="26"/>
        <v>0.81612480885338323</v>
      </c>
      <c r="AM101" s="24">
        <f t="shared" si="26"/>
        <v>0.81052798329511155</v>
      </c>
      <c r="AN101" s="24">
        <f t="shared" si="26"/>
        <v>0.82562925348071436</v>
      </c>
      <c r="AO101" s="24">
        <f>+CUY!AV74</f>
        <v>0.83060146474811303</v>
      </c>
      <c r="AQ101" s="24">
        <f t="shared" si="28"/>
        <v>7.7547784220477478E-3</v>
      </c>
      <c r="AR101" s="24">
        <f t="shared" si="15"/>
        <v>3.2050749020186675E-2</v>
      </c>
      <c r="AS101" s="35">
        <f t="shared" si="22"/>
        <v>44805</v>
      </c>
      <c r="AT101" s="19">
        <f t="shared" si="22"/>
        <v>1011.4683227539063</v>
      </c>
      <c r="AU101" s="19">
        <f t="shared" si="27"/>
        <v>991.9595947265625</v>
      </c>
      <c r="AV101" s="52">
        <f t="shared" si="29"/>
        <v>0.19508728027343736</v>
      </c>
      <c r="AW101" s="52">
        <f t="shared" si="24"/>
        <v>2.6086048627582681E-2</v>
      </c>
    </row>
    <row r="102" spans="4:49" x14ac:dyDescent="0.25">
      <c r="D102" s="37">
        <f>+CUY!A75</f>
        <v>44835</v>
      </c>
      <c r="E102" s="257">
        <v>1072.142822265625</v>
      </c>
      <c r="F102" s="257">
        <v>1070.4354248046875</v>
      </c>
      <c r="G102" s="257">
        <v>1065.3311767578125</v>
      </c>
      <c r="H102" s="257">
        <v>1068.3382568359375</v>
      </c>
      <c r="I102" s="257">
        <v>1061.3052978515625</v>
      </c>
      <c r="J102" s="257">
        <v>1066.093017578125</v>
      </c>
      <c r="K102" s="257">
        <v>1057.448486328125</v>
      </c>
      <c r="L102" s="257">
        <v>1060.3009033203125</v>
      </c>
      <c r="M102" s="257">
        <v>1053.835693359375</v>
      </c>
      <c r="N102" s="257">
        <v>1050.7535400390625</v>
      </c>
      <c r="O102" s="19" cm="1">
        <f t="array" ref="O102">+SUMPRODUCT($E$30:$N$30/100,$E102:$N102)/$D$14*100</f>
        <v>1058.454991116849</v>
      </c>
      <c r="Q102" s="24">
        <f t="shared" si="25"/>
        <v>5.9986554345588861E-2</v>
      </c>
      <c r="R102" s="24">
        <f t="shared" si="25"/>
        <v>6.011899944140997E-2</v>
      </c>
      <c r="S102" s="24">
        <f t="shared" si="25"/>
        <v>5.9774347251970061E-2</v>
      </c>
      <c r="T102" s="24">
        <f t="shared" si="25"/>
        <v>6.0316378395529835E-2</v>
      </c>
      <c r="U102" s="24">
        <f t="shared" si="25"/>
        <v>5.9969467190030601E-2</v>
      </c>
      <c r="V102" s="24">
        <f t="shared" si="23"/>
        <v>6.0336433992480565E-2</v>
      </c>
      <c r="W102" s="24">
        <f t="shared" si="23"/>
        <v>5.9661396159031987E-2</v>
      </c>
      <c r="X102" s="24">
        <f t="shared" si="23"/>
        <v>5.9395528796740038E-2</v>
      </c>
      <c r="Y102" s="24">
        <f t="shared" si="23"/>
        <v>5.9155584136066253E-2</v>
      </c>
      <c r="Z102" s="24">
        <f t="shared" si="23"/>
        <v>5.9270504186923922E-2</v>
      </c>
      <c r="AA102" s="24">
        <f t="shared" si="23"/>
        <v>5.9788596513990377E-2</v>
      </c>
      <c r="AB102" s="24">
        <f>+CUY!Y75</f>
        <v>5.9873107604006215E-2</v>
      </c>
      <c r="AD102" s="24">
        <f t="shared" si="26"/>
        <v>0.89664190715539593</v>
      </c>
      <c r="AE102" s="24">
        <f t="shared" si="26"/>
        <v>0.89340560325832197</v>
      </c>
      <c r="AF102" s="24">
        <f t="shared" si="26"/>
        <v>0.88508636332070689</v>
      </c>
      <c r="AG102" s="24">
        <f t="shared" si="26"/>
        <v>0.879065206698038</v>
      </c>
      <c r="AH102" s="24">
        <f t="shared" si="26"/>
        <v>0.88052939477269332</v>
      </c>
      <c r="AI102" s="24">
        <f t="shared" si="26"/>
        <v>0.87582718461094844</v>
      </c>
      <c r="AJ102" s="24">
        <f t="shared" si="26"/>
        <v>0.87046294757841225</v>
      </c>
      <c r="AK102" s="24">
        <f t="shared" si="26"/>
        <v>0.87176088482767744</v>
      </c>
      <c r="AL102" s="24">
        <f t="shared" si="26"/>
        <v>0.86379499473117094</v>
      </c>
      <c r="AM102" s="24">
        <f t="shared" si="26"/>
        <v>0.85776720622040381</v>
      </c>
      <c r="AN102" s="24">
        <f t="shared" si="26"/>
        <v>0.87627773928921648</v>
      </c>
      <c r="AO102" s="24">
        <f>+CUY!AV75</f>
        <v>0.88175679620978498</v>
      </c>
      <c r="AQ102" s="24">
        <f t="shared" si="28"/>
        <v>7.1605015866493815E-4</v>
      </c>
      <c r="AR102" s="24">
        <f t="shared" si="15"/>
        <v>3.8874700934992124E-2</v>
      </c>
      <c r="AS102" s="35">
        <f t="shared" ref="AS102:AT117" si="30">+D102</f>
        <v>44835</v>
      </c>
      <c r="AT102" s="19">
        <f t="shared" si="30"/>
        <v>1072.142822265625</v>
      </c>
      <c r="AU102" s="19">
        <f t="shared" si="27"/>
        <v>1050.7535400390625</v>
      </c>
      <c r="AV102" s="52">
        <f>+($AT102/$AT$32)-($AU102/$AU$32)</f>
        <v>0.21389282226562578</v>
      </c>
      <c r="AW102" s="52">
        <f t="shared" si="24"/>
        <v>2.9289113708017567E-2</v>
      </c>
    </row>
    <row r="103" spans="4:49" x14ac:dyDescent="0.25">
      <c r="D103" s="37">
        <f>+CUY!A76</f>
        <v>44866</v>
      </c>
      <c r="E103" s="257">
        <v>1122.5465087890625</v>
      </c>
      <c r="F103" s="257">
        <v>1121.10888671875</v>
      </c>
      <c r="G103" s="257">
        <v>1116.630859375</v>
      </c>
      <c r="H103" s="257">
        <v>1120.343994140625</v>
      </c>
      <c r="I103" s="257">
        <v>1113.3223876953125</v>
      </c>
      <c r="J103" s="257">
        <v>1118.7667236328125</v>
      </c>
      <c r="K103" s="257">
        <v>1111.2606201171875</v>
      </c>
      <c r="L103" s="257">
        <v>1114.1563720703125</v>
      </c>
      <c r="M103" s="257">
        <v>1108.2991943359375</v>
      </c>
      <c r="N103" s="257">
        <v>1106.146240234375</v>
      </c>
      <c r="O103" s="19" cm="1">
        <f t="array" ref="O103">+SUMPRODUCT($E$30:$N$30/100,$E103:$N103)/$D$14*100</f>
        <v>1111.0833743769383</v>
      </c>
      <c r="Q103" s="24">
        <f t="shared" si="25"/>
        <v>4.7012100884960217E-2</v>
      </c>
      <c r="R103" s="24">
        <f t="shared" si="25"/>
        <v>4.7339111486625507E-2</v>
      </c>
      <c r="S103" s="24">
        <f t="shared" si="25"/>
        <v>4.8153741987830401E-2</v>
      </c>
      <c r="T103" s="24">
        <f t="shared" si="25"/>
        <v>4.8679092948249458E-2</v>
      </c>
      <c r="U103" s="24">
        <f t="shared" si="25"/>
        <v>4.9012371792593434E-2</v>
      </c>
      <c r="V103" s="24">
        <f t="shared" si="23"/>
        <v>4.9408170943983754E-2</v>
      </c>
      <c r="W103" s="24">
        <f t="shared" si="23"/>
        <v>5.0888657447436758E-2</v>
      </c>
      <c r="X103" s="24">
        <f t="shared" si="23"/>
        <v>5.0792627433733806E-2</v>
      </c>
      <c r="Y103" s="24">
        <f t="shared" si="23"/>
        <v>5.1681207345469549E-2</v>
      </c>
      <c r="Z103" s="24">
        <f t="shared" si="23"/>
        <v>5.2717119747465402E-2</v>
      </c>
      <c r="AA103" s="24">
        <f t="shared" si="23"/>
        <v>4.9721890587484996E-2</v>
      </c>
      <c r="AB103" s="24">
        <f>+CUY!Y76</f>
        <v>4.9251204613318444E-2</v>
      </c>
      <c r="AD103" s="24">
        <f t="shared" si="26"/>
        <v>0.93553663309820112</v>
      </c>
      <c r="AE103" s="24">
        <f t="shared" si="26"/>
        <v>0.93271856428559397</v>
      </c>
      <c r="AF103" s="24">
        <f t="shared" si="26"/>
        <v>0.92524851338164349</v>
      </c>
      <c r="AG103" s="24">
        <f t="shared" si="26"/>
        <v>0.91967245003608067</v>
      </c>
      <c r="AH103" s="24">
        <f t="shared" si="26"/>
        <v>0.92230709639181319</v>
      </c>
      <c r="AI103" s="24">
        <f t="shared" si="26"/>
        <v>0.91781022860078409</v>
      </c>
      <c r="AJ103" s="24">
        <f t="shared" si="26"/>
        <v>0.91426498977465132</v>
      </c>
      <c r="AK103" s="24">
        <f t="shared" si="26"/>
        <v>0.91484740824317412</v>
      </c>
      <c r="AL103" s="24">
        <f t="shared" si="26"/>
        <v>0.90835923581445055</v>
      </c>
      <c r="AM103" s="24">
        <f t="shared" si="26"/>
        <v>0.90414841075458097</v>
      </c>
      <c r="AN103" s="24">
        <f t="shared" si="26"/>
        <v>0.91852961082645423</v>
      </c>
      <c r="AO103" s="24">
        <f>+CUY!AV76</f>
        <v>0.92346199067497592</v>
      </c>
      <c r="AQ103" s="24">
        <f t="shared" si="28"/>
        <v>-5.7050188625051845E-3</v>
      </c>
      <c r="AR103" s="24">
        <f t="shared" si="15"/>
        <v>3.1388222343620154E-2</v>
      </c>
      <c r="AS103" s="35">
        <f t="shared" si="30"/>
        <v>44866</v>
      </c>
      <c r="AT103" s="19">
        <f t="shared" si="30"/>
        <v>1122.5465087890625</v>
      </c>
      <c r="AU103" s="19">
        <f t="shared" si="27"/>
        <v>1106.146240234375</v>
      </c>
      <c r="AV103" s="52">
        <f t="shared" si="29"/>
        <v>0.16400268554687436</v>
      </c>
      <c r="AW103" s="52">
        <f t="shared" si="24"/>
        <v>1.6839900056133228E-2</v>
      </c>
    </row>
    <row r="104" spans="4:49" x14ac:dyDescent="0.25">
      <c r="D104" s="37">
        <f>+CUY!A77</f>
        <v>44896</v>
      </c>
      <c r="E104" s="257">
        <v>1173.3304443359375</v>
      </c>
      <c r="F104" s="257">
        <v>1173.1268310546875</v>
      </c>
      <c r="G104" s="257">
        <v>1171.050048828125</v>
      </c>
      <c r="H104" s="257">
        <v>1175.58203125</v>
      </c>
      <c r="I104" s="257">
        <v>1167.1456298828125</v>
      </c>
      <c r="J104" s="257">
        <v>1175.0130615234375</v>
      </c>
      <c r="K104" s="257">
        <v>1169.5084228515625</v>
      </c>
      <c r="L104" s="257">
        <v>1174.1890869140625</v>
      </c>
      <c r="M104" s="257">
        <v>1167.97802734375</v>
      </c>
      <c r="N104" s="257">
        <v>1169.0836181640625</v>
      </c>
      <c r="O104" s="19" cm="1">
        <f t="array" ref="O104">+SUMPRODUCT($E$30:$N$30/100,$E104:$N104)/$D$14*100</f>
        <v>1167.6003817430917</v>
      </c>
      <c r="Q104" s="24">
        <f t="shared" si="25"/>
        <v>4.5239938968459903E-2</v>
      </c>
      <c r="R104" s="24">
        <f t="shared" si="25"/>
        <v>4.639865489621009E-2</v>
      </c>
      <c r="S104" s="24">
        <f t="shared" si="25"/>
        <v>4.8735165248419143E-2</v>
      </c>
      <c r="T104" s="24">
        <f t="shared" si="25"/>
        <v>4.9304532713406513E-2</v>
      </c>
      <c r="U104" s="24">
        <f t="shared" si="25"/>
        <v>4.8344704806412286E-2</v>
      </c>
      <c r="V104" s="24">
        <f t="shared" si="23"/>
        <v>5.0275304674762156E-2</v>
      </c>
      <c r="W104" s="24">
        <f t="shared" si="23"/>
        <v>5.2415969467389578E-2</v>
      </c>
      <c r="X104" s="24">
        <f t="shared" si="23"/>
        <v>5.3881767720089346E-2</v>
      </c>
      <c r="Y104" s="24">
        <f t="shared" si="23"/>
        <v>5.3847222223752045E-2</v>
      </c>
      <c r="Z104" s="24">
        <f t="shared" si="23"/>
        <v>5.6897881708979137E-2</v>
      </c>
      <c r="AA104" s="24">
        <f t="shared" si="23"/>
        <v>5.0866576414975606E-2</v>
      </c>
      <c r="AB104" s="24">
        <f>+CUY!Y77</f>
        <v>5.0036957604143506E-2</v>
      </c>
      <c r="AD104" s="24">
        <f t="shared" si="26"/>
        <v>0.94254707309043484</v>
      </c>
      <c r="AE104" s="24">
        <f t="shared" si="26"/>
        <v>0.94407523391752823</v>
      </c>
      <c r="AF104" s="24">
        <f t="shared" si="26"/>
        <v>0.94148001077875709</v>
      </c>
      <c r="AG104" s="24">
        <f t="shared" si="26"/>
        <v>0.93918872115894225</v>
      </c>
      <c r="AH104" s="24">
        <f t="shared" si="26"/>
        <v>0.94005274382962734</v>
      </c>
      <c r="AI104" s="24">
        <f t="shared" si="26"/>
        <v>0.94023780831515769</v>
      </c>
      <c r="AJ104" s="24">
        <f t="shared" si="26"/>
        <v>0.94071927610535933</v>
      </c>
      <c r="AK104" s="24">
        <f t="shared" si="26"/>
        <v>0.94322697321803473</v>
      </c>
      <c r="AL104" s="24">
        <f t="shared" si="26"/>
        <v>0.93883203724278719</v>
      </c>
      <c r="AM104" s="24">
        <f t="shared" si="26"/>
        <v>0.94033330034319529</v>
      </c>
      <c r="AN104" s="24">
        <f t="shared" si="26"/>
        <v>0.94099888855564084</v>
      </c>
      <c r="AO104" s="24">
        <f>+CUY!AV77</f>
        <v>0.94368237095428409</v>
      </c>
      <c r="AQ104" s="24">
        <f t="shared" si="28"/>
        <v>-1.1657942740519234E-2</v>
      </c>
      <c r="AR104" s="24">
        <f t="shared" si="15"/>
        <v>2.2137727472395508E-3</v>
      </c>
      <c r="AS104" s="35">
        <f t="shared" si="30"/>
        <v>44896</v>
      </c>
      <c r="AT104" s="19">
        <f t="shared" si="30"/>
        <v>1173.3304443359375</v>
      </c>
      <c r="AU104" s="19">
        <f t="shared" si="27"/>
        <v>1169.0836181640625</v>
      </c>
      <c r="AV104" s="52">
        <f t="shared" si="29"/>
        <v>4.2468261718749289E-2</v>
      </c>
      <c r="AW104" s="52">
        <f t="shared" si="24"/>
        <v>-1.2140799132534408E-2</v>
      </c>
    </row>
    <row r="105" spans="4:49" x14ac:dyDescent="0.25">
      <c r="D105" s="37">
        <f>+CUY!A78</f>
        <v>44927</v>
      </c>
      <c r="E105" s="257">
        <v>1249.48583984375</v>
      </c>
      <c r="F105" s="257">
        <v>1247.755126953125</v>
      </c>
      <c r="G105" s="257">
        <v>1246.4940185546875</v>
      </c>
      <c r="H105" s="257">
        <v>1250.7911376953125</v>
      </c>
      <c r="I105" s="257">
        <v>1241.1156005859375</v>
      </c>
      <c r="J105" s="257">
        <v>1249.2275390625</v>
      </c>
      <c r="K105" s="257">
        <v>1244.1123046875</v>
      </c>
      <c r="L105" s="257">
        <v>1249.4140625</v>
      </c>
      <c r="M105" s="257">
        <v>1243.244873046875</v>
      </c>
      <c r="N105" s="257">
        <v>1243.5350341796875</v>
      </c>
      <c r="O105" s="19" cm="1">
        <f t="array" ref="O105">+SUMPRODUCT($E$30:$N$30/100,$E105:$N105)/$D$14*100</f>
        <v>1242.2139258229377</v>
      </c>
      <c r="Q105" s="24">
        <f t="shared" si="25"/>
        <v>6.4905326436759836E-2</v>
      </c>
      <c r="R105" s="24">
        <f t="shared" si="25"/>
        <v>6.3614857254047807E-2</v>
      </c>
      <c r="S105" s="24">
        <f t="shared" si="25"/>
        <v>6.442420612343569E-2</v>
      </c>
      <c r="T105" s="24">
        <f t="shared" si="25"/>
        <v>6.3976059897191906E-2</v>
      </c>
      <c r="U105" s="24">
        <f t="shared" si="25"/>
        <v>6.3376813320675351E-2</v>
      </c>
      <c r="V105" s="24">
        <f t="shared" si="23"/>
        <v>6.3160555375308958E-2</v>
      </c>
      <c r="W105" s="24">
        <f t="shared" si="23"/>
        <v>6.3790803365087356E-2</v>
      </c>
      <c r="X105" s="24">
        <f t="shared" si="23"/>
        <v>6.4065469884104997E-2</v>
      </c>
      <c r="Y105" s="24">
        <f t="shared" si="23"/>
        <v>6.4442004850295831E-2</v>
      </c>
      <c r="Z105" s="24">
        <f t="shared" si="23"/>
        <v>6.3683567932073304E-2</v>
      </c>
      <c r="AA105" s="24">
        <f t="shared" si="23"/>
        <v>6.3903322786222905E-2</v>
      </c>
      <c r="AB105" s="24">
        <f>+CUY!Y78</f>
        <v>6.3531778947333306E-2</v>
      </c>
      <c r="AD105" s="24">
        <f t="shared" si="26"/>
        <v>0.98874227320903119</v>
      </c>
      <c r="AE105" s="24">
        <f t="shared" si="26"/>
        <v>0.98808987201499199</v>
      </c>
      <c r="AF105" s="24">
        <f t="shared" si="26"/>
        <v>0.98571861807794647</v>
      </c>
      <c r="AG105" s="24">
        <f t="shared" si="26"/>
        <v>0.98292799654135998</v>
      </c>
      <c r="AH105" s="24">
        <f t="shared" si="26"/>
        <v>0.98344298738667058</v>
      </c>
      <c r="AI105" s="24">
        <f t="shared" si="26"/>
        <v>0.98328725573064646</v>
      </c>
      <c r="AJ105" s="24">
        <f t="shared" si="26"/>
        <v>0.98315505708754247</v>
      </c>
      <c r="AK105" s="24">
        <f t="shared" si="26"/>
        <v>0.98487336910495893</v>
      </c>
      <c r="AL105" s="24">
        <f t="shared" si="26"/>
        <v>0.98013846458642506</v>
      </c>
      <c r="AM105" s="24">
        <f t="shared" si="26"/>
        <v>0.98307144412386172</v>
      </c>
      <c r="AN105" s="24">
        <f t="shared" si="26"/>
        <v>0.98413552004170257</v>
      </c>
      <c r="AO105" s="24">
        <f>+CUY!AV78</f>
        <v>0.98670058002816741</v>
      </c>
      <c r="AQ105" s="24">
        <f t="shared" si="28"/>
        <v>1.221758504686532E-3</v>
      </c>
      <c r="AR105" s="24">
        <f t="shared" si="15"/>
        <v>5.6708290851694709E-3</v>
      </c>
      <c r="AS105" s="35">
        <f t="shared" si="30"/>
        <v>44927</v>
      </c>
      <c r="AT105" s="19">
        <f t="shared" si="30"/>
        <v>1249.48583984375</v>
      </c>
      <c r="AU105" s="19">
        <f t="shared" si="27"/>
        <v>1243.5350341796875</v>
      </c>
      <c r="AV105" s="52">
        <f t="shared" si="29"/>
        <v>5.9508056640625639E-2</v>
      </c>
      <c r="AW105" s="52">
        <f t="shared" si="24"/>
        <v>-9.6344158033567773E-3</v>
      </c>
    </row>
    <row r="106" spans="4:49" x14ac:dyDescent="0.25">
      <c r="D106" s="37">
        <f>+CUY!A79</f>
        <v>44958</v>
      </c>
      <c r="E106" s="257">
        <v>1340.5137939453125</v>
      </c>
      <c r="F106" s="257">
        <v>1335.73291015625</v>
      </c>
      <c r="G106" s="257">
        <v>1333.998046875</v>
      </c>
      <c r="H106" s="257">
        <v>1336.603515625</v>
      </c>
      <c r="I106" s="257">
        <v>1325.7552490234375</v>
      </c>
      <c r="J106" s="257">
        <v>1332.75830078125</v>
      </c>
      <c r="K106" s="257">
        <v>1325.803955078125</v>
      </c>
      <c r="L106" s="257">
        <v>1331.8045654296875</v>
      </c>
      <c r="M106" s="257">
        <v>1323.9869384765625</v>
      </c>
      <c r="N106" s="257">
        <v>1320.4873046875</v>
      </c>
      <c r="O106" s="19" cm="1">
        <f t="array" ref="O106">+SUMPRODUCT($E$30:$N$30/100,$E106:$N106)/$D$14*100</f>
        <v>1325.7681654686996</v>
      </c>
      <c r="Q106" s="24">
        <f t="shared" si="25"/>
        <v>7.2852329493342305E-2</v>
      </c>
      <c r="R106" s="24">
        <f t="shared" si="25"/>
        <v>7.0508853301974872E-2</v>
      </c>
      <c r="S106" s="24">
        <f t="shared" si="25"/>
        <v>7.0200118907729481E-2</v>
      </c>
      <c r="T106" s="24">
        <f t="shared" si="25"/>
        <v>6.8606480605390319E-2</v>
      </c>
      <c r="U106" s="24">
        <f t="shared" si="25"/>
        <v>6.8196426181043268E-2</v>
      </c>
      <c r="V106" s="24">
        <f t="shared" si="23"/>
        <v>6.6865930430445752E-2</v>
      </c>
      <c r="W106" s="24">
        <f t="shared" si="23"/>
        <v>6.566260142499325E-2</v>
      </c>
      <c r="X106" s="24">
        <f t="shared" si="23"/>
        <v>6.5943313271846105E-2</v>
      </c>
      <c r="Y106" s="24">
        <f t="shared" si="23"/>
        <v>6.4944619664354164E-2</v>
      </c>
      <c r="Z106" s="24">
        <f t="shared" si="23"/>
        <v>6.1881867734088436E-2</v>
      </c>
      <c r="AA106" s="24">
        <f t="shared" si="23"/>
        <v>6.7262359492878288E-2</v>
      </c>
      <c r="AB106" s="24">
        <f>+CUY!Y79</f>
        <v>6.7219580839784188E-2</v>
      </c>
      <c r="AD106" s="24">
        <f t="shared" si="26"/>
        <v>1.0186380691275088</v>
      </c>
      <c r="AE106" s="24">
        <f t="shared" si="26"/>
        <v>1.0161993188573084</v>
      </c>
      <c r="AF106" s="24">
        <f t="shared" si="26"/>
        <v>1.0136650687233555</v>
      </c>
      <c r="AG106" s="24">
        <f t="shared" si="26"/>
        <v>1.0085891170885861</v>
      </c>
      <c r="AH106" s="24">
        <f t="shared" si="26"/>
        <v>1.0092981443950504</v>
      </c>
      <c r="AI106" s="24">
        <f t="shared" si="26"/>
        <v>1.0077075833285676</v>
      </c>
      <c r="AJ106" s="24">
        <f t="shared" si="26"/>
        <v>1.0064405327742905</v>
      </c>
      <c r="AK106" s="24">
        <f t="shared" si="26"/>
        <v>1.0085795230118797</v>
      </c>
      <c r="AL106" s="24">
        <f t="shared" si="26"/>
        <v>1.0040037204723538</v>
      </c>
      <c r="AM106" s="24">
        <f t="shared" si="26"/>
        <v>1.0029634973230852</v>
      </c>
      <c r="AN106" s="24">
        <f t="shared" si="26"/>
        <v>1.0091084305634386</v>
      </c>
      <c r="AO106" s="24">
        <f>+CUY!AV79</f>
        <v>1.0115284637497726</v>
      </c>
      <c r="AQ106" s="24">
        <f t="shared" si="28"/>
        <v>1.0970461759253869E-2</v>
      </c>
      <c r="AR106" s="24">
        <f t="shared" si="15"/>
        <v>1.5674571804423554E-2</v>
      </c>
      <c r="AS106" s="35">
        <f t="shared" si="30"/>
        <v>44958</v>
      </c>
      <c r="AT106" s="19">
        <f t="shared" si="30"/>
        <v>1340.5137939453125</v>
      </c>
      <c r="AU106" s="19">
        <f t="shared" si="27"/>
        <v>1320.4873046875</v>
      </c>
      <c r="AV106" s="52">
        <f t="shared" si="29"/>
        <v>0.20026489257812408</v>
      </c>
      <c r="AW106" s="52">
        <f t="shared" si="24"/>
        <v>2.1128601564974314E-2</v>
      </c>
    </row>
    <row r="107" spans="4:49" x14ac:dyDescent="0.25">
      <c r="D107" s="37">
        <f>+CUY!A80</f>
        <v>44986</v>
      </c>
      <c r="E107" s="257">
        <v>1448.375244140625</v>
      </c>
      <c r="F107" s="257">
        <v>1443.5916748046875</v>
      </c>
      <c r="G107" s="257">
        <v>1440.6619873046875</v>
      </c>
      <c r="H107" s="257">
        <v>1441.103271484375</v>
      </c>
      <c r="I107" s="257">
        <v>1431.5435791015625</v>
      </c>
      <c r="J107" s="257">
        <v>1435.8292236328125</v>
      </c>
      <c r="K107" s="257">
        <v>1427.81298828125</v>
      </c>
      <c r="L107" s="257">
        <v>1434.1072998046875</v>
      </c>
      <c r="M107" s="257">
        <v>1425.341064453125</v>
      </c>
      <c r="N107" s="257">
        <v>1418.4893798828125</v>
      </c>
      <c r="O107" s="19" cm="1">
        <f t="array" ref="O107">+SUMPRODUCT($E$30:$N$30/100,$E107:$N107)/$D$14*100</f>
        <v>1429.0762028327881</v>
      </c>
      <c r="Q107" s="24">
        <f t="shared" si="25"/>
        <v>8.0462767845052685E-2</v>
      </c>
      <c r="R107" s="24">
        <f t="shared" si="25"/>
        <v>8.0748751362142102E-2</v>
      </c>
      <c r="S107" s="24">
        <f t="shared" si="25"/>
        <v>7.9958093401678143E-2</v>
      </c>
      <c r="T107" s="24">
        <f t="shared" si="25"/>
        <v>7.8183062245284152E-2</v>
      </c>
      <c r="U107" s="24">
        <f t="shared" si="25"/>
        <v>7.979476615766723E-2</v>
      </c>
      <c r="V107" s="24">
        <f t="shared" si="23"/>
        <v>7.7336545411980095E-2</v>
      </c>
      <c r="W107" s="24">
        <f t="shared" si="23"/>
        <v>7.6941264817024901E-2</v>
      </c>
      <c r="X107" s="24">
        <f t="shared" si="23"/>
        <v>7.6815125154638286E-2</v>
      </c>
      <c r="Y107" s="24">
        <f t="shared" si="23"/>
        <v>7.6552209867859489E-2</v>
      </c>
      <c r="Z107" s="24">
        <f t="shared" si="23"/>
        <v>7.4216597802509776E-2</v>
      </c>
      <c r="AA107" s="24">
        <f t="shared" si="23"/>
        <v>7.792315433035446E-2</v>
      </c>
      <c r="AB107" s="24">
        <f>+CUY!Y80</f>
        <v>7.8582275671276403E-2</v>
      </c>
      <c r="AD107" s="24">
        <f t="shared" si="26"/>
        <v>1.0349494122102212</v>
      </c>
      <c r="AE107" s="24">
        <f t="shared" si="26"/>
        <v>1.034911773737154</v>
      </c>
      <c r="AF107" s="24">
        <f t="shared" si="26"/>
        <v>1.0332480655385914</v>
      </c>
      <c r="AG107" s="24">
        <f t="shared" si="26"/>
        <v>1.0266442672646248</v>
      </c>
      <c r="AH107" s="24">
        <f t="shared" si="26"/>
        <v>1.0293277465355635</v>
      </c>
      <c r="AI107" s="24">
        <f t="shared" si="26"/>
        <v>1.0264407124226023</v>
      </c>
      <c r="AJ107" s="24">
        <f t="shared" si="26"/>
        <v>1.0273424842400392</v>
      </c>
      <c r="AK107" s="24">
        <f t="shared" si="26"/>
        <v>1.0304692923287617</v>
      </c>
      <c r="AL107" s="24">
        <f t="shared" si="26"/>
        <v>1.028932511860019</v>
      </c>
      <c r="AM107" s="24">
        <f t="shared" si="26"/>
        <v>1.0246829709750367</v>
      </c>
      <c r="AN107" s="24">
        <f t="shared" si="26"/>
        <v>1.0293395119640389</v>
      </c>
      <c r="AO107" s="24">
        <f>+CUY!AV80</f>
        <v>1.0315818008539481</v>
      </c>
      <c r="AQ107" s="24">
        <f t="shared" si="28"/>
        <v>6.246170042542909E-3</v>
      </c>
      <c r="AR107" s="24">
        <f t="shared" si="15"/>
        <v>1.0266441235184498E-2</v>
      </c>
      <c r="AS107" s="35">
        <f t="shared" si="30"/>
        <v>44986</v>
      </c>
      <c r="AT107" s="19">
        <f t="shared" si="30"/>
        <v>1448.375244140625</v>
      </c>
      <c r="AU107" s="19">
        <f t="shared" si="27"/>
        <v>1418.4893798828125</v>
      </c>
      <c r="AV107" s="52">
        <f t="shared" si="29"/>
        <v>0.298858642578125</v>
      </c>
      <c r="AW107" s="52">
        <f t="shared" si="24"/>
        <v>4.185221682248752E-2</v>
      </c>
    </row>
    <row r="108" spans="4:49" x14ac:dyDescent="0.25">
      <c r="D108" s="37">
        <f>+CUY!A81</f>
        <v>45017</v>
      </c>
      <c r="E108" s="257">
        <v>1556.5750732421875</v>
      </c>
      <c r="F108" s="257">
        <v>1550.3572998046875</v>
      </c>
      <c r="G108" s="257">
        <v>1545.781982421875</v>
      </c>
      <c r="H108" s="257">
        <v>1545.3966064453125</v>
      </c>
      <c r="I108" s="257">
        <v>1534.9605712890625</v>
      </c>
      <c r="J108" s="257">
        <v>1538.6500244140625</v>
      </c>
      <c r="K108" s="257">
        <v>1529.141845703125</v>
      </c>
      <c r="L108" s="257">
        <v>1536.159423828125</v>
      </c>
      <c r="M108" s="257">
        <v>1525.9295654296875</v>
      </c>
      <c r="N108" s="257">
        <v>1515.69287109375</v>
      </c>
      <c r="O108" s="19" cm="1">
        <f t="array" ref="O108">+SUMPRODUCT($E$30:$N$30/100,$E108:$N108)/$D$14*100</f>
        <v>1531.6065817471354</v>
      </c>
      <c r="Q108" s="24">
        <f t="shared" si="25"/>
        <v>7.4704279529274498E-2</v>
      </c>
      <c r="R108" s="24">
        <f t="shared" si="25"/>
        <v>7.3958326903239335E-2</v>
      </c>
      <c r="S108" s="24">
        <f t="shared" si="25"/>
        <v>7.2966452952545113E-2</v>
      </c>
      <c r="T108" s="24">
        <f t="shared" si="25"/>
        <v>7.2370479635031737E-2</v>
      </c>
      <c r="U108" s="24">
        <f t="shared" si="25"/>
        <v>7.2241595503788059E-2</v>
      </c>
      <c r="V108" s="24">
        <f t="shared" si="25"/>
        <v>7.1610745267533638E-2</v>
      </c>
      <c r="W108" s="24">
        <f t="shared" si="25"/>
        <v>7.096787762370127E-2</v>
      </c>
      <c r="X108" s="24">
        <f t="shared" si="25"/>
        <v>7.1160731165189617E-2</v>
      </c>
      <c r="Y108" s="24">
        <f t="shared" si="25"/>
        <v>7.0571530902434398E-2</v>
      </c>
      <c r="Z108" s="24">
        <f t="shared" si="25"/>
        <v>6.8526062013215761E-2</v>
      </c>
      <c r="AA108" s="24">
        <f t="shared" si="23"/>
        <v>7.1745914396381671E-2</v>
      </c>
      <c r="AB108" s="24">
        <f>+CUY!Y81</f>
        <v>7.2252721148119647E-2</v>
      </c>
      <c r="AD108" s="24">
        <f t="shared" si="26"/>
        <v>1.0668181565108528</v>
      </c>
      <c r="AE108" s="24">
        <f t="shared" si="26"/>
        <v>1.0638066797125254</v>
      </c>
      <c r="AF108" s="24">
        <f t="shared" si="26"/>
        <v>1.0619284603142902</v>
      </c>
      <c r="AG108" s="24">
        <f t="shared" si="26"/>
        <v>1.053708350903968</v>
      </c>
      <c r="AH108" s="24">
        <f t="shared" si="26"/>
        <v>1.0561751085082967</v>
      </c>
      <c r="AI108" s="24">
        <f t="shared" si="26"/>
        <v>1.0518873698912898</v>
      </c>
      <c r="AJ108" s="24">
        <f t="shared" si="26"/>
        <v>1.052953140133829</v>
      </c>
      <c r="AK108" s="24">
        <f t="shared" si="26"/>
        <v>1.0564016894753245</v>
      </c>
      <c r="AL108" s="24">
        <f t="shared" si="26"/>
        <v>1.0548207988631466</v>
      </c>
      <c r="AM108" s="24">
        <f t="shared" si="26"/>
        <v>1.0469337798930898</v>
      </c>
      <c r="AN108" s="24">
        <f t="shared" si="26"/>
        <v>1.0559194164833934</v>
      </c>
      <c r="AO108" s="24">
        <f>+CUY!AV81</f>
        <v>1.0580270270234107</v>
      </c>
      <c r="AQ108" s="24">
        <f t="shared" si="28"/>
        <v>6.1782175160587371E-3</v>
      </c>
      <c r="AR108" s="24">
        <f t="shared" si="15"/>
        <v>1.9884376617762989E-2</v>
      </c>
      <c r="AS108" s="35">
        <f t="shared" si="30"/>
        <v>45017</v>
      </c>
      <c r="AT108" s="19">
        <f t="shared" si="30"/>
        <v>1556.5750732421875</v>
      </c>
      <c r="AU108" s="19">
        <f t="shared" si="27"/>
        <v>1515.69287109375</v>
      </c>
      <c r="AV108" s="52">
        <f t="shared" si="29"/>
        <v>0.40882202148437585</v>
      </c>
      <c r="AW108" s="52">
        <f t="shared" si="24"/>
        <v>6.519185084158563E-2</v>
      </c>
    </row>
    <row r="109" spans="4:49" x14ac:dyDescent="0.25">
      <c r="D109" s="37">
        <f>+CUY!A82</f>
        <v>45047</v>
      </c>
      <c r="E109" s="257">
        <v>1670.4227294921875</v>
      </c>
      <c r="F109" s="257">
        <v>1665.9053955078125</v>
      </c>
      <c r="G109" s="257">
        <v>1660.78857421875</v>
      </c>
      <c r="H109" s="257">
        <v>1660.8525390625</v>
      </c>
      <c r="I109" s="257">
        <v>1649.6251220703125</v>
      </c>
      <c r="J109" s="257">
        <v>1654.4066162109375</v>
      </c>
      <c r="K109" s="257">
        <v>1642.802490234375</v>
      </c>
      <c r="L109" s="257">
        <v>1650.1097412109375</v>
      </c>
      <c r="M109" s="257">
        <v>1640.953857421875</v>
      </c>
      <c r="N109" s="257">
        <v>1629.4505615234375</v>
      </c>
      <c r="O109" s="19" cm="1">
        <f t="array" ref="O109">+SUMPRODUCT($E$30:$N$30/100,$E109:$N109)/$D$14*100</f>
        <v>1645.8726677647196</v>
      </c>
      <c r="Q109" s="24">
        <f t="shared" si="25"/>
        <v>7.313984285567865E-2</v>
      </c>
      <c r="R109" s="24">
        <f t="shared" si="25"/>
        <v>7.452997816547291E-2</v>
      </c>
      <c r="S109" s="24">
        <f t="shared" si="25"/>
        <v>7.4400266728873898E-2</v>
      </c>
      <c r="T109" s="24">
        <f t="shared" si="25"/>
        <v>7.4709580787003738E-2</v>
      </c>
      <c r="U109" s="24">
        <f t="shared" si="25"/>
        <v>7.4701951910695952E-2</v>
      </c>
      <c r="V109" s="24">
        <f t="shared" si="25"/>
        <v>7.5232567484575741E-2</v>
      </c>
      <c r="W109" s="24">
        <f t="shared" si="25"/>
        <v>7.4329693383668349E-2</v>
      </c>
      <c r="X109" s="24">
        <f t="shared" si="25"/>
        <v>7.4178705422935254E-2</v>
      </c>
      <c r="Y109" s="24">
        <f t="shared" si="25"/>
        <v>7.5379817390062609E-2</v>
      </c>
      <c r="Z109" s="24">
        <f t="shared" si="25"/>
        <v>7.5053259535091676E-2</v>
      </c>
      <c r="AA109" s="24">
        <f t="shared" si="23"/>
        <v>7.4605376719678596E-2</v>
      </c>
      <c r="AB109" s="24">
        <f>+CUY!Y82</f>
        <v>7.4666967477925228E-2</v>
      </c>
      <c r="AD109" s="24">
        <f t="shared" ref="AD109:AN122" si="31">+E109/E97-1</f>
        <v>1.1115570849467127</v>
      </c>
      <c r="AE109" s="24">
        <f t="shared" si="31"/>
        <v>1.1092447150828164</v>
      </c>
      <c r="AF109" s="24">
        <f t="shared" si="31"/>
        <v>1.1069112045077545</v>
      </c>
      <c r="AG109" s="24">
        <f t="shared" si="31"/>
        <v>1.0987470719519861</v>
      </c>
      <c r="AH109" s="24">
        <f t="shared" si="31"/>
        <v>1.1016117137732198</v>
      </c>
      <c r="AI109" s="24">
        <f t="shared" si="31"/>
        <v>1.0966735692548291</v>
      </c>
      <c r="AJ109" s="24">
        <f t="shared" si="31"/>
        <v>1.096004157794662</v>
      </c>
      <c r="AK109" s="24">
        <f t="shared" si="31"/>
        <v>1.0981940352718027</v>
      </c>
      <c r="AL109" s="24">
        <f t="shared" si="31"/>
        <v>1.0999587825085682</v>
      </c>
      <c r="AM109" s="24">
        <f t="shared" si="31"/>
        <v>1.0886949751150596</v>
      </c>
      <c r="AN109" s="24">
        <f t="shared" si="31"/>
        <v>1.100020509726352</v>
      </c>
      <c r="AO109" s="24">
        <f>+CUY!AV82</f>
        <v>1.1019996080621191</v>
      </c>
      <c r="AQ109" s="24">
        <f t="shared" si="28"/>
        <v>-1.913416679413027E-3</v>
      </c>
      <c r="AR109" s="24">
        <f t="shared" ref="AR109:AR122" si="32">+AD109-AM109</f>
        <v>2.2862109831653044E-2</v>
      </c>
      <c r="AS109" s="35">
        <f t="shared" si="30"/>
        <v>45047</v>
      </c>
      <c r="AT109" s="19">
        <f t="shared" si="30"/>
        <v>1670.4227294921875</v>
      </c>
      <c r="AU109" s="19">
        <f t="shared" si="27"/>
        <v>1629.4505615234375</v>
      </c>
      <c r="AV109" s="52">
        <f t="shared" si="29"/>
        <v>0.40972167968750028</v>
      </c>
      <c r="AW109" s="52">
        <f t="shared" si="24"/>
        <v>6.3270925024089486E-2</v>
      </c>
    </row>
    <row r="110" spans="4:49" x14ac:dyDescent="0.25">
      <c r="D110" s="37">
        <f>+CUY!A83</f>
        <v>45078</v>
      </c>
      <c r="E110" s="257">
        <v>1753.3248291015625</v>
      </c>
      <c r="F110" s="257">
        <v>1750.8492431640625</v>
      </c>
      <c r="G110" s="257">
        <v>1746.0684814453125</v>
      </c>
      <c r="H110" s="257">
        <v>1748.5206298828125</v>
      </c>
      <c r="I110" s="257">
        <v>1737.339599609375</v>
      </c>
      <c r="J110" s="257">
        <v>1743.8990478515625</v>
      </c>
      <c r="K110" s="257">
        <v>1733.069091796875</v>
      </c>
      <c r="L110" s="257">
        <v>1740.1583251953125</v>
      </c>
      <c r="M110" s="257">
        <v>1733.3775634765625</v>
      </c>
      <c r="N110" s="257">
        <v>1721.691650390625</v>
      </c>
      <c r="O110" s="19" cm="1">
        <f t="array" ref="O110">+SUMPRODUCT($E$30:$N$30/100,$E110:$N110)/$D$14*100</f>
        <v>1734.166175198299</v>
      </c>
      <c r="Q110" s="24">
        <f t="shared" si="25"/>
        <v>4.962941304958024E-2</v>
      </c>
      <c r="R110" s="24">
        <f t="shared" si="25"/>
        <v>5.098959874030351E-2</v>
      </c>
      <c r="S110" s="24">
        <f t="shared" si="25"/>
        <v>5.134904499609716E-2</v>
      </c>
      <c r="T110" s="24">
        <f t="shared" si="25"/>
        <v>5.2784993705581096E-2</v>
      </c>
      <c r="U110" s="24">
        <f t="shared" si="25"/>
        <v>5.3172370113386158E-2</v>
      </c>
      <c r="V110" s="24">
        <f t="shared" si="25"/>
        <v>5.4093371462444972E-2</v>
      </c>
      <c r="W110" s="24">
        <f t="shared" si="25"/>
        <v>5.4946715809775615E-2</v>
      </c>
      <c r="X110" s="24">
        <f t="shared" si="25"/>
        <v>5.4571269858871618E-2</v>
      </c>
      <c r="Y110" s="24">
        <f t="shared" si="25"/>
        <v>5.6323159628568487E-2</v>
      </c>
      <c r="Z110" s="24">
        <f t="shared" si="25"/>
        <v>5.6608706667938158E-2</v>
      </c>
      <c r="AA110" s="24">
        <f t="shared" si="23"/>
        <v>5.3645405967821302E-2</v>
      </c>
      <c r="AB110" s="24">
        <f>+CUY!Y83</f>
        <v>5.3054454716255695E-2</v>
      </c>
      <c r="AD110" s="24">
        <f t="shared" si="31"/>
        <v>1.109145719035677</v>
      </c>
      <c r="AE110" s="24">
        <f t="shared" si="31"/>
        <v>1.1077572252585401</v>
      </c>
      <c r="AF110" s="24">
        <f t="shared" si="31"/>
        <v>1.1049746197076686</v>
      </c>
      <c r="AG110" s="24">
        <f t="shared" si="31"/>
        <v>1.0987222288603515</v>
      </c>
      <c r="AH110" s="24">
        <f t="shared" si="31"/>
        <v>1.1033477908493796</v>
      </c>
      <c r="AI110" s="24">
        <f t="shared" si="31"/>
        <v>1.098167696900838</v>
      </c>
      <c r="AJ110" s="24">
        <f t="shared" si="31"/>
        <v>1.0987757746675006</v>
      </c>
      <c r="AK110" s="24">
        <f t="shared" si="31"/>
        <v>1.0991938969926069</v>
      </c>
      <c r="AL110" s="24">
        <f t="shared" si="31"/>
        <v>1.1037503653828744</v>
      </c>
      <c r="AM110" s="24">
        <f t="shared" si="31"/>
        <v>1.0911323497883827</v>
      </c>
      <c r="AN110" s="24">
        <f t="shared" si="31"/>
        <v>1.1009104165772881</v>
      </c>
      <c r="AO110" s="24">
        <f>+CUY!AV83</f>
        <v>1.1021804180014136</v>
      </c>
      <c r="AQ110" s="24">
        <f t="shared" si="28"/>
        <v>-6.9792936183579179E-3</v>
      </c>
      <c r="AR110" s="24">
        <f t="shared" si="32"/>
        <v>1.8013369247294353E-2</v>
      </c>
      <c r="AS110" s="35">
        <f>+D110</f>
        <v>45078</v>
      </c>
      <c r="AT110" s="19">
        <f t="shared" si="30"/>
        <v>1753.3248291015625</v>
      </c>
      <c r="AU110" s="19">
        <f t="shared" si="27"/>
        <v>1721.691650390625</v>
      </c>
      <c r="AV110" s="52">
        <f t="shared" si="29"/>
        <v>0.31633178710937315</v>
      </c>
      <c r="AW110" s="52">
        <f t="shared" si="24"/>
        <v>4.0181151543686511E-2</v>
      </c>
    </row>
    <row r="111" spans="4:49" x14ac:dyDescent="0.25">
      <c r="D111" s="37">
        <f>+CUY!A84</f>
        <v>45108</v>
      </c>
      <c r="E111" s="257">
        <v>1860.784423828125</v>
      </c>
      <c r="F111" s="257">
        <v>1859.3111572265625</v>
      </c>
      <c r="G111" s="257">
        <v>1855.6805419921875</v>
      </c>
      <c r="H111" s="257">
        <v>1859.032470703125</v>
      </c>
      <c r="I111" s="257">
        <v>1847.2493896484375</v>
      </c>
      <c r="J111" s="257">
        <v>1855.6307373046875</v>
      </c>
      <c r="K111" s="257">
        <v>1844.7921142578125</v>
      </c>
      <c r="L111" s="257">
        <v>1852.5616455078125</v>
      </c>
      <c r="M111" s="257">
        <v>1848.00048828125</v>
      </c>
      <c r="N111" s="257">
        <v>1835.067626953125</v>
      </c>
      <c r="O111" s="19" cm="1">
        <f t="array" ref="O111">+SUMPRODUCT($E$30:$N$30/100,$E111:$N111)/$D$14*100</f>
        <v>1844.9526322987467</v>
      </c>
      <c r="Q111" s="24">
        <f t="shared" si="25"/>
        <v>6.1289039511079668E-2</v>
      </c>
      <c r="R111" s="24">
        <f t="shared" si="25"/>
        <v>6.1948174285121338E-2</v>
      </c>
      <c r="S111" s="24">
        <f t="shared" si="25"/>
        <v>6.2776495716905245E-2</v>
      </c>
      <c r="T111" s="24">
        <f t="shared" si="25"/>
        <v>6.3203052301258333E-2</v>
      </c>
      <c r="U111" s="24">
        <f t="shared" si="25"/>
        <v>6.3263273377165197E-2</v>
      </c>
      <c r="V111" s="24">
        <f t="shared" si="25"/>
        <v>6.4070044416146388E-2</v>
      </c>
      <c r="W111" s="24">
        <f t="shared" si="25"/>
        <v>6.4465417443398731E-2</v>
      </c>
      <c r="X111" s="24">
        <f t="shared" si="25"/>
        <v>6.4593731894989626E-2</v>
      </c>
      <c r="Y111" s="24">
        <f t="shared" si="25"/>
        <v>6.6126923077735711E-2</v>
      </c>
      <c r="Z111" s="24">
        <f t="shared" si="25"/>
        <v>6.5851499330194629E-2</v>
      </c>
      <c r="AA111" s="24">
        <f t="shared" si="23"/>
        <v>6.388456809093257E-2</v>
      </c>
      <c r="AB111" s="24">
        <f>+CUY!Y84</f>
        <v>6.3077290324396795E-2</v>
      </c>
      <c r="AD111" s="24">
        <f t="shared" si="31"/>
        <v>1.0894210860584352</v>
      </c>
      <c r="AE111" s="24">
        <f t="shared" si="31"/>
        <v>1.0887134430027823</v>
      </c>
      <c r="AF111" s="24">
        <f t="shared" si="31"/>
        <v>1.0871747725616721</v>
      </c>
      <c r="AG111" s="24">
        <f t="shared" si="31"/>
        <v>1.0811840008199454</v>
      </c>
      <c r="AH111" s="24">
        <f t="shared" si="31"/>
        <v>1.0848287586777929</v>
      </c>
      <c r="AI111" s="24">
        <f t="shared" si="31"/>
        <v>1.0811049428772872</v>
      </c>
      <c r="AJ111" s="24">
        <f t="shared" si="31"/>
        <v>1.079013747182505</v>
      </c>
      <c r="AK111" s="24">
        <f t="shared" si="31"/>
        <v>1.0794521636603172</v>
      </c>
      <c r="AL111" s="24">
        <f t="shared" si="31"/>
        <v>1.084131980166438</v>
      </c>
      <c r="AM111" s="24">
        <f t="shared" si="31"/>
        <v>1.0718141197941149</v>
      </c>
      <c r="AN111" s="24">
        <f t="shared" si="31"/>
        <v>1.0821222388323815</v>
      </c>
      <c r="AO111" s="24">
        <f>+CUY!AV84</f>
        <v>1.0821292453924642</v>
      </c>
      <c r="AQ111" s="24">
        <f t="shared" si="28"/>
        <v>-4.5624598191149612E-3</v>
      </c>
      <c r="AR111" s="24">
        <f t="shared" si="32"/>
        <v>1.7606966264320345E-2</v>
      </c>
      <c r="AS111" s="35">
        <f t="shared" ref="AS111:AT126" si="33">+D111</f>
        <v>45108</v>
      </c>
      <c r="AT111" s="19">
        <f t="shared" si="30"/>
        <v>1860.784423828125</v>
      </c>
      <c r="AU111" s="19">
        <f t="shared" si="27"/>
        <v>1835.067626953125</v>
      </c>
      <c r="AV111" s="52">
        <f t="shared" si="29"/>
        <v>0.25716796875000014</v>
      </c>
      <c r="AW111" s="52">
        <f t="shared" si="24"/>
        <v>2.4526329268669045E-2</v>
      </c>
    </row>
    <row r="112" spans="4:49" x14ac:dyDescent="0.25">
      <c r="D112" s="37">
        <f>+CUY!A85</f>
        <v>45139</v>
      </c>
      <c r="E112" s="257">
        <v>2098.44580078125</v>
      </c>
      <c r="F112" s="257">
        <v>2093.47705078125</v>
      </c>
      <c r="G112" s="257">
        <v>2088.328857421875</v>
      </c>
      <c r="H112" s="257">
        <v>2090.390869140625</v>
      </c>
      <c r="I112" s="257">
        <v>2076.6220703125</v>
      </c>
      <c r="J112" s="257">
        <v>2084.391845703125</v>
      </c>
      <c r="K112" s="257">
        <v>2070.25537109375</v>
      </c>
      <c r="L112" s="257">
        <v>2079.50244140625</v>
      </c>
      <c r="M112" s="257">
        <v>2074.027587890625</v>
      </c>
      <c r="N112" s="257">
        <v>2053.354248046875</v>
      </c>
      <c r="O112" s="19" cm="1">
        <f t="array" ref="O112">+SUMPRODUCT($E$30:$N$30/100,$E112:$N112)/$D$14*100</f>
        <v>2072.7246837780203</v>
      </c>
      <c r="Q112" s="24">
        <f t="shared" si="25"/>
        <v>0.12772106962513829</v>
      </c>
      <c r="R112" s="24">
        <f t="shared" si="25"/>
        <v>0.12594228386386952</v>
      </c>
      <c r="S112" s="24">
        <f t="shared" si="25"/>
        <v>0.12537088694152354</v>
      </c>
      <c r="T112" s="24">
        <f t="shared" si="25"/>
        <v>0.12445097225762569</v>
      </c>
      <c r="U112" s="24">
        <f t="shared" si="25"/>
        <v>0.12416985056236296</v>
      </c>
      <c r="V112" s="24">
        <f t="shared" si="25"/>
        <v>0.12327943474934777</v>
      </c>
      <c r="W112" s="24">
        <f t="shared" si="25"/>
        <v>0.12221607794905642</v>
      </c>
      <c r="X112" s="24">
        <f t="shared" si="25"/>
        <v>0.12250107652219588</v>
      </c>
      <c r="Y112" s="24">
        <f t="shared" si="25"/>
        <v>0.12230900426849645</v>
      </c>
      <c r="Z112" s="24">
        <f t="shared" si="25"/>
        <v>0.11895290281818371</v>
      </c>
      <c r="AA112" s="24">
        <f t="shared" si="23"/>
        <v>0.12345685601449707</v>
      </c>
      <c r="AB112" s="24">
        <f>+CUY!Y85</f>
        <v>0.12326648875119295</v>
      </c>
      <c r="AD112" s="24">
        <f t="shared" si="31"/>
        <v>1.2074262912723066</v>
      </c>
      <c r="AE112" s="24">
        <f t="shared" si="31"/>
        <v>1.2046368199726647</v>
      </c>
      <c r="AF112" s="24">
        <f t="shared" si="31"/>
        <v>1.204872604271753</v>
      </c>
      <c r="AG112" s="24">
        <f t="shared" si="31"/>
        <v>1.1993292131961946</v>
      </c>
      <c r="AH112" s="24">
        <f t="shared" si="31"/>
        <v>1.20059221231939</v>
      </c>
      <c r="AI112" s="24">
        <f t="shared" si="31"/>
        <v>1.1978704569259704</v>
      </c>
      <c r="AJ112" s="24">
        <f t="shared" si="31"/>
        <v>1.1953829537660434</v>
      </c>
      <c r="AK112" s="24">
        <f t="shared" si="31"/>
        <v>1.1974164179807194</v>
      </c>
      <c r="AL112" s="24">
        <f t="shared" si="31"/>
        <v>1.2029704722625354</v>
      </c>
      <c r="AM112" s="24">
        <f t="shared" si="31"/>
        <v>1.1864208569622576</v>
      </c>
      <c r="AN112" s="24">
        <f t="shared" si="31"/>
        <v>1.1990973155939102</v>
      </c>
      <c r="AO112" s="24">
        <f>+CUY!AV85</f>
        <v>1.1969933133063724</v>
      </c>
      <c r="AQ112" s="24">
        <f t="shared" si="28"/>
        <v>8.7681668069545804E-3</v>
      </c>
      <c r="AR112" s="24">
        <f t="shared" si="32"/>
        <v>2.1005434310048976E-2</v>
      </c>
      <c r="AS112" s="35">
        <f t="shared" si="33"/>
        <v>45139</v>
      </c>
      <c r="AT112" s="19">
        <f t="shared" si="30"/>
        <v>2098.44580078125</v>
      </c>
      <c r="AU112" s="19">
        <f t="shared" si="27"/>
        <v>2053.354248046875</v>
      </c>
      <c r="AV112" s="52">
        <f t="shared" si="29"/>
        <v>0.45091552734374929</v>
      </c>
      <c r="AW112" s="52">
        <f t="shared" si="24"/>
        <v>6.4770006908369204E-2</v>
      </c>
    </row>
    <row r="113" spans="4:49" x14ac:dyDescent="0.25">
      <c r="D113" s="37">
        <f>+CUY!A86</f>
        <v>45170</v>
      </c>
      <c r="E113" s="257">
        <v>2397.500732421875</v>
      </c>
      <c r="F113" s="257">
        <v>2387.72412109375</v>
      </c>
      <c r="G113" s="257">
        <v>2376.724609375</v>
      </c>
      <c r="H113" s="257">
        <v>2377.08544921875</v>
      </c>
      <c r="I113" s="257">
        <v>2362.249267578125</v>
      </c>
      <c r="J113" s="257">
        <v>2369.181396484375</v>
      </c>
      <c r="K113" s="257">
        <v>2347.49072265625</v>
      </c>
      <c r="L113" s="257">
        <v>2356.14501953125</v>
      </c>
      <c r="M113" s="257">
        <v>2348.55712890625</v>
      </c>
      <c r="N113" s="257">
        <v>2320.81640625</v>
      </c>
      <c r="O113" s="19" cm="1">
        <f t="array" ref="O113">+SUMPRODUCT($E$30:$N$30/100,$E113:$N113)/$D$14*100</f>
        <v>2354.2879939153213</v>
      </c>
      <c r="Q113" s="24">
        <f t="shared" si="25"/>
        <v>0.14251258313618909</v>
      </c>
      <c r="R113" s="24">
        <f t="shared" si="25"/>
        <v>0.14055423736443262</v>
      </c>
      <c r="S113" s="24">
        <f t="shared" si="25"/>
        <v>0.13809882046506838</v>
      </c>
      <c r="T113" s="24">
        <f t="shared" si="25"/>
        <v>0.13714879083641773</v>
      </c>
      <c r="U113" s="24">
        <f t="shared" si="25"/>
        <v>0.13754414024052175</v>
      </c>
      <c r="V113" s="24">
        <f t="shared" si="25"/>
        <v>0.13662956481447108</v>
      </c>
      <c r="W113" s="24">
        <f t="shared" si="25"/>
        <v>0.13391360091776128</v>
      </c>
      <c r="X113" s="24">
        <f t="shared" si="25"/>
        <v>0.13303306243676349</v>
      </c>
      <c r="Y113" s="24">
        <f t="shared" si="25"/>
        <v>0.13236542397916384</v>
      </c>
      <c r="Z113" s="24">
        <f t="shared" si="25"/>
        <v>0.13025621782385177</v>
      </c>
      <c r="AA113" s="24">
        <f t="shared" si="23"/>
        <v>0.13584211754746245</v>
      </c>
      <c r="AB113" s="24">
        <f>+CUY!Y86</f>
        <v>0.13658008573656444</v>
      </c>
      <c r="AD113" s="24">
        <f t="shared" si="31"/>
        <v>1.3703171700862007</v>
      </c>
      <c r="AE113" s="24">
        <f t="shared" si="31"/>
        <v>1.3647121979897894</v>
      </c>
      <c r="AF113" s="24">
        <f t="shared" si="31"/>
        <v>1.3643274752961583</v>
      </c>
      <c r="AG113" s="24">
        <f t="shared" si="31"/>
        <v>1.3592365231936072</v>
      </c>
      <c r="AH113" s="24">
        <f t="shared" si="31"/>
        <v>1.3592759808073906</v>
      </c>
      <c r="AI113" s="24">
        <f t="shared" si="31"/>
        <v>1.356388525211849</v>
      </c>
      <c r="AJ113" s="24">
        <f t="shared" si="31"/>
        <v>1.3524032884836101</v>
      </c>
      <c r="AK113" s="24">
        <f t="shared" si="31"/>
        <v>1.3541331437817852</v>
      </c>
      <c r="AL113" s="24">
        <f t="shared" si="31"/>
        <v>1.3604129309893742</v>
      </c>
      <c r="AM113" s="24">
        <f t="shared" si="31"/>
        <v>1.3396279632637071</v>
      </c>
      <c r="AN113" s="24">
        <f t="shared" si="31"/>
        <v>1.3572542902637355</v>
      </c>
      <c r="AO113" s="24">
        <f>+CUY!AV86</f>
        <v>1.3543175614607326</v>
      </c>
      <c r="AQ113" s="24">
        <f t="shared" si="28"/>
        <v>1.2256365312337314E-2</v>
      </c>
      <c r="AR113" s="24">
        <f t="shared" si="32"/>
        <v>3.0689206822493542E-2</v>
      </c>
      <c r="AS113" s="35">
        <f t="shared" si="33"/>
        <v>45170</v>
      </c>
      <c r="AT113" s="19">
        <f t="shared" si="30"/>
        <v>2397.500732421875</v>
      </c>
      <c r="AU113" s="19">
        <f t="shared" si="27"/>
        <v>2320.81640625</v>
      </c>
      <c r="AV113" s="52">
        <f t="shared" si="29"/>
        <v>0.76684326171875128</v>
      </c>
      <c r="AW113" s="52">
        <f t="shared" si="24"/>
        <v>0.13204612020119733</v>
      </c>
    </row>
    <row r="114" spans="4:49" x14ac:dyDescent="0.25">
      <c r="D114" s="37">
        <f>+CUY!A87</f>
        <v>45200</v>
      </c>
      <c r="E114" s="257">
        <v>2577.38818359375</v>
      </c>
      <c r="F114" s="257">
        <v>2564.979248046875</v>
      </c>
      <c r="G114" s="257">
        <v>2552.342041015625</v>
      </c>
      <c r="H114" s="257">
        <v>2550.037841796875</v>
      </c>
      <c r="I114" s="257">
        <v>2535.5537109375</v>
      </c>
      <c r="J114" s="257">
        <v>2541.71875</v>
      </c>
      <c r="K114" s="257">
        <v>2519.681884765625</v>
      </c>
      <c r="L114" s="257">
        <v>2529.158203125</v>
      </c>
      <c r="M114" s="257">
        <v>2521.795166015625</v>
      </c>
      <c r="N114" s="257">
        <v>2490.82373046875</v>
      </c>
      <c r="O114" s="19" cm="1">
        <f t="array" ref="O114">+SUMPRODUCT($E$30:$N$30/100,$E114:$N114)/$D$14*100</f>
        <v>2527.3525560871594</v>
      </c>
      <c r="Q114" s="24">
        <f t="shared" si="25"/>
        <v>7.5031239298166463E-2</v>
      </c>
      <c r="R114" s="24">
        <f t="shared" si="25"/>
        <v>7.4236016375262448E-2</v>
      </c>
      <c r="S114" s="24">
        <f t="shared" si="25"/>
        <v>7.3890526040712112E-2</v>
      </c>
      <c r="T114" s="24">
        <f t="shared" si="25"/>
        <v>7.2758172254584919E-2</v>
      </c>
      <c r="U114" s="24">
        <f t="shared" si="25"/>
        <v>7.3364164289509537E-2</v>
      </c>
      <c r="V114" s="24">
        <f t="shared" si="25"/>
        <v>7.2825725278635511E-2</v>
      </c>
      <c r="W114" s="24">
        <f t="shared" si="25"/>
        <v>7.3351157662738808E-2</v>
      </c>
      <c r="X114" s="24">
        <f t="shared" si="25"/>
        <v>7.3430617453322355E-2</v>
      </c>
      <c r="Y114" s="24">
        <f t="shared" si="25"/>
        <v>7.3763603608848038E-2</v>
      </c>
      <c r="Z114" s="24">
        <f t="shared" si="25"/>
        <v>7.3253241299448435E-2</v>
      </c>
      <c r="AA114" s="24">
        <f t="shared" si="23"/>
        <v>7.3510361782044065E-2</v>
      </c>
      <c r="AB114" s="24">
        <f>+CUY!Y87</f>
        <v>7.3826180359703342E-2</v>
      </c>
      <c r="AD114" s="24">
        <f t="shared" si="31"/>
        <v>1.4039597431126563</v>
      </c>
      <c r="AE114" s="24">
        <f t="shared" si="31"/>
        <v>1.3962017592185751</v>
      </c>
      <c r="AF114" s="24">
        <f t="shared" si="31"/>
        <v>1.3958202826498738</v>
      </c>
      <c r="AG114" s="24">
        <f t="shared" si="31"/>
        <v>1.3869198968398257</v>
      </c>
      <c r="AH114" s="24">
        <f t="shared" si="31"/>
        <v>1.3890898463150143</v>
      </c>
      <c r="AI114" s="24">
        <f t="shared" si="31"/>
        <v>1.3841435110175446</v>
      </c>
      <c r="AJ114" s="24">
        <f t="shared" si="31"/>
        <v>1.3827939775250391</v>
      </c>
      <c r="AK114" s="24">
        <f t="shared" si="31"/>
        <v>1.3853211811901587</v>
      </c>
      <c r="AL114" s="24">
        <f t="shared" si="31"/>
        <v>1.3929680707404661</v>
      </c>
      <c r="AM114" s="24">
        <f t="shared" si="31"/>
        <v>1.370511861778883</v>
      </c>
      <c r="AN114" s="24">
        <f t="shared" si="31"/>
        <v>1.3877751791981017</v>
      </c>
      <c r="AO114" s="24">
        <f>+CUY!AV87</f>
        <v>1.3853118040633583</v>
      </c>
      <c r="AQ114" s="24">
        <f t="shared" si="28"/>
        <v>1.7779979987180283E-3</v>
      </c>
      <c r="AR114" s="24">
        <f t="shared" si="32"/>
        <v>3.3447881333773299E-2</v>
      </c>
      <c r="AS114" s="35">
        <f t="shared" si="33"/>
        <v>45200</v>
      </c>
      <c r="AT114" s="19">
        <f t="shared" si="30"/>
        <v>2577.38818359375</v>
      </c>
      <c r="AU114" s="19">
        <f t="shared" si="27"/>
        <v>2490.82373046875</v>
      </c>
      <c r="AV114" s="52">
        <f t="shared" si="29"/>
        <v>0.86564453125000185</v>
      </c>
      <c r="AW114" s="52">
        <f t="shared" si="24"/>
        <v>0.15147104399612488</v>
      </c>
    </row>
    <row r="115" spans="4:49" x14ac:dyDescent="0.25">
      <c r="D115" s="37">
        <f>+CUY!A88</f>
        <v>45231</v>
      </c>
      <c r="E115" s="257">
        <v>2915.051513671875</v>
      </c>
      <c r="F115" s="257">
        <v>2900.02490234375</v>
      </c>
      <c r="G115" s="257">
        <v>2881.66259765625</v>
      </c>
      <c r="H115" s="257">
        <v>2878.23828125</v>
      </c>
      <c r="I115" s="257">
        <v>2863.71337890625</v>
      </c>
      <c r="J115" s="257">
        <v>2867.831298828125</v>
      </c>
      <c r="K115" s="257">
        <v>2836.81494140625</v>
      </c>
      <c r="L115" s="257">
        <v>2844.39208984375</v>
      </c>
      <c r="M115" s="257">
        <v>2837.51220703125</v>
      </c>
      <c r="N115" s="257">
        <v>2795.728759765625</v>
      </c>
      <c r="O115" s="19" cm="1">
        <f t="array" ref="O115">+SUMPRODUCT($E$30:$N$30/100,$E115:$N115)/$D$14*100</f>
        <v>2849.060321985794</v>
      </c>
      <c r="Q115" s="24">
        <f t="shared" si="25"/>
        <v>0.13100988521151224</v>
      </c>
      <c r="R115" s="24">
        <f t="shared" si="25"/>
        <v>0.13062314424258914</v>
      </c>
      <c r="S115" s="24">
        <f t="shared" si="25"/>
        <v>0.12902681198229304</v>
      </c>
      <c r="T115" s="24">
        <f t="shared" si="25"/>
        <v>0.12870414472824443</v>
      </c>
      <c r="U115" s="24">
        <f t="shared" si="25"/>
        <v>0.12942327608884119</v>
      </c>
      <c r="V115" s="24">
        <f t="shared" si="25"/>
        <v>0.12830394740886453</v>
      </c>
      <c r="W115" s="24">
        <f t="shared" si="25"/>
        <v>0.12586233943183833</v>
      </c>
      <c r="X115" s="24">
        <f t="shared" si="25"/>
        <v>0.12463984511892168</v>
      </c>
      <c r="Y115" s="24">
        <f t="shared" si="25"/>
        <v>0.12519535498771317</v>
      </c>
      <c r="Z115" s="24">
        <f t="shared" si="25"/>
        <v>0.12241132343776684</v>
      </c>
      <c r="AA115" s="24">
        <f t="shared" si="23"/>
        <v>0.12729041902911309</v>
      </c>
      <c r="AB115" s="24">
        <f>+CUY!Y88</f>
        <v>0.12757877971198539</v>
      </c>
      <c r="AD115" s="24">
        <f t="shared" si="31"/>
        <v>1.5968202571993761</v>
      </c>
      <c r="AE115" s="24">
        <f t="shared" si="31"/>
        <v>1.5867468688358302</v>
      </c>
      <c r="AF115" s="24">
        <f t="shared" si="31"/>
        <v>1.5806761235930491</v>
      </c>
      <c r="AG115" s="24">
        <f t="shared" si="31"/>
        <v>1.5690665512584743</v>
      </c>
      <c r="AH115" s="24">
        <f t="shared" si="31"/>
        <v>1.5722229343060459</v>
      </c>
      <c r="AI115" s="24">
        <f t="shared" si="31"/>
        <v>1.5633863058742246</v>
      </c>
      <c r="AJ115" s="24">
        <f t="shared" si="31"/>
        <v>1.55278994868647</v>
      </c>
      <c r="AK115" s="24">
        <f t="shared" si="31"/>
        <v>1.5529559056044651</v>
      </c>
      <c r="AL115" s="24">
        <f t="shared" si="31"/>
        <v>1.5602402505863133</v>
      </c>
      <c r="AM115" s="24">
        <f t="shared" si="31"/>
        <v>1.5274494981542892</v>
      </c>
      <c r="AN115" s="24">
        <f t="shared" si="31"/>
        <v>1.5642183005244408</v>
      </c>
      <c r="AO115" s="24">
        <f>+CUY!AV88</f>
        <v>1.5633775414625966</v>
      </c>
      <c r="AQ115" s="24">
        <f t="shared" si="28"/>
        <v>8.5985617737454056E-3</v>
      </c>
      <c r="AR115" s="24">
        <f t="shared" si="32"/>
        <v>6.9370759045086938E-2</v>
      </c>
      <c r="AS115" s="35">
        <f t="shared" si="33"/>
        <v>45231</v>
      </c>
      <c r="AT115" s="19">
        <f t="shared" si="30"/>
        <v>2915.051513671875</v>
      </c>
      <c r="AU115" s="19">
        <f t="shared" si="27"/>
        <v>2795.728759765625</v>
      </c>
      <c r="AV115" s="52">
        <f t="shared" si="29"/>
        <v>1.193227539062498</v>
      </c>
      <c r="AW115" s="52">
        <f t="shared" si="24"/>
        <v>0.22071358521124917</v>
      </c>
    </row>
    <row r="116" spans="4:49" x14ac:dyDescent="0.25">
      <c r="D116" s="37">
        <f>+CUY!A89</f>
        <v>45261</v>
      </c>
      <c r="E116" s="257">
        <v>3669.388916015625</v>
      </c>
      <c r="F116" s="257">
        <v>3646.30029296875</v>
      </c>
      <c r="G116" s="257">
        <v>3626.41748046875</v>
      </c>
      <c r="H116" s="257">
        <v>3631.01123046875</v>
      </c>
      <c r="I116" s="257">
        <v>3607.56005859375</v>
      </c>
      <c r="J116" s="257">
        <v>3620.330078125</v>
      </c>
      <c r="K116" s="257">
        <v>3579.843017578125</v>
      </c>
      <c r="L116" s="257">
        <v>3588.14453125</v>
      </c>
      <c r="M116" s="257">
        <v>3579.4658203125</v>
      </c>
      <c r="N116" s="257">
        <v>3527.546142578125</v>
      </c>
      <c r="O116" s="19" cm="1">
        <f t="array" ref="O116">+SUMPRODUCT($E$30:$N$30/100,$E116:$N116)/$D$14*100</f>
        <v>3591.6454546200648</v>
      </c>
      <c r="Q116" s="24">
        <f t="shared" si="25"/>
        <v>0.25877326654634891</v>
      </c>
      <c r="R116" s="24">
        <f t="shared" si="25"/>
        <v>0.25733413186275511</v>
      </c>
      <c r="S116" s="24">
        <f t="shared" si="25"/>
        <v>0.2584462467667914</v>
      </c>
      <c r="T116" s="24">
        <f t="shared" si="25"/>
        <v>0.26153948202364452</v>
      </c>
      <c r="U116" s="24">
        <f t="shared" si="25"/>
        <v>0.25974899763592973</v>
      </c>
      <c r="V116" s="24">
        <f t="shared" si="25"/>
        <v>0.2623929725588694</v>
      </c>
      <c r="W116" s="24">
        <f t="shared" si="25"/>
        <v>0.26192335119454269</v>
      </c>
      <c r="X116" s="24">
        <f t="shared" si="25"/>
        <v>0.26148028046551985</v>
      </c>
      <c r="Y116" s="24">
        <f t="shared" si="25"/>
        <v>0.26148032471638949</v>
      </c>
      <c r="Z116" s="24">
        <f t="shared" si="25"/>
        <v>0.26176265499870977</v>
      </c>
      <c r="AA116" s="24">
        <f t="shared" si="23"/>
        <v>0.26064212361663497</v>
      </c>
      <c r="AB116" s="24">
        <f>+CUY!Y89</f>
        <v>0.2584609455383633</v>
      </c>
      <c r="AD116" s="24">
        <f t="shared" si="31"/>
        <v>2.127327799026272</v>
      </c>
      <c r="AE116" s="24">
        <f t="shared" si="31"/>
        <v>2.1081893248410162</v>
      </c>
      <c r="AF116" s="24">
        <f t="shared" si="31"/>
        <v>2.09672288054445</v>
      </c>
      <c r="AG116" s="24">
        <f t="shared" si="31"/>
        <v>2.088692353189411</v>
      </c>
      <c r="AH116" s="24">
        <f t="shared" si="31"/>
        <v>2.0909253877392899</v>
      </c>
      <c r="AI116" s="24">
        <f t="shared" si="31"/>
        <v>2.081097731314697</v>
      </c>
      <c r="AJ116" s="24">
        <f t="shared" si="31"/>
        <v>2.0609809622828936</v>
      </c>
      <c r="AK116" s="24">
        <f t="shared" si="31"/>
        <v>2.0558489865377294</v>
      </c>
      <c r="AL116" s="24">
        <f t="shared" si="31"/>
        <v>2.0646688007076865</v>
      </c>
      <c r="AM116" s="24">
        <f t="shared" si="31"/>
        <v>2.0173599969844838</v>
      </c>
      <c r="AN116" s="24">
        <f t="shared" si="31"/>
        <v>2.0760913672006134</v>
      </c>
      <c r="AO116" s="24">
        <f>+CUY!AV89</f>
        <v>2.0721876037214386</v>
      </c>
      <c r="AQ116" s="24">
        <f t="shared" si="28"/>
        <v>-2.9893884523608527E-3</v>
      </c>
      <c r="AR116" s="24">
        <f t="shared" si="32"/>
        <v>0.10996780204178824</v>
      </c>
      <c r="AS116" s="35">
        <f t="shared" si="33"/>
        <v>45261</v>
      </c>
      <c r="AT116" s="19">
        <f t="shared" si="30"/>
        <v>3669.388916015625</v>
      </c>
      <c r="AU116" s="19">
        <f t="shared" si="27"/>
        <v>3527.546142578125</v>
      </c>
      <c r="AV116" s="52">
        <f t="shared" si="29"/>
        <v>1.4184277343750011</v>
      </c>
      <c r="AW116" s="52">
        <f t="shared" si="24"/>
        <v>0.25855218360236876</v>
      </c>
    </row>
    <row r="117" spans="4:49" x14ac:dyDescent="0.25">
      <c r="D117" s="37">
        <f>+CUY!A90</f>
        <v>45292</v>
      </c>
      <c r="E117" s="257">
        <v>4464.65087890625</v>
      </c>
      <c r="F117" s="257">
        <v>4427.75537109375</v>
      </c>
      <c r="G117" s="257">
        <v>4417.951171875</v>
      </c>
      <c r="H117" s="257">
        <v>4434.68896484375</v>
      </c>
      <c r="I117" s="257">
        <v>4403.8603515625</v>
      </c>
      <c r="J117" s="257">
        <v>4427.08544921875</v>
      </c>
      <c r="K117" s="257">
        <v>4405.294921875</v>
      </c>
      <c r="L117" s="257">
        <v>4413.67431640625</v>
      </c>
      <c r="M117" s="257">
        <v>4403.3251953125</v>
      </c>
      <c r="N117" s="257">
        <v>4365.00439453125</v>
      </c>
      <c r="O117" s="19" cm="1">
        <f t="array" ref="O117">+SUMPRODUCT($E$30:$N$30/100,$E117:$N117)/$D$14*100</f>
        <v>4399.0861907243479</v>
      </c>
      <c r="Q117" s="24">
        <f t="shared" si="25"/>
        <v>0.21672871998374954</v>
      </c>
      <c r="R117" s="24">
        <f t="shared" si="25"/>
        <v>0.21431451480611696</v>
      </c>
      <c r="S117" s="24">
        <f t="shared" si="25"/>
        <v>0.21826877232676933</v>
      </c>
      <c r="T117" s="24">
        <f t="shared" si="25"/>
        <v>0.22133716569949802</v>
      </c>
      <c r="U117" s="24">
        <f t="shared" si="25"/>
        <v>0.2207309871589922</v>
      </c>
      <c r="V117" s="24">
        <f t="shared" si="25"/>
        <v>0.22284028077118756</v>
      </c>
      <c r="W117" s="24">
        <f t="shared" si="25"/>
        <v>0.23058326866391998</v>
      </c>
      <c r="X117" s="24">
        <f t="shared" si="25"/>
        <v>0.2300714973899507</v>
      </c>
      <c r="Y117" s="24">
        <f t="shared" si="25"/>
        <v>0.23016266011671926</v>
      </c>
      <c r="Z117" s="24">
        <f t="shared" si="25"/>
        <v>0.2374053288332223</v>
      </c>
      <c r="AA117" s="24">
        <f t="shared" si="23"/>
        <v>0.2248108134018747</v>
      </c>
      <c r="AB117" s="24">
        <f>+CUY!Y90</f>
        <v>0.22292733205987769</v>
      </c>
      <c r="AD117" s="24">
        <f t="shared" si="31"/>
        <v>2.5731904568558863</v>
      </c>
      <c r="AE117" s="24">
        <f t="shared" si="31"/>
        <v>2.5485771810898674</v>
      </c>
      <c r="AF117" s="24">
        <f t="shared" si="31"/>
        <v>2.5443019429789353</v>
      </c>
      <c r="AG117" s="24">
        <f t="shared" si="31"/>
        <v>2.5455071843689554</v>
      </c>
      <c r="AH117" s="24">
        <f t="shared" si="31"/>
        <v>2.5483079493025578</v>
      </c>
      <c r="AI117" s="24">
        <f t="shared" si="31"/>
        <v>2.543858353091637</v>
      </c>
      <c r="AJ117" s="24">
        <f t="shared" si="31"/>
        <v>2.5409141966339894</v>
      </c>
      <c r="AK117" s="24">
        <f t="shared" si="31"/>
        <v>2.5325953571986868</v>
      </c>
      <c r="AL117" s="24">
        <f t="shared" si="31"/>
        <v>2.5418004053546404</v>
      </c>
      <c r="AM117" s="24">
        <f t="shared" si="31"/>
        <v>2.5101579565956311</v>
      </c>
      <c r="AN117" s="24">
        <f t="shared" si="31"/>
        <v>2.5413273827292318</v>
      </c>
      <c r="AO117" s="24">
        <f>+CUY!AV90</f>
        <v>2.5326280457036914</v>
      </c>
      <c r="AQ117" s="24">
        <f t="shared" si="28"/>
        <v>-2.0676608849472755E-2</v>
      </c>
      <c r="AR117" s="24">
        <f t="shared" si="32"/>
        <v>6.3032500260255198E-2</v>
      </c>
      <c r="AS117" s="35">
        <f t="shared" si="33"/>
        <v>45292</v>
      </c>
      <c r="AT117" s="19">
        <f t="shared" si="30"/>
        <v>4464.65087890625</v>
      </c>
      <c r="AU117" s="19">
        <f t="shared" si="27"/>
        <v>4365.00439453125</v>
      </c>
      <c r="AV117" s="52">
        <f t="shared" si="29"/>
        <v>0.99646484375000455</v>
      </c>
      <c r="AW117" s="52">
        <f t="shared" si="24"/>
        <v>0.14636093148658347</v>
      </c>
    </row>
    <row r="118" spans="4:49" x14ac:dyDescent="0.25">
      <c r="D118" s="37">
        <f>+CUY!A91</f>
        <v>45323</v>
      </c>
      <c r="E118" s="257">
        <v>5057.4619140625</v>
      </c>
      <c r="F118" s="257">
        <v>5015.46484375</v>
      </c>
      <c r="G118" s="257">
        <v>5014.70361328125</v>
      </c>
      <c r="H118" s="257">
        <v>5037.4794921875</v>
      </c>
      <c r="I118" s="257">
        <v>4996.8154296875</v>
      </c>
      <c r="J118" s="257">
        <v>5026.16845703125</v>
      </c>
      <c r="K118" s="257">
        <v>5009.421875</v>
      </c>
      <c r="L118" s="257">
        <v>5019.8662109375</v>
      </c>
      <c r="M118" s="257">
        <v>5005.98974609375</v>
      </c>
      <c r="N118" s="257">
        <v>4973.310546875</v>
      </c>
      <c r="O118" s="19" cm="1">
        <f t="array" ref="O118">+SUMPRODUCT($E$30:$N$30/100,$E118:$N118)/$D$14*100</f>
        <v>4997.0433466784971</v>
      </c>
      <c r="Q118" s="24">
        <f t="shared" si="25"/>
        <v>0.13277881098319533</v>
      </c>
      <c r="R118" s="24">
        <f t="shared" si="25"/>
        <v>0.13273304945730846</v>
      </c>
      <c r="S118" s="24">
        <f t="shared" si="25"/>
        <v>0.13507447642364623</v>
      </c>
      <c r="T118" s="24">
        <f t="shared" si="25"/>
        <v>0.13592622439192614</v>
      </c>
      <c r="U118" s="24">
        <f t="shared" si="25"/>
        <v>0.13464438714879279</v>
      </c>
      <c r="V118" s="24">
        <f t="shared" si="25"/>
        <v>0.13532221473570627</v>
      </c>
      <c r="W118" s="24">
        <f t="shared" si="25"/>
        <v>0.13713655131808267</v>
      </c>
      <c r="X118" s="24">
        <f t="shared" si="25"/>
        <v>0.13734404740239881</v>
      </c>
      <c r="Y118" s="24">
        <f t="shared" si="25"/>
        <v>0.13686578302751928</v>
      </c>
      <c r="Z118" s="24">
        <f t="shared" si="25"/>
        <v>0.13935980296053629</v>
      </c>
      <c r="AA118" s="24">
        <f t="shared" si="23"/>
        <v>0.13592758360019541</v>
      </c>
      <c r="AB118" s="24">
        <f>+CUY!Y91</f>
        <v>0.13535663533264719</v>
      </c>
      <c r="AD118" s="24">
        <f t="shared" si="31"/>
        <v>2.7727787188058013</v>
      </c>
      <c r="AE118" s="24">
        <f t="shared" si="31"/>
        <v>2.7548411105355681</v>
      </c>
      <c r="AF118" s="24">
        <f t="shared" si="31"/>
        <v>2.7591536397137952</v>
      </c>
      <c r="AG118" s="24">
        <f t="shared" si="31"/>
        <v>2.7688659600988395</v>
      </c>
      <c r="AH118" s="24">
        <f t="shared" si="31"/>
        <v>2.7690331102729528</v>
      </c>
      <c r="AI118" s="24">
        <f t="shared" si="31"/>
        <v>2.7712527876096953</v>
      </c>
      <c r="AJ118" s="24">
        <f t="shared" si="31"/>
        <v>2.7784031762862047</v>
      </c>
      <c r="AK118" s="24">
        <f t="shared" si="31"/>
        <v>2.7692213566769932</v>
      </c>
      <c r="AL118" s="24">
        <f t="shared" si="31"/>
        <v>2.7809963230104531</v>
      </c>
      <c r="AM118" s="24">
        <f t="shared" si="31"/>
        <v>2.766269110820387</v>
      </c>
      <c r="AN118" s="24">
        <f t="shared" si="31"/>
        <v>2.769168303201706</v>
      </c>
      <c r="AO118" s="24">
        <f>+CUY!AV91</f>
        <v>2.7581700747055602</v>
      </c>
      <c r="AQ118" s="24">
        <f t="shared" si="28"/>
        <v>-6.5809919773409664E-3</v>
      </c>
      <c r="AR118" s="24">
        <f t="shared" si="32"/>
        <v>6.5096079854143341E-3</v>
      </c>
      <c r="AS118" s="35">
        <f t="shared" si="33"/>
        <v>45323</v>
      </c>
      <c r="AT118" s="19">
        <f t="shared" si="33"/>
        <v>5057.4619140625</v>
      </c>
      <c r="AU118" s="19">
        <f t="shared" si="27"/>
        <v>4973.310546875</v>
      </c>
      <c r="AV118" s="52">
        <f t="shared" si="29"/>
        <v>0.84151367187500625</v>
      </c>
      <c r="AW118" s="52">
        <f t="shared" si="24"/>
        <v>9.9539423462379872E-2</v>
      </c>
    </row>
    <row r="119" spans="4:49" x14ac:dyDescent="0.25">
      <c r="D119" s="37">
        <f>+CUY!A92</f>
        <v>45352</v>
      </c>
      <c r="E119" s="257">
        <v>5526.20703125</v>
      </c>
      <c r="F119" s="257">
        <v>5486.10302734375</v>
      </c>
      <c r="G119" s="257">
        <v>5487.009765625</v>
      </c>
      <c r="H119" s="257">
        <v>5509.96728515625</v>
      </c>
      <c r="I119" s="257">
        <v>5472.39404296875</v>
      </c>
      <c r="J119" s="257">
        <v>5498.30322265625</v>
      </c>
      <c r="K119" s="257">
        <v>5476.5517578125</v>
      </c>
      <c r="L119" s="257">
        <v>5484.61474609375</v>
      </c>
      <c r="M119" s="257">
        <v>5467.2451171875</v>
      </c>
      <c r="N119" s="257">
        <v>5431.4443359375</v>
      </c>
      <c r="O119" s="19" cm="1">
        <f t="array" ref="O119">+SUMPRODUCT($E$30:$N$30/100,$E119:$N119)/$D$14*100</f>
        <v>5463.6724555663095</v>
      </c>
      <c r="Q119" s="24">
        <f t="shared" si="25"/>
        <v>9.2683864980600772E-2</v>
      </c>
      <c r="R119" s="24">
        <f t="shared" si="25"/>
        <v>9.3837400571201934E-2</v>
      </c>
      <c r="S119" s="24">
        <f t="shared" si="25"/>
        <v>9.4184260679507581E-2</v>
      </c>
      <c r="T119" s="24">
        <f t="shared" si="25"/>
        <v>9.3794484662720556E-2</v>
      </c>
      <c r="U119" s="24">
        <f t="shared" si="25"/>
        <v>9.5176341806763931E-2</v>
      </c>
      <c r="V119" s="24">
        <f t="shared" si="25"/>
        <v>9.3935324623773298E-2</v>
      </c>
      <c r="W119" s="24">
        <f t="shared" si="25"/>
        <v>9.3250258107378858E-2</v>
      </c>
      <c r="X119" s="24">
        <f t="shared" si="25"/>
        <v>9.2581856891650993E-2</v>
      </c>
      <c r="Y119" s="24">
        <f t="shared" si="25"/>
        <v>9.2140694345943297E-2</v>
      </c>
      <c r="Z119" s="24">
        <f t="shared" si="25"/>
        <v>9.2118476162798668E-2</v>
      </c>
      <c r="AA119" s="24">
        <f t="shared" si="23"/>
        <v>9.33810408504816E-2</v>
      </c>
      <c r="AB119" s="24">
        <f>+CUY!Y92</f>
        <v>9.3075061656613833E-2</v>
      </c>
      <c r="AD119" s="24">
        <f t="shared" si="31"/>
        <v>2.8154525587247967</v>
      </c>
      <c r="AE119" s="24">
        <f t="shared" si="31"/>
        <v>2.8003149526932529</v>
      </c>
      <c r="AF119" s="24">
        <f t="shared" si="31"/>
        <v>2.8086725505200305</v>
      </c>
      <c r="AG119" s="24">
        <f t="shared" si="31"/>
        <v>2.8234368030271946</v>
      </c>
      <c r="AH119" s="24">
        <f t="shared" si="31"/>
        <v>2.8227226351035903</v>
      </c>
      <c r="AI119" s="24">
        <f t="shared" si="31"/>
        <v>2.8293573721427068</v>
      </c>
      <c r="AJ119" s="24">
        <f t="shared" si="31"/>
        <v>2.8356225939679791</v>
      </c>
      <c r="AK119" s="24">
        <f t="shared" si="31"/>
        <v>2.8244103121438022</v>
      </c>
      <c r="AL119" s="24">
        <f t="shared" si="31"/>
        <v>2.8357451795477266</v>
      </c>
      <c r="AM119" s="24">
        <f t="shared" si="31"/>
        <v>2.829034191561036</v>
      </c>
      <c r="AN119" s="24">
        <f t="shared" si="31"/>
        <v>2.8232198148257859</v>
      </c>
      <c r="AO119" s="24">
        <f>+CUY!AV92</f>
        <v>2.8086681737544339</v>
      </c>
      <c r="AQ119" s="24">
        <f t="shared" si="28"/>
        <v>5.6538881780210382E-4</v>
      </c>
      <c r="AR119" s="24">
        <f t="shared" si="32"/>
        <v>-1.3581632836239255E-2</v>
      </c>
      <c r="AS119" s="35">
        <f t="shared" si="33"/>
        <v>45352</v>
      </c>
      <c r="AT119" s="19">
        <f t="shared" si="33"/>
        <v>5526.20703125</v>
      </c>
      <c r="AU119" s="19">
        <f t="shared" si="27"/>
        <v>5431.4443359375</v>
      </c>
      <c r="AV119" s="52">
        <f t="shared" si="29"/>
        <v>0.94762695312500256</v>
      </c>
      <c r="AW119" s="52">
        <f t="shared" si="24"/>
        <v>0.11525051516088602</v>
      </c>
    </row>
    <row r="120" spans="4:49" x14ac:dyDescent="0.25">
      <c r="D120" s="37">
        <f>+CUY!A93</f>
        <v>45383</v>
      </c>
      <c r="E120" s="257">
        <v>5960.25341796875</v>
      </c>
      <c r="F120" s="257">
        <v>5929.77392578125</v>
      </c>
      <c r="G120" s="257">
        <v>5927.248046875</v>
      </c>
      <c r="H120" s="257">
        <v>5958.88916015625</v>
      </c>
      <c r="I120" s="257">
        <v>5915.19140625</v>
      </c>
      <c r="J120" s="257">
        <v>5946.45068359375</v>
      </c>
      <c r="K120" s="257">
        <v>5917.287109375</v>
      </c>
      <c r="L120" s="257">
        <v>5923.03759765625</v>
      </c>
      <c r="M120" s="257">
        <v>5915.06884765625</v>
      </c>
      <c r="N120" s="257">
        <v>5873.92822265625</v>
      </c>
      <c r="O120" s="19" cm="1">
        <f t="array" ref="O120">+SUMPRODUCT($E$30:$N$30/100,$E120:$N120)/$D$14*100</f>
        <v>5905.1105658305878</v>
      </c>
      <c r="Q120" s="24">
        <f t="shared" si="25"/>
        <v>7.8543272856820723E-2</v>
      </c>
      <c r="R120" s="24">
        <f t="shared" si="25"/>
        <v>8.0871776601015855E-2</v>
      </c>
      <c r="S120" s="24">
        <f t="shared" si="25"/>
        <v>8.0232822621895572E-2</v>
      </c>
      <c r="T120" s="24">
        <f t="shared" si="25"/>
        <v>8.1474508244248067E-2</v>
      </c>
      <c r="U120" s="24">
        <f t="shared" si="25"/>
        <v>8.0914744041537423E-2</v>
      </c>
      <c r="V120" s="24">
        <f t="shared" si="25"/>
        <v>8.1506501695080891E-2</v>
      </c>
      <c r="W120" s="24">
        <f t="shared" si="25"/>
        <v>8.0476798367471902E-2</v>
      </c>
      <c r="X120" s="24">
        <f t="shared" si="25"/>
        <v>7.9936854612213892E-2</v>
      </c>
      <c r="Y120" s="24">
        <f t="shared" si="25"/>
        <v>8.1910307818633621E-2</v>
      </c>
      <c r="Z120" s="24">
        <f t="shared" si="25"/>
        <v>8.1467075671019407E-2</v>
      </c>
      <c r="AA120" s="24">
        <f t="shared" si="23"/>
        <v>8.0795127060471428E-2</v>
      </c>
      <c r="AB120" s="24">
        <f>+CUY!Y93</f>
        <v>8.1495061408456415E-2</v>
      </c>
      <c r="AD120" s="24">
        <f t="shared" si="31"/>
        <v>2.8290818865254912</v>
      </c>
      <c r="AE120" s="24">
        <f t="shared" si="31"/>
        <v>2.8247789245280925</v>
      </c>
      <c r="AF120" s="24">
        <f t="shared" si="31"/>
        <v>2.8344657359690553</v>
      </c>
      <c r="AG120" s="24">
        <f t="shared" si="31"/>
        <v>2.8558963668638802</v>
      </c>
      <c r="AH120" s="24">
        <f t="shared" si="31"/>
        <v>2.8536438765214744</v>
      </c>
      <c r="AI120" s="24">
        <f t="shared" si="31"/>
        <v>2.8647194548729389</v>
      </c>
      <c r="AJ120" s="24">
        <f t="shared" si="31"/>
        <v>2.8696783597954134</v>
      </c>
      <c r="AK120" s="24">
        <f t="shared" si="31"/>
        <v>2.8557440756350534</v>
      </c>
      <c r="AL120" s="24">
        <f t="shared" si="31"/>
        <v>2.8763708244886268</v>
      </c>
      <c r="AM120" s="24">
        <f t="shared" si="31"/>
        <v>2.8754079633676199</v>
      </c>
      <c r="AN120" s="24">
        <f t="shared" si="31"/>
        <v>2.8555009074814146</v>
      </c>
      <c r="AO120" s="24">
        <f>+CUY!AV93</f>
        <v>2.8414971948483254</v>
      </c>
      <c r="AQ120" s="24">
        <f t="shared" si="28"/>
        <v>-2.9238028141986838E-3</v>
      </c>
      <c r="AR120" s="24">
        <f t="shared" si="32"/>
        <v>-4.6326076842128749E-2</v>
      </c>
      <c r="AS120" s="35">
        <f t="shared" si="33"/>
        <v>45383</v>
      </c>
      <c r="AT120" s="19">
        <f t="shared" si="33"/>
        <v>5960.25341796875</v>
      </c>
      <c r="AU120" s="19">
        <f t="shared" si="27"/>
        <v>5873.92822265625</v>
      </c>
      <c r="AV120" s="52">
        <f t="shared" si="29"/>
        <v>0.86325195312500114</v>
      </c>
      <c r="AW120" s="52">
        <f t="shared" si="24"/>
        <v>8.7675196900336871E-2</v>
      </c>
    </row>
    <row r="121" spans="4:49" x14ac:dyDescent="0.25">
      <c r="D121" s="37">
        <f>+CUY!A94</f>
        <v>45413</v>
      </c>
      <c r="E121" s="257">
        <v>6208.45947265625</v>
      </c>
      <c r="F121" s="257">
        <v>6174.51318359375</v>
      </c>
      <c r="G121" s="257">
        <v>6178.7724609375</v>
      </c>
      <c r="H121" s="257">
        <v>6212.1025390625</v>
      </c>
      <c r="I121" s="257">
        <v>6165.73779296875</v>
      </c>
      <c r="J121" s="257">
        <v>6197.4853515625</v>
      </c>
      <c r="K121" s="257">
        <v>6176.2802734375</v>
      </c>
      <c r="L121" s="257">
        <v>6184.10986328125</v>
      </c>
      <c r="M121" s="257">
        <v>6167.62548828125</v>
      </c>
      <c r="N121" s="257">
        <v>6138.06591796875</v>
      </c>
      <c r="O121" s="19" cm="1">
        <f t="array" ref="O121">+SUMPRODUCT($E$30:$N$30/100,$E121:$N121)/$D$14*100</f>
        <v>6158.4612630160536</v>
      </c>
      <c r="Q121" s="24">
        <f t="shared" si="25"/>
        <v>4.1643540514438193E-2</v>
      </c>
      <c r="R121" s="24">
        <f t="shared" si="25"/>
        <v>4.1272949167325157E-2</v>
      </c>
      <c r="S121" s="24">
        <f t="shared" si="25"/>
        <v>4.2435277227027779E-2</v>
      </c>
      <c r="T121" s="24">
        <f t="shared" si="25"/>
        <v>4.2493386284031986E-2</v>
      </c>
      <c r="U121" s="24">
        <f t="shared" si="25"/>
        <v>4.2356429320955291E-2</v>
      </c>
      <c r="V121" s="24">
        <f t="shared" ref="V121:Z122" si="34">+J121/J120-1</f>
        <v>4.2215883276616406E-2</v>
      </c>
      <c r="W121" s="24">
        <f t="shared" si="34"/>
        <v>4.3768902754805827E-2</v>
      </c>
      <c r="X121" s="24">
        <f t="shared" si="34"/>
        <v>4.4077428400641327E-2</v>
      </c>
      <c r="Y121" s="24">
        <f t="shared" si="34"/>
        <v>4.2697159936704976E-2</v>
      </c>
      <c r="Z121" s="24">
        <f t="shared" si="34"/>
        <v>4.4967811198934671E-2</v>
      </c>
      <c r="AA121" s="24">
        <f t="shared" si="23"/>
        <v>4.2903633109167894E-2</v>
      </c>
      <c r="AB121" s="24">
        <f>+CUY!Y94</f>
        <v>4.2669612632195264E-2</v>
      </c>
      <c r="AD121" s="24">
        <f t="shared" si="31"/>
        <v>2.7166995892971575</v>
      </c>
      <c r="AE121" s="24">
        <f t="shared" si="31"/>
        <v>2.7064008558010544</v>
      </c>
      <c r="AF121" s="24">
        <f t="shared" si="31"/>
        <v>2.7203847358138593</v>
      </c>
      <c r="AG121" s="24">
        <f t="shared" si="31"/>
        <v>2.7403095054838764</v>
      </c>
      <c r="AH121" s="24">
        <f t="shared" si="31"/>
        <v>2.7376599752740343</v>
      </c>
      <c r="AI121" s="24">
        <f t="shared" si="31"/>
        <v>2.7460472478987707</v>
      </c>
      <c r="AJ121" s="24">
        <f t="shared" si="31"/>
        <v>2.7596000189629271</v>
      </c>
      <c r="AK121" s="24">
        <f t="shared" si="31"/>
        <v>2.7476961130736823</v>
      </c>
      <c r="AL121" s="24">
        <f t="shared" si="31"/>
        <v>2.7585611931655962</v>
      </c>
      <c r="AM121" s="24">
        <f t="shared" si="31"/>
        <v>2.7669543727856527</v>
      </c>
      <c r="AN121" s="24">
        <f t="shared" si="31"/>
        <v>2.7417604554913337</v>
      </c>
      <c r="AO121" s="24">
        <f>+CUY!AV94</f>
        <v>2.7271196689707913</v>
      </c>
      <c r="AQ121" s="24">
        <f t="shared" si="28"/>
        <v>-3.3242706844964776E-3</v>
      </c>
      <c r="AR121" s="24">
        <f t="shared" si="32"/>
        <v>-5.0254783488495214E-2</v>
      </c>
      <c r="AS121" s="35">
        <f t="shared" si="33"/>
        <v>45413</v>
      </c>
      <c r="AT121" s="19">
        <f t="shared" si="33"/>
        <v>6208.45947265625</v>
      </c>
      <c r="AU121" s="19">
        <f t="shared" si="27"/>
        <v>6138.06591796875</v>
      </c>
      <c r="AV121" s="52">
        <f t="shared" si="29"/>
        <v>0.70393554687500171</v>
      </c>
      <c r="AW121" s="52">
        <f t="shared" si="24"/>
        <v>4.6289397836876134E-2</v>
      </c>
    </row>
    <row r="122" spans="4:49" x14ac:dyDescent="0.25">
      <c r="D122" s="37">
        <f>+CUY!A95</f>
        <v>45444</v>
      </c>
      <c r="E122" s="257">
        <v>6518.54833984375</v>
      </c>
      <c r="F122" s="257">
        <v>6489.556640625</v>
      </c>
      <c r="G122" s="257">
        <v>6492.501953125</v>
      </c>
      <c r="H122" s="257">
        <v>6533.14501953125</v>
      </c>
      <c r="I122" s="257">
        <v>6476.326171875</v>
      </c>
      <c r="J122" s="257">
        <v>6512.3486328125</v>
      </c>
      <c r="K122" s="257">
        <v>6481.27783203125</v>
      </c>
      <c r="L122" s="257">
        <v>6488.73779296875</v>
      </c>
      <c r="M122" s="257">
        <v>6476.599609375</v>
      </c>
      <c r="N122" s="257">
        <v>6442.3310546875</v>
      </c>
      <c r="O122" s="19" cm="1">
        <f t="array" ref="O122">+SUMPRODUCT($E$30:$N$30/100,$E122:$N122)/$D$14*100</f>
        <v>6468.0573506233695</v>
      </c>
      <c r="Q122" s="24">
        <f t="shared" ref="Q122:Q135" si="35">+E122/E121-1</f>
        <v>4.9946185290121736E-2</v>
      </c>
      <c r="R122" s="24">
        <f t="shared" ref="R122:R135" si="36">+F122/F121-1</f>
        <v>5.1023205824282547E-2</v>
      </c>
      <c r="S122" s="24">
        <f t="shared" ref="S122:S135" si="37">+G122/G121-1</f>
        <v>5.0775375557347902E-2</v>
      </c>
      <c r="T122" s="24">
        <f t="shared" ref="T122:T135" si="38">+H122/H121-1</f>
        <v>5.1680164396835648E-2</v>
      </c>
      <c r="U122" s="24">
        <f t="shared" ref="U122:U135" si="39">+I122/I121-1</f>
        <v>5.0373270699321182E-2</v>
      </c>
      <c r="V122" s="24">
        <f t="shared" si="34"/>
        <v>5.0805006125688834E-2</v>
      </c>
      <c r="W122" s="24">
        <f t="shared" si="34"/>
        <v>4.9382078709326205E-2</v>
      </c>
      <c r="X122" s="24">
        <f t="shared" si="34"/>
        <v>4.925978619756699E-2</v>
      </c>
      <c r="Y122" s="24">
        <f t="shared" si="34"/>
        <v>5.0096122353864292E-2</v>
      </c>
      <c r="Z122" s="24">
        <f t="shared" si="34"/>
        <v>4.9570196994469518E-2</v>
      </c>
      <c r="AA122" s="24">
        <f t="shared" si="23"/>
        <v>5.0271662739288514E-2</v>
      </c>
      <c r="AB122" s="24">
        <f>+CUY!Y95</f>
        <v>5.0647807869153016E-2</v>
      </c>
      <c r="AD122" s="24">
        <f t="shared" si="31"/>
        <v>2.7178212682837439</v>
      </c>
      <c r="AE122" s="24">
        <f t="shared" si="31"/>
        <v>2.7065193739338409</v>
      </c>
      <c r="AF122" s="24">
        <f t="shared" si="31"/>
        <v>2.7183547049373549</v>
      </c>
      <c r="AG122" s="24">
        <f t="shared" si="31"/>
        <v>2.7363842941727872</v>
      </c>
      <c r="AH122" s="24">
        <f t="shared" si="31"/>
        <v>2.7277261010634555</v>
      </c>
      <c r="AI122" s="24">
        <f t="shared" si="31"/>
        <v>2.7343610232688302</v>
      </c>
      <c r="AJ122" s="24">
        <f t="shared" si="31"/>
        <v>2.7397688659436841</v>
      </c>
      <c r="AK122" s="24">
        <f t="shared" si="31"/>
        <v>2.7288203602051353</v>
      </c>
      <c r="AL122" s="24">
        <f t="shared" si="31"/>
        <v>2.736404431349138</v>
      </c>
      <c r="AM122" s="24">
        <f t="shared" si="31"/>
        <v>2.7418611243342181</v>
      </c>
      <c r="AN122" s="24">
        <f t="shared" si="31"/>
        <v>2.7297794427824993</v>
      </c>
      <c r="AO122" s="24">
        <f>+CUY!AV95</f>
        <v>2.7186017231419406</v>
      </c>
      <c r="AQ122" s="24">
        <f t="shared" si="28"/>
        <v>3.759882956522187E-4</v>
      </c>
      <c r="AR122" s="24">
        <f t="shared" si="32"/>
        <v>-2.4039856050474206E-2</v>
      </c>
      <c r="AS122" s="35">
        <f t="shared" si="33"/>
        <v>45444</v>
      </c>
      <c r="AT122" s="19">
        <f t="shared" si="33"/>
        <v>6518.54833984375</v>
      </c>
      <c r="AU122" s="19">
        <f t="shared" si="27"/>
        <v>6442.3310546875</v>
      </c>
      <c r="AV122" s="52">
        <f t="shared" si="29"/>
        <v>0.76217285156249659</v>
      </c>
      <c r="AW122" s="52">
        <f t="shared" si="24"/>
        <v>5.3924289988465546E-2</v>
      </c>
    </row>
    <row r="123" spans="4:49" x14ac:dyDescent="0.25">
      <c r="D123" s="37">
        <f>+CUY!A96</f>
        <v>45474</v>
      </c>
      <c r="E123" s="257">
        <v>6789.7939453125</v>
      </c>
      <c r="F123" s="257">
        <v>6769.1376953125</v>
      </c>
      <c r="G123" s="257">
        <v>6786.00244140625</v>
      </c>
      <c r="H123" s="257">
        <v>6829.37548828125</v>
      </c>
      <c r="I123" s="257">
        <v>6764.46142578125</v>
      </c>
      <c r="J123" s="257">
        <v>6809.3818359375</v>
      </c>
      <c r="K123" s="257">
        <v>6789.37255859375</v>
      </c>
      <c r="L123" s="257">
        <v>6807.42529296875</v>
      </c>
      <c r="M123" s="257">
        <v>6797.80322265625</v>
      </c>
      <c r="N123" s="257">
        <v>6768.7578125</v>
      </c>
      <c r="O123" s="19" cm="1">
        <f t="array" ref="O123">+SUMPRODUCT($E$30:$N$30/100,$E123:$N123)/$D$14*100</f>
        <v>6768.7820104666571</v>
      </c>
      <c r="Q123" s="24">
        <f t="shared" si="35"/>
        <v>4.1611351381840356E-2</v>
      </c>
      <c r="R123" s="24">
        <f t="shared" si="36"/>
        <v>4.3081688036638255E-2</v>
      </c>
      <c r="S123" s="24">
        <f t="shared" si="37"/>
        <v>4.5206068538798272E-2</v>
      </c>
      <c r="T123" s="24">
        <f t="shared" si="38"/>
        <v>4.5342705215390078E-2</v>
      </c>
      <c r="U123" s="24">
        <f t="shared" si="39"/>
        <v>4.4490540818890034E-2</v>
      </c>
      <c r="V123" s="24">
        <f t="shared" ref="V123:V135" si="40">+J123/J122-1</f>
        <v>4.5610765005484666E-2</v>
      </c>
      <c r="W123" s="24">
        <f t="shared" ref="W123:W135" si="41">+K123/K122-1</f>
        <v>4.7536108549437461E-2</v>
      </c>
      <c r="X123" s="24">
        <f t="shared" ref="X123:X135" si="42">+L123/L122-1</f>
        <v>4.9113943291919204E-2</v>
      </c>
      <c r="Y123" s="24">
        <f t="shared" ref="Y123:Y135" si="43">+M123/M122-1</f>
        <v>4.9594483626300034E-2</v>
      </c>
      <c r="Z123" s="24">
        <f t="shared" ref="Z123:Z135" si="44">+N123/N122-1</f>
        <v>5.0669044332173563E-2</v>
      </c>
      <c r="AA123" s="24">
        <f t="shared" ref="AA123:AA135" si="45">+O123/O122-1</f>
        <v>4.6493814686770607E-2</v>
      </c>
      <c r="AB123" s="24">
        <f>+CUY!Y96</f>
        <v>4.5914975417206128E-2</v>
      </c>
      <c r="AD123" s="24">
        <f t="shared" ref="AD123:AD135" si="46">+E123/E111-1</f>
        <v>2.6488879949586535</v>
      </c>
      <c r="AE123" s="24">
        <f t="shared" ref="AE123:AE135" si="47">+F123/F111-1</f>
        <v>2.6406696474675435</v>
      </c>
      <c r="AF123" s="24">
        <f t="shared" ref="AF123:AF135" si="48">+G123/G111-1</f>
        <v>2.6568807442045266</v>
      </c>
      <c r="AG123" s="24">
        <f t="shared" ref="AG123:AG135" si="49">+H123/H111-1</f>
        <v>2.6736181836018376</v>
      </c>
      <c r="AH123" s="24">
        <f t="shared" ref="AH123:AH135" si="50">+I123/I111-1</f>
        <v>2.6619102237563279</v>
      </c>
      <c r="AI123" s="24">
        <f t="shared" ref="AI123:AI135" si="51">+J123/J111-1</f>
        <v>2.6695780572314507</v>
      </c>
      <c r="AJ123" s="24">
        <f t="shared" ref="AJ123:AJ135" si="52">+K123/K111-1</f>
        <v>2.6802914030913541</v>
      </c>
      <c r="AK123" s="24">
        <f t="shared" ref="AK123:AK135" si="53">+L123/L111-1</f>
        <v>2.6746012255385661</v>
      </c>
      <c r="AL123" s="24">
        <f t="shared" ref="AL123:AL135" si="54">+M123/M111-1</f>
        <v>2.6784639753957045</v>
      </c>
      <c r="AM123" s="24">
        <f t="shared" ref="AM123:AM135" si="55">+N123/N111-1</f>
        <v>2.6885604176553333</v>
      </c>
      <c r="AN123" s="24">
        <f t="shared" ref="AN123:AN135" si="56">+O123/O111-1</f>
        <v>2.6688107282369575</v>
      </c>
      <c r="AO123" s="24">
        <f>+CUY!AV96</f>
        <v>2.6585686339509285</v>
      </c>
      <c r="AQ123" s="24">
        <f t="shared" ref="AQ123:AQ135" si="57">+Q123-Z123</f>
        <v>-9.0576929503332071E-3</v>
      </c>
      <c r="AR123" s="24">
        <f t="shared" ref="AR123:AR135" si="58">+AD123-AM123</f>
        <v>-3.967242269667981E-2</v>
      </c>
      <c r="AS123" s="35">
        <f t="shared" si="33"/>
        <v>45474</v>
      </c>
      <c r="AT123" s="19">
        <f t="shared" si="33"/>
        <v>6789.7939453125</v>
      </c>
      <c r="AU123" s="19">
        <f t="shared" si="27"/>
        <v>6768.7578125</v>
      </c>
      <c r="AV123" s="52">
        <f t="shared" si="29"/>
        <v>0.21036132812500341</v>
      </c>
      <c r="AW123" s="52">
        <f t="shared" si="24"/>
        <v>-7.841916954257222E-2</v>
      </c>
    </row>
    <row r="124" spans="4:49" x14ac:dyDescent="0.25">
      <c r="D124" s="37">
        <f>+CUY!A97</f>
        <v>45505</v>
      </c>
      <c r="E124" s="257">
        <v>7101.2939453125</v>
      </c>
      <c r="F124" s="257">
        <v>7080.01806640625</v>
      </c>
      <c r="G124" s="257">
        <v>7098.333984375</v>
      </c>
      <c r="H124" s="257">
        <v>7142.306640625</v>
      </c>
      <c r="I124" s="257">
        <v>7071.138671875</v>
      </c>
      <c r="J124" s="257">
        <v>7116.03955078125</v>
      </c>
      <c r="K124" s="257">
        <v>7091.984375</v>
      </c>
      <c r="L124" s="257">
        <v>7113.06689453125</v>
      </c>
      <c r="M124" s="257">
        <v>7100.45068359375</v>
      </c>
      <c r="N124" s="257">
        <v>7064.04638671875</v>
      </c>
      <c r="O124" s="19" cm="1">
        <f t="array" ref="O124">+SUMPRODUCT($E$30:$N$30/100,$E124:$N124)/$D$14*100</f>
        <v>7074.1319645435015</v>
      </c>
      <c r="Q124" s="24">
        <f t="shared" si="35"/>
        <v>4.5877680900029638E-2</v>
      </c>
      <c r="R124" s="24">
        <f t="shared" si="36"/>
        <v>4.5926140830172324E-2</v>
      </c>
      <c r="S124" s="24">
        <f t="shared" si="37"/>
        <v>4.6025851842167453E-2</v>
      </c>
      <c r="T124" s="24">
        <f t="shared" si="38"/>
        <v>4.5821342358568273E-2</v>
      </c>
      <c r="U124" s="24">
        <f t="shared" si="39"/>
        <v>4.5336535577676251E-2</v>
      </c>
      <c r="V124" s="24">
        <f t="shared" si="40"/>
        <v>4.5034589369818967E-2</v>
      </c>
      <c r="W124" s="24">
        <f t="shared" si="41"/>
        <v>4.4571396516341455E-2</v>
      </c>
      <c r="X124" s="24">
        <f t="shared" si="42"/>
        <v>4.4898267466584096E-2</v>
      </c>
      <c r="Y124" s="24">
        <f t="shared" si="43"/>
        <v>4.452136242026139E-2</v>
      </c>
      <c r="Z124" s="24">
        <f t="shared" si="44"/>
        <v>4.3625223770517252E-2</v>
      </c>
      <c r="AA124" s="24">
        <f t="shared" si="45"/>
        <v>4.5111506561251069E-2</v>
      </c>
      <c r="AB124" s="24">
        <f>+CUY!Y97</f>
        <v>4.5173898717675742E-2</v>
      </c>
      <c r="AD124" s="24">
        <f t="shared" si="46"/>
        <v>2.3840730805001935</v>
      </c>
      <c r="AE124" s="24">
        <f t="shared" si="47"/>
        <v>2.381942048881839</v>
      </c>
      <c r="AF124" s="24">
        <f t="shared" si="48"/>
        <v>2.3990498953973063</v>
      </c>
      <c r="AG124" s="24">
        <f t="shared" si="49"/>
        <v>2.4167326054008522</v>
      </c>
      <c r="AH124" s="24">
        <f t="shared" si="50"/>
        <v>2.4051158238970758</v>
      </c>
      <c r="AI124" s="24">
        <f t="shared" si="51"/>
        <v>2.413964397073721</v>
      </c>
      <c r="AJ124" s="24">
        <f t="shared" si="52"/>
        <v>2.4256567928879171</v>
      </c>
      <c r="AK124" s="24">
        <f t="shared" si="53"/>
        <v>2.4205619348641325</v>
      </c>
      <c r="AL124" s="24">
        <f t="shared" si="54"/>
        <v>2.4235083106176099</v>
      </c>
      <c r="AM124" s="24">
        <f t="shared" si="55"/>
        <v>2.4402472897396943</v>
      </c>
      <c r="AN124" s="24">
        <f t="shared" si="56"/>
        <v>2.4129626669226805</v>
      </c>
      <c r="AO124" s="24">
        <f>+CUY!AV97</f>
        <v>2.4042148334042266</v>
      </c>
      <c r="AQ124" s="24">
        <f t="shared" si="57"/>
        <v>2.2524571295123863E-3</v>
      </c>
      <c r="AR124" s="24">
        <f t="shared" si="58"/>
        <v>-5.6174209239500783E-2</v>
      </c>
      <c r="AS124" s="35">
        <f t="shared" si="33"/>
        <v>45505</v>
      </c>
      <c r="AT124" s="19">
        <f t="shared" si="33"/>
        <v>7101.2939453125</v>
      </c>
      <c r="AU124" s="19">
        <f t="shared" si="27"/>
        <v>7064.04638671875</v>
      </c>
      <c r="AV124" s="52">
        <f t="shared" si="29"/>
        <v>0.37247558593749375</v>
      </c>
      <c r="AW124" s="52">
        <f t="shared" si="24"/>
        <v>-4.6851988181863646E-2</v>
      </c>
    </row>
    <row r="125" spans="4:49" x14ac:dyDescent="0.25">
      <c r="D125" s="37">
        <f>+CUY!A98</f>
        <v>45536</v>
      </c>
      <c r="E125" s="257">
        <v>7306.2607421875</v>
      </c>
      <c r="F125" s="257">
        <v>7292.42529296875</v>
      </c>
      <c r="G125" s="257">
        <v>7306.763671875</v>
      </c>
      <c r="H125" s="257">
        <v>7355.93701171875</v>
      </c>
      <c r="I125" s="257">
        <v>7284.0419921875</v>
      </c>
      <c r="J125" s="257">
        <v>7330.51953125</v>
      </c>
      <c r="K125" s="257">
        <v>7303.6484375</v>
      </c>
      <c r="L125" s="257">
        <v>7322.2109375</v>
      </c>
      <c r="M125" s="257">
        <v>7313.79736328125</v>
      </c>
      <c r="N125" s="257">
        <v>7276.3134765625</v>
      </c>
      <c r="O125" s="19" cm="1">
        <f t="array" ref="O125">+SUMPRODUCT($E$30:$N$30/100,$E125:$N125)/$D$14*100</f>
        <v>7284.937927292498</v>
      </c>
      <c r="Q125" s="24">
        <f t="shared" si="35"/>
        <v>2.8863302723906692E-2</v>
      </c>
      <c r="R125" s="24">
        <f t="shared" si="36"/>
        <v>3.0000944145939901E-2</v>
      </c>
      <c r="S125" s="24">
        <f t="shared" si="37"/>
        <v>2.9363184087815464E-2</v>
      </c>
      <c r="T125" s="24">
        <f t="shared" si="38"/>
        <v>2.9910557169113172E-2</v>
      </c>
      <c r="U125" s="24">
        <f t="shared" si="39"/>
        <v>3.0108774582417563E-2</v>
      </c>
      <c r="V125" s="24">
        <f t="shared" si="40"/>
        <v>3.0140358121703015E-2</v>
      </c>
      <c r="W125" s="24">
        <f t="shared" si="41"/>
        <v>2.9845534240901417E-2</v>
      </c>
      <c r="X125" s="24">
        <f t="shared" si="42"/>
        <v>2.9402794331871984E-2</v>
      </c>
      <c r="Y125" s="24">
        <f t="shared" si="43"/>
        <v>3.0046920849750691E-2</v>
      </c>
      <c r="Z125" s="24">
        <f t="shared" si="44"/>
        <v>3.004893770839856E-2</v>
      </c>
      <c r="AA125" s="24">
        <f t="shared" si="45"/>
        <v>2.9799551917547573E-2</v>
      </c>
      <c r="AB125" s="24">
        <f>+CUY!Y98</f>
        <v>3.031806617753996E-2</v>
      </c>
      <c r="AD125" s="24">
        <f t="shared" si="46"/>
        <v>2.0474488050758426</v>
      </c>
      <c r="AE125" s="24">
        <f t="shared" si="47"/>
        <v>2.0541322712057259</v>
      </c>
      <c r="AF125" s="24">
        <f t="shared" si="48"/>
        <v>2.074299665621099</v>
      </c>
      <c r="AG125" s="24">
        <f t="shared" si="49"/>
        <v>2.0945193889165168</v>
      </c>
      <c r="AH125" s="24">
        <f t="shared" si="50"/>
        <v>2.083519631971523</v>
      </c>
      <c r="AI125" s="24">
        <f t="shared" si="51"/>
        <v>2.0941149302150301</v>
      </c>
      <c r="AJ125" s="24">
        <f t="shared" si="52"/>
        <v>2.1112576365097291</v>
      </c>
      <c r="AK125" s="24">
        <f t="shared" si="53"/>
        <v>2.1077080896135749</v>
      </c>
      <c r="AL125" s="24">
        <f t="shared" si="54"/>
        <v>2.1141662569168029</v>
      </c>
      <c r="AM125" s="24">
        <f t="shared" si="55"/>
        <v>2.1352387276163931</v>
      </c>
      <c r="AN125" s="24">
        <f t="shared" si="56"/>
        <v>2.0943274340779405</v>
      </c>
      <c r="AO125" s="24">
        <f>+CUY!AV98</f>
        <v>2.0859453618993697</v>
      </c>
      <c r="AQ125" s="24">
        <f t="shared" si="57"/>
        <v>-1.1856349844918679E-3</v>
      </c>
      <c r="AR125" s="24">
        <f t="shared" si="58"/>
        <v>-8.7789922540550513E-2</v>
      </c>
      <c r="AS125" s="35">
        <f t="shared" si="33"/>
        <v>45536</v>
      </c>
      <c r="AT125" s="19">
        <f t="shared" si="33"/>
        <v>7306.2607421875</v>
      </c>
      <c r="AU125" s="19">
        <f t="shared" si="27"/>
        <v>7276.3134765625</v>
      </c>
      <c r="AV125" s="52">
        <f t="shared" si="29"/>
        <v>0.29947265625000341</v>
      </c>
      <c r="AW125" s="52">
        <f t="shared" si="24"/>
        <v>-6.7521664373369816E-2</v>
      </c>
    </row>
    <row r="126" spans="4:49" x14ac:dyDescent="0.25">
      <c r="D126" s="37">
        <f>+CUY!A99</f>
        <v>45566</v>
      </c>
      <c r="E126" s="257">
        <v>7438.96533203125</v>
      </c>
      <c r="F126" s="257">
        <v>7439.06494140625</v>
      </c>
      <c r="G126" s="257">
        <v>7458.98388671875</v>
      </c>
      <c r="H126" s="257">
        <v>7514.4443359375</v>
      </c>
      <c r="I126" s="257">
        <v>7438.42529296875</v>
      </c>
      <c r="J126" s="257">
        <v>7493.47119140625</v>
      </c>
      <c r="K126" s="257">
        <v>7473.33203125</v>
      </c>
      <c r="L126" s="257">
        <v>7496.81787109375</v>
      </c>
      <c r="M126" s="257">
        <v>7496.486328125</v>
      </c>
      <c r="N126" s="257">
        <v>7465.234375</v>
      </c>
      <c r="O126" s="19" cm="1">
        <f t="array" ref="O126">+SUMPRODUCT($E$30:$N$30/100,$E126:$N126)/$D$14*100</f>
        <v>7448.3195346872162</v>
      </c>
      <c r="Q126" s="24">
        <f t="shared" si="35"/>
        <v>1.8163133581791335E-2</v>
      </c>
      <c r="R126" s="24">
        <f t="shared" si="36"/>
        <v>2.0108488266432856E-2</v>
      </c>
      <c r="S126" s="24">
        <f t="shared" si="37"/>
        <v>2.0832782019442053E-2</v>
      </c>
      <c r="T126" s="24">
        <f t="shared" si="38"/>
        <v>2.1548216626410932E-2</v>
      </c>
      <c r="U126" s="24">
        <f t="shared" si="39"/>
        <v>2.1194729649668842E-2</v>
      </c>
      <c r="V126" s="24">
        <f t="shared" si="40"/>
        <v>2.2229210284699041E-2</v>
      </c>
      <c r="W126" s="24">
        <f t="shared" si="41"/>
        <v>2.3232716525452224E-2</v>
      </c>
      <c r="X126" s="24">
        <f t="shared" si="42"/>
        <v>2.3846203705975899E-2</v>
      </c>
      <c r="Y126" s="24">
        <f t="shared" si="43"/>
        <v>2.4978674656880084E-2</v>
      </c>
      <c r="Z126" s="24">
        <f t="shared" si="44"/>
        <v>2.5963820696569329E-2</v>
      </c>
      <c r="AA126" s="24">
        <f t="shared" si="45"/>
        <v>2.2427316337538139E-2</v>
      </c>
      <c r="AB126" s="24">
        <f>+CUY!Y99</f>
        <v>2.2444358129773745E-2</v>
      </c>
      <c r="AD126" s="24">
        <f t="shared" si="46"/>
        <v>1.886241730827996</v>
      </c>
      <c r="AE126" s="24">
        <f t="shared" si="47"/>
        <v>1.9002437142798674</v>
      </c>
      <c r="AF126" s="24">
        <f t="shared" si="48"/>
        <v>1.922407642414055</v>
      </c>
      <c r="AG126" s="24">
        <f t="shared" si="49"/>
        <v>1.9467971858184168</v>
      </c>
      <c r="AH126" s="24">
        <f t="shared" si="50"/>
        <v>1.933649269933412</v>
      </c>
      <c r="AI126" s="24">
        <f t="shared" si="51"/>
        <v>1.9481905468125653</v>
      </c>
      <c r="AJ126" s="24">
        <f t="shared" si="52"/>
        <v>1.9659823632637465</v>
      </c>
      <c r="AK126" s="24">
        <f t="shared" si="53"/>
        <v>1.9641553706805546</v>
      </c>
      <c r="AL126" s="24">
        <f t="shared" si="54"/>
        <v>1.9726785224865293</v>
      </c>
      <c r="AM126" s="24">
        <f t="shared" si="55"/>
        <v>1.9970946091777888</v>
      </c>
      <c r="AN126" s="24">
        <f t="shared" si="56"/>
        <v>1.947083704941698</v>
      </c>
      <c r="AO126" s="24">
        <f>+CUY!AV99</f>
        <v>1.9382850618466412</v>
      </c>
      <c r="AQ126" s="24">
        <f t="shared" si="57"/>
        <v>-7.8006871147779933E-3</v>
      </c>
      <c r="AR126" s="24">
        <f t="shared" si="58"/>
        <v>-0.11085287834979285</v>
      </c>
      <c r="AS126" s="35">
        <f t="shared" si="33"/>
        <v>45566</v>
      </c>
      <c r="AT126" s="19">
        <f t="shared" si="33"/>
        <v>7438.96533203125</v>
      </c>
      <c r="AU126" s="19">
        <f t="shared" si="27"/>
        <v>7465.234375</v>
      </c>
      <c r="AV126" s="52">
        <f t="shared" si="29"/>
        <v>-0.26269042968749545</v>
      </c>
      <c r="AW126" s="52">
        <f t="shared" si="24"/>
        <v>-0.1996625777399359</v>
      </c>
    </row>
    <row r="127" spans="4:49" x14ac:dyDescent="0.25">
      <c r="D127" s="37">
        <f>+CUY!A100</f>
        <v>45597</v>
      </c>
      <c r="E127" s="257">
        <v>7574.021484375</v>
      </c>
      <c r="F127" s="257">
        <v>7581.9541015625</v>
      </c>
      <c r="G127" s="257">
        <v>7612.09716796875</v>
      </c>
      <c r="H127" s="257">
        <v>7671.42919921875</v>
      </c>
      <c r="I127" s="257">
        <v>7592.29833984375</v>
      </c>
      <c r="J127" s="257">
        <v>7653.55126953125</v>
      </c>
      <c r="K127" s="257">
        <v>7642.9521484375</v>
      </c>
      <c r="L127" s="257">
        <v>7671.1044921875</v>
      </c>
      <c r="M127" s="257">
        <v>7677.47509765625</v>
      </c>
      <c r="N127" s="257">
        <v>7653.88916015625</v>
      </c>
      <c r="O127" s="19" cm="1">
        <f t="array" ref="O127">+SUMPRODUCT($E$30:$N$30/100,$E127:$N127)/$D$14*100</f>
        <v>7610.8759504468608</v>
      </c>
      <c r="Q127" s="24">
        <f t="shared" si="35"/>
        <v>1.8155233465360521E-2</v>
      </c>
      <c r="R127" s="24">
        <f t="shared" si="36"/>
        <v>1.9207946332195691E-2</v>
      </c>
      <c r="S127" s="24">
        <f t="shared" si="37"/>
        <v>2.0527364527845204E-2</v>
      </c>
      <c r="T127" s="24">
        <f t="shared" si="38"/>
        <v>2.0891080732407197E-2</v>
      </c>
      <c r="U127" s="24">
        <f t="shared" si="39"/>
        <v>2.0686239467975875E-2</v>
      </c>
      <c r="V127" s="24">
        <f t="shared" si="40"/>
        <v>2.1362606732722833E-2</v>
      </c>
      <c r="W127" s="24">
        <f t="shared" si="41"/>
        <v>2.2696719010774302E-2</v>
      </c>
      <c r="X127" s="24">
        <f t="shared" si="42"/>
        <v>2.3248079930788368E-2</v>
      </c>
      <c r="Y127" s="24">
        <f t="shared" si="43"/>
        <v>2.4143146750261302E-2</v>
      </c>
      <c r="Z127" s="24">
        <f t="shared" si="44"/>
        <v>2.5271113494846009E-2</v>
      </c>
      <c r="AA127" s="24">
        <f t="shared" si="45"/>
        <v>2.1824576000346152E-2</v>
      </c>
      <c r="AB127" s="24">
        <f>+CUY!Y100</f>
        <v>2.1378599320499792E-2</v>
      </c>
      <c r="AD127" s="24">
        <f t="shared" si="46"/>
        <v>1.5982461883956778</v>
      </c>
      <c r="AE127" s="24">
        <f t="shared" si="47"/>
        <v>1.6144444812990728</v>
      </c>
      <c r="AF127" s="24">
        <f t="shared" si="48"/>
        <v>1.6415643435008374</v>
      </c>
      <c r="AG127" s="24">
        <f t="shared" si="49"/>
        <v>1.6653210921394246</v>
      </c>
      <c r="AH127" s="24">
        <f t="shared" si="50"/>
        <v>1.6512074831816821</v>
      </c>
      <c r="AI127" s="24">
        <f t="shared" si="51"/>
        <v>1.668759237218278</v>
      </c>
      <c r="AJ127" s="24">
        <f t="shared" si="52"/>
        <v>1.6942018800312644</v>
      </c>
      <c r="AK127" s="24">
        <f t="shared" si="53"/>
        <v>1.6969223123556407</v>
      </c>
      <c r="AL127" s="24">
        <f t="shared" si="54"/>
        <v>1.7057064560398194</v>
      </c>
      <c r="AM127" s="24">
        <f t="shared" si="55"/>
        <v>1.7377080603477073</v>
      </c>
      <c r="AN127" s="24">
        <f t="shared" si="56"/>
        <v>1.671363569144118</v>
      </c>
      <c r="AO127" s="24">
        <f>+CUY!AV100</f>
        <v>1.6615448382594025</v>
      </c>
      <c r="AQ127" s="24">
        <f t="shared" si="57"/>
        <v>-7.1158800294854885E-3</v>
      </c>
      <c r="AR127" s="24">
        <f t="shared" si="58"/>
        <v>-0.13946187195202953</v>
      </c>
      <c r="AS127" s="35">
        <f t="shared" ref="AS127:AS135" si="59">+D127</f>
        <v>45597</v>
      </c>
      <c r="AT127" s="19">
        <f t="shared" ref="AT127:AT135" si="60">+E127</f>
        <v>7574.021484375</v>
      </c>
      <c r="AU127" s="19">
        <f t="shared" si="27"/>
        <v>7653.88916015625</v>
      </c>
      <c r="AV127" s="52">
        <f t="shared" si="29"/>
        <v>-0.79867675781250114</v>
      </c>
      <c r="AW127" s="52">
        <f t="shared" si="24"/>
        <v>-0.3258099234940417</v>
      </c>
    </row>
    <row r="128" spans="4:49" x14ac:dyDescent="0.25">
      <c r="D128" s="37">
        <f>+CUY!A101</f>
        <v>45627</v>
      </c>
      <c r="E128" s="257">
        <v>7745.04345703125</v>
      </c>
      <c r="F128" s="257">
        <v>7754.7939453125</v>
      </c>
      <c r="G128" s="257">
        <v>7791.03759765625</v>
      </c>
      <c r="H128" s="257">
        <v>7848.595703125</v>
      </c>
      <c r="I128" s="257">
        <v>7763.23388671875</v>
      </c>
      <c r="J128" s="257">
        <v>7826.96826171875</v>
      </c>
      <c r="K128" s="257">
        <v>7818.9931640625</v>
      </c>
      <c r="L128" s="257">
        <v>7854.2783203125</v>
      </c>
      <c r="M128" s="257">
        <v>7858.09130859375</v>
      </c>
      <c r="N128" s="257">
        <v>7832.5107421875</v>
      </c>
      <c r="O128" s="19" cm="1">
        <f t="array" ref="O128">+SUMPRODUCT($E$30:$N$30/100,$E128:$N128)/$D$14*100</f>
        <v>7786.8706571988623</v>
      </c>
      <c r="Q128" s="24">
        <f t="shared" si="35"/>
        <v>2.2580074932327943E-2</v>
      </c>
      <c r="R128" s="24">
        <f t="shared" si="36"/>
        <v>2.2796213408147858E-2</v>
      </c>
      <c r="S128" s="24">
        <f t="shared" si="37"/>
        <v>2.3507375922692031E-2</v>
      </c>
      <c r="T128" s="24">
        <f t="shared" si="38"/>
        <v>2.3094328228212335E-2</v>
      </c>
      <c r="U128" s="24">
        <f t="shared" si="39"/>
        <v>2.2514334819792925E-2</v>
      </c>
      <c r="V128" s="24">
        <f t="shared" si="40"/>
        <v>2.2658369439278792E-2</v>
      </c>
      <c r="W128" s="24">
        <f t="shared" si="41"/>
        <v>2.303311759723492E-2</v>
      </c>
      <c r="X128" s="24">
        <f t="shared" si="42"/>
        <v>2.3878416505934696E-2</v>
      </c>
      <c r="Y128" s="24">
        <f t="shared" si="43"/>
        <v>2.3525470110953295E-2</v>
      </c>
      <c r="Z128" s="24">
        <f t="shared" si="44"/>
        <v>2.3337361999060224E-2</v>
      </c>
      <c r="AA128" s="24">
        <f t="shared" si="45"/>
        <v>2.3124106594020644E-2</v>
      </c>
      <c r="AB128" s="24">
        <f>+CUY!Y101</f>
        <v>2.3062593615844174E-2</v>
      </c>
      <c r="AD128" s="24">
        <f t="shared" si="46"/>
        <v>1.1107175157222473</v>
      </c>
      <c r="AE128" s="24">
        <f t="shared" si="47"/>
        <v>1.1267568006579873</v>
      </c>
      <c r="AF128" s="24">
        <f t="shared" si="48"/>
        <v>1.1484116596110114</v>
      </c>
      <c r="AG128" s="24">
        <f t="shared" si="49"/>
        <v>1.1615454221858124</v>
      </c>
      <c r="AH128" s="24">
        <f t="shared" si="50"/>
        <v>1.1519347594021507</v>
      </c>
      <c r="AI128" s="24">
        <f t="shared" si="51"/>
        <v>1.1619487982632801</v>
      </c>
      <c r="AJ128" s="24">
        <f t="shared" si="52"/>
        <v>1.1841720784036758</v>
      </c>
      <c r="AK128" s="24">
        <f t="shared" si="53"/>
        <v>1.1889526054225885</v>
      </c>
      <c r="AL128" s="24">
        <f t="shared" si="54"/>
        <v>1.1953251415340267</v>
      </c>
      <c r="AM128" s="24">
        <f t="shared" si="55"/>
        <v>1.220385056809794</v>
      </c>
      <c r="AN128" s="24">
        <f t="shared" si="56"/>
        <v>1.1680510383290552</v>
      </c>
      <c r="AO128" s="24">
        <f>+CUY!AV101</f>
        <v>1.1636960407139791</v>
      </c>
      <c r="AQ128" s="24">
        <f t="shared" si="57"/>
        <v>-7.5728706673228174E-4</v>
      </c>
      <c r="AR128" s="24">
        <f t="shared" si="58"/>
        <v>-0.10966754108754673</v>
      </c>
      <c r="AS128" s="35">
        <f t="shared" si="59"/>
        <v>45627</v>
      </c>
      <c r="AT128" s="19">
        <f t="shared" si="60"/>
        <v>7745.04345703125</v>
      </c>
      <c r="AU128" s="19">
        <f t="shared" ref="AU128:AU135" si="61">+N128</f>
        <v>7832.5107421875</v>
      </c>
      <c r="AV128" s="52">
        <f t="shared" si="29"/>
        <v>-0.87467285156250796</v>
      </c>
      <c r="AW128" s="52">
        <f t="shared" si="24"/>
        <v>-0.34653534518118079</v>
      </c>
    </row>
    <row r="129" spans="4:49" x14ac:dyDescent="0.25">
      <c r="D129" s="37">
        <f>+CUY!A102</f>
        <v>45658</v>
      </c>
      <c r="E129" s="257">
        <v>7883.9091796875</v>
      </c>
      <c r="F129" s="257">
        <v>7897.93212890625</v>
      </c>
      <c r="G129" s="257">
        <v>7941.41943359375</v>
      </c>
      <c r="H129" s="257">
        <v>7998.66748046875</v>
      </c>
      <c r="I129" s="257">
        <v>7909.98486328125</v>
      </c>
      <c r="J129" s="257">
        <v>7977.6572265625</v>
      </c>
      <c r="K129" s="257">
        <v>7978.22509765625</v>
      </c>
      <c r="L129" s="257">
        <v>8020.09619140625</v>
      </c>
      <c r="M129" s="257">
        <v>8030.66455078125</v>
      </c>
      <c r="N129" s="257">
        <v>8001.2421875</v>
      </c>
      <c r="O129" s="19" cm="1">
        <f t="array" ref="O129">+SUMPRODUCT($E$30:$N$30/100,$E129:$N129)/$D$14*100</f>
        <v>7941.8469482675246</v>
      </c>
      <c r="Q129" s="24">
        <f t="shared" si="35"/>
        <v>1.7929624724078552E-2</v>
      </c>
      <c r="R129" s="24">
        <f t="shared" si="36"/>
        <v>1.8458025397344313E-2</v>
      </c>
      <c r="S129" s="24">
        <f t="shared" si="37"/>
        <v>1.9301900940991379E-2</v>
      </c>
      <c r="T129" s="24">
        <f t="shared" si="38"/>
        <v>1.9120844418575089E-2</v>
      </c>
      <c r="U129" s="24">
        <f t="shared" si="39"/>
        <v>1.8903330584121525E-2</v>
      </c>
      <c r="V129" s="24">
        <f t="shared" si="40"/>
        <v>1.9252533012144912E-2</v>
      </c>
      <c r="W129" s="24">
        <f t="shared" si="41"/>
        <v>2.0364761837317946E-2</v>
      </c>
      <c r="X129" s="24">
        <f t="shared" si="42"/>
        <v>2.1111789566320427E-2</v>
      </c>
      <c r="Y129" s="24">
        <f t="shared" si="43"/>
        <v>2.1961216205107048E-2</v>
      </c>
      <c r="Z129" s="24">
        <f t="shared" si="44"/>
        <v>2.1542446715544061E-2</v>
      </c>
      <c r="AA129" s="24">
        <f t="shared" si="45"/>
        <v>1.9902255718783346E-2</v>
      </c>
      <c r="AB129" s="24">
        <f>+CUY!Y102</f>
        <v>1.9666407829216581E-2</v>
      </c>
      <c r="AD129" s="24">
        <f t="shared" si="46"/>
        <v>0.76585121513888677</v>
      </c>
      <c r="AE129" s="24">
        <f t="shared" si="47"/>
        <v>0.78373271939711797</v>
      </c>
      <c r="AF129" s="24">
        <f t="shared" si="48"/>
        <v>0.79753445084441088</v>
      </c>
      <c r="AG129" s="24">
        <f t="shared" si="49"/>
        <v>0.80365918419051319</v>
      </c>
      <c r="AH129" s="24">
        <f t="shared" si="50"/>
        <v>0.79614797741594345</v>
      </c>
      <c r="AI129" s="24">
        <f t="shared" si="51"/>
        <v>0.80201112403880104</v>
      </c>
      <c r="AJ129" s="24">
        <f t="shared" si="52"/>
        <v>0.81105357056560567</v>
      </c>
      <c r="AK129" s="24">
        <f t="shared" si="53"/>
        <v>0.81710194646542478</v>
      </c>
      <c r="AL129" s="24">
        <f t="shared" si="54"/>
        <v>0.82377276139636124</v>
      </c>
      <c r="AM129" s="24">
        <f t="shared" si="55"/>
        <v>0.83304332924027658</v>
      </c>
      <c r="AN129" s="24">
        <f t="shared" si="56"/>
        <v>0.80534015564715045</v>
      </c>
      <c r="AO129" s="24">
        <f>+CUY!AV102</f>
        <v>0.80407135537068664</v>
      </c>
      <c r="AQ129" s="24">
        <f t="shared" si="57"/>
        <v>-3.6128219914655091E-3</v>
      </c>
      <c r="AR129" s="24">
        <f t="shared" si="58"/>
        <v>-6.719211410138981E-2</v>
      </c>
      <c r="AS129" s="35">
        <f t="shared" si="59"/>
        <v>45658</v>
      </c>
      <c r="AT129" s="19">
        <f t="shared" si="60"/>
        <v>7883.9091796875</v>
      </c>
      <c r="AU129" s="19">
        <f t="shared" si="61"/>
        <v>8001.2421875</v>
      </c>
      <c r="AV129" s="52">
        <f t="shared" si="29"/>
        <v>-1.1733300781250051</v>
      </c>
      <c r="AW129" s="52">
        <f t="shared" si="24"/>
        <v>-0.41801520789205426</v>
      </c>
    </row>
    <row r="130" spans="4:49" x14ac:dyDescent="0.25">
      <c r="D130" s="37">
        <f>+CUY!A103</f>
        <v>45689</v>
      </c>
      <c r="E130" s="257">
        <v>8110.2060546875</v>
      </c>
      <c r="F130" s="257">
        <v>8119.07470703125</v>
      </c>
      <c r="G130" s="257">
        <v>8162.919921875</v>
      </c>
      <c r="H130" s="257">
        <v>8218.9267578125</v>
      </c>
      <c r="I130" s="257">
        <v>8125.0791015625</v>
      </c>
      <c r="J130" s="257">
        <v>8189.947265625</v>
      </c>
      <c r="K130" s="257">
        <v>8185.2421875</v>
      </c>
      <c r="L130" s="257">
        <v>8227.3271484375</v>
      </c>
      <c r="M130" s="257">
        <v>8237.2060546875</v>
      </c>
      <c r="N130" s="257">
        <v>8196.6591796875</v>
      </c>
      <c r="O130" s="19" cm="1">
        <f t="array" ref="O130">+SUMPRODUCT($E$30:$N$30/100,$E130:$N130)/$D$14*100</f>
        <v>8153.5865316302688</v>
      </c>
      <c r="Q130" s="24">
        <f t="shared" si="35"/>
        <v>2.8703637984953234E-2</v>
      </c>
      <c r="R130" s="24">
        <f t="shared" si="36"/>
        <v>2.8000060587457298E-2</v>
      </c>
      <c r="S130" s="24">
        <f t="shared" si="37"/>
        <v>2.7891800720694748E-2</v>
      </c>
      <c r="T130" s="24">
        <f t="shared" si="38"/>
        <v>2.753699636615492E-2</v>
      </c>
      <c r="U130" s="24">
        <f t="shared" si="39"/>
        <v>2.7192749670069905E-2</v>
      </c>
      <c r="V130" s="24">
        <f t="shared" si="40"/>
        <v>2.6610574136433973E-2</v>
      </c>
      <c r="W130" s="24">
        <f t="shared" si="41"/>
        <v>2.594776247972308E-2</v>
      </c>
      <c r="X130" s="24">
        <f t="shared" si="42"/>
        <v>2.5838961539302208E-2</v>
      </c>
      <c r="Y130" s="24">
        <f t="shared" si="43"/>
        <v>2.5719104888543454E-2</v>
      </c>
      <c r="Z130" s="24">
        <f t="shared" si="44"/>
        <v>2.4423331728764763E-2</v>
      </c>
      <c r="AA130" s="24">
        <f t="shared" si="45"/>
        <v>2.6661252066678909E-2</v>
      </c>
      <c r="AB130" s="24">
        <f>+CUY!Y103</f>
        <v>2.6714263653926817E-2</v>
      </c>
      <c r="AD130" s="24">
        <f t="shared" si="46"/>
        <v>0.60361188922386311</v>
      </c>
      <c r="AE130" s="24">
        <f t="shared" si="47"/>
        <v>0.61880801879187741</v>
      </c>
      <c r="AF130" s="24">
        <f t="shared" si="48"/>
        <v>0.62779708460851413</v>
      </c>
      <c r="AG130" s="24">
        <f t="shared" si="49"/>
        <v>0.63155537815271034</v>
      </c>
      <c r="AH130" s="24">
        <f t="shared" si="50"/>
        <v>0.6260514753635078</v>
      </c>
      <c r="AI130" s="24">
        <f t="shared" si="51"/>
        <v>0.62946135523329905</v>
      </c>
      <c r="AJ130" s="24">
        <f t="shared" si="52"/>
        <v>0.63396942636219866</v>
      </c>
      <c r="AK130" s="24">
        <f t="shared" si="53"/>
        <v>0.6389534706147042</v>
      </c>
      <c r="AL130" s="24">
        <f t="shared" si="54"/>
        <v>0.64547002141087439</v>
      </c>
      <c r="AM130" s="24">
        <f t="shared" si="55"/>
        <v>0.6481293702517541</v>
      </c>
      <c r="AN130" s="24">
        <f t="shared" si="56"/>
        <v>0.63168217002758364</v>
      </c>
      <c r="AO130" s="24">
        <f>+CUY!AV103</f>
        <v>0.63143961603383092</v>
      </c>
      <c r="AQ130" s="24">
        <f t="shared" si="57"/>
        <v>4.2803062561884708E-3</v>
      </c>
      <c r="AR130" s="24">
        <f t="shared" si="58"/>
        <v>-4.4517481027890993E-2</v>
      </c>
      <c r="AS130" s="35">
        <f t="shared" si="59"/>
        <v>45689</v>
      </c>
      <c r="AT130" s="19">
        <f t="shared" si="60"/>
        <v>8110.2060546875</v>
      </c>
      <c r="AU130" s="19">
        <f t="shared" si="61"/>
        <v>8196.6591796875</v>
      </c>
      <c r="AV130" s="52">
        <f t="shared" si="29"/>
        <v>-0.86453124999999886</v>
      </c>
      <c r="AW130" s="52">
        <f t="shared" si="24"/>
        <v>-0.35102309837517609</v>
      </c>
    </row>
    <row r="131" spans="4:49" x14ac:dyDescent="0.25">
      <c r="D131" s="37">
        <f>+CUY!A104</f>
        <v>45717</v>
      </c>
      <c r="E131" s="257">
        <v>8419.9169921875</v>
      </c>
      <c r="F131" s="257">
        <v>8429.1181640625</v>
      </c>
      <c r="G131" s="257">
        <v>8460.8974609375</v>
      </c>
      <c r="H131" s="257">
        <v>8510.775390625</v>
      </c>
      <c r="I131" s="257">
        <v>8427.3447265625</v>
      </c>
      <c r="J131" s="257">
        <v>8471.2255859375</v>
      </c>
      <c r="K131" s="257">
        <v>8456.91015625</v>
      </c>
      <c r="L131" s="257">
        <v>8491.236328125</v>
      </c>
      <c r="M131" s="257">
        <v>8493.6875</v>
      </c>
      <c r="N131" s="257">
        <v>8433.767578125</v>
      </c>
      <c r="O131" s="19" cm="1">
        <f t="array" ref="O131">+SUMPRODUCT($E$30:$N$30/100,$E131:$N131)/$D$14*100</f>
        <v>8432.9389952752044</v>
      </c>
      <c r="Q131" s="24">
        <f t="shared" si="35"/>
        <v>3.8187801322383752E-2</v>
      </c>
      <c r="R131" s="24">
        <f t="shared" si="36"/>
        <v>3.8187043255403008E-2</v>
      </c>
      <c r="S131" s="24">
        <f t="shared" si="37"/>
        <v>3.6503792994952544E-2</v>
      </c>
      <c r="T131" s="24">
        <f t="shared" si="38"/>
        <v>3.5509336122880431E-2</v>
      </c>
      <c r="U131" s="24">
        <f t="shared" si="39"/>
        <v>3.7201560898265207E-2</v>
      </c>
      <c r="V131" s="24">
        <f t="shared" si="40"/>
        <v>3.4344338393128115E-2</v>
      </c>
      <c r="W131" s="24">
        <f t="shared" si="41"/>
        <v>3.3189973189171385E-2</v>
      </c>
      <c r="X131" s="24">
        <f t="shared" si="42"/>
        <v>3.2077146675469237E-2</v>
      </c>
      <c r="Y131" s="24">
        <f t="shared" si="43"/>
        <v>3.1136946630896167E-2</v>
      </c>
      <c r="Z131" s="24">
        <f t="shared" si="44"/>
        <v>2.8927443881659576E-2</v>
      </c>
      <c r="AA131" s="24">
        <f t="shared" si="45"/>
        <v>3.4261298701036891E-2</v>
      </c>
      <c r="AB131" s="24">
        <f>+CUY!Y104</f>
        <v>3.5226652591624941E-2</v>
      </c>
      <c r="AD131" s="24">
        <f t="shared" si="46"/>
        <v>0.52363401236579388</v>
      </c>
      <c r="AE131" s="24">
        <f t="shared" si="47"/>
        <v>0.53644911917443383</v>
      </c>
      <c r="AF131" s="24">
        <f t="shared" si="48"/>
        <v>0.54198695142540143</v>
      </c>
      <c r="AG131" s="24">
        <f t="shared" si="49"/>
        <v>0.54461450498134023</v>
      </c>
      <c r="AH131" s="24">
        <f t="shared" si="50"/>
        <v>0.53997403337401151</v>
      </c>
      <c r="AI131" s="24">
        <f t="shared" si="51"/>
        <v>0.54069814684484063</v>
      </c>
      <c r="AJ131" s="24">
        <f t="shared" si="52"/>
        <v>0.54420345688980487</v>
      </c>
      <c r="AK131" s="24">
        <f t="shared" si="53"/>
        <v>0.54819193712240688</v>
      </c>
      <c r="AL131" s="24">
        <f t="shared" si="54"/>
        <v>0.5535589346997094</v>
      </c>
      <c r="AM131" s="24">
        <f t="shared" si="55"/>
        <v>0.55276700937951917</v>
      </c>
      <c r="AN131" s="24">
        <f t="shared" si="56"/>
        <v>0.54345617601652707</v>
      </c>
      <c r="AO131" s="24">
        <f>+CUY!AV104</f>
        <v>0.5450995378601311</v>
      </c>
      <c r="AQ131" s="24">
        <f t="shared" si="57"/>
        <v>9.2603574407241762E-3</v>
      </c>
      <c r="AR131" s="24">
        <f t="shared" si="58"/>
        <v>-2.9132997013725292E-2</v>
      </c>
      <c r="AS131" s="35">
        <f t="shared" si="59"/>
        <v>45717</v>
      </c>
      <c r="AT131" s="19">
        <f t="shared" si="60"/>
        <v>8419.9169921875</v>
      </c>
      <c r="AU131" s="19">
        <f t="shared" si="61"/>
        <v>8433.767578125</v>
      </c>
      <c r="AV131" s="52">
        <f t="shared" si="29"/>
        <v>-0.13850585937500171</v>
      </c>
      <c r="AW131" s="52">
        <f t="shared" si="24"/>
        <v>-0.1893593437379657</v>
      </c>
    </row>
    <row r="132" spans="4:49" x14ac:dyDescent="0.25">
      <c r="D132" s="37">
        <f>+CUY!A105</f>
        <v>45748</v>
      </c>
      <c r="E132" s="257">
        <v>8670.259765625</v>
      </c>
      <c r="F132" s="257">
        <v>8676.560546875</v>
      </c>
      <c r="G132" s="257">
        <v>8707.388671875</v>
      </c>
      <c r="H132" s="257">
        <v>8754.490234375</v>
      </c>
      <c r="I132" s="257">
        <v>8670.9287109375</v>
      </c>
      <c r="J132" s="257">
        <v>8709.66796875</v>
      </c>
      <c r="K132" s="257">
        <v>8694.251953125</v>
      </c>
      <c r="L132" s="257">
        <v>8729.16015625</v>
      </c>
      <c r="M132" s="257">
        <v>8726.1982421875</v>
      </c>
      <c r="N132" s="257">
        <v>8659.6875</v>
      </c>
      <c r="O132" s="19" cm="1">
        <f t="array" ref="O132">+SUMPRODUCT($E$30:$N$30/100,$E132:$N132)/$D$14*100</f>
        <v>8671.9155358694388</v>
      </c>
      <c r="Q132" s="24">
        <f t="shared" si="35"/>
        <v>2.9732213948163944E-2</v>
      </c>
      <c r="R132" s="24">
        <f t="shared" si="36"/>
        <v>2.9355666630403787E-2</v>
      </c>
      <c r="S132" s="24">
        <f t="shared" si="37"/>
        <v>2.9132986432645946E-2</v>
      </c>
      <c r="T132" s="24">
        <f t="shared" si="38"/>
        <v>2.863603285999794E-2</v>
      </c>
      <c r="U132" s="24">
        <f t="shared" si="39"/>
        <v>2.890400147121519E-2</v>
      </c>
      <c r="V132" s="24">
        <f t="shared" si="40"/>
        <v>2.8147330087433975E-2</v>
      </c>
      <c r="W132" s="24">
        <f t="shared" si="41"/>
        <v>2.8064836032294149E-2</v>
      </c>
      <c r="X132" s="24">
        <f t="shared" si="42"/>
        <v>2.8019927714994841E-2</v>
      </c>
      <c r="Y132" s="24">
        <f t="shared" si="43"/>
        <v>2.7374534580828502E-2</v>
      </c>
      <c r="Z132" s="24">
        <f t="shared" si="44"/>
        <v>2.6787544212266035E-2</v>
      </c>
      <c r="AA132" s="24">
        <f t="shared" si="45"/>
        <v>2.8338464292001708E-2</v>
      </c>
      <c r="AB132" s="24">
        <f>+CUY!Y105</f>
        <v>2.8546152344188336E-2</v>
      </c>
      <c r="AD132" s="24">
        <f t="shared" si="46"/>
        <v>0.45467971873246604</v>
      </c>
      <c r="AE132" s="24">
        <f t="shared" si="47"/>
        <v>0.46321945077052162</v>
      </c>
      <c r="AF132" s="24">
        <f t="shared" si="48"/>
        <v>0.46904408302361555</v>
      </c>
      <c r="AG132" s="24">
        <f t="shared" si="49"/>
        <v>0.46914802391549193</v>
      </c>
      <c r="AH132" s="24">
        <f t="shared" si="50"/>
        <v>0.46587457876270655</v>
      </c>
      <c r="AI132" s="24">
        <f t="shared" si="51"/>
        <v>0.46468346114093961</v>
      </c>
      <c r="AJ132" s="24">
        <f t="shared" si="52"/>
        <v>0.4692969586265876</v>
      </c>
      <c r="AK132" s="24">
        <f t="shared" si="53"/>
        <v>0.47376409693974164</v>
      </c>
      <c r="AL132" s="24">
        <f t="shared" si="54"/>
        <v>0.47524880384868462</v>
      </c>
      <c r="AM132" s="24">
        <f t="shared" si="55"/>
        <v>0.47425831092025184</v>
      </c>
      <c r="AN132" s="24">
        <f t="shared" si="56"/>
        <v>0.46854414311033032</v>
      </c>
      <c r="AO132" s="24">
        <f>+CUY!AV105</f>
        <v>0.46945302051140292</v>
      </c>
      <c r="AQ132" s="24">
        <f t="shared" si="57"/>
        <v>2.944669735897909E-3</v>
      </c>
      <c r="AR132" s="24">
        <f t="shared" si="58"/>
        <v>-1.9578592187785793E-2</v>
      </c>
      <c r="AS132" s="35">
        <f t="shared" si="59"/>
        <v>45748</v>
      </c>
      <c r="AT132" s="19">
        <f t="shared" si="60"/>
        <v>8670.259765625</v>
      </c>
      <c r="AU132" s="19">
        <f t="shared" si="61"/>
        <v>8659.6875</v>
      </c>
      <c r="AV132" s="52">
        <f t="shared" si="29"/>
        <v>0.10572265625000909</v>
      </c>
      <c r="AW132" s="52">
        <f t="shared" si="24"/>
        <v>-0.13770958358815122</v>
      </c>
    </row>
    <row r="133" spans="4:49" x14ac:dyDescent="0.25">
      <c r="D133" s="37">
        <f>+CUY!A106</f>
        <v>45778</v>
      </c>
      <c r="E133" s="257">
        <v>8789.3857421875</v>
      </c>
      <c r="F133" s="257">
        <v>8805.615234375</v>
      </c>
      <c r="G133" s="257">
        <v>8842.3896484375</v>
      </c>
      <c r="H133" s="257">
        <v>8892.8505859375</v>
      </c>
      <c r="I133" s="257">
        <v>8808.50390625</v>
      </c>
      <c r="J133" s="257">
        <v>8850.703125</v>
      </c>
      <c r="K133" s="257">
        <v>8844.0830078125</v>
      </c>
      <c r="L133" s="257">
        <v>8883.5986328125</v>
      </c>
      <c r="M133" s="257">
        <v>8885.630859375</v>
      </c>
      <c r="N133" s="257">
        <v>8817.3056640625</v>
      </c>
      <c r="O133" s="19" cm="1">
        <f t="array" ref="O133">+SUMPRODUCT($E$30:$N$30/100,$E133:$N133)/$D$14*100</f>
        <v>8814.8426821882422</v>
      </c>
      <c r="Q133" s="24">
        <f t="shared" si="35"/>
        <v>1.3739608706396345E-2</v>
      </c>
      <c r="R133" s="24">
        <f t="shared" si="36"/>
        <v>1.4873945361504104E-2</v>
      </c>
      <c r="S133" s="24">
        <f t="shared" si="37"/>
        <v>1.5504186346769533E-2</v>
      </c>
      <c r="T133" s="24">
        <f t="shared" si="38"/>
        <v>1.5804501216897915E-2</v>
      </c>
      <c r="U133" s="24">
        <f t="shared" si="39"/>
        <v>1.5866258378870457E-2</v>
      </c>
      <c r="V133" s="24">
        <f t="shared" si="40"/>
        <v>1.619294291768969E-2</v>
      </c>
      <c r="W133" s="24">
        <f t="shared" si="41"/>
        <v>1.7233346295381535E-2</v>
      </c>
      <c r="X133" s="24">
        <f t="shared" si="42"/>
        <v>1.7692249173813623E-2</v>
      </c>
      <c r="Y133" s="24">
        <f t="shared" si="43"/>
        <v>1.8270570156968313E-2</v>
      </c>
      <c r="Z133" s="24">
        <f t="shared" si="44"/>
        <v>1.8201368590090583E-2</v>
      </c>
      <c r="AA133" s="24">
        <f t="shared" si="45"/>
        <v>1.6481611903116145E-2</v>
      </c>
      <c r="AB133" s="24">
        <f>+CUY!Y106</f>
        <v>1.631775536262281E-2</v>
      </c>
      <c r="AD133" s="24">
        <f t="shared" si="46"/>
        <v>0.41571122126162763</v>
      </c>
      <c r="AE133" s="24">
        <f t="shared" si="47"/>
        <v>0.42612299505203599</v>
      </c>
      <c r="AF133" s="24">
        <f t="shared" si="48"/>
        <v>0.43109164552336532</v>
      </c>
      <c r="AG133" s="24">
        <f t="shared" si="49"/>
        <v>0.43153634860630707</v>
      </c>
      <c r="AH133" s="24">
        <f t="shared" si="50"/>
        <v>0.42862122944880876</v>
      </c>
      <c r="AI133" s="24">
        <f t="shared" si="51"/>
        <v>0.42811198783528792</v>
      </c>
      <c r="AJ133" s="24">
        <f t="shared" si="52"/>
        <v>0.43194327593074</v>
      </c>
      <c r="AK133" s="24">
        <f t="shared" si="53"/>
        <v>0.43652018305168316</v>
      </c>
      <c r="AL133" s="24">
        <f t="shared" si="54"/>
        <v>0.44068910738145095</v>
      </c>
      <c r="AM133" s="24">
        <f t="shared" si="55"/>
        <v>0.43649575972302079</v>
      </c>
      <c r="AN133" s="24">
        <f t="shared" si="56"/>
        <v>0.43133849605010721</v>
      </c>
      <c r="AO133" s="24">
        <f>+CUY!AV106</f>
        <v>0.43231487455248918</v>
      </c>
      <c r="AQ133" s="24">
        <f t="shared" si="57"/>
        <v>-4.4617598836942385E-3</v>
      </c>
      <c r="AR133" s="24">
        <f t="shared" si="58"/>
        <v>-2.0784538461393165E-2</v>
      </c>
      <c r="AS133" s="35">
        <f t="shared" si="59"/>
        <v>45778</v>
      </c>
      <c r="AT133" s="19">
        <f t="shared" si="60"/>
        <v>8789.3857421875</v>
      </c>
      <c r="AU133" s="19">
        <f t="shared" si="61"/>
        <v>8817.3056640625</v>
      </c>
      <c r="AV133" s="52">
        <f t="shared" si="29"/>
        <v>-0.27919921875000853</v>
      </c>
      <c r="AW133" s="52">
        <f t="shared" si="24"/>
        <v>-0.22871688968464809</v>
      </c>
    </row>
    <row r="134" spans="4:49" x14ac:dyDescent="0.25">
      <c r="D134" s="37">
        <f>+CUY!A107</f>
        <v>45809</v>
      </c>
      <c r="E134" s="257">
        <v>8853.416015625</v>
      </c>
      <c r="F134" s="257">
        <v>8876.513671875</v>
      </c>
      <c r="G134" s="257">
        <v>8921.8291015625</v>
      </c>
      <c r="H134" s="257">
        <v>8973.94921875</v>
      </c>
      <c r="I134" s="257">
        <v>8889.19921875</v>
      </c>
      <c r="J134" s="257">
        <v>8937.76171875</v>
      </c>
      <c r="K134" s="257">
        <v>8940.716796875</v>
      </c>
      <c r="L134" s="257">
        <v>8985.599609375</v>
      </c>
      <c r="M134" s="257">
        <v>8997.51171875</v>
      </c>
      <c r="N134" s="257">
        <v>8930.228515625</v>
      </c>
      <c r="O134" s="19" cm="1">
        <f t="array" ref="O134">+SUMPRODUCT($E$30:$N$30/100,$E134:$N134)/$D$14*100</f>
        <v>8904.6043393373293</v>
      </c>
      <c r="Q134" s="24">
        <f t="shared" si="35"/>
        <v>7.2849542977919679E-3</v>
      </c>
      <c r="R134" s="24">
        <f t="shared" si="36"/>
        <v>8.0515030026782064E-3</v>
      </c>
      <c r="S134" s="24">
        <f t="shared" si="37"/>
        <v>8.9839349184344108E-3</v>
      </c>
      <c r="T134" s="24">
        <f t="shared" si="38"/>
        <v>9.1195316989518549E-3</v>
      </c>
      <c r="U134" s="24">
        <f t="shared" si="39"/>
        <v>9.1610690485979251E-3</v>
      </c>
      <c r="V134" s="24">
        <f t="shared" si="40"/>
        <v>9.8363477477954042E-3</v>
      </c>
      <c r="W134" s="24">
        <f t="shared" si="41"/>
        <v>1.092637744095537E-2</v>
      </c>
      <c r="X134" s="24">
        <f t="shared" si="42"/>
        <v>1.1481943385617255E-2</v>
      </c>
      <c r="Y134" s="24">
        <f t="shared" si="43"/>
        <v>1.2591211715368145E-2</v>
      </c>
      <c r="Z134" s="24">
        <f t="shared" si="44"/>
        <v>1.2806956667358094E-2</v>
      </c>
      <c r="AA134" s="24">
        <f t="shared" si="45"/>
        <v>1.0183012945933267E-2</v>
      </c>
      <c r="AB134" s="24">
        <f>+CUY!Y107</f>
        <v>9.6708077184364249E-3</v>
      </c>
      <c r="AD134" s="24">
        <f t="shared" si="46"/>
        <v>0.35818828887249099</v>
      </c>
      <c r="AE134" s="24">
        <f t="shared" si="47"/>
        <v>0.36781511641450382</v>
      </c>
      <c r="AF134" s="24">
        <f t="shared" si="48"/>
        <v>0.37417426532589726</v>
      </c>
      <c r="AG134" s="24">
        <f t="shared" si="49"/>
        <v>0.37360324804084577</v>
      </c>
      <c r="AH134" s="24">
        <f t="shared" si="50"/>
        <v>0.37256817875441173</v>
      </c>
      <c r="AI134" s="24">
        <f t="shared" si="51"/>
        <v>0.37243293052786575</v>
      </c>
      <c r="AJ134" s="24">
        <f t="shared" si="52"/>
        <v>0.37946822040075312</v>
      </c>
      <c r="AK134" s="24">
        <f t="shared" si="53"/>
        <v>0.38479930859771683</v>
      </c>
      <c r="AL134" s="24">
        <f t="shared" si="54"/>
        <v>0.38923389763448268</v>
      </c>
      <c r="AM134" s="24">
        <f t="shared" si="55"/>
        <v>0.38617969797241058</v>
      </c>
      <c r="AN134" s="24">
        <f t="shared" si="56"/>
        <v>0.37670460489641977</v>
      </c>
      <c r="AO134" s="24">
        <f>+CUY!AV107</f>
        <v>0.37645222829670377</v>
      </c>
      <c r="AQ134" s="24">
        <f t="shared" si="57"/>
        <v>-5.5220023695661258E-3</v>
      </c>
      <c r="AR134" s="24">
        <f t="shared" si="58"/>
        <v>-2.7991409099919595E-2</v>
      </c>
      <c r="AS134" s="35">
        <f t="shared" si="59"/>
        <v>45809</v>
      </c>
      <c r="AT134" s="19">
        <f t="shared" si="60"/>
        <v>8853.416015625</v>
      </c>
      <c r="AU134" s="19">
        <f t="shared" si="61"/>
        <v>8930.228515625</v>
      </c>
      <c r="AV134" s="52">
        <f t="shared" si="29"/>
        <v>-0.76812499999999773</v>
      </c>
      <c r="AW134" s="52">
        <f t="shared" si="24"/>
        <v>-0.34268211165559492</v>
      </c>
    </row>
    <row r="135" spans="4:49" x14ac:dyDescent="0.25">
      <c r="D135" s="37">
        <f>+CUY!A108</f>
        <v>45839</v>
      </c>
      <c r="E135" s="257">
        <v>9019.9658203125</v>
      </c>
      <c r="F135" s="257">
        <v>9038.095703125</v>
      </c>
      <c r="G135" s="257">
        <v>9088.3173828125</v>
      </c>
      <c r="H135" s="257">
        <v>9142.1640625</v>
      </c>
      <c r="I135" s="257">
        <v>9054.3173828125</v>
      </c>
      <c r="J135" s="257">
        <v>9102.5234375</v>
      </c>
      <c r="K135" s="257">
        <v>9112.2529296875</v>
      </c>
      <c r="L135" s="257">
        <v>9158.5751953125</v>
      </c>
      <c r="M135" s="257">
        <v>9175.427734375</v>
      </c>
      <c r="N135" s="257">
        <v>9101.779296875</v>
      </c>
      <c r="O135" s="19" cm="1">
        <f t="array" ref="O135">+SUMPRODUCT($E$30:$N$30/100,$E135:$N135)/$D$14*100</f>
        <v>9072.9077180926106</v>
      </c>
      <c r="Q135" s="24">
        <f t="shared" si="35"/>
        <v>1.8811925746351932E-2</v>
      </c>
      <c r="R135" s="24">
        <f t="shared" si="36"/>
        <v>1.8203321396548677E-2</v>
      </c>
      <c r="S135" s="24">
        <f t="shared" si="37"/>
        <v>1.8660779012326323E-2</v>
      </c>
      <c r="T135" s="24">
        <f t="shared" si="38"/>
        <v>1.8744795591057573E-2</v>
      </c>
      <c r="U135" s="24">
        <f t="shared" si="39"/>
        <v>1.8575144959538825E-2</v>
      </c>
      <c r="V135" s="24">
        <f t="shared" si="40"/>
        <v>1.84343378056675E-2</v>
      </c>
      <c r="W135" s="24">
        <f t="shared" si="41"/>
        <v>1.9185948588871016E-2</v>
      </c>
      <c r="X135" s="24">
        <f t="shared" si="42"/>
        <v>1.9250310881538502E-2</v>
      </c>
      <c r="Y135" s="24">
        <f t="shared" si="43"/>
        <v>1.9773913186935888E-2</v>
      </c>
      <c r="Z135" s="24">
        <f t="shared" si="44"/>
        <v>1.9210122221378967E-2</v>
      </c>
      <c r="AA135" s="24">
        <f t="shared" si="45"/>
        <v>1.8900713871337071E-2</v>
      </c>
      <c r="AB135" s="24">
        <f>+CUY!Y108</f>
        <v>1.8568573615583395E-2</v>
      </c>
      <c r="AD135" s="24">
        <f t="shared" si="46"/>
        <v>0.32845943381531528</v>
      </c>
      <c r="AE135" s="24">
        <f t="shared" si="47"/>
        <v>0.33519158716238118</v>
      </c>
      <c r="AF135" s="24">
        <f t="shared" si="48"/>
        <v>0.33927411038908284</v>
      </c>
      <c r="AG135" s="24">
        <f t="shared" si="49"/>
        <v>0.33865301127274972</v>
      </c>
      <c r="AH135" s="24">
        <f t="shared" si="50"/>
        <v>0.33851267867445745</v>
      </c>
      <c r="AI135" s="24">
        <f t="shared" si="51"/>
        <v>0.3367620816121828</v>
      </c>
      <c r="AJ135" s="24">
        <f t="shared" si="52"/>
        <v>0.34213476297651835</v>
      </c>
      <c r="AK135" s="24">
        <f t="shared" si="53"/>
        <v>0.34538019899714567</v>
      </c>
      <c r="AL135" s="24">
        <f t="shared" si="54"/>
        <v>0.34976365655810948</v>
      </c>
      <c r="AM135" s="24">
        <f t="shared" si="55"/>
        <v>0.34467498306211564</v>
      </c>
      <c r="AN135" s="24">
        <f t="shared" si="56"/>
        <v>0.34040477357123544</v>
      </c>
      <c r="AO135" s="24">
        <f>+CUY!AV108</f>
        <v>0.34046362828576515</v>
      </c>
      <c r="AQ135" s="24">
        <f t="shared" si="57"/>
        <v>-3.9819647502703504E-4</v>
      </c>
      <c r="AR135" s="24">
        <f t="shared" si="58"/>
        <v>-1.6215549246800354E-2</v>
      </c>
      <c r="AS135" s="35">
        <f t="shared" si="59"/>
        <v>45839</v>
      </c>
      <c r="AT135" s="19">
        <f t="shared" si="60"/>
        <v>9019.9658203125</v>
      </c>
      <c r="AU135" s="19">
        <f t="shared" si="61"/>
        <v>9101.779296875</v>
      </c>
      <c r="AV135" s="52">
        <f t="shared" si="29"/>
        <v>-0.81813476562500398</v>
      </c>
      <c r="AW135" s="52">
        <f t="shared" si="24"/>
        <v>-0.35733031497622747</v>
      </c>
    </row>
    <row r="136" spans="4:49" x14ac:dyDescent="0.25">
      <c r="D136" s="37">
        <f>+CUY!A109</f>
        <v>45870</v>
      </c>
      <c r="E136" s="257">
        <v>9187.982421875</v>
      </c>
      <c r="F136" s="257">
        <v>9213.333984375</v>
      </c>
      <c r="G136" s="257">
        <v>9278.689453125</v>
      </c>
      <c r="H136" s="257">
        <v>9332.8701171875</v>
      </c>
      <c r="I136" s="257">
        <v>9239.919921875</v>
      </c>
      <c r="J136" s="257">
        <v>9292.375</v>
      </c>
      <c r="K136" s="257">
        <v>9314.576171875</v>
      </c>
      <c r="L136" s="257">
        <v>9369.986328125</v>
      </c>
      <c r="M136" s="257">
        <v>9384.6787109375</v>
      </c>
      <c r="N136" s="257">
        <v>9319.8095703125</v>
      </c>
      <c r="O136" s="19" cm="1">
        <f t="array" ref="O136">+SUMPRODUCT($E$30:$N$30/100,$E136:$N136)/$D$14*100</f>
        <v>9267.9536079744921</v>
      </c>
      <c r="Q136" s="24">
        <f t="shared" ref="Q136" si="62">+E136/E135-1</f>
        <v>1.8627188274276563E-2</v>
      </c>
      <c r="R136" s="24">
        <f t="shared" ref="R136" si="63">+F136/F135-1</f>
        <v>1.9388849931010421E-2</v>
      </c>
      <c r="S136" s="24">
        <f t="shared" ref="S136" si="64">+G136/G135-1</f>
        <v>2.0946899441751876E-2</v>
      </c>
      <c r="T136" s="24">
        <f t="shared" ref="T136" si="65">+H136/H135-1</f>
        <v>2.0860056041845931E-2</v>
      </c>
      <c r="U136" s="24">
        <f t="shared" ref="U136" si="66">+I136/I135-1</f>
        <v>2.0498788723136929E-2</v>
      </c>
      <c r="V136" s="24">
        <f t="shared" ref="V136" si="67">+J136/J135-1</f>
        <v>2.0857025395601969E-2</v>
      </c>
      <c r="W136" s="24">
        <f t="shared" ref="W136" si="68">+K136/K135-1</f>
        <v>2.2203426940480941E-2</v>
      </c>
      <c r="X136" s="24">
        <f t="shared" ref="X136" si="69">+L136/L135-1</f>
        <v>2.3083408532879934E-2</v>
      </c>
      <c r="Y136" s="24">
        <f t="shared" ref="Y136" si="70">+M136/M135-1</f>
        <v>2.2805582760851317E-2</v>
      </c>
      <c r="Z136" s="24">
        <f t="shared" ref="Z136" si="71">+N136/N135-1</f>
        <v>2.3954686916255907E-2</v>
      </c>
      <c r="AA136" s="24">
        <f t="shared" ref="AA136" si="72">+O136/O135-1</f>
        <v>2.149761641385739E-2</v>
      </c>
      <c r="AB136" s="24">
        <f>+CUY!Y109</f>
        <v>2.1111180792394268E-2</v>
      </c>
      <c r="AD136" s="24">
        <f t="shared" ref="AD136" si="73">+E136/E124-1</f>
        <v>0.2938462331840106</v>
      </c>
      <c r="AE136" s="24">
        <f t="shared" ref="AE136" si="74">+F136/F124-1</f>
        <v>0.30131503874136301</v>
      </c>
      <c r="AF136" s="24">
        <f t="shared" ref="AF136" si="75">+G136/G124-1</f>
        <v>0.30716439569474252</v>
      </c>
      <c r="AG136" s="24">
        <f t="shared" ref="AG136" si="76">+H136/H124-1</f>
        <v>0.30670252437814827</v>
      </c>
      <c r="AH136" s="24">
        <f t="shared" ref="AH136" si="77">+I136/I124-1</f>
        <v>0.30670891219064744</v>
      </c>
      <c r="AI136" s="24">
        <f t="shared" ref="AI136" si="78">+J136/J124-1</f>
        <v>0.30583520983660306</v>
      </c>
      <c r="AJ136" s="24">
        <f t="shared" ref="AJ136" si="79">+K136/K124-1</f>
        <v>0.31339490886498189</v>
      </c>
      <c r="AK136" s="24">
        <f t="shared" ref="AK136" si="80">+L136/L124-1</f>
        <v>0.31729202987377225</v>
      </c>
      <c r="AL136" s="24">
        <f t="shared" ref="AL136" si="81">+M136/M124-1</f>
        <v>0.32170183684560616</v>
      </c>
      <c r="AM136" s="24">
        <f t="shared" ref="AM136" si="82">+N136/N124-1</f>
        <v>0.31933017708304612</v>
      </c>
      <c r="AN136" s="24">
        <f t="shared" ref="AN136" si="83">+O136/O124-1</f>
        <v>0.31011884630181052</v>
      </c>
      <c r="AO136" s="24">
        <f>+CUY!AV109</f>
        <v>0.309602545535695</v>
      </c>
      <c r="AQ136" s="24">
        <f t="shared" ref="AQ136" si="84">+Q136-Z136</f>
        <v>-5.3274986419793446E-3</v>
      </c>
      <c r="AR136" s="24">
        <f t="shared" ref="AR136" si="85">+AD136-AM136</f>
        <v>-2.5483943899035522E-2</v>
      </c>
      <c r="AS136" s="35">
        <f t="shared" ref="AS136" si="86">+D136</f>
        <v>45870</v>
      </c>
      <c r="AT136" s="19">
        <f t="shared" ref="AT136" si="87">+E136</f>
        <v>9187.982421875</v>
      </c>
      <c r="AU136" s="19">
        <f t="shared" ref="AU136" si="88">+N136</f>
        <v>9319.8095703125</v>
      </c>
      <c r="AV136" s="52">
        <f t="shared" si="29"/>
        <v>-1.3182714843750034</v>
      </c>
      <c r="AW136" s="52">
        <f t="shared" si="24"/>
        <v>-0.47582534628180184</v>
      </c>
    </row>
    <row r="137" spans="4:49" x14ac:dyDescent="0.25">
      <c r="D137" s="37">
        <f>+CUY!A110</f>
        <v>45901</v>
      </c>
      <c r="E137" s="257">
        <v>9382.8681640625</v>
      </c>
      <c r="F137" s="257">
        <v>9409.4697265625</v>
      </c>
      <c r="G137" s="257">
        <v>9475.3017578125</v>
      </c>
      <c r="H137" s="257">
        <v>9535.1171875</v>
      </c>
      <c r="I137" s="257">
        <v>9438.4423828125</v>
      </c>
      <c r="J137" s="257">
        <v>9493.4921875</v>
      </c>
      <c r="K137" s="257">
        <v>9515.1875</v>
      </c>
      <c r="L137" s="257">
        <v>9569.2353515625</v>
      </c>
      <c r="M137" s="257">
        <v>9583.7021484375</v>
      </c>
      <c r="N137" s="257">
        <v>9521.97265625</v>
      </c>
      <c r="O137" s="19" cm="1">
        <f t="array" ref="O137">+SUMPRODUCT($E$30:$N$30/100,$E137:$N137)/$D$14*100</f>
        <v>9466.6125161195323</v>
      </c>
      <c r="Q137" s="24">
        <f t="shared" ref="Q137" si="89">+E137/E136-1</f>
        <v>2.1210939816723062E-2</v>
      </c>
      <c r="R137" s="24">
        <f t="shared" ref="R137" si="90">+F137/F136-1</f>
        <v>2.1288248371341911E-2</v>
      </c>
      <c r="S137" s="24">
        <f t="shared" ref="S137" si="91">+G137/G136-1</f>
        <v>2.1189663225692046E-2</v>
      </c>
      <c r="T137" s="24">
        <f t="shared" ref="T137" si="92">+H137/H136-1</f>
        <v>2.1670404470757632E-2</v>
      </c>
      <c r="U137" s="24">
        <f t="shared" ref="U137" si="93">+I137/I136-1</f>
        <v>2.1485301021658021E-2</v>
      </c>
      <c r="V137" s="24">
        <f t="shared" ref="V137" si="94">+J137/J136-1</f>
        <v>2.1643249169345902E-2</v>
      </c>
      <c r="W137" s="24">
        <f t="shared" ref="W137" si="95">+K137/K136-1</f>
        <v>2.1537354402741071E-2</v>
      </c>
      <c r="X137" s="24">
        <f t="shared" ref="X137" si="96">+L137/L136-1</f>
        <v>2.1264601298236041E-2</v>
      </c>
      <c r="Y137" s="24">
        <f t="shared" ref="Y137" si="97">+M137/M136-1</f>
        <v>2.1207272367038676E-2</v>
      </c>
      <c r="Z137" s="24">
        <f t="shared" ref="Z137" si="98">+N137/N136-1</f>
        <v>2.1691761447730995E-2</v>
      </c>
      <c r="AA137" s="24">
        <f t="shared" ref="AA137" si="99">+O137/O136-1</f>
        <v>2.1435034803595432E-2</v>
      </c>
      <c r="AB137" s="24">
        <f>+CUY!Y110</f>
        <v>2.1506033140109571E-2</v>
      </c>
      <c r="AD137" s="24">
        <f t="shared" ref="AD137" si="100">+E137/E125-1</f>
        <v>0.28422301025808472</v>
      </c>
      <c r="AE137" s="24">
        <f t="shared" ref="AE137" si="101">+F137/F125-1</f>
        <v>0.2903073186961509</v>
      </c>
      <c r="AF137" s="24">
        <f t="shared" ref="AF137" si="102">+G137/G125-1</f>
        <v>0.29678503142021406</v>
      </c>
      <c r="AG137" s="24">
        <f t="shared" ref="AG137" si="103">+H137/H125-1</f>
        <v>0.29624780259939643</v>
      </c>
      <c r="AH137" s="24">
        <f t="shared" ref="AH137" si="104">+I137/I125-1</f>
        <v>0.29576990260842839</v>
      </c>
      <c r="AI137" s="24">
        <f t="shared" ref="AI137" si="105">+J137/J125-1</f>
        <v>0.29506403291461791</v>
      </c>
      <c r="AJ137" s="24">
        <f t="shared" ref="AJ137" si="106">+K137/K125-1</f>
        <v>0.30279922170747287</v>
      </c>
      <c r="AK137" s="24">
        <f t="shared" ref="AK137" si="107">+L137/L125-1</f>
        <v>0.30687785878368801</v>
      </c>
      <c r="AL137" s="24">
        <f t="shared" ref="AL137" si="108">+M137/M125-1</f>
        <v>0.31035926652169143</v>
      </c>
      <c r="AM137" s="24">
        <f t="shared" ref="AM137" si="109">+N137/N125-1</f>
        <v>0.30862595281538119</v>
      </c>
      <c r="AN137" s="24">
        <f t="shared" ref="AN137" si="110">+O137/O125-1</f>
        <v>0.29947744381644581</v>
      </c>
      <c r="AO137" s="24">
        <f>+CUY!AV110</f>
        <v>0.29840186753537812</v>
      </c>
      <c r="AQ137" s="24">
        <f t="shared" ref="AQ137" si="111">+Q137-Z137</f>
        <v>-4.8082163100793274E-4</v>
      </c>
      <c r="AR137" s="24">
        <f t="shared" ref="AR137" si="112">+AD137-AM137</f>
        <v>-2.440294255729647E-2</v>
      </c>
      <c r="AS137" s="35">
        <f t="shared" ref="AS137" si="113">+D137</f>
        <v>45901</v>
      </c>
      <c r="AT137" s="19">
        <f t="shared" ref="AT137" si="114">+E137</f>
        <v>9382.8681640625</v>
      </c>
      <c r="AU137" s="19">
        <f t="shared" ref="AU137" si="115">+N137</f>
        <v>9521.97265625</v>
      </c>
      <c r="AV137" s="52">
        <f t="shared" si="29"/>
        <v>-1.3910449218749932</v>
      </c>
      <c r="AW137" s="52">
        <f t="shared" si="24"/>
        <v>-0.49625362198311151</v>
      </c>
    </row>
    <row r="138" spans="4:49" x14ac:dyDescent="0.25">
      <c r="D138" s="37">
        <f>+CUY!A111</f>
        <v>45931</v>
      </c>
      <c r="E138" s="257">
        <v>9614.1572265625</v>
      </c>
      <c r="F138" s="257">
        <v>9638.0791015625</v>
      </c>
      <c r="G138" s="257">
        <v>9700.642578125</v>
      </c>
      <c r="H138" s="257">
        <v>9764.212890625</v>
      </c>
      <c r="I138" s="257">
        <v>9663.4736328125</v>
      </c>
      <c r="J138" s="257">
        <v>9718.841796875</v>
      </c>
      <c r="K138" s="257">
        <v>9731.669921875</v>
      </c>
      <c r="L138" s="257">
        <v>9781.7412109375</v>
      </c>
      <c r="M138" s="257">
        <v>9792.4951171875</v>
      </c>
      <c r="N138" s="257">
        <v>9732.69921875</v>
      </c>
      <c r="O138" s="19" cm="1">
        <f t="array" ref="O138">+SUMPRODUCT($E$30:$N$30/100,$E138:$N138)/$D$14*100</f>
        <v>9686.6095798879596</v>
      </c>
      <c r="Q138" s="24">
        <f t="shared" ref="Q138" si="116">+E138/E137-1</f>
        <v>2.465014518544173E-2</v>
      </c>
      <c r="R138" s="24">
        <f t="shared" ref="R138" si="117">+F138/F137-1</f>
        <v>2.4295670387742163E-2</v>
      </c>
      <c r="S138" s="24">
        <f t="shared" ref="S138" si="118">+G138/G137-1</f>
        <v>2.3781914927057946E-2</v>
      </c>
      <c r="T138" s="24">
        <f t="shared" ref="T138" si="119">+H138/H137-1</f>
        <v>2.4026522025899277E-2</v>
      </c>
      <c r="U138" s="24">
        <f t="shared" ref="U138" si="120">+I138/I137-1</f>
        <v>2.3841990115846201E-2</v>
      </c>
      <c r="V138" s="24">
        <f t="shared" ref="V138" si="121">+J138/J137-1</f>
        <v>2.3737272325532244E-2</v>
      </c>
      <c r="W138" s="24">
        <f t="shared" ref="W138" si="122">+K138/K137-1</f>
        <v>2.2751251289057528E-2</v>
      </c>
      <c r="X138" s="24">
        <f t="shared" ref="X138" si="123">+L138/L137-1</f>
        <v>2.2207193319819574E-2</v>
      </c>
      <c r="Y138" s="24">
        <f t="shared" ref="Y138" si="124">+M138/M137-1</f>
        <v>2.1786253946137091E-2</v>
      </c>
      <c r="Z138" s="24">
        <f t="shared" ref="Z138" si="125">+N138/N137-1</f>
        <v>2.2130557407312512E-2</v>
      </c>
      <c r="AA138" s="24">
        <f t="shared" ref="AA138" si="126">+O138/O137-1</f>
        <v>2.3239259385954725E-2</v>
      </c>
      <c r="AB138" s="24">
        <f>+CUY!Y111</f>
        <v>2.3435119564376272E-2</v>
      </c>
      <c r="AD138" s="24">
        <f t="shared" ref="AD138" si="127">+E138/E126-1</f>
        <v>0.29240516623530244</v>
      </c>
      <c r="AE138" s="24">
        <f t="shared" ref="AE138" si="128">+F138/F126-1</f>
        <v>0.29560357080853206</v>
      </c>
      <c r="AF138" s="24">
        <f t="shared" ref="AF138" si="129">+G138/G126-1</f>
        <v>0.30053137604944857</v>
      </c>
      <c r="AG138" s="24">
        <f t="shared" ref="AG138" si="130">+H138/H126-1</f>
        <v>0.29939253710724567</v>
      </c>
      <c r="AH138" s="24">
        <f t="shared" ref="AH138" si="131">+I138/I126-1</f>
        <v>0.2991289489654485</v>
      </c>
      <c r="AI138" s="24">
        <f t="shared" ref="AI138" si="132">+J138/J126-1</f>
        <v>0.29697459943809168</v>
      </c>
      <c r="AJ138" s="24">
        <f t="shared" ref="AJ138" si="133">+K138/K126-1</f>
        <v>0.30218621107448196</v>
      </c>
      <c r="AK138" s="24">
        <f t="shared" ref="AK138" si="134">+L138/L126-1</f>
        <v>0.30478576098986787</v>
      </c>
      <c r="AL138" s="24">
        <f t="shared" ref="AL138" si="135">+M138/M126-1</f>
        <v>0.30627799325777882</v>
      </c>
      <c r="AM138" s="24">
        <f t="shared" ref="AM138" si="136">+N138/N126-1</f>
        <v>0.30373659149181109</v>
      </c>
      <c r="AN138" s="24">
        <f t="shared" ref="AN138" si="137">+O138/O126-1</f>
        <v>0.3005094014531613</v>
      </c>
      <c r="AO138" s="24">
        <f>+CUY!AV111</f>
        <v>0.29966003526523188</v>
      </c>
      <c r="AQ138" s="24">
        <f t="shared" ref="AQ138" si="138">+Q138-Z138</f>
        <v>2.5195877781292175E-3</v>
      </c>
      <c r="AR138" s="24">
        <f t="shared" ref="AR138" si="139">+AD138-AM138</f>
        <v>-1.1331425256508654E-2</v>
      </c>
      <c r="AS138" s="35">
        <f t="shared" ref="AS138" si="140">+D138</f>
        <v>45931</v>
      </c>
      <c r="AT138" s="19">
        <f t="shared" ref="AT138" si="141">+E138</f>
        <v>9614.1572265625</v>
      </c>
      <c r="AU138" s="19">
        <f t="shared" ref="AU138" si="142">+N138</f>
        <v>9732.69921875</v>
      </c>
      <c r="AV138" s="52">
        <f t="shared" si="29"/>
        <v>-1.1854199218749955</v>
      </c>
      <c r="AW138" s="52">
        <f t="shared" si="24"/>
        <v>-0.45315134222680697</v>
      </c>
    </row>
    <row r="139" spans="4:49" x14ac:dyDescent="0.25">
      <c r="D139" s="35"/>
    </row>
    <row r="140" spans="4:49" x14ac:dyDescent="0.25">
      <c r="D140" s="35"/>
    </row>
    <row r="141" spans="4:49" x14ac:dyDescent="0.25">
      <c r="D141" s="35"/>
    </row>
    <row r="142" spans="4:49" x14ac:dyDescent="0.25">
      <c r="D142" s="35"/>
    </row>
    <row r="143" spans="4:49" x14ac:dyDescent="0.25">
      <c r="D143" s="35"/>
    </row>
    <row r="144" spans="4:49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03874-18AD-47AD-B35C-5B7FEC2DBF9E}">
  <sheetPr codeName="Hoja14"/>
  <dimension ref="A1:BF258"/>
  <sheetViews>
    <sheetView zoomScale="74" workbookViewId="0">
      <pane xSplit="4" ySplit="31" topLeftCell="E118" activePane="bottomRight" state="frozen"/>
      <selection pane="topRight" activeCell="E1" sqref="E1"/>
      <selection pane="bottomLeft" activeCell="A32" sqref="A32"/>
      <selection pane="bottomRight" activeCell="E30" sqref="E30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  <col min="52" max="52" width="11.85546875" bestFit="1" customWidth="1"/>
  </cols>
  <sheetData>
    <row r="1" spans="2:16" s="88" customFormat="1" x14ac:dyDescent="0.25">
      <c r="E1" s="233" t="s">
        <v>101</v>
      </c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</row>
    <row r="2" spans="2:16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</row>
    <row r="3" spans="2:16" s="25" customFormat="1" hidden="1" x14ac:dyDescent="0.25">
      <c r="B3" s="90" t="str">
        <f>+B18</f>
        <v>Patagonia</v>
      </c>
      <c r="C3" s="25">
        <v>1</v>
      </c>
      <c r="D3" s="91">
        <f>+SUM(E3:P3)</f>
        <v>0.19021768</v>
      </c>
      <c r="E3" s="38">
        <v>7.1524000000000004E-2</v>
      </c>
      <c r="F3" s="38">
        <v>1.029994E-2</v>
      </c>
      <c r="G3" s="38">
        <v>2.2712329999999999E-2</v>
      </c>
      <c r="H3" s="38">
        <v>2.4872439999999999E-2</v>
      </c>
      <c r="I3" s="38">
        <v>9.9734200000000002E-3</v>
      </c>
      <c r="J3" s="38">
        <v>4.9463199999999997E-3</v>
      </c>
      <c r="K3" s="38">
        <v>1.352457E-2</v>
      </c>
      <c r="L3" s="38">
        <v>5.58407E-3</v>
      </c>
      <c r="M3" s="38">
        <v>1.1517339999999999E-2</v>
      </c>
      <c r="N3" s="38">
        <v>5.7019000000000004E-4</v>
      </c>
      <c r="O3" s="38">
        <v>8.0456899999999994E-3</v>
      </c>
      <c r="P3" s="38">
        <v>6.6473699999999997E-3</v>
      </c>
    </row>
    <row r="4" spans="2:16" s="25" customFormat="1" hidden="1" x14ac:dyDescent="0.25">
      <c r="B4" s="90" t="str">
        <f t="shared" ref="B4:B12" si="0">+B19</f>
        <v>Patagonia</v>
      </c>
      <c r="C4" s="25">
        <v>2</v>
      </c>
      <c r="D4" s="91">
        <f t="shared" ref="D4:D12" si="1">+SUM(E4:P4)</f>
        <v>0.28044160000000001</v>
      </c>
      <c r="E4" s="38">
        <v>9.02062E-2</v>
      </c>
      <c r="F4" s="38">
        <v>1.0554839999999999E-2</v>
      </c>
      <c r="G4" s="38">
        <v>4.6229699999999999E-2</v>
      </c>
      <c r="H4" s="38">
        <v>3.2367769999999997E-2</v>
      </c>
      <c r="I4" s="38">
        <v>1.097677E-2</v>
      </c>
      <c r="J4" s="38">
        <v>1.1348240000000001E-2</v>
      </c>
      <c r="K4" s="38">
        <v>2.3609249999999998E-2</v>
      </c>
      <c r="L4" s="38">
        <v>1.0224209999999999E-2</v>
      </c>
      <c r="M4" s="38">
        <v>1.8774160000000002E-2</v>
      </c>
      <c r="N4" s="38">
        <v>3.09041E-3</v>
      </c>
      <c r="O4" s="38">
        <v>1.409036E-2</v>
      </c>
      <c r="P4" s="38">
        <v>8.9696900000000006E-3</v>
      </c>
    </row>
    <row r="5" spans="2:16" s="25" customFormat="1" hidden="1" x14ac:dyDescent="0.25">
      <c r="B5" s="90" t="str">
        <f t="shared" si="0"/>
        <v>Patagonia</v>
      </c>
      <c r="C5" s="25">
        <v>3</v>
      </c>
      <c r="D5" s="91">
        <f t="shared" si="1"/>
        <v>0.28083937000000003</v>
      </c>
      <c r="E5" s="38">
        <v>9.2987399999999998E-2</v>
      </c>
      <c r="F5" s="38">
        <v>1.0109369999999999E-2</v>
      </c>
      <c r="G5" s="38">
        <v>3.9664730000000002E-2</v>
      </c>
      <c r="H5" s="38">
        <v>3.3315789999999998E-2</v>
      </c>
      <c r="I5" s="38">
        <v>1.3843930000000001E-2</v>
      </c>
      <c r="J5" s="38">
        <v>9.7861200000000006E-3</v>
      </c>
      <c r="K5" s="38">
        <v>2.6932879999999999E-2</v>
      </c>
      <c r="L5" s="38">
        <v>1.0535249999999999E-2</v>
      </c>
      <c r="M5" s="38">
        <v>2.2732240000000001E-2</v>
      </c>
      <c r="N5" s="38">
        <v>1.80343E-3</v>
      </c>
      <c r="O5" s="38">
        <v>1.010756E-2</v>
      </c>
      <c r="P5" s="38">
        <v>9.0206699999999997E-3</v>
      </c>
    </row>
    <row r="6" spans="2:16" s="25" customFormat="1" hidden="1" x14ac:dyDescent="0.25">
      <c r="B6" s="90" t="str">
        <f t="shared" si="0"/>
        <v>Patagonia</v>
      </c>
      <c r="C6" s="25">
        <v>4</v>
      </c>
      <c r="D6" s="91">
        <f t="shared" si="1"/>
        <v>0.37437069000000001</v>
      </c>
      <c r="E6" s="38">
        <v>0.11300109</v>
      </c>
      <c r="F6" s="38">
        <v>1.1791050000000001E-2</v>
      </c>
      <c r="G6" s="38">
        <v>4.7214720000000002E-2</v>
      </c>
      <c r="H6" s="38">
        <v>4.3724359999999997E-2</v>
      </c>
      <c r="I6" s="38">
        <v>2.2370790000000002E-2</v>
      </c>
      <c r="J6" s="38">
        <v>1.548501E-2</v>
      </c>
      <c r="K6" s="38">
        <v>4.4996349999999997E-2</v>
      </c>
      <c r="L6" s="38">
        <v>1.2708830000000001E-2</v>
      </c>
      <c r="M6" s="38">
        <v>3.0390839999999999E-2</v>
      </c>
      <c r="N6" s="38">
        <v>4.78182E-3</v>
      </c>
      <c r="O6" s="38">
        <v>1.120938E-2</v>
      </c>
      <c r="P6" s="38">
        <v>1.6696450000000002E-2</v>
      </c>
    </row>
    <row r="7" spans="2:16" s="25" customFormat="1" hidden="1" x14ac:dyDescent="0.25">
      <c r="B7" s="90" t="str">
        <f t="shared" si="0"/>
        <v>Patagonia</v>
      </c>
      <c r="C7" s="25">
        <v>5</v>
      </c>
      <c r="D7" s="91">
        <f t="shared" si="1"/>
        <v>0.25531528000000003</v>
      </c>
      <c r="E7" s="38">
        <v>8.1741999999999995E-2</v>
      </c>
      <c r="F7" s="38">
        <v>1.09858E-2</v>
      </c>
      <c r="G7" s="38">
        <v>2.945884E-2</v>
      </c>
      <c r="H7" s="38">
        <v>2.724644E-2</v>
      </c>
      <c r="I7" s="38">
        <v>1.281296E-2</v>
      </c>
      <c r="J7" s="38">
        <v>1.6818949999999999E-2</v>
      </c>
      <c r="K7" s="38">
        <v>2.9435389999999999E-2</v>
      </c>
      <c r="L7" s="38">
        <v>9.6858399999999994E-3</v>
      </c>
      <c r="M7" s="38">
        <v>1.6842070000000001E-2</v>
      </c>
      <c r="N7" s="38">
        <v>2.2296400000000002E-3</v>
      </c>
      <c r="O7" s="38">
        <v>9.0873900000000007E-3</v>
      </c>
      <c r="P7" s="38">
        <v>8.9699600000000008E-3</v>
      </c>
    </row>
    <row r="8" spans="2:16" s="25" customFormat="1" hidden="1" x14ac:dyDescent="0.25">
      <c r="B8" s="90" t="str">
        <f t="shared" si="0"/>
        <v>Patagonia</v>
      </c>
      <c r="C8" s="25">
        <v>6</v>
      </c>
      <c r="D8" s="91">
        <f t="shared" si="1"/>
        <v>0.55239747000000006</v>
      </c>
      <c r="E8" s="38">
        <v>0.16509667</v>
      </c>
      <c r="F8" s="38">
        <v>2.5204520000000001E-2</v>
      </c>
      <c r="G8" s="38">
        <v>6.1428919999999998E-2</v>
      </c>
      <c r="H8" s="38">
        <v>5.3741509999999999E-2</v>
      </c>
      <c r="I8" s="38">
        <v>3.6527370000000003E-2</v>
      </c>
      <c r="J8" s="38">
        <v>3.1621049999999998E-2</v>
      </c>
      <c r="K8" s="38">
        <v>5.3723859999999998E-2</v>
      </c>
      <c r="L8" s="38">
        <v>1.6865729999999999E-2</v>
      </c>
      <c r="M8" s="38">
        <v>5.0125879999999998E-2</v>
      </c>
      <c r="N8" s="38">
        <v>7.30586E-3</v>
      </c>
      <c r="O8" s="38">
        <v>3.2916010000000002E-2</v>
      </c>
      <c r="P8" s="38">
        <v>1.7840089999999999E-2</v>
      </c>
    </row>
    <row r="9" spans="2:16" s="25" customFormat="1" hidden="1" x14ac:dyDescent="0.25">
      <c r="B9" s="90" t="str">
        <f t="shared" si="0"/>
        <v>Patagonia</v>
      </c>
      <c r="C9" s="25">
        <v>7</v>
      </c>
      <c r="D9" s="91">
        <f t="shared" si="1"/>
        <v>0.6895702199999999</v>
      </c>
      <c r="E9" s="38">
        <v>0.19054546999999999</v>
      </c>
      <c r="F9" s="38">
        <v>3.6931239999999997E-2</v>
      </c>
      <c r="G9" s="38">
        <v>8.1568920000000003E-2</v>
      </c>
      <c r="H9" s="38">
        <v>7.4468430000000002E-2</v>
      </c>
      <c r="I9" s="38">
        <v>4.0903080000000001E-2</v>
      </c>
      <c r="J9" s="38">
        <v>2.7812960000000001E-2</v>
      </c>
      <c r="K9" s="38">
        <v>8.3398659999999999E-2</v>
      </c>
      <c r="L9" s="38">
        <v>2.5590729999999999E-2</v>
      </c>
      <c r="M9" s="38">
        <v>5.0396700000000003E-2</v>
      </c>
      <c r="N9" s="38">
        <v>9.9742100000000007E-3</v>
      </c>
      <c r="O9" s="38">
        <v>4.5903550000000001E-2</v>
      </c>
      <c r="P9" s="38">
        <v>2.2076269999999999E-2</v>
      </c>
    </row>
    <row r="10" spans="2:16" s="25" customFormat="1" hidden="1" x14ac:dyDescent="0.25">
      <c r="B10" s="90" t="str">
        <f t="shared" si="0"/>
        <v>Patagonia</v>
      </c>
      <c r="C10" s="25">
        <v>8</v>
      </c>
      <c r="D10" s="91">
        <f t="shared" si="1"/>
        <v>0.75550357000000001</v>
      </c>
      <c r="E10" s="38">
        <v>0.17636234000000001</v>
      </c>
      <c r="F10" s="38">
        <v>2.249696E-2</v>
      </c>
      <c r="G10" s="38">
        <v>8.0157790000000007E-2</v>
      </c>
      <c r="H10" s="38">
        <v>7.3211789999999999E-2</v>
      </c>
      <c r="I10" s="38">
        <v>4.4840650000000003E-2</v>
      </c>
      <c r="J10" s="38">
        <v>5.6298630000000002E-2</v>
      </c>
      <c r="K10" s="38">
        <v>0.10527638</v>
      </c>
      <c r="L10" s="38">
        <v>2.593707E-2</v>
      </c>
      <c r="M10" s="38">
        <v>6.6283339999999996E-2</v>
      </c>
      <c r="N10" s="38">
        <v>1.9251979999999998E-2</v>
      </c>
      <c r="O10" s="38">
        <v>5.3501069999999998E-2</v>
      </c>
      <c r="P10" s="38">
        <v>3.1885570000000002E-2</v>
      </c>
    </row>
    <row r="11" spans="2:16" s="25" customFormat="1" hidden="1" x14ac:dyDescent="0.25">
      <c r="B11" s="90" t="str">
        <f t="shared" si="0"/>
        <v>Patagonia</v>
      </c>
      <c r="C11" s="25">
        <v>9</v>
      </c>
      <c r="D11" s="91">
        <f t="shared" si="1"/>
        <v>0.95661470999999998</v>
      </c>
      <c r="E11" s="38">
        <v>0.21234198000000001</v>
      </c>
      <c r="F11" s="38">
        <v>4.4258199999999998E-2</v>
      </c>
      <c r="G11" s="38">
        <v>0.10036275</v>
      </c>
      <c r="H11" s="38">
        <v>0.10498956</v>
      </c>
      <c r="I11" s="38">
        <v>6.7962300000000003E-2</v>
      </c>
      <c r="J11" s="38">
        <v>5.3520690000000003E-2</v>
      </c>
      <c r="K11" s="38">
        <v>0.13977540999999999</v>
      </c>
      <c r="L11" s="38">
        <v>3.0376609999999998E-2</v>
      </c>
      <c r="M11" s="38">
        <v>8.3493629999999999E-2</v>
      </c>
      <c r="N11" s="38">
        <v>2.203364E-2</v>
      </c>
      <c r="O11" s="38">
        <v>6.3137550000000001E-2</v>
      </c>
      <c r="P11" s="38">
        <v>3.436239E-2</v>
      </c>
    </row>
    <row r="12" spans="2:16" s="25" customFormat="1" hidden="1" x14ac:dyDescent="0.25">
      <c r="B12" s="90" t="str">
        <f t="shared" si="0"/>
        <v>Patagonia</v>
      </c>
      <c r="C12" s="25">
        <v>10</v>
      </c>
      <c r="D12" s="91">
        <f t="shared" si="1"/>
        <v>1.5497116399999999</v>
      </c>
      <c r="E12" s="38">
        <v>0.283499</v>
      </c>
      <c r="F12" s="38">
        <v>5.4555310000000003E-2</v>
      </c>
      <c r="G12" s="38">
        <v>0.14893834</v>
      </c>
      <c r="H12" s="38">
        <v>0.17712410000000001</v>
      </c>
      <c r="I12" s="38">
        <v>0.1407796</v>
      </c>
      <c r="J12" s="38">
        <v>0.10055790000000001</v>
      </c>
      <c r="K12" s="38">
        <v>0.21794048999999999</v>
      </c>
      <c r="L12" s="38">
        <v>4.6029639999999997E-2</v>
      </c>
      <c r="M12" s="38">
        <v>0.16157933999999999</v>
      </c>
      <c r="N12" s="38">
        <v>3.100489E-2</v>
      </c>
      <c r="O12" s="38">
        <v>0.12622695</v>
      </c>
      <c r="P12" s="38">
        <v>6.1476080000000002E-2</v>
      </c>
    </row>
    <row r="13" spans="2:16" s="25" customFormat="1" hidden="1" x14ac:dyDescent="0.25">
      <c r="D13" s="93">
        <f>+SUM(D3:D12)/100</f>
        <v>5.88498223E-2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hidden="1" x14ac:dyDescent="0.25">
      <c r="B14" s="25" t="s">
        <v>102</v>
      </c>
      <c r="D14" s="92">
        <f>+SUM(D18:D27)</f>
        <v>6.0337755999999994</v>
      </c>
      <c r="E14" s="92">
        <f>+SUM(E18:E27)</f>
        <v>1.2418571</v>
      </c>
      <c r="F14" s="92">
        <f t="shared" ref="F14:P14" si="2">+SUM(F18:F27)</f>
        <v>0.13282490000000002</v>
      </c>
      <c r="G14" s="92">
        <f t="shared" si="2"/>
        <v>0.45356580000000002</v>
      </c>
      <c r="H14" s="92">
        <f t="shared" si="2"/>
        <v>0.98914109999999988</v>
      </c>
      <c r="I14" s="92">
        <f t="shared" si="2"/>
        <v>0.34522819999999999</v>
      </c>
      <c r="J14" s="92">
        <f t="shared" si="2"/>
        <v>0.26527119999999998</v>
      </c>
      <c r="K14" s="92">
        <f t="shared" si="2"/>
        <v>0.95845469999999999</v>
      </c>
      <c r="L14" s="92">
        <f t="shared" si="2"/>
        <v>0.35276069999999993</v>
      </c>
      <c r="M14" s="92">
        <f t="shared" si="2"/>
        <v>0.60807300000000009</v>
      </c>
      <c r="N14" s="92">
        <f t="shared" si="2"/>
        <v>0.13709670000000002</v>
      </c>
      <c r="O14" s="92">
        <f t="shared" si="2"/>
        <v>0.27583360000000001</v>
      </c>
      <c r="P14" s="92">
        <f t="shared" si="2"/>
        <v>0.273669</v>
      </c>
    </row>
    <row r="15" spans="2:16" s="25" customFormat="1" hidden="1" x14ac:dyDescent="0.25">
      <c r="E15" s="92">
        <f>+E14/$D$14*100</f>
        <v>20.581758128359965</v>
      </c>
      <c r="F15" s="92">
        <f t="shared" ref="F15:P15" si="3">+F14/$D$14*100</f>
        <v>2.2013563116268364</v>
      </c>
      <c r="G15" s="92">
        <f t="shared" si="3"/>
        <v>7.5171141598305384</v>
      </c>
      <c r="H15" s="92">
        <f t="shared" si="3"/>
        <v>16.393402167624529</v>
      </c>
      <c r="I15" s="92">
        <f t="shared" si="3"/>
        <v>5.7215949496033636</v>
      </c>
      <c r="J15" s="92">
        <f t="shared" si="3"/>
        <v>4.3964379450903017</v>
      </c>
      <c r="K15" s="92">
        <f t="shared" si="3"/>
        <v>15.884825083650775</v>
      </c>
      <c r="L15" s="92">
        <f t="shared" si="3"/>
        <v>5.846433864726424</v>
      </c>
      <c r="M15" s="92">
        <f t="shared" si="3"/>
        <v>10.077819267922395</v>
      </c>
      <c r="N15" s="92">
        <f t="shared" si="3"/>
        <v>2.2721544367675857</v>
      </c>
      <c r="O15" s="92">
        <f t="shared" si="3"/>
        <v>4.5714925162281483</v>
      </c>
      <c r="P15" s="92">
        <f t="shared" si="3"/>
        <v>4.5356177979174435</v>
      </c>
    </row>
    <row r="16" spans="2:16" s="25" customFormat="1" hidden="1" x14ac:dyDescent="0.25">
      <c r="B16" s="235" t="s">
        <v>68</v>
      </c>
      <c r="C16" s="235"/>
      <c r="D16" s="235"/>
      <c r="E16" s="90">
        <f>+PAT!C$3*100</f>
        <v>27.43</v>
      </c>
      <c r="F16" s="90">
        <f>+PAT!D$3*100</f>
        <v>3.5000000000000004</v>
      </c>
      <c r="G16" s="90">
        <f>+PAT!E$3*100</f>
        <v>12.82</v>
      </c>
      <c r="H16" s="90">
        <f>+PAT!F$3*100</f>
        <v>10.059999999999999</v>
      </c>
      <c r="I16" s="90">
        <f>+PAT!G$3*100</f>
        <v>6.5500000000000007</v>
      </c>
      <c r="J16" s="90">
        <f>+PAT!H$3*100</f>
        <v>4.95</v>
      </c>
      <c r="K16" s="90">
        <f>+PAT!I$3*100</f>
        <v>13.420000000000002</v>
      </c>
      <c r="L16" s="90">
        <f>+PAT!J$3*100</f>
        <v>3.19</v>
      </c>
      <c r="M16" s="90">
        <f>+PAT!K$3*100</f>
        <v>7.7700000000000005</v>
      </c>
      <c r="N16" s="90">
        <f>+PAT!L$3*100</f>
        <v>2.09</v>
      </c>
      <c r="O16" s="90">
        <f>+PAT!M$3*100</f>
        <v>5.08</v>
      </c>
      <c r="P16" s="90">
        <f>+PAT!N$3*100</f>
        <v>3.1399999999999997</v>
      </c>
    </row>
    <row r="17" spans="1:49" s="25" customFormat="1" hidden="1" x14ac:dyDescent="0.25"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</row>
    <row r="18" spans="1:49" s="25" customFormat="1" hidden="1" x14ac:dyDescent="0.25">
      <c r="B18" s="90" t="s">
        <v>43</v>
      </c>
      <c r="C18" s="25">
        <v>1</v>
      </c>
      <c r="D18" s="92">
        <v>0.188725</v>
      </c>
      <c r="E18" s="92">
        <v>6.0124700000000003E-2</v>
      </c>
      <c r="F18" s="92">
        <v>5.7679999999999997E-3</v>
      </c>
      <c r="G18" s="92">
        <v>1.5662100000000002E-2</v>
      </c>
      <c r="H18" s="92">
        <v>3.81395E-2</v>
      </c>
      <c r="I18" s="92">
        <v>8.5865000000000004E-3</v>
      </c>
      <c r="J18" s="92">
        <v>3.9979999999999998E-3</v>
      </c>
      <c r="K18" s="92">
        <v>1.755E-2</v>
      </c>
      <c r="L18" s="92">
        <v>1.0178100000000001E-2</v>
      </c>
      <c r="M18" s="92">
        <v>1.36749E-2</v>
      </c>
      <c r="N18" s="92">
        <v>7.6599999999999997E-4</v>
      </c>
      <c r="O18" s="92">
        <v>5.9303000000000003E-3</v>
      </c>
      <c r="P18" s="92">
        <v>8.3470000000000003E-3</v>
      </c>
    </row>
    <row r="19" spans="1:49" s="25" customFormat="1" hidden="1" x14ac:dyDescent="0.25">
      <c r="B19" s="90" t="s">
        <v>43</v>
      </c>
      <c r="C19" s="25">
        <v>2</v>
      </c>
      <c r="D19" s="92">
        <v>0.27923880000000001</v>
      </c>
      <c r="E19" s="92">
        <v>7.5829400000000005E-2</v>
      </c>
      <c r="F19" s="92">
        <v>5.9106999999999996E-3</v>
      </c>
      <c r="G19" s="92">
        <v>3.1879299999999999E-2</v>
      </c>
      <c r="H19" s="92">
        <v>4.9632900000000001E-2</v>
      </c>
      <c r="I19" s="92">
        <v>9.4503E-3</v>
      </c>
      <c r="J19" s="92">
        <v>9.1725000000000001E-3</v>
      </c>
      <c r="K19" s="92">
        <v>3.0636300000000002E-2</v>
      </c>
      <c r="L19" s="92">
        <v>1.8635599999999999E-2</v>
      </c>
      <c r="M19" s="92">
        <v>2.2291100000000001E-2</v>
      </c>
      <c r="N19" s="92">
        <v>4.1519E-3</v>
      </c>
      <c r="O19" s="92">
        <v>1.0385699999999999E-2</v>
      </c>
      <c r="P19" s="92">
        <v>1.12631E-2</v>
      </c>
    </row>
    <row r="20" spans="1:49" s="25" customFormat="1" hidden="1" x14ac:dyDescent="0.25">
      <c r="B20" s="90" t="s">
        <v>43</v>
      </c>
      <c r="C20" s="25">
        <v>3</v>
      </c>
      <c r="D20" s="92">
        <v>0.28443829999999998</v>
      </c>
      <c r="E20" s="92">
        <v>7.8167299999999995E-2</v>
      </c>
      <c r="F20" s="92">
        <v>5.6611999999999999E-3</v>
      </c>
      <c r="G20" s="92">
        <v>2.73522E-2</v>
      </c>
      <c r="H20" s="92">
        <v>5.1086600000000003E-2</v>
      </c>
      <c r="I20" s="92">
        <v>1.19188E-2</v>
      </c>
      <c r="J20" s="92">
        <v>7.9097999999999998E-3</v>
      </c>
      <c r="K20" s="92">
        <v>3.49492E-2</v>
      </c>
      <c r="L20" s="92">
        <v>1.9202500000000001E-2</v>
      </c>
      <c r="M20" s="92">
        <v>2.69906E-2</v>
      </c>
      <c r="N20" s="92">
        <v>2.4229E-3</v>
      </c>
      <c r="O20" s="92">
        <v>7.4501000000000003E-3</v>
      </c>
      <c r="P20" s="92">
        <v>1.13271E-2</v>
      </c>
    </row>
    <row r="21" spans="1:49" s="25" customFormat="1" hidden="1" x14ac:dyDescent="0.25">
      <c r="B21" s="90" t="s">
        <v>43</v>
      </c>
      <c r="C21" s="25">
        <v>4</v>
      </c>
      <c r="D21" s="92">
        <v>0.38626509999999997</v>
      </c>
      <c r="E21" s="92">
        <v>9.4991300000000001E-2</v>
      </c>
      <c r="F21" s="92">
        <v>6.6030000000000004E-3</v>
      </c>
      <c r="G21" s="92">
        <v>3.25586E-2</v>
      </c>
      <c r="H21" s="92">
        <v>6.7047099999999998E-2</v>
      </c>
      <c r="I21" s="92">
        <v>1.92599E-2</v>
      </c>
      <c r="J21" s="92">
        <v>1.25161E-2</v>
      </c>
      <c r="K21" s="92">
        <v>5.8389099999999999E-2</v>
      </c>
      <c r="L21" s="92">
        <v>2.3164299999999999E-2</v>
      </c>
      <c r="M21" s="92">
        <v>3.6083900000000002E-2</v>
      </c>
      <c r="N21" s="92">
        <v>6.4243E-3</v>
      </c>
      <c r="O21" s="92">
        <v>8.2622000000000008E-3</v>
      </c>
      <c r="P21" s="92">
        <v>2.0965399999999999E-2</v>
      </c>
    </row>
    <row r="22" spans="1:49" s="25" customFormat="1" hidden="1" x14ac:dyDescent="0.25">
      <c r="B22" s="90" t="s">
        <v>43</v>
      </c>
      <c r="C22" s="25">
        <v>5</v>
      </c>
      <c r="D22" s="92">
        <v>0.25839079999999998</v>
      </c>
      <c r="E22" s="92">
        <v>6.8714200000000003E-2</v>
      </c>
      <c r="F22" s="92">
        <v>6.1520999999999998E-3</v>
      </c>
      <c r="G22" s="92">
        <v>2.03144E-2</v>
      </c>
      <c r="H22" s="92">
        <v>4.1779799999999999E-2</v>
      </c>
      <c r="I22" s="92">
        <v>1.10312E-2</v>
      </c>
      <c r="J22" s="92">
        <v>1.35943E-2</v>
      </c>
      <c r="K22" s="92">
        <v>3.8196599999999997E-2</v>
      </c>
      <c r="L22" s="92">
        <v>1.7654300000000001E-2</v>
      </c>
      <c r="M22" s="92">
        <v>1.99971E-2</v>
      </c>
      <c r="N22" s="92">
        <v>2.9954999999999999E-3</v>
      </c>
      <c r="O22" s="92">
        <v>6.6981000000000002E-3</v>
      </c>
      <c r="P22" s="92">
        <v>1.12634E-2</v>
      </c>
    </row>
    <row r="23" spans="1:49" s="25" customFormat="1" hidden="1" x14ac:dyDescent="0.25">
      <c r="B23" s="90" t="s">
        <v>43</v>
      </c>
      <c r="C23" s="25">
        <v>6</v>
      </c>
      <c r="D23" s="92">
        <v>0.55112220000000001</v>
      </c>
      <c r="E23" s="92">
        <v>0.13878399999999999</v>
      </c>
      <c r="F23" s="92">
        <v>1.41145E-2</v>
      </c>
      <c r="G23" s="92">
        <v>4.2360500000000002E-2</v>
      </c>
      <c r="H23" s="92">
        <v>8.2407499999999995E-2</v>
      </c>
      <c r="I23" s="92">
        <v>3.1447799999999998E-2</v>
      </c>
      <c r="J23" s="92">
        <v>2.5558399999999998E-2</v>
      </c>
      <c r="K23" s="92">
        <v>6.9714300000000007E-2</v>
      </c>
      <c r="L23" s="92">
        <v>3.07411E-2</v>
      </c>
      <c r="M23" s="92">
        <v>5.9515899999999997E-2</v>
      </c>
      <c r="N23" s="92">
        <v>9.8153000000000008E-3</v>
      </c>
      <c r="O23" s="92">
        <v>2.4261700000000001E-2</v>
      </c>
      <c r="P23" s="92">
        <v>2.2401500000000001E-2</v>
      </c>
    </row>
    <row r="24" spans="1:49" s="25" customFormat="1" hidden="1" x14ac:dyDescent="0.25">
      <c r="B24" s="90" t="s">
        <v>43</v>
      </c>
      <c r="C24" s="25">
        <v>7</v>
      </c>
      <c r="D24" s="92">
        <v>0.69865109999999997</v>
      </c>
      <c r="E24" s="92">
        <v>0.16017680000000001</v>
      </c>
      <c r="F24" s="92">
        <v>2.0681499999999998E-2</v>
      </c>
      <c r="G24" s="92">
        <v>5.6248699999999999E-2</v>
      </c>
      <c r="H24" s="92">
        <v>0.11419020000000001</v>
      </c>
      <c r="I24" s="92">
        <v>3.5215000000000003E-2</v>
      </c>
      <c r="J24" s="92">
        <v>2.2480400000000001E-2</v>
      </c>
      <c r="K24" s="92">
        <v>0.1082215</v>
      </c>
      <c r="L24" s="92">
        <v>4.6644100000000001E-2</v>
      </c>
      <c r="M24" s="92">
        <v>5.9837399999999999E-2</v>
      </c>
      <c r="N24" s="92">
        <v>1.34001E-2</v>
      </c>
      <c r="O24" s="92">
        <v>3.3834500000000003E-2</v>
      </c>
      <c r="P24" s="92">
        <v>2.77208E-2</v>
      </c>
    </row>
    <row r="25" spans="1:49" s="25" customFormat="1" hidden="1" x14ac:dyDescent="0.25">
      <c r="B25" s="90" t="s">
        <v>43</v>
      </c>
      <c r="C25" s="25">
        <v>8</v>
      </c>
      <c r="D25" s="92">
        <v>0.78042449999999997</v>
      </c>
      <c r="E25" s="92">
        <v>0.1482542</v>
      </c>
      <c r="F25" s="92">
        <v>1.25983E-2</v>
      </c>
      <c r="G25" s="92">
        <v>5.5275600000000001E-2</v>
      </c>
      <c r="H25" s="92">
        <v>0.1122633</v>
      </c>
      <c r="I25" s="92">
        <v>3.8605E-2</v>
      </c>
      <c r="J25" s="92">
        <v>4.5504500000000003E-2</v>
      </c>
      <c r="K25" s="92">
        <v>0.13661090000000001</v>
      </c>
      <c r="L25" s="92">
        <v>4.7275400000000002E-2</v>
      </c>
      <c r="M25" s="92">
        <v>7.8700099999999995E-2</v>
      </c>
      <c r="N25" s="92">
        <v>2.5864600000000001E-2</v>
      </c>
      <c r="O25" s="92">
        <v>3.9434499999999997E-2</v>
      </c>
      <c r="P25" s="92">
        <v>4.00381E-2</v>
      </c>
    </row>
    <row r="26" spans="1:49" s="25" customFormat="1" hidden="1" x14ac:dyDescent="0.25">
      <c r="B26" s="90" t="s">
        <v>43</v>
      </c>
      <c r="C26" s="25">
        <v>9</v>
      </c>
      <c r="D26" s="92">
        <v>0.99042180000000002</v>
      </c>
      <c r="E26" s="92">
        <v>0.17849950000000001</v>
      </c>
      <c r="F26" s="92">
        <v>2.47846E-2</v>
      </c>
      <c r="G26" s="92">
        <v>6.9208699999999998E-2</v>
      </c>
      <c r="H26" s="92">
        <v>0.16099140000000001</v>
      </c>
      <c r="I26" s="92">
        <v>5.8511300000000002E-2</v>
      </c>
      <c r="J26" s="92">
        <v>4.3259199999999998E-2</v>
      </c>
      <c r="K26" s="92">
        <v>0.18137829999999999</v>
      </c>
      <c r="L26" s="92">
        <v>5.5367300000000001E-2</v>
      </c>
      <c r="M26" s="92">
        <v>9.9134299999999995E-2</v>
      </c>
      <c r="N26" s="92">
        <v>2.9601700000000002E-2</v>
      </c>
      <c r="O26" s="92">
        <v>4.6537299999999997E-2</v>
      </c>
      <c r="P26" s="92">
        <v>4.3148199999999998E-2</v>
      </c>
    </row>
    <row r="27" spans="1:49" s="25" customFormat="1" hidden="1" x14ac:dyDescent="0.25">
      <c r="B27" s="90" t="s">
        <v>43</v>
      </c>
      <c r="C27" s="25">
        <v>10</v>
      </c>
      <c r="D27" s="92">
        <v>1.616098</v>
      </c>
      <c r="E27" s="92">
        <v>0.23831569999999999</v>
      </c>
      <c r="F27" s="92">
        <v>3.0550999999999998E-2</v>
      </c>
      <c r="G27" s="92">
        <v>0.1027057</v>
      </c>
      <c r="H27" s="92">
        <v>0.27160279999999998</v>
      </c>
      <c r="I27" s="92">
        <v>0.1212024</v>
      </c>
      <c r="J27" s="92">
        <v>8.1278000000000003E-2</v>
      </c>
      <c r="K27" s="92">
        <v>0.28280850000000002</v>
      </c>
      <c r="L27" s="92">
        <v>8.3898E-2</v>
      </c>
      <c r="M27" s="92">
        <v>0.19184770000000001</v>
      </c>
      <c r="N27" s="92">
        <v>4.1654400000000001E-2</v>
      </c>
      <c r="O27" s="92">
        <v>9.3039200000000002E-2</v>
      </c>
      <c r="P27" s="92">
        <v>7.7194399999999996E-2</v>
      </c>
    </row>
    <row r="28" spans="1:49" s="97" customFormat="1" ht="15.75" hidden="1" thickBot="1" x14ac:dyDescent="0.3">
      <c r="D28" s="103"/>
    </row>
    <row r="29" spans="1:49" s="88" customFormat="1" x14ac:dyDescent="0.25">
      <c r="A29" s="89" t="s">
        <v>103</v>
      </c>
      <c r="E29" s="233" t="s">
        <v>70</v>
      </c>
      <c r="F29" s="233"/>
      <c r="G29" s="233"/>
      <c r="H29" s="233"/>
      <c r="I29" s="233"/>
      <c r="J29" s="233"/>
      <c r="K29" s="233"/>
      <c r="L29" s="233"/>
      <c r="M29" s="233"/>
      <c r="N29" s="233"/>
      <c r="Q29" s="233" t="s">
        <v>71</v>
      </c>
      <c r="R29" s="233"/>
      <c r="S29" s="233"/>
      <c r="T29" s="233"/>
      <c r="U29" s="233"/>
      <c r="V29" s="233"/>
      <c r="W29" s="233"/>
      <c r="X29" s="233"/>
      <c r="Y29" s="233"/>
      <c r="Z29" s="233"/>
      <c r="AD29" s="233" t="s">
        <v>72</v>
      </c>
      <c r="AE29" s="233"/>
      <c r="AF29" s="233"/>
      <c r="AG29" s="233"/>
      <c r="AH29" s="233"/>
      <c r="AI29" s="233"/>
      <c r="AJ29" s="233"/>
      <c r="AK29" s="233"/>
      <c r="AL29" s="233"/>
      <c r="AM29" s="233"/>
    </row>
    <row r="30" spans="1:49" s="105" customFormat="1" x14ac:dyDescent="0.25">
      <c r="E30" s="106" cm="1">
        <f t="array" ref="E30:N30">+TRANSPOSE(D3:D12)</f>
        <v>0.19021768</v>
      </c>
      <c r="F30" s="106">
        <v>0.28044160000000001</v>
      </c>
      <c r="G30" s="106">
        <v>0.28083937000000003</v>
      </c>
      <c r="H30" s="106">
        <v>0.37437069000000001</v>
      </c>
      <c r="I30" s="106">
        <v>0.25531528000000003</v>
      </c>
      <c r="J30" s="106">
        <v>0.55239747000000006</v>
      </c>
      <c r="K30" s="106">
        <v>0.6895702199999999</v>
      </c>
      <c r="L30" s="106">
        <v>0.75550357000000001</v>
      </c>
      <c r="M30" s="106">
        <v>0.95661470999999998</v>
      </c>
      <c r="N30" s="106">
        <v>1.5497116399999999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101" customFormat="1" ht="15.75" thickBot="1" x14ac:dyDescent="0.3">
      <c r="E31" s="102">
        <v>1</v>
      </c>
      <c r="F31" s="102">
        <f>+E31+1</f>
        <v>2</v>
      </c>
      <c r="G31" s="102">
        <f t="shared" ref="G31:N31" si="4">+F31+1</f>
        <v>3</v>
      </c>
      <c r="H31" s="102">
        <f t="shared" si="4"/>
        <v>4</v>
      </c>
      <c r="I31" s="102">
        <f t="shared" si="4"/>
        <v>5</v>
      </c>
      <c r="J31" s="102">
        <f t="shared" si="4"/>
        <v>6</v>
      </c>
      <c r="K31" s="102">
        <f t="shared" si="4"/>
        <v>7</v>
      </c>
      <c r="L31" s="102">
        <f t="shared" si="4"/>
        <v>8</v>
      </c>
      <c r="M31" s="102">
        <f t="shared" si="4"/>
        <v>9</v>
      </c>
      <c r="N31" s="102">
        <f t="shared" si="4"/>
        <v>10</v>
      </c>
      <c r="O31" s="102" t="s">
        <v>79</v>
      </c>
      <c r="Q31" s="102">
        <f t="shared" ref="Q31:Z31" si="5">+E31</f>
        <v>1</v>
      </c>
      <c r="R31" s="102">
        <f t="shared" si="5"/>
        <v>2</v>
      </c>
      <c r="S31" s="102">
        <f t="shared" si="5"/>
        <v>3</v>
      </c>
      <c r="T31" s="102">
        <f t="shared" si="5"/>
        <v>4</v>
      </c>
      <c r="U31" s="102">
        <f t="shared" si="5"/>
        <v>5</v>
      </c>
      <c r="V31" s="102">
        <f t="shared" si="5"/>
        <v>6</v>
      </c>
      <c r="W31" s="102">
        <f t="shared" si="5"/>
        <v>7</v>
      </c>
      <c r="X31" s="102">
        <f t="shared" si="5"/>
        <v>8</v>
      </c>
      <c r="Y31" s="102">
        <f t="shared" si="5"/>
        <v>9</v>
      </c>
      <c r="Z31" s="102">
        <f t="shared" si="5"/>
        <v>10</v>
      </c>
      <c r="AA31" s="102" t="s">
        <v>79</v>
      </c>
      <c r="AB31" s="102" t="s">
        <v>104</v>
      </c>
      <c r="AD31" s="102">
        <f>+Q31</f>
        <v>1</v>
      </c>
      <c r="AE31" s="102">
        <f t="shared" ref="AE31:AO31" si="6">+R31</f>
        <v>2</v>
      </c>
      <c r="AF31" s="102">
        <f t="shared" si="6"/>
        <v>3</v>
      </c>
      <c r="AG31" s="102">
        <f t="shared" si="6"/>
        <v>4</v>
      </c>
      <c r="AH31" s="102">
        <f t="shared" si="6"/>
        <v>5</v>
      </c>
      <c r="AI31" s="102">
        <f t="shared" si="6"/>
        <v>6</v>
      </c>
      <c r="AJ31" s="102">
        <f t="shared" si="6"/>
        <v>7</v>
      </c>
      <c r="AK31" s="102">
        <f t="shared" si="6"/>
        <v>8</v>
      </c>
      <c r="AL31" s="102">
        <f t="shared" si="6"/>
        <v>9</v>
      </c>
      <c r="AM31" s="102">
        <f t="shared" si="6"/>
        <v>10</v>
      </c>
      <c r="AN31" s="102" t="str">
        <f t="shared" si="6"/>
        <v>Total</v>
      </c>
      <c r="AO31" s="102" t="str">
        <f t="shared" si="6"/>
        <v>PAT INDEC</v>
      </c>
      <c r="AQ31" s="101" t="s">
        <v>81</v>
      </c>
      <c r="AR31" s="101" t="s">
        <v>81</v>
      </c>
      <c r="AS31" s="96"/>
      <c r="AT31" s="96"/>
      <c r="AU31" s="96" t="s">
        <v>82</v>
      </c>
      <c r="AV31" s="96"/>
      <c r="AW31" s="96"/>
    </row>
    <row r="32" spans="1:49" x14ac:dyDescent="0.25">
      <c r="D32" s="37">
        <f>+PAT!A5</f>
        <v>42705</v>
      </c>
      <c r="E32" s="257">
        <v>100</v>
      </c>
      <c r="F32" s="257">
        <v>100</v>
      </c>
      <c r="G32" s="257">
        <v>100</v>
      </c>
      <c r="H32" s="257">
        <v>100</v>
      </c>
      <c r="I32" s="257">
        <v>100</v>
      </c>
      <c r="J32" s="257">
        <v>100</v>
      </c>
      <c r="K32" s="257">
        <v>100</v>
      </c>
      <c r="L32" s="257">
        <v>100</v>
      </c>
      <c r="M32" s="257">
        <v>100</v>
      </c>
      <c r="N32" s="257">
        <v>100</v>
      </c>
      <c r="O32" s="19" cm="1">
        <f t="array" ref="O32">+SUMPRODUCT($E$30:$N$30/100,$E32:$N32)/$D$14*100</f>
        <v>97.533992314861706</v>
      </c>
      <c r="AT32" s="19">
        <f>+E32</f>
        <v>100</v>
      </c>
      <c r="AU32" s="19">
        <f>+N32</f>
        <v>100</v>
      </c>
    </row>
    <row r="33" spans="4:54" x14ac:dyDescent="0.25">
      <c r="D33" s="37">
        <f>+PAT!A6</f>
        <v>42736</v>
      </c>
      <c r="E33" s="257">
        <v>102.54425811767578</v>
      </c>
      <c r="F33" s="257">
        <v>102.52764892578125</v>
      </c>
      <c r="G33" s="257">
        <v>102.51063537597656</v>
      </c>
      <c r="H33" s="257">
        <v>102.60295867919922</v>
      </c>
      <c r="I33" s="257">
        <v>102.56674957275391</v>
      </c>
      <c r="J33" s="257">
        <v>102.47037506103516</v>
      </c>
      <c r="K33" s="257">
        <v>102.56464385986328</v>
      </c>
      <c r="L33" s="257">
        <v>102.69878387451172</v>
      </c>
      <c r="M33" s="257">
        <v>102.73217010498047</v>
      </c>
      <c r="N33" s="257">
        <v>102.80677795410156</v>
      </c>
      <c r="O33" s="19" cm="1">
        <f t="array" ref="O33">+SUMPRODUCT($E$30:$N$30/100,$E33:$N33)/$D$14*100</f>
        <v>100.12989764826013</v>
      </c>
      <c r="Q33" s="24">
        <f t="shared" ref="Q33:AA33" si="7">+E33/E32-1</f>
        <v>2.5442581176757795E-2</v>
      </c>
      <c r="R33" s="24">
        <f t="shared" si="7"/>
        <v>2.5276489257812562E-2</v>
      </c>
      <c r="S33" s="24">
        <f t="shared" si="7"/>
        <v>2.5106353759765554E-2</v>
      </c>
      <c r="T33" s="24">
        <f t="shared" si="7"/>
        <v>2.6029586791992188E-2</v>
      </c>
      <c r="U33" s="24">
        <f t="shared" si="7"/>
        <v>2.5667495727539125E-2</v>
      </c>
      <c r="V33" s="24">
        <f t="shared" si="7"/>
        <v>2.4703750610351571E-2</v>
      </c>
      <c r="W33" s="24">
        <f t="shared" si="7"/>
        <v>2.5646438598632804E-2</v>
      </c>
      <c r="X33" s="24">
        <f t="shared" si="7"/>
        <v>2.6987838745117232E-2</v>
      </c>
      <c r="Y33" s="24">
        <f t="shared" si="7"/>
        <v>2.7321701049804581E-2</v>
      </c>
      <c r="Z33" s="24">
        <f t="shared" si="7"/>
        <v>2.8067779541015581E-2</v>
      </c>
      <c r="AA33" s="24">
        <f t="shared" si="7"/>
        <v>2.6615390919488391E-2</v>
      </c>
      <c r="AB33" s="24">
        <f>+PAT!Y6</f>
        <v>2.5592999999999977E-2</v>
      </c>
      <c r="AQ33" s="24">
        <f>+Q33-Z33</f>
        <v>-2.6251983642577859E-3</v>
      </c>
      <c r="AT33" s="19">
        <f t="shared" ref="AT33:AT96" si="8">+E33</f>
        <v>102.54425811767578</v>
      </c>
      <c r="AU33" s="19">
        <f t="shared" ref="AU33:AU96" si="9">+N33</f>
        <v>102.80677795410156</v>
      </c>
      <c r="AV33" s="52">
        <f>+($AT33/$AT$32)-($AU33/$AU$32)</f>
        <v>-2.6251983642577859E-3</v>
      </c>
      <c r="AW33" s="52"/>
      <c r="AZ33" s="24">
        <f>+AT33/AT$32</f>
        <v>1.0254425811767578</v>
      </c>
      <c r="BA33" s="24">
        <f>+AU33/AU$32</f>
        <v>1.0280677795410156</v>
      </c>
      <c r="BB33" s="24">
        <f>+AZ33-BA33</f>
        <v>-2.6251983642577859E-3</v>
      </c>
    </row>
    <row r="34" spans="4:54" x14ac:dyDescent="0.25">
      <c r="D34" s="37">
        <f>+PAT!A7</f>
        <v>42767</v>
      </c>
      <c r="E34" s="257">
        <v>104.28549957275391</v>
      </c>
      <c r="F34" s="257">
        <v>104.28329467773438</v>
      </c>
      <c r="G34" s="257">
        <v>104.23416900634766</v>
      </c>
      <c r="H34" s="257">
        <v>104.29422760009766</v>
      </c>
      <c r="I34" s="257">
        <v>104.33729553222656</v>
      </c>
      <c r="J34" s="257">
        <v>104.23459625244141</v>
      </c>
      <c r="K34" s="257">
        <v>104.38878631591797</v>
      </c>
      <c r="L34" s="257">
        <v>104.48596954345703</v>
      </c>
      <c r="M34" s="257">
        <v>104.52831268310547</v>
      </c>
      <c r="N34" s="257">
        <v>104.5933837890625</v>
      </c>
      <c r="O34" s="19" cm="1">
        <f t="array" ref="O34">+SUMPRODUCT($E$30:$N$30/100,$E34:$N34)/$D$14*100</f>
        <v>101.86387116947971</v>
      </c>
      <c r="Q34" s="24">
        <f t="shared" ref="Q34:AA57" si="10">+E34/E33-1</f>
        <v>1.6980389609722923E-2</v>
      </c>
      <c r="R34" s="24">
        <f t="shared" si="10"/>
        <v>1.7123632213823736E-2</v>
      </c>
      <c r="S34" s="24">
        <f t="shared" si="10"/>
        <v>1.6813217711993733E-2</v>
      </c>
      <c r="T34" s="24">
        <f t="shared" si="10"/>
        <v>1.6483627204030293E-2</v>
      </c>
      <c r="U34" s="24">
        <f t="shared" si="10"/>
        <v>1.7262377591645839E-2</v>
      </c>
      <c r="V34" s="24">
        <f t="shared" si="10"/>
        <v>1.7216890153426423E-2</v>
      </c>
      <c r="W34" s="24">
        <f t="shared" si="10"/>
        <v>1.778529508226101E-2</v>
      </c>
      <c r="X34" s="24">
        <f t="shared" si="10"/>
        <v>1.7402208687583798E-2</v>
      </c>
      <c r="Y34" s="24">
        <f t="shared" si="10"/>
        <v>1.748374025672339E-2</v>
      </c>
      <c r="Z34" s="24">
        <f t="shared" si="10"/>
        <v>1.737828838248956E-2</v>
      </c>
      <c r="AA34" s="24">
        <f t="shared" si="10"/>
        <v>1.7317240524011623E-2</v>
      </c>
      <c r="AB34" s="24">
        <f>+PAT!Y7</f>
        <v>1.6803936844342893E-2</v>
      </c>
      <c r="AQ34" s="24">
        <f t="shared" ref="AQ34:AQ97" si="11">+Q34-Z34</f>
        <v>-3.978987727666361E-4</v>
      </c>
      <c r="AT34" s="19">
        <f t="shared" si="8"/>
        <v>104.28549957275391</v>
      </c>
      <c r="AU34" s="19">
        <f t="shared" si="9"/>
        <v>104.5933837890625</v>
      </c>
      <c r="AV34" s="52">
        <f t="shared" ref="AV34:AV97" si="12">+($AT34/$AT$32)-($AU34/$AU$32)</f>
        <v>-3.0788421630860707E-3</v>
      </c>
      <c r="AZ34" s="24">
        <f t="shared" ref="AZ34:AZ97" si="13">+AT34/AT$32</f>
        <v>1.042854995727539</v>
      </c>
      <c r="BA34" s="24">
        <f t="shared" ref="BA34:BA97" si="14">+AU34/AU$32</f>
        <v>1.0459338378906251</v>
      </c>
      <c r="BB34" s="24">
        <f t="shared" ref="BB34:BB97" si="15">+AZ34-BA34</f>
        <v>-3.0788421630860707E-3</v>
      </c>
    </row>
    <row r="35" spans="4:54" x14ac:dyDescent="0.25">
      <c r="D35" s="37">
        <f>+PAT!A8</f>
        <v>42795</v>
      </c>
      <c r="E35" s="257">
        <v>106.28819274902344</v>
      </c>
      <c r="F35" s="257">
        <v>106.42284393310547</v>
      </c>
      <c r="G35" s="257">
        <v>106.32880401611328</v>
      </c>
      <c r="H35" s="257">
        <v>106.48468017578125</v>
      </c>
      <c r="I35" s="257">
        <v>106.41868591308594</v>
      </c>
      <c r="J35" s="257">
        <v>106.31789398193359</v>
      </c>
      <c r="K35" s="257">
        <v>106.49297332763672</v>
      </c>
      <c r="L35" s="257">
        <v>106.74922943115234</v>
      </c>
      <c r="M35" s="257">
        <v>106.76513671875</v>
      </c>
      <c r="N35" s="257">
        <v>106.76118469238281</v>
      </c>
      <c r="O35" s="19" cm="1">
        <f t="array" ref="O35">+SUMPRODUCT($E$30:$N$30/100,$E35:$N35)/$D$14*100</f>
        <v>103.97392865034421</v>
      </c>
      <c r="Q35" s="24">
        <f t="shared" si="10"/>
        <v>1.9203946708548525E-2</v>
      </c>
      <c r="R35" s="24">
        <f t="shared" si="10"/>
        <v>2.0516701759212053E-2</v>
      </c>
      <c r="S35" s="24">
        <f t="shared" si="10"/>
        <v>2.0095473775380457E-2</v>
      </c>
      <c r="T35" s="24">
        <f t="shared" si="10"/>
        <v>2.1002625227568572E-2</v>
      </c>
      <c r="U35" s="24">
        <f t="shared" si="10"/>
        <v>1.994867099288089E-2</v>
      </c>
      <c r="V35" s="24">
        <f t="shared" si="10"/>
        <v>1.9986624445176959E-2</v>
      </c>
      <c r="W35" s="24">
        <f t="shared" si="10"/>
        <v>2.0157213106690719E-2</v>
      </c>
      <c r="X35" s="24">
        <f t="shared" si="10"/>
        <v>2.1660897607443719E-2</v>
      </c>
      <c r="Y35" s="24">
        <f t="shared" si="10"/>
        <v>2.1399216903326801E-2</v>
      </c>
      <c r="Z35" s="24">
        <f t="shared" si="10"/>
        <v>2.0725984998173574E-2</v>
      </c>
      <c r="AA35" s="24">
        <f t="shared" si="10"/>
        <v>2.0714483522364935E-2</v>
      </c>
      <c r="AB35" s="24">
        <f>+PAT!Y8</f>
        <v>2.1422537007576459E-2</v>
      </c>
      <c r="AQ35" s="24">
        <f t="shared" si="11"/>
        <v>-1.5220382896250495E-3</v>
      </c>
      <c r="AT35" s="19">
        <f t="shared" si="8"/>
        <v>106.28819274902344</v>
      </c>
      <c r="AU35" s="19">
        <f t="shared" si="9"/>
        <v>106.76118469238281</v>
      </c>
      <c r="AV35" s="52">
        <f t="shared" si="12"/>
        <v>-4.7299194335936878E-3</v>
      </c>
      <c r="AZ35" s="24">
        <f t="shared" si="13"/>
        <v>1.0628819274902344</v>
      </c>
      <c r="BA35" s="24">
        <f t="shared" si="14"/>
        <v>1.067611846923828</v>
      </c>
      <c r="BB35" s="24">
        <f t="shared" si="15"/>
        <v>-4.7299194335936878E-3</v>
      </c>
    </row>
    <row r="36" spans="4:54" x14ac:dyDescent="0.25">
      <c r="D36" s="37">
        <f>+PAT!A9</f>
        <v>42826</v>
      </c>
      <c r="E36" s="257">
        <v>108.50173187255859</v>
      </c>
      <c r="F36" s="257">
        <v>108.60469818115234</v>
      </c>
      <c r="G36" s="257">
        <v>108.55646514892578</v>
      </c>
      <c r="H36" s="257">
        <v>108.68321990966797</v>
      </c>
      <c r="I36" s="257">
        <v>108.61686706542969</v>
      </c>
      <c r="J36" s="257">
        <v>108.52354431152344</v>
      </c>
      <c r="K36" s="257">
        <v>108.72063446044922</v>
      </c>
      <c r="L36" s="257">
        <v>108.94789123535156</v>
      </c>
      <c r="M36" s="257">
        <v>108.98765563964844</v>
      </c>
      <c r="N36" s="257">
        <v>109.03167724609375</v>
      </c>
      <c r="O36" s="19" cm="1">
        <f t="array" ref="O36">+SUMPRODUCT($E$30:$N$30/100,$E36:$N36)/$D$14*100</f>
        <v>106.14556630772523</v>
      </c>
      <c r="Q36" s="24">
        <f t="shared" si="10"/>
        <v>2.0825823323216586E-2</v>
      </c>
      <c r="R36" s="24">
        <f t="shared" si="10"/>
        <v>2.0501747250978752E-2</v>
      </c>
      <c r="S36" s="24">
        <f t="shared" si="10"/>
        <v>2.0950683621673294E-2</v>
      </c>
      <c r="T36" s="24">
        <f t="shared" si="10"/>
        <v>2.0646535541614552E-2</v>
      </c>
      <c r="U36" s="24">
        <f t="shared" si="10"/>
        <v>2.0655969705724919E-2</v>
      </c>
      <c r="V36" s="24">
        <f t="shared" si="10"/>
        <v>2.0745805310671939E-2</v>
      </c>
      <c r="W36" s="24">
        <f t="shared" si="10"/>
        <v>2.0918386098196962E-2</v>
      </c>
      <c r="X36" s="24">
        <f t="shared" si="10"/>
        <v>2.0596512180139248E-2</v>
      </c>
      <c r="Y36" s="24">
        <f t="shared" si="10"/>
        <v>2.0816897624110986E-2</v>
      </c>
      <c r="Z36" s="24">
        <f t="shared" si="10"/>
        <v>2.1267022844051686E-2</v>
      </c>
      <c r="AA36" s="24">
        <f t="shared" si="10"/>
        <v>2.0886367241965687E-2</v>
      </c>
      <c r="AB36" s="24">
        <f>+PAT!Y9</f>
        <v>2.0043805337566889E-2</v>
      </c>
      <c r="AQ36" s="24">
        <f t="shared" si="11"/>
        <v>-4.411995208351005E-4</v>
      </c>
      <c r="AT36" s="19">
        <f t="shared" si="8"/>
        <v>108.50173187255859</v>
      </c>
      <c r="AU36" s="19">
        <f t="shared" si="9"/>
        <v>109.03167724609375</v>
      </c>
      <c r="AV36" s="52">
        <f t="shared" si="12"/>
        <v>-5.2994537353514559E-3</v>
      </c>
      <c r="AZ36" s="24">
        <f t="shared" si="13"/>
        <v>1.085017318725586</v>
      </c>
      <c r="BA36" s="24">
        <f t="shared" si="14"/>
        <v>1.0903167724609375</v>
      </c>
      <c r="BB36" s="24">
        <f t="shared" si="15"/>
        <v>-5.2994537353514559E-3</v>
      </c>
    </row>
    <row r="37" spans="4:54" x14ac:dyDescent="0.25">
      <c r="D37" s="37">
        <f>+PAT!A10</f>
        <v>42856</v>
      </c>
      <c r="E37" s="257">
        <v>110.52959442138672</v>
      </c>
      <c r="F37" s="257">
        <v>110.50900268554688</v>
      </c>
      <c r="G37" s="257">
        <v>110.52484893798828</v>
      </c>
      <c r="H37" s="257">
        <v>110.61553192138672</v>
      </c>
      <c r="I37" s="257">
        <v>110.51898956298828</v>
      </c>
      <c r="J37" s="257">
        <v>110.44785308837891</v>
      </c>
      <c r="K37" s="257">
        <v>110.56825256347656</v>
      </c>
      <c r="L37" s="257">
        <v>110.73881530761719</v>
      </c>
      <c r="M37" s="257">
        <v>110.82021331787109</v>
      </c>
      <c r="N37" s="257">
        <v>110.89219665527344</v>
      </c>
      <c r="O37" s="19" cm="1">
        <f t="array" ref="O37">+SUMPRODUCT($E$30:$N$30/100,$E37:$N37)/$D$14*100</f>
        <v>107.96996935023959</v>
      </c>
      <c r="Q37" s="24">
        <f t="shared" si="10"/>
        <v>1.868967908466157E-2</v>
      </c>
      <c r="R37" s="24">
        <f t="shared" si="10"/>
        <v>1.7534273712709547E-2</v>
      </c>
      <c r="S37" s="24">
        <f t="shared" si="10"/>
        <v>1.8132349707243423E-2</v>
      </c>
      <c r="T37" s="24">
        <f t="shared" si="10"/>
        <v>1.7779304048267885E-2</v>
      </c>
      <c r="U37" s="24">
        <f t="shared" si="10"/>
        <v>1.7512220237513976E-2</v>
      </c>
      <c r="V37" s="24">
        <f t="shared" si="10"/>
        <v>1.7731717011855164E-2</v>
      </c>
      <c r="W37" s="24">
        <f t="shared" si="10"/>
        <v>1.69941806557381E-2</v>
      </c>
      <c r="X37" s="24">
        <f t="shared" si="10"/>
        <v>1.6438354629525032E-2</v>
      </c>
      <c r="Y37" s="24">
        <f t="shared" si="10"/>
        <v>1.6814360006804252E-2</v>
      </c>
      <c r="Z37" s="24">
        <f t="shared" si="10"/>
        <v>1.7064026310265268E-2</v>
      </c>
      <c r="AA37" s="24">
        <f t="shared" si="10"/>
        <v>1.7187746092241385E-2</v>
      </c>
      <c r="AB37" s="24">
        <f>+PAT!Y10</f>
        <v>1.6916440331812499E-2</v>
      </c>
      <c r="AQ37" s="24">
        <f t="shared" si="11"/>
        <v>1.6256527743963023E-3</v>
      </c>
      <c r="AT37" s="19">
        <f t="shared" si="8"/>
        <v>110.52959442138672</v>
      </c>
      <c r="AU37" s="19">
        <f t="shared" si="9"/>
        <v>110.89219665527344</v>
      </c>
      <c r="AV37" s="52">
        <f t="shared" si="12"/>
        <v>-3.6260223388671076E-3</v>
      </c>
      <c r="AZ37" s="24">
        <f t="shared" si="13"/>
        <v>1.1052959442138672</v>
      </c>
      <c r="BA37" s="24">
        <f t="shared" si="14"/>
        <v>1.1089219665527343</v>
      </c>
      <c r="BB37" s="24">
        <f t="shared" si="15"/>
        <v>-3.6260223388671076E-3</v>
      </c>
    </row>
    <row r="38" spans="4:54" x14ac:dyDescent="0.25">
      <c r="D38" s="37">
        <f>+PAT!A11</f>
        <v>42887</v>
      </c>
      <c r="E38" s="257">
        <v>111.61599731445313</v>
      </c>
      <c r="F38" s="257">
        <v>111.6357421875</v>
      </c>
      <c r="G38" s="257">
        <v>111.66703796386719</v>
      </c>
      <c r="H38" s="257">
        <v>111.79140472412109</v>
      </c>
      <c r="I38" s="257">
        <v>111.65536499023438</v>
      </c>
      <c r="J38" s="257">
        <v>111.64327239990234</v>
      </c>
      <c r="K38" s="257">
        <v>111.73305511474609</v>
      </c>
      <c r="L38" s="257">
        <v>111.97209167480469</v>
      </c>
      <c r="M38" s="257">
        <v>112.06022644042969</v>
      </c>
      <c r="N38" s="257">
        <v>112.22052001953125</v>
      </c>
      <c r="O38" s="19" cm="1">
        <f t="array" ref="O38">+SUMPRODUCT($E$30:$N$30/100,$E38:$N38)/$D$14*100</f>
        <v>109.16553801902673</v>
      </c>
      <c r="Q38" s="24">
        <f t="shared" si="10"/>
        <v>9.8290679410670823E-3</v>
      </c>
      <c r="R38" s="24">
        <f t="shared" si="10"/>
        <v>1.0195906890583917E-2</v>
      </c>
      <c r="S38" s="24">
        <f t="shared" si="10"/>
        <v>1.0334228337373741E-2</v>
      </c>
      <c r="T38" s="24">
        <f t="shared" si="10"/>
        <v>1.0630268483182492E-2</v>
      </c>
      <c r="U38" s="24">
        <f t="shared" si="10"/>
        <v>1.0282173513705972E-2</v>
      </c>
      <c r="V38" s="24">
        <f t="shared" si="10"/>
        <v>1.0823382058561926E-2</v>
      </c>
      <c r="W38" s="24">
        <f t="shared" si="10"/>
        <v>1.053469259271167E-2</v>
      </c>
      <c r="X38" s="24">
        <f t="shared" si="10"/>
        <v>1.1136802969777371E-2</v>
      </c>
      <c r="Y38" s="24">
        <f t="shared" si="10"/>
        <v>1.1189412882664396E-2</v>
      </c>
      <c r="Z38" s="24">
        <f t="shared" si="10"/>
        <v>1.1978510700686451E-2</v>
      </c>
      <c r="AA38" s="24">
        <f t="shared" si="10"/>
        <v>1.1073159286624223E-2</v>
      </c>
      <c r="AB38" s="24">
        <f>+PAT!Y11</f>
        <v>1.1000120373211297E-2</v>
      </c>
      <c r="AQ38" s="24">
        <f t="shared" si="11"/>
        <v>-2.1494427596193688E-3</v>
      </c>
      <c r="AT38" s="19">
        <f t="shared" si="8"/>
        <v>111.61599731445313</v>
      </c>
      <c r="AU38" s="19">
        <f t="shared" si="9"/>
        <v>112.22052001953125</v>
      </c>
      <c r="AV38" s="52">
        <f t="shared" si="12"/>
        <v>-6.0452270507811434E-3</v>
      </c>
      <c r="AZ38" s="24">
        <f t="shared" si="13"/>
        <v>1.1161599731445313</v>
      </c>
      <c r="BA38" s="24">
        <f t="shared" si="14"/>
        <v>1.1222052001953124</v>
      </c>
      <c r="BB38" s="24">
        <f t="shared" si="15"/>
        <v>-6.0452270507811434E-3</v>
      </c>
    </row>
    <row r="39" spans="4:54" x14ac:dyDescent="0.25">
      <c r="D39" s="37">
        <f>+PAT!A12</f>
        <v>42917</v>
      </c>
      <c r="E39" s="257">
        <v>113.16803741455078</v>
      </c>
      <c r="F39" s="257">
        <v>113.15245819091797</v>
      </c>
      <c r="G39" s="257">
        <v>113.23902130126953</v>
      </c>
      <c r="H39" s="257">
        <v>113.43836212158203</v>
      </c>
      <c r="I39" s="257">
        <v>113.32258605957031</v>
      </c>
      <c r="J39" s="257">
        <v>113.36297607421875</v>
      </c>
      <c r="K39" s="257">
        <v>113.47833251953125</v>
      </c>
      <c r="L39" s="257">
        <v>113.81296539306641</v>
      </c>
      <c r="M39" s="257">
        <v>113.94441986083984</v>
      </c>
      <c r="N39" s="257">
        <v>114.19710540771484</v>
      </c>
      <c r="O39" s="19" cm="1">
        <f t="array" ref="O39">+SUMPRODUCT($E$30:$N$30/100,$E39:$N39)/$D$14*100</f>
        <v>110.92465425236226</v>
      </c>
      <c r="Q39" s="24">
        <f t="shared" si="10"/>
        <v>1.3905176116691731E-2</v>
      </c>
      <c r="R39" s="24">
        <f t="shared" si="10"/>
        <v>1.3586293902812407E-2</v>
      </c>
      <c r="S39" s="24">
        <f t="shared" si="10"/>
        <v>1.4077415914900415E-2</v>
      </c>
      <c r="T39" s="24">
        <f t="shared" si="10"/>
        <v>1.4732415265067189E-2</v>
      </c>
      <c r="U39" s="24">
        <f t="shared" si="10"/>
        <v>1.4931849172511891E-2</v>
      </c>
      <c r="V39" s="24">
        <f t="shared" si="10"/>
        <v>1.540355847109609E-2</v>
      </c>
      <c r="W39" s="24">
        <f t="shared" si="10"/>
        <v>1.5620063400153317E-2</v>
      </c>
      <c r="X39" s="24">
        <f t="shared" si="10"/>
        <v>1.6440469144830105E-2</v>
      </c>
      <c r="Y39" s="24">
        <f t="shared" si="10"/>
        <v>1.6814113983713685E-2</v>
      </c>
      <c r="Z39" s="24">
        <f t="shared" si="10"/>
        <v>1.7613404285059309E-2</v>
      </c>
      <c r="AA39" s="24">
        <f t="shared" si="10"/>
        <v>1.6114208432966626E-2</v>
      </c>
      <c r="AB39" s="24">
        <f>+PAT!Y12</f>
        <v>1.4980515661326077E-2</v>
      </c>
      <c r="AQ39" s="24">
        <f t="shared" si="11"/>
        <v>-3.7082281683675777E-3</v>
      </c>
      <c r="AT39" s="19">
        <f t="shared" si="8"/>
        <v>113.16803741455078</v>
      </c>
      <c r="AU39" s="19">
        <f t="shared" si="9"/>
        <v>114.19710540771484</v>
      </c>
      <c r="AV39" s="52">
        <f t="shared" si="12"/>
        <v>-1.0290679931640678E-2</v>
      </c>
      <c r="AZ39" s="24">
        <f t="shared" si="13"/>
        <v>1.1316803741455077</v>
      </c>
      <c r="BA39" s="24">
        <f t="shared" si="14"/>
        <v>1.1419710540771484</v>
      </c>
      <c r="BB39" s="24">
        <f t="shared" si="15"/>
        <v>-1.0290679931640678E-2</v>
      </c>
    </row>
    <row r="40" spans="4:54" x14ac:dyDescent="0.25">
      <c r="D40" s="37">
        <f>+PAT!A13</f>
        <v>42948</v>
      </c>
      <c r="E40" s="257">
        <v>115.15987396240234</v>
      </c>
      <c r="F40" s="257">
        <v>115.14580535888672</v>
      </c>
      <c r="G40" s="257">
        <v>115.22283172607422</v>
      </c>
      <c r="H40" s="257">
        <v>115.41066741943359</v>
      </c>
      <c r="I40" s="257">
        <v>115.28945159912109</v>
      </c>
      <c r="J40" s="257">
        <v>115.27463531494141</v>
      </c>
      <c r="K40" s="257">
        <v>115.40953826904297</v>
      </c>
      <c r="L40" s="257">
        <v>115.73368835449219</v>
      </c>
      <c r="M40" s="257">
        <v>115.86274719238281</v>
      </c>
      <c r="N40" s="257">
        <v>116.10512542724609</v>
      </c>
      <c r="O40" s="19" cm="1">
        <f t="array" ref="O40">+SUMPRODUCT($E$30:$N$30/100,$E40:$N40)/$D$14*100</f>
        <v>112.80844454792036</v>
      </c>
      <c r="Q40" s="24">
        <f t="shared" si="10"/>
        <v>1.7600698866546471E-2</v>
      </c>
      <c r="R40" s="24">
        <f t="shared" si="10"/>
        <v>1.7616472499478952E-2</v>
      </c>
      <c r="S40" s="24">
        <f t="shared" si="10"/>
        <v>1.7518788152776521E-2</v>
      </c>
      <c r="T40" s="24">
        <f t="shared" si="10"/>
        <v>1.7386581231996878E-2</v>
      </c>
      <c r="U40" s="24">
        <f t="shared" si="10"/>
        <v>1.7356341819775079E-2</v>
      </c>
      <c r="V40" s="24">
        <f t="shared" si="10"/>
        <v>1.68631709127951E-2</v>
      </c>
      <c r="W40" s="24">
        <f t="shared" si="10"/>
        <v>1.701827746877882E-2</v>
      </c>
      <c r="X40" s="24">
        <f t="shared" si="10"/>
        <v>1.6876134935877918E-2</v>
      </c>
      <c r="Y40" s="24">
        <f t="shared" si="10"/>
        <v>1.6835640866712298E-2</v>
      </c>
      <c r="Z40" s="24">
        <f t="shared" si="10"/>
        <v>1.6708129446180831E-2</v>
      </c>
      <c r="AA40" s="24">
        <f t="shared" si="10"/>
        <v>1.6982611379363188E-2</v>
      </c>
      <c r="AB40" s="24">
        <f>+PAT!Y13</f>
        <v>1.697940967643774E-2</v>
      </c>
      <c r="AQ40" s="24">
        <f t="shared" si="11"/>
        <v>8.9256942036564091E-4</v>
      </c>
      <c r="AT40" s="19">
        <f t="shared" si="8"/>
        <v>115.15987396240234</v>
      </c>
      <c r="AU40" s="19">
        <f t="shared" si="9"/>
        <v>116.10512542724609</v>
      </c>
      <c r="AV40" s="52">
        <f t="shared" si="12"/>
        <v>-9.4525146484374378E-3</v>
      </c>
      <c r="AZ40" s="24">
        <f t="shared" si="13"/>
        <v>1.1515987396240235</v>
      </c>
      <c r="BA40" s="24">
        <f t="shared" si="14"/>
        <v>1.1610512542724609</v>
      </c>
      <c r="BB40" s="24">
        <f t="shared" si="15"/>
        <v>-9.4525146484374378E-3</v>
      </c>
    </row>
    <row r="41" spans="4:54" x14ac:dyDescent="0.25">
      <c r="D41" s="37">
        <f>+PAT!A14</f>
        <v>42979</v>
      </c>
      <c r="E41" s="257">
        <v>116.62003326416016</v>
      </c>
      <c r="F41" s="257">
        <v>116.5843505859375</v>
      </c>
      <c r="G41" s="257">
        <v>116.67971801757813</v>
      </c>
      <c r="H41" s="257">
        <v>116.90981292724609</v>
      </c>
      <c r="I41" s="257">
        <v>116.84786224365234</v>
      </c>
      <c r="J41" s="257">
        <v>116.79674530029297</v>
      </c>
      <c r="K41" s="257">
        <v>116.86759948730469</v>
      </c>
      <c r="L41" s="257">
        <v>117.32608795166016</v>
      </c>
      <c r="M41" s="257">
        <v>117.37961578369141</v>
      </c>
      <c r="N41" s="257">
        <v>117.64047241210938</v>
      </c>
      <c r="O41" s="19" cm="1">
        <f t="array" ref="O41">+SUMPRODUCT($E$30:$N$30/100,$E41:$N41)/$D$14*100</f>
        <v>114.28830767681595</v>
      </c>
      <c r="Q41" s="24">
        <f t="shared" si="10"/>
        <v>1.2679410384163203E-2</v>
      </c>
      <c r="R41" s="24">
        <f t="shared" si="10"/>
        <v>1.2493249081606761E-2</v>
      </c>
      <c r="S41" s="24">
        <f t="shared" si="10"/>
        <v>1.2644076435887719E-2</v>
      </c>
      <c r="T41" s="24">
        <f t="shared" si="10"/>
        <v>1.298966153938097E-2</v>
      </c>
      <c r="U41" s="24">
        <f t="shared" si="10"/>
        <v>1.3517374078160005E-2</v>
      </c>
      <c r="V41" s="24">
        <f t="shared" si="10"/>
        <v>1.3204205601631269E-2</v>
      </c>
      <c r="W41" s="24">
        <f t="shared" si="10"/>
        <v>1.2633801678182621E-2</v>
      </c>
      <c r="X41" s="24">
        <f t="shared" si="10"/>
        <v>1.3759170901824547E-2</v>
      </c>
      <c r="Y41" s="24">
        <f t="shared" si="10"/>
        <v>1.3091943942861395E-2</v>
      </c>
      <c r="Z41" s="24">
        <f t="shared" si="10"/>
        <v>1.3223765783064945E-2</v>
      </c>
      <c r="AA41" s="24">
        <f t="shared" si="10"/>
        <v>1.3118371898718451E-2</v>
      </c>
      <c r="AB41" s="24">
        <f>+PAT!Y14</f>
        <v>1.2930212066232016E-2</v>
      </c>
      <c r="AQ41" s="24">
        <f t="shared" si="11"/>
        <v>-5.4435539890174134E-4</v>
      </c>
      <c r="AT41" s="19">
        <f t="shared" si="8"/>
        <v>116.62003326416016</v>
      </c>
      <c r="AU41" s="19">
        <f t="shared" si="9"/>
        <v>117.64047241210938</v>
      </c>
      <c r="AV41" s="52">
        <f t="shared" si="12"/>
        <v>-1.0204391479492259E-2</v>
      </c>
      <c r="AZ41" s="24">
        <f t="shared" si="13"/>
        <v>1.1662003326416015</v>
      </c>
      <c r="BA41" s="24">
        <f t="shared" si="14"/>
        <v>1.1764047241210938</v>
      </c>
      <c r="BB41" s="24">
        <f t="shared" si="15"/>
        <v>-1.0204391479492259E-2</v>
      </c>
    </row>
    <row r="42" spans="4:54" x14ac:dyDescent="0.25">
      <c r="D42" s="37">
        <f>+PAT!A15</f>
        <v>43009</v>
      </c>
      <c r="E42" s="257">
        <v>118.65823364257813</v>
      </c>
      <c r="F42" s="257">
        <v>118.58494567871094</v>
      </c>
      <c r="G42" s="257">
        <v>118.69047546386719</v>
      </c>
      <c r="H42" s="257">
        <v>118.85490417480469</v>
      </c>
      <c r="I42" s="257">
        <v>118.84244537353516</v>
      </c>
      <c r="J42" s="257">
        <v>118.7242431640625</v>
      </c>
      <c r="K42" s="257">
        <v>118.876708984375</v>
      </c>
      <c r="L42" s="257">
        <v>119.223388671875</v>
      </c>
      <c r="M42" s="257">
        <v>119.30950164794922</v>
      </c>
      <c r="N42" s="257">
        <v>119.52850341796875</v>
      </c>
      <c r="O42" s="19" cm="1">
        <f t="array" ref="O42">+SUMPRODUCT($E$30:$N$30/100,$E42:$N42)/$D$14*100</f>
        <v>116.17875413539977</v>
      </c>
      <c r="Q42" s="24">
        <f t="shared" si="10"/>
        <v>1.7477274884677652E-2</v>
      </c>
      <c r="R42" s="24">
        <f t="shared" si="10"/>
        <v>1.7160065503806665E-2</v>
      </c>
      <c r="S42" s="24">
        <f t="shared" si="10"/>
        <v>1.7233135976435499E-2</v>
      </c>
      <c r="T42" s="24">
        <f t="shared" si="10"/>
        <v>1.6637536224346272E-2</v>
      </c>
      <c r="U42" s="24">
        <f t="shared" si="10"/>
        <v>1.7069915457449181E-2</v>
      </c>
      <c r="V42" s="24">
        <f t="shared" si="10"/>
        <v>1.6503010069448321E-2</v>
      </c>
      <c r="W42" s="24">
        <f t="shared" si="10"/>
        <v>1.7191330239384017E-2</v>
      </c>
      <c r="X42" s="24">
        <f t="shared" si="10"/>
        <v>1.6171175169469088E-2</v>
      </c>
      <c r="Y42" s="24">
        <f t="shared" si="10"/>
        <v>1.6441405531725684E-2</v>
      </c>
      <c r="Z42" s="24">
        <f t="shared" si="10"/>
        <v>1.6049162054070587E-2</v>
      </c>
      <c r="AA42" s="24">
        <f t="shared" si="10"/>
        <v>1.6541031160681952E-2</v>
      </c>
      <c r="AB42" s="24">
        <f>+PAT!Y15</f>
        <v>1.6376627324060644E-2</v>
      </c>
      <c r="AQ42" s="24">
        <f t="shared" si="11"/>
        <v>1.4281128306070645E-3</v>
      </c>
      <c r="AT42" s="19">
        <f t="shared" si="8"/>
        <v>118.65823364257813</v>
      </c>
      <c r="AU42" s="19">
        <f t="shared" si="9"/>
        <v>119.52850341796875</v>
      </c>
      <c r="AV42" s="52">
        <f t="shared" si="12"/>
        <v>-8.7026977539061967E-3</v>
      </c>
      <c r="AZ42" s="24">
        <f t="shared" si="13"/>
        <v>1.1865823364257813</v>
      </c>
      <c r="BA42" s="24">
        <f t="shared" si="14"/>
        <v>1.1952850341796875</v>
      </c>
      <c r="BB42" s="24">
        <f t="shared" si="15"/>
        <v>-8.7026977539061967E-3</v>
      </c>
    </row>
    <row r="43" spans="4:54" x14ac:dyDescent="0.25">
      <c r="D43" s="37">
        <f>+PAT!A16</f>
        <v>43040</v>
      </c>
      <c r="E43" s="257">
        <v>120.24703979492188</v>
      </c>
      <c r="F43" s="257">
        <v>120.22518920898438</v>
      </c>
      <c r="G43" s="257">
        <v>120.34364318847656</v>
      </c>
      <c r="H43" s="257">
        <v>120.55096435546875</v>
      </c>
      <c r="I43" s="257">
        <v>120.55502319335938</v>
      </c>
      <c r="J43" s="257">
        <v>120.36320495605469</v>
      </c>
      <c r="K43" s="257">
        <v>120.57466125488281</v>
      </c>
      <c r="L43" s="257">
        <v>120.96232604980469</v>
      </c>
      <c r="M43" s="257">
        <v>121.04669189453125</v>
      </c>
      <c r="N43" s="257">
        <v>121.23482513427734</v>
      </c>
      <c r="O43" s="19" cm="1">
        <f t="array" ref="O43">+SUMPRODUCT($E$30:$N$30/100,$E43:$N43)/$D$14*100</f>
        <v>117.83523039922616</v>
      </c>
      <c r="Q43" s="24">
        <f t="shared" si="10"/>
        <v>1.3389767431812194E-2</v>
      </c>
      <c r="R43" s="24">
        <f t="shared" si="10"/>
        <v>1.3831802349662858E-2</v>
      </c>
      <c r="S43" s="24">
        <f t="shared" si="10"/>
        <v>1.3928394154193446E-2</v>
      </c>
      <c r="T43" s="24">
        <f t="shared" si="10"/>
        <v>1.4270005873460612E-2</v>
      </c>
      <c r="U43" s="24">
        <f t="shared" si="10"/>
        <v>1.4410489572487251E-2</v>
      </c>
      <c r="V43" s="24">
        <f t="shared" si="10"/>
        <v>1.3804777763269049E-2</v>
      </c>
      <c r="W43" s="24">
        <f t="shared" si="10"/>
        <v>1.42833048207196E-2</v>
      </c>
      <c r="X43" s="24">
        <f t="shared" si="10"/>
        <v>1.4585538939138498E-2</v>
      </c>
      <c r="Y43" s="24">
        <f t="shared" si="10"/>
        <v>1.4560367972267896E-2</v>
      </c>
      <c r="Z43" s="24">
        <f t="shared" si="10"/>
        <v>1.4275437803666913E-2</v>
      </c>
      <c r="AA43" s="24">
        <f t="shared" si="10"/>
        <v>1.4257996448264976E-2</v>
      </c>
      <c r="AB43" s="24">
        <f>+PAT!Y16</f>
        <v>1.4577043346991614E-2</v>
      </c>
      <c r="AQ43" s="24">
        <f t="shared" si="11"/>
        <v>-8.8567037185471875E-4</v>
      </c>
      <c r="AT43" s="19">
        <f t="shared" si="8"/>
        <v>120.24703979492188</v>
      </c>
      <c r="AU43" s="19">
        <f t="shared" si="9"/>
        <v>121.23482513427734</v>
      </c>
      <c r="AV43" s="52">
        <f t="shared" si="12"/>
        <v>-9.8778533935546253E-3</v>
      </c>
      <c r="AZ43" s="24">
        <f t="shared" si="13"/>
        <v>1.2024703979492188</v>
      </c>
      <c r="BA43" s="24">
        <f t="shared" si="14"/>
        <v>1.2123482513427735</v>
      </c>
      <c r="BB43" s="24">
        <f t="shared" si="15"/>
        <v>-9.8778533935546253E-3</v>
      </c>
    </row>
    <row r="44" spans="4:54" x14ac:dyDescent="0.25">
      <c r="D44" s="37">
        <f>+PAT!A17</f>
        <v>43070</v>
      </c>
      <c r="E44" s="257">
        <v>123.25078582763672</v>
      </c>
      <c r="F44" s="257">
        <v>123.13351440429688</v>
      </c>
      <c r="G44" s="257">
        <v>123.32077026367188</v>
      </c>
      <c r="H44" s="257">
        <v>123.64028930664063</v>
      </c>
      <c r="I44" s="257">
        <v>123.51417541503906</v>
      </c>
      <c r="J44" s="257">
        <v>123.20106506347656</v>
      </c>
      <c r="K44" s="257">
        <v>123.61939239501953</v>
      </c>
      <c r="L44" s="257">
        <v>124.00904846191406</v>
      </c>
      <c r="M44" s="257">
        <v>124.24863433837891</v>
      </c>
      <c r="N44" s="257">
        <v>124.53346252441406</v>
      </c>
      <c r="O44" s="19" cm="1">
        <f t="array" ref="O44">+SUMPRODUCT($E$30:$N$30/100,$E44:$N44)/$D$14*100</f>
        <v>120.86469329198562</v>
      </c>
      <c r="Q44" s="24">
        <f t="shared" si="10"/>
        <v>2.4979791917020489E-2</v>
      </c>
      <c r="R44" s="24">
        <f t="shared" si="10"/>
        <v>2.4190647687457822E-2</v>
      </c>
      <c r="S44" s="24">
        <f t="shared" si="10"/>
        <v>2.4738548678742145E-2</v>
      </c>
      <c r="T44" s="24">
        <f t="shared" si="10"/>
        <v>2.5626712881884339E-2</v>
      </c>
      <c r="U44" s="24">
        <f t="shared" si="10"/>
        <v>2.4546071522324464E-2</v>
      </c>
      <c r="V44" s="24">
        <f t="shared" si="10"/>
        <v>2.3577472105848152E-2</v>
      </c>
      <c r="W44" s="24">
        <f t="shared" si="10"/>
        <v>2.5251832420249976E-2</v>
      </c>
      <c r="X44" s="24">
        <f t="shared" si="10"/>
        <v>2.5187366278447199E-2</v>
      </c>
      <c r="Y44" s="24">
        <f t="shared" si="10"/>
        <v>2.6452126809359822E-2</v>
      </c>
      <c r="Z44" s="24">
        <f t="shared" si="10"/>
        <v>2.7208662086023683E-2</v>
      </c>
      <c r="AA44" s="24">
        <f t="shared" si="10"/>
        <v>2.5709313611011142E-2</v>
      </c>
      <c r="AB44" s="24">
        <f>+PAT!Y17</f>
        <v>2.5117571256816795E-2</v>
      </c>
      <c r="AD44" s="24">
        <f t="shared" ref="AD44:AD60" si="16">+E44/E32-1</f>
        <v>0.23250785827636711</v>
      </c>
      <c r="AE44" s="24">
        <f t="shared" ref="AE44:AN59" si="17">+F44/F32-1</f>
        <v>0.23133514404296873</v>
      </c>
      <c r="AF44" s="24">
        <f t="shared" si="17"/>
        <v>0.23320770263671875</v>
      </c>
      <c r="AG44" s="24">
        <f t="shared" si="17"/>
        <v>0.23640289306640616</v>
      </c>
      <c r="AH44" s="24">
        <f t="shared" si="17"/>
        <v>0.23514175415039063</v>
      </c>
      <c r="AI44" s="24">
        <f t="shared" si="17"/>
        <v>0.23201065063476567</v>
      </c>
      <c r="AJ44" s="24">
        <f t="shared" si="17"/>
        <v>0.23619392395019534</v>
      </c>
      <c r="AK44" s="24">
        <f t="shared" si="17"/>
        <v>0.24009048461914073</v>
      </c>
      <c r="AL44" s="24">
        <f t="shared" si="17"/>
        <v>0.24248634338378916</v>
      </c>
      <c r="AM44" s="24">
        <f t="shared" si="17"/>
        <v>0.24533462524414063</v>
      </c>
      <c r="AN44" s="24">
        <f t="shared" si="17"/>
        <v>0.23920584427434433</v>
      </c>
      <c r="AO44" s="24">
        <f>+PAT!AV17</f>
        <v>0.23462699999999992</v>
      </c>
      <c r="AQ44" s="24">
        <f t="shared" si="11"/>
        <v>-2.2288701690031942E-3</v>
      </c>
      <c r="AR44" s="24">
        <f>+AD44-AM44</f>
        <v>-1.2826766967773517E-2</v>
      </c>
      <c r="AT44" s="19">
        <f t="shared" si="8"/>
        <v>123.25078582763672</v>
      </c>
      <c r="AU44" s="19">
        <f t="shared" si="9"/>
        <v>124.53346252441406</v>
      </c>
      <c r="AV44" s="52">
        <f t="shared" si="12"/>
        <v>-1.2826766967773517E-2</v>
      </c>
      <c r="AZ44" s="24">
        <f t="shared" si="13"/>
        <v>1.2325078582763671</v>
      </c>
      <c r="BA44" s="24">
        <f t="shared" si="14"/>
        <v>1.2453346252441406</v>
      </c>
      <c r="BB44" s="24">
        <f t="shared" si="15"/>
        <v>-1.2826766967773517E-2</v>
      </c>
    </row>
    <row r="45" spans="4:54" x14ac:dyDescent="0.25">
      <c r="D45" s="37">
        <f>+PAT!A18</f>
        <v>43101</v>
      </c>
      <c r="E45" s="257">
        <v>126.71916961669922</v>
      </c>
      <c r="F45" s="257">
        <v>126.33667755126953</v>
      </c>
      <c r="G45" s="257">
        <v>126.63846588134766</v>
      </c>
      <c r="H45" s="257">
        <v>126.98174285888672</v>
      </c>
      <c r="I45" s="257">
        <v>126.72592163085938</v>
      </c>
      <c r="J45" s="257">
        <v>126.40071105957031</v>
      </c>
      <c r="K45" s="257">
        <v>126.92714691162109</v>
      </c>
      <c r="L45" s="257">
        <v>127.25661468505859</v>
      </c>
      <c r="M45" s="257">
        <v>127.67201232910156</v>
      </c>
      <c r="N45" s="257">
        <v>128.10798645019531</v>
      </c>
      <c r="O45" s="19" cm="1">
        <f t="array" ref="O45">+SUMPRODUCT($E$30:$N$30/100,$E45:$N45)/$D$14*100</f>
        <v>124.15898652630352</v>
      </c>
      <c r="Q45" s="24">
        <f t="shared" si="10"/>
        <v>2.8140865518804459E-2</v>
      </c>
      <c r="R45" s="24">
        <f t="shared" si="10"/>
        <v>2.6013739333837105E-2</v>
      </c>
      <c r="S45" s="24">
        <f t="shared" si="10"/>
        <v>2.6902975148324293E-2</v>
      </c>
      <c r="T45" s="24">
        <f t="shared" si="10"/>
        <v>2.7025604444833817E-2</v>
      </c>
      <c r="U45" s="24">
        <f t="shared" si="10"/>
        <v>2.6003057584508271E-2</v>
      </c>
      <c r="V45" s="24">
        <f t="shared" si="10"/>
        <v>2.5970928047133413E-2</v>
      </c>
      <c r="W45" s="24">
        <f t="shared" si="10"/>
        <v>2.6757569767304812E-2</v>
      </c>
      <c r="X45" s="24">
        <f t="shared" si="10"/>
        <v>2.6188139199712746E-2</v>
      </c>
      <c r="Y45" s="24">
        <f t="shared" si="10"/>
        <v>2.7552640791201233E-2</v>
      </c>
      <c r="Z45" s="24">
        <f t="shared" si="10"/>
        <v>2.8703320804883914E-2</v>
      </c>
      <c r="AA45" s="24">
        <f t="shared" si="10"/>
        <v>2.7256042642325173E-2</v>
      </c>
      <c r="AB45" s="24">
        <f>+PAT!Y18</f>
        <v>2.5656331831395374E-2</v>
      </c>
      <c r="AD45" s="24">
        <f t="shared" si="16"/>
        <v>0.23575100100954716</v>
      </c>
      <c r="AE45" s="24">
        <f t="shared" si="17"/>
        <v>0.23222056562248294</v>
      </c>
      <c r="AF45" s="24">
        <f t="shared" si="17"/>
        <v>0.23536904650798274</v>
      </c>
      <c r="AG45" s="24">
        <f t="shared" si="17"/>
        <v>0.23760313048974324</v>
      </c>
      <c r="AH45" s="24">
        <f t="shared" si="17"/>
        <v>0.23554584852051486</v>
      </c>
      <c r="AI45" s="24">
        <f t="shared" si="17"/>
        <v>0.23353418960632633</v>
      </c>
      <c r="AJ45" s="24">
        <f t="shared" si="17"/>
        <v>0.23753315114168316</v>
      </c>
      <c r="AK45" s="24">
        <f t="shared" si="17"/>
        <v>0.23912484533949541</v>
      </c>
      <c r="AL45" s="24">
        <f t="shared" si="17"/>
        <v>0.24276565168082631</v>
      </c>
      <c r="AM45" s="24">
        <f t="shared" si="17"/>
        <v>0.24610447870849095</v>
      </c>
      <c r="AN45" s="24">
        <f t="shared" si="17"/>
        <v>0.23997916149333975</v>
      </c>
      <c r="AO45" s="24">
        <f>+PAT!AV18</f>
        <v>0.23470323997921216</v>
      </c>
      <c r="AQ45" s="24">
        <f t="shared" si="11"/>
        <v>-5.6245528607945516E-4</v>
      </c>
      <c r="AR45" s="24">
        <f t="shared" ref="AR45:AR108" si="18">+AD45-AM45</f>
        <v>-1.0353477698943792E-2</v>
      </c>
      <c r="AT45" s="19">
        <f t="shared" si="8"/>
        <v>126.71916961669922</v>
      </c>
      <c r="AU45" s="19">
        <f t="shared" si="9"/>
        <v>128.10798645019531</v>
      </c>
      <c r="AV45" s="52">
        <f t="shared" si="12"/>
        <v>-1.3888168334960982E-2</v>
      </c>
      <c r="AZ45" s="24">
        <f t="shared" si="13"/>
        <v>1.2671916961669922</v>
      </c>
      <c r="BA45" s="24">
        <f t="shared" si="14"/>
        <v>1.2810798645019532</v>
      </c>
      <c r="BB45" s="24">
        <f t="shared" si="15"/>
        <v>-1.3888168334960982E-2</v>
      </c>
    </row>
    <row r="46" spans="4:54" x14ac:dyDescent="0.25">
      <c r="D46" s="37">
        <f>+PAT!A19</f>
        <v>43132</v>
      </c>
      <c r="E46" s="257">
        <v>129.07936096191406</v>
      </c>
      <c r="F46" s="257">
        <v>128.76950073242188</v>
      </c>
      <c r="G46" s="257">
        <v>129.11508178710938</v>
      </c>
      <c r="H46" s="257">
        <v>129.50616455078125</v>
      </c>
      <c r="I46" s="257">
        <v>129.30343627929688</v>
      </c>
      <c r="J46" s="257">
        <v>128.88804626464844</v>
      </c>
      <c r="K46" s="257">
        <v>129.515869140625</v>
      </c>
      <c r="L46" s="257">
        <v>129.90676879882813</v>
      </c>
      <c r="M46" s="257">
        <v>130.289306640625</v>
      </c>
      <c r="N46" s="257">
        <v>130.69107055664063</v>
      </c>
      <c r="O46" s="19" cm="1">
        <f t="array" ref="O46">+SUMPRODUCT($E$30:$N$30/100,$E46:$N46)/$D$14*100</f>
        <v>126.66123016857071</v>
      </c>
      <c r="Q46" s="24">
        <f t="shared" si="10"/>
        <v>1.8625369408227455E-2</v>
      </c>
      <c r="R46" s="24">
        <f t="shared" si="10"/>
        <v>1.9256665825845065E-2</v>
      </c>
      <c r="S46" s="24">
        <f t="shared" si="10"/>
        <v>1.9556584869577787E-2</v>
      </c>
      <c r="T46" s="24">
        <f t="shared" si="10"/>
        <v>1.988019407404007E-2</v>
      </c>
      <c r="U46" s="24">
        <f t="shared" si="10"/>
        <v>2.033928509074534E-2</v>
      </c>
      <c r="V46" s="24">
        <f t="shared" si="10"/>
        <v>1.9678174151297911E-2</v>
      </c>
      <c r="W46" s="24">
        <f t="shared" si="10"/>
        <v>2.0395339310718352E-2</v>
      </c>
      <c r="X46" s="24">
        <f t="shared" si="10"/>
        <v>2.0825275922420783E-2</v>
      </c>
      <c r="Y46" s="24">
        <f t="shared" si="10"/>
        <v>2.0500141446637477E-2</v>
      </c>
      <c r="Z46" s="24">
        <f t="shared" si="10"/>
        <v>2.0163333903070457E-2</v>
      </c>
      <c r="AA46" s="24">
        <f t="shared" si="10"/>
        <v>2.0153544356912745E-2</v>
      </c>
      <c r="AB46" s="24">
        <f>+PAT!Y19</f>
        <v>2.0337944394035246E-2</v>
      </c>
      <c r="AD46" s="24">
        <f t="shared" si="16"/>
        <v>0.23774984528757925</v>
      </c>
      <c r="AE46" s="24">
        <f t="shared" si="17"/>
        <v>0.23480468401345567</v>
      </c>
      <c r="AF46" s="24">
        <f t="shared" si="17"/>
        <v>0.23870207838704527</v>
      </c>
      <c r="AG46" s="24">
        <f t="shared" si="17"/>
        <v>0.24173856531499904</v>
      </c>
      <c r="AH46" s="24">
        <f t="shared" si="17"/>
        <v>0.23928299674356657</v>
      </c>
      <c r="AI46" s="24">
        <f t="shared" si="17"/>
        <v>0.23651888047323433</v>
      </c>
      <c r="AJ46" s="24">
        <f t="shared" si="17"/>
        <v>0.24070672446237129</v>
      </c>
      <c r="AK46" s="24">
        <f t="shared" si="17"/>
        <v>0.24329390219993385</v>
      </c>
      <c r="AL46" s="24">
        <f t="shared" si="17"/>
        <v>0.24644991673804362</v>
      </c>
      <c r="AM46" s="24">
        <f t="shared" si="17"/>
        <v>0.24951565598269898</v>
      </c>
      <c r="AN46" s="24">
        <f t="shared" si="17"/>
        <v>0.24343625187612883</v>
      </c>
      <c r="AO46" s="24">
        <f>+PAT!AV19</f>
        <v>0.23899457915838385</v>
      </c>
      <c r="AQ46" s="24">
        <f t="shared" si="11"/>
        <v>-1.5379644948430027E-3</v>
      </c>
      <c r="AR46" s="24">
        <f t="shared" si="18"/>
        <v>-1.1765810695119727E-2</v>
      </c>
      <c r="AT46" s="19">
        <f t="shared" si="8"/>
        <v>129.07936096191406</v>
      </c>
      <c r="AU46" s="19">
        <f t="shared" si="9"/>
        <v>130.69107055664063</v>
      </c>
      <c r="AV46" s="52">
        <f t="shared" si="12"/>
        <v>-1.6117095947265625E-2</v>
      </c>
      <c r="AZ46" s="24">
        <f t="shared" si="13"/>
        <v>1.2907936096191406</v>
      </c>
      <c r="BA46" s="24">
        <f t="shared" si="14"/>
        <v>1.3069107055664062</v>
      </c>
      <c r="BB46" s="24">
        <f t="shared" si="15"/>
        <v>-1.6117095947265625E-2</v>
      </c>
    </row>
    <row r="47" spans="4:54" x14ac:dyDescent="0.25">
      <c r="D47" s="37">
        <f>+PAT!A20</f>
        <v>43160</v>
      </c>
      <c r="E47" s="257">
        <v>132.7811279296875</v>
      </c>
      <c r="F47" s="257">
        <v>132.65617370605469</v>
      </c>
      <c r="G47" s="257">
        <v>132.866943359375</v>
      </c>
      <c r="H47" s="257">
        <v>133.36882019042969</v>
      </c>
      <c r="I47" s="257">
        <v>132.9935302734375</v>
      </c>
      <c r="J47" s="257">
        <v>132.73422241210938</v>
      </c>
      <c r="K47" s="257">
        <v>133.4276123046875</v>
      </c>
      <c r="L47" s="257">
        <v>134.03860473632813</v>
      </c>
      <c r="M47" s="257">
        <v>134.41389465332031</v>
      </c>
      <c r="N47" s="257">
        <v>134.8814697265625</v>
      </c>
      <c r="O47" s="19" cm="1">
        <f t="array" ref="O47">+SUMPRODUCT($E$30:$N$30/100,$E47:$N47)/$D$14*100</f>
        <v>130.57572899328417</v>
      </c>
      <c r="Q47" s="24">
        <f t="shared" si="10"/>
        <v>2.8678225087166886E-2</v>
      </c>
      <c r="R47" s="24">
        <f t="shared" si="10"/>
        <v>3.0183179646779745E-2</v>
      </c>
      <c r="S47" s="24">
        <f t="shared" si="10"/>
        <v>2.9058275147529677E-2</v>
      </c>
      <c r="T47" s="24">
        <f t="shared" si="10"/>
        <v>2.9826036876675843E-2</v>
      </c>
      <c r="U47" s="24">
        <f t="shared" si="10"/>
        <v>2.8538251575696671E-2</v>
      </c>
      <c r="V47" s="24">
        <f t="shared" si="10"/>
        <v>2.9841216923744085E-2</v>
      </c>
      <c r="W47" s="24">
        <f t="shared" si="10"/>
        <v>3.0202809817963194E-2</v>
      </c>
      <c r="X47" s="24">
        <f t="shared" si="10"/>
        <v>3.1806163571803658E-2</v>
      </c>
      <c r="Y47" s="24">
        <f t="shared" si="10"/>
        <v>3.1657149147873653E-2</v>
      </c>
      <c r="Z47" s="24">
        <f t="shared" si="10"/>
        <v>3.2063393100034254E-2</v>
      </c>
      <c r="AA47" s="24">
        <f t="shared" si="10"/>
        <v>3.0905264535199484E-2</v>
      </c>
      <c r="AB47" s="24">
        <f>+PAT!Y20</f>
        <v>3.1149554547516001E-2</v>
      </c>
      <c r="AD47" s="24">
        <f t="shared" si="16"/>
        <v>0.24925567455287712</v>
      </c>
      <c r="AE47" s="24">
        <f t="shared" si="17"/>
        <v>0.2465009278406316</v>
      </c>
      <c r="AF47" s="24">
        <f t="shared" si="17"/>
        <v>0.24958560936357443</v>
      </c>
      <c r="AG47" s="24">
        <f t="shared" si="17"/>
        <v>0.25246955684394257</v>
      </c>
      <c r="AH47" s="24">
        <f t="shared" si="17"/>
        <v>0.24971971916713676</v>
      </c>
      <c r="AI47" s="24">
        <f t="shared" si="17"/>
        <v>0.24846549758279313</v>
      </c>
      <c r="AJ47" s="24">
        <f t="shared" si="17"/>
        <v>0.25292409569769037</v>
      </c>
      <c r="AK47" s="24">
        <f t="shared" si="17"/>
        <v>0.25564002148395826</v>
      </c>
      <c r="AL47" s="24">
        <f t="shared" si="17"/>
        <v>0.25896803754773501</v>
      </c>
      <c r="AM47" s="24">
        <f t="shared" si="17"/>
        <v>0.26339427681703143</v>
      </c>
      <c r="AN47" s="24">
        <f t="shared" si="17"/>
        <v>0.25585067995650745</v>
      </c>
      <c r="AO47" s="24">
        <f>+PAT!AV20</f>
        <v>0.2507935375391841</v>
      </c>
      <c r="AQ47" s="24">
        <f t="shared" si="11"/>
        <v>-3.3851680128673678E-3</v>
      </c>
      <c r="AR47" s="24">
        <f t="shared" si="18"/>
        <v>-1.413860226415431E-2</v>
      </c>
      <c r="AT47" s="19">
        <f t="shared" si="8"/>
        <v>132.7811279296875</v>
      </c>
      <c r="AU47" s="19">
        <f t="shared" si="9"/>
        <v>134.8814697265625</v>
      </c>
      <c r="AV47" s="52">
        <f t="shared" si="12"/>
        <v>-2.1003417968749938E-2</v>
      </c>
      <c r="AZ47" s="24">
        <f t="shared" si="13"/>
        <v>1.327811279296875</v>
      </c>
      <c r="BA47" s="24">
        <f t="shared" si="14"/>
        <v>1.348814697265625</v>
      </c>
      <c r="BB47" s="24">
        <f t="shared" si="15"/>
        <v>-2.1003417968749938E-2</v>
      </c>
    </row>
    <row r="48" spans="4:54" x14ac:dyDescent="0.25">
      <c r="D48" s="37">
        <f>+PAT!A21</f>
        <v>43191</v>
      </c>
      <c r="E48" s="257">
        <v>136.61738586425781</v>
      </c>
      <c r="F48" s="257">
        <v>136.45256042480469</v>
      </c>
      <c r="G48" s="257">
        <v>136.63705444335938</v>
      </c>
      <c r="H48" s="257">
        <v>137.09783935546875</v>
      </c>
      <c r="I48" s="257">
        <v>136.65632629394531</v>
      </c>
      <c r="J48" s="257">
        <v>136.286376953125</v>
      </c>
      <c r="K48" s="257">
        <v>137.06562805175781</v>
      </c>
      <c r="L48" s="257">
        <v>137.56214904785156</v>
      </c>
      <c r="M48" s="257">
        <v>138.02618408203125</v>
      </c>
      <c r="N48" s="257">
        <v>138.50360107421875</v>
      </c>
      <c r="O48" s="19" cm="1">
        <f t="array" ref="O48">+SUMPRODUCT($E$30:$N$30/100,$E48:$N48)/$D$14*100</f>
        <v>134.12013241180287</v>
      </c>
      <c r="Q48" s="24">
        <f t="shared" si="10"/>
        <v>2.8891590200994077E-2</v>
      </c>
      <c r="R48" s="24">
        <f t="shared" si="10"/>
        <v>2.8618243785337949E-2</v>
      </c>
      <c r="S48" s="24">
        <f t="shared" si="10"/>
        <v>2.8375087050712677E-2</v>
      </c>
      <c r="T48" s="24">
        <f t="shared" si="10"/>
        <v>2.7960202090073327E-2</v>
      </c>
      <c r="U48" s="24">
        <f t="shared" si="10"/>
        <v>2.7541159430665818E-2</v>
      </c>
      <c r="V48" s="24">
        <f t="shared" si="10"/>
        <v>2.676140694136131E-2</v>
      </c>
      <c r="W48" s="24">
        <f t="shared" si="10"/>
        <v>2.7265838638877549E-2</v>
      </c>
      <c r="X48" s="24">
        <f t="shared" si="10"/>
        <v>2.6287533494210313E-2</v>
      </c>
      <c r="Y48" s="24">
        <f t="shared" si="10"/>
        <v>2.6874375138282725E-2</v>
      </c>
      <c r="Z48" s="24">
        <f t="shared" si="10"/>
        <v>2.6854180600190514E-2</v>
      </c>
      <c r="AA48" s="24">
        <f t="shared" si="10"/>
        <v>2.7144427573527086E-2</v>
      </c>
      <c r="AB48" s="24">
        <f>+PAT!Y21</f>
        <v>2.7230271769806302E-2</v>
      </c>
      <c r="AD48" s="24">
        <f t="shared" si="16"/>
        <v>0.25912631537275965</v>
      </c>
      <c r="AE48" s="24">
        <f t="shared" si="17"/>
        <v>0.25641489465954947</v>
      </c>
      <c r="AF48" s="24">
        <f t="shared" si="17"/>
        <v>0.25867265718269805</v>
      </c>
      <c r="AG48" s="24">
        <f t="shared" si="17"/>
        <v>0.26144440208357445</v>
      </c>
      <c r="AH48" s="24">
        <f t="shared" si="17"/>
        <v>0.25815013805935805</v>
      </c>
      <c r="AI48" s="24">
        <f t="shared" si="17"/>
        <v>0.25582312868354773</v>
      </c>
      <c r="AJ48" s="24">
        <f t="shared" si="17"/>
        <v>0.26071401930256433</v>
      </c>
      <c r="AK48" s="24">
        <f t="shared" si="17"/>
        <v>0.26264168574577429</v>
      </c>
      <c r="AL48" s="24">
        <f t="shared" si="17"/>
        <v>0.26643869227166794</v>
      </c>
      <c r="AM48" s="24">
        <f t="shared" si="17"/>
        <v>0.27030606675530056</v>
      </c>
      <c r="AN48" s="24">
        <f t="shared" si="17"/>
        <v>0.26354907771632163</v>
      </c>
      <c r="AO48" s="24">
        <f>+PAT!AV21</f>
        <v>0.25960569415848989</v>
      </c>
      <c r="AQ48" s="24">
        <f t="shared" si="11"/>
        <v>2.0374096008035636E-3</v>
      </c>
      <c r="AR48" s="24">
        <f t="shared" si="18"/>
        <v>-1.1179751382540903E-2</v>
      </c>
      <c r="AT48" s="19">
        <f t="shared" si="8"/>
        <v>136.61738586425781</v>
      </c>
      <c r="AU48" s="19">
        <f t="shared" si="9"/>
        <v>138.50360107421875</v>
      </c>
      <c r="AV48" s="52">
        <f t="shared" si="12"/>
        <v>-1.8862152099609286E-2</v>
      </c>
      <c r="AZ48" s="24">
        <f t="shared" si="13"/>
        <v>1.3661738586425782</v>
      </c>
      <c r="BA48" s="24">
        <f t="shared" si="14"/>
        <v>1.3850360107421875</v>
      </c>
      <c r="BB48" s="24">
        <f t="shared" si="15"/>
        <v>-1.8862152099609286E-2</v>
      </c>
    </row>
    <row r="49" spans="4:54" x14ac:dyDescent="0.25">
      <c r="D49" s="37">
        <f>+PAT!A22</f>
        <v>43221</v>
      </c>
      <c r="E49" s="257">
        <v>139.21771240234375</v>
      </c>
      <c r="F49" s="257">
        <v>139.02777099609375</v>
      </c>
      <c r="G49" s="257">
        <v>139.29071044921875</v>
      </c>
      <c r="H49" s="257">
        <v>139.79460144042969</v>
      </c>
      <c r="I49" s="257">
        <v>139.42739868164063</v>
      </c>
      <c r="J49" s="257">
        <v>139.03947448730469</v>
      </c>
      <c r="K49" s="257">
        <v>139.74972534179688</v>
      </c>
      <c r="L49" s="257">
        <v>140.33847045898438</v>
      </c>
      <c r="M49" s="257">
        <v>140.7493896484375</v>
      </c>
      <c r="N49" s="257">
        <v>141.22610473632813</v>
      </c>
      <c r="O49" s="19" cm="1">
        <f t="array" ref="O49">+SUMPRODUCT($E$30:$N$30/100,$E49:$N49)/$D$14*100</f>
        <v>136.76731631891298</v>
      </c>
      <c r="Q49" s="24">
        <f t="shared" si="10"/>
        <v>1.9033642911815196E-2</v>
      </c>
      <c r="R49" s="24">
        <f t="shared" si="10"/>
        <v>1.8872570534931077E-2</v>
      </c>
      <c r="S49" s="24">
        <f t="shared" si="10"/>
        <v>1.9421203250245656E-2</v>
      </c>
      <c r="T49" s="24">
        <f t="shared" si="10"/>
        <v>1.9670347086716333E-2</v>
      </c>
      <c r="U49" s="24">
        <f t="shared" si="10"/>
        <v>2.0277673656576845E-2</v>
      </c>
      <c r="V49" s="24">
        <f t="shared" si="10"/>
        <v>2.0200827079925876E-2</v>
      </c>
      <c r="W49" s="24">
        <f t="shared" si="10"/>
        <v>1.9582570248943165E-2</v>
      </c>
      <c r="X49" s="24">
        <f t="shared" si="10"/>
        <v>2.0182306181964815E-2</v>
      </c>
      <c r="Y49" s="24">
        <f t="shared" si="10"/>
        <v>1.9729630175009394E-2</v>
      </c>
      <c r="Z49" s="24">
        <f t="shared" si="10"/>
        <v>1.9656555071448922E-2</v>
      </c>
      <c r="AA49" s="24">
        <f t="shared" si="10"/>
        <v>1.9737408989294547E-2</v>
      </c>
      <c r="AB49" s="24">
        <f>+PAT!Y22</f>
        <v>1.9874570997886032E-2</v>
      </c>
      <c r="AD49" s="24">
        <f t="shared" si="16"/>
        <v>0.2595514633988929</v>
      </c>
      <c r="AE49" s="24">
        <f t="shared" si="17"/>
        <v>0.25806737566618865</v>
      </c>
      <c r="AF49" s="24">
        <f t="shared" si="17"/>
        <v>0.26026601065403865</v>
      </c>
      <c r="AG49" s="24">
        <f t="shared" si="17"/>
        <v>0.26378817705076196</v>
      </c>
      <c r="AH49" s="24">
        <f t="shared" si="17"/>
        <v>0.26156961109544463</v>
      </c>
      <c r="AI49" s="24">
        <f t="shared" si="17"/>
        <v>0.25886987025494412</v>
      </c>
      <c r="AJ49" s="24">
        <f t="shared" si="17"/>
        <v>0.26392270929277295</v>
      </c>
      <c r="AK49" s="24">
        <f t="shared" si="17"/>
        <v>0.26729250325771869</v>
      </c>
      <c r="AL49" s="24">
        <f t="shared" si="17"/>
        <v>0.27006965096447777</v>
      </c>
      <c r="AM49" s="24">
        <f t="shared" si="17"/>
        <v>0.27354411758432939</v>
      </c>
      <c r="AN49" s="24">
        <f t="shared" si="17"/>
        <v>0.26671626510570534</v>
      </c>
      <c r="AO49" s="24">
        <f>+PAT!AV22</f>
        <v>0.26326978894865327</v>
      </c>
      <c r="AQ49" s="24">
        <f t="shared" si="11"/>
        <v>-6.2291215963372615E-4</v>
      </c>
      <c r="AR49" s="24">
        <f t="shared" si="18"/>
        <v>-1.3992654185436493E-2</v>
      </c>
      <c r="AT49" s="19">
        <f t="shared" si="8"/>
        <v>139.21771240234375</v>
      </c>
      <c r="AU49" s="19">
        <f t="shared" si="9"/>
        <v>141.22610473632813</v>
      </c>
      <c r="AV49" s="52">
        <f t="shared" si="12"/>
        <v>-2.0083923339843768E-2</v>
      </c>
      <c r="AZ49" s="24">
        <f t="shared" si="13"/>
        <v>1.3921771240234375</v>
      </c>
      <c r="BA49" s="24">
        <f t="shared" si="14"/>
        <v>1.4122610473632813</v>
      </c>
      <c r="BB49" s="24">
        <f t="shared" si="15"/>
        <v>-2.0083923339843768E-2</v>
      </c>
    </row>
    <row r="50" spans="4:54" x14ac:dyDescent="0.25">
      <c r="D50" s="37">
        <f>+PAT!A23</f>
        <v>43252</v>
      </c>
      <c r="E50" s="257">
        <v>143.55191040039063</v>
      </c>
      <c r="F50" s="257">
        <v>143.269775390625</v>
      </c>
      <c r="G50" s="257">
        <v>143.71604919433594</v>
      </c>
      <c r="H50" s="257">
        <v>144.36225891113281</v>
      </c>
      <c r="I50" s="257">
        <v>144.00244140625</v>
      </c>
      <c r="J50" s="257">
        <v>143.57376098632813</v>
      </c>
      <c r="K50" s="257">
        <v>144.16252136230469</v>
      </c>
      <c r="L50" s="257">
        <v>144.94834899902344</v>
      </c>
      <c r="M50" s="257">
        <v>145.28129577636719</v>
      </c>
      <c r="N50" s="257">
        <v>145.79975891113281</v>
      </c>
      <c r="O50" s="19" cm="1">
        <f t="array" ref="O50">+SUMPRODUCT($E$30:$N$30/100,$E50:$N50)/$D$14*100</f>
        <v>141.17393268553994</v>
      </c>
      <c r="Q50" s="24">
        <f t="shared" si="10"/>
        <v>3.1132518436453704E-2</v>
      </c>
      <c r="R50" s="24">
        <f t="shared" si="10"/>
        <v>3.0511921209255721E-2</v>
      </c>
      <c r="S50" s="24">
        <f t="shared" si="10"/>
        <v>3.1770523180226995E-2</v>
      </c>
      <c r="T50" s="24">
        <f t="shared" si="10"/>
        <v>3.2674061971195156E-2</v>
      </c>
      <c r="U50" s="24">
        <f t="shared" si="10"/>
        <v>3.2813082420448225E-2</v>
      </c>
      <c r="V50" s="24">
        <f t="shared" si="10"/>
        <v>3.2611504867543495E-2</v>
      </c>
      <c r="W50" s="24">
        <f t="shared" si="10"/>
        <v>3.1576419987338733E-2</v>
      </c>
      <c r="X50" s="24">
        <f t="shared" si="10"/>
        <v>3.2848288320103558E-2</v>
      </c>
      <c r="Y50" s="24">
        <f t="shared" si="10"/>
        <v>3.2198406964672799E-2</v>
      </c>
      <c r="Z50" s="24">
        <f t="shared" si="10"/>
        <v>3.2385331191735256E-2</v>
      </c>
      <c r="AA50" s="24">
        <f t="shared" si="10"/>
        <v>3.2219805763766374E-2</v>
      </c>
      <c r="AB50" s="24">
        <f>+PAT!Y23</f>
        <v>3.2703507636931972E-2</v>
      </c>
      <c r="AD50" s="24">
        <f t="shared" si="16"/>
        <v>0.28612308140709608</v>
      </c>
      <c r="AE50" s="24">
        <f t="shared" si="17"/>
        <v>0.28336832436688097</v>
      </c>
      <c r="AF50" s="24">
        <f t="shared" si="17"/>
        <v>0.28700511641438053</v>
      </c>
      <c r="AG50" s="24">
        <f t="shared" si="17"/>
        <v>0.29135383232181478</v>
      </c>
      <c r="AH50" s="24">
        <f t="shared" si="17"/>
        <v>0.28970463191665496</v>
      </c>
      <c r="AI50" s="24">
        <f t="shared" si="17"/>
        <v>0.2860045921267147</v>
      </c>
      <c r="AJ50" s="24">
        <f t="shared" si="17"/>
        <v>0.29024057575669637</v>
      </c>
      <c r="AK50" s="24">
        <f t="shared" si="17"/>
        <v>0.29450425397062463</v>
      </c>
      <c r="AL50" s="24">
        <f t="shared" si="17"/>
        <v>0.29645727472804584</v>
      </c>
      <c r="AM50" s="24">
        <f t="shared" si="17"/>
        <v>0.29922547931302867</v>
      </c>
      <c r="AN50" s="24">
        <f t="shared" si="17"/>
        <v>0.29320970012472602</v>
      </c>
      <c r="AO50" s="24">
        <f>+PAT!AV23</f>
        <v>0.29038871098991903</v>
      </c>
      <c r="AQ50" s="24">
        <f t="shared" si="11"/>
        <v>-1.2528127552815516E-3</v>
      </c>
      <c r="AR50" s="24">
        <f t="shared" si="18"/>
        <v>-1.3102397905932595E-2</v>
      </c>
      <c r="AT50" s="19">
        <f t="shared" si="8"/>
        <v>143.55191040039063</v>
      </c>
      <c r="AU50" s="19">
        <f t="shared" si="9"/>
        <v>145.79975891113281</v>
      </c>
      <c r="AV50" s="52">
        <f t="shared" si="12"/>
        <v>-2.2478485107422008E-2</v>
      </c>
      <c r="AZ50" s="24">
        <f t="shared" si="13"/>
        <v>1.4355191040039061</v>
      </c>
      <c r="BA50" s="24">
        <f t="shared" si="14"/>
        <v>1.4579975891113282</v>
      </c>
      <c r="BB50" s="24">
        <f t="shared" si="15"/>
        <v>-2.2478485107422008E-2</v>
      </c>
    </row>
    <row r="51" spans="4:54" x14ac:dyDescent="0.25">
      <c r="D51" s="37">
        <f>+PAT!A24</f>
        <v>43282</v>
      </c>
      <c r="E51" s="257">
        <v>147.99923706054688</v>
      </c>
      <c r="F51" s="257">
        <v>147.44711303710938</v>
      </c>
      <c r="G51" s="257">
        <v>148.17535400390625</v>
      </c>
      <c r="H51" s="257">
        <v>149.01113891601563</v>
      </c>
      <c r="I51" s="257">
        <v>148.60679626464844</v>
      </c>
      <c r="J51" s="257">
        <v>148.16632080078125</v>
      </c>
      <c r="K51" s="257">
        <v>148.7288818359375</v>
      </c>
      <c r="L51" s="257">
        <v>149.62165832519531</v>
      </c>
      <c r="M51" s="257">
        <v>150.02871704101563</v>
      </c>
      <c r="N51" s="257">
        <v>150.58023071289063</v>
      </c>
      <c r="O51" s="19" cm="1">
        <f t="array" ref="O51">+SUMPRODUCT($E$30:$N$30/100,$E51:$N51)/$D$14*100</f>
        <v>145.70708546665995</v>
      </c>
      <c r="Q51" s="24">
        <f t="shared" si="10"/>
        <v>3.0980616334202127E-2</v>
      </c>
      <c r="R51" s="24">
        <f t="shared" si="10"/>
        <v>2.9157145218486447E-2</v>
      </c>
      <c r="S51" s="24">
        <f t="shared" si="10"/>
        <v>3.1028579164045444E-2</v>
      </c>
      <c r="T51" s="24">
        <f t="shared" si="10"/>
        <v>3.2202876568623084E-2</v>
      </c>
      <c r="U51" s="24">
        <f t="shared" si="10"/>
        <v>3.1974144420294559E-2</v>
      </c>
      <c r="V51" s="24">
        <f t="shared" si="10"/>
        <v>3.1987459149241504E-2</v>
      </c>
      <c r="W51" s="24">
        <f t="shared" si="10"/>
        <v>3.1675087467128771E-2</v>
      </c>
      <c r="X51" s="24">
        <f t="shared" si="10"/>
        <v>3.2241204252718703E-2</v>
      </c>
      <c r="Y51" s="24">
        <f t="shared" si="10"/>
        <v>3.2677443020305841E-2</v>
      </c>
      <c r="Z51" s="24">
        <f t="shared" si="10"/>
        <v>3.278792665680319E-2</v>
      </c>
      <c r="AA51" s="24">
        <f t="shared" si="10"/>
        <v>3.2110409442354104E-2</v>
      </c>
      <c r="AB51" s="24">
        <f>+PAT!Y24</f>
        <v>3.2209680664340157E-2</v>
      </c>
      <c r="AD51" s="24">
        <f t="shared" si="16"/>
        <v>0.30778301401838748</v>
      </c>
      <c r="AE51" s="24">
        <f t="shared" si="17"/>
        <v>0.30308360414342306</v>
      </c>
      <c r="AF51" s="24">
        <f t="shared" si="17"/>
        <v>0.30851849743287252</v>
      </c>
      <c r="AG51" s="24">
        <f t="shared" si="17"/>
        <v>0.31358683367013951</v>
      </c>
      <c r="AH51" s="24">
        <f t="shared" si="17"/>
        <v>0.31136079251253812</v>
      </c>
      <c r="AI51" s="24">
        <f t="shared" si="17"/>
        <v>0.3070080367665784</v>
      </c>
      <c r="AJ51" s="24">
        <f t="shared" si="17"/>
        <v>0.3106368284918104</v>
      </c>
      <c r="AK51" s="24">
        <f t="shared" si="17"/>
        <v>0.31462753657686893</v>
      </c>
      <c r="AL51" s="24">
        <f t="shared" si="17"/>
        <v>0.31668332002783006</v>
      </c>
      <c r="AM51" s="24">
        <f t="shared" si="17"/>
        <v>0.31859936532785205</v>
      </c>
      <c r="AN51" s="24">
        <f t="shared" si="17"/>
        <v>0.31356808320686702</v>
      </c>
      <c r="AO51" s="24">
        <f>+PAT!AV24</f>
        <v>0.31229289503741886</v>
      </c>
      <c r="AQ51" s="24">
        <f t="shared" si="11"/>
        <v>-1.8073103226010634E-3</v>
      </c>
      <c r="AR51" s="24">
        <f t="shared" si="18"/>
        <v>-1.0816351309464567E-2</v>
      </c>
      <c r="AT51" s="19">
        <f t="shared" si="8"/>
        <v>147.99923706054688</v>
      </c>
      <c r="AU51" s="19">
        <f t="shared" si="9"/>
        <v>150.58023071289063</v>
      </c>
      <c r="AV51" s="52">
        <f t="shared" si="12"/>
        <v>-2.5809936523437438E-2</v>
      </c>
      <c r="AZ51" s="24">
        <f t="shared" si="13"/>
        <v>1.4799923706054687</v>
      </c>
      <c r="BA51" s="24">
        <f t="shared" si="14"/>
        <v>1.5058023071289062</v>
      </c>
      <c r="BB51" s="24">
        <f t="shared" si="15"/>
        <v>-2.5809936523437438E-2</v>
      </c>
    </row>
    <row r="52" spans="4:54" x14ac:dyDescent="0.25">
      <c r="D52" s="37">
        <f>+PAT!A25</f>
        <v>43313</v>
      </c>
      <c r="E52" s="257">
        <v>153.392333984375</v>
      </c>
      <c r="F52" s="257">
        <v>152.72282409667969</v>
      </c>
      <c r="G52" s="257">
        <v>153.594482421875</v>
      </c>
      <c r="H52" s="257">
        <v>154.51145935058594</v>
      </c>
      <c r="I52" s="257">
        <v>154.15542602539063</v>
      </c>
      <c r="J52" s="257">
        <v>153.48956298828125</v>
      </c>
      <c r="K52" s="257">
        <v>154.14752197265625</v>
      </c>
      <c r="L52" s="257">
        <v>155.04728698730469</v>
      </c>
      <c r="M52" s="257">
        <v>155.42375183105469</v>
      </c>
      <c r="N52" s="257">
        <v>155.93412780761719</v>
      </c>
      <c r="O52" s="19" cm="1">
        <f t="array" ref="O52">+SUMPRODUCT($E$30:$N$30/100,$E52:$N52)/$D$14*100</f>
        <v>150.96701443440836</v>
      </c>
      <c r="Q52" s="24">
        <f t="shared" si="10"/>
        <v>3.6440031928149708E-2</v>
      </c>
      <c r="R52" s="24">
        <f t="shared" si="10"/>
        <v>3.5780361859255372E-2</v>
      </c>
      <c r="S52" s="24">
        <f t="shared" si="10"/>
        <v>3.6572400682949535E-2</v>
      </c>
      <c r="T52" s="24">
        <f t="shared" si="10"/>
        <v>3.6912142773906087E-2</v>
      </c>
      <c r="U52" s="24">
        <f t="shared" si="10"/>
        <v>3.733765817049739E-2</v>
      </c>
      <c r="V52" s="24">
        <f t="shared" si="10"/>
        <v>3.5927477707011546E-2</v>
      </c>
      <c r="W52" s="24">
        <f t="shared" si="10"/>
        <v>3.6433005276648611E-2</v>
      </c>
      <c r="X52" s="24">
        <f t="shared" si="10"/>
        <v>3.6262321396792974E-2</v>
      </c>
      <c r="Y52" s="24">
        <f t="shared" si="10"/>
        <v>3.5960014165582255E-2</v>
      </c>
      <c r="Z52" s="24">
        <f t="shared" si="10"/>
        <v>3.5555112841703318E-2</v>
      </c>
      <c r="AA52" s="24">
        <f t="shared" si="10"/>
        <v>3.6099335532670196E-2</v>
      </c>
      <c r="AB52" s="24">
        <f>+PAT!Y25</f>
        <v>3.6458452352307713E-2</v>
      </c>
      <c r="AD52" s="24">
        <f t="shared" si="16"/>
        <v>0.33199463238779581</v>
      </c>
      <c r="AE52" s="24">
        <f t="shared" si="17"/>
        <v>0.32634292339762472</v>
      </c>
      <c r="AF52" s="24">
        <f t="shared" si="17"/>
        <v>0.33302124345480322</v>
      </c>
      <c r="AG52" s="24">
        <f t="shared" si="17"/>
        <v>0.33879703501799785</v>
      </c>
      <c r="AH52" s="24">
        <f t="shared" si="17"/>
        <v>0.33711648279334705</v>
      </c>
      <c r="AI52" s="24">
        <f t="shared" si="17"/>
        <v>0.33151202403662339</v>
      </c>
      <c r="AJ52" s="24">
        <f t="shared" si="17"/>
        <v>0.3356566908127403</v>
      </c>
      <c r="AK52" s="24">
        <f t="shared" si="17"/>
        <v>0.33969019039983395</v>
      </c>
      <c r="AL52" s="24">
        <f t="shared" si="17"/>
        <v>0.34144714843489177</v>
      </c>
      <c r="AM52" s="24">
        <f t="shared" si="17"/>
        <v>0.34304258518999475</v>
      </c>
      <c r="AN52" s="24">
        <f t="shared" si="17"/>
        <v>0.33825987087587639</v>
      </c>
      <c r="AO52" s="24">
        <f>+PAT!AV25</f>
        <v>0.33742831967085141</v>
      </c>
      <c r="AQ52" s="24">
        <f t="shared" si="11"/>
        <v>8.8491908644638961E-4</v>
      </c>
      <c r="AR52" s="24">
        <f t="shared" si="18"/>
        <v>-1.1047952802198946E-2</v>
      </c>
      <c r="AT52" s="19">
        <f t="shared" si="8"/>
        <v>153.392333984375</v>
      </c>
      <c r="AU52" s="19">
        <f t="shared" si="9"/>
        <v>155.93412780761719</v>
      </c>
      <c r="AV52" s="52">
        <f t="shared" si="12"/>
        <v>-2.5417938232421999E-2</v>
      </c>
      <c r="AZ52" s="24">
        <f t="shared" si="13"/>
        <v>1.53392333984375</v>
      </c>
      <c r="BA52" s="24">
        <f t="shared" si="14"/>
        <v>1.559341278076172</v>
      </c>
      <c r="BB52" s="24">
        <f t="shared" si="15"/>
        <v>-2.5417938232421999E-2</v>
      </c>
    </row>
    <row r="53" spans="4:54" x14ac:dyDescent="0.25">
      <c r="D53" s="37">
        <f>+PAT!A26</f>
        <v>43344</v>
      </c>
      <c r="E53" s="257">
        <v>163.14169311523438</v>
      </c>
      <c r="F53" s="257">
        <v>162.21986389160156</v>
      </c>
      <c r="G53" s="257">
        <v>163.41656494140625</v>
      </c>
      <c r="H53" s="257">
        <v>164.67198181152344</v>
      </c>
      <c r="I53" s="257">
        <v>164.15011596679688</v>
      </c>
      <c r="J53" s="257">
        <v>163.2642822265625</v>
      </c>
      <c r="K53" s="257">
        <v>164.08424377441406</v>
      </c>
      <c r="L53" s="257">
        <v>165.11085510253906</v>
      </c>
      <c r="M53" s="257">
        <v>165.65060424804688</v>
      </c>
      <c r="N53" s="257">
        <v>166.18318176269531</v>
      </c>
      <c r="O53" s="19" cm="1">
        <f t="array" ref="O53">+SUMPRODUCT($E$30:$N$30/100,$E53:$N53)/$D$14*100</f>
        <v>160.77062509061449</v>
      </c>
      <c r="Q53" s="24">
        <f t="shared" si="10"/>
        <v>6.3558320534143897E-2</v>
      </c>
      <c r="R53" s="24">
        <f t="shared" si="10"/>
        <v>6.2184809972541277E-2</v>
      </c>
      <c r="S53" s="24">
        <f t="shared" si="10"/>
        <v>6.3948146864762467E-2</v>
      </c>
      <c r="T53" s="24">
        <f t="shared" si="10"/>
        <v>6.5759022040451365E-2</v>
      </c>
      <c r="U53" s="24">
        <f t="shared" si="10"/>
        <v>6.4835148519261532E-2</v>
      </c>
      <c r="V53" s="24">
        <f t="shared" si="10"/>
        <v>6.3683282745599756E-2</v>
      </c>
      <c r="W53" s="24">
        <f t="shared" si="10"/>
        <v>6.4462416745956208E-2</v>
      </c>
      <c r="X53" s="24">
        <f t="shared" si="10"/>
        <v>6.4906444419491116E-2</v>
      </c>
      <c r="Y53" s="24">
        <f t="shared" si="10"/>
        <v>6.579980406153596E-2</v>
      </c>
      <c r="Z53" s="24">
        <f t="shared" si="10"/>
        <v>6.5726817465659781E-2</v>
      </c>
      <c r="AA53" s="24">
        <f t="shared" si="10"/>
        <v>6.4938759588874184E-2</v>
      </c>
      <c r="AB53" s="24">
        <f>+PAT!Y26</f>
        <v>6.564023285085363E-2</v>
      </c>
      <c r="AD53" s="24">
        <f t="shared" si="16"/>
        <v>0.39891653731307342</v>
      </c>
      <c r="AE53" s="24">
        <f t="shared" si="17"/>
        <v>0.39143772793094467</v>
      </c>
      <c r="AF53" s="24">
        <f t="shared" si="17"/>
        <v>0.40055673529127911</v>
      </c>
      <c r="AG53" s="24">
        <f t="shared" si="17"/>
        <v>0.40853857934064197</v>
      </c>
      <c r="AH53" s="24">
        <f t="shared" si="17"/>
        <v>0.40481916241231186</v>
      </c>
      <c r="AI53" s="24">
        <f t="shared" si="17"/>
        <v>0.39784958739045417</v>
      </c>
      <c r="AJ53" s="24">
        <f t="shared" si="17"/>
        <v>0.40401826078611736</v>
      </c>
      <c r="AK53" s="24">
        <f t="shared" si="17"/>
        <v>0.40728168802974873</v>
      </c>
      <c r="AL53" s="24">
        <f t="shared" si="17"/>
        <v>0.41123825582552453</v>
      </c>
      <c r="AM53" s="24">
        <f t="shared" si="17"/>
        <v>0.41263613070623117</v>
      </c>
      <c r="AN53" s="24">
        <f t="shared" si="17"/>
        <v>0.40671104821362003</v>
      </c>
      <c r="AO53" s="24">
        <f>+PAT!AV26</f>
        <v>0.4070243033704497</v>
      </c>
      <c r="AQ53" s="24">
        <f t="shared" si="11"/>
        <v>-2.1684969315158842E-3</v>
      </c>
      <c r="AR53" s="24">
        <f t="shared" si="18"/>
        <v>-1.3719593393157758E-2</v>
      </c>
      <c r="AT53" s="19">
        <f t="shared" si="8"/>
        <v>163.14169311523438</v>
      </c>
      <c r="AU53" s="19">
        <f t="shared" si="9"/>
        <v>166.18318176269531</v>
      </c>
      <c r="AV53" s="52">
        <f t="shared" si="12"/>
        <v>-3.0414886474609437E-2</v>
      </c>
      <c r="AZ53" s="24">
        <f t="shared" si="13"/>
        <v>1.6314169311523437</v>
      </c>
      <c r="BA53" s="24">
        <f t="shared" si="14"/>
        <v>1.6618318176269531</v>
      </c>
      <c r="BB53" s="24">
        <f t="shared" si="15"/>
        <v>-3.0414886474609437E-2</v>
      </c>
    </row>
    <row r="54" spans="4:54" x14ac:dyDescent="0.25">
      <c r="D54" s="37">
        <f>+PAT!A27</f>
        <v>43374</v>
      </c>
      <c r="E54" s="257">
        <v>172.81056213378906</v>
      </c>
      <c r="F54" s="257">
        <v>171.60166931152344</v>
      </c>
      <c r="G54" s="257">
        <v>173.04551696777344</v>
      </c>
      <c r="H54" s="257">
        <v>174.49404907226563</v>
      </c>
      <c r="I54" s="257">
        <v>173.75546264648438</v>
      </c>
      <c r="J54" s="257">
        <v>172.54347229003906</v>
      </c>
      <c r="K54" s="257">
        <v>173.52691650390625</v>
      </c>
      <c r="L54" s="257">
        <v>174.60032653808594</v>
      </c>
      <c r="M54" s="257">
        <v>175.26777648925781</v>
      </c>
      <c r="N54" s="257">
        <v>175.84733581542969</v>
      </c>
      <c r="O54" s="19" cm="1">
        <f t="array" ref="O54">+SUMPRODUCT($E$30:$N$30/100,$E54:$N54)/$D$14*100</f>
        <v>170.09927995229845</v>
      </c>
      <c r="Q54" s="24">
        <f t="shared" si="10"/>
        <v>5.9266695312063078E-2</v>
      </c>
      <c r="R54" s="24">
        <f t="shared" si="10"/>
        <v>5.783388787818855E-2</v>
      </c>
      <c r="S54" s="24">
        <f t="shared" si="10"/>
        <v>5.8922741582652316E-2</v>
      </c>
      <c r="T54" s="24">
        <f t="shared" si="10"/>
        <v>5.9646256471147074E-2</v>
      </c>
      <c r="U54" s="24">
        <f t="shared" si="10"/>
        <v>5.8515625305012975E-2</v>
      </c>
      <c r="V54" s="24">
        <f t="shared" si="10"/>
        <v>5.6835395574151404E-2</v>
      </c>
      <c r="W54" s="24">
        <f t="shared" si="10"/>
        <v>5.7547711543066482E-2</v>
      </c>
      <c r="X54" s="24">
        <f t="shared" si="10"/>
        <v>5.7473334685679056E-2</v>
      </c>
      <c r="Y54" s="24">
        <f t="shared" si="10"/>
        <v>5.8056970482341708E-2</v>
      </c>
      <c r="Z54" s="24">
        <f t="shared" si="10"/>
        <v>5.8153622708551289E-2</v>
      </c>
      <c r="AA54" s="24">
        <f t="shared" si="10"/>
        <v>5.8024622697250061E-2</v>
      </c>
      <c r="AB54" s="24">
        <f>+PAT!Y27</f>
        <v>5.8023144511104574E-2</v>
      </c>
      <c r="AD54" s="24">
        <f t="shared" si="16"/>
        <v>0.45637227884521159</v>
      </c>
      <c r="AE54" s="24">
        <f t="shared" si="17"/>
        <v>0.44707802773257388</v>
      </c>
      <c r="AF54" s="24">
        <f t="shared" si="17"/>
        <v>0.45795622008822012</v>
      </c>
      <c r="AG54" s="24">
        <f t="shared" si="17"/>
        <v>0.46812662282433215</v>
      </c>
      <c r="AH54" s="24">
        <f t="shared" si="17"/>
        <v>0.46206569631204952</v>
      </c>
      <c r="AI54" s="24">
        <f t="shared" si="17"/>
        <v>0.45331288447638207</v>
      </c>
      <c r="AJ54" s="24">
        <f t="shared" si="17"/>
        <v>0.4597217401662288</v>
      </c>
      <c r="AK54" s="24">
        <f t="shared" si="17"/>
        <v>0.46448048896360938</v>
      </c>
      <c r="AL54" s="24">
        <f t="shared" si="17"/>
        <v>0.46901775691282888</v>
      </c>
      <c r="AM54" s="24">
        <f t="shared" si="17"/>
        <v>0.47117491466051864</v>
      </c>
      <c r="AN54" s="24">
        <f t="shared" si="17"/>
        <v>0.46411692239406666</v>
      </c>
      <c r="AO54" s="24">
        <f>+PAT!AV27</f>
        <v>0.46467779544964416</v>
      </c>
      <c r="AQ54" s="24">
        <f t="shared" si="11"/>
        <v>1.1130726035117888E-3</v>
      </c>
      <c r="AR54" s="24">
        <f t="shared" si="18"/>
        <v>-1.4802635815307053E-2</v>
      </c>
      <c r="AT54" s="19">
        <f t="shared" si="8"/>
        <v>172.81056213378906</v>
      </c>
      <c r="AU54" s="19">
        <f t="shared" si="9"/>
        <v>175.84733581542969</v>
      </c>
      <c r="AV54" s="52">
        <f t="shared" si="12"/>
        <v>-3.0367736816406143E-2</v>
      </c>
      <c r="AZ54" s="24">
        <f t="shared" si="13"/>
        <v>1.7281056213378907</v>
      </c>
      <c r="BA54" s="24">
        <f t="shared" si="14"/>
        <v>1.7584733581542968</v>
      </c>
      <c r="BB54" s="24">
        <f t="shared" si="15"/>
        <v>-3.0367736816406143E-2</v>
      </c>
    </row>
    <row r="55" spans="4:54" x14ac:dyDescent="0.25">
      <c r="D55" s="37">
        <f>+PAT!A28</f>
        <v>43405</v>
      </c>
      <c r="E55" s="257">
        <v>180.5411376953125</v>
      </c>
      <c r="F55" s="257">
        <v>179.07948303222656</v>
      </c>
      <c r="G55" s="257">
        <v>180.54534912109375</v>
      </c>
      <c r="H55" s="257">
        <v>181.98973083496094</v>
      </c>
      <c r="I55" s="257">
        <v>181.41047668457031</v>
      </c>
      <c r="J55" s="257">
        <v>180.00897216796875</v>
      </c>
      <c r="K55" s="257">
        <v>180.82260131835938</v>
      </c>
      <c r="L55" s="257">
        <v>181.903564453125</v>
      </c>
      <c r="M55" s="257">
        <v>182.50534057617188</v>
      </c>
      <c r="N55" s="257">
        <v>183.10734558105469</v>
      </c>
      <c r="O55" s="19" cm="1">
        <f t="array" ref="O55">+SUMPRODUCT($E$30:$N$30/100,$E55:$N55)/$D$14*100</f>
        <v>177.27245861525816</v>
      </c>
      <c r="Q55" s="24">
        <f t="shared" si="10"/>
        <v>4.4734392771307974E-2</v>
      </c>
      <c r="R55" s="24">
        <f t="shared" si="10"/>
        <v>4.3576579124810166E-2</v>
      </c>
      <c r="S55" s="24">
        <f t="shared" si="10"/>
        <v>4.3340227962779476E-2</v>
      </c>
      <c r="T55" s="24">
        <f t="shared" si="10"/>
        <v>4.2956661287577802E-2</v>
      </c>
      <c r="U55" s="24">
        <f t="shared" si="10"/>
        <v>4.4056249636654554E-2</v>
      </c>
      <c r="V55" s="24">
        <f t="shared" si="10"/>
        <v>4.3267356213745778E-2</v>
      </c>
      <c r="W55" s="24">
        <f t="shared" si="10"/>
        <v>4.2043534002915939E-2</v>
      </c>
      <c r="X55" s="24">
        <f t="shared" si="10"/>
        <v>4.1828317620276501E-2</v>
      </c>
      <c r="Y55" s="24">
        <f t="shared" si="10"/>
        <v>4.1294322504043635E-2</v>
      </c>
      <c r="Z55" s="24">
        <f t="shared" si="10"/>
        <v>4.1285867266394938E-2</v>
      </c>
      <c r="AA55" s="24">
        <f t="shared" si="10"/>
        <v>4.2170541021521846E-2</v>
      </c>
      <c r="AB55" s="24">
        <f>+PAT!Y28</f>
        <v>4.1884696303743585E-2</v>
      </c>
      <c r="AD55" s="24">
        <f t="shared" si="16"/>
        <v>0.50141856301178467</v>
      </c>
      <c r="AE55" s="24">
        <f t="shared" si="17"/>
        <v>0.48953380078227426</v>
      </c>
      <c r="AF55" s="24">
        <f t="shared" si="17"/>
        <v>0.50024832502645866</v>
      </c>
      <c r="AG55" s="24">
        <f t="shared" si="17"/>
        <v>0.50964973036903816</v>
      </c>
      <c r="AH55" s="24">
        <f t="shared" si="17"/>
        <v>0.50479400923513817</v>
      </c>
      <c r="AI55" s="24">
        <f t="shared" si="17"/>
        <v>0.49554818047335214</v>
      </c>
      <c r="AJ55" s="24">
        <f t="shared" si="17"/>
        <v>0.49967330976877822</v>
      </c>
      <c r="AK55" s="24">
        <f t="shared" si="17"/>
        <v>0.5038034600808563</v>
      </c>
      <c r="AL55" s="24">
        <f t="shared" si="17"/>
        <v>0.50772679302289347</v>
      </c>
      <c r="AM55" s="24">
        <f t="shared" si="17"/>
        <v>0.51035270086997309</v>
      </c>
      <c r="AN55" s="24">
        <f t="shared" si="17"/>
        <v>0.50440965757573908</v>
      </c>
      <c r="AO55" s="24">
        <f>+PAT!AV28</f>
        <v>0.50410004848984036</v>
      </c>
      <c r="AQ55" s="24">
        <f t="shared" si="11"/>
        <v>3.4485255049130359E-3</v>
      </c>
      <c r="AR55" s="24">
        <f t="shared" si="18"/>
        <v>-8.9341378581884179E-3</v>
      </c>
      <c r="AT55" s="19">
        <f t="shared" si="8"/>
        <v>180.5411376953125</v>
      </c>
      <c r="AU55" s="19">
        <f t="shared" si="9"/>
        <v>183.10734558105469</v>
      </c>
      <c r="AV55" s="52">
        <f t="shared" si="12"/>
        <v>-2.5662078857421777E-2</v>
      </c>
      <c r="AZ55" s="24">
        <f t="shared" si="13"/>
        <v>1.805411376953125</v>
      </c>
      <c r="BA55" s="24">
        <f t="shared" si="14"/>
        <v>1.8310734558105468</v>
      </c>
      <c r="BB55" s="24">
        <f t="shared" si="15"/>
        <v>-2.5662078857421777E-2</v>
      </c>
    </row>
    <row r="56" spans="4:54" x14ac:dyDescent="0.25">
      <c r="D56" s="37">
        <f>+PAT!A29</f>
        <v>43435</v>
      </c>
      <c r="E56" s="257">
        <v>185.04208374023438</v>
      </c>
      <c r="F56" s="257">
        <v>183.72732543945313</v>
      </c>
      <c r="G56" s="257">
        <v>185.197998046875</v>
      </c>
      <c r="H56" s="257">
        <v>186.75596618652344</v>
      </c>
      <c r="I56" s="257">
        <v>186.33689880371094</v>
      </c>
      <c r="J56" s="257">
        <v>184.80679321289063</v>
      </c>
      <c r="K56" s="257">
        <v>185.58615112304688</v>
      </c>
      <c r="L56" s="257">
        <v>186.99711608886719</v>
      </c>
      <c r="M56" s="257">
        <v>187.39569091796875</v>
      </c>
      <c r="N56" s="257">
        <v>188.14834594726563</v>
      </c>
      <c r="O56" s="19" cm="1">
        <f t="array" ref="O56">+SUMPRODUCT($E$30:$N$30/100,$E56:$N56)/$D$14*100</f>
        <v>182.04260042927405</v>
      </c>
      <c r="Q56" s="24">
        <f t="shared" si="10"/>
        <v>2.4930307310446986E-2</v>
      </c>
      <c r="R56" s="24">
        <f t="shared" si="10"/>
        <v>2.595407541125283E-2</v>
      </c>
      <c r="S56" s="24">
        <f t="shared" si="10"/>
        <v>2.5769973851060834E-2</v>
      </c>
      <c r="T56" s="24">
        <f t="shared" si="10"/>
        <v>2.6189584047930703E-2</v>
      </c>
      <c r="U56" s="24">
        <f t="shared" si="10"/>
        <v>2.7156216163339408E-2</v>
      </c>
      <c r="V56" s="24">
        <f t="shared" si="10"/>
        <v>2.6653232820222694E-2</v>
      </c>
      <c r="W56" s="24">
        <f t="shared" si="10"/>
        <v>2.6343774339916193E-2</v>
      </c>
      <c r="X56" s="24">
        <f t="shared" si="10"/>
        <v>2.8001384420670572E-2</v>
      </c>
      <c r="Y56" s="24">
        <f t="shared" si="10"/>
        <v>2.6795656096188614E-2</v>
      </c>
      <c r="Z56" s="24">
        <f t="shared" si="10"/>
        <v>2.7530301147746572E-2</v>
      </c>
      <c r="AA56" s="24">
        <f t="shared" si="10"/>
        <v>2.6908533064172735E-2</v>
      </c>
      <c r="AB56" s="24">
        <f>+PAT!Y29</f>
        <v>2.6248383937748754E-2</v>
      </c>
      <c r="AD56" s="24">
        <f t="shared" si="16"/>
        <v>0.5013460766003659</v>
      </c>
      <c r="AE56" s="24">
        <f t="shared" si="17"/>
        <v>0.49209844556375115</v>
      </c>
      <c r="AF56" s="24">
        <f t="shared" si="17"/>
        <v>0.50175836277136088</v>
      </c>
      <c r="AG56" s="24">
        <f t="shared" si="17"/>
        <v>0.51047823677724868</v>
      </c>
      <c r="AH56" s="24">
        <f t="shared" si="17"/>
        <v>0.50862763871087302</v>
      </c>
      <c r="AI56" s="24">
        <f t="shared" si="17"/>
        <v>0.50004217185681887</v>
      </c>
      <c r="AJ56" s="24">
        <f t="shared" si="17"/>
        <v>0.5012705331054832</v>
      </c>
      <c r="AK56" s="24">
        <f t="shared" si="17"/>
        <v>0.50793122282764847</v>
      </c>
      <c r="AL56" s="24">
        <f t="shared" si="17"/>
        <v>0.50823139357503977</v>
      </c>
      <c r="AM56" s="24">
        <f t="shared" si="17"/>
        <v>0.51082562175110358</v>
      </c>
      <c r="AN56" s="24">
        <f t="shared" si="17"/>
        <v>0.50616855486071932</v>
      </c>
      <c r="AO56" s="24">
        <f>+PAT!AV29</f>
        <v>0.50575922930569317</v>
      </c>
      <c r="AQ56" s="24">
        <f t="shared" si="11"/>
        <v>-2.5999938372995857E-3</v>
      </c>
      <c r="AR56" s="24">
        <f t="shared" si="18"/>
        <v>-9.4795451507376782E-3</v>
      </c>
      <c r="AT56" s="19">
        <f t="shared" si="8"/>
        <v>185.04208374023438</v>
      </c>
      <c r="AU56" s="19">
        <f t="shared" si="9"/>
        <v>188.14834594726563</v>
      </c>
      <c r="AV56" s="52">
        <f t="shared" si="12"/>
        <v>-3.1062622070312518E-2</v>
      </c>
      <c r="AZ56" s="24">
        <f t="shared" si="13"/>
        <v>1.8504208374023436</v>
      </c>
      <c r="BA56" s="24">
        <f t="shared" si="14"/>
        <v>1.8814834594726562</v>
      </c>
      <c r="BB56" s="24">
        <f t="shared" si="15"/>
        <v>-3.1062622070312518E-2</v>
      </c>
    </row>
    <row r="57" spans="4:54" x14ac:dyDescent="0.25">
      <c r="D57" s="37">
        <f>+PAT!A30</f>
        <v>43466</v>
      </c>
      <c r="E57" s="257">
        <v>190.96847534179688</v>
      </c>
      <c r="F57" s="257">
        <v>189.51129150390625</v>
      </c>
      <c r="G57" s="257">
        <v>191.04046630859375</v>
      </c>
      <c r="H57" s="257">
        <v>192.556640625</v>
      </c>
      <c r="I57" s="257">
        <v>192.10989379882813</v>
      </c>
      <c r="J57" s="257">
        <v>190.58340454101563</v>
      </c>
      <c r="K57" s="257">
        <v>191.382568359375</v>
      </c>
      <c r="L57" s="257">
        <v>192.75979614257813</v>
      </c>
      <c r="M57" s="257">
        <v>193.20378112792969</v>
      </c>
      <c r="N57" s="257">
        <v>194.07940673828125</v>
      </c>
      <c r="O57" s="19" cm="1">
        <f t="array" ref="O57">+SUMPRODUCT($E$30:$N$30/100,$E57:$N57)/$D$14*100</f>
        <v>187.73140771810412</v>
      </c>
      <c r="Q57" s="24">
        <f t="shared" si="10"/>
        <v>3.2027263646047688E-2</v>
      </c>
      <c r="R57" s="24">
        <f t="shared" si="10"/>
        <v>3.1481251091086238E-2</v>
      </c>
      <c r="S57" s="24">
        <f t="shared" ref="S57:AA57" si="19">+G57/G56-1</f>
        <v>3.1547145883509931E-2</v>
      </c>
      <c r="T57" s="24">
        <f t="shared" si="19"/>
        <v>3.1060182745021869E-2</v>
      </c>
      <c r="U57" s="24">
        <f t="shared" si="19"/>
        <v>3.0981491224658209E-2</v>
      </c>
      <c r="V57" s="24">
        <f t="shared" si="19"/>
        <v>3.1257570285690539E-2</v>
      </c>
      <c r="W57" s="24">
        <f t="shared" si="19"/>
        <v>3.1233026824749377E-2</v>
      </c>
      <c r="X57" s="24">
        <f t="shared" si="19"/>
        <v>3.0816946133930267E-2</v>
      </c>
      <c r="Y57" s="24">
        <f t="shared" si="19"/>
        <v>3.0993723396251394E-2</v>
      </c>
      <c r="Z57" s="24">
        <f t="shared" si="19"/>
        <v>3.1523321457622488E-2</v>
      </c>
      <c r="AA57" s="24">
        <f t="shared" si="19"/>
        <v>3.1249868302338779E-2</v>
      </c>
      <c r="AB57" s="24">
        <f>+PAT!Y30</f>
        <v>3.0346128212727974E-2</v>
      </c>
      <c r="AD57" s="24">
        <f t="shared" si="16"/>
        <v>0.50702120223356317</v>
      </c>
      <c r="AE57" s="24">
        <f t="shared" si="17"/>
        <v>0.50004967027092673</v>
      </c>
      <c r="AF57" s="24">
        <f t="shared" si="17"/>
        <v>0.50855006793580992</v>
      </c>
      <c r="AG57" s="24">
        <f t="shared" si="17"/>
        <v>0.51641201553664184</v>
      </c>
      <c r="AH57" s="24">
        <f t="shared" si="17"/>
        <v>0.51594789232171512</v>
      </c>
      <c r="AI57" s="24">
        <f t="shared" si="17"/>
        <v>0.50777161729095965</v>
      </c>
      <c r="AJ57" s="24">
        <f t="shared" si="17"/>
        <v>0.50781430935837535</v>
      </c>
      <c r="AK57" s="24">
        <f t="shared" si="17"/>
        <v>0.51473301894467549</v>
      </c>
      <c r="AL57" s="24">
        <f t="shared" si="17"/>
        <v>0.51328217988689762</v>
      </c>
      <c r="AM57" s="24">
        <f t="shared" si="17"/>
        <v>0.51496727187835178</v>
      </c>
      <c r="AN57" s="24">
        <f t="shared" si="17"/>
        <v>0.51202432437971424</v>
      </c>
      <c r="AO57" s="24">
        <f>+PAT!AV30</f>
        <v>0.51264428813640972</v>
      </c>
      <c r="AQ57" s="24">
        <f t="shared" si="11"/>
        <v>5.0394218842519933E-4</v>
      </c>
      <c r="AR57" s="24">
        <f t="shared" si="18"/>
        <v>-7.9460696447886114E-3</v>
      </c>
      <c r="AT57" s="19">
        <f t="shared" si="8"/>
        <v>190.96847534179688</v>
      </c>
      <c r="AU57" s="19">
        <f t="shared" si="9"/>
        <v>194.07940673828125</v>
      </c>
      <c r="AV57" s="52">
        <f t="shared" si="12"/>
        <v>-3.1109313964843732E-2</v>
      </c>
      <c r="AZ57" s="24">
        <f t="shared" si="13"/>
        <v>1.9096847534179688</v>
      </c>
      <c r="BA57" s="24">
        <f t="shared" si="14"/>
        <v>1.9407940673828126</v>
      </c>
      <c r="BB57" s="24">
        <f t="shared" si="15"/>
        <v>-3.1109313964843732E-2</v>
      </c>
    </row>
    <row r="58" spans="4:54" x14ac:dyDescent="0.25">
      <c r="D58" s="37">
        <f>+PAT!A31</f>
        <v>43497</v>
      </c>
      <c r="E58" s="257">
        <v>197.25131225585938</v>
      </c>
      <c r="F58" s="257">
        <v>195.3582763671875</v>
      </c>
      <c r="G58" s="257">
        <v>196.984130859375</v>
      </c>
      <c r="H58" s="257">
        <v>198.53752136230469</v>
      </c>
      <c r="I58" s="257">
        <v>198.04783630371094</v>
      </c>
      <c r="J58" s="257">
        <v>196.35719299316406</v>
      </c>
      <c r="K58" s="257">
        <v>197.22410583496094</v>
      </c>
      <c r="L58" s="257">
        <v>198.46955871582031</v>
      </c>
      <c r="M58" s="257">
        <v>199.01005554199219</v>
      </c>
      <c r="N58" s="257">
        <v>199.91285705566406</v>
      </c>
      <c r="O58" s="19" cm="1">
        <f t="array" ref="O58">+SUMPRODUCT($E$30:$N$30/100,$E58:$N58)/$D$14*100</f>
        <v>193.43016608059023</v>
      </c>
      <c r="Q58" s="24">
        <f t="shared" ref="Q58:Z83" si="20">+E58/E57-1</f>
        <v>3.2899864246271227E-2</v>
      </c>
      <c r="R58" s="24">
        <f t="shared" si="20"/>
        <v>3.0852962991710253E-2</v>
      </c>
      <c r="S58" s="24">
        <f t="shared" si="20"/>
        <v>3.1112070995368279E-2</v>
      </c>
      <c r="T58" s="24">
        <f t="shared" si="20"/>
        <v>3.1060371212812798E-2</v>
      </c>
      <c r="U58" s="24">
        <f t="shared" si="20"/>
        <v>3.0909092642052327E-2</v>
      </c>
      <c r="V58" s="24">
        <f t="shared" si="20"/>
        <v>3.029533692114228E-2</v>
      </c>
      <c r="W58" s="24">
        <f t="shared" si="20"/>
        <v>3.0522829355162484E-2</v>
      </c>
      <c r="X58" s="24">
        <f t="shared" si="20"/>
        <v>2.9621127888197485E-2</v>
      </c>
      <c r="Y58" s="24">
        <f t="shared" si="20"/>
        <v>3.0052592036063031E-2</v>
      </c>
      <c r="Z58" s="24">
        <f t="shared" si="20"/>
        <v>3.0057028797750407E-2</v>
      </c>
      <c r="AA58" s="24">
        <f t="shared" ref="AA58:AA96" si="21">+O58/O57-1</f>
        <v>3.0355913439073179E-2</v>
      </c>
      <c r="AB58" s="24">
        <f>+PAT!Y31</f>
        <v>2.9965554074047551E-2</v>
      </c>
      <c r="AD58" s="24">
        <f t="shared" si="16"/>
        <v>0.52813982642864188</v>
      </c>
      <c r="AE58" s="24">
        <f t="shared" si="17"/>
        <v>0.51711605043134057</v>
      </c>
      <c r="AF58" s="24">
        <f t="shared" si="17"/>
        <v>0.52564772552420402</v>
      </c>
      <c r="AG58" s="24">
        <f t="shared" si="17"/>
        <v>0.53303529643529246</v>
      </c>
      <c r="AH58" s="24">
        <f t="shared" si="17"/>
        <v>0.53165176427272498</v>
      </c>
      <c r="AI58" s="24">
        <f t="shared" si="17"/>
        <v>0.52347093996583571</v>
      </c>
      <c r="AJ58" s="24">
        <f t="shared" si="17"/>
        <v>0.52277946435135347</v>
      </c>
      <c r="AK58" s="24">
        <f t="shared" si="17"/>
        <v>0.52778458390545913</v>
      </c>
      <c r="AL58" s="24">
        <f t="shared" si="17"/>
        <v>0.52744734524467596</v>
      </c>
      <c r="AM58" s="24">
        <f t="shared" si="17"/>
        <v>0.52965964854517877</v>
      </c>
      <c r="AN58" s="24">
        <f t="shared" si="17"/>
        <v>0.52714580320401261</v>
      </c>
      <c r="AO58" s="24">
        <f>+PAT!AV31</f>
        <v>0.52691715613165657</v>
      </c>
      <c r="AQ58" s="24">
        <f t="shared" si="11"/>
        <v>2.8428354485208196E-3</v>
      </c>
      <c r="AR58" s="24">
        <f t="shared" si="18"/>
        <v>-1.5198221165368953E-3</v>
      </c>
      <c r="AT58" s="19">
        <f t="shared" si="8"/>
        <v>197.25131225585938</v>
      </c>
      <c r="AU58" s="19">
        <f t="shared" si="9"/>
        <v>199.91285705566406</v>
      </c>
      <c r="AV58" s="52">
        <f t="shared" si="12"/>
        <v>-2.6615447998046937E-2</v>
      </c>
      <c r="AZ58" s="24">
        <f t="shared" si="13"/>
        <v>1.9725131225585937</v>
      </c>
      <c r="BA58" s="24">
        <f t="shared" si="14"/>
        <v>1.9991285705566406</v>
      </c>
      <c r="BB58" s="24">
        <f t="shared" si="15"/>
        <v>-2.6615447998046937E-2</v>
      </c>
    </row>
    <row r="59" spans="4:54" x14ac:dyDescent="0.25">
      <c r="D59" s="37">
        <f>+PAT!A32</f>
        <v>43525</v>
      </c>
      <c r="E59" s="257">
        <v>205.54788208007813</v>
      </c>
      <c r="F59" s="257">
        <v>203.77812194824219</v>
      </c>
      <c r="G59" s="257">
        <v>205.23530578613281</v>
      </c>
      <c r="H59" s="257">
        <v>206.8133544921875</v>
      </c>
      <c r="I59" s="257">
        <v>206.400634765625</v>
      </c>
      <c r="J59" s="257">
        <v>204.61137390136719</v>
      </c>
      <c r="K59" s="257">
        <v>205.49586486816406</v>
      </c>
      <c r="L59" s="257">
        <v>206.84092712402344</v>
      </c>
      <c r="M59" s="257">
        <v>207.2001953125</v>
      </c>
      <c r="N59" s="257">
        <v>207.66950988769531</v>
      </c>
      <c r="O59" s="19" cm="1">
        <f t="array" ref="O59">+SUMPRODUCT($E$30:$N$30/100,$E59:$N59)/$D$14*100</f>
        <v>201.37395501825517</v>
      </c>
      <c r="Q59" s="24">
        <f t="shared" si="20"/>
        <v>4.2060910669415863E-2</v>
      </c>
      <c r="R59" s="24">
        <f t="shared" si="20"/>
        <v>4.309950792782935E-2</v>
      </c>
      <c r="S59" s="24">
        <f t="shared" si="20"/>
        <v>4.1887510891160273E-2</v>
      </c>
      <c r="T59" s="24">
        <f t="shared" si="20"/>
        <v>4.1683975266219475E-2</v>
      </c>
      <c r="U59" s="24">
        <f t="shared" si="20"/>
        <v>4.2175661283695431E-2</v>
      </c>
      <c r="V59" s="24">
        <f t="shared" si="20"/>
        <v>4.2036559916042826E-2</v>
      </c>
      <c r="W59" s="24">
        <f t="shared" si="20"/>
        <v>4.1940912842190814E-2</v>
      </c>
      <c r="X59" s="24">
        <f t="shared" si="20"/>
        <v>4.2179609116729688E-2</v>
      </c>
      <c r="Y59" s="24">
        <f t="shared" si="20"/>
        <v>4.1154401712026223E-2</v>
      </c>
      <c r="Z59" s="24">
        <f t="shared" si="20"/>
        <v>3.8800169965413911E-2</v>
      </c>
      <c r="AA59" s="24">
        <f t="shared" si="21"/>
        <v>4.1067994194635027E-2</v>
      </c>
      <c r="AB59" s="24">
        <f>+PAT!Y32</f>
        <v>4.2915274443651397E-2</v>
      </c>
      <c r="AD59" s="24">
        <f t="shared" si="16"/>
        <v>0.54802030442852767</v>
      </c>
      <c r="AE59" s="24">
        <f t="shared" si="17"/>
        <v>0.53613749179727277</v>
      </c>
      <c r="AF59" s="24">
        <f t="shared" si="17"/>
        <v>0.54466792564812594</v>
      </c>
      <c r="AG59" s="24">
        <f t="shared" si="17"/>
        <v>0.55068744101425326</v>
      </c>
      <c r="AH59" s="24">
        <f t="shared" si="17"/>
        <v>0.55195996633265509</v>
      </c>
      <c r="AI59" s="24">
        <f t="shared" si="17"/>
        <v>0.54151182854784596</v>
      </c>
      <c r="AJ59" s="24">
        <f t="shared" si="17"/>
        <v>0.5401299724895452</v>
      </c>
      <c r="AK59" s="24">
        <f t="shared" si="17"/>
        <v>0.54314443611903629</v>
      </c>
      <c r="AL59" s="24">
        <f t="shared" si="17"/>
        <v>0.54150875433607348</v>
      </c>
      <c r="AM59" s="24">
        <f t="shared" si="17"/>
        <v>0.53964447680390681</v>
      </c>
      <c r="AN59" s="24">
        <f t="shared" si="17"/>
        <v>0.54220050365265293</v>
      </c>
      <c r="AO59" s="24">
        <f>+PAT!AV32</f>
        <v>0.54433973027176963</v>
      </c>
      <c r="AQ59" s="24">
        <f t="shared" si="11"/>
        <v>3.260740704001952E-3</v>
      </c>
      <c r="AR59" s="24">
        <f t="shared" si="18"/>
        <v>8.3758276246208574E-3</v>
      </c>
      <c r="AT59" s="19">
        <f t="shared" si="8"/>
        <v>205.54788208007813</v>
      </c>
      <c r="AU59" s="19">
        <f t="shared" si="9"/>
        <v>207.66950988769531</v>
      </c>
      <c r="AV59" s="52">
        <f t="shared" si="12"/>
        <v>-2.1216278076172213E-2</v>
      </c>
      <c r="AZ59" s="24">
        <f t="shared" si="13"/>
        <v>2.055478820800781</v>
      </c>
      <c r="BA59" s="24">
        <f t="shared" si="14"/>
        <v>2.0766950988769532</v>
      </c>
      <c r="BB59" s="24">
        <f t="shared" si="15"/>
        <v>-2.1216278076172213E-2</v>
      </c>
    </row>
    <row r="60" spans="4:54" x14ac:dyDescent="0.25">
      <c r="D60" s="37">
        <f>+PAT!A33</f>
        <v>43556</v>
      </c>
      <c r="E60" s="257">
        <v>212.5155029296875</v>
      </c>
      <c r="F60" s="257">
        <v>210.86891174316406</v>
      </c>
      <c r="G60" s="257">
        <v>212.46649169921875</v>
      </c>
      <c r="H60" s="257">
        <v>214.11051940917969</v>
      </c>
      <c r="I60" s="257">
        <v>213.63148498535156</v>
      </c>
      <c r="J60" s="257">
        <v>211.83140563964844</v>
      </c>
      <c r="K60" s="257">
        <v>212.61927795410156</v>
      </c>
      <c r="L60" s="257">
        <v>214.12452697753906</v>
      </c>
      <c r="M60" s="257">
        <v>214.40086364746094</v>
      </c>
      <c r="N60" s="257">
        <v>214.95086669921875</v>
      </c>
      <c r="O60" s="19" cm="1">
        <f t="array" ref="O60">+SUMPRODUCT($E$30:$N$30/100,$E60:$N60)/$D$14*100</f>
        <v>208.41733680414541</v>
      </c>
      <c r="Q60" s="24">
        <f t="shared" si="20"/>
        <v>3.3897799282090801E-2</v>
      </c>
      <c r="R60" s="24">
        <f t="shared" si="20"/>
        <v>3.4796619613183255E-2</v>
      </c>
      <c r="S60" s="24">
        <f t="shared" si="20"/>
        <v>3.5233635291879395E-2</v>
      </c>
      <c r="T60" s="24">
        <f t="shared" si="20"/>
        <v>3.5283818759720642E-2</v>
      </c>
      <c r="U60" s="24">
        <f t="shared" si="20"/>
        <v>3.5033081307804359E-2</v>
      </c>
      <c r="V60" s="24">
        <f t="shared" si="20"/>
        <v>3.528656105775263E-2</v>
      </c>
      <c r="W60" s="24">
        <f t="shared" si="20"/>
        <v>3.4664508166660779E-2</v>
      </c>
      <c r="X60" s="24">
        <f t="shared" si="20"/>
        <v>3.5213533195721514E-2</v>
      </c>
      <c r="Y60" s="24">
        <f t="shared" si="20"/>
        <v>3.4752227545446379E-2</v>
      </c>
      <c r="Z60" s="24">
        <f t="shared" si="20"/>
        <v>3.5062233331513593E-2</v>
      </c>
      <c r="AA60" s="24">
        <f t="shared" si="21"/>
        <v>3.4976627365995494E-2</v>
      </c>
      <c r="AB60" s="24">
        <f>+PAT!Y33</f>
        <v>3.5469227666182324E-2</v>
      </c>
      <c r="AD60" s="24">
        <f t="shared" si="16"/>
        <v>0.555552403416953</v>
      </c>
      <c r="AE60" s="24">
        <f t="shared" ref="AE60:AN60" si="22">+F60/F48-1</f>
        <v>0.54536427229130835</v>
      </c>
      <c r="AF60" s="24">
        <f t="shared" si="22"/>
        <v>0.55496978886714232</v>
      </c>
      <c r="AG60" s="24">
        <f t="shared" si="22"/>
        <v>0.5617351842725371</v>
      </c>
      <c r="AH60" s="24">
        <f t="shared" si="22"/>
        <v>0.56327548660889692</v>
      </c>
      <c r="AI60" s="24">
        <f t="shared" si="22"/>
        <v>0.55431093243095586</v>
      </c>
      <c r="AJ60" s="24">
        <f t="shared" si="22"/>
        <v>0.55122243976304319</v>
      </c>
      <c r="AK60" s="24">
        <f t="shared" si="22"/>
        <v>0.55656573017810995</v>
      </c>
      <c r="AL60" s="24">
        <f t="shared" si="22"/>
        <v>0.55333471741882656</v>
      </c>
      <c r="AM60" s="24">
        <f t="shared" si="22"/>
        <v>0.55195146575311682</v>
      </c>
      <c r="AN60" s="24">
        <f t="shared" si="22"/>
        <v>0.55396011811426016</v>
      </c>
      <c r="AO60" s="24">
        <f>+PAT!AV33</f>
        <v>0.55672619051968342</v>
      </c>
      <c r="AQ60" s="24">
        <f t="shared" si="11"/>
        <v>-1.1644340494227912E-3</v>
      </c>
      <c r="AR60" s="24">
        <f t="shared" si="18"/>
        <v>3.600937663836179E-3</v>
      </c>
      <c r="AT60" s="19">
        <f t="shared" si="8"/>
        <v>212.5155029296875</v>
      </c>
      <c r="AU60" s="19">
        <f t="shared" si="9"/>
        <v>214.95086669921875</v>
      </c>
      <c r="AV60" s="52">
        <f t="shared" si="12"/>
        <v>-2.4353637695312624E-2</v>
      </c>
      <c r="AZ60" s="24">
        <f t="shared" si="13"/>
        <v>2.1251550292968751</v>
      </c>
      <c r="BA60" s="24">
        <f t="shared" si="14"/>
        <v>2.1495086669921877</v>
      </c>
      <c r="BB60" s="24">
        <f t="shared" si="15"/>
        <v>-2.4353637695312624E-2</v>
      </c>
    </row>
    <row r="61" spans="4:54" x14ac:dyDescent="0.25">
      <c r="D61" s="37">
        <f>+PAT!A34</f>
        <v>43586</v>
      </c>
      <c r="E61" s="257">
        <v>219.86482238769531</v>
      </c>
      <c r="F61" s="257">
        <v>218.17550659179688</v>
      </c>
      <c r="G61" s="257">
        <v>219.84828186035156</v>
      </c>
      <c r="H61" s="257">
        <v>221.54280090332031</v>
      </c>
      <c r="I61" s="257">
        <v>221.03706359863281</v>
      </c>
      <c r="J61" s="257">
        <v>219.09736633300781</v>
      </c>
      <c r="K61" s="257">
        <v>219.86476135253906</v>
      </c>
      <c r="L61" s="257">
        <v>221.44891357421875</v>
      </c>
      <c r="M61" s="257">
        <v>221.7291259765625</v>
      </c>
      <c r="N61" s="257">
        <v>222.39559936523438</v>
      </c>
      <c r="O61" s="19" cm="1">
        <f t="array" ref="O61">+SUMPRODUCT($E$30:$N$30/100,$E61:$N61)/$D$14*100</f>
        <v>215.59102208216197</v>
      </c>
      <c r="Q61" s="24">
        <f t="shared" si="20"/>
        <v>3.4582509777836723E-2</v>
      </c>
      <c r="R61" s="24">
        <f t="shared" si="20"/>
        <v>3.4649938619364384E-2</v>
      </c>
      <c r="S61" s="24">
        <f t="shared" si="20"/>
        <v>3.4743314590909513E-2</v>
      </c>
      <c r="T61" s="24">
        <f t="shared" si="20"/>
        <v>3.4712360301816902E-2</v>
      </c>
      <c r="U61" s="24">
        <f t="shared" si="20"/>
        <v>3.4665202153086438E-2</v>
      </c>
      <c r="V61" s="24">
        <f t="shared" si="20"/>
        <v>3.4300677330724394E-2</v>
      </c>
      <c r="W61" s="24">
        <f t="shared" si="20"/>
        <v>3.407726462132743E-2</v>
      </c>
      <c r="X61" s="24">
        <f t="shared" si="20"/>
        <v>3.4206200943285747E-2</v>
      </c>
      <c r="Y61" s="24">
        <f t="shared" si="20"/>
        <v>3.4180190342663064E-2</v>
      </c>
      <c r="Z61" s="24">
        <f t="shared" si="20"/>
        <v>3.4634578498504265E-2</v>
      </c>
      <c r="AA61" s="24">
        <f t="shared" si="21"/>
        <v>3.4419810693377295E-2</v>
      </c>
      <c r="AB61" s="24">
        <f>+PAT!Y34</f>
        <v>3.4233133960006601E-2</v>
      </c>
      <c r="AD61" s="24">
        <f t="shared" ref="AD61:AN76" si="23">+E61/E49-1</f>
        <v>0.57928771126678757</v>
      </c>
      <c r="AE61" s="24">
        <f t="shared" si="23"/>
        <v>0.56929442965698507</v>
      </c>
      <c r="AF61" s="24">
        <f t="shared" si="23"/>
        <v>0.57834130611676149</v>
      </c>
      <c r="AG61" s="24">
        <f t="shared" si="23"/>
        <v>0.58477365091759848</v>
      </c>
      <c r="AH61" s="24">
        <f t="shared" si="23"/>
        <v>0.58532014287474698</v>
      </c>
      <c r="AI61" s="24">
        <f t="shared" si="23"/>
        <v>0.57579253762939819</v>
      </c>
      <c r="AJ61" s="24">
        <f t="shared" si="23"/>
        <v>0.57327508740928512</v>
      </c>
      <c r="AK61" s="24">
        <f t="shared" si="23"/>
        <v>0.57796299795742678</v>
      </c>
      <c r="AL61" s="24">
        <f t="shared" si="23"/>
        <v>0.57534698040535326</v>
      </c>
      <c r="AM61" s="24">
        <f t="shared" si="23"/>
        <v>0.57474851962001838</v>
      </c>
      <c r="AN61" s="24">
        <f t="shared" si="23"/>
        <v>0.57633437494268347</v>
      </c>
      <c r="AO61" s="24">
        <f>+PAT!AV34</f>
        <v>0.57864295524447562</v>
      </c>
      <c r="AQ61" s="24">
        <f t="shared" si="11"/>
        <v>-5.2068720667541868E-5</v>
      </c>
      <c r="AR61" s="24">
        <f t="shared" si="18"/>
        <v>4.5391916467691917E-3</v>
      </c>
      <c r="AT61" s="19">
        <f t="shared" si="8"/>
        <v>219.86482238769531</v>
      </c>
      <c r="AU61" s="19">
        <f t="shared" si="9"/>
        <v>222.39559936523438</v>
      </c>
      <c r="AV61" s="52">
        <f t="shared" si="12"/>
        <v>-2.5307769775390732E-2</v>
      </c>
      <c r="AZ61" s="24">
        <f t="shared" si="13"/>
        <v>2.1986482238769529</v>
      </c>
      <c r="BA61" s="24">
        <f t="shared" si="14"/>
        <v>2.2239559936523436</v>
      </c>
      <c r="BB61" s="24">
        <f t="shared" si="15"/>
        <v>-2.5307769775390732E-2</v>
      </c>
    </row>
    <row r="62" spans="4:54" x14ac:dyDescent="0.25">
      <c r="D62" s="37">
        <f>+PAT!A35</f>
        <v>43617</v>
      </c>
      <c r="E62" s="257">
        <v>226.12596130371094</v>
      </c>
      <c r="F62" s="257">
        <v>224.31402587890625</v>
      </c>
      <c r="G62" s="257">
        <v>226.099853515625</v>
      </c>
      <c r="H62" s="257">
        <v>227.75886535644531</v>
      </c>
      <c r="I62" s="257">
        <v>227.4014892578125</v>
      </c>
      <c r="J62" s="257">
        <v>225.390625</v>
      </c>
      <c r="K62" s="257">
        <v>226.01638793945313</v>
      </c>
      <c r="L62" s="257">
        <v>227.66554260253906</v>
      </c>
      <c r="M62" s="257">
        <v>227.87355041503906</v>
      </c>
      <c r="N62" s="257">
        <v>228.66375732421875</v>
      </c>
      <c r="O62" s="19" cm="1">
        <f t="array" ref="O62">+SUMPRODUCT($E$30:$N$30/100,$E62:$N62)/$D$14*100</f>
        <v>221.66134041379618</v>
      </c>
      <c r="Q62" s="24">
        <f t="shared" si="20"/>
        <v>2.8477219993724878E-2</v>
      </c>
      <c r="R62" s="24">
        <f t="shared" si="20"/>
        <v>2.813569397867588E-2</v>
      </c>
      <c r="S62" s="24">
        <f t="shared" si="20"/>
        <v>2.8435844948947464E-2</v>
      </c>
      <c r="T62" s="24">
        <f t="shared" si="20"/>
        <v>2.8058074682542511E-2</v>
      </c>
      <c r="U62" s="24">
        <f t="shared" si="20"/>
        <v>2.8793477236634057E-2</v>
      </c>
      <c r="V62" s="24">
        <f t="shared" si="20"/>
        <v>2.8723570585631908E-2</v>
      </c>
      <c r="W62" s="24">
        <f t="shared" si="20"/>
        <v>2.7979138398855685E-2</v>
      </c>
      <c r="X62" s="24">
        <f t="shared" si="20"/>
        <v>2.8072519878210134E-2</v>
      </c>
      <c r="Y62" s="24">
        <f t="shared" si="20"/>
        <v>2.7711399715371954E-2</v>
      </c>
      <c r="Z62" s="24">
        <f t="shared" si="20"/>
        <v>2.8184721176475858E-2</v>
      </c>
      <c r="AA62" s="24">
        <f t="shared" si="21"/>
        <v>2.8156637846082466E-2</v>
      </c>
      <c r="AB62" s="24">
        <f>+PAT!Y35</f>
        <v>2.7674416810419045E-2</v>
      </c>
      <c r="AD62" s="24">
        <f t="shared" si="23"/>
        <v>0.57522084292021813</v>
      </c>
      <c r="AE62" s="24">
        <f t="shared" si="23"/>
        <v>0.56567583963410373</v>
      </c>
      <c r="AF62" s="24">
        <f t="shared" si="23"/>
        <v>0.57324011328677638</v>
      </c>
      <c r="AG62" s="24">
        <f t="shared" si="23"/>
        <v>0.57768981362816008</v>
      </c>
      <c r="AH62" s="24">
        <f t="shared" si="23"/>
        <v>0.57915023548998534</v>
      </c>
      <c r="AI62" s="24">
        <f t="shared" si="23"/>
        <v>0.56985944682094747</v>
      </c>
      <c r="AJ62" s="24">
        <f t="shared" si="23"/>
        <v>0.5677888108757192</v>
      </c>
      <c r="AK62" s="24">
        <f t="shared" si="23"/>
        <v>0.57066668350995098</v>
      </c>
      <c r="AL62" s="24">
        <f t="shared" si="23"/>
        <v>0.56849888485168032</v>
      </c>
      <c r="AM62" s="24">
        <f t="shared" si="23"/>
        <v>0.56834112094515055</v>
      </c>
      <c r="AN62" s="24">
        <f t="shared" si="23"/>
        <v>0.57012938718324979</v>
      </c>
      <c r="AO62" s="24">
        <f>+PAT!AV35</f>
        <v>0.57095523195715381</v>
      </c>
      <c r="AQ62" s="24">
        <f t="shared" si="11"/>
        <v>2.924988172490206E-4</v>
      </c>
      <c r="AR62" s="24">
        <f t="shared" si="18"/>
        <v>6.8797219750675875E-3</v>
      </c>
      <c r="AT62" s="19">
        <f t="shared" si="8"/>
        <v>226.12596130371094</v>
      </c>
      <c r="AU62" s="19">
        <f t="shared" si="9"/>
        <v>228.66375732421875</v>
      </c>
      <c r="AV62" s="52">
        <f t="shared" si="12"/>
        <v>-2.5377960205077876E-2</v>
      </c>
      <c r="AZ62" s="24">
        <f t="shared" si="13"/>
        <v>2.2612596130371094</v>
      </c>
      <c r="BA62" s="24">
        <f t="shared" si="14"/>
        <v>2.2866375732421873</v>
      </c>
      <c r="BB62" s="24">
        <f t="shared" si="15"/>
        <v>-2.5377960205077876E-2</v>
      </c>
    </row>
    <row r="63" spans="4:54" x14ac:dyDescent="0.25">
      <c r="D63" s="37">
        <f>+PAT!A36</f>
        <v>43647</v>
      </c>
      <c r="E63" s="257">
        <v>231.69418334960938</v>
      </c>
      <c r="F63" s="257">
        <v>230.02116394042969</v>
      </c>
      <c r="G63" s="257">
        <v>231.78866577148438</v>
      </c>
      <c r="H63" s="257">
        <v>233.48741149902344</v>
      </c>
      <c r="I63" s="257">
        <v>233.12643432617188</v>
      </c>
      <c r="J63" s="257">
        <v>231.15888977050781</v>
      </c>
      <c r="K63" s="257">
        <v>231.67007446289063</v>
      </c>
      <c r="L63" s="257">
        <v>233.56564331054688</v>
      </c>
      <c r="M63" s="257">
        <v>233.65679931640625</v>
      </c>
      <c r="N63" s="257">
        <v>234.60569763183594</v>
      </c>
      <c r="O63" s="19" cm="1">
        <f t="array" ref="O63">+SUMPRODUCT($E$30:$N$30/100,$E63:$N63)/$D$14*100</f>
        <v>227.32061158174864</v>
      </c>
      <c r="Q63" s="24">
        <f t="shared" si="20"/>
        <v>2.4624426199430172E-2</v>
      </c>
      <c r="R63" s="24">
        <f t="shared" si="20"/>
        <v>2.5442626867231199E-2</v>
      </c>
      <c r="S63" s="24">
        <f t="shared" si="20"/>
        <v>2.5160618936297618E-2</v>
      </c>
      <c r="T63" s="24">
        <f t="shared" si="20"/>
        <v>2.5151803130090578E-2</v>
      </c>
      <c r="U63" s="24">
        <f t="shared" si="20"/>
        <v>2.5175495055218544E-2</v>
      </c>
      <c r="V63" s="24">
        <f t="shared" si="20"/>
        <v>2.5592301234835357E-2</v>
      </c>
      <c r="W63" s="24">
        <f t="shared" si="20"/>
        <v>2.5014498174141364E-2</v>
      </c>
      <c r="X63" s="24">
        <f t="shared" si="20"/>
        <v>2.5915650829551717E-2</v>
      </c>
      <c r="Y63" s="24">
        <f t="shared" si="20"/>
        <v>2.5379202153272384E-2</v>
      </c>
      <c r="Z63" s="24">
        <f t="shared" si="20"/>
        <v>2.5985492310406588E-2</v>
      </c>
      <c r="AA63" s="24">
        <f t="shared" si="21"/>
        <v>2.5531160090378258E-2</v>
      </c>
      <c r="AB63" s="24">
        <f>+PAT!Y36</f>
        <v>2.5435188317371793E-2</v>
      </c>
      <c r="AD63" s="24">
        <f t="shared" si="23"/>
        <v>0.56550930904341534</v>
      </c>
      <c r="AE63" s="24">
        <f t="shared" si="23"/>
        <v>0.56002487402068124</v>
      </c>
      <c r="AF63" s="24">
        <f t="shared" si="23"/>
        <v>0.56428622917529103</v>
      </c>
      <c r="AG63" s="24">
        <f t="shared" si="23"/>
        <v>0.56691246840693976</v>
      </c>
      <c r="AH63" s="24">
        <f t="shared" si="23"/>
        <v>0.56874678807425116</v>
      </c>
      <c r="AI63" s="24">
        <f t="shared" si="23"/>
        <v>0.56013113183336172</v>
      </c>
      <c r="AJ63" s="24">
        <f t="shared" si="23"/>
        <v>0.55766702205456897</v>
      </c>
      <c r="AK63" s="24">
        <f t="shared" si="23"/>
        <v>0.56104166953492407</v>
      </c>
      <c r="AL63" s="24">
        <f t="shared" si="23"/>
        <v>0.55741383332984151</v>
      </c>
      <c r="AM63" s="24">
        <f t="shared" si="23"/>
        <v>0.55801127758367941</v>
      </c>
      <c r="AN63" s="24">
        <f t="shared" si="23"/>
        <v>0.56012050377442435</v>
      </c>
      <c r="AO63" s="24">
        <f>+PAT!AV36</f>
        <v>0.56064490025257796</v>
      </c>
      <c r="AQ63" s="24">
        <f t="shared" si="11"/>
        <v>-1.3610661109764166E-3</v>
      </c>
      <c r="AR63" s="24">
        <f t="shared" si="18"/>
        <v>7.4980314597359321E-3</v>
      </c>
      <c r="AT63" s="19">
        <f t="shared" si="8"/>
        <v>231.69418334960938</v>
      </c>
      <c r="AU63" s="19">
        <f t="shared" si="9"/>
        <v>234.60569763183594</v>
      </c>
      <c r="AV63" s="52">
        <f t="shared" si="12"/>
        <v>-2.9115142822265572E-2</v>
      </c>
      <c r="AZ63" s="24">
        <f t="shared" si="13"/>
        <v>2.3169418334960938</v>
      </c>
      <c r="BA63" s="24">
        <f t="shared" si="14"/>
        <v>2.3460569763183594</v>
      </c>
      <c r="BB63" s="24">
        <f t="shared" si="15"/>
        <v>-2.9115142822265572E-2</v>
      </c>
    </row>
    <row r="64" spans="4:54" x14ac:dyDescent="0.25">
      <c r="D64" s="37">
        <f>+PAT!A37</f>
        <v>43678</v>
      </c>
      <c r="E64" s="257">
        <v>240.86990356445313</v>
      </c>
      <c r="F64" s="257">
        <v>239.13996887207031</v>
      </c>
      <c r="G64" s="257">
        <v>241.09422302246094</v>
      </c>
      <c r="H64" s="257">
        <v>243.1126708984375</v>
      </c>
      <c r="I64" s="257">
        <v>242.83753967285156</v>
      </c>
      <c r="J64" s="257">
        <v>240.91653442382813</v>
      </c>
      <c r="K64" s="257">
        <v>241.23863220214844</v>
      </c>
      <c r="L64" s="257">
        <v>243.57598876953125</v>
      </c>
      <c r="M64" s="257">
        <v>243.62678527832031</v>
      </c>
      <c r="N64" s="257">
        <v>244.78129577636719</v>
      </c>
      <c r="O64" s="19" cm="1">
        <f t="array" ref="O64">+SUMPRODUCT($E$30:$N$30/100,$E64:$N64)/$D$14*100</f>
        <v>236.90941240000521</v>
      </c>
      <c r="Q64" s="24">
        <f t="shared" si="20"/>
        <v>3.9602721493436244E-2</v>
      </c>
      <c r="R64" s="24">
        <f t="shared" si="20"/>
        <v>3.9643330098104279E-2</v>
      </c>
      <c r="S64" s="24">
        <f t="shared" si="20"/>
        <v>4.0146731161353255E-2</v>
      </c>
      <c r="T64" s="24">
        <f t="shared" si="20"/>
        <v>4.1223890134455043E-2</v>
      </c>
      <c r="U64" s="24">
        <f t="shared" si="20"/>
        <v>4.1655959671620391E-2</v>
      </c>
      <c r="V64" s="24">
        <f t="shared" si="20"/>
        <v>4.2211851177376802E-2</v>
      </c>
      <c r="W64" s="24">
        <f t="shared" si="20"/>
        <v>4.1302519375632674E-2</v>
      </c>
      <c r="X64" s="24">
        <f t="shared" si="20"/>
        <v>4.2858809699484413E-2</v>
      </c>
      <c r="Y64" s="24">
        <f t="shared" si="20"/>
        <v>4.2669359466887213E-2</v>
      </c>
      <c r="Z64" s="24">
        <f t="shared" si="20"/>
        <v>4.3373192753825229E-2</v>
      </c>
      <c r="AA64" s="24">
        <f t="shared" si="21"/>
        <v>4.2181836268763817E-2</v>
      </c>
      <c r="AB64" s="24">
        <f>+PAT!Y37</f>
        <v>4.2206821824809282E-2</v>
      </c>
      <c r="AD64" s="24">
        <f t="shared" si="23"/>
        <v>0.57028644983646215</v>
      </c>
      <c r="AE64" s="24">
        <f t="shared" si="23"/>
        <v>0.56584302501298112</v>
      </c>
      <c r="AF64" s="24">
        <f t="shared" si="23"/>
        <v>0.56968023343606888</v>
      </c>
      <c r="AG64" s="24">
        <f t="shared" si="23"/>
        <v>0.57342809342584578</v>
      </c>
      <c r="AH64" s="24">
        <f t="shared" si="23"/>
        <v>0.57527727653812377</v>
      </c>
      <c r="AI64" s="24">
        <f t="shared" si="23"/>
        <v>0.56959554599957918</v>
      </c>
      <c r="AJ64" s="24">
        <f t="shared" si="23"/>
        <v>0.56498547050883507</v>
      </c>
      <c r="AK64" s="24">
        <f t="shared" si="23"/>
        <v>0.57097872205577715</v>
      </c>
      <c r="AL64" s="24">
        <f t="shared" si="23"/>
        <v>0.56750034925898674</v>
      </c>
      <c r="AM64" s="24">
        <f t="shared" si="23"/>
        <v>0.56977371931284138</v>
      </c>
      <c r="AN64" s="24">
        <f t="shared" si="23"/>
        <v>0.56927931103080009</v>
      </c>
      <c r="AO64" s="24">
        <f>+PAT!AV37</f>
        <v>0.56930049419526463</v>
      </c>
      <c r="AQ64" s="24">
        <f t="shared" si="11"/>
        <v>-3.7704712603889856E-3</v>
      </c>
      <c r="AR64" s="24">
        <f t="shared" si="18"/>
        <v>5.1273052362077465E-4</v>
      </c>
      <c r="AT64" s="19">
        <f t="shared" si="8"/>
        <v>240.86990356445313</v>
      </c>
      <c r="AU64" s="19">
        <f t="shared" si="9"/>
        <v>244.78129577636719</v>
      </c>
      <c r="AV64" s="52">
        <f t="shared" si="12"/>
        <v>-3.9113922119140554E-2</v>
      </c>
      <c r="AZ64" s="24">
        <f t="shared" si="13"/>
        <v>2.4086990356445313</v>
      </c>
      <c r="BA64" s="24">
        <f t="shared" si="14"/>
        <v>2.4478129577636718</v>
      </c>
      <c r="BB64" s="24">
        <f t="shared" si="15"/>
        <v>-3.9113922119140554E-2</v>
      </c>
    </row>
    <row r="65" spans="4:54" x14ac:dyDescent="0.25">
      <c r="D65" s="37">
        <f>+PAT!A38</f>
        <v>43709</v>
      </c>
      <c r="E65" s="257">
        <v>253.36068725585938</v>
      </c>
      <c r="F65" s="257">
        <v>251.72344970703125</v>
      </c>
      <c r="G65" s="257">
        <v>253.79534912109375</v>
      </c>
      <c r="H65" s="257">
        <v>255.97134399414063</v>
      </c>
      <c r="I65" s="257">
        <v>255.77676391601563</v>
      </c>
      <c r="J65" s="257">
        <v>253.76797485351563</v>
      </c>
      <c r="K65" s="257">
        <v>253.84358215332031</v>
      </c>
      <c r="L65" s="257">
        <v>256.50106811523438</v>
      </c>
      <c r="M65" s="257">
        <v>256.35696411132813</v>
      </c>
      <c r="N65" s="257">
        <v>257.63345336914063</v>
      </c>
      <c r="O65" s="19" cm="1">
        <f t="array" ref="O65">+SUMPRODUCT($E$30:$N$30/100,$E65:$N65)/$D$14*100</f>
        <v>249.37928732499142</v>
      </c>
      <c r="Q65" s="24">
        <f t="shared" si="20"/>
        <v>5.1856971363231752E-2</v>
      </c>
      <c r="R65" s="24">
        <f t="shared" si="20"/>
        <v>5.2619731006541048E-2</v>
      </c>
      <c r="S65" s="24">
        <f t="shared" si="20"/>
        <v>5.2681171449925346E-2</v>
      </c>
      <c r="T65" s="24">
        <f t="shared" si="20"/>
        <v>5.2891826033514056E-2</v>
      </c>
      <c r="U65" s="24">
        <f t="shared" si="20"/>
        <v>5.328345963558867E-2</v>
      </c>
      <c r="V65" s="24">
        <f t="shared" si="20"/>
        <v>5.3343953583023129E-2</v>
      </c>
      <c r="W65" s="24">
        <f t="shared" si="20"/>
        <v>5.2250959293325128E-2</v>
      </c>
      <c r="X65" s="24">
        <f t="shared" si="20"/>
        <v>5.3063848415422665E-2</v>
      </c>
      <c r="Y65" s="24">
        <f t="shared" si="20"/>
        <v>5.2252788290354957E-2</v>
      </c>
      <c r="Z65" s="24">
        <f t="shared" si="20"/>
        <v>5.2504655439503889E-2</v>
      </c>
      <c r="AA65" s="24">
        <f t="shared" si="21"/>
        <v>5.2635624725334562E-2</v>
      </c>
      <c r="AB65" s="24">
        <f>+PAT!Y38</f>
        <v>5.261354954064501E-2</v>
      </c>
      <c r="AD65" s="24">
        <f t="shared" si="23"/>
        <v>0.55301003941953231</v>
      </c>
      <c r="AE65" s="24">
        <f t="shared" si="23"/>
        <v>0.55174245414999068</v>
      </c>
      <c r="AF65" s="24">
        <f t="shared" si="23"/>
        <v>0.5530576671471048</v>
      </c>
      <c r="AG65" s="24">
        <f t="shared" si="23"/>
        <v>0.55443167185000886</v>
      </c>
      <c r="AH65" s="24">
        <f t="shared" si="23"/>
        <v>0.55818814022496532</v>
      </c>
      <c r="AI65" s="24">
        <f t="shared" si="23"/>
        <v>0.55433859379824901</v>
      </c>
      <c r="AJ65" s="24">
        <f t="shared" si="23"/>
        <v>0.54703203862955285</v>
      </c>
      <c r="AK65" s="24">
        <f t="shared" si="23"/>
        <v>0.55350820487204855</v>
      </c>
      <c r="AL65" s="24">
        <f t="shared" si="23"/>
        <v>0.54757638992645408</v>
      </c>
      <c r="AM65" s="24">
        <f t="shared" si="23"/>
        <v>0.55029799427618142</v>
      </c>
      <c r="AN65" s="24">
        <f t="shared" si="23"/>
        <v>0.55114957837872924</v>
      </c>
      <c r="AO65" s="24">
        <f>+PAT!AV38</f>
        <v>0.55011692742832086</v>
      </c>
      <c r="AQ65" s="24">
        <f t="shared" si="11"/>
        <v>-6.4768407627213698E-4</v>
      </c>
      <c r="AR65" s="24">
        <f t="shared" si="18"/>
        <v>2.712045143350883E-3</v>
      </c>
      <c r="AT65" s="19">
        <f t="shared" si="8"/>
        <v>253.36068725585938</v>
      </c>
      <c r="AU65" s="19">
        <f t="shared" si="9"/>
        <v>257.63345336914063</v>
      </c>
      <c r="AV65" s="52">
        <f t="shared" si="12"/>
        <v>-4.2727661132812678E-2</v>
      </c>
      <c r="AZ65" s="24">
        <f t="shared" si="13"/>
        <v>2.5336068725585936</v>
      </c>
      <c r="BA65" s="24">
        <f t="shared" si="14"/>
        <v>2.5763345336914063</v>
      </c>
      <c r="BB65" s="24">
        <f t="shared" si="15"/>
        <v>-4.2727661132812678E-2</v>
      </c>
    </row>
    <row r="66" spans="4:54" x14ac:dyDescent="0.25">
      <c r="D66" s="37">
        <f>+PAT!A39</f>
        <v>43739</v>
      </c>
      <c r="E66" s="257">
        <v>261.41159057617188</v>
      </c>
      <c r="F66" s="257">
        <v>259.60671997070313</v>
      </c>
      <c r="G66" s="257">
        <v>261.73837280273438</v>
      </c>
      <c r="H66" s="257">
        <v>264.10003662109375</v>
      </c>
      <c r="I66" s="257">
        <v>264.01812744140625</v>
      </c>
      <c r="J66" s="257">
        <v>262.04171752929688</v>
      </c>
      <c r="K66" s="257">
        <v>262.09848022460938</v>
      </c>
      <c r="L66" s="257">
        <v>264.77734375</v>
      </c>
      <c r="M66" s="257">
        <v>264.73385620117188</v>
      </c>
      <c r="N66" s="257">
        <v>266.1156005859375</v>
      </c>
      <c r="O66" s="19" cm="1">
        <f t="array" ref="O66">+SUMPRODUCT($E$30:$N$30/100,$E66:$N66)/$D$14*100</f>
        <v>257.46610576882358</v>
      </c>
      <c r="Q66" s="24">
        <f t="shared" si="20"/>
        <v>3.1776450433220527E-2</v>
      </c>
      <c r="R66" s="24">
        <f t="shared" si="20"/>
        <v>3.1317186669922226E-2</v>
      </c>
      <c r="S66" s="24">
        <f t="shared" si="20"/>
        <v>3.1296963120670762E-2</v>
      </c>
      <c r="T66" s="24">
        <f t="shared" si="20"/>
        <v>3.1756260291148752E-2</v>
      </c>
      <c r="U66" s="24">
        <f t="shared" si="20"/>
        <v>3.2220923430310799E-2</v>
      </c>
      <c r="V66" s="24">
        <f t="shared" si="20"/>
        <v>3.2603572931364511E-2</v>
      </c>
      <c r="W66" s="24">
        <f t="shared" si="20"/>
        <v>3.2519624885781528E-2</v>
      </c>
      <c r="X66" s="24">
        <f t="shared" si="20"/>
        <v>3.2266047449936774E-2</v>
      </c>
      <c r="Y66" s="24">
        <f t="shared" si="20"/>
        <v>3.2676670668505547E-2</v>
      </c>
      <c r="Z66" s="24">
        <f t="shared" si="20"/>
        <v>3.2923314522526503E-2</v>
      </c>
      <c r="AA66" s="24">
        <f t="shared" si="21"/>
        <v>3.2427787129303276E-2</v>
      </c>
      <c r="AB66" s="24">
        <f>+PAT!Y39</f>
        <v>3.2422726528638091E-2</v>
      </c>
      <c r="AD66" s="24">
        <f t="shared" si="23"/>
        <v>0.51270609474546092</v>
      </c>
      <c r="AE66" s="24">
        <f t="shared" si="23"/>
        <v>0.51284495665025531</v>
      </c>
      <c r="AF66" s="24">
        <f t="shared" si="23"/>
        <v>0.51254061583969479</v>
      </c>
      <c r="AG66" s="24">
        <f t="shared" si="23"/>
        <v>0.51351887371080696</v>
      </c>
      <c r="AH66" s="24">
        <f t="shared" si="23"/>
        <v>0.5194810190144441</v>
      </c>
      <c r="AI66" s="24">
        <f t="shared" si="23"/>
        <v>0.51869968797668942</v>
      </c>
      <c r="AJ66" s="24">
        <f t="shared" si="23"/>
        <v>0.51041974066720242</v>
      </c>
      <c r="AK66" s="24">
        <f t="shared" si="23"/>
        <v>0.51647679589100637</v>
      </c>
      <c r="AL66" s="24">
        <f t="shared" si="23"/>
        <v>0.51045366983016094</v>
      </c>
      <c r="AM66" s="24">
        <f t="shared" si="23"/>
        <v>0.51333313838347761</v>
      </c>
      <c r="AN66" s="24">
        <f t="shared" si="23"/>
        <v>0.51362254937837326</v>
      </c>
      <c r="AO66" s="24">
        <f>+PAT!AV39</f>
        <v>0.5126095803823365</v>
      </c>
      <c r="AQ66" s="24">
        <f t="shared" si="11"/>
        <v>-1.1468640893059767E-3</v>
      </c>
      <c r="AR66" s="24">
        <f t="shared" si="18"/>
        <v>-6.2704363801668883E-4</v>
      </c>
      <c r="AT66" s="19">
        <f t="shared" si="8"/>
        <v>261.41159057617188</v>
      </c>
      <c r="AU66" s="19">
        <f t="shared" si="9"/>
        <v>266.1156005859375</v>
      </c>
      <c r="AV66" s="52">
        <f t="shared" si="12"/>
        <v>-4.7040100097655912E-2</v>
      </c>
      <c r="AZ66" s="24">
        <f t="shared" si="13"/>
        <v>2.6141159057617189</v>
      </c>
      <c r="BA66" s="24">
        <f t="shared" si="14"/>
        <v>2.6611560058593748</v>
      </c>
      <c r="BB66" s="24">
        <f t="shared" si="15"/>
        <v>-4.7040100097655912E-2</v>
      </c>
    </row>
    <row r="67" spans="4:54" x14ac:dyDescent="0.25">
      <c r="D67" s="37">
        <f>+PAT!A40</f>
        <v>43770</v>
      </c>
      <c r="E67" s="257">
        <v>273.63949584960938</v>
      </c>
      <c r="F67" s="257">
        <v>271.73263549804688</v>
      </c>
      <c r="G67" s="257">
        <v>273.94781494140625</v>
      </c>
      <c r="H67" s="257">
        <v>276.27053833007813</v>
      </c>
      <c r="I67" s="257">
        <v>276.60690307617188</v>
      </c>
      <c r="J67" s="257">
        <v>274.13082885742188</v>
      </c>
      <c r="K67" s="257">
        <v>274.12203979492188</v>
      </c>
      <c r="L67" s="257">
        <v>276.85552978515625</v>
      </c>
      <c r="M67" s="257">
        <v>276.5721435546875</v>
      </c>
      <c r="N67" s="257">
        <v>277.74447631835938</v>
      </c>
      <c r="O67" s="19" cm="1">
        <f t="array" ref="O67">+SUMPRODUCT($E$30:$N$30/100,$E67:$N67)/$D$14*100</f>
        <v>269.12814579667753</v>
      </c>
      <c r="Q67" s="24">
        <f t="shared" si="20"/>
        <v>4.6776446470817357E-2</v>
      </c>
      <c r="R67" s="24">
        <f t="shared" si="20"/>
        <v>4.670878908185494E-2</v>
      </c>
      <c r="S67" s="24">
        <f t="shared" si="20"/>
        <v>4.664750532346984E-2</v>
      </c>
      <c r="T67" s="24">
        <f t="shared" si="20"/>
        <v>4.6082923216120175E-2</v>
      </c>
      <c r="U67" s="24">
        <f t="shared" si="20"/>
        <v>4.7681482164740663E-2</v>
      </c>
      <c r="V67" s="24">
        <f t="shared" si="20"/>
        <v>4.6134300454558019E-2</v>
      </c>
      <c r="W67" s="24">
        <f t="shared" si="20"/>
        <v>4.5874205603972706E-2</v>
      </c>
      <c r="X67" s="24">
        <f t="shared" si="20"/>
        <v>4.5616387958632654E-2</v>
      </c>
      <c r="Y67" s="24">
        <f t="shared" si="20"/>
        <v>4.4717693170758244E-2</v>
      </c>
      <c r="Z67" s="24">
        <f t="shared" si="20"/>
        <v>4.3698587030663427E-2</v>
      </c>
      <c r="AA67" s="24">
        <f t="shared" si="21"/>
        <v>4.5295437987962428E-2</v>
      </c>
      <c r="AB67" s="24">
        <f>+PAT!Y40</f>
        <v>4.5470601811979927E-2</v>
      </c>
      <c r="AD67" s="24">
        <f t="shared" si="23"/>
        <v>0.5156628530358156</v>
      </c>
      <c r="AE67" s="24">
        <f t="shared" si="23"/>
        <v>0.51738563735493215</v>
      </c>
      <c r="AF67" s="24">
        <f t="shared" si="23"/>
        <v>0.51733520843932923</v>
      </c>
      <c r="AG67" s="24">
        <f t="shared" si="23"/>
        <v>0.51805564557165384</v>
      </c>
      <c r="AH67" s="24">
        <f t="shared" si="23"/>
        <v>0.52475704893894037</v>
      </c>
      <c r="AI67" s="24">
        <f t="shared" si="23"/>
        <v>0.5228731410211418</v>
      </c>
      <c r="AJ67" s="24">
        <f t="shared" si="23"/>
        <v>0.51597221694813422</v>
      </c>
      <c r="AK67" s="24">
        <f t="shared" si="23"/>
        <v>0.52199068015788974</v>
      </c>
      <c r="AL67" s="24">
        <f t="shared" si="23"/>
        <v>0.51541945392691213</v>
      </c>
      <c r="AM67" s="24">
        <f t="shared" si="23"/>
        <v>0.5168396190605713</v>
      </c>
      <c r="AN67" s="24">
        <f t="shared" si="23"/>
        <v>0.51816107193942407</v>
      </c>
      <c r="AO67" s="24">
        <f>+PAT!AV40</f>
        <v>0.51781560274291727</v>
      </c>
      <c r="AQ67" s="24">
        <f t="shared" si="11"/>
        <v>3.0778594401539294E-3</v>
      </c>
      <c r="AR67" s="24">
        <f t="shared" si="18"/>
        <v>-1.1767660247556933E-3</v>
      </c>
      <c r="AT67" s="19">
        <f t="shared" si="8"/>
        <v>273.63949584960938</v>
      </c>
      <c r="AU67" s="19">
        <f t="shared" si="9"/>
        <v>277.74447631835938</v>
      </c>
      <c r="AV67" s="52">
        <f t="shared" si="12"/>
        <v>-4.1049804687499858E-2</v>
      </c>
      <c r="AZ67" s="24">
        <f t="shared" si="13"/>
        <v>2.7363949584960938</v>
      </c>
      <c r="BA67" s="24">
        <f t="shared" si="14"/>
        <v>2.7774447631835937</v>
      </c>
      <c r="BB67" s="24">
        <f t="shared" si="15"/>
        <v>-4.1049804687499858E-2</v>
      </c>
    </row>
    <row r="68" spans="4:54" x14ac:dyDescent="0.25">
      <c r="D68" s="37">
        <f>+PAT!A41</f>
        <v>43800</v>
      </c>
      <c r="E68" s="257">
        <v>284.09994506835938</v>
      </c>
      <c r="F68" s="257">
        <v>282.42819213867188</v>
      </c>
      <c r="G68" s="257">
        <v>284.84182739257813</v>
      </c>
      <c r="H68" s="257">
        <v>287.50759887695313</v>
      </c>
      <c r="I68" s="257">
        <v>288.12423706054688</v>
      </c>
      <c r="J68" s="257">
        <v>285.15826416015625</v>
      </c>
      <c r="K68" s="257">
        <v>285.33999633789063</v>
      </c>
      <c r="L68" s="257">
        <v>288.49343872070313</v>
      </c>
      <c r="M68" s="257">
        <v>288.06964111328125</v>
      </c>
      <c r="N68" s="257">
        <v>289.21719360351563</v>
      </c>
      <c r="O68" s="19" cm="1">
        <f t="array" ref="O68">+SUMPRODUCT($E$30:$N$30/100,$E68:$N68)/$D$14*100</f>
        <v>280.16497373865394</v>
      </c>
      <c r="Q68" s="24">
        <f t="shared" si="20"/>
        <v>3.8227117712930525E-2</v>
      </c>
      <c r="R68" s="24">
        <f t="shared" si="20"/>
        <v>3.9360589209395336E-2</v>
      </c>
      <c r="S68" s="24">
        <f t="shared" si="20"/>
        <v>3.9766743361329349E-2</v>
      </c>
      <c r="T68" s="24">
        <f t="shared" si="20"/>
        <v>4.0674118256682767E-2</v>
      </c>
      <c r="U68" s="24">
        <f t="shared" si="20"/>
        <v>4.1637912345243722E-2</v>
      </c>
      <c r="V68" s="24">
        <f t="shared" si="20"/>
        <v>4.0226906797373951E-2</v>
      </c>
      <c r="W68" s="24">
        <f t="shared" si="20"/>
        <v>4.0923220005809169E-2</v>
      </c>
      <c r="X68" s="24">
        <f t="shared" si="20"/>
        <v>4.2036035706341401E-2</v>
      </c>
      <c r="Y68" s="24">
        <f t="shared" si="20"/>
        <v>4.1571422959739701E-2</v>
      </c>
      <c r="Z68" s="24">
        <f t="shared" si="20"/>
        <v>4.1306734294891401E-2</v>
      </c>
      <c r="AA68" s="24">
        <f t="shared" si="21"/>
        <v>4.1009564084443895E-2</v>
      </c>
      <c r="AB68" s="24">
        <f>+PAT!Y41</f>
        <v>4.1546797520736201E-2</v>
      </c>
      <c r="AD68" s="24">
        <f t="shared" si="23"/>
        <v>0.5353261232573685</v>
      </c>
      <c r="AE68" s="24">
        <f t="shared" si="23"/>
        <v>0.53721386551041572</v>
      </c>
      <c r="AF68" s="24">
        <f t="shared" si="23"/>
        <v>0.53803945181136648</v>
      </c>
      <c r="AG68" s="24">
        <f t="shared" si="23"/>
        <v>0.53948280607969168</v>
      </c>
      <c r="AH68" s="24">
        <f t="shared" si="23"/>
        <v>0.5462543323963962</v>
      </c>
      <c r="AI68" s="24">
        <f t="shared" si="23"/>
        <v>0.54300747933905447</v>
      </c>
      <c r="AJ68" s="24">
        <f t="shared" si="23"/>
        <v>0.53750694548703271</v>
      </c>
      <c r="AK68" s="24">
        <f t="shared" si="23"/>
        <v>0.54276945417490574</v>
      </c>
      <c r="AL68" s="24">
        <f t="shared" si="23"/>
        <v>0.53722660164785685</v>
      </c>
      <c r="AM68" s="24">
        <f t="shared" si="23"/>
        <v>0.53717638147389124</v>
      </c>
      <c r="AN68" s="24">
        <f t="shared" si="23"/>
        <v>0.53900775465741457</v>
      </c>
      <c r="AO68" s="24">
        <f>+PAT!AV41</f>
        <v>0.54044187061032734</v>
      </c>
      <c r="AQ68" s="24">
        <f t="shared" si="11"/>
        <v>-3.0796165819608756E-3</v>
      </c>
      <c r="AR68" s="24">
        <f t="shared" si="18"/>
        <v>-1.8502582165227377E-3</v>
      </c>
      <c r="AT68" s="19">
        <f t="shared" si="8"/>
        <v>284.09994506835938</v>
      </c>
      <c r="AU68" s="19">
        <f t="shared" si="9"/>
        <v>289.21719360351563</v>
      </c>
      <c r="AV68" s="52">
        <f t="shared" si="12"/>
        <v>-5.1172485351562713E-2</v>
      </c>
      <c r="AZ68" s="24">
        <f t="shared" si="13"/>
        <v>2.8409994506835936</v>
      </c>
      <c r="BA68" s="24">
        <f t="shared" si="14"/>
        <v>2.8921719360351563</v>
      </c>
      <c r="BB68" s="24">
        <f t="shared" si="15"/>
        <v>-5.1172485351562713E-2</v>
      </c>
    </row>
    <row r="69" spans="4:54" x14ac:dyDescent="0.25">
      <c r="D69" s="37">
        <f>+PAT!A42</f>
        <v>43831</v>
      </c>
      <c r="E69" s="257">
        <v>292.06900024414063</v>
      </c>
      <c r="F69" s="257">
        <v>290.01370239257813</v>
      </c>
      <c r="G69" s="257">
        <v>292.46578979492188</v>
      </c>
      <c r="H69" s="257">
        <v>294.88528442382813</v>
      </c>
      <c r="I69" s="257">
        <v>295.44259643554688</v>
      </c>
      <c r="J69" s="257">
        <v>292.5401611328125</v>
      </c>
      <c r="K69" s="257">
        <v>292.85989379882813</v>
      </c>
      <c r="L69" s="257">
        <v>295.4715576171875</v>
      </c>
      <c r="M69" s="257">
        <v>295.16766357421875</v>
      </c>
      <c r="N69" s="257">
        <v>296.05364990234375</v>
      </c>
      <c r="O69" s="19" cm="1">
        <f t="array" ref="O69">+SUMPRODUCT($E$30:$N$30/100,$E69:$N69)/$D$14*100</f>
        <v>287.18123992468242</v>
      </c>
      <c r="Q69" s="24">
        <f t="shared" si="20"/>
        <v>2.8050182036690519E-2</v>
      </c>
      <c r="R69" s="24">
        <f t="shared" si="20"/>
        <v>2.6858190736786636E-2</v>
      </c>
      <c r="S69" s="24">
        <f t="shared" si="20"/>
        <v>2.6765599954658992E-2</v>
      </c>
      <c r="T69" s="24">
        <f t="shared" si="20"/>
        <v>2.5660836707249945E-2</v>
      </c>
      <c r="U69" s="24">
        <f t="shared" si="20"/>
        <v>2.5400013027929047E-2</v>
      </c>
      <c r="V69" s="24">
        <f t="shared" si="20"/>
        <v>2.5887017493241071E-2</v>
      </c>
      <c r="W69" s="24">
        <f t="shared" si="20"/>
        <v>2.6354165407756813E-2</v>
      </c>
      <c r="X69" s="24">
        <f t="shared" si="20"/>
        <v>2.4188137267274312E-2</v>
      </c>
      <c r="Y69" s="24">
        <f t="shared" si="20"/>
        <v>2.4639953149892202E-2</v>
      </c>
      <c r="Z69" s="24">
        <f t="shared" si="20"/>
        <v>2.3637793499234894E-2</v>
      </c>
      <c r="AA69" s="24">
        <f t="shared" si="21"/>
        <v>2.5043338188925235E-2</v>
      </c>
      <c r="AB69" s="24">
        <f>+PAT!Y42</f>
        <v>2.5209514763806951E-2</v>
      </c>
      <c r="AD69" s="24">
        <f t="shared" si="23"/>
        <v>0.52940949924532443</v>
      </c>
      <c r="AE69" s="24">
        <f t="shared" si="23"/>
        <v>0.53032413051018801</v>
      </c>
      <c r="AF69" s="24">
        <f t="shared" si="23"/>
        <v>0.53091015451403134</v>
      </c>
      <c r="AG69" s="24">
        <f t="shared" si="23"/>
        <v>0.53142100665388625</v>
      </c>
      <c r="AH69" s="24">
        <f t="shared" si="23"/>
        <v>0.53788329478192165</v>
      </c>
      <c r="AI69" s="24">
        <f t="shared" si="23"/>
        <v>0.53497185044700291</v>
      </c>
      <c r="AJ69" s="24">
        <f t="shared" si="23"/>
        <v>0.53023285406485243</v>
      </c>
      <c r="AK69" s="24">
        <f t="shared" si="23"/>
        <v>0.53284846492905014</v>
      </c>
      <c r="AL69" s="24">
        <f t="shared" si="23"/>
        <v>0.52775303801520201</v>
      </c>
      <c r="AM69" s="24">
        <f t="shared" si="23"/>
        <v>0.52542536520413097</v>
      </c>
      <c r="AN69" s="24">
        <f t="shared" si="23"/>
        <v>0.52974530695423816</v>
      </c>
      <c r="AO69" s="24">
        <f>+PAT!AV42</f>
        <v>0.53276226255125358</v>
      </c>
      <c r="AQ69" s="24">
        <f t="shared" si="11"/>
        <v>4.4123885374556249E-3</v>
      </c>
      <c r="AR69" s="24">
        <f t="shared" si="18"/>
        <v>3.9841340411934656E-3</v>
      </c>
      <c r="AT69" s="19">
        <f t="shared" si="8"/>
        <v>292.06900024414063</v>
      </c>
      <c r="AU69" s="19">
        <f t="shared" si="9"/>
        <v>296.05364990234375</v>
      </c>
      <c r="AV69" s="52">
        <f t="shared" si="12"/>
        <v>-3.9846496582031321E-2</v>
      </c>
      <c r="AZ69" s="24">
        <f t="shared" si="13"/>
        <v>2.9206900024414062</v>
      </c>
      <c r="BA69" s="24">
        <f t="shared" si="14"/>
        <v>2.9605364990234375</v>
      </c>
      <c r="BB69" s="24">
        <f t="shared" si="15"/>
        <v>-3.9846496582031321E-2</v>
      </c>
    </row>
    <row r="70" spans="4:54" x14ac:dyDescent="0.25">
      <c r="D70" s="37">
        <f>+PAT!A43</f>
        <v>43862</v>
      </c>
      <c r="E70" s="257">
        <v>297.382080078125</v>
      </c>
      <c r="F70" s="257">
        <v>295.22039794921875</v>
      </c>
      <c r="G70" s="257">
        <v>297.78173828125</v>
      </c>
      <c r="H70" s="257">
        <v>300.17965698242188</v>
      </c>
      <c r="I70" s="257">
        <v>300.67520141601563</v>
      </c>
      <c r="J70" s="257">
        <v>297.76596069335938</v>
      </c>
      <c r="K70" s="257">
        <v>297.95639038085938</v>
      </c>
      <c r="L70" s="257">
        <v>300.4951171875</v>
      </c>
      <c r="M70" s="257">
        <v>300.1500244140625</v>
      </c>
      <c r="N70" s="257">
        <v>300.85873413085938</v>
      </c>
      <c r="O70" s="19" cm="1">
        <f t="array" ref="O70">+SUMPRODUCT($E$30:$N$30/100,$E70:$N70)/$D$14*100</f>
        <v>292.10202084244258</v>
      </c>
      <c r="Q70" s="24">
        <f t="shared" si="20"/>
        <v>1.8191180267481899E-2</v>
      </c>
      <c r="R70" s="24">
        <f t="shared" si="20"/>
        <v>1.7953274323543988E-2</v>
      </c>
      <c r="S70" s="24">
        <f t="shared" si="20"/>
        <v>1.817630872334064E-2</v>
      </c>
      <c r="T70" s="24">
        <f t="shared" si="20"/>
        <v>1.7954007331828503E-2</v>
      </c>
      <c r="U70" s="24">
        <f t="shared" si="20"/>
        <v>1.7711071604430195E-2</v>
      </c>
      <c r="V70" s="24">
        <f t="shared" si="20"/>
        <v>1.7863528687175334E-2</v>
      </c>
      <c r="W70" s="24">
        <f t="shared" si="20"/>
        <v>1.7402507785965859E-2</v>
      </c>
      <c r="X70" s="24">
        <f t="shared" si="20"/>
        <v>1.7001838047711493E-2</v>
      </c>
      <c r="Y70" s="24">
        <f t="shared" si="20"/>
        <v>1.6879765146059045E-2</v>
      </c>
      <c r="Z70" s="24">
        <f t="shared" si="20"/>
        <v>1.6230450900033278E-2</v>
      </c>
      <c r="AA70" s="24">
        <f t="shared" si="21"/>
        <v>1.713475754562066E-2</v>
      </c>
      <c r="AB70" s="24">
        <f>+PAT!Y43</f>
        <v>1.7795919145872308E-2</v>
      </c>
      <c r="AD70" s="24">
        <f t="shared" si="23"/>
        <v>0.50763042677446735</v>
      </c>
      <c r="AE70" s="24">
        <f t="shared" si="23"/>
        <v>0.511174256033742</v>
      </c>
      <c r="AF70" s="24">
        <f t="shared" si="23"/>
        <v>0.5117042016640081</v>
      </c>
      <c r="AG70" s="24">
        <f t="shared" si="23"/>
        <v>0.51195428915743202</v>
      </c>
      <c r="AH70" s="24">
        <f t="shared" si="23"/>
        <v>0.51819483124735211</v>
      </c>
      <c r="AI70" s="24">
        <f t="shared" si="23"/>
        <v>0.51645048574169494</v>
      </c>
      <c r="AJ70" s="24">
        <f t="shared" si="23"/>
        <v>0.51075036755492853</v>
      </c>
      <c r="AK70" s="24">
        <f t="shared" si="23"/>
        <v>0.5140614970468369</v>
      </c>
      <c r="AL70" s="24">
        <f t="shared" si="23"/>
        <v>0.50821536930192579</v>
      </c>
      <c r="AM70" s="24">
        <f t="shared" si="23"/>
        <v>0.5049493992629388</v>
      </c>
      <c r="AN70" s="24">
        <f t="shared" si="23"/>
        <v>0.51011616626923639</v>
      </c>
      <c r="AO70" s="24">
        <f>+PAT!AV43</f>
        <v>0.51465179556218787</v>
      </c>
      <c r="AQ70" s="24">
        <f t="shared" si="11"/>
        <v>1.9607293674486215E-3</v>
      </c>
      <c r="AR70" s="24">
        <f t="shared" si="18"/>
        <v>2.6810275115285442E-3</v>
      </c>
      <c r="AT70" s="19">
        <f t="shared" si="8"/>
        <v>297.382080078125</v>
      </c>
      <c r="AU70" s="19">
        <f t="shared" si="9"/>
        <v>300.85873413085938</v>
      </c>
      <c r="AV70" s="52">
        <f t="shared" si="12"/>
        <v>-3.4766540527343626E-2</v>
      </c>
      <c r="AZ70" s="24">
        <f t="shared" si="13"/>
        <v>2.9738208007812501</v>
      </c>
      <c r="BA70" s="24">
        <f t="shared" si="14"/>
        <v>3.0085873413085937</v>
      </c>
      <c r="BB70" s="24">
        <f t="shared" si="15"/>
        <v>-3.4766540527343626E-2</v>
      </c>
    </row>
    <row r="71" spans="4:54" x14ac:dyDescent="0.25">
      <c r="D71" s="37">
        <f>+PAT!A44</f>
        <v>43891</v>
      </c>
      <c r="E71" s="257">
        <v>304.90594482421875</v>
      </c>
      <c r="F71" s="257">
        <v>302.7530517578125</v>
      </c>
      <c r="G71" s="257">
        <v>305.27972412109375</v>
      </c>
      <c r="H71" s="257">
        <v>307.770263671875</v>
      </c>
      <c r="I71" s="257">
        <v>308.39767456054688</v>
      </c>
      <c r="J71" s="257">
        <v>305.4798583984375</v>
      </c>
      <c r="K71" s="257">
        <v>305.6246337890625</v>
      </c>
      <c r="L71" s="257">
        <v>308.32492065429688</v>
      </c>
      <c r="M71" s="257">
        <v>307.845703125</v>
      </c>
      <c r="N71" s="257">
        <v>308.3792724609375</v>
      </c>
      <c r="O71" s="19" cm="1">
        <f t="array" ref="O71">+SUMPRODUCT($E$30:$N$30/100,$E71:$N71)/$D$14*100</f>
        <v>299.5506864588325</v>
      </c>
      <c r="Q71" s="24">
        <f t="shared" si="20"/>
        <v>2.5300329946300604E-2</v>
      </c>
      <c r="R71" s="24">
        <f t="shared" si="20"/>
        <v>2.5515356868699435E-2</v>
      </c>
      <c r="S71" s="24">
        <f t="shared" si="20"/>
        <v>2.517946830158535E-2</v>
      </c>
      <c r="T71" s="24">
        <f t="shared" si="20"/>
        <v>2.5286879083540326E-2</v>
      </c>
      <c r="U71" s="24">
        <f t="shared" si="20"/>
        <v>2.5683771419001689E-2</v>
      </c>
      <c r="V71" s="24">
        <f t="shared" si="20"/>
        <v>2.5905908409127765E-2</v>
      </c>
      <c r="W71" s="24">
        <f t="shared" si="20"/>
        <v>2.5736126680824922E-2</v>
      </c>
      <c r="X71" s="24">
        <f t="shared" si="20"/>
        <v>2.6056341747181522E-2</v>
      </c>
      <c r="Y71" s="24">
        <f t="shared" si="20"/>
        <v>2.5639440562967186E-2</v>
      </c>
      <c r="Z71" s="24">
        <f t="shared" si="20"/>
        <v>2.4996908771167892E-2</v>
      </c>
      <c r="AA71" s="24">
        <f t="shared" si="21"/>
        <v>2.5500219392209145E-2</v>
      </c>
      <c r="AB71" s="24">
        <f>+PAT!Y44</f>
        <v>2.598619504303934E-2</v>
      </c>
      <c r="AD71" s="24">
        <f t="shared" si="23"/>
        <v>0.48338159332350772</v>
      </c>
      <c r="AE71" s="24">
        <f t="shared" si="23"/>
        <v>0.48569948953945641</v>
      </c>
      <c r="AF71" s="24">
        <f t="shared" si="23"/>
        <v>0.48746202780145964</v>
      </c>
      <c r="AG71" s="24">
        <f t="shared" si="23"/>
        <v>0.48815469111063226</v>
      </c>
      <c r="AH71" s="24">
        <f t="shared" si="23"/>
        <v>0.49417018465443685</v>
      </c>
      <c r="AI71" s="24">
        <f t="shared" si="23"/>
        <v>0.49297594055398863</v>
      </c>
      <c r="AJ71" s="24">
        <f t="shared" si="23"/>
        <v>0.48725442229767535</v>
      </c>
      <c r="AK71" s="24">
        <f t="shared" si="23"/>
        <v>0.49063787781913604</v>
      </c>
      <c r="AL71" s="24">
        <f t="shared" si="23"/>
        <v>0.48574040994848544</v>
      </c>
      <c r="AM71" s="24">
        <f t="shared" si="23"/>
        <v>0.48495208867062178</v>
      </c>
      <c r="AN71" s="24">
        <f t="shared" si="23"/>
        <v>0.48753440548792559</v>
      </c>
      <c r="AO71" s="24">
        <f>+PAT!AV44</f>
        <v>0.49006527243831211</v>
      </c>
      <c r="AQ71" s="24">
        <f t="shared" si="11"/>
        <v>3.0342117513271205E-4</v>
      </c>
      <c r="AR71" s="24">
        <f t="shared" si="18"/>
        <v>-1.5704953471140648E-3</v>
      </c>
      <c r="AT71" s="19">
        <f t="shared" si="8"/>
        <v>304.90594482421875</v>
      </c>
      <c r="AU71" s="19">
        <f t="shared" si="9"/>
        <v>308.3792724609375</v>
      </c>
      <c r="AV71" s="52">
        <f t="shared" si="12"/>
        <v>-3.4733276367187482E-2</v>
      </c>
      <c r="AZ71" s="24">
        <f t="shared" si="13"/>
        <v>3.0490594482421876</v>
      </c>
      <c r="BA71" s="24">
        <f t="shared" si="14"/>
        <v>3.083792724609375</v>
      </c>
      <c r="BB71" s="24">
        <f t="shared" si="15"/>
        <v>-3.4733276367187482E-2</v>
      </c>
    </row>
    <row r="72" spans="4:54" x14ac:dyDescent="0.25">
      <c r="D72" s="37">
        <f>+PAT!A45</f>
        <v>43922</v>
      </c>
      <c r="E72" s="257">
        <v>306.42434692382813</v>
      </c>
      <c r="F72" s="257">
        <v>304.31201171875</v>
      </c>
      <c r="G72" s="257">
        <v>306.89364624023438</v>
      </c>
      <c r="H72" s="257">
        <v>309.48892211914063</v>
      </c>
      <c r="I72" s="257">
        <v>310.17330932617188</v>
      </c>
      <c r="J72" s="257">
        <v>307.44009399414063</v>
      </c>
      <c r="K72" s="257">
        <v>307.37484741210938</v>
      </c>
      <c r="L72" s="257">
        <v>310.36129760742188</v>
      </c>
      <c r="M72" s="257">
        <v>309.89349365234375</v>
      </c>
      <c r="N72" s="257">
        <v>310.55047607421875</v>
      </c>
      <c r="O72" s="19" cm="1">
        <f t="array" ref="O72">+SUMPRODUCT($E$30:$N$30/100,$E72:$N72)/$D$14*100</f>
        <v>301.44468124814262</v>
      </c>
      <c r="Q72" s="24">
        <f t="shared" si="20"/>
        <v>4.9799032304362889E-3</v>
      </c>
      <c r="R72" s="24">
        <f t="shared" si="20"/>
        <v>5.1492790968943325E-3</v>
      </c>
      <c r="S72" s="24">
        <f t="shared" si="20"/>
        <v>5.2866993502014292E-3</v>
      </c>
      <c r="T72" s="24">
        <f t="shared" si="20"/>
        <v>5.5842251514524044E-3</v>
      </c>
      <c r="U72" s="24">
        <f t="shared" si="20"/>
        <v>5.7576139902975054E-3</v>
      </c>
      <c r="V72" s="24">
        <f t="shared" si="20"/>
        <v>6.4169061946677264E-3</v>
      </c>
      <c r="W72" s="24">
        <f t="shared" si="20"/>
        <v>5.7266772031696611E-3</v>
      </c>
      <c r="X72" s="24">
        <f t="shared" si="20"/>
        <v>6.6046459974873351E-3</v>
      </c>
      <c r="Y72" s="24">
        <f t="shared" si="20"/>
        <v>6.6520029565337868E-3</v>
      </c>
      <c r="Z72" s="24">
        <f t="shared" si="20"/>
        <v>7.0406924432844242E-3</v>
      </c>
      <c r="AA72" s="24">
        <f t="shared" si="21"/>
        <v>6.3227856751060241E-3</v>
      </c>
      <c r="AB72" s="24">
        <f>+PAT!Y45</f>
        <v>6.1542395691380758E-3</v>
      </c>
      <c r="AD72" s="24">
        <f t="shared" si="23"/>
        <v>0.44189173354195788</v>
      </c>
      <c r="AE72" s="24">
        <f t="shared" si="23"/>
        <v>0.44313359993719015</v>
      </c>
      <c r="AF72" s="24">
        <f t="shared" si="23"/>
        <v>0.44443316113438147</v>
      </c>
      <c r="AG72" s="24">
        <f t="shared" si="23"/>
        <v>0.44546341288204694</v>
      </c>
      <c r="AH72" s="24">
        <f t="shared" si="23"/>
        <v>0.45190822105383988</v>
      </c>
      <c r="AI72" s="24">
        <f t="shared" si="23"/>
        <v>0.45134331269620365</v>
      </c>
      <c r="AJ72" s="24">
        <f t="shared" si="23"/>
        <v>0.44565841051563937</v>
      </c>
      <c r="AK72" s="24">
        <f t="shared" si="23"/>
        <v>0.44944300397673609</v>
      </c>
      <c r="AL72" s="24">
        <f t="shared" si="23"/>
        <v>0.44539293536569535</v>
      </c>
      <c r="AM72" s="24">
        <f t="shared" si="23"/>
        <v>0.4447509835295187</v>
      </c>
      <c r="AN72" s="24">
        <f t="shared" si="23"/>
        <v>0.44635127706010924</v>
      </c>
      <c r="AO72" s="24">
        <f>+PAT!AV45</f>
        <v>0.44788029527216255</v>
      </c>
      <c r="AQ72" s="24">
        <f t="shared" si="11"/>
        <v>-2.0607892128481353E-3</v>
      </c>
      <c r="AR72" s="24">
        <f t="shared" si="18"/>
        <v>-2.8592499875608191E-3</v>
      </c>
      <c r="AT72" s="19">
        <f t="shared" si="8"/>
        <v>306.42434692382813</v>
      </c>
      <c r="AU72" s="19">
        <f t="shared" si="9"/>
        <v>310.55047607421875</v>
      </c>
      <c r="AV72" s="52">
        <f t="shared" si="12"/>
        <v>-4.1261291503905895E-2</v>
      </c>
      <c r="AZ72" s="24">
        <f t="shared" si="13"/>
        <v>3.0642434692382814</v>
      </c>
      <c r="BA72" s="24">
        <f t="shared" si="14"/>
        <v>3.1055047607421873</v>
      </c>
      <c r="BB72" s="24">
        <f t="shared" si="15"/>
        <v>-4.1261291503905895E-2</v>
      </c>
    </row>
    <row r="73" spans="4:54" x14ac:dyDescent="0.25">
      <c r="D73" s="37">
        <f>+PAT!A46</f>
        <v>43952</v>
      </c>
      <c r="E73" s="257">
        <v>311.04586791992188</v>
      </c>
      <c r="F73" s="257">
        <v>309.25177001953125</v>
      </c>
      <c r="G73" s="257">
        <v>311.91372680664063</v>
      </c>
      <c r="H73" s="257">
        <v>314.39852905273438</v>
      </c>
      <c r="I73" s="257">
        <v>314.9256591796875</v>
      </c>
      <c r="J73" s="257">
        <v>312.57952880859375</v>
      </c>
      <c r="K73" s="257">
        <v>312.07620239257813</v>
      </c>
      <c r="L73" s="257">
        <v>315.32757568359375</v>
      </c>
      <c r="M73" s="257">
        <v>314.7030029296875</v>
      </c>
      <c r="N73" s="257">
        <v>315.65582275390625</v>
      </c>
      <c r="O73" s="19" cm="1">
        <f t="array" ref="O73">+SUMPRODUCT($E$30:$N$30/100,$E73:$N73)/$D$14*100</f>
        <v>306.26276462985265</v>
      </c>
      <c r="Q73" s="24">
        <f t="shared" si="20"/>
        <v>1.5082094626255538E-2</v>
      </c>
      <c r="R73" s="24">
        <f t="shared" si="20"/>
        <v>1.6232544594219522E-2</v>
      </c>
      <c r="S73" s="24">
        <f t="shared" si="20"/>
        <v>1.6357720754103022E-2</v>
      </c>
      <c r="T73" s="24">
        <f t="shared" si="20"/>
        <v>1.5863595052050927E-2</v>
      </c>
      <c r="U73" s="24">
        <f t="shared" si="20"/>
        <v>1.5321595090950213E-2</v>
      </c>
      <c r="V73" s="24">
        <f t="shared" si="20"/>
        <v>1.6716865870302078E-2</v>
      </c>
      <c r="W73" s="24">
        <f t="shared" si="20"/>
        <v>1.5295184430512254E-2</v>
      </c>
      <c r="X73" s="24">
        <f t="shared" si="20"/>
        <v>1.6001602372644363E-2</v>
      </c>
      <c r="Y73" s="24">
        <f t="shared" si="20"/>
        <v>1.5519878202862047E-2</v>
      </c>
      <c r="Z73" s="24">
        <f t="shared" si="20"/>
        <v>1.6439667857625073E-2</v>
      </c>
      <c r="AA73" s="24">
        <f t="shared" si="21"/>
        <v>1.5983308651393635E-2</v>
      </c>
      <c r="AB73" s="24">
        <f>+PAT!Y46</f>
        <v>1.5930122714461703E-2</v>
      </c>
      <c r="AD73" s="24">
        <f t="shared" si="23"/>
        <v>0.41471411634665167</v>
      </c>
      <c r="AE73" s="24">
        <f t="shared" si="23"/>
        <v>0.4174449499417765</v>
      </c>
      <c r="AF73" s="24">
        <f t="shared" si="23"/>
        <v>0.41876808937160304</v>
      </c>
      <c r="AG73" s="24">
        <f t="shared" si="23"/>
        <v>0.41913222984815302</v>
      </c>
      <c r="AH73" s="24">
        <f t="shared" si="23"/>
        <v>0.4247640375441335</v>
      </c>
      <c r="AI73" s="24">
        <f t="shared" si="23"/>
        <v>0.42666949420789324</v>
      </c>
      <c r="AJ73" s="24">
        <f t="shared" si="23"/>
        <v>0.41940072830581498</v>
      </c>
      <c r="AK73" s="24">
        <f t="shared" si="23"/>
        <v>0.42392920603745243</v>
      </c>
      <c r="AL73" s="24">
        <f t="shared" si="23"/>
        <v>0.41931287350563329</v>
      </c>
      <c r="AM73" s="24">
        <f t="shared" si="23"/>
        <v>0.4193438343872673</v>
      </c>
      <c r="AN73" s="24">
        <f t="shared" si="23"/>
        <v>0.42057290545770298</v>
      </c>
      <c r="AO73" s="24">
        <f>+PAT!AV46</f>
        <v>0.42225689523168963</v>
      </c>
      <c r="AQ73" s="24">
        <f t="shared" si="11"/>
        <v>-1.3575732313695354E-3</v>
      </c>
      <c r="AR73" s="24">
        <f t="shared" si="18"/>
        <v>-4.6297180406156269E-3</v>
      </c>
      <c r="AT73" s="19">
        <f t="shared" si="8"/>
        <v>311.04586791992188</v>
      </c>
      <c r="AU73" s="19">
        <f t="shared" si="9"/>
        <v>315.65582275390625</v>
      </c>
      <c r="AV73" s="52">
        <f t="shared" si="12"/>
        <v>-4.6099548339844088E-2</v>
      </c>
      <c r="AZ73" s="24">
        <f t="shared" si="13"/>
        <v>3.1104586791992186</v>
      </c>
      <c r="BA73" s="24">
        <f t="shared" si="14"/>
        <v>3.1565582275390627</v>
      </c>
      <c r="BB73" s="24">
        <f t="shared" si="15"/>
        <v>-4.6099548339844088E-2</v>
      </c>
    </row>
    <row r="74" spans="4:54" x14ac:dyDescent="0.25">
      <c r="D74" s="37">
        <f>+PAT!A47</f>
        <v>43983</v>
      </c>
      <c r="E74" s="257">
        <v>317.044677734375</v>
      </c>
      <c r="F74" s="257">
        <v>315.6248779296875</v>
      </c>
      <c r="G74" s="257">
        <v>317.970703125</v>
      </c>
      <c r="H74" s="257">
        <v>320.33169555664063</v>
      </c>
      <c r="I74" s="257">
        <v>320.8958740234375</v>
      </c>
      <c r="J74" s="257">
        <v>318.32760620117188</v>
      </c>
      <c r="K74" s="257">
        <v>318.11306762695313</v>
      </c>
      <c r="L74" s="257">
        <v>321.03424072265625</v>
      </c>
      <c r="M74" s="257">
        <v>320.57244873046875</v>
      </c>
      <c r="N74" s="257">
        <v>321.39208984375</v>
      </c>
      <c r="O74" s="19" cm="1">
        <f t="array" ref="O74">+SUMPRODUCT($E$30:$N$30/100,$E74:$N74)/$D$14*100</f>
        <v>311.98533776784342</v>
      </c>
      <c r="Q74" s="24">
        <f t="shared" si="20"/>
        <v>1.928593314731808E-2</v>
      </c>
      <c r="R74" s="24">
        <f t="shared" si="20"/>
        <v>2.0608153381801886E-2</v>
      </c>
      <c r="S74" s="24">
        <f t="shared" si="20"/>
        <v>1.9418755244825059E-2</v>
      </c>
      <c r="T74" s="24">
        <f t="shared" si="20"/>
        <v>1.8871483024372138E-2</v>
      </c>
      <c r="U74" s="24">
        <f t="shared" si="20"/>
        <v>1.8957537024137938E-2</v>
      </c>
      <c r="V74" s="24">
        <f t="shared" si="20"/>
        <v>1.8389167756721392E-2</v>
      </c>
      <c r="W74" s="24">
        <f t="shared" si="20"/>
        <v>1.9344202435470859E-2</v>
      </c>
      <c r="X74" s="24">
        <f t="shared" si="20"/>
        <v>1.8097576866505038E-2</v>
      </c>
      <c r="Y74" s="24">
        <f t="shared" si="20"/>
        <v>1.8650746088027192E-2</v>
      </c>
      <c r="Z74" s="24">
        <f t="shared" si="20"/>
        <v>1.8172536909974557E-2</v>
      </c>
      <c r="AA74" s="24">
        <f t="shared" si="21"/>
        <v>1.8685174297655927E-2</v>
      </c>
      <c r="AB74" s="24">
        <f>+PAT!Y47</f>
        <v>1.9220693189425653E-2</v>
      </c>
      <c r="AD74" s="24">
        <f t="shared" si="23"/>
        <v>0.40207111074942281</v>
      </c>
      <c r="AE74" s="24">
        <f t="shared" si="23"/>
        <v>0.40706706454492747</v>
      </c>
      <c r="AF74" s="24">
        <f t="shared" si="23"/>
        <v>0.40632865603792223</v>
      </c>
      <c r="AG74" s="24">
        <f t="shared" si="23"/>
        <v>0.40645105100658863</v>
      </c>
      <c r="AH74" s="24">
        <f t="shared" si="23"/>
        <v>0.41114235914096131</v>
      </c>
      <c r="AI74" s="24">
        <f t="shared" si="23"/>
        <v>0.4123373862651647</v>
      </c>
      <c r="AJ74" s="24">
        <f t="shared" si="23"/>
        <v>0.40747788479909475</v>
      </c>
      <c r="AK74" s="24">
        <f t="shared" si="23"/>
        <v>0.41011343681077483</v>
      </c>
      <c r="AL74" s="24">
        <f t="shared" si="23"/>
        <v>0.40679972794820607</v>
      </c>
      <c r="AM74" s="24">
        <f t="shared" si="23"/>
        <v>0.40552264864629683</v>
      </c>
      <c r="AN74" s="24">
        <f t="shared" si="23"/>
        <v>0.4074864709625543</v>
      </c>
      <c r="AO74" s="24">
        <f>+PAT!AV47</f>
        <v>0.4105573077809701</v>
      </c>
      <c r="AQ74" s="24">
        <f t="shared" si="11"/>
        <v>1.1133962373435224E-3</v>
      </c>
      <c r="AR74" s="24">
        <f t="shared" si="18"/>
        <v>-3.451537896874024E-3</v>
      </c>
      <c r="AT74" s="19">
        <f t="shared" si="8"/>
        <v>317.044677734375</v>
      </c>
      <c r="AU74" s="19">
        <f t="shared" si="9"/>
        <v>321.39208984375</v>
      </c>
      <c r="AV74" s="52">
        <f t="shared" si="12"/>
        <v>-4.3474121093749929E-2</v>
      </c>
      <c r="AZ74" s="24">
        <f t="shared" si="13"/>
        <v>3.1704467773437499</v>
      </c>
      <c r="BA74" s="24">
        <f t="shared" si="14"/>
        <v>3.2139208984374998</v>
      </c>
      <c r="BB74" s="24">
        <f t="shared" si="15"/>
        <v>-4.3474121093749929E-2</v>
      </c>
    </row>
    <row r="75" spans="4:54" x14ac:dyDescent="0.25">
      <c r="D75" s="37">
        <f>+PAT!A48</f>
        <v>44013</v>
      </c>
      <c r="E75" s="257">
        <v>325.33489990234375</v>
      </c>
      <c r="F75" s="257">
        <v>324.28887939453125</v>
      </c>
      <c r="G75" s="257">
        <v>326.68716430664063</v>
      </c>
      <c r="H75" s="257">
        <v>328.97705078125</v>
      </c>
      <c r="I75" s="257">
        <v>329.17767333984375</v>
      </c>
      <c r="J75" s="257">
        <v>327.16909790039063</v>
      </c>
      <c r="K75" s="257">
        <v>326.56643676757813</v>
      </c>
      <c r="L75" s="257">
        <v>329.61212158203125</v>
      </c>
      <c r="M75" s="257">
        <v>329.1961669921875</v>
      </c>
      <c r="N75" s="257">
        <v>330.47225952148438</v>
      </c>
      <c r="O75" s="19" cm="1">
        <f t="array" ref="O75">+SUMPRODUCT($E$30:$N$30/100,$E75:$N75)/$D$14*100</f>
        <v>320.49090855879052</v>
      </c>
      <c r="Q75" s="24">
        <f t="shared" si="20"/>
        <v>2.6148435063509945E-2</v>
      </c>
      <c r="R75" s="24">
        <f t="shared" si="20"/>
        <v>2.7450312287404133E-2</v>
      </c>
      <c r="S75" s="24">
        <f t="shared" si="20"/>
        <v>2.7412780787587243E-2</v>
      </c>
      <c r="T75" s="24">
        <f t="shared" si="20"/>
        <v>2.6988759915206995E-2</v>
      </c>
      <c r="U75" s="24">
        <f t="shared" si="20"/>
        <v>2.5808369589075397E-2</v>
      </c>
      <c r="V75" s="24">
        <f t="shared" si="20"/>
        <v>2.7774819170509613E-2</v>
      </c>
      <c r="W75" s="24">
        <f t="shared" si="20"/>
        <v>2.6573473399521319E-2</v>
      </c>
      <c r="X75" s="24">
        <f t="shared" si="20"/>
        <v>2.6719520136126107E-2</v>
      </c>
      <c r="Y75" s="24">
        <f t="shared" si="20"/>
        <v>2.6900996314157322E-2</v>
      </c>
      <c r="Z75" s="24">
        <f t="shared" si="20"/>
        <v>2.8252623398879795E-2</v>
      </c>
      <c r="AA75" s="24">
        <f t="shared" si="21"/>
        <v>2.7262726036427765E-2</v>
      </c>
      <c r="AB75" s="24">
        <f>+PAT!Y48</f>
        <v>2.7304743719430036E-2</v>
      </c>
      <c r="AD75" s="24">
        <f t="shared" si="23"/>
        <v>0.40415652736278429</v>
      </c>
      <c r="AE75" s="24">
        <f t="shared" si="23"/>
        <v>0.40982192177114096</v>
      </c>
      <c r="AF75" s="24">
        <f t="shared" si="23"/>
        <v>0.40941820092581538</v>
      </c>
      <c r="AG75" s="24">
        <f t="shared" si="23"/>
        <v>0.40897125317878635</v>
      </c>
      <c r="AH75" s="24">
        <f t="shared" si="23"/>
        <v>0.4120135037079693</v>
      </c>
      <c r="AI75" s="24">
        <f t="shared" si="23"/>
        <v>0.41534291943174129</v>
      </c>
      <c r="AJ75" s="24">
        <f t="shared" si="23"/>
        <v>0.40961856003498709</v>
      </c>
      <c r="AK75" s="24">
        <f t="shared" si="23"/>
        <v>0.4112183491977961</v>
      </c>
      <c r="AL75" s="24">
        <f t="shared" si="23"/>
        <v>0.40888759905679728</v>
      </c>
      <c r="AM75" s="24">
        <f t="shared" si="23"/>
        <v>0.40862844703836121</v>
      </c>
      <c r="AN75" s="24">
        <f t="shared" si="23"/>
        <v>0.40986295228022529</v>
      </c>
      <c r="AO75" s="24">
        <f>+PAT!AV48</f>
        <v>0.41312901105848443</v>
      </c>
      <c r="AQ75" s="24">
        <f t="shared" si="11"/>
        <v>-2.1041883353698498E-3</v>
      </c>
      <c r="AR75" s="24">
        <f t="shared" si="18"/>
        <v>-4.4719196755769186E-3</v>
      </c>
      <c r="AT75" s="19">
        <f t="shared" si="8"/>
        <v>325.33489990234375</v>
      </c>
      <c r="AU75" s="19">
        <f t="shared" si="9"/>
        <v>330.47225952148438</v>
      </c>
      <c r="AV75" s="52">
        <f t="shared" si="12"/>
        <v>-5.1373596191405912E-2</v>
      </c>
      <c r="AZ75" s="24">
        <f t="shared" si="13"/>
        <v>3.2533489990234377</v>
      </c>
      <c r="BA75" s="24">
        <f t="shared" si="14"/>
        <v>3.3047225952148436</v>
      </c>
      <c r="BB75" s="24">
        <f t="shared" si="15"/>
        <v>-5.1373596191405912E-2</v>
      </c>
    </row>
    <row r="76" spans="4:54" x14ac:dyDescent="0.25">
      <c r="D76" s="37">
        <f>+PAT!A49</f>
        <v>44044</v>
      </c>
      <c r="E76" s="257">
        <v>334.65081787109375</v>
      </c>
      <c r="F76" s="257">
        <v>333.38815307617188</v>
      </c>
      <c r="G76" s="257">
        <v>336.17684936523438</v>
      </c>
      <c r="H76" s="257">
        <v>338.60101318359375</v>
      </c>
      <c r="I76" s="257">
        <v>338.59951782226563</v>
      </c>
      <c r="J76" s="257">
        <v>336.76885986328125</v>
      </c>
      <c r="K76" s="257">
        <v>335.82354736328125</v>
      </c>
      <c r="L76" s="257">
        <v>339.0419921875</v>
      </c>
      <c r="M76" s="257">
        <v>338.6407470703125</v>
      </c>
      <c r="N76" s="257">
        <v>340.11880493164063</v>
      </c>
      <c r="O76" s="19" cm="1">
        <f t="array" ref="O76">+SUMPRODUCT($E$30:$N$30/100,$E76:$N76)/$D$14*100</f>
        <v>329.73755928147125</v>
      </c>
      <c r="Q76" s="24">
        <f t="shared" si="20"/>
        <v>2.8634855871738196E-2</v>
      </c>
      <c r="R76" s="24">
        <f t="shared" si="20"/>
        <v>2.8059160396217031E-2</v>
      </c>
      <c r="S76" s="24">
        <f t="shared" si="20"/>
        <v>2.9048233586815631E-2</v>
      </c>
      <c r="T76" s="24">
        <f t="shared" si="20"/>
        <v>2.9254205968133329E-2</v>
      </c>
      <c r="U76" s="24">
        <f t="shared" si="20"/>
        <v>2.8622367935308812E-2</v>
      </c>
      <c r="V76" s="24">
        <f t="shared" si="20"/>
        <v>2.9341896971618597E-2</v>
      </c>
      <c r="W76" s="24">
        <f t="shared" si="20"/>
        <v>2.8346791199156618E-2</v>
      </c>
      <c r="X76" s="24">
        <f t="shared" si="20"/>
        <v>2.8608992169973702E-2</v>
      </c>
      <c r="Y76" s="24">
        <f t="shared" si="20"/>
        <v>2.8689823956392413E-2</v>
      </c>
      <c r="Z76" s="24">
        <f t="shared" si="20"/>
        <v>2.9190182026546552E-2</v>
      </c>
      <c r="AA76" s="24">
        <f t="shared" si="21"/>
        <v>2.8851522697669774E-2</v>
      </c>
      <c r="AB76" s="24">
        <f>+PAT!Y49</f>
        <v>2.90856307128462E-2</v>
      </c>
      <c r="AD76" s="24">
        <f t="shared" si="23"/>
        <v>0.38934259913275659</v>
      </c>
      <c r="AE76" s="24">
        <f t="shared" si="23"/>
        <v>0.39411305708800315</v>
      </c>
      <c r="AF76" s="24">
        <f t="shared" si="23"/>
        <v>0.39437952992310099</v>
      </c>
      <c r="AG76" s="24">
        <f t="shared" si="23"/>
        <v>0.392774025032399</v>
      </c>
      <c r="AH76" s="24">
        <f t="shared" si="23"/>
        <v>0.39434585887512985</v>
      </c>
      <c r="AI76" s="24">
        <f t="shared" si="23"/>
        <v>0.39786528421011824</v>
      </c>
      <c r="AJ76" s="24">
        <f t="shared" si="23"/>
        <v>0.39208029948484535</v>
      </c>
      <c r="AK76" s="24">
        <f t="shared" si="23"/>
        <v>0.39193519812947386</v>
      </c>
      <c r="AL76" s="24">
        <f t="shared" si="23"/>
        <v>0.38999801143970192</v>
      </c>
      <c r="AM76" s="24">
        <f t="shared" si="23"/>
        <v>0.3894803679868335</v>
      </c>
      <c r="AN76" s="24">
        <f t="shared" si="23"/>
        <v>0.39182971221393315</v>
      </c>
      <c r="AO76" s="24">
        <f>+PAT!AV49</f>
        <v>0.39533797819276928</v>
      </c>
      <c r="AQ76" s="24">
        <f t="shared" si="11"/>
        <v>-5.5532615480835545E-4</v>
      </c>
      <c r="AR76" s="24">
        <f t="shared" si="18"/>
        <v>-1.3776885407690287E-4</v>
      </c>
      <c r="AT76" s="19">
        <f t="shared" si="8"/>
        <v>334.65081787109375</v>
      </c>
      <c r="AU76" s="19">
        <f t="shared" si="9"/>
        <v>340.11880493164063</v>
      </c>
      <c r="AV76" s="52">
        <f t="shared" si="12"/>
        <v>-5.467987060546875E-2</v>
      </c>
      <c r="AZ76" s="24">
        <f t="shared" si="13"/>
        <v>3.3465081787109376</v>
      </c>
      <c r="BA76" s="24">
        <f t="shared" si="14"/>
        <v>3.4011880493164064</v>
      </c>
      <c r="BB76" s="24">
        <f t="shared" si="15"/>
        <v>-5.467987060546875E-2</v>
      </c>
    </row>
    <row r="77" spans="4:54" x14ac:dyDescent="0.25">
      <c r="D77" s="37">
        <f>+PAT!A50</f>
        <v>44075</v>
      </c>
      <c r="E77" s="257">
        <v>342.219970703125</v>
      </c>
      <c r="F77" s="257">
        <v>340.91778564453125</v>
      </c>
      <c r="G77" s="257">
        <v>343.70477294921875</v>
      </c>
      <c r="H77" s="257">
        <v>346.2034912109375</v>
      </c>
      <c r="I77" s="257">
        <v>346.59927368164063</v>
      </c>
      <c r="J77" s="257">
        <v>344.23681640625</v>
      </c>
      <c r="K77" s="257">
        <v>343.36251831054688</v>
      </c>
      <c r="L77" s="257">
        <v>346.55279541015625</v>
      </c>
      <c r="M77" s="257">
        <v>346.1624755859375</v>
      </c>
      <c r="N77" s="257">
        <v>347.33245849609375</v>
      </c>
      <c r="O77" s="19" cm="1">
        <f t="array" ref="O77">+SUMPRODUCT($E$30:$N$30/100,$E77:$N77)/$D$14*100</f>
        <v>337.01774366662971</v>
      </c>
      <c r="Q77" s="24">
        <f t="shared" si="20"/>
        <v>2.2618061656573873E-2</v>
      </c>
      <c r="R77" s="24">
        <f t="shared" si="20"/>
        <v>2.258518336324622E-2</v>
      </c>
      <c r="S77" s="24">
        <f t="shared" si="20"/>
        <v>2.239274833528393E-2</v>
      </c>
      <c r="T77" s="24">
        <f t="shared" si="20"/>
        <v>2.2452614526648151E-2</v>
      </c>
      <c r="U77" s="24">
        <f t="shared" si="20"/>
        <v>2.3626010783553975E-2</v>
      </c>
      <c r="V77" s="24">
        <f t="shared" si="20"/>
        <v>2.2175317949529427E-2</v>
      </c>
      <c r="W77" s="24">
        <f t="shared" si="20"/>
        <v>2.2449202881864139E-2</v>
      </c>
      <c r="X77" s="24">
        <f t="shared" si="20"/>
        <v>2.2153017607631886E-2</v>
      </c>
      <c r="Y77" s="24">
        <f t="shared" si="20"/>
        <v>2.2211528236627753E-2</v>
      </c>
      <c r="Z77" s="24">
        <f t="shared" si="20"/>
        <v>2.1209217073142828E-2</v>
      </c>
      <c r="AA77" s="24">
        <f t="shared" si="21"/>
        <v>2.2078723458203164E-2</v>
      </c>
      <c r="AB77" s="24">
        <f>+PAT!Y50</f>
        <v>2.2723328644406626E-2</v>
      </c>
      <c r="AD77" s="24">
        <f t="shared" ref="AD77:AN92" si="24">+E77/E65-1</f>
        <v>0.35072245978528627</v>
      </c>
      <c r="AE77" s="24">
        <f t="shared" si="24"/>
        <v>0.35433463207861227</v>
      </c>
      <c r="AF77" s="24">
        <f t="shared" si="24"/>
        <v>0.35425954076576227</v>
      </c>
      <c r="AG77" s="24">
        <f t="shared" si="24"/>
        <v>0.35250878402569286</v>
      </c>
      <c r="AH77" s="24">
        <f t="shared" si="24"/>
        <v>0.35508506861650102</v>
      </c>
      <c r="AI77" s="24">
        <f t="shared" si="24"/>
        <v>0.35650220089810936</v>
      </c>
      <c r="AJ77" s="24">
        <f t="shared" si="24"/>
        <v>0.35265392726437939</v>
      </c>
      <c r="AK77" s="24">
        <f t="shared" si="24"/>
        <v>0.35107739689592909</v>
      </c>
      <c r="AL77" s="24">
        <f t="shared" si="24"/>
        <v>0.35031430406395958</v>
      </c>
      <c r="AM77" s="24">
        <f t="shared" si="24"/>
        <v>0.34816520895844683</v>
      </c>
      <c r="AN77" s="24">
        <f t="shared" si="24"/>
        <v>0.35142636456181586</v>
      </c>
      <c r="AO77" s="24">
        <f>+PAT!AV50</f>
        <v>0.35571568717125124</v>
      </c>
      <c r="AQ77" s="24">
        <f t="shared" si="11"/>
        <v>1.4088445834310459E-3</v>
      </c>
      <c r="AR77" s="24">
        <f t="shared" si="18"/>
        <v>2.5572508268394412E-3</v>
      </c>
      <c r="AT77" s="19">
        <f t="shared" si="8"/>
        <v>342.219970703125</v>
      </c>
      <c r="AU77" s="19">
        <f t="shared" si="9"/>
        <v>347.33245849609375</v>
      </c>
      <c r="AV77" s="52">
        <f t="shared" si="12"/>
        <v>-5.112487792968734E-2</v>
      </c>
      <c r="AZ77" s="24">
        <f t="shared" si="13"/>
        <v>3.42219970703125</v>
      </c>
      <c r="BA77" s="24">
        <f t="shared" si="14"/>
        <v>3.4733245849609373</v>
      </c>
      <c r="BB77" s="24">
        <f t="shared" si="15"/>
        <v>-5.112487792968734E-2</v>
      </c>
    </row>
    <row r="78" spans="4:54" x14ac:dyDescent="0.25">
      <c r="D78" s="37">
        <f>+PAT!A51</f>
        <v>44105</v>
      </c>
      <c r="E78" s="257">
        <v>354.47503662109375</v>
      </c>
      <c r="F78" s="257">
        <v>353.01083374023438</v>
      </c>
      <c r="G78" s="257">
        <v>355.94491577148438</v>
      </c>
      <c r="H78" s="257">
        <v>358.33395385742188</v>
      </c>
      <c r="I78" s="257">
        <v>358.77017211914063</v>
      </c>
      <c r="J78" s="257">
        <v>356.1861572265625</v>
      </c>
      <c r="K78" s="257">
        <v>354.99169921875</v>
      </c>
      <c r="L78" s="257">
        <v>358.12887573242188</v>
      </c>
      <c r="M78" s="257">
        <v>357.61172485351563</v>
      </c>
      <c r="N78" s="257">
        <v>358.69207763671875</v>
      </c>
      <c r="O78" s="19" cm="1">
        <f t="array" ref="O78">+SUMPRODUCT($E$30:$N$30/100,$E78:$N78)/$D$14*100</f>
        <v>348.40880215031132</v>
      </c>
      <c r="Q78" s="24">
        <f t="shared" si="20"/>
        <v>3.5810493153831668E-2</v>
      </c>
      <c r="R78" s="24">
        <f t="shared" si="20"/>
        <v>3.5472036382145022E-2</v>
      </c>
      <c r="S78" s="24">
        <f t="shared" si="20"/>
        <v>3.5612373716073176E-2</v>
      </c>
      <c r="T78" s="24">
        <f t="shared" si="20"/>
        <v>3.5038533563179541E-2</v>
      </c>
      <c r="U78" s="24">
        <f t="shared" si="20"/>
        <v>3.5115187369605616E-2</v>
      </c>
      <c r="V78" s="24">
        <f t="shared" si="20"/>
        <v>3.4712559060535053E-2</v>
      </c>
      <c r="W78" s="24">
        <f t="shared" si="20"/>
        <v>3.3868521716995836E-2</v>
      </c>
      <c r="X78" s="24">
        <f t="shared" si="20"/>
        <v>3.3403511602221991E-2</v>
      </c>
      <c r="Y78" s="24">
        <f t="shared" si="20"/>
        <v>3.307478445836276E-2</v>
      </c>
      <c r="Z78" s="24">
        <f t="shared" si="20"/>
        <v>3.2705319824731349E-2</v>
      </c>
      <c r="AA78" s="24">
        <f t="shared" si="21"/>
        <v>3.3799580875923718E-2</v>
      </c>
      <c r="AB78" s="24">
        <f>+PAT!Y51</f>
        <v>3.4622168183348956E-2</v>
      </c>
      <c r="AD78" s="24">
        <f t="shared" si="24"/>
        <v>0.35600351858845536</v>
      </c>
      <c r="AE78" s="24">
        <f t="shared" si="24"/>
        <v>0.35979081658622714</v>
      </c>
      <c r="AF78" s="24">
        <f t="shared" si="24"/>
        <v>0.35992637212485112</v>
      </c>
      <c r="AG78" s="24">
        <f t="shared" si="24"/>
        <v>0.35681145085006638</v>
      </c>
      <c r="AH78" s="24">
        <f t="shared" si="24"/>
        <v>0.35888461749189093</v>
      </c>
      <c r="AI78" s="24">
        <f t="shared" si="24"/>
        <v>0.35927271651598769</v>
      </c>
      <c r="AJ78" s="24">
        <f t="shared" si="24"/>
        <v>0.35442105163881266</v>
      </c>
      <c r="AK78" s="24">
        <f t="shared" si="24"/>
        <v>0.35256616242273142</v>
      </c>
      <c r="AL78" s="24">
        <f t="shared" si="24"/>
        <v>0.35083487236995348</v>
      </c>
      <c r="AM78" s="24">
        <f t="shared" si="24"/>
        <v>0.34788068360872093</v>
      </c>
      <c r="AN78" s="24">
        <f t="shared" si="24"/>
        <v>0.35322201386439711</v>
      </c>
      <c r="AO78" s="24">
        <f>+PAT!AV51</f>
        <v>0.35860386221592044</v>
      </c>
      <c r="AQ78" s="24">
        <f t="shared" si="11"/>
        <v>3.1051733291003192E-3</v>
      </c>
      <c r="AR78" s="24">
        <f t="shared" si="18"/>
        <v>8.1228349797344279E-3</v>
      </c>
      <c r="AT78" s="19">
        <f t="shared" si="8"/>
        <v>354.47503662109375</v>
      </c>
      <c r="AU78" s="19">
        <f t="shared" si="9"/>
        <v>358.69207763671875</v>
      </c>
      <c r="AV78" s="52">
        <f t="shared" si="12"/>
        <v>-4.2170410156249893E-2</v>
      </c>
      <c r="AZ78" s="24">
        <f t="shared" si="13"/>
        <v>3.5447503662109376</v>
      </c>
      <c r="BA78" s="24">
        <f t="shared" si="14"/>
        <v>3.5869207763671875</v>
      </c>
      <c r="BB78" s="24">
        <f t="shared" si="15"/>
        <v>-4.2170410156249893E-2</v>
      </c>
    </row>
    <row r="79" spans="4:54" x14ac:dyDescent="0.25">
      <c r="D79" s="37">
        <f>+PAT!A52</f>
        <v>44136</v>
      </c>
      <c r="E79" s="257">
        <v>364.9791259765625</v>
      </c>
      <c r="F79" s="257">
        <v>363.48501586914063</v>
      </c>
      <c r="G79" s="257">
        <v>366.37966918945313</v>
      </c>
      <c r="H79" s="257">
        <v>368.73544311523438</v>
      </c>
      <c r="I79" s="257">
        <v>369.23110961914063</v>
      </c>
      <c r="J79" s="257">
        <v>366.47079467773438</v>
      </c>
      <c r="K79" s="257">
        <v>365.2813720703125</v>
      </c>
      <c r="L79" s="257">
        <v>368.194580078125</v>
      </c>
      <c r="M79" s="257">
        <v>367.80389404296875</v>
      </c>
      <c r="N79" s="257">
        <v>368.77285766601563</v>
      </c>
      <c r="O79" s="19" cm="1">
        <f t="array" ref="O79">+SUMPRODUCT($E$30:$N$30/100,$E79:$N79)/$D$14*100</f>
        <v>358.38338850196936</v>
      </c>
      <c r="Q79" s="24">
        <f t="shared" si="20"/>
        <v>2.9632804204198004E-2</v>
      </c>
      <c r="R79" s="24">
        <f t="shared" si="20"/>
        <v>2.9670993430795711E-2</v>
      </c>
      <c r="S79" s="24">
        <f t="shared" si="20"/>
        <v>2.9315641144507465E-2</v>
      </c>
      <c r="T79" s="24">
        <f t="shared" si="20"/>
        <v>2.902736161572661E-2</v>
      </c>
      <c r="U79" s="24">
        <f t="shared" si="20"/>
        <v>2.9157768156172548E-2</v>
      </c>
      <c r="V79" s="24">
        <f t="shared" si="20"/>
        <v>2.8874332262806224E-2</v>
      </c>
      <c r="W79" s="24">
        <f t="shared" si="20"/>
        <v>2.8985671705021643E-2</v>
      </c>
      <c r="X79" s="24">
        <f t="shared" si="20"/>
        <v>2.8106374625942676E-2</v>
      </c>
      <c r="Y79" s="24">
        <f t="shared" si="20"/>
        <v>2.8500657224334702E-2</v>
      </c>
      <c r="Z79" s="24">
        <f t="shared" si="20"/>
        <v>2.8104272878607173E-2</v>
      </c>
      <c r="AA79" s="24">
        <f t="shared" si="21"/>
        <v>2.8628973464782881E-2</v>
      </c>
      <c r="AB79" s="24">
        <f>+PAT!Y52</f>
        <v>2.920307815624068E-2</v>
      </c>
      <c r="AD79" s="24">
        <f t="shared" si="24"/>
        <v>0.33379549192399049</v>
      </c>
      <c r="AE79" s="24">
        <f t="shared" si="24"/>
        <v>0.33765683022550763</v>
      </c>
      <c r="AF79" s="24">
        <f t="shared" si="24"/>
        <v>0.33740679504166438</v>
      </c>
      <c r="AG79" s="24">
        <f t="shared" si="24"/>
        <v>0.33468970431686973</v>
      </c>
      <c r="AH79" s="24">
        <f t="shared" si="24"/>
        <v>0.3348586225176815</v>
      </c>
      <c r="AI79" s="24">
        <f t="shared" si="24"/>
        <v>0.33684633795179386</v>
      </c>
      <c r="AJ79" s="24">
        <f t="shared" si="24"/>
        <v>0.33255017489140748</v>
      </c>
      <c r="AK79" s="24">
        <f t="shared" si="24"/>
        <v>0.32991593255821594</v>
      </c>
      <c r="AL79" s="24">
        <f t="shared" si="24"/>
        <v>0.32986601367625323</v>
      </c>
      <c r="AM79" s="24">
        <f t="shared" si="24"/>
        <v>0.32774146422021611</v>
      </c>
      <c r="AN79" s="24">
        <f t="shared" si="24"/>
        <v>0.33164588728197497</v>
      </c>
      <c r="AO79" s="24">
        <f>+PAT!AV52</f>
        <v>0.33746398470136296</v>
      </c>
      <c r="AQ79" s="24">
        <f t="shared" si="11"/>
        <v>1.5285313255908317E-3</v>
      </c>
      <c r="AR79" s="24">
        <f t="shared" si="18"/>
        <v>6.0540277037743895E-3</v>
      </c>
      <c r="AT79" s="19">
        <f t="shared" si="8"/>
        <v>364.9791259765625</v>
      </c>
      <c r="AU79" s="19">
        <f t="shared" si="9"/>
        <v>368.77285766601563</v>
      </c>
      <c r="AV79" s="52">
        <f t="shared" si="12"/>
        <v>-3.7937316894531392E-2</v>
      </c>
      <c r="AZ79" s="24">
        <f t="shared" si="13"/>
        <v>3.649791259765625</v>
      </c>
      <c r="BA79" s="24">
        <f t="shared" si="14"/>
        <v>3.6877285766601564</v>
      </c>
      <c r="BB79" s="24">
        <f t="shared" si="15"/>
        <v>-3.7937316894531392E-2</v>
      </c>
    </row>
    <row r="80" spans="4:54" x14ac:dyDescent="0.25">
      <c r="D80" s="37">
        <f>+PAT!A53</f>
        <v>44166</v>
      </c>
      <c r="E80" s="257">
        <v>375.53994750976563</v>
      </c>
      <c r="F80" s="257">
        <v>373.79922485351563</v>
      </c>
      <c r="G80" s="257">
        <v>376.98605346679688</v>
      </c>
      <c r="H80" s="257">
        <v>379.69131469726563</v>
      </c>
      <c r="I80" s="257">
        <v>380.35296630859375</v>
      </c>
      <c r="J80" s="257">
        <v>377.30130004882813</v>
      </c>
      <c r="K80" s="257">
        <v>376.23916625976563</v>
      </c>
      <c r="L80" s="257">
        <v>379.31381225585938</v>
      </c>
      <c r="M80" s="257">
        <v>379.07293701171875</v>
      </c>
      <c r="N80" s="257">
        <v>380.004638671875</v>
      </c>
      <c r="O80" s="19" cm="1">
        <f t="array" ref="O80">+SUMPRODUCT($E$30:$N$30/100,$E80:$N80)/$D$14*100</f>
        <v>369.14727929600383</v>
      </c>
      <c r="Q80" s="24">
        <f t="shared" si="20"/>
        <v>2.8935412415561856E-2</v>
      </c>
      <c r="R80" s="24">
        <f t="shared" si="20"/>
        <v>2.8375884930806228E-2</v>
      </c>
      <c r="S80" s="24">
        <f t="shared" si="20"/>
        <v>2.8949161673758717E-2</v>
      </c>
      <c r="T80" s="24">
        <f t="shared" si="20"/>
        <v>2.9712011108754321E-2</v>
      </c>
      <c r="U80" s="24">
        <f t="shared" si="20"/>
        <v>3.0121667431883603E-2</v>
      </c>
      <c r="V80" s="24">
        <f t="shared" si="20"/>
        <v>2.9553529308161686E-2</v>
      </c>
      <c r="W80" s="24">
        <f t="shared" si="20"/>
        <v>2.999822883753267E-2</v>
      </c>
      <c r="X80" s="24">
        <f t="shared" si="20"/>
        <v>3.019933692498955E-2</v>
      </c>
      <c r="Y80" s="24">
        <f t="shared" si="20"/>
        <v>3.0638726645546344E-2</v>
      </c>
      <c r="Z80" s="24">
        <f t="shared" si="20"/>
        <v>3.0457179188690731E-2</v>
      </c>
      <c r="AA80" s="24">
        <f t="shared" si="21"/>
        <v>3.0034569512351394E-2</v>
      </c>
      <c r="AB80" s="24">
        <f>+PAT!Y53</f>
        <v>3.0236917902687566E-2</v>
      </c>
      <c r="AD80" s="24">
        <f t="shared" si="24"/>
        <v>0.32185857135383888</v>
      </c>
      <c r="AE80" s="24">
        <f t="shared" si="24"/>
        <v>0.32351951844092364</v>
      </c>
      <c r="AF80" s="24">
        <f t="shared" si="24"/>
        <v>0.32349260962724635</v>
      </c>
      <c r="AG80" s="24">
        <f t="shared" si="24"/>
        <v>0.32063053700283262</v>
      </c>
      <c r="AH80" s="24">
        <f t="shared" si="24"/>
        <v>0.32010055866513509</v>
      </c>
      <c r="AI80" s="24">
        <f t="shared" si="24"/>
        <v>0.3231294599160579</v>
      </c>
      <c r="AJ80" s="24">
        <f t="shared" si="24"/>
        <v>0.31856441819756331</v>
      </c>
      <c r="AK80" s="24">
        <f t="shared" si="24"/>
        <v>0.31480914761143475</v>
      </c>
      <c r="AL80" s="24">
        <f t="shared" si="24"/>
        <v>0.3159072769582516</v>
      </c>
      <c r="AM80" s="24">
        <f t="shared" si="24"/>
        <v>0.31390749608344093</v>
      </c>
      <c r="AN80" s="24">
        <f t="shared" si="24"/>
        <v>0.31760681704756988</v>
      </c>
      <c r="AO80" s="24">
        <f>+PAT!AV53</f>
        <v>0.32294081906305006</v>
      </c>
      <c r="AQ80" s="24">
        <f t="shared" si="11"/>
        <v>-1.5217667731288742E-3</v>
      </c>
      <c r="AR80" s="24">
        <f t="shared" si="18"/>
        <v>7.9510752703979559E-3</v>
      </c>
      <c r="AT80" s="19">
        <f t="shared" si="8"/>
        <v>375.53994750976563</v>
      </c>
      <c r="AU80" s="19">
        <f t="shared" si="9"/>
        <v>380.004638671875</v>
      </c>
      <c r="AV80" s="52">
        <f t="shared" si="12"/>
        <v>-4.464691162109391E-2</v>
      </c>
      <c r="AZ80" s="24">
        <f t="shared" si="13"/>
        <v>3.755399475097656</v>
      </c>
      <c r="BA80" s="24">
        <f t="shared" si="14"/>
        <v>3.8000463867187499</v>
      </c>
      <c r="BB80" s="24">
        <f t="shared" si="15"/>
        <v>-4.464691162109391E-2</v>
      </c>
    </row>
    <row r="81" spans="4:57" x14ac:dyDescent="0.25">
      <c r="D81" s="37">
        <f>+PAT!A54</f>
        <v>44197</v>
      </c>
      <c r="E81" s="257">
        <v>389.64715576171875</v>
      </c>
      <c r="F81" s="257">
        <v>388.13104248046875</v>
      </c>
      <c r="G81" s="257">
        <v>391.89480590820313</v>
      </c>
      <c r="H81" s="257">
        <v>394.94509887695313</v>
      </c>
      <c r="I81" s="257">
        <v>395.87875366210938</v>
      </c>
      <c r="J81" s="257">
        <v>392.37216186523438</v>
      </c>
      <c r="K81" s="257">
        <v>391.79168701171875</v>
      </c>
      <c r="L81" s="257">
        <v>395.16757202148438</v>
      </c>
      <c r="M81" s="257">
        <v>394.97598266601563</v>
      </c>
      <c r="N81" s="257">
        <v>395.84710693359375</v>
      </c>
      <c r="O81" s="19" cm="1">
        <f t="array" ref="O81">+SUMPRODUCT($E$30:$N$30/100,$E81:$N81)/$D$14*100</f>
        <v>384.2880083383302</v>
      </c>
      <c r="Q81" s="24">
        <f t="shared" si="20"/>
        <v>3.7565133471150203E-2</v>
      </c>
      <c r="R81" s="24">
        <f t="shared" si="20"/>
        <v>3.8340950633510396E-2</v>
      </c>
      <c r="S81" s="24">
        <f t="shared" si="20"/>
        <v>3.9547225432623012E-2</v>
      </c>
      <c r="T81" s="24">
        <f t="shared" si="20"/>
        <v>4.0174171989816543E-2</v>
      </c>
      <c r="U81" s="24">
        <f t="shared" si="20"/>
        <v>4.081941966746494E-2</v>
      </c>
      <c r="V81" s="24">
        <f t="shared" si="20"/>
        <v>3.994383749659991E-2</v>
      </c>
      <c r="W81" s="24">
        <f t="shared" si="20"/>
        <v>4.1336793578835573E-2</v>
      </c>
      <c r="X81" s="24">
        <f t="shared" si="20"/>
        <v>4.1795893672680551E-2</v>
      </c>
      <c r="Y81" s="24">
        <f t="shared" si="20"/>
        <v>4.1952469041083962E-2</v>
      </c>
      <c r="Z81" s="24">
        <f t="shared" si="20"/>
        <v>4.1690197038353416E-2</v>
      </c>
      <c r="AA81" s="24">
        <f t="shared" si="21"/>
        <v>4.1015415503538488E-2</v>
      </c>
      <c r="AB81" s="24">
        <f>+PAT!Y54</f>
        <v>4.1123532928520667E-2</v>
      </c>
      <c r="AD81" s="24">
        <f t="shared" si="24"/>
        <v>0.33409281860112672</v>
      </c>
      <c r="AE81" s="24">
        <f t="shared" si="24"/>
        <v>0.33831966999639795</v>
      </c>
      <c r="AF81" s="24">
        <f t="shared" si="24"/>
        <v>0.33996802218475275</v>
      </c>
      <c r="AG81" s="24">
        <f t="shared" si="24"/>
        <v>0.33931776096806709</v>
      </c>
      <c r="AH81" s="24">
        <f t="shared" si="24"/>
        <v>0.33995151152306313</v>
      </c>
      <c r="AI81" s="24">
        <f t="shared" si="24"/>
        <v>0.34125912950153325</v>
      </c>
      <c r="AJ81" s="24">
        <f t="shared" si="24"/>
        <v>0.3378127060335856</v>
      </c>
      <c r="AK81" s="24">
        <f t="shared" si="24"/>
        <v>0.33741323600920969</v>
      </c>
      <c r="AL81" s="24">
        <f t="shared" si="24"/>
        <v>0.33814110218987614</v>
      </c>
      <c r="AM81" s="24">
        <f t="shared" si="24"/>
        <v>0.33707896208733734</v>
      </c>
      <c r="AN81" s="24">
        <f t="shared" si="24"/>
        <v>0.33813757625364205</v>
      </c>
      <c r="AO81" s="24">
        <f>+PAT!AV54</f>
        <v>0.34347643048903365</v>
      </c>
      <c r="AQ81" s="24">
        <f t="shared" si="11"/>
        <v>-4.1250635672032132E-3</v>
      </c>
      <c r="AR81" s="24">
        <f t="shared" si="18"/>
        <v>-2.986143486210624E-3</v>
      </c>
      <c r="AT81" s="19">
        <f t="shared" si="8"/>
        <v>389.64715576171875</v>
      </c>
      <c r="AU81" s="19">
        <f t="shared" si="9"/>
        <v>395.84710693359375</v>
      </c>
      <c r="AV81" s="52">
        <f t="shared" si="12"/>
        <v>-6.1999511718749734E-2</v>
      </c>
      <c r="AZ81" s="24">
        <f t="shared" si="13"/>
        <v>3.8964715576171876</v>
      </c>
      <c r="BA81" s="24">
        <f t="shared" si="14"/>
        <v>3.9584710693359373</v>
      </c>
      <c r="BB81" s="24">
        <f t="shared" si="15"/>
        <v>-6.1999511718749734E-2</v>
      </c>
    </row>
    <row r="82" spans="4:57" x14ac:dyDescent="0.25">
      <c r="D82" s="37">
        <f>+PAT!A55</f>
        <v>44228</v>
      </c>
      <c r="E82" s="257">
        <v>404.53958129882813</v>
      </c>
      <c r="F82" s="257">
        <v>402.91680908203125</v>
      </c>
      <c r="G82" s="257">
        <v>406.8641357421875</v>
      </c>
      <c r="H82" s="257">
        <v>409.95248413085938</v>
      </c>
      <c r="I82" s="257">
        <v>411.21957397460938</v>
      </c>
      <c r="J82" s="257">
        <v>407.69671630859375</v>
      </c>
      <c r="K82" s="257">
        <v>406.89028930664063</v>
      </c>
      <c r="L82" s="257">
        <v>410.458251953125</v>
      </c>
      <c r="M82" s="257">
        <v>410.12149047851563</v>
      </c>
      <c r="N82" s="257">
        <v>411.05508422851563</v>
      </c>
      <c r="O82" s="19" cm="1">
        <f t="array" ref="O82">+SUMPRODUCT($E$30:$N$30/100,$E82:$N82)/$D$14*100</f>
        <v>399.07207566899984</v>
      </c>
      <c r="Q82" s="24">
        <f t="shared" si="20"/>
        <v>3.8220285499059425E-2</v>
      </c>
      <c r="R82" s="24">
        <f t="shared" si="20"/>
        <v>3.8094779812172685E-2</v>
      </c>
      <c r="S82" s="24">
        <f t="shared" si="20"/>
        <v>3.8197316239732881E-2</v>
      </c>
      <c r="T82" s="24">
        <f t="shared" si="20"/>
        <v>3.799866183067091E-2</v>
      </c>
      <c r="U82" s="24">
        <f t="shared" si="20"/>
        <v>3.8751310017495211E-2</v>
      </c>
      <c r="V82" s="24">
        <f t="shared" si="20"/>
        <v>3.905617149420193E-2</v>
      </c>
      <c r="W82" s="24">
        <f t="shared" si="20"/>
        <v>3.8537321733603358E-2</v>
      </c>
      <c r="X82" s="24">
        <f t="shared" si="20"/>
        <v>3.869416676429438E-2</v>
      </c>
      <c r="Y82" s="24">
        <f t="shared" si="20"/>
        <v>3.8345389282331999E-2</v>
      </c>
      <c r="Z82" s="24">
        <f t="shared" si="20"/>
        <v>3.841881632716615E-2</v>
      </c>
      <c r="AA82" s="24">
        <f t="shared" si="21"/>
        <v>3.8471321014143189E-2</v>
      </c>
      <c r="AB82" s="24">
        <f>+PAT!Y55</f>
        <v>3.8555313439230909E-2</v>
      </c>
      <c r="AD82" s="24">
        <f t="shared" si="24"/>
        <v>0.36033610765165092</v>
      </c>
      <c r="AE82" s="24">
        <f t="shared" si="24"/>
        <v>0.36480003374068182</v>
      </c>
      <c r="AF82" s="24">
        <f t="shared" si="24"/>
        <v>0.36631661192705822</v>
      </c>
      <c r="AG82" s="24">
        <f t="shared" si="24"/>
        <v>0.36569042769898852</v>
      </c>
      <c r="AH82" s="24">
        <f t="shared" si="24"/>
        <v>0.36765377403254496</v>
      </c>
      <c r="AI82" s="24">
        <f t="shared" si="24"/>
        <v>0.36918509879119976</v>
      </c>
      <c r="AJ82" s="24">
        <f t="shared" si="24"/>
        <v>0.3656034991783117</v>
      </c>
      <c r="AK82" s="24">
        <f t="shared" si="24"/>
        <v>0.36593983887269377</v>
      </c>
      <c r="AL82" s="24">
        <f t="shared" si="24"/>
        <v>0.36638832956663525</v>
      </c>
      <c r="AM82" s="24">
        <f t="shared" si="24"/>
        <v>0.36627273067540744</v>
      </c>
      <c r="AN82" s="24">
        <f t="shared" si="24"/>
        <v>0.36620785613892082</v>
      </c>
      <c r="AO82" s="24">
        <f>+PAT!AV55</f>
        <v>0.37087854167824008</v>
      </c>
      <c r="AQ82" s="24">
        <f t="shared" si="11"/>
        <v>-1.985308281067244E-4</v>
      </c>
      <c r="AR82" s="24">
        <f t="shared" si="18"/>
        <v>-5.9366230237565265E-3</v>
      </c>
      <c r="AS82" s="35">
        <f t="shared" ref="AS82:AT101" si="25">+D82</f>
        <v>44228</v>
      </c>
      <c r="AT82" s="19">
        <f t="shared" si="8"/>
        <v>404.53958129882813</v>
      </c>
      <c r="AU82" s="19">
        <f t="shared" si="9"/>
        <v>411.05508422851563</v>
      </c>
      <c r="AV82" s="52">
        <f t="shared" si="12"/>
        <v>-6.5155029296875E-2</v>
      </c>
      <c r="AW82" s="52">
        <f>+($AT82/$AT$82)-($AU82/$AU$82)</f>
        <v>0</v>
      </c>
      <c r="AZ82" s="24">
        <f t="shared" si="13"/>
        <v>4.0453958129882812</v>
      </c>
      <c r="BA82" s="24">
        <f t="shared" si="14"/>
        <v>4.1105508422851562</v>
      </c>
      <c r="BB82" s="24">
        <f t="shared" si="15"/>
        <v>-6.5155029296875E-2</v>
      </c>
      <c r="BD82" s="24">
        <f>+AT82/AT$82</f>
        <v>1</v>
      </c>
      <c r="BE82" s="24">
        <f>+AU82/AU$82</f>
        <v>1</v>
      </c>
    </row>
    <row r="83" spans="4:57" x14ac:dyDescent="0.25">
      <c r="D83" s="37">
        <f>+PAT!A56</f>
        <v>44256</v>
      </c>
      <c r="E83" s="257">
        <v>420.00860595703125</v>
      </c>
      <c r="F83" s="257">
        <v>419.13217163085938</v>
      </c>
      <c r="G83" s="257">
        <v>422.60079956054688</v>
      </c>
      <c r="H83" s="257">
        <v>425.82763671875</v>
      </c>
      <c r="I83" s="257">
        <v>427.114501953125</v>
      </c>
      <c r="J83" s="257">
        <v>423.801025390625</v>
      </c>
      <c r="K83" s="257">
        <v>423.07504272460938</v>
      </c>
      <c r="L83" s="257">
        <v>427.07839965820313</v>
      </c>
      <c r="M83" s="257">
        <v>426.58563232421875</v>
      </c>
      <c r="N83" s="257">
        <v>427.03289794921875</v>
      </c>
      <c r="O83" s="19" cm="1">
        <f t="array" ref="O83">+SUMPRODUCT($E$30:$N$30/100,$E83:$N83)/$D$14*100</f>
        <v>414.82253835498699</v>
      </c>
      <c r="Q83" s="24">
        <f t="shared" si="20"/>
        <v>3.8238593634120521E-2</v>
      </c>
      <c r="R83" s="24">
        <f t="shared" si="20"/>
        <v>4.0244939360489118E-2</v>
      </c>
      <c r="S83" s="24">
        <f t="shared" si="20"/>
        <v>3.867793308853118E-2</v>
      </c>
      <c r="T83" s="24">
        <f t="shared" si="20"/>
        <v>3.8724372219740344E-2</v>
      </c>
      <c r="U83" s="24">
        <f t="shared" si="20"/>
        <v>3.865314052267621E-2</v>
      </c>
      <c r="V83" s="24">
        <f t="shared" ref="V83:AA122" si="26">+J83/J82-1</f>
        <v>3.9500708339876844E-2</v>
      </c>
      <c r="W83" s="24">
        <f t="shared" si="26"/>
        <v>3.9776701099326628E-2</v>
      </c>
      <c r="X83" s="24">
        <f t="shared" si="26"/>
        <v>4.0491688560268413E-2</v>
      </c>
      <c r="Y83" s="24">
        <f t="shared" si="26"/>
        <v>4.0144547964295452E-2</v>
      </c>
      <c r="Z83" s="24">
        <f t="shared" si="26"/>
        <v>3.8870249593654593E-2</v>
      </c>
      <c r="AA83" s="24">
        <f t="shared" si="21"/>
        <v>3.9467714346044458E-2</v>
      </c>
      <c r="AB83" s="24">
        <f>+PAT!Y56</f>
        <v>4.050153522722777E-2</v>
      </c>
      <c r="AD83" s="24">
        <f t="shared" si="24"/>
        <v>0.37750218743412933</v>
      </c>
      <c r="AE83" s="24">
        <f t="shared" si="24"/>
        <v>0.38440279692422208</v>
      </c>
      <c r="AF83" s="24">
        <f t="shared" si="24"/>
        <v>0.38430680510218229</v>
      </c>
      <c r="AG83" s="24">
        <f t="shared" si="24"/>
        <v>0.38358927739926241</v>
      </c>
      <c r="AH83" s="24">
        <f t="shared" si="24"/>
        <v>0.38494721972772461</v>
      </c>
      <c r="AI83" s="24">
        <f t="shared" si="24"/>
        <v>0.38732886551839751</v>
      </c>
      <c r="AJ83" s="24">
        <f t="shared" si="24"/>
        <v>0.38429627703573588</v>
      </c>
      <c r="AK83" s="24">
        <f t="shared" si="24"/>
        <v>0.3851569271530153</v>
      </c>
      <c r="AL83" s="24">
        <f t="shared" si="24"/>
        <v>0.38571247866664127</v>
      </c>
      <c r="AM83" s="24">
        <f t="shared" si="24"/>
        <v>0.3847652422985437</v>
      </c>
      <c r="AN83" s="24">
        <f t="shared" si="24"/>
        <v>0.38481584956072656</v>
      </c>
      <c r="AO83" s="24">
        <f>+PAT!AV56</f>
        <v>0.39027331373248697</v>
      </c>
      <c r="AQ83" s="24">
        <f t="shared" si="11"/>
        <v>-6.3165595953407205E-4</v>
      </c>
      <c r="AR83" s="24">
        <f t="shared" si="18"/>
        <v>-7.2630548644143644E-3</v>
      </c>
      <c r="AS83" s="35">
        <f t="shared" si="25"/>
        <v>44256</v>
      </c>
      <c r="AT83" s="19">
        <f t="shared" si="8"/>
        <v>420.00860595703125</v>
      </c>
      <c r="AU83" s="19">
        <f t="shared" si="9"/>
        <v>427.03289794921875</v>
      </c>
      <c r="AV83" s="52">
        <f t="shared" si="12"/>
        <v>-7.0242919921875036E-2</v>
      </c>
      <c r="AW83" s="52">
        <f t="shared" ref="AW83:AW128" si="27">+($AT83/$AT$82)-($AU83/$AU$82)</f>
        <v>-6.3165595953407205E-4</v>
      </c>
      <c r="AZ83" s="24">
        <f t="shared" si="13"/>
        <v>4.2000860595703129</v>
      </c>
      <c r="BA83" s="24">
        <f t="shared" si="14"/>
        <v>4.2703289794921879</v>
      </c>
      <c r="BB83" s="24">
        <f t="shared" si="15"/>
        <v>-7.0242919921875036E-2</v>
      </c>
      <c r="BD83" s="24">
        <f t="shared" ref="BD83:BD129" si="28">+AT83/AT$82</f>
        <v>1.0382385936341205</v>
      </c>
      <c r="BE83" s="24">
        <f t="shared" ref="BE83:BE129" si="29">+AU83/AU$82</f>
        <v>1.0388702495936546</v>
      </c>
    </row>
    <row r="84" spans="4:57" x14ac:dyDescent="0.25">
      <c r="D84" s="37">
        <f>+PAT!A57</f>
        <v>44287</v>
      </c>
      <c r="E84" s="257">
        <v>439.8890380859375</v>
      </c>
      <c r="F84" s="257">
        <v>439.59487915039063</v>
      </c>
      <c r="G84" s="257">
        <v>442.8775634765625</v>
      </c>
      <c r="H84" s="257">
        <v>446.06686401367188</v>
      </c>
      <c r="I84" s="257">
        <v>447.18197631835938</v>
      </c>
      <c r="J84" s="257">
        <v>443.48294067382813</v>
      </c>
      <c r="K84" s="257">
        <v>442.86285400390625</v>
      </c>
      <c r="L84" s="257">
        <v>446.79501342773438</v>
      </c>
      <c r="M84" s="257">
        <v>446.38327026367188</v>
      </c>
      <c r="N84" s="257">
        <v>446.75277709960938</v>
      </c>
      <c r="O84" s="19" cm="1">
        <f t="array" ref="O84">+SUMPRODUCT($E$30:$N$30/100,$E84:$N84)/$D$14*100</f>
        <v>434.18476979963316</v>
      </c>
      <c r="Q84" s="24">
        <f t="shared" ref="Q84:Z121" si="30">+E84/E83-1</f>
        <v>4.7333392332775448E-2</v>
      </c>
      <c r="R84" s="24">
        <f t="shared" si="30"/>
        <v>4.8821610233139801E-2</v>
      </c>
      <c r="S84" s="24">
        <f t="shared" si="30"/>
        <v>4.7980893403658964E-2</v>
      </c>
      <c r="T84" s="24">
        <f t="shared" si="30"/>
        <v>4.7529153933917767E-2</v>
      </c>
      <c r="U84" s="24">
        <f t="shared" si="30"/>
        <v>4.6983828161931029E-2</v>
      </c>
      <c r="V84" s="24">
        <f t="shared" si="26"/>
        <v>4.6441405527657631E-2</v>
      </c>
      <c r="W84" s="24">
        <f t="shared" si="26"/>
        <v>4.6771398170553979E-2</v>
      </c>
      <c r="X84" s="24">
        <f t="shared" si="26"/>
        <v>4.6166263115415607E-2</v>
      </c>
      <c r="Y84" s="24">
        <f t="shared" si="26"/>
        <v>4.6409528214973461E-2</v>
      </c>
      <c r="Z84" s="24">
        <f t="shared" si="26"/>
        <v>4.6178828949931638E-2</v>
      </c>
      <c r="AA84" s="24">
        <f t="shared" si="21"/>
        <v>4.6675938876003853E-2</v>
      </c>
      <c r="AB84" s="24">
        <f>+PAT!Y57</f>
        <v>4.7519516701369557E-2</v>
      </c>
      <c r="AD84" s="24">
        <f t="shared" si="24"/>
        <v>0.4355551133646911</v>
      </c>
      <c r="AE84" s="24">
        <f t="shared" si="24"/>
        <v>0.44455316327332883</v>
      </c>
      <c r="AF84" s="24">
        <f t="shared" si="24"/>
        <v>0.44309785784838573</v>
      </c>
      <c r="AG84" s="24">
        <f t="shared" si="24"/>
        <v>0.44130155276431604</v>
      </c>
      <c r="AH84" s="24">
        <f t="shared" si="24"/>
        <v>0.44171649485195386</v>
      </c>
      <c r="AI84" s="24">
        <f t="shared" si="24"/>
        <v>0.44250196814694021</v>
      </c>
      <c r="AJ84" s="24">
        <f t="shared" si="24"/>
        <v>0.44079080553439964</v>
      </c>
      <c r="AK84" s="24">
        <f t="shared" si="24"/>
        <v>0.43959642156441947</v>
      </c>
      <c r="AL84" s="24">
        <f t="shared" si="24"/>
        <v>0.44044092375960031</v>
      </c>
      <c r="AM84" s="24">
        <f t="shared" si="24"/>
        <v>0.43858345589152958</v>
      </c>
      <c r="AN84" s="24">
        <f t="shared" si="24"/>
        <v>0.4403464277487843</v>
      </c>
      <c r="AO84" s="24">
        <f>+PAT!AV57</f>
        <v>0.44743059504227611</v>
      </c>
      <c r="AQ84" s="24">
        <f t="shared" si="11"/>
        <v>1.1545633828438095E-3</v>
      </c>
      <c r="AR84" s="24">
        <f t="shared" si="18"/>
        <v>-3.0283425268384789E-3</v>
      </c>
      <c r="AS84" s="35">
        <f t="shared" si="25"/>
        <v>44287</v>
      </c>
      <c r="AT84" s="19">
        <f t="shared" si="8"/>
        <v>439.8890380859375</v>
      </c>
      <c r="AU84" s="19">
        <f t="shared" si="9"/>
        <v>446.75277709960938</v>
      </c>
      <c r="AV84" s="52">
        <f t="shared" si="12"/>
        <v>-6.8637390136719212E-2</v>
      </c>
      <c r="AW84" s="52">
        <f t="shared" si="27"/>
        <v>5.3788717082059456E-4</v>
      </c>
      <c r="AZ84" s="24">
        <f t="shared" si="13"/>
        <v>4.3988903808593749</v>
      </c>
      <c r="BA84" s="24">
        <f t="shared" si="14"/>
        <v>4.4675277709960941</v>
      </c>
      <c r="BB84" s="24">
        <f t="shared" si="15"/>
        <v>-6.8637390136719212E-2</v>
      </c>
      <c r="BD84" s="24">
        <f t="shared" si="28"/>
        <v>1.0873819483216334</v>
      </c>
      <c r="BE84" s="24">
        <f t="shared" si="29"/>
        <v>1.0868440611508128</v>
      </c>
    </row>
    <row r="85" spans="4:57" x14ac:dyDescent="0.25">
      <c r="D85" s="37">
        <f>+PAT!A58</f>
        <v>44317</v>
      </c>
      <c r="E85" s="257">
        <v>454.07595825195313</v>
      </c>
      <c r="F85" s="257">
        <v>454.71133422851563</v>
      </c>
      <c r="G85" s="257">
        <v>457.84750366210938</v>
      </c>
      <c r="H85" s="257">
        <v>461.29415893554688</v>
      </c>
      <c r="I85" s="257">
        <v>462.54489135742188</v>
      </c>
      <c r="J85" s="257">
        <v>458.35589599609375</v>
      </c>
      <c r="K85" s="257">
        <v>458.00152587890625</v>
      </c>
      <c r="L85" s="257">
        <v>462.48394775390625</v>
      </c>
      <c r="M85" s="257">
        <v>461.85696411132813</v>
      </c>
      <c r="N85" s="257">
        <v>462.028564453125</v>
      </c>
      <c r="O85" s="19" cm="1">
        <f t="array" ref="O85">+SUMPRODUCT($E$30:$N$30/100,$E85:$N85)/$D$14*100</f>
        <v>449.05912293687686</v>
      </c>
      <c r="Q85" s="24">
        <f t="shared" si="30"/>
        <v>3.2251133667131837E-2</v>
      </c>
      <c r="R85" s="24">
        <f t="shared" si="30"/>
        <v>3.4387241060088503E-2</v>
      </c>
      <c r="S85" s="24">
        <f t="shared" si="30"/>
        <v>3.3801532116537469E-2</v>
      </c>
      <c r="T85" s="24">
        <f t="shared" si="30"/>
        <v>3.4136799099715898E-2</v>
      </c>
      <c r="U85" s="24">
        <f t="shared" si="30"/>
        <v>3.435495134563582E-2</v>
      </c>
      <c r="V85" s="24">
        <f t="shared" si="26"/>
        <v>3.3536702222790371E-2</v>
      </c>
      <c r="W85" s="24">
        <f t="shared" si="26"/>
        <v>3.4183656945105723E-2</v>
      </c>
      <c r="X85" s="24">
        <f t="shared" si="26"/>
        <v>3.5114389943184721E-2</v>
      </c>
      <c r="Y85" s="24">
        <f t="shared" si="26"/>
        <v>3.4664591794661526E-2</v>
      </c>
      <c r="Z85" s="24">
        <f t="shared" si="26"/>
        <v>3.419293205671492E-2</v>
      </c>
      <c r="AA85" s="24">
        <f t="shared" si="21"/>
        <v>3.4258118137372451E-2</v>
      </c>
      <c r="AB85" s="24">
        <f>+PAT!Y58</f>
        <v>3.5144406810333262E-2</v>
      </c>
      <c r="AD85" s="24">
        <f t="shared" si="24"/>
        <v>0.45983600839492289</v>
      </c>
      <c r="AE85" s="24">
        <f t="shared" si="24"/>
        <v>0.47035968201507039</v>
      </c>
      <c r="AF85" s="24">
        <f t="shared" si="24"/>
        <v>0.46786583697207718</v>
      </c>
      <c r="AG85" s="24">
        <f t="shared" si="24"/>
        <v>0.4672274718504601</v>
      </c>
      <c r="AH85" s="24">
        <f t="shared" si="24"/>
        <v>0.46874310769802063</v>
      </c>
      <c r="AI85" s="24">
        <f t="shared" si="24"/>
        <v>0.46636568857573946</v>
      </c>
      <c r="AJ85" s="24">
        <f t="shared" si="24"/>
        <v>0.46759516543578195</v>
      </c>
      <c r="AK85" s="24">
        <f t="shared" si="24"/>
        <v>0.46667777707450564</v>
      </c>
      <c r="AL85" s="24">
        <f t="shared" si="24"/>
        <v>0.46759630448940603</v>
      </c>
      <c r="AM85" s="24">
        <f t="shared" si="24"/>
        <v>0.46370993705170727</v>
      </c>
      <c r="AN85" s="24">
        <f t="shared" si="24"/>
        <v>0.46625438936269981</v>
      </c>
      <c r="AO85" s="24">
        <f>+PAT!AV58</f>
        <v>0.47480584658801206</v>
      </c>
      <c r="AQ85" s="24">
        <f t="shared" si="11"/>
        <v>-1.9417983895830826E-3</v>
      </c>
      <c r="AR85" s="24">
        <f t="shared" si="18"/>
        <v>-3.8739286567843756E-3</v>
      </c>
      <c r="AS85" s="35">
        <f t="shared" si="25"/>
        <v>44317</v>
      </c>
      <c r="AT85" s="19">
        <f t="shared" si="8"/>
        <v>454.07595825195313</v>
      </c>
      <c r="AU85" s="19">
        <f t="shared" si="9"/>
        <v>462.028564453125</v>
      </c>
      <c r="AV85" s="52">
        <f t="shared" si="12"/>
        <v>-7.9526062011718857E-2</v>
      </c>
      <c r="AW85" s="52">
        <f t="shared" si="27"/>
        <v>-1.5551974058061191E-3</v>
      </c>
      <c r="AZ85" s="24">
        <f t="shared" si="13"/>
        <v>4.5407595825195308</v>
      </c>
      <c r="BA85" s="24">
        <f t="shared" si="14"/>
        <v>4.6202856445312497</v>
      </c>
      <c r="BB85" s="24">
        <f t="shared" si="15"/>
        <v>-7.9526062011718857E-2</v>
      </c>
      <c r="BD85" s="24">
        <f t="shared" si="28"/>
        <v>1.1224512488841805</v>
      </c>
      <c r="BE85" s="24">
        <f t="shared" si="29"/>
        <v>1.1240064462899866</v>
      </c>
    </row>
    <row r="86" spans="4:57" x14ac:dyDescent="0.25">
      <c r="D86" s="37">
        <f>+PAT!A59</f>
        <v>44348</v>
      </c>
      <c r="E86" s="257">
        <v>469.15728759765625</v>
      </c>
      <c r="F86" s="257">
        <v>470.00164794921875</v>
      </c>
      <c r="G86" s="257">
        <v>473.3780517578125</v>
      </c>
      <c r="H86" s="257">
        <v>477.00924682617188</v>
      </c>
      <c r="I86" s="257">
        <v>478.49554443359375</v>
      </c>
      <c r="J86" s="257">
        <v>473.87564086914063</v>
      </c>
      <c r="K86" s="257">
        <v>473.92263793945313</v>
      </c>
      <c r="L86" s="257">
        <v>478.37863159179688</v>
      </c>
      <c r="M86" s="257">
        <v>477.8360595703125</v>
      </c>
      <c r="N86" s="257">
        <v>477.78512573242188</v>
      </c>
      <c r="O86" s="19" cm="1">
        <f t="array" ref="O86">+SUMPRODUCT($E$30:$N$30/100,$E86:$N86)/$D$14*100</f>
        <v>464.42898948316531</v>
      </c>
      <c r="Q86" s="24">
        <f t="shared" si="30"/>
        <v>3.3213230235226376E-2</v>
      </c>
      <c r="R86" s="24">
        <f t="shared" si="30"/>
        <v>3.3626418718252005E-2</v>
      </c>
      <c r="S86" s="24">
        <f t="shared" si="30"/>
        <v>3.3920787973029221E-2</v>
      </c>
      <c r="T86" s="24">
        <f t="shared" si="30"/>
        <v>3.4067389725653818E-2</v>
      </c>
      <c r="U86" s="24">
        <f t="shared" si="30"/>
        <v>3.4484551389945661E-2</v>
      </c>
      <c r="V86" s="24">
        <f t="shared" si="26"/>
        <v>3.385959471366573E-2</v>
      </c>
      <c r="W86" s="24">
        <f t="shared" si="26"/>
        <v>3.4762137593306486E-2</v>
      </c>
      <c r="X86" s="24">
        <f t="shared" si="26"/>
        <v>3.436807680587517E-2</v>
      </c>
      <c r="Y86" s="24">
        <f t="shared" si="26"/>
        <v>3.45974981447561E-2</v>
      </c>
      <c r="Z86" s="24">
        <f t="shared" si="26"/>
        <v>3.4103002479829225E-2</v>
      </c>
      <c r="AA86" s="24">
        <f t="shared" si="21"/>
        <v>3.4226821728436274E-2</v>
      </c>
      <c r="AB86" s="24">
        <f>+PAT!Y59</f>
        <v>3.4460532801019905E-2</v>
      </c>
      <c r="AD86" s="24">
        <f t="shared" si="24"/>
        <v>0.47978288407264658</v>
      </c>
      <c r="AE86" s="24">
        <f t="shared" si="24"/>
        <v>0.48911470804250778</v>
      </c>
      <c r="AF86" s="24">
        <f t="shared" si="24"/>
        <v>0.48874738177283916</v>
      </c>
      <c r="AG86" s="24">
        <f t="shared" si="24"/>
        <v>0.48911036105020012</v>
      </c>
      <c r="AH86" s="24">
        <f t="shared" si="24"/>
        <v>0.49112401613068268</v>
      </c>
      <c r="AI86" s="24">
        <f t="shared" si="24"/>
        <v>0.4886413607799629</v>
      </c>
      <c r="AJ86" s="24">
        <f t="shared" si="24"/>
        <v>0.48979305212075031</v>
      </c>
      <c r="AK86" s="24">
        <f t="shared" si="24"/>
        <v>0.49011716169264186</v>
      </c>
      <c r="AL86" s="24">
        <f t="shared" si="24"/>
        <v>0.49057119993511367</v>
      </c>
      <c r="AM86" s="24">
        <f t="shared" si="24"/>
        <v>0.4866113411960602</v>
      </c>
      <c r="AN86" s="24">
        <f t="shared" si="24"/>
        <v>0.48862441038418059</v>
      </c>
      <c r="AO86" s="24">
        <f>+PAT!AV59</f>
        <v>0.49685779736808255</v>
      </c>
      <c r="AQ86" s="24">
        <f t="shared" si="11"/>
        <v>-8.8977224460284887E-4</v>
      </c>
      <c r="AR86" s="24">
        <f t="shared" si="18"/>
        <v>-6.8284571234136227E-3</v>
      </c>
      <c r="AS86" s="35">
        <f t="shared" si="25"/>
        <v>44348</v>
      </c>
      <c r="AT86" s="19">
        <f t="shared" si="8"/>
        <v>469.15728759765625</v>
      </c>
      <c r="AU86" s="19">
        <f t="shared" si="9"/>
        <v>477.78512573242188</v>
      </c>
      <c r="AV86" s="52">
        <f t="shared" si="12"/>
        <v>-8.6278381347656641E-2</v>
      </c>
      <c r="AW86" s="52">
        <f t="shared" si="27"/>
        <v>-2.6069602739700048E-3</v>
      </c>
      <c r="AZ86" s="24">
        <f t="shared" si="13"/>
        <v>4.6915728759765623</v>
      </c>
      <c r="BA86" s="24">
        <f t="shared" si="14"/>
        <v>4.7778512573242189</v>
      </c>
      <c r="BB86" s="24">
        <f t="shared" si="15"/>
        <v>-8.6278381347656641E-2</v>
      </c>
      <c r="BD86" s="24">
        <f t="shared" si="28"/>
        <v>1.1597314806411883</v>
      </c>
      <c r="BE86" s="24">
        <f t="shared" si="29"/>
        <v>1.1623384409151583</v>
      </c>
    </row>
    <row r="87" spans="4:57" x14ac:dyDescent="0.25">
      <c r="D87" s="37">
        <f>+PAT!A60</f>
        <v>44378</v>
      </c>
      <c r="E87" s="257">
        <v>485.42816162109375</v>
      </c>
      <c r="F87" s="257">
        <v>486.17974853515625</v>
      </c>
      <c r="G87" s="257">
        <v>489.49169921875</v>
      </c>
      <c r="H87" s="257">
        <v>492.966064453125</v>
      </c>
      <c r="I87" s="257">
        <v>494.646240234375</v>
      </c>
      <c r="J87" s="257">
        <v>490.12075805664063</v>
      </c>
      <c r="K87" s="257">
        <v>489.82305908203125</v>
      </c>
      <c r="L87" s="257">
        <v>494.370361328125</v>
      </c>
      <c r="M87" s="257">
        <v>493.60995483398438</v>
      </c>
      <c r="N87" s="257">
        <v>493.59326171875</v>
      </c>
      <c r="O87" s="19" cm="1">
        <f t="array" ref="O87">+SUMPRODUCT($E$30:$N$30/100,$E87:$N87)/$D$14*100</f>
        <v>479.98513167753612</v>
      </c>
      <c r="Q87" s="24">
        <f t="shared" si="30"/>
        <v>3.4681064226356417E-2</v>
      </c>
      <c r="R87" s="24">
        <f t="shared" si="30"/>
        <v>3.4421369917591038E-2</v>
      </c>
      <c r="S87" s="24">
        <f t="shared" si="30"/>
        <v>3.4039701251678434E-2</v>
      </c>
      <c r="T87" s="24">
        <f t="shared" si="30"/>
        <v>3.3451799379411229E-2</v>
      </c>
      <c r="U87" s="24">
        <f t="shared" si="30"/>
        <v>3.3753074586930998E-2</v>
      </c>
      <c r="V87" s="24">
        <f t="shared" si="26"/>
        <v>3.4281393231575752E-2</v>
      </c>
      <c r="W87" s="24">
        <f t="shared" si="26"/>
        <v>3.3550668125310157E-2</v>
      </c>
      <c r="X87" s="24">
        <f t="shared" si="26"/>
        <v>3.3429021867293462E-2</v>
      </c>
      <c r="Y87" s="24">
        <f t="shared" si="26"/>
        <v>3.3011102757410926E-2</v>
      </c>
      <c r="Z87" s="24">
        <f t="shared" si="26"/>
        <v>3.3086287401883796E-2</v>
      </c>
      <c r="AA87" s="24">
        <f t="shared" si="21"/>
        <v>3.3495200658516744E-2</v>
      </c>
      <c r="AB87" s="24">
        <f>+PAT!Y60</f>
        <v>3.3494321087429668E-2</v>
      </c>
      <c r="AD87" s="24">
        <f t="shared" si="24"/>
        <v>0.4920875742713291</v>
      </c>
      <c r="AE87" s="24">
        <f t="shared" si="24"/>
        <v>0.49921807199459312</v>
      </c>
      <c r="AF87" s="24">
        <f t="shared" si="24"/>
        <v>0.49834995892062373</v>
      </c>
      <c r="AG87" s="24">
        <f t="shared" si="24"/>
        <v>0.49848162138494545</v>
      </c>
      <c r="AH87" s="24">
        <f t="shared" si="24"/>
        <v>0.50267250878737801</v>
      </c>
      <c r="AI87" s="24">
        <f t="shared" si="24"/>
        <v>0.49806556059845852</v>
      </c>
      <c r="AJ87" s="24">
        <f t="shared" si="24"/>
        <v>0.49991855847282052</v>
      </c>
      <c r="AK87" s="24">
        <f t="shared" si="24"/>
        <v>0.49985491721392905</v>
      </c>
      <c r="AL87" s="24">
        <f t="shared" si="24"/>
        <v>0.49944016464109908</v>
      </c>
      <c r="AM87" s="24">
        <f t="shared" si="24"/>
        <v>0.4935996819625974</v>
      </c>
      <c r="AN87" s="24">
        <f t="shared" si="24"/>
        <v>0.49765599853041742</v>
      </c>
      <c r="AO87" s="24">
        <f>+PAT!AV60</f>
        <v>0.50587646218234128</v>
      </c>
      <c r="AQ87" s="24">
        <f t="shared" si="11"/>
        <v>1.5947768244726213E-3</v>
      </c>
      <c r="AR87" s="24">
        <f t="shared" si="18"/>
        <v>-1.5121076912683051E-3</v>
      </c>
      <c r="AS87" s="35">
        <f t="shared" si="25"/>
        <v>44378</v>
      </c>
      <c r="AT87" s="19">
        <f t="shared" si="8"/>
        <v>485.42816162109375</v>
      </c>
      <c r="AU87" s="19">
        <f t="shared" si="9"/>
        <v>493.59326171875</v>
      </c>
      <c r="AV87" s="52">
        <f t="shared" si="12"/>
        <v>-8.1651000976562749E-2</v>
      </c>
      <c r="AW87" s="52">
        <f t="shared" si="27"/>
        <v>-8.4370202290195984E-4</v>
      </c>
      <c r="AZ87" s="24">
        <f t="shared" si="13"/>
        <v>4.8542816162109377</v>
      </c>
      <c r="BA87" s="24">
        <f t="shared" si="14"/>
        <v>4.9359326171875004</v>
      </c>
      <c r="BB87" s="24">
        <f t="shared" si="15"/>
        <v>-8.1651000976562749E-2</v>
      </c>
      <c r="BD87" s="24">
        <f t="shared" si="28"/>
        <v>1.1999522026066327</v>
      </c>
      <c r="BE87" s="24">
        <f t="shared" si="29"/>
        <v>1.2007959046295347</v>
      </c>
    </row>
    <row r="88" spans="4:57" x14ac:dyDescent="0.25">
      <c r="D88" s="37">
        <f>+PAT!A61</f>
        <v>44409</v>
      </c>
      <c r="E88" s="257">
        <v>501.67205810546875</v>
      </c>
      <c r="F88" s="257">
        <v>502.39797973632813</v>
      </c>
      <c r="G88" s="257">
        <v>505.923828125</v>
      </c>
      <c r="H88" s="257">
        <v>509.73098754882813</v>
      </c>
      <c r="I88" s="257">
        <v>511.3935546875</v>
      </c>
      <c r="J88" s="257">
        <v>506.71551513671875</v>
      </c>
      <c r="K88" s="257">
        <v>506.29959106445313</v>
      </c>
      <c r="L88" s="257">
        <v>511.35903930664063</v>
      </c>
      <c r="M88" s="257">
        <v>510.49667358398438</v>
      </c>
      <c r="N88" s="257">
        <v>510.69534301757813</v>
      </c>
      <c r="O88" s="19" cm="1">
        <f t="array" ref="O88">+SUMPRODUCT($E$30:$N$30/100,$E88:$N88)/$D$14*100</f>
        <v>496.36394519123803</v>
      </c>
      <c r="Q88" s="24">
        <f t="shared" si="30"/>
        <v>3.3463028659335148E-2</v>
      </c>
      <c r="R88" s="24">
        <f t="shared" si="30"/>
        <v>3.3358508350125327E-2</v>
      </c>
      <c r="S88" s="24">
        <f t="shared" si="30"/>
        <v>3.3569780514105529E-2</v>
      </c>
      <c r="T88" s="24">
        <f t="shared" si="30"/>
        <v>3.4008270152026343E-2</v>
      </c>
      <c r="U88" s="24">
        <f t="shared" si="30"/>
        <v>3.3857155055276866E-2</v>
      </c>
      <c r="V88" s="24">
        <f t="shared" si="26"/>
        <v>3.3858506923635234E-2</v>
      </c>
      <c r="W88" s="24">
        <f t="shared" si="26"/>
        <v>3.3637722187477737E-2</v>
      </c>
      <c r="X88" s="24">
        <f t="shared" si="26"/>
        <v>3.4364272835603504E-2</v>
      </c>
      <c r="Y88" s="24">
        <f t="shared" si="26"/>
        <v>3.4210652732235669E-2</v>
      </c>
      <c r="Z88" s="24">
        <f t="shared" si="26"/>
        <v>3.4648125542226182E-2</v>
      </c>
      <c r="AA88" s="24">
        <f t="shared" si="21"/>
        <v>3.4123585154520075E-2</v>
      </c>
      <c r="AB88" s="24">
        <f>+PAT!Y61</f>
        <v>3.4057785794644246E-2</v>
      </c>
      <c r="AD88" s="24">
        <f t="shared" si="24"/>
        <v>0.49909108633558152</v>
      </c>
      <c r="AE88" s="24">
        <f t="shared" si="24"/>
        <v>0.50694610801464557</v>
      </c>
      <c r="AF88" s="24">
        <f t="shared" si="24"/>
        <v>0.50493357612304379</v>
      </c>
      <c r="AG88" s="24">
        <f t="shared" si="24"/>
        <v>0.50540301919429154</v>
      </c>
      <c r="AH88" s="24">
        <f t="shared" si="24"/>
        <v>0.5103197960132233</v>
      </c>
      <c r="AI88" s="24">
        <f t="shared" si="24"/>
        <v>0.5046388651920819</v>
      </c>
      <c r="AJ88" s="24">
        <f t="shared" si="24"/>
        <v>0.50763576598384663</v>
      </c>
      <c r="AK88" s="24">
        <f t="shared" si="24"/>
        <v>0.50824691657617538</v>
      </c>
      <c r="AL88" s="24">
        <f t="shared" si="24"/>
        <v>0.5074874420767479</v>
      </c>
      <c r="AM88" s="24">
        <f t="shared" si="24"/>
        <v>0.50152045583078286</v>
      </c>
      <c r="AN88" s="24">
        <f t="shared" si="24"/>
        <v>0.50533031867179812</v>
      </c>
      <c r="AO88" s="24">
        <f>+PAT!AV61</f>
        <v>0.51315229140445706</v>
      </c>
      <c r="AQ88" s="24">
        <f t="shared" si="11"/>
        <v>-1.1850968828910347E-3</v>
      </c>
      <c r="AR88" s="24">
        <f t="shared" si="18"/>
        <v>-2.4293694952013389E-3</v>
      </c>
      <c r="AS88" s="35">
        <f t="shared" si="25"/>
        <v>44409</v>
      </c>
      <c r="AT88" s="19">
        <f t="shared" si="8"/>
        <v>501.67205810546875</v>
      </c>
      <c r="AU88" s="19">
        <f t="shared" si="9"/>
        <v>510.69534301757813</v>
      </c>
      <c r="AV88" s="52">
        <f t="shared" si="12"/>
        <v>-9.023284912109375E-2</v>
      </c>
      <c r="AW88" s="52">
        <f t="shared" si="27"/>
        <v>-2.2949943314392041E-3</v>
      </c>
      <c r="AZ88" s="24">
        <f t="shared" si="13"/>
        <v>5.0167205810546873</v>
      </c>
      <c r="BA88" s="24">
        <f t="shared" si="14"/>
        <v>5.1069534301757811</v>
      </c>
      <c r="BB88" s="24">
        <f t="shared" si="15"/>
        <v>-9.023284912109375E-2</v>
      </c>
      <c r="BD88" s="24">
        <f t="shared" si="28"/>
        <v>1.2401062375522907</v>
      </c>
      <c r="BE88" s="24">
        <f t="shared" si="29"/>
        <v>1.2424012318837299</v>
      </c>
    </row>
    <row r="89" spans="4:57" x14ac:dyDescent="0.25">
      <c r="D89" s="37">
        <f>+PAT!A62</f>
        <v>44440</v>
      </c>
      <c r="E89" s="257">
        <v>520.63616943359375</v>
      </c>
      <c r="F89" s="257">
        <v>521.65509033203125</v>
      </c>
      <c r="G89" s="257">
        <v>525.1536865234375</v>
      </c>
      <c r="H89" s="257">
        <v>528.78790283203125</v>
      </c>
      <c r="I89" s="257">
        <v>530.46856689453125</v>
      </c>
      <c r="J89" s="257">
        <v>526.0477294921875</v>
      </c>
      <c r="K89" s="257">
        <v>525.49871826171875</v>
      </c>
      <c r="L89" s="257">
        <v>530.4945068359375</v>
      </c>
      <c r="M89" s="257">
        <v>529.68212890625</v>
      </c>
      <c r="N89" s="257">
        <v>530.0194091796875</v>
      </c>
      <c r="O89" s="19" cm="1">
        <f t="array" ref="O89">+SUMPRODUCT($E$30:$N$30/100,$E89:$N89)/$D$14*100</f>
        <v>515.10639624142152</v>
      </c>
      <c r="Q89" s="24">
        <f t="shared" si="30"/>
        <v>3.7801809013923826E-2</v>
      </c>
      <c r="R89" s="24">
        <f t="shared" si="30"/>
        <v>3.833039019346729E-2</v>
      </c>
      <c r="S89" s="24">
        <f t="shared" si="30"/>
        <v>3.8009394555905907E-2</v>
      </c>
      <c r="T89" s="24">
        <f t="shared" si="30"/>
        <v>3.7386220866899134E-2</v>
      </c>
      <c r="U89" s="24">
        <f t="shared" si="30"/>
        <v>3.73000637809906E-2</v>
      </c>
      <c r="V89" s="24">
        <f t="shared" si="26"/>
        <v>3.815200793733875E-2</v>
      </c>
      <c r="W89" s="24">
        <f t="shared" si="26"/>
        <v>3.7920487269012204E-2</v>
      </c>
      <c r="X89" s="24">
        <f t="shared" si="26"/>
        <v>3.7420806240646476E-2</v>
      </c>
      <c r="Y89" s="24">
        <f t="shared" si="26"/>
        <v>3.7581939932286978E-2</v>
      </c>
      <c r="Z89" s="24">
        <f t="shared" si="26"/>
        <v>3.7838735806612345E-2</v>
      </c>
      <c r="AA89" s="24">
        <f t="shared" si="21"/>
        <v>3.775949327456174E-2</v>
      </c>
      <c r="AB89" s="24">
        <f>+PAT!Y62</f>
        <v>3.7444097185322267E-2</v>
      </c>
      <c r="AD89" s="24">
        <f t="shared" si="24"/>
        <v>0.52134946526906334</v>
      </c>
      <c r="AE89" s="24">
        <f t="shared" si="24"/>
        <v>0.53014923919502244</v>
      </c>
      <c r="AF89" s="24">
        <f t="shared" si="24"/>
        <v>0.52792084327856337</v>
      </c>
      <c r="AG89" s="24">
        <f t="shared" si="24"/>
        <v>0.52739044017856918</v>
      </c>
      <c r="AH89" s="24">
        <f t="shared" si="24"/>
        <v>0.53049532175817182</v>
      </c>
      <c r="AI89" s="24">
        <f t="shared" si="24"/>
        <v>0.5281565027936288</v>
      </c>
      <c r="AJ89" s="24">
        <f t="shared" si="24"/>
        <v>0.53044869558663565</v>
      </c>
      <c r="AK89" s="24">
        <f t="shared" si="24"/>
        <v>0.5307754369953368</v>
      </c>
      <c r="AL89" s="24">
        <f t="shared" si="24"/>
        <v>0.53015467089457058</v>
      </c>
      <c r="AM89" s="24">
        <f t="shared" si="24"/>
        <v>0.52597143231187049</v>
      </c>
      <c r="AN89" s="24">
        <f t="shared" si="24"/>
        <v>0.52842515244821375</v>
      </c>
      <c r="AO89" s="24">
        <f>+PAT!AV62</f>
        <v>0.53493214527602739</v>
      </c>
      <c r="AQ89" s="24">
        <f t="shared" si="11"/>
        <v>-3.6926792688518617E-5</v>
      </c>
      <c r="AR89" s="24">
        <f t="shared" si="18"/>
        <v>-4.6219670428071513E-3</v>
      </c>
      <c r="AS89" s="35">
        <f t="shared" si="25"/>
        <v>44440</v>
      </c>
      <c r="AT89" s="19">
        <f t="shared" si="8"/>
        <v>520.63616943359375</v>
      </c>
      <c r="AU89" s="19">
        <f t="shared" si="9"/>
        <v>530.0194091796875</v>
      </c>
      <c r="AV89" s="52">
        <f t="shared" si="12"/>
        <v>-9.3832397460937855E-2</v>
      </c>
      <c r="AW89" s="52">
        <f t="shared" si="27"/>
        <v>-2.4276271615699674E-3</v>
      </c>
      <c r="AZ89" s="24">
        <f t="shared" si="13"/>
        <v>5.2063616943359374</v>
      </c>
      <c r="BA89" s="24">
        <f t="shared" si="14"/>
        <v>5.3001940917968753</v>
      </c>
      <c r="BB89" s="24">
        <f t="shared" si="15"/>
        <v>-9.3832397460937855E-2</v>
      </c>
      <c r="BD89" s="24">
        <f t="shared" si="28"/>
        <v>1.2869844967012178</v>
      </c>
      <c r="BE89" s="24">
        <f t="shared" si="29"/>
        <v>1.2894121238627878</v>
      </c>
    </row>
    <row r="90" spans="4:57" x14ac:dyDescent="0.25">
      <c r="D90" s="37">
        <f>+PAT!A63</f>
        <v>44470</v>
      </c>
      <c r="E90" s="257">
        <v>535.31512451171875</v>
      </c>
      <c r="F90" s="257">
        <v>536.6065673828125</v>
      </c>
      <c r="G90" s="257">
        <v>539.9893798828125</v>
      </c>
      <c r="H90" s="257">
        <v>543.76019287109375</v>
      </c>
      <c r="I90" s="257">
        <v>545.62652587890625</v>
      </c>
      <c r="J90" s="257">
        <v>541.0140380859375</v>
      </c>
      <c r="K90" s="257">
        <v>540.35565185546875</v>
      </c>
      <c r="L90" s="257">
        <v>545.65399169921875</v>
      </c>
      <c r="M90" s="257">
        <v>544.6727294921875</v>
      </c>
      <c r="N90" s="257">
        <v>545.05859375</v>
      </c>
      <c r="O90" s="19" cm="1">
        <f t="array" ref="O90">+SUMPRODUCT($E$30:$N$30/100,$E90:$N90)/$D$14*100</f>
        <v>529.73054436480982</v>
      </c>
      <c r="Q90" s="24">
        <f t="shared" si="30"/>
        <v>2.8194266821865988E-2</v>
      </c>
      <c r="R90" s="24">
        <f t="shared" si="30"/>
        <v>2.866161440361803E-2</v>
      </c>
      <c r="S90" s="24">
        <f t="shared" si="30"/>
        <v>2.8250193686325531E-2</v>
      </c>
      <c r="T90" s="24">
        <f t="shared" si="30"/>
        <v>2.8314358098729953E-2</v>
      </c>
      <c r="U90" s="24">
        <f t="shared" si="30"/>
        <v>2.8574660084220938E-2</v>
      </c>
      <c r="V90" s="24">
        <f t="shared" si="26"/>
        <v>2.8450476553139925E-2</v>
      </c>
      <c r="W90" s="24">
        <f t="shared" si="26"/>
        <v>2.8272064378948025E-2</v>
      </c>
      <c r="X90" s="24">
        <f t="shared" si="26"/>
        <v>2.8576139183227323E-2</v>
      </c>
      <c r="Y90" s="24">
        <f t="shared" si="26"/>
        <v>2.8301125841062147E-2</v>
      </c>
      <c r="Z90" s="24">
        <f t="shared" si="26"/>
        <v>2.8374780828476887E-2</v>
      </c>
      <c r="AA90" s="24">
        <f t="shared" si="21"/>
        <v>2.8390538789842878E-2</v>
      </c>
      <c r="AB90" s="24">
        <f>+PAT!Y63</f>
        <v>2.8660826481141877E-2</v>
      </c>
      <c r="AD90" s="24">
        <f t="shared" si="24"/>
        <v>0.5101631122304644</v>
      </c>
      <c r="AE90" s="24">
        <f t="shared" si="24"/>
        <v>0.52008526678158096</v>
      </c>
      <c r="AF90" s="24">
        <f t="shared" si="24"/>
        <v>0.51705883679339903</v>
      </c>
      <c r="AG90" s="24">
        <f t="shared" si="24"/>
        <v>0.51746767789538417</v>
      </c>
      <c r="AH90" s="24">
        <f t="shared" si="24"/>
        <v>0.52082466236271796</v>
      </c>
      <c r="AI90" s="24">
        <f t="shared" si="24"/>
        <v>0.51890809653731118</v>
      </c>
      <c r="AJ90" s="24">
        <f t="shared" si="24"/>
        <v>0.52216418875331327</v>
      </c>
      <c r="AK90" s="24">
        <f t="shared" si="24"/>
        <v>0.52362467445073424</v>
      </c>
      <c r="AL90" s="24">
        <f t="shared" si="24"/>
        <v>0.52308409271339062</v>
      </c>
      <c r="AM90" s="24">
        <f t="shared" si="24"/>
        <v>0.51957243477797732</v>
      </c>
      <c r="AN90" s="24">
        <f t="shared" si="24"/>
        <v>0.52042813239911268</v>
      </c>
      <c r="AO90" s="24">
        <f>+PAT!AV63</f>
        <v>0.52608809061619088</v>
      </c>
      <c r="AQ90" s="24">
        <f t="shared" si="11"/>
        <v>-1.80514006610899E-4</v>
      </c>
      <c r="AR90" s="24">
        <f t="shared" si="18"/>
        <v>-9.4093225475129216E-3</v>
      </c>
      <c r="AS90" s="35">
        <f t="shared" si="25"/>
        <v>44470</v>
      </c>
      <c r="AT90" s="19">
        <f t="shared" si="8"/>
        <v>535.31512451171875</v>
      </c>
      <c r="AU90" s="19">
        <f t="shared" si="9"/>
        <v>545.05859375</v>
      </c>
      <c r="AV90" s="52">
        <f t="shared" si="12"/>
        <v>-9.7434692382812216E-2</v>
      </c>
      <c r="AW90" s="52">
        <f t="shared" si="27"/>
        <v>-2.728829278158651E-3</v>
      </c>
      <c r="AZ90" s="24">
        <f t="shared" si="13"/>
        <v>5.3531512451171874</v>
      </c>
      <c r="BA90" s="24">
        <f t="shared" si="14"/>
        <v>5.4505859374999996</v>
      </c>
      <c r="BB90" s="24">
        <f t="shared" si="15"/>
        <v>-9.7434692382812216E-2</v>
      </c>
      <c r="BD90" s="24">
        <f t="shared" si="28"/>
        <v>1.323270080996817</v>
      </c>
      <c r="BE90" s="24">
        <f t="shared" si="29"/>
        <v>1.3259989102749756</v>
      </c>
    </row>
    <row r="91" spans="4:57" x14ac:dyDescent="0.25">
      <c r="D91" s="37">
        <f>+PAT!A64</f>
        <v>44501</v>
      </c>
      <c r="E91" s="257">
        <v>546.19451904296875</v>
      </c>
      <c r="F91" s="257">
        <v>547.90863037109375</v>
      </c>
      <c r="G91" s="257">
        <v>551.2886962890625</v>
      </c>
      <c r="H91" s="257">
        <v>555.41650390625</v>
      </c>
      <c r="I91" s="257">
        <v>557.3768310546875</v>
      </c>
      <c r="J91" s="257">
        <v>552.48876953125</v>
      </c>
      <c r="K91" s="257">
        <v>551.84918212890625</v>
      </c>
      <c r="L91" s="257">
        <v>557.70404052734375</v>
      </c>
      <c r="M91" s="257">
        <v>556.619140625</v>
      </c>
      <c r="N91" s="257">
        <v>557.19073486328125</v>
      </c>
      <c r="O91" s="19" cm="1">
        <f t="array" ref="O91">+SUMPRODUCT($E$30:$N$30/100,$E91:$N91)/$D$14*100</f>
        <v>541.22809243851782</v>
      </c>
      <c r="Q91" s="24">
        <f t="shared" si="30"/>
        <v>2.0323346068679582E-2</v>
      </c>
      <c r="R91" s="24">
        <f t="shared" si="30"/>
        <v>2.1062103364490437E-2</v>
      </c>
      <c r="S91" s="24">
        <f t="shared" si="30"/>
        <v>2.0925071542522211E-2</v>
      </c>
      <c r="T91" s="24">
        <f t="shared" si="30"/>
        <v>2.1436492019781817E-2</v>
      </c>
      <c r="U91" s="24">
        <f t="shared" si="30"/>
        <v>2.1535436087630755E-2</v>
      </c>
      <c r="V91" s="24">
        <f t="shared" si="26"/>
        <v>2.1209674125849176E-2</v>
      </c>
      <c r="W91" s="24">
        <f t="shared" si="26"/>
        <v>2.1270306387970894E-2</v>
      </c>
      <c r="X91" s="24">
        <f t="shared" si="26"/>
        <v>2.208368125485527E-2</v>
      </c>
      <c r="Y91" s="24">
        <f t="shared" si="26"/>
        <v>2.1933191228337146E-2</v>
      </c>
      <c r="Z91" s="24">
        <f t="shared" si="26"/>
        <v>2.2258416347153087E-2</v>
      </c>
      <c r="AA91" s="24">
        <f t="shared" si="21"/>
        <v>2.1704521659204223E-2</v>
      </c>
      <c r="AB91" s="24">
        <f>+PAT!Y64</f>
        <v>2.1906232887188404E-2</v>
      </c>
      <c r="AD91" s="24">
        <f t="shared" si="24"/>
        <v>0.49650892385019074</v>
      </c>
      <c r="AE91" s="24">
        <f t="shared" si="24"/>
        <v>0.50737611304546326</v>
      </c>
      <c r="AF91" s="24">
        <f t="shared" si="24"/>
        <v>0.50469237965274161</v>
      </c>
      <c r="AG91" s="24">
        <f t="shared" si="24"/>
        <v>0.50627370999070331</v>
      </c>
      <c r="AH91" s="24">
        <f t="shared" si="24"/>
        <v>0.50956085913133897</v>
      </c>
      <c r="AI91" s="24">
        <f t="shared" si="24"/>
        <v>0.50759290386862999</v>
      </c>
      <c r="AJ91" s="24">
        <f t="shared" si="24"/>
        <v>0.5107509561770962</v>
      </c>
      <c r="AK91" s="24">
        <f t="shared" si="24"/>
        <v>0.5146992125984251</v>
      </c>
      <c r="AL91" s="24">
        <f t="shared" si="24"/>
        <v>0.51335847618832675</v>
      </c>
      <c r="AM91" s="24">
        <f t="shared" si="24"/>
        <v>0.51093206368216215</v>
      </c>
      <c r="AN91" s="24">
        <f t="shared" si="24"/>
        <v>0.51019302178271486</v>
      </c>
      <c r="AO91" s="24">
        <f>+PAT!AV64</f>
        <v>0.51526842936515904</v>
      </c>
      <c r="AQ91" s="24">
        <f t="shared" si="11"/>
        <v>-1.9350702784735052E-3</v>
      </c>
      <c r="AR91" s="24">
        <f t="shared" si="18"/>
        <v>-1.442313983197141E-2</v>
      </c>
      <c r="AS91" s="35">
        <f t="shared" si="25"/>
        <v>44501</v>
      </c>
      <c r="AT91" s="19">
        <f t="shared" si="8"/>
        <v>546.19451904296875</v>
      </c>
      <c r="AU91" s="19">
        <f t="shared" si="9"/>
        <v>557.19073486328125</v>
      </c>
      <c r="AV91" s="52">
        <f t="shared" si="12"/>
        <v>-0.1099621582031256</v>
      </c>
      <c r="AW91" s="52">
        <f t="shared" si="27"/>
        <v>-5.3501893005021284E-3</v>
      </c>
      <c r="AZ91" s="24">
        <f t="shared" si="13"/>
        <v>5.4619451904296872</v>
      </c>
      <c r="BA91" s="24">
        <f t="shared" si="14"/>
        <v>5.5719073486328128</v>
      </c>
      <c r="BB91" s="24">
        <f t="shared" si="15"/>
        <v>-0.1099621582031256</v>
      </c>
      <c r="BD91" s="24">
        <f t="shared" si="28"/>
        <v>1.3501633567952451</v>
      </c>
      <c r="BE91" s="24">
        <f t="shared" si="29"/>
        <v>1.3555135460957473</v>
      </c>
    </row>
    <row r="92" spans="4:57" x14ac:dyDescent="0.25">
      <c r="D92" s="37">
        <f>+PAT!A65</f>
        <v>44531</v>
      </c>
      <c r="E92" s="257">
        <v>563.1234130859375</v>
      </c>
      <c r="F92" s="257">
        <v>564.8634033203125</v>
      </c>
      <c r="G92" s="257">
        <v>568.3092041015625</v>
      </c>
      <c r="H92" s="257">
        <v>572.35736083984375</v>
      </c>
      <c r="I92" s="257">
        <v>574.11175537109375</v>
      </c>
      <c r="J92" s="257">
        <v>569.430908203125</v>
      </c>
      <c r="K92" s="257">
        <v>569.2120361328125</v>
      </c>
      <c r="L92" s="257">
        <v>574.49163818359375</v>
      </c>
      <c r="M92" s="257">
        <v>573.828369140625</v>
      </c>
      <c r="N92" s="257">
        <v>574.3057861328125</v>
      </c>
      <c r="O92" s="19" cm="1">
        <f t="array" ref="O92">+SUMPRODUCT($E$30:$N$30/100,$E92:$N92)/$D$14*100</f>
        <v>557.86289343343094</v>
      </c>
      <c r="Q92" s="24">
        <f t="shared" si="30"/>
        <v>3.0994258369035244E-2</v>
      </c>
      <c r="R92" s="24">
        <f t="shared" si="30"/>
        <v>3.0944526166224895E-2</v>
      </c>
      <c r="S92" s="24">
        <f t="shared" si="30"/>
        <v>3.0874037372925711E-2</v>
      </c>
      <c r="T92" s="24">
        <f t="shared" si="30"/>
        <v>3.0501176710538092E-2</v>
      </c>
      <c r="U92" s="24">
        <f t="shared" si="30"/>
        <v>3.0024434788112453E-2</v>
      </c>
      <c r="V92" s="24">
        <f t="shared" si="26"/>
        <v>3.0665127702503847E-2</v>
      </c>
      <c r="W92" s="24">
        <f t="shared" si="26"/>
        <v>3.146304201616168E-2</v>
      </c>
      <c r="X92" s="24">
        <f t="shared" si="26"/>
        <v>3.0101265969628477E-2</v>
      </c>
      <c r="Y92" s="24">
        <f t="shared" si="26"/>
        <v>3.0917421374158316E-2</v>
      </c>
      <c r="Z92" s="24">
        <f t="shared" si="26"/>
        <v>3.071668317264975E-2</v>
      </c>
      <c r="AA92" s="24">
        <f t="shared" si="21"/>
        <v>3.0735287445935455E-2</v>
      </c>
      <c r="AB92" s="24">
        <f>+PAT!Y65</f>
        <v>3.0915776000872919E-2</v>
      </c>
      <c r="AD92" s="24">
        <f t="shared" si="24"/>
        <v>0.49950335994892781</v>
      </c>
      <c r="AE92" s="24">
        <f t="shared" si="24"/>
        <v>0.51114118425919974</v>
      </c>
      <c r="AF92" s="24">
        <f t="shared" si="24"/>
        <v>0.50750723766924821</v>
      </c>
      <c r="AG92" s="24">
        <f t="shared" si="24"/>
        <v>0.50742810984811193</v>
      </c>
      <c r="AH92" s="24">
        <f t="shared" si="24"/>
        <v>0.50941837247378441</v>
      </c>
      <c r="AI92" s="24">
        <f t="shared" si="24"/>
        <v>0.50922063647655746</v>
      </c>
      <c r="AJ92" s="24">
        <f t="shared" si="24"/>
        <v>0.51289947240584</v>
      </c>
      <c r="AK92" s="24">
        <f t="shared" si="24"/>
        <v>0.51455501914620672</v>
      </c>
      <c r="AL92" s="24">
        <f t="shared" si="24"/>
        <v>0.51376770302883834</v>
      </c>
      <c r="AM92" s="24">
        <f t="shared" si="24"/>
        <v>0.51131256749924026</v>
      </c>
      <c r="AN92" s="24">
        <f t="shared" si="24"/>
        <v>0.51122038471290998</v>
      </c>
      <c r="AO92" s="24">
        <f>+PAT!AV65</f>
        <v>0.5162668912008046</v>
      </c>
      <c r="AQ92" s="24">
        <f t="shared" si="11"/>
        <v>2.7757519638549333E-4</v>
      </c>
      <c r="AR92" s="24">
        <f t="shared" si="18"/>
        <v>-1.1809207550312451E-2</v>
      </c>
      <c r="AS92" s="35">
        <f t="shared" si="25"/>
        <v>44531</v>
      </c>
      <c r="AT92" s="19">
        <f t="shared" si="8"/>
        <v>563.1234130859375</v>
      </c>
      <c r="AU92" s="19">
        <f t="shared" si="9"/>
        <v>574.3057861328125</v>
      </c>
      <c r="AV92" s="52">
        <f t="shared" si="12"/>
        <v>-0.11182373046874972</v>
      </c>
      <c r="AW92" s="52">
        <f t="shared" si="27"/>
        <v>-5.1397575112441807E-3</v>
      </c>
      <c r="AZ92" s="24">
        <f t="shared" si="13"/>
        <v>5.631234130859375</v>
      </c>
      <c r="BA92" s="24">
        <f t="shared" si="14"/>
        <v>5.7430578613281247</v>
      </c>
      <c r="BB92" s="24">
        <f t="shared" si="15"/>
        <v>-0.11182373046874972</v>
      </c>
      <c r="BD92" s="24">
        <f t="shared" si="28"/>
        <v>1.3920106687161609</v>
      </c>
      <c r="BE92" s="24">
        <f t="shared" si="29"/>
        <v>1.397150426227405</v>
      </c>
    </row>
    <row r="93" spans="4:57" x14ac:dyDescent="0.25">
      <c r="D93" s="37">
        <f>+PAT!A66</f>
        <v>44562</v>
      </c>
      <c r="E93" s="257">
        <v>583.688720703125</v>
      </c>
      <c r="F93" s="257">
        <v>585.59478759765625</v>
      </c>
      <c r="G93" s="257">
        <v>589.012939453125</v>
      </c>
      <c r="H93" s="257">
        <v>592.92388916015625</v>
      </c>
      <c r="I93" s="257">
        <v>594.90625</v>
      </c>
      <c r="J93" s="257">
        <v>589.98284912109375</v>
      </c>
      <c r="K93" s="257">
        <v>589.966552734375</v>
      </c>
      <c r="L93" s="257">
        <v>595.35784912109375</v>
      </c>
      <c r="M93" s="257">
        <v>594.456298828125</v>
      </c>
      <c r="N93" s="257">
        <v>595.06158447265625</v>
      </c>
      <c r="O93" s="19" cm="1">
        <f t="array" ref="O93">+SUMPRODUCT($E$30:$N$30/100,$E93:$N93)/$D$14*100</f>
        <v>578.06192538813241</v>
      </c>
      <c r="Q93" s="24">
        <f t="shared" si="30"/>
        <v>3.6520072046887231E-2</v>
      </c>
      <c r="R93" s="24">
        <f t="shared" si="30"/>
        <v>3.6701588659281192E-2</v>
      </c>
      <c r="S93" s="24">
        <f t="shared" si="30"/>
        <v>3.6430406550062688E-2</v>
      </c>
      <c r="T93" s="24">
        <f t="shared" si="30"/>
        <v>3.5933019696181345E-2</v>
      </c>
      <c r="U93" s="24">
        <f t="shared" si="30"/>
        <v>3.6220290621753914E-2</v>
      </c>
      <c r="V93" s="24">
        <f t="shared" si="26"/>
        <v>3.6092071262555203E-2</v>
      </c>
      <c r="W93" s="24">
        <f t="shared" si="26"/>
        <v>3.6461837213716208E-2</v>
      </c>
      <c r="X93" s="24">
        <f t="shared" si="26"/>
        <v>3.6321174322874406E-2</v>
      </c>
      <c r="Y93" s="24">
        <f t="shared" si="26"/>
        <v>3.5947908463279221E-2</v>
      </c>
      <c r="Z93" s="24">
        <f t="shared" si="26"/>
        <v>3.6140674255794147E-2</v>
      </c>
      <c r="AA93" s="24">
        <f t="shared" si="21"/>
        <v>3.6207878660622583E-2</v>
      </c>
      <c r="AB93" s="24">
        <f>+PAT!Y66</f>
        <v>3.592545642741074E-2</v>
      </c>
      <c r="AD93" s="24">
        <f t="shared" ref="AD93:AN108" si="31">+E93/E81-1</f>
        <v>0.49799302284672309</v>
      </c>
      <c r="AE93" s="24">
        <f t="shared" si="31"/>
        <v>0.50875535194308541</v>
      </c>
      <c r="AF93" s="24">
        <f t="shared" si="31"/>
        <v>0.5029873592943066</v>
      </c>
      <c r="AG93" s="24">
        <f t="shared" si="31"/>
        <v>0.50128180054940819</v>
      </c>
      <c r="AH93" s="24">
        <f t="shared" si="31"/>
        <v>0.50274861809776406</v>
      </c>
      <c r="AI93" s="24">
        <f t="shared" si="31"/>
        <v>0.50363075279466818</v>
      </c>
      <c r="AJ93" s="24">
        <f t="shared" si="31"/>
        <v>0.50581692336093065</v>
      </c>
      <c r="AK93" s="24">
        <f t="shared" si="31"/>
        <v>0.50659591341347587</v>
      </c>
      <c r="AL93" s="24">
        <f t="shared" si="31"/>
        <v>0.50504416702922983</v>
      </c>
      <c r="AM93" s="24">
        <f t="shared" si="31"/>
        <v>0.50326116838964841</v>
      </c>
      <c r="AN93" s="24">
        <f t="shared" si="31"/>
        <v>0.50424138366347915</v>
      </c>
      <c r="AO93" s="24">
        <f>+PAT!AV66</f>
        <v>0.50869653951122928</v>
      </c>
      <c r="AQ93" s="24">
        <f t="shared" si="11"/>
        <v>3.7939779109308347E-4</v>
      </c>
      <c r="AR93" s="24">
        <f t="shared" si="18"/>
        <v>-5.2681455429253177E-3</v>
      </c>
      <c r="AS93" s="35">
        <f t="shared" si="25"/>
        <v>44562</v>
      </c>
      <c r="AT93" s="19">
        <f t="shared" si="8"/>
        <v>583.688720703125</v>
      </c>
      <c r="AU93" s="19">
        <f t="shared" si="9"/>
        <v>595.06158447265625</v>
      </c>
      <c r="AV93" s="52">
        <f t="shared" si="12"/>
        <v>-0.11372863769531261</v>
      </c>
      <c r="AW93" s="52">
        <f t="shared" si="27"/>
        <v>-4.7973860403227597E-3</v>
      </c>
      <c r="AZ93" s="24">
        <f t="shared" si="13"/>
        <v>5.8368872070312499</v>
      </c>
      <c r="BA93" s="24">
        <f t="shared" si="14"/>
        <v>5.9506158447265625</v>
      </c>
      <c r="BB93" s="24">
        <f t="shared" si="15"/>
        <v>-0.11372863769531261</v>
      </c>
      <c r="BD93" s="24">
        <f t="shared" si="28"/>
        <v>1.4428469986277108</v>
      </c>
      <c r="BE93" s="24">
        <f t="shared" si="29"/>
        <v>1.4476443846680336</v>
      </c>
    </row>
    <row r="94" spans="4:57" x14ac:dyDescent="0.25">
      <c r="D94" s="37">
        <f>+PAT!A67</f>
        <v>44593</v>
      </c>
      <c r="E94" s="257">
        <v>612.17791748046875</v>
      </c>
      <c r="F94" s="257">
        <v>614.241455078125</v>
      </c>
      <c r="G94" s="257">
        <v>617.55963134765625</v>
      </c>
      <c r="H94" s="257">
        <v>621.3643798828125</v>
      </c>
      <c r="I94" s="257">
        <v>623.62689208984375</v>
      </c>
      <c r="J94" s="257">
        <v>618.57745361328125</v>
      </c>
      <c r="K94" s="257">
        <v>618.4417724609375</v>
      </c>
      <c r="L94" s="257">
        <v>624.0299072265625</v>
      </c>
      <c r="M94" s="257">
        <v>622.7159423828125</v>
      </c>
      <c r="N94" s="257">
        <v>623.14935302734375</v>
      </c>
      <c r="O94" s="19" cm="1">
        <f t="array" ref="O94">+SUMPRODUCT($E$30:$N$30/100,$E94:$N94)/$D$14*100</f>
        <v>605.75679551554754</v>
      </c>
      <c r="Q94" s="24">
        <f t="shared" si="30"/>
        <v>4.8808886940671092E-2</v>
      </c>
      <c r="R94" s="24">
        <f t="shared" si="30"/>
        <v>4.8918924975389189E-2</v>
      </c>
      <c r="S94" s="24">
        <f t="shared" si="30"/>
        <v>4.8465305229178357E-2</v>
      </c>
      <c r="T94" s="24">
        <f t="shared" si="30"/>
        <v>4.7966511794524935E-2</v>
      </c>
      <c r="U94" s="24">
        <f t="shared" si="30"/>
        <v>4.827759346929672E-2</v>
      </c>
      <c r="V94" s="24">
        <f t="shared" si="26"/>
        <v>4.8466840239144826E-2</v>
      </c>
      <c r="W94" s="24">
        <f t="shared" si="26"/>
        <v>4.8265820485221766E-2</v>
      </c>
      <c r="X94" s="24">
        <f t="shared" si="26"/>
        <v>4.8159368601247587E-2</v>
      </c>
      <c r="Y94" s="24">
        <f t="shared" si="26"/>
        <v>4.7538639274908645E-2</v>
      </c>
      <c r="Z94" s="24">
        <f t="shared" si="26"/>
        <v>4.7201448198977314E-2</v>
      </c>
      <c r="AA94" s="24">
        <f t="shared" si="21"/>
        <v>4.7909867284235519E-2</v>
      </c>
      <c r="AB94" s="24">
        <f>+PAT!Y67</f>
        <v>4.8421409942731364E-2</v>
      </c>
      <c r="AD94" s="24">
        <f t="shared" si="31"/>
        <v>0.51327075465641747</v>
      </c>
      <c r="AE94" s="24">
        <f t="shared" si="31"/>
        <v>0.52448704356007503</v>
      </c>
      <c r="AF94" s="24">
        <f t="shared" si="31"/>
        <v>0.5178522191962811</v>
      </c>
      <c r="AG94" s="24">
        <f t="shared" si="31"/>
        <v>0.51569853564899759</v>
      </c>
      <c r="AH94" s="24">
        <f t="shared" si="31"/>
        <v>0.51653017404358637</v>
      </c>
      <c r="AI94" s="24">
        <f t="shared" si="31"/>
        <v>0.51724904535426197</v>
      </c>
      <c r="AJ94" s="24">
        <f t="shared" si="31"/>
        <v>0.51992266395639497</v>
      </c>
      <c r="AK94" s="24">
        <f t="shared" si="31"/>
        <v>0.52032491552351035</v>
      </c>
      <c r="AL94" s="24">
        <f t="shared" si="31"/>
        <v>0.51836945110154797</v>
      </c>
      <c r="AM94" s="24">
        <f t="shared" si="31"/>
        <v>0.51597529610148229</v>
      </c>
      <c r="AN94" s="24">
        <f t="shared" si="31"/>
        <v>0.51791326040556407</v>
      </c>
      <c r="AO94" s="24">
        <f>+PAT!AV67</f>
        <v>0.52302889664300567</v>
      </c>
      <c r="AQ94" s="24">
        <f t="shared" si="11"/>
        <v>1.6074387416937785E-3</v>
      </c>
      <c r="AR94" s="24">
        <f t="shared" si="18"/>
        <v>-2.7045414450648231E-3</v>
      </c>
      <c r="AS94" s="35">
        <f t="shared" si="25"/>
        <v>44593</v>
      </c>
      <c r="AT94" s="19">
        <f t="shared" si="8"/>
        <v>612.17791748046875</v>
      </c>
      <c r="AU94" s="19">
        <f t="shared" si="9"/>
        <v>623.14935302734375</v>
      </c>
      <c r="AV94" s="52">
        <f t="shared" si="12"/>
        <v>-0.10971435546874986</v>
      </c>
      <c r="AW94" s="52">
        <f t="shared" si="27"/>
        <v>-2.7045414450648231E-3</v>
      </c>
      <c r="AZ94" s="24">
        <f t="shared" si="13"/>
        <v>6.1217791748046873</v>
      </c>
      <c r="BA94" s="24">
        <f t="shared" si="14"/>
        <v>6.2314935302734371</v>
      </c>
      <c r="BB94" s="24">
        <f t="shared" si="15"/>
        <v>-0.10971435546874986</v>
      </c>
      <c r="BD94" s="24">
        <f t="shared" si="28"/>
        <v>1.5132707546564175</v>
      </c>
      <c r="BE94" s="24">
        <f t="shared" si="29"/>
        <v>1.5159752961014823</v>
      </c>
    </row>
    <row r="95" spans="4:57" x14ac:dyDescent="0.25">
      <c r="D95" s="37">
        <f>+PAT!A68</f>
        <v>44621</v>
      </c>
      <c r="E95" s="257">
        <v>658.9425048828125</v>
      </c>
      <c r="F95" s="257">
        <v>661.40423583984375</v>
      </c>
      <c r="G95" s="257">
        <v>663.71728515625</v>
      </c>
      <c r="H95" s="257">
        <v>667.4500732421875</v>
      </c>
      <c r="I95" s="257">
        <v>669.38104248046875</v>
      </c>
      <c r="J95" s="257">
        <v>663.9324951171875</v>
      </c>
      <c r="K95" s="257">
        <v>663.94195556640625</v>
      </c>
      <c r="L95" s="257">
        <v>669.5970458984375</v>
      </c>
      <c r="M95" s="257">
        <v>667.81744384765625</v>
      </c>
      <c r="N95" s="257">
        <v>666.567626953125</v>
      </c>
      <c r="O95" s="19" cm="1">
        <f t="array" ref="O95">+SUMPRODUCT($E$30:$N$30/100,$E95:$N95)/$D$14*100</f>
        <v>649.72692453481659</v>
      </c>
      <c r="Q95" s="24">
        <f t="shared" si="30"/>
        <v>7.6390516657007135E-2</v>
      </c>
      <c r="R95" s="24">
        <f t="shared" si="30"/>
        <v>7.6782151988944003E-2</v>
      </c>
      <c r="S95" s="24">
        <f t="shared" si="30"/>
        <v>7.4742019176135654E-2</v>
      </c>
      <c r="T95" s="24">
        <f t="shared" si="30"/>
        <v>7.4168547234823246E-2</v>
      </c>
      <c r="U95" s="24">
        <f t="shared" si="30"/>
        <v>7.3367827736385394E-2</v>
      </c>
      <c r="V95" s="24">
        <f t="shared" si="26"/>
        <v>7.3321523826927359E-2</v>
      </c>
      <c r="W95" s="24">
        <f t="shared" si="26"/>
        <v>7.3572299174442746E-2</v>
      </c>
      <c r="X95" s="24">
        <f t="shared" si="26"/>
        <v>7.3020760934990214E-2</v>
      </c>
      <c r="Y95" s="24">
        <f t="shared" si="26"/>
        <v>7.2427086565767906E-2</v>
      </c>
      <c r="Z95" s="24">
        <f t="shared" si="26"/>
        <v>6.9675550034433043E-2</v>
      </c>
      <c r="AA95" s="24">
        <f t="shared" si="21"/>
        <v>7.2587099880319084E-2</v>
      </c>
      <c r="AB95" s="24">
        <f>+PAT!Y68</f>
        <v>7.4368772068735156E-2</v>
      </c>
      <c r="AD95" s="24">
        <f t="shared" si="31"/>
        <v>0.56887857900279615</v>
      </c>
      <c r="AE95" s="24">
        <f t="shared" si="31"/>
        <v>0.57803261263933625</v>
      </c>
      <c r="AF95" s="24">
        <f t="shared" si="31"/>
        <v>0.57055378467441331</v>
      </c>
      <c r="AG95" s="24">
        <f t="shared" si="31"/>
        <v>0.56741840051829207</v>
      </c>
      <c r="AH95" s="24">
        <f t="shared" si="31"/>
        <v>0.56721684564560171</v>
      </c>
      <c r="AI95" s="24">
        <f t="shared" si="31"/>
        <v>0.56661370629112806</v>
      </c>
      <c r="AJ95" s="24">
        <f t="shared" si="31"/>
        <v>0.56932432433407199</v>
      </c>
      <c r="AK95" s="24">
        <f t="shared" si="31"/>
        <v>0.56785509741144824</v>
      </c>
      <c r="AL95" s="24">
        <f t="shared" si="31"/>
        <v>0.56549445936353893</v>
      </c>
      <c r="AM95" s="24">
        <f t="shared" si="31"/>
        <v>0.56092804595207291</v>
      </c>
      <c r="AN95" s="24">
        <f t="shared" si="31"/>
        <v>0.56627681589183254</v>
      </c>
      <c r="AO95" s="24">
        <f>+PAT!AV68</f>
        <v>0.57260189448370924</v>
      </c>
      <c r="AQ95" s="24">
        <f t="shared" si="11"/>
        <v>6.7149666225740923E-3</v>
      </c>
      <c r="AR95" s="24">
        <f t="shared" si="18"/>
        <v>7.9505330507232408E-3</v>
      </c>
      <c r="AS95" s="35">
        <f t="shared" si="25"/>
        <v>44621</v>
      </c>
      <c r="AT95" s="19">
        <f t="shared" si="8"/>
        <v>658.9425048828125</v>
      </c>
      <c r="AU95" s="19">
        <f t="shared" si="9"/>
        <v>666.567626953125</v>
      </c>
      <c r="AV95" s="52">
        <f t="shared" si="12"/>
        <v>-7.6251220703125178E-2</v>
      </c>
      <c r="AW95" s="52">
        <f t="shared" si="27"/>
        <v>7.2685807505947775E-3</v>
      </c>
      <c r="AZ95" s="24">
        <f t="shared" si="13"/>
        <v>6.589425048828125</v>
      </c>
      <c r="BA95" s="24">
        <f t="shared" si="14"/>
        <v>6.6656762695312501</v>
      </c>
      <c r="BB95" s="24">
        <f t="shared" si="15"/>
        <v>-7.6251220703125178E-2</v>
      </c>
      <c r="BD95" s="24">
        <f t="shared" si="28"/>
        <v>1.6288702894465603</v>
      </c>
      <c r="BE95" s="24">
        <f t="shared" si="29"/>
        <v>1.6216017086959655</v>
      </c>
    </row>
    <row r="96" spans="4:57" x14ac:dyDescent="0.25">
      <c r="D96" s="37">
        <f>+PAT!A69</f>
        <v>44652</v>
      </c>
      <c r="E96" s="257">
        <v>699.05523681640625</v>
      </c>
      <c r="F96" s="257">
        <v>702.45635986328125</v>
      </c>
      <c r="G96" s="257">
        <v>703.9906005859375</v>
      </c>
      <c r="H96" s="257">
        <v>706.93914794921875</v>
      </c>
      <c r="I96" s="257">
        <v>709.0977783203125</v>
      </c>
      <c r="J96" s="257">
        <v>703.10430908203125</v>
      </c>
      <c r="K96" s="257">
        <v>702.99249267578125</v>
      </c>
      <c r="L96" s="257">
        <v>708.35357666015625</v>
      </c>
      <c r="M96" s="257">
        <v>705.8880615234375</v>
      </c>
      <c r="N96" s="257">
        <v>704.2396240234375</v>
      </c>
      <c r="O96" s="19" cm="1">
        <f t="array" ref="O96">+SUMPRODUCT($E$30:$N$30/100,$E96:$N96)/$D$14*100</f>
        <v>687.51816910105742</v>
      </c>
      <c r="Q96" s="24">
        <f t="shared" si="30"/>
        <v>6.0874403512226616E-2</v>
      </c>
      <c r="R96" s="24">
        <f t="shared" si="30"/>
        <v>6.2068129895342938E-2</v>
      </c>
      <c r="S96" s="24">
        <f t="shared" si="30"/>
        <v>6.0678418854507532E-2</v>
      </c>
      <c r="T96" s="24">
        <f t="shared" si="30"/>
        <v>5.9164087757471062E-2</v>
      </c>
      <c r="U96" s="24">
        <f t="shared" si="30"/>
        <v>5.9333523537907107E-2</v>
      </c>
      <c r="V96" s="24">
        <f t="shared" si="26"/>
        <v>5.8999693873892589E-2</v>
      </c>
      <c r="W96" s="24">
        <f t="shared" si="26"/>
        <v>5.8816191358265879E-2</v>
      </c>
      <c r="X96" s="24">
        <f t="shared" si="26"/>
        <v>5.7880378951966405E-2</v>
      </c>
      <c r="Y96" s="24">
        <f t="shared" si="26"/>
        <v>5.7007522080339657E-2</v>
      </c>
      <c r="Z96" s="24">
        <f t="shared" si="26"/>
        <v>5.6516391656328935E-2</v>
      </c>
      <c r="AA96" s="24">
        <f t="shared" si="21"/>
        <v>5.8164812229842822E-2</v>
      </c>
      <c r="AB96" s="24">
        <f>+PAT!Y69</f>
        <v>5.8869592940136384E-2</v>
      </c>
      <c r="AD96" s="24">
        <f t="shared" si="31"/>
        <v>0.5891626666992269</v>
      </c>
      <c r="AE96" s="24">
        <f t="shared" si="31"/>
        <v>0.5979630181792055</v>
      </c>
      <c r="AF96" s="24">
        <f t="shared" si="31"/>
        <v>0.58958289749350401</v>
      </c>
      <c r="AG96" s="24">
        <f t="shared" si="31"/>
        <v>0.58482775785728647</v>
      </c>
      <c r="AH96" s="24">
        <f t="shared" si="31"/>
        <v>0.58570294840212678</v>
      </c>
      <c r="AI96" s="24">
        <f t="shared" si="31"/>
        <v>0.5854145550981833</v>
      </c>
      <c r="AJ96" s="24">
        <f t="shared" si="31"/>
        <v>0.5873819317200637</v>
      </c>
      <c r="AK96" s="24">
        <f t="shared" si="31"/>
        <v>0.58541065896369271</v>
      </c>
      <c r="AL96" s="24">
        <f t="shared" si="31"/>
        <v>0.58134972465809498</v>
      </c>
      <c r="AM96" s="24">
        <f t="shared" si="31"/>
        <v>0.57635197837039542</v>
      </c>
      <c r="AN96" s="24">
        <f t="shared" si="31"/>
        <v>0.58346910560297194</v>
      </c>
      <c r="AO96" s="24">
        <f>+PAT!AV69</f>
        <v>0.58964133967879828</v>
      </c>
      <c r="AQ96" s="24">
        <f t="shared" si="11"/>
        <v>4.358011855897681E-3</v>
      </c>
      <c r="AR96" s="24">
        <f t="shared" si="18"/>
        <v>1.2810688328831477E-2</v>
      </c>
      <c r="AS96" s="35">
        <f t="shared" si="25"/>
        <v>44652</v>
      </c>
      <c r="AT96" s="19">
        <f t="shared" si="8"/>
        <v>699.05523681640625</v>
      </c>
      <c r="AU96" s="19">
        <f t="shared" si="9"/>
        <v>704.2396240234375</v>
      </c>
      <c r="AV96" s="52">
        <f t="shared" si="12"/>
        <v>-5.1843872070311825E-2</v>
      </c>
      <c r="AW96" s="52">
        <f t="shared" si="27"/>
        <v>1.4778010740208902E-2</v>
      </c>
      <c r="AZ96" s="24">
        <f t="shared" si="13"/>
        <v>6.9905523681640629</v>
      </c>
      <c r="BA96" s="24">
        <f t="shared" si="14"/>
        <v>7.0423962402343747</v>
      </c>
      <c r="BB96" s="24">
        <f t="shared" si="15"/>
        <v>-5.1843872070311825E-2</v>
      </c>
      <c r="BD96" s="24">
        <f t="shared" si="28"/>
        <v>1.7280267967154077</v>
      </c>
      <c r="BE96" s="24">
        <f t="shared" si="29"/>
        <v>1.7132487859751988</v>
      </c>
    </row>
    <row r="97" spans="4:58" x14ac:dyDescent="0.25">
      <c r="D97" s="37">
        <f>+PAT!A70</f>
        <v>44682</v>
      </c>
      <c r="E97" s="257">
        <v>732.047119140625</v>
      </c>
      <c r="F97" s="257">
        <v>736.4395751953125</v>
      </c>
      <c r="G97" s="257">
        <v>737.9530029296875</v>
      </c>
      <c r="H97" s="257">
        <v>741.140869140625</v>
      </c>
      <c r="I97" s="257">
        <v>743.68096923828125</v>
      </c>
      <c r="J97" s="257">
        <v>737.11907958984375</v>
      </c>
      <c r="K97" s="257">
        <v>736.78399658203125</v>
      </c>
      <c r="L97" s="257">
        <v>742.81011962890625</v>
      </c>
      <c r="M97" s="257">
        <v>739.98663330078125</v>
      </c>
      <c r="N97" s="257">
        <v>738.15277099609375</v>
      </c>
      <c r="O97" s="19" cm="1">
        <f t="array" ref="O97">+SUMPRODUCT($E$30:$N$30/100,$E97:$N97)/$D$14*100</f>
        <v>720.71061802952806</v>
      </c>
      <c r="Q97" s="24">
        <f t="shared" si="30"/>
        <v>4.7194957689564498E-2</v>
      </c>
      <c r="R97" s="24">
        <f t="shared" si="30"/>
        <v>4.8377689026326776E-2</v>
      </c>
      <c r="S97" s="24">
        <f t="shared" si="30"/>
        <v>4.8242692893176065E-2</v>
      </c>
      <c r="T97" s="24">
        <f t="shared" si="30"/>
        <v>4.8380007374924761E-2</v>
      </c>
      <c r="U97" s="24">
        <f t="shared" si="30"/>
        <v>4.8770694219192556E-2</v>
      </c>
      <c r="V97" s="24">
        <f t="shared" si="26"/>
        <v>4.8377986123029126E-2</v>
      </c>
      <c r="W97" s="24">
        <f t="shared" si="26"/>
        <v>4.8068086442332181E-2</v>
      </c>
      <c r="X97" s="24">
        <f t="shared" si="26"/>
        <v>4.8643141086702091E-2</v>
      </c>
      <c r="Y97" s="24">
        <f t="shared" si="26"/>
        <v>4.8305919360291716E-2</v>
      </c>
      <c r="Z97" s="24">
        <f t="shared" si="26"/>
        <v>4.8155692772446912E-2</v>
      </c>
      <c r="AA97" s="24">
        <f t="shared" si="26"/>
        <v>4.8278649816440922E-2</v>
      </c>
      <c r="AB97" s="24">
        <f>+PAT!Y70</f>
        <v>4.8683763564224325E-2</v>
      </c>
      <c r="AD97" s="24">
        <f t="shared" si="31"/>
        <v>0.61216885817688249</v>
      </c>
      <c r="AE97" s="24">
        <f t="shared" si="31"/>
        <v>0.61957602496271647</v>
      </c>
      <c r="AF97" s="24">
        <f t="shared" si="31"/>
        <v>0.61178776126798651</v>
      </c>
      <c r="AG97" s="24">
        <f t="shared" si="31"/>
        <v>0.60665565514819142</v>
      </c>
      <c r="AH97" s="24">
        <f t="shared" si="31"/>
        <v>0.60780279521802649</v>
      </c>
      <c r="AI97" s="24">
        <f t="shared" si="31"/>
        <v>0.60818064309600528</v>
      </c>
      <c r="AJ97" s="24">
        <f t="shared" si="31"/>
        <v>0.6086933229493956</v>
      </c>
      <c r="AK97" s="24">
        <f t="shared" si="31"/>
        <v>0.60613167924298472</v>
      </c>
      <c r="AL97" s="24">
        <f t="shared" si="31"/>
        <v>0.60219871259191726</v>
      </c>
      <c r="AM97" s="24">
        <f t="shared" si="31"/>
        <v>0.59763449229551457</v>
      </c>
      <c r="AN97" s="24">
        <f t="shared" si="31"/>
        <v>0.60493480973291924</v>
      </c>
      <c r="AO97" s="24">
        <f>+PAT!AV70</f>
        <v>0.61043333842510261</v>
      </c>
      <c r="AQ97" s="24">
        <f t="shared" si="11"/>
        <v>-9.6073508288241349E-4</v>
      </c>
      <c r="AR97" s="24">
        <f t="shared" si="18"/>
        <v>1.4534365881367917E-2</v>
      </c>
      <c r="AS97" s="35">
        <f t="shared" si="25"/>
        <v>44682</v>
      </c>
      <c r="AT97" s="19">
        <f t="shared" si="25"/>
        <v>732.047119140625</v>
      </c>
      <c r="AU97" s="19">
        <f t="shared" ref="AU97:AU127" si="32">+N97</f>
        <v>738.15277099609375</v>
      </c>
      <c r="AV97" s="52">
        <f t="shared" si="12"/>
        <v>-6.1056518554686967E-2</v>
      </c>
      <c r="AW97" s="52">
        <f t="shared" si="27"/>
        <v>1.3829480117436788E-2</v>
      </c>
      <c r="AZ97" s="24">
        <f t="shared" si="13"/>
        <v>7.3204711914062504</v>
      </c>
      <c r="BA97" s="24">
        <f t="shared" si="14"/>
        <v>7.3815277099609373</v>
      </c>
      <c r="BB97" s="24">
        <f t="shared" si="15"/>
        <v>-6.1056518554686967E-2</v>
      </c>
      <c r="BD97" s="24">
        <f t="shared" si="28"/>
        <v>1.8095809482728251</v>
      </c>
      <c r="BE97" s="24">
        <f t="shared" si="29"/>
        <v>1.7957514681553883</v>
      </c>
    </row>
    <row r="98" spans="4:58" x14ac:dyDescent="0.25">
      <c r="D98" s="37">
        <f>+PAT!A71</f>
        <v>44713</v>
      </c>
      <c r="E98" s="257">
        <v>769.37841796875</v>
      </c>
      <c r="F98" s="257">
        <v>774.51318359375</v>
      </c>
      <c r="G98" s="257">
        <v>775.38214111328125</v>
      </c>
      <c r="H98" s="257">
        <v>778.43450927734375</v>
      </c>
      <c r="I98" s="257">
        <v>781.47821044921875</v>
      </c>
      <c r="J98" s="257">
        <v>774.79974365234375</v>
      </c>
      <c r="K98" s="257">
        <v>774.47412109375</v>
      </c>
      <c r="L98" s="257">
        <v>780.6456298828125</v>
      </c>
      <c r="M98" s="257">
        <v>777.68731689453125</v>
      </c>
      <c r="N98" s="257">
        <v>775.9742431640625</v>
      </c>
      <c r="O98" s="19" cm="1">
        <f t="array" ref="O98">+SUMPRODUCT($E$30:$N$30/100,$E98:$N98)/$D$14*100</f>
        <v>757.49834501969167</v>
      </c>
      <c r="Q98" s="24">
        <f t="shared" si="30"/>
        <v>5.0995759496942572E-2</v>
      </c>
      <c r="R98" s="24">
        <f t="shared" si="30"/>
        <v>5.1699568682658015E-2</v>
      </c>
      <c r="S98" s="24">
        <f t="shared" si="30"/>
        <v>5.0720219356787499E-2</v>
      </c>
      <c r="T98" s="24">
        <f t="shared" si="30"/>
        <v>5.0319233076381087E-2</v>
      </c>
      <c r="U98" s="24">
        <f t="shared" si="30"/>
        <v>5.0824537368021616E-2</v>
      </c>
      <c r="V98" s="24">
        <f t="shared" si="26"/>
        <v>5.1118828837623864E-2</v>
      </c>
      <c r="W98" s="24">
        <f t="shared" si="26"/>
        <v>5.115491743382683E-2</v>
      </c>
      <c r="X98" s="24">
        <f t="shared" si="26"/>
        <v>5.0935641901066475E-2</v>
      </c>
      <c r="Y98" s="24">
        <f t="shared" si="26"/>
        <v>5.0947789996668602E-2</v>
      </c>
      <c r="Z98" s="24">
        <f t="shared" si="26"/>
        <v>5.1238000660663863E-2</v>
      </c>
      <c r="AA98" s="24">
        <f t="shared" si="26"/>
        <v>5.1043686702915148E-2</v>
      </c>
      <c r="AB98" s="24">
        <f>+PAT!Y71</f>
        <v>5.0819530731697204E-2</v>
      </c>
      <c r="AD98" s="24">
        <f t="shared" si="31"/>
        <v>0.63991573467480656</v>
      </c>
      <c r="AE98" s="24">
        <f t="shared" si="31"/>
        <v>0.64789461265342663</v>
      </c>
      <c r="AF98" s="24">
        <f t="shared" si="31"/>
        <v>0.63797653531680565</v>
      </c>
      <c r="AG98" s="24">
        <f t="shared" si="31"/>
        <v>0.63190653945753583</v>
      </c>
      <c r="AH98" s="24">
        <f t="shared" si="31"/>
        <v>0.63319851049871856</v>
      </c>
      <c r="AI98" s="24">
        <f t="shared" si="31"/>
        <v>0.63502758283011729</v>
      </c>
      <c r="AJ98" s="24">
        <f t="shared" si="31"/>
        <v>0.63417836392254046</v>
      </c>
      <c r="AK98" s="24">
        <f t="shared" si="31"/>
        <v>0.63185723259675552</v>
      </c>
      <c r="AL98" s="24">
        <f t="shared" si="31"/>
        <v>0.62751910685404511</v>
      </c>
      <c r="AM98" s="24">
        <f t="shared" si="31"/>
        <v>0.62410715899648594</v>
      </c>
      <c r="AN98" s="24">
        <f t="shared" si="31"/>
        <v>0.6310315724749771</v>
      </c>
      <c r="AO98" s="24">
        <f>+PAT!AV71</f>
        <v>0.63590079205473038</v>
      </c>
      <c r="AQ98" s="24">
        <f t="shared" ref="AQ98:AQ122" si="33">+Q98-Z98</f>
        <v>-2.4224116372129068E-4</v>
      </c>
      <c r="AR98" s="24">
        <f t="shared" si="18"/>
        <v>1.5808575678320613E-2</v>
      </c>
      <c r="AS98" s="35">
        <f t="shared" si="25"/>
        <v>44713</v>
      </c>
      <c r="AT98" s="19">
        <f t="shared" si="25"/>
        <v>769.37841796875</v>
      </c>
      <c r="AU98" s="19">
        <f t="shared" si="32"/>
        <v>775.9742431640625</v>
      </c>
      <c r="AV98" s="52">
        <f t="shared" ref="AV98:AV138" si="34">+($AT98/$AT$32)-($AU98/$AU$32)</f>
        <v>-6.5958251953124325E-2</v>
      </c>
      <c r="AW98" s="52">
        <f t="shared" si="27"/>
        <v>1.4099720034073115E-2</v>
      </c>
      <c r="AZ98" s="24">
        <f t="shared" ref="AZ98:AZ129" si="35">+AT98/AT$32</f>
        <v>7.6937841796875004</v>
      </c>
      <c r="BA98" s="24">
        <f t="shared" ref="BA98:BA129" si="36">+AU98/AU$32</f>
        <v>7.7597424316406247</v>
      </c>
      <c r="BB98" s="24">
        <f t="shared" ref="BB98:BB129" si="37">+AZ98-BA98</f>
        <v>-6.5958251953124325E-2</v>
      </c>
      <c r="BD98" s="24">
        <f t="shared" si="28"/>
        <v>1.9018619031011954</v>
      </c>
      <c r="BE98" s="24">
        <f t="shared" si="29"/>
        <v>1.8877621830671223</v>
      </c>
    </row>
    <row r="99" spans="4:58" x14ac:dyDescent="0.25">
      <c r="D99" s="37">
        <f>+PAT!A72</f>
        <v>44743</v>
      </c>
      <c r="E99" s="257">
        <v>830.345458984375</v>
      </c>
      <c r="F99" s="257">
        <v>837.35772705078125</v>
      </c>
      <c r="G99" s="257">
        <v>837.74005126953125</v>
      </c>
      <c r="H99" s="257">
        <v>840.5079345703125</v>
      </c>
      <c r="I99" s="257">
        <v>842.66363525390625</v>
      </c>
      <c r="J99" s="257">
        <v>837.02093505859375</v>
      </c>
      <c r="K99" s="257">
        <v>836.43536376953125</v>
      </c>
      <c r="L99" s="257">
        <v>842.73419189453125</v>
      </c>
      <c r="M99" s="257">
        <v>839.67999267578125</v>
      </c>
      <c r="N99" s="257">
        <v>838.79058837890625</v>
      </c>
      <c r="O99" s="19" cm="1">
        <f t="array" ref="O99">+SUMPRODUCT($E$30:$N$30/100,$E99:$N99)/$D$14*100</f>
        <v>818.19827363189768</v>
      </c>
      <c r="Q99" s="24">
        <f t="shared" si="30"/>
        <v>7.9241943355501387E-2</v>
      </c>
      <c r="R99" s="24">
        <f t="shared" si="30"/>
        <v>8.1140702041289758E-2</v>
      </c>
      <c r="S99" s="24">
        <f t="shared" si="30"/>
        <v>8.0422164568708654E-2</v>
      </c>
      <c r="T99" s="24">
        <f t="shared" si="30"/>
        <v>7.9741358525580175E-2</v>
      </c>
      <c r="U99" s="24">
        <f t="shared" si="30"/>
        <v>7.829447320036742E-2</v>
      </c>
      <c r="V99" s="24">
        <f t="shared" si="26"/>
        <v>8.0306158999155386E-2</v>
      </c>
      <c r="W99" s="24">
        <f t="shared" si="26"/>
        <v>8.0004277726254625E-2</v>
      </c>
      <c r="X99" s="24">
        <f t="shared" si="26"/>
        <v>7.9534887066541549E-2</v>
      </c>
      <c r="Y99" s="24">
        <f t="shared" si="26"/>
        <v>7.9714140162141067E-2</v>
      </c>
      <c r="Z99" s="24">
        <f t="shared" si="26"/>
        <v>8.0951585401479065E-2</v>
      </c>
      <c r="AA99" s="24">
        <f t="shared" si="26"/>
        <v>8.0132094032004941E-2</v>
      </c>
      <c r="AB99" s="24">
        <f>+PAT!Y72</f>
        <v>8.0417238813412339E-2</v>
      </c>
      <c r="AD99" s="24">
        <f t="shared" si="31"/>
        <v>0.71054241313776556</v>
      </c>
      <c r="AE99" s="24">
        <f t="shared" si="31"/>
        <v>0.72232128050111677</v>
      </c>
      <c r="AF99" s="24">
        <f t="shared" si="31"/>
        <v>0.71144894307012918</v>
      </c>
      <c r="AG99" s="24">
        <f t="shared" si="31"/>
        <v>0.70500161203334599</v>
      </c>
      <c r="AH99" s="24">
        <f t="shared" si="31"/>
        <v>0.70356826093458724</v>
      </c>
      <c r="AI99" s="24">
        <f t="shared" si="31"/>
        <v>0.70778511478973871</v>
      </c>
      <c r="AJ99" s="24">
        <f t="shared" si="31"/>
        <v>0.70762757747068905</v>
      </c>
      <c r="AK99" s="24">
        <f t="shared" si="31"/>
        <v>0.70466164199351988</v>
      </c>
      <c r="AL99" s="24">
        <f t="shared" si="31"/>
        <v>0.70110019956585035</v>
      </c>
      <c r="AM99" s="24">
        <f t="shared" si="31"/>
        <v>0.69935583289394665</v>
      </c>
      <c r="AN99" s="24">
        <f t="shared" si="31"/>
        <v>0.70463253887118338</v>
      </c>
      <c r="AO99" s="24">
        <f>+PAT!AV72</f>
        <v>0.71017428994167253</v>
      </c>
      <c r="AQ99" s="24">
        <f t="shared" si="33"/>
        <v>-1.7096420459776773E-3</v>
      </c>
      <c r="AR99" s="24">
        <f t="shared" si="18"/>
        <v>1.1186580243818911E-2</v>
      </c>
      <c r="AS99" s="35">
        <f t="shared" si="25"/>
        <v>44743</v>
      </c>
      <c r="AT99" s="19">
        <f t="shared" si="25"/>
        <v>830.345458984375</v>
      </c>
      <c r="AU99" s="19">
        <f t="shared" si="32"/>
        <v>838.79058837890625</v>
      </c>
      <c r="AV99" s="52">
        <f t="shared" si="34"/>
        <v>-8.4451293945313921E-2</v>
      </c>
      <c r="AW99" s="52">
        <f t="shared" si="27"/>
        <v>1.1989611649363408E-2</v>
      </c>
      <c r="AZ99" s="24">
        <f t="shared" si="35"/>
        <v>8.3034545898437493</v>
      </c>
      <c r="BA99" s="24">
        <f t="shared" si="36"/>
        <v>8.3879058837890632</v>
      </c>
      <c r="BB99" s="24">
        <f t="shared" si="37"/>
        <v>-8.4451293945313921E-2</v>
      </c>
      <c r="BD99" s="24">
        <f t="shared" si="28"/>
        <v>2.0525691362967264</v>
      </c>
      <c r="BE99" s="24">
        <f t="shared" si="29"/>
        <v>2.040579524647363</v>
      </c>
    </row>
    <row r="100" spans="4:58" x14ac:dyDescent="0.25">
      <c r="D100" s="37">
        <f>+PAT!A73</f>
        <v>44774</v>
      </c>
      <c r="E100" s="257">
        <v>883.90240478515625</v>
      </c>
      <c r="F100" s="257">
        <v>891.70672607421875</v>
      </c>
      <c r="G100" s="257">
        <v>891.92193603515625</v>
      </c>
      <c r="H100" s="257">
        <v>894.6527099609375</v>
      </c>
      <c r="I100" s="257">
        <v>896.8408203125</v>
      </c>
      <c r="J100" s="257">
        <v>891.36566162109375</v>
      </c>
      <c r="K100" s="257">
        <v>890.16229248046875</v>
      </c>
      <c r="L100" s="257">
        <v>896.76055908203125</v>
      </c>
      <c r="M100" s="257">
        <v>893.20599365234375</v>
      </c>
      <c r="N100" s="257">
        <v>892.29083251953125</v>
      </c>
      <c r="O100" s="19" cm="1">
        <f t="array" ref="O100">+SUMPRODUCT($E$30:$N$30/100,$E100:$N100)/$D$14*100</f>
        <v>870.69397607183646</v>
      </c>
      <c r="Q100" s="24">
        <f t="shared" si="30"/>
        <v>6.4499594983380426E-2</v>
      </c>
      <c r="R100" s="24">
        <f t="shared" si="30"/>
        <v>6.4905353193380755E-2</v>
      </c>
      <c r="S100" s="24">
        <f t="shared" si="30"/>
        <v>6.4676249731066893E-2</v>
      </c>
      <c r="T100" s="24">
        <f t="shared" si="30"/>
        <v>6.4419112733665074E-2</v>
      </c>
      <c r="U100" s="24">
        <f t="shared" si="30"/>
        <v>6.4292776847157285E-2</v>
      </c>
      <c r="V100" s="24">
        <f t="shared" si="26"/>
        <v>6.4926364785243607E-2</v>
      </c>
      <c r="W100" s="24">
        <f t="shared" si="26"/>
        <v>6.4233210404696983E-2</v>
      </c>
      <c r="X100" s="24">
        <f t="shared" si="26"/>
        <v>6.4108431468817617E-2</v>
      </c>
      <c r="Y100" s="24">
        <f t="shared" si="26"/>
        <v>6.3745714371486795E-2</v>
      </c>
      <c r="Z100" s="24">
        <f t="shared" si="26"/>
        <v>6.378259947339493E-2</v>
      </c>
      <c r="AA100" s="24">
        <f t="shared" si="26"/>
        <v>6.416012369094326E-2</v>
      </c>
      <c r="AB100" s="24">
        <f>+PAT!Y73</f>
        <v>6.4400169601499302E-2</v>
      </c>
      <c r="AD100" s="24">
        <f t="shared" si="31"/>
        <v>0.76191276851885092</v>
      </c>
      <c r="AE100" s="24">
        <f t="shared" si="31"/>
        <v>0.77490109841247823</v>
      </c>
      <c r="AF100" s="24">
        <f t="shared" si="31"/>
        <v>0.76295696397756263</v>
      </c>
      <c r="AG100" s="24">
        <f t="shared" si="31"/>
        <v>0.75514679667230733</v>
      </c>
      <c r="AH100" s="24">
        <f t="shared" si="31"/>
        <v>0.75371944384503897</v>
      </c>
      <c r="AI100" s="24">
        <f t="shared" si="31"/>
        <v>0.75910473430163505</v>
      </c>
      <c r="AJ100" s="24">
        <f t="shared" si="31"/>
        <v>0.75817304258329732</v>
      </c>
      <c r="AK100" s="24">
        <f t="shared" si="31"/>
        <v>0.75368085855676337</v>
      </c>
      <c r="AL100" s="24">
        <f t="shared" si="31"/>
        <v>0.7496803404839385</v>
      </c>
      <c r="AM100" s="24">
        <f t="shared" si="31"/>
        <v>0.74720769382230023</v>
      </c>
      <c r="AN100" s="24">
        <f t="shared" si="31"/>
        <v>0.75414428164474634</v>
      </c>
      <c r="AO100" s="24">
        <f>+PAT!AV73</f>
        <v>0.76035597745940575</v>
      </c>
      <c r="AQ100" s="24">
        <f t="shared" si="33"/>
        <v>7.1699550998549633E-4</v>
      </c>
      <c r="AR100" s="24">
        <f t="shared" si="18"/>
        <v>1.4705074696550691E-2</v>
      </c>
      <c r="AS100" s="35">
        <f t="shared" si="25"/>
        <v>44774</v>
      </c>
      <c r="AT100" s="19">
        <f t="shared" si="25"/>
        <v>883.90240478515625</v>
      </c>
      <c r="AU100" s="19">
        <f t="shared" si="32"/>
        <v>892.29083251953125</v>
      </c>
      <c r="AV100" s="52">
        <f t="shared" si="34"/>
        <v>-8.3884277343749147E-2</v>
      </c>
      <c r="AW100" s="52">
        <f t="shared" si="27"/>
        <v>1.4226023101695517E-2</v>
      </c>
      <c r="AZ100" s="24">
        <f t="shared" si="35"/>
        <v>8.8390240478515629</v>
      </c>
      <c r="BA100" s="24">
        <f t="shared" si="36"/>
        <v>8.9229083251953121</v>
      </c>
      <c r="BB100" s="24">
        <f t="shared" si="37"/>
        <v>-8.3884277343749147E-2</v>
      </c>
      <c r="BD100" s="24">
        <f t="shared" si="28"/>
        <v>2.184959014263252</v>
      </c>
      <c r="BE100" s="24">
        <f t="shared" si="29"/>
        <v>2.1707329911615565</v>
      </c>
    </row>
    <row r="101" spans="4:58" x14ac:dyDescent="0.25">
      <c r="D101" s="37">
        <f>+PAT!A74</f>
        <v>44805</v>
      </c>
      <c r="E101" s="257">
        <v>939.1573486328125</v>
      </c>
      <c r="F101" s="257">
        <v>947.522705078125</v>
      </c>
      <c r="G101" s="257">
        <v>947.24237060546875</v>
      </c>
      <c r="H101" s="257">
        <v>949.25</v>
      </c>
      <c r="I101" s="257">
        <v>951.71337890625</v>
      </c>
      <c r="J101" s="257">
        <v>946.63751220703125</v>
      </c>
      <c r="K101" s="257">
        <v>945.18255615234375</v>
      </c>
      <c r="L101" s="257">
        <v>950.7977294921875</v>
      </c>
      <c r="M101" s="257">
        <v>947.24395751953125</v>
      </c>
      <c r="N101" s="257">
        <v>945.85296630859375</v>
      </c>
      <c r="O101" s="19" cm="1">
        <f t="array" ref="O101">+SUMPRODUCT($E$30:$N$30/100,$E101:$N101)/$D$14*100</f>
        <v>923.75299068307299</v>
      </c>
      <c r="Q101" s="24">
        <f t="shared" si="30"/>
        <v>6.2512494081387482E-2</v>
      </c>
      <c r="R101" s="24">
        <f t="shared" si="30"/>
        <v>6.2594547480468998E-2</v>
      </c>
      <c r="S101" s="24">
        <f t="shared" si="30"/>
        <v>6.2023852464294649E-2</v>
      </c>
      <c r="T101" s="24">
        <f t="shared" si="30"/>
        <v>6.1026238931804366E-2</v>
      </c>
      <c r="U101" s="24">
        <f t="shared" si="30"/>
        <v>6.1184278582045337E-2</v>
      </c>
      <c r="V101" s="24">
        <f t="shared" si="26"/>
        <v>6.2008054568106985E-2</v>
      </c>
      <c r="W101" s="24">
        <f t="shared" si="26"/>
        <v>6.1809249994806192E-2</v>
      </c>
      <c r="X101" s="24">
        <f t="shared" si="26"/>
        <v>6.0258192516262632E-2</v>
      </c>
      <c r="Y101" s="24">
        <f t="shared" si="26"/>
        <v>6.0498881838247476E-2</v>
      </c>
      <c r="Z101" s="24">
        <f t="shared" si="26"/>
        <v>6.0027663444463419E-2</v>
      </c>
      <c r="AA101" s="24">
        <f t="shared" si="26"/>
        <v>6.0938763870417523E-2</v>
      </c>
      <c r="AB101" s="24">
        <f>+PAT!Y74</f>
        <v>6.1304199717964192E-2</v>
      </c>
      <c r="AD101" s="24">
        <f t="shared" si="31"/>
        <v>0.80386497091535714</v>
      </c>
      <c r="AE101" s="24">
        <f t="shared" si="31"/>
        <v>0.81637776116596661</v>
      </c>
      <c r="AF101" s="24">
        <f t="shared" si="31"/>
        <v>0.80374316112354571</v>
      </c>
      <c r="AG101" s="24">
        <f t="shared" si="31"/>
        <v>0.79514318484991509</v>
      </c>
      <c r="AH101" s="24">
        <f t="shared" si="31"/>
        <v>0.79409947789700319</v>
      </c>
      <c r="AI101" s="24">
        <f t="shared" si="31"/>
        <v>0.79952779783091921</v>
      </c>
      <c r="AJ101" s="24">
        <f t="shared" si="31"/>
        <v>0.79863912756796895</v>
      </c>
      <c r="AK101" s="24">
        <f t="shared" si="31"/>
        <v>0.79228572066295566</v>
      </c>
      <c r="AL101" s="24">
        <f t="shared" si="31"/>
        <v>0.78832531026771102</v>
      </c>
      <c r="AM101" s="24">
        <f t="shared" si="31"/>
        <v>0.78456288567336241</v>
      </c>
      <c r="AN101" s="24">
        <f t="shared" si="31"/>
        <v>0.79332463627597005</v>
      </c>
      <c r="AO101" s="24">
        <f>+PAT!AV74</f>
        <v>0.80084227858164092</v>
      </c>
      <c r="AQ101" s="24">
        <f t="shared" si="33"/>
        <v>2.4848306369240625E-3</v>
      </c>
      <c r="AR101" s="24">
        <f t="shared" si="18"/>
        <v>1.9302085241994726E-2</v>
      </c>
      <c r="AS101" s="35">
        <f t="shared" si="25"/>
        <v>44805</v>
      </c>
      <c r="AT101" s="19">
        <f t="shared" si="25"/>
        <v>939.1573486328125</v>
      </c>
      <c r="AU101" s="19">
        <f t="shared" si="32"/>
        <v>945.85296630859375</v>
      </c>
      <c r="AV101" s="52">
        <f t="shared" si="34"/>
        <v>-6.6956176757811292E-2</v>
      </c>
      <c r="AW101" s="52">
        <f t="shared" si="27"/>
        <v>2.0509231127662009E-2</v>
      </c>
      <c r="AZ101" s="24">
        <f t="shared" si="35"/>
        <v>9.3915734863281255</v>
      </c>
      <c r="BA101" s="24">
        <f t="shared" si="36"/>
        <v>9.4585296630859368</v>
      </c>
      <c r="BB101" s="24">
        <f t="shared" si="37"/>
        <v>-6.6956176757811292E-2</v>
      </c>
      <c r="BD101" s="24">
        <f t="shared" si="28"/>
        <v>2.3215462517104579</v>
      </c>
      <c r="BE101" s="24">
        <f t="shared" si="29"/>
        <v>2.3010370205827959</v>
      </c>
    </row>
    <row r="102" spans="4:58" x14ac:dyDescent="0.25">
      <c r="D102" s="37">
        <f>+PAT!A75</f>
        <v>44835</v>
      </c>
      <c r="E102" s="257">
        <v>1003.1083374023438</v>
      </c>
      <c r="F102" s="257">
        <v>1011.3333740234375</v>
      </c>
      <c r="G102" s="257">
        <v>1011.05615234375</v>
      </c>
      <c r="H102" s="257">
        <v>1012.8314208984375</v>
      </c>
      <c r="I102" s="257">
        <v>1015.5158081054688</v>
      </c>
      <c r="J102" s="257">
        <v>1010.15771484375</v>
      </c>
      <c r="K102" s="257">
        <v>1008.117431640625</v>
      </c>
      <c r="L102" s="257">
        <v>1013.9559936523438</v>
      </c>
      <c r="M102" s="257">
        <v>1009.5211791992188</v>
      </c>
      <c r="N102" s="257">
        <v>1008.3540649414063</v>
      </c>
      <c r="O102" s="19" cm="1">
        <f t="array" ref="O102">+SUMPRODUCT($E$30:$N$30/100,$E102:$N102)/$D$14*100</f>
        <v>985.19224079342837</v>
      </c>
      <c r="Q102" s="24">
        <f t="shared" si="30"/>
        <v>6.8094008807606743E-2</v>
      </c>
      <c r="R102" s="24">
        <f t="shared" si="30"/>
        <v>6.7344738657266534E-2</v>
      </c>
      <c r="S102" s="24">
        <f t="shared" si="30"/>
        <v>6.7367955360244425E-2</v>
      </c>
      <c r="T102" s="24">
        <f t="shared" si="30"/>
        <v>6.6980690964906442E-2</v>
      </c>
      <c r="U102" s="24">
        <f t="shared" si="30"/>
        <v>6.7039542170294286E-2</v>
      </c>
      <c r="V102" s="24">
        <f t="shared" si="26"/>
        <v>6.7100872105337439E-2</v>
      </c>
      <c r="W102" s="24">
        <f t="shared" si="26"/>
        <v>6.6584888896465744E-2</v>
      </c>
      <c r="X102" s="24">
        <f t="shared" si="26"/>
        <v>6.6426603893857017E-2</v>
      </c>
      <c r="Y102" s="24">
        <f t="shared" si="26"/>
        <v>6.5745704879203171E-2</v>
      </c>
      <c r="Z102" s="24">
        <f t="shared" si="26"/>
        <v>6.6079085078875721E-2</v>
      </c>
      <c r="AA102" s="24">
        <f t="shared" si="26"/>
        <v>6.6510474910531858E-2</v>
      </c>
      <c r="AB102" s="24">
        <f>+PAT!Y75</f>
        <v>6.598064888045907E-2</v>
      </c>
      <c r="AD102" s="24">
        <f t="shared" si="31"/>
        <v>0.8738651150895782</v>
      </c>
      <c r="AE102" s="24">
        <f t="shared" si="31"/>
        <v>0.88468318409893265</v>
      </c>
      <c r="AF102" s="24">
        <f t="shared" si="31"/>
        <v>0.87236303158993156</v>
      </c>
      <c r="AG102" s="24">
        <f t="shared" si="31"/>
        <v>0.86264355901194834</v>
      </c>
      <c r="AH102" s="24">
        <f t="shared" si="31"/>
        <v>0.86119215239701807</v>
      </c>
      <c r="AI102" s="24">
        <f t="shared" si="31"/>
        <v>0.86715619878848926</v>
      </c>
      <c r="AJ102" s="24">
        <f t="shared" si="31"/>
        <v>0.86565538489133909</v>
      </c>
      <c r="AK102" s="24">
        <f t="shared" si="31"/>
        <v>0.85823985360170774</v>
      </c>
      <c r="AL102" s="24">
        <f t="shared" si="31"/>
        <v>0.85344542610095697</v>
      </c>
      <c r="AM102" s="24">
        <f t="shared" si="31"/>
        <v>0.84999204948579199</v>
      </c>
      <c r="AN102" s="24">
        <f t="shared" si="31"/>
        <v>0.85979881899155797</v>
      </c>
      <c r="AO102" s="24">
        <f>+PAT!AV75</f>
        <v>0.8661768497791773</v>
      </c>
      <c r="AQ102" s="24">
        <f t="shared" si="33"/>
        <v>2.0149237287310218E-3</v>
      </c>
      <c r="AR102" s="24">
        <f t="shared" si="18"/>
        <v>2.3873065603786214E-2</v>
      </c>
      <c r="AS102" s="35">
        <f t="shared" ref="AS102:AT117" si="38">+D102</f>
        <v>44835</v>
      </c>
      <c r="AT102" s="19">
        <f t="shared" si="38"/>
        <v>1003.1083374023438</v>
      </c>
      <c r="AU102" s="19">
        <f t="shared" si="32"/>
        <v>1008.3540649414063</v>
      </c>
      <c r="AV102" s="52">
        <f>+($AT102/$AT$32)-($AU102/$AU$32)</f>
        <v>-5.2457275390626279E-2</v>
      </c>
      <c r="AW102" s="52">
        <f t="shared" si="27"/>
        <v>2.6542200986166886E-2</v>
      </c>
      <c r="AZ102" s="24">
        <f t="shared" si="35"/>
        <v>10.031083374023437</v>
      </c>
      <c r="BA102" s="24">
        <f t="shared" si="36"/>
        <v>10.083540649414063</v>
      </c>
      <c r="BB102" s="24">
        <f t="shared" si="37"/>
        <v>-5.2457275390626279E-2</v>
      </c>
      <c r="BD102" s="24">
        <f t="shared" si="28"/>
        <v>2.4796296426216959</v>
      </c>
      <c r="BE102" s="24">
        <f t="shared" si="29"/>
        <v>2.4530874416355291</v>
      </c>
    </row>
    <row r="103" spans="4:58" x14ac:dyDescent="0.25">
      <c r="D103" s="37">
        <f>+PAT!A76</f>
        <v>44866</v>
      </c>
      <c r="E103" s="257">
        <v>1051.7733154296875</v>
      </c>
      <c r="F103" s="257">
        <v>1060.575439453125</v>
      </c>
      <c r="G103" s="257">
        <v>1060.1663818359375</v>
      </c>
      <c r="H103" s="257">
        <v>1062.213134765625</v>
      </c>
      <c r="I103" s="257">
        <v>1064.9591064453125</v>
      </c>
      <c r="J103" s="257">
        <v>1059.1593017578125</v>
      </c>
      <c r="K103" s="257">
        <v>1058.141357421875</v>
      </c>
      <c r="L103" s="257">
        <v>1063.7486572265625</v>
      </c>
      <c r="M103" s="257">
        <v>1059.80908203125</v>
      </c>
      <c r="N103" s="257">
        <v>1058.855224609375</v>
      </c>
      <c r="O103" s="19" cm="1">
        <f t="array" ref="O103">+SUMPRODUCT($E$30:$N$30/100,$E103:$N103)/$D$14*100</f>
        <v>1033.8383197738215</v>
      </c>
      <c r="Q103" s="24">
        <f t="shared" si="30"/>
        <v>4.851417958838522E-2</v>
      </c>
      <c r="R103" s="24">
        <f t="shared" si="30"/>
        <v>4.8690240720312916E-2</v>
      </c>
      <c r="S103" s="24">
        <f t="shared" si="30"/>
        <v>4.8573196828231691E-2</v>
      </c>
      <c r="T103" s="24">
        <f t="shared" si="30"/>
        <v>4.8756103778240911E-2</v>
      </c>
      <c r="U103" s="24">
        <f t="shared" si="30"/>
        <v>4.8687866742403996E-2</v>
      </c>
      <c r="V103" s="24">
        <f t="shared" si="26"/>
        <v>4.8508847870000205E-2</v>
      </c>
      <c r="W103" s="24">
        <f t="shared" si="26"/>
        <v>4.9621129653358187E-2</v>
      </c>
      <c r="X103" s="24">
        <f t="shared" si="26"/>
        <v>4.9107322098725259E-2</v>
      </c>
      <c r="Y103" s="24">
        <f t="shared" si="26"/>
        <v>4.9813618444261909E-2</v>
      </c>
      <c r="Z103" s="24">
        <f t="shared" si="26"/>
        <v>5.0082764996740803E-2</v>
      </c>
      <c r="AA103" s="24">
        <f t="shared" si="26"/>
        <v>4.9377245339666587E-2</v>
      </c>
      <c r="AB103" s="24">
        <f>+PAT!Y76</f>
        <v>4.9036725435473993E-2</v>
      </c>
      <c r="AD103" s="24">
        <f t="shared" si="31"/>
        <v>0.92563872166382022</v>
      </c>
      <c r="AE103" s="24">
        <f t="shared" si="31"/>
        <v>0.93567938277374174</v>
      </c>
      <c r="AF103" s="24">
        <f t="shared" si="31"/>
        <v>0.9230693264206713</v>
      </c>
      <c r="AG103" s="24">
        <f t="shared" si="31"/>
        <v>0.91246231844943226</v>
      </c>
      <c r="AH103" s="24">
        <f t="shared" si="31"/>
        <v>0.91066267399410994</v>
      </c>
      <c r="AI103" s="24">
        <f t="shared" si="31"/>
        <v>0.91706937800100219</v>
      </c>
      <c r="AJ103" s="24">
        <f t="shared" si="31"/>
        <v>0.91744663521980918</v>
      </c>
      <c r="AK103" s="24">
        <f t="shared" si="31"/>
        <v>0.90737125773864258</v>
      </c>
      <c r="AL103" s="24">
        <f t="shared" si="31"/>
        <v>0.9040112074501121</v>
      </c>
      <c r="AM103" s="24">
        <f t="shared" si="31"/>
        <v>0.90034607246150267</v>
      </c>
      <c r="AN103" s="24">
        <f t="shared" si="31"/>
        <v>0.91017120917695715</v>
      </c>
      <c r="AO103" s="24">
        <f>+PAT!AV76</f>
        <v>0.91572180359912969</v>
      </c>
      <c r="AQ103" s="24">
        <f t="shared" si="33"/>
        <v>-1.5685854083555828E-3</v>
      </c>
      <c r="AR103" s="24">
        <f t="shared" si="18"/>
        <v>2.5292649202317552E-2</v>
      </c>
      <c r="AS103" s="35">
        <f t="shared" si="38"/>
        <v>44866</v>
      </c>
      <c r="AT103" s="19">
        <f t="shared" si="38"/>
        <v>1051.7733154296875</v>
      </c>
      <c r="AU103" s="19">
        <f t="shared" si="32"/>
        <v>1058.855224609375</v>
      </c>
      <c r="AV103" s="52">
        <f t="shared" si="34"/>
        <v>-7.0819091796874289E-2</v>
      </c>
      <c r="AW103" s="52">
        <f t="shared" si="27"/>
        <v>2.3981996925110938E-2</v>
      </c>
      <c r="AZ103" s="24">
        <f t="shared" si="35"/>
        <v>10.517733154296875</v>
      </c>
      <c r="BA103" s="24">
        <f t="shared" si="36"/>
        <v>10.58855224609375</v>
      </c>
      <c r="BB103" s="24">
        <f t="shared" si="37"/>
        <v>-7.0819091796874289E-2</v>
      </c>
      <c r="BD103" s="24">
        <f t="shared" si="28"/>
        <v>2.5999268404165283</v>
      </c>
      <c r="BE103" s="24">
        <f t="shared" si="29"/>
        <v>2.5759448434914174</v>
      </c>
    </row>
    <row r="104" spans="4:58" x14ac:dyDescent="0.25">
      <c r="D104" s="37">
        <f>+PAT!A77</f>
        <v>44896</v>
      </c>
      <c r="E104" s="257">
        <v>1097.7061767578125</v>
      </c>
      <c r="F104" s="257">
        <v>1107.588134765625</v>
      </c>
      <c r="G104" s="257">
        <v>1106.8902587890625</v>
      </c>
      <c r="H104" s="257">
        <v>1109.36572265625</v>
      </c>
      <c r="I104" s="257">
        <v>1112.6146240234375</v>
      </c>
      <c r="J104" s="257">
        <v>1107.600830078125</v>
      </c>
      <c r="K104" s="257">
        <v>1106.820556640625</v>
      </c>
      <c r="L104" s="257">
        <v>1113.5772705078125</v>
      </c>
      <c r="M104" s="257">
        <v>1109.5538330078125</v>
      </c>
      <c r="N104" s="257">
        <v>1109.599853515625</v>
      </c>
      <c r="O104" s="19" cm="1">
        <f t="array" ref="O104">+SUMPRODUCT($E$30:$N$30/100,$E104:$N104)/$D$14*100</f>
        <v>1081.7455857141708</v>
      </c>
      <c r="Q104" s="24">
        <f t="shared" si="30"/>
        <v>4.3671826100056377E-2</v>
      </c>
      <c r="R104" s="24">
        <f t="shared" si="30"/>
        <v>4.4327535377154836E-2</v>
      </c>
      <c r="S104" s="24">
        <f t="shared" si="30"/>
        <v>4.4072211450632004E-2</v>
      </c>
      <c r="T104" s="24">
        <f t="shared" si="30"/>
        <v>4.4390891382668718E-2</v>
      </c>
      <c r="U104" s="24">
        <f t="shared" si="30"/>
        <v>4.4748683108774445E-2</v>
      </c>
      <c r="V104" s="24">
        <f t="shared" si="26"/>
        <v>4.5735828633065356E-2</v>
      </c>
      <c r="W104" s="24">
        <f t="shared" si="26"/>
        <v>4.6004438705009365E-2</v>
      </c>
      <c r="X104" s="24">
        <f t="shared" si="26"/>
        <v>4.6842468794427994E-2</v>
      </c>
      <c r="Y104" s="24">
        <f t="shared" si="26"/>
        <v>4.6937464322555966E-2</v>
      </c>
      <c r="Z104" s="24">
        <f t="shared" si="26"/>
        <v>4.7924048280510112E-2</v>
      </c>
      <c r="AA104" s="24">
        <f t="shared" si="26"/>
        <v>4.6339224445491878E-2</v>
      </c>
      <c r="AB104" s="24">
        <f>+PAT!Y77</f>
        <v>4.5340011207647413E-2</v>
      </c>
      <c r="AD104" s="24">
        <f t="shared" si="31"/>
        <v>0.94931723890211095</v>
      </c>
      <c r="AE104" s="24">
        <f t="shared" si="31"/>
        <v>0.96080703450627691</v>
      </c>
      <c r="AF104" s="24">
        <f t="shared" si="31"/>
        <v>0.94769018485093937</v>
      </c>
      <c r="AG104" s="24">
        <f t="shared" si="31"/>
        <v>0.93823963586042036</v>
      </c>
      <c r="AH104" s="24">
        <f t="shared" si="31"/>
        <v>0.9379756878593557</v>
      </c>
      <c r="AI104" s="24">
        <f t="shared" si="31"/>
        <v>0.94510135316192967</v>
      </c>
      <c r="AJ104" s="24">
        <f t="shared" si="31"/>
        <v>0.9444784832033557</v>
      </c>
      <c r="AK104" s="24">
        <f t="shared" si="31"/>
        <v>0.93836984995757233</v>
      </c>
      <c r="AL104" s="24">
        <f t="shared" si="31"/>
        <v>0.93359877740011177</v>
      </c>
      <c r="AM104" s="24">
        <f t="shared" si="31"/>
        <v>0.93207152062198051</v>
      </c>
      <c r="AN104" s="24">
        <f t="shared" si="31"/>
        <v>0.93908861558517365</v>
      </c>
      <c r="AO104" s="24">
        <f>+PAT!AV77</f>
        <v>0.94252595436404785</v>
      </c>
      <c r="AQ104" s="24">
        <f t="shared" si="33"/>
        <v>-4.2522221804537352E-3</v>
      </c>
      <c r="AR104" s="24">
        <f t="shared" si="18"/>
        <v>1.724571828013044E-2</v>
      </c>
      <c r="AS104" s="35">
        <f t="shared" si="38"/>
        <v>44896</v>
      </c>
      <c r="AT104" s="19">
        <f t="shared" si="38"/>
        <v>1097.7061767578125</v>
      </c>
      <c r="AU104" s="19">
        <f t="shared" si="32"/>
        <v>1109.599853515625</v>
      </c>
      <c r="AV104" s="52">
        <f t="shared" si="34"/>
        <v>-0.11893676757812521</v>
      </c>
      <c r="AW104" s="52">
        <f t="shared" si="27"/>
        <v>1.4075844725237374E-2</v>
      </c>
      <c r="AZ104" s="24">
        <f t="shared" si="35"/>
        <v>10.977061767578125</v>
      </c>
      <c r="BA104" s="24">
        <f t="shared" si="36"/>
        <v>11.09599853515625</v>
      </c>
      <c r="BB104" s="24">
        <f t="shared" si="37"/>
        <v>-0.11893676757812521</v>
      </c>
      <c r="BD104" s="24">
        <f t="shared" si="28"/>
        <v>2.713470393264068</v>
      </c>
      <c r="BE104" s="24">
        <f t="shared" si="29"/>
        <v>2.6993945485388307</v>
      </c>
    </row>
    <row r="105" spans="4:58" x14ac:dyDescent="0.25">
      <c r="D105" s="37">
        <f>+PAT!A78</f>
        <v>44927</v>
      </c>
      <c r="E105" s="257">
        <v>1163.614990234375</v>
      </c>
      <c r="F105" s="257">
        <v>1172.4825439453125</v>
      </c>
      <c r="G105" s="257">
        <v>1172.422607421875</v>
      </c>
      <c r="H105" s="257">
        <v>1174.9078369140625</v>
      </c>
      <c r="I105" s="257">
        <v>1178.2667236328125</v>
      </c>
      <c r="J105" s="257">
        <v>1173.8092041015625</v>
      </c>
      <c r="K105" s="257">
        <v>1173.6141357421875</v>
      </c>
      <c r="L105" s="257">
        <v>1179.879638671875</v>
      </c>
      <c r="M105" s="257">
        <v>1176.4708251953125</v>
      </c>
      <c r="N105" s="257">
        <v>1177.4466552734375</v>
      </c>
      <c r="O105" s="19" cm="1">
        <f t="array" ref="O105">+SUMPRODUCT($E$30:$N$30/100,$E105:$N105)/$D$14*100</f>
        <v>1146.7662077030016</v>
      </c>
      <c r="Q105" s="24">
        <f t="shared" si="30"/>
        <v>6.0042309018640161E-2</v>
      </c>
      <c r="R105" s="24">
        <f t="shared" si="30"/>
        <v>5.8590740675837694E-2</v>
      </c>
      <c r="S105" s="24">
        <f t="shared" si="30"/>
        <v>5.9204016037240015E-2</v>
      </c>
      <c r="T105" s="24">
        <f t="shared" si="30"/>
        <v>5.9080709741850868E-2</v>
      </c>
      <c r="U105" s="24">
        <f t="shared" si="30"/>
        <v>5.9007043581688512E-2</v>
      </c>
      <c r="V105" s="24">
        <f t="shared" si="26"/>
        <v>5.977638534161045E-2</v>
      </c>
      <c r="W105" s="24">
        <f t="shared" si="26"/>
        <v>6.0347252046250022E-2</v>
      </c>
      <c r="X105" s="24">
        <f t="shared" si="26"/>
        <v>5.9539979775114604E-2</v>
      </c>
      <c r="Y105" s="24">
        <f t="shared" si="26"/>
        <v>6.0309820214941245E-2</v>
      </c>
      <c r="Z105" s="24">
        <f t="shared" si="26"/>
        <v>6.1145287233815404E-2</v>
      </c>
      <c r="AA105" s="24">
        <f t="shared" si="26"/>
        <v>6.0107129483596644E-2</v>
      </c>
      <c r="AB105" s="24">
        <f>+PAT!Y78</f>
        <v>5.8889839205681804E-2</v>
      </c>
      <c r="AD105" s="24">
        <f t="shared" si="31"/>
        <v>0.99355401083073414</v>
      </c>
      <c r="AE105" s="24">
        <f t="shared" si="31"/>
        <v>1.0022079580921548</v>
      </c>
      <c r="AF105" s="24">
        <f t="shared" si="31"/>
        <v>0.99048701461537081</v>
      </c>
      <c r="AG105" s="24">
        <f t="shared" si="31"/>
        <v>0.98154916405586934</v>
      </c>
      <c r="AH105" s="24">
        <f t="shared" si="31"/>
        <v>0.98059227589693765</v>
      </c>
      <c r="AI105" s="24">
        <f t="shared" si="31"/>
        <v>0.98956496082929113</v>
      </c>
      <c r="AJ105" s="24">
        <f t="shared" si="31"/>
        <v>0.98928927462535743</v>
      </c>
      <c r="AK105" s="24">
        <f t="shared" si="31"/>
        <v>0.98179908170135088</v>
      </c>
      <c r="AL105" s="24">
        <f t="shared" si="31"/>
        <v>0.97907033286472966</v>
      </c>
      <c r="AM105" s="24">
        <f t="shared" si="31"/>
        <v>0.97869713992189755</v>
      </c>
      <c r="AN105" s="24">
        <f t="shared" si="31"/>
        <v>0.98381204043670545</v>
      </c>
      <c r="AO105" s="24">
        <f>+PAT!AV78</f>
        <v>0.98558784583120507</v>
      </c>
      <c r="AQ105" s="24">
        <f t="shared" si="33"/>
        <v>-1.1029782151752432E-3</v>
      </c>
      <c r="AR105" s="24">
        <f t="shared" si="18"/>
        <v>1.4856870908836584E-2</v>
      </c>
      <c r="AS105" s="35">
        <f t="shared" si="38"/>
        <v>44927</v>
      </c>
      <c r="AT105" s="19">
        <f t="shared" si="38"/>
        <v>1163.614990234375</v>
      </c>
      <c r="AU105" s="19">
        <f t="shared" si="32"/>
        <v>1177.4466552734375</v>
      </c>
      <c r="AV105" s="52">
        <f t="shared" si="34"/>
        <v>-0.13831665039062457</v>
      </c>
      <c r="AW105" s="52">
        <f t="shared" si="27"/>
        <v>1.1943617562726327E-2</v>
      </c>
      <c r="AZ105" s="24">
        <f t="shared" si="35"/>
        <v>11.63614990234375</v>
      </c>
      <c r="BA105" s="24">
        <f t="shared" si="36"/>
        <v>11.774466552734374</v>
      </c>
      <c r="BB105" s="24">
        <f t="shared" si="37"/>
        <v>-0.13831665039062457</v>
      </c>
      <c r="BD105" s="24">
        <f t="shared" si="28"/>
        <v>2.8763934211293596</v>
      </c>
      <c r="BE105" s="24">
        <f t="shared" si="29"/>
        <v>2.8644498035666333</v>
      </c>
    </row>
    <row r="106" spans="4:58" x14ac:dyDescent="0.25">
      <c r="D106" s="37">
        <f>+PAT!A79</f>
        <v>44958</v>
      </c>
      <c r="E106" s="257">
        <v>1234.440673828125</v>
      </c>
      <c r="F106" s="257">
        <v>1241.9190673828125</v>
      </c>
      <c r="G106" s="257">
        <v>1241.8359375</v>
      </c>
      <c r="H106" s="257">
        <v>1243.0950927734375</v>
      </c>
      <c r="I106" s="257">
        <v>1247.6715087890625</v>
      </c>
      <c r="J106" s="257">
        <v>1242.707275390625</v>
      </c>
      <c r="K106" s="257">
        <v>1241.597900390625</v>
      </c>
      <c r="L106" s="257">
        <v>1246.6011962890625</v>
      </c>
      <c r="M106" s="257">
        <v>1242.345458984375</v>
      </c>
      <c r="N106" s="257">
        <v>1242.1986083984375</v>
      </c>
      <c r="O106" s="19" cm="1">
        <f t="array" ref="O106">+SUMPRODUCT($E$30:$N$30/100,$E106:$N106)/$D$14*100</f>
        <v>1212.1311127180606</v>
      </c>
      <c r="Q106" s="24">
        <f t="shared" si="30"/>
        <v>6.0866939828168043E-2</v>
      </c>
      <c r="R106" s="24">
        <f t="shared" si="30"/>
        <v>5.922179719951437E-2</v>
      </c>
      <c r="S106" s="24">
        <f t="shared" si="30"/>
        <v>5.9205042310437106E-2</v>
      </c>
      <c r="T106" s="24">
        <f t="shared" si="30"/>
        <v>5.8036259285214387E-2</v>
      </c>
      <c r="U106" s="24">
        <f t="shared" si="30"/>
        <v>5.8904137547279856E-2</v>
      </c>
      <c r="V106" s="24">
        <f t="shared" si="26"/>
        <v>5.8696141628738818E-2</v>
      </c>
      <c r="W106" s="24">
        <f t="shared" si="26"/>
        <v>5.7926845440937846E-2</v>
      </c>
      <c r="X106" s="24">
        <f t="shared" si="26"/>
        <v>5.6549461004592239E-2</v>
      </c>
      <c r="Y106" s="24">
        <f t="shared" si="26"/>
        <v>5.5993427442730059E-2</v>
      </c>
      <c r="Z106" s="24">
        <f t="shared" si="26"/>
        <v>5.4993534386458265E-2</v>
      </c>
      <c r="AA106" s="24">
        <f t="shared" si="26"/>
        <v>5.6999329572142265E-2</v>
      </c>
      <c r="AB106" s="24">
        <f>+PAT!Y79</f>
        <v>5.75787312029159E-2</v>
      </c>
      <c r="AD106" s="24">
        <f t="shared" si="31"/>
        <v>1.016473705730343</v>
      </c>
      <c r="AE106" s="24">
        <f t="shared" si="31"/>
        <v>1.0218743901367802</v>
      </c>
      <c r="AF106" s="24">
        <f t="shared" si="31"/>
        <v>1.0108761558621153</v>
      </c>
      <c r="AG106" s="24">
        <f t="shared" si="31"/>
        <v>1.0005895622917453</v>
      </c>
      <c r="AH106" s="24">
        <f t="shared" si="31"/>
        <v>1.0006698309753372</v>
      </c>
      <c r="AI106" s="24">
        <f t="shared" si="31"/>
        <v>1.008976027386109</v>
      </c>
      <c r="AJ106" s="24">
        <f t="shared" si="31"/>
        <v>1.0076229576957427</v>
      </c>
      <c r="AK106" s="24">
        <f t="shared" si="31"/>
        <v>0.99766258291923027</v>
      </c>
      <c r="AL106" s="24">
        <f t="shared" si="31"/>
        <v>0.99504360564555361</v>
      </c>
      <c r="AM106" s="24">
        <f t="shared" si="31"/>
        <v>0.99342036120822219</v>
      </c>
      <c r="AN106" s="24">
        <f t="shared" si="31"/>
        <v>1.0010194218067996</v>
      </c>
      <c r="AO106" s="24">
        <f>+PAT!AV79</f>
        <v>1.0029307440419424</v>
      </c>
      <c r="AQ106" s="24">
        <f t="shared" si="33"/>
        <v>5.8734054417097781E-3</v>
      </c>
      <c r="AR106" s="24">
        <f t="shared" si="18"/>
        <v>2.3053344522120822E-2</v>
      </c>
      <c r="AS106" s="35">
        <f t="shared" si="38"/>
        <v>44958</v>
      </c>
      <c r="AT106" s="19">
        <f t="shared" si="38"/>
        <v>1234.440673828125</v>
      </c>
      <c r="AU106" s="19">
        <f t="shared" si="32"/>
        <v>1242.1986083984375</v>
      </c>
      <c r="AV106" s="52">
        <f t="shared" si="34"/>
        <v>-7.7579345703124858E-2</v>
      </c>
      <c r="AW106" s="52">
        <f t="shared" si="27"/>
        <v>2.9494664078020261E-2</v>
      </c>
      <c r="AZ106" s="24">
        <f t="shared" si="35"/>
        <v>12.344406738281251</v>
      </c>
      <c r="BA106" s="24">
        <f t="shared" si="36"/>
        <v>12.421986083984375</v>
      </c>
      <c r="BB106" s="24">
        <f t="shared" si="37"/>
        <v>-7.7579345703124858E-2</v>
      </c>
      <c r="BD106" s="24">
        <f t="shared" si="28"/>
        <v>3.0514706864153789</v>
      </c>
      <c r="BE106" s="24">
        <f t="shared" si="29"/>
        <v>3.0219760223373586</v>
      </c>
    </row>
    <row r="107" spans="4:58" x14ac:dyDescent="0.25">
      <c r="D107" s="37">
        <f>+PAT!A80</f>
        <v>44986</v>
      </c>
      <c r="E107" s="257">
        <v>1319.865478515625</v>
      </c>
      <c r="F107" s="257">
        <v>1329.1123046875</v>
      </c>
      <c r="G107" s="257">
        <v>1327.0001220703125</v>
      </c>
      <c r="H107" s="257">
        <v>1328.20703125</v>
      </c>
      <c r="I107" s="257">
        <v>1332.7982177734375</v>
      </c>
      <c r="J107" s="257">
        <v>1328.7373046875</v>
      </c>
      <c r="K107" s="257">
        <v>1326.6444091796875</v>
      </c>
      <c r="L107" s="257">
        <v>1332.853759765625</v>
      </c>
      <c r="M107" s="257">
        <v>1327.2490234375</v>
      </c>
      <c r="N107" s="257">
        <v>1324.280029296875</v>
      </c>
      <c r="O107" s="19" cm="1">
        <f t="array" ref="O107">+SUMPRODUCT($E$30:$N$30/100,$E107:$N107)/$D$14*100</f>
        <v>1294.6618421952885</v>
      </c>
      <c r="Q107" s="24">
        <f t="shared" si="30"/>
        <v>6.9201223273524404E-2</v>
      </c>
      <c r="R107" s="24">
        <f t="shared" si="30"/>
        <v>7.0208469774472704E-2</v>
      </c>
      <c r="S107" s="24">
        <f t="shared" si="30"/>
        <v>6.8579255921487281E-2</v>
      </c>
      <c r="T107" s="24">
        <f t="shared" si="30"/>
        <v>6.8467761614818601E-2</v>
      </c>
      <c r="U107" s="24">
        <f t="shared" si="30"/>
        <v>6.822846268806404E-2</v>
      </c>
      <c r="V107" s="24">
        <f t="shared" si="26"/>
        <v>6.9227911512655282E-2</v>
      </c>
      <c r="W107" s="24">
        <f t="shared" si="26"/>
        <v>6.8497626133473322E-2</v>
      </c>
      <c r="X107" s="24">
        <f t="shared" si="26"/>
        <v>6.9190181858739486E-2</v>
      </c>
      <c r="Y107" s="24">
        <f t="shared" si="26"/>
        <v>6.8341348889007225E-2</v>
      </c>
      <c r="Z107" s="24">
        <f t="shared" si="26"/>
        <v>6.6077534094378665E-2</v>
      </c>
      <c r="AA107" s="24">
        <f t="shared" si="26"/>
        <v>6.80872956821994E-2</v>
      </c>
      <c r="AB107" s="24">
        <f>+PAT!Y80</f>
        <v>6.9633880946788906E-2</v>
      </c>
      <c r="AD107" s="24">
        <f t="shared" si="31"/>
        <v>1.0030055258771813</v>
      </c>
      <c r="AE107" s="24">
        <f t="shared" si="31"/>
        <v>1.0095309837255697</v>
      </c>
      <c r="AF107" s="24">
        <f t="shared" si="31"/>
        <v>0.99934543177960888</v>
      </c>
      <c r="AG107" s="24">
        <f t="shared" si="31"/>
        <v>0.98997211101968619</v>
      </c>
      <c r="AH107" s="24">
        <f t="shared" si="31"/>
        <v>0.9910904749178433</v>
      </c>
      <c r="AI107" s="24">
        <f t="shared" si="31"/>
        <v>1.0013138601582847</v>
      </c>
      <c r="AJ107" s="24">
        <f t="shared" si="31"/>
        <v>0.9981331169950427</v>
      </c>
      <c r="AK107" s="24">
        <f t="shared" si="31"/>
        <v>0.99053112305365265</v>
      </c>
      <c r="AL107" s="24">
        <f t="shared" si="31"/>
        <v>0.98744287928524743</v>
      </c>
      <c r="AM107" s="24">
        <f t="shared" si="31"/>
        <v>0.98671518950019799</v>
      </c>
      <c r="AN107" s="24">
        <f t="shared" si="31"/>
        <v>0.99262458320043367</v>
      </c>
      <c r="AO107" s="24">
        <f>+PAT!AV80</f>
        <v>0.99410355244405535</v>
      </c>
      <c r="AQ107" s="24">
        <f t="shared" si="33"/>
        <v>3.1236891791457388E-3</v>
      </c>
      <c r="AR107" s="24">
        <f t="shared" si="18"/>
        <v>1.6290336376983294E-2</v>
      </c>
      <c r="AS107" s="35">
        <f t="shared" si="38"/>
        <v>44986</v>
      </c>
      <c r="AT107" s="19">
        <f t="shared" si="38"/>
        <v>1319.865478515625</v>
      </c>
      <c r="AU107" s="19">
        <f t="shared" si="32"/>
        <v>1324.280029296875</v>
      </c>
      <c r="AV107" s="52">
        <f t="shared" si="34"/>
        <v>-4.4145507812499929E-2</v>
      </c>
      <c r="AW107" s="52">
        <f t="shared" si="27"/>
        <v>4.0975444712874065E-2</v>
      </c>
      <c r="AZ107" s="24">
        <f t="shared" si="35"/>
        <v>13.198654785156251</v>
      </c>
      <c r="BA107" s="24">
        <f t="shared" si="36"/>
        <v>13.24280029296875</v>
      </c>
      <c r="BB107" s="24">
        <f t="shared" si="37"/>
        <v>-4.4145507812499929E-2</v>
      </c>
      <c r="BD107" s="24">
        <f t="shared" si="28"/>
        <v>3.2626361906986241</v>
      </c>
      <c r="BE107" s="24">
        <f t="shared" si="29"/>
        <v>3.22166074598575</v>
      </c>
      <c r="BF107" s="24">
        <f t="shared" ref="BF107:BF128" si="39">+BD107-BE107</f>
        <v>4.0975444712874065E-2</v>
      </c>
    </row>
    <row r="108" spans="4:58" x14ac:dyDescent="0.25">
      <c r="D108" s="37">
        <f>+PAT!A81</f>
        <v>45017</v>
      </c>
      <c r="E108" s="257">
        <v>1430.342041015625</v>
      </c>
      <c r="F108" s="257">
        <v>1439.9066162109375</v>
      </c>
      <c r="G108" s="257">
        <v>1437.3857421875</v>
      </c>
      <c r="H108" s="257">
        <v>1436.847900390625</v>
      </c>
      <c r="I108" s="257">
        <v>1441.06494140625</v>
      </c>
      <c r="J108" s="257">
        <v>1436.7213134765625</v>
      </c>
      <c r="K108" s="257">
        <v>1433.740234375</v>
      </c>
      <c r="L108" s="257">
        <v>1438.313720703125</v>
      </c>
      <c r="M108" s="257">
        <v>1431.7398681640625</v>
      </c>
      <c r="N108" s="257">
        <v>1428.0208740234375</v>
      </c>
      <c r="O108" s="19" cm="1">
        <f t="array" ref="O108">+SUMPRODUCT($E$30:$N$30/100,$E108:$N108)/$D$14*100</f>
        <v>1398.2954773504689</v>
      </c>
      <c r="Q108" s="24">
        <f t="shared" si="30"/>
        <v>8.3702895710437542E-2</v>
      </c>
      <c r="R108" s="24">
        <f t="shared" si="30"/>
        <v>8.3359631185934591E-2</v>
      </c>
      <c r="S108" s="24">
        <f t="shared" si="30"/>
        <v>8.3184333054144632E-2</v>
      </c>
      <c r="T108" s="24">
        <f t="shared" si="30"/>
        <v>8.1795131771272844E-2</v>
      </c>
      <c r="U108" s="24">
        <f t="shared" si="30"/>
        <v>8.1232644363587125E-2</v>
      </c>
      <c r="V108" s="24">
        <f t="shared" si="30"/>
        <v>8.1268139615045198E-2</v>
      </c>
      <c r="W108" s="24">
        <f t="shared" si="30"/>
        <v>8.0726850732770083E-2</v>
      </c>
      <c r="X108" s="24">
        <f t="shared" si="30"/>
        <v>7.9123429832275383E-2</v>
      </c>
      <c r="Y108" s="24">
        <f t="shared" si="30"/>
        <v>7.8727384900187936E-2</v>
      </c>
      <c r="Z108" s="24">
        <f t="shared" si="30"/>
        <v>7.8337543745671034E-2</v>
      </c>
      <c r="AA108" s="24">
        <f t="shared" si="26"/>
        <v>8.0046875390607397E-2</v>
      </c>
      <c r="AB108" s="24">
        <f>+PAT!Y81</f>
        <v>8.1093918728547987E-2</v>
      </c>
      <c r="AD108" s="24">
        <f t="shared" si="31"/>
        <v>1.0461073255521258</v>
      </c>
      <c r="AE108" s="24">
        <f t="shared" si="31"/>
        <v>1.0498164704369475</v>
      </c>
      <c r="AF108" s="24">
        <f t="shared" si="31"/>
        <v>1.0417683716105746</v>
      </c>
      <c r="AG108" s="24">
        <f t="shared" si="31"/>
        <v>1.0324916289596082</v>
      </c>
      <c r="AH108" s="24">
        <f t="shared" si="31"/>
        <v>1.0322513840330978</v>
      </c>
      <c r="AI108" s="24">
        <f t="shared" si="31"/>
        <v>1.043397110383717</v>
      </c>
      <c r="AJ108" s="24">
        <f t="shared" si="31"/>
        <v>1.039481572438695</v>
      </c>
      <c r="AK108" s="24">
        <f t="shared" si="31"/>
        <v>1.0305025175205387</v>
      </c>
      <c r="AL108" s="24">
        <f t="shared" si="31"/>
        <v>1.0282817435304148</v>
      </c>
      <c r="AM108" s="24">
        <f t="shared" si="31"/>
        <v>1.0277485465315315</v>
      </c>
      <c r="AN108" s="24">
        <f t="shared" si="31"/>
        <v>1.0338305810576118</v>
      </c>
      <c r="AO108" s="24">
        <f>+PAT!AV81</f>
        <v>1.0359572493495355</v>
      </c>
      <c r="AQ108" s="24">
        <f t="shared" si="33"/>
        <v>5.3653519647665071E-3</v>
      </c>
      <c r="AR108" s="24">
        <f t="shared" si="18"/>
        <v>1.8358779020594351E-2</v>
      </c>
      <c r="AS108" s="35">
        <f t="shared" si="38"/>
        <v>45017</v>
      </c>
      <c r="AT108" s="19">
        <f t="shared" si="38"/>
        <v>1430.342041015625</v>
      </c>
      <c r="AU108" s="19">
        <f t="shared" si="32"/>
        <v>1428.0208740234375</v>
      </c>
      <c r="AV108" s="52">
        <f t="shared" si="34"/>
        <v>2.3211669921874289E-2</v>
      </c>
      <c r="AW108" s="52">
        <f t="shared" si="27"/>
        <v>6.1690551901649737E-2</v>
      </c>
      <c r="AZ108" s="24">
        <f t="shared" si="35"/>
        <v>14.303420410156249</v>
      </c>
      <c r="BA108" s="24">
        <f t="shared" si="36"/>
        <v>14.280208740234375</v>
      </c>
      <c r="BB108" s="24">
        <f t="shared" si="37"/>
        <v>2.3211669921874289E-2</v>
      </c>
      <c r="BD108" s="24">
        <f t="shared" si="28"/>
        <v>3.53572828750977</v>
      </c>
      <c r="BE108" s="24">
        <f t="shared" si="29"/>
        <v>3.4740377356081202</v>
      </c>
      <c r="BF108" s="24">
        <f t="shared" si="39"/>
        <v>6.1690551901649737E-2</v>
      </c>
    </row>
    <row r="109" spans="4:58" x14ac:dyDescent="0.25">
      <c r="D109" s="37">
        <f>+PAT!A82</f>
        <v>45047</v>
      </c>
      <c r="E109" s="257">
        <v>1533.73486328125</v>
      </c>
      <c r="F109" s="257">
        <v>1543.8616943359375</v>
      </c>
      <c r="G109" s="257">
        <v>1541.5711669921875</v>
      </c>
      <c r="H109" s="257">
        <v>1540.8348388671875</v>
      </c>
      <c r="I109" s="257">
        <v>1546.3726806640625</v>
      </c>
      <c r="J109" s="257">
        <v>1543.295654296875</v>
      </c>
      <c r="K109" s="257">
        <v>1538.35791015625</v>
      </c>
      <c r="L109" s="257">
        <v>1544.6368408203125</v>
      </c>
      <c r="M109" s="257">
        <v>1537.283935546875</v>
      </c>
      <c r="N109" s="257">
        <v>1535.351318359375</v>
      </c>
      <c r="O109" s="19" cm="1">
        <f t="array" ref="O109">+SUMPRODUCT($E$30:$N$30/100,$E109:$N109)/$D$14*100</f>
        <v>1501.4701048944537</v>
      </c>
      <c r="Q109" s="24">
        <f t="shared" si="30"/>
        <v>7.2285383006857717E-2</v>
      </c>
      <c r="R109" s="24">
        <f t="shared" si="30"/>
        <v>7.2195708356805888E-2</v>
      </c>
      <c r="S109" s="24">
        <f t="shared" si="30"/>
        <v>7.2482578438639589E-2</v>
      </c>
      <c r="T109" s="24">
        <f t="shared" si="30"/>
        <v>7.2371570051563916E-2</v>
      </c>
      <c r="U109" s="24">
        <f t="shared" si="30"/>
        <v>7.3076331421295215E-2</v>
      </c>
      <c r="V109" s="24">
        <f t="shared" si="30"/>
        <v>7.4178854187403331E-2</v>
      </c>
      <c r="W109" s="24">
        <f t="shared" si="30"/>
        <v>7.2968361543439109E-2</v>
      </c>
      <c r="X109" s="24">
        <f t="shared" si="30"/>
        <v>7.3922064836599688E-2</v>
      </c>
      <c r="Y109" s="24">
        <f t="shared" si="30"/>
        <v>7.371734889114534E-2</v>
      </c>
      <c r="Z109" s="24">
        <f t="shared" si="30"/>
        <v>7.5160276917755953E-2</v>
      </c>
      <c r="AA109" s="24">
        <f t="shared" si="26"/>
        <v>7.3785998177926748E-2</v>
      </c>
      <c r="AB109" s="24">
        <f>+PAT!Y82</f>
        <v>7.2698946476225768E-2</v>
      </c>
      <c r="AD109" s="24">
        <f t="shared" ref="AD109:AN122" si="40">+E109/E97-1</f>
        <v>1.0951313422034272</v>
      </c>
      <c r="AE109" s="24">
        <f t="shared" si="40"/>
        <v>1.0963861073415115</v>
      </c>
      <c r="AF109" s="24">
        <f t="shared" si="40"/>
        <v>1.0889828496830023</v>
      </c>
      <c r="AG109" s="24">
        <f t="shared" si="40"/>
        <v>1.07900400993111</v>
      </c>
      <c r="AH109" s="24">
        <f t="shared" si="40"/>
        <v>1.0793495391551327</v>
      </c>
      <c r="AI109" s="24">
        <f t="shared" si="40"/>
        <v>1.0936856703744708</v>
      </c>
      <c r="AJ109" s="24">
        <f t="shared" si="40"/>
        <v>1.0879361078589525</v>
      </c>
      <c r="AK109" s="24">
        <f t="shared" si="40"/>
        <v>1.0794504544337435</v>
      </c>
      <c r="AL109" s="24">
        <f t="shared" si="40"/>
        <v>1.0774482488821087</v>
      </c>
      <c r="AM109" s="24">
        <f t="shared" si="40"/>
        <v>1.0799912683217441</v>
      </c>
      <c r="AN109" s="24">
        <f t="shared" si="40"/>
        <v>1.0833189734314934</v>
      </c>
      <c r="AO109" s="24">
        <f>+PAT!AV82</f>
        <v>1.0825813007966238</v>
      </c>
      <c r="AQ109" s="24">
        <f t="shared" si="33"/>
        <v>-2.8748939108982352E-3</v>
      </c>
      <c r="AR109" s="24">
        <f t="shared" ref="AR109:AR122" si="41">+AD109-AM109</f>
        <v>1.5140073881683147E-2</v>
      </c>
      <c r="AS109" s="35">
        <f t="shared" si="38"/>
        <v>45047</v>
      </c>
      <c r="AT109" s="19">
        <f t="shared" si="38"/>
        <v>1533.73486328125</v>
      </c>
      <c r="AU109" s="19">
        <f t="shared" si="32"/>
        <v>1535.351318359375</v>
      </c>
      <c r="AV109" s="52">
        <f t="shared" si="34"/>
        <v>-1.6164550781249787E-2</v>
      </c>
      <c r="AW109" s="52">
        <f t="shared" si="27"/>
        <v>5.6162387141434511E-2</v>
      </c>
      <c r="AZ109" s="24">
        <f t="shared" si="35"/>
        <v>15.3373486328125</v>
      </c>
      <c r="BA109" s="24">
        <f t="shared" si="36"/>
        <v>15.35351318359375</v>
      </c>
      <c r="BB109" s="24">
        <f t="shared" si="37"/>
        <v>-1.6164550781249787E-2</v>
      </c>
      <c r="BD109" s="24">
        <f t="shared" si="28"/>
        <v>3.791309760980595</v>
      </c>
      <c r="BE109" s="24">
        <f t="shared" si="29"/>
        <v>3.7351473738391605</v>
      </c>
      <c r="BF109" s="24">
        <f t="shared" si="39"/>
        <v>5.6162387141434511E-2</v>
      </c>
    </row>
    <row r="110" spans="4:58" x14ac:dyDescent="0.25">
      <c r="D110" s="37">
        <f>+PAT!A83</f>
        <v>45078</v>
      </c>
      <c r="E110" s="257">
        <v>1638.5478515625</v>
      </c>
      <c r="F110" s="257">
        <v>1648.582275390625</v>
      </c>
      <c r="G110" s="257">
        <v>1646.803955078125</v>
      </c>
      <c r="H110" s="257">
        <v>1646.436279296875</v>
      </c>
      <c r="I110" s="257">
        <v>1651.5811767578125</v>
      </c>
      <c r="J110" s="257">
        <v>1648.4154052734375</v>
      </c>
      <c r="K110" s="257">
        <v>1643.0247802734375</v>
      </c>
      <c r="L110" s="257">
        <v>1650.9346923828125</v>
      </c>
      <c r="M110" s="257">
        <v>1643.4815673828125</v>
      </c>
      <c r="N110" s="257">
        <v>1643.9769287109375</v>
      </c>
      <c r="O110" s="19" cm="1">
        <f t="array" ref="O110">+SUMPRODUCT($E$30:$N$30/100,$E110:$N110)/$D$14*100</f>
        <v>1605.175363416048</v>
      </c>
      <c r="Q110" s="24">
        <f t="shared" si="30"/>
        <v>6.8338401108660074E-2</v>
      </c>
      <c r="R110" s="24">
        <f t="shared" si="30"/>
        <v>6.7830286507452264E-2</v>
      </c>
      <c r="S110" s="24">
        <f t="shared" si="30"/>
        <v>6.8263334407882681E-2</v>
      </c>
      <c r="T110" s="24">
        <f t="shared" si="30"/>
        <v>6.8535210761021537E-2</v>
      </c>
      <c r="U110" s="24">
        <f t="shared" si="30"/>
        <v>6.8035666569439268E-2</v>
      </c>
      <c r="V110" s="24">
        <f t="shared" si="30"/>
        <v>6.8113812595717471E-2</v>
      </c>
      <c r="W110" s="24">
        <f t="shared" si="30"/>
        <v>6.8038048510152382E-2</v>
      </c>
      <c r="X110" s="24">
        <f t="shared" si="30"/>
        <v>6.8817374254810826E-2</v>
      </c>
      <c r="Y110" s="24">
        <f t="shared" si="30"/>
        <v>6.9081338443934603E-2</v>
      </c>
      <c r="Z110" s="24">
        <f t="shared" si="30"/>
        <v>7.0749677323126425E-2</v>
      </c>
      <c r="AA110" s="24">
        <f t="shared" si="26"/>
        <v>6.9069146420923433E-2</v>
      </c>
      <c r="AB110" s="24">
        <f>+PAT!Y83</f>
        <v>6.7789928256195342E-2</v>
      </c>
      <c r="AD110" s="24">
        <f t="shared" si="40"/>
        <v>1.1297034246014594</v>
      </c>
      <c r="AE110" s="24">
        <f t="shared" si="40"/>
        <v>1.1285399788047306</v>
      </c>
      <c r="AF110" s="24">
        <f t="shared" si="40"/>
        <v>1.1238610844372432</v>
      </c>
      <c r="AG110" s="24">
        <f t="shared" si="40"/>
        <v>1.1150607529274836</v>
      </c>
      <c r="AH110" s="24">
        <f t="shared" si="40"/>
        <v>1.1134065603805263</v>
      </c>
      <c r="AI110" s="24">
        <f t="shared" si="40"/>
        <v>1.1275373653364156</v>
      </c>
      <c r="AJ110" s="24">
        <f t="shared" si="40"/>
        <v>1.1214715063081488</v>
      </c>
      <c r="AK110" s="24">
        <f t="shared" si="40"/>
        <v>1.1148324273981327</v>
      </c>
      <c r="AL110" s="24">
        <f t="shared" si="40"/>
        <v>1.113293520004389</v>
      </c>
      <c r="AM110" s="24">
        <f t="shared" si="40"/>
        <v>1.1185972900434984</v>
      </c>
      <c r="AN110" s="24">
        <f t="shared" si="40"/>
        <v>1.1190480137277663</v>
      </c>
      <c r="AO110" s="24">
        <f>+PAT!AV83</f>
        <v>1.1162143191389799</v>
      </c>
      <c r="AQ110" s="24">
        <f t="shared" si="33"/>
        <v>-2.4112762144663513E-3</v>
      </c>
      <c r="AR110" s="24">
        <f t="shared" si="41"/>
        <v>1.1106134557961056E-2</v>
      </c>
      <c r="AS110" s="35">
        <f>+D110</f>
        <v>45078</v>
      </c>
      <c r="AT110" s="19">
        <f t="shared" si="38"/>
        <v>1638.5478515625</v>
      </c>
      <c r="AU110" s="19">
        <f t="shared" si="32"/>
        <v>1643.9769287109375</v>
      </c>
      <c r="AV110" s="52">
        <f t="shared" si="34"/>
        <v>-5.4290771484375E-2</v>
      </c>
      <c r="AW110" s="52">
        <f t="shared" si="27"/>
        <v>5.0993962861060727E-2</v>
      </c>
      <c r="AZ110" s="24">
        <f t="shared" si="35"/>
        <v>16.385478515625</v>
      </c>
      <c r="BA110" s="24">
        <f t="shared" si="36"/>
        <v>16.439769287109375</v>
      </c>
      <c r="BB110" s="24">
        <f t="shared" si="37"/>
        <v>-5.4290771484375E-2</v>
      </c>
      <c r="BD110" s="24">
        <f t="shared" si="28"/>
        <v>4.0504018081536648</v>
      </c>
      <c r="BE110" s="24">
        <f t="shared" si="29"/>
        <v>3.9994078452926041</v>
      </c>
      <c r="BF110" s="24">
        <f t="shared" si="39"/>
        <v>5.0993962861060727E-2</v>
      </c>
    </row>
    <row r="111" spans="4:58" x14ac:dyDescent="0.25">
      <c r="D111" s="37">
        <f>+PAT!A84</f>
        <v>45108</v>
      </c>
      <c r="E111" s="257">
        <v>1762.5025634765625</v>
      </c>
      <c r="F111" s="257">
        <v>1772.802490234375</v>
      </c>
      <c r="G111" s="257">
        <v>1772.611572265625</v>
      </c>
      <c r="H111" s="257">
        <v>1774.0767822265625</v>
      </c>
      <c r="I111" s="257">
        <v>1780.7415771484375</v>
      </c>
      <c r="J111" s="257">
        <v>1777.127685546875</v>
      </c>
      <c r="K111" s="257">
        <v>1771.26708984375</v>
      </c>
      <c r="L111" s="257">
        <v>1781.6728515625</v>
      </c>
      <c r="M111" s="257">
        <v>1773.929443359375</v>
      </c>
      <c r="N111" s="257">
        <v>1775.585205078125</v>
      </c>
      <c r="O111" s="19" cm="1">
        <f t="array" ref="O111">+SUMPRODUCT($E$30:$N$30/100,$E111:$N111)/$D$14*100</f>
        <v>1731.3910133449542</v>
      </c>
      <c r="Q111" s="24">
        <f t="shared" si="30"/>
        <v>7.5649125410564455E-2</v>
      </c>
      <c r="R111" s="24">
        <f t="shared" si="30"/>
        <v>7.534972121080008E-2</v>
      </c>
      <c r="S111" s="24">
        <f t="shared" si="30"/>
        <v>7.639501763373624E-2</v>
      </c>
      <c r="T111" s="24">
        <f t="shared" si="30"/>
        <v>7.7525322136485997E-2</v>
      </c>
      <c r="U111" s="24">
        <f t="shared" si="30"/>
        <v>7.8204088426447882E-2</v>
      </c>
      <c r="V111" s="24">
        <f t="shared" si="30"/>
        <v>7.8082429866691783E-2</v>
      </c>
      <c r="W111" s="24">
        <f t="shared" si="30"/>
        <v>7.8052571762776468E-2</v>
      </c>
      <c r="X111" s="24">
        <f t="shared" si="30"/>
        <v>7.9190388198210115E-2</v>
      </c>
      <c r="Y111" s="24">
        <f t="shared" si="30"/>
        <v>7.9372886538846998E-2</v>
      </c>
      <c r="Z111" s="24">
        <f t="shared" si="30"/>
        <v>8.0054819546879541E-2</v>
      </c>
      <c r="AA111" s="24">
        <f t="shared" si="26"/>
        <v>7.8630443006738382E-2</v>
      </c>
      <c r="AB111" s="24">
        <f>+PAT!Y84</f>
        <v>7.7981483706818455E-2</v>
      </c>
      <c r="AD111" s="24">
        <f t="shared" si="40"/>
        <v>1.1226135994437088</v>
      </c>
      <c r="AE111" s="24">
        <f t="shared" si="40"/>
        <v>1.1171387484274855</v>
      </c>
      <c r="AF111" s="24">
        <f t="shared" si="40"/>
        <v>1.1159446412754974</v>
      </c>
      <c r="AG111" s="24">
        <f t="shared" si="40"/>
        <v>1.1107198507691809</v>
      </c>
      <c r="AH111" s="24">
        <f t="shared" si="40"/>
        <v>1.1132294104656308</v>
      </c>
      <c r="AI111" s="24">
        <f t="shared" si="40"/>
        <v>1.12315798937869</v>
      </c>
      <c r="AJ111" s="24">
        <f t="shared" si="40"/>
        <v>1.1176377357614919</v>
      </c>
      <c r="AK111" s="24">
        <f t="shared" si="40"/>
        <v>1.1141575465891118</v>
      </c>
      <c r="AL111" s="24">
        <f t="shared" si="40"/>
        <v>1.1126255940747747</v>
      </c>
      <c r="AM111" s="24">
        <f t="shared" si="40"/>
        <v>1.1168396852302798</v>
      </c>
      <c r="AN111" s="24">
        <f t="shared" si="40"/>
        <v>1.116102012363688</v>
      </c>
      <c r="AO111" s="24">
        <f>+PAT!AV84</f>
        <v>1.1114434031915899</v>
      </c>
      <c r="AQ111" s="24">
        <f t="shared" si="33"/>
        <v>-4.4056941363150859E-3</v>
      </c>
      <c r="AR111" s="24">
        <f t="shared" si="41"/>
        <v>5.7739142134289878E-3</v>
      </c>
      <c r="AS111" s="35">
        <f t="shared" ref="AS111:AT126" si="42">+D111</f>
        <v>45108</v>
      </c>
      <c r="AT111" s="19">
        <f t="shared" si="38"/>
        <v>1762.5025634765625</v>
      </c>
      <c r="AU111" s="19">
        <f t="shared" si="32"/>
        <v>1775.585205078125</v>
      </c>
      <c r="AV111" s="52">
        <f t="shared" si="34"/>
        <v>-0.13082641601562628</v>
      </c>
      <c r="AW111" s="52">
        <f t="shared" si="27"/>
        <v>3.7231443859981006E-2</v>
      </c>
      <c r="AZ111" s="24">
        <f t="shared" si="35"/>
        <v>17.625025634765624</v>
      </c>
      <c r="BA111" s="24">
        <f t="shared" si="36"/>
        <v>17.75585205078125</v>
      </c>
      <c r="BB111" s="24">
        <f t="shared" si="37"/>
        <v>-0.13082641601562628</v>
      </c>
      <c r="BD111" s="24">
        <f t="shared" si="28"/>
        <v>4.3568111625018586</v>
      </c>
      <c r="BE111" s="24">
        <f t="shared" si="29"/>
        <v>4.3195797186418776</v>
      </c>
      <c r="BF111" s="24">
        <f t="shared" si="39"/>
        <v>3.7231443859981006E-2</v>
      </c>
    </row>
    <row r="112" spans="4:58" x14ac:dyDescent="0.25">
      <c r="D112" s="37">
        <f>+PAT!A85</f>
        <v>45139</v>
      </c>
      <c r="E112" s="257">
        <v>1973.939208984375</v>
      </c>
      <c r="F112" s="257">
        <v>1983.67822265625</v>
      </c>
      <c r="G112" s="257">
        <v>1986.3184814453125</v>
      </c>
      <c r="H112" s="257">
        <v>1988.8966064453125</v>
      </c>
      <c r="I112" s="257">
        <v>1996.91943359375</v>
      </c>
      <c r="J112" s="257">
        <v>1995.3485107421875</v>
      </c>
      <c r="K112" s="257">
        <v>1983.452880859375</v>
      </c>
      <c r="L112" s="257">
        <v>1999.0179443359375</v>
      </c>
      <c r="M112" s="257">
        <v>1988.482666015625</v>
      </c>
      <c r="N112" s="257">
        <v>1992.3021240234375</v>
      </c>
      <c r="O112" s="19" cm="1">
        <f t="array" ref="O112">+SUMPRODUCT($E$30:$N$30/100,$E112:$N112)/$D$14*100</f>
        <v>1941.4005659160996</v>
      </c>
      <c r="Q112" s="24">
        <f t="shared" si="30"/>
        <v>0.11996387970679057</v>
      </c>
      <c r="R112" s="24">
        <f t="shared" si="30"/>
        <v>0.1189504942504882</v>
      </c>
      <c r="S112" s="24">
        <f t="shared" si="30"/>
        <v>0.12056048404701691</v>
      </c>
      <c r="T112" s="24">
        <f t="shared" si="30"/>
        <v>0.12108823381879752</v>
      </c>
      <c r="U112" s="24">
        <f t="shared" si="30"/>
        <v>0.12139765770588995</v>
      </c>
      <c r="V112" s="24">
        <f t="shared" si="30"/>
        <v>0.12279411714198774</v>
      </c>
      <c r="W112" s="24">
        <f t="shared" si="30"/>
        <v>0.1197932216051858</v>
      </c>
      <c r="X112" s="24">
        <f t="shared" si="30"/>
        <v>0.12198933860547356</v>
      </c>
      <c r="Y112" s="24">
        <f t="shared" si="30"/>
        <v>0.12094800244700843</v>
      </c>
      <c r="Z112" s="24">
        <f t="shared" si="30"/>
        <v>0.12205379855920628</v>
      </c>
      <c r="AA112" s="24">
        <f t="shared" si="26"/>
        <v>0.12129527700702236</v>
      </c>
      <c r="AB112" s="24">
        <f>+PAT!Y85</f>
        <v>0.12146015126213849</v>
      </c>
      <c r="AD112" s="24">
        <f t="shared" si="40"/>
        <v>1.2332094564944263</v>
      </c>
      <c r="AE112" s="24">
        <f t="shared" si="40"/>
        <v>1.224585914462581</v>
      </c>
      <c r="AF112" s="24">
        <f t="shared" si="40"/>
        <v>1.2270093392646633</v>
      </c>
      <c r="AG112" s="24">
        <f t="shared" si="40"/>
        <v>1.2230934800746898</v>
      </c>
      <c r="AH112" s="24">
        <f t="shared" si="40"/>
        <v>1.2266152346833774</v>
      </c>
      <c r="AI112" s="24">
        <f t="shared" si="40"/>
        <v>1.2385297040872327</v>
      </c>
      <c r="AJ112" s="24">
        <f t="shared" si="40"/>
        <v>1.228192429194471</v>
      </c>
      <c r="AK112" s="24">
        <f t="shared" si="40"/>
        <v>1.2291546211423836</v>
      </c>
      <c r="AL112" s="24">
        <f t="shared" si="40"/>
        <v>1.2262307688785929</v>
      </c>
      <c r="AM112" s="24">
        <f t="shared" si="40"/>
        <v>1.2327945681094152</v>
      </c>
      <c r="AN112" s="24">
        <f t="shared" si="40"/>
        <v>1.2297163174078567</v>
      </c>
      <c r="AO112" s="24">
        <f>+PAT!AV85</f>
        <v>1.2246329021266527</v>
      </c>
      <c r="AQ112" s="24">
        <f t="shared" si="33"/>
        <v>-2.0899188524157175E-3</v>
      </c>
      <c r="AR112" s="24">
        <f t="shared" si="41"/>
        <v>4.1488838501102521E-4</v>
      </c>
      <c r="AS112" s="35">
        <f t="shared" si="42"/>
        <v>45139</v>
      </c>
      <c r="AT112" s="19">
        <f t="shared" si="38"/>
        <v>1973.939208984375</v>
      </c>
      <c r="AU112" s="19">
        <f t="shared" si="32"/>
        <v>1992.3021240234375</v>
      </c>
      <c r="AV112" s="52">
        <f t="shared" si="34"/>
        <v>-0.18362915039062599</v>
      </c>
      <c r="AW112" s="52">
        <f t="shared" si="27"/>
        <v>3.2670301224007048E-2</v>
      </c>
      <c r="AZ112" s="24">
        <f t="shared" si="35"/>
        <v>19.739392089843751</v>
      </c>
      <c r="BA112" s="24">
        <f t="shared" si="36"/>
        <v>19.923021240234377</v>
      </c>
      <c r="BB112" s="24">
        <f t="shared" si="37"/>
        <v>-0.18362915039062599</v>
      </c>
      <c r="BD112" s="24">
        <f t="shared" si="28"/>
        <v>4.8794711327054339</v>
      </c>
      <c r="BE112" s="24">
        <f t="shared" si="29"/>
        <v>4.8468008314814268</v>
      </c>
      <c r="BF112" s="24">
        <f t="shared" si="39"/>
        <v>3.2670301224007048E-2</v>
      </c>
    </row>
    <row r="113" spans="4:58" x14ac:dyDescent="0.25">
      <c r="D113" s="37">
        <f>+PAT!A86</f>
        <v>45170</v>
      </c>
      <c r="E113" s="257">
        <v>2265.63623046875</v>
      </c>
      <c r="F113" s="257">
        <v>2270.584228515625</v>
      </c>
      <c r="G113" s="257">
        <v>2273.731201171875</v>
      </c>
      <c r="H113" s="257">
        <v>2270.098388671875</v>
      </c>
      <c r="I113" s="257">
        <v>2279.73974609375</v>
      </c>
      <c r="J113" s="257">
        <v>2281.258056640625</v>
      </c>
      <c r="K113" s="257">
        <v>2263.36474609375</v>
      </c>
      <c r="L113" s="257">
        <v>2273.4765625</v>
      </c>
      <c r="M113" s="257">
        <v>2261.125244140625</v>
      </c>
      <c r="N113" s="257">
        <v>2264.6904296875</v>
      </c>
      <c r="O113" s="19" cm="1">
        <f t="array" ref="O113">+SUMPRODUCT($E$30:$N$30/100,$E113:$N113)/$D$14*100</f>
        <v>2212.440055768076</v>
      </c>
      <c r="Q113" s="24">
        <f t="shared" si="30"/>
        <v>0.14777406525830039</v>
      </c>
      <c r="R113" s="24">
        <f t="shared" si="30"/>
        <v>0.14463333951168389</v>
      </c>
      <c r="S113" s="24">
        <f t="shared" si="30"/>
        <v>0.14469619167890513</v>
      </c>
      <c r="T113" s="24">
        <f t="shared" si="30"/>
        <v>0.14138582232745867</v>
      </c>
      <c r="U113" s="24">
        <f t="shared" si="30"/>
        <v>0.14162830394765757</v>
      </c>
      <c r="V113" s="24">
        <f t="shared" si="30"/>
        <v>0.14328802430212595</v>
      </c>
      <c r="W113" s="24">
        <f t="shared" si="30"/>
        <v>0.14112352652062854</v>
      </c>
      <c r="X113" s="24">
        <f t="shared" si="30"/>
        <v>0.13729672559554551</v>
      </c>
      <c r="Y113" s="24">
        <f t="shared" si="30"/>
        <v>0.137110864874322</v>
      </c>
      <c r="Z113" s="24">
        <f t="shared" si="30"/>
        <v>0.13672038110062168</v>
      </c>
      <c r="AA113" s="24">
        <f t="shared" si="26"/>
        <v>0.13961028682613952</v>
      </c>
      <c r="AB113" s="24">
        <f>+PAT!Y86</f>
        <v>0.13990105394925623</v>
      </c>
      <c r="AD113" s="24">
        <f t="shared" si="40"/>
        <v>1.4124138875844099</v>
      </c>
      <c r="AE113" s="24">
        <f t="shared" si="40"/>
        <v>1.3963375403530951</v>
      </c>
      <c r="AF113" s="24">
        <f t="shared" si="40"/>
        <v>1.4003689781301976</v>
      </c>
      <c r="AG113" s="24">
        <f t="shared" si="40"/>
        <v>1.3914652501152225</v>
      </c>
      <c r="AH113" s="24">
        <f t="shared" si="40"/>
        <v>1.3954057982390928</v>
      </c>
      <c r="AI113" s="24">
        <f t="shared" si="40"/>
        <v>1.4098538534797784</v>
      </c>
      <c r="AJ113" s="24">
        <f t="shared" si="40"/>
        <v>1.3946323716631759</v>
      </c>
      <c r="AK113" s="24">
        <f t="shared" si="40"/>
        <v>1.3911253592435937</v>
      </c>
      <c r="AL113" s="24">
        <f t="shared" si="40"/>
        <v>1.3870569204385794</v>
      </c>
      <c r="AM113" s="24">
        <f t="shared" si="40"/>
        <v>1.3943366573411184</v>
      </c>
      <c r="AN113" s="24">
        <f t="shared" si="40"/>
        <v>1.3950559057265708</v>
      </c>
      <c r="AO113" s="24">
        <f>+PAT!AV86</f>
        <v>1.389382224680026</v>
      </c>
      <c r="AQ113" s="24">
        <f t="shared" si="33"/>
        <v>1.1053684157678711E-2</v>
      </c>
      <c r="AR113" s="24">
        <f t="shared" si="41"/>
        <v>1.8077230243291442E-2</v>
      </c>
      <c r="AS113" s="35">
        <f t="shared" si="42"/>
        <v>45170</v>
      </c>
      <c r="AT113" s="19">
        <f t="shared" si="38"/>
        <v>2265.63623046875</v>
      </c>
      <c r="AU113" s="19">
        <f t="shared" si="32"/>
        <v>2264.6904296875</v>
      </c>
      <c r="AV113" s="52">
        <f t="shared" si="34"/>
        <v>9.458007812501279E-3</v>
      </c>
      <c r="AW113" s="52">
        <f t="shared" si="27"/>
        <v>9.1073130015463022E-2</v>
      </c>
      <c r="AZ113" s="24">
        <f t="shared" si="35"/>
        <v>22.656362304687502</v>
      </c>
      <c r="BA113" s="24">
        <f t="shared" si="36"/>
        <v>22.646904296875</v>
      </c>
      <c r="BB113" s="24">
        <f t="shared" si="37"/>
        <v>9.458007812501279E-3</v>
      </c>
      <c r="BD113" s="24">
        <f t="shared" si="28"/>
        <v>5.6005304182958406</v>
      </c>
      <c r="BE113" s="24">
        <f t="shared" si="29"/>
        <v>5.5094572882803776</v>
      </c>
      <c r="BF113" s="24">
        <f t="shared" si="39"/>
        <v>9.1073130015463022E-2</v>
      </c>
    </row>
    <row r="114" spans="4:58" x14ac:dyDescent="0.25">
      <c r="D114" s="37">
        <f>+PAT!A87</f>
        <v>45200</v>
      </c>
      <c r="E114" s="257">
        <v>2449.1865234375</v>
      </c>
      <c r="F114" s="257">
        <v>2456.45751953125</v>
      </c>
      <c r="G114" s="257">
        <v>2459.50439453125</v>
      </c>
      <c r="H114" s="257">
        <v>2455.1328125</v>
      </c>
      <c r="I114" s="257">
        <v>2463.52734375</v>
      </c>
      <c r="J114" s="257">
        <v>2466.27783203125</v>
      </c>
      <c r="K114" s="257">
        <v>2448.893798828125</v>
      </c>
      <c r="L114" s="257">
        <v>2457.14404296875</v>
      </c>
      <c r="M114" s="257">
        <v>2445.669677734375</v>
      </c>
      <c r="N114" s="257">
        <v>2449.8505859375</v>
      </c>
      <c r="O114" s="19" cm="1">
        <f t="array" ref="O114">+SUMPRODUCT($E$30:$N$30/100,$E114:$N114)/$D$14*100</f>
        <v>2392.7239827073458</v>
      </c>
      <c r="Q114" s="24">
        <f t="shared" si="30"/>
        <v>8.1014900141658686E-2</v>
      </c>
      <c r="R114" s="24">
        <f t="shared" si="30"/>
        <v>8.1861438426857225E-2</v>
      </c>
      <c r="S114" s="24">
        <f t="shared" si="30"/>
        <v>8.1704114041109221E-2</v>
      </c>
      <c r="T114" s="24">
        <f t="shared" si="30"/>
        <v>8.1509429173411085E-2</v>
      </c>
      <c r="U114" s="24">
        <f t="shared" si="30"/>
        <v>8.0617797698690596E-2</v>
      </c>
      <c r="V114" s="24">
        <f t="shared" si="30"/>
        <v>8.110427264116038E-2</v>
      </c>
      <c r="W114" s="24">
        <f t="shared" si="30"/>
        <v>8.1970461479782264E-2</v>
      </c>
      <c r="X114" s="24">
        <f t="shared" si="30"/>
        <v>8.0787056923420586E-2</v>
      </c>
      <c r="Y114" s="24">
        <f t="shared" si="30"/>
        <v>8.1616192677504307E-2</v>
      </c>
      <c r="Z114" s="24">
        <f t="shared" si="30"/>
        <v>8.1759587898973862E-2</v>
      </c>
      <c r="AA114" s="24">
        <f t="shared" si="26"/>
        <v>8.1486468512107058E-2</v>
      </c>
      <c r="AB114" s="24">
        <f>+PAT!Y87</f>
        <v>8.175730451777774E-2</v>
      </c>
      <c r="AD114" s="24">
        <f t="shared" si="40"/>
        <v>1.4415972154911305</v>
      </c>
      <c r="AE114" s="24">
        <f t="shared" si="40"/>
        <v>1.4289295524369021</v>
      </c>
      <c r="AF114" s="24">
        <f t="shared" si="40"/>
        <v>1.4326090977536929</v>
      </c>
      <c r="AG114" s="24">
        <f t="shared" si="40"/>
        <v>1.4240290751664886</v>
      </c>
      <c r="AH114" s="24">
        <f t="shared" si="40"/>
        <v>1.425887735165758</v>
      </c>
      <c r="AI114" s="24">
        <f t="shared" si="40"/>
        <v>1.4414779947631553</v>
      </c>
      <c r="AJ114" s="24">
        <f t="shared" si="40"/>
        <v>1.4291751357208056</v>
      </c>
      <c r="AK114" s="24">
        <f t="shared" si="40"/>
        <v>1.4233241465617628</v>
      </c>
      <c r="AL114" s="24">
        <f t="shared" si="40"/>
        <v>1.4226036344025497</v>
      </c>
      <c r="AM114" s="24">
        <f t="shared" si="40"/>
        <v>1.429553934589292</v>
      </c>
      <c r="AN114" s="24">
        <f t="shared" si="40"/>
        <v>1.4286874009283266</v>
      </c>
      <c r="AO114" s="24">
        <f>+PAT!AV87</f>
        <v>1.4247453999724642</v>
      </c>
      <c r="AQ114" s="24">
        <f t="shared" si="33"/>
        <v>-7.4468775731517667E-4</v>
      </c>
      <c r="AR114" s="24">
        <f t="shared" si="41"/>
        <v>1.2043280901838482E-2</v>
      </c>
      <c r="AS114" s="35">
        <f t="shared" si="42"/>
        <v>45200</v>
      </c>
      <c r="AT114" s="19">
        <f t="shared" si="38"/>
        <v>2449.1865234375</v>
      </c>
      <c r="AU114" s="19">
        <f t="shared" si="32"/>
        <v>2449.8505859375</v>
      </c>
      <c r="AV114" s="52">
        <f t="shared" si="34"/>
        <v>-6.6406250000028422E-3</v>
      </c>
      <c r="AW114" s="52">
        <f t="shared" si="27"/>
        <v>9.4348585157220555E-2</v>
      </c>
      <c r="AZ114" s="24">
        <f t="shared" si="35"/>
        <v>24.491865234374998</v>
      </c>
      <c r="BA114" s="24">
        <f t="shared" si="36"/>
        <v>24.498505859375001</v>
      </c>
      <c r="BB114" s="24">
        <f t="shared" si="37"/>
        <v>-6.6406250000028422E-3</v>
      </c>
      <c r="BD114" s="24">
        <f t="shared" si="28"/>
        <v>6.0542568308744</v>
      </c>
      <c r="BE114" s="24">
        <f t="shared" si="29"/>
        <v>5.9599082457171795</v>
      </c>
      <c r="BF114" s="24">
        <f t="shared" si="39"/>
        <v>9.4348585157220555E-2</v>
      </c>
    </row>
    <row r="115" spans="4:58" x14ac:dyDescent="0.25">
      <c r="D115" s="37">
        <f>+PAT!A88</f>
        <v>45231</v>
      </c>
      <c r="E115" s="257">
        <v>2745.737548828125</v>
      </c>
      <c r="F115" s="257">
        <v>2749.685791015625</v>
      </c>
      <c r="G115" s="257">
        <v>2755.253662109375</v>
      </c>
      <c r="H115" s="257">
        <v>2749.720947265625</v>
      </c>
      <c r="I115" s="257">
        <v>2762.111328125</v>
      </c>
      <c r="J115" s="257">
        <v>2764.957275390625</v>
      </c>
      <c r="K115" s="257">
        <v>2741.3818359375</v>
      </c>
      <c r="L115" s="257">
        <v>2750.532470703125</v>
      </c>
      <c r="M115" s="257">
        <v>2735.839599609375</v>
      </c>
      <c r="N115" s="257">
        <v>2741.161376953125</v>
      </c>
      <c r="O115" s="19" cm="1">
        <f t="array" ref="O115">+SUMPRODUCT($E$30:$N$30/100,$E115:$N115)/$D$14*100</f>
        <v>2678.7114598299445</v>
      </c>
      <c r="Q115" s="24">
        <f t="shared" si="30"/>
        <v>0.12108143767441915</v>
      </c>
      <c r="R115" s="24">
        <f t="shared" si="30"/>
        <v>0.11937038159745161</v>
      </c>
      <c r="S115" s="24">
        <f t="shared" si="30"/>
        <v>0.12024750524362893</v>
      </c>
      <c r="T115" s="24">
        <f t="shared" si="30"/>
        <v>0.11998867566991356</v>
      </c>
      <c r="U115" s="24">
        <f t="shared" si="30"/>
        <v>0.12120181459828783</v>
      </c>
      <c r="V115" s="24">
        <f t="shared" si="30"/>
        <v>0.12110535134372102</v>
      </c>
      <c r="W115" s="24">
        <f t="shared" si="30"/>
        <v>0.11943679928028739</v>
      </c>
      <c r="X115" s="24">
        <f t="shared" si="30"/>
        <v>0.11940220947726754</v>
      </c>
      <c r="Y115" s="24">
        <f t="shared" si="30"/>
        <v>0.1186464077780971</v>
      </c>
      <c r="Z115" s="24">
        <f t="shared" si="30"/>
        <v>0.11890961542217782</v>
      </c>
      <c r="AA115" s="24">
        <f t="shared" si="26"/>
        <v>0.11952380600081014</v>
      </c>
      <c r="AB115" s="24">
        <f>+PAT!Y88</f>
        <v>0.1195271825339812</v>
      </c>
      <c r="AD115" s="24">
        <f t="shared" si="40"/>
        <v>1.6105792080362789</v>
      </c>
      <c r="AE115" s="24">
        <f t="shared" si="40"/>
        <v>1.5926357416248229</v>
      </c>
      <c r="AF115" s="24">
        <f t="shared" si="40"/>
        <v>1.5988879758080792</v>
      </c>
      <c r="AG115" s="24">
        <f t="shared" si="40"/>
        <v>1.5886715737819839</v>
      </c>
      <c r="AH115" s="24">
        <f t="shared" si="40"/>
        <v>1.5936313529864532</v>
      </c>
      <c r="AI115" s="24">
        <f t="shared" si="40"/>
        <v>1.6105206939143328</v>
      </c>
      <c r="AJ115" s="24">
        <f t="shared" si="40"/>
        <v>1.5907519980286779</v>
      </c>
      <c r="AK115" s="24">
        <f t="shared" si="40"/>
        <v>1.585697713475283</v>
      </c>
      <c r="AL115" s="24">
        <f t="shared" si="40"/>
        <v>1.581445701867183</v>
      </c>
      <c r="AM115" s="24">
        <f t="shared" si="40"/>
        <v>1.5887971398208607</v>
      </c>
      <c r="AN115" s="24">
        <f t="shared" si="40"/>
        <v>1.5910351827701463</v>
      </c>
      <c r="AO115" s="24">
        <f>+PAT!AV88</f>
        <v>1.5876771710414026</v>
      </c>
      <c r="AQ115" s="24">
        <f t="shared" si="33"/>
        <v>2.1718222522413289E-3</v>
      </c>
      <c r="AR115" s="24">
        <f t="shared" si="41"/>
        <v>2.1782068215418171E-2</v>
      </c>
      <c r="AS115" s="35">
        <f t="shared" si="42"/>
        <v>45231</v>
      </c>
      <c r="AT115" s="19">
        <f t="shared" si="38"/>
        <v>2745.737548828125</v>
      </c>
      <c r="AU115" s="19">
        <f t="shared" si="32"/>
        <v>2741.161376953125</v>
      </c>
      <c r="AV115" s="52">
        <f t="shared" si="34"/>
        <v>4.5761718750000568E-2</v>
      </c>
      <c r="AW115" s="52">
        <f t="shared" si="27"/>
        <v>0.11871630883996964</v>
      </c>
      <c r="AZ115" s="24">
        <f t="shared" si="35"/>
        <v>27.457375488281251</v>
      </c>
      <c r="BA115" s="24">
        <f t="shared" si="36"/>
        <v>27.41161376953125</v>
      </c>
      <c r="BB115" s="24">
        <f t="shared" si="37"/>
        <v>4.5761718750000568E-2</v>
      </c>
      <c r="BD115" s="24">
        <f t="shared" si="28"/>
        <v>6.7873149520068452</v>
      </c>
      <c r="BE115" s="24">
        <f t="shared" si="29"/>
        <v>6.6685986431668756</v>
      </c>
      <c r="BF115" s="24">
        <f t="shared" si="39"/>
        <v>0.11871630883996964</v>
      </c>
    </row>
    <row r="116" spans="4:58" x14ac:dyDescent="0.25">
      <c r="D116" s="37">
        <f>+PAT!A89</f>
        <v>45261</v>
      </c>
      <c r="E116" s="257">
        <v>3405.794189453125</v>
      </c>
      <c r="F116" s="257">
        <v>3399.177001953125</v>
      </c>
      <c r="G116" s="257">
        <v>3416.104248046875</v>
      </c>
      <c r="H116" s="257">
        <v>3418.0791015625</v>
      </c>
      <c r="I116" s="257">
        <v>3442.73486328125</v>
      </c>
      <c r="J116" s="257">
        <v>3439.396728515625</v>
      </c>
      <c r="K116" s="257">
        <v>3400.52392578125</v>
      </c>
      <c r="L116" s="257">
        <v>3423.270751953125</v>
      </c>
      <c r="M116" s="257">
        <v>3398.685791015625</v>
      </c>
      <c r="N116" s="257">
        <v>3405.205810546875</v>
      </c>
      <c r="O116" s="19" cm="1">
        <f t="array" ref="O116">+SUMPRODUCT($E$30:$N$30/100,$E116:$N116)/$D$14*100</f>
        <v>3327.6889148940718</v>
      </c>
      <c r="Q116" s="24">
        <f t="shared" si="30"/>
        <v>0.24039320178533119</v>
      </c>
      <c r="R116" s="24">
        <f t="shared" si="30"/>
        <v>0.23620561049544642</v>
      </c>
      <c r="S116" s="24">
        <f t="shared" si="30"/>
        <v>0.23985108704349356</v>
      </c>
      <c r="T116" s="24">
        <f t="shared" si="30"/>
        <v>0.2430639934432266</v>
      </c>
      <c r="U116" s="24">
        <f t="shared" si="30"/>
        <v>0.24641422966042303</v>
      </c>
      <c r="V116" s="24">
        <f t="shared" si="30"/>
        <v>0.24392400531025094</v>
      </c>
      <c r="W116" s="24">
        <f t="shared" si="30"/>
        <v>0.24044154710696697</v>
      </c>
      <c r="X116" s="24">
        <f t="shared" si="30"/>
        <v>0.24458474437788635</v>
      </c>
      <c r="Y116" s="24">
        <f t="shared" si="30"/>
        <v>0.24228254883834999</v>
      </c>
      <c r="Z116" s="24">
        <f t="shared" si="30"/>
        <v>0.2422493032248445</v>
      </c>
      <c r="AA116" s="24">
        <f t="shared" si="26"/>
        <v>0.24227225096701055</v>
      </c>
      <c r="AB116" s="24">
        <f>+PAT!Y89</f>
        <v>0.24308679453367188</v>
      </c>
      <c r="AD116" s="24">
        <f t="shared" si="40"/>
        <v>2.1026464654799399</v>
      </c>
      <c r="AE116" s="24">
        <f t="shared" si="40"/>
        <v>2.0689900832789432</v>
      </c>
      <c r="AF116" s="24">
        <f t="shared" si="40"/>
        <v>2.0862176452651156</v>
      </c>
      <c r="AG116" s="24">
        <f t="shared" si="40"/>
        <v>2.0811111536584153</v>
      </c>
      <c r="AH116" s="24">
        <f t="shared" si="40"/>
        <v>2.0942743236931678</v>
      </c>
      <c r="AI116" s="24">
        <f t="shared" si="40"/>
        <v>2.1052673807341096</v>
      </c>
      <c r="AJ116" s="24">
        <f t="shared" si="40"/>
        <v>2.07233535316906</v>
      </c>
      <c r="AK116" s="24">
        <f t="shared" si="40"/>
        <v>2.0741205326434584</v>
      </c>
      <c r="AL116" s="24">
        <f t="shared" si="40"/>
        <v>2.0631103150735495</v>
      </c>
      <c r="AM116" s="24">
        <f t="shared" si="40"/>
        <v>2.0688592827026038</v>
      </c>
      <c r="AN116" s="24">
        <f t="shared" si="40"/>
        <v>2.0762213951602346</v>
      </c>
      <c r="AO116" s="24">
        <f>+PAT!AV89</f>
        <v>2.077187599584617</v>
      </c>
      <c r="AQ116" s="24">
        <f t="shared" si="33"/>
        <v>-1.8561014395133135E-3</v>
      </c>
      <c r="AR116" s="24">
        <f t="shared" si="41"/>
        <v>3.3787182777336167E-2</v>
      </c>
      <c r="AS116" s="35">
        <f t="shared" si="42"/>
        <v>45261</v>
      </c>
      <c r="AT116" s="19">
        <f t="shared" si="38"/>
        <v>3405.794189453125</v>
      </c>
      <c r="AU116" s="19">
        <f t="shared" si="32"/>
        <v>3405.205810546875</v>
      </c>
      <c r="AV116" s="52">
        <f t="shared" si="34"/>
        <v>5.8837890624943157E-3</v>
      </c>
      <c r="AW116" s="52">
        <f>+($AT116/$AT$82)-($AU116/$AU$82)</f>
        <v>0.13487730688502708</v>
      </c>
      <c r="AZ116" s="24">
        <f t="shared" si="35"/>
        <v>34.057941894531247</v>
      </c>
      <c r="BA116" s="24">
        <f t="shared" si="36"/>
        <v>34.052058105468753</v>
      </c>
      <c r="BB116" s="24">
        <f t="shared" si="37"/>
        <v>5.8837890624943157E-3</v>
      </c>
      <c r="BD116" s="24">
        <f t="shared" si="28"/>
        <v>8.4189393248452227</v>
      </c>
      <c r="BE116" s="24">
        <f t="shared" si="29"/>
        <v>8.2840620179601956</v>
      </c>
      <c r="BF116" s="24">
        <f t="shared" si="39"/>
        <v>0.13487730688502708</v>
      </c>
    </row>
    <row r="117" spans="4:58" x14ac:dyDescent="0.25">
      <c r="D117" s="37">
        <f>+PAT!A90</f>
        <v>45292</v>
      </c>
      <c r="E117" s="257">
        <v>4242.26513671875</v>
      </c>
      <c r="F117" s="257">
        <v>4203.56298828125</v>
      </c>
      <c r="G117" s="257">
        <v>4240.595703125</v>
      </c>
      <c r="H117" s="257">
        <v>4262.40087890625</v>
      </c>
      <c r="I117" s="257">
        <v>4291.17041015625</v>
      </c>
      <c r="J117" s="257">
        <v>4271.9482421875</v>
      </c>
      <c r="K117" s="257">
        <v>4224.103515625</v>
      </c>
      <c r="L117" s="257">
        <v>4257.77001953125</v>
      </c>
      <c r="M117" s="257">
        <v>4223.92431640625</v>
      </c>
      <c r="N117" s="257">
        <v>4228.48779296875</v>
      </c>
      <c r="O117" s="19" cm="1">
        <f t="array" ref="O117">+SUMPRODUCT($E$30:$N$30/100,$E117:$N117)/$D$14*100</f>
        <v>4135.2296976126663</v>
      </c>
      <c r="Q117" s="24">
        <f t="shared" si="30"/>
        <v>0.24560231791338483</v>
      </c>
      <c r="R117" s="24">
        <f t="shared" si="30"/>
        <v>0.23664139462756273</v>
      </c>
      <c r="S117" s="24">
        <f t="shared" si="30"/>
        <v>0.24135430162868121</v>
      </c>
      <c r="T117" s="24">
        <f t="shared" si="30"/>
        <v>0.24701645346878798</v>
      </c>
      <c r="U117" s="24">
        <f t="shared" si="30"/>
        <v>0.24644231419737084</v>
      </c>
      <c r="V117" s="24">
        <f t="shared" si="30"/>
        <v>0.24206323939581909</v>
      </c>
      <c r="W117" s="24">
        <f t="shared" si="30"/>
        <v>0.24219197036072537</v>
      </c>
      <c r="X117" s="24">
        <f t="shared" si="30"/>
        <v>0.24377249947349533</v>
      </c>
      <c r="Y117" s="24">
        <f t="shared" si="30"/>
        <v>0.24281106761093674</v>
      </c>
      <c r="Z117" s="24">
        <f t="shared" si="30"/>
        <v>0.2417715780561458</v>
      </c>
      <c r="AA117" s="24">
        <f t="shared" si="26"/>
        <v>0.24267315947239032</v>
      </c>
      <c r="AB117" s="24">
        <f>+PAT!Y90</f>
        <v>0.24190884114252698</v>
      </c>
      <c r="AD117" s="24">
        <f t="shared" si="40"/>
        <v>2.6457635664046184</v>
      </c>
      <c r="AE117" s="24">
        <f t="shared" si="40"/>
        <v>2.5851817240166217</v>
      </c>
      <c r="AF117" s="24">
        <f t="shared" si="40"/>
        <v>2.6169514953741406</v>
      </c>
      <c r="AG117" s="24">
        <f t="shared" si="40"/>
        <v>2.6278597733262199</v>
      </c>
      <c r="AH117" s="24">
        <f t="shared" si="40"/>
        <v>2.6419346520504154</v>
      </c>
      <c r="AI117" s="24">
        <f t="shared" si="40"/>
        <v>2.6393889460572626</v>
      </c>
      <c r="AJ117" s="24">
        <f t="shared" si="40"/>
        <v>2.5992268557277547</v>
      </c>
      <c r="AK117" s="24">
        <f t="shared" si="40"/>
        <v>2.6086477637023937</v>
      </c>
      <c r="AL117" s="24">
        <f t="shared" si="40"/>
        <v>2.590334945794353</v>
      </c>
      <c r="AM117" s="24">
        <f t="shared" si="40"/>
        <v>2.5912351307217154</v>
      </c>
      <c r="AN117" s="24">
        <f t="shared" si="40"/>
        <v>2.6059919361380768</v>
      </c>
      <c r="AO117" s="24">
        <f>+PAT!AV90</f>
        <v>2.609050105386808</v>
      </c>
      <c r="AQ117" s="24">
        <f t="shared" si="33"/>
        <v>3.8307398572390294E-3</v>
      </c>
      <c r="AR117" s="24">
        <f t="shared" si="41"/>
        <v>5.4528435682902998E-2</v>
      </c>
      <c r="AS117" s="35">
        <f t="shared" si="42"/>
        <v>45292</v>
      </c>
      <c r="AT117" s="19">
        <f t="shared" si="38"/>
        <v>4242.26513671875</v>
      </c>
      <c r="AU117" s="19">
        <f t="shared" si="32"/>
        <v>4228.48779296875</v>
      </c>
      <c r="AV117" s="52">
        <f t="shared" si="34"/>
        <v>0.13777343750000171</v>
      </c>
      <c r="AW117" s="52">
        <f t="shared" si="27"/>
        <v>0.19973757264194525</v>
      </c>
      <c r="AZ117" s="24">
        <f t="shared" si="35"/>
        <v>42.422651367187498</v>
      </c>
      <c r="BA117" s="24">
        <f t="shared" si="36"/>
        <v>42.284877929687497</v>
      </c>
      <c r="BB117" s="24">
        <f t="shared" si="37"/>
        <v>0.13777343750000171</v>
      </c>
      <c r="BD117" s="24">
        <f t="shared" si="28"/>
        <v>10.486650337399356</v>
      </c>
      <c r="BE117" s="24">
        <f t="shared" si="29"/>
        <v>10.28691276475741</v>
      </c>
      <c r="BF117" s="24">
        <f t="shared" si="39"/>
        <v>0.19973757264194525</v>
      </c>
    </row>
    <row r="118" spans="4:58" x14ac:dyDescent="0.25">
      <c r="D118" s="37">
        <f>+PAT!A91</f>
        <v>45323</v>
      </c>
      <c r="E118" s="257">
        <v>4725.79638671875</v>
      </c>
      <c r="F118" s="257">
        <v>4678.51220703125</v>
      </c>
      <c r="G118" s="257">
        <v>4719.10986328125</v>
      </c>
      <c r="H118" s="257">
        <v>4750.1552734375</v>
      </c>
      <c r="I118" s="257">
        <v>4783.9169921875</v>
      </c>
      <c r="J118" s="257">
        <v>4756.080078125</v>
      </c>
      <c r="K118" s="257">
        <v>4710.4248046875</v>
      </c>
      <c r="L118" s="257">
        <v>4748.40625</v>
      </c>
      <c r="M118" s="257">
        <v>4712.23779296875</v>
      </c>
      <c r="N118" s="257">
        <v>4717.431640625</v>
      </c>
      <c r="O118" s="19" cm="1">
        <f t="array" ref="O118">+SUMPRODUCT($E$30:$N$30/100,$E118:$N118)/$D$14*100</f>
        <v>4610.2684341480344</v>
      </c>
      <c r="Q118" s="24">
        <f t="shared" si="30"/>
        <v>0.11397949784298378</v>
      </c>
      <c r="R118" s="24">
        <f t="shared" si="30"/>
        <v>0.1129872967466099</v>
      </c>
      <c r="S118" s="24">
        <f t="shared" si="30"/>
        <v>0.11284125949654222</v>
      </c>
      <c r="T118" s="24">
        <f t="shared" si="30"/>
        <v>0.11443184449051857</v>
      </c>
      <c r="U118" s="24">
        <f t="shared" si="30"/>
        <v>0.11482801542092758</v>
      </c>
      <c r="V118" s="24">
        <f t="shared" si="30"/>
        <v>0.11332811365935336</v>
      </c>
      <c r="W118" s="24">
        <f t="shared" si="30"/>
        <v>0.11513005949394772</v>
      </c>
      <c r="X118" s="24">
        <f t="shared" si="30"/>
        <v>0.11523314510133309</v>
      </c>
      <c r="Y118" s="24">
        <f t="shared" si="30"/>
        <v>0.11560658761470455</v>
      </c>
      <c r="Z118" s="24">
        <f t="shared" si="30"/>
        <v>0.11563089964910844</v>
      </c>
      <c r="AA118" s="24">
        <f t="shared" si="26"/>
        <v>0.11487602171400924</v>
      </c>
      <c r="AB118" s="24">
        <f>+PAT!Y91</f>
        <v>0.11310171215911047</v>
      </c>
      <c r="AD118" s="24">
        <f t="shared" si="40"/>
        <v>2.8282895945607325</v>
      </c>
      <c r="AE118" s="24">
        <f t="shared" si="40"/>
        <v>2.7671635212837367</v>
      </c>
      <c r="AF118" s="24">
        <f t="shared" si="40"/>
        <v>2.8001073417004814</v>
      </c>
      <c r="AG118" s="24">
        <f t="shared" si="40"/>
        <v>2.8212324230478223</v>
      </c>
      <c r="AH118" s="24">
        <f t="shared" si="40"/>
        <v>2.8342760562277878</v>
      </c>
      <c r="AI118" s="24">
        <f t="shared" si="40"/>
        <v>2.8271925917791081</v>
      </c>
      <c r="AJ118" s="24">
        <f t="shared" si="40"/>
        <v>2.7938408265715742</v>
      </c>
      <c r="AK118" s="24">
        <f t="shared" si="40"/>
        <v>2.8090820577866165</v>
      </c>
      <c r="AL118" s="24">
        <f t="shared" si="40"/>
        <v>2.7930172794457939</v>
      </c>
      <c r="AM118" s="24">
        <f t="shared" si="40"/>
        <v>2.7976468567350667</v>
      </c>
      <c r="AN118" s="24">
        <f t="shared" si="40"/>
        <v>2.8034403916999149</v>
      </c>
      <c r="AO118" s="24">
        <f>+PAT!AV91</f>
        <v>2.79852556887634</v>
      </c>
      <c r="AQ118" s="24">
        <f t="shared" si="33"/>
        <v>-1.6514018061246638E-3</v>
      </c>
      <c r="AR118" s="24">
        <f t="shared" si="41"/>
        <v>3.0642737825665733E-2</v>
      </c>
      <c r="AS118" s="35">
        <f t="shared" si="42"/>
        <v>45323</v>
      </c>
      <c r="AT118" s="19">
        <f t="shared" si="42"/>
        <v>4725.79638671875</v>
      </c>
      <c r="AU118" s="19">
        <f t="shared" si="32"/>
        <v>4717.431640625</v>
      </c>
      <c r="AV118" s="52">
        <f t="shared" si="34"/>
        <v>8.3647460937498863E-2</v>
      </c>
      <c r="AW118" s="52">
        <f t="shared" si="27"/>
        <v>0.20551573455288086</v>
      </c>
      <c r="AZ118" s="24">
        <f t="shared" si="35"/>
        <v>47.257963867187499</v>
      </c>
      <c r="BA118" s="24">
        <f t="shared" si="36"/>
        <v>47.17431640625</v>
      </c>
      <c r="BB118" s="24">
        <f t="shared" si="37"/>
        <v>8.3647460937498863E-2</v>
      </c>
      <c r="BD118" s="24">
        <f t="shared" si="28"/>
        <v>11.68191347691109</v>
      </c>
      <c r="BE118" s="24">
        <f t="shared" si="29"/>
        <v>11.476397742358209</v>
      </c>
      <c r="BF118" s="24">
        <f t="shared" si="39"/>
        <v>0.20551573455288086</v>
      </c>
    </row>
    <row r="119" spans="4:58" x14ac:dyDescent="0.25">
      <c r="D119" s="37">
        <f>+PAT!A92</f>
        <v>45352</v>
      </c>
      <c r="E119" s="257">
        <v>5206.93212890625</v>
      </c>
      <c r="F119" s="257">
        <v>5172.47509765625</v>
      </c>
      <c r="G119" s="257">
        <v>5204.40087890625</v>
      </c>
      <c r="H119" s="257">
        <v>5238.7978515625</v>
      </c>
      <c r="I119" s="257">
        <v>5279.59423828125</v>
      </c>
      <c r="J119" s="257">
        <v>5240.65576171875</v>
      </c>
      <c r="K119" s="257">
        <v>5200.357421875</v>
      </c>
      <c r="L119" s="257">
        <v>5248.17626953125</v>
      </c>
      <c r="M119" s="257">
        <v>5202.390625</v>
      </c>
      <c r="N119" s="257">
        <v>5193.37255859375</v>
      </c>
      <c r="O119" s="19" cm="1">
        <f t="array" ref="O119">+SUMPRODUCT($E$30:$N$30/100,$E119:$N119)/$D$14*100</f>
        <v>5085.1588946303182</v>
      </c>
      <c r="Q119" s="24">
        <f t="shared" si="30"/>
        <v>0.10181051040194422</v>
      </c>
      <c r="R119" s="24">
        <f t="shared" si="30"/>
        <v>0.10558119093557816</v>
      </c>
      <c r="S119" s="24">
        <f t="shared" si="30"/>
        <v>0.10283528667153585</v>
      </c>
      <c r="T119" s="24">
        <f t="shared" si="30"/>
        <v>0.10286875901877379</v>
      </c>
      <c r="U119" s="24">
        <f t="shared" si="30"/>
        <v>0.10361326229180579</v>
      </c>
      <c r="V119" s="24">
        <f t="shared" si="30"/>
        <v>0.10188551824905034</v>
      </c>
      <c r="W119" s="24">
        <f t="shared" si="30"/>
        <v>0.10401028304282711</v>
      </c>
      <c r="X119" s="24">
        <f t="shared" si="30"/>
        <v>0.10525005511717755</v>
      </c>
      <c r="Y119" s="24">
        <f t="shared" si="30"/>
        <v>0.10401699862486136</v>
      </c>
      <c r="Z119" s="24">
        <f t="shared" si="30"/>
        <v>0.10088983884156377</v>
      </c>
      <c r="AA119" s="24">
        <f t="shared" si="26"/>
        <v>0.10300711710511101</v>
      </c>
      <c r="AB119" s="24">
        <f>+PAT!Y92</f>
        <v>0.1046066580957834</v>
      </c>
      <c r="AD119" s="24">
        <f t="shared" si="40"/>
        <v>2.9450475928517958</v>
      </c>
      <c r="AE119" s="24">
        <f t="shared" si="40"/>
        <v>2.8916764816742848</v>
      </c>
      <c r="AF119" s="24">
        <f t="shared" si="40"/>
        <v>2.9219294650754293</v>
      </c>
      <c r="AG119" s="24">
        <f t="shared" si="40"/>
        <v>2.9442630014028546</v>
      </c>
      <c r="AH119" s="24">
        <f t="shared" si="40"/>
        <v>2.9612854878372361</v>
      </c>
      <c r="AI119" s="24">
        <f t="shared" si="40"/>
        <v>2.9440871745158668</v>
      </c>
      <c r="AJ119" s="24">
        <f t="shared" si="40"/>
        <v>2.9199331681430523</v>
      </c>
      <c r="AK119" s="24">
        <f t="shared" si="40"/>
        <v>2.9375484602707749</v>
      </c>
      <c r="AL119" s="24">
        <f t="shared" si="40"/>
        <v>2.9196793767654108</v>
      </c>
      <c r="AM119" s="24">
        <f t="shared" si="40"/>
        <v>2.921657386429942</v>
      </c>
      <c r="AN119" s="24">
        <f t="shared" si="40"/>
        <v>2.9277892719906595</v>
      </c>
      <c r="AO119" s="24">
        <f>+PAT!AV92</f>
        <v>2.9227222595210693</v>
      </c>
      <c r="AQ119" s="24">
        <f t="shared" si="33"/>
        <v>9.2067156038044828E-4</v>
      </c>
      <c r="AR119" s="24">
        <f t="shared" si="41"/>
        <v>2.3390206421853854E-2</v>
      </c>
      <c r="AS119" s="35">
        <f t="shared" si="42"/>
        <v>45352</v>
      </c>
      <c r="AT119" s="19">
        <f t="shared" si="42"/>
        <v>5206.93212890625</v>
      </c>
      <c r="AU119" s="19">
        <f t="shared" si="32"/>
        <v>5193.37255859375</v>
      </c>
      <c r="AV119" s="52">
        <f t="shared" si="34"/>
        <v>0.13559570312499858</v>
      </c>
      <c r="AW119" s="52">
        <f t="shared" si="27"/>
        <v>0.23700538940034477</v>
      </c>
      <c r="AZ119" s="24">
        <f t="shared" si="35"/>
        <v>52.069321289062501</v>
      </c>
      <c r="BA119" s="24">
        <f t="shared" si="36"/>
        <v>51.933725585937502</v>
      </c>
      <c r="BB119" s="24">
        <f t="shared" si="37"/>
        <v>0.13559570312499858</v>
      </c>
      <c r="BD119" s="24">
        <f t="shared" si="28"/>
        <v>12.871255050466759</v>
      </c>
      <c r="BE119" s="24">
        <f t="shared" si="29"/>
        <v>12.634249661066415</v>
      </c>
      <c r="BF119" s="24">
        <f t="shared" si="39"/>
        <v>0.23700538940034477</v>
      </c>
    </row>
    <row r="120" spans="4:58" x14ac:dyDescent="0.25">
      <c r="D120" s="37">
        <f>+PAT!A93</f>
        <v>45383</v>
      </c>
      <c r="E120" s="257">
        <v>5678.03076171875</v>
      </c>
      <c r="F120" s="257">
        <v>5629.9736328125</v>
      </c>
      <c r="G120" s="257">
        <v>5664.76318359375</v>
      </c>
      <c r="H120" s="257">
        <v>5698.58642578125</v>
      </c>
      <c r="I120" s="257">
        <v>5731.9560546875</v>
      </c>
      <c r="J120" s="257">
        <v>5686.11376953125</v>
      </c>
      <c r="K120" s="257">
        <v>5650.05615234375</v>
      </c>
      <c r="L120" s="257">
        <v>5694.685546875</v>
      </c>
      <c r="M120" s="257">
        <v>5656.515625</v>
      </c>
      <c r="N120" s="257">
        <v>5658.8662109375</v>
      </c>
      <c r="O120" s="19" cm="1">
        <f t="array" ref="O120">+SUMPRODUCT($E$30:$N$30/100,$E120:$N120)/$D$14*100</f>
        <v>5530.0111506616013</v>
      </c>
      <c r="Q120" s="24">
        <f t="shared" si="30"/>
        <v>9.0475278177182039E-2</v>
      </c>
      <c r="R120" s="24">
        <f t="shared" si="30"/>
        <v>8.8448668484368609E-2</v>
      </c>
      <c r="S120" s="24">
        <f t="shared" si="30"/>
        <v>8.8456349808366141E-2</v>
      </c>
      <c r="T120" s="24">
        <f t="shared" si="30"/>
        <v>8.776604618970274E-2</v>
      </c>
      <c r="U120" s="24">
        <f t="shared" si="30"/>
        <v>8.5681170936635187E-2</v>
      </c>
      <c r="V120" s="24">
        <f t="shared" si="30"/>
        <v>8.5000432782939672E-2</v>
      </c>
      <c r="W120" s="24">
        <f t="shared" si="30"/>
        <v>8.6474581261879901E-2</v>
      </c>
      <c r="X120" s="24">
        <f t="shared" si="30"/>
        <v>8.5078940647629997E-2</v>
      </c>
      <c r="Y120" s="24">
        <f t="shared" si="30"/>
        <v>8.7291599715275225E-2</v>
      </c>
      <c r="Z120" s="24">
        <f t="shared" si="30"/>
        <v>8.9632247078725857E-2</v>
      </c>
      <c r="AA120" s="24">
        <f t="shared" si="26"/>
        <v>8.7480502625203238E-2</v>
      </c>
      <c r="AB120" s="24">
        <f>+PAT!Y93</f>
        <v>8.4532521256315718E-2</v>
      </c>
      <c r="AD120" s="24">
        <f t="shared" si="40"/>
        <v>2.9697013713496263</v>
      </c>
      <c r="AE120" s="24">
        <f t="shared" si="40"/>
        <v>2.9099574718446486</v>
      </c>
      <c r="AF120" s="24">
        <f t="shared" si="40"/>
        <v>2.9410180700504047</v>
      </c>
      <c r="AG120" s="24">
        <f t="shared" si="40"/>
        <v>2.966033164840912</v>
      </c>
      <c r="AH120" s="24">
        <f t="shared" si="40"/>
        <v>2.9775834454025532</v>
      </c>
      <c r="AI120" s="24">
        <f t="shared" si="40"/>
        <v>2.9577012717741717</v>
      </c>
      <c r="AJ120" s="24">
        <f t="shared" si="40"/>
        <v>2.9407809147566666</v>
      </c>
      <c r="AK120" s="24">
        <f t="shared" si="40"/>
        <v>2.9592791648341725</v>
      </c>
      <c r="AL120" s="24">
        <f t="shared" si="40"/>
        <v>2.950798431179694</v>
      </c>
      <c r="AM120" s="24">
        <f t="shared" si="40"/>
        <v>2.9627335383366558</v>
      </c>
      <c r="AN120" s="24">
        <f t="shared" si="40"/>
        <v>2.9548230257742292</v>
      </c>
      <c r="AO120" s="24">
        <f>+PAT!AV93</f>
        <v>2.9351991428367974</v>
      </c>
      <c r="AQ120" s="24">
        <f t="shared" si="33"/>
        <v>8.4303109845618174E-4</v>
      </c>
      <c r="AR120" s="24">
        <f t="shared" si="41"/>
        <v>6.9678330129705479E-3</v>
      </c>
      <c r="AS120" s="35">
        <f t="shared" si="42"/>
        <v>45383</v>
      </c>
      <c r="AT120" s="19">
        <f t="shared" si="42"/>
        <v>5678.03076171875</v>
      </c>
      <c r="AU120" s="19">
        <f t="shared" si="32"/>
        <v>5658.8662109375</v>
      </c>
      <c r="AV120" s="52">
        <f t="shared" si="34"/>
        <v>0.19164550781250256</v>
      </c>
      <c r="AW120" s="52">
        <f t="shared" si="27"/>
        <v>0.26909958330577233</v>
      </c>
      <c r="AZ120" s="24">
        <f t="shared" si="35"/>
        <v>56.780307617187503</v>
      </c>
      <c r="BA120" s="24">
        <f t="shared" si="36"/>
        <v>56.588662109375001</v>
      </c>
      <c r="BB120" s="24">
        <f t="shared" si="37"/>
        <v>0.19164550781250256</v>
      </c>
      <c r="BD120" s="24">
        <f t="shared" si="28"/>
        <v>14.0357854316472</v>
      </c>
      <c r="BE120" s="24">
        <f t="shared" si="29"/>
        <v>13.766685848341428</v>
      </c>
      <c r="BF120" s="24">
        <f t="shared" si="39"/>
        <v>0.26909958330577233</v>
      </c>
    </row>
    <row r="121" spans="4:58" x14ac:dyDescent="0.25">
      <c r="D121" s="37">
        <f>+PAT!A94</f>
        <v>45413</v>
      </c>
      <c r="E121" s="257">
        <v>5927.02783203125</v>
      </c>
      <c r="F121" s="257">
        <v>5884.22216796875</v>
      </c>
      <c r="G121" s="257">
        <v>5918.19921875</v>
      </c>
      <c r="H121" s="257">
        <v>5950.4990234375</v>
      </c>
      <c r="I121" s="257">
        <v>5984.97509765625</v>
      </c>
      <c r="J121" s="257">
        <v>5942.59619140625</v>
      </c>
      <c r="K121" s="257">
        <v>5909.76904296875</v>
      </c>
      <c r="L121" s="257">
        <v>5954.14990234375</v>
      </c>
      <c r="M121" s="257">
        <v>5914.9833984375</v>
      </c>
      <c r="N121" s="257">
        <v>5915.68603515625</v>
      </c>
      <c r="O121" s="19" cm="1">
        <f t="array" ref="O121">+SUMPRODUCT($E$30:$N$30/100,$E121:$N121)/$D$14*100</f>
        <v>5780.40099882082</v>
      </c>
      <c r="Q121" s="24">
        <f t="shared" si="30"/>
        <v>4.38527159787927E-2</v>
      </c>
      <c r="R121" s="24">
        <f t="shared" si="30"/>
        <v>4.5159809217301339E-2</v>
      </c>
      <c r="S121" s="24">
        <f t="shared" si="30"/>
        <v>4.4739034438412206E-2</v>
      </c>
      <c r="T121" s="24">
        <f t="shared" si="30"/>
        <v>4.4206155497889865E-2</v>
      </c>
      <c r="U121" s="24">
        <f t="shared" si="30"/>
        <v>4.4141832309031015E-2</v>
      </c>
      <c r="V121" s="24">
        <f t="shared" ref="V121:Z122" si="43">+J121/J120-1</f>
        <v>4.510680444864601E-2</v>
      </c>
      <c r="W121" s="24">
        <f t="shared" si="43"/>
        <v>4.5966426460605447E-2</v>
      </c>
      <c r="X121" s="24">
        <f t="shared" si="43"/>
        <v>4.5562543064582961E-2</v>
      </c>
      <c r="Y121" s="24">
        <f t="shared" si="43"/>
        <v>4.5693814102652608E-2</v>
      </c>
      <c r="Z121" s="24">
        <f t="shared" si="43"/>
        <v>4.538361831604476E-2</v>
      </c>
      <c r="AA121" s="24">
        <f t="shared" si="26"/>
        <v>4.5278362255971594E-2</v>
      </c>
      <c r="AB121" s="24">
        <f>+PAT!Y94</f>
        <v>4.520328397786022E-2</v>
      </c>
      <c r="AD121" s="24">
        <f t="shared" si="40"/>
        <v>2.8644409629908609</v>
      </c>
      <c r="AE121" s="24">
        <f t="shared" si="40"/>
        <v>2.8113661279093627</v>
      </c>
      <c r="AF121" s="24">
        <f t="shared" si="40"/>
        <v>2.8390697396716376</v>
      </c>
      <c r="AG121" s="24">
        <f t="shared" si="40"/>
        <v>2.8618668745913554</v>
      </c>
      <c r="AH121" s="24">
        <f t="shared" si="40"/>
        <v>2.8703316299445407</v>
      </c>
      <c r="AI121" s="24">
        <f t="shared" si="40"/>
        <v>2.8505883009912933</v>
      </c>
      <c r="AJ121" s="24">
        <f t="shared" si="40"/>
        <v>2.8416086425352725</v>
      </c>
      <c r="AK121" s="24">
        <f t="shared" si="40"/>
        <v>2.8547247773668736</v>
      </c>
      <c r="AL121" s="24">
        <f t="shared" si="40"/>
        <v>2.8476843878117397</v>
      </c>
      <c r="AM121" s="24">
        <f t="shared" si="40"/>
        <v>2.852985283835594</v>
      </c>
      <c r="AN121" s="24">
        <f t="shared" si="40"/>
        <v>2.8498275656491709</v>
      </c>
      <c r="AO121" s="24">
        <f>+PAT!AV94</f>
        <v>2.8343312265861731</v>
      </c>
      <c r="AQ121" s="24">
        <f t="shared" si="33"/>
        <v>-1.5309023372520603E-3</v>
      </c>
      <c r="AR121" s="24">
        <f t="shared" si="41"/>
        <v>1.1455679155266907E-2</v>
      </c>
      <c r="AS121" s="35">
        <f t="shared" si="42"/>
        <v>45413</v>
      </c>
      <c r="AT121" s="19">
        <f t="shared" si="42"/>
        <v>5927.02783203125</v>
      </c>
      <c r="AU121" s="19">
        <f t="shared" si="32"/>
        <v>5915.68603515625</v>
      </c>
      <c r="AV121" s="52">
        <f t="shared" si="34"/>
        <v>0.11341796874999943</v>
      </c>
      <c r="AW121" s="52">
        <f t="shared" si="27"/>
        <v>0.25982487936104981</v>
      </c>
      <c r="AZ121" s="24">
        <f t="shared" si="35"/>
        <v>59.270278320312499</v>
      </c>
      <c r="BA121" s="24">
        <f t="shared" si="36"/>
        <v>59.1568603515625</v>
      </c>
      <c r="BB121" s="24">
        <f t="shared" si="37"/>
        <v>0.11341796874999943</v>
      </c>
      <c r="BD121" s="24">
        <f t="shared" si="28"/>
        <v>14.6512927437205</v>
      </c>
      <c r="BE121" s="24">
        <f t="shared" si="29"/>
        <v>14.39146786435945</v>
      </c>
      <c r="BF121" s="24">
        <f t="shared" si="39"/>
        <v>0.25982487936104981</v>
      </c>
    </row>
    <row r="122" spans="4:58" x14ac:dyDescent="0.25">
      <c r="D122" s="37">
        <f>+PAT!A95</f>
        <v>45444</v>
      </c>
      <c r="E122" s="257">
        <v>6235.5078125</v>
      </c>
      <c r="F122" s="257">
        <v>6185.099609375</v>
      </c>
      <c r="G122" s="257">
        <v>6217.1484375</v>
      </c>
      <c r="H122" s="257">
        <v>6248.5830078125</v>
      </c>
      <c r="I122" s="257">
        <v>6285.26806640625</v>
      </c>
      <c r="J122" s="257">
        <v>6236.2529296875</v>
      </c>
      <c r="K122" s="257">
        <v>6208.99755859375</v>
      </c>
      <c r="L122" s="257">
        <v>6253.8046875</v>
      </c>
      <c r="M122" s="257">
        <v>6214.3701171875</v>
      </c>
      <c r="N122" s="257">
        <v>6217.33447265625</v>
      </c>
      <c r="O122" s="19" cm="1">
        <f t="array" ref="O122">+SUMPRODUCT($E$30:$N$30/100,$E122:$N122)/$D$14*100</f>
        <v>6072.7697280026068</v>
      </c>
      <c r="Q122" s="24">
        <f t="shared" ref="Q122:Q135" si="44">+E122/E121-1</f>
        <v>5.2046318865189178E-2</v>
      </c>
      <c r="R122" s="24">
        <f t="shared" ref="R122:R135" si="45">+F122/F121-1</f>
        <v>5.1132916606055678E-2</v>
      </c>
      <c r="S122" s="24">
        <f t="shared" ref="S122:S135" si="46">+G122/G121-1</f>
        <v>5.0513544357018381E-2</v>
      </c>
      <c r="T122" s="24">
        <f t="shared" ref="T122:T135" si="47">+H122/H121-1</f>
        <v>5.0093947280879014E-2</v>
      </c>
      <c r="U122" s="24">
        <f t="shared" ref="U122:U135" si="48">+I122/I121-1</f>
        <v>5.0174472550035487E-2</v>
      </c>
      <c r="V122" s="24">
        <f t="shared" si="43"/>
        <v>4.9415563303109034E-2</v>
      </c>
      <c r="W122" s="24">
        <f t="shared" si="43"/>
        <v>5.0632861191252765E-2</v>
      </c>
      <c r="X122" s="24">
        <f t="shared" si="43"/>
        <v>5.0327047533401226E-2</v>
      </c>
      <c r="Y122" s="24">
        <f t="shared" si="43"/>
        <v>5.0614971942116727E-2</v>
      </c>
      <c r="Z122" s="24">
        <f t="shared" si="43"/>
        <v>5.0991285830136679E-2</v>
      </c>
      <c r="AA122" s="24">
        <f t="shared" si="26"/>
        <v>5.0579316078837699E-2</v>
      </c>
      <c r="AB122" s="24">
        <f>+PAT!Y95</f>
        <v>4.9534044474444983E-2</v>
      </c>
      <c r="AD122" s="24">
        <f t="shared" si="40"/>
        <v>2.8055085218011135</v>
      </c>
      <c r="AE122" s="24">
        <f t="shared" si="40"/>
        <v>2.7517688390222839</v>
      </c>
      <c r="AF122" s="24">
        <f t="shared" si="40"/>
        <v>2.775281458566242</v>
      </c>
      <c r="AG122" s="24">
        <f t="shared" si="40"/>
        <v>2.7952170311024802</v>
      </c>
      <c r="AH122" s="24">
        <f t="shared" si="40"/>
        <v>2.8056065029420716</v>
      </c>
      <c r="AI122" s="24">
        <f t="shared" si="40"/>
        <v>2.7831804469535619</v>
      </c>
      <c r="AJ122" s="24">
        <f t="shared" si="40"/>
        <v>2.7790042080560884</v>
      </c>
      <c r="AK122" s="24">
        <f t="shared" si="40"/>
        <v>2.7880388099869742</v>
      </c>
      <c r="AL122" s="24">
        <f t="shared" si="40"/>
        <v>2.781222887144192</v>
      </c>
      <c r="AM122" s="24">
        <f t="shared" si="40"/>
        <v>2.781886694438795</v>
      </c>
      <c r="AN122" s="24">
        <f t="shared" si="40"/>
        <v>2.783243791556123</v>
      </c>
      <c r="AO122" s="24">
        <f>+PAT!AV95</f>
        <v>2.7687760987459913</v>
      </c>
      <c r="AQ122" s="24">
        <f t="shared" si="33"/>
        <v>1.0550330350524995E-3</v>
      </c>
      <c r="AR122" s="24">
        <f t="shared" si="41"/>
        <v>2.3621827362318548E-2</v>
      </c>
      <c r="AS122" s="35">
        <f t="shared" si="42"/>
        <v>45444</v>
      </c>
      <c r="AT122" s="19">
        <f t="shared" si="42"/>
        <v>6235.5078125</v>
      </c>
      <c r="AU122" s="19">
        <f t="shared" si="32"/>
        <v>6217.33447265625</v>
      </c>
      <c r="AV122" s="52">
        <f t="shared" si="34"/>
        <v>0.18173339843750114</v>
      </c>
      <c r="AW122" s="52">
        <f t="shared" si="27"/>
        <v>0.28853128190118049</v>
      </c>
      <c r="AZ122" s="24">
        <f t="shared" si="35"/>
        <v>62.355078124999999</v>
      </c>
      <c r="BA122" s="24">
        <f t="shared" si="36"/>
        <v>62.173344726562497</v>
      </c>
      <c r="BB122" s="24">
        <f t="shared" si="37"/>
        <v>0.18173339843750114</v>
      </c>
      <c r="BD122" s="24">
        <f t="shared" si="28"/>
        <v>15.413838597647411</v>
      </c>
      <c r="BE122" s="24">
        <f t="shared" si="29"/>
        <v>15.12530731574623</v>
      </c>
      <c r="BF122" s="24">
        <f t="shared" si="39"/>
        <v>0.28853128190118049</v>
      </c>
    </row>
    <row r="123" spans="4:58" x14ac:dyDescent="0.25">
      <c r="D123" s="37">
        <f>+PAT!A96</f>
        <v>45474</v>
      </c>
      <c r="E123" s="257">
        <v>6502.68994140625</v>
      </c>
      <c r="F123" s="257">
        <v>6448.423828125</v>
      </c>
      <c r="G123" s="257">
        <v>6479.62939453125</v>
      </c>
      <c r="H123" s="257">
        <v>6508.53955078125</v>
      </c>
      <c r="I123" s="257">
        <v>6549.3115234375</v>
      </c>
      <c r="J123" s="257">
        <v>6504.00146484375</v>
      </c>
      <c r="K123" s="257">
        <v>6473.9189453125</v>
      </c>
      <c r="L123" s="257">
        <v>6520.67236328125</v>
      </c>
      <c r="M123" s="257">
        <v>6479.525390625</v>
      </c>
      <c r="N123" s="257">
        <v>6488.35693359375</v>
      </c>
      <c r="O123" s="19" cm="1">
        <f t="array" ref="O123">+SUMPRODUCT($E$30:$N$30/100,$E123:$N123)/$D$14*100</f>
        <v>6332.8029893635157</v>
      </c>
      <c r="Q123" s="24">
        <f t="shared" si="44"/>
        <v>4.2848495574112411E-2</v>
      </c>
      <c r="R123" s="24">
        <f t="shared" si="45"/>
        <v>4.2573965720918983E-2</v>
      </c>
      <c r="S123" s="24">
        <f t="shared" si="46"/>
        <v>4.2218866039620773E-2</v>
      </c>
      <c r="T123" s="24">
        <f t="shared" si="47"/>
        <v>4.1602478937021514E-2</v>
      </c>
      <c r="U123" s="24">
        <f t="shared" si="48"/>
        <v>4.2009895877396231E-2</v>
      </c>
      <c r="V123" s="24">
        <f t="shared" ref="V123:V135" si="49">+J123/J122-1</f>
        <v>4.2934200741224116E-2</v>
      </c>
      <c r="W123" s="24">
        <f t="shared" ref="W123:W135" si="50">+K123/K122-1</f>
        <v>4.2667336267845357E-2</v>
      </c>
      <c r="X123" s="24">
        <f t="shared" ref="X123:X135" si="51">+L123/L122-1</f>
        <v>4.2672851026937408E-2</v>
      </c>
      <c r="Y123" s="24">
        <f t="shared" ref="Y123:Y135" si="52">+M123/M122-1</f>
        <v>4.2668085169909942E-2</v>
      </c>
      <c r="Z123" s="24">
        <f t="shared" ref="Z123:Z135" si="53">+N123/N122-1</f>
        <v>4.3591423644562255E-2</v>
      </c>
      <c r="AA123" s="24">
        <f t="shared" ref="AA123:AA135" si="54">+O123/O122-1</f>
        <v>4.281954907031138E-2</v>
      </c>
      <c r="AB123" s="24">
        <f>+PAT!Y96</f>
        <v>4.1609773460840715E-2</v>
      </c>
      <c r="AD123" s="24">
        <f t="shared" ref="AD123:AD135" si="55">+E123/E111-1</f>
        <v>2.6894641041426897</v>
      </c>
      <c r="AE123" s="24">
        <f t="shared" ref="AE123:AE135" si="56">+F123/F111-1</f>
        <v>2.6374180788027211</v>
      </c>
      <c r="AF123" s="24">
        <f t="shared" ref="AF123:AF135" si="57">+G123/G111-1</f>
        <v>2.655414133537136</v>
      </c>
      <c r="AG123" s="24">
        <f t="shared" ref="AG123:AG135" si="58">+H123/H111-1</f>
        <v>2.6686910149473237</v>
      </c>
      <c r="AH123" s="24">
        <f t="shared" ref="AH123:AH135" si="59">+I123/I111-1</f>
        <v>2.6778562411762952</v>
      </c>
      <c r="AI123" s="24">
        <f t="shared" ref="AI123:AI135" si="60">+J123/J111-1</f>
        <v>2.6598391425331238</v>
      </c>
      <c r="AJ123" s="24">
        <f t="shared" ref="AJ123:AJ135" si="61">+K123/K111-1</f>
        <v>2.6549648454675396</v>
      </c>
      <c r="AK123" s="24">
        <f t="shared" ref="AK123:AK135" si="62">+L123/L111-1</f>
        <v>2.6598595289605043</v>
      </c>
      <c r="AL123" s="24">
        <f t="shared" ref="AL123:AL135" si="63">+M123/M111-1</f>
        <v>2.652639858299219</v>
      </c>
      <c r="AM123" s="24">
        <f t="shared" ref="AM123:AM135" si="64">+N123/N111-1</f>
        <v>2.6542075902847282</v>
      </c>
      <c r="AN123" s="24">
        <f t="shared" ref="AN123:AN135" si="65">+O123/O111-1</f>
        <v>2.6576388236698083</v>
      </c>
      <c r="AO123" s="24">
        <f>+PAT!AV96</f>
        <v>2.6416154430970709</v>
      </c>
      <c r="AQ123" s="24">
        <f t="shared" ref="AQ123:AQ135" si="66">+Q123-Z123</f>
        <v>-7.4292807044984421E-4</v>
      </c>
      <c r="AR123" s="24">
        <f t="shared" ref="AR123:AR135" si="67">+AD123-AM123</f>
        <v>3.5256513857961469E-2</v>
      </c>
      <c r="AS123" s="35">
        <f t="shared" si="42"/>
        <v>45474</v>
      </c>
      <c r="AT123" s="19">
        <f t="shared" si="42"/>
        <v>6502.68994140625</v>
      </c>
      <c r="AU123" s="19">
        <f t="shared" si="32"/>
        <v>6488.35693359375</v>
      </c>
      <c r="AV123" s="52">
        <f t="shared" si="34"/>
        <v>0.14333007812500398</v>
      </c>
      <c r="AW123" s="52">
        <f t="shared" si="27"/>
        <v>0.28965739787766864</v>
      </c>
      <c r="AZ123" s="24">
        <f t="shared" si="35"/>
        <v>65.026899414062498</v>
      </c>
      <c r="BA123" s="24">
        <f t="shared" si="36"/>
        <v>64.883569335937494</v>
      </c>
      <c r="BB123" s="24">
        <f t="shared" si="37"/>
        <v>0.14333007812500398</v>
      </c>
      <c r="BD123" s="24">
        <f t="shared" si="28"/>
        <v>16.07429839257879</v>
      </c>
      <c r="BE123" s="24">
        <f t="shared" si="29"/>
        <v>15.784640994701121</v>
      </c>
      <c r="BF123" s="24">
        <f t="shared" si="39"/>
        <v>0.28965739787766864</v>
      </c>
    </row>
    <row r="124" spans="4:58" x14ac:dyDescent="0.25">
      <c r="D124" s="37">
        <f>+PAT!A97</f>
        <v>45505</v>
      </c>
      <c r="E124" s="257">
        <v>6811.5537109375</v>
      </c>
      <c r="F124" s="257">
        <v>6749.17529296875</v>
      </c>
      <c r="G124" s="257">
        <v>6780.43798828125</v>
      </c>
      <c r="H124" s="257">
        <v>6807.7890625</v>
      </c>
      <c r="I124" s="257">
        <v>6848.76123046875</v>
      </c>
      <c r="J124" s="257">
        <v>6804.4404296875</v>
      </c>
      <c r="K124" s="257">
        <v>6776.38916015625</v>
      </c>
      <c r="L124" s="257">
        <v>6821.24560546875</v>
      </c>
      <c r="M124" s="257">
        <v>6780.40478515625</v>
      </c>
      <c r="N124" s="257">
        <v>6790.54150390625</v>
      </c>
      <c r="O124" s="19" cm="1">
        <f t="array" ref="O124">+SUMPRODUCT($E$30:$N$30/100,$E124:$N124)/$D$14*100</f>
        <v>6626.7818928194738</v>
      </c>
      <c r="Q124" s="24">
        <f t="shared" si="44"/>
        <v>4.7497846631828766E-2</v>
      </c>
      <c r="R124" s="24">
        <f t="shared" si="45"/>
        <v>4.6639531280808999E-2</v>
      </c>
      <c r="S124" s="24">
        <f t="shared" si="46"/>
        <v>4.6423734357998958E-2</v>
      </c>
      <c r="T124" s="24">
        <f t="shared" si="47"/>
        <v>4.5977981601545315E-2</v>
      </c>
      <c r="U124" s="24">
        <f t="shared" si="48"/>
        <v>4.5722318439065379E-2</v>
      </c>
      <c r="V124" s="24">
        <f t="shared" si="49"/>
        <v>4.6192942370588463E-2</v>
      </c>
      <c r="W124" s="24">
        <f t="shared" si="50"/>
        <v>4.6721347208518393E-2</v>
      </c>
      <c r="X124" s="24">
        <f t="shared" si="51"/>
        <v>4.6095437010463369E-2</v>
      </c>
      <c r="Y124" s="24">
        <f t="shared" si="52"/>
        <v>4.6435406359635945E-2</v>
      </c>
      <c r="Z124" s="24">
        <f t="shared" si="53"/>
        <v>4.6573358001919862E-2</v>
      </c>
      <c r="AA124" s="24">
        <f t="shared" si="54"/>
        <v>4.6421608875204301E-2</v>
      </c>
      <c r="AB124" s="24">
        <f>+PAT!Y97</f>
        <v>4.6117444825600984E-2</v>
      </c>
      <c r="AD124" s="24">
        <f t="shared" si="55"/>
        <v>2.4507413804512042</v>
      </c>
      <c r="AE124" s="24">
        <f t="shared" si="56"/>
        <v>2.4023538777026285</v>
      </c>
      <c r="AF124" s="24">
        <f t="shared" si="57"/>
        <v>2.4135704075751105</v>
      </c>
      <c r="AG124" s="24">
        <f t="shared" si="58"/>
        <v>2.4228974198248197</v>
      </c>
      <c r="AH124" s="24">
        <f t="shared" si="59"/>
        <v>2.4296632679583863</v>
      </c>
      <c r="AI124" s="24">
        <f t="shared" si="60"/>
        <v>2.4101513560438264</v>
      </c>
      <c r="AJ124" s="24">
        <f t="shared" si="61"/>
        <v>2.4164608726274501</v>
      </c>
      <c r="AK124" s="24">
        <f t="shared" si="62"/>
        <v>2.4122983361886376</v>
      </c>
      <c r="AL124" s="24">
        <f t="shared" si="63"/>
        <v>2.4098385170952108</v>
      </c>
      <c r="AM124" s="24">
        <f t="shared" si="64"/>
        <v>2.408389431514939</v>
      </c>
      <c r="AN124" s="24">
        <f t="shared" si="65"/>
        <v>2.4134026790563219</v>
      </c>
      <c r="AO124" s="24">
        <f>+PAT!AV97</f>
        <v>2.3969619322476325</v>
      </c>
      <c r="AQ124" s="24">
        <f t="shared" si="66"/>
        <v>9.244886299089039E-4</v>
      </c>
      <c r="AR124" s="24">
        <f t="shared" si="67"/>
        <v>4.2351948936265149E-2</v>
      </c>
      <c r="AS124" s="35">
        <f t="shared" si="42"/>
        <v>45505</v>
      </c>
      <c r="AT124" s="19">
        <f t="shared" si="42"/>
        <v>6811.5537109375</v>
      </c>
      <c r="AU124" s="19">
        <f t="shared" si="32"/>
        <v>6790.54150390625</v>
      </c>
      <c r="AV124" s="52">
        <f t="shared" si="34"/>
        <v>0.21012207031249375</v>
      </c>
      <c r="AW124" s="52">
        <f t="shared" si="27"/>
        <v>0.31800822166463405</v>
      </c>
      <c r="AZ124" s="24">
        <f t="shared" si="35"/>
        <v>68.115537109374998</v>
      </c>
      <c r="BA124" s="24">
        <f t="shared" si="36"/>
        <v>67.905415039062504</v>
      </c>
      <c r="BB124" s="24">
        <f t="shared" si="37"/>
        <v>0.21012207031249375</v>
      </c>
      <c r="BD124" s="24">
        <f t="shared" si="28"/>
        <v>16.837792952343751</v>
      </c>
      <c r="BE124" s="24">
        <f t="shared" si="29"/>
        <v>16.519784730679117</v>
      </c>
      <c r="BF124" s="24">
        <f t="shared" si="39"/>
        <v>0.31800822166463405</v>
      </c>
    </row>
    <row r="125" spans="4:58" x14ac:dyDescent="0.25">
      <c r="D125" s="37">
        <f>+PAT!A98</f>
        <v>45536</v>
      </c>
      <c r="E125" s="257">
        <v>7060.75927734375</v>
      </c>
      <c r="F125" s="257">
        <v>7000.634765625</v>
      </c>
      <c r="G125" s="257">
        <v>7032.5</v>
      </c>
      <c r="H125" s="257">
        <v>7062.25146484375</v>
      </c>
      <c r="I125" s="257">
        <v>7103.4111328125</v>
      </c>
      <c r="J125" s="257">
        <v>7052.46435546875</v>
      </c>
      <c r="K125" s="257">
        <v>7026.5732421875</v>
      </c>
      <c r="L125" s="257">
        <v>7076.587890625</v>
      </c>
      <c r="M125" s="257">
        <v>7034.52294921875</v>
      </c>
      <c r="N125" s="257">
        <v>7045.60400390625</v>
      </c>
      <c r="O125" s="19" cm="1">
        <f t="array" ref="O125">+SUMPRODUCT($E$30:$N$30/100,$E125:$N125)/$D$14*100</f>
        <v>6873.6914734409911</v>
      </c>
      <c r="Q125" s="24">
        <f t="shared" si="44"/>
        <v>3.658571553302048E-2</v>
      </c>
      <c r="R125" s="24">
        <f t="shared" si="45"/>
        <v>3.7257807323247238E-2</v>
      </c>
      <c r="S125" s="24">
        <f t="shared" si="46"/>
        <v>3.7174886364921056E-2</v>
      </c>
      <c r="T125" s="24">
        <f t="shared" si="47"/>
        <v>3.7378126732132477E-2</v>
      </c>
      <c r="U125" s="24">
        <f t="shared" si="48"/>
        <v>3.718189228306934E-2</v>
      </c>
      <c r="V125" s="24">
        <f t="shared" si="49"/>
        <v>3.6450304524547228E-2</v>
      </c>
      <c r="W125" s="24">
        <f t="shared" si="50"/>
        <v>3.6919969635492711E-2</v>
      </c>
      <c r="X125" s="24">
        <f t="shared" si="51"/>
        <v>3.7433380928482585E-2</v>
      </c>
      <c r="Y125" s="24">
        <f t="shared" si="52"/>
        <v>3.7478317610007306E-2</v>
      </c>
      <c r="Z125" s="24">
        <f t="shared" si="53"/>
        <v>3.756143745727436E-2</v>
      </c>
      <c r="AA125" s="24">
        <f t="shared" si="54"/>
        <v>3.7259349200712277E-2</v>
      </c>
      <c r="AB125" s="24">
        <f>+PAT!Y98</f>
        <v>3.7263769835657046E-2</v>
      </c>
      <c r="AD125" s="24">
        <f t="shared" si="55"/>
        <v>2.1164576123868351</v>
      </c>
      <c r="AE125" s="24">
        <f t="shared" si="56"/>
        <v>2.0831865551191666</v>
      </c>
      <c r="AF125" s="24">
        <f t="shared" si="57"/>
        <v>2.0929337629599614</v>
      </c>
      <c r="AG125" s="24">
        <f t="shared" si="58"/>
        <v>2.1109891536355536</v>
      </c>
      <c r="AH125" s="24">
        <f t="shared" si="59"/>
        <v>2.1158868660266741</v>
      </c>
      <c r="AI125" s="24">
        <f t="shared" si="60"/>
        <v>2.0914803062018295</v>
      </c>
      <c r="AJ125" s="24">
        <f t="shared" si="61"/>
        <v>2.1044811731358721</v>
      </c>
      <c r="AK125" s="24">
        <f t="shared" si="62"/>
        <v>2.1126724626724629</v>
      </c>
      <c r="AL125" s="24">
        <f t="shared" si="63"/>
        <v>2.111071784921108</v>
      </c>
      <c r="AM125" s="24">
        <f t="shared" si="64"/>
        <v>2.1110671514068517</v>
      </c>
      <c r="AN125" s="24">
        <f t="shared" si="65"/>
        <v>2.10683738324142</v>
      </c>
      <c r="AO125" s="24">
        <f>+PAT!AV98</f>
        <v>2.0910977120547969</v>
      </c>
      <c r="AQ125" s="24">
        <f t="shared" si="66"/>
        <v>-9.757219242538806E-4</v>
      </c>
      <c r="AR125" s="24">
        <f t="shared" si="67"/>
        <v>5.3904609799833025E-3</v>
      </c>
      <c r="AS125" s="35">
        <f t="shared" si="42"/>
        <v>45536</v>
      </c>
      <c r="AT125" s="19">
        <f t="shared" si="42"/>
        <v>7060.75927734375</v>
      </c>
      <c r="AU125" s="19">
        <f t="shared" si="32"/>
        <v>7045.60400390625</v>
      </c>
      <c r="AV125" s="52">
        <f t="shared" si="34"/>
        <v>0.15155273437500227</v>
      </c>
      <c r="AW125" s="52">
        <f t="shared" si="27"/>
        <v>0.3135240638539436</v>
      </c>
      <c r="AZ125" s="24">
        <f t="shared" si="35"/>
        <v>70.607592773437503</v>
      </c>
      <c r="BA125" s="24">
        <f t="shared" si="36"/>
        <v>70.456040039062501</v>
      </c>
      <c r="BB125" s="24">
        <f t="shared" si="37"/>
        <v>0.15155273437500227</v>
      </c>
      <c r="BD125" s="24">
        <f t="shared" si="28"/>
        <v>17.453815655502098</v>
      </c>
      <c r="BE125" s="24">
        <f t="shared" si="29"/>
        <v>17.140291591648154</v>
      </c>
      <c r="BF125" s="24">
        <f t="shared" si="39"/>
        <v>0.3135240638539436</v>
      </c>
    </row>
    <row r="126" spans="4:58" x14ac:dyDescent="0.25">
      <c r="D126" s="37">
        <f>+PAT!A99</f>
        <v>45566</v>
      </c>
      <c r="E126" s="257">
        <v>7289.48583984375</v>
      </c>
      <c r="F126" s="257">
        <v>7238.45166015625</v>
      </c>
      <c r="G126" s="257">
        <v>7260.96435546875</v>
      </c>
      <c r="H126" s="257">
        <v>7288.0625</v>
      </c>
      <c r="I126" s="257">
        <v>7331.263671875</v>
      </c>
      <c r="J126" s="257">
        <v>7284.33447265625</v>
      </c>
      <c r="K126" s="257">
        <v>7257.900390625</v>
      </c>
      <c r="L126" s="257">
        <v>7315.576171875</v>
      </c>
      <c r="M126" s="257">
        <v>7269.72607421875</v>
      </c>
      <c r="N126" s="257">
        <v>7291.6923828125</v>
      </c>
      <c r="O126" s="19" cm="1">
        <f t="array" ref="O126">+SUMPRODUCT($E$30:$N$30/100,$E126:$N126)/$D$14*100</f>
        <v>7104.3259559163689</v>
      </c>
      <c r="Q126" s="24">
        <f t="shared" si="44"/>
        <v>3.2394046237198326E-2</v>
      </c>
      <c r="R126" s="24">
        <f t="shared" si="45"/>
        <v>3.3970761579934949E-2</v>
      </c>
      <c r="S126" s="24">
        <f t="shared" si="46"/>
        <v>3.2486932878599273E-2</v>
      </c>
      <c r="T126" s="24">
        <f t="shared" si="47"/>
        <v>3.1974369120152168E-2</v>
      </c>
      <c r="U126" s="24">
        <f t="shared" si="48"/>
        <v>3.2076496038641267E-2</v>
      </c>
      <c r="V126" s="24">
        <f t="shared" si="49"/>
        <v>3.2877885729078349E-2</v>
      </c>
      <c r="W126" s="24">
        <f t="shared" si="50"/>
        <v>3.292175865308189E-2</v>
      </c>
      <c r="X126" s="24">
        <f t="shared" si="51"/>
        <v>3.3771682757817389E-2</v>
      </c>
      <c r="Y126" s="24">
        <f t="shared" si="52"/>
        <v>3.3435547328212412E-2</v>
      </c>
      <c r="Z126" s="24">
        <f t="shared" si="53"/>
        <v>3.4927932192869937E-2</v>
      </c>
      <c r="AA126" s="24">
        <f t="shared" si="54"/>
        <v>3.355322003708161E-2</v>
      </c>
      <c r="AB126" s="24">
        <f>+PAT!Y99</f>
        <v>3.2338033151974921E-2</v>
      </c>
      <c r="AD126" s="24">
        <f t="shared" si="55"/>
        <v>1.9762885636055021</v>
      </c>
      <c r="AE126" s="24">
        <f t="shared" si="56"/>
        <v>1.9467033737011326</v>
      </c>
      <c r="AF126" s="24">
        <f t="shared" si="57"/>
        <v>1.9522062947371137</v>
      </c>
      <c r="AG126" s="24">
        <f t="shared" si="58"/>
        <v>1.9685003038914011</v>
      </c>
      <c r="AH126" s="24">
        <f t="shared" si="59"/>
        <v>1.9759213716358817</v>
      </c>
      <c r="AI126" s="24">
        <f t="shared" si="60"/>
        <v>1.9535741586165103</v>
      </c>
      <c r="AJ126" s="24">
        <f t="shared" si="61"/>
        <v>1.9637464859023859</v>
      </c>
      <c r="AK126" s="24">
        <f t="shared" si="62"/>
        <v>1.9772679354346017</v>
      </c>
      <c r="AL126" s="24">
        <f t="shared" si="63"/>
        <v>1.9724889425596079</v>
      </c>
      <c r="AM126" s="24">
        <f t="shared" si="64"/>
        <v>1.9763824882496421</v>
      </c>
      <c r="AN126" s="24">
        <f t="shared" si="65"/>
        <v>1.969137270851395</v>
      </c>
      <c r="AO126" s="24">
        <f>+PAT!AV99</f>
        <v>1.9498832307545344</v>
      </c>
      <c r="AQ126" s="24">
        <f t="shared" si="66"/>
        <v>-2.5338859556716109E-3</v>
      </c>
      <c r="AR126" s="24">
        <f t="shared" si="67"/>
        <v>-9.3924644140042091E-5</v>
      </c>
      <c r="AS126" s="35">
        <f t="shared" si="42"/>
        <v>45566</v>
      </c>
      <c r="AT126" s="19">
        <f t="shared" si="42"/>
        <v>7289.48583984375</v>
      </c>
      <c r="AU126" s="19">
        <f t="shared" si="32"/>
        <v>7291.6923828125</v>
      </c>
      <c r="AV126" s="52">
        <f t="shared" si="34"/>
        <v>-2.2065429687486926E-2</v>
      </c>
      <c r="AW126" s="52">
        <f t="shared" si="27"/>
        <v>0.28024883273470991</v>
      </c>
      <c r="AZ126" s="24">
        <f t="shared" si="35"/>
        <v>72.894858398437506</v>
      </c>
      <c r="BA126" s="24">
        <f t="shared" si="36"/>
        <v>72.916923828124993</v>
      </c>
      <c r="BB126" s="24">
        <f t="shared" si="37"/>
        <v>-2.2065429687486926E-2</v>
      </c>
      <c r="BD126" s="24">
        <f t="shared" si="28"/>
        <v>18.019215366861967</v>
      </c>
      <c r="BE126" s="24">
        <f t="shared" si="29"/>
        <v>17.738966534127258</v>
      </c>
      <c r="BF126" s="24">
        <f t="shared" si="39"/>
        <v>0.28024883273470991</v>
      </c>
    </row>
    <row r="127" spans="4:58" x14ac:dyDescent="0.25">
      <c r="D127" s="37">
        <f>+PAT!A100</f>
        <v>45597</v>
      </c>
      <c r="E127" s="257">
        <v>7538.66650390625</v>
      </c>
      <c r="F127" s="257">
        <v>7481.400390625</v>
      </c>
      <c r="G127" s="257">
        <v>7503.8388671875</v>
      </c>
      <c r="H127" s="257">
        <v>7529.431640625</v>
      </c>
      <c r="I127" s="257">
        <v>7573.3388671875</v>
      </c>
      <c r="J127" s="257">
        <v>7523.3330078125</v>
      </c>
      <c r="K127" s="257">
        <v>7502.890625</v>
      </c>
      <c r="L127" s="257">
        <v>7557.73486328125</v>
      </c>
      <c r="M127" s="257">
        <v>7515.9365234375</v>
      </c>
      <c r="N127" s="257">
        <v>7538.54052734375</v>
      </c>
      <c r="O127" s="19" cm="1">
        <f t="array" ref="O127">+SUMPRODUCT($E$30:$N$30/100,$E127:$N127)/$D$14*100</f>
        <v>7342.632986023189</v>
      </c>
      <c r="Q127" s="24">
        <f t="shared" si="44"/>
        <v>3.4183572001813767E-2</v>
      </c>
      <c r="R127" s="24">
        <f t="shared" si="45"/>
        <v>3.3563632372659358E-2</v>
      </c>
      <c r="S127" s="24">
        <f t="shared" si="46"/>
        <v>3.3449346371714928E-2</v>
      </c>
      <c r="T127" s="24">
        <f t="shared" si="47"/>
        <v>3.311842353506167E-2</v>
      </c>
      <c r="U127" s="24">
        <f t="shared" si="48"/>
        <v>3.3019572906806793E-2</v>
      </c>
      <c r="V127" s="24">
        <f t="shared" si="49"/>
        <v>3.2809934257329365E-2</v>
      </c>
      <c r="W127" s="24">
        <f t="shared" si="50"/>
        <v>3.3754973365500041E-2</v>
      </c>
      <c r="X127" s="24">
        <f t="shared" si="51"/>
        <v>3.3101793449603845E-2</v>
      </c>
      <c r="Y127" s="24">
        <f t="shared" si="52"/>
        <v>3.3867912862894034E-2</v>
      </c>
      <c r="Z127" s="24">
        <f t="shared" si="53"/>
        <v>3.3853340427951073E-2</v>
      </c>
      <c r="AA127" s="24">
        <f t="shared" si="54"/>
        <v>3.3543932469534576E-2</v>
      </c>
      <c r="AB127" s="24">
        <f>+PAT!Y100</f>
        <v>3.2889952025316749E-2</v>
      </c>
      <c r="AD127" s="24">
        <f t="shared" si="55"/>
        <v>1.7455888881745953</v>
      </c>
      <c r="AE127" s="24">
        <f t="shared" si="56"/>
        <v>1.7208201079082812</v>
      </c>
      <c r="AF127" s="24">
        <f t="shared" si="57"/>
        <v>1.7234657085775145</v>
      </c>
      <c r="AG127" s="24">
        <f t="shared" si="58"/>
        <v>1.7382530027683027</v>
      </c>
      <c r="AH127" s="24">
        <f t="shared" si="59"/>
        <v>1.7418659016646147</v>
      </c>
      <c r="AI127" s="24">
        <f t="shared" si="60"/>
        <v>1.7209581409353336</v>
      </c>
      <c r="AJ127" s="24">
        <f t="shared" si="61"/>
        <v>1.7369009769608237</v>
      </c>
      <c r="AK127" s="24">
        <f t="shared" si="62"/>
        <v>1.7477351908335219</v>
      </c>
      <c r="AL127" s="24">
        <f t="shared" si="63"/>
        <v>1.7472138807080029</v>
      </c>
      <c r="AM127" s="24">
        <f t="shared" si="64"/>
        <v>1.7501264940931867</v>
      </c>
      <c r="AN127" s="24">
        <f t="shared" si="65"/>
        <v>1.7411063476352653</v>
      </c>
      <c r="AO127" s="24">
        <f>+PAT!AV100</f>
        <v>1.7215996147568795</v>
      </c>
      <c r="AQ127" s="24">
        <f t="shared" si="66"/>
        <v>3.3023157386269375E-4</v>
      </c>
      <c r="AR127" s="24">
        <f t="shared" si="67"/>
        <v>-4.5376059185913142E-3</v>
      </c>
      <c r="AS127" s="35">
        <f t="shared" ref="AS127:AS135" si="68">+D127</f>
        <v>45597</v>
      </c>
      <c r="AT127" s="19">
        <f t="shared" ref="AT127:AT135" si="69">+E127</f>
        <v>7538.66650390625</v>
      </c>
      <c r="AU127" s="19">
        <f t="shared" si="32"/>
        <v>7538.54052734375</v>
      </c>
      <c r="AV127" s="52">
        <f t="shared" si="34"/>
        <v>1.2597656250079581E-3</v>
      </c>
      <c r="AW127" s="52">
        <f t="shared" si="27"/>
        <v>0.29568670572417943</v>
      </c>
      <c r="AZ127" s="24">
        <f t="shared" si="35"/>
        <v>75.386665039062507</v>
      </c>
      <c r="BA127" s="24">
        <f t="shared" si="36"/>
        <v>75.385405273437499</v>
      </c>
      <c r="BB127" s="24">
        <f t="shared" si="37"/>
        <v>1.2597656250079581E-3</v>
      </c>
      <c r="BD127" s="24">
        <f t="shared" si="28"/>
        <v>18.635176512771281</v>
      </c>
      <c r="BE127" s="24">
        <f t="shared" si="29"/>
        <v>18.339489807047102</v>
      </c>
      <c r="BF127" s="24">
        <f t="shared" si="39"/>
        <v>0.29568670572417943</v>
      </c>
    </row>
    <row r="128" spans="4:58" x14ac:dyDescent="0.25">
      <c r="D128" s="37">
        <f>+PAT!A101</f>
        <v>45627</v>
      </c>
      <c r="E128" s="257">
        <v>7743.35693359375</v>
      </c>
      <c r="F128" s="257">
        <v>7685.97802734375</v>
      </c>
      <c r="G128" s="257">
        <v>7705.1708984375</v>
      </c>
      <c r="H128" s="257">
        <v>7728.076171875</v>
      </c>
      <c r="I128" s="257">
        <v>7770.4921875</v>
      </c>
      <c r="J128" s="257">
        <v>7723.51513671875</v>
      </c>
      <c r="K128" s="257">
        <v>7709.564453125</v>
      </c>
      <c r="L128" s="257">
        <v>7761.72265625</v>
      </c>
      <c r="M128" s="257">
        <v>7721.21337890625</v>
      </c>
      <c r="N128" s="257">
        <v>7749.12744140625</v>
      </c>
      <c r="O128" s="19" cm="1">
        <f t="array" ref="O128">+SUMPRODUCT($E$30:$N$30/100,$E128:$N128)/$D$14*100</f>
        <v>7542.7535043701728</v>
      </c>
      <c r="Q128" s="24">
        <f t="shared" si="44"/>
        <v>2.7152073855692738E-2</v>
      </c>
      <c r="R128" s="24">
        <f t="shared" si="45"/>
        <v>2.7344831988287632E-2</v>
      </c>
      <c r="S128" s="24">
        <f t="shared" si="46"/>
        <v>2.6830537650585295E-2</v>
      </c>
      <c r="T128" s="24">
        <f t="shared" si="47"/>
        <v>2.638240716314022E-2</v>
      </c>
      <c r="U128" s="24">
        <f t="shared" si="48"/>
        <v>2.6032549681183959E-2</v>
      </c>
      <c r="V128" s="24">
        <f t="shared" si="49"/>
        <v>2.660817070019017E-2</v>
      </c>
      <c r="W128" s="24">
        <f t="shared" si="50"/>
        <v>2.7545893770109409E-2</v>
      </c>
      <c r="X128" s="24">
        <f t="shared" si="51"/>
        <v>2.6990599254786085E-2</v>
      </c>
      <c r="Y128" s="24">
        <f t="shared" si="52"/>
        <v>2.7312212500547384E-2</v>
      </c>
      <c r="Z128" s="24">
        <f t="shared" si="53"/>
        <v>2.7934706101089501E-2</v>
      </c>
      <c r="AA128" s="24">
        <f t="shared" si="54"/>
        <v>2.7254599096525167E-2</v>
      </c>
      <c r="AB128" s="24">
        <f>+PAT!Y101</f>
        <v>2.6495819913852747E-2</v>
      </c>
      <c r="AD128" s="24">
        <f t="shared" si="55"/>
        <v>1.2735833414634827</v>
      </c>
      <c r="AE128" s="24">
        <f t="shared" si="56"/>
        <v>1.2611290976984963</v>
      </c>
      <c r="AF128" s="24">
        <f t="shared" si="57"/>
        <v>1.2555432559889992</v>
      </c>
      <c r="AG128" s="24">
        <f t="shared" si="58"/>
        <v>1.2609412896097925</v>
      </c>
      <c r="AH128" s="24">
        <f t="shared" si="59"/>
        <v>1.2570695961448481</v>
      </c>
      <c r="AI128" s="24">
        <f t="shared" si="60"/>
        <v>1.2456016988921381</v>
      </c>
      <c r="AJ128" s="24">
        <f t="shared" si="61"/>
        <v>1.2671695954480819</v>
      </c>
      <c r="AK128" s="24">
        <f t="shared" si="62"/>
        <v>1.2673411537260382</v>
      </c>
      <c r="AL128" s="24">
        <f t="shared" si="63"/>
        <v>1.271823243948341</v>
      </c>
      <c r="AM128" s="24">
        <f t="shared" si="64"/>
        <v>1.2756708030407542</v>
      </c>
      <c r="AN128" s="24">
        <f t="shared" si="65"/>
        <v>1.2666642517605275</v>
      </c>
      <c r="AO128" s="24">
        <f>+PAT!AV101</f>
        <v>1.2473978810748396</v>
      </c>
      <c r="AQ128" s="24">
        <f t="shared" si="66"/>
        <v>-7.8263224539676379E-4</v>
      </c>
      <c r="AR128" s="24">
        <f t="shared" si="67"/>
        <v>-2.0874615772714655E-3</v>
      </c>
      <c r="AS128" s="35">
        <f t="shared" si="68"/>
        <v>45627</v>
      </c>
      <c r="AT128" s="19">
        <f t="shared" si="69"/>
        <v>7743.35693359375</v>
      </c>
      <c r="AU128" s="19">
        <f t="shared" ref="AU128:AU135" si="70">+N128</f>
        <v>7749.12744140625</v>
      </c>
      <c r="AV128" s="52">
        <f t="shared" si="34"/>
        <v>-5.7705078124996589E-2</v>
      </c>
      <c r="AW128" s="52">
        <f t="shared" si="27"/>
        <v>0.28936213690903045</v>
      </c>
      <c r="AZ128" s="24">
        <f t="shared" si="35"/>
        <v>77.433569335937506</v>
      </c>
      <c r="BA128" s="24">
        <f t="shared" si="36"/>
        <v>77.491274414062502</v>
      </c>
      <c r="BB128" s="24">
        <f t="shared" si="37"/>
        <v>-5.7705078124996589E-2</v>
      </c>
      <c r="BD128" s="24">
        <f t="shared" si="28"/>
        <v>19.14116020175992</v>
      </c>
      <c r="BE128" s="24">
        <f t="shared" si="29"/>
        <v>18.85179806485089</v>
      </c>
      <c r="BF128" s="24">
        <f t="shared" si="39"/>
        <v>0.28936213690903045</v>
      </c>
    </row>
    <row r="129" spans="4:58" x14ac:dyDescent="0.25">
      <c r="D129" s="37">
        <f>+PAT!A102</f>
        <v>45658</v>
      </c>
      <c r="E129" s="257">
        <v>7940.576171875</v>
      </c>
      <c r="F129" s="257">
        <v>7880.0498046875</v>
      </c>
      <c r="G129" s="257">
        <v>7896.40380859375</v>
      </c>
      <c r="H129" s="257">
        <v>7917.18359375</v>
      </c>
      <c r="I129" s="257">
        <v>7964.505859375</v>
      </c>
      <c r="J129" s="257">
        <v>7923.4091796875</v>
      </c>
      <c r="K129" s="257">
        <v>7910.421875</v>
      </c>
      <c r="L129" s="257">
        <v>7965.77587890625</v>
      </c>
      <c r="M129" s="257">
        <v>7923.08056640625</v>
      </c>
      <c r="N129" s="257">
        <v>7958.919921875</v>
      </c>
      <c r="O129" s="19" cm="1">
        <f t="array" ref="O129">+SUMPRODUCT($E$30:$N$30/100,$E129:$N129)/$D$14*100</f>
        <v>7739.5280107123481</v>
      </c>
      <c r="Q129" s="24">
        <f t="shared" si="44"/>
        <v>2.5469475315755385E-2</v>
      </c>
      <c r="R129" s="24">
        <f t="shared" si="45"/>
        <v>2.5250108269021521E-2</v>
      </c>
      <c r="S129" s="24">
        <f t="shared" si="46"/>
        <v>2.4818775946297222E-2</v>
      </c>
      <c r="T129" s="24">
        <f t="shared" si="47"/>
        <v>2.4470180892267157E-2</v>
      </c>
      <c r="U129" s="24">
        <f t="shared" si="48"/>
        <v>2.4968002951872181E-2</v>
      </c>
      <c r="V129" s="24">
        <f t="shared" si="49"/>
        <v>2.5881226284962366E-2</v>
      </c>
      <c r="W129" s="24">
        <f t="shared" si="50"/>
        <v>2.6053018052606625E-2</v>
      </c>
      <c r="X129" s="24">
        <f t="shared" si="51"/>
        <v>2.6289682290044247E-2</v>
      </c>
      <c r="Y129" s="24">
        <f t="shared" si="52"/>
        <v>2.614449019780829E-2</v>
      </c>
      <c r="Z129" s="24">
        <f t="shared" si="53"/>
        <v>2.7073045585462419E-2</v>
      </c>
      <c r="AA129" s="24">
        <f t="shared" si="54"/>
        <v>2.6087887696206291E-2</v>
      </c>
      <c r="AB129" s="24">
        <f>+PAT!Y102</f>
        <v>2.5060177814997253E-2</v>
      </c>
      <c r="AD129" s="24">
        <f t="shared" si="55"/>
        <v>0.87177743869558566</v>
      </c>
      <c r="AE129" s="24">
        <f t="shared" si="56"/>
        <v>0.8746120437960867</v>
      </c>
      <c r="AF129" s="24">
        <f t="shared" si="57"/>
        <v>0.86209777149344702</v>
      </c>
      <c r="AG129" s="24">
        <f t="shared" si="58"/>
        <v>0.85744696913200302</v>
      </c>
      <c r="AH129" s="24">
        <f t="shared" si="59"/>
        <v>0.8560218071332657</v>
      </c>
      <c r="AI129" s="24">
        <f t="shared" si="60"/>
        <v>0.85475308465587307</v>
      </c>
      <c r="AJ129" s="24">
        <f t="shared" si="61"/>
        <v>0.8726865583997343</v>
      </c>
      <c r="AK129" s="24">
        <f t="shared" si="62"/>
        <v>0.87087978974102143</v>
      </c>
      <c r="AL129" s="24">
        <f t="shared" si="63"/>
        <v>0.8757629097737416</v>
      </c>
      <c r="AM129" s="24">
        <f t="shared" si="64"/>
        <v>0.88221423628307938</v>
      </c>
      <c r="AN129" s="24">
        <f t="shared" si="65"/>
        <v>0.87160776466190026</v>
      </c>
      <c r="AO129" s="24">
        <f>+PAT!AV102</f>
        <v>0.85498161803587513</v>
      </c>
      <c r="AQ129" s="24">
        <f t="shared" si="66"/>
        <v>-1.6035702697070331E-3</v>
      </c>
      <c r="AR129" s="24">
        <f t="shared" si="67"/>
        <v>-1.0436797587493718E-2</v>
      </c>
      <c r="AS129" s="35">
        <f t="shared" si="68"/>
        <v>45658</v>
      </c>
      <c r="AT129" s="19">
        <f t="shared" si="69"/>
        <v>7940.576171875</v>
      </c>
      <c r="AU129" s="19">
        <f t="shared" si="70"/>
        <v>7958.919921875</v>
      </c>
      <c r="AV129" s="52">
        <f t="shared" si="34"/>
        <v>-0.18343749999999659</v>
      </c>
      <c r="AW129" s="52">
        <f t="shared" ref="AW129:AW138" si="71">+($AT129/$AT$82)-($AU129/$AU$82)</f>
        <v>0.26650185580503205</v>
      </c>
      <c r="AZ129" s="24">
        <f t="shared" si="35"/>
        <v>79.40576171875</v>
      </c>
      <c r="BA129" s="24">
        <f t="shared" si="36"/>
        <v>79.589199218749997</v>
      </c>
      <c r="BB129" s="24">
        <f t="shared" si="37"/>
        <v>-0.18343749999999659</v>
      </c>
      <c r="BD129" s="24">
        <f t="shared" si="28"/>
        <v>19.628675509033563</v>
      </c>
      <c r="BE129" s="24">
        <f t="shared" si="29"/>
        <v>19.362173653228531</v>
      </c>
      <c r="BF129" s="24">
        <f t="shared" ref="BF129:BF134" si="72">+BD129-BE129</f>
        <v>0.26650185580503205</v>
      </c>
    </row>
    <row r="130" spans="4:58" x14ac:dyDescent="0.25">
      <c r="D130" s="37">
        <f>+PAT!A103</f>
        <v>45689</v>
      </c>
      <c r="E130" s="257">
        <v>8227.28515625</v>
      </c>
      <c r="F130" s="257">
        <v>8146.4462890625</v>
      </c>
      <c r="G130" s="257">
        <v>8162.85791015625</v>
      </c>
      <c r="H130" s="257">
        <v>8179.00390625</v>
      </c>
      <c r="I130" s="257">
        <v>8228.3203125</v>
      </c>
      <c r="J130" s="257">
        <v>8184.873046875</v>
      </c>
      <c r="K130" s="257">
        <v>8172.212890625</v>
      </c>
      <c r="L130" s="257">
        <v>8220.8779296875</v>
      </c>
      <c r="M130" s="257">
        <v>8177.142578125</v>
      </c>
      <c r="N130" s="257">
        <v>8211.3642578125</v>
      </c>
      <c r="O130" s="19" cm="1">
        <f t="array" ref="O130">+SUMPRODUCT($E$30:$N$30/100,$E130:$N130)/$D$14*100</f>
        <v>7991.6738559691994</v>
      </c>
      <c r="Q130" s="24">
        <f t="shared" si="44"/>
        <v>3.6106823758017104E-2</v>
      </c>
      <c r="R130" s="24">
        <f t="shared" si="45"/>
        <v>3.3806446783690713E-2</v>
      </c>
      <c r="S130" s="24">
        <f t="shared" si="46"/>
        <v>3.3743727907191712E-2</v>
      </c>
      <c r="T130" s="24">
        <f t="shared" si="47"/>
        <v>3.3069880141050056E-2</v>
      </c>
      <c r="U130" s="24">
        <f t="shared" si="48"/>
        <v>3.3123769105457335E-2</v>
      </c>
      <c r="V130" s="24">
        <f t="shared" si="49"/>
        <v>3.2998910097662204E-2</v>
      </c>
      <c r="W130" s="24">
        <f t="shared" si="50"/>
        <v>3.3094444235946652E-2</v>
      </c>
      <c r="X130" s="24">
        <f t="shared" si="51"/>
        <v>3.2024758750339943E-2</v>
      </c>
      <c r="Y130" s="24">
        <f t="shared" si="52"/>
        <v>3.2066064403783789E-2</v>
      </c>
      <c r="Z130" s="24">
        <f t="shared" si="53"/>
        <v>3.1718416369997504E-2</v>
      </c>
      <c r="AA130" s="24">
        <f t="shared" si="54"/>
        <v>3.257896927407633E-2</v>
      </c>
      <c r="AB130" s="24">
        <f>+PAT!Y103</f>
        <v>3.20825549934729E-2</v>
      </c>
      <c r="AD130" s="24">
        <f t="shared" si="55"/>
        <v>0.7409309422157373</v>
      </c>
      <c r="AE130" s="24">
        <f t="shared" si="56"/>
        <v>0.74124720179619397</v>
      </c>
      <c r="AF130" s="24">
        <f t="shared" si="57"/>
        <v>0.72974525845866256</v>
      </c>
      <c r="AG130" s="24">
        <f t="shared" si="58"/>
        <v>0.72183927375729295</v>
      </c>
      <c r="AH130" s="24">
        <f t="shared" si="59"/>
        <v>0.71999646439047171</v>
      </c>
      <c r="AI130" s="24">
        <f t="shared" si="60"/>
        <v>0.72092835116891907</v>
      </c>
      <c r="AJ130" s="24">
        <f t="shared" si="61"/>
        <v>0.73492057075034078</v>
      </c>
      <c r="AK130" s="24">
        <f t="shared" si="62"/>
        <v>0.73129203713087954</v>
      </c>
      <c r="AL130" s="24">
        <f t="shared" si="63"/>
        <v>0.73529922244720392</v>
      </c>
      <c r="AM130" s="24">
        <f t="shared" si="64"/>
        <v>0.74064297765311093</v>
      </c>
      <c r="AN130" s="24">
        <f t="shared" si="65"/>
        <v>0.73345087604341197</v>
      </c>
      <c r="AO130" s="24">
        <f>+PAT!AV103</f>
        <v>0.71996336623613799</v>
      </c>
      <c r="AQ130" s="24">
        <f t="shared" si="66"/>
        <v>4.3884073880195995E-3</v>
      </c>
      <c r="AR130" s="24">
        <f t="shared" si="67"/>
        <v>2.8796456262636383E-4</v>
      </c>
      <c r="AS130" s="35">
        <f t="shared" si="68"/>
        <v>45689</v>
      </c>
      <c r="AT130" s="19">
        <f t="shared" si="69"/>
        <v>8227.28515625</v>
      </c>
      <c r="AU130" s="19">
        <f t="shared" si="70"/>
        <v>8211.3642578125</v>
      </c>
      <c r="AV130" s="52">
        <f t="shared" si="34"/>
        <v>0.15920898437499886</v>
      </c>
      <c r="AW130" s="52">
        <f t="shared" si="71"/>
        <v>0.36109349725171214</v>
      </c>
      <c r="AZ130" s="24">
        <f t="shared" ref="AZ130:BA135" si="73">+AT130/AT$32</f>
        <v>82.272851562499994</v>
      </c>
      <c r="BA130" s="24">
        <f t="shared" si="73"/>
        <v>82.113642578124995</v>
      </c>
      <c r="BB130" s="24">
        <f t="shared" ref="BB130:BB135" si="74">+AZ130-BA130</f>
        <v>0.15920898437499886</v>
      </c>
      <c r="BD130" s="24">
        <f t="shared" ref="BD130:BE135" si="75">+AT130/AT$82</f>
        <v>20.337404636241544</v>
      </c>
      <c r="BE130" s="24">
        <f t="shared" si="75"/>
        <v>19.976311138989832</v>
      </c>
      <c r="BF130" s="24">
        <f t="shared" si="72"/>
        <v>0.36109349725171214</v>
      </c>
    </row>
    <row r="131" spans="4:58" x14ac:dyDescent="0.25">
      <c r="D131" s="37">
        <f>+PAT!A104</f>
        <v>45717</v>
      </c>
      <c r="E131" s="257">
        <v>8485.423828125</v>
      </c>
      <c r="F131" s="257">
        <v>8416.416015625</v>
      </c>
      <c r="G131" s="257">
        <v>8419.505859375</v>
      </c>
      <c r="H131" s="257">
        <v>8437.8681640625</v>
      </c>
      <c r="I131" s="257">
        <v>8483.1162109375</v>
      </c>
      <c r="J131" s="257">
        <v>8447.255859375</v>
      </c>
      <c r="K131" s="257">
        <v>8437.66015625</v>
      </c>
      <c r="L131" s="257">
        <v>8499.4736328125</v>
      </c>
      <c r="M131" s="257">
        <v>8448.7939453125</v>
      </c>
      <c r="N131" s="257">
        <v>8481.6240234375</v>
      </c>
      <c r="O131" s="19" cm="1">
        <f t="array" ref="O131">+SUMPRODUCT($E$30:$N$30/100,$E131:$N131)/$D$14*100</f>
        <v>8252.8717010784731</v>
      </c>
      <c r="Q131" s="24">
        <f t="shared" si="44"/>
        <v>3.1375923767380298E-2</v>
      </c>
      <c r="R131" s="24">
        <f t="shared" si="45"/>
        <v>3.3139569940449309E-2</v>
      </c>
      <c r="S131" s="24">
        <f t="shared" si="46"/>
        <v>3.1440942871175936E-2</v>
      </c>
      <c r="T131" s="24">
        <f t="shared" si="47"/>
        <v>3.1649851348608316E-2</v>
      </c>
      <c r="U131" s="24">
        <f t="shared" si="48"/>
        <v>3.0965724322912891E-2</v>
      </c>
      <c r="V131" s="24">
        <f t="shared" si="49"/>
        <v>3.2057041202389502E-2</v>
      </c>
      <c r="W131" s="24">
        <f t="shared" si="50"/>
        <v>3.2481687540166337E-2</v>
      </c>
      <c r="X131" s="24">
        <f t="shared" si="51"/>
        <v>3.3888801841823524E-2</v>
      </c>
      <c r="Y131" s="24">
        <f t="shared" si="52"/>
        <v>3.3220818224963589E-2</v>
      </c>
      <c r="Z131" s="24">
        <f t="shared" si="53"/>
        <v>3.2912894512975521E-2</v>
      </c>
      <c r="AA131" s="24">
        <f t="shared" si="54"/>
        <v>3.2683746836612793E-2</v>
      </c>
      <c r="AB131" s="24">
        <f>+PAT!Y104</f>
        <v>3.3066613772764208E-2</v>
      </c>
      <c r="AD131" s="24">
        <f t="shared" si="55"/>
        <v>0.62963979903218337</v>
      </c>
      <c r="AE131" s="24">
        <f t="shared" si="56"/>
        <v>0.62715447763849919</v>
      </c>
      <c r="AF131" s="24">
        <f t="shared" si="57"/>
        <v>0.61776658933015027</v>
      </c>
      <c r="AG131" s="24">
        <f t="shared" si="58"/>
        <v>0.61064969543458525</v>
      </c>
      <c r="AH131" s="24">
        <f t="shared" si="59"/>
        <v>0.60677427621770108</v>
      </c>
      <c r="AI131" s="24">
        <f t="shared" si="60"/>
        <v>0.61187001082562964</v>
      </c>
      <c r="AJ131" s="24">
        <f t="shared" si="61"/>
        <v>0.62251542956595163</v>
      </c>
      <c r="AK131" s="24">
        <f t="shared" si="62"/>
        <v>0.61950993951116762</v>
      </c>
      <c r="AL131" s="24">
        <f t="shared" si="63"/>
        <v>0.62402144596985165</v>
      </c>
      <c r="AM131" s="24">
        <f t="shared" si="64"/>
        <v>0.63316302224505439</v>
      </c>
      <c r="AN131" s="24">
        <f t="shared" si="65"/>
        <v>0.62293290575307414</v>
      </c>
      <c r="AO131" s="24">
        <f>+PAT!AV104</f>
        <v>0.60856963657437735</v>
      </c>
      <c r="AQ131" s="24">
        <f t="shared" si="66"/>
        <v>-1.5369707455952231E-3</v>
      </c>
      <c r="AR131" s="24">
        <f t="shared" si="67"/>
        <v>-3.5232232128710184E-3</v>
      </c>
      <c r="AS131" s="35">
        <f t="shared" si="68"/>
        <v>45717</v>
      </c>
      <c r="AT131" s="19">
        <f t="shared" si="69"/>
        <v>8485.423828125</v>
      </c>
      <c r="AU131" s="19">
        <f t="shared" si="70"/>
        <v>8481.6240234375</v>
      </c>
      <c r="AV131" s="52">
        <f t="shared" si="34"/>
        <v>3.7998046875003411E-2</v>
      </c>
      <c r="AW131" s="52">
        <f t="shared" si="71"/>
        <v>0.34172013346884711</v>
      </c>
      <c r="AZ131" s="24">
        <f t="shared" si="73"/>
        <v>84.854238281250005</v>
      </c>
      <c r="BA131" s="24">
        <f t="shared" si="73"/>
        <v>84.816240234375002</v>
      </c>
      <c r="BB131" s="24">
        <f t="shared" si="74"/>
        <v>3.7998046875003411E-2</v>
      </c>
      <c r="BD131" s="24">
        <f t="shared" si="75"/>
        <v>20.975509493734627</v>
      </c>
      <c r="BE131" s="24">
        <f t="shared" si="75"/>
        <v>20.63378936026578</v>
      </c>
      <c r="BF131" s="24">
        <f t="shared" si="72"/>
        <v>0.34172013346884711</v>
      </c>
    </row>
    <row r="132" spans="4:58" x14ac:dyDescent="0.25">
      <c r="D132" s="37">
        <f>+PAT!A105</f>
        <v>45748</v>
      </c>
      <c r="E132" s="257">
        <v>8723.7275390625</v>
      </c>
      <c r="F132" s="257">
        <v>8652.8310546875</v>
      </c>
      <c r="G132" s="257">
        <v>8649.40625</v>
      </c>
      <c r="H132" s="257">
        <v>8661.1259765625</v>
      </c>
      <c r="I132" s="257">
        <v>8712.25</v>
      </c>
      <c r="J132" s="257">
        <v>8677.216796875</v>
      </c>
      <c r="K132" s="257">
        <v>8669.19921875</v>
      </c>
      <c r="L132" s="257">
        <v>8726.66796875</v>
      </c>
      <c r="M132" s="257">
        <v>8672.4619140625</v>
      </c>
      <c r="N132" s="257">
        <v>8703.90234375</v>
      </c>
      <c r="O132" s="19" cm="1">
        <f t="array" ref="O132">+SUMPRODUCT($E$30:$N$30/100,$E132:$N132)/$D$14*100</f>
        <v>8474.134088452498</v>
      </c>
      <c r="Q132" s="24">
        <f t="shared" si="44"/>
        <v>2.8083890182083904E-2</v>
      </c>
      <c r="R132" s="24">
        <f t="shared" si="45"/>
        <v>2.8089752054033079E-2</v>
      </c>
      <c r="S132" s="24">
        <f t="shared" si="46"/>
        <v>2.7305686873417834E-2</v>
      </c>
      <c r="T132" s="24">
        <f t="shared" si="47"/>
        <v>2.6459030664981453E-2</v>
      </c>
      <c r="U132" s="24">
        <f t="shared" si="48"/>
        <v>2.7010568211605079E-2</v>
      </c>
      <c r="V132" s="24">
        <f t="shared" si="49"/>
        <v>2.7223152859136235E-2</v>
      </c>
      <c r="W132" s="24">
        <f t="shared" si="50"/>
        <v>2.7441145793065891E-2</v>
      </c>
      <c r="X132" s="24">
        <f t="shared" si="51"/>
        <v>2.6730400699216172E-2</v>
      </c>
      <c r="Y132" s="24">
        <f t="shared" si="52"/>
        <v>2.6473360600076434E-2</v>
      </c>
      <c r="Z132" s="24">
        <f t="shared" si="53"/>
        <v>2.6207047105397674E-2</v>
      </c>
      <c r="AA132" s="24">
        <f t="shared" si="54"/>
        <v>2.6810351037580116E-2</v>
      </c>
      <c r="AB132" s="24">
        <f>+PAT!Y105</f>
        <v>2.6696144787466736E-2</v>
      </c>
      <c r="AD132" s="24">
        <f t="shared" si="55"/>
        <v>0.53640018963578351</v>
      </c>
      <c r="AE132" s="24">
        <f t="shared" si="56"/>
        <v>0.53692212770895464</v>
      </c>
      <c r="AF132" s="24">
        <f t="shared" si="57"/>
        <v>0.52687870078141197</v>
      </c>
      <c r="AG132" s="24">
        <f t="shared" si="58"/>
        <v>0.51987270691873366</v>
      </c>
      <c r="AH132" s="24">
        <f t="shared" si="59"/>
        <v>0.51994361381665932</v>
      </c>
      <c r="AI132" s="24">
        <f t="shared" si="60"/>
        <v>0.52603643693719659</v>
      </c>
      <c r="AJ132" s="24">
        <f t="shared" si="61"/>
        <v>0.53435629399078666</v>
      </c>
      <c r="AK132" s="24">
        <f t="shared" si="62"/>
        <v>0.53242315083381953</v>
      </c>
      <c r="AL132" s="24">
        <f t="shared" si="63"/>
        <v>0.53318093487322415</v>
      </c>
      <c r="AM132" s="24">
        <f t="shared" si="64"/>
        <v>0.53810003970884313</v>
      </c>
      <c r="AN132" s="24">
        <f t="shared" si="65"/>
        <v>0.53239005448274135</v>
      </c>
      <c r="AO132" s="24">
        <f>+PAT!AV105</f>
        <v>0.52278720289548164</v>
      </c>
      <c r="AQ132" s="24">
        <f t="shared" si="66"/>
        <v>1.8768430766862298E-3</v>
      </c>
      <c r="AR132" s="24">
        <f t="shared" si="67"/>
        <v>-1.6998500730596167E-3</v>
      </c>
      <c r="AS132" s="35">
        <f t="shared" si="68"/>
        <v>45748</v>
      </c>
      <c r="AT132" s="19">
        <f t="shared" si="69"/>
        <v>8723.7275390625</v>
      </c>
      <c r="AU132" s="19">
        <f t="shared" si="70"/>
        <v>8703.90234375</v>
      </c>
      <c r="AV132" s="52">
        <f t="shared" si="34"/>
        <v>0.19825195312499488</v>
      </c>
      <c r="AW132" s="52">
        <f t="shared" si="71"/>
        <v>0.39004334887680514</v>
      </c>
      <c r="AZ132" s="24">
        <f t="shared" si="73"/>
        <v>87.237275390625001</v>
      </c>
      <c r="BA132" s="24">
        <f t="shared" si="73"/>
        <v>87.039023437500006</v>
      </c>
      <c r="BB132" s="24">
        <f t="shared" si="74"/>
        <v>0.19825195312499488</v>
      </c>
      <c r="BD132" s="24">
        <f t="shared" si="75"/>
        <v>21.564583398869928</v>
      </c>
      <c r="BE132" s="24">
        <f t="shared" si="75"/>
        <v>21.174540049993123</v>
      </c>
      <c r="BF132" s="24">
        <f t="shared" si="72"/>
        <v>0.39004334887680514</v>
      </c>
    </row>
    <row r="133" spans="4:58" x14ac:dyDescent="0.25">
      <c r="D133" s="37">
        <f>+PAT!A106</f>
        <v>45778</v>
      </c>
      <c r="E133" s="257">
        <v>8855.904296875</v>
      </c>
      <c r="F133" s="257">
        <v>8789.822265625</v>
      </c>
      <c r="G133" s="257">
        <v>8781.43359375</v>
      </c>
      <c r="H133" s="257">
        <v>8793.1455078125</v>
      </c>
      <c r="I133" s="257">
        <v>8843.681640625</v>
      </c>
      <c r="J133" s="257">
        <v>8809.0078125</v>
      </c>
      <c r="K133" s="257">
        <v>8801.4052734375</v>
      </c>
      <c r="L133" s="257">
        <v>8865.5634765625</v>
      </c>
      <c r="M133" s="257">
        <v>8807.72265625</v>
      </c>
      <c r="N133" s="257">
        <v>8843.4697265625</v>
      </c>
      <c r="O133" s="19" cm="1">
        <f t="array" ref="O133">+SUMPRODUCT($E$30:$N$30/100,$E133:$N133)/$D$14*100</f>
        <v>8606.4233408030141</v>
      </c>
      <c r="Q133" s="24">
        <f t="shared" si="44"/>
        <v>1.5151408296585123E-2</v>
      </c>
      <c r="R133" s="24">
        <f t="shared" si="45"/>
        <v>1.583195257964598E-2</v>
      </c>
      <c r="S133" s="24">
        <f t="shared" si="46"/>
        <v>1.5264324502043181E-2</v>
      </c>
      <c r="T133" s="24">
        <f t="shared" si="47"/>
        <v>1.5242767696400206E-2</v>
      </c>
      <c r="U133" s="24">
        <f t="shared" si="48"/>
        <v>1.5085843567964607E-2</v>
      </c>
      <c r="V133" s="24">
        <f t="shared" si="49"/>
        <v>1.5188166748635767E-2</v>
      </c>
      <c r="W133" s="24">
        <f t="shared" si="50"/>
        <v>1.5250088428186093E-2</v>
      </c>
      <c r="X133" s="24">
        <f t="shared" si="51"/>
        <v>1.591621318811276E-2</v>
      </c>
      <c r="Y133" s="24">
        <f t="shared" si="52"/>
        <v>1.5596579555820611E-2</v>
      </c>
      <c r="Z133" s="24">
        <f t="shared" si="53"/>
        <v>1.6035035470350678E-2</v>
      </c>
      <c r="AA133" s="24">
        <f t="shared" si="54"/>
        <v>1.5610946318489693E-2</v>
      </c>
      <c r="AB133" s="24">
        <f>+PAT!Y106</f>
        <v>1.5043927495021148E-2</v>
      </c>
      <c r="AD133" s="24">
        <f t="shared" si="55"/>
        <v>0.49415601678387855</v>
      </c>
      <c r="AE133" s="24">
        <f t="shared" si="56"/>
        <v>0.49379510404503835</v>
      </c>
      <c r="AF133" s="24">
        <f t="shared" si="57"/>
        <v>0.48380162092697376</v>
      </c>
      <c r="AG133" s="24">
        <f t="shared" si="58"/>
        <v>0.47771564589432569</v>
      </c>
      <c r="AH133" s="24">
        <f t="shared" si="59"/>
        <v>0.47764719089445085</v>
      </c>
      <c r="AI133" s="24">
        <f t="shared" si="60"/>
        <v>0.48235005858869329</v>
      </c>
      <c r="AJ133" s="24">
        <f t="shared" si="61"/>
        <v>0.48929767127010226</v>
      </c>
      <c r="AK133" s="24">
        <f t="shared" si="62"/>
        <v>0.48897216596322535</v>
      </c>
      <c r="AL133" s="24">
        <f t="shared" si="63"/>
        <v>0.48905281096421072</v>
      </c>
      <c r="AM133" s="24">
        <f t="shared" si="64"/>
        <v>0.49491870833015206</v>
      </c>
      <c r="AN133" s="24">
        <f t="shared" si="65"/>
        <v>0.48889728282842171</v>
      </c>
      <c r="AO133" s="24">
        <f>+PAT!AV106</f>
        <v>0.47884715524767607</v>
      </c>
      <c r="AQ133" s="24">
        <f t="shared" si="66"/>
        <v>-8.8362717376555544E-4</v>
      </c>
      <c r="AR133" s="24">
        <f t="shared" si="67"/>
        <v>-7.6269154627350844E-4</v>
      </c>
      <c r="AS133" s="35">
        <f t="shared" si="68"/>
        <v>45778</v>
      </c>
      <c r="AT133" s="19">
        <f t="shared" si="69"/>
        <v>8855.904296875</v>
      </c>
      <c r="AU133" s="19">
        <f t="shared" si="70"/>
        <v>8843.4697265625</v>
      </c>
      <c r="AV133" s="52">
        <f t="shared" si="34"/>
        <v>0.12434570312500171</v>
      </c>
      <c r="AW133" s="52">
        <f t="shared" si="71"/>
        <v>0.37724265592884265</v>
      </c>
      <c r="AZ133" s="24">
        <f t="shared" si="73"/>
        <v>88.559042968750006</v>
      </c>
      <c r="BA133" s="24">
        <f t="shared" si="73"/>
        <v>88.434697265625005</v>
      </c>
      <c r="BB133" s="24">
        <f t="shared" si="74"/>
        <v>0.12434570312500171</v>
      </c>
      <c r="BD133" s="24">
        <f t="shared" si="75"/>
        <v>21.891317206691966</v>
      </c>
      <c r="BE133" s="24">
        <f t="shared" si="75"/>
        <v>21.514074550763123</v>
      </c>
      <c r="BF133" s="24">
        <f t="shared" si="72"/>
        <v>0.37724265592884265</v>
      </c>
    </row>
    <row r="134" spans="4:58" x14ac:dyDescent="0.25">
      <c r="D134" s="37">
        <f>+PAT!A107</f>
        <v>45809</v>
      </c>
      <c r="E134" s="257">
        <v>9015.6796875</v>
      </c>
      <c r="F134" s="257">
        <v>8947.259765625</v>
      </c>
      <c r="G134" s="257">
        <v>8938.0361328125</v>
      </c>
      <c r="H134" s="257">
        <v>8949.732421875</v>
      </c>
      <c r="I134" s="257">
        <v>9000.2685546875</v>
      </c>
      <c r="J134" s="257">
        <v>8969.296875</v>
      </c>
      <c r="K134" s="257">
        <v>8966.4169921875</v>
      </c>
      <c r="L134" s="257">
        <v>9029.4921875</v>
      </c>
      <c r="M134" s="257">
        <v>8977.0126953125</v>
      </c>
      <c r="N134" s="257">
        <v>9020.0244140625</v>
      </c>
      <c r="O134" s="19" cm="1">
        <f t="array" ref="O134">+SUMPRODUCT($E$30:$N$30/100,$E134:$N134)/$D$14*100</f>
        <v>8768.6531446226472</v>
      </c>
      <c r="Q134" s="24">
        <f t="shared" si="44"/>
        <v>1.804167990855321E-2</v>
      </c>
      <c r="R134" s="24">
        <f t="shared" si="45"/>
        <v>1.7911340553005584E-2</v>
      </c>
      <c r="S134" s="24">
        <f t="shared" si="46"/>
        <v>1.7833368252532011E-2</v>
      </c>
      <c r="T134" s="24">
        <f t="shared" si="47"/>
        <v>1.7807838380858865E-2</v>
      </c>
      <c r="U134" s="24">
        <f t="shared" si="48"/>
        <v>1.7706077675070375E-2</v>
      </c>
      <c r="V134" s="24">
        <f t="shared" si="49"/>
        <v>1.8196040452200579E-2</v>
      </c>
      <c r="W134" s="24">
        <f t="shared" si="50"/>
        <v>1.8748337751018251E-2</v>
      </c>
      <c r="X134" s="24">
        <f t="shared" si="51"/>
        <v>1.8490501068642917E-2</v>
      </c>
      <c r="Y134" s="24">
        <f t="shared" si="52"/>
        <v>1.9220636896686516E-2</v>
      </c>
      <c r="Z134" s="24">
        <f t="shared" si="53"/>
        <v>1.9964413624857569E-2</v>
      </c>
      <c r="AA134" s="24">
        <f t="shared" si="54"/>
        <v>1.8849851720691202E-2</v>
      </c>
      <c r="AB134" s="24">
        <f>+PAT!Y107</f>
        <v>1.8232502497023129E-2</v>
      </c>
      <c r="AD134" s="24">
        <f t="shared" si="55"/>
        <v>0.44586134098440766</v>
      </c>
      <c r="AE134" s="24">
        <f t="shared" si="56"/>
        <v>0.44658297047686735</v>
      </c>
      <c r="AF134" s="24">
        <f t="shared" si="57"/>
        <v>0.43764238905748343</v>
      </c>
      <c r="AG134" s="24">
        <f t="shared" si="58"/>
        <v>0.43228191266488691</v>
      </c>
      <c r="AH134" s="24">
        <f t="shared" si="59"/>
        <v>0.43196256064120675</v>
      </c>
      <c r="AI134" s="24">
        <f t="shared" si="60"/>
        <v>0.43825097797139123</v>
      </c>
      <c r="AJ134" s="24">
        <f t="shared" si="61"/>
        <v>0.44410058267413244</v>
      </c>
      <c r="AK134" s="24">
        <f t="shared" si="62"/>
        <v>0.44383981251413207</v>
      </c>
      <c r="AL134" s="24">
        <f t="shared" si="63"/>
        <v>0.44455713548251241</v>
      </c>
      <c r="AM134" s="24">
        <f t="shared" si="64"/>
        <v>0.45078641879931691</v>
      </c>
      <c r="AN134" s="24">
        <f t="shared" si="65"/>
        <v>0.44392979437189073</v>
      </c>
      <c r="AO134" s="24">
        <f>+PAT!AV107</f>
        <v>0.43474168144062486</v>
      </c>
      <c r="AQ134" s="24">
        <f t="shared" si="66"/>
        <v>-1.922733716304359E-3</v>
      </c>
      <c r="AR134" s="24">
        <f t="shared" si="67"/>
        <v>-4.9250778149092511E-3</v>
      </c>
      <c r="AS134" s="35">
        <f t="shared" si="68"/>
        <v>45809</v>
      </c>
      <c r="AT134" s="19">
        <f t="shared" si="69"/>
        <v>9015.6796875</v>
      </c>
      <c r="AU134" s="19">
        <f t="shared" si="70"/>
        <v>9020.0244140625</v>
      </c>
      <c r="AV134" s="52">
        <f t="shared" si="34"/>
        <v>-4.3447265625005116E-2</v>
      </c>
      <c r="AW134" s="52">
        <f t="shared" si="71"/>
        <v>0.34268291066112511</v>
      </c>
      <c r="AZ134" s="24">
        <f t="shared" si="73"/>
        <v>90.156796874999998</v>
      </c>
      <c r="BA134" s="24">
        <f t="shared" si="73"/>
        <v>90.200244140625003</v>
      </c>
      <c r="BB134" s="24">
        <f t="shared" si="74"/>
        <v>-4.3447265625005116E-2</v>
      </c>
      <c r="BD134" s="24">
        <f t="shared" si="75"/>
        <v>22.286273344511706</v>
      </c>
      <c r="BE134" s="24">
        <f t="shared" si="75"/>
        <v>21.943590433850581</v>
      </c>
      <c r="BF134" s="24">
        <f t="shared" si="72"/>
        <v>0.34268291066112511</v>
      </c>
    </row>
    <row r="135" spans="4:58" x14ac:dyDescent="0.25">
      <c r="D135" s="37">
        <f>+PAT!A108</f>
        <v>45839</v>
      </c>
      <c r="E135" s="257">
        <v>9185.287109375</v>
      </c>
      <c r="F135" s="257">
        <v>9122.4296875</v>
      </c>
      <c r="G135" s="257">
        <v>9116.4267578125</v>
      </c>
      <c r="H135" s="257">
        <v>9136.7890625</v>
      </c>
      <c r="I135" s="257">
        <v>9184.896484375</v>
      </c>
      <c r="J135" s="257">
        <v>9151.9013671875</v>
      </c>
      <c r="K135" s="257">
        <v>9155.154296875</v>
      </c>
      <c r="L135" s="257">
        <v>9231.24609375</v>
      </c>
      <c r="M135" s="257">
        <v>9177.552734375</v>
      </c>
      <c r="N135" s="257">
        <v>9225.423828125</v>
      </c>
      <c r="O135" s="19" cm="1">
        <f t="array" ref="O135">+SUMPRODUCT($E$30:$N$30/100,$E135:$N135)/$D$14*100</f>
        <v>8957.9618627264463</v>
      </c>
      <c r="Q135" s="24">
        <f t="shared" si="44"/>
        <v>1.881249420497455E-2</v>
      </c>
      <c r="R135" s="24">
        <f t="shared" si="45"/>
        <v>1.9578052550569325E-2</v>
      </c>
      <c r="S135" s="24">
        <f t="shared" si="46"/>
        <v>1.9958592955907628E-2</v>
      </c>
      <c r="T135" s="24">
        <f t="shared" si="47"/>
        <v>2.0900808181459674E-2</v>
      </c>
      <c r="U135" s="24">
        <f t="shared" si="48"/>
        <v>2.051360229593846E-2</v>
      </c>
      <c r="V135" s="24">
        <f t="shared" si="49"/>
        <v>2.0358841359847446E-2</v>
      </c>
      <c r="W135" s="24">
        <f t="shared" si="50"/>
        <v>2.1049356153293841E-2</v>
      </c>
      <c r="X135" s="24">
        <f t="shared" si="51"/>
        <v>2.2343881810906074E-2</v>
      </c>
      <c r="Y135" s="24">
        <f t="shared" si="52"/>
        <v>2.233928433310739E-2</v>
      </c>
      <c r="Z135" s="24">
        <f t="shared" si="53"/>
        <v>2.2771492030805973E-2</v>
      </c>
      <c r="AA135" s="24">
        <f t="shared" si="54"/>
        <v>2.1589258348061469E-2</v>
      </c>
      <c r="AB135" s="24">
        <f>+PAT!Y108</f>
        <v>2.1419155864935258E-2</v>
      </c>
      <c r="AD135" s="24">
        <f t="shared" si="55"/>
        <v>0.41253653367157472</v>
      </c>
      <c r="AE135" s="24">
        <f t="shared" si="56"/>
        <v>0.41467588524690968</v>
      </c>
      <c r="AF135" s="24">
        <f t="shared" si="57"/>
        <v>0.40693644693733311</v>
      </c>
      <c r="AG135" s="24">
        <f t="shared" si="58"/>
        <v>0.40381555511993006</v>
      </c>
      <c r="AH135" s="24">
        <f t="shared" si="59"/>
        <v>0.40242168226472996</v>
      </c>
      <c r="AI135" s="24">
        <f t="shared" si="60"/>
        <v>0.40711858948010904</v>
      </c>
      <c r="AJ135" s="24">
        <f t="shared" si="61"/>
        <v>0.41415954914045883</v>
      </c>
      <c r="AK135" s="24">
        <f t="shared" si="62"/>
        <v>0.41568930003788274</v>
      </c>
      <c r="AL135" s="24">
        <f t="shared" si="63"/>
        <v>0.41639274192114173</v>
      </c>
      <c r="AM135" s="24">
        <f t="shared" si="64"/>
        <v>0.42184283672187739</v>
      </c>
      <c r="AN135" s="24">
        <f t="shared" si="65"/>
        <v>0.41453348189926476</v>
      </c>
      <c r="AO135" s="24">
        <f>+PAT!AV108</f>
        <v>0.4069305746548042</v>
      </c>
      <c r="AQ135" s="24">
        <f t="shared" si="66"/>
        <v>-3.9589978258314229E-3</v>
      </c>
      <c r="AR135" s="24">
        <f t="shared" si="67"/>
        <v>-9.3063030503026667E-3</v>
      </c>
      <c r="AS135" s="35">
        <f t="shared" si="68"/>
        <v>45839</v>
      </c>
      <c r="AT135" s="19">
        <f t="shared" si="69"/>
        <v>9185.287109375</v>
      </c>
      <c r="AU135" s="19">
        <f t="shared" si="70"/>
        <v>9225.423828125</v>
      </c>
      <c r="AV135" s="52">
        <f t="shared" si="34"/>
        <v>-0.4013671875</v>
      </c>
      <c r="AW135" s="52">
        <f t="shared" si="71"/>
        <v>0.26225500411353408</v>
      </c>
      <c r="AZ135" s="24">
        <f t="shared" si="73"/>
        <v>91.852871093749997</v>
      </c>
      <c r="BA135" s="24">
        <f t="shared" si="73"/>
        <v>92.254238281249997</v>
      </c>
      <c r="BB135" s="24">
        <f t="shared" si="74"/>
        <v>-0.4013671875</v>
      </c>
      <c r="BD135" s="24">
        <f t="shared" si="75"/>
        <v>22.705533732655812</v>
      </c>
      <c r="BE135" s="24">
        <f t="shared" si="75"/>
        <v>22.443278728542278</v>
      </c>
      <c r="BF135" s="24">
        <f>+BD135-BE135</f>
        <v>0.26225500411353408</v>
      </c>
    </row>
    <row r="136" spans="4:58" x14ac:dyDescent="0.25">
      <c r="D136" s="37">
        <f>+PAT!A109</f>
        <v>45870</v>
      </c>
      <c r="E136" s="257">
        <v>9346.7109375</v>
      </c>
      <c r="F136" s="257">
        <v>9284.51953125</v>
      </c>
      <c r="G136" s="257">
        <v>9278.974609375</v>
      </c>
      <c r="H136" s="257">
        <v>9308.904296875</v>
      </c>
      <c r="I136" s="257">
        <v>9359.171875</v>
      </c>
      <c r="J136" s="257">
        <v>9321.5595703125</v>
      </c>
      <c r="K136" s="257">
        <v>9334.037109375</v>
      </c>
      <c r="L136" s="257">
        <v>9419.6806640625</v>
      </c>
      <c r="M136" s="257">
        <v>9368.111328125</v>
      </c>
      <c r="N136" s="257">
        <v>9413.990234375</v>
      </c>
      <c r="O136" s="19" cm="1">
        <f t="array" ref="O136">+SUMPRODUCT($E$30:$N$30/100,$E136:$N136)/$D$14*100</f>
        <v>9134.417054123096</v>
      </c>
      <c r="Q136" s="24">
        <f t="shared" ref="Q136" si="76">+E136/E135-1</f>
        <v>1.7574173371264878E-2</v>
      </c>
      <c r="R136" s="24">
        <f t="shared" ref="R136" si="77">+F136/F135-1</f>
        <v>1.7768275481706786E-2</v>
      </c>
      <c r="S136" s="24">
        <f t="shared" ref="S136" si="78">+G136/G135-1</f>
        <v>1.7830215267533589E-2</v>
      </c>
      <c r="T136" s="24">
        <f t="shared" ref="T136" si="79">+H136/H135-1</f>
        <v>1.8837606209101354E-2</v>
      </c>
      <c r="U136" s="24">
        <f t="shared" ref="U136" si="80">+I136/I135-1</f>
        <v>1.8974126809319092E-2</v>
      </c>
      <c r="V136" s="24">
        <f t="shared" ref="V136" si="81">+J136/J135-1</f>
        <v>1.8538027926445766E-2</v>
      </c>
      <c r="W136" s="24">
        <f t="shared" ref="W136" si="82">+K136/K135-1</f>
        <v>1.9539027601212622E-2</v>
      </c>
      <c r="X136" s="24">
        <f t="shared" ref="X136" si="83">+L136/L135-1</f>
        <v>2.0412690594401983E-2</v>
      </c>
      <c r="Y136" s="24">
        <f t="shared" ref="Y136" si="84">+M136/M135-1</f>
        <v>2.0763552034547716E-2</v>
      </c>
      <c r="Z136" s="24">
        <f t="shared" ref="Z136" si="85">+N136/N135-1</f>
        <v>2.0439863768115352E-2</v>
      </c>
      <c r="AA136" s="24">
        <f t="shared" ref="AA136" si="86">+O136/O135-1</f>
        <v>1.969814050346308E-2</v>
      </c>
      <c r="AB136" s="24">
        <f>+PAT!Y109</f>
        <v>1.954929666209182E-2</v>
      </c>
      <c r="AD136" s="24">
        <f t="shared" ref="AD136" si="87">+E136/E124-1</f>
        <v>0.37218486914251714</v>
      </c>
      <c r="AE136" s="24">
        <f t="shared" ref="AE136" si="88">+F136/F124-1</f>
        <v>0.37565245059237928</v>
      </c>
      <c r="AF136" s="24">
        <f t="shared" ref="AF136" si="89">+G136/G124-1</f>
        <v>0.36849192123163932</v>
      </c>
      <c r="AG136" s="24">
        <f t="shared" ref="AG136" si="90">+H136/H124-1</f>
        <v>0.36739023659709646</v>
      </c>
      <c r="AH136" s="24">
        <f t="shared" ref="AH136" si="91">+I136/I124-1</f>
        <v>0.36654959343055249</v>
      </c>
      <c r="AI136" s="24">
        <f t="shared" ref="AI136" si="92">+J136/J124-1</f>
        <v>0.36992301815780615</v>
      </c>
      <c r="AJ136" s="24">
        <f t="shared" ref="AJ136" si="93">+K136/K124-1</f>
        <v>0.37743522232418192</v>
      </c>
      <c r="AK136" s="24">
        <f t="shared" ref="AK136" si="94">+L136/L124-1</f>
        <v>0.38093263443124292</v>
      </c>
      <c r="AL136" s="24">
        <f t="shared" ref="AL136" si="95">+M136/M124-1</f>
        <v>0.38164484643067187</v>
      </c>
      <c r="AM136" s="24">
        <f t="shared" ref="AM136" si="96">+N136/N124-1</f>
        <v>0.38633866370739578</v>
      </c>
      <c r="AN136" s="24">
        <f t="shared" ref="AN136" si="97">+O136/O124-1</f>
        <v>0.37840918893389253</v>
      </c>
      <c r="AO136" s="24">
        <f>+PAT!AV109</f>
        <v>0.3711988887450719</v>
      </c>
      <c r="AQ136" s="24">
        <f t="shared" ref="AQ136" si="98">+Q136-Z136</f>
        <v>-2.8656903968504732E-3</v>
      </c>
      <c r="AR136" s="24">
        <f t="shared" ref="AR136" si="99">+AD136-AM136</f>
        <v>-1.4153794564878641E-2</v>
      </c>
      <c r="AS136" s="35">
        <f t="shared" ref="AS136" si="100">+D136</f>
        <v>45870</v>
      </c>
      <c r="AT136" s="19">
        <f t="shared" ref="AT136" si="101">+E136</f>
        <v>9346.7109375</v>
      </c>
      <c r="AU136" s="19">
        <f t="shared" ref="AU136" si="102">+N136</f>
        <v>9413.990234375</v>
      </c>
      <c r="AV136" s="52">
        <f t="shared" si="34"/>
        <v>-0.67279296874998806</v>
      </c>
      <c r="AW136" s="52">
        <f t="shared" si="71"/>
        <v>0.20254843069708173</v>
      </c>
      <c r="AZ136" s="24">
        <f t="shared" ref="AZ136" si="103">+AT136/AT$32</f>
        <v>93.467109375000007</v>
      </c>
      <c r="BA136" s="24">
        <f t="shared" ref="BA136" si="104">+AU136/AU$32</f>
        <v>94.139902343749995</v>
      </c>
      <c r="BB136" s="24">
        <f t="shared" ref="BB136" si="105">+AZ136-BA136</f>
        <v>-0.67279296874998806</v>
      </c>
      <c r="BD136" s="24">
        <f t="shared" ref="BD136" si="106">+AT136/AT$82</f>
        <v>23.104564718960606</v>
      </c>
      <c r="BE136" s="24">
        <f t="shared" ref="BE136" si="107">+AU136/AU$82</f>
        <v>22.902016288263525</v>
      </c>
      <c r="BF136" s="24">
        <f>+BD136-BE136</f>
        <v>0.20254843069708173</v>
      </c>
    </row>
    <row r="137" spans="4:58" x14ac:dyDescent="0.25">
      <c r="D137" s="37">
        <f>+PAT!A110</f>
        <v>45901</v>
      </c>
      <c r="E137" s="257">
        <v>9559.291015625</v>
      </c>
      <c r="F137" s="257">
        <v>9494.2421875</v>
      </c>
      <c r="G137" s="257">
        <v>9492.7880859375</v>
      </c>
      <c r="H137" s="257">
        <v>9531.33203125</v>
      </c>
      <c r="I137" s="257">
        <v>9582.4169921875</v>
      </c>
      <c r="J137" s="257">
        <v>9535.2373046875</v>
      </c>
      <c r="K137" s="257">
        <v>9556.0751953125</v>
      </c>
      <c r="L137" s="257">
        <v>9649.099609375</v>
      </c>
      <c r="M137" s="257">
        <v>9599.234375</v>
      </c>
      <c r="N137" s="257">
        <v>9646.0654296875</v>
      </c>
      <c r="O137" s="19" cm="1">
        <f t="array" ref="O137">+SUMPRODUCT($E$30:$N$30/100,$E137:$N137)/$D$14*100</f>
        <v>9353.9785944023315</v>
      </c>
      <c r="Q137" s="24">
        <f t="shared" ref="Q137" si="108">+E137/E136-1</f>
        <v>2.274383786408829E-2</v>
      </c>
      <c r="R137" s="24">
        <f t="shared" ref="R137" si="109">+F137/F136-1</f>
        <v>2.2588423185939899E-2</v>
      </c>
      <c r="S137" s="24">
        <f t="shared" ref="S137" si="110">+G137/G136-1</f>
        <v>2.3042791425086362E-2</v>
      </c>
      <c r="T137" s="24">
        <f t="shared" ref="T137" si="111">+H137/H136-1</f>
        <v>2.3894083264951904E-2</v>
      </c>
      <c r="U137" s="24">
        <f t="shared" ref="U137" si="112">+I137/I136-1</f>
        <v>2.3853084457592599E-2</v>
      </c>
      <c r="V137" s="24">
        <f t="shared" ref="V137" si="113">+J137/J136-1</f>
        <v>2.2922959700383716E-2</v>
      </c>
      <c r="W137" s="24">
        <f t="shared" ref="W137" si="114">+K137/K136-1</f>
        <v>2.3788001197733388E-2</v>
      </c>
      <c r="X137" s="24">
        <f t="shared" ref="X137" si="115">+L137/L136-1</f>
        <v>2.4355278431865246E-2</v>
      </c>
      <c r="Y137" s="24">
        <f t="shared" ref="Y137" si="116">+M137/M136-1</f>
        <v>2.4671253231280499E-2</v>
      </c>
      <c r="Z137" s="24">
        <f t="shared" ref="Z137" si="117">+N137/N136-1</f>
        <v>2.4652160192931039E-2</v>
      </c>
      <c r="AA137" s="24">
        <f t="shared" ref="AA137" si="118">+O137/O136-1</f>
        <v>2.4036732610115408E-2</v>
      </c>
      <c r="AB137" s="24">
        <f>+PAT!Y110</f>
        <v>2.3958537199836538E-2</v>
      </c>
      <c r="AD137" s="24">
        <f t="shared" ref="AD137" si="119">+E137/E125-1</f>
        <v>0.35386162311161451</v>
      </c>
      <c r="AE137" s="24">
        <f t="shared" ref="AE137" si="120">+F137/F125-1</f>
        <v>0.35619733143618393</v>
      </c>
      <c r="AF137" s="24">
        <f t="shared" ref="AF137" si="121">+G137/G125-1</f>
        <v>0.34984544414326346</v>
      </c>
      <c r="AG137" s="24">
        <f t="shared" ref="AG137" si="122">+H137/H125-1</f>
        <v>0.34961663128217113</v>
      </c>
      <c r="AH137" s="24">
        <f t="shared" ref="AH137" si="123">+I137/I125-1</f>
        <v>0.34898808657207359</v>
      </c>
      <c r="AI137" s="24">
        <f t="shared" ref="AI137" si="124">+J137/J125-1</f>
        <v>0.35204331763740337</v>
      </c>
      <c r="AJ137" s="24">
        <f t="shared" ref="AJ137" si="125">+K137/K125-1</f>
        <v>0.35999083279142186</v>
      </c>
      <c r="AK137" s="24">
        <f t="shared" ref="AK137" si="126">+L137/L125-1</f>
        <v>0.36352430839699457</v>
      </c>
      <c r="AL137" s="24">
        <f t="shared" ref="AL137" si="127">+M137/M125-1</f>
        <v>0.3645892471025467</v>
      </c>
      <c r="AM137" s="24">
        <f t="shared" ref="AM137" si="128">+N137/N125-1</f>
        <v>0.36908992108263439</v>
      </c>
      <c r="AN137" s="24">
        <f t="shared" ref="AN137" si="129">+O137/O125-1</f>
        <v>0.36083771442824175</v>
      </c>
      <c r="AO137" s="24">
        <f>+PAT!AV110</f>
        <v>0.3536101897706323</v>
      </c>
      <c r="AQ137" s="24">
        <f t="shared" ref="AQ137" si="130">+Q137-Z137</f>
        <v>-1.9083223288427487E-3</v>
      </c>
      <c r="AR137" s="24">
        <f t="shared" ref="AR137" si="131">+AD137-AM137</f>
        <v>-1.5228297971019877E-2</v>
      </c>
      <c r="AS137" s="35">
        <f t="shared" ref="AS137" si="132">+D137</f>
        <v>45901</v>
      </c>
      <c r="AT137" s="19">
        <f t="shared" ref="AT137" si="133">+E137</f>
        <v>9559.291015625</v>
      </c>
      <c r="AU137" s="19">
        <f t="shared" ref="AU137" si="134">+N137</f>
        <v>9646.0654296875</v>
      </c>
      <c r="AV137" s="52">
        <f t="shared" si="34"/>
        <v>-0.86774414062500682</v>
      </c>
      <c r="AW137" s="52">
        <f t="shared" si="71"/>
        <v>0.16345073030606727</v>
      </c>
      <c r="AZ137" s="24">
        <f t="shared" ref="AZ137" si="135">+AT137/AT$32</f>
        <v>95.592910156249999</v>
      </c>
      <c r="BA137" s="24">
        <f t="shared" ref="BA137" si="136">+AU137/AU$32</f>
        <v>96.460654296875006</v>
      </c>
      <c r="BB137" s="24">
        <f t="shared" ref="BB137" si="137">+AZ137-BA137</f>
        <v>-0.86774414062500682</v>
      </c>
      <c r="BD137" s="24">
        <f t="shared" ref="BD137" si="138">+AT137/AT$82</f>
        <v>23.630051192848978</v>
      </c>
      <c r="BE137" s="24">
        <f t="shared" ref="BE137" si="139">+AU137/AU$82</f>
        <v>23.46660046254291</v>
      </c>
      <c r="BF137" s="24">
        <f>+BD137-BE137</f>
        <v>0.16345073030606727</v>
      </c>
    </row>
    <row r="138" spans="4:58" x14ac:dyDescent="0.25">
      <c r="D138" s="37">
        <f>+PAT!A111</f>
        <v>45931</v>
      </c>
      <c r="E138" s="257">
        <v>9786.208984375</v>
      </c>
      <c r="F138" s="257">
        <v>9718.689453125</v>
      </c>
      <c r="G138" s="257">
        <v>9719.001953125</v>
      </c>
      <c r="H138" s="257">
        <v>9764.00390625</v>
      </c>
      <c r="I138" s="257">
        <v>9810.6123046875</v>
      </c>
      <c r="J138" s="257">
        <v>9755.49609375</v>
      </c>
      <c r="K138" s="257">
        <v>9787.9140625</v>
      </c>
      <c r="L138" s="257">
        <v>9881.994140625</v>
      </c>
      <c r="M138" s="257">
        <v>9837.72265625</v>
      </c>
      <c r="N138" s="257">
        <v>9885.4169921875</v>
      </c>
      <c r="O138" s="19" cm="1">
        <f t="array" ref="O138">+SUMPRODUCT($E$30:$N$30/100,$E138:$N138)/$D$14*100</f>
        <v>9581.2931015949234</v>
      </c>
      <c r="Q138" s="24">
        <f t="shared" ref="Q138" si="140">+E138/E137-1</f>
        <v>2.3737949642823386E-2</v>
      </c>
      <c r="R138" s="24">
        <f t="shared" ref="R138" si="141">+F138/F137-1</f>
        <v>2.364035603815795E-2</v>
      </c>
      <c r="S138" s="24">
        <f t="shared" ref="S138" si="142">+G138/G137-1</f>
        <v>2.3830076594947958E-2</v>
      </c>
      <c r="T138" s="24">
        <f t="shared" ref="T138" si="143">+H138/H137-1</f>
        <v>2.4411265312880515E-2</v>
      </c>
      <c r="U138" s="24">
        <f t="shared" ref="U138" si="144">+I138/I137-1</f>
        <v>2.3813961830929209E-2</v>
      </c>
      <c r="V138" s="24">
        <f t="shared" ref="V138" si="145">+J138/J137-1</f>
        <v>2.3099455422490811E-2</v>
      </c>
      <c r="W138" s="24">
        <f t="shared" ref="W138" si="146">+K138/K137-1</f>
        <v>2.4260887702225675E-2</v>
      </c>
      <c r="X138" s="24">
        <f t="shared" ref="X138" si="147">+L138/L137-1</f>
        <v>2.41364003563318E-2</v>
      </c>
      <c r="Y138" s="24">
        <f t="shared" ref="Y138" si="148">+M138/M137-1</f>
        <v>2.4844510711303558E-2</v>
      </c>
      <c r="Z138" s="24">
        <f t="shared" ref="Z138" si="149">+N138/N137-1</f>
        <v>2.481338782581255E-2</v>
      </c>
      <c r="AA138" s="24">
        <f t="shared" ref="AA138" si="150">+O138/O137-1</f>
        <v>2.4301371325418986E-2</v>
      </c>
      <c r="AB138" s="24">
        <f>+PAT!Y111</f>
        <v>2.4147869665913202E-2</v>
      </c>
      <c r="AD138" s="24">
        <f t="shared" ref="AD138" si="151">+E138/E126-1</f>
        <v>0.34251018513327236</v>
      </c>
      <c r="AE138" s="24">
        <f t="shared" ref="AE138" si="152">+F138/F126-1</f>
        <v>0.34264755909348876</v>
      </c>
      <c r="AF138" s="24">
        <f t="shared" ref="AF138" si="153">+G138/G126-1</f>
        <v>0.33852770476760807</v>
      </c>
      <c r="AG138" s="24">
        <f t="shared" ref="AG138" si="154">+H138/H126-1</f>
        <v>0.33972560008232633</v>
      </c>
      <c r="AH138" s="24">
        <f t="shared" ref="AH138" si="155">+I138/I126-1</f>
        <v>0.33818844114474422</v>
      </c>
      <c r="AI138" s="24">
        <f t="shared" ref="AI138" si="156">+J138/J126-1</f>
        <v>0.33924329399891429</v>
      </c>
      <c r="AJ138" s="24">
        <f t="shared" ref="AJ138" si="157">+K138/K126-1</f>
        <v>0.34858754401520975</v>
      </c>
      <c r="AK138" s="24">
        <f t="shared" ref="AK138" si="158">+L138/L126-1</f>
        <v>0.35081556236358913</v>
      </c>
      <c r="AL138" s="24">
        <f t="shared" ref="AL138" si="159">+M138/M126-1</f>
        <v>0.35324530192937464</v>
      </c>
      <c r="AM138" s="24">
        <f t="shared" ref="AM138" si="160">+N138/N126-1</f>
        <v>0.35570954906007257</v>
      </c>
      <c r="AN138" s="24">
        <f t="shared" ref="AN138" si="161">+O138/O126-1</f>
        <v>0.34865617949522365</v>
      </c>
      <c r="AO138" s="24">
        <f>+PAT!AV111</f>
        <v>0.34287117949047108</v>
      </c>
      <c r="AQ138" s="24">
        <f t="shared" ref="AQ138" si="162">+Q138-Z138</f>
        <v>-1.0754381829891635E-3</v>
      </c>
      <c r="AR138" s="24">
        <f t="shared" ref="AR138" si="163">+AD138-AM138</f>
        <v>-1.3199363926800212E-2</v>
      </c>
      <c r="AS138" s="35">
        <f t="shared" ref="AS138" si="164">+D138</f>
        <v>45931</v>
      </c>
      <c r="AT138" s="19">
        <f t="shared" ref="AT138" si="165">+E138</f>
        <v>9786.208984375</v>
      </c>
      <c r="AU138" s="19">
        <f t="shared" ref="AU138" si="166">+N138</f>
        <v>9885.4169921875</v>
      </c>
      <c r="AV138" s="52">
        <f t="shared" si="34"/>
        <v>-0.99208007812499943</v>
      </c>
      <c r="AW138" s="52">
        <f t="shared" si="71"/>
        <v>0.14209383734878145</v>
      </c>
      <c r="AZ138" s="24">
        <f t="shared" ref="AZ138" si="167">+AT138/AT$32</f>
        <v>97.862089843749999</v>
      </c>
      <c r="BA138" s="24">
        <f t="shared" ref="BA138" si="168">+AU138/AU$32</f>
        <v>98.854169921874998</v>
      </c>
      <c r="BB138" s="24">
        <f t="shared" ref="BB138" si="169">+AZ138-BA138</f>
        <v>-0.99208007812499943</v>
      </c>
      <c r="BD138" s="24">
        <f t="shared" ref="BD138" si="170">+AT138/AT$82</f>
        <v>24.190980158122166</v>
      </c>
      <c r="BE138" s="24">
        <f t="shared" ref="BE138" si="171">+AU138/AU$82</f>
        <v>24.048886320773384</v>
      </c>
      <c r="BF138" s="24">
        <f>+BD138-BE138</f>
        <v>0.14209383734878145</v>
      </c>
    </row>
    <row r="139" spans="4:58" x14ac:dyDescent="0.25">
      <c r="D139" s="35"/>
    </row>
    <row r="140" spans="4:58" x14ac:dyDescent="0.25">
      <c r="D140" s="35"/>
    </row>
    <row r="141" spans="4:58" x14ac:dyDescent="0.25">
      <c r="D141" s="35"/>
    </row>
    <row r="142" spans="4:58" x14ac:dyDescent="0.25">
      <c r="D142" s="35"/>
    </row>
    <row r="143" spans="4:58" x14ac:dyDescent="0.25">
      <c r="D143" s="35"/>
    </row>
    <row r="144" spans="4:58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4A950-068E-4C75-8F4C-E36D0CE80FBE}">
  <dimension ref="A1:DF195"/>
  <sheetViews>
    <sheetView tabSelected="1" zoomScale="84" workbookViewId="0">
      <pane xSplit="2" ySplit="4" topLeftCell="BS99" activePane="bottomRight" state="frozen"/>
      <selection pane="topRight" activeCell="C1" sqref="C1"/>
      <selection pane="bottomLeft" activeCell="A5" sqref="A5"/>
      <selection pane="bottomRight" activeCell="BV114" sqref="BV114"/>
    </sheetView>
  </sheetViews>
  <sheetFormatPr baseColWidth="10" defaultColWidth="11.42578125" defaultRowHeight="15" x14ac:dyDescent="0.25"/>
  <cols>
    <col min="9" max="9" width="11.5703125" style="33"/>
    <col min="73" max="73" width="5.7109375" customWidth="1"/>
    <col min="74" max="74" width="22.140625" style="43" bestFit="1" customWidth="1"/>
    <col min="75" max="75" width="17.140625" style="43" bestFit="1" customWidth="1"/>
    <col min="76" max="83" width="17.85546875" style="43" bestFit="1" customWidth="1"/>
    <col min="84" max="84" width="11.5703125" style="43"/>
    <col min="85" max="85" width="12.85546875" bestFit="1" customWidth="1"/>
  </cols>
  <sheetData>
    <row r="1" spans="1:108" ht="15.75" thickBot="1" x14ac:dyDescent="0.3">
      <c r="A1" s="110"/>
      <c r="B1" s="110"/>
      <c r="C1" s="110" t="s">
        <v>105</v>
      </c>
      <c r="D1" s="110" t="str">
        <f>+C1</f>
        <v>E</v>
      </c>
      <c r="E1" s="110" t="str">
        <f>+D1</f>
        <v>E</v>
      </c>
      <c r="F1" s="110" t="str">
        <f>+E1</f>
        <v>E</v>
      </c>
      <c r="G1" s="110" t="str">
        <f>+F1</f>
        <v>E</v>
      </c>
      <c r="H1" s="110" t="str">
        <f>+G1</f>
        <v>E</v>
      </c>
      <c r="I1" s="111"/>
      <c r="J1" s="110" t="s">
        <v>106</v>
      </c>
      <c r="K1" s="110" t="s">
        <v>106</v>
      </c>
      <c r="L1" s="110" t="s">
        <v>106</v>
      </c>
      <c r="M1" s="110" t="s">
        <v>106</v>
      </c>
      <c r="N1" s="110" t="s">
        <v>106</v>
      </c>
      <c r="O1" s="110" t="s">
        <v>106</v>
      </c>
      <c r="P1" s="110"/>
      <c r="Q1" s="110" t="s">
        <v>107</v>
      </c>
      <c r="R1" s="110" t="str">
        <f>+Q1</f>
        <v>G</v>
      </c>
      <c r="S1" s="110" t="str">
        <f>+R1</f>
        <v>G</v>
      </c>
      <c r="T1" s="110" t="str">
        <f>+S1</f>
        <v>G</v>
      </c>
      <c r="U1" s="110" t="str">
        <f>+T1</f>
        <v>G</v>
      </c>
      <c r="V1" s="110" t="str">
        <f>+U1</f>
        <v>G</v>
      </c>
      <c r="W1" s="111"/>
      <c r="X1" s="110" t="s">
        <v>108</v>
      </c>
      <c r="Y1" s="110" t="str">
        <f>+X1</f>
        <v>H</v>
      </c>
      <c r="Z1" s="110" t="str">
        <f>+Y1</f>
        <v>H</v>
      </c>
      <c r="AA1" s="110" t="str">
        <f>+Z1</f>
        <v>H</v>
      </c>
      <c r="AB1" s="110" t="str">
        <f>+AA1</f>
        <v>H</v>
      </c>
      <c r="AC1" s="110" t="str">
        <f>+AB1</f>
        <v>H</v>
      </c>
      <c r="AD1" s="110"/>
      <c r="AE1" s="110" t="s">
        <v>109</v>
      </c>
      <c r="AF1" s="110" t="str">
        <f>+AE1</f>
        <v>I</v>
      </c>
      <c r="AG1" s="110" t="str">
        <f>+AF1</f>
        <v>I</v>
      </c>
      <c r="AH1" s="110" t="str">
        <f>+AG1</f>
        <v>I</v>
      </c>
      <c r="AI1" s="110" t="str">
        <f>+AH1</f>
        <v>I</v>
      </c>
      <c r="AJ1" s="110" t="str">
        <f>+AI1</f>
        <v>I</v>
      </c>
      <c r="AK1" s="110"/>
      <c r="AL1" s="110" t="s">
        <v>110</v>
      </c>
      <c r="AM1" s="110" t="str">
        <f>+AL1</f>
        <v>J</v>
      </c>
      <c r="AN1" s="110" t="str">
        <f>+AM1</f>
        <v>J</v>
      </c>
      <c r="AO1" s="110" t="str">
        <f>+AN1</f>
        <v>J</v>
      </c>
      <c r="AP1" s="110" t="str">
        <f>+AO1</f>
        <v>J</v>
      </c>
      <c r="AQ1" s="110" t="str">
        <f>+AP1</f>
        <v>J</v>
      </c>
      <c r="AR1" s="110"/>
      <c r="AS1" s="110" t="s">
        <v>111</v>
      </c>
      <c r="AT1" s="110" t="str">
        <f>+AS1</f>
        <v>K</v>
      </c>
      <c r="AU1" s="110" t="str">
        <f>+AT1</f>
        <v>K</v>
      </c>
      <c r="AV1" s="110" t="str">
        <f>+AU1</f>
        <v>K</v>
      </c>
      <c r="AW1" s="110" t="str">
        <f>+AV1</f>
        <v>K</v>
      </c>
      <c r="AX1" s="110" t="str">
        <f>+AW1</f>
        <v>K</v>
      </c>
      <c r="AY1" s="110"/>
      <c r="AZ1" s="110" t="s">
        <v>112</v>
      </c>
      <c r="BA1" s="110" t="str">
        <f>+AZ1</f>
        <v>L</v>
      </c>
      <c r="BB1" s="110" t="str">
        <f>+BA1</f>
        <v>L</v>
      </c>
      <c r="BC1" s="110" t="str">
        <f>+BB1</f>
        <v>L</v>
      </c>
      <c r="BD1" s="110" t="str">
        <f>+BC1</f>
        <v>L</v>
      </c>
      <c r="BE1" s="110" t="str">
        <f>+BD1</f>
        <v>L</v>
      </c>
      <c r="BF1" s="110"/>
      <c r="BG1" s="110" t="s">
        <v>113</v>
      </c>
      <c r="BH1" s="110" t="str">
        <f>+BG1</f>
        <v>M</v>
      </c>
      <c r="BI1" s="110" t="str">
        <f>+BH1</f>
        <v>M</v>
      </c>
      <c r="BJ1" s="110" t="str">
        <f>+BI1</f>
        <v>M</v>
      </c>
      <c r="BK1" s="110" t="str">
        <f>+BJ1</f>
        <v>M</v>
      </c>
      <c r="BL1" s="110" t="str">
        <f>+BK1</f>
        <v>M</v>
      </c>
      <c r="BM1" s="110"/>
      <c r="BN1" s="110" t="s">
        <v>114</v>
      </c>
      <c r="BO1" s="110" t="str">
        <f>+BN1</f>
        <v>N</v>
      </c>
      <c r="BP1" s="110" t="str">
        <f>+BO1</f>
        <v>N</v>
      </c>
      <c r="BQ1" s="110" t="str">
        <f>+BP1</f>
        <v>N</v>
      </c>
      <c r="BR1" s="110" t="str">
        <f>+BQ1</f>
        <v>N</v>
      </c>
      <c r="BS1" s="110" t="str">
        <f>+BR1</f>
        <v>N</v>
      </c>
      <c r="BT1" s="110"/>
      <c r="BV1" s="237" t="s">
        <v>115</v>
      </c>
      <c r="BW1" s="237"/>
      <c r="BX1" s="237"/>
      <c r="BY1" s="237"/>
      <c r="BZ1" s="237"/>
      <c r="CA1" s="237"/>
      <c r="CB1" s="237"/>
      <c r="CC1" s="237"/>
      <c r="CD1" s="237"/>
      <c r="CE1" s="237"/>
      <c r="CF1" s="115"/>
      <c r="CH1" s="237" t="s">
        <v>116</v>
      </c>
      <c r="CI1" s="237"/>
      <c r="CJ1" s="237"/>
      <c r="CK1" s="237"/>
      <c r="CL1" s="237"/>
      <c r="CM1" s="237"/>
      <c r="CN1" s="237"/>
      <c r="CO1" s="237"/>
      <c r="CP1" s="237"/>
      <c r="CQ1" s="237"/>
      <c r="CR1" s="115"/>
      <c r="CT1" s="237" t="s">
        <v>117</v>
      </c>
      <c r="CU1" s="237"/>
      <c r="CV1" s="237"/>
      <c r="CW1" s="237"/>
      <c r="CX1" s="237"/>
      <c r="CY1" s="237"/>
      <c r="CZ1" s="237"/>
      <c r="DA1" s="237"/>
      <c r="DB1" s="237"/>
      <c r="DC1" s="237"/>
      <c r="DD1" s="115"/>
    </row>
    <row r="2" spans="1:108" x14ac:dyDescent="0.25">
      <c r="A2" s="113"/>
      <c r="B2" s="113"/>
      <c r="C2" s="236" t="s">
        <v>118</v>
      </c>
      <c r="D2" s="236"/>
      <c r="E2" s="236"/>
      <c r="F2" s="236"/>
      <c r="G2" s="236"/>
      <c r="H2" s="236"/>
      <c r="I2" s="113"/>
      <c r="J2" s="236" t="s">
        <v>119</v>
      </c>
      <c r="K2" s="236"/>
      <c r="L2" s="236"/>
      <c r="M2" s="236"/>
      <c r="N2" s="236"/>
      <c r="O2" s="236"/>
      <c r="P2" s="113"/>
      <c r="Q2" s="236" t="s">
        <v>120</v>
      </c>
      <c r="R2" s="236"/>
      <c r="S2" s="236"/>
      <c r="T2" s="236"/>
      <c r="U2" s="236"/>
      <c r="V2" s="236"/>
      <c r="W2" s="113"/>
      <c r="X2" s="236" t="s">
        <v>121</v>
      </c>
      <c r="Y2" s="236"/>
      <c r="Z2" s="236"/>
      <c r="AA2" s="236"/>
      <c r="AB2" s="236"/>
      <c r="AC2" s="236"/>
      <c r="AD2" s="113"/>
      <c r="AE2" s="236" t="s">
        <v>122</v>
      </c>
      <c r="AF2" s="236"/>
      <c r="AG2" s="236"/>
      <c r="AH2" s="236"/>
      <c r="AI2" s="236"/>
      <c r="AJ2" s="236"/>
      <c r="AK2" s="113"/>
      <c r="AL2" s="236" t="s">
        <v>123</v>
      </c>
      <c r="AM2" s="236"/>
      <c r="AN2" s="236"/>
      <c r="AO2" s="236"/>
      <c r="AP2" s="236"/>
      <c r="AQ2" s="236"/>
      <c r="AR2" s="113"/>
      <c r="AS2" s="236" t="s">
        <v>124</v>
      </c>
      <c r="AT2" s="236"/>
      <c r="AU2" s="236"/>
      <c r="AV2" s="236"/>
      <c r="AW2" s="236"/>
      <c r="AX2" s="236"/>
      <c r="AY2" s="113"/>
      <c r="AZ2" s="236" t="s">
        <v>125</v>
      </c>
      <c r="BA2" s="236"/>
      <c r="BB2" s="236"/>
      <c r="BC2" s="236"/>
      <c r="BD2" s="236"/>
      <c r="BE2" s="236"/>
      <c r="BF2" s="113"/>
      <c r="BG2" s="236" t="s">
        <v>126</v>
      </c>
      <c r="BH2" s="236"/>
      <c r="BI2" s="236"/>
      <c r="BJ2" s="236"/>
      <c r="BK2" s="236"/>
      <c r="BL2" s="236"/>
      <c r="BM2" s="113"/>
      <c r="BN2" s="236" t="s">
        <v>127</v>
      </c>
      <c r="BO2" s="236"/>
      <c r="BP2" s="236"/>
      <c r="BQ2" s="236"/>
      <c r="BR2" s="236"/>
      <c r="BS2" s="236"/>
      <c r="BT2" s="114"/>
      <c r="BV2" s="49">
        <v>3</v>
      </c>
      <c r="BW2" s="49">
        <f>+BV2+1</f>
        <v>4</v>
      </c>
      <c r="BX2" s="49">
        <f t="shared" ref="BX2:CE2" si="0">+BW2+1</f>
        <v>5</v>
      </c>
      <c r="BY2" s="49">
        <f t="shared" si="0"/>
        <v>6</v>
      </c>
      <c r="BZ2" s="49">
        <f t="shared" si="0"/>
        <v>7</v>
      </c>
      <c r="CA2" s="49">
        <f t="shared" si="0"/>
        <v>8</v>
      </c>
      <c r="CB2" s="49">
        <f t="shared" si="0"/>
        <v>9</v>
      </c>
      <c r="CC2" s="49">
        <f t="shared" si="0"/>
        <v>10</v>
      </c>
      <c r="CD2" s="49">
        <f t="shared" si="0"/>
        <v>11</v>
      </c>
      <c r="CE2" s="49">
        <f t="shared" si="0"/>
        <v>12</v>
      </c>
      <c r="CF2" s="49"/>
      <c r="CG2" s="50"/>
      <c r="CH2" s="49">
        <v>3</v>
      </c>
      <c r="CI2" s="49">
        <f>+CH2+1</f>
        <v>4</v>
      </c>
      <c r="CJ2" s="49">
        <f t="shared" ref="CJ2:CQ2" si="1">+CI2+1</f>
        <v>5</v>
      </c>
      <c r="CK2" s="49">
        <f t="shared" si="1"/>
        <v>6</v>
      </c>
      <c r="CL2" s="49">
        <f t="shared" si="1"/>
        <v>7</v>
      </c>
      <c r="CM2" s="49">
        <f t="shared" si="1"/>
        <v>8</v>
      </c>
      <c r="CN2" s="49">
        <f t="shared" si="1"/>
        <v>9</v>
      </c>
      <c r="CO2" s="49">
        <f t="shared" si="1"/>
        <v>10</v>
      </c>
      <c r="CP2" s="49">
        <f t="shared" si="1"/>
        <v>11</v>
      </c>
      <c r="CQ2" s="49">
        <f t="shared" si="1"/>
        <v>12</v>
      </c>
      <c r="CR2" s="49"/>
      <c r="CS2" s="50"/>
      <c r="CT2" s="49">
        <v>3</v>
      </c>
      <c r="CU2" s="49">
        <f>+CT2+1</f>
        <v>4</v>
      </c>
      <c r="CV2" s="49">
        <f t="shared" ref="CV2:DC2" si="2">+CU2+1</f>
        <v>5</v>
      </c>
      <c r="CW2" s="49">
        <f t="shared" si="2"/>
        <v>6</v>
      </c>
      <c r="CX2" s="49">
        <f t="shared" si="2"/>
        <v>7</v>
      </c>
      <c r="CY2" s="49">
        <f t="shared" si="2"/>
        <v>8</v>
      </c>
      <c r="CZ2" s="49">
        <f t="shared" si="2"/>
        <v>9</v>
      </c>
      <c r="DA2" s="49">
        <f t="shared" si="2"/>
        <v>10</v>
      </c>
      <c r="DB2" s="49">
        <f t="shared" si="2"/>
        <v>11</v>
      </c>
      <c r="DC2" s="49">
        <f t="shared" si="2"/>
        <v>12</v>
      </c>
      <c r="DD2" s="43"/>
    </row>
    <row r="3" spans="1:108" x14ac:dyDescent="0.25">
      <c r="A3" s="116"/>
      <c r="B3" s="116"/>
      <c r="C3" s="117">
        <v>0.3008606686391192</v>
      </c>
      <c r="D3" s="117">
        <v>0.28843594649817594</v>
      </c>
      <c r="E3" s="117">
        <v>0.16451098850039381</v>
      </c>
      <c r="F3" s="117">
        <v>0.14096216203948453</v>
      </c>
      <c r="G3" s="117">
        <v>7.0913375475878879E-2</v>
      </c>
      <c r="H3" s="117">
        <v>3.4316858846947906E-2</v>
      </c>
      <c r="I3" s="117"/>
      <c r="J3" s="117">
        <v>0.32187341926650742</v>
      </c>
      <c r="K3" s="117">
        <v>0.30684952088148237</v>
      </c>
      <c r="L3" s="117">
        <v>0.15204655388759131</v>
      </c>
      <c r="M3" s="117">
        <v>9.976754994190061E-2</v>
      </c>
      <c r="N3" s="117">
        <v>7.7412534339894673E-2</v>
      </c>
      <c r="O3" s="117">
        <v>4.2050421682623539E-2</v>
      </c>
      <c r="P3" s="116"/>
      <c r="Q3" s="117">
        <v>0.36738419307312992</v>
      </c>
      <c r="R3" s="117">
        <v>0.31093138033687573</v>
      </c>
      <c r="S3" s="117">
        <v>0.13134696436946802</v>
      </c>
      <c r="T3" s="117">
        <v>7.4091300653413295E-2</v>
      </c>
      <c r="U3" s="117">
        <v>7.9338566756649617E-2</v>
      </c>
      <c r="V3" s="117">
        <v>3.690759481046358E-2</v>
      </c>
      <c r="W3" s="116"/>
      <c r="X3" s="117">
        <v>0.38904356667409939</v>
      </c>
      <c r="Y3" s="117">
        <v>0.32189083137650298</v>
      </c>
      <c r="Z3" s="117">
        <v>9.4140841279358428E-2</v>
      </c>
      <c r="AA3" s="117">
        <v>6.4967787471046312E-2</v>
      </c>
      <c r="AB3" s="117">
        <v>8.2639309793599222E-2</v>
      </c>
      <c r="AC3" s="117">
        <v>4.731766340539368E-2</v>
      </c>
      <c r="AD3" s="116"/>
      <c r="AE3" s="117">
        <v>0.38511347387570916</v>
      </c>
      <c r="AF3" s="117">
        <v>0.37458028188270776</v>
      </c>
      <c r="AG3" s="117">
        <v>8.6341727628346285E-2</v>
      </c>
      <c r="AH3" s="117">
        <v>4.7895105523573858E-2</v>
      </c>
      <c r="AI3" s="117">
        <v>7.4812828915872584E-2</v>
      </c>
      <c r="AJ3" s="117">
        <v>3.1256582173790362E-2</v>
      </c>
      <c r="AK3" s="116"/>
      <c r="AL3" s="117">
        <v>0.40203538014903006</v>
      </c>
      <c r="AM3" s="117">
        <v>0.35618447489587873</v>
      </c>
      <c r="AN3" s="117">
        <v>8.0620127039610329E-2</v>
      </c>
      <c r="AO3" s="117">
        <v>3.5934824660934325E-2</v>
      </c>
      <c r="AP3" s="117">
        <v>6.7090019776783069E-2</v>
      </c>
      <c r="AQ3" s="117">
        <v>5.813517347776348E-2</v>
      </c>
      <c r="AR3" s="116"/>
      <c r="AS3" s="117">
        <v>0.42574925348948456</v>
      </c>
      <c r="AT3" s="117">
        <v>0.33446533072850043</v>
      </c>
      <c r="AU3" s="117">
        <v>7.2400436252851294E-2</v>
      </c>
      <c r="AV3" s="117">
        <v>3.5016514147619096E-2</v>
      </c>
      <c r="AW3" s="117">
        <v>6.645199170127733E-2</v>
      </c>
      <c r="AX3" s="117">
        <v>6.5916473680267151E-2</v>
      </c>
      <c r="AY3" s="116"/>
      <c r="AZ3" s="117">
        <v>0.45291252587971564</v>
      </c>
      <c r="BA3" s="117">
        <v>0.34587793481854479</v>
      </c>
      <c r="BB3" s="117">
        <v>4.7205483405566469E-2</v>
      </c>
      <c r="BC3" s="117">
        <v>2.9927891247383372E-2</v>
      </c>
      <c r="BD3" s="117">
        <v>6.0118890714750073E-2</v>
      </c>
      <c r="BE3" s="117">
        <v>6.395727393403966E-2</v>
      </c>
      <c r="BF3" s="116"/>
      <c r="BG3" s="117">
        <v>0.4793729151847384</v>
      </c>
      <c r="BH3" s="117">
        <v>0.35537880280239159</v>
      </c>
      <c r="BI3" s="117">
        <v>4.0844740086087079E-2</v>
      </c>
      <c r="BJ3" s="117">
        <v>1.7106433178638181E-2</v>
      </c>
      <c r="BK3" s="117">
        <v>3.9140925818763439E-2</v>
      </c>
      <c r="BL3" s="117">
        <v>6.8156182929381415E-2</v>
      </c>
      <c r="BM3" s="116"/>
      <c r="BN3" s="117">
        <v>0.56151909329255867</v>
      </c>
      <c r="BO3" s="117">
        <v>0.27446642586638181</v>
      </c>
      <c r="BP3" s="117">
        <v>3.2524280847350769E-2</v>
      </c>
      <c r="BQ3" s="117">
        <v>1.0714246833512726E-2</v>
      </c>
      <c r="BR3" s="117">
        <v>3.5996455011331113E-2</v>
      </c>
      <c r="BS3" s="117">
        <v>8.4779498148864901E-2</v>
      </c>
      <c r="BT3" s="116"/>
      <c r="BV3" s="44" cm="1">
        <f t="array" aca="1" ref="BV3" ca="1">+INDIRECT(_xlfn.CONCAT("GBA_d!$D",BV$2))+INDIRECT(_xlfn.CONCAT("PAM_d!$D",BV$2))+INDIRECT(_xlfn.CONCAT("NOA_d!$D",BV$2))+INDIRECT(_xlfn.CONCAT("NEA_d!$D",BV$2))+INDIRECT(_xlfn.CONCAT("CUY_d!$D",BV$2))+INDIRECT(_xlfn.CONCAT("PAT_d!$D",BV$2))</f>
        <v>5.5429811900000008</v>
      </c>
      <c r="BW3" s="44" cm="1">
        <f t="array" aca="1" ref="BW3" ca="1">+INDIRECT(_xlfn.CONCAT("GBA_d!$D",BW$2))+INDIRECT(_xlfn.CONCAT("PAM_d!$D",BW$2))+INDIRECT(_xlfn.CONCAT("NOA_d!$D",BW$2))+INDIRECT(_xlfn.CONCAT("NEA_d!$D",BW$2))+INDIRECT(_xlfn.CONCAT("CUY_d!$D",BW$2))+INDIRECT(_xlfn.CONCAT("PAT_d!$D",BW$2))</f>
        <v>6.6691744000000002</v>
      </c>
      <c r="BX3" s="44" cm="1">
        <f t="array" aca="1" ref="BX3" ca="1">+INDIRECT(_xlfn.CONCAT("GBA_d!$D",BX$2))+INDIRECT(_xlfn.CONCAT("PAM_d!$D",BX$2))+INDIRECT(_xlfn.CONCAT("NOA_d!$D",BX$2))+INDIRECT(_xlfn.CONCAT("NEA_d!$D",BX$2))+INDIRECT(_xlfn.CONCAT("CUY_d!$D",BX$2))+INDIRECT(_xlfn.CONCAT("PAT_d!$D",BX$2))</f>
        <v>7.6092576399999992</v>
      </c>
      <c r="BY3" s="44" cm="1">
        <f t="array" aca="1" ref="BY3" ca="1">+INDIRECT(_xlfn.CONCAT("GBA_d!$D",BY$2))+INDIRECT(_xlfn.CONCAT("PAM_d!$D",BY$2))+INDIRECT(_xlfn.CONCAT("NOA_d!$D",BY$2))+INDIRECT(_xlfn.CONCAT("NEA_d!$D",BY$2))+INDIRECT(_xlfn.CONCAT("CUY_d!$D",BY$2))+INDIRECT(_xlfn.CONCAT("PAT_d!$D",BY$2))</f>
        <v>7.9118593599999993</v>
      </c>
      <c r="BZ3" s="44" cm="1">
        <f t="array" aca="1" ref="BZ3" ca="1">+INDIRECT(_xlfn.CONCAT("GBA_d!$D",BZ$2))+INDIRECT(_xlfn.CONCAT("PAM_d!$D",BZ$2))+INDIRECT(_xlfn.CONCAT("NOA_d!$D",BZ$2))+INDIRECT(_xlfn.CONCAT("NEA_d!$D",BZ$2))+INDIRECT(_xlfn.CONCAT("CUY_d!$D",BZ$2))+INDIRECT(_xlfn.CONCAT("PAT_d!$D",BZ$2))</f>
        <v>8.1683692500000014</v>
      </c>
      <c r="CA3" s="44" cm="1">
        <f t="array" aca="1" ref="CA3" ca="1">+INDIRECT(_xlfn.CONCAT("GBA_d!$D",CA$2))+INDIRECT(_xlfn.CONCAT("PAM_d!$D",CA$2))+INDIRECT(_xlfn.CONCAT("NOA_d!$D",CA$2))+INDIRECT(_xlfn.CONCAT("NEA_d!$D",CA$2))+INDIRECT(_xlfn.CONCAT("CUY_d!$D",CA$2))+INDIRECT(_xlfn.CONCAT("PAT_d!$D",CA$2))</f>
        <v>9.5019497200000007</v>
      </c>
      <c r="CB3" s="44" cm="1">
        <f t="array" aca="1" ref="CB3" ca="1">+INDIRECT(_xlfn.CONCAT("GBA_d!$D",CB$2))+INDIRECT(_xlfn.CONCAT("PAM_d!$D",CB$2))+INDIRECT(_xlfn.CONCAT("NOA_d!$D",CB$2))+INDIRECT(_xlfn.CONCAT("NEA_d!$D",CB$2))+INDIRECT(_xlfn.CONCAT("CUY_d!$D",CB$2))+INDIRECT(_xlfn.CONCAT("PAT_d!$D",CB$2))</f>
        <v>10.46127283</v>
      </c>
      <c r="CC3" s="44" cm="1">
        <f t="array" aca="1" ref="CC3" ca="1">+INDIRECT(_xlfn.CONCAT("GBA_d!$D",CC$2))+INDIRECT(_xlfn.CONCAT("PAM_d!$D",CC$2))+INDIRECT(_xlfn.CONCAT("NOA_d!$D",CC$2))+INDIRECT(_xlfn.CONCAT("NEA_d!$D",CC$2))+INDIRECT(_xlfn.CONCAT("CUY_d!$D",CC$2))+INDIRECT(_xlfn.CONCAT("PAT_d!$D",CC$2))</f>
        <v>11.812630089999999</v>
      </c>
      <c r="CD3" s="44" cm="1">
        <f t="array" aca="1" ref="CD3" ca="1">+INDIRECT(_xlfn.CONCAT("GBA_d!$D",CD$2))+INDIRECT(_xlfn.CONCAT("PAM_d!$D",CD$2))+INDIRECT(_xlfn.CONCAT("NOA_d!$D",CD$2))+INDIRECT(_xlfn.CONCAT("NEA_d!$D",CD$2))+INDIRECT(_xlfn.CONCAT("CUY_d!$D",CD$2))+INDIRECT(_xlfn.CONCAT("PAT_d!$D",CD$2))</f>
        <v>14.035626539999997</v>
      </c>
      <c r="CE3" s="44" cm="1">
        <f t="array" aca="1" ref="CE3" ca="1">+INDIRECT(_xlfn.CONCAT("GBA_d!$D",CE$2))+INDIRECT(_xlfn.CONCAT("PAM_d!$D",CE$2))+INDIRECT(_xlfn.CONCAT("NOA_d!$D",CE$2))+INDIRECT(_xlfn.CONCAT("NEA_d!$D",CE$2))+INDIRECT(_xlfn.CONCAT("CUY_d!$D",CE$2))+INDIRECT(_xlfn.CONCAT("PAT_d!$D",CE$2))</f>
        <v>18.279321600000003</v>
      </c>
      <c r="CH3" s="44" cm="1">
        <f t="array" aca="1" ref="CH3" ca="1">+INDIRECT(_xlfn.CONCAT("GBA_d!$D",CH$2))+INDIRECT(_xlfn.CONCAT("PAM_d!$D",CH$2))+INDIRECT(_xlfn.CONCAT("NOA_d!$D",CH$2))+INDIRECT(_xlfn.CONCAT("NEA_d!$D",CH$2))+INDIRECT(_xlfn.CONCAT("CUY_d!$D",CH$2))+INDIRECT(_xlfn.CONCAT("PAT_d!$D",CH$2))</f>
        <v>5.5429811900000008</v>
      </c>
      <c r="CI3" s="44" cm="1">
        <f t="array" aca="1" ref="CI3" ca="1">+INDIRECT(_xlfn.CONCAT("GBA_d!$D",CI$2))+INDIRECT(_xlfn.CONCAT("PAM_d!$D",CI$2))+INDIRECT(_xlfn.CONCAT("NOA_d!$D",CI$2))+INDIRECT(_xlfn.CONCAT("NEA_d!$D",CI$2))+INDIRECT(_xlfn.CONCAT("CUY_d!$D",CI$2))+INDIRECT(_xlfn.CONCAT("PAT_d!$D",CI$2))</f>
        <v>6.6691744000000002</v>
      </c>
      <c r="CJ3" s="44" cm="1">
        <f t="array" aca="1" ref="CJ3" ca="1">+INDIRECT(_xlfn.CONCAT("GBA_d!$D",CJ$2))+INDIRECT(_xlfn.CONCAT("PAM_d!$D",CJ$2))+INDIRECT(_xlfn.CONCAT("NOA_d!$D",CJ$2))+INDIRECT(_xlfn.CONCAT("NEA_d!$D",CJ$2))+INDIRECT(_xlfn.CONCAT("CUY_d!$D",CJ$2))+INDIRECT(_xlfn.CONCAT("PAT_d!$D",CJ$2))</f>
        <v>7.6092576399999992</v>
      </c>
      <c r="CK3" s="44" cm="1">
        <f t="array" aca="1" ref="CK3" ca="1">+INDIRECT(_xlfn.CONCAT("GBA_d!$D",CK$2))+INDIRECT(_xlfn.CONCAT("PAM_d!$D",CK$2))+INDIRECT(_xlfn.CONCAT("NOA_d!$D",CK$2))+INDIRECT(_xlfn.CONCAT("NEA_d!$D",CK$2))+INDIRECT(_xlfn.CONCAT("CUY_d!$D",CK$2))+INDIRECT(_xlfn.CONCAT("PAT_d!$D",CK$2))</f>
        <v>7.9118593599999993</v>
      </c>
      <c r="CL3" s="44" cm="1">
        <f t="array" aca="1" ref="CL3" ca="1">+INDIRECT(_xlfn.CONCAT("GBA_d!$D",CL$2))+INDIRECT(_xlfn.CONCAT("PAM_d!$D",CL$2))+INDIRECT(_xlfn.CONCAT("NOA_d!$D",CL$2))+INDIRECT(_xlfn.CONCAT("NEA_d!$D",CL$2))+INDIRECT(_xlfn.CONCAT("CUY_d!$D",CL$2))+INDIRECT(_xlfn.CONCAT("PAT_d!$D",CL$2))</f>
        <v>8.1683692500000014</v>
      </c>
      <c r="CM3" s="44" cm="1">
        <f t="array" aca="1" ref="CM3" ca="1">+INDIRECT(_xlfn.CONCAT("GBA_d!$D",CM$2))+INDIRECT(_xlfn.CONCAT("PAM_d!$D",CM$2))+INDIRECT(_xlfn.CONCAT("NOA_d!$D",CM$2))+INDIRECT(_xlfn.CONCAT("NEA_d!$D",CM$2))+INDIRECT(_xlfn.CONCAT("CUY_d!$D",CM$2))+INDIRECT(_xlfn.CONCAT("PAT_d!$D",CM$2))</f>
        <v>9.5019497200000007</v>
      </c>
      <c r="CN3" s="44" cm="1">
        <f t="array" aca="1" ref="CN3" ca="1">+INDIRECT(_xlfn.CONCAT("GBA_d!$D",CN$2))+INDIRECT(_xlfn.CONCAT("PAM_d!$D",CN$2))+INDIRECT(_xlfn.CONCAT("NOA_d!$D",CN$2))+INDIRECT(_xlfn.CONCAT("NEA_d!$D",CN$2))+INDIRECT(_xlfn.CONCAT("CUY_d!$D",CN$2))+INDIRECT(_xlfn.CONCAT("PAT_d!$D",CN$2))</f>
        <v>10.46127283</v>
      </c>
      <c r="CO3" s="44" cm="1">
        <f t="array" aca="1" ref="CO3" ca="1">+INDIRECT(_xlfn.CONCAT("GBA_d!$D",CO$2))+INDIRECT(_xlfn.CONCAT("PAM_d!$D",CO$2))+INDIRECT(_xlfn.CONCAT("NOA_d!$D",CO$2))+INDIRECT(_xlfn.CONCAT("NEA_d!$D",CO$2))+INDIRECT(_xlfn.CONCAT("CUY_d!$D",CO$2))+INDIRECT(_xlfn.CONCAT("PAT_d!$D",CO$2))</f>
        <v>11.812630089999999</v>
      </c>
      <c r="CP3" s="44" cm="1">
        <f t="array" aca="1" ref="CP3" ca="1">+INDIRECT(_xlfn.CONCAT("GBA_d!$D",CP$2))+INDIRECT(_xlfn.CONCAT("PAM_d!$D",CP$2))+INDIRECT(_xlfn.CONCAT("NOA_d!$D",CP$2))+INDIRECT(_xlfn.CONCAT("NEA_d!$D",CP$2))+INDIRECT(_xlfn.CONCAT("CUY_d!$D",CP$2))+INDIRECT(_xlfn.CONCAT("PAT_d!$D",CP$2))</f>
        <v>14.035626539999997</v>
      </c>
      <c r="CQ3" s="44" cm="1">
        <f t="array" aca="1" ref="CQ3" ca="1">+INDIRECT(_xlfn.CONCAT("GBA_d!$D",CQ$2))+INDIRECT(_xlfn.CONCAT("PAM_d!$D",CQ$2))+INDIRECT(_xlfn.CONCAT("NOA_d!$D",CQ$2))+INDIRECT(_xlfn.CONCAT("NEA_d!$D",CQ$2))+INDIRECT(_xlfn.CONCAT("CUY_d!$D",CQ$2))+INDIRECT(_xlfn.CONCAT("PAT_d!$D",CQ$2))</f>
        <v>18.279321600000003</v>
      </c>
      <c r="CR3" s="43"/>
      <c r="CT3" s="44" cm="1">
        <f t="array" aca="1" ref="CT3" ca="1">+INDIRECT(_xlfn.CONCAT("GBA_d!$D",CT$2))+INDIRECT(_xlfn.CONCAT("PAM_d!$D",CT$2))+INDIRECT(_xlfn.CONCAT("NOA_d!$D",CT$2))+INDIRECT(_xlfn.CONCAT("NEA_d!$D",CT$2))+INDIRECT(_xlfn.CONCAT("CUY_d!$D",CT$2))+INDIRECT(_xlfn.CONCAT("PAT_d!$D",CT$2))</f>
        <v>5.5429811900000008</v>
      </c>
      <c r="CU3" s="44" cm="1">
        <f t="array" aca="1" ref="CU3" ca="1">+INDIRECT(_xlfn.CONCAT("GBA_d!$D",CU$2))+INDIRECT(_xlfn.CONCAT("PAM_d!$D",CU$2))+INDIRECT(_xlfn.CONCAT("NOA_d!$D",CU$2))+INDIRECT(_xlfn.CONCAT("NEA_d!$D",CU$2))+INDIRECT(_xlfn.CONCAT("CUY_d!$D",CU$2))+INDIRECT(_xlfn.CONCAT("PAT_d!$D",CU$2))</f>
        <v>6.6691744000000002</v>
      </c>
      <c r="CV3" s="44" cm="1">
        <f t="array" aca="1" ref="CV3" ca="1">+INDIRECT(_xlfn.CONCAT("GBA_d!$D",CV$2))+INDIRECT(_xlfn.CONCAT("PAM_d!$D",CV$2))+INDIRECT(_xlfn.CONCAT("NOA_d!$D",CV$2))+INDIRECT(_xlfn.CONCAT("NEA_d!$D",CV$2))+INDIRECT(_xlfn.CONCAT("CUY_d!$D",CV$2))+INDIRECT(_xlfn.CONCAT("PAT_d!$D",CV$2))</f>
        <v>7.6092576399999992</v>
      </c>
      <c r="CW3" s="44" cm="1">
        <f t="array" aca="1" ref="CW3" ca="1">+INDIRECT(_xlfn.CONCAT("GBA_d!$D",CW$2))+INDIRECT(_xlfn.CONCAT("PAM_d!$D",CW$2))+INDIRECT(_xlfn.CONCAT("NOA_d!$D",CW$2))+INDIRECT(_xlfn.CONCAT("NEA_d!$D",CW$2))+INDIRECT(_xlfn.CONCAT("CUY_d!$D",CW$2))+INDIRECT(_xlfn.CONCAT("PAT_d!$D",CW$2))</f>
        <v>7.9118593599999993</v>
      </c>
      <c r="CX3" s="44" cm="1">
        <f t="array" aca="1" ref="CX3" ca="1">+INDIRECT(_xlfn.CONCAT("GBA_d!$D",CX$2))+INDIRECT(_xlfn.CONCAT("PAM_d!$D",CX$2))+INDIRECT(_xlfn.CONCAT("NOA_d!$D",CX$2))+INDIRECT(_xlfn.CONCAT("NEA_d!$D",CX$2))+INDIRECT(_xlfn.CONCAT("CUY_d!$D",CX$2))+INDIRECT(_xlfn.CONCAT("PAT_d!$D",CX$2))</f>
        <v>8.1683692500000014</v>
      </c>
      <c r="CY3" s="44" cm="1">
        <f t="array" aca="1" ref="CY3" ca="1">+INDIRECT(_xlfn.CONCAT("GBA_d!$D",CY$2))+INDIRECT(_xlfn.CONCAT("PAM_d!$D",CY$2))+INDIRECT(_xlfn.CONCAT("NOA_d!$D",CY$2))+INDIRECT(_xlfn.CONCAT("NEA_d!$D",CY$2))+INDIRECT(_xlfn.CONCAT("CUY_d!$D",CY$2))+INDIRECT(_xlfn.CONCAT("PAT_d!$D",CY$2))</f>
        <v>9.5019497200000007</v>
      </c>
      <c r="CZ3" s="44" cm="1">
        <f t="array" aca="1" ref="CZ3" ca="1">+INDIRECT(_xlfn.CONCAT("GBA_d!$D",CZ$2))+INDIRECT(_xlfn.CONCAT("PAM_d!$D",CZ$2))+INDIRECT(_xlfn.CONCAT("NOA_d!$D",CZ$2))+INDIRECT(_xlfn.CONCAT("NEA_d!$D",CZ$2))+INDIRECT(_xlfn.CONCAT("CUY_d!$D",CZ$2))+INDIRECT(_xlfn.CONCAT("PAT_d!$D",CZ$2))</f>
        <v>10.46127283</v>
      </c>
      <c r="DA3" s="44" cm="1">
        <f t="array" aca="1" ref="DA3" ca="1">+INDIRECT(_xlfn.CONCAT("GBA_d!$D",DA$2))+INDIRECT(_xlfn.CONCAT("PAM_d!$D",DA$2))+INDIRECT(_xlfn.CONCAT("NOA_d!$D",DA$2))+INDIRECT(_xlfn.CONCAT("NEA_d!$D",DA$2))+INDIRECT(_xlfn.CONCAT("CUY_d!$D",DA$2))+INDIRECT(_xlfn.CONCAT("PAT_d!$D",DA$2))</f>
        <v>11.812630089999999</v>
      </c>
      <c r="DB3" s="44" cm="1">
        <f t="array" aca="1" ref="DB3" ca="1">+INDIRECT(_xlfn.CONCAT("GBA_d!$D",DB$2))+INDIRECT(_xlfn.CONCAT("PAM_d!$D",DB$2))+INDIRECT(_xlfn.CONCAT("NOA_d!$D",DB$2))+INDIRECT(_xlfn.CONCAT("NEA_d!$D",DB$2))+INDIRECT(_xlfn.CONCAT("CUY_d!$D",DB$2))+INDIRECT(_xlfn.CONCAT("PAT_d!$D",DB$2))</f>
        <v>14.035626539999997</v>
      </c>
      <c r="DC3" s="44" cm="1">
        <f t="array" aca="1" ref="DC3" ca="1">+INDIRECT(_xlfn.CONCAT("GBA_d!$D",DC$2))+INDIRECT(_xlfn.CONCAT("PAM_d!$D",DC$2))+INDIRECT(_xlfn.CONCAT("NOA_d!$D",DC$2))+INDIRECT(_xlfn.CONCAT("NEA_d!$D",DC$2))+INDIRECT(_xlfn.CONCAT("CUY_d!$D",DC$2))+INDIRECT(_xlfn.CONCAT("PAT_d!$D",DC$2))</f>
        <v>18.279321600000003</v>
      </c>
      <c r="DD3" s="43"/>
    </row>
    <row r="4" spans="1:108" ht="15.75" thickBot="1" x14ac:dyDescent="0.3">
      <c r="A4" s="72"/>
      <c r="B4" s="72" t="s">
        <v>6</v>
      </c>
      <c r="C4" s="72" t="s">
        <v>38</v>
      </c>
      <c r="D4" s="72" t="s">
        <v>128</v>
      </c>
      <c r="E4" s="72" t="s">
        <v>40</v>
      </c>
      <c r="F4" s="72" t="s">
        <v>41</v>
      </c>
      <c r="G4" s="72" t="s">
        <v>129</v>
      </c>
      <c r="H4" s="72" t="s">
        <v>130</v>
      </c>
      <c r="I4" s="72" t="s">
        <v>131</v>
      </c>
      <c r="J4" s="72" t="s">
        <v>38</v>
      </c>
      <c r="K4" s="72" t="s">
        <v>128</v>
      </c>
      <c r="L4" s="72" t="s">
        <v>40</v>
      </c>
      <c r="M4" s="72" t="s">
        <v>41</v>
      </c>
      <c r="N4" s="72" t="s">
        <v>129</v>
      </c>
      <c r="O4" s="72" t="s">
        <v>130</v>
      </c>
      <c r="P4" s="72"/>
      <c r="Q4" s="72" t="s">
        <v>38</v>
      </c>
      <c r="R4" s="72" t="s">
        <v>128</v>
      </c>
      <c r="S4" s="72" t="s">
        <v>40</v>
      </c>
      <c r="T4" s="72" t="s">
        <v>41</v>
      </c>
      <c r="U4" s="72" t="s">
        <v>129</v>
      </c>
      <c r="V4" s="72" t="s">
        <v>130</v>
      </c>
      <c r="W4" s="72"/>
      <c r="X4" s="72" t="s">
        <v>38</v>
      </c>
      <c r="Y4" s="72" t="s">
        <v>128</v>
      </c>
      <c r="Z4" s="72" t="s">
        <v>40</v>
      </c>
      <c r="AA4" s="72" t="s">
        <v>41</v>
      </c>
      <c r="AB4" s="72" t="s">
        <v>129</v>
      </c>
      <c r="AC4" s="72" t="s">
        <v>130</v>
      </c>
      <c r="AD4" s="72"/>
      <c r="AE4" s="72" t="s">
        <v>38</v>
      </c>
      <c r="AF4" s="72" t="s">
        <v>128</v>
      </c>
      <c r="AG4" s="72" t="s">
        <v>40</v>
      </c>
      <c r="AH4" s="72" t="s">
        <v>41</v>
      </c>
      <c r="AI4" s="72" t="s">
        <v>129</v>
      </c>
      <c r="AJ4" s="72" t="s">
        <v>130</v>
      </c>
      <c r="AK4" s="72"/>
      <c r="AL4" s="72" t="s">
        <v>38</v>
      </c>
      <c r="AM4" s="72" t="s">
        <v>128</v>
      </c>
      <c r="AN4" s="72" t="s">
        <v>40</v>
      </c>
      <c r="AO4" s="72" t="s">
        <v>41</v>
      </c>
      <c r="AP4" s="72" t="s">
        <v>129</v>
      </c>
      <c r="AQ4" s="72" t="s">
        <v>130</v>
      </c>
      <c r="AR4" s="72"/>
      <c r="AS4" s="72" t="s">
        <v>38</v>
      </c>
      <c r="AT4" s="72" t="s">
        <v>128</v>
      </c>
      <c r="AU4" s="72" t="s">
        <v>40</v>
      </c>
      <c r="AV4" s="72" t="s">
        <v>41</v>
      </c>
      <c r="AW4" s="72" t="s">
        <v>129</v>
      </c>
      <c r="AX4" s="72" t="s">
        <v>130</v>
      </c>
      <c r="AY4" s="72"/>
      <c r="AZ4" s="72" t="s">
        <v>38</v>
      </c>
      <c r="BA4" s="72" t="s">
        <v>128</v>
      </c>
      <c r="BB4" s="72" t="s">
        <v>40</v>
      </c>
      <c r="BC4" s="72" t="s">
        <v>41</v>
      </c>
      <c r="BD4" s="72" t="s">
        <v>129</v>
      </c>
      <c r="BE4" s="72" t="s">
        <v>130</v>
      </c>
      <c r="BF4" s="72"/>
      <c r="BG4" s="72" t="s">
        <v>38</v>
      </c>
      <c r="BH4" s="72" t="s">
        <v>128</v>
      </c>
      <c r="BI4" s="72" t="s">
        <v>40</v>
      </c>
      <c r="BJ4" s="72" t="s">
        <v>41</v>
      </c>
      <c r="BK4" s="72" t="s">
        <v>129</v>
      </c>
      <c r="BL4" s="72" t="s">
        <v>130</v>
      </c>
      <c r="BM4" s="72"/>
      <c r="BN4" s="72" t="s">
        <v>38</v>
      </c>
      <c r="BO4" s="72" t="s">
        <v>128</v>
      </c>
      <c r="BP4" s="72" t="s">
        <v>40</v>
      </c>
      <c r="BQ4" s="72" t="s">
        <v>41</v>
      </c>
      <c r="BR4" s="72" t="s">
        <v>129</v>
      </c>
      <c r="BS4" s="72" t="s">
        <v>130</v>
      </c>
      <c r="BT4" s="43"/>
      <c r="BV4" s="46">
        <v>1</v>
      </c>
      <c r="BW4" s="46">
        <f>+BV4+1</f>
        <v>2</v>
      </c>
      <c r="BX4" s="46">
        <f t="shared" ref="BX4:CE4" si="3">+BW4+1</f>
        <v>3</v>
      </c>
      <c r="BY4" s="46">
        <f t="shared" si="3"/>
        <v>4</v>
      </c>
      <c r="BZ4" s="46">
        <f t="shared" si="3"/>
        <v>5</v>
      </c>
      <c r="CA4" s="46">
        <f t="shared" si="3"/>
        <v>6</v>
      </c>
      <c r="CB4" s="46">
        <f t="shared" si="3"/>
        <v>7</v>
      </c>
      <c r="CC4" s="46">
        <f t="shared" si="3"/>
        <v>8</v>
      </c>
      <c r="CD4" s="46">
        <f t="shared" si="3"/>
        <v>9</v>
      </c>
      <c r="CE4" s="46">
        <f t="shared" si="3"/>
        <v>10</v>
      </c>
      <c r="CF4" s="46" t="s">
        <v>79</v>
      </c>
      <c r="CH4" s="46">
        <v>1</v>
      </c>
      <c r="CI4" s="46">
        <f>+CH4+1</f>
        <v>2</v>
      </c>
      <c r="CJ4" s="46">
        <f t="shared" ref="CJ4:CQ4" si="4">+CI4+1</f>
        <v>3</v>
      </c>
      <c r="CK4" s="46">
        <f t="shared" si="4"/>
        <v>4</v>
      </c>
      <c r="CL4" s="46">
        <f t="shared" si="4"/>
        <v>5</v>
      </c>
      <c r="CM4" s="46">
        <f t="shared" si="4"/>
        <v>6</v>
      </c>
      <c r="CN4" s="46">
        <f t="shared" si="4"/>
        <v>7</v>
      </c>
      <c r="CO4" s="46">
        <f t="shared" si="4"/>
        <v>8</v>
      </c>
      <c r="CP4" s="46">
        <f t="shared" si="4"/>
        <v>9</v>
      </c>
      <c r="CQ4" s="46">
        <f t="shared" si="4"/>
        <v>10</v>
      </c>
      <c r="CR4" s="46" t="s">
        <v>79</v>
      </c>
      <c r="CT4" s="46">
        <v>1</v>
      </c>
      <c r="CU4" s="46">
        <f>+CT4+1</f>
        <v>2</v>
      </c>
      <c r="CV4" s="46">
        <f t="shared" ref="CV4:DC4" si="5">+CU4+1</f>
        <v>3</v>
      </c>
      <c r="CW4" s="46">
        <f t="shared" si="5"/>
        <v>4</v>
      </c>
      <c r="CX4" s="46">
        <f t="shared" si="5"/>
        <v>5</v>
      </c>
      <c r="CY4" s="46">
        <f t="shared" si="5"/>
        <v>6</v>
      </c>
      <c r="CZ4" s="46">
        <f t="shared" si="5"/>
        <v>7</v>
      </c>
      <c r="DA4" s="46">
        <f t="shared" si="5"/>
        <v>8</v>
      </c>
      <c r="DB4" s="46">
        <f t="shared" si="5"/>
        <v>9</v>
      </c>
      <c r="DC4" s="46">
        <f t="shared" si="5"/>
        <v>10</v>
      </c>
      <c r="DD4" s="46" t="s">
        <v>79</v>
      </c>
    </row>
    <row r="5" spans="1:108" x14ac:dyDescent="0.25">
      <c r="A5" s="110">
        <v>32</v>
      </c>
      <c r="B5" s="35">
        <f>+NAC!A5</f>
        <v>42705</v>
      </c>
      <c r="C5" s="19" cm="1">
        <f t="array" aca="1" ref="C5" ca="1">INDIRECT(_xlfn.CONCAT(C$4,"_d!",C$1,$A5))</f>
        <v>100</v>
      </c>
      <c r="D5" s="19" cm="1">
        <f t="array" aca="1" ref="D5" ca="1">INDIRECT(_xlfn.CONCAT(D$4,"_d!",D$1,$A5))</f>
        <v>100</v>
      </c>
      <c r="E5" s="19" cm="1">
        <f t="array" aca="1" ref="E5" ca="1">INDIRECT(_xlfn.CONCAT(E$4,"_d!",E$1,$A5))</f>
        <v>100</v>
      </c>
      <c r="F5" s="19" cm="1">
        <f t="array" aca="1" ref="F5" ca="1">INDIRECT(_xlfn.CONCAT(F$4,"_d!",F$1,$A5))</f>
        <v>100</v>
      </c>
      <c r="G5" s="19" cm="1">
        <f t="array" aca="1" ref="G5" ca="1">INDIRECT(_xlfn.CONCAT(G$4,"_d!",G$1,$A5))</f>
        <v>100</v>
      </c>
      <c r="H5" s="19" cm="1">
        <f t="array" aca="1" ref="H5" ca="1">INDIRECT(_xlfn.CONCAT(H$4,"_d!",H$1,$A5))</f>
        <v>100</v>
      </c>
      <c r="I5" s="42">
        <f ca="1">+SUMPRODUCT($C$3:$H$3,C5:H5)</f>
        <v>100.00000000000003</v>
      </c>
      <c r="J5" s="19" cm="1">
        <f t="array" aca="1" ref="J5" ca="1">INDIRECT(_xlfn.CONCAT(J$4,"_d!",J$1,$A5))</f>
        <v>100</v>
      </c>
      <c r="K5" s="19" cm="1">
        <f t="array" aca="1" ref="K5" ca="1">INDIRECT(_xlfn.CONCAT(K$4,"_d!",K$1,$A5))</f>
        <v>100</v>
      </c>
      <c r="L5" s="19" cm="1">
        <f t="array" aca="1" ref="L5" ca="1">INDIRECT(_xlfn.CONCAT(L$4,"_d!",L$1,$A5))</f>
        <v>100</v>
      </c>
      <c r="M5" s="19" cm="1">
        <f t="array" aca="1" ref="M5" ca="1">INDIRECT(_xlfn.CONCAT(M$4,"_d!",M$1,$A5))</f>
        <v>100</v>
      </c>
      <c r="N5" s="19" cm="1">
        <f t="array" aca="1" ref="N5" ca="1">INDIRECT(_xlfn.CONCAT(N$4,"_d!",N$1,$A5))</f>
        <v>100</v>
      </c>
      <c r="O5" s="19" cm="1">
        <f t="array" aca="1" ref="O5" ca="1">INDIRECT(_xlfn.CONCAT(O$4,"_d!",O$1,$A5))</f>
        <v>100</v>
      </c>
      <c r="P5" s="42">
        <f ca="1">+SUMPRODUCT(J$3:$O$3,J5:O5)</f>
        <v>100</v>
      </c>
      <c r="Q5" s="19" cm="1">
        <f t="array" aca="1" ref="Q5" ca="1">INDIRECT(_xlfn.CONCAT(Q$4,"_d!",Q$1,$A5))</f>
        <v>100</v>
      </c>
      <c r="R5" s="19" cm="1">
        <f t="array" aca="1" ref="R5" ca="1">INDIRECT(_xlfn.CONCAT(R$4,"_d!",R$1,$A5))</f>
        <v>100</v>
      </c>
      <c r="S5" s="19" cm="1">
        <f t="array" aca="1" ref="S5" ca="1">INDIRECT(_xlfn.CONCAT(S$4,"_d!",S$1,$A5))</f>
        <v>100</v>
      </c>
      <c r="T5" s="19" cm="1">
        <f t="array" aca="1" ref="T5" ca="1">INDIRECT(_xlfn.CONCAT(T$4,"_d!",T$1,$A5))</f>
        <v>100</v>
      </c>
      <c r="U5" s="19" cm="1">
        <f t="array" aca="1" ref="U5" ca="1">INDIRECT(_xlfn.CONCAT(U$4,"_d!",U$1,$A5))</f>
        <v>100</v>
      </c>
      <c r="V5" s="19" cm="1">
        <f t="array" aca="1" ref="V5" ca="1">INDIRECT(_xlfn.CONCAT(V$4,"_d!",V$1,$A5))</f>
        <v>100</v>
      </c>
      <c r="W5" s="42">
        <f ca="1">+SUMPRODUCT($Q$3:$V$3,Q5:V5)</f>
        <v>100.00000000000001</v>
      </c>
      <c r="X5" s="19" cm="1">
        <f t="array" aca="1" ref="X5" ca="1">INDIRECT(_xlfn.CONCAT(X$4,"_d!",X$1,$A5))</f>
        <v>100</v>
      </c>
      <c r="Y5" s="19" cm="1">
        <f t="array" aca="1" ref="Y5" ca="1">INDIRECT(_xlfn.CONCAT(Y$4,"_d!",Y$1,$A5))</f>
        <v>100</v>
      </c>
      <c r="Z5" s="19" cm="1">
        <f t="array" aca="1" ref="Z5" ca="1">INDIRECT(_xlfn.CONCAT(Z$4,"_d!",Z$1,$A5))</f>
        <v>100</v>
      </c>
      <c r="AA5" s="19" cm="1">
        <f t="array" aca="1" ref="AA5" ca="1">INDIRECT(_xlfn.CONCAT(AA$4,"_d!",AA$1,$A5))</f>
        <v>100</v>
      </c>
      <c r="AB5" s="19" cm="1">
        <f t="array" aca="1" ref="AB5" ca="1">INDIRECT(_xlfn.CONCAT(AB$4,"_d!",AB$1,$A5))</f>
        <v>100</v>
      </c>
      <c r="AC5" s="19" cm="1">
        <f t="array" aca="1" ref="AC5" ca="1">INDIRECT(_xlfn.CONCAT(AC$4,"_d!",AC$1,$A5))</f>
        <v>100</v>
      </c>
      <c r="AD5" s="42">
        <f ca="1">+SUMPRODUCT($X$3:$AC$3,X5:AC5)</f>
        <v>100</v>
      </c>
      <c r="AE5" s="19" cm="1">
        <f t="array" aca="1" ref="AE5" ca="1">INDIRECT(_xlfn.CONCAT(AE$4,"_d!",AE$1,$A5))</f>
        <v>100</v>
      </c>
      <c r="AF5" s="19" cm="1">
        <f t="array" aca="1" ref="AF5" ca="1">INDIRECT(_xlfn.CONCAT(AF$4,"_d!",AF$1,$A5))</f>
        <v>100</v>
      </c>
      <c r="AG5" s="19" cm="1">
        <f t="array" aca="1" ref="AG5" ca="1">INDIRECT(_xlfn.CONCAT(AG$4,"_d!",AG$1,$A5))</f>
        <v>100</v>
      </c>
      <c r="AH5" s="19" cm="1">
        <f t="array" aca="1" ref="AH5" ca="1">INDIRECT(_xlfn.CONCAT(AH$4,"_d!",AH$1,$A5))</f>
        <v>100</v>
      </c>
      <c r="AI5" s="19" cm="1">
        <f t="array" aca="1" ref="AI5" ca="1">INDIRECT(_xlfn.CONCAT(AI$4,"_d!",AI$1,$A5))</f>
        <v>100</v>
      </c>
      <c r="AJ5" s="19" cm="1">
        <f t="array" aca="1" ref="AJ5" ca="1">INDIRECT(_xlfn.CONCAT(AJ$4,"_d!",AJ$1,$A5))</f>
        <v>100</v>
      </c>
      <c r="AK5" s="42">
        <f ca="1">+SUMPRODUCT($AE$3:$AJ$3,AE5:AJ5)</f>
        <v>100</v>
      </c>
      <c r="AL5" s="19" cm="1">
        <f t="array" aca="1" ref="AL5" ca="1">INDIRECT(_xlfn.CONCAT(AL$4,"_d!",AL$1,$A5))</f>
        <v>100</v>
      </c>
      <c r="AM5" s="19" cm="1">
        <f t="array" aca="1" ref="AM5" ca="1">INDIRECT(_xlfn.CONCAT(AM$4,"_d!",AM$1,$A5))</f>
        <v>100</v>
      </c>
      <c r="AN5" s="19" cm="1">
        <f t="array" aca="1" ref="AN5" ca="1">INDIRECT(_xlfn.CONCAT(AN$4,"_d!",AN$1,$A5))</f>
        <v>100</v>
      </c>
      <c r="AO5" s="19" cm="1">
        <f t="array" aca="1" ref="AO5" ca="1">INDIRECT(_xlfn.CONCAT(AO$4,"_d!",AO$1,$A5))</f>
        <v>100</v>
      </c>
      <c r="AP5" s="19" cm="1">
        <f t="array" aca="1" ref="AP5" ca="1">INDIRECT(_xlfn.CONCAT(AP$4,"_d!",AP$1,$A5))</f>
        <v>100</v>
      </c>
      <c r="AQ5" s="19" cm="1">
        <f t="array" aca="1" ref="AQ5" ca="1">INDIRECT(_xlfn.CONCAT(AQ$4,"_d!",AQ$1,$A5))</f>
        <v>100</v>
      </c>
      <c r="AR5" s="42">
        <f ca="1">+SUMPRODUCT($AL$3:$AQ$3,AL5:AQ5)</f>
        <v>100</v>
      </c>
      <c r="AS5" s="19" cm="1">
        <f t="array" aca="1" ref="AS5" ca="1">INDIRECT(_xlfn.CONCAT(AS$4,"_d!",AS$1,$A5))</f>
        <v>100</v>
      </c>
      <c r="AT5" s="19" cm="1">
        <f t="array" aca="1" ref="AT5" ca="1">INDIRECT(_xlfn.CONCAT(AT$4,"_d!",AT$1,$A5))</f>
        <v>100</v>
      </c>
      <c r="AU5" s="19" cm="1">
        <f t="array" aca="1" ref="AU5" ca="1">INDIRECT(_xlfn.CONCAT(AU$4,"_d!",AU$1,$A5))</f>
        <v>100</v>
      </c>
      <c r="AV5" s="19" cm="1">
        <f t="array" aca="1" ref="AV5" ca="1">INDIRECT(_xlfn.CONCAT(AV$4,"_d!",AV$1,$A5))</f>
        <v>100</v>
      </c>
      <c r="AW5" s="19" cm="1">
        <f t="array" aca="1" ref="AW5" ca="1">INDIRECT(_xlfn.CONCAT(AW$4,"_d!",AW$1,$A5))</f>
        <v>100</v>
      </c>
      <c r="AX5" s="19" cm="1">
        <f t="array" aca="1" ref="AX5" ca="1">INDIRECT(_xlfn.CONCAT(AX$4,"_d!",AX$1,$A5))</f>
        <v>100</v>
      </c>
      <c r="AY5" s="42">
        <f ca="1">+SUMPRODUCT($AS$3:$AX$3,AS5:AX5)</f>
        <v>99.999999999999986</v>
      </c>
      <c r="AZ5" s="19" cm="1">
        <f t="array" aca="1" ref="AZ5" ca="1">INDIRECT(_xlfn.CONCAT(AZ$4,"_d!",AZ$1,$A5))</f>
        <v>100</v>
      </c>
      <c r="BA5" s="19" cm="1">
        <f t="array" aca="1" ref="BA5" ca="1">INDIRECT(_xlfn.CONCAT(BA$4,"_d!",BA$1,$A5))</f>
        <v>100</v>
      </c>
      <c r="BB5" s="19" cm="1">
        <f t="array" aca="1" ref="BB5" ca="1">INDIRECT(_xlfn.CONCAT(BB$4,"_d!",BB$1,$A5))</f>
        <v>100</v>
      </c>
      <c r="BC5" s="19" cm="1">
        <f t="array" aca="1" ref="BC5" ca="1">INDIRECT(_xlfn.CONCAT(BC$4,"_d!",BC$1,$A5))</f>
        <v>100</v>
      </c>
      <c r="BD5" s="19" cm="1">
        <f t="array" aca="1" ref="BD5" ca="1">INDIRECT(_xlfn.CONCAT(BD$4,"_d!",BD$1,$A5))</f>
        <v>100</v>
      </c>
      <c r="BE5" s="19" cm="1">
        <f t="array" aca="1" ref="BE5" ca="1">INDIRECT(_xlfn.CONCAT(BE$4,"_d!",BE$1,$A5))</f>
        <v>100</v>
      </c>
      <c r="BF5" s="42">
        <f ca="1">+SUMPRODUCT($AZ$3:$BE$3,AZ5:BE5)</f>
        <v>100</v>
      </c>
      <c r="BG5" s="19" cm="1">
        <f t="array" aca="1" ref="BG5" ca="1">INDIRECT(_xlfn.CONCAT(BG$4,"_d!",BG$1,$A5))</f>
        <v>100</v>
      </c>
      <c r="BH5" s="19" cm="1">
        <f t="array" aca="1" ref="BH5" ca="1">INDIRECT(_xlfn.CONCAT(BH$4,"_d!",BH$1,$A5))</f>
        <v>100</v>
      </c>
      <c r="BI5" s="19" cm="1">
        <f t="array" aca="1" ref="BI5" ca="1">INDIRECT(_xlfn.CONCAT(BI$4,"_d!",BI$1,$A5))</f>
        <v>100</v>
      </c>
      <c r="BJ5" s="19" cm="1">
        <f t="array" aca="1" ref="BJ5" ca="1">INDIRECT(_xlfn.CONCAT(BJ$4,"_d!",BJ$1,$A5))</f>
        <v>100</v>
      </c>
      <c r="BK5" s="19" cm="1">
        <f t="array" aca="1" ref="BK5" ca="1">INDIRECT(_xlfn.CONCAT(BK$4,"_d!",BK$1,$A5))</f>
        <v>100</v>
      </c>
      <c r="BL5" s="19" cm="1">
        <f t="array" aca="1" ref="BL5" ca="1">INDIRECT(_xlfn.CONCAT(BL$4,"_d!",BL$1,$A5))</f>
        <v>100</v>
      </c>
      <c r="BM5" s="42">
        <f ca="1">+SUMPRODUCT($BG$3:$BL$3,BG5:BL5)</f>
        <v>100.00000000000001</v>
      </c>
      <c r="BN5" s="19" cm="1">
        <f t="array" aca="1" ref="BN5" ca="1">INDIRECT(_xlfn.CONCAT(BN$4,"_d!",BN$1,$A5))</f>
        <v>100</v>
      </c>
      <c r="BO5" s="19" cm="1">
        <f t="array" aca="1" ref="BO5" ca="1">INDIRECT(_xlfn.CONCAT(BO$4,"_d!",BO$1,$A5))</f>
        <v>100</v>
      </c>
      <c r="BP5" s="19" cm="1">
        <f t="array" aca="1" ref="BP5" ca="1">INDIRECT(_xlfn.CONCAT(BP$4,"_d!",BP$1,$A5))</f>
        <v>100</v>
      </c>
      <c r="BQ5" s="19" cm="1">
        <f t="array" aca="1" ref="BQ5" ca="1">INDIRECT(_xlfn.CONCAT(BQ$4,"_d!",BQ$1,$A5))</f>
        <v>100</v>
      </c>
      <c r="BR5" s="19" cm="1">
        <f t="array" aca="1" ref="BR5" ca="1">INDIRECT(_xlfn.CONCAT(BR$4,"_d!",BR$1,$A5))</f>
        <v>100</v>
      </c>
      <c r="BS5" s="19" cm="1">
        <f t="array" aca="1" ref="BS5" ca="1">INDIRECT(_xlfn.CONCAT(BS$4,"_d!",BS$1,$A5))</f>
        <v>100</v>
      </c>
      <c r="BT5" s="42">
        <f ca="1">+SUMPRODUCT($BN$3:$BS$3,BN5:BS5)</f>
        <v>99.999999999999986</v>
      </c>
      <c r="BU5" s="42"/>
      <c r="BV5" s="45">
        <f ca="1">+I5</f>
        <v>100.00000000000003</v>
      </c>
      <c r="BW5" s="45">
        <f ca="1">+P5</f>
        <v>100</v>
      </c>
      <c r="BX5" s="45">
        <f ca="1">+W5</f>
        <v>100.00000000000001</v>
      </c>
      <c r="BY5" s="45">
        <f ca="1">+AD5</f>
        <v>100</v>
      </c>
      <c r="BZ5" s="45">
        <f ca="1">+AK5</f>
        <v>100</v>
      </c>
      <c r="CA5" s="45">
        <f ca="1">+AR5</f>
        <v>100</v>
      </c>
      <c r="CB5" s="45">
        <f ca="1">+AY5</f>
        <v>99.999999999999986</v>
      </c>
      <c r="CC5" s="45">
        <f ca="1">+BF5</f>
        <v>100</v>
      </c>
      <c r="CD5" s="45">
        <f ca="1">+BM5</f>
        <v>100.00000000000001</v>
      </c>
      <c r="CE5" s="45">
        <f ca="1">+BT5</f>
        <v>99.999999999999986</v>
      </c>
      <c r="CF5" s="45" cm="1">
        <f t="array" aca="1" ref="CF5" ca="1">+SUMPRODUCT($BV$3:$CE$3/100,$BV5:$CE5)</f>
        <v>99.992442619999991</v>
      </c>
      <c r="CG5" s="35">
        <f>+B5</f>
        <v>42705</v>
      </c>
      <c r="CS5" s="35">
        <f>+CG5</f>
        <v>42705</v>
      </c>
    </row>
    <row r="6" spans="1:108" x14ac:dyDescent="0.25">
      <c r="A6" s="110">
        <f>+A5+1</f>
        <v>33</v>
      </c>
      <c r="B6" s="35">
        <f>+NAC!A6</f>
        <v>42736</v>
      </c>
      <c r="C6" s="19" cm="1">
        <f t="array" aca="1" ref="C6" ca="1">INDIRECT(_xlfn.CONCAT(C$4,"_d!",C$1,$A6))</f>
        <v>101.12459564208984</v>
      </c>
      <c r="D6" s="19" cm="1">
        <f t="array" aca="1" ref="D6" ca="1">INDIRECT(_xlfn.CONCAT(D$4,"_d!",D$1,$A6))</f>
        <v>101.62906646728516</v>
      </c>
      <c r="E6" s="19" cm="1">
        <f t="array" aca="1" ref="E6" ca="1">INDIRECT(_xlfn.CONCAT(E$4,"_d!",E$1,$A6))</f>
        <v>101.48822021484375</v>
      </c>
      <c r="F6" s="19" cm="1">
        <f t="array" aca="1" ref="F6" ca="1">INDIRECT(_xlfn.CONCAT(F$4,"_d!",F$1,$A6))</f>
        <v>101.68172454833984</v>
      </c>
      <c r="G6" s="19" cm="1">
        <f t="array" aca="1" ref="G6" ca="1">INDIRECT(_xlfn.CONCAT(G$4,"_d!",G$1,$A6))</f>
        <v>101.60206604003906</v>
      </c>
      <c r="H6" s="19" cm="1">
        <f t="array" aca="1" ref="H6" ca="1">INDIRECT(_xlfn.CONCAT(H$4,"_d!",H$1,$A6))</f>
        <v>102.54425811767578</v>
      </c>
      <c r="I6" s="42">
        <f t="shared" ref="I6:I69" ca="1" si="6">+SUMPRODUCT($C$3:$H$3,C6:H6)</f>
        <v>101.49103488949564</v>
      </c>
      <c r="J6" s="19" cm="1">
        <f t="array" aca="1" ref="J6" ca="1">INDIRECT(_xlfn.CONCAT(J$4,"_d!",J$1,$A6))</f>
        <v>101.16011810302734</v>
      </c>
      <c r="K6" s="19" cm="1">
        <f t="array" aca="1" ref="K6" ca="1">INDIRECT(_xlfn.CONCAT(K$4,"_d!",K$1,$A6))</f>
        <v>101.66477966308594</v>
      </c>
      <c r="L6" s="19" cm="1">
        <f t="array" aca="1" ref="L6" ca="1">INDIRECT(_xlfn.CONCAT(L$4,"_d!",L$1,$A6))</f>
        <v>101.55498504638672</v>
      </c>
      <c r="M6" s="19" cm="1">
        <f t="array" aca="1" ref="M6" ca="1">INDIRECT(_xlfn.CONCAT(M$4,"_d!",M$1,$A6))</f>
        <v>101.71726226806641</v>
      </c>
      <c r="N6" s="19" cm="1">
        <f t="array" aca="1" ref="N6" ca="1">INDIRECT(_xlfn.CONCAT(N$4,"_d!",N$1,$A6))</f>
        <v>101.62483978271484</v>
      </c>
      <c r="O6" s="19" cm="1">
        <f t="array" aca="1" ref="O6" ca="1">INDIRECT(_xlfn.CONCAT(O$4,"_d!",O$1,$A6))</f>
        <v>102.52764892578125</v>
      </c>
      <c r="P6" s="42">
        <f ca="1">+SUMPRODUCT(J$3:$O$3,J6:O6)</f>
        <v>101.52407685797898</v>
      </c>
      <c r="Q6" s="19" cm="1">
        <f t="array" aca="1" ref="Q6" ca="1">INDIRECT(_xlfn.CONCAT(Q$4,"_d!",Q$1,$A6))</f>
        <v>101.12685394287109</v>
      </c>
      <c r="R6" s="19" cm="1">
        <f t="array" aca="1" ref="R6" ca="1">INDIRECT(_xlfn.CONCAT(R$4,"_d!",R$1,$A6))</f>
        <v>101.70814514160156</v>
      </c>
      <c r="S6" s="19" cm="1">
        <f t="array" aca="1" ref="S6" ca="1">INDIRECT(_xlfn.CONCAT(S$4,"_d!",S$1,$A6))</f>
        <v>101.63027191162109</v>
      </c>
      <c r="T6" s="19" cm="1">
        <f t="array" aca="1" ref="T6" ca="1">INDIRECT(_xlfn.CONCAT(T$4,"_d!",T$1,$A6))</f>
        <v>101.66059875488281</v>
      </c>
      <c r="U6" s="19" cm="1">
        <f t="array" aca="1" ref="U6" ca="1">INDIRECT(_xlfn.CONCAT(U$4,"_d!",U$1,$A6))</f>
        <v>101.68643188476563</v>
      </c>
      <c r="V6" s="19" cm="1">
        <f t="array" aca="1" ref="V6" ca="1">INDIRECT(_xlfn.CONCAT(V$4,"_d!",V$1,$A6))</f>
        <v>102.51063537597656</v>
      </c>
      <c r="W6" s="42">
        <f t="shared" ref="W6:W69" ca="1" si="7">+SUMPRODUCT($Q$3:$V$3,Q6:V6)</f>
        <v>101.50873204335122</v>
      </c>
      <c r="X6" s="19" cm="1">
        <f t="array" aca="1" ref="X6" ca="1">INDIRECT(_xlfn.CONCAT(X$4,"_d!",X$1,$A6))</f>
        <v>101.23644256591797</v>
      </c>
      <c r="Y6" s="19" cm="1">
        <f t="array" aca="1" ref="Y6" ca="1">INDIRECT(_xlfn.CONCAT(Y$4,"_d!",Y$1,$A6))</f>
        <v>101.71445465087891</v>
      </c>
      <c r="Z6" s="19" cm="1">
        <f t="array" aca="1" ref="Z6" ca="1">INDIRECT(_xlfn.CONCAT(Z$4,"_d!",Z$1,$A6))</f>
        <v>101.69289398193359</v>
      </c>
      <c r="AA6" s="19" cm="1">
        <f t="array" aca="1" ref="AA6" ca="1">INDIRECT(_xlfn.CONCAT(AA$4,"_d!",AA$1,$A6))</f>
        <v>101.73043823242188</v>
      </c>
      <c r="AB6" s="19" cm="1">
        <f t="array" aca="1" ref="AB6" ca="1">INDIRECT(_xlfn.CONCAT(AB$4,"_d!",AB$1,$A6))</f>
        <v>101.74562072753906</v>
      </c>
      <c r="AC6" s="19" cm="1">
        <f t="array" aca="1" ref="AC6" ca="1">INDIRECT(_xlfn.CONCAT(AC$4,"_d!",AC$1,$A6))</f>
        <v>102.60295867919922</v>
      </c>
      <c r="AD6" s="42">
        <f t="shared" ref="AD6:AD69" ca="1" si="8">+SUMPRODUCT($X$3:$AC$3,X6:AC6)</f>
        <v>101.57211328045859</v>
      </c>
      <c r="AE6" s="19" cm="1">
        <f t="array" aca="1" ref="AE6" ca="1">INDIRECT(_xlfn.CONCAT(AE$4,"_d!",AE$1,$A6))</f>
        <v>101.25074768066406</v>
      </c>
      <c r="AF6" s="19" cm="1">
        <f t="array" aca="1" ref="AF6" ca="1">INDIRECT(_xlfn.CONCAT(AF$4,"_d!",AF$1,$A6))</f>
        <v>101.77920532226563</v>
      </c>
      <c r="AG6" s="19" cm="1">
        <f t="array" aca="1" ref="AG6" ca="1">INDIRECT(_xlfn.CONCAT(AG$4,"_d!",AG$1,$A6))</f>
        <v>101.72608947753906</v>
      </c>
      <c r="AH6" s="19" cm="1">
        <f t="array" aca="1" ref="AH6" ca="1">INDIRECT(_xlfn.CONCAT(AH$4,"_d!",AH$1,$A6))</f>
        <v>101.70672607421875</v>
      </c>
      <c r="AI6" s="19" cm="1">
        <f t="array" aca="1" ref="AI6" ca="1">INDIRECT(_xlfn.CONCAT(AI$4,"_d!",AI$1,$A6))</f>
        <v>101.69240570068359</v>
      </c>
      <c r="AJ6" s="19" cm="1">
        <f t="array" aca="1" ref="AJ6" ca="1">INDIRECT(_xlfn.CONCAT(AJ$4,"_d!",AJ$1,$A6))</f>
        <v>102.56674957275391</v>
      </c>
      <c r="AK6" s="42">
        <f t="shared" ref="AK6:AK69" ca="1" si="9">+SUMPRODUCT($AE$3:$AJ$3,AE6:AJ6)</f>
        <v>101.58575386542218</v>
      </c>
      <c r="AL6" s="19" cm="1">
        <f t="array" aca="1" ref="AL6" ca="1">INDIRECT(_xlfn.CONCAT(AL$4,"_d!",AL$1,$A6))</f>
        <v>101.23166656494141</v>
      </c>
      <c r="AM6" s="19" cm="1">
        <f t="array" aca="1" ref="AM6" ca="1">INDIRECT(_xlfn.CONCAT(AM$4,"_d!",AM$1,$A6))</f>
        <v>101.7745361328125</v>
      </c>
      <c r="AN6" s="19" cm="1">
        <f t="array" aca="1" ref="AN6" ca="1">INDIRECT(_xlfn.CONCAT(AN$4,"_d!",AN$1,$A6))</f>
        <v>101.7122802734375</v>
      </c>
      <c r="AO6" s="19" cm="1">
        <f t="array" aca="1" ref="AO6" ca="1">INDIRECT(_xlfn.CONCAT(AO$4,"_d!",AO$1,$A6))</f>
        <v>101.68672180175781</v>
      </c>
      <c r="AP6" s="19" cm="1">
        <f t="array" aca="1" ref="AP6" ca="1">INDIRECT(_xlfn.CONCAT(AP$4,"_d!",AP$1,$A6))</f>
        <v>101.75642395019531</v>
      </c>
      <c r="AQ6" s="19" cm="1">
        <f t="array" aca="1" ref="AQ6" ca="1">INDIRECT(_xlfn.CONCAT(AQ$4,"_d!",AQ$1,$A6))</f>
        <v>102.47037506103516</v>
      </c>
      <c r="AR6" s="42">
        <f t="shared" ref="AR6:AR69" ca="1" si="10">+SUMPRODUCT($AL$3:$AQ$3,AL6:AQ6)</f>
        <v>101.58734626195599</v>
      </c>
      <c r="AS6" s="19" cm="1">
        <f t="array" aca="1" ref="AS6" ca="1">INDIRECT(_xlfn.CONCAT(AS$4,"_d!",AS$1,$A6))</f>
        <v>101.30482482910156</v>
      </c>
      <c r="AT6" s="19" cm="1">
        <f t="array" aca="1" ref="AT6" ca="1">INDIRECT(_xlfn.CONCAT(AT$4,"_d!",AT$1,$A6))</f>
        <v>101.83065032958984</v>
      </c>
      <c r="AU6" s="19" cm="1">
        <f t="array" aca="1" ref="AU6" ca="1">INDIRECT(_xlfn.CONCAT(AU$4,"_d!",AU$1,$A6))</f>
        <v>101.70267486572266</v>
      </c>
      <c r="AV6" s="19" cm="1">
        <f t="array" aca="1" ref="AV6" ca="1">INDIRECT(_xlfn.CONCAT(AV$4,"_d!",AV$1,$A6))</f>
        <v>101.7115478515625</v>
      </c>
      <c r="AW6" s="19" cm="1">
        <f t="array" aca="1" ref="AW6" ca="1">INDIRECT(_xlfn.CONCAT(AW$4,"_d!",AW$1,$A6))</f>
        <v>101.78123474121094</v>
      </c>
      <c r="AX6" s="19" cm="1">
        <f t="array" aca="1" ref="AX6" ca="1">INDIRECT(_xlfn.CONCAT(AX$4,"_d!",AX$1,$A6))</f>
        <v>102.56464385986328</v>
      </c>
      <c r="AY6" s="42">
        <f t="shared" ref="AY6:AY69" ca="1" si="11">+SUMPRODUCT($AS$3:$AX$3,AS6:AX6)</f>
        <v>101.63844298322159</v>
      </c>
      <c r="AZ6" s="19" cm="1">
        <f t="array" aca="1" ref="AZ6" ca="1">INDIRECT(_xlfn.CONCAT(AZ$4,"_d!",AZ$1,$A6))</f>
        <v>101.29310607910156</v>
      </c>
      <c r="BA6" s="19" cm="1">
        <f t="array" aca="1" ref="BA6" ca="1">INDIRECT(_xlfn.CONCAT(BA$4,"_d!",BA$1,$A6))</f>
        <v>101.79911804199219</v>
      </c>
      <c r="BB6" s="19" cm="1">
        <f t="array" aca="1" ref="BB6" ca="1">INDIRECT(_xlfn.CONCAT(BB$4,"_d!",BB$1,$A6))</f>
        <v>101.78380584716797</v>
      </c>
      <c r="BC6" s="19" cm="1">
        <f t="array" aca="1" ref="BC6" ca="1">INDIRECT(_xlfn.CONCAT(BC$4,"_d!",BC$1,$A6))</f>
        <v>101.67922210693359</v>
      </c>
      <c r="BD6" s="19" cm="1">
        <f t="array" aca="1" ref="BD6" ca="1">INDIRECT(_xlfn.CONCAT(BD$4,"_d!",BD$1,$A6))</f>
        <v>101.79591369628906</v>
      </c>
      <c r="BE6" s="19" cm="1">
        <f t="array" aca="1" ref="BE6" ca="1">INDIRECT(_xlfn.CONCAT(BE$4,"_d!",BE$1,$A6))</f>
        <v>102.69878387451172</v>
      </c>
      <c r="BF6" s="42">
        <f t="shared" ref="BF6:BF69" ca="1" si="12">+SUMPRODUCT($AZ$3:$BE$3,AZ6:BE6)</f>
        <v>101.62297536608033</v>
      </c>
      <c r="BG6" s="19" cm="1">
        <f t="array" aca="1" ref="BG6" ca="1">INDIRECT(_xlfn.CONCAT(BG$4,"_d!",BG$1,$A6))</f>
        <v>101.33720397949219</v>
      </c>
      <c r="BH6" s="19" cm="1">
        <f t="array" aca="1" ref="BH6" ca="1">INDIRECT(_xlfn.CONCAT(BH$4,"_d!",BH$1,$A6))</f>
        <v>101.88690948486328</v>
      </c>
      <c r="BI6" s="19" cm="1">
        <f t="array" aca="1" ref="BI6" ca="1">INDIRECT(_xlfn.CONCAT(BI$4,"_d!",BI$1,$A6))</f>
        <v>101.80376434326172</v>
      </c>
      <c r="BJ6" s="19" cm="1">
        <f t="array" aca="1" ref="BJ6" ca="1">INDIRECT(_xlfn.CONCAT(BJ$4,"_d!",BJ$1,$A6))</f>
        <v>101.71952819824219</v>
      </c>
      <c r="BK6" s="19" cm="1">
        <f t="array" aca="1" ref="BK6" ca="1">INDIRECT(_xlfn.CONCAT(BK$4,"_d!",BK$1,$A6))</f>
        <v>101.82838439941406</v>
      </c>
      <c r="BL6" s="19" cm="1">
        <f t="array" aca="1" ref="BL6" ca="1">INDIRECT(_xlfn.CONCAT(BL$4,"_d!",BL$1,$A6))</f>
        <v>102.73217010498047</v>
      </c>
      <c r="BM6" s="42">
        <f t="shared" ref="BM6:BM69" ca="1" si="13">+SUMPRODUCT($BG$3:$BL$3,BG6:BL6)</f>
        <v>101.67245522718697</v>
      </c>
      <c r="BN6" s="19" cm="1">
        <f t="array" aca="1" ref="BN6" ca="1">INDIRECT(_xlfn.CONCAT(BN$4,"_d!",BN$1,$A6))</f>
        <v>101.39569854736328</v>
      </c>
      <c r="BO6" s="19" cm="1">
        <f t="array" aca="1" ref="BO6" ca="1">INDIRECT(_xlfn.CONCAT(BO$4,"_d!",BO$1,$A6))</f>
        <v>101.92427825927734</v>
      </c>
      <c r="BP6" s="19" cm="1">
        <f t="array" aca="1" ref="BP6" ca="1">INDIRECT(_xlfn.CONCAT(BP$4,"_d!",BP$1,$A6))</f>
        <v>101.82014465332031</v>
      </c>
      <c r="BQ6" s="19" cm="1">
        <f t="array" aca="1" ref="BQ6" ca="1">INDIRECT(_xlfn.CONCAT(BQ$4,"_d!",BQ$1,$A6))</f>
        <v>101.67378997802734</v>
      </c>
      <c r="BR6" s="19" cm="1">
        <f t="array" aca="1" ref="BR6" ca="1">INDIRECT(_xlfn.CONCAT(BR$4,"_d!",BR$1,$A6))</f>
        <v>101.86069488525391</v>
      </c>
      <c r="BS6" s="19" cm="1">
        <f t="array" aca="1" ref="BS6" ca="1">INDIRECT(_xlfn.CONCAT(BS$4,"_d!",BS$1,$A6))</f>
        <v>102.80677795410156</v>
      </c>
      <c r="BT6" s="42">
        <f t="shared" ref="BT6:BT69" ca="1" si="14">+SUMPRODUCT($BN$3:$BS$3,BN6:BS6)</f>
        <v>101.69392909997171</v>
      </c>
      <c r="BU6" s="42"/>
      <c r="BV6" s="45">
        <f t="shared" ref="BV6:BV69" ca="1" si="15">+I6</f>
        <v>101.49103488949564</v>
      </c>
      <c r="BW6" s="45">
        <f t="shared" ref="BW6:BW69" ca="1" si="16">+P6</f>
        <v>101.52407685797898</v>
      </c>
      <c r="BX6" s="45">
        <f t="shared" ref="BX6:BX69" ca="1" si="17">+W6</f>
        <v>101.50873204335122</v>
      </c>
      <c r="BY6" s="45">
        <f t="shared" ref="BY6:BY69" ca="1" si="18">+AD6</f>
        <v>101.57211328045859</v>
      </c>
      <c r="BZ6" s="45">
        <f t="shared" ref="BZ6:BZ69" ca="1" si="19">+AK6</f>
        <v>101.58575386542218</v>
      </c>
      <c r="CA6" s="45">
        <f t="shared" ref="CA6:CA69" ca="1" si="20">+AR6</f>
        <v>101.58734626195599</v>
      </c>
      <c r="CB6" s="45">
        <f t="shared" ref="CB6:CB69" ca="1" si="21">+AY6</f>
        <v>101.63844298322159</v>
      </c>
      <c r="CC6" s="45">
        <f t="shared" ref="CC6:CC69" ca="1" si="22">+BF6</f>
        <v>101.62297536608033</v>
      </c>
      <c r="CD6" s="45">
        <f t="shared" ref="CD6:CD69" ca="1" si="23">+BM6</f>
        <v>101.67245522718697</v>
      </c>
      <c r="CE6" s="45">
        <f t="shared" ref="CE6:CE69" ca="1" si="24">+BT6</f>
        <v>101.69392909997171</v>
      </c>
      <c r="CF6" s="45" cm="1">
        <f t="array" aca="1" ref="CF6" ca="1">+SUMPRODUCT($BV$3:$CE$3/100,$BV6:$CE6)</f>
        <v>101.60377590661471</v>
      </c>
      <c r="CG6" s="35">
        <f>+B6</f>
        <v>42736</v>
      </c>
      <c r="CH6" s="24">
        <f ca="1">+BV6/BV5-1</f>
        <v>1.4910348894956016E-2</v>
      </c>
      <c r="CI6" s="24">
        <f t="shared" ref="CI6:CQ6" ca="1" si="25">+BW6/BW5-1</f>
        <v>1.5240768579789732E-2</v>
      </c>
      <c r="CJ6" s="24">
        <f t="shared" ca="1" si="25"/>
        <v>1.5087320433512019E-2</v>
      </c>
      <c r="CK6" s="24">
        <f t="shared" ca="1" si="25"/>
        <v>1.5721132804585869E-2</v>
      </c>
      <c r="CL6" s="24">
        <f t="shared" ca="1" si="25"/>
        <v>1.5857538654221681E-2</v>
      </c>
      <c r="CM6" s="24">
        <f t="shared" ca="1" si="25"/>
        <v>1.5873462619559797E-2</v>
      </c>
      <c r="CN6" s="24">
        <f t="shared" ca="1" si="25"/>
        <v>1.6384429832215996E-2</v>
      </c>
      <c r="CO6" s="24">
        <f t="shared" ca="1" si="25"/>
        <v>1.6229753660803148E-2</v>
      </c>
      <c r="CP6" s="24">
        <f t="shared" ca="1" si="25"/>
        <v>1.6724552271869531E-2</v>
      </c>
      <c r="CQ6" s="24">
        <f t="shared" ca="1" si="25"/>
        <v>1.6939290999717249E-2</v>
      </c>
      <c r="CR6" s="24">
        <f t="shared" ref="CR6:CR69" ca="1" si="26">+CF6/CF5-1</f>
        <v>1.6114550703979269E-2</v>
      </c>
      <c r="CS6" s="35">
        <f>+CG6</f>
        <v>42736</v>
      </c>
    </row>
    <row r="7" spans="1:108" x14ac:dyDescent="0.25">
      <c r="A7" s="110">
        <f t="shared" ref="A7:A70" si="27">+A6+1</f>
        <v>34</v>
      </c>
      <c r="B7" s="35">
        <f>+NAC!A7</f>
        <v>42767</v>
      </c>
      <c r="C7" s="19" cm="1">
        <f t="array" aca="1" ref="C7" ca="1">INDIRECT(_xlfn.CONCAT(C$4,"_d!",C$1,$A7))</f>
        <v>103.60102081298828</v>
      </c>
      <c r="D7" s="19" cm="1">
        <f t="array" aca="1" ref="D7" ca="1">INDIRECT(_xlfn.CONCAT(D$4,"_d!",D$1,$A7))</f>
        <v>103.37284088134766</v>
      </c>
      <c r="E7" s="19" cm="1">
        <f t="array" aca="1" ref="E7" ca="1">INDIRECT(_xlfn.CONCAT(E$4,"_d!",E$1,$A7))</f>
        <v>103.74307250976563</v>
      </c>
      <c r="F7" s="19" cm="1">
        <f t="array" aca="1" ref="F7" ca="1">INDIRECT(_xlfn.CONCAT(F$4,"_d!",F$1,$A7))</f>
        <v>103.43946838378906</v>
      </c>
      <c r="G7" s="19" cm="1">
        <f t="array" aca="1" ref="G7" ca="1">INDIRECT(_xlfn.CONCAT(G$4,"_d!",G$1,$A7))</f>
        <v>103.07835388183594</v>
      </c>
      <c r="H7" s="19" cm="1">
        <f t="array" aca="1" ref="H7" ca="1">INDIRECT(_xlfn.CONCAT(H$4,"_d!",H$1,$A7))</f>
        <v>104.28549957275391</v>
      </c>
      <c r="I7" s="42">
        <f t="shared" ca="1" si="6"/>
        <v>103.52222688843098</v>
      </c>
      <c r="J7" s="19" cm="1">
        <f t="array" aca="1" ref="J7" ca="1">INDIRECT(_xlfn.CONCAT(J$4,"_d!",J$1,$A7))</f>
        <v>103.51781463623047</v>
      </c>
      <c r="K7" s="19" cm="1">
        <f t="array" aca="1" ref="K7" ca="1">INDIRECT(_xlfn.CONCAT(K$4,"_d!",K$1,$A7))</f>
        <v>103.39798736572266</v>
      </c>
      <c r="L7" s="19" cm="1">
        <f t="array" aca="1" ref="L7" ca="1">INDIRECT(_xlfn.CONCAT(L$4,"_d!",L$1,$A7))</f>
        <v>103.80197143554688</v>
      </c>
      <c r="M7" s="19" cm="1">
        <f t="array" aca="1" ref="M7" ca="1">INDIRECT(_xlfn.CONCAT(M$4,"_d!",M$1,$A7))</f>
        <v>103.56216430664063</v>
      </c>
      <c r="N7" s="19" cm="1">
        <f t="array" aca="1" ref="N7" ca="1">INDIRECT(_xlfn.CONCAT(N$4,"_d!",N$1,$A7))</f>
        <v>103.11430358886719</v>
      </c>
      <c r="O7" s="19" cm="1">
        <f t="array" aca="1" ref="O7" ca="1">INDIRECT(_xlfn.CONCAT(O$4,"_d!",O$1,$A7))</f>
        <v>104.28329467773438</v>
      </c>
      <c r="P7" s="42">
        <f ca="1">+SUMPRODUCT(J$3:$O$3,J7:O7)</f>
        <v>103.52962736146829</v>
      </c>
      <c r="Q7" s="19" cm="1">
        <f t="array" aca="1" ref="Q7" ca="1">INDIRECT(_xlfn.CONCAT(Q$4,"_d!",Q$1,$A7))</f>
        <v>103.70975494384766</v>
      </c>
      <c r="R7" s="19" cm="1">
        <f t="array" aca="1" ref="R7" ca="1">INDIRECT(_xlfn.CONCAT(R$4,"_d!",R$1,$A7))</f>
        <v>103.48319244384766</v>
      </c>
      <c r="S7" s="19" cm="1">
        <f t="array" aca="1" ref="S7" ca="1">INDIRECT(_xlfn.CONCAT(S$4,"_d!",S$1,$A7))</f>
        <v>103.87205505371094</v>
      </c>
      <c r="T7" s="19" cm="1">
        <f t="array" aca="1" ref="T7" ca="1">INDIRECT(_xlfn.CONCAT(T$4,"_d!",T$1,$A7))</f>
        <v>103.44939422607422</v>
      </c>
      <c r="U7" s="19" cm="1">
        <f t="array" aca="1" ref="U7" ca="1">INDIRECT(_xlfn.CONCAT(U$4,"_d!",U$1,$A7))</f>
        <v>103.28166961669922</v>
      </c>
      <c r="V7" s="19" cm="1">
        <f t="array" aca="1" ref="V7" ca="1">INDIRECT(_xlfn.CONCAT(V$4,"_d!",V$1,$A7))</f>
        <v>104.23416900634766</v>
      </c>
      <c r="W7" s="42">
        <f t="shared" ca="1" si="7"/>
        <v>103.62672790094473</v>
      </c>
      <c r="X7" s="19" cm="1">
        <f t="array" aca="1" ref="X7" ca="1">INDIRECT(_xlfn.CONCAT(X$4,"_d!",X$1,$A7))</f>
        <v>103.68557739257813</v>
      </c>
      <c r="Y7" s="19" cm="1">
        <f t="array" aca="1" ref="Y7" ca="1">INDIRECT(_xlfn.CONCAT(Y$4,"_d!",Y$1,$A7))</f>
        <v>103.44235992431641</v>
      </c>
      <c r="Z7" s="19" cm="1">
        <f t="array" aca="1" ref="Z7" ca="1">INDIRECT(_xlfn.CONCAT(Z$4,"_d!",Z$1,$A7))</f>
        <v>103.94068145751953</v>
      </c>
      <c r="AA7" s="19" cm="1">
        <f t="array" aca="1" ref="AA7" ca="1">INDIRECT(_xlfn.CONCAT(AA$4,"_d!",AA$1,$A7))</f>
        <v>103.60171508789063</v>
      </c>
      <c r="AB7" s="19" cm="1">
        <f t="array" aca="1" ref="AB7" ca="1">INDIRECT(_xlfn.CONCAT(AB$4,"_d!",AB$1,$A7))</f>
        <v>103.36339569091797</v>
      </c>
      <c r="AC7" s="19" cm="1">
        <f t="array" aca="1" ref="AC7" ca="1">INDIRECT(_xlfn.CONCAT(AC$4,"_d!",AC$1,$A7))</f>
        <v>104.29422760009766</v>
      </c>
      <c r="AD7" s="42">
        <f t="shared" ca="1" si="8"/>
        <v>103.62803031461138</v>
      </c>
      <c r="AE7" s="19" cm="1">
        <f t="array" aca="1" ref="AE7" ca="1">INDIRECT(_xlfn.CONCAT(AE$4,"_d!",AE$1,$A7))</f>
        <v>103.71411895751953</v>
      </c>
      <c r="AF7" s="19" cm="1">
        <f t="array" aca="1" ref="AF7" ca="1">INDIRECT(_xlfn.CONCAT(AF$4,"_d!",AF$1,$A7))</f>
        <v>103.54885101318359</v>
      </c>
      <c r="AG7" s="19" cm="1">
        <f t="array" aca="1" ref="AG7" ca="1">INDIRECT(_xlfn.CONCAT(AG$4,"_d!",AG$1,$A7))</f>
        <v>103.90730285644531</v>
      </c>
      <c r="AH7" s="19" cm="1">
        <f t="array" aca="1" ref="AH7" ca="1">INDIRECT(_xlfn.CONCAT(AH$4,"_d!",AH$1,$A7))</f>
        <v>103.5595703125</v>
      </c>
      <c r="AI7" s="19" cm="1">
        <f t="array" aca="1" ref="AI7" ca="1">INDIRECT(_xlfn.CONCAT(AI$4,"_d!",AI$1,$A7))</f>
        <v>103.26448059082031</v>
      </c>
      <c r="AJ7" s="19" cm="1">
        <f t="array" aca="1" ref="AJ7" ca="1">INDIRECT(_xlfn.CONCAT(AJ$4,"_d!",AJ$1,$A7))</f>
        <v>104.33729553222656</v>
      </c>
      <c r="AK7" s="42">
        <f t="shared" ca="1" si="9"/>
        <v>103.64733020387975</v>
      </c>
      <c r="AL7" s="19" cm="1">
        <f t="array" aca="1" ref="AL7" ca="1">INDIRECT(_xlfn.CONCAT(AL$4,"_d!",AL$1,$A7))</f>
        <v>103.73770904541016</v>
      </c>
      <c r="AM7" s="19" cm="1">
        <f t="array" aca="1" ref="AM7" ca="1">INDIRECT(_xlfn.CONCAT(AM$4,"_d!",AM$1,$A7))</f>
        <v>103.51084136962891</v>
      </c>
      <c r="AN7" s="19" cm="1">
        <f t="array" aca="1" ref="AN7" ca="1">INDIRECT(_xlfn.CONCAT(AN$4,"_d!",AN$1,$A7))</f>
        <v>103.86097717285156</v>
      </c>
      <c r="AO7" s="19" cm="1">
        <f t="array" aca="1" ref="AO7" ca="1">INDIRECT(_xlfn.CONCAT(AO$4,"_d!",AO$1,$A7))</f>
        <v>103.51454162597656</v>
      </c>
      <c r="AP7" s="19" cm="1">
        <f t="array" aca="1" ref="AP7" ca="1">INDIRECT(_xlfn.CONCAT(AP$4,"_d!",AP$1,$A7))</f>
        <v>103.35926818847656</v>
      </c>
      <c r="AQ7" s="19" cm="1">
        <f t="array" aca="1" ref="AQ7" ca="1">INDIRECT(_xlfn.CONCAT(AQ$4,"_d!",AQ$1,$A7))</f>
        <v>104.23459625244141</v>
      </c>
      <c r="AR7" s="42">
        <f t="shared" ca="1" si="10"/>
        <v>103.66231773085167</v>
      </c>
      <c r="AS7" s="19" cm="1">
        <f t="array" aca="1" ref="AS7" ca="1">INDIRECT(_xlfn.CONCAT(AS$4,"_d!",AS$1,$A7))</f>
        <v>103.68890380859375</v>
      </c>
      <c r="AT7" s="19" cm="1">
        <f t="array" aca="1" ref="AT7" ca="1">INDIRECT(_xlfn.CONCAT(AT$4,"_d!",AT$1,$A7))</f>
        <v>103.59220886230469</v>
      </c>
      <c r="AU7" s="19" cm="1">
        <f t="array" aca="1" ref="AU7" ca="1">INDIRECT(_xlfn.CONCAT(AU$4,"_d!",AU$1,$A7))</f>
        <v>103.74437713623047</v>
      </c>
      <c r="AV7" s="19" cm="1">
        <f t="array" aca="1" ref="AV7" ca="1">INDIRECT(_xlfn.CONCAT(AV$4,"_d!",AV$1,$A7))</f>
        <v>103.56070709228516</v>
      </c>
      <c r="AW7" s="19" cm="1">
        <f t="array" aca="1" ref="AW7" ca="1">INDIRECT(_xlfn.CONCAT(AW$4,"_d!",AW$1,$A7))</f>
        <v>103.42000579833984</v>
      </c>
      <c r="AX7" s="19" cm="1">
        <f t="array" aca="1" ref="AX7" ca="1">INDIRECT(_xlfn.CONCAT(AX$4,"_d!",AX$1,$A7))</f>
        <v>104.38878631591797</v>
      </c>
      <c r="AY7" s="42">
        <f t="shared" ca="1" si="11"/>
        <v>103.68435497092183</v>
      </c>
      <c r="AZ7" s="19" cm="1">
        <f t="array" aca="1" ref="AZ7" ca="1">INDIRECT(_xlfn.CONCAT(AZ$4,"_d!",AZ$1,$A7))</f>
        <v>103.76062774658203</v>
      </c>
      <c r="BA7" s="19" cm="1">
        <f t="array" aca="1" ref="BA7" ca="1">INDIRECT(_xlfn.CONCAT(BA$4,"_d!",BA$1,$A7))</f>
        <v>103.51124572753906</v>
      </c>
      <c r="BB7" s="19" cm="1">
        <f t="array" aca="1" ref="BB7" ca="1">INDIRECT(_xlfn.CONCAT(BB$4,"_d!",BB$1,$A7))</f>
        <v>103.88048553466797</v>
      </c>
      <c r="BC7" s="19" cm="1">
        <f t="array" aca="1" ref="BC7" ca="1">INDIRECT(_xlfn.CONCAT(BC$4,"_d!",BC$1,$A7))</f>
        <v>103.5758056640625</v>
      </c>
      <c r="BD7" s="19" cm="1">
        <f t="array" aca="1" ref="BD7" ca="1">INDIRECT(_xlfn.CONCAT(BD$4,"_d!",BD$1,$A7))</f>
        <v>103.46234130859375</v>
      </c>
      <c r="BE7" s="19" cm="1">
        <f t="array" aca="1" ref="BE7" ca="1">INDIRECT(_xlfn.CONCAT(BE$4,"_d!",BE$1,$A7))</f>
        <v>104.48596954345703</v>
      </c>
      <c r="BF7" s="42">
        <f t="shared" ca="1" si="12"/>
        <v>103.70295685272677</v>
      </c>
      <c r="BG7" s="19" cm="1">
        <f t="array" aca="1" ref="BG7" ca="1">INDIRECT(_xlfn.CONCAT(BG$4,"_d!",BG$1,$A7))</f>
        <v>103.86964416503906</v>
      </c>
      <c r="BH7" s="19" cm="1">
        <f t="array" aca="1" ref="BH7" ca="1">INDIRECT(_xlfn.CONCAT(BH$4,"_d!",BH$1,$A7))</f>
        <v>103.62742614746094</v>
      </c>
      <c r="BI7" s="19" cm="1">
        <f t="array" aca="1" ref="BI7" ca="1">INDIRECT(_xlfn.CONCAT(BI$4,"_d!",BI$1,$A7))</f>
        <v>103.89811706542969</v>
      </c>
      <c r="BJ7" s="19" cm="1">
        <f t="array" aca="1" ref="BJ7" ca="1">INDIRECT(_xlfn.CONCAT(BJ$4,"_d!",BJ$1,$A7))</f>
        <v>103.72893524169922</v>
      </c>
      <c r="BK7" s="19" cm="1">
        <f t="array" aca="1" ref="BK7" ca="1">INDIRECT(_xlfn.CONCAT(BK$4,"_d!",BK$1,$A7))</f>
        <v>103.52762603759766</v>
      </c>
      <c r="BL7" s="19" cm="1">
        <f t="array" aca="1" ref="BL7" ca="1">INDIRECT(_xlfn.CONCAT(BL$4,"_d!",BL$1,$A7))</f>
        <v>104.52831268310547</v>
      </c>
      <c r="BM7" s="42">
        <f t="shared" ca="1" si="13"/>
        <v>103.81382638220849</v>
      </c>
      <c r="BN7" s="19" cm="1">
        <f t="array" aca="1" ref="BN7" ca="1">INDIRECT(_xlfn.CONCAT(BN$4,"_d!",BN$1,$A7))</f>
        <v>103.83692932128906</v>
      </c>
      <c r="BO7" s="19" cm="1">
        <f t="array" aca="1" ref="BO7" ca="1">INDIRECT(_xlfn.CONCAT(BO$4,"_d!",BO$1,$A7))</f>
        <v>103.60753631591797</v>
      </c>
      <c r="BP7" s="19" cm="1">
        <f t="array" aca="1" ref="BP7" ca="1">INDIRECT(_xlfn.CONCAT(BP$4,"_d!",BP$1,$A7))</f>
        <v>103.77854919433594</v>
      </c>
      <c r="BQ7" s="19" cm="1">
        <f t="array" aca="1" ref="BQ7" ca="1">INDIRECT(_xlfn.CONCAT(BQ$4,"_d!",BQ$1,$A7))</f>
        <v>103.38887023925781</v>
      </c>
      <c r="BR7" s="19" cm="1">
        <f t="array" aca="1" ref="BR7" ca="1">INDIRECT(_xlfn.CONCAT(BR$4,"_d!",BR$1,$A7))</f>
        <v>103.57809448242188</v>
      </c>
      <c r="BS7" s="19" cm="1">
        <f t="array" aca="1" ref="BS7" ca="1">INDIRECT(_xlfn.CONCAT(BS$4,"_d!",BS$1,$A7))</f>
        <v>104.5933837890625</v>
      </c>
      <c r="BT7" s="42">
        <f t="shared" ca="1" si="14"/>
        <v>103.82208394925797</v>
      </c>
      <c r="BU7" s="42"/>
      <c r="BV7" s="45">
        <f t="shared" ca="1" si="15"/>
        <v>103.52222688843098</v>
      </c>
      <c r="BW7" s="45">
        <f t="shared" ca="1" si="16"/>
        <v>103.52962736146829</v>
      </c>
      <c r="BX7" s="45">
        <f t="shared" ca="1" si="17"/>
        <v>103.62672790094473</v>
      </c>
      <c r="BY7" s="45">
        <f t="shared" ca="1" si="18"/>
        <v>103.62803031461138</v>
      </c>
      <c r="BZ7" s="45">
        <f t="shared" ca="1" si="19"/>
        <v>103.64733020387975</v>
      </c>
      <c r="CA7" s="45">
        <f t="shared" ca="1" si="20"/>
        <v>103.66231773085167</v>
      </c>
      <c r="CB7" s="45">
        <f t="shared" ca="1" si="21"/>
        <v>103.68435497092183</v>
      </c>
      <c r="CC7" s="45">
        <f t="shared" ca="1" si="22"/>
        <v>103.70295685272677</v>
      </c>
      <c r="CD7" s="45">
        <f t="shared" ca="1" si="23"/>
        <v>103.81382638220849</v>
      </c>
      <c r="CE7" s="45">
        <f t="shared" ca="1" si="24"/>
        <v>103.82208394925797</v>
      </c>
      <c r="CF7" s="45" cm="1">
        <f t="array" aca="1" ref="CF7" ca="1">+SUMPRODUCT($BV$3:$CE$3/100,$BV7:$CE7)</f>
        <v>103.68879917814435</v>
      </c>
      <c r="CG7" s="35">
        <f t="shared" ref="CG7:CG70" si="28">+B7</f>
        <v>42767</v>
      </c>
      <c r="CH7" s="24">
        <f t="shared" ref="CH7:CH70" ca="1" si="29">+BV7/BV6-1</f>
        <v>2.0013511549536567E-2</v>
      </c>
      <c r="CI7" s="24">
        <f t="shared" ref="CI7:CI70" ca="1" si="30">+BW7/BW6-1</f>
        <v>1.9754432303726865E-2</v>
      </c>
      <c r="CJ7" s="24">
        <f t="shared" ref="CJ7:CJ70" ca="1" si="31">+BX7/BX6-1</f>
        <v>2.0865159232695163E-2</v>
      </c>
      <c r="CK7" s="24">
        <f t="shared" ref="CK7:CK70" ca="1" si="32">+BY7/BY6-1</f>
        <v>2.024095952868521E-2</v>
      </c>
      <c r="CL7" s="24">
        <f t="shared" ref="CL7:CL70" ca="1" si="33">+BZ7/BZ6-1</f>
        <v>2.0293951267898125E-2</v>
      </c>
      <c r="CM7" s="24">
        <f t="shared" ref="CM7:CM70" ca="1" si="34">+CA7/CA6-1</f>
        <v>2.0425491414502561E-2</v>
      </c>
      <c r="CN7" s="24">
        <f t="shared" ref="CN7:CN70" ca="1" si="35">+CB7/CB6-1</f>
        <v>2.0129312567666702E-2</v>
      </c>
      <c r="CO7" s="24">
        <f t="shared" ref="CO7:CO70" ca="1" si="36">+CC7/CC6-1</f>
        <v>2.0467630269175308E-2</v>
      </c>
      <c r="CP7" s="24">
        <f t="shared" ref="CP7:CP70" ca="1" si="37">+CD7/CD6-1</f>
        <v>2.1061467928915611E-2</v>
      </c>
      <c r="CQ7" s="24">
        <f t="shared" ref="CQ7:CQ70" ca="1" si="38">+CE7/CE6-1</f>
        <v>2.0927058951514699E-2</v>
      </c>
      <c r="CR7" s="24">
        <f t="shared" ca="1" si="26"/>
        <v>2.0521119937963794E-2</v>
      </c>
      <c r="CS7" s="35">
        <f t="shared" ref="CS7:CS70" si="39">+CG7</f>
        <v>42767</v>
      </c>
    </row>
    <row r="8" spans="1:108" x14ac:dyDescent="0.25">
      <c r="A8" s="110">
        <f t="shared" si="27"/>
        <v>35</v>
      </c>
      <c r="B8" s="35">
        <f>+NAC!A8</f>
        <v>42795</v>
      </c>
      <c r="C8" s="19" cm="1">
        <f t="array" aca="1" ref="C8" ca="1">INDIRECT(_xlfn.CONCAT(C$4,"_d!",C$1,$A8))</f>
        <v>106.40770721435547</v>
      </c>
      <c r="D8" s="19" cm="1">
        <f t="array" aca="1" ref="D8" ca="1">INDIRECT(_xlfn.CONCAT(D$4,"_d!",D$1,$A8))</f>
        <v>105.69920349121094</v>
      </c>
      <c r="E8" s="19" cm="1">
        <f t="array" aca="1" ref="E8" ca="1">INDIRECT(_xlfn.CONCAT(E$4,"_d!",E$1,$A8))</f>
        <v>106.81870269775391</v>
      </c>
      <c r="F8" s="19" cm="1">
        <f t="array" aca="1" ref="F8" ca="1">INDIRECT(_xlfn.CONCAT(F$4,"_d!",F$1,$A8))</f>
        <v>105.89948272705078</v>
      </c>
      <c r="G8" s="19" cm="1">
        <f t="array" aca="1" ref="G8" ca="1">INDIRECT(_xlfn.CONCAT(G$4,"_d!",G$1,$A8))</f>
        <v>105.65979766845703</v>
      </c>
      <c r="H8" s="19" cm="1">
        <f t="array" aca="1" ref="H8" ca="1">INDIRECT(_xlfn.CONCAT(H$4,"_d!",H$1,$A8))</f>
        <v>106.28819274902344</v>
      </c>
      <c r="I8" s="42">
        <f t="shared" ca="1" si="6"/>
        <v>106.14218397159678</v>
      </c>
      <c r="J8" s="19" cm="1">
        <f t="array" aca="1" ref="J8" ca="1">INDIRECT(_xlfn.CONCAT(J$4,"_d!",J$1,$A8))</f>
        <v>106.27845764160156</v>
      </c>
      <c r="K8" s="19" cm="1">
        <f t="array" aca="1" ref="K8" ca="1">INDIRECT(_xlfn.CONCAT(K$4,"_d!",K$1,$A8))</f>
        <v>105.72966003417969</v>
      </c>
      <c r="L8" s="19" cm="1">
        <f t="array" aca="1" ref="L8" ca="1">INDIRECT(_xlfn.CONCAT(L$4,"_d!",L$1,$A8))</f>
        <v>106.91769409179688</v>
      </c>
      <c r="M8" s="19" cm="1">
        <f t="array" aca="1" ref="M8" ca="1">INDIRECT(_xlfn.CONCAT(M$4,"_d!",M$1,$A8))</f>
        <v>106.11751556396484</v>
      </c>
      <c r="N8" s="19" cm="1">
        <f t="array" aca="1" ref="N8" ca="1">INDIRECT(_xlfn.CONCAT(N$4,"_d!",N$1,$A8))</f>
        <v>105.76007843017578</v>
      </c>
      <c r="O8" s="19" cm="1">
        <f t="array" aca="1" ref="O8" ca="1">INDIRECT(_xlfn.CONCAT(O$4,"_d!",O$1,$A8))</f>
        <v>106.42284393310547</v>
      </c>
      <c r="P8" s="42">
        <f ca="1">+SUMPRODUCT(J$3:$O$3,J8:O8)</f>
        <v>106.15713871724374</v>
      </c>
      <c r="Q8" s="19" cm="1">
        <f t="array" aca="1" ref="Q8" ca="1">INDIRECT(_xlfn.CONCAT(Q$4,"_d!",Q$1,$A8))</f>
        <v>106.46856689453125</v>
      </c>
      <c r="R8" s="19" cm="1">
        <f t="array" aca="1" ref="R8" ca="1">INDIRECT(_xlfn.CONCAT(R$4,"_d!",R$1,$A8))</f>
        <v>105.83708953857422</v>
      </c>
      <c r="S8" s="19" cm="1">
        <f t="array" aca="1" ref="S8" ca="1">INDIRECT(_xlfn.CONCAT(S$4,"_d!",S$1,$A8))</f>
        <v>107.06095123291016</v>
      </c>
      <c r="T8" s="19" cm="1">
        <f t="array" aca="1" ref="T8" ca="1">INDIRECT(_xlfn.CONCAT(T$4,"_d!",T$1,$A8))</f>
        <v>105.93801879882813</v>
      </c>
      <c r="U8" s="19" cm="1">
        <f t="array" aca="1" ref="U8" ca="1">INDIRECT(_xlfn.CONCAT(U$4,"_d!",U$1,$A8))</f>
        <v>105.93234252929688</v>
      </c>
      <c r="V8" s="19" cm="1">
        <f t="array" aca="1" ref="V8" ca="1">INDIRECT(_xlfn.CONCAT(V$4,"_d!",V$1,$A8))</f>
        <v>106.32880401611328</v>
      </c>
      <c r="W8" s="42">
        <f t="shared" ca="1" si="7"/>
        <v>106.26301807042442</v>
      </c>
      <c r="X8" s="19" cm="1">
        <f t="array" aca="1" ref="X8" ca="1">INDIRECT(_xlfn.CONCAT(X$4,"_d!",X$1,$A8))</f>
        <v>106.25418090820313</v>
      </c>
      <c r="Y8" s="19" cm="1">
        <f t="array" aca="1" ref="Y8" ca="1">INDIRECT(_xlfn.CONCAT(Y$4,"_d!",Y$1,$A8))</f>
        <v>105.73887634277344</v>
      </c>
      <c r="Z8" s="19" cm="1">
        <f t="array" aca="1" ref="Z8" ca="1">INDIRECT(_xlfn.CONCAT(Z$4,"_d!",Z$1,$A8))</f>
        <v>107.223876953125</v>
      </c>
      <c r="AA8" s="19" cm="1">
        <f t="array" aca="1" ref="AA8" ca="1">INDIRECT(_xlfn.CONCAT(AA$4,"_d!",AA$1,$A8))</f>
        <v>106.20375061035156</v>
      </c>
      <c r="AB8" s="19" cm="1">
        <f t="array" aca="1" ref="AB8" ca="1">INDIRECT(_xlfn.CONCAT(AB$4,"_d!",AB$1,$A8))</f>
        <v>106.02092742919922</v>
      </c>
      <c r="AC8" s="19" cm="1">
        <f t="array" aca="1" ref="AC8" ca="1">INDIRECT(_xlfn.CONCAT(AC$4,"_d!",AC$1,$A8))</f>
        <v>106.48468017578125</v>
      </c>
      <c r="AD8" s="42">
        <f t="shared" ca="1" si="8"/>
        <v>106.16795153005276</v>
      </c>
      <c r="AE8" s="19" cm="1">
        <f t="array" aca="1" ref="AE8" ca="1">INDIRECT(_xlfn.CONCAT(AE$4,"_d!",AE$1,$A8))</f>
        <v>106.33651733398438</v>
      </c>
      <c r="AF8" s="19" cm="1">
        <f t="array" aca="1" ref="AF8" ca="1">INDIRECT(_xlfn.CONCAT(AF$4,"_d!",AF$1,$A8))</f>
        <v>105.84441375732422</v>
      </c>
      <c r="AG8" s="19" cm="1">
        <f t="array" aca="1" ref="AG8" ca="1">INDIRECT(_xlfn.CONCAT(AG$4,"_d!",AG$1,$A8))</f>
        <v>107.30372619628906</v>
      </c>
      <c r="AH8" s="19" cm="1">
        <f t="array" aca="1" ref="AH8" ca="1">INDIRECT(_xlfn.CONCAT(AH$4,"_d!",AH$1,$A8))</f>
        <v>106.05429840087891</v>
      </c>
      <c r="AI8" s="19" cm="1">
        <f t="array" aca="1" ref="AI8" ca="1">INDIRECT(_xlfn.CONCAT(AI$4,"_d!",AI$1,$A8))</f>
        <v>105.98654174804688</v>
      </c>
      <c r="AJ8" s="19" cm="1">
        <f t="array" aca="1" ref="AJ8" ca="1">INDIRECT(_xlfn.CONCAT(AJ$4,"_d!",AJ$1,$A8))</f>
        <v>106.41868591308594</v>
      </c>
      <c r="AK8" s="42">
        <f t="shared" ca="1" si="9"/>
        <v>106.19856426139984</v>
      </c>
      <c r="AL8" s="19" cm="1">
        <f t="array" aca="1" ref="AL8" ca="1">INDIRECT(_xlfn.CONCAT(AL$4,"_d!",AL$1,$A8))</f>
        <v>106.42908477783203</v>
      </c>
      <c r="AM8" s="19" cm="1">
        <f t="array" aca="1" ref="AM8" ca="1">INDIRECT(_xlfn.CONCAT(AM$4,"_d!",AM$1,$A8))</f>
        <v>105.80442810058594</v>
      </c>
      <c r="AN8" s="19" cm="1">
        <f t="array" aca="1" ref="AN8" ca="1">INDIRECT(_xlfn.CONCAT(AN$4,"_d!",AN$1,$A8))</f>
        <v>107.3458251953125</v>
      </c>
      <c r="AO8" s="19" cm="1">
        <f t="array" aca="1" ref="AO8" ca="1">INDIRECT(_xlfn.CONCAT(AO$4,"_d!",AO$1,$A8))</f>
        <v>106.05632019042969</v>
      </c>
      <c r="AP8" s="19" cm="1">
        <f t="array" aca="1" ref="AP8" ca="1">INDIRECT(_xlfn.CONCAT(AP$4,"_d!",AP$1,$A8))</f>
        <v>106.016357421875</v>
      </c>
      <c r="AQ8" s="19" cm="1">
        <f t="array" aca="1" ref="AQ8" ca="1">INDIRECT(_xlfn.CONCAT(AQ$4,"_d!",AQ$1,$A8))</f>
        <v>106.31789398193359</v>
      </c>
      <c r="AR8" s="42">
        <f t="shared" ca="1" si="10"/>
        <v>106.23295028340617</v>
      </c>
      <c r="AS8" s="19" cm="1">
        <f t="array" aca="1" ref="AS8" ca="1">INDIRECT(_xlfn.CONCAT(AS$4,"_d!",AS$1,$A8))</f>
        <v>106.19261169433594</v>
      </c>
      <c r="AT8" s="19" cm="1">
        <f t="array" aca="1" ref="AT8" ca="1">INDIRECT(_xlfn.CONCAT(AT$4,"_d!",AT$1,$A8))</f>
        <v>105.91941833496094</v>
      </c>
      <c r="AU8" s="19" cm="1">
        <f t="array" aca="1" ref="AU8" ca="1">INDIRECT(_xlfn.CONCAT(AU$4,"_d!",AU$1,$A8))</f>
        <v>107.29132080078125</v>
      </c>
      <c r="AV8" s="19" cm="1">
        <f t="array" aca="1" ref="AV8" ca="1">INDIRECT(_xlfn.CONCAT(AV$4,"_d!",AV$1,$A8))</f>
        <v>106.07334136962891</v>
      </c>
      <c r="AW8" s="19" cm="1">
        <f t="array" aca="1" ref="AW8" ca="1">INDIRECT(_xlfn.CONCAT(AW$4,"_d!",AW$1,$A8))</f>
        <v>106.08164215087891</v>
      </c>
      <c r="AX8" s="19" cm="1">
        <f t="array" aca="1" ref="AX8" ca="1">INDIRECT(_xlfn.CONCAT(AX$4,"_d!",AX$1,$A8))</f>
        <v>106.49297332763672</v>
      </c>
      <c r="AY8" s="42">
        <f t="shared" ca="1" si="11"/>
        <v>106.18903320716399</v>
      </c>
      <c r="AZ8" s="19" cm="1">
        <f t="array" aca="1" ref="AZ8" ca="1">INDIRECT(_xlfn.CONCAT(AZ$4,"_d!",AZ$1,$A8))</f>
        <v>106.24797058105469</v>
      </c>
      <c r="BA8" s="19" cm="1">
        <f t="array" aca="1" ref="BA8" ca="1">INDIRECT(_xlfn.CONCAT(BA$4,"_d!",BA$1,$A8))</f>
        <v>105.72550201416016</v>
      </c>
      <c r="BB8" s="19" cm="1">
        <f t="array" aca="1" ref="BB8" ca="1">INDIRECT(_xlfn.CONCAT(BB$4,"_d!",BB$1,$A8))</f>
        <v>107.47711181640625</v>
      </c>
      <c r="BC8" s="19" cm="1">
        <f t="array" aca="1" ref="BC8" ca="1">INDIRECT(_xlfn.CONCAT(BC$4,"_d!",BC$1,$A8))</f>
        <v>106.25385284423828</v>
      </c>
      <c r="BD8" s="19" cm="1">
        <f t="array" aca="1" ref="BD8" ca="1">INDIRECT(_xlfn.CONCAT(BD$4,"_d!",BD$1,$A8))</f>
        <v>106.07450103759766</v>
      </c>
      <c r="BE8" s="19" cm="1">
        <f t="array" aca="1" ref="BE8" ca="1">INDIRECT(_xlfn.CONCAT(BE$4,"_d!",BE$1,$A8))</f>
        <v>106.74922943115234</v>
      </c>
      <c r="BF8" s="42">
        <f t="shared" ca="1" si="12"/>
        <v>106.14708883511307</v>
      </c>
      <c r="BG8" s="19" cm="1">
        <f t="array" aca="1" ref="BG8" ca="1">INDIRECT(_xlfn.CONCAT(BG$4,"_d!",BG$1,$A8))</f>
        <v>106.3277587890625</v>
      </c>
      <c r="BH8" s="19" cm="1">
        <f t="array" aca="1" ref="BH8" ca="1">INDIRECT(_xlfn.CONCAT(BH$4,"_d!",BH$1,$A8))</f>
        <v>105.89844512939453</v>
      </c>
      <c r="BI8" s="19" cm="1">
        <f t="array" aca="1" ref="BI8" ca="1">INDIRECT(_xlfn.CONCAT(BI$4,"_d!",BI$1,$A8))</f>
        <v>107.37089538574219</v>
      </c>
      <c r="BJ8" s="19" cm="1">
        <f t="array" aca="1" ref="BJ8" ca="1">INDIRECT(_xlfn.CONCAT(BJ$4,"_d!",BJ$1,$A8))</f>
        <v>106.598876953125</v>
      </c>
      <c r="BK8" s="19" cm="1">
        <f t="array" aca="1" ref="BK8" ca="1">INDIRECT(_xlfn.CONCAT(BK$4,"_d!",BK$1,$A8))</f>
        <v>106.14899444580078</v>
      </c>
      <c r="BL8" s="19" cm="1">
        <f t="array" aca="1" ref="BL8" ca="1">INDIRECT(_xlfn.CONCAT(BL$4,"_d!",BL$1,$A8))</f>
        <v>106.76513671875</v>
      </c>
      <c r="BM8" s="42">
        <f t="shared" ca="1" si="13"/>
        <v>106.24524733087212</v>
      </c>
      <c r="BN8" s="19" cm="1">
        <f t="array" aca="1" ref="BN8" ca="1">INDIRECT(_xlfn.CONCAT(BN$4,"_d!",BN$1,$A8))</f>
        <v>106.09928131103516</v>
      </c>
      <c r="BO8" s="19" cm="1">
        <f t="array" aca="1" ref="BO8" ca="1">INDIRECT(_xlfn.CONCAT(BO$4,"_d!",BO$1,$A8))</f>
        <v>105.71685028076172</v>
      </c>
      <c r="BP8" s="19" cm="1">
        <f t="array" aca="1" ref="BP8" ca="1">INDIRECT(_xlfn.CONCAT(BP$4,"_d!",BP$1,$A8))</f>
        <v>107.15054321289063</v>
      </c>
      <c r="BQ8" s="19" cm="1">
        <f t="array" aca="1" ref="BQ8" ca="1">INDIRECT(_xlfn.CONCAT(BQ$4,"_d!",BQ$1,$A8))</f>
        <v>105.78604125976563</v>
      </c>
      <c r="BR8" s="19" cm="1">
        <f t="array" aca="1" ref="BR8" ca="1">INDIRECT(_xlfn.CONCAT(BR$4,"_d!",BR$1,$A8))</f>
        <v>106.24728393554688</v>
      </c>
      <c r="BS8" s="19" cm="1">
        <f t="array" aca="1" ref="BS8" ca="1">INDIRECT(_xlfn.CONCAT(BS$4,"_d!",BS$1,$A8))</f>
        <v>106.76118469238281</v>
      </c>
      <c r="BT8" s="42">
        <f t="shared" ca="1" si="14"/>
        <v>106.0865956454367</v>
      </c>
      <c r="BU8" s="42"/>
      <c r="BV8" s="45">
        <f t="shared" ca="1" si="15"/>
        <v>106.14218397159678</v>
      </c>
      <c r="BW8" s="45">
        <f t="shared" ca="1" si="16"/>
        <v>106.15713871724374</v>
      </c>
      <c r="BX8" s="45">
        <f t="shared" ca="1" si="17"/>
        <v>106.26301807042442</v>
      </c>
      <c r="BY8" s="45">
        <f t="shared" ca="1" si="18"/>
        <v>106.16795153005276</v>
      </c>
      <c r="BZ8" s="45">
        <f t="shared" ca="1" si="19"/>
        <v>106.19856426139984</v>
      </c>
      <c r="CA8" s="45">
        <f t="shared" ca="1" si="20"/>
        <v>106.23295028340617</v>
      </c>
      <c r="CB8" s="45">
        <f t="shared" ca="1" si="21"/>
        <v>106.18903320716399</v>
      </c>
      <c r="CC8" s="45">
        <f t="shared" ca="1" si="22"/>
        <v>106.14708883511307</v>
      </c>
      <c r="CD8" s="45">
        <f t="shared" ca="1" si="23"/>
        <v>106.24524733087212</v>
      </c>
      <c r="CE8" s="45">
        <f t="shared" ca="1" si="24"/>
        <v>106.0865956454367</v>
      </c>
      <c r="CF8" s="45" cm="1">
        <f t="array" aca="1" ref="CF8" ca="1">+SUMPRODUCT($BV$3:$CE$3/100,$BV8:$CE8)</f>
        <v>106.16940779096215</v>
      </c>
      <c r="CG8" s="35">
        <f t="shared" si="28"/>
        <v>42795</v>
      </c>
      <c r="CH8" s="24">
        <f t="shared" ca="1" si="29"/>
        <v>2.5308160014654746E-2</v>
      </c>
      <c r="CI8" s="24">
        <f t="shared" ca="1" si="30"/>
        <v>2.5379318198467393E-2</v>
      </c>
      <c r="CJ8" s="24">
        <f t="shared" ca="1" si="31"/>
        <v>2.5440252943233821E-2</v>
      </c>
      <c r="CK8" s="24">
        <f t="shared" ca="1" si="32"/>
        <v>2.4509982557135102E-2</v>
      </c>
      <c r="CL8" s="24">
        <f t="shared" ca="1" si="33"/>
        <v>2.4614566072292288E-2</v>
      </c>
      <c r="CM8" s="24">
        <f t="shared" ca="1" si="34"/>
        <v>2.4798138888123988E-2</v>
      </c>
      <c r="CN8" s="24">
        <f t="shared" ca="1" si="35"/>
        <v>2.4156761518597358E-2</v>
      </c>
      <c r="CO8" s="24">
        <f t="shared" ca="1" si="36"/>
        <v>2.3568585280141274E-2</v>
      </c>
      <c r="CP8" s="24">
        <f t="shared" ca="1" si="37"/>
        <v>2.3420974193860689E-2</v>
      </c>
      <c r="CQ8" s="24">
        <f t="shared" ca="1" si="38"/>
        <v>2.1811464478843412E-2</v>
      </c>
      <c r="CR8" s="24">
        <f t="shared" ca="1" si="26"/>
        <v>2.3923592832393981E-2</v>
      </c>
      <c r="CS8" s="35">
        <f t="shared" si="39"/>
        <v>42795</v>
      </c>
    </row>
    <row r="9" spans="1:108" x14ac:dyDescent="0.25">
      <c r="A9" s="110">
        <f t="shared" si="27"/>
        <v>36</v>
      </c>
      <c r="B9" s="35">
        <f>+NAC!A9</f>
        <v>42826</v>
      </c>
      <c r="C9" s="19" cm="1">
        <f t="array" aca="1" ref="C9" ca="1">INDIRECT(_xlfn.CONCAT(C$4,"_d!",C$1,$A9))</f>
        <v>109.34986877441406</v>
      </c>
      <c r="D9" s="19" cm="1">
        <f t="array" aca="1" ref="D9" ca="1">INDIRECT(_xlfn.CONCAT(D$4,"_d!",D$1,$A9))</f>
        <v>108.67765808105469</v>
      </c>
      <c r="E9" s="19" cm="1">
        <f t="array" aca="1" ref="E9" ca="1">INDIRECT(_xlfn.CONCAT(E$4,"_d!",E$1,$A9))</f>
        <v>109.76416778564453</v>
      </c>
      <c r="F9" s="19" cm="1">
        <f t="array" aca="1" ref="F9" ca="1">INDIRECT(_xlfn.CONCAT(F$4,"_d!",F$1,$A9))</f>
        <v>108.39453125</v>
      </c>
      <c r="G9" s="19" cm="1">
        <f t="array" aca="1" ref="G9" ca="1">INDIRECT(_xlfn.CONCAT(G$4,"_d!",G$1,$A9))</f>
        <v>109.13150024414063</v>
      </c>
      <c r="H9" s="19" cm="1">
        <f t="array" aca="1" ref="H9" ca="1">INDIRECT(_xlfn.CONCAT(H$4,"_d!",H$1,$A9))</f>
        <v>108.50173187255859</v>
      </c>
      <c r="I9" s="42">
        <f t="shared" ca="1" si="6"/>
        <v>109.04487869985893</v>
      </c>
      <c r="J9" s="19" cm="1">
        <f t="array" aca="1" ref="J9" ca="1">INDIRECT(_xlfn.CONCAT(J$4,"_d!",J$1,$A9))</f>
        <v>109.19170379638672</v>
      </c>
      <c r="K9" s="19" cm="1">
        <f t="array" aca="1" ref="K9" ca="1">INDIRECT(_xlfn.CONCAT(K$4,"_d!",K$1,$A9))</f>
        <v>108.72787475585938</v>
      </c>
      <c r="L9" s="19" cm="1">
        <f t="array" aca="1" ref="L9" ca="1">INDIRECT(_xlfn.CONCAT(L$4,"_d!",L$1,$A9))</f>
        <v>109.88420104980469</v>
      </c>
      <c r="M9" s="19" cm="1">
        <f t="array" aca="1" ref="M9" ca="1">INDIRECT(_xlfn.CONCAT(M$4,"_d!",M$1,$A9))</f>
        <v>108.59999084472656</v>
      </c>
      <c r="N9" s="19" cm="1">
        <f t="array" aca="1" ref="N9" ca="1">INDIRECT(_xlfn.CONCAT(N$4,"_d!",N$1,$A9))</f>
        <v>109.36410522460938</v>
      </c>
      <c r="O9" s="19" cm="1">
        <f t="array" aca="1" ref="O9" ca="1">INDIRECT(_xlfn.CONCAT(O$4,"_d!",O$1,$A9))</f>
        <v>108.60469818115234</v>
      </c>
      <c r="P9" s="42">
        <f ca="1">+SUMPRODUCT(J$3:$O$3,J9:O9)</f>
        <v>109.08429834486462</v>
      </c>
      <c r="Q9" s="19" cm="1">
        <f t="array" aca="1" ref="Q9" ca="1">INDIRECT(_xlfn.CONCAT(Q$4,"_d!",Q$1,$A9))</f>
        <v>109.46977996826172</v>
      </c>
      <c r="R9" s="19" cm="1">
        <f t="array" aca="1" ref="R9" ca="1">INDIRECT(_xlfn.CONCAT(R$4,"_d!",R$1,$A9))</f>
        <v>108.8970947265625</v>
      </c>
      <c r="S9" s="19" cm="1">
        <f t="array" aca="1" ref="S9" ca="1">INDIRECT(_xlfn.CONCAT(S$4,"_d!",S$1,$A9))</f>
        <v>110.02749633789063</v>
      </c>
      <c r="T9" s="19" cm="1">
        <f t="array" aca="1" ref="T9" ca="1">INDIRECT(_xlfn.CONCAT(T$4,"_d!",T$1,$A9))</f>
        <v>108.26914215087891</v>
      </c>
      <c r="U9" s="19" cm="1">
        <f t="array" aca="1" ref="U9" ca="1">INDIRECT(_xlfn.CONCAT(U$4,"_d!",U$1,$A9))</f>
        <v>109.49854278564453</v>
      </c>
      <c r="V9" s="19" cm="1">
        <f t="array" aca="1" ref="V9" ca="1">INDIRECT(_xlfn.CONCAT(V$4,"_d!",V$1,$A9))</f>
        <v>108.55646514892578</v>
      </c>
      <c r="W9" s="42">
        <f t="shared" ca="1" si="7"/>
        <v>109.24458543760859</v>
      </c>
      <c r="X9" s="19" cm="1">
        <f t="array" aca="1" ref="X9" ca="1">INDIRECT(_xlfn.CONCAT(X$4,"_d!",X$1,$A9))</f>
        <v>109.06005096435547</v>
      </c>
      <c r="Y9" s="19" cm="1">
        <f t="array" aca="1" ref="Y9" ca="1">INDIRECT(_xlfn.CONCAT(Y$4,"_d!",Y$1,$A9))</f>
        <v>108.67162322998047</v>
      </c>
      <c r="Z9" s="19" cm="1">
        <f t="array" aca="1" ref="Z9" ca="1">INDIRECT(_xlfn.CONCAT(Z$4,"_d!",Z$1,$A9))</f>
        <v>110.13996124267578</v>
      </c>
      <c r="AA9" s="19" cm="1">
        <f t="array" aca="1" ref="AA9" ca="1">INDIRECT(_xlfn.CONCAT(AA$4,"_d!",AA$1,$A9))</f>
        <v>108.60359191894531</v>
      </c>
      <c r="AB9" s="19" cm="1">
        <f t="array" aca="1" ref="AB9" ca="1">INDIRECT(_xlfn.CONCAT(AB$4,"_d!",AB$1,$A9))</f>
        <v>109.58688354492188</v>
      </c>
      <c r="AC9" s="19" cm="1">
        <f t="array" aca="1" ref="AC9" ca="1">INDIRECT(_xlfn.CONCAT(AC$4,"_d!",AC$1,$A9))</f>
        <v>108.68321990966797</v>
      </c>
      <c r="AD9" s="42">
        <f t="shared" ca="1" si="8"/>
        <v>109.03273448169206</v>
      </c>
      <c r="AE9" s="19" cm="1">
        <f t="array" aca="1" ref="AE9" ca="1">INDIRECT(_xlfn.CONCAT(AE$4,"_d!",AE$1,$A9))</f>
        <v>109.24239349365234</v>
      </c>
      <c r="AF9" s="19" cm="1">
        <f t="array" aca="1" ref="AF9" ca="1">INDIRECT(_xlfn.CONCAT(AF$4,"_d!",AF$1,$A9))</f>
        <v>108.83562469482422</v>
      </c>
      <c r="AG9" s="19" cm="1">
        <f t="array" aca="1" ref="AG9" ca="1">INDIRECT(_xlfn.CONCAT(AG$4,"_d!",AG$1,$A9))</f>
        <v>110.17250823974609</v>
      </c>
      <c r="AH9" s="19" cm="1">
        <f t="array" aca="1" ref="AH9" ca="1">INDIRECT(_xlfn.CONCAT(AH$4,"_d!",AH$1,$A9))</f>
        <v>108.38247680664063</v>
      </c>
      <c r="AI9" s="19" cm="1">
        <f t="array" aca="1" ref="AI9" ca="1">INDIRECT(_xlfn.CONCAT(AI$4,"_d!",AI$1,$A9))</f>
        <v>109.57608032226563</v>
      </c>
      <c r="AJ9" s="19" cm="1">
        <f t="array" aca="1" ref="AJ9" ca="1">INDIRECT(_xlfn.CONCAT(AJ$4,"_d!",AJ$1,$A9))</f>
        <v>108.61686706542969</v>
      </c>
      <c r="AK9" s="42">
        <f t="shared" ca="1" si="9"/>
        <v>109.13456007334554</v>
      </c>
      <c r="AL9" s="19" cm="1">
        <f t="array" aca="1" ref="AL9" ca="1">INDIRECT(_xlfn.CONCAT(AL$4,"_d!",AL$1,$A9))</f>
        <v>109.35251617431641</v>
      </c>
      <c r="AM9" s="19" cm="1">
        <f t="array" aca="1" ref="AM9" ca="1">INDIRECT(_xlfn.CONCAT(AM$4,"_d!",AM$1,$A9))</f>
        <v>108.75130462646484</v>
      </c>
      <c r="AN9" s="19" cm="1">
        <f t="array" aca="1" ref="AN9" ca="1">INDIRECT(_xlfn.CONCAT(AN$4,"_d!",AN$1,$A9))</f>
        <v>110.28838348388672</v>
      </c>
      <c r="AO9" s="19" cm="1">
        <f t="array" aca="1" ref="AO9" ca="1">INDIRECT(_xlfn.CONCAT(AO$4,"_d!",AO$1,$A9))</f>
        <v>108.45518493652344</v>
      </c>
      <c r="AP9" s="19" cm="1">
        <f t="array" aca="1" ref="AP9" ca="1">INDIRECT(_xlfn.CONCAT(AP$4,"_d!",AP$1,$A9))</f>
        <v>109.51718139648438</v>
      </c>
      <c r="AQ9" s="19" cm="1">
        <f t="array" aca="1" ref="AQ9" ca="1">INDIRECT(_xlfn.CONCAT(AQ$4,"_d!",AQ$1,$A9))</f>
        <v>108.52354431152344</v>
      </c>
      <c r="AR9" s="42">
        <f t="shared" ca="1" si="10"/>
        <v>109.14443322550062</v>
      </c>
      <c r="AS9" s="19" cm="1">
        <f t="array" aca="1" ref="AS9" ca="1">INDIRECT(_xlfn.CONCAT(AS$4,"_d!",AS$1,$A9))</f>
        <v>108.96672821044922</v>
      </c>
      <c r="AT9" s="19" cm="1">
        <f t="array" aca="1" ref="AT9" ca="1">INDIRECT(_xlfn.CONCAT(AT$4,"_d!",AT$1,$A9))</f>
        <v>108.86298370361328</v>
      </c>
      <c r="AU9" s="19" cm="1">
        <f t="array" aca="1" ref="AU9" ca="1">INDIRECT(_xlfn.CONCAT(AU$4,"_d!",AU$1,$A9))</f>
        <v>110.19193267822266</v>
      </c>
      <c r="AV9" s="19" cm="1">
        <f t="array" aca="1" ref="AV9" ca="1">INDIRECT(_xlfn.CONCAT(AV$4,"_d!",AV$1,$A9))</f>
        <v>108.42462158203125</v>
      </c>
      <c r="AW9" s="19" cm="1">
        <f t="array" aca="1" ref="AW9" ca="1">INDIRECT(_xlfn.CONCAT(AW$4,"_d!",AW$1,$A9))</f>
        <v>109.49789428710938</v>
      </c>
      <c r="AX9" s="19" cm="1">
        <f t="array" aca="1" ref="AX9" ca="1">INDIRECT(_xlfn.CONCAT(AX$4,"_d!",AX$1,$A9))</f>
        <v>108.72063446044922</v>
      </c>
      <c r="AY9" s="42">
        <f t="shared" ca="1" si="11"/>
        <v>109.02082733472474</v>
      </c>
      <c r="AZ9" s="19" cm="1">
        <f t="array" aca="1" ref="AZ9" ca="1">INDIRECT(_xlfn.CONCAT(AZ$4,"_d!",AZ$1,$A9))</f>
        <v>109.0172119140625</v>
      </c>
      <c r="BA9" s="19" cm="1">
        <f t="array" aca="1" ref="BA9" ca="1">INDIRECT(_xlfn.CONCAT(BA$4,"_d!",BA$1,$A9))</f>
        <v>108.57110595703125</v>
      </c>
      <c r="BB9" s="19" cm="1">
        <f t="array" aca="1" ref="BB9" ca="1">INDIRECT(_xlfn.CONCAT(BB$4,"_d!",BB$1,$A9))</f>
        <v>110.37007141113281</v>
      </c>
      <c r="BC9" s="19" cm="1">
        <f t="array" aca="1" ref="BC9" ca="1">INDIRECT(_xlfn.CONCAT(BC$4,"_d!",BC$1,$A9))</f>
        <v>108.57254791259766</v>
      </c>
      <c r="BD9" s="19" cm="1">
        <f t="array" aca="1" ref="BD9" ca="1">INDIRECT(_xlfn.CONCAT(BD$4,"_d!",BD$1,$A9))</f>
        <v>109.44815063476563</v>
      </c>
      <c r="BE9" s="19" cm="1">
        <f t="array" aca="1" ref="BE9" ca="1">INDIRECT(_xlfn.CONCAT(BE$4,"_d!",BE$1,$A9))</f>
        <v>108.94789123535156</v>
      </c>
      <c r="BF9" s="42">
        <f t="shared" ca="1" si="12"/>
        <v>108.93494223381293</v>
      </c>
      <c r="BG9" s="19" cm="1">
        <f t="array" aca="1" ref="BG9" ca="1">INDIRECT(_xlfn.CONCAT(BG$4,"_d!",BG$1,$A9))</f>
        <v>109.08989715576172</v>
      </c>
      <c r="BH9" s="19" cm="1">
        <f t="array" aca="1" ref="BH9" ca="1">INDIRECT(_xlfn.CONCAT(BH$4,"_d!",BH$1,$A9))</f>
        <v>108.78296661376953</v>
      </c>
      <c r="BI9" s="19" cm="1">
        <f t="array" aca="1" ref="BI9" ca="1">INDIRECT(_xlfn.CONCAT(BI$4,"_d!",BI$1,$A9))</f>
        <v>110.22367858886719</v>
      </c>
      <c r="BJ9" s="19" cm="1">
        <f t="array" aca="1" ref="BJ9" ca="1">INDIRECT(_xlfn.CONCAT(BJ$4,"_d!",BJ$1,$A9))</f>
        <v>108.93157196044922</v>
      </c>
      <c r="BK9" s="19" cm="1">
        <f t="array" aca="1" ref="BK9" ca="1">INDIRECT(_xlfn.CONCAT(BK$4,"_d!",BK$1,$A9))</f>
        <v>109.55227661132813</v>
      </c>
      <c r="BL9" s="19" cm="1">
        <f t="array" aca="1" ref="BL9" ca="1">INDIRECT(_xlfn.CONCAT(BL$4,"_d!",BL$1,$A9))</f>
        <v>108.98765563964844</v>
      </c>
      <c r="BM9" s="42">
        <f t="shared" ca="1" si="13"/>
        <v>109.03555074427582</v>
      </c>
      <c r="BN9" s="19" cm="1">
        <f t="array" aca="1" ref="BN9" ca="1">INDIRECT(_xlfn.CONCAT(BN$4,"_d!",BN$1,$A9))</f>
        <v>108.76602935791016</v>
      </c>
      <c r="BO9" s="19" cm="1">
        <f t="array" aca="1" ref="BO9" ca="1">INDIRECT(_xlfn.CONCAT(BO$4,"_d!",BO$1,$A9))</f>
        <v>108.49466705322266</v>
      </c>
      <c r="BP9" s="19" cm="1">
        <f t="array" aca="1" ref="BP9" ca="1">INDIRECT(_xlfn.CONCAT(BP$4,"_d!",BP$1,$A9))</f>
        <v>109.96451568603516</v>
      </c>
      <c r="BQ9" s="19" cm="1">
        <f t="array" aca="1" ref="BQ9" ca="1">INDIRECT(_xlfn.CONCAT(BQ$4,"_d!",BQ$1,$A9))</f>
        <v>107.73445892333984</v>
      </c>
      <c r="BR9" s="19" cm="1">
        <f t="array" aca="1" ref="BR9" ca="1">INDIRECT(_xlfn.CONCAT(BR$4,"_d!",BR$1,$A9))</f>
        <v>109.55350494384766</v>
      </c>
      <c r="BS9" s="19" cm="1">
        <f t="array" aca="1" ref="BS9" ca="1">INDIRECT(_xlfn.CONCAT(BS$4,"_d!",BS$1,$A9))</f>
        <v>109.03167724609375</v>
      </c>
      <c r="BT9" s="42">
        <f t="shared" ca="1" si="14"/>
        <v>108.77034474583945</v>
      </c>
      <c r="BU9" s="42"/>
      <c r="BV9" s="45">
        <f t="shared" ca="1" si="15"/>
        <v>109.04487869985893</v>
      </c>
      <c r="BW9" s="45">
        <f t="shared" ca="1" si="16"/>
        <v>109.08429834486462</v>
      </c>
      <c r="BX9" s="45">
        <f t="shared" ca="1" si="17"/>
        <v>109.24458543760859</v>
      </c>
      <c r="BY9" s="45">
        <f t="shared" ca="1" si="18"/>
        <v>109.03273448169206</v>
      </c>
      <c r="BZ9" s="45">
        <f t="shared" ca="1" si="19"/>
        <v>109.13456007334554</v>
      </c>
      <c r="CA9" s="45">
        <f t="shared" ca="1" si="20"/>
        <v>109.14443322550062</v>
      </c>
      <c r="CB9" s="45">
        <f t="shared" ca="1" si="21"/>
        <v>109.02082733472474</v>
      </c>
      <c r="CC9" s="45">
        <f t="shared" ca="1" si="22"/>
        <v>108.93494223381293</v>
      </c>
      <c r="CD9" s="45">
        <f t="shared" ca="1" si="23"/>
        <v>109.03555074427582</v>
      </c>
      <c r="CE9" s="45">
        <f t="shared" ca="1" si="24"/>
        <v>108.77034474583945</v>
      </c>
      <c r="CF9" s="45" cm="1">
        <f t="array" aca="1" ref="CF9" ca="1">+SUMPRODUCT($BV$3:$CE$3/100,$BV9:$CE9)</f>
        <v>109.0032925739618</v>
      </c>
      <c r="CG9" s="35">
        <f t="shared" si="28"/>
        <v>42826</v>
      </c>
      <c r="CH9" s="24">
        <f t="shared" ca="1" si="29"/>
        <v>2.7347230098816233E-2</v>
      </c>
      <c r="CI9" s="24">
        <f t="shared" ca="1" si="30"/>
        <v>2.7573836889269954E-2</v>
      </c>
      <c r="CJ9" s="24">
        <f t="shared" ca="1" si="31"/>
        <v>2.805837271823175E-2</v>
      </c>
      <c r="CK9" s="24">
        <f t="shared" ca="1" si="32"/>
        <v>2.6983500296964502E-2</v>
      </c>
      <c r="CL9" s="24">
        <f t="shared" ca="1" si="33"/>
        <v>2.7646285355788391E-2</v>
      </c>
      <c r="CM9" s="24">
        <f t="shared" ca="1" si="34"/>
        <v>2.7406590274742904E-2</v>
      </c>
      <c r="CN9" s="24">
        <f t="shared" ca="1" si="35"/>
        <v>2.6667481961496042E-2</v>
      </c>
      <c r="CO9" s="24">
        <f t="shared" ca="1" si="36"/>
        <v>2.6264058951541047E-2</v>
      </c>
      <c r="CP9" s="24">
        <f t="shared" ca="1" si="37"/>
        <v>2.6262853948789466E-2</v>
      </c>
      <c r="CQ9" s="24">
        <f t="shared" ca="1" si="38"/>
        <v>2.5297721018142427E-2</v>
      </c>
      <c r="CR9" s="24">
        <f t="shared" ca="1" si="26"/>
        <v>2.6692103139345891E-2</v>
      </c>
      <c r="CS9" s="35">
        <f t="shared" si="39"/>
        <v>42826</v>
      </c>
    </row>
    <row r="10" spans="1:108" x14ac:dyDescent="0.25">
      <c r="A10" s="110">
        <f t="shared" si="27"/>
        <v>37</v>
      </c>
      <c r="B10" s="35">
        <f>+NAC!A10</f>
        <v>42856</v>
      </c>
      <c r="C10" s="19" cm="1">
        <f t="array" aca="1" ref="C10" ca="1">INDIRECT(_xlfn.CONCAT(C$4,"_d!",C$1,$A10))</f>
        <v>110.68337249755859</v>
      </c>
      <c r="D10" s="19" cm="1">
        <f t="array" aca="1" ref="D10" ca="1">INDIRECT(_xlfn.CONCAT(D$4,"_d!",D$1,$A10))</f>
        <v>110.29759216308594</v>
      </c>
      <c r="E10" s="19" cm="1">
        <f t="array" aca="1" ref="E10" ca="1">INDIRECT(_xlfn.CONCAT(E$4,"_d!",E$1,$A10))</f>
        <v>111.38063812255859</v>
      </c>
      <c r="F10" s="19" cm="1">
        <f t="array" aca="1" ref="F10" ca="1">INDIRECT(_xlfn.CONCAT(F$4,"_d!",F$1,$A10))</f>
        <v>110.46481323242188</v>
      </c>
      <c r="G10" s="19" cm="1">
        <f t="array" aca="1" ref="G10" ca="1">INDIRECT(_xlfn.CONCAT(G$4,"_d!",G$1,$A10))</f>
        <v>111.03797149658203</v>
      </c>
      <c r="H10" s="19" cm="1">
        <f t="array" aca="1" ref="H10" ca="1">INDIRECT(_xlfn.CONCAT(H$4,"_d!",H$1,$A10))</f>
        <v>110.52959442138672</v>
      </c>
      <c r="I10" s="42">
        <f t="shared" ca="1" si="6"/>
        <v>110.67586748374066</v>
      </c>
      <c r="J10" s="19" cm="1">
        <f t="array" aca="1" ref="J10" ca="1">INDIRECT(_xlfn.CONCAT(J$4,"_d!",J$1,$A10))</f>
        <v>110.50898742675781</v>
      </c>
      <c r="K10" s="19" cm="1">
        <f t="array" aca="1" ref="K10" ca="1">INDIRECT(_xlfn.CONCAT(K$4,"_d!",K$1,$A10))</f>
        <v>110.35541534423828</v>
      </c>
      <c r="L10" s="19" cm="1">
        <f t="array" aca="1" ref="L10" ca="1">INDIRECT(_xlfn.CONCAT(L$4,"_d!",L$1,$A10))</f>
        <v>111.51132202148438</v>
      </c>
      <c r="M10" s="19" cm="1">
        <f t="array" aca="1" ref="M10" ca="1">INDIRECT(_xlfn.CONCAT(M$4,"_d!",M$1,$A10))</f>
        <v>110.65568542480469</v>
      </c>
      <c r="N10" s="19" cm="1">
        <f t="array" aca="1" ref="N10" ca="1">INDIRECT(_xlfn.CONCAT(N$4,"_d!",N$1,$A10))</f>
        <v>111.26253509521484</v>
      </c>
      <c r="O10" s="19" cm="1">
        <f t="array" aca="1" ref="O10" ca="1">INDIRECT(_xlfn.CONCAT(O$4,"_d!",O$1,$A10))</f>
        <v>110.50900268554688</v>
      </c>
      <c r="P10" s="42">
        <f ca="1">+SUMPRODUCT(J$3:$O$3,J10:O10)</f>
        <v>110.68723580403262</v>
      </c>
      <c r="Q10" s="19" cm="1">
        <f t="array" aca="1" ref="Q10" ca="1">INDIRECT(_xlfn.CONCAT(Q$4,"_d!",Q$1,$A10))</f>
        <v>110.82777404785156</v>
      </c>
      <c r="R10" s="19" cm="1">
        <f t="array" aca="1" ref="R10" ca="1">INDIRECT(_xlfn.CONCAT(R$4,"_d!",R$1,$A10))</f>
        <v>110.50298309326172</v>
      </c>
      <c r="S10" s="19" cm="1">
        <f t="array" aca="1" ref="S10" ca="1">INDIRECT(_xlfn.CONCAT(S$4,"_d!",S$1,$A10))</f>
        <v>111.67474365234375</v>
      </c>
      <c r="T10" s="19" cm="1">
        <f t="array" aca="1" ref="T10" ca="1">INDIRECT(_xlfn.CONCAT(T$4,"_d!",T$1,$A10))</f>
        <v>110.32472229003906</v>
      </c>
      <c r="U10" s="19" cm="1">
        <f t="array" aca="1" ref="U10" ca="1">INDIRECT(_xlfn.CONCAT(U$4,"_d!",U$1,$A10))</f>
        <v>111.34070587158203</v>
      </c>
      <c r="V10" s="19" cm="1">
        <f t="array" aca="1" ref="V10" ca="1">INDIRECT(_xlfn.CONCAT(V$4,"_d!",V$1,$A10))</f>
        <v>110.52484893798828</v>
      </c>
      <c r="W10" s="42">
        <f t="shared" ca="1" si="7"/>
        <v>110.83027651397688</v>
      </c>
      <c r="X10" s="19" cm="1">
        <f t="array" aca="1" ref="X10" ca="1">INDIRECT(_xlfn.CONCAT(X$4,"_d!",X$1,$A10))</f>
        <v>110.4453125</v>
      </c>
      <c r="Y10" s="19" cm="1">
        <f t="array" aca="1" ref="Y10" ca="1">INDIRECT(_xlfn.CONCAT(Y$4,"_d!",Y$1,$A10))</f>
        <v>110.29116058349609</v>
      </c>
      <c r="Z10" s="19" cm="1">
        <f t="array" aca="1" ref="Z10" ca="1">INDIRECT(_xlfn.CONCAT(Z$4,"_d!",Z$1,$A10))</f>
        <v>111.77513122558594</v>
      </c>
      <c r="AA10" s="19" cm="1">
        <f t="array" aca="1" ref="AA10" ca="1">INDIRECT(_xlfn.CONCAT(AA$4,"_d!",AA$1,$A10))</f>
        <v>110.67099761962891</v>
      </c>
      <c r="AB10" s="19" cm="1">
        <f t="array" aca="1" ref="AB10" ca="1">INDIRECT(_xlfn.CONCAT(AB$4,"_d!",AB$1,$A10))</f>
        <v>111.42481231689453</v>
      </c>
      <c r="AC10" s="19" cm="1">
        <f t="array" aca="1" ref="AC10" ca="1">INDIRECT(_xlfn.CONCAT(AC$4,"_d!",AC$1,$A10))</f>
        <v>110.61553192138672</v>
      </c>
      <c r="AD10" s="42">
        <f t="shared" ca="1" si="8"/>
        <v>110.62454450199876</v>
      </c>
      <c r="AE10" s="19" cm="1">
        <f t="array" aca="1" ref="AE10" ca="1">INDIRECT(_xlfn.CONCAT(AE$4,"_d!",AE$1,$A10))</f>
        <v>110.59139251708984</v>
      </c>
      <c r="AF10" s="19" cm="1">
        <f t="array" aca="1" ref="AF10" ca="1">INDIRECT(_xlfn.CONCAT(AF$4,"_d!",AF$1,$A10))</f>
        <v>110.45504760742188</v>
      </c>
      <c r="AG10" s="19" cm="1">
        <f t="array" aca="1" ref="AG10" ca="1">INDIRECT(_xlfn.CONCAT(AG$4,"_d!",AG$1,$A10))</f>
        <v>111.80876159667969</v>
      </c>
      <c r="AH10" s="19" cm="1">
        <f t="array" aca="1" ref="AH10" ca="1">INDIRECT(_xlfn.CONCAT(AH$4,"_d!",AH$1,$A10))</f>
        <v>110.38125610351563</v>
      </c>
      <c r="AI10" s="19" cm="1">
        <f t="array" aca="1" ref="AI10" ca="1">INDIRECT(_xlfn.CONCAT(AI$4,"_d!",AI$1,$A10))</f>
        <v>111.45428466796875</v>
      </c>
      <c r="AJ10" s="19" cm="1">
        <f t="array" aca="1" ref="AJ10" ca="1">INDIRECT(_xlfn.CONCAT(AJ$4,"_d!",AJ$1,$A10))</f>
        <v>110.51898956298828</v>
      </c>
      <c r="AK10" s="42">
        <f t="shared" ca="1" si="9"/>
        <v>110.69765798015582</v>
      </c>
      <c r="AL10" s="19" cm="1">
        <f t="array" aca="1" ref="AL10" ca="1">INDIRECT(_xlfn.CONCAT(AL$4,"_d!",AL$1,$A10))</f>
        <v>110.73273468017578</v>
      </c>
      <c r="AM10" s="19" cm="1">
        <f t="array" aca="1" ref="AM10" ca="1">INDIRECT(_xlfn.CONCAT(AM$4,"_d!",AM$1,$A10))</f>
        <v>110.36616516113281</v>
      </c>
      <c r="AN10" s="19" cm="1">
        <f t="array" aca="1" ref="AN10" ca="1">INDIRECT(_xlfn.CONCAT(AN$4,"_d!",AN$1,$A10))</f>
        <v>111.9632568359375</v>
      </c>
      <c r="AO10" s="19" cm="1">
        <f t="array" aca="1" ref="AO10" ca="1">INDIRECT(_xlfn.CONCAT(AO$4,"_d!",AO$1,$A10))</f>
        <v>110.56580352783203</v>
      </c>
      <c r="AP10" s="19" cm="1">
        <f t="array" aca="1" ref="AP10" ca="1">INDIRECT(_xlfn.CONCAT(AP$4,"_d!",AP$1,$A10))</f>
        <v>111.35435485839844</v>
      </c>
      <c r="AQ10" s="19" cm="1">
        <f t="array" aca="1" ref="AQ10" ca="1">INDIRECT(_xlfn.CONCAT(AQ$4,"_d!",AQ$1,$A10))</f>
        <v>110.44785308837891</v>
      </c>
      <c r="AR10" s="42">
        <f t="shared" ca="1" si="10"/>
        <v>110.72051738864616</v>
      </c>
      <c r="AS10" s="19" cm="1">
        <f t="array" aca="1" ref="AS10" ca="1">INDIRECT(_xlfn.CONCAT(AS$4,"_d!",AS$1,$A10))</f>
        <v>110.32316589355469</v>
      </c>
      <c r="AT10" s="19" cm="1">
        <f t="array" aca="1" ref="AT10" ca="1">INDIRECT(_xlfn.CONCAT(AT$4,"_d!",AT$1,$A10))</f>
        <v>110.45390319824219</v>
      </c>
      <c r="AU10" s="19" cm="1">
        <f t="array" aca="1" ref="AU10" ca="1">INDIRECT(_xlfn.CONCAT(AU$4,"_d!",AU$1,$A10))</f>
        <v>111.90393829345703</v>
      </c>
      <c r="AV10" s="19" cm="1">
        <f t="array" aca="1" ref="AV10" ca="1">INDIRECT(_xlfn.CONCAT(AV$4,"_d!",AV$1,$A10))</f>
        <v>110.43893432617188</v>
      </c>
      <c r="AW10" s="19" cm="1">
        <f t="array" aca="1" ref="AW10" ca="1">INDIRECT(_xlfn.CONCAT(AW$4,"_d!",AW$1,$A10))</f>
        <v>111.31989288330078</v>
      </c>
      <c r="AX10" s="19" cm="1">
        <f t="array" aca="1" ref="AX10" ca="1">INDIRECT(_xlfn.CONCAT(AX$4,"_d!",AX$1,$A10))</f>
        <v>110.56825256347656</v>
      </c>
      <c r="AY10" s="42">
        <f t="shared" ca="1" si="11"/>
        <v>110.56778515041185</v>
      </c>
      <c r="AZ10" s="19" cm="1">
        <f t="array" aca="1" ref="AZ10" ca="1">INDIRECT(_xlfn.CONCAT(AZ$4,"_d!",AZ$1,$A10))</f>
        <v>110.41018676757813</v>
      </c>
      <c r="BA10" s="19" cm="1">
        <f t="array" aca="1" ref="BA10" ca="1">INDIRECT(_xlfn.CONCAT(BA$4,"_d!",BA$1,$A10))</f>
        <v>110.19293212890625</v>
      </c>
      <c r="BB10" s="19" cm="1">
        <f t="array" aca="1" ref="BB10" ca="1">INDIRECT(_xlfn.CONCAT(BB$4,"_d!",BB$1,$A10))</f>
        <v>112.10176086425781</v>
      </c>
      <c r="BC10" s="19" cm="1">
        <f t="array" aca="1" ref="BC10" ca="1">INDIRECT(_xlfn.CONCAT(BC$4,"_d!",BC$1,$A10))</f>
        <v>110.64253234863281</v>
      </c>
      <c r="BD10" s="19" cm="1">
        <f t="array" aca="1" ref="BD10" ca="1">INDIRECT(_xlfn.CONCAT(BD$4,"_d!",BD$1,$A10))</f>
        <v>111.22903442382813</v>
      </c>
      <c r="BE10" s="19" cm="1">
        <f t="array" aca="1" ref="BE10" ca="1">INDIRECT(_xlfn.CONCAT(BE$4,"_d!",BE$1,$A10))</f>
        <v>110.73881530761719</v>
      </c>
      <c r="BF10" s="42">
        <f t="shared" ca="1" si="12"/>
        <v>110.4920947663722</v>
      </c>
      <c r="BG10" s="19" cm="1">
        <f t="array" aca="1" ref="BG10" ca="1">INDIRECT(_xlfn.CONCAT(BG$4,"_d!",BG$1,$A10))</f>
        <v>110.52715301513672</v>
      </c>
      <c r="BH10" s="19" cm="1">
        <f t="array" aca="1" ref="BH10" ca="1">INDIRECT(_xlfn.CONCAT(BH$4,"_d!",BH$1,$A10))</f>
        <v>110.40563201904297</v>
      </c>
      <c r="BI10" s="19" cm="1">
        <f t="array" aca="1" ref="BI10" ca="1">INDIRECT(_xlfn.CONCAT(BI$4,"_d!",BI$1,$A10))</f>
        <v>111.99961090087891</v>
      </c>
      <c r="BJ10" s="19" cm="1">
        <f t="array" aca="1" ref="BJ10" ca="1">INDIRECT(_xlfn.CONCAT(BJ$4,"_d!",BJ$1,$A10))</f>
        <v>110.93595123291016</v>
      </c>
      <c r="BK10" s="19" cm="1">
        <f t="array" aca="1" ref="BK10" ca="1">INDIRECT(_xlfn.CONCAT(BK$4,"_d!",BK$1,$A10))</f>
        <v>111.39208984375</v>
      </c>
      <c r="BL10" s="19" cm="1">
        <f t="array" aca="1" ref="BL10" ca="1">INDIRECT(_xlfn.CONCAT(BL$4,"_d!",BL$1,$A10))</f>
        <v>110.82021331787109</v>
      </c>
      <c r="BM10" s="42">
        <f t="shared" ca="1" si="13"/>
        <v>110.6049305679055</v>
      </c>
      <c r="BN10" s="19" cm="1">
        <f t="array" aca="1" ref="BN10" ca="1">INDIRECT(_xlfn.CONCAT(BN$4,"_d!",BN$1,$A10))</f>
        <v>110.23830413818359</v>
      </c>
      <c r="BO10" s="19" cm="1">
        <f t="array" aca="1" ref="BO10" ca="1">INDIRECT(_xlfn.CONCAT(BO$4,"_d!",BO$1,$A10))</f>
        <v>110.08911895751953</v>
      </c>
      <c r="BP10" s="19" cm="1">
        <f t="array" aca="1" ref="BP10" ca="1">INDIRECT(_xlfn.CONCAT(BP$4,"_d!",BP$1,$A10))</f>
        <v>111.76834869384766</v>
      </c>
      <c r="BQ10" s="19" cm="1">
        <f t="array" aca="1" ref="BQ10" ca="1">INDIRECT(_xlfn.CONCAT(BQ$4,"_d!",BQ$1,$A10))</f>
        <v>109.96501159667969</v>
      </c>
      <c r="BR10" s="19" cm="1">
        <f t="array" aca="1" ref="BR10" ca="1">INDIRECT(_xlfn.CONCAT(BR$4,"_d!",BR$1,$A10))</f>
        <v>111.32535552978516</v>
      </c>
      <c r="BS10" s="19" cm="1">
        <f t="array" aca="1" ref="BS10" ca="1">INDIRECT(_xlfn.CONCAT(BS$4,"_d!",BS$1,$A10))</f>
        <v>110.89219665527344</v>
      </c>
      <c r="BT10" s="42">
        <f t="shared" ca="1" si="14"/>
        <v>110.33875996589943</v>
      </c>
      <c r="BU10" s="42"/>
      <c r="BV10" s="45">
        <f t="shared" ca="1" si="15"/>
        <v>110.67586748374066</v>
      </c>
      <c r="BW10" s="45">
        <f t="shared" ca="1" si="16"/>
        <v>110.68723580403262</v>
      </c>
      <c r="BX10" s="45">
        <f t="shared" ca="1" si="17"/>
        <v>110.83027651397688</v>
      </c>
      <c r="BY10" s="45">
        <f t="shared" ca="1" si="18"/>
        <v>110.62454450199876</v>
      </c>
      <c r="BZ10" s="45">
        <f t="shared" ca="1" si="19"/>
        <v>110.69765798015582</v>
      </c>
      <c r="CA10" s="45">
        <f t="shared" ca="1" si="20"/>
        <v>110.72051738864616</v>
      </c>
      <c r="CB10" s="45">
        <f t="shared" ca="1" si="21"/>
        <v>110.56778515041185</v>
      </c>
      <c r="CC10" s="45">
        <f t="shared" ca="1" si="22"/>
        <v>110.4920947663722</v>
      </c>
      <c r="CD10" s="45">
        <f t="shared" ca="1" si="23"/>
        <v>110.6049305679055</v>
      </c>
      <c r="CE10" s="45">
        <f t="shared" ca="1" si="24"/>
        <v>110.33875996589943</v>
      </c>
      <c r="CF10" s="45" cm="1">
        <f t="array" aca="1" ref="CF10" ca="1">+SUMPRODUCT($BV$3:$CE$3/100,$BV10:$CE10)</f>
        <v>110.57738019250208</v>
      </c>
      <c r="CG10" s="35">
        <f t="shared" si="28"/>
        <v>42856</v>
      </c>
      <c r="CH10" s="24">
        <f t="shared" ca="1" si="29"/>
        <v>1.4957041571580509E-2</v>
      </c>
      <c r="CI10" s="24">
        <f t="shared" ca="1" si="30"/>
        <v>1.4694483839465144E-2</v>
      </c>
      <c r="CJ10" s="24">
        <f t="shared" ca="1" si="31"/>
        <v>1.451505417880794E-2</v>
      </c>
      <c r="CK10" s="24">
        <f t="shared" ca="1" si="32"/>
        <v>1.459937722257143E-2</v>
      </c>
      <c r="CL10" s="24">
        <f t="shared" ca="1" si="33"/>
        <v>1.4322666493178593E-2</v>
      </c>
      <c r="CM10" s="24">
        <f t="shared" ca="1" si="34"/>
        <v>1.4440353177602949E-2</v>
      </c>
      <c r="CN10" s="24">
        <f t="shared" ca="1" si="35"/>
        <v>1.4189562247014509E-2</v>
      </c>
      <c r="CO10" s="24">
        <f t="shared" ca="1" si="36"/>
        <v>1.4294334771088213E-2</v>
      </c>
      <c r="CP10" s="24">
        <f t="shared" ca="1" si="37"/>
        <v>1.4393285611134177E-2</v>
      </c>
      <c r="CQ10" s="24">
        <f t="shared" ca="1" si="38"/>
        <v>1.4419511344979652E-2</v>
      </c>
      <c r="CR10" s="24">
        <f t="shared" ca="1" si="26"/>
        <v>1.4440734599573846E-2</v>
      </c>
      <c r="CS10" s="35">
        <f t="shared" si="39"/>
        <v>42856</v>
      </c>
    </row>
    <row r="11" spans="1:108" x14ac:dyDescent="0.25">
      <c r="A11" s="110">
        <f t="shared" si="27"/>
        <v>38</v>
      </c>
      <c r="B11" s="35">
        <f>+NAC!A11</f>
        <v>42887</v>
      </c>
      <c r="C11" s="19" cm="1">
        <f t="array" aca="1" ref="C11" ca="1">INDIRECT(_xlfn.CONCAT(C$4,"_d!",C$1,$A11))</f>
        <v>112.19669342041016</v>
      </c>
      <c r="D11" s="19" cm="1">
        <f t="array" aca="1" ref="D11" ca="1">INDIRECT(_xlfn.CONCAT(D$4,"_d!",D$1,$A11))</f>
        <v>111.30752563476563</v>
      </c>
      <c r="E11" s="19" cm="1">
        <f t="array" aca="1" ref="E11" ca="1">INDIRECT(_xlfn.CONCAT(E$4,"_d!",E$1,$A11))</f>
        <v>112.39476013183594</v>
      </c>
      <c r="F11" s="19" cm="1">
        <f t="array" aca="1" ref="F11" ca="1">INDIRECT(_xlfn.CONCAT(F$4,"_d!",F$1,$A11))</f>
        <v>111.98880004882813</v>
      </c>
      <c r="G11" s="19" cm="1">
        <f t="array" aca="1" ref="G11" ca="1">INDIRECT(_xlfn.CONCAT(G$4,"_d!",G$1,$A11))</f>
        <v>112.00383758544922</v>
      </c>
      <c r="H11" s="19" cm="1">
        <f t="array" aca="1" ref="H11" ca="1">INDIRECT(_xlfn.CONCAT(H$4,"_d!",H$1,$A11))</f>
        <v>111.61599731445313</v>
      </c>
      <c r="I11" s="42">
        <f t="shared" ca="1" si="6"/>
        <v>111.9099007953775</v>
      </c>
      <c r="J11" s="19" cm="1">
        <f t="array" aca="1" ref="J11" ca="1">INDIRECT(_xlfn.CONCAT(J$4,"_d!",J$1,$A11))</f>
        <v>112.020263671875</v>
      </c>
      <c r="K11" s="19" cm="1">
        <f t="array" aca="1" ref="K11" ca="1">INDIRECT(_xlfn.CONCAT(K$4,"_d!",K$1,$A11))</f>
        <v>111.39462280273438</v>
      </c>
      <c r="L11" s="19" cm="1">
        <f t="array" aca="1" ref="L11" ca="1">INDIRECT(_xlfn.CONCAT(L$4,"_d!",L$1,$A11))</f>
        <v>112.54522705078125</v>
      </c>
      <c r="M11" s="19" cm="1">
        <f t="array" aca="1" ref="M11" ca="1">INDIRECT(_xlfn.CONCAT(M$4,"_d!",M$1,$A11))</f>
        <v>112.18891906738281</v>
      </c>
      <c r="N11" s="19" cm="1">
        <f t="array" aca="1" ref="N11" ca="1">INDIRECT(_xlfn.CONCAT(N$4,"_d!",N$1,$A11))</f>
        <v>112.24875640869141</v>
      </c>
      <c r="O11" s="19" cm="1">
        <f t="array" aca="1" ref="O11" ca="1">INDIRECT(_xlfn.CONCAT(O$4,"_d!",O$1,$A11))</f>
        <v>111.6357421875</v>
      </c>
      <c r="P11" s="42">
        <f ca="1">+SUMPRODUCT(J$3:$O$3,J11:O11)</f>
        <v>111.92645019048072</v>
      </c>
      <c r="Q11" s="19" cm="1">
        <f t="array" aca="1" ref="Q11" ca="1">INDIRECT(_xlfn.CONCAT(Q$4,"_d!",Q$1,$A11))</f>
        <v>112.35944366455078</v>
      </c>
      <c r="R11" s="19" cm="1">
        <f t="array" aca="1" ref="R11" ca="1">INDIRECT(_xlfn.CONCAT(R$4,"_d!",R$1,$A11))</f>
        <v>111.56417846679688</v>
      </c>
      <c r="S11" s="19" cm="1">
        <f t="array" aca="1" ref="S11" ca="1">INDIRECT(_xlfn.CONCAT(S$4,"_d!",S$1,$A11))</f>
        <v>112.69001770019531</v>
      </c>
      <c r="T11" s="19" cm="1">
        <f t="array" aca="1" ref="T11" ca="1">INDIRECT(_xlfn.CONCAT(T$4,"_d!",T$1,$A11))</f>
        <v>111.83077239990234</v>
      </c>
      <c r="U11" s="19" cm="1">
        <f t="array" aca="1" ref="U11" ca="1">INDIRECT(_xlfn.CONCAT(U$4,"_d!",U$1,$A11))</f>
        <v>112.39136505126953</v>
      </c>
      <c r="V11" s="19" cm="1">
        <f t="array" aca="1" ref="V11" ca="1">INDIRECT(_xlfn.CONCAT(V$4,"_d!",V$1,$A11))</f>
        <v>111.66703796386719</v>
      </c>
      <c r="W11" s="42">
        <f t="shared" ca="1" si="7"/>
        <v>112.09339828137054</v>
      </c>
      <c r="X11" s="19" cm="1">
        <f t="array" aca="1" ref="X11" ca="1">INDIRECT(_xlfn.CONCAT(X$4,"_d!",X$1,$A11))</f>
        <v>111.90981292724609</v>
      </c>
      <c r="Y11" s="19" cm="1">
        <f t="array" aca="1" ref="Y11" ca="1">INDIRECT(_xlfn.CONCAT(Y$4,"_d!",Y$1,$A11))</f>
        <v>111.36452484130859</v>
      </c>
      <c r="Z11" s="19" cm="1">
        <f t="array" aca="1" ref="Z11" ca="1">INDIRECT(_xlfn.CONCAT(Z$4,"_d!",Z$1,$A11))</f>
        <v>112.78673553466797</v>
      </c>
      <c r="AA11" s="19" cm="1">
        <f t="array" aca="1" ref="AA11" ca="1">INDIRECT(_xlfn.CONCAT(AA$4,"_d!",AA$1,$A11))</f>
        <v>112.19029998779297</v>
      </c>
      <c r="AB11" s="19" cm="1">
        <f t="array" aca="1" ref="AB11" ca="1">INDIRECT(_xlfn.CONCAT(AB$4,"_d!",AB$1,$A11))</f>
        <v>112.5484619140625</v>
      </c>
      <c r="AC11" s="19" cm="1">
        <f t="array" aca="1" ref="AC11" ca="1">INDIRECT(_xlfn.CONCAT(AC$4,"_d!",AC$1,$A11))</f>
        <v>111.79140472412109</v>
      </c>
      <c r="AD11" s="42">
        <f t="shared" ca="1" si="8"/>
        <v>111.88224125963254</v>
      </c>
      <c r="AE11" s="19" cm="1">
        <f t="array" aca="1" ref="AE11" ca="1">INDIRECT(_xlfn.CONCAT(AE$4,"_d!",AE$1,$A11))</f>
        <v>112.1317138671875</v>
      </c>
      <c r="AF11" s="19" cm="1">
        <f t="array" aca="1" ref="AF11" ca="1">INDIRECT(_xlfn.CONCAT(AF$4,"_d!",AF$1,$A11))</f>
        <v>111.55499267578125</v>
      </c>
      <c r="AG11" s="19" cm="1">
        <f t="array" aca="1" ref="AG11" ca="1">INDIRECT(_xlfn.CONCAT(AG$4,"_d!",AG$1,$A11))</f>
        <v>112.85157012939453</v>
      </c>
      <c r="AH11" s="19" cm="1">
        <f t="array" aca="1" ref="AH11" ca="1">INDIRECT(_xlfn.CONCAT(AH$4,"_d!",AH$1,$A11))</f>
        <v>111.91970062255859</v>
      </c>
      <c r="AI11" s="19" cm="1">
        <f t="array" aca="1" ref="AI11" ca="1">INDIRECT(_xlfn.CONCAT(AI$4,"_d!",AI$1,$A11))</f>
        <v>112.53416442871094</v>
      </c>
      <c r="AJ11" s="19" cm="1">
        <f t="array" aca="1" ref="AJ11" ca="1">INDIRECT(_xlfn.CONCAT(AJ$4,"_d!",AJ$1,$A11))</f>
        <v>111.65536499023438</v>
      </c>
      <c r="AK11" s="42">
        <f t="shared" ca="1" si="9"/>
        <v>111.98290414453241</v>
      </c>
      <c r="AL11" s="19" cm="1">
        <f t="array" aca="1" ref="AL11" ca="1">INDIRECT(_xlfn.CONCAT(AL$4,"_d!",AL$1,$A11))</f>
        <v>112.24730682373047</v>
      </c>
      <c r="AM11" s="19" cm="1">
        <f t="array" aca="1" ref="AM11" ca="1">INDIRECT(_xlfn.CONCAT(AM$4,"_d!",AM$1,$A11))</f>
        <v>111.46806335449219</v>
      </c>
      <c r="AN11" s="19" cm="1">
        <f t="array" aca="1" ref="AN11" ca="1">INDIRECT(_xlfn.CONCAT(AN$4,"_d!",AN$1,$A11))</f>
        <v>113.02156066894531</v>
      </c>
      <c r="AO11" s="19" cm="1">
        <f t="array" aca="1" ref="AO11" ca="1">INDIRECT(_xlfn.CONCAT(AO$4,"_d!",AO$1,$A11))</f>
        <v>112.08390808105469</v>
      </c>
      <c r="AP11" s="19" cm="1">
        <f t="array" aca="1" ref="AP11" ca="1">INDIRECT(_xlfn.CONCAT(AP$4,"_d!",AP$1,$A11))</f>
        <v>112.50791931152344</v>
      </c>
      <c r="AQ11" s="19" cm="1">
        <f t="array" aca="1" ref="AQ11" ca="1">INDIRECT(_xlfn.CONCAT(AQ$4,"_d!",AQ$1,$A11))</f>
        <v>111.64327239990234</v>
      </c>
      <c r="AR11" s="42">
        <f t="shared" ca="1" si="10"/>
        <v>112.00866998696236</v>
      </c>
      <c r="AS11" s="19" cm="1">
        <f t="array" aca="1" ref="AS11" ca="1">INDIRECT(_xlfn.CONCAT(AS$4,"_d!",AS$1,$A11))</f>
        <v>111.80905914306641</v>
      </c>
      <c r="AT11" s="19" cm="1">
        <f t="array" aca="1" ref="AT11" ca="1">INDIRECT(_xlfn.CONCAT(AT$4,"_d!",AT$1,$A11))</f>
        <v>111.57413482666016</v>
      </c>
      <c r="AU11" s="19" cm="1">
        <f t="array" aca="1" ref="AU11" ca="1">INDIRECT(_xlfn.CONCAT(AU$4,"_d!",AU$1,$A11))</f>
        <v>112.97721099853516</v>
      </c>
      <c r="AV11" s="19" cm="1">
        <f t="array" aca="1" ref="AV11" ca="1">INDIRECT(_xlfn.CONCAT(AV$4,"_d!",AV$1,$A11))</f>
        <v>111.99442291259766</v>
      </c>
      <c r="AW11" s="19" cm="1">
        <f t="array" aca="1" ref="AW11" ca="1">INDIRECT(_xlfn.CONCAT(AW$4,"_d!",AW$1,$A11))</f>
        <v>112.54891204833984</v>
      </c>
      <c r="AX11" s="19" cm="1">
        <f t="array" aca="1" ref="AX11" ca="1">INDIRECT(_xlfn.CONCAT(AX$4,"_d!",AX$1,$A11))</f>
        <v>111.73305511474609</v>
      </c>
      <c r="AY11" s="42">
        <f t="shared" ca="1" si="11"/>
        <v>111.86570538247621</v>
      </c>
      <c r="AZ11" s="19" cm="1">
        <f t="array" aca="1" ref="AZ11" ca="1">INDIRECT(_xlfn.CONCAT(AZ$4,"_d!",AZ$1,$A11))</f>
        <v>111.91740417480469</v>
      </c>
      <c r="BA11" s="19" cm="1">
        <f t="array" aca="1" ref="BA11" ca="1">INDIRECT(_xlfn.CONCAT(BA$4,"_d!",BA$1,$A11))</f>
        <v>111.31105804443359</v>
      </c>
      <c r="BB11" s="19" cm="1">
        <f t="array" aca="1" ref="BB11" ca="1">INDIRECT(_xlfn.CONCAT(BB$4,"_d!",BB$1,$A11))</f>
        <v>113.15155792236328</v>
      </c>
      <c r="BC11" s="19" cm="1">
        <f t="array" aca="1" ref="BC11" ca="1">INDIRECT(_xlfn.CONCAT(BC$4,"_d!",BC$1,$A11))</f>
        <v>112.17446136474609</v>
      </c>
      <c r="BD11" s="19" cm="1">
        <f t="array" aca="1" ref="BD11" ca="1">INDIRECT(_xlfn.CONCAT(BD$4,"_d!",BD$1,$A11))</f>
        <v>112.48062133789063</v>
      </c>
      <c r="BE11" s="19" cm="1">
        <f t="array" aca="1" ref="BE11" ca="1">INDIRECT(_xlfn.CONCAT(BE$4,"_d!",BE$1,$A11))</f>
        <v>111.97209167480469</v>
      </c>
      <c r="BF11" s="42">
        <f t="shared" ca="1" si="12"/>
        <v>111.81099208581642</v>
      </c>
      <c r="BG11" s="19" cm="1">
        <f t="array" aca="1" ref="BG11" ca="1">INDIRECT(_xlfn.CONCAT(BG$4,"_d!",BG$1,$A11))</f>
        <v>112.06205749511719</v>
      </c>
      <c r="BH11" s="19" cm="1">
        <f t="array" aca="1" ref="BH11" ca="1">INDIRECT(_xlfn.CONCAT(BH$4,"_d!",BH$1,$A11))</f>
        <v>111.56539154052734</v>
      </c>
      <c r="BI11" s="19" cm="1">
        <f t="array" aca="1" ref="BI11" ca="1">INDIRECT(_xlfn.CONCAT(BI$4,"_d!",BI$1,$A11))</f>
        <v>113.00576782226563</v>
      </c>
      <c r="BJ11" s="19" cm="1">
        <f t="array" aca="1" ref="BJ11" ca="1">INDIRECT(_xlfn.CONCAT(BJ$4,"_d!",BJ$1,$A11))</f>
        <v>112.49700164794922</v>
      </c>
      <c r="BK11" s="19" cm="1">
        <f t="array" aca="1" ref="BK11" ca="1">INDIRECT(_xlfn.CONCAT(BK$4,"_d!",BK$1,$A11))</f>
        <v>112.68894195556641</v>
      </c>
      <c r="BL11" s="19" cm="1">
        <f t="array" aca="1" ref="BL11" ca="1">INDIRECT(_xlfn.CONCAT(BL$4,"_d!",BL$1,$A11))</f>
        <v>112.06022644042969</v>
      </c>
      <c r="BM11" s="42">
        <f t="shared" ca="1" si="13"/>
        <v>111.95595092936328</v>
      </c>
      <c r="BN11" s="19" cm="1">
        <f t="array" aca="1" ref="BN11" ca="1">INDIRECT(_xlfn.CONCAT(BN$4,"_d!",BN$1,$A11))</f>
        <v>111.78319549560547</v>
      </c>
      <c r="BO11" s="19" cm="1">
        <f t="array" aca="1" ref="BO11" ca="1">INDIRECT(_xlfn.CONCAT(BO$4,"_d!",BO$1,$A11))</f>
        <v>111.28529357910156</v>
      </c>
      <c r="BP11" s="19" cm="1">
        <f t="array" aca="1" ref="BP11" ca="1">INDIRECT(_xlfn.CONCAT(BP$4,"_d!",BP$1,$A11))</f>
        <v>112.83023834228516</v>
      </c>
      <c r="BQ11" s="19" cm="1">
        <f t="array" aca="1" ref="BQ11" ca="1">INDIRECT(_xlfn.CONCAT(BQ$4,"_d!",BQ$1,$A11))</f>
        <v>111.39206695556641</v>
      </c>
      <c r="BR11" s="19" cm="1">
        <f t="array" aca="1" ref="BR11" ca="1">INDIRECT(_xlfn.CONCAT(BR$4,"_d!",BR$1,$A11))</f>
        <v>112.68484497070313</v>
      </c>
      <c r="BS11" s="19" cm="1">
        <f t="array" aca="1" ref="BS11" ca="1">INDIRECT(_xlfn.CONCAT(BS$4,"_d!",BS$1,$A11))</f>
        <v>112.22052001953125</v>
      </c>
      <c r="BT11" s="42">
        <f t="shared" ca="1" si="14"/>
        <v>111.74593414246661</v>
      </c>
      <c r="BU11" s="42"/>
      <c r="BV11" s="45">
        <f t="shared" ca="1" si="15"/>
        <v>111.9099007953775</v>
      </c>
      <c r="BW11" s="45">
        <f t="shared" ca="1" si="16"/>
        <v>111.92645019048072</v>
      </c>
      <c r="BX11" s="45">
        <f t="shared" ca="1" si="17"/>
        <v>112.09339828137054</v>
      </c>
      <c r="BY11" s="45">
        <f t="shared" ca="1" si="18"/>
        <v>111.88224125963254</v>
      </c>
      <c r="BZ11" s="45">
        <f t="shared" ca="1" si="19"/>
        <v>111.98290414453241</v>
      </c>
      <c r="CA11" s="45">
        <f t="shared" ca="1" si="20"/>
        <v>112.00866998696236</v>
      </c>
      <c r="CB11" s="45">
        <f t="shared" ca="1" si="21"/>
        <v>111.86570538247621</v>
      </c>
      <c r="CC11" s="45">
        <f t="shared" ca="1" si="22"/>
        <v>111.81099208581642</v>
      </c>
      <c r="CD11" s="45">
        <f t="shared" ca="1" si="23"/>
        <v>111.95595092936328</v>
      </c>
      <c r="CE11" s="45">
        <f t="shared" ca="1" si="24"/>
        <v>111.74593414246661</v>
      </c>
      <c r="CF11" s="45" cm="1">
        <f t="array" aca="1" ref="CF11" ca="1">+SUMPRODUCT($BV$3:$CE$3/100,$BV11:$CE11)</f>
        <v>111.8898539522057</v>
      </c>
      <c r="CG11" s="35">
        <f t="shared" si="28"/>
        <v>42887</v>
      </c>
      <c r="CH11" s="24">
        <f t="shared" ca="1" si="29"/>
        <v>1.1149976410332885E-2</v>
      </c>
      <c r="CI11" s="24">
        <f t="shared" ca="1" si="30"/>
        <v>1.1195639474113062E-2</v>
      </c>
      <c r="CJ11" s="24">
        <f t="shared" ca="1" si="31"/>
        <v>1.1396901705233553E-2</v>
      </c>
      <c r="CK11" s="24">
        <f t="shared" ca="1" si="32"/>
        <v>1.1369057050544917E-2</v>
      </c>
      <c r="CL11" s="24">
        <f t="shared" ca="1" si="33"/>
        <v>1.1610418755263918E-2</v>
      </c>
      <c r="CM11" s="24">
        <f t="shared" ca="1" si="34"/>
        <v>1.1634271846785005E-2</v>
      </c>
      <c r="CN11" s="24">
        <f t="shared" ca="1" si="35"/>
        <v>1.1738683471851363E-2</v>
      </c>
      <c r="CO11" s="24">
        <f t="shared" ca="1" si="36"/>
        <v>1.1936576297453039E-2</v>
      </c>
      <c r="CP11" s="24">
        <f t="shared" ca="1" si="37"/>
        <v>1.2214829434103125E-2</v>
      </c>
      <c r="CQ11" s="24">
        <f t="shared" ca="1" si="38"/>
        <v>1.2753217246614712E-2</v>
      </c>
      <c r="CR11" s="24">
        <f t="shared" ca="1" si="26"/>
        <v>1.1869278847253861E-2</v>
      </c>
      <c r="CS11" s="35">
        <f t="shared" si="39"/>
        <v>42887</v>
      </c>
    </row>
    <row r="12" spans="1:108" x14ac:dyDescent="0.25">
      <c r="A12" s="110">
        <f t="shared" si="27"/>
        <v>39</v>
      </c>
      <c r="B12" s="35">
        <f>+NAC!A12</f>
        <v>42917</v>
      </c>
      <c r="C12" s="19" cm="1">
        <f t="array" aca="1" ref="C12" ca="1">INDIRECT(_xlfn.CONCAT(C$4,"_d!",C$1,$A12))</f>
        <v>113.85530090332031</v>
      </c>
      <c r="D12" s="19" cm="1">
        <f t="array" aca="1" ref="D12" ca="1">INDIRECT(_xlfn.CONCAT(D$4,"_d!",D$1,$A12))</f>
        <v>113.217529296875</v>
      </c>
      <c r="E12" s="19" cm="1">
        <f t="array" aca="1" ref="E12" ca="1">INDIRECT(_xlfn.CONCAT(E$4,"_d!",E$1,$A12))</f>
        <v>113.86048889160156</v>
      </c>
      <c r="F12" s="19" cm="1">
        <f t="array" aca="1" ref="F12" ca="1">INDIRECT(_xlfn.CONCAT(F$4,"_d!",F$1,$A12))</f>
        <v>113.28738403320313</v>
      </c>
      <c r="G12" s="19" cm="1">
        <f t="array" aca="1" ref="G12" ca="1">INDIRECT(_xlfn.CONCAT(G$4,"_d!",G$1,$A12))</f>
        <v>113.48530578613281</v>
      </c>
      <c r="H12" s="19" cm="1">
        <f t="array" aca="1" ref="H12" ca="1">INDIRECT(_xlfn.CONCAT(H$4,"_d!",H$1,$A12))</f>
        <v>113.16803741455078</v>
      </c>
      <c r="I12" s="42">
        <f t="shared" ca="1" si="6"/>
        <v>113.54232101077154</v>
      </c>
      <c r="J12" s="19" cm="1">
        <f t="array" aca="1" ref="J12" ca="1">INDIRECT(_xlfn.CONCAT(J$4,"_d!",J$1,$A12))</f>
        <v>113.71345520019531</v>
      </c>
      <c r="K12" s="19" cm="1">
        <f t="array" aca="1" ref="K12" ca="1">INDIRECT(_xlfn.CONCAT(K$4,"_d!",K$1,$A12))</f>
        <v>113.35190582275391</v>
      </c>
      <c r="L12" s="19" cm="1">
        <f t="array" aca="1" ref="L12" ca="1">INDIRECT(_xlfn.CONCAT(L$4,"_d!",L$1,$A12))</f>
        <v>114.05009460449219</v>
      </c>
      <c r="M12" s="19" cm="1">
        <f t="array" aca="1" ref="M12" ca="1">INDIRECT(_xlfn.CONCAT(M$4,"_d!",M$1,$A12))</f>
        <v>113.51761627197266</v>
      </c>
      <c r="N12" s="19" cm="1">
        <f t="array" aca="1" ref="N12" ca="1">INDIRECT(_xlfn.CONCAT(N$4,"_d!",N$1,$A12))</f>
        <v>113.77794647216797</v>
      </c>
      <c r="O12" s="19" cm="1">
        <f t="array" aca="1" ref="O12" ca="1">INDIRECT(_xlfn.CONCAT(O$4,"_d!",O$1,$A12))</f>
        <v>113.15245819091797</v>
      </c>
      <c r="P12" s="42">
        <f ca="1">+SUMPRODUCT(J$3:$O$3,J12:O12)</f>
        <v>113.6155627102299</v>
      </c>
      <c r="Q12" s="19" cm="1">
        <f t="array" aca="1" ref="Q12" ca="1">INDIRECT(_xlfn.CONCAT(Q$4,"_d!",Q$1,$A12))</f>
        <v>114.08363342285156</v>
      </c>
      <c r="R12" s="19" cm="1">
        <f t="array" aca="1" ref="R12" ca="1">INDIRECT(_xlfn.CONCAT(R$4,"_d!",R$1,$A12))</f>
        <v>113.58037567138672</v>
      </c>
      <c r="S12" s="19" cm="1">
        <f t="array" aca="1" ref="S12" ca="1">INDIRECT(_xlfn.CONCAT(S$4,"_d!",S$1,$A12))</f>
        <v>114.27597808837891</v>
      </c>
      <c r="T12" s="19" cm="1">
        <f t="array" aca="1" ref="T12" ca="1">INDIRECT(_xlfn.CONCAT(T$4,"_d!",T$1,$A12))</f>
        <v>113.35157775878906</v>
      </c>
      <c r="U12" s="19" cm="1">
        <f t="array" aca="1" ref="U12" ca="1">INDIRECT(_xlfn.CONCAT(U$4,"_d!",U$1,$A12))</f>
        <v>113.97200012207031</v>
      </c>
      <c r="V12" s="19" cm="1">
        <f t="array" aca="1" ref="V12" ca="1">INDIRECT(_xlfn.CONCAT(V$4,"_d!",V$1,$A12))</f>
        <v>113.23902130126953</v>
      </c>
      <c r="W12" s="42">
        <f t="shared" ca="1" si="7"/>
        <v>113.85815029911032</v>
      </c>
      <c r="X12" s="19" cm="1">
        <f t="array" aca="1" ref="X12" ca="1">INDIRECT(_xlfn.CONCAT(X$4,"_d!",X$1,$A12))</f>
        <v>113.71173095703125</v>
      </c>
      <c r="Y12" s="19" cm="1">
        <f t="array" aca="1" ref="Y12" ca="1">INDIRECT(_xlfn.CONCAT(Y$4,"_d!",Y$1,$A12))</f>
        <v>113.42845916748047</v>
      </c>
      <c r="Z12" s="19" cm="1">
        <f t="array" aca="1" ref="Z12" ca="1">INDIRECT(_xlfn.CONCAT(Z$4,"_d!",Z$1,$A12))</f>
        <v>114.44170379638672</v>
      </c>
      <c r="AA12" s="19" cm="1">
        <f t="array" aca="1" ref="AA12" ca="1">INDIRECT(_xlfn.CONCAT(AA$4,"_d!",AA$1,$A12))</f>
        <v>113.61680603027344</v>
      </c>
      <c r="AB12" s="19" cm="1">
        <f t="array" aca="1" ref="AB12" ca="1">INDIRECT(_xlfn.CONCAT(AB$4,"_d!",AB$1,$A12))</f>
        <v>114.13541412353516</v>
      </c>
      <c r="AC12" s="19" cm="1">
        <f t="array" aca="1" ref="AC12" ca="1">INDIRECT(_xlfn.CONCAT(AC$4,"_d!",AC$1,$A12))</f>
        <v>113.43836212158203</v>
      </c>
      <c r="AD12" s="42">
        <f t="shared" ca="1" si="8"/>
        <v>113.70517926983767</v>
      </c>
      <c r="AE12" s="19" cm="1">
        <f t="array" aca="1" ref="AE12" ca="1">INDIRECT(_xlfn.CONCAT(AE$4,"_d!",AE$1,$A12))</f>
        <v>113.91668701171875</v>
      </c>
      <c r="AF12" s="19" cm="1">
        <f t="array" aca="1" ref="AF12" ca="1">INDIRECT(_xlfn.CONCAT(AF$4,"_d!",AF$1,$A12))</f>
        <v>113.67596435546875</v>
      </c>
      <c r="AG12" s="19" cm="1">
        <f t="array" aca="1" ref="AG12" ca="1">INDIRECT(_xlfn.CONCAT(AG$4,"_d!",AG$1,$A12))</f>
        <v>114.55339813232422</v>
      </c>
      <c r="AH12" s="19" cm="1">
        <f t="array" aca="1" ref="AH12" ca="1">INDIRECT(_xlfn.CONCAT(AH$4,"_d!",AH$1,$A12))</f>
        <v>113.54286193847656</v>
      </c>
      <c r="AI12" s="19" cm="1">
        <f t="array" aca="1" ref="AI12" ca="1">INDIRECT(_xlfn.CONCAT(AI$4,"_d!",AI$1,$A12))</f>
        <v>114.11854553222656</v>
      </c>
      <c r="AJ12" s="19" cm="1">
        <f t="array" aca="1" ref="AJ12" ca="1">INDIRECT(_xlfn.CONCAT(AJ$4,"_d!",AJ$1,$A12))</f>
        <v>113.32258605957031</v>
      </c>
      <c r="AK12" s="42">
        <f t="shared" ca="1" si="9"/>
        <v>113.86011943983763</v>
      </c>
      <c r="AL12" s="19" cm="1">
        <f t="array" aca="1" ref="AL12" ca="1">INDIRECT(_xlfn.CONCAT(AL$4,"_d!",AL$1,$A12))</f>
        <v>114.00608825683594</v>
      </c>
      <c r="AM12" s="19" cm="1">
        <f t="array" aca="1" ref="AM12" ca="1">INDIRECT(_xlfn.CONCAT(AM$4,"_d!",AM$1,$A12))</f>
        <v>113.60843658447266</v>
      </c>
      <c r="AN12" s="19" cm="1">
        <f t="array" aca="1" ref="AN12" ca="1">INDIRECT(_xlfn.CONCAT(AN$4,"_d!",AN$1,$A12))</f>
        <v>114.70622253417969</v>
      </c>
      <c r="AO12" s="19" cm="1">
        <f t="array" aca="1" ref="AO12" ca="1">INDIRECT(_xlfn.CONCAT(AO$4,"_d!",AO$1,$A12))</f>
        <v>113.48519897460938</v>
      </c>
      <c r="AP12" s="19" cm="1">
        <f t="array" aca="1" ref="AP12" ca="1">INDIRECT(_xlfn.CONCAT(AP$4,"_d!",AP$1,$A12))</f>
        <v>114.13799285888672</v>
      </c>
      <c r="AQ12" s="19" cm="1">
        <f t="array" aca="1" ref="AQ12" ca="1">INDIRECT(_xlfn.CONCAT(AQ$4,"_d!",AQ$1,$A12))</f>
        <v>113.36297607421875</v>
      </c>
      <c r="AR12" s="42">
        <f t="shared" ca="1" si="10"/>
        <v>113.87363979814154</v>
      </c>
      <c r="AS12" s="19" cm="1">
        <f t="array" aca="1" ref="AS12" ca="1">INDIRECT(_xlfn.CONCAT(AS$4,"_d!",AS$1,$A12))</f>
        <v>113.63480377197266</v>
      </c>
      <c r="AT12" s="19" cm="1">
        <f t="array" aca="1" ref="AT12" ca="1">INDIRECT(_xlfn.CONCAT(AT$4,"_d!",AT$1,$A12))</f>
        <v>113.77318572998047</v>
      </c>
      <c r="AU12" s="19" cm="1">
        <f t="array" aca="1" ref="AU12" ca="1">INDIRECT(_xlfn.CONCAT(AU$4,"_d!",AU$1,$A12))</f>
        <v>114.71012115478516</v>
      </c>
      <c r="AV12" s="19" cm="1">
        <f t="array" aca="1" ref="AV12" ca="1">INDIRECT(_xlfn.CONCAT(AV$4,"_d!",AV$1,$A12))</f>
        <v>113.64347076416016</v>
      </c>
      <c r="AW12" s="19" cm="1">
        <f t="array" aca="1" ref="AW12" ca="1">INDIRECT(_xlfn.CONCAT(AW$4,"_d!",AW$1,$A12))</f>
        <v>114.19976043701172</v>
      </c>
      <c r="AX12" s="19" cm="1">
        <f t="array" aca="1" ref="AX12" ca="1">INDIRECT(_xlfn.CONCAT(AX$4,"_d!",AX$1,$A12))</f>
        <v>113.47833251953125</v>
      </c>
      <c r="AY12" s="42">
        <f t="shared" ca="1" si="11"/>
        <v>113.78647313722851</v>
      </c>
      <c r="AZ12" s="19" cm="1">
        <f t="array" aca="1" ref="AZ12" ca="1">INDIRECT(_xlfn.CONCAT(AZ$4,"_d!",AZ$1,$A12))</f>
        <v>113.81767272949219</v>
      </c>
      <c r="BA12" s="19" cm="1">
        <f t="array" aca="1" ref="BA12" ca="1">INDIRECT(_xlfn.CONCAT(BA$4,"_d!",BA$1,$A12))</f>
        <v>113.53321838378906</v>
      </c>
      <c r="BB12" s="19" cm="1">
        <f t="array" aca="1" ref="BB12" ca="1">INDIRECT(_xlfn.CONCAT(BB$4,"_d!",BB$1,$A12))</f>
        <v>114.96692657470703</v>
      </c>
      <c r="BC12" s="19" cm="1">
        <f t="array" aca="1" ref="BC12" ca="1">INDIRECT(_xlfn.CONCAT(BC$4,"_d!",BC$1,$A12))</f>
        <v>113.74530029296875</v>
      </c>
      <c r="BD12" s="19" cm="1">
        <f t="array" aca="1" ref="BD12" ca="1">INDIRECT(_xlfn.CONCAT(BD$4,"_d!",BD$1,$A12))</f>
        <v>114.15845489501953</v>
      </c>
      <c r="BE12" s="19" cm="1">
        <f t="array" aca="1" ref="BE12" ca="1">INDIRECT(_xlfn.CONCAT(BE$4,"_d!",BE$1,$A12))</f>
        <v>113.81296539306641</v>
      </c>
      <c r="BF12" s="42">
        <f t="shared" ca="1" si="12"/>
        <v>113.79155775412131</v>
      </c>
      <c r="BG12" s="19" cm="1">
        <f t="array" aca="1" ref="BG12" ca="1">INDIRECT(_xlfn.CONCAT(BG$4,"_d!",BG$1,$A12))</f>
        <v>114.05481719970703</v>
      </c>
      <c r="BH12" s="19" cm="1">
        <f t="array" aca="1" ref="BH12" ca="1">INDIRECT(_xlfn.CONCAT(BH$4,"_d!",BH$1,$A12))</f>
        <v>113.88331604003906</v>
      </c>
      <c r="BI12" s="19" cm="1">
        <f t="array" aca="1" ref="BI12" ca="1">INDIRECT(_xlfn.CONCAT(BI$4,"_d!",BI$1,$A12))</f>
        <v>114.90625762939453</v>
      </c>
      <c r="BJ12" s="19" cm="1">
        <f t="array" aca="1" ref="BJ12" ca="1">INDIRECT(_xlfn.CONCAT(BJ$4,"_d!",BJ$1,$A12))</f>
        <v>114.14110565185547</v>
      </c>
      <c r="BK12" s="19" cm="1">
        <f t="array" aca="1" ref="BK12" ca="1">INDIRECT(_xlfn.CONCAT(BK$4,"_d!",BK$1,$A12))</f>
        <v>114.43871307373047</v>
      </c>
      <c r="BL12" s="19" cm="1">
        <f t="array" aca="1" ref="BL12" ca="1">INDIRECT(_xlfn.CONCAT(BL$4,"_d!",BL$1,$A12))</f>
        <v>113.94441986083984</v>
      </c>
      <c r="BM12" s="42">
        <f t="shared" ca="1" si="13"/>
        <v>114.03762405229969</v>
      </c>
      <c r="BN12" s="19" cm="1">
        <f t="array" aca="1" ref="BN12" ca="1">INDIRECT(_xlfn.CONCAT(BN$4,"_d!",BN$1,$A12))</f>
        <v>113.8770751953125</v>
      </c>
      <c r="BO12" s="19" cm="1">
        <f t="array" aca="1" ref="BO12" ca="1">INDIRECT(_xlfn.CONCAT(BO$4,"_d!",BO$1,$A12))</f>
        <v>113.73747253417969</v>
      </c>
      <c r="BP12" s="19" cm="1">
        <f t="array" aca="1" ref="BP12" ca="1">INDIRECT(_xlfn.CONCAT(BP$4,"_d!",BP$1,$A12))</f>
        <v>114.77076721191406</v>
      </c>
      <c r="BQ12" s="19" cm="1">
        <f t="array" aca="1" ref="BQ12" ca="1">INDIRECT(_xlfn.CONCAT(BQ$4,"_d!",BQ$1,$A12))</f>
        <v>113.00032043457031</v>
      </c>
      <c r="BR12" s="19" cm="1">
        <f t="array" aca="1" ref="BR12" ca="1">INDIRECT(_xlfn.CONCAT(BR$4,"_d!",BR$1,$A12))</f>
        <v>114.41453552246094</v>
      </c>
      <c r="BS12" s="19" cm="1">
        <f t="array" aca="1" ref="BS12" ca="1">INDIRECT(_xlfn.CONCAT(BS$4,"_d!",BS$1,$A12))</f>
        <v>114.19710540771484</v>
      </c>
      <c r="BT12" s="42">
        <f t="shared" ca="1" si="14"/>
        <v>113.90491054237643</v>
      </c>
      <c r="BU12" s="42"/>
      <c r="BV12" s="45">
        <f t="shared" ca="1" si="15"/>
        <v>113.54232101077154</v>
      </c>
      <c r="BW12" s="45">
        <f t="shared" ca="1" si="16"/>
        <v>113.6155627102299</v>
      </c>
      <c r="BX12" s="45">
        <f t="shared" ca="1" si="17"/>
        <v>113.85815029911032</v>
      </c>
      <c r="BY12" s="45">
        <f t="shared" ca="1" si="18"/>
        <v>113.70517926983767</v>
      </c>
      <c r="BZ12" s="45">
        <f t="shared" ca="1" si="19"/>
        <v>113.86011943983763</v>
      </c>
      <c r="CA12" s="45">
        <f t="shared" ca="1" si="20"/>
        <v>113.87363979814154</v>
      </c>
      <c r="CB12" s="45">
        <f t="shared" ca="1" si="21"/>
        <v>113.78647313722851</v>
      </c>
      <c r="CC12" s="45">
        <f t="shared" ca="1" si="22"/>
        <v>113.79155775412131</v>
      </c>
      <c r="CD12" s="45">
        <f t="shared" ca="1" si="23"/>
        <v>114.03762405229969</v>
      </c>
      <c r="CE12" s="45">
        <f t="shared" ca="1" si="24"/>
        <v>113.90491054237643</v>
      </c>
      <c r="CF12" s="45" cm="1">
        <f t="array" aca="1" ref="CF12" ca="1">+SUMPRODUCT($BV$3:$CE$3/100,$BV12:$CE12)</f>
        <v>113.82376350352303</v>
      </c>
      <c r="CG12" s="35">
        <f t="shared" si="28"/>
        <v>42917</v>
      </c>
      <c r="CH12" s="24">
        <f t="shared" ca="1" si="29"/>
        <v>1.458691504319054E-2</v>
      </c>
      <c r="CI12" s="24">
        <f t="shared" ca="1" si="30"/>
        <v>1.5091272142327083E-2</v>
      </c>
      <c r="CJ12" s="24">
        <f t="shared" ca="1" si="31"/>
        <v>1.5743585659790504E-2</v>
      </c>
      <c r="CK12" s="24">
        <f t="shared" ca="1" si="32"/>
        <v>1.6293363358487412E-2</v>
      </c>
      <c r="CL12" s="24">
        <f t="shared" ca="1" si="33"/>
        <v>1.676340964405032E-2</v>
      </c>
      <c r="CM12" s="24">
        <f t="shared" ca="1" si="34"/>
        <v>1.6650227267195117E-2</v>
      </c>
      <c r="CN12" s="24">
        <f t="shared" ca="1" si="35"/>
        <v>1.7170300300570984E-2</v>
      </c>
      <c r="CO12" s="24">
        <f t="shared" ca="1" si="36"/>
        <v>1.7713514846418477E-2</v>
      </c>
      <c r="CP12" s="24">
        <f t="shared" ca="1" si="37"/>
        <v>1.85936799755273E-2</v>
      </c>
      <c r="CQ12" s="24">
        <f t="shared" ca="1" si="38"/>
        <v>1.9320402272151593E-2</v>
      </c>
      <c r="CR12" s="24">
        <f t="shared" ca="1" si="26"/>
        <v>1.7284047507501565E-2</v>
      </c>
      <c r="CS12" s="35">
        <f t="shared" si="39"/>
        <v>42917</v>
      </c>
    </row>
    <row r="13" spans="1:108" x14ac:dyDescent="0.25">
      <c r="A13" s="110">
        <f t="shared" si="27"/>
        <v>40</v>
      </c>
      <c r="B13" s="35">
        <f>+NAC!A13</f>
        <v>42948</v>
      </c>
      <c r="C13" s="19" cm="1">
        <f t="array" aca="1" ref="C13" ca="1">INDIRECT(_xlfn.CONCAT(C$4,"_d!",C$1,$A13))</f>
        <v>115.66705322265625</v>
      </c>
      <c r="D13" s="19" cm="1">
        <f t="array" aca="1" ref="D13" ca="1">INDIRECT(_xlfn.CONCAT(D$4,"_d!",D$1,$A13))</f>
        <v>114.78810882568359</v>
      </c>
      <c r="E13" s="19" cm="1">
        <f t="array" aca="1" ref="E13" ca="1">INDIRECT(_xlfn.CONCAT(E$4,"_d!",E$1,$A13))</f>
        <v>115.28199768066406</v>
      </c>
      <c r="F13" s="19" cm="1">
        <f t="array" aca="1" ref="F13" ca="1">INDIRECT(_xlfn.CONCAT(F$4,"_d!",F$1,$A13))</f>
        <v>114.62978363037109</v>
      </c>
      <c r="G13" s="19" cm="1">
        <f t="array" aca="1" ref="G13" ca="1">INDIRECT(_xlfn.CONCAT(G$4,"_d!",G$1,$A13))</f>
        <v>115.16047668457031</v>
      </c>
      <c r="H13" s="19" cm="1">
        <f t="array" aca="1" ref="H13" ca="1">INDIRECT(_xlfn.CONCAT(H$4,"_d!",H$1,$A13))</f>
        <v>115.15987396240234</v>
      </c>
      <c r="I13" s="42">
        <f t="shared" ca="1" si="6"/>
        <v>115.1506445800724</v>
      </c>
      <c r="J13" s="19" cm="1">
        <f t="array" aca="1" ref="J13" ca="1">INDIRECT(_xlfn.CONCAT(J$4,"_d!",J$1,$A13))</f>
        <v>115.46144104003906</v>
      </c>
      <c r="K13" s="19" cm="1">
        <f t="array" aca="1" ref="K13" ca="1">INDIRECT(_xlfn.CONCAT(K$4,"_d!",K$1,$A13))</f>
        <v>114.93164825439453</v>
      </c>
      <c r="L13" s="19" cm="1">
        <f t="array" aca="1" ref="L13" ca="1">INDIRECT(_xlfn.CONCAT(L$4,"_d!",L$1,$A13))</f>
        <v>115.46673583984375</v>
      </c>
      <c r="M13" s="19" cm="1">
        <f t="array" aca="1" ref="M13" ca="1">INDIRECT(_xlfn.CONCAT(M$4,"_d!",M$1,$A13))</f>
        <v>114.87823486328125</v>
      </c>
      <c r="N13" s="19" cm="1">
        <f t="array" aca="1" ref="N13" ca="1">INDIRECT(_xlfn.CONCAT(N$4,"_d!",N$1,$A13))</f>
        <v>115.41377258300781</v>
      </c>
      <c r="O13" s="19" cm="1">
        <f t="array" aca="1" ref="O13" ca="1">INDIRECT(_xlfn.CONCAT(O$4,"_d!",O$1,$A13))</f>
        <v>115.14580535888672</v>
      </c>
      <c r="P13" s="42">
        <f ca="1">+SUMPRODUCT(J$3:$O$3,J13:O13)</f>
        <v>115.22453163273788</v>
      </c>
      <c r="Q13" s="19" cm="1">
        <f t="array" aca="1" ref="Q13" ca="1">INDIRECT(_xlfn.CONCAT(Q$4,"_d!",Q$1,$A13))</f>
        <v>115.86652374267578</v>
      </c>
      <c r="R13" s="19" cm="1">
        <f t="array" aca="1" ref="R13" ca="1">INDIRECT(_xlfn.CONCAT(R$4,"_d!",R$1,$A13))</f>
        <v>115.119384765625</v>
      </c>
      <c r="S13" s="19" cm="1">
        <f t="array" aca="1" ref="S13" ca="1">INDIRECT(_xlfn.CONCAT(S$4,"_d!",S$1,$A13))</f>
        <v>115.73432159423828</v>
      </c>
      <c r="T13" s="19" cm="1">
        <f t="array" aca="1" ref="T13" ca="1">INDIRECT(_xlfn.CONCAT(T$4,"_d!",T$1,$A13))</f>
        <v>114.63779449462891</v>
      </c>
      <c r="U13" s="19" cm="1">
        <f t="array" aca="1" ref="U13" ca="1">INDIRECT(_xlfn.CONCAT(U$4,"_d!",U$1,$A13))</f>
        <v>115.59798431396484</v>
      </c>
      <c r="V13" s="19" cm="1">
        <f t="array" aca="1" ref="V13" ca="1">INDIRECT(_xlfn.CONCAT(V$4,"_d!",V$1,$A13))</f>
        <v>115.22283172607422</v>
      </c>
      <c r="W13" s="42">
        <f t="shared" ca="1" si="7"/>
        <v>115.48074963269583</v>
      </c>
      <c r="X13" s="19" cm="1">
        <f t="array" aca="1" ref="X13" ca="1">INDIRECT(_xlfn.CONCAT(X$4,"_d!",X$1,$A13))</f>
        <v>115.39973449707031</v>
      </c>
      <c r="Y13" s="19" cm="1">
        <f t="array" aca="1" ref="Y13" ca="1">INDIRECT(_xlfn.CONCAT(Y$4,"_d!",Y$1,$A13))</f>
        <v>114.89389038085938</v>
      </c>
      <c r="Z13" s="19" cm="1">
        <f t="array" aca="1" ref="Z13" ca="1">INDIRECT(_xlfn.CONCAT(Z$4,"_d!",Z$1,$A13))</f>
        <v>115.90924072265625</v>
      </c>
      <c r="AA13" s="19" cm="1">
        <f t="array" aca="1" ref="AA13" ca="1">INDIRECT(_xlfn.CONCAT(AA$4,"_d!",AA$1,$A13))</f>
        <v>114.9447021484375</v>
      </c>
      <c r="AB13" s="19" cm="1">
        <f t="array" aca="1" ref="AB13" ca="1">INDIRECT(_xlfn.CONCAT(AB$4,"_d!",AB$1,$A13))</f>
        <v>115.73632049560547</v>
      </c>
      <c r="AC13" s="19" cm="1">
        <f t="array" aca="1" ref="AC13" ca="1">INDIRECT(_xlfn.CONCAT(AC$4,"_d!",AC$1,$A13))</f>
        <v>115.41066741943359</v>
      </c>
      <c r="AD13" s="42">
        <f t="shared" ca="1" si="8"/>
        <v>115.28364336869713</v>
      </c>
      <c r="AE13" s="19" cm="1">
        <f t="array" aca="1" ref="AE13" ca="1">INDIRECT(_xlfn.CONCAT(AE$4,"_d!",AE$1,$A13))</f>
        <v>115.66269683837891</v>
      </c>
      <c r="AF13" s="19" cm="1">
        <f t="array" aca="1" ref="AF13" ca="1">INDIRECT(_xlfn.CONCAT(AF$4,"_d!",AF$1,$A13))</f>
        <v>115.18592834472656</v>
      </c>
      <c r="AG13" s="19" cm="1">
        <f t="array" aca="1" ref="AG13" ca="1">INDIRECT(_xlfn.CONCAT(AG$4,"_d!",AG$1,$A13))</f>
        <v>116.05598449707031</v>
      </c>
      <c r="AH13" s="19" cm="1">
        <f t="array" aca="1" ref="AH13" ca="1">INDIRECT(_xlfn.CONCAT(AH$4,"_d!",AH$1,$A13))</f>
        <v>114.88607025146484</v>
      </c>
      <c r="AI13" s="19" cm="1">
        <f t="array" aca="1" ref="AI13" ca="1">INDIRECT(_xlfn.CONCAT(AI$4,"_d!",AI$1,$A13))</f>
        <v>115.72561645507813</v>
      </c>
      <c r="AJ13" s="19" cm="1">
        <f t="array" aca="1" ref="AJ13" ca="1">INDIRECT(_xlfn.CONCAT(AJ$4,"_d!",AJ$1,$A13))</f>
        <v>115.28945159912109</v>
      </c>
      <c r="AK13" s="42">
        <f t="shared" ca="1" si="9"/>
        <v>115.47391010923522</v>
      </c>
      <c r="AL13" s="19" cm="1">
        <f t="array" aca="1" ref="AL13" ca="1">INDIRECT(_xlfn.CONCAT(AL$4,"_d!",AL$1,$A13))</f>
        <v>115.72909545898438</v>
      </c>
      <c r="AM13" s="19" cm="1">
        <f t="array" aca="1" ref="AM13" ca="1">INDIRECT(_xlfn.CONCAT(AM$4,"_d!",AM$1,$A13))</f>
        <v>115.11360931396484</v>
      </c>
      <c r="AN13" s="19" cm="1">
        <f t="array" aca="1" ref="AN13" ca="1">INDIRECT(_xlfn.CONCAT(AN$4,"_d!",AN$1,$A13))</f>
        <v>116.18614959716797</v>
      </c>
      <c r="AO13" s="19" cm="1">
        <f t="array" aca="1" ref="AO13" ca="1">INDIRECT(_xlfn.CONCAT(AO$4,"_d!",AO$1,$A13))</f>
        <v>114.76996612548828</v>
      </c>
      <c r="AP13" s="19" cm="1">
        <f t="array" aca="1" ref="AP13" ca="1">INDIRECT(_xlfn.CONCAT(AP$4,"_d!",AP$1,$A13))</f>
        <v>115.71586608886719</v>
      </c>
      <c r="AQ13" s="19" cm="1">
        <f t="array" aca="1" ref="AQ13" ca="1">INDIRECT(_xlfn.CONCAT(AQ$4,"_d!",AQ$1,$A13))</f>
        <v>115.27463531494141</v>
      </c>
      <c r="AR13" s="42">
        <f t="shared" ca="1" si="10"/>
        <v>115.48494278985744</v>
      </c>
      <c r="AS13" s="19" cm="1">
        <f t="array" aca="1" ref="AS13" ca="1">INDIRECT(_xlfn.CONCAT(AS$4,"_d!",AS$1,$A13))</f>
        <v>115.29743194580078</v>
      </c>
      <c r="AT13" s="19" cm="1">
        <f t="array" aca="1" ref="AT13" ca="1">INDIRECT(_xlfn.CONCAT(AT$4,"_d!",AT$1,$A13))</f>
        <v>115.30003356933594</v>
      </c>
      <c r="AU13" s="19" cm="1">
        <f t="array" aca="1" ref="AU13" ca="1">INDIRECT(_xlfn.CONCAT(AU$4,"_d!",AU$1,$A13))</f>
        <v>116.17778015136719</v>
      </c>
      <c r="AV13" s="19" cm="1">
        <f t="array" aca="1" ref="AV13" ca="1">INDIRECT(_xlfn.CONCAT(AV$4,"_d!",AV$1,$A13))</f>
        <v>115.0107421875</v>
      </c>
      <c r="AW13" s="19" cm="1">
        <f t="array" aca="1" ref="AW13" ca="1">INDIRECT(_xlfn.CONCAT(AW$4,"_d!",AW$1,$A13))</f>
        <v>115.71522521972656</v>
      </c>
      <c r="AX13" s="19" cm="1">
        <f t="array" aca="1" ref="AX13" ca="1">INDIRECT(_xlfn.CONCAT(AX$4,"_d!",AX$1,$A13))</f>
        <v>115.40953826904297</v>
      </c>
      <c r="AY13" s="42">
        <f t="shared" ca="1" si="11"/>
        <v>115.38715366551394</v>
      </c>
      <c r="AZ13" s="19" cm="1">
        <f t="array" aca="1" ref="AZ13" ca="1">INDIRECT(_xlfn.CONCAT(AZ$4,"_d!",AZ$1,$A13))</f>
        <v>115.52447509765625</v>
      </c>
      <c r="BA13" s="19" cm="1">
        <f t="array" aca="1" ref="BA13" ca="1">INDIRECT(_xlfn.CONCAT(BA$4,"_d!",BA$1,$A13))</f>
        <v>114.9609375</v>
      </c>
      <c r="BB13" s="19" cm="1">
        <f t="array" aca="1" ref="BB13" ca="1">INDIRECT(_xlfn.CONCAT(BB$4,"_d!",BB$1,$A13))</f>
        <v>116.43447875976563</v>
      </c>
      <c r="BC13" s="19" cm="1">
        <f t="array" aca="1" ref="BC13" ca="1">INDIRECT(_xlfn.CONCAT(BC$4,"_d!",BC$1,$A13))</f>
        <v>115.04500579833984</v>
      </c>
      <c r="BD13" s="19" cm="1">
        <f t="array" aca="1" ref="BD13" ca="1">INDIRECT(_xlfn.CONCAT(BD$4,"_d!",BD$1,$A13))</f>
        <v>115.64787292480469</v>
      </c>
      <c r="BE13" s="19" cm="1">
        <f t="array" aca="1" ref="BE13" ca="1">INDIRECT(_xlfn.CONCAT(BE$4,"_d!",BE$1,$A13))</f>
        <v>115.73368835449219</v>
      </c>
      <c r="BF13" s="42">
        <f t="shared" ca="1" si="12"/>
        <v>115.37896678497349</v>
      </c>
      <c r="BG13" s="19" cm="1">
        <f t="array" aca="1" ref="BG13" ca="1">INDIRECT(_xlfn.CONCAT(BG$4,"_d!",BG$1,$A13))</f>
        <v>115.77906036376953</v>
      </c>
      <c r="BH13" s="19" cm="1">
        <f t="array" aca="1" ref="BH13" ca="1">INDIRECT(_xlfn.CONCAT(BH$4,"_d!",BH$1,$A13))</f>
        <v>115.31999969482422</v>
      </c>
      <c r="BI13" s="19" cm="1">
        <f t="array" aca="1" ref="BI13" ca="1">INDIRECT(_xlfn.CONCAT(BI$4,"_d!",BI$1,$A13))</f>
        <v>116.36321258544922</v>
      </c>
      <c r="BJ13" s="19" cm="1">
        <f t="array" aca="1" ref="BJ13" ca="1">INDIRECT(_xlfn.CONCAT(BJ$4,"_d!",BJ$1,$A13))</f>
        <v>115.48057556152344</v>
      </c>
      <c r="BK13" s="19" cm="1">
        <f t="array" aca="1" ref="BK13" ca="1">INDIRECT(_xlfn.CONCAT(BK$4,"_d!",BK$1,$A13))</f>
        <v>115.94561767578125</v>
      </c>
      <c r="BL13" s="19" cm="1">
        <f t="array" aca="1" ref="BL13" ca="1">INDIRECT(_xlfn.CONCAT(BL$4,"_d!",BL$1,$A13))</f>
        <v>115.86274719238281</v>
      </c>
      <c r="BM13" s="42">
        <f t="shared" ca="1" si="13"/>
        <v>115.64689645036063</v>
      </c>
      <c r="BN13" s="19" cm="1">
        <f t="array" aca="1" ref="BN13" ca="1">INDIRECT(_xlfn.CONCAT(BN$4,"_d!",BN$1,$A13))</f>
        <v>115.50792694091797</v>
      </c>
      <c r="BO13" s="19" cm="1">
        <f t="array" aca="1" ref="BO13" ca="1">INDIRECT(_xlfn.CONCAT(BO$4,"_d!",BO$1,$A13))</f>
        <v>115.09611511230469</v>
      </c>
      <c r="BP13" s="19" cm="1">
        <f t="array" aca="1" ref="BP13" ca="1">INDIRECT(_xlfn.CONCAT(BP$4,"_d!",BP$1,$A13))</f>
        <v>116.23922729492188</v>
      </c>
      <c r="BQ13" s="19" cm="1">
        <f t="array" aca="1" ref="BQ13" ca="1">INDIRECT(_xlfn.CONCAT(BQ$4,"_d!",BQ$1,$A13))</f>
        <v>114.05893707275391</v>
      </c>
      <c r="BR13" s="19" cm="1">
        <f t="array" aca="1" ref="BR13" ca="1">INDIRECT(_xlfn.CONCAT(BR$4,"_d!",BR$1,$A13))</f>
        <v>115.85100555419922</v>
      </c>
      <c r="BS13" s="19" cm="1">
        <f t="array" aca="1" ref="BS13" ca="1">INDIRECT(_xlfn.CONCAT(BS$4,"_d!",BS$1,$A13))</f>
        <v>116.10512542724609</v>
      </c>
      <c r="BT13" s="42">
        <f t="shared" ca="1" si="14"/>
        <v>115.46613840501411</v>
      </c>
      <c r="BU13" s="42"/>
      <c r="BV13" s="45">
        <f t="shared" ca="1" si="15"/>
        <v>115.1506445800724</v>
      </c>
      <c r="BW13" s="45">
        <f t="shared" ca="1" si="16"/>
        <v>115.22453163273788</v>
      </c>
      <c r="BX13" s="45">
        <f t="shared" ca="1" si="17"/>
        <v>115.48074963269583</v>
      </c>
      <c r="BY13" s="45">
        <f t="shared" ca="1" si="18"/>
        <v>115.28364336869713</v>
      </c>
      <c r="BZ13" s="45">
        <f t="shared" ca="1" si="19"/>
        <v>115.47391010923522</v>
      </c>
      <c r="CA13" s="45">
        <f t="shared" ca="1" si="20"/>
        <v>115.48494278985744</v>
      </c>
      <c r="CB13" s="45">
        <f t="shared" ca="1" si="21"/>
        <v>115.38715366551394</v>
      </c>
      <c r="CC13" s="45">
        <f t="shared" ca="1" si="22"/>
        <v>115.37896678497349</v>
      </c>
      <c r="CD13" s="45">
        <f t="shared" ca="1" si="23"/>
        <v>115.64689645036063</v>
      </c>
      <c r="CE13" s="45">
        <f t="shared" ca="1" si="24"/>
        <v>115.46613840501411</v>
      </c>
      <c r="CF13" s="45" cm="1">
        <f t="array" aca="1" ref="CF13" ca="1">+SUMPRODUCT($BV$3:$CE$3/100,$BV13:$CE13)</f>
        <v>115.41971636389694</v>
      </c>
      <c r="CG13" s="35">
        <f t="shared" si="28"/>
        <v>42948</v>
      </c>
      <c r="CH13" s="24">
        <f t="shared" ca="1" si="29"/>
        <v>1.4164969986374176E-2</v>
      </c>
      <c r="CI13" s="24">
        <f t="shared" ca="1" si="30"/>
        <v>1.4161518757879854E-2</v>
      </c>
      <c r="CJ13" s="24">
        <f t="shared" ca="1" si="31"/>
        <v>1.425106001918075E-2</v>
      </c>
      <c r="CK13" s="24">
        <f t="shared" ca="1" si="32"/>
        <v>1.3882077395204195E-2</v>
      </c>
      <c r="CL13" s="24">
        <f t="shared" ca="1" si="33"/>
        <v>1.4173449644502512E-2</v>
      </c>
      <c r="CM13" s="24">
        <f t="shared" ca="1" si="34"/>
        <v>1.4149920864672261E-2</v>
      </c>
      <c r="CN13" s="24">
        <f t="shared" ca="1" si="35"/>
        <v>1.4067406117377113E-2</v>
      </c>
      <c r="CO13" s="24">
        <f t="shared" ca="1" si="36"/>
        <v>1.3950147639970156E-2</v>
      </c>
      <c r="CP13" s="24">
        <f t="shared" ca="1" si="37"/>
        <v>1.4111767159607824E-2</v>
      </c>
      <c r="CQ13" s="24">
        <f t="shared" ca="1" si="38"/>
        <v>1.370641401853212E-2</v>
      </c>
      <c r="CR13" s="24">
        <f t="shared" ca="1" si="26"/>
        <v>1.402126244336066E-2</v>
      </c>
      <c r="CS13" s="35">
        <f t="shared" si="39"/>
        <v>42948</v>
      </c>
    </row>
    <row r="14" spans="1:108" x14ac:dyDescent="0.25">
      <c r="A14" s="110">
        <f t="shared" si="27"/>
        <v>41</v>
      </c>
      <c r="B14" s="35">
        <f>+NAC!A14</f>
        <v>42979</v>
      </c>
      <c r="C14" s="19" cm="1">
        <f t="array" aca="1" ref="C14" ca="1">INDIRECT(_xlfn.CONCAT(C$4,"_d!",C$1,$A14))</f>
        <v>118.06793975830078</v>
      </c>
      <c r="D14" s="19" cm="1">
        <f t="array" aca="1" ref="D14" ca="1">INDIRECT(_xlfn.CONCAT(D$4,"_d!",D$1,$A14))</f>
        <v>116.97536468505859</v>
      </c>
      <c r="E14" s="19" cm="1">
        <f t="array" aca="1" ref="E14" ca="1">INDIRECT(_xlfn.CONCAT(E$4,"_d!",E$1,$A14))</f>
        <v>117.49433898925781</v>
      </c>
      <c r="F14" s="19" cm="1">
        <f t="array" aca="1" ref="F14" ca="1">INDIRECT(_xlfn.CONCAT(F$4,"_d!",F$1,$A14))</f>
        <v>116.16960906982422</v>
      </c>
      <c r="G14" s="19" cm="1">
        <f t="array" aca="1" ref="G14" ca="1">INDIRECT(_xlfn.CONCAT(G$4,"_d!",G$1,$A14))</f>
        <v>117.2021484375</v>
      </c>
      <c r="H14" s="19" cm="1">
        <f t="array" aca="1" ref="H14" ca="1">INDIRECT(_xlfn.CONCAT(H$4,"_d!",H$1,$A14))</f>
        <v>116.62003326416016</v>
      </c>
      <c r="I14" s="42">
        <f t="shared" ca="1" si="6"/>
        <v>117.27976161749777</v>
      </c>
      <c r="J14" s="19" cm="1">
        <f t="array" aca="1" ref="J14" ca="1">INDIRECT(_xlfn.CONCAT(J$4,"_d!",J$1,$A14))</f>
        <v>117.89884948730469</v>
      </c>
      <c r="K14" s="19" cm="1">
        <f t="array" aca="1" ref="K14" ca="1">INDIRECT(_xlfn.CONCAT(K$4,"_d!",K$1,$A14))</f>
        <v>117.15655517578125</v>
      </c>
      <c r="L14" s="19" cm="1">
        <f t="array" aca="1" ref="L14" ca="1">INDIRECT(_xlfn.CONCAT(L$4,"_d!",L$1,$A14))</f>
        <v>117.60580444335938</v>
      </c>
      <c r="M14" s="19" cm="1">
        <f t="array" aca="1" ref="M14" ca="1">INDIRECT(_xlfn.CONCAT(M$4,"_d!",M$1,$A14))</f>
        <v>116.40188598632813</v>
      </c>
      <c r="N14" s="19" cm="1">
        <f t="array" aca="1" ref="N14" ca="1">INDIRECT(_xlfn.CONCAT(N$4,"_d!",N$1,$A14))</f>
        <v>117.47735595703125</v>
      </c>
      <c r="O14" s="19" cm="1">
        <f t="array" aca="1" ref="O14" ca="1">INDIRECT(_xlfn.CONCAT(O$4,"_d!",O$1,$A14))</f>
        <v>116.5843505859375</v>
      </c>
      <c r="P14" s="42">
        <f ca="1">+SUMPRODUCT(J$3:$O$3,J14:O14)</f>
        <v>117.38926784805989</v>
      </c>
      <c r="Q14" s="19" cm="1">
        <f t="array" aca="1" ref="Q14" ca="1">INDIRECT(_xlfn.CONCAT(Q$4,"_d!",Q$1,$A14))</f>
        <v>118.32405853271484</v>
      </c>
      <c r="R14" s="19" cm="1">
        <f t="array" aca="1" ref="R14" ca="1">INDIRECT(_xlfn.CONCAT(R$4,"_d!",R$1,$A14))</f>
        <v>117.36663055419922</v>
      </c>
      <c r="S14" s="19" cm="1">
        <f t="array" aca="1" ref="S14" ca="1">INDIRECT(_xlfn.CONCAT(S$4,"_d!",S$1,$A14))</f>
        <v>117.81784820556641</v>
      </c>
      <c r="T14" s="19" cm="1">
        <f t="array" aca="1" ref="T14" ca="1">INDIRECT(_xlfn.CONCAT(T$4,"_d!",T$1,$A14))</f>
        <v>116.07064819335938</v>
      </c>
      <c r="U14" s="19" cm="1">
        <f t="array" aca="1" ref="U14" ca="1">INDIRECT(_xlfn.CONCAT(U$4,"_d!",U$1,$A14))</f>
        <v>117.6002197265625</v>
      </c>
      <c r="V14" s="19" cm="1">
        <f t="array" aca="1" ref="V14" ca="1">INDIRECT(_xlfn.CONCAT(V$4,"_d!",V$1,$A14))</f>
        <v>116.67971801757813</v>
      </c>
      <c r="W14" s="42">
        <f t="shared" ca="1" si="7"/>
        <v>117.67479985012366</v>
      </c>
      <c r="X14" s="19" cm="1">
        <f t="array" aca="1" ref="X14" ca="1">INDIRECT(_xlfn.CONCAT(X$4,"_d!",X$1,$A14))</f>
        <v>117.70926666259766</v>
      </c>
      <c r="Y14" s="19" cm="1">
        <f t="array" aca="1" ref="Y14" ca="1">INDIRECT(_xlfn.CONCAT(Y$4,"_d!",Y$1,$A14))</f>
        <v>117.08114624023438</v>
      </c>
      <c r="Z14" s="19" cm="1">
        <f t="array" aca="1" ref="Z14" ca="1">INDIRECT(_xlfn.CONCAT(Z$4,"_d!",Z$1,$A14))</f>
        <v>117.96343231201172</v>
      </c>
      <c r="AA14" s="19" cm="1">
        <f t="array" aca="1" ref="AA14" ca="1">INDIRECT(_xlfn.CONCAT(AA$4,"_d!",AA$1,$A14))</f>
        <v>116.40692138671875</v>
      </c>
      <c r="AB14" s="19" cm="1">
        <f t="array" aca="1" ref="AB14" ca="1">INDIRECT(_xlfn.CONCAT(AB$4,"_d!",AB$1,$A14))</f>
        <v>117.75796508789063</v>
      </c>
      <c r="AC14" s="19" cm="1">
        <f t="array" aca="1" ref="AC14" ca="1">INDIRECT(_xlfn.CONCAT(AC$4,"_d!",AC$1,$A14))</f>
        <v>116.90981292724609</v>
      </c>
      <c r="AD14" s="42">
        <f t="shared" ca="1" si="8"/>
        <v>117.41259345609821</v>
      </c>
      <c r="AE14" s="19" cm="1">
        <f t="array" aca="1" ref="AE14" ca="1">INDIRECT(_xlfn.CONCAT(AE$4,"_d!",AE$1,$A14))</f>
        <v>118.04338073730469</v>
      </c>
      <c r="AF14" s="19" cm="1">
        <f t="array" aca="1" ref="AF14" ca="1">INDIRECT(_xlfn.CONCAT(AF$4,"_d!",AF$1,$A14))</f>
        <v>117.43362426757813</v>
      </c>
      <c r="AG14" s="19" cm="1">
        <f t="array" aca="1" ref="AG14" ca="1">INDIRECT(_xlfn.CONCAT(AG$4,"_d!",AG$1,$A14))</f>
        <v>118.07404327392578</v>
      </c>
      <c r="AH14" s="19" cm="1">
        <f t="array" aca="1" ref="AH14" ca="1">INDIRECT(_xlfn.CONCAT(AH$4,"_d!",AH$1,$A14))</f>
        <v>116.2861328125</v>
      </c>
      <c r="AI14" s="19" cm="1">
        <f t="array" aca="1" ref="AI14" ca="1">INDIRECT(_xlfn.CONCAT(AI$4,"_d!",AI$1,$A14))</f>
        <v>117.73773193359375</v>
      </c>
      <c r="AJ14" s="19" cm="1">
        <f t="array" aca="1" ref="AJ14" ca="1">INDIRECT(_xlfn.CONCAT(AJ$4,"_d!",AJ$1,$A14))</f>
        <v>116.84786224365234</v>
      </c>
      <c r="AK14" s="42">
        <f t="shared" ca="1" si="9"/>
        <v>117.67322759489295</v>
      </c>
      <c r="AL14" s="19" cm="1">
        <f t="array" aca="1" ref="AL14" ca="1">INDIRECT(_xlfn.CONCAT(AL$4,"_d!",AL$1,$A14))</f>
        <v>118.18650817871094</v>
      </c>
      <c r="AM14" s="19" cm="1">
        <f t="array" aca="1" ref="AM14" ca="1">INDIRECT(_xlfn.CONCAT(AM$4,"_d!",AM$1,$A14))</f>
        <v>117.35291290283203</v>
      </c>
      <c r="AN14" s="19" cm="1">
        <f t="array" aca="1" ref="AN14" ca="1">INDIRECT(_xlfn.CONCAT(AN$4,"_d!",AN$1,$A14))</f>
        <v>118.17423248291016</v>
      </c>
      <c r="AO14" s="19" cm="1">
        <f t="array" aca="1" ref="AO14" ca="1">INDIRECT(_xlfn.CONCAT(AO$4,"_d!",AO$1,$A14))</f>
        <v>116.24971771240234</v>
      </c>
      <c r="AP14" s="19" cm="1">
        <f t="array" aca="1" ref="AP14" ca="1">INDIRECT(_xlfn.CONCAT(AP$4,"_d!",AP$1,$A14))</f>
        <v>117.74542999267578</v>
      </c>
      <c r="AQ14" s="19" cm="1">
        <f t="array" aca="1" ref="AQ14" ca="1">INDIRECT(_xlfn.CONCAT(AQ$4,"_d!",AQ$1,$A14))</f>
        <v>116.79674530029297</v>
      </c>
      <c r="AR14" s="42">
        <f t="shared" ca="1" si="10"/>
        <v>117.70862053887559</v>
      </c>
      <c r="AS14" s="19" cm="1">
        <f t="array" aca="1" ref="AS14" ca="1">INDIRECT(_xlfn.CONCAT(AS$4,"_d!",AS$1,$A14))</f>
        <v>117.69049072265625</v>
      </c>
      <c r="AT14" s="19" cm="1">
        <f t="array" aca="1" ref="AT14" ca="1">INDIRECT(_xlfn.CONCAT(AT$4,"_d!",AT$1,$A14))</f>
        <v>117.56479644775391</v>
      </c>
      <c r="AU14" s="19" cm="1">
        <f t="array" aca="1" ref="AU14" ca="1">INDIRECT(_xlfn.CONCAT(AU$4,"_d!",AU$1,$A14))</f>
        <v>118.12403869628906</v>
      </c>
      <c r="AV14" s="19" cm="1">
        <f t="array" aca="1" ref="AV14" ca="1">INDIRECT(_xlfn.CONCAT(AV$4,"_d!",AV$1,$A14))</f>
        <v>116.40113830566406</v>
      </c>
      <c r="AW14" s="19" cm="1">
        <f t="array" aca="1" ref="AW14" ca="1">INDIRECT(_xlfn.CONCAT(AW$4,"_d!",AW$1,$A14))</f>
        <v>117.67905426025391</v>
      </c>
      <c r="AX14" s="19" cm="1">
        <f t="array" aca="1" ref="AX14" ca="1">INDIRECT(_xlfn.CONCAT(AX$4,"_d!",AX$1,$A14))</f>
        <v>116.86759948730469</v>
      </c>
      <c r="AY14" s="42">
        <f t="shared" ca="1" si="11"/>
        <v>117.5796887165456</v>
      </c>
      <c r="AZ14" s="19" cm="1">
        <f t="array" aca="1" ref="AZ14" ca="1">INDIRECT(_xlfn.CONCAT(AZ$4,"_d!",AZ$1,$A14))</f>
        <v>117.93540191650391</v>
      </c>
      <c r="BA14" s="19" cm="1">
        <f t="array" aca="1" ref="BA14" ca="1">INDIRECT(_xlfn.CONCAT(BA$4,"_d!",BA$1,$A14))</f>
        <v>117.13710784912109</v>
      </c>
      <c r="BB14" s="19" cm="1">
        <f t="array" aca="1" ref="BB14" ca="1">INDIRECT(_xlfn.CONCAT(BB$4,"_d!",BB$1,$A14))</f>
        <v>118.2979736328125</v>
      </c>
      <c r="BC14" s="19" cm="1">
        <f t="array" aca="1" ref="BC14" ca="1">INDIRECT(_xlfn.CONCAT(BC$4,"_d!",BC$1,$A14))</f>
        <v>116.45477294921875</v>
      </c>
      <c r="BD14" s="19" cm="1">
        <f t="array" aca="1" ref="BD14" ca="1">INDIRECT(_xlfn.CONCAT(BD$4,"_d!",BD$1,$A14))</f>
        <v>117.60922241210938</v>
      </c>
      <c r="BE14" s="19" cm="1">
        <f t="array" aca="1" ref="BE14" ca="1">INDIRECT(_xlfn.CONCAT(BE$4,"_d!",BE$1,$A14))</f>
        <v>117.32608795166016</v>
      </c>
      <c r="BF14" s="42">
        <f t="shared" ca="1" si="12"/>
        <v>117.57351327338711</v>
      </c>
      <c r="BG14" s="19" cm="1">
        <f t="array" aca="1" ref="BG14" ca="1">INDIRECT(_xlfn.CONCAT(BG$4,"_d!",BG$1,$A14))</f>
        <v>118.17406463623047</v>
      </c>
      <c r="BH14" s="19" cm="1">
        <f t="array" aca="1" ref="BH14" ca="1">INDIRECT(_xlfn.CONCAT(BH$4,"_d!",BH$1,$A14))</f>
        <v>117.57295989990234</v>
      </c>
      <c r="BI14" s="19" cm="1">
        <f t="array" aca="1" ref="BI14" ca="1">INDIRECT(_xlfn.CONCAT(BI$4,"_d!",BI$1,$A14))</f>
        <v>118.16474151611328</v>
      </c>
      <c r="BJ14" s="19" cm="1">
        <f t="array" aca="1" ref="BJ14" ca="1">INDIRECT(_xlfn.CONCAT(BJ$4,"_d!",BJ$1,$A14))</f>
        <v>116.82968139648438</v>
      </c>
      <c r="BK14" s="19" cm="1">
        <f t="array" aca="1" ref="BK14" ca="1">INDIRECT(_xlfn.CONCAT(BK$4,"_d!",BK$1,$A14))</f>
        <v>117.96184539794922</v>
      </c>
      <c r="BL14" s="19" cm="1">
        <f t="array" aca="1" ref="BL14" ca="1">INDIRECT(_xlfn.CONCAT(BL$4,"_d!",BL$1,$A14))</f>
        <v>117.37961578369141</v>
      </c>
      <c r="BM14" s="42">
        <f t="shared" ca="1" si="13"/>
        <v>117.87461329341562</v>
      </c>
      <c r="BN14" s="19" cm="1">
        <f t="array" aca="1" ref="BN14" ca="1">INDIRECT(_xlfn.CONCAT(BN$4,"_d!",BN$1,$A14))</f>
        <v>117.85468292236328</v>
      </c>
      <c r="BO14" s="19" cm="1">
        <f t="array" aca="1" ref="BO14" ca="1">INDIRECT(_xlfn.CONCAT(BO$4,"_d!",BO$1,$A14))</f>
        <v>117.30897521972656</v>
      </c>
      <c r="BP14" s="19" cm="1">
        <f t="array" aca="1" ref="BP14" ca="1">INDIRECT(_xlfn.CONCAT(BP$4,"_d!",BP$1,$A14))</f>
        <v>117.98326110839844</v>
      </c>
      <c r="BQ14" s="19" cm="1">
        <f t="array" aca="1" ref="BQ14" ca="1">INDIRECT(_xlfn.CONCAT(BQ$4,"_d!",BQ$1,$A14))</f>
        <v>115.3892822265625</v>
      </c>
      <c r="BR14" s="19" cm="1">
        <f t="array" aca="1" ref="BR14" ca="1">INDIRECT(_xlfn.CONCAT(BR$4,"_d!",BR$1,$A14))</f>
        <v>117.76595306396484</v>
      </c>
      <c r="BS14" s="19" cm="1">
        <f t="array" aca="1" ref="BS14" ca="1">INDIRECT(_xlfn.CONCAT(BS$4,"_d!",BS$1,$A14))</f>
        <v>117.64047241210938</v>
      </c>
      <c r="BT14" s="42">
        <f t="shared" ca="1" si="14"/>
        <v>117.66131686117443</v>
      </c>
      <c r="BU14" s="42"/>
      <c r="BV14" s="45">
        <f t="shared" ca="1" si="15"/>
        <v>117.27976161749777</v>
      </c>
      <c r="BW14" s="45">
        <f t="shared" ca="1" si="16"/>
        <v>117.38926784805989</v>
      </c>
      <c r="BX14" s="45">
        <f t="shared" ca="1" si="17"/>
        <v>117.67479985012366</v>
      </c>
      <c r="BY14" s="45">
        <f t="shared" ca="1" si="18"/>
        <v>117.41259345609821</v>
      </c>
      <c r="BZ14" s="45">
        <f t="shared" ca="1" si="19"/>
        <v>117.67322759489295</v>
      </c>
      <c r="CA14" s="45">
        <f t="shared" ca="1" si="20"/>
        <v>117.70862053887559</v>
      </c>
      <c r="CB14" s="45">
        <f t="shared" ca="1" si="21"/>
        <v>117.5796887165456</v>
      </c>
      <c r="CC14" s="45">
        <f t="shared" ca="1" si="22"/>
        <v>117.57351327338711</v>
      </c>
      <c r="CD14" s="45">
        <f t="shared" ca="1" si="23"/>
        <v>117.87461329341562</v>
      </c>
      <c r="CE14" s="45">
        <f t="shared" ca="1" si="24"/>
        <v>117.66131686117443</v>
      </c>
      <c r="CF14" s="45" cm="1">
        <f t="array" aca="1" ref="CF14" ca="1">+SUMPRODUCT($BV$3:$CE$3/100,$BV14:$CE14)</f>
        <v>117.61097301827054</v>
      </c>
      <c r="CG14" s="35">
        <f t="shared" si="28"/>
        <v>42979</v>
      </c>
      <c r="CH14" s="24">
        <f t="shared" ca="1" si="29"/>
        <v>1.8489840375533806E-2</v>
      </c>
      <c r="CI14" s="24">
        <f t="shared" ca="1" si="30"/>
        <v>1.8787112298462638E-2</v>
      </c>
      <c r="CJ14" s="24">
        <f t="shared" ca="1" si="31"/>
        <v>1.8999272384413235E-2</v>
      </c>
      <c r="CK14" s="24">
        <f t="shared" ca="1" si="32"/>
        <v>1.8467061112844352E-2</v>
      </c>
      <c r="CL14" s="24">
        <f t="shared" ca="1" si="33"/>
        <v>1.9046012069542151E-2</v>
      </c>
      <c r="CM14" s="24">
        <f t="shared" ca="1" si="34"/>
        <v>1.9255131407602377E-2</v>
      </c>
      <c r="CN14" s="24">
        <f t="shared" ca="1" si="35"/>
        <v>1.9001552437868607E-2</v>
      </c>
      <c r="CO14" s="24">
        <f t="shared" ca="1" si="36"/>
        <v>1.9020334031101926E-2</v>
      </c>
      <c r="CP14" s="24">
        <f t="shared" ca="1" si="37"/>
        <v>1.9263092321817776E-2</v>
      </c>
      <c r="CQ14" s="24">
        <f t="shared" ca="1" si="38"/>
        <v>1.9011447741158705E-2</v>
      </c>
      <c r="CR14" s="24">
        <f t="shared" ca="1" si="26"/>
        <v>1.8985115571285682E-2</v>
      </c>
      <c r="CS14" s="35">
        <f t="shared" si="39"/>
        <v>42979</v>
      </c>
    </row>
    <row r="15" spans="1:108" x14ac:dyDescent="0.25">
      <c r="A15" s="110">
        <f t="shared" si="27"/>
        <v>42</v>
      </c>
      <c r="B15" s="35">
        <f>+NAC!A15</f>
        <v>43009</v>
      </c>
      <c r="C15" s="19" cm="1">
        <f t="array" aca="1" ref="C15" ca="1">INDIRECT(_xlfn.CONCAT(C$4,"_d!",C$1,$A15))</f>
        <v>119.72279357910156</v>
      </c>
      <c r="D15" s="19" cm="1">
        <f t="array" aca="1" ref="D15" ca="1">INDIRECT(_xlfn.CONCAT(D$4,"_d!",D$1,$A15))</f>
        <v>118.97615051269531</v>
      </c>
      <c r="E15" s="19" cm="1">
        <f t="array" aca="1" ref="E15" ca="1">INDIRECT(_xlfn.CONCAT(E$4,"_d!",E$1,$A15))</f>
        <v>119.73805236816406</v>
      </c>
      <c r="F15" s="19" cm="1">
        <f t="array" aca="1" ref="F15" ca="1">INDIRECT(_xlfn.CONCAT(F$4,"_d!",F$1,$A15))</f>
        <v>117.91407012939453</v>
      </c>
      <c r="G15" s="19" cm="1">
        <f t="array" aca="1" ref="G15" ca="1">INDIRECT(_xlfn.CONCAT(G$4,"_d!",G$1,$A15))</f>
        <v>119.30662536621094</v>
      </c>
      <c r="H15" s="19" cm="1">
        <f t="array" aca="1" ref="H15" ca="1">INDIRECT(_xlfn.CONCAT(H$4,"_d!",H$1,$A15))</f>
        <v>118.65823364257813</v>
      </c>
      <c r="I15" s="42">
        <f t="shared" ca="1" si="6"/>
        <v>119.18893930419854</v>
      </c>
      <c r="J15" s="19" cm="1">
        <f t="array" aca="1" ref="J15" ca="1">INDIRECT(_xlfn.CONCAT(J$4,"_d!",J$1,$A15))</f>
        <v>119.56389617919922</v>
      </c>
      <c r="K15" s="19" cm="1">
        <f t="array" aca="1" ref="K15" ca="1">INDIRECT(_xlfn.CONCAT(K$4,"_d!",K$1,$A15))</f>
        <v>119.15012359619141</v>
      </c>
      <c r="L15" s="19" cm="1">
        <f t="array" aca="1" ref="L15" ca="1">INDIRECT(_xlfn.CONCAT(L$4,"_d!",L$1,$A15))</f>
        <v>119.85718536376953</v>
      </c>
      <c r="M15" s="19" cm="1">
        <f t="array" aca="1" ref="M15" ca="1">INDIRECT(_xlfn.CONCAT(M$4,"_d!",M$1,$A15))</f>
        <v>118.15602111816406</v>
      </c>
      <c r="N15" s="19" cm="1">
        <f t="array" aca="1" ref="N15" ca="1">INDIRECT(_xlfn.CONCAT(N$4,"_d!",N$1,$A15))</f>
        <v>119.5521240234375</v>
      </c>
      <c r="O15" s="19" cm="1">
        <f t="array" aca="1" ref="O15" ca="1">INDIRECT(_xlfn.CONCAT(O$4,"_d!",O$1,$A15))</f>
        <v>118.58494567871094</v>
      </c>
      <c r="P15" s="42">
        <f ca="1">+SUMPRODUCT(J$3:$O$3,J15:O15)</f>
        <v>119.2989870309279</v>
      </c>
      <c r="Q15" s="19" cm="1">
        <f t="array" aca="1" ref="Q15" ca="1">INDIRECT(_xlfn.CONCAT(Q$4,"_d!",Q$1,$A15))</f>
        <v>119.94839477539063</v>
      </c>
      <c r="R15" s="19" cm="1">
        <f t="array" aca="1" ref="R15" ca="1">INDIRECT(_xlfn.CONCAT(R$4,"_d!",R$1,$A15))</f>
        <v>119.39125061035156</v>
      </c>
      <c r="S15" s="19" cm="1">
        <f t="array" aca="1" ref="S15" ca="1">INDIRECT(_xlfn.CONCAT(S$4,"_d!",S$1,$A15))</f>
        <v>120.04779052734375</v>
      </c>
      <c r="T15" s="19" cm="1">
        <f t="array" aca="1" ref="T15" ca="1">INDIRECT(_xlfn.CONCAT(T$4,"_d!",T$1,$A15))</f>
        <v>117.8404541015625</v>
      </c>
      <c r="U15" s="19" cm="1">
        <f t="array" aca="1" ref="U15" ca="1">INDIRECT(_xlfn.CONCAT(U$4,"_d!",U$1,$A15))</f>
        <v>119.64183807373047</v>
      </c>
      <c r="V15" s="19" cm="1">
        <f t="array" aca="1" ref="V15" ca="1">INDIRECT(_xlfn.CONCAT(V$4,"_d!",V$1,$A15))</f>
        <v>118.69047546386719</v>
      </c>
      <c r="W15" s="42">
        <f t="shared" ca="1" si="7"/>
        <v>119.56128788958119</v>
      </c>
      <c r="X15" s="19" cm="1">
        <f t="array" aca="1" ref="X15" ca="1">INDIRECT(_xlfn.CONCAT(X$4,"_d!",X$1,$A15))</f>
        <v>119.36521911621094</v>
      </c>
      <c r="Y15" s="19" cm="1">
        <f t="array" aca="1" ref="Y15" ca="1">INDIRECT(_xlfn.CONCAT(Y$4,"_d!",Y$1,$A15))</f>
        <v>119.12443542480469</v>
      </c>
      <c r="Z15" s="19" cm="1">
        <f t="array" aca="1" ref="Z15" ca="1">INDIRECT(_xlfn.CONCAT(Z$4,"_d!",Z$1,$A15))</f>
        <v>120.15238952636719</v>
      </c>
      <c r="AA15" s="19" cm="1">
        <f t="array" aca="1" ref="AA15" ca="1">INDIRECT(_xlfn.CONCAT(AA$4,"_d!",AA$1,$A15))</f>
        <v>118.13568115234375</v>
      </c>
      <c r="AB15" s="19" cm="1">
        <f t="array" aca="1" ref="AB15" ca="1">INDIRECT(_xlfn.CONCAT(AB$4,"_d!",AB$1,$A15))</f>
        <v>119.80899810791016</v>
      </c>
      <c r="AC15" s="19" cm="1">
        <f t="array" aca="1" ref="AC15" ca="1">INDIRECT(_xlfn.CONCAT(AC$4,"_d!",AC$1,$A15))</f>
        <v>118.85490417480469</v>
      </c>
      <c r="AD15" s="42">
        <f t="shared" ca="1" si="8"/>
        <v>119.29446425606722</v>
      </c>
      <c r="AE15" s="19" cm="1">
        <f t="array" aca="1" ref="AE15" ca="1">INDIRECT(_xlfn.CONCAT(AE$4,"_d!",AE$1,$A15))</f>
        <v>119.66933441162109</v>
      </c>
      <c r="AF15" s="19" cm="1">
        <f t="array" aca="1" ref="AF15" ca="1">INDIRECT(_xlfn.CONCAT(AF$4,"_d!",AF$1,$A15))</f>
        <v>119.45645141601563</v>
      </c>
      <c r="AG15" s="19" cm="1">
        <f t="array" aca="1" ref="AG15" ca="1">INDIRECT(_xlfn.CONCAT(AG$4,"_d!",AG$1,$A15))</f>
        <v>120.24544525146484</v>
      </c>
      <c r="AH15" s="19" cm="1">
        <f t="array" aca="1" ref="AH15" ca="1">INDIRECT(_xlfn.CONCAT(AH$4,"_d!",AH$1,$A15))</f>
        <v>118.07339477539063</v>
      </c>
      <c r="AI15" s="19" cm="1">
        <f t="array" aca="1" ref="AI15" ca="1">INDIRECT(_xlfn.CONCAT(AI$4,"_d!",AI$1,$A15))</f>
        <v>119.81881713867188</v>
      </c>
      <c r="AJ15" s="19" cm="1">
        <f t="array" aca="1" ref="AJ15" ca="1">INDIRECT(_xlfn.CONCAT(AJ$4,"_d!",AJ$1,$A15))</f>
        <v>118.84244537353516</v>
      </c>
      <c r="AK15" s="42">
        <f t="shared" ca="1" si="9"/>
        <v>119.54823484756736</v>
      </c>
      <c r="AL15" s="19" cm="1">
        <f t="array" aca="1" ref="AL15" ca="1">INDIRECT(_xlfn.CONCAT(AL$4,"_d!",AL$1,$A15))</f>
        <v>119.78549957275391</v>
      </c>
      <c r="AM15" s="19" cm="1">
        <f t="array" aca="1" ref="AM15" ca="1">INDIRECT(_xlfn.CONCAT(AM$4,"_d!",AM$1,$A15))</f>
        <v>119.34246063232422</v>
      </c>
      <c r="AN15" s="19" cm="1">
        <f t="array" aca="1" ref="AN15" ca="1">INDIRECT(_xlfn.CONCAT(AN$4,"_d!",AN$1,$A15))</f>
        <v>120.37268829345703</v>
      </c>
      <c r="AO15" s="19" cm="1">
        <f t="array" aca="1" ref="AO15" ca="1">INDIRECT(_xlfn.CONCAT(AO$4,"_d!",AO$1,$A15))</f>
        <v>118.02366638183594</v>
      </c>
      <c r="AP15" s="19" cm="1">
        <f t="array" aca="1" ref="AP15" ca="1">INDIRECT(_xlfn.CONCAT(AP$4,"_d!",AP$1,$A15))</f>
        <v>119.80815887451172</v>
      </c>
      <c r="AQ15" s="19" cm="1">
        <f t="array" aca="1" ref="AQ15" ca="1">INDIRECT(_xlfn.CONCAT(AQ$4,"_d!",AQ$1,$A15))</f>
        <v>118.7242431640625</v>
      </c>
      <c r="AR15" s="42">
        <f t="shared" ca="1" si="10"/>
        <v>119.5515479304398</v>
      </c>
      <c r="AS15" s="19" cm="1">
        <f t="array" aca="1" ref="AS15" ca="1">INDIRECT(_xlfn.CONCAT(AS$4,"_d!",AS$1,$A15))</f>
        <v>119.24723815917969</v>
      </c>
      <c r="AT15" s="19" cm="1">
        <f t="array" aca="1" ref="AT15" ca="1">INDIRECT(_xlfn.CONCAT(AT$4,"_d!",AT$1,$A15))</f>
        <v>119.53861236572266</v>
      </c>
      <c r="AU15" s="19" cm="1">
        <f t="array" aca="1" ref="AU15" ca="1">INDIRECT(_xlfn.CONCAT(AU$4,"_d!",AU$1,$A15))</f>
        <v>120.27133941650391</v>
      </c>
      <c r="AV15" s="19" cm="1">
        <f t="array" aca="1" ref="AV15" ca="1">INDIRECT(_xlfn.CONCAT(AV$4,"_d!",AV$1,$A15))</f>
        <v>118.19857025146484</v>
      </c>
      <c r="AW15" s="19" cm="1">
        <f t="array" aca="1" ref="AW15" ca="1">INDIRECT(_xlfn.CONCAT(AW$4,"_d!",AW$1,$A15))</f>
        <v>119.6878662109375</v>
      </c>
      <c r="AX15" s="19" cm="1">
        <f t="array" aca="1" ref="AX15" ca="1">INDIRECT(_xlfn.CONCAT(AX$4,"_d!",AX$1,$A15))</f>
        <v>118.876708984375</v>
      </c>
      <c r="AY15" s="42">
        <f t="shared" ca="1" si="11"/>
        <v>119.3869740477475</v>
      </c>
      <c r="AZ15" s="19" cm="1">
        <f t="array" aca="1" ref="AZ15" ca="1">INDIRECT(_xlfn.CONCAT(AZ$4,"_d!",AZ$1,$A15))</f>
        <v>119.44940948486328</v>
      </c>
      <c r="BA15" s="19" cm="1">
        <f t="array" aca="1" ref="BA15" ca="1">INDIRECT(_xlfn.CONCAT(BA$4,"_d!",BA$1,$A15))</f>
        <v>119.12548828125</v>
      </c>
      <c r="BB15" s="19" cm="1">
        <f t="array" aca="1" ref="BB15" ca="1">INDIRECT(_xlfn.CONCAT(BB$4,"_d!",BB$1,$A15))</f>
        <v>120.43116760253906</v>
      </c>
      <c r="BC15" s="19" cm="1">
        <f t="array" aca="1" ref="BC15" ca="1">INDIRECT(_xlfn.CONCAT(BC$4,"_d!",BC$1,$A15))</f>
        <v>118.23605346679688</v>
      </c>
      <c r="BD15" s="19" cm="1">
        <f t="array" aca="1" ref="BD15" ca="1">INDIRECT(_xlfn.CONCAT(BD$4,"_d!",BD$1,$A15))</f>
        <v>119.55797576904297</v>
      </c>
      <c r="BE15" s="19" cm="1">
        <f t="array" aca="1" ref="BE15" ca="1">INDIRECT(_xlfn.CONCAT(BE$4,"_d!",BE$1,$A15))</f>
        <v>119.223388671875</v>
      </c>
      <c r="BF15" s="42">
        <f t="shared" ca="1" si="12"/>
        <v>119.33947467701557</v>
      </c>
      <c r="BG15" s="19" cm="1">
        <f t="array" aca="1" ref="BG15" ca="1">INDIRECT(_xlfn.CONCAT(BG$4,"_d!",BG$1,$A15))</f>
        <v>119.67909240722656</v>
      </c>
      <c r="BH15" s="19" cm="1">
        <f t="array" aca="1" ref="BH15" ca="1">INDIRECT(_xlfn.CONCAT(BH$4,"_d!",BH$1,$A15))</f>
        <v>119.54161071777344</v>
      </c>
      <c r="BI15" s="19" cm="1">
        <f t="array" aca="1" ref="BI15" ca="1">INDIRECT(_xlfn.CONCAT(BI$4,"_d!",BI$1,$A15))</f>
        <v>120.23369598388672</v>
      </c>
      <c r="BJ15" s="19" cm="1">
        <f t="array" aca="1" ref="BJ15" ca="1">INDIRECT(_xlfn.CONCAT(BJ$4,"_d!",BJ$1,$A15))</f>
        <v>118.61787414550781</v>
      </c>
      <c r="BK15" s="19" cm="1">
        <f t="array" aca="1" ref="BK15" ca="1">INDIRECT(_xlfn.CONCAT(BK$4,"_d!",BK$1,$A15))</f>
        <v>119.92073059082031</v>
      </c>
      <c r="BL15" s="19" cm="1">
        <f t="array" aca="1" ref="BL15" ca="1">INDIRECT(_xlfn.CONCAT(BL$4,"_d!",BL$1,$A15))</f>
        <v>119.30950164794922</v>
      </c>
      <c r="BM15" s="42">
        <f t="shared" ca="1" si="13"/>
        <v>119.61900135549962</v>
      </c>
      <c r="BN15" s="19" cm="1">
        <f t="array" aca="1" ref="BN15" ca="1">INDIRECT(_xlfn.CONCAT(BN$4,"_d!",BN$1,$A15))</f>
        <v>119.302001953125</v>
      </c>
      <c r="BO15" s="19" cm="1">
        <f t="array" aca="1" ref="BO15" ca="1">INDIRECT(_xlfn.CONCAT(BO$4,"_d!",BO$1,$A15))</f>
        <v>119.26058959960938</v>
      </c>
      <c r="BP15" s="19" cm="1">
        <f t="array" aca="1" ref="BP15" ca="1">INDIRECT(_xlfn.CONCAT(BP$4,"_d!",BP$1,$A15))</f>
        <v>120.04047393798828</v>
      </c>
      <c r="BQ15" s="19" cm="1">
        <f t="array" aca="1" ref="BQ15" ca="1">INDIRECT(_xlfn.CONCAT(BQ$4,"_d!",BQ$1,$A15))</f>
        <v>117.03069305419922</v>
      </c>
      <c r="BR15" s="19" cm="1">
        <f t="array" aca="1" ref="BR15" ca="1">INDIRECT(_xlfn.CONCAT(BR$4,"_d!",BR$1,$A15))</f>
        <v>119.72423553466797</v>
      </c>
      <c r="BS15" s="19" cm="1">
        <f t="array" aca="1" ref="BS15" ca="1">INDIRECT(_xlfn.CONCAT(BS$4,"_d!",BS$1,$A15))</f>
        <v>119.52850341796875</v>
      </c>
      <c r="BT15" s="42">
        <f t="shared" ca="1" si="14"/>
        <v>119.32472015116591</v>
      </c>
      <c r="BU15" s="42"/>
      <c r="BV15" s="45">
        <f t="shared" ca="1" si="15"/>
        <v>119.18893930419854</v>
      </c>
      <c r="BW15" s="45">
        <f t="shared" ca="1" si="16"/>
        <v>119.2989870309279</v>
      </c>
      <c r="BX15" s="45">
        <f t="shared" ca="1" si="17"/>
        <v>119.56128788958119</v>
      </c>
      <c r="BY15" s="45">
        <f t="shared" ca="1" si="18"/>
        <v>119.29446425606722</v>
      </c>
      <c r="BZ15" s="45">
        <f t="shared" ca="1" si="19"/>
        <v>119.54823484756736</v>
      </c>
      <c r="CA15" s="45">
        <f t="shared" ca="1" si="20"/>
        <v>119.5515479304398</v>
      </c>
      <c r="CB15" s="45">
        <f t="shared" ca="1" si="21"/>
        <v>119.3869740477475</v>
      </c>
      <c r="CC15" s="45">
        <f t="shared" ca="1" si="22"/>
        <v>119.33947467701557</v>
      </c>
      <c r="CD15" s="45">
        <f t="shared" ca="1" si="23"/>
        <v>119.61900135549962</v>
      </c>
      <c r="CE15" s="45">
        <f t="shared" ca="1" si="24"/>
        <v>119.32472015116591</v>
      </c>
      <c r="CF15" s="45" cm="1">
        <f t="array" aca="1" ref="CF15" ca="1">+SUMPRODUCT($BV$3:$CE$3/100,$BV15:$CE15)</f>
        <v>119.41143730561095</v>
      </c>
      <c r="CG15" s="35">
        <f t="shared" si="28"/>
        <v>43009</v>
      </c>
      <c r="CH15" s="24">
        <f t="shared" ca="1" si="29"/>
        <v>1.6278833281802463E-2</v>
      </c>
      <c r="CI15" s="24">
        <f t="shared" ca="1" si="30"/>
        <v>1.6268260445578608E-2</v>
      </c>
      <c r="CJ15" s="24">
        <f t="shared" ca="1" si="31"/>
        <v>1.6031368159200143E-2</v>
      </c>
      <c r="CK15" s="24">
        <f t="shared" ca="1" si="32"/>
        <v>1.6027844582724882E-2</v>
      </c>
      <c r="CL15" s="24">
        <f t="shared" ca="1" si="33"/>
        <v>1.5934017371643794E-2</v>
      </c>
      <c r="CM15" s="24">
        <f t="shared" ca="1" si="34"/>
        <v>1.5656690080362745E-2</v>
      </c>
      <c r="CN15" s="24">
        <f t="shared" ca="1" si="35"/>
        <v>1.537072729932798E-2</v>
      </c>
      <c r="CO15" s="24">
        <f t="shared" ca="1" si="36"/>
        <v>1.5020061529693152E-2</v>
      </c>
      <c r="CP15" s="24">
        <f t="shared" ca="1" si="37"/>
        <v>1.4798674738739859E-2</v>
      </c>
      <c r="CQ15" s="24">
        <f t="shared" ca="1" si="38"/>
        <v>1.4137214628951345E-2</v>
      </c>
      <c r="CR15" s="24">
        <f t="shared" ca="1" si="26"/>
        <v>1.5308642052138444E-2</v>
      </c>
      <c r="CS15" s="35">
        <f t="shared" si="39"/>
        <v>43009</v>
      </c>
    </row>
    <row r="16" spans="1:108" x14ac:dyDescent="0.25">
      <c r="A16" s="110">
        <f t="shared" si="27"/>
        <v>43</v>
      </c>
      <c r="B16" s="35">
        <f>+NAC!A16</f>
        <v>43040</v>
      </c>
      <c r="C16" s="19" cm="1">
        <f t="array" aca="1" ref="C16" ca="1">INDIRECT(_xlfn.CONCAT(C$4,"_d!",C$1,$A16))</f>
        <v>121.05091857910156</v>
      </c>
      <c r="D16" s="19" cm="1">
        <f t="array" aca="1" ref="D16" ca="1">INDIRECT(_xlfn.CONCAT(D$4,"_d!",D$1,$A16))</f>
        <v>120.79959106445313</v>
      </c>
      <c r="E16" s="19" cm="1">
        <f t="array" aca="1" ref="E16" ca="1">INDIRECT(_xlfn.CONCAT(E$4,"_d!",E$1,$A16))</f>
        <v>121.19486236572266</v>
      </c>
      <c r="F16" s="19" cm="1">
        <f t="array" aca="1" ref="F16" ca="1">INDIRECT(_xlfn.CONCAT(F$4,"_d!",F$1,$A16))</f>
        <v>119.72280120849609</v>
      </c>
      <c r="G16" s="19" cm="1">
        <f t="array" aca="1" ref="G16" ca="1">INDIRECT(_xlfn.CONCAT(G$4,"_d!",G$1,$A16))</f>
        <v>121.02539825439453</v>
      </c>
      <c r="H16" s="19" cm="1">
        <f t="array" aca="1" ref="H16" ca="1">INDIRECT(_xlfn.CONCAT(H$4,"_d!",H$1,$A16))</f>
        <v>120.24703979492188</v>
      </c>
      <c r="I16" s="42">
        <f t="shared" ca="1" si="6"/>
        <v>120.78549640102077</v>
      </c>
      <c r="J16" s="19" cm="1">
        <f t="array" aca="1" ref="J16" ca="1">INDIRECT(_xlfn.CONCAT(J$4,"_d!",J$1,$A16))</f>
        <v>120.87618255615234</v>
      </c>
      <c r="K16" s="19" cm="1">
        <f t="array" aca="1" ref="K16" ca="1">INDIRECT(_xlfn.CONCAT(K$4,"_d!",K$1,$A16))</f>
        <v>121.01521301269531</v>
      </c>
      <c r="L16" s="19" cm="1">
        <f t="array" aca="1" ref="L16" ca="1">INDIRECT(_xlfn.CONCAT(L$4,"_d!",L$1,$A16))</f>
        <v>121.36572265625</v>
      </c>
      <c r="M16" s="19" cm="1">
        <f t="array" aca="1" ref="M16" ca="1">INDIRECT(_xlfn.CONCAT(M$4,"_d!",M$1,$A16))</f>
        <v>119.93375396728516</v>
      </c>
      <c r="N16" s="19" cm="1">
        <f t="array" aca="1" ref="N16" ca="1">INDIRECT(_xlfn.CONCAT(N$4,"_d!",N$1,$A16))</f>
        <v>121.31359100341797</v>
      </c>
      <c r="O16" s="19" cm="1">
        <f t="array" aca="1" ref="O16" ca="1">INDIRECT(_xlfn.CONCAT(O$4,"_d!",O$1,$A16))</f>
        <v>120.22518920898438</v>
      </c>
      <c r="P16" s="42">
        <f ca="1">+SUMPRODUCT(J$3:$O$3,J16:O16)</f>
        <v>120.90573943071715</v>
      </c>
      <c r="Q16" s="19" cm="1">
        <f t="array" aca="1" ref="Q16" ca="1">INDIRECT(_xlfn.CONCAT(Q$4,"_d!",Q$1,$A16))</f>
        <v>121.27030944824219</v>
      </c>
      <c r="R16" s="19" cm="1">
        <f t="array" aca="1" ref="R16" ca="1">INDIRECT(_xlfn.CONCAT(R$4,"_d!",R$1,$A16))</f>
        <v>121.27934265136719</v>
      </c>
      <c r="S16" s="19" cm="1">
        <f t="array" aca="1" ref="S16" ca="1">INDIRECT(_xlfn.CONCAT(S$4,"_d!",S$1,$A16))</f>
        <v>121.577880859375</v>
      </c>
      <c r="T16" s="19" cm="1">
        <f t="array" aca="1" ref="T16" ca="1">INDIRECT(_xlfn.CONCAT(T$4,"_d!",T$1,$A16))</f>
        <v>119.74199676513672</v>
      </c>
      <c r="U16" s="19" cm="1">
        <f t="array" aca="1" ref="U16" ca="1">INDIRECT(_xlfn.CONCAT(U$4,"_d!",U$1,$A16))</f>
        <v>121.51557159423828</v>
      </c>
      <c r="V16" s="19" cm="1">
        <f t="array" aca="1" ref="V16" ca="1">INDIRECT(_xlfn.CONCAT(V$4,"_d!",V$1,$A16))</f>
        <v>120.34364318847656</v>
      </c>
      <c r="W16" s="42">
        <f t="shared" ca="1" si="7"/>
        <v>121.18553977554448</v>
      </c>
      <c r="X16" s="19" cm="1">
        <f t="array" aca="1" ref="X16" ca="1">INDIRECT(_xlfn.CONCAT(X$4,"_d!",X$1,$A16))</f>
        <v>120.74928283691406</v>
      </c>
      <c r="Y16" s="19" cm="1">
        <f t="array" aca="1" ref="Y16" ca="1">INDIRECT(_xlfn.CONCAT(Y$4,"_d!",Y$1,$A16))</f>
        <v>121.03357696533203</v>
      </c>
      <c r="Z16" s="19" cm="1">
        <f t="array" aca="1" ref="Z16" ca="1">INDIRECT(_xlfn.CONCAT(Z$4,"_d!",Z$1,$A16))</f>
        <v>121.72991180419922</v>
      </c>
      <c r="AA16" s="19" cm="1">
        <f t="array" aca="1" ref="AA16" ca="1">INDIRECT(_xlfn.CONCAT(AA$4,"_d!",AA$1,$A16))</f>
        <v>119.91523742675781</v>
      </c>
      <c r="AB16" s="19" cm="1">
        <f t="array" aca="1" ref="AB16" ca="1">INDIRECT(_xlfn.CONCAT(AB$4,"_d!",AB$1,$A16))</f>
        <v>121.71597290039063</v>
      </c>
      <c r="AC16" s="19" cm="1">
        <f t="array" aca="1" ref="AC16" ca="1">INDIRECT(_xlfn.CONCAT(AC$4,"_d!",AC$1,$A16))</f>
        <v>120.55096435546875</v>
      </c>
      <c r="AD16" s="42">
        <f t="shared" ca="1" si="8"/>
        <v>120.94942829375884</v>
      </c>
      <c r="AE16" s="19" cm="1">
        <f t="array" aca="1" ref="AE16" ca="1">INDIRECT(_xlfn.CONCAT(AE$4,"_d!",AE$1,$A16))</f>
        <v>121.02093505859375</v>
      </c>
      <c r="AF16" s="19" cm="1">
        <f t="array" aca="1" ref="AF16" ca="1">INDIRECT(_xlfn.CONCAT(AF$4,"_d!",AF$1,$A16))</f>
        <v>121.38346862792969</v>
      </c>
      <c r="AG16" s="19" cm="1">
        <f t="array" aca="1" ref="AG16" ca="1">INDIRECT(_xlfn.CONCAT(AG$4,"_d!",AG$1,$A16))</f>
        <v>121.83953857421875</v>
      </c>
      <c r="AH16" s="19" cm="1">
        <f t="array" aca="1" ref="AH16" ca="1">INDIRECT(_xlfn.CONCAT(AH$4,"_d!",AH$1,$A16))</f>
        <v>119.94351959228516</v>
      </c>
      <c r="AI16" s="19" cm="1">
        <f t="array" aca="1" ref="AI16" ca="1">INDIRECT(_xlfn.CONCAT(AI$4,"_d!",AI$1,$A16))</f>
        <v>121.62824249267578</v>
      </c>
      <c r="AJ16" s="19" cm="1">
        <f t="array" aca="1" ref="AJ16" ca="1">INDIRECT(_xlfn.CONCAT(AJ$4,"_d!",AJ$1,$A16))</f>
        <v>120.55502319335938</v>
      </c>
      <c r="AK16" s="42">
        <f t="shared" ca="1" si="9"/>
        <v>121.20668127418155</v>
      </c>
      <c r="AL16" s="19" cm="1">
        <f t="array" aca="1" ref="AL16" ca="1">INDIRECT(_xlfn.CONCAT(AL$4,"_d!",AL$1,$A16))</f>
        <v>121.13140106201172</v>
      </c>
      <c r="AM16" s="19" cm="1">
        <f t="array" aca="1" ref="AM16" ca="1">INDIRECT(_xlfn.CONCAT(AM$4,"_d!",AM$1,$A16))</f>
        <v>121.26533508300781</v>
      </c>
      <c r="AN16" s="19" cm="1">
        <f t="array" aca="1" ref="AN16" ca="1">INDIRECT(_xlfn.CONCAT(AN$4,"_d!",AN$1,$A16))</f>
        <v>121.94252777099609</v>
      </c>
      <c r="AO16" s="19" cm="1">
        <f t="array" aca="1" ref="AO16" ca="1">INDIRECT(_xlfn.CONCAT(AO$4,"_d!",AO$1,$A16))</f>
        <v>119.86215209960938</v>
      </c>
      <c r="AP16" s="19" cm="1">
        <f t="array" aca="1" ref="AP16" ca="1">INDIRECT(_xlfn.CONCAT(AP$4,"_d!",AP$1,$A16))</f>
        <v>121.68842315673828</v>
      </c>
      <c r="AQ16" s="19" cm="1">
        <f t="array" aca="1" ref="AQ16" ca="1">INDIRECT(_xlfn.CONCAT(AQ$4,"_d!",AQ$1,$A16))</f>
        <v>120.36320495605469</v>
      </c>
      <c r="AR16" s="42">
        <f t="shared" ca="1" si="10"/>
        <v>121.191600589826</v>
      </c>
      <c r="AS16" s="19" cm="1">
        <f t="array" aca="1" ref="AS16" ca="1">INDIRECT(_xlfn.CONCAT(AS$4,"_d!",AS$1,$A16))</f>
        <v>120.66445159912109</v>
      </c>
      <c r="AT16" s="19" cm="1">
        <f t="array" aca="1" ref="AT16" ca="1">INDIRECT(_xlfn.CONCAT(AT$4,"_d!",AT$1,$A16))</f>
        <v>121.49678039550781</v>
      </c>
      <c r="AU16" s="19" cm="1">
        <f t="array" aca="1" ref="AU16" ca="1">INDIRECT(_xlfn.CONCAT(AU$4,"_d!",AU$1,$A16))</f>
        <v>121.85850524902344</v>
      </c>
      <c r="AV16" s="19" cm="1">
        <f t="array" aca="1" ref="AV16" ca="1">INDIRECT(_xlfn.CONCAT(AV$4,"_d!",AV$1,$A16))</f>
        <v>120.06334686279297</v>
      </c>
      <c r="AW16" s="19" cm="1">
        <f t="array" aca="1" ref="AW16" ca="1">INDIRECT(_xlfn.CONCAT(AW$4,"_d!",AW$1,$A16))</f>
        <v>121.61841583251953</v>
      </c>
      <c r="AX16" s="19" cm="1">
        <f t="array" aca="1" ref="AX16" ca="1">INDIRECT(_xlfn.CONCAT(AX$4,"_d!",AX$1,$A16))</f>
        <v>120.57466125488281</v>
      </c>
      <c r="AY16" s="42">
        <f t="shared" ca="1" si="11"/>
        <v>121.06571229839619</v>
      </c>
      <c r="AZ16" s="19" cm="1">
        <f t="array" aca="1" ref="AZ16" ca="1">INDIRECT(_xlfn.CONCAT(AZ$4,"_d!",AZ$1,$A16))</f>
        <v>120.85645294189453</v>
      </c>
      <c r="BA16" s="19" cm="1">
        <f t="array" aca="1" ref="BA16" ca="1">INDIRECT(_xlfn.CONCAT(BA$4,"_d!",BA$1,$A16))</f>
        <v>121.09474182128906</v>
      </c>
      <c r="BB16" s="19" cm="1">
        <f t="array" aca="1" ref="BB16" ca="1">INDIRECT(_xlfn.CONCAT(BB$4,"_d!",BB$1,$A16))</f>
        <v>122.06346130371094</v>
      </c>
      <c r="BC16" s="19" cm="1">
        <f t="array" aca="1" ref="BC16" ca="1">INDIRECT(_xlfn.CONCAT(BC$4,"_d!",BC$1,$A16))</f>
        <v>120.07024383544922</v>
      </c>
      <c r="BD16" s="19" cm="1">
        <f t="array" aca="1" ref="BD16" ca="1">INDIRECT(_xlfn.CONCAT(BD$4,"_d!",BD$1,$A16))</f>
        <v>121.56417846679688</v>
      </c>
      <c r="BE16" s="19" cm="1">
        <f t="array" aca="1" ref="BE16" ca="1">INDIRECT(_xlfn.CONCAT(BE$4,"_d!",BE$1,$A16))</f>
        <v>120.96232604980469</v>
      </c>
      <c r="BF16" s="42">
        <f t="shared" ca="1" si="12"/>
        <v>121.02163866880096</v>
      </c>
      <c r="BG16" s="19" cm="1">
        <f t="array" aca="1" ref="BG16" ca="1">INDIRECT(_xlfn.CONCAT(BG$4,"_d!",BG$1,$A16))</f>
        <v>121.05528259277344</v>
      </c>
      <c r="BH16" s="19" cm="1">
        <f t="array" aca="1" ref="BH16" ca="1">INDIRECT(_xlfn.CONCAT(BH$4,"_d!",BH$1,$A16))</f>
        <v>121.52799987792969</v>
      </c>
      <c r="BI16" s="19" cm="1">
        <f t="array" aca="1" ref="BI16" ca="1">INDIRECT(_xlfn.CONCAT(BI$4,"_d!",BI$1,$A16))</f>
        <v>121.90756225585938</v>
      </c>
      <c r="BJ16" s="19" cm="1">
        <f t="array" aca="1" ref="BJ16" ca="1">INDIRECT(_xlfn.CONCAT(BJ$4,"_d!",BJ$1,$A16))</f>
        <v>120.44926452636719</v>
      </c>
      <c r="BK16" s="19" cm="1">
        <f t="array" aca="1" ref="BK16" ca="1">INDIRECT(_xlfn.CONCAT(BK$4,"_d!",BK$1,$A16))</f>
        <v>121.89283752441406</v>
      </c>
      <c r="BL16" s="19" cm="1">
        <f t="array" aca="1" ref="BL16" ca="1">INDIRECT(_xlfn.CONCAT(BL$4,"_d!",BL$1,$A16))</f>
        <v>121.04669189453125</v>
      </c>
      <c r="BM16" s="42">
        <f t="shared" ca="1" si="13"/>
        <v>121.27991779564525</v>
      </c>
      <c r="BN16" s="19" cm="1">
        <f t="array" aca="1" ref="BN16" ca="1">INDIRECT(_xlfn.CONCAT(BN$4,"_d!",BN$1,$A16))</f>
        <v>120.70259857177734</v>
      </c>
      <c r="BO16" s="19" cm="1">
        <f t="array" aca="1" ref="BO16" ca="1">INDIRECT(_xlfn.CONCAT(BO$4,"_d!",BO$1,$A16))</f>
        <v>121.25402069091797</v>
      </c>
      <c r="BP16" s="19" cm="1">
        <f t="array" aca="1" ref="BP16" ca="1">INDIRECT(_xlfn.CONCAT(BP$4,"_d!",BP$1,$A16))</f>
        <v>121.74812316894531</v>
      </c>
      <c r="BQ16" s="19" cm="1">
        <f t="array" aca="1" ref="BQ16" ca="1">INDIRECT(_xlfn.CONCAT(BQ$4,"_d!",BQ$1,$A16))</f>
        <v>118.99346160888672</v>
      </c>
      <c r="BR16" s="19" cm="1">
        <f t="array" aca="1" ref="BR16" ca="1">INDIRECT(_xlfn.CONCAT(BR$4,"_d!",BR$1,$A16))</f>
        <v>121.78299713134766</v>
      </c>
      <c r="BS16" s="19" cm="1">
        <f t="array" aca="1" ref="BS16" ca="1">INDIRECT(_xlfn.CONCAT(BS$4,"_d!",BS$1,$A16))</f>
        <v>121.23482513427734</v>
      </c>
      <c r="BT16" s="42">
        <f t="shared" ca="1" si="14"/>
        <v>120.95365066931407</v>
      </c>
      <c r="BU16" s="42"/>
      <c r="BV16" s="45">
        <f t="shared" ca="1" si="15"/>
        <v>120.78549640102077</v>
      </c>
      <c r="BW16" s="45">
        <f t="shared" ca="1" si="16"/>
        <v>120.90573943071715</v>
      </c>
      <c r="BX16" s="45">
        <f t="shared" ca="1" si="17"/>
        <v>121.18553977554448</v>
      </c>
      <c r="BY16" s="45">
        <f t="shared" ca="1" si="18"/>
        <v>120.94942829375884</v>
      </c>
      <c r="BZ16" s="45">
        <f t="shared" ca="1" si="19"/>
        <v>121.20668127418155</v>
      </c>
      <c r="CA16" s="45">
        <f t="shared" ca="1" si="20"/>
        <v>121.191600589826</v>
      </c>
      <c r="CB16" s="45">
        <f t="shared" ca="1" si="21"/>
        <v>121.06571229839619</v>
      </c>
      <c r="CC16" s="45">
        <f t="shared" ca="1" si="22"/>
        <v>121.02163866880096</v>
      </c>
      <c r="CD16" s="45">
        <f t="shared" ca="1" si="23"/>
        <v>121.27991779564525</v>
      </c>
      <c r="CE16" s="45">
        <f t="shared" ca="1" si="24"/>
        <v>120.95365066931407</v>
      </c>
      <c r="CF16" s="45" cm="1">
        <f t="array" aca="1" ref="CF16" ca="1">+SUMPRODUCT($BV$3:$CE$3/100,$BV16:$CE16)</f>
        <v>121.05813090484732</v>
      </c>
      <c r="CG16" s="35">
        <f t="shared" si="28"/>
        <v>43040</v>
      </c>
      <c r="CH16" s="24">
        <f t="shared" ca="1" si="29"/>
        <v>1.3395178328984292E-2</v>
      </c>
      <c r="CI16" s="24">
        <f t="shared" ca="1" si="30"/>
        <v>1.3468282001193321E-2</v>
      </c>
      <c r="CJ16" s="24">
        <f t="shared" ca="1" si="31"/>
        <v>1.3585098610374047E-2</v>
      </c>
      <c r="CK16" s="24">
        <f t="shared" ca="1" si="32"/>
        <v>1.3872932394743964E-2</v>
      </c>
      <c r="CL16" s="24">
        <f t="shared" ca="1" si="33"/>
        <v>1.3872613248776311E-2</v>
      </c>
      <c r="CM16" s="24">
        <f t="shared" ca="1" si="34"/>
        <v>1.3718372432454329E-2</v>
      </c>
      <c r="CN16" s="24">
        <f t="shared" ca="1" si="35"/>
        <v>1.4061318364408049E-2</v>
      </c>
      <c r="CO16" s="24">
        <f t="shared" ca="1" si="36"/>
        <v>1.4095620886031668E-2</v>
      </c>
      <c r="CP16" s="24">
        <f t="shared" ca="1" si="37"/>
        <v>1.3885055228052723E-2</v>
      </c>
      <c r="CQ16" s="24">
        <f t="shared" ca="1" si="38"/>
        <v>1.3651241051179985E-2</v>
      </c>
      <c r="CR16" s="24">
        <f t="shared" ca="1" si="26"/>
        <v>1.3790082729026709E-2</v>
      </c>
      <c r="CS16" s="35">
        <f t="shared" si="39"/>
        <v>43040</v>
      </c>
    </row>
    <row r="17" spans="1:109" x14ac:dyDescent="0.25">
      <c r="A17" s="110">
        <f t="shared" si="27"/>
        <v>44</v>
      </c>
      <c r="B17" s="35">
        <f>+NAC!A17</f>
        <v>43070</v>
      </c>
      <c r="C17" s="19" cm="1">
        <f t="array" aca="1" ref="C17" ca="1">INDIRECT(_xlfn.CONCAT(C$4,"_d!",C$1,$A17))</f>
        <v>124.92650604248047</v>
      </c>
      <c r="D17" s="19" cm="1">
        <f t="array" aca="1" ref="D17" ca="1">INDIRECT(_xlfn.CONCAT(D$4,"_d!",D$1,$A17))</f>
        <v>124.28070068359375</v>
      </c>
      <c r="E17" s="19" cm="1">
        <f t="array" aca="1" ref="E17" ca="1">INDIRECT(_xlfn.CONCAT(E$4,"_d!",E$1,$A17))</f>
        <v>123.95622253417969</v>
      </c>
      <c r="F17" s="19" cm="1">
        <f t="array" aca="1" ref="F17" ca="1">INDIRECT(_xlfn.CONCAT(F$4,"_d!",F$1,$A17))</f>
        <v>122.29387664794922</v>
      </c>
      <c r="G17" s="19" cm="1">
        <f t="array" aca="1" ref="G17" ca="1">INDIRECT(_xlfn.CONCAT(G$4,"_d!",G$1,$A17))</f>
        <v>124.61968231201172</v>
      </c>
      <c r="H17" s="19" cm="1">
        <f t="array" aca="1" ref="H17" ca="1">INDIRECT(_xlfn.CONCAT(H$4,"_d!",H$1,$A17))</f>
        <v>123.25078582763672</v>
      </c>
      <c r="I17" s="42">
        <f t="shared" ca="1" si="6"/>
        <v>124.13024577167501</v>
      </c>
      <c r="J17" s="19" cm="1">
        <f t="array" aca="1" ref="J17" ca="1">INDIRECT(_xlfn.CONCAT(J$4,"_d!",J$1,$A17))</f>
        <v>124.38441467285156</v>
      </c>
      <c r="K17" s="19" cm="1">
        <f t="array" aca="1" ref="K17" ca="1">INDIRECT(_xlfn.CONCAT(K$4,"_d!",K$1,$A17))</f>
        <v>124.72406005859375</v>
      </c>
      <c r="L17" s="19" cm="1">
        <f t="array" aca="1" ref="L17" ca="1">INDIRECT(_xlfn.CONCAT(L$4,"_d!",L$1,$A17))</f>
        <v>124.23841857910156</v>
      </c>
      <c r="M17" s="19" cm="1">
        <f t="array" aca="1" ref="M17" ca="1">INDIRECT(_xlfn.CONCAT(M$4,"_d!",M$1,$A17))</f>
        <v>122.50651550292969</v>
      </c>
      <c r="N17" s="19" cm="1">
        <f t="array" aca="1" ref="N17" ca="1">INDIRECT(_xlfn.CONCAT(N$4,"_d!",N$1,$A17))</f>
        <v>125.09835815429688</v>
      </c>
      <c r="O17" s="19" cm="1">
        <f t="array" aca="1" ref="O17" ca="1">INDIRECT(_xlfn.CONCAT(O$4,"_d!",O$1,$A17))</f>
        <v>123.13351440429688</v>
      </c>
      <c r="P17" s="42">
        <f ca="1">+SUMPRODUCT(J$3:$O$3,J17:O17)</f>
        <v>124.28175038507788</v>
      </c>
      <c r="Q17" s="19" cm="1">
        <f t="array" aca="1" ref="Q17" ca="1">INDIRECT(_xlfn.CONCAT(Q$4,"_d!",Q$1,$A17))</f>
        <v>125.44364166259766</v>
      </c>
      <c r="R17" s="19" cm="1">
        <f t="array" aca="1" ref="R17" ca="1">INDIRECT(_xlfn.CONCAT(R$4,"_d!",R$1,$A17))</f>
        <v>125.33467864990234</v>
      </c>
      <c r="S17" s="19" cm="1">
        <f t="array" aca="1" ref="S17" ca="1">INDIRECT(_xlfn.CONCAT(S$4,"_d!",S$1,$A17))</f>
        <v>124.53909301757813</v>
      </c>
      <c r="T17" s="19" cm="1">
        <f t="array" aca="1" ref="T17" ca="1">INDIRECT(_xlfn.CONCAT(T$4,"_d!",T$1,$A17))</f>
        <v>122.48584747314453</v>
      </c>
      <c r="U17" s="19" cm="1">
        <f t="array" aca="1" ref="U17" ca="1">INDIRECT(_xlfn.CONCAT(U$4,"_d!",U$1,$A17))</f>
        <v>125.42513275146484</v>
      </c>
      <c r="V17" s="19" cm="1">
        <f t="array" aca="1" ref="V17" ca="1">INDIRECT(_xlfn.CONCAT(V$4,"_d!",V$1,$A17))</f>
        <v>123.32077026367188</v>
      </c>
      <c r="W17" s="42">
        <f t="shared" ca="1" si="7"/>
        <v>124.99198655753736</v>
      </c>
      <c r="X17" s="19" cm="1">
        <f t="array" aca="1" ref="X17" ca="1">INDIRECT(_xlfn.CONCAT(X$4,"_d!",X$1,$A17))</f>
        <v>124.44944000244141</v>
      </c>
      <c r="Y17" s="19" cm="1">
        <f t="array" aca="1" ref="Y17" ca="1">INDIRECT(_xlfn.CONCAT(Y$4,"_d!",Y$1,$A17))</f>
        <v>124.56526184082031</v>
      </c>
      <c r="Z17" s="19" cm="1">
        <f t="array" aca="1" ref="Z17" ca="1">INDIRECT(_xlfn.CONCAT(Z$4,"_d!",Z$1,$A17))</f>
        <v>124.76552581787109</v>
      </c>
      <c r="AA17" s="19" cm="1">
        <f t="array" aca="1" ref="AA17" ca="1">INDIRECT(_xlfn.CONCAT(AA$4,"_d!",AA$1,$A17))</f>
        <v>122.60923767089844</v>
      </c>
      <c r="AB17" s="19" cm="1">
        <f t="array" aca="1" ref="AB17" ca="1">INDIRECT(_xlfn.CONCAT(AB$4,"_d!",AB$1,$A17))</f>
        <v>125.86163330078125</v>
      </c>
      <c r="AC17" s="19" cm="1">
        <f t="array" aca="1" ref="AC17" ca="1">INDIRECT(_xlfn.CONCAT(AC$4,"_d!",AC$1,$A17))</f>
        <v>123.64028930664063</v>
      </c>
      <c r="AD17" s="42">
        <f t="shared" ca="1" si="8"/>
        <v>124.47534026009217</v>
      </c>
      <c r="AE17" s="19" cm="1">
        <f t="array" aca="1" ref="AE17" ca="1">INDIRECT(_xlfn.CONCAT(AE$4,"_d!",AE$1,$A17))</f>
        <v>124.97467041015625</v>
      </c>
      <c r="AF17" s="19" cm="1">
        <f t="array" aca="1" ref="AF17" ca="1">INDIRECT(_xlfn.CONCAT(AF$4,"_d!",AF$1,$A17))</f>
        <v>125.27440643310547</v>
      </c>
      <c r="AG17" s="19" cm="1">
        <f t="array" aca="1" ref="AG17" ca="1">INDIRECT(_xlfn.CONCAT(AG$4,"_d!",AG$1,$A17))</f>
        <v>124.78981781005859</v>
      </c>
      <c r="AH17" s="19" cm="1">
        <f t="array" aca="1" ref="AH17" ca="1">INDIRECT(_xlfn.CONCAT(AH$4,"_d!",AH$1,$A17))</f>
        <v>122.70320892333984</v>
      </c>
      <c r="AI17" s="19" cm="1">
        <f t="array" aca="1" ref="AI17" ca="1">INDIRECT(_xlfn.CONCAT(AI$4,"_d!",AI$1,$A17))</f>
        <v>125.48414611816406</v>
      </c>
      <c r="AJ17" s="19" cm="1">
        <f t="array" aca="1" ref="AJ17" ca="1">INDIRECT(_xlfn.CONCAT(AJ$4,"_d!",AJ$1,$A17))</f>
        <v>123.51417541503906</v>
      </c>
      <c r="AK17" s="42">
        <f t="shared" ca="1" si="9"/>
        <v>124.95465847082083</v>
      </c>
      <c r="AL17" s="19" cm="1">
        <f t="array" aca="1" ref="AL17" ca="1">INDIRECT(_xlfn.CONCAT(AL$4,"_d!",AL$1,$A17))</f>
        <v>125.04933166503906</v>
      </c>
      <c r="AM17" s="19" cm="1">
        <f t="array" aca="1" ref="AM17" ca="1">INDIRECT(_xlfn.CONCAT(AM$4,"_d!",AM$1,$A17))</f>
        <v>125.16993713378906</v>
      </c>
      <c r="AN17" s="19" cm="1">
        <f t="array" aca="1" ref="AN17" ca="1">INDIRECT(_xlfn.CONCAT(AN$4,"_d!",AN$1,$A17))</f>
        <v>124.94225311279297</v>
      </c>
      <c r="AO17" s="19" cm="1">
        <f t="array" aca="1" ref="AO17" ca="1">INDIRECT(_xlfn.CONCAT(AO$4,"_d!",AO$1,$A17))</f>
        <v>122.53083038330078</v>
      </c>
      <c r="AP17" s="19" cm="1">
        <f t="array" aca="1" ref="AP17" ca="1">INDIRECT(_xlfn.CONCAT(AP$4,"_d!",AP$1,$A17))</f>
        <v>125.76074981689453</v>
      </c>
      <c r="AQ17" s="19" cm="1">
        <f t="array" aca="1" ref="AQ17" ca="1">INDIRECT(_xlfn.CONCAT(AQ$4,"_d!",AQ$1,$A17))</f>
        <v>123.20106506347656</v>
      </c>
      <c r="AR17" s="42">
        <f t="shared" ca="1" si="10"/>
        <v>124.933434630505</v>
      </c>
      <c r="AS17" s="19" cm="1">
        <f t="array" aca="1" ref="AS17" ca="1">INDIRECT(_xlfn.CONCAT(AS$4,"_d!",AS$1,$A17))</f>
        <v>124.44232940673828</v>
      </c>
      <c r="AT17" s="19" cm="1">
        <f t="array" aca="1" ref="AT17" ca="1">INDIRECT(_xlfn.CONCAT(AT$4,"_d!",AT$1,$A17))</f>
        <v>125.6090087890625</v>
      </c>
      <c r="AU17" s="19" cm="1">
        <f t="array" aca="1" ref="AU17" ca="1">INDIRECT(_xlfn.CONCAT(AU$4,"_d!",AU$1,$A17))</f>
        <v>124.89597320556641</v>
      </c>
      <c r="AV17" s="19" cm="1">
        <f t="array" aca="1" ref="AV17" ca="1">INDIRECT(_xlfn.CONCAT(AV$4,"_d!",AV$1,$A17))</f>
        <v>122.87693023681641</v>
      </c>
      <c r="AW17" s="19" cm="1">
        <f t="array" aca="1" ref="AW17" ca="1">INDIRECT(_xlfn.CONCAT(AW$4,"_d!",AW$1,$A17))</f>
        <v>125.69033813476563</v>
      </c>
      <c r="AX17" s="19" cm="1">
        <f t="array" aca="1" ref="AX17" ca="1">INDIRECT(_xlfn.CONCAT(AX$4,"_d!",AX$1,$A17))</f>
        <v>123.61939239501953</v>
      </c>
      <c r="AY17" s="42">
        <f t="shared" ca="1" si="11"/>
        <v>124.83925995872428</v>
      </c>
      <c r="AZ17" s="19" cm="1">
        <f t="array" aca="1" ref="AZ17" ca="1">INDIRECT(_xlfn.CONCAT(AZ$4,"_d!",AZ$1,$A17))</f>
        <v>124.88144683837891</v>
      </c>
      <c r="BA17" s="19" cm="1">
        <f t="array" aca="1" ref="BA17" ca="1">INDIRECT(_xlfn.CONCAT(BA$4,"_d!",BA$1,$A17))</f>
        <v>124.8984375</v>
      </c>
      <c r="BB17" s="19" cm="1">
        <f t="array" aca="1" ref="BB17" ca="1">INDIRECT(_xlfn.CONCAT(BB$4,"_d!",BB$1,$A17))</f>
        <v>125.27028656005859</v>
      </c>
      <c r="BC17" s="19" cm="1">
        <f t="array" aca="1" ref="BC17" ca="1">INDIRECT(_xlfn.CONCAT(BC$4,"_d!",BC$1,$A17))</f>
        <v>122.87593078613281</v>
      </c>
      <c r="BD17" s="19" cm="1">
        <f t="array" aca="1" ref="BD17" ca="1">INDIRECT(_xlfn.CONCAT(BD$4,"_d!",BD$1,$A17))</f>
        <v>125.67970275878906</v>
      </c>
      <c r="BE17" s="19" cm="1">
        <f t="array" aca="1" ref="BE17" ca="1">INDIRECT(_xlfn.CONCAT(BE$4,"_d!",BE$1,$A17))</f>
        <v>124.00904846191406</v>
      </c>
      <c r="BF17" s="42">
        <f t="shared" ca="1" si="12"/>
        <v>124.83785207255266</v>
      </c>
      <c r="BG17" s="19" cm="1">
        <f t="array" aca="1" ref="BG17" ca="1">INDIRECT(_xlfn.CONCAT(BG$4,"_d!",BG$1,$A17))</f>
        <v>125.13992309570313</v>
      </c>
      <c r="BH17" s="19" cm="1">
        <f t="array" aca="1" ref="BH17" ca="1">INDIRECT(_xlfn.CONCAT(BH$4,"_d!",BH$1,$A17))</f>
        <v>125.60926818847656</v>
      </c>
      <c r="BI17" s="19" cm="1">
        <f t="array" aca="1" ref="BI17" ca="1">INDIRECT(_xlfn.CONCAT(BI$4,"_d!",BI$1,$A17))</f>
        <v>125.32512664794922</v>
      </c>
      <c r="BJ17" s="19" cm="1">
        <f t="array" aca="1" ref="BJ17" ca="1">INDIRECT(_xlfn.CONCAT(BJ$4,"_d!",BJ$1,$A17))</f>
        <v>123.49526214599609</v>
      </c>
      <c r="BK17" s="19" cm="1">
        <f t="array" aca="1" ref="BK17" ca="1">INDIRECT(_xlfn.CONCAT(BK$4,"_d!",BK$1,$A17))</f>
        <v>126.11576843261719</v>
      </c>
      <c r="BL17" s="19" cm="1">
        <f t="array" aca="1" ref="BL17" ca="1">INDIRECT(_xlfn.CONCAT(BL$4,"_d!",BL$1,$A17))</f>
        <v>124.24863433837891</v>
      </c>
      <c r="BM17" s="42">
        <f t="shared" ca="1" si="13"/>
        <v>125.26359735154662</v>
      </c>
      <c r="BN17" s="19" cm="1">
        <f t="array" aca="1" ref="BN17" ca="1">INDIRECT(_xlfn.CONCAT(BN$4,"_d!",BN$1,$A17))</f>
        <v>124.84819030761719</v>
      </c>
      <c r="BO17" s="19" cm="1">
        <f t="array" aca="1" ref="BO17" ca="1">INDIRECT(_xlfn.CONCAT(BO$4,"_d!",BO$1,$A17))</f>
        <v>125.2696533203125</v>
      </c>
      <c r="BP17" s="19" cm="1">
        <f t="array" aca="1" ref="BP17" ca="1">INDIRECT(_xlfn.CONCAT(BP$4,"_d!",BP$1,$A17))</f>
        <v>125.10004425048828</v>
      </c>
      <c r="BQ17" s="19" cm="1">
        <f t="array" aca="1" ref="BQ17" ca="1">INDIRECT(_xlfn.CONCAT(BQ$4,"_d!",BQ$1,$A17))</f>
        <v>121.8216552734375</v>
      </c>
      <c r="BR17" s="19" cm="1">
        <f t="array" aca="1" ref="BR17" ca="1">INDIRECT(_xlfn.CONCAT(BR$4,"_d!",BR$1,$A17))</f>
        <v>126.22936248779297</v>
      </c>
      <c r="BS17" s="19" cm="1">
        <f t="array" aca="1" ref="BS17" ca="1">INDIRECT(_xlfn.CONCAT(BS$4,"_d!",BS$1,$A17))</f>
        <v>124.53346252441406</v>
      </c>
      <c r="BT17" s="42">
        <f t="shared" ca="1" si="14"/>
        <v>124.96266691804365</v>
      </c>
      <c r="BU17" s="42"/>
      <c r="BV17" s="45">
        <f t="shared" ca="1" si="15"/>
        <v>124.13024577167501</v>
      </c>
      <c r="BW17" s="45">
        <f t="shared" ca="1" si="16"/>
        <v>124.28175038507788</v>
      </c>
      <c r="BX17" s="45">
        <f t="shared" ca="1" si="17"/>
        <v>124.99198655753736</v>
      </c>
      <c r="BY17" s="45">
        <f t="shared" ca="1" si="18"/>
        <v>124.47534026009217</v>
      </c>
      <c r="BZ17" s="45">
        <f t="shared" ca="1" si="19"/>
        <v>124.95465847082083</v>
      </c>
      <c r="CA17" s="45">
        <f t="shared" ca="1" si="20"/>
        <v>124.933434630505</v>
      </c>
      <c r="CB17" s="45">
        <f t="shared" ca="1" si="21"/>
        <v>124.83925995872428</v>
      </c>
      <c r="CC17" s="45">
        <f t="shared" ca="1" si="22"/>
        <v>124.83785207255266</v>
      </c>
      <c r="CD17" s="45">
        <f t="shared" ca="1" si="23"/>
        <v>125.26359735154662</v>
      </c>
      <c r="CE17" s="45">
        <f t="shared" ca="1" si="24"/>
        <v>124.96266691804365</v>
      </c>
      <c r="CF17" s="45" cm="1">
        <f t="array" aca="1" ref="CF17" ca="1">+SUMPRODUCT($BV$3:$CE$3/100,$BV17:$CE17)</f>
        <v>124.83649678317364</v>
      </c>
      <c r="CG17" s="35">
        <f t="shared" si="28"/>
        <v>43070</v>
      </c>
      <c r="CH17" s="24">
        <f t="shared" ca="1" si="29"/>
        <v>2.7691647344390669E-2</v>
      </c>
      <c r="CI17" s="24">
        <f t="shared" ca="1" si="30"/>
        <v>2.7922669099553321E-2</v>
      </c>
      <c r="CJ17" s="24">
        <f t="shared" ca="1" si="31"/>
        <v>3.1410074081800854E-2</v>
      </c>
      <c r="CK17" s="24">
        <f t="shared" ca="1" si="32"/>
        <v>2.9151952316547325E-2</v>
      </c>
      <c r="CL17" s="24">
        <f t="shared" ca="1" si="33"/>
        <v>3.092219964476195E-2</v>
      </c>
      <c r="CM17" s="24">
        <f t="shared" ca="1" si="34"/>
        <v>3.0875357883449972E-2</v>
      </c>
      <c r="CN17" s="24">
        <f t="shared" ca="1" si="35"/>
        <v>3.1169416911596359E-2</v>
      </c>
      <c r="CO17" s="24">
        <f t="shared" ca="1" si="36"/>
        <v>3.1533314585133976E-2</v>
      </c>
      <c r="CP17" s="24">
        <f t="shared" ca="1" si="37"/>
        <v>3.2846984301340143E-2</v>
      </c>
      <c r="CQ17" s="24">
        <f t="shared" ca="1" si="38"/>
        <v>3.3145061984860558E-2</v>
      </c>
      <c r="CR17" s="24">
        <f t="shared" ca="1" si="26"/>
        <v>3.1211169791611537E-2</v>
      </c>
      <c r="CS17" s="35">
        <f t="shared" si="39"/>
        <v>43070</v>
      </c>
      <c r="CT17" s="24">
        <f ca="1">+BV17/BV5-1</f>
        <v>0.24130245771674974</v>
      </c>
      <c r="CU17" s="24">
        <f t="shared" ref="CU17:DD17" ca="1" si="40">+BW17/BW5-1</f>
        <v>0.24281750385077894</v>
      </c>
      <c r="CV17" s="24">
        <f t="shared" ca="1" si="40"/>
        <v>0.24991986557537338</v>
      </c>
      <c r="CW17" s="24">
        <f t="shared" ca="1" si="40"/>
        <v>0.24475340260092171</v>
      </c>
      <c r="CX17" s="24">
        <f t="shared" ca="1" si="40"/>
        <v>0.24954658470820834</v>
      </c>
      <c r="CY17" s="24">
        <f t="shared" ca="1" si="40"/>
        <v>0.24933434630505014</v>
      </c>
      <c r="CZ17" s="24">
        <f t="shared" ca="1" si="40"/>
        <v>0.24839259958724291</v>
      </c>
      <c r="DA17" s="24">
        <f t="shared" ca="1" si="40"/>
        <v>0.24837852072552669</v>
      </c>
      <c r="DB17" s="24">
        <f t="shared" ca="1" si="40"/>
        <v>0.25263597351546596</v>
      </c>
      <c r="DC17" s="24">
        <f t="shared" ca="1" si="40"/>
        <v>0.24962666918043674</v>
      </c>
      <c r="DD17" s="48">
        <f t="shared" ca="1" si="40"/>
        <v>0.24845931864659199</v>
      </c>
      <c r="DE17" s="48">
        <f>+[1]NAC!AG18</f>
        <v>0.24795599999999984</v>
      </c>
    </row>
    <row r="18" spans="1:109" x14ac:dyDescent="0.25">
      <c r="A18" s="110">
        <f t="shared" si="27"/>
        <v>45</v>
      </c>
      <c r="B18" s="35">
        <f>+NAC!A18</f>
        <v>43101</v>
      </c>
      <c r="C18" s="19" cm="1">
        <f t="array" aca="1" ref="C18" ca="1">INDIRECT(_xlfn.CONCAT(C$4,"_d!",C$1,$A18))</f>
        <v>126.87031555175781</v>
      </c>
      <c r="D18" s="19" cm="1">
        <f t="array" aca="1" ref="D18" ca="1">INDIRECT(_xlfn.CONCAT(D$4,"_d!",D$1,$A18))</f>
        <v>126.62486267089844</v>
      </c>
      <c r="E18" s="19" cm="1">
        <f t="array" aca="1" ref="E18" ca="1">INDIRECT(_xlfn.CONCAT(E$4,"_d!",E$1,$A18))</f>
        <v>126.24305725097656</v>
      </c>
      <c r="F18" s="19" cm="1">
        <f t="array" aca="1" ref="F18" ca="1">INDIRECT(_xlfn.CONCAT(F$4,"_d!",F$1,$A18))</f>
        <v>124.72645568847656</v>
      </c>
      <c r="G18" s="19" cm="1">
        <f t="array" aca="1" ref="G18" ca="1">INDIRECT(_xlfn.CONCAT(G$4,"_d!",G$1,$A18))</f>
        <v>126.20127105712891</v>
      </c>
      <c r="H18" s="19" cm="1">
        <f t="array" aca="1" ref="H18" ca="1">INDIRECT(_xlfn.CONCAT(H$4,"_d!",H$1,$A18))</f>
        <v>126.71916961669922</v>
      </c>
      <c r="I18" s="42">
        <f t="shared" ca="1" si="6"/>
        <v>126.3414930560257</v>
      </c>
      <c r="J18" s="19" cm="1">
        <f t="array" aca="1" ref="J18" ca="1">INDIRECT(_xlfn.CONCAT(J$4,"_d!",J$1,$A18))</f>
        <v>126.4305419921875</v>
      </c>
      <c r="K18" s="19" cm="1">
        <f t="array" aca="1" ref="K18" ca="1">INDIRECT(_xlfn.CONCAT(K$4,"_d!",K$1,$A18))</f>
        <v>127.02006530761719</v>
      </c>
      <c r="L18" s="19" cm="1">
        <f t="array" aca="1" ref="L18" ca="1">INDIRECT(_xlfn.CONCAT(L$4,"_d!",L$1,$A18))</f>
        <v>126.57081604003906</v>
      </c>
      <c r="M18" s="19" cm="1">
        <f t="array" aca="1" ref="M18" ca="1">INDIRECT(_xlfn.CONCAT(M$4,"_d!",M$1,$A18))</f>
        <v>124.96439361572266</v>
      </c>
      <c r="N18" s="19" cm="1">
        <f t="array" aca="1" ref="N18" ca="1">INDIRECT(_xlfn.CONCAT(N$4,"_d!",N$1,$A18))</f>
        <v>126.73296356201172</v>
      </c>
      <c r="O18" s="19" cm="1">
        <f t="array" aca="1" ref="O18" ca="1">INDIRECT(_xlfn.CONCAT(O$4,"_d!",O$1,$A18))</f>
        <v>126.33667755126953</v>
      </c>
      <c r="P18" s="42">
        <f ca="1">+SUMPRODUCT(J$3:$O$3,J18:O18)</f>
        <v>126.50595527411758</v>
      </c>
      <c r="Q18" s="19" cm="1">
        <f t="array" aca="1" ref="Q18" ca="1">INDIRECT(_xlfn.CONCAT(Q$4,"_d!",Q$1,$A18))</f>
        <v>127.28089904785156</v>
      </c>
      <c r="R18" s="19" cm="1">
        <f t="array" aca="1" ref="R18" ca="1">INDIRECT(_xlfn.CONCAT(R$4,"_d!",R$1,$A18))</f>
        <v>127.68782043457031</v>
      </c>
      <c r="S18" s="19" cm="1">
        <f t="array" aca="1" ref="S18" ca="1">INDIRECT(_xlfn.CONCAT(S$4,"_d!",S$1,$A18))</f>
        <v>126.96721649169922</v>
      </c>
      <c r="T18" s="19" cm="1">
        <f t="array" aca="1" ref="T18" ca="1">INDIRECT(_xlfn.CONCAT(T$4,"_d!",T$1,$A18))</f>
        <v>125.06023406982422</v>
      </c>
      <c r="U18" s="19" cm="1">
        <f t="array" aca="1" ref="U18" ca="1">INDIRECT(_xlfn.CONCAT(U$4,"_d!",U$1,$A18))</f>
        <v>127.24594116210938</v>
      </c>
      <c r="V18" s="19" cm="1">
        <f t="array" aca="1" ref="V18" ca="1">INDIRECT(_xlfn.CONCAT(V$4,"_d!",V$1,$A18))</f>
        <v>126.63846588134766</v>
      </c>
      <c r="W18" s="42">
        <f t="shared" ca="1" si="7"/>
        <v>127.17520629669508</v>
      </c>
      <c r="X18" s="19" cm="1">
        <f t="array" aca="1" ref="X18" ca="1">INDIRECT(_xlfn.CONCAT(X$4,"_d!",X$1,$A18))</f>
        <v>126.47153472900391</v>
      </c>
      <c r="Y18" s="19" cm="1">
        <f t="array" aca="1" ref="Y18" ca="1">INDIRECT(_xlfn.CONCAT(Y$4,"_d!",Y$1,$A18))</f>
        <v>126.88524627685547</v>
      </c>
      <c r="Z18" s="19" cm="1">
        <f t="array" aca="1" ref="Z18" ca="1">INDIRECT(_xlfn.CONCAT(Z$4,"_d!",Z$1,$A18))</f>
        <v>127.21641540527344</v>
      </c>
      <c r="AA18" s="19" cm="1">
        <f t="array" aca="1" ref="AA18" ca="1">INDIRECT(_xlfn.CONCAT(AA$4,"_d!",AA$1,$A18))</f>
        <v>125.09891510009766</v>
      </c>
      <c r="AB18" s="19" cm="1">
        <f t="array" aca="1" ref="AB18" ca="1">INDIRECT(_xlfn.CONCAT(AB$4,"_d!",AB$1,$A18))</f>
        <v>127.74491119384766</v>
      </c>
      <c r="AC18" s="19" cm="1">
        <f t="array" aca="1" ref="AC18" ca="1">INDIRECT(_xlfn.CONCAT(AC$4,"_d!",AC$1,$A18))</f>
        <v>126.98174285888672</v>
      </c>
      <c r="AD18" s="42">
        <f t="shared" ca="1" si="8"/>
        <v>126.71502512499789</v>
      </c>
      <c r="AE18" s="19" cm="1">
        <f t="array" aca="1" ref="AE18" ca="1">INDIRECT(_xlfn.CONCAT(AE$4,"_d!",AE$1,$A18))</f>
        <v>126.96121978759766</v>
      </c>
      <c r="AF18" s="19" cm="1">
        <f t="array" aca="1" ref="AF18" ca="1">INDIRECT(_xlfn.CONCAT(AF$4,"_d!",AF$1,$A18))</f>
        <v>127.60702514648438</v>
      </c>
      <c r="AG18" s="19" cm="1">
        <f t="array" aca="1" ref="AG18" ca="1">INDIRECT(_xlfn.CONCAT(AG$4,"_d!",AG$1,$A18))</f>
        <v>127.21957397460938</v>
      </c>
      <c r="AH18" s="19" cm="1">
        <f t="array" aca="1" ref="AH18" ca="1">INDIRECT(_xlfn.CONCAT(AH$4,"_d!",AH$1,$A18))</f>
        <v>125.33164978027344</v>
      </c>
      <c r="AI18" s="19" cm="1">
        <f t="array" aca="1" ref="AI18" ca="1">INDIRECT(_xlfn.CONCAT(AI$4,"_d!",AI$1,$A18))</f>
        <v>127.2760009765625</v>
      </c>
      <c r="AJ18" s="19" cm="1">
        <f t="array" aca="1" ref="AJ18" ca="1">INDIRECT(_xlfn.CONCAT(AJ$4,"_d!",AJ$1,$A18))</f>
        <v>126.72592163085938</v>
      </c>
      <c r="AK18" s="42">
        <f t="shared" ca="1" si="9"/>
        <v>127.1635791154231</v>
      </c>
      <c r="AL18" s="19" cm="1">
        <f t="array" aca="1" ref="AL18" ca="1">INDIRECT(_xlfn.CONCAT(AL$4,"_d!",AL$1,$A18))</f>
        <v>126.97274780273438</v>
      </c>
      <c r="AM18" s="19" cm="1">
        <f t="array" aca="1" ref="AM18" ca="1">INDIRECT(_xlfn.CONCAT(AM$4,"_d!",AM$1,$A18))</f>
        <v>127.50528717041016</v>
      </c>
      <c r="AN18" s="19" cm="1">
        <f t="array" aca="1" ref="AN18" ca="1">INDIRECT(_xlfn.CONCAT(AN$4,"_d!",AN$1,$A18))</f>
        <v>127.38349914550781</v>
      </c>
      <c r="AO18" s="19" cm="1">
        <f t="array" aca="1" ref="AO18" ca="1">INDIRECT(_xlfn.CONCAT(AO$4,"_d!",AO$1,$A18))</f>
        <v>125.05742645263672</v>
      </c>
      <c r="AP18" s="19" cm="1">
        <f t="array" aca="1" ref="AP18" ca="1">INDIRECT(_xlfn.CONCAT(AP$4,"_d!",AP$1,$A18))</f>
        <v>127.66554260253906</v>
      </c>
      <c r="AQ18" s="19" cm="1">
        <f t="array" aca="1" ref="AQ18" ca="1">INDIRECT(_xlfn.CONCAT(AQ$4,"_d!",AQ$1,$A18))</f>
        <v>126.40071105957031</v>
      </c>
      <c r="AR18" s="42">
        <f t="shared" ca="1" si="10"/>
        <v>127.139942307843</v>
      </c>
      <c r="AS18" s="19" cm="1">
        <f t="array" aca="1" ref="AS18" ca="1">INDIRECT(_xlfn.CONCAT(AS$4,"_d!",AS$1,$A18))</f>
        <v>126.47127532958984</v>
      </c>
      <c r="AT18" s="19" cm="1">
        <f t="array" aca="1" ref="AT18" ca="1">INDIRECT(_xlfn.CONCAT(AT$4,"_d!",AT$1,$A18))</f>
        <v>127.97052764892578</v>
      </c>
      <c r="AU18" s="19" cm="1">
        <f t="array" aca="1" ref="AU18" ca="1">INDIRECT(_xlfn.CONCAT(AU$4,"_d!",AU$1,$A18))</f>
        <v>127.30996704101563</v>
      </c>
      <c r="AV18" s="19" cm="1">
        <f t="array" aca="1" ref="AV18" ca="1">INDIRECT(_xlfn.CONCAT(AV$4,"_d!",AV$1,$A18))</f>
        <v>125.54676818847656</v>
      </c>
      <c r="AW18" s="19" cm="1">
        <f t="array" aca="1" ref="AW18" ca="1">INDIRECT(_xlfn.CONCAT(AW$4,"_d!",AW$1,$A18))</f>
        <v>127.75591278076172</v>
      </c>
      <c r="AX18" s="19" cm="1">
        <f t="array" aca="1" ref="AX18" ca="1">INDIRECT(_xlfn.CONCAT(AX$4,"_d!",AX$1,$A18))</f>
        <v>126.92714691162109</v>
      </c>
      <c r="AY18" s="42">
        <f t="shared" ca="1" si="11"/>
        <v>127.11648804520746</v>
      </c>
      <c r="AZ18" s="19" cm="1">
        <f t="array" aca="1" ref="AZ18" ca="1">INDIRECT(_xlfn.CONCAT(AZ$4,"_d!",AZ$1,$A18))</f>
        <v>126.84585571289063</v>
      </c>
      <c r="BA18" s="19" cm="1">
        <f t="array" aca="1" ref="BA18" ca="1">INDIRECT(_xlfn.CONCAT(BA$4,"_d!",BA$1,$A18))</f>
        <v>127.22392272949219</v>
      </c>
      <c r="BB18" s="19" cm="1">
        <f t="array" aca="1" ref="BB18" ca="1">INDIRECT(_xlfn.CONCAT(BB$4,"_d!",BB$1,$A18))</f>
        <v>127.79467010498047</v>
      </c>
      <c r="BC18" s="19" cm="1">
        <f t="array" aca="1" ref="BC18" ca="1">INDIRECT(_xlfn.CONCAT(BC$4,"_d!",BC$1,$A18))</f>
        <v>125.49581909179688</v>
      </c>
      <c r="BD18" s="19" cm="1">
        <f t="array" aca="1" ref="BD18" ca="1">INDIRECT(_xlfn.CONCAT(BD$4,"_d!",BD$1,$A18))</f>
        <v>127.84281158447266</v>
      </c>
      <c r="BE18" s="19" cm="1">
        <f t="array" aca="1" ref="BE18" ca="1">INDIRECT(_xlfn.CONCAT(BE$4,"_d!",BE$1,$A18))</f>
        <v>127.25661468505859</v>
      </c>
      <c r="BF18" s="42">
        <f t="shared" ca="1" si="12"/>
        <v>127.06721314987536</v>
      </c>
      <c r="BG18" s="19" cm="1">
        <f t="array" aca="1" ref="BG18" ca="1">INDIRECT(_xlfn.CONCAT(BG$4,"_d!",BG$1,$A18))</f>
        <v>127.13788604736328</v>
      </c>
      <c r="BH18" s="19" cm="1">
        <f t="array" aca="1" ref="BH18" ca="1">INDIRECT(_xlfn.CONCAT(BH$4,"_d!",BH$1,$A18))</f>
        <v>127.98332977294922</v>
      </c>
      <c r="BI18" s="19" cm="1">
        <f t="array" aca="1" ref="BI18" ca="1">INDIRECT(_xlfn.CONCAT(BI$4,"_d!",BI$1,$A18))</f>
        <v>127.92584991455078</v>
      </c>
      <c r="BJ18" s="19" cm="1">
        <f t="array" aca="1" ref="BJ18" ca="1">INDIRECT(_xlfn.CONCAT(BJ$4,"_d!",BJ$1,$A18))</f>
        <v>126.25577545166016</v>
      </c>
      <c r="BK18" s="19" cm="1">
        <f t="array" aca="1" ref="BK18" ca="1">INDIRECT(_xlfn.CONCAT(BK$4,"_d!",BK$1,$A18))</f>
        <v>128.29945373535156</v>
      </c>
      <c r="BL18" s="19" cm="1">
        <f t="array" aca="1" ref="BL18" ca="1">INDIRECT(_xlfn.CONCAT(BL$4,"_d!",BL$1,$A18))</f>
        <v>127.67201232910156</v>
      </c>
      <c r="BM18" s="42">
        <f t="shared" ca="1" si="13"/>
        <v>127.53730208306433</v>
      </c>
      <c r="BN18" s="19" cm="1">
        <f t="array" aca="1" ref="BN18" ca="1">INDIRECT(_xlfn.CONCAT(BN$4,"_d!",BN$1,$A18))</f>
        <v>126.86930847167969</v>
      </c>
      <c r="BO18" s="19" cm="1">
        <f t="array" aca="1" ref="BO18" ca="1">INDIRECT(_xlfn.CONCAT(BO$4,"_d!",BO$1,$A18))</f>
        <v>127.64710998535156</v>
      </c>
      <c r="BP18" s="19" cm="1">
        <f t="array" aca="1" ref="BP18" ca="1">INDIRECT(_xlfn.CONCAT(BP$4,"_d!",BP$1,$A18))</f>
        <v>127.66811370849609</v>
      </c>
      <c r="BQ18" s="19" cm="1">
        <f t="array" aca="1" ref="BQ18" ca="1">INDIRECT(_xlfn.CONCAT(BQ$4,"_d!",BQ$1,$A18))</f>
        <v>124.35150146484375</v>
      </c>
      <c r="BR18" s="19" cm="1">
        <f t="array" aca="1" ref="BR18" ca="1">INDIRECT(_xlfn.CONCAT(BR$4,"_d!",BR$1,$A18))</f>
        <v>128.57986450195313</v>
      </c>
      <c r="BS18" s="19" cm="1">
        <f t="array" aca="1" ref="BS18" ca="1">INDIRECT(_xlfn.CONCAT(BS$4,"_d!",BS$1,$A18))</f>
        <v>128.10798645019531</v>
      </c>
      <c r="BT18" s="42">
        <f t="shared" ca="1" si="14"/>
        <v>127.24838148385956</v>
      </c>
      <c r="BU18" s="42"/>
      <c r="BV18" s="45">
        <f t="shared" ca="1" si="15"/>
        <v>126.3414930560257</v>
      </c>
      <c r="BW18" s="45">
        <f t="shared" ca="1" si="16"/>
        <v>126.50595527411758</v>
      </c>
      <c r="BX18" s="45">
        <f t="shared" ca="1" si="17"/>
        <v>127.17520629669508</v>
      </c>
      <c r="BY18" s="45">
        <f t="shared" ca="1" si="18"/>
        <v>126.71502512499789</v>
      </c>
      <c r="BZ18" s="45">
        <f t="shared" ca="1" si="19"/>
        <v>127.1635791154231</v>
      </c>
      <c r="CA18" s="45">
        <f t="shared" ca="1" si="20"/>
        <v>127.139942307843</v>
      </c>
      <c r="CB18" s="45">
        <f t="shared" ca="1" si="21"/>
        <v>127.11648804520746</v>
      </c>
      <c r="CC18" s="45">
        <f t="shared" ca="1" si="22"/>
        <v>127.06721314987536</v>
      </c>
      <c r="CD18" s="45">
        <f t="shared" ca="1" si="23"/>
        <v>127.53730208306433</v>
      </c>
      <c r="CE18" s="45">
        <f t="shared" ca="1" si="24"/>
        <v>127.24838148385956</v>
      </c>
      <c r="CF18" s="45" cm="1">
        <f t="array" aca="1" ref="CF18" ca="1">+SUMPRODUCT($BV$3:$CE$3/100,$BV18:$CE18)</f>
        <v>127.07933852505518</v>
      </c>
      <c r="CG18" s="35">
        <f t="shared" si="28"/>
        <v>43101</v>
      </c>
      <c r="CH18" s="24">
        <f t="shared" ca="1" si="29"/>
        <v>1.7813928189734263E-2</v>
      </c>
      <c r="CI18" s="24">
        <f t="shared" ca="1" si="30"/>
        <v>1.789647218636814E-2</v>
      </c>
      <c r="CJ18" s="24">
        <f t="shared" ca="1" si="31"/>
        <v>1.746687767181565E-2</v>
      </c>
      <c r="CK18" s="24">
        <f t="shared" ca="1" si="32"/>
        <v>1.7993000543126803E-2</v>
      </c>
      <c r="CL18" s="24">
        <f t="shared" ca="1" si="33"/>
        <v>1.7677777456517108E-2</v>
      </c>
      <c r="CM18" s="24">
        <f t="shared" ca="1" si="34"/>
        <v>1.7661466555080496E-2</v>
      </c>
      <c r="CN18" s="24">
        <f t="shared" ca="1" si="35"/>
        <v>1.8241281526629516E-2</v>
      </c>
      <c r="CO18" s="24">
        <f t="shared" ca="1" si="36"/>
        <v>1.7858053789863604E-2</v>
      </c>
      <c r="CP18" s="24">
        <f t="shared" ca="1" si="37"/>
        <v>1.8151360647392645E-2</v>
      </c>
      <c r="CQ18" s="24">
        <f t="shared" ca="1" si="38"/>
        <v>1.8291179455340645E-2</v>
      </c>
      <c r="CR18" s="24">
        <f t="shared" ca="1" si="26"/>
        <v>1.7966234231781453E-2</v>
      </c>
      <c r="CS18" s="35">
        <f t="shared" si="39"/>
        <v>43101</v>
      </c>
      <c r="CT18" s="24">
        <f t="shared" ref="CT18:CT81" ca="1" si="41">+BV18/BV6-1</f>
        <v>0.2448537271650395</v>
      </c>
      <c r="CU18" s="24">
        <f t="shared" ref="CU18:CU81" ca="1" si="42">+BW18/BW6-1</f>
        <v>0.2460685109315055</v>
      </c>
      <c r="CV18" s="24">
        <f t="shared" ref="CV18:CV81" ca="1" si="43">+BX18/BX6-1</f>
        <v>0.25284991484656238</v>
      </c>
      <c r="CW18" s="24">
        <f t="shared" ref="CW18:CW81" ca="1" si="44">+BY18/BY6-1</f>
        <v>0.24753754778258141</v>
      </c>
      <c r="CX18" s="24">
        <f t="shared" ref="CX18:CX81" ca="1" si="45">+BZ18/BZ6-1</f>
        <v>0.25178555335510611</v>
      </c>
      <c r="CY18" s="24">
        <f t="shared" ref="CY18:CY81" ca="1" si="46">+CA18/CA6-1</f>
        <v>0.25153325671089366</v>
      </c>
      <c r="CZ18" s="24">
        <f t="shared" ref="CZ18:CZ81" ca="1" si="47">+CB18/CB6-1</f>
        <v>0.25067331133940884</v>
      </c>
      <c r="DA18" s="24">
        <f t="shared" ref="DA18:DA81" ca="1" si="48">+CC18/CC6-1</f>
        <v>0.25037879172634225</v>
      </c>
      <c r="DB18" s="24">
        <f t="shared" ref="DB18:DB81" ca="1" si="49">+CD18/CD6-1</f>
        <v>0.25439384539384235</v>
      </c>
      <c r="DC18" s="24">
        <f t="shared" ref="DC18:DC81" ca="1" si="50">+CE18/CE6-1</f>
        <v>0.25128788522632628</v>
      </c>
      <c r="DD18" s="48">
        <f t="shared" ref="DD18:DD81" ca="1" si="51">+CF18/CF6-1</f>
        <v>0.25073440815679304</v>
      </c>
      <c r="DE18" s="48">
        <f>+[1]NAC!AG19</f>
        <v>0.25006226257777908</v>
      </c>
    </row>
    <row r="19" spans="1:109" x14ac:dyDescent="0.25">
      <c r="A19" s="110">
        <f t="shared" si="27"/>
        <v>46</v>
      </c>
      <c r="B19" s="35">
        <f>+NAC!A19</f>
        <v>43132</v>
      </c>
      <c r="C19" s="19" cm="1">
        <f t="array" aca="1" ref="C19" ca="1">INDIRECT(_xlfn.CONCAT(C$4,"_d!",C$1,$A19))</f>
        <v>130.13102722167969</v>
      </c>
      <c r="D19" s="19" cm="1">
        <f t="array" aca="1" ref="D19" ca="1">INDIRECT(_xlfn.CONCAT(D$4,"_d!",D$1,$A19))</f>
        <v>129.33427429199219</v>
      </c>
      <c r="E19" s="19" cm="1">
        <f t="array" aca="1" ref="E19" ca="1">INDIRECT(_xlfn.CONCAT(E$4,"_d!",E$1,$A19))</f>
        <v>128.76020812988281</v>
      </c>
      <c r="F19" s="19" cm="1">
        <f t="array" aca="1" ref="F19" ca="1">INDIRECT(_xlfn.CONCAT(F$4,"_d!",F$1,$A19))</f>
        <v>127.34841156005859</v>
      </c>
      <c r="G19" s="19" cm="1">
        <f t="array" aca="1" ref="G19" ca="1">INDIRECT(_xlfn.CONCAT(G$4,"_d!",G$1,$A19))</f>
        <v>129.37234497070313</v>
      </c>
      <c r="H19" s="19" cm="1">
        <f t="array" aca="1" ref="H19" ca="1">INDIRECT(_xlfn.CONCAT(H$4,"_d!",H$1,$A19))</f>
        <v>129.07936096191406</v>
      </c>
      <c r="I19" s="42">
        <f t="shared" ca="1" si="6"/>
        <v>129.1935661107255</v>
      </c>
      <c r="J19" s="19" cm="1">
        <f t="array" aca="1" ref="J19" ca="1">INDIRECT(_xlfn.CONCAT(J$4,"_d!",J$1,$A19))</f>
        <v>129.57264709472656</v>
      </c>
      <c r="K19" s="19" cm="1">
        <f t="array" aca="1" ref="K19" ca="1">INDIRECT(_xlfn.CONCAT(K$4,"_d!",K$1,$A19))</f>
        <v>129.85459899902344</v>
      </c>
      <c r="L19" s="19" cm="1">
        <f t="array" aca="1" ref="L19" ca="1">INDIRECT(_xlfn.CONCAT(L$4,"_d!",L$1,$A19))</f>
        <v>129.22213745117188</v>
      </c>
      <c r="M19" s="19" cm="1">
        <f t="array" aca="1" ref="M19" ca="1">INDIRECT(_xlfn.CONCAT(M$4,"_d!",M$1,$A19))</f>
        <v>127.60318756103516</v>
      </c>
      <c r="N19" s="19" cm="1">
        <f t="array" aca="1" ref="N19" ca="1">INDIRECT(_xlfn.CONCAT(N$4,"_d!",N$1,$A19))</f>
        <v>129.92012023925781</v>
      </c>
      <c r="O19" s="19" cm="1">
        <f t="array" aca="1" ref="O19" ca="1">INDIRECT(_xlfn.CONCAT(O$4,"_d!",O$1,$A19))</f>
        <v>128.76950073242188</v>
      </c>
      <c r="P19" s="42">
        <f ca="1">+SUMPRODUCT(J$3:$O$3,J19:O19)</f>
        <v>129.40250809920414</v>
      </c>
      <c r="Q19" s="19" cm="1">
        <f t="array" aca="1" ref="Q19" ca="1">INDIRECT(_xlfn.CONCAT(Q$4,"_d!",Q$1,$A19))</f>
        <v>130.58271789550781</v>
      </c>
      <c r="R19" s="19" cm="1">
        <f t="array" aca="1" ref="R19" ca="1">INDIRECT(_xlfn.CONCAT(R$4,"_d!",R$1,$A19))</f>
        <v>130.66969299316406</v>
      </c>
      <c r="S19" s="19" cm="1">
        <f t="array" aca="1" ref="S19" ca="1">INDIRECT(_xlfn.CONCAT(S$4,"_d!",S$1,$A19))</f>
        <v>129.7119140625</v>
      </c>
      <c r="T19" s="19" cm="1">
        <f t="array" aca="1" ref="T19" ca="1">INDIRECT(_xlfn.CONCAT(T$4,"_d!",T$1,$A19))</f>
        <v>127.85507202148438</v>
      </c>
      <c r="U19" s="19" cm="1">
        <f t="array" aca="1" ref="U19" ca="1">INDIRECT(_xlfn.CONCAT(U$4,"_d!",U$1,$A19))</f>
        <v>130.60276794433594</v>
      </c>
      <c r="V19" s="19" cm="1">
        <f t="array" aca="1" ref="V19" ca="1">INDIRECT(_xlfn.CONCAT(V$4,"_d!",V$1,$A19))</f>
        <v>129.11508178710938</v>
      </c>
      <c r="W19" s="42">
        <f t="shared" ca="1" si="7"/>
        <v>130.24071273544129</v>
      </c>
      <c r="X19" s="19" cm="1">
        <f t="array" aca="1" ref="X19" ca="1">INDIRECT(_xlfn.CONCAT(X$4,"_d!",X$1,$A19))</f>
        <v>129.7266845703125</v>
      </c>
      <c r="Y19" s="19" cm="1">
        <f t="array" aca="1" ref="Y19" ca="1">INDIRECT(_xlfn.CONCAT(Y$4,"_d!",Y$1,$A19))</f>
        <v>129.73443603515625</v>
      </c>
      <c r="Z19" s="19" cm="1">
        <f t="array" aca="1" ref="Z19" ca="1">INDIRECT(_xlfn.CONCAT(Z$4,"_d!",Z$1,$A19))</f>
        <v>130.111083984375</v>
      </c>
      <c r="AA19" s="19" cm="1">
        <f t="array" aca="1" ref="AA19" ca="1">INDIRECT(_xlfn.CONCAT(AA$4,"_d!",AA$1,$A19))</f>
        <v>127.77836608886719</v>
      </c>
      <c r="AB19" s="19" cm="1">
        <f t="array" aca="1" ref="AB19" ca="1">INDIRECT(_xlfn.CONCAT(AB$4,"_d!",AB$1,$A19))</f>
        <v>131.15632629394531</v>
      </c>
      <c r="AC19" s="19" cm="1">
        <f t="array" aca="1" ref="AC19" ca="1">INDIRECT(_xlfn.CONCAT(AC$4,"_d!",AC$1,$A19))</f>
        <v>129.50616455078125</v>
      </c>
      <c r="AD19" s="42">
        <f t="shared" ca="1" si="8"/>
        <v>129.74649955220895</v>
      </c>
      <c r="AE19" s="19" cm="1">
        <f t="array" aca="1" ref="AE19" ca="1">INDIRECT(_xlfn.CONCAT(AE$4,"_d!",AE$1,$A19))</f>
        <v>130.24632263183594</v>
      </c>
      <c r="AF19" s="19" cm="1">
        <f t="array" aca="1" ref="AF19" ca="1">INDIRECT(_xlfn.CONCAT(AF$4,"_d!",AF$1,$A19))</f>
        <v>130.56443786621094</v>
      </c>
      <c r="AG19" s="19" cm="1">
        <f t="array" aca="1" ref="AG19" ca="1">INDIRECT(_xlfn.CONCAT(AG$4,"_d!",AG$1,$A19))</f>
        <v>130.04257202148438</v>
      </c>
      <c r="AH19" s="19" cm="1">
        <f t="array" aca="1" ref="AH19" ca="1">INDIRECT(_xlfn.CONCAT(AH$4,"_d!",AH$1,$A19))</f>
        <v>128.16938781738281</v>
      </c>
      <c r="AI19" s="19" cm="1">
        <f t="array" aca="1" ref="AI19" ca="1">INDIRECT(_xlfn.CONCAT(AI$4,"_d!",AI$1,$A19))</f>
        <v>130.54776000976563</v>
      </c>
      <c r="AJ19" s="19" cm="1">
        <f t="array" aca="1" ref="AJ19" ca="1">INDIRECT(_xlfn.CONCAT(AJ$4,"_d!",AJ$1,$A19))</f>
        <v>129.30343627929688</v>
      </c>
      <c r="AK19" s="42">
        <f t="shared" ca="1" si="9"/>
        <v>130.24149511241762</v>
      </c>
      <c r="AL19" s="19" cm="1">
        <f t="array" aca="1" ref="AL19" ca="1">INDIRECT(_xlfn.CONCAT(AL$4,"_d!",AL$1,$A19))</f>
        <v>130.2322998046875</v>
      </c>
      <c r="AM19" s="19" cm="1">
        <f t="array" aca="1" ref="AM19" ca="1">INDIRECT(_xlfn.CONCAT(AM$4,"_d!",AM$1,$A19))</f>
        <v>130.45498657226563</v>
      </c>
      <c r="AN19" s="19" cm="1">
        <f t="array" aca="1" ref="AN19" ca="1">INDIRECT(_xlfn.CONCAT(AN$4,"_d!",AN$1,$A19))</f>
        <v>130.19157409667969</v>
      </c>
      <c r="AO19" s="19" cm="1">
        <f t="array" aca="1" ref="AO19" ca="1">INDIRECT(_xlfn.CONCAT(AO$4,"_d!",AO$1,$A19))</f>
        <v>127.73271942138672</v>
      </c>
      <c r="AP19" s="19" cm="1">
        <f t="array" aca="1" ref="AP19" ca="1">INDIRECT(_xlfn.CONCAT(AP$4,"_d!",AP$1,$A19))</f>
        <v>131.04176330566406</v>
      </c>
      <c r="AQ19" s="19" cm="1">
        <f t="array" aca="1" ref="AQ19" ca="1">INDIRECT(_xlfn.CONCAT(AQ$4,"_d!",AQ$1,$A19))</f>
        <v>128.88804626464844</v>
      </c>
      <c r="AR19" s="42">
        <f t="shared" ca="1" si="10"/>
        <v>130.19467058905124</v>
      </c>
      <c r="AS19" s="19" cm="1">
        <f t="array" aca="1" ref="AS19" ca="1">INDIRECT(_xlfn.CONCAT(AS$4,"_d!",AS$1,$A19))</f>
        <v>129.73056030273438</v>
      </c>
      <c r="AT19" s="19" cm="1">
        <f t="array" aca="1" ref="AT19" ca="1">INDIRECT(_xlfn.CONCAT(AT$4,"_d!",AT$1,$A19))</f>
        <v>131.03372192382813</v>
      </c>
      <c r="AU19" s="19" cm="1">
        <f t="array" aca="1" ref="AU19" ca="1">INDIRECT(_xlfn.CONCAT(AU$4,"_d!",AU$1,$A19))</f>
        <v>130.0750732421875</v>
      </c>
      <c r="AV19" s="19" cm="1">
        <f t="array" aca="1" ref="AV19" ca="1">INDIRECT(_xlfn.CONCAT(AV$4,"_d!",AV$1,$A19))</f>
        <v>128.42173767089844</v>
      </c>
      <c r="AW19" s="19" cm="1">
        <f t="array" aca="1" ref="AW19" ca="1">INDIRECT(_xlfn.CONCAT(AW$4,"_d!",AW$1,$A19))</f>
        <v>131.2481689453125</v>
      </c>
      <c r="AX19" s="19" cm="1">
        <f t="array" aca="1" ref="AX19" ca="1">INDIRECT(_xlfn.CONCAT(AX$4,"_d!",AX$1,$A19))</f>
        <v>129.515869140625</v>
      </c>
      <c r="AY19" s="42">
        <f t="shared" ca="1" si="11"/>
        <v>130.23223159881874</v>
      </c>
      <c r="AZ19" s="19" cm="1">
        <f t="array" aca="1" ref="AZ19" ca="1">INDIRECT(_xlfn.CONCAT(AZ$4,"_d!",AZ$1,$A19))</f>
        <v>130.11009216308594</v>
      </c>
      <c r="BA19" s="19" cm="1">
        <f t="array" aca="1" ref="BA19" ca="1">INDIRECT(_xlfn.CONCAT(BA$4,"_d!",BA$1,$A19))</f>
        <v>130.21502685546875</v>
      </c>
      <c r="BB19" s="19" cm="1">
        <f t="array" aca="1" ref="BB19" ca="1">INDIRECT(_xlfn.CONCAT(BB$4,"_d!",BB$1,$A19))</f>
        <v>130.74400329589844</v>
      </c>
      <c r="BC19" s="19" cm="1">
        <f t="array" aca="1" ref="BC19" ca="1">INDIRECT(_xlfn.CONCAT(BC$4,"_d!",BC$1,$A19))</f>
        <v>128.255859375</v>
      </c>
      <c r="BD19" s="19" cm="1">
        <f t="array" aca="1" ref="BD19" ca="1">INDIRECT(_xlfn.CONCAT(BD$4,"_d!",BD$1,$A19))</f>
        <v>131.44013977050781</v>
      </c>
      <c r="BE19" s="19" cm="1">
        <f t="array" aca="1" ref="BE19" ca="1">INDIRECT(_xlfn.CONCAT(BE$4,"_d!",BE$1,$A19))</f>
        <v>129.90676879882813</v>
      </c>
      <c r="BF19" s="42">
        <f t="shared" ca="1" si="12"/>
        <v>130.18777454066051</v>
      </c>
      <c r="BG19" s="19" cm="1">
        <f t="array" aca="1" ref="BG19" ca="1">INDIRECT(_xlfn.CONCAT(BG$4,"_d!",BG$1,$A19))</f>
        <v>130.37641906738281</v>
      </c>
      <c r="BH19" s="19" cm="1">
        <f t="array" aca="1" ref="BH19" ca="1">INDIRECT(_xlfn.CONCAT(BH$4,"_d!",BH$1,$A19))</f>
        <v>131.03077697753906</v>
      </c>
      <c r="BI19" s="19" cm="1">
        <f t="array" aca="1" ref="BI19" ca="1">INDIRECT(_xlfn.CONCAT(BI$4,"_d!",BI$1,$A19))</f>
        <v>130.9835205078125</v>
      </c>
      <c r="BJ19" s="19" cm="1">
        <f t="array" aca="1" ref="BJ19" ca="1">INDIRECT(_xlfn.CONCAT(BJ$4,"_d!",BJ$1,$A19))</f>
        <v>129.19589233398438</v>
      </c>
      <c r="BK19" s="19" cm="1">
        <f t="array" aca="1" ref="BK19" ca="1">INDIRECT(_xlfn.CONCAT(BK$4,"_d!",BK$1,$A19))</f>
        <v>131.83245849609375</v>
      </c>
      <c r="BL19" s="19" cm="1">
        <f t="array" aca="1" ref="BL19" ca="1">INDIRECT(_xlfn.CONCAT(BL$4,"_d!",BL$1,$A19))</f>
        <v>130.289306640625</v>
      </c>
      <c r="BM19" s="42">
        <f t="shared" ca="1" si="13"/>
        <v>130.66461977773304</v>
      </c>
      <c r="BN19" s="19" cm="1">
        <f t="array" aca="1" ref="BN19" ca="1">INDIRECT(_xlfn.CONCAT(BN$4,"_d!",BN$1,$A19))</f>
        <v>130.0421142578125</v>
      </c>
      <c r="BO19" s="19" cm="1">
        <f t="array" aca="1" ref="BO19" ca="1">INDIRECT(_xlfn.CONCAT(BO$4,"_d!",BO$1,$A19))</f>
        <v>130.65208435058594</v>
      </c>
      <c r="BP19" s="19" cm="1">
        <f t="array" aca="1" ref="BP19" ca="1">INDIRECT(_xlfn.CONCAT(BP$4,"_d!",BP$1,$A19))</f>
        <v>130.57833862304688</v>
      </c>
      <c r="BQ19" s="19" cm="1">
        <f t="array" aca="1" ref="BQ19" ca="1">INDIRECT(_xlfn.CONCAT(BQ$4,"_d!",BQ$1,$A19))</f>
        <v>126.9083251953125</v>
      </c>
      <c r="BR19" s="19" cm="1">
        <f t="array" aca="1" ref="BR19" ca="1">INDIRECT(_xlfn.CONCAT(BR$4,"_d!",BR$1,$A19))</f>
        <v>132.2222900390625</v>
      </c>
      <c r="BS19" s="19" cm="1">
        <f t="array" aca="1" ref="BS19" ca="1">INDIRECT(_xlfn.CONCAT(BS$4,"_d!",BS$1,$A19))</f>
        <v>130.69107055664063</v>
      </c>
      <c r="BT19" s="42">
        <f t="shared" ca="1" si="14"/>
        <v>130.32689148013546</v>
      </c>
      <c r="BU19" s="42"/>
      <c r="BV19" s="45">
        <f t="shared" ca="1" si="15"/>
        <v>129.1935661107255</v>
      </c>
      <c r="BW19" s="45">
        <f t="shared" ca="1" si="16"/>
        <v>129.40250809920414</v>
      </c>
      <c r="BX19" s="45">
        <f t="shared" ca="1" si="17"/>
        <v>130.24071273544129</v>
      </c>
      <c r="BY19" s="45">
        <f t="shared" ca="1" si="18"/>
        <v>129.74649955220895</v>
      </c>
      <c r="BZ19" s="45">
        <f t="shared" ca="1" si="19"/>
        <v>130.24149511241762</v>
      </c>
      <c r="CA19" s="45">
        <f t="shared" ca="1" si="20"/>
        <v>130.19467058905124</v>
      </c>
      <c r="CB19" s="45">
        <f t="shared" ca="1" si="21"/>
        <v>130.23223159881874</v>
      </c>
      <c r="CC19" s="45">
        <f t="shared" ca="1" si="22"/>
        <v>130.18777454066051</v>
      </c>
      <c r="CD19" s="45">
        <f t="shared" ca="1" si="23"/>
        <v>130.66461977773304</v>
      </c>
      <c r="CE19" s="45">
        <f t="shared" ca="1" si="24"/>
        <v>130.32689148013546</v>
      </c>
      <c r="CF19" s="45" cm="1">
        <f t="array" aca="1" ref="CF19" ca="1">+SUMPRODUCT($BV$3:$CE$3/100,$BV19:$CE19)</f>
        <v>130.14162330550971</v>
      </c>
      <c r="CG19" s="35">
        <f t="shared" si="28"/>
        <v>43132</v>
      </c>
      <c r="CH19" s="24">
        <f t="shared" ca="1" si="29"/>
        <v>2.2574318109689129E-2</v>
      </c>
      <c r="CI19" s="24">
        <f t="shared" ca="1" si="30"/>
        <v>2.2896572883151611E-2</v>
      </c>
      <c r="CJ19" s="24">
        <f t="shared" ca="1" si="31"/>
        <v>2.410459183053737E-2</v>
      </c>
      <c r="CK19" s="24">
        <f t="shared" ca="1" si="32"/>
        <v>2.3923559374436021E-2</v>
      </c>
      <c r="CL19" s="24">
        <f t="shared" ca="1" si="33"/>
        <v>2.420438319214635E-2</v>
      </c>
      <c r="CM19" s="24">
        <f t="shared" ca="1" si="34"/>
        <v>2.402650359720826E-2</v>
      </c>
      <c r="CN19" s="24">
        <f t="shared" ca="1" si="35"/>
        <v>2.4510931677904857E-2</v>
      </c>
      <c r="CO19" s="24">
        <f t="shared" ca="1" si="36"/>
        <v>2.455835233518866E-2</v>
      </c>
      <c r="CP19" s="24">
        <f t="shared" ca="1" si="37"/>
        <v>2.4520807980020543E-2</v>
      </c>
      <c r="CQ19" s="24">
        <f t="shared" ca="1" si="38"/>
        <v>2.4192920651539884E-2</v>
      </c>
      <c r="CR19" s="24">
        <f t="shared" ca="1" si="26"/>
        <v>2.4097424616754459E-2</v>
      </c>
      <c r="CS19" s="35">
        <f t="shared" si="39"/>
        <v>43132</v>
      </c>
      <c r="CT19" s="24">
        <f t="shared" ca="1" si="41"/>
        <v>0.24797900889401547</v>
      </c>
      <c r="CU19" s="24">
        <f t="shared" ca="1" si="42"/>
        <v>0.24990798670029046</v>
      </c>
      <c r="CV19" s="24">
        <f t="shared" ca="1" si="43"/>
        <v>0.25682548675990691</v>
      </c>
      <c r="CW19" s="24">
        <f t="shared" ca="1" si="44"/>
        <v>0.25204058359791959</v>
      </c>
      <c r="CX19" s="24">
        <f t="shared" ca="1" si="45"/>
        <v>0.25658321209263901</v>
      </c>
      <c r="CY19" s="24">
        <f t="shared" ca="1" si="46"/>
        <v>0.25594983248481906</v>
      </c>
      <c r="CZ19" s="24">
        <f t="shared" ca="1" si="47"/>
        <v>0.25604515392261673</v>
      </c>
      <c r="DA19" s="24">
        <f t="shared" ca="1" si="48"/>
        <v>0.25539115268956136</v>
      </c>
      <c r="DB19" s="24">
        <f t="shared" ca="1" si="49"/>
        <v>0.25864371183727219</v>
      </c>
      <c r="DC19" s="24">
        <f t="shared" ca="1" si="50"/>
        <v>0.255290652264613</v>
      </c>
      <c r="DD19" s="48">
        <f t="shared" ca="1" si="51"/>
        <v>0.2551174701321175</v>
      </c>
      <c r="DE19" s="48">
        <f>+[1]NAC!AG20</f>
        <v>0.25437113435867365</v>
      </c>
    </row>
    <row r="20" spans="1:109" x14ac:dyDescent="0.25">
      <c r="A20" s="110">
        <f t="shared" si="27"/>
        <v>47</v>
      </c>
      <c r="B20" s="35">
        <f>+NAC!A20</f>
        <v>43160</v>
      </c>
      <c r="C20" s="19" cm="1">
        <f t="array" aca="1" ref="C20" ca="1">INDIRECT(_xlfn.CONCAT(C$4,"_d!",C$1,$A20))</f>
        <v>133.27418518066406</v>
      </c>
      <c r="D20" s="19" cm="1">
        <f t="array" aca="1" ref="D20" ca="1">INDIRECT(_xlfn.CONCAT(D$4,"_d!",D$1,$A20))</f>
        <v>131.80780029296875</v>
      </c>
      <c r="E20" s="19" cm="1">
        <f t="array" aca="1" ref="E20" ca="1">INDIRECT(_xlfn.CONCAT(E$4,"_d!",E$1,$A20))</f>
        <v>132.59921264648438</v>
      </c>
      <c r="F20" s="19" cm="1">
        <f t="array" aca="1" ref="F20" ca="1">INDIRECT(_xlfn.CONCAT(F$4,"_d!",F$1,$A20))</f>
        <v>130.24014282226563</v>
      </c>
      <c r="G20" s="19" cm="1">
        <f t="array" aca="1" ref="G20" ca="1">INDIRECT(_xlfn.CONCAT(G$4,"_d!",G$1,$A20))</f>
        <v>131.99726867675781</v>
      </c>
      <c r="H20" s="19" cm="1">
        <f t="array" aca="1" ref="H20" ca="1">INDIRECT(_xlfn.CONCAT(H$4,"_d!",H$1,$A20))</f>
        <v>132.7811279296875</v>
      </c>
      <c r="I20" s="42">
        <f t="shared" ca="1" si="6"/>
        <v>132.20503086270526</v>
      </c>
      <c r="J20" s="19" cm="1">
        <f t="array" aca="1" ref="J20" ca="1">INDIRECT(_xlfn.CONCAT(J$4,"_d!",J$1,$A20))</f>
        <v>132.63948059082031</v>
      </c>
      <c r="K20" s="19" cm="1">
        <f t="array" aca="1" ref="K20" ca="1">INDIRECT(_xlfn.CONCAT(K$4,"_d!",K$1,$A20))</f>
        <v>132.38420104980469</v>
      </c>
      <c r="L20" s="19" cm="1">
        <f t="array" aca="1" ref="L20" ca="1">INDIRECT(_xlfn.CONCAT(L$4,"_d!",L$1,$A20))</f>
        <v>133.06901550292969</v>
      </c>
      <c r="M20" s="19" cm="1">
        <f t="array" aca="1" ref="M20" ca="1">INDIRECT(_xlfn.CONCAT(M$4,"_d!",M$1,$A20))</f>
        <v>130.62507629394531</v>
      </c>
      <c r="N20" s="19" cm="1">
        <f t="array" aca="1" ref="N20" ca="1">INDIRECT(_xlfn.CONCAT(N$4,"_d!",N$1,$A20))</f>
        <v>132.68336486816406</v>
      </c>
      <c r="O20" s="19" cm="1">
        <f t="array" aca="1" ref="O20" ca="1">INDIRECT(_xlfn.CONCAT(O$4,"_d!",O$1,$A20))</f>
        <v>132.65617370605469</v>
      </c>
      <c r="P20" s="42">
        <f ca="1">+SUMPRODUCT(J$3:$O$3,J20:O20)</f>
        <v>132.42958445349944</v>
      </c>
      <c r="Q20" s="19" cm="1">
        <f t="array" aca="1" ref="Q20" ca="1">INDIRECT(_xlfn.CONCAT(Q$4,"_d!",Q$1,$A20))</f>
        <v>133.88328552246094</v>
      </c>
      <c r="R20" s="19" cm="1">
        <f t="array" aca="1" ref="R20" ca="1">INDIRECT(_xlfn.CONCAT(R$4,"_d!",R$1,$A20))</f>
        <v>133.11923217773438</v>
      </c>
      <c r="S20" s="19" cm="1">
        <f t="array" aca="1" ref="S20" ca="1">INDIRECT(_xlfn.CONCAT(S$4,"_d!",S$1,$A20))</f>
        <v>133.59829711914063</v>
      </c>
      <c r="T20" s="19" cm="1">
        <f t="array" aca="1" ref="T20" ca="1">INDIRECT(_xlfn.CONCAT(T$4,"_d!",T$1,$A20))</f>
        <v>131.045166015625</v>
      </c>
      <c r="U20" s="19" cm="1">
        <f t="array" aca="1" ref="U20" ca="1">INDIRECT(_xlfn.CONCAT(U$4,"_d!",U$1,$A20))</f>
        <v>133.36727905273438</v>
      </c>
      <c r="V20" s="19" cm="1">
        <f t="array" aca="1" ref="V20" ca="1">INDIRECT(_xlfn.CONCAT(V$4,"_d!",V$1,$A20))</f>
        <v>132.866943359375</v>
      </c>
      <c r="W20" s="42">
        <f t="shared" ca="1" si="7"/>
        <v>133.31955507551694</v>
      </c>
      <c r="X20" s="19" cm="1">
        <f t="array" aca="1" ref="X20" ca="1">INDIRECT(_xlfn.CONCAT(X$4,"_d!",X$1,$A20))</f>
        <v>132.93663024902344</v>
      </c>
      <c r="Y20" s="19" cm="1">
        <f t="array" aca="1" ref="Y20" ca="1">INDIRECT(_xlfn.CONCAT(Y$4,"_d!",Y$1,$A20))</f>
        <v>132.24964904785156</v>
      </c>
      <c r="Z20" s="19" cm="1">
        <f t="array" aca="1" ref="Z20" ca="1">INDIRECT(_xlfn.CONCAT(Z$4,"_d!",Z$1,$A20))</f>
        <v>134.169677734375</v>
      </c>
      <c r="AA20" s="19" cm="1">
        <f t="array" aca="1" ref="AA20" ca="1">INDIRECT(_xlfn.CONCAT(AA$4,"_d!",AA$1,$A20))</f>
        <v>130.84561157226563</v>
      </c>
      <c r="AB20" s="19" cm="1">
        <f t="array" aca="1" ref="AB20" ca="1">INDIRECT(_xlfn.CONCAT(AB$4,"_d!",AB$1,$A20))</f>
        <v>133.89712524414063</v>
      </c>
      <c r="AC20" s="19" cm="1">
        <f t="array" aca="1" ref="AC20" ca="1">INDIRECT(_xlfn.CONCAT(AC$4,"_d!",AC$1,$A20))</f>
        <v>133.36882019042969</v>
      </c>
      <c r="AD20" s="42">
        <f t="shared" ca="1" si="8"/>
        <v>132.79555343128834</v>
      </c>
      <c r="AE20" s="19" cm="1">
        <f t="array" aca="1" ref="AE20" ca="1">INDIRECT(_xlfn.CONCAT(AE$4,"_d!",AE$1,$A20))</f>
        <v>133.38777160644531</v>
      </c>
      <c r="AF20" s="19" cm="1">
        <f t="array" aca="1" ref="AF20" ca="1">INDIRECT(_xlfn.CONCAT(AF$4,"_d!",AF$1,$A20))</f>
        <v>132.9915771484375</v>
      </c>
      <c r="AG20" s="19" cm="1">
        <f t="array" aca="1" ref="AG20" ca="1">INDIRECT(_xlfn.CONCAT(AG$4,"_d!",AG$1,$A20))</f>
        <v>134.21647644042969</v>
      </c>
      <c r="AH20" s="19" cm="1">
        <f t="array" aca="1" ref="AH20" ca="1">INDIRECT(_xlfn.CONCAT(AH$4,"_d!",AH$1,$A20))</f>
        <v>131.50582885742188</v>
      </c>
      <c r="AI20" s="19" cm="1">
        <f t="array" aca="1" ref="AI20" ca="1">INDIRECT(_xlfn.CONCAT(AI$4,"_d!",AI$1,$A20))</f>
        <v>133.40830993652344</v>
      </c>
      <c r="AJ20" s="19" cm="1">
        <f t="array" aca="1" ref="AJ20" ca="1">INDIRECT(_xlfn.CONCAT(AJ$4,"_d!",AJ$1,$A20))</f>
        <v>132.9935302734375</v>
      </c>
      <c r="AK20" s="42">
        <f t="shared" ca="1" si="9"/>
        <v>133.20999482914365</v>
      </c>
      <c r="AL20" s="19" cm="1">
        <f t="array" aca="1" ref="AL20" ca="1">INDIRECT(_xlfn.CONCAT(AL$4,"_d!",AL$1,$A20))</f>
        <v>133.77729797363281</v>
      </c>
      <c r="AM20" s="19" cm="1">
        <f t="array" aca="1" ref="AM20" ca="1">INDIRECT(_xlfn.CONCAT(AM$4,"_d!",AM$1,$A20))</f>
        <v>132.9412841796875</v>
      </c>
      <c r="AN20" s="19" cm="1">
        <f t="array" aca="1" ref="AN20" ca="1">INDIRECT(_xlfn.CONCAT(AN$4,"_d!",AN$1,$A20))</f>
        <v>134.31768798828125</v>
      </c>
      <c r="AO20" s="19" cm="1">
        <f t="array" aca="1" ref="AO20" ca="1">INDIRECT(_xlfn.CONCAT(AO$4,"_d!",AO$1,$A20))</f>
        <v>130.63201904296875</v>
      </c>
      <c r="AP20" s="19" cm="1">
        <f t="array" aca="1" ref="AP20" ca="1">INDIRECT(_xlfn.CONCAT(AP$4,"_d!",AP$1,$A20))</f>
        <v>133.78184509277344</v>
      </c>
      <c r="AQ20" s="19" cm="1">
        <f t="array" aca="1" ref="AQ20" ca="1">INDIRECT(_xlfn.CONCAT(AQ$4,"_d!",AQ$1,$A20))</f>
        <v>132.73422241210938</v>
      </c>
      <c r="AR20" s="42">
        <f t="shared" ca="1" si="10"/>
        <v>133.34972979177292</v>
      </c>
      <c r="AS20" s="19" cm="1">
        <f t="array" aca="1" ref="AS20" ca="1">INDIRECT(_xlfn.CONCAT(AS$4,"_d!",AS$1,$A20))</f>
        <v>132.95550537109375</v>
      </c>
      <c r="AT20" s="19" cm="1">
        <f t="array" aca="1" ref="AT20" ca="1">INDIRECT(_xlfn.CONCAT(AT$4,"_d!",AT$1,$A20))</f>
        <v>133.49667358398438</v>
      </c>
      <c r="AU20" s="19" cm="1">
        <f t="array" aca="1" ref="AU20" ca="1">INDIRECT(_xlfn.CONCAT(AU$4,"_d!",AU$1,$A20))</f>
        <v>134.32760620117188</v>
      </c>
      <c r="AV20" s="19" cm="1">
        <f t="array" aca="1" ref="AV20" ca="1">INDIRECT(_xlfn.CONCAT(AV$4,"_d!",AV$1,$A20))</f>
        <v>131.63694763183594</v>
      </c>
      <c r="AW20" s="19" cm="1">
        <f t="array" aca="1" ref="AW20" ca="1">INDIRECT(_xlfn.CONCAT(AW$4,"_d!",AW$1,$A20))</f>
        <v>134.03630065917969</v>
      </c>
      <c r="AX20" s="19" cm="1">
        <f t="array" aca="1" ref="AX20" ca="1">INDIRECT(_xlfn.CONCAT(AX$4,"_d!",AX$1,$A20))</f>
        <v>133.4276123046875</v>
      </c>
      <c r="AY20" s="42">
        <f t="shared" ca="1" si="11"/>
        <v>133.2926174031245</v>
      </c>
      <c r="AZ20" s="19" cm="1">
        <f t="array" aca="1" ref="AZ20" ca="1">INDIRECT(_xlfn.CONCAT(AZ$4,"_d!",AZ$1,$A20))</f>
        <v>133.39265441894531</v>
      </c>
      <c r="BA20" s="19" cm="1">
        <f t="array" aca="1" ref="BA20" ca="1">INDIRECT(_xlfn.CONCAT(BA$4,"_d!",BA$1,$A20))</f>
        <v>132.74647521972656</v>
      </c>
      <c r="BB20" s="19" cm="1">
        <f t="array" aca="1" ref="BB20" ca="1">INDIRECT(_xlfn.CONCAT(BB$4,"_d!",BB$1,$A20))</f>
        <v>135.03805541992188</v>
      </c>
      <c r="BC20" s="19" cm="1">
        <f t="array" aca="1" ref="BC20" ca="1">INDIRECT(_xlfn.CONCAT(BC$4,"_d!",BC$1,$A20))</f>
        <v>131.44851684570313</v>
      </c>
      <c r="BD20" s="19" cm="1">
        <f t="array" aca="1" ref="BD20" ca="1">INDIRECT(_xlfn.CONCAT(BD$4,"_d!",BD$1,$A20))</f>
        <v>134.20555114746094</v>
      </c>
      <c r="BE20" s="19" cm="1">
        <f t="array" aca="1" ref="BE20" ca="1">INDIRECT(_xlfn.CONCAT(BE$4,"_d!",BE$1,$A20))</f>
        <v>134.03860473632813</v>
      </c>
      <c r="BF20" s="42">
        <f t="shared" ca="1" si="12"/>
        <v>133.27882697476264</v>
      </c>
      <c r="BG20" s="19" cm="1">
        <f t="array" aca="1" ref="BG20" ca="1">INDIRECT(_xlfn.CONCAT(BG$4,"_d!",BG$1,$A20))</f>
        <v>133.75486755371094</v>
      </c>
      <c r="BH20" s="19" cm="1">
        <f t="array" aca="1" ref="BH20" ca="1">INDIRECT(_xlfn.CONCAT(BH$4,"_d!",BH$1,$A20))</f>
        <v>133.50408935546875</v>
      </c>
      <c r="BI20" s="19" cm="1">
        <f t="array" aca="1" ref="BI20" ca="1">INDIRECT(_xlfn.CONCAT(BI$4,"_d!",BI$1,$A20))</f>
        <v>135.24542236328125</v>
      </c>
      <c r="BJ20" s="19" cm="1">
        <f t="array" aca="1" ref="BJ20" ca="1">INDIRECT(_xlfn.CONCAT(BJ$4,"_d!",BJ$1,$A20))</f>
        <v>132.60087585449219</v>
      </c>
      <c r="BK20" s="19" cm="1">
        <f t="array" aca="1" ref="BK20" ca="1">INDIRECT(_xlfn.CONCAT(BK$4,"_d!",BK$1,$A20))</f>
        <v>134.57749938964844</v>
      </c>
      <c r="BL20" s="19" cm="1">
        <f t="array" aca="1" ref="BL20" ca="1">INDIRECT(_xlfn.CONCAT(BL$4,"_d!",BL$1,$A20))</f>
        <v>134.41389465332031</v>
      </c>
      <c r="BM20" s="42">
        <f t="shared" ca="1" si="13"/>
        <v>133.78400228296326</v>
      </c>
      <c r="BN20" s="19" cm="1">
        <f t="array" aca="1" ref="BN20" ca="1">INDIRECT(_xlfn.CONCAT(BN$4,"_d!",BN$1,$A20))</f>
        <v>133.32769775390625</v>
      </c>
      <c r="BO20" s="19" cm="1">
        <f t="array" aca="1" ref="BO20" ca="1">INDIRECT(_xlfn.CONCAT(BO$4,"_d!",BO$1,$A20))</f>
        <v>133.06199645996094</v>
      </c>
      <c r="BP20" s="19" cm="1">
        <f t="array" aca="1" ref="BP20" ca="1">INDIRECT(_xlfn.CONCAT(BP$4,"_d!",BP$1,$A20))</f>
        <v>134.77790832519531</v>
      </c>
      <c r="BQ20" s="19" cm="1">
        <f t="array" aca="1" ref="BQ20" ca="1">INDIRECT(_xlfn.CONCAT(BQ$4,"_d!",BQ$1,$A20))</f>
        <v>129.91377258300781</v>
      </c>
      <c r="BR20" s="19" cm="1">
        <f t="array" aca="1" ref="BR20" ca="1">INDIRECT(_xlfn.CONCAT(BR$4,"_d!",BR$1,$A20))</f>
        <v>134.90312194824219</v>
      </c>
      <c r="BS20" s="19" cm="1">
        <f t="array" aca="1" ref="BS20" ca="1">INDIRECT(_xlfn.CONCAT(BS$4,"_d!",BS$1,$A20))</f>
        <v>134.8814697265625</v>
      </c>
      <c r="BT20" s="42">
        <f t="shared" ca="1" si="14"/>
        <v>133.45379878258001</v>
      </c>
      <c r="BU20" s="42"/>
      <c r="BV20" s="45">
        <f t="shared" ca="1" si="15"/>
        <v>132.20503086270526</v>
      </c>
      <c r="BW20" s="45">
        <f t="shared" ca="1" si="16"/>
        <v>132.42958445349944</v>
      </c>
      <c r="BX20" s="45">
        <f t="shared" ca="1" si="17"/>
        <v>133.31955507551694</v>
      </c>
      <c r="BY20" s="45">
        <f t="shared" ca="1" si="18"/>
        <v>132.79555343128834</v>
      </c>
      <c r="BZ20" s="45">
        <f t="shared" ca="1" si="19"/>
        <v>133.20999482914365</v>
      </c>
      <c r="CA20" s="45">
        <f t="shared" ca="1" si="20"/>
        <v>133.34972979177292</v>
      </c>
      <c r="CB20" s="45">
        <f t="shared" ca="1" si="21"/>
        <v>133.2926174031245</v>
      </c>
      <c r="CC20" s="45">
        <f t="shared" ca="1" si="22"/>
        <v>133.27882697476264</v>
      </c>
      <c r="CD20" s="45">
        <f t="shared" ca="1" si="23"/>
        <v>133.78400228296326</v>
      </c>
      <c r="CE20" s="45">
        <f t="shared" ca="1" si="24"/>
        <v>133.45379878258001</v>
      </c>
      <c r="CF20" s="45" cm="1">
        <f t="array" aca="1" ref="CF20" ca="1">+SUMPRODUCT($BV$3:$CE$3/100,$BV20:$CE20)</f>
        <v>133.22290550868331</v>
      </c>
      <c r="CG20" s="35">
        <f t="shared" si="28"/>
        <v>43160</v>
      </c>
      <c r="CH20" s="24">
        <f t="shared" ca="1" si="29"/>
        <v>2.3309711486706464E-2</v>
      </c>
      <c r="CI20" s="24">
        <f t="shared" ca="1" si="30"/>
        <v>2.3392717797823925E-2</v>
      </c>
      <c r="CJ20" s="24">
        <f t="shared" ca="1" si="31"/>
        <v>2.3639630614811891E-2</v>
      </c>
      <c r="CK20" s="24">
        <f t="shared" ca="1" si="32"/>
        <v>2.3500085856670738E-2</v>
      </c>
      <c r="CL20" s="24">
        <f t="shared" ca="1" si="33"/>
        <v>2.2792273032214316E-2</v>
      </c>
      <c r="CM20" s="24">
        <f t="shared" ca="1" si="34"/>
        <v>2.4233397484297647E-2</v>
      </c>
      <c r="CN20" s="24">
        <f t="shared" ca="1" si="35"/>
        <v>2.34994499190746E-2</v>
      </c>
      <c r="CO20" s="24">
        <f t="shared" ca="1" si="36"/>
        <v>2.3743031517423407E-2</v>
      </c>
      <c r="CP20" s="24">
        <f t="shared" ca="1" si="37"/>
        <v>2.3873199267991918E-2</v>
      </c>
      <c r="CQ20" s="24">
        <f t="shared" ca="1" si="38"/>
        <v>2.3992801999126678E-2</v>
      </c>
      <c r="CR20" s="24">
        <f t="shared" ca="1" si="26"/>
        <v>2.3676377510216229E-2</v>
      </c>
      <c r="CS20" s="35">
        <f t="shared" si="39"/>
        <v>43160</v>
      </c>
      <c r="CT20" s="24">
        <f t="shared" ca="1" si="41"/>
        <v>0.2455465481856185</v>
      </c>
      <c r="CU20" s="24">
        <f t="shared" ca="1" si="42"/>
        <v>0.24748637777657168</v>
      </c>
      <c r="CV20" s="24">
        <f t="shared" ca="1" si="43"/>
        <v>0.25461856341367195</v>
      </c>
      <c r="CW20" s="24">
        <f t="shared" ca="1" si="44"/>
        <v>0.25080640171999691</v>
      </c>
      <c r="CX20" s="24">
        <f t="shared" ca="1" si="45"/>
        <v>0.25434835918550824</v>
      </c>
      <c r="CY20" s="24">
        <f t="shared" ca="1" si="46"/>
        <v>0.25525770898789069</v>
      </c>
      <c r="CZ20" s="24">
        <f t="shared" ca="1" si="47"/>
        <v>0.25523901458905063</v>
      </c>
      <c r="DA20" s="24">
        <f t="shared" ca="1" si="48"/>
        <v>0.25560510832092165</v>
      </c>
      <c r="DB20" s="24">
        <f t="shared" ca="1" si="49"/>
        <v>0.25919987617261708</v>
      </c>
      <c r="DC20" s="24">
        <f t="shared" ca="1" si="50"/>
        <v>0.25797041530685139</v>
      </c>
      <c r="DD20" s="48">
        <f t="shared" ca="1" si="51"/>
        <v>0.25481443553859706</v>
      </c>
      <c r="DE20" s="48">
        <f>+[1]NAC!AG21</f>
        <v>0.25396523331662713</v>
      </c>
    </row>
    <row r="21" spans="1:109" x14ac:dyDescent="0.25">
      <c r="A21" s="110">
        <f t="shared" si="27"/>
        <v>48</v>
      </c>
      <c r="B21" s="35">
        <f>+NAC!A21</f>
        <v>43191</v>
      </c>
      <c r="C21" s="19" cm="1">
        <f t="array" aca="1" ref="C21" ca="1">INDIRECT(_xlfn.CONCAT(C$4,"_d!",C$1,$A21))</f>
        <v>136.40316772460938</v>
      </c>
      <c r="D21" s="19" cm="1">
        <f t="array" aca="1" ref="D21" ca="1">INDIRECT(_xlfn.CONCAT(D$4,"_d!",D$1,$A21))</f>
        <v>135.49171447753906</v>
      </c>
      <c r="E21" s="19" cm="1">
        <f t="array" aca="1" ref="E21" ca="1">INDIRECT(_xlfn.CONCAT(E$4,"_d!",E$1,$A21))</f>
        <v>136.18673706054688</v>
      </c>
      <c r="F21" s="19" cm="1">
        <f t="array" aca="1" ref="F21" ca="1">INDIRECT(_xlfn.CONCAT(F$4,"_d!",F$1,$A21))</f>
        <v>133.75987243652344</v>
      </c>
      <c r="G21" s="19" cm="1">
        <f t="array" aca="1" ref="G21" ca="1">INDIRECT(_xlfn.CONCAT(G$4,"_d!",G$1,$A21))</f>
        <v>136.16519165039063</v>
      </c>
      <c r="H21" s="19" cm="1">
        <f t="array" aca="1" ref="H21" ca="1">INDIRECT(_xlfn.CONCAT(H$4,"_d!",H$1,$A21))</f>
        <v>136.61738586425781</v>
      </c>
      <c r="I21" s="42">
        <f t="shared" ca="1" si="6"/>
        <v>135.72253761035319</v>
      </c>
      <c r="J21" s="19" cm="1">
        <f t="array" aca="1" ref="J21" ca="1">INDIRECT(_xlfn.CONCAT(J$4,"_d!",J$1,$A21))</f>
        <v>135.66410827636719</v>
      </c>
      <c r="K21" s="19" cm="1">
        <f t="array" aca="1" ref="K21" ca="1">INDIRECT(_xlfn.CONCAT(K$4,"_d!",K$1,$A21))</f>
        <v>136.18203735351563</v>
      </c>
      <c r="L21" s="19" cm="1">
        <f t="array" aca="1" ref="L21" ca="1">INDIRECT(_xlfn.CONCAT(L$4,"_d!",L$1,$A21))</f>
        <v>136.81892395019531</v>
      </c>
      <c r="M21" s="19" cm="1">
        <f t="array" aca="1" ref="M21" ca="1">INDIRECT(_xlfn.CONCAT(M$4,"_d!",M$1,$A21))</f>
        <v>134.13847351074219</v>
      </c>
      <c r="N21" s="19" cm="1">
        <f t="array" aca="1" ref="N21" ca="1">INDIRECT(_xlfn.CONCAT(N$4,"_d!",N$1,$A21))</f>
        <v>137.04344177246094</v>
      </c>
      <c r="O21" s="19" cm="1">
        <f t="array" aca="1" ref="O21" ca="1">INDIRECT(_xlfn.CONCAT(O$4,"_d!",O$1,$A21))</f>
        <v>136.45256042480469</v>
      </c>
      <c r="P21" s="42">
        <f ca="1">+SUMPRODUCT(J$3:$O$3,J21:O21)</f>
        <v>135.98634391340002</v>
      </c>
      <c r="Q21" s="19" cm="1">
        <f t="array" aca="1" ref="Q21" ca="1">INDIRECT(_xlfn.CONCAT(Q$4,"_d!",Q$1,$A21))</f>
        <v>137.16873168945313</v>
      </c>
      <c r="R21" s="19" cm="1">
        <f t="array" aca="1" ref="R21" ca="1">INDIRECT(_xlfn.CONCAT(R$4,"_d!",R$1,$A21))</f>
        <v>137.09077453613281</v>
      </c>
      <c r="S21" s="19" cm="1">
        <f t="array" aca="1" ref="S21" ca="1">INDIRECT(_xlfn.CONCAT(S$4,"_d!",S$1,$A21))</f>
        <v>137.44590759277344</v>
      </c>
      <c r="T21" s="19" cm="1">
        <f t="array" aca="1" ref="T21" ca="1">INDIRECT(_xlfn.CONCAT(T$4,"_d!",T$1,$A21))</f>
        <v>134.63888549804688</v>
      </c>
      <c r="U21" s="19" cm="1">
        <f t="array" aca="1" ref="U21" ca="1">INDIRECT(_xlfn.CONCAT(U$4,"_d!",U$1,$A21))</f>
        <v>137.73880004882813</v>
      </c>
      <c r="V21" s="19" cm="1">
        <f t="array" aca="1" ref="V21" ca="1">INDIRECT(_xlfn.CONCAT(V$4,"_d!",V$1,$A21))</f>
        <v>136.63705444335938</v>
      </c>
      <c r="W21" s="42">
        <f t="shared" ca="1" si="7"/>
        <v>137.01906446110459</v>
      </c>
      <c r="X21" s="19" cm="1">
        <f t="array" aca="1" ref="X21" ca="1">INDIRECT(_xlfn.CONCAT(X$4,"_d!",X$1,$A21))</f>
        <v>136.15379333496094</v>
      </c>
      <c r="Y21" s="19" cm="1">
        <f t="array" aca="1" ref="Y21" ca="1">INDIRECT(_xlfn.CONCAT(Y$4,"_d!",Y$1,$A21))</f>
        <v>136.03022766113281</v>
      </c>
      <c r="Z21" s="19" cm="1">
        <f t="array" aca="1" ref="Z21" ca="1">INDIRECT(_xlfn.CONCAT(Z$4,"_d!",Z$1,$A21))</f>
        <v>138.05178833007813</v>
      </c>
      <c r="AA21" s="19" cm="1">
        <f t="array" aca="1" ref="AA21" ca="1">INDIRECT(_xlfn.CONCAT(AA$4,"_d!",AA$1,$A21))</f>
        <v>134.42356872558594</v>
      </c>
      <c r="AB21" s="19" cm="1">
        <f t="array" aca="1" ref="AB21" ca="1">INDIRECT(_xlfn.CONCAT(AB$4,"_d!",AB$1,$A21))</f>
        <v>138.42164611816406</v>
      </c>
      <c r="AC21" s="19" cm="1">
        <f t="array" aca="1" ref="AC21" ca="1">INDIRECT(_xlfn.CONCAT(AC$4,"_d!",AC$1,$A21))</f>
        <v>137.09783935546875</v>
      </c>
      <c r="AD21" s="42">
        <f t="shared" ca="1" si="8"/>
        <v>136.41237249892311</v>
      </c>
      <c r="AE21" s="19" cm="1">
        <f t="array" aca="1" ref="AE21" ca="1">INDIRECT(_xlfn.CONCAT(AE$4,"_d!",AE$1,$A21))</f>
        <v>136.61680603027344</v>
      </c>
      <c r="AF21" s="19" cm="1">
        <f t="array" aca="1" ref="AF21" ca="1">INDIRECT(_xlfn.CONCAT(AF$4,"_d!",AF$1,$A21))</f>
        <v>136.92665100097656</v>
      </c>
      <c r="AG21" s="19" cm="1">
        <f t="array" aca="1" ref="AG21" ca="1">INDIRECT(_xlfn.CONCAT(AG$4,"_d!",AG$1,$A21))</f>
        <v>138.07632446289063</v>
      </c>
      <c r="AH21" s="19" cm="1">
        <f t="array" aca="1" ref="AH21" ca="1">INDIRECT(_xlfn.CONCAT(AH$4,"_d!",AH$1,$A21))</f>
        <v>135.07733154296875</v>
      </c>
      <c r="AI21" s="19" cm="1">
        <f t="array" aca="1" ref="AI21" ca="1">INDIRECT(_xlfn.CONCAT(AI$4,"_d!",AI$1,$A21))</f>
        <v>137.80720520019531</v>
      </c>
      <c r="AJ21" s="19" cm="1">
        <f t="array" aca="1" ref="AJ21" ca="1">INDIRECT(_xlfn.CONCAT(AJ$4,"_d!",AJ$1,$A21))</f>
        <v>136.65632629394531</v>
      </c>
      <c r="AK21" s="42">
        <f t="shared" ca="1" si="9"/>
        <v>136.87544429450659</v>
      </c>
      <c r="AL21" s="19" cm="1">
        <f t="array" aca="1" ref="AL21" ca="1">INDIRECT(_xlfn.CONCAT(AL$4,"_d!",AL$1,$A21))</f>
        <v>137.01123046875</v>
      </c>
      <c r="AM21" s="19" cm="1">
        <f t="array" aca="1" ref="AM21" ca="1">INDIRECT(_xlfn.CONCAT(AM$4,"_d!",AM$1,$A21))</f>
        <v>136.845947265625</v>
      </c>
      <c r="AN21" s="19" cm="1">
        <f t="array" aca="1" ref="AN21" ca="1">INDIRECT(_xlfn.CONCAT(AN$4,"_d!",AN$1,$A21))</f>
        <v>138.28913879394531</v>
      </c>
      <c r="AO21" s="19" cm="1">
        <f t="array" aca="1" ref="AO21" ca="1">INDIRECT(_xlfn.CONCAT(AO$4,"_d!",AO$1,$A21))</f>
        <v>134.2265625</v>
      </c>
      <c r="AP21" s="19" cm="1">
        <f t="array" aca="1" ref="AP21" ca="1">INDIRECT(_xlfn.CONCAT(AP$4,"_d!",AP$1,$A21))</f>
        <v>138.23789978027344</v>
      </c>
      <c r="AQ21" s="19" cm="1">
        <f t="array" aca="1" ref="AQ21" ca="1">INDIRECT(_xlfn.CONCAT(AQ$4,"_d!",AQ$1,$A21))</f>
        <v>136.286376953125</v>
      </c>
      <c r="AR21" s="42">
        <f t="shared" ca="1" si="10"/>
        <v>136.99547551765491</v>
      </c>
      <c r="AS21" s="19" cm="1">
        <f t="array" aca="1" ref="AS21" ca="1">INDIRECT(_xlfn.CONCAT(AS$4,"_d!",AS$1,$A21))</f>
        <v>136.31135559082031</v>
      </c>
      <c r="AT21" s="19" cm="1">
        <f t="array" aca="1" ref="AT21" ca="1">INDIRECT(_xlfn.CONCAT(AT$4,"_d!",AT$1,$A21))</f>
        <v>137.49151611328125</v>
      </c>
      <c r="AU21" s="19" cm="1">
        <f t="array" aca="1" ref="AU21" ca="1">INDIRECT(_xlfn.CONCAT(AU$4,"_d!",AU$1,$A21))</f>
        <v>138.31684875488281</v>
      </c>
      <c r="AV21" s="19" cm="1">
        <f t="array" aca="1" ref="AV21" ca="1">INDIRECT(_xlfn.CONCAT(AV$4,"_d!",AV$1,$A21))</f>
        <v>135.28854370117188</v>
      </c>
      <c r="AW21" s="19" cm="1">
        <f t="array" aca="1" ref="AW21" ca="1">INDIRECT(_xlfn.CONCAT(AW$4,"_d!",AW$1,$A21))</f>
        <v>138.44610595703125</v>
      </c>
      <c r="AX21" s="19" cm="1">
        <f t="array" aca="1" ref="AX21" ca="1">INDIRECT(_xlfn.CONCAT(AX$4,"_d!",AX$1,$A21))</f>
        <v>137.06562805175781</v>
      </c>
      <c r="AY21" s="42">
        <f t="shared" ca="1" si="11"/>
        <v>137.00703903769281</v>
      </c>
      <c r="AZ21" s="19" cm="1">
        <f t="array" aca="1" ref="AZ21" ca="1">INDIRECT(_xlfn.CONCAT(AZ$4,"_d!",AZ$1,$A21))</f>
        <v>136.77867126464844</v>
      </c>
      <c r="BA21" s="19" cm="1">
        <f t="array" aca="1" ref="BA21" ca="1">INDIRECT(_xlfn.CONCAT(BA$4,"_d!",BA$1,$A21))</f>
        <v>136.60609436035156</v>
      </c>
      <c r="BB21" s="19" cm="1">
        <f t="array" aca="1" ref="BB21" ca="1">INDIRECT(_xlfn.CONCAT(BB$4,"_d!",BB$1,$A21))</f>
        <v>139.19454956054688</v>
      </c>
      <c r="BC21" s="19" cm="1">
        <f t="array" aca="1" ref="BC21" ca="1">INDIRECT(_xlfn.CONCAT(BC$4,"_d!",BC$1,$A21))</f>
        <v>135.12541198730469</v>
      </c>
      <c r="BD21" s="19" cm="1">
        <f t="array" aca="1" ref="BD21" ca="1">INDIRECT(_xlfn.CONCAT(BD$4,"_d!",BD$1,$A21))</f>
        <v>138.60299682617188</v>
      </c>
      <c r="BE21" s="19" cm="1">
        <f t="array" aca="1" ref="BE21" ca="1">INDIRECT(_xlfn.CONCAT(BE$4,"_d!",BE$1,$A21))</f>
        <v>137.56214904785156</v>
      </c>
      <c r="BF21" s="42">
        <f t="shared" ca="1" si="12"/>
        <v>136.94333039260658</v>
      </c>
      <c r="BG21" s="19" cm="1">
        <f t="array" aca="1" ref="BG21" ca="1">INDIRECT(_xlfn.CONCAT(BG$4,"_d!",BG$1,$A21))</f>
        <v>137.08283996582031</v>
      </c>
      <c r="BH21" s="19" cm="1">
        <f t="array" aca="1" ref="BH21" ca="1">INDIRECT(_xlfn.CONCAT(BH$4,"_d!",BH$1,$A21))</f>
        <v>137.51119995117188</v>
      </c>
      <c r="BI21" s="19" cm="1">
        <f t="array" aca="1" ref="BI21" ca="1">INDIRECT(_xlfn.CONCAT(BI$4,"_d!",BI$1,$A21))</f>
        <v>139.49473571777344</v>
      </c>
      <c r="BJ21" s="19" cm="1">
        <f t="array" aca="1" ref="BJ21" ca="1">INDIRECT(_xlfn.CONCAT(BJ$4,"_d!",BJ$1,$A21))</f>
        <v>136.51620483398438</v>
      </c>
      <c r="BK21" s="19" cm="1">
        <f t="array" aca="1" ref="BK21" ca="1">INDIRECT(_xlfn.CONCAT(BK$4,"_d!",BK$1,$A21))</f>
        <v>139.04359436035156</v>
      </c>
      <c r="BL21" s="19" cm="1">
        <f t="array" aca="1" ref="BL21" ca="1">INDIRECT(_xlfn.CONCAT(BL$4,"_d!",BL$1,$A21))</f>
        <v>138.02618408203125</v>
      </c>
      <c r="BM21" s="42">
        <f t="shared" ca="1" si="13"/>
        <v>137.46493065012186</v>
      </c>
      <c r="BN21" s="19" cm="1">
        <f t="array" aca="1" ref="BN21" ca="1">INDIRECT(_xlfn.CONCAT(BN$4,"_d!",BN$1,$A21))</f>
        <v>136.76902770996094</v>
      </c>
      <c r="BO21" s="19" cm="1">
        <f t="array" aca="1" ref="BO21" ca="1">INDIRECT(_xlfn.CONCAT(BO$4,"_d!",BO$1,$A21))</f>
        <v>137.00053405761719</v>
      </c>
      <c r="BP21" s="19" cm="1">
        <f t="array" aca="1" ref="BP21" ca="1">INDIRECT(_xlfn.CONCAT(BP$4,"_d!",BP$1,$A21))</f>
        <v>139.03971862792969</v>
      </c>
      <c r="BQ21" s="19" cm="1">
        <f t="array" aca="1" ref="BQ21" ca="1">INDIRECT(_xlfn.CONCAT(BQ$4,"_d!",BQ$1,$A21))</f>
        <v>133.41261291503906</v>
      </c>
      <c r="BR21" s="19" cm="1">
        <f t="array" aca="1" ref="BR21" ca="1">INDIRECT(_xlfn.CONCAT(BR$4,"_d!",BR$1,$A21))</f>
        <v>139.48030090332031</v>
      </c>
      <c r="BS21" s="19" cm="1">
        <f t="array" aca="1" ref="BS21" ca="1">INDIRECT(_xlfn.CONCAT(BS$4,"_d!",BS$1,$A21))</f>
        <v>138.50360107421875</v>
      </c>
      <c r="BT21" s="42">
        <f t="shared" ca="1" si="14"/>
        <v>137.11511204516498</v>
      </c>
      <c r="BU21" s="42"/>
      <c r="BV21" s="45">
        <f t="shared" ca="1" si="15"/>
        <v>135.72253761035319</v>
      </c>
      <c r="BW21" s="45">
        <f t="shared" ca="1" si="16"/>
        <v>135.98634391340002</v>
      </c>
      <c r="BX21" s="45">
        <f t="shared" ca="1" si="17"/>
        <v>137.01906446110459</v>
      </c>
      <c r="BY21" s="45">
        <f t="shared" ca="1" si="18"/>
        <v>136.41237249892311</v>
      </c>
      <c r="BZ21" s="45">
        <f t="shared" ca="1" si="19"/>
        <v>136.87544429450659</v>
      </c>
      <c r="CA21" s="45">
        <f t="shared" ca="1" si="20"/>
        <v>136.99547551765491</v>
      </c>
      <c r="CB21" s="45">
        <f t="shared" ca="1" si="21"/>
        <v>137.00703903769281</v>
      </c>
      <c r="CC21" s="45">
        <f t="shared" ca="1" si="22"/>
        <v>136.94333039260658</v>
      </c>
      <c r="CD21" s="45">
        <f t="shared" ca="1" si="23"/>
        <v>137.46493065012186</v>
      </c>
      <c r="CE21" s="45">
        <f t="shared" ca="1" si="24"/>
        <v>137.11511204516498</v>
      </c>
      <c r="CF21" s="45" cm="1">
        <f t="array" aca="1" ref="CF21" ca="1">+SUMPRODUCT($BV$3:$CE$3/100,$BV21:$CE21)</f>
        <v>136.87592854823401</v>
      </c>
      <c r="CG21" s="35">
        <f t="shared" si="28"/>
        <v>43191</v>
      </c>
      <c r="CH21" s="24">
        <f t="shared" ca="1" si="29"/>
        <v>2.6606451544955556E-2</v>
      </c>
      <c r="CI21" s="24">
        <f t="shared" ca="1" si="30"/>
        <v>2.685774084830328E-2</v>
      </c>
      <c r="CJ21" s="24">
        <f t="shared" ca="1" si="31"/>
        <v>2.7749187907896378E-2</v>
      </c>
      <c r="CK21" s="24">
        <f t="shared" ca="1" si="32"/>
        <v>2.7235995288849679E-2</v>
      </c>
      <c r="CL21" s="24">
        <f t="shared" ca="1" si="33"/>
        <v>2.7516324657652635E-2</v>
      </c>
      <c r="CM21" s="24">
        <f t="shared" ca="1" si="34"/>
        <v>2.7339730883406022E-2</v>
      </c>
      <c r="CN21" s="24">
        <f t="shared" ca="1" si="35"/>
        <v>2.7866671890271144E-2</v>
      </c>
      <c r="CO21" s="24">
        <f t="shared" ca="1" si="36"/>
        <v>2.7495015532646105E-2</v>
      </c>
      <c r="CP21" s="24">
        <f t="shared" ca="1" si="37"/>
        <v>2.7513965080616654E-2</v>
      </c>
      <c r="CQ21" s="24">
        <f t="shared" ca="1" si="38"/>
        <v>2.7435062141242694E-2</v>
      </c>
      <c r="CR21" s="24">
        <f t="shared" ca="1" si="26"/>
        <v>2.7420382595638504E-2</v>
      </c>
      <c r="CS21" s="35">
        <f t="shared" si="39"/>
        <v>43191</v>
      </c>
      <c r="CT21" s="24">
        <f t="shared" ca="1" si="41"/>
        <v>0.24464843492488364</v>
      </c>
      <c r="CU21" s="24">
        <f t="shared" ca="1" si="42"/>
        <v>0.24661702900160676</v>
      </c>
      <c r="CV21" s="24">
        <f t="shared" ca="1" si="43"/>
        <v>0.25424124145135285</v>
      </c>
      <c r="CW21" s="24">
        <f t="shared" ca="1" si="44"/>
        <v>0.25111392599099158</v>
      </c>
      <c r="CX21" s="24">
        <f t="shared" ca="1" si="45"/>
        <v>0.25418972873961621</v>
      </c>
      <c r="CY21" s="24">
        <f t="shared" ca="1" si="46"/>
        <v>0.25517602198375</v>
      </c>
      <c r="CZ21" s="24">
        <f t="shared" ca="1" si="47"/>
        <v>0.25670518548756283</v>
      </c>
      <c r="DA21" s="24">
        <f t="shared" ca="1" si="48"/>
        <v>0.25711114895235121</v>
      </c>
      <c r="DB21" s="24">
        <f t="shared" ca="1" si="49"/>
        <v>0.26073495948603287</v>
      </c>
      <c r="DC21" s="24">
        <f t="shared" ca="1" si="50"/>
        <v>0.26059278717519874</v>
      </c>
      <c r="DD21" s="48">
        <f t="shared" ca="1" si="51"/>
        <v>0.25570453255216896</v>
      </c>
      <c r="DE21" s="48">
        <f>+[1]NAC!AG22</f>
        <v>0.25498156776336267</v>
      </c>
    </row>
    <row r="22" spans="1:109" x14ac:dyDescent="0.25">
      <c r="A22" s="110">
        <f t="shared" si="27"/>
        <v>49</v>
      </c>
      <c r="B22" s="35">
        <f>+NAC!A22</f>
        <v>43221</v>
      </c>
      <c r="C22" s="19" cm="1">
        <f t="array" aca="1" ref="C22" ca="1">INDIRECT(_xlfn.CONCAT(C$4,"_d!",C$1,$A22))</f>
        <v>139.36952209472656</v>
      </c>
      <c r="D22" s="19" cm="1">
        <f t="array" aca="1" ref="D22" ca="1">INDIRECT(_xlfn.CONCAT(D$4,"_d!",D$1,$A22))</f>
        <v>138.59188842773438</v>
      </c>
      <c r="E22" s="19" cm="1">
        <f t="array" aca="1" ref="E22" ca="1">INDIRECT(_xlfn.CONCAT(E$4,"_d!",E$1,$A22))</f>
        <v>139.46290588378906</v>
      </c>
      <c r="F22" s="19" cm="1">
        <f t="array" aca="1" ref="F22" ca="1">INDIRECT(_xlfn.CONCAT(F$4,"_d!",F$1,$A22))</f>
        <v>137.36494445800781</v>
      </c>
      <c r="G22" s="19" cm="1">
        <f t="array" aca="1" ref="G22" ca="1">INDIRECT(_xlfn.CONCAT(G$4,"_d!",G$1,$A22))</f>
        <v>138.81065368652344</v>
      </c>
      <c r="H22" s="19" cm="1">
        <f t="array" aca="1" ref="H22" ca="1">INDIRECT(_xlfn.CONCAT(H$4,"_d!",H$1,$A22))</f>
        <v>139.21771240234375</v>
      </c>
      <c r="I22" s="42">
        <f t="shared" ca="1" si="6"/>
        <v>138.83317677670198</v>
      </c>
      <c r="J22" s="19" cm="1">
        <f t="array" aca="1" ref="J22" ca="1">INDIRECT(_xlfn.CONCAT(J$4,"_d!",J$1,$A22))</f>
        <v>138.685546875</v>
      </c>
      <c r="K22" s="19" cm="1">
        <f t="array" aca="1" ref="K22" ca="1">INDIRECT(_xlfn.CONCAT(K$4,"_d!",K$1,$A22))</f>
        <v>139.21928405761719</v>
      </c>
      <c r="L22" s="19" cm="1">
        <f t="array" aca="1" ref="L22" ca="1">INDIRECT(_xlfn.CONCAT(L$4,"_d!",L$1,$A22))</f>
        <v>140.07795715332031</v>
      </c>
      <c r="M22" s="19" cm="1">
        <f t="array" aca="1" ref="M22" ca="1">INDIRECT(_xlfn.CONCAT(M$4,"_d!",M$1,$A22))</f>
        <v>137.68296813964844</v>
      </c>
      <c r="N22" s="19" cm="1">
        <f t="array" aca="1" ref="N22" ca="1">INDIRECT(_xlfn.CONCAT(N$4,"_d!",N$1,$A22))</f>
        <v>139.57403564453125</v>
      </c>
      <c r="O22" s="19" cm="1">
        <f t="array" aca="1" ref="O22" ca="1">INDIRECT(_xlfn.CONCAT(O$4,"_d!",O$1,$A22))</f>
        <v>139.02777099609375</v>
      </c>
      <c r="P22" s="42">
        <f ca="1">+SUMPRODUCT(J$3:$O$3,J22:O22)</f>
        <v>139.04418107011301</v>
      </c>
      <c r="Q22" s="19" cm="1">
        <f t="array" aca="1" ref="Q22" ca="1">INDIRECT(_xlfn.CONCAT(Q$4,"_d!",Q$1,$A22))</f>
        <v>139.94557189941406</v>
      </c>
      <c r="R22" s="19" cm="1">
        <f t="array" aca="1" ref="R22" ca="1">INDIRECT(_xlfn.CONCAT(R$4,"_d!",R$1,$A22))</f>
        <v>140.07038879394531</v>
      </c>
      <c r="S22" s="19" cm="1">
        <f t="array" aca="1" ref="S22" ca="1">INDIRECT(_xlfn.CONCAT(S$4,"_d!",S$1,$A22))</f>
        <v>140.64836120605469</v>
      </c>
      <c r="T22" s="19" cm="1">
        <f t="array" aca="1" ref="T22" ca="1">INDIRECT(_xlfn.CONCAT(T$4,"_d!",T$1,$A22))</f>
        <v>138.05718994140625</v>
      </c>
      <c r="U22" s="19" cm="1">
        <f t="array" aca="1" ref="U22" ca="1">INDIRECT(_xlfn.CONCAT(U$4,"_d!",U$1,$A22))</f>
        <v>140.28895568847656</v>
      </c>
      <c r="V22" s="19" cm="1">
        <f t="array" aca="1" ref="V22" ca="1">INDIRECT(_xlfn.CONCAT(V$4,"_d!",V$1,$A22))</f>
        <v>139.29071044921875</v>
      </c>
      <c r="W22" s="42">
        <f t="shared" ca="1" si="7"/>
        <v>139.93985217195026</v>
      </c>
      <c r="X22" s="19" cm="1">
        <f t="array" aca="1" ref="X22" ca="1">INDIRECT(_xlfn.CONCAT(X$4,"_d!",X$1,$A22))</f>
        <v>138.97720336914063</v>
      </c>
      <c r="Y22" s="19" cm="1">
        <f t="array" aca="1" ref="Y22" ca="1">INDIRECT(_xlfn.CONCAT(Y$4,"_d!",Y$1,$A22))</f>
        <v>139.10865783691406</v>
      </c>
      <c r="Z22" s="19" cm="1">
        <f t="array" aca="1" ref="Z22" ca="1">INDIRECT(_xlfn.CONCAT(Z$4,"_d!",Z$1,$A22))</f>
        <v>141.25656127929688</v>
      </c>
      <c r="AA22" s="19" cm="1">
        <f t="array" aca="1" ref="AA22" ca="1">INDIRECT(_xlfn.CONCAT(AA$4,"_d!",AA$1,$A22))</f>
        <v>137.85816955566406</v>
      </c>
      <c r="AB22" s="19" cm="1">
        <f t="array" aca="1" ref="AB22" ca="1">INDIRECT(_xlfn.CONCAT(AB$4,"_d!",AB$1,$A22))</f>
        <v>140.94847106933594</v>
      </c>
      <c r="AC22" s="19" cm="1">
        <f t="array" aca="1" ref="AC22" ca="1">INDIRECT(_xlfn.CONCAT(AC$4,"_d!",AC$1,$A22))</f>
        <v>139.79460144042969</v>
      </c>
      <c r="AD22" s="42">
        <f t="shared" ca="1" si="8"/>
        <v>139.36297844630042</v>
      </c>
      <c r="AE22" s="19" cm="1">
        <f t="array" aca="1" ref="AE22" ca="1">INDIRECT(_xlfn.CONCAT(AE$4,"_d!",AE$1,$A22))</f>
        <v>139.46382141113281</v>
      </c>
      <c r="AF22" s="19" cm="1">
        <f t="array" aca="1" ref="AF22" ca="1">INDIRECT(_xlfn.CONCAT(AF$4,"_d!",AF$1,$A22))</f>
        <v>139.91943359375</v>
      </c>
      <c r="AG22" s="19" cm="1">
        <f t="array" aca="1" ref="AG22" ca="1">INDIRECT(_xlfn.CONCAT(AG$4,"_d!",AG$1,$A22))</f>
        <v>141.23207092285156</v>
      </c>
      <c r="AH22" s="19" cm="1">
        <f t="array" aca="1" ref="AH22" ca="1">INDIRECT(_xlfn.CONCAT(AH$4,"_d!",AH$1,$A22))</f>
        <v>138.43876647949219</v>
      </c>
      <c r="AI22" s="19" cm="1">
        <f t="array" aca="1" ref="AI22" ca="1">INDIRECT(_xlfn.CONCAT(AI$4,"_d!",AI$1,$A22))</f>
        <v>140.34620666503906</v>
      </c>
      <c r="AJ22" s="19" cm="1">
        <f t="array" aca="1" ref="AJ22" ca="1">INDIRECT(_xlfn.CONCAT(AJ$4,"_d!",AJ$1,$A22))</f>
        <v>139.42739868164063</v>
      </c>
      <c r="AK22" s="42">
        <f t="shared" ca="1" si="9"/>
        <v>139.80293864152912</v>
      </c>
      <c r="AL22" s="19" cm="1">
        <f t="array" aca="1" ref="AL22" ca="1">INDIRECT(_xlfn.CONCAT(AL$4,"_d!",AL$1,$A22))</f>
        <v>139.75895690917969</v>
      </c>
      <c r="AM22" s="19" cm="1">
        <f t="array" aca="1" ref="AM22" ca="1">INDIRECT(_xlfn.CONCAT(AM$4,"_d!",AM$1,$A22))</f>
        <v>139.84074401855469</v>
      </c>
      <c r="AN22" s="19" cm="1">
        <f t="array" aca="1" ref="AN22" ca="1">INDIRECT(_xlfn.CONCAT(AN$4,"_d!",AN$1,$A22))</f>
        <v>141.43795776367188</v>
      </c>
      <c r="AO22" s="19" cm="1">
        <f t="array" aca="1" ref="AO22" ca="1">INDIRECT(_xlfn.CONCAT(AO$4,"_d!",AO$1,$A22))</f>
        <v>137.68795776367188</v>
      </c>
      <c r="AP22" s="19" cm="1">
        <f t="array" aca="1" ref="AP22" ca="1">INDIRECT(_xlfn.CONCAT(AP$4,"_d!",AP$1,$A22))</f>
        <v>140.75590515136719</v>
      </c>
      <c r="AQ22" s="19" cm="1">
        <f t="array" aca="1" ref="AQ22" ca="1">INDIRECT(_xlfn.CONCAT(AQ$4,"_d!",AQ$1,$A22))</f>
        <v>139.03947448730469</v>
      </c>
      <c r="AR22" s="42">
        <f t="shared" ca="1" si="10"/>
        <v>139.87408652068257</v>
      </c>
      <c r="AS22" s="19" cm="1">
        <f t="array" aca="1" ref="AS22" ca="1">INDIRECT(_xlfn.CONCAT(AS$4,"_d!",AS$1,$A22))</f>
        <v>139.07391357421875</v>
      </c>
      <c r="AT22" s="19" cm="1">
        <f t="array" aca="1" ref="AT22" ca="1">INDIRECT(_xlfn.CONCAT(AT$4,"_d!",AT$1,$A22))</f>
        <v>140.43571472167969</v>
      </c>
      <c r="AU22" s="19" cm="1">
        <f t="array" aca="1" ref="AU22" ca="1">INDIRECT(_xlfn.CONCAT(AU$4,"_d!",AU$1,$A22))</f>
        <v>141.42930603027344</v>
      </c>
      <c r="AV22" s="19" cm="1">
        <f t="array" aca="1" ref="AV22" ca="1">INDIRECT(_xlfn.CONCAT(AV$4,"_d!",AV$1,$A22))</f>
        <v>138.60736083984375</v>
      </c>
      <c r="AW22" s="19" cm="1">
        <f t="array" aca="1" ref="AW22" ca="1">INDIRECT(_xlfn.CONCAT(AW$4,"_d!",AW$1,$A22))</f>
        <v>140.99221801757813</v>
      </c>
      <c r="AX22" s="19" cm="1">
        <f t="array" aca="1" ref="AX22" ca="1">INDIRECT(_xlfn.CONCAT(AX$4,"_d!",AX$1,$A22))</f>
        <v>139.74972534179688</v>
      </c>
      <c r="AY22" s="42">
        <f t="shared" ca="1" si="11"/>
        <v>139.8556055158729</v>
      </c>
      <c r="AZ22" s="19" cm="1">
        <f t="array" aca="1" ref="AZ22" ca="1">INDIRECT(_xlfn.CONCAT(AZ$4,"_d!",AZ$1,$A22))</f>
        <v>139.45584106445313</v>
      </c>
      <c r="BA22" s="19" cm="1">
        <f t="array" aca="1" ref="BA22" ca="1">INDIRECT(_xlfn.CONCAT(BA$4,"_d!",BA$1,$A22))</f>
        <v>139.61705017089844</v>
      </c>
      <c r="BB22" s="19" cm="1">
        <f t="array" aca="1" ref="BB22" ca="1">INDIRECT(_xlfn.CONCAT(BB$4,"_d!",BB$1,$A22))</f>
        <v>142.25791931152344</v>
      </c>
      <c r="BC22" s="19" cm="1">
        <f t="array" aca="1" ref="BC22" ca="1">INDIRECT(_xlfn.CONCAT(BC$4,"_d!",BC$1,$A22))</f>
        <v>138.40948486328125</v>
      </c>
      <c r="BD22" s="19" cm="1">
        <f t="array" aca="1" ref="BD22" ca="1">INDIRECT(_xlfn.CONCAT(BD$4,"_d!",BD$1,$A22))</f>
        <v>141.13536071777344</v>
      </c>
      <c r="BE22" s="19" cm="1">
        <f t="array" aca="1" ref="BE22" ca="1">INDIRECT(_xlfn.CONCAT(BE$4,"_d!",BE$1,$A22))</f>
        <v>140.33847045898438</v>
      </c>
      <c r="BF22" s="42">
        <f t="shared" ca="1" si="12"/>
        <v>139.76997938932237</v>
      </c>
      <c r="BG22" s="19" cm="1">
        <f t="array" aca="1" ref="BG22" ca="1">INDIRECT(_xlfn.CONCAT(BG$4,"_d!",BG$1,$A22))</f>
        <v>139.69293212890625</v>
      </c>
      <c r="BH22" s="19" cm="1">
        <f t="array" aca="1" ref="BH22" ca="1">INDIRECT(_xlfn.CONCAT(BH$4,"_d!",BH$1,$A22))</f>
        <v>140.46342468261719</v>
      </c>
      <c r="BI22" s="19" cm="1">
        <f t="array" aca="1" ref="BI22" ca="1">INDIRECT(_xlfn.CONCAT(BI$4,"_d!",BI$1,$A22))</f>
        <v>142.51803588867188</v>
      </c>
      <c r="BJ22" s="19" cm="1">
        <f t="array" aca="1" ref="BJ22" ca="1">INDIRECT(_xlfn.CONCAT(BJ$4,"_d!",BJ$1,$A22))</f>
        <v>139.7266845703125</v>
      </c>
      <c r="BK22" s="19" cm="1">
        <f t="array" aca="1" ref="BK22" ca="1">INDIRECT(_xlfn.CONCAT(BK$4,"_d!",BK$1,$A22))</f>
        <v>141.57295227050781</v>
      </c>
      <c r="BL22" s="19" cm="1">
        <f t="array" aca="1" ref="BL22" ca="1">INDIRECT(_xlfn.CONCAT(BL$4,"_d!",BL$1,$A22))</f>
        <v>140.7493896484375</v>
      </c>
      <c r="BM22" s="42">
        <f t="shared" ca="1" si="13"/>
        <v>140.2283067037381</v>
      </c>
      <c r="BN22" s="19" cm="1">
        <f t="array" aca="1" ref="BN22" ca="1">INDIRECT(_xlfn.CONCAT(BN$4,"_d!",BN$1,$A22))</f>
        <v>139.28109741210938</v>
      </c>
      <c r="BO22" s="19" cm="1">
        <f t="array" aca="1" ref="BO22" ca="1">INDIRECT(_xlfn.CONCAT(BO$4,"_d!",BO$1,$A22))</f>
        <v>139.96566772460938</v>
      </c>
      <c r="BP22" s="19" cm="1">
        <f t="array" aca="1" ref="BP22" ca="1">INDIRECT(_xlfn.CONCAT(BP$4,"_d!",BP$1,$A22))</f>
        <v>141.99732971191406</v>
      </c>
      <c r="BQ22" s="19" cm="1">
        <f t="array" aca="1" ref="BQ22" ca="1">INDIRECT(_xlfn.CONCAT(BQ$4,"_d!",BQ$1,$A22))</f>
        <v>136.59872436523438</v>
      </c>
      <c r="BR22" s="19" cm="1">
        <f t="array" aca="1" ref="BR22" ca="1">INDIRECT(_xlfn.CONCAT(BR$4,"_d!",BR$1,$A22))</f>
        <v>141.96525573730469</v>
      </c>
      <c r="BS22" s="19" cm="1">
        <f t="array" aca="1" ref="BS22" ca="1">INDIRECT(_xlfn.CONCAT(BS$4,"_d!",BS$1,$A22))</f>
        <v>141.22610473632813</v>
      </c>
      <c r="BT22" s="42">
        <f t="shared" ca="1" si="14"/>
        <v>139.79010980351651</v>
      </c>
      <c r="BU22" s="42"/>
      <c r="BV22" s="45">
        <f t="shared" ca="1" si="15"/>
        <v>138.83317677670198</v>
      </c>
      <c r="BW22" s="45">
        <f t="shared" ca="1" si="16"/>
        <v>139.04418107011301</v>
      </c>
      <c r="BX22" s="45">
        <f t="shared" ca="1" si="17"/>
        <v>139.93985217195026</v>
      </c>
      <c r="BY22" s="45">
        <f t="shared" ca="1" si="18"/>
        <v>139.36297844630042</v>
      </c>
      <c r="BZ22" s="45">
        <f t="shared" ca="1" si="19"/>
        <v>139.80293864152912</v>
      </c>
      <c r="CA22" s="45">
        <f t="shared" ca="1" si="20"/>
        <v>139.87408652068257</v>
      </c>
      <c r="CB22" s="45">
        <f t="shared" ca="1" si="21"/>
        <v>139.8556055158729</v>
      </c>
      <c r="CC22" s="45">
        <f t="shared" ca="1" si="22"/>
        <v>139.76997938932237</v>
      </c>
      <c r="CD22" s="45">
        <f t="shared" ca="1" si="23"/>
        <v>140.2283067037381</v>
      </c>
      <c r="CE22" s="45">
        <f t="shared" ca="1" si="24"/>
        <v>139.79010980351651</v>
      </c>
      <c r="CF22" s="45" cm="1">
        <f t="array" aca="1" ref="CF22" ca="1">+SUMPRODUCT($BV$3:$CE$3/100,$BV22:$CE22)</f>
        <v>139.72936044477674</v>
      </c>
      <c r="CG22" s="35">
        <f t="shared" si="28"/>
        <v>43221</v>
      </c>
      <c r="CH22" s="24">
        <f t="shared" ca="1" si="29"/>
        <v>2.2919105559897179E-2</v>
      </c>
      <c r="CI22" s="24">
        <f t="shared" ca="1" si="30"/>
        <v>2.2486354649407403E-2</v>
      </c>
      <c r="CJ22" s="24">
        <f t="shared" ca="1" si="31"/>
        <v>2.1316651973454448E-2</v>
      </c>
      <c r="CK22" s="24">
        <f t="shared" ca="1" si="32"/>
        <v>2.1630046405069381E-2</v>
      </c>
      <c r="CL22" s="24">
        <f t="shared" ca="1" si="33"/>
        <v>2.1388017128358028E-2</v>
      </c>
      <c r="CM22" s="24">
        <f t="shared" ca="1" si="34"/>
        <v>2.1012453091245886E-2</v>
      </c>
      <c r="CN22" s="24">
        <f t="shared" ca="1" si="35"/>
        <v>2.0791387786990967E-2</v>
      </c>
      <c r="CO22" s="24">
        <f t="shared" ca="1" si="36"/>
        <v>2.0641012516724899E-2</v>
      </c>
      <c r="CP22" s="24">
        <f t="shared" ca="1" si="37"/>
        <v>2.0102407505297792E-2</v>
      </c>
      <c r="CQ22" s="24">
        <f t="shared" ca="1" si="38"/>
        <v>1.950913884291916E-2</v>
      </c>
      <c r="CR22" s="24">
        <f t="shared" ca="1" si="26"/>
        <v>2.0846849601733997E-2</v>
      </c>
      <c r="CS22" s="35">
        <f t="shared" si="39"/>
        <v>43221</v>
      </c>
      <c r="CT22" s="24">
        <f t="shared" ca="1" si="41"/>
        <v>0.2544123658854347</v>
      </c>
      <c r="CU22" s="24">
        <f t="shared" ca="1" si="42"/>
        <v>0.25618984031984726</v>
      </c>
      <c r="CV22" s="24">
        <f t="shared" ca="1" si="43"/>
        <v>0.26265003186473468</v>
      </c>
      <c r="CW22" s="24">
        <f t="shared" ca="1" si="44"/>
        <v>0.2597835233914334</v>
      </c>
      <c r="CX22" s="24">
        <f t="shared" ca="1" si="45"/>
        <v>0.26292589375821174</v>
      </c>
      <c r="CY22" s="24">
        <f t="shared" ca="1" si="46"/>
        <v>0.26330773933888763</v>
      </c>
      <c r="CZ22" s="24">
        <f t="shared" ca="1" si="47"/>
        <v>0.26488565657364949</v>
      </c>
      <c r="DA22" s="24">
        <f t="shared" ca="1" si="48"/>
        <v>0.26497718850254581</v>
      </c>
      <c r="DB22" s="24">
        <f t="shared" ca="1" si="49"/>
        <v>0.2678305206081697</v>
      </c>
      <c r="DC22" s="24">
        <f t="shared" ca="1" si="50"/>
        <v>0.26691753511385419</v>
      </c>
      <c r="DD22" s="48">
        <f t="shared" ca="1" si="51"/>
        <v>0.26363420983138264</v>
      </c>
      <c r="DE22" s="48">
        <f>+[1]NAC!AG23</f>
        <v>0.26290756997415188</v>
      </c>
    </row>
    <row r="23" spans="1:109" x14ac:dyDescent="0.25">
      <c r="A23" s="110">
        <f t="shared" si="27"/>
        <v>50</v>
      </c>
      <c r="B23" s="35">
        <f>+NAC!A23</f>
        <v>43252</v>
      </c>
      <c r="C23" s="19" cm="1">
        <f t="array" aca="1" ref="C23" ca="1">INDIRECT(_xlfn.CONCAT(C$4,"_d!",C$1,$A23))</f>
        <v>144.89448547363281</v>
      </c>
      <c r="D23" s="19" cm="1">
        <f t="array" aca="1" ref="D23" ca="1">INDIRECT(_xlfn.CONCAT(D$4,"_d!",D$1,$A23))</f>
        <v>143.9200439453125</v>
      </c>
      <c r="E23" s="19" cm="1">
        <f t="array" aca="1" ref="E23" ca="1">INDIRECT(_xlfn.CONCAT(E$4,"_d!",E$1,$A23))</f>
        <v>144.65101623535156</v>
      </c>
      <c r="F23" s="19" cm="1">
        <f t="array" aca="1" ref="F23" ca="1">INDIRECT(_xlfn.CONCAT(F$4,"_d!",F$1,$A23))</f>
        <v>141.72315979003906</v>
      </c>
      <c r="G23" s="19" cm="1">
        <f t="array" aca="1" ref="G23" ca="1">INDIRECT(_xlfn.CONCAT(G$4,"_d!",G$1,$A23))</f>
        <v>144.26370239257813</v>
      </c>
      <c r="H23" s="19" cm="1">
        <f t="array" aca="1" ref="H23" ca="1">INDIRECT(_xlfn.CONCAT(H$4,"_d!",H$1,$A23))</f>
        <v>143.55191040039063</v>
      </c>
      <c r="I23" s="42">
        <f t="shared" ca="1" si="6"/>
        <v>144.03552730240432</v>
      </c>
      <c r="J23" s="19" cm="1">
        <f t="array" aca="1" ref="J23" ca="1">INDIRECT(_xlfn.CONCAT(J$4,"_d!",J$1,$A23))</f>
        <v>144.16958618164063</v>
      </c>
      <c r="K23" s="19" cm="1">
        <f t="array" aca="1" ref="K23" ca="1">INDIRECT(_xlfn.CONCAT(K$4,"_d!",K$1,$A23))</f>
        <v>144.59033203125</v>
      </c>
      <c r="L23" s="19" cm="1">
        <f t="array" aca="1" ref="L23" ca="1">INDIRECT(_xlfn.CONCAT(L$4,"_d!",L$1,$A23))</f>
        <v>145.17010498046875</v>
      </c>
      <c r="M23" s="19" cm="1">
        <f t="array" aca="1" ref="M23" ca="1">INDIRECT(_xlfn.CONCAT(M$4,"_d!",M$1,$A23))</f>
        <v>141.93647766113281</v>
      </c>
      <c r="N23" s="19" cm="1">
        <f t="array" aca="1" ref="N23" ca="1">INDIRECT(_xlfn.CONCAT(N$4,"_d!",N$1,$A23))</f>
        <v>144.82194519042969</v>
      </c>
      <c r="O23" s="19" cm="1">
        <f t="array" aca="1" ref="O23" ca="1">INDIRECT(_xlfn.CONCAT(O$4,"_d!",O$1,$A23))</f>
        <v>143.269775390625</v>
      </c>
      <c r="P23" s="42">
        <f ca="1">+SUMPRODUCT(J$3:$O$3,J23:O23)</f>
        <v>144.24068885459528</v>
      </c>
      <c r="Q23" s="19" cm="1">
        <f t="array" aca="1" ref="Q23" ca="1">INDIRECT(_xlfn.CONCAT(Q$4,"_d!",Q$1,$A23))</f>
        <v>145.377197265625</v>
      </c>
      <c r="R23" s="19" cm="1">
        <f t="array" aca="1" ref="R23" ca="1">INDIRECT(_xlfn.CONCAT(R$4,"_d!",R$1,$A23))</f>
        <v>145.26182556152344</v>
      </c>
      <c r="S23" s="19" cm="1">
        <f t="array" aca="1" ref="S23" ca="1">INDIRECT(_xlfn.CONCAT(S$4,"_d!",S$1,$A23))</f>
        <v>145.62782287597656</v>
      </c>
      <c r="T23" s="19" cm="1">
        <f t="array" aca="1" ref="T23" ca="1">INDIRECT(_xlfn.CONCAT(T$4,"_d!",T$1,$A23))</f>
        <v>142.47695922851563</v>
      </c>
      <c r="U23" s="19" cm="1">
        <f t="array" aca="1" ref="U23" ca="1">INDIRECT(_xlfn.CONCAT(U$4,"_d!",U$1,$A23))</f>
        <v>145.51202392578125</v>
      </c>
      <c r="V23" s="19" cm="1">
        <f t="array" aca="1" ref="V23" ca="1">INDIRECT(_xlfn.CONCAT(V$4,"_d!",V$1,$A23))</f>
        <v>143.71604919433594</v>
      </c>
      <c r="W23" s="42">
        <f t="shared" ca="1" si="7"/>
        <v>145.10874906119798</v>
      </c>
      <c r="X23" s="19" cm="1">
        <f t="array" aca="1" ref="X23" ca="1">INDIRECT(_xlfn.CONCAT(X$4,"_d!",X$1,$A23))</f>
        <v>144.38809204101563</v>
      </c>
      <c r="Y23" s="19" cm="1">
        <f t="array" aca="1" ref="Y23" ca="1">INDIRECT(_xlfn.CONCAT(Y$4,"_d!",Y$1,$A23))</f>
        <v>144.26344299316406</v>
      </c>
      <c r="Z23" s="19" cm="1">
        <f t="array" aca="1" ref="Z23" ca="1">INDIRECT(_xlfn.CONCAT(Z$4,"_d!",Z$1,$A23))</f>
        <v>146.29025268554688</v>
      </c>
      <c r="AA23" s="19" cm="1">
        <f t="array" aca="1" ref="AA23" ca="1">INDIRECT(_xlfn.CONCAT(AA$4,"_d!",AA$1,$A23))</f>
        <v>142.11141967773438</v>
      </c>
      <c r="AB23" s="19" cm="1">
        <f t="array" aca="1" ref="AB23" ca="1">INDIRECT(_xlfn.CONCAT(AB$4,"_d!",AB$1,$A23))</f>
        <v>146.19593811035156</v>
      </c>
      <c r="AC23" s="19" cm="1">
        <f t="array" aca="1" ref="AC23" ca="1">INDIRECT(_xlfn.CONCAT(AC$4,"_d!",AC$1,$A23))</f>
        <v>144.36225891113281</v>
      </c>
      <c r="AD23" s="42">
        <f t="shared" ca="1" si="8"/>
        <v>144.52730608049669</v>
      </c>
      <c r="AE23" s="19" cm="1">
        <f t="array" aca="1" ref="AE23" ca="1">INDIRECT(_xlfn.CONCAT(AE$4,"_d!",AE$1,$A23))</f>
        <v>144.91798400878906</v>
      </c>
      <c r="AF23" s="19" cm="1">
        <f t="array" aca="1" ref="AF23" ca="1">INDIRECT(_xlfn.CONCAT(AF$4,"_d!",AF$1,$A23))</f>
        <v>145.05332946777344</v>
      </c>
      <c r="AG23" s="19" cm="1">
        <f t="array" aca="1" ref="AG23" ca="1">INDIRECT(_xlfn.CONCAT(AG$4,"_d!",AG$1,$A23))</f>
        <v>146.12059020996094</v>
      </c>
      <c r="AH23" s="19" cm="1">
        <f t="array" aca="1" ref="AH23" ca="1">INDIRECT(_xlfn.CONCAT(AH$4,"_d!",AH$1,$A23))</f>
        <v>142.83216857910156</v>
      </c>
      <c r="AI23" s="19" cm="1">
        <f t="array" aca="1" ref="AI23" ca="1">INDIRECT(_xlfn.CONCAT(AI$4,"_d!",AI$1,$A23))</f>
        <v>145.54066467285156</v>
      </c>
      <c r="AJ23" s="19" cm="1">
        <f t="array" aca="1" ref="AJ23" ca="1">INDIRECT(_xlfn.CONCAT(AJ$4,"_d!",AJ$1,$A23))</f>
        <v>144.00244140625</v>
      </c>
      <c r="AK23" s="42">
        <f t="shared" ca="1" si="9"/>
        <v>144.990584265325</v>
      </c>
      <c r="AL23" s="19" cm="1">
        <f t="array" aca="1" ref="AL23" ca="1">INDIRECT(_xlfn.CONCAT(AL$4,"_d!",AL$1,$A23))</f>
        <v>145.13526916503906</v>
      </c>
      <c r="AM23" s="19" cm="1">
        <f t="array" aca="1" ref="AM23" ca="1">INDIRECT(_xlfn.CONCAT(AM$4,"_d!",AM$1,$A23))</f>
        <v>145.00918579101563</v>
      </c>
      <c r="AN23" s="19" cm="1">
        <f t="array" aca="1" ref="AN23" ca="1">INDIRECT(_xlfn.CONCAT(AN$4,"_d!",AN$1,$A23))</f>
        <v>146.18092346191406</v>
      </c>
      <c r="AO23" s="19" cm="1">
        <f t="array" aca="1" ref="AO23" ca="1">INDIRECT(_xlfn.CONCAT(AO$4,"_d!",AO$1,$A23))</f>
        <v>141.86480712890625</v>
      </c>
      <c r="AP23" s="19" cm="1">
        <f t="array" aca="1" ref="AP23" ca="1">INDIRECT(_xlfn.CONCAT(AP$4,"_d!",AP$1,$A23))</f>
        <v>145.91534423828125</v>
      </c>
      <c r="AQ23" s="19" cm="1">
        <f t="array" aca="1" ref="AQ23" ca="1">INDIRECT(_xlfn.CONCAT(AQ$4,"_d!",AQ$1,$A23))</f>
        <v>143.57376098632813</v>
      </c>
      <c r="AR23" s="42">
        <f t="shared" ca="1" si="10"/>
        <v>145.01869423032923</v>
      </c>
      <c r="AS23" s="19" cm="1">
        <f t="array" aca="1" ref="AS23" ca="1">INDIRECT(_xlfn.CONCAT(AS$4,"_d!",AS$1,$A23))</f>
        <v>144.59646606445313</v>
      </c>
      <c r="AT23" s="19" cm="1">
        <f t="array" aca="1" ref="AT23" ca="1">INDIRECT(_xlfn.CONCAT(AT$4,"_d!",AT$1,$A23))</f>
        <v>145.60078430175781</v>
      </c>
      <c r="AU23" s="19" cm="1">
        <f t="array" aca="1" ref="AU23" ca="1">INDIRECT(_xlfn.CONCAT(AU$4,"_d!",AU$1,$A23))</f>
        <v>146.09968566894531</v>
      </c>
      <c r="AV23" s="19" cm="1">
        <f t="array" aca="1" ref="AV23" ca="1">INDIRECT(_xlfn.CONCAT(AV$4,"_d!",AV$1,$A23))</f>
        <v>142.99272155761719</v>
      </c>
      <c r="AW23" s="19" cm="1">
        <f t="array" aca="1" ref="AW23" ca="1">INDIRECT(_xlfn.CONCAT(AW$4,"_d!",AW$1,$A23))</f>
        <v>146.12879943847656</v>
      </c>
      <c r="AX23" s="19" cm="1">
        <f t="array" aca="1" ref="AX23" ca="1">INDIRECT(_xlfn.CONCAT(AX$4,"_d!",AX$1,$A23))</f>
        <v>144.16252136230469</v>
      </c>
      <c r="AY23" s="42">
        <f t="shared" ca="1" si="11"/>
        <v>145.05827440890249</v>
      </c>
      <c r="AZ23" s="19" cm="1">
        <f t="array" aca="1" ref="AZ23" ca="1">INDIRECT(_xlfn.CONCAT(AZ$4,"_d!",AZ$1,$A23))</f>
        <v>144.97262573242188</v>
      </c>
      <c r="BA23" s="19" cm="1">
        <f t="array" aca="1" ref="BA23" ca="1">INDIRECT(_xlfn.CONCAT(BA$4,"_d!",BA$1,$A23))</f>
        <v>144.72480773925781</v>
      </c>
      <c r="BB23" s="19" cm="1">
        <f t="array" aca="1" ref="BB23" ca="1">INDIRECT(_xlfn.CONCAT(BB$4,"_d!",BB$1,$A23))</f>
        <v>146.87687683105469</v>
      </c>
      <c r="BC23" s="19" cm="1">
        <f t="array" aca="1" ref="BC23" ca="1">INDIRECT(_xlfn.CONCAT(BC$4,"_d!",BC$1,$A23))</f>
        <v>142.55865478515625</v>
      </c>
      <c r="BD23" s="19" cm="1">
        <f t="array" aca="1" ref="BD23" ca="1">INDIRECT(_xlfn.CONCAT(BD$4,"_d!",BD$1,$A23))</f>
        <v>146.23983764648438</v>
      </c>
      <c r="BE23" s="19" cm="1">
        <f t="array" aca="1" ref="BE23" ca="1">INDIRECT(_xlfn.CONCAT(BE$4,"_d!",BE$1,$A23))</f>
        <v>144.94834899902344</v>
      </c>
      <c r="BF23" s="42">
        <f t="shared" ca="1" si="12"/>
        <v>144.97918769127361</v>
      </c>
      <c r="BG23" s="19" cm="1">
        <f t="array" aca="1" ref="BG23" ca="1">INDIRECT(_xlfn.CONCAT(BG$4,"_d!",BG$1,$A23))</f>
        <v>145.12774658203125</v>
      </c>
      <c r="BH23" s="19" cm="1">
        <f t="array" aca="1" ref="BH23" ca="1">INDIRECT(_xlfn.CONCAT(BH$4,"_d!",BH$1,$A23))</f>
        <v>145.41757202148438</v>
      </c>
      <c r="BI23" s="19" cm="1">
        <f t="array" aca="1" ref="BI23" ca="1">INDIRECT(_xlfn.CONCAT(BI$4,"_d!",BI$1,$A23))</f>
        <v>147.17889404296875</v>
      </c>
      <c r="BJ23" s="19" cm="1">
        <f t="array" aca="1" ref="BJ23" ca="1">INDIRECT(_xlfn.CONCAT(BJ$4,"_d!",BJ$1,$A23))</f>
        <v>143.86143493652344</v>
      </c>
      <c r="BK23" s="19" cm="1">
        <f t="array" aca="1" ref="BK23" ca="1">INDIRECT(_xlfn.CONCAT(BK$4,"_d!",BK$1,$A23))</f>
        <v>146.67137145996094</v>
      </c>
      <c r="BL23" s="19" cm="1">
        <f t="array" aca="1" ref="BL23" ca="1">INDIRECT(_xlfn.CONCAT(BL$4,"_d!",BL$1,$A23))</f>
        <v>145.28129577636719</v>
      </c>
      <c r="BM23" s="42">
        <f t="shared" ca="1" si="13"/>
        <v>145.36374514291566</v>
      </c>
      <c r="BN23" s="19" cm="1">
        <f t="array" aca="1" ref="BN23" ca="1">INDIRECT(_xlfn.CONCAT(BN$4,"_d!",BN$1,$A23))</f>
        <v>144.71725463867188</v>
      </c>
      <c r="BO23" s="19" cm="1">
        <f t="array" aca="1" ref="BO23" ca="1">INDIRECT(_xlfn.CONCAT(BO$4,"_d!",BO$1,$A23))</f>
        <v>144.90083312988281</v>
      </c>
      <c r="BP23" s="19" cm="1">
        <f t="array" aca="1" ref="BP23" ca="1">INDIRECT(_xlfn.CONCAT(BP$4,"_d!",BP$1,$A23))</f>
        <v>146.47386169433594</v>
      </c>
      <c r="BQ23" s="19" cm="1">
        <f t="array" aca="1" ref="BQ23" ca="1">INDIRECT(_xlfn.CONCAT(BQ$4,"_d!",BQ$1,$A23))</f>
        <v>140.77764892578125</v>
      </c>
      <c r="BR23" s="19" cm="1">
        <f t="array" aca="1" ref="BR23" ca="1">INDIRECT(_xlfn.CONCAT(BR$4,"_d!",BR$1,$A23))</f>
        <v>146.89582824707031</v>
      </c>
      <c r="BS23" s="19" cm="1">
        <f t="array" aca="1" ref="BS23" ca="1">INDIRECT(_xlfn.CONCAT(BS$4,"_d!",BS$1,$A23))</f>
        <v>145.79975891113281</v>
      </c>
      <c r="BT23" s="42">
        <f t="shared" ca="1" si="14"/>
        <v>144.95275834004954</v>
      </c>
      <c r="BU23" s="42"/>
      <c r="BV23" s="45">
        <f t="shared" ca="1" si="15"/>
        <v>144.03552730240432</v>
      </c>
      <c r="BW23" s="45">
        <f t="shared" ca="1" si="16"/>
        <v>144.24068885459528</v>
      </c>
      <c r="BX23" s="45">
        <f t="shared" ca="1" si="17"/>
        <v>145.10874906119798</v>
      </c>
      <c r="BY23" s="45">
        <f t="shared" ca="1" si="18"/>
        <v>144.52730608049669</v>
      </c>
      <c r="BZ23" s="45">
        <f t="shared" ca="1" si="19"/>
        <v>144.990584265325</v>
      </c>
      <c r="CA23" s="45">
        <f t="shared" ca="1" si="20"/>
        <v>145.01869423032923</v>
      </c>
      <c r="CB23" s="45">
        <f t="shared" ca="1" si="21"/>
        <v>145.05827440890249</v>
      </c>
      <c r="CC23" s="45">
        <f t="shared" ca="1" si="22"/>
        <v>144.97918769127361</v>
      </c>
      <c r="CD23" s="45">
        <f t="shared" ca="1" si="23"/>
        <v>145.36374514291566</v>
      </c>
      <c r="CE23" s="45">
        <f t="shared" ca="1" si="24"/>
        <v>144.95275834004954</v>
      </c>
      <c r="CF23" s="45" cm="1">
        <f t="array" aca="1" ref="CF23" ca="1">+SUMPRODUCT($BV$3:$CE$3/100,$BV23:$CE23)</f>
        <v>144.90288101551556</v>
      </c>
      <c r="CG23" s="35">
        <f t="shared" si="28"/>
        <v>43252</v>
      </c>
      <c r="CH23" s="24">
        <f t="shared" ca="1" si="29"/>
        <v>3.7471954805656793E-2</v>
      </c>
      <c r="CI23" s="24">
        <f t="shared" ca="1" si="30"/>
        <v>3.7373069081272359E-2</v>
      </c>
      <c r="CJ23" s="24">
        <f t="shared" ca="1" si="31"/>
        <v>3.6936561022634651E-2</v>
      </c>
      <c r="CK23" s="24">
        <f t="shared" ca="1" si="32"/>
        <v>3.7056668074772814E-2</v>
      </c>
      <c r="CL23" s="24">
        <f t="shared" ca="1" si="33"/>
        <v>3.7106842489896374E-2</v>
      </c>
      <c r="CM23" s="24">
        <f t="shared" ca="1" si="34"/>
        <v>3.6780277445357612E-2</v>
      </c>
      <c r="CN23" s="24">
        <f t="shared" ca="1" si="35"/>
        <v>3.7200288639407608E-2</v>
      </c>
      <c r="CO23" s="24">
        <f t="shared" ca="1" si="36"/>
        <v>3.7269865279447867E-2</v>
      </c>
      <c r="CP23" s="24">
        <f t="shared" ca="1" si="37"/>
        <v>3.6621981395149161E-2</v>
      </c>
      <c r="CQ23" s="24">
        <f t="shared" ca="1" si="38"/>
        <v>3.6931429153245876E-2</v>
      </c>
      <c r="CR23" s="24">
        <f t="shared" ca="1" si="26"/>
        <v>3.7025293426312222E-2</v>
      </c>
      <c r="CS23" s="35">
        <f t="shared" si="39"/>
        <v>43252</v>
      </c>
      <c r="CT23" s="24">
        <f t="shared" ca="1" si="41"/>
        <v>0.28706688397273417</v>
      </c>
      <c r="CU23" s="24">
        <f t="shared" ca="1" si="42"/>
        <v>0.28870958213291797</v>
      </c>
      <c r="CV23" s="24">
        <f t="shared" ca="1" si="43"/>
        <v>0.29453430162723926</v>
      </c>
      <c r="CW23" s="24">
        <f t="shared" ca="1" si="44"/>
        <v>0.29178057619625641</v>
      </c>
      <c r="CX23" s="24">
        <f t="shared" ca="1" si="45"/>
        <v>0.2947564217319345</v>
      </c>
      <c r="CY23" s="24">
        <f t="shared" ca="1" si="46"/>
        <v>0.2947095456736446</v>
      </c>
      <c r="CZ23" s="24">
        <f t="shared" ca="1" si="47"/>
        <v>0.29671800587086716</v>
      </c>
      <c r="DA23" s="24">
        <f t="shared" ca="1" si="48"/>
        <v>0.29664521337937999</v>
      </c>
      <c r="DB23" s="24">
        <f t="shared" ca="1" si="49"/>
        <v>0.298401236702732</v>
      </c>
      <c r="DC23" s="24">
        <f t="shared" ca="1" si="50"/>
        <v>0.29716360109574147</v>
      </c>
      <c r="DD23" s="48">
        <f t="shared" ca="1" si="51"/>
        <v>0.29504933554932999</v>
      </c>
      <c r="DE23" s="48">
        <f>+[1]NAC!AG24</f>
        <v>0.29466497746489195</v>
      </c>
    </row>
    <row r="24" spans="1:109" x14ac:dyDescent="0.25">
      <c r="A24" s="110">
        <f t="shared" si="27"/>
        <v>51</v>
      </c>
      <c r="B24" s="35">
        <f>+NAC!A24</f>
        <v>43282</v>
      </c>
      <c r="C24" s="19" cm="1">
        <f t="array" aca="1" ref="C24" ca="1">INDIRECT(_xlfn.CONCAT(C$4,"_d!",C$1,$A24))</f>
        <v>148.96372985839844</v>
      </c>
      <c r="D24" s="19" cm="1">
        <f t="array" aca="1" ref="D24" ca="1">INDIRECT(_xlfn.CONCAT(D$4,"_d!",D$1,$A24))</f>
        <v>148.59367370605469</v>
      </c>
      <c r="E24" s="19" cm="1">
        <f t="array" aca="1" ref="E24" ca="1">INDIRECT(_xlfn.CONCAT(E$4,"_d!",E$1,$A24))</f>
        <v>149.73870849609375</v>
      </c>
      <c r="F24" s="19" cm="1">
        <f t="array" aca="1" ref="F24" ca="1">INDIRECT(_xlfn.CONCAT(F$4,"_d!",F$1,$A24))</f>
        <v>146.53428649902344</v>
      </c>
      <c r="G24" s="19" cm="1">
        <f t="array" aca="1" ref="G24" ca="1">INDIRECT(_xlfn.CONCAT(G$4,"_d!",G$1,$A24))</f>
        <v>149.6173095703125</v>
      </c>
      <c r="H24" s="19" cm="1">
        <f t="array" aca="1" ref="H24" ca="1">INDIRECT(_xlfn.CONCAT(H$4,"_d!",H$1,$A24))</f>
        <v>147.99923706054688</v>
      </c>
      <c r="I24" s="42">
        <f t="shared" ca="1" si="6"/>
        <v>148.65527445541531</v>
      </c>
      <c r="J24" s="19" cm="1">
        <f t="array" aca="1" ref="J24" ca="1">INDIRECT(_xlfn.CONCAT(J$4,"_d!",J$1,$A24))</f>
        <v>148.31951904296875</v>
      </c>
      <c r="K24" s="19" cm="1">
        <f t="array" aca="1" ref="K24" ca="1">INDIRECT(_xlfn.CONCAT(K$4,"_d!",K$1,$A24))</f>
        <v>149.29379272460938</v>
      </c>
      <c r="L24" s="19" cm="1">
        <f t="array" aca="1" ref="L24" ca="1">INDIRECT(_xlfn.CONCAT(L$4,"_d!",L$1,$A24))</f>
        <v>150.24055480957031</v>
      </c>
      <c r="M24" s="19" cm="1">
        <f t="array" aca="1" ref="M24" ca="1">INDIRECT(_xlfn.CONCAT(M$4,"_d!",M$1,$A24))</f>
        <v>146.67718505859375</v>
      </c>
      <c r="N24" s="19" cm="1">
        <f t="array" aca="1" ref="N24" ca="1">INDIRECT(_xlfn.CONCAT(N$4,"_d!",N$1,$A24))</f>
        <v>150.0474853515625</v>
      </c>
      <c r="O24" s="19" cm="1">
        <f t="array" aca="1" ref="O24" ca="1">INDIRECT(_xlfn.CONCAT(O$4,"_d!",O$1,$A24))</f>
        <v>147.44711303710938</v>
      </c>
      <c r="P24" s="42">
        <f ca="1">+SUMPRODUCT(J$3:$O$3,J24:O24)</f>
        <v>148.84379089656414</v>
      </c>
      <c r="Q24" s="19" cm="1">
        <f t="array" aca="1" ref="Q24" ca="1">INDIRECT(_xlfn.CONCAT(Q$4,"_d!",Q$1,$A24))</f>
        <v>149.30075073242188</v>
      </c>
      <c r="R24" s="19" cm="1">
        <f t="array" aca="1" ref="R24" ca="1">INDIRECT(_xlfn.CONCAT(R$4,"_d!",R$1,$A24))</f>
        <v>149.9468994140625</v>
      </c>
      <c r="S24" s="19" cm="1">
        <f t="array" aca="1" ref="S24" ca="1">INDIRECT(_xlfn.CONCAT(S$4,"_d!",S$1,$A24))</f>
        <v>150.70704650878906</v>
      </c>
      <c r="T24" s="19" cm="1">
        <f t="array" aca="1" ref="T24" ca="1">INDIRECT(_xlfn.CONCAT(T$4,"_d!",T$1,$A24))</f>
        <v>147.67222595214844</v>
      </c>
      <c r="U24" s="19" cm="1">
        <f t="array" aca="1" ref="U24" ca="1">INDIRECT(_xlfn.CONCAT(U$4,"_d!",U$1,$A24))</f>
        <v>150.82112121582031</v>
      </c>
      <c r="V24" s="19" cm="1">
        <f t="array" aca="1" ref="V24" ca="1">INDIRECT(_xlfn.CONCAT(V$4,"_d!",V$1,$A24))</f>
        <v>148.17535400390625</v>
      </c>
      <c r="W24" s="42">
        <f t="shared" ca="1" si="7"/>
        <v>149.64480012465683</v>
      </c>
      <c r="X24" s="19" cm="1">
        <f t="array" aca="1" ref="X24" ca="1">INDIRECT(_xlfn.CONCAT(X$4,"_d!",X$1,$A24))</f>
        <v>148.54576110839844</v>
      </c>
      <c r="Y24" s="19" cm="1">
        <f t="array" aca="1" ref="Y24" ca="1">INDIRECT(_xlfn.CONCAT(Y$4,"_d!",Y$1,$A24))</f>
        <v>148.94699096679688</v>
      </c>
      <c r="Z24" s="19" cm="1">
        <f t="array" aca="1" ref="Z24" ca="1">INDIRECT(_xlfn.CONCAT(Z$4,"_d!",Z$1,$A24))</f>
        <v>151.45175170898438</v>
      </c>
      <c r="AA24" s="19" cm="1">
        <f t="array" aca="1" ref="AA24" ca="1">INDIRECT(_xlfn.CONCAT(AA$4,"_d!",AA$1,$A24))</f>
        <v>146.86618041992188</v>
      </c>
      <c r="AB24" s="19" cm="1">
        <f t="array" aca="1" ref="AB24" ca="1">INDIRECT(_xlfn.CONCAT(AB$4,"_d!",AB$1,$A24))</f>
        <v>151.53672790527344</v>
      </c>
      <c r="AC24" s="19" cm="1">
        <f t="array" aca="1" ref="AC24" ca="1">INDIRECT(_xlfn.CONCAT(AC$4,"_d!",AC$1,$A24))</f>
        <v>149.01113891601563</v>
      </c>
      <c r="AD24" s="42">
        <f t="shared" ca="1" si="8"/>
        <v>149.10855910193752</v>
      </c>
      <c r="AE24" s="19" cm="1">
        <f t="array" aca="1" ref="AE24" ca="1">INDIRECT(_xlfn.CONCAT(AE$4,"_d!",AE$1,$A24))</f>
        <v>148.95637512207031</v>
      </c>
      <c r="AF24" s="19" cm="1">
        <f t="array" aca="1" ref="AF24" ca="1">INDIRECT(_xlfn.CONCAT(AF$4,"_d!",AF$1,$A24))</f>
        <v>149.71446228027344</v>
      </c>
      <c r="AG24" s="19" cm="1">
        <f t="array" aca="1" ref="AG24" ca="1">INDIRECT(_xlfn.CONCAT(AG$4,"_d!",AG$1,$A24))</f>
        <v>151.23635864257813</v>
      </c>
      <c r="AH24" s="19" cm="1">
        <f t="array" aca="1" ref="AH24" ca="1">INDIRECT(_xlfn.CONCAT(AH$4,"_d!",AH$1,$A24))</f>
        <v>148.10676574707031</v>
      </c>
      <c r="AI24" s="19" cm="1">
        <f t="array" aca="1" ref="AI24" ca="1">INDIRECT(_xlfn.CONCAT(AI$4,"_d!",AI$1,$A24))</f>
        <v>150.79344177246094</v>
      </c>
      <c r="AJ24" s="19" cm="1">
        <f t="array" aca="1" ref="AJ24" ca="1">INDIRECT(_xlfn.CONCAT(AJ$4,"_d!",AJ$1,$A24))</f>
        <v>148.60679626464844</v>
      </c>
      <c r="AK24" s="42">
        <f t="shared" ca="1" si="9"/>
        <v>149.52301472167656</v>
      </c>
      <c r="AL24" s="19" cm="1">
        <f t="array" aca="1" ref="AL24" ca="1">INDIRECT(_xlfn.CONCAT(AL$4,"_d!",AL$1,$A24))</f>
        <v>149.16056823730469</v>
      </c>
      <c r="AM24" s="19" cm="1">
        <f t="array" aca="1" ref="AM24" ca="1">INDIRECT(_xlfn.CONCAT(AM$4,"_d!",AM$1,$A24))</f>
        <v>149.74647521972656</v>
      </c>
      <c r="AN24" s="19" cm="1">
        <f t="array" aca="1" ref="AN24" ca="1">INDIRECT(_xlfn.CONCAT(AN$4,"_d!",AN$1,$A24))</f>
        <v>151.19056701660156</v>
      </c>
      <c r="AO24" s="19" cm="1">
        <f t="array" aca="1" ref="AO24" ca="1">INDIRECT(_xlfn.CONCAT(AO$4,"_d!",AO$1,$A24))</f>
        <v>146.64779663085938</v>
      </c>
      <c r="AP24" s="19" cm="1">
        <f t="array" aca="1" ref="AP24" ca="1">INDIRECT(_xlfn.CONCAT(AP$4,"_d!",AP$1,$A24))</f>
        <v>151.22419738769531</v>
      </c>
      <c r="AQ24" s="19" cm="1">
        <f t="array" aca="1" ref="AQ24" ca="1">INDIRECT(_xlfn.CONCAT(AQ$4,"_d!",AQ$1,$A24))</f>
        <v>148.16632080078125</v>
      </c>
      <c r="AR24" s="42">
        <f t="shared" ca="1" si="10"/>
        <v>149.52327013387259</v>
      </c>
      <c r="AS24" s="19" cm="1">
        <f t="array" aca="1" ref="AS24" ca="1">INDIRECT(_xlfn.CONCAT(AS$4,"_d!",AS$1,$A24))</f>
        <v>148.72833251953125</v>
      </c>
      <c r="AT24" s="19" cm="1">
        <f t="array" aca="1" ref="AT24" ca="1">INDIRECT(_xlfn.CONCAT(AT$4,"_d!",AT$1,$A24))</f>
        <v>150.38821411132813</v>
      </c>
      <c r="AU24" s="19" cm="1">
        <f t="array" aca="1" ref="AU24" ca="1">INDIRECT(_xlfn.CONCAT(AU$4,"_d!",AU$1,$A24))</f>
        <v>151.09405517578125</v>
      </c>
      <c r="AV24" s="19" cm="1">
        <f t="array" aca="1" ref="AV24" ca="1">INDIRECT(_xlfn.CONCAT(AV$4,"_d!",AV$1,$A24))</f>
        <v>148.21401977539063</v>
      </c>
      <c r="AW24" s="19" cm="1">
        <f t="array" aca="1" ref="AW24" ca="1">INDIRECT(_xlfn.CONCAT(AW$4,"_d!",AW$1,$A24))</f>
        <v>151.53926086425781</v>
      </c>
      <c r="AX24" s="19" cm="1">
        <f t="array" aca="1" ref="AX24" ca="1">INDIRECT(_xlfn.CONCAT(AX$4,"_d!",AX$1,$A24))</f>
        <v>148.7288818359375</v>
      </c>
      <c r="AY24" s="42">
        <f t="shared" ca="1" si="11"/>
        <v>149.62360327402308</v>
      </c>
      <c r="AZ24" s="19" cm="1">
        <f t="array" aca="1" ref="AZ24" ca="1">INDIRECT(_xlfn.CONCAT(AZ$4,"_d!",AZ$1,$A24))</f>
        <v>149.0198974609375</v>
      </c>
      <c r="BA24" s="19" cm="1">
        <f t="array" aca="1" ref="BA24" ca="1">INDIRECT(_xlfn.CONCAT(BA$4,"_d!",BA$1,$A24))</f>
        <v>149.52285766601563</v>
      </c>
      <c r="BB24" s="19" cm="1">
        <f t="array" aca="1" ref="BB24" ca="1">INDIRECT(_xlfn.CONCAT(BB$4,"_d!",BB$1,$A24))</f>
        <v>151.93069458007813</v>
      </c>
      <c r="BC24" s="19" cm="1">
        <f t="array" aca="1" ref="BC24" ca="1">INDIRECT(_xlfn.CONCAT(BC$4,"_d!",BC$1,$A24))</f>
        <v>147.46786499023438</v>
      </c>
      <c r="BD24" s="19" cm="1">
        <f t="array" aca="1" ref="BD24" ca="1">INDIRECT(_xlfn.CONCAT(BD$4,"_d!",BD$1,$A24))</f>
        <v>151.70767211914063</v>
      </c>
      <c r="BE24" s="19" cm="1">
        <f t="array" aca="1" ref="BE24" ca="1">INDIRECT(_xlfn.CONCAT(BE$4,"_d!",BE$1,$A24))</f>
        <v>149.62165832519531</v>
      </c>
      <c r="BF24" s="42">
        <f t="shared" ca="1" si="12"/>
        <v>149.48488983945529</v>
      </c>
      <c r="BG24" s="19" cm="1">
        <f t="array" aca="1" ref="BG24" ca="1">INDIRECT(_xlfn.CONCAT(BG$4,"_d!",BG$1,$A24))</f>
        <v>149.20809936523438</v>
      </c>
      <c r="BH24" s="19" cm="1">
        <f t="array" aca="1" ref="BH24" ca="1">INDIRECT(_xlfn.CONCAT(BH$4,"_d!",BH$1,$A24))</f>
        <v>150.14680480957031</v>
      </c>
      <c r="BI24" s="19" cm="1">
        <f t="array" aca="1" ref="BI24" ca="1">INDIRECT(_xlfn.CONCAT(BI$4,"_d!",BI$1,$A24))</f>
        <v>152.32565307617188</v>
      </c>
      <c r="BJ24" s="19" cm="1">
        <f t="array" aca="1" ref="BJ24" ca="1">INDIRECT(_xlfn.CONCAT(BJ$4,"_d!",BJ$1,$A24))</f>
        <v>148.81784057617188</v>
      </c>
      <c r="BK24" s="19" cm="1">
        <f t="array" aca="1" ref="BK24" ca="1">INDIRECT(_xlfn.CONCAT(BK$4,"_d!",BK$1,$A24))</f>
        <v>152.12882995605469</v>
      </c>
      <c r="BL24" s="19" cm="1">
        <f t="array" aca="1" ref="BL24" ca="1">INDIRECT(_xlfn.CONCAT(BL$4,"_d!",BL$1,$A24))</f>
        <v>150.02871704101563</v>
      </c>
      <c r="BM24" s="42">
        <f t="shared" ca="1" si="13"/>
        <v>149.83260538517428</v>
      </c>
      <c r="BN24" s="19" cm="1">
        <f t="array" aca="1" ref="BN24" ca="1">INDIRECT(_xlfn.CONCAT(BN$4,"_d!",BN$1,$A24))</f>
        <v>148.83474731445313</v>
      </c>
      <c r="BO24" s="19" cm="1">
        <f t="array" aca="1" ref="BO24" ca="1">INDIRECT(_xlfn.CONCAT(BO$4,"_d!",BO$1,$A24))</f>
        <v>149.80244445800781</v>
      </c>
      <c r="BP24" s="19" cm="1">
        <f t="array" aca="1" ref="BP24" ca="1">INDIRECT(_xlfn.CONCAT(BP$4,"_d!",BP$1,$A24))</f>
        <v>151.55250549316406</v>
      </c>
      <c r="BQ24" s="19" cm="1">
        <f t="array" aca="1" ref="BQ24" ca="1">INDIRECT(_xlfn.CONCAT(BQ$4,"_d!",BQ$1,$A24))</f>
        <v>145.92832946777344</v>
      </c>
      <c r="BR24" s="19" cm="1">
        <f t="array" aca="1" ref="BR24" ca="1">INDIRECT(_xlfn.CONCAT(BR$4,"_d!",BR$1,$A24))</f>
        <v>152.37992858886719</v>
      </c>
      <c r="BS24" s="19" cm="1">
        <f t="array" aca="1" ref="BS24" ca="1">INDIRECT(_xlfn.CONCAT(BS$4,"_d!",BS$1,$A24))</f>
        <v>150.58023071289063</v>
      </c>
      <c r="BT24" s="42">
        <f t="shared" ca="1" si="14"/>
        <v>149.43319590763278</v>
      </c>
      <c r="BU24" s="42"/>
      <c r="BV24" s="45">
        <f t="shared" ca="1" si="15"/>
        <v>148.65527445541531</v>
      </c>
      <c r="BW24" s="45">
        <f t="shared" ca="1" si="16"/>
        <v>148.84379089656414</v>
      </c>
      <c r="BX24" s="45">
        <f t="shared" ca="1" si="17"/>
        <v>149.64480012465683</v>
      </c>
      <c r="BY24" s="45">
        <f t="shared" ca="1" si="18"/>
        <v>149.10855910193752</v>
      </c>
      <c r="BZ24" s="45">
        <f t="shared" ca="1" si="19"/>
        <v>149.52301472167656</v>
      </c>
      <c r="CA24" s="45">
        <f t="shared" ca="1" si="20"/>
        <v>149.52327013387259</v>
      </c>
      <c r="CB24" s="45">
        <f t="shared" ca="1" si="21"/>
        <v>149.62360327402308</v>
      </c>
      <c r="CC24" s="45">
        <f t="shared" ca="1" si="22"/>
        <v>149.48488983945529</v>
      </c>
      <c r="CD24" s="45">
        <f t="shared" ca="1" si="23"/>
        <v>149.83260538517428</v>
      </c>
      <c r="CE24" s="45">
        <f t="shared" ca="1" si="24"/>
        <v>149.43319590763278</v>
      </c>
      <c r="CF24" s="45" cm="1">
        <f t="array" aca="1" ref="CF24" ca="1">+SUMPRODUCT($BV$3:$CE$3/100,$BV24:$CE24)</f>
        <v>149.42787149758487</v>
      </c>
      <c r="CG24" s="35">
        <f t="shared" si="28"/>
        <v>43282</v>
      </c>
      <c r="CH24" s="24">
        <f t="shared" ca="1" si="29"/>
        <v>3.2073664321107254E-2</v>
      </c>
      <c r="CI24" s="24">
        <f t="shared" ca="1" si="30"/>
        <v>3.1912645998308564E-2</v>
      </c>
      <c r="CJ24" s="24">
        <f t="shared" ca="1" si="31"/>
        <v>3.1259666235188943E-2</v>
      </c>
      <c r="CK24" s="24">
        <f t="shared" ca="1" si="32"/>
        <v>3.1698183171623207E-2</v>
      </c>
      <c r="CL24" s="24">
        <f t="shared" ca="1" si="33"/>
        <v>3.1260170991913805E-2</v>
      </c>
      <c r="CM24" s="24">
        <f t="shared" ca="1" si="34"/>
        <v>3.1062036018534744E-2</v>
      </c>
      <c r="CN24" s="24">
        <f t="shared" ca="1" si="35"/>
        <v>3.1472378144051572E-2</v>
      </c>
      <c r="CO24" s="24">
        <f t="shared" ca="1" si="36"/>
        <v>3.107826868071828E-2</v>
      </c>
      <c r="CP24" s="24">
        <f t="shared" ca="1" si="37"/>
        <v>3.0742605302752857E-2</v>
      </c>
      <c r="CQ24" s="24">
        <f t="shared" ca="1" si="38"/>
        <v>3.0909639932980237E-2</v>
      </c>
      <c r="CR24" s="24">
        <f t="shared" ca="1" si="26"/>
        <v>3.122774682157492E-2</v>
      </c>
      <c r="CS24" s="35">
        <f t="shared" si="39"/>
        <v>43282</v>
      </c>
      <c r="CT24" s="24">
        <f t="shared" ca="1" si="41"/>
        <v>0.30924991784616296</v>
      </c>
      <c r="CU24" s="24">
        <f t="shared" ca="1" si="42"/>
        <v>0.31006516489454761</v>
      </c>
      <c r="CV24" s="24">
        <f t="shared" ca="1" si="43"/>
        <v>0.31430907433094091</v>
      </c>
      <c r="CW24" s="24">
        <f t="shared" ca="1" si="44"/>
        <v>0.31136118916872624</v>
      </c>
      <c r="CX24" s="24">
        <f t="shared" ca="1" si="45"/>
        <v>0.31321673872547429</v>
      </c>
      <c r="CY24" s="24">
        <f t="shared" ca="1" si="46"/>
        <v>0.31306306181944721</v>
      </c>
      <c r="CZ24" s="24">
        <f t="shared" ca="1" si="47"/>
        <v>0.31495070678194192</v>
      </c>
      <c r="DA24" s="24">
        <f t="shared" ca="1" si="48"/>
        <v>0.31367293663787832</v>
      </c>
      <c r="DB24" s="24">
        <f t="shared" ca="1" si="49"/>
        <v>0.31388747030066466</v>
      </c>
      <c r="DC24" s="24">
        <f t="shared" ca="1" si="50"/>
        <v>0.31191179727092311</v>
      </c>
      <c r="DD24" s="48">
        <f t="shared" ca="1" si="51"/>
        <v>0.31280030547364435</v>
      </c>
      <c r="DE24" s="48">
        <f>+[1]NAC!AG25</f>
        <v>0.31209155496496921</v>
      </c>
    </row>
    <row r="25" spans="1:109" x14ac:dyDescent="0.25">
      <c r="A25" s="110">
        <f t="shared" si="27"/>
        <v>52</v>
      </c>
      <c r="B25" s="35">
        <f>+NAC!A25</f>
        <v>43313</v>
      </c>
      <c r="C25" s="19" cm="1">
        <f t="array" aca="1" ref="C25" ca="1">INDIRECT(_xlfn.CONCAT(C$4,"_d!",C$1,$A25))</f>
        <v>155.05561828613281</v>
      </c>
      <c r="D25" s="19" cm="1">
        <f t="array" aca="1" ref="D25" ca="1">INDIRECT(_xlfn.CONCAT(D$4,"_d!",D$1,$A25))</f>
        <v>154.1031494140625</v>
      </c>
      <c r="E25" s="19" cm="1">
        <f t="array" aca="1" ref="E25" ca="1">INDIRECT(_xlfn.CONCAT(E$4,"_d!",E$1,$A25))</f>
        <v>156.07196044921875</v>
      </c>
      <c r="F25" s="19" cm="1">
        <f t="array" aca="1" ref="F25" ca="1">INDIRECT(_xlfn.CONCAT(F$4,"_d!",F$1,$A25))</f>
        <v>152.60334777832031</v>
      </c>
      <c r="G25" s="19" cm="1">
        <f t="array" aca="1" ref="G25" ca="1">INDIRECT(_xlfn.CONCAT(G$4,"_d!",G$1,$A25))</f>
        <v>154.88383483886719</v>
      </c>
      <c r="H25" s="19" cm="1">
        <f t="array" aca="1" ref="H25" ca="1">INDIRECT(_xlfn.CONCAT(H$4,"_d!",H$1,$A25))</f>
        <v>153.392333984375</v>
      </c>
      <c r="I25" s="42">
        <f t="shared" ca="1" si="6"/>
        <v>154.53315369002192</v>
      </c>
      <c r="J25" s="19" cm="1">
        <f t="array" aca="1" ref="J25" ca="1">INDIRECT(_xlfn.CONCAT(J$4,"_d!",J$1,$A25))</f>
        <v>154.17085266113281</v>
      </c>
      <c r="K25" s="19" cm="1">
        <f t="array" aca="1" ref="K25" ca="1">INDIRECT(_xlfn.CONCAT(K$4,"_d!",K$1,$A25))</f>
        <v>154.85800170898438</v>
      </c>
      <c r="L25" s="19" cm="1">
        <f t="array" aca="1" ref="L25" ca="1">INDIRECT(_xlfn.CONCAT(L$4,"_d!",L$1,$A25))</f>
        <v>156.54644775390625</v>
      </c>
      <c r="M25" s="19" cm="1">
        <f t="array" aca="1" ref="M25" ca="1">INDIRECT(_xlfn.CONCAT(M$4,"_d!",M$1,$A25))</f>
        <v>152.65725708007813</v>
      </c>
      <c r="N25" s="19" cm="1">
        <f t="array" aca="1" ref="N25" ca="1">INDIRECT(_xlfn.CONCAT(N$4,"_d!",N$1,$A25))</f>
        <v>155.22274780273438</v>
      </c>
      <c r="O25" s="19" cm="1">
        <f t="array" aca="1" ref="O25" ca="1">INDIRECT(_xlfn.CONCAT(O$4,"_d!",O$1,$A25))</f>
        <v>152.72282409667969</v>
      </c>
      <c r="P25" s="42">
        <f ca="1">+SUMPRODUCT(J$3:$O$3,J25:O25)</f>
        <v>154.61243699883144</v>
      </c>
      <c r="Q25" s="19" cm="1">
        <f t="array" aca="1" ref="Q25" ca="1">INDIRECT(_xlfn.CONCAT(Q$4,"_d!",Q$1,$A25))</f>
        <v>155.54891967773438</v>
      </c>
      <c r="R25" s="19" cm="1">
        <f t="array" aca="1" ref="R25" ca="1">INDIRECT(_xlfn.CONCAT(R$4,"_d!",R$1,$A25))</f>
        <v>155.56396484375</v>
      </c>
      <c r="S25" s="19" cm="1">
        <f t="array" aca="1" ref="S25" ca="1">INDIRECT(_xlfn.CONCAT(S$4,"_d!",S$1,$A25))</f>
        <v>156.98464965820313</v>
      </c>
      <c r="T25" s="19" cm="1">
        <f t="array" aca="1" ref="T25" ca="1">INDIRECT(_xlfn.CONCAT(T$4,"_d!",T$1,$A25))</f>
        <v>153.86576843261719</v>
      </c>
      <c r="U25" s="19" cm="1">
        <f t="array" aca="1" ref="U25" ca="1">INDIRECT(_xlfn.CONCAT(U$4,"_d!",U$1,$A25))</f>
        <v>156.03134155273438</v>
      </c>
      <c r="V25" s="19" cm="1">
        <f t="array" aca="1" ref="V25" ca="1">INDIRECT(_xlfn.CONCAT(V$4,"_d!",V$1,$A25))</f>
        <v>153.594482421875</v>
      </c>
      <c r="W25" s="42">
        <f t="shared" ca="1" si="7"/>
        <v>155.58361068342552</v>
      </c>
      <c r="X25" s="19" cm="1">
        <f t="array" aca="1" ref="X25" ca="1">INDIRECT(_xlfn.CONCAT(X$4,"_d!",X$1,$A25))</f>
        <v>154.437255859375</v>
      </c>
      <c r="Y25" s="19" cm="1">
        <f t="array" aca="1" ref="Y25" ca="1">INDIRECT(_xlfn.CONCAT(Y$4,"_d!",Y$1,$A25))</f>
        <v>154.44876098632813</v>
      </c>
      <c r="Z25" s="19" cm="1">
        <f t="array" aca="1" ref="Z25" ca="1">INDIRECT(_xlfn.CONCAT(Z$4,"_d!",Z$1,$A25))</f>
        <v>157.83126831054688</v>
      </c>
      <c r="AA25" s="19" cm="1">
        <f t="array" aca="1" ref="AA25" ca="1">INDIRECT(_xlfn.CONCAT(AA$4,"_d!",AA$1,$A25))</f>
        <v>152.78352355957031</v>
      </c>
      <c r="AB25" s="19" cm="1">
        <f t="array" aca="1" ref="AB25" ca="1">INDIRECT(_xlfn.CONCAT(AB$4,"_d!",AB$1,$A25))</f>
        <v>156.86112976074219</v>
      </c>
      <c r="AC25" s="19" cm="1">
        <f t="array" aca="1" ref="AC25" ca="1">INDIRECT(_xlfn.CONCAT(AC$4,"_d!",AC$1,$A25))</f>
        <v>154.51145935058594</v>
      </c>
      <c r="AD25" s="42">
        <f t="shared" ca="1" si="8"/>
        <v>154.85685351518958</v>
      </c>
      <c r="AE25" s="19" cm="1">
        <f t="array" aca="1" ref="AE25" ca="1">INDIRECT(_xlfn.CONCAT(AE$4,"_d!",AE$1,$A25))</f>
        <v>155.14068603515625</v>
      </c>
      <c r="AF25" s="19" cm="1">
        <f t="array" aca="1" ref="AF25" ca="1">INDIRECT(_xlfn.CONCAT(AF$4,"_d!",AF$1,$A25))</f>
        <v>155.24468994140625</v>
      </c>
      <c r="AG25" s="19" cm="1">
        <f t="array" aca="1" ref="AG25" ca="1">INDIRECT(_xlfn.CONCAT(AG$4,"_d!",AG$1,$A25))</f>
        <v>157.42239379882813</v>
      </c>
      <c r="AH25" s="19" cm="1">
        <f t="array" aca="1" ref="AH25" ca="1">INDIRECT(_xlfn.CONCAT(AH$4,"_d!",AH$1,$A25))</f>
        <v>154.26487731933594</v>
      </c>
      <c r="AI25" s="19" cm="1">
        <f t="array" aca="1" ref="AI25" ca="1">INDIRECT(_xlfn.CONCAT(AI$4,"_d!",AI$1,$A25))</f>
        <v>156.01405334472656</v>
      </c>
      <c r="AJ25" s="19" cm="1">
        <f t="array" aca="1" ref="AJ25" ca="1">INDIRECT(_xlfn.CONCAT(AJ$4,"_d!",AJ$1,$A25))</f>
        <v>154.15542602539063</v>
      </c>
      <c r="AK25" s="42">
        <f t="shared" ca="1" si="9"/>
        <v>155.36924670572589</v>
      </c>
      <c r="AL25" s="19" cm="1">
        <f t="array" aca="1" ref="AL25" ca="1">INDIRECT(_xlfn.CONCAT(AL$4,"_d!",AL$1,$A25))</f>
        <v>155.27604675292969</v>
      </c>
      <c r="AM25" s="19" cm="1">
        <f t="array" aca="1" ref="AM25" ca="1">INDIRECT(_xlfn.CONCAT(AM$4,"_d!",AM$1,$A25))</f>
        <v>155.29953002929688</v>
      </c>
      <c r="AN25" s="19" cm="1">
        <f t="array" aca="1" ref="AN25" ca="1">INDIRECT(_xlfn.CONCAT(AN$4,"_d!",AN$1,$A25))</f>
        <v>157.27438354492188</v>
      </c>
      <c r="AO25" s="19" cm="1">
        <f t="array" aca="1" ref="AO25" ca="1">INDIRECT(_xlfn.CONCAT(AO$4,"_d!",AO$1,$A25))</f>
        <v>152.58360290527344</v>
      </c>
      <c r="AP25" s="19" cm="1">
        <f t="array" aca="1" ref="AP25" ca="1">INDIRECT(_xlfn.CONCAT(AP$4,"_d!",AP$1,$A25))</f>
        <v>156.44384765625</v>
      </c>
      <c r="AQ25" s="19" cm="1">
        <f t="array" aca="1" ref="AQ25" ca="1">INDIRECT(_xlfn.CONCAT(AQ$4,"_d!",AQ$1,$A25))</f>
        <v>153.48956298828125</v>
      </c>
      <c r="AR25" s="42">
        <f t="shared" ca="1" si="10"/>
        <v>155.32325504198081</v>
      </c>
      <c r="AS25" s="19" cm="1">
        <f t="array" aca="1" ref="AS25" ca="1">INDIRECT(_xlfn.CONCAT(AS$4,"_d!",AS$1,$A25))</f>
        <v>154.68864440917969</v>
      </c>
      <c r="AT25" s="19" cm="1">
        <f t="array" aca="1" ref="AT25" ca="1">INDIRECT(_xlfn.CONCAT(AT$4,"_d!",AT$1,$A25))</f>
        <v>156.00025939941406</v>
      </c>
      <c r="AU25" s="19" cm="1">
        <f t="array" aca="1" ref="AU25" ca="1">INDIRECT(_xlfn.CONCAT(AU$4,"_d!",AU$1,$A25))</f>
        <v>157.08892822265625</v>
      </c>
      <c r="AV25" s="19" cm="1">
        <f t="array" aca="1" ref="AV25" ca="1">INDIRECT(_xlfn.CONCAT(AV$4,"_d!",AV$1,$A25))</f>
        <v>154.35728454589844</v>
      </c>
      <c r="AW25" s="19" cm="1">
        <f t="array" aca="1" ref="AW25" ca="1">INDIRECT(_xlfn.CONCAT(AW$4,"_d!",AW$1,$A25))</f>
        <v>156.7078857421875</v>
      </c>
      <c r="AX25" s="19" cm="1">
        <f t="array" aca="1" ref="AX25" ca="1">INDIRECT(_xlfn.CONCAT(AX$4,"_d!",AX$1,$A25))</f>
        <v>154.14752197265625</v>
      </c>
      <c r="AY25" s="42">
        <f t="shared" ca="1" si="11"/>
        <v>155.3880264040217</v>
      </c>
      <c r="AZ25" s="19" cm="1">
        <f t="array" aca="1" ref="AZ25" ca="1">INDIRECT(_xlfn.CONCAT(AZ$4,"_d!",AZ$1,$A25))</f>
        <v>155.07110595703125</v>
      </c>
      <c r="BA25" s="19" cm="1">
        <f t="array" aca="1" ref="BA25" ca="1">INDIRECT(_xlfn.CONCAT(BA$4,"_d!",BA$1,$A25))</f>
        <v>155.05326843261719</v>
      </c>
      <c r="BB25" s="19" cm="1">
        <f t="array" aca="1" ref="BB25" ca="1">INDIRECT(_xlfn.CONCAT(BB$4,"_d!",BB$1,$A25))</f>
        <v>157.93873596191406</v>
      </c>
      <c r="BC25" s="19" cm="1">
        <f t="array" aca="1" ref="BC25" ca="1">INDIRECT(_xlfn.CONCAT(BC$4,"_d!",BC$1,$A25))</f>
        <v>153.37644958496094</v>
      </c>
      <c r="BD25" s="19" cm="1">
        <f t="array" aca="1" ref="BD25" ca="1">INDIRECT(_xlfn.CONCAT(BD$4,"_d!",BD$1,$A25))</f>
        <v>156.79273986816406</v>
      </c>
      <c r="BE25" s="19" cm="1">
        <f t="array" aca="1" ref="BE25" ca="1">INDIRECT(_xlfn.CONCAT(BE$4,"_d!",BE$1,$A25))</f>
        <v>155.04728698730469</v>
      </c>
      <c r="BF25" s="42">
        <f t="shared" ca="1" si="12"/>
        <v>155.25156604451104</v>
      </c>
      <c r="BG25" s="19" cm="1">
        <f t="array" aca="1" ref="BG25" ca="1">INDIRECT(_xlfn.CONCAT(BG$4,"_d!",BG$1,$A25))</f>
        <v>155.27708435058594</v>
      </c>
      <c r="BH25" s="19" cm="1">
        <f t="array" aca="1" ref="BH25" ca="1">INDIRECT(_xlfn.CONCAT(BH$4,"_d!",BH$1,$A25))</f>
        <v>155.61195373535156</v>
      </c>
      <c r="BI25" s="19" cm="1">
        <f t="array" aca="1" ref="BI25" ca="1">INDIRECT(_xlfn.CONCAT(BI$4,"_d!",BI$1,$A25))</f>
        <v>158.4281005859375</v>
      </c>
      <c r="BJ25" s="19" cm="1">
        <f t="array" aca="1" ref="BJ25" ca="1">INDIRECT(_xlfn.CONCAT(BJ$4,"_d!",BJ$1,$A25))</f>
        <v>154.90225219726563</v>
      </c>
      <c r="BK25" s="19" cm="1">
        <f t="array" aca="1" ref="BK25" ca="1">INDIRECT(_xlfn.CONCAT(BK$4,"_d!",BK$1,$A25))</f>
        <v>157.25567626953125</v>
      </c>
      <c r="BL25" s="19" cm="1">
        <f t="array" aca="1" ref="BL25" ca="1">INDIRECT(_xlfn.CONCAT(BL$4,"_d!",BL$1,$A25))</f>
        <v>155.42375183105469</v>
      </c>
      <c r="BM25" s="42">
        <f t="shared" ca="1" si="13"/>
        <v>155.60582044474879</v>
      </c>
      <c r="BN25" s="19" cm="1">
        <f t="array" aca="1" ref="BN25" ca="1">INDIRECT(_xlfn.CONCAT(BN$4,"_d!",BN$1,$A25))</f>
        <v>154.76097106933594</v>
      </c>
      <c r="BO25" s="19" cm="1">
        <f t="array" aca="1" ref="BO25" ca="1">INDIRECT(_xlfn.CONCAT(BO$4,"_d!",BO$1,$A25))</f>
        <v>155.33953857421875</v>
      </c>
      <c r="BP25" s="19" cm="1">
        <f t="array" aca="1" ref="BP25" ca="1">INDIRECT(_xlfn.CONCAT(BP$4,"_d!",BP$1,$A25))</f>
        <v>157.36203002929688</v>
      </c>
      <c r="BQ25" s="19" cm="1">
        <f t="array" aca="1" ref="BQ25" ca="1">INDIRECT(_xlfn.CONCAT(BQ$4,"_d!",BQ$1,$A25))</f>
        <v>151.64010620117188</v>
      </c>
      <c r="BR25" s="19" cm="1">
        <f t="array" aca="1" ref="BR25" ca="1">INDIRECT(_xlfn.CONCAT(BR$4,"_d!",BR$1,$A25))</f>
        <v>157.41543579101563</v>
      </c>
      <c r="BS25" s="19" cm="1">
        <f t="array" aca="1" ref="BS25" ca="1">INDIRECT(_xlfn.CONCAT(BS$4,"_d!",BS$1,$A25))</f>
        <v>155.93412780761719</v>
      </c>
      <c r="BT25" s="42">
        <f t="shared" ca="1" si="14"/>
        <v>155.16593923956086</v>
      </c>
      <c r="BU25" s="42"/>
      <c r="BV25" s="45">
        <f t="shared" ca="1" si="15"/>
        <v>154.53315369002192</v>
      </c>
      <c r="BW25" s="45">
        <f t="shared" ca="1" si="16"/>
        <v>154.61243699883144</v>
      </c>
      <c r="BX25" s="45">
        <f t="shared" ca="1" si="17"/>
        <v>155.58361068342552</v>
      </c>
      <c r="BY25" s="45">
        <f t="shared" ca="1" si="18"/>
        <v>154.85685351518958</v>
      </c>
      <c r="BZ25" s="45">
        <f t="shared" ca="1" si="19"/>
        <v>155.36924670572589</v>
      </c>
      <c r="CA25" s="45">
        <f t="shared" ca="1" si="20"/>
        <v>155.32325504198081</v>
      </c>
      <c r="CB25" s="45">
        <f t="shared" ca="1" si="21"/>
        <v>155.3880264040217</v>
      </c>
      <c r="CC25" s="45">
        <f t="shared" ca="1" si="22"/>
        <v>155.25156604451104</v>
      </c>
      <c r="CD25" s="45">
        <f t="shared" ca="1" si="23"/>
        <v>155.60582044474879</v>
      </c>
      <c r="CE25" s="45">
        <f t="shared" ca="1" si="24"/>
        <v>155.16593923956086</v>
      </c>
      <c r="CF25" s="45" cm="1">
        <f t="array" aca="1" ref="CF25" ca="1">+SUMPRODUCT($BV$3:$CE$3/100,$BV25:$CE25)</f>
        <v>155.21619379271198</v>
      </c>
      <c r="CG25" s="35">
        <f t="shared" si="28"/>
        <v>43313</v>
      </c>
      <c r="CH25" s="24">
        <f t="shared" ca="1" si="29"/>
        <v>3.9540334213768569E-2</v>
      </c>
      <c r="CI25" s="24">
        <f t="shared" ca="1" si="30"/>
        <v>3.8756377189264724E-2</v>
      </c>
      <c r="CJ25" s="24">
        <f t="shared" ca="1" si="31"/>
        <v>3.9686046917911888E-2</v>
      </c>
      <c r="CK25" s="24">
        <f t="shared" ca="1" si="32"/>
        <v>3.8551069421321804E-2</v>
      </c>
      <c r="CL25" s="24">
        <f t="shared" ca="1" si="33"/>
        <v>3.9099211549014967E-2</v>
      </c>
      <c r="CM25" s="24">
        <f t="shared" ca="1" si="34"/>
        <v>3.8789847914076026E-2</v>
      </c>
      <c r="CN25" s="24">
        <f t="shared" ca="1" si="35"/>
        <v>3.8526161674114823E-2</v>
      </c>
      <c r="CO25" s="24">
        <f t="shared" ca="1" si="36"/>
        <v>3.8576984009882631E-2</v>
      </c>
      <c r="CP25" s="24">
        <f t="shared" ca="1" si="37"/>
        <v>3.8531099721140993E-2</v>
      </c>
      <c r="CQ25" s="24">
        <f t="shared" ca="1" si="38"/>
        <v>3.836325186721945E-2</v>
      </c>
      <c r="CR25" s="24">
        <f t="shared" ca="1" si="26"/>
        <v>3.8736563916194511E-2</v>
      </c>
      <c r="CS25" s="35">
        <f t="shared" si="39"/>
        <v>43313</v>
      </c>
      <c r="CT25" s="24">
        <f t="shared" ca="1" si="41"/>
        <v>0.34200858582744686</v>
      </c>
      <c r="CU25" s="24">
        <f t="shared" ca="1" si="42"/>
        <v>0.3418361073632914</v>
      </c>
      <c r="CV25" s="24">
        <f t="shared" ca="1" si="43"/>
        <v>0.3472687974253974</v>
      </c>
      <c r="CW25" s="24">
        <f t="shared" ca="1" si="44"/>
        <v>0.34326821212555236</v>
      </c>
      <c r="CX25" s="24">
        <f t="shared" ca="1" si="45"/>
        <v>0.34549221169310673</v>
      </c>
      <c r="CY25" s="24">
        <f t="shared" ca="1" si="46"/>
        <v>0.34496542397406116</v>
      </c>
      <c r="CZ25" s="24">
        <f t="shared" ca="1" si="47"/>
        <v>0.34666660427782903</v>
      </c>
      <c r="DA25" s="24">
        <f t="shared" ca="1" si="48"/>
        <v>0.34557944459535928</v>
      </c>
      <c r="DB25" s="24">
        <f t="shared" ca="1" si="49"/>
        <v>0.34552526026100328</v>
      </c>
      <c r="DC25" s="24">
        <f t="shared" ca="1" si="50"/>
        <v>0.34382201901733289</v>
      </c>
      <c r="DD25" s="48">
        <f t="shared" ca="1" si="51"/>
        <v>0.3447979139313091</v>
      </c>
      <c r="DE25" s="48">
        <f>+[1]NAC!AG26</f>
        <v>0.34426110161125778</v>
      </c>
    </row>
    <row r="26" spans="1:109" x14ac:dyDescent="0.25">
      <c r="A26" s="110">
        <f t="shared" si="27"/>
        <v>53</v>
      </c>
      <c r="B26" s="35">
        <f>+NAC!A26</f>
        <v>43344</v>
      </c>
      <c r="C26" s="19" cm="1">
        <f t="array" aca="1" ref="C26" ca="1">INDIRECT(_xlfn.CONCAT(C$4,"_d!",C$1,$A26))</f>
        <v>165.45790100097656</v>
      </c>
      <c r="D26" s="19" cm="1">
        <f t="array" aca="1" ref="D26" ca="1">INDIRECT(_xlfn.CONCAT(D$4,"_d!",D$1,$A26))</f>
        <v>163.74786376953125</v>
      </c>
      <c r="E26" s="19" cm="1">
        <f t="array" aca="1" ref="E26" ca="1">INDIRECT(_xlfn.CONCAT(E$4,"_d!",E$1,$A26))</f>
        <v>165.43977355957031</v>
      </c>
      <c r="F26" s="19" cm="1">
        <f t="array" aca="1" ref="F26" ca="1">INDIRECT(_xlfn.CONCAT(F$4,"_d!",F$1,$A26))</f>
        <v>163.6629638671875</v>
      </c>
      <c r="G26" s="19" cm="1">
        <f t="array" aca="1" ref="G26" ca="1">INDIRECT(_xlfn.CONCAT(G$4,"_d!",G$1,$A26))</f>
        <v>165.92088317871094</v>
      </c>
      <c r="H26" s="19" cm="1">
        <f t="array" aca="1" ref="H26" ca="1">INDIRECT(_xlfn.CONCAT(H$4,"_d!",H$1,$A26))</f>
        <v>163.14169311523438</v>
      </c>
      <c r="I26" s="42">
        <f t="shared" ca="1" si="6"/>
        <v>164.66201106110208</v>
      </c>
      <c r="J26" s="19" cm="1">
        <f t="array" aca="1" ref="J26" ca="1">INDIRECT(_xlfn.CONCAT(J$4,"_d!",J$1,$A26))</f>
        <v>164.74185180664063</v>
      </c>
      <c r="K26" s="19" cm="1">
        <f t="array" aca="1" ref="K26" ca="1">INDIRECT(_xlfn.CONCAT(K$4,"_d!",K$1,$A26))</f>
        <v>164.62432861328125</v>
      </c>
      <c r="L26" s="19" cm="1">
        <f t="array" aca="1" ref="L26" ca="1">INDIRECT(_xlfn.CONCAT(L$4,"_d!",L$1,$A26))</f>
        <v>165.93229675292969</v>
      </c>
      <c r="M26" s="19" cm="1">
        <f t="array" aca="1" ref="M26" ca="1">INDIRECT(_xlfn.CONCAT(M$4,"_d!",M$1,$A26))</f>
        <v>163.58753967285156</v>
      </c>
      <c r="N26" s="19" cm="1">
        <f t="array" aca="1" ref="N26" ca="1">INDIRECT(_xlfn.CONCAT(N$4,"_d!",N$1,$A26))</f>
        <v>165.92652893066406</v>
      </c>
      <c r="O26" s="19" cm="1">
        <f t="array" aca="1" ref="O26" ca="1">INDIRECT(_xlfn.CONCAT(O$4,"_d!",O$1,$A26))</f>
        <v>162.21986389160156</v>
      </c>
      <c r="P26" s="42">
        <f ca="1">+SUMPRODUCT(J$3:$O$3,J26:O26)</f>
        <v>164.75728823252493</v>
      </c>
      <c r="Q26" s="19" cm="1">
        <f t="array" aca="1" ref="Q26" ca="1">INDIRECT(_xlfn.CONCAT(Q$4,"_d!",Q$1,$A26))</f>
        <v>165.70474243164063</v>
      </c>
      <c r="R26" s="19" cm="1">
        <f t="array" aca="1" ref="R26" ca="1">INDIRECT(_xlfn.CONCAT(R$4,"_d!",R$1,$A26))</f>
        <v>165.28077697753906</v>
      </c>
      <c r="S26" s="19" cm="1">
        <f t="array" aca="1" ref="S26" ca="1">INDIRECT(_xlfn.CONCAT(S$4,"_d!",S$1,$A26))</f>
        <v>166.37702941894531</v>
      </c>
      <c r="T26" s="19" cm="1">
        <f t="array" aca="1" ref="T26" ca="1">INDIRECT(_xlfn.CONCAT(T$4,"_d!",T$1,$A26))</f>
        <v>165.32302856445313</v>
      </c>
      <c r="U26" s="19" cm="1">
        <f t="array" aca="1" ref="U26" ca="1">INDIRECT(_xlfn.CONCAT(U$4,"_d!",U$1,$A26))</f>
        <v>166.71156311035156</v>
      </c>
      <c r="V26" s="19" cm="1">
        <f t="array" aca="1" ref="V26" ca="1">INDIRECT(_xlfn.CONCAT(V$4,"_d!",V$1,$A26))</f>
        <v>163.41656494140625</v>
      </c>
      <c r="W26" s="42">
        <f t="shared" ca="1" si="7"/>
        <v>165.6283680278178</v>
      </c>
      <c r="X26" s="19" cm="1">
        <f t="array" aca="1" ref="X26" ca="1">INDIRECT(_xlfn.CONCAT(X$4,"_d!",X$1,$A26))</f>
        <v>164.95716857910156</v>
      </c>
      <c r="Y26" s="19" cm="1">
        <f t="array" aca="1" ref="Y26" ca="1">INDIRECT(_xlfn.CONCAT(Y$4,"_d!",Y$1,$A26))</f>
        <v>164.24040222167969</v>
      </c>
      <c r="Z26" s="19" cm="1">
        <f t="array" aca="1" ref="Z26" ca="1">INDIRECT(_xlfn.CONCAT(Z$4,"_d!",Z$1,$A26))</f>
        <v>167.29362487792969</v>
      </c>
      <c r="AA26" s="19" cm="1">
        <f t="array" aca="1" ref="AA26" ca="1">INDIRECT(_xlfn.CONCAT(AA$4,"_d!",AA$1,$A26))</f>
        <v>163.80276489257813</v>
      </c>
      <c r="AB26" s="19" cm="1">
        <f t="array" aca="1" ref="AB26" ca="1">INDIRECT(_xlfn.CONCAT(AB$4,"_d!",AB$1,$A26))</f>
        <v>167.56512451171875</v>
      </c>
      <c r="AC26" s="19" cm="1">
        <f t="array" aca="1" ref="AC26" ca="1">INDIRECT(_xlfn.CONCAT(AC$4,"_d!",AC$1,$A26))</f>
        <v>164.67198181152344</v>
      </c>
      <c r="AD26" s="42">
        <f t="shared" ca="1" si="8"/>
        <v>165.07343027539827</v>
      </c>
      <c r="AE26" s="19" cm="1">
        <f t="array" aca="1" ref="AE26" ca="1">INDIRECT(_xlfn.CONCAT(AE$4,"_d!",AE$1,$A26))</f>
        <v>165.46052551269531</v>
      </c>
      <c r="AF26" s="19" cm="1">
        <f t="array" aca="1" ref="AF26" ca="1">INDIRECT(_xlfn.CONCAT(AF$4,"_d!",AF$1,$A26))</f>
        <v>164.94525146484375</v>
      </c>
      <c r="AG26" s="19" cm="1">
        <f t="array" aca="1" ref="AG26" ca="1">INDIRECT(_xlfn.CONCAT(AG$4,"_d!",AG$1,$A26))</f>
        <v>166.7930908203125</v>
      </c>
      <c r="AH26" s="19" cm="1">
        <f t="array" aca="1" ref="AH26" ca="1">INDIRECT(_xlfn.CONCAT(AH$4,"_d!",AH$1,$A26))</f>
        <v>165.72276306152344</v>
      </c>
      <c r="AI26" s="19" cm="1">
        <f t="array" aca="1" ref="AI26" ca="1">INDIRECT(_xlfn.CONCAT(AI$4,"_d!",AI$1,$A26))</f>
        <v>166.6220703125</v>
      </c>
      <c r="AJ26" s="19" cm="1">
        <f t="array" aca="1" ref="AJ26" ca="1">INDIRECT(_xlfn.CONCAT(AJ$4,"_d!",AJ$1,$A26))</f>
        <v>164.15011596679688</v>
      </c>
      <c r="AK26" s="42">
        <f t="shared" ca="1" si="9"/>
        <v>165.4410694292481</v>
      </c>
      <c r="AL26" s="19" cm="1">
        <f t="array" aca="1" ref="AL26" ca="1">INDIRECT(_xlfn.CONCAT(AL$4,"_d!",AL$1,$A26))</f>
        <v>165.50386047363281</v>
      </c>
      <c r="AM26" s="19" cm="1">
        <f t="array" aca="1" ref="AM26" ca="1">INDIRECT(_xlfn.CONCAT(AM$4,"_d!",AM$1,$A26))</f>
        <v>165.0872802734375</v>
      </c>
      <c r="AN26" s="19" cm="1">
        <f t="array" aca="1" ref="AN26" ca="1">INDIRECT(_xlfn.CONCAT(AN$4,"_d!",AN$1,$A26))</f>
        <v>166.56990051269531</v>
      </c>
      <c r="AO26" s="19" cm="1">
        <f t="array" aca="1" ref="AO26" ca="1">INDIRECT(_xlfn.CONCAT(AO$4,"_d!",AO$1,$A26))</f>
        <v>163.66226196289063</v>
      </c>
      <c r="AP26" s="19" cm="1">
        <f t="array" aca="1" ref="AP26" ca="1">INDIRECT(_xlfn.CONCAT(AP$4,"_d!",AP$1,$A26))</f>
        <v>167.07075500488281</v>
      </c>
      <c r="AQ26" s="19" cm="1">
        <f t="array" aca="1" ref="AQ26" ca="1">INDIRECT(_xlfn.CONCAT(AQ$4,"_d!",AQ$1,$A26))</f>
        <v>163.2642822265625</v>
      </c>
      <c r="AR26" s="42">
        <f t="shared" ca="1" si="10"/>
        <v>165.35017255275264</v>
      </c>
      <c r="AS26" s="19" cm="1">
        <f t="array" aca="1" ref="AS26" ca="1">INDIRECT(_xlfn.CONCAT(AS$4,"_d!",AS$1,$A26))</f>
        <v>165.28518676757813</v>
      </c>
      <c r="AT26" s="19" cm="1">
        <f t="array" aca="1" ref="AT26" ca="1">INDIRECT(_xlfn.CONCAT(AT$4,"_d!",AT$1,$A26))</f>
        <v>165.79084777832031</v>
      </c>
      <c r="AU26" s="19" cm="1">
        <f t="array" aca="1" ref="AU26" ca="1">INDIRECT(_xlfn.CONCAT(AU$4,"_d!",AU$1,$A26))</f>
        <v>166.49249267578125</v>
      </c>
      <c r="AV26" s="19" cm="1">
        <f t="array" aca="1" ref="AV26" ca="1">INDIRECT(_xlfn.CONCAT(AV$4,"_d!",AV$1,$A26))</f>
        <v>165.81149291992188</v>
      </c>
      <c r="AW26" s="19" cm="1">
        <f t="array" aca="1" ref="AW26" ca="1">INDIRECT(_xlfn.CONCAT(AW$4,"_d!",AW$1,$A26))</f>
        <v>167.42654418945313</v>
      </c>
      <c r="AX26" s="19" cm="1">
        <f t="array" aca="1" ref="AX26" ca="1">INDIRECT(_xlfn.CONCAT(AX$4,"_d!",AX$1,$A26))</f>
        <v>164.08424377441406</v>
      </c>
      <c r="AY26" s="42">
        <f t="shared" ca="1" si="11"/>
        <v>165.62328726447407</v>
      </c>
      <c r="AZ26" s="19" cm="1">
        <f t="array" aca="1" ref="AZ26" ca="1">INDIRECT(_xlfn.CONCAT(AZ$4,"_d!",AZ$1,$A26))</f>
        <v>165.4248046875</v>
      </c>
      <c r="BA26" s="19" cm="1">
        <f t="array" aca="1" ref="BA26" ca="1">INDIRECT(_xlfn.CONCAT(BA$4,"_d!",BA$1,$A26))</f>
        <v>165.05155944824219</v>
      </c>
      <c r="BB26" s="19" cm="1">
        <f t="array" aca="1" ref="BB26" ca="1">INDIRECT(_xlfn.CONCAT(BB$4,"_d!",BB$1,$A26))</f>
        <v>167.39213562011719</v>
      </c>
      <c r="BC26" s="19" cm="1">
        <f t="array" aca="1" ref="BC26" ca="1">INDIRECT(_xlfn.CONCAT(BC$4,"_d!",BC$1,$A26))</f>
        <v>164.55607604980469</v>
      </c>
      <c r="BD26" s="19" cm="1">
        <f t="array" aca="1" ref="BD26" ca="1">INDIRECT(_xlfn.CONCAT(BD$4,"_d!",BD$1,$A26))</f>
        <v>167.51649475097656</v>
      </c>
      <c r="BE26" s="19" cm="1">
        <f t="array" aca="1" ref="BE26" ca="1">INDIRECT(_xlfn.CONCAT(BE$4,"_d!",BE$1,$A26))</f>
        <v>165.11085510253906</v>
      </c>
      <c r="BF26" s="42">
        <f t="shared" ca="1" si="12"/>
        <v>165.46824771319359</v>
      </c>
      <c r="BG26" s="19" cm="1">
        <f t="array" aca="1" ref="BG26" ca="1">INDIRECT(_xlfn.CONCAT(BG$4,"_d!",BG$1,$A26))</f>
        <v>165.39059448242188</v>
      </c>
      <c r="BH26" s="19" cm="1">
        <f t="array" aca="1" ref="BH26" ca="1">INDIRECT(_xlfn.CONCAT(BH$4,"_d!",BH$1,$A26))</f>
        <v>165.35885620117188</v>
      </c>
      <c r="BI26" s="19" cm="1">
        <f t="array" aca="1" ref="BI26" ca="1">INDIRECT(_xlfn.CONCAT(BI$4,"_d!",BI$1,$A26))</f>
        <v>168.15635681152344</v>
      </c>
      <c r="BJ26" s="19" cm="1">
        <f t="array" aca="1" ref="BJ26" ca="1">INDIRECT(_xlfn.CONCAT(BJ$4,"_d!",BJ$1,$A26))</f>
        <v>166.07063293457031</v>
      </c>
      <c r="BK26" s="19" cm="1">
        <f t="array" aca="1" ref="BK26" ca="1">INDIRECT(_xlfn.CONCAT(BK$4,"_d!",BK$1,$A26))</f>
        <v>167.85868835449219</v>
      </c>
      <c r="BL26" s="19" cm="1">
        <f t="array" aca="1" ref="BL26" ca="1">INDIRECT(_xlfn.CONCAT(BL$4,"_d!",BL$1,$A26))</f>
        <v>165.65060424804688</v>
      </c>
      <c r="BM26" s="42">
        <f t="shared" ca="1" si="13"/>
        <v>165.6182399981507</v>
      </c>
      <c r="BN26" s="19" cm="1">
        <f t="array" aca="1" ref="BN26" ca="1">INDIRECT(_xlfn.CONCAT(BN$4,"_d!",BN$1,$A26))</f>
        <v>165.08177185058594</v>
      </c>
      <c r="BO26" s="19" cm="1">
        <f t="array" aca="1" ref="BO26" ca="1">INDIRECT(_xlfn.CONCAT(BO$4,"_d!",BO$1,$A26))</f>
        <v>165.35731506347656</v>
      </c>
      <c r="BP26" s="19" cm="1">
        <f t="array" aca="1" ref="BP26" ca="1">INDIRECT(_xlfn.CONCAT(BP$4,"_d!",BP$1,$A26))</f>
        <v>167.10385131835938</v>
      </c>
      <c r="BQ26" s="19" cm="1">
        <f t="array" aca="1" ref="BQ26" ca="1">INDIRECT(_xlfn.CONCAT(BQ$4,"_d!",BQ$1,$A26))</f>
        <v>163.41030883789063</v>
      </c>
      <c r="BR26" s="19" cm="1">
        <f t="array" aca="1" ref="BR26" ca="1">INDIRECT(_xlfn.CONCAT(BR$4,"_d!",BR$1,$A26))</f>
        <v>168.04501342773438</v>
      </c>
      <c r="BS26" s="19" cm="1">
        <f t="array" aca="1" ref="BS26" ca="1">INDIRECT(_xlfn.CONCAT(BS$4,"_d!",BS$1,$A26))</f>
        <v>166.18318176269531</v>
      </c>
      <c r="BT26" s="42">
        <f t="shared" ca="1" si="14"/>
        <v>165.40530059633852</v>
      </c>
      <c r="BU26" s="42"/>
      <c r="BV26" s="45">
        <f t="shared" ca="1" si="15"/>
        <v>164.66201106110208</v>
      </c>
      <c r="BW26" s="45">
        <f t="shared" ca="1" si="16"/>
        <v>164.75728823252493</v>
      </c>
      <c r="BX26" s="45">
        <f t="shared" ca="1" si="17"/>
        <v>165.6283680278178</v>
      </c>
      <c r="BY26" s="45">
        <f t="shared" ca="1" si="18"/>
        <v>165.07343027539827</v>
      </c>
      <c r="BZ26" s="45">
        <f t="shared" ca="1" si="19"/>
        <v>165.4410694292481</v>
      </c>
      <c r="CA26" s="45">
        <f t="shared" ca="1" si="20"/>
        <v>165.35017255275264</v>
      </c>
      <c r="CB26" s="45">
        <f t="shared" ca="1" si="21"/>
        <v>165.62328726447407</v>
      </c>
      <c r="CC26" s="45">
        <f t="shared" ca="1" si="22"/>
        <v>165.46824771319359</v>
      </c>
      <c r="CD26" s="45">
        <f t="shared" ca="1" si="23"/>
        <v>165.6182399981507</v>
      </c>
      <c r="CE26" s="45">
        <f t="shared" ca="1" si="24"/>
        <v>165.40530059633852</v>
      </c>
      <c r="CF26" s="45" cm="1">
        <f t="array" aca="1" ref="CF26" ca="1">+SUMPRODUCT($BV$3:$CE$3/100,$BV26:$CE26)</f>
        <v>165.35691023866573</v>
      </c>
      <c r="CG26" s="35">
        <f t="shared" si="28"/>
        <v>43344</v>
      </c>
      <c r="CH26" s="24">
        <f t="shared" ca="1" si="29"/>
        <v>6.5544882306599606E-2</v>
      </c>
      <c r="CI26" s="24">
        <f t="shared" ca="1" si="30"/>
        <v>6.5614716581759547E-2</v>
      </c>
      <c r="CJ26" s="24">
        <f t="shared" ca="1" si="31"/>
        <v>6.4561796067523547E-2</v>
      </c>
      <c r="CK26" s="24">
        <f t="shared" ca="1" si="32"/>
        <v>6.597432744044851E-2</v>
      </c>
      <c r="CL26" s="24">
        <f t="shared" ca="1" si="33"/>
        <v>6.4825072767447756E-2</v>
      </c>
      <c r="CM26" s="24">
        <f t="shared" ca="1" si="34"/>
        <v>6.4555159548141949E-2</v>
      </c>
      <c r="CN26" s="24">
        <f t="shared" ca="1" si="35"/>
        <v>6.5869044721887704E-2</v>
      </c>
      <c r="CO26" s="24">
        <f t="shared" ca="1" si="36"/>
        <v>6.5807269639736932E-2</v>
      </c>
      <c r="CP26" s="24">
        <f t="shared" ca="1" si="37"/>
        <v>6.4344762456729709E-2</v>
      </c>
      <c r="CQ26" s="24">
        <f t="shared" ca="1" si="38"/>
        <v>6.5989748826055905E-2</v>
      </c>
      <c r="CR26" s="24">
        <f t="shared" ca="1" si="26"/>
        <v>6.5332850897609873E-2</v>
      </c>
      <c r="CS26" s="35">
        <f t="shared" si="39"/>
        <v>43344</v>
      </c>
      <c r="CT26" s="24">
        <f t="shared" ca="1" si="41"/>
        <v>0.40401045150602544</v>
      </c>
      <c r="CU26" s="24">
        <f t="shared" ca="1" si="42"/>
        <v>0.40351235894728266</v>
      </c>
      <c r="CV26" s="24">
        <f t="shared" ca="1" si="43"/>
        <v>0.40750923935090722</v>
      </c>
      <c r="CW26" s="24">
        <f t="shared" ca="1" si="44"/>
        <v>0.40592610567895293</v>
      </c>
      <c r="CX26" s="24">
        <f t="shared" ca="1" si="45"/>
        <v>0.40593636131748534</v>
      </c>
      <c r="CY26" s="24">
        <f t="shared" ca="1" si="46"/>
        <v>0.40474140123103797</v>
      </c>
      <c r="CZ26" s="24">
        <f t="shared" ca="1" si="47"/>
        <v>0.40860457339489331</v>
      </c>
      <c r="DA26" s="24">
        <f t="shared" ca="1" si="48"/>
        <v>0.40735989855503885</v>
      </c>
      <c r="DB26" s="24">
        <f t="shared" ca="1" si="49"/>
        <v>0.40503739839121056</v>
      </c>
      <c r="DC26" s="24">
        <f t="shared" ca="1" si="50"/>
        <v>0.40577468456770704</v>
      </c>
      <c r="DD26" s="48">
        <f t="shared" ca="1" si="51"/>
        <v>0.40596498774802248</v>
      </c>
      <c r="DE26" s="48">
        <f>+[1]NAC!AG27</f>
        <v>0.40542340474211969</v>
      </c>
    </row>
    <row r="27" spans="1:109" x14ac:dyDescent="0.25">
      <c r="A27" s="110">
        <f t="shared" si="27"/>
        <v>54</v>
      </c>
      <c r="B27" s="35">
        <f>+NAC!A27</f>
        <v>43374</v>
      </c>
      <c r="C27" s="19" cm="1">
        <f t="array" aca="1" ref="C27" ca="1">INDIRECT(_xlfn.CONCAT(C$4,"_d!",C$1,$A27))</f>
        <v>174.24784851074219</v>
      </c>
      <c r="D27" s="19" cm="1">
        <f t="array" aca="1" ref="D27" ca="1">INDIRECT(_xlfn.CONCAT(D$4,"_d!",D$1,$A27))</f>
        <v>173.19743347167969</v>
      </c>
      <c r="E27" s="19" cm="1">
        <f t="array" aca="1" ref="E27" ca="1">INDIRECT(_xlfn.CONCAT(E$4,"_d!",E$1,$A27))</f>
        <v>174.40306091308594</v>
      </c>
      <c r="F27" s="19" cm="1">
        <f t="array" aca="1" ref="F27" ca="1">INDIRECT(_xlfn.CONCAT(F$4,"_d!",F$1,$A27))</f>
        <v>171.71963500976563</v>
      </c>
      <c r="G27" s="19" cm="1">
        <f t="array" aca="1" ref="G27" ca="1">INDIRECT(_xlfn.CONCAT(G$4,"_d!",G$1,$A27))</f>
        <v>175.74404907226563</v>
      </c>
      <c r="H27" s="19" cm="1">
        <f t="array" aca="1" ref="H27" ca="1">INDIRECT(_xlfn.CONCAT(H$4,"_d!",H$1,$A27))</f>
        <v>172.81056213378906</v>
      </c>
      <c r="I27" s="42">
        <f t="shared" ca="1" si="6"/>
        <v>173.67080023776234</v>
      </c>
      <c r="J27" s="19" cm="1">
        <f t="array" aca="1" ref="J27" ca="1">INDIRECT(_xlfn.CONCAT(J$4,"_d!",J$1,$A27))</f>
        <v>173.34039306640625</v>
      </c>
      <c r="K27" s="19" cm="1">
        <f t="array" aca="1" ref="K27" ca="1">INDIRECT(_xlfn.CONCAT(K$4,"_d!",K$1,$A27))</f>
        <v>174.29296875</v>
      </c>
      <c r="L27" s="19" cm="1">
        <f t="array" aca="1" ref="L27" ca="1">INDIRECT(_xlfn.CONCAT(L$4,"_d!",L$1,$A27))</f>
        <v>174.99908447265625</v>
      </c>
      <c r="M27" s="19" cm="1">
        <f t="array" aca="1" ref="M27" ca="1">INDIRECT(_xlfn.CONCAT(M$4,"_d!",M$1,$A27))</f>
        <v>171.45504760742188</v>
      </c>
      <c r="N27" s="19" cm="1">
        <f t="array" aca="1" ref="N27" ca="1">INDIRECT(_xlfn.CONCAT(N$4,"_d!",N$1,$A27))</f>
        <v>175.75233459472656</v>
      </c>
      <c r="O27" s="19" cm="1">
        <f t="array" aca="1" ref="O27" ca="1">INDIRECT(_xlfn.CONCAT(O$4,"_d!",O$1,$A27))</f>
        <v>171.60166931152344</v>
      </c>
      <c r="P27" s="42">
        <f ca="1">+SUMPRODUCT(J$3:$O$3,J27:O27)</f>
        <v>173.81039291287115</v>
      </c>
      <c r="Q27" s="19" cm="1">
        <f t="array" aca="1" ref="Q27" ca="1">INDIRECT(_xlfn.CONCAT(Q$4,"_d!",Q$1,$A27))</f>
        <v>174.3504638671875</v>
      </c>
      <c r="R27" s="19" cm="1">
        <f t="array" aca="1" ref="R27" ca="1">INDIRECT(_xlfn.CONCAT(R$4,"_d!",R$1,$A27))</f>
        <v>175.06465148925781</v>
      </c>
      <c r="S27" s="19" cm="1">
        <f t="array" aca="1" ref="S27" ca="1">INDIRECT(_xlfn.CONCAT(S$4,"_d!",S$1,$A27))</f>
        <v>175.41915893554688</v>
      </c>
      <c r="T27" s="19" cm="1">
        <f t="array" aca="1" ref="T27" ca="1">INDIRECT(_xlfn.CONCAT(T$4,"_d!",T$1,$A27))</f>
        <v>173.54074096679688</v>
      </c>
      <c r="U27" s="19" cm="1">
        <f t="array" aca="1" ref="U27" ca="1">INDIRECT(_xlfn.CONCAT(U$4,"_d!",U$1,$A27))</f>
        <v>176.5345458984375</v>
      </c>
      <c r="V27" s="19" cm="1">
        <f t="array" aca="1" ref="V27" ca="1">INDIRECT(_xlfn.CONCAT(V$4,"_d!",V$1,$A27))</f>
        <v>173.04551696777344</v>
      </c>
      <c r="W27" s="42">
        <f t="shared" ca="1" si="7"/>
        <v>174.77802312716975</v>
      </c>
      <c r="X27" s="19" cm="1">
        <f t="array" aca="1" ref="X27" ca="1">INDIRECT(_xlfn.CONCAT(X$4,"_d!",X$1,$A27))</f>
        <v>173.35832214355469</v>
      </c>
      <c r="Y27" s="19" cm="1">
        <f t="array" aca="1" ref="Y27" ca="1">INDIRECT(_xlfn.CONCAT(Y$4,"_d!",Y$1,$A27))</f>
        <v>173.62957763671875</v>
      </c>
      <c r="Z27" s="19" cm="1">
        <f t="array" aca="1" ref="Z27" ca="1">INDIRECT(_xlfn.CONCAT(Z$4,"_d!",Z$1,$A27))</f>
        <v>176.49163818359375</v>
      </c>
      <c r="AA27" s="19" cm="1">
        <f t="array" aca="1" ref="AA27" ca="1">INDIRECT(_xlfn.CONCAT(AA$4,"_d!",AA$1,$A27))</f>
        <v>171.61427307128906</v>
      </c>
      <c r="AB27" s="19" cm="1">
        <f t="array" aca="1" ref="AB27" ca="1">INDIRECT(_xlfn.CONCAT(AB$4,"_d!",AB$1,$A27))</f>
        <v>177.68659973144531</v>
      </c>
      <c r="AC27" s="19" cm="1">
        <f t="array" aca="1" ref="AC27" ca="1">INDIRECT(_xlfn.CONCAT(AC$4,"_d!",AC$1,$A27))</f>
        <v>174.49404907226563</v>
      </c>
      <c r="AD27" s="42">
        <f t="shared" ca="1" si="8"/>
        <v>174.03872861529365</v>
      </c>
      <c r="AE27" s="19" cm="1">
        <f t="array" aca="1" ref="AE27" ca="1">INDIRECT(_xlfn.CONCAT(AE$4,"_d!",AE$1,$A27))</f>
        <v>173.94129943847656</v>
      </c>
      <c r="AF27" s="19" cm="1">
        <f t="array" aca="1" ref="AF27" ca="1">INDIRECT(_xlfn.CONCAT(AF$4,"_d!",AF$1,$A27))</f>
        <v>174.60772705078125</v>
      </c>
      <c r="AG27" s="19" cm="1">
        <f t="array" aca="1" ref="AG27" ca="1">INDIRECT(_xlfn.CONCAT(AG$4,"_d!",AG$1,$A27))</f>
        <v>175.85038757324219</v>
      </c>
      <c r="AH27" s="19" cm="1">
        <f t="array" aca="1" ref="AH27" ca="1">INDIRECT(_xlfn.CONCAT(AH$4,"_d!",AH$1,$A27))</f>
        <v>173.92636108398438</v>
      </c>
      <c r="AI27" s="19" cm="1">
        <f t="array" aca="1" ref="AI27" ca="1">INDIRECT(_xlfn.CONCAT(AI$4,"_d!",AI$1,$A27))</f>
        <v>176.49017333984375</v>
      </c>
      <c r="AJ27" s="19" cm="1">
        <f t="array" aca="1" ref="AJ27" ca="1">INDIRECT(_xlfn.CONCAT(AJ$4,"_d!",AJ$1,$A27))</f>
        <v>173.75546264648438</v>
      </c>
      <c r="AK27" s="42">
        <f t="shared" ca="1" si="9"/>
        <v>174.53992841918506</v>
      </c>
      <c r="AL27" s="19" cm="1">
        <f t="array" aca="1" ref="AL27" ca="1">INDIRECT(_xlfn.CONCAT(AL$4,"_d!",AL$1,$A27))</f>
        <v>173.90933227539063</v>
      </c>
      <c r="AM27" s="19" cm="1">
        <f t="array" aca="1" ref="AM27" ca="1">INDIRECT(_xlfn.CONCAT(AM$4,"_d!",AM$1,$A27))</f>
        <v>174.72889709472656</v>
      </c>
      <c r="AN27" s="19" cm="1">
        <f t="array" aca="1" ref="AN27" ca="1">INDIRECT(_xlfn.CONCAT(AN$4,"_d!",AN$1,$A27))</f>
        <v>175.51286315917969</v>
      </c>
      <c r="AO27" s="19" cm="1">
        <f t="array" aca="1" ref="AO27" ca="1">INDIRECT(_xlfn.CONCAT(AO$4,"_d!",AO$1,$A27))</f>
        <v>171.4405517578125</v>
      </c>
      <c r="AP27" s="19" cm="1">
        <f t="array" aca="1" ref="AP27" ca="1">INDIRECT(_xlfn.CONCAT(AP$4,"_d!",AP$1,$A27))</f>
        <v>177.043701171875</v>
      </c>
      <c r="AQ27" s="19" cm="1">
        <f t="array" aca="1" ref="AQ27" ca="1">INDIRECT(_xlfn.CONCAT(AQ$4,"_d!",AQ$1,$A27))</f>
        <v>172.54347229003906</v>
      </c>
      <c r="AR27" s="42">
        <f t="shared" ca="1" si="10"/>
        <v>174.37269057280457</v>
      </c>
      <c r="AS27" s="19" cm="1">
        <f t="array" aca="1" ref="AS27" ca="1">INDIRECT(_xlfn.CONCAT(AS$4,"_d!",AS$1,$A27))</f>
        <v>173.72990417480469</v>
      </c>
      <c r="AT27" s="19" cm="1">
        <f t="array" aca="1" ref="AT27" ca="1">INDIRECT(_xlfn.CONCAT(AT$4,"_d!",AT$1,$A27))</f>
        <v>175.61968994140625</v>
      </c>
      <c r="AU27" s="19" cm="1">
        <f t="array" aca="1" ref="AU27" ca="1">INDIRECT(_xlfn.CONCAT(AU$4,"_d!",AU$1,$A27))</f>
        <v>175.42005920410156</v>
      </c>
      <c r="AV27" s="19" cm="1">
        <f t="array" aca="1" ref="AV27" ca="1">INDIRECT(_xlfn.CONCAT(AV$4,"_d!",AV$1,$A27))</f>
        <v>173.93003845214844</v>
      </c>
      <c r="AW27" s="19" cm="1">
        <f t="array" aca="1" ref="AW27" ca="1">INDIRECT(_xlfn.CONCAT(AW$4,"_d!",AW$1,$A27))</f>
        <v>177.30369567871094</v>
      </c>
      <c r="AX27" s="19" cm="1">
        <f t="array" aca="1" ref="AX27" ca="1">INDIRECT(_xlfn.CONCAT(AX$4,"_d!",AX$1,$A27))</f>
        <v>173.52691650390625</v>
      </c>
      <c r="AY27" s="42">
        <f t="shared" ca="1" si="11"/>
        <v>174.71545329434062</v>
      </c>
      <c r="AZ27" s="19" cm="1">
        <f t="array" aca="1" ref="AZ27" ca="1">INDIRECT(_xlfn.CONCAT(AZ$4,"_d!",AZ$1,$A27))</f>
        <v>173.86520385742188</v>
      </c>
      <c r="BA27" s="19" cm="1">
        <f t="array" aca="1" ref="BA27" ca="1">INDIRECT(_xlfn.CONCAT(BA$4,"_d!",BA$1,$A27))</f>
        <v>174.56559753417969</v>
      </c>
      <c r="BB27" s="19" cm="1">
        <f t="array" aca="1" ref="BB27" ca="1">INDIRECT(_xlfn.CONCAT(BB$4,"_d!",BB$1,$A27))</f>
        <v>176.46946716308594</v>
      </c>
      <c r="BC27" s="19" cm="1">
        <f t="array" aca="1" ref="BC27" ca="1">INDIRECT(_xlfn.CONCAT(BC$4,"_d!",BC$1,$A27))</f>
        <v>172.30274963378906</v>
      </c>
      <c r="BD27" s="19" cm="1">
        <f t="array" aca="1" ref="BD27" ca="1">INDIRECT(_xlfn.CONCAT(BD$4,"_d!",BD$1,$A27))</f>
        <v>177.30107116699219</v>
      </c>
      <c r="BE27" s="19" cm="1">
        <f t="array" aca="1" ref="BE27" ca="1">INDIRECT(_xlfn.CONCAT(BE$4,"_d!",BE$1,$A27))</f>
        <v>174.60032653808594</v>
      </c>
      <c r="BF27" s="42">
        <f t="shared" ca="1" si="12"/>
        <v>174.437206098031</v>
      </c>
      <c r="BG27" s="19" cm="1">
        <f t="array" aca="1" ref="BG27" ca="1">INDIRECT(_xlfn.CONCAT(BG$4,"_d!",BG$1,$A27))</f>
        <v>173.6798095703125</v>
      </c>
      <c r="BH27" s="19" cm="1">
        <f t="array" aca="1" ref="BH27" ca="1">INDIRECT(_xlfn.CONCAT(BH$4,"_d!",BH$1,$A27))</f>
        <v>174.948486328125</v>
      </c>
      <c r="BI27" s="19" cm="1">
        <f t="array" aca="1" ref="BI27" ca="1">INDIRECT(_xlfn.CONCAT(BI$4,"_d!",BI$1,$A27))</f>
        <v>177.4508056640625</v>
      </c>
      <c r="BJ27" s="19" cm="1">
        <f t="array" aca="1" ref="BJ27" ca="1">INDIRECT(_xlfn.CONCAT(BJ$4,"_d!",BJ$1,$A27))</f>
        <v>173.72439575195313</v>
      </c>
      <c r="BK27" s="19" cm="1">
        <f t="array" aca="1" ref="BK27" ca="1">INDIRECT(_xlfn.CONCAT(BK$4,"_d!",BK$1,$A27))</f>
        <v>177.57717895507813</v>
      </c>
      <c r="BL27" s="19" cm="1">
        <f t="array" aca="1" ref="BL27" ca="1">INDIRECT(_xlfn.CONCAT(BL$4,"_d!",BL$1,$A27))</f>
        <v>175.26777648925781</v>
      </c>
      <c r="BM27" s="42">
        <f t="shared" ca="1" si="13"/>
        <v>174.54623487328982</v>
      </c>
      <c r="BN27" s="19" cm="1">
        <f t="array" aca="1" ref="BN27" ca="1">INDIRECT(_xlfn.CONCAT(BN$4,"_d!",BN$1,$A27))</f>
        <v>173.20159912109375</v>
      </c>
      <c r="BO27" s="19" cm="1">
        <f t="array" aca="1" ref="BO27" ca="1">INDIRECT(_xlfn.CONCAT(BO$4,"_d!",BO$1,$A27))</f>
        <v>174.81172180175781</v>
      </c>
      <c r="BP27" s="19" cm="1">
        <f t="array" aca="1" ref="BP27" ca="1">INDIRECT(_xlfn.CONCAT(BP$4,"_d!",BP$1,$A27))</f>
        <v>176.29183959960938</v>
      </c>
      <c r="BQ27" s="19" cm="1">
        <f t="array" aca="1" ref="BQ27" ca="1">INDIRECT(_xlfn.CONCAT(BQ$4,"_d!",BQ$1,$A27))</f>
        <v>171.4332275390625</v>
      </c>
      <c r="BR27" s="19" cm="1">
        <f t="array" aca="1" ref="BR27" ca="1">INDIRECT(_xlfn.CONCAT(BR$4,"_d!",BR$1,$A27))</f>
        <v>177.99661254882813</v>
      </c>
      <c r="BS27" s="19" cm="1">
        <f t="array" aca="1" ref="BS27" ca="1">INDIRECT(_xlfn.CONCAT(BS$4,"_d!",BS$1,$A27))</f>
        <v>175.84733581542969</v>
      </c>
      <c r="BT27" s="42">
        <f t="shared" ca="1" si="14"/>
        <v>174.12199253235784</v>
      </c>
      <c r="BU27" s="42"/>
      <c r="BV27" s="45">
        <f t="shared" ca="1" si="15"/>
        <v>173.67080023776234</v>
      </c>
      <c r="BW27" s="45">
        <f t="shared" ca="1" si="16"/>
        <v>173.81039291287115</v>
      </c>
      <c r="BX27" s="45">
        <f t="shared" ca="1" si="17"/>
        <v>174.77802312716975</v>
      </c>
      <c r="BY27" s="45">
        <f t="shared" ca="1" si="18"/>
        <v>174.03872861529365</v>
      </c>
      <c r="BZ27" s="45">
        <f t="shared" ca="1" si="19"/>
        <v>174.53992841918506</v>
      </c>
      <c r="CA27" s="45">
        <f t="shared" ca="1" si="20"/>
        <v>174.37269057280457</v>
      </c>
      <c r="CB27" s="45">
        <f t="shared" ca="1" si="21"/>
        <v>174.71545329434062</v>
      </c>
      <c r="CC27" s="45">
        <f t="shared" ca="1" si="22"/>
        <v>174.437206098031</v>
      </c>
      <c r="CD27" s="45">
        <f t="shared" ca="1" si="23"/>
        <v>174.54623487328982</v>
      </c>
      <c r="CE27" s="45">
        <f t="shared" ca="1" si="24"/>
        <v>174.12199253235784</v>
      </c>
      <c r="CF27" s="45" cm="1">
        <f t="array" aca="1" ref="CF27" ca="1">+SUMPRODUCT($BV$3:$CE$3/100,$BV27:$CE27)</f>
        <v>174.32319756055668</v>
      </c>
      <c r="CG27" s="35">
        <f t="shared" si="28"/>
        <v>43374</v>
      </c>
      <c r="CH27" s="24">
        <f t="shared" ca="1" si="29"/>
        <v>5.4710792845335199E-2</v>
      </c>
      <c r="CI27" s="24">
        <f t="shared" ca="1" si="30"/>
        <v>5.494812871385335E-2</v>
      </c>
      <c r="CJ27" s="24">
        <f t="shared" ca="1" si="31"/>
        <v>5.5242077237730447E-2</v>
      </c>
      <c r="CK27" s="24">
        <f t="shared" ca="1" si="32"/>
        <v>5.4310971335230773E-2</v>
      </c>
      <c r="CL27" s="24">
        <f t="shared" ca="1" si="33"/>
        <v>5.4997583256243043E-2</v>
      </c>
      <c r="CM27" s="24">
        <f t="shared" ca="1" si="34"/>
        <v>5.4566124006755645E-2</v>
      </c>
      <c r="CN27" s="24">
        <f t="shared" ca="1" si="35"/>
        <v>5.4896664472960266E-2</v>
      </c>
      <c r="CO27" s="24">
        <f t="shared" ca="1" si="36"/>
        <v>5.4203501329048498E-2</v>
      </c>
      <c r="CP27" s="24">
        <f t="shared" ca="1" si="37"/>
        <v>5.3907074940772182E-2</v>
      </c>
      <c r="CQ27" s="24">
        <f t="shared" ca="1" si="38"/>
        <v>5.2698987907841444E-2</v>
      </c>
      <c r="CR27" s="24">
        <f t="shared" ca="1" si="26"/>
        <v>5.4223844101523033E-2</v>
      </c>
      <c r="CS27" s="35">
        <f t="shared" si="39"/>
        <v>43374</v>
      </c>
      <c r="CT27" s="24">
        <f t="shared" ca="1" si="41"/>
        <v>0.45710500698821654</v>
      </c>
      <c r="CU27" s="24">
        <f t="shared" ca="1" si="42"/>
        <v>0.45693100367911188</v>
      </c>
      <c r="CV27" s="24">
        <f t="shared" ca="1" si="43"/>
        <v>0.46182787265208303</v>
      </c>
      <c r="CW27" s="24">
        <f t="shared" ca="1" si="44"/>
        <v>0.45890029097844076</v>
      </c>
      <c r="CX27" s="24">
        <f t="shared" ca="1" si="45"/>
        <v>0.45999586394342074</v>
      </c>
      <c r="CY27" s="24">
        <f t="shared" ca="1" si="46"/>
        <v>0.45855652721671203</v>
      </c>
      <c r="CZ27" s="24">
        <f t="shared" ca="1" si="47"/>
        <v>0.46343815720184933</v>
      </c>
      <c r="DA27" s="24">
        <f t="shared" ca="1" si="48"/>
        <v>0.46168907287495453</v>
      </c>
      <c r="DB27" s="24">
        <f t="shared" ca="1" si="49"/>
        <v>0.4591848527020399</v>
      </c>
      <c r="DC27" s="24">
        <f t="shared" ca="1" si="50"/>
        <v>0.45922816589699345</v>
      </c>
      <c r="DD27" s="48">
        <f t="shared" ca="1" si="51"/>
        <v>0.45985344028989017</v>
      </c>
      <c r="DE27" s="48">
        <f>+[1]NAC!AG28</f>
        <v>0.45909689592535741</v>
      </c>
    </row>
    <row r="28" spans="1:109" x14ac:dyDescent="0.25">
      <c r="A28" s="110">
        <f t="shared" si="27"/>
        <v>55</v>
      </c>
      <c r="B28" s="35">
        <f>+NAC!A28</f>
        <v>43405</v>
      </c>
      <c r="C28" s="19" cm="1">
        <f t="array" aca="1" ref="C28" ca="1">INDIRECT(_xlfn.CONCAT(C$4,"_d!",C$1,$A28))</f>
        <v>179.24754333496094</v>
      </c>
      <c r="D28" s="19" cm="1">
        <f t="array" aca="1" ref="D28" ca="1">INDIRECT(_xlfn.CONCAT(D$4,"_d!",D$1,$A28))</f>
        <v>178.87776184082031</v>
      </c>
      <c r="E28" s="19" cm="1">
        <f t="array" aca="1" ref="E28" ca="1">INDIRECT(_xlfn.CONCAT(E$4,"_d!",E$1,$A28))</f>
        <v>179.83222961425781</v>
      </c>
      <c r="F28" s="19" cm="1">
        <f t="array" aca="1" ref="F28" ca="1">INDIRECT(_xlfn.CONCAT(F$4,"_d!",F$1,$A28))</f>
        <v>176.82040405273438</v>
      </c>
      <c r="G28" s="19" cm="1">
        <f t="array" aca="1" ref="G28" ca="1">INDIRECT(_xlfn.CONCAT(G$4,"_d!",G$1,$A28))</f>
        <v>182.078369140625</v>
      </c>
      <c r="H28" s="19" cm="1">
        <f t="array" aca="1" ref="H28" ca="1">INDIRECT(_xlfn.CONCAT(H$4,"_d!",H$1,$A28))</f>
        <v>180.5411376953125</v>
      </c>
      <c r="I28" s="42">
        <f t="shared" ca="1" si="6"/>
        <v>179.14007308501041</v>
      </c>
      <c r="J28" s="19" cm="1">
        <f t="array" aca="1" ref="J28" ca="1">INDIRECT(_xlfn.CONCAT(J$4,"_d!",J$1,$A28))</f>
        <v>178.45118713378906</v>
      </c>
      <c r="K28" s="19" cm="1">
        <f t="array" aca="1" ref="K28" ca="1">INDIRECT(_xlfn.CONCAT(K$4,"_d!",K$1,$A28))</f>
        <v>180.07821655273438</v>
      </c>
      <c r="L28" s="19" cm="1">
        <f t="array" aca="1" ref="L28" ca="1">INDIRECT(_xlfn.CONCAT(L$4,"_d!",L$1,$A28))</f>
        <v>180.44522094726563</v>
      </c>
      <c r="M28" s="19" cm="1">
        <f t="array" aca="1" ref="M28" ca="1">INDIRECT(_xlfn.CONCAT(M$4,"_d!",M$1,$A28))</f>
        <v>176.53619384765625</v>
      </c>
      <c r="N28" s="19" cm="1">
        <f t="array" aca="1" ref="N28" ca="1">INDIRECT(_xlfn.CONCAT(N$4,"_d!",N$1,$A28))</f>
        <v>182.22572326660156</v>
      </c>
      <c r="O28" s="19" cm="1">
        <f t="array" aca="1" ref="O28" ca="1">INDIRECT(_xlfn.CONCAT(O$4,"_d!",O$1,$A28))</f>
        <v>179.07948303222656</v>
      </c>
      <c r="P28" s="42">
        <f ca="1">+SUMPRODUCT(J$3:$O$3,J28:O28)</f>
        <v>179.38118862828355</v>
      </c>
      <c r="Q28" s="19" cm="1">
        <f t="array" aca="1" ref="Q28" ca="1">INDIRECT(_xlfn.CONCAT(Q$4,"_d!",Q$1,$A28))</f>
        <v>179.30496215820313</v>
      </c>
      <c r="R28" s="19" cm="1">
        <f t="array" aca="1" ref="R28" ca="1">INDIRECT(_xlfn.CONCAT(R$4,"_d!",R$1,$A28))</f>
        <v>180.75721740722656</v>
      </c>
      <c r="S28" s="19" cm="1">
        <f t="array" aca="1" ref="S28" ca="1">INDIRECT(_xlfn.CONCAT(S$4,"_d!",S$1,$A28))</f>
        <v>180.95248413085938</v>
      </c>
      <c r="T28" s="19" cm="1">
        <f t="array" aca="1" ref="T28" ca="1">INDIRECT(_xlfn.CONCAT(T$4,"_d!",T$1,$A28))</f>
        <v>178.64651489257813</v>
      </c>
      <c r="U28" s="19" cm="1">
        <f t="array" aca="1" ref="U28" ca="1">INDIRECT(_xlfn.CONCAT(U$4,"_d!",U$1,$A28))</f>
        <v>182.89105224609375</v>
      </c>
      <c r="V28" s="19" cm="1">
        <f t="array" aca="1" ref="V28" ca="1">INDIRECT(_xlfn.CONCAT(V$4,"_d!",V$1,$A28))</f>
        <v>180.54534912109375</v>
      </c>
      <c r="W28" s="42">
        <f t="shared" ca="1" si="7"/>
        <v>180.25442063017007</v>
      </c>
      <c r="X28" s="19" cm="1">
        <f t="array" aca="1" ref="X28" ca="1">INDIRECT(_xlfn.CONCAT(X$4,"_d!",X$1,$A28))</f>
        <v>178.47135925292969</v>
      </c>
      <c r="Y28" s="19" cm="1">
        <f t="array" aca="1" ref="Y28" ca="1">INDIRECT(_xlfn.CONCAT(Y$4,"_d!",Y$1,$A28))</f>
        <v>179.23060607910156</v>
      </c>
      <c r="Z28" s="19" cm="1">
        <f t="array" aca="1" ref="Z28" ca="1">INDIRECT(_xlfn.CONCAT(Z$4,"_d!",Z$1,$A28))</f>
        <v>182.08544921875</v>
      </c>
      <c r="AA28" s="19" cm="1">
        <f t="array" aca="1" ref="AA28" ca="1">INDIRECT(_xlfn.CONCAT(AA$4,"_d!",AA$1,$A28))</f>
        <v>176.79490661621094</v>
      </c>
      <c r="AB28" s="19" cm="1">
        <f t="array" aca="1" ref="AB28" ca="1">INDIRECT(_xlfn.CONCAT(AB$4,"_d!",AB$1,$A28))</f>
        <v>184.21882629394531</v>
      </c>
      <c r="AC28" s="19" cm="1">
        <f t="array" aca="1" ref="AC28" ca="1">INDIRECT(_xlfn.CONCAT(AC$4,"_d!",AC$1,$A28))</f>
        <v>181.98973083496094</v>
      </c>
      <c r="AD28" s="42">
        <f t="shared" ca="1" si="8"/>
        <v>179.58851972784475</v>
      </c>
      <c r="AE28" s="19" cm="1">
        <f t="array" aca="1" ref="AE28" ca="1">INDIRECT(_xlfn.CONCAT(AE$4,"_d!",AE$1,$A28))</f>
        <v>178.9825439453125</v>
      </c>
      <c r="AF28" s="19" cm="1">
        <f t="array" aca="1" ref="AF28" ca="1">INDIRECT(_xlfn.CONCAT(AF$4,"_d!",AF$1,$A28))</f>
        <v>180.45426940917969</v>
      </c>
      <c r="AG28" s="19" cm="1">
        <f t="array" aca="1" ref="AG28" ca="1">INDIRECT(_xlfn.CONCAT(AG$4,"_d!",AG$1,$A28))</f>
        <v>181.59878540039063</v>
      </c>
      <c r="AH28" s="19" cm="1">
        <f t="array" aca="1" ref="AH28" ca="1">INDIRECT(_xlfn.CONCAT(AH$4,"_d!",AH$1,$A28))</f>
        <v>179.08233642578125</v>
      </c>
      <c r="AI28" s="19" cm="1">
        <f t="array" aca="1" ref="AI28" ca="1">INDIRECT(_xlfn.CONCAT(AI$4,"_d!",AI$1,$A28))</f>
        <v>183.05393981933594</v>
      </c>
      <c r="AJ28" s="19" cm="1">
        <f t="array" aca="1" ref="AJ28" ca="1">INDIRECT(_xlfn.CONCAT(AJ$4,"_d!",AJ$1,$A28))</f>
        <v>181.41047668457031</v>
      </c>
      <c r="AK28" s="42">
        <f t="shared" ca="1" si="9"/>
        <v>180.14497518507787</v>
      </c>
      <c r="AL28" s="19" cm="1">
        <f t="array" aca="1" ref="AL28" ca="1">INDIRECT(_xlfn.CONCAT(AL$4,"_d!",AL$1,$A28))</f>
        <v>178.86430358886719</v>
      </c>
      <c r="AM28" s="19" cm="1">
        <f t="array" aca="1" ref="AM28" ca="1">INDIRECT(_xlfn.CONCAT(AM$4,"_d!",AM$1,$A28))</f>
        <v>180.46565246582031</v>
      </c>
      <c r="AN28" s="19" cm="1">
        <f t="array" aca="1" ref="AN28" ca="1">INDIRECT(_xlfn.CONCAT(AN$4,"_d!",AN$1,$A28))</f>
        <v>181.28443908691406</v>
      </c>
      <c r="AO28" s="19" cm="1">
        <f t="array" aca="1" ref="AO28" ca="1">INDIRECT(_xlfn.CONCAT(AO$4,"_d!",AO$1,$A28))</f>
        <v>176.4912109375</v>
      </c>
      <c r="AP28" s="19" cm="1">
        <f t="array" aca="1" ref="AP28" ca="1">INDIRECT(_xlfn.CONCAT(AP$4,"_d!",AP$1,$A28))</f>
        <v>183.72866821289063</v>
      </c>
      <c r="AQ28" s="19" cm="1">
        <f t="array" aca="1" ref="AQ28" ca="1">INDIRECT(_xlfn.CONCAT(AQ$4,"_d!",AQ$1,$A28))</f>
        <v>180.00897216796875</v>
      </c>
      <c r="AR28" s="42">
        <f t="shared" ca="1" si="10"/>
        <v>179.93740998595223</v>
      </c>
      <c r="AS28" s="19" cm="1">
        <f t="array" aca="1" ref="AS28" ca="1">INDIRECT(_xlfn.CONCAT(AS$4,"_d!",AS$1,$A28))</f>
        <v>178.78846740722656</v>
      </c>
      <c r="AT28" s="19" cm="1">
        <f t="array" aca="1" ref="AT28" ca="1">INDIRECT(_xlfn.CONCAT(AT$4,"_d!",AT$1,$A28))</f>
        <v>181.40827941894531</v>
      </c>
      <c r="AU28" s="19" cm="1">
        <f t="array" aca="1" ref="AU28" ca="1">INDIRECT(_xlfn.CONCAT(AU$4,"_d!",AU$1,$A28))</f>
        <v>181.22207641601563</v>
      </c>
      <c r="AV28" s="19" cm="1">
        <f t="array" aca="1" ref="AV28" ca="1">INDIRECT(_xlfn.CONCAT(AV$4,"_d!",AV$1,$A28))</f>
        <v>179.23046875</v>
      </c>
      <c r="AW28" s="19" cm="1">
        <f t="array" aca="1" ref="AW28" ca="1">INDIRECT(_xlfn.CONCAT(AW$4,"_d!",AW$1,$A28))</f>
        <v>183.79103088378906</v>
      </c>
      <c r="AX28" s="19" cm="1">
        <f t="array" aca="1" ref="AX28" ca="1">INDIRECT(_xlfn.CONCAT(AX$4,"_d!",AX$1,$A28))</f>
        <v>180.82260131835938</v>
      </c>
      <c r="AY28" s="42">
        <f t="shared" ca="1" si="11"/>
        <v>180.32288863939522</v>
      </c>
      <c r="AZ28" s="19" cm="1">
        <f t="array" aca="1" ref="AZ28" ca="1">INDIRECT(_xlfn.CONCAT(AZ$4,"_d!",AZ$1,$A28))</f>
        <v>178.87008666992188</v>
      </c>
      <c r="BA28" s="19" cm="1">
        <f t="array" aca="1" ref="BA28" ca="1">INDIRECT(_xlfn.CONCAT(BA$4,"_d!",BA$1,$A28))</f>
        <v>180.16621398925781</v>
      </c>
      <c r="BB28" s="19" cm="1">
        <f t="array" aca="1" ref="BB28" ca="1">INDIRECT(_xlfn.CONCAT(BB$4,"_d!",BB$1,$A28))</f>
        <v>182.23208618164063</v>
      </c>
      <c r="BC28" s="19" cm="1">
        <f t="array" aca="1" ref="BC28" ca="1">INDIRECT(_xlfn.CONCAT(BC$4,"_d!",BC$1,$A28))</f>
        <v>177.41986083984375</v>
      </c>
      <c r="BD28" s="19" cm="1">
        <f t="array" aca="1" ref="BD28" ca="1">INDIRECT(_xlfn.CONCAT(BD$4,"_d!",BD$1,$A28))</f>
        <v>183.64414978027344</v>
      </c>
      <c r="BE28" s="19" cm="1">
        <f t="array" aca="1" ref="BE28" ca="1">INDIRECT(_xlfn.CONCAT(BE$4,"_d!",BE$1,$A28))</f>
        <v>181.903564453125</v>
      </c>
      <c r="BF28" s="42">
        <f t="shared" ca="1" si="12"/>
        <v>179.91471546957862</v>
      </c>
      <c r="BG28" s="19" cm="1">
        <f t="array" aca="1" ref="BG28" ca="1">INDIRECT(_xlfn.CONCAT(BG$4,"_d!",BG$1,$A28))</f>
        <v>178.69842529296875</v>
      </c>
      <c r="BH28" s="19" cm="1">
        <f t="array" aca="1" ref="BH28" ca="1">INDIRECT(_xlfn.CONCAT(BH$4,"_d!",BH$1,$A28))</f>
        <v>180.65048217773438</v>
      </c>
      <c r="BI28" s="19" cm="1">
        <f t="array" aca="1" ref="BI28" ca="1">INDIRECT(_xlfn.CONCAT(BI$4,"_d!",BI$1,$A28))</f>
        <v>183.13223266601563</v>
      </c>
      <c r="BJ28" s="19" cm="1">
        <f t="array" aca="1" ref="BJ28" ca="1">INDIRECT(_xlfn.CONCAT(BJ$4,"_d!",BJ$1,$A28))</f>
        <v>178.76518249511719</v>
      </c>
      <c r="BK28" s="19" cm="1">
        <f t="array" aca="1" ref="BK28" ca="1">INDIRECT(_xlfn.CONCAT(BK$4,"_d!",BK$1,$A28))</f>
        <v>184.10206604003906</v>
      </c>
      <c r="BL28" s="19" cm="1">
        <f t="array" aca="1" ref="BL28" ca="1">INDIRECT(_xlfn.CONCAT(BL$4,"_d!",BL$1,$A28))</f>
        <v>182.50534057617188</v>
      </c>
      <c r="BM28" s="42">
        <f t="shared" ca="1" si="13"/>
        <v>180.04535293511154</v>
      </c>
      <c r="BN28" s="19" cm="1">
        <f t="array" aca="1" ref="BN28" ca="1">INDIRECT(_xlfn.CONCAT(BN$4,"_d!",BN$1,$A28))</f>
        <v>178.2652587890625</v>
      </c>
      <c r="BO28" s="19" cm="1">
        <f t="array" aca="1" ref="BO28" ca="1">INDIRECT(_xlfn.CONCAT(BO$4,"_d!",BO$1,$A28))</f>
        <v>180.41661071777344</v>
      </c>
      <c r="BP28" s="19" cm="1">
        <f t="array" aca="1" ref="BP28" ca="1">INDIRECT(_xlfn.CONCAT(BP$4,"_d!",BP$1,$A28))</f>
        <v>182.05050659179688</v>
      </c>
      <c r="BQ28" s="19" cm="1">
        <f t="array" aca="1" ref="BQ28" ca="1">INDIRECT(_xlfn.CONCAT(BQ$4,"_d!",BQ$1,$A28))</f>
        <v>176.42092895507813</v>
      </c>
      <c r="BR28" s="19" cm="1">
        <f t="array" aca="1" ref="BR28" ca="1">INDIRECT(_xlfn.CONCAT(BR$4,"_d!",BR$1,$A28))</f>
        <v>184.49053955078125</v>
      </c>
      <c r="BS28" s="19" cm="1">
        <f t="array" aca="1" ref="BS28" ca="1">INDIRECT(_xlfn.CONCAT(BS$4,"_d!",BS$1,$A28))</f>
        <v>183.10734558105469</v>
      </c>
      <c r="BT28" s="42">
        <f t="shared" ca="1" si="14"/>
        <v>179.59368224833625</v>
      </c>
      <c r="BU28" s="42"/>
      <c r="BV28" s="45">
        <f t="shared" ca="1" si="15"/>
        <v>179.14007308501041</v>
      </c>
      <c r="BW28" s="45">
        <f t="shared" ca="1" si="16"/>
        <v>179.38118862828355</v>
      </c>
      <c r="BX28" s="45">
        <f t="shared" ca="1" si="17"/>
        <v>180.25442063017007</v>
      </c>
      <c r="BY28" s="45">
        <f t="shared" ca="1" si="18"/>
        <v>179.58851972784475</v>
      </c>
      <c r="BZ28" s="45">
        <f t="shared" ca="1" si="19"/>
        <v>180.14497518507787</v>
      </c>
      <c r="CA28" s="45">
        <f t="shared" ca="1" si="20"/>
        <v>179.93740998595223</v>
      </c>
      <c r="CB28" s="45">
        <f t="shared" ca="1" si="21"/>
        <v>180.32288863939522</v>
      </c>
      <c r="CC28" s="45">
        <f t="shared" ca="1" si="22"/>
        <v>179.91471546957862</v>
      </c>
      <c r="CD28" s="45">
        <f t="shared" ca="1" si="23"/>
        <v>180.04535293511154</v>
      </c>
      <c r="CE28" s="45">
        <f t="shared" ca="1" si="24"/>
        <v>179.59368224833625</v>
      </c>
      <c r="CF28" s="45" cm="1">
        <f t="array" aca="1" ref="CF28" ca="1">+SUMPRODUCT($BV$3:$CE$3/100,$BV28:$CE28)</f>
        <v>179.84595749230715</v>
      </c>
      <c r="CG28" s="35">
        <f t="shared" si="28"/>
        <v>43405</v>
      </c>
      <c r="CH28" s="24">
        <f t="shared" ca="1" si="29"/>
        <v>3.1492184292122971E-2</v>
      </c>
      <c r="CI28" s="24">
        <f t="shared" ca="1" si="30"/>
        <v>3.2050993165897657E-2</v>
      </c>
      <c r="CJ28" s="24">
        <f t="shared" ca="1" si="31"/>
        <v>3.1333444588829362E-2</v>
      </c>
      <c r="CK28" s="24">
        <f t="shared" ca="1" si="32"/>
        <v>3.1888253589916316E-2</v>
      </c>
      <c r="CL28" s="24">
        <f t="shared" ca="1" si="33"/>
        <v>3.211326380535362E-2</v>
      </c>
      <c r="CM28" s="24">
        <f t="shared" ca="1" si="34"/>
        <v>3.1912792048272465E-2</v>
      </c>
      <c r="CN28" s="24">
        <f t="shared" ca="1" si="35"/>
        <v>3.2094673020181208E-2</v>
      </c>
      <c r="CO28" s="24">
        <f t="shared" ca="1" si="36"/>
        <v>3.140103819634299E-2</v>
      </c>
      <c r="CP28" s="24">
        <f t="shared" ca="1" si="37"/>
        <v>3.1505223047714193E-2</v>
      </c>
      <c r="CQ28" s="24">
        <f t="shared" ca="1" si="38"/>
        <v>3.1424460726645842E-2</v>
      </c>
      <c r="CR28" s="24">
        <f t="shared" ca="1" si="26"/>
        <v>3.1681153220195934E-2</v>
      </c>
      <c r="CS28" s="35">
        <f t="shared" si="39"/>
        <v>43405</v>
      </c>
      <c r="CT28" s="24">
        <f t="shared" ca="1" si="41"/>
        <v>0.48312569325580457</v>
      </c>
      <c r="CU28" s="24">
        <f t="shared" ca="1" si="42"/>
        <v>0.48364494086796195</v>
      </c>
      <c r="CV28" s="24">
        <f t="shared" ca="1" si="43"/>
        <v>0.48742515785324603</v>
      </c>
      <c r="CW28" s="24">
        <f t="shared" ca="1" si="44"/>
        <v>0.48482322125297528</v>
      </c>
      <c r="CX28" s="24">
        <f t="shared" ca="1" si="45"/>
        <v>0.4862627479880588</v>
      </c>
      <c r="CY28" s="24">
        <f t="shared" ca="1" si="46"/>
        <v>0.48473499079323101</v>
      </c>
      <c r="CZ28" s="24">
        <f t="shared" ca="1" si="47"/>
        <v>0.4894629141151472</v>
      </c>
      <c r="DA28" s="24">
        <f t="shared" ca="1" si="48"/>
        <v>0.48663261751024467</v>
      </c>
      <c r="DB28" s="24">
        <f t="shared" ca="1" si="49"/>
        <v>0.48454382396997597</v>
      </c>
      <c r="DC28" s="24">
        <f t="shared" ca="1" si="50"/>
        <v>0.48481406931108983</v>
      </c>
      <c r="DD28" s="48">
        <f t="shared" ca="1" si="51"/>
        <v>0.48561650628546005</v>
      </c>
      <c r="DE28" s="48">
        <f>+[1]NAC!AG29</f>
        <v>0.48469180289931746</v>
      </c>
    </row>
    <row r="29" spans="1:109" x14ac:dyDescent="0.25">
      <c r="A29" s="110">
        <f t="shared" si="27"/>
        <v>56</v>
      </c>
      <c r="B29" s="35">
        <f>+NAC!A29</f>
        <v>43435</v>
      </c>
      <c r="C29" s="19" cm="1">
        <f t="array" aca="1" ref="C29" ca="1">INDIRECT(_xlfn.CONCAT(C$4,"_d!",C$1,$A29))</f>
        <v>183.77705383300781</v>
      </c>
      <c r="D29" s="19" cm="1">
        <f t="array" aca="1" ref="D29" ca="1">INDIRECT(_xlfn.CONCAT(D$4,"_d!",D$1,$A29))</f>
        <v>182.73533630371094</v>
      </c>
      <c r="E29" s="19" cm="1">
        <f t="array" aca="1" ref="E29" ca="1">INDIRECT(_xlfn.CONCAT(E$4,"_d!",E$1,$A29))</f>
        <v>183.77278137207031</v>
      </c>
      <c r="F29" s="19" cm="1">
        <f t="array" aca="1" ref="F29" ca="1">INDIRECT(_xlfn.CONCAT(F$4,"_d!",F$1,$A29))</f>
        <v>181.11775207519531</v>
      </c>
      <c r="G29" s="19" cm="1">
        <f t="array" aca="1" ref="G29" ca="1">INDIRECT(_xlfn.CONCAT(G$4,"_d!",G$1,$A29))</f>
        <v>186.05508422851563</v>
      </c>
      <c r="H29" s="19" cm="1">
        <f t="array" aca="1" ref="H29" ca="1">INDIRECT(_xlfn.CONCAT(H$4,"_d!",H$1,$A29))</f>
        <v>185.04208374023438</v>
      </c>
      <c r="I29" s="42">
        <f t="shared" ca="1" si="6"/>
        <v>183.30597593693813</v>
      </c>
      <c r="J29" s="19" cm="1">
        <f t="array" aca="1" ref="J29" ca="1">INDIRECT(_xlfn.CONCAT(J$4,"_d!",J$1,$A29))</f>
        <v>182.91740417480469</v>
      </c>
      <c r="K29" s="19" cm="1">
        <f t="array" aca="1" ref="K29" ca="1">INDIRECT(_xlfn.CONCAT(K$4,"_d!",K$1,$A29))</f>
        <v>184.08612060546875</v>
      </c>
      <c r="L29" s="19" cm="1">
        <f t="array" aca="1" ref="L29" ca="1">INDIRECT(_xlfn.CONCAT(L$4,"_d!",L$1,$A29))</f>
        <v>184.47761535644531</v>
      </c>
      <c r="M29" s="19" cm="1">
        <f t="array" aca="1" ref="M29" ca="1">INDIRECT(_xlfn.CONCAT(M$4,"_d!",M$1,$A29))</f>
        <v>180.85122680664063</v>
      </c>
      <c r="N29" s="19" cm="1">
        <f t="array" aca="1" ref="N29" ca="1">INDIRECT(_xlfn.CONCAT(N$4,"_d!",N$1,$A29))</f>
        <v>186.38101196289063</v>
      </c>
      <c r="O29" s="19" cm="1">
        <f t="array" aca="1" ref="O29" ca="1">INDIRECT(_xlfn.CONCAT(O$4,"_d!",O$1,$A29))</f>
        <v>183.72732543945313</v>
      </c>
      <c r="P29" s="42">
        <f ca="1">+SUMPRODUCT(J$3:$O$3,J29:O29)</f>
        <v>183.60929571888178</v>
      </c>
      <c r="Q29" s="19" cm="1">
        <f t="array" aca="1" ref="Q29" ca="1">INDIRECT(_xlfn.CONCAT(Q$4,"_d!",Q$1,$A29))</f>
        <v>184.11337280273438</v>
      </c>
      <c r="R29" s="19" cm="1">
        <f t="array" aca="1" ref="R29" ca="1">INDIRECT(_xlfn.CONCAT(R$4,"_d!",R$1,$A29))</f>
        <v>184.80169677734375</v>
      </c>
      <c r="S29" s="19" cm="1">
        <f t="array" aca="1" ref="S29" ca="1">INDIRECT(_xlfn.CONCAT(S$4,"_d!",S$1,$A29))</f>
        <v>185.07652282714844</v>
      </c>
      <c r="T29" s="19" cm="1">
        <f t="array" aca="1" ref="T29" ca="1">INDIRECT(_xlfn.CONCAT(T$4,"_d!",T$1,$A29))</f>
        <v>183.10029602050781</v>
      </c>
      <c r="U29" s="19" cm="1">
        <f t="array" aca="1" ref="U29" ca="1">INDIRECT(_xlfn.CONCAT(U$4,"_d!",U$1,$A29))</f>
        <v>187.24201965332031</v>
      </c>
      <c r="V29" s="19" cm="1">
        <f t="array" aca="1" ref="V29" ca="1">INDIRECT(_xlfn.CONCAT(V$4,"_d!",V$1,$A29))</f>
        <v>185.197998046875</v>
      </c>
      <c r="W29" s="42">
        <f t="shared" ca="1" si="7"/>
        <v>184.66709424780601</v>
      </c>
      <c r="X29" s="19" cm="1">
        <f t="array" aca="1" ref="X29" ca="1">INDIRECT(_xlfn.CONCAT(X$4,"_d!",X$1,$A29))</f>
        <v>183.11373901367188</v>
      </c>
      <c r="Y29" s="19" cm="1">
        <f t="array" aca="1" ref="Y29" ca="1">INDIRECT(_xlfn.CONCAT(Y$4,"_d!",Y$1,$A29))</f>
        <v>183.25283813476563</v>
      </c>
      <c r="Z29" s="19" cm="1">
        <f t="array" aca="1" ref="Z29" ca="1">INDIRECT(_xlfn.CONCAT(Z$4,"_d!",Z$1,$A29))</f>
        <v>186.33424377441406</v>
      </c>
      <c r="AA29" s="19" cm="1">
        <f t="array" aca="1" ref="AA29" ca="1">INDIRECT(_xlfn.CONCAT(AA$4,"_d!",AA$1,$A29))</f>
        <v>181.03475952148438</v>
      </c>
      <c r="AB29" s="19" cm="1">
        <f t="array" aca="1" ref="AB29" ca="1">INDIRECT(_xlfn.CONCAT(AB$4,"_d!",AB$1,$A29))</f>
        <v>188.78514099121094</v>
      </c>
      <c r="AC29" s="19" cm="1">
        <f t="array" aca="1" ref="AC29" ca="1">INDIRECT(_xlfn.CONCAT(AC$4,"_d!",AC$1,$A29))</f>
        <v>186.75596618652344</v>
      </c>
      <c r="AD29" s="42">
        <f t="shared" ca="1" si="8"/>
        <v>183.96765049951668</v>
      </c>
      <c r="AE29" s="19" cm="1">
        <f t="array" aca="1" ref="AE29" ca="1">INDIRECT(_xlfn.CONCAT(AE$4,"_d!",AE$1,$A29))</f>
        <v>183.82524108886719</v>
      </c>
      <c r="AF29" s="19" cm="1">
        <f t="array" aca="1" ref="AF29" ca="1">INDIRECT(_xlfn.CONCAT(AF$4,"_d!",AF$1,$A29))</f>
        <v>184.68211364746094</v>
      </c>
      <c r="AG29" s="19" cm="1">
        <f t="array" aca="1" ref="AG29" ca="1">INDIRECT(_xlfn.CONCAT(AG$4,"_d!",AG$1,$A29))</f>
        <v>185.85690307617188</v>
      </c>
      <c r="AH29" s="19" cm="1">
        <f t="array" aca="1" ref="AH29" ca="1">INDIRECT(_xlfn.CONCAT(AH$4,"_d!",AH$1,$A29))</f>
        <v>183.55392456054688</v>
      </c>
      <c r="AI29" s="19" cm="1">
        <f t="array" aca="1" ref="AI29" ca="1">INDIRECT(_xlfn.CONCAT(AI$4,"_d!",AI$1,$A29))</f>
        <v>187.51097106933594</v>
      </c>
      <c r="AJ29" s="19" cm="1">
        <f t="array" aca="1" ref="AJ29" ca="1">INDIRECT(_xlfn.CONCAT(AJ$4,"_d!",AJ$1,$A29))</f>
        <v>186.33689880371094</v>
      </c>
      <c r="AK29" s="42">
        <f t="shared" ca="1" si="9"/>
        <v>184.66287684780465</v>
      </c>
      <c r="AL29" s="19" cm="1">
        <f t="array" aca="1" ref="AL29" ca="1">INDIRECT(_xlfn.CONCAT(AL$4,"_d!",AL$1,$A29))</f>
        <v>183.6851806640625</v>
      </c>
      <c r="AM29" s="19" cm="1">
        <f t="array" aca="1" ref="AM29" ca="1">INDIRECT(_xlfn.CONCAT(AM$4,"_d!",AM$1,$A29))</f>
        <v>184.60430908203125</v>
      </c>
      <c r="AN29" s="19" cm="1">
        <f t="array" aca="1" ref="AN29" ca="1">INDIRECT(_xlfn.CONCAT(AN$4,"_d!",AN$1,$A29))</f>
        <v>185.52999877929688</v>
      </c>
      <c r="AO29" s="19" cm="1">
        <f t="array" aca="1" ref="AO29" ca="1">INDIRECT(_xlfn.CONCAT(AO$4,"_d!",AO$1,$A29))</f>
        <v>180.91816711425781</v>
      </c>
      <c r="AP29" s="19" cm="1">
        <f t="array" aca="1" ref="AP29" ca="1">INDIRECT(_xlfn.CONCAT(AP$4,"_d!",AP$1,$A29))</f>
        <v>188.40705871582031</v>
      </c>
      <c r="AQ29" s="19" cm="1">
        <f t="array" aca="1" ref="AQ29" ca="1">INDIRECT(_xlfn.CONCAT(AQ$4,"_d!",AQ$1,$A29))</f>
        <v>184.80679321289063</v>
      </c>
      <c r="AR29" s="42">
        <f t="shared" ca="1" si="10"/>
        <v>184.44385329302406</v>
      </c>
      <c r="AS29" s="19" cm="1">
        <f t="array" aca="1" ref="AS29" ca="1">INDIRECT(_xlfn.CONCAT(AS$4,"_d!",AS$1,$A29))</f>
        <v>183.7442626953125</v>
      </c>
      <c r="AT29" s="19" cm="1">
        <f t="array" aca="1" ref="AT29" ca="1">INDIRECT(_xlfn.CONCAT(AT$4,"_d!",AT$1,$A29))</f>
        <v>185.59904479980469</v>
      </c>
      <c r="AU29" s="19" cm="1">
        <f t="array" aca="1" ref="AU29" ca="1">INDIRECT(_xlfn.CONCAT(AU$4,"_d!",AU$1,$A29))</f>
        <v>185.47267150878906</v>
      </c>
      <c r="AV29" s="19" cm="1">
        <f t="array" aca="1" ref="AV29" ca="1">INDIRECT(_xlfn.CONCAT(AV$4,"_d!",AV$1,$A29))</f>
        <v>183.8232421875</v>
      </c>
      <c r="AW29" s="19" cm="1">
        <f t="array" aca="1" ref="AW29" ca="1">INDIRECT(_xlfn.CONCAT(AW$4,"_d!",AW$1,$A29))</f>
        <v>188.67384338378906</v>
      </c>
      <c r="AX29" s="19" cm="1">
        <f t="array" aca="1" ref="AX29" ca="1">INDIRECT(_xlfn.CONCAT(AX$4,"_d!",AX$1,$A29))</f>
        <v>185.58615112304688</v>
      </c>
      <c r="AY29" s="42">
        <f t="shared" ca="1" si="11"/>
        <v>184.94151738901547</v>
      </c>
      <c r="AZ29" s="19" cm="1">
        <f t="array" aca="1" ref="AZ29" ca="1">INDIRECT(_xlfn.CONCAT(AZ$4,"_d!",AZ$1,$A29))</f>
        <v>184.00563049316406</v>
      </c>
      <c r="BA29" s="19" cm="1">
        <f t="array" aca="1" ref="BA29" ca="1">INDIRECT(_xlfn.CONCAT(BA$4,"_d!",BA$1,$A29))</f>
        <v>184.28836059570313</v>
      </c>
      <c r="BB29" s="19" cm="1">
        <f t="array" aca="1" ref="BB29" ca="1">INDIRECT(_xlfn.CONCAT(BB$4,"_d!",BB$1,$A29))</f>
        <v>186.54270935058594</v>
      </c>
      <c r="BC29" s="19" cm="1">
        <f t="array" aca="1" ref="BC29" ca="1">INDIRECT(_xlfn.CONCAT(BC$4,"_d!",BC$1,$A29))</f>
        <v>181.86000061035156</v>
      </c>
      <c r="BD29" s="19" cm="1">
        <f t="array" aca="1" ref="BD29" ca="1">INDIRECT(_xlfn.CONCAT(BD$4,"_d!",BD$1,$A29))</f>
        <v>188.58763122558594</v>
      </c>
      <c r="BE29" s="19" cm="1">
        <f t="array" aca="1" ref="BE29" ca="1">INDIRECT(_xlfn.CONCAT(BE$4,"_d!",BE$1,$A29))</f>
        <v>186.99711608886719</v>
      </c>
      <c r="BF29" s="42">
        <f t="shared" ca="1" si="12"/>
        <v>184.62576251825547</v>
      </c>
      <c r="BG29" s="19" cm="1">
        <f t="array" aca="1" ref="BG29" ca="1">INDIRECT(_xlfn.CONCAT(BG$4,"_d!",BG$1,$A29))</f>
        <v>183.88209533691406</v>
      </c>
      <c r="BH29" s="19" cm="1">
        <f t="array" aca="1" ref="BH29" ca="1">INDIRECT(_xlfn.CONCAT(BH$4,"_d!",BH$1,$A29))</f>
        <v>184.89891052246094</v>
      </c>
      <c r="BI29" s="19" cm="1">
        <f t="array" aca="1" ref="BI29" ca="1">INDIRECT(_xlfn.CONCAT(BI$4,"_d!",BI$1,$A29))</f>
        <v>187.47714233398438</v>
      </c>
      <c r="BJ29" s="19" cm="1">
        <f t="array" aca="1" ref="BJ29" ca="1">INDIRECT(_xlfn.CONCAT(BJ$4,"_d!",BJ$1,$A29))</f>
        <v>183.13970947265625</v>
      </c>
      <c r="BK29" s="19" cm="1">
        <f t="array" aca="1" ref="BK29" ca="1">INDIRECT(_xlfn.CONCAT(BK$4,"_d!",BK$1,$A29))</f>
        <v>189.15118408203125</v>
      </c>
      <c r="BL29" s="19" cm="1">
        <f t="array" aca="1" ref="BL29" ca="1">INDIRECT(_xlfn.CONCAT(BL$4,"_d!",BL$1,$A29))</f>
        <v>187.39569091796875</v>
      </c>
      <c r="BM29" s="42">
        <f t="shared" ca="1" si="13"/>
        <v>184.82329936110528</v>
      </c>
      <c r="BN29" s="19" cm="1">
        <f t="array" aca="1" ref="BN29" ca="1">INDIRECT(_xlfn.CONCAT(BN$4,"_d!",BN$1,$A29))</f>
        <v>183.5296630859375</v>
      </c>
      <c r="BO29" s="19" cm="1">
        <f t="array" aca="1" ref="BO29" ca="1">INDIRECT(_xlfn.CONCAT(BO$4,"_d!",BO$1,$A29))</f>
        <v>184.69276428222656</v>
      </c>
      <c r="BP29" s="19" cm="1">
        <f t="array" aca="1" ref="BP29" ca="1">INDIRECT(_xlfn.CONCAT(BP$4,"_d!",BP$1,$A29))</f>
        <v>186.35667419433594</v>
      </c>
      <c r="BQ29" s="19" cm="1">
        <f t="array" aca="1" ref="BQ29" ca="1">INDIRECT(_xlfn.CONCAT(BQ$4,"_d!",BQ$1,$A29))</f>
        <v>180.79527282714844</v>
      </c>
      <c r="BR29" s="19" cm="1">
        <f t="array" aca="1" ref="BR29" ca="1">INDIRECT(_xlfn.CONCAT(BR$4,"_d!",BR$1,$A29))</f>
        <v>189.72273254394531</v>
      </c>
      <c r="BS29" s="19" cm="1">
        <f t="array" aca="1" ref="BS29" ca="1">INDIRECT(_xlfn.CONCAT(BS$4,"_d!",BS$1,$A29))</f>
        <v>188.14834594726563</v>
      </c>
      <c r="BT29" s="42">
        <f t="shared" ca="1" si="14"/>
        <v>184.52604304649961</v>
      </c>
      <c r="BU29" s="42"/>
      <c r="BV29" s="45">
        <f t="shared" ca="1" si="15"/>
        <v>183.30597593693813</v>
      </c>
      <c r="BW29" s="45">
        <f t="shared" ca="1" si="16"/>
        <v>183.60929571888178</v>
      </c>
      <c r="BX29" s="45">
        <f t="shared" ca="1" si="17"/>
        <v>184.66709424780601</v>
      </c>
      <c r="BY29" s="45">
        <f t="shared" ca="1" si="18"/>
        <v>183.96765049951668</v>
      </c>
      <c r="BZ29" s="45">
        <f t="shared" ca="1" si="19"/>
        <v>184.66287684780465</v>
      </c>
      <c r="CA29" s="45">
        <f t="shared" ca="1" si="20"/>
        <v>184.44385329302406</v>
      </c>
      <c r="CB29" s="45">
        <f t="shared" ca="1" si="21"/>
        <v>184.94151738901547</v>
      </c>
      <c r="CC29" s="45">
        <f t="shared" ca="1" si="22"/>
        <v>184.62576251825547</v>
      </c>
      <c r="CD29" s="45">
        <f t="shared" ca="1" si="23"/>
        <v>184.82329936110528</v>
      </c>
      <c r="CE29" s="45">
        <f t="shared" ca="1" si="24"/>
        <v>184.52604304649961</v>
      </c>
      <c r="CF29" s="45" cm="1">
        <f t="array" aca="1" ref="CF29" ca="1">+SUMPRODUCT($BV$3:$CE$3/100,$BV29:$CE29)</f>
        <v>184.45021650419002</v>
      </c>
      <c r="CG29" s="35">
        <f t="shared" si="28"/>
        <v>43435</v>
      </c>
      <c r="CH29" s="24">
        <f t="shared" ca="1" si="29"/>
        <v>2.3255002525039759E-2</v>
      </c>
      <c r="CI29" s="24">
        <f t="shared" ca="1" si="30"/>
        <v>2.3570515520218605E-2</v>
      </c>
      <c r="CJ29" s="24">
        <f t="shared" ca="1" si="31"/>
        <v>2.4480251869603009E-2</v>
      </c>
      <c r="CK29" s="24">
        <f t="shared" ca="1" si="32"/>
        <v>2.4384246711917967E-2</v>
      </c>
      <c r="CL29" s="24">
        <f t="shared" ca="1" si="33"/>
        <v>2.5079254406542129E-2</v>
      </c>
      <c r="CM29" s="24">
        <f t="shared" ca="1" si="34"/>
        <v>2.5044504683176427E-2</v>
      </c>
      <c r="CN29" s="24">
        <f t="shared" ca="1" si="35"/>
        <v>2.5613103164382256E-2</v>
      </c>
      <c r="CO29" s="24">
        <f t="shared" ca="1" si="36"/>
        <v>2.6184890081842216E-2</v>
      </c>
      <c r="CP29" s="24">
        <f t="shared" ca="1" si="37"/>
        <v>2.6537460412631164E-2</v>
      </c>
      <c r="CQ29" s="24">
        <f t="shared" ca="1" si="38"/>
        <v>2.7463999492716384E-2</v>
      </c>
      <c r="CR29" s="24">
        <f t="shared" ca="1" si="26"/>
        <v>2.5601125964034077E-2</v>
      </c>
      <c r="CS29" s="35">
        <f t="shared" si="39"/>
        <v>43435</v>
      </c>
      <c r="CT29" s="24">
        <f t="shared" ca="1" si="41"/>
        <v>0.47672289535389201</v>
      </c>
      <c r="CU29" s="24">
        <f t="shared" ca="1" si="42"/>
        <v>0.4773632906680334</v>
      </c>
      <c r="CV29" s="24">
        <f t="shared" ca="1" si="43"/>
        <v>0.47743146847896933</v>
      </c>
      <c r="CW29" s="24">
        <f t="shared" ca="1" si="44"/>
        <v>0.4779445480134048</v>
      </c>
      <c r="CX29" s="24">
        <f t="shared" ca="1" si="45"/>
        <v>0.47783907465064024</v>
      </c>
      <c r="CY29" s="24">
        <f t="shared" ca="1" si="46"/>
        <v>0.47633700969258719</v>
      </c>
      <c r="CZ29" s="24">
        <f t="shared" ca="1" si="47"/>
        <v>0.48143714926027958</v>
      </c>
      <c r="DA29" s="24">
        <f t="shared" ca="1" si="48"/>
        <v>0.4789245365336432</v>
      </c>
      <c r="DB29" s="24">
        <f t="shared" ca="1" si="49"/>
        <v>0.47547494458750905</v>
      </c>
      <c r="DC29" s="24">
        <f t="shared" ca="1" si="50"/>
        <v>0.4766493673468124</v>
      </c>
      <c r="DD29" s="48">
        <f t="shared" ca="1" si="51"/>
        <v>0.47753438503291568</v>
      </c>
      <c r="DE29" s="48">
        <f>+[1]NAC!AG30</f>
        <v>0.4764559006888065</v>
      </c>
    </row>
    <row r="30" spans="1:109" x14ac:dyDescent="0.25">
      <c r="A30" s="110">
        <f t="shared" si="27"/>
        <v>57</v>
      </c>
      <c r="B30" s="35">
        <f>+NAC!A30</f>
        <v>43466</v>
      </c>
      <c r="C30" s="19" cm="1">
        <f t="array" aca="1" ref="C30" ca="1">INDIRECT(_xlfn.CONCAT(C$4,"_d!",C$1,$A30))</f>
        <v>189.17779541015625</v>
      </c>
      <c r="D30" s="19" cm="1">
        <f t="array" aca="1" ref="D30" ca="1">INDIRECT(_xlfn.CONCAT(D$4,"_d!",D$1,$A30))</f>
        <v>187.96983337402344</v>
      </c>
      <c r="E30" s="19" cm="1">
        <f t="array" aca="1" ref="E30" ca="1">INDIRECT(_xlfn.CONCAT(E$4,"_d!",E$1,$A30))</f>
        <v>189.70355224609375</v>
      </c>
      <c r="F30" s="19" cm="1">
        <f t="array" aca="1" ref="F30" ca="1">INDIRECT(_xlfn.CONCAT(F$4,"_d!",F$1,$A30))</f>
        <v>187.427734375</v>
      </c>
      <c r="G30" s="19" cm="1">
        <f t="array" aca="1" ref="G30" ca="1">INDIRECT(_xlfn.CONCAT(G$4,"_d!",G$1,$A30))</f>
        <v>191.29811096191406</v>
      </c>
      <c r="H30" s="19" cm="1">
        <f t="array" aca="1" ref="H30" ca="1">INDIRECT(_xlfn.CONCAT(H$4,"_d!",H$1,$A30))</f>
        <v>190.96847534179688</v>
      </c>
      <c r="I30" s="42">
        <f t="shared" ca="1" si="6"/>
        <v>188.880985369808</v>
      </c>
      <c r="J30" s="19" cm="1">
        <f t="array" aca="1" ref="J30" ca="1">INDIRECT(_xlfn.CONCAT(J$4,"_d!",J$1,$A30))</f>
        <v>188.34226989746094</v>
      </c>
      <c r="K30" s="19" cm="1">
        <f t="array" aca="1" ref="K30" ca="1">INDIRECT(_xlfn.CONCAT(K$4,"_d!",K$1,$A30))</f>
        <v>189.30677795410156</v>
      </c>
      <c r="L30" s="19" cm="1">
        <f t="array" aca="1" ref="L30" ca="1">INDIRECT(_xlfn.CONCAT(L$4,"_d!",L$1,$A30))</f>
        <v>190.37812805175781</v>
      </c>
      <c r="M30" s="19" cm="1">
        <f t="array" aca="1" ref="M30" ca="1">INDIRECT(_xlfn.CONCAT(M$4,"_d!",M$1,$A30))</f>
        <v>187.22563171386719</v>
      </c>
      <c r="N30" s="19" cm="1">
        <f t="array" aca="1" ref="N30" ca="1">INDIRECT(_xlfn.CONCAT(N$4,"_d!",N$1,$A30))</f>
        <v>191.66818237304688</v>
      </c>
      <c r="O30" s="19" cm="1">
        <f t="array" aca="1" ref="O30" ca="1">INDIRECT(_xlfn.CONCAT(O$4,"_d!",O$1,$A30))</f>
        <v>189.51129150390625</v>
      </c>
      <c r="P30" s="42">
        <f ca="1">+SUMPRODUCT(J$3:$O$3,J30:O30)</f>
        <v>189.14299485857839</v>
      </c>
      <c r="Q30" s="19" cm="1">
        <f t="array" aca="1" ref="Q30" ca="1">INDIRECT(_xlfn.CONCAT(Q$4,"_d!",Q$1,$A30))</f>
        <v>189.35980224609375</v>
      </c>
      <c r="R30" s="19" cm="1">
        <f t="array" aca="1" ref="R30" ca="1">INDIRECT(_xlfn.CONCAT(R$4,"_d!",R$1,$A30))</f>
        <v>190.146240234375</v>
      </c>
      <c r="S30" s="19" cm="1">
        <f t="array" aca="1" ref="S30" ca="1">INDIRECT(_xlfn.CONCAT(S$4,"_d!",S$1,$A30))</f>
        <v>191.09317016601563</v>
      </c>
      <c r="T30" s="19" cm="1">
        <f t="array" aca="1" ref="T30" ca="1">INDIRECT(_xlfn.CONCAT(T$4,"_d!",T$1,$A30))</f>
        <v>189.2816162109375</v>
      </c>
      <c r="U30" s="19" cm="1">
        <f t="array" aca="1" ref="U30" ca="1">INDIRECT(_xlfn.CONCAT(U$4,"_d!",U$1,$A30))</f>
        <v>192.74183654785156</v>
      </c>
      <c r="V30" s="19" cm="1">
        <f t="array" aca="1" ref="V30" ca="1">INDIRECT(_xlfn.CONCAT(V$4,"_d!",V$1,$A30))</f>
        <v>191.04046630859375</v>
      </c>
      <c r="W30" s="42">
        <f t="shared" ca="1" si="7"/>
        <v>190.15656522717345</v>
      </c>
      <c r="X30" s="19" cm="1">
        <f t="array" aca="1" ref="X30" ca="1">INDIRECT(_xlfn.CONCAT(X$4,"_d!",X$1,$A30))</f>
        <v>188.51882934570313</v>
      </c>
      <c r="Y30" s="19" cm="1">
        <f t="array" aca="1" ref="Y30" ca="1">INDIRECT(_xlfn.CONCAT(Y$4,"_d!",Y$1,$A30))</f>
        <v>188.40609741210938</v>
      </c>
      <c r="Z30" s="19" cm="1">
        <f t="array" aca="1" ref="Z30" ca="1">INDIRECT(_xlfn.CONCAT(Z$4,"_d!",Z$1,$A30))</f>
        <v>192.29811096191406</v>
      </c>
      <c r="AA30" s="19" cm="1">
        <f t="array" aca="1" ref="AA30" ca="1">INDIRECT(_xlfn.CONCAT(AA$4,"_d!",AA$1,$A30))</f>
        <v>187.40835571289063</v>
      </c>
      <c r="AB30" s="19" cm="1">
        <f t="array" aca="1" ref="AB30" ca="1">INDIRECT(_xlfn.CONCAT(AB$4,"_d!",AB$1,$A30))</f>
        <v>194.33203125</v>
      </c>
      <c r="AC30" s="19" cm="1">
        <f t="array" aca="1" ref="AC30" ca="1">INDIRECT(_xlfn.CONCAT(AC$4,"_d!",AC$1,$A30))</f>
        <v>192.556640625</v>
      </c>
      <c r="AD30" s="42">
        <f t="shared" ca="1" si="8"/>
        <v>189.43764049375909</v>
      </c>
      <c r="AE30" s="19" cm="1">
        <f t="array" aca="1" ref="AE30" ca="1">INDIRECT(_xlfn.CONCAT(AE$4,"_d!",AE$1,$A30))</f>
        <v>189.20263671875</v>
      </c>
      <c r="AF30" s="19" cm="1">
        <f t="array" aca="1" ref="AF30" ca="1">INDIRECT(_xlfn.CONCAT(AF$4,"_d!",AF$1,$A30))</f>
        <v>189.96359252929688</v>
      </c>
      <c r="AG30" s="19" cm="1">
        <f t="array" aca="1" ref="AG30" ca="1">INDIRECT(_xlfn.CONCAT(AG$4,"_d!",AG$1,$A30))</f>
        <v>191.74838256835938</v>
      </c>
      <c r="AH30" s="19" cm="1">
        <f t="array" aca="1" ref="AH30" ca="1">INDIRECT(_xlfn.CONCAT(AH$4,"_d!",AH$1,$A30))</f>
        <v>189.739990234375</v>
      </c>
      <c r="AI30" s="19" cm="1">
        <f t="array" aca="1" ref="AI30" ca="1">INDIRECT(_xlfn.CONCAT(AI$4,"_d!",AI$1,$A30))</f>
        <v>192.98182678222656</v>
      </c>
      <c r="AJ30" s="19" cm="1">
        <f t="array" aca="1" ref="AJ30" ca="1">INDIRECT(_xlfn.CONCAT(AJ$4,"_d!",AJ$1,$A30))</f>
        <v>192.10989379882813</v>
      </c>
      <c r="AK30" s="42">
        <f t="shared" ca="1" si="9"/>
        <v>190.10681927834048</v>
      </c>
      <c r="AL30" s="19" cm="1">
        <f t="array" aca="1" ref="AL30" ca="1">INDIRECT(_xlfn.CONCAT(AL$4,"_d!",AL$1,$A30))</f>
        <v>188.92718505859375</v>
      </c>
      <c r="AM30" s="19" cm="1">
        <f t="array" aca="1" ref="AM30" ca="1">INDIRECT(_xlfn.CONCAT(AM$4,"_d!",AM$1,$A30))</f>
        <v>189.87899780273438</v>
      </c>
      <c r="AN30" s="19" cm="1">
        <f t="array" aca="1" ref="AN30" ca="1">INDIRECT(_xlfn.CONCAT(AN$4,"_d!",AN$1,$A30))</f>
        <v>191.5084228515625</v>
      </c>
      <c r="AO30" s="19" cm="1">
        <f t="array" aca="1" ref="AO30" ca="1">INDIRECT(_xlfn.CONCAT(AO$4,"_d!",AO$1,$A30))</f>
        <v>187.24296569824219</v>
      </c>
      <c r="AP30" s="19" cm="1">
        <f t="array" aca="1" ref="AP30" ca="1">INDIRECT(_xlfn.CONCAT(AP$4,"_d!",AP$1,$A30))</f>
        <v>193.96260070800781</v>
      </c>
      <c r="AQ30" s="19" cm="1">
        <f t="array" aca="1" ref="AQ30" ca="1">INDIRECT(_xlfn.CONCAT(AQ$4,"_d!",AQ$1,$A30))</f>
        <v>190.58340454101563</v>
      </c>
      <c r="AR30" s="42">
        <f t="shared" ca="1" si="10"/>
        <v>189.84789431487985</v>
      </c>
      <c r="AS30" s="19" cm="1">
        <f t="array" aca="1" ref="AS30" ca="1">INDIRECT(_xlfn.CONCAT(AS$4,"_d!",AS$1,$A30))</f>
        <v>189.01713562011719</v>
      </c>
      <c r="AT30" s="19" cm="1">
        <f t="array" aca="1" ref="AT30" ca="1">INDIRECT(_xlfn.CONCAT(AT$4,"_d!",AT$1,$A30))</f>
        <v>190.93885803222656</v>
      </c>
      <c r="AU30" s="19" cm="1">
        <f t="array" aca="1" ref="AU30" ca="1">INDIRECT(_xlfn.CONCAT(AU$4,"_d!",AU$1,$A30))</f>
        <v>191.38957214355469</v>
      </c>
      <c r="AV30" s="19" cm="1">
        <f t="array" aca="1" ref="AV30" ca="1">INDIRECT(_xlfn.CONCAT(AV$4,"_d!",AV$1,$A30))</f>
        <v>190.12942504882813</v>
      </c>
      <c r="AW30" s="19" cm="1">
        <f t="array" aca="1" ref="AW30" ca="1">INDIRECT(_xlfn.CONCAT(AW$4,"_d!",AW$1,$A30))</f>
        <v>194.40762329101563</v>
      </c>
      <c r="AX30" s="19" cm="1">
        <f t="array" aca="1" ref="AX30" ca="1">INDIRECT(_xlfn.CONCAT(AX$4,"_d!",AX$1,$A30))</f>
        <v>191.382568359375</v>
      </c>
      <c r="AY30" s="42">
        <f t="shared" ca="1" si="11"/>
        <v>190.38472870691959</v>
      </c>
      <c r="AZ30" s="19" cm="1">
        <f t="array" aca="1" ref="AZ30" ca="1">INDIRECT(_xlfn.CONCAT(AZ$4,"_d!",AZ$1,$A30))</f>
        <v>189.13534545898438</v>
      </c>
      <c r="BA30" s="19" cm="1">
        <f t="array" aca="1" ref="BA30" ca="1">INDIRECT(_xlfn.CONCAT(BA$4,"_d!",BA$1,$A30))</f>
        <v>189.51890563964844</v>
      </c>
      <c r="BB30" s="19" cm="1">
        <f t="array" aca="1" ref="BB30" ca="1">INDIRECT(_xlfn.CONCAT(BB$4,"_d!",BB$1,$A30))</f>
        <v>192.44752502441406</v>
      </c>
      <c r="BC30" s="19" cm="1">
        <f t="array" aca="1" ref="BC30" ca="1">INDIRECT(_xlfn.CONCAT(BC$4,"_d!",BC$1,$A30))</f>
        <v>188.185546875</v>
      </c>
      <c r="BD30" s="19" cm="1">
        <f t="array" aca="1" ref="BD30" ca="1">INDIRECT(_xlfn.CONCAT(BD$4,"_d!",BD$1,$A30))</f>
        <v>194.40652465820313</v>
      </c>
      <c r="BE30" s="19" cm="1">
        <f t="array" aca="1" ref="BE30" ca="1">INDIRECT(_xlfn.CONCAT(BE$4,"_d!",BE$1,$A30))</f>
        <v>192.75979614257813</v>
      </c>
      <c r="BF30" s="42">
        <f t="shared" ca="1" si="12"/>
        <v>189.94464546238157</v>
      </c>
      <c r="BG30" s="19" cm="1">
        <f t="array" aca="1" ref="BG30" ca="1">INDIRECT(_xlfn.CONCAT(BG$4,"_d!",BG$1,$A30))</f>
        <v>189.00462341308594</v>
      </c>
      <c r="BH30" s="19" cm="1">
        <f t="array" aca="1" ref="BH30" ca="1">INDIRECT(_xlfn.CONCAT(BH$4,"_d!",BH$1,$A30))</f>
        <v>190.20347595214844</v>
      </c>
      <c r="BI30" s="19" cm="1">
        <f t="array" aca="1" ref="BI30" ca="1">INDIRECT(_xlfn.CONCAT(BI$4,"_d!",BI$1,$A30))</f>
        <v>193.40130615234375</v>
      </c>
      <c r="BJ30" s="19" cm="1">
        <f t="array" aca="1" ref="BJ30" ca="1">INDIRECT(_xlfn.CONCAT(BJ$4,"_d!",BJ$1,$A30))</f>
        <v>189.66587829589844</v>
      </c>
      <c r="BK30" s="19" cm="1">
        <f t="array" aca="1" ref="BK30" ca="1">INDIRECT(_xlfn.CONCAT(BK$4,"_d!",BK$1,$A30))</f>
        <v>195.14738464355469</v>
      </c>
      <c r="BL30" s="19" cm="1">
        <f t="array" aca="1" ref="BL30" ca="1">INDIRECT(_xlfn.CONCAT(BL$4,"_d!",BL$1,$A30))</f>
        <v>193.20378112792969</v>
      </c>
      <c r="BM30" s="42">
        <f t="shared" ca="1" si="13"/>
        <v>190.1481951923538</v>
      </c>
      <c r="BN30" s="19" cm="1">
        <f t="array" aca="1" ref="BN30" ca="1">INDIRECT(_xlfn.CONCAT(BN$4,"_d!",BN$1,$A30))</f>
        <v>188.55583190917969</v>
      </c>
      <c r="BO30" s="19" cm="1">
        <f t="array" aca="1" ref="BO30" ca="1">INDIRECT(_xlfn.CONCAT(BO$4,"_d!",BO$1,$A30))</f>
        <v>190.01779174804688</v>
      </c>
      <c r="BP30" s="19" cm="1">
        <f t="array" aca="1" ref="BP30" ca="1">INDIRECT(_xlfn.CONCAT(BP$4,"_d!",BP$1,$A30))</f>
        <v>192.16824340820313</v>
      </c>
      <c r="BQ30" s="19" cm="1">
        <f t="array" aca="1" ref="BQ30" ca="1">INDIRECT(_xlfn.CONCAT(BQ$4,"_d!",BQ$1,$A30))</f>
        <v>186.62008666992188</v>
      </c>
      <c r="BR30" s="19" cm="1">
        <f t="array" aca="1" ref="BR30" ca="1">INDIRECT(_xlfn.CONCAT(BR$4,"_d!",BR$1,$A30))</f>
        <v>195.57804870605469</v>
      </c>
      <c r="BS30" s="19" cm="1">
        <f t="array" aca="1" ref="BS30" ca="1">INDIRECT(_xlfn.CONCAT(BS$4,"_d!",BS$1,$A30))</f>
        <v>194.07940673828125</v>
      </c>
      <c r="BT30" s="42">
        <f t="shared" ca="1" si="14"/>
        <v>189.77490264775145</v>
      </c>
      <c r="BU30" s="42"/>
      <c r="BV30" s="45">
        <f t="shared" ca="1" si="15"/>
        <v>188.880985369808</v>
      </c>
      <c r="BW30" s="45">
        <f t="shared" ca="1" si="16"/>
        <v>189.14299485857839</v>
      </c>
      <c r="BX30" s="45">
        <f t="shared" ca="1" si="17"/>
        <v>190.15656522717345</v>
      </c>
      <c r="BY30" s="45">
        <f t="shared" ca="1" si="18"/>
        <v>189.43764049375909</v>
      </c>
      <c r="BZ30" s="45">
        <f t="shared" ca="1" si="19"/>
        <v>190.10681927834048</v>
      </c>
      <c r="CA30" s="45">
        <f t="shared" ca="1" si="20"/>
        <v>189.84789431487985</v>
      </c>
      <c r="CB30" s="45">
        <f t="shared" ca="1" si="21"/>
        <v>190.38472870691959</v>
      </c>
      <c r="CC30" s="45">
        <f t="shared" ca="1" si="22"/>
        <v>189.94464546238157</v>
      </c>
      <c r="CD30" s="45">
        <f t="shared" ca="1" si="23"/>
        <v>190.1481951923538</v>
      </c>
      <c r="CE30" s="45">
        <f t="shared" ca="1" si="24"/>
        <v>189.77490264775145</v>
      </c>
      <c r="CF30" s="45" cm="1">
        <f t="array" aca="1" ref="CF30" ca="1">+SUMPRODUCT($BV$3:$CE$3/100,$BV30:$CE30)</f>
        <v>189.84151433341702</v>
      </c>
      <c r="CG30" s="35">
        <f t="shared" si="28"/>
        <v>43466</v>
      </c>
      <c r="CH30" s="24">
        <f t="shared" ca="1" si="29"/>
        <v>3.0413680756310013E-2</v>
      </c>
      <c r="CI30" s="24">
        <f t="shared" ca="1" si="30"/>
        <v>3.0138447609804331E-2</v>
      </c>
      <c r="CJ30" s="24">
        <f t="shared" ca="1" si="31"/>
        <v>2.9726308315660699E-2</v>
      </c>
      <c r="CK30" s="24">
        <f t="shared" ca="1" si="32"/>
        <v>2.9733433999891146E-2</v>
      </c>
      <c r="CL30" s="24">
        <f t="shared" ca="1" si="33"/>
        <v>2.9480437668165438E-2</v>
      </c>
      <c r="CM30" s="24">
        <f t="shared" ca="1" si="34"/>
        <v>2.9299111493135133E-2</v>
      </c>
      <c r="CN30" s="24">
        <f t="shared" ca="1" si="35"/>
        <v>2.9432068011286949E-2</v>
      </c>
      <c r="CO30" s="24">
        <f t="shared" ca="1" si="36"/>
        <v>2.880899648877655E-2</v>
      </c>
      <c r="CP30" s="24">
        <f t="shared" ca="1" si="37"/>
        <v>2.8810738957996795E-2</v>
      </c>
      <c r="CQ30" s="24">
        <f t="shared" ca="1" si="38"/>
        <v>2.8445088371234162E-2</v>
      </c>
      <c r="CR30" s="24">
        <f t="shared" ca="1" si="26"/>
        <v>2.9229013288279537E-2</v>
      </c>
      <c r="CS30" s="35">
        <f t="shared" si="39"/>
        <v>43466</v>
      </c>
      <c r="CT30" s="24">
        <f t="shared" ca="1" si="41"/>
        <v>0.49500358750746587</v>
      </c>
      <c r="CU30" s="24">
        <f t="shared" ca="1" si="42"/>
        <v>0.49513115369736282</v>
      </c>
      <c r="CV30" s="24">
        <f t="shared" ca="1" si="43"/>
        <v>0.49523299992567082</v>
      </c>
      <c r="CW30" s="24">
        <f t="shared" ca="1" si="44"/>
        <v>0.49498956660339632</v>
      </c>
      <c r="CX30" s="24">
        <f t="shared" ca="1" si="45"/>
        <v>0.49497851979917473</v>
      </c>
      <c r="CY30" s="24">
        <f t="shared" ca="1" si="46"/>
        <v>0.49321991868772885</v>
      </c>
      <c r="CZ30" s="24">
        <f t="shared" ca="1" si="47"/>
        <v>0.49771860153351266</v>
      </c>
      <c r="DA30" s="24">
        <f t="shared" ca="1" si="48"/>
        <v>0.49483600650265691</v>
      </c>
      <c r="DB30" s="24">
        <f t="shared" ca="1" si="49"/>
        <v>0.49092220147883747</v>
      </c>
      <c r="DC30" s="24">
        <f t="shared" ca="1" si="50"/>
        <v>0.49137380322454538</v>
      </c>
      <c r="DD30" s="48">
        <f t="shared" ca="1" si="51"/>
        <v>0.49388182639924239</v>
      </c>
      <c r="DE30" s="48">
        <f>+[1]NAC!AG31</f>
        <v>0.49312576630834082</v>
      </c>
    </row>
    <row r="31" spans="1:109" x14ac:dyDescent="0.25">
      <c r="A31" s="110">
        <f t="shared" si="27"/>
        <v>58</v>
      </c>
      <c r="B31" s="35">
        <f>+NAC!A31</f>
        <v>43497</v>
      </c>
      <c r="C31" s="19" cm="1">
        <f t="array" aca="1" ref="C31" ca="1">INDIRECT(_xlfn.CONCAT(C$4,"_d!",C$1,$A31))</f>
        <v>197.15187072753906</v>
      </c>
      <c r="D31" s="19" cm="1">
        <f t="array" aca="1" ref="D31" ca="1">INDIRECT(_xlfn.CONCAT(D$4,"_d!",D$1,$A31))</f>
        <v>195.45429992675781</v>
      </c>
      <c r="E31" s="19" cm="1">
        <f t="array" aca="1" ref="E31" ca="1">INDIRECT(_xlfn.CONCAT(E$4,"_d!",E$1,$A31))</f>
        <v>198.69491577148438</v>
      </c>
      <c r="F31" s="19" cm="1">
        <f t="array" aca="1" ref="F31" ca="1">INDIRECT(_xlfn.CONCAT(F$4,"_d!",F$1,$A31))</f>
        <v>196.36993408203125</v>
      </c>
      <c r="G31" s="19" cm="1">
        <f t="array" aca="1" ref="G31" ca="1">INDIRECT(_xlfn.CONCAT(G$4,"_d!",G$1,$A31))</f>
        <v>199.37791442871094</v>
      </c>
      <c r="H31" s="19" cm="1">
        <f t="array" aca="1" ref="H31" ca="1">INDIRECT(_xlfn.CONCAT(H$4,"_d!",H$1,$A31))</f>
        <v>197.25131225585938</v>
      </c>
      <c r="I31" s="42">
        <f t="shared" ca="1" si="6"/>
        <v>196.96712346591733</v>
      </c>
      <c r="J31" s="19" cm="1">
        <f t="array" aca="1" ref="J31" ca="1">INDIRECT(_xlfn.CONCAT(J$4,"_d!",J$1,$A31))</f>
        <v>196.06234741210938</v>
      </c>
      <c r="K31" s="19" cm="1">
        <f t="array" aca="1" ref="K31" ca="1">INDIRECT(_xlfn.CONCAT(K$4,"_d!",K$1,$A31))</f>
        <v>196.57203674316406</v>
      </c>
      <c r="L31" s="19" cm="1">
        <f t="array" aca="1" ref="L31" ca="1">INDIRECT(_xlfn.CONCAT(L$4,"_d!",L$1,$A31))</f>
        <v>199.0252685546875</v>
      </c>
      <c r="M31" s="19" cm="1">
        <f t="array" aca="1" ref="M31" ca="1">INDIRECT(_xlfn.CONCAT(M$4,"_d!",M$1,$A31))</f>
        <v>195.985595703125</v>
      </c>
      <c r="N31" s="19" cm="1">
        <f t="array" aca="1" ref="N31" ca="1">INDIRECT(_xlfn.CONCAT(N$4,"_d!",N$1,$A31))</f>
        <v>199.47506713867188</v>
      </c>
      <c r="O31" s="19" cm="1">
        <f t="array" aca="1" ref="O31" ca="1">INDIRECT(_xlfn.CONCAT(O$4,"_d!",O$1,$A31))</f>
        <v>195.3582763671875</v>
      </c>
      <c r="P31" s="42">
        <f ca="1">+SUMPRODUCT(J$3:$O$3,J31:O31)</f>
        <v>196.89617075704382</v>
      </c>
      <c r="Q31" s="19" cm="1">
        <f t="array" aca="1" ref="Q31" ca="1">INDIRECT(_xlfn.CONCAT(Q$4,"_d!",Q$1,$A31))</f>
        <v>197.09463500976563</v>
      </c>
      <c r="R31" s="19" cm="1">
        <f t="array" aca="1" ref="R31" ca="1">INDIRECT(_xlfn.CONCAT(R$4,"_d!",R$1,$A31))</f>
        <v>197.27374267578125</v>
      </c>
      <c r="S31" s="19" cm="1">
        <f t="array" aca="1" ref="S31" ca="1">INDIRECT(_xlfn.CONCAT(S$4,"_d!",S$1,$A31))</f>
        <v>199.49407958984375</v>
      </c>
      <c r="T31" s="19" cm="1">
        <f t="array" aca="1" ref="T31" ca="1">INDIRECT(_xlfn.CONCAT(T$4,"_d!",T$1,$A31))</f>
        <v>198.04737854003906</v>
      </c>
      <c r="U31" s="19" cm="1">
        <f t="array" aca="1" ref="U31" ca="1">INDIRECT(_xlfn.CONCAT(U$4,"_d!",U$1,$A31))</f>
        <v>200.41015625</v>
      </c>
      <c r="V31" s="19" cm="1">
        <f t="array" aca="1" ref="V31" ca="1">INDIRECT(_xlfn.CONCAT(V$4,"_d!",V$1,$A31))</f>
        <v>196.984130859375</v>
      </c>
      <c r="W31" s="42">
        <f t="shared" ca="1" si="7"/>
        <v>197.79504523354584</v>
      </c>
      <c r="X31" s="19" cm="1">
        <f t="array" aca="1" ref="X31" ca="1">INDIRECT(_xlfn.CONCAT(X$4,"_d!",X$1,$A31))</f>
        <v>195.83181762695313</v>
      </c>
      <c r="Y31" s="19" cm="1">
        <f t="array" aca="1" ref="Y31" ca="1">INDIRECT(_xlfn.CONCAT(Y$4,"_d!",Y$1,$A31))</f>
        <v>195.21372985839844</v>
      </c>
      <c r="Z31" s="19" cm="1">
        <f t="array" aca="1" ref="Z31" ca="1">INDIRECT(_xlfn.CONCAT(Z$4,"_d!",Z$1,$A31))</f>
        <v>200.50868225097656</v>
      </c>
      <c r="AA31" s="19" cm="1">
        <f t="array" aca="1" ref="AA31" ca="1">INDIRECT(_xlfn.CONCAT(AA$4,"_d!",AA$1,$A31))</f>
        <v>196.0653076171875</v>
      </c>
      <c r="AB31" s="19" cm="1">
        <f t="array" aca="1" ref="AB31" ca="1">INDIRECT(_xlfn.CONCAT(AB$4,"_d!",AB$1,$A31))</f>
        <v>201.89930725097656</v>
      </c>
      <c r="AC31" s="19" cm="1">
        <f t="array" aca="1" ref="AC31" ca="1">INDIRECT(_xlfn.CONCAT(AC$4,"_d!",AC$1,$A31))</f>
        <v>198.53752136230469</v>
      </c>
      <c r="AD31" s="42">
        <f t="shared" ca="1" si="8"/>
        <v>196.71775487292001</v>
      </c>
      <c r="AE31" s="19" cm="1">
        <f t="array" aca="1" ref="AE31" ca="1">INDIRECT(_xlfn.CONCAT(AE$4,"_d!",AE$1,$A31))</f>
        <v>196.77699279785156</v>
      </c>
      <c r="AF31" s="19" cm="1">
        <f t="array" aca="1" ref="AF31" ca="1">INDIRECT(_xlfn.CONCAT(AF$4,"_d!",AF$1,$A31))</f>
        <v>196.80638122558594</v>
      </c>
      <c r="AG31" s="19" cm="1">
        <f t="array" aca="1" ref="AG31" ca="1">INDIRECT(_xlfn.CONCAT(AG$4,"_d!",AG$1,$A31))</f>
        <v>199.63873291015625</v>
      </c>
      <c r="AH31" s="19" cm="1">
        <f t="array" aca="1" ref="AH31" ca="1">INDIRECT(_xlfn.CONCAT(AH$4,"_d!",AH$1,$A31))</f>
        <v>198.38882446289063</v>
      </c>
      <c r="AI31" s="19" cm="1">
        <f t="array" aca="1" ref="AI31" ca="1">INDIRECT(_xlfn.CONCAT(AI$4,"_d!",AI$1,$A31))</f>
        <v>200.39984130859375</v>
      </c>
      <c r="AJ31" s="19" cm="1">
        <f t="array" aca="1" ref="AJ31" ca="1">INDIRECT(_xlfn.CONCAT(AJ$4,"_d!",AJ$1,$A31))</f>
        <v>198.04783630371094</v>
      </c>
      <c r="AK31" s="42">
        <f t="shared" ca="1" si="9"/>
        <v>197.4230453266926</v>
      </c>
      <c r="AL31" s="19" cm="1">
        <f t="array" aca="1" ref="AL31" ca="1">INDIRECT(_xlfn.CONCAT(AL$4,"_d!",AL$1,$A31))</f>
        <v>196.33364868164063</v>
      </c>
      <c r="AM31" s="19" cm="1">
        <f t="array" aca="1" ref="AM31" ca="1">INDIRECT(_xlfn.CONCAT(AM$4,"_d!",AM$1,$A31))</f>
        <v>196.72492980957031</v>
      </c>
      <c r="AN31" s="19" cm="1">
        <f t="array" aca="1" ref="AN31" ca="1">INDIRECT(_xlfn.CONCAT(AN$4,"_d!",AN$1,$A31))</f>
        <v>199.26495361328125</v>
      </c>
      <c r="AO31" s="19" cm="1">
        <f t="array" aca="1" ref="AO31" ca="1">INDIRECT(_xlfn.CONCAT(AO$4,"_d!",AO$1,$A31))</f>
        <v>195.786376953125</v>
      </c>
      <c r="AP31" s="19" cm="1">
        <f t="array" aca="1" ref="AP31" ca="1">INDIRECT(_xlfn.CONCAT(AP$4,"_d!",AP$1,$A31))</f>
        <v>201.28494262695313</v>
      </c>
      <c r="AQ31" s="19" cm="1">
        <f t="array" aca="1" ref="AQ31" ca="1">INDIRECT(_xlfn.CONCAT(AQ$4,"_d!",AQ$1,$A31))</f>
        <v>196.35719299316406</v>
      </c>
      <c r="AR31" s="42">
        <f t="shared" ca="1" si="10"/>
        <v>197.02322416845004</v>
      </c>
      <c r="AS31" s="19" cm="1">
        <f t="array" aca="1" ref="AS31" ca="1">INDIRECT(_xlfn.CONCAT(AS$4,"_d!",AS$1,$A31))</f>
        <v>196.17472839355469</v>
      </c>
      <c r="AT31" s="19" cm="1">
        <f t="array" aca="1" ref="AT31" ca="1">INDIRECT(_xlfn.CONCAT(AT$4,"_d!",AT$1,$A31))</f>
        <v>197.74151611328125</v>
      </c>
      <c r="AU31" s="19" cm="1">
        <f t="array" aca="1" ref="AU31" ca="1">INDIRECT(_xlfn.CONCAT(AU$4,"_d!",AU$1,$A31))</f>
        <v>198.91023254394531</v>
      </c>
      <c r="AV31" s="19" cm="1">
        <f t="array" aca="1" ref="AV31" ca="1">INDIRECT(_xlfn.CONCAT(AV$4,"_d!",AV$1,$A31))</f>
        <v>198.68606567382813</v>
      </c>
      <c r="AW31" s="19" cm="1">
        <f t="array" aca="1" ref="AW31" ca="1">INDIRECT(_xlfn.CONCAT(AW$4,"_d!",AW$1,$A31))</f>
        <v>201.38253784179688</v>
      </c>
      <c r="AX31" s="19" cm="1">
        <f t="array" aca="1" ref="AX31" ca="1">INDIRECT(_xlfn.CONCAT(AX$4,"_d!",AX$1,$A31))</f>
        <v>197.22410583496094</v>
      </c>
      <c r="AY31" s="42">
        <f t="shared" ca="1" si="11"/>
        <v>197.39999510841182</v>
      </c>
      <c r="AZ31" s="19" cm="1">
        <f t="array" aca="1" ref="AZ31" ca="1">INDIRECT(_xlfn.CONCAT(AZ$4,"_d!",AZ$1,$A31))</f>
        <v>196.33334350585938</v>
      </c>
      <c r="BA31" s="19" cm="1">
        <f t="array" aca="1" ref="BA31" ca="1">INDIRECT(_xlfn.CONCAT(BA$4,"_d!",BA$1,$A31))</f>
        <v>196.05912780761719</v>
      </c>
      <c r="BB31" s="19" cm="1">
        <f t="array" aca="1" ref="BB31" ca="1">INDIRECT(_xlfn.CONCAT(BB$4,"_d!",BB$1,$A31))</f>
        <v>199.66950988769531</v>
      </c>
      <c r="BC31" s="19" cm="1">
        <f t="array" aca="1" ref="BC31" ca="1">INDIRECT(_xlfn.CONCAT(BC$4,"_d!",BC$1,$A31))</f>
        <v>196.57896423339844</v>
      </c>
      <c r="BD31" s="19" cm="1">
        <f t="array" aca="1" ref="BD31" ca="1">INDIRECT(_xlfn.CONCAT(BD$4,"_d!",BD$1,$A31))</f>
        <v>201.34805297851563</v>
      </c>
      <c r="BE31" s="19" cm="1">
        <f t="array" aca="1" ref="BE31" ca="1">INDIRECT(_xlfn.CONCAT(BE$4,"_d!",BE$1,$A31))</f>
        <v>198.46955871582031</v>
      </c>
      <c r="BF31" s="42">
        <f t="shared" ca="1" si="12"/>
        <v>196.84143987577278</v>
      </c>
      <c r="BG31" s="19" cm="1">
        <f t="array" aca="1" ref="BG31" ca="1">INDIRECT(_xlfn.CONCAT(BG$4,"_d!",BG$1,$A31))</f>
        <v>196.16645812988281</v>
      </c>
      <c r="BH31" s="19" cm="1">
        <f t="array" aca="1" ref="BH31" ca="1">INDIRECT(_xlfn.CONCAT(BH$4,"_d!",BH$1,$A31))</f>
        <v>196.668212890625</v>
      </c>
      <c r="BI31" s="19" cm="1">
        <f t="array" aca="1" ref="BI31" ca="1">INDIRECT(_xlfn.CONCAT(BI$4,"_d!",BI$1,$A31))</f>
        <v>200.54310607910156</v>
      </c>
      <c r="BJ31" s="19" cm="1">
        <f t="array" aca="1" ref="BJ31" ca="1">INDIRECT(_xlfn.CONCAT(BJ$4,"_d!",BJ$1,$A31))</f>
        <v>198.34664916992188</v>
      </c>
      <c r="BK31" s="19" cm="1">
        <f t="array" aca="1" ref="BK31" ca="1">INDIRECT(_xlfn.CONCAT(BK$4,"_d!",BK$1,$A31))</f>
        <v>202.07052612304688</v>
      </c>
      <c r="BL31" s="19" cm="1">
        <f t="array" aca="1" ref="BL31" ca="1">INDIRECT(_xlfn.CONCAT(BL$4,"_d!",BL$1,$A31))</f>
        <v>199.01005554199219</v>
      </c>
      <c r="BM31" s="42">
        <f t="shared" ca="1" si="13"/>
        <v>196.98572890907965</v>
      </c>
      <c r="BN31" s="19" cm="1">
        <f t="array" aca="1" ref="BN31" ca="1">INDIRECT(_xlfn.CONCAT(BN$4,"_d!",BN$1,$A31))</f>
        <v>195.39401245117188</v>
      </c>
      <c r="BO31" s="19" cm="1">
        <f t="array" aca="1" ref="BO31" ca="1">INDIRECT(_xlfn.CONCAT(BO$4,"_d!",BO$1,$A31))</f>
        <v>196.20646667480469</v>
      </c>
      <c r="BP31" s="19" cm="1">
        <f t="array" aca="1" ref="BP31" ca="1">INDIRECT(_xlfn.CONCAT(BP$4,"_d!",BP$1,$A31))</f>
        <v>198.92304992675781</v>
      </c>
      <c r="BQ31" s="19" cm="1">
        <f t="array" aca="1" ref="BQ31" ca="1">INDIRECT(_xlfn.CONCAT(BQ$4,"_d!",BQ$1,$A31))</f>
        <v>194.73236083984375</v>
      </c>
      <c r="BR31" s="19" cm="1">
        <f t="array" aca="1" ref="BR31" ca="1">INDIRECT(_xlfn.CONCAT(BR$4,"_d!",BR$1,$A31))</f>
        <v>202.10610961914063</v>
      </c>
      <c r="BS31" s="19" cm="1">
        <f t="array" aca="1" ref="BS31" ca="1">INDIRECT(_xlfn.CONCAT(BS$4,"_d!",BS$1,$A31))</f>
        <v>199.91285705566406</v>
      </c>
      <c r="BT31" s="42">
        <f t="shared" ca="1" si="14"/>
        <v>196.34941124692762</v>
      </c>
      <c r="BU31" s="42"/>
      <c r="BV31" s="45">
        <f t="shared" ca="1" si="15"/>
        <v>196.96712346591733</v>
      </c>
      <c r="BW31" s="45">
        <f t="shared" ca="1" si="16"/>
        <v>196.89617075704382</v>
      </c>
      <c r="BX31" s="45">
        <f t="shared" ca="1" si="17"/>
        <v>197.79504523354584</v>
      </c>
      <c r="BY31" s="45">
        <f t="shared" ca="1" si="18"/>
        <v>196.71775487292001</v>
      </c>
      <c r="BZ31" s="45">
        <f t="shared" ca="1" si="19"/>
        <v>197.4230453266926</v>
      </c>
      <c r="CA31" s="45">
        <f t="shared" ca="1" si="20"/>
        <v>197.02322416845004</v>
      </c>
      <c r="CB31" s="45">
        <f t="shared" ca="1" si="21"/>
        <v>197.39999510841182</v>
      </c>
      <c r="CC31" s="45">
        <f t="shared" ca="1" si="22"/>
        <v>196.84143987577278</v>
      </c>
      <c r="CD31" s="45">
        <f t="shared" ca="1" si="23"/>
        <v>196.98572890907965</v>
      </c>
      <c r="CE31" s="45">
        <f t="shared" ca="1" si="24"/>
        <v>196.34941124692762</v>
      </c>
      <c r="CF31" s="45" cm="1">
        <f t="array" aca="1" ref="CF31" ca="1">+SUMPRODUCT($BV$3:$CE$3/100,$BV31:$CE31)</f>
        <v>196.9534821350272</v>
      </c>
      <c r="CG31" s="35">
        <f t="shared" si="28"/>
        <v>43497</v>
      </c>
      <c r="CH31" s="24">
        <f t="shared" ca="1" si="29"/>
        <v>4.2810757685733059E-2</v>
      </c>
      <c r="CI31" s="24">
        <f t="shared" ca="1" si="30"/>
        <v>4.0991081399881946E-2</v>
      </c>
      <c r="CJ31" s="24">
        <f t="shared" ca="1" si="31"/>
        <v>4.0169425637484268E-2</v>
      </c>
      <c r="CK31" s="24">
        <f t="shared" ca="1" si="32"/>
        <v>3.8430136482832555E-2</v>
      </c>
      <c r="CL31" s="24">
        <f t="shared" ca="1" si="33"/>
        <v>3.8484816463318028E-2</v>
      </c>
      <c r="CM31" s="24">
        <f t="shared" ca="1" si="34"/>
        <v>3.7795151110126435E-2</v>
      </c>
      <c r="CN31" s="24">
        <f t="shared" ca="1" si="35"/>
        <v>3.6847841994152919E-2</v>
      </c>
      <c r="CO31" s="24">
        <f t="shared" ca="1" si="36"/>
        <v>3.6309496361965676E-2</v>
      </c>
      <c r="CP31" s="24">
        <f t="shared" ca="1" si="37"/>
        <v>3.595897247307045E-2</v>
      </c>
      <c r="CQ31" s="24">
        <f t="shared" ca="1" si="38"/>
        <v>3.4643720046477311E-2</v>
      </c>
      <c r="CR31" s="24">
        <f t="shared" ca="1" si="26"/>
        <v>3.7462658399993076E-2</v>
      </c>
      <c r="CS31" s="35">
        <f t="shared" si="39"/>
        <v>43497</v>
      </c>
      <c r="CT31" s="24">
        <f t="shared" ca="1" si="41"/>
        <v>0.52458926087005309</v>
      </c>
      <c r="CU31" s="24">
        <f t="shared" ca="1" si="42"/>
        <v>0.52157924640917197</v>
      </c>
      <c r="CV31" s="24">
        <f t="shared" ca="1" si="43"/>
        <v>0.51868828939325629</v>
      </c>
      <c r="CW31" s="24">
        <f t="shared" ca="1" si="44"/>
        <v>0.51617003581481891</v>
      </c>
      <c r="CX31" s="24">
        <f t="shared" ca="1" si="45"/>
        <v>0.51582293458998918</v>
      </c>
      <c r="CY31" s="24">
        <f t="shared" ca="1" si="46"/>
        <v>0.51329715169630585</v>
      </c>
      <c r="CZ31" s="24">
        <f t="shared" ca="1" si="47"/>
        <v>0.5157537629893636</v>
      </c>
      <c r="DA31" s="24">
        <f t="shared" ca="1" si="48"/>
        <v>0.51198098723390384</v>
      </c>
      <c r="DB31" s="24">
        <f t="shared" ca="1" si="49"/>
        <v>0.50756745968543049</v>
      </c>
      <c r="DC31" s="24">
        <f t="shared" ca="1" si="50"/>
        <v>0.50659168661945242</v>
      </c>
      <c r="DD31" s="48">
        <f t="shared" ca="1" si="51"/>
        <v>0.5133780963579615</v>
      </c>
      <c r="DE31" s="48">
        <f>+[1]NAC!AG32</f>
        <v>0.51275713013779733</v>
      </c>
    </row>
    <row r="32" spans="1:109" x14ac:dyDescent="0.25">
      <c r="A32" s="110">
        <f t="shared" si="27"/>
        <v>59</v>
      </c>
      <c r="B32" s="35">
        <f>+NAC!A32</f>
        <v>43525</v>
      </c>
      <c r="C32" s="19" cm="1">
        <f t="array" aca="1" ref="C32" ca="1">INDIRECT(_xlfn.CONCAT(C$4,"_d!",C$1,$A32))</f>
        <v>207.17874145507813</v>
      </c>
      <c r="D32" s="19" cm="1">
        <f t="array" aca="1" ref="D32" ca="1">INDIRECT(_xlfn.CONCAT(D$4,"_d!",D$1,$A32))</f>
        <v>204.64179992675781</v>
      </c>
      <c r="E32" s="19" cm="1">
        <f t="array" aca="1" ref="E32" ca="1">INDIRECT(_xlfn.CONCAT(E$4,"_d!",E$1,$A32))</f>
        <v>208.48495483398438</v>
      </c>
      <c r="F32" s="19" cm="1">
        <f t="array" aca="1" ref="F32" ca="1">INDIRECT(_xlfn.CONCAT(F$4,"_d!",F$1,$A32))</f>
        <v>206.66400146484375</v>
      </c>
      <c r="G32" s="19" cm="1">
        <f t="array" aca="1" ref="G32" ca="1">INDIRECT(_xlfn.CONCAT(G$4,"_d!",G$1,$A32))</f>
        <v>208.52850341796875</v>
      </c>
      <c r="H32" s="19" cm="1">
        <f t="array" aca="1" ref="H32" ca="1">INDIRECT(_xlfn.CONCAT(H$4,"_d!",H$1,$A32))</f>
        <v>205.54788208007813</v>
      </c>
      <c r="I32" s="42">
        <f t="shared" ca="1" si="6"/>
        <v>206.62907412229765</v>
      </c>
      <c r="J32" s="19" cm="1">
        <f t="array" aca="1" ref="J32" ca="1">INDIRECT(_xlfn.CONCAT(J$4,"_d!",J$1,$A32))</f>
        <v>205.82757568359375</v>
      </c>
      <c r="K32" s="19" cm="1">
        <f t="array" aca="1" ref="K32" ca="1">INDIRECT(_xlfn.CONCAT(K$4,"_d!",K$1,$A32))</f>
        <v>205.71397399902344</v>
      </c>
      <c r="L32" s="19" cm="1">
        <f t="array" aca="1" ref="L32" ca="1">INDIRECT(_xlfn.CONCAT(L$4,"_d!",L$1,$A32))</f>
        <v>208.673095703125</v>
      </c>
      <c r="M32" s="19" cm="1">
        <f t="array" aca="1" ref="M32" ca="1">INDIRECT(_xlfn.CONCAT(M$4,"_d!",M$1,$A32))</f>
        <v>206.31221008300781</v>
      </c>
      <c r="N32" s="19" cm="1">
        <f t="array" aca="1" ref="N32" ca="1">INDIRECT(_xlfn.CONCAT(N$4,"_d!",N$1,$A32))</f>
        <v>208.65254211425781</v>
      </c>
      <c r="O32" s="19" cm="1">
        <f t="array" aca="1" ref="O32" ca="1">INDIRECT(_xlfn.CONCAT(O$4,"_d!",O$1,$A32))</f>
        <v>203.77812194824219</v>
      </c>
      <c r="P32" s="42">
        <f ca="1">+SUMPRODUCT(J$3:$O$3,J32:O32)</f>
        <v>206.4062267777793</v>
      </c>
      <c r="Q32" s="19" cm="1">
        <f t="array" aca="1" ref="Q32" ca="1">INDIRECT(_xlfn.CONCAT(Q$4,"_d!",Q$1,$A32))</f>
        <v>207.07220458984375</v>
      </c>
      <c r="R32" s="19" cm="1">
        <f t="array" aca="1" ref="R32" ca="1">INDIRECT(_xlfn.CONCAT(R$4,"_d!",R$1,$A32))</f>
        <v>206.277099609375</v>
      </c>
      <c r="S32" s="19" cm="1">
        <f t="array" aca="1" ref="S32" ca="1">INDIRECT(_xlfn.CONCAT(S$4,"_d!",S$1,$A32))</f>
        <v>209.04583740234375</v>
      </c>
      <c r="T32" s="19" cm="1">
        <f t="array" aca="1" ref="T32" ca="1">INDIRECT(_xlfn.CONCAT(T$4,"_d!",T$1,$A32))</f>
        <v>208.31263732910156</v>
      </c>
      <c r="U32" s="19" cm="1">
        <f t="array" aca="1" ref="U32" ca="1">INDIRECT(_xlfn.CONCAT(U$4,"_d!",U$1,$A32))</f>
        <v>209.58090209960938</v>
      </c>
      <c r="V32" s="19" cm="1">
        <f t="array" aca="1" ref="V32" ca="1">INDIRECT(_xlfn.CONCAT(V$4,"_d!",V$1,$A32))</f>
        <v>205.23530578613281</v>
      </c>
      <c r="W32" s="42">
        <f t="shared" ca="1" si="7"/>
        <v>207.30735840257603</v>
      </c>
      <c r="X32" s="19" cm="1">
        <f t="array" aca="1" ref="X32" ca="1">INDIRECT(_xlfn.CONCAT(X$4,"_d!",X$1,$A32))</f>
        <v>205.55734252929688</v>
      </c>
      <c r="Y32" s="19" cm="1">
        <f t="array" aca="1" ref="Y32" ca="1">INDIRECT(_xlfn.CONCAT(Y$4,"_d!",Y$1,$A32))</f>
        <v>204.18161010742188</v>
      </c>
      <c r="Z32" s="19" cm="1">
        <f t="array" aca="1" ref="Z32" ca="1">INDIRECT(_xlfn.CONCAT(Z$4,"_d!",Z$1,$A32))</f>
        <v>210.27105712890625</v>
      </c>
      <c r="AA32" s="19" cm="1">
        <f t="array" aca="1" ref="AA32" ca="1">INDIRECT(_xlfn.CONCAT(AA$4,"_d!",AA$1,$A32))</f>
        <v>206.14533996582031</v>
      </c>
      <c r="AB32" s="19" cm="1">
        <f t="array" aca="1" ref="AB32" ca="1">INDIRECT(_xlfn.CONCAT(AB$4,"_d!",AB$1,$A32))</f>
        <v>210.91279602050781</v>
      </c>
      <c r="AC32" s="19" cm="1">
        <f t="array" aca="1" ref="AC32" ca="1">INDIRECT(_xlfn.CONCAT(AC$4,"_d!",AC$1,$A32))</f>
        <v>206.8133544921875</v>
      </c>
      <c r="AD32" s="42">
        <f t="shared" ca="1" si="8"/>
        <v>206.09846335815411</v>
      </c>
      <c r="AE32" s="19" cm="1">
        <f t="array" aca="1" ref="AE32" ca="1">INDIRECT(_xlfn.CONCAT(AE$4,"_d!",AE$1,$A32))</f>
        <v>206.4134521484375</v>
      </c>
      <c r="AF32" s="19" cm="1">
        <f t="array" aca="1" ref="AF32" ca="1">INDIRECT(_xlfn.CONCAT(AF$4,"_d!",AF$1,$A32))</f>
        <v>205.63064575195313</v>
      </c>
      <c r="AG32" s="19" cm="1">
        <f t="array" aca="1" ref="AG32" ca="1">INDIRECT(_xlfn.CONCAT(AG$4,"_d!",AG$1,$A32))</f>
        <v>209.48329162597656</v>
      </c>
      <c r="AH32" s="19" cm="1">
        <f t="array" aca="1" ref="AH32" ca="1">INDIRECT(_xlfn.CONCAT(AH$4,"_d!",AH$1,$A32))</f>
        <v>208.61381530761719</v>
      </c>
      <c r="AI32" s="19" cm="1">
        <f t="array" aca="1" ref="AI32" ca="1">INDIRECT(_xlfn.CONCAT(AI$4,"_d!",AI$1,$A32))</f>
        <v>209.55661010742188</v>
      </c>
      <c r="AJ32" s="19" cm="1">
        <f t="array" aca="1" ref="AJ32" ca="1">INDIRECT(_xlfn.CONCAT(AJ$4,"_d!",AJ$1,$A32))</f>
        <v>206.400634765625</v>
      </c>
      <c r="AK32" s="42">
        <f t="shared" ca="1" si="9"/>
        <v>206.72541808857628</v>
      </c>
      <c r="AL32" s="19" cm="1">
        <f t="array" aca="1" ref="AL32" ca="1">INDIRECT(_xlfn.CONCAT(AL$4,"_d!",AL$1,$A32))</f>
        <v>206.4599609375</v>
      </c>
      <c r="AM32" s="19" cm="1">
        <f t="array" aca="1" ref="AM32" ca="1">INDIRECT(_xlfn.CONCAT(AM$4,"_d!",AM$1,$A32))</f>
        <v>205.595703125</v>
      </c>
      <c r="AN32" s="19" cm="1">
        <f t="array" aca="1" ref="AN32" ca="1">INDIRECT(_xlfn.CONCAT(AN$4,"_d!",AN$1,$A32))</f>
        <v>208.98101806640625</v>
      </c>
      <c r="AO32" s="19" cm="1">
        <f t="array" aca="1" ref="AO32" ca="1">INDIRECT(_xlfn.CONCAT(AO$4,"_d!",AO$1,$A32))</f>
        <v>205.72781372070313</v>
      </c>
      <c r="AP32" s="19" cm="1">
        <f t="array" aca="1" ref="AP32" ca="1">INDIRECT(_xlfn.CONCAT(AP$4,"_d!",AP$1,$A32))</f>
        <v>210.14938354492188</v>
      </c>
      <c r="AQ32" s="19" cm="1">
        <f t="array" aca="1" ref="AQ32" ca="1">INDIRECT(_xlfn.CONCAT(AQ$4,"_d!",AQ$1,$A32))</f>
        <v>204.61137390136719</v>
      </c>
      <c r="AR32" s="42">
        <f t="shared" ca="1" si="10"/>
        <v>206.4691195941875</v>
      </c>
      <c r="AS32" s="19" cm="1">
        <f t="array" aca="1" ref="AS32" ca="1">INDIRECT(_xlfn.CONCAT(AS$4,"_d!",AS$1,$A32))</f>
        <v>205.71720886230469</v>
      </c>
      <c r="AT32" s="19" cm="1">
        <f t="array" aca="1" ref="AT32" ca="1">INDIRECT(_xlfn.CONCAT(AT$4,"_d!",AT$1,$A32))</f>
        <v>206.59715270996094</v>
      </c>
      <c r="AU32" s="19" cm="1">
        <f t="array" aca="1" ref="AU32" ca="1">INDIRECT(_xlfn.CONCAT(AU$4,"_d!",AU$1,$A32))</f>
        <v>208.56834411621094</v>
      </c>
      <c r="AV32" s="19" cm="1">
        <f t="array" aca="1" ref="AV32" ca="1">INDIRECT(_xlfn.CONCAT(AV$4,"_d!",AV$1,$A32))</f>
        <v>208.63923645019531</v>
      </c>
      <c r="AW32" s="19" cm="1">
        <f t="array" aca="1" ref="AW32" ca="1">INDIRECT(_xlfn.CONCAT(AW$4,"_d!",AW$1,$A32))</f>
        <v>210.18849182128906</v>
      </c>
      <c r="AX32" s="19" cm="1">
        <f t="array" aca="1" ref="AX32" ca="1">INDIRECT(_xlfn.CONCAT(AX$4,"_d!",AX$1,$A32))</f>
        <v>205.49586486816406</v>
      </c>
      <c r="AY32" s="42">
        <f t="shared" ca="1" si="11"/>
        <v>206.60279767142376</v>
      </c>
      <c r="AZ32" s="19" cm="1">
        <f t="array" aca="1" ref="AZ32" ca="1">INDIRECT(_xlfn.CONCAT(AZ$4,"_d!",AZ$1,$A32))</f>
        <v>205.85232543945313</v>
      </c>
      <c r="BA32" s="19" cm="1">
        <f t="array" aca="1" ref="BA32" ca="1">INDIRECT(_xlfn.CONCAT(BA$4,"_d!",BA$1,$A32))</f>
        <v>204.78842163085938</v>
      </c>
      <c r="BB32" s="19" cm="1">
        <f t="array" aca="1" ref="BB32" ca="1">INDIRECT(_xlfn.CONCAT(BB$4,"_d!",BB$1,$A32))</f>
        <v>209.27627563476563</v>
      </c>
      <c r="BC32" s="19" cm="1">
        <f t="array" aca="1" ref="BC32" ca="1">INDIRECT(_xlfn.CONCAT(BC$4,"_d!",BC$1,$A32))</f>
        <v>206.53536987304688</v>
      </c>
      <c r="BD32" s="19" cm="1">
        <f t="array" aca="1" ref="BD32" ca="1">INDIRECT(_xlfn.CONCAT(BD$4,"_d!",BD$1,$A32))</f>
        <v>210.15797424316406</v>
      </c>
      <c r="BE32" s="19" cm="1">
        <f t="array" aca="1" ref="BE32" ca="1">INDIRECT(_xlfn.CONCAT(BE$4,"_d!",BE$1,$A32))</f>
        <v>206.84092712402344</v>
      </c>
      <c r="BF32" s="42">
        <f t="shared" ca="1" si="12"/>
        <v>205.98849498958128</v>
      </c>
      <c r="BG32" s="19" cm="1">
        <f t="array" aca="1" ref="BG32" ca="1">INDIRECT(_xlfn.CONCAT(BG$4,"_d!",BG$1,$A32))</f>
        <v>205.68914794921875</v>
      </c>
      <c r="BH32" s="19" cm="1">
        <f t="array" aca="1" ref="BH32" ca="1">INDIRECT(_xlfn.CONCAT(BH$4,"_d!",BH$1,$A32))</f>
        <v>205.33551025390625</v>
      </c>
      <c r="BI32" s="19" cm="1">
        <f t="array" aca="1" ref="BI32" ca="1">INDIRECT(_xlfn.CONCAT(BI$4,"_d!",BI$1,$A32))</f>
        <v>209.82685852050781</v>
      </c>
      <c r="BJ32" s="19" cm="1">
        <f t="array" aca="1" ref="BJ32" ca="1">INDIRECT(_xlfn.CONCAT(BJ$4,"_d!",BJ$1,$A32))</f>
        <v>208.55326843261719</v>
      </c>
      <c r="BK32" s="19" cm="1">
        <f t="array" aca="1" ref="BK32" ca="1">INDIRECT(_xlfn.CONCAT(BK$4,"_d!",BK$1,$A32))</f>
        <v>210.64369201660156</v>
      </c>
      <c r="BL32" s="19" cm="1">
        <f t="array" aca="1" ref="BL32" ca="1">INDIRECT(_xlfn.CONCAT(BL$4,"_d!",BL$1,$A32))</f>
        <v>207.2001953125</v>
      </c>
      <c r="BM32" s="42">
        <f t="shared" ca="1" si="13"/>
        <v>206.07838386924735</v>
      </c>
      <c r="BN32" s="19" cm="1">
        <f t="array" aca="1" ref="BN32" ca="1">INDIRECT(_xlfn.CONCAT(BN$4,"_d!",BN$1,$A32))</f>
        <v>204.421142578125</v>
      </c>
      <c r="BO32" s="19" cm="1">
        <f t="array" aca="1" ref="BO32" ca="1">INDIRECT(_xlfn.CONCAT(BO$4,"_d!",BO$1,$A32))</f>
        <v>204.50628662109375</v>
      </c>
      <c r="BP32" s="19" cm="1">
        <f t="array" aca="1" ref="BP32" ca="1">INDIRECT(_xlfn.CONCAT(BP$4,"_d!",BP$1,$A32))</f>
        <v>207.83110046386719</v>
      </c>
      <c r="BQ32" s="19" cm="1">
        <f t="array" aca="1" ref="BQ32" ca="1">INDIRECT(_xlfn.CONCAT(BQ$4,"_d!",BQ$1,$A32))</f>
        <v>204.04167175292969</v>
      </c>
      <c r="BR32" s="19" cm="1">
        <f t="array" aca="1" ref="BR32" ca="1">INDIRECT(_xlfn.CONCAT(BR$4,"_d!",BR$1,$A32))</f>
        <v>210.41705322265625</v>
      </c>
      <c r="BS32" s="19" cm="1">
        <f t="array" aca="1" ref="BS32" ca="1">INDIRECT(_xlfn.CONCAT(BS$4,"_d!",BS$1,$A32))</f>
        <v>207.66950988769531</v>
      </c>
      <c r="BT32" s="42">
        <f t="shared" ca="1" si="14"/>
        <v>205.0425789212251</v>
      </c>
      <c r="BU32" s="42"/>
      <c r="BV32" s="45">
        <f t="shared" ca="1" si="15"/>
        <v>206.62907412229765</v>
      </c>
      <c r="BW32" s="45">
        <f t="shared" ca="1" si="16"/>
        <v>206.4062267777793</v>
      </c>
      <c r="BX32" s="45">
        <f t="shared" ca="1" si="17"/>
        <v>207.30735840257603</v>
      </c>
      <c r="BY32" s="45">
        <f t="shared" ca="1" si="18"/>
        <v>206.09846335815411</v>
      </c>
      <c r="BZ32" s="45">
        <f t="shared" ca="1" si="19"/>
        <v>206.72541808857628</v>
      </c>
      <c r="CA32" s="45">
        <f t="shared" ca="1" si="20"/>
        <v>206.4691195941875</v>
      </c>
      <c r="CB32" s="45">
        <f t="shared" ca="1" si="21"/>
        <v>206.60279767142376</v>
      </c>
      <c r="CC32" s="45">
        <f t="shared" ca="1" si="22"/>
        <v>205.98849498958128</v>
      </c>
      <c r="CD32" s="45">
        <f t="shared" ca="1" si="23"/>
        <v>206.07838386924735</v>
      </c>
      <c r="CE32" s="45">
        <f t="shared" ca="1" si="24"/>
        <v>205.0425789212251</v>
      </c>
      <c r="CF32" s="45" cm="1">
        <f t="array" aca="1" ref="CF32" ca="1">+SUMPRODUCT($BV$3:$CE$3/100,$BV32:$CE32)</f>
        <v>206.15518697113342</v>
      </c>
      <c r="CG32" s="35">
        <f t="shared" si="28"/>
        <v>43525</v>
      </c>
      <c r="CH32" s="24">
        <f t="shared" ca="1" si="29"/>
        <v>4.9053621164611316E-2</v>
      </c>
      <c r="CI32" s="24">
        <f t="shared" ca="1" si="30"/>
        <v>4.8299852577987634E-2</v>
      </c>
      <c r="CJ32" s="24">
        <f t="shared" ca="1" si="31"/>
        <v>4.8091766696170657E-2</v>
      </c>
      <c r="CK32" s="24">
        <f t="shared" ca="1" si="32"/>
        <v>4.7686130269705584E-2</v>
      </c>
      <c r="CL32" s="24">
        <f t="shared" ca="1" si="33"/>
        <v>4.7118981203487342E-2</v>
      </c>
      <c r="CM32" s="24">
        <f t="shared" ca="1" si="34"/>
        <v>4.7943055777330379E-2</v>
      </c>
      <c r="CN32" s="24">
        <f t="shared" ca="1" si="35"/>
        <v>4.662007492937259E-2</v>
      </c>
      <c r="CO32" s="24">
        <f t="shared" ca="1" si="36"/>
        <v>4.6469153647632488E-2</v>
      </c>
      <c r="CP32" s="24">
        <f t="shared" ca="1" si="37"/>
        <v>4.6158952785683605E-2</v>
      </c>
      <c r="CQ32" s="24">
        <f t="shared" ca="1" si="38"/>
        <v>4.4273968631181715E-2</v>
      </c>
      <c r="CR32" s="24">
        <f t="shared" ca="1" si="26"/>
        <v>4.6720193704408386E-2</v>
      </c>
      <c r="CS32" s="35">
        <f t="shared" si="39"/>
        <v>43525</v>
      </c>
      <c r="CT32" s="24">
        <f t="shared" ca="1" si="41"/>
        <v>0.56294410866165645</v>
      </c>
      <c r="CU32" s="24">
        <f t="shared" ca="1" si="42"/>
        <v>0.5586111489329304</v>
      </c>
      <c r="CV32" s="24">
        <f t="shared" ca="1" si="43"/>
        <v>0.55496587342456816</v>
      </c>
      <c r="CW32" s="24">
        <f t="shared" ca="1" si="44"/>
        <v>0.55199822609116556</v>
      </c>
      <c r="CX32" s="24">
        <f t="shared" ca="1" si="45"/>
        <v>0.55187618131600535</v>
      </c>
      <c r="CY32" s="24">
        <f t="shared" ca="1" si="46"/>
        <v>0.54832799373940477</v>
      </c>
      <c r="CZ32" s="24">
        <f t="shared" ca="1" si="47"/>
        <v>0.54999430348481404</v>
      </c>
      <c r="DA32" s="24">
        <f t="shared" ca="1" si="48"/>
        <v>0.54554552786232713</v>
      </c>
      <c r="DB32" s="24">
        <f t="shared" ca="1" si="49"/>
        <v>0.5403813636355117</v>
      </c>
      <c r="DC32" s="24">
        <f t="shared" ca="1" si="50"/>
        <v>0.53643119035731579</v>
      </c>
      <c r="DD32" s="48">
        <f t="shared" ca="1" si="51"/>
        <v>0.54744551009433184</v>
      </c>
      <c r="DE32" s="48">
        <f>+[1]NAC!AG33</f>
        <v>0.54732339935119079</v>
      </c>
    </row>
    <row r="33" spans="1:109" x14ac:dyDescent="0.25">
      <c r="A33" s="110">
        <f t="shared" si="27"/>
        <v>60</v>
      </c>
      <c r="B33" s="35">
        <f>+NAC!A33</f>
        <v>43556</v>
      </c>
      <c r="C33" s="19" cm="1">
        <f t="array" aca="1" ref="C33" ca="1">INDIRECT(_xlfn.CONCAT(C$4,"_d!",C$1,$A33))</f>
        <v>213.4486083984375</v>
      </c>
      <c r="D33" s="19" cm="1">
        <f t="array" aca="1" ref="D33" ca="1">INDIRECT(_xlfn.CONCAT(D$4,"_d!",D$1,$A33))</f>
        <v>211.80313110351563</v>
      </c>
      <c r="E33" s="19" cm="1">
        <f t="array" aca="1" ref="E33" ca="1">INDIRECT(_xlfn.CONCAT(E$4,"_d!",E$1,$A33))</f>
        <v>215.66903686523438</v>
      </c>
      <c r="F33" s="19" cm="1">
        <f t="array" aca="1" ref="F33" ca="1">INDIRECT(_xlfn.CONCAT(F$4,"_d!",F$1,$A33))</f>
        <v>213.83415222167969</v>
      </c>
      <c r="G33" s="19" cm="1">
        <f t="array" aca="1" ref="G33" ca="1">INDIRECT(_xlfn.CONCAT(G$4,"_d!",G$1,$A33))</f>
        <v>215.25605773925781</v>
      </c>
      <c r="H33" s="19" cm="1">
        <f t="array" aca="1" ref="H33" ca="1">INDIRECT(_xlfn.CONCAT(H$4,"_d!",H$1,$A33))</f>
        <v>212.5155029296875</v>
      </c>
      <c r="I33" s="42">
        <f t="shared" ca="1" si="6"/>
        <v>213.48977665538666</v>
      </c>
      <c r="J33" s="19" cm="1">
        <f t="array" aca="1" ref="J33" ca="1">INDIRECT(_xlfn.CONCAT(J$4,"_d!",J$1,$A33))</f>
        <v>212.07069396972656</v>
      </c>
      <c r="K33" s="19" cm="1">
        <f t="array" aca="1" ref="K33" ca="1">INDIRECT(_xlfn.CONCAT(K$4,"_d!",K$1,$A33))</f>
        <v>213.12480163574219</v>
      </c>
      <c r="L33" s="19" cm="1">
        <f t="array" aca="1" ref="L33" ca="1">INDIRECT(_xlfn.CONCAT(L$4,"_d!",L$1,$A33))</f>
        <v>216.05158996582031</v>
      </c>
      <c r="M33" s="19" cm="1">
        <f t="array" aca="1" ref="M33" ca="1">INDIRECT(_xlfn.CONCAT(M$4,"_d!",M$1,$A33))</f>
        <v>213.47096252441406</v>
      </c>
      <c r="N33" s="19" cm="1">
        <f t="array" aca="1" ref="N33" ca="1">INDIRECT(_xlfn.CONCAT(N$4,"_d!",N$1,$A33))</f>
        <v>215.48799133300781</v>
      </c>
      <c r="O33" s="19" cm="1">
        <f t="array" aca="1" ref="O33" ca="1">INDIRECT(_xlfn.CONCAT(O$4,"_d!",O$1,$A33))</f>
        <v>210.86891174316406</v>
      </c>
      <c r="P33" s="42">
        <f ca="1">+SUMPRODUCT(J$3:$O$3,J33:O33)</f>
        <v>213.35313548264077</v>
      </c>
      <c r="Q33" s="19" cm="1">
        <f t="array" aca="1" ref="Q33" ca="1">INDIRECT(_xlfn.CONCAT(Q$4,"_d!",Q$1,$A33))</f>
        <v>213.47010803222656</v>
      </c>
      <c r="R33" s="19" cm="1">
        <f t="array" aca="1" ref="R33" ca="1">INDIRECT(_xlfn.CONCAT(R$4,"_d!",R$1,$A33))</f>
        <v>213.68267822265625</v>
      </c>
      <c r="S33" s="19" cm="1">
        <f t="array" aca="1" ref="S33" ca="1">INDIRECT(_xlfn.CONCAT(S$4,"_d!",S$1,$A33))</f>
        <v>216.53559875488281</v>
      </c>
      <c r="T33" s="19" cm="1">
        <f t="array" aca="1" ref="T33" ca="1">INDIRECT(_xlfn.CONCAT(T$4,"_d!",T$1,$A33))</f>
        <v>215.61585998535156</v>
      </c>
      <c r="U33" s="19" cm="1">
        <f t="array" aca="1" ref="U33" ca="1">INDIRECT(_xlfn.CONCAT(U$4,"_d!",U$1,$A33))</f>
        <v>216.40306091308594</v>
      </c>
      <c r="V33" s="19" cm="1">
        <f t="array" aca="1" ref="V33" ca="1">INDIRECT(_xlfn.CONCAT(V$4,"_d!",V$1,$A33))</f>
        <v>212.46649169921875</v>
      </c>
      <c r="W33" s="42">
        <f t="shared" ca="1" si="7"/>
        <v>214.29348244173403</v>
      </c>
      <c r="X33" s="19" cm="1">
        <f t="array" aca="1" ref="X33" ca="1">INDIRECT(_xlfn.CONCAT(X$4,"_d!",X$1,$A33))</f>
        <v>211.96745300292969</v>
      </c>
      <c r="Y33" s="19" cm="1">
        <f t="array" aca="1" ref="Y33" ca="1">INDIRECT(_xlfn.CONCAT(Y$4,"_d!",Y$1,$A33))</f>
        <v>211.64987182617188</v>
      </c>
      <c r="Z33" s="19" cm="1">
        <f t="array" aca="1" ref="Z33" ca="1">INDIRECT(_xlfn.CONCAT(Z$4,"_d!",Z$1,$A33))</f>
        <v>217.95008850097656</v>
      </c>
      <c r="AA33" s="19" cm="1">
        <f t="array" aca="1" ref="AA33" ca="1">INDIRECT(_xlfn.CONCAT(AA$4,"_d!",AA$1,$A33))</f>
        <v>213.39350891113281</v>
      </c>
      <c r="AB33" s="19" cm="1">
        <f t="array" aca="1" ref="AB33" ca="1">INDIRECT(_xlfn.CONCAT(AB$4,"_d!",AB$1,$A33))</f>
        <v>217.91827392578125</v>
      </c>
      <c r="AC33" s="19" cm="1">
        <f t="array" aca="1" ref="AC33" ca="1">INDIRECT(_xlfn.CONCAT(AC$4,"_d!",AC$1,$A33))</f>
        <v>214.11051940917969</v>
      </c>
      <c r="AD33" s="42">
        <f t="shared" ca="1" si="8"/>
        <v>213.11426119856955</v>
      </c>
      <c r="AE33" s="19" cm="1">
        <f t="array" aca="1" ref="AE33" ca="1">INDIRECT(_xlfn.CONCAT(AE$4,"_d!",AE$1,$A33))</f>
        <v>212.91488647460938</v>
      </c>
      <c r="AF33" s="19" cm="1">
        <f t="array" aca="1" ref="AF33" ca="1">INDIRECT(_xlfn.CONCAT(AF$4,"_d!",AF$1,$A33))</f>
        <v>213.19090270996094</v>
      </c>
      <c r="AG33" s="19" cm="1">
        <f t="array" aca="1" ref="AG33" ca="1">INDIRECT(_xlfn.CONCAT(AG$4,"_d!",AG$1,$A33))</f>
        <v>217.17767333984375</v>
      </c>
      <c r="AH33" s="19" cm="1">
        <f t="array" aca="1" ref="AH33" ca="1">INDIRECT(_xlfn.CONCAT(AH$4,"_d!",AH$1,$A33))</f>
        <v>215.92381286621094</v>
      </c>
      <c r="AI33" s="19" cm="1">
        <f t="array" aca="1" ref="AI33" ca="1">INDIRECT(_xlfn.CONCAT(AI$4,"_d!",AI$1,$A33))</f>
        <v>216.59257507324219</v>
      </c>
      <c r="AJ33" s="19" cm="1">
        <f t="array" aca="1" ref="AJ33" ca="1">INDIRECT(_xlfn.CONCAT(AJ$4,"_d!",AJ$1,$A33))</f>
        <v>213.63148498535156</v>
      </c>
      <c r="AK33" s="42">
        <f t="shared" ca="1" si="9"/>
        <v>213.82798265151777</v>
      </c>
      <c r="AL33" s="19" cm="1">
        <f t="array" aca="1" ref="AL33" ca="1">INDIRECT(_xlfn.CONCAT(AL$4,"_d!",AL$1,$A33))</f>
        <v>212.91761779785156</v>
      </c>
      <c r="AM33" s="19" cm="1">
        <f t="array" aca="1" ref="AM33" ca="1">INDIRECT(_xlfn.CONCAT(AM$4,"_d!",AM$1,$A33))</f>
        <v>213.14762878417969</v>
      </c>
      <c r="AN33" s="19" cm="1">
        <f t="array" aca="1" ref="AN33" ca="1">INDIRECT(_xlfn.CONCAT(AN$4,"_d!",AN$1,$A33))</f>
        <v>216.72714233398438</v>
      </c>
      <c r="AO33" s="19" cm="1">
        <f t="array" aca="1" ref="AO33" ca="1">INDIRECT(_xlfn.CONCAT(AO$4,"_d!",AO$1,$A33))</f>
        <v>212.849609375</v>
      </c>
      <c r="AP33" s="19" cm="1">
        <f t="array" aca="1" ref="AP33" ca="1">INDIRECT(_xlfn.CONCAT(AP$4,"_d!",AP$1,$A33))</f>
        <v>217.20709228515625</v>
      </c>
      <c r="AQ33" s="19" cm="1">
        <f t="array" aca="1" ref="AQ33" ca="1">INDIRECT(_xlfn.CONCAT(AQ$4,"_d!",AQ$1,$A33))</f>
        <v>211.83140563964844</v>
      </c>
      <c r="AR33" s="42">
        <f t="shared" ca="1" si="10"/>
        <v>213.52885841748449</v>
      </c>
      <c r="AS33" s="19" cm="1">
        <f t="array" aca="1" ref="AS33" ca="1">INDIRECT(_xlfn.CONCAT(AS$4,"_d!",AS$1,$A33))</f>
        <v>212.36306762695313</v>
      </c>
      <c r="AT33" s="19" cm="1">
        <f t="array" aca="1" ref="AT33" ca="1">INDIRECT(_xlfn.CONCAT(AT$4,"_d!",AT$1,$A33))</f>
        <v>214.20150756835938</v>
      </c>
      <c r="AU33" s="19" cm="1">
        <f t="array" aca="1" ref="AU33" ca="1">INDIRECT(_xlfn.CONCAT(AU$4,"_d!",AU$1,$A33))</f>
        <v>216.49375915527344</v>
      </c>
      <c r="AV33" s="19" cm="1">
        <f t="array" aca="1" ref="AV33" ca="1">INDIRECT(_xlfn.CONCAT(AV$4,"_d!",AV$1,$A33))</f>
        <v>215.90750122070313</v>
      </c>
      <c r="AW33" s="19" cm="1">
        <f t="array" aca="1" ref="AW33" ca="1">INDIRECT(_xlfn.CONCAT(AW$4,"_d!",AW$1,$A33))</f>
        <v>217.3492431640625</v>
      </c>
      <c r="AX33" s="19" cm="1">
        <f t="array" aca="1" ref="AX33" ca="1">INDIRECT(_xlfn.CONCAT(AX$4,"_d!",AX$1,$A33))</f>
        <v>212.61927795410156</v>
      </c>
      <c r="AY33" s="42">
        <f t="shared" ca="1" si="11"/>
        <v>213.74936940443641</v>
      </c>
      <c r="AZ33" s="19" cm="1">
        <f t="array" aca="1" ref="AZ33" ca="1">INDIRECT(_xlfn.CONCAT(AZ$4,"_d!",AZ$1,$A33))</f>
        <v>212.54586791992188</v>
      </c>
      <c r="BA33" s="19" cm="1">
        <f t="array" aca="1" ref="BA33" ca="1">INDIRECT(_xlfn.CONCAT(BA$4,"_d!",BA$1,$A33))</f>
        <v>212.46749877929688</v>
      </c>
      <c r="BB33" s="19" cm="1">
        <f t="array" aca="1" ref="BB33" ca="1">INDIRECT(_xlfn.CONCAT(BB$4,"_d!",BB$1,$A33))</f>
        <v>217.34269714355469</v>
      </c>
      <c r="BC33" s="19" cm="1">
        <f t="array" aca="1" ref="BC33" ca="1">INDIRECT(_xlfn.CONCAT(BC$4,"_d!",BC$1,$A33))</f>
        <v>213.69180297851563</v>
      </c>
      <c r="BD33" s="19" cm="1">
        <f t="array" aca="1" ref="BD33" ca="1">INDIRECT(_xlfn.CONCAT(BD$4,"_d!",BD$1,$A33))</f>
        <v>217.25782775878906</v>
      </c>
      <c r="BE33" s="19" cm="1">
        <f t="array" aca="1" ref="BE33" ca="1">INDIRECT(_xlfn.CONCAT(BE$4,"_d!",BE$1,$A33))</f>
        <v>214.12452697753906</v>
      </c>
      <c r="BF33" s="42">
        <f t="shared" ca="1" si="12"/>
        <v>213.16373835393631</v>
      </c>
      <c r="BG33" s="19" cm="1">
        <f t="array" aca="1" ref="BG33" ca="1">INDIRECT(_xlfn.CONCAT(BG$4,"_d!",BG$1,$A33))</f>
        <v>212.3035888671875</v>
      </c>
      <c r="BH33" s="19" cm="1">
        <f t="array" aca="1" ref="BH33" ca="1">INDIRECT(_xlfn.CONCAT(BH$4,"_d!",BH$1,$A33))</f>
        <v>213.03167724609375</v>
      </c>
      <c r="BI33" s="19" cm="1">
        <f t="array" aca="1" ref="BI33" ca="1">INDIRECT(_xlfn.CONCAT(BI$4,"_d!",BI$1,$A33))</f>
        <v>218.08203125</v>
      </c>
      <c r="BJ33" s="19" cm="1">
        <f t="array" aca="1" ref="BJ33" ca="1">INDIRECT(_xlfn.CONCAT(BJ$4,"_d!",BJ$1,$A33))</f>
        <v>215.73858642578125</v>
      </c>
      <c r="BK33" s="19" cm="1">
        <f t="array" aca="1" ref="BK33" ca="1">INDIRECT(_xlfn.CONCAT(BK$4,"_d!",BK$1,$A33))</f>
        <v>217.74832153320313</v>
      </c>
      <c r="BL33" s="19" cm="1">
        <f t="array" aca="1" ref="BL33" ca="1">INDIRECT(_xlfn.CONCAT(BL$4,"_d!",BL$1,$A33))</f>
        <v>214.40086364746094</v>
      </c>
      <c r="BM33" s="42">
        <f t="shared" ca="1" si="13"/>
        <v>213.21316969801188</v>
      </c>
      <c r="BN33" s="19" cm="1">
        <f t="array" aca="1" ref="BN33" ca="1">INDIRECT(_xlfn.CONCAT(BN$4,"_d!",BN$1,$A33))</f>
        <v>211.2733154296875</v>
      </c>
      <c r="BO33" s="19" cm="1">
        <f t="array" aca="1" ref="BO33" ca="1">INDIRECT(_xlfn.CONCAT(BO$4,"_d!",BO$1,$A33))</f>
        <v>212.27273559570313</v>
      </c>
      <c r="BP33" s="19" cm="1">
        <f t="array" aca="1" ref="BP33" ca="1">INDIRECT(_xlfn.CONCAT(BP$4,"_d!",BP$1,$A33))</f>
        <v>216.16722106933594</v>
      </c>
      <c r="BQ33" s="19" cm="1">
        <f t="array" aca="1" ref="BQ33" ca="1">INDIRECT(_xlfn.CONCAT(BQ$4,"_d!",BQ$1,$A33))</f>
        <v>211.45443725585938</v>
      </c>
      <c r="BR33" s="19" cm="1">
        <f t="array" aca="1" ref="BR33" ca="1">INDIRECT(_xlfn.CONCAT(BR$4,"_d!",BR$1,$A33))</f>
        <v>217.60179138183594</v>
      </c>
      <c r="BS33" s="19" cm="1">
        <f t="array" aca="1" ref="BS33" ca="1">INDIRECT(_xlfn.CONCAT(BS$4,"_d!",BS$1,$A33))</f>
        <v>214.95086669921875</v>
      </c>
      <c r="BT33" s="42">
        <f t="shared" ca="1" si="14"/>
        <v>212.24831770695886</v>
      </c>
      <c r="BU33" s="42"/>
      <c r="BV33" s="45">
        <f t="shared" ca="1" si="15"/>
        <v>213.48977665538666</v>
      </c>
      <c r="BW33" s="45">
        <f t="shared" ca="1" si="16"/>
        <v>213.35313548264077</v>
      </c>
      <c r="BX33" s="45">
        <f t="shared" ca="1" si="17"/>
        <v>214.29348244173403</v>
      </c>
      <c r="BY33" s="45">
        <f t="shared" ca="1" si="18"/>
        <v>213.11426119856955</v>
      </c>
      <c r="BZ33" s="45">
        <f t="shared" ca="1" si="19"/>
        <v>213.82798265151777</v>
      </c>
      <c r="CA33" s="45">
        <f t="shared" ca="1" si="20"/>
        <v>213.52885841748449</v>
      </c>
      <c r="CB33" s="45">
        <f t="shared" ca="1" si="21"/>
        <v>213.74936940443641</v>
      </c>
      <c r="CC33" s="45">
        <f t="shared" ca="1" si="22"/>
        <v>213.16373835393631</v>
      </c>
      <c r="CD33" s="45">
        <f t="shared" ca="1" si="23"/>
        <v>213.21316969801188</v>
      </c>
      <c r="CE33" s="45">
        <f t="shared" ca="1" si="24"/>
        <v>212.24831770695886</v>
      </c>
      <c r="CF33" s="45" cm="1">
        <f t="array" aca="1" ref="CF33" ca="1">+SUMPRODUCT($BV$3:$CE$3/100,$BV33:$CE33)</f>
        <v>213.2502040306843</v>
      </c>
      <c r="CG33" s="35">
        <f t="shared" si="28"/>
        <v>43556</v>
      </c>
      <c r="CH33" s="24">
        <f t="shared" ca="1" si="29"/>
        <v>3.3202987344502999E-2</v>
      </c>
      <c r="CI33" s="24">
        <f t="shared" ca="1" si="30"/>
        <v>3.3656488049367939E-2</v>
      </c>
      <c r="CJ33" s="24">
        <f t="shared" ca="1" si="31"/>
        <v>3.3699353910976226E-2</v>
      </c>
      <c r="CK33" s="24">
        <f t="shared" ca="1" si="32"/>
        <v>3.404100023891754E-2</v>
      </c>
      <c r="CL33" s="24">
        <f t="shared" ca="1" si="33"/>
        <v>3.435748070369482E-2</v>
      </c>
      <c r="CM33" s="24">
        <f t="shared" ca="1" si="34"/>
        <v>3.4192710450709596E-2</v>
      </c>
      <c r="CN33" s="24">
        <f t="shared" ca="1" si="35"/>
        <v>3.4590875891130857E-2</v>
      </c>
      <c r="CO33" s="24">
        <f t="shared" ca="1" si="36"/>
        <v>3.4833223888149467E-2</v>
      </c>
      <c r="CP33" s="24">
        <f t="shared" ca="1" si="37"/>
        <v>3.4621708957555786E-2</v>
      </c>
      <c r="CQ33" s="24">
        <f t="shared" ca="1" si="38"/>
        <v>3.5142646096458341E-2</v>
      </c>
      <c r="CR33" s="24">
        <f t="shared" ca="1" si="26"/>
        <v>3.4415903687857963E-2</v>
      </c>
      <c r="CS33" s="35">
        <f t="shared" si="39"/>
        <v>43556</v>
      </c>
      <c r="CT33" s="24">
        <f t="shared" ca="1" si="41"/>
        <v>0.57298692180583899</v>
      </c>
      <c r="CU33" s="24">
        <f t="shared" ca="1" si="42"/>
        <v>0.56893059510821264</v>
      </c>
      <c r="CV33" s="24">
        <f t="shared" ca="1" si="43"/>
        <v>0.56396836662510719</v>
      </c>
      <c r="CW33" s="24">
        <f t="shared" ca="1" si="44"/>
        <v>0.56227955935779916</v>
      </c>
      <c r="CX33" s="24">
        <f t="shared" ca="1" si="45"/>
        <v>0.56220850097433894</v>
      </c>
      <c r="CY33" s="24">
        <f t="shared" ca="1" si="46"/>
        <v>0.55865628124314615</v>
      </c>
      <c r="CZ33" s="24">
        <f t="shared" ca="1" si="47"/>
        <v>0.56013421577288858</v>
      </c>
      <c r="DA33" s="24">
        <f t="shared" ca="1" si="48"/>
        <v>0.55658357177973805</v>
      </c>
      <c r="DB33" s="24">
        <f t="shared" ca="1" si="49"/>
        <v>0.5510368258264049</v>
      </c>
      <c r="DC33" s="24">
        <f t="shared" ca="1" si="50"/>
        <v>0.5479571474006848</v>
      </c>
      <c r="DD33" s="48">
        <f t="shared" ca="1" si="51"/>
        <v>0.55798178900051498</v>
      </c>
      <c r="DE33" s="48">
        <f>+[1]NAC!AG34</f>
        <v>0.55795122821591314</v>
      </c>
    </row>
    <row r="34" spans="1:109" x14ac:dyDescent="0.25">
      <c r="A34" s="110">
        <f t="shared" si="27"/>
        <v>61</v>
      </c>
      <c r="B34" s="35">
        <f>+NAC!A34</f>
        <v>43586</v>
      </c>
      <c r="C34" s="19" cm="1">
        <f t="array" aca="1" ref="C34" ca="1">INDIRECT(_xlfn.CONCAT(C$4,"_d!",C$1,$A34))</f>
        <v>219.59098815917969</v>
      </c>
      <c r="D34" s="19" cm="1">
        <f t="array" aca="1" ref="D34" ca="1">INDIRECT(_xlfn.CONCAT(D$4,"_d!",D$1,$A34))</f>
        <v>217.62571716308594</v>
      </c>
      <c r="E34" s="19" cm="1">
        <f t="array" aca="1" ref="E34" ca="1">INDIRECT(_xlfn.CONCAT(E$4,"_d!",E$1,$A34))</f>
        <v>223.71905517578125</v>
      </c>
      <c r="F34" s="19" cm="1">
        <f t="array" aca="1" ref="F34" ca="1">INDIRECT(_xlfn.CONCAT(F$4,"_d!",F$1,$A34))</f>
        <v>219.71421813964844</v>
      </c>
      <c r="G34" s="19" cm="1">
        <f t="array" aca="1" ref="G34" ca="1">INDIRECT(_xlfn.CONCAT(G$4,"_d!",G$1,$A34))</f>
        <v>221.30024719238281</v>
      </c>
      <c r="H34" s="19" cm="1">
        <f t="array" aca="1" ref="H34" ca="1">INDIRECT(_xlfn.CONCAT(H$4,"_d!",H$1,$A34))</f>
        <v>219.86482238769531</v>
      </c>
      <c r="I34" s="42">
        <f t="shared" ca="1" si="6"/>
        <v>219.85122296744248</v>
      </c>
      <c r="J34" s="19" cm="1">
        <f t="array" aca="1" ref="J34" ca="1">INDIRECT(_xlfn.CONCAT(J$4,"_d!",J$1,$A34))</f>
        <v>218.15298461914063</v>
      </c>
      <c r="K34" s="19" cm="1">
        <f t="array" aca="1" ref="K34" ca="1">INDIRECT(_xlfn.CONCAT(K$4,"_d!",K$1,$A34))</f>
        <v>219.2568359375</v>
      </c>
      <c r="L34" s="19" cm="1">
        <f t="array" aca="1" ref="L34" ca="1">INDIRECT(_xlfn.CONCAT(L$4,"_d!",L$1,$A34))</f>
        <v>224.40798950195313</v>
      </c>
      <c r="M34" s="19" cm="1">
        <f t="array" aca="1" ref="M34" ca="1">INDIRECT(_xlfn.CONCAT(M$4,"_d!",M$1,$A34))</f>
        <v>219.30778503417969</v>
      </c>
      <c r="N34" s="19" cm="1">
        <f t="array" aca="1" ref="N34" ca="1">INDIRECT(_xlfn.CONCAT(N$4,"_d!",N$1,$A34))</f>
        <v>221.56246948242188</v>
      </c>
      <c r="O34" s="19" cm="1">
        <f t="array" aca="1" ref="O34" ca="1">INDIRECT(_xlfn.CONCAT(O$4,"_d!",O$1,$A34))</f>
        <v>218.17550659179688</v>
      </c>
      <c r="P34" s="42">
        <f ca="1">+SUMPRODUCT(J$3:$O$3,J34:O34)</f>
        <v>219.82284833487304</v>
      </c>
      <c r="Q34" s="19" cm="1">
        <f t="array" aca="1" ref="Q34" ca="1">INDIRECT(_xlfn.CONCAT(Q$4,"_d!",Q$1,$A34))</f>
        <v>219.7889404296875</v>
      </c>
      <c r="R34" s="19" cm="1">
        <f t="array" aca="1" ref="R34" ca="1">INDIRECT(_xlfn.CONCAT(R$4,"_d!",R$1,$A34))</f>
        <v>219.81666564941406</v>
      </c>
      <c r="S34" s="19" cm="1">
        <f t="array" aca="1" ref="S34" ca="1">INDIRECT(_xlfn.CONCAT(S$4,"_d!",S$1,$A34))</f>
        <v>225.12159729003906</v>
      </c>
      <c r="T34" s="19" cm="1">
        <f t="array" aca="1" ref="T34" ca="1">INDIRECT(_xlfn.CONCAT(T$4,"_d!",T$1,$A34))</f>
        <v>221.61320495605469</v>
      </c>
      <c r="U34" s="19" cm="1">
        <f t="array" aca="1" ref="U34" ca="1">INDIRECT(_xlfn.CONCAT(U$4,"_d!",U$1,$A34))</f>
        <v>222.49348449707031</v>
      </c>
      <c r="V34" s="19" cm="1">
        <f t="array" aca="1" ref="V34" ca="1">INDIRECT(_xlfn.CONCAT(V$4,"_d!",V$1,$A34))</f>
        <v>219.84828186035156</v>
      </c>
      <c r="W34" s="42">
        <f t="shared" ca="1" si="7"/>
        <v>220.84991629216768</v>
      </c>
      <c r="X34" s="19" cm="1">
        <f t="array" aca="1" ref="X34" ca="1">INDIRECT(_xlfn.CONCAT(X$4,"_d!",X$1,$A34))</f>
        <v>218.10699462890625</v>
      </c>
      <c r="Y34" s="19" cm="1">
        <f t="array" aca="1" ref="Y34" ca="1">INDIRECT(_xlfn.CONCAT(Y$4,"_d!",Y$1,$A34))</f>
        <v>217.79029846191406</v>
      </c>
      <c r="Z34" s="19" cm="1">
        <f t="array" aca="1" ref="Z34" ca="1">INDIRECT(_xlfn.CONCAT(Z$4,"_d!",Z$1,$A34))</f>
        <v>226.71188354492188</v>
      </c>
      <c r="AA34" s="19" cm="1">
        <f t="array" aca="1" ref="AA34" ca="1">INDIRECT(_xlfn.CONCAT(AA$4,"_d!",AA$1,$A34))</f>
        <v>219.32847595214844</v>
      </c>
      <c r="AB34" s="19" cm="1">
        <f t="array" aca="1" ref="AB34" ca="1">INDIRECT(_xlfn.CONCAT(AB$4,"_d!",AB$1,$A34))</f>
        <v>224.19856262207031</v>
      </c>
      <c r="AC34" s="19" cm="1">
        <f t="array" aca="1" ref="AC34" ca="1">INDIRECT(_xlfn.CONCAT(AC$4,"_d!",AC$1,$A34))</f>
        <v>221.54280090332031</v>
      </c>
      <c r="AD34" s="42">
        <f t="shared" ca="1" si="8"/>
        <v>219.56045875643153</v>
      </c>
      <c r="AE34" s="19" cm="1">
        <f t="array" aca="1" ref="AE34" ca="1">INDIRECT(_xlfn.CONCAT(AE$4,"_d!",AE$1,$A34))</f>
        <v>219.15592956542969</v>
      </c>
      <c r="AF34" s="19" cm="1">
        <f t="array" aca="1" ref="AF34" ca="1">INDIRECT(_xlfn.CONCAT(AF$4,"_d!",AF$1,$A34))</f>
        <v>219.55595397949219</v>
      </c>
      <c r="AG34" s="19" cm="1">
        <f t="array" aca="1" ref="AG34" ca="1">INDIRECT(_xlfn.CONCAT(AG$4,"_d!",AG$1,$A34))</f>
        <v>225.81430053710938</v>
      </c>
      <c r="AH34" s="19" cm="1">
        <f t="array" aca="1" ref="AH34" ca="1">INDIRECT(_xlfn.CONCAT(AH$4,"_d!",AH$1,$A34))</f>
        <v>221.87394714355469</v>
      </c>
      <c r="AI34" s="19" cm="1">
        <f t="array" aca="1" ref="AI34" ca="1">INDIRECT(_xlfn.CONCAT(AI$4,"_d!",AI$1,$A34))</f>
        <v>222.78367614746094</v>
      </c>
      <c r="AJ34" s="19" cm="1">
        <f t="array" aca="1" ref="AJ34" ca="1">INDIRECT(_xlfn.CONCAT(AJ$4,"_d!",AJ$1,$A34))</f>
        <v>221.03706359863281</v>
      </c>
      <c r="AK34" s="42">
        <f t="shared" ca="1" si="9"/>
        <v>220.34104561969406</v>
      </c>
      <c r="AL34" s="19" cm="1">
        <f t="array" aca="1" ref="AL34" ca="1">INDIRECT(_xlfn.CONCAT(AL$4,"_d!",AL$1,$A34))</f>
        <v>219.26695251464844</v>
      </c>
      <c r="AM34" s="19" cm="1">
        <f t="array" aca="1" ref="AM34" ca="1">INDIRECT(_xlfn.CONCAT(AM$4,"_d!",AM$1,$A34))</f>
        <v>219.4486083984375</v>
      </c>
      <c r="AN34" s="19" cm="1">
        <f t="array" aca="1" ref="AN34" ca="1">INDIRECT(_xlfn.CONCAT(AN$4,"_d!",AN$1,$A34))</f>
        <v>225.51669311523438</v>
      </c>
      <c r="AO34" s="19" cm="1">
        <f t="array" aca="1" ref="AO34" ca="1">INDIRECT(_xlfn.CONCAT(AO$4,"_d!",AO$1,$A34))</f>
        <v>218.77351379394531</v>
      </c>
      <c r="AP34" s="19" cm="1">
        <f t="array" aca="1" ref="AP34" ca="1">INDIRECT(_xlfn.CONCAT(AP$4,"_d!",AP$1,$A34))</f>
        <v>223.56521606445313</v>
      </c>
      <c r="AQ34" s="19" cm="1">
        <f t="array" aca="1" ref="AQ34" ca="1">INDIRECT(_xlfn.CONCAT(AQ$4,"_d!",AQ$1,$A34))</f>
        <v>219.09736633300781</v>
      </c>
      <c r="AR34" s="42">
        <f t="shared" ca="1" si="10"/>
        <v>220.09629043197518</v>
      </c>
      <c r="AS34" s="19" cm="1">
        <f t="array" aca="1" ref="AS34" ca="1">INDIRECT(_xlfn.CONCAT(AS$4,"_d!",AS$1,$A34))</f>
        <v>218.71551513671875</v>
      </c>
      <c r="AT34" s="19" cm="1">
        <f t="array" aca="1" ref="AT34" ca="1">INDIRECT(_xlfn.CONCAT(AT$4,"_d!",AT$1,$A34))</f>
        <v>220.62629699707031</v>
      </c>
      <c r="AU34" s="19" cm="1">
        <f t="array" aca="1" ref="AU34" ca="1">INDIRECT(_xlfn.CONCAT(AU$4,"_d!",AU$1,$A34))</f>
        <v>225.31468200683594</v>
      </c>
      <c r="AV34" s="19" cm="1">
        <f t="array" aca="1" ref="AV34" ca="1">INDIRECT(_xlfn.CONCAT(AV$4,"_d!",AV$1,$A34))</f>
        <v>222.02557373046875</v>
      </c>
      <c r="AW34" s="19" cm="1">
        <f t="array" aca="1" ref="AW34" ca="1">INDIRECT(_xlfn.CONCAT(AW$4,"_d!",AW$1,$A34))</f>
        <v>223.72407531738281</v>
      </c>
      <c r="AX34" s="19" cm="1">
        <f t="array" aca="1" ref="AX34" ca="1">INDIRECT(_xlfn.CONCAT(AX$4,"_d!",AX$1,$A34))</f>
        <v>219.86476135253906</v>
      </c>
      <c r="AY34" s="42">
        <f t="shared" ca="1" si="11"/>
        <v>220.35687775496868</v>
      </c>
      <c r="AZ34" s="19" cm="1">
        <f t="array" aca="1" ref="AZ34" ca="1">INDIRECT(_xlfn.CONCAT(AZ$4,"_d!",AZ$1,$A34))</f>
        <v>219.09686279296875</v>
      </c>
      <c r="BA34" s="19" cm="1">
        <f t="array" aca="1" ref="BA34" ca="1">INDIRECT(_xlfn.CONCAT(BA$4,"_d!",BA$1,$A34))</f>
        <v>218.80818176269531</v>
      </c>
      <c r="BB34" s="19" cm="1">
        <f t="array" aca="1" ref="BB34" ca="1">INDIRECT(_xlfn.CONCAT(BB$4,"_d!",BB$1,$A34))</f>
        <v>226.58323669433594</v>
      </c>
      <c r="BC34" s="19" cm="1">
        <f t="array" aca="1" ref="BC34" ca="1">INDIRECT(_xlfn.CONCAT(BC$4,"_d!",BC$1,$A34))</f>
        <v>219.70498657226563</v>
      </c>
      <c r="BD34" s="19" cm="1">
        <f t="array" aca="1" ref="BD34" ca="1">INDIRECT(_xlfn.CONCAT(BD$4,"_d!",BD$1,$A34))</f>
        <v>223.60391235351563</v>
      </c>
      <c r="BE34" s="19" cm="1">
        <f t="array" aca="1" ref="BE34" ca="1">INDIRECT(_xlfn.CONCAT(BE$4,"_d!",BE$1,$A34))</f>
        <v>221.44891357421875</v>
      </c>
      <c r="BF34" s="42">
        <f t="shared" ca="1" si="12"/>
        <v>219.79000173179674</v>
      </c>
      <c r="BG34" s="19" cm="1">
        <f t="array" aca="1" ref="BG34" ca="1">INDIRECT(_xlfn.CONCAT(BG$4,"_d!",BG$1,$A34))</f>
        <v>218.91757202148438</v>
      </c>
      <c r="BH34" s="19" cm="1">
        <f t="array" aca="1" ref="BH34" ca="1">INDIRECT(_xlfn.CONCAT(BH$4,"_d!",BH$1,$A34))</f>
        <v>219.49906921386719</v>
      </c>
      <c r="BI34" s="19" cm="1">
        <f t="array" aca="1" ref="BI34" ca="1">INDIRECT(_xlfn.CONCAT(BI$4,"_d!",BI$1,$A34))</f>
        <v>227.651123046875</v>
      </c>
      <c r="BJ34" s="19" cm="1">
        <f t="array" aca="1" ref="BJ34" ca="1">INDIRECT(_xlfn.CONCAT(BJ$4,"_d!",BJ$1,$A34))</f>
        <v>221.82237243652344</v>
      </c>
      <c r="BK34" s="19" cm="1">
        <f t="array" aca="1" ref="BK34" ca="1">INDIRECT(_xlfn.CONCAT(BK$4,"_d!",BK$1,$A34))</f>
        <v>224.18626403808594</v>
      </c>
      <c r="BL34" s="19" cm="1">
        <f t="array" aca="1" ref="BL34" ca="1">INDIRECT(_xlfn.CONCAT(BL$4,"_d!",BL$1,$A34))</f>
        <v>221.7291259765625</v>
      </c>
      <c r="BM34" s="42">
        <f t="shared" ca="1" si="13"/>
        <v>219.92848046246598</v>
      </c>
      <c r="BN34" s="19" cm="1">
        <f t="array" aca="1" ref="BN34" ca="1">INDIRECT(_xlfn.CONCAT(BN$4,"_d!",BN$1,$A34))</f>
        <v>217.90065002441406</v>
      </c>
      <c r="BO34" s="19" cm="1">
        <f t="array" aca="1" ref="BO34" ca="1">INDIRECT(_xlfn.CONCAT(BO$4,"_d!",BO$1,$A34))</f>
        <v>218.74476623535156</v>
      </c>
      <c r="BP34" s="19" cm="1">
        <f t="array" aca="1" ref="BP34" ca="1">INDIRECT(_xlfn.CONCAT(BP$4,"_d!",BP$1,$A34))</f>
        <v>225.639892578125</v>
      </c>
      <c r="BQ34" s="19" cm="1">
        <f t="array" aca="1" ref="BQ34" ca="1">INDIRECT(_xlfn.CONCAT(BQ$4,"_d!",BQ$1,$A34))</f>
        <v>217.34361267089844</v>
      </c>
      <c r="BR34" s="19" cm="1">
        <f t="array" aca="1" ref="BR34" ca="1">INDIRECT(_xlfn.CONCAT(BR$4,"_d!",BR$1,$A34))</f>
        <v>224.12310791015625</v>
      </c>
      <c r="BS34" s="19" cm="1">
        <f t="array" aca="1" ref="BS34" ca="1">INDIRECT(_xlfn.CONCAT(BS$4,"_d!",BS$1,$A34))</f>
        <v>222.39559936523438</v>
      </c>
      <c r="BT34" s="42">
        <f t="shared" ca="1" si="14"/>
        <v>218.98314262117088</v>
      </c>
      <c r="BU34" s="42"/>
      <c r="BV34" s="45">
        <f t="shared" ca="1" si="15"/>
        <v>219.85122296744248</v>
      </c>
      <c r="BW34" s="45">
        <f t="shared" ca="1" si="16"/>
        <v>219.82284833487304</v>
      </c>
      <c r="BX34" s="45">
        <f t="shared" ca="1" si="17"/>
        <v>220.84991629216768</v>
      </c>
      <c r="BY34" s="45">
        <f t="shared" ca="1" si="18"/>
        <v>219.56045875643153</v>
      </c>
      <c r="BZ34" s="45">
        <f t="shared" ca="1" si="19"/>
        <v>220.34104561969406</v>
      </c>
      <c r="CA34" s="45">
        <f t="shared" ca="1" si="20"/>
        <v>220.09629043197518</v>
      </c>
      <c r="CB34" s="45">
        <f t="shared" ca="1" si="21"/>
        <v>220.35687775496868</v>
      </c>
      <c r="CC34" s="45">
        <f t="shared" ca="1" si="22"/>
        <v>219.79000173179674</v>
      </c>
      <c r="CD34" s="45">
        <f t="shared" ca="1" si="23"/>
        <v>219.92848046246598</v>
      </c>
      <c r="CE34" s="45">
        <f t="shared" ca="1" si="24"/>
        <v>218.98314262117088</v>
      </c>
      <c r="CF34" s="45" cm="1">
        <f t="array" aca="1" ref="CF34" ca="1">+SUMPRODUCT($BV$3:$CE$3/100,$BV34:$CE34)</f>
        <v>219.84683108822222</v>
      </c>
      <c r="CG34" s="35">
        <f t="shared" si="28"/>
        <v>43586</v>
      </c>
      <c r="CH34" s="24">
        <f t="shared" ca="1" si="29"/>
        <v>2.9797428297114292E-2</v>
      </c>
      <c r="CI34" s="24">
        <f t="shared" ca="1" si="30"/>
        <v>3.0323964246396828E-2</v>
      </c>
      <c r="CJ34" s="24">
        <f t="shared" ca="1" si="31"/>
        <v>3.0595582169496538E-2</v>
      </c>
      <c r="CK34" s="24">
        <f t="shared" ca="1" si="32"/>
        <v>3.0247612344702413E-2</v>
      </c>
      <c r="CL34" s="24">
        <f t="shared" ca="1" si="33"/>
        <v>3.0459357505097095E-2</v>
      </c>
      <c r="CM34" s="24">
        <f t="shared" ca="1" si="34"/>
        <v>3.0756648366705885E-2</v>
      </c>
      <c r="CN34" s="24">
        <f t="shared" ca="1" si="35"/>
        <v>3.0912410964966108E-2</v>
      </c>
      <c r="CO34" s="24">
        <f t="shared" ca="1" si="36"/>
        <v>3.1085321682894351E-2</v>
      </c>
      <c r="CP34" s="24">
        <f t="shared" ca="1" si="37"/>
        <v>3.1495759731753115E-2</v>
      </c>
      <c r="CQ34" s="24">
        <f t="shared" ca="1" si="38"/>
        <v>3.1730875358505717E-2</v>
      </c>
      <c r="CR34" s="24">
        <f t="shared" ca="1" si="26"/>
        <v>3.093374324082121E-2</v>
      </c>
      <c r="CS34" s="35">
        <f t="shared" si="39"/>
        <v>43586</v>
      </c>
      <c r="CT34" s="24">
        <f t="shared" ca="1" si="41"/>
        <v>0.58356401597760166</v>
      </c>
      <c r="CU34" s="24">
        <f t="shared" ca="1" si="42"/>
        <v>0.5809568343174849</v>
      </c>
      <c r="CV34" s="24">
        <f t="shared" ca="1" si="43"/>
        <v>0.57817743026339374</v>
      </c>
      <c r="CW34" s="24">
        <f t="shared" ca="1" si="44"/>
        <v>0.57545756559036909</v>
      </c>
      <c r="CX34" s="24">
        <f t="shared" ca="1" si="45"/>
        <v>0.57608307636990341</v>
      </c>
      <c r="CY34" s="24">
        <f t="shared" ca="1" si="46"/>
        <v>0.57353156618778356</v>
      </c>
      <c r="CZ34" s="24">
        <f t="shared" ca="1" si="47"/>
        <v>0.57560275787415116</v>
      </c>
      <c r="DA34" s="24">
        <f t="shared" ca="1" si="48"/>
        <v>0.57251222824883263</v>
      </c>
      <c r="DB34" s="24">
        <f t="shared" ca="1" si="49"/>
        <v>0.56836009527742015</v>
      </c>
      <c r="DC34" s="24">
        <f t="shared" ca="1" si="50"/>
        <v>0.56651384657301573</v>
      </c>
      <c r="DD34" s="48">
        <f t="shared" ca="1" si="51"/>
        <v>0.5733760634731393</v>
      </c>
      <c r="DE34" s="48">
        <f>+[1]NAC!AG35</f>
        <v>0.57296511981935572</v>
      </c>
    </row>
    <row r="35" spans="1:109" x14ac:dyDescent="0.25">
      <c r="A35" s="110">
        <f t="shared" si="27"/>
        <v>62</v>
      </c>
      <c r="B35" s="35">
        <f>+NAC!A35</f>
        <v>43617</v>
      </c>
      <c r="C35" s="19" cm="1">
        <f t="array" aca="1" ref="C35" ca="1">INDIRECT(_xlfn.CONCAT(C$4,"_d!",C$1,$A35))</f>
        <v>225.38778686523438</v>
      </c>
      <c r="D35" s="19" cm="1">
        <f t="array" aca="1" ref="D35" ca="1">INDIRECT(_xlfn.CONCAT(D$4,"_d!",D$1,$A35))</f>
        <v>223.61442565917969</v>
      </c>
      <c r="E35" s="19" cm="1">
        <f t="array" aca="1" ref="E35" ca="1">INDIRECT(_xlfn.CONCAT(E$4,"_d!",E$1,$A35))</f>
        <v>229.80722045898438</v>
      </c>
      <c r="F35" s="19" cm="1">
        <f t="array" aca="1" ref="F35" ca="1">INDIRECT(_xlfn.CONCAT(F$4,"_d!",F$1,$A35))</f>
        <v>226.09422302246094</v>
      </c>
      <c r="G35" s="19" cm="1">
        <f t="array" aca="1" ref="G35" ca="1">INDIRECT(_xlfn.CONCAT(G$4,"_d!",G$1,$A35))</f>
        <v>227.07954406738281</v>
      </c>
      <c r="H35" s="19" cm="1">
        <f t="array" aca="1" ref="H35" ca="1">INDIRECT(_xlfn.CONCAT(H$4,"_d!",H$1,$A35))</f>
        <v>226.12596130371094</v>
      </c>
      <c r="I35" s="42">
        <f t="shared" ca="1" si="6"/>
        <v>225.84821194616768</v>
      </c>
      <c r="J35" s="19" cm="1">
        <f t="array" aca="1" ref="J35" ca="1">INDIRECT(_xlfn.CONCAT(J$4,"_d!",J$1,$A35))</f>
        <v>223.93804931640625</v>
      </c>
      <c r="K35" s="19" cm="1">
        <f t="array" aca="1" ref="K35" ca="1">INDIRECT(_xlfn.CONCAT(K$4,"_d!",K$1,$A35))</f>
        <v>225.34652709960938</v>
      </c>
      <c r="L35" s="19" cm="1">
        <f t="array" aca="1" ref="L35" ca="1">INDIRECT(_xlfn.CONCAT(L$4,"_d!",L$1,$A35))</f>
        <v>230.50418090820313</v>
      </c>
      <c r="M35" s="19" cm="1">
        <f t="array" aca="1" ref="M35" ca="1">INDIRECT(_xlfn.CONCAT(M$4,"_d!",M$1,$A35))</f>
        <v>225.70376586914063</v>
      </c>
      <c r="N35" s="19" cm="1">
        <f t="array" aca="1" ref="N35" ca="1">INDIRECT(_xlfn.CONCAT(N$4,"_d!",N$1,$A35))</f>
        <v>227.45774841308594</v>
      </c>
      <c r="O35" s="19" cm="1">
        <f t="array" aca="1" ref="O35" ca="1">INDIRECT(_xlfn.CONCAT(O$4,"_d!",O$1,$A35))</f>
        <v>224.31402587890625</v>
      </c>
      <c r="P35" s="42">
        <f ca="1">+SUMPRODUCT(J$3:$O$3,J35:O35)</f>
        <v>225.8330377448014</v>
      </c>
      <c r="Q35" s="19" cm="1">
        <f t="array" aca="1" ref="Q35" ca="1">INDIRECT(_xlfn.CONCAT(Q$4,"_d!",Q$1,$A35))</f>
        <v>225.62138366699219</v>
      </c>
      <c r="R35" s="19" cm="1">
        <f t="array" aca="1" ref="R35" ca="1">INDIRECT(_xlfn.CONCAT(R$4,"_d!",R$1,$A35))</f>
        <v>225.92433166503906</v>
      </c>
      <c r="S35" s="19" cm="1">
        <f t="array" aca="1" ref="S35" ca="1">INDIRECT(_xlfn.CONCAT(S$4,"_d!",S$1,$A35))</f>
        <v>231.32943725585938</v>
      </c>
      <c r="T35" s="19" cm="1">
        <f t="array" aca="1" ref="T35" ca="1">INDIRECT(_xlfn.CONCAT(T$4,"_d!",T$1,$A35))</f>
        <v>227.92720031738281</v>
      </c>
      <c r="U35" s="19" cm="1">
        <f t="array" aca="1" ref="U35" ca="1">INDIRECT(_xlfn.CONCAT(U$4,"_d!",U$1,$A35))</f>
        <v>228.32939147949219</v>
      </c>
      <c r="V35" s="19" cm="1">
        <f t="array" aca="1" ref="V35" ca="1">INDIRECT(_xlfn.CONCAT(V$4,"_d!",V$1,$A35))</f>
        <v>226.099853515625</v>
      </c>
      <c r="W35" s="42">
        <f t="shared" ca="1" si="7"/>
        <v>226.86866480215889</v>
      </c>
      <c r="X35" s="19" cm="1">
        <f t="array" aca="1" ref="X35" ca="1">INDIRECT(_xlfn.CONCAT(X$4,"_d!",X$1,$A35))</f>
        <v>223.87590026855469</v>
      </c>
      <c r="Y35" s="19" cm="1">
        <f t="array" aca="1" ref="Y35" ca="1">INDIRECT(_xlfn.CONCAT(Y$4,"_d!",Y$1,$A35))</f>
        <v>223.86099243164063</v>
      </c>
      <c r="Z35" s="19" cm="1">
        <f t="array" aca="1" ref="Z35" ca="1">INDIRECT(_xlfn.CONCAT(Z$4,"_d!",Z$1,$A35))</f>
        <v>232.85842895507813</v>
      </c>
      <c r="AA35" s="19" cm="1">
        <f t="array" aca="1" ref="AA35" ca="1">INDIRECT(_xlfn.CONCAT(AA$4,"_d!",AA$1,$A35))</f>
        <v>225.794921875</v>
      </c>
      <c r="AB35" s="19" cm="1">
        <f t="array" aca="1" ref="AB35" ca="1">INDIRECT(_xlfn.CONCAT(AB$4,"_d!",AB$1,$A35))</f>
        <v>230.11341857910156</v>
      </c>
      <c r="AC35" s="19" cm="1">
        <f t="array" aca="1" ref="AC35" ca="1">INDIRECT(_xlfn.CONCAT(AC$4,"_d!",AC$1,$A35))</f>
        <v>227.75886535644531</v>
      </c>
      <c r="AD35" s="42">
        <f t="shared" ca="1" si="8"/>
        <v>225.54059601083384</v>
      </c>
      <c r="AE35" s="19" cm="1">
        <f t="array" aca="1" ref="AE35" ca="1">INDIRECT(_xlfn.CONCAT(AE$4,"_d!",AE$1,$A35))</f>
        <v>225.01220703125</v>
      </c>
      <c r="AF35" s="19" cm="1">
        <f t="array" aca="1" ref="AF35" ca="1">INDIRECT(_xlfn.CONCAT(AF$4,"_d!",AF$1,$A35))</f>
        <v>225.73236083984375</v>
      </c>
      <c r="AG35" s="19" cm="1">
        <f t="array" aca="1" ref="AG35" ca="1">INDIRECT(_xlfn.CONCAT(AG$4,"_d!",AG$1,$A35))</f>
        <v>232.02861022949219</v>
      </c>
      <c r="AH35" s="19" cm="1">
        <f t="array" aca="1" ref="AH35" ca="1">INDIRECT(_xlfn.CONCAT(AH$4,"_d!",AH$1,$A35))</f>
        <v>228.21917724609375</v>
      </c>
      <c r="AI35" s="19" cm="1">
        <f t="array" aca="1" ref="AI35" ca="1">INDIRECT(_xlfn.CONCAT(AI$4,"_d!",AI$1,$A35))</f>
        <v>228.72125244140625</v>
      </c>
      <c r="AJ35" s="19" cm="1">
        <f t="array" aca="1" ref="AJ35" ca="1">INDIRECT(_xlfn.CONCAT(AJ$4,"_d!",AJ$1,$A35))</f>
        <v>227.4014892578125</v>
      </c>
      <c r="AK35" s="42">
        <f t="shared" ca="1" si="9"/>
        <v>226.3935339745583</v>
      </c>
      <c r="AL35" s="19" cm="1">
        <f t="array" aca="1" ref="AL35" ca="1">INDIRECT(_xlfn.CONCAT(AL$4,"_d!",AL$1,$A35))</f>
        <v>225.0618896484375</v>
      </c>
      <c r="AM35" s="19" cm="1">
        <f t="array" aca="1" ref="AM35" ca="1">INDIRECT(_xlfn.CONCAT(AM$4,"_d!",AM$1,$A35))</f>
        <v>225.61045837402344</v>
      </c>
      <c r="AN35" s="19" cm="1">
        <f t="array" aca="1" ref="AN35" ca="1">INDIRECT(_xlfn.CONCAT(AN$4,"_d!",AN$1,$A35))</f>
        <v>231.88627624511719</v>
      </c>
      <c r="AO35" s="19" cm="1">
        <f t="array" aca="1" ref="AO35" ca="1">INDIRECT(_xlfn.CONCAT(AO$4,"_d!",AO$1,$A35))</f>
        <v>225.21380615234375</v>
      </c>
      <c r="AP35" s="19" cm="1">
        <f t="array" aca="1" ref="AP35" ca="1">INDIRECT(_xlfn.CONCAT(AP$4,"_d!",AP$1,$A35))</f>
        <v>229.5423583984375</v>
      </c>
      <c r="AQ35" s="19" cm="1">
        <f t="array" aca="1" ref="AQ35" ca="1">INDIRECT(_xlfn.CONCAT(AQ$4,"_d!",AQ$1,$A35))</f>
        <v>225.390625</v>
      </c>
      <c r="AR35" s="42">
        <f t="shared" ca="1" si="10"/>
        <v>226.13262914296544</v>
      </c>
      <c r="AS35" s="19" cm="1">
        <f t="array" aca="1" ref="AS35" ca="1">INDIRECT(_xlfn.CONCAT(AS$4,"_d!",AS$1,$A35))</f>
        <v>224.42448425292969</v>
      </c>
      <c r="AT35" s="19" cm="1">
        <f t="array" aca="1" ref="AT35" ca="1">INDIRECT(_xlfn.CONCAT(AT$4,"_d!",AT$1,$A35))</f>
        <v>226.79034423828125</v>
      </c>
      <c r="AU35" s="19" cm="1">
        <f t="array" aca="1" ref="AU35" ca="1">INDIRECT(_xlfn.CONCAT(AU$4,"_d!",AU$1,$A35))</f>
        <v>231.75125122070313</v>
      </c>
      <c r="AV35" s="19" cm="1">
        <f t="array" aca="1" ref="AV35" ca="1">INDIRECT(_xlfn.CONCAT(AV$4,"_d!",AV$1,$A35))</f>
        <v>228.53707885742188</v>
      </c>
      <c r="AW35" s="19" cm="1">
        <f t="array" aca="1" ref="AW35" ca="1">INDIRECT(_xlfn.CONCAT(AW$4,"_d!",AW$1,$A35))</f>
        <v>229.56985473632813</v>
      </c>
      <c r="AX35" s="19" cm="1">
        <f t="array" aca="1" ref="AX35" ca="1">INDIRECT(_xlfn.CONCAT(AX$4,"_d!",AX$1,$A35))</f>
        <v>226.01638793945313</v>
      </c>
      <c r="AY35" s="42">
        <f t="shared" ca="1" si="11"/>
        <v>226.33710504144602</v>
      </c>
      <c r="AZ35" s="19" cm="1">
        <f t="array" aca="1" ref="AZ35" ca="1">INDIRECT(_xlfn.CONCAT(AZ$4,"_d!",AZ$1,$A35))</f>
        <v>224.79495239257813</v>
      </c>
      <c r="BA35" s="19" cm="1">
        <f t="array" aca="1" ref="BA35" ca="1">INDIRECT(_xlfn.CONCAT(BA$4,"_d!",BA$1,$A35))</f>
        <v>224.94834899902344</v>
      </c>
      <c r="BB35" s="19" cm="1">
        <f t="array" aca="1" ref="BB35" ca="1">INDIRECT(_xlfn.CONCAT(BB$4,"_d!",BB$1,$A35))</f>
        <v>232.93511962890625</v>
      </c>
      <c r="BC35" s="19" cm="1">
        <f t="array" aca="1" ref="BC35" ca="1">INDIRECT(_xlfn.CONCAT(BC$4,"_d!",BC$1,$A35))</f>
        <v>226.15788269042969</v>
      </c>
      <c r="BD35" s="19" cm="1">
        <f t="array" aca="1" ref="BD35" ca="1">INDIRECT(_xlfn.CONCAT(BD$4,"_d!",BD$1,$A35))</f>
        <v>229.3724365234375</v>
      </c>
      <c r="BE35" s="19" cm="1">
        <f t="array" aca="1" ref="BE35" ca="1">INDIRECT(_xlfn.CONCAT(BE$4,"_d!",BE$1,$A35))</f>
        <v>227.66554260253906</v>
      </c>
      <c r="BF35" s="42">
        <f t="shared" ca="1" si="12"/>
        <v>225.73184744577097</v>
      </c>
      <c r="BG35" s="19" cm="1">
        <f t="array" aca="1" ref="BG35" ca="1">INDIRECT(_xlfn.CONCAT(BG$4,"_d!",BG$1,$A35))</f>
        <v>224.63597106933594</v>
      </c>
      <c r="BH35" s="19" cm="1">
        <f t="array" aca="1" ref="BH35" ca="1">INDIRECT(_xlfn.CONCAT(BH$4,"_d!",BH$1,$A35))</f>
        <v>225.69058227539063</v>
      </c>
      <c r="BI35" s="19" cm="1">
        <f t="array" aca="1" ref="BI35" ca="1">INDIRECT(_xlfn.CONCAT(BI$4,"_d!",BI$1,$A35))</f>
        <v>233.93728637695313</v>
      </c>
      <c r="BJ35" s="19" cm="1">
        <f t="array" aca="1" ref="BJ35" ca="1">INDIRECT(_xlfn.CONCAT(BJ$4,"_d!",BJ$1,$A35))</f>
        <v>228.32188415527344</v>
      </c>
      <c r="BK35" s="19" cm="1">
        <f t="array" aca="1" ref="BK35" ca="1">INDIRECT(_xlfn.CONCAT(BK$4,"_d!",BK$1,$A35))</f>
        <v>230.08937072753906</v>
      </c>
      <c r="BL35" s="19" cm="1">
        <f t="array" aca="1" ref="BL35" ca="1">INDIRECT(_xlfn.CONCAT(BL$4,"_d!",BL$1,$A35))</f>
        <v>227.87355041503906</v>
      </c>
      <c r="BM35" s="42">
        <f t="shared" ca="1" si="13"/>
        <v>225.88783233088682</v>
      </c>
      <c r="BN35" s="19" cm="1">
        <f t="array" aca="1" ref="BN35" ca="1">INDIRECT(_xlfn.CONCAT(BN$4,"_d!",BN$1,$A35))</f>
        <v>223.54862976074219</v>
      </c>
      <c r="BO35" s="19" cm="1">
        <f t="array" aca="1" ref="BO35" ca="1">INDIRECT(_xlfn.CONCAT(BO$4,"_d!",BO$1,$A35))</f>
        <v>225.04524230957031</v>
      </c>
      <c r="BP35" s="19" cm="1">
        <f t="array" aca="1" ref="BP35" ca="1">INDIRECT(_xlfn.CONCAT(BP$4,"_d!",BP$1,$A35))</f>
        <v>232.03872680664063</v>
      </c>
      <c r="BQ35" s="19" cm="1">
        <f t="array" aca="1" ref="BQ35" ca="1">INDIRECT(_xlfn.CONCAT(BQ$4,"_d!",BQ$1,$A35))</f>
        <v>223.55699157714844</v>
      </c>
      <c r="BR35" s="19" cm="1">
        <f t="array" aca="1" ref="BR35" ca="1">INDIRECT(_xlfn.CONCAT(BR$4,"_d!",BR$1,$A35))</f>
        <v>229.86373901367188</v>
      </c>
      <c r="BS35" s="19" cm="1">
        <f t="array" aca="1" ref="BS35" ca="1">INDIRECT(_xlfn.CONCAT(BS$4,"_d!",BS$1,$A35))</f>
        <v>228.66375732421875</v>
      </c>
      <c r="BT35" s="42">
        <f t="shared" ca="1" si="14"/>
        <v>224.89660304314651</v>
      </c>
      <c r="BU35" s="42"/>
      <c r="BV35" s="45">
        <f t="shared" ca="1" si="15"/>
        <v>225.84821194616768</v>
      </c>
      <c r="BW35" s="45">
        <f t="shared" ca="1" si="16"/>
        <v>225.8330377448014</v>
      </c>
      <c r="BX35" s="45">
        <f t="shared" ca="1" si="17"/>
        <v>226.86866480215889</v>
      </c>
      <c r="BY35" s="45">
        <f t="shared" ca="1" si="18"/>
        <v>225.54059601083384</v>
      </c>
      <c r="BZ35" s="45">
        <f t="shared" ca="1" si="19"/>
        <v>226.3935339745583</v>
      </c>
      <c r="CA35" s="45">
        <f t="shared" ca="1" si="20"/>
        <v>226.13262914296544</v>
      </c>
      <c r="CB35" s="45">
        <f t="shared" ca="1" si="21"/>
        <v>226.33710504144602</v>
      </c>
      <c r="CC35" s="45">
        <f t="shared" ca="1" si="22"/>
        <v>225.73184744577097</v>
      </c>
      <c r="CD35" s="45">
        <f t="shared" ca="1" si="23"/>
        <v>225.88783233088682</v>
      </c>
      <c r="CE35" s="45">
        <f t="shared" ca="1" si="24"/>
        <v>224.89660304314651</v>
      </c>
      <c r="CF35" s="45" cm="1">
        <f t="array" aca="1" ref="CF35" ca="1">+SUMPRODUCT($BV$3:$CE$3/100,$BV35:$CE35)</f>
        <v>225.82402363729622</v>
      </c>
      <c r="CG35" s="35">
        <f t="shared" si="28"/>
        <v>43617</v>
      </c>
      <c r="CH35" s="24">
        <f t="shared" ca="1" si="29"/>
        <v>2.7277487465299677E-2</v>
      </c>
      <c r="CI35" s="24">
        <f t="shared" ca="1" si="30"/>
        <v>2.7341058745506741E-2</v>
      </c>
      <c r="CJ35" s="24">
        <f t="shared" ca="1" si="31"/>
        <v>2.725266375935087E-2</v>
      </c>
      <c r="CK35" s="24">
        <f t="shared" ca="1" si="32"/>
        <v>2.7236858987602863E-2</v>
      </c>
      <c r="CL35" s="24">
        <f t="shared" ca="1" si="33"/>
        <v>2.7468728478808879E-2</v>
      </c>
      <c r="CM35" s="24">
        <f t="shared" ca="1" si="34"/>
        <v>2.7425899360425277E-2</v>
      </c>
      <c r="CN35" s="24">
        <f t="shared" ca="1" si="35"/>
        <v>2.7138827466629767E-2</v>
      </c>
      <c r="CO35" s="24">
        <f t="shared" ca="1" si="36"/>
        <v>2.7034194763895014E-2</v>
      </c>
      <c r="CP35" s="24">
        <f t="shared" ca="1" si="37"/>
        <v>2.709677189552484E-2</v>
      </c>
      <c r="CQ35" s="24">
        <f t="shared" ca="1" si="38"/>
        <v>2.7004181012259876E-2</v>
      </c>
      <c r="CR35" s="24">
        <f t="shared" ca="1" si="26"/>
        <v>2.7187985924051805E-2</v>
      </c>
      <c r="CS35" s="35">
        <f t="shared" si="39"/>
        <v>43617</v>
      </c>
      <c r="CT35" s="24">
        <f t="shared" ca="1" si="41"/>
        <v>0.56800350702362934</v>
      </c>
      <c r="CU35" s="24">
        <f t="shared" ca="1" si="42"/>
        <v>0.5656680478866607</v>
      </c>
      <c r="CV35" s="24">
        <f t="shared" ca="1" si="43"/>
        <v>0.56343891233242993</v>
      </c>
      <c r="CW35" s="24">
        <f t="shared" ca="1" si="44"/>
        <v>0.56053968019867173</v>
      </c>
      <c r="CX35" s="24">
        <f t="shared" ca="1" si="45"/>
        <v>0.56143611063922783</v>
      </c>
      <c r="CY35" s="24">
        <f t="shared" ca="1" si="46"/>
        <v>0.55933433508789676</v>
      </c>
      <c r="CZ35" s="24">
        <f t="shared" ca="1" si="47"/>
        <v>0.56031847175727401</v>
      </c>
      <c r="DA35" s="24">
        <f t="shared" ca="1" si="48"/>
        <v>0.55699484209041339</v>
      </c>
      <c r="DB35" s="24">
        <f t="shared" ca="1" si="49"/>
        <v>0.55394890320693912</v>
      </c>
      <c r="DC35" s="24">
        <f t="shared" ca="1" si="50"/>
        <v>0.55151654662241079</v>
      </c>
      <c r="DD35" s="48">
        <f t="shared" ca="1" si="51"/>
        <v>0.55845088830991552</v>
      </c>
      <c r="DE35" s="48">
        <f>+[1]NAC!AG36</f>
        <v>0.55751895821492736</v>
      </c>
    </row>
    <row r="36" spans="1:109" x14ac:dyDescent="0.25">
      <c r="A36" s="110">
        <f t="shared" si="27"/>
        <v>63</v>
      </c>
      <c r="B36" s="35">
        <f>+NAC!A36</f>
        <v>43647</v>
      </c>
      <c r="C36" s="19" cm="1">
        <f t="array" aca="1" ref="C36" ca="1">INDIRECT(_xlfn.CONCAT(C$4,"_d!",C$1,$A36))</f>
        <v>230.154541015625</v>
      </c>
      <c r="D36" s="19" cm="1">
        <f t="array" aca="1" ref="D36" ca="1">INDIRECT(_xlfn.CONCAT(D$4,"_d!",D$1,$A36))</f>
        <v>228.2989501953125</v>
      </c>
      <c r="E36" s="19" cm="1">
        <f t="array" aca="1" ref="E36" ca="1">INDIRECT(_xlfn.CONCAT(E$4,"_d!",E$1,$A36))</f>
        <v>234.02998352050781</v>
      </c>
      <c r="F36" s="19" cm="1">
        <f t="array" aca="1" ref="F36" ca="1">INDIRECT(_xlfn.CONCAT(F$4,"_d!",F$1,$A36))</f>
        <v>230.19331359863281</v>
      </c>
      <c r="G36" s="19" cm="1">
        <f t="array" aca="1" ref="G36" ca="1">INDIRECT(_xlfn.CONCAT(G$4,"_d!",G$1,$A36))</f>
        <v>232.85124206542969</v>
      </c>
      <c r="H36" s="19" cm="1">
        <f t="array" aca="1" ref="H36" ca="1">INDIRECT(_xlfn.CONCAT(H$4,"_d!",H$1,$A36))</f>
        <v>231.69418334960938</v>
      </c>
      <c r="I36" s="42">
        <f t="shared" ca="1" si="6"/>
        <v>230.50640812827939</v>
      </c>
      <c r="J36" s="19" cm="1">
        <f t="array" aca="1" ref="J36" ca="1">INDIRECT(_xlfn.CONCAT(J$4,"_d!",J$1,$A36))</f>
        <v>228.69654846191406</v>
      </c>
      <c r="K36" s="19" cm="1">
        <f t="array" aca="1" ref="K36" ca="1">INDIRECT(_xlfn.CONCAT(K$4,"_d!",K$1,$A36))</f>
        <v>230.20172119140625</v>
      </c>
      <c r="L36" s="19" cm="1">
        <f t="array" aca="1" ref="L36" ca="1">INDIRECT(_xlfn.CONCAT(L$4,"_d!",L$1,$A36))</f>
        <v>234.83052062988281</v>
      </c>
      <c r="M36" s="19" cm="1">
        <f t="array" aca="1" ref="M36" ca="1">INDIRECT(_xlfn.CONCAT(M$4,"_d!",M$1,$A36))</f>
        <v>229.83866882324219</v>
      </c>
      <c r="N36" s="19" cm="1">
        <f t="array" aca="1" ref="N36" ca="1">INDIRECT(_xlfn.CONCAT(N$4,"_d!",N$1,$A36))</f>
        <v>233.37672424316406</v>
      </c>
      <c r="O36" s="19" cm="1">
        <f t="array" aca="1" ref="O36" ca="1">INDIRECT(_xlfn.CONCAT(O$4,"_d!",O$1,$A36))</f>
        <v>230.02116394042969</v>
      </c>
      <c r="P36" s="42">
        <f ca="1">+SUMPRODUCT(J$3:$O$3,J36:O36)</f>
        <v>230.6230107805948</v>
      </c>
      <c r="Q36" s="19" cm="1">
        <f t="array" aca="1" ref="Q36" ca="1">INDIRECT(_xlfn.CONCAT(Q$4,"_d!",Q$1,$A36))</f>
        <v>230.4039306640625</v>
      </c>
      <c r="R36" s="19" cm="1">
        <f t="array" aca="1" ref="R36" ca="1">INDIRECT(_xlfn.CONCAT(R$4,"_d!",R$1,$A36))</f>
        <v>230.70504760742188</v>
      </c>
      <c r="S36" s="19" cm="1">
        <f t="array" aca="1" ref="S36" ca="1">INDIRECT(_xlfn.CONCAT(S$4,"_d!",S$1,$A36))</f>
        <v>235.82220458984375</v>
      </c>
      <c r="T36" s="19" cm="1">
        <f t="array" aca="1" ref="T36" ca="1">INDIRECT(_xlfn.CONCAT(T$4,"_d!",T$1,$A36))</f>
        <v>232.00218200683594</v>
      </c>
      <c r="U36" s="19" cm="1">
        <f t="array" aca="1" ref="U36" ca="1">INDIRECT(_xlfn.CONCAT(U$4,"_d!",U$1,$A36))</f>
        <v>234.51011657714844</v>
      </c>
      <c r="V36" s="19" cm="1">
        <f t="array" aca="1" ref="V36" ca="1">INDIRECT(_xlfn.CONCAT(V$4,"_d!",V$1,$A36))</f>
        <v>231.78866577148438</v>
      </c>
      <c r="W36" s="42">
        <f t="shared" ca="1" si="7"/>
        <v>231.70453387138002</v>
      </c>
      <c r="X36" s="19" cm="1">
        <f t="array" aca="1" ref="X36" ca="1">INDIRECT(_xlfn.CONCAT(X$4,"_d!",X$1,$A36))</f>
        <v>228.42741394042969</v>
      </c>
      <c r="Y36" s="19" cm="1">
        <f t="array" aca="1" ref="Y36" ca="1">INDIRECT(_xlfn.CONCAT(Y$4,"_d!",Y$1,$A36))</f>
        <v>228.63058471679688</v>
      </c>
      <c r="Z36" s="19" cm="1">
        <f t="array" aca="1" ref="Z36" ca="1">INDIRECT(_xlfn.CONCAT(Z$4,"_d!",Z$1,$A36))</f>
        <v>237.52223205566406</v>
      </c>
      <c r="AA36" s="19" cm="1">
        <f t="array" aca="1" ref="AA36" ca="1">INDIRECT(_xlfn.CONCAT(AA$4,"_d!",AA$1,$A36))</f>
        <v>230.03822326660156</v>
      </c>
      <c r="AB36" s="19" cm="1">
        <f t="array" aca="1" ref="AB36" ca="1">INDIRECT(_xlfn.CONCAT(AB$4,"_d!",AB$1,$A36))</f>
        <v>236.51704406738281</v>
      </c>
      <c r="AC36" s="19" cm="1">
        <f t="array" aca="1" ref="AC36" ca="1">INDIRECT(_xlfn.CONCAT(AC$4,"_d!",AC$1,$A36))</f>
        <v>233.48741149902344</v>
      </c>
      <c r="AD36" s="42">
        <f t="shared" ca="1" si="8"/>
        <v>230.3616060086425</v>
      </c>
      <c r="AE36" s="19" cm="1">
        <f t="array" aca="1" ref="AE36" ca="1">INDIRECT(_xlfn.CONCAT(AE$4,"_d!",AE$1,$A36))</f>
        <v>229.82369995117188</v>
      </c>
      <c r="AF36" s="19" cm="1">
        <f t="array" aca="1" ref="AF36" ca="1">INDIRECT(_xlfn.CONCAT(AF$4,"_d!",AF$1,$A36))</f>
        <v>230.70625305175781</v>
      </c>
      <c r="AG36" s="19" cm="1">
        <f t="array" aca="1" ref="AG36" ca="1">INDIRECT(_xlfn.CONCAT(AG$4,"_d!",AG$1,$A36))</f>
        <v>236.811767578125</v>
      </c>
      <c r="AH36" s="19" cm="1">
        <f t="array" aca="1" ref="AH36" ca="1">INDIRECT(_xlfn.CONCAT(AH$4,"_d!",AH$1,$A36))</f>
        <v>232.34828186035156</v>
      </c>
      <c r="AI36" s="19" cm="1">
        <f t="array" aca="1" ref="AI36" ca="1">INDIRECT(_xlfn.CONCAT(AI$4,"_d!",AI$1,$A36))</f>
        <v>234.92633056640625</v>
      </c>
      <c r="AJ36" s="19" cm="1">
        <f t="array" aca="1" ref="AJ36" ca="1">INDIRECT(_xlfn.CONCAT(AJ$4,"_d!",AJ$1,$A36))</f>
        <v>233.12643432617188</v>
      </c>
      <c r="AK36" s="42">
        <f t="shared" ca="1" si="9"/>
        <v>231.36353830863254</v>
      </c>
      <c r="AL36" s="19" cm="1">
        <f t="array" aca="1" ref="AL36" ca="1">INDIRECT(_xlfn.CONCAT(AL$4,"_d!",AL$1,$A36))</f>
        <v>229.82496643066406</v>
      </c>
      <c r="AM36" s="19" cm="1">
        <f t="array" aca="1" ref="AM36" ca="1">INDIRECT(_xlfn.CONCAT(AM$4,"_d!",AM$1,$A36))</f>
        <v>230.59214782714844</v>
      </c>
      <c r="AN36" s="19" cm="1">
        <f t="array" aca="1" ref="AN36" ca="1">INDIRECT(_xlfn.CONCAT(AN$4,"_d!",AN$1,$A36))</f>
        <v>236.64260864257813</v>
      </c>
      <c r="AO36" s="19" cm="1">
        <f t="array" aca="1" ref="AO36" ca="1">INDIRECT(_xlfn.CONCAT(AO$4,"_d!",AO$1,$A36))</f>
        <v>229.28640747070313</v>
      </c>
      <c r="AP36" s="19" cm="1">
        <f t="array" aca="1" ref="AP36" ca="1">INDIRECT(_xlfn.CONCAT(AP$4,"_d!",AP$1,$A36))</f>
        <v>235.97752380371094</v>
      </c>
      <c r="AQ36" s="19" cm="1">
        <f t="array" aca="1" ref="AQ36" ca="1">INDIRECT(_xlfn.CONCAT(AQ$4,"_d!",AQ$1,$A36))</f>
        <v>231.15888977050781</v>
      </c>
      <c r="AR36" s="42">
        <f t="shared" ca="1" si="10"/>
        <v>231.11883375356342</v>
      </c>
      <c r="AS36" s="19" cm="1">
        <f t="array" aca="1" ref="AS36" ca="1">INDIRECT(_xlfn.CONCAT(AS$4,"_d!",AS$1,$A36))</f>
        <v>229.09272766113281</v>
      </c>
      <c r="AT36" s="19" cm="1">
        <f t="array" aca="1" ref="AT36" ca="1">INDIRECT(_xlfn.CONCAT(AT$4,"_d!",AT$1,$A36))</f>
        <v>231.86801147460938</v>
      </c>
      <c r="AU36" s="19" cm="1">
        <f t="array" aca="1" ref="AU36" ca="1">INDIRECT(_xlfn.CONCAT(AU$4,"_d!",AU$1,$A36))</f>
        <v>236.59901428222656</v>
      </c>
      <c r="AV36" s="19" cm="1">
        <f t="array" aca="1" ref="AV36" ca="1">INDIRECT(_xlfn.CONCAT(AV$4,"_d!",AV$1,$A36))</f>
        <v>232.76094055175781</v>
      </c>
      <c r="AW36" s="19" cm="1">
        <f t="array" aca="1" ref="AW36" ca="1">INDIRECT(_xlfn.CONCAT(AW$4,"_d!",AW$1,$A36))</f>
        <v>236.31307983398438</v>
      </c>
      <c r="AX36" s="19" cm="1">
        <f t="array" aca="1" ref="AX36" ca="1">INDIRECT(_xlfn.CONCAT(AX$4,"_d!",AX$1,$A36))</f>
        <v>231.67007446289063</v>
      </c>
      <c r="AY36" s="42">
        <f t="shared" ca="1" si="11"/>
        <v>231.34256672955343</v>
      </c>
      <c r="AZ36" s="19" cm="1">
        <f t="array" aca="1" ref="AZ36" ca="1">INDIRECT(_xlfn.CONCAT(AZ$4,"_d!",AZ$1,$A36))</f>
        <v>229.642822265625</v>
      </c>
      <c r="BA36" s="19" cm="1">
        <f t="array" aca="1" ref="BA36" ca="1">INDIRECT(_xlfn.CONCAT(BA$4,"_d!",BA$1,$A36))</f>
        <v>229.89665222167969</v>
      </c>
      <c r="BB36" s="19" cm="1">
        <f t="array" aca="1" ref="BB36" ca="1">INDIRECT(_xlfn.CONCAT(BB$4,"_d!",BB$1,$A36))</f>
        <v>237.93484497070313</v>
      </c>
      <c r="BC36" s="19" cm="1">
        <f t="array" aca="1" ref="BC36" ca="1">INDIRECT(_xlfn.CONCAT(BC$4,"_d!",BC$1,$A36))</f>
        <v>230.30169677734375</v>
      </c>
      <c r="BD36" s="19" cm="1">
        <f t="array" aca="1" ref="BD36" ca="1">INDIRECT(_xlfn.CONCAT(BD$4,"_d!",BD$1,$A36))</f>
        <v>236.26573181152344</v>
      </c>
      <c r="BE36" s="19" cm="1">
        <f t="array" aca="1" ref="BE36" ca="1">INDIRECT(_xlfn.CONCAT(BE$4,"_d!",BE$1,$A36))</f>
        <v>233.56564331054688</v>
      </c>
      <c r="BF36" s="42">
        <f t="shared" ca="1" si="12"/>
        <v>230.79081902692363</v>
      </c>
      <c r="BG36" s="19" cm="1">
        <f t="array" aca="1" ref="BG36" ca="1">INDIRECT(_xlfn.CONCAT(BG$4,"_d!",BG$1,$A36))</f>
        <v>229.64036560058594</v>
      </c>
      <c r="BH36" s="19" cm="1">
        <f t="array" aca="1" ref="BH36" ca="1">INDIRECT(_xlfn.CONCAT(BH$4,"_d!",BH$1,$A36))</f>
        <v>230.79573059082031</v>
      </c>
      <c r="BI36" s="19" cm="1">
        <f t="array" aca="1" ref="BI36" ca="1">INDIRECT(_xlfn.CONCAT(BI$4,"_d!",BI$1,$A36))</f>
        <v>239.01004028320313</v>
      </c>
      <c r="BJ36" s="19" cm="1">
        <f t="array" aca="1" ref="BJ36" ca="1">INDIRECT(_xlfn.CONCAT(BJ$4,"_d!",BJ$1,$A36))</f>
        <v>232.46783447265625</v>
      </c>
      <c r="BK36" s="19" cm="1">
        <f t="array" aca="1" ref="BK36" ca="1">INDIRECT(_xlfn.CONCAT(BK$4,"_d!",BK$1,$A36))</f>
        <v>237.24409484863281</v>
      </c>
      <c r="BL36" s="19" cm="1">
        <f t="array" aca="1" ref="BL36" ca="1">INDIRECT(_xlfn.CONCAT(BL$4,"_d!",BL$1,$A36))</f>
        <v>233.65679931640625</v>
      </c>
      <c r="BM36" s="42">
        <f t="shared" ca="1" si="13"/>
        <v>231.05338945554561</v>
      </c>
      <c r="BN36" s="19" cm="1">
        <f t="array" aca="1" ref="BN36" ca="1">INDIRECT(_xlfn.CONCAT(BN$4,"_d!",BN$1,$A36))</f>
        <v>228.54525756835938</v>
      </c>
      <c r="BO36" s="19" cm="1">
        <f t="array" aca="1" ref="BO36" ca="1">INDIRECT(_xlfn.CONCAT(BO$4,"_d!",BO$1,$A36))</f>
        <v>230.26495361328125</v>
      </c>
      <c r="BP36" s="19" cm="1">
        <f t="array" aca="1" ref="BP36" ca="1">INDIRECT(_xlfn.CONCAT(BP$4,"_d!",BP$1,$A36))</f>
        <v>237.19892883300781</v>
      </c>
      <c r="BQ36" s="19" cm="1">
        <f t="array" aca="1" ref="BQ36" ca="1">INDIRECT(_xlfn.CONCAT(BQ$4,"_d!",BQ$1,$A36))</f>
        <v>227.65077209472656</v>
      </c>
      <c r="BR36" s="19" cm="1">
        <f t="array" aca="1" ref="BR36" ca="1">INDIRECT(_xlfn.CONCAT(BR$4,"_d!",BR$1,$A36))</f>
        <v>237.02276611328125</v>
      </c>
      <c r="BS36" s="19" cm="1">
        <f t="array" aca="1" ref="BS36" ca="1">INDIRECT(_xlfn.CONCAT(BS$4,"_d!",BS$1,$A36))</f>
        <v>234.60569763183594</v>
      </c>
      <c r="BT36" s="42">
        <f t="shared" ca="1" si="14"/>
        <v>230.10808841389249</v>
      </c>
      <c r="BU36" s="42"/>
      <c r="BV36" s="45">
        <f t="shared" ca="1" si="15"/>
        <v>230.50640812827939</v>
      </c>
      <c r="BW36" s="45">
        <f t="shared" ca="1" si="16"/>
        <v>230.6230107805948</v>
      </c>
      <c r="BX36" s="45">
        <f t="shared" ca="1" si="17"/>
        <v>231.70453387138002</v>
      </c>
      <c r="BY36" s="45">
        <f t="shared" ca="1" si="18"/>
        <v>230.3616060086425</v>
      </c>
      <c r="BZ36" s="45">
        <f t="shared" ca="1" si="19"/>
        <v>231.36353830863254</v>
      </c>
      <c r="CA36" s="45">
        <f t="shared" ca="1" si="20"/>
        <v>231.11883375356342</v>
      </c>
      <c r="CB36" s="45">
        <f t="shared" ca="1" si="21"/>
        <v>231.34256672955343</v>
      </c>
      <c r="CC36" s="45">
        <f t="shared" ca="1" si="22"/>
        <v>230.79081902692363</v>
      </c>
      <c r="CD36" s="45">
        <f t="shared" ca="1" si="23"/>
        <v>231.05338945554561</v>
      </c>
      <c r="CE36" s="45">
        <f t="shared" ca="1" si="24"/>
        <v>230.10808841389249</v>
      </c>
      <c r="CF36" s="45" cm="1">
        <f t="array" aca="1" ref="CF36" ca="1">+SUMPRODUCT($BV$3:$CE$3/100,$BV36:$CE36)</f>
        <v>230.82971353970271</v>
      </c>
      <c r="CG36" s="35">
        <f t="shared" si="28"/>
        <v>43647</v>
      </c>
      <c r="CH36" s="24">
        <f t="shared" ca="1" si="29"/>
        <v>2.0625340098871403E-2</v>
      </c>
      <c r="CI36" s="24">
        <f t="shared" ca="1" si="30"/>
        <v>2.1210240466260855E-2</v>
      </c>
      <c r="CJ36" s="24">
        <f t="shared" ca="1" si="31"/>
        <v>2.131572058855391E-2</v>
      </c>
      <c r="CK36" s="24">
        <f t="shared" ca="1" si="32"/>
        <v>2.1375353630692207E-2</v>
      </c>
      <c r="CL36" s="24">
        <f t="shared" ca="1" si="33"/>
        <v>2.1952942943294307E-2</v>
      </c>
      <c r="CM36" s="24">
        <f t="shared" ca="1" si="34"/>
        <v>2.2049912166570262E-2</v>
      </c>
      <c r="CN36" s="24">
        <f t="shared" ca="1" si="35"/>
        <v>2.2115073386623108E-2</v>
      </c>
      <c r="CO36" s="24">
        <f t="shared" ca="1" si="36"/>
        <v>2.2411421509178187E-2</v>
      </c>
      <c r="CP36" s="24">
        <f t="shared" ca="1" si="37"/>
        <v>2.2867797133455658E-2</v>
      </c>
      <c r="CQ36" s="24">
        <f t="shared" ca="1" si="38"/>
        <v>2.3172806081673603E-2</v>
      </c>
      <c r="CR36" s="24">
        <f t="shared" ca="1" si="26"/>
        <v>2.2166330321198746E-2</v>
      </c>
      <c r="CS36" s="35">
        <f t="shared" si="39"/>
        <v>43647</v>
      </c>
      <c r="CT36" s="24">
        <f t="shared" ca="1" si="41"/>
        <v>0.55061035656298141</v>
      </c>
      <c r="CU36" s="24">
        <f t="shared" ca="1" si="42"/>
        <v>0.54942983776099474</v>
      </c>
      <c r="CV36" s="24">
        <f t="shared" ca="1" si="43"/>
        <v>0.54836341575762049</v>
      </c>
      <c r="CW36" s="24">
        <f t="shared" ca="1" si="44"/>
        <v>0.54492543819135575</v>
      </c>
      <c r="CX36" s="24">
        <f t="shared" ca="1" si="45"/>
        <v>0.54734399075148832</v>
      </c>
      <c r="CY36" s="24">
        <f t="shared" ca="1" si="46"/>
        <v>0.5457047825842487</v>
      </c>
      <c r="CZ36" s="24">
        <f t="shared" ca="1" si="47"/>
        <v>0.54616358426998257</v>
      </c>
      <c r="DA36" s="24">
        <f t="shared" ca="1" si="48"/>
        <v>0.5439073425734855</v>
      </c>
      <c r="DB36" s="24">
        <f t="shared" ca="1" si="49"/>
        <v>0.5420768320858953</v>
      </c>
      <c r="DC36" s="24">
        <f t="shared" ca="1" si="50"/>
        <v>0.53987263014923559</v>
      </c>
      <c r="DD36" s="48">
        <f t="shared" ca="1" si="51"/>
        <v>0.54475675271486068</v>
      </c>
      <c r="DE36" s="48">
        <f>+[1]NAC!AG37</f>
        <v>0.54386637070100718</v>
      </c>
    </row>
    <row r="37" spans="1:109" x14ac:dyDescent="0.25">
      <c r="A37" s="110">
        <f t="shared" si="27"/>
        <v>64</v>
      </c>
      <c r="B37" s="35">
        <f>+NAC!A37</f>
        <v>43678</v>
      </c>
      <c r="C37" s="19" cm="1">
        <f t="array" aca="1" ref="C37" ca="1">INDIRECT(_xlfn.CONCAT(C$4,"_d!",C$1,$A37))</f>
        <v>238.96818542480469</v>
      </c>
      <c r="D37" s="19" cm="1">
        <f t="array" aca="1" ref="D37" ca="1">INDIRECT(_xlfn.CONCAT(D$4,"_d!",D$1,$A37))</f>
        <v>237.09307861328125</v>
      </c>
      <c r="E37" s="19" cm="1">
        <f t="array" aca="1" ref="E37" ca="1">INDIRECT(_xlfn.CONCAT(E$4,"_d!",E$1,$A37))</f>
        <v>244.06126403808594</v>
      </c>
      <c r="F37" s="19" cm="1">
        <f t="array" aca="1" ref="F37" ca="1">INDIRECT(_xlfn.CONCAT(F$4,"_d!",F$1,$A37))</f>
        <v>240.54576110839844</v>
      </c>
      <c r="G37" s="19" cm="1">
        <f t="array" aca="1" ref="G37" ca="1">INDIRECT(_xlfn.CONCAT(G$4,"_d!",G$1,$A37))</f>
        <v>243.4896240234375</v>
      </c>
      <c r="H37" s="19" cm="1">
        <f t="array" aca="1" ref="H37" ca="1">INDIRECT(_xlfn.CONCAT(H$4,"_d!",H$1,$A37))</f>
        <v>240.86990356445313</v>
      </c>
      <c r="I37" s="42">
        <f t="shared" ca="1" si="6"/>
        <v>239.8734745591602</v>
      </c>
      <c r="J37" s="19" cm="1">
        <f t="array" aca="1" ref="J37" ca="1">INDIRECT(_xlfn.CONCAT(J$4,"_d!",J$1,$A37))</f>
        <v>237.64723205566406</v>
      </c>
      <c r="K37" s="19" cm="1">
        <f t="array" aca="1" ref="K37" ca="1">INDIRECT(_xlfn.CONCAT(K$4,"_d!",K$1,$A37))</f>
        <v>239.07612609863281</v>
      </c>
      <c r="L37" s="19" cm="1">
        <f t="array" aca="1" ref="L37" ca="1">INDIRECT(_xlfn.CONCAT(L$4,"_d!",L$1,$A37))</f>
        <v>244.60467529296875</v>
      </c>
      <c r="M37" s="19" cm="1">
        <f t="array" aca="1" ref="M37" ca="1">INDIRECT(_xlfn.CONCAT(M$4,"_d!",M$1,$A37))</f>
        <v>240.05375671386719</v>
      </c>
      <c r="N37" s="19" cm="1">
        <f t="array" aca="1" ref="N37" ca="1">INDIRECT(_xlfn.CONCAT(N$4,"_d!",N$1,$A37))</f>
        <v>243.87318420410156</v>
      </c>
      <c r="O37" s="19" cm="1">
        <f t="array" aca="1" ref="O37" ca="1">INDIRECT(_xlfn.CONCAT(O$4,"_d!",O$1,$A37))</f>
        <v>239.13996887207031</v>
      </c>
      <c r="P37" s="42">
        <f ca="1">+SUMPRODUCT(J$3:$O$3,J37:O37)</f>
        <v>239.92837279234433</v>
      </c>
      <c r="Q37" s="19" cm="1">
        <f t="array" aca="1" ref="Q37" ca="1">INDIRECT(_xlfn.CONCAT(Q$4,"_d!",Q$1,$A37))</f>
        <v>239.11601257324219</v>
      </c>
      <c r="R37" s="19" cm="1">
        <f t="array" aca="1" ref="R37" ca="1">INDIRECT(_xlfn.CONCAT(R$4,"_d!",R$1,$A37))</f>
        <v>239.44815063476563</v>
      </c>
      <c r="S37" s="19" cm="1">
        <f t="array" aca="1" ref="S37" ca="1">INDIRECT(_xlfn.CONCAT(S$4,"_d!",S$1,$A37))</f>
        <v>245.51004028320313</v>
      </c>
      <c r="T37" s="19" cm="1">
        <f t="array" aca="1" ref="T37" ca="1">INDIRECT(_xlfn.CONCAT(T$4,"_d!",T$1,$A37))</f>
        <v>242.14688110351563</v>
      </c>
      <c r="U37" s="19" cm="1">
        <f t="array" aca="1" ref="U37" ca="1">INDIRECT(_xlfn.CONCAT(U$4,"_d!",U$1,$A37))</f>
        <v>244.93254089355469</v>
      </c>
      <c r="V37" s="19" cm="1">
        <f t="array" aca="1" ref="V37" ca="1">INDIRECT(_xlfn.CONCAT(V$4,"_d!",V$1,$A37))</f>
        <v>241.09422302246094</v>
      </c>
      <c r="W37" s="42">
        <f t="shared" ca="1" si="7"/>
        <v>240.81816785063185</v>
      </c>
      <c r="X37" s="19" cm="1">
        <f t="array" aca="1" ref="X37" ca="1">INDIRECT(_xlfn.CONCAT(X$4,"_d!",X$1,$A37))</f>
        <v>237.29347229003906</v>
      </c>
      <c r="Y37" s="19" cm="1">
        <f t="array" aca="1" ref="Y37" ca="1">INDIRECT(_xlfn.CONCAT(Y$4,"_d!",Y$1,$A37))</f>
        <v>237.36637878417969</v>
      </c>
      <c r="Z37" s="19" cm="1">
        <f t="array" aca="1" ref="Z37" ca="1">INDIRECT(_xlfn.CONCAT(Z$4,"_d!",Z$1,$A37))</f>
        <v>247.11027526855469</v>
      </c>
      <c r="AA37" s="19" cm="1">
        <f t="array" aca="1" ref="AA37" ca="1">INDIRECT(_xlfn.CONCAT(AA$4,"_d!",AA$1,$A37))</f>
        <v>240.21371459960938</v>
      </c>
      <c r="AB37" s="19" cm="1">
        <f t="array" aca="1" ref="AB37" ca="1">INDIRECT(_xlfn.CONCAT(AB$4,"_d!",AB$1,$A37))</f>
        <v>246.91537475585938</v>
      </c>
      <c r="AC37" s="19" cm="1">
        <f t="array" aca="1" ref="AC37" ca="1">INDIRECT(_xlfn.CONCAT(AC$4,"_d!",AC$1,$A37))</f>
        <v>243.1126708984375</v>
      </c>
      <c r="AD37" s="42">
        <f t="shared" ca="1" si="8"/>
        <v>239.5013222545721</v>
      </c>
      <c r="AE37" s="19" cm="1">
        <f t="array" aca="1" ref="AE37" ca="1">INDIRECT(_xlfn.CONCAT(AE$4,"_d!",AE$1,$A37))</f>
        <v>238.65043640136719</v>
      </c>
      <c r="AF37" s="19" cm="1">
        <f t="array" aca="1" ref="AF37" ca="1">INDIRECT(_xlfn.CONCAT(AF$4,"_d!",AF$1,$A37))</f>
        <v>239.54795837402344</v>
      </c>
      <c r="AG37" s="19" cm="1">
        <f t="array" aca="1" ref="AG37" ca="1">INDIRECT(_xlfn.CONCAT(AG$4,"_d!",AG$1,$A37))</f>
        <v>246.33285522460938</v>
      </c>
      <c r="AH37" s="19" cm="1">
        <f t="array" aca="1" ref="AH37" ca="1">INDIRECT(_xlfn.CONCAT(AH$4,"_d!",AH$1,$A37))</f>
        <v>242.47171020507813</v>
      </c>
      <c r="AI37" s="19" cm="1">
        <f t="array" aca="1" ref="AI37" ca="1">INDIRECT(_xlfn.CONCAT(AI$4,"_d!",AI$1,$A37))</f>
        <v>245.24876403808594</v>
      </c>
      <c r="AJ37" s="19" cm="1">
        <f t="array" aca="1" ref="AJ37" ca="1">INDIRECT(_xlfn.CONCAT(AJ$4,"_d!",AJ$1,$A37))</f>
        <v>242.83753967285156</v>
      </c>
      <c r="AK37" s="42">
        <f t="shared" ca="1" si="9"/>
        <v>240.45747815459916</v>
      </c>
      <c r="AL37" s="19" cm="1">
        <f t="array" aca="1" ref="AL37" ca="1">INDIRECT(_xlfn.CONCAT(AL$4,"_d!",AL$1,$A37))</f>
        <v>238.53118896484375</v>
      </c>
      <c r="AM37" s="19" cm="1">
        <f t="array" aca="1" ref="AM37" ca="1">INDIRECT(_xlfn.CONCAT(AM$4,"_d!",AM$1,$A37))</f>
        <v>239.43733215332031</v>
      </c>
      <c r="AN37" s="19" cm="1">
        <f t="array" aca="1" ref="AN37" ca="1">INDIRECT(_xlfn.CONCAT(AN$4,"_d!",AN$1,$A37))</f>
        <v>246.10258483886719</v>
      </c>
      <c r="AO37" s="19" cm="1">
        <f t="array" aca="1" ref="AO37" ca="1">INDIRECT(_xlfn.CONCAT(AO$4,"_d!",AO$1,$A37))</f>
        <v>239.18412780761719</v>
      </c>
      <c r="AP37" s="19" cm="1">
        <f t="array" aca="1" ref="AP37" ca="1">INDIRECT(_xlfn.CONCAT(AP$4,"_d!",AP$1,$A37))</f>
        <v>246.27114868164063</v>
      </c>
      <c r="AQ37" s="19" cm="1">
        <f t="array" aca="1" ref="AQ37" ca="1">INDIRECT(_xlfn.CONCAT(AQ$4,"_d!",AQ$1,$A37))</f>
        <v>240.91653442382813</v>
      </c>
      <c r="AR37" s="42">
        <f t="shared" ca="1" si="10"/>
        <v>240.14575976320594</v>
      </c>
      <c r="AS37" s="19" cm="1">
        <f t="array" aca="1" ref="AS37" ca="1">INDIRECT(_xlfn.CONCAT(AS$4,"_d!",AS$1,$A37))</f>
        <v>238.00076293945313</v>
      </c>
      <c r="AT37" s="19" cm="1">
        <f t="array" aca="1" ref="AT37" ca="1">INDIRECT(_xlfn.CONCAT(AT$4,"_d!",AT$1,$A37))</f>
        <v>240.72923278808594</v>
      </c>
      <c r="AU37" s="19" cm="1">
        <f t="array" aca="1" ref="AU37" ca="1">INDIRECT(_xlfn.CONCAT(AU$4,"_d!",AU$1,$A37))</f>
        <v>246.13198852539063</v>
      </c>
      <c r="AV37" s="19" cm="1">
        <f t="array" aca="1" ref="AV37" ca="1">INDIRECT(_xlfn.CONCAT(AV$4,"_d!",AV$1,$A37))</f>
        <v>242.78634643554688</v>
      </c>
      <c r="AW37" s="19" cm="1">
        <f t="array" aca="1" ref="AW37" ca="1">INDIRECT(_xlfn.CONCAT(AW$4,"_d!",AW$1,$A37))</f>
        <v>246.45086669921875</v>
      </c>
      <c r="AX37" s="19" cm="1">
        <f t="array" aca="1" ref="AX37" ca="1">INDIRECT(_xlfn.CONCAT(AX$4,"_d!",AX$1,$A37))</f>
        <v>241.23863220214844</v>
      </c>
      <c r="AY37" s="42">
        <f t="shared" ca="1" si="11"/>
        <v>240.44457539060008</v>
      </c>
      <c r="AZ37" s="19" cm="1">
        <f t="array" aca="1" ref="AZ37" ca="1">INDIRECT(_xlfn.CONCAT(AZ$4,"_d!",AZ$1,$A37))</f>
        <v>238.58102416992188</v>
      </c>
      <c r="BA37" s="19" cm="1">
        <f t="array" aca="1" ref="BA37" ca="1">INDIRECT(_xlfn.CONCAT(BA$4,"_d!",BA$1,$A37))</f>
        <v>238.74432373046875</v>
      </c>
      <c r="BB37" s="19" cm="1">
        <f t="array" aca="1" ref="BB37" ca="1">INDIRECT(_xlfn.CONCAT(BB$4,"_d!",BB$1,$A37))</f>
        <v>247.1900634765625</v>
      </c>
      <c r="BC37" s="19" cm="1">
        <f t="array" aca="1" ref="BC37" ca="1">INDIRECT(_xlfn.CONCAT(BC$4,"_d!",BC$1,$A37))</f>
        <v>240.13624572753906</v>
      </c>
      <c r="BD37" s="19" cm="1">
        <f t="array" aca="1" ref="BD37" ca="1">INDIRECT(_xlfn.CONCAT(BD$4,"_d!",BD$1,$A37))</f>
        <v>246.37672424316406</v>
      </c>
      <c r="BE37" s="19" cm="1">
        <f t="array" aca="1" ref="BE37" ca="1">INDIRECT(_xlfn.CONCAT(BE$4,"_d!",BE$1,$A37))</f>
        <v>243.57598876953125</v>
      </c>
      <c r="BF37" s="42">
        <f t="shared" ca="1" si="12"/>
        <v>239.87857740838629</v>
      </c>
      <c r="BG37" s="19" cm="1">
        <f t="array" aca="1" ref="BG37" ca="1">INDIRECT(_xlfn.CONCAT(BG$4,"_d!",BG$1,$A37))</f>
        <v>238.59425354003906</v>
      </c>
      <c r="BH37" s="19" cm="1">
        <f t="array" aca="1" ref="BH37" ca="1">INDIRECT(_xlfn.CONCAT(BH$4,"_d!",BH$1,$A37))</f>
        <v>239.63357543945313</v>
      </c>
      <c r="BI37" s="19" cm="1">
        <f t="array" aca="1" ref="BI37" ca="1">INDIRECT(_xlfn.CONCAT(BI$4,"_d!",BI$1,$A37))</f>
        <v>248.32870483398438</v>
      </c>
      <c r="BJ37" s="19" cm="1">
        <f t="array" aca="1" ref="BJ37" ca="1">INDIRECT(_xlfn.CONCAT(BJ$4,"_d!",BJ$1,$A37))</f>
        <v>242.19195556640625</v>
      </c>
      <c r="BK37" s="19" cm="1">
        <f t="array" aca="1" ref="BK37" ca="1">INDIRECT(_xlfn.CONCAT(BK$4,"_d!",BK$1,$A37))</f>
        <v>247.40248107910156</v>
      </c>
      <c r="BL37" s="19" cm="1">
        <f t="array" aca="1" ref="BL37" ca="1">INDIRECT(_xlfn.CONCAT(BL$4,"_d!",BL$1,$A37))</f>
        <v>243.62678527832031</v>
      </c>
      <c r="BM37" s="42">
        <f t="shared" ca="1" si="13"/>
        <v>240.11051182912522</v>
      </c>
      <c r="BN37" s="19" cm="1">
        <f t="array" aca="1" ref="BN37" ca="1">INDIRECT(_xlfn.CONCAT(BN$4,"_d!",BN$1,$A37))</f>
        <v>237.63533020019531</v>
      </c>
      <c r="BO37" s="19" cm="1">
        <f t="array" aca="1" ref="BO37" ca="1">INDIRECT(_xlfn.CONCAT(BO$4,"_d!",BO$1,$A37))</f>
        <v>239.14488220214844</v>
      </c>
      <c r="BP37" s="19" cm="1">
        <f t="array" aca="1" ref="BP37" ca="1">INDIRECT(_xlfn.CONCAT(BP$4,"_d!",BP$1,$A37))</f>
        <v>246.46589660644531</v>
      </c>
      <c r="BQ37" s="19" cm="1">
        <f t="array" aca="1" ref="BQ37" ca="1">INDIRECT(_xlfn.CONCAT(BQ$4,"_d!",BQ$1,$A37))</f>
        <v>237.29733276367188</v>
      </c>
      <c r="BR37" s="19" cm="1">
        <f t="array" aca="1" ref="BR37" ca="1">INDIRECT(_xlfn.CONCAT(BR$4,"_d!",BR$1,$A37))</f>
        <v>246.9344482421875</v>
      </c>
      <c r="BS37" s="19" cm="1">
        <f t="array" aca="1" ref="BS37" ca="1">INDIRECT(_xlfn.CONCAT(BS$4,"_d!",BS$1,$A37))</f>
        <v>244.78129577636719</v>
      </c>
      <c r="BT37" s="42">
        <f t="shared" ca="1" si="14"/>
        <v>239.27380463628546</v>
      </c>
      <c r="BU37" s="42"/>
      <c r="BV37" s="45">
        <f t="shared" ca="1" si="15"/>
        <v>239.8734745591602</v>
      </c>
      <c r="BW37" s="45">
        <f t="shared" ca="1" si="16"/>
        <v>239.92837279234433</v>
      </c>
      <c r="BX37" s="45">
        <f t="shared" ca="1" si="17"/>
        <v>240.81816785063185</v>
      </c>
      <c r="BY37" s="45">
        <f t="shared" ca="1" si="18"/>
        <v>239.5013222545721</v>
      </c>
      <c r="BZ37" s="45">
        <f t="shared" ca="1" si="19"/>
        <v>240.45747815459916</v>
      </c>
      <c r="CA37" s="45">
        <f t="shared" ca="1" si="20"/>
        <v>240.14575976320594</v>
      </c>
      <c r="CB37" s="45">
        <f t="shared" ca="1" si="21"/>
        <v>240.44457539060008</v>
      </c>
      <c r="CC37" s="45">
        <f t="shared" ca="1" si="22"/>
        <v>239.87857740838629</v>
      </c>
      <c r="CD37" s="45">
        <f t="shared" ca="1" si="23"/>
        <v>240.11051182912522</v>
      </c>
      <c r="CE37" s="45">
        <f t="shared" ca="1" si="24"/>
        <v>239.27380463628546</v>
      </c>
      <c r="CF37" s="45" cm="1">
        <f t="array" aca="1" ref="CF37" ca="1">+SUMPRODUCT($BV$3:$CE$3/100,$BV37:$CE37)</f>
        <v>239.95902488993278</v>
      </c>
      <c r="CG37" s="35">
        <f t="shared" si="28"/>
        <v>43678</v>
      </c>
      <c r="CH37" s="24">
        <f t="shared" ca="1" si="29"/>
        <v>4.0636902491959948E-2</v>
      </c>
      <c r="CI37" s="24">
        <f t="shared" ca="1" si="30"/>
        <v>4.034880118967088E-2</v>
      </c>
      <c r="CJ37" s="24">
        <f t="shared" ca="1" si="31"/>
        <v>3.9332998051349488E-2</v>
      </c>
      <c r="CK37" s="24">
        <f t="shared" ca="1" si="32"/>
        <v>3.9675518869176196E-2</v>
      </c>
      <c r="CL37" s="24">
        <f t="shared" ca="1" si="33"/>
        <v>3.9305847033837882E-2</v>
      </c>
      <c r="CM37" s="24">
        <f t="shared" ca="1" si="34"/>
        <v>3.9057509347194541E-2</v>
      </c>
      <c r="CN37" s="24">
        <f t="shared" ca="1" si="35"/>
        <v>3.9344288384624004E-2</v>
      </c>
      <c r="CO37" s="24">
        <f t="shared" ca="1" si="36"/>
        <v>3.937660267327403E-2</v>
      </c>
      <c r="CP37" s="24">
        <f t="shared" ca="1" si="37"/>
        <v>3.9199262105272803E-2</v>
      </c>
      <c r="CQ37" s="24">
        <f t="shared" ca="1" si="38"/>
        <v>3.9832220960033027E-2</v>
      </c>
      <c r="CR37" s="24">
        <f t="shared" ca="1" si="26"/>
        <v>3.9549983449855164E-2</v>
      </c>
      <c r="CS37" s="35">
        <f t="shared" si="39"/>
        <v>43678</v>
      </c>
      <c r="CT37" s="24">
        <f t="shared" ca="1" si="41"/>
        <v>0.55224603155593677</v>
      </c>
      <c r="CU37" s="24">
        <f t="shared" ca="1" si="42"/>
        <v>0.55180512932577153</v>
      </c>
      <c r="CV37" s="24">
        <f t="shared" ca="1" si="43"/>
        <v>0.54783763400785035</v>
      </c>
      <c r="CW37" s="24">
        <f t="shared" ca="1" si="44"/>
        <v>0.54659814414400398</v>
      </c>
      <c r="CX37" s="24">
        <f t="shared" ca="1" si="45"/>
        <v>0.54765169589856466</v>
      </c>
      <c r="CY37" s="24">
        <f t="shared" ca="1" si="46"/>
        <v>0.54610305905770051</v>
      </c>
      <c r="CZ37" s="24">
        <f t="shared" ca="1" si="47"/>
        <v>0.54738161591308421</v>
      </c>
      <c r="DA37" s="24">
        <f t="shared" ca="1" si="48"/>
        <v>0.54509602395645063</v>
      </c>
      <c r="DB37" s="24">
        <f t="shared" ca="1" si="49"/>
        <v>0.54306896196329402</v>
      </c>
      <c r="DC37" s="24">
        <f t="shared" ca="1" si="50"/>
        <v>0.54205108291756221</v>
      </c>
      <c r="DD37" s="48">
        <f t="shared" ca="1" si="51"/>
        <v>0.54596642931724704</v>
      </c>
      <c r="DE37" s="48">
        <f>+[1]NAC!AG38</f>
        <v>0.54482558087056776</v>
      </c>
    </row>
    <row r="38" spans="1:109" x14ac:dyDescent="0.25">
      <c r="A38" s="110">
        <f t="shared" si="27"/>
        <v>65</v>
      </c>
      <c r="B38" s="35">
        <f>+NAC!A38</f>
        <v>43709</v>
      </c>
      <c r="C38" s="19" cm="1">
        <f t="array" aca="1" ref="C38" ca="1">INDIRECT(_xlfn.CONCAT(C$4,"_d!",C$1,$A38))</f>
        <v>252.83381652832031</v>
      </c>
      <c r="D38" s="19" cm="1">
        <f t="array" aca="1" ref="D38" ca="1">INDIRECT(_xlfn.CONCAT(D$4,"_d!",D$1,$A38))</f>
        <v>251.24699401855469</v>
      </c>
      <c r="E38" s="19" cm="1">
        <f t="array" aca="1" ref="E38" ca="1">INDIRECT(_xlfn.CONCAT(E$4,"_d!",E$1,$A38))</f>
        <v>258.04559326171875</v>
      </c>
      <c r="F38" s="19" cm="1">
        <f t="array" aca="1" ref="F38" ca="1">INDIRECT(_xlfn.CONCAT(F$4,"_d!",F$1,$A38))</f>
        <v>255.23390197753906</v>
      </c>
      <c r="G38" s="19" cm="1">
        <f t="array" aca="1" ref="G38" ca="1">INDIRECT(_xlfn.CONCAT(G$4,"_d!",G$1,$A38))</f>
        <v>257.60870361328125</v>
      </c>
      <c r="H38" s="19" cm="1">
        <f t="array" aca="1" ref="H38" ca="1">INDIRECT(_xlfn.CONCAT(H$4,"_d!",H$1,$A38))</f>
        <v>253.36068725585938</v>
      </c>
      <c r="I38" s="42">
        <f t="shared" ca="1" si="6"/>
        <v>253.92851956114595</v>
      </c>
      <c r="J38" s="19" cm="1">
        <f t="array" aca="1" ref="J38" ca="1">INDIRECT(_xlfn.CONCAT(J$4,"_d!",J$1,$A38))</f>
        <v>251.7933349609375</v>
      </c>
      <c r="K38" s="19" cm="1">
        <f t="array" aca="1" ref="K38" ca="1">INDIRECT(_xlfn.CONCAT(K$4,"_d!",K$1,$A38))</f>
        <v>253.48332214355469</v>
      </c>
      <c r="L38" s="19" cm="1">
        <f t="array" aca="1" ref="L38" ca="1">INDIRECT(_xlfn.CONCAT(L$4,"_d!",L$1,$A38))</f>
        <v>258.54547119140625</v>
      </c>
      <c r="M38" s="19" cm="1">
        <f t="array" aca="1" ref="M38" ca="1">INDIRECT(_xlfn.CONCAT(M$4,"_d!",M$1,$A38))</f>
        <v>254.74090576171875</v>
      </c>
      <c r="N38" s="19" cm="1">
        <f t="array" aca="1" ref="N38" ca="1">INDIRECT(_xlfn.CONCAT(N$4,"_d!",N$1,$A38))</f>
        <v>257.96292114257813</v>
      </c>
      <c r="O38" s="19" cm="1">
        <f t="array" aca="1" ref="O38" ca="1">INDIRECT(_xlfn.CONCAT(O$4,"_d!",O$1,$A38))</f>
        <v>251.72344970703125</v>
      </c>
      <c r="P38" s="42">
        <f ca="1">+SUMPRODUCT(J$3:$O$3,J38:O38)</f>
        <v>254.107282278269</v>
      </c>
      <c r="Q38" s="19" cm="1">
        <f t="array" aca="1" ref="Q38" ca="1">INDIRECT(_xlfn.CONCAT(Q$4,"_d!",Q$1,$A38))</f>
        <v>252.93315124511719</v>
      </c>
      <c r="R38" s="19" cm="1">
        <f t="array" aca="1" ref="R38" ca="1">INDIRECT(_xlfn.CONCAT(R$4,"_d!",R$1,$A38))</f>
        <v>253.60092163085938</v>
      </c>
      <c r="S38" s="19" cm="1">
        <f t="array" aca="1" ref="S38" ca="1">INDIRECT(_xlfn.CONCAT(S$4,"_d!",S$1,$A38))</f>
        <v>259.40374755859375</v>
      </c>
      <c r="T38" s="19" cm="1">
        <f t="array" aca="1" ref="T38" ca="1">INDIRECT(_xlfn.CONCAT(T$4,"_d!",T$1,$A38))</f>
        <v>256.83370971679688</v>
      </c>
      <c r="U38" s="19" cm="1">
        <f t="array" aca="1" ref="U38" ca="1">INDIRECT(_xlfn.CONCAT(U$4,"_d!",U$1,$A38))</f>
        <v>258.95071411132813</v>
      </c>
      <c r="V38" s="19" cm="1">
        <f t="array" aca="1" ref="V38" ca="1">INDIRECT(_xlfn.CONCAT(V$4,"_d!",V$1,$A38))</f>
        <v>253.79534912109375</v>
      </c>
      <c r="W38" s="42">
        <f t="shared" ca="1" si="7"/>
        <v>254.78891910980715</v>
      </c>
      <c r="X38" s="19" cm="1">
        <f t="array" aca="1" ref="X38" ca="1">INDIRECT(_xlfn.CONCAT(X$4,"_d!",X$1,$A38))</f>
        <v>251.08731079101563</v>
      </c>
      <c r="Y38" s="19" cm="1">
        <f t="array" aca="1" ref="Y38" ca="1">INDIRECT(_xlfn.CONCAT(Y$4,"_d!",Y$1,$A38))</f>
        <v>251.71676635742188</v>
      </c>
      <c r="Z38" s="19" cm="1">
        <f t="array" aca="1" ref="Z38" ca="1">INDIRECT(_xlfn.CONCAT(Z$4,"_d!",Z$1,$A38))</f>
        <v>260.97573852539063</v>
      </c>
      <c r="AA38" s="19" cm="1">
        <f t="array" aca="1" ref="AA38" ca="1">INDIRECT(_xlfn.CONCAT(AA$4,"_d!",AA$1,$A38))</f>
        <v>254.94468688964844</v>
      </c>
      <c r="AB38" s="19" cm="1">
        <f t="array" aca="1" ref="AB38" ca="1">INDIRECT(_xlfn.CONCAT(AB$4,"_d!",AB$1,$A38))</f>
        <v>261.1671142578125</v>
      </c>
      <c r="AC38" s="19" cm="1">
        <f t="array" aca="1" ref="AC38" ca="1">INDIRECT(_xlfn.CONCAT(AC$4,"_d!",AC$1,$A38))</f>
        <v>255.97134399414063</v>
      </c>
      <c r="AD38" s="42">
        <f t="shared" ca="1" si="8"/>
        <v>253.53552590353428</v>
      </c>
      <c r="AE38" s="19" cm="1">
        <f t="array" aca="1" ref="AE38" ca="1">INDIRECT(_xlfn.CONCAT(AE$4,"_d!",AE$1,$A38))</f>
        <v>252.640380859375</v>
      </c>
      <c r="AF38" s="19" cm="1">
        <f t="array" aca="1" ref="AF38" ca="1">INDIRECT(_xlfn.CONCAT(AF$4,"_d!",AF$1,$A38))</f>
        <v>254.1026611328125</v>
      </c>
      <c r="AG38" s="19" cm="1">
        <f t="array" aca="1" ref="AG38" ca="1">INDIRECT(_xlfn.CONCAT(AG$4,"_d!",AG$1,$A38))</f>
        <v>260.33123779296875</v>
      </c>
      <c r="AH38" s="19" cm="1">
        <f t="array" aca="1" ref="AH38" ca="1">INDIRECT(_xlfn.CONCAT(AH$4,"_d!",AH$1,$A38))</f>
        <v>257.147216796875</v>
      </c>
      <c r="AI38" s="19" cm="1">
        <f t="array" aca="1" ref="AI38" ca="1">INDIRECT(_xlfn.CONCAT(AI$4,"_d!",AI$1,$A38))</f>
        <v>259.544677734375</v>
      </c>
      <c r="AJ38" s="19" cm="1">
        <f t="array" aca="1" ref="AJ38" ca="1">INDIRECT(_xlfn.CONCAT(AJ$4,"_d!",AJ$1,$A38))</f>
        <v>255.77676391601563</v>
      </c>
      <c r="AK38" s="42">
        <f t="shared" ca="1" si="9"/>
        <v>254.68258206941579</v>
      </c>
      <c r="AL38" s="19" cm="1">
        <f t="array" aca="1" ref="AL38" ca="1">INDIRECT(_xlfn.CONCAT(AL$4,"_d!",AL$1,$A38))</f>
        <v>252.22604370117188</v>
      </c>
      <c r="AM38" s="19" cm="1">
        <f t="array" aca="1" ref="AM38" ca="1">INDIRECT(_xlfn.CONCAT(AM$4,"_d!",AM$1,$A38))</f>
        <v>253.89248657226563</v>
      </c>
      <c r="AN38" s="19" cm="1">
        <f t="array" aca="1" ref="AN38" ca="1">INDIRECT(_xlfn.CONCAT(AN$4,"_d!",AN$1,$A38))</f>
        <v>260.17169189453125</v>
      </c>
      <c r="AO38" s="19" cm="1">
        <f t="array" aca="1" ref="AO38" ca="1">INDIRECT(_xlfn.CONCAT(AO$4,"_d!",AO$1,$A38))</f>
        <v>254.00701904296875</v>
      </c>
      <c r="AP38" s="19" cm="1">
        <f t="array" aca="1" ref="AP38" ca="1">INDIRECT(_xlfn.CONCAT(AP$4,"_d!",AP$1,$A38))</f>
        <v>260.72628784179688</v>
      </c>
      <c r="AQ38" s="19" cm="1">
        <f t="array" aca="1" ref="AQ38" ca="1">INDIRECT(_xlfn.CONCAT(AQ$4,"_d!",AQ$1,$A38))</f>
        <v>253.76797485351563</v>
      </c>
      <c r="AR38" s="42">
        <f t="shared" ca="1" si="10"/>
        <v>254.18410496608428</v>
      </c>
      <c r="AS38" s="19" cm="1">
        <f t="array" aca="1" ref="AS38" ca="1">INDIRECT(_xlfn.CONCAT(AS$4,"_d!",AS$1,$A38))</f>
        <v>251.98583984375</v>
      </c>
      <c r="AT38" s="19" cm="1">
        <f t="array" aca="1" ref="AT38" ca="1">INDIRECT(_xlfn.CONCAT(AT$4,"_d!",AT$1,$A38))</f>
        <v>255.15122985839844</v>
      </c>
      <c r="AU38" s="19" cm="1">
        <f t="array" aca="1" ref="AU38" ca="1">INDIRECT(_xlfn.CONCAT(AU$4,"_d!",AU$1,$A38))</f>
        <v>260.34878540039063</v>
      </c>
      <c r="AV38" s="19" cm="1">
        <f t="array" aca="1" ref="AV38" ca="1">INDIRECT(_xlfn.CONCAT(AV$4,"_d!",AV$1,$A38))</f>
        <v>257.69003295898438</v>
      </c>
      <c r="AW38" s="19" cm="1">
        <f t="array" aca="1" ref="AW38" ca="1">INDIRECT(_xlfn.CONCAT(AW$4,"_d!",AW$1,$A38))</f>
        <v>260.99310302734375</v>
      </c>
      <c r="AX38" s="19" cm="1">
        <f t="array" aca="1" ref="AX38" ca="1">INDIRECT(_xlfn.CONCAT(AX$4,"_d!",AX$1,$A38))</f>
        <v>253.84358215332031</v>
      </c>
      <c r="AY38" s="42">
        <f t="shared" ca="1" si="11"/>
        <v>254.57078132784494</v>
      </c>
      <c r="AZ38" s="19" cm="1">
        <f t="array" aca="1" ref="AZ38" ca="1">INDIRECT(_xlfn.CONCAT(AZ$4,"_d!",AZ$1,$A38))</f>
        <v>252.55848693847656</v>
      </c>
      <c r="BA38" s="19" cm="1">
        <f t="array" aca="1" ref="BA38" ca="1">INDIRECT(_xlfn.CONCAT(BA$4,"_d!",BA$1,$A38))</f>
        <v>253.19174194335938</v>
      </c>
      <c r="BB38" s="19" cm="1">
        <f t="array" aca="1" ref="BB38" ca="1">INDIRECT(_xlfn.CONCAT(BB$4,"_d!",BB$1,$A38))</f>
        <v>261.06719970703125</v>
      </c>
      <c r="BC38" s="19" cm="1">
        <f t="array" aca="1" ref="BC38" ca="1">INDIRECT(_xlfn.CONCAT(BC$4,"_d!",BC$1,$A38))</f>
        <v>254.89628601074219</v>
      </c>
      <c r="BD38" s="19" cm="1">
        <f t="array" aca="1" ref="BD38" ca="1">INDIRECT(_xlfn.CONCAT(BD$4,"_d!",BD$1,$A38))</f>
        <v>260.78372192382813</v>
      </c>
      <c r="BE38" s="19" cm="1">
        <f t="array" aca="1" ref="BE38" ca="1">INDIRECT(_xlfn.CONCAT(BE$4,"_d!",BE$1,$A38))</f>
        <v>256.50106811523438</v>
      </c>
      <c r="BF38" s="42">
        <f t="shared" ca="1" si="12"/>
        <v>253.99578791508725</v>
      </c>
      <c r="BG38" s="19" cm="1">
        <f t="array" aca="1" ref="BG38" ca="1">INDIRECT(_xlfn.CONCAT(BG$4,"_d!",BG$1,$A38))</f>
        <v>252.43690490722656</v>
      </c>
      <c r="BH38" s="19" cm="1">
        <f t="array" aca="1" ref="BH38" ca="1">INDIRECT(_xlfn.CONCAT(BH$4,"_d!",BH$1,$A38))</f>
        <v>254.04605102539063</v>
      </c>
      <c r="BI38" s="19" cm="1">
        <f t="array" aca="1" ref="BI38" ca="1">INDIRECT(_xlfn.CONCAT(BI$4,"_d!",BI$1,$A38))</f>
        <v>262.07537841796875</v>
      </c>
      <c r="BJ38" s="19" cm="1">
        <f t="array" aca="1" ref="BJ38" ca="1">INDIRECT(_xlfn.CONCAT(BJ$4,"_d!",BJ$1,$A38))</f>
        <v>256.72665405273438</v>
      </c>
      <c r="BK38" s="19" cm="1">
        <f t="array" aca="1" ref="BK38" ca="1">INDIRECT(_xlfn.CONCAT(BK$4,"_d!",BK$1,$A38))</f>
        <v>262.18154907226563</v>
      </c>
      <c r="BL38" s="19" cm="1">
        <f t="array" aca="1" ref="BL38" ca="1">INDIRECT(_xlfn.CONCAT(BL$4,"_d!",BL$1,$A38))</f>
        <v>256.35696411132813</v>
      </c>
      <c r="BM38" s="42">
        <f t="shared" ca="1" si="13"/>
        <v>254.12441524732031</v>
      </c>
      <c r="BN38" s="19" cm="1">
        <f t="array" aca="1" ref="BN38" ca="1">INDIRECT(_xlfn.CONCAT(BN$4,"_d!",BN$1,$A38))</f>
        <v>251.68568420410156</v>
      </c>
      <c r="BO38" s="19" cm="1">
        <f t="array" aca="1" ref="BO38" ca="1">INDIRECT(_xlfn.CONCAT(BO$4,"_d!",BO$1,$A38))</f>
        <v>253.88095092773438</v>
      </c>
      <c r="BP38" s="19" cm="1">
        <f t="array" aca="1" ref="BP38" ca="1">INDIRECT(_xlfn.CONCAT(BP$4,"_d!",BP$1,$A38))</f>
        <v>260.43020629882813</v>
      </c>
      <c r="BQ38" s="19" cm="1">
        <f t="array" aca="1" ref="BQ38" ca="1">INDIRECT(_xlfn.CONCAT(BQ$4,"_d!",BQ$1,$A38))</f>
        <v>252.31886291503906</v>
      </c>
      <c r="BR38" s="19" cm="1">
        <f t="array" aca="1" ref="BR38" ca="1">INDIRECT(_xlfn.CONCAT(BR$4,"_d!",BR$1,$A38))</f>
        <v>261.5394287109375</v>
      </c>
      <c r="BS38" s="19" cm="1">
        <f t="array" aca="1" ref="BS38" ca="1">INDIRECT(_xlfn.CONCAT(BS$4,"_d!",BS$1,$A38))</f>
        <v>257.63345336914063</v>
      </c>
      <c r="BT38" s="42">
        <f t="shared" ca="1" si="14"/>
        <v>253.4383532967947</v>
      </c>
      <c r="BU38" s="42"/>
      <c r="BV38" s="45">
        <f t="shared" ca="1" si="15"/>
        <v>253.92851956114595</v>
      </c>
      <c r="BW38" s="45">
        <f t="shared" ca="1" si="16"/>
        <v>254.107282278269</v>
      </c>
      <c r="BX38" s="45">
        <f t="shared" ca="1" si="17"/>
        <v>254.78891910980715</v>
      </c>
      <c r="BY38" s="45">
        <f t="shared" ca="1" si="18"/>
        <v>253.53552590353428</v>
      </c>
      <c r="BZ38" s="45">
        <f t="shared" ca="1" si="19"/>
        <v>254.68258206941579</v>
      </c>
      <c r="CA38" s="45">
        <f t="shared" ca="1" si="20"/>
        <v>254.18410496608428</v>
      </c>
      <c r="CB38" s="45">
        <f t="shared" ca="1" si="21"/>
        <v>254.57078132784494</v>
      </c>
      <c r="CC38" s="45">
        <f t="shared" ca="1" si="22"/>
        <v>253.99578791508725</v>
      </c>
      <c r="CD38" s="45">
        <f t="shared" ca="1" si="23"/>
        <v>254.12441524732031</v>
      </c>
      <c r="CE38" s="45">
        <f t="shared" ca="1" si="24"/>
        <v>253.4383532967947</v>
      </c>
      <c r="CF38" s="45" cm="1">
        <f t="array" aca="1" ref="CF38" ca="1">+SUMPRODUCT($BV$3:$CE$3/100,$BV38:$CE38)</f>
        <v>254.05453937158853</v>
      </c>
      <c r="CG38" s="35">
        <f t="shared" si="28"/>
        <v>43709</v>
      </c>
      <c r="CH38" s="24">
        <f t="shared" ca="1" si="29"/>
        <v>5.8593577417495268E-2</v>
      </c>
      <c r="CI38" s="24">
        <f t="shared" ca="1" si="30"/>
        <v>5.9096426658119316E-2</v>
      </c>
      <c r="CJ38" s="24">
        <f t="shared" ca="1" si="31"/>
        <v>5.801369300276682E-2</v>
      </c>
      <c r="CK38" s="24">
        <f t="shared" ca="1" si="32"/>
        <v>5.8597604041805029E-2</v>
      </c>
      <c r="CL38" s="24">
        <f t="shared" ca="1" si="33"/>
        <v>5.9158500804332492E-2</v>
      </c>
      <c r="CM38" s="24">
        <f t="shared" ca="1" si="34"/>
        <v>5.8457601819497995E-2</v>
      </c>
      <c r="CN38" s="24">
        <f t="shared" ca="1" si="35"/>
        <v>5.8750362383085397E-2</v>
      </c>
      <c r="CO38" s="24">
        <f t="shared" ca="1" si="36"/>
        <v>5.8851485027221928E-2</v>
      </c>
      <c r="CP38" s="24">
        <f t="shared" ca="1" si="37"/>
        <v>5.8364389428181784E-2</v>
      </c>
      <c r="CQ38" s="24">
        <f t="shared" ca="1" si="38"/>
        <v>5.9198075117501636E-2</v>
      </c>
      <c r="CR38" s="24">
        <f t="shared" ca="1" si="26"/>
        <v>5.8741339227067035E-2</v>
      </c>
      <c r="CS38" s="35">
        <f t="shared" si="39"/>
        <v>43709</v>
      </c>
      <c r="CT38" s="24">
        <f t="shared" ca="1" si="41"/>
        <v>0.54211962993042295</v>
      </c>
      <c r="CU38" s="24">
        <f t="shared" ca="1" si="42"/>
        <v>0.5423128470022085</v>
      </c>
      <c r="CV38" s="24">
        <f t="shared" ca="1" si="43"/>
        <v>0.53831690877383132</v>
      </c>
      <c r="CW38" s="24">
        <f t="shared" ca="1" si="44"/>
        <v>0.53589542230116227</v>
      </c>
      <c r="CX38" s="24">
        <f t="shared" ca="1" si="45"/>
        <v>0.53941571429657831</v>
      </c>
      <c r="CY38" s="24">
        <f t="shared" ca="1" si="46"/>
        <v>0.53724729186472686</v>
      </c>
      <c r="CZ38" s="24">
        <f t="shared" ca="1" si="47"/>
        <v>0.53704702721747011</v>
      </c>
      <c r="DA38" s="24">
        <f t="shared" ca="1" si="48"/>
        <v>0.53501225416575759</v>
      </c>
      <c r="DB38" s="24">
        <f t="shared" ca="1" si="49"/>
        <v>0.53439871870488354</v>
      </c>
      <c r="DC38" s="24">
        <f t="shared" ca="1" si="50"/>
        <v>0.5322263094536217</v>
      </c>
      <c r="DD38" s="48">
        <f t="shared" ca="1" si="51"/>
        <v>0.53640110355776627</v>
      </c>
      <c r="DE38" s="48">
        <f>+[1]NAC!AG39</f>
        <v>0.53542005697226358</v>
      </c>
    </row>
    <row r="39" spans="1:109" x14ac:dyDescent="0.25">
      <c r="A39" s="110">
        <f t="shared" si="27"/>
        <v>66</v>
      </c>
      <c r="B39" s="35">
        <f>+NAC!A39</f>
        <v>43739</v>
      </c>
      <c r="C39" s="19" cm="1">
        <f t="array" aca="1" ref="C39" ca="1">INDIRECT(_xlfn.CONCAT(C$4,"_d!",C$1,$A39))</f>
        <v>260.4793701171875</v>
      </c>
      <c r="D39" s="19" cm="1">
        <f t="array" aca="1" ref="D39" ca="1">INDIRECT(_xlfn.CONCAT(D$4,"_d!",D$1,$A39))</f>
        <v>259.32403564453125</v>
      </c>
      <c r="E39" s="19" cm="1">
        <f t="array" aca="1" ref="E39" ca="1">INDIRECT(_xlfn.CONCAT(E$4,"_d!",E$1,$A39))</f>
        <v>264.75006103515625</v>
      </c>
      <c r="F39" s="19" cm="1">
        <f t="array" aca="1" ref="F39" ca="1">INDIRECT(_xlfn.CONCAT(F$4,"_d!",F$1,$A39))</f>
        <v>262.98275756835938</v>
      </c>
      <c r="G39" s="19" cm="1">
        <f t="array" aca="1" ref="G39" ca="1">INDIRECT(_xlfn.CONCAT(G$4,"_d!",G$1,$A39))</f>
        <v>266.62701416015625</v>
      </c>
      <c r="H39" s="19" cm="1">
        <f t="array" aca="1" ref="H39" ca="1">INDIRECT(_xlfn.CONCAT(H$4,"_d!",H$1,$A39))</f>
        <v>261.41159057617188</v>
      </c>
      <c r="I39" s="42">
        <f t="shared" ca="1" si="6"/>
        <v>261.66952968529569</v>
      </c>
      <c r="J39" s="19" cm="1">
        <f t="array" aca="1" ref="J39" ca="1">INDIRECT(_xlfn.CONCAT(J$4,"_d!",J$1,$A39))</f>
        <v>259.538330078125</v>
      </c>
      <c r="K39" s="19" cm="1">
        <f t="array" aca="1" ref="K39" ca="1">INDIRECT(_xlfn.CONCAT(K$4,"_d!",K$1,$A39))</f>
        <v>261.90966796875</v>
      </c>
      <c r="L39" s="19" cm="1">
        <f t="array" aca="1" ref="L39" ca="1">INDIRECT(_xlfn.CONCAT(L$4,"_d!",L$1,$A39))</f>
        <v>265.29190063476563</v>
      </c>
      <c r="M39" s="19" cm="1">
        <f t="array" aca="1" ref="M39" ca="1">INDIRECT(_xlfn.CONCAT(M$4,"_d!",M$1,$A39))</f>
        <v>262.54617309570313</v>
      </c>
      <c r="N39" s="19" cm="1">
        <f t="array" aca="1" ref="N39" ca="1">INDIRECT(_xlfn.CONCAT(N$4,"_d!",N$1,$A39))</f>
        <v>267.22210693359375</v>
      </c>
      <c r="O39" s="19" cm="1">
        <f t="array" aca="1" ref="O39" ca="1">INDIRECT(_xlfn.CONCAT(O$4,"_d!",O$1,$A39))</f>
        <v>259.60671997070313</v>
      </c>
      <c r="P39" s="42">
        <f ca="1">+SUMPRODUCT(J$3:$O$3,J39:O39)</f>
        <v>262.03856614137709</v>
      </c>
      <c r="Q39" s="19" cm="1">
        <f t="array" aca="1" ref="Q39" ca="1">INDIRECT(_xlfn.CONCAT(Q$4,"_d!",Q$1,$A39))</f>
        <v>260.64459228515625</v>
      </c>
      <c r="R39" s="19" cm="1">
        <f t="array" aca="1" ref="R39" ca="1">INDIRECT(_xlfn.CONCAT(R$4,"_d!",R$1,$A39))</f>
        <v>261.97869873046875</v>
      </c>
      <c r="S39" s="19" cm="1">
        <f t="array" aca="1" ref="S39" ca="1">INDIRECT(_xlfn.CONCAT(S$4,"_d!",S$1,$A39))</f>
        <v>266.2879638671875</v>
      </c>
      <c r="T39" s="19" cm="1">
        <f t="array" aca="1" ref="T39" ca="1">INDIRECT(_xlfn.CONCAT(T$4,"_d!",T$1,$A39))</f>
        <v>264.91891479492188</v>
      </c>
      <c r="U39" s="19" cm="1">
        <f t="array" aca="1" ref="U39" ca="1">INDIRECT(_xlfn.CONCAT(U$4,"_d!",U$1,$A39))</f>
        <v>268.24954223632813</v>
      </c>
      <c r="V39" s="19" cm="1">
        <f t="array" aca="1" ref="V39" ca="1">INDIRECT(_xlfn.CONCAT(V$4,"_d!",V$1,$A39))</f>
        <v>261.73837280273438</v>
      </c>
      <c r="W39" s="42">
        <f t="shared" ca="1" si="7"/>
        <v>262.76107232151946</v>
      </c>
      <c r="X39" s="19" cm="1">
        <f t="array" aca="1" ref="X39" ca="1">INDIRECT(_xlfn.CONCAT(X$4,"_d!",X$1,$A39))</f>
        <v>259.121826171875</v>
      </c>
      <c r="Y39" s="19" cm="1">
        <f t="array" aca="1" ref="Y39" ca="1">INDIRECT(_xlfn.CONCAT(Y$4,"_d!",Y$1,$A39))</f>
        <v>260.22598266601563</v>
      </c>
      <c r="Z39" s="19" cm="1">
        <f t="array" aca="1" ref="Z39" ca="1">INDIRECT(_xlfn.CONCAT(Z$4,"_d!",Z$1,$A39))</f>
        <v>267.82952880859375</v>
      </c>
      <c r="AA39" s="19" cm="1">
        <f t="array" aca="1" ref="AA39" ca="1">INDIRECT(_xlfn.CONCAT(AA$4,"_d!",AA$1,$A39))</f>
        <v>263.1646728515625</v>
      </c>
      <c r="AB39" s="19" cm="1">
        <f t="array" aca="1" ref="AB39" ca="1">INDIRECT(_xlfn.CONCAT(AB$4,"_d!",AB$1,$A39))</f>
        <v>270.61602783203125</v>
      </c>
      <c r="AC39" s="19" cm="1">
        <f t="array" aca="1" ref="AC39" ca="1">INDIRECT(_xlfn.CONCAT(AC$4,"_d!",AC$1,$A39))</f>
        <v>264.10003662109375</v>
      </c>
      <c r="AD39" s="42">
        <f t="shared" ca="1" si="8"/>
        <v>261.74507945765993</v>
      </c>
      <c r="AE39" s="19" cm="1">
        <f t="array" aca="1" ref="AE39" ca="1">INDIRECT(_xlfn.CONCAT(AE$4,"_d!",AE$1,$A39))</f>
        <v>260.45635986328125</v>
      </c>
      <c r="AF39" s="19" cm="1">
        <f t="array" aca="1" ref="AF39" ca="1">INDIRECT(_xlfn.CONCAT(AF$4,"_d!",AF$1,$A39))</f>
        <v>262.7803955078125</v>
      </c>
      <c r="AG39" s="19" cm="1">
        <f t="array" aca="1" ref="AG39" ca="1">INDIRECT(_xlfn.CONCAT(AG$4,"_d!",AG$1,$A39))</f>
        <v>267.38980102539063</v>
      </c>
      <c r="AH39" s="19" cm="1">
        <f t="array" aca="1" ref="AH39" ca="1">INDIRECT(_xlfn.CONCAT(AH$4,"_d!",AH$1,$A39))</f>
        <v>265.32858276367188</v>
      </c>
      <c r="AI39" s="19" cm="1">
        <f t="array" aca="1" ref="AI39" ca="1">INDIRECT(_xlfn.CONCAT(AI$4,"_d!",AI$1,$A39))</f>
        <v>268.99481201171875</v>
      </c>
      <c r="AJ39" s="19" cm="1">
        <f t="array" aca="1" ref="AJ39" ca="1">INDIRECT(_xlfn.CONCAT(AJ$4,"_d!",AJ$1,$A39))</f>
        <v>264.01812744140625</v>
      </c>
      <c r="AK39" s="42">
        <f t="shared" ca="1" si="9"/>
        <v>262.90901314918682</v>
      </c>
      <c r="AL39" s="19" cm="1">
        <f t="array" aca="1" ref="AL39" ca="1">INDIRECT(_xlfn.CONCAT(AL$4,"_d!",AL$1,$A39))</f>
        <v>259.98907470703125</v>
      </c>
      <c r="AM39" s="19" cm="1">
        <f t="array" aca="1" ref="AM39" ca="1">INDIRECT(_xlfn.CONCAT(AM$4,"_d!",AM$1,$A39))</f>
        <v>262.58889770507813</v>
      </c>
      <c r="AN39" s="19" cm="1">
        <f t="array" aca="1" ref="AN39" ca="1">INDIRECT(_xlfn.CONCAT(AN$4,"_d!",AN$1,$A39))</f>
        <v>267.40682983398438</v>
      </c>
      <c r="AO39" s="19" cm="1">
        <f t="array" aca="1" ref="AO39" ca="1">INDIRECT(_xlfn.CONCAT(AO$4,"_d!",AO$1,$A39))</f>
        <v>262.07247924804688</v>
      </c>
      <c r="AP39" s="19" cm="1">
        <f t="array" aca="1" ref="AP39" ca="1">INDIRECT(_xlfn.CONCAT(AP$4,"_d!",AP$1,$A39))</f>
        <v>270.48419189453125</v>
      </c>
      <c r="AQ39" s="19" cm="1">
        <f t="array" aca="1" ref="AQ39" ca="1">INDIRECT(_xlfn.CONCAT(AQ$4,"_d!",AQ$1,$A39))</f>
        <v>262.04171752929688</v>
      </c>
      <c r="AR39" s="42">
        <f t="shared" ca="1" si="10"/>
        <v>262.41142680020505</v>
      </c>
      <c r="AS39" s="19" cm="1">
        <f t="array" aca="1" ref="AS39" ca="1">INDIRECT(_xlfn.CONCAT(AS$4,"_d!",AS$1,$A39))</f>
        <v>259.89398193359375</v>
      </c>
      <c r="AT39" s="19" cm="1">
        <f t="array" aca="1" ref="AT39" ca="1">INDIRECT(_xlfn.CONCAT(AT$4,"_d!",AT$1,$A39))</f>
        <v>263.87680053710938</v>
      </c>
      <c r="AU39" s="19" cm="1">
        <f t="array" aca="1" ref="AU39" ca="1">INDIRECT(_xlfn.CONCAT(AU$4,"_d!",AU$1,$A39))</f>
        <v>268.008056640625</v>
      </c>
      <c r="AV39" s="19" cm="1">
        <f t="array" aca="1" ref="AV39" ca="1">INDIRECT(_xlfn.CONCAT(AV$4,"_d!",AV$1,$A39))</f>
        <v>266.12081909179688</v>
      </c>
      <c r="AW39" s="19" cm="1">
        <f t="array" aca="1" ref="AW39" ca="1">INDIRECT(_xlfn.CONCAT(AW$4,"_d!",AW$1,$A39))</f>
        <v>270.82537841796875</v>
      </c>
      <c r="AX39" s="19" cm="1">
        <f t="array" aca="1" ref="AX39" ca="1">INDIRECT(_xlfn.CONCAT(AX$4,"_d!",AX$1,$A39))</f>
        <v>262.09848022460938</v>
      </c>
      <c r="AY39" s="42">
        <f t="shared" ca="1" si="11"/>
        <v>262.90332717711362</v>
      </c>
      <c r="AZ39" s="19" cm="1">
        <f t="array" aca="1" ref="AZ39" ca="1">INDIRECT(_xlfn.CONCAT(AZ$4,"_d!",AZ$1,$A39))</f>
        <v>260.65625</v>
      </c>
      <c r="BA39" s="19" cm="1">
        <f t="array" aca="1" ref="BA39" ca="1">INDIRECT(_xlfn.CONCAT(BA$4,"_d!",BA$1,$A39))</f>
        <v>262.16912841796875</v>
      </c>
      <c r="BB39" s="19" cm="1">
        <f t="array" aca="1" ref="BB39" ca="1">INDIRECT(_xlfn.CONCAT(BB$4,"_d!",BB$1,$A39))</f>
        <v>268.66934204101563</v>
      </c>
      <c r="BC39" s="19" cm="1">
        <f t="array" aca="1" ref="BC39" ca="1">INDIRECT(_xlfn.CONCAT(BC$4,"_d!",BC$1,$A39))</f>
        <v>263.36590576171875</v>
      </c>
      <c r="BD39" s="19" cm="1">
        <f t="array" aca="1" ref="BD39" ca="1">INDIRECT(_xlfn.CONCAT(BD$4,"_d!",BD$1,$A39))</f>
        <v>270.64675903320313</v>
      </c>
      <c r="BE39" s="19" cm="1">
        <f t="array" aca="1" ref="BE39" ca="1">INDIRECT(_xlfn.CONCAT(BE$4,"_d!",BE$1,$A39))</f>
        <v>264.77734375</v>
      </c>
      <c r="BF39" s="42">
        <f t="shared" ca="1" si="12"/>
        <v>262.50306967179108</v>
      </c>
      <c r="BG39" s="19" cm="1">
        <f t="array" aca="1" ref="BG39" ca="1">INDIRECT(_xlfn.CONCAT(BG$4,"_d!",BG$1,$A39))</f>
        <v>260.6671142578125</v>
      </c>
      <c r="BH39" s="19" cm="1">
        <f t="array" aca="1" ref="BH39" ca="1">INDIRECT(_xlfn.CONCAT(BH$4,"_d!",BH$1,$A39))</f>
        <v>263.00015258789063</v>
      </c>
      <c r="BI39" s="19" cm="1">
        <f t="array" aca="1" ref="BI39" ca="1">INDIRECT(_xlfn.CONCAT(BI$4,"_d!",BI$1,$A39))</f>
        <v>269.99066162109375</v>
      </c>
      <c r="BJ39" s="19" cm="1">
        <f t="array" aca="1" ref="BJ39" ca="1">INDIRECT(_xlfn.CONCAT(BJ$4,"_d!",BJ$1,$A39))</f>
        <v>265.0040283203125</v>
      </c>
      <c r="BK39" s="19" cm="1">
        <f t="array" aca="1" ref="BK39" ca="1">INDIRECT(_xlfn.CONCAT(BK$4,"_d!",BK$1,$A39))</f>
        <v>272.07229614257813</v>
      </c>
      <c r="BL39" s="19" cm="1">
        <f t="array" aca="1" ref="BL39" ca="1">INDIRECT(_xlfn.CONCAT(BL$4,"_d!",BL$1,$A39))</f>
        <v>264.73385620117188</v>
      </c>
      <c r="BM39" s="42">
        <f t="shared" ca="1" si="13"/>
        <v>262.67481661171229</v>
      </c>
      <c r="BN39" s="19" cm="1">
        <f t="array" aca="1" ref="BN39" ca="1">INDIRECT(_xlfn.CONCAT(BN$4,"_d!",BN$1,$A39))</f>
        <v>260.32363891601563</v>
      </c>
      <c r="BO39" s="19" cm="1">
        <f t="array" aca="1" ref="BO39" ca="1">INDIRECT(_xlfn.CONCAT(BO$4,"_d!",BO$1,$A39))</f>
        <v>263.18011474609375</v>
      </c>
      <c r="BP39" s="19" cm="1">
        <f t="array" aca="1" ref="BP39" ca="1">INDIRECT(_xlfn.CONCAT(BP$4,"_d!",BP$1,$A39))</f>
        <v>268.76190185546875</v>
      </c>
      <c r="BQ39" s="19" cm="1">
        <f t="array" aca="1" ref="BQ39" ca="1">INDIRECT(_xlfn.CONCAT(BQ$4,"_d!",BQ$1,$A39))</f>
        <v>261.21719360351563</v>
      </c>
      <c r="BR39" s="19" cm="1">
        <f t="array" aca="1" ref="BR39" ca="1">INDIRECT(_xlfn.CONCAT(BR$4,"_d!",BR$1,$A39))</f>
        <v>271.970703125</v>
      </c>
      <c r="BS39" s="19" cm="1">
        <f t="array" aca="1" ref="BS39" ca="1">INDIRECT(_xlfn.CONCAT(BS$4,"_d!",BS$1,$A39))</f>
        <v>266.1156005859375</v>
      </c>
      <c r="BT39" s="42">
        <f t="shared" ca="1" si="14"/>
        <v>262.3019604533448</v>
      </c>
      <c r="BU39" s="42"/>
      <c r="BV39" s="45">
        <f t="shared" ca="1" si="15"/>
        <v>261.66952968529569</v>
      </c>
      <c r="BW39" s="45">
        <f t="shared" ca="1" si="16"/>
        <v>262.03856614137709</v>
      </c>
      <c r="BX39" s="45">
        <f t="shared" ca="1" si="17"/>
        <v>262.76107232151946</v>
      </c>
      <c r="BY39" s="45">
        <f t="shared" ca="1" si="18"/>
        <v>261.74507945765993</v>
      </c>
      <c r="BZ39" s="45">
        <f t="shared" ca="1" si="19"/>
        <v>262.90901314918682</v>
      </c>
      <c r="CA39" s="45">
        <f t="shared" ca="1" si="20"/>
        <v>262.41142680020505</v>
      </c>
      <c r="CB39" s="45">
        <f t="shared" ca="1" si="21"/>
        <v>262.90332717711362</v>
      </c>
      <c r="CC39" s="45">
        <f t="shared" ca="1" si="22"/>
        <v>262.50306967179108</v>
      </c>
      <c r="CD39" s="45">
        <f t="shared" ca="1" si="23"/>
        <v>262.67481661171229</v>
      </c>
      <c r="CE39" s="45">
        <f t="shared" ca="1" si="24"/>
        <v>262.3019604533448</v>
      </c>
      <c r="CF39" s="45" cm="1">
        <f t="array" aca="1" ref="CF39" ca="1">+SUMPRODUCT($BV$3:$CE$3/100,$BV39:$CE39)</f>
        <v>262.41937825926396</v>
      </c>
      <c r="CG39" s="35">
        <f t="shared" si="28"/>
        <v>43739</v>
      </c>
      <c r="CH39" s="24">
        <f t="shared" ca="1" si="29"/>
        <v>3.0484996870490111E-2</v>
      </c>
      <c r="CI39" s="24">
        <f t="shared" ca="1" si="30"/>
        <v>3.121234382579674E-2</v>
      </c>
      <c r="CJ39" s="24">
        <f t="shared" ca="1" si="31"/>
        <v>3.1289246171166907E-2</v>
      </c>
      <c r="CK39" s="24">
        <f t="shared" ca="1" si="32"/>
        <v>3.2380288816996838E-2</v>
      </c>
      <c r="CL39" s="24">
        <f t="shared" ca="1" si="33"/>
        <v>3.2300721207266792E-2</v>
      </c>
      <c r="CM39" s="24">
        <f t="shared" ca="1" si="34"/>
        <v>3.2367570093411402E-2</v>
      </c>
      <c r="CN39" s="24">
        <f t="shared" ca="1" si="35"/>
        <v>3.2731744805142293E-2</v>
      </c>
      <c r="CO39" s="24">
        <f t="shared" ca="1" si="36"/>
        <v>3.3493790690528602E-2</v>
      </c>
      <c r="CP39" s="24">
        <f t="shared" ca="1" si="37"/>
        <v>3.3646516632691581E-2</v>
      </c>
      <c r="CQ39" s="24">
        <f t="shared" ca="1" si="38"/>
        <v>3.4973424666195463E-2</v>
      </c>
      <c r="CR39" s="24">
        <f t="shared" ca="1" si="26"/>
        <v>3.2925366767175612E-2</v>
      </c>
      <c r="CS39" s="35">
        <f t="shared" si="39"/>
        <v>43739</v>
      </c>
      <c r="CT39" s="24">
        <f t="shared" ca="1" si="41"/>
        <v>0.50669847393493628</v>
      </c>
      <c r="CU39" s="24">
        <f t="shared" ca="1" si="42"/>
        <v>0.50761160912128855</v>
      </c>
      <c r="CV39" s="24">
        <f t="shared" ca="1" si="43"/>
        <v>0.50339881193376712</v>
      </c>
      <c r="CW39" s="24">
        <f t="shared" ca="1" si="44"/>
        <v>0.50394731988785102</v>
      </c>
      <c r="CX39" s="24">
        <f t="shared" ca="1" si="45"/>
        <v>0.50629724401954324</v>
      </c>
      <c r="CY39" s="24">
        <f t="shared" ca="1" si="46"/>
        <v>0.50488832820207197</v>
      </c>
      <c r="CZ39" s="24">
        <f t="shared" ca="1" si="47"/>
        <v>0.50475142421548802</v>
      </c>
      <c r="DA39" s="24">
        <f t="shared" ca="1" si="48"/>
        <v>0.50485710900613956</v>
      </c>
      <c r="DB39" s="24">
        <f t="shared" ca="1" si="49"/>
        <v>0.50490107565138009</v>
      </c>
      <c r="DC39" s="24">
        <f t="shared" ca="1" si="50"/>
        <v>0.50642636601232383</v>
      </c>
      <c r="DD39" s="48">
        <f t="shared" ca="1" si="51"/>
        <v>0.50536120224678815</v>
      </c>
      <c r="DE39" s="48">
        <f>+[1]NAC!AG40</f>
        <v>0.50485307552858982</v>
      </c>
    </row>
    <row r="40" spans="1:109" x14ac:dyDescent="0.25">
      <c r="A40" s="110">
        <f t="shared" si="27"/>
        <v>67</v>
      </c>
      <c r="B40" s="35">
        <f>+NAC!A40</f>
        <v>43770</v>
      </c>
      <c r="C40" s="19" cm="1">
        <f t="array" aca="1" ref="C40" ca="1">INDIRECT(_xlfn.CONCAT(C$4,"_d!",C$1,$A40))</f>
        <v>271.87631225585938</v>
      </c>
      <c r="D40" s="19" cm="1">
        <f t="array" aca="1" ref="D40" ca="1">INDIRECT(_xlfn.CONCAT(D$4,"_d!",D$1,$A40))</f>
        <v>271.09707641601563</v>
      </c>
      <c r="E40" s="19" cm="1">
        <f t="array" aca="1" ref="E40" ca="1">INDIRECT(_xlfn.CONCAT(E$4,"_d!",E$1,$A40))</f>
        <v>274.73562622070313</v>
      </c>
      <c r="F40" s="19" cm="1">
        <f t="array" aca="1" ref="F40" ca="1">INDIRECT(_xlfn.CONCAT(F$4,"_d!",F$1,$A40))</f>
        <v>274.418212890625</v>
      </c>
      <c r="G40" s="19" cm="1">
        <f t="array" aca="1" ref="G40" ca="1">INDIRECT(_xlfn.CONCAT(G$4,"_d!",G$1,$A40))</f>
        <v>279.26885986328125</v>
      </c>
      <c r="H40" s="19" cm="1">
        <f t="array" aca="1" ref="H40" ca="1">INDIRECT(_xlfn.CONCAT(H$4,"_d!",H$1,$A40))</f>
        <v>273.63949584960938</v>
      </c>
      <c r="I40" s="42">
        <f t="shared" ca="1" si="6"/>
        <v>273.06499043152076</v>
      </c>
      <c r="J40" s="19" cm="1">
        <f t="array" aca="1" ref="J40" ca="1">INDIRECT(_xlfn.CONCAT(J$4,"_d!",J$1,$A40))</f>
        <v>270.94110107421875</v>
      </c>
      <c r="K40" s="19" cm="1">
        <f t="array" aca="1" ref="K40" ca="1">INDIRECT(_xlfn.CONCAT(K$4,"_d!",K$1,$A40))</f>
        <v>273.8472900390625</v>
      </c>
      <c r="L40" s="19" cm="1">
        <f t="array" aca="1" ref="L40" ca="1">INDIRECT(_xlfn.CONCAT(L$4,"_d!",L$1,$A40))</f>
        <v>275.46209716796875</v>
      </c>
      <c r="M40" s="19" cm="1">
        <f t="array" aca="1" ref="M40" ca="1">INDIRECT(_xlfn.CONCAT(M$4,"_d!",M$1,$A40))</f>
        <v>273.90673828125</v>
      </c>
      <c r="N40" s="19" cm="1">
        <f t="array" aca="1" ref="N40" ca="1">INDIRECT(_xlfn.CONCAT(N$4,"_d!",N$1,$A40))</f>
        <v>279.708984375</v>
      </c>
      <c r="O40" s="19" cm="1">
        <f t="array" aca="1" ref="O40" ca="1">INDIRECT(_xlfn.CONCAT(O$4,"_d!",O$1,$A40))</f>
        <v>271.73263549804688</v>
      </c>
      <c r="P40" s="42">
        <f ca="1">+SUMPRODUCT(J$3:$O$3,J40:O40)</f>
        <v>273.52816842343628</v>
      </c>
      <c r="Q40" s="19" cm="1">
        <f t="array" aca="1" ref="Q40" ca="1">INDIRECT(_xlfn.CONCAT(Q$4,"_d!",Q$1,$A40))</f>
        <v>271.89328002929688</v>
      </c>
      <c r="R40" s="19" cm="1">
        <f t="array" aca="1" ref="R40" ca="1">INDIRECT(_xlfn.CONCAT(R$4,"_d!",R$1,$A40))</f>
        <v>273.74224853515625</v>
      </c>
      <c r="S40" s="19" cm="1">
        <f t="array" aca="1" ref="S40" ca="1">INDIRECT(_xlfn.CONCAT(S$4,"_d!",S$1,$A40))</f>
        <v>276.56100463867188</v>
      </c>
      <c r="T40" s="19" cm="1">
        <f t="array" aca="1" ref="T40" ca="1">INDIRECT(_xlfn.CONCAT(T$4,"_d!",T$1,$A40))</f>
        <v>276.46340942382813</v>
      </c>
      <c r="U40" s="19" cm="1">
        <f t="array" aca="1" ref="U40" ca="1">INDIRECT(_xlfn.CONCAT(U$4,"_d!",U$1,$A40))</f>
        <v>280.59408569335938</v>
      </c>
      <c r="V40" s="19" cm="1">
        <f t="array" aca="1" ref="V40" ca="1">INDIRECT(_xlfn.CONCAT(V$4,"_d!",V$1,$A40))</f>
        <v>273.94781494140625</v>
      </c>
      <c r="W40" s="42">
        <f t="shared" ca="1" si="7"/>
        <v>274.18601804104736</v>
      </c>
      <c r="X40" s="19" cm="1">
        <f t="array" aca="1" ref="X40" ca="1">INDIRECT(_xlfn.CONCAT(X$4,"_d!",X$1,$A40))</f>
        <v>270.01522827148438</v>
      </c>
      <c r="Y40" s="19" cm="1">
        <f t="array" aca="1" ref="Y40" ca="1">INDIRECT(_xlfn.CONCAT(Y$4,"_d!",Y$1,$A40))</f>
        <v>272.03131103515625</v>
      </c>
      <c r="Z40" s="19" cm="1">
        <f t="array" aca="1" ref="Z40" ca="1">INDIRECT(_xlfn.CONCAT(Z$4,"_d!",Z$1,$A40))</f>
        <v>278.34555053710938</v>
      </c>
      <c r="AA40" s="19" cm="1">
        <f t="array" aca="1" ref="AA40" ca="1">INDIRECT(_xlfn.CONCAT(AA$4,"_d!",AA$1,$A40))</f>
        <v>274.289794921875</v>
      </c>
      <c r="AB40" s="19" cm="1">
        <f t="array" aca="1" ref="AB40" ca="1">INDIRECT(_xlfn.CONCAT(AB$4,"_d!",AB$1,$A40))</f>
        <v>283.01263427734375</v>
      </c>
      <c r="AC40" s="19" cm="1">
        <f t="array" aca="1" ref="AC40" ca="1">INDIRECT(_xlfn.CONCAT(AC$4,"_d!",AC$1,$A40))</f>
        <v>276.27053833007813</v>
      </c>
      <c r="AD40" s="42">
        <f t="shared" ca="1" si="8"/>
        <v>273.09620282957434</v>
      </c>
      <c r="AE40" s="19" cm="1">
        <f t="array" aca="1" ref="AE40" ca="1">INDIRECT(_xlfn.CONCAT(AE$4,"_d!",AE$1,$A40))</f>
        <v>271.494873046875</v>
      </c>
      <c r="AF40" s="19" cm="1">
        <f t="array" aca="1" ref="AF40" ca="1">INDIRECT(_xlfn.CONCAT(AF$4,"_d!",AF$1,$A40))</f>
        <v>274.8267822265625</v>
      </c>
      <c r="AG40" s="19" cm="1">
        <f t="array" aca="1" ref="AG40" ca="1">INDIRECT(_xlfn.CONCAT(AG$4,"_d!",AG$1,$A40))</f>
        <v>278.03921508789063</v>
      </c>
      <c r="AH40" s="19" cm="1">
        <f t="array" aca="1" ref="AH40" ca="1">INDIRECT(_xlfn.CONCAT(AH$4,"_d!",AH$1,$A40))</f>
        <v>276.82452392578125</v>
      </c>
      <c r="AI40" s="19" cm="1">
        <f t="array" aca="1" ref="AI40" ca="1">INDIRECT(_xlfn.CONCAT(AI$4,"_d!",AI$1,$A40))</f>
        <v>281.3861083984375</v>
      </c>
      <c r="AJ40" s="19" cm="1">
        <f t="array" aca="1" ref="AJ40" ca="1">INDIRECT(_xlfn.CONCAT(AJ$4,"_d!",AJ$1,$A40))</f>
        <v>276.60690307617188</v>
      </c>
      <c r="AK40" s="42">
        <f t="shared" ca="1" si="9"/>
        <v>274.46303040067977</v>
      </c>
      <c r="AL40" s="19" cm="1">
        <f t="array" aca="1" ref="AL40" ca="1">INDIRECT(_xlfn.CONCAT(AL$4,"_d!",AL$1,$A40))</f>
        <v>271.05337524414063</v>
      </c>
      <c r="AM40" s="19" cm="1">
        <f t="array" aca="1" ref="AM40" ca="1">INDIRECT(_xlfn.CONCAT(AM$4,"_d!",AM$1,$A40))</f>
        <v>274.37429809570313</v>
      </c>
      <c r="AN40" s="19" cm="1">
        <f t="array" aca="1" ref="AN40" ca="1">INDIRECT(_xlfn.CONCAT(AN$4,"_d!",AN$1,$A40))</f>
        <v>277.96047973632813</v>
      </c>
      <c r="AO40" s="19" cm="1">
        <f t="array" aca="1" ref="AO40" ca="1">INDIRECT(_xlfn.CONCAT(AO$4,"_d!",AO$1,$A40))</f>
        <v>273.58624267578125</v>
      </c>
      <c r="AP40" s="19" cm="1">
        <f t="array" aca="1" ref="AP40" ca="1">INDIRECT(_xlfn.CONCAT(AP$4,"_d!",AP$1,$A40))</f>
        <v>282.88168334960938</v>
      </c>
      <c r="AQ40" s="19" cm="1">
        <f t="array" aca="1" ref="AQ40" ca="1">INDIRECT(_xlfn.CONCAT(AQ$4,"_d!",AQ$1,$A40))</f>
        <v>274.13082885742188</v>
      </c>
      <c r="AR40" s="42">
        <f t="shared" ca="1" si="10"/>
        <v>273.8565759192752</v>
      </c>
      <c r="AS40" s="19" cm="1">
        <f t="array" aca="1" ref="AS40" ca="1">INDIRECT(_xlfn.CONCAT(AS$4,"_d!",AS$1,$A40))</f>
        <v>270.74966430664063</v>
      </c>
      <c r="AT40" s="19" cm="1">
        <f t="array" aca="1" ref="AT40" ca="1">INDIRECT(_xlfn.CONCAT(AT$4,"_d!",AT$1,$A40))</f>
        <v>275.76632690429688</v>
      </c>
      <c r="AU40" s="19" cm="1">
        <f t="array" aca="1" ref="AU40" ca="1">INDIRECT(_xlfn.CONCAT(AU$4,"_d!",AU$1,$A40))</f>
        <v>278.34097290039063</v>
      </c>
      <c r="AV40" s="19" cm="1">
        <f t="array" aca="1" ref="AV40" ca="1">INDIRECT(_xlfn.CONCAT(AV$4,"_d!",AV$1,$A40))</f>
        <v>277.78866577148438</v>
      </c>
      <c r="AW40" s="19" cm="1">
        <f t="array" aca="1" ref="AW40" ca="1">INDIRECT(_xlfn.CONCAT(AW$4,"_d!",AW$1,$A40))</f>
        <v>282.902587890625</v>
      </c>
      <c r="AX40" s="19" cm="1">
        <f t="array" aca="1" ref="AX40" ca="1">INDIRECT(_xlfn.CONCAT(AX$4,"_d!",AX$1,$A40))</f>
        <v>274.12203979492188</v>
      </c>
      <c r="AY40" s="42">
        <f t="shared" ca="1" si="11"/>
        <v>274.2535404470778</v>
      </c>
      <c r="AZ40" s="19" cm="1">
        <f t="array" aca="1" ref="AZ40" ca="1">INDIRECT(_xlfn.CONCAT(AZ$4,"_d!",AZ$1,$A40))</f>
        <v>271.45346069335938</v>
      </c>
      <c r="BA40" s="19" cm="1">
        <f t="array" aca="1" ref="BA40" ca="1">INDIRECT(_xlfn.CONCAT(BA$4,"_d!",BA$1,$A40))</f>
        <v>273.74169921875</v>
      </c>
      <c r="BB40" s="19" cm="1">
        <f t="array" aca="1" ref="BB40" ca="1">INDIRECT(_xlfn.CONCAT(BB$4,"_d!",BB$1,$A40))</f>
        <v>279.11965942382813</v>
      </c>
      <c r="BC40" s="19" cm="1">
        <f t="array" aca="1" ref="BC40" ca="1">INDIRECT(_xlfn.CONCAT(BC$4,"_d!",BC$1,$A40))</f>
        <v>274.69223022460938</v>
      </c>
      <c r="BD40" s="19" cm="1">
        <f t="array" aca="1" ref="BD40" ca="1">INDIRECT(_xlfn.CONCAT(BD$4,"_d!",BD$1,$A40))</f>
        <v>282.58468627929688</v>
      </c>
      <c r="BE40" s="19" cm="1">
        <f t="array" aca="1" ref="BE40" ca="1">INDIRECT(_xlfn.CONCAT(BE$4,"_d!",BE$1,$A40))</f>
        <v>276.85552978515625</v>
      </c>
      <c r="BF40" s="42">
        <f t="shared" ca="1" si="12"/>
        <v>273.7184266153921</v>
      </c>
      <c r="BG40" s="19" cm="1">
        <f t="array" aca="1" ref="BG40" ca="1">INDIRECT(_xlfn.CONCAT(BG$4,"_d!",BG$1,$A40))</f>
        <v>271.35446166992188</v>
      </c>
      <c r="BH40" s="19" cm="1">
        <f t="array" aca="1" ref="BH40" ca="1">INDIRECT(_xlfn.CONCAT(BH$4,"_d!",BH$1,$A40))</f>
        <v>274.617431640625</v>
      </c>
      <c r="BI40" s="19" cm="1">
        <f t="array" aca="1" ref="BI40" ca="1">INDIRECT(_xlfn.CONCAT(BI$4,"_d!",BI$1,$A40))</f>
        <v>280.19024658203125</v>
      </c>
      <c r="BJ40" s="19" cm="1">
        <f t="array" aca="1" ref="BJ40" ca="1">INDIRECT(_xlfn.CONCAT(BJ$4,"_d!",BJ$1,$A40))</f>
        <v>276.078369140625</v>
      </c>
      <c r="BK40" s="19" cm="1">
        <f t="array" aca="1" ref="BK40" ca="1">INDIRECT(_xlfn.CONCAT(BK$4,"_d!",BK$1,$A40))</f>
        <v>283.949951171875</v>
      </c>
      <c r="BL40" s="19" cm="1">
        <f t="array" aca="1" ref="BL40" ca="1">INDIRECT(_xlfn.CONCAT(BL$4,"_d!",BL$1,$A40))</f>
        <v>276.5721435546875</v>
      </c>
      <c r="BM40" s="42">
        <f t="shared" ca="1" si="13"/>
        <v>273.8043729786242</v>
      </c>
      <c r="BN40" s="19" cm="1">
        <f t="array" aca="1" ref="BN40" ca="1">INDIRECT(_xlfn.CONCAT(BN$4,"_d!",BN$1,$A40))</f>
        <v>270.40618896484375</v>
      </c>
      <c r="BO40" s="19" cm="1">
        <f t="array" aca="1" ref="BO40" ca="1">INDIRECT(_xlfn.CONCAT(BO$4,"_d!",BO$1,$A40))</f>
        <v>274.492431640625</v>
      </c>
      <c r="BP40" s="19" cm="1">
        <f t="array" aca="1" ref="BP40" ca="1">INDIRECT(_xlfn.CONCAT(BP$4,"_d!",BP$1,$A40))</f>
        <v>278.86834716796875</v>
      </c>
      <c r="BQ40" s="19" cm="1">
        <f t="array" aca="1" ref="BQ40" ca="1">INDIRECT(_xlfn.CONCAT(BQ$4,"_d!",BQ$1,$A40))</f>
        <v>272.38369750976563</v>
      </c>
      <c r="BR40" s="19" cm="1">
        <f t="array" aca="1" ref="BR40" ca="1">INDIRECT(_xlfn.CONCAT(BR$4,"_d!",BR$1,$A40))</f>
        <v>283.65274047851563</v>
      </c>
      <c r="BS40" s="19" cm="1">
        <f t="array" aca="1" ref="BS40" ca="1">INDIRECT(_xlfn.CONCAT(BS$4,"_d!",BS$1,$A40))</f>
        <v>277.74447631835938</v>
      </c>
      <c r="BT40" s="42">
        <f t="shared" ca="1" si="14"/>
        <v>272.9231037266473</v>
      </c>
      <c r="BU40" s="42"/>
      <c r="BV40" s="45">
        <f t="shared" ca="1" si="15"/>
        <v>273.06499043152076</v>
      </c>
      <c r="BW40" s="45">
        <f t="shared" ca="1" si="16"/>
        <v>273.52816842343628</v>
      </c>
      <c r="BX40" s="45">
        <f t="shared" ca="1" si="17"/>
        <v>274.18601804104736</v>
      </c>
      <c r="BY40" s="45">
        <f t="shared" ca="1" si="18"/>
        <v>273.09620282957434</v>
      </c>
      <c r="BZ40" s="45">
        <f t="shared" ca="1" si="19"/>
        <v>274.46303040067977</v>
      </c>
      <c r="CA40" s="45">
        <f t="shared" ca="1" si="20"/>
        <v>273.8565759192752</v>
      </c>
      <c r="CB40" s="45">
        <f t="shared" ca="1" si="21"/>
        <v>274.2535404470778</v>
      </c>
      <c r="CC40" s="45">
        <f t="shared" ca="1" si="22"/>
        <v>273.7184266153921</v>
      </c>
      <c r="CD40" s="45">
        <f t="shared" ca="1" si="23"/>
        <v>273.8043729786242</v>
      </c>
      <c r="CE40" s="45">
        <f t="shared" ca="1" si="24"/>
        <v>272.9231037266473</v>
      </c>
      <c r="CF40" s="45" cm="1">
        <f t="array" aca="1" ref="CF40" ca="1">+SUMPRODUCT($BV$3:$CE$3/100,$BV40:$CE40)</f>
        <v>273.63179500769746</v>
      </c>
      <c r="CG40" s="35">
        <f t="shared" si="28"/>
        <v>43770</v>
      </c>
      <c r="CH40" s="24">
        <f t="shared" ca="1" si="29"/>
        <v>4.3549055023449412E-2</v>
      </c>
      <c r="CI40" s="24">
        <f t="shared" ca="1" si="30"/>
        <v>4.3846989591067365E-2</v>
      </c>
      <c r="CJ40" s="24">
        <f t="shared" ca="1" si="31"/>
        <v>4.348035886209245E-2</v>
      </c>
      <c r="CK40" s="24">
        <f t="shared" ca="1" si="32"/>
        <v>4.3367093644832266E-2</v>
      </c>
      <c r="CL40" s="24">
        <f t="shared" ca="1" si="33"/>
        <v>4.3946828269963767E-2</v>
      </c>
      <c r="CM40" s="24">
        <f t="shared" ca="1" si="34"/>
        <v>4.3615284816786115E-2</v>
      </c>
      <c r="CN40" s="24">
        <f t="shared" ca="1" si="35"/>
        <v>4.3172573705458461E-2</v>
      </c>
      <c r="CO40" s="24">
        <f t="shared" ca="1" si="36"/>
        <v>4.2724669687191241E-2</v>
      </c>
      <c r="CP40" s="24">
        <f t="shared" ca="1" si="37"/>
        <v>4.2370092841308438E-2</v>
      </c>
      <c r="CQ40" s="24">
        <f t="shared" ca="1" si="38"/>
        <v>4.0492046856781538E-2</v>
      </c>
      <c r="CR40" s="24">
        <f t="shared" ca="1" si="26"/>
        <v>4.2727091355867497E-2</v>
      </c>
      <c r="CS40" s="35">
        <f t="shared" si="39"/>
        <v>43770</v>
      </c>
      <c r="CT40" s="24">
        <f t="shared" ca="1" si="41"/>
        <v>0.52430991976841801</v>
      </c>
      <c r="CU40" s="24">
        <f t="shared" ca="1" si="42"/>
        <v>0.52484310375624466</v>
      </c>
      <c r="CV40" s="24">
        <f t="shared" ca="1" si="43"/>
        <v>0.52110565212488047</v>
      </c>
      <c r="CW40" s="24">
        <f t="shared" ca="1" si="44"/>
        <v>0.52067739766124621</v>
      </c>
      <c r="CX40" s="24">
        <f t="shared" ca="1" si="45"/>
        <v>0.52356750510915528</v>
      </c>
      <c r="CY40" s="24">
        <f t="shared" ca="1" si="46"/>
        <v>0.52195463934184261</v>
      </c>
      <c r="CZ40" s="24">
        <f t="shared" ca="1" si="47"/>
        <v>0.52090254607401798</v>
      </c>
      <c r="DA40" s="24">
        <f t="shared" ca="1" si="48"/>
        <v>0.52137875938043843</v>
      </c>
      <c r="DB40" s="24">
        <f t="shared" ca="1" si="49"/>
        <v>0.52075223556202244</v>
      </c>
      <c r="DC40" s="24">
        <f t="shared" ca="1" si="50"/>
        <v>0.51966984756879242</v>
      </c>
      <c r="DD40" s="48">
        <f t="shared" ca="1" si="51"/>
        <v>0.52147870779582006</v>
      </c>
      <c r="DE40" s="48">
        <f>+[1]NAC!AG41</f>
        <v>0.5209175300658877</v>
      </c>
    </row>
    <row r="41" spans="1:109" x14ac:dyDescent="0.25">
      <c r="A41" s="110">
        <f t="shared" si="27"/>
        <v>68</v>
      </c>
      <c r="B41" s="35">
        <f>+NAC!A41</f>
        <v>43800</v>
      </c>
      <c r="C41" s="19" cm="1">
        <f t="array" aca="1" ref="C41" ca="1">INDIRECT(_xlfn.CONCAT(C$4,"_d!",C$1,$A41))</f>
        <v>281.37966918945313</v>
      </c>
      <c r="D41" s="19" cm="1">
        <f t="array" aca="1" ref="D41" ca="1">INDIRECT(_xlfn.CONCAT(D$4,"_d!",D$1,$A41))</f>
        <v>280.3345947265625</v>
      </c>
      <c r="E41" s="19" cm="1">
        <f t="array" aca="1" ref="E41" ca="1">INDIRECT(_xlfn.CONCAT(E$4,"_d!",E$1,$A41))</f>
        <v>284.72146606445313</v>
      </c>
      <c r="F41" s="19" cm="1">
        <f t="array" aca="1" ref="F41" ca="1">INDIRECT(_xlfn.CONCAT(F$4,"_d!",F$1,$A41))</f>
        <v>285.22601318359375</v>
      </c>
      <c r="G41" s="19" cm="1">
        <f t="array" aca="1" ref="G41" ca="1">INDIRECT(_xlfn.CONCAT(G$4,"_d!",G$1,$A41))</f>
        <v>287.83834838867188</v>
      </c>
      <c r="H41" s="19" cm="1">
        <f t="array" aca="1" ref="H41" ca="1">INDIRECT(_xlfn.CONCAT(H$4,"_d!",H$1,$A41))</f>
        <v>284.09994506835938</v>
      </c>
      <c r="I41" s="42">
        <f t="shared" ca="1" si="6"/>
        <v>282.72154148671729</v>
      </c>
      <c r="J41" s="19" cm="1">
        <f t="array" aca="1" ref="J41" ca="1">INDIRECT(_xlfn.CONCAT(J$4,"_d!",J$1,$A41))</f>
        <v>280.4688720703125</v>
      </c>
      <c r="K41" s="19" cm="1">
        <f t="array" aca="1" ref="K41" ca="1">INDIRECT(_xlfn.CONCAT(K$4,"_d!",K$1,$A41))</f>
        <v>283.5087890625</v>
      </c>
      <c r="L41" s="19" cm="1">
        <f t="array" aca="1" ref="L41" ca="1">INDIRECT(_xlfn.CONCAT(L$4,"_d!",L$1,$A41))</f>
        <v>285.60873413085938</v>
      </c>
      <c r="M41" s="19" cm="1">
        <f t="array" aca="1" ref="M41" ca="1">INDIRECT(_xlfn.CONCAT(M$4,"_d!",M$1,$A41))</f>
        <v>284.57244873046875</v>
      </c>
      <c r="N41" s="19" cm="1">
        <f t="array" aca="1" ref="N41" ca="1">INDIRECT(_xlfn.CONCAT(N$4,"_d!",N$1,$A41))</f>
        <v>288.41793823242188</v>
      </c>
      <c r="O41" s="19" cm="1">
        <f t="array" aca="1" ref="O41" ca="1">INDIRECT(_xlfn.CONCAT(O$4,"_d!",O$1,$A41))</f>
        <v>282.42819213867188</v>
      </c>
      <c r="P41" s="42">
        <f ca="1">+SUMPRODUCT(J$3:$O$3,J41:O41)</f>
        <v>283.29031883836109</v>
      </c>
      <c r="Q41" s="19" cm="1">
        <f t="array" aca="1" ref="Q41" ca="1">INDIRECT(_xlfn.CONCAT(Q$4,"_d!",Q$1,$A41))</f>
        <v>281.7359619140625</v>
      </c>
      <c r="R41" s="19" cm="1">
        <f t="array" aca="1" ref="R41" ca="1">INDIRECT(_xlfn.CONCAT(R$4,"_d!",R$1,$A41))</f>
        <v>283.376953125</v>
      </c>
      <c r="S41" s="19" cm="1">
        <f t="array" aca="1" ref="S41" ca="1">INDIRECT(_xlfn.CONCAT(S$4,"_d!",S$1,$A41))</f>
        <v>286.79058837890625</v>
      </c>
      <c r="T41" s="19" cm="1">
        <f t="array" aca="1" ref="T41" ca="1">INDIRECT(_xlfn.CONCAT(T$4,"_d!",T$1,$A41))</f>
        <v>287.86187744140625</v>
      </c>
      <c r="U41" s="19" cm="1">
        <f t="array" aca="1" ref="U41" ca="1">INDIRECT(_xlfn.CONCAT(U$4,"_d!",U$1,$A41))</f>
        <v>289.5631103515625</v>
      </c>
      <c r="V41" s="19" cm="1">
        <f t="array" aca="1" ref="V41" ca="1">INDIRECT(_xlfn.CONCAT(V$4,"_d!",V$1,$A41))</f>
        <v>284.84182739257813</v>
      </c>
      <c r="W41" s="42">
        <f t="shared" ca="1" si="7"/>
        <v>284.09960923113238</v>
      </c>
      <c r="X41" s="19" cm="1">
        <f t="array" aca="1" ref="X41" ca="1">INDIRECT(_xlfn.CONCAT(X$4,"_d!",X$1,$A41))</f>
        <v>279.991455078125</v>
      </c>
      <c r="Y41" s="19" cm="1">
        <f t="array" aca="1" ref="Y41" ca="1">INDIRECT(_xlfn.CONCAT(Y$4,"_d!",Y$1,$A41))</f>
        <v>281.6766357421875</v>
      </c>
      <c r="Z41" s="19" cm="1">
        <f t="array" aca="1" ref="Z41" ca="1">INDIRECT(_xlfn.CONCAT(Z$4,"_d!",Z$1,$A41))</f>
        <v>288.81246948242188</v>
      </c>
      <c r="AA41" s="19" cm="1">
        <f t="array" aca="1" ref="AA41" ca="1">INDIRECT(_xlfn.CONCAT(AA$4,"_d!",AA$1,$A41))</f>
        <v>285.1109619140625</v>
      </c>
      <c r="AB41" s="19" cm="1">
        <f t="array" aca="1" ref="AB41" ca="1">INDIRECT(_xlfn.CONCAT(AB$4,"_d!",AB$1,$A41))</f>
        <v>292.32980346679688</v>
      </c>
      <c r="AC41" s="19" cm="1">
        <f t="array" aca="1" ref="AC41" ca="1">INDIRECT(_xlfn.CONCAT(AC$4,"_d!",AC$1,$A41))</f>
        <v>287.50759887695313</v>
      </c>
      <c r="AD41" s="42">
        <f t="shared" ca="1" si="8"/>
        <v>283.07219898934358</v>
      </c>
      <c r="AE41" s="19" cm="1">
        <f t="array" aca="1" ref="AE41" ca="1">INDIRECT(_xlfn.CONCAT(AE$4,"_d!",AE$1,$A41))</f>
        <v>281.58065795898438</v>
      </c>
      <c r="AF41" s="19" cm="1">
        <f t="array" aca="1" ref="AF41" ca="1">INDIRECT(_xlfn.CONCAT(AF$4,"_d!",AF$1,$A41))</f>
        <v>284.76339721679688</v>
      </c>
      <c r="AG41" s="19" cm="1">
        <f t="array" aca="1" ref="AG41" ca="1">INDIRECT(_xlfn.CONCAT(AG$4,"_d!",AG$1,$A41))</f>
        <v>288.46893310546875</v>
      </c>
      <c r="AH41" s="19" cm="1">
        <f t="array" aca="1" ref="AH41" ca="1">INDIRECT(_xlfn.CONCAT(AH$4,"_d!",AH$1,$A41))</f>
        <v>288.1734619140625</v>
      </c>
      <c r="AI41" s="19" cm="1">
        <f t="array" aca="1" ref="AI41" ca="1">INDIRECT(_xlfn.CONCAT(AI$4,"_d!",AI$1,$A41))</f>
        <v>290.54193115234375</v>
      </c>
      <c r="AJ41" s="19" cm="1">
        <f t="array" aca="1" ref="AJ41" ca="1">INDIRECT(_xlfn.CONCAT(AJ$4,"_d!",AJ$1,$A41))</f>
        <v>288.12423706054688</v>
      </c>
      <c r="AK41" s="42">
        <f t="shared" ca="1" si="9"/>
        <v>284.55830606116837</v>
      </c>
      <c r="AL41" s="19" cm="1">
        <f t="array" aca="1" ref="AL41" ca="1">INDIRECT(_xlfn.CONCAT(AL$4,"_d!",AL$1,$A41))</f>
        <v>281.14572143554688</v>
      </c>
      <c r="AM41" s="19" cm="1">
        <f t="array" aca="1" ref="AM41" ca="1">INDIRECT(_xlfn.CONCAT(AM$4,"_d!",AM$1,$A41))</f>
        <v>284.21942138671875</v>
      </c>
      <c r="AN41" s="19" cm="1">
        <f t="array" aca="1" ref="AN41" ca="1">INDIRECT(_xlfn.CONCAT(AN$4,"_d!",AN$1,$A41))</f>
        <v>288.36798095703125</v>
      </c>
      <c r="AO41" s="19" cm="1">
        <f t="array" aca="1" ref="AO41" ca="1">INDIRECT(_xlfn.CONCAT(AO$4,"_d!",AO$1,$A41))</f>
        <v>284.5128173828125</v>
      </c>
      <c r="AP41" s="19" cm="1">
        <f t="array" aca="1" ref="AP41" ca="1">INDIRECT(_xlfn.CONCAT(AP$4,"_d!",AP$1,$A41))</f>
        <v>292.41656494140625</v>
      </c>
      <c r="AQ41" s="19" cm="1">
        <f t="array" aca="1" ref="AQ41" ca="1">INDIRECT(_xlfn.CONCAT(AQ$4,"_d!",AQ$1,$A41))</f>
        <v>285.15826416015625</v>
      </c>
      <c r="AR41" s="42">
        <f t="shared" ca="1" si="10"/>
        <v>283.93321210235041</v>
      </c>
      <c r="AS41" s="19" cm="1">
        <f t="array" aca="1" ref="AS41" ca="1">INDIRECT(_xlfn.CONCAT(AS$4,"_d!",AS$1,$A41))</f>
        <v>281.07598876953125</v>
      </c>
      <c r="AT41" s="19" cm="1">
        <f t="array" aca="1" ref="AT41" ca="1">INDIRECT(_xlfn.CONCAT(AT$4,"_d!",AT$1,$A41))</f>
        <v>285.71640014648438</v>
      </c>
      <c r="AU41" s="19" cm="1">
        <f t="array" aca="1" ref="AU41" ca="1">INDIRECT(_xlfn.CONCAT(AU$4,"_d!",AU$1,$A41))</f>
        <v>288.9276123046875</v>
      </c>
      <c r="AV41" s="19" cm="1">
        <f t="array" aca="1" ref="AV41" ca="1">INDIRECT(_xlfn.CONCAT(AV$4,"_d!",AV$1,$A41))</f>
        <v>289.26535034179688</v>
      </c>
      <c r="AW41" s="19" cm="1">
        <f t="array" aca="1" ref="AW41" ca="1">INDIRECT(_xlfn.CONCAT(AW$4,"_d!",AW$1,$A41))</f>
        <v>292.58135986328125</v>
      </c>
      <c r="AX41" s="19" cm="1">
        <f t="array" aca="1" ref="AX41" ca="1">INDIRECT(_xlfn.CONCAT(AX$4,"_d!",AX$1,$A41))</f>
        <v>285.33999633789063</v>
      </c>
      <c r="AY41" s="42">
        <f t="shared" ca="1" si="11"/>
        <v>284.52889252712805</v>
      </c>
      <c r="AZ41" s="19" cm="1">
        <f t="array" aca="1" ref="AZ41" ca="1">INDIRECT(_xlfn.CONCAT(AZ$4,"_d!",AZ$1,$A41))</f>
        <v>281.98922729492188</v>
      </c>
      <c r="BA41" s="19" cm="1">
        <f t="array" aca="1" ref="BA41" ca="1">INDIRECT(_xlfn.CONCAT(BA$4,"_d!",BA$1,$A41))</f>
        <v>283.75369262695313</v>
      </c>
      <c r="BB41" s="19" cm="1">
        <f t="array" aca="1" ref="BB41" ca="1">INDIRECT(_xlfn.CONCAT(BB$4,"_d!",BB$1,$A41))</f>
        <v>289.744873046875</v>
      </c>
      <c r="BC41" s="19" cm="1">
        <f t="array" aca="1" ref="BC41" ca="1">INDIRECT(_xlfn.CONCAT(BC$4,"_d!",BC$1,$A41))</f>
        <v>285.78543090820313</v>
      </c>
      <c r="BD41" s="19" cm="1">
        <f t="array" aca="1" ref="BD41" ca="1">INDIRECT(_xlfn.CONCAT(BD$4,"_d!",BD$1,$A41))</f>
        <v>292.2833251953125</v>
      </c>
      <c r="BE41" s="19" cm="1">
        <f t="array" aca="1" ref="BE41" ca="1">INDIRECT(_xlfn.CONCAT(BE$4,"_d!",BE$1,$A41))</f>
        <v>288.49343872070313</v>
      </c>
      <c r="BF41" s="42">
        <f t="shared" ca="1" si="12"/>
        <v>284.11409967432235</v>
      </c>
      <c r="BG41" s="19" cm="1">
        <f t="array" aca="1" ref="BG41" ca="1">INDIRECT(_xlfn.CONCAT(BG$4,"_d!",BG$1,$A41))</f>
        <v>281.97344970703125</v>
      </c>
      <c r="BH41" s="19" cm="1">
        <f t="array" aca="1" ref="BH41" ca="1">INDIRECT(_xlfn.CONCAT(BH$4,"_d!",BH$1,$A41))</f>
        <v>284.612548828125</v>
      </c>
      <c r="BI41" s="19" cm="1">
        <f t="array" aca="1" ref="BI41" ca="1">INDIRECT(_xlfn.CONCAT(BI$4,"_d!",BI$1,$A41))</f>
        <v>291.0694580078125</v>
      </c>
      <c r="BJ41" s="19" cm="1">
        <f t="array" aca="1" ref="BJ41" ca="1">INDIRECT(_xlfn.CONCAT(BJ$4,"_d!",BJ$1,$A41))</f>
        <v>287.13873291015625</v>
      </c>
      <c r="BK41" s="19" cm="1">
        <f t="array" aca="1" ref="BK41" ca="1">INDIRECT(_xlfn.CONCAT(BK$4,"_d!",BK$1,$A41))</f>
        <v>293.69650268554688</v>
      </c>
      <c r="BL41" s="19" cm="1">
        <f t="array" aca="1" ref="BL41" ca="1">INDIRECT(_xlfn.CONCAT(BL$4,"_d!",BL$1,$A41))</f>
        <v>288.06964111328125</v>
      </c>
      <c r="BM41" s="42">
        <f t="shared" ca="1" si="13"/>
        <v>284.24555754365014</v>
      </c>
      <c r="BN41" s="19" cm="1">
        <f t="array" aca="1" ref="BN41" ca="1">INDIRECT(_xlfn.CONCAT(BN$4,"_d!",BN$1,$A41))</f>
        <v>281.25537109375</v>
      </c>
      <c r="BO41" s="19" cm="1">
        <f t="array" aca="1" ref="BO41" ca="1">INDIRECT(_xlfn.CONCAT(BO$4,"_d!",BO$1,$A41))</f>
        <v>284.60479736328125</v>
      </c>
      <c r="BP41" s="19" cm="1">
        <f t="array" aca="1" ref="BP41" ca="1">INDIRECT(_xlfn.CONCAT(BP$4,"_d!",BP$1,$A41))</f>
        <v>289.7357177734375</v>
      </c>
      <c r="BQ41" s="19" cm="1">
        <f t="array" aca="1" ref="BQ41" ca="1">INDIRECT(_xlfn.CONCAT(BQ$4,"_d!",BQ$1,$A41))</f>
        <v>283.84170532226563</v>
      </c>
      <c r="BR41" s="19" cm="1">
        <f t="array" aca="1" ref="BR41" ca="1">INDIRECT(_xlfn.CONCAT(BR$4,"_d!",BR$1,$A41))</f>
        <v>293.76763916015625</v>
      </c>
      <c r="BS41" s="19" cm="1">
        <f t="array" aca="1" ref="BS41" ca="1">INDIRECT(_xlfn.CONCAT(BS$4,"_d!",BS$1,$A41))</f>
        <v>289.21719360351563</v>
      </c>
      <c r="BT41" s="42">
        <f t="shared" ca="1" si="14"/>
        <v>283.60360056233287</v>
      </c>
      <c r="BU41" s="42"/>
      <c r="BV41" s="45">
        <f t="shared" ca="1" si="15"/>
        <v>282.72154148671729</v>
      </c>
      <c r="BW41" s="45">
        <f t="shared" ca="1" si="16"/>
        <v>283.29031883836109</v>
      </c>
      <c r="BX41" s="45">
        <f t="shared" ca="1" si="17"/>
        <v>284.09960923113238</v>
      </c>
      <c r="BY41" s="45">
        <f t="shared" ca="1" si="18"/>
        <v>283.07219898934358</v>
      </c>
      <c r="BZ41" s="45">
        <f t="shared" ca="1" si="19"/>
        <v>284.55830606116837</v>
      </c>
      <c r="CA41" s="45">
        <f t="shared" ca="1" si="20"/>
        <v>283.93321210235041</v>
      </c>
      <c r="CB41" s="45">
        <f t="shared" ca="1" si="21"/>
        <v>284.52889252712805</v>
      </c>
      <c r="CC41" s="45">
        <f t="shared" ca="1" si="22"/>
        <v>284.11409967432235</v>
      </c>
      <c r="CD41" s="45">
        <f t="shared" ca="1" si="23"/>
        <v>284.24555754365014</v>
      </c>
      <c r="CE41" s="45">
        <f t="shared" ca="1" si="24"/>
        <v>283.60360056233287</v>
      </c>
      <c r="CF41" s="45" cm="1">
        <f t="array" aca="1" ref="CF41" ca="1">+SUMPRODUCT($BV$3:$CE$3/100,$BV41:$CE41)</f>
        <v>283.86458748606481</v>
      </c>
      <c r="CG41" s="35">
        <f t="shared" si="28"/>
        <v>43800</v>
      </c>
      <c r="CH41" s="24">
        <f t="shared" ca="1" si="29"/>
        <v>3.5363563230630168E-2</v>
      </c>
      <c r="CI41" s="24">
        <f t="shared" ca="1" si="30"/>
        <v>3.5689744391562916E-2</v>
      </c>
      <c r="CJ41" s="24">
        <f t="shared" ca="1" si="31"/>
        <v>3.6156443209299116E-2</v>
      </c>
      <c r="CK41" s="24">
        <f t="shared" ca="1" si="32"/>
        <v>3.6529237889092014E-2</v>
      </c>
      <c r="CL41" s="24">
        <f t="shared" ca="1" si="33"/>
        <v>3.6781914291884155E-2</v>
      </c>
      <c r="CM41" s="24">
        <f t="shared" ca="1" si="34"/>
        <v>3.6795304802341056E-2</v>
      </c>
      <c r="CN41" s="24">
        <f t="shared" ca="1" si="35"/>
        <v>3.7466615976223139E-2</v>
      </c>
      <c r="CO41" s="24">
        <f t="shared" ca="1" si="36"/>
        <v>3.797944182083679E-2</v>
      </c>
      <c r="CP41" s="24">
        <f t="shared" ca="1" si="37"/>
        <v>3.8133739251275944E-2</v>
      </c>
      <c r="CQ41" s="24">
        <f t="shared" ca="1" si="38"/>
        <v>3.9133721879342609E-2</v>
      </c>
      <c r="CR41" s="24">
        <f t="shared" ca="1" si="26"/>
        <v>3.739621149683825E-2</v>
      </c>
      <c r="CS41" s="35">
        <f t="shared" si="39"/>
        <v>43800</v>
      </c>
      <c r="CT41" s="24">
        <f t="shared" ca="1" si="41"/>
        <v>0.54234765146980601</v>
      </c>
      <c r="CU41" s="24">
        <f t="shared" ca="1" si="42"/>
        <v>0.54289747547475842</v>
      </c>
      <c r="CV41" s="24">
        <f t="shared" ca="1" si="43"/>
        <v>0.53844197521133474</v>
      </c>
      <c r="CW41" s="24">
        <f t="shared" ca="1" si="44"/>
        <v>0.53870638789338265</v>
      </c>
      <c r="CX41" s="24">
        <f t="shared" ca="1" si="45"/>
        <v>0.54096107955523443</v>
      </c>
      <c r="CY41" s="24">
        <f t="shared" ca="1" si="46"/>
        <v>0.53940186692623815</v>
      </c>
      <c r="CZ41" s="24">
        <f t="shared" ca="1" si="47"/>
        <v>0.53848036148981837</v>
      </c>
      <c r="DA41" s="24">
        <f t="shared" ca="1" si="48"/>
        <v>0.53886486803936506</v>
      </c>
      <c r="DB41" s="24">
        <f t="shared" ca="1" si="49"/>
        <v>0.53793141084606977</v>
      </c>
      <c r="DC41" s="24">
        <f t="shared" ca="1" si="50"/>
        <v>0.536929941595649</v>
      </c>
      <c r="DD41" s="48">
        <f t="shared" ca="1" si="51"/>
        <v>0.53897671071379016</v>
      </c>
      <c r="DE41" s="48">
        <f>+[1]NAC!AG42</f>
        <v>0.5383240201633388</v>
      </c>
    </row>
    <row r="42" spans="1:109" x14ac:dyDescent="0.25">
      <c r="A42" s="110">
        <f t="shared" si="27"/>
        <v>69</v>
      </c>
      <c r="B42" s="35">
        <f>+NAC!A42</f>
        <v>43831</v>
      </c>
      <c r="C42" s="19" cm="1">
        <f t="array" aca="1" ref="C42" ca="1">INDIRECT(_xlfn.CONCAT(C$4,"_d!",C$1,$A42))</f>
        <v>288.327880859375</v>
      </c>
      <c r="D42" s="19" cm="1">
        <f t="array" aca="1" ref="D42" ca="1">INDIRECT(_xlfn.CONCAT(D$4,"_d!",D$1,$A42))</f>
        <v>288.99029541015625</v>
      </c>
      <c r="E42" s="19" cm="1">
        <f t="array" aca="1" ref="E42" ca="1">INDIRECT(_xlfn.CONCAT(E$4,"_d!",E$1,$A42))</f>
        <v>292.85992431640625</v>
      </c>
      <c r="F42" s="19" cm="1">
        <f t="array" aca="1" ref="F42" ca="1">INDIRECT(_xlfn.CONCAT(F$4,"_d!",F$1,$A42))</f>
        <v>295.42611694335938</v>
      </c>
      <c r="G42" s="19" cm="1">
        <f t="array" aca="1" ref="G42" ca="1">INDIRECT(_xlfn.CONCAT(G$4,"_d!",G$1,$A42))</f>
        <v>296.30441284179688</v>
      </c>
      <c r="H42" s="19" cm="1">
        <f t="array" aca="1" ref="H42" ca="1">INDIRECT(_xlfn.CONCAT(H$4,"_d!",H$1,$A42))</f>
        <v>292.06900024414063</v>
      </c>
      <c r="I42" s="42">
        <f t="shared" ca="1" si="6"/>
        <v>290.95912495473334</v>
      </c>
      <c r="J42" s="19" cm="1">
        <f t="array" aca="1" ref="J42" ca="1">INDIRECT(_xlfn.CONCAT(J$4,"_d!",J$1,$A42))</f>
        <v>287.5576171875</v>
      </c>
      <c r="K42" s="19" cm="1">
        <f t="array" aca="1" ref="K42" ca="1">INDIRECT(_xlfn.CONCAT(K$4,"_d!",K$1,$A42))</f>
        <v>291.3131103515625</v>
      </c>
      <c r="L42" s="19" cm="1">
        <f t="array" aca="1" ref="L42" ca="1">INDIRECT(_xlfn.CONCAT(L$4,"_d!",L$1,$A42))</f>
        <v>293.43682861328125</v>
      </c>
      <c r="M42" s="19" cm="1">
        <f t="array" aca="1" ref="M42" ca="1">INDIRECT(_xlfn.CONCAT(M$4,"_d!",M$1,$A42))</f>
        <v>294.39154052734375</v>
      </c>
      <c r="N42" s="19" cm="1">
        <f t="array" aca="1" ref="N42" ca="1">INDIRECT(_xlfn.CONCAT(N$4,"_d!",N$1,$A42))</f>
        <v>296.16494750976563</v>
      </c>
      <c r="O42" s="19" cm="1">
        <f t="array" aca="1" ref="O42" ca="1">INDIRECT(_xlfn.CONCAT(O$4,"_d!",O$1,$A42))</f>
        <v>290.01370239257813</v>
      </c>
      <c r="P42" s="42">
        <f ca="1">+SUMPRODUCT(J$3:$O$3,J42:O42)</f>
        <v>291.05530076324902</v>
      </c>
      <c r="Q42" s="19" cm="1">
        <f t="array" aca="1" ref="Q42" ca="1">INDIRECT(_xlfn.CONCAT(Q$4,"_d!",Q$1,$A42))</f>
        <v>287.9071044921875</v>
      </c>
      <c r="R42" s="19" cm="1">
        <f t="array" aca="1" ref="R42" ca="1">INDIRECT(_xlfn.CONCAT(R$4,"_d!",R$1,$A42))</f>
        <v>291.13275146484375</v>
      </c>
      <c r="S42" s="19" cm="1">
        <f t="array" aca="1" ref="S42" ca="1">INDIRECT(_xlfn.CONCAT(S$4,"_d!",S$1,$A42))</f>
        <v>294.33734130859375</v>
      </c>
      <c r="T42" s="19" cm="1">
        <f t="array" aca="1" ref="T42" ca="1">INDIRECT(_xlfn.CONCAT(T$4,"_d!",T$1,$A42))</f>
        <v>297.10812377929688</v>
      </c>
      <c r="U42" s="19" cm="1">
        <f t="array" aca="1" ref="U42" ca="1">INDIRECT(_xlfn.CONCAT(U$4,"_d!",U$1,$A42))</f>
        <v>297.40939331054688</v>
      </c>
      <c r="V42" s="19" cm="1">
        <f t="array" aca="1" ref="V42" ca="1">INDIRECT(_xlfn.CONCAT(V$4,"_d!",V$1,$A42))</f>
        <v>292.46578979492188</v>
      </c>
      <c r="W42" s="42">
        <f t="shared" ca="1" si="7"/>
        <v>291.35851501598393</v>
      </c>
      <c r="X42" s="19" cm="1">
        <f t="array" aca="1" ref="X42" ca="1">INDIRECT(_xlfn.CONCAT(X$4,"_d!",X$1,$A42))</f>
        <v>286.24032592773438</v>
      </c>
      <c r="Y42" s="19" cm="1">
        <f t="array" aca="1" ref="Y42" ca="1">INDIRECT(_xlfn.CONCAT(Y$4,"_d!",Y$1,$A42))</f>
        <v>289.32479858398438</v>
      </c>
      <c r="Z42" s="19" cm="1">
        <f t="array" aca="1" ref="Z42" ca="1">INDIRECT(_xlfn.CONCAT(Z$4,"_d!",Z$1,$A42))</f>
        <v>296.09100341796875</v>
      </c>
      <c r="AA42" s="19" cm="1">
        <f t="array" aca="1" ref="AA42" ca="1">INDIRECT(_xlfn.CONCAT(AA$4,"_d!",AA$1,$A42))</f>
        <v>294.09384155273438</v>
      </c>
      <c r="AB42" s="19" cm="1">
        <f t="array" aca="1" ref="AB42" ca="1">INDIRECT(_xlfn.CONCAT(AB$4,"_d!",AB$1,$A42))</f>
        <v>299.76205444335938</v>
      </c>
      <c r="AC42" s="19" cm="1">
        <f t="array" aca="1" ref="AC42" ca="1">INDIRECT(_xlfn.CONCAT(AC$4,"_d!",AC$1,$A42))</f>
        <v>294.88528442382813</v>
      </c>
      <c r="AD42" s="42">
        <f t="shared" ca="1" si="8"/>
        <v>290.19725154356001</v>
      </c>
      <c r="AE42" s="19" cm="1">
        <f t="array" aca="1" ref="AE42" ca="1">INDIRECT(_xlfn.CONCAT(AE$4,"_d!",AE$1,$A42))</f>
        <v>287.72052001953125</v>
      </c>
      <c r="AF42" s="19" cm="1">
        <f t="array" aca="1" ref="AF42" ca="1">INDIRECT(_xlfn.CONCAT(AF$4,"_d!",AF$1,$A42))</f>
        <v>291.83660888671875</v>
      </c>
      <c r="AG42" s="19" cm="1">
        <f t="array" aca="1" ref="AG42" ca="1">INDIRECT(_xlfn.CONCAT(AG$4,"_d!",AG$1,$A42))</f>
        <v>295.4002685546875</v>
      </c>
      <c r="AH42" s="19" cm="1">
        <f t="array" aca="1" ref="AH42" ca="1">INDIRECT(_xlfn.CONCAT(AH$4,"_d!",AH$1,$A42))</f>
        <v>297.1285400390625</v>
      </c>
      <c r="AI42" s="19" cm="1">
        <f t="array" aca="1" ref="AI42" ca="1">INDIRECT(_xlfn.CONCAT(AI$4,"_d!",AI$1,$A42))</f>
        <v>297.87295532226563</v>
      </c>
      <c r="AJ42" s="19" cm="1">
        <f t="array" aca="1" ref="AJ42" ca="1">INDIRECT(_xlfn.CONCAT(AJ$4,"_d!",AJ$1,$A42))</f>
        <v>295.44259643554688</v>
      </c>
      <c r="AK42" s="42">
        <f t="shared" ca="1" si="9"/>
        <v>291.37690473696904</v>
      </c>
      <c r="AL42" s="19" cm="1">
        <f t="array" aca="1" ref="AL42" ca="1">INDIRECT(_xlfn.CONCAT(AL$4,"_d!",AL$1,$A42))</f>
        <v>287.08316040039063</v>
      </c>
      <c r="AM42" s="19" cm="1">
        <f t="array" aca="1" ref="AM42" ca="1">INDIRECT(_xlfn.CONCAT(AM$4,"_d!",AM$1,$A42))</f>
        <v>291.37606811523438</v>
      </c>
      <c r="AN42" s="19" cm="1">
        <f t="array" aca="1" ref="AN42" ca="1">INDIRECT(_xlfn.CONCAT(AN$4,"_d!",AN$1,$A42))</f>
        <v>295.0137939453125</v>
      </c>
      <c r="AO42" s="19" cm="1">
        <f t="array" aca="1" ref="AO42" ca="1">INDIRECT(_xlfn.CONCAT(AO$4,"_d!",AO$1,$A42))</f>
        <v>293.54595947265625</v>
      </c>
      <c r="AP42" s="19" cm="1">
        <f t="array" aca="1" ref="AP42" ca="1">INDIRECT(_xlfn.CONCAT(AP$4,"_d!",AP$1,$A42))</f>
        <v>299.397216796875</v>
      </c>
      <c r="AQ42" s="19" cm="1">
        <f t="array" aca="1" ref="AQ42" ca="1">INDIRECT(_xlfn.CONCAT(AQ$4,"_d!",AQ$1,$A42))</f>
        <v>292.5401611328125</v>
      </c>
      <c r="AR42" s="42">
        <f t="shared" ca="1" si="10"/>
        <v>290.6272296873758</v>
      </c>
      <c r="AS42" s="19" cm="1">
        <f t="array" aca="1" ref="AS42" ca="1">INDIRECT(_xlfn.CONCAT(AS$4,"_d!",AS$1,$A42))</f>
        <v>286.67755126953125</v>
      </c>
      <c r="AT42" s="19" cm="1">
        <f t="array" aca="1" ref="AT42" ca="1">INDIRECT(_xlfn.CONCAT(AT$4,"_d!",AT$1,$A42))</f>
        <v>292.64703369140625</v>
      </c>
      <c r="AU42" s="19" cm="1">
        <f t="array" aca="1" ref="AU42" ca="1">INDIRECT(_xlfn.CONCAT(AU$4,"_d!",AU$1,$A42))</f>
        <v>295.02328491210938</v>
      </c>
      <c r="AV42" s="19" cm="1">
        <f t="array" aca="1" ref="AV42" ca="1">INDIRECT(_xlfn.CONCAT(AV$4,"_d!",AV$1,$A42))</f>
        <v>297.55160522460938</v>
      </c>
      <c r="AW42" s="19" cm="1">
        <f t="array" aca="1" ref="AW42" ca="1">INDIRECT(_xlfn.CONCAT(AW$4,"_d!",AW$1,$A42))</f>
        <v>299.6717529296875</v>
      </c>
      <c r="AX42" s="19" cm="1">
        <f t="array" aca="1" ref="AX42" ca="1">INDIRECT(_xlfn.CONCAT(AX$4,"_d!",AX$1,$A42))</f>
        <v>292.85989379882813</v>
      </c>
      <c r="AY42" s="42">
        <f t="shared" ca="1" si="11"/>
        <v>290.93015120227454</v>
      </c>
      <c r="AZ42" s="19" cm="1">
        <f t="array" aca="1" ref="AZ42" ca="1">INDIRECT(_xlfn.CONCAT(AZ$4,"_d!",AZ$1,$A42))</f>
        <v>287.02676391601563</v>
      </c>
      <c r="BA42" s="19" cm="1">
        <f t="array" aca="1" ref="BA42" ca="1">INDIRECT(_xlfn.CONCAT(BA$4,"_d!",BA$1,$A42))</f>
        <v>290.64404296875</v>
      </c>
      <c r="BB42" s="19" cm="1">
        <f t="array" aca="1" ref="BB42" ca="1">INDIRECT(_xlfn.CONCAT(BB$4,"_d!",BB$1,$A42))</f>
        <v>295.71771240234375</v>
      </c>
      <c r="BC42" s="19" cm="1">
        <f t="array" aca="1" ref="BC42" ca="1">INDIRECT(_xlfn.CONCAT(BC$4,"_d!",BC$1,$A42))</f>
        <v>293.80050659179688</v>
      </c>
      <c r="BD42" s="19" cm="1">
        <f t="array" aca="1" ref="BD42" ca="1">INDIRECT(_xlfn.CONCAT(BD$4,"_d!",BD$1,$A42))</f>
        <v>299.49002075195313</v>
      </c>
      <c r="BE42" s="19" cm="1">
        <f t="array" aca="1" ref="BE42" ca="1">INDIRECT(_xlfn.CONCAT(BE$4,"_d!",BE$1,$A42))</f>
        <v>295.4715576171875</v>
      </c>
      <c r="BF42" s="42">
        <f t="shared" ca="1" si="12"/>
        <v>290.1802683428582</v>
      </c>
      <c r="BG42" s="19" cm="1">
        <f t="array" aca="1" ref="BG42" ca="1">INDIRECT(_xlfn.CONCAT(BG$4,"_d!",BG$1,$A42))</f>
        <v>286.92919921875</v>
      </c>
      <c r="BH42" s="19" cm="1">
        <f t="array" aca="1" ref="BH42" ca="1">INDIRECT(_xlfn.CONCAT(BH$4,"_d!",BH$1,$A42))</f>
        <v>291.10223388671875</v>
      </c>
      <c r="BI42" s="19" cm="1">
        <f t="array" aca="1" ref="BI42" ca="1">INDIRECT(_xlfn.CONCAT(BI$4,"_d!",BI$1,$A42))</f>
        <v>296.81399536132813</v>
      </c>
      <c r="BJ42" s="19" cm="1">
        <f t="array" aca="1" ref="BJ42" ca="1">INDIRECT(_xlfn.CONCAT(BJ$4,"_d!",BJ$1,$A42))</f>
        <v>295.09490966796875</v>
      </c>
      <c r="BK42" s="19" cm="1">
        <f t="array" aca="1" ref="BK42" ca="1">INDIRECT(_xlfn.CONCAT(BK$4,"_d!",BK$1,$A42))</f>
        <v>300.52816772460938</v>
      </c>
      <c r="BL42" s="19" cm="1">
        <f t="array" aca="1" ref="BL42" ca="1">INDIRECT(_xlfn.CONCAT(BL$4,"_d!",BL$1,$A42))</f>
        <v>295.16766357421875</v>
      </c>
      <c r="BM42" s="42">
        <f t="shared" ca="1" si="13"/>
        <v>290.04941389367696</v>
      </c>
      <c r="BN42" s="19" cm="1">
        <f t="array" aca="1" ref="BN42" ca="1">INDIRECT(_xlfn.CONCAT(BN$4,"_d!",BN$1,$A42))</f>
        <v>285.616455078125</v>
      </c>
      <c r="BO42" s="19" cm="1">
        <f t="array" aca="1" ref="BO42" ca="1">INDIRECT(_xlfn.CONCAT(BO$4,"_d!",BO$1,$A42))</f>
        <v>290.87017822265625</v>
      </c>
      <c r="BP42" s="19" cm="1">
        <f t="array" aca="1" ref="BP42" ca="1">INDIRECT(_xlfn.CONCAT(BP$4,"_d!",BP$1,$A42))</f>
        <v>295.05807495117188</v>
      </c>
      <c r="BQ42" s="19" cm="1">
        <f t="array" aca="1" ref="BQ42" ca="1">INDIRECT(_xlfn.CONCAT(BQ$4,"_d!",BQ$1,$A42))</f>
        <v>291.46343994140625</v>
      </c>
      <c r="BR42" s="19" cm="1">
        <f t="array" aca="1" ref="BR42" ca="1">INDIRECT(_xlfn.CONCAT(BR$4,"_d!",BR$1,$A42))</f>
        <v>300.39096069335938</v>
      </c>
      <c r="BS42" s="19" cm="1">
        <f t="array" aca="1" ref="BS42" ca="1">INDIRECT(_xlfn.CONCAT(BS$4,"_d!",BS$1,$A42))</f>
        <v>296.05364990234375</v>
      </c>
      <c r="BT42" s="42">
        <f t="shared" ca="1" si="14"/>
        <v>288.84484359353053</v>
      </c>
      <c r="BU42" s="42"/>
      <c r="BV42" s="45">
        <f t="shared" ca="1" si="15"/>
        <v>290.95912495473334</v>
      </c>
      <c r="BW42" s="45">
        <f t="shared" ca="1" si="16"/>
        <v>291.05530076324902</v>
      </c>
      <c r="BX42" s="45">
        <f t="shared" ca="1" si="17"/>
        <v>291.35851501598393</v>
      </c>
      <c r="BY42" s="45">
        <f t="shared" ca="1" si="18"/>
        <v>290.19725154356001</v>
      </c>
      <c r="BZ42" s="45">
        <f t="shared" ca="1" si="19"/>
        <v>291.37690473696904</v>
      </c>
      <c r="CA42" s="45">
        <f t="shared" ca="1" si="20"/>
        <v>290.6272296873758</v>
      </c>
      <c r="CB42" s="45">
        <f t="shared" ca="1" si="21"/>
        <v>290.93015120227454</v>
      </c>
      <c r="CC42" s="45">
        <f t="shared" ca="1" si="22"/>
        <v>290.1802683428582</v>
      </c>
      <c r="CD42" s="45">
        <f t="shared" ca="1" si="23"/>
        <v>290.04941389367696</v>
      </c>
      <c r="CE42" s="45">
        <f t="shared" ca="1" si="24"/>
        <v>288.84484359353053</v>
      </c>
      <c r="CF42" s="45" cm="1">
        <f t="array" aca="1" ref="CF42" ca="1">+SUMPRODUCT($BV$3:$CE$3/100,$BV42:$CE42)</f>
        <v>290.30705732975753</v>
      </c>
      <c r="CG42" s="35">
        <f t="shared" si="28"/>
        <v>43831</v>
      </c>
      <c r="CH42" s="24">
        <f t="shared" ca="1" si="29"/>
        <v>2.9136737953174618E-2</v>
      </c>
      <c r="CI42" s="24">
        <f t="shared" ca="1" si="30"/>
        <v>2.7409979828214581E-2</v>
      </c>
      <c r="CJ42" s="24">
        <f t="shared" ca="1" si="31"/>
        <v>2.5550565889536303E-2</v>
      </c>
      <c r="CK42" s="24">
        <f t="shared" ca="1" si="32"/>
        <v>2.5170442663232651E-2</v>
      </c>
      <c r="CL42" s="24">
        <f t="shared" ca="1" si="33"/>
        <v>2.3962044089252288E-2</v>
      </c>
      <c r="CM42" s="24">
        <f t="shared" ca="1" si="34"/>
        <v>2.3576028797266613E-2</v>
      </c>
      <c r="CN42" s="24">
        <f t="shared" ca="1" si="35"/>
        <v>2.2497745723788487E-2</v>
      </c>
      <c r="CO42" s="24">
        <f t="shared" ca="1" si="36"/>
        <v>2.1351170798948216E-2</v>
      </c>
      <c r="CP42" s="24">
        <f t="shared" ca="1" si="37"/>
        <v>2.0418459307444348E-2</v>
      </c>
      <c r="CQ42" s="24">
        <f t="shared" ca="1" si="38"/>
        <v>1.8480876197640939E-2</v>
      </c>
      <c r="CR42" s="24">
        <f t="shared" ca="1" si="26"/>
        <v>2.2695574325589218E-2</v>
      </c>
      <c r="CS42" s="35">
        <f t="shared" si="39"/>
        <v>43831</v>
      </c>
      <c r="CT42" s="24">
        <f t="shared" ca="1" si="41"/>
        <v>0.5404362931772495</v>
      </c>
      <c r="CU42" s="24">
        <f t="shared" ca="1" si="42"/>
        <v>0.53881089268397253</v>
      </c>
      <c r="CV42" s="24">
        <f t="shared" ca="1" si="43"/>
        <v>0.53220329084040841</v>
      </c>
      <c r="CW42" s="24">
        <f t="shared" ca="1" si="44"/>
        <v>0.53188801754063442</v>
      </c>
      <c r="CX42" s="24">
        <f t="shared" ca="1" si="45"/>
        <v>0.53270096171750847</v>
      </c>
      <c r="CY42" s="24">
        <f t="shared" ca="1" si="46"/>
        <v>0.5308425238856973</v>
      </c>
      <c r="CZ42" s="24">
        <f t="shared" ca="1" si="47"/>
        <v>0.52811705633247352</v>
      </c>
      <c r="DA42" s="24">
        <f t="shared" ca="1" si="48"/>
        <v>0.52770965265418979</v>
      </c>
      <c r="DB42" s="24">
        <f t="shared" ca="1" si="49"/>
        <v>0.52538610003772668</v>
      </c>
      <c r="DC42" s="24">
        <f t="shared" ca="1" si="50"/>
        <v>0.52203921363441097</v>
      </c>
      <c r="DD42" s="48">
        <f t="shared" ca="1" si="51"/>
        <v>0.52920744626959593</v>
      </c>
      <c r="DE42" s="48">
        <f>+[1]NAC!AG43</f>
        <v>0.52855728676900671</v>
      </c>
    </row>
    <row r="43" spans="1:109" x14ac:dyDescent="0.25">
      <c r="A43" s="110">
        <f t="shared" si="27"/>
        <v>70</v>
      </c>
      <c r="B43" s="35">
        <f>+NAC!A43</f>
        <v>43862</v>
      </c>
      <c r="C43" s="19" cm="1">
        <f t="array" aca="1" ref="C43" ca="1">INDIRECT(_xlfn.CONCAT(C$4,"_d!",C$1,$A43))</f>
        <v>294.0474853515625</v>
      </c>
      <c r="D43" s="19" cm="1">
        <f t="array" aca="1" ref="D43" ca="1">INDIRECT(_xlfn.CONCAT(D$4,"_d!",D$1,$A43))</f>
        <v>295.71871948242188</v>
      </c>
      <c r="E43" s="19" cm="1">
        <f t="array" aca="1" ref="E43" ca="1">INDIRECT(_xlfn.CONCAT(E$4,"_d!",E$1,$A43))</f>
        <v>298.98919677734375</v>
      </c>
      <c r="F43" s="19" cm="1">
        <f t="array" aca="1" ref="F43" ca="1">INDIRECT(_xlfn.CONCAT(F$4,"_d!",F$1,$A43))</f>
        <v>302.18545532226563</v>
      </c>
      <c r="G43" s="19" cm="1">
        <f t="array" aca="1" ref="G43" ca="1">INDIRECT(_xlfn.CONCAT(G$4,"_d!",G$1,$A43))</f>
        <v>304.05783081054688</v>
      </c>
      <c r="H43" s="19" cm="1">
        <f t="array" aca="1" ref="H43" ca="1">INDIRECT(_xlfn.CONCAT(H$4,"_d!",H$1,$A43))</f>
        <v>297.382080078125</v>
      </c>
      <c r="I43" s="42">
        <f t="shared" ca="1" si="6"/>
        <v>297.31394122585817</v>
      </c>
      <c r="J43" s="19" cm="1">
        <f t="array" aca="1" ref="J43" ca="1">INDIRECT(_xlfn.CONCAT(J$4,"_d!",J$1,$A43))</f>
        <v>293.17938232421875</v>
      </c>
      <c r="K43" s="19" cm="1">
        <f t="array" aca="1" ref="K43" ca="1">INDIRECT(_xlfn.CONCAT(K$4,"_d!",K$1,$A43))</f>
        <v>297.88238525390625</v>
      </c>
      <c r="L43" s="19" cm="1">
        <f t="array" aca="1" ref="L43" ca="1">INDIRECT(_xlfn.CONCAT(L$4,"_d!",L$1,$A43))</f>
        <v>299.20352172851563</v>
      </c>
      <c r="M43" s="19" cm="1">
        <f t="array" aca="1" ref="M43" ca="1">INDIRECT(_xlfn.CONCAT(M$4,"_d!",M$1,$A43))</f>
        <v>301.0670166015625</v>
      </c>
      <c r="N43" s="19" cm="1">
        <f t="array" aca="1" ref="N43" ca="1">INDIRECT(_xlfn.CONCAT(N$4,"_d!",N$1,$A43))</f>
        <v>303.50357055664063</v>
      </c>
      <c r="O43" s="19" cm="1">
        <f t="array" aca="1" ref="O43" ca="1">INDIRECT(_xlfn.CONCAT(O$4,"_d!",O$1,$A43))</f>
        <v>295.22039794921875</v>
      </c>
      <c r="P43" s="42">
        <f ca="1">+SUMPRODUCT(J$3:$O$3,J43:O43)</f>
        <v>297.21042324691365</v>
      </c>
      <c r="Q43" s="19" cm="1">
        <f t="array" aca="1" ref="Q43" ca="1">INDIRECT(_xlfn.CONCAT(Q$4,"_d!",Q$1,$A43))</f>
        <v>293.36654663085938</v>
      </c>
      <c r="R43" s="19" cm="1">
        <f t="array" aca="1" ref="R43" ca="1">INDIRECT(_xlfn.CONCAT(R$4,"_d!",R$1,$A43))</f>
        <v>297.69000244140625</v>
      </c>
      <c r="S43" s="19" cm="1">
        <f t="array" aca="1" ref="S43" ca="1">INDIRECT(_xlfn.CONCAT(S$4,"_d!",S$1,$A43))</f>
        <v>299.79904174804688</v>
      </c>
      <c r="T43" s="19" cm="1">
        <f t="array" aca="1" ref="T43" ca="1">INDIRECT(_xlfn.CONCAT(T$4,"_d!",T$1,$A43))</f>
        <v>303.57037353515625</v>
      </c>
      <c r="U43" s="19" cm="1">
        <f t="array" aca="1" ref="U43" ca="1">INDIRECT(_xlfn.CONCAT(U$4,"_d!",U$1,$A43))</f>
        <v>304.46151733398438</v>
      </c>
      <c r="V43" s="19" cm="1">
        <f t="array" aca="1" ref="V43" ca="1">INDIRECT(_xlfn.CONCAT(V$4,"_d!",V$1,$A43))</f>
        <v>297.78173828125</v>
      </c>
      <c r="W43" s="42">
        <f t="shared" ca="1" si="7"/>
        <v>297.35496140604005</v>
      </c>
      <c r="X43" s="19" cm="1">
        <f t="array" aca="1" ref="X43" ca="1">INDIRECT(_xlfn.CONCAT(X$4,"_d!",X$1,$A43))</f>
        <v>291.71902465820313</v>
      </c>
      <c r="Y43" s="19" cm="1">
        <f t="array" aca="1" ref="Y43" ca="1">INDIRECT(_xlfn.CONCAT(Y$4,"_d!",Y$1,$A43))</f>
        <v>295.96258544921875</v>
      </c>
      <c r="Z43" s="19" cm="1">
        <f t="array" aca="1" ref="Z43" ca="1">INDIRECT(_xlfn.CONCAT(Z$4,"_d!",Z$1,$A43))</f>
        <v>301.37567138671875</v>
      </c>
      <c r="AA43" s="19" cm="1">
        <f t="array" aca="1" ref="AA43" ca="1">INDIRECT(_xlfn.CONCAT(AA$4,"_d!",AA$1,$A43))</f>
        <v>300.47344970703125</v>
      </c>
      <c r="AB43" s="19" cm="1">
        <f t="array" aca="1" ref="AB43" ca="1">INDIRECT(_xlfn.CONCAT(AB$4,"_d!",AB$1,$A43))</f>
        <v>306.64126586914063</v>
      </c>
      <c r="AC43" s="19" cm="1">
        <f t="array" aca="1" ref="AC43" ca="1">INDIRECT(_xlfn.CONCAT(AC$4,"_d!",AC$1,$A43))</f>
        <v>300.17965698242188</v>
      </c>
      <c r="AD43" s="42">
        <f t="shared" ca="1" si="8"/>
        <v>296.19632950894299</v>
      </c>
      <c r="AE43" s="19" cm="1">
        <f t="array" aca="1" ref="AE43" ca="1">INDIRECT(_xlfn.CONCAT(AE$4,"_d!",AE$1,$A43))</f>
        <v>293.26522827148438</v>
      </c>
      <c r="AF43" s="19" cm="1">
        <f t="array" aca="1" ref="AF43" ca="1">INDIRECT(_xlfn.CONCAT(AF$4,"_d!",AF$1,$A43))</f>
        <v>298.286376953125</v>
      </c>
      <c r="AG43" s="19" cm="1">
        <f t="array" aca="1" ref="AG43" ca="1">INDIRECT(_xlfn.CONCAT(AG$4,"_d!",AG$1,$A43))</f>
        <v>300.53890991210938</v>
      </c>
      <c r="AH43" s="19" cm="1">
        <f t="array" aca="1" ref="AH43" ca="1">INDIRECT(_xlfn.CONCAT(AH$4,"_d!",AH$1,$A43))</f>
        <v>303.61468505859375</v>
      </c>
      <c r="AI43" s="19" cm="1">
        <f t="array" aca="1" ref="AI43" ca="1">INDIRECT(_xlfn.CONCAT(AI$4,"_d!",AI$1,$A43))</f>
        <v>304.88983154296875</v>
      </c>
      <c r="AJ43" s="19" cm="1">
        <f t="array" aca="1" ref="AJ43" ca="1">INDIRECT(_xlfn.CONCAT(AJ$4,"_d!",AJ$1,$A43))</f>
        <v>300.67520141601563</v>
      </c>
      <c r="AK43" s="42">
        <f t="shared" ca="1" si="9"/>
        <v>297.37104201429071</v>
      </c>
      <c r="AL43" s="19" cm="1">
        <f t="array" aca="1" ref="AL43" ca="1">INDIRECT(_xlfn.CONCAT(AL$4,"_d!",AL$1,$A43))</f>
        <v>292.54302978515625</v>
      </c>
      <c r="AM43" s="19" cm="1">
        <f t="array" aca="1" ref="AM43" ca="1">INDIRECT(_xlfn.CONCAT(AM$4,"_d!",AM$1,$A43))</f>
        <v>297.89431762695313</v>
      </c>
      <c r="AN43" s="19" cm="1">
        <f t="array" aca="1" ref="AN43" ca="1">INDIRECT(_xlfn.CONCAT(AN$4,"_d!",AN$1,$A43))</f>
        <v>299.91461181640625</v>
      </c>
      <c r="AO43" s="19" cm="1">
        <f t="array" aca="1" ref="AO43" ca="1">INDIRECT(_xlfn.CONCAT(AO$4,"_d!",AO$1,$A43))</f>
        <v>299.85736083984375</v>
      </c>
      <c r="AP43" s="19" cm="1">
        <f t="array" aca="1" ref="AP43" ca="1">INDIRECT(_xlfn.CONCAT(AP$4,"_d!",AP$1,$A43))</f>
        <v>306.09259033203125</v>
      </c>
      <c r="AQ43" s="19" cm="1">
        <f t="array" aca="1" ref="AQ43" ca="1">INDIRECT(_xlfn.CONCAT(AQ$4,"_d!",AQ$1,$A43))</f>
        <v>297.76596069335938</v>
      </c>
      <c r="AR43" s="42">
        <f t="shared" ca="1" si="10"/>
        <v>296.5188887983752</v>
      </c>
      <c r="AS43" s="19" cm="1">
        <f t="array" aca="1" ref="AS43" ca="1">INDIRECT(_xlfn.CONCAT(AS$4,"_d!",AS$1,$A43))</f>
        <v>292.0032958984375</v>
      </c>
      <c r="AT43" s="19" cm="1">
        <f t="array" aca="1" ref="AT43" ca="1">INDIRECT(_xlfn.CONCAT(AT$4,"_d!",AT$1,$A43))</f>
        <v>299.0950927734375</v>
      </c>
      <c r="AU43" s="19" cm="1">
        <f t="array" aca="1" ref="AU43" ca="1">INDIRECT(_xlfn.CONCAT(AU$4,"_d!",AU$1,$A43))</f>
        <v>299.77426147460938</v>
      </c>
      <c r="AV43" s="19" cm="1">
        <f t="array" aca="1" ref="AV43" ca="1">INDIRECT(_xlfn.CONCAT(AV$4,"_d!",AV$1,$A43))</f>
        <v>303.82980346679688</v>
      </c>
      <c r="AW43" s="19" cm="1">
        <f t="array" aca="1" ref="AW43" ca="1">INDIRECT(_xlfn.CONCAT(AW$4,"_d!",AW$1,$A43))</f>
        <v>306.24819946289063</v>
      </c>
      <c r="AX43" s="19" cm="1">
        <f t="array" aca="1" ref="AX43" ca="1">INDIRECT(_xlfn.CONCAT(AX$4,"_d!",AX$1,$A43))</f>
        <v>297.95639038085938</v>
      </c>
      <c r="AY43" s="42">
        <f t="shared" ca="1" si="11"/>
        <v>296.69100966231605</v>
      </c>
      <c r="AZ43" s="19" cm="1">
        <f t="array" aca="1" ref="AZ43" ca="1">INDIRECT(_xlfn.CONCAT(AZ$4,"_d!",AZ$1,$A43))</f>
        <v>292.22808837890625</v>
      </c>
      <c r="BA43" s="19" cm="1">
        <f t="array" aca="1" ref="BA43" ca="1">INDIRECT(_xlfn.CONCAT(BA$4,"_d!",BA$1,$A43))</f>
        <v>297.248046875</v>
      </c>
      <c r="BB43" s="19" cm="1">
        <f t="array" aca="1" ref="BB43" ca="1">INDIRECT(_xlfn.CONCAT(BB$4,"_d!",BB$1,$A43))</f>
        <v>300.06448364257813</v>
      </c>
      <c r="BC43" s="19" cm="1">
        <f t="array" aca="1" ref="BC43" ca="1">INDIRECT(_xlfn.CONCAT(BC$4,"_d!",BC$1,$A43))</f>
        <v>299.94784545898438</v>
      </c>
      <c r="BD43" s="19" cm="1">
        <f t="array" aca="1" ref="BD43" ca="1">INDIRECT(_xlfn.CONCAT(BD$4,"_d!",BD$1,$A43))</f>
        <v>305.89584350585938</v>
      </c>
      <c r="BE43" s="19" cm="1">
        <f t="array" aca="1" ref="BE43" ca="1">INDIRECT(_xlfn.CONCAT(BE$4,"_d!",BE$1,$A43))</f>
        <v>300.4951171875</v>
      </c>
      <c r="BF43" s="42">
        <f t="shared" ca="1" si="12"/>
        <v>295.9157650362626</v>
      </c>
      <c r="BG43" s="19" cm="1">
        <f t="array" aca="1" ref="BG43" ca="1">INDIRECT(_xlfn.CONCAT(BG$4,"_d!",BG$1,$A43))</f>
        <v>292.07595825195313</v>
      </c>
      <c r="BH43" s="19" cm="1">
        <f t="array" aca="1" ref="BH43" ca="1">INDIRECT(_xlfn.CONCAT(BH$4,"_d!",BH$1,$A43))</f>
        <v>297.58340454101563</v>
      </c>
      <c r="BI43" s="19" cm="1">
        <f t="array" aca="1" ref="BI43" ca="1">INDIRECT(_xlfn.CONCAT(BI$4,"_d!",BI$1,$A43))</f>
        <v>300.96768188476563</v>
      </c>
      <c r="BJ43" s="19" cm="1">
        <f t="array" aca="1" ref="BJ43" ca="1">INDIRECT(_xlfn.CONCAT(BJ$4,"_d!",BJ$1,$A43))</f>
        <v>301.13751220703125</v>
      </c>
      <c r="BK43" s="19" cm="1">
        <f t="array" aca="1" ref="BK43" ca="1">INDIRECT(_xlfn.CONCAT(BK$4,"_d!",BK$1,$A43))</f>
        <v>307.01071166992188</v>
      </c>
      <c r="BL43" s="19" cm="1">
        <f t="array" aca="1" ref="BL43" ca="1">INDIRECT(_xlfn.CONCAT(BL$4,"_d!",BL$1,$A43))</f>
        <v>300.1500244140625</v>
      </c>
      <c r="BM43" s="42">
        <f t="shared" ca="1" si="13"/>
        <v>295.68623653456831</v>
      </c>
      <c r="BN43" s="19" cm="1">
        <f t="array" aca="1" ref="BN43" ca="1">INDIRECT(_xlfn.CONCAT(BN$4,"_d!",BN$1,$A43))</f>
        <v>290.63565063476563</v>
      </c>
      <c r="BO43" s="19" cm="1">
        <f t="array" aca="1" ref="BO43" ca="1">INDIRECT(_xlfn.CONCAT(BO$4,"_d!",BO$1,$A43))</f>
        <v>297.39434814453125</v>
      </c>
      <c r="BP43" s="19" cm="1">
        <f t="array" aca="1" ref="BP43" ca="1">INDIRECT(_xlfn.CONCAT(BP$4,"_d!",BP$1,$A43))</f>
        <v>299.046142578125</v>
      </c>
      <c r="BQ43" s="19" cm="1">
        <f t="array" aca="1" ref="BQ43" ca="1">INDIRECT(_xlfn.CONCAT(BQ$4,"_d!",BQ$1,$A43))</f>
        <v>297.14279174804688</v>
      </c>
      <c r="BR43" s="19" cm="1">
        <f t="array" aca="1" ref="BR43" ca="1">INDIRECT(_xlfn.CONCAT(BR$4,"_d!",BR$1,$A43))</f>
        <v>306.31588745117188</v>
      </c>
      <c r="BS43" s="19" cm="1">
        <f t="array" aca="1" ref="BS43" ca="1">INDIRECT(_xlfn.CONCAT(BS$4,"_d!",BS$1,$A43))</f>
        <v>300.85873413085938</v>
      </c>
      <c r="BT43" s="42">
        <f t="shared" ca="1" si="14"/>
        <v>294.26509132934291</v>
      </c>
      <c r="BU43" s="42"/>
      <c r="BV43" s="45">
        <f t="shared" ca="1" si="15"/>
        <v>297.31394122585817</v>
      </c>
      <c r="BW43" s="45">
        <f t="shared" ca="1" si="16"/>
        <v>297.21042324691365</v>
      </c>
      <c r="BX43" s="45">
        <f t="shared" ca="1" si="17"/>
        <v>297.35496140604005</v>
      </c>
      <c r="BY43" s="45">
        <f t="shared" ca="1" si="18"/>
        <v>296.19632950894299</v>
      </c>
      <c r="BZ43" s="45">
        <f t="shared" ca="1" si="19"/>
        <v>297.37104201429071</v>
      </c>
      <c r="CA43" s="45">
        <f t="shared" ca="1" si="20"/>
        <v>296.5188887983752</v>
      </c>
      <c r="CB43" s="45">
        <f t="shared" ca="1" si="21"/>
        <v>296.69100966231605</v>
      </c>
      <c r="CC43" s="45">
        <f t="shared" ca="1" si="22"/>
        <v>295.9157650362626</v>
      </c>
      <c r="CD43" s="45">
        <f t="shared" ca="1" si="23"/>
        <v>295.68623653456831</v>
      </c>
      <c r="CE43" s="45">
        <f t="shared" ca="1" si="24"/>
        <v>294.26509132934291</v>
      </c>
      <c r="CF43" s="45" cm="1">
        <f t="array" aca="1" ref="CF43" ca="1">+SUMPRODUCT($BV$3:$CE$3/100,$BV43:$CE43)</f>
        <v>296.11228889125505</v>
      </c>
      <c r="CG43" s="35">
        <f t="shared" si="28"/>
        <v>43862</v>
      </c>
      <c r="CH43" s="24">
        <f t="shared" ca="1" si="29"/>
        <v>2.1840924467014133E-2</v>
      </c>
      <c r="CI43" s="24">
        <f t="shared" ca="1" si="30"/>
        <v>2.1147604828098743E-2</v>
      </c>
      <c r="CJ43" s="24">
        <f t="shared" ca="1" si="31"/>
        <v>2.0580988991267812E-2</v>
      </c>
      <c r="CK43" s="24">
        <f t="shared" ca="1" si="32"/>
        <v>2.067241482637705E-2</v>
      </c>
      <c r="CL43" s="24">
        <f t="shared" ca="1" si="33"/>
        <v>2.0571765228725614E-2</v>
      </c>
      <c r="CM43" s="24">
        <f t="shared" ca="1" si="34"/>
        <v>2.0272219906362521E-2</v>
      </c>
      <c r="CN43" s="24">
        <f t="shared" ca="1" si="35"/>
        <v>1.980151743033387E-2</v>
      </c>
      <c r="CO43" s="24">
        <f t="shared" ca="1" si="36"/>
        <v>1.976528840557723E-2</v>
      </c>
      <c r="CP43" s="24">
        <f t="shared" ca="1" si="37"/>
        <v>1.9434008037532591E-2</v>
      </c>
      <c r="CQ43" s="24">
        <f t="shared" ca="1" si="38"/>
        <v>1.8765257043812378E-2</v>
      </c>
      <c r="CR43" s="24">
        <f t="shared" ca="1" si="26"/>
        <v>1.9996866817134862E-2</v>
      </c>
      <c r="CS43" s="35">
        <f t="shared" si="39"/>
        <v>43862</v>
      </c>
      <c r="CT43" s="24">
        <f t="shared" ca="1" si="41"/>
        <v>0.5094597311175364</v>
      </c>
      <c r="CU43" s="24">
        <f t="shared" ca="1" si="42"/>
        <v>0.50947792485843024</v>
      </c>
      <c r="CV43" s="24">
        <f t="shared" ca="1" si="43"/>
        <v>0.50334888851709692</v>
      </c>
      <c r="CW43" s="24">
        <f t="shared" ca="1" si="44"/>
        <v>0.50569189700383843</v>
      </c>
      <c r="CX43" s="24">
        <f t="shared" ca="1" si="45"/>
        <v>0.50626306833736501</v>
      </c>
      <c r="CY43" s="24">
        <f t="shared" ca="1" si="46"/>
        <v>0.50499460177780264</v>
      </c>
      <c r="CZ43" s="24">
        <f t="shared" ca="1" si="47"/>
        <v>0.50299400716486198</v>
      </c>
      <c r="DA43" s="24">
        <f t="shared" ca="1" si="48"/>
        <v>0.50332046556363297</v>
      </c>
      <c r="DB43" s="24">
        <f t="shared" ca="1" si="49"/>
        <v>0.50105410260986294</v>
      </c>
      <c r="DC43" s="24">
        <f t="shared" ca="1" si="50"/>
        <v>0.49868079288140699</v>
      </c>
      <c r="DD43" s="48">
        <f t="shared" ca="1" si="51"/>
        <v>0.50346308012085128</v>
      </c>
      <c r="DE43" s="48">
        <f>+[1]NAC!AG44</f>
        <v>0.50274891855201087</v>
      </c>
    </row>
    <row r="44" spans="1:109" x14ac:dyDescent="0.25">
      <c r="A44" s="110">
        <f t="shared" si="27"/>
        <v>71</v>
      </c>
      <c r="B44" s="35">
        <f>+NAC!A44</f>
        <v>43891</v>
      </c>
      <c r="C44" s="19" cm="1">
        <f t="array" aca="1" ref="C44" ca="1">INDIRECT(_xlfn.CONCAT(C$4,"_d!",C$1,$A44))</f>
        <v>304.73464965820313</v>
      </c>
      <c r="D44" s="19" cm="1">
        <f t="array" aca="1" ref="D44" ca="1">INDIRECT(_xlfn.CONCAT(D$4,"_d!",D$1,$A44))</f>
        <v>305.24539184570313</v>
      </c>
      <c r="E44" s="19" cm="1">
        <f t="array" aca="1" ref="E44" ca="1">INDIRECT(_xlfn.CONCAT(E$4,"_d!",E$1,$A44))</f>
        <v>310.7183837890625</v>
      </c>
      <c r="F44" s="19" cm="1">
        <f t="array" aca="1" ref="F44" ca="1">INDIRECT(_xlfn.CONCAT(F$4,"_d!",F$1,$A44))</f>
        <v>312.35104370117188</v>
      </c>
      <c r="G44" s="19" cm="1">
        <f t="array" aca="1" ref="G44" ca="1">INDIRECT(_xlfn.CONCAT(G$4,"_d!",G$1,$A44))</f>
        <v>313.58868408203125</v>
      </c>
      <c r="H44" s="19" cm="1">
        <f t="array" aca="1" ref="H44" ca="1">INDIRECT(_xlfn.CONCAT(H$4,"_d!",H$1,$A44))</f>
        <v>304.90594482421875</v>
      </c>
      <c r="I44" s="42">
        <f t="shared" ca="1" si="6"/>
        <v>307.57372723211068</v>
      </c>
      <c r="J44" s="19" cm="1">
        <f t="array" aca="1" ref="J44" ca="1">INDIRECT(_xlfn.CONCAT(J$4,"_d!",J$1,$A44))</f>
        <v>303.72418212890625</v>
      </c>
      <c r="K44" s="19" cm="1">
        <f t="array" aca="1" ref="K44" ca="1">INDIRECT(_xlfn.CONCAT(K$4,"_d!",K$1,$A44))</f>
        <v>307.41427612304688</v>
      </c>
      <c r="L44" s="19" cm="1">
        <f t="array" aca="1" ref="L44" ca="1">INDIRECT(_xlfn.CONCAT(L$4,"_d!",L$1,$A44))</f>
        <v>310.58682250976563</v>
      </c>
      <c r="M44" s="19" cm="1">
        <f t="array" aca="1" ref="M44" ca="1">INDIRECT(_xlfn.CONCAT(M$4,"_d!",M$1,$A44))</f>
        <v>311.48745727539063</v>
      </c>
      <c r="N44" s="19" cm="1">
        <f t="array" aca="1" ref="N44" ca="1">INDIRECT(_xlfn.CONCAT(N$4,"_d!",N$1,$A44))</f>
        <v>313.29901123046875</v>
      </c>
      <c r="O44" s="19" cm="1">
        <f t="array" aca="1" ref="O44" ca="1">INDIRECT(_xlfn.CONCAT(O$4,"_d!",O$1,$A44))</f>
        <v>302.7530517578125</v>
      </c>
      <c r="P44" s="42">
        <f ca="1">+SUMPRODUCT(J$3:$O$3,J44:O44)</f>
        <v>307.37482480939502</v>
      </c>
      <c r="Q44" s="19" cm="1">
        <f t="array" aca="1" ref="Q44" ca="1">INDIRECT(_xlfn.CONCAT(Q$4,"_d!",Q$1,$A44))</f>
        <v>304.40988159179688</v>
      </c>
      <c r="R44" s="19" cm="1">
        <f t="array" aca="1" ref="R44" ca="1">INDIRECT(_xlfn.CONCAT(R$4,"_d!",R$1,$A44))</f>
        <v>306.966796875</v>
      </c>
      <c r="S44" s="19" cm="1">
        <f t="array" aca="1" ref="S44" ca="1">INDIRECT(_xlfn.CONCAT(S$4,"_d!",S$1,$A44))</f>
        <v>310.91146850585938</v>
      </c>
      <c r="T44" s="19" cm="1">
        <f t="array" aca="1" ref="T44" ca="1">INDIRECT(_xlfn.CONCAT(T$4,"_d!",T$1,$A44))</f>
        <v>314.11016845703125</v>
      </c>
      <c r="U44" s="19" cm="1">
        <f t="array" aca="1" ref="U44" ca="1">INDIRECT(_xlfn.CONCAT(U$4,"_d!",U$1,$A44))</f>
        <v>314.111328125</v>
      </c>
      <c r="V44" s="19" cm="1">
        <f t="array" aca="1" ref="V44" ca="1">INDIRECT(_xlfn.CONCAT(V$4,"_d!",V$1,$A44))</f>
        <v>305.27972412109375</v>
      </c>
      <c r="W44" s="42">
        <f t="shared" ca="1" si="7"/>
        <v>307.57938002454131</v>
      </c>
      <c r="X44" s="19" cm="1">
        <f t="array" aca="1" ref="X44" ca="1">INDIRECT(_xlfn.CONCAT(X$4,"_d!",X$1,$A44))</f>
        <v>302.41839599609375</v>
      </c>
      <c r="Y44" s="19" cm="1">
        <f t="array" aca="1" ref="Y44" ca="1">INDIRECT(_xlfn.CONCAT(Y$4,"_d!",Y$1,$A44))</f>
        <v>305.15374755859375</v>
      </c>
      <c r="Z44" s="19" cm="1">
        <f t="array" aca="1" ref="Z44" ca="1">INDIRECT(_xlfn.CONCAT(Z$4,"_d!",Z$1,$A44))</f>
        <v>312.4022216796875</v>
      </c>
      <c r="AA44" s="19" cm="1">
        <f t="array" aca="1" ref="AA44" ca="1">INDIRECT(_xlfn.CONCAT(AA$4,"_d!",AA$1,$A44))</f>
        <v>310.79611206054688</v>
      </c>
      <c r="AB44" s="19" cm="1">
        <f t="array" aca="1" ref="AB44" ca="1">INDIRECT(_xlfn.CONCAT(AB$4,"_d!",AB$1,$A44))</f>
        <v>316.17572021484375</v>
      </c>
      <c r="AC44" s="19" cm="1">
        <f t="array" aca="1" ref="AC44" ca="1">INDIRECT(_xlfn.CONCAT(AC$4,"_d!",AC$1,$A44))</f>
        <v>307.770263671875</v>
      </c>
      <c r="AD44" s="42">
        <f t="shared" ca="1" si="8"/>
        <v>306.17318166177915</v>
      </c>
      <c r="AE44" s="19" cm="1">
        <f t="array" aca="1" ref="AE44" ca="1">INDIRECT(_xlfn.CONCAT(AE$4,"_d!",AE$1,$A44))</f>
        <v>303.84490966796875</v>
      </c>
      <c r="AF44" s="19" cm="1">
        <f t="array" aca="1" ref="AF44" ca="1">INDIRECT(_xlfn.CONCAT(AF$4,"_d!",AF$1,$A44))</f>
        <v>307.35971069335938</v>
      </c>
      <c r="AG44" s="19" cm="1">
        <f t="array" aca="1" ref="AG44" ca="1">INDIRECT(_xlfn.CONCAT(AG$4,"_d!",AG$1,$A44))</f>
        <v>311.58139038085938</v>
      </c>
      <c r="AH44" s="19" cm="1">
        <f t="array" aca="1" ref="AH44" ca="1">INDIRECT(_xlfn.CONCAT(AH$4,"_d!",AH$1,$A44))</f>
        <v>314.30703735351563</v>
      </c>
      <c r="AI44" s="19" cm="1">
        <f t="array" aca="1" ref="AI44" ca="1">INDIRECT(_xlfn.CONCAT(AI$4,"_d!",AI$1,$A44))</f>
        <v>314.76705932617188</v>
      </c>
      <c r="AJ44" s="19" cm="1">
        <f t="array" aca="1" ref="AJ44" ca="1">INDIRECT(_xlfn.CONCAT(AJ$4,"_d!",AJ$1,$A44))</f>
        <v>308.39767456054688</v>
      </c>
      <c r="AK44" s="42">
        <f t="shared" ca="1" si="9"/>
        <v>307.28997143059144</v>
      </c>
      <c r="AL44" s="19" cm="1">
        <f t="array" aca="1" ref="AL44" ca="1">INDIRECT(_xlfn.CONCAT(AL$4,"_d!",AL$1,$A44))</f>
        <v>304.10122680664063</v>
      </c>
      <c r="AM44" s="19" cm="1">
        <f t="array" aca="1" ref="AM44" ca="1">INDIRECT(_xlfn.CONCAT(AM$4,"_d!",AM$1,$A44))</f>
        <v>306.94509887695313</v>
      </c>
      <c r="AN44" s="19" cm="1">
        <f t="array" aca="1" ref="AN44" ca="1">INDIRECT(_xlfn.CONCAT(AN$4,"_d!",AN$1,$A44))</f>
        <v>310.93612670898438</v>
      </c>
      <c r="AO44" s="19" cm="1">
        <f t="array" aca="1" ref="AO44" ca="1">INDIRECT(_xlfn.CONCAT(AO$4,"_d!",AO$1,$A44))</f>
        <v>310.2230224609375</v>
      </c>
      <c r="AP44" s="19" cm="1">
        <f t="array" aca="1" ref="AP44" ca="1">INDIRECT(_xlfn.CONCAT(AP$4,"_d!",AP$1,$A44))</f>
        <v>315.5697021484375</v>
      </c>
      <c r="AQ44" s="19" cm="1">
        <f t="array" aca="1" ref="AQ44" ca="1">INDIRECT(_xlfn.CONCAT(AQ$4,"_d!",AQ$1,$A44))</f>
        <v>305.4798583984375</v>
      </c>
      <c r="AR44" s="42">
        <f t="shared" ca="1" si="10"/>
        <v>306.73475326279492</v>
      </c>
      <c r="AS44" s="19" cm="1">
        <f t="array" aca="1" ref="AS44" ca="1">INDIRECT(_xlfn.CONCAT(AS$4,"_d!",AS$1,$A44))</f>
        <v>302.60064697265625</v>
      </c>
      <c r="AT44" s="19" cm="1">
        <f t="array" aca="1" ref="AT44" ca="1">INDIRECT(_xlfn.CONCAT(AT$4,"_d!",AT$1,$A44))</f>
        <v>308.03903198242188</v>
      </c>
      <c r="AU44" s="19" cm="1">
        <f t="array" aca="1" ref="AU44" ca="1">INDIRECT(_xlfn.CONCAT(AU$4,"_d!",AU$1,$A44))</f>
        <v>310.71197509765625</v>
      </c>
      <c r="AV44" s="19" cm="1">
        <f t="array" aca="1" ref="AV44" ca="1">INDIRECT(_xlfn.CONCAT(AV$4,"_d!",AV$1,$A44))</f>
        <v>314.4473876953125</v>
      </c>
      <c r="AW44" s="19" cm="1">
        <f t="array" aca="1" ref="AW44" ca="1">INDIRECT(_xlfn.CONCAT(AW$4,"_d!",AW$1,$A44))</f>
        <v>315.64212036132813</v>
      </c>
      <c r="AX44" s="19" cm="1">
        <f t="array" aca="1" ref="AX44" ca="1">INDIRECT(_xlfn.CONCAT(AX$4,"_d!",AX$1,$A44))</f>
        <v>305.6246337890625</v>
      </c>
      <c r="AY44" s="42">
        <f t="shared" ca="1" si="11"/>
        <v>306.48765590132405</v>
      </c>
      <c r="AZ44" s="19" cm="1">
        <f t="array" aca="1" ref="AZ44" ca="1">INDIRECT(_xlfn.CONCAT(AZ$4,"_d!",AZ$1,$A44))</f>
        <v>302.86575317382813</v>
      </c>
      <c r="BA44" s="19" cm="1">
        <f t="array" aca="1" ref="BA44" ca="1">INDIRECT(_xlfn.CONCAT(BA$4,"_d!",BA$1,$A44))</f>
        <v>306.00814819335938</v>
      </c>
      <c r="BB44" s="19" cm="1">
        <f t="array" aca="1" ref="BB44" ca="1">INDIRECT(_xlfn.CONCAT(BB$4,"_d!",BB$1,$A44))</f>
        <v>310.4910888671875</v>
      </c>
      <c r="BC44" s="19" cm="1">
        <f t="array" aca="1" ref="BC44" ca="1">INDIRECT(_xlfn.CONCAT(BC$4,"_d!",BC$1,$A44))</f>
        <v>310.61434936523438</v>
      </c>
      <c r="BD44" s="19" cm="1">
        <f t="array" aca="1" ref="BD44" ca="1">INDIRECT(_xlfn.CONCAT(BD$4,"_d!",BD$1,$A44))</f>
        <v>315.15054321289063</v>
      </c>
      <c r="BE44" s="19" cm="1">
        <f t="array" aca="1" ref="BE44" ca="1">INDIRECT(_xlfn.CONCAT(BE$4,"_d!",BE$1,$A44))</f>
        <v>308.32492065429688</v>
      </c>
      <c r="BF44" s="42">
        <f t="shared" ca="1" si="12"/>
        <v>305.63219649505095</v>
      </c>
      <c r="BG44" s="19" cm="1">
        <f t="array" aca="1" ref="BG44" ca="1">INDIRECT(_xlfn.CONCAT(BG$4,"_d!",BG$1,$A44))</f>
        <v>303.0045166015625</v>
      </c>
      <c r="BH44" s="19" cm="1">
        <f t="array" aca="1" ref="BH44" ca="1">INDIRECT(_xlfn.CONCAT(BH$4,"_d!",BH$1,$A44))</f>
        <v>306.211181640625</v>
      </c>
      <c r="BI44" s="19" cm="1">
        <f t="array" aca="1" ref="BI44" ca="1">INDIRECT(_xlfn.CONCAT(BI$4,"_d!",BI$1,$A44))</f>
        <v>310.79580688476563</v>
      </c>
      <c r="BJ44" s="19" cm="1">
        <f t="array" aca="1" ref="BJ44" ca="1">INDIRECT(_xlfn.CONCAT(BJ$4,"_d!",BJ$1,$A44))</f>
        <v>312.00619506835938</v>
      </c>
      <c r="BK44" s="19" cm="1">
        <f t="array" aca="1" ref="BK44" ca="1">INDIRECT(_xlfn.CONCAT(BK$4,"_d!",BK$1,$A44))</f>
        <v>316.16397094726563</v>
      </c>
      <c r="BL44" s="19" cm="1">
        <f t="array" aca="1" ref="BL44" ca="1">INDIRECT(_xlfn.CONCAT(BL$4,"_d!",BL$1,$A44))</f>
        <v>307.845703125</v>
      </c>
      <c r="BM44" s="42">
        <f t="shared" ca="1" si="13"/>
        <v>305.46134724252062</v>
      </c>
      <c r="BN44" s="19" cm="1">
        <f t="array" aca="1" ref="BN44" ca="1">INDIRECT(_xlfn.CONCAT(BN$4,"_d!",BN$1,$A44))</f>
        <v>300.90298461914063</v>
      </c>
      <c r="BO44" s="19" cm="1">
        <f t="array" aca="1" ref="BO44" ca="1">INDIRECT(_xlfn.CONCAT(BO$4,"_d!",BO$1,$A44))</f>
        <v>305.47933959960938</v>
      </c>
      <c r="BP44" s="19" cm="1">
        <f t="array" aca="1" ref="BP44" ca="1">INDIRECT(_xlfn.CONCAT(BP$4,"_d!",BP$1,$A44))</f>
        <v>308.51242065429688</v>
      </c>
      <c r="BQ44" s="19" cm="1">
        <f t="array" aca="1" ref="BQ44" ca="1">INDIRECT(_xlfn.CONCAT(BQ$4,"_d!",BQ$1,$A44))</f>
        <v>307.32470703125</v>
      </c>
      <c r="BR44" s="19" cm="1">
        <f t="array" aca="1" ref="BR44" ca="1">INDIRECT(_xlfn.CONCAT(BR$4,"_d!",BR$1,$A44))</f>
        <v>315.10147094726563</v>
      </c>
      <c r="BS44" s="19" cm="1">
        <f t="array" aca="1" ref="BS44" ca="1">INDIRECT(_xlfn.CONCAT(BS$4,"_d!",BS$1,$A44))</f>
        <v>308.3792724609375</v>
      </c>
      <c r="BT44" s="42">
        <f t="shared" ca="1" si="14"/>
        <v>303.62026687342603</v>
      </c>
      <c r="BU44" s="42"/>
      <c r="BV44" s="45">
        <f t="shared" ca="1" si="15"/>
        <v>307.57372723211068</v>
      </c>
      <c r="BW44" s="45">
        <f t="shared" ca="1" si="16"/>
        <v>307.37482480939502</v>
      </c>
      <c r="BX44" s="45">
        <f t="shared" ca="1" si="17"/>
        <v>307.57938002454131</v>
      </c>
      <c r="BY44" s="45">
        <f t="shared" ca="1" si="18"/>
        <v>306.17318166177915</v>
      </c>
      <c r="BZ44" s="45">
        <f t="shared" ca="1" si="19"/>
        <v>307.28997143059144</v>
      </c>
      <c r="CA44" s="45">
        <f t="shared" ca="1" si="20"/>
        <v>306.73475326279492</v>
      </c>
      <c r="CB44" s="45">
        <f t="shared" ca="1" si="21"/>
        <v>306.48765590132405</v>
      </c>
      <c r="CC44" s="45">
        <f t="shared" ca="1" si="22"/>
        <v>305.63219649505095</v>
      </c>
      <c r="CD44" s="45">
        <f t="shared" ca="1" si="23"/>
        <v>305.46134724252062</v>
      </c>
      <c r="CE44" s="45">
        <f t="shared" ca="1" si="24"/>
        <v>303.62026687342603</v>
      </c>
      <c r="CF44" s="45" cm="1">
        <f t="array" aca="1" ref="CF44" ca="1">+SUMPRODUCT($BV$3:$CE$3/100,$BV44:$CE44)</f>
        <v>305.9618271718532</v>
      </c>
      <c r="CG44" s="35">
        <f t="shared" si="28"/>
        <v>43891</v>
      </c>
      <c r="CH44" s="24">
        <f t="shared" ca="1" si="29"/>
        <v>3.450825737922103E-2</v>
      </c>
      <c r="CI44" s="24">
        <f t="shared" ca="1" si="30"/>
        <v>3.419934419338011E-2</v>
      </c>
      <c r="CJ44" s="24">
        <f t="shared" ca="1" si="31"/>
        <v>3.4384556995972648E-2</v>
      </c>
      <c r="CK44" s="24">
        <f t="shared" ca="1" si="32"/>
        <v>3.3683240333789888E-2</v>
      </c>
      <c r="CL44" s="24">
        <f t="shared" ca="1" si="33"/>
        <v>3.3355397852841584E-2</v>
      </c>
      <c r="CM44" s="24">
        <f t="shared" ca="1" si="34"/>
        <v>3.4452660017103343E-2</v>
      </c>
      <c r="CN44" s="24">
        <f t="shared" ca="1" si="35"/>
        <v>3.3019693620505164E-2</v>
      </c>
      <c r="CO44" s="24">
        <f t="shared" ca="1" si="36"/>
        <v>3.2835126096095735E-2</v>
      </c>
      <c r="CP44" s="24">
        <f t="shared" ca="1" si="37"/>
        <v>3.3059065658639586E-2</v>
      </c>
      <c r="CQ44" s="24">
        <f t="shared" ca="1" si="38"/>
        <v>3.1791659356606328E-2</v>
      </c>
      <c r="CR44" s="24">
        <f t="shared" ca="1" si="26"/>
        <v>3.3262848757402708E-2</v>
      </c>
      <c r="CS44" s="35">
        <f t="shared" si="39"/>
        <v>43891</v>
      </c>
      <c r="CT44" s="24">
        <f t="shared" ca="1" si="41"/>
        <v>0.48853073333749175</v>
      </c>
      <c r="CU44" s="24">
        <f t="shared" ca="1" si="42"/>
        <v>0.48917418630165832</v>
      </c>
      <c r="CV44" s="24">
        <f t="shared" ca="1" si="43"/>
        <v>0.48368771082039541</v>
      </c>
      <c r="CW44" s="24">
        <f t="shared" ca="1" si="44"/>
        <v>0.48556751308580615</v>
      </c>
      <c r="CX44" s="24">
        <f t="shared" ca="1" si="45"/>
        <v>0.48646438484369625</v>
      </c>
      <c r="CY44" s="24">
        <f t="shared" ca="1" si="46"/>
        <v>0.48562048341988517</v>
      </c>
      <c r="CZ44" s="24">
        <f t="shared" ca="1" si="47"/>
        <v>0.48346324132916552</v>
      </c>
      <c r="DA44" s="24">
        <f t="shared" ca="1" si="48"/>
        <v>0.48373430521209237</v>
      </c>
      <c r="DB44" s="24">
        <f t="shared" ca="1" si="49"/>
        <v>0.48225806854313169</v>
      </c>
      <c r="DC44" s="24">
        <f t="shared" ca="1" si="50"/>
        <v>0.4807669142225981</v>
      </c>
      <c r="DD44" s="48">
        <f t="shared" ca="1" si="51"/>
        <v>0.4841335387534782</v>
      </c>
      <c r="DE44" s="48">
        <f>+[1]NAC!AG45</f>
        <v>0.48356866551335198</v>
      </c>
    </row>
    <row r="45" spans="1:109" x14ac:dyDescent="0.25">
      <c r="A45" s="110">
        <f t="shared" si="27"/>
        <v>72</v>
      </c>
      <c r="B45" s="35">
        <f>+NAC!A45</f>
        <v>43922</v>
      </c>
      <c r="C45" s="19" cm="1">
        <f t="array" aca="1" ref="C45" ca="1">INDIRECT(_xlfn.CONCAT(C$4,"_d!",C$1,$A45))</f>
        <v>310.06109619140625</v>
      </c>
      <c r="D45" s="19" cm="1">
        <f t="array" aca="1" ref="D45" ca="1">INDIRECT(_xlfn.CONCAT(D$4,"_d!",D$1,$A45))</f>
        <v>310.64114379882813</v>
      </c>
      <c r="E45" s="19" cm="1">
        <f t="array" aca="1" ref="E45" ca="1">INDIRECT(_xlfn.CONCAT(E$4,"_d!",E$1,$A45))</f>
        <v>319.94833374023438</v>
      </c>
      <c r="F45" s="19" cm="1">
        <f t="array" aca="1" ref="F45" ca="1">INDIRECT(_xlfn.CONCAT(F$4,"_d!",F$1,$A45))</f>
        <v>319.70455932617188</v>
      </c>
      <c r="G45" s="19" cm="1">
        <f t="array" aca="1" ref="G45" ca="1">INDIRECT(_xlfn.CONCAT(G$4,"_d!",G$1,$A45))</f>
        <v>318.70620727539063</v>
      </c>
      <c r="H45" s="19" cm="1">
        <f t="array" aca="1" ref="H45" ca="1">INDIRECT(_xlfn.CONCAT(H$4,"_d!",H$1,$A45))</f>
        <v>306.42434692382813</v>
      </c>
      <c r="I45" s="42">
        <f t="shared" ca="1" si="6"/>
        <v>313.70257760483969</v>
      </c>
      <c r="J45" s="19" cm="1">
        <f t="array" aca="1" ref="J45" ca="1">INDIRECT(_xlfn.CONCAT(J$4,"_d!",J$1,$A45))</f>
        <v>309.10614013671875</v>
      </c>
      <c r="K45" s="19" cm="1">
        <f t="array" aca="1" ref="K45" ca="1">INDIRECT(_xlfn.CONCAT(K$4,"_d!",K$1,$A45))</f>
        <v>312.45306396484375</v>
      </c>
      <c r="L45" s="19" cm="1">
        <f t="array" aca="1" ref="L45" ca="1">INDIRECT(_xlfn.CONCAT(L$4,"_d!",L$1,$A45))</f>
        <v>319.35012817382813</v>
      </c>
      <c r="M45" s="19" cm="1">
        <f t="array" aca="1" ref="M45" ca="1">INDIRECT(_xlfn.CONCAT(M$4,"_d!",M$1,$A45))</f>
        <v>318.52667236328125</v>
      </c>
      <c r="N45" s="19" cm="1">
        <f t="array" aca="1" ref="N45" ca="1">INDIRECT(_xlfn.CONCAT(N$4,"_d!",N$1,$A45))</f>
        <v>318.14828491210938</v>
      </c>
      <c r="O45" s="19" cm="1">
        <f t="array" aca="1" ref="O45" ca="1">INDIRECT(_xlfn.CONCAT(O$4,"_d!",O$1,$A45))</f>
        <v>304.31201171875</v>
      </c>
      <c r="P45" s="42">
        <f ca="1">+SUMPRODUCT(J$3:$O$3,J45:O45)</f>
        <v>313.12894882966179</v>
      </c>
      <c r="Q45" s="19" cm="1">
        <f t="array" aca="1" ref="Q45" ca="1">INDIRECT(_xlfn.CONCAT(Q$4,"_d!",Q$1,$A45))</f>
        <v>309.11764526367188</v>
      </c>
      <c r="R45" s="19" cm="1">
        <f t="array" aca="1" ref="R45" ca="1">INDIRECT(_xlfn.CONCAT(R$4,"_d!",R$1,$A45))</f>
        <v>311.58477783203125</v>
      </c>
      <c r="S45" s="19" cm="1">
        <f t="array" aca="1" ref="S45" ca="1">INDIRECT(_xlfn.CONCAT(S$4,"_d!",S$1,$A45))</f>
        <v>319.29351806640625</v>
      </c>
      <c r="T45" s="19" cm="1">
        <f t="array" aca="1" ref="T45" ca="1">INDIRECT(_xlfn.CONCAT(T$4,"_d!",T$1,$A45))</f>
        <v>320.56674194335938</v>
      </c>
      <c r="U45" s="19" cm="1">
        <f t="array" aca="1" ref="U45" ca="1">INDIRECT(_xlfn.CONCAT(U$4,"_d!",U$1,$A45))</f>
        <v>318.5673828125</v>
      </c>
      <c r="V45" s="19" cm="1">
        <f t="array" aca="1" ref="V45" ca="1">INDIRECT(_xlfn.CONCAT(V$4,"_d!",V$1,$A45))</f>
        <v>306.89364624023438</v>
      </c>
      <c r="W45" s="42">
        <f t="shared" ca="1" si="7"/>
        <v>312.7372488439143</v>
      </c>
      <c r="X45" s="19" cm="1">
        <f t="array" aca="1" ref="X45" ca="1">INDIRECT(_xlfn.CONCAT(X$4,"_d!",X$1,$A45))</f>
        <v>307.0723876953125</v>
      </c>
      <c r="Y45" s="19" cm="1">
        <f t="array" aca="1" ref="Y45" ca="1">INDIRECT(_xlfn.CONCAT(Y$4,"_d!",Y$1,$A45))</f>
        <v>309.89505004882813</v>
      </c>
      <c r="Z45" s="19" cm="1">
        <f t="array" aca="1" ref="Z45" ca="1">INDIRECT(_xlfn.CONCAT(Z$4,"_d!",Z$1,$A45))</f>
        <v>320.5965576171875</v>
      </c>
      <c r="AA45" s="19" cm="1">
        <f t="array" aca="1" ref="AA45" ca="1">INDIRECT(_xlfn.CONCAT(AA$4,"_d!",AA$1,$A45))</f>
        <v>317.53839111328125</v>
      </c>
      <c r="AB45" s="19" cm="1">
        <f t="array" aca="1" ref="AB45" ca="1">INDIRECT(_xlfn.CONCAT(AB$4,"_d!",AB$1,$A45))</f>
        <v>320.31658935546875</v>
      </c>
      <c r="AC45" s="19" cm="1">
        <f t="array" aca="1" ref="AC45" ca="1">INDIRECT(_xlfn.CONCAT(AC$4,"_d!",AC$1,$A45))</f>
        <v>309.48892211914063</v>
      </c>
      <c r="AD45" s="42">
        <f t="shared" ca="1" si="8"/>
        <v>311.14294309319774</v>
      </c>
      <c r="AE45" s="19" cm="1">
        <f t="array" aca="1" ref="AE45" ca="1">INDIRECT(_xlfn.CONCAT(AE$4,"_d!",AE$1,$A45))</f>
        <v>308.552001953125</v>
      </c>
      <c r="AF45" s="19" cm="1">
        <f t="array" aca="1" ref="AF45" ca="1">INDIRECT(_xlfn.CONCAT(AF$4,"_d!",AF$1,$A45))</f>
        <v>311.82049560546875</v>
      </c>
      <c r="AG45" s="19" cm="1">
        <f t="array" aca="1" ref="AG45" ca="1">INDIRECT(_xlfn.CONCAT(AG$4,"_d!",AG$1,$A45))</f>
        <v>319.57052612304688</v>
      </c>
      <c r="AH45" s="19" cm="1">
        <f t="array" aca="1" ref="AH45" ca="1">INDIRECT(_xlfn.CONCAT(AH$4,"_d!",AH$1,$A45))</f>
        <v>320.55368041992188</v>
      </c>
      <c r="AI45" s="19" cm="1">
        <f t="array" aca="1" ref="AI45" ca="1">INDIRECT(_xlfn.CONCAT(AI$4,"_d!",AI$1,$A45))</f>
        <v>319.12548828125</v>
      </c>
      <c r="AJ45" s="19" cm="1">
        <f t="array" aca="1" ref="AJ45" ca="1">INDIRECT(_xlfn.CONCAT(AJ$4,"_d!",AJ$1,$A45))</f>
        <v>310.17330932617188</v>
      </c>
      <c r="AK45" s="42">
        <f t="shared" ca="1" si="9"/>
        <v>312.14420424696971</v>
      </c>
      <c r="AL45" s="19" cm="1">
        <f t="array" aca="1" ref="AL45" ca="1">INDIRECT(_xlfn.CONCAT(AL$4,"_d!",AL$1,$A45))</f>
        <v>308.42465209960938</v>
      </c>
      <c r="AM45" s="19" cm="1">
        <f t="array" aca="1" ref="AM45" ca="1">INDIRECT(_xlfn.CONCAT(AM$4,"_d!",AM$1,$A45))</f>
        <v>311.48007202148438</v>
      </c>
      <c r="AN45" s="19" cm="1">
        <f t="array" aca="1" ref="AN45" ca="1">INDIRECT(_xlfn.CONCAT(AN$4,"_d!",AN$1,$A45))</f>
        <v>318.59423828125</v>
      </c>
      <c r="AO45" s="19" cm="1">
        <f t="array" aca="1" ref="AO45" ca="1">INDIRECT(_xlfn.CONCAT(AO$4,"_d!",AO$1,$A45))</f>
        <v>316.650146484375</v>
      </c>
      <c r="AP45" s="19" cm="1">
        <f t="array" aca="1" ref="AP45" ca="1">INDIRECT(_xlfn.CONCAT(AP$4,"_d!",AP$1,$A45))</f>
        <v>319.58538818359375</v>
      </c>
      <c r="AQ45" s="19" cm="1">
        <f t="array" aca="1" ref="AQ45" ca="1">INDIRECT(_xlfn.CONCAT(AQ$4,"_d!",AQ$1,$A45))</f>
        <v>307.44009399414063</v>
      </c>
      <c r="AR45" s="42">
        <f t="shared" ca="1" si="10"/>
        <v>311.31993681677659</v>
      </c>
      <c r="AS45" s="19" cm="1">
        <f t="array" aca="1" ref="AS45" ca="1">INDIRECT(_xlfn.CONCAT(AS$4,"_d!",AS$1,$A45))</f>
        <v>307.01132202148438</v>
      </c>
      <c r="AT45" s="19" cm="1">
        <f t="array" aca="1" ref="AT45" ca="1">INDIRECT(_xlfn.CONCAT(AT$4,"_d!",AT$1,$A45))</f>
        <v>312.3603515625</v>
      </c>
      <c r="AU45" s="19" cm="1">
        <f t="array" aca="1" ref="AU45" ca="1">INDIRECT(_xlfn.CONCAT(AU$4,"_d!",AU$1,$A45))</f>
        <v>318.09381103515625</v>
      </c>
      <c r="AV45" s="19" cm="1">
        <f t="array" aca="1" ref="AV45" ca="1">INDIRECT(_xlfn.CONCAT(AV$4,"_d!",AV$1,$A45))</f>
        <v>320.40383911132813</v>
      </c>
      <c r="AW45" s="19" cm="1">
        <f t="array" aca="1" ref="AW45" ca="1">INDIRECT(_xlfn.CONCAT(AW$4,"_d!",AW$1,$A45))</f>
        <v>319.23178100585938</v>
      </c>
      <c r="AX45" s="19" cm="1">
        <f t="array" aca="1" ref="AX45" ca="1">INDIRECT(_xlfn.CONCAT(AX$4,"_d!",AX$1,$A45))</f>
        <v>307.37484741210938</v>
      </c>
      <c r="AY45" s="42">
        <f t="shared" ca="1" si="11"/>
        <v>310.90775941036151</v>
      </c>
      <c r="AZ45" s="19" cm="1">
        <f t="array" aca="1" ref="AZ45" ca="1">INDIRECT(_xlfn.CONCAT(AZ$4,"_d!",AZ$1,$A45))</f>
        <v>307.06524658203125</v>
      </c>
      <c r="BA45" s="19" cm="1">
        <f t="array" aca="1" ref="BA45" ca="1">INDIRECT(_xlfn.CONCAT(BA$4,"_d!",BA$1,$A45))</f>
        <v>310.36392211914063</v>
      </c>
      <c r="BB45" s="19" cm="1">
        <f t="array" aca="1" ref="BB45" ca="1">INDIRECT(_xlfn.CONCAT(BB$4,"_d!",BB$1,$A45))</f>
        <v>317.51864624023438</v>
      </c>
      <c r="BC45" s="19" cm="1">
        <f t="array" aca="1" ref="BC45" ca="1">INDIRECT(_xlfn.CONCAT(BC$4,"_d!",BC$1,$A45))</f>
        <v>316.44619750976563</v>
      </c>
      <c r="BD45" s="19" cm="1">
        <f t="array" aca="1" ref="BD45" ca="1">INDIRECT(_xlfn.CONCAT(BD$4,"_d!",BD$1,$A45))</f>
        <v>318.632080078125</v>
      </c>
      <c r="BE45" s="19" cm="1">
        <f t="array" aca="1" ref="BE45" ca="1">INDIRECT(_xlfn.CONCAT(BE$4,"_d!",BE$1,$A45))</f>
        <v>310.36129760742188</v>
      </c>
      <c r="BF45" s="42">
        <f t="shared" ca="1" si="12"/>
        <v>309.88658716490124</v>
      </c>
      <c r="BG45" s="19" cm="1">
        <f t="array" aca="1" ref="BG45" ca="1">INDIRECT(_xlfn.CONCAT(BG$4,"_d!",BG$1,$A45))</f>
        <v>306.95523071289063</v>
      </c>
      <c r="BH45" s="19" cm="1">
        <f t="array" aca="1" ref="BH45" ca="1">INDIRECT(_xlfn.CONCAT(BH$4,"_d!",BH$1,$A45))</f>
        <v>310.255615234375</v>
      </c>
      <c r="BI45" s="19" cm="1">
        <f t="array" aca="1" ref="BI45" ca="1">INDIRECT(_xlfn.CONCAT(BI$4,"_d!",BI$1,$A45))</f>
        <v>317.57406616210938</v>
      </c>
      <c r="BJ45" s="19" cm="1">
        <f t="array" aca="1" ref="BJ45" ca="1">INDIRECT(_xlfn.CONCAT(BJ$4,"_d!",BJ$1,$A45))</f>
        <v>317.59201049804688</v>
      </c>
      <c r="BK45" s="19" cm="1">
        <f t="array" aca="1" ref="BK45" ca="1">INDIRECT(_xlfn.CONCAT(BK$4,"_d!",BK$1,$A45))</f>
        <v>319.59515380859375</v>
      </c>
      <c r="BL45" s="19" cm="1">
        <f t="array" aca="1" ref="BL45" ca="1">INDIRECT(_xlfn.CONCAT(BL$4,"_d!",BL$1,$A45))</f>
        <v>309.89349365234375</v>
      </c>
      <c r="BM45" s="42">
        <f t="shared" ca="1" si="13"/>
        <v>309.43879742813402</v>
      </c>
      <c r="BN45" s="19" cm="1">
        <f t="array" aca="1" ref="BN45" ca="1">INDIRECT(_xlfn.CONCAT(BN$4,"_d!",BN$1,$A45))</f>
        <v>304.6175537109375</v>
      </c>
      <c r="BO45" s="19" cm="1">
        <f t="array" aca="1" ref="BO45" ca="1">INDIRECT(_xlfn.CONCAT(BO$4,"_d!",BO$1,$A45))</f>
        <v>309.57208251953125</v>
      </c>
      <c r="BP45" s="19" cm="1">
        <f t="array" aca="1" ref="BP45" ca="1">INDIRECT(_xlfn.CONCAT(BP$4,"_d!",BP$1,$A45))</f>
        <v>315.08718872070313</v>
      </c>
      <c r="BQ45" s="19" cm="1">
        <f t="array" aca="1" ref="BQ45" ca="1">INDIRECT(_xlfn.CONCAT(BQ$4,"_d!",BQ$1,$A45))</f>
        <v>312.90560913085938</v>
      </c>
      <c r="BR45" s="19" cm="1">
        <f t="array" aca="1" ref="BR45" ca="1">INDIRECT(_xlfn.CONCAT(BR$4,"_d!",BR$1,$A45))</f>
        <v>317.91116333007813</v>
      </c>
      <c r="BS45" s="19" cm="1">
        <f t="array" aca="1" ref="BS45" ca="1">INDIRECT(_xlfn.CONCAT(BS$4,"_d!",BS$1,$A45))</f>
        <v>310.55047607421875</v>
      </c>
      <c r="BT45" s="42">
        <f t="shared" ca="1" si="14"/>
        <v>307.38823614695872</v>
      </c>
      <c r="BU45" s="42"/>
      <c r="BV45" s="45">
        <f t="shared" ca="1" si="15"/>
        <v>313.70257760483969</v>
      </c>
      <c r="BW45" s="45">
        <f t="shared" ca="1" si="16"/>
        <v>313.12894882966179</v>
      </c>
      <c r="BX45" s="45">
        <f t="shared" ca="1" si="17"/>
        <v>312.7372488439143</v>
      </c>
      <c r="BY45" s="45">
        <f t="shared" ca="1" si="18"/>
        <v>311.14294309319774</v>
      </c>
      <c r="BZ45" s="45">
        <f t="shared" ca="1" si="19"/>
        <v>312.14420424696971</v>
      </c>
      <c r="CA45" s="45">
        <f t="shared" ca="1" si="20"/>
        <v>311.31993681677659</v>
      </c>
      <c r="CB45" s="45">
        <f t="shared" ca="1" si="21"/>
        <v>310.90775941036151</v>
      </c>
      <c r="CC45" s="45">
        <f t="shared" ca="1" si="22"/>
        <v>309.88658716490124</v>
      </c>
      <c r="CD45" s="45">
        <f t="shared" ca="1" si="23"/>
        <v>309.43879742813402</v>
      </c>
      <c r="CE45" s="45">
        <f t="shared" ca="1" si="24"/>
        <v>307.38823614695872</v>
      </c>
      <c r="CF45" s="45" cm="1">
        <f t="array" aca="1" ref="CF45" ca="1">+SUMPRODUCT($BV$3:$CE$3/100,$BV45:$CE45)</f>
        <v>310.51514411505406</v>
      </c>
      <c r="CG45" s="35">
        <f t="shared" si="28"/>
        <v>43922</v>
      </c>
      <c r="CH45" s="24">
        <f t="shared" ca="1" si="29"/>
        <v>1.9926443093443602E-2</v>
      </c>
      <c r="CI45" s="24">
        <f t="shared" ca="1" si="30"/>
        <v>1.8720218950380563E-2</v>
      </c>
      <c r="CJ45" s="24">
        <f t="shared" ca="1" si="31"/>
        <v>1.6769228219919885E-2</v>
      </c>
      <c r="CK45" s="24">
        <f t="shared" ca="1" si="32"/>
        <v>1.6231863955049386E-2</v>
      </c>
      <c r="CL45" s="24">
        <f t="shared" ca="1" si="33"/>
        <v>1.5796912583184275E-2</v>
      </c>
      <c r="CM45" s="24">
        <f t="shared" ca="1" si="34"/>
        <v>1.4948366643193323E-2</v>
      </c>
      <c r="CN45" s="24">
        <f t="shared" ca="1" si="35"/>
        <v>1.4421799455637929E-2</v>
      </c>
      <c r="CO45" s="24">
        <f t="shared" ca="1" si="36"/>
        <v>1.3919968899347213E-2</v>
      </c>
      <c r="CP45" s="24">
        <f t="shared" ca="1" si="37"/>
        <v>1.3021124346890067E-2</v>
      </c>
      <c r="CQ45" s="24">
        <f t="shared" ca="1" si="38"/>
        <v>1.2410137545605604E-2</v>
      </c>
      <c r="CR45" s="24">
        <f t="shared" ca="1" si="26"/>
        <v>1.4881977223398346E-2</v>
      </c>
      <c r="CS45" s="35">
        <f t="shared" si="39"/>
        <v>43922</v>
      </c>
      <c r="CT45" s="24">
        <f t="shared" ca="1" si="41"/>
        <v>0.46940327784976632</v>
      </c>
      <c r="CU45" s="24">
        <f t="shared" ca="1" si="42"/>
        <v>0.46765571605644007</v>
      </c>
      <c r="CV45" s="24">
        <f t="shared" ca="1" si="43"/>
        <v>0.45938758976931049</v>
      </c>
      <c r="CW45" s="24">
        <f t="shared" ca="1" si="44"/>
        <v>0.45998180198409999</v>
      </c>
      <c r="CX45" s="24">
        <f t="shared" ca="1" si="45"/>
        <v>0.45979118530843088</v>
      </c>
      <c r="CY45" s="24">
        <f t="shared" ca="1" si="46"/>
        <v>0.45797593413858029</v>
      </c>
      <c r="CZ45" s="24">
        <f t="shared" ca="1" si="47"/>
        <v>0.45454351644000002</v>
      </c>
      <c r="DA45" s="24">
        <f t="shared" ca="1" si="48"/>
        <v>0.45374907363637362</v>
      </c>
      <c r="DB45" s="24">
        <f t="shared" ca="1" si="49"/>
        <v>0.4513118390689137</v>
      </c>
      <c r="DC45" s="24">
        <f t="shared" ca="1" si="50"/>
        <v>0.44824816266084611</v>
      </c>
      <c r="DD45" s="48">
        <f t="shared" ca="1" si="51"/>
        <v>0.45610713727792929</v>
      </c>
      <c r="DE45" s="48">
        <f>+[1]NAC!AG46</f>
        <v>0.45562931438707133</v>
      </c>
    </row>
    <row r="46" spans="1:109" x14ac:dyDescent="0.25">
      <c r="A46" s="110">
        <f t="shared" si="27"/>
        <v>73</v>
      </c>
      <c r="B46" s="35">
        <f>+NAC!A46</f>
        <v>43952</v>
      </c>
      <c r="C46" s="19" cm="1">
        <f t="array" aca="1" ref="C46" ca="1">INDIRECT(_xlfn.CONCAT(C$4,"_d!",C$1,$A46))</f>
        <v>314.53213500976563</v>
      </c>
      <c r="D46" s="19" cm="1">
        <f t="array" aca="1" ref="D46" ca="1">INDIRECT(_xlfn.CONCAT(D$4,"_d!",D$1,$A46))</f>
        <v>315.37210083007813</v>
      </c>
      <c r="E46" s="19" cm="1">
        <f t="array" aca="1" ref="E46" ca="1">INDIRECT(_xlfn.CONCAT(E$4,"_d!",E$1,$A46))</f>
        <v>324.83004760742188</v>
      </c>
      <c r="F46" s="19" cm="1">
        <f t="array" aca="1" ref="F46" ca="1">INDIRECT(_xlfn.CONCAT(F$4,"_d!",F$1,$A46))</f>
        <v>324.2774658203125</v>
      </c>
      <c r="G46" s="19" cm="1">
        <f t="array" aca="1" ref="G46" ca="1">INDIRECT(_xlfn.CONCAT(G$4,"_d!",G$1,$A46))</f>
        <v>322.73031616210938</v>
      </c>
      <c r="H46" s="19" cm="1">
        <f t="array" aca="1" ref="H46" ca="1">INDIRECT(_xlfn.CONCAT(H$4,"_d!",H$1,$A46))</f>
        <v>311.04586791992188</v>
      </c>
      <c r="I46" s="42">
        <f t="shared" ca="1" si="6"/>
        <v>318.30397699059995</v>
      </c>
      <c r="J46" s="19" cm="1">
        <f t="array" aca="1" ref="J46" ca="1">INDIRECT(_xlfn.CONCAT(J$4,"_d!",J$1,$A46))</f>
        <v>313.79611206054688</v>
      </c>
      <c r="K46" s="19" cm="1">
        <f t="array" aca="1" ref="K46" ca="1">INDIRECT(_xlfn.CONCAT(K$4,"_d!",K$1,$A46))</f>
        <v>317.33938598632813</v>
      </c>
      <c r="L46" s="19" cm="1">
        <f t="array" aca="1" ref="L46" ca="1">INDIRECT(_xlfn.CONCAT(L$4,"_d!",L$1,$A46))</f>
        <v>324.32376098632813</v>
      </c>
      <c r="M46" s="19" cm="1">
        <f t="array" aca="1" ref="M46" ca="1">INDIRECT(_xlfn.CONCAT(M$4,"_d!",M$1,$A46))</f>
        <v>323.26956176757813</v>
      </c>
      <c r="N46" s="19" cm="1">
        <f t="array" aca="1" ref="N46" ca="1">INDIRECT(_xlfn.CONCAT(N$4,"_d!",N$1,$A46))</f>
        <v>322.14923095703125</v>
      </c>
      <c r="O46" s="19" cm="1">
        <f t="array" aca="1" ref="O46" ca="1">INDIRECT(_xlfn.CONCAT(O$4,"_d!",O$1,$A46))</f>
        <v>309.25177001953125</v>
      </c>
      <c r="P46" s="42">
        <f ca="1">+SUMPRODUCT(J$3:$O$3,J46:O46)</f>
        <v>317.88474417782101</v>
      </c>
      <c r="Q46" s="19" cm="1">
        <f t="array" aca="1" ref="Q46" ca="1">INDIRECT(_xlfn.CONCAT(Q$4,"_d!",Q$1,$A46))</f>
        <v>313.71530151367188</v>
      </c>
      <c r="R46" s="19" cm="1">
        <f t="array" aca="1" ref="R46" ca="1">INDIRECT(_xlfn.CONCAT(R$4,"_d!",R$1,$A46))</f>
        <v>316.32583618164063</v>
      </c>
      <c r="S46" s="19" cm="1">
        <f t="array" aca="1" ref="S46" ca="1">INDIRECT(_xlfn.CONCAT(S$4,"_d!",S$1,$A46))</f>
        <v>324.21084594726563</v>
      </c>
      <c r="T46" s="19" cm="1">
        <f t="array" aca="1" ref="T46" ca="1">INDIRECT(_xlfn.CONCAT(T$4,"_d!",T$1,$A46))</f>
        <v>325.440673828125</v>
      </c>
      <c r="U46" s="19" cm="1">
        <f t="array" aca="1" ref="U46" ca="1">INDIRECT(_xlfn.CONCAT(U$4,"_d!",U$1,$A46))</f>
        <v>322.60635375976563</v>
      </c>
      <c r="V46" s="19" cm="1">
        <f t="array" aca="1" ref="V46" ca="1">INDIRECT(_xlfn.CONCAT(V$4,"_d!",V$1,$A46))</f>
        <v>311.91372680664063</v>
      </c>
      <c r="W46" s="42">
        <f t="shared" ca="1" si="7"/>
        <v>317.4132162004372</v>
      </c>
      <c r="X46" s="19" cm="1">
        <f t="array" aca="1" ref="X46" ca="1">INDIRECT(_xlfn.CONCAT(X$4,"_d!",X$1,$A46))</f>
        <v>311.50033569335938</v>
      </c>
      <c r="Y46" s="19" cm="1">
        <f t="array" aca="1" ref="Y46" ca="1">INDIRECT(_xlfn.CONCAT(Y$4,"_d!",Y$1,$A46))</f>
        <v>314.88232421875</v>
      </c>
      <c r="Z46" s="19" cm="1">
        <f t="array" aca="1" ref="Z46" ca="1">INDIRECT(_xlfn.CONCAT(Z$4,"_d!",Z$1,$A46))</f>
        <v>325.38937377929688</v>
      </c>
      <c r="AA46" s="19" cm="1">
        <f t="array" aca="1" ref="AA46" ca="1">INDIRECT(_xlfn.CONCAT(AA$4,"_d!",AA$1,$A46))</f>
        <v>322.54425048828125</v>
      </c>
      <c r="AB46" s="19" cm="1">
        <f t="array" aca="1" ref="AB46" ca="1">INDIRECT(_xlfn.CONCAT(AB$4,"_d!",AB$1,$A46))</f>
        <v>324.4423828125</v>
      </c>
      <c r="AC46" s="19" cm="1">
        <f t="array" aca="1" ref="AC46" ca="1">INDIRECT(_xlfn.CONCAT(AC$4,"_d!",AC$1,$A46))</f>
        <v>314.39852905273438</v>
      </c>
      <c r="AD46" s="42">
        <f t="shared" ca="1" si="8"/>
        <v>315.82064880982387</v>
      </c>
      <c r="AE46" s="19" cm="1">
        <f t="array" aca="1" ref="AE46" ca="1">INDIRECT(_xlfn.CONCAT(AE$4,"_d!",AE$1,$A46))</f>
        <v>313.2066650390625</v>
      </c>
      <c r="AF46" s="19" cm="1">
        <f t="array" aca="1" ref="AF46" ca="1">INDIRECT(_xlfn.CONCAT(AF$4,"_d!",AF$1,$A46))</f>
        <v>316.69586181640625</v>
      </c>
      <c r="AG46" s="19" cm="1">
        <f t="array" aca="1" ref="AG46" ca="1">INDIRECT(_xlfn.CONCAT(AG$4,"_d!",AG$1,$A46))</f>
        <v>324.525634765625</v>
      </c>
      <c r="AH46" s="19" cm="1">
        <f t="array" aca="1" ref="AH46" ca="1">INDIRECT(_xlfn.CONCAT(AH$4,"_d!",AH$1,$A46))</f>
        <v>325.60528564453125</v>
      </c>
      <c r="AI46" s="19" cm="1">
        <f t="array" aca="1" ref="AI46" ca="1">INDIRECT(_xlfn.CONCAT(AI$4,"_d!",AI$1,$A46))</f>
        <v>323.3040771484375</v>
      </c>
      <c r="AJ46" s="19" cm="1">
        <f t="array" aca="1" ref="AJ46" ca="1">INDIRECT(_xlfn.CONCAT(AJ$4,"_d!",AJ$1,$A46))</f>
        <v>314.9256591796875</v>
      </c>
      <c r="AK46" s="42">
        <f t="shared" ca="1" si="9"/>
        <v>316.89392784111868</v>
      </c>
      <c r="AL46" s="19" cm="1">
        <f t="array" aca="1" ref="AL46" ca="1">INDIRECT(_xlfn.CONCAT(AL$4,"_d!",AL$1,$A46))</f>
        <v>312.89230346679688</v>
      </c>
      <c r="AM46" s="19" cm="1">
        <f t="array" aca="1" ref="AM46" ca="1">INDIRECT(_xlfn.CONCAT(AM$4,"_d!",AM$1,$A46))</f>
        <v>316.3695068359375</v>
      </c>
      <c r="AN46" s="19" cm="1">
        <f t="array" aca="1" ref="AN46" ca="1">INDIRECT(_xlfn.CONCAT(AN$4,"_d!",AN$1,$A46))</f>
        <v>323.71817016601563</v>
      </c>
      <c r="AO46" s="19" cm="1">
        <f t="array" aca="1" ref="AO46" ca="1">INDIRECT(_xlfn.CONCAT(AO$4,"_d!",AO$1,$A46))</f>
        <v>321.7650146484375</v>
      </c>
      <c r="AP46" s="19" cm="1">
        <f t="array" aca="1" ref="AP46" ca="1">INDIRECT(_xlfn.CONCAT(AP$4,"_d!",AP$1,$A46))</f>
        <v>323.80203247070313</v>
      </c>
      <c r="AQ46" s="19" cm="1">
        <f t="array" aca="1" ref="AQ46" ca="1">INDIRECT(_xlfn.CONCAT(AQ$4,"_d!",AQ$1,$A46))</f>
        <v>312.57952880859375</v>
      </c>
      <c r="AR46" s="42">
        <f t="shared" ca="1" si="10"/>
        <v>316.03620211774199</v>
      </c>
      <c r="AS46" s="19" cm="1">
        <f t="array" aca="1" ref="AS46" ca="1">INDIRECT(_xlfn.CONCAT(AS$4,"_d!",AS$1,$A46))</f>
        <v>311.71002197265625</v>
      </c>
      <c r="AT46" s="19" cm="1">
        <f t="array" aca="1" ref="AT46" ca="1">INDIRECT(_xlfn.CONCAT(AT$4,"_d!",AT$1,$A46))</f>
        <v>317.15374755859375</v>
      </c>
      <c r="AU46" s="19" cm="1">
        <f t="array" aca="1" ref="AU46" ca="1">INDIRECT(_xlfn.CONCAT(AU$4,"_d!",AU$1,$A46))</f>
        <v>323.47100830078125</v>
      </c>
      <c r="AV46" s="19" cm="1">
        <f t="array" aca="1" ref="AV46" ca="1">INDIRECT(_xlfn.CONCAT(AV$4,"_d!",AV$1,$A46))</f>
        <v>325.69415283203125</v>
      </c>
      <c r="AW46" s="19" cm="1">
        <f t="array" aca="1" ref="AW46" ca="1">INDIRECT(_xlfn.CONCAT(AW$4,"_d!",AW$1,$A46))</f>
        <v>323.73828125</v>
      </c>
      <c r="AX46" s="19" cm="1">
        <f t="array" aca="1" ref="AX46" ca="1">INDIRECT(_xlfn.CONCAT(AX$4,"_d!",AX$1,$A46))</f>
        <v>312.07620239257813</v>
      </c>
      <c r="AY46" s="42">
        <f t="shared" ca="1" si="11"/>
        <v>315.69537461584235</v>
      </c>
      <c r="AZ46" s="19" cm="1">
        <f t="array" aca="1" ref="AZ46" ca="1">INDIRECT(_xlfn.CONCAT(AZ$4,"_d!",AZ$1,$A46))</f>
        <v>311.74127197265625</v>
      </c>
      <c r="BA46" s="19" cm="1">
        <f t="array" aca="1" ref="BA46" ca="1">INDIRECT(_xlfn.CONCAT(BA$4,"_d!",BA$1,$A46))</f>
        <v>315.41143798828125</v>
      </c>
      <c r="BB46" s="19" cm="1">
        <f t="array" aca="1" ref="BB46" ca="1">INDIRECT(_xlfn.CONCAT(BB$4,"_d!",BB$1,$A46))</f>
        <v>322.71182250976563</v>
      </c>
      <c r="BC46" s="19" cm="1">
        <f t="array" aca="1" ref="BC46" ca="1">INDIRECT(_xlfn.CONCAT(BC$4,"_d!",BC$1,$A46))</f>
        <v>321.8109130859375</v>
      </c>
      <c r="BD46" s="19" cm="1">
        <f t="array" aca="1" ref="BD46" ca="1">INDIRECT(_xlfn.CONCAT(BD$4,"_d!",BD$1,$A46))</f>
        <v>323.1474609375</v>
      </c>
      <c r="BE46" s="19" cm="1">
        <f t="array" aca="1" ref="BE46" ca="1">INDIRECT(_xlfn.CONCAT(BE$4,"_d!",BE$1,$A46))</f>
        <v>315.32757568359375</v>
      </c>
      <c r="BF46" s="42">
        <f t="shared" ca="1" si="12"/>
        <v>314.74503231675004</v>
      </c>
      <c r="BG46" s="19" cm="1">
        <f t="array" aca="1" ref="BG46" ca="1">INDIRECT(_xlfn.CONCAT(BG$4,"_d!",BG$1,$A46))</f>
        <v>311.4051513671875</v>
      </c>
      <c r="BH46" s="19" cm="1">
        <f t="array" aca="1" ref="BH46" ca="1">INDIRECT(_xlfn.CONCAT(BH$4,"_d!",BH$1,$A46))</f>
        <v>315.1575927734375</v>
      </c>
      <c r="BI46" s="19" cm="1">
        <f t="array" aca="1" ref="BI46" ca="1">INDIRECT(_xlfn.CONCAT(BI$4,"_d!",BI$1,$A46))</f>
        <v>322.737060546875</v>
      </c>
      <c r="BJ46" s="19" cm="1">
        <f t="array" aca="1" ref="BJ46" ca="1">INDIRECT(_xlfn.CONCAT(BJ$4,"_d!",BJ$1,$A46))</f>
        <v>322.75146484375</v>
      </c>
      <c r="BK46" s="19" cm="1">
        <f t="array" aca="1" ref="BK46" ca="1">INDIRECT(_xlfn.CONCAT(BK$4,"_d!",BK$1,$A46))</f>
        <v>324.2587890625</v>
      </c>
      <c r="BL46" s="19" cm="1">
        <f t="array" aca="1" ref="BL46" ca="1">INDIRECT(_xlfn.CONCAT(BL$4,"_d!",BL$1,$A46))</f>
        <v>314.7030029296875</v>
      </c>
      <c r="BM46" s="42">
        <f t="shared" ca="1" si="13"/>
        <v>314.12350559406218</v>
      </c>
      <c r="BN46" s="19" cm="1">
        <f t="array" aca="1" ref="BN46" ca="1">INDIRECT(_xlfn.CONCAT(BN$4,"_d!",BN$1,$A46))</f>
        <v>309.46685791015625</v>
      </c>
      <c r="BO46" s="19" cm="1">
        <f t="array" aca="1" ref="BO46" ca="1">INDIRECT(_xlfn.CONCAT(BO$4,"_d!",BO$1,$A46))</f>
        <v>314.57107543945313</v>
      </c>
      <c r="BP46" s="19" cm="1">
        <f t="array" aca="1" ref="BP46" ca="1">INDIRECT(_xlfn.CONCAT(BP$4,"_d!",BP$1,$A46))</f>
        <v>320.6956787109375</v>
      </c>
      <c r="BQ46" s="19" cm="1">
        <f t="array" aca="1" ref="BQ46" ca="1">INDIRECT(_xlfn.CONCAT(BQ$4,"_d!",BQ$1,$A46))</f>
        <v>319.12094116210938</v>
      </c>
      <c r="BR46" s="19" cm="1">
        <f t="array" aca="1" ref="BR46" ca="1">INDIRECT(_xlfn.CONCAT(BR$4,"_d!",BR$1,$A46))</f>
        <v>322.6336669921875</v>
      </c>
      <c r="BS46" s="19" cm="1">
        <f t="array" aca="1" ref="BS46" ca="1">INDIRECT(_xlfn.CONCAT(BS$4,"_d!",BS$1,$A46))</f>
        <v>315.65582275390625</v>
      </c>
      <c r="BT46" s="42">
        <f t="shared" ca="1" si="14"/>
        <v>312.33509558876705</v>
      </c>
      <c r="BU46" s="42"/>
      <c r="BV46" s="45">
        <f t="shared" ca="1" si="15"/>
        <v>318.30397699059995</v>
      </c>
      <c r="BW46" s="45">
        <f t="shared" ca="1" si="16"/>
        <v>317.88474417782101</v>
      </c>
      <c r="BX46" s="45">
        <f t="shared" ca="1" si="17"/>
        <v>317.4132162004372</v>
      </c>
      <c r="BY46" s="45">
        <f t="shared" ca="1" si="18"/>
        <v>315.82064880982387</v>
      </c>
      <c r="BZ46" s="45">
        <f t="shared" ca="1" si="19"/>
        <v>316.89392784111868</v>
      </c>
      <c r="CA46" s="45">
        <f t="shared" ca="1" si="20"/>
        <v>316.03620211774199</v>
      </c>
      <c r="CB46" s="45">
        <f t="shared" ca="1" si="21"/>
        <v>315.69537461584235</v>
      </c>
      <c r="CC46" s="45">
        <f t="shared" ca="1" si="22"/>
        <v>314.74503231675004</v>
      </c>
      <c r="CD46" s="45">
        <f t="shared" ca="1" si="23"/>
        <v>314.12350559406218</v>
      </c>
      <c r="CE46" s="45">
        <f t="shared" ca="1" si="24"/>
        <v>312.33509558876705</v>
      </c>
      <c r="CF46" s="45" cm="1">
        <f t="array" aca="1" ref="CF46" ca="1">+SUMPRODUCT($BV$3:$CE$3/100,$BV46:$CE46)</f>
        <v>315.28591925507362</v>
      </c>
      <c r="CG46" s="35">
        <f t="shared" si="28"/>
        <v>43952</v>
      </c>
      <c r="CH46" s="24">
        <f t="shared" ca="1" si="29"/>
        <v>1.4668031805452619E-2</v>
      </c>
      <c r="CI46" s="24">
        <f t="shared" ca="1" si="30"/>
        <v>1.518797724047638E-2</v>
      </c>
      <c r="CJ46" s="24">
        <f t="shared" ca="1" si="31"/>
        <v>1.4951744231965991E-2</v>
      </c>
      <c r="CK46" s="24">
        <f t="shared" ca="1" si="32"/>
        <v>1.5033944431209534E-2</v>
      </c>
      <c r="CL46" s="24">
        <f t="shared" ca="1" si="33"/>
        <v>1.5216440124548924E-2</v>
      </c>
      <c r="CM46" s="24">
        <f t="shared" ca="1" si="34"/>
        <v>1.514925561526459E-2</v>
      </c>
      <c r="CN46" s="24">
        <f t="shared" ca="1" si="35"/>
        <v>1.5398828303804901E-2</v>
      </c>
      <c r="CO46" s="24">
        <f t="shared" ca="1" si="36"/>
        <v>1.5678139529361035E-2</v>
      </c>
      <c r="CP46" s="24">
        <f t="shared" ca="1" si="37"/>
        <v>1.5139369092901589E-2</v>
      </c>
      <c r="CQ46" s="24">
        <f t="shared" ca="1" si="38"/>
        <v>1.6093197006548099E-2</v>
      </c>
      <c r="CR46" s="24">
        <f t="shared" ca="1" si="26"/>
        <v>1.5364065909300173E-2</v>
      </c>
      <c r="CS46" s="35">
        <f t="shared" si="39"/>
        <v>43952</v>
      </c>
      <c r="CT46" s="24">
        <f t="shared" ca="1" si="41"/>
        <v>0.44781535755994972</v>
      </c>
      <c r="CU46" s="24">
        <f t="shared" ca="1" si="42"/>
        <v>0.44609510151357301</v>
      </c>
      <c r="CV46" s="24">
        <f t="shared" ca="1" si="43"/>
        <v>0.43723494004192243</v>
      </c>
      <c r="CW46" s="24">
        <f t="shared" ca="1" si="44"/>
        <v>0.43842224869906188</v>
      </c>
      <c r="CX46" s="24">
        <f t="shared" ca="1" si="45"/>
        <v>0.43819744047177545</v>
      </c>
      <c r="CY46" s="24">
        <f t="shared" ca="1" si="46"/>
        <v>0.43589972142405919</v>
      </c>
      <c r="CZ46" s="24">
        <f t="shared" ca="1" si="47"/>
        <v>0.43265496331313824</v>
      </c>
      <c r="DA46" s="24">
        <f t="shared" ca="1" si="48"/>
        <v>0.43202616059316545</v>
      </c>
      <c r="DB46" s="24">
        <f t="shared" ca="1" si="49"/>
        <v>0.42829844017256313</v>
      </c>
      <c r="DC46" s="24">
        <f t="shared" ca="1" si="50"/>
        <v>0.42629743938367914</v>
      </c>
      <c r="DD46" s="48">
        <f t="shared" ca="1" si="51"/>
        <v>0.43411627856738444</v>
      </c>
      <c r="DE46" s="48">
        <f>+[1]NAC!AG47</f>
        <v>0.43421228214716923</v>
      </c>
    </row>
    <row r="47" spans="1:109" x14ac:dyDescent="0.25">
      <c r="A47" s="110">
        <f t="shared" si="27"/>
        <v>74</v>
      </c>
      <c r="B47" s="35">
        <f>+NAC!A47</f>
        <v>43983</v>
      </c>
      <c r="C47" s="19" cm="1">
        <f t="array" aca="1" ref="C47" ca="1">INDIRECT(_xlfn.CONCAT(C$4,"_d!",C$1,$A47))</f>
        <v>320.50210571289063</v>
      </c>
      <c r="D47" s="19" cm="1">
        <f t="array" aca="1" ref="D47" ca="1">INDIRECT(_xlfn.CONCAT(D$4,"_d!",D$1,$A47))</f>
        <v>322.85562133789063</v>
      </c>
      <c r="E47" s="19" cm="1">
        <f t="array" aca="1" ref="E47" ca="1">INDIRECT(_xlfn.CONCAT(E$4,"_d!",E$1,$A47))</f>
        <v>331.45135498046875</v>
      </c>
      <c r="F47" s="19" cm="1">
        <f t="array" aca="1" ref="F47" ca="1">INDIRECT(_xlfn.CONCAT(F$4,"_d!",F$1,$A47))</f>
        <v>331.27679443359375</v>
      </c>
      <c r="G47" s="19" cm="1">
        <f t="array" aca="1" ref="G47" ca="1">INDIRECT(_xlfn.CONCAT(G$4,"_d!",G$1,$A47))</f>
        <v>330.42758178710938</v>
      </c>
      <c r="H47" s="19" cm="1">
        <f t="array" aca="1" ref="H47" ca="1">INDIRECT(_xlfn.CONCAT(H$4,"_d!",H$1,$A47))</f>
        <v>317.044677734375</v>
      </c>
      <c r="I47" s="42">
        <f t="shared" ca="1" si="6"/>
        <v>325.08624040122083</v>
      </c>
      <c r="J47" s="19" cm="1">
        <f t="array" aca="1" ref="J47" ca="1">INDIRECT(_xlfn.CONCAT(J$4,"_d!",J$1,$A47))</f>
        <v>320.11563110351563</v>
      </c>
      <c r="K47" s="19" cm="1">
        <f t="array" aca="1" ref="K47" ca="1">INDIRECT(_xlfn.CONCAT(K$4,"_d!",K$1,$A47))</f>
        <v>325.0943603515625</v>
      </c>
      <c r="L47" s="19" cm="1">
        <f t="array" aca="1" ref="L47" ca="1">INDIRECT(_xlfn.CONCAT(L$4,"_d!",L$1,$A47))</f>
        <v>330.94607543945313</v>
      </c>
      <c r="M47" s="19" cm="1">
        <f t="array" aca="1" ref="M47" ca="1">INDIRECT(_xlfn.CONCAT(M$4,"_d!",M$1,$A47))</f>
        <v>330.33013916015625</v>
      </c>
      <c r="N47" s="19" cm="1">
        <f t="array" aca="1" ref="N47" ca="1">INDIRECT(_xlfn.CONCAT(N$4,"_d!",N$1,$A47))</f>
        <v>329.91143798828125</v>
      </c>
      <c r="O47" s="19" cm="1">
        <f t="array" aca="1" ref="O47" ca="1">INDIRECT(_xlfn.CONCAT(O$4,"_d!",O$1,$A47))</f>
        <v>315.6248779296875</v>
      </c>
      <c r="P47" s="42">
        <f ca="1">+SUMPRODUCT(J$3:$O$3,J47:O47)</f>
        <v>324.87864014112279</v>
      </c>
      <c r="Q47" s="19" cm="1">
        <f t="array" aca="1" ref="Q47" ca="1">INDIRECT(_xlfn.CONCAT(Q$4,"_d!",Q$1,$A47))</f>
        <v>319.7596435546875</v>
      </c>
      <c r="R47" s="19" cm="1">
        <f t="array" aca="1" ref="R47" ca="1">INDIRECT(_xlfn.CONCAT(R$4,"_d!",R$1,$A47))</f>
        <v>324.02862548828125</v>
      </c>
      <c r="S47" s="19" cm="1">
        <f t="array" aca="1" ref="S47" ca="1">INDIRECT(_xlfn.CONCAT(S$4,"_d!",S$1,$A47))</f>
        <v>330.73291015625</v>
      </c>
      <c r="T47" s="19" cm="1">
        <f t="array" aca="1" ref="T47" ca="1">INDIRECT(_xlfn.CONCAT(T$4,"_d!",T$1,$A47))</f>
        <v>332.23773193359375</v>
      </c>
      <c r="U47" s="19" cm="1">
        <f t="array" aca="1" ref="U47" ca="1">INDIRECT(_xlfn.CONCAT(U$4,"_d!",U$1,$A47))</f>
        <v>330.01974487304688</v>
      </c>
      <c r="V47" s="19" cm="1">
        <f t="array" aca="1" ref="V47" ca="1">INDIRECT(_xlfn.CONCAT(V$4,"_d!",V$1,$A47))</f>
        <v>317.970703125</v>
      </c>
      <c r="W47" s="42">
        <f t="shared" ca="1" si="7"/>
        <v>324.20082329978425</v>
      </c>
      <c r="X47" s="19" cm="1">
        <f t="array" aca="1" ref="X47" ca="1">INDIRECT(_xlfn.CONCAT(X$4,"_d!",X$1,$A47))</f>
        <v>317.8297119140625</v>
      </c>
      <c r="Y47" s="19" cm="1">
        <f t="array" aca="1" ref="Y47" ca="1">INDIRECT(_xlfn.CONCAT(Y$4,"_d!",Y$1,$A47))</f>
        <v>323.07150268554688</v>
      </c>
      <c r="Z47" s="19" cm="1">
        <f t="array" aca="1" ref="Z47" ca="1">INDIRECT(_xlfn.CONCAT(Z$4,"_d!",Z$1,$A47))</f>
        <v>331.70114135742188</v>
      </c>
      <c r="AA47" s="19" cm="1">
        <f t="array" aca="1" ref="AA47" ca="1">INDIRECT(_xlfn.CONCAT(AA$4,"_d!",AA$1,$A47))</f>
        <v>330.06338500976563</v>
      </c>
      <c r="AB47" s="19" cm="1">
        <f t="array" aca="1" ref="AB47" ca="1">INDIRECT(_xlfn.CONCAT(AB$4,"_d!",AB$1,$A47))</f>
        <v>331.72879028320313</v>
      </c>
      <c r="AC47" s="19" cm="1">
        <f t="array" aca="1" ref="AC47" ca="1">INDIRECT(_xlfn.CONCAT(AC$4,"_d!",AC$1,$A47))</f>
        <v>320.33169555664063</v>
      </c>
      <c r="AD47" s="42">
        <f t="shared" ca="1" si="8"/>
        <v>322.88465727765254</v>
      </c>
      <c r="AE47" s="19" cm="1">
        <f t="array" aca="1" ref="AE47" ca="1">INDIRECT(_xlfn.CONCAT(AE$4,"_d!",AE$1,$A47))</f>
        <v>319.38427734375</v>
      </c>
      <c r="AF47" s="19" cm="1">
        <f t="array" aca="1" ref="AF47" ca="1">INDIRECT(_xlfn.CONCAT(AF$4,"_d!",AF$1,$A47))</f>
        <v>324.82391357421875</v>
      </c>
      <c r="AG47" s="19" cm="1">
        <f t="array" aca="1" ref="AG47" ca="1">INDIRECT(_xlfn.CONCAT(AG$4,"_d!",AG$1,$A47))</f>
        <v>331.11911010742188</v>
      </c>
      <c r="AH47" s="19" cm="1">
        <f t="array" aca="1" ref="AH47" ca="1">INDIRECT(_xlfn.CONCAT(AH$4,"_d!",AH$1,$A47))</f>
        <v>332.55804443359375</v>
      </c>
      <c r="AI47" s="19" cm="1">
        <f t="array" aca="1" ref="AI47" ca="1">INDIRECT(_xlfn.CONCAT(AI$4,"_d!",AI$1,$A47))</f>
        <v>330.5958251953125</v>
      </c>
      <c r="AJ47" s="19" cm="1">
        <f t="array" aca="1" ref="AJ47" ca="1">INDIRECT(_xlfn.CONCAT(AJ$4,"_d!",AJ$1,$A47))</f>
        <v>320.8958740234375</v>
      </c>
      <c r="AK47" s="42">
        <f t="shared" ca="1" si="9"/>
        <v>323.95203747258796</v>
      </c>
      <c r="AL47" s="19" cm="1">
        <f t="array" aca="1" ref="AL47" ca="1">INDIRECT(_xlfn.CONCAT(AL$4,"_d!",AL$1,$A47))</f>
        <v>318.90371704101563</v>
      </c>
      <c r="AM47" s="19" cm="1">
        <f t="array" aca="1" ref="AM47" ca="1">INDIRECT(_xlfn.CONCAT(AM$4,"_d!",AM$1,$A47))</f>
        <v>324.47183227539063</v>
      </c>
      <c r="AN47" s="19" cm="1">
        <f t="array" aca="1" ref="AN47" ca="1">INDIRECT(_xlfn.CONCAT(AN$4,"_d!",AN$1,$A47))</f>
        <v>330.62417602539063</v>
      </c>
      <c r="AO47" s="19" cm="1">
        <f t="array" aca="1" ref="AO47" ca="1">INDIRECT(_xlfn.CONCAT(AO$4,"_d!",AO$1,$A47))</f>
        <v>328.82846069335938</v>
      </c>
      <c r="AP47" s="19" cm="1">
        <f t="array" aca="1" ref="AP47" ca="1">INDIRECT(_xlfn.CONCAT(AP$4,"_d!",AP$1,$A47))</f>
        <v>331.17501831054688</v>
      </c>
      <c r="AQ47" s="19" cm="1">
        <f t="array" aca="1" ref="AQ47" ca="1">INDIRECT(_xlfn.CONCAT(AQ$4,"_d!",AQ$1,$A47))</f>
        <v>318.32760620117188</v>
      </c>
      <c r="AR47" s="42">
        <f t="shared" ca="1" si="10"/>
        <v>322.97833159840872</v>
      </c>
      <c r="AS47" s="19" cm="1">
        <f t="array" aca="1" ref="AS47" ca="1">INDIRECT(_xlfn.CONCAT(AS$4,"_d!",AS$1,$A47))</f>
        <v>318.02743530273438</v>
      </c>
      <c r="AT47" s="19" cm="1">
        <f t="array" aca="1" ref="AT47" ca="1">INDIRECT(_xlfn.CONCAT(AT$4,"_d!",AT$1,$A47))</f>
        <v>325.15673828125</v>
      </c>
      <c r="AU47" s="19" cm="1">
        <f t="array" aca="1" ref="AU47" ca="1">INDIRECT(_xlfn.CONCAT(AU$4,"_d!",AU$1,$A47))</f>
        <v>330.63568115234375</v>
      </c>
      <c r="AV47" s="19" cm="1">
        <f t="array" aca="1" ref="AV47" ca="1">INDIRECT(_xlfn.CONCAT(AV$4,"_d!",AV$1,$A47))</f>
        <v>332.7545166015625</v>
      </c>
      <c r="AW47" s="19" cm="1">
        <f t="array" aca="1" ref="AW47" ca="1">INDIRECT(_xlfn.CONCAT(AW$4,"_d!",AW$1,$A47))</f>
        <v>330.81326293945313</v>
      </c>
      <c r="AX47" s="19" cm="1">
        <f t="array" aca="1" ref="AX47" ca="1">INDIRECT(_xlfn.CONCAT(AX$4,"_d!",AX$1,$A47))</f>
        <v>318.11306762695313</v>
      </c>
      <c r="AY47" s="42">
        <f t="shared" ca="1" si="11"/>
        <v>322.69576182471047</v>
      </c>
      <c r="AZ47" s="19" cm="1">
        <f t="array" aca="1" ref="AZ47" ca="1">INDIRECT(_xlfn.CONCAT(AZ$4,"_d!",AZ$1,$A47))</f>
        <v>318.00714111328125</v>
      </c>
      <c r="BA47" s="19" cm="1">
        <f t="array" aca="1" ref="BA47" ca="1">INDIRECT(_xlfn.CONCAT(BA$4,"_d!",BA$1,$A47))</f>
        <v>323.77432250976563</v>
      </c>
      <c r="BB47" s="19" cm="1">
        <f t="array" aca="1" ref="BB47" ca="1">INDIRECT(_xlfn.CONCAT(BB$4,"_d!",BB$1,$A47))</f>
        <v>329.693359375</v>
      </c>
      <c r="BC47" s="19" cm="1">
        <f t="array" aca="1" ref="BC47" ca="1">INDIRECT(_xlfn.CONCAT(BC$4,"_d!",BC$1,$A47))</f>
        <v>329.13165283203125</v>
      </c>
      <c r="BD47" s="19" cm="1">
        <f t="array" aca="1" ref="BD47" ca="1">INDIRECT(_xlfn.CONCAT(BD$4,"_d!",BD$1,$A47))</f>
        <v>330.283203125</v>
      </c>
      <c r="BE47" s="19" cm="1">
        <f t="array" aca="1" ref="BE47" ca="1">INDIRECT(_xlfn.CONCAT(BE$4,"_d!",BE$1,$A47))</f>
        <v>321.03424072265625</v>
      </c>
      <c r="BF47" s="42">
        <f t="shared" ca="1" si="12"/>
        <v>321.81809693298004</v>
      </c>
      <c r="BG47" s="19" cm="1">
        <f t="array" aca="1" ref="BG47" ca="1">INDIRECT(_xlfn.CONCAT(BG$4,"_d!",BG$1,$A47))</f>
        <v>317.60720825195313</v>
      </c>
      <c r="BH47" s="19" cm="1">
        <f t="array" aca="1" ref="BH47" ca="1">INDIRECT(_xlfn.CONCAT(BH$4,"_d!",BH$1,$A47))</f>
        <v>323.5535888671875</v>
      </c>
      <c r="BI47" s="19" cm="1">
        <f t="array" aca="1" ref="BI47" ca="1">INDIRECT(_xlfn.CONCAT(BI$4,"_d!",BI$1,$A47))</f>
        <v>329.454833984375</v>
      </c>
      <c r="BJ47" s="19" cm="1">
        <f t="array" aca="1" ref="BJ47" ca="1">INDIRECT(_xlfn.CONCAT(BJ$4,"_d!",BJ$1,$A47))</f>
        <v>329.99227905273438</v>
      </c>
      <c r="BK47" s="19" cm="1">
        <f t="array" aca="1" ref="BK47" ca="1">INDIRECT(_xlfn.CONCAT(BK$4,"_d!",BK$1,$A47))</f>
        <v>331.24090576171875</v>
      </c>
      <c r="BL47" s="19" cm="1">
        <f t="array" aca="1" ref="BL47" ca="1">INDIRECT(_xlfn.CONCAT(BL$4,"_d!",BL$1,$A47))</f>
        <v>320.57244873046875</v>
      </c>
      <c r="BM47" s="42">
        <f t="shared" ca="1" si="13"/>
        <v>321.15193847109532</v>
      </c>
      <c r="BN47" s="19" cm="1">
        <f t="array" aca="1" ref="BN47" ca="1">INDIRECT(_xlfn.CONCAT(BN$4,"_d!",BN$1,$A47))</f>
        <v>316.1246337890625</v>
      </c>
      <c r="BO47" s="19" cm="1">
        <f t="array" aca="1" ref="BO47" ca="1">INDIRECT(_xlfn.CONCAT(BO$4,"_d!",BO$1,$A47))</f>
        <v>323.39834594726563</v>
      </c>
      <c r="BP47" s="19" cm="1">
        <f t="array" aca="1" ref="BP47" ca="1">INDIRECT(_xlfn.CONCAT(BP$4,"_d!",BP$1,$A47))</f>
        <v>327.90472412109375</v>
      </c>
      <c r="BQ47" s="19" cm="1">
        <f t="array" aca="1" ref="BQ47" ca="1">INDIRECT(_xlfn.CONCAT(BQ$4,"_d!",BQ$1,$A47))</f>
        <v>326.572509765625</v>
      </c>
      <c r="BR47" s="19" cm="1">
        <f t="array" aca="1" ref="BR47" ca="1">INDIRECT(_xlfn.CONCAT(BR$4,"_d!",BR$1,$A47))</f>
        <v>329.73141479492188</v>
      </c>
      <c r="BS47" s="19" cm="1">
        <f t="array" aca="1" ref="BS47" ca="1">INDIRECT(_xlfn.CONCAT(BS$4,"_d!",BS$1,$A47))</f>
        <v>321.39208984375</v>
      </c>
      <c r="BT47" s="42">
        <f t="shared" ca="1" si="14"/>
        <v>319.55247181753441</v>
      </c>
      <c r="BU47" s="42"/>
      <c r="BV47" s="45">
        <f t="shared" ca="1" si="15"/>
        <v>325.08624040122083</v>
      </c>
      <c r="BW47" s="45">
        <f t="shared" ca="1" si="16"/>
        <v>324.87864014112279</v>
      </c>
      <c r="BX47" s="45">
        <f t="shared" ca="1" si="17"/>
        <v>324.20082329978425</v>
      </c>
      <c r="BY47" s="45">
        <f t="shared" ca="1" si="18"/>
        <v>322.88465727765254</v>
      </c>
      <c r="BZ47" s="45">
        <f t="shared" ca="1" si="19"/>
        <v>323.95203747258796</v>
      </c>
      <c r="CA47" s="45">
        <f t="shared" ca="1" si="20"/>
        <v>322.97833159840872</v>
      </c>
      <c r="CB47" s="45">
        <f t="shared" ca="1" si="21"/>
        <v>322.69576182471047</v>
      </c>
      <c r="CC47" s="45">
        <f t="shared" ca="1" si="22"/>
        <v>321.81809693298004</v>
      </c>
      <c r="CD47" s="45">
        <f t="shared" ca="1" si="23"/>
        <v>321.15193847109532</v>
      </c>
      <c r="CE47" s="45">
        <f t="shared" ca="1" si="24"/>
        <v>319.55247181753441</v>
      </c>
      <c r="CF47" s="45" cm="1">
        <f t="array" aca="1" ref="CF47" ca="1">+SUMPRODUCT($BV$3:$CE$3/100,$BV47:$CE47)</f>
        <v>322.31346156217086</v>
      </c>
      <c r="CG47" s="35">
        <f t="shared" si="28"/>
        <v>43983</v>
      </c>
      <c r="CH47" s="24">
        <f t="shared" ca="1" si="29"/>
        <v>2.130750446395191E-2</v>
      </c>
      <c r="CI47" s="24">
        <f t="shared" ca="1" si="30"/>
        <v>2.200135769771161E-2</v>
      </c>
      <c r="CJ47" s="24">
        <f t="shared" ca="1" si="31"/>
        <v>2.1384135105013691E-2</v>
      </c>
      <c r="CK47" s="24">
        <f t="shared" ca="1" si="32"/>
        <v>2.2367152035338789E-2</v>
      </c>
      <c r="CL47" s="24">
        <f t="shared" ca="1" si="33"/>
        <v>2.2272782819013237E-2</v>
      </c>
      <c r="CM47" s="24">
        <f t="shared" ca="1" si="34"/>
        <v>2.1966247645516246E-2</v>
      </c>
      <c r="CN47" s="24">
        <f t="shared" ca="1" si="35"/>
        <v>2.2174500394206431E-2</v>
      </c>
      <c r="CO47" s="24">
        <f t="shared" ca="1" si="36"/>
        <v>2.2472362992251638E-2</v>
      </c>
      <c r="CP47" s="24">
        <f t="shared" ca="1" si="37"/>
        <v>2.2374743538345454E-2</v>
      </c>
      <c r="CQ47" s="24">
        <f t="shared" ca="1" si="38"/>
        <v>2.3107797780977046E-2</v>
      </c>
      <c r="CR47" s="24">
        <f t="shared" ca="1" si="26"/>
        <v>2.2289426447274385E-2</v>
      </c>
      <c r="CS47" s="35">
        <f t="shared" si="39"/>
        <v>43983</v>
      </c>
      <c r="CT47" s="24">
        <f t="shared" ca="1" si="41"/>
        <v>0.43940143514931673</v>
      </c>
      <c r="CU47" s="24">
        <f t="shared" ca="1" si="42"/>
        <v>0.43857888724078586</v>
      </c>
      <c r="CV47" s="24">
        <f t="shared" ca="1" si="43"/>
        <v>0.42902424882036483</v>
      </c>
      <c r="CW47" s="24">
        <f t="shared" ca="1" si="44"/>
        <v>0.4316032811323367</v>
      </c>
      <c r="CX47" s="24">
        <f t="shared" ca="1" si="45"/>
        <v>0.43092442520462226</v>
      </c>
      <c r="CY47" s="24">
        <f t="shared" ca="1" si="46"/>
        <v>0.42826947540691052</v>
      </c>
      <c r="CZ47" s="24">
        <f t="shared" ca="1" si="47"/>
        <v>0.42573071156680031</v>
      </c>
      <c r="DA47" s="24">
        <f t="shared" ca="1" si="48"/>
        <v>0.42566545471742745</v>
      </c>
      <c r="DB47" s="24">
        <f t="shared" ca="1" si="49"/>
        <v>0.42173190630588264</v>
      </c>
      <c r="DC47" s="24">
        <f t="shared" ca="1" si="50"/>
        <v>0.42088616499124321</v>
      </c>
      <c r="DD47" s="48">
        <f t="shared" ca="1" si="51"/>
        <v>0.42727711768987731</v>
      </c>
      <c r="DE47" s="48">
        <f>+[1]NAC!AG48</f>
        <v>0.42758749118769868</v>
      </c>
    </row>
    <row r="48" spans="1:109" x14ac:dyDescent="0.25">
      <c r="A48" s="110">
        <f t="shared" si="27"/>
        <v>75</v>
      </c>
      <c r="B48" s="35">
        <f>+NAC!A48</f>
        <v>44013</v>
      </c>
      <c r="C48" s="19" cm="1">
        <f t="array" aca="1" ref="C48" ca="1">INDIRECT(_xlfn.CONCAT(C$4,"_d!",C$1,$A48))</f>
        <v>325.4039306640625</v>
      </c>
      <c r="D48" s="19" cm="1">
        <f t="array" aca="1" ref="D48" ca="1">INDIRECT(_xlfn.CONCAT(D$4,"_d!",D$1,$A48))</f>
        <v>329.47210693359375</v>
      </c>
      <c r="E48" s="19" cm="1">
        <f t="array" aca="1" ref="E48" ca="1">INDIRECT(_xlfn.CONCAT(E$4,"_d!",E$1,$A48))</f>
        <v>336.94873046875</v>
      </c>
      <c r="F48" s="19" cm="1">
        <f t="array" aca="1" ref="F48" ca="1">INDIRECT(_xlfn.CONCAT(F$4,"_d!",F$1,$A48))</f>
        <v>338.25689697265625</v>
      </c>
      <c r="G48" s="19" cm="1">
        <f t="array" aca="1" ref="G48" ca="1">INDIRECT(_xlfn.CONCAT(G$4,"_d!",G$1,$A48))</f>
        <v>337.4566650390625</v>
      </c>
      <c r="H48" s="19" cm="1">
        <f t="array" aca="1" ref="H48" ca="1">INDIRECT(_xlfn.CONCAT(H$4,"_d!",H$1,$A48))</f>
        <v>325.33489990234375</v>
      </c>
      <c r="I48" s="42">
        <f t="shared" ca="1" si="6"/>
        <v>331.14069844361399</v>
      </c>
      <c r="J48" s="19" cm="1">
        <f t="array" aca="1" ref="J48" ca="1">INDIRECT(_xlfn.CONCAT(J$4,"_d!",J$1,$A48))</f>
        <v>325.12832641601563</v>
      </c>
      <c r="K48" s="19" cm="1">
        <f t="array" aca="1" ref="K48" ca="1">INDIRECT(_xlfn.CONCAT(K$4,"_d!",K$1,$A48))</f>
        <v>331.88946533203125</v>
      </c>
      <c r="L48" s="19" cm="1">
        <f t="array" aca="1" ref="L48" ca="1">INDIRECT(_xlfn.CONCAT(L$4,"_d!",L$1,$A48))</f>
        <v>336.5999755859375</v>
      </c>
      <c r="M48" s="19" cm="1">
        <f t="array" aca="1" ref="M48" ca="1">INDIRECT(_xlfn.CONCAT(M$4,"_d!",M$1,$A48))</f>
        <v>337.27899169921875</v>
      </c>
      <c r="N48" s="19" cm="1">
        <f t="array" aca="1" ref="N48" ca="1">INDIRECT(_xlfn.CONCAT(N$4,"_d!",N$1,$A48))</f>
        <v>337.18365478515625</v>
      </c>
      <c r="O48" s="19" cm="1">
        <f t="array" aca="1" ref="O48" ca="1">INDIRECT(_xlfn.CONCAT(O$4,"_d!",O$1,$A48))</f>
        <v>324.28887939453125</v>
      </c>
      <c r="P48" s="42">
        <f ca="1">+SUMPRODUCT(J$3:$O$3,J48:O48)</f>
        <v>331.05737990229267</v>
      </c>
      <c r="Q48" s="19" cm="1">
        <f t="array" aca="1" ref="Q48" ca="1">INDIRECT(_xlfn.CONCAT(Q$4,"_d!",Q$1,$A48))</f>
        <v>324.64263916015625</v>
      </c>
      <c r="R48" s="19" cm="1">
        <f t="array" aca="1" ref="R48" ca="1">INDIRECT(_xlfn.CONCAT(R$4,"_d!",R$1,$A48))</f>
        <v>330.72537231445313</v>
      </c>
      <c r="S48" s="19" cm="1">
        <f t="array" aca="1" ref="S48" ca="1">INDIRECT(_xlfn.CONCAT(S$4,"_d!",S$1,$A48))</f>
        <v>336.53579711914063</v>
      </c>
      <c r="T48" s="19" cm="1">
        <f t="array" aca="1" ref="T48" ca="1">INDIRECT(_xlfn.CONCAT(T$4,"_d!",T$1,$A48))</f>
        <v>339.34158325195313</v>
      </c>
      <c r="U48" s="19" cm="1">
        <f t="array" aca="1" ref="U48" ca="1">INDIRECT(_xlfn.CONCAT(U$4,"_d!",U$1,$A48))</f>
        <v>337.161865234375</v>
      </c>
      <c r="V48" s="19" cm="1">
        <f t="array" aca="1" ref="V48" ca="1">INDIRECT(_xlfn.CONCAT(V$4,"_d!",V$1,$A48))</f>
        <v>326.68716430664063</v>
      </c>
      <c r="W48" s="42">
        <f t="shared" ca="1" si="7"/>
        <v>330.25386181603216</v>
      </c>
      <c r="X48" s="19" cm="1">
        <f t="array" aca="1" ref="X48" ca="1">INDIRECT(_xlfn.CONCAT(X$4,"_d!",X$1,$A48))</f>
        <v>323.0137939453125</v>
      </c>
      <c r="Y48" s="19" cm="1">
        <f t="array" aca="1" ref="Y48" ca="1">INDIRECT(_xlfn.CONCAT(Y$4,"_d!",Y$1,$A48))</f>
        <v>330.03591918945313</v>
      </c>
      <c r="Z48" s="19" cm="1">
        <f t="array" aca="1" ref="Z48" ca="1">INDIRECT(_xlfn.CONCAT(Z$4,"_d!",Z$1,$A48))</f>
        <v>337.534423828125</v>
      </c>
      <c r="AA48" s="19" cm="1">
        <f t="array" aca="1" ref="AA48" ca="1">INDIRECT(_xlfn.CONCAT(AA$4,"_d!",AA$1,$A48))</f>
        <v>337.12771606445313</v>
      </c>
      <c r="AB48" s="19" cm="1">
        <f t="array" aca="1" ref="AB48" ca="1">INDIRECT(_xlfn.CONCAT(AB$4,"_d!",AB$1,$A48))</f>
        <v>339.05679321289063</v>
      </c>
      <c r="AC48" s="19" cm="1">
        <f t="array" aca="1" ref="AC48" ca="1">INDIRECT(_xlfn.CONCAT(AC$4,"_d!",AC$1,$A48))</f>
        <v>328.97705078125</v>
      </c>
      <c r="AD48" s="42">
        <f t="shared" ca="1" si="8"/>
        <v>329.16603605012693</v>
      </c>
      <c r="AE48" s="19" cm="1">
        <f t="array" aca="1" ref="AE48" ca="1">INDIRECT(_xlfn.CONCAT(AE$4,"_d!",AE$1,$A48))</f>
        <v>324.48904418945313</v>
      </c>
      <c r="AF48" s="19" cm="1">
        <f t="array" aca="1" ref="AF48" ca="1">INDIRECT(_xlfn.CONCAT(AF$4,"_d!",AF$1,$A48))</f>
        <v>331.7532958984375</v>
      </c>
      <c r="AG48" s="19" cm="1">
        <f t="array" aca="1" ref="AG48" ca="1">INDIRECT(_xlfn.CONCAT(AG$4,"_d!",AG$1,$A48))</f>
        <v>337.26345825195313</v>
      </c>
      <c r="AH48" s="19" cm="1">
        <f t="array" aca="1" ref="AH48" ca="1">INDIRECT(_xlfn.CONCAT(AH$4,"_d!",AH$1,$A48))</f>
        <v>339.56234741210938</v>
      </c>
      <c r="AI48" s="19" cm="1">
        <f t="array" aca="1" ref="AI48" ca="1">INDIRECT(_xlfn.CONCAT(AI$4,"_d!",AI$1,$A48))</f>
        <v>337.89926147460938</v>
      </c>
      <c r="AJ48" s="19" cm="1">
        <f t="array" aca="1" ref="AJ48" ca="1">INDIRECT(_xlfn.CONCAT(AJ$4,"_d!",AJ$1,$A48))</f>
        <v>329.17767333984375</v>
      </c>
      <c r="AK48" s="42">
        <f t="shared" ca="1" si="9"/>
        <v>330.1847988841061</v>
      </c>
      <c r="AL48" s="19" cm="1">
        <f t="array" aca="1" ref="AL48" ca="1">INDIRECT(_xlfn.CONCAT(AL$4,"_d!",AL$1,$A48))</f>
        <v>323.90548706054688</v>
      </c>
      <c r="AM48" s="19" cm="1">
        <f t="array" aca="1" ref="AM48" ca="1">INDIRECT(_xlfn.CONCAT(AM$4,"_d!",AM$1,$A48))</f>
        <v>331.45492553710938</v>
      </c>
      <c r="AN48" s="19" cm="1">
        <f t="array" aca="1" ref="AN48" ca="1">INDIRECT(_xlfn.CONCAT(AN$4,"_d!",AN$1,$A48))</f>
        <v>336.87661743164063</v>
      </c>
      <c r="AO48" s="19" cm="1">
        <f t="array" aca="1" ref="AO48" ca="1">INDIRECT(_xlfn.CONCAT(AO$4,"_d!",AO$1,$A48))</f>
        <v>336.07174682617188</v>
      </c>
      <c r="AP48" s="19" cm="1">
        <f t="array" aca="1" ref="AP48" ca="1">INDIRECT(_xlfn.CONCAT(AP$4,"_d!",AP$1,$A48))</f>
        <v>338.68997192382813</v>
      </c>
      <c r="AQ48" s="19" cm="1">
        <f t="array" aca="1" ref="AQ48" ca="1">INDIRECT(_xlfn.CONCAT(AQ$4,"_d!",AQ$1,$A48))</f>
        <v>327.16909790039063</v>
      </c>
      <c r="AR48" s="42">
        <f t="shared" ca="1" si="10"/>
        <v>329.25902839410736</v>
      </c>
      <c r="AS48" s="19" cm="1">
        <f t="array" aca="1" ref="AS48" ca="1">INDIRECT(_xlfn.CONCAT(AS$4,"_d!",AS$1,$A48))</f>
        <v>323.22210693359375</v>
      </c>
      <c r="AT48" s="19" cm="1">
        <f t="array" aca="1" ref="AT48" ca="1">INDIRECT(_xlfn.CONCAT(AT$4,"_d!",AT$1,$A48))</f>
        <v>332.0804443359375</v>
      </c>
      <c r="AU48" s="19" cm="1">
        <f t="array" aca="1" ref="AU48" ca="1">INDIRECT(_xlfn.CONCAT(AU$4,"_d!",AU$1,$A48))</f>
        <v>337.29592895507813</v>
      </c>
      <c r="AV48" s="19" cm="1">
        <f t="array" aca="1" ref="AV48" ca="1">INDIRECT(_xlfn.CONCAT(AV$4,"_d!",AV$1,$A48))</f>
        <v>339.88436889648438</v>
      </c>
      <c r="AW48" s="19" cm="1">
        <f t="array" aca="1" ref="AW48" ca="1">INDIRECT(_xlfn.CONCAT(AW$4,"_d!",AW$1,$A48))</f>
        <v>338.3026123046875</v>
      </c>
      <c r="AX48" s="19" cm="1">
        <f t="array" aca="1" ref="AX48" ca="1">INDIRECT(_xlfn.CONCAT(AX$4,"_d!",AX$1,$A48))</f>
        <v>326.56643676757813</v>
      </c>
      <c r="AY48" s="42">
        <f t="shared" ca="1" si="11"/>
        <v>329.00989491567952</v>
      </c>
      <c r="AZ48" s="19" cm="1">
        <f t="array" aca="1" ref="AZ48" ca="1">INDIRECT(_xlfn.CONCAT(AZ$4,"_d!",AZ$1,$A48))</f>
        <v>323.20181274414063</v>
      </c>
      <c r="BA48" s="19" cm="1">
        <f t="array" aca="1" ref="BA48" ca="1">INDIRECT(_xlfn.CONCAT(BA$4,"_d!",BA$1,$A48))</f>
        <v>330.89523315429688</v>
      </c>
      <c r="BB48" s="19" cm="1">
        <f t="array" aca="1" ref="BB48" ca="1">INDIRECT(_xlfn.CONCAT(BB$4,"_d!",BB$1,$A48))</f>
        <v>336.32681274414063</v>
      </c>
      <c r="BC48" s="19" cm="1">
        <f t="array" aca="1" ref="BC48" ca="1">INDIRECT(_xlfn.CONCAT(BC$4,"_d!",BC$1,$A48))</f>
        <v>336.35458374023438</v>
      </c>
      <c r="BD48" s="19" cm="1">
        <f t="array" aca="1" ref="BD48" ca="1">INDIRECT(_xlfn.CONCAT(BD$4,"_d!",BD$1,$A48))</f>
        <v>337.7662353515625</v>
      </c>
      <c r="BE48" s="19" cm="1">
        <f t="array" aca="1" ref="BE48" ca="1">INDIRECT(_xlfn.CONCAT(BE$4,"_d!",BE$1,$A48))</f>
        <v>329.61212158203125</v>
      </c>
      <c r="BF48" s="42">
        <f t="shared" ca="1" si="12"/>
        <v>328.16158658637301</v>
      </c>
      <c r="BG48" s="19" cm="1">
        <f t="array" aca="1" ref="BG48" ca="1">INDIRECT(_xlfn.CONCAT(BG$4,"_d!",BG$1,$A48))</f>
        <v>322.86239624023438</v>
      </c>
      <c r="BH48" s="19" cm="1">
        <f t="array" aca="1" ref="BH48" ca="1">INDIRECT(_xlfn.CONCAT(BH$4,"_d!",BH$1,$A48))</f>
        <v>330.66653442382813</v>
      </c>
      <c r="BI48" s="19" cm="1">
        <f t="array" aca="1" ref="BI48" ca="1">INDIRECT(_xlfn.CONCAT(BI$4,"_d!",BI$1,$A48))</f>
        <v>336.26821899414063</v>
      </c>
      <c r="BJ48" s="19" cm="1">
        <f t="array" aca="1" ref="BJ48" ca="1">INDIRECT(_xlfn.CONCAT(BJ$4,"_d!",BJ$1,$A48))</f>
        <v>336.8997802734375</v>
      </c>
      <c r="BK48" s="19" cm="1">
        <f t="array" aca="1" ref="BK48" ca="1">INDIRECT(_xlfn.CONCAT(BK$4,"_d!",BK$1,$A48))</f>
        <v>338.79739379882813</v>
      </c>
      <c r="BL48" s="19" cm="1">
        <f t="array" aca="1" ref="BL48" ca="1">INDIRECT(_xlfn.CONCAT(BL$4,"_d!",BL$1,$A48))</f>
        <v>329.1961669921875</v>
      </c>
      <c r="BM48" s="42">
        <f t="shared" ca="1" si="13"/>
        <v>327.47890463818072</v>
      </c>
      <c r="BN48" s="19" cm="1">
        <f t="array" aca="1" ref="BN48" ca="1">INDIRECT(_xlfn.CONCAT(BN$4,"_d!",BN$1,$A48))</f>
        <v>321.695556640625</v>
      </c>
      <c r="BO48" s="19" cm="1">
        <f t="array" aca="1" ref="BO48" ca="1">INDIRECT(_xlfn.CONCAT(BO$4,"_d!",BO$1,$A48))</f>
        <v>330.90792846679688</v>
      </c>
      <c r="BP48" s="19" cm="1">
        <f t="array" aca="1" ref="BP48" ca="1">INDIRECT(_xlfn.CONCAT(BP$4,"_d!",BP$1,$A48))</f>
        <v>335.28887939453125</v>
      </c>
      <c r="BQ48" s="19" cm="1">
        <f t="array" aca="1" ref="BQ48" ca="1">INDIRECT(_xlfn.CONCAT(BQ$4,"_d!",BQ$1,$A48))</f>
        <v>334.5443115234375</v>
      </c>
      <c r="BR48" s="19" cm="1">
        <f t="array" aca="1" ref="BR48" ca="1">INDIRECT(_xlfn.CONCAT(BR$4,"_d!",BR$1,$A48))</f>
        <v>337.44265747070313</v>
      </c>
      <c r="BS48" s="19" cm="1">
        <f t="array" aca="1" ref="BS48" ca="1">INDIRECT(_xlfn.CONCAT(BS$4,"_d!",BS$1,$A48))</f>
        <v>330.47225952148438</v>
      </c>
      <c r="BT48" s="42">
        <f t="shared" ca="1" si="14"/>
        <v>326.11474545995083</v>
      </c>
      <c r="BU48" s="42"/>
      <c r="BV48" s="45">
        <f t="shared" ca="1" si="15"/>
        <v>331.14069844361399</v>
      </c>
      <c r="BW48" s="45">
        <f t="shared" ca="1" si="16"/>
        <v>331.05737990229267</v>
      </c>
      <c r="BX48" s="45">
        <f t="shared" ca="1" si="17"/>
        <v>330.25386181603216</v>
      </c>
      <c r="BY48" s="45">
        <f t="shared" ca="1" si="18"/>
        <v>329.16603605012693</v>
      </c>
      <c r="BZ48" s="45">
        <f t="shared" ca="1" si="19"/>
        <v>330.1847988841061</v>
      </c>
      <c r="CA48" s="45">
        <f t="shared" ca="1" si="20"/>
        <v>329.25902839410736</v>
      </c>
      <c r="CB48" s="45">
        <f t="shared" ca="1" si="21"/>
        <v>329.00989491567952</v>
      </c>
      <c r="CC48" s="45">
        <f t="shared" ca="1" si="22"/>
        <v>328.16158658637301</v>
      </c>
      <c r="CD48" s="45">
        <f t="shared" ca="1" si="23"/>
        <v>327.47890463818072</v>
      </c>
      <c r="CE48" s="45">
        <f t="shared" ca="1" si="24"/>
        <v>326.11474545995083</v>
      </c>
      <c r="CF48" s="45" cm="1">
        <f t="array" aca="1" ref="CF48" ca="1">+SUMPRODUCT($BV$3:$CE$3/100,$BV48:$CE48)</f>
        <v>328.62203883420773</v>
      </c>
      <c r="CG48" s="35">
        <f t="shared" si="28"/>
        <v>44013</v>
      </c>
      <c r="CH48" s="24">
        <f t="shared" ca="1" si="29"/>
        <v>1.8624159653514605E-2</v>
      </c>
      <c r="CI48" s="24">
        <f t="shared" ca="1" si="30"/>
        <v>1.9018608790303704E-2</v>
      </c>
      <c r="CJ48" s="24">
        <f t="shared" ca="1" si="31"/>
        <v>1.8670645110147488E-2</v>
      </c>
      <c r="CK48" s="24">
        <f t="shared" ca="1" si="32"/>
        <v>1.9453940070843778E-2</v>
      </c>
      <c r="CL48" s="24">
        <f t="shared" ca="1" si="33"/>
        <v>1.9239766047298046E-2</v>
      </c>
      <c r="CM48" s="24">
        <f t="shared" ca="1" si="34"/>
        <v>1.9446186264619358E-2</v>
      </c>
      <c r="CN48" s="24">
        <f t="shared" ca="1" si="35"/>
        <v>1.9566829930660612E-2</v>
      </c>
      <c r="CO48" s="24">
        <f t="shared" ca="1" si="36"/>
        <v>1.9711413726724025E-2</v>
      </c>
      <c r="CP48" s="24">
        <f t="shared" ca="1" si="37"/>
        <v>1.970085000017785E-2</v>
      </c>
      <c r="CQ48" s="24">
        <f t="shared" ca="1" si="38"/>
        <v>2.0535825008931585E-2</v>
      </c>
      <c r="CR48" s="24">
        <f t="shared" ca="1" si="26"/>
        <v>1.9572801090779191E-2</v>
      </c>
      <c r="CS48" s="35">
        <f t="shared" si="39"/>
        <v>44013</v>
      </c>
      <c r="CT48" s="24">
        <f t="shared" ca="1" si="41"/>
        <v>0.43657914386193752</v>
      </c>
      <c r="CU48" s="24">
        <f t="shared" ca="1" si="42"/>
        <v>0.43549153565273224</v>
      </c>
      <c r="CV48" s="24">
        <f t="shared" ca="1" si="43"/>
        <v>0.42532326104312324</v>
      </c>
      <c r="CW48" s="24">
        <f t="shared" ca="1" si="44"/>
        <v>0.42891014589374588</v>
      </c>
      <c r="CX48" s="24">
        <f t="shared" ca="1" si="45"/>
        <v>0.42712547231037212</v>
      </c>
      <c r="CY48" s="24">
        <f t="shared" ca="1" si="46"/>
        <v>0.42463088380408021</v>
      </c>
      <c r="CZ48" s="24">
        <f t="shared" ca="1" si="47"/>
        <v>0.42217621065950306</v>
      </c>
      <c r="DA48" s="24">
        <f t="shared" ca="1" si="48"/>
        <v>0.42190052433624015</v>
      </c>
      <c r="DB48" s="24">
        <f t="shared" ca="1" si="49"/>
        <v>0.41733001800948366</v>
      </c>
      <c r="DC48" s="24">
        <f t="shared" ca="1" si="50"/>
        <v>0.41722417368211917</v>
      </c>
      <c r="DD48" s="48">
        <f t="shared" ca="1" si="51"/>
        <v>0.4236557061692352</v>
      </c>
      <c r="DE48" s="48">
        <f>+[1]NAC!AG49</f>
        <v>0.42390430987357575</v>
      </c>
    </row>
    <row r="49" spans="1:109" x14ac:dyDescent="0.25">
      <c r="A49" s="110">
        <f t="shared" si="27"/>
        <v>76</v>
      </c>
      <c r="B49" s="35">
        <f>+NAC!A49</f>
        <v>44044</v>
      </c>
      <c r="C49" s="19" cm="1">
        <f t="array" aca="1" ref="C49" ca="1">INDIRECT(_xlfn.CONCAT(C$4,"_d!",C$1,$A49))</f>
        <v>335.13980102539063</v>
      </c>
      <c r="D49" s="19" cm="1">
        <f t="array" aca="1" ref="D49" ca="1">INDIRECT(_xlfn.CONCAT(D$4,"_d!",D$1,$A49))</f>
        <v>338.44589233398438</v>
      </c>
      <c r="E49" s="19" cm="1">
        <f t="array" aca="1" ref="E49" ca="1">INDIRECT(_xlfn.CONCAT(E$4,"_d!",E$1,$A49))</f>
        <v>345.74468994140625</v>
      </c>
      <c r="F49" s="19" cm="1">
        <f t="array" aca="1" ref="F49" ca="1">INDIRECT(_xlfn.CONCAT(F$4,"_d!",F$1,$A49))</f>
        <v>346.28579711914063</v>
      </c>
      <c r="G49" s="19" cm="1">
        <f t="array" aca="1" ref="G49" ca="1">INDIRECT(_xlfn.CONCAT(G$4,"_d!",G$1,$A49))</f>
        <v>346.88217163085938</v>
      </c>
      <c r="H49" s="19" cm="1">
        <f t="array" aca="1" ref="H49" ca="1">INDIRECT(_xlfn.CONCAT(H$4,"_d!",H$1,$A49))</f>
        <v>334.65081787109375</v>
      </c>
      <c r="I49" s="42">
        <f t="shared" ca="1" si="6"/>
        <v>340.22509183700163</v>
      </c>
      <c r="J49" s="19" cm="1">
        <f t="array" aca="1" ref="J49" ca="1">INDIRECT(_xlfn.CONCAT(J$4,"_d!",J$1,$A49))</f>
        <v>334.849853515625</v>
      </c>
      <c r="K49" s="19" cm="1">
        <f t="array" aca="1" ref="K49" ca="1">INDIRECT(_xlfn.CONCAT(K$4,"_d!",K$1,$A49))</f>
        <v>340.83963012695313</v>
      </c>
      <c r="L49" s="19" cm="1">
        <f t="array" aca="1" ref="L49" ca="1">INDIRECT(_xlfn.CONCAT(L$4,"_d!",L$1,$A49))</f>
        <v>345.345703125</v>
      </c>
      <c r="M49" s="19" cm="1">
        <f t="array" aca="1" ref="M49" ca="1">INDIRECT(_xlfn.CONCAT(M$4,"_d!",M$1,$A49))</f>
        <v>345.12606811523438</v>
      </c>
      <c r="N49" s="19" cm="1">
        <f t="array" aca="1" ref="N49" ca="1">INDIRECT(_xlfn.CONCAT(N$4,"_d!",N$1,$A49))</f>
        <v>346.42755126953125</v>
      </c>
      <c r="O49" s="19" cm="1">
        <f t="array" aca="1" ref="O49" ca="1">INDIRECT(_xlfn.CONCAT(O$4,"_d!",O$1,$A49))</f>
        <v>333.38815307617188</v>
      </c>
      <c r="P49" s="42">
        <f ca="1">+SUMPRODUCT(J$3:$O$3,J49:O49)</f>
        <v>340.14369792060478</v>
      </c>
      <c r="Q49" s="19" cm="1">
        <f t="array" aca="1" ref="Q49" ca="1">INDIRECT(_xlfn.CONCAT(Q$4,"_d!",Q$1,$A49))</f>
        <v>334.04629516601563</v>
      </c>
      <c r="R49" s="19" cm="1">
        <f t="array" aca="1" ref="R49" ca="1">INDIRECT(_xlfn.CONCAT(R$4,"_d!",R$1,$A49))</f>
        <v>339.436767578125</v>
      </c>
      <c r="S49" s="19" cm="1">
        <f t="array" aca="1" ref="S49" ca="1">INDIRECT(_xlfn.CONCAT(S$4,"_d!",S$1,$A49))</f>
        <v>345.1864013671875</v>
      </c>
      <c r="T49" s="19" cm="1">
        <f t="array" aca="1" ref="T49" ca="1">INDIRECT(_xlfn.CONCAT(T$4,"_d!",T$1,$A49))</f>
        <v>347.65579223632813</v>
      </c>
      <c r="U49" s="19" cm="1">
        <f t="array" aca="1" ref="U49" ca="1">INDIRECT(_xlfn.CONCAT(U$4,"_d!",U$1,$A49))</f>
        <v>346.26547241210938</v>
      </c>
      <c r="V49" s="19" cm="1">
        <f t="array" aca="1" ref="V49" ca="1">INDIRECT(_xlfn.CONCAT(V$4,"_d!",V$1,$A49))</f>
        <v>336.17684936523438</v>
      </c>
      <c r="W49" s="42">
        <f t="shared" ca="1" si="7"/>
        <v>339.24201230599346</v>
      </c>
      <c r="X49" s="19" cm="1">
        <f t="array" aca="1" ref="X49" ca="1">INDIRECT(_xlfn.CONCAT(X$4,"_d!",X$1,$A49))</f>
        <v>332.270751953125</v>
      </c>
      <c r="Y49" s="19" cm="1">
        <f t="array" aca="1" ref="Y49" ca="1">INDIRECT(_xlfn.CONCAT(Y$4,"_d!",Y$1,$A49))</f>
        <v>338.74542236328125</v>
      </c>
      <c r="Z49" s="19" cm="1">
        <f t="array" aca="1" ref="Z49" ca="1">INDIRECT(_xlfn.CONCAT(Z$4,"_d!",Z$1,$A49))</f>
        <v>346.22149658203125</v>
      </c>
      <c r="AA49" s="19" cm="1">
        <f t="array" aca="1" ref="AA49" ca="1">INDIRECT(_xlfn.CONCAT(AA$4,"_d!",AA$1,$A49))</f>
        <v>345.00973510742188</v>
      </c>
      <c r="AB49" s="19" cm="1">
        <f t="array" aca="1" ref="AB49" ca="1">INDIRECT(_xlfn.CONCAT(AB$4,"_d!",AB$1,$A49))</f>
        <v>348.275634765625</v>
      </c>
      <c r="AC49" s="19" cm="1">
        <f t="array" aca="1" ref="AC49" ca="1">INDIRECT(_xlfn.CONCAT(AC$4,"_d!",AC$1,$A49))</f>
        <v>338.60101318359375</v>
      </c>
      <c r="AD49" s="42">
        <f t="shared" ca="1" si="8"/>
        <v>338.1180130194673</v>
      </c>
      <c r="AE49" s="19" cm="1">
        <f t="array" aca="1" ref="AE49" ca="1">INDIRECT(_xlfn.CONCAT(AE$4,"_d!",AE$1,$A49))</f>
        <v>333.82785034179688</v>
      </c>
      <c r="AF49" s="19" cm="1">
        <f t="array" aca="1" ref="AF49" ca="1">INDIRECT(_xlfn.CONCAT(AF$4,"_d!",AF$1,$A49))</f>
        <v>340.37692260742188</v>
      </c>
      <c r="AG49" s="19" cm="1">
        <f t="array" aca="1" ref="AG49" ca="1">INDIRECT(_xlfn.CONCAT(AG$4,"_d!",AG$1,$A49))</f>
        <v>345.88104248046875</v>
      </c>
      <c r="AH49" s="19" cm="1">
        <f t="array" aca="1" ref="AH49" ca="1">INDIRECT(_xlfn.CONCAT(AH$4,"_d!",AH$1,$A49))</f>
        <v>347.96963500976563</v>
      </c>
      <c r="AI49" s="19" cm="1">
        <f t="array" aca="1" ref="AI49" ca="1">INDIRECT(_xlfn.CONCAT(AI$4,"_d!",AI$1,$A49))</f>
        <v>346.9576416015625</v>
      </c>
      <c r="AJ49" s="19" cm="1">
        <f t="array" aca="1" ref="AJ49" ca="1">INDIRECT(_xlfn.CONCAT(AJ$4,"_d!",AJ$1,$A49))</f>
        <v>338.59951782226563</v>
      </c>
      <c r="AK49" s="42">
        <f t="shared" ca="1" si="9"/>
        <v>339.13044222270548</v>
      </c>
      <c r="AL49" s="19" cm="1">
        <f t="array" aca="1" ref="AL49" ca="1">INDIRECT(_xlfn.CONCAT(AL$4,"_d!",AL$1,$A49))</f>
        <v>333.09597778320313</v>
      </c>
      <c r="AM49" s="19" cm="1">
        <f t="array" aca="1" ref="AM49" ca="1">INDIRECT(_xlfn.CONCAT(AM$4,"_d!",AM$1,$A49))</f>
        <v>340.17202758789063</v>
      </c>
      <c r="AN49" s="19" cm="1">
        <f t="array" aca="1" ref="AN49" ca="1">INDIRECT(_xlfn.CONCAT(AN$4,"_d!",AN$1,$A49))</f>
        <v>345.45462036132813</v>
      </c>
      <c r="AO49" s="19" cm="1">
        <f t="array" aca="1" ref="AO49" ca="1">INDIRECT(_xlfn.CONCAT(AO$4,"_d!",AO$1,$A49))</f>
        <v>343.67526245117188</v>
      </c>
      <c r="AP49" s="19" cm="1">
        <f t="array" aca="1" ref="AP49" ca="1">INDIRECT(_xlfn.CONCAT(AP$4,"_d!",AP$1,$A49))</f>
        <v>347.85458374023438</v>
      </c>
      <c r="AQ49" s="19" cm="1">
        <f t="array" aca="1" ref="AQ49" ca="1">INDIRECT(_xlfn.CONCAT(AQ$4,"_d!",AQ$1,$A49))</f>
        <v>336.76885986328125</v>
      </c>
      <c r="AR49" s="42">
        <f t="shared" ca="1" si="10"/>
        <v>338.19655574391368</v>
      </c>
      <c r="AS49" s="19" cm="1">
        <f t="array" aca="1" ref="AS49" ca="1">INDIRECT(_xlfn.CONCAT(AS$4,"_d!",AS$1,$A49))</f>
        <v>332.36990356445313</v>
      </c>
      <c r="AT49" s="19" cm="1">
        <f t="array" aca="1" ref="AT49" ca="1">INDIRECT(_xlfn.CONCAT(AT$4,"_d!",AT$1,$A49))</f>
        <v>340.7203369140625</v>
      </c>
      <c r="AU49" s="19" cm="1">
        <f t="array" aca="1" ref="AU49" ca="1">INDIRECT(_xlfn.CONCAT(AU$4,"_d!",AU$1,$A49))</f>
        <v>345.92935180664063</v>
      </c>
      <c r="AV49" s="19" cm="1">
        <f t="array" aca="1" ref="AV49" ca="1">INDIRECT(_xlfn.CONCAT(AV$4,"_d!",AV$1,$A49))</f>
        <v>348.19189453125</v>
      </c>
      <c r="AW49" s="19" cm="1">
        <f t="array" aca="1" ref="AW49" ca="1">INDIRECT(_xlfn.CONCAT(AW$4,"_d!",AW$1,$A49))</f>
        <v>347.28018188476563</v>
      </c>
      <c r="AX49" s="19" cm="1">
        <f t="array" aca="1" ref="AX49" ca="1">INDIRECT(_xlfn.CONCAT(AX$4,"_d!",AX$1,$A49))</f>
        <v>335.82354736328125</v>
      </c>
      <c r="AY49" s="42">
        <f t="shared" ca="1" si="11"/>
        <v>337.91704466684274</v>
      </c>
      <c r="AZ49" s="19" cm="1">
        <f t="array" aca="1" ref="AZ49" ca="1">INDIRECT(_xlfn.CONCAT(AZ$4,"_d!",AZ$1,$A49))</f>
        <v>332.2330322265625</v>
      </c>
      <c r="BA49" s="19" cm="1">
        <f t="array" aca="1" ref="BA49" ca="1">INDIRECT(_xlfn.CONCAT(BA$4,"_d!",BA$1,$A49))</f>
        <v>339.55368041992188</v>
      </c>
      <c r="BB49" s="19" cm="1">
        <f t="array" aca="1" ref="BB49" ca="1">INDIRECT(_xlfn.CONCAT(BB$4,"_d!",BB$1,$A49))</f>
        <v>344.83279418945313</v>
      </c>
      <c r="BC49" s="19" cm="1">
        <f t="array" aca="1" ref="BC49" ca="1">INDIRECT(_xlfn.CONCAT(BC$4,"_d!",BC$1,$A49))</f>
        <v>344.08721923828125</v>
      </c>
      <c r="BD49" s="19" cm="1">
        <f t="array" aca="1" ref="BD49" ca="1">INDIRECT(_xlfn.CONCAT(BD$4,"_d!",BD$1,$A49))</f>
        <v>346.70626831054688</v>
      </c>
      <c r="BE49" s="19" cm="1">
        <f t="array" aca="1" ref="BE49" ca="1">INDIRECT(_xlfn.CONCAT(BE$4,"_d!",BE$1,$A49))</f>
        <v>339.0419921875</v>
      </c>
      <c r="BF49" s="42">
        <f t="shared" ca="1" si="12"/>
        <v>337.02022899503038</v>
      </c>
      <c r="BG49" s="19" cm="1">
        <f t="array" aca="1" ref="BG49" ca="1">INDIRECT(_xlfn.CONCAT(BG$4,"_d!",BG$1,$A49))</f>
        <v>331.82778930664063</v>
      </c>
      <c r="BH49" s="19" cm="1">
        <f t="array" aca="1" ref="BH49" ca="1">INDIRECT(_xlfn.CONCAT(BH$4,"_d!",BH$1,$A49))</f>
        <v>339.11749267578125</v>
      </c>
      <c r="BI49" s="19" cm="1">
        <f t="array" aca="1" ref="BI49" ca="1">INDIRECT(_xlfn.CONCAT(BI$4,"_d!",BI$1,$A49))</f>
        <v>344.79806518554688</v>
      </c>
      <c r="BJ49" s="19" cm="1">
        <f t="array" aca="1" ref="BJ49" ca="1">INDIRECT(_xlfn.CONCAT(BJ$4,"_d!",BJ$1,$A49))</f>
        <v>344.73150634765625</v>
      </c>
      <c r="BK49" s="19" cm="1">
        <f t="array" aca="1" ref="BK49" ca="1">INDIRECT(_xlfn.CONCAT(BK$4,"_d!",BK$1,$A49))</f>
        <v>347.78005981445313</v>
      </c>
      <c r="BL49" s="19" cm="1">
        <f t="array" aca="1" ref="BL49" ca="1">INDIRECT(_xlfn.CONCAT(BL$4,"_d!",BL$1,$A49))</f>
        <v>338.6407470703125</v>
      </c>
      <c r="BM49" s="42">
        <f t="shared" ca="1" si="13"/>
        <v>336.25763131540555</v>
      </c>
      <c r="BN49" s="19" cm="1">
        <f t="array" aca="1" ref="BN49" ca="1">INDIRECT(_xlfn.CONCAT(BN$4,"_d!",BN$1,$A49))</f>
        <v>330.5252685546875</v>
      </c>
      <c r="BO49" s="19" cm="1">
        <f t="array" aca="1" ref="BO49" ca="1">INDIRECT(_xlfn.CONCAT(BO$4,"_d!",BO$1,$A49))</f>
        <v>339.5076904296875</v>
      </c>
      <c r="BP49" s="19" cm="1">
        <f t="array" aca="1" ref="BP49" ca="1">INDIRECT(_xlfn.CONCAT(BP$4,"_d!",BP$1,$A49))</f>
        <v>343.7930908203125</v>
      </c>
      <c r="BQ49" s="19" cm="1">
        <f t="array" aca="1" ref="BQ49" ca="1">INDIRECT(_xlfn.CONCAT(BQ$4,"_d!",BQ$1,$A49))</f>
        <v>342.22775268554688</v>
      </c>
      <c r="BR49" s="19" cm="1">
        <f t="array" aca="1" ref="BR49" ca="1">INDIRECT(_xlfn.CONCAT(BR$4,"_d!",BR$1,$A49))</f>
        <v>346.310546875</v>
      </c>
      <c r="BS49" s="19" cm="1">
        <f t="array" aca="1" ref="BS49" ca="1">INDIRECT(_xlfn.CONCAT(BS$4,"_d!",BS$1,$A49))</f>
        <v>340.11880493164063</v>
      </c>
      <c r="BT49" s="42">
        <f t="shared" ca="1" si="14"/>
        <v>334.92910072389543</v>
      </c>
      <c r="BU49" s="42"/>
      <c r="BV49" s="45">
        <f t="shared" ca="1" si="15"/>
        <v>340.22509183700163</v>
      </c>
      <c r="BW49" s="45">
        <f t="shared" ca="1" si="16"/>
        <v>340.14369792060478</v>
      </c>
      <c r="BX49" s="45">
        <f t="shared" ca="1" si="17"/>
        <v>339.24201230599346</v>
      </c>
      <c r="BY49" s="45">
        <f t="shared" ca="1" si="18"/>
        <v>338.1180130194673</v>
      </c>
      <c r="BZ49" s="45">
        <f t="shared" ca="1" si="19"/>
        <v>339.13044222270548</v>
      </c>
      <c r="CA49" s="45">
        <f t="shared" ca="1" si="20"/>
        <v>338.19655574391368</v>
      </c>
      <c r="CB49" s="45">
        <f t="shared" ca="1" si="21"/>
        <v>337.91704466684274</v>
      </c>
      <c r="CC49" s="45">
        <f t="shared" ca="1" si="22"/>
        <v>337.02022899503038</v>
      </c>
      <c r="CD49" s="45">
        <f t="shared" ca="1" si="23"/>
        <v>336.25763131540555</v>
      </c>
      <c r="CE49" s="45">
        <f t="shared" ca="1" si="24"/>
        <v>334.92910072389543</v>
      </c>
      <c r="CF49" s="45" cm="1">
        <f t="array" aca="1" ref="CF49" ca="1">+SUMPRODUCT($BV$3:$CE$3/100,$BV49:$CE49)</f>
        <v>337.52531286931122</v>
      </c>
      <c r="CG49" s="35">
        <f t="shared" si="28"/>
        <v>44044</v>
      </c>
      <c r="CH49" s="24">
        <f t="shared" ca="1" si="29"/>
        <v>2.7433636022648367E-2</v>
      </c>
      <c r="CI49" s="24">
        <f t="shared" ca="1" si="30"/>
        <v>2.7446353925092426E-2</v>
      </c>
      <c r="CJ49" s="24">
        <f t="shared" ca="1" si="31"/>
        <v>2.7215883080174752E-2</v>
      </c>
      <c r="CK49" s="24">
        <f t="shared" ca="1" si="32"/>
        <v>2.719593150241395E-2</v>
      </c>
      <c r="CL49" s="24">
        <f t="shared" ca="1" si="33"/>
        <v>2.7092838219179516E-2</v>
      </c>
      <c r="CM49" s="24">
        <f t="shared" ca="1" si="34"/>
        <v>2.7144365314437202E-2</v>
      </c>
      <c r="CN49" s="24">
        <f t="shared" ca="1" si="35"/>
        <v>2.7072589271049052E-2</v>
      </c>
      <c r="CO49" s="24">
        <f t="shared" ca="1" si="36"/>
        <v>2.6994757371840539E-2</v>
      </c>
      <c r="CP49" s="24">
        <f t="shared" ca="1" si="37"/>
        <v>2.680699902463668E-2</v>
      </c>
      <c r="CQ49" s="24">
        <f t="shared" ca="1" si="38"/>
        <v>2.7028386132963433E-2</v>
      </c>
      <c r="CR49" s="24">
        <f t="shared" ca="1" si="26"/>
        <v>2.7092747847003773E-2</v>
      </c>
      <c r="CS49" s="35">
        <f t="shared" si="39"/>
        <v>44044</v>
      </c>
      <c r="CT49" s="24">
        <f t="shared" ca="1" si="41"/>
        <v>0.41835228952374903</v>
      </c>
      <c r="CU49" s="24">
        <f t="shared" ca="1" si="42"/>
        <v>0.41768851245865712</v>
      </c>
      <c r="CV49" s="24">
        <f t="shared" ca="1" si="43"/>
        <v>0.40870605957109207</v>
      </c>
      <c r="CW49" s="24">
        <f t="shared" ca="1" si="44"/>
        <v>0.41175843973033688</v>
      </c>
      <c r="CX49" s="24">
        <f t="shared" ca="1" si="45"/>
        <v>0.41035514813419849</v>
      </c>
      <c r="CY49" s="24">
        <f t="shared" ca="1" si="46"/>
        <v>0.40829701127094653</v>
      </c>
      <c r="CZ49" s="24">
        <f t="shared" ca="1" si="47"/>
        <v>0.4053843556998511</v>
      </c>
      <c r="DA49" s="24">
        <f t="shared" ca="1" si="48"/>
        <v>0.40496176288916064</v>
      </c>
      <c r="DB49" s="24">
        <f t="shared" ca="1" si="49"/>
        <v>0.40042861411541808</v>
      </c>
      <c r="DC49" s="24">
        <f t="shared" ca="1" si="50"/>
        <v>0.39977337357515319</v>
      </c>
      <c r="DD49" s="48">
        <f t="shared" ca="1" si="51"/>
        <v>0.40659561783154974</v>
      </c>
      <c r="DE49" s="48">
        <f>+[1]NAC!AG50</f>
        <v>0.40672941645865301</v>
      </c>
    </row>
    <row r="50" spans="1:109" x14ac:dyDescent="0.25">
      <c r="A50" s="110">
        <f t="shared" si="27"/>
        <v>77</v>
      </c>
      <c r="B50" s="35">
        <f>+NAC!A50</f>
        <v>44075</v>
      </c>
      <c r="C50" s="19" cm="1">
        <f t="array" aca="1" ref="C50" ca="1">INDIRECT(_xlfn.CONCAT(C$4,"_d!",C$1,$A50))</f>
        <v>344.88552856445313</v>
      </c>
      <c r="D50" s="19" cm="1">
        <f t="array" aca="1" ref="D50" ca="1">INDIRECT(_xlfn.CONCAT(D$4,"_d!",D$1,$A50))</f>
        <v>348.23818969726563</v>
      </c>
      <c r="E50" s="19" cm="1">
        <f t="array" aca="1" ref="E50" ca="1">INDIRECT(_xlfn.CONCAT(E$4,"_d!",E$1,$A50))</f>
        <v>354.20733642578125</v>
      </c>
      <c r="F50" s="19" cm="1">
        <f t="array" aca="1" ref="F50" ca="1">INDIRECT(_xlfn.CONCAT(F$4,"_d!",F$1,$A50))</f>
        <v>358.13934326171875</v>
      </c>
      <c r="G50" s="19" cm="1">
        <f t="array" aca="1" ref="G50" ca="1">INDIRECT(_xlfn.CONCAT(G$4,"_d!",G$1,$A50))</f>
        <v>359.64410400390625</v>
      </c>
      <c r="H50" s="19" cm="1">
        <f t="array" aca="1" ref="H50" ca="1">INDIRECT(_xlfn.CONCAT(H$4,"_d!",H$1,$A50))</f>
        <v>342.219970703125</v>
      </c>
      <c r="I50" s="42">
        <f t="shared" ca="1" si="6"/>
        <v>350.20948958121022</v>
      </c>
      <c r="J50" s="19" cm="1">
        <f t="array" aca="1" ref="J50" ca="1">INDIRECT(_xlfn.CONCAT(J$4,"_d!",J$1,$A50))</f>
        <v>344.79379272460938</v>
      </c>
      <c r="K50" s="19" cm="1">
        <f t="array" aca="1" ref="K50" ca="1">INDIRECT(_xlfn.CONCAT(K$4,"_d!",K$1,$A50))</f>
        <v>350.85519409179688</v>
      </c>
      <c r="L50" s="19" cm="1">
        <f t="array" aca="1" ref="L50" ca="1">INDIRECT(_xlfn.CONCAT(L$4,"_d!",L$1,$A50))</f>
        <v>353.58929443359375</v>
      </c>
      <c r="M50" s="19" cm="1">
        <f t="array" aca="1" ref="M50" ca="1">INDIRECT(_xlfn.CONCAT(M$4,"_d!",M$1,$A50))</f>
        <v>356.80966186523438</v>
      </c>
      <c r="N50" s="19" cm="1">
        <f t="array" aca="1" ref="N50" ca="1">INDIRECT(_xlfn.CONCAT(N$4,"_d!",N$1,$A50))</f>
        <v>359.25146484375</v>
      </c>
      <c r="O50" s="19" cm="1">
        <f t="array" aca="1" ref="O50" ca="1">INDIRECT(_xlfn.CONCAT(O$4,"_d!",O$1,$A50))</f>
        <v>340.91778564453125</v>
      </c>
      <c r="P50" s="42">
        <f ca="1">+SUMPRODUCT(J$3:$O$3,J50:O50)</f>
        <v>350.14606768638311</v>
      </c>
      <c r="Q50" s="19" cm="1">
        <f t="array" aca="1" ref="Q50" ca="1">INDIRECT(_xlfn.CONCAT(Q$4,"_d!",Q$1,$A50))</f>
        <v>343.600830078125</v>
      </c>
      <c r="R50" s="19" cm="1">
        <f t="array" aca="1" ref="R50" ca="1">INDIRECT(_xlfn.CONCAT(R$4,"_d!",R$1,$A50))</f>
        <v>349.25811767578125</v>
      </c>
      <c r="S50" s="19" cm="1">
        <f t="array" aca="1" ref="S50" ca="1">INDIRECT(_xlfn.CONCAT(S$4,"_d!",S$1,$A50))</f>
        <v>353.21517944335938</v>
      </c>
      <c r="T50" s="19" cm="1">
        <f t="array" aca="1" ref="T50" ca="1">INDIRECT(_xlfn.CONCAT(T$4,"_d!",T$1,$A50))</f>
        <v>359.11007690429688</v>
      </c>
      <c r="U50" s="19" cm="1">
        <f t="array" aca="1" ref="U50" ca="1">INDIRECT(_xlfn.CONCAT(U$4,"_d!",U$1,$A50))</f>
        <v>358.67709350585938</v>
      </c>
      <c r="V50" s="19" cm="1">
        <f t="array" aca="1" ref="V50" ca="1">INDIRECT(_xlfn.CONCAT(V$4,"_d!",V$1,$A50))</f>
        <v>343.70477294921875</v>
      </c>
      <c r="W50" s="42">
        <f t="shared" ca="1" si="7"/>
        <v>348.97173960661581</v>
      </c>
      <c r="X50" s="19" cm="1">
        <f t="array" aca="1" ref="X50" ca="1">INDIRECT(_xlfn.CONCAT(X$4,"_d!",X$1,$A50))</f>
        <v>341.8138427734375</v>
      </c>
      <c r="Y50" s="19" cm="1">
        <f t="array" aca="1" ref="Y50" ca="1">INDIRECT(_xlfn.CONCAT(Y$4,"_d!",Y$1,$A50))</f>
        <v>348.64898681640625</v>
      </c>
      <c r="Z50" s="19" cm="1">
        <f t="array" aca="1" ref="Z50" ca="1">INDIRECT(_xlfn.CONCAT(Z$4,"_d!",Z$1,$A50))</f>
        <v>354.14642333984375</v>
      </c>
      <c r="AA50" s="19" cm="1">
        <f t="array" aca="1" ref="AA50" ca="1">INDIRECT(_xlfn.CONCAT(AA$4,"_d!",AA$1,$A50))</f>
        <v>356.68389892578125</v>
      </c>
      <c r="AB50" s="19" cm="1">
        <f t="array" aca="1" ref="AB50" ca="1">INDIRECT(_xlfn.CONCAT(AB$4,"_d!",AB$1,$A50))</f>
        <v>360.721923828125</v>
      </c>
      <c r="AC50" s="19" cm="1">
        <f t="array" aca="1" ref="AC50" ca="1">INDIRECT(_xlfn.CONCAT(AC$4,"_d!",AC$1,$A50))</f>
        <v>346.2034912109375</v>
      </c>
      <c r="AD50" s="42">
        <f t="shared" ca="1" si="8"/>
        <v>347.91134580457623</v>
      </c>
      <c r="AE50" s="19" cm="1">
        <f t="array" aca="1" ref="AE50" ca="1">INDIRECT(_xlfn.CONCAT(AE$4,"_d!",AE$1,$A50))</f>
        <v>343.22793579101563</v>
      </c>
      <c r="AF50" s="19" cm="1">
        <f t="array" aca="1" ref="AF50" ca="1">INDIRECT(_xlfn.CONCAT(AF$4,"_d!",AF$1,$A50))</f>
        <v>350.43515014648438</v>
      </c>
      <c r="AG50" s="19" cm="1">
        <f t="array" aca="1" ref="AG50" ca="1">INDIRECT(_xlfn.CONCAT(AG$4,"_d!",AG$1,$A50))</f>
        <v>353.861328125</v>
      </c>
      <c r="AH50" s="19" cm="1">
        <f t="array" aca="1" ref="AH50" ca="1">INDIRECT(_xlfn.CONCAT(AH$4,"_d!",AH$1,$A50))</f>
        <v>359.28018188476563</v>
      </c>
      <c r="AI50" s="19" cm="1">
        <f t="array" aca="1" ref="AI50" ca="1">INDIRECT(_xlfn.CONCAT(AI$4,"_d!",AI$1,$A50))</f>
        <v>359.17868041992188</v>
      </c>
      <c r="AJ50" s="19" cm="1">
        <f t="array" aca="1" ref="AJ50" ca="1">INDIRECT(_xlfn.CONCAT(AJ$4,"_d!",AJ$1,$A50))</f>
        <v>346.59927368164063</v>
      </c>
      <c r="AK50" s="42">
        <f t="shared" ca="1" si="9"/>
        <v>348.91324248991009</v>
      </c>
      <c r="AL50" s="19" cm="1">
        <f t="array" aca="1" ref="AL50" ca="1">INDIRECT(_xlfn.CONCAT(AL$4,"_d!",AL$1,$A50))</f>
        <v>342.30233764648438</v>
      </c>
      <c r="AM50" s="19" cm="1">
        <f t="array" aca="1" ref="AM50" ca="1">INDIRECT(_xlfn.CONCAT(AM$4,"_d!",AM$1,$A50))</f>
        <v>350.09396362304688</v>
      </c>
      <c r="AN50" s="19" cm="1">
        <f t="array" aca="1" ref="AN50" ca="1">INDIRECT(_xlfn.CONCAT(AN$4,"_d!",AN$1,$A50))</f>
        <v>353.23672485351563</v>
      </c>
      <c r="AO50" s="19" cm="1">
        <f t="array" aca="1" ref="AO50" ca="1">INDIRECT(_xlfn.CONCAT(AO$4,"_d!",AO$1,$A50))</f>
        <v>355.3287353515625</v>
      </c>
      <c r="AP50" s="19" cm="1">
        <f t="array" aca="1" ref="AP50" ca="1">INDIRECT(_xlfn.CONCAT(AP$4,"_d!",AP$1,$A50))</f>
        <v>360.27688598632813</v>
      </c>
      <c r="AQ50" s="19" cm="1">
        <f t="array" aca="1" ref="AQ50" ca="1">INDIRECT(_xlfn.CONCAT(AQ$4,"_d!",AQ$1,$A50))</f>
        <v>344.23681640625</v>
      </c>
      <c r="AR50" s="42">
        <f t="shared" ca="1" si="10"/>
        <v>347.74560091864498</v>
      </c>
      <c r="AS50" s="19" cm="1">
        <f t="array" aca="1" ref="AS50" ca="1">INDIRECT(_xlfn.CONCAT(AS$4,"_d!",AS$1,$A50))</f>
        <v>341.81173706054688</v>
      </c>
      <c r="AT50" s="19" cm="1">
        <f t="array" aca="1" ref="AT50" ca="1">INDIRECT(_xlfn.CONCAT(AT$4,"_d!",AT$1,$A50))</f>
        <v>350.6732177734375</v>
      </c>
      <c r="AU50" s="19" cm="1">
        <f t="array" aca="1" ref="AU50" ca="1">INDIRECT(_xlfn.CONCAT(AU$4,"_d!",AU$1,$A50))</f>
        <v>353.58810424804688</v>
      </c>
      <c r="AV50" s="19" cm="1">
        <f t="array" aca="1" ref="AV50" ca="1">INDIRECT(_xlfn.CONCAT(AV$4,"_d!",AV$1,$A50))</f>
        <v>359.52993774414063</v>
      </c>
      <c r="AW50" s="19" cm="1">
        <f t="array" aca="1" ref="AW50" ca="1">INDIRECT(_xlfn.CONCAT(AW$4,"_d!",AW$1,$A50))</f>
        <v>359.02157592773438</v>
      </c>
      <c r="AX50" s="19" cm="1">
        <f t="array" aca="1" ref="AX50" ca="1">INDIRECT(_xlfn.CONCAT(AX$4,"_d!",AX$1,$A50))</f>
        <v>343.36251831054688</v>
      </c>
      <c r="AY50" s="42">
        <f t="shared" ca="1" si="11"/>
        <v>347.49448898571632</v>
      </c>
      <c r="AZ50" s="19" cm="1">
        <f t="array" aca="1" ref="AZ50" ca="1">INDIRECT(_xlfn.CONCAT(AZ$4,"_d!",AZ$1,$A50))</f>
        <v>341.52850341796875</v>
      </c>
      <c r="BA50" s="19" cm="1">
        <f t="array" aca="1" ref="BA50" ca="1">INDIRECT(_xlfn.CONCAT(BA$4,"_d!",BA$1,$A50))</f>
        <v>349.43740844726563</v>
      </c>
      <c r="BB50" s="19" cm="1">
        <f t="array" aca="1" ref="BB50" ca="1">INDIRECT(_xlfn.CONCAT(BB$4,"_d!",BB$1,$A50))</f>
        <v>352.19595336914063</v>
      </c>
      <c r="BC50" s="19" cm="1">
        <f t="array" aca="1" ref="BC50" ca="1">INDIRECT(_xlfn.CONCAT(BC$4,"_d!",BC$1,$A50))</f>
        <v>355.41232299804688</v>
      </c>
      <c r="BD50" s="19" cm="1">
        <f t="array" aca="1" ref="BD50" ca="1">INDIRECT(_xlfn.CONCAT(BD$4,"_d!",BD$1,$A50))</f>
        <v>358.46868896484375</v>
      </c>
      <c r="BE50" s="19" cm="1">
        <f t="array" aca="1" ref="BE50" ca="1">INDIRECT(_xlfn.CONCAT(BE$4,"_d!",BE$1,$A50))</f>
        <v>346.55279541015625</v>
      </c>
      <c r="BF50" s="42">
        <f t="shared" ca="1" si="12"/>
        <v>346.52285991316762</v>
      </c>
      <c r="BG50" s="19" cm="1">
        <f t="array" aca="1" ref="BG50" ca="1">INDIRECT(_xlfn.CONCAT(BG$4,"_d!",BG$1,$A50))</f>
        <v>340.8165283203125</v>
      </c>
      <c r="BH50" s="19" cm="1">
        <f t="array" aca="1" ref="BH50" ca="1">INDIRECT(_xlfn.CONCAT(BH$4,"_d!",BH$1,$A50))</f>
        <v>348.99481201171875</v>
      </c>
      <c r="BI50" s="19" cm="1">
        <f t="array" aca="1" ref="BI50" ca="1">INDIRECT(_xlfn.CONCAT(BI$4,"_d!",BI$1,$A50))</f>
        <v>351.95211791992188</v>
      </c>
      <c r="BJ50" s="19" cm="1">
        <f t="array" aca="1" ref="BJ50" ca="1">INDIRECT(_xlfn.CONCAT(BJ$4,"_d!",BJ$1,$A50))</f>
        <v>355.6339111328125</v>
      </c>
      <c r="BK50" s="19" cm="1">
        <f t="array" aca="1" ref="BK50" ca="1">INDIRECT(_xlfn.CONCAT(BK$4,"_d!",BK$1,$A50))</f>
        <v>359.13046264648438</v>
      </c>
      <c r="BL50" s="19" cm="1">
        <f t="array" aca="1" ref="BL50" ca="1">INDIRECT(_xlfn.CONCAT(BL$4,"_d!",BL$1,$A50))</f>
        <v>346.1624755859375</v>
      </c>
      <c r="BM50" s="42">
        <f t="shared" ca="1" si="13"/>
        <v>345.51240352408564</v>
      </c>
      <c r="BN50" s="19" cm="1">
        <f t="array" aca="1" ref="BN50" ca="1">INDIRECT(_xlfn.CONCAT(BN$4,"_d!",BN$1,$A50))</f>
        <v>339.54348754882813</v>
      </c>
      <c r="BO50" s="19" cm="1">
        <f t="array" aca="1" ref="BO50" ca="1">INDIRECT(_xlfn.CONCAT(BO$4,"_d!",BO$1,$A50))</f>
        <v>349.20809936523438</v>
      </c>
      <c r="BP50" s="19" cm="1">
        <f t="array" aca="1" ref="BP50" ca="1">INDIRECT(_xlfn.CONCAT(BP$4,"_d!",BP$1,$A50))</f>
        <v>351.01544189453125</v>
      </c>
      <c r="BQ50" s="19" cm="1">
        <f t="array" aca="1" ref="BQ50" ca="1">INDIRECT(_xlfn.CONCAT(BQ$4,"_d!",BQ$1,$A50))</f>
        <v>353.7607421875</v>
      </c>
      <c r="BR50" s="19" cm="1">
        <f t="array" aca="1" ref="BR50" ca="1">INDIRECT(_xlfn.CONCAT(BR$4,"_d!",BR$1,$A50))</f>
        <v>357.96865844726563</v>
      </c>
      <c r="BS50" s="19" cm="1">
        <f t="array" aca="1" ref="BS50" ca="1">INDIRECT(_xlfn.CONCAT(BS$4,"_d!",BS$1,$A50))</f>
        <v>347.33245849609375</v>
      </c>
      <c r="BT50" s="42">
        <f t="shared" ca="1" si="14"/>
        <v>344.04512913529129</v>
      </c>
      <c r="BU50" s="42"/>
      <c r="BV50" s="45">
        <f t="shared" ca="1" si="15"/>
        <v>350.20948958121022</v>
      </c>
      <c r="BW50" s="45">
        <f t="shared" ca="1" si="16"/>
        <v>350.14606768638311</v>
      </c>
      <c r="BX50" s="45">
        <f t="shared" ca="1" si="17"/>
        <v>348.97173960661581</v>
      </c>
      <c r="BY50" s="45">
        <f t="shared" ca="1" si="18"/>
        <v>347.91134580457623</v>
      </c>
      <c r="BZ50" s="45">
        <f t="shared" ca="1" si="19"/>
        <v>348.91324248991009</v>
      </c>
      <c r="CA50" s="45">
        <f t="shared" ca="1" si="20"/>
        <v>347.74560091864498</v>
      </c>
      <c r="CB50" s="45">
        <f t="shared" ca="1" si="21"/>
        <v>347.49448898571632</v>
      </c>
      <c r="CC50" s="45">
        <f t="shared" ca="1" si="22"/>
        <v>346.52285991316762</v>
      </c>
      <c r="CD50" s="45">
        <f t="shared" ca="1" si="23"/>
        <v>345.51240352408564</v>
      </c>
      <c r="CE50" s="45">
        <f t="shared" ca="1" si="24"/>
        <v>344.04512913529129</v>
      </c>
      <c r="CF50" s="45" cm="1">
        <f t="array" aca="1" ref="CF50" ca="1">+SUMPRODUCT($BV$3:$CE$3/100,$BV50:$CE50)</f>
        <v>347.05720373098751</v>
      </c>
      <c r="CG50" s="35">
        <f t="shared" si="28"/>
        <v>44075</v>
      </c>
      <c r="CH50" s="24">
        <f t="shared" ca="1" si="29"/>
        <v>2.9346447348427729E-2</v>
      </c>
      <c r="CI50" s="24">
        <f t="shared" ca="1" si="30"/>
        <v>2.940630629620844E-2</v>
      </c>
      <c r="CJ50" s="24">
        <f t="shared" ca="1" si="31"/>
        <v>2.8680785243798912E-2</v>
      </c>
      <c r="CK50" s="24">
        <f t="shared" ca="1" si="32"/>
        <v>2.8964244459064314E-2</v>
      </c>
      <c r="CL50" s="24">
        <f t="shared" ca="1" si="33"/>
        <v>2.8846718103768154E-2</v>
      </c>
      <c r="CM50" s="24">
        <f t="shared" ca="1" si="34"/>
        <v>2.8235193447569973E-2</v>
      </c>
      <c r="CN50" s="24">
        <f t="shared" ca="1" si="35"/>
        <v>2.8342590200846729E-2</v>
      </c>
      <c r="CO50" s="24">
        <f t="shared" ca="1" si="36"/>
        <v>2.8196025343859565E-2</v>
      </c>
      <c r="CP50" s="24">
        <f t="shared" ca="1" si="37"/>
        <v>2.7522861481169558E-2</v>
      </c>
      <c r="CQ50" s="24">
        <f t="shared" ca="1" si="38"/>
        <v>2.7217785470695199E-2</v>
      </c>
      <c r="CR50" s="24">
        <f t="shared" ca="1" si="26"/>
        <v>2.8240521520135564E-2</v>
      </c>
      <c r="CS50" s="35">
        <f t="shared" si="39"/>
        <v>44075</v>
      </c>
      <c r="CT50" s="24">
        <f t="shared" ca="1" si="41"/>
        <v>0.37916564152172683</v>
      </c>
      <c r="CU50" s="24">
        <f t="shared" ca="1" si="42"/>
        <v>0.37794582094244555</v>
      </c>
      <c r="CV50" s="24">
        <f t="shared" ca="1" si="43"/>
        <v>0.36965037893276054</v>
      </c>
      <c r="CW50" s="24">
        <f t="shared" ca="1" si="44"/>
        <v>0.37223903657963198</v>
      </c>
      <c r="CX50" s="24">
        <f t="shared" ca="1" si="45"/>
        <v>0.36999255958073718</v>
      </c>
      <c r="CY50" s="24">
        <f t="shared" ca="1" si="46"/>
        <v>0.3680855495076869</v>
      </c>
      <c r="CZ50" s="24">
        <f t="shared" ca="1" si="47"/>
        <v>0.36502110404493382</v>
      </c>
      <c r="DA50" s="24">
        <f t="shared" ca="1" si="48"/>
        <v>0.36428585197252517</v>
      </c>
      <c r="DB50" s="24">
        <f t="shared" ca="1" si="49"/>
        <v>0.35961907944903371</v>
      </c>
      <c r="DC50" s="24">
        <f t="shared" ca="1" si="50"/>
        <v>0.35751011896920537</v>
      </c>
      <c r="DD50" s="48">
        <f t="shared" ca="1" si="51"/>
        <v>0.36607361785167791</v>
      </c>
      <c r="DE50" s="48">
        <f>+[1]NAC!AG51</f>
        <v>0.3662071923005068</v>
      </c>
    </row>
    <row r="51" spans="1:109" x14ac:dyDescent="0.25">
      <c r="A51" s="110">
        <f t="shared" si="27"/>
        <v>78</v>
      </c>
      <c r="B51" s="35">
        <f>+NAC!A51</f>
        <v>44105</v>
      </c>
      <c r="C51" s="19" cm="1">
        <f t="array" aca="1" ref="C51" ca="1">INDIRECT(_xlfn.CONCAT(C$4,"_d!",C$1,$A51))</f>
        <v>358.2412109375</v>
      </c>
      <c r="D51" s="19" cm="1">
        <f t="array" aca="1" ref="D51" ca="1">INDIRECT(_xlfn.CONCAT(D$4,"_d!",D$1,$A51))</f>
        <v>362.71725463867188</v>
      </c>
      <c r="E51" s="19" cm="1">
        <f t="array" aca="1" ref="E51" ca="1">INDIRECT(_xlfn.CONCAT(E$4,"_d!",E$1,$A51))</f>
        <v>369.62295532226563</v>
      </c>
      <c r="F51" s="19" cm="1">
        <f t="array" aca="1" ref="F51" ca="1">INDIRECT(_xlfn.CONCAT(F$4,"_d!",F$1,$A51))</f>
        <v>371.92654418945313</v>
      </c>
      <c r="G51" s="19" cm="1">
        <f t="array" aca="1" ref="G51" ca="1">INDIRECT(_xlfn.CONCAT(G$4,"_d!",G$1,$A51))</f>
        <v>373.13385009765625</v>
      </c>
      <c r="H51" s="19" cm="1">
        <f t="array" aca="1" ref="H51" ca="1">INDIRECT(_xlfn.CONCAT(H$4,"_d!",H$1,$A51))</f>
        <v>354.47503662109375</v>
      </c>
      <c r="I51" s="42">
        <f t="shared" ca="1" si="6"/>
        <v>364.2606430622194</v>
      </c>
      <c r="J51" s="19" cm="1">
        <f t="array" aca="1" ref="J51" ca="1">INDIRECT(_xlfn.CONCAT(J$4,"_d!",J$1,$A51))</f>
        <v>358.11892700195313</v>
      </c>
      <c r="K51" s="19" cm="1">
        <f t="array" aca="1" ref="K51" ca="1">INDIRECT(_xlfn.CONCAT(K$4,"_d!",K$1,$A51))</f>
        <v>365.45028686523438</v>
      </c>
      <c r="L51" s="19" cm="1">
        <f t="array" aca="1" ref="L51" ca="1">INDIRECT(_xlfn.CONCAT(L$4,"_d!",L$1,$A51))</f>
        <v>368.66189575195313</v>
      </c>
      <c r="M51" s="19" cm="1">
        <f t="array" aca="1" ref="M51" ca="1">INDIRECT(_xlfn.CONCAT(M$4,"_d!",M$1,$A51))</f>
        <v>370.1881103515625</v>
      </c>
      <c r="N51" s="19" cm="1">
        <f t="array" aca="1" ref="N51" ca="1">INDIRECT(_xlfn.CONCAT(N$4,"_d!",N$1,$A51))</f>
        <v>372.50079345703125</v>
      </c>
      <c r="O51" s="19" cm="1">
        <f t="array" aca="1" ref="O51" ca="1">INDIRECT(_xlfn.CONCAT(O$4,"_d!",O$1,$A51))</f>
        <v>353.01083374023438</v>
      </c>
      <c r="P51" s="42">
        <f ca="1">+SUMPRODUCT(J$3:$O$3,J51:O51)</f>
        <v>364.07422543735896</v>
      </c>
      <c r="Q51" s="19" cm="1">
        <f t="array" aca="1" ref="Q51" ca="1">INDIRECT(_xlfn.CONCAT(Q$4,"_d!",Q$1,$A51))</f>
        <v>356.32699584960938</v>
      </c>
      <c r="R51" s="19" cm="1">
        <f t="array" aca="1" ref="R51" ca="1">INDIRECT(_xlfn.CONCAT(R$4,"_d!",R$1,$A51))</f>
        <v>363.39401245117188</v>
      </c>
      <c r="S51" s="19" cm="1">
        <f t="array" aca="1" ref="S51" ca="1">INDIRECT(_xlfn.CONCAT(S$4,"_d!",S$1,$A51))</f>
        <v>367.78298950195313</v>
      </c>
      <c r="T51" s="19" cm="1">
        <f t="array" aca="1" ref="T51" ca="1">INDIRECT(_xlfn.CONCAT(T$4,"_d!",T$1,$A51))</f>
        <v>372.55349731445313</v>
      </c>
      <c r="U51" s="19" cm="1">
        <f t="array" aca="1" ref="U51" ca="1">INDIRECT(_xlfn.CONCAT(U$4,"_d!",U$1,$A51))</f>
        <v>371.90328979492188</v>
      </c>
      <c r="V51" s="19" cm="1">
        <f t="array" aca="1" ref="V51" ca="1">INDIRECT(_xlfn.CONCAT(V$4,"_d!",V$1,$A51))</f>
        <v>355.94491577148438</v>
      </c>
      <c r="W51" s="42">
        <f t="shared" ca="1" si="7"/>
        <v>362.45300484534567</v>
      </c>
      <c r="X51" s="19" cm="1">
        <f t="array" aca="1" ref="X51" ca="1">INDIRECT(_xlfn.CONCAT(X$4,"_d!",X$1,$A51))</f>
        <v>354.44683837890625</v>
      </c>
      <c r="Y51" s="19" cm="1">
        <f t="array" aca="1" ref="Y51" ca="1">INDIRECT(_xlfn.CONCAT(Y$4,"_d!",Y$1,$A51))</f>
        <v>362.95846557617188</v>
      </c>
      <c r="Z51" s="19" cm="1">
        <f t="array" aca="1" ref="Z51" ca="1">INDIRECT(_xlfn.CONCAT(Z$4,"_d!",Z$1,$A51))</f>
        <v>368.58175659179688</v>
      </c>
      <c r="AA51" s="19" cm="1">
        <f t="array" aca="1" ref="AA51" ca="1">INDIRECT(_xlfn.CONCAT(AA$4,"_d!",AA$1,$A51))</f>
        <v>369.8577880859375</v>
      </c>
      <c r="AB51" s="19" cm="1">
        <f t="array" aca="1" ref="AB51" ca="1">INDIRECT(_xlfn.CONCAT(AB$4,"_d!",AB$1,$A51))</f>
        <v>374.10360717773438</v>
      </c>
      <c r="AC51" s="19" cm="1">
        <f t="array" aca="1" ref="AC51" ca="1">INDIRECT(_xlfn.CONCAT(AC$4,"_d!",AC$1,$A51))</f>
        <v>358.33395385742188</v>
      </c>
      <c r="AD51" s="42">
        <f t="shared" ca="1" si="8"/>
        <v>361.32689255920866</v>
      </c>
      <c r="AE51" s="19" cm="1">
        <f t="array" aca="1" ref="AE51" ca="1">INDIRECT(_xlfn.CONCAT(AE$4,"_d!",AE$1,$A51))</f>
        <v>355.92727661132813</v>
      </c>
      <c r="AF51" s="19" cm="1">
        <f t="array" aca="1" ref="AF51" ca="1">INDIRECT(_xlfn.CONCAT(AF$4,"_d!",AF$1,$A51))</f>
        <v>364.60580444335938</v>
      </c>
      <c r="AG51" s="19" cm="1">
        <f t="array" aca="1" ref="AG51" ca="1">INDIRECT(_xlfn.CONCAT(AG$4,"_d!",AG$1,$A51))</f>
        <v>367.95437622070313</v>
      </c>
      <c r="AH51" s="19" cm="1">
        <f t="array" aca="1" ref="AH51" ca="1">INDIRECT(_xlfn.CONCAT(AH$4,"_d!",AH$1,$A51))</f>
        <v>372.45370483398438</v>
      </c>
      <c r="AI51" s="19" cm="1">
        <f t="array" aca="1" ref="AI51" ca="1">INDIRECT(_xlfn.CONCAT(AI$4,"_d!",AI$1,$A51))</f>
        <v>372.31686401367188</v>
      </c>
      <c r="AJ51" s="19" cm="1">
        <f t="array" aca="1" ref="AJ51" ca="1">INDIRECT(_xlfn.CONCAT(AJ$4,"_d!",AJ$1,$A51))</f>
        <v>358.77017211914063</v>
      </c>
      <c r="AK51" s="42">
        <f t="shared" ca="1" si="9"/>
        <v>362.32306819064553</v>
      </c>
      <c r="AL51" s="19" cm="1">
        <f t="array" aca="1" ref="AL51" ca="1">INDIRECT(_xlfn.CONCAT(AL$4,"_d!",AL$1,$A51))</f>
        <v>354.66183471679688</v>
      </c>
      <c r="AM51" s="19" cm="1">
        <f t="array" aca="1" ref="AM51" ca="1">INDIRECT(_xlfn.CONCAT(AM$4,"_d!",AM$1,$A51))</f>
        <v>364.25759887695313</v>
      </c>
      <c r="AN51" s="19" cm="1">
        <f t="array" aca="1" ref="AN51" ca="1">INDIRECT(_xlfn.CONCAT(AN$4,"_d!",AN$1,$A51))</f>
        <v>367.1959228515625</v>
      </c>
      <c r="AO51" s="19" cm="1">
        <f t="array" aca="1" ref="AO51" ca="1">INDIRECT(_xlfn.CONCAT(AO$4,"_d!",AO$1,$A51))</f>
        <v>368.40704345703125</v>
      </c>
      <c r="AP51" s="19" cm="1">
        <f t="array" aca="1" ref="AP51" ca="1">INDIRECT(_xlfn.CONCAT(AP$4,"_d!",AP$1,$A51))</f>
        <v>373.52908325195313</v>
      </c>
      <c r="AQ51" s="19" cm="1">
        <f t="array" aca="1" ref="AQ51" ca="1">INDIRECT(_xlfn.CONCAT(AQ$4,"_d!",AQ$1,$A51))</f>
        <v>356.1861572265625</v>
      </c>
      <c r="AR51" s="42">
        <f t="shared" ca="1" si="10"/>
        <v>360.93854921006391</v>
      </c>
      <c r="AS51" s="19" cm="1">
        <f t="array" aca="1" ref="AS51" ca="1">INDIRECT(_xlfn.CONCAT(AS$4,"_d!",AS$1,$A51))</f>
        <v>354.22323608398438</v>
      </c>
      <c r="AT51" s="19" cm="1">
        <f t="array" aca="1" ref="AT51" ca="1">INDIRECT(_xlfn.CONCAT(AT$4,"_d!",AT$1,$A51))</f>
        <v>364.65005493164063</v>
      </c>
      <c r="AU51" s="19" cm="1">
        <f t="array" aca="1" ref="AU51" ca="1">INDIRECT(_xlfn.CONCAT(AU$4,"_d!",AU$1,$A51))</f>
        <v>367.42068481445313</v>
      </c>
      <c r="AV51" s="19" cm="1">
        <f t="array" aca="1" ref="AV51" ca="1">INDIRECT(_xlfn.CONCAT(AV$4,"_d!",AV$1,$A51))</f>
        <v>372.52227783203125</v>
      </c>
      <c r="AW51" s="19" cm="1">
        <f t="array" aca="1" ref="AW51" ca="1">INDIRECT(_xlfn.CONCAT(AW$4,"_d!",AW$1,$A51))</f>
        <v>372.17306518554688</v>
      </c>
      <c r="AX51" s="19" cm="1">
        <f t="array" aca="1" ref="AX51" ca="1">INDIRECT(_xlfn.CONCAT(AX$4,"_d!",AX$1,$A51))</f>
        <v>354.99169921875</v>
      </c>
      <c r="AY51" s="42">
        <f t="shared" ca="1" si="11"/>
        <v>360.55037147257423</v>
      </c>
      <c r="AZ51" s="19" cm="1">
        <f t="array" aca="1" ref="AZ51" ca="1">INDIRECT(_xlfn.CONCAT(AZ$4,"_d!",AZ$1,$A51))</f>
        <v>353.72824096679688</v>
      </c>
      <c r="BA51" s="19" cm="1">
        <f t="array" aca="1" ref="BA51" ca="1">INDIRECT(_xlfn.CONCAT(BA$4,"_d!",BA$1,$A51))</f>
        <v>363.51766967773438</v>
      </c>
      <c r="BB51" s="19" cm="1">
        <f t="array" aca="1" ref="BB51" ca="1">INDIRECT(_xlfn.CONCAT(BB$4,"_d!",BB$1,$A51))</f>
        <v>365.66421508789063</v>
      </c>
      <c r="BC51" s="19" cm="1">
        <f t="array" aca="1" ref="BC51" ca="1">INDIRECT(_xlfn.CONCAT(BC$4,"_d!",BC$1,$A51))</f>
        <v>368.10137939453125</v>
      </c>
      <c r="BD51" s="19" cm="1">
        <f t="array" aca="1" ref="BD51" ca="1">INDIRECT(_xlfn.CONCAT(BD$4,"_d!",BD$1,$A51))</f>
        <v>371.64501953125</v>
      </c>
      <c r="BE51" s="19" cm="1">
        <f t="array" aca="1" ref="BE51" ca="1">INDIRECT(_xlfn.CONCAT(BE$4,"_d!",BE$1,$A51))</f>
        <v>358.12887573242188</v>
      </c>
      <c r="BF51" s="42">
        <f t="shared" ca="1" si="12"/>
        <v>359.46637896010617</v>
      </c>
      <c r="BG51" s="19" cm="1">
        <f t="array" aca="1" ref="BG51" ca="1">INDIRECT(_xlfn.CONCAT(BG$4,"_d!",BG$1,$A51))</f>
        <v>352.63485717773438</v>
      </c>
      <c r="BH51" s="19" cm="1">
        <f t="array" aca="1" ref="BH51" ca="1">INDIRECT(_xlfn.CONCAT(BH$4,"_d!",BH$1,$A51))</f>
        <v>362.72955322265625</v>
      </c>
      <c r="BI51" s="19" cm="1">
        <f t="array" aca="1" ref="BI51" ca="1">INDIRECT(_xlfn.CONCAT(BI$4,"_d!",BI$1,$A51))</f>
        <v>365.24603271484375</v>
      </c>
      <c r="BJ51" s="19" cm="1">
        <f t="array" aca="1" ref="BJ51" ca="1">INDIRECT(_xlfn.CONCAT(BJ$4,"_d!",BJ$1,$A51))</f>
        <v>367.98114013671875</v>
      </c>
      <c r="BK51" s="19" cm="1">
        <f t="array" aca="1" ref="BK51" ca="1">INDIRECT(_xlfn.CONCAT(BK$4,"_d!",BK$1,$A51))</f>
        <v>372.23843383789063</v>
      </c>
      <c r="BL51" s="19" cm="1">
        <f t="array" aca="1" ref="BL51" ca="1">INDIRECT(_xlfn.CONCAT(BL$4,"_d!",BL$1,$A51))</f>
        <v>357.61172485351563</v>
      </c>
      <c r="BM51" s="42">
        <f t="shared" ca="1" si="13"/>
        <v>358.10642496736784</v>
      </c>
      <c r="BN51" s="19" cm="1">
        <f t="array" aca="1" ref="BN51" ca="1">INDIRECT(_xlfn.CONCAT(BN$4,"_d!",BN$1,$A51))</f>
        <v>351.20623779296875</v>
      </c>
      <c r="BO51" s="19" cm="1">
        <f t="array" aca="1" ref="BO51" ca="1">INDIRECT(_xlfn.CONCAT(BO$4,"_d!",BO$1,$A51))</f>
        <v>362.92459106445313</v>
      </c>
      <c r="BP51" s="19" cm="1">
        <f t="array" aca="1" ref="BP51" ca="1">INDIRECT(_xlfn.CONCAT(BP$4,"_d!",BP$1,$A51))</f>
        <v>364.06396484375</v>
      </c>
      <c r="BQ51" s="19" cm="1">
        <f t="array" aca="1" ref="BQ51" ca="1">INDIRECT(_xlfn.CONCAT(BQ$4,"_d!",BQ$1,$A51))</f>
        <v>366.71923828125</v>
      </c>
      <c r="BR51" s="19" cm="1">
        <f t="array" aca="1" ref="BR51" ca="1">INDIRECT(_xlfn.CONCAT(BR$4,"_d!",BR$1,$A51))</f>
        <v>370.92547607421875</v>
      </c>
      <c r="BS51" s="19" cm="1">
        <f t="array" aca="1" ref="BS51" ca="1">INDIRECT(_xlfn.CONCAT(BS$4,"_d!",BS$1,$A51))</f>
        <v>358.69207763671875</v>
      </c>
      <c r="BT51" s="42">
        <f t="shared" ca="1" si="14"/>
        <v>356.35139919327537</v>
      </c>
      <c r="BU51" s="42"/>
      <c r="BV51" s="45">
        <f t="shared" ca="1" si="15"/>
        <v>364.2606430622194</v>
      </c>
      <c r="BW51" s="45">
        <f t="shared" ca="1" si="16"/>
        <v>364.07422543735896</v>
      </c>
      <c r="BX51" s="45">
        <f t="shared" ca="1" si="17"/>
        <v>362.45300484534567</v>
      </c>
      <c r="BY51" s="45">
        <f t="shared" ca="1" si="18"/>
        <v>361.32689255920866</v>
      </c>
      <c r="BZ51" s="45">
        <f t="shared" ca="1" si="19"/>
        <v>362.32306819064553</v>
      </c>
      <c r="CA51" s="45">
        <f t="shared" ca="1" si="20"/>
        <v>360.93854921006391</v>
      </c>
      <c r="CB51" s="45">
        <f t="shared" ca="1" si="21"/>
        <v>360.55037147257423</v>
      </c>
      <c r="CC51" s="45">
        <f t="shared" ca="1" si="22"/>
        <v>359.46637896010617</v>
      </c>
      <c r="CD51" s="45">
        <f t="shared" ca="1" si="23"/>
        <v>358.10642496736784</v>
      </c>
      <c r="CE51" s="45">
        <f t="shared" ca="1" si="24"/>
        <v>356.35139919327537</v>
      </c>
      <c r="CF51" s="45" cm="1">
        <f t="array" aca="1" ref="CF51" ca="1">+SUMPRODUCT($BV$3:$CE$3/100,$BV51:$CE51)</f>
        <v>360.11307845550743</v>
      </c>
      <c r="CG51" s="35">
        <f t="shared" si="28"/>
        <v>44105</v>
      </c>
      <c r="CH51" s="24">
        <f t="shared" ca="1" si="29"/>
        <v>4.0122138031758903E-2</v>
      </c>
      <c r="CI51" s="24">
        <f t="shared" ca="1" si="30"/>
        <v>3.9778135573554252E-2</v>
      </c>
      <c r="CJ51" s="24">
        <f t="shared" ca="1" si="31"/>
        <v>3.863139535002702E-2</v>
      </c>
      <c r="CK51" s="24">
        <f t="shared" ca="1" si="32"/>
        <v>3.8560245063603116E-2</v>
      </c>
      <c r="CL51" s="24">
        <f t="shared" ca="1" si="33"/>
        <v>3.8433123389185253E-2</v>
      </c>
      <c r="CM51" s="24">
        <f t="shared" ca="1" si="34"/>
        <v>3.7938505207735007E-2</v>
      </c>
      <c r="CN51" s="24">
        <f t="shared" ca="1" si="35"/>
        <v>3.7571480701653837E-2</v>
      </c>
      <c r="CO51" s="24">
        <f t="shared" ca="1" si="36"/>
        <v>3.7352569034498684E-2</v>
      </c>
      <c r="CP51" s="24">
        <f t="shared" ca="1" si="37"/>
        <v>3.6450273028777902E-2</v>
      </c>
      <c r="CQ51" s="24">
        <f t="shared" ca="1" si="38"/>
        <v>3.5769348308793525E-2</v>
      </c>
      <c r="CR51" s="24">
        <f t="shared" ca="1" si="26"/>
        <v>3.761879766264653E-2</v>
      </c>
      <c r="CS51" s="35">
        <f t="shared" si="39"/>
        <v>44105</v>
      </c>
      <c r="CT51" s="24">
        <f t="shared" ca="1" si="41"/>
        <v>0.39206365945743804</v>
      </c>
      <c r="CU51" s="24">
        <f t="shared" ca="1" si="42"/>
        <v>0.38939176319920321</v>
      </c>
      <c r="CV51" s="24">
        <f t="shared" ca="1" si="43"/>
        <v>0.37940145259356095</v>
      </c>
      <c r="CW51" s="24">
        <f t="shared" ca="1" si="44"/>
        <v>0.3804534293744275</v>
      </c>
      <c r="CX51" s="24">
        <f t="shared" ca="1" si="45"/>
        <v>0.37813102658845144</v>
      </c>
      <c r="CY51" s="24">
        <f t="shared" ca="1" si="46"/>
        <v>0.37546810979719836</v>
      </c>
      <c r="CZ51" s="24">
        <f t="shared" ca="1" si="47"/>
        <v>0.37141806208362449</v>
      </c>
      <c r="DA51" s="24">
        <f t="shared" ca="1" si="48"/>
        <v>0.36937971586217566</v>
      </c>
      <c r="DB51" s="24">
        <f t="shared" ca="1" si="49"/>
        <v>0.3633070333374333</v>
      </c>
      <c r="DC51" s="24">
        <f t="shared" ca="1" si="50"/>
        <v>0.35855408239184317</v>
      </c>
      <c r="DD51" s="48">
        <f t="shared" ca="1" si="51"/>
        <v>0.37228081570913751</v>
      </c>
      <c r="DE51" s="48">
        <f>+[1]NAC!AG52</f>
        <v>0.37239040074240792</v>
      </c>
    </row>
    <row r="52" spans="1:109" x14ac:dyDescent="0.25">
      <c r="A52" s="110">
        <f t="shared" si="27"/>
        <v>79</v>
      </c>
      <c r="B52" s="35">
        <f>+NAC!A52</f>
        <v>44136</v>
      </c>
      <c r="C52" s="19" cm="1">
        <f t="array" aca="1" ref="C52" ca="1">INDIRECT(_xlfn.CONCAT(C$4,"_d!",C$1,$A52))</f>
        <v>367.90646362304688</v>
      </c>
      <c r="D52" s="19" cm="1">
        <f t="array" aca="1" ref="D52" ca="1">INDIRECT(_xlfn.CONCAT(D$4,"_d!",D$1,$A52))</f>
        <v>375.13739013671875</v>
      </c>
      <c r="E52" s="19" cm="1">
        <f t="array" aca="1" ref="E52" ca="1">INDIRECT(_xlfn.CONCAT(E$4,"_d!",E$1,$A52))</f>
        <v>380.41265869140625</v>
      </c>
      <c r="F52" s="19" cm="1">
        <f t="array" aca="1" ref="F52" ca="1">INDIRECT(_xlfn.CONCAT(F$4,"_d!",F$1,$A52))</f>
        <v>385.44903564453125</v>
      </c>
      <c r="G52" s="19" cm="1">
        <f t="array" aca="1" ref="G52" ca="1">INDIRECT(_xlfn.CONCAT(G$4,"_d!",G$1,$A52))</f>
        <v>384.80075073242188</v>
      </c>
      <c r="H52" s="19" cm="1">
        <f t="array" aca="1" ref="H52" ca="1">INDIRECT(_xlfn.CONCAT(H$4,"_d!",H$1,$A52))</f>
        <v>364.9791259765625</v>
      </c>
      <c r="I52" s="42">
        <f t="shared" ca="1" si="6"/>
        <v>375.61994204140569</v>
      </c>
      <c r="J52" s="19" cm="1">
        <f t="array" aca="1" ref="J52" ca="1">INDIRECT(_xlfn.CONCAT(J$4,"_d!",J$1,$A52))</f>
        <v>368.03182983398438</v>
      </c>
      <c r="K52" s="19" cm="1">
        <f t="array" aca="1" ref="K52" ca="1">INDIRECT(_xlfn.CONCAT(K$4,"_d!",K$1,$A52))</f>
        <v>377.9200439453125</v>
      </c>
      <c r="L52" s="19" cm="1">
        <f t="array" aca="1" ref="L52" ca="1">INDIRECT(_xlfn.CONCAT(L$4,"_d!",L$1,$A52))</f>
        <v>379.58755493164063</v>
      </c>
      <c r="M52" s="19" cm="1">
        <f t="array" aca="1" ref="M52" ca="1">INDIRECT(_xlfn.CONCAT(M$4,"_d!",M$1,$A52))</f>
        <v>383.61026000976563</v>
      </c>
      <c r="N52" s="19" cm="1">
        <f t="array" aca="1" ref="N52" ca="1">INDIRECT(_xlfn.CONCAT(N$4,"_d!",N$1,$A52))</f>
        <v>384.21401977539063</v>
      </c>
      <c r="O52" s="19" cm="1">
        <f t="array" aca="1" ref="O52" ca="1">INDIRECT(_xlfn.CONCAT(O$4,"_d!",O$1,$A52))</f>
        <v>363.48501586914063</v>
      </c>
      <c r="P52" s="42">
        <f ca="1">+SUMPRODUCT(J$3:$O$3,J52:O52)</f>
        <v>375.43876247576827</v>
      </c>
      <c r="Q52" s="19" cm="1">
        <f t="array" aca="1" ref="Q52" ca="1">INDIRECT(_xlfn.CONCAT(Q$4,"_d!",Q$1,$A52))</f>
        <v>366.08352661132813</v>
      </c>
      <c r="R52" s="19" cm="1">
        <f t="array" aca="1" ref="R52" ca="1">INDIRECT(_xlfn.CONCAT(R$4,"_d!",R$1,$A52))</f>
        <v>375.61761474609375</v>
      </c>
      <c r="S52" s="19" cm="1">
        <f t="array" aca="1" ref="S52" ca="1">INDIRECT(_xlfn.CONCAT(S$4,"_d!",S$1,$A52))</f>
        <v>378.78472900390625</v>
      </c>
      <c r="T52" s="19" cm="1">
        <f t="array" aca="1" ref="T52" ca="1">INDIRECT(_xlfn.CONCAT(T$4,"_d!",T$1,$A52))</f>
        <v>386.10015869140625</v>
      </c>
      <c r="U52" s="19" cm="1">
        <f t="array" aca="1" ref="U52" ca="1">INDIRECT(_xlfn.CONCAT(U$4,"_d!",U$1,$A52))</f>
        <v>383.47653198242188</v>
      </c>
      <c r="V52" s="19" cm="1">
        <f t="array" aca="1" ref="V52" ca="1">INDIRECT(_xlfn.CONCAT(V$4,"_d!",V$1,$A52))</f>
        <v>366.37966918945313</v>
      </c>
      <c r="W52" s="42">
        <f t="shared" ca="1" si="7"/>
        <v>373.59016250695834</v>
      </c>
      <c r="X52" s="19" cm="1">
        <f t="array" aca="1" ref="X52" ca="1">INDIRECT(_xlfn.CONCAT(X$4,"_d!",X$1,$A52))</f>
        <v>364.50762939453125</v>
      </c>
      <c r="Y52" s="19" cm="1">
        <f t="array" aca="1" ref="Y52" ca="1">INDIRECT(_xlfn.CONCAT(Y$4,"_d!",Y$1,$A52))</f>
        <v>375.3255615234375</v>
      </c>
      <c r="Z52" s="19" cm="1">
        <f t="array" aca="1" ref="Z52" ca="1">INDIRECT(_xlfn.CONCAT(Z$4,"_d!",Z$1,$A52))</f>
        <v>379.614990234375</v>
      </c>
      <c r="AA52" s="19" cm="1">
        <f t="array" aca="1" ref="AA52" ca="1">INDIRECT(_xlfn.CONCAT(AA$4,"_d!",AA$1,$A52))</f>
        <v>383.37210083007813</v>
      </c>
      <c r="AB52" s="19" cm="1">
        <f t="array" aca="1" ref="AB52" ca="1">INDIRECT(_xlfn.CONCAT(AB$4,"_d!",AB$1,$A52))</f>
        <v>385.81039428710938</v>
      </c>
      <c r="AC52" s="19" cm="1">
        <f t="array" aca="1" ref="AC52" ca="1">INDIRECT(_xlfn.CONCAT(AC$4,"_d!",AC$1,$A52))</f>
        <v>368.73544311523438</v>
      </c>
      <c r="AD52" s="42">
        <f t="shared" ca="1" si="8"/>
        <v>372.59812124522637</v>
      </c>
      <c r="AE52" s="19" cm="1">
        <f t="array" aca="1" ref="AE52" ca="1">INDIRECT(_xlfn.CONCAT(AE$4,"_d!",AE$1,$A52))</f>
        <v>365.92324829101563</v>
      </c>
      <c r="AF52" s="19" cm="1">
        <f t="array" aca="1" ref="AF52" ca="1">INDIRECT(_xlfn.CONCAT(AF$4,"_d!",AF$1,$A52))</f>
        <v>376.9276123046875</v>
      </c>
      <c r="AG52" s="19" cm="1">
        <f t="array" aca="1" ref="AG52" ca="1">INDIRECT(_xlfn.CONCAT(AG$4,"_d!",AG$1,$A52))</f>
        <v>379.20361328125</v>
      </c>
      <c r="AH52" s="19" cm="1">
        <f t="array" aca="1" ref="AH52" ca="1">INDIRECT(_xlfn.CONCAT(AH$4,"_d!",AH$1,$A52))</f>
        <v>386.089599609375</v>
      </c>
      <c r="AI52" s="19" cm="1">
        <f t="array" aca="1" ref="AI52" ca="1">INDIRECT(_xlfn.CONCAT(AI$4,"_d!",AI$1,$A52))</f>
        <v>383.9481201171875</v>
      </c>
      <c r="AJ52" s="19" cm="1">
        <f t="array" aca="1" ref="AJ52" ca="1">INDIRECT(_xlfn.CONCAT(AJ$4,"_d!",AJ$1,$A52))</f>
        <v>369.23110961914063</v>
      </c>
      <c r="AK52" s="42">
        <f t="shared" ca="1" si="9"/>
        <v>373.60966933799085</v>
      </c>
      <c r="AL52" s="19" cm="1">
        <f t="array" aca="1" ref="AL52" ca="1">INDIRECT(_xlfn.CONCAT(AL$4,"_d!",AL$1,$A52))</f>
        <v>364.53262329101563</v>
      </c>
      <c r="AM52" s="19" cm="1">
        <f t="array" aca="1" ref="AM52" ca="1">INDIRECT(_xlfn.CONCAT(AM$4,"_d!",AM$1,$A52))</f>
        <v>376.61489868164063</v>
      </c>
      <c r="AN52" s="19" cm="1">
        <f t="array" aca="1" ref="AN52" ca="1">INDIRECT(_xlfn.CONCAT(AN$4,"_d!",AN$1,$A52))</f>
        <v>378.59457397460938</v>
      </c>
      <c r="AO52" s="19" cm="1">
        <f t="array" aca="1" ref="AO52" ca="1">INDIRECT(_xlfn.CONCAT(AO$4,"_d!",AO$1,$A52))</f>
        <v>381.88330078125</v>
      </c>
      <c r="AP52" s="19" cm="1">
        <f t="array" aca="1" ref="AP52" ca="1">INDIRECT(_xlfn.CONCAT(AP$4,"_d!",AP$1,$A52))</f>
        <v>385.35763549804688</v>
      </c>
      <c r="AQ52" s="19" cm="1">
        <f t="array" aca="1" ref="AQ52" ca="1">INDIRECT(_xlfn.CONCAT(AQ$4,"_d!",AQ$1,$A52))</f>
        <v>366.47079467773438</v>
      </c>
      <c r="AR52" s="42">
        <f t="shared" ca="1" si="10"/>
        <v>372.10313842108684</v>
      </c>
      <c r="AS52" s="19" cm="1">
        <f t="array" aca="1" ref="AS52" ca="1">INDIRECT(_xlfn.CONCAT(AS$4,"_d!",AS$1,$A52))</f>
        <v>364.65603637695313</v>
      </c>
      <c r="AT52" s="19" cm="1">
        <f t="array" aca="1" ref="AT52" ca="1">INDIRECT(_xlfn.CONCAT(AT$4,"_d!",AT$1,$A52))</f>
        <v>376.91281127929688</v>
      </c>
      <c r="AU52" s="19" cm="1">
        <f t="array" aca="1" ref="AU52" ca="1">INDIRECT(_xlfn.CONCAT(AU$4,"_d!",AU$1,$A52))</f>
        <v>379.14419555664063</v>
      </c>
      <c r="AV52" s="19" cm="1">
        <f t="array" aca="1" ref="AV52" ca="1">INDIRECT(_xlfn.CONCAT(AV$4,"_d!",AV$1,$A52))</f>
        <v>386.1800537109375</v>
      </c>
      <c r="AW52" s="19" cm="1">
        <f t="array" aca="1" ref="AW52" ca="1">INDIRECT(_xlfn.CONCAT(AW$4,"_d!",AW$1,$A52))</f>
        <v>383.85775756835938</v>
      </c>
      <c r="AX52" s="19" cm="1">
        <f t="array" aca="1" ref="AX52" ca="1">INDIRECT(_xlfn.CONCAT(AX$4,"_d!",AX$1,$A52))</f>
        <v>365.2813720703125</v>
      </c>
      <c r="AY52" s="42">
        <f t="shared" ca="1" si="11"/>
        <v>371.87536029196366</v>
      </c>
      <c r="AZ52" s="19" cm="1">
        <f t="array" aca="1" ref="AZ52" ca="1">INDIRECT(_xlfn.CONCAT(AZ$4,"_d!",AZ$1,$A52))</f>
        <v>364.2115478515625</v>
      </c>
      <c r="BA52" s="19" cm="1">
        <f t="array" aca="1" ref="BA52" ca="1">INDIRECT(_xlfn.CONCAT(BA$4,"_d!",BA$1,$A52))</f>
        <v>375.83291625976563</v>
      </c>
      <c r="BB52" s="19" cm="1">
        <f t="array" aca="1" ref="BB52" ca="1">INDIRECT(_xlfn.CONCAT(BB$4,"_d!",BB$1,$A52))</f>
        <v>377.3768310546875</v>
      </c>
      <c r="BC52" s="19" cm="1">
        <f t="array" aca="1" ref="BC52" ca="1">INDIRECT(_xlfn.CONCAT(BC$4,"_d!",BC$1,$A52))</f>
        <v>381.51998901367188</v>
      </c>
      <c r="BD52" s="19" cm="1">
        <f t="array" aca="1" ref="BD52" ca="1">INDIRECT(_xlfn.CONCAT(BD$4,"_d!",BD$1,$A52))</f>
        <v>383.34060668945313</v>
      </c>
      <c r="BE52" s="19" cm="1">
        <f t="array" aca="1" ref="BE52" ca="1">INDIRECT(_xlfn.CONCAT(BE$4,"_d!",BE$1,$A52))</f>
        <v>368.194580078125</v>
      </c>
      <c r="BF52" s="42">
        <f t="shared" ca="1" si="12"/>
        <v>370.77536313984695</v>
      </c>
      <c r="BG52" s="19" cm="1">
        <f t="array" aca="1" ref="BG52" ca="1">INDIRECT(_xlfn.CONCAT(BG$4,"_d!",BG$1,$A52))</f>
        <v>363.11996459960938</v>
      </c>
      <c r="BH52" s="19" cm="1">
        <f t="array" aca="1" ref="BH52" ca="1">INDIRECT(_xlfn.CONCAT(BH$4,"_d!",BH$1,$A52))</f>
        <v>374.91680908203125</v>
      </c>
      <c r="BI52" s="19" cm="1">
        <f t="array" aca="1" ref="BI52" ca="1">INDIRECT(_xlfn.CONCAT(BI$4,"_d!",BI$1,$A52))</f>
        <v>377.08441162109375</v>
      </c>
      <c r="BJ52" s="19" cm="1">
        <f t="array" aca="1" ref="BJ52" ca="1">INDIRECT(_xlfn.CONCAT(BJ$4,"_d!",BJ$1,$A52))</f>
        <v>381.16867065429688</v>
      </c>
      <c r="BK52" s="19" cm="1">
        <f t="array" aca="1" ref="BK52" ca="1">INDIRECT(_xlfn.CONCAT(BK$4,"_d!",BK$1,$A52))</f>
        <v>384.11904907226563</v>
      </c>
      <c r="BL52" s="19" cm="1">
        <f t="array" aca="1" ref="BL52" ca="1">INDIRECT(_xlfn.CONCAT(BL$4,"_d!",BL$1,$A52))</f>
        <v>367.80389404296875</v>
      </c>
      <c r="BM52" s="42">
        <f t="shared" ca="1" si="13"/>
        <v>369.33259862131848</v>
      </c>
      <c r="BN52" s="19" cm="1">
        <f t="array" aca="1" ref="BN52" ca="1">INDIRECT(_xlfn.CONCAT(BN$4,"_d!",BN$1,$A52))</f>
        <v>362.24575805664063</v>
      </c>
      <c r="BO52" s="19" cm="1">
        <f t="array" aca="1" ref="BO52" ca="1">INDIRECT(_xlfn.CONCAT(BO$4,"_d!",BO$1,$A52))</f>
        <v>375.38232421875</v>
      </c>
      <c r="BP52" s="19" cm="1">
        <f t="array" aca="1" ref="BP52" ca="1">INDIRECT(_xlfn.CONCAT(BP$4,"_d!",BP$1,$A52))</f>
        <v>376.37142944335938</v>
      </c>
      <c r="BQ52" s="19" cm="1">
        <f t="array" aca="1" ref="BQ52" ca="1">INDIRECT(_xlfn.CONCAT(BQ$4,"_d!",BQ$1,$A52))</f>
        <v>380.69320678710938</v>
      </c>
      <c r="BR52" s="19" cm="1">
        <f t="array" aca="1" ref="BR52" ca="1">INDIRECT(_xlfn.CONCAT(BR$4,"_d!",BR$1,$A52))</f>
        <v>382.75424194335938</v>
      </c>
      <c r="BS52" s="19" cm="1">
        <f t="array" aca="1" ref="BS52" ca="1">INDIRECT(_xlfn.CONCAT(BS$4,"_d!",BS$1,$A52))</f>
        <v>368.77285766601563</v>
      </c>
      <c r="BT52" s="42">
        <f t="shared" ca="1" si="14"/>
        <v>367.79997918862722</v>
      </c>
      <c r="BU52" s="42"/>
      <c r="BV52" s="45">
        <f t="shared" ca="1" si="15"/>
        <v>375.61994204140569</v>
      </c>
      <c r="BW52" s="45">
        <f t="shared" ca="1" si="16"/>
        <v>375.43876247576827</v>
      </c>
      <c r="BX52" s="45">
        <f t="shared" ca="1" si="17"/>
        <v>373.59016250695834</v>
      </c>
      <c r="BY52" s="45">
        <f t="shared" ca="1" si="18"/>
        <v>372.59812124522637</v>
      </c>
      <c r="BZ52" s="45">
        <f t="shared" ca="1" si="19"/>
        <v>373.60966933799085</v>
      </c>
      <c r="CA52" s="45">
        <f t="shared" ca="1" si="20"/>
        <v>372.10313842108684</v>
      </c>
      <c r="CB52" s="45">
        <f t="shared" ca="1" si="21"/>
        <v>371.87536029196366</v>
      </c>
      <c r="CC52" s="45">
        <f t="shared" ca="1" si="22"/>
        <v>370.77536313984695</v>
      </c>
      <c r="CD52" s="45">
        <f t="shared" ca="1" si="23"/>
        <v>369.33259862131848</v>
      </c>
      <c r="CE52" s="45">
        <f t="shared" ca="1" si="24"/>
        <v>367.79997918862722</v>
      </c>
      <c r="CF52" s="45" cm="1">
        <f t="array" aca="1" ref="CF52" ca="1">+SUMPRODUCT($BV$3:$CE$3/100,$BV52:$CE52)</f>
        <v>371.41165976011314</v>
      </c>
      <c r="CG52" s="35">
        <f t="shared" si="28"/>
        <v>44136</v>
      </c>
      <c r="CH52" s="24">
        <f t="shared" ca="1" si="29"/>
        <v>3.1184535566874283E-2</v>
      </c>
      <c r="CI52" s="24">
        <f t="shared" ca="1" si="30"/>
        <v>3.1214890383292504E-2</v>
      </c>
      <c r="CJ52" s="24">
        <f t="shared" ca="1" si="31"/>
        <v>3.0727177076004031E-2</v>
      </c>
      <c r="CK52" s="24">
        <f t="shared" ca="1" si="32"/>
        <v>3.1193993356502636E-2</v>
      </c>
      <c r="CL52" s="24">
        <f t="shared" ca="1" si="33"/>
        <v>3.1150655694399676E-2</v>
      </c>
      <c r="CM52" s="24">
        <f t="shared" ca="1" si="34"/>
        <v>3.0932105300077506E-2</v>
      </c>
      <c r="CN52" s="24">
        <f t="shared" ca="1" si="35"/>
        <v>3.1410281934076023E-2</v>
      </c>
      <c r="CO52" s="24">
        <f t="shared" ca="1" si="36"/>
        <v>3.1460478202318454E-2</v>
      </c>
      <c r="CP52" s="24">
        <f t="shared" ca="1" si="37"/>
        <v>3.1348707733946934E-2</v>
      </c>
      <c r="CQ52" s="24">
        <f t="shared" ca="1" si="38"/>
        <v>3.2127220550472568E-2</v>
      </c>
      <c r="CR52" s="24">
        <f t="shared" ca="1" si="26"/>
        <v>3.1375092937652616E-2</v>
      </c>
      <c r="CS52" s="35">
        <f t="shared" si="39"/>
        <v>44136</v>
      </c>
      <c r="CT52" s="24">
        <f t="shared" ca="1" si="41"/>
        <v>0.3755697551993713</v>
      </c>
      <c r="CU52" s="24">
        <f t="shared" ca="1" si="42"/>
        <v>0.37257805892433327</v>
      </c>
      <c r="CV52" s="24">
        <f t="shared" ca="1" si="43"/>
        <v>0.36254271890344736</v>
      </c>
      <c r="CW52" s="24">
        <f t="shared" ca="1" si="44"/>
        <v>0.36434749873745487</v>
      </c>
      <c r="CX52" s="24">
        <f t="shared" ca="1" si="45"/>
        <v>0.36123859301768291</v>
      </c>
      <c r="CY52" s="24">
        <f t="shared" ca="1" si="46"/>
        <v>0.3587518837991015</v>
      </c>
      <c r="CZ52" s="24">
        <f t="shared" ca="1" si="47"/>
        <v>0.3559546384916179</v>
      </c>
      <c r="DA52" s="24">
        <f t="shared" ca="1" si="48"/>
        <v>0.35458678366886764</v>
      </c>
      <c r="DB52" s="24">
        <f t="shared" ca="1" si="49"/>
        <v>0.34889225691859971</v>
      </c>
      <c r="DC52" s="24">
        <f t="shared" ca="1" si="50"/>
        <v>0.34763226039304507</v>
      </c>
      <c r="DD52" s="48">
        <f t="shared" ca="1" si="51"/>
        <v>0.3573410200728504</v>
      </c>
      <c r="DE52" s="48">
        <f>+[1]NAC!AG53</f>
        <v>0.3579781989182178</v>
      </c>
    </row>
    <row r="53" spans="1:109" x14ac:dyDescent="0.25">
      <c r="A53" s="110">
        <f t="shared" si="27"/>
        <v>80</v>
      </c>
      <c r="B53" s="35">
        <f>+NAC!A53</f>
        <v>44166</v>
      </c>
      <c r="C53" s="19" cm="1">
        <f t="array" aca="1" ref="C53" ca="1">INDIRECT(_xlfn.CONCAT(C$4,"_d!",C$1,$A53))</f>
        <v>380.47576904296875</v>
      </c>
      <c r="D53" s="19" cm="1">
        <f t="array" aca="1" ref="D53" ca="1">INDIRECT(_xlfn.CONCAT(D$4,"_d!",D$1,$A53))</f>
        <v>391.32540893554688</v>
      </c>
      <c r="E53" s="19" cm="1">
        <f t="array" aca="1" ref="E53" ca="1">INDIRECT(_xlfn.CONCAT(E$4,"_d!",E$1,$A53))</f>
        <v>398.2567138671875</v>
      </c>
      <c r="F53" s="19" cm="1">
        <f t="array" aca="1" ref="F53" ca="1">INDIRECT(_xlfn.CONCAT(F$4,"_d!",F$1,$A53))</f>
        <v>409.05108642578125</v>
      </c>
      <c r="G53" s="19" cm="1">
        <f t="array" aca="1" ref="G53" ca="1">INDIRECT(_xlfn.CONCAT(G$4,"_d!",G$1,$A53))</f>
        <v>402.02801513671875</v>
      </c>
      <c r="H53" s="19" cm="1">
        <f t="array" aca="1" ref="H53" ca="1">INDIRECT(_xlfn.CONCAT(H$4,"_d!",H$1,$A53))</f>
        <v>375.53994750976563</v>
      </c>
      <c r="I53" s="42">
        <f t="shared" ca="1" si="6"/>
        <v>391.91735515204385</v>
      </c>
      <c r="J53" s="19" cm="1">
        <f t="array" aca="1" ref="J53" ca="1">INDIRECT(_xlfn.CONCAT(J$4,"_d!",J$1,$A53))</f>
        <v>380.76559448242188</v>
      </c>
      <c r="K53" s="19" cm="1">
        <f t="array" aca="1" ref="K53" ca="1">INDIRECT(_xlfn.CONCAT(K$4,"_d!",K$1,$A53))</f>
        <v>394.13018798828125</v>
      </c>
      <c r="L53" s="19" cm="1">
        <f t="array" aca="1" ref="L53" ca="1">INDIRECT(_xlfn.CONCAT(L$4,"_d!",L$1,$A53))</f>
        <v>396.97048950195313</v>
      </c>
      <c r="M53" s="19" cm="1">
        <f t="array" aca="1" ref="M53" ca="1">INDIRECT(_xlfn.CONCAT(M$4,"_d!",M$1,$A53))</f>
        <v>406.25320434570313</v>
      </c>
      <c r="N53" s="19" cm="1">
        <f t="array" aca="1" ref="N53" ca="1">INDIRECT(_xlfn.CONCAT(N$4,"_d!",N$1,$A53))</f>
        <v>401.0758056640625</v>
      </c>
      <c r="O53" s="19" cm="1">
        <f t="array" aca="1" ref="O53" ca="1">INDIRECT(_xlfn.CONCAT(O$4,"_d!",O$1,$A53))</f>
        <v>373.79922485351563</v>
      </c>
      <c r="P53" s="42">
        <f ca="1">+SUMPRODUCT(J$3:$O$3,J53:O53)</f>
        <v>391.15257457029185</v>
      </c>
      <c r="Q53" s="19" cm="1">
        <f t="array" aca="1" ref="Q53" ca="1">INDIRECT(_xlfn.CONCAT(Q$4,"_d!",Q$1,$A53))</f>
        <v>378.8189697265625</v>
      </c>
      <c r="R53" s="19" cm="1">
        <f t="array" aca="1" ref="R53" ca="1">INDIRECT(_xlfn.CONCAT(R$4,"_d!",R$1,$A53))</f>
        <v>391.31317138671875</v>
      </c>
      <c r="S53" s="19" cm="1">
        <f t="array" aca="1" ref="S53" ca="1">INDIRECT(_xlfn.CONCAT(S$4,"_d!",S$1,$A53))</f>
        <v>395.69747924804688</v>
      </c>
      <c r="T53" s="19" cm="1">
        <f t="array" aca="1" ref="T53" ca="1">INDIRECT(_xlfn.CONCAT(T$4,"_d!",T$1,$A53))</f>
        <v>407.69940185546875</v>
      </c>
      <c r="U53" s="19" cm="1">
        <f t="array" aca="1" ref="U53" ca="1">INDIRECT(_xlfn.CONCAT(U$4,"_d!",U$1,$A53))</f>
        <v>400.28924560546875</v>
      </c>
      <c r="V53" s="19" cm="1">
        <f t="array" aca="1" ref="V53" ca="1">INDIRECT(_xlfn.CONCAT(V$4,"_d!",V$1,$A53))</f>
        <v>376.98605346679688</v>
      </c>
      <c r="W53" s="42">
        <f t="shared" ca="1" si="7"/>
        <v>388.696311249019</v>
      </c>
      <c r="X53" s="19" cm="1">
        <f t="array" aca="1" ref="X53" ca="1">INDIRECT(_xlfn.CONCAT(X$4,"_d!",X$1,$A53))</f>
        <v>377.25921630859375</v>
      </c>
      <c r="Y53" s="19" cm="1">
        <f t="array" aca="1" ref="Y53" ca="1">INDIRECT(_xlfn.CONCAT(Y$4,"_d!",Y$1,$A53))</f>
        <v>391.21145629882813</v>
      </c>
      <c r="Z53" s="19" cm="1">
        <f t="array" aca="1" ref="Z53" ca="1">INDIRECT(_xlfn.CONCAT(Z$4,"_d!",Z$1,$A53))</f>
        <v>396.417724609375</v>
      </c>
      <c r="AA53" s="19" cm="1">
        <f t="array" aca="1" ref="AA53" ca="1">INDIRECT(_xlfn.CONCAT(AA$4,"_d!",AA$1,$A53))</f>
        <v>404.79037475585938</v>
      </c>
      <c r="AB53" s="19" cm="1">
        <f t="array" aca="1" ref="AB53" ca="1">INDIRECT(_xlfn.CONCAT(AB$4,"_d!",AB$1,$A53))</f>
        <v>402.60928344726563</v>
      </c>
      <c r="AC53" s="19" cm="1">
        <f t="array" aca="1" ref="AC53" ca="1">INDIRECT(_xlfn.CONCAT(AC$4,"_d!",AC$1,$A53))</f>
        <v>379.69131469726563</v>
      </c>
      <c r="AD53" s="42">
        <f t="shared" ca="1" si="8"/>
        <v>387.55254424302677</v>
      </c>
      <c r="AE53" s="19" cm="1">
        <f t="array" aca="1" ref="AE53" ca="1">INDIRECT(_xlfn.CONCAT(AE$4,"_d!",AE$1,$A53))</f>
        <v>378.93374633789063</v>
      </c>
      <c r="AF53" s="19" cm="1">
        <f t="array" aca="1" ref="AF53" ca="1">INDIRECT(_xlfn.CONCAT(AF$4,"_d!",AF$1,$A53))</f>
        <v>392.74334716796875</v>
      </c>
      <c r="AG53" s="19" cm="1">
        <f t="array" aca="1" ref="AG53" ca="1">INDIRECT(_xlfn.CONCAT(AG$4,"_d!",AG$1,$A53))</f>
        <v>395.728271484375</v>
      </c>
      <c r="AH53" s="19" cm="1">
        <f t="array" aca="1" ref="AH53" ca="1">INDIRECT(_xlfn.CONCAT(AH$4,"_d!",AH$1,$A53))</f>
        <v>406.78851318359375</v>
      </c>
      <c r="AI53" s="19" cm="1">
        <f t="array" aca="1" ref="AI53" ca="1">INDIRECT(_xlfn.CONCAT(AI$4,"_d!",AI$1,$A53))</f>
        <v>400.4232177734375</v>
      </c>
      <c r="AJ53" s="19" cm="1">
        <f t="array" aca="1" ref="AJ53" ca="1">INDIRECT(_xlfn.CONCAT(AJ$4,"_d!",AJ$1,$A53))</f>
        <v>380.35296630859375</v>
      </c>
      <c r="AK53" s="42">
        <f t="shared" ca="1" si="9"/>
        <v>388.54277393840067</v>
      </c>
      <c r="AL53" s="19" cm="1">
        <f t="array" aca="1" ref="AL53" ca="1">INDIRECT(_xlfn.CONCAT(AL$4,"_d!",AL$1,$A53))</f>
        <v>377.22085571289063</v>
      </c>
      <c r="AM53" s="19" cm="1">
        <f t="array" aca="1" ref="AM53" ca="1">INDIRECT(_xlfn.CONCAT(AM$4,"_d!",AM$1,$A53))</f>
        <v>392.44134521484375</v>
      </c>
      <c r="AN53" s="19" cm="1">
        <f t="array" aca="1" ref="AN53" ca="1">INDIRECT(_xlfn.CONCAT(AN$4,"_d!",AN$1,$A53))</f>
        <v>394.6298828125</v>
      </c>
      <c r="AO53" s="19" cm="1">
        <f t="array" aca="1" ref="AO53" ca="1">INDIRECT(_xlfn.CONCAT(AO$4,"_d!",AO$1,$A53))</f>
        <v>403.30697631835938</v>
      </c>
      <c r="AP53" s="19" cm="1">
        <f t="array" aca="1" ref="AP53" ca="1">INDIRECT(_xlfn.CONCAT(AP$4,"_d!",AP$1,$A53))</f>
        <v>401.9658203125</v>
      </c>
      <c r="AQ53" s="19" cm="1">
        <f t="array" aca="1" ref="AQ53" ca="1">INDIRECT(_xlfn.CONCAT(AQ$4,"_d!",AQ$1,$A53))</f>
        <v>377.30130004882813</v>
      </c>
      <c r="AR53" s="42">
        <f t="shared" ca="1" si="10"/>
        <v>386.64789273003868</v>
      </c>
      <c r="AS53" s="19" cm="1">
        <f t="array" aca="1" ref="AS53" ca="1">INDIRECT(_xlfn.CONCAT(AS$4,"_d!",AS$1,$A53))</f>
        <v>378.08203125</v>
      </c>
      <c r="AT53" s="19" cm="1">
        <f t="array" aca="1" ref="AT53" ca="1">INDIRECT(_xlfn.CONCAT(AT$4,"_d!",AT$1,$A53))</f>
        <v>392.674560546875</v>
      </c>
      <c r="AU53" s="19" cm="1">
        <f t="array" aca="1" ref="AU53" ca="1">INDIRECT(_xlfn.CONCAT(AU$4,"_d!",AU$1,$A53))</f>
        <v>394.71109008789063</v>
      </c>
      <c r="AV53" s="19" cm="1">
        <f t="array" aca="1" ref="AV53" ca="1">INDIRECT(_xlfn.CONCAT(AV$4,"_d!",AV$1,$A53))</f>
        <v>406.07083129882813</v>
      </c>
      <c r="AW53" s="19" cm="1">
        <f t="array" aca="1" ref="AW53" ca="1">INDIRECT(_xlfn.CONCAT(AW$4,"_d!",AW$1,$A53))</f>
        <v>400.08261108398438</v>
      </c>
      <c r="AX53" s="19" cm="1">
        <f t="array" aca="1" ref="AX53" ca="1">INDIRECT(_xlfn.CONCAT(AX$4,"_d!",AX$1,$A53))</f>
        <v>376.23916625976563</v>
      </c>
      <c r="AY53" s="42">
        <f t="shared" ca="1" si="11"/>
        <v>386.48725490159296</v>
      </c>
      <c r="AZ53" s="19" cm="1">
        <f t="array" aca="1" ref="AZ53" ca="1">INDIRECT(_xlfn.CONCAT(AZ$4,"_d!",AZ$1,$A53))</f>
        <v>377.831787109375</v>
      </c>
      <c r="BA53" s="19" cm="1">
        <f t="array" aca="1" ref="BA53" ca="1">INDIRECT(_xlfn.CONCAT(BA$4,"_d!",BA$1,$A53))</f>
        <v>391.44149780273438</v>
      </c>
      <c r="BB53" s="19" cm="1">
        <f t="array" aca="1" ref="BB53" ca="1">INDIRECT(_xlfn.CONCAT(BB$4,"_d!",BB$1,$A53))</f>
        <v>392.55169677734375</v>
      </c>
      <c r="BC53" s="19" cm="1">
        <f t="array" aca="1" ref="BC53" ca="1">INDIRECT(_xlfn.CONCAT(BC$4,"_d!",BC$1,$A53))</f>
        <v>400.95974731445313</v>
      </c>
      <c r="BD53" s="19" cm="1">
        <f t="array" aca="1" ref="BD53" ca="1">INDIRECT(_xlfn.CONCAT(BD$4,"_d!",BD$1,$A53))</f>
        <v>399.69110107421875</v>
      </c>
      <c r="BE53" s="19" cm="1">
        <f t="array" aca="1" ref="BE53" ca="1">INDIRECT(_xlfn.CONCAT(BE$4,"_d!",BE$1,$A53))</f>
        <v>379.31381225585938</v>
      </c>
      <c r="BF53" s="42">
        <f t="shared" ca="1" si="12"/>
        <v>385.33506126244879</v>
      </c>
      <c r="BG53" s="19" cm="1">
        <f t="array" aca="1" ref="BG53" ca="1">INDIRECT(_xlfn.CONCAT(BG$4,"_d!",BG$1,$A53))</f>
        <v>376.55364990234375</v>
      </c>
      <c r="BH53" s="19" cm="1">
        <f t="array" aca="1" ref="BH53" ca="1">INDIRECT(_xlfn.CONCAT(BH$4,"_d!",BH$1,$A53))</f>
        <v>390.30093383789063</v>
      </c>
      <c r="BI53" s="19" cm="1">
        <f t="array" aca="1" ref="BI53" ca="1">INDIRECT(_xlfn.CONCAT(BI$4,"_d!",BI$1,$A53))</f>
        <v>391.89727783203125</v>
      </c>
      <c r="BJ53" s="19" cm="1">
        <f t="array" aca="1" ref="BJ53" ca="1">INDIRECT(_xlfn.CONCAT(BJ$4,"_d!",BJ$1,$A53))</f>
        <v>399.80145263671875</v>
      </c>
      <c r="BK53" s="19" cm="1">
        <f t="array" aca="1" ref="BK53" ca="1">INDIRECT(_xlfn.CONCAT(BK$4,"_d!",BK$1,$A53))</f>
        <v>400.15438842773438</v>
      </c>
      <c r="BL53" s="19" cm="1">
        <f t="array" aca="1" ref="BL53" ca="1">INDIRECT(_xlfn.CONCAT(BL$4,"_d!",BL$1,$A53))</f>
        <v>379.07293701171875</v>
      </c>
      <c r="BM53" s="42">
        <f t="shared" ca="1" si="13"/>
        <v>383.55899643690293</v>
      </c>
      <c r="BN53" s="19" cm="1">
        <f t="array" aca="1" ref="BN53" ca="1">INDIRECT(_xlfn.CONCAT(BN$4,"_d!",BN$1,$A53))</f>
        <v>376.11968994140625</v>
      </c>
      <c r="BO53" s="19" cm="1">
        <f t="array" aca="1" ref="BO53" ca="1">INDIRECT(_xlfn.CONCAT(BO$4,"_d!",BO$1,$A53))</f>
        <v>390.90396118164063</v>
      </c>
      <c r="BP53" s="19" cm="1">
        <f t="array" aca="1" ref="BP53" ca="1">INDIRECT(_xlfn.CONCAT(BP$4,"_d!",BP$1,$A53))</f>
        <v>390.8392333984375</v>
      </c>
      <c r="BQ53" s="19" cm="1">
        <f t="array" aca="1" ref="BQ53" ca="1">INDIRECT(_xlfn.CONCAT(BQ$4,"_d!",BQ$1,$A53))</f>
        <v>399.34222412109375</v>
      </c>
      <c r="BR53" s="19" cm="1">
        <f t="array" aca="1" ref="BR53" ca="1">INDIRECT(_xlfn.CONCAT(BR$4,"_d!",BR$1,$A53))</f>
        <v>398.62155151367188</v>
      </c>
      <c r="BS53" s="19" cm="1">
        <f t="array" aca="1" ref="BS53" ca="1">INDIRECT(_xlfn.CONCAT(BS$4,"_d!",BS$1,$A53))</f>
        <v>380.004638671875</v>
      </c>
      <c r="BT53" s="42">
        <f t="shared" ca="1" si="14"/>
        <v>382.04438180785513</v>
      </c>
      <c r="BU53" s="42"/>
      <c r="BV53" s="45">
        <f t="shared" ca="1" si="15"/>
        <v>391.91735515204385</v>
      </c>
      <c r="BW53" s="45">
        <f t="shared" ca="1" si="16"/>
        <v>391.15257457029185</v>
      </c>
      <c r="BX53" s="45">
        <f t="shared" ca="1" si="17"/>
        <v>388.696311249019</v>
      </c>
      <c r="BY53" s="45">
        <f t="shared" ca="1" si="18"/>
        <v>387.55254424302677</v>
      </c>
      <c r="BZ53" s="45">
        <f t="shared" ca="1" si="19"/>
        <v>388.54277393840067</v>
      </c>
      <c r="CA53" s="45">
        <f t="shared" ca="1" si="20"/>
        <v>386.64789273003868</v>
      </c>
      <c r="CB53" s="45">
        <f t="shared" ca="1" si="21"/>
        <v>386.48725490159296</v>
      </c>
      <c r="CC53" s="45">
        <f t="shared" ca="1" si="22"/>
        <v>385.33506126244879</v>
      </c>
      <c r="CD53" s="45">
        <f t="shared" ca="1" si="23"/>
        <v>383.55899643690293</v>
      </c>
      <c r="CE53" s="45">
        <f t="shared" ca="1" si="24"/>
        <v>382.04438180785513</v>
      </c>
      <c r="CF53" s="45" cm="1">
        <f t="array" aca="1" ref="CF53" ca="1">+SUMPRODUCT($BV$3:$CE$3/100,$BV53:$CE53)</f>
        <v>386.14648656974589</v>
      </c>
      <c r="CG53" s="35">
        <f t="shared" si="28"/>
        <v>44166</v>
      </c>
      <c r="CH53" s="24">
        <f t="shared" ca="1" si="29"/>
        <v>4.3388040107949388E-2</v>
      </c>
      <c r="CI53" s="24">
        <f t="shared" ca="1" si="30"/>
        <v>4.1854527728840463E-2</v>
      </c>
      <c r="CJ53" s="24">
        <f t="shared" ca="1" si="31"/>
        <v>4.0435081696722497E-2</v>
      </c>
      <c r="CK53" s="24">
        <f t="shared" ca="1" si="32"/>
        <v>4.0135529797688196E-2</v>
      </c>
      <c r="CL53" s="24">
        <f t="shared" ca="1" si="33"/>
        <v>3.9969802245402697E-2</v>
      </c>
      <c r="CM53" s="24">
        <f t="shared" ca="1" si="34"/>
        <v>3.908796461827313E-2</v>
      </c>
      <c r="CN53" s="24">
        <f t="shared" ca="1" si="35"/>
        <v>3.9292451637982451E-2</v>
      </c>
      <c r="CO53" s="24">
        <f t="shared" ca="1" si="36"/>
        <v>3.9268245870776264E-2</v>
      </c>
      <c r="CP53" s="24">
        <f t="shared" ca="1" si="37"/>
        <v>3.8519204285487385E-2</v>
      </c>
      <c r="CQ53" s="24">
        <f t="shared" ca="1" si="38"/>
        <v>3.8728666191475414E-2</v>
      </c>
      <c r="CR53" s="24">
        <f t="shared" ca="1" si="26"/>
        <v>3.967249390918326E-2</v>
      </c>
      <c r="CS53" s="35">
        <f t="shared" si="39"/>
        <v>44166</v>
      </c>
      <c r="CT53" s="24">
        <f t="shared" ca="1" si="41"/>
        <v>0.38623096454239159</v>
      </c>
      <c r="CU53" s="24">
        <f t="shared" ca="1" si="42"/>
        <v>0.38074811795271568</v>
      </c>
      <c r="CV53" s="24">
        <f t="shared" ca="1" si="43"/>
        <v>0.36816911611022607</v>
      </c>
      <c r="CW53" s="24">
        <f t="shared" ca="1" si="44"/>
        <v>0.36909433574441697</v>
      </c>
      <c r="CX53" s="24">
        <f t="shared" ca="1" si="45"/>
        <v>0.36542411752647941</v>
      </c>
      <c r="CY53" s="24">
        <f t="shared" ca="1" si="46"/>
        <v>0.36175648444628705</v>
      </c>
      <c r="CZ53" s="24">
        <f t="shared" ca="1" si="47"/>
        <v>0.35834098066066811</v>
      </c>
      <c r="DA53" s="24">
        <f t="shared" ca="1" si="48"/>
        <v>0.35626870227192242</v>
      </c>
      <c r="DB53" s="24">
        <f t="shared" ca="1" si="49"/>
        <v>0.34939310837954518</v>
      </c>
      <c r="DC53" s="24">
        <f t="shared" ca="1" si="50"/>
        <v>0.34710695157019389</v>
      </c>
      <c r="DD53" s="48">
        <f t="shared" ca="1" si="51"/>
        <v>0.36031933391022997</v>
      </c>
      <c r="DE53" s="48">
        <f>+[1]NAC!AG54</f>
        <v>0.36140587812345415</v>
      </c>
    </row>
    <row r="54" spans="1:109" x14ac:dyDescent="0.25">
      <c r="A54" s="110">
        <f t="shared" si="27"/>
        <v>81</v>
      </c>
      <c r="B54" s="35">
        <f>+NAC!A54</f>
        <v>44197</v>
      </c>
      <c r="C54" s="19" cm="1">
        <f t="array" aca="1" ref="C54" ca="1">INDIRECT(_xlfn.CONCAT(C$4,"_d!",C$1,$A54))</f>
        <v>392.9700927734375</v>
      </c>
      <c r="D54" s="19" cm="1">
        <f t="array" aca="1" ref="D54" ca="1">INDIRECT(_xlfn.CONCAT(D$4,"_d!",D$1,$A54))</f>
        <v>410.03585815429688</v>
      </c>
      <c r="E54" s="19" cm="1">
        <f t="array" aca="1" ref="E54" ca="1">INDIRECT(_xlfn.CONCAT(E$4,"_d!",E$1,$A54))</f>
        <v>420.33148193359375</v>
      </c>
      <c r="F54" s="19" cm="1">
        <f t="array" aca="1" ref="F54" ca="1">INDIRECT(_xlfn.CONCAT(F$4,"_d!",F$1,$A54))</f>
        <v>427.44091796875</v>
      </c>
      <c r="G54" s="19" cm="1">
        <f t="array" aca="1" ref="G54" ca="1">INDIRECT(_xlfn.CONCAT(G$4,"_d!",G$1,$A54))</f>
        <v>420.3009033203125</v>
      </c>
      <c r="H54" s="19" cm="1">
        <f t="array" aca="1" ref="H54" ca="1">INDIRECT(_xlfn.CONCAT(H$4,"_d!",H$1,$A54))</f>
        <v>389.64715576171875</v>
      </c>
      <c r="I54" s="42">
        <f t="shared" ca="1" si="6"/>
        <v>409.07689145806143</v>
      </c>
      <c r="J54" s="19" cm="1">
        <f t="array" aca="1" ref="J54" ca="1">INDIRECT(_xlfn.CONCAT(J$4,"_d!",J$1,$A54))</f>
        <v>393.55935668945313</v>
      </c>
      <c r="K54" s="19" cm="1">
        <f t="array" aca="1" ref="K54" ca="1">INDIRECT(_xlfn.CONCAT(K$4,"_d!",K$1,$A54))</f>
        <v>412.71160888671875</v>
      </c>
      <c r="L54" s="19" cm="1">
        <f t="array" aca="1" ref="L54" ca="1">INDIRECT(_xlfn.CONCAT(L$4,"_d!",L$1,$A54))</f>
        <v>419.32281494140625</v>
      </c>
      <c r="M54" s="19" cm="1">
        <f t="array" aca="1" ref="M54" ca="1">INDIRECT(_xlfn.CONCAT(M$4,"_d!",M$1,$A54))</f>
        <v>424.23117065429688</v>
      </c>
      <c r="N54" s="19" cm="1">
        <f t="array" aca="1" ref="N54" ca="1">INDIRECT(_xlfn.CONCAT(N$4,"_d!",N$1,$A54))</f>
        <v>419.15652465820313</v>
      </c>
      <c r="O54" s="19" cm="1">
        <f t="array" aca="1" ref="O54" ca="1">INDIRECT(_xlfn.CONCAT(O$4,"_d!",O$1,$A54))</f>
        <v>388.13104248046875</v>
      </c>
      <c r="P54" s="42">
        <f ca="1">+SUMPRODUCT(J$3:$O$3,J54:O54)</f>
        <v>408.16679161783924</v>
      </c>
      <c r="Q54" s="19" cm="1">
        <f t="array" aca="1" ref="Q54" ca="1">INDIRECT(_xlfn.CONCAT(Q$4,"_d!",Q$1,$A54))</f>
        <v>391.06137084960938</v>
      </c>
      <c r="R54" s="19" cm="1">
        <f t="array" aca="1" ref="R54" ca="1">INDIRECT(_xlfn.CONCAT(R$4,"_d!",R$1,$A54))</f>
        <v>409.71615600585938</v>
      </c>
      <c r="S54" s="19" cm="1">
        <f t="array" aca="1" ref="S54" ca="1">INDIRECT(_xlfn.CONCAT(S$4,"_d!",S$1,$A54))</f>
        <v>418.18783569335938</v>
      </c>
      <c r="T54" s="19" cm="1">
        <f t="array" aca="1" ref="T54" ca="1">INDIRECT(_xlfn.CONCAT(T$4,"_d!",T$1,$A54))</f>
        <v>426.30953979492188</v>
      </c>
      <c r="U54" s="19" cm="1">
        <f t="array" aca="1" ref="U54" ca="1">INDIRECT(_xlfn.CONCAT(U$4,"_d!",U$1,$A54))</f>
        <v>418.565185546875</v>
      </c>
      <c r="V54" s="19" cm="1">
        <f t="array" aca="1" ref="V54" ca="1">INDIRECT(_xlfn.CONCAT(V$4,"_d!",V$1,$A54))</f>
        <v>391.89480590820313</v>
      </c>
      <c r="W54" s="42">
        <f t="shared" ca="1" si="7"/>
        <v>405.24916376410613</v>
      </c>
      <c r="X54" s="19" cm="1">
        <f t="array" aca="1" ref="X54" ca="1">INDIRECT(_xlfn.CONCAT(X$4,"_d!",X$1,$A54))</f>
        <v>389.99267578125</v>
      </c>
      <c r="Y54" s="19" cm="1">
        <f t="array" aca="1" ref="Y54" ca="1">INDIRECT(_xlfn.CONCAT(Y$4,"_d!",Y$1,$A54))</f>
        <v>409.53854370117188</v>
      </c>
      <c r="Z54" s="19" cm="1">
        <f t="array" aca="1" ref="Z54" ca="1">INDIRECT(_xlfn.CONCAT(Z$4,"_d!",Z$1,$A54))</f>
        <v>419.25515747070313</v>
      </c>
      <c r="AA54" s="19" cm="1">
        <f t="array" aca="1" ref="AA54" ca="1">INDIRECT(_xlfn.CONCAT(AA$4,"_d!",AA$1,$A54))</f>
        <v>422.3348388671875</v>
      </c>
      <c r="AB54" s="19" cm="1">
        <f t="array" aca="1" ref="AB54" ca="1">INDIRECT(_xlfn.CONCAT(AB$4,"_d!",AB$1,$A54))</f>
        <v>420.80096435546875</v>
      </c>
      <c r="AC54" s="19" cm="1">
        <f t="array" aca="1" ref="AC54" ca="1">INDIRECT(_xlfn.CONCAT(AC$4,"_d!",AC$1,$A54))</f>
        <v>394.94509887695313</v>
      </c>
      <c r="AD54" s="42">
        <f t="shared" ca="1" si="8"/>
        <v>403.92061767063609</v>
      </c>
      <c r="AE54" s="19" cm="1">
        <f t="array" aca="1" ref="AE54" ca="1">INDIRECT(_xlfn.CONCAT(AE$4,"_d!",AE$1,$A54))</f>
        <v>391.82400512695313</v>
      </c>
      <c r="AF54" s="19" cm="1">
        <f t="array" aca="1" ref="AF54" ca="1">INDIRECT(_xlfn.CONCAT(AF$4,"_d!",AF$1,$A54))</f>
        <v>410.85546875</v>
      </c>
      <c r="AG54" s="19" cm="1">
        <f t="array" aca="1" ref="AG54" ca="1">INDIRECT(_xlfn.CONCAT(AG$4,"_d!",AG$1,$A54))</f>
        <v>418.260498046875</v>
      </c>
      <c r="AH54" s="19" cm="1">
        <f t="array" aca="1" ref="AH54" ca="1">INDIRECT(_xlfn.CONCAT(AH$4,"_d!",AH$1,$A54))</f>
        <v>425.34750366210938</v>
      </c>
      <c r="AI54" s="19" cm="1">
        <f t="array" aca="1" ref="AI54" ca="1">INDIRECT(_xlfn.CONCAT(AI$4,"_d!",AI$1,$A54))</f>
        <v>418.19952392578125</v>
      </c>
      <c r="AJ54" s="19" cm="1">
        <f t="array" aca="1" ref="AJ54" ca="1">INDIRECT(_xlfn.CONCAT(AJ$4,"_d!",AJ$1,$A54))</f>
        <v>395.87875366210938</v>
      </c>
      <c r="AK54" s="42">
        <f t="shared" ca="1" si="9"/>
        <v>404.94096486276311</v>
      </c>
      <c r="AL54" s="19" cm="1">
        <f t="array" aca="1" ref="AL54" ca="1">INDIRECT(_xlfn.CONCAT(AL$4,"_d!",AL$1,$A54))</f>
        <v>389.70748901367188</v>
      </c>
      <c r="AM54" s="19" cm="1">
        <f t="array" aca="1" ref="AM54" ca="1">INDIRECT(_xlfn.CONCAT(AM$4,"_d!",AM$1,$A54))</f>
        <v>410.52761840820313</v>
      </c>
      <c r="AN54" s="19" cm="1">
        <f t="array" aca="1" ref="AN54" ca="1">INDIRECT(_xlfn.CONCAT(AN$4,"_d!",AN$1,$A54))</f>
        <v>417.08761596679688</v>
      </c>
      <c r="AO54" s="19" cm="1">
        <f t="array" aca="1" ref="AO54" ca="1">INDIRECT(_xlfn.CONCAT(AO$4,"_d!",AO$1,$A54))</f>
        <v>421.09225463867188</v>
      </c>
      <c r="AP54" s="19" cm="1">
        <f t="array" aca="1" ref="AP54" ca="1">INDIRECT(_xlfn.CONCAT(AP$4,"_d!",AP$1,$A54))</f>
        <v>419.92269897460938</v>
      </c>
      <c r="AQ54" s="19" cm="1">
        <f t="array" aca="1" ref="AQ54" ca="1">INDIRECT(_xlfn.CONCAT(AQ$4,"_d!",AQ$1,$A54))</f>
        <v>392.37216186523438</v>
      </c>
      <c r="AR54" s="42">
        <f t="shared" ca="1" si="10"/>
        <v>402.64054148473372</v>
      </c>
      <c r="AS54" s="19" cm="1">
        <f t="array" aca="1" ref="AS54" ca="1">INDIRECT(_xlfn.CONCAT(AS$4,"_d!",AS$1,$A54))</f>
        <v>390.71673583984375</v>
      </c>
      <c r="AT54" s="19" cm="1">
        <f t="array" aca="1" ref="AT54" ca="1">INDIRECT(_xlfn.CONCAT(AT$4,"_d!",AT$1,$A54))</f>
        <v>410.66213989257813</v>
      </c>
      <c r="AU54" s="19" cm="1">
        <f t="array" aca="1" ref="AU54" ca="1">INDIRECT(_xlfn.CONCAT(AU$4,"_d!",AU$1,$A54))</f>
        <v>416.7869873046875</v>
      </c>
      <c r="AV54" s="19" cm="1">
        <f t="array" aca="1" ref="AV54" ca="1">INDIRECT(_xlfn.CONCAT(AV$4,"_d!",AV$1,$A54))</f>
        <v>424.37057495117188</v>
      </c>
      <c r="AW54" s="19" cm="1">
        <f t="array" aca="1" ref="AW54" ca="1">INDIRECT(_xlfn.CONCAT(AW$4,"_d!",AW$1,$A54))</f>
        <v>417.848388671875</v>
      </c>
      <c r="AX54" s="19" cm="1">
        <f t="array" aca="1" ref="AX54" ca="1">INDIRECT(_xlfn.CONCAT(AX$4,"_d!",AX$1,$A54))</f>
        <v>391.79168701171875</v>
      </c>
      <c r="AY54" s="42">
        <f t="shared" ca="1" si="11"/>
        <v>402.32752907495939</v>
      </c>
      <c r="AZ54" s="19" cm="1">
        <f t="array" aca="1" ref="AZ54" ca="1">INDIRECT(_xlfn.CONCAT(AZ$4,"_d!",AZ$1,$A54))</f>
        <v>390.1512451171875</v>
      </c>
      <c r="BA54" s="19" cm="1">
        <f t="array" aca="1" ref="BA54" ca="1">INDIRECT(_xlfn.CONCAT(BA$4,"_d!",BA$1,$A54))</f>
        <v>409.401611328125</v>
      </c>
      <c r="BB54" s="19" cm="1">
        <f t="array" aca="1" ref="BB54" ca="1">INDIRECT(_xlfn.CONCAT(BB$4,"_d!",BB$1,$A54))</f>
        <v>415.04742431640625</v>
      </c>
      <c r="BC54" s="19" cm="1">
        <f t="array" aca="1" ref="BC54" ca="1">INDIRECT(_xlfn.CONCAT(BC$4,"_d!",BC$1,$A54))</f>
        <v>418.23861694335938</v>
      </c>
      <c r="BD54" s="19" cm="1">
        <f t="array" aca="1" ref="BD54" ca="1">INDIRECT(_xlfn.CONCAT(BD$4,"_d!",BD$1,$A54))</f>
        <v>417.73593139648438</v>
      </c>
      <c r="BE54" s="19" cm="1">
        <f t="array" aca="1" ref="BE54" ca="1">INDIRECT(_xlfn.CONCAT(BE$4,"_d!",BE$1,$A54))</f>
        <v>395.16757202148438</v>
      </c>
      <c r="BF54" s="42">
        <f t="shared" ca="1" si="12"/>
        <v>400.80454534400303</v>
      </c>
      <c r="BG54" s="19" cm="1">
        <f t="array" aca="1" ref="BG54" ca="1">INDIRECT(_xlfn.CONCAT(BG$4,"_d!",BG$1,$A54))</f>
        <v>388.8387451171875</v>
      </c>
      <c r="BH54" s="19" cm="1">
        <f t="array" aca="1" ref="BH54" ca="1">INDIRECT(_xlfn.CONCAT(BH$4,"_d!",BH$1,$A54))</f>
        <v>407.80636596679688</v>
      </c>
      <c r="BI54" s="19" cm="1">
        <f t="array" aca="1" ref="BI54" ca="1">INDIRECT(_xlfn.CONCAT(BI$4,"_d!",BI$1,$A54))</f>
        <v>414.3402099609375</v>
      </c>
      <c r="BJ54" s="19" cm="1">
        <f t="array" aca="1" ref="BJ54" ca="1">INDIRECT(_xlfn.CONCAT(BJ$4,"_d!",BJ$1,$A54))</f>
        <v>417.016845703125</v>
      </c>
      <c r="BK54" s="19" cm="1">
        <f t="array" aca="1" ref="BK54" ca="1">INDIRECT(_xlfn.CONCAT(BK$4,"_d!",BK$1,$A54))</f>
        <v>417.77890014648438</v>
      </c>
      <c r="BL54" s="19" cm="1">
        <f t="array" aca="1" ref="BL54" ca="1">INDIRECT(_xlfn.CONCAT(BL$4,"_d!",BL$1,$A54))</f>
        <v>394.97598266601563</v>
      </c>
      <c r="BM54" s="42">
        <f t="shared" ca="1" si="13"/>
        <v>398.65409815110735</v>
      </c>
      <c r="BN54" s="19" cm="1">
        <f t="array" aca="1" ref="BN54" ca="1">INDIRECT(_xlfn.CONCAT(BN$4,"_d!",BN$1,$A54))</f>
        <v>388.2801513671875</v>
      </c>
      <c r="BO54" s="19" cm="1">
        <f t="array" aca="1" ref="BO54" ca="1">INDIRECT(_xlfn.CONCAT(BO$4,"_d!",BO$1,$A54))</f>
        <v>408.28045654296875</v>
      </c>
      <c r="BP54" s="19" cm="1">
        <f t="array" aca="1" ref="BP54" ca="1">INDIRECT(_xlfn.CONCAT(BP$4,"_d!",BP$1,$A54))</f>
        <v>412.74612426757813</v>
      </c>
      <c r="BQ54" s="19" cm="1">
        <f t="array" aca="1" ref="BQ54" ca="1">INDIRECT(_xlfn.CONCAT(BQ$4,"_d!",BQ$1,$A54))</f>
        <v>416.2252197265625</v>
      </c>
      <c r="BR54" s="19" cm="1">
        <f t="array" aca="1" ref="BR54" ca="1">INDIRECT(_xlfn.CONCAT(BR$4,"_d!",BR$1,$A54))</f>
        <v>416.162353515625</v>
      </c>
      <c r="BS54" s="19" cm="1">
        <f t="array" aca="1" ref="BS54" ca="1">INDIRECT(_xlfn.CONCAT(BS$4,"_d!",BS$1,$A54))</f>
        <v>395.84710693359375</v>
      </c>
      <c r="BT54" s="42">
        <f t="shared" ca="1" si="14"/>
        <v>396.50989530970651</v>
      </c>
      <c r="BU54" s="42"/>
      <c r="BV54" s="45">
        <f t="shared" ca="1" si="15"/>
        <v>409.07689145806143</v>
      </c>
      <c r="BW54" s="45">
        <f t="shared" ca="1" si="16"/>
        <v>408.16679161783924</v>
      </c>
      <c r="BX54" s="45">
        <f t="shared" ca="1" si="17"/>
        <v>405.24916376410613</v>
      </c>
      <c r="BY54" s="45">
        <f t="shared" ca="1" si="18"/>
        <v>403.92061767063609</v>
      </c>
      <c r="BZ54" s="45">
        <f t="shared" ca="1" si="19"/>
        <v>404.94096486276311</v>
      </c>
      <c r="CA54" s="45">
        <f t="shared" ca="1" si="20"/>
        <v>402.64054148473372</v>
      </c>
      <c r="CB54" s="45">
        <f t="shared" ca="1" si="21"/>
        <v>402.32752907495939</v>
      </c>
      <c r="CC54" s="45">
        <f t="shared" ca="1" si="22"/>
        <v>400.80454534400303</v>
      </c>
      <c r="CD54" s="45">
        <f t="shared" ca="1" si="23"/>
        <v>398.65409815110735</v>
      </c>
      <c r="CE54" s="45">
        <f t="shared" ca="1" si="24"/>
        <v>396.50989530970651</v>
      </c>
      <c r="CF54" s="45" cm="1">
        <f t="array" aca="1" ref="CF54" ca="1">+SUMPRODUCT($BV$3:$CE$3/100,$BV54:$CE54)</f>
        <v>401.89332768615571</v>
      </c>
      <c r="CG54" s="35">
        <f t="shared" si="28"/>
        <v>44197</v>
      </c>
      <c r="CH54" s="24">
        <f t="shared" ca="1" si="29"/>
        <v>4.378355814164081E-2</v>
      </c>
      <c r="CI54" s="24">
        <f t="shared" ca="1" si="30"/>
        <v>4.3497648114009468E-2</v>
      </c>
      <c r="CJ54" s="24">
        <f t="shared" ca="1" si="31"/>
        <v>4.2585566253245277E-2</v>
      </c>
      <c r="CK54" s="24">
        <f t="shared" ca="1" si="32"/>
        <v>4.223446257998309E-2</v>
      </c>
      <c r="CL54" s="24">
        <f t="shared" ca="1" si="33"/>
        <v>4.2204338940973862E-2</v>
      </c>
      <c r="CM54" s="24">
        <f t="shared" ca="1" si="34"/>
        <v>4.1362306779365365E-2</v>
      </c>
      <c r="CN54" s="24">
        <f t="shared" ca="1" si="35"/>
        <v>4.0985243297090523E-2</v>
      </c>
      <c r="CO54" s="24">
        <f t="shared" ca="1" si="36"/>
        <v>4.0145539912388228E-2</v>
      </c>
      <c r="CP54" s="24">
        <f t="shared" ca="1" si="37"/>
        <v>3.9355358248486905E-2</v>
      </c>
      <c r="CQ54" s="24">
        <f t="shared" ca="1" si="38"/>
        <v>3.7863437314271664E-2</v>
      </c>
      <c r="CR54" s="24">
        <f t="shared" ca="1" si="26"/>
        <v>4.0779449416447289E-2</v>
      </c>
      <c r="CS54" s="35">
        <f t="shared" si="39"/>
        <v>44197</v>
      </c>
      <c r="CT54" s="24">
        <f t="shared" ca="1" si="41"/>
        <v>0.40596000046984093</v>
      </c>
      <c r="CU54" s="24">
        <f t="shared" ca="1" si="42"/>
        <v>0.40236852085319463</v>
      </c>
      <c r="CV54" s="24">
        <f t="shared" ca="1" si="43"/>
        <v>0.39089521286815376</v>
      </c>
      <c r="CW54" s="24">
        <f t="shared" ca="1" si="44"/>
        <v>0.39188298828531676</v>
      </c>
      <c r="CX54" s="24">
        <f t="shared" ca="1" si="45"/>
        <v>0.38974969628533285</v>
      </c>
      <c r="CY54" s="24">
        <f t="shared" ca="1" si="46"/>
        <v>0.38541919116749401</v>
      </c>
      <c r="CZ54" s="24">
        <f t="shared" ca="1" si="47"/>
        <v>0.38290076642909998</v>
      </c>
      <c r="DA54" s="24">
        <f t="shared" ca="1" si="48"/>
        <v>0.38122604832123996</v>
      </c>
      <c r="DB54" s="24">
        <f t="shared" ca="1" si="49"/>
        <v>0.37443511020932951</v>
      </c>
      <c r="DC54" s="24">
        <f t="shared" ca="1" si="50"/>
        <v>0.37274354763169959</v>
      </c>
      <c r="DD54" s="48">
        <f t="shared" ca="1" si="51"/>
        <v>0.38437326113518555</v>
      </c>
      <c r="DE54" s="48">
        <f>+[1]NAC!AG55</f>
        <v>0.38531980309830005</v>
      </c>
    </row>
    <row r="55" spans="1:109" x14ac:dyDescent="0.25">
      <c r="A55" s="110">
        <f t="shared" si="27"/>
        <v>82</v>
      </c>
      <c r="B55" s="35">
        <f>+NAC!A55</f>
        <v>44228</v>
      </c>
      <c r="C55" s="19" cm="1">
        <f t="array" aca="1" ref="C55" ca="1">INDIRECT(_xlfn.CONCAT(C$4,"_d!",C$1,$A55))</f>
        <v>407.00088500976563</v>
      </c>
      <c r="D55" s="19" cm="1">
        <f t="array" aca="1" ref="D55" ca="1">INDIRECT(_xlfn.CONCAT(D$4,"_d!",D$1,$A55))</f>
        <v>423.82656860351563</v>
      </c>
      <c r="E55" s="19" cm="1">
        <f t="array" aca="1" ref="E55" ca="1">INDIRECT(_xlfn.CONCAT(E$4,"_d!",E$1,$A55))</f>
        <v>434.54641723632813</v>
      </c>
      <c r="F55" s="19" cm="1">
        <f t="array" aca="1" ref="F55" ca="1">INDIRECT(_xlfn.CONCAT(F$4,"_d!",F$1,$A55))</f>
        <v>443.37615966796875</v>
      </c>
      <c r="G55" s="19" cm="1">
        <f t="array" aca="1" ref="G55" ca="1">INDIRECT(_xlfn.CONCAT(G$4,"_d!",G$1,$A55))</f>
        <v>437.1103515625</v>
      </c>
      <c r="H55" s="19" cm="1">
        <f t="array" aca="1" ref="H55" ca="1">INDIRECT(_xlfn.CONCAT(H$4,"_d!",H$1,$A55))</f>
        <v>404.53958129882813</v>
      </c>
      <c r="I55" s="42">
        <f t="shared" ca="1" si="6"/>
        <v>423.56379677357427</v>
      </c>
      <c r="J55" s="19" cm="1">
        <f t="array" aca="1" ref="J55" ca="1">INDIRECT(_xlfn.CONCAT(J$4,"_d!",J$1,$A55))</f>
        <v>407.590576171875</v>
      </c>
      <c r="K55" s="19" cm="1">
        <f t="array" aca="1" ref="K55" ca="1">INDIRECT(_xlfn.CONCAT(K$4,"_d!",K$1,$A55))</f>
        <v>426.65518188476563</v>
      </c>
      <c r="L55" s="19" cm="1">
        <f t="array" aca="1" ref="L55" ca="1">INDIRECT(_xlfn.CONCAT(L$4,"_d!",L$1,$A55))</f>
        <v>433.36917114257813</v>
      </c>
      <c r="M55" s="19" cm="1">
        <f t="array" aca="1" ref="M55" ca="1">INDIRECT(_xlfn.CONCAT(M$4,"_d!",M$1,$A55))</f>
        <v>440.0234375</v>
      </c>
      <c r="N55" s="19" cm="1">
        <f t="array" aca="1" ref="N55" ca="1">INDIRECT(_xlfn.CONCAT(N$4,"_d!",N$1,$A55))</f>
        <v>436.0264892578125</v>
      </c>
      <c r="O55" s="19" cm="1">
        <f t="array" aca="1" ref="O55" ca="1">INDIRECT(_xlfn.CONCAT(O$4,"_d!",O$1,$A55))</f>
        <v>402.91680908203125</v>
      </c>
      <c r="P55" s="42">
        <f ca="1">+SUMPRODUCT(J$3:$O$3,J55:O55)</f>
        <v>422.60059716361877</v>
      </c>
      <c r="Q55" s="19" cm="1">
        <f t="array" aca="1" ref="Q55" ca="1">INDIRECT(_xlfn.CONCAT(Q$4,"_d!",Q$1,$A55))</f>
        <v>404.64739990234375</v>
      </c>
      <c r="R55" s="19" cm="1">
        <f t="array" aca="1" ref="R55" ca="1">INDIRECT(_xlfn.CONCAT(R$4,"_d!",R$1,$A55))</f>
        <v>423.53732299804688</v>
      </c>
      <c r="S55" s="19" cm="1">
        <f t="array" aca="1" ref="S55" ca="1">INDIRECT(_xlfn.CONCAT(S$4,"_d!",S$1,$A55))</f>
        <v>432.12503051757813</v>
      </c>
      <c r="T55" s="19" cm="1">
        <f t="array" aca="1" ref="T55" ca="1">INDIRECT(_xlfn.CONCAT(T$4,"_d!",T$1,$A55))</f>
        <v>442.70187377929688</v>
      </c>
      <c r="U55" s="19" cm="1">
        <f t="array" aca="1" ref="U55" ca="1">INDIRECT(_xlfn.CONCAT(U$4,"_d!",U$1,$A55))</f>
        <v>435.58132934570313</v>
      </c>
      <c r="V55" s="19" cm="1">
        <f t="array" aca="1" ref="V55" ca="1">INDIRECT(_xlfn.CONCAT(V$4,"_d!",V$1,$A55))</f>
        <v>406.8641357421875</v>
      </c>
      <c r="W55" s="42">
        <f t="shared" ca="1" si="7"/>
        <v>419.48554661391586</v>
      </c>
      <c r="X55" s="19" cm="1">
        <f t="array" aca="1" ref="X55" ca="1">INDIRECT(_xlfn.CONCAT(X$4,"_d!",X$1,$A55))</f>
        <v>404.16445922851563</v>
      </c>
      <c r="Y55" s="19" cm="1">
        <f t="array" aca="1" ref="Y55" ca="1">INDIRECT(_xlfn.CONCAT(Y$4,"_d!",Y$1,$A55))</f>
        <v>423.5294189453125</v>
      </c>
      <c r="Z55" s="19" cm="1">
        <f t="array" aca="1" ref="Z55" ca="1">INDIRECT(_xlfn.CONCAT(Z$4,"_d!",Z$1,$A55))</f>
        <v>433.22283935546875</v>
      </c>
      <c r="AA55" s="19" cm="1">
        <f t="array" aca="1" ref="AA55" ca="1">INDIRECT(_xlfn.CONCAT(AA$4,"_d!",AA$1,$A55))</f>
        <v>438.39654541015625</v>
      </c>
      <c r="AB55" s="19" cm="1">
        <f t="array" aca="1" ref="AB55" ca="1">INDIRECT(_xlfn.CONCAT(AB$4,"_d!",AB$1,$A55))</f>
        <v>438.02490234375</v>
      </c>
      <c r="AC55" s="19" cm="1">
        <f t="array" aca="1" ref="AC55" ca="1">INDIRECT(_xlfn.CONCAT(AC$4,"_d!",AC$1,$A55))</f>
        <v>409.95248413085938</v>
      </c>
      <c r="AD55" s="42">
        <f t="shared" ca="1" si="8"/>
        <v>418.42950492489354</v>
      </c>
      <c r="AE55" s="19" cm="1">
        <f t="array" aca="1" ref="AE55" ca="1">INDIRECT(_xlfn.CONCAT(AE$4,"_d!",AE$1,$A55))</f>
        <v>405.84848022460938</v>
      </c>
      <c r="AF55" s="19" cm="1">
        <f t="array" aca="1" ref="AF55" ca="1">INDIRECT(_xlfn.CONCAT(AF$4,"_d!",AF$1,$A55))</f>
        <v>424.93820190429688</v>
      </c>
      <c r="AG55" s="19" cm="1">
        <f t="array" aca="1" ref="AG55" ca="1">INDIRECT(_xlfn.CONCAT(AG$4,"_d!",AG$1,$A55))</f>
        <v>432.0411376953125</v>
      </c>
      <c r="AH55" s="19" cm="1">
        <f t="array" aca="1" ref="AH55" ca="1">INDIRECT(_xlfn.CONCAT(AH$4,"_d!",AH$1,$A55))</f>
        <v>441.73727416992188</v>
      </c>
      <c r="AI55" s="19" cm="1">
        <f t="array" aca="1" ref="AI55" ca="1">INDIRECT(_xlfn.CONCAT(AI$4,"_d!",AI$1,$A55))</f>
        <v>434.89749145507813</v>
      </c>
      <c r="AJ55" s="19" cm="1">
        <f t="array" aca="1" ref="AJ55" ca="1">INDIRECT(_xlfn.CONCAT(AJ$4,"_d!",AJ$1,$A55))</f>
        <v>411.21957397460938</v>
      </c>
      <c r="AK55" s="42">
        <f t="shared" ca="1" si="9"/>
        <v>419.32065116329204</v>
      </c>
      <c r="AL55" s="19" cm="1">
        <f t="array" aca="1" ref="AL55" ca="1">INDIRECT(_xlfn.CONCAT(AL$4,"_d!",AL$1,$A55))</f>
        <v>403.43328857421875</v>
      </c>
      <c r="AM55" s="19" cm="1">
        <f t="array" aca="1" ref="AM55" ca="1">INDIRECT(_xlfn.CONCAT(AM$4,"_d!",AM$1,$A55))</f>
        <v>424.57257080078125</v>
      </c>
      <c r="AN55" s="19" cm="1">
        <f t="array" aca="1" ref="AN55" ca="1">INDIRECT(_xlfn.CONCAT(AN$4,"_d!",AN$1,$A55))</f>
        <v>430.68997192382813</v>
      </c>
      <c r="AO55" s="19" cm="1">
        <f t="array" aca="1" ref="AO55" ca="1">INDIRECT(_xlfn.CONCAT(AO$4,"_d!",AO$1,$A55))</f>
        <v>437.0458984375</v>
      </c>
      <c r="AP55" s="19" cm="1">
        <f t="array" aca="1" ref="AP55" ca="1">INDIRECT(_xlfn.CONCAT(AP$4,"_d!",AP$1,$A55))</f>
        <v>437.06265258789063</v>
      </c>
      <c r="AQ55" s="19" cm="1">
        <f t="array" aca="1" ref="AQ55" ca="1">INDIRECT(_xlfn.CONCAT(AQ$4,"_d!",AQ$1,$A55))</f>
        <v>407.69671630859375</v>
      </c>
      <c r="AR55" s="42">
        <f t="shared" ca="1" si="10"/>
        <v>416.87212303762573</v>
      </c>
      <c r="AS55" s="19" cm="1">
        <f t="array" aca="1" ref="AS55" ca="1">INDIRECT(_xlfn.CONCAT(AS$4,"_d!",AS$1,$A55))</f>
        <v>404.83041381835938</v>
      </c>
      <c r="AT55" s="19" cm="1">
        <f t="array" aca="1" ref="AT55" ca="1">INDIRECT(_xlfn.CONCAT(AT$4,"_d!",AT$1,$A55))</f>
        <v>424.76065063476563</v>
      </c>
      <c r="AU55" s="19" cm="1">
        <f t="array" aca="1" ref="AU55" ca="1">INDIRECT(_xlfn.CONCAT(AU$4,"_d!",AU$1,$A55))</f>
        <v>430.373779296875</v>
      </c>
      <c r="AV55" s="19" cm="1">
        <f t="array" aca="1" ref="AV55" ca="1">INDIRECT(_xlfn.CONCAT(AV$4,"_d!",AV$1,$A55))</f>
        <v>440.88107299804688</v>
      </c>
      <c r="AW55" s="19" cm="1">
        <f t="array" aca="1" ref="AW55" ca="1">INDIRECT(_xlfn.CONCAT(AW$4,"_d!",AW$1,$A55))</f>
        <v>434.8311767578125</v>
      </c>
      <c r="AX55" s="19" cm="1">
        <f t="array" aca="1" ref="AX55" ca="1">INDIRECT(_xlfn.CONCAT(AX$4,"_d!",AX$1,$A55))</f>
        <v>406.89028930664063</v>
      </c>
      <c r="AY55" s="42">
        <f t="shared" ca="1" si="11"/>
        <v>416.73749646615551</v>
      </c>
      <c r="AZ55" s="19" cm="1">
        <f t="array" aca="1" ref="AZ55" ca="1">INDIRECT(_xlfn.CONCAT(AZ$4,"_d!",AZ$1,$A55))</f>
        <v>404.15768432617188</v>
      </c>
      <c r="BA55" s="19" cm="1">
        <f t="array" aca="1" ref="BA55" ca="1">INDIRECT(_xlfn.CONCAT(BA$4,"_d!",BA$1,$A55))</f>
        <v>423.67532348632813</v>
      </c>
      <c r="BB55" s="19" cm="1">
        <f t="array" aca="1" ref="BB55" ca="1">INDIRECT(_xlfn.CONCAT(BB$4,"_d!",BB$1,$A55))</f>
        <v>428.59286499023438</v>
      </c>
      <c r="BC55" s="19" cm="1">
        <f t="array" aca="1" ref="BC55" ca="1">INDIRECT(_xlfn.CONCAT(BC$4,"_d!",BC$1,$A55))</f>
        <v>434.23779296875</v>
      </c>
      <c r="BD55" s="19" cm="1">
        <f t="array" aca="1" ref="BD55" ca="1">INDIRECT(_xlfn.CONCAT(BD$4,"_d!",BD$1,$A55))</f>
        <v>434.96310424804688</v>
      </c>
      <c r="BE55" s="19" cm="1">
        <f t="array" aca="1" ref="BE55" ca="1">INDIRECT(_xlfn.CONCAT(BE$4,"_d!",BE$1,$A55))</f>
        <v>410.458251953125</v>
      </c>
      <c r="BF55" s="42">
        <f t="shared" ca="1" si="12"/>
        <v>415.21706859029649</v>
      </c>
      <c r="BG55" s="19" cm="1">
        <f t="array" aca="1" ref="BG55" ca="1">INDIRECT(_xlfn.CONCAT(BG$4,"_d!",BG$1,$A55))</f>
        <v>402.74273681640625</v>
      </c>
      <c r="BH55" s="19" cm="1">
        <f t="array" aca="1" ref="BH55" ca="1">INDIRECT(_xlfn.CONCAT(BH$4,"_d!",BH$1,$A55))</f>
        <v>422.042724609375</v>
      </c>
      <c r="BI55" s="19" cm="1">
        <f t="array" aca="1" ref="BI55" ca="1">INDIRECT(_xlfn.CONCAT(BI$4,"_d!",BI$1,$A55))</f>
        <v>428.083251953125</v>
      </c>
      <c r="BJ55" s="19" cm="1">
        <f t="array" aca="1" ref="BJ55" ca="1">INDIRECT(_xlfn.CONCAT(BJ$4,"_d!",BJ$1,$A55))</f>
        <v>432.83969116210938</v>
      </c>
      <c r="BK55" s="19" cm="1">
        <f t="array" aca="1" ref="BK55" ca="1">INDIRECT(_xlfn.CONCAT(BK$4,"_d!",BK$1,$A55))</f>
        <v>434.57589721679688</v>
      </c>
      <c r="BL55" s="19" cm="1">
        <f t="array" aca="1" ref="BL55" ca="1">INDIRECT(_xlfn.CONCAT(BL$4,"_d!",BL$1,$A55))</f>
        <v>410.12149047851563</v>
      </c>
      <c r="BM55" s="42">
        <f t="shared" ca="1" si="13"/>
        <v>412.90030871936852</v>
      </c>
      <c r="BN55" s="19" cm="1">
        <f t="array" aca="1" ref="BN55" ca="1">INDIRECT(_xlfn.CONCAT(BN$4,"_d!",BN$1,$A55))</f>
        <v>402.45297241210938</v>
      </c>
      <c r="BO55" s="19" cm="1">
        <f t="array" aca="1" ref="BO55" ca="1">INDIRECT(_xlfn.CONCAT(BO$4,"_d!",BO$1,$A55))</f>
        <v>422.52322387695313</v>
      </c>
      <c r="BP55" s="19" cm="1">
        <f t="array" aca="1" ref="BP55" ca="1">INDIRECT(_xlfn.CONCAT(BP$4,"_d!",BP$1,$A55))</f>
        <v>426.36526489257813</v>
      </c>
      <c r="BQ55" s="19" cm="1">
        <f t="array" aca="1" ref="BQ55" ca="1">INDIRECT(_xlfn.CONCAT(BQ$4,"_d!",BQ$1,$A55))</f>
        <v>432.87747192382813</v>
      </c>
      <c r="BR55" s="19" cm="1">
        <f t="array" aca="1" ref="BR55" ca="1">INDIRECT(_xlfn.CONCAT(BR$4,"_d!",BR$1,$A55))</f>
        <v>433.5672607421875</v>
      </c>
      <c r="BS55" s="19" cm="1">
        <f t="array" aca="1" ref="BS55" ca="1">INDIRECT(_xlfn.CONCAT(BS$4,"_d!",BS$1,$A55))</f>
        <v>411.05508422851563</v>
      </c>
      <c r="BT55" s="42">
        <f t="shared" ca="1" si="14"/>
        <v>410.9145751146965</v>
      </c>
      <c r="BU55" s="42"/>
      <c r="BV55" s="45">
        <f t="shared" ca="1" si="15"/>
        <v>423.56379677357427</v>
      </c>
      <c r="BW55" s="45">
        <f t="shared" ca="1" si="16"/>
        <v>422.60059716361877</v>
      </c>
      <c r="BX55" s="45">
        <f t="shared" ca="1" si="17"/>
        <v>419.48554661391586</v>
      </c>
      <c r="BY55" s="45">
        <f t="shared" ca="1" si="18"/>
        <v>418.42950492489354</v>
      </c>
      <c r="BZ55" s="45">
        <f t="shared" ca="1" si="19"/>
        <v>419.32065116329204</v>
      </c>
      <c r="CA55" s="45">
        <f t="shared" ca="1" si="20"/>
        <v>416.87212303762573</v>
      </c>
      <c r="CB55" s="45">
        <f t="shared" ca="1" si="21"/>
        <v>416.73749646615551</v>
      </c>
      <c r="CC55" s="45">
        <f t="shared" ca="1" si="22"/>
        <v>415.21706859029649</v>
      </c>
      <c r="CD55" s="45">
        <f t="shared" ca="1" si="23"/>
        <v>412.90030871936852</v>
      </c>
      <c r="CE55" s="45">
        <f t="shared" ca="1" si="24"/>
        <v>410.9145751146965</v>
      </c>
      <c r="CF55" s="45" cm="1">
        <f t="array" aca="1" ref="CF55" ca="1">+SUMPRODUCT($BV$3:$CE$3/100,$BV55:$CE55)</f>
        <v>416.25960590835916</v>
      </c>
      <c r="CG55" s="35">
        <f t="shared" si="28"/>
        <v>44228</v>
      </c>
      <c r="CH55" s="24">
        <f t="shared" ca="1" si="29"/>
        <v>3.5413648675870046E-2</v>
      </c>
      <c r="CI55" s="24">
        <f t="shared" ca="1" si="30"/>
        <v>3.5362518073968507E-2</v>
      </c>
      <c r="CJ55" s="24">
        <f t="shared" ca="1" si="31"/>
        <v>3.5129949973435881E-2</v>
      </c>
      <c r="CK55" s="24">
        <f t="shared" ca="1" si="32"/>
        <v>3.592014524519338E-2</v>
      </c>
      <c r="CL55" s="24">
        <f t="shared" ca="1" si="33"/>
        <v>3.5510574499179937E-2</v>
      </c>
      <c r="CM55" s="24">
        <f t="shared" ca="1" si="34"/>
        <v>3.5345624910033013E-2</v>
      </c>
      <c r="CN55" s="24">
        <f t="shared" ca="1" si="35"/>
        <v>3.5816508565366778E-2</v>
      </c>
      <c r="CO55" s="24">
        <f t="shared" ca="1" si="36"/>
        <v>3.5958981537805412E-2</v>
      </c>
      <c r="CP55" s="24">
        <f t="shared" ca="1" si="37"/>
        <v>3.5735768512935806E-2</v>
      </c>
      <c r="CQ55" s="24">
        <f t="shared" ca="1" si="38"/>
        <v>3.6328676725050579E-2</v>
      </c>
      <c r="CR55" s="24">
        <f t="shared" ca="1" si="26"/>
        <v>3.5746495979207316E-2</v>
      </c>
      <c r="CS55" s="35">
        <f t="shared" si="39"/>
        <v>44228</v>
      </c>
      <c r="CT55" s="24">
        <f t="shared" ca="1" si="41"/>
        <v>0.42463483221531417</v>
      </c>
      <c r="CU55" s="24">
        <f t="shared" ca="1" si="42"/>
        <v>0.42189023031851969</v>
      </c>
      <c r="CV55" s="24">
        <f t="shared" ca="1" si="43"/>
        <v>0.41072321319403082</v>
      </c>
      <c r="CW55" s="24">
        <f t="shared" ca="1" si="44"/>
        <v>0.41267619898800945</v>
      </c>
      <c r="CX55" s="24">
        <f t="shared" ca="1" si="45"/>
        <v>0.41009241627212911</v>
      </c>
      <c r="CY55" s="24">
        <f t="shared" ca="1" si="46"/>
        <v>0.40588724289024114</v>
      </c>
      <c r="CZ55" s="24">
        <f t="shared" ca="1" si="47"/>
        <v>0.40461787817727424</v>
      </c>
      <c r="DA55" s="24">
        <f t="shared" ca="1" si="48"/>
        <v>0.40315967464394564</v>
      </c>
      <c r="DB55" s="24">
        <f t="shared" ca="1" si="49"/>
        <v>0.3964136902635198</v>
      </c>
      <c r="DC55" s="24">
        <f t="shared" ca="1" si="50"/>
        <v>0.39640952060738632</v>
      </c>
      <c r="DD55" s="48">
        <f t="shared" ca="1" si="51"/>
        <v>0.40574917531108379</v>
      </c>
      <c r="DE55" s="48">
        <f>+[1]NAC!AG56</f>
        <v>0.40651782754865295</v>
      </c>
    </row>
    <row r="56" spans="1:109" x14ac:dyDescent="0.25">
      <c r="A56" s="110">
        <f t="shared" si="27"/>
        <v>83</v>
      </c>
      <c r="B56" s="35">
        <f>+NAC!A56</f>
        <v>44256</v>
      </c>
      <c r="C56" s="19" cm="1">
        <f t="array" aca="1" ref="C56" ca="1">INDIRECT(_xlfn.CONCAT(C$4,"_d!",C$1,$A56))</f>
        <v>428.81280517578125</v>
      </c>
      <c r="D56" s="19" cm="1">
        <f t="array" aca="1" ref="D56" ca="1">INDIRECT(_xlfn.CONCAT(D$4,"_d!",D$1,$A56))</f>
        <v>444.42410278320313</v>
      </c>
      <c r="E56" s="19" cm="1">
        <f t="array" aca="1" ref="E56" ca="1">INDIRECT(_xlfn.CONCAT(E$4,"_d!",E$1,$A56))</f>
        <v>451.62728881835938</v>
      </c>
      <c r="F56" s="19" cm="1">
        <f t="array" aca="1" ref="F56" ca="1">INDIRECT(_xlfn.CONCAT(F$4,"_d!",F$1,$A56))</f>
        <v>457.48336791992188</v>
      </c>
      <c r="G56" s="19" cm="1">
        <f t="array" aca="1" ref="G56" ca="1">INDIRECT(_xlfn.CONCAT(G$4,"_d!",G$1,$A56))</f>
        <v>455.73419189453125</v>
      </c>
      <c r="H56" s="19" cm="1">
        <f t="array" aca="1" ref="H56" ca="1">INDIRECT(_xlfn.CONCAT(H$4,"_d!",H$1,$A56))</f>
        <v>420.00860595703125</v>
      </c>
      <c r="I56" s="42">
        <f t="shared" ca="1" si="6"/>
        <v>442.71731628757999</v>
      </c>
      <c r="J56" s="19" cm="1">
        <f t="array" aca="1" ref="J56" ca="1">INDIRECT(_xlfn.CONCAT(J$4,"_d!",J$1,$A56))</f>
        <v>429.42971801757813</v>
      </c>
      <c r="K56" s="19" cm="1">
        <f t="array" aca="1" ref="K56" ca="1">INDIRECT(_xlfn.CONCAT(K$4,"_d!",K$1,$A56))</f>
        <v>447.33029174804688</v>
      </c>
      <c r="L56" s="19" cm="1">
        <f t="array" aca="1" ref="L56" ca="1">INDIRECT(_xlfn.CONCAT(L$4,"_d!",L$1,$A56))</f>
        <v>450.61495971679688</v>
      </c>
      <c r="M56" s="19" cm="1">
        <f t="array" aca="1" ref="M56" ca="1">INDIRECT(_xlfn.CONCAT(M$4,"_d!",M$1,$A56))</f>
        <v>454.49041748046875</v>
      </c>
      <c r="N56" s="19" cm="1">
        <f t="array" aca="1" ref="N56" ca="1">INDIRECT(_xlfn.CONCAT(N$4,"_d!",N$1,$A56))</f>
        <v>454.82928466796875</v>
      </c>
      <c r="O56" s="19" cm="1">
        <f t="array" aca="1" ref="O56" ca="1">INDIRECT(_xlfn.CONCAT(O$4,"_d!",O$1,$A56))</f>
        <v>419.13217163085938</v>
      </c>
      <c r="P56" s="42">
        <f ca="1">+SUMPRODUCT(J$3:$O$3,J56:O56)</f>
        <v>442.17711672684482</v>
      </c>
      <c r="Q56" s="19" cm="1">
        <f t="array" aca="1" ref="Q56" ca="1">INDIRECT(_xlfn.CONCAT(Q$4,"_d!",Q$1,$A56))</f>
        <v>426.94747924804688</v>
      </c>
      <c r="R56" s="19" cm="1">
        <f t="array" aca="1" ref="R56" ca="1">INDIRECT(_xlfn.CONCAT(R$4,"_d!",R$1,$A56))</f>
        <v>443.81222534179688</v>
      </c>
      <c r="S56" s="19" cm="1">
        <f t="array" aca="1" ref="S56" ca="1">INDIRECT(_xlfn.CONCAT(S$4,"_d!",S$1,$A56))</f>
        <v>449.42776489257813</v>
      </c>
      <c r="T56" s="19" cm="1">
        <f t="array" aca="1" ref="T56" ca="1">INDIRECT(_xlfn.CONCAT(T$4,"_d!",T$1,$A56))</f>
        <v>457.35671997070313</v>
      </c>
      <c r="U56" s="19" cm="1">
        <f t="array" aca="1" ref="U56" ca="1">INDIRECT(_xlfn.CONCAT(U$4,"_d!",U$1,$A56))</f>
        <v>454.43411254882813</v>
      </c>
      <c r="V56" s="19" cm="1">
        <f t="array" aca="1" ref="V56" ca="1">INDIRECT(_xlfn.CONCAT(V$4,"_d!",V$1,$A56))</f>
        <v>422.60079956054688</v>
      </c>
      <c r="W56" s="42">
        <f t="shared" ca="1" si="7"/>
        <v>439.41736010297211</v>
      </c>
      <c r="X56" s="19" cm="1">
        <f t="array" aca="1" ref="X56" ca="1">INDIRECT(_xlfn.CONCAT(X$4,"_d!",X$1,$A56))</f>
        <v>425.634521484375</v>
      </c>
      <c r="Y56" s="19" cm="1">
        <f t="array" aca="1" ref="Y56" ca="1">INDIRECT(_xlfn.CONCAT(Y$4,"_d!",Y$1,$A56))</f>
        <v>444.37762451171875</v>
      </c>
      <c r="Z56" s="19" cm="1">
        <f t="array" aca="1" ref="Z56" ca="1">INDIRECT(_xlfn.CONCAT(Z$4,"_d!",Z$1,$A56))</f>
        <v>450.93057250976563</v>
      </c>
      <c r="AA56" s="19" cm="1">
        <f t="array" aca="1" ref="AA56" ca="1">INDIRECT(_xlfn.CONCAT(AA$4,"_d!",AA$1,$A56))</f>
        <v>452.921875</v>
      </c>
      <c r="AB56" s="19" cm="1">
        <f t="array" aca="1" ref="AB56" ca="1">INDIRECT(_xlfn.CONCAT(AB$4,"_d!",AB$1,$A56))</f>
        <v>456.77532958984375</v>
      </c>
      <c r="AC56" s="19" cm="1">
        <f t="array" aca="1" ref="AC56" ca="1">INDIRECT(_xlfn.CONCAT(AC$4,"_d!",AC$1,$A56))</f>
        <v>425.82763671875</v>
      </c>
      <c r="AD56" s="42">
        <f t="shared" ca="1" si="8"/>
        <v>438.40453765875793</v>
      </c>
      <c r="AE56" s="19" cm="1">
        <f t="array" aca="1" ref="AE56" ca="1">INDIRECT(_xlfn.CONCAT(AE$4,"_d!",AE$1,$A56))</f>
        <v>426.90707397460938</v>
      </c>
      <c r="AF56" s="19" cm="1">
        <f t="array" aca="1" ref="AF56" ca="1">INDIRECT(_xlfn.CONCAT(AF$4,"_d!",AF$1,$A56))</f>
        <v>445.21881103515625</v>
      </c>
      <c r="AG56" s="19" cm="1">
        <f t="array" aca="1" ref="AG56" ca="1">INDIRECT(_xlfn.CONCAT(AG$4,"_d!",AG$1,$A56))</f>
        <v>450.3267822265625</v>
      </c>
      <c r="AH56" s="19" cm="1">
        <f t="array" aca="1" ref="AH56" ca="1">INDIRECT(_xlfn.CONCAT(AH$4,"_d!",AH$1,$A56))</f>
        <v>456.65167236328125</v>
      </c>
      <c r="AI56" s="19" cm="1">
        <f t="array" aca="1" ref="AI56" ca="1">INDIRECT(_xlfn.CONCAT(AI$4,"_d!",AI$1,$A56))</f>
        <v>453.91378784179688</v>
      </c>
      <c r="AJ56" s="19" cm="1">
        <f t="array" aca="1" ref="AJ56" ca="1">INDIRECT(_xlfn.CONCAT(AJ$4,"_d!",AJ$1,$A56))</f>
        <v>427.114501953125</v>
      </c>
      <c r="AK56" s="42">
        <f t="shared" ca="1" si="9"/>
        <v>439.23994050789969</v>
      </c>
      <c r="AL56" s="19" cm="1">
        <f t="array" aca="1" ref="AL56" ca="1">INDIRECT(_xlfn.CONCAT(AL$4,"_d!",AL$1,$A56))</f>
        <v>426.20614624023438</v>
      </c>
      <c r="AM56" s="19" cm="1">
        <f t="array" aca="1" ref="AM56" ca="1">INDIRECT(_xlfn.CONCAT(AM$4,"_d!",AM$1,$A56))</f>
        <v>445.08853149414063</v>
      </c>
      <c r="AN56" s="19" cm="1">
        <f t="array" aca="1" ref="AN56" ca="1">INDIRECT(_xlfn.CONCAT(AN$4,"_d!",AN$1,$A56))</f>
        <v>448.9473876953125</v>
      </c>
      <c r="AO56" s="19" cm="1">
        <f t="array" aca="1" ref="AO56" ca="1">INDIRECT(_xlfn.CONCAT(AO$4,"_d!",AO$1,$A56))</f>
        <v>451.20599365234375</v>
      </c>
      <c r="AP56" s="19" cm="1">
        <f t="array" aca="1" ref="AP56" ca="1">INDIRECT(_xlfn.CONCAT(AP$4,"_d!",AP$1,$A56))</f>
        <v>455.87457275390625</v>
      </c>
      <c r="AQ56" s="19" cm="1">
        <f t="array" aca="1" ref="AQ56" ca="1">INDIRECT(_xlfn.CONCAT(AQ$4,"_d!",AQ$1,$A56))</f>
        <v>423.801025390625</v>
      </c>
      <c r="AR56" s="42">
        <f t="shared" ca="1" si="10"/>
        <v>437.51415882885107</v>
      </c>
      <c r="AS56" s="19" cm="1">
        <f t="array" aca="1" ref="AS56" ca="1">INDIRECT(_xlfn.CONCAT(AS$4,"_d!",AS$1,$A56))</f>
        <v>426.30233764648438</v>
      </c>
      <c r="AT56" s="19" cm="1">
        <f t="array" aca="1" ref="AT56" ca="1">INDIRECT(_xlfn.CONCAT(AT$4,"_d!",AT$1,$A56))</f>
        <v>445.2685546875</v>
      </c>
      <c r="AU56" s="19" cm="1">
        <f t="array" aca="1" ref="AU56" ca="1">INDIRECT(_xlfn.CONCAT(AU$4,"_d!",AU$1,$A56))</f>
        <v>448.73770141601563</v>
      </c>
      <c r="AV56" s="19" cm="1">
        <f t="array" aca="1" ref="AV56" ca="1">INDIRECT(_xlfn.CONCAT(AV$4,"_d!",AV$1,$A56))</f>
        <v>455.43740844726563</v>
      </c>
      <c r="AW56" s="19" cm="1">
        <f t="array" aca="1" ref="AW56" ca="1">INDIRECT(_xlfn.CONCAT(AW$4,"_d!",AW$1,$A56))</f>
        <v>453.8018798828125</v>
      </c>
      <c r="AX56" s="19" cm="1">
        <f t="array" aca="1" ref="AX56" ca="1">INDIRECT(_xlfn.CONCAT(AX$4,"_d!",AX$1,$A56))</f>
        <v>423.07504272460938</v>
      </c>
      <c r="AY56" s="42">
        <f t="shared" ca="1" si="11"/>
        <v>436.90508589677017</v>
      </c>
      <c r="AZ56" s="19" cm="1">
        <f t="array" aca="1" ref="AZ56" ca="1">INDIRECT(_xlfn.CONCAT(AZ$4,"_d!",AZ$1,$A56))</f>
        <v>425.66903686523438</v>
      </c>
      <c r="BA56" s="19" cm="1">
        <f t="array" aca="1" ref="BA56" ca="1">INDIRECT(_xlfn.CONCAT(BA$4,"_d!",BA$1,$A56))</f>
        <v>444.066162109375</v>
      </c>
      <c r="BB56" s="19" cm="1">
        <f t="array" aca="1" ref="BB56" ca="1">INDIRECT(_xlfn.CONCAT(BB$4,"_d!",BB$1,$A56))</f>
        <v>447.30120849609375</v>
      </c>
      <c r="BC56" s="19" cm="1">
        <f t="array" aca="1" ref="BC56" ca="1">INDIRECT(_xlfn.CONCAT(BC$4,"_d!",BC$1,$A56))</f>
        <v>449.05224609375</v>
      </c>
      <c r="BD56" s="19" cm="1">
        <f t="array" aca="1" ref="BD56" ca="1">INDIRECT(_xlfn.CONCAT(BD$4,"_d!",BD$1,$A56))</f>
        <v>453.96762084960938</v>
      </c>
      <c r="BE56" s="19" cm="1">
        <f t="array" aca="1" ref="BE56" ca="1">INDIRECT(_xlfn.CONCAT(BE$4,"_d!",BE$1,$A56))</f>
        <v>427.07839965820313</v>
      </c>
      <c r="BF56" s="42">
        <f t="shared" ca="1" si="12"/>
        <v>435.54458229318976</v>
      </c>
      <c r="BG56" s="19" cm="1">
        <f t="array" aca="1" ref="BG56" ca="1">INDIRECT(_xlfn.CONCAT(BG$4,"_d!",BG$1,$A56))</f>
        <v>424.14682006835938</v>
      </c>
      <c r="BH56" s="19" cm="1">
        <f t="array" aca="1" ref="BH56" ca="1">INDIRECT(_xlfn.CONCAT(BH$4,"_d!",BH$1,$A56))</f>
        <v>442.44732666015625</v>
      </c>
      <c r="BI56" s="19" cm="1">
        <f t="array" aca="1" ref="BI56" ca="1">INDIRECT(_xlfn.CONCAT(BI$4,"_d!",BI$1,$A56))</f>
        <v>446.2559814453125</v>
      </c>
      <c r="BJ56" s="19" cm="1">
        <f t="array" aca="1" ref="BJ56" ca="1">INDIRECT(_xlfn.CONCAT(BJ$4,"_d!",BJ$1,$A56))</f>
        <v>448.05523681640625</v>
      </c>
      <c r="BK56" s="19" cm="1">
        <f t="array" aca="1" ref="BK56" ca="1">INDIRECT(_xlfn.CONCAT(BK$4,"_d!",BK$1,$A56))</f>
        <v>453.65231323242188</v>
      </c>
      <c r="BL56" s="19" cm="1">
        <f t="array" aca="1" ref="BL56" ca="1">INDIRECT(_xlfn.CONCAT(BL$4,"_d!",BL$1,$A56))</f>
        <v>426.58563232421875</v>
      </c>
      <c r="BM56" s="42">
        <f t="shared" ca="1" si="13"/>
        <v>433.28355532852135</v>
      </c>
      <c r="BN56" s="19" cm="1">
        <f t="array" aca="1" ref="BN56" ca="1">INDIRECT(_xlfn.CONCAT(BN$4,"_d!",BN$1,$A56))</f>
        <v>422.90048217773438</v>
      </c>
      <c r="BO56" s="19" cm="1">
        <f t="array" aca="1" ref="BO56" ca="1">INDIRECT(_xlfn.CONCAT(BO$4,"_d!",BO$1,$A56))</f>
        <v>442.6689453125</v>
      </c>
      <c r="BP56" s="19" cm="1">
        <f t="array" aca="1" ref="BP56" ca="1">INDIRECT(_xlfn.CONCAT(BP$4,"_d!",BP$1,$A56))</f>
        <v>444.51889038085938</v>
      </c>
      <c r="BQ56" s="19" cm="1">
        <f t="array" aca="1" ref="BQ56" ca="1">INDIRECT(_xlfn.CONCAT(BQ$4,"_d!",BQ$1,$A56))</f>
        <v>447.09051513671875</v>
      </c>
      <c r="BR56" s="19" cm="1">
        <f t="array" aca="1" ref="BR56" ca="1">INDIRECT(_xlfn.CONCAT(BR$4,"_d!",BR$1,$A56))</f>
        <v>452.656982421875</v>
      </c>
      <c r="BS56" s="19" cm="1">
        <f t="array" aca="1" ref="BS56" ca="1">INDIRECT(_xlfn.CONCAT(BS$4,"_d!",BS$1,$A56))</f>
        <v>427.03289794921875</v>
      </c>
      <c r="BT56" s="42">
        <f t="shared" ca="1" si="14"/>
        <v>430.71003542069104</v>
      </c>
      <c r="BU56" s="42"/>
      <c r="BV56" s="45">
        <f t="shared" ca="1" si="15"/>
        <v>442.71731628757999</v>
      </c>
      <c r="BW56" s="45">
        <f t="shared" ca="1" si="16"/>
        <v>442.17711672684482</v>
      </c>
      <c r="BX56" s="45">
        <f t="shared" ca="1" si="17"/>
        <v>439.41736010297211</v>
      </c>
      <c r="BY56" s="45">
        <f t="shared" ca="1" si="18"/>
        <v>438.40453765875793</v>
      </c>
      <c r="BZ56" s="45">
        <f t="shared" ca="1" si="19"/>
        <v>439.23994050789969</v>
      </c>
      <c r="CA56" s="45">
        <f t="shared" ca="1" si="20"/>
        <v>437.51415882885107</v>
      </c>
      <c r="CB56" s="45">
        <f t="shared" ca="1" si="21"/>
        <v>436.90508589677017</v>
      </c>
      <c r="CC56" s="45">
        <f t="shared" ca="1" si="22"/>
        <v>435.54458229318976</v>
      </c>
      <c r="CD56" s="45">
        <f t="shared" ca="1" si="23"/>
        <v>433.28355532852135</v>
      </c>
      <c r="CE56" s="45">
        <f t="shared" ca="1" si="24"/>
        <v>430.71003542069104</v>
      </c>
      <c r="CF56" s="45" cm="1">
        <f t="array" aca="1" ref="CF56" ca="1">+SUMPRODUCT($BV$3:$CE$3/100,$BV56:$CE56)</f>
        <v>436.30280340490771</v>
      </c>
      <c r="CG56" s="35">
        <f t="shared" si="28"/>
        <v>44256</v>
      </c>
      <c r="CH56" s="24">
        <f t="shared" ca="1" si="29"/>
        <v>4.5219916479888989E-2</v>
      </c>
      <c r="CI56" s="24">
        <f t="shared" ca="1" si="30"/>
        <v>4.6323927828352263E-2</v>
      </c>
      <c r="CJ56" s="24">
        <f t="shared" ca="1" si="31"/>
        <v>4.7514899261597243E-2</v>
      </c>
      <c r="CK56" s="24">
        <f t="shared" ca="1" si="32"/>
        <v>4.7738107611340341E-2</v>
      </c>
      <c r="CL56" s="24">
        <f t="shared" ca="1" si="33"/>
        <v>4.7503716521823947E-2</v>
      </c>
      <c r="CM56" s="24">
        <f t="shared" ca="1" si="34"/>
        <v>4.951646956100797E-2</v>
      </c>
      <c r="CN56" s="24">
        <f t="shared" ca="1" si="35"/>
        <v>4.8393988065944304E-2</v>
      </c>
      <c r="CO56" s="24">
        <f t="shared" ca="1" si="36"/>
        <v>4.8956353773960348E-2</v>
      </c>
      <c r="CP56" s="24">
        <f t="shared" ca="1" si="37"/>
        <v>4.9366024143630449E-2</v>
      </c>
      <c r="CQ56" s="24">
        <f t="shared" ca="1" si="38"/>
        <v>4.8174149822914236E-2</v>
      </c>
      <c r="CR56" s="24">
        <f t="shared" ca="1" si="26"/>
        <v>4.8150714631102431E-2</v>
      </c>
      <c r="CS56" s="35">
        <f t="shared" si="39"/>
        <v>44256</v>
      </c>
      <c r="CT56" s="24">
        <f t="shared" ca="1" si="41"/>
        <v>0.43938599786022392</v>
      </c>
      <c r="CU56" s="24">
        <f t="shared" ca="1" si="42"/>
        <v>0.43855996339661685</v>
      </c>
      <c r="CV56" s="24">
        <f t="shared" ca="1" si="43"/>
        <v>0.42863074913510668</v>
      </c>
      <c r="CW56" s="24">
        <f t="shared" ca="1" si="44"/>
        <v>0.43188418815548313</v>
      </c>
      <c r="CX56" s="24">
        <f t="shared" ca="1" si="45"/>
        <v>0.42939887840470004</v>
      </c>
      <c r="CY56" s="24">
        <f t="shared" ca="1" si="46"/>
        <v>0.42635992229420094</v>
      </c>
      <c r="CZ56" s="24">
        <f t="shared" ca="1" si="47"/>
        <v>0.42552261888627241</v>
      </c>
      <c r="DA56" s="24">
        <f t="shared" ca="1" si="48"/>
        <v>0.42506119213864446</v>
      </c>
      <c r="DB56" s="24">
        <f t="shared" ca="1" si="49"/>
        <v>0.41845624410382909</v>
      </c>
      <c r="DC56" s="24">
        <f t="shared" ca="1" si="50"/>
        <v>0.41858130834278762</v>
      </c>
      <c r="DD56" s="48">
        <f t="shared" ca="1" si="51"/>
        <v>0.42600404579177886</v>
      </c>
      <c r="DE56" s="48">
        <f>+[1]NAC!AG57</f>
        <v>0.42648849702914249</v>
      </c>
    </row>
    <row r="57" spans="1:109" x14ac:dyDescent="0.25">
      <c r="A57" s="110">
        <f t="shared" si="27"/>
        <v>84</v>
      </c>
      <c r="B57" s="35">
        <f>+NAC!A57</f>
        <v>44287</v>
      </c>
      <c r="C57" s="19" cm="1">
        <f t="array" aca="1" ref="C57" ca="1">INDIRECT(_xlfn.CONCAT(C$4,"_d!",C$1,$A57))</f>
        <v>447.1192626953125</v>
      </c>
      <c r="D57" s="19" cm="1">
        <f t="array" aca="1" ref="D57" ca="1">INDIRECT(_xlfn.CONCAT(D$4,"_d!",D$1,$A57))</f>
        <v>461.76812744140625</v>
      </c>
      <c r="E57" s="19" cm="1">
        <f t="array" aca="1" ref="E57" ca="1">INDIRECT(_xlfn.CONCAT(E$4,"_d!",E$1,$A57))</f>
        <v>469.81112670898438</v>
      </c>
      <c r="F57" s="19" cm="1">
        <f t="array" aca="1" ref="F57" ca="1">INDIRECT(_xlfn.CONCAT(F$4,"_d!",F$1,$A57))</f>
        <v>475.864013671875</v>
      </c>
      <c r="G57" s="19" cm="1">
        <f t="array" aca="1" ref="G57" ca="1">INDIRECT(_xlfn.CONCAT(G$4,"_d!",G$1,$A57))</f>
        <v>475.05050659179688</v>
      </c>
      <c r="H57" s="19" cm="1">
        <f t="array" aca="1" ref="H57" ca="1">INDIRECT(_xlfn.CONCAT(H$4,"_d!",H$1,$A57))</f>
        <v>439.8890380859375</v>
      </c>
      <c r="I57" s="42">
        <f t="shared" ca="1" si="6"/>
        <v>460.86208527681254</v>
      </c>
      <c r="J57" s="19" cm="1">
        <f t="array" aca="1" ref="J57" ca="1">INDIRECT(_xlfn.CONCAT(J$4,"_d!",J$1,$A57))</f>
        <v>447.65606689453125</v>
      </c>
      <c r="K57" s="19" cm="1">
        <f t="array" aca="1" ref="K57" ca="1">INDIRECT(_xlfn.CONCAT(K$4,"_d!",K$1,$A57))</f>
        <v>465.08065795898438</v>
      </c>
      <c r="L57" s="19" cm="1">
        <f t="array" aca="1" ref="L57" ca="1">INDIRECT(_xlfn.CONCAT(L$4,"_d!",L$1,$A57))</f>
        <v>468.91854858398438</v>
      </c>
      <c r="M57" s="19" cm="1">
        <f t="array" aca="1" ref="M57" ca="1">INDIRECT(_xlfn.CONCAT(M$4,"_d!",M$1,$A57))</f>
        <v>472.82086181640625</v>
      </c>
      <c r="N57" s="19" cm="1">
        <f t="array" aca="1" ref="N57" ca="1">INDIRECT(_xlfn.CONCAT(N$4,"_d!",N$1,$A57))</f>
        <v>473.93939208984375</v>
      </c>
      <c r="O57" s="19" cm="1">
        <f t="array" aca="1" ref="O57" ca="1">INDIRECT(_xlfn.CONCAT(O$4,"_d!",O$1,$A57))</f>
        <v>439.59487915039063</v>
      </c>
      <c r="P57" s="42">
        <f ca="1">+SUMPRODUCT(J$3:$O$3,J57:O57)</f>
        <v>460.44199378668441</v>
      </c>
      <c r="Q57" s="19" cm="1">
        <f t="array" aca="1" ref="Q57" ca="1">INDIRECT(_xlfn.CONCAT(Q$4,"_d!",Q$1,$A57))</f>
        <v>444.84158325195313</v>
      </c>
      <c r="R57" s="19" cm="1">
        <f t="array" aca="1" ref="R57" ca="1">INDIRECT(_xlfn.CONCAT(R$4,"_d!",R$1,$A57))</f>
        <v>461.23443603515625</v>
      </c>
      <c r="S57" s="19" cm="1">
        <f t="array" aca="1" ref="S57" ca="1">INDIRECT(_xlfn.CONCAT(S$4,"_d!",S$1,$A57))</f>
        <v>467.5794677734375</v>
      </c>
      <c r="T57" s="19" cm="1">
        <f t="array" aca="1" ref="T57" ca="1">INDIRECT(_xlfn.CONCAT(T$4,"_d!",T$1,$A57))</f>
        <v>476.45199584960938</v>
      </c>
      <c r="U57" s="19" cm="1">
        <f t="array" aca="1" ref="U57" ca="1">INDIRECT(_xlfn.CONCAT(U$4,"_d!",U$1,$A57))</f>
        <v>473.57192993164063</v>
      </c>
      <c r="V57" s="19" cm="1">
        <f t="array" aca="1" ref="V57" ca="1">INDIRECT(_xlfn.CONCAT(V$4,"_d!",V$1,$A57))</f>
        <v>442.8775634765625</v>
      </c>
      <c r="W57" s="42">
        <f t="shared" ca="1" si="7"/>
        <v>457.47418156904382</v>
      </c>
      <c r="X57" s="19" cm="1">
        <f t="array" aca="1" ref="X57" ca="1">INDIRECT(_xlfn.CONCAT(X$4,"_d!",X$1,$A57))</f>
        <v>443.4683837890625</v>
      </c>
      <c r="Y57" s="19" cm="1">
        <f t="array" aca="1" ref="Y57" ca="1">INDIRECT(_xlfn.CONCAT(Y$4,"_d!",Y$1,$A57))</f>
        <v>462.05368041992188</v>
      </c>
      <c r="Z57" s="19" cm="1">
        <f t="array" aca="1" ref="Z57" ca="1">INDIRECT(_xlfn.CONCAT(Z$4,"_d!",Z$1,$A57))</f>
        <v>469.20901489257813</v>
      </c>
      <c r="AA57" s="19" cm="1">
        <f t="array" aca="1" ref="AA57" ca="1">INDIRECT(_xlfn.CONCAT(AA$4,"_d!",AA$1,$A57))</f>
        <v>471.37722778320313</v>
      </c>
      <c r="AB57" s="19" cm="1">
        <f t="array" aca="1" ref="AB57" ca="1">INDIRECT(_xlfn.CONCAT(AB$4,"_d!",AB$1,$A57))</f>
        <v>475.97848510742188</v>
      </c>
      <c r="AC57" s="19" cm="1">
        <f t="array" aca="1" ref="AC57" ca="1">INDIRECT(_xlfn.CONCAT(AC$4,"_d!",AC$1,$A57))</f>
        <v>446.06686401367188</v>
      </c>
      <c r="AD57" s="42">
        <f t="shared" ca="1" si="8"/>
        <v>456.49680723217205</v>
      </c>
      <c r="AE57" s="19" cm="1">
        <f t="array" aca="1" ref="AE57" ca="1">INDIRECT(_xlfn.CONCAT(AE$4,"_d!",AE$1,$A57))</f>
        <v>444.6505126953125</v>
      </c>
      <c r="AF57" s="19" cm="1">
        <f t="array" aca="1" ref="AF57" ca="1">INDIRECT(_xlfn.CONCAT(AF$4,"_d!",AF$1,$A57))</f>
        <v>462.96661376953125</v>
      </c>
      <c r="AG57" s="19" cm="1">
        <f t="array" aca="1" ref="AG57" ca="1">INDIRECT(_xlfn.CONCAT(AG$4,"_d!",AG$1,$A57))</f>
        <v>468.48211669921875</v>
      </c>
      <c r="AH57" s="19" cm="1">
        <f t="array" aca="1" ref="AH57" ca="1">INDIRECT(_xlfn.CONCAT(AH$4,"_d!",AH$1,$A57))</f>
        <v>475.72744750976563</v>
      </c>
      <c r="AI57" s="19" cm="1">
        <f t="array" aca="1" ref="AI57" ca="1">INDIRECT(_xlfn.CONCAT(AI$4,"_d!",AI$1,$A57))</f>
        <v>472.60992431640625</v>
      </c>
      <c r="AJ57" s="19" cm="1">
        <f t="array" aca="1" ref="AJ57" ca="1">INDIRECT(_xlfn.CONCAT(AJ$4,"_d!",AJ$1,$A57))</f>
        <v>447.18197631835938</v>
      </c>
      <c r="AK57" s="42">
        <f t="shared" ca="1" si="9"/>
        <v>457.22830551177594</v>
      </c>
      <c r="AL57" s="19" cm="1">
        <f t="array" aca="1" ref="AL57" ca="1">INDIRECT(_xlfn.CONCAT(AL$4,"_d!",AL$1,$A57))</f>
        <v>443.8345947265625</v>
      </c>
      <c r="AM57" s="19" cm="1">
        <f t="array" aca="1" ref="AM57" ca="1">INDIRECT(_xlfn.CONCAT(AM$4,"_d!",AM$1,$A57))</f>
        <v>462.70123291015625</v>
      </c>
      <c r="AN57" s="19" cm="1">
        <f t="array" aca="1" ref="AN57" ca="1">INDIRECT(_xlfn.CONCAT(AN$4,"_d!",AN$1,$A57))</f>
        <v>466.98681640625</v>
      </c>
      <c r="AO57" s="19" cm="1">
        <f t="array" aca="1" ref="AO57" ca="1">INDIRECT(_xlfn.CONCAT(AO$4,"_d!",AO$1,$A57))</f>
        <v>469.78900146484375</v>
      </c>
      <c r="AP57" s="19" cm="1">
        <f t="array" aca="1" ref="AP57" ca="1">INDIRECT(_xlfn.CONCAT(AP$4,"_d!",AP$1,$A57))</f>
        <v>474.8486328125</v>
      </c>
      <c r="AQ57" s="19" cm="1">
        <f t="array" aca="1" ref="AQ57" ca="1">INDIRECT(_xlfn.CONCAT(AQ$4,"_d!",AQ$1,$A57))</f>
        <v>443.48294067382813</v>
      </c>
      <c r="AR57" s="42">
        <f t="shared" ca="1" si="10"/>
        <v>455.4140894086043</v>
      </c>
      <c r="AS57" s="19" cm="1">
        <f t="array" aca="1" ref="AS57" ca="1">INDIRECT(_xlfn.CONCAT(AS$4,"_d!",AS$1,$A57))</f>
        <v>443.97607421875</v>
      </c>
      <c r="AT57" s="19" cm="1">
        <f t="array" aca="1" ref="AT57" ca="1">INDIRECT(_xlfn.CONCAT(AT$4,"_d!",AT$1,$A57))</f>
        <v>462.90664672851563</v>
      </c>
      <c r="AU57" s="19" cm="1">
        <f t="array" aca="1" ref="AU57" ca="1">INDIRECT(_xlfn.CONCAT(AU$4,"_d!",AU$1,$A57))</f>
        <v>466.63363647460938</v>
      </c>
      <c r="AV57" s="19" cm="1">
        <f t="array" aca="1" ref="AV57" ca="1">INDIRECT(_xlfn.CONCAT(AV$4,"_d!",AV$1,$A57))</f>
        <v>474.46856689453125</v>
      </c>
      <c r="AW57" s="19" cm="1">
        <f t="array" aca="1" ref="AW57" ca="1">INDIRECT(_xlfn.CONCAT(AW$4,"_d!",AW$1,$A57))</f>
        <v>472.49591064453125</v>
      </c>
      <c r="AX57" s="19" cm="1">
        <f t="array" aca="1" ref="AX57" ca="1">INDIRECT(_xlfn.CONCAT(AX$4,"_d!",AX$1,$A57))</f>
        <v>442.86285400390625</v>
      </c>
      <c r="AY57" s="42">
        <f t="shared" ca="1" si="11"/>
        <v>454.83767298953228</v>
      </c>
      <c r="AZ57" s="19" cm="1">
        <f t="array" aca="1" ref="AZ57" ca="1">INDIRECT(_xlfn.CONCAT(AZ$4,"_d!",AZ$1,$A57))</f>
        <v>443.21524047851563</v>
      </c>
      <c r="BA57" s="19" cm="1">
        <f t="array" aca="1" ref="BA57" ca="1">INDIRECT(_xlfn.CONCAT(BA$4,"_d!",BA$1,$A57))</f>
        <v>461.87478637695313</v>
      </c>
      <c r="BB57" s="19" cm="1">
        <f t="array" aca="1" ref="BB57" ca="1">INDIRECT(_xlfn.CONCAT(BB$4,"_d!",BB$1,$A57))</f>
        <v>465.39031982421875</v>
      </c>
      <c r="BC57" s="19" cm="1">
        <f t="array" aca="1" ref="BC57" ca="1">INDIRECT(_xlfn.CONCAT(BC$4,"_d!",BC$1,$A57))</f>
        <v>468.00299072265625</v>
      </c>
      <c r="BD57" s="19" cm="1">
        <f t="array" aca="1" ref="BD57" ca="1">INDIRECT(_xlfn.CONCAT(BD$4,"_d!",BD$1,$A57))</f>
        <v>472.94021606445313</v>
      </c>
      <c r="BE57" s="19" cm="1">
        <f t="array" aca="1" ref="BE57" ca="1">INDIRECT(_xlfn.CONCAT(BE$4,"_d!",BE$1,$A57))</f>
        <v>446.79501342773438</v>
      </c>
      <c r="BF57" s="42">
        <f t="shared" ca="1" si="12"/>
        <v>453.47378119004804</v>
      </c>
      <c r="BG57" s="19" cm="1">
        <f t="array" aca="1" ref="BG57" ca="1">INDIRECT(_xlfn.CONCAT(BG$4,"_d!",BG$1,$A57))</f>
        <v>441.42431640625</v>
      </c>
      <c r="BH57" s="19" cm="1">
        <f t="array" aca="1" ref="BH57" ca="1">INDIRECT(_xlfn.CONCAT(BH$4,"_d!",BH$1,$A57))</f>
        <v>460.07662963867188</v>
      </c>
      <c r="BI57" s="19" cm="1">
        <f t="array" aca="1" ref="BI57" ca="1">INDIRECT(_xlfn.CONCAT(BI$4,"_d!",BI$1,$A57))</f>
        <v>464.31854248046875</v>
      </c>
      <c r="BJ57" s="19" cm="1">
        <f t="array" aca="1" ref="BJ57" ca="1">INDIRECT(_xlfn.CONCAT(BJ$4,"_d!",BJ$1,$A57))</f>
        <v>467.03570556640625</v>
      </c>
      <c r="BK57" s="19" cm="1">
        <f t="array" aca="1" ref="BK57" ca="1">INDIRECT(_xlfn.CONCAT(BK$4,"_d!",BK$1,$A57))</f>
        <v>471.82138061523438</v>
      </c>
      <c r="BL57" s="19" cm="1">
        <f t="array" aca="1" ref="BL57" ca="1">INDIRECT(_xlfn.CONCAT(BL$4,"_d!",BL$1,$A57))</f>
        <v>446.38327026367188</v>
      </c>
      <c r="BM57" s="42">
        <f t="shared" ca="1" si="13"/>
        <v>450.95393398459413</v>
      </c>
      <c r="BN57" s="19" cm="1">
        <f t="array" aca="1" ref="BN57" ca="1">INDIRECT(_xlfn.CONCAT(BN$4,"_d!",BN$1,$A57))</f>
        <v>440.0076904296875</v>
      </c>
      <c r="BO57" s="19" cm="1">
        <f t="array" aca="1" ref="BO57" ca="1">INDIRECT(_xlfn.CONCAT(BO$4,"_d!",BO$1,$A57))</f>
        <v>459.95443725585938</v>
      </c>
      <c r="BP57" s="19" cm="1">
        <f t="array" aca="1" ref="BP57" ca="1">INDIRECT(_xlfn.CONCAT(BP$4,"_d!",BP$1,$A57))</f>
        <v>462.526611328125</v>
      </c>
      <c r="BQ57" s="19" cm="1">
        <f t="array" aca="1" ref="BQ57" ca="1">INDIRECT(_xlfn.CONCAT(BQ$4,"_d!",BQ$1,$A57))</f>
        <v>466.71951293945313</v>
      </c>
      <c r="BR57" s="19" cm="1">
        <f t="array" aca="1" ref="BR57" ca="1">INDIRECT(_xlfn.CONCAT(BR$4,"_d!",BR$1,$A57))</f>
        <v>471.28717041015625</v>
      </c>
      <c r="BS57" s="19" cm="1">
        <f t="array" aca="1" ref="BS57" ca="1">INDIRECT(_xlfn.CONCAT(BS$4,"_d!",BS$1,$A57))</f>
        <v>446.75277709960938</v>
      </c>
      <c r="BT57" s="42">
        <f t="shared" ca="1" si="14"/>
        <v>448.19880696289249</v>
      </c>
      <c r="BU57" s="42"/>
      <c r="BV57" s="45">
        <f t="shared" ca="1" si="15"/>
        <v>460.86208527681254</v>
      </c>
      <c r="BW57" s="45">
        <f t="shared" ca="1" si="16"/>
        <v>460.44199378668441</v>
      </c>
      <c r="BX57" s="45">
        <f t="shared" ca="1" si="17"/>
        <v>457.47418156904382</v>
      </c>
      <c r="BY57" s="45">
        <f t="shared" ca="1" si="18"/>
        <v>456.49680723217205</v>
      </c>
      <c r="BZ57" s="45">
        <f t="shared" ca="1" si="19"/>
        <v>457.22830551177594</v>
      </c>
      <c r="CA57" s="45">
        <f t="shared" ca="1" si="20"/>
        <v>455.4140894086043</v>
      </c>
      <c r="CB57" s="45">
        <f t="shared" ca="1" si="21"/>
        <v>454.83767298953228</v>
      </c>
      <c r="CC57" s="45">
        <f t="shared" ca="1" si="22"/>
        <v>453.47378119004804</v>
      </c>
      <c r="CD57" s="45">
        <f t="shared" ca="1" si="23"/>
        <v>450.95393398459413</v>
      </c>
      <c r="CE57" s="45">
        <f t="shared" ca="1" si="24"/>
        <v>448.19880696289249</v>
      </c>
      <c r="CF57" s="45" cm="1">
        <f t="array" aca="1" ref="CF57" ca="1">+SUMPRODUCT($BV$3:$CE$3/100,$BV57:$CE57)</f>
        <v>454.17316846729841</v>
      </c>
      <c r="CG57" s="35">
        <f t="shared" si="28"/>
        <v>44287</v>
      </c>
      <c r="CH57" s="24">
        <f t="shared" ca="1" si="29"/>
        <v>4.0984999505748076E-2</v>
      </c>
      <c r="CI57" s="24">
        <f t="shared" ca="1" si="30"/>
        <v>4.1306698987597645E-2</v>
      </c>
      <c r="CJ57" s="24">
        <f t="shared" ca="1" si="31"/>
        <v>4.109264472810148E-2</v>
      </c>
      <c r="CK57" s="24">
        <f t="shared" ca="1" si="32"/>
        <v>4.1268435929138647E-2</v>
      </c>
      <c r="CL57" s="24">
        <f t="shared" ca="1" si="33"/>
        <v>4.095339094863748E-2</v>
      </c>
      <c r="CM57" s="24">
        <f t="shared" ca="1" si="34"/>
        <v>4.0912802976864171E-2</v>
      </c>
      <c r="CN57" s="24">
        <f t="shared" ca="1" si="35"/>
        <v>4.1044583072212371E-2</v>
      </c>
      <c r="CO57" s="24">
        <f t="shared" ca="1" si="36"/>
        <v>4.1165014158732305E-2</v>
      </c>
      <c r="CP57" s="24">
        <f t="shared" ca="1" si="37"/>
        <v>4.0782481676866045E-2</v>
      </c>
      <c r="CQ57" s="24">
        <f t="shared" ca="1" si="38"/>
        <v>4.060451371911844E-2</v>
      </c>
      <c r="CR57" s="24">
        <f t="shared" ca="1" si="26"/>
        <v>4.0958629930704982E-2</v>
      </c>
      <c r="CS57" s="35">
        <f t="shared" si="39"/>
        <v>44287</v>
      </c>
      <c r="CT57" s="24">
        <f t="shared" ca="1" si="41"/>
        <v>0.46910519127880623</v>
      </c>
      <c r="CU57" s="24">
        <f t="shared" ca="1" si="42"/>
        <v>0.4704548892959719</v>
      </c>
      <c r="CV57" s="24">
        <f t="shared" ca="1" si="43"/>
        <v>0.46280682349216118</v>
      </c>
      <c r="CW57" s="24">
        <f t="shared" ca="1" si="44"/>
        <v>0.4671610504610928</v>
      </c>
      <c r="CX57" s="24">
        <f t="shared" ca="1" si="45"/>
        <v>0.46479831850414599</v>
      </c>
      <c r="CY57" s="24">
        <f t="shared" ca="1" si="46"/>
        <v>0.46284910007749525</v>
      </c>
      <c r="CZ57" s="24">
        <f t="shared" ca="1" si="47"/>
        <v>0.46293445313856019</v>
      </c>
      <c r="DA57" s="24">
        <f t="shared" ca="1" si="48"/>
        <v>0.4633540139274861</v>
      </c>
      <c r="DB57" s="24">
        <f t="shared" ca="1" si="49"/>
        <v>0.45732835614876777</v>
      </c>
      <c r="DC57" s="24">
        <f t="shared" ca="1" si="50"/>
        <v>0.4580870516743325</v>
      </c>
      <c r="DD57" s="48">
        <f t="shared" ca="1" si="51"/>
        <v>0.46264418040433886</v>
      </c>
      <c r="DE57" s="48">
        <f>+[1]NAC!AG58</f>
        <v>0.46280152829043075</v>
      </c>
    </row>
    <row r="58" spans="1:109" x14ac:dyDescent="0.25">
      <c r="A58" s="110">
        <f t="shared" si="27"/>
        <v>85</v>
      </c>
      <c r="B58" s="35">
        <f>+NAC!A58</f>
        <v>44317</v>
      </c>
      <c r="C58" s="19" cm="1">
        <f t="array" aca="1" ref="C58" ca="1">INDIRECT(_xlfn.CONCAT(C$4,"_d!",C$1,$A58))</f>
        <v>460.77047729492188</v>
      </c>
      <c r="D58" s="19" cm="1">
        <f t="array" aca="1" ref="D58" ca="1">INDIRECT(_xlfn.CONCAT(D$4,"_d!",D$1,$A58))</f>
        <v>476.04702758789063</v>
      </c>
      <c r="E58" s="19" cm="1">
        <f t="array" aca="1" ref="E58" ca="1">INDIRECT(_xlfn.CONCAT(E$4,"_d!",E$1,$A58))</f>
        <v>484.94854736328125</v>
      </c>
      <c r="F58" s="19" cm="1">
        <f t="array" aca="1" ref="F58" ca="1">INDIRECT(_xlfn.CONCAT(F$4,"_d!",F$1,$A58))</f>
        <v>490.6346435546875</v>
      </c>
      <c r="G58" s="19" cm="1">
        <f t="array" aca="1" ref="G58" ca="1">INDIRECT(_xlfn.CONCAT(G$4,"_d!",G$1,$A58))</f>
        <v>491.11917114257813</v>
      </c>
      <c r="H58" s="19" cm="1">
        <f t="array" aca="1" ref="H58" ca="1">INDIRECT(_xlfn.CONCAT(H$4,"_d!",H$1,$A58))</f>
        <v>454.07595825195313</v>
      </c>
      <c r="I58" s="42">
        <f t="shared" ca="1" si="6"/>
        <v>475.28645264533782</v>
      </c>
      <c r="J58" s="19" cm="1">
        <f t="array" aca="1" ref="J58" ca="1">INDIRECT(_xlfn.CONCAT(J$4,"_d!",J$1,$A58))</f>
        <v>461.38223266601563</v>
      </c>
      <c r="K58" s="19" cm="1">
        <f t="array" aca="1" ref="K58" ca="1">INDIRECT(_xlfn.CONCAT(K$4,"_d!",K$1,$A58))</f>
        <v>479.86648559570313</v>
      </c>
      <c r="L58" s="19" cm="1">
        <f t="array" aca="1" ref="L58" ca="1">INDIRECT(_xlfn.CONCAT(L$4,"_d!",L$1,$A58))</f>
        <v>484.22332763671875</v>
      </c>
      <c r="M58" s="19" cm="1">
        <f t="array" aca="1" ref="M58" ca="1">INDIRECT(_xlfn.CONCAT(M$4,"_d!",M$1,$A58))</f>
        <v>487.44473266601563</v>
      </c>
      <c r="N58" s="19" cm="1">
        <f t="array" aca="1" ref="N58" ca="1">INDIRECT(_xlfn.CONCAT(N$4,"_d!",N$1,$A58))</f>
        <v>490.193603515625</v>
      </c>
      <c r="O58" s="19" cm="1">
        <f t="array" aca="1" ref="O58" ca="1">INDIRECT(_xlfn.CONCAT(O$4,"_d!",O$1,$A58))</f>
        <v>454.71133422851563</v>
      </c>
      <c r="P58" s="42">
        <f ca="1">+SUMPRODUCT(J$3:$O$3,J58:O58)</f>
        <v>475.07706551199368</v>
      </c>
      <c r="Q58" s="19" cm="1">
        <f t="array" aca="1" ref="Q58" ca="1">INDIRECT(_xlfn.CONCAT(Q$4,"_d!",Q$1,$A58))</f>
        <v>458.58929443359375</v>
      </c>
      <c r="R58" s="19" cm="1">
        <f t="array" aca="1" ref="R58" ca="1">INDIRECT(_xlfn.CONCAT(R$4,"_d!",R$1,$A58))</f>
        <v>475.75692749023438</v>
      </c>
      <c r="S58" s="19" cm="1">
        <f t="array" aca="1" ref="S58" ca="1">INDIRECT(_xlfn.CONCAT(S$4,"_d!",S$1,$A58))</f>
        <v>482.9522705078125</v>
      </c>
      <c r="T58" s="19" cm="1">
        <f t="array" aca="1" ref="T58" ca="1">INDIRECT(_xlfn.CONCAT(T$4,"_d!",T$1,$A58))</f>
        <v>491.57427978515625</v>
      </c>
      <c r="U58" s="19" cm="1">
        <f t="array" aca="1" ref="U58" ca="1">INDIRECT(_xlfn.CONCAT(U$4,"_d!",U$1,$A58))</f>
        <v>490.3887939453125</v>
      </c>
      <c r="V58" s="19" cm="1">
        <f t="array" aca="1" ref="V58" ca="1">INDIRECT(_xlfn.CONCAT(V$4,"_d!",V$1,$A58))</f>
        <v>457.84750366210938</v>
      </c>
      <c r="W58" s="42">
        <f t="shared" ca="1" si="7"/>
        <v>472.06670269570822</v>
      </c>
      <c r="X58" s="19" cm="1">
        <f t="array" aca="1" ref="X58" ca="1">INDIRECT(_xlfn.CONCAT(X$4,"_d!",X$1,$A58))</f>
        <v>457.63546752929688</v>
      </c>
      <c r="Y58" s="19" cm="1">
        <f t="array" aca="1" ref="Y58" ca="1">INDIRECT(_xlfn.CONCAT(Y$4,"_d!",Y$1,$A58))</f>
        <v>476.8172607421875</v>
      </c>
      <c r="Z58" s="19" cm="1">
        <f t="array" aca="1" ref="Z58" ca="1">INDIRECT(_xlfn.CONCAT(Z$4,"_d!",Z$1,$A58))</f>
        <v>484.94570922851563</v>
      </c>
      <c r="AA58" s="19" cm="1">
        <f t="array" aca="1" ref="AA58" ca="1">INDIRECT(_xlfn.CONCAT(AA$4,"_d!",AA$1,$A58))</f>
        <v>485.8184814453125</v>
      </c>
      <c r="AB58" s="19" cm="1">
        <f t="array" aca="1" ref="AB58" ca="1">INDIRECT(_xlfn.CONCAT(AB$4,"_d!",AB$1,$A58))</f>
        <v>493.32693481445313</v>
      </c>
      <c r="AC58" s="19" cm="1">
        <f t="array" aca="1" ref="AC58" ca="1">INDIRECT(_xlfn.CONCAT(AC$4,"_d!",AC$1,$A58))</f>
        <v>461.29415893554688</v>
      </c>
      <c r="AD58" s="42">
        <f t="shared" ca="1" si="8"/>
        <v>471.33454703181405</v>
      </c>
      <c r="AE58" s="19" cm="1">
        <f t="array" aca="1" ref="AE58" ca="1">INDIRECT(_xlfn.CONCAT(AE$4,"_d!",AE$1,$A58))</f>
        <v>458.84738159179688</v>
      </c>
      <c r="AF58" s="19" cm="1">
        <f t="array" aca="1" ref="AF58" ca="1">INDIRECT(_xlfn.CONCAT(AF$4,"_d!",AF$1,$A58))</f>
        <v>477.9449462890625</v>
      </c>
      <c r="AG58" s="19" cm="1">
        <f t="array" aca="1" ref="AG58" ca="1">INDIRECT(_xlfn.CONCAT(AG$4,"_d!",AG$1,$A58))</f>
        <v>484.20556640625</v>
      </c>
      <c r="AH58" s="19" cm="1">
        <f t="array" aca="1" ref="AH58" ca="1">INDIRECT(_xlfn.CONCAT(AH$4,"_d!",AH$1,$A58))</f>
        <v>490.6380615234375</v>
      </c>
      <c r="AI58" s="19" cm="1">
        <f t="array" aca="1" ref="AI58" ca="1">INDIRECT(_xlfn.CONCAT(AI$4,"_d!",AI$1,$A58))</f>
        <v>489.552001953125</v>
      </c>
      <c r="AJ58" s="19" cm="1">
        <f t="array" aca="1" ref="AJ58" ca="1">INDIRECT(_xlfn.CONCAT(AJ$4,"_d!",AJ$1,$A58))</f>
        <v>462.54489135742188</v>
      </c>
      <c r="AK58" s="42">
        <f t="shared" ca="1" si="9"/>
        <v>472.12571124360926</v>
      </c>
      <c r="AL58" s="19" cm="1">
        <f t="array" aca="1" ref="AL58" ca="1">INDIRECT(_xlfn.CONCAT(AL$4,"_d!",AL$1,$A58))</f>
        <v>457.9903564453125</v>
      </c>
      <c r="AM58" s="19" cm="1">
        <f t="array" aca="1" ref="AM58" ca="1">INDIRECT(_xlfn.CONCAT(AM$4,"_d!",AM$1,$A58))</f>
        <v>477.59814453125</v>
      </c>
      <c r="AN58" s="19" cm="1">
        <f t="array" aca="1" ref="AN58" ca="1">INDIRECT(_xlfn.CONCAT(AN$4,"_d!",AN$1,$A58))</f>
        <v>482.51235961914063</v>
      </c>
      <c r="AO58" s="19" cm="1">
        <f t="array" aca="1" ref="AO58" ca="1">INDIRECT(_xlfn.CONCAT(AO$4,"_d!",AO$1,$A58))</f>
        <v>484.89208984375</v>
      </c>
      <c r="AP58" s="19" cm="1">
        <f t="array" aca="1" ref="AP58" ca="1">INDIRECT(_xlfn.CONCAT(AP$4,"_d!",AP$1,$A58))</f>
        <v>492.331787109375</v>
      </c>
      <c r="AQ58" s="19" cm="1">
        <f t="array" aca="1" ref="AQ58" ca="1">INDIRECT(_xlfn.CONCAT(AQ$4,"_d!",AQ$1,$A58))</f>
        <v>458.35589599609375</v>
      </c>
      <c r="AR58" s="42">
        <f t="shared" ca="1" si="10"/>
        <v>470.24324020007219</v>
      </c>
      <c r="AS58" s="19" cm="1">
        <f t="array" aca="1" ref="AS58" ca="1">INDIRECT(_xlfn.CONCAT(AS$4,"_d!",AS$1,$A58))</f>
        <v>458.9661865234375</v>
      </c>
      <c r="AT58" s="19" cm="1">
        <f t="array" aca="1" ref="AT58" ca="1">INDIRECT(_xlfn.CONCAT(AT$4,"_d!",AT$1,$A58))</f>
        <v>478.01437377929688</v>
      </c>
      <c r="AU58" s="19" cm="1">
        <f t="array" aca="1" ref="AU58" ca="1">INDIRECT(_xlfn.CONCAT(AU$4,"_d!",AU$1,$A58))</f>
        <v>482.05313110351563</v>
      </c>
      <c r="AV58" s="19" cm="1">
        <f t="array" aca="1" ref="AV58" ca="1">INDIRECT(_xlfn.CONCAT(AV$4,"_d!",AV$1,$A58))</f>
        <v>489.56881713867188</v>
      </c>
      <c r="AW58" s="19" cm="1">
        <f t="array" aca="1" ref="AW58" ca="1">INDIRECT(_xlfn.CONCAT(AW$4,"_d!",AW$1,$A58))</f>
        <v>490.50167846679688</v>
      </c>
      <c r="AX58" s="19" cm="1">
        <f t="array" aca="1" ref="AX58" ca="1">INDIRECT(_xlfn.CONCAT(AX$4,"_d!",AX$1,$A58))</f>
        <v>458.00152587890625</v>
      </c>
      <c r="AY58" s="42">
        <f t="shared" ca="1" si="11"/>
        <v>470.11225630191285</v>
      </c>
      <c r="AZ58" s="19" cm="1">
        <f t="array" aca="1" ref="AZ58" ca="1">INDIRECT(_xlfn.CONCAT(AZ$4,"_d!",AZ$1,$A58))</f>
        <v>458.3172607421875</v>
      </c>
      <c r="BA58" s="19" cm="1">
        <f t="array" aca="1" ref="BA58" ca="1">INDIRECT(_xlfn.CONCAT(BA$4,"_d!",BA$1,$A58))</f>
        <v>476.90679931640625</v>
      </c>
      <c r="BB58" s="19" cm="1">
        <f t="array" aca="1" ref="BB58" ca="1">INDIRECT(_xlfn.CONCAT(BB$4,"_d!",BB$1,$A58))</f>
        <v>481.1263427734375</v>
      </c>
      <c r="BC58" s="19" cm="1">
        <f t="array" aca="1" ref="BC58" ca="1">INDIRECT(_xlfn.CONCAT(BC$4,"_d!",BC$1,$A58))</f>
        <v>482.88031005859375</v>
      </c>
      <c r="BD58" s="19" cm="1">
        <f t="array" aca="1" ref="BD58" ca="1">INDIRECT(_xlfn.CONCAT(BD$4,"_d!",BD$1,$A58))</f>
        <v>491.28396606445313</v>
      </c>
      <c r="BE58" s="19" cm="1">
        <f t="array" aca="1" ref="BE58" ca="1">INDIRECT(_xlfn.CONCAT(BE$4,"_d!",BE$1,$A58))</f>
        <v>462.48394775390625</v>
      </c>
      <c r="BF58" s="42">
        <f t="shared" ca="1" si="12"/>
        <v>468.8072176625364</v>
      </c>
      <c r="BG58" s="19" cm="1">
        <f t="array" aca="1" ref="BG58" ca="1">INDIRECT(_xlfn.CONCAT(BG$4,"_d!",BG$1,$A58))</f>
        <v>456.4447021484375</v>
      </c>
      <c r="BH58" s="19" cm="1">
        <f t="array" aca="1" ref="BH58" ca="1">INDIRECT(_xlfn.CONCAT(BH$4,"_d!",BH$1,$A58))</f>
        <v>475.08828735351563</v>
      </c>
      <c r="BI58" s="19" cm="1">
        <f t="array" aca="1" ref="BI58" ca="1">INDIRECT(_xlfn.CONCAT(BI$4,"_d!",BI$1,$A58))</f>
        <v>480.09658813476563</v>
      </c>
      <c r="BJ58" s="19" cm="1">
        <f t="array" aca="1" ref="BJ58" ca="1">INDIRECT(_xlfn.CONCAT(BJ$4,"_d!",BJ$1,$A58))</f>
        <v>481.43194580078125</v>
      </c>
      <c r="BK58" s="19" cm="1">
        <f t="array" aca="1" ref="BK58" ca="1">INDIRECT(_xlfn.CONCAT(BK$4,"_d!",BK$1,$A58))</f>
        <v>489.953369140625</v>
      </c>
      <c r="BL58" s="19" cm="1">
        <f t="array" aca="1" ref="BL58" ca="1">INDIRECT(_xlfn.CONCAT(BL$4,"_d!",BL$1,$A58))</f>
        <v>461.85696411132813</v>
      </c>
      <c r="BM58" s="42">
        <f t="shared" ca="1" si="13"/>
        <v>466.14417425350848</v>
      </c>
      <c r="BN58" s="19" cm="1">
        <f t="array" aca="1" ref="BN58" ca="1">INDIRECT(_xlfn.CONCAT(BN$4,"_d!",BN$1,$A58))</f>
        <v>455.37380981445313</v>
      </c>
      <c r="BO58" s="19" cm="1">
        <f t="array" aca="1" ref="BO58" ca="1">INDIRECT(_xlfn.CONCAT(BO$4,"_d!",BO$1,$A58))</f>
        <v>474.994873046875</v>
      </c>
      <c r="BP58" s="19" cm="1">
        <f t="array" aca="1" ref="BP58" ca="1">INDIRECT(_xlfn.CONCAT(BP$4,"_d!",BP$1,$A58))</f>
        <v>478.22906494140625</v>
      </c>
      <c r="BQ58" s="19" cm="1">
        <f t="array" aca="1" ref="BQ58" ca="1">INDIRECT(_xlfn.CONCAT(BQ$4,"_d!",BQ$1,$A58))</f>
        <v>482.54949951171875</v>
      </c>
      <c r="BR58" s="19" cm="1">
        <f t="array" aca="1" ref="BR58" ca="1">INDIRECT(_xlfn.CONCAT(BR$4,"_d!",BR$1,$A58))</f>
        <v>490.14785766601563</v>
      </c>
      <c r="BS58" s="19" cm="1">
        <f t="array" aca="1" ref="BS58" ca="1">INDIRECT(_xlfn.CONCAT(BS$4,"_d!",BS$1,$A58))</f>
        <v>462.028564453125</v>
      </c>
      <c r="BT58" s="42">
        <f t="shared" ca="1" si="14"/>
        <v>463.60957990304962</v>
      </c>
      <c r="BU58" s="42"/>
      <c r="BV58" s="45">
        <f t="shared" ca="1" si="15"/>
        <v>475.28645264533782</v>
      </c>
      <c r="BW58" s="45">
        <f t="shared" ca="1" si="16"/>
        <v>475.07706551199368</v>
      </c>
      <c r="BX58" s="45">
        <f t="shared" ca="1" si="17"/>
        <v>472.06670269570822</v>
      </c>
      <c r="BY58" s="45">
        <f t="shared" ca="1" si="18"/>
        <v>471.33454703181405</v>
      </c>
      <c r="BZ58" s="45">
        <f t="shared" ca="1" si="19"/>
        <v>472.12571124360926</v>
      </c>
      <c r="CA58" s="45">
        <f t="shared" ca="1" si="20"/>
        <v>470.24324020007219</v>
      </c>
      <c r="CB58" s="45">
        <f t="shared" ca="1" si="21"/>
        <v>470.11225630191285</v>
      </c>
      <c r="CC58" s="45">
        <f t="shared" ca="1" si="22"/>
        <v>468.8072176625364</v>
      </c>
      <c r="CD58" s="45">
        <f t="shared" ca="1" si="23"/>
        <v>466.14417425350848</v>
      </c>
      <c r="CE58" s="45">
        <f t="shared" ca="1" si="24"/>
        <v>463.60957990304962</v>
      </c>
      <c r="CF58" s="45" cm="1">
        <f t="array" aca="1" ref="CF58" ca="1">+SUMPRODUCT($BV$3:$CE$3/100,$BV58:$CE58)</f>
        <v>469.21723219502758</v>
      </c>
      <c r="CG58" s="35">
        <f t="shared" si="28"/>
        <v>44317</v>
      </c>
      <c r="CH58" s="24">
        <f t="shared" ca="1" si="29"/>
        <v>3.1298663590131115E-2</v>
      </c>
      <c r="CI58" s="24">
        <f t="shared" ca="1" si="30"/>
        <v>3.1784832666869045E-2</v>
      </c>
      <c r="CJ58" s="24">
        <f t="shared" ca="1" si="31"/>
        <v>3.1898021166167245E-2</v>
      </c>
      <c r="CK58" s="24">
        <f t="shared" ca="1" si="32"/>
        <v>3.2503490855951611E-2</v>
      </c>
      <c r="CL58" s="24">
        <f t="shared" ca="1" si="33"/>
        <v>3.2581984868934599E-2</v>
      </c>
      <c r="CM58" s="24">
        <f t="shared" ca="1" si="34"/>
        <v>3.2561906046264077E-2</v>
      </c>
      <c r="CN58" s="24">
        <f t="shared" ca="1" si="35"/>
        <v>3.3582493754276355E-2</v>
      </c>
      <c r="CO58" s="24">
        <f t="shared" ca="1" si="36"/>
        <v>3.3813281182980326E-2</v>
      </c>
      <c r="CP58" s="24">
        <f t="shared" ca="1" si="37"/>
        <v>3.3684682900301022E-2</v>
      </c>
      <c r="CQ58" s="24">
        <f t="shared" ca="1" si="38"/>
        <v>3.4383788400920601E-2</v>
      </c>
      <c r="CR58" s="24">
        <f t="shared" ca="1" si="26"/>
        <v>3.3124069787078048E-2</v>
      </c>
      <c r="CS58" s="35">
        <f t="shared" si="39"/>
        <v>44317</v>
      </c>
      <c r="CT58" s="24">
        <f t="shared" ca="1" si="41"/>
        <v>0.49318414786684817</v>
      </c>
      <c r="CU58" s="24">
        <f t="shared" ca="1" si="42"/>
        <v>0.49449470040072496</v>
      </c>
      <c r="CV58" s="24">
        <f t="shared" ca="1" si="43"/>
        <v>0.48723077238728418</v>
      </c>
      <c r="CW58" s="24">
        <f t="shared" ca="1" si="44"/>
        <v>0.49241206617758304</v>
      </c>
      <c r="CX58" s="24">
        <f t="shared" ca="1" si="45"/>
        <v>0.48985407975478545</v>
      </c>
      <c r="CY58" s="24">
        <f t="shared" ca="1" si="46"/>
        <v>0.48794105564171741</v>
      </c>
      <c r="CZ58" s="24">
        <f t="shared" ca="1" si="47"/>
        <v>0.48913254390874283</v>
      </c>
      <c r="DA58" s="24">
        <f t="shared" ca="1" si="48"/>
        <v>0.48948250020588979</v>
      </c>
      <c r="DB58" s="24">
        <f t="shared" ca="1" si="49"/>
        <v>0.48395190411474864</v>
      </c>
      <c r="DC58" s="24">
        <f t="shared" ca="1" si="50"/>
        <v>0.48433392997070257</v>
      </c>
      <c r="DD58" s="48">
        <f t="shared" ca="1" si="51"/>
        <v>0.48822768014393936</v>
      </c>
      <c r="DE58" s="48">
        <f>+[1]NAC!AG59</f>
        <v>0.48844728646747448</v>
      </c>
    </row>
    <row r="59" spans="1:109" x14ac:dyDescent="0.25">
      <c r="A59" s="110">
        <f t="shared" si="27"/>
        <v>86</v>
      </c>
      <c r="B59" s="35">
        <f>+NAC!A59</f>
        <v>44348</v>
      </c>
      <c r="C59" s="19" cm="1">
        <f t="array" aca="1" ref="C59" ca="1">INDIRECT(_xlfn.CONCAT(C$4,"_d!",C$1,$A59))</f>
        <v>475.68026733398438</v>
      </c>
      <c r="D59" s="19" cm="1">
        <f t="array" aca="1" ref="D59" ca="1">INDIRECT(_xlfn.CONCAT(D$4,"_d!",D$1,$A59))</f>
        <v>491.24139404296875</v>
      </c>
      <c r="E59" s="19" cm="1">
        <f t="array" aca="1" ref="E59" ca="1">INDIRECT(_xlfn.CONCAT(E$4,"_d!",E$1,$A59))</f>
        <v>501.00390625</v>
      </c>
      <c r="F59" s="19" cm="1">
        <f t="array" aca="1" ref="F59" ca="1">INDIRECT(_xlfn.CONCAT(F$4,"_d!",F$1,$A59))</f>
        <v>504.38595581054688</v>
      </c>
      <c r="G59" s="19" cm="1">
        <f t="array" aca="1" ref="G59" ca="1">INDIRECT(_xlfn.CONCAT(G$4,"_d!",G$1,$A59))</f>
        <v>509.17068481445313</v>
      </c>
      <c r="H59" s="19" cm="1">
        <f t="array" aca="1" ref="H59" ca="1">INDIRECT(_xlfn.CONCAT(H$4,"_d!",H$1,$A59))</f>
        <v>469.15728759765625</v>
      </c>
      <c r="I59" s="42">
        <f t="shared" ca="1" si="6"/>
        <v>490.53215880062072</v>
      </c>
      <c r="J59" s="19" cm="1">
        <f t="array" aca="1" ref="J59" ca="1">INDIRECT(_xlfn.CONCAT(J$4,"_d!",J$1,$A59))</f>
        <v>476.38055419921875</v>
      </c>
      <c r="K59" s="19" cm="1">
        <f t="array" aca="1" ref="K59" ca="1">INDIRECT(_xlfn.CONCAT(K$4,"_d!",K$1,$A59))</f>
        <v>495.27230834960938</v>
      </c>
      <c r="L59" s="19" cm="1">
        <f t="array" aca="1" ref="L59" ca="1">INDIRECT(_xlfn.CONCAT(L$4,"_d!",L$1,$A59))</f>
        <v>500.29840087890625</v>
      </c>
      <c r="M59" s="19" cm="1">
        <f t="array" aca="1" ref="M59" ca="1">INDIRECT(_xlfn.CONCAT(M$4,"_d!",M$1,$A59))</f>
        <v>501.22152709960938</v>
      </c>
      <c r="N59" s="19" cm="1">
        <f t="array" aca="1" ref="N59" ca="1">INDIRECT(_xlfn.CONCAT(N$4,"_d!",N$1,$A59))</f>
        <v>508.23162841796875</v>
      </c>
      <c r="O59" s="19" cm="1">
        <f t="array" aca="1" ref="O59" ca="1">INDIRECT(_xlfn.CONCAT(O$4,"_d!",O$1,$A59))</f>
        <v>470.00164794921875</v>
      </c>
      <c r="P59" s="42">
        <f ca="1">+SUMPRODUCT(J$3:$O$3,J59:O59)</f>
        <v>490.48986575641533</v>
      </c>
      <c r="Q59" s="19" cm="1">
        <f t="array" aca="1" ref="Q59" ca="1">INDIRECT(_xlfn.CONCAT(Q$4,"_d!",Q$1,$A59))</f>
        <v>473.1524658203125</v>
      </c>
      <c r="R59" s="19" cm="1">
        <f t="array" aca="1" ref="R59" ca="1">INDIRECT(_xlfn.CONCAT(R$4,"_d!",R$1,$A59))</f>
        <v>491.11129760742188</v>
      </c>
      <c r="S59" s="19" cm="1">
        <f t="array" aca="1" ref="S59" ca="1">INDIRECT(_xlfn.CONCAT(S$4,"_d!",S$1,$A59))</f>
        <v>499.05270385742188</v>
      </c>
      <c r="T59" s="19" cm="1">
        <f t="array" aca="1" ref="T59" ca="1">INDIRECT(_xlfn.CONCAT(T$4,"_d!",T$1,$A59))</f>
        <v>505.35739135742188</v>
      </c>
      <c r="U59" s="19" cm="1">
        <f t="array" aca="1" ref="U59" ca="1">INDIRECT(_xlfn.CONCAT(U$4,"_d!",U$1,$A59))</f>
        <v>508.21823120117188</v>
      </c>
      <c r="V59" s="19" cm="1">
        <f t="array" aca="1" ref="V59" ca="1">INDIRECT(_xlfn.CONCAT(V$4,"_d!",V$1,$A59))</f>
        <v>473.3780517578125</v>
      </c>
      <c r="W59" s="42">
        <f t="shared" ca="1" si="7"/>
        <v>487.31484604214643</v>
      </c>
      <c r="X59" s="19" cm="1">
        <f t="array" aca="1" ref="X59" ca="1">INDIRECT(_xlfn.CONCAT(X$4,"_d!",X$1,$A59))</f>
        <v>472.42230224609375</v>
      </c>
      <c r="Y59" s="19" cm="1">
        <f t="array" aca="1" ref="Y59" ca="1">INDIRECT(_xlfn.CONCAT(Y$4,"_d!",Y$1,$A59))</f>
        <v>492.26702880859375</v>
      </c>
      <c r="Z59" s="19" cm="1">
        <f t="array" aca="1" ref="Z59" ca="1">INDIRECT(_xlfn.CONCAT(Z$4,"_d!",Z$1,$A59))</f>
        <v>501.13568115234375</v>
      </c>
      <c r="AA59" s="19" cm="1">
        <f t="array" aca="1" ref="AA59" ca="1">INDIRECT(_xlfn.CONCAT(AA$4,"_d!",AA$1,$A59))</f>
        <v>499.842041015625</v>
      </c>
      <c r="AB59" s="19" cm="1">
        <f t="array" aca="1" ref="AB59" ca="1">INDIRECT(_xlfn.CONCAT(AB$4,"_d!",AB$1,$A59))</f>
        <v>510.92453002929688</v>
      </c>
      <c r="AC59" s="19" cm="1">
        <f t="array" aca="1" ref="AC59" ca="1">INDIRECT(_xlfn.CONCAT(AC$4,"_d!",AC$1,$A59))</f>
        <v>477.00924682617188</v>
      </c>
      <c r="AD59" s="42">
        <f t="shared" ca="1" si="8"/>
        <v>486.69348021405324</v>
      </c>
      <c r="AE59" s="19" cm="1">
        <f t="array" aca="1" ref="AE59" ca="1">INDIRECT(_xlfn.CONCAT(AE$4,"_d!",AE$1,$A59))</f>
        <v>473.40170288085938</v>
      </c>
      <c r="AF59" s="19" cm="1">
        <f t="array" aca="1" ref="AF59" ca="1">INDIRECT(_xlfn.CONCAT(AF$4,"_d!",AF$1,$A59))</f>
        <v>493.56768798828125</v>
      </c>
      <c r="AG59" s="19" cm="1">
        <f t="array" aca="1" ref="AG59" ca="1">INDIRECT(_xlfn.CONCAT(AG$4,"_d!",AG$1,$A59))</f>
        <v>500.25625610351563</v>
      </c>
      <c r="AH59" s="19" cm="1">
        <f t="array" aca="1" ref="AH59" ca="1">INDIRECT(_xlfn.CONCAT(AH$4,"_d!",AH$1,$A59))</f>
        <v>504.57952880859375</v>
      </c>
      <c r="AI59" s="19" cm="1">
        <f t="array" aca="1" ref="AI59" ca="1">INDIRECT(_xlfn.CONCAT(AI$4,"_d!",AI$1,$A59))</f>
        <v>507.05233764648438</v>
      </c>
      <c r="AJ59" s="19" cm="1">
        <f t="array" aca="1" ref="AJ59" ca="1">INDIRECT(_xlfn.CONCAT(AJ$4,"_d!",AJ$1,$A59))</f>
        <v>478.49554443359375</v>
      </c>
      <c r="AK59" s="42">
        <f t="shared" ca="1" si="9"/>
        <v>487.44413230828042</v>
      </c>
      <c r="AL59" s="19" cm="1">
        <f t="array" aca="1" ref="AL59" ca="1">INDIRECT(_xlfn.CONCAT(AL$4,"_d!",AL$1,$A59))</f>
        <v>472.25186157226563</v>
      </c>
      <c r="AM59" s="19" cm="1">
        <f t="array" aca="1" ref="AM59" ca="1">INDIRECT(_xlfn.CONCAT(AM$4,"_d!",AM$1,$A59))</f>
        <v>493.06704711914063</v>
      </c>
      <c r="AN59" s="19" cm="1">
        <f t="array" aca="1" ref="AN59" ca="1">INDIRECT(_xlfn.CONCAT(AN$4,"_d!",AN$1,$A59))</f>
        <v>498.583740234375</v>
      </c>
      <c r="AO59" s="19" cm="1">
        <f t="array" aca="1" ref="AO59" ca="1">INDIRECT(_xlfn.CONCAT(AO$4,"_d!",AO$1,$A59))</f>
        <v>498.82257080078125</v>
      </c>
      <c r="AP59" s="19" cm="1">
        <f t="array" aca="1" ref="AP59" ca="1">INDIRECT(_xlfn.CONCAT(AP$4,"_d!",AP$1,$A59))</f>
        <v>509.88052368164063</v>
      </c>
      <c r="AQ59" s="19" cm="1">
        <f t="array" aca="1" ref="AQ59" ca="1">INDIRECT(_xlfn.CONCAT(AQ$4,"_d!",AQ$1,$A59))</f>
        <v>473.87564086914063</v>
      </c>
      <c r="AR59" s="42">
        <f t="shared" ca="1" si="10"/>
        <v>485.36250706251917</v>
      </c>
      <c r="AS59" s="19" cm="1">
        <f t="array" aca="1" ref="AS59" ca="1">INDIRECT(_xlfn.CONCAT(AS$4,"_d!",AS$1,$A59))</f>
        <v>473.22073364257813</v>
      </c>
      <c r="AT59" s="19" cm="1">
        <f t="array" aca="1" ref="AT59" ca="1">INDIRECT(_xlfn.CONCAT(AT$4,"_d!",AT$1,$A59))</f>
        <v>493.50704956054688</v>
      </c>
      <c r="AU59" s="19" cm="1">
        <f t="array" aca="1" ref="AU59" ca="1">INDIRECT(_xlfn.CONCAT(AU$4,"_d!",AU$1,$A59))</f>
        <v>497.92922973632813</v>
      </c>
      <c r="AV59" s="19" cm="1">
        <f t="array" aca="1" ref="AV59" ca="1">INDIRECT(_xlfn.CONCAT(AV$4,"_d!",AV$1,$A59))</f>
        <v>503.76931762695313</v>
      </c>
      <c r="AW59" s="19" cm="1">
        <f t="array" aca="1" ref="AW59" ca="1">INDIRECT(_xlfn.CONCAT(AW$4,"_d!",AW$1,$A59))</f>
        <v>507.39694213867188</v>
      </c>
      <c r="AX59" s="19" cm="1">
        <f t="array" aca="1" ref="AX59" ca="1">INDIRECT(_xlfn.CONCAT(AX$4,"_d!",AX$1,$A59))</f>
        <v>473.92263793945313</v>
      </c>
      <c r="AY59" s="42">
        <f t="shared" ca="1" si="11"/>
        <v>485.18175800443686</v>
      </c>
      <c r="AZ59" s="19" cm="1">
        <f t="array" aca="1" ref="AZ59" ca="1">INDIRECT(_xlfn.CONCAT(AZ$4,"_d!",AZ$1,$A59))</f>
        <v>472.24758911132813</v>
      </c>
      <c r="BA59" s="19" cm="1">
        <f t="array" aca="1" ref="BA59" ca="1">INDIRECT(_xlfn.CONCAT(BA$4,"_d!",BA$1,$A59))</f>
        <v>492.41891479492188</v>
      </c>
      <c r="BB59" s="19" cm="1">
        <f t="array" aca="1" ref="BB59" ca="1">INDIRECT(_xlfn.CONCAT(BB$4,"_d!",BB$1,$A59))</f>
        <v>497.09912109375</v>
      </c>
      <c r="BC59" s="19" cm="1">
        <f t="array" aca="1" ref="BC59" ca="1">INDIRECT(_xlfn.CONCAT(BC$4,"_d!",BC$1,$A59))</f>
        <v>496.95684814453125</v>
      </c>
      <c r="BD59" s="19" cm="1">
        <f t="array" aca="1" ref="BD59" ca="1">INDIRECT(_xlfn.CONCAT(BD$4,"_d!",BD$1,$A59))</f>
        <v>508.23947143554688</v>
      </c>
      <c r="BE59" s="19" cm="1">
        <f t="array" aca="1" ref="BE59" ca="1">INDIRECT(_xlfn.CONCAT(BE$4,"_d!",BE$1,$A59))</f>
        <v>478.37863159179688</v>
      </c>
      <c r="BF59" s="42">
        <f t="shared" ca="1" si="12"/>
        <v>483.69294698256238</v>
      </c>
      <c r="BG59" s="19" cm="1">
        <f t="array" aca="1" ref="BG59" ca="1">INDIRECT(_xlfn.CONCAT(BG$4,"_d!",BG$1,$A59))</f>
        <v>470.08639526367188</v>
      </c>
      <c r="BH59" s="19" cm="1">
        <f t="array" aca="1" ref="BH59" ca="1">INDIRECT(_xlfn.CONCAT(BH$4,"_d!",BH$1,$A59))</f>
        <v>490.62985229492188</v>
      </c>
      <c r="BI59" s="19" cm="1">
        <f t="array" aca="1" ref="BI59" ca="1">INDIRECT(_xlfn.CONCAT(BI$4,"_d!",BI$1,$A59))</f>
        <v>496.01708984375</v>
      </c>
      <c r="BJ59" s="19" cm="1">
        <f t="array" aca="1" ref="BJ59" ca="1">INDIRECT(_xlfn.CONCAT(BJ$4,"_d!",BJ$1,$A59))</f>
        <v>495.43548583984375</v>
      </c>
      <c r="BK59" s="19" cm="1">
        <f t="array" aca="1" ref="BK59" ca="1">INDIRECT(_xlfn.CONCAT(BK$4,"_d!",BK$1,$A59))</f>
        <v>506.74636840820313</v>
      </c>
      <c r="BL59" s="19" cm="1">
        <f t="array" aca="1" ref="BL59" ca="1">INDIRECT(_xlfn.CONCAT(BL$4,"_d!",BL$1,$A59))</f>
        <v>477.8360595703125</v>
      </c>
      <c r="BM59" s="42">
        <f t="shared" ca="1" si="13"/>
        <v>480.84296226080806</v>
      </c>
      <c r="BN59" s="19" cm="1">
        <f t="array" aca="1" ref="BN59" ca="1">INDIRECT(_xlfn.CONCAT(BN$4,"_d!",BN$1,$A59))</f>
        <v>468.78121948242188</v>
      </c>
      <c r="BO59" s="19" cm="1">
        <f t="array" aca="1" ref="BO59" ca="1">INDIRECT(_xlfn.CONCAT(BO$4,"_d!",BO$1,$A59))</f>
        <v>490.47640991210938</v>
      </c>
      <c r="BP59" s="19" cm="1">
        <f t="array" aca="1" ref="BP59" ca="1">INDIRECT(_xlfn.CONCAT(BP$4,"_d!",BP$1,$A59))</f>
        <v>493.88803100585938</v>
      </c>
      <c r="BQ59" s="19" cm="1">
        <f t="array" aca="1" ref="BQ59" ca="1">INDIRECT(_xlfn.CONCAT(BQ$4,"_d!",BQ$1,$A59))</f>
        <v>496.01458740234375</v>
      </c>
      <c r="BR59" s="19" cm="1">
        <f t="array" aca="1" ref="BR59" ca="1">INDIRECT(_xlfn.CONCAT(BR$4,"_d!",BR$1,$A59))</f>
        <v>506.6444091796875</v>
      </c>
      <c r="BS59" s="19" cm="1">
        <f t="array" aca="1" ref="BS59" ca="1">INDIRECT(_xlfn.CONCAT(BS$4,"_d!",BS$1,$A59))</f>
        <v>477.78512573242188</v>
      </c>
      <c r="BT59" s="42">
        <f t="shared" ca="1" si="14"/>
        <v>477.970474131098</v>
      </c>
      <c r="BU59" s="42"/>
      <c r="BV59" s="45">
        <f t="shared" ca="1" si="15"/>
        <v>490.53215880062072</v>
      </c>
      <c r="BW59" s="45">
        <f t="shared" ca="1" si="16"/>
        <v>490.48986575641533</v>
      </c>
      <c r="BX59" s="45">
        <f t="shared" ca="1" si="17"/>
        <v>487.31484604214643</v>
      </c>
      <c r="BY59" s="45">
        <f t="shared" ca="1" si="18"/>
        <v>486.69348021405324</v>
      </c>
      <c r="BZ59" s="45">
        <f t="shared" ca="1" si="19"/>
        <v>487.44413230828042</v>
      </c>
      <c r="CA59" s="45">
        <f t="shared" ca="1" si="20"/>
        <v>485.36250706251917</v>
      </c>
      <c r="CB59" s="45">
        <f t="shared" ca="1" si="21"/>
        <v>485.18175800443686</v>
      </c>
      <c r="CC59" s="45">
        <f t="shared" ca="1" si="22"/>
        <v>483.69294698256238</v>
      </c>
      <c r="CD59" s="45">
        <f t="shared" ca="1" si="23"/>
        <v>480.84296226080806</v>
      </c>
      <c r="CE59" s="45">
        <f t="shared" ca="1" si="24"/>
        <v>477.970474131098</v>
      </c>
      <c r="CF59" s="45" cm="1">
        <f t="array" aca="1" ref="CF59" ca="1">+SUMPRODUCT($BV$3:$CE$3/100,$BV59:$CE59)</f>
        <v>484.17654224316584</v>
      </c>
      <c r="CG59" s="35">
        <f t="shared" si="28"/>
        <v>44348</v>
      </c>
      <c r="CH59" s="24">
        <f t="shared" ca="1" si="29"/>
        <v>3.2076879259715252E-2</v>
      </c>
      <c r="CI59" s="24">
        <f t="shared" ca="1" si="30"/>
        <v>3.2442736901667102E-2</v>
      </c>
      <c r="CJ59" s="24">
        <f t="shared" ca="1" si="31"/>
        <v>3.2300823716997273E-2</v>
      </c>
      <c r="CK59" s="24">
        <f t="shared" ca="1" si="32"/>
        <v>3.2586054383156648E-2</v>
      </c>
      <c r="CL59" s="24">
        <f t="shared" ca="1" si="33"/>
        <v>3.2445640429794587E-2</v>
      </c>
      <c r="CM59" s="24">
        <f t="shared" ca="1" si="34"/>
        <v>3.215201319218175E-2</v>
      </c>
      <c r="CN59" s="24">
        <f t="shared" ca="1" si="35"/>
        <v>3.2055113434111604E-2</v>
      </c>
      <c r="CO59" s="24">
        <f t="shared" ca="1" si="36"/>
        <v>3.175234671992877E-2</v>
      </c>
      <c r="CP59" s="24">
        <f t="shared" ca="1" si="37"/>
        <v>3.1532707731118714E-2</v>
      </c>
      <c r="CQ59" s="24">
        <f t="shared" ca="1" si="38"/>
        <v>3.0976267209688713E-2</v>
      </c>
      <c r="CR59" s="24">
        <f t="shared" ca="1" si="26"/>
        <v>3.1881416584292221E-2</v>
      </c>
      <c r="CS59" s="35">
        <f t="shared" si="39"/>
        <v>44348</v>
      </c>
      <c r="CT59" s="24">
        <f t="shared" ca="1" si="41"/>
        <v>0.50892931732578672</v>
      </c>
      <c r="CU59" s="24">
        <f t="shared" ca="1" si="42"/>
        <v>0.50976335515118287</v>
      </c>
      <c r="CV59" s="24">
        <f t="shared" ca="1" si="43"/>
        <v>0.50312649142020471</v>
      </c>
      <c r="CW59" s="24">
        <f t="shared" ca="1" si="44"/>
        <v>0.50732922498556343</v>
      </c>
      <c r="CX59" s="24">
        <f t="shared" ca="1" si="45"/>
        <v>0.50467994000354688</v>
      </c>
      <c r="CY59" s="24">
        <f t="shared" ca="1" si="46"/>
        <v>0.50277111365482852</v>
      </c>
      <c r="CZ59" s="24">
        <f t="shared" ca="1" si="47"/>
        <v>0.50352689871393275</v>
      </c>
      <c r="DA59" s="24">
        <f t="shared" ca="1" si="48"/>
        <v>0.50300107915712844</v>
      </c>
      <c r="DB59" s="24">
        <f t="shared" ca="1" si="49"/>
        <v>0.49724446487837537</v>
      </c>
      <c r="DC59" s="24">
        <f t="shared" ca="1" si="50"/>
        <v>0.49574957568790401</v>
      </c>
      <c r="DD59" s="48">
        <f t="shared" ca="1" si="51"/>
        <v>0.50219149984144651</v>
      </c>
      <c r="DE59" s="48">
        <f>+[1]NAC!AG60</f>
        <v>0.50200078391471603</v>
      </c>
    </row>
    <row r="60" spans="1:109" x14ac:dyDescent="0.25">
      <c r="A60" s="110">
        <f t="shared" si="27"/>
        <v>87</v>
      </c>
      <c r="B60" s="35">
        <f>+NAC!A60</f>
        <v>44378</v>
      </c>
      <c r="C60" s="19" cm="1">
        <f t="array" aca="1" ref="C60" ca="1">INDIRECT(_xlfn.CONCAT(C$4,"_d!",C$1,$A60))</f>
        <v>490.3311767578125</v>
      </c>
      <c r="D60" s="19" cm="1">
        <f t="array" aca="1" ref="D60" ca="1">INDIRECT(_xlfn.CONCAT(D$4,"_d!",D$1,$A60))</f>
        <v>505.13259887695313</v>
      </c>
      <c r="E60" s="19" cm="1">
        <f t="array" aca="1" ref="E60" ca="1">INDIRECT(_xlfn.CONCAT(E$4,"_d!",E$1,$A60))</f>
        <v>514.6533203125</v>
      </c>
      <c r="F60" s="19" cm="1">
        <f t="array" aca="1" ref="F60" ca="1">INDIRECT(_xlfn.CONCAT(F$4,"_d!",F$1,$A60))</f>
        <v>519.38238525390625</v>
      </c>
      <c r="G60" s="19" cm="1">
        <f t="array" aca="1" ref="G60" ca="1">INDIRECT(_xlfn.CONCAT(G$4,"_d!",G$1,$A60))</f>
        <v>525.1630859375</v>
      </c>
      <c r="H60" s="19" cm="1">
        <f t="array" aca="1" ref="H60" ca="1">INDIRECT(_xlfn.CONCAT(H$4,"_d!",H$1,$A60))</f>
        <v>485.42816162109375</v>
      </c>
      <c r="I60" s="42">
        <f t="shared" ca="1" si="6"/>
        <v>504.99861217019497</v>
      </c>
      <c r="J60" s="19" cm="1">
        <f t="array" aca="1" ref="J60" ca="1">INDIRECT(_xlfn.CONCAT(J$4,"_d!",J$1,$A60))</f>
        <v>490.94683837890625</v>
      </c>
      <c r="K60" s="19" cm="1">
        <f t="array" aca="1" ref="K60" ca="1">INDIRECT(_xlfn.CONCAT(K$4,"_d!",K$1,$A60))</f>
        <v>509.34246826171875</v>
      </c>
      <c r="L60" s="19" cm="1">
        <f t="array" aca="1" ref="L60" ca="1">INDIRECT(_xlfn.CONCAT(L$4,"_d!",L$1,$A60))</f>
        <v>513.92657470703125</v>
      </c>
      <c r="M60" s="19" cm="1">
        <f t="array" aca="1" ref="M60" ca="1">INDIRECT(_xlfn.CONCAT(M$4,"_d!",M$1,$A60))</f>
        <v>516.0616455078125</v>
      </c>
      <c r="N60" s="19" cm="1">
        <f t="array" aca="1" ref="N60" ca="1">INDIRECT(_xlfn.CONCAT(N$4,"_d!",N$1,$A60))</f>
        <v>524.38787841796875</v>
      </c>
      <c r="O60" s="19" cm="1">
        <f t="array" aca="1" ref="O60" ca="1">INDIRECT(_xlfn.CONCAT(O$4,"_d!",O$1,$A60))</f>
        <v>486.17974853515625</v>
      </c>
      <c r="P60" s="42">
        <f ca="1">+SUMPRODUCT(J$3:$O$3,J60:O60)</f>
        <v>504.97945860946868</v>
      </c>
      <c r="Q60" s="19" cm="1">
        <f t="array" aca="1" ref="Q60" ca="1">INDIRECT(_xlfn.CONCAT(Q$4,"_d!",Q$1,$A60))</f>
        <v>487.549072265625</v>
      </c>
      <c r="R60" s="19" cm="1">
        <f t="array" aca="1" ref="R60" ca="1">INDIRECT(_xlfn.CONCAT(R$4,"_d!",R$1,$A60))</f>
        <v>504.91415405273438</v>
      </c>
      <c r="S60" s="19" cm="1">
        <f t="array" aca="1" ref="S60" ca="1">INDIRECT(_xlfn.CONCAT(S$4,"_d!",S$1,$A60))</f>
        <v>512.85882568359375</v>
      </c>
      <c r="T60" s="19" cm="1">
        <f t="array" aca="1" ref="T60" ca="1">INDIRECT(_xlfn.CONCAT(T$4,"_d!",T$1,$A60))</f>
        <v>520.37933349609375</v>
      </c>
      <c r="U60" s="19" cm="1">
        <f t="array" aca="1" ref="U60" ca="1">INDIRECT(_xlfn.CONCAT(U$4,"_d!",U$1,$A60))</f>
        <v>524.2744140625</v>
      </c>
      <c r="V60" s="19" cm="1">
        <f t="array" aca="1" ref="V60" ca="1">INDIRECT(_xlfn.CONCAT(V$4,"_d!",V$1,$A60))</f>
        <v>489.49169921875</v>
      </c>
      <c r="W60" s="42">
        <f t="shared" ca="1" si="7"/>
        <v>501.69065082136643</v>
      </c>
      <c r="X60" s="19" cm="1">
        <f t="array" aca="1" ref="X60" ca="1">INDIRECT(_xlfn.CONCAT(X$4,"_d!",X$1,$A60))</f>
        <v>486.80746459960938</v>
      </c>
      <c r="Y60" s="19" cm="1">
        <f t="array" aca="1" ref="Y60" ca="1">INDIRECT(_xlfn.CONCAT(Y$4,"_d!",Y$1,$A60))</f>
        <v>506.0552978515625</v>
      </c>
      <c r="Z60" s="19" cm="1">
        <f t="array" aca="1" ref="Z60" ca="1">INDIRECT(_xlfn.CONCAT(Z$4,"_d!",Z$1,$A60))</f>
        <v>515.03668212890625</v>
      </c>
      <c r="AA60" s="19" cm="1">
        <f t="array" aca="1" ref="AA60" ca="1">INDIRECT(_xlfn.CONCAT(AA$4,"_d!",AA$1,$A60))</f>
        <v>514.77142333984375</v>
      </c>
      <c r="AB60" s="19" cm="1">
        <f t="array" aca="1" ref="AB60" ca="1">INDIRECT(_xlfn.CONCAT(AB$4,"_d!",AB$1,$A60))</f>
        <v>527.13836669921875</v>
      </c>
      <c r="AC60" s="19" cm="1">
        <f t="array" aca="1" ref="AC60" ca="1">INDIRECT(_xlfn.CONCAT(AC$4,"_d!",AC$1,$A60))</f>
        <v>492.966064453125</v>
      </c>
      <c r="AD60" s="42">
        <f t="shared" ca="1" si="8"/>
        <v>501.10177293020962</v>
      </c>
      <c r="AE60" s="19" cm="1">
        <f t="array" aca="1" ref="AE60" ca="1">INDIRECT(_xlfn.CONCAT(AE$4,"_d!",AE$1,$A60))</f>
        <v>487.9739990234375</v>
      </c>
      <c r="AF60" s="19" cm="1">
        <f t="array" aca="1" ref="AF60" ca="1">INDIRECT(_xlfn.CONCAT(AF$4,"_d!",AF$1,$A60))</f>
        <v>507.73373413085938</v>
      </c>
      <c r="AG60" s="19" cm="1">
        <f t="array" aca="1" ref="AG60" ca="1">INDIRECT(_xlfn.CONCAT(AG$4,"_d!",AG$1,$A60))</f>
        <v>514.249267578125</v>
      </c>
      <c r="AH60" s="19" cm="1">
        <f t="array" aca="1" ref="AH60" ca="1">INDIRECT(_xlfn.CONCAT(AH$4,"_d!",AH$1,$A60))</f>
        <v>519.5418701171875</v>
      </c>
      <c r="AI60" s="19" cm="1">
        <f t="array" aca="1" ref="AI60" ca="1">INDIRECT(_xlfn.CONCAT(AI$4,"_d!",AI$1,$A60))</f>
        <v>523.02362060546875</v>
      </c>
      <c r="AJ60" s="19" cm="1">
        <f t="array" aca="1" ref="AJ60" ca="1">INDIRECT(_xlfn.CONCAT(AJ$4,"_d!",AJ$1,$A60))</f>
        <v>494.646240234375</v>
      </c>
      <c r="AK60" s="42">
        <f t="shared" ca="1" si="9"/>
        <v>501.98691756667904</v>
      </c>
      <c r="AL60" s="19" cm="1">
        <f t="array" aca="1" ref="AL60" ca="1">INDIRECT(_xlfn.CONCAT(AL$4,"_d!",AL$1,$A60))</f>
        <v>486.8074951171875</v>
      </c>
      <c r="AM60" s="19" cm="1">
        <f t="array" aca="1" ref="AM60" ca="1">INDIRECT(_xlfn.CONCAT(AM$4,"_d!",AM$1,$A60))</f>
        <v>507.12188720703125</v>
      </c>
      <c r="AN60" s="19" cm="1">
        <f t="array" aca="1" ref="AN60" ca="1">INDIRECT(_xlfn.CONCAT(AN$4,"_d!",AN$1,$A60))</f>
        <v>512.48773193359375</v>
      </c>
      <c r="AO60" s="19" cm="1">
        <f t="array" aca="1" ref="AO60" ca="1">INDIRECT(_xlfn.CONCAT(AO$4,"_d!",AO$1,$A60))</f>
        <v>513.6796875</v>
      </c>
      <c r="AP60" s="19" cm="1">
        <f t="array" aca="1" ref="AP60" ca="1">INDIRECT(_xlfn.CONCAT(AP$4,"_d!",AP$1,$A60))</f>
        <v>526.1456298828125</v>
      </c>
      <c r="AQ60" s="19" cm="1">
        <f t="array" aca="1" ref="AQ60" ca="1">INDIRECT(_xlfn.CONCAT(AQ$4,"_d!",AQ$1,$A60))</f>
        <v>490.12075805664063</v>
      </c>
      <c r="AR60" s="42">
        <f t="shared" ca="1" si="10"/>
        <v>499.91097102778485</v>
      </c>
      <c r="AS60" s="19" cm="1">
        <f t="array" aca="1" ref="AS60" ca="1">INDIRECT(_xlfn.CONCAT(AS$4,"_d!",AS$1,$A60))</f>
        <v>487.51443481445313</v>
      </c>
      <c r="AT60" s="19" cm="1">
        <f t="array" aca="1" ref="AT60" ca="1">INDIRECT(_xlfn.CONCAT(AT$4,"_d!",AT$1,$A60))</f>
        <v>507.70980834960938</v>
      </c>
      <c r="AU60" s="19" cm="1">
        <f t="array" aca="1" ref="AU60" ca="1">INDIRECT(_xlfn.CONCAT(AU$4,"_d!",AU$1,$A60))</f>
        <v>511.69525146484375</v>
      </c>
      <c r="AV60" s="19" cm="1">
        <f t="array" aca="1" ref="AV60" ca="1">INDIRECT(_xlfn.CONCAT(AV$4,"_d!",AV$1,$A60))</f>
        <v>518.8062744140625</v>
      </c>
      <c r="AW60" s="19" cm="1">
        <f t="array" aca="1" ref="AW60" ca="1">INDIRECT(_xlfn.CONCAT(AW$4,"_d!",AW$1,$A60))</f>
        <v>523.3792724609375</v>
      </c>
      <c r="AX60" s="19" cm="1">
        <f t="array" aca="1" ref="AX60" ca="1">INDIRECT(_xlfn.CONCAT(AX$4,"_d!",AX$1,$A60))</f>
        <v>489.82305908203125</v>
      </c>
      <c r="AY60" s="42">
        <f t="shared" ca="1" si="11"/>
        <v>499.65098618598125</v>
      </c>
      <c r="AZ60" s="19" cm="1">
        <f t="array" aca="1" ref="AZ60" ca="1">INDIRECT(_xlfn.CONCAT(AZ$4,"_d!",AZ$1,$A60))</f>
        <v>486.68356323242188</v>
      </c>
      <c r="BA60" s="19" cm="1">
        <f t="array" aca="1" ref="BA60" ca="1">INDIRECT(_xlfn.CONCAT(BA$4,"_d!",BA$1,$A60))</f>
        <v>506.35971069335938</v>
      </c>
      <c r="BB60" s="19" cm="1">
        <f t="array" aca="1" ref="BB60" ca="1">INDIRECT(_xlfn.CONCAT(BB$4,"_d!",BB$1,$A60))</f>
        <v>510.98202514648438</v>
      </c>
      <c r="BC60" s="19" cm="1">
        <f t="array" aca="1" ref="BC60" ca="1">INDIRECT(_xlfn.CONCAT(BC$4,"_d!",BC$1,$A60))</f>
        <v>511.624267578125</v>
      </c>
      <c r="BD60" s="19" cm="1">
        <f t="array" aca="1" ref="BD60" ca="1">INDIRECT(_xlfn.CONCAT(BD$4,"_d!",BD$1,$A60))</f>
        <v>524.38336181640625</v>
      </c>
      <c r="BE60" s="19" cm="1">
        <f t="array" aca="1" ref="BE60" ca="1">INDIRECT(_xlfn.CONCAT(BE$4,"_d!",BE$1,$A60))</f>
        <v>494.370361328125</v>
      </c>
      <c r="BF60" s="42">
        <f t="shared" ca="1" si="12"/>
        <v>498.14064853187375</v>
      </c>
      <c r="BG60" s="19" cm="1">
        <f t="array" aca="1" ref="BG60" ca="1">INDIRECT(_xlfn.CONCAT(BG$4,"_d!",BG$1,$A60))</f>
        <v>484.81814575195313</v>
      </c>
      <c r="BH60" s="19" cm="1">
        <f t="array" aca="1" ref="BH60" ca="1">INDIRECT(_xlfn.CONCAT(BH$4,"_d!",BH$1,$A60))</f>
        <v>504.78399658203125</v>
      </c>
      <c r="BI60" s="19" cm="1">
        <f t="array" aca="1" ref="BI60" ca="1">INDIRECT(_xlfn.CONCAT(BI$4,"_d!",BI$1,$A60))</f>
        <v>509.791259765625</v>
      </c>
      <c r="BJ60" s="19" cm="1">
        <f t="array" aca="1" ref="BJ60" ca="1">INDIRECT(_xlfn.CONCAT(BJ$4,"_d!",BJ$1,$A60))</f>
        <v>509.862060546875</v>
      </c>
      <c r="BK60" s="19" cm="1">
        <f t="array" aca="1" ref="BK60" ca="1">INDIRECT(_xlfn.CONCAT(BK$4,"_d!",BK$1,$A60))</f>
        <v>523.000732421875</v>
      </c>
      <c r="BL60" s="19" cm="1">
        <f t="array" aca="1" ref="BL60" ca="1">INDIRECT(_xlfn.CONCAT(BL$4,"_d!",BL$1,$A60))</f>
        <v>493.60995483398438</v>
      </c>
      <c r="BM60" s="42">
        <f t="shared" ca="1" si="13"/>
        <v>495.45573626336801</v>
      </c>
      <c r="BN60" s="19" cm="1">
        <f t="array" aca="1" ref="BN60" ca="1">INDIRECT(_xlfn.CONCAT(BN$4,"_d!",BN$1,$A60))</f>
        <v>483.42034912109375</v>
      </c>
      <c r="BO60" s="19" cm="1">
        <f t="array" aca="1" ref="BO60" ca="1">INDIRECT(_xlfn.CONCAT(BO$4,"_d!",BO$1,$A60))</f>
        <v>504.45562744140625</v>
      </c>
      <c r="BP60" s="19" cm="1">
        <f t="array" aca="1" ref="BP60" ca="1">INDIRECT(_xlfn.CONCAT(BP$4,"_d!",BP$1,$A60))</f>
        <v>507.68270874023438</v>
      </c>
      <c r="BQ60" s="19" cm="1">
        <f t="array" aca="1" ref="BQ60" ca="1">INDIRECT(_xlfn.CONCAT(BQ$4,"_d!",BQ$1,$A60))</f>
        <v>511.219482421875</v>
      </c>
      <c r="BR60" s="19" cm="1">
        <f t="array" aca="1" ref="BR60" ca="1">INDIRECT(_xlfn.CONCAT(BR$4,"_d!",BR$1,$A60))</f>
        <v>522.6292724609375</v>
      </c>
      <c r="BS60" s="19" cm="1">
        <f t="array" aca="1" ref="BS60" ca="1">INDIRECT(_xlfn.CONCAT(BS$4,"_d!",BS$1,$A60))</f>
        <v>493.59326171875</v>
      </c>
      <c r="BT60" s="42">
        <f t="shared" ca="1" si="14"/>
        <v>492.55462602277612</v>
      </c>
      <c r="BU60" s="42"/>
      <c r="BV60" s="45">
        <f t="shared" ca="1" si="15"/>
        <v>504.99861217019497</v>
      </c>
      <c r="BW60" s="45">
        <f t="shared" ca="1" si="16"/>
        <v>504.97945860946868</v>
      </c>
      <c r="BX60" s="45">
        <f t="shared" ca="1" si="17"/>
        <v>501.69065082136643</v>
      </c>
      <c r="BY60" s="45">
        <f t="shared" ca="1" si="18"/>
        <v>501.10177293020962</v>
      </c>
      <c r="BZ60" s="45">
        <f t="shared" ca="1" si="19"/>
        <v>501.98691756667904</v>
      </c>
      <c r="CA60" s="45">
        <f t="shared" ca="1" si="20"/>
        <v>499.91097102778485</v>
      </c>
      <c r="CB60" s="45">
        <f t="shared" ca="1" si="21"/>
        <v>499.65098618598125</v>
      </c>
      <c r="CC60" s="45">
        <f t="shared" ca="1" si="22"/>
        <v>498.14064853187375</v>
      </c>
      <c r="CD60" s="45">
        <f t="shared" ca="1" si="23"/>
        <v>495.45573626336801</v>
      </c>
      <c r="CE60" s="45">
        <f t="shared" ca="1" si="24"/>
        <v>492.55462602277612</v>
      </c>
      <c r="CF60" s="45" cm="1">
        <f t="array" aca="1" ref="CF60" ca="1">+SUMPRODUCT($BV$3:$CE$3/100,$BV60:$CE60)</f>
        <v>498.68610064906744</v>
      </c>
      <c r="CG60" s="35">
        <f t="shared" si="28"/>
        <v>44378</v>
      </c>
      <c r="CH60" s="24">
        <f t="shared" ca="1" si="29"/>
        <v>2.9491345490875842E-2</v>
      </c>
      <c r="CI60" s="24">
        <f t="shared" ca="1" si="30"/>
        <v>2.9541064687866658E-2</v>
      </c>
      <c r="CJ60" s="24">
        <f t="shared" ca="1" si="31"/>
        <v>2.9500034517677465E-2</v>
      </c>
      <c r="CK60" s="24">
        <f t="shared" ca="1" si="32"/>
        <v>2.9604449827064672E-2</v>
      </c>
      <c r="CL60" s="24">
        <f t="shared" ca="1" si="33"/>
        <v>2.983477345297314E-2</v>
      </c>
      <c r="CM60" s="24">
        <f t="shared" ca="1" si="34"/>
        <v>2.9974428913586593E-2</v>
      </c>
      <c r="CN60" s="24">
        <f t="shared" ca="1" si="35"/>
        <v>2.9822284005599498E-2</v>
      </c>
      <c r="CO60" s="24">
        <f t="shared" ca="1" si="36"/>
        <v>2.9869572503467223E-2</v>
      </c>
      <c r="CP60" s="24">
        <f t="shared" ca="1" si="37"/>
        <v>3.0389909283176753E-2</v>
      </c>
      <c r="CQ60" s="24">
        <f t="shared" ca="1" si="38"/>
        <v>3.0512662771043919E-2</v>
      </c>
      <c r="CR60" s="24">
        <f t="shared" ca="1" si="26"/>
        <v>2.9967495613644424E-2</v>
      </c>
      <c r="CS60" s="35">
        <f t="shared" si="39"/>
        <v>44378</v>
      </c>
      <c r="CT60" s="24">
        <f t="shared" ca="1" si="41"/>
        <v>0.52502732084496451</v>
      </c>
      <c r="CU60" s="24">
        <f t="shared" ca="1" si="42"/>
        <v>0.52535327488699046</v>
      </c>
      <c r="CV60" s="24">
        <f t="shared" ca="1" si="43"/>
        <v>0.51910608421842808</v>
      </c>
      <c r="CW60" s="24">
        <f t="shared" ca="1" si="44"/>
        <v>0.52233741653072463</v>
      </c>
      <c r="CX60" s="24">
        <f t="shared" ca="1" si="45"/>
        <v>0.52032110279817867</v>
      </c>
      <c r="CY60" s="24">
        <f t="shared" ca="1" si="46"/>
        <v>0.51829085284615273</v>
      </c>
      <c r="CZ60" s="24">
        <f t="shared" ca="1" si="47"/>
        <v>0.51865033212461453</v>
      </c>
      <c r="DA60" s="24">
        <f t="shared" ca="1" si="48"/>
        <v>0.51797367179281917</v>
      </c>
      <c r="DB60" s="24">
        <f t="shared" ca="1" si="49"/>
        <v>0.51293939623615947</v>
      </c>
      <c r="DC60" s="24">
        <f t="shared" ca="1" si="50"/>
        <v>0.51037214011307341</v>
      </c>
      <c r="DD60" s="48">
        <f t="shared" ca="1" si="51"/>
        <v>0.5175065629139326</v>
      </c>
      <c r="DE60" s="48">
        <f>+[1]NAC!AG61</f>
        <v>0.51766171625105817</v>
      </c>
    </row>
    <row r="61" spans="1:109" x14ac:dyDescent="0.25">
      <c r="A61" s="110">
        <f t="shared" si="27"/>
        <v>88</v>
      </c>
      <c r="B61" s="35">
        <f>+NAC!A61</f>
        <v>44409</v>
      </c>
      <c r="C61" s="19" cm="1">
        <f t="array" aca="1" ref="C61" ca="1">INDIRECT(_xlfn.CONCAT(C$4,"_d!",C$1,$A61))</f>
        <v>501.66519165039063</v>
      </c>
      <c r="D61" s="19" cm="1">
        <f t="array" aca="1" ref="D61" ca="1">INDIRECT(_xlfn.CONCAT(D$4,"_d!",D$1,$A61))</f>
        <v>515.2781982421875</v>
      </c>
      <c r="E61" s="19" cm="1">
        <f t="array" aca="1" ref="E61" ca="1">INDIRECT(_xlfn.CONCAT(E$4,"_d!",E$1,$A61))</f>
        <v>525.85186767578125</v>
      </c>
      <c r="F61" s="19" cm="1">
        <f t="array" aca="1" ref="F61" ca="1">INDIRECT(_xlfn.CONCAT(F$4,"_d!",F$1,$A61))</f>
        <v>532.89422607421875</v>
      </c>
      <c r="G61" s="19" cm="1">
        <f t="array" aca="1" ref="G61" ca="1">INDIRECT(_xlfn.CONCAT(G$4,"_d!",G$1,$A61))</f>
        <v>533.39593505859375</v>
      </c>
      <c r="H61" s="19" cm="1">
        <f t="array" aca="1" ref="H61" ca="1">INDIRECT(_xlfn.CONCAT(H$4,"_d!",H$1,$A61))</f>
        <v>501.67205810546875</v>
      </c>
      <c r="I61" s="42">
        <f t="shared" ca="1" si="6"/>
        <v>516.22312804025</v>
      </c>
      <c r="J61" s="19" cm="1">
        <f t="array" aca="1" ref="J61" ca="1">INDIRECT(_xlfn.CONCAT(J$4,"_d!",J$1,$A61))</f>
        <v>502.462890625</v>
      </c>
      <c r="K61" s="19" cm="1">
        <f t="array" aca="1" ref="K61" ca="1">INDIRECT(_xlfn.CONCAT(K$4,"_d!",K$1,$A61))</f>
        <v>519.86212158203125</v>
      </c>
      <c r="L61" s="19" cm="1">
        <f t="array" aca="1" ref="L61" ca="1">INDIRECT(_xlfn.CONCAT(L$4,"_d!",L$1,$A61))</f>
        <v>525.21759033203125</v>
      </c>
      <c r="M61" s="19" cm="1">
        <f t="array" aca="1" ref="M61" ca="1">INDIRECT(_xlfn.CONCAT(M$4,"_d!",M$1,$A61))</f>
        <v>529.60595703125</v>
      </c>
      <c r="N61" s="19" cm="1">
        <f t="array" aca="1" ref="N61" ca="1">INDIRECT(_xlfn.CONCAT(N$4,"_d!",N$1,$A61))</f>
        <v>532.9442138671875</v>
      </c>
      <c r="O61" s="19" cm="1">
        <f t="array" aca="1" ref="O61" ca="1">INDIRECT(_xlfn.CONCAT(O$4,"_d!",O$1,$A61))</f>
        <v>502.39797973632813</v>
      </c>
      <c r="P61" s="42">
        <f ca="1">+SUMPRODUCT(J$3:$O$3,J61:O61)</f>
        <v>516.32651416830504</v>
      </c>
      <c r="Q61" s="19" cm="1">
        <f t="array" aca="1" ref="Q61" ca="1">INDIRECT(_xlfn.CONCAT(Q$4,"_d!",Q$1,$A61))</f>
        <v>499.46160888671875</v>
      </c>
      <c r="R61" s="19" cm="1">
        <f t="array" aca="1" ref="R61" ca="1">INDIRECT(_xlfn.CONCAT(R$4,"_d!",R$1,$A61))</f>
        <v>515.34039306640625</v>
      </c>
      <c r="S61" s="19" cm="1">
        <f t="array" aca="1" ref="S61" ca="1">INDIRECT(_xlfn.CONCAT(S$4,"_d!",S$1,$A61))</f>
        <v>524.3690185546875</v>
      </c>
      <c r="T61" s="19" cm="1">
        <f t="array" aca="1" ref="T61" ca="1">INDIRECT(_xlfn.CONCAT(T$4,"_d!",T$1,$A61))</f>
        <v>534.11639404296875</v>
      </c>
      <c r="U61" s="19" cm="1">
        <f t="array" aca="1" ref="U61" ca="1">INDIRECT(_xlfn.CONCAT(U$4,"_d!",U$1,$A61))</f>
        <v>533.01513671875</v>
      </c>
      <c r="V61" s="19" cm="1">
        <f t="array" aca="1" ref="V61" ca="1">INDIRECT(_xlfn.CONCAT(V$4,"_d!",V$1,$A61))</f>
        <v>505.923828125</v>
      </c>
      <c r="W61" s="42">
        <f t="shared" ca="1" si="7"/>
        <v>513.13854570311162</v>
      </c>
      <c r="X61" s="19" cm="1">
        <f t="array" aca="1" ref="X61" ca="1">INDIRECT(_xlfn.CONCAT(X$4,"_d!",X$1,$A61))</f>
        <v>498.52447509765625</v>
      </c>
      <c r="Y61" s="19" cm="1">
        <f t="array" aca="1" ref="Y61" ca="1">INDIRECT(_xlfn.CONCAT(Y$4,"_d!",Y$1,$A61))</f>
        <v>517.19610595703125</v>
      </c>
      <c r="Z61" s="19" cm="1">
        <f t="array" aca="1" ref="Z61" ca="1">INDIRECT(_xlfn.CONCAT(Z$4,"_d!",Z$1,$A61))</f>
        <v>526.63226318359375</v>
      </c>
      <c r="AA61" s="19" cm="1">
        <f t="array" aca="1" ref="AA61" ca="1">INDIRECT(_xlfn.CONCAT(AA$4,"_d!",AA$1,$A61))</f>
        <v>528.642333984375</v>
      </c>
      <c r="AB61" s="19" cm="1">
        <f t="array" aca="1" ref="AB61" ca="1">INDIRECT(_xlfn.CONCAT(AB$4,"_d!",AB$1,$A61))</f>
        <v>536.25140380859375</v>
      </c>
      <c r="AC61" s="19" cm="1">
        <f t="array" aca="1" ref="AC61" ca="1">INDIRECT(_xlfn.CONCAT(AC$4,"_d!",AC$1,$A61))</f>
        <v>509.73098754882813</v>
      </c>
      <c r="AD61" s="42">
        <f t="shared" ca="1" si="8"/>
        <v>512.78547668370015</v>
      </c>
      <c r="AE61" s="19" cm="1">
        <f t="array" aca="1" ref="AE61" ca="1">INDIRECT(_xlfn.CONCAT(AE$4,"_d!",AE$1,$A61))</f>
        <v>499.8486328125</v>
      </c>
      <c r="AF61" s="19" cm="1">
        <f t="array" aca="1" ref="AF61" ca="1">INDIRECT(_xlfn.CONCAT(AF$4,"_d!",AF$1,$A61))</f>
        <v>519.02685546875</v>
      </c>
      <c r="AG61" s="19" cm="1">
        <f t="array" aca="1" ref="AG61" ca="1">INDIRECT(_xlfn.CONCAT(AG$4,"_d!",AG$1,$A61))</f>
        <v>526.35467529296875</v>
      </c>
      <c r="AH61" s="19" cm="1">
        <f t="array" aca="1" ref="AH61" ca="1">INDIRECT(_xlfn.CONCAT(AH$4,"_d!",AH$1,$A61))</f>
        <v>533.29351806640625</v>
      </c>
      <c r="AI61" s="19" cm="1">
        <f t="array" aca="1" ref="AI61" ca="1">INDIRECT(_xlfn.CONCAT(AI$4,"_d!",AI$1,$A61))</f>
        <v>532.21697998046875</v>
      </c>
      <c r="AJ61" s="19" cm="1">
        <f t="array" aca="1" ref="AJ61" ca="1">INDIRECT(_xlfn.CONCAT(AJ$4,"_d!",AJ$1,$A61))</f>
        <v>511.3935546875</v>
      </c>
      <c r="AK61" s="42">
        <f t="shared" ca="1" si="9"/>
        <v>513.70526308814385</v>
      </c>
      <c r="AL61" s="19" cm="1">
        <f t="array" aca="1" ref="AL61" ca="1">INDIRECT(_xlfn.CONCAT(AL$4,"_d!",AL$1,$A61))</f>
        <v>498.93545532226563</v>
      </c>
      <c r="AM61" s="19" cm="1">
        <f t="array" aca="1" ref="AM61" ca="1">INDIRECT(_xlfn.CONCAT(AM$4,"_d!",AM$1,$A61))</f>
        <v>518.4312744140625</v>
      </c>
      <c r="AN61" s="19" cm="1">
        <f t="array" aca="1" ref="AN61" ca="1">INDIRECT(_xlfn.CONCAT(AN$4,"_d!",AN$1,$A61))</f>
        <v>524.72076416015625</v>
      </c>
      <c r="AO61" s="19" cm="1">
        <f t="array" aca="1" ref="AO61" ca="1">INDIRECT(_xlfn.CONCAT(AO$4,"_d!",AO$1,$A61))</f>
        <v>527.59710693359375</v>
      </c>
      <c r="AP61" s="19" cm="1">
        <f t="array" aca="1" ref="AP61" ca="1">INDIRECT(_xlfn.CONCAT(AP$4,"_d!",AP$1,$A61))</f>
        <v>535.743408203125</v>
      </c>
      <c r="AQ61" s="19" cm="1">
        <f t="array" aca="1" ref="AQ61" ca="1">INDIRECT(_xlfn.CONCAT(AQ$4,"_d!",AQ$1,$A61))</f>
        <v>506.71551513671875</v>
      </c>
      <c r="AR61" s="42">
        <f t="shared" ca="1" si="10"/>
        <v>511.91007112125487</v>
      </c>
      <c r="AS61" s="19" cm="1">
        <f t="array" aca="1" ref="AS61" ca="1">INDIRECT(_xlfn.CONCAT(AS$4,"_d!",AS$1,$A61))</f>
        <v>499.96533203125</v>
      </c>
      <c r="AT61" s="19" cm="1">
        <f t="array" aca="1" ref="AT61" ca="1">INDIRECT(_xlfn.CONCAT(AT$4,"_d!",AT$1,$A61))</f>
        <v>519.15081787109375</v>
      </c>
      <c r="AU61" s="19" cm="1">
        <f t="array" aca="1" ref="AU61" ca="1">INDIRECT(_xlfn.CONCAT(AU$4,"_d!",AU$1,$A61))</f>
        <v>524.337646484375</v>
      </c>
      <c r="AV61" s="19" cm="1">
        <f t="array" aca="1" ref="AV61" ca="1">INDIRECT(_xlfn.CONCAT(AV$4,"_d!",AV$1,$A61))</f>
        <v>532.81671142578125</v>
      </c>
      <c r="AW61" s="19" cm="1">
        <f t="array" aca="1" ref="AW61" ca="1">INDIRECT(_xlfn.CONCAT(AW$4,"_d!",AW$1,$A61))</f>
        <v>533.376708984375</v>
      </c>
      <c r="AX61" s="19" cm="1">
        <f t="array" aca="1" ref="AX61" ca="1">INDIRECT(_xlfn.CONCAT(AX$4,"_d!",AX$1,$A61))</f>
        <v>506.29959106445313</v>
      </c>
      <c r="AY61" s="42">
        <f t="shared" ca="1" si="11"/>
        <v>511.93490345095904</v>
      </c>
      <c r="AZ61" s="19" cm="1">
        <f t="array" aca="1" ref="AZ61" ca="1">INDIRECT(_xlfn.CONCAT(AZ$4,"_d!",AZ$1,$A61))</f>
        <v>499.57315063476563</v>
      </c>
      <c r="BA61" s="19" cm="1">
        <f t="array" aca="1" ref="BA61" ca="1">INDIRECT(_xlfn.CONCAT(BA$4,"_d!",BA$1,$A61))</f>
        <v>518.15301513671875</v>
      </c>
      <c r="BB61" s="19" cm="1">
        <f t="array" aca="1" ref="BB61" ca="1">INDIRECT(_xlfn.CONCAT(BB$4,"_d!",BB$1,$A61))</f>
        <v>523.5791015625</v>
      </c>
      <c r="BC61" s="19" cm="1">
        <f t="array" aca="1" ref="BC61" ca="1">INDIRECT(_xlfn.CONCAT(BC$4,"_d!",BC$1,$A61))</f>
        <v>525.80792236328125</v>
      </c>
      <c r="BD61" s="19" cm="1">
        <f t="array" aca="1" ref="BD61" ca="1">INDIRECT(_xlfn.CONCAT(BD$4,"_d!",BD$1,$A61))</f>
        <v>534.43914794921875</v>
      </c>
      <c r="BE61" s="19" cm="1">
        <f t="array" aca="1" ref="BE61" ca="1">INDIRECT(_xlfn.CONCAT(BE$4,"_d!",BE$1,$A61))</f>
        <v>511.35903930664063</v>
      </c>
      <c r="BF61" s="42">
        <f t="shared" ca="1" si="12"/>
        <v>510.76777810380611</v>
      </c>
      <c r="BG61" s="19" cm="1">
        <f t="array" aca="1" ref="BG61" ca="1">INDIRECT(_xlfn.CONCAT(BG$4,"_d!",BG$1,$A61))</f>
        <v>497.84506225585938</v>
      </c>
      <c r="BH61" s="19" cm="1">
        <f t="array" aca="1" ref="BH61" ca="1">INDIRECT(_xlfn.CONCAT(BH$4,"_d!",BH$1,$A61))</f>
        <v>516.95452880859375</v>
      </c>
      <c r="BI61" s="19" cm="1">
        <f t="array" aca="1" ref="BI61" ca="1">INDIRECT(_xlfn.CONCAT(BI$4,"_d!",BI$1,$A61))</f>
        <v>522.28607177734375</v>
      </c>
      <c r="BJ61" s="19" cm="1">
        <f t="array" aca="1" ref="BJ61" ca="1">INDIRECT(_xlfn.CONCAT(BJ$4,"_d!",BJ$1,$A61))</f>
        <v>523.7325439453125</v>
      </c>
      <c r="BK61" s="19" cm="1">
        <f t="array" aca="1" ref="BK61" ca="1">INDIRECT(_xlfn.CONCAT(BK$4,"_d!",BK$1,$A61))</f>
        <v>533.33819580078125</v>
      </c>
      <c r="BL61" s="19" cm="1">
        <f t="array" aca="1" ref="BL61" ca="1">INDIRECT(_xlfn.CONCAT(BL$4,"_d!",BL$1,$A61))</f>
        <v>510.49667358398438</v>
      </c>
      <c r="BM61" s="42">
        <f t="shared" ca="1" si="13"/>
        <v>508.32881040178131</v>
      </c>
      <c r="BN61" s="19" cm="1">
        <f t="array" aca="1" ref="BN61" ca="1">INDIRECT(_xlfn.CONCAT(BN$4,"_d!",BN$1,$A61))</f>
        <v>496.93020629882813</v>
      </c>
      <c r="BO61" s="19" cm="1">
        <f t="array" aca="1" ref="BO61" ca="1">INDIRECT(_xlfn.CONCAT(BO$4,"_d!",BO$1,$A61))</f>
        <v>517.13360595703125</v>
      </c>
      <c r="BP61" s="19" cm="1">
        <f t="array" aca="1" ref="BP61" ca="1">INDIRECT(_xlfn.CONCAT(BP$4,"_d!",BP$1,$A61))</f>
        <v>520.75604248046875</v>
      </c>
      <c r="BQ61" s="19" cm="1">
        <f t="array" aca="1" ref="BQ61" ca="1">INDIRECT(_xlfn.CONCAT(BQ$4,"_d!",BQ$1,$A61))</f>
        <v>526.1165771484375</v>
      </c>
      <c r="BR61" s="19" cm="1">
        <f t="array" aca="1" ref="BR61" ca="1">INDIRECT(_xlfn.CONCAT(BR$4,"_d!",BR$1,$A61))</f>
        <v>533.24847412109375</v>
      </c>
      <c r="BS61" s="19" cm="1">
        <f t="array" aca="1" ref="BS61" ca="1">INDIRECT(_xlfn.CONCAT(BS$4,"_d!",BS$1,$A61))</f>
        <v>510.69534301757813</v>
      </c>
      <c r="BT61" s="42">
        <f t="shared" ca="1" si="14"/>
        <v>506.03731963893682</v>
      </c>
      <c r="BU61" s="42"/>
      <c r="BV61" s="45">
        <f t="shared" ca="1" si="15"/>
        <v>516.22312804025</v>
      </c>
      <c r="BW61" s="45">
        <f t="shared" ca="1" si="16"/>
        <v>516.32651416830504</v>
      </c>
      <c r="BX61" s="45">
        <f t="shared" ca="1" si="17"/>
        <v>513.13854570311162</v>
      </c>
      <c r="BY61" s="45">
        <f t="shared" ca="1" si="18"/>
        <v>512.78547668370015</v>
      </c>
      <c r="BZ61" s="45">
        <f t="shared" ca="1" si="19"/>
        <v>513.70526308814385</v>
      </c>
      <c r="CA61" s="45">
        <f t="shared" ca="1" si="20"/>
        <v>511.91007112125487</v>
      </c>
      <c r="CB61" s="45">
        <f t="shared" ca="1" si="21"/>
        <v>511.93490345095904</v>
      </c>
      <c r="CC61" s="45">
        <f t="shared" ca="1" si="22"/>
        <v>510.76777810380611</v>
      </c>
      <c r="CD61" s="45">
        <f t="shared" ca="1" si="23"/>
        <v>508.32881040178131</v>
      </c>
      <c r="CE61" s="45">
        <f t="shared" ca="1" si="24"/>
        <v>506.03731963893682</v>
      </c>
      <c r="CF61" s="45" cm="1">
        <f t="array" aca="1" ref="CF61" ca="1">+SUMPRODUCT($BV$3:$CE$3/100,$BV61:$CE61)</f>
        <v>511.00588433508238</v>
      </c>
      <c r="CG61" s="35">
        <f t="shared" si="28"/>
        <v>44409</v>
      </c>
      <c r="CH61" s="24">
        <f t="shared" ca="1" si="29"/>
        <v>2.2226825182387167E-2</v>
      </c>
      <c r="CI61" s="24">
        <f t="shared" ca="1" si="30"/>
        <v>2.2470330951841255E-2</v>
      </c>
      <c r="CJ61" s="24">
        <f t="shared" ca="1" si="31"/>
        <v>2.28186330819653E-2</v>
      </c>
      <c r="CK61" s="24">
        <f t="shared" ca="1" si="32"/>
        <v>2.3316029566548213E-2</v>
      </c>
      <c r="CL61" s="24">
        <f t="shared" ca="1" si="33"/>
        <v>2.3343926129127279E-2</v>
      </c>
      <c r="CM61" s="24">
        <f t="shared" ca="1" si="34"/>
        <v>2.4002474018125053E-2</v>
      </c>
      <c r="CN61" s="24">
        <f t="shared" ca="1" si="35"/>
        <v>2.458499553607485E-2</v>
      </c>
      <c r="CO61" s="24">
        <f t="shared" ca="1" si="36"/>
        <v>2.5348522769918835E-2</v>
      </c>
      <c r="CP61" s="24">
        <f t="shared" ca="1" si="37"/>
        <v>2.5982289024443439E-2</v>
      </c>
      <c r="CQ61" s="24">
        <f t="shared" ca="1" si="38"/>
        <v>2.737299155025541E-2</v>
      </c>
      <c r="CR61" s="24">
        <f t="shared" ca="1" si="26"/>
        <v>2.4704485787713004E-2</v>
      </c>
      <c r="CS61" s="35">
        <f t="shared" si="39"/>
        <v>44409</v>
      </c>
      <c r="CT61" s="24">
        <f t="shared" ca="1" si="41"/>
        <v>0.51729881312683212</v>
      </c>
      <c r="CU61" s="24">
        <f t="shared" ca="1" si="42"/>
        <v>0.51796584009862867</v>
      </c>
      <c r="CV61" s="24">
        <f t="shared" ca="1" si="43"/>
        <v>0.51260317734545491</v>
      </c>
      <c r="CW61" s="24">
        <f t="shared" ca="1" si="44"/>
        <v>0.51658727704097895</v>
      </c>
      <c r="CX61" s="24">
        <f t="shared" ca="1" si="45"/>
        <v>0.51477189638668852</v>
      </c>
      <c r="CY61" s="24">
        <f t="shared" ca="1" si="46"/>
        <v>0.51364661297402181</v>
      </c>
      <c r="CZ61" s="24">
        <f t="shared" ca="1" si="47"/>
        <v>0.5149721256460531</v>
      </c>
      <c r="DA61" s="24">
        <f t="shared" ca="1" si="48"/>
        <v>0.51554041615507229</v>
      </c>
      <c r="DB61" s="24">
        <f t="shared" ca="1" si="49"/>
        <v>0.51172423481736562</v>
      </c>
      <c r="DC61" s="24">
        <f t="shared" ca="1" si="50"/>
        <v>0.51087892495820308</v>
      </c>
      <c r="DD61" s="48">
        <f t="shared" ca="1" si="51"/>
        <v>0.51397795913737077</v>
      </c>
      <c r="DE61" s="48">
        <f>+[1]NAC!AG62</f>
        <v>0.51423887270992519</v>
      </c>
    </row>
    <row r="62" spans="1:109" x14ac:dyDescent="0.25">
      <c r="A62" s="110">
        <f t="shared" si="27"/>
        <v>89</v>
      </c>
      <c r="B62" s="35">
        <f>+NAC!A62</f>
        <v>44440</v>
      </c>
      <c r="C62" s="19" cm="1">
        <f t="array" aca="1" ref="C62" ca="1">INDIRECT(_xlfn.CONCAT(C$4,"_d!",C$1,$A62))</f>
        <v>520.42303466796875</v>
      </c>
      <c r="D62" s="19" cm="1">
        <f t="array" aca="1" ref="D62" ca="1">INDIRECT(_xlfn.CONCAT(D$4,"_d!",D$1,$A62))</f>
        <v>532.6839599609375</v>
      </c>
      <c r="E62" s="19" cm="1">
        <f t="array" aca="1" ref="E62" ca="1">INDIRECT(_xlfn.CONCAT(E$4,"_d!",E$1,$A62))</f>
        <v>542.4942626953125</v>
      </c>
      <c r="F62" s="19" cm="1">
        <f t="array" aca="1" ref="F62" ca="1">INDIRECT(_xlfn.CONCAT(F$4,"_d!",F$1,$A62))</f>
        <v>547.711181640625</v>
      </c>
      <c r="G62" s="19" cm="1">
        <f t="array" aca="1" ref="G62" ca="1">INDIRECT(_xlfn.CONCAT(G$4,"_d!",G$1,$A62))</f>
        <v>548.94171142578125</v>
      </c>
      <c r="H62" s="19" cm="1">
        <f t="array" aca="1" ref="H62" ca="1">INDIRECT(_xlfn.CONCAT(H$4,"_d!",H$1,$A62))</f>
        <v>520.63616943359375</v>
      </c>
      <c r="I62" s="42">
        <f t="shared" ca="1" si="6"/>
        <v>533.46675174397171</v>
      </c>
      <c r="J62" s="19" cm="1">
        <f t="array" aca="1" ref="J62" ca="1">INDIRECT(_xlfn.CONCAT(J$4,"_d!",J$1,$A62))</f>
        <v>521.5653076171875</v>
      </c>
      <c r="K62" s="19" cm="1">
        <f t="array" aca="1" ref="K62" ca="1">INDIRECT(_xlfn.CONCAT(K$4,"_d!",K$1,$A62))</f>
        <v>537.43731689453125</v>
      </c>
      <c r="L62" s="19" cm="1">
        <f t="array" aca="1" ref="L62" ca="1">INDIRECT(_xlfn.CONCAT(L$4,"_d!",L$1,$A62))</f>
        <v>541.8409423828125</v>
      </c>
      <c r="M62" s="19" cm="1">
        <f t="array" aca="1" ref="M62" ca="1">INDIRECT(_xlfn.CONCAT(M$4,"_d!",M$1,$A62))</f>
        <v>544.533203125</v>
      </c>
      <c r="N62" s="19" cm="1">
        <f t="array" aca="1" ref="N62" ca="1">INDIRECT(_xlfn.CONCAT(N$4,"_d!",N$1,$A62))</f>
        <v>548.735107421875</v>
      </c>
      <c r="O62" s="19" cm="1">
        <f t="array" aca="1" ref="O62" ca="1">INDIRECT(_xlfn.CONCAT(O$4,"_d!",O$1,$A62))</f>
        <v>521.65509033203125</v>
      </c>
      <c r="P62" s="42">
        <f ca="1">+SUMPRODUCT(J$3:$O$3,J62:O62)</f>
        <v>533.91697557690702</v>
      </c>
      <c r="Q62" s="19" cm="1">
        <f t="array" aca="1" ref="Q62" ca="1">INDIRECT(_xlfn.CONCAT(Q$4,"_d!",Q$1,$A62))</f>
        <v>518.3240966796875</v>
      </c>
      <c r="R62" s="19" cm="1">
        <f t="array" aca="1" ref="R62" ca="1">INDIRECT(_xlfn.CONCAT(R$4,"_d!",R$1,$A62))</f>
        <v>532.71600341796875</v>
      </c>
      <c r="S62" s="19" cm="1">
        <f t="array" aca="1" ref="S62" ca="1">INDIRECT(_xlfn.CONCAT(S$4,"_d!",S$1,$A62))</f>
        <v>540.93621826171875</v>
      </c>
      <c r="T62" s="19" cm="1">
        <f t="array" aca="1" ref="T62" ca="1">INDIRECT(_xlfn.CONCAT(T$4,"_d!",T$1,$A62))</f>
        <v>548.79132080078125</v>
      </c>
      <c r="U62" s="19" cm="1">
        <f t="array" aca="1" ref="U62" ca="1">INDIRECT(_xlfn.CONCAT(U$4,"_d!",U$1,$A62))</f>
        <v>548.37841796875</v>
      </c>
      <c r="V62" s="19" cm="1">
        <f t="array" aca="1" ref="V62" ca="1">INDIRECT(_xlfn.CONCAT(V$4,"_d!",V$1,$A62))</f>
        <v>525.1536865234375</v>
      </c>
      <c r="W62" s="42">
        <f t="shared" ca="1" si="7"/>
        <v>530.66291240827786</v>
      </c>
      <c r="X62" s="19" cm="1">
        <f t="array" aca="1" ref="X62" ca="1">INDIRECT(_xlfn.CONCAT(X$4,"_d!",X$1,$A62))</f>
        <v>517.646728515625</v>
      </c>
      <c r="Y62" s="19" cm="1">
        <f t="array" aca="1" ref="Y62" ca="1">INDIRECT(_xlfn.CONCAT(Y$4,"_d!",Y$1,$A62))</f>
        <v>535.0670166015625</v>
      </c>
      <c r="Z62" s="19" cm="1">
        <f t="array" aca="1" ref="Z62" ca="1">INDIRECT(_xlfn.CONCAT(Z$4,"_d!",Z$1,$A62))</f>
        <v>542.90667724609375</v>
      </c>
      <c r="AA62" s="19" cm="1">
        <f t="array" aca="1" ref="AA62" ca="1">INDIRECT(_xlfn.CONCAT(AA$4,"_d!",AA$1,$A62))</f>
        <v>543.63037109375</v>
      </c>
      <c r="AB62" s="19" cm="1">
        <f t="array" aca="1" ref="AB62" ca="1">INDIRECT(_xlfn.CONCAT(AB$4,"_d!",AB$1,$A62))</f>
        <v>551.46051025390625</v>
      </c>
      <c r="AC62" s="19" cm="1">
        <f t="array" aca="1" ref="AC62" ca="1">INDIRECT(_xlfn.CONCAT(AC$4,"_d!",AC$1,$A62))</f>
        <v>528.78790283203125</v>
      </c>
      <c r="AD62" s="42">
        <f t="shared" ca="1" si="8"/>
        <v>530.64177404393206</v>
      </c>
      <c r="AE62" s="19" cm="1">
        <f t="array" aca="1" ref="AE62" ca="1">INDIRECT(_xlfn.CONCAT(AE$4,"_d!",AE$1,$A62))</f>
        <v>518.8232421875</v>
      </c>
      <c r="AF62" s="19" cm="1">
        <f t="array" aca="1" ref="AF62" ca="1">INDIRECT(_xlfn.CONCAT(AF$4,"_d!",AF$1,$A62))</f>
        <v>536.9271240234375</v>
      </c>
      <c r="AG62" s="19" cm="1">
        <f t="array" aca="1" ref="AG62" ca="1">INDIRECT(_xlfn.CONCAT(AG$4,"_d!",AG$1,$A62))</f>
        <v>542.89508056640625</v>
      </c>
      <c r="AH62" s="19" cm="1">
        <f t="array" aca="1" ref="AH62" ca="1">INDIRECT(_xlfn.CONCAT(AH$4,"_d!",AH$1,$A62))</f>
        <v>547.9544677734375</v>
      </c>
      <c r="AI62" s="19" cm="1">
        <f t="array" aca="1" ref="AI62" ca="1">INDIRECT(_xlfn.CONCAT(AI$4,"_d!",AI$1,$A62))</f>
        <v>547.49066162109375</v>
      </c>
      <c r="AJ62" s="19" cm="1">
        <f t="array" aca="1" ref="AJ62" ca="1">INDIRECT(_xlfn.CONCAT(AJ$4,"_d!",AJ$1,$A62))</f>
        <v>530.46856689453125</v>
      </c>
      <c r="AK62" s="42">
        <f t="shared" ca="1" si="9"/>
        <v>531.58693037926218</v>
      </c>
      <c r="AL62" s="19" cm="1">
        <f t="array" aca="1" ref="AL62" ca="1">INDIRECT(_xlfn.CONCAT(AL$4,"_d!",AL$1,$A62))</f>
        <v>517.83734130859375</v>
      </c>
      <c r="AM62" s="19" cm="1">
        <f t="array" aca="1" ref="AM62" ca="1">INDIRECT(_xlfn.CONCAT(AM$4,"_d!",AM$1,$A62))</f>
        <v>536.204833984375</v>
      </c>
      <c r="AN62" s="19" cm="1">
        <f t="array" aca="1" ref="AN62" ca="1">INDIRECT(_xlfn.CONCAT(AN$4,"_d!",AN$1,$A62))</f>
        <v>541.48175048828125</v>
      </c>
      <c r="AO62" s="19" cm="1">
        <f t="array" aca="1" ref="AO62" ca="1">INDIRECT(_xlfn.CONCAT(AO$4,"_d!",AO$1,$A62))</f>
        <v>542.77105712890625</v>
      </c>
      <c r="AP62" s="19" cm="1">
        <f t="array" aca="1" ref="AP62" ca="1">INDIRECT(_xlfn.CONCAT(AP$4,"_d!",AP$1,$A62))</f>
        <v>551.15069580078125</v>
      </c>
      <c r="AQ62" s="19" cm="1">
        <f t="array" aca="1" ref="AQ62" ca="1">INDIRECT(_xlfn.CONCAT(AQ$4,"_d!",AQ$1,$A62))</f>
        <v>526.0477294921875</v>
      </c>
      <c r="AR62" s="42">
        <f t="shared" ca="1" si="10"/>
        <v>529.89406697354707</v>
      </c>
      <c r="AS62" s="19" cm="1">
        <f t="array" aca="1" ref="AS62" ca="1">INDIRECT(_xlfn.CONCAT(AS$4,"_d!",AS$1,$A62))</f>
        <v>519.21246337890625</v>
      </c>
      <c r="AT62" s="19" cm="1">
        <f t="array" aca="1" ref="AT62" ca="1">INDIRECT(_xlfn.CONCAT(AT$4,"_d!",AT$1,$A62))</f>
        <v>536.84722900390625</v>
      </c>
      <c r="AU62" s="19" cm="1">
        <f t="array" aca="1" ref="AU62" ca="1">INDIRECT(_xlfn.CONCAT(AU$4,"_d!",AU$1,$A62))</f>
        <v>541.19622802734375</v>
      </c>
      <c r="AV62" s="19" cm="1">
        <f t="array" aca="1" ref="AV62" ca="1">INDIRECT(_xlfn.CONCAT(AV$4,"_d!",AV$1,$A62))</f>
        <v>547.69097900390625</v>
      </c>
      <c r="AW62" s="19" cm="1">
        <f t="array" aca="1" ref="AW62" ca="1">INDIRECT(_xlfn.CONCAT(AW$4,"_d!",AW$1,$A62))</f>
        <v>548.08123779296875</v>
      </c>
      <c r="AX62" s="19" cm="1">
        <f t="array" aca="1" ref="AX62" ca="1">INDIRECT(_xlfn.CONCAT(AX$4,"_d!",AX$1,$A62))</f>
        <v>525.49871826171875</v>
      </c>
      <c r="AY62" s="42">
        <f t="shared" ca="1" si="11"/>
        <v>530.03228890462401</v>
      </c>
      <c r="AZ62" s="19" cm="1">
        <f t="array" aca="1" ref="AZ62" ca="1">INDIRECT(_xlfn.CONCAT(AZ$4,"_d!",AZ$1,$A62))</f>
        <v>518.867431640625</v>
      </c>
      <c r="BA62" s="19" cm="1">
        <f t="array" aca="1" ref="BA62" ca="1">INDIRECT(_xlfn.CONCAT(BA$4,"_d!",BA$1,$A62))</f>
        <v>536.0118408203125</v>
      </c>
      <c r="BB62" s="19" cm="1">
        <f t="array" aca="1" ref="BB62" ca="1">INDIRECT(_xlfn.CONCAT(BB$4,"_d!",BB$1,$A62))</f>
        <v>540.26934814453125</v>
      </c>
      <c r="BC62" s="19" cm="1">
        <f t="array" aca="1" ref="BC62" ca="1">INDIRECT(_xlfn.CONCAT(BC$4,"_d!",BC$1,$A62))</f>
        <v>540.92584228515625</v>
      </c>
      <c r="BD62" s="19" cm="1">
        <f t="array" aca="1" ref="BD62" ca="1">INDIRECT(_xlfn.CONCAT(BD$4,"_d!",BD$1,$A62))</f>
        <v>549.1285400390625</v>
      </c>
      <c r="BE62" s="19" cm="1">
        <f t="array" aca="1" ref="BE62" ca="1">INDIRECT(_xlfn.CONCAT(BE$4,"_d!",BE$1,$A62))</f>
        <v>530.4945068359375</v>
      </c>
      <c r="BF62" s="42">
        <f t="shared" ca="1" si="12"/>
        <v>529.0306543126427</v>
      </c>
      <c r="BG62" s="19" cm="1">
        <f t="array" aca="1" ref="BG62" ca="1">INDIRECT(_xlfn.CONCAT(BG$4,"_d!",BG$1,$A62))</f>
        <v>516.9173583984375</v>
      </c>
      <c r="BH62" s="19" cm="1">
        <f t="array" aca="1" ref="BH62" ca="1">INDIRECT(_xlfn.CONCAT(BH$4,"_d!",BH$1,$A62))</f>
        <v>534.9552001953125</v>
      </c>
      <c r="BI62" s="19" cm="1">
        <f t="array" aca="1" ref="BI62" ca="1">INDIRECT(_xlfn.CONCAT(BI$4,"_d!",BI$1,$A62))</f>
        <v>538.72601318359375</v>
      </c>
      <c r="BJ62" s="19" cm="1">
        <f t="array" aca="1" ref="BJ62" ca="1">INDIRECT(_xlfn.CONCAT(BJ$4,"_d!",BJ$1,$A62))</f>
        <v>538.63311767578125</v>
      </c>
      <c r="BK62" s="19" cm="1">
        <f t="array" aca="1" ref="BK62" ca="1">INDIRECT(_xlfn.CONCAT(BK$4,"_d!",BK$1,$A62))</f>
        <v>547.8572998046875</v>
      </c>
      <c r="BL62" s="19" cm="1">
        <f t="array" aca="1" ref="BL62" ca="1">INDIRECT(_xlfn.CONCAT(BL$4,"_d!",BL$1,$A62))</f>
        <v>529.68212890625</v>
      </c>
      <c r="BM62" s="42">
        <f t="shared" ca="1" si="13"/>
        <v>526.67088902787907</v>
      </c>
      <c r="BN62" s="19" cm="1">
        <f t="array" aca="1" ref="BN62" ca="1">INDIRECT(_xlfn.CONCAT(BN$4,"_d!",BN$1,$A62))</f>
        <v>516.23480224609375</v>
      </c>
      <c r="BO62" s="19" cm="1">
        <f t="array" aca="1" ref="BO62" ca="1">INDIRECT(_xlfn.CONCAT(BO$4,"_d!",BO$1,$A62))</f>
        <v>535.29473876953125</v>
      </c>
      <c r="BP62" s="19" cm="1">
        <f t="array" aca="1" ref="BP62" ca="1">INDIRECT(_xlfn.CONCAT(BP$4,"_d!",BP$1,$A62))</f>
        <v>537.70977783203125</v>
      </c>
      <c r="BQ62" s="19" cm="1">
        <f t="array" aca="1" ref="BQ62" ca="1">INDIRECT(_xlfn.CONCAT(BQ$4,"_d!",BQ$1,$A62))</f>
        <v>541.2291259765625</v>
      </c>
      <c r="BR62" s="19" cm="1">
        <f t="array" aca="1" ref="BR62" ca="1">INDIRECT(_xlfn.CONCAT(BR$4,"_d!",BR$1,$A62))</f>
        <v>547.8841552734375</v>
      </c>
      <c r="BS62" s="19" cm="1">
        <f t="array" aca="1" ref="BS62" ca="1">INDIRECT(_xlfn.CONCAT(BS$4,"_d!",BS$1,$A62))</f>
        <v>530.0194091796875</v>
      </c>
      <c r="BT62" s="42">
        <f t="shared" ca="1" si="14"/>
        <v>524.74028496234962</v>
      </c>
      <c r="BU62" s="42"/>
      <c r="BV62" s="45">
        <f t="shared" ca="1" si="15"/>
        <v>533.46675174397171</v>
      </c>
      <c r="BW62" s="45">
        <f t="shared" ca="1" si="16"/>
        <v>533.91697557690702</v>
      </c>
      <c r="BX62" s="45">
        <f t="shared" ca="1" si="17"/>
        <v>530.66291240827786</v>
      </c>
      <c r="BY62" s="45">
        <f t="shared" ca="1" si="18"/>
        <v>530.64177404393206</v>
      </c>
      <c r="BZ62" s="45">
        <f t="shared" ca="1" si="19"/>
        <v>531.58693037926218</v>
      </c>
      <c r="CA62" s="45">
        <f t="shared" ca="1" si="20"/>
        <v>529.89406697354707</v>
      </c>
      <c r="CB62" s="45">
        <f t="shared" ca="1" si="21"/>
        <v>530.03228890462401</v>
      </c>
      <c r="CC62" s="45">
        <f t="shared" ca="1" si="22"/>
        <v>529.0306543126427</v>
      </c>
      <c r="CD62" s="45">
        <f t="shared" ca="1" si="23"/>
        <v>526.67088902787907</v>
      </c>
      <c r="CE62" s="45">
        <f t="shared" ca="1" si="24"/>
        <v>524.74028496234962</v>
      </c>
      <c r="CF62" s="45" cm="1">
        <f t="array" aca="1" ref="CF62" ca="1">+SUMPRODUCT($BV$3:$CE$3/100,$BV62:$CE62)</f>
        <v>529.09428761848903</v>
      </c>
      <c r="CG62" s="35">
        <f t="shared" si="28"/>
        <v>44440</v>
      </c>
      <c r="CH62" s="24">
        <f t="shared" ca="1" si="29"/>
        <v>3.3403431127125405E-2</v>
      </c>
      <c r="CI62" s="24">
        <f t="shared" ca="1" si="30"/>
        <v>3.4068483655030901E-2</v>
      </c>
      <c r="CJ62" s="24">
        <f t="shared" ca="1" si="31"/>
        <v>3.415133564202244E-2</v>
      </c>
      <c r="CK62" s="24">
        <f t="shared" ca="1" si="32"/>
        <v>3.4822158918603963E-2</v>
      </c>
      <c r="CL62" s="24">
        <f t="shared" ca="1" si="33"/>
        <v>3.4809196198657855E-2</v>
      </c>
      <c r="CM62" s="24">
        <f t="shared" ca="1" si="34"/>
        <v>3.5131162418627904E-2</v>
      </c>
      <c r="CN62" s="24">
        <f t="shared" ca="1" si="35"/>
        <v>3.5350950544044357E-2</v>
      </c>
      <c r="CO62" s="24">
        <f t="shared" ca="1" si="36"/>
        <v>3.5755732823703923E-2</v>
      </c>
      <c r="CP62" s="24">
        <f t="shared" ca="1" si="37"/>
        <v>3.6083098677016201E-2</v>
      </c>
      <c r="CQ62" s="24">
        <f t="shared" ca="1" si="38"/>
        <v>3.6959656131207108E-2</v>
      </c>
      <c r="CR62" s="24">
        <f t="shared" ca="1" si="26"/>
        <v>3.5397641862662921E-2</v>
      </c>
      <c r="CS62" s="35">
        <f t="shared" si="39"/>
        <v>44440</v>
      </c>
      <c r="CT62" s="24">
        <f t="shared" ca="1" si="41"/>
        <v>0.52327897334222828</v>
      </c>
      <c r="CU62" s="24">
        <f t="shared" ca="1" si="42"/>
        <v>0.52484070178141429</v>
      </c>
      <c r="CV62" s="24">
        <f t="shared" ca="1" si="43"/>
        <v>0.52064723924772949</v>
      </c>
      <c r="CW62" s="24">
        <f t="shared" ca="1" si="44"/>
        <v>0.52522123938434739</v>
      </c>
      <c r="CX62" s="24">
        <f t="shared" ca="1" si="45"/>
        <v>0.52355045794696276</v>
      </c>
      <c r="CY62" s="24">
        <f t="shared" ca="1" si="46"/>
        <v>0.52379804539214203</v>
      </c>
      <c r="CZ62" s="24">
        <f t="shared" ca="1" si="47"/>
        <v>0.52529696356252398</v>
      </c>
      <c r="DA62" s="24">
        <f t="shared" ca="1" si="48"/>
        <v>0.52668327407088888</v>
      </c>
      <c r="DB62" s="24">
        <f t="shared" ca="1" si="49"/>
        <v>0.52431832737710926</v>
      </c>
      <c r="DC62" s="24">
        <f t="shared" ca="1" si="50"/>
        <v>0.52520771411939471</v>
      </c>
      <c r="DD62" s="48">
        <f t="shared" ca="1" si="51"/>
        <v>0.52451607956999191</v>
      </c>
      <c r="DE62" s="48">
        <f>+[1]NAC!AG63</f>
        <v>0.52471217096959299</v>
      </c>
    </row>
    <row r="63" spans="1:109" x14ac:dyDescent="0.25">
      <c r="A63" s="110">
        <f t="shared" si="27"/>
        <v>90</v>
      </c>
      <c r="B63" s="35">
        <f>+NAC!A63</f>
        <v>44470</v>
      </c>
      <c r="C63" s="19" cm="1">
        <f t="array" aca="1" ref="C63" ca="1">INDIRECT(_xlfn.CONCAT(C$4,"_d!",C$1,$A63))</f>
        <v>539.73046875</v>
      </c>
      <c r="D63" s="19" cm="1">
        <f t="array" aca="1" ref="D63" ca="1">INDIRECT(_xlfn.CONCAT(D$4,"_d!",D$1,$A63))</f>
        <v>550.83697509765625</v>
      </c>
      <c r="E63" s="19" cm="1">
        <f t="array" aca="1" ref="E63" ca="1">INDIRECT(_xlfn.CONCAT(E$4,"_d!",E$1,$A63))</f>
        <v>560.29736328125</v>
      </c>
      <c r="F63" s="19" cm="1">
        <f t="array" aca="1" ref="F63" ca="1">INDIRECT(_xlfn.CONCAT(F$4,"_d!",F$1,$A63))</f>
        <v>566.75347900390625</v>
      </c>
      <c r="G63" s="19" cm="1">
        <f t="array" aca="1" ref="G63" ca="1">INDIRECT(_xlfn.CONCAT(G$4,"_d!",G$1,$A63))</f>
        <v>565.2847900390625</v>
      </c>
      <c r="H63" s="19" cm="1">
        <f t="array" aca="1" ref="H63" ca="1">INDIRECT(_xlfn.CONCAT(H$4,"_d!",H$1,$A63))</f>
        <v>535.31512451171875</v>
      </c>
      <c r="I63" s="42">
        <f t="shared" ca="1" si="6"/>
        <v>551.78730895621618</v>
      </c>
      <c r="J63" s="19" cm="1">
        <f t="array" aca="1" ref="J63" ca="1">INDIRECT(_xlfn.CONCAT(J$4,"_d!",J$1,$A63))</f>
        <v>541.10601806640625</v>
      </c>
      <c r="K63" s="19" cm="1">
        <f t="array" aca="1" ref="K63" ca="1">INDIRECT(_xlfn.CONCAT(K$4,"_d!",K$1,$A63))</f>
        <v>555.75726318359375</v>
      </c>
      <c r="L63" s="19" cm="1">
        <f t="array" aca="1" ref="L63" ca="1">INDIRECT(_xlfn.CONCAT(L$4,"_d!",L$1,$A63))</f>
        <v>559.38775634765625</v>
      </c>
      <c r="M63" s="19" cm="1">
        <f t="array" aca="1" ref="M63" ca="1">INDIRECT(_xlfn.CONCAT(M$4,"_d!",M$1,$A63))</f>
        <v>563.45281982421875</v>
      </c>
      <c r="N63" s="19" cm="1">
        <f t="array" aca="1" ref="N63" ca="1">INDIRECT(_xlfn.CONCAT(N$4,"_d!",N$1,$A63))</f>
        <v>565.3492431640625</v>
      </c>
      <c r="O63" s="19" cm="1">
        <f t="array" aca="1" ref="O63" ca="1">INDIRECT(_xlfn.CONCAT(O$4,"_d!",O$1,$A63))</f>
        <v>536.6065673828125</v>
      </c>
      <c r="P63" s="42">
        <f ca="1">+SUMPRODUCT(J$3:$O$3,J63:O63)</f>
        <v>552.29843227288234</v>
      </c>
      <c r="Q63" s="19" cm="1">
        <f t="array" aca="1" ref="Q63" ca="1">INDIRECT(_xlfn.CONCAT(Q$4,"_d!",Q$1,$A63))</f>
        <v>537.63043212890625</v>
      </c>
      <c r="R63" s="19" cm="1">
        <f t="array" aca="1" ref="R63" ca="1">INDIRECT(_xlfn.CONCAT(R$4,"_d!",R$1,$A63))</f>
        <v>550.65704345703125</v>
      </c>
      <c r="S63" s="19" cm="1">
        <f t="array" aca="1" ref="S63" ca="1">INDIRECT(_xlfn.CONCAT(S$4,"_d!",S$1,$A63))</f>
        <v>558.2420654296875</v>
      </c>
      <c r="T63" s="19" cm="1">
        <f t="array" aca="1" ref="T63" ca="1">INDIRECT(_xlfn.CONCAT(T$4,"_d!",T$1,$A63))</f>
        <v>567.9915771484375</v>
      </c>
      <c r="U63" s="19" cm="1">
        <f t="array" aca="1" ref="U63" ca="1">INDIRECT(_xlfn.CONCAT(U$4,"_d!",U$1,$A63))</f>
        <v>565.13653564453125</v>
      </c>
      <c r="V63" s="19" cm="1">
        <f t="array" aca="1" ref="V63" ca="1">INDIRECT(_xlfn.CONCAT(V$4,"_d!",V$1,$A63))</f>
        <v>539.9893798828125</v>
      </c>
      <c r="W63" s="42">
        <f t="shared" ca="1" si="7"/>
        <v>548.90694447672035</v>
      </c>
      <c r="X63" s="19" cm="1">
        <f t="array" aca="1" ref="X63" ca="1">INDIRECT(_xlfn.CONCAT(X$4,"_d!",X$1,$A63))</f>
        <v>536.4219970703125</v>
      </c>
      <c r="Y63" s="19" cm="1">
        <f t="array" aca="1" ref="Y63" ca="1">INDIRECT(_xlfn.CONCAT(Y$4,"_d!",Y$1,$A63))</f>
        <v>553.36810302734375</v>
      </c>
      <c r="Z63" s="19" cm="1">
        <f t="array" aca="1" ref="Z63" ca="1">INDIRECT(_xlfn.CONCAT(Z$4,"_d!",Z$1,$A63))</f>
        <v>560.01239013671875</v>
      </c>
      <c r="AA63" s="19" cm="1">
        <f t="array" aca="1" ref="AA63" ca="1">INDIRECT(_xlfn.CONCAT(AA$4,"_d!",AA$1,$A63))</f>
        <v>562.50531005859375</v>
      </c>
      <c r="AB63" s="19" cm="1">
        <f t="array" aca="1" ref="AB63" ca="1">INDIRECT(_xlfn.CONCAT(AB$4,"_d!",AB$1,$A63))</f>
        <v>568.5477294921875</v>
      </c>
      <c r="AC63" s="19" cm="1">
        <f t="array" aca="1" ref="AC63" ca="1">INDIRECT(_xlfn.CONCAT(AC$4,"_d!",AC$1,$A63))</f>
        <v>543.76019287109375</v>
      </c>
      <c r="AD63" s="42">
        <f t="shared" ca="1" si="8"/>
        <v>548.794262422423</v>
      </c>
      <c r="AE63" s="19" cm="1">
        <f t="array" aca="1" ref="AE63" ca="1">INDIRECT(_xlfn.CONCAT(AE$4,"_d!",AE$1,$A63))</f>
        <v>538.30029296875</v>
      </c>
      <c r="AF63" s="19" cm="1">
        <f t="array" aca="1" ref="AF63" ca="1">INDIRECT(_xlfn.CONCAT(AF$4,"_d!",AF$1,$A63))</f>
        <v>555.36260986328125</v>
      </c>
      <c r="AG63" s="19" cm="1">
        <f t="array" aca="1" ref="AG63" ca="1">INDIRECT(_xlfn.CONCAT(AG$4,"_d!",AG$1,$A63))</f>
        <v>560.02667236328125</v>
      </c>
      <c r="AH63" s="19" cm="1">
        <f t="array" aca="1" ref="AH63" ca="1">INDIRECT(_xlfn.CONCAT(AH$4,"_d!",AH$1,$A63))</f>
        <v>566.9122314453125</v>
      </c>
      <c r="AI63" s="19" cm="1">
        <f t="array" aca="1" ref="AI63" ca="1">INDIRECT(_xlfn.CONCAT(AI$4,"_d!",AI$1,$A63))</f>
        <v>564.36517333984375</v>
      </c>
      <c r="AJ63" s="19" cm="1">
        <f t="array" aca="1" ref="AJ63" ca="1">INDIRECT(_xlfn.CONCAT(AJ$4,"_d!",AJ$1,$A63))</f>
        <v>545.62652587890625</v>
      </c>
      <c r="AK63" s="42">
        <f t="shared" ca="1" si="9"/>
        <v>550.11674582217324</v>
      </c>
      <c r="AL63" s="19" cm="1">
        <f t="array" aca="1" ref="AL63" ca="1">INDIRECT(_xlfn.CONCAT(AL$4,"_d!",AL$1,$A63))</f>
        <v>536.8897705078125</v>
      </c>
      <c r="AM63" s="19" cm="1">
        <f t="array" aca="1" ref="AM63" ca="1">INDIRECT(_xlfn.CONCAT(AM$4,"_d!",AM$1,$A63))</f>
        <v>554.48272705078125</v>
      </c>
      <c r="AN63" s="19" cm="1">
        <f t="array" aca="1" ref="AN63" ca="1">INDIRECT(_xlfn.CONCAT(AN$4,"_d!",AN$1,$A63))</f>
        <v>558.45233154296875</v>
      </c>
      <c r="AO63" s="19" cm="1">
        <f t="array" aca="1" ref="AO63" ca="1">INDIRECT(_xlfn.CONCAT(AO$4,"_d!",AO$1,$A63))</f>
        <v>562.2138671875</v>
      </c>
      <c r="AP63" s="19" cm="1">
        <f t="array" aca="1" ref="AP63" ca="1">INDIRECT(_xlfn.CONCAT(AP$4,"_d!",AP$1,$A63))</f>
        <v>568.33221435546875</v>
      </c>
      <c r="AQ63" s="19" cm="1">
        <f t="array" aca="1" ref="AQ63" ca="1">INDIRECT(_xlfn.CONCAT(AQ$4,"_d!",AQ$1,$A63))</f>
        <v>541.0140380859375</v>
      </c>
      <c r="AR63" s="42">
        <f t="shared" ca="1" si="10"/>
        <v>548.1537410704633</v>
      </c>
      <c r="AS63" s="19" cm="1">
        <f t="array" aca="1" ref="AS63" ca="1">INDIRECT(_xlfn.CONCAT(AS$4,"_d!",AS$1,$A63))</f>
        <v>538.81201171875</v>
      </c>
      <c r="AT63" s="19" cm="1">
        <f t="array" aca="1" ref="AT63" ca="1">INDIRECT(_xlfn.CONCAT(AT$4,"_d!",AT$1,$A63))</f>
        <v>555.1007080078125</v>
      </c>
      <c r="AU63" s="19" cm="1">
        <f t="array" aca="1" ref="AU63" ca="1">INDIRECT(_xlfn.CONCAT(AU$4,"_d!",AU$1,$A63))</f>
        <v>558.0821533203125</v>
      </c>
      <c r="AV63" s="19" cm="1">
        <f t="array" aca="1" ref="AV63" ca="1">INDIRECT(_xlfn.CONCAT(AV$4,"_d!",AV$1,$A63))</f>
        <v>566.73193359375</v>
      </c>
      <c r="AW63" s="19" cm="1">
        <f t="array" aca="1" ref="AW63" ca="1">INDIRECT(_xlfn.CONCAT(AW$4,"_d!",AW$1,$A63))</f>
        <v>565.34051513671875</v>
      </c>
      <c r="AX63" s="19" cm="1">
        <f t="array" aca="1" ref="AX63" ca="1">INDIRECT(_xlfn.CONCAT(AX$4,"_d!",AX$1,$A63))</f>
        <v>540.35565185546875</v>
      </c>
      <c r="AY63" s="42">
        <f t="shared" ca="1" si="11"/>
        <v>548.49746411157298</v>
      </c>
      <c r="AZ63" s="19" cm="1">
        <f t="array" aca="1" ref="AZ63" ca="1">INDIRECT(_xlfn.CONCAT(AZ$4,"_d!",AZ$1,$A63))</f>
        <v>538.7020263671875</v>
      </c>
      <c r="BA63" s="19" cm="1">
        <f t="array" aca="1" ref="BA63" ca="1">INDIRECT(_xlfn.CONCAT(BA$4,"_d!",BA$1,$A63))</f>
        <v>554.22283935546875</v>
      </c>
      <c r="BB63" s="19" cm="1">
        <f t="array" aca="1" ref="BB63" ca="1">INDIRECT(_xlfn.CONCAT(BB$4,"_d!",BB$1,$A63))</f>
        <v>556.7518310546875</v>
      </c>
      <c r="BC63" s="19" cm="1">
        <f t="array" aca="1" ref="BC63" ca="1">INDIRECT(_xlfn.CONCAT(BC$4,"_d!",BC$1,$A63))</f>
        <v>560.01312255859375</v>
      </c>
      <c r="BD63" s="19" cm="1">
        <f t="array" aca="1" ref="BD63" ca="1">INDIRECT(_xlfn.CONCAT(BD$4,"_d!",BD$1,$A63))</f>
        <v>566.472412109375</v>
      </c>
      <c r="BE63" s="19" cm="1">
        <f t="array" aca="1" ref="BE63" ca="1">INDIRECT(_xlfn.CONCAT(BE$4,"_d!",BE$1,$A63))</f>
        <v>545.65399169921875</v>
      </c>
      <c r="BF63" s="42">
        <f t="shared" ca="1" si="12"/>
        <v>547.67433257176924</v>
      </c>
      <c r="BG63" s="19" cm="1">
        <f t="array" aca="1" ref="BG63" ca="1">INDIRECT(_xlfn.CONCAT(BG$4,"_d!",BG$1,$A63))</f>
        <v>536.4468994140625</v>
      </c>
      <c r="BH63" s="19" cm="1">
        <f t="array" aca="1" ref="BH63" ca="1">INDIRECT(_xlfn.CONCAT(BH$4,"_d!",BH$1,$A63))</f>
        <v>553.28839111328125</v>
      </c>
      <c r="BI63" s="19" cm="1">
        <f t="array" aca="1" ref="BI63" ca="1">INDIRECT(_xlfn.CONCAT(BI$4,"_d!",BI$1,$A63))</f>
        <v>554.935302734375</v>
      </c>
      <c r="BJ63" s="19" cm="1">
        <f t="array" aca="1" ref="BJ63" ca="1">INDIRECT(_xlfn.CONCAT(BJ$4,"_d!",BJ$1,$A63))</f>
        <v>557.0927734375</v>
      </c>
      <c r="BK63" s="19" cm="1">
        <f t="array" aca="1" ref="BK63" ca="1">INDIRECT(_xlfn.CONCAT(BK$4,"_d!",BK$1,$A63))</f>
        <v>565.4246826171875</v>
      </c>
      <c r="BL63" s="19" cm="1">
        <f t="array" aca="1" ref="BL63" ca="1">INDIRECT(_xlfn.CONCAT(BL$4,"_d!",BL$1,$A63))</f>
        <v>544.6727294921875</v>
      </c>
      <c r="BM63" s="42">
        <f t="shared" ca="1" si="13"/>
        <v>545.23519830645523</v>
      </c>
      <c r="BN63" s="19" cm="1">
        <f t="array" aca="1" ref="BN63" ca="1">INDIRECT(_xlfn.CONCAT(BN$4,"_d!",BN$1,$A63))</f>
        <v>536.0081787109375</v>
      </c>
      <c r="BO63" s="19" cm="1">
        <f t="array" aca="1" ref="BO63" ca="1">INDIRECT(_xlfn.CONCAT(BO$4,"_d!",BO$1,$A63))</f>
        <v>553.50146484375</v>
      </c>
      <c r="BP63" s="19" cm="1">
        <f t="array" aca="1" ref="BP63" ca="1">INDIRECT(_xlfn.CONCAT(BP$4,"_d!",BP$1,$A63))</f>
        <v>554.10943603515625</v>
      </c>
      <c r="BQ63" s="19" cm="1">
        <f t="array" aca="1" ref="BQ63" ca="1">INDIRECT(_xlfn.CONCAT(BQ$4,"_d!",BQ$1,$A63))</f>
        <v>561.78521728515625</v>
      </c>
      <c r="BR63" s="19" cm="1">
        <f t="array" aca="1" ref="BR63" ca="1">INDIRECT(_xlfn.CONCAT(BR$4,"_d!",BR$1,$A63))</f>
        <v>565.6002197265625</v>
      </c>
      <c r="BS63" s="19" cm="1">
        <f t="array" aca="1" ref="BS63" ca="1">INDIRECT(_xlfn.CONCAT(BS$4,"_d!",BS$1,$A63))</f>
        <v>545.05859375</v>
      </c>
      <c r="BT63" s="42">
        <f t="shared" ca="1" si="14"/>
        <v>543.50690858145583</v>
      </c>
      <c r="BU63" s="42"/>
      <c r="BV63" s="45">
        <f t="shared" ca="1" si="15"/>
        <v>551.78730895621618</v>
      </c>
      <c r="BW63" s="45">
        <f t="shared" ca="1" si="16"/>
        <v>552.29843227288234</v>
      </c>
      <c r="BX63" s="45">
        <f t="shared" ca="1" si="17"/>
        <v>548.90694447672035</v>
      </c>
      <c r="BY63" s="45">
        <f t="shared" ca="1" si="18"/>
        <v>548.794262422423</v>
      </c>
      <c r="BZ63" s="45">
        <f t="shared" ca="1" si="19"/>
        <v>550.11674582217324</v>
      </c>
      <c r="CA63" s="45">
        <f t="shared" ca="1" si="20"/>
        <v>548.1537410704633</v>
      </c>
      <c r="CB63" s="45">
        <f t="shared" ca="1" si="21"/>
        <v>548.49746411157298</v>
      </c>
      <c r="CC63" s="45">
        <f t="shared" ca="1" si="22"/>
        <v>547.67433257176924</v>
      </c>
      <c r="CD63" s="45">
        <f t="shared" ca="1" si="23"/>
        <v>545.23519830645523</v>
      </c>
      <c r="CE63" s="45">
        <f t="shared" ca="1" si="24"/>
        <v>543.50690858145583</v>
      </c>
      <c r="CF63" s="45" cm="1">
        <f t="array" aca="1" ref="CF63" ca="1">+SUMPRODUCT($BV$3:$CE$3/100,$BV63:$CE63)</f>
        <v>547.57875732601224</v>
      </c>
      <c r="CG63" s="35">
        <f t="shared" si="28"/>
        <v>44470</v>
      </c>
      <c r="CH63" s="24">
        <f t="shared" ca="1" si="29"/>
        <v>3.4342453681231566E-2</v>
      </c>
      <c r="CI63" s="24">
        <f t="shared" ca="1" si="30"/>
        <v>3.4427556224661648E-2</v>
      </c>
      <c r="CJ63" s="24">
        <f t="shared" ca="1" si="31"/>
        <v>3.4379700638295319E-2</v>
      </c>
      <c r="CK63" s="24">
        <f t="shared" ca="1" si="32"/>
        <v>3.4208555124022544E-2</v>
      </c>
      <c r="CL63" s="24">
        <f t="shared" ca="1" si="33"/>
        <v>3.485754518022266E-2</v>
      </c>
      <c r="CM63" s="24">
        <f t="shared" ca="1" si="34"/>
        <v>3.4459102743318315E-2</v>
      </c>
      <c r="CN63" s="24">
        <f t="shared" ca="1" si="35"/>
        <v>3.483783081425007E-2</v>
      </c>
      <c r="CO63" s="24">
        <f t="shared" ca="1" si="36"/>
        <v>3.524120598143754E-2</v>
      </c>
      <c r="CP63" s="24">
        <f t="shared" ca="1" si="37"/>
        <v>3.524840591216627E-2</v>
      </c>
      <c r="CQ63" s="24">
        <f t="shared" ca="1" si="38"/>
        <v>3.5763641856566775E-2</v>
      </c>
      <c r="CR63" s="24">
        <f t="shared" ca="1" si="26"/>
        <v>3.4936059866992331E-2</v>
      </c>
      <c r="CS63" s="35">
        <f t="shared" si="39"/>
        <v>44470</v>
      </c>
      <c r="CT63" s="24">
        <f t="shared" ca="1" si="41"/>
        <v>0.51481451390828781</v>
      </c>
      <c r="CU63" s="24">
        <f t="shared" ca="1" si="42"/>
        <v>0.51699404595151277</v>
      </c>
      <c r="CV63" s="24">
        <f t="shared" ca="1" si="43"/>
        <v>0.51442238618198877</v>
      </c>
      <c r="CW63" s="24">
        <f t="shared" ca="1" si="44"/>
        <v>0.51883038247006508</v>
      </c>
      <c r="CX63" s="24">
        <f t="shared" ca="1" si="45"/>
        <v>0.51830450257921545</v>
      </c>
      <c r="CY63" s="24">
        <f t="shared" ca="1" si="46"/>
        <v>0.51868993287120846</v>
      </c>
      <c r="CZ63" s="24">
        <f t="shared" ca="1" si="47"/>
        <v>0.52127832200360169</v>
      </c>
      <c r="DA63" s="24">
        <f t="shared" ca="1" si="48"/>
        <v>0.5235759576629293</v>
      </c>
      <c r="DB63" s="24">
        <f t="shared" ca="1" si="49"/>
        <v>0.52255072875651232</v>
      </c>
      <c r="DC63" s="24">
        <f t="shared" ca="1" si="50"/>
        <v>0.52519931116272223</v>
      </c>
      <c r="DD63" s="48">
        <f t="shared" ca="1" si="51"/>
        <v>0.52057448086731051</v>
      </c>
      <c r="DE63" s="48">
        <f>+[1]NAC!AG64</f>
        <v>0.5211165082286735</v>
      </c>
    </row>
    <row r="64" spans="1:109" x14ac:dyDescent="0.25">
      <c r="A64" s="110">
        <f t="shared" si="27"/>
        <v>91</v>
      </c>
      <c r="B64" s="35">
        <f>+NAC!A64</f>
        <v>44501</v>
      </c>
      <c r="C64" s="19" cm="1">
        <f t="array" aca="1" ref="C64" ca="1">INDIRECT(_xlfn.CONCAT(C$4,"_d!",C$1,$A64))</f>
        <v>551.16143798828125</v>
      </c>
      <c r="D64" s="19" cm="1">
        <f t="array" aca="1" ref="D64" ca="1">INDIRECT(_xlfn.CONCAT(D$4,"_d!",D$1,$A64))</f>
        <v>566.21710205078125</v>
      </c>
      <c r="E64" s="19" cm="1">
        <f t="array" aca="1" ref="E64" ca="1">INDIRECT(_xlfn.CONCAT(E$4,"_d!",E$1,$A64))</f>
        <v>575.07110595703125</v>
      </c>
      <c r="F64" s="19" cm="1">
        <f t="array" aca="1" ref="F64" ca="1">INDIRECT(_xlfn.CONCAT(F$4,"_d!",F$1,$A64))</f>
        <v>583.38665771484375</v>
      </c>
      <c r="G64" s="19" cm="1">
        <f t="array" aca="1" ref="G64" ca="1">INDIRECT(_xlfn.CONCAT(G$4,"_d!",G$1,$A64))</f>
        <v>579.966552734375</v>
      </c>
      <c r="H64" s="19" cm="1">
        <f t="array" aca="1" ref="H64" ca="1">INDIRECT(_xlfn.CONCAT(H$4,"_d!",H$1,$A64))</f>
        <v>546.19451904296875</v>
      </c>
      <c r="I64" s="42">
        <f t="shared" ca="1" si="6"/>
        <v>565.85219132068107</v>
      </c>
      <c r="J64" s="19" cm="1">
        <f t="array" aca="1" ref="J64" ca="1">INDIRECT(_xlfn.CONCAT(J$4,"_d!",J$1,$A64))</f>
        <v>552.37335205078125</v>
      </c>
      <c r="K64" s="19" cm="1">
        <f t="array" aca="1" ref="K64" ca="1">INDIRECT(_xlfn.CONCAT(K$4,"_d!",K$1,$A64))</f>
        <v>571.36822509765625</v>
      </c>
      <c r="L64" s="19" cm="1">
        <f t="array" aca="1" ref="L64" ca="1">INDIRECT(_xlfn.CONCAT(L$4,"_d!",L$1,$A64))</f>
        <v>574.22308349609375</v>
      </c>
      <c r="M64" s="19" cm="1">
        <f t="array" aca="1" ref="M64" ca="1">INDIRECT(_xlfn.CONCAT(M$4,"_d!",M$1,$A64))</f>
        <v>579.9954833984375</v>
      </c>
      <c r="N64" s="19" cm="1">
        <f t="array" aca="1" ref="N64" ca="1">INDIRECT(_xlfn.CONCAT(N$4,"_d!",N$1,$A64))</f>
        <v>580.068359375</v>
      </c>
      <c r="O64" s="19" cm="1">
        <f t="array" aca="1" ref="O64" ca="1">INDIRECT(_xlfn.CONCAT(O$4,"_d!",O$1,$A64))</f>
        <v>547.90863037109375</v>
      </c>
      <c r="P64" s="42">
        <f ca="1">+SUMPRODUCT(J$3:$O$3,J64:O64)</f>
        <v>566.23608575898095</v>
      </c>
      <c r="Q64" s="19" cm="1">
        <f t="array" aca="1" ref="Q64" ca="1">INDIRECT(_xlfn.CONCAT(Q$4,"_d!",Q$1,$A64))</f>
        <v>548.95501708984375</v>
      </c>
      <c r="R64" s="19" cm="1">
        <f t="array" aca="1" ref="R64" ca="1">INDIRECT(_xlfn.CONCAT(R$4,"_d!",R$1,$A64))</f>
        <v>566.08917236328125</v>
      </c>
      <c r="S64" s="19" cm="1">
        <f t="array" aca="1" ref="S64" ca="1">INDIRECT(_xlfn.CONCAT(S$4,"_d!",S$1,$A64))</f>
        <v>572.995849609375</v>
      </c>
      <c r="T64" s="19" cm="1">
        <f t="array" aca="1" ref="T64" ca="1">INDIRECT(_xlfn.CONCAT(T$4,"_d!",T$1,$A64))</f>
        <v>585.2313232421875</v>
      </c>
      <c r="U64" s="19" cm="1">
        <f t="array" aca="1" ref="U64" ca="1">INDIRECT(_xlfn.CONCAT(U$4,"_d!",U$1,$A64))</f>
        <v>579.99310302734375</v>
      </c>
      <c r="V64" s="19" cm="1">
        <f t="array" aca="1" ref="V64" ca="1">INDIRECT(_xlfn.CONCAT(V$4,"_d!",V$1,$A64))</f>
        <v>551.2886962890625</v>
      </c>
      <c r="W64" s="42">
        <f t="shared" ca="1" si="7"/>
        <v>562.67666045745727</v>
      </c>
      <c r="X64" s="19" cm="1">
        <f t="array" aca="1" ref="X64" ca="1">INDIRECT(_xlfn.CONCAT(X$4,"_d!",X$1,$A64))</f>
        <v>547.98382568359375</v>
      </c>
      <c r="Y64" s="19" cm="1">
        <f t="array" aca="1" ref="Y64" ca="1">INDIRECT(_xlfn.CONCAT(Y$4,"_d!",Y$1,$A64))</f>
        <v>569.1292724609375</v>
      </c>
      <c r="Z64" s="19" cm="1">
        <f t="array" aca="1" ref="Z64" ca="1">INDIRECT(_xlfn.CONCAT(Z$4,"_d!",Z$1,$A64))</f>
        <v>574.75732421875</v>
      </c>
      <c r="AA64" s="19" cm="1">
        <f t="array" aca="1" ref="AA64" ca="1">INDIRECT(_xlfn.CONCAT(AA$4,"_d!",AA$1,$A64))</f>
        <v>579.37994384765625</v>
      </c>
      <c r="AB64" s="19" cm="1">
        <f t="array" aca="1" ref="AB64" ca="1">INDIRECT(_xlfn.CONCAT(AB$4,"_d!",AB$1,$A64))</f>
        <v>583.612060546875</v>
      </c>
      <c r="AC64" s="19" cm="1">
        <f t="array" aca="1" ref="AC64" ca="1">INDIRECT(_xlfn.CONCAT(AC$4,"_d!",AC$1,$A64))</f>
        <v>555.41650390625</v>
      </c>
      <c r="AD64" s="42">
        <f t="shared" ca="1" si="8"/>
        <v>562.64655683957653</v>
      </c>
      <c r="AE64" s="19" cm="1">
        <f t="array" aca="1" ref="AE64" ca="1">INDIRECT(_xlfn.CONCAT(AE$4,"_d!",AE$1,$A64))</f>
        <v>550.2022705078125</v>
      </c>
      <c r="AF64" s="19" cm="1">
        <f t="array" aca="1" ref="AF64" ca="1">INDIRECT(_xlfn.CONCAT(AF$4,"_d!",AF$1,$A64))</f>
        <v>571.14569091796875</v>
      </c>
      <c r="AG64" s="19" cm="1">
        <f t="array" aca="1" ref="AG64" ca="1">INDIRECT(_xlfn.CONCAT(AG$4,"_d!",AG$1,$A64))</f>
        <v>574.72479248046875</v>
      </c>
      <c r="AH64" s="19" cm="1">
        <f t="array" aca="1" ref="AH64" ca="1">INDIRECT(_xlfn.CONCAT(AH$4,"_d!",AH$1,$A64))</f>
        <v>584.1260986328125</v>
      </c>
      <c r="AI64" s="19" cm="1">
        <f t="array" aca="1" ref="AI64" ca="1">INDIRECT(_xlfn.CONCAT(AI$4,"_d!",AI$1,$A64))</f>
        <v>579.15948486328125</v>
      </c>
      <c r="AJ64" s="19" cm="1">
        <f t="array" aca="1" ref="AJ64" ca="1">INDIRECT(_xlfn.CONCAT(AJ$4,"_d!",AJ$1,$A64))</f>
        <v>557.3768310546875</v>
      </c>
      <c r="AK64" s="42">
        <f t="shared" ca="1" si="9"/>
        <v>564.17998843412067</v>
      </c>
      <c r="AL64" s="19" cm="1">
        <f t="array" aca="1" ref="AL64" ca="1">INDIRECT(_xlfn.CONCAT(AL$4,"_d!",AL$1,$A64))</f>
        <v>548.60943603515625</v>
      </c>
      <c r="AM64" s="19" cm="1">
        <f t="array" aca="1" ref="AM64" ca="1">INDIRECT(_xlfn.CONCAT(AM$4,"_d!",AM$1,$A64))</f>
        <v>570.1793212890625</v>
      </c>
      <c r="AN64" s="19" cm="1">
        <f t="array" aca="1" ref="AN64" ca="1">INDIRECT(_xlfn.CONCAT(AN$4,"_d!",AN$1,$A64))</f>
        <v>573.2655029296875</v>
      </c>
      <c r="AO64" s="19" cm="1">
        <f t="array" aca="1" ref="AO64" ca="1">INDIRECT(_xlfn.CONCAT(AO$4,"_d!",AO$1,$A64))</f>
        <v>579.140869140625</v>
      </c>
      <c r="AP64" s="19" cm="1">
        <f t="array" aca="1" ref="AP64" ca="1">INDIRECT(_xlfn.CONCAT(AP$4,"_d!",AP$1,$A64))</f>
        <v>583.3563232421875</v>
      </c>
      <c r="AQ64" s="19" cm="1">
        <f t="array" aca="1" ref="AQ64" ca="1">INDIRECT(_xlfn.CONCAT(AQ$4,"_d!",AQ$1,$A64))</f>
        <v>552.48876953125</v>
      </c>
      <c r="AR64" s="42">
        <f t="shared" ca="1" si="10"/>
        <v>561.93390630418435</v>
      </c>
      <c r="AS64" s="19" cm="1">
        <f t="array" aca="1" ref="AS64" ca="1">INDIRECT(_xlfn.CONCAT(AS$4,"_d!",AS$1,$A64))</f>
        <v>550.8050537109375</v>
      </c>
      <c r="AT64" s="19" cm="1">
        <f t="array" aca="1" ref="AT64" ca="1">INDIRECT(_xlfn.CONCAT(AT$4,"_d!",AT$1,$A64))</f>
        <v>570.72216796875</v>
      </c>
      <c r="AU64" s="19" cm="1">
        <f t="array" aca="1" ref="AU64" ca="1">INDIRECT(_xlfn.CONCAT(AU$4,"_d!",AU$1,$A64))</f>
        <v>572.899169921875</v>
      </c>
      <c r="AV64" s="19" cm="1">
        <f t="array" aca="1" ref="AV64" ca="1">INDIRECT(_xlfn.CONCAT(AV$4,"_d!",AV$1,$A64))</f>
        <v>583.98773193359375</v>
      </c>
      <c r="AW64" s="19" cm="1">
        <f t="array" aca="1" ref="AW64" ca="1">INDIRECT(_xlfn.CONCAT(AW$4,"_d!",AW$1,$A64))</f>
        <v>580.51556396484375</v>
      </c>
      <c r="AX64" s="19" cm="1">
        <f t="array" aca="1" ref="AX64" ca="1">INDIRECT(_xlfn.CONCAT(AX$4,"_d!",AX$1,$A64))</f>
        <v>551.84918212890625</v>
      </c>
      <c r="AY64" s="42">
        <f t="shared" ca="1" si="11"/>
        <v>562.27135113628174</v>
      </c>
      <c r="AZ64" s="19" cm="1">
        <f t="array" aca="1" ref="AZ64" ca="1">INDIRECT(_xlfn.CONCAT(AZ$4,"_d!",AZ$1,$A64))</f>
        <v>550.95135498046875</v>
      </c>
      <c r="BA64" s="19" cm="1">
        <f t="array" aca="1" ref="BA64" ca="1">INDIRECT(_xlfn.CONCAT(BA$4,"_d!",BA$1,$A64))</f>
        <v>570.02239990234375</v>
      </c>
      <c r="BB64" s="19" cm="1">
        <f t="array" aca="1" ref="BB64" ca="1">INDIRECT(_xlfn.CONCAT(BB$4,"_d!",BB$1,$A64))</f>
        <v>571.55010986328125</v>
      </c>
      <c r="BC64" s="19" cm="1">
        <f t="array" aca="1" ref="BC64" ca="1">INDIRECT(_xlfn.CONCAT(BC$4,"_d!",BC$1,$A64))</f>
        <v>577.00128173828125</v>
      </c>
      <c r="BD64" s="19" cm="1">
        <f t="array" aca="1" ref="BD64" ca="1">INDIRECT(_xlfn.CONCAT(BD$4,"_d!",BD$1,$A64))</f>
        <v>581.85125732421875</v>
      </c>
      <c r="BE64" s="19" cm="1">
        <f t="array" aca="1" ref="BE64" ca="1">INDIRECT(_xlfn.CONCAT(BE$4,"_d!",BE$1,$A64))</f>
        <v>557.70404052734375</v>
      </c>
      <c r="BF64" s="42">
        <f t="shared" ca="1" si="12"/>
        <v>561.58915338109693</v>
      </c>
      <c r="BG64" s="19" cm="1">
        <f t="array" aca="1" ref="BG64" ca="1">INDIRECT(_xlfn.CONCAT(BG$4,"_d!",BG$1,$A64))</f>
        <v>548.646240234375</v>
      </c>
      <c r="BH64" s="19" cm="1">
        <f t="array" aca="1" ref="BH64" ca="1">INDIRECT(_xlfn.CONCAT(BH$4,"_d!",BH$1,$A64))</f>
        <v>569.1845703125</v>
      </c>
      <c r="BI64" s="19" cm="1">
        <f t="array" aca="1" ref="BI64" ca="1">INDIRECT(_xlfn.CONCAT(BI$4,"_d!",BI$1,$A64))</f>
        <v>569.6138916015625</v>
      </c>
      <c r="BJ64" s="19" cm="1">
        <f t="array" aca="1" ref="BJ64" ca="1">INDIRECT(_xlfn.CONCAT(BJ$4,"_d!",BJ$1,$A64))</f>
        <v>574.0802001953125</v>
      </c>
      <c r="BK64" s="19" cm="1">
        <f t="array" aca="1" ref="BK64" ca="1">INDIRECT(_xlfn.CONCAT(BK$4,"_d!",BK$1,$A64))</f>
        <v>580.76025390625</v>
      </c>
      <c r="BL64" s="19" cm="1">
        <f t="array" aca="1" ref="BL64" ca="1">INDIRECT(_xlfn.CONCAT(BL$4,"_d!",BL$1,$A64))</f>
        <v>556.619140625</v>
      </c>
      <c r="BM64" s="42">
        <f t="shared" ca="1" si="13"/>
        <v>559.03700468032264</v>
      </c>
      <c r="BN64" s="19" cm="1">
        <f t="array" aca="1" ref="BN64" ca="1">INDIRECT(_xlfn.CONCAT(BN$4,"_d!",BN$1,$A64))</f>
        <v>548.70318603515625</v>
      </c>
      <c r="BO64" s="19" cm="1">
        <f t="array" aca="1" ref="BO64" ca="1">INDIRECT(_xlfn.CONCAT(BO$4,"_d!",BO$1,$A64))</f>
        <v>569.28363037109375</v>
      </c>
      <c r="BP64" s="19" cm="1">
        <f t="array" aca="1" ref="BP64" ca="1">INDIRECT(_xlfn.CONCAT(BP$4,"_d!",BP$1,$A64))</f>
        <v>568.8603515625</v>
      </c>
      <c r="BQ64" s="19" cm="1">
        <f t="array" aca="1" ref="BQ64" ca="1">INDIRECT(_xlfn.CONCAT(BQ$4,"_d!",BQ$1,$A64))</f>
        <v>580.05029296875</v>
      </c>
      <c r="BR64" s="19" cm="1">
        <f t="array" aca="1" ref="BR64" ca="1">INDIRECT(_xlfn.CONCAT(BR$4,"_d!",BR$1,$A64))</f>
        <v>580.91387939453125</v>
      </c>
      <c r="BS64" s="19" cm="1">
        <f t="array" aca="1" ref="BS64" ca="1">INDIRECT(_xlfn.CONCAT(BS$4,"_d!",BS$1,$A64))</f>
        <v>557.19073486328125</v>
      </c>
      <c r="BT64" s="42">
        <f t="shared" ca="1" si="14"/>
        <v>557.22232589324085</v>
      </c>
      <c r="BU64" s="42"/>
      <c r="BV64" s="45">
        <f t="shared" ca="1" si="15"/>
        <v>565.85219132068107</v>
      </c>
      <c r="BW64" s="45">
        <f t="shared" ca="1" si="16"/>
        <v>566.23608575898095</v>
      </c>
      <c r="BX64" s="45">
        <f t="shared" ca="1" si="17"/>
        <v>562.67666045745727</v>
      </c>
      <c r="BY64" s="45">
        <f t="shared" ca="1" si="18"/>
        <v>562.64655683957653</v>
      </c>
      <c r="BZ64" s="45">
        <f t="shared" ca="1" si="19"/>
        <v>564.17998843412067</v>
      </c>
      <c r="CA64" s="45">
        <f t="shared" ca="1" si="20"/>
        <v>561.93390630418435</v>
      </c>
      <c r="CB64" s="45">
        <f t="shared" ca="1" si="21"/>
        <v>562.27135113628174</v>
      </c>
      <c r="CC64" s="45">
        <f t="shared" ca="1" si="22"/>
        <v>561.58915338109693</v>
      </c>
      <c r="CD64" s="45">
        <f t="shared" ca="1" si="23"/>
        <v>559.03700468032264</v>
      </c>
      <c r="CE64" s="45">
        <f t="shared" ca="1" si="24"/>
        <v>557.22232589324085</v>
      </c>
      <c r="CF64" s="45" cm="1">
        <f t="array" aca="1" ref="CF64" ca="1">+SUMPRODUCT($BV$3:$CE$3/100,$BV64:$CE64)</f>
        <v>561.41865215117912</v>
      </c>
      <c r="CG64" s="35">
        <f t="shared" si="28"/>
        <v>44501</v>
      </c>
      <c r="CH64" s="24">
        <f t="shared" ca="1" si="29"/>
        <v>2.5489680781296986E-2</v>
      </c>
      <c r="CI64" s="24">
        <f t="shared" ca="1" si="30"/>
        <v>2.5235728859017037E-2</v>
      </c>
      <c r="CJ64" s="24">
        <f t="shared" ca="1" si="31"/>
        <v>2.5085701901373714E-2</v>
      </c>
      <c r="CK64" s="24">
        <f t="shared" ca="1" si="32"/>
        <v>2.5241325147985938E-2</v>
      </c>
      <c r="CL64" s="24">
        <f t="shared" ca="1" si="33"/>
        <v>2.5564105653481439E-2</v>
      </c>
      <c r="CM64" s="24">
        <f t="shared" ca="1" si="34"/>
        <v>2.5139234125831855E-2</v>
      </c>
      <c r="CN64" s="24">
        <f t="shared" ca="1" si="35"/>
        <v>2.5112034103966119E-2</v>
      </c>
      <c r="CO64" s="24">
        <f t="shared" ca="1" si="36"/>
        <v>2.5407107804352513E-2</v>
      </c>
      <c r="CP64" s="24">
        <f t="shared" ca="1" si="37"/>
        <v>2.5313491162597179E-2</v>
      </c>
      <c r="CQ64" s="24">
        <f t="shared" ca="1" si="38"/>
        <v>2.5235037669681271E-2</v>
      </c>
      <c r="CR64" s="24">
        <f t="shared" ca="1" si="26"/>
        <v>2.5274710970803804E-2</v>
      </c>
      <c r="CS64" s="35">
        <f t="shared" si="39"/>
        <v>44501</v>
      </c>
      <c r="CT64" s="24">
        <f t="shared" ca="1" si="41"/>
        <v>0.50644874775659687</v>
      </c>
      <c r="CU64" s="24">
        <f t="shared" ca="1" si="42"/>
        <v>0.50819825322519052</v>
      </c>
      <c r="CV64" s="24">
        <f t="shared" ca="1" si="43"/>
        <v>0.50613350384186595</v>
      </c>
      <c r="CW64" s="24">
        <f t="shared" ca="1" si="44"/>
        <v>0.51006278549984785</v>
      </c>
      <c r="CX64" s="24">
        <f t="shared" ca="1" si="45"/>
        <v>0.51007865892177406</v>
      </c>
      <c r="CY64" s="24">
        <f t="shared" ca="1" si="46"/>
        <v>0.51015632033793112</v>
      </c>
      <c r="CZ64" s="24">
        <f t="shared" ca="1" si="47"/>
        <v>0.51198872303568588</v>
      </c>
      <c r="DA64" s="24">
        <f t="shared" ca="1" si="48"/>
        <v>0.51463449088250224</v>
      </c>
      <c r="DB64" s="24">
        <f t="shared" ca="1" si="49"/>
        <v>0.51364111038979954</v>
      </c>
      <c r="DC64" s="24">
        <f t="shared" ca="1" si="50"/>
        <v>0.51501456613043439</v>
      </c>
      <c r="DD64" s="48">
        <f t="shared" ca="1" si="51"/>
        <v>0.51158058019445973</v>
      </c>
      <c r="DE64" s="48">
        <f>+[1]NAC!AG65</f>
        <v>0.51182345155032971</v>
      </c>
    </row>
    <row r="65" spans="1:109" x14ac:dyDescent="0.25">
      <c r="A65" s="110">
        <f t="shared" si="27"/>
        <v>92</v>
      </c>
      <c r="B65" s="35">
        <f>+NAC!A65</f>
        <v>44531</v>
      </c>
      <c r="C65" s="19" cm="1">
        <f t="array" aca="1" ref="C65" ca="1">INDIRECT(_xlfn.CONCAT(C$4,"_d!",C$1,$A65))</f>
        <v>573.46417236328125</v>
      </c>
      <c r="D65" s="19" cm="1">
        <f t="array" aca="1" ref="D65" ca="1">INDIRECT(_xlfn.CONCAT(D$4,"_d!",D$1,$A65))</f>
        <v>587.8359375</v>
      </c>
      <c r="E65" s="19" cm="1">
        <f t="array" aca="1" ref="E65" ca="1">INDIRECT(_xlfn.CONCAT(E$4,"_d!",E$1,$A65))</f>
        <v>599.20440673828125</v>
      </c>
      <c r="F65" s="19" cm="1">
        <f t="array" aca="1" ref="F65" ca="1">INDIRECT(_xlfn.CONCAT(F$4,"_d!",F$1,$A65))</f>
        <v>610.62896728515625</v>
      </c>
      <c r="G65" s="19" cm="1">
        <f t="array" aca="1" ref="G65" ca="1">INDIRECT(_xlfn.CONCAT(G$4,"_d!",G$1,$A65))</f>
        <v>604.0164794921875</v>
      </c>
      <c r="H65" s="19" cm="1">
        <f t="array" aca="1" ref="H65" ca="1">INDIRECT(_xlfn.CONCAT(H$4,"_d!",H$1,$A65))</f>
        <v>563.1234130859375</v>
      </c>
      <c r="I65" s="42">
        <f t="shared" ca="1" si="6"/>
        <v>588.89459213914051</v>
      </c>
      <c r="J65" s="19" cm="1">
        <f t="array" aca="1" ref="J65" ca="1">INDIRECT(_xlfn.CONCAT(J$4,"_d!",J$1,$A65))</f>
        <v>574.89825439453125</v>
      </c>
      <c r="K65" s="19" cm="1">
        <f t="array" aca="1" ref="K65" ca="1">INDIRECT(_xlfn.CONCAT(K$4,"_d!",K$1,$A65))</f>
        <v>592.1019287109375</v>
      </c>
      <c r="L65" s="19" cm="1">
        <f t="array" aca="1" ref="L65" ca="1">INDIRECT(_xlfn.CONCAT(L$4,"_d!",L$1,$A65))</f>
        <v>598.203125</v>
      </c>
      <c r="M65" s="19" cm="1">
        <f t="array" aca="1" ref="M65" ca="1">INDIRECT(_xlfn.CONCAT(M$4,"_d!",M$1,$A65))</f>
        <v>606.6688232421875</v>
      </c>
      <c r="N65" s="19" cm="1">
        <f t="array" aca="1" ref="N65" ca="1">INDIRECT(_xlfn.CONCAT(N$4,"_d!",N$1,$A65))</f>
        <v>603.43695068359375</v>
      </c>
      <c r="O65" s="19" cm="1">
        <f t="array" aca="1" ref="O65" ca="1">INDIRECT(_xlfn.CONCAT(O$4,"_d!",O$1,$A65))</f>
        <v>564.8634033203125</v>
      </c>
      <c r="P65" s="42">
        <f ca="1">+SUMPRODUCT(J$3:$O$3,J65:O65)</f>
        <v>588.67757378177009</v>
      </c>
      <c r="Q65" s="19" cm="1">
        <f t="array" aca="1" ref="Q65" ca="1">INDIRECT(_xlfn.CONCAT(Q$4,"_d!",Q$1,$A65))</f>
        <v>570.7054443359375</v>
      </c>
      <c r="R65" s="19" cm="1">
        <f t="array" aca="1" ref="R65" ca="1">INDIRECT(_xlfn.CONCAT(R$4,"_d!",R$1,$A65))</f>
        <v>586.61761474609375</v>
      </c>
      <c r="S65" s="19" cm="1">
        <f t="array" aca="1" ref="S65" ca="1">INDIRECT(_xlfn.CONCAT(S$4,"_d!",S$1,$A65))</f>
        <v>596.79937744140625</v>
      </c>
      <c r="T65" s="19" cm="1">
        <f t="array" aca="1" ref="T65" ca="1">INDIRECT(_xlfn.CONCAT(T$4,"_d!",T$1,$A65))</f>
        <v>611.36956787109375</v>
      </c>
      <c r="U65" s="19" cm="1">
        <f t="array" aca="1" ref="U65" ca="1">INDIRECT(_xlfn.CONCAT(U$4,"_d!",U$1,$A65))</f>
        <v>603.17388916015625</v>
      </c>
      <c r="V65" s="19" cm="1">
        <f t="array" aca="1" ref="V65" ca="1">INDIRECT(_xlfn.CONCAT(V$4,"_d!",V$1,$A65))</f>
        <v>568.3092041015625</v>
      </c>
      <c r="W65" s="42">
        <f t="shared" ca="1" si="7"/>
        <v>584.58081456376931</v>
      </c>
      <c r="X65" s="19" cm="1">
        <f t="array" aca="1" ref="X65" ca="1">INDIRECT(_xlfn.CONCAT(X$4,"_d!",X$1,$A65))</f>
        <v>570.86846923828125</v>
      </c>
      <c r="Y65" s="19" cm="1">
        <f t="array" aca="1" ref="Y65" ca="1">INDIRECT(_xlfn.CONCAT(Y$4,"_d!",Y$1,$A65))</f>
        <v>589.86260986328125</v>
      </c>
      <c r="Z65" s="19" cm="1">
        <f t="array" aca="1" ref="Z65" ca="1">INDIRECT(_xlfn.CONCAT(Z$4,"_d!",Z$1,$A65))</f>
        <v>598.16864013671875</v>
      </c>
      <c r="AA65" s="19" cm="1">
        <f t="array" aca="1" ref="AA65" ca="1">INDIRECT(_xlfn.CONCAT(AA$4,"_d!",AA$1,$A65))</f>
        <v>605.31011962890625</v>
      </c>
      <c r="AB65" s="19" cm="1">
        <f t="array" aca="1" ref="AB65" ca="1">INDIRECT(_xlfn.CONCAT(AB$4,"_d!",AB$1,$A65))</f>
        <v>606.2236328125</v>
      </c>
      <c r="AC65" s="19" cm="1">
        <f t="array" aca="1" ref="AC65" ca="1">INDIRECT(_xlfn.CONCAT(AC$4,"_d!",AC$1,$A65))</f>
        <v>572.35736083984375</v>
      </c>
      <c r="AD65" s="42">
        <f t="shared" ca="1" si="8"/>
        <v>584.78234502058717</v>
      </c>
      <c r="AE65" s="19" cm="1">
        <f t="array" aca="1" ref="AE65" ca="1">INDIRECT(_xlfn.CONCAT(AE$4,"_d!",AE$1,$A65))</f>
        <v>572.39459228515625</v>
      </c>
      <c r="AF65" s="19" cm="1">
        <f t="array" aca="1" ref="AF65" ca="1">INDIRECT(_xlfn.CONCAT(AF$4,"_d!",AF$1,$A65))</f>
        <v>591.04742431640625</v>
      </c>
      <c r="AG65" s="19" cm="1">
        <f t="array" aca="1" ref="AG65" ca="1">INDIRECT(_xlfn.CONCAT(AG$4,"_d!",AG$1,$A65))</f>
        <v>597.61541748046875</v>
      </c>
      <c r="AH65" s="19" cm="1">
        <f t="array" aca="1" ref="AH65" ca="1">INDIRECT(_xlfn.CONCAT(AH$4,"_d!",AH$1,$A65))</f>
        <v>609.62322998046875</v>
      </c>
      <c r="AI65" s="19" cm="1">
        <f t="array" aca="1" ref="AI65" ca="1">INDIRECT(_xlfn.CONCAT(AI$4,"_d!",AI$1,$A65))</f>
        <v>601.6051025390625</v>
      </c>
      <c r="AJ65" s="19" cm="1">
        <f t="array" aca="1" ref="AJ65" ca="1">INDIRECT(_xlfn.CONCAT(AJ$4,"_d!",AJ$1,$A65))</f>
        <v>574.11175537109375</v>
      </c>
      <c r="AK65" s="42">
        <f t="shared" ca="1" si="9"/>
        <v>585.58124807109664</v>
      </c>
      <c r="AL65" s="19" cm="1">
        <f t="array" aca="1" ref="AL65" ca="1">INDIRECT(_xlfn.CONCAT(AL$4,"_d!",AL$1,$A65))</f>
        <v>570.62158203125</v>
      </c>
      <c r="AM65" s="19" cm="1">
        <f t="array" aca="1" ref="AM65" ca="1">INDIRECT(_xlfn.CONCAT(AM$4,"_d!",AM$1,$A65))</f>
        <v>590.21795654296875</v>
      </c>
      <c r="AN65" s="19" cm="1">
        <f t="array" aca="1" ref="AN65" ca="1">INDIRECT(_xlfn.CONCAT(AN$4,"_d!",AN$1,$A65))</f>
        <v>596.10516357421875</v>
      </c>
      <c r="AO65" s="19" cm="1">
        <f t="array" aca="1" ref="AO65" ca="1">INDIRECT(_xlfn.CONCAT(AO$4,"_d!",AO$1,$A65))</f>
        <v>605.217041015625</v>
      </c>
      <c r="AP65" s="19" cm="1">
        <f t="array" aca="1" ref="AP65" ca="1">INDIRECT(_xlfn.CONCAT(AP$4,"_d!",AP$1,$A65))</f>
        <v>605.60260009765625</v>
      </c>
      <c r="AQ65" s="19" cm="1">
        <f t="array" aca="1" ref="AQ65" ca="1">INDIRECT(_xlfn.CONCAT(AQ$4,"_d!",AQ$1,$A65))</f>
        <v>569.430908203125</v>
      </c>
      <c r="AR65" s="42">
        <f t="shared" ca="1" si="10"/>
        <v>583.17683489498984</v>
      </c>
      <c r="AS65" s="19" cm="1">
        <f t="array" aca="1" ref="AS65" ca="1">INDIRECT(_xlfn.CONCAT(AS$4,"_d!",AS$1,$A65))</f>
        <v>573.5184326171875</v>
      </c>
      <c r="AT65" s="19" cm="1">
        <f t="array" aca="1" ref="AT65" ca="1">INDIRECT(_xlfn.CONCAT(AT$4,"_d!",AT$1,$A65))</f>
        <v>590.339111328125</v>
      </c>
      <c r="AU65" s="19" cm="1">
        <f t="array" aca="1" ref="AU65" ca="1">INDIRECT(_xlfn.CONCAT(AU$4,"_d!",AU$1,$A65))</f>
        <v>595.088134765625</v>
      </c>
      <c r="AV65" s="19" cm="1">
        <f t="array" aca="1" ref="AV65" ca="1">INDIRECT(_xlfn.CONCAT(AV$4,"_d!",AV$1,$A65))</f>
        <v>608.55767822265625</v>
      </c>
      <c r="AW65" s="19" cm="1">
        <f t="array" aca="1" ref="AW65" ca="1">INDIRECT(_xlfn.CONCAT(AW$4,"_d!",AW$1,$A65))</f>
        <v>602.615966796875</v>
      </c>
      <c r="AX65" s="19" cm="1">
        <f t="array" aca="1" ref="AX65" ca="1">INDIRECT(_xlfn.CONCAT(AX$4,"_d!",AX$1,$A65))</f>
        <v>569.2120361328125</v>
      </c>
      <c r="AY65" s="42">
        <f t="shared" ca="1" si="11"/>
        <v>583.58270119949282</v>
      </c>
      <c r="AZ65" s="19" cm="1">
        <f t="array" aca="1" ref="AZ65" ca="1">INDIRECT(_xlfn.CONCAT(AZ$4,"_d!",AZ$1,$A65))</f>
        <v>572.95013427734375</v>
      </c>
      <c r="BA65" s="19" cm="1">
        <f t="array" aca="1" ref="BA65" ca="1">INDIRECT(_xlfn.CONCAT(BA$4,"_d!",BA$1,$A65))</f>
        <v>590.1298828125</v>
      </c>
      <c r="BB65" s="19" cm="1">
        <f t="array" aca="1" ref="BB65" ca="1">INDIRECT(_xlfn.CONCAT(BB$4,"_d!",BB$1,$A65))</f>
        <v>594.02374267578125</v>
      </c>
      <c r="BC65" s="19" cm="1">
        <f t="array" aca="1" ref="BC65" ca="1">INDIRECT(_xlfn.CONCAT(BC$4,"_d!",BC$1,$A65))</f>
        <v>601.6104736328125</v>
      </c>
      <c r="BD65" s="19" cm="1">
        <f t="array" aca="1" ref="BD65" ca="1">INDIRECT(_xlfn.CONCAT(BD$4,"_d!",BD$1,$A65))</f>
        <v>604.24700927734375</v>
      </c>
      <c r="BE65" s="19" cm="1">
        <f t="array" aca="1" ref="BE65" ca="1">INDIRECT(_xlfn.CONCAT(BE$4,"_d!",BE$1,$A65))</f>
        <v>574.49163818359375</v>
      </c>
      <c r="BF65" s="42">
        <f t="shared" ca="1" si="12"/>
        <v>582.72488740771746</v>
      </c>
      <c r="BG65" s="19" cm="1">
        <f t="array" aca="1" ref="BG65" ca="1">INDIRECT(_xlfn.CONCAT(BG$4,"_d!",BG$1,$A65))</f>
        <v>570.13946533203125</v>
      </c>
      <c r="BH65" s="19" cm="1">
        <f t="array" aca="1" ref="BH65" ca="1">INDIRECT(_xlfn.CONCAT(BH$4,"_d!",BH$1,$A65))</f>
        <v>588.56573486328125</v>
      </c>
      <c r="BI65" s="19" cm="1">
        <f t="array" aca="1" ref="BI65" ca="1">INDIRECT(_xlfn.CONCAT(BI$4,"_d!",BI$1,$A65))</f>
        <v>591.92413330078125</v>
      </c>
      <c r="BJ65" s="19" cm="1">
        <f t="array" aca="1" ref="BJ65" ca="1">INDIRECT(_xlfn.CONCAT(BJ$4,"_d!",BJ$1,$A65))</f>
        <v>598.32208251953125</v>
      </c>
      <c r="BK65" s="19" cm="1">
        <f t="array" aca="1" ref="BK65" ca="1">INDIRECT(_xlfn.CONCAT(BK$4,"_d!",BK$1,$A65))</f>
        <v>602.4132080078125</v>
      </c>
      <c r="BL65" s="19" cm="1">
        <f t="array" aca="1" ref="BL65" ca="1">INDIRECT(_xlfn.CONCAT(BL$4,"_d!",BL$1,$A65))</f>
        <v>573.828369140625</v>
      </c>
      <c r="BM65" s="42">
        <f t="shared" ca="1" si="13"/>
        <v>579.57430986767758</v>
      </c>
      <c r="BN65" s="19" cm="1">
        <f t="array" aca="1" ref="BN65" ca="1">INDIRECT(_xlfn.CONCAT(BN$4,"_d!",BN$1,$A65))</f>
        <v>570.58172607421875</v>
      </c>
      <c r="BO65" s="19" cm="1">
        <f t="array" aca="1" ref="BO65" ca="1">INDIRECT(_xlfn.CONCAT(BO$4,"_d!",BO$1,$A65))</f>
        <v>588.6160888671875</v>
      </c>
      <c r="BP65" s="19" cm="1">
        <f t="array" aca="1" ref="BP65" ca="1">INDIRECT(_xlfn.CONCAT(BP$4,"_d!",BP$1,$A65))</f>
        <v>590.8201904296875</v>
      </c>
      <c r="BQ65" s="19" cm="1">
        <f t="array" aca="1" ref="BQ65" ca="1">INDIRECT(_xlfn.CONCAT(BQ$4,"_d!",BQ$1,$A65))</f>
        <v>605.46905517578125</v>
      </c>
      <c r="BR65" s="19" cm="1">
        <f t="array" aca="1" ref="BR65" ca="1">INDIRECT(_xlfn.CONCAT(BR$4,"_d!",BR$1,$A65))</f>
        <v>602.51690673828125</v>
      </c>
      <c r="BS65" s="19" cm="1">
        <f t="array" aca="1" ref="BS65" ca="1">INDIRECT(_xlfn.CONCAT(BS$4,"_d!",BS$1,$A65))</f>
        <v>574.3057861328125</v>
      </c>
      <c r="BT65" s="42">
        <f t="shared" ca="1" si="14"/>
        <v>578.02886336365145</v>
      </c>
      <c r="BU65" s="42"/>
      <c r="BV65" s="45">
        <f t="shared" ca="1" si="15"/>
        <v>588.89459213914051</v>
      </c>
      <c r="BW65" s="45">
        <f t="shared" ca="1" si="16"/>
        <v>588.67757378177009</v>
      </c>
      <c r="BX65" s="45">
        <f t="shared" ca="1" si="17"/>
        <v>584.58081456376931</v>
      </c>
      <c r="BY65" s="45">
        <f t="shared" ca="1" si="18"/>
        <v>584.78234502058717</v>
      </c>
      <c r="BZ65" s="45">
        <f t="shared" ca="1" si="19"/>
        <v>585.58124807109664</v>
      </c>
      <c r="CA65" s="45">
        <f t="shared" ca="1" si="20"/>
        <v>583.17683489498984</v>
      </c>
      <c r="CB65" s="45">
        <f t="shared" ca="1" si="21"/>
        <v>583.58270119949282</v>
      </c>
      <c r="CC65" s="45">
        <f t="shared" ca="1" si="22"/>
        <v>582.72488740771746</v>
      </c>
      <c r="CD65" s="45">
        <f t="shared" ca="1" si="23"/>
        <v>579.57430986767758</v>
      </c>
      <c r="CE65" s="45">
        <f t="shared" ca="1" si="24"/>
        <v>578.02886336365145</v>
      </c>
      <c r="CF65" s="45" cm="1">
        <f t="array" aca="1" ref="CF65" ca="1">+SUMPRODUCT($BV$3:$CE$3/100,$BV65:$CE65)</f>
        <v>582.78923022919764</v>
      </c>
      <c r="CG65" s="35">
        <f t="shared" si="28"/>
        <v>44531</v>
      </c>
      <c r="CH65" s="24">
        <f t="shared" ca="1" si="29"/>
        <v>4.0721589793050406E-2</v>
      </c>
      <c r="CI65" s="24">
        <f t="shared" ca="1" si="30"/>
        <v>3.9632740807588496E-2</v>
      </c>
      <c r="CJ65" s="24">
        <f t="shared" ca="1" si="31"/>
        <v>3.8928492410728266E-2</v>
      </c>
      <c r="CK65" s="24">
        <f t="shared" ca="1" si="32"/>
        <v>3.9342261872797879E-2</v>
      </c>
      <c r="CL65" s="24">
        <f t="shared" ca="1" si="33"/>
        <v>3.7933390187012916E-2</v>
      </c>
      <c r="CM65" s="24">
        <f t="shared" ca="1" si="34"/>
        <v>3.7803251151935946E-2</v>
      </c>
      <c r="CN65" s="24">
        <f t="shared" ca="1" si="35"/>
        <v>3.7902251324282155E-2</v>
      </c>
      <c r="CO65" s="24">
        <f t="shared" ca="1" si="36"/>
        <v>3.7635580921338896E-2</v>
      </c>
      <c r="CP65" s="24">
        <f t="shared" ca="1" si="37"/>
        <v>3.6736933361144697E-2</v>
      </c>
      <c r="CQ65" s="24">
        <f t="shared" ca="1" si="38"/>
        <v>3.7339741255085546E-2</v>
      </c>
      <c r="CR65" s="24">
        <f t="shared" ca="1" si="26"/>
        <v>3.8065315422159962E-2</v>
      </c>
      <c r="CS65" s="35">
        <f t="shared" si="39"/>
        <v>44531</v>
      </c>
      <c r="CT65" s="24">
        <f t="shared" ca="1" si="41"/>
        <v>0.50259891377017385</v>
      </c>
      <c r="CU65" s="24">
        <f t="shared" ca="1" si="42"/>
        <v>0.50498197392276678</v>
      </c>
      <c r="CV65" s="24">
        <f t="shared" ca="1" si="43"/>
        <v>0.50395256565544444</v>
      </c>
      <c r="CW65" s="24">
        <f t="shared" ca="1" si="44"/>
        <v>0.50891112368464131</v>
      </c>
      <c r="CX65" s="24">
        <f t="shared" ca="1" si="45"/>
        <v>0.50712170537994439</v>
      </c>
      <c r="CY65" s="24">
        <f t="shared" ca="1" si="46"/>
        <v>0.5082891847083455</v>
      </c>
      <c r="CZ65" s="24">
        <f t="shared" ca="1" si="47"/>
        <v>0.50996622475451137</v>
      </c>
      <c r="DA65" s="24">
        <f t="shared" ca="1" si="48"/>
        <v>0.51225503720988419</v>
      </c>
      <c r="DB65" s="24">
        <f t="shared" ca="1" si="49"/>
        <v>0.51104345159850784</v>
      </c>
      <c r="DC65" s="24">
        <f t="shared" ca="1" si="50"/>
        <v>0.51298878059241937</v>
      </c>
      <c r="DD65" s="48">
        <f t="shared" ca="1" si="51"/>
        <v>0.50924390224623761</v>
      </c>
      <c r="DE65" s="48">
        <f>+[1]NAC!AG66</f>
        <v>0.50941633543466325</v>
      </c>
    </row>
    <row r="66" spans="1:109" x14ac:dyDescent="0.25">
      <c r="A66" s="110">
        <f t="shared" si="27"/>
        <v>93</v>
      </c>
      <c r="B66" s="35">
        <f>+NAC!A66</f>
        <v>44562</v>
      </c>
      <c r="C66" s="19" cm="1">
        <f t="array" aca="1" ref="C66" ca="1">INDIRECT(_xlfn.CONCAT(C$4,"_d!",C$1,$A66))</f>
        <v>596.66717529296875</v>
      </c>
      <c r="D66" s="19" cm="1">
        <f t="array" aca="1" ref="D66" ca="1">INDIRECT(_xlfn.CONCAT(D$4,"_d!",D$1,$A66))</f>
        <v>611.266357421875</v>
      </c>
      <c r="E66" s="19" cm="1">
        <f t="array" aca="1" ref="E66" ca="1">INDIRECT(_xlfn.CONCAT(E$4,"_d!",E$1,$A66))</f>
        <v>624.49822998046875</v>
      </c>
      <c r="F66" s="19" cm="1">
        <f t="array" aca="1" ref="F66" ca="1">INDIRECT(_xlfn.CONCAT(F$4,"_d!",F$1,$A66))</f>
        <v>632.02252197265625</v>
      </c>
      <c r="G66" s="19" cm="1">
        <f t="array" aca="1" ref="G66" ca="1">INDIRECT(_xlfn.CONCAT(G$4,"_d!",G$1,$A66))</f>
        <v>628.2794189453125</v>
      </c>
      <c r="H66" s="19" cm="1">
        <f t="array" aca="1" ref="H66" ca="1">INDIRECT(_xlfn.CONCAT(H$4,"_d!",H$1,$A66))</f>
        <v>583.688720703125</v>
      </c>
      <c r="I66" s="42">
        <f t="shared" ca="1" si="6"/>
        <v>612.23673574323493</v>
      </c>
      <c r="J66" s="19" cm="1">
        <f t="array" aca="1" ref="J66" ca="1">INDIRECT(_xlfn.CONCAT(J$4,"_d!",J$1,$A66))</f>
        <v>598.2806396484375</v>
      </c>
      <c r="K66" s="19" cm="1">
        <f t="array" aca="1" ref="K66" ca="1">INDIRECT(_xlfn.CONCAT(K$4,"_d!",K$1,$A66))</f>
        <v>615.36590576171875</v>
      </c>
      <c r="L66" s="19" cm="1">
        <f t="array" aca="1" ref="L66" ca="1">INDIRECT(_xlfn.CONCAT(L$4,"_d!",L$1,$A66))</f>
        <v>623.0709228515625</v>
      </c>
      <c r="M66" s="19" cm="1">
        <f t="array" aca="1" ref="M66" ca="1">INDIRECT(_xlfn.CONCAT(M$4,"_d!",M$1,$A66))</f>
        <v>627.79180908203125</v>
      </c>
      <c r="N66" s="19" cm="1">
        <f t="array" aca="1" ref="N66" ca="1">INDIRECT(_xlfn.CONCAT(N$4,"_d!",N$1,$A66))</f>
        <v>627.61505126953125</v>
      </c>
      <c r="O66" s="19" cm="1">
        <f t="array" aca="1" ref="O66" ca="1">INDIRECT(_xlfn.CONCAT(O$4,"_d!",O$1,$A66))</f>
        <v>585.59478759765625</v>
      </c>
      <c r="P66" s="42">
        <f ca="1">+SUMPRODUCT(J$3:$O$3,J66:O66)</f>
        <v>611.97418528949277</v>
      </c>
      <c r="Q66" s="19" cm="1">
        <f t="array" aca="1" ref="Q66" ca="1">INDIRECT(_xlfn.CONCAT(Q$4,"_d!",Q$1,$A66))</f>
        <v>593.224609375</v>
      </c>
      <c r="R66" s="19" cm="1">
        <f t="array" aca="1" ref="R66" ca="1">INDIRECT(_xlfn.CONCAT(R$4,"_d!",R$1,$A66))</f>
        <v>609.36859130859375</v>
      </c>
      <c r="S66" s="19" cm="1">
        <f t="array" aca="1" ref="S66" ca="1">INDIRECT(_xlfn.CONCAT(S$4,"_d!",S$1,$A66))</f>
        <v>621.30401611328125</v>
      </c>
      <c r="T66" s="19" cm="1">
        <f t="array" aca="1" ref="T66" ca="1">INDIRECT(_xlfn.CONCAT(T$4,"_d!",T$1,$A66))</f>
        <v>632.75927734375</v>
      </c>
      <c r="U66" s="19" cm="1">
        <f t="array" aca="1" ref="U66" ca="1">INDIRECT(_xlfn.CONCAT(U$4,"_d!",U$1,$A66))</f>
        <v>627.72943115234375</v>
      </c>
      <c r="V66" s="19" cm="1">
        <f t="array" aca="1" ref="V66" ca="1">INDIRECT(_xlfn.CONCAT(V$4,"_d!",V$1,$A66))</f>
        <v>589.012939453125</v>
      </c>
      <c r="W66" s="42">
        <f t="shared" ca="1" si="7"/>
        <v>607.44372026787642</v>
      </c>
      <c r="X66" s="19" cm="1">
        <f t="array" aca="1" ref="X66" ca="1">INDIRECT(_xlfn.CONCAT(X$4,"_d!",X$1,$A66))</f>
        <v>593.20550537109375</v>
      </c>
      <c r="Y66" s="19" cm="1">
        <f t="array" aca="1" ref="Y66" ca="1">INDIRECT(_xlfn.CONCAT(Y$4,"_d!",Y$1,$A66))</f>
        <v>612.6236572265625</v>
      </c>
      <c r="Z66" s="19" cm="1">
        <f t="array" aca="1" ref="Z66" ca="1">INDIRECT(_xlfn.CONCAT(Z$4,"_d!",Z$1,$A66))</f>
        <v>622.50042724609375</v>
      </c>
      <c r="AA66" s="19" cm="1">
        <f t="array" aca="1" ref="AA66" ca="1">INDIRECT(_xlfn.CONCAT(AA$4,"_d!",AA$1,$A66))</f>
        <v>626.29296875</v>
      </c>
      <c r="AB66" s="19" cm="1">
        <f t="array" aca="1" ref="AB66" ca="1">INDIRECT(_xlfn.CONCAT(AB$4,"_d!",AB$1,$A66))</f>
        <v>630.7799072265625</v>
      </c>
      <c r="AC66" s="19" cm="1">
        <f t="array" aca="1" ref="AC66" ca="1">INDIRECT(_xlfn.CONCAT(AC$4,"_d!",AC$1,$A66))</f>
        <v>592.92388916015625</v>
      </c>
      <c r="AD66" s="42">
        <f t="shared" ca="1" si="8"/>
        <v>607.45529550909271</v>
      </c>
      <c r="AE66" s="19" cm="1">
        <f t="array" aca="1" ref="AE66" ca="1">INDIRECT(_xlfn.CONCAT(AE$4,"_d!",AE$1,$A66))</f>
        <v>595.65802001953125</v>
      </c>
      <c r="AF66" s="19" cm="1">
        <f t="array" aca="1" ref="AF66" ca="1">INDIRECT(_xlfn.CONCAT(AF$4,"_d!",AF$1,$A66))</f>
        <v>613.76953125</v>
      </c>
      <c r="AG66" s="19" cm="1">
        <f t="array" aca="1" ref="AG66" ca="1">INDIRECT(_xlfn.CONCAT(AG$4,"_d!",AG$1,$A66))</f>
        <v>621.45367431640625</v>
      </c>
      <c r="AH66" s="19" cm="1">
        <f t="array" aca="1" ref="AH66" ca="1">INDIRECT(_xlfn.CONCAT(AH$4,"_d!",AH$1,$A66))</f>
        <v>630.84716796875</v>
      </c>
      <c r="AI66" s="19" cm="1">
        <f t="array" aca="1" ref="AI66" ca="1">INDIRECT(_xlfn.CONCAT(AI$4,"_d!",AI$1,$A66))</f>
        <v>625.73797607421875</v>
      </c>
      <c r="AJ66" s="19" cm="1">
        <f t="array" aca="1" ref="AJ66" ca="1">INDIRECT(_xlfn.CONCAT(AJ$4,"_d!",AJ$1,$A66))</f>
        <v>594.90625</v>
      </c>
      <c r="AK66" s="42">
        <f t="shared" ca="1" si="9"/>
        <v>608.58173315789531</v>
      </c>
      <c r="AL66" s="19" cm="1">
        <f t="array" aca="1" ref="AL66" ca="1">INDIRECT(_xlfn.CONCAT(AL$4,"_d!",AL$1,$A66))</f>
        <v>593.1737060546875</v>
      </c>
      <c r="AM66" s="19" cm="1">
        <f t="array" aca="1" ref="AM66" ca="1">INDIRECT(_xlfn.CONCAT(AM$4,"_d!",AM$1,$A66))</f>
        <v>612.851318359375</v>
      </c>
      <c r="AN66" s="19" cm="1">
        <f t="array" aca="1" ref="AN66" ca="1">INDIRECT(_xlfn.CONCAT(AN$4,"_d!",AN$1,$A66))</f>
        <v>619.79998779296875</v>
      </c>
      <c r="AO66" s="19" cm="1">
        <f t="array" aca="1" ref="AO66" ca="1">INDIRECT(_xlfn.CONCAT(AO$4,"_d!",AO$1,$A66))</f>
        <v>626.2376708984375</v>
      </c>
      <c r="AP66" s="19" cm="1">
        <f t="array" aca="1" ref="AP66" ca="1">INDIRECT(_xlfn.CONCAT(AP$4,"_d!",AP$1,$A66))</f>
        <v>629.87725830078125</v>
      </c>
      <c r="AQ66" s="19" cm="1">
        <f t="array" aca="1" ref="AQ66" ca="1">INDIRECT(_xlfn.CONCAT(AQ$4,"_d!",AQ$1,$A66))</f>
        <v>589.98284912109375</v>
      </c>
      <c r="AR66" s="42">
        <f t="shared" ca="1" si="10"/>
        <v>605.79426908091682</v>
      </c>
      <c r="AS66" s="19" cm="1">
        <f t="array" aca="1" ref="AS66" ca="1">INDIRECT(_xlfn.CONCAT(AS$4,"_d!",AS$1,$A66))</f>
        <v>596.1248779296875</v>
      </c>
      <c r="AT66" s="19" cm="1">
        <f t="array" aca="1" ref="AT66" ca="1">INDIRECT(_xlfn.CONCAT(AT$4,"_d!",AT$1,$A66))</f>
        <v>612.8544921875</v>
      </c>
      <c r="AU66" s="19" cm="1">
        <f t="array" aca="1" ref="AU66" ca="1">INDIRECT(_xlfn.CONCAT(AU$4,"_d!",AU$1,$A66))</f>
        <v>618.4833984375</v>
      </c>
      <c r="AV66" s="19" cm="1">
        <f t="array" aca="1" ref="AV66" ca="1">INDIRECT(_xlfn.CONCAT(AV$4,"_d!",AV$1,$A66))</f>
        <v>629.6829833984375</v>
      </c>
      <c r="AW66" s="19" cm="1">
        <f t="array" aca="1" ref="AW66" ca="1">INDIRECT(_xlfn.CONCAT(AW$4,"_d!",AW$1,$A66))</f>
        <v>627.33990478515625</v>
      </c>
      <c r="AX66" s="19" cm="1">
        <f t="array" aca="1" ref="AX66" ca="1">INDIRECT(_xlfn.CONCAT(AX$4,"_d!",AX$1,$A66))</f>
        <v>589.966552734375</v>
      </c>
      <c r="AY66" s="42">
        <f t="shared" ca="1" si="11"/>
        <v>606.18257403393807</v>
      </c>
      <c r="AZ66" s="19" cm="1">
        <f t="array" aca="1" ref="AZ66" ca="1">INDIRECT(_xlfn.CONCAT(AZ$4,"_d!",AZ$1,$A66))</f>
        <v>595.5126953125</v>
      </c>
      <c r="BA66" s="19" cm="1">
        <f t="array" aca="1" ref="BA66" ca="1">INDIRECT(_xlfn.CONCAT(BA$4,"_d!",BA$1,$A66))</f>
        <v>612.498291015625</v>
      </c>
      <c r="BB66" s="19" cm="1">
        <f t="array" aca="1" ref="BB66" ca="1">INDIRECT(_xlfn.CONCAT(BB$4,"_d!",BB$1,$A66))</f>
        <v>616.94476318359375</v>
      </c>
      <c r="BC66" s="19" cm="1">
        <f t="array" aca="1" ref="BC66" ca="1">INDIRECT(_xlfn.CONCAT(BC$4,"_d!",BC$1,$A66))</f>
        <v>622.141357421875</v>
      </c>
      <c r="BD66" s="19" cm="1">
        <f t="array" aca="1" ref="BD66" ca="1">INDIRECT(_xlfn.CONCAT(BD$4,"_d!",BD$1,$A66))</f>
        <v>629.4678955078125</v>
      </c>
      <c r="BE66" s="19" cm="1">
        <f t="array" aca="1" ref="BE66" ca="1">INDIRECT(_xlfn.CONCAT(BE$4,"_d!",BE$1,$A66))</f>
        <v>595.35784912109375</v>
      </c>
      <c r="BF66" s="42">
        <f t="shared" ca="1" si="12"/>
        <v>605.22773433332623</v>
      </c>
      <c r="BG66" s="19" cm="1">
        <f t="array" aca="1" ref="BG66" ca="1">INDIRECT(_xlfn.CONCAT(BG$4,"_d!",BG$1,$A66))</f>
        <v>592.65643310546875</v>
      </c>
      <c r="BH66" s="19" cm="1">
        <f t="array" aca="1" ref="BH66" ca="1">INDIRECT(_xlfn.CONCAT(BH$4,"_d!",BH$1,$A66))</f>
        <v>610.64520263671875</v>
      </c>
      <c r="BI66" s="19" cm="1">
        <f t="array" aca="1" ref="BI66" ca="1">INDIRECT(_xlfn.CONCAT(BI$4,"_d!",BI$1,$A66))</f>
        <v>614.57281494140625</v>
      </c>
      <c r="BJ66" s="19" cm="1">
        <f t="array" aca="1" ref="BJ66" ca="1">INDIRECT(_xlfn.CONCAT(BJ$4,"_d!",BJ$1,$A66))</f>
        <v>618.80731201171875</v>
      </c>
      <c r="BK66" s="19" cm="1">
        <f t="array" aca="1" ref="BK66" ca="1">INDIRECT(_xlfn.CONCAT(BK$4,"_d!",BK$1,$A66))</f>
        <v>627.8575439453125</v>
      </c>
      <c r="BL66" s="19" cm="1">
        <f t="array" aca="1" ref="BL66" ca="1">INDIRECT(_xlfn.CONCAT(BL$4,"_d!",BL$1,$A66))</f>
        <v>594.456298828125</v>
      </c>
      <c r="BM66" s="42">
        <f t="shared" ca="1" si="13"/>
        <v>601.89225371322334</v>
      </c>
      <c r="BN66" s="19" cm="1">
        <f t="array" aca="1" ref="BN66" ca="1">INDIRECT(_xlfn.CONCAT(BN$4,"_d!",BN$1,$A66))</f>
        <v>592.89385986328125</v>
      </c>
      <c r="BO66" s="19" cm="1">
        <f t="array" aca="1" ref="BO66" ca="1">INDIRECT(_xlfn.CONCAT(BO$4,"_d!",BO$1,$A66))</f>
        <v>610.33837890625</v>
      </c>
      <c r="BP66" s="19" cm="1">
        <f t="array" aca="1" ref="BP66" ca="1">INDIRECT(_xlfn.CONCAT(BP$4,"_d!",BP$1,$A66))</f>
        <v>612.9425048828125</v>
      </c>
      <c r="BQ66" s="19" cm="1">
        <f t="array" aca="1" ref="BQ66" ca="1">INDIRECT(_xlfn.CONCAT(BQ$4,"_d!",BQ$1,$A66))</f>
        <v>626.30816650390625</v>
      </c>
      <c r="BR66" s="19" cm="1">
        <f t="array" aca="1" ref="BR66" ca="1">INDIRECT(_xlfn.CONCAT(BR$4,"_d!",BR$1,$A66))</f>
        <v>627.07525634765625</v>
      </c>
      <c r="BS66" s="19" cm="1">
        <f t="array" aca="1" ref="BS66" ca="1">INDIRECT(_xlfn.CONCAT(BS$4,"_d!",BS$1,$A66))</f>
        <v>595.06158447265625</v>
      </c>
      <c r="BT66" s="42">
        <f t="shared" ca="1" si="14"/>
        <v>600.10605925158745</v>
      </c>
      <c r="BU66" s="42"/>
      <c r="BV66" s="45">
        <f t="shared" ca="1" si="15"/>
        <v>612.23673574323493</v>
      </c>
      <c r="BW66" s="45">
        <f t="shared" ca="1" si="16"/>
        <v>611.97418528949277</v>
      </c>
      <c r="BX66" s="45">
        <f t="shared" ca="1" si="17"/>
        <v>607.44372026787642</v>
      </c>
      <c r="BY66" s="45">
        <f t="shared" ca="1" si="18"/>
        <v>607.45529550909271</v>
      </c>
      <c r="BZ66" s="45">
        <f t="shared" ca="1" si="19"/>
        <v>608.58173315789531</v>
      </c>
      <c r="CA66" s="45">
        <f t="shared" ca="1" si="20"/>
        <v>605.79426908091682</v>
      </c>
      <c r="CB66" s="45">
        <f t="shared" ca="1" si="21"/>
        <v>606.18257403393807</v>
      </c>
      <c r="CC66" s="45">
        <f t="shared" ca="1" si="22"/>
        <v>605.22773433332623</v>
      </c>
      <c r="CD66" s="45">
        <f t="shared" ca="1" si="23"/>
        <v>601.89225371322334</v>
      </c>
      <c r="CE66" s="45">
        <f t="shared" ca="1" si="24"/>
        <v>600.10605925158745</v>
      </c>
      <c r="CF66" s="45" cm="1">
        <f t="array" aca="1" ref="CF66" ca="1">+SUMPRODUCT($BV$3:$CE$3/100,$BV66:$CE66)</f>
        <v>605.38862094883746</v>
      </c>
      <c r="CG66" s="35">
        <f t="shared" si="28"/>
        <v>44562</v>
      </c>
      <c r="CH66" s="24">
        <f t="shared" ca="1" si="29"/>
        <v>3.9637218469446012E-2</v>
      </c>
      <c r="CI66" s="24">
        <f t="shared" ca="1" si="30"/>
        <v>3.9574484480631833E-2</v>
      </c>
      <c r="CJ66" s="24">
        <f t="shared" ca="1" si="31"/>
        <v>3.9109914548201674E-2</v>
      </c>
      <c r="CK66" s="24">
        <f t="shared" ca="1" si="32"/>
        <v>3.8771605677848209E-2</v>
      </c>
      <c r="CL66" s="24">
        <f t="shared" ca="1" si="33"/>
        <v>3.9278042393881663E-2</v>
      </c>
      <c r="CM66" s="24">
        <f t="shared" ca="1" si="34"/>
        <v>3.8783149179784537E-2</v>
      </c>
      <c r="CN66" s="24">
        <f t="shared" ca="1" si="35"/>
        <v>3.8726084217358681E-2</v>
      </c>
      <c r="CO66" s="24">
        <f t="shared" ca="1" si="36"/>
        <v>3.8616588053607792E-2</v>
      </c>
      <c r="CP66" s="24">
        <f t="shared" ca="1" si="37"/>
        <v>3.8507476031229171E-2</v>
      </c>
      <c r="CQ66" s="24">
        <f t="shared" ca="1" si="38"/>
        <v>3.8193933360809895E-2</v>
      </c>
      <c r="CR66" s="24">
        <f t="shared" ca="1" si="26"/>
        <v>3.8777982755020979E-2</v>
      </c>
      <c r="CS66" s="35">
        <f t="shared" si="39"/>
        <v>44562</v>
      </c>
      <c r="CT66" s="24">
        <f t="shared" ca="1" si="41"/>
        <v>0.49662996988428376</v>
      </c>
      <c r="CU66" s="24">
        <f t="shared" ca="1" si="42"/>
        <v>0.49932380060569814</v>
      </c>
      <c r="CV66" s="24">
        <f t="shared" ca="1" si="43"/>
        <v>0.49893886177509028</v>
      </c>
      <c r="CW66" s="24">
        <f t="shared" ca="1" si="44"/>
        <v>0.50389771884440515</v>
      </c>
      <c r="CX66" s="24">
        <f t="shared" ca="1" si="45"/>
        <v>0.50289001599071925</v>
      </c>
      <c r="CY66" s="24">
        <f t="shared" ca="1" si="46"/>
        <v>0.50455358232694447</v>
      </c>
      <c r="CZ66" s="24">
        <f t="shared" ca="1" si="47"/>
        <v>0.506689277335028</v>
      </c>
      <c r="DA66" s="24">
        <f t="shared" ca="1" si="48"/>
        <v>0.51003211256965808</v>
      </c>
      <c r="DB66" s="24">
        <f t="shared" ca="1" si="49"/>
        <v>0.50981077707391287</v>
      </c>
      <c r="DC66" s="24">
        <f t="shared" ca="1" si="50"/>
        <v>0.51347057501012872</v>
      </c>
      <c r="DD66" s="48">
        <f t="shared" ca="1" si="51"/>
        <v>0.50634155693571037</v>
      </c>
      <c r="DE66" s="48">
        <f>+[1]NAC!AG67</f>
        <v>0.50690162141591033</v>
      </c>
    </row>
    <row r="67" spans="1:109" x14ac:dyDescent="0.25">
      <c r="A67" s="110">
        <f t="shared" si="27"/>
        <v>94</v>
      </c>
      <c r="B67" s="35">
        <f>+NAC!A67</f>
        <v>44593</v>
      </c>
      <c r="C67" s="19" cm="1">
        <f t="array" aca="1" ref="C67" ca="1">INDIRECT(_xlfn.CONCAT(C$4,"_d!",C$1,$A67))</f>
        <v>628.823974609375</v>
      </c>
      <c r="D67" s="19" cm="1">
        <f t="array" aca="1" ref="D67" ca="1">INDIRECT(_xlfn.CONCAT(D$4,"_d!",D$1,$A67))</f>
        <v>641.41400146484375</v>
      </c>
      <c r="E67" s="19" cm="1">
        <f t="array" aca="1" ref="E67" ca="1">INDIRECT(_xlfn.CONCAT(E$4,"_d!",E$1,$A67))</f>
        <v>656.09820556640625</v>
      </c>
      <c r="F67" s="19" cm="1">
        <f t="array" aca="1" ref="F67" ca="1">INDIRECT(_xlfn.CONCAT(F$4,"_d!",F$1,$A67))</f>
        <v>664.30804443359375</v>
      </c>
      <c r="G67" s="19" cm="1">
        <f t="array" aca="1" ref="G67" ca="1">INDIRECT(_xlfn.CONCAT(G$4,"_d!",G$1,$A67))</f>
        <v>664.06842041015625</v>
      </c>
      <c r="H67" s="19" cm="1">
        <f t="array" aca="1" ref="H67" ca="1">INDIRECT(_xlfn.CONCAT(H$4,"_d!",H$1,$A67))</f>
        <v>612.17791748046875</v>
      </c>
      <c r="I67" s="42">
        <f t="shared" ca="1" si="6"/>
        <v>643.87227504324017</v>
      </c>
      <c r="J67" s="19" cm="1">
        <f t="array" aca="1" ref="J67" ca="1">INDIRECT(_xlfn.CONCAT(J$4,"_d!",J$1,$A67))</f>
        <v>629.91357421875</v>
      </c>
      <c r="K67" s="19" cm="1">
        <f t="array" aca="1" ref="K67" ca="1">INDIRECT(_xlfn.CONCAT(K$4,"_d!",K$1,$A67))</f>
        <v>645.44146728515625</v>
      </c>
      <c r="L67" s="19" cm="1">
        <f t="array" aca="1" ref="L67" ca="1">INDIRECT(_xlfn.CONCAT(L$4,"_d!",L$1,$A67))</f>
        <v>654.2259521484375</v>
      </c>
      <c r="M67" s="19" cm="1">
        <f t="array" aca="1" ref="M67" ca="1">INDIRECT(_xlfn.CONCAT(M$4,"_d!",M$1,$A67))</f>
        <v>659.40960693359375</v>
      </c>
      <c r="N67" s="19" cm="1">
        <f t="array" aca="1" ref="N67" ca="1">INDIRECT(_xlfn.CONCAT(N$4,"_d!",N$1,$A67))</f>
        <v>662.50042724609375</v>
      </c>
      <c r="O67" s="19" cm="1">
        <f t="array" aca="1" ref="O67" ca="1">INDIRECT(_xlfn.CONCAT(O$4,"_d!",O$1,$A67))</f>
        <v>614.241455078125</v>
      </c>
      <c r="P67" s="42">
        <f ca="1">+SUMPRODUCT(J$3:$O$3,J67:O67)</f>
        <v>643.18127262494818</v>
      </c>
      <c r="Q67" s="19" cm="1">
        <f t="array" aca="1" ref="Q67" ca="1">INDIRECT(_xlfn.CONCAT(Q$4,"_d!",Q$1,$A67))</f>
        <v>622.9742431640625</v>
      </c>
      <c r="R67" s="19" cm="1">
        <f t="array" aca="1" ref="R67" ca="1">INDIRECT(_xlfn.CONCAT(R$4,"_d!",R$1,$A67))</f>
        <v>638.406005859375</v>
      </c>
      <c r="S67" s="19" cm="1">
        <f t="array" aca="1" ref="S67" ca="1">INDIRECT(_xlfn.CONCAT(S$4,"_d!",S$1,$A67))</f>
        <v>652.09954833984375</v>
      </c>
      <c r="T67" s="19" cm="1">
        <f t="array" aca="1" ref="T67" ca="1">INDIRECT(_xlfn.CONCAT(T$4,"_d!",T$1,$A67))</f>
        <v>664.7642822265625</v>
      </c>
      <c r="U67" s="19" cm="1">
        <f t="array" aca="1" ref="U67" ca="1">INDIRECT(_xlfn.CONCAT(U$4,"_d!",U$1,$A67))</f>
        <v>662.47265625</v>
      </c>
      <c r="V67" s="19" cm="1">
        <f t="array" aca="1" ref="V67" ca="1">INDIRECT(_xlfn.CONCAT(V$4,"_d!",V$1,$A67))</f>
        <v>617.55963134765625</v>
      </c>
      <c r="W67" s="42">
        <f t="shared" ca="1" si="7"/>
        <v>637.62816839404252</v>
      </c>
      <c r="X67" s="19" cm="1">
        <f t="array" aca="1" ref="X67" ca="1">INDIRECT(_xlfn.CONCAT(X$4,"_d!",X$1,$A67))</f>
        <v>622.389892578125</v>
      </c>
      <c r="Y67" s="19" cm="1">
        <f t="array" aca="1" ref="Y67" ca="1">INDIRECT(_xlfn.CONCAT(Y$4,"_d!",Y$1,$A67))</f>
        <v>641.4261474609375</v>
      </c>
      <c r="Z67" s="19" cm="1">
        <f t="array" aca="1" ref="Z67" ca="1">INDIRECT(_xlfn.CONCAT(Z$4,"_d!",Z$1,$A67))</f>
        <v>653.49505615234375</v>
      </c>
      <c r="AA67" s="19" cm="1">
        <f t="array" aca="1" ref="AA67" ca="1">INDIRECT(_xlfn.CONCAT(AA$4,"_d!",AA$1,$A67))</f>
        <v>657.32611083984375</v>
      </c>
      <c r="AB67" s="19" cm="1">
        <f t="array" aca="1" ref="AB67" ca="1">INDIRECT(_xlfn.CONCAT(AB$4,"_d!",AB$1,$A67))</f>
        <v>665.4439697265625</v>
      </c>
      <c r="AC67" s="19" cm="1">
        <f t="array" aca="1" ref="AC67" ca="1">INDIRECT(_xlfn.CONCAT(AC$4,"_d!",AC$1,$A67))</f>
        <v>621.3643798828125</v>
      </c>
      <c r="AD67" s="42">
        <f t="shared" ca="1" si="8"/>
        <v>637.22491791353946</v>
      </c>
      <c r="AE67" s="19" cm="1">
        <f t="array" aca="1" ref="AE67" ca="1">INDIRECT(_xlfn.CONCAT(AE$4,"_d!",AE$1,$A67))</f>
        <v>625.2650146484375</v>
      </c>
      <c r="AF67" s="19" cm="1">
        <f t="array" aca="1" ref="AF67" ca="1">INDIRECT(_xlfn.CONCAT(AF$4,"_d!",AF$1,$A67))</f>
        <v>642.32684326171875</v>
      </c>
      <c r="AG67" s="19" cm="1">
        <f t="array" aca="1" ref="AG67" ca="1">INDIRECT(_xlfn.CONCAT(AG$4,"_d!",AG$1,$A67))</f>
        <v>652.0242919921875</v>
      </c>
      <c r="AH67" s="19" cm="1">
        <f t="array" aca="1" ref="AH67" ca="1">INDIRECT(_xlfn.CONCAT(AH$4,"_d!",AH$1,$A67))</f>
        <v>662.6458740234375</v>
      </c>
      <c r="AI67" s="19" cm="1">
        <f t="array" aca="1" ref="AI67" ca="1">INDIRECT(_xlfn.CONCAT(AI$4,"_d!",AI$1,$A67))</f>
        <v>659.81011962890625</v>
      </c>
      <c r="AJ67" s="19" cm="1">
        <f t="array" aca="1" ref="AJ67" ca="1">INDIRECT(_xlfn.CONCAT(AJ$4,"_d!",AJ$1,$A67))</f>
        <v>623.62689208984375</v>
      </c>
      <c r="AK67" s="42">
        <f t="shared" ca="1" si="9"/>
        <v>638.29005657652908</v>
      </c>
      <c r="AL67" s="19" cm="1">
        <f t="array" aca="1" ref="AL67" ca="1">INDIRECT(_xlfn.CONCAT(AL$4,"_d!",AL$1,$A67))</f>
        <v>621.95367431640625</v>
      </c>
      <c r="AM67" s="19" cm="1">
        <f t="array" aca="1" ref="AM67" ca="1">INDIRECT(_xlfn.CONCAT(AM$4,"_d!",AM$1,$A67))</f>
        <v>641.45989990234375</v>
      </c>
      <c r="AN67" s="19" cm="1">
        <f t="array" aca="1" ref="AN67" ca="1">INDIRECT(_xlfn.CONCAT(AN$4,"_d!",AN$1,$A67))</f>
        <v>649.76959228515625</v>
      </c>
      <c r="AO67" s="19" cm="1">
        <f t="array" aca="1" ref="AO67" ca="1">INDIRECT(_xlfn.CONCAT(AO$4,"_d!",AO$1,$A67))</f>
        <v>656.84613037109375</v>
      </c>
      <c r="AP67" s="19" cm="1">
        <f t="array" aca="1" ref="AP67" ca="1">INDIRECT(_xlfn.CONCAT(AP$4,"_d!",AP$1,$A67))</f>
        <v>663.8209228515625</v>
      </c>
      <c r="AQ67" s="19" cm="1">
        <f t="array" aca="1" ref="AQ67" ca="1">INDIRECT(_xlfn.CONCAT(AQ$4,"_d!",AQ$1,$A67))</f>
        <v>618.57745361328125</v>
      </c>
      <c r="AR67" s="42">
        <f t="shared" ca="1" si="10"/>
        <v>635.01046352056028</v>
      </c>
      <c r="AS67" s="19" cm="1">
        <f t="array" aca="1" ref="AS67" ca="1">INDIRECT(_xlfn.CONCAT(AS$4,"_d!",AS$1,$A67))</f>
        <v>624.06329345703125</v>
      </c>
      <c r="AT67" s="19" cm="1">
        <f t="array" aca="1" ref="AT67" ca="1">INDIRECT(_xlfn.CONCAT(AT$4,"_d!",AT$1,$A67))</f>
        <v>641.2310791015625</v>
      </c>
      <c r="AU67" s="19" cm="1">
        <f t="array" aca="1" ref="AU67" ca="1">INDIRECT(_xlfn.CONCAT(AU$4,"_d!",AU$1,$A67))</f>
        <v>648.0030517578125</v>
      </c>
      <c r="AV67" s="19" cm="1">
        <f t="array" aca="1" ref="AV67" ca="1">INDIRECT(_xlfn.CONCAT(AV$4,"_d!",AV$1,$A67))</f>
        <v>660.76983642578125</v>
      </c>
      <c r="AW67" s="19" cm="1">
        <f t="array" aca="1" ref="AW67" ca="1">INDIRECT(_xlfn.CONCAT(AW$4,"_d!",AW$1,$A67))</f>
        <v>660.77410888671875</v>
      </c>
      <c r="AX67" s="19" cm="1">
        <f t="array" aca="1" ref="AX67" ca="1">INDIRECT(_xlfn.CONCAT(AX$4,"_d!",AX$1,$A67))</f>
        <v>618.4417724609375</v>
      </c>
      <c r="AY67" s="42">
        <f t="shared" ca="1" si="11"/>
        <v>634.89286264794384</v>
      </c>
      <c r="AZ67" s="19" cm="1">
        <f t="array" aca="1" ref="AZ67" ca="1">INDIRECT(_xlfn.CONCAT(AZ$4,"_d!",AZ$1,$A67))</f>
        <v>622.7650146484375</v>
      </c>
      <c r="BA67" s="19" cm="1">
        <f t="array" aca="1" ref="BA67" ca="1">INDIRECT(_xlfn.CONCAT(BA$4,"_d!",BA$1,$A67))</f>
        <v>640.572998046875</v>
      </c>
      <c r="BB67" s="19" cm="1">
        <f t="array" aca="1" ref="BB67" ca="1">INDIRECT(_xlfn.CONCAT(BB$4,"_d!",BB$1,$A67))</f>
        <v>646.365966796875</v>
      </c>
      <c r="BC67" s="19" cm="1">
        <f t="array" aca="1" ref="BC67" ca="1">INDIRECT(_xlfn.CONCAT(BC$4,"_d!",BC$1,$A67))</f>
        <v>652.09637451171875</v>
      </c>
      <c r="BD67" s="19" cm="1">
        <f t="array" aca="1" ref="BD67" ca="1">INDIRECT(_xlfn.CONCAT(BD$4,"_d!",BD$1,$A67))</f>
        <v>663.05792236328125</v>
      </c>
      <c r="BE67" s="19" cm="1">
        <f t="array" aca="1" ref="BE67" ca="1">INDIRECT(_xlfn.CONCAT(BE$4,"_d!",BE$1,$A67))</f>
        <v>624.0299072265625</v>
      </c>
      <c r="BF67" s="42">
        <f t="shared" ca="1" si="12"/>
        <v>633.41958726930125</v>
      </c>
      <c r="BG67" s="19" cm="1">
        <f t="array" aca="1" ref="BG67" ca="1">INDIRECT(_xlfn.CONCAT(BG$4,"_d!",BG$1,$A67))</f>
        <v>619.23907470703125</v>
      </c>
      <c r="BH67" s="19" cm="1">
        <f t="array" aca="1" ref="BH67" ca="1">INDIRECT(_xlfn.CONCAT(BH$4,"_d!",BH$1,$A67))</f>
        <v>637.81585693359375</v>
      </c>
      <c r="BI67" s="19" cm="1">
        <f t="array" aca="1" ref="BI67" ca="1">INDIRECT(_xlfn.CONCAT(BI$4,"_d!",BI$1,$A67))</f>
        <v>643.77685546875</v>
      </c>
      <c r="BJ67" s="19" cm="1">
        <f t="array" aca="1" ref="BJ67" ca="1">INDIRECT(_xlfn.CONCAT(BJ$4,"_d!",BJ$1,$A67))</f>
        <v>648.51824951171875</v>
      </c>
      <c r="BK67" s="19" cm="1">
        <f t="array" aca="1" ref="BK67" ca="1">INDIRECT(_xlfn.CONCAT(BK$4,"_d!",BK$1,$A67))</f>
        <v>660.6708984375</v>
      </c>
      <c r="BL67" s="19" cm="1">
        <f t="array" aca="1" ref="BL67" ca="1">INDIRECT(_xlfn.CONCAT(BL$4,"_d!",BL$1,$A67))</f>
        <v>622.7159423828125</v>
      </c>
      <c r="BM67" s="42">
        <f t="shared" ca="1" si="13"/>
        <v>629.20262082795387</v>
      </c>
      <c r="BN67" s="19" cm="1">
        <f t="array" aca="1" ref="BN67" ca="1">INDIRECT(_xlfn.CONCAT(BN$4,"_d!",BN$1,$A67))</f>
        <v>617.756591796875</v>
      </c>
      <c r="BO67" s="19" cm="1">
        <f t="array" aca="1" ref="BO67" ca="1">INDIRECT(_xlfn.CONCAT(BO$4,"_d!",BO$1,$A67))</f>
        <v>636.975830078125</v>
      </c>
      <c r="BP67" s="19" cm="1">
        <f t="array" aca="1" ref="BP67" ca="1">INDIRECT(_xlfn.CONCAT(BP$4,"_d!",BP$1,$A67))</f>
        <v>641.48876953125</v>
      </c>
      <c r="BQ67" s="19" cm="1">
        <f t="array" aca="1" ref="BQ67" ca="1">INDIRECT(_xlfn.CONCAT(BQ$4,"_d!",BQ$1,$A67))</f>
        <v>656.005859375</v>
      </c>
      <c r="BR67" s="19" cm="1">
        <f t="array" aca="1" ref="BR67" ca="1">INDIRECT(_xlfn.CONCAT(BR$4,"_d!",BR$1,$A67))</f>
        <v>659.26678466796875</v>
      </c>
      <c r="BS67" s="19" cm="1">
        <f t="array" aca="1" ref="BS67" ca="1">INDIRECT(_xlfn.CONCAT(BS$4,"_d!",BS$1,$A67))</f>
        <v>623.14935302734375</v>
      </c>
      <c r="BT67" s="42">
        <f t="shared" ca="1" si="14"/>
        <v>626.1647269245409</v>
      </c>
      <c r="BU67" s="42"/>
      <c r="BV67" s="45">
        <f t="shared" ca="1" si="15"/>
        <v>643.87227504324017</v>
      </c>
      <c r="BW67" s="45">
        <f t="shared" ca="1" si="16"/>
        <v>643.18127262494818</v>
      </c>
      <c r="BX67" s="45">
        <f t="shared" ca="1" si="17"/>
        <v>637.62816839404252</v>
      </c>
      <c r="BY67" s="45">
        <f t="shared" ca="1" si="18"/>
        <v>637.22491791353946</v>
      </c>
      <c r="BZ67" s="45">
        <f t="shared" ca="1" si="19"/>
        <v>638.29005657652908</v>
      </c>
      <c r="CA67" s="45">
        <f t="shared" ca="1" si="20"/>
        <v>635.01046352056028</v>
      </c>
      <c r="CB67" s="45">
        <f t="shared" ca="1" si="21"/>
        <v>634.89286264794384</v>
      </c>
      <c r="CC67" s="45">
        <f t="shared" ca="1" si="22"/>
        <v>633.41958726930125</v>
      </c>
      <c r="CD67" s="45">
        <f t="shared" ca="1" si="23"/>
        <v>629.20262082795387</v>
      </c>
      <c r="CE67" s="45">
        <f t="shared" ca="1" si="24"/>
        <v>626.1647269245409</v>
      </c>
      <c r="CF67" s="45" cm="1">
        <f t="array" aca="1" ref="CF67" ca="1">+SUMPRODUCT($BV$3:$CE$3/100,$BV67:$CE67)</f>
        <v>634.00855449207529</v>
      </c>
      <c r="CG67" s="35">
        <f t="shared" si="28"/>
        <v>44593</v>
      </c>
      <c r="CH67" s="24">
        <f t="shared" ca="1" si="29"/>
        <v>5.1672069729041592E-2</v>
      </c>
      <c r="CI67" s="24">
        <f t="shared" ca="1" si="30"/>
        <v>5.0994123748361986E-2</v>
      </c>
      <c r="CJ67" s="24">
        <f t="shared" ca="1" si="31"/>
        <v>4.9690937808781754E-2</v>
      </c>
      <c r="CK67" s="24">
        <f t="shared" ca="1" si="32"/>
        <v>4.9007099986670744E-2</v>
      </c>
      <c r="CL67" s="24">
        <f t="shared" ca="1" si="33"/>
        <v>4.8815667313047761E-2</v>
      </c>
      <c r="CM67" s="24">
        <f t="shared" ca="1" si="34"/>
        <v>4.8227914872765121E-2</v>
      </c>
      <c r="CN67" s="24">
        <f t="shared" ca="1" si="35"/>
        <v>4.7362444655821401E-2</v>
      </c>
      <c r="CO67" s="24">
        <f t="shared" ca="1" si="36"/>
        <v>4.6580570150224654E-2</v>
      </c>
      <c r="CP67" s="24">
        <f t="shared" ca="1" si="37"/>
        <v>4.5374179425380579E-2</v>
      </c>
      <c r="CQ67" s="24">
        <f t="shared" ca="1" si="38"/>
        <v>4.3423437026201883E-2</v>
      </c>
      <c r="CR67" s="24">
        <f t="shared" ca="1" si="26"/>
        <v>4.7275308046559106E-2</v>
      </c>
      <c r="CS67" s="35">
        <f t="shared" si="39"/>
        <v>44593</v>
      </c>
      <c r="CT67" s="24">
        <f t="shared" ca="1" si="41"/>
        <v>0.5201305681642967</v>
      </c>
      <c r="CU67" s="24">
        <f t="shared" ca="1" si="42"/>
        <v>0.52196016035426207</v>
      </c>
      <c r="CV67" s="24">
        <f t="shared" ca="1" si="43"/>
        <v>0.52002416660352724</v>
      </c>
      <c r="CW67" s="24">
        <f t="shared" ca="1" si="44"/>
        <v>0.52289671357644552</v>
      </c>
      <c r="CX67" s="24">
        <f t="shared" ca="1" si="45"/>
        <v>0.52220038485050879</v>
      </c>
      <c r="CY67" s="24">
        <f t="shared" ca="1" si="46"/>
        <v>0.52327399321744994</v>
      </c>
      <c r="CZ67" s="24">
        <f t="shared" ca="1" si="47"/>
        <v>0.52348389101460513</v>
      </c>
      <c r="DA67" s="24">
        <f t="shared" ca="1" si="48"/>
        <v>0.52551432777034957</v>
      </c>
      <c r="DB67" s="24">
        <f t="shared" ca="1" si="49"/>
        <v>0.52386086312082947</v>
      </c>
      <c r="DC67" s="24">
        <f t="shared" ca="1" si="50"/>
        <v>0.52383187369239148</v>
      </c>
      <c r="DD67" s="48">
        <f t="shared" ca="1" si="51"/>
        <v>0.52310852528807272</v>
      </c>
      <c r="DE67" s="48">
        <f>+[1]NAC!AG68</f>
        <v>0.5231925686439769</v>
      </c>
    </row>
    <row r="68" spans="1:109" x14ac:dyDescent="0.25">
      <c r="A68" s="110">
        <f t="shared" si="27"/>
        <v>95</v>
      </c>
      <c r="B68" s="35">
        <f>+NAC!A68</f>
        <v>44621</v>
      </c>
      <c r="C68" s="19" cm="1">
        <f t="array" aca="1" ref="C68" ca="1">INDIRECT(_xlfn.CONCAT(C$4,"_d!",C$1,$A68))</f>
        <v>671.64501953125</v>
      </c>
      <c r="D68" s="19" cm="1">
        <f t="array" aca="1" ref="D68" ca="1">INDIRECT(_xlfn.CONCAT(D$4,"_d!",D$1,$A68))</f>
        <v>685.817138671875</v>
      </c>
      <c r="E68" s="19" cm="1">
        <f t="array" aca="1" ref="E68" ca="1">INDIRECT(_xlfn.CONCAT(E$4,"_d!",E$1,$A68))</f>
        <v>702.439697265625</v>
      </c>
      <c r="F68" s="19" cm="1">
        <f t="array" aca="1" ref="F68" ca="1">INDIRECT(_xlfn.CONCAT(F$4,"_d!",F$1,$A68))</f>
        <v>713.31634521484375</v>
      </c>
      <c r="G68" s="19" cm="1">
        <f t="array" aca="1" ref="G68" ca="1">INDIRECT(_xlfn.CONCAT(G$4,"_d!",G$1,$A68))</f>
        <v>711.75</v>
      </c>
      <c r="H68" s="19" cm="1">
        <f t="array" aca="1" ref="H68" ca="1">INDIRECT(_xlfn.CONCAT(H$4,"_d!",H$1,$A68))</f>
        <v>658.9425048828125</v>
      </c>
      <c r="I68" s="42">
        <f t="shared" ca="1" si="6"/>
        <v>689.08098030374674</v>
      </c>
      <c r="J68" s="19" cm="1">
        <f t="array" aca="1" ref="J68" ca="1">INDIRECT(_xlfn.CONCAT(J$4,"_d!",J$1,$A68))</f>
        <v>671.97235107421875</v>
      </c>
      <c r="K68" s="19" cm="1">
        <f t="array" aca="1" ref="K68" ca="1">INDIRECT(_xlfn.CONCAT(K$4,"_d!",K$1,$A68))</f>
        <v>689.69970703125</v>
      </c>
      <c r="L68" s="19" cm="1">
        <f t="array" aca="1" ref="L68" ca="1">INDIRECT(_xlfn.CONCAT(L$4,"_d!",L$1,$A68))</f>
        <v>699.70391845703125</v>
      </c>
      <c r="M68" s="19" cm="1">
        <f t="array" aca="1" ref="M68" ca="1">INDIRECT(_xlfn.CONCAT(M$4,"_d!",M$1,$A68))</f>
        <v>708.06915283203125</v>
      </c>
      <c r="N68" s="19" cm="1">
        <f t="array" aca="1" ref="N68" ca="1">INDIRECT(_xlfn.CONCAT(N$4,"_d!",N$1,$A68))</f>
        <v>709.41241455078125</v>
      </c>
      <c r="O68" s="19" cm="1">
        <f t="array" aca="1" ref="O68" ca="1">INDIRECT(_xlfn.CONCAT(O$4,"_d!",O$1,$A68))</f>
        <v>661.40423583984375</v>
      </c>
      <c r="P68" s="42">
        <f ca="1">+SUMPRODUCT(J$3:$O$3,J68:O68)</f>
        <v>687.68369698027402</v>
      </c>
      <c r="Q68" s="19" cm="1">
        <f t="array" aca="1" ref="Q68" ca="1">INDIRECT(_xlfn.CONCAT(Q$4,"_d!",Q$1,$A68))</f>
        <v>666.21331787109375</v>
      </c>
      <c r="R68" s="19" cm="1">
        <f t="array" aca="1" ref="R68" ca="1">INDIRECT(_xlfn.CONCAT(R$4,"_d!",R$1,$A68))</f>
        <v>681.77313232421875</v>
      </c>
      <c r="S68" s="19" cm="1">
        <f t="array" aca="1" ref="S68" ca="1">INDIRECT(_xlfn.CONCAT(S$4,"_d!",S$1,$A68))</f>
        <v>696.54180908203125</v>
      </c>
      <c r="T68" s="19" cm="1">
        <f t="array" aca="1" ref="T68" ca="1">INDIRECT(_xlfn.CONCAT(T$4,"_d!",T$1,$A68))</f>
        <v>713.9140625</v>
      </c>
      <c r="U68" s="19" cm="1">
        <f t="array" aca="1" ref="U68" ca="1">INDIRECT(_xlfn.CONCAT(U$4,"_d!",U$1,$A68))</f>
        <v>708.552001953125</v>
      </c>
      <c r="V68" s="19" cm="1">
        <f t="array" aca="1" ref="V68" ca="1">INDIRECT(_xlfn.CONCAT(V$4,"_d!",V$1,$A68))</f>
        <v>663.71728515625</v>
      </c>
      <c r="W68" s="42">
        <f t="shared" ca="1" si="7"/>
        <v>681.83608587230219</v>
      </c>
      <c r="X68" s="19" cm="1">
        <f t="array" aca="1" ref="X68" ca="1">INDIRECT(_xlfn.CONCAT(X$4,"_d!",X$1,$A68))</f>
        <v>663.9488525390625</v>
      </c>
      <c r="Y68" s="19" cm="1">
        <f t="array" aca="1" ref="Y68" ca="1">INDIRECT(_xlfn.CONCAT(Y$4,"_d!",Y$1,$A68))</f>
        <v>684.706787109375</v>
      </c>
      <c r="Z68" s="19" cm="1">
        <f t="array" aca="1" ref="Z68" ca="1">INDIRECT(_xlfn.CONCAT(Z$4,"_d!",Z$1,$A68))</f>
        <v>698.0238037109375</v>
      </c>
      <c r="AA68" s="19" cm="1">
        <f t="array" aca="1" ref="AA68" ca="1">INDIRECT(_xlfn.CONCAT(AA$4,"_d!",AA$1,$A68))</f>
        <v>704.96826171875</v>
      </c>
      <c r="AB68" s="19" cm="1">
        <f t="array" aca="1" ref="AB68" ca="1">INDIRECT(_xlfn.CONCAT(AB$4,"_d!",AB$1,$A68))</f>
        <v>711.07855224609375</v>
      </c>
      <c r="AC68" s="19" cm="1">
        <f t="array" aca="1" ref="AC68" ca="1">INDIRECT(_xlfn.CONCAT(AC$4,"_d!",AC$1,$A68))</f>
        <v>667.4500732421875</v>
      </c>
      <c r="AD68" s="42">
        <f t="shared" ca="1" si="8"/>
        <v>680.56386162051376</v>
      </c>
      <c r="AE68" s="19" cm="1">
        <f t="array" aca="1" ref="AE68" ca="1">INDIRECT(_xlfn.CONCAT(AE$4,"_d!",AE$1,$A68))</f>
        <v>666.99395751953125</v>
      </c>
      <c r="AF68" s="19" cm="1">
        <f t="array" aca="1" ref="AF68" ca="1">INDIRECT(_xlfn.CONCAT(AF$4,"_d!",AF$1,$A68))</f>
        <v>684.9354248046875</v>
      </c>
      <c r="AG68" s="19" cm="1">
        <f t="array" aca="1" ref="AG68" ca="1">INDIRECT(_xlfn.CONCAT(AG$4,"_d!",AG$1,$A68))</f>
        <v>696.1341552734375</v>
      </c>
      <c r="AH68" s="19" cm="1">
        <f t="array" aca="1" ref="AH68" ca="1">INDIRECT(_xlfn.CONCAT(AH$4,"_d!",AH$1,$A68))</f>
        <v>711.2445068359375</v>
      </c>
      <c r="AI68" s="19" cm="1">
        <f t="array" aca="1" ref="AI68" ca="1">INDIRECT(_xlfn.CONCAT(AI$4,"_d!",AI$1,$A68))</f>
        <v>705.427490234375</v>
      </c>
      <c r="AJ68" s="19" cm="1">
        <f t="array" aca="1" ref="AJ68" ca="1">INDIRECT(_xlfn.CONCAT(AJ$4,"_d!",AJ$1,$A68))</f>
        <v>669.38104248046875</v>
      </c>
      <c r="AK68" s="42">
        <f t="shared" ca="1" si="9"/>
        <v>681.29981056394922</v>
      </c>
      <c r="AL68" s="19" cm="1">
        <f t="array" aca="1" ref="AL68" ca="1">INDIRECT(_xlfn.CONCAT(AL$4,"_d!",AL$1,$A68))</f>
        <v>665.4576416015625</v>
      </c>
      <c r="AM68" s="19" cm="1">
        <f t="array" aca="1" ref="AM68" ca="1">INDIRECT(_xlfn.CONCAT(AM$4,"_d!",AM$1,$A68))</f>
        <v>684.13800048828125</v>
      </c>
      <c r="AN68" s="19" cm="1">
        <f t="array" aca="1" ref="AN68" ca="1">INDIRECT(_xlfn.CONCAT(AN$4,"_d!",AN$1,$A68))</f>
        <v>693.23553466796875</v>
      </c>
      <c r="AO68" s="19" cm="1">
        <f t="array" aca="1" ref="AO68" ca="1">INDIRECT(_xlfn.CONCAT(AO$4,"_d!",AO$1,$A68))</f>
        <v>704.45245361328125</v>
      </c>
      <c r="AP68" s="19" cm="1">
        <f t="array" aca="1" ref="AP68" ca="1">INDIRECT(_xlfn.CONCAT(AP$4,"_d!",AP$1,$A68))</f>
        <v>708.54736328125</v>
      </c>
      <c r="AQ68" s="19" cm="1">
        <f t="array" aca="1" ref="AQ68" ca="1">INDIRECT(_xlfn.CONCAT(AQ$4,"_d!",AQ$1,$A68))</f>
        <v>663.9324951171875</v>
      </c>
      <c r="AR68" s="42">
        <f t="shared" ca="1" si="10"/>
        <v>678.55425004694666</v>
      </c>
      <c r="AS68" s="19" cm="1">
        <f t="array" aca="1" ref="AS68" ca="1">INDIRECT(_xlfn.CONCAT(AS$4,"_d!",AS$1,$A68))</f>
        <v>665.77252197265625</v>
      </c>
      <c r="AT68" s="19" cm="1">
        <f t="array" aca="1" ref="AT68" ca="1">INDIRECT(_xlfn.CONCAT(AT$4,"_d!",AT$1,$A68))</f>
        <v>683.7169189453125</v>
      </c>
      <c r="AU68" s="19" cm="1">
        <f t="array" aca="1" ref="AU68" ca="1">INDIRECT(_xlfn.CONCAT(AU$4,"_d!",AU$1,$A68))</f>
        <v>690.75579833984375</v>
      </c>
      <c r="AV68" s="19" cm="1">
        <f t="array" aca="1" ref="AV68" ca="1">INDIRECT(_xlfn.CONCAT(AV$4,"_d!",AV$1,$A68))</f>
        <v>708.4608154296875</v>
      </c>
      <c r="AW68" s="19" cm="1">
        <f t="array" aca="1" ref="AW68" ca="1">INDIRECT(_xlfn.CONCAT(AW$4,"_d!",AW$1,$A68))</f>
        <v>704.27813720703125</v>
      </c>
      <c r="AX68" s="19" cm="1">
        <f t="array" aca="1" ref="AX68" ca="1">INDIRECT(_xlfn.CONCAT(AX$4,"_d!",AX$1,$A68))</f>
        <v>663.94195556640625</v>
      </c>
      <c r="AY68" s="42">
        <f t="shared" ca="1" si="11"/>
        <v>677.51600632229463</v>
      </c>
      <c r="AZ68" s="19" cm="1">
        <f t="array" aca="1" ref="AZ68" ca="1">INDIRECT(_xlfn.CONCAT(AZ$4,"_d!",AZ$1,$A68))</f>
        <v>664.81951904296875</v>
      </c>
      <c r="BA68" s="19" cm="1">
        <f t="array" aca="1" ref="BA68" ca="1">INDIRECT(_xlfn.CONCAT(BA$4,"_d!",BA$1,$A68))</f>
        <v>682.37994384765625</v>
      </c>
      <c r="BB68" s="19" cm="1">
        <f t="array" aca="1" ref="BB68" ca="1">INDIRECT(_xlfn.CONCAT(BB$4,"_d!",BB$1,$A68))</f>
        <v>688.413818359375</v>
      </c>
      <c r="BC68" s="19" cm="1">
        <f t="array" aca="1" ref="BC68" ca="1">INDIRECT(_xlfn.CONCAT(BC$4,"_d!",BC$1,$A68))</f>
        <v>699.53619384765625</v>
      </c>
      <c r="BD68" s="19" cm="1">
        <f t="array" aca="1" ref="BD68" ca="1">INDIRECT(_xlfn.CONCAT(BD$4,"_d!",BD$1,$A68))</f>
        <v>706.29351806640625</v>
      </c>
      <c r="BE68" s="19" cm="1">
        <f t="array" aca="1" ref="BE68" ca="1">INDIRECT(_xlfn.CONCAT(BE$4,"_d!",BE$1,$A68))</f>
        <v>669.5970458984375</v>
      </c>
      <c r="BF68" s="42">
        <f t="shared" ca="1" si="12"/>
        <v>675.84498809043851</v>
      </c>
      <c r="BG68" s="19" cm="1">
        <f t="array" aca="1" ref="BG68" ca="1">INDIRECT(_xlfn.CONCAT(BG$4,"_d!",BG$1,$A68))</f>
        <v>661.04949951171875</v>
      </c>
      <c r="BH68" s="19" cm="1">
        <f t="array" aca="1" ref="BH68" ca="1">INDIRECT(_xlfn.CONCAT(BH$4,"_d!",BH$1,$A68))</f>
        <v>679.195068359375</v>
      </c>
      <c r="BI68" s="19" cm="1">
        <f t="array" aca="1" ref="BI68" ca="1">INDIRECT(_xlfn.CONCAT(BI$4,"_d!",BI$1,$A68))</f>
        <v>684.62890625</v>
      </c>
      <c r="BJ68" s="19" cm="1">
        <f t="array" aca="1" ref="BJ68" ca="1">INDIRECT(_xlfn.CONCAT(BJ$4,"_d!",BJ$1,$A68))</f>
        <v>696.86163330078125</v>
      </c>
      <c r="BK68" s="19" cm="1">
        <f t="array" aca="1" ref="BK68" ca="1">INDIRECT(_xlfn.CONCAT(BK$4,"_d!",BK$1,$A68))</f>
        <v>702.50787353515625</v>
      </c>
      <c r="BL68" s="19" cm="1">
        <f t="array" aca="1" ref="BL68" ca="1">INDIRECT(_xlfn.CONCAT(BL$4,"_d!",BL$1,$A68))</f>
        <v>667.81744384765625</v>
      </c>
      <c r="BM68" s="42">
        <f t="shared" ca="1" si="13"/>
        <v>671.15775905265752</v>
      </c>
      <c r="BN68" s="19" cm="1">
        <f t="array" aca="1" ref="BN68" ca="1">INDIRECT(_xlfn.CONCAT(BN$4,"_d!",BN$1,$A68))</f>
        <v>658.24835205078125</v>
      </c>
      <c r="BO68" s="19" cm="1">
        <f t="array" aca="1" ref="BO68" ca="1">INDIRECT(_xlfn.CONCAT(BO$4,"_d!",BO$1,$A68))</f>
        <v>676.53179931640625</v>
      </c>
      <c r="BP68" s="19" cm="1">
        <f t="array" aca="1" ref="BP68" ca="1">INDIRECT(_xlfn.CONCAT(BP$4,"_d!",BP$1,$A68))</f>
        <v>681.03338623046875</v>
      </c>
      <c r="BQ68" s="19" cm="1">
        <f t="array" aca="1" ref="BQ68" ca="1">INDIRECT(_xlfn.CONCAT(BQ$4,"_d!",BQ$1,$A68))</f>
        <v>701.74249267578125</v>
      </c>
      <c r="BR68" s="19" cm="1">
        <f t="array" aca="1" ref="BR68" ca="1">INDIRECT(_xlfn.CONCAT(BR$4,"_d!",BR$1,$A68))</f>
        <v>700.5982666015625</v>
      </c>
      <c r="BS68" s="19" cm="1">
        <f t="array" aca="1" ref="BS68" ca="1">INDIRECT(_xlfn.CONCAT(BS$4,"_d!",BS$1,$A68))</f>
        <v>666.567626953125</v>
      </c>
      <c r="BT68" s="42">
        <f t="shared" ca="1" si="14"/>
        <v>666.7033690285823</v>
      </c>
      <c r="BU68" s="42"/>
      <c r="BV68" s="45">
        <f t="shared" ca="1" si="15"/>
        <v>689.08098030374674</v>
      </c>
      <c r="BW68" s="45">
        <f t="shared" ca="1" si="16"/>
        <v>687.68369698027402</v>
      </c>
      <c r="BX68" s="45">
        <f t="shared" ca="1" si="17"/>
        <v>681.83608587230219</v>
      </c>
      <c r="BY68" s="45">
        <f t="shared" ca="1" si="18"/>
        <v>680.56386162051376</v>
      </c>
      <c r="BZ68" s="45">
        <f t="shared" ca="1" si="19"/>
        <v>681.29981056394922</v>
      </c>
      <c r="CA68" s="45">
        <f t="shared" ca="1" si="20"/>
        <v>678.55425004694666</v>
      </c>
      <c r="CB68" s="45">
        <f t="shared" ca="1" si="21"/>
        <v>677.51600632229463</v>
      </c>
      <c r="CC68" s="45">
        <f t="shared" ca="1" si="22"/>
        <v>675.84498809043851</v>
      </c>
      <c r="CD68" s="45">
        <f t="shared" ca="1" si="23"/>
        <v>671.15775905265752</v>
      </c>
      <c r="CE68" s="45">
        <f t="shared" ca="1" si="24"/>
        <v>666.7033690285823</v>
      </c>
      <c r="CF68" s="45" cm="1">
        <f t="array" aca="1" ref="CF68" ca="1">+SUMPRODUCT($BV$3:$CE$3/100,$BV68:$CE68)</f>
        <v>676.69525793665616</v>
      </c>
      <c r="CG68" s="35">
        <f t="shared" si="28"/>
        <v>44621</v>
      </c>
      <c r="CH68" s="24">
        <f t="shared" ca="1" si="29"/>
        <v>7.0213778435281426E-2</v>
      </c>
      <c r="CI68" s="24">
        <f t="shared" ca="1" si="30"/>
        <v>6.9191107156622911E-2</v>
      </c>
      <c r="CJ68" s="24">
        <f t="shared" ca="1" si="31"/>
        <v>6.9331813852583801E-2</v>
      </c>
      <c r="CK68" s="24">
        <f t="shared" ca="1" si="32"/>
        <v>6.801200406424579E-2</v>
      </c>
      <c r="CL68" s="24">
        <f t="shared" ca="1" si="33"/>
        <v>6.7382772995247864E-2</v>
      </c>
      <c r="CM68" s="24">
        <f t="shared" ca="1" si="34"/>
        <v>6.8571762243058831E-2</v>
      </c>
      <c r="CN68" s="24">
        <f t="shared" ca="1" si="35"/>
        <v>6.713438783448078E-2</v>
      </c>
      <c r="CO68" s="24">
        <f t="shared" ca="1" si="36"/>
        <v>6.6978353170344729E-2</v>
      </c>
      <c r="CP68" s="24">
        <f t="shared" ca="1" si="37"/>
        <v>6.6679852937509665E-2</v>
      </c>
      <c r="CQ68" s="24">
        <f t="shared" ca="1" si="38"/>
        <v>6.4741178097255991E-2</v>
      </c>
      <c r="CR68" s="24">
        <f t="shared" ca="1" si="26"/>
        <v>6.7328276790805441E-2</v>
      </c>
      <c r="CS68" s="35">
        <f t="shared" si="39"/>
        <v>44621</v>
      </c>
      <c r="CT68" s="24">
        <f t="shared" ca="1" si="41"/>
        <v>0.55648074957188709</v>
      </c>
      <c r="CU68" s="24">
        <f t="shared" ca="1" si="42"/>
        <v>0.5552222649393479</v>
      </c>
      <c r="CV68" s="24">
        <f t="shared" ca="1" si="43"/>
        <v>0.55168217685464715</v>
      </c>
      <c r="CW68" s="24">
        <f t="shared" ca="1" si="44"/>
        <v>0.55236500346227246</v>
      </c>
      <c r="CX68" s="24">
        <f t="shared" ca="1" si="45"/>
        <v>0.55108802213239549</v>
      </c>
      <c r="CY68" s="24">
        <f t="shared" ca="1" si="46"/>
        <v>0.5509309501281463</v>
      </c>
      <c r="CZ68" s="24">
        <f t="shared" ca="1" si="47"/>
        <v>0.55071668468142954</v>
      </c>
      <c r="DA68" s="24">
        <f t="shared" ca="1" si="48"/>
        <v>0.5517240153282148</v>
      </c>
      <c r="DB68" s="24">
        <f t="shared" ca="1" si="49"/>
        <v>0.54900353544176594</v>
      </c>
      <c r="DC68" s="24">
        <f t="shared" ca="1" si="50"/>
        <v>0.54791696083279673</v>
      </c>
      <c r="DD68" s="48">
        <f t="shared" ca="1" si="51"/>
        <v>0.55097618593262609</v>
      </c>
      <c r="DE68" s="48">
        <f>+[1]NAC!AG69</f>
        <v>0.55106630322138228</v>
      </c>
    </row>
    <row r="69" spans="1:109" x14ac:dyDescent="0.25">
      <c r="A69" s="110">
        <f t="shared" si="27"/>
        <v>96</v>
      </c>
      <c r="B69" s="35">
        <f>+NAC!A69</f>
        <v>44652</v>
      </c>
      <c r="C69" s="19" cm="1">
        <f t="array" aca="1" ref="C69" ca="1">INDIRECT(_xlfn.CONCAT(C$4,"_d!",C$1,$A69))</f>
        <v>713.52911376953125</v>
      </c>
      <c r="D69" s="19" cm="1">
        <f t="array" aca="1" ref="D69" ca="1">INDIRECT(_xlfn.CONCAT(D$4,"_d!",D$1,$A69))</f>
        <v>725.723388671875</v>
      </c>
      <c r="E69" s="19" cm="1">
        <f t="array" aca="1" ref="E69" ca="1">INDIRECT(_xlfn.CONCAT(E$4,"_d!",E$1,$A69))</f>
        <v>747.59759521484375</v>
      </c>
      <c r="F69" s="19" cm="1">
        <f t="array" aca="1" ref="F69" ca="1">INDIRECT(_xlfn.CONCAT(F$4,"_d!",F$1,$A69))</f>
        <v>757.0557861328125</v>
      </c>
      <c r="G69" s="19" cm="1">
        <f t="array" aca="1" ref="G69" ca="1">INDIRECT(_xlfn.CONCAT(G$4,"_d!",G$1,$A69))</f>
        <v>753.12628173828125</v>
      </c>
      <c r="H69" s="19" cm="1">
        <f t="array" aca="1" ref="H69" ca="1">INDIRECT(_xlfn.CONCAT(H$4,"_d!",H$1,$A69))</f>
        <v>699.05523681640625</v>
      </c>
      <c r="I69" s="42">
        <f t="shared" ca="1" si="6"/>
        <v>731.09790524241703</v>
      </c>
      <c r="J69" s="19" cm="1">
        <f t="array" aca="1" ref="J69" ca="1">INDIRECT(_xlfn.CONCAT(J$4,"_d!",J$1,$A69))</f>
        <v>713.97998046875</v>
      </c>
      <c r="K69" s="19" cm="1">
        <f t="array" aca="1" ref="K69" ca="1">INDIRECT(_xlfn.CONCAT(K$4,"_d!",K$1,$A69))</f>
        <v>729.99041748046875</v>
      </c>
      <c r="L69" s="19" cm="1">
        <f t="array" aca="1" ref="L69" ca="1">INDIRECT(_xlfn.CONCAT(L$4,"_d!",L$1,$A69))</f>
        <v>744.54718017578125</v>
      </c>
      <c r="M69" s="19" cm="1">
        <f t="array" aca="1" ref="M69" ca="1">INDIRECT(_xlfn.CONCAT(M$4,"_d!",M$1,$A69))</f>
        <v>751.1236572265625</v>
      </c>
      <c r="N69" s="19" cm="1">
        <f t="array" aca="1" ref="N69" ca="1">INDIRECT(_xlfn.CONCAT(N$4,"_d!",N$1,$A69))</f>
        <v>751.21246337890625</v>
      </c>
      <c r="O69" s="19" cm="1">
        <f t="array" aca="1" ref="O69" ca="1">INDIRECT(_xlfn.CONCAT(O$4,"_d!",O$1,$A69))</f>
        <v>702.45635986328125</v>
      </c>
      <c r="P69" s="42">
        <f ca="1">+SUMPRODUCT(J$3:$O$3,J69:O69)</f>
        <v>729.64383415437919</v>
      </c>
      <c r="Q69" s="19" cm="1">
        <f t="array" aca="1" ref="Q69" ca="1">INDIRECT(_xlfn.CONCAT(Q$4,"_d!",Q$1,$A69))</f>
        <v>707.63262939453125</v>
      </c>
      <c r="R69" s="19" cm="1">
        <f t="array" aca="1" ref="R69" ca="1">INDIRECT(_xlfn.CONCAT(R$4,"_d!",R$1,$A69))</f>
        <v>721.263671875</v>
      </c>
      <c r="S69" s="19" cm="1">
        <f t="array" aca="1" ref="S69" ca="1">INDIRECT(_xlfn.CONCAT(S$4,"_d!",S$1,$A69))</f>
        <v>740.54656982421875</v>
      </c>
      <c r="T69" s="19" cm="1">
        <f t="array" aca="1" ref="T69" ca="1">INDIRECT(_xlfn.CONCAT(T$4,"_d!",T$1,$A69))</f>
        <v>756.33502197265625</v>
      </c>
      <c r="U69" s="19" cm="1">
        <f t="array" aca="1" ref="U69" ca="1">INDIRECT(_xlfn.CONCAT(U$4,"_d!",U$1,$A69))</f>
        <v>749.67779541015625</v>
      </c>
      <c r="V69" s="19" cm="1">
        <f t="array" aca="1" ref="V69" ca="1">INDIRECT(_xlfn.CONCAT(V$4,"_d!",V$1,$A69))</f>
        <v>703.9906005859375</v>
      </c>
      <c r="W69" s="42">
        <f t="shared" ca="1" si="7"/>
        <v>723.00390270750688</v>
      </c>
      <c r="X69" s="19" cm="1">
        <f t="array" aca="1" ref="X69" ca="1">INDIRECT(_xlfn.CONCAT(X$4,"_d!",X$1,$A69))</f>
        <v>704.68597412109375</v>
      </c>
      <c r="Y69" s="19" cm="1">
        <f t="array" aca="1" ref="Y69" ca="1">INDIRECT(_xlfn.CONCAT(Y$4,"_d!",Y$1,$A69))</f>
        <v>724.9666748046875</v>
      </c>
      <c r="Z69" s="19" cm="1">
        <f t="array" aca="1" ref="Z69" ca="1">INDIRECT(_xlfn.CONCAT(Z$4,"_d!",Z$1,$A69))</f>
        <v>741.665283203125</v>
      </c>
      <c r="AA69" s="19" cm="1">
        <f t="array" aca="1" ref="AA69" ca="1">INDIRECT(_xlfn.CONCAT(AA$4,"_d!",AA$1,$A69))</f>
        <v>747.4539794921875</v>
      </c>
      <c r="AB69" s="19" cm="1">
        <f t="array" aca="1" ref="AB69" ca="1">INDIRECT(_xlfn.CONCAT(AB$4,"_d!",AB$1,$A69))</f>
        <v>752.49078369140625</v>
      </c>
      <c r="AC69" s="19" cm="1">
        <f t="array" aca="1" ref="AC69" ca="1">INDIRECT(_xlfn.CONCAT(AC$4,"_d!",AC$1,$A69))</f>
        <v>706.93914794921875</v>
      </c>
      <c r="AD69" s="42">
        <f t="shared" ca="1" si="8"/>
        <v>721.53112306395349</v>
      </c>
      <c r="AE69" s="19" cm="1">
        <f t="array" aca="1" ref="AE69" ca="1">INDIRECT(_xlfn.CONCAT(AE$4,"_d!",AE$1,$A69))</f>
        <v>708.55511474609375</v>
      </c>
      <c r="AF69" s="19" cm="1">
        <f t="array" aca="1" ref="AF69" ca="1">INDIRECT(_xlfn.CONCAT(AF$4,"_d!",AF$1,$A69))</f>
        <v>725.355224609375</v>
      </c>
      <c r="AG69" s="19" cm="1">
        <f t="array" aca="1" ref="AG69" ca="1">INDIRECT(_xlfn.CONCAT(AG$4,"_d!",AG$1,$A69))</f>
        <v>739.5865478515625</v>
      </c>
      <c r="AH69" s="19" cm="1">
        <f t="array" aca="1" ref="AH69" ca="1">INDIRECT(_xlfn.CONCAT(AH$4,"_d!",AH$1,$A69))</f>
        <v>752.68304443359375</v>
      </c>
      <c r="AI69" s="19" cm="1">
        <f t="array" aca="1" ref="AI69" ca="1">INDIRECT(_xlfn.CONCAT(AI$4,"_d!",AI$1,$A69))</f>
        <v>746.5125732421875</v>
      </c>
      <c r="AJ69" s="19" cm="1">
        <f t="array" aca="1" ref="AJ69" ca="1">INDIRECT(_xlfn.CONCAT(AJ$4,"_d!",AJ$1,$A69))</f>
        <v>709.0977783203125</v>
      </c>
      <c r="AK69" s="42">
        <f t="shared" ca="1" si="9"/>
        <v>722.49759068552135</v>
      </c>
      <c r="AL69" s="19" cm="1">
        <f t="array" aca="1" ref="AL69" ca="1">INDIRECT(_xlfn.CONCAT(AL$4,"_d!",AL$1,$A69))</f>
        <v>706.50067138671875</v>
      </c>
      <c r="AM69" s="19" cm="1">
        <f t="array" aca="1" ref="AM69" ca="1">INDIRECT(_xlfn.CONCAT(AM$4,"_d!",AM$1,$A69))</f>
        <v>724.30755615234375</v>
      </c>
      <c r="AN69" s="19" cm="1">
        <f t="array" aca="1" ref="AN69" ca="1">INDIRECT(_xlfn.CONCAT(AN$4,"_d!",AN$1,$A69))</f>
        <v>736.71136474609375</v>
      </c>
      <c r="AO69" s="19" cm="1">
        <f t="array" aca="1" ref="AO69" ca="1">INDIRECT(_xlfn.CONCAT(AO$4,"_d!",AO$1,$A69))</f>
        <v>747.08551025390625</v>
      </c>
      <c r="AP69" s="19" cm="1">
        <f t="array" aca="1" ref="AP69" ca="1">INDIRECT(_xlfn.CONCAT(AP$4,"_d!",AP$1,$A69))</f>
        <v>749.87060546875</v>
      </c>
      <c r="AQ69" s="19" cm="1">
        <f t="array" aca="1" ref="AQ69" ca="1">INDIRECT(_xlfn.CONCAT(AQ$4,"_d!",AQ$1,$A69))</f>
        <v>703.10430908203125</v>
      </c>
      <c r="AR69" s="42">
        <f t="shared" ca="1" si="10"/>
        <v>719.44944791517128</v>
      </c>
      <c r="AS69" s="19" cm="1">
        <f t="array" aca="1" ref="AS69" ca="1">INDIRECT(_xlfn.CONCAT(AS$4,"_d!",AS$1,$A69))</f>
        <v>707.26519775390625</v>
      </c>
      <c r="AT69" s="19" cm="1">
        <f t="array" aca="1" ref="AT69" ca="1">INDIRECT(_xlfn.CONCAT(AT$4,"_d!",AT$1,$A69))</f>
        <v>723.740478515625</v>
      </c>
      <c r="AU69" s="19" cm="1">
        <f t="array" aca="1" ref="AU69" ca="1">INDIRECT(_xlfn.CONCAT(AU$4,"_d!",AU$1,$A69))</f>
        <v>734.1402587890625</v>
      </c>
      <c r="AV69" s="19" cm="1">
        <f t="array" aca="1" ref="AV69" ca="1">INDIRECT(_xlfn.CONCAT(AV$4,"_d!",AV$1,$A69))</f>
        <v>749.67962646484375</v>
      </c>
      <c r="AW69" s="19" cm="1">
        <f t="array" aca="1" ref="AW69" ca="1">INDIRECT(_xlfn.CONCAT(AW$4,"_d!",AW$1,$A69))</f>
        <v>744.849853515625</v>
      </c>
      <c r="AX69" s="19" cm="1">
        <f t="array" aca="1" ref="AX69" ca="1">INDIRECT(_xlfn.CONCAT(AX$4,"_d!",AX$1,$A69))</f>
        <v>702.99249267578125</v>
      </c>
      <c r="AY69" s="42">
        <f t="shared" ca="1" si="11"/>
        <v>718.4225131499536</v>
      </c>
      <c r="AZ69" s="19" cm="1">
        <f t="array" aca="1" ref="AZ69" ca="1">INDIRECT(_xlfn.CONCAT(AZ$4,"_d!",AZ$1,$A69))</f>
        <v>706.219970703125</v>
      </c>
      <c r="BA69" s="19" cm="1">
        <f t="array" aca="1" ref="BA69" ca="1">INDIRECT(_xlfn.CONCAT(BA$4,"_d!",BA$1,$A69))</f>
        <v>722.5205078125</v>
      </c>
      <c r="BB69" s="19" cm="1">
        <f t="array" aca="1" ref="BB69" ca="1">INDIRECT(_xlfn.CONCAT(BB$4,"_d!",BB$1,$A69))</f>
        <v>731.0247802734375</v>
      </c>
      <c r="BC69" s="19" cm="1">
        <f t="array" aca="1" ref="BC69" ca="1">INDIRECT(_xlfn.CONCAT(BC$4,"_d!",BC$1,$A69))</f>
        <v>740.694580078125</v>
      </c>
      <c r="BD69" s="19" cm="1">
        <f t="array" aca="1" ref="BD69" ca="1">INDIRECT(_xlfn.CONCAT(BD$4,"_d!",BD$1,$A69))</f>
        <v>747.0133056640625</v>
      </c>
      <c r="BE69" s="19" cm="1">
        <f t="array" aca="1" ref="BE69" ca="1">INDIRECT(_xlfn.CONCAT(BE$4,"_d!",BE$1,$A69))</f>
        <v>708.35357666015625</v>
      </c>
      <c r="BF69" s="42">
        <f t="shared" ca="1" si="12"/>
        <v>716.64955186873726</v>
      </c>
      <c r="BG69" s="19" cm="1">
        <f t="array" aca="1" ref="BG69" ca="1">INDIRECT(_xlfn.CONCAT(BG$4,"_d!",BG$1,$A69))</f>
        <v>701.52252197265625</v>
      </c>
      <c r="BH69" s="19" cm="1">
        <f t="array" aca="1" ref="BH69" ca="1">INDIRECT(_xlfn.CONCAT(BH$4,"_d!",BH$1,$A69))</f>
        <v>719.5111083984375</v>
      </c>
      <c r="BI69" s="19" cm="1">
        <f t="array" aca="1" ref="BI69" ca="1">INDIRECT(_xlfn.CONCAT(BI$4,"_d!",BI$1,$A69))</f>
        <v>726.44012451171875</v>
      </c>
      <c r="BJ69" s="19" cm="1">
        <f t="array" aca="1" ref="BJ69" ca="1">INDIRECT(_xlfn.CONCAT(BJ$4,"_d!",BJ$1,$A69))</f>
        <v>737.1395263671875</v>
      </c>
      <c r="BK69" s="19" cm="1">
        <f t="array" aca="1" ref="BK69" ca="1">INDIRECT(_xlfn.CONCAT(BK$4,"_d!",BK$1,$A69))</f>
        <v>742.60955810546875</v>
      </c>
      <c r="BL69" s="19" cm="1">
        <f t="array" aca="1" ref="BL69" ca="1">INDIRECT(_xlfn.CONCAT(BL$4,"_d!",BL$1,$A69))</f>
        <v>705.8880615234375</v>
      </c>
      <c r="BM69" s="42">
        <f t="shared" ca="1" si="13"/>
        <v>711.44804033132834</v>
      </c>
      <c r="BN69" s="19" cm="1">
        <f t="array" aca="1" ref="BN69" ca="1">INDIRECT(_xlfn.CONCAT(BN$4,"_d!",BN$1,$A69))</f>
        <v>698.769287109375</v>
      </c>
      <c r="BO69" s="19" cm="1">
        <f t="array" aca="1" ref="BO69" ca="1">INDIRECT(_xlfn.CONCAT(BO$4,"_d!",BO$1,$A69))</f>
        <v>716.51202392578125</v>
      </c>
      <c r="BP69" s="19" cm="1">
        <f t="array" aca="1" ref="BP69" ca="1">INDIRECT(_xlfn.CONCAT(BP$4,"_d!",BP$1,$A69))</f>
        <v>723.040771484375</v>
      </c>
      <c r="BQ69" s="19" cm="1">
        <f t="array" aca="1" ref="BQ69" ca="1">INDIRECT(_xlfn.CONCAT(BQ$4,"_d!",BQ$1,$A69))</f>
        <v>743.7890625</v>
      </c>
      <c r="BR69" s="19" cm="1">
        <f t="array" aca="1" ref="BR69" ca="1">INDIRECT(_xlfn.CONCAT(BR$4,"_d!",BR$1,$A69))</f>
        <v>740.46990966796875</v>
      </c>
      <c r="BS69" s="19" cm="1">
        <f t="array" aca="1" ref="BS69" ca="1">INDIRECT(_xlfn.CONCAT(BS$4,"_d!",BS$1,$A69))</f>
        <v>704.2396240234375</v>
      </c>
      <c r="BT69" s="42">
        <f t="shared" ca="1" si="14"/>
        <v>706.87568523093523</v>
      </c>
      <c r="BU69" s="42"/>
      <c r="BV69" s="45">
        <f t="shared" ca="1" si="15"/>
        <v>731.09790524241703</v>
      </c>
      <c r="BW69" s="45">
        <f t="shared" ca="1" si="16"/>
        <v>729.64383415437919</v>
      </c>
      <c r="BX69" s="45">
        <f t="shared" ca="1" si="17"/>
        <v>723.00390270750688</v>
      </c>
      <c r="BY69" s="45">
        <f t="shared" ca="1" si="18"/>
        <v>721.53112306395349</v>
      </c>
      <c r="BZ69" s="45">
        <f t="shared" ca="1" si="19"/>
        <v>722.49759068552135</v>
      </c>
      <c r="CA69" s="45">
        <f t="shared" ca="1" si="20"/>
        <v>719.44944791517128</v>
      </c>
      <c r="CB69" s="45">
        <f t="shared" ca="1" si="21"/>
        <v>718.4225131499536</v>
      </c>
      <c r="CC69" s="45">
        <f t="shared" ca="1" si="22"/>
        <v>716.64955186873726</v>
      </c>
      <c r="CD69" s="45">
        <f t="shared" ca="1" si="23"/>
        <v>711.44804033132834</v>
      </c>
      <c r="CE69" s="45">
        <f t="shared" ca="1" si="24"/>
        <v>706.87568523093523</v>
      </c>
      <c r="CF69" s="45" cm="1">
        <f t="array" aca="1" ref="CF69" ca="1">+SUMPRODUCT($BV$3:$CE$3/100,$BV69:$CE69)</f>
        <v>717.54516195693145</v>
      </c>
      <c r="CG69" s="35">
        <f t="shared" si="28"/>
        <v>44652</v>
      </c>
      <c r="CH69" s="24">
        <f t="shared" ca="1" si="29"/>
        <v>6.0975307895088315E-2</v>
      </c>
      <c r="CI69" s="24">
        <f t="shared" ca="1" si="30"/>
        <v>6.101662342492431E-2</v>
      </c>
      <c r="CJ69" s="24">
        <f t="shared" ca="1" si="31"/>
        <v>6.0377879212035079E-2</v>
      </c>
      <c r="CK69" s="24">
        <f t="shared" ca="1" si="32"/>
        <v>6.019605764239544E-2</v>
      </c>
      <c r="CL69" s="24">
        <f t="shared" ca="1" si="33"/>
        <v>6.0469384377885627E-2</v>
      </c>
      <c r="CM69" s="24">
        <f t="shared" ca="1" si="34"/>
        <v>6.0268133115952471E-2</v>
      </c>
      <c r="CN69" s="24">
        <f t="shared" ca="1" si="35"/>
        <v>6.0377181418500347E-2</v>
      </c>
      <c r="CO69" s="24">
        <f t="shared" ca="1" si="36"/>
        <v>6.0375625324365689E-2</v>
      </c>
      <c r="CP69" s="24">
        <f t="shared" ca="1" si="37"/>
        <v>6.0031014668653793E-2</v>
      </c>
      <c r="CQ69" s="24">
        <f t="shared" ca="1" si="38"/>
        <v>6.0255157043657803E-2</v>
      </c>
      <c r="CR69" s="24">
        <f t="shared" ca="1" si="26"/>
        <v>6.0366765602632766E-2</v>
      </c>
      <c r="CS69" s="35">
        <f t="shared" si="39"/>
        <v>44652</v>
      </c>
      <c r="CT69" s="24">
        <f t="shared" ca="1" si="41"/>
        <v>0.58637025825912725</v>
      </c>
      <c r="CU69" s="24">
        <f t="shared" ca="1" si="42"/>
        <v>0.58465961836750235</v>
      </c>
      <c r="CV69" s="24">
        <f t="shared" ca="1" si="43"/>
        <v>0.58042558866983462</v>
      </c>
      <c r="CW69" s="24">
        <f t="shared" ca="1" si="44"/>
        <v>0.5805830657146005</v>
      </c>
      <c r="CX69" s="24">
        <f t="shared" ca="1" si="45"/>
        <v>0.58016811727530593</v>
      </c>
      <c r="CY69" s="24">
        <f t="shared" ca="1" si="46"/>
        <v>0.57976985044410978</v>
      </c>
      <c r="CZ69" s="24">
        <f t="shared" ca="1" si="47"/>
        <v>0.57951409000038456</v>
      </c>
      <c r="DA69" s="24">
        <f t="shared" ca="1" si="48"/>
        <v>0.58035498764237015</v>
      </c>
      <c r="DB69" s="24">
        <f t="shared" ca="1" si="49"/>
        <v>0.57765125596095457</v>
      </c>
      <c r="DC69" s="24">
        <f t="shared" ca="1" si="50"/>
        <v>0.57714762790401464</v>
      </c>
      <c r="DD69" s="48">
        <f t="shared" ca="1" si="51"/>
        <v>0.57989333535143972</v>
      </c>
      <c r="DE69" s="48">
        <f>+[1]NAC!AG70</f>
        <v>0.5803800857180077</v>
      </c>
    </row>
    <row r="70" spans="1:109" x14ac:dyDescent="0.25">
      <c r="A70" s="110">
        <f t="shared" si="27"/>
        <v>97</v>
      </c>
      <c r="B70" s="35">
        <f>+NAC!A70</f>
        <v>44682</v>
      </c>
      <c r="C70" s="19" cm="1">
        <f t="array" aca="1" ref="C70" ca="1">INDIRECT(_xlfn.CONCAT(C$4,"_d!",C$1,$A70))</f>
        <v>746.35321044921875</v>
      </c>
      <c r="D70" s="19" cm="1">
        <f t="array" aca="1" ref="D70" ca="1">INDIRECT(_xlfn.CONCAT(D$4,"_d!",D$1,$A70))</f>
        <v>762.364990234375</v>
      </c>
      <c r="E70" s="19" cm="1">
        <f t="array" aca="1" ref="E70" ca="1">INDIRECT(_xlfn.CONCAT(E$4,"_d!",E$1,$A70))</f>
        <v>788.3514404296875</v>
      </c>
      <c r="F70" s="19" cm="1">
        <f t="array" aca="1" ref="F70" ca="1">INDIRECT(_xlfn.CONCAT(F$4,"_d!",F$1,$A70))</f>
        <v>796.604248046875</v>
      </c>
      <c r="G70" s="19" cm="1">
        <f t="array" aca="1" ref="G70" ca="1">INDIRECT(_xlfn.CONCAT(G$4,"_d!",G$1,$A70))</f>
        <v>791.08575439453125</v>
      </c>
      <c r="H70" s="19" cm="1">
        <f t="array" aca="1" ref="H70" ca="1">INDIRECT(_xlfn.CONCAT(H$4,"_d!",H$1,$A70))</f>
        <v>732.047119140625</v>
      </c>
      <c r="I70" s="42">
        <f t="shared" ref="I70:I111" ca="1" si="52">+SUMPRODUCT($C$3:$H$3,C70:H70)</f>
        <v>767.64544410921428</v>
      </c>
      <c r="J70" s="19" cm="1">
        <f t="array" aca="1" ref="J70" ca="1">INDIRECT(_xlfn.CONCAT(J$4,"_d!",J$1,$A70))</f>
        <v>747.204345703125</v>
      </c>
      <c r="K70" s="19" cm="1">
        <f t="array" aca="1" ref="K70" ca="1">INDIRECT(_xlfn.CONCAT(K$4,"_d!",K$1,$A70))</f>
        <v>767.55792236328125</v>
      </c>
      <c r="L70" s="19" cm="1">
        <f t="array" aca="1" ref="L70" ca="1">INDIRECT(_xlfn.CONCAT(L$4,"_d!",L$1,$A70))</f>
        <v>785.5589599609375</v>
      </c>
      <c r="M70" s="19" cm="1">
        <f t="array" aca="1" ref="M70" ca="1">INDIRECT(_xlfn.CONCAT(M$4,"_d!",M$1,$A70))</f>
        <v>790.5025634765625</v>
      </c>
      <c r="N70" s="19" cm="1">
        <f t="array" aca="1" ref="N70" ca="1">INDIRECT(_xlfn.CONCAT(N$4,"_d!",N$1,$A70))</f>
        <v>789.81134033203125</v>
      </c>
      <c r="O70" s="19" cm="1">
        <f t="array" aca="1" ref="O70" ca="1">INDIRECT(_xlfn.CONCAT(O$4,"_d!",O$1,$A70))</f>
        <v>736.4395751953125</v>
      </c>
      <c r="P70" s="42">
        <f ca="1">+SUMPRODUCT(J$3:$O$3,J70:O70)</f>
        <v>766.44692727287304</v>
      </c>
      <c r="Q70" s="19" cm="1">
        <f t="array" aca="1" ref="Q70" ca="1">INDIRECT(_xlfn.CONCAT(Q$4,"_d!",Q$1,$A70))</f>
        <v>740.35955810546875</v>
      </c>
      <c r="R70" s="19" cm="1">
        <f t="array" aca="1" ref="R70" ca="1">INDIRECT(_xlfn.CONCAT(R$4,"_d!",R$1,$A70))</f>
        <v>758.41632080078125</v>
      </c>
      <c r="S70" s="19" cm="1">
        <f t="array" aca="1" ref="S70" ca="1">INDIRECT(_xlfn.CONCAT(S$4,"_d!",S$1,$A70))</f>
        <v>781.9288330078125</v>
      </c>
      <c r="T70" s="19" cm="1">
        <f t="array" aca="1" ref="T70" ca="1">INDIRECT(_xlfn.CONCAT(T$4,"_d!",T$1,$A70))</f>
        <v>796.241455078125</v>
      </c>
      <c r="U70" s="19" cm="1">
        <f t="array" aca="1" ref="U70" ca="1">INDIRECT(_xlfn.CONCAT(U$4,"_d!",U$1,$A70))</f>
        <v>788.25750732421875</v>
      </c>
      <c r="V70" s="19" cm="1">
        <f t="array" aca="1" ref="V70" ca="1">INDIRECT(_xlfn.CONCAT(V$4,"_d!",V$1,$A70))</f>
        <v>737.9530029296875</v>
      </c>
      <c r="W70" s="42">
        <f t="shared" ref="W70:W111" ca="1" si="53">+SUMPRODUCT($Q$3:$V$3,Q70:V70)</f>
        <v>759.28566723216636</v>
      </c>
      <c r="X70" s="19" cm="1">
        <f t="array" aca="1" ref="X70" ca="1">INDIRECT(_xlfn.CONCAT(X$4,"_d!",X$1,$A70))</f>
        <v>737.864990234375</v>
      </c>
      <c r="Y70" s="19" cm="1">
        <f t="array" aca="1" ref="Y70" ca="1">INDIRECT(_xlfn.CONCAT(Y$4,"_d!",Y$1,$A70))</f>
        <v>763.026611328125</v>
      </c>
      <c r="Z70" s="19" cm="1">
        <f t="array" aca="1" ref="Z70" ca="1">INDIRECT(_xlfn.CONCAT(Z$4,"_d!",Z$1,$A70))</f>
        <v>783.11346435546875</v>
      </c>
      <c r="AA70" s="19" cm="1">
        <f t="array" aca="1" ref="AA70" ca="1">INDIRECT(_xlfn.CONCAT(AA$4,"_d!",AA$1,$A70))</f>
        <v>787.11376953125</v>
      </c>
      <c r="AB70" s="19" cm="1">
        <f t="array" aca="1" ref="AB70" ca="1">INDIRECT(_xlfn.CONCAT(AB$4,"_d!",AB$1,$A70))</f>
        <v>791.35430908203125</v>
      </c>
      <c r="AC70" s="19" cm="1">
        <f t="array" aca="1" ref="AC70" ca="1">INDIRECT(_xlfn.CONCAT(AC$4,"_d!",AC$1,$A70))</f>
        <v>741.140869140625</v>
      </c>
      <c r="AD70" s="42">
        <f t="shared" ref="AD70:AD111" ca="1" si="54">+SUMPRODUCT($X$3:$AC$3,X70:AC70)</f>
        <v>757.9989263403005</v>
      </c>
      <c r="AE70" s="19" cm="1">
        <f t="array" aca="1" ref="AE70" ca="1">INDIRECT(_xlfn.CONCAT(AE$4,"_d!",AE$1,$A70))</f>
        <v>741.73956298828125</v>
      </c>
      <c r="AF70" s="19" cm="1">
        <f t="array" aca="1" ref="AF70" ca="1">INDIRECT(_xlfn.CONCAT(AF$4,"_d!",AF$1,$A70))</f>
        <v>763.68096923828125</v>
      </c>
      <c r="AG70" s="19" cm="1">
        <f t="array" aca="1" ref="AG70" ca="1">INDIRECT(_xlfn.CONCAT(AG$4,"_d!",AG$1,$A70))</f>
        <v>780.99371337890625</v>
      </c>
      <c r="AH70" s="19" cm="1">
        <f t="array" aca="1" ref="AH70" ca="1">INDIRECT(_xlfn.CONCAT(AH$4,"_d!",AH$1,$A70))</f>
        <v>792.62060546875</v>
      </c>
      <c r="AI70" s="19" cm="1">
        <f t="array" aca="1" ref="AI70" ca="1">INDIRECT(_xlfn.CONCAT(AI$4,"_d!",AI$1,$A70))</f>
        <v>784.933349609375</v>
      </c>
      <c r="AJ70" s="19" cm="1">
        <f t="array" aca="1" ref="AJ70" ca="1">INDIRECT(_xlfn.CONCAT(AJ$4,"_d!",AJ$1,$A70))</f>
        <v>743.68096923828125</v>
      </c>
      <c r="AK70" s="42">
        <f t="shared" ref="AK70:AK111" ca="1" si="55">+SUMPRODUCT($AE$3:$AJ$3,AE70:AJ70)</f>
        <v>759.07673627906865</v>
      </c>
      <c r="AL70" s="19" cm="1">
        <f t="array" aca="1" ref="AL70" ca="1">INDIRECT(_xlfn.CONCAT(AL$4,"_d!",AL$1,$A70))</f>
        <v>739.41790771484375</v>
      </c>
      <c r="AM70" s="19" cm="1">
        <f t="array" aca="1" ref="AM70" ca="1">INDIRECT(_xlfn.CONCAT(AM$4,"_d!",AM$1,$A70))</f>
        <v>762.4857177734375</v>
      </c>
      <c r="AN70" s="19" cm="1">
        <f t="array" aca="1" ref="AN70" ca="1">INDIRECT(_xlfn.CONCAT(AN$4,"_d!",AN$1,$A70))</f>
        <v>778.1444091796875</v>
      </c>
      <c r="AO70" s="19" cm="1">
        <f t="array" aca="1" ref="AO70" ca="1">INDIRECT(_xlfn.CONCAT(AO$4,"_d!",AO$1,$A70))</f>
        <v>786.56683349609375</v>
      </c>
      <c r="AP70" s="19" cm="1">
        <f t="array" aca="1" ref="AP70" ca="1">INDIRECT(_xlfn.CONCAT(AP$4,"_d!",AP$1,$A70))</f>
        <v>789.06256103515625</v>
      </c>
      <c r="AQ70" s="19" cm="1">
        <f t="array" aca="1" ref="AQ70" ca="1">INDIRECT(_xlfn.CONCAT(AQ$4,"_d!",AQ$1,$A70))</f>
        <v>737.11907958984375</v>
      </c>
      <c r="AR70" s="42">
        <f t="shared" ref="AR70:AR111" ca="1" si="56">+SUMPRODUCT($AL$3:$AQ$3,AL70:AQ70)</f>
        <v>755.6477453775866</v>
      </c>
      <c r="AS70" s="19" cm="1">
        <f t="array" aca="1" ref="AS70" ca="1">INDIRECT(_xlfn.CONCAT(AS$4,"_d!",AS$1,$A70))</f>
        <v>741.003173828125</v>
      </c>
      <c r="AT70" s="19" cm="1">
        <f t="array" aca="1" ref="AT70" ca="1">INDIRECT(_xlfn.CONCAT(AT$4,"_d!",AT$1,$A70))</f>
        <v>762.133056640625</v>
      </c>
      <c r="AU70" s="19" cm="1">
        <f t="array" aca="1" ref="AU70" ca="1">INDIRECT(_xlfn.CONCAT(AU$4,"_d!",AU$1,$A70))</f>
        <v>775.51593017578125</v>
      </c>
      <c r="AV70" s="19" cm="1">
        <f t="array" aca="1" ref="AV70" ca="1">INDIRECT(_xlfn.CONCAT(AV$4,"_d!",AV$1,$A70))</f>
        <v>789.5594482421875</v>
      </c>
      <c r="AW70" s="19" cm="1">
        <f t="array" aca="1" ref="AW70" ca="1">INDIRECT(_xlfn.CONCAT(AW$4,"_d!",AW$1,$A70))</f>
        <v>783.77825927734375</v>
      </c>
      <c r="AX70" s="19" cm="1">
        <f t="array" aca="1" ref="AX70" ca="1">INDIRECT(_xlfn.CONCAT(AX$4,"_d!",AX$1,$A70))</f>
        <v>736.78399658203125</v>
      </c>
      <c r="AY70" s="42">
        <f t="shared" ref="AY70:AY111" ca="1" si="57">+SUMPRODUCT($AS$3:$AX$3,AS70:AX70)</f>
        <v>754.83377349449484</v>
      </c>
      <c r="AZ70" s="19" cm="1">
        <f t="array" aca="1" ref="AZ70" ca="1">INDIRECT(_xlfn.CONCAT(AZ$4,"_d!",AZ$1,$A70))</f>
        <v>740.069091796875</v>
      </c>
      <c r="BA70" s="19" cm="1">
        <f t="array" aca="1" ref="BA70" ca="1">INDIRECT(_xlfn.CONCAT(BA$4,"_d!",BA$1,$A70))</f>
        <v>761.272216796875</v>
      </c>
      <c r="BB70" s="19" cm="1">
        <f t="array" aca="1" ref="BB70" ca="1">INDIRECT(_xlfn.CONCAT(BB$4,"_d!",BB$1,$A70))</f>
        <v>772.8865966796875</v>
      </c>
      <c r="BC70" s="19" cm="1">
        <f t="array" aca="1" ref="BC70" ca="1">INDIRECT(_xlfn.CONCAT(BC$4,"_d!",BC$1,$A70))</f>
        <v>780.14324951171875</v>
      </c>
      <c r="BD70" s="19" cm="1">
        <f t="array" aca="1" ref="BD70" ca="1">INDIRECT(_xlfn.CONCAT(BD$4,"_d!",BD$1,$A70))</f>
        <v>786.44287109375</v>
      </c>
      <c r="BE70" s="19" cm="1">
        <f t="array" aca="1" ref="BE70" ca="1">INDIRECT(_xlfn.CONCAT(BE$4,"_d!",BE$1,$A70))</f>
        <v>742.81011962890625</v>
      </c>
      <c r="BF70" s="42">
        <f t="shared" ref="BF70:BF111" ca="1" si="58">+SUMPRODUCT($AZ$3:$BE$3,AZ70:BE70)</f>
        <v>753.11453493714521</v>
      </c>
      <c r="BG70" s="19" cm="1">
        <f t="array" aca="1" ref="BG70" ca="1">INDIRECT(_xlfn.CONCAT(BG$4,"_d!",BG$1,$A70))</f>
        <v>735.124755859375</v>
      </c>
      <c r="BH70" s="19" cm="1">
        <f t="array" aca="1" ref="BH70" ca="1">INDIRECT(_xlfn.CONCAT(BH$4,"_d!",BH$1,$A70))</f>
        <v>758.42791748046875</v>
      </c>
      <c r="BI70" s="19" cm="1">
        <f t="array" aca="1" ref="BI70" ca="1">INDIRECT(_xlfn.CONCAT(BI$4,"_d!",BI$1,$A70))</f>
        <v>768.681640625</v>
      </c>
      <c r="BJ70" s="19" cm="1">
        <f t="array" aca="1" ref="BJ70" ca="1">INDIRECT(_xlfn.CONCAT(BJ$4,"_d!",BJ$1,$A70))</f>
        <v>776.59014892578125</v>
      </c>
      <c r="BK70" s="19" cm="1">
        <f t="array" aca="1" ref="BK70" ca="1">INDIRECT(_xlfn.CONCAT(BK$4,"_d!",BK$1,$A70))</f>
        <v>781.42193603515625</v>
      </c>
      <c r="BL70" s="19" cm="1">
        <f t="array" aca="1" ref="BL70" ca="1">INDIRECT(_xlfn.CONCAT(BL$4,"_d!",BL$1,$A70))</f>
        <v>739.98663330078125</v>
      </c>
      <c r="BM70" s="42">
        <f t="shared" ref="BM70:BM111" ca="1" si="59">+SUMPRODUCT($BG$3:$BL$3,BG70:BL70)</f>
        <v>747.629634253012</v>
      </c>
      <c r="BN70" s="19" cm="1">
        <f t="array" aca="1" ref="BN70" ca="1">INDIRECT(_xlfn.CONCAT(BN$4,"_d!",BN$1,$A70))</f>
        <v>732.87969970703125</v>
      </c>
      <c r="BO70" s="19" cm="1">
        <f t="array" aca="1" ref="BO70" ca="1">INDIRECT(_xlfn.CONCAT(BO$4,"_d!",BO$1,$A70))</f>
        <v>755.66302490234375</v>
      </c>
      <c r="BP70" s="19" cm="1">
        <f t="array" aca="1" ref="BP70" ca="1">INDIRECT(_xlfn.CONCAT(BP$4,"_d!",BP$1,$A70))</f>
        <v>765.576416015625</v>
      </c>
      <c r="BQ70" s="19" cm="1">
        <f t="array" aca="1" ref="BQ70" ca="1">INDIRECT(_xlfn.CONCAT(BQ$4,"_d!",BQ$1,$A70))</f>
        <v>783.90887451171875</v>
      </c>
      <c r="BR70" s="19" cm="1">
        <f t="array" aca="1" ref="BR70" ca="1">INDIRECT(_xlfn.CONCAT(BR$4,"_d!",BR$1,$A70))</f>
        <v>780.1285400390625</v>
      </c>
      <c r="BS70" s="19" cm="1">
        <f t="array" aca="1" ref="BS70" ca="1">INDIRECT(_xlfn.CONCAT(BS$4,"_d!",BS$1,$A70))</f>
        <v>738.15277099609375</v>
      </c>
      <c r="BT70" s="42">
        <f t="shared" ref="BT70:BT111" ca="1" si="60">+SUMPRODUCT($BN$3:$BS$3,BN70:BS70)</f>
        <v>742.89097299425441</v>
      </c>
      <c r="BU70" s="42"/>
      <c r="BV70" s="45">
        <f t="shared" ref="BV70:BV111" ca="1" si="61">+I70</f>
        <v>767.64544410921428</v>
      </c>
      <c r="BW70" s="45">
        <f t="shared" ref="BW70:BW111" ca="1" si="62">+P70</f>
        <v>766.44692727287304</v>
      </c>
      <c r="BX70" s="45">
        <f t="shared" ref="BX70:BX111" ca="1" si="63">+W70</f>
        <v>759.28566723216636</v>
      </c>
      <c r="BY70" s="45">
        <f t="shared" ref="BY70:BY111" ca="1" si="64">+AD70</f>
        <v>757.9989263403005</v>
      </c>
      <c r="BZ70" s="45">
        <f t="shared" ref="BZ70:BZ111" ca="1" si="65">+AK70</f>
        <v>759.07673627906865</v>
      </c>
      <c r="CA70" s="45">
        <f t="shared" ref="CA70:CA111" ca="1" si="66">+AR70</f>
        <v>755.6477453775866</v>
      </c>
      <c r="CB70" s="45">
        <f t="shared" ref="CB70:CB111" ca="1" si="67">+AY70</f>
        <v>754.83377349449484</v>
      </c>
      <c r="CC70" s="45">
        <f t="shared" ref="CC70:CC111" ca="1" si="68">+BF70</f>
        <v>753.11453493714521</v>
      </c>
      <c r="CD70" s="45">
        <f t="shared" ref="CD70:CD111" ca="1" si="69">+BM70</f>
        <v>747.629634253012</v>
      </c>
      <c r="CE70" s="45">
        <f t="shared" ref="CE70:CE111" ca="1" si="70">+BT70</f>
        <v>742.89097299425441</v>
      </c>
      <c r="CF70" s="45" cm="1">
        <f t="array" aca="1" ref="CF70" ca="1">+SUMPRODUCT($BV$3:$CE$3/100,$BV70:$CE70)</f>
        <v>753.87718409949457</v>
      </c>
      <c r="CG70" s="35">
        <f t="shared" si="28"/>
        <v>44682</v>
      </c>
      <c r="CH70" s="24">
        <f t="shared" ca="1" si="29"/>
        <v>4.9989937879358015E-2</v>
      </c>
      <c r="CI70" s="24">
        <f t="shared" ca="1" si="30"/>
        <v>5.043980555409866E-2</v>
      </c>
      <c r="CJ70" s="24">
        <f t="shared" ca="1" si="31"/>
        <v>5.0181976042994236E-2</v>
      </c>
      <c r="CK70" s="24">
        <f t="shared" ca="1" si="32"/>
        <v>5.0542245664314311E-2</v>
      </c>
      <c r="CL70" s="24">
        <f t="shared" ca="1" si="33"/>
        <v>5.0628744047215735E-2</v>
      </c>
      <c r="CM70" s="24">
        <f t="shared" ca="1" si="34"/>
        <v>5.0313885940577396E-2</v>
      </c>
      <c r="CN70" s="24">
        <f t="shared" ca="1" si="35"/>
        <v>5.0682237371563632E-2</v>
      </c>
      <c r="CO70" s="24">
        <f t="shared" ca="1" si="36"/>
        <v>5.0882586856186185E-2</v>
      </c>
      <c r="CP70" s="24">
        <f t="shared" ca="1" si="37"/>
        <v>5.0856270409900262E-2</v>
      </c>
      <c r="CQ70" s="24">
        <f t="shared" ca="1" si="38"/>
        <v>5.0949959824340363E-2</v>
      </c>
      <c r="CR70" s="24">
        <f t="shared" ref="CR70:CR95" ca="1" si="71">+CF70/CF69-1</f>
        <v>5.0633777591749363E-2</v>
      </c>
      <c r="CS70" s="35">
        <f t="shared" si="39"/>
        <v>44682</v>
      </c>
      <c r="CT70" s="24">
        <f t="shared" ca="1" si="41"/>
        <v>0.61512165944699637</v>
      </c>
      <c r="CU70" s="24">
        <f t="shared" ca="1" si="42"/>
        <v>0.6133107298010021</v>
      </c>
      <c r="CV70" s="24">
        <f t="shared" ca="1" si="43"/>
        <v>0.60842877266350648</v>
      </c>
      <c r="CW70" s="24">
        <f t="shared" ca="1" si="44"/>
        <v>0.60819725843083017</v>
      </c>
      <c r="CX70" s="24">
        <f t="shared" ca="1" si="45"/>
        <v>0.60778521101850624</v>
      </c>
      <c r="CY70" s="24">
        <f t="shared" ca="1" si="46"/>
        <v>0.6069295223809803</v>
      </c>
      <c r="CZ70" s="24">
        <f t="shared" ca="1" si="47"/>
        <v>0.60564580773178078</v>
      </c>
      <c r="DA70" s="24">
        <f t="shared" ca="1" si="48"/>
        <v>0.60644825114288881</v>
      </c>
      <c r="DB70" s="24">
        <f t="shared" ca="1" si="49"/>
        <v>0.60385922542157533</v>
      </c>
      <c r="DC70" s="24">
        <f t="shared" ca="1" si="50"/>
        <v>0.60240643247624082</v>
      </c>
      <c r="DD70" s="48">
        <f t="shared" ca="1" si="51"/>
        <v>0.60666985859153111</v>
      </c>
      <c r="DE70" s="48">
        <f>+[1]NAC!AG71</f>
        <v>0.6067992959624513</v>
      </c>
    </row>
    <row r="71" spans="1:109" x14ac:dyDescent="0.25">
      <c r="A71" s="110">
        <f t="shared" ref="A71:A111" si="72">+A70+1</f>
        <v>98</v>
      </c>
      <c r="B71" s="35">
        <f>+NAC!A71</f>
        <v>44713</v>
      </c>
      <c r="C71" s="19" cm="1">
        <f t="array" aca="1" ref="C71" ca="1">INDIRECT(_xlfn.CONCAT(C$4,"_d!",C$1,$A71))</f>
        <v>786.24505615234375</v>
      </c>
      <c r="D71" s="19" cm="1">
        <f t="array" aca="1" ref="D71" ca="1">INDIRECT(_xlfn.CONCAT(D$4,"_d!",D$1,$A71))</f>
        <v>800.38519287109375</v>
      </c>
      <c r="E71" s="19" cm="1">
        <f t="array" aca="1" ref="E71" ca="1">INDIRECT(_xlfn.CONCAT(E$4,"_d!",E$1,$A71))</f>
        <v>828.365234375</v>
      </c>
      <c r="F71" s="19" cm="1">
        <f t="array" aca="1" ref="F71" ca="1">INDIRECT(_xlfn.CONCAT(F$4,"_d!",F$1,$A71))</f>
        <v>834.8223876953125</v>
      </c>
      <c r="G71" s="19" cm="1">
        <f t="array" aca="1" ref="G71" ca="1">INDIRECT(_xlfn.CONCAT(G$4,"_d!",G$1,$A71))</f>
        <v>831.29620361328125</v>
      </c>
      <c r="H71" s="19" cm="1">
        <f t="array" aca="1" ref="H71" ca="1">INDIRECT(_xlfn.CONCAT(H$4,"_d!",H$1,$A71))</f>
        <v>769.37841796875</v>
      </c>
      <c r="I71" s="42">
        <f t="shared" ca="1" si="52"/>
        <v>806.71629659980556</v>
      </c>
      <c r="J71" s="19" cm="1">
        <f t="array" aca="1" ref="J71" ca="1">INDIRECT(_xlfn.CONCAT(J$4,"_d!",J$1,$A71))</f>
        <v>787.142333984375</v>
      </c>
      <c r="K71" s="19" cm="1">
        <f t="array" aca="1" ref="K71" ca="1">INDIRECT(_xlfn.CONCAT(K$4,"_d!",K$1,$A71))</f>
        <v>806.4542236328125</v>
      </c>
      <c r="L71" s="19" cm="1">
        <f t="array" aca="1" ref="L71" ca="1">INDIRECT(_xlfn.CONCAT(L$4,"_d!",L$1,$A71))</f>
        <v>825.92047119140625</v>
      </c>
      <c r="M71" s="19" cm="1">
        <f t="array" aca="1" ref="M71" ca="1">INDIRECT(_xlfn.CONCAT(M$4,"_d!",M$1,$A71))</f>
        <v>828.39813232421875</v>
      </c>
      <c r="N71" s="19" cm="1">
        <f t="array" aca="1" ref="N71" ca="1">INDIRECT(_xlfn.CONCAT(N$4,"_d!",N$1,$A71))</f>
        <v>830.6693115234375</v>
      </c>
      <c r="O71" s="19" cm="1">
        <f t="array" aca="1" ref="O71" ca="1">INDIRECT(_xlfn.CONCAT(O$4,"_d!",O$1,$A71))</f>
        <v>774.51318359375</v>
      </c>
      <c r="P71" s="42">
        <f ca="1">+SUMPRODUCT(J$3:$O$3,J71:O71)</f>
        <v>805.9187226641219</v>
      </c>
      <c r="Q71" s="19" cm="1">
        <f t="array" aca="1" ref="Q71" ca="1">INDIRECT(_xlfn.CONCAT(Q$4,"_d!",Q$1,$A71))</f>
        <v>780.196044921875</v>
      </c>
      <c r="R71" s="19" cm="1">
        <f t="array" aca="1" ref="R71" ca="1">INDIRECT(_xlfn.CONCAT(R$4,"_d!",R$1,$A71))</f>
        <v>796.89154052734375</v>
      </c>
      <c r="S71" s="19" cm="1">
        <f t="array" aca="1" ref="S71" ca="1">INDIRECT(_xlfn.CONCAT(S$4,"_d!",S$1,$A71))</f>
        <v>822.77349853515625</v>
      </c>
      <c r="T71" s="19" cm="1">
        <f t="array" aca="1" ref="T71" ca="1">INDIRECT(_xlfn.CONCAT(T$4,"_d!",T$1,$A71))</f>
        <v>835.5928955078125</v>
      </c>
      <c r="U71" s="19" cm="1">
        <f t="array" aca="1" ref="U71" ca="1">INDIRECT(_xlfn.CONCAT(U$4,"_d!",U$1,$A71))</f>
        <v>829.4962158203125</v>
      </c>
      <c r="V71" s="19" cm="1">
        <f t="array" aca="1" ref="V71" ca="1">INDIRECT(_xlfn.CONCAT(V$4,"_d!",V$1,$A71))</f>
        <v>775.38214111328125</v>
      </c>
      <c r="W71" s="42">
        <f t="shared" ca="1" si="53"/>
        <v>798.81777769930875</v>
      </c>
      <c r="X71" s="19" cm="1">
        <f t="array" aca="1" ref="X71" ca="1">INDIRECT(_xlfn.CONCAT(X$4,"_d!",X$1,$A71))</f>
        <v>777.188720703125</v>
      </c>
      <c r="Y71" s="19" cm="1">
        <f t="array" aca="1" ref="Y71" ca="1">INDIRECT(_xlfn.CONCAT(Y$4,"_d!",Y$1,$A71))</f>
        <v>802.01666259765625</v>
      </c>
      <c r="Z71" s="19" cm="1">
        <f t="array" aca="1" ref="Z71" ca="1">INDIRECT(_xlfn.CONCAT(Z$4,"_d!",Z$1,$A71))</f>
        <v>824.1676025390625</v>
      </c>
      <c r="AA71" s="19" cm="1">
        <f t="array" aca="1" ref="AA71" ca="1">INDIRECT(_xlfn.CONCAT(AA$4,"_d!",AA$1,$A71))</f>
        <v>825.59619140625</v>
      </c>
      <c r="AB71" s="19" cm="1">
        <f t="array" aca="1" ref="AB71" ca="1">INDIRECT(_xlfn.CONCAT(AB$4,"_d!",AB$1,$A71))</f>
        <v>833.13580322265625</v>
      </c>
      <c r="AC71" s="19" cm="1">
        <f t="array" aca="1" ref="AC71" ca="1">INDIRECT(_xlfn.CONCAT(AC$4,"_d!",AC$1,$A71))</f>
        <v>778.43450927734375</v>
      </c>
      <c r="AD71" s="42">
        <f t="shared" ca="1" si="54"/>
        <v>797.43054137678223</v>
      </c>
      <c r="AE71" s="19" cm="1">
        <f t="array" aca="1" ref="AE71" ca="1">INDIRECT(_xlfn.CONCAT(AE$4,"_d!",AE$1,$A71))</f>
        <v>781.845703125</v>
      </c>
      <c r="AF71" s="19" cm="1">
        <f t="array" aca="1" ref="AF71" ca="1">INDIRECT(_xlfn.CONCAT(AF$4,"_d!",AF$1,$A71))</f>
        <v>803.3685302734375</v>
      </c>
      <c r="AG71" s="19" cm="1">
        <f t="array" aca="1" ref="AG71" ca="1">INDIRECT(_xlfn.CONCAT(AG$4,"_d!",AG$1,$A71))</f>
        <v>822.01544189453125</v>
      </c>
      <c r="AH71" s="19" cm="1">
        <f t="array" aca="1" ref="AH71" ca="1">INDIRECT(_xlfn.CONCAT(AH$4,"_d!",AH$1,$A71))</f>
        <v>831.833740234375</v>
      </c>
      <c r="AI71" s="19" cm="1">
        <f t="array" aca="1" ref="AI71" ca="1">INDIRECT(_xlfn.CONCAT(AI$4,"_d!",AI$1,$A71))</f>
        <v>825.98779296875</v>
      </c>
      <c r="AJ71" s="19" cm="1">
        <f t="array" aca="1" ref="AJ71" ca="1">INDIRECT(_xlfn.CONCAT(AJ$4,"_d!",AJ$1,$A71))</f>
        <v>781.47821044921875</v>
      </c>
      <c r="AK71" s="42">
        <f t="shared" ca="1" si="55"/>
        <v>799.0611447916358</v>
      </c>
      <c r="AL71" s="19" cm="1">
        <f t="array" aca="1" ref="AL71" ca="1">INDIRECT(_xlfn.CONCAT(AL$4,"_d!",AL$1,$A71))</f>
        <v>778.80096435546875</v>
      </c>
      <c r="AM71" s="19" cm="1">
        <f t="array" aca="1" ref="AM71" ca="1">INDIRECT(_xlfn.CONCAT(AM$4,"_d!",AM$1,$A71))</f>
        <v>801.86761474609375</v>
      </c>
      <c r="AN71" s="19" cm="1">
        <f t="array" aca="1" ref="AN71" ca="1">INDIRECT(_xlfn.CONCAT(AN$4,"_d!",AN$1,$A71))</f>
        <v>819.639892578125</v>
      </c>
      <c r="AO71" s="19" cm="1">
        <f t="array" aca="1" ref="AO71" ca="1">INDIRECT(_xlfn.CONCAT(AO$4,"_d!",AO$1,$A71))</f>
        <v>825.29168701171875</v>
      </c>
      <c r="AP71" s="19" cm="1">
        <f t="array" aca="1" ref="AP71" ca="1">INDIRECT(_xlfn.CONCAT(AP$4,"_d!",AP$1,$A71))</f>
        <v>831.1533203125</v>
      </c>
      <c r="AQ71" s="19" cm="1">
        <f t="array" aca="1" ref="AQ71" ca="1">INDIRECT(_xlfn.CONCAT(AQ$4,"_d!",AQ$1,$A71))</f>
        <v>774.79974365234375</v>
      </c>
      <c r="AR71" s="42">
        <f t="shared" ca="1" si="56"/>
        <v>795.25973159776436</v>
      </c>
      <c r="AS71" s="19" cm="1">
        <f t="array" aca="1" ref="AS71" ca="1">INDIRECT(_xlfn.CONCAT(AS$4,"_d!",AS$1,$A71))</f>
        <v>780.76513671875</v>
      </c>
      <c r="AT71" s="19" cm="1">
        <f t="array" aca="1" ref="AT71" ca="1">INDIRECT(_xlfn.CONCAT(AT$4,"_d!",AT$1,$A71))</f>
        <v>801.72344970703125</v>
      </c>
      <c r="AU71" s="19" cm="1">
        <f t="array" aca="1" ref="AU71" ca="1">INDIRECT(_xlfn.CONCAT(AU$4,"_d!",AU$1,$A71))</f>
        <v>816.92559814453125</v>
      </c>
      <c r="AV71" s="19" cm="1">
        <f t="array" aca="1" ref="AV71" ca="1">INDIRECT(_xlfn.CONCAT(AV$4,"_d!",AV$1,$A71))</f>
        <v>829.1907958984375</v>
      </c>
      <c r="AW71" s="19" cm="1">
        <f t="array" aca="1" ref="AW71" ca="1">INDIRECT(_xlfn.CONCAT(AW$4,"_d!",AW$1,$A71))</f>
        <v>825.75238037109375</v>
      </c>
      <c r="AX71" s="19" cm="1">
        <f t="array" aca="1" ref="AX71" ca="1">INDIRECT(_xlfn.CONCAT(AX$4,"_d!",AX$1,$A71))</f>
        <v>774.47412109375</v>
      </c>
      <c r="AY71" s="42">
        <f t="shared" ca="1" si="57"/>
        <v>794.66350714197245</v>
      </c>
      <c r="AZ71" s="19" cm="1">
        <f t="array" aca="1" ref="AZ71" ca="1">INDIRECT(_xlfn.CONCAT(AZ$4,"_d!",AZ$1,$A71))</f>
        <v>780.65240478515625</v>
      </c>
      <c r="BA71" s="19" cm="1">
        <f t="array" aca="1" ref="BA71" ca="1">INDIRECT(_xlfn.CONCAT(BA$4,"_d!",BA$1,$A71))</f>
        <v>800.8916015625</v>
      </c>
      <c r="BB71" s="19" cm="1">
        <f t="array" aca="1" ref="BB71" ca="1">INDIRECT(_xlfn.CONCAT(BB$4,"_d!",BB$1,$A71))</f>
        <v>815.06842041015625</v>
      </c>
      <c r="BC71" s="19" cm="1">
        <f t="array" aca="1" ref="BC71" ca="1">INDIRECT(_xlfn.CONCAT(BC$4,"_d!",BC$1,$A71))</f>
        <v>819.1533203125</v>
      </c>
      <c r="BD71" s="19" cm="1">
        <f t="array" aca="1" ref="BD71" ca="1">INDIRECT(_xlfn.CONCAT(BD$4,"_d!",BD$1,$A71))</f>
        <v>828.96502685546875</v>
      </c>
      <c r="BE71" s="19" cm="1">
        <f t="array" aca="1" ref="BE71" ca="1">INDIRECT(_xlfn.CONCAT(BE$4,"_d!",BE$1,$A71))</f>
        <v>780.6456298828125</v>
      </c>
      <c r="BF71" s="42">
        <f t="shared" ca="1" si="58"/>
        <v>793.3336401782916</v>
      </c>
      <c r="BG71" s="19" cm="1">
        <f t="array" aca="1" ref="BG71" ca="1">INDIRECT(_xlfn.CONCAT(BG$4,"_d!",BG$1,$A71))</f>
        <v>775.75213623046875</v>
      </c>
      <c r="BH71" s="19" cm="1">
        <f t="array" aca="1" ref="BH71" ca="1">INDIRECT(_xlfn.CONCAT(BH$4,"_d!",BH$1,$A71))</f>
        <v>798.4619140625</v>
      </c>
      <c r="BI71" s="19" cm="1">
        <f t="array" aca="1" ref="BI71" ca="1">INDIRECT(_xlfn.CONCAT(BI$4,"_d!",BI$1,$A71))</f>
        <v>810.951416015625</v>
      </c>
      <c r="BJ71" s="19" cm="1">
        <f t="array" aca="1" ref="BJ71" ca="1">INDIRECT(_xlfn.CONCAT(BJ$4,"_d!",BJ$1,$A71))</f>
        <v>815.05743408203125</v>
      </c>
      <c r="BK71" s="19" cm="1">
        <f t="array" aca="1" ref="BK71" ca="1">INDIRECT(_xlfn.CONCAT(BK$4,"_d!",BK$1,$A71))</f>
        <v>823.9464111328125</v>
      </c>
      <c r="BL71" s="19" cm="1">
        <f t="array" aca="1" ref="BL71" ca="1">INDIRECT(_xlfn.CONCAT(BL$4,"_d!",BL$1,$A71))</f>
        <v>777.68731689453125</v>
      </c>
      <c r="BM71" s="42">
        <f t="shared" ca="1" si="59"/>
        <v>787.95105183981377</v>
      </c>
      <c r="BN71" s="19" cm="1">
        <f t="array" aca="1" ref="BN71" ca="1">INDIRECT(_xlfn.CONCAT(BN$4,"_d!",BN$1,$A71))</f>
        <v>774.06231689453125</v>
      </c>
      <c r="BO71" s="19" cm="1">
        <f t="array" aca="1" ref="BO71" ca="1">INDIRECT(_xlfn.CONCAT(BO$4,"_d!",BO$1,$A71))</f>
        <v>795.79644775390625</v>
      </c>
      <c r="BP71" s="19" cm="1">
        <f t="array" aca="1" ref="BP71" ca="1">INDIRECT(_xlfn.CONCAT(BP$4,"_d!",BP$1,$A71))</f>
        <v>807.87469482421875</v>
      </c>
      <c r="BQ71" s="19" cm="1">
        <f t="array" aca="1" ref="BQ71" ca="1">INDIRECT(_xlfn.CONCAT(BQ$4,"_d!",BQ$1,$A71))</f>
        <v>824.72418212890625</v>
      </c>
      <c r="BR71" s="19" cm="1">
        <f t="array" aca="1" ref="BR71" ca="1">INDIRECT(_xlfn.CONCAT(BR$4,"_d!",BR$1,$A71))</f>
        <v>823.329833984375</v>
      </c>
      <c r="BS71" s="19" cm="1">
        <f t="array" aca="1" ref="BS71" ca="1">INDIRECT(_xlfn.CONCAT(BS$4,"_d!",BS$1,$A71))</f>
        <v>775.9742431640625</v>
      </c>
      <c r="BT71" s="42">
        <f t="shared" ca="1" si="60"/>
        <v>783.60568122795837</v>
      </c>
      <c r="BU71" s="42"/>
      <c r="BV71" s="45">
        <f t="shared" ca="1" si="61"/>
        <v>806.71629659980556</v>
      </c>
      <c r="BW71" s="45">
        <f t="shared" ca="1" si="62"/>
        <v>805.9187226641219</v>
      </c>
      <c r="BX71" s="45">
        <f t="shared" ca="1" si="63"/>
        <v>798.81777769930875</v>
      </c>
      <c r="BY71" s="45">
        <f t="shared" ca="1" si="64"/>
        <v>797.43054137678223</v>
      </c>
      <c r="BZ71" s="45">
        <f t="shared" ca="1" si="65"/>
        <v>799.0611447916358</v>
      </c>
      <c r="CA71" s="45">
        <f t="shared" ca="1" si="66"/>
        <v>795.25973159776436</v>
      </c>
      <c r="CB71" s="45">
        <f t="shared" ca="1" si="67"/>
        <v>794.66350714197245</v>
      </c>
      <c r="CC71" s="45">
        <f t="shared" ca="1" si="68"/>
        <v>793.3336401782916</v>
      </c>
      <c r="CD71" s="45">
        <f t="shared" ca="1" si="69"/>
        <v>787.95105183981377</v>
      </c>
      <c r="CE71" s="45">
        <f t="shared" ca="1" si="70"/>
        <v>783.60568122795837</v>
      </c>
      <c r="CF71" s="45" cm="1">
        <f t="array" aca="1" ref="CF71" ca="1">+SUMPRODUCT($BV$3:$CE$3/100,$BV71:$CE71)</f>
        <v>793.85254345840826</v>
      </c>
      <c r="CG71" s="35">
        <f t="shared" ref="CG71:CG97" si="73">+B71</f>
        <v>44713</v>
      </c>
      <c r="CH71" s="24">
        <f t="shared" ref="CH71:CH95" ca="1" si="74">+BV71/BV70-1</f>
        <v>5.0897003024527265E-2</v>
      </c>
      <c r="CI71" s="24">
        <f t="shared" ref="CI71:CI95" ca="1" si="75">+BW71/BW70-1</f>
        <v>5.1499711182475538E-2</v>
      </c>
      <c r="CJ71" s="24">
        <f t="shared" ref="CJ71:CJ95" ca="1" si="76">+BX71/BX70-1</f>
        <v>5.2064871198279405E-2</v>
      </c>
      <c r="CK71" s="24">
        <f t="shared" ref="CK71:CK95" ca="1" si="77">+BY71/BY70-1</f>
        <v>5.2020673996019617E-2</v>
      </c>
      <c r="CL71" s="24">
        <f t="shared" ref="CL71:CL95" ca="1" si="78">+BZ71/BZ70-1</f>
        <v>5.2675054578233294E-2</v>
      </c>
      <c r="CM71" s="24">
        <f t="shared" ref="CM71:CM95" ca="1" si="79">+CA71/CA70-1</f>
        <v>5.2421232594804135E-2</v>
      </c>
      <c r="CN71" s="24">
        <f t="shared" ref="CN71:CN95" ca="1" si="80">+CB71/CB70-1</f>
        <v>5.2766231514902007E-2</v>
      </c>
      <c r="CO71" s="24">
        <f t="shared" ref="CO71:CO95" ca="1" si="81">+CC71/CC70-1</f>
        <v>5.3403703388227752E-2</v>
      </c>
      <c r="CP71" s="24">
        <f t="shared" ref="CP71:CP95" ca="1" si="82">+CD71/CD70-1</f>
        <v>5.3932342619201545E-2</v>
      </c>
      <c r="CQ71" s="24">
        <f t="shared" ref="CQ71:CQ95" ca="1" si="83">+CE71/CE70-1</f>
        <v>5.4805765198090217E-2</v>
      </c>
      <c r="CR71" s="24">
        <f t="shared" ca="1" si="71"/>
        <v>5.3026355223449562E-2</v>
      </c>
      <c r="CS71" s="35">
        <f t="shared" ref="CS71:CS97" si="84">+CG71</f>
        <v>44713</v>
      </c>
      <c r="CT71" s="24">
        <f t="shared" ca="1" si="41"/>
        <v>0.64457371882054226</v>
      </c>
      <c r="CU71" s="24">
        <f t="shared" ca="1" si="42"/>
        <v>0.64308944777332733</v>
      </c>
      <c r="CV71" s="24">
        <f t="shared" ca="1" si="43"/>
        <v>0.63922315149459119</v>
      </c>
      <c r="CW71" s="24">
        <f t="shared" ca="1" si="44"/>
        <v>0.63846563349495322</v>
      </c>
      <c r="CX71" s="24">
        <f t="shared" ca="1" si="45"/>
        <v>0.63928764719702391</v>
      </c>
      <c r="CY71" s="24">
        <f t="shared" ca="1" si="46"/>
        <v>0.63848612125148674</v>
      </c>
      <c r="CZ71" s="24">
        <f t="shared" ca="1" si="47"/>
        <v>0.63786765275438384</v>
      </c>
      <c r="DA71" s="24">
        <f t="shared" ca="1" si="48"/>
        <v>0.64015962012134131</v>
      </c>
      <c r="DB71" s="24">
        <f t="shared" ca="1" si="49"/>
        <v>0.63868687634536081</v>
      </c>
      <c r="DC71" s="24">
        <f t="shared" ca="1" si="50"/>
        <v>0.63944369712893723</v>
      </c>
      <c r="DD71" s="48">
        <f t="shared" ca="1" si="51"/>
        <v>0.63959315290354413</v>
      </c>
      <c r="DE71" s="48">
        <f>+[1]NAC!AG72</f>
        <v>0.63982581648779813</v>
      </c>
    </row>
    <row r="72" spans="1:109" x14ac:dyDescent="0.25">
      <c r="A72" s="110">
        <f t="shared" si="72"/>
        <v>99</v>
      </c>
      <c r="B72" s="35">
        <f>+NAC!A72</f>
        <v>44743</v>
      </c>
      <c r="C72" s="19" cm="1">
        <f t="array" aca="1" ref="C72" ca="1">INDIRECT(_xlfn.CONCAT(C$4,"_d!",C$1,$A72))</f>
        <v>840.28472900390625</v>
      </c>
      <c r="D72" s="19" cm="1">
        <f t="array" aca="1" ref="D72" ca="1">INDIRECT(_xlfn.CONCAT(D$4,"_d!",D$1,$A72))</f>
        <v>859.19281005859375</v>
      </c>
      <c r="E72" s="19" cm="1">
        <f t="array" aca="1" ref="E72" ca="1">INDIRECT(_xlfn.CONCAT(E$4,"_d!",E$1,$A72))</f>
        <v>882.6729736328125</v>
      </c>
      <c r="F72" s="19" cm="1">
        <f t="array" aca="1" ref="F72" ca="1">INDIRECT(_xlfn.CONCAT(F$4,"_d!",F$1,$A72))</f>
        <v>895.691650390625</v>
      </c>
      <c r="G72" s="19" cm="1">
        <f t="array" aca="1" ref="G72" ca="1">INDIRECT(_xlfn.CONCAT(G$4,"_d!",G$1,$A72))</f>
        <v>890.57415771484375</v>
      </c>
      <c r="H72" s="19" cm="1">
        <f t="array" aca="1" ref="H72" ca="1">INDIRECT(_xlfn.CONCAT(H$4,"_d!",H$1,$A72))</f>
        <v>830.345458984375</v>
      </c>
      <c r="I72" s="42">
        <f t="shared" ca="1" si="52"/>
        <v>863.74721932904515</v>
      </c>
      <c r="J72" s="19" cm="1">
        <f t="array" aca="1" ref="J72" ca="1">INDIRECT(_xlfn.CONCAT(J$4,"_d!",J$1,$A72))</f>
        <v>842.12982177734375</v>
      </c>
      <c r="K72" s="19" cm="1">
        <f t="array" aca="1" ref="K72" ca="1">INDIRECT(_xlfn.CONCAT(K$4,"_d!",K$1,$A72))</f>
        <v>865.65484619140625</v>
      </c>
      <c r="L72" s="19" cm="1">
        <f t="array" aca="1" ref="L72" ca="1">INDIRECT(_xlfn.CONCAT(L$4,"_d!",L$1,$A72))</f>
        <v>880.19757080078125</v>
      </c>
      <c r="M72" s="19" cm="1">
        <f t="array" aca="1" ref="M72" ca="1">INDIRECT(_xlfn.CONCAT(M$4,"_d!",M$1,$A72))</f>
        <v>889.1607666015625</v>
      </c>
      <c r="N72" s="19" cm="1">
        <f t="array" aca="1" ref="N72" ca="1">INDIRECT(_xlfn.CONCAT(N$4,"_d!",N$1,$A72))</f>
        <v>890.1705322265625</v>
      </c>
      <c r="O72" s="19" cm="1">
        <f t="array" aca="1" ref="O72" ca="1">INDIRECT(_xlfn.CONCAT(O$4,"_d!",O$1,$A72))</f>
        <v>837.35772705078125</v>
      </c>
      <c r="P72" s="42">
        <f ca="1">+SUMPRODUCT(J$3:$O$3,J72:O72)</f>
        <v>863.34698098916203</v>
      </c>
      <c r="Q72" s="19" cm="1">
        <f t="array" aca="1" ref="Q72" ca="1">INDIRECT(_xlfn.CONCAT(Q$4,"_d!",Q$1,$A72))</f>
        <v>834.6766357421875</v>
      </c>
      <c r="R72" s="19" cm="1">
        <f t="array" aca="1" ref="R72" ca="1">INDIRECT(_xlfn.CONCAT(R$4,"_d!",R$1,$A72))</f>
        <v>855.50006103515625</v>
      </c>
      <c r="S72" s="19" cm="1">
        <f t="array" aca="1" ref="S72" ca="1">INDIRECT(_xlfn.CONCAT(S$4,"_d!",S$1,$A72))</f>
        <v>876.8426513671875</v>
      </c>
      <c r="T72" s="19" cm="1">
        <f t="array" aca="1" ref="T72" ca="1">INDIRECT(_xlfn.CONCAT(T$4,"_d!",T$1,$A72))</f>
        <v>895.863525390625</v>
      </c>
      <c r="U72" s="19" cm="1">
        <f t="array" aca="1" ref="U72" ca="1">INDIRECT(_xlfn.CONCAT(U$4,"_d!",U$1,$A72))</f>
        <v>889.0872802734375</v>
      </c>
      <c r="V72" s="19" cm="1">
        <f t="array" aca="1" ref="V72" ca="1">INDIRECT(_xlfn.CONCAT(V$4,"_d!",V$1,$A72))</f>
        <v>837.74005126953125</v>
      </c>
      <c r="W72" s="42">
        <f t="shared" ca="1" si="53"/>
        <v>855.65301235319532</v>
      </c>
      <c r="X72" s="19" cm="1">
        <f t="array" aca="1" ref="X72" ca="1">INDIRECT(_xlfn.CONCAT(X$4,"_d!",X$1,$A72))</f>
        <v>832.4193115234375</v>
      </c>
      <c r="Y72" s="19" cm="1">
        <f t="array" aca="1" ref="Y72" ca="1">INDIRECT(_xlfn.CONCAT(Y$4,"_d!",Y$1,$A72))</f>
        <v>862.5396728515625</v>
      </c>
      <c r="Z72" s="19" cm="1">
        <f t="array" aca="1" ref="Z72" ca="1">INDIRECT(_xlfn.CONCAT(Z$4,"_d!",Z$1,$A72))</f>
        <v>877.80218505859375</v>
      </c>
      <c r="AA72" s="19" cm="1">
        <f t="array" aca="1" ref="AA72" ca="1">INDIRECT(_xlfn.CONCAT(AA$4,"_d!",AA$1,$A72))</f>
        <v>886.720947265625</v>
      </c>
      <c r="AB72" s="19" cm="1">
        <f t="array" aca="1" ref="AB72" ca="1">INDIRECT(_xlfn.CONCAT(AB$4,"_d!",AB$1,$A72))</f>
        <v>893.25714111328125</v>
      </c>
      <c r="AC72" s="19" cm="1">
        <f t="array" aca="1" ref="AC72" ca="1">INDIRECT(_xlfn.CONCAT(AC$4,"_d!",AC$1,$A72))</f>
        <v>840.5079345703125</v>
      </c>
      <c r="AD72" s="42">
        <f t="shared" ca="1" si="54"/>
        <v>855.32534968660184</v>
      </c>
      <c r="AE72" s="19" cm="1">
        <f t="array" aca="1" ref="AE72" ca="1">INDIRECT(_xlfn.CONCAT(AE$4,"_d!",AE$1,$A72))</f>
        <v>837.83563232421875</v>
      </c>
      <c r="AF72" s="19" cm="1">
        <f t="array" aca="1" ref="AF72" ca="1">INDIRECT(_xlfn.CONCAT(AF$4,"_d!",AF$1,$A72))</f>
        <v>863.148193359375</v>
      </c>
      <c r="AG72" s="19" cm="1">
        <f t="array" aca="1" ref="AG72" ca="1">INDIRECT(_xlfn.CONCAT(AG$4,"_d!",AG$1,$A72))</f>
        <v>876.07879638671875</v>
      </c>
      <c r="AH72" s="19" cm="1">
        <f t="array" aca="1" ref="AH72" ca="1">INDIRECT(_xlfn.CONCAT(AH$4,"_d!",AH$1,$A72))</f>
        <v>892.05096435546875</v>
      </c>
      <c r="AI72" s="19" cm="1">
        <f t="array" aca="1" ref="AI72" ca="1">INDIRECT(_xlfn.CONCAT(AI$4,"_d!",AI$1,$A72))</f>
        <v>886.043701171875</v>
      </c>
      <c r="AJ72" s="19" cm="1">
        <f t="array" aca="1" ref="AJ72" ca="1">INDIRECT(_xlfn.CONCAT(AJ$4,"_d!",AJ$1,$A72))</f>
        <v>842.66363525390625</v>
      </c>
      <c r="AK72" s="42">
        <f t="shared" ca="1" si="55"/>
        <v>856.97333735307507</v>
      </c>
      <c r="AL72" s="19" cm="1">
        <f t="array" aca="1" ref="AL72" ca="1">INDIRECT(_xlfn.CONCAT(AL$4,"_d!",AL$1,$A72))</f>
        <v>834.8038330078125</v>
      </c>
      <c r="AM72" s="19" cm="1">
        <f t="array" aca="1" ref="AM72" ca="1">INDIRECT(_xlfn.CONCAT(AM$4,"_d!",AM$1,$A72))</f>
        <v>862.062255859375</v>
      </c>
      <c r="AN72" s="19" cm="1">
        <f t="array" aca="1" ref="AN72" ca="1">INDIRECT(_xlfn.CONCAT(AN$4,"_d!",AN$1,$A72))</f>
        <v>874.11773681640625</v>
      </c>
      <c r="AO72" s="19" cm="1">
        <f t="array" aca="1" ref="AO72" ca="1">INDIRECT(_xlfn.CONCAT(AO$4,"_d!",AO$1,$A72))</f>
        <v>886.137451171875</v>
      </c>
      <c r="AP72" s="19" cm="1">
        <f t="array" aca="1" ref="AP72" ca="1">INDIRECT(_xlfn.CONCAT(AP$4,"_d!",AP$1,$A72))</f>
        <v>891.656494140625</v>
      </c>
      <c r="AQ72" s="19" cm="1">
        <f t="array" aca="1" ref="AQ72" ca="1">INDIRECT(_xlfn.CONCAT(AQ$4,"_d!",AQ$1,$A72))</f>
        <v>837.02093505859375</v>
      </c>
      <c r="AR72" s="42">
        <f t="shared" ca="1" si="56"/>
        <v>853.47015429719806</v>
      </c>
      <c r="AS72" s="19" cm="1">
        <f t="array" aca="1" ref="AS72" ca="1">INDIRECT(_xlfn.CONCAT(AS$4,"_d!",AS$1,$A72))</f>
        <v>837.21478271484375</v>
      </c>
      <c r="AT72" s="19" cm="1">
        <f t="array" aca="1" ref="AT72" ca="1">INDIRECT(_xlfn.CONCAT(AT$4,"_d!",AT$1,$A72))</f>
        <v>861.462646484375</v>
      </c>
      <c r="AU72" s="19" cm="1">
        <f t="array" aca="1" ref="AU72" ca="1">INDIRECT(_xlfn.CONCAT(AU$4,"_d!",AU$1,$A72))</f>
        <v>872.4075927734375</v>
      </c>
      <c r="AV72" s="19" cm="1">
        <f t="array" aca="1" ref="AV72" ca="1">INDIRECT(_xlfn.CONCAT(AV$4,"_d!",AV$1,$A72))</f>
        <v>889.591064453125</v>
      </c>
      <c r="AW72" s="19" cm="1">
        <f t="array" aca="1" ref="AW72" ca="1">INDIRECT(_xlfn.CONCAT(AW$4,"_d!",AW$1,$A72))</f>
        <v>887.34002685546875</v>
      </c>
      <c r="AX72" s="19" cm="1">
        <f t="array" aca="1" ref="AX72" ca="1">INDIRECT(_xlfn.CONCAT(AX$4,"_d!",AX$1,$A72))</f>
        <v>836.43536376953125</v>
      </c>
      <c r="AY72" s="42">
        <f t="shared" ca="1" si="57"/>
        <v>852.98640786093631</v>
      </c>
      <c r="AZ72" s="19" cm="1">
        <f t="array" aca="1" ref="AZ72" ca="1">INDIRECT(_xlfn.CONCAT(AZ$4,"_d!",AZ$1,$A72))</f>
        <v>837.7525634765625</v>
      </c>
      <c r="BA72" s="19" cm="1">
        <f t="array" aca="1" ref="BA72" ca="1">INDIRECT(_xlfn.CONCAT(BA$4,"_d!",BA$1,$A72))</f>
        <v>862.24639892578125</v>
      </c>
      <c r="BB72" s="19" cm="1">
        <f t="array" aca="1" ref="BB72" ca="1">INDIRECT(_xlfn.CONCAT(BB$4,"_d!",BB$1,$A72))</f>
        <v>869.79486083984375</v>
      </c>
      <c r="BC72" s="19" cm="1">
        <f t="array" aca="1" ref="BC72" ca="1">INDIRECT(_xlfn.CONCAT(BC$4,"_d!",BC$1,$A72))</f>
        <v>879.670166015625</v>
      </c>
      <c r="BD72" s="19" cm="1">
        <f t="array" aca="1" ref="BD72" ca="1">INDIRECT(_xlfn.CONCAT(BD$4,"_d!",BD$1,$A72))</f>
        <v>890.8892822265625</v>
      </c>
      <c r="BE72" s="19" cm="1">
        <f t="array" aca="1" ref="BE72" ca="1">INDIRECT(_xlfn.CONCAT(BE$4,"_d!",BE$1,$A72))</f>
        <v>842.73419189453125</v>
      </c>
      <c r="BF72" s="42">
        <f t="shared" ca="1" si="58"/>
        <v>852.50465024495952</v>
      </c>
      <c r="BG72" s="19" cm="1">
        <f t="array" aca="1" ref="BG72" ca="1">INDIRECT(_xlfn.CONCAT(BG$4,"_d!",BG$1,$A72))</f>
        <v>833.67730712890625</v>
      </c>
      <c r="BH72" s="19" cm="1">
        <f t="array" aca="1" ref="BH72" ca="1">INDIRECT(_xlfn.CONCAT(BH$4,"_d!",BH$1,$A72))</f>
        <v>859.36822509765625</v>
      </c>
      <c r="BI72" s="19" cm="1">
        <f t="array" aca="1" ref="BI72" ca="1">INDIRECT(_xlfn.CONCAT(BI$4,"_d!",BI$1,$A72))</f>
        <v>865.793212890625</v>
      </c>
      <c r="BJ72" s="19" cm="1">
        <f t="array" aca="1" ref="BJ72" ca="1">INDIRECT(_xlfn.CONCAT(BJ$4,"_d!",BJ$1,$A72))</f>
        <v>874.6278076171875</v>
      </c>
      <c r="BK72" s="19" cm="1">
        <f t="array" aca="1" ref="BK72" ca="1">INDIRECT(_xlfn.CONCAT(BK$4,"_d!",BK$1,$A72))</f>
        <v>886.7003173828125</v>
      </c>
      <c r="BL72" s="19" cm="1">
        <f t="array" aca="1" ref="BL72" ca="1">INDIRECT(_xlfn.CONCAT(BL$4,"_d!",BL$1,$A72))</f>
        <v>839.67999267578125</v>
      </c>
      <c r="BM72" s="42">
        <f t="shared" ca="1" si="59"/>
        <v>847.30408746847229</v>
      </c>
      <c r="BN72" s="19" cm="1">
        <f t="array" aca="1" ref="BN72" ca="1">INDIRECT(_xlfn.CONCAT(BN$4,"_d!",BN$1,$A72))</f>
        <v>833.89422607421875</v>
      </c>
      <c r="BO72" s="19" cm="1">
        <f t="array" aca="1" ref="BO72" ca="1">INDIRECT(_xlfn.CONCAT(BO$4,"_d!",BO$1,$A72))</f>
        <v>859.0587158203125</v>
      </c>
      <c r="BP72" s="19" cm="1">
        <f t="array" aca="1" ref="BP72" ca="1">INDIRECT(_xlfn.CONCAT(BP$4,"_d!",BP$1,$A72))</f>
        <v>864.18817138671875</v>
      </c>
      <c r="BQ72" s="19" cm="1">
        <f t="array" aca="1" ref="BQ72" ca="1">INDIRECT(_xlfn.CONCAT(BQ$4,"_d!",BQ$1,$A72))</f>
        <v>887.46722412109375</v>
      </c>
      <c r="BR72" s="19" cm="1">
        <f t="array" aca="1" ref="BR72" ca="1">INDIRECT(_xlfn.CONCAT(BR$4,"_d!",BR$1,$A72))</f>
        <v>885.7298583984375</v>
      </c>
      <c r="BS72" s="19" cm="1">
        <f t="array" aca="1" ref="BS72" ca="1">INDIRECT(_xlfn.CONCAT(BS$4,"_d!",BS$1,$A72))</f>
        <v>838.79058837890625</v>
      </c>
      <c r="BT72" s="42">
        <f t="shared" ca="1" si="60"/>
        <v>844.64132688947291</v>
      </c>
      <c r="BU72" s="42"/>
      <c r="BV72" s="45">
        <f t="shared" ca="1" si="61"/>
        <v>863.74721932904515</v>
      </c>
      <c r="BW72" s="45">
        <f t="shared" ca="1" si="62"/>
        <v>863.34698098916203</v>
      </c>
      <c r="BX72" s="45">
        <f t="shared" ca="1" si="63"/>
        <v>855.65301235319532</v>
      </c>
      <c r="BY72" s="45">
        <f t="shared" ca="1" si="64"/>
        <v>855.32534968660184</v>
      </c>
      <c r="BZ72" s="45">
        <f t="shared" ca="1" si="65"/>
        <v>856.97333735307507</v>
      </c>
      <c r="CA72" s="45">
        <f t="shared" ca="1" si="66"/>
        <v>853.47015429719806</v>
      </c>
      <c r="CB72" s="45">
        <f t="shared" ca="1" si="67"/>
        <v>852.98640786093631</v>
      </c>
      <c r="CC72" s="45">
        <f t="shared" ca="1" si="68"/>
        <v>852.50465024495952</v>
      </c>
      <c r="CD72" s="45">
        <f t="shared" ca="1" si="69"/>
        <v>847.30408746847229</v>
      </c>
      <c r="CE72" s="45">
        <f t="shared" ca="1" si="70"/>
        <v>844.64132688947291</v>
      </c>
      <c r="CF72" s="45" cm="1">
        <f t="array" aca="1" ref="CF72" ca="1">+SUMPRODUCT($BV$3:$CE$3/100,$BV72:$CE72)</f>
        <v>852.58909223993862</v>
      </c>
      <c r="CG72" s="35">
        <f t="shared" si="73"/>
        <v>44743</v>
      </c>
      <c r="CH72" s="24">
        <f t="shared" ca="1" si="74"/>
        <v>7.0695141488546609E-2</v>
      </c>
      <c r="CI72" s="24">
        <f t="shared" ca="1" si="75"/>
        <v>7.1258126545564959E-2</v>
      </c>
      <c r="CJ72" s="24">
        <f t="shared" ca="1" si="76"/>
        <v>7.1149186010329935E-2</v>
      </c>
      <c r="CK72" s="24">
        <f t="shared" ca="1" si="77"/>
        <v>7.2601694198798583E-2</v>
      </c>
      <c r="CL72" s="24">
        <f t="shared" ca="1" si="78"/>
        <v>7.2475295462577582E-2</v>
      </c>
      <c r="CM72" s="24">
        <f t="shared" ca="1" si="79"/>
        <v>7.3196743638059614E-2</v>
      </c>
      <c r="CN72" s="24">
        <f t="shared" ca="1" si="80"/>
        <v>7.339320378347769E-2</v>
      </c>
      <c r="CO72" s="24">
        <f t="shared" ca="1" si="81"/>
        <v>7.4585277958678198E-2</v>
      </c>
      <c r="CP72" s="24">
        <f t="shared" ca="1" si="82"/>
        <v>7.5325790212568577E-2</v>
      </c>
      <c r="CQ72" s="24">
        <f t="shared" ca="1" si="83"/>
        <v>7.7890764607356999E-2</v>
      </c>
      <c r="CR72" s="24">
        <f t="shared" ca="1" si="71"/>
        <v>7.3989243047134945E-2</v>
      </c>
      <c r="CS72" s="35">
        <f t="shared" si="84"/>
        <v>44743</v>
      </c>
      <c r="CT72" s="24">
        <f t="shared" ca="1" si="41"/>
        <v>0.71039523379510694</v>
      </c>
      <c r="CU72" s="24">
        <f t="shared" ca="1" si="42"/>
        <v>0.70966752462864191</v>
      </c>
      <c r="CV72" s="24">
        <f t="shared" ca="1" si="43"/>
        <v>0.70553908260463438</v>
      </c>
      <c r="CW72" s="24">
        <f t="shared" ca="1" si="44"/>
        <v>0.70688949010309399</v>
      </c>
      <c r="CX72" s="24">
        <f t="shared" ca="1" si="45"/>
        <v>0.70716269162381717</v>
      </c>
      <c r="CY72" s="24">
        <f t="shared" ca="1" si="46"/>
        <v>0.70724429700456115</v>
      </c>
      <c r="CZ72" s="24">
        <f t="shared" ca="1" si="47"/>
        <v>0.70716446368312735</v>
      </c>
      <c r="DA72" s="24">
        <f t="shared" ca="1" si="48"/>
        <v>0.71137338973936726</v>
      </c>
      <c r="DB72" s="24">
        <f t="shared" ca="1" si="49"/>
        <v>0.71015092863527407</v>
      </c>
      <c r="DC72" s="24">
        <f t="shared" ca="1" si="50"/>
        <v>0.71481757000169965</v>
      </c>
      <c r="DD72" s="48">
        <f t="shared" ca="1" si="51"/>
        <v>0.70967085533414087</v>
      </c>
      <c r="DE72" s="48">
        <f>+[1]NAC!AG73</f>
        <v>0.71002453931319232</v>
      </c>
    </row>
    <row r="73" spans="1:109" x14ac:dyDescent="0.25">
      <c r="A73" s="110">
        <f t="shared" si="72"/>
        <v>100</v>
      </c>
      <c r="B73" s="35">
        <f>+NAC!A73</f>
        <v>44774</v>
      </c>
      <c r="C73" s="19" cm="1">
        <f t="array" aca="1" ref="C73" ca="1">INDIRECT(_xlfn.CONCAT(C$4,"_d!",C$1,$A73))</f>
        <v>899.3717041015625</v>
      </c>
      <c r="D73" s="19" cm="1">
        <f t="array" aca="1" ref="D73" ca="1">INDIRECT(_xlfn.CONCAT(D$4,"_d!",D$1,$A73))</f>
        <v>920.25518798828125</v>
      </c>
      <c r="E73" s="19" cm="1">
        <f t="array" aca="1" ref="E73" ca="1">INDIRECT(_xlfn.CONCAT(E$4,"_d!",E$1,$A73))</f>
        <v>949.975341796875</v>
      </c>
      <c r="F73" s="19" cm="1">
        <f t="array" aca="1" ref="F73" ca="1">INDIRECT(_xlfn.CONCAT(F$4,"_d!",F$1,$A73))</f>
        <v>963.987548828125</v>
      </c>
      <c r="G73" s="19" cm="1">
        <f t="array" aca="1" ref="G73" ca="1">INDIRECT(_xlfn.CONCAT(G$4,"_d!",G$1,$A73))</f>
        <v>950.63006591796875</v>
      </c>
      <c r="H73" s="19" cm="1">
        <f t="array" aca="1" ref="H73" ca="1">INDIRECT(_xlfn.CONCAT(H$4,"_d!",H$1,$A73))</f>
        <v>883.90240478515625</v>
      </c>
      <c r="I73" s="42">
        <f t="shared" ca="1" si="52"/>
        <v>925.93254087290643</v>
      </c>
      <c r="J73" s="19" cm="1">
        <f t="array" aca="1" ref="J73" ca="1">INDIRECT(_xlfn.CONCAT(J$4,"_d!",J$1,$A73))</f>
        <v>901.4072265625</v>
      </c>
      <c r="K73" s="19" cm="1">
        <f t="array" aca="1" ref="K73" ca="1">INDIRECT(_xlfn.CONCAT(K$4,"_d!",K$1,$A73))</f>
        <v>926.48297119140625</v>
      </c>
      <c r="L73" s="19" cm="1">
        <f t="array" aca="1" ref="L73" ca="1">INDIRECT(_xlfn.CONCAT(L$4,"_d!",L$1,$A73))</f>
        <v>947.243408203125</v>
      </c>
      <c r="M73" s="19" cm="1">
        <f t="array" aca="1" ref="M73" ca="1">INDIRECT(_xlfn.CONCAT(M$4,"_d!",M$1,$A73))</f>
        <v>956.54168701171875</v>
      </c>
      <c r="N73" s="19" cm="1">
        <f t="array" aca="1" ref="N73" ca="1">INDIRECT(_xlfn.CONCAT(N$4,"_d!",N$1,$A73))</f>
        <v>949.5791015625</v>
      </c>
      <c r="O73" s="19" cm="1">
        <f t="array" aca="1" ref="O73" ca="1">INDIRECT(_xlfn.CONCAT(O$4,"_d!",O$1,$A73))</f>
        <v>891.70672607421875</v>
      </c>
      <c r="P73" s="42">
        <f ca="1">+SUMPRODUCT(J$3:$O$3,J73:O73)</f>
        <v>924.8927670774259</v>
      </c>
      <c r="Q73" s="19" cm="1">
        <f t="array" aca="1" ref="Q73" ca="1">INDIRECT(_xlfn.CONCAT(Q$4,"_d!",Q$1,$A73))</f>
        <v>892.90521240234375</v>
      </c>
      <c r="R73" s="19" cm="1">
        <f t="array" aca="1" ref="R73" ca="1">INDIRECT(_xlfn.CONCAT(R$4,"_d!",R$1,$A73))</f>
        <v>915.2049560546875</v>
      </c>
      <c r="S73" s="19" cm="1">
        <f t="array" aca="1" ref="S73" ca="1">INDIRECT(_xlfn.CONCAT(S$4,"_d!",S$1,$A73))</f>
        <v>943.0029296875</v>
      </c>
      <c r="T73" s="19" cm="1">
        <f t="array" aca="1" ref="T73" ca="1">INDIRECT(_xlfn.CONCAT(T$4,"_d!",T$1,$A73))</f>
        <v>963.931640625</v>
      </c>
      <c r="U73" s="19" cm="1">
        <f t="array" aca="1" ref="U73" ca="1">INDIRECT(_xlfn.CONCAT(U$4,"_d!",U$1,$A73))</f>
        <v>947.14263916015625</v>
      </c>
      <c r="V73" s="19" cm="1">
        <f t="array" aca="1" ref="V73" ca="1">INDIRECT(_xlfn.CONCAT(V$4,"_d!",V$1,$A73))</f>
        <v>891.92193603515625</v>
      </c>
      <c r="W73" s="42">
        <f t="shared" ca="1" si="53"/>
        <v>915.94835535014033</v>
      </c>
      <c r="X73" s="19" cm="1">
        <f t="array" aca="1" ref="X73" ca="1">INDIRECT(_xlfn.CONCAT(X$4,"_d!",X$1,$A73))</f>
        <v>891.06158447265625</v>
      </c>
      <c r="Y73" s="19" cm="1">
        <f t="array" aca="1" ref="Y73" ca="1">INDIRECT(_xlfn.CONCAT(Y$4,"_d!",Y$1,$A73))</f>
        <v>923.034423828125</v>
      </c>
      <c r="Z73" s="19" cm="1">
        <f t="array" aca="1" ref="Z73" ca="1">INDIRECT(_xlfn.CONCAT(Z$4,"_d!",Z$1,$A73))</f>
        <v>943.16278076171875</v>
      </c>
      <c r="AA73" s="19" cm="1">
        <f t="array" aca="1" ref="AA73" ca="1">INDIRECT(_xlfn.CONCAT(AA$4,"_d!",AA$1,$A73))</f>
        <v>953.70062255859375</v>
      </c>
      <c r="AB73" s="19" cm="1">
        <f t="array" aca="1" ref="AB73" ca="1">INDIRECT(_xlfn.CONCAT(AB$4,"_d!",AB$1,$A73))</f>
        <v>950.46746826171875</v>
      </c>
      <c r="AC73" s="19" cm="1">
        <f t="array" aca="1" ref="AC73" ca="1">INDIRECT(_xlfn.CONCAT(AC$4,"_d!",AC$1,$A73))</f>
        <v>894.6527099609375</v>
      </c>
      <c r="AD73" s="42">
        <f t="shared" ca="1" si="54"/>
        <v>915.40690337943477</v>
      </c>
      <c r="AE73" s="19" cm="1">
        <f t="array" aca="1" ref="AE73" ca="1">INDIRECT(_xlfn.CONCAT(AE$4,"_d!",AE$1,$A73))</f>
        <v>896.28485107421875</v>
      </c>
      <c r="AF73" s="19" cm="1">
        <f t="array" aca="1" ref="AF73" ca="1">INDIRECT(_xlfn.CONCAT(AF$4,"_d!",AF$1,$A73))</f>
        <v>922.9747314453125</v>
      </c>
      <c r="AG73" s="19" cm="1">
        <f t="array" aca="1" ref="AG73" ca="1">INDIRECT(_xlfn.CONCAT(AG$4,"_d!",AG$1,$A73))</f>
        <v>941.1292724609375</v>
      </c>
      <c r="AH73" s="19" cm="1">
        <f t="array" aca="1" ref="AH73" ca="1">INDIRECT(_xlfn.CONCAT(AH$4,"_d!",AH$1,$A73))</f>
        <v>959.05291748046875</v>
      </c>
      <c r="AI73" s="19" cm="1">
        <f t="array" aca="1" ref="AI73" ca="1">INDIRECT(_xlfn.CONCAT(AI$4,"_d!",AI$1,$A73))</f>
        <v>943.66510009765625</v>
      </c>
      <c r="AJ73" s="19" cm="1">
        <f t="array" aca="1" ref="AJ73" ca="1">INDIRECT(_xlfn.CONCAT(AJ$4,"_d!",AJ$1,$A73))</f>
        <v>896.8408203125</v>
      </c>
      <c r="AK73" s="42">
        <f t="shared" ca="1" si="55"/>
        <v>916.72261013046398</v>
      </c>
      <c r="AL73" s="19" cm="1">
        <f t="array" aca="1" ref="AL73" ca="1">INDIRECT(_xlfn.CONCAT(AL$4,"_d!",AL$1,$A73))</f>
        <v>892.71185302734375</v>
      </c>
      <c r="AM73" s="19" cm="1">
        <f t="array" aca="1" ref="AM73" ca="1">INDIRECT(_xlfn.CONCAT(AM$4,"_d!",AM$1,$A73))</f>
        <v>921.7998046875</v>
      </c>
      <c r="AN73" s="19" cm="1">
        <f t="array" aca="1" ref="AN73" ca="1">INDIRECT(_xlfn.CONCAT(AN$4,"_d!",AN$1,$A73))</f>
        <v>939.5509033203125</v>
      </c>
      <c r="AO73" s="19" cm="1">
        <f t="array" aca="1" ref="AO73" ca="1">INDIRECT(_xlfn.CONCAT(AO$4,"_d!",AO$1,$A73))</f>
        <v>953.55126953125</v>
      </c>
      <c r="AP73" s="19" cm="1">
        <f t="array" aca="1" ref="AP73" ca="1">INDIRECT(_xlfn.CONCAT(AP$4,"_d!",AP$1,$A73))</f>
        <v>948.36883544921875</v>
      </c>
      <c r="AQ73" s="19" cm="1">
        <f t="array" aca="1" ref="AQ73" ca="1">INDIRECT(_xlfn.CONCAT(AQ$4,"_d!",AQ$1,$A73))</f>
        <v>891.36566162109375</v>
      </c>
      <c r="AR73" s="42">
        <f t="shared" ca="1" si="56"/>
        <v>912.6907207452515</v>
      </c>
      <c r="AS73" s="19" cm="1">
        <f t="array" aca="1" ref="AS73" ca="1">INDIRECT(_xlfn.CONCAT(AS$4,"_d!",AS$1,$A73))</f>
        <v>895.90216064453125</v>
      </c>
      <c r="AT73" s="19" cm="1">
        <f t="array" aca="1" ref="AT73" ca="1">INDIRECT(_xlfn.CONCAT(AT$4,"_d!",AT$1,$A73))</f>
        <v>920.4732666015625</v>
      </c>
      <c r="AU73" s="19" cm="1">
        <f t="array" aca="1" ref="AU73" ca="1">INDIRECT(_xlfn.CONCAT(AU$4,"_d!",AU$1,$A73))</f>
        <v>938.067138671875</v>
      </c>
      <c r="AV73" s="19" cm="1">
        <f t="array" aca="1" ref="AV73" ca="1">INDIRECT(_xlfn.CONCAT(AV$4,"_d!",AV$1,$A73))</f>
        <v>956.21185302734375</v>
      </c>
      <c r="AW73" s="19" cm="1">
        <f t="array" aca="1" ref="AW73" ca="1">INDIRECT(_xlfn.CONCAT(AW$4,"_d!",AW$1,$A73))</f>
        <v>943.00421142578125</v>
      </c>
      <c r="AX73" s="19" cm="1">
        <f t="array" aca="1" ref="AX73" ca="1">INDIRECT(_xlfn.CONCAT(AX$4,"_d!",AX$1,$A73))</f>
        <v>890.16229248046875</v>
      </c>
      <c r="AY73" s="42">
        <f t="shared" ca="1" si="57"/>
        <v>912.0366149440116</v>
      </c>
      <c r="AZ73" s="19" cm="1">
        <f t="array" aca="1" ref="AZ73" ca="1">INDIRECT(_xlfn.CONCAT(AZ$4,"_d!",AZ$1,$A73))</f>
        <v>896.114013671875</v>
      </c>
      <c r="BA73" s="19" cm="1">
        <f t="array" aca="1" ref="BA73" ca="1">INDIRECT(_xlfn.CONCAT(BA$4,"_d!",BA$1,$A73))</f>
        <v>922.0362548828125</v>
      </c>
      <c r="BB73" s="19" cm="1">
        <f t="array" aca="1" ref="BB73" ca="1">INDIRECT(_xlfn.CONCAT(BB$4,"_d!",BB$1,$A73))</f>
        <v>934.6568603515625</v>
      </c>
      <c r="BC73" s="19" cm="1">
        <f t="array" aca="1" ref="BC73" ca="1">INDIRECT(_xlfn.CONCAT(BC$4,"_d!",BC$1,$A73))</f>
        <v>946.20037841796875</v>
      </c>
      <c r="BD73" s="19" cm="1">
        <f t="array" aca="1" ref="BD73" ca="1">INDIRECT(_xlfn.CONCAT(BD$4,"_d!",BD$1,$A73))</f>
        <v>946.3397216796875</v>
      </c>
      <c r="BE73" s="19" cm="1">
        <f t="array" aca="1" ref="BE73" ca="1">INDIRECT(_xlfn.CONCAT(BE$4,"_d!",BE$1,$A73))</f>
        <v>896.76055908203125</v>
      </c>
      <c r="BF73" s="42">
        <f t="shared" ca="1" si="58"/>
        <v>911.45922304692226</v>
      </c>
      <c r="BG73" s="19" cm="1">
        <f t="array" aca="1" ref="BG73" ca="1">INDIRECT(_xlfn.CONCAT(BG$4,"_d!",BG$1,$A73))</f>
        <v>891.1217041015625</v>
      </c>
      <c r="BH73" s="19" cm="1">
        <f t="array" aca="1" ref="BH73" ca="1">INDIRECT(_xlfn.CONCAT(BH$4,"_d!",BH$1,$A73))</f>
        <v>918.17718505859375</v>
      </c>
      <c r="BI73" s="19" cm="1">
        <f t="array" aca="1" ref="BI73" ca="1">INDIRECT(_xlfn.CONCAT(BI$4,"_d!",BI$1,$A73))</f>
        <v>930.3304443359375</v>
      </c>
      <c r="BJ73" s="19" cm="1">
        <f t="array" aca="1" ref="BJ73" ca="1">INDIRECT(_xlfn.CONCAT(BJ$4,"_d!",BJ$1,$A73))</f>
        <v>940.1806640625</v>
      </c>
      <c r="BK73" s="19" cm="1">
        <f t="array" aca="1" ref="BK73" ca="1">INDIRECT(_xlfn.CONCAT(BK$4,"_d!",BK$1,$A73))</f>
        <v>941.4686279296875</v>
      </c>
      <c r="BL73" s="19" cm="1">
        <f t="array" aca="1" ref="BL73" ca="1">INDIRECT(_xlfn.CONCAT(BL$4,"_d!",BL$1,$A73))</f>
        <v>893.20599365234375</v>
      </c>
      <c r="BM73" s="42">
        <f t="shared" ca="1" si="59"/>
        <v>905.2900255883369</v>
      </c>
      <c r="BN73" s="19" cm="1">
        <f t="array" aca="1" ref="BN73" ca="1">INDIRECT(_xlfn.CONCAT(BN$4,"_d!",BN$1,$A73))</f>
        <v>891.76654052734375</v>
      </c>
      <c r="BO73" s="19" cm="1">
        <f t="array" aca="1" ref="BO73" ca="1">INDIRECT(_xlfn.CONCAT(BO$4,"_d!",BO$1,$A73))</f>
        <v>917.64599609375</v>
      </c>
      <c r="BP73" s="19" cm="1">
        <f t="array" aca="1" ref="BP73" ca="1">INDIRECT(_xlfn.CONCAT(BP$4,"_d!",BP$1,$A73))</f>
        <v>929.34771728515625</v>
      </c>
      <c r="BQ73" s="19" cm="1">
        <f t="array" aca="1" ref="BQ73" ca="1">INDIRECT(_xlfn.CONCAT(BQ$4,"_d!",BQ$1,$A73))</f>
        <v>956.4307861328125</v>
      </c>
      <c r="BR73" s="19" cm="1">
        <f t="array" aca="1" ref="BR73" ca="1">INDIRECT(_xlfn.CONCAT(BR$4,"_d!",BR$1,$A73))</f>
        <v>939.1395263671875</v>
      </c>
      <c r="BS73" s="19" cm="1">
        <f t="array" aca="1" ref="BS73" ca="1">INDIRECT(_xlfn.CONCAT(BS$4,"_d!",BS$1,$A73))</f>
        <v>892.29083251953125</v>
      </c>
      <c r="BT73" s="42">
        <f t="shared" ca="1" si="60"/>
        <v>902.53442040170546</v>
      </c>
      <c r="BU73" s="42"/>
      <c r="BV73" s="45">
        <f t="shared" ca="1" si="61"/>
        <v>925.93254087290643</v>
      </c>
      <c r="BW73" s="45">
        <f t="shared" ca="1" si="62"/>
        <v>924.8927670774259</v>
      </c>
      <c r="BX73" s="45">
        <f t="shared" ca="1" si="63"/>
        <v>915.94835535014033</v>
      </c>
      <c r="BY73" s="45">
        <f t="shared" ca="1" si="64"/>
        <v>915.40690337943477</v>
      </c>
      <c r="BZ73" s="45">
        <f t="shared" ca="1" si="65"/>
        <v>916.72261013046398</v>
      </c>
      <c r="CA73" s="45">
        <f t="shared" ca="1" si="66"/>
        <v>912.6907207452515</v>
      </c>
      <c r="CB73" s="45">
        <f t="shared" ca="1" si="67"/>
        <v>912.0366149440116</v>
      </c>
      <c r="CC73" s="45">
        <f t="shared" ca="1" si="68"/>
        <v>911.45922304692226</v>
      </c>
      <c r="CD73" s="45">
        <f t="shared" ca="1" si="69"/>
        <v>905.2900255883369</v>
      </c>
      <c r="CE73" s="45">
        <f t="shared" ca="1" si="70"/>
        <v>902.53442040170546</v>
      </c>
      <c r="CF73" s="45" cm="1">
        <f t="array" aca="1" ref="CF73" ca="1">+SUMPRODUCT($BV$3:$CE$3/100,$BV73:$CE73)</f>
        <v>911.85249776499791</v>
      </c>
      <c r="CG73" s="35">
        <f t="shared" si="73"/>
        <v>44774</v>
      </c>
      <c r="CH73" s="24">
        <f t="shared" ca="1" si="74"/>
        <v>7.1994815325908235E-2</v>
      </c>
      <c r="CI73" s="24">
        <f t="shared" ca="1" si="75"/>
        <v>7.1287428396111352E-2</v>
      </c>
      <c r="CJ73" s="24">
        <f t="shared" ca="1" si="76"/>
        <v>7.0467049290368733E-2</v>
      </c>
      <c r="CK73" s="24">
        <f t="shared" ca="1" si="77"/>
        <v>7.0244093332259228E-2</v>
      </c>
      <c r="CL73" s="24">
        <f t="shared" ca="1" si="78"/>
        <v>6.9721273898597502E-2</v>
      </c>
      <c r="CM73" s="24">
        <f t="shared" ca="1" si="79"/>
        <v>6.9387975841779026E-2</v>
      </c>
      <c r="CN73" s="24">
        <f t="shared" ca="1" si="80"/>
        <v>6.9227606136371467E-2</v>
      </c>
      <c r="CO73" s="24">
        <f t="shared" ca="1" si="81"/>
        <v>6.9154546881383894E-2</v>
      </c>
      <c r="CP73" s="24">
        <f t="shared" ca="1" si="82"/>
        <v>6.8435805960893825E-2</v>
      </c>
      <c r="CQ73" s="24">
        <f t="shared" ca="1" si="83"/>
        <v>6.8541630238995177E-2</v>
      </c>
      <c r="CR73" s="24">
        <f t="shared" ca="1" si="71"/>
        <v>6.9509926955975132E-2</v>
      </c>
      <c r="CS73" s="35">
        <f t="shared" si="84"/>
        <v>44774</v>
      </c>
      <c r="CT73" s="24">
        <f t="shared" ca="1" si="41"/>
        <v>0.79366729342028108</v>
      </c>
      <c r="CU73" s="24">
        <f t="shared" ca="1" si="42"/>
        <v>0.79129434901718421</v>
      </c>
      <c r="CV73" s="24">
        <f t="shared" ca="1" si="43"/>
        <v>0.7849923047489864</v>
      </c>
      <c r="CW73" s="24">
        <f t="shared" ca="1" si="44"/>
        <v>0.78516542492501662</v>
      </c>
      <c r="CX73" s="24">
        <f t="shared" ca="1" si="45"/>
        <v>0.78453030560671633</v>
      </c>
      <c r="CY73" s="24">
        <f t="shared" ca="1" si="46"/>
        <v>0.78291221883201567</v>
      </c>
      <c r="CZ73" s="24">
        <f t="shared" ca="1" si="47"/>
        <v>0.78154802260201905</v>
      </c>
      <c r="DA73" s="24">
        <f t="shared" ca="1" si="48"/>
        <v>0.78448849383306518</v>
      </c>
      <c r="DB73" s="24">
        <f t="shared" ca="1" si="49"/>
        <v>0.78091425680318771</v>
      </c>
      <c r="DC73" s="24">
        <f t="shared" ca="1" si="50"/>
        <v>0.78353331933240344</v>
      </c>
      <c r="DD73" s="48">
        <f t="shared" ca="1" si="51"/>
        <v>0.78442660978648915</v>
      </c>
      <c r="DE73" s="48">
        <f>+[1]NAC!AG74</f>
        <v>0.78515273096755411</v>
      </c>
    </row>
    <row r="74" spans="1:109" x14ac:dyDescent="0.25">
      <c r="A74" s="110">
        <f t="shared" si="72"/>
        <v>101</v>
      </c>
      <c r="B74" s="35">
        <f>+NAC!A74</f>
        <v>44805</v>
      </c>
      <c r="C74" s="19" cm="1">
        <f t="array" aca="1" ref="C74" ca="1">INDIRECT(_xlfn.CONCAT(C$4,"_d!",C$1,$A74))</f>
        <v>958.06646728515625</v>
      </c>
      <c r="D74" s="19" cm="1">
        <f t="array" aca="1" ref="D74" ca="1">INDIRECT(_xlfn.CONCAT(D$4,"_d!",D$1,$A74))</f>
        <v>980.582275390625</v>
      </c>
      <c r="E74" s="19" cm="1">
        <f t="array" aca="1" ref="E74" ca="1">INDIRECT(_xlfn.CONCAT(E$4,"_d!",E$1,$A74))</f>
        <v>1007.1699829101563</v>
      </c>
      <c r="F74" s="19" cm="1">
        <f t="array" aca="1" ref="F74" ca="1">INDIRECT(_xlfn.CONCAT(F$4,"_d!",F$1,$A74))</f>
        <v>1031.115234375</v>
      </c>
      <c r="G74" s="19" cm="1">
        <f t="array" aca="1" ref="G74" ca="1">INDIRECT(_xlfn.CONCAT(G$4,"_d!",G$1,$A74))</f>
        <v>1011.4683227539063</v>
      </c>
      <c r="H74" s="19" cm="1">
        <f t="array" aca="1" ref="H74" ca="1">INDIRECT(_xlfn.CONCAT(H$4,"_d!",H$1,$A74))</f>
        <v>939.1573486328125</v>
      </c>
      <c r="I74" s="42">
        <f t="shared" ca="1" si="52"/>
        <v>986.07402001709647</v>
      </c>
      <c r="J74" s="19" cm="1">
        <f t="array" aca="1" ref="J74" ca="1">INDIRECT(_xlfn.CONCAT(J$4,"_d!",J$1,$A74))</f>
        <v>960.80206298828125</v>
      </c>
      <c r="K74" s="19" cm="1">
        <f t="array" aca="1" ref="K74" ca="1">INDIRECT(_xlfn.CONCAT(K$4,"_d!",K$1,$A74))</f>
        <v>986.0113525390625</v>
      </c>
      <c r="L74" s="19" cm="1">
        <f t="array" aca="1" ref="L74" ca="1">INDIRECT(_xlfn.CONCAT(L$4,"_d!",L$1,$A74))</f>
        <v>1004.7748413085938</v>
      </c>
      <c r="M74" s="19" cm="1">
        <f t="array" aca="1" ref="M74" ca="1">INDIRECT(_xlfn.CONCAT(M$4,"_d!",M$1,$A74))</f>
        <v>1022.745361328125</v>
      </c>
      <c r="N74" s="19" cm="1">
        <f t="array" aca="1" ref="N74" ca="1">INDIRECT(_xlfn.CONCAT(N$4,"_d!",N$1,$A74))</f>
        <v>1009.7313842773438</v>
      </c>
      <c r="O74" s="19" cm="1">
        <f t="array" aca="1" ref="O74" ca="1">INDIRECT(_xlfn.CONCAT(O$4,"_d!",O$1,$A74))</f>
        <v>947.522705078125</v>
      </c>
      <c r="P74" s="42">
        <f ca="1">+SUMPRODUCT(J$3:$O$3,J74:O74)</f>
        <v>984.63270209257473</v>
      </c>
      <c r="Q74" s="19" cm="1">
        <f t="array" aca="1" ref="Q74" ca="1">INDIRECT(_xlfn.CONCAT(Q$4,"_d!",Q$1,$A74))</f>
        <v>949.77288818359375</v>
      </c>
      <c r="R74" s="19" cm="1">
        <f t="array" aca="1" ref="R74" ca="1">INDIRECT(_xlfn.CONCAT(R$4,"_d!",R$1,$A74))</f>
        <v>973.45111083984375</v>
      </c>
      <c r="S74" s="19" cm="1">
        <f t="array" aca="1" ref="S74" ca="1">INDIRECT(_xlfn.CONCAT(S$4,"_d!",S$1,$A74))</f>
        <v>999.8740234375</v>
      </c>
      <c r="T74" s="19" cm="1">
        <f t="array" aca="1" ref="T74" ca="1">INDIRECT(_xlfn.CONCAT(T$4,"_d!",T$1,$A74))</f>
        <v>1028.30224609375</v>
      </c>
      <c r="U74" s="19" cm="1">
        <f t="array" aca="1" ref="U74" ca="1">INDIRECT(_xlfn.CONCAT(U$4,"_d!",U$1,$A74))</f>
        <v>1005.243408203125</v>
      </c>
      <c r="V74" s="19" cm="1">
        <f t="array" aca="1" ref="V74" ca="1">INDIRECT(_xlfn.CONCAT(V$4,"_d!",V$1,$A74))</f>
        <v>947.24237060546875</v>
      </c>
      <c r="W74" s="42">
        <f t="shared" ca="1" si="53"/>
        <v>973.84172117029266</v>
      </c>
      <c r="X74" s="19" cm="1">
        <f t="array" aca="1" ref="X74" ca="1">INDIRECT(_xlfn.CONCAT(X$4,"_d!",X$1,$A74))</f>
        <v>947.9571533203125</v>
      </c>
      <c r="Y74" s="19" cm="1">
        <f t="array" aca="1" ref="Y74" ca="1">INDIRECT(_xlfn.CONCAT(Y$4,"_d!",Y$1,$A74))</f>
        <v>982.53839111328125</v>
      </c>
      <c r="Z74" s="19" cm="1">
        <f t="array" aca="1" ref="Z74" ca="1">INDIRECT(_xlfn.CONCAT(Z$4,"_d!",Z$1,$A74))</f>
        <v>999.5101318359375</v>
      </c>
      <c r="AA74" s="19" cm="1">
        <f t="array" aca="1" ref="AA74" ca="1">INDIRECT(_xlfn.CONCAT(AA$4,"_d!",AA$1,$A74))</f>
        <v>1018.9476318359375</v>
      </c>
      <c r="AB74" s="19" cm="1">
        <f t="array" aca="1" ref="AB74" ca="1">INDIRECT(_xlfn.CONCAT(AB$4,"_d!",AB$1,$A74))</f>
        <v>1007.5655517578125</v>
      </c>
      <c r="AC74" s="19" cm="1">
        <f t="array" aca="1" ref="AC74" ca="1">INDIRECT(_xlfn.CONCAT(AC$4,"_d!",AC$1,$A74))</f>
        <v>949.25</v>
      </c>
      <c r="AD74" s="42">
        <f t="shared" ca="1" si="54"/>
        <v>973.54104318090947</v>
      </c>
      <c r="AE74" s="19" cm="1">
        <f t="array" aca="1" ref="AE74" ca="1">INDIRECT(_xlfn.CONCAT(AE$4,"_d!",AE$1,$A74))</f>
        <v>952.34698486328125</v>
      </c>
      <c r="AF74" s="19" cm="1">
        <f t="array" aca="1" ref="AF74" ca="1">INDIRECT(_xlfn.CONCAT(AF$4,"_d!",AF$1,$A74))</f>
        <v>981.12579345703125</v>
      </c>
      <c r="AG74" s="19" cm="1">
        <f t="array" aca="1" ref="AG74" ca="1">INDIRECT(_xlfn.CONCAT(AG$4,"_d!",AG$1,$A74))</f>
        <v>997.77496337890625</v>
      </c>
      <c r="AH74" s="19" cm="1">
        <f t="array" aca="1" ref="AH74" ca="1">INDIRECT(_xlfn.CONCAT(AH$4,"_d!",AH$1,$A74))</f>
        <v>1021.77001953125</v>
      </c>
      <c r="AI74" s="19" cm="1">
        <f t="array" aca="1" ref="AI74" ca="1">INDIRECT(_xlfn.CONCAT(AI$4,"_d!",AI$1,$A74))</f>
        <v>1001.26025390625</v>
      </c>
      <c r="AJ74" s="19" cm="1">
        <f t="array" aca="1" ref="AJ74" ca="1">INDIRECT(_xlfn.CONCAT(AJ$4,"_d!",AJ$1,$A74))</f>
        <v>951.71337890625</v>
      </c>
      <c r="AK74" s="42">
        <f t="shared" ca="1" si="55"/>
        <v>974.01384848943417</v>
      </c>
      <c r="AL74" s="19" cm="1">
        <f t="array" aca="1" ref="AL74" ca="1">INDIRECT(_xlfn.CONCAT(AL$4,"_d!",AL$1,$A74))</f>
        <v>948.0211181640625</v>
      </c>
      <c r="AM74" s="19" cm="1">
        <f t="array" aca="1" ref="AM74" ca="1">INDIRECT(_xlfn.CONCAT(AM$4,"_d!",AM$1,$A74))</f>
        <v>979.7996826171875</v>
      </c>
      <c r="AN74" s="19" cm="1">
        <f t="array" aca="1" ref="AN74" ca="1">INDIRECT(_xlfn.CONCAT(AN$4,"_d!",AN$1,$A74))</f>
        <v>996.63446044921875</v>
      </c>
      <c r="AO74" s="19" cm="1">
        <f t="array" aca="1" ref="AO74" ca="1">INDIRECT(_xlfn.CONCAT(AO$4,"_d!",AO$1,$A74))</f>
        <v>1019.6156005859375</v>
      </c>
      <c r="AP74" s="19" cm="1">
        <f t="array" aca="1" ref="AP74" ca="1">INDIRECT(_xlfn.CONCAT(AP$4,"_d!",AP$1,$A74))</f>
        <v>1005.4290161132813</v>
      </c>
      <c r="AQ74" s="19" cm="1">
        <f t="array" aca="1" ref="AQ74" ca="1">INDIRECT(_xlfn.CONCAT(AQ$4,"_d!",AQ$1,$A74))</f>
        <v>946.63751220703125</v>
      </c>
      <c r="AR74" s="42">
        <f t="shared" ca="1" si="56"/>
        <v>969.60315929653336</v>
      </c>
      <c r="AS74" s="19" cm="1">
        <f t="array" aca="1" ref="AS74" ca="1">INDIRECT(_xlfn.CONCAT(AS$4,"_d!",AS$1,$A74))</f>
        <v>951.28143310546875</v>
      </c>
      <c r="AT74" s="19" cm="1">
        <f t="array" aca="1" ref="AT74" ca="1">INDIRECT(_xlfn.CONCAT(AT$4,"_d!",AT$1,$A74))</f>
        <v>977.399169921875</v>
      </c>
      <c r="AU74" s="19" cm="1">
        <f t="array" aca="1" ref="AU74" ca="1">INDIRECT(_xlfn.CONCAT(AU$4,"_d!",AU$1,$A74))</f>
        <v>994.955078125</v>
      </c>
      <c r="AV74" s="19" cm="1">
        <f t="array" aca="1" ref="AV74" ca="1">INDIRECT(_xlfn.CONCAT(AV$4,"_d!",AV$1,$A74))</f>
        <v>1018.8338623046875</v>
      </c>
      <c r="AW74" s="19" cm="1">
        <f t="array" aca="1" ref="AW74" ca="1">INDIRECT(_xlfn.CONCAT(AW$4,"_d!",AW$1,$A74))</f>
        <v>997.91168212890625</v>
      </c>
      <c r="AX74" s="19" cm="1">
        <f t="array" aca="1" ref="AX74" ca="1">INDIRECT(_xlfn.CONCAT(AX$4,"_d!",AX$1,$A74))</f>
        <v>945.18255615234375</v>
      </c>
      <c r="AY74" s="42">
        <f t="shared" ca="1" si="57"/>
        <v>968.24100859154862</v>
      </c>
      <c r="AZ74" s="19" cm="1">
        <f t="array" aca="1" ref="AZ74" ca="1">INDIRECT(_xlfn.CONCAT(AZ$4,"_d!",AZ$1,$A74))</f>
        <v>950.16326904296875</v>
      </c>
      <c r="BA74" s="19" cm="1">
        <f t="array" aca="1" ref="BA74" ca="1">INDIRECT(_xlfn.CONCAT(BA$4,"_d!",BA$1,$A74))</f>
        <v>979.91192626953125</v>
      </c>
      <c r="BB74" s="19" cm="1">
        <f t="array" aca="1" ref="BB74" ca="1">INDIRECT(_xlfn.CONCAT(BB$4,"_d!",BB$1,$A74))</f>
        <v>991.48388671875</v>
      </c>
      <c r="BC74" s="19" cm="1">
        <f t="array" aca="1" ref="BC74" ca="1">INDIRECT(_xlfn.CONCAT(BC$4,"_d!",BC$1,$A74))</f>
        <v>1010.2294921875</v>
      </c>
      <c r="BD74" s="19" cm="1">
        <f t="array" aca="1" ref="BD74" ca="1">INDIRECT(_xlfn.CONCAT(BD$4,"_d!",BD$1,$A74))</f>
        <v>1000.8546142578125</v>
      </c>
      <c r="BE74" s="19" cm="1">
        <f t="array" aca="1" ref="BE74" ca="1">INDIRECT(_xlfn.CONCAT(BE$4,"_d!",BE$1,$A74))</f>
        <v>950.7977294921875</v>
      </c>
      <c r="BF74" s="42">
        <f t="shared" ca="1" si="58"/>
        <v>967.28897409793512</v>
      </c>
      <c r="BG74" s="19" cm="1">
        <f t="array" aca="1" ref="BG74" ca="1">INDIRECT(_xlfn.CONCAT(BG$4,"_d!",BG$1,$A74))</f>
        <v>943.6248779296875</v>
      </c>
      <c r="BH74" s="19" cm="1">
        <f t="array" aca="1" ref="BH74" ca="1">INDIRECT(_xlfn.CONCAT(BH$4,"_d!",BH$1,$A74))</f>
        <v>974.6614990234375</v>
      </c>
      <c r="BI74" s="19" cm="1">
        <f t="array" aca="1" ref="BI74" ca="1">INDIRECT(_xlfn.CONCAT(BI$4,"_d!",BI$1,$A74))</f>
        <v>986.234619140625</v>
      </c>
      <c r="BJ74" s="19" cm="1">
        <f t="array" aca="1" ref="BJ74" ca="1">INDIRECT(_xlfn.CONCAT(BJ$4,"_d!",BJ$1,$A74))</f>
        <v>1002.8773803710938</v>
      </c>
      <c r="BK74" s="19" cm="1">
        <f t="array" aca="1" ref="BK74" ca="1">INDIRECT(_xlfn.CONCAT(BK$4,"_d!",BK$1,$A74))</f>
        <v>994.97723388671875</v>
      </c>
      <c r="BL74" s="19" cm="1">
        <f t="array" aca="1" ref="BL74" ca="1">INDIRECT(_xlfn.CONCAT(BL$4,"_d!",BL$1,$A74))</f>
        <v>947.24395751953125</v>
      </c>
      <c r="BM74" s="42">
        <f t="shared" ca="1" si="59"/>
        <v>959.66525936128744</v>
      </c>
      <c r="BN74" s="19" cm="1">
        <f t="array" aca="1" ref="BN74" ca="1">INDIRECT(_xlfn.CONCAT(BN$4,"_d!",BN$1,$A74))</f>
        <v>943.4427490234375</v>
      </c>
      <c r="BO74" s="19" cm="1">
        <f t="array" aca="1" ref="BO74" ca="1">INDIRECT(_xlfn.CONCAT(BO$4,"_d!",BO$1,$A74))</f>
        <v>974.03436279296875</v>
      </c>
      <c r="BP74" s="19" cm="1">
        <f t="array" aca="1" ref="BP74" ca="1">INDIRECT(_xlfn.CONCAT(BP$4,"_d!",BP$1,$A74))</f>
        <v>986.1956787109375</v>
      </c>
      <c r="BQ74" s="19" cm="1">
        <f t="array" aca="1" ref="BQ74" ca="1">INDIRECT(_xlfn.CONCAT(BQ$4,"_d!",BQ$1,$A74))</f>
        <v>1020.2272338867188</v>
      </c>
      <c r="BR74" s="19" cm="1">
        <f t="array" aca="1" ref="BR74" ca="1">INDIRECT(_xlfn.CONCAT(BR$4,"_d!",BR$1,$A74))</f>
        <v>991.9595947265625</v>
      </c>
      <c r="BS74" s="19" cm="1">
        <f t="array" aca="1" ref="BS74" ca="1">INDIRECT(_xlfn.CONCAT(BS$4,"_d!",BS$1,$A74))</f>
        <v>945.85296630859375</v>
      </c>
      <c r="BT74" s="42">
        <f t="shared" ca="1" si="60"/>
        <v>956.00308759776772</v>
      </c>
      <c r="BU74" s="42"/>
      <c r="BV74" s="45">
        <f t="shared" ca="1" si="61"/>
        <v>986.07402001709647</v>
      </c>
      <c r="BW74" s="45">
        <f t="shared" ca="1" si="62"/>
        <v>984.63270209257473</v>
      </c>
      <c r="BX74" s="45">
        <f t="shared" ca="1" si="63"/>
        <v>973.84172117029266</v>
      </c>
      <c r="BY74" s="45">
        <f t="shared" ca="1" si="64"/>
        <v>973.54104318090947</v>
      </c>
      <c r="BZ74" s="45">
        <f t="shared" ca="1" si="65"/>
        <v>974.01384848943417</v>
      </c>
      <c r="CA74" s="45">
        <f t="shared" ca="1" si="66"/>
        <v>969.60315929653336</v>
      </c>
      <c r="CB74" s="45">
        <f t="shared" ca="1" si="67"/>
        <v>968.24100859154862</v>
      </c>
      <c r="CC74" s="45">
        <f t="shared" ca="1" si="68"/>
        <v>967.28897409793512</v>
      </c>
      <c r="CD74" s="45">
        <f t="shared" ca="1" si="69"/>
        <v>959.66525936128744</v>
      </c>
      <c r="CE74" s="45">
        <f t="shared" ca="1" si="70"/>
        <v>956.00308759776772</v>
      </c>
      <c r="CF74" s="45" cm="1">
        <f t="array" aca="1" ref="CF74" ca="1">+SUMPRODUCT($BV$3:$CE$3/100,$BV74:$CE74)</f>
        <v>968.14285833790893</v>
      </c>
      <c r="CG74" s="35">
        <f t="shared" si="73"/>
        <v>44805</v>
      </c>
      <c r="CH74" s="24">
        <f t="shared" ca="1" si="74"/>
        <v>6.4952333446983923E-2</v>
      </c>
      <c r="CI74" s="24">
        <f t="shared" ca="1" si="75"/>
        <v>6.4591201425351574E-2</v>
      </c>
      <c r="CJ74" s="24">
        <f t="shared" ca="1" si="76"/>
        <v>6.3205928022024072E-2</v>
      </c>
      <c r="CK74" s="24">
        <f t="shared" ca="1" si="77"/>
        <v>6.3506337549847247E-2</v>
      </c>
      <c r="CL74" s="24">
        <f t="shared" ca="1" si="78"/>
        <v>6.2495718689448143E-2</v>
      </c>
      <c r="CM74" s="24">
        <f t="shared" ca="1" si="79"/>
        <v>6.2356762545816569E-2</v>
      </c>
      <c r="CN74" s="24">
        <f t="shared" ca="1" si="80"/>
        <v>6.1625150489147185E-2</v>
      </c>
      <c r="CO74" s="24">
        <f t="shared" ca="1" si="81"/>
        <v>6.1253152789851883E-2</v>
      </c>
      <c r="CP74" s="24">
        <f t="shared" ca="1" si="82"/>
        <v>6.0063882552569448E-2</v>
      </c>
      <c r="CQ74" s="24">
        <f t="shared" ca="1" si="83"/>
        <v>5.9242801146868196E-2</v>
      </c>
      <c r="CR74" s="24">
        <f t="shared" ca="1" si="71"/>
        <v>6.1731870791473353E-2</v>
      </c>
      <c r="CS74" s="35">
        <f t="shared" si="84"/>
        <v>44805</v>
      </c>
      <c r="CT74" s="24">
        <f t="shared" ca="1" si="41"/>
        <v>0.84842638607465815</v>
      </c>
      <c r="CU74" s="24">
        <f t="shared" ca="1" si="42"/>
        <v>0.84416818931194526</v>
      </c>
      <c r="CV74" s="24">
        <f t="shared" ca="1" si="43"/>
        <v>0.83514185446041656</v>
      </c>
      <c r="CW74" s="24">
        <f t="shared" ca="1" si="44"/>
        <v>0.83464832736728645</v>
      </c>
      <c r="CX74" s="24">
        <f t="shared" ca="1" si="45"/>
        <v>0.83227576305256656</v>
      </c>
      <c r="CY74" s="24">
        <f t="shared" ca="1" si="46"/>
        <v>0.82980565310790144</v>
      </c>
      <c r="CZ74" s="24">
        <f t="shared" ca="1" si="47"/>
        <v>0.82675853690448942</v>
      </c>
      <c r="DA74" s="24">
        <f t="shared" ca="1" si="48"/>
        <v>0.82841762800061436</v>
      </c>
      <c r="DB74" s="24">
        <f t="shared" ca="1" si="49"/>
        <v>0.82213461832421131</v>
      </c>
      <c r="DC74" s="24">
        <f t="shared" ca="1" si="50"/>
        <v>0.82185952745435098</v>
      </c>
      <c r="DD74" s="48">
        <f t="shared" ca="1" si="51"/>
        <v>0.82981158744998984</v>
      </c>
      <c r="DE74" s="48">
        <f>+[1]NAC!AG75</f>
        <v>0.83029982395352242</v>
      </c>
    </row>
    <row r="75" spans="1:109" x14ac:dyDescent="0.25">
      <c r="A75" s="110">
        <f t="shared" si="72"/>
        <v>102</v>
      </c>
      <c r="B75" s="35">
        <f>+NAC!A75</f>
        <v>44835</v>
      </c>
      <c r="C75" s="19" cm="1">
        <f t="array" aca="1" ref="C75" ca="1">INDIRECT(_xlfn.CONCAT(C$4,"_d!",C$1,$A75))</f>
        <v>1021.5792236328125</v>
      </c>
      <c r="D75" s="19" cm="1">
        <f t="array" aca="1" ref="D75" ca="1">INDIRECT(_xlfn.CONCAT(D$4,"_d!",D$1,$A75))</f>
        <v>1040.1324462890625</v>
      </c>
      <c r="E75" s="19" cm="1">
        <f t="array" aca="1" ref="E75" ca="1">INDIRECT(_xlfn.CONCAT(E$4,"_d!",E$1,$A75))</f>
        <v>1069.6439208984375</v>
      </c>
      <c r="F75" s="19" cm="1">
        <f t="array" aca="1" ref="F75" ca="1">INDIRECT(_xlfn.CONCAT(F$4,"_d!",F$1,$A75))</f>
        <v>1095.509765625</v>
      </c>
      <c r="G75" s="19" cm="1">
        <f t="array" aca="1" ref="G75" ca="1">INDIRECT(_xlfn.CONCAT(G$4,"_d!",G$1,$A75))</f>
        <v>1072.142822265625</v>
      </c>
      <c r="H75" s="19" cm="1">
        <f t="array" aca="1" ref="H75" ca="1">INDIRECT(_xlfn.CONCAT(H$4,"_d!",H$1,$A75))</f>
        <v>1003.1083374023438</v>
      </c>
      <c r="I75" s="42">
        <f t="shared" ca="1" si="52"/>
        <v>1048.2109925290806</v>
      </c>
      <c r="J75" s="19" cm="1">
        <f t="array" aca="1" ref="J75" ca="1">INDIRECT(_xlfn.CONCAT(J$4,"_d!",J$1,$A75))</f>
        <v>1023.8007202148438</v>
      </c>
      <c r="K75" s="19" cm="1">
        <f t="array" aca="1" ref="K75" ca="1">INDIRECT(_xlfn.CONCAT(K$4,"_d!",K$1,$A75))</f>
        <v>1046.2098388671875</v>
      </c>
      <c r="L75" s="19" cm="1">
        <f t="array" aca="1" ref="L75" ca="1">INDIRECT(_xlfn.CONCAT(L$4,"_d!",L$1,$A75))</f>
        <v>1067.5718994140625</v>
      </c>
      <c r="M75" s="19" cm="1">
        <f t="array" aca="1" ref="M75" ca="1">INDIRECT(_xlfn.CONCAT(M$4,"_d!",M$1,$A75))</f>
        <v>1086.4951171875</v>
      </c>
      <c r="N75" s="19" cm="1">
        <f t="array" aca="1" ref="N75" ca="1">INDIRECT(_xlfn.CONCAT(N$4,"_d!",N$1,$A75))</f>
        <v>1070.4354248046875</v>
      </c>
      <c r="O75" s="19" cm="1">
        <f t="array" aca="1" ref="O75" ca="1">INDIRECT(_xlfn.CONCAT(O$4,"_d!",O$1,$A75))</f>
        <v>1011.3333740234375</v>
      </c>
      <c r="P75" s="42">
        <f ca="1">+SUMPRODUCT(J$3:$O$3,J75:O75)</f>
        <v>1046.6729243804562</v>
      </c>
      <c r="Q75" s="19" cm="1">
        <f t="array" aca="1" ref="Q75" ca="1">INDIRECT(_xlfn.CONCAT(Q$4,"_d!",Q$1,$A75))</f>
        <v>1013.177490234375</v>
      </c>
      <c r="R75" s="19" cm="1">
        <f t="array" aca="1" ref="R75" ca="1">INDIRECT(_xlfn.CONCAT(R$4,"_d!",R$1,$A75))</f>
        <v>1033.0684814453125</v>
      </c>
      <c r="S75" s="19" cm="1">
        <f t="array" aca="1" ref="S75" ca="1">INDIRECT(_xlfn.CONCAT(S$4,"_d!",S$1,$A75))</f>
        <v>1062.6177978515625</v>
      </c>
      <c r="T75" s="19" cm="1">
        <f t="array" aca="1" ref="T75" ca="1">INDIRECT(_xlfn.CONCAT(T$4,"_d!",T$1,$A75))</f>
        <v>1092.7454833984375</v>
      </c>
      <c r="U75" s="19" cm="1">
        <f t="array" aca="1" ref="U75" ca="1">INDIRECT(_xlfn.CONCAT(U$4,"_d!",U$1,$A75))</f>
        <v>1065.3311767578125</v>
      </c>
      <c r="V75" s="19" cm="1">
        <f t="array" aca="1" ref="V75" ca="1">INDIRECT(_xlfn.CONCAT(V$4,"_d!",V$1,$A75))</f>
        <v>1011.05615234375</v>
      </c>
      <c r="W75" s="42">
        <f t="shared" ca="1" si="53"/>
        <v>1035.8108592753001</v>
      </c>
      <c r="X75" s="19" cm="1">
        <f t="array" aca="1" ref="X75" ca="1">INDIRECT(_xlfn.CONCAT(X$4,"_d!",X$1,$A75))</f>
        <v>1009.3698120117188</v>
      </c>
      <c r="Y75" s="19" cm="1">
        <f t="array" aca="1" ref="Y75" ca="1">INDIRECT(_xlfn.CONCAT(Y$4,"_d!",Y$1,$A75))</f>
        <v>1042.773193359375</v>
      </c>
      <c r="Z75" s="19" cm="1">
        <f t="array" aca="1" ref="Z75" ca="1">INDIRECT(_xlfn.CONCAT(Z$4,"_d!",Z$1,$A75))</f>
        <v>1062.114501953125</v>
      </c>
      <c r="AA75" s="19" cm="1">
        <f t="array" aca="1" ref="AA75" ca="1">INDIRECT(_xlfn.CONCAT(AA$4,"_d!",AA$1,$A75))</f>
        <v>1082.3338623046875</v>
      </c>
      <c r="AB75" s="19" cm="1">
        <f t="array" aca="1" ref="AB75" ca="1">INDIRECT(_xlfn.CONCAT(AB$4,"_d!",AB$1,$A75))</f>
        <v>1068.3382568359375</v>
      </c>
      <c r="AC75" s="19" cm="1">
        <f t="array" aca="1" ref="AC75" ca="1">INDIRECT(_xlfn.CONCAT(AC$4,"_d!",AC$1,$A75))</f>
        <v>1012.8314208984375</v>
      </c>
      <c r="AD75" s="42">
        <f t="shared" ca="1" si="54"/>
        <v>1034.8647034250835</v>
      </c>
      <c r="AE75" s="19" cm="1">
        <f t="array" aca="1" ref="AE75" ca="1">INDIRECT(_xlfn.CONCAT(AE$4,"_d!",AE$1,$A75))</f>
        <v>1015.6181030273438</v>
      </c>
      <c r="AF75" s="19" cm="1">
        <f t="array" aca="1" ref="AF75" ca="1">INDIRECT(_xlfn.CONCAT(AF$4,"_d!",AF$1,$A75))</f>
        <v>1041.849609375</v>
      </c>
      <c r="AG75" s="19" cm="1">
        <f t="array" aca="1" ref="AG75" ca="1">INDIRECT(_xlfn.CONCAT(AG$4,"_d!",AG$1,$A75))</f>
        <v>1060.284912109375</v>
      </c>
      <c r="AH75" s="19" cm="1">
        <f t="array" aca="1" ref="AH75" ca="1">INDIRECT(_xlfn.CONCAT(AH$4,"_d!",AH$1,$A75))</f>
        <v>1085.0850830078125</v>
      </c>
      <c r="AI75" s="19" cm="1">
        <f t="array" aca="1" ref="AI75" ca="1">INDIRECT(_xlfn.CONCAT(AI$4,"_d!",AI$1,$A75))</f>
        <v>1061.3052978515625</v>
      </c>
      <c r="AJ75" s="19" cm="1">
        <f t="array" aca="1" ref="AJ75" ca="1">INDIRECT(_xlfn.CONCAT(AJ$4,"_d!",AJ$1,$A75))</f>
        <v>1015.5158081054688</v>
      </c>
      <c r="AK75" s="42">
        <f t="shared" ca="1" si="55"/>
        <v>1036.0424367700123</v>
      </c>
      <c r="AL75" s="19" cm="1">
        <f t="array" aca="1" ref="AL75" ca="1">INDIRECT(_xlfn.CONCAT(AL$4,"_d!",AL$1,$A75))</f>
        <v>1011.309326171875</v>
      </c>
      <c r="AM75" s="19" cm="1">
        <f t="array" aca="1" ref="AM75" ca="1">INDIRECT(_xlfn.CONCAT(AM$4,"_d!",AM$1,$A75))</f>
        <v>1040.076904296875</v>
      </c>
      <c r="AN75" s="19" cm="1">
        <f t="array" aca="1" ref="AN75" ca="1">INDIRECT(_xlfn.CONCAT(AN$4,"_d!",AN$1,$A75))</f>
        <v>1059.556884765625</v>
      </c>
      <c r="AO75" s="19" cm="1">
        <f t="array" aca="1" ref="AO75" ca="1">INDIRECT(_xlfn.CONCAT(AO$4,"_d!",AO$1,$A75))</f>
        <v>1084.39990234375</v>
      </c>
      <c r="AP75" s="19" cm="1">
        <f t="array" aca="1" ref="AP75" ca="1">INDIRECT(_xlfn.CONCAT(AP$4,"_d!",AP$1,$A75))</f>
        <v>1066.093017578125</v>
      </c>
      <c r="AQ75" s="19" cm="1">
        <f t="array" aca="1" ref="AQ75" ca="1">INDIRECT(_xlfn.CONCAT(AQ$4,"_d!",AQ$1,$A75))</f>
        <v>1010.15771484375</v>
      </c>
      <c r="AR75" s="42">
        <f t="shared" ca="1" si="56"/>
        <v>1031.6806020381875</v>
      </c>
      <c r="AS75" s="19" cm="1">
        <f t="array" aca="1" ref="AS75" ca="1">INDIRECT(_xlfn.CONCAT(AS$4,"_d!",AS$1,$A75))</f>
        <v>1013.2013549804688</v>
      </c>
      <c r="AT75" s="19" cm="1">
        <f t="array" aca="1" ref="AT75" ca="1">INDIRECT(_xlfn.CONCAT(AT$4,"_d!",AT$1,$A75))</f>
        <v>1037.604736328125</v>
      </c>
      <c r="AU75" s="19" cm="1">
        <f t="array" aca="1" ref="AU75" ca="1">INDIRECT(_xlfn.CONCAT(AU$4,"_d!",AU$1,$A75))</f>
        <v>1057.8094482421875</v>
      </c>
      <c r="AV75" s="19" cm="1">
        <f t="array" aca="1" ref="AV75" ca="1">INDIRECT(_xlfn.CONCAT(AV$4,"_d!",AV$1,$A75))</f>
        <v>1082.4705810546875</v>
      </c>
      <c r="AW75" s="19" cm="1">
        <f t="array" aca="1" ref="AW75" ca="1">INDIRECT(_xlfn.CONCAT(AW$4,"_d!",AW$1,$A75))</f>
        <v>1057.448486328125</v>
      </c>
      <c r="AX75" s="19" cm="1">
        <f t="array" aca="1" ref="AX75" ca="1">INDIRECT(_xlfn.CONCAT(AX$4,"_d!",AX$1,$A75))</f>
        <v>1008.117431640625</v>
      </c>
      <c r="AY75" s="42">
        <f t="shared" ca="1" si="57"/>
        <v>1029.6238479472815</v>
      </c>
      <c r="AZ75" s="19" cm="1">
        <f t="array" aca="1" ref="AZ75" ca="1">INDIRECT(_xlfn.CONCAT(AZ$4,"_d!",AZ$1,$A75))</f>
        <v>1012.64990234375</v>
      </c>
      <c r="BA75" s="19" cm="1">
        <f t="array" aca="1" ref="BA75" ca="1">INDIRECT(_xlfn.CONCAT(BA$4,"_d!",BA$1,$A75))</f>
        <v>1040.0496826171875</v>
      </c>
      <c r="BB75" s="19" cm="1">
        <f t="array" aca="1" ref="BB75" ca="1">INDIRECT(_xlfn.CONCAT(BB$4,"_d!",BB$1,$A75))</f>
        <v>1054.2686767578125</v>
      </c>
      <c r="BC75" s="19" cm="1">
        <f t="array" aca="1" ref="BC75" ca="1">INDIRECT(_xlfn.CONCAT(BC$4,"_d!",BC$1,$A75))</f>
        <v>1073.826904296875</v>
      </c>
      <c r="BD75" s="19" cm="1">
        <f t="array" aca="1" ref="BD75" ca="1">INDIRECT(_xlfn.CONCAT(BD$4,"_d!",BD$1,$A75))</f>
        <v>1060.3009033203125</v>
      </c>
      <c r="BE75" s="19" cm="1">
        <f t="array" aca="1" ref="BE75" ca="1">INDIRECT(_xlfn.CONCAT(BE$4,"_d!",BE$1,$A75))</f>
        <v>1013.9559936523438</v>
      </c>
      <c r="BF75" s="42">
        <f t="shared" ca="1" si="58"/>
        <v>1028.8706741452306</v>
      </c>
      <c r="BG75" s="19" cm="1">
        <f t="array" aca="1" ref="BG75" ca="1">INDIRECT(_xlfn.CONCAT(BG$4,"_d!",BG$1,$A75))</f>
        <v>1005.9967041015625</v>
      </c>
      <c r="BH75" s="19" cm="1">
        <f t="array" aca="1" ref="BH75" ca="1">INDIRECT(_xlfn.CONCAT(BH$4,"_d!",BH$1,$A75))</f>
        <v>1035.177734375</v>
      </c>
      <c r="BI75" s="19" cm="1">
        <f t="array" aca="1" ref="BI75" ca="1">INDIRECT(_xlfn.CONCAT(BI$4,"_d!",BI$1,$A75))</f>
        <v>1048.5999755859375</v>
      </c>
      <c r="BJ75" s="19" cm="1">
        <f t="array" aca="1" ref="BJ75" ca="1">INDIRECT(_xlfn.CONCAT(BJ$4,"_d!",BJ$1,$A75))</f>
        <v>1065.694580078125</v>
      </c>
      <c r="BK75" s="19" cm="1">
        <f t="array" aca="1" ref="BK75" ca="1">INDIRECT(_xlfn.CONCAT(BK$4,"_d!",BK$1,$A75))</f>
        <v>1053.835693359375</v>
      </c>
      <c r="BL75" s="19" cm="1">
        <f t="array" aca="1" ref="BL75" ca="1">INDIRECT(_xlfn.CONCAT(BL$4,"_d!",BL$1,$A75))</f>
        <v>1009.5211791992188</v>
      </c>
      <c r="BM75" s="42">
        <f t="shared" ca="1" si="59"/>
        <v>1021.2410380808436</v>
      </c>
      <c r="BN75" s="19" cm="1">
        <f t="array" aca="1" ref="BN75" ca="1">INDIRECT(_xlfn.CONCAT(BN$4,"_d!",BN$1,$A75))</f>
        <v>1004.6092529296875</v>
      </c>
      <c r="BO75" s="19" cm="1">
        <f t="array" aca="1" ref="BO75" ca="1">INDIRECT(_xlfn.CONCAT(BO$4,"_d!",BO$1,$A75))</f>
        <v>1034.2174072265625</v>
      </c>
      <c r="BP75" s="19" cm="1">
        <f t="array" aca="1" ref="BP75" ca="1">INDIRECT(_xlfn.CONCAT(BP$4,"_d!",BP$1,$A75))</f>
        <v>1048.8565673828125</v>
      </c>
      <c r="BQ75" s="19" cm="1">
        <f t="array" aca="1" ref="BQ75" ca="1">INDIRECT(_xlfn.CONCAT(BQ$4,"_d!",BQ$1,$A75))</f>
        <v>1085.642333984375</v>
      </c>
      <c r="BR75" s="19" cm="1">
        <f t="array" aca="1" ref="BR75" ca="1">INDIRECT(_xlfn.CONCAT(BR$4,"_d!",BR$1,$A75))</f>
        <v>1050.7535400390625</v>
      </c>
      <c r="BS75" s="19" cm="1">
        <f t="array" aca="1" ref="BS75" ca="1">INDIRECT(_xlfn.CONCAT(BS$4,"_d!",BS$1,$A75))</f>
        <v>1008.3540649414063</v>
      </c>
      <c r="BT75" s="42">
        <f t="shared" ca="1" si="60"/>
        <v>1017.0215317681435</v>
      </c>
      <c r="BU75" s="42"/>
      <c r="BV75" s="45">
        <f t="shared" ca="1" si="61"/>
        <v>1048.2109925290806</v>
      </c>
      <c r="BW75" s="45">
        <f t="shared" ca="1" si="62"/>
        <v>1046.6729243804562</v>
      </c>
      <c r="BX75" s="45">
        <f t="shared" ca="1" si="63"/>
        <v>1035.8108592753001</v>
      </c>
      <c r="BY75" s="45">
        <f t="shared" ca="1" si="64"/>
        <v>1034.8647034250835</v>
      </c>
      <c r="BZ75" s="45">
        <f t="shared" ca="1" si="65"/>
        <v>1036.0424367700123</v>
      </c>
      <c r="CA75" s="45">
        <f t="shared" ca="1" si="66"/>
        <v>1031.6806020381875</v>
      </c>
      <c r="CB75" s="45">
        <f t="shared" ca="1" si="67"/>
        <v>1029.6238479472815</v>
      </c>
      <c r="CC75" s="45">
        <f t="shared" ca="1" si="68"/>
        <v>1028.8706741452306</v>
      </c>
      <c r="CD75" s="45">
        <f t="shared" ca="1" si="69"/>
        <v>1021.2410380808436</v>
      </c>
      <c r="CE75" s="45">
        <f t="shared" ca="1" si="70"/>
        <v>1017.0215317681435</v>
      </c>
      <c r="CF75" s="45" cm="1">
        <f t="array" aca="1" ref="CF75" ca="1">+SUMPRODUCT($BV$3:$CE$3/100,$BV75:$CE75)</f>
        <v>1029.7493430264417</v>
      </c>
      <c r="CG75" s="35">
        <f t="shared" si="73"/>
        <v>44835</v>
      </c>
      <c r="CH75" s="24">
        <f t="shared" ca="1" si="74"/>
        <v>6.301451133547431E-2</v>
      </c>
      <c r="CI75" s="24">
        <f t="shared" ca="1" si="75"/>
        <v>6.300849256380725E-2</v>
      </c>
      <c r="CJ75" s="24">
        <f t="shared" ca="1" si="76"/>
        <v>6.3633685801156137E-2</v>
      </c>
      <c r="CK75" s="24">
        <f t="shared" ca="1" si="77"/>
        <v>6.2990318357619035E-2</v>
      </c>
      <c r="CL75" s="24">
        <f t="shared" ca="1" si="78"/>
        <v>6.3683476756286606E-2</v>
      </c>
      <c r="CM75" s="24">
        <f t="shared" ca="1" si="79"/>
        <v>6.4023556592671005E-2</v>
      </c>
      <c r="CN75" s="24">
        <f t="shared" ca="1" si="80"/>
        <v>6.3396239997129955E-2</v>
      </c>
      <c r="CO75" s="24">
        <f t="shared" ca="1" si="81"/>
        <v>6.3664222064274911E-2</v>
      </c>
      <c r="CP75" s="24">
        <f t="shared" ca="1" si="82"/>
        <v>6.4163809327159038E-2</v>
      </c>
      <c r="CQ75" s="24">
        <f t="shared" ca="1" si="83"/>
        <v>6.382661830486569E-2</v>
      </c>
      <c r="CR75" s="24">
        <f t="shared" ca="1" si="71"/>
        <v>6.3633671578487538E-2</v>
      </c>
      <c r="CS75" s="35">
        <f t="shared" si="84"/>
        <v>44835</v>
      </c>
      <c r="CT75" s="24">
        <f t="shared" ca="1" si="41"/>
        <v>0.89966491710713692</v>
      </c>
      <c r="CU75" s="24">
        <f t="shared" ca="1" si="42"/>
        <v>0.89512202682355402</v>
      </c>
      <c r="CV75" s="24">
        <f t="shared" ca="1" si="43"/>
        <v>0.88704273046272197</v>
      </c>
      <c r="CW75" s="24">
        <f t="shared" ca="1" si="44"/>
        <v>0.8857061275697482</v>
      </c>
      <c r="CX75" s="24">
        <f t="shared" ca="1" si="45"/>
        <v>0.88331375955771363</v>
      </c>
      <c r="CY75" s="24">
        <f t="shared" ca="1" si="46"/>
        <v>0.8821008135846482</v>
      </c>
      <c r="CZ75" s="24">
        <f t="shared" ca="1" si="47"/>
        <v>0.87717157382853439</v>
      </c>
      <c r="DA75" s="24">
        <f t="shared" ca="1" si="48"/>
        <v>0.87861766191207002</v>
      </c>
      <c r="DB75" s="24">
        <f t="shared" ca="1" si="49"/>
        <v>0.87302844947079938</v>
      </c>
      <c r="DC75" s="24">
        <f t="shared" ca="1" si="50"/>
        <v>0.87122098304610907</v>
      </c>
      <c r="DD75" s="48">
        <f t="shared" ca="1" si="51"/>
        <v>0.88055020259553141</v>
      </c>
      <c r="DE75" s="48">
        <f>+[1]NAC!AG76</f>
        <v>0.88035684713137119</v>
      </c>
    </row>
    <row r="76" spans="1:109" x14ac:dyDescent="0.25">
      <c r="A76" s="110">
        <f t="shared" si="72"/>
        <v>103</v>
      </c>
      <c r="B76" s="35">
        <f>+NAC!A76</f>
        <v>44866</v>
      </c>
      <c r="C76" s="19" cm="1">
        <f t="array" aca="1" ref="C76" ca="1">INDIRECT(_xlfn.CONCAT(C$4,"_d!",C$1,$A76))</f>
        <v>1069.2215576171875</v>
      </c>
      <c r="D76" s="19" cm="1">
        <f t="array" aca="1" ref="D76" ca="1">INDIRECT(_xlfn.CONCAT(D$4,"_d!",D$1,$A76))</f>
        <v>1090.0408935546875</v>
      </c>
      <c r="E76" s="19" cm="1">
        <f t="array" aca="1" ref="E76" ca="1">INDIRECT(_xlfn.CONCAT(E$4,"_d!",E$1,$A76))</f>
        <v>1117.2049560546875</v>
      </c>
      <c r="F76" s="19" cm="1">
        <f t="array" aca="1" ref="F76" ca="1">INDIRECT(_xlfn.CONCAT(F$4,"_d!",F$1,$A76))</f>
        <v>1144.0164794921875</v>
      </c>
      <c r="G76" s="19" cm="1">
        <f t="array" aca="1" ref="G76" ca="1">INDIRECT(_xlfn.CONCAT(G$4,"_d!",G$1,$A76))</f>
        <v>1122.5465087890625</v>
      </c>
      <c r="H76" s="19" cm="1">
        <f t="array" aca="1" ref="H76" ca="1">INDIRECT(_xlfn.CONCAT(H$4,"_d!",H$1,$A76))</f>
        <v>1051.7733154296875</v>
      </c>
      <c r="I76" s="42">
        <f t="shared" ca="1" si="52"/>
        <v>1096.8463361098279</v>
      </c>
      <c r="J76" s="19" cm="1">
        <f t="array" aca="1" ref="J76" ca="1">INDIRECT(_xlfn.CONCAT(J$4,"_d!",J$1,$A76))</f>
        <v>1070.9688720703125</v>
      </c>
      <c r="K76" s="19" cm="1">
        <f t="array" aca="1" ref="K76" ca="1">INDIRECT(_xlfn.CONCAT(K$4,"_d!",K$1,$A76))</f>
        <v>1096.568603515625</v>
      </c>
      <c r="L76" s="19" cm="1">
        <f t="array" aca="1" ref="L76" ca="1">INDIRECT(_xlfn.CONCAT(L$4,"_d!",L$1,$A76))</f>
        <v>1115.558349609375</v>
      </c>
      <c r="M76" s="19" cm="1">
        <f t="array" aca="1" ref="M76" ca="1">INDIRECT(_xlfn.CONCAT(M$4,"_d!",M$1,$A76))</f>
        <v>1135.1534423828125</v>
      </c>
      <c r="N76" s="19" cm="1">
        <f t="array" aca="1" ref="N76" ca="1">INDIRECT(_xlfn.CONCAT(N$4,"_d!",N$1,$A76))</f>
        <v>1121.10888671875</v>
      </c>
      <c r="O76" s="19" cm="1">
        <f t="array" aca="1" ref="O76" ca="1">INDIRECT(_xlfn.CONCAT(O$4,"_d!",O$1,$A76))</f>
        <v>1060.575439453125</v>
      </c>
      <c r="P76" s="42">
        <f ca="1">+SUMPRODUCT(J$3:$O$3,J76:O76)</f>
        <v>1095.451768504108</v>
      </c>
      <c r="Q76" s="19" cm="1">
        <f t="array" aca="1" ref="Q76" ca="1">INDIRECT(_xlfn.CONCAT(Q$4,"_d!",Q$1,$A76))</f>
        <v>1061.6710205078125</v>
      </c>
      <c r="R76" s="19" cm="1">
        <f t="array" aca="1" ref="R76" ca="1">INDIRECT(_xlfn.CONCAT(R$4,"_d!",R$1,$A76))</f>
        <v>1083.9378662109375</v>
      </c>
      <c r="S76" s="19" cm="1">
        <f t="array" aca="1" ref="S76" ca="1">INDIRECT(_xlfn.CONCAT(S$4,"_d!",S$1,$A76))</f>
        <v>1110.8443603515625</v>
      </c>
      <c r="T76" s="19" cm="1">
        <f t="array" aca="1" ref="T76" ca="1">INDIRECT(_xlfn.CONCAT(T$4,"_d!",T$1,$A76))</f>
        <v>1142.0660400390625</v>
      </c>
      <c r="U76" s="19" cm="1">
        <f t="array" aca="1" ref="U76" ca="1">INDIRECT(_xlfn.CONCAT(U$4,"_d!",U$1,$A76))</f>
        <v>1116.630859375</v>
      </c>
      <c r="V76" s="19" cm="1">
        <f t="array" aca="1" ref="V76" ca="1">INDIRECT(_xlfn.CONCAT(V$4,"_d!",V$1,$A76))</f>
        <v>1060.1663818359375</v>
      </c>
      <c r="W76" s="42">
        <f t="shared" ca="1" si="53"/>
        <v>1085.3147243080066</v>
      </c>
      <c r="X76" s="19" cm="1">
        <f t="array" aca="1" ref="X76" ca="1">INDIRECT(_xlfn.CONCAT(X$4,"_d!",X$1,$A76))</f>
        <v>1058.759033203125</v>
      </c>
      <c r="Y76" s="19" cm="1">
        <f t="array" aca="1" ref="Y76" ca="1">INDIRECT(_xlfn.CONCAT(Y$4,"_d!",Y$1,$A76))</f>
        <v>1093.822509765625</v>
      </c>
      <c r="Z76" s="19" cm="1">
        <f t="array" aca="1" ref="Z76" ca="1">INDIRECT(_xlfn.CONCAT(Z$4,"_d!",Z$1,$A76))</f>
        <v>1110.4442138671875</v>
      </c>
      <c r="AA76" s="19" cm="1">
        <f t="array" aca="1" ref="AA76" ca="1">INDIRECT(_xlfn.CONCAT(AA$4,"_d!",AA$1,$A76))</f>
        <v>1131.8619384765625</v>
      </c>
      <c r="AB76" s="19" cm="1">
        <f t="array" aca="1" ref="AB76" ca="1">INDIRECT(_xlfn.CONCAT(AB$4,"_d!",AB$1,$A76))</f>
        <v>1120.343994140625</v>
      </c>
      <c r="AC76" s="19" cm="1">
        <f t="array" aca="1" ref="AC76" ca="1">INDIRECT(_xlfn.CONCAT(AC$4,"_d!",AC$1,$A76))</f>
        <v>1062.213134765625</v>
      </c>
      <c r="AD76" s="42">
        <f t="shared" ca="1" si="54"/>
        <v>1084.9134439081331</v>
      </c>
      <c r="AE76" s="19" cm="1">
        <f t="array" aca="1" ref="AE76" ca="1">INDIRECT(_xlfn.CONCAT(AE$4,"_d!",AE$1,$A76))</f>
        <v>1064.4456787109375</v>
      </c>
      <c r="AF76" s="19" cm="1">
        <f t="array" aca="1" ref="AF76" ca="1">INDIRECT(_xlfn.CONCAT(AF$4,"_d!",AF$1,$A76))</f>
        <v>1093.2999267578125</v>
      </c>
      <c r="AG76" s="19" cm="1">
        <f t="array" aca="1" ref="AG76" ca="1">INDIRECT(_xlfn.CONCAT(AG$4,"_d!",AG$1,$A76))</f>
        <v>1108.722412109375</v>
      </c>
      <c r="AH76" s="19" cm="1">
        <f t="array" aca="1" ref="AH76" ca="1">INDIRECT(_xlfn.CONCAT(AH$4,"_d!",AH$1,$A76))</f>
        <v>1134.8048095703125</v>
      </c>
      <c r="AI76" s="19" cm="1">
        <f t="array" aca="1" ref="AI76" ca="1">INDIRECT(_xlfn.CONCAT(AI$4,"_d!",AI$1,$A76))</f>
        <v>1113.3223876953125</v>
      </c>
      <c r="AJ76" s="19" cm="1">
        <f t="array" aca="1" ref="AJ76" ca="1">INDIRECT(_xlfn.CONCAT(AJ$4,"_d!",AJ$1,$A76))</f>
        <v>1064.9591064453125</v>
      </c>
      <c r="AK76" s="42">
        <f t="shared" ca="1" si="55"/>
        <v>1086.1193515936557</v>
      </c>
      <c r="AL76" s="19" cm="1">
        <f t="array" aca="1" ref="AL76" ca="1">INDIRECT(_xlfn.CONCAT(AL$4,"_d!",AL$1,$A76))</f>
        <v>1060.3060302734375</v>
      </c>
      <c r="AM76" s="19" cm="1">
        <f t="array" aca="1" ref="AM76" ca="1">INDIRECT(_xlfn.CONCAT(AM$4,"_d!",AM$1,$A76))</f>
        <v>1091.3326416015625</v>
      </c>
      <c r="AN76" s="19" cm="1">
        <f t="array" aca="1" ref="AN76" ca="1">INDIRECT(_xlfn.CONCAT(AN$4,"_d!",AN$1,$A76))</f>
        <v>1108.28369140625</v>
      </c>
      <c r="AO76" s="19" cm="1">
        <f t="array" aca="1" ref="AO76" ca="1">INDIRECT(_xlfn.CONCAT(AO$4,"_d!",AO$1,$A76))</f>
        <v>1133.9794921875</v>
      </c>
      <c r="AP76" s="19" cm="1">
        <f t="array" aca="1" ref="AP76" ca="1">INDIRECT(_xlfn.CONCAT(AP$4,"_d!",AP$1,$A76))</f>
        <v>1118.7667236328125</v>
      </c>
      <c r="AQ76" s="19" cm="1">
        <f t="array" aca="1" ref="AQ76" ca="1">INDIRECT(_xlfn.CONCAT(AQ$4,"_d!",AQ$1,$A76))</f>
        <v>1059.1593017578125</v>
      </c>
      <c r="AR76" s="42">
        <f t="shared" ca="1" si="56"/>
        <v>1081.7280994212379</v>
      </c>
      <c r="AS76" s="19" cm="1">
        <f t="array" aca="1" ref="AS76" ca="1">INDIRECT(_xlfn.CONCAT(AS$4,"_d!",AS$1,$A76))</f>
        <v>1063.065673828125</v>
      </c>
      <c r="AT76" s="19" cm="1">
        <f t="array" aca="1" ref="AT76" ca="1">INDIRECT(_xlfn.CONCAT(AT$4,"_d!",AT$1,$A76))</f>
        <v>1089.08642578125</v>
      </c>
      <c r="AU76" s="19" cm="1">
        <f t="array" aca="1" ref="AU76" ca="1">INDIRECT(_xlfn.CONCAT(AU$4,"_d!",AU$1,$A76))</f>
        <v>1106.4970703125</v>
      </c>
      <c r="AV76" s="19" cm="1">
        <f t="array" aca="1" ref="AV76" ca="1">INDIRECT(_xlfn.CONCAT(AV$4,"_d!",AV$1,$A76))</f>
        <v>1132.839111328125</v>
      </c>
      <c r="AW76" s="19" cm="1">
        <f t="array" aca="1" ref="AW76" ca="1">INDIRECT(_xlfn.CONCAT(AW$4,"_d!",AW$1,$A76))</f>
        <v>1111.2606201171875</v>
      </c>
      <c r="AX76" s="19" cm="1">
        <f t="array" aca="1" ref="AX76" ca="1">INDIRECT(_xlfn.CONCAT(AX$4,"_d!",AX$1,$A76))</f>
        <v>1058.141357421875</v>
      </c>
      <c r="AY76" s="42">
        <f t="shared" ca="1" si="57"/>
        <v>1080.2344444478756</v>
      </c>
      <c r="AZ76" s="19" cm="1">
        <f t="array" aca="1" ref="AZ76" ca="1">INDIRECT(_xlfn.CONCAT(AZ$4,"_d!",AZ$1,$A76))</f>
        <v>1062.5919189453125</v>
      </c>
      <c r="BA76" s="19" cm="1">
        <f t="array" aca="1" ref="BA76" ca="1">INDIRECT(_xlfn.CONCAT(BA$4,"_d!",BA$1,$A76))</f>
        <v>1091.929931640625</v>
      </c>
      <c r="BB76" s="19" cm="1">
        <f t="array" aca="1" ref="BB76" ca="1">INDIRECT(_xlfn.CONCAT(BB$4,"_d!",BB$1,$A76))</f>
        <v>1103.336669921875</v>
      </c>
      <c r="BC76" s="19" cm="1">
        <f t="array" aca="1" ref="BC76" ca="1">INDIRECT(_xlfn.CONCAT(BC$4,"_d!",BC$1,$A76))</f>
        <v>1123.9951171875</v>
      </c>
      <c r="BD76" s="19" cm="1">
        <f t="array" aca="1" ref="BD76" ca="1">INDIRECT(_xlfn.CONCAT(BD$4,"_d!",BD$1,$A76))</f>
        <v>1114.1563720703125</v>
      </c>
      <c r="BE76" s="19" cm="1">
        <f t="array" aca="1" ref="BE76" ca="1">INDIRECT(_xlfn.CONCAT(BE$4,"_d!",BE$1,$A76))</f>
        <v>1063.7486572265625</v>
      </c>
      <c r="BF76" s="42">
        <f t="shared" ca="1" si="58"/>
        <v>1079.6743136426808</v>
      </c>
      <c r="BG76" s="19" cm="1">
        <f t="array" aca="1" ref="BG76" ca="1">INDIRECT(_xlfn.CONCAT(BG$4,"_d!",BG$1,$A76))</f>
        <v>1055.88818359375</v>
      </c>
      <c r="BH76" s="19" cm="1">
        <f t="array" aca="1" ref="BH76" ca="1">INDIRECT(_xlfn.CONCAT(BH$4,"_d!",BH$1,$A76))</f>
        <v>1087.50634765625</v>
      </c>
      <c r="BI76" s="19" cm="1">
        <f t="array" aca="1" ref="BI76" ca="1">INDIRECT(_xlfn.CONCAT(BI$4,"_d!",BI$1,$A76))</f>
        <v>1097.7376708984375</v>
      </c>
      <c r="BJ76" s="19" cm="1">
        <f t="array" aca="1" ref="BJ76" ca="1">INDIRECT(_xlfn.CONCAT(BJ$4,"_d!",BJ$1,$A76))</f>
        <v>1116.1962890625</v>
      </c>
      <c r="BK76" s="19" cm="1">
        <f t="array" aca="1" ref="BK76" ca="1">INDIRECT(_xlfn.CONCAT(BK$4,"_d!",BK$1,$A76))</f>
        <v>1108.2991943359375</v>
      </c>
      <c r="BL76" s="19" cm="1">
        <f t="array" aca="1" ref="BL76" ca="1">INDIRECT(_xlfn.CONCAT(BL$4,"_d!",BL$1,$A76))</f>
        <v>1059.80908203125</v>
      </c>
      <c r="BM76" s="42">
        <f t="shared" ca="1" si="59"/>
        <v>1072.1842458478186</v>
      </c>
      <c r="BN76" s="19" cm="1">
        <f t="array" aca="1" ref="BN76" ca="1">INDIRECT(_xlfn.CONCAT(BN$4,"_d!",BN$1,$A76))</f>
        <v>1055.87353515625</v>
      </c>
      <c r="BO76" s="19" cm="1">
        <f t="array" aca="1" ref="BO76" ca="1">INDIRECT(_xlfn.CONCAT(BO$4,"_d!",BO$1,$A76))</f>
        <v>1086.5235595703125</v>
      </c>
      <c r="BP76" s="19" cm="1">
        <f t="array" aca="1" ref="BP76" ca="1">INDIRECT(_xlfn.CONCAT(BP$4,"_d!",BP$1,$A76))</f>
        <v>1098.279052734375</v>
      </c>
      <c r="BQ76" s="19" cm="1">
        <f t="array" aca="1" ref="BQ76" ca="1">INDIRECT(_xlfn.CONCAT(BQ$4,"_d!",BQ$1,$A76))</f>
        <v>1136.5826416015625</v>
      </c>
      <c r="BR76" s="19" cm="1">
        <f t="array" aca="1" ref="BR76" ca="1">INDIRECT(_xlfn.CONCAT(BR$4,"_d!",BR$1,$A76))</f>
        <v>1106.146240234375</v>
      </c>
      <c r="BS76" s="19" cm="1">
        <f t="array" aca="1" ref="BS76" ca="1">INDIRECT(_xlfn.CONCAT(BS$4,"_d!",BS$1,$A76))</f>
        <v>1058.855224609375</v>
      </c>
      <c r="BT76" s="42">
        <f t="shared" ca="1" si="60"/>
        <v>1068.5923093633651</v>
      </c>
      <c r="BU76" s="42"/>
      <c r="BV76" s="45">
        <f t="shared" ca="1" si="61"/>
        <v>1096.8463361098279</v>
      </c>
      <c r="BW76" s="45">
        <f t="shared" ca="1" si="62"/>
        <v>1095.451768504108</v>
      </c>
      <c r="BX76" s="45">
        <f t="shared" ca="1" si="63"/>
        <v>1085.3147243080066</v>
      </c>
      <c r="BY76" s="45">
        <f t="shared" ca="1" si="64"/>
        <v>1084.9134439081331</v>
      </c>
      <c r="BZ76" s="45">
        <f t="shared" ca="1" si="65"/>
        <v>1086.1193515936557</v>
      </c>
      <c r="CA76" s="45">
        <f t="shared" ca="1" si="66"/>
        <v>1081.7280994212379</v>
      </c>
      <c r="CB76" s="45">
        <f t="shared" ca="1" si="67"/>
        <v>1080.2344444478756</v>
      </c>
      <c r="CC76" s="45">
        <f t="shared" ca="1" si="68"/>
        <v>1079.6743136426808</v>
      </c>
      <c r="CD76" s="45">
        <f t="shared" ca="1" si="69"/>
        <v>1072.1842458478186</v>
      </c>
      <c r="CE76" s="45">
        <f t="shared" ca="1" si="70"/>
        <v>1068.5923093633651</v>
      </c>
      <c r="CF76" s="45" cm="1">
        <f t="array" aca="1" ref="CF76" ca="1">+SUMPRODUCT($BV$3:$CE$3/100,$BV76:$CE76)</f>
        <v>1080.1437003623794</v>
      </c>
      <c r="CG76" s="35">
        <f t="shared" si="73"/>
        <v>44866</v>
      </c>
      <c r="CH76" s="24">
        <f t="shared" ca="1" si="74"/>
        <v>4.6398429254593143E-2</v>
      </c>
      <c r="CI76" s="24">
        <f t="shared" ca="1" si="75"/>
        <v>4.6603712570978173E-2</v>
      </c>
      <c r="CJ76" s="24">
        <f t="shared" ca="1" si="76"/>
        <v>4.779237887826504E-2</v>
      </c>
      <c r="CK76" s="24">
        <f t="shared" ca="1" si="77"/>
        <v>4.836259302052115E-2</v>
      </c>
      <c r="CL76" s="24">
        <f t="shared" ca="1" si="78"/>
        <v>4.8334810473366518E-2</v>
      </c>
      <c r="CM76" s="24">
        <f t="shared" ca="1" si="79"/>
        <v>4.8510650761656837E-2</v>
      </c>
      <c r="CN76" s="24">
        <f t="shared" ca="1" si="80"/>
        <v>4.9154452474555965E-2</v>
      </c>
      <c r="CO76" s="24">
        <f t="shared" ca="1" si="81"/>
        <v>4.9378061571885068E-2</v>
      </c>
      <c r="CP76" s="24">
        <f t="shared" ca="1" si="82"/>
        <v>4.9883627730735736E-2</v>
      </c>
      <c r="CQ76" s="24">
        <f t="shared" ca="1" si="83"/>
        <v>5.070765562412749E-2</v>
      </c>
      <c r="CR76" s="24">
        <f t="shared" ca="1" si="71"/>
        <v>4.8938470004582069E-2</v>
      </c>
      <c r="CS76" s="35">
        <f t="shared" si="84"/>
        <v>44866</v>
      </c>
      <c r="CT76" s="24">
        <f t="shared" ca="1" si="41"/>
        <v>0.93839725803627871</v>
      </c>
      <c r="CU76" s="24">
        <f t="shared" ca="1" si="42"/>
        <v>0.93462019827960652</v>
      </c>
      <c r="CV76" s="24">
        <f t="shared" ca="1" si="43"/>
        <v>0.9288426206014011</v>
      </c>
      <c r="CW76" s="24">
        <f t="shared" ca="1" si="44"/>
        <v>0.92823261907469012</v>
      </c>
      <c r="CX76" s="24">
        <f t="shared" ca="1" si="45"/>
        <v>0.92512916774693776</v>
      </c>
      <c r="CY76" s="24">
        <f t="shared" ca="1" si="46"/>
        <v>0.92500948471986333</v>
      </c>
      <c r="CZ76" s="24">
        <f t="shared" ca="1" si="47"/>
        <v>0.92119773177995601</v>
      </c>
      <c r="DA76" s="24">
        <f t="shared" ca="1" si="48"/>
        <v>0.92253412862838702</v>
      </c>
      <c r="DB76" s="24">
        <f t="shared" ca="1" si="49"/>
        <v>0.9179128338041449</v>
      </c>
      <c r="DC76" s="24">
        <f t="shared" ca="1" si="50"/>
        <v>0.91771266101081972</v>
      </c>
      <c r="DD76" s="48">
        <f t="shared" ca="1" si="51"/>
        <v>0.92395406925582102</v>
      </c>
      <c r="DE76" s="48">
        <f>+[1]NAC!AG77</f>
        <v>0.92412782322705045</v>
      </c>
    </row>
    <row r="77" spans="1:109" x14ac:dyDescent="0.25">
      <c r="A77" s="110">
        <f t="shared" si="72"/>
        <v>104</v>
      </c>
      <c r="B77" s="35">
        <f>+NAC!A77</f>
        <v>44896</v>
      </c>
      <c r="C77" s="19" cm="1">
        <f t="array" aca="1" ref="C77" ca="1">INDIRECT(_xlfn.CONCAT(C$4,"_d!",C$1,$A77))</f>
        <v>1125.382080078125</v>
      </c>
      <c r="D77" s="19" cm="1">
        <f t="array" aca="1" ref="D77" ca="1">INDIRECT(_xlfn.CONCAT(D$4,"_d!",D$1,$A77))</f>
        <v>1143.5955810546875</v>
      </c>
      <c r="E77" s="19" cm="1">
        <f t="array" aca="1" ref="E77" ca="1">INDIRECT(_xlfn.CONCAT(E$4,"_d!",E$1,$A77))</f>
        <v>1166.2352294921875</v>
      </c>
      <c r="F77" s="19" cm="1">
        <f t="array" aca="1" ref="F77" ca="1">INDIRECT(_xlfn.CONCAT(F$4,"_d!",F$1,$A77))</f>
        <v>1196.281005859375</v>
      </c>
      <c r="G77" s="19" cm="1">
        <f t="array" aca="1" ref="G77" ca="1">INDIRECT(_xlfn.CONCAT(G$4,"_d!",G$1,$A77))</f>
        <v>1173.3304443359375</v>
      </c>
      <c r="H77" s="19" cm="1">
        <f t="array" aca="1" ref="H77" ca="1">INDIRECT(_xlfn.CONCAT(H$4,"_d!",H$1,$A77))</f>
        <v>1097.7061767578125</v>
      </c>
      <c r="I77" s="42">
        <f t="shared" ca="1" si="52"/>
        <v>1149.8007966195728</v>
      </c>
      <c r="J77" s="19" cm="1">
        <f t="array" aca="1" ref="J77" ca="1">INDIRECT(_xlfn.CONCAT(J$4,"_d!",J$1,$A77))</f>
        <v>1127.0147705078125</v>
      </c>
      <c r="K77" s="19" cm="1">
        <f t="array" aca="1" ref="K77" ca="1">INDIRECT(_xlfn.CONCAT(K$4,"_d!",K$1,$A77))</f>
        <v>1150.559326171875</v>
      </c>
      <c r="L77" s="19" cm="1">
        <f t="array" aca="1" ref="L77" ca="1">INDIRECT(_xlfn.CONCAT(L$4,"_d!",L$1,$A77))</f>
        <v>1165.53662109375</v>
      </c>
      <c r="M77" s="19" cm="1">
        <f t="array" aca="1" ref="M77" ca="1">INDIRECT(_xlfn.CONCAT(M$4,"_d!",M$1,$A77))</f>
        <v>1187.8048095703125</v>
      </c>
      <c r="N77" s="19" cm="1">
        <f t="array" aca="1" ref="N77" ca="1">INDIRECT(_xlfn.CONCAT(N$4,"_d!",N$1,$A77))</f>
        <v>1173.1268310546875</v>
      </c>
      <c r="O77" s="19" cm="1">
        <f t="array" aca="1" ref="O77" ca="1">INDIRECT(_xlfn.CONCAT(O$4,"_d!",O$1,$A77))</f>
        <v>1107.588134765625</v>
      </c>
      <c r="P77" s="42">
        <f ca="1">+SUMPRODUCT(J$3:$O$3,J77:O77)</f>
        <v>1148.9141472675344</v>
      </c>
      <c r="Q77" s="19" cm="1">
        <f t="array" aca="1" ref="Q77" ca="1">INDIRECT(_xlfn.CONCAT(Q$4,"_d!",Q$1,$A77))</f>
        <v>1117.1116943359375</v>
      </c>
      <c r="R77" s="19" cm="1">
        <f t="array" aca="1" ref="R77" ca="1">INDIRECT(_xlfn.CONCAT(R$4,"_d!",R$1,$A77))</f>
        <v>1137.894287109375</v>
      </c>
      <c r="S77" s="19" cm="1">
        <f t="array" aca="1" ref="S77" ca="1">INDIRECT(_xlfn.CONCAT(S$4,"_d!",S$1,$A77))</f>
        <v>1161.94775390625</v>
      </c>
      <c r="T77" s="19" cm="1">
        <f t="array" aca="1" ref="T77" ca="1">INDIRECT(_xlfn.CONCAT(T$4,"_d!",T$1,$A77))</f>
        <v>1197.1248779296875</v>
      </c>
      <c r="U77" s="19" cm="1">
        <f t="array" aca="1" ref="U77" ca="1">INDIRECT(_xlfn.CONCAT(U$4,"_d!",U$1,$A77))</f>
        <v>1171.050048828125</v>
      </c>
      <c r="V77" s="19" cm="1">
        <f t="array" aca="1" ref="V77" ca="1">INDIRECT(_xlfn.CONCAT(V$4,"_d!",V$1,$A77))</f>
        <v>1106.8902587890625</v>
      </c>
      <c r="W77" s="42">
        <f t="shared" ca="1" si="53"/>
        <v>1139.2931588917691</v>
      </c>
      <c r="X77" s="19" cm="1">
        <f t="array" aca="1" ref="X77" ca="1">INDIRECT(_xlfn.CONCAT(X$4,"_d!",X$1,$A77))</f>
        <v>1115.2469482421875</v>
      </c>
      <c r="Y77" s="19" cm="1">
        <f t="array" aca="1" ref="Y77" ca="1">INDIRECT(_xlfn.CONCAT(Y$4,"_d!",Y$1,$A77))</f>
        <v>1148.655029296875</v>
      </c>
      <c r="Z77" s="19" cm="1">
        <f t="array" aca="1" ref="Z77" ca="1">INDIRECT(_xlfn.CONCAT(Z$4,"_d!",Z$1,$A77))</f>
        <v>1161.9083251953125</v>
      </c>
      <c r="AA77" s="19" cm="1">
        <f t="array" aca="1" ref="AA77" ca="1">INDIRECT(_xlfn.CONCAT(AA$4,"_d!",AA$1,$A77))</f>
        <v>1186.3958740234375</v>
      </c>
      <c r="AB77" s="19" cm="1">
        <f t="array" aca="1" ref="AB77" ca="1">INDIRECT(_xlfn.CONCAT(AB$4,"_d!",AB$1,$A77))</f>
        <v>1175.58203125</v>
      </c>
      <c r="AC77" s="19" cm="1">
        <f t="array" aca="1" ref="AC77" ca="1">INDIRECT(_xlfn.CONCAT(AC$4,"_d!",AC$1,$A77))</f>
        <v>1109.36572265625</v>
      </c>
      <c r="AD77" s="42">
        <f t="shared" ca="1" si="54"/>
        <v>1139.723596561563</v>
      </c>
      <c r="AE77" s="19" cm="1">
        <f t="array" aca="1" ref="AE77" ca="1">INDIRECT(_xlfn.CONCAT(AE$4,"_d!",AE$1,$A77))</f>
        <v>1120.7830810546875</v>
      </c>
      <c r="AF77" s="19" cm="1">
        <f t="array" aca="1" ref="AF77" ca="1">INDIRECT(_xlfn.CONCAT(AF$4,"_d!",AF$1,$A77))</f>
        <v>1148.5975341796875</v>
      </c>
      <c r="AG77" s="19" cm="1">
        <f t="array" aca="1" ref="AG77" ca="1">INDIRECT(_xlfn.CONCAT(AG$4,"_d!",AG$1,$A77))</f>
        <v>1160.7662353515625</v>
      </c>
      <c r="AH77" s="19" cm="1">
        <f t="array" aca="1" ref="AH77" ca="1">INDIRECT(_xlfn.CONCAT(AH$4,"_d!",AH$1,$A77))</f>
        <v>1190.747802734375</v>
      </c>
      <c r="AI77" s="19" cm="1">
        <f t="array" aca="1" ref="AI77" ca="1">INDIRECT(_xlfn.CONCAT(AI$4,"_d!",AI$1,$A77))</f>
        <v>1167.1456298828125</v>
      </c>
      <c r="AJ77" s="19" cm="1">
        <f t="array" aca="1" ref="AJ77" ca="1">INDIRECT(_xlfn.CONCAT(AJ$4,"_d!",AJ$1,$A77))</f>
        <v>1112.6146240234375</v>
      </c>
      <c r="AK77" s="42">
        <f t="shared" ca="1" si="55"/>
        <v>1141.2182044776146</v>
      </c>
      <c r="AL77" s="19" cm="1">
        <f t="array" aca="1" ref="AL77" ca="1">INDIRECT(_xlfn.CONCAT(AL$4,"_d!",AL$1,$A77))</f>
        <v>1116.53125</v>
      </c>
      <c r="AM77" s="19" cm="1">
        <f t="array" aca="1" ref="AM77" ca="1">INDIRECT(_xlfn.CONCAT(AM$4,"_d!",AM$1,$A77))</f>
        <v>1146.431640625</v>
      </c>
      <c r="AN77" s="19" cm="1">
        <f t="array" aca="1" ref="AN77" ca="1">INDIRECT(_xlfn.CONCAT(AN$4,"_d!",AN$1,$A77))</f>
        <v>1160.7410888671875</v>
      </c>
      <c r="AO77" s="19" cm="1">
        <f t="array" aca="1" ref="AO77" ca="1">INDIRECT(_xlfn.CONCAT(AO$4,"_d!",AO$1,$A77))</f>
        <v>1188.4111328125</v>
      </c>
      <c r="AP77" s="19" cm="1">
        <f t="array" aca="1" ref="AP77" ca="1">INDIRECT(_xlfn.CONCAT(AP$4,"_d!",AP$1,$A77))</f>
        <v>1175.0130615234375</v>
      </c>
      <c r="AQ77" s="19" cm="1">
        <f t="array" aca="1" ref="AQ77" ca="1">INDIRECT(_xlfn.CONCAT(AQ$4,"_d!",AQ$1,$A77))</f>
        <v>1107.600830078125</v>
      </c>
      <c r="AR77" s="42">
        <f t="shared" ca="1" si="56"/>
        <v>1136.7328731256384</v>
      </c>
      <c r="AS77" s="19" cm="1">
        <f t="array" aca="1" ref="AS77" ca="1">INDIRECT(_xlfn.CONCAT(AS$4,"_d!",AS$1,$A77))</f>
        <v>1119.5213623046875</v>
      </c>
      <c r="AT77" s="19" cm="1">
        <f t="array" aca="1" ref="AT77" ca="1">INDIRECT(_xlfn.CONCAT(AT$4,"_d!",AT$1,$A77))</f>
        <v>1144.4991455078125</v>
      </c>
      <c r="AU77" s="19" cm="1">
        <f t="array" aca="1" ref="AU77" ca="1">INDIRECT(_xlfn.CONCAT(AU$4,"_d!",AU$1,$A77))</f>
        <v>1159.5350341796875</v>
      </c>
      <c r="AV77" s="19" cm="1">
        <f t="array" aca="1" ref="AV77" ca="1">INDIRECT(_xlfn.CONCAT(AV$4,"_d!",AV$1,$A77))</f>
        <v>1189.321533203125</v>
      </c>
      <c r="AW77" s="19" cm="1">
        <f t="array" aca="1" ref="AW77" ca="1">INDIRECT(_xlfn.CONCAT(AW$4,"_d!",AW$1,$A77))</f>
        <v>1169.5084228515625</v>
      </c>
      <c r="AX77" s="19" cm="1">
        <f t="array" aca="1" ref="AX77" ca="1">INDIRECT(_xlfn.CONCAT(AX$4,"_d!",AX$1,$A77))</f>
        <v>1106.820556640625</v>
      </c>
      <c r="AY77" s="42">
        <f t="shared" ca="1" si="57"/>
        <v>1135.701278206544</v>
      </c>
      <c r="AZ77" s="19" cm="1">
        <f t="array" aca="1" ref="AZ77" ca="1">INDIRECT(_xlfn.CONCAT(AZ$4,"_d!",AZ$1,$A77))</f>
        <v>1119.3580322265625</v>
      </c>
      <c r="BA77" s="19" cm="1">
        <f t="array" aca="1" ref="BA77" ca="1">INDIRECT(_xlfn.CONCAT(BA$4,"_d!",BA$1,$A77))</f>
        <v>1147.8892822265625</v>
      </c>
      <c r="BB77" s="19" cm="1">
        <f t="array" aca="1" ref="BB77" ca="1">INDIRECT(_xlfn.CONCAT(BB$4,"_d!",BB$1,$A77))</f>
        <v>1157.5577392578125</v>
      </c>
      <c r="BC77" s="19" cm="1">
        <f t="array" aca="1" ref="BC77" ca="1">INDIRECT(_xlfn.CONCAT(BC$4,"_d!",BC$1,$A77))</f>
        <v>1180.0179443359375</v>
      </c>
      <c r="BD77" s="19" cm="1">
        <f t="array" aca="1" ref="BD77" ca="1">INDIRECT(_xlfn.CONCAT(BD$4,"_d!",BD$1,$A77))</f>
        <v>1174.1890869140625</v>
      </c>
      <c r="BE77" s="19" cm="1">
        <f t="array" aca="1" ref="BE77" ca="1">INDIRECT(_xlfn.CONCAT(BE$4,"_d!",BE$1,$A77))</f>
        <v>1113.5772705078125</v>
      </c>
      <c r="BF77" s="42">
        <f t="shared" ca="1" si="58"/>
        <v>1135.7716813671393</v>
      </c>
      <c r="BG77" s="19" cm="1">
        <f t="array" aca="1" ref="BG77" ca="1">INDIRECT(_xlfn.CONCAT(BG$4,"_d!",BG$1,$A77))</f>
        <v>1112.8212890625</v>
      </c>
      <c r="BH77" s="19" cm="1">
        <f t="array" aca="1" ref="BH77" ca="1">INDIRECT(_xlfn.CONCAT(BH$4,"_d!",BH$1,$A77))</f>
        <v>1143.996826171875</v>
      </c>
      <c r="BI77" s="19" cm="1">
        <f t="array" aca="1" ref="BI77" ca="1">INDIRECT(_xlfn.CONCAT(BI$4,"_d!",BI$1,$A77))</f>
        <v>1152.959228515625</v>
      </c>
      <c r="BJ77" s="19" cm="1">
        <f t="array" aca="1" ref="BJ77" ca="1">INDIRECT(_xlfn.CONCAT(BJ$4,"_d!",BJ$1,$A77))</f>
        <v>1172.5845947265625</v>
      </c>
      <c r="BK77" s="19" cm="1">
        <f t="array" aca="1" ref="BK77" ca="1">INDIRECT(_xlfn.CONCAT(BK$4,"_d!",BK$1,$A77))</f>
        <v>1167.97802734375</v>
      </c>
      <c r="BL77" s="19" cm="1">
        <f t="array" aca="1" ref="BL77" ca="1">INDIRECT(_xlfn.CONCAT(BL$4,"_d!",BL$1,$A77))</f>
        <v>1109.5538330078125</v>
      </c>
      <c r="BM77" s="42">
        <f t="shared" ca="1" si="59"/>
        <v>1128.4983632854764</v>
      </c>
      <c r="BN77" s="19" cm="1">
        <f t="array" aca="1" ref="BN77" ca="1">INDIRECT(_xlfn.CONCAT(BN$4,"_d!",BN$1,$A77))</f>
        <v>1113.2608642578125</v>
      </c>
      <c r="BO77" s="19" cm="1">
        <f t="array" aca="1" ref="BO77" ca="1">INDIRECT(_xlfn.CONCAT(BO$4,"_d!",BO$1,$A77))</f>
        <v>1143.394775390625</v>
      </c>
      <c r="BP77" s="19" cm="1">
        <f t="array" aca="1" ref="BP77" ca="1">INDIRECT(_xlfn.CONCAT(BP$4,"_d!",BP$1,$A77))</f>
        <v>1154.6761474609375</v>
      </c>
      <c r="BQ77" s="19" cm="1">
        <f t="array" aca="1" ref="BQ77" ca="1">INDIRECT(_xlfn.CONCAT(BQ$4,"_d!",BQ$1,$A77))</f>
        <v>1196.4134521484375</v>
      </c>
      <c r="BR77" s="19" cm="1">
        <f t="array" aca="1" ref="BR77" ca="1">INDIRECT(_xlfn.CONCAT(BR$4,"_d!",BR$1,$A77))</f>
        <v>1169.0836181640625</v>
      </c>
      <c r="BS77" s="19" cm="1">
        <f t="array" aca="1" ref="BS77" ca="1">INDIRECT(_xlfn.CONCAT(BS$4,"_d!",BS$1,$A77))</f>
        <v>1109.599853515625</v>
      </c>
      <c r="BT77" s="42">
        <f t="shared" ca="1" si="60"/>
        <v>1125.468573393742</v>
      </c>
      <c r="BU77" s="42"/>
      <c r="BV77" s="45">
        <f t="shared" ca="1" si="61"/>
        <v>1149.8007966195728</v>
      </c>
      <c r="BW77" s="45">
        <f t="shared" ca="1" si="62"/>
        <v>1148.9141472675344</v>
      </c>
      <c r="BX77" s="45">
        <f t="shared" ca="1" si="63"/>
        <v>1139.2931588917691</v>
      </c>
      <c r="BY77" s="45">
        <f t="shared" ca="1" si="64"/>
        <v>1139.723596561563</v>
      </c>
      <c r="BZ77" s="45">
        <f t="shared" ca="1" si="65"/>
        <v>1141.2182044776146</v>
      </c>
      <c r="CA77" s="45">
        <f t="shared" ca="1" si="66"/>
        <v>1136.7328731256384</v>
      </c>
      <c r="CB77" s="45">
        <f t="shared" ca="1" si="67"/>
        <v>1135.701278206544</v>
      </c>
      <c r="CC77" s="45">
        <f t="shared" ca="1" si="68"/>
        <v>1135.7716813671393</v>
      </c>
      <c r="CD77" s="45">
        <f t="shared" ca="1" si="69"/>
        <v>1128.4983632854764</v>
      </c>
      <c r="CE77" s="45">
        <f t="shared" ca="1" si="70"/>
        <v>1125.468573393742</v>
      </c>
      <c r="CF77" s="45" cm="1">
        <f t="array" aca="1" ref="CF77" ca="1">+SUMPRODUCT($BV$3:$CE$3/100,$BV77:$CE77)</f>
        <v>1135.5452652515464</v>
      </c>
      <c r="CG77" s="35">
        <f t="shared" si="73"/>
        <v>44896</v>
      </c>
      <c r="CH77" s="24">
        <f t="shared" ca="1" si="74"/>
        <v>4.8278832473068078E-2</v>
      </c>
      <c r="CI77" s="24">
        <f t="shared" ca="1" si="75"/>
        <v>4.880395495315315E-2</v>
      </c>
      <c r="CJ77" s="24">
        <f t="shared" ca="1" si="76"/>
        <v>4.9735282655617663E-2</v>
      </c>
      <c r="CK77" s="24">
        <f t="shared" ca="1" si="77"/>
        <v>5.0520299993693341E-2</v>
      </c>
      <c r="CL77" s="24">
        <f t="shared" ca="1" si="78"/>
        <v>5.073001673629407E-2</v>
      </c>
      <c r="CM77" s="24">
        <f t="shared" ca="1" si="79"/>
        <v>5.0848982968853207E-2</v>
      </c>
      <c r="CN77" s="24">
        <f t="shared" ca="1" si="80"/>
        <v>5.1347033085043181E-2</v>
      </c>
      <c r="CO77" s="24">
        <f t="shared" ca="1" si="81"/>
        <v>5.1957675583846452E-2</v>
      </c>
      <c r="CP77" s="24">
        <f t="shared" ca="1" si="82"/>
        <v>5.252279881535471E-2</v>
      </c>
      <c r="CQ77" s="24">
        <f t="shared" ca="1" si="83"/>
        <v>5.3225410226152681E-2</v>
      </c>
      <c r="CR77" s="24">
        <f t="shared" ca="1" si="71"/>
        <v>5.1290920708587429E-2</v>
      </c>
      <c r="CS77" s="35">
        <f t="shared" si="84"/>
        <v>44896</v>
      </c>
      <c r="CT77" s="24">
        <f t="shared" ca="1" si="41"/>
        <v>0.95247300954651104</v>
      </c>
      <c r="CU77" s="24">
        <f t="shared" ca="1" si="42"/>
        <v>0.9516866251362428</v>
      </c>
      <c r="CV77" s="24">
        <f t="shared" ca="1" si="43"/>
        <v>0.94890617431901481</v>
      </c>
      <c r="CW77" s="24">
        <f t="shared" ca="1" si="44"/>
        <v>0.94897059780667492</v>
      </c>
      <c r="CX77" s="24">
        <f t="shared" ca="1" si="45"/>
        <v>0.94886398469347322</v>
      </c>
      <c r="CY77" s="24">
        <f t="shared" ca="1" si="46"/>
        <v>0.94920786476425301</v>
      </c>
      <c r="CZ77" s="24">
        <f t="shared" ca="1" si="47"/>
        <v>0.94608454958008448</v>
      </c>
      <c r="DA77" s="24">
        <f t="shared" ca="1" si="48"/>
        <v>0.94907014598205985</v>
      </c>
      <c r="DB77" s="24">
        <f t="shared" ca="1" si="49"/>
        <v>0.94711591606453971</v>
      </c>
      <c r="DC77" s="24">
        <f t="shared" ca="1" si="50"/>
        <v>0.94708023202239877</v>
      </c>
      <c r="DD77" s="48">
        <f t="shared" ca="1" si="51"/>
        <v>0.94846645468201696</v>
      </c>
      <c r="DE77" s="48">
        <f>+[1]NAC!AG78</f>
        <v>0.9479318233519185</v>
      </c>
    </row>
    <row r="78" spans="1:109" x14ac:dyDescent="0.25">
      <c r="A78" s="110">
        <f t="shared" si="72"/>
        <v>105</v>
      </c>
      <c r="B78" s="35">
        <f>+NAC!A78</f>
        <v>44927</v>
      </c>
      <c r="C78" s="19" cm="1">
        <f t="array" aca="1" ref="C78" ca="1">INDIRECT(_xlfn.CONCAT(C$4,"_d!",C$1,$A78))</f>
        <v>1193.06005859375</v>
      </c>
      <c r="D78" s="19" cm="1">
        <f t="array" aca="1" ref="D78" ca="1">INDIRECT(_xlfn.CONCAT(D$4,"_d!",D$1,$A78))</f>
        <v>1214.894287109375</v>
      </c>
      <c r="E78" s="19" cm="1">
        <f t="array" aca="1" ref="E78" ca="1">INDIRECT(_xlfn.CONCAT(E$4,"_d!",E$1,$A78))</f>
        <v>1243.4178466796875</v>
      </c>
      <c r="F78" s="19" cm="1">
        <f t="array" aca="1" ref="F78" ca="1">INDIRECT(_xlfn.CONCAT(F$4,"_d!",F$1,$A78))</f>
        <v>1265.4390869140625</v>
      </c>
      <c r="G78" s="19" cm="1">
        <f t="array" aca="1" ref="G78" ca="1">INDIRECT(_xlfn.CONCAT(G$4,"_d!",G$1,$A78))</f>
        <v>1249.48583984375</v>
      </c>
      <c r="H78" s="19" cm="1">
        <f t="array" aca="1" ref="H78" ca="1">INDIRECT(_xlfn.CONCAT(H$4,"_d!",H$1,$A78))</f>
        <v>1163.614990234375</v>
      </c>
      <c r="I78" s="42">
        <f t="shared" ca="1" si="52"/>
        <v>1220.8358291344448</v>
      </c>
      <c r="J78" s="19" cm="1">
        <f t="array" aca="1" ref="J78" ca="1">INDIRECT(_xlfn.CONCAT(J$4,"_d!",J$1,$A78))</f>
        <v>1195.5123291015625</v>
      </c>
      <c r="K78" s="19" cm="1">
        <f t="array" aca="1" ref="K78" ca="1">INDIRECT(_xlfn.CONCAT(K$4,"_d!",K$1,$A78))</f>
        <v>1220.935791015625</v>
      </c>
      <c r="L78" s="19" cm="1">
        <f t="array" aca="1" ref="L78" ca="1">INDIRECT(_xlfn.CONCAT(L$4,"_d!",L$1,$A78))</f>
        <v>1241.671875</v>
      </c>
      <c r="M78" s="19" cm="1">
        <f t="array" aca="1" ref="M78" ca="1">INDIRECT(_xlfn.CONCAT(M$4,"_d!",M$1,$A78))</f>
        <v>1255.862060546875</v>
      </c>
      <c r="N78" s="19" cm="1">
        <f t="array" aca="1" ref="N78" ca="1">INDIRECT(_xlfn.CONCAT(N$4,"_d!",N$1,$A78))</f>
        <v>1247.755126953125</v>
      </c>
      <c r="O78" s="19" cm="1">
        <f t="array" aca="1" ref="O78" ca="1">INDIRECT(_xlfn.CONCAT(O$4,"_d!",O$1,$A78))</f>
        <v>1172.4825439453125</v>
      </c>
      <c r="P78" s="42">
        <f ca="1">+SUMPRODUCT(J$3:$O$3,J78:O78)</f>
        <v>1219.4286861434809</v>
      </c>
      <c r="Q78" s="19" cm="1">
        <f t="array" aca="1" ref="Q78" ca="1">INDIRECT(_xlfn.CONCAT(Q$4,"_d!",Q$1,$A78))</f>
        <v>1183.6051025390625</v>
      </c>
      <c r="R78" s="19" cm="1">
        <f t="array" aca="1" ref="R78" ca="1">INDIRECT(_xlfn.CONCAT(R$4,"_d!",R$1,$A78))</f>
        <v>1208.0284423828125</v>
      </c>
      <c r="S78" s="19" cm="1">
        <f t="array" aca="1" ref="S78" ca="1">INDIRECT(_xlfn.CONCAT(S$4,"_d!",S$1,$A78))</f>
        <v>1237.95947265625</v>
      </c>
      <c r="T78" s="19" cm="1">
        <f t="array" aca="1" ref="T78" ca="1">INDIRECT(_xlfn.CONCAT(T$4,"_d!",T$1,$A78))</f>
        <v>1264.848388671875</v>
      </c>
      <c r="U78" s="19" cm="1">
        <f t="array" aca="1" ref="U78" ca="1">INDIRECT(_xlfn.CONCAT(U$4,"_d!",U$1,$A78))</f>
        <v>1246.4940185546875</v>
      </c>
      <c r="V78" s="19" cm="1">
        <f t="array" aca="1" ref="V78" ca="1">INDIRECT(_xlfn.CONCAT(V$4,"_d!",V$1,$A78))</f>
        <v>1172.422607421875</v>
      </c>
      <c r="W78" s="42">
        <f t="shared" ca="1" si="53"/>
        <v>1208.9345850259651</v>
      </c>
      <c r="X78" s="19" cm="1">
        <f t="array" aca="1" ref="X78" ca="1">INDIRECT(_xlfn.CONCAT(X$4,"_d!",X$1,$A78))</f>
        <v>1182.200439453125</v>
      </c>
      <c r="Y78" s="19" cm="1">
        <f t="array" aca="1" ref="Y78" ca="1">INDIRECT(_xlfn.CONCAT(Y$4,"_d!",Y$1,$A78))</f>
        <v>1218.379150390625</v>
      </c>
      <c r="Z78" s="19" cm="1">
        <f t="array" aca="1" ref="Z78" ca="1">INDIRECT(_xlfn.CONCAT(Z$4,"_d!",Z$1,$A78))</f>
        <v>1237.1724853515625</v>
      </c>
      <c r="AA78" s="19" cm="1">
        <f t="array" aca="1" ref="AA78" ca="1">INDIRECT(_xlfn.CONCAT(AA$4,"_d!",AA$1,$A78))</f>
        <v>1253.3505859375</v>
      </c>
      <c r="AB78" s="19" cm="1">
        <f t="array" aca="1" ref="AB78" ca="1">INDIRECT(_xlfn.CONCAT(AB$4,"_d!",AB$1,$A78))</f>
        <v>1250.7911376953125</v>
      </c>
      <c r="AC78" s="19" cm="1">
        <f t="array" aca="1" ref="AC78" ca="1">INDIRECT(_xlfn.CONCAT(AC$4,"_d!",AC$1,$A78))</f>
        <v>1174.9078369140625</v>
      </c>
      <c r="AD78" s="42">
        <f t="shared" ca="1" si="54"/>
        <v>1208.966836086687</v>
      </c>
      <c r="AE78" s="19" cm="1">
        <f t="array" aca="1" ref="AE78" ca="1">INDIRECT(_xlfn.CONCAT(AE$4,"_d!",AE$1,$A78))</f>
        <v>1187.99658203125</v>
      </c>
      <c r="AF78" s="19" cm="1">
        <f t="array" aca="1" ref="AF78" ca="1">INDIRECT(_xlfn.CONCAT(AF$4,"_d!",AF$1,$A78))</f>
        <v>1217.9212646484375</v>
      </c>
      <c r="AG78" s="19" cm="1">
        <f t="array" aca="1" ref="AG78" ca="1">INDIRECT(_xlfn.CONCAT(AG$4,"_d!",AG$1,$A78))</f>
        <v>1234.45654296875</v>
      </c>
      <c r="AH78" s="19" cm="1">
        <f t="array" aca="1" ref="AH78" ca="1">INDIRECT(_xlfn.CONCAT(AH$4,"_d!",AH$1,$A78))</f>
        <v>1258.2664794921875</v>
      </c>
      <c r="AI78" s="19" cm="1">
        <f t="array" aca="1" ref="AI78" ca="1">INDIRECT(_xlfn.CONCAT(AI$4,"_d!",AI$1,$A78))</f>
        <v>1241.1156005859375</v>
      </c>
      <c r="AJ78" s="19" cm="1">
        <f t="array" aca="1" ref="AJ78" ca="1">INDIRECT(_xlfn.CONCAT(AJ$4,"_d!",AJ$1,$A78))</f>
        <v>1178.2667236328125</v>
      </c>
      <c r="AK78" s="42">
        <f t="shared" ca="1" si="55"/>
        <v>1210.2526574568992</v>
      </c>
      <c r="AL78" s="19" cm="1">
        <f t="array" aca="1" ref="AL78" ca="1">INDIRECT(_xlfn.CONCAT(AL$4,"_d!",AL$1,$A78))</f>
        <v>1182.056884765625</v>
      </c>
      <c r="AM78" s="19" cm="1">
        <f t="array" aca="1" ref="AM78" ca="1">INDIRECT(_xlfn.CONCAT(AM$4,"_d!",AM$1,$A78))</f>
        <v>1215.94921875</v>
      </c>
      <c r="AN78" s="19" cm="1">
        <f t="array" aca="1" ref="AN78" ca="1">INDIRECT(_xlfn.CONCAT(AN$4,"_d!",AN$1,$A78))</f>
        <v>1233.9163818359375</v>
      </c>
      <c r="AO78" s="19" cm="1">
        <f t="array" aca="1" ref="AO78" ca="1">INDIRECT(_xlfn.CONCAT(AO$4,"_d!",AO$1,$A78))</f>
        <v>1255.03173828125</v>
      </c>
      <c r="AP78" s="19" cm="1">
        <f t="array" aca="1" ref="AP78" ca="1">INDIRECT(_xlfn.CONCAT(AP$4,"_d!",AP$1,$A78))</f>
        <v>1249.2275390625</v>
      </c>
      <c r="AQ78" s="19" cm="1">
        <f t="array" aca="1" ref="AQ78" ca="1">INDIRECT(_xlfn.CONCAT(AQ$4,"_d!",AQ$1,$A78))</f>
        <v>1173.8092041015625</v>
      </c>
      <c r="AR78" s="42">
        <f t="shared" ca="1" si="56"/>
        <v>1204.9590659356079</v>
      </c>
      <c r="AS78" s="19" cm="1">
        <f t="array" aca="1" ref="AS78" ca="1">INDIRECT(_xlfn.CONCAT(AS$4,"_d!",AS$1,$A78))</f>
        <v>1185.9561767578125</v>
      </c>
      <c r="AT78" s="19" cm="1">
        <f t="array" aca="1" ref="AT78" ca="1">INDIRECT(_xlfn.CONCAT(AT$4,"_d!",AT$1,$A78))</f>
        <v>1213.81103515625</v>
      </c>
      <c r="AU78" s="19" cm="1">
        <f t="array" aca="1" ref="AU78" ca="1">INDIRECT(_xlfn.CONCAT(AU$4,"_d!",AU$1,$A78))</f>
        <v>1231.2108154296875</v>
      </c>
      <c r="AV78" s="19" cm="1">
        <f t="array" aca="1" ref="AV78" ca="1">INDIRECT(_xlfn.CONCAT(AV$4,"_d!",AV$1,$A78))</f>
        <v>1256.02392578125</v>
      </c>
      <c r="AW78" s="19" cm="1">
        <f t="array" aca="1" ref="AW78" ca="1">INDIRECT(_xlfn.CONCAT(AW$4,"_d!",AW$1,$A78))</f>
        <v>1244.1123046875</v>
      </c>
      <c r="AX78" s="19" cm="1">
        <f t="array" aca="1" ref="AX78" ca="1">INDIRECT(_xlfn.CONCAT(AX$4,"_d!",AX$1,$A78))</f>
        <v>1173.6141357421875</v>
      </c>
      <c r="AY78" s="42">
        <f t="shared" ca="1" si="57"/>
        <v>1204.0536918005159</v>
      </c>
      <c r="AZ78" s="19" cm="1">
        <f t="array" aca="1" ref="AZ78" ca="1">INDIRECT(_xlfn.CONCAT(AZ$4,"_d!",AZ$1,$A78))</f>
        <v>1185.0399169921875</v>
      </c>
      <c r="BA78" s="19" cm="1">
        <f t="array" aca="1" ref="BA78" ca="1">INDIRECT(_xlfn.CONCAT(BA$4,"_d!",BA$1,$A78))</f>
        <v>1217.132568359375</v>
      </c>
      <c r="BB78" s="19" cm="1">
        <f t="array" aca="1" ref="BB78" ca="1">INDIRECT(_xlfn.CONCAT(BB$4,"_d!",BB$1,$A78))</f>
        <v>1229.208251953125</v>
      </c>
      <c r="BC78" s="19" cm="1">
        <f t="array" aca="1" ref="BC78" ca="1">INDIRECT(_xlfn.CONCAT(BC$4,"_d!",BC$1,$A78))</f>
        <v>1245.1099853515625</v>
      </c>
      <c r="BD78" s="19" cm="1">
        <f t="array" aca="1" ref="BD78" ca="1">INDIRECT(_xlfn.CONCAT(BD$4,"_d!",BD$1,$A78))</f>
        <v>1249.4140625</v>
      </c>
      <c r="BE78" s="19" cm="1">
        <f t="array" aca="1" ref="BE78" ca="1">INDIRECT(_xlfn.CONCAT(BE$4,"_d!",BE$1,$A78))</f>
        <v>1179.879638671875</v>
      </c>
      <c r="BF78" s="42">
        <f t="shared" ca="1" si="58"/>
        <v>1203.5628799305857</v>
      </c>
      <c r="BG78" s="19" cm="1">
        <f t="array" aca="1" ref="BG78" ca="1">INDIRECT(_xlfn.CONCAT(BG$4,"_d!",BG$1,$A78))</f>
        <v>1178.546630859375</v>
      </c>
      <c r="BH78" s="19" cm="1">
        <f t="array" aca="1" ref="BH78" ca="1">INDIRECT(_xlfn.CONCAT(BH$4,"_d!",BH$1,$A78))</f>
        <v>1212.5562744140625</v>
      </c>
      <c r="BI78" s="19" cm="1">
        <f t="array" aca="1" ref="BI78" ca="1">INDIRECT(_xlfn.CONCAT(BI$4,"_d!",BI$1,$A78))</f>
        <v>1224.707763671875</v>
      </c>
      <c r="BJ78" s="19" cm="1">
        <f t="array" aca="1" ref="BJ78" ca="1">INDIRECT(_xlfn.CONCAT(BJ$4,"_d!",BJ$1,$A78))</f>
        <v>1236.916015625</v>
      </c>
      <c r="BK78" s="19" cm="1">
        <f t="array" aca="1" ref="BK78" ca="1">INDIRECT(_xlfn.CONCAT(BK$4,"_d!",BK$1,$A78))</f>
        <v>1243.244873046875</v>
      </c>
      <c r="BL78" s="19" cm="1">
        <f t="array" aca="1" ref="BL78" ca="1">INDIRECT(_xlfn.CONCAT(BL$4,"_d!",BL$1,$A78))</f>
        <v>1176.4708251953125</v>
      </c>
      <c r="BM78" s="42">
        <f t="shared" ca="1" si="59"/>
        <v>1195.907738829053</v>
      </c>
      <c r="BN78" s="19" cm="1">
        <f t="array" aca="1" ref="BN78" ca="1">INDIRECT(_xlfn.CONCAT(BN$4,"_d!",BN$1,$A78))</f>
        <v>1179.0167236328125</v>
      </c>
      <c r="BO78" s="19" cm="1">
        <f t="array" aca="1" ref="BO78" ca="1">INDIRECT(_xlfn.CONCAT(BO$4,"_d!",BO$1,$A78))</f>
        <v>1212.18701171875</v>
      </c>
      <c r="BP78" s="19" cm="1">
        <f t="array" aca="1" ref="BP78" ca="1">INDIRECT(_xlfn.CONCAT(BP$4,"_d!",BP$1,$A78))</f>
        <v>1224.833740234375</v>
      </c>
      <c r="BQ78" s="19" cm="1">
        <f t="array" aca="1" ref="BQ78" ca="1">INDIRECT(_xlfn.CONCAT(BQ$4,"_d!",BQ$1,$A78))</f>
        <v>1260.9765625</v>
      </c>
      <c r="BR78" s="19" cm="1">
        <f t="array" aca="1" ref="BR78" ca="1">INDIRECT(_xlfn.CONCAT(BR$4,"_d!",BR$1,$A78))</f>
        <v>1243.5350341796875</v>
      </c>
      <c r="BS78" s="19" cm="1">
        <f t="array" aca="1" ref="BS78" ca="1">INDIRECT(_xlfn.CONCAT(BS$4,"_d!",BS$1,$A78))</f>
        <v>1177.4466552734375</v>
      </c>
      <c r="BT78" s="42">
        <f t="shared" ca="1" si="60"/>
        <v>1192.6784783637536</v>
      </c>
      <c r="BU78" s="42"/>
      <c r="BV78" s="45">
        <f t="shared" ca="1" si="61"/>
        <v>1220.8358291344448</v>
      </c>
      <c r="BW78" s="45">
        <f t="shared" ca="1" si="62"/>
        <v>1219.4286861434809</v>
      </c>
      <c r="BX78" s="45">
        <f t="shared" ca="1" si="63"/>
        <v>1208.9345850259651</v>
      </c>
      <c r="BY78" s="45">
        <f t="shared" ca="1" si="64"/>
        <v>1208.966836086687</v>
      </c>
      <c r="BZ78" s="45">
        <f t="shared" ca="1" si="65"/>
        <v>1210.2526574568992</v>
      </c>
      <c r="CA78" s="45">
        <f t="shared" ca="1" si="66"/>
        <v>1204.9590659356079</v>
      </c>
      <c r="CB78" s="45">
        <f t="shared" ca="1" si="67"/>
        <v>1204.0536918005159</v>
      </c>
      <c r="CC78" s="45">
        <f t="shared" ca="1" si="68"/>
        <v>1203.5628799305857</v>
      </c>
      <c r="CD78" s="45">
        <f t="shared" ca="1" si="69"/>
        <v>1195.907738829053</v>
      </c>
      <c r="CE78" s="45">
        <f t="shared" ca="1" si="70"/>
        <v>1192.6784783637536</v>
      </c>
      <c r="CF78" s="45" cm="1">
        <f t="array" aca="1" ref="CF78" ca="1">+SUMPRODUCT($BV$3:$CE$3/100,$BV78:$CE78)</f>
        <v>1203.9901910217432</v>
      </c>
      <c r="CG78" s="35">
        <f t="shared" si="73"/>
        <v>44927</v>
      </c>
      <c r="CH78" s="24">
        <f t="shared" ca="1" si="74"/>
        <v>6.1780295094346682E-2</v>
      </c>
      <c r="CI78" s="24">
        <f t="shared" ca="1" si="75"/>
        <v>6.1374941760140578E-2</v>
      </c>
      <c r="CJ78" s="24">
        <f t="shared" ca="1" si="76"/>
        <v>6.1126871157497931E-2</v>
      </c>
      <c r="CK78" s="24">
        <f t="shared" ca="1" si="77"/>
        <v>6.0754414258004541E-2</v>
      </c>
      <c r="CL78" s="24">
        <f t="shared" ca="1" si="78"/>
        <v>6.0491896035679504E-2</v>
      </c>
      <c r="CM78" s="24">
        <f t="shared" ca="1" si="79"/>
        <v>6.0019547620163483E-2</v>
      </c>
      <c r="CN78" s="24">
        <f t="shared" ca="1" si="80"/>
        <v>6.0185204424451744E-2</v>
      </c>
      <c r="CO78" s="24">
        <f t="shared" ca="1" si="81"/>
        <v>5.9687347092371112E-2</v>
      </c>
      <c r="CP78" s="24">
        <f t="shared" ca="1" si="82"/>
        <v>5.9733693673531763E-2</v>
      </c>
      <c r="CQ78" s="24">
        <f t="shared" ca="1" si="83"/>
        <v>5.9717264932015457E-2</v>
      </c>
      <c r="CR78" s="24">
        <f t="shared" ca="1" si="71"/>
        <v>6.0274942677018606E-2</v>
      </c>
      <c r="CS78" s="35">
        <f t="shared" si="84"/>
        <v>44927</v>
      </c>
      <c r="CT78" s="24">
        <f t="shared" ca="1" si="41"/>
        <v>0.99405843828105311</v>
      </c>
      <c r="CU78" s="24">
        <f t="shared" ca="1" si="42"/>
        <v>0.9926145831897033</v>
      </c>
      <c r="CV78" s="24">
        <f t="shared" ca="1" si="43"/>
        <v>0.99020015301637732</v>
      </c>
      <c r="CW78" s="24">
        <f t="shared" ca="1" si="44"/>
        <v>0.99021532123361089</v>
      </c>
      <c r="CX78" s="24">
        <f t="shared" ca="1" si="45"/>
        <v>0.98864440307297485</v>
      </c>
      <c r="CY78" s="24">
        <f t="shared" ca="1" si="46"/>
        <v>0.98905656166691092</v>
      </c>
      <c r="CZ78" s="24">
        <f t="shared" ca="1" si="47"/>
        <v>0.98628885648749298</v>
      </c>
      <c r="DA78" s="24">
        <f t="shared" ca="1" si="48"/>
        <v>0.98861157817947798</v>
      </c>
      <c r="DB78" s="24">
        <f t="shared" ca="1" si="49"/>
        <v>0.98691332452145719</v>
      </c>
      <c r="DC78" s="24">
        <f t="shared" ca="1" si="50"/>
        <v>0.98744615218713716</v>
      </c>
      <c r="DD78" s="48">
        <f t="shared" ca="1" si="51"/>
        <v>0.98878893550180336</v>
      </c>
      <c r="DE78" s="48">
        <f>+[1]NAC!AG79</f>
        <v>0.98829086145403622</v>
      </c>
    </row>
    <row r="79" spans="1:109" x14ac:dyDescent="0.25">
      <c r="A79" s="110">
        <f t="shared" si="72"/>
        <v>106</v>
      </c>
      <c r="B79" s="35">
        <f>+NAC!A79</f>
        <v>44958</v>
      </c>
      <c r="C79" s="19" cm="1">
        <f t="array" aca="1" ref="C79" ca="1">INDIRECT(_xlfn.CONCAT(C$4,"_d!",C$1,$A79))</f>
        <v>1281.3975830078125</v>
      </c>
      <c r="D79" s="19" cm="1">
        <f t="array" aca="1" ref="D79" ca="1">INDIRECT(_xlfn.CONCAT(D$4,"_d!",D$1,$A79))</f>
        <v>1297.4017333984375</v>
      </c>
      <c r="E79" s="19" cm="1">
        <f t="array" aca="1" ref="E79" ca="1">INDIRECT(_xlfn.CONCAT(E$4,"_d!",E$1,$A79))</f>
        <v>1341.4422607421875</v>
      </c>
      <c r="F79" s="19" cm="1">
        <f t="array" aca="1" ref="F79" ca="1">INDIRECT(_xlfn.CONCAT(F$4,"_d!",F$1,$A79))</f>
        <v>1367.0948486328125</v>
      </c>
      <c r="G79" s="19" cm="1">
        <f t="array" aca="1" ref="G79" ca="1">INDIRECT(_xlfn.CONCAT(G$4,"_d!",G$1,$A79))</f>
        <v>1340.5137939453125</v>
      </c>
      <c r="H79" s="19" cm="1">
        <f t="array" aca="1" ref="H79" ca="1">INDIRECT(_xlfn.CONCAT(H$4,"_d!",H$1,$A79))</f>
        <v>1234.440673828125</v>
      </c>
      <c r="I79" s="42">
        <f t="shared" ca="1" si="52"/>
        <v>1310.5525528439873</v>
      </c>
      <c r="J79" s="19" cm="1">
        <f t="array" aca="1" ref="J79" ca="1">INDIRECT(_xlfn.CONCAT(J$4,"_d!",J$1,$A79))</f>
        <v>1283.216064453125</v>
      </c>
      <c r="K79" s="19" cm="1">
        <f t="array" aca="1" ref="K79" ca="1">INDIRECT(_xlfn.CONCAT(K$4,"_d!",K$1,$A79))</f>
        <v>1301.6231689453125</v>
      </c>
      <c r="L79" s="19" cm="1">
        <f t="array" aca="1" ref="L79" ca="1">INDIRECT(_xlfn.CONCAT(L$4,"_d!",L$1,$A79))</f>
        <v>1336.8541259765625</v>
      </c>
      <c r="M79" s="19" cm="1">
        <f t="array" aca="1" ref="M79" ca="1">INDIRECT(_xlfn.CONCAT(M$4,"_d!",M$1,$A79))</f>
        <v>1355.9481201171875</v>
      </c>
      <c r="N79" s="19" cm="1">
        <f t="array" aca="1" ref="N79" ca="1">INDIRECT(_xlfn.CONCAT(N$4,"_d!",N$1,$A79))</f>
        <v>1335.73291015625</v>
      </c>
      <c r="O79" s="19" cm="1">
        <f t="array" aca="1" ref="O79" ca="1">INDIRECT(_xlfn.CONCAT(O$4,"_d!",O$1,$A79))</f>
        <v>1241.9190673828125</v>
      </c>
      <c r="P79" s="42">
        <f ca="1">+SUMPRODUCT(J$3:$O$3,J79:O79)</f>
        <v>1306.6049630354423</v>
      </c>
      <c r="Q79" s="19" cm="1">
        <f t="array" aca="1" ref="Q79" ca="1">INDIRECT(_xlfn.CONCAT(Q$4,"_d!",Q$1,$A79))</f>
        <v>1267.5433349609375</v>
      </c>
      <c r="R79" s="19" cm="1">
        <f t="array" aca="1" ref="R79" ca="1">INDIRECT(_xlfn.CONCAT(R$4,"_d!",R$1,$A79))</f>
        <v>1286.732666015625</v>
      </c>
      <c r="S79" s="19" cm="1">
        <f t="array" aca="1" ref="S79" ca="1">INDIRECT(_xlfn.CONCAT(S$4,"_d!",S$1,$A79))</f>
        <v>1331.1973876953125</v>
      </c>
      <c r="T79" s="19" cm="1">
        <f t="array" aca="1" ref="T79" ca="1">INDIRECT(_xlfn.CONCAT(T$4,"_d!",T$1,$A79))</f>
        <v>1364.8372802734375</v>
      </c>
      <c r="U79" s="19" cm="1">
        <f t="array" aca="1" ref="U79" ca="1">INDIRECT(_xlfn.CONCAT(U$4,"_d!",U$1,$A79))</f>
        <v>1333.998046875</v>
      </c>
      <c r="V79" s="19" cm="1">
        <f t="array" aca="1" ref="V79" ca="1">INDIRECT(_xlfn.CONCAT(V$4,"_d!",V$1,$A79))</f>
        <v>1241.8359375</v>
      </c>
      <c r="W79" s="42">
        <f t="shared" ca="1" si="53"/>
        <v>1293.4029250922601</v>
      </c>
      <c r="X79" s="19" cm="1">
        <f t="array" aca="1" ref="X79" ca="1">INDIRECT(_xlfn.CONCAT(X$4,"_d!",X$1,$A79))</f>
        <v>1264.593994140625</v>
      </c>
      <c r="Y79" s="19" cm="1">
        <f t="array" aca="1" ref="Y79" ca="1">INDIRECT(_xlfn.CONCAT(Y$4,"_d!",Y$1,$A79))</f>
        <v>1296.3504638671875</v>
      </c>
      <c r="Z79" s="19" cm="1">
        <f t="array" aca="1" ref="Z79" ca="1">INDIRECT(_xlfn.CONCAT(Z$4,"_d!",Z$1,$A79))</f>
        <v>1329.2073974609375</v>
      </c>
      <c r="AA79" s="19" cm="1">
        <f t="array" aca="1" ref="AA79" ca="1">INDIRECT(_xlfn.CONCAT(AA$4,"_d!",AA$1,$A79))</f>
        <v>1351.3843994140625</v>
      </c>
      <c r="AB79" s="19" cm="1">
        <f t="array" aca="1" ref="AB79" ca="1">INDIRECT(_xlfn.CONCAT(AB$4,"_d!",AB$1,$A79))</f>
        <v>1336.603515625</v>
      </c>
      <c r="AC79" s="19" cm="1">
        <f t="array" aca="1" ref="AC79" ca="1">INDIRECT(_xlfn.CONCAT(AC$4,"_d!",AC$1,$A79))</f>
        <v>1243.0950927734375</v>
      </c>
      <c r="AD79" s="42">
        <f t="shared" ca="1" si="54"/>
        <v>1291.4709907088759</v>
      </c>
      <c r="AE79" s="19" cm="1">
        <f t="array" aca="1" ref="AE79" ca="1">INDIRECT(_xlfn.CONCAT(AE$4,"_d!",AE$1,$A79))</f>
        <v>1272.1640625</v>
      </c>
      <c r="AF79" s="19" cm="1">
        <f t="array" aca="1" ref="AF79" ca="1">INDIRECT(_xlfn.CONCAT(AF$4,"_d!",AF$1,$A79))</f>
        <v>1295.2001953125</v>
      </c>
      <c r="AG79" s="19" cm="1">
        <f t="array" aca="1" ref="AG79" ca="1">INDIRECT(_xlfn.CONCAT(AG$4,"_d!",AG$1,$A79))</f>
        <v>1324.6365966796875</v>
      </c>
      <c r="AH79" s="19" cm="1">
        <f t="array" aca="1" ref="AH79" ca="1">INDIRECT(_xlfn.CONCAT(AH$4,"_d!",AH$1,$A79))</f>
        <v>1357.55126953125</v>
      </c>
      <c r="AI79" s="19" cm="1">
        <f t="array" aca="1" ref="AI79" ca="1">INDIRECT(_xlfn.CONCAT(AI$4,"_d!",AI$1,$A79))</f>
        <v>1325.7552490234375</v>
      </c>
      <c r="AJ79" s="19" cm="1">
        <f t="array" aca="1" ref="AJ79" ca="1">INDIRECT(_xlfn.CONCAT(AJ$4,"_d!",AJ$1,$A79))</f>
        <v>1247.6715087890625</v>
      </c>
      <c r="AK79" s="42">
        <f t="shared" ca="1" si="55"/>
        <v>1292.6568969186951</v>
      </c>
      <c r="AL79" s="19" cm="1">
        <f t="array" aca="1" ref="AL79" ca="1">INDIRECT(_xlfn.CONCAT(AL$4,"_d!",AL$1,$A79))</f>
        <v>1264.2957763671875</v>
      </c>
      <c r="AM79" s="19" cm="1">
        <f t="array" aca="1" ref="AM79" ca="1">INDIRECT(_xlfn.CONCAT(AM$4,"_d!",AM$1,$A79))</f>
        <v>1293.072509765625</v>
      </c>
      <c r="AN79" s="19" cm="1">
        <f t="array" aca="1" ref="AN79" ca="1">INDIRECT(_xlfn.CONCAT(AN$4,"_d!",AN$1,$A79))</f>
        <v>1321.9541015625</v>
      </c>
      <c r="AO79" s="19" cm="1">
        <f t="array" aca="1" ref="AO79" ca="1">INDIRECT(_xlfn.CONCAT(AO$4,"_d!",AO$1,$A79))</f>
        <v>1351.87646484375</v>
      </c>
      <c r="AP79" s="19" cm="1">
        <f t="array" aca="1" ref="AP79" ca="1">INDIRECT(_xlfn.CONCAT(AP$4,"_d!",AP$1,$A79))</f>
        <v>1332.75830078125</v>
      </c>
      <c r="AQ79" s="19" cm="1">
        <f t="array" aca="1" ref="AQ79" ca="1">INDIRECT(_xlfn.CONCAT(AQ$4,"_d!",AQ$1,$A79))</f>
        <v>1242.707275390625</v>
      </c>
      <c r="AR79" s="42">
        <f t="shared" ca="1" si="56"/>
        <v>1285.679321095666</v>
      </c>
      <c r="AS79" s="19" cm="1">
        <f t="array" aca="1" ref="AS79" ca="1">INDIRECT(_xlfn.CONCAT(AS$4,"_d!",AS$1,$A79))</f>
        <v>1266.3135986328125</v>
      </c>
      <c r="AT79" s="19" cm="1">
        <f t="array" aca="1" ref="AT79" ca="1">INDIRECT(_xlfn.CONCAT(AT$4,"_d!",AT$1,$A79))</f>
        <v>1290.075927734375</v>
      </c>
      <c r="AU79" s="19" cm="1">
        <f t="array" aca="1" ref="AU79" ca="1">INDIRECT(_xlfn.CONCAT(AU$4,"_d!",AU$1,$A79))</f>
        <v>1317.2750244140625</v>
      </c>
      <c r="AV79" s="19" cm="1">
        <f t="array" aca="1" ref="AV79" ca="1">INDIRECT(_xlfn.CONCAT(AV$4,"_d!",AV$1,$A79))</f>
        <v>1352.5953369140625</v>
      </c>
      <c r="AW79" s="19" cm="1">
        <f t="array" aca="1" ref="AW79" ca="1">INDIRECT(_xlfn.CONCAT(AW$4,"_d!",AW$1,$A79))</f>
        <v>1325.803955078125</v>
      </c>
      <c r="AX79" s="19" cm="1">
        <f t="array" aca="1" ref="AX79" ca="1">INDIRECT(_xlfn.CONCAT(AX$4,"_d!",AX$1,$A79))</f>
        <v>1241.597900390625</v>
      </c>
      <c r="AY79" s="42">
        <f t="shared" ca="1" si="57"/>
        <v>1283.2962700626215</v>
      </c>
      <c r="AZ79" s="19" cm="1">
        <f t="array" aca="1" ref="AZ79" ca="1">INDIRECT(_xlfn.CONCAT(AZ$4,"_d!",AZ$1,$A79))</f>
        <v>1264.2301025390625</v>
      </c>
      <c r="BA79" s="19" cm="1">
        <f t="array" aca="1" ref="BA79" ca="1">INDIRECT(_xlfn.CONCAT(BA$4,"_d!",BA$1,$A79))</f>
        <v>1292.4368896484375</v>
      </c>
      <c r="BB79" s="19" cm="1">
        <f t="array" aca="1" ref="BB79" ca="1">INDIRECT(_xlfn.CONCAT(BB$4,"_d!",BB$1,$A79))</f>
        <v>1312.7701416015625</v>
      </c>
      <c r="BC79" s="19" cm="1">
        <f t="array" aca="1" ref="BC79" ca="1">INDIRECT(_xlfn.CONCAT(BC$4,"_d!",BC$1,$A79))</f>
        <v>1339.457275390625</v>
      </c>
      <c r="BD79" s="19" cm="1">
        <f t="array" aca="1" ref="BD79" ca="1">INDIRECT(_xlfn.CONCAT(BD$4,"_d!",BD$1,$A79))</f>
        <v>1331.8045654296875</v>
      </c>
      <c r="BE79" s="19" cm="1">
        <f t="array" aca="1" ref="BE79" ca="1">INDIRECT(_xlfn.CONCAT(BE$4,"_d!",BE$1,$A79))</f>
        <v>1246.6011962890625</v>
      </c>
      <c r="BF79" s="42">
        <f t="shared" ca="1" si="58"/>
        <v>1281.46395943218</v>
      </c>
      <c r="BG79" s="19" cm="1">
        <f t="array" aca="1" ref="BG79" ca="1">INDIRECT(_xlfn.CONCAT(BG$4,"_d!",BG$1,$A79))</f>
        <v>1256.765380859375</v>
      </c>
      <c r="BH79" s="19" cm="1">
        <f t="array" aca="1" ref="BH79" ca="1">INDIRECT(_xlfn.CONCAT(BH$4,"_d!",BH$1,$A79))</f>
        <v>1286.2587890625</v>
      </c>
      <c r="BI79" s="19" cm="1">
        <f t="array" aca="1" ref="BI79" ca="1">INDIRECT(_xlfn.CONCAT(BI$4,"_d!",BI$1,$A79))</f>
        <v>1307.0225830078125</v>
      </c>
      <c r="BJ79" s="19" cm="1">
        <f t="array" aca="1" ref="BJ79" ca="1">INDIRECT(_xlfn.CONCAT(BJ$4,"_d!",BJ$1,$A79))</f>
        <v>1331.4871826171875</v>
      </c>
      <c r="BK79" s="19" cm="1">
        <f t="array" aca="1" ref="BK79" ca="1">INDIRECT(_xlfn.CONCAT(BK$4,"_d!",BK$1,$A79))</f>
        <v>1323.9869384765625</v>
      </c>
      <c r="BL79" s="19" cm="1">
        <f t="array" aca="1" ref="BL79" ca="1">INDIRECT(_xlfn.CONCAT(BL$4,"_d!",BL$1,$A79))</f>
        <v>1242.345458984375</v>
      </c>
      <c r="BM79" s="42">
        <f t="shared" ca="1" si="59"/>
        <v>1272.2259859921044</v>
      </c>
      <c r="BN79" s="19" cm="1">
        <f t="array" aca="1" ref="BN79" ca="1">INDIRECT(_xlfn.CONCAT(BN$4,"_d!",BN$1,$A79))</f>
        <v>1253.975830078125</v>
      </c>
      <c r="BO79" s="19" cm="1">
        <f t="array" aca="1" ref="BO79" ca="1">INDIRECT(_xlfn.CONCAT(BO$4,"_d!",BO$1,$A79))</f>
        <v>1284.3681640625</v>
      </c>
      <c r="BP79" s="19" cm="1">
        <f t="array" aca="1" ref="BP79" ca="1">INDIRECT(_xlfn.CONCAT(BP$4,"_d!",BP$1,$A79))</f>
        <v>1305.28173828125</v>
      </c>
      <c r="BQ79" s="19" cm="1">
        <f t="array" aca="1" ref="BQ79" ca="1">INDIRECT(_xlfn.CONCAT(BQ$4,"_d!",BQ$1,$A79))</f>
        <v>1354.4637451171875</v>
      </c>
      <c r="BR79" s="19" cm="1">
        <f t="array" aca="1" ref="BR79" ca="1">INDIRECT(_xlfn.CONCAT(BR$4,"_d!",BR$1,$A79))</f>
        <v>1320.4873046875</v>
      </c>
      <c r="BS79" s="19" cm="1">
        <f t="array" aca="1" ref="BS79" ca="1">INDIRECT(_xlfn.CONCAT(BS$4,"_d!",BS$1,$A79))</f>
        <v>1242.1986083984375</v>
      </c>
      <c r="BT79" s="42">
        <f t="shared" ca="1" si="60"/>
        <v>1266.4585558135159</v>
      </c>
      <c r="BU79" s="42"/>
      <c r="BV79" s="45">
        <f t="shared" ca="1" si="61"/>
        <v>1310.5525528439873</v>
      </c>
      <c r="BW79" s="45">
        <f t="shared" ca="1" si="62"/>
        <v>1306.6049630354423</v>
      </c>
      <c r="BX79" s="45">
        <f t="shared" ca="1" si="63"/>
        <v>1293.4029250922601</v>
      </c>
      <c r="BY79" s="45">
        <f t="shared" ca="1" si="64"/>
        <v>1291.4709907088759</v>
      </c>
      <c r="BZ79" s="45">
        <f t="shared" ca="1" si="65"/>
        <v>1292.6568969186951</v>
      </c>
      <c r="CA79" s="45">
        <f t="shared" ca="1" si="66"/>
        <v>1285.679321095666</v>
      </c>
      <c r="CB79" s="45">
        <f t="shared" ca="1" si="67"/>
        <v>1283.2962700626215</v>
      </c>
      <c r="CC79" s="45">
        <f t="shared" ca="1" si="68"/>
        <v>1281.46395943218</v>
      </c>
      <c r="CD79" s="45">
        <f t="shared" ca="1" si="69"/>
        <v>1272.2259859921044</v>
      </c>
      <c r="CE79" s="45">
        <f t="shared" ca="1" si="70"/>
        <v>1266.4585558135159</v>
      </c>
      <c r="CF79" s="45" cm="1">
        <f t="array" aca="1" ref="CF79" ca="1">+SUMPRODUCT($BV$3:$CE$3/100,$BV79:$CE79)</f>
        <v>1283.8234074530137</v>
      </c>
      <c r="CG79" s="35">
        <f t="shared" si="73"/>
        <v>44958</v>
      </c>
      <c r="CH79" s="24">
        <f t="shared" ca="1" si="74"/>
        <v>7.348795109752837E-2</v>
      </c>
      <c r="CI79" s="24">
        <f t="shared" ca="1" si="75"/>
        <v>7.148944245986355E-2</v>
      </c>
      <c r="CJ79" s="24">
        <f t="shared" ca="1" si="76"/>
        <v>6.9870066678984877E-2</v>
      </c>
      <c r="CK79" s="24">
        <f t="shared" ca="1" si="77"/>
        <v>6.8243521790264383E-2</v>
      </c>
      <c r="CL79" s="24">
        <f t="shared" ca="1" si="78"/>
        <v>6.8088459838585802E-2</v>
      </c>
      <c r="CM79" s="24">
        <f t="shared" ca="1" si="79"/>
        <v>6.6990039281858538E-2</v>
      </c>
      <c r="CN79" s="24">
        <f t="shared" ca="1" si="80"/>
        <v>6.5813159995886883E-2</v>
      </c>
      <c r="CO79" s="24">
        <f t="shared" ca="1" si="81"/>
        <v>6.4725392250454927E-2</v>
      </c>
      <c r="CP79" s="24">
        <f t="shared" ca="1" si="82"/>
        <v>6.3816166318797052E-2</v>
      </c>
      <c r="CQ79" s="24">
        <f t="shared" ca="1" si="83"/>
        <v>6.186082736311449E-2</v>
      </c>
      <c r="CR79" s="24">
        <f t="shared" ca="1" si="71"/>
        <v>6.6307198369715659E-2</v>
      </c>
      <c r="CS79" s="35">
        <f t="shared" si="84"/>
        <v>44958</v>
      </c>
      <c r="CT79" s="24">
        <f t="shared" ca="1" si="41"/>
        <v>1.035423178853252</v>
      </c>
      <c r="CU79" s="24">
        <f t="shared" ca="1" si="42"/>
        <v>1.0314723370332795</v>
      </c>
      <c r="CV79" s="24">
        <f t="shared" ca="1" si="43"/>
        <v>1.0284595148139077</v>
      </c>
      <c r="CW79" s="24">
        <f t="shared" ca="1" si="44"/>
        <v>1.0267113767891081</v>
      </c>
      <c r="CX79" s="24">
        <f t="shared" ca="1" si="45"/>
        <v>1.0251872696433106</v>
      </c>
      <c r="CY79" s="24">
        <f t="shared" ca="1" si="46"/>
        <v>1.0246584819527755</v>
      </c>
      <c r="CZ79" s="24">
        <f t="shared" ca="1" si="47"/>
        <v>1.0212800388247953</v>
      </c>
      <c r="DA79" s="24">
        <f t="shared" ca="1" si="48"/>
        <v>1.0230886211723029</v>
      </c>
      <c r="DB79" s="24">
        <f t="shared" ca="1" si="49"/>
        <v>1.0219654907317617</v>
      </c>
      <c r="DC79" s="24">
        <f t="shared" ca="1" si="50"/>
        <v>1.0225645127502316</v>
      </c>
      <c r="DD79" s="48">
        <f t="shared" ca="1" si="51"/>
        <v>1.0249307337525217</v>
      </c>
      <c r="DE79" s="48">
        <f>+[1]NAC!AG80</f>
        <v>1.025007968469017</v>
      </c>
    </row>
    <row r="80" spans="1:109" x14ac:dyDescent="0.25">
      <c r="A80" s="110">
        <f t="shared" si="72"/>
        <v>107</v>
      </c>
      <c r="B80" s="35">
        <f>+NAC!A80</f>
        <v>44986</v>
      </c>
      <c r="C80" s="19" cm="1">
        <f t="array" aca="1" ref="C80" ca="1">INDIRECT(_xlfn.CONCAT(C$4,"_d!",C$1,$A80))</f>
        <v>1388.2364501953125</v>
      </c>
      <c r="D80" s="19" cm="1">
        <f t="array" aca="1" ref="D80" ca="1">INDIRECT(_xlfn.CONCAT(D$4,"_d!",D$1,$A80))</f>
        <v>1403.9052734375</v>
      </c>
      <c r="E80" s="19" cm="1">
        <f t="array" aca="1" ref="E80" ca="1">INDIRECT(_xlfn.CONCAT(E$4,"_d!",E$1,$A80))</f>
        <v>1439.7607421875</v>
      </c>
      <c r="F80" s="19" cm="1">
        <f t="array" aca="1" ref="F80" ca="1">INDIRECT(_xlfn.CONCAT(F$4,"_d!",F$1,$A80))</f>
        <v>1452.91064453125</v>
      </c>
      <c r="G80" s="19" cm="1">
        <f t="array" aca="1" ref="G80" ca="1">INDIRECT(_xlfn.CONCAT(G$4,"_d!",G$1,$A80))</f>
        <v>1448.375244140625</v>
      </c>
      <c r="H80" s="19" cm="1">
        <f t="array" aca="1" ref="H80" ca="1">INDIRECT(_xlfn.CONCAT(H$4,"_d!",H$1,$A80))</f>
        <v>1319.865478515625</v>
      </c>
      <c r="I80" s="42">
        <f t="shared" ca="1" si="52"/>
        <v>1412.2671964182089</v>
      </c>
      <c r="J80" s="19" cm="1">
        <f t="array" aca="1" ref="J80" ca="1">INDIRECT(_xlfn.CONCAT(J$4,"_d!",J$1,$A80))</f>
        <v>1388.4775390625</v>
      </c>
      <c r="K80" s="19" cm="1">
        <f t="array" aca="1" ref="K80" ca="1">INDIRECT(_xlfn.CONCAT(K$4,"_d!",K$1,$A80))</f>
        <v>1406.54345703125</v>
      </c>
      <c r="L80" s="19" cm="1">
        <f t="array" aca="1" ref="L80" ca="1">INDIRECT(_xlfn.CONCAT(L$4,"_d!",L$1,$A80))</f>
        <v>1433.5216064453125</v>
      </c>
      <c r="M80" s="19" cm="1">
        <f t="array" aca="1" ref="M80" ca="1">INDIRECT(_xlfn.CONCAT(M$4,"_d!",M$1,$A80))</f>
        <v>1441.7205810546875</v>
      </c>
      <c r="N80" s="19" cm="1">
        <f t="array" aca="1" ref="N80" ca="1">INDIRECT(_xlfn.CONCAT(N$4,"_d!",N$1,$A80))</f>
        <v>1443.5916748046875</v>
      </c>
      <c r="O80" s="19" cm="1">
        <f t="array" aca="1" ref="O80" ca="1">INDIRECT(_xlfn.CONCAT(O$4,"_d!",O$1,$A80))</f>
        <v>1329.1123046875</v>
      </c>
      <c r="P80" s="42">
        <f ca="1">+SUMPRODUCT(J$3:$O$3,J80:O80)</f>
        <v>1407.9519721921456</v>
      </c>
      <c r="Q80" s="19" cm="1">
        <f t="array" aca="1" ref="Q80" ca="1">INDIRECT(_xlfn.CONCAT(Q$4,"_d!",Q$1,$A80))</f>
        <v>1372.1859130859375</v>
      </c>
      <c r="R80" s="19" cm="1">
        <f t="array" aca="1" ref="R80" ca="1">INDIRECT(_xlfn.CONCAT(R$4,"_d!",R$1,$A80))</f>
        <v>1389.5496826171875</v>
      </c>
      <c r="S80" s="19" cm="1">
        <f t="array" aca="1" ref="S80" ca="1">INDIRECT(_xlfn.CONCAT(S$4,"_d!",S$1,$A80))</f>
        <v>1427.1014404296875</v>
      </c>
      <c r="T80" s="19" cm="1">
        <f t="array" aca="1" ref="T80" ca="1">INDIRECT(_xlfn.CONCAT(T$4,"_d!",T$1,$A80))</f>
        <v>1449.15771484375</v>
      </c>
      <c r="U80" s="19" cm="1">
        <f t="array" aca="1" ref="U80" ca="1">INDIRECT(_xlfn.CONCAT(U$4,"_d!",U$1,$A80))</f>
        <v>1440.6619873046875</v>
      </c>
      <c r="V80" s="19" cm="1">
        <f t="array" aca="1" ref="V80" ca="1">INDIRECT(_xlfn.CONCAT(V$4,"_d!",V$1,$A80))</f>
        <v>1327.0001220703125</v>
      </c>
      <c r="W80" s="42">
        <f t="shared" ca="1" si="53"/>
        <v>1394.2658773530063</v>
      </c>
      <c r="X80" s="19" cm="1">
        <f t="array" aca="1" ref="X80" ca="1">INDIRECT(_xlfn.CONCAT(X$4,"_d!",X$1,$A80))</f>
        <v>1366.603515625</v>
      </c>
      <c r="Y80" s="19" cm="1">
        <f t="array" aca="1" ref="Y80" ca="1">INDIRECT(_xlfn.CONCAT(Y$4,"_d!",Y$1,$A80))</f>
        <v>1399.079345703125</v>
      </c>
      <c r="Z80" s="19" cm="1">
        <f t="array" aca="1" ref="Z80" ca="1">INDIRECT(_xlfn.CONCAT(Z$4,"_d!",Z$1,$A80))</f>
        <v>1425.2403564453125</v>
      </c>
      <c r="AA80" s="19" cm="1">
        <f t="array" aca="1" ref="AA80" ca="1">INDIRECT(_xlfn.CONCAT(AA$4,"_d!",AA$1,$A80))</f>
        <v>1436.328857421875</v>
      </c>
      <c r="AB80" s="19" cm="1">
        <f t="array" aca="1" ref="AB80" ca="1">INDIRECT(_xlfn.CONCAT(AB$4,"_d!",AB$1,$A80))</f>
        <v>1441.103271484375</v>
      </c>
      <c r="AC80" s="19" cm="1">
        <f t="array" aca="1" ref="AC80" ca="1">INDIRECT(_xlfn.CONCAT(AC$4,"_d!",AC$1,$A80))</f>
        <v>1328.20703125</v>
      </c>
      <c r="AD80" s="42">
        <f t="shared" ca="1" si="54"/>
        <v>1391.4469867608868</v>
      </c>
      <c r="AE80" s="19" cm="1">
        <f t="array" aca="1" ref="AE80" ca="1">INDIRECT(_xlfn.CONCAT(AE$4,"_d!",AE$1,$A80))</f>
        <v>1374.0860595703125</v>
      </c>
      <c r="AF80" s="19" cm="1">
        <f t="array" aca="1" ref="AF80" ca="1">INDIRECT(_xlfn.CONCAT(AF$4,"_d!",AF$1,$A80))</f>
        <v>1396.4915771484375</v>
      </c>
      <c r="AG80" s="19" cm="1">
        <f t="array" aca="1" ref="AG80" ca="1">INDIRECT(_xlfn.CONCAT(AG$4,"_d!",AG$1,$A80))</f>
        <v>1421.3436279296875</v>
      </c>
      <c r="AH80" s="19" cm="1">
        <f t="array" aca="1" ref="AH80" ca="1">INDIRECT(_xlfn.CONCAT(AH$4,"_d!",AH$1,$A80))</f>
        <v>1441.7032470703125</v>
      </c>
      <c r="AI80" s="19" cm="1">
        <f t="array" aca="1" ref="AI80" ca="1">INDIRECT(_xlfn.CONCAT(AI$4,"_d!",AI$1,$A80))</f>
        <v>1431.5435791015625</v>
      </c>
      <c r="AJ80" s="19" cm="1">
        <f t="array" aca="1" ref="AJ80" ca="1">INDIRECT(_xlfn.CONCAT(AJ$4,"_d!",AJ$1,$A80))</f>
        <v>1332.7982177734375</v>
      </c>
      <c r="AK80" s="42">
        <f t="shared" ca="1" si="55"/>
        <v>1392.8055998453569</v>
      </c>
      <c r="AL80" s="19" cm="1">
        <f t="array" aca="1" ref="AL80" ca="1">INDIRECT(_xlfn.CONCAT(AL$4,"_d!",AL$1,$A80))</f>
        <v>1369.2108154296875</v>
      </c>
      <c r="AM80" s="19" cm="1">
        <f t="array" aca="1" ref="AM80" ca="1">INDIRECT(_xlfn.CONCAT(AM$4,"_d!",AM$1,$A80))</f>
        <v>1394.4136962890625</v>
      </c>
      <c r="AN80" s="19" cm="1">
        <f t="array" aca="1" ref="AN80" ca="1">INDIRECT(_xlfn.CONCAT(AN$4,"_d!",AN$1,$A80))</f>
        <v>1418.327392578125</v>
      </c>
      <c r="AO80" s="19" cm="1">
        <f t="array" aca="1" ref="AO80" ca="1">INDIRECT(_xlfn.CONCAT(AO$4,"_d!",AO$1,$A80))</f>
        <v>1435.276123046875</v>
      </c>
      <c r="AP80" s="19" cm="1">
        <f t="array" aca="1" ref="AP80" ca="1">INDIRECT(_xlfn.CONCAT(AP$4,"_d!",AP$1,$A80))</f>
        <v>1435.8292236328125</v>
      </c>
      <c r="AQ80" s="19" cm="1">
        <f t="array" aca="1" ref="AQ80" ca="1">INDIRECT(_xlfn.CONCAT(AQ$4,"_d!",AQ$1,$A80))</f>
        <v>1328.7373046875</v>
      </c>
      <c r="AR80" s="42">
        <f t="shared" ca="1" si="56"/>
        <v>1386.6380160048939</v>
      </c>
      <c r="AS80" s="19" cm="1">
        <f t="array" aca="1" ref="AS80" ca="1">INDIRECT(_xlfn.CONCAT(AS$4,"_d!",AS$1,$A80))</f>
        <v>1366.2315673828125</v>
      </c>
      <c r="AT80" s="19" cm="1">
        <f t="array" aca="1" ref="AT80" ca="1">INDIRECT(_xlfn.CONCAT(AT$4,"_d!",AT$1,$A80))</f>
        <v>1390.760009765625</v>
      </c>
      <c r="AU80" s="19" cm="1">
        <f t="array" aca="1" ref="AU80" ca="1">INDIRECT(_xlfn.CONCAT(AU$4,"_d!",AU$1,$A80))</f>
        <v>1413.047607421875</v>
      </c>
      <c r="AV80" s="19" cm="1">
        <f t="array" aca="1" ref="AV80" ca="1">INDIRECT(_xlfn.CONCAT(AV$4,"_d!",AV$1,$A80))</f>
        <v>1434.9891357421875</v>
      </c>
      <c r="AW80" s="19" cm="1">
        <f t="array" aca="1" ref="AW80" ca="1">INDIRECT(_xlfn.CONCAT(AW$4,"_d!",AW$1,$A80))</f>
        <v>1427.81298828125</v>
      </c>
      <c r="AX80" s="19" cm="1">
        <f t="array" aca="1" ref="AX80" ca="1">INDIRECT(_xlfn.CONCAT(AX$4,"_d!",AX$1,$A80))</f>
        <v>1326.6444091796875</v>
      </c>
      <c r="AY80" s="42">
        <f t="shared" ca="1" si="57"/>
        <v>1381.7153952630285</v>
      </c>
      <c r="AZ80" s="19" cm="1">
        <f t="array" aca="1" ref="AZ80" ca="1">INDIRECT(_xlfn.CONCAT(AZ$4,"_d!",AZ$1,$A80))</f>
        <v>1363.84912109375</v>
      </c>
      <c r="BA80" s="19" cm="1">
        <f t="array" aca="1" ref="BA80" ca="1">INDIRECT(_xlfn.CONCAT(BA$4,"_d!",BA$1,$A80))</f>
        <v>1391.6019287109375</v>
      </c>
      <c r="BB80" s="19" cm="1">
        <f t="array" aca="1" ref="BB80" ca="1">INDIRECT(_xlfn.CONCAT(BB$4,"_d!",BB$1,$A80))</f>
        <v>1407.9892578125</v>
      </c>
      <c r="BC80" s="19" cm="1">
        <f t="array" aca="1" ref="BC80" ca="1">INDIRECT(_xlfn.CONCAT(BC$4,"_d!",BC$1,$A80))</f>
        <v>1422.28759765625</v>
      </c>
      <c r="BD80" s="19" cm="1">
        <f t="array" aca="1" ref="BD80" ca="1">INDIRECT(_xlfn.CONCAT(BD$4,"_d!",BD$1,$A80))</f>
        <v>1434.1072998046875</v>
      </c>
      <c r="BE80" s="19" cm="1">
        <f t="array" aca="1" ref="BE80" ca="1">INDIRECT(_xlfn.CONCAT(BE$4,"_d!",BE$1,$A80))</f>
        <v>1332.853759765625</v>
      </c>
      <c r="BF80" s="42">
        <f t="shared" ca="1" si="58"/>
        <v>1379.5222666930138</v>
      </c>
      <c r="BG80" s="19" cm="1">
        <f t="array" aca="1" ref="BG80" ca="1">INDIRECT(_xlfn.CONCAT(BG$4,"_d!",BG$1,$A80))</f>
        <v>1355.9832763671875</v>
      </c>
      <c r="BH80" s="19" cm="1">
        <f t="array" aca="1" ref="BH80" ca="1">INDIRECT(_xlfn.CONCAT(BH$4,"_d!",BH$1,$A80))</f>
        <v>1385.229248046875</v>
      </c>
      <c r="BI80" s="19" cm="1">
        <f t="array" aca="1" ref="BI80" ca="1">INDIRECT(_xlfn.CONCAT(BI$4,"_d!",BI$1,$A80))</f>
        <v>1399.406982421875</v>
      </c>
      <c r="BJ80" s="19" cm="1">
        <f t="array" aca="1" ref="BJ80" ca="1">INDIRECT(_xlfn.CONCAT(BJ$4,"_d!",BJ$1,$A80))</f>
        <v>1414.67919921875</v>
      </c>
      <c r="BK80" s="19" cm="1">
        <f t="array" aca="1" ref="BK80" ca="1">INDIRECT(_xlfn.CONCAT(BK$4,"_d!",BK$1,$A80))</f>
        <v>1425.341064453125</v>
      </c>
      <c r="BL80" s="19" cm="1">
        <f t="array" aca="1" ref="BL80" ca="1">INDIRECT(_xlfn.CONCAT(BL$4,"_d!",BL$1,$A80))</f>
        <v>1327.2490234375</v>
      </c>
      <c r="BM80" s="42">
        <f t="shared" ca="1" si="59"/>
        <v>1369.9106936784151</v>
      </c>
      <c r="BN80" s="19" cm="1">
        <f t="array" aca="1" ref="BN80" ca="1">INDIRECT(_xlfn.CONCAT(BN$4,"_d!",BN$1,$A80))</f>
        <v>1348.5980224609375</v>
      </c>
      <c r="BO80" s="19" cm="1">
        <f t="array" aca="1" ref="BO80" ca="1">INDIRECT(_xlfn.CONCAT(BO$4,"_d!",BO$1,$A80))</f>
        <v>1378.58837890625</v>
      </c>
      <c r="BP80" s="19" cm="1">
        <f t="array" aca="1" ref="BP80" ca="1">INDIRECT(_xlfn.CONCAT(BP$4,"_d!",BP$1,$A80))</f>
        <v>1395.676513671875</v>
      </c>
      <c r="BQ80" s="19" cm="1">
        <f t="array" aca="1" ref="BQ80" ca="1">INDIRECT(_xlfn.CONCAT(BQ$4,"_d!",BQ$1,$A80))</f>
        <v>1435.377685546875</v>
      </c>
      <c r="BR80" s="19" cm="1">
        <f t="array" aca="1" ref="BR80" ca="1">INDIRECT(_xlfn.CONCAT(BR$4,"_d!",BR$1,$A80))</f>
        <v>1418.4893798828125</v>
      </c>
      <c r="BS80" s="19" cm="1">
        <f t="array" aca="1" ref="BS80" ca="1">INDIRECT(_xlfn.CONCAT(BS$4,"_d!",BS$1,$A80))</f>
        <v>1324.280029296875</v>
      </c>
      <c r="BT80" s="42">
        <f t="shared" ca="1" si="60"/>
        <v>1359.744515052068</v>
      </c>
      <c r="BU80" s="42"/>
      <c r="BV80" s="45">
        <f t="shared" ca="1" si="61"/>
        <v>1412.2671964182089</v>
      </c>
      <c r="BW80" s="45">
        <f t="shared" ca="1" si="62"/>
        <v>1407.9519721921456</v>
      </c>
      <c r="BX80" s="45">
        <f t="shared" ca="1" si="63"/>
        <v>1394.2658773530063</v>
      </c>
      <c r="BY80" s="45">
        <f t="shared" ca="1" si="64"/>
        <v>1391.4469867608868</v>
      </c>
      <c r="BZ80" s="45">
        <f t="shared" ca="1" si="65"/>
        <v>1392.8055998453569</v>
      </c>
      <c r="CA80" s="45">
        <f t="shared" ca="1" si="66"/>
        <v>1386.6380160048939</v>
      </c>
      <c r="CB80" s="45">
        <f t="shared" ca="1" si="67"/>
        <v>1381.7153952630285</v>
      </c>
      <c r="CC80" s="45">
        <f t="shared" ca="1" si="68"/>
        <v>1379.5222666930138</v>
      </c>
      <c r="CD80" s="45">
        <f t="shared" ca="1" si="69"/>
        <v>1369.9106936784151</v>
      </c>
      <c r="CE80" s="45">
        <f t="shared" ca="1" si="70"/>
        <v>1359.744515052068</v>
      </c>
      <c r="CF80" s="45" cm="1">
        <f t="array" aca="1" ref="CF80" ca="1">+SUMPRODUCT($BV$3:$CE$3/100,$BV80:$CE80)</f>
        <v>1382.2207417560089</v>
      </c>
      <c r="CG80" s="35">
        <f t="shared" si="73"/>
        <v>44986</v>
      </c>
      <c r="CH80" s="24">
        <f t="shared" ca="1" si="74"/>
        <v>7.761202963856273E-2</v>
      </c>
      <c r="CI80" s="24">
        <f t="shared" ca="1" si="75"/>
        <v>7.7565149393936661E-2</v>
      </c>
      <c r="CJ80" s="24">
        <f t="shared" ca="1" si="76"/>
        <v>7.7982622664589663E-2</v>
      </c>
      <c r="CK80" s="24">
        <f t="shared" ca="1" si="77"/>
        <v>7.7412498438803601E-2</v>
      </c>
      <c r="CL80" s="24">
        <f t="shared" ca="1" si="78"/>
        <v>7.7475084970641594E-2</v>
      </c>
      <c r="CM80" s="24">
        <f t="shared" ca="1" si="79"/>
        <v>7.8525564853287211E-2</v>
      </c>
      <c r="CN80" s="24">
        <f t="shared" ca="1" si="80"/>
        <v>7.6692442342721323E-2</v>
      </c>
      <c r="CO80" s="24">
        <f t="shared" ca="1" si="81"/>
        <v>7.6520534611276725E-2</v>
      </c>
      <c r="CP80" s="24">
        <f t="shared" ca="1" si="82"/>
        <v>7.678251251104129E-2</v>
      </c>
      <c r="CQ80" s="24">
        <f t="shared" ca="1" si="83"/>
        <v>7.3658911940177374E-2</v>
      </c>
      <c r="CR80" s="24">
        <f t="shared" ca="1" si="71"/>
        <v>7.6643979017493091E-2</v>
      </c>
      <c r="CS80" s="35">
        <f t="shared" si="84"/>
        <v>44986</v>
      </c>
      <c r="CT80" s="24">
        <f t="shared" ca="1" si="41"/>
        <v>1.0494937994017506</v>
      </c>
      <c r="CU80" s="24">
        <f t="shared" ca="1" si="42"/>
        <v>1.0473830896016314</v>
      </c>
      <c r="CV80" s="24">
        <f t="shared" ca="1" si="43"/>
        <v>1.0448695899825573</v>
      </c>
      <c r="CW80" s="24">
        <f t="shared" ca="1" si="44"/>
        <v>1.0445502108320373</v>
      </c>
      <c r="CX80" s="24">
        <f t="shared" ca="1" si="45"/>
        <v>1.0443358096525159</v>
      </c>
      <c r="CY80" s="24">
        <f t="shared" ca="1" si="46"/>
        <v>1.0435182830392078</v>
      </c>
      <c r="CZ80" s="24">
        <f t="shared" ca="1" si="47"/>
        <v>1.0393841361228979</v>
      </c>
      <c r="DA80" s="24">
        <f t="shared" ca="1" si="48"/>
        <v>1.0411814706072988</v>
      </c>
      <c r="DB80" s="24">
        <f t="shared" ca="1" si="49"/>
        <v>1.041115781201801</v>
      </c>
      <c r="DC80" s="24">
        <f t="shared" ca="1" si="50"/>
        <v>1.0395044906301867</v>
      </c>
      <c r="DD80" s="48">
        <f t="shared" ca="1" si="51"/>
        <v>1.0426044449766123</v>
      </c>
      <c r="DE80" s="48">
        <f>+[1]NAC!AG81</f>
        <v>1.0429651896009893</v>
      </c>
    </row>
    <row r="81" spans="1:109" x14ac:dyDescent="0.25">
      <c r="A81" s="110">
        <f t="shared" si="72"/>
        <v>108</v>
      </c>
      <c r="B81" s="35">
        <f>+NAC!A81</f>
        <v>45017</v>
      </c>
      <c r="C81" s="19" cm="1">
        <f t="array" aca="1" ref="C81" ca="1">INDIRECT(_xlfn.CONCAT(C$4,"_d!",C$1,$A81))</f>
        <v>1514.181396484375</v>
      </c>
      <c r="D81" s="19" cm="1">
        <f t="array" aca="1" ref="D81" ca="1">INDIRECT(_xlfn.CONCAT(D$4,"_d!",D$1,$A81))</f>
        <v>1529.90234375</v>
      </c>
      <c r="E81" s="19" cm="1">
        <f t="array" aca="1" ref="E81" ca="1">INDIRECT(_xlfn.CONCAT(E$4,"_d!",E$1,$A81))</f>
        <v>1553.3275146484375</v>
      </c>
      <c r="F81" s="19" cm="1">
        <f t="array" aca="1" ref="F81" ca="1">INDIRECT(_xlfn.CONCAT(F$4,"_d!",F$1,$A81))</f>
        <v>1577.68994140625</v>
      </c>
      <c r="G81" s="19" cm="1">
        <f t="array" aca="1" ref="G81" ca="1">INDIRECT(_xlfn.CONCAT(G$4,"_d!",G$1,$A81))</f>
        <v>1556.5750732421875</v>
      </c>
      <c r="H81" s="19" cm="1">
        <f t="array" aca="1" ref="H81" ca="1">INDIRECT(_xlfn.CONCAT(H$4,"_d!",H$1,$A81))</f>
        <v>1430.342041015625</v>
      </c>
      <c r="I81" s="42">
        <f t="shared" ca="1" si="52"/>
        <v>1534.2373265743659</v>
      </c>
      <c r="J81" s="19" cm="1">
        <f t="array" aca="1" ref="J81" ca="1">INDIRECT(_xlfn.CONCAT(J$4,"_d!",J$1,$A81))</f>
        <v>1513.720703125</v>
      </c>
      <c r="K81" s="19" cm="1">
        <f t="array" aca="1" ref="K81" ca="1">INDIRECT(_xlfn.CONCAT(K$4,"_d!",K$1,$A81))</f>
        <v>1530.323974609375</v>
      </c>
      <c r="L81" s="19" cm="1">
        <f t="array" aca="1" ref="L81" ca="1">INDIRECT(_xlfn.CONCAT(L$4,"_d!",L$1,$A81))</f>
        <v>1545.7457275390625</v>
      </c>
      <c r="M81" s="19" cm="1">
        <f t="array" aca="1" ref="M81" ca="1">INDIRECT(_xlfn.CONCAT(M$4,"_d!",M$1,$A81))</f>
        <v>1564.3564453125</v>
      </c>
      <c r="N81" s="19" cm="1">
        <f t="array" aca="1" ref="N81" ca="1">INDIRECT(_xlfn.CONCAT(N$4,"_d!",N$1,$A81))</f>
        <v>1550.3572998046875</v>
      </c>
      <c r="O81" s="19" cm="1">
        <f t="array" aca="1" ref="O81" ca="1">INDIRECT(_xlfn.CONCAT(O$4,"_d!",O$1,$A81))</f>
        <v>1439.9066162109375</v>
      </c>
      <c r="P81" s="42">
        <f ca="1">+SUMPRODUCT(J$3:$O$3,J81:O81)</f>
        <v>1528.4687258806152</v>
      </c>
      <c r="Q81" s="19" cm="1">
        <f t="array" aca="1" ref="Q81" ca="1">INDIRECT(_xlfn.CONCAT(Q$4,"_d!",Q$1,$A81))</f>
        <v>1494.0648193359375</v>
      </c>
      <c r="R81" s="19" cm="1">
        <f t="array" aca="1" ref="R81" ca="1">INDIRECT(_xlfn.CONCAT(R$4,"_d!",R$1,$A81))</f>
        <v>1509.46826171875</v>
      </c>
      <c r="S81" s="19" cm="1">
        <f t="array" aca="1" ref="S81" ca="1">INDIRECT(_xlfn.CONCAT(S$4,"_d!",S$1,$A81))</f>
        <v>1537.472412109375</v>
      </c>
      <c r="T81" s="19" cm="1">
        <f t="array" aca="1" ref="T81" ca="1">INDIRECT(_xlfn.CONCAT(T$4,"_d!",T$1,$A81))</f>
        <v>1569.8658447265625</v>
      </c>
      <c r="U81" s="19" cm="1">
        <f t="array" aca="1" ref="U81" ca="1">INDIRECT(_xlfn.CONCAT(U$4,"_d!",U$1,$A81))</f>
        <v>1545.781982421875</v>
      </c>
      <c r="V81" s="19" cm="1">
        <f t="array" aca="1" ref="V81" ca="1">INDIRECT(_xlfn.CONCAT(V$4,"_d!",V$1,$A81))</f>
        <v>1437.3857421875</v>
      </c>
      <c r="W81" s="42">
        <f t="shared" ca="1" si="53"/>
        <v>1512.1831622237289</v>
      </c>
      <c r="X81" s="19" cm="1">
        <f t="array" aca="1" ref="X81" ca="1">INDIRECT(_xlfn.CONCAT(X$4,"_d!",X$1,$A81))</f>
        <v>1485.610595703125</v>
      </c>
      <c r="Y81" s="19" cm="1">
        <f t="array" aca="1" ref="Y81" ca="1">INDIRECT(_xlfn.CONCAT(Y$4,"_d!",Y$1,$A81))</f>
        <v>1520.4029541015625</v>
      </c>
      <c r="Z81" s="19" cm="1">
        <f t="array" aca="1" ref="Z81" ca="1">INDIRECT(_xlfn.CONCAT(Z$4,"_d!",Z$1,$A81))</f>
        <v>1534.319091796875</v>
      </c>
      <c r="AA81" s="19" cm="1">
        <f t="array" aca="1" ref="AA81" ca="1">INDIRECT(_xlfn.CONCAT(AA$4,"_d!",AA$1,$A81))</f>
        <v>1557.3250732421875</v>
      </c>
      <c r="AB81" s="19" cm="1">
        <f t="array" aca="1" ref="AB81" ca="1">INDIRECT(_xlfn.CONCAT(AB$4,"_d!",AB$1,$A81))</f>
        <v>1545.3966064453125</v>
      </c>
      <c r="AC81" s="19" cm="1">
        <f t="array" aca="1" ref="AC81" ca="1">INDIRECT(_xlfn.CONCAT(AC$4,"_d!",AC$1,$A81))</f>
        <v>1436.847900390625</v>
      </c>
      <c r="AD81" s="42">
        <f t="shared" ca="1" si="54"/>
        <v>1508.6878644681306</v>
      </c>
      <c r="AE81" s="19" cm="1">
        <f t="array" aca="1" ref="AE81" ca="1">INDIRECT(_xlfn.CONCAT(AE$4,"_d!",AE$1,$A81))</f>
        <v>1495.797607421875</v>
      </c>
      <c r="AF81" s="19" cm="1">
        <f t="array" aca="1" ref="AF81" ca="1">INDIRECT(_xlfn.CONCAT(AF$4,"_d!",AF$1,$A81))</f>
        <v>1515.4034423828125</v>
      </c>
      <c r="AG81" s="19" cm="1">
        <f t="array" aca="1" ref="AG81" ca="1">INDIRECT(_xlfn.CONCAT(AG$4,"_d!",AG$1,$A81))</f>
        <v>1528.5782470703125</v>
      </c>
      <c r="AH81" s="19" cm="1">
        <f t="array" aca="1" ref="AH81" ca="1">INDIRECT(_xlfn.CONCAT(AH$4,"_d!",AH$1,$A81))</f>
        <v>1559.99609375</v>
      </c>
      <c r="AI81" s="19" cm="1">
        <f t="array" aca="1" ref="AI81" ca="1">INDIRECT(_xlfn.CONCAT(AI$4,"_d!",AI$1,$A81))</f>
        <v>1534.9605712890625</v>
      </c>
      <c r="AJ81" s="19" cm="1">
        <f t="array" aca="1" ref="AJ81" ca="1">INDIRECT(_xlfn.CONCAT(AJ$4,"_d!",AJ$1,$A81))</f>
        <v>1441.06494140625</v>
      </c>
      <c r="AK81" s="42">
        <f t="shared" ca="1" si="55"/>
        <v>1510.2658329879628</v>
      </c>
      <c r="AL81" s="19" cm="1">
        <f t="array" aca="1" ref="AL81" ca="1">INDIRECT(_xlfn.CONCAT(AL$4,"_d!",AL$1,$A81))</f>
        <v>1489.1092529296875</v>
      </c>
      <c r="AM81" s="19" cm="1">
        <f t="array" aca="1" ref="AM81" ca="1">INDIRECT(_xlfn.CONCAT(AM$4,"_d!",AM$1,$A81))</f>
        <v>1513.639892578125</v>
      </c>
      <c r="AN81" s="19" cm="1">
        <f t="array" aca="1" ref="AN81" ca="1">INDIRECT(_xlfn.CONCAT(AN$4,"_d!",AN$1,$A81))</f>
        <v>1526.0733642578125</v>
      </c>
      <c r="AO81" s="19" cm="1">
        <f t="array" aca="1" ref="AO81" ca="1">INDIRECT(_xlfn.CONCAT(AO$4,"_d!",AO$1,$A81))</f>
        <v>1555.4942626953125</v>
      </c>
      <c r="AP81" s="19" cm="1">
        <f t="array" aca="1" ref="AP81" ca="1">INDIRECT(_xlfn.CONCAT(AP$4,"_d!",AP$1,$A81))</f>
        <v>1538.6500244140625</v>
      </c>
      <c r="AQ81" s="19" cm="1">
        <f t="array" aca="1" ref="AQ81" ca="1">INDIRECT(_xlfn.CONCAT(AQ$4,"_d!",AQ$1,$A81))</f>
        <v>1436.7213134765625</v>
      </c>
      <c r="AR81" s="42">
        <f t="shared" ca="1" si="56"/>
        <v>1503.490380359342</v>
      </c>
      <c r="AS81" s="19" cm="1">
        <f t="array" aca="1" ref="AS81" ca="1">INDIRECT(_xlfn.CONCAT(AS$4,"_d!",AS$1,$A81))</f>
        <v>1484.7498779296875</v>
      </c>
      <c r="AT81" s="19" cm="1">
        <f t="array" aca="1" ref="AT81" ca="1">INDIRECT(_xlfn.CONCAT(AT$4,"_d!",AT$1,$A81))</f>
        <v>1507.862548828125</v>
      </c>
      <c r="AU81" s="19" cm="1">
        <f t="array" aca="1" ref="AU81" ca="1">INDIRECT(_xlfn.CONCAT(AU$4,"_d!",AU$1,$A81))</f>
        <v>1519.9185791015625</v>
      </c>
      <c r="AV81" s="19" cm="1">
        <f t="array" aca="1" ref="AV81" ca="1">INDIRECT(_xlfn.CONCAT(AV$4,"_d!",AV$1,$A81))</f>
        <v>1550.974365234375</v>
      </c>
      <c r="AW81" s="19" cm="1">
        <f t="array" aca="1" ref="AW81" ca="1">INDIRECT(_xlfn.CONCAT(AW$4,"_d!",AW$1,$A81))</f>
        <v>1529.141845703125</v>
      </c>
      <c r="AX81" s="19" cm="1">
        <f t="array" aca="1" ref="AX81" ca="1">INDIRECT(_xlfn.CONCAT(AX$4,"_d!",AX$1,$A81))</f>
        <v>1433.740234375</v>
      </c>
      <c r="AY81" s="42">
        <f t="shared" ca="1" si="57"/>
        <v>1496.933003896937</v>
      </c>
      <c r="AZ81" s="19" cm="1">
        <f t="array" aca="1" ref="AZ81" ca="1">INDIRECT(_xlfn.CONCAT(AZ$4,"_d!",AZ$1,$A81))</f>
        <v>1481.2918701171875</v>
      </c>
      <c r="BA81" s="19" cm="1">
        <f t="array" aca="1" ref="BA81" ca="1">INDIRECT(_xlfn.CONCAT(BA$4,"_d!",BA$1,$A81))</f>
        <v>1509.3765869140625</v>
      </c>
      <c r="BB81" s="19" cm="1">
        <f t="array" aca="1" ref="BB81" ca="1">INDIRECT(_xlfn.CONCAT(BB$4,"_d!",BB$1,$A81))</f>
        <v>1513.6861572265625</v>
      </c>
      <c r="BC81" s="19" cm="1">
        <f t="array" aca="1" ref="BC81" ca="1">INDIRECT(_xlfn.CONCAT(BC$4,"_d!",BC$1,$A81))</f>
        <v>1537.5023193359375</v>
      </c>
      <c r="BD81" s="19" cm="1">
        <f t="array" aca="1" ref="BD81" ca="1">INDIRECT(_xlfn.CONCAT(BD$4,"_d!",BD$1,$A81))</f>
        <v>1536.159423828125</v>
      </c>
      <c r="BE81" s="19" cm="1">
        <f t="array" aca="1" ref="BE81" ca="1">INDIRECT(_xlfn.CONCAT(BE$4,"_d!",BE$1,$A81))</f>
        <v>1438.313720703125</v>
      </c>
      <c r="BF81" s="42">
        <f t="shared" ca="1" si="58"/>
        <v>1494.7670133466966</v>
      </c>
      <c r="BG81" s="19" cm="1">
        <f t="array" aca="1" ref="BG81" ca="1">INDIRECT(_xlfn.CONCAT(BG$4,"_d!",BG$1,$A81))</f>
        <v>1470.903564453125</v>
      </c>
      <c r="BH81" s="19" cm="1">
        <f t="array" aca="1" ref="BH81" ca="1">INDIRECT(_xlfn.CONCAT(BH$4,"_d!",BH$1,$A81))</f>
        <v>1500.553955078125</v>
      </c>
      <c r="BI81" s="19" cm="1">
        <f t="array" aca="1" ref="BI81" ca="1">INDIRECT(_xlfn.CONCAT(BI$4,"_d!",BI$1,$A81))</f>
        <v>1503.599853515625</v>
      </c>
      <c r="BJ81" s="19" cm="1">
        <f t="array" aca="1" ref="BJ81" ca="1">INDIRECT(_xlfn.CONCAT(BJ$4,"_d!",BJ$1,$A81))</f>
        <v>1528.1376953125</v>
      </c>
      <c r="BK81" s="19" cm="1">
        <f t="array" aca="1" ref="BK81" ca="1">INDIRECT(_xlfn.CONCAT(BK$4,"_d!",BK$1,$A81))</f>
        <v>1525.9295654296875</v>
      </c>
      <c r="BL81" s="19" cm="1">
        <f t="array" aca="1" ref="BL81" ca="1">INDIRECT(_xlfn.CONCAT(BL$4,"_d!",BL$1,$A81))</f>
        <v>1431.7398681640625</v>
      </c>
      <c r="BM81" s="42">
        <f t="shared" ca="1" si="59"/>
        <v>1483.2397486135403</v>
      </c>
      <c r="BN81" s="19" cm="1">
        <f t="array" aca="1" ref="BN81" ca="1">INDIRECT(_xlfn.CONCAT(BN$4,"_d!",BN$1,$A81))</f>
        <v>1461.2684326171875</v>
      </c>
      <c r="BO81" s="19" cm="1">
        <f t="array" aca="1" ref="BO81" ca="1">INDIRECT(_xlfn.CONCAT(BO$4,"_d!",BO$1,$A81))</f>
        <v>1492.3782958984375</v>
      </c>
      <c r="BP81" s="19" cm="1">
        <f t="array" aca="1" ref="BP81" ca="1">INDIRECT(_xlfn.CONCAT(BP$4,"_d!",BP$1,$A81))</f>
        <v>1498.91015625</v>
      </c>
      <c r="BQ81" s="19" cm="1">
        <f t="array" aca="1" ref="BQ81" ca="1">INDIRECT(_xlfn.CONCAT(BQ$4,"_d!",BQ$1,$A81))</f>
        <v>1554.5595703125</v>
      </c>
      <c r="BR81" s="19" cm="1">
        <f t="array" aca="1" ref="BR81" ca="1">INDIRECT(_xlfn.CONCAT(BR$4,"_d!",BR$1,$A81))</f>
        <v>1515.69287109375</v>
      </c>
      <c r="BS81" s="19" cm="1">
        <f t="array" aca="1" ref="BS81" ca="1">INDIRECT(_xlfn.CONCAT(BS$4,"_d!",BS$1,$A81))</f>
        <v>1428.0208740234375</v>
      </c>
      <c r="BT81" s="42">
        <f t="shared" ca="1" si="60"/>
        <v>1471.1712353877285</v>
      </c>
      <c r="BU81" s="42"/>
      <c r="BV81" s="45">
        <f t="shared" ca="1" si="61"/>
        <v>1534.2373265743659</v>
      </c>
      <c r="BW81" s="45">
        <f t="shared" ca="1" si="62"/>
        <v>1528.4687258806152</v>
      </c>
      <c r="BX81" s="45">
        <f t="shared" ca="1" si="63"/>
        <v>1512.1831622237289</v>
      </c>
      <c r="BY81" s="45">
        <f t="shared" ca="1" si="64"/>
        <v>1508.6878644681306</v>
      </c>
      <c r="BZ81" s="45">
        <f t="shared" ca="1" si="65"/>
        <v>1510.2658329879628</v>
      </c>
      <c r="CA81" s="45">
        <f t="shared" ca="1" si="66"/>
        <v>1503.490380359342</v>
      </c>
      <c r="CB81" s="45">
        <f t="shared" ca="1" si="67"/>
        <v>1496.933003896937</v>
      </c>
      <c r="CC81" s="45">
        <f t="shared" ca="1" si="68"/>
        <v>1494.7670133466966</v>
      </c>
      <c r="CD81" s="45">
        <f t="shared" ca="1" si="69"/>
        <v>1483.2397486135403</v>
      </c>
      <c r="CE81" s="45">
        <f t="shared" ca="1" si="70"/>
        <v>1471.1712353877285</v>
      </c>
      <c r="CF81" s="45" cm="1">
        <f t="array" aca="1" ref="CF81" ca="1">+SUMPRODUCT($BV$3:$CE$3/100,$BV81:$CE81)</f>
        <v>1497.9065529280538</v>
      </c>
      <c r="CG81" s="35">
        <f t="shared" si="73"/>
        <v>45017</v>
      </c>
      <c r="CH81" s="24">
        <f t="shared" ca="1" si="74"/>
        <v>8.6364768979621864E-2</v>
      </c>
      <c r="CI81" s="24">
        <f t="shared" ca="1" si="75"/>
        <v>8.5597205067178495E-2</v>
      </c>
      <c r="CJ81" s="24">
        <f t="shared" ca="1" si="76"/>
        <v>8.4573026411997487E-2</v>
      </c>
      <c r="CK81" s="24">
        <f t="shared" ca="1" si="77"/>
        <v>8.4258242550918627E-2</v>
      </c>
      <c r="CL81" s="24">
        <f t="shared" ca="1" si="78"/>
        <v>8.4333544577683606E-2</v>
      </c>
      <c r="CM81" s="24">
        <f t="shared" ca="1" si="79"/>
        <v>8.4270273139573026E-2</v>
      </c>
      <c r="CN81" s="24">
        <f t="shared" ca="1" si="80"/>
        <v>8.3387366912833105E-2</v>
      </c>
      <c r="CO81" s="24">
        <f t="shared" ca="1" si="81"/>
        <v>8.3539606018790291E-2</v>
      </c>
      <c r="CP81" s="24">
        <f t="shared" ca="1" si="82"/>
        <v>8.2727330663300291E-2</v>
      </c>
      <c r="CQ81" s="24">
        <f t="shared" ca="1" si="83"/>
        <v>8.1946806258228477E-2</v>
      </c>
      <c r="CR81" s="24">
        <f t="shared" ca="1" si="71"/>
        <v>8.3695612196554414E-2</v>
      </c>
      <c r="CS81" s="35">
        <f t="shared" si="84"/>
        <v>45017</v>
      </c>
      <c r="CT81" s="24">
        <f t="shared" ca="1" si="41"/>
        <v>1.09853880796669</v>
      </c>
      <c r="CU81" s="24">
        <f t="shared" ca="1" si="42"/>
        <v>1.0948148320228515</v>
      </c>
      <c r="CV81" s="24">
        <f t="shared" ca="1" si="43"/>
        <v>1.0915283535274174</v>
      </c>
      <c r="CW81" s="24">
        <f t="shared" ca="1" si="44"/>
        <v>1.0909532745608352</v>
      </c>
      <c r="CX81" s="24">
        <f t="shared" ca="1" si="45"/>
        <v>1.0903403034949775</v>
      </c>
      <c r="CY81" s="24">
        <f t="shared" ca="1" si="46"/>
        <v>1.0897790452354554</v>
      </c>
      <c r="CZ81" s="24">
        <f t="shared" ca="1" si="47"/>
        <v>1.0836387731414088</v>
      </c>
      <c r="DA81" s="24">
        <f t="shared" ca="1" si="48"/>
        <v>1.0857712245112525</v>
      </c>
      <c r="DB81" s="24">
        <f t="shared" ca="1" si="49"/>
        <v>1.0848180956725679</v>
      </c>
      <c r="DC81" s="24">
        <f t="shared" ca="1" si="50"/>
        <v>1.081230499401177</v>
      </c>
      <c r="DD81" s="48">
        <f t="shared" ca="1" si="51"/>
        <v>1.0875432409618297</v>
      </c>
      <c r="DE81" s="48">
        <f>+[1]NAC!AG82</f>
        <v>1.0883405987029038</v>
      </c>
    </row>
    <row r="82" spans="1:109" x14ac:dyDescent="0.25">
      <c r="A82" s="110">
        <f t="shared" si="72"/>
        <v>109</v>
      </c>
      <c r="B82" s="35">
        <f>+NAC!A82</f>
        <v>45047</v>
      </c>
      <c r="C82" s="19" cm="1">
        <f t="array" aca="1" ref="C82" ca="1">INDIRECT(_xlfn.CONCAT(C$4,"_d!",C$1,$A82))</f>
        <v>1626.7872314453125</v>
      </c>
      <c r="D82" s="19" cm="1">
        <f t="array" aca="1" ref="D82" ca="1">INDIRECT(_xlfn.CONCAT(D$4,"_d!",D$1,$A82))</f>
        <v>1640.584716796875</v>
      </c>
      <c r="E82" s="19" cm="1">
        <f t="array" aca="1" ref="E82" ca="1">INDIRECT(_xlfn.CONCAT(E$4,"_d!",E$1,$A82))</f>
        <v>1676.5833740234375</v>
      </c>
      <c r="F82" s="19" cm="1">
        <f t="array" aca="1" ref="F82" ca="1">INDIRECT(_xlfn.CONCAT(F$4,"_d!",F$1,$A82))</f>
        <v>1690.00439453125</v>
      </c>
      <c r="G82" s="19" cm="1">
        <f t="array" aca="1" ref="G82" ca="1">INDIRECT(_xlfn.CONCAT(G$4,"_d!",G$1,$A82))</f>
        <v>1670.4227294921875</v>
      </c>
      <c r="H82" s="19" cm="1">
        <f t="array" aca="1" ref="H82" ca="1">INDIRECT(_xlfn.CONCAT(H$4,"_d!",H$1,$A82))</f>
        <v>1533.73486328125</v>
      </c>
      <c r="I82" s="42">
        <f t="shared" ca="1" si="52"/>
        <v>1647.7712382910306</v>
      </c>
      <c r="J82" s="19" cm="1">
        <f t="array" aca="1" ref="J82" ca="1">INDIRECT(_xlfn.CONCAT(J$4,"_d!",J$1,$A82))</f>
        <v>1626.66796875</v>
      </c>
      <c r="K82" s="19" cm="1">
        <f t="array" aca="1" ref="K82" ca="1">INDIRECT(_xlfn.CONCAT(K$4,"_d!",K$1,$A82))</f>
        <v>1643.029296875</v>
      </c>
      <c r="L82" s="19" cm="1">
        <f t="array" aca="1" ref="L82" ca="1">INDIRECT(_xlfn.CONCAT(L$4,"_d!",L$1,$A82))</f>
        <v>1668.0679931640625</v>
      </c>
      <c r="M82" s="19" cm="1">
        <f t="array" aca="1" ref="M82" ca="1">INDIRECT(_xlfn.CONCAT(M$4,"_d!",M$1,$A82))</f>
        <v>1676.60302734375</v>
      </c>
      <c r="N82" s="19" cm="1">
        <f t="array" aca="1" ref="N82" ca="1">INDIRECT(_xlfn.CONCAT(N$4,"_d!",N$1,$A82))</f>
        <v>1665.9053955078125</v>
      </c>
      <c r="O82" s="19" cm="1">
        <f t="array" aca="1" ref="O82" ca="1">INDIRECT(_xlfn.CONCAT(O$4,"_d!",O$1,$A82))</f>
        <v>1543.8616943359375</v>
      </c>
      <c r="P82" s="42">
        <f ca="1">+SUMPRODUCT(J$3:$O$3,J82:O82)</f>
        <v>1642.5204938304848</v>
      </c>
      <c r="Q82" s="19" cm="1">
        <f t="array" aca="1" ref="Q82" ca="1">INDIRECT(_xlfn.CONCAT(Q$4,"_d!",Q$1,$A82))</f>
        <v>1607.6973876953125</v>
      </c>
      <c r="R82" s="19" cm="1">
        <f t="array" aca="1" ref="R82" ca="1">INDIRECT(_xlfn.CONCAT(R$4,"_d!",R$1,$A82))</f>
        <v>1623.05029296875</v>
      </c>
      <c r="S82" s="19" cm="1">
        <f t="array" aca="1" ref="S82" ca="1">INDIRECT(_xlfn.CONCAT(S$4,"_d!",S$1,$A82))</f>
        <v>1659.5347900390625</v>
      </c>
      <c r="T82" s="19" cm="1">
        <f t="array" aca="1" ref="T82" ca="1">INDIRECT(_xlfn.CONCAT(T$4,"_d!",T$1,$A82))</f>
        <v>1681.5665283203125</v>
      </c>
      <c r="U82" s="19" cm="1">
        <f t="array" aca="1" ref="U82" ca="1">INDIRECT(_xlfn.CONCAT(U$4,"_d!",U$1,$A82))</f>
        <v>1660.78857421875</v>
      </c>
      <c r="V82" s="19" cm="1">
        <f t="array" aca="1" ref="V82" ca="1">INDIRECT(_xlfn.CONCAT(V$4,"_d!",V$1,$A82))</f>
        <v>1541.5711669921875</v>
      </c>
      <c r="W82" s="42">
        <f t="shared" ca="1" si="53"/>
        <v>1626.5244527559914</v>
      </c>
      <c r="X82" s="19" cm="1">
        <f t="array" aca="1" ref="X82" ca="1">INDIRECT(_xlfn.CONCAT(X$4,"_d!",X$1,$A82))</f>
        <v>1599.8812255859375</v>
      </c>
      <c r="Y82" s="19" cm="1">
        <f t="array" aca="1" ref="Y82" ca="1">INDIRECT(_xlfn.CONCAT(Y$4,"_d!",Y$1,$A82))</f>
        <v>1635.1214599609375</v>
      </c>
      <c r="Z82" s="19" cm="1">
        <f t="array" aca="1" ref="Z82" ca="1">INDIRECT(_xlfn.CONCAT(Z$4,"_d!",Z$1,$A82))</f>
        <v>1655.6943359375</v>
      </c>
      <c r="AA82" s="19" cm="1">
        <f t="array" aca="1" ref="AA82" ca="1">INDIRECT(_xlfn.CONCAT(AA$4,"_d!",AA$1,$A82))</f>
        <v>1671.6397705078125</v>
      </c>
      <c r="AB82" s="19" cm="1">
        <f t="array" aca="1" ref="AB82" ca="1">INDIRECT(_xlfn.CONCAT(AB$4,"_d!",AB$1,$A82))</f>
        <v>1660.8525390625</v>
      </c>
      <c r="AC82" s="19" cm="1">
        <f t="array" aca="1" ref="AC82" ca="1">INDIRECT(_xlfn.CONCAT(AC$4,"_d!",AC$1,$A82))</f>
        <v>1540.8348388671875</v>
      </c>
      <c r="AD82" s="42">
        <f t="shared" ca="1" si="54"/>
        <v>1623.3857111962884</v>
      </c>
      <c r="AE82" s="19" cm="1">
        <f t="array" aca="1" ref="AE82" ca="1">INDIRECT(_xlfn.CONCAT(AE$4,"_d!",AE$1,$A82))</f>
        <v>1610.7738037109375</v>
      </c>
      <c r="AF82" s="19" cm="1">
        <f t="array" aca="1" ref="AF82" ca="1">INDIRECT(_xlfn.CONCAT(AF$4,"_d!",AF$1,$A82))</f>
        <v>1631.91455078125</v>
      </c>
      <c r="AG82" s="19" cm="1">
        <f t="array" aca="1" ref="AG82" ca="1">INDIRECT(_xlfn.CONCAT(AG$4,"_d!",AG$1,$A82))</f>
        <v>1649.264404296875</v>
      </c>
      <c r="AH82" s="19" cm="1">
        <f t="array" aca="1" ref="AH82" ca="1">INDIRECT(_xlfn.CONCAT(AH$4,"_d!",AH$1,$A82))</f>
        <v>1671.115478515625</v>
      </c>
      <c r="AI82" s="19" cm="1">
        <f t="array" aca="1" ref="AI82" ca="1">INDIRECT(_xlfn.CONCAT(AI$4,"_d!",AI$1,$A82))</f>
        <v>1649.6251220703125</v>
      </c>
      <c r="AJ82" s="19" cm="1">
        <f t="array" aca="1" ref="AJ82" ca="1">INDIRECT(_xlfn.CONCAT(AJ$4,"_d!",AJ$1,$A82))</f>
        <v>1546.3726806640625</v>
      </c>
      <c r="AK82" s="42">
        <f t="shared" ca="1" si="55"/>
        <v>1625.7997445810054</v>
      </c>
      <c r="AL82" s="19" cm="1">
        <f t="array" aca="1" ref="AL82" ca="1">INDIRECT(_xlfn.CONCAT(AL$4,"_d!",AL$1,$A82))</f>
        <v>1603.3466796875</v>
      </c>
      <c r="AM82" s="19" cm="1">
        <f t="array" aca="1" ref="AM82" ca="1">INDIRECT(_xlfn.CONCAT(AM$4,"_d!",AM$1,$A82))</f>
        <v>1629.8466796875</v>
      </c>
      <c r="AN82" s="19" cm="1">
        <f t="array" aca="1" ref="AN82" ca="1">INDIRECT(_xlfn.CONCAT(AN$4,"_d!",AN$1,$A82))</f>
        <v>1647.4105224609375</v>
      </c>
      <c r="AO82" s="19" cm="1">
        <f t="array" aca="1" ref="AO82" ca="1">INDIRECT(_xlfn.CONCAT(AO$4,"_d!",AO$1,$A82))</f>
        <v>1669.1373291015625</v>
      </c>
      <c r="AP82" s="19" cm="1">
        <f t="array" aca="1" ref="AP82" ca="1">INDIRECT(_xlfn.CONCAT(AP$4,"_d!",AP$1,$A82))</f>
        <v>1654.4066162109375</v>
      </c>
      <c r="AQ82" s="19" cm="1">
        <f t="array" aca="1" ref="AQ82" ca="1">INDIRECT(_xlfn.CONCAT(AQ$4,"_d!",AQ$1,$A82))</f>
        <v>1543.295654296875</v>
      </c>
      <c r="AR82" s="42">
        <f t="shared" ca="1" si="56"/>
        <v>1618.6367116980693</v>
      </c>
      <c r="AS82" s="19" cm="1">
        <f t="array" aca="1" ref="AS82" ca="1">INDIRECT(_xlfn.CONCAT(AS$4,"_d!",AS$1,$A82))</f>
        <v>1601.133544921875</v>
      </c>
      <c r="AT82" s="19" cm="1">
        <f t="array" aca="1" ref="AT82" ca="1">INDIRECT(_xlfn.CONCAT(AT$4,"_d!",AT$1,$A82))</f>
        <v>1625.0308837890625</v>
      </c>
      <c r="AU82" s="19" cm="1">
        <f t="array" aca="1" ref="AU82" ca="1">INDIRECT(_xlfn.CONCAT(AU$4,"_d!",AU$1,$A82))</f>
        <v>1640.934326171875</v>
      </c>
      <c r="AV82" s="19" cm="1">
        <f t="array" aca="1" ref="AV82" ca="1">INDIRECT(_xlfn.CONCAT(AV$4,"_d!",AV$1,$A82))</f>
        <v>1664.175048828125</v>
      </c>
      <c r="AW82" s="19" cm="1">
        <f t="array" aca="1" ref="AW82" ca="1">INDIRECT(_xlfn.CONCAT(AW$4,"_d!",AW$1,$A82))</f>
        <v>1642.802490234375</v>
      </c>
      <c r="AX82" s="19" cm="1">
        <f t="array" aca="1" ref="AX82" ca="1">INDIRECT(_xlfn.CONCAT(AX$4,"_d!",AX$1,$A82))</f>
        <v>1538.35791015625</v>
      </c>
      <c r="AY82" s="42">
        <f t="shared" ca="1" si="57"/>
        <v>1612.8464998400611</v>
      </c>
      <c r="AZ82" s="19" cm="1">
        <f t="array" aca="1" ref="AZ82" ca="1">INDIRECT(_xlfn.CONCAT(AZ$4,"_d!",AZ$1,$A82))</f>
        <v>1598.4197998046875</v>
      </c>
      <c r="BA82" s="19" cm="1">
        <f t="array" aca="1" ref="BA82" ca="1">INDIRECT(_xlfn.CONCAT(BA$4,"_d!",BA$1,$A82))</f>
        <v>1627.422119140625</v>
      </c>
      <c r="BB82" s="19" cm="1">
        <f t="array" aca="1" ref="BB82" ca="1">INDIRECT(_xlfn.CONCAT(BB$4,"_d!",BB$1,$A82))</f>
        <v>1634.09375</v>
      </c>
      <c r="BC82" s="19" cm="1">
        <f t="array" aca="1" ref="BC82" ca="1">INDIRECT(_xlfn.CONCAT(BC$4,"_d!",BC$1,$A82))</f>
        <v>1651.56982421875</v>
      </c>
      <c r="BD82" s="19" cm="1">
        <f t="array" aca="1" ref="BD82" ca="1">INDIRECT(_xlfn.CONCAT(BD$4,"_d!",BD$1,$A82))</f>
        <v>1650.1097412109375</v>
      </c>
      <c r="BE82" s="19" cm="1">
        <f t="array" aca="1" ref="BE82" ca="1">INDIRECT(_xlfn.CONCAT(BE$4,"_d!",BE$1,$A82))</f>
        <v>1544.6368408203125</v>
      </c>
      <c r="BF82" s="42">
        <f t="shared" ca="1" si="58"/>
        <v>1611.3934668336722</v>
      </c>
      <c r="BG82" s="19" cm="1">
        <f t="array" aca="1" ref="BG82" ca="1">INDIRECT(_xlfn.CONCAT(BG$4,"_d!",BG$1,$A82))</f>
        <v>1587.736083984375</v>
      </c>
      <c r="BH82" s="19" cm="1">
        <f t="array" aca="1" ref="BH82" ca="1">INDIRECT(_xlfn.CONCAT(BH$4,"_d!",BH$1,$A82))</f>
        <v>1620.927734375</v>
      </c>
      <c r="BI82" s="19" cm="1">
        <f t="array" aca="1" ref="BI82" ca="1">INDIRECT(_xlfn.CONCAT(BI$4,"_d!",BI$1,$A82))</f>
        <v>1623.481201171875</v>
      </c>
      <c r="BJ82" s="19" cm="1">
        <f t="array" aca="1" ref="BJ82" ca="1">INDIRECT(_xlfn.CONCAT(BJ$4,"_d!",BJ$1,$A82))</f>
        <v>1641.8427734375</v>
      </c>
      <c r="BK82" s="19" cm="1">
        <f t="array" aca="1" ref="BK82" ca="1">INDIRECT(_xlfn.CONCAT(BK$4,"_d!",BK$1,$A82))</f>
        <v>1640.953857421875</v>
      </c>
      <c r="BL82" s="19" cm="1">
        <f t="array" aca="1" ref="BL82" ca="1">INDIRECT(_xlfn.CONCAT(BL$4,"_d!",BL$1,$A82))</f>
        <v>1537.283935546875</v>
      </c>
      <c r="BM82" s="42">
        <f t="shared" ca="1" si="59"/>
        <v>1600.561632516019</v>
      </c>
      <c r="BN82" s="19" cm="1">
        <f t="array" aca="1" ref="BN82" ca="1">INDIRECT(_xlfn.CONCAT(BN$4,"_d!",BN$1,$A82))</f>
        <v>1580.885498046875</v>
      </c>
      <c r="BO82" s="19" cm="1">
        <f t="array" aca="1" ref="BO82" ca="1">INDIRECT(_xlfn.CONCAT(BO$4,"_d!",BO$1,$A82))</f>
        <v>1613.5465087890625</v>
      </c>
      <c r="BP82" s="19" cm="1">
        <f t="array" aca="1" ref="BP82" ca="1">INDIRECT(_xlfn.CONCAT(BP$4,"_d!",BP$1,$A82))</f>
        <v>1618.425048828125</v>
      </c>
      <c r="BQ82" s="19" cm="1">
        <f t="array" aca="1" ref="BQ82" ca="1">INDIRECT(_xlfn.CONCAT(BQ$4,"_d!",BQ$1,$A82))</f>
        <v>1669.2529296875</v>
      </c>
      <c r="BR82" s="19" cm="1">
        <f t="array" aca="1" ref="BR82" ca="1">INDIRECT(_xlfn.CONCAT(BR$4,"_d!",BR$1,$A82))</f>
        <v>1629.4505615234375</v>
      </c>
      <c r="BS82" s="19" cm="1">
        <f t="array" aca="1" ref="BS82" ca="1">INDIRECT(_xlfn.CONCAT(BS$4,"_d!",BS$1,$A82))</f>
        <v>1535.351318359375</v>
      </c>
      <c r="BT82" s="42">
        <f t="shared" ca="1" si="60"/>
        <v>1589.9053915176305</v>
      </c>
      <c r="BU82" s="42"/>
      <c r="BV82" s="45">
        <f t="shared" ca="1" si="61"/>
        <v>1647.7712382910306</v>
      </c>
      <c r="BW82" s="45">
        <f t="shared" ca="1" si="62"/>
        <v>1642.5204938304848</v>
      </c>
      <c r="BX82" s="45">
        <f t="shared" ca="1" si="63"/>
        <v>1626.5244527559914</v>
      </c>
      <c r="BY82" s="45">
        <f t="shared" ca="1" si="64"/>
        <v>1623.3857111962884</v>
      </c>
      <c r="BZ82" s="45">
        <f t="shared" ca="1" si="65"/>
        <v>1625.7997445810054</v>
      </c>
      <c r="CA82" s="45">
        <f t="shared" ca="1" si="66"/>
        <v>1618.6367116980693</v>
      </c>
      <c r="CB82" s="45">
        <f t="shared" ca="1" si="67"/>
        <v>1612.8464998400611</v>
      </c>
      <c r="CC82" s="45">
        <f t="shared" ca="1" si="68"/>
        <v>1611.3934668336722</v>
      </c>
      <c r="CD82" s="45">
        <f t="shared" ca="1" si="69"/>
        <v>1600.561632516019</v>
      </c>
      <c r="CE82" s="45">
        <f t="shared" ca="1" si="70"/>
        <v>1589.9053915176305</v>
      </c>
      <c r="CF82" s="45" cm="1">
        <f t="array" aca="1" ref="CF82" ca="1">+SUMPRODUCT($BV$3:$CE$3/100,$BV82:$CE82)</f>
        <v>1614.0330046505183</v>
      </c>
      <c r="CG82" s="35">
        <f t="shared" si="73"/>
        <v>45047</v>
      </c>
      <c r="CH82" s="24">
        <f t="shared" ca="1" si="74"/>
        <v>7.4000227833175281E-2</v>
      </c>
      <c r="CI82" s="24">
        <f t="shared" ca="1" si="75"/>
        <v>7.4618319641548192E-2</v>
      </c>
      <c r="CJ82" s="24">
        <f t="shared" ca="1" si="76"/>
        <v>7.5613386915457381E-2</v>
      </c>
      <c r="CK82" s="24">
        <f t="shared" ca="1" si="77"/>
        <v>7.602490179013488E-2</v>
      </c>
      <c r="CL82" s="24">
        <f t="shared" ca="1" si="78"/>
        <v>7.6499056702134638E-2</v>
      </c>
      <c r="CM82" s="24">
        <f t="shared" ca="1" si="79"/>
        <v>7.6586011352601346E-2</v>
      </c>
      <c r="CN82" s="24">
        <f t="shared" ca="1" si="80"/>
        <v>7.7433990460073154E-2</v>
      </c>
      <c r="CO82" s="24">
        <f t="shared" ca="1" si="81"/>
        <v>7.8023165112438342E-2</v>
      </c>
      <c r="CP82" s="24">
        <f t="shared" ca="1" si="82"/>
        <v>7.9098395260877696E-2</v>
      </c>
      <c r="CQ82" s="24">
        <f t="shared" ca="1" si="83"/>
        <v>8.0707230588701329E-2</v>
      </c>
      <c r="CR82" s="24">
        <f t="shared" ca="1" si="71"/>
        <v>7.7525831965595371E-2</v>
      </c>
      <c r="CS82" s="35">
        <f t="shared" si="84"/>
        <v>45047</v>
      </c>
      <c r="CT82" s="24">
        <f t="shared" ref="CT82:CT95" ca="1" si="85">+BV82/BV70-1</f>
        <v>1.1465264347437452</v>
      </c>
      <c r="CU82" s="24">
        <f t="shared" ref="CU82:CU95" ca="1" si="86">+BW82/BW70-1</f>
        <v>1.1430322640535673</v>
      </c>
      <c r="CV82" s="24">
        <f t="shared" ref="CV82:CV95" ca="1" si="87">+BX82/BX70-1</f>
        <v>1.1421772107001331</v>
      </c>
      <c r="CW82" s="24">
        <f t="shared" ref="CW82:CW95" ca="1" si="88">+BY82/BY70-1</f>
        <v>1.1416728372349647</v>
      </c>
      <c r="CX82" s="24">
        <f t="shared" ref="CX82:CX95" ca="1" si="89">+BZ82/BZ70-1</f>
        <v>1.1418121078911483</v>
      </c>
      <c r="CY82" s="24">
        <f t="shared" ref="CY82:CY95" ca="1" si="90">+CA82/CA70-1</f>
        <v>1.1420519304127073</v>
      </c>
      <c r="CZ82" s="24">
        <f t="shared" ref="CZ82:CZ95" ca="1" si="91">+CB82/CB70-1</f>
        <v>1.1366909596180435</v>
      </c>
      <c r="DA82" s="24">
        <f t="shared" ref="DA82:DA95" ca="1" si="92">+CC82/CC70-1</f>
        <v>1.1396393139167853</v>
      </c>
      <c r="DB82" s="24">
        <f t="shared" ref="DB82:DB95" ca="1" si="93">+CD82/CD70-1</f>
        <v>1.1408483013319919</v>
      </c>
      <c r="DC82" s="24">
        <f t="shared" ref="DC82:DC95" ca="1" si="94">+CE82/CE70-1</f>
        <v>1.1401597937170345</v>
      </c>
      <c r="DD82" s="48">
        <f t="shared" ref="DD82:DD95" ca="1" si="95">+CF82/CF70-1</f>
        <v>1.1409760617420446</v>
      </c>
      <c r="DE82" s="48">
        <f>+[1]NAC!AG83</f>
        <v>1.1424628923702809</v>
      </c>
    </row>
    <row r="83" spans="1:109" x14ac:dyDescent="0.25">
      <c r="A83" s="110">
        <f t="shared" si="72"/>
        <v>110</v>
      </c>
      <c r="B83" s="35">
        <f>+NAC!A83</f>
        <v>45078</v>
      </c>
      <c r="C83" s="19" cm="1">
        <f t="array" aca="1" ref="C83" ca="1">INDIRECT(_xlfn.CONCAT(C$4,"_d!",C$1,$A83))</f>
        <v>1710.6842041015625</v>
      </c>
      <c r="D83" s="19" cm="1">
        <f t="array" aca="1" ref="D83" ca="1">INDIRECT(_xlfn.CONCAT(D$4,"_d!",D$1,$A83))</f>
        <v>1729.5537109375</v>
      </c>
      <c r="E83" s="19" cm="1">
        <f t="array" aca="1" ref="E83" ca="1">INDIRECT(_xlfn.CONCAT(E$4,"_d!",E$1,$A83))</f>
        <v>1784.127197265625</v>
      </c>
      <c r="F83" s="19" cm="1">
        <f t="array" aca="1" ref="F83" ca="1">INDIRECT(_xlfn.CONCAT(F$4,"_d!",F$1,$A83))</f>
        <v>1800.945068359375</v>
      </c>
      <c r="G83" s="19" cm="1">
        <f t="array" aca="1" ref="G83" ca="1">INDIRECT(_xlfn.CONCAT(G$4,"_d!",G$1,$A83))</f>
        <v>1753.3248291015625</v>
      </c>
      <c r="H83" s="19" cm="1">
        <f t="array" aca="1" ref="H83" ca="1">INDIRECT(_xlfn.CONCAT(H$4,"_d!",H$1,$A83))</f>
        <v>1638.5478515625</v>
      </c>
      <c r="I83" s="42">
        <f t="shared" ca="1" si="52"/>
        <v>1741.4806917662561</v>
      </c>
      <c r="J83" s="19" cm="1">
        <f t="array" aca="1" ref="J83" ca="1">INDIRECT(_xlfn.CONCAT(J$4,"_d!",J$1,$A83))</f>
        <v>1710.593994140625</v>
      </c>
      <c r="K83" s="19" cm="1">
        <f t="array" aca="1" ref="K83" ca="1">INDIRECT(_xlfn.CONCAT(K$4,"_d!",K$1,$A83))</f>
        <v>1735.0035400390625</v>
      </c>
      <c r="L83" s="19" cm="1">
        <f t="array" aca="1" ref="L83" ca="1">INDIRECT(_xlfn.CONCAT(L$4,"_d!",L$1,$A83))</f>
        <v>1776.3612060546875</v>
      </c>
      <c r="M83" s="19" cm="1">
        <f t="array" aca="1" ref="M83" ca="1">INDIRECT(_xlfn.CONCAT(M$4,"_d!",M$1,$A83))</f>
        <v>1787.35107421875</v>
      </c>
      <c r="N83" s="19" cm="1">
        <f t="array" aca="1" ref="N83" ca="1">INDIRECT(_xlfn.CONCAT(N$4,"_d!",N$1,$A83))</f>
        <v>1750.8492431640625</v>
      </c>
      <c r="O83" s="19" cm="1">
        <f t="array" aca="1" ref="O83" ca="1">INDIRECT(_xlfn.CONCAT(O$4,"_d!",O$1,$A83))</f>
        <v>1648.582275390625</v>
      </c>
      <c r="P83" s="42">
        <f ca="1">+SUMPRODUCT(J$3:$O$3,J83:O83)</f>
        <v>1736.250237279598</v>
      </c>
      <c r="Q83" s="19" cm="1">
        <f t="array" aca="1" ref="Q83" ca="1">INDIRECT(_xlfn.CONCAT(Q$4,"_d!",Q$1,$A83))</f>
        <v>1694.279541015625</v>
      </c>
      <c r="R83" s="19" cm="1">
        <f t="array" aca="1" ref="R83" ca="1">INDIRECT(_xlfn.CONCAT(R$4,"_d!",R$1,$A83))</f>
        <v>1715.086669921875</v>
      </c>
      <c r="S83" s="19" cm="1">
        <f t="array" aca="1" ref="S83" ca="1">INDIRECT(_xlfn.CONCAT(S$4,"_d!",S$1,$A83))</f>
        <v>1768.6473388671875</v>
      </c>
      <c r="T83" s="19" cm="1">
        <f t="array" aca="1" ref="T83" ca="1">INDIRECT(_xlfn.CONCAT(T$4,"_d!",T$1,$A83))</f>
        <v>1792.3594970703125</v>
      </c>
      <c r="U83" s="19" cm="1">
        <f t="array" aca="1" ref="U83" ca="1">INDIRECT(_xlfn.CONCAT(U$4,"_d!",U$1,$A83))</f>
        <v>1746.0684814453125</v>
      </c>
      <c r="V83" s="19" cm="1">
        <f t="array" aca="1" ref="V83" ca="1">INDIRECT(_xlfn.CONCAT(V$4,"_d!",V$1,$A83))</f>
        <v>1646.803955078125</v>
      </c>
      <c r="W83" s="42">
        <f t="shared" ca="1" si="53"/>
        <v>1720.1406369524257</v>
      </c>
      <c r="X83" s="19" cm="1">
        <f t="array" aca="1" ref="X83" ca="1">INDIRECT(_xlfn.CONCAT(X$4,"_d!",X$1,$A83))</f>
        <v>1687.9031982421875</v>
      </c>
      <c r="Y83" s="19" cm="1">
        <f t="array" aca="1" ref="Y83" ca="1">INDIRECT(_xlfn.CONCAT(Y$4,"_d!",Y$1,$A83))</f>
        <v>1728.7041015625</v>
      </c>
      <c r="Z83" s="19" cm="1">
        <f t="array" aca="1" ref="Z83" ca="1">INDIRECT(_xlfn.CONCAT(Z$4,"_d!",Z$1,$A83))</f>
        <v>1765.5084228515625</v>
      </c>
      <c r="AA83" s="19" cm="1">
        <f t="array" aca="1" ref="AA83" ca="1">INDIRECT(_xlfn.CONCAT(AA$4,"_d!",AA$1,$A83))</f>
        <v>1783.354248046875</v>
      </c>
      <c r="AB83" s="19" cm="1">
        <f t="array" aca="1" ref="AB83" ca="1">INDIRECT(_xlfn.CONCAT(AB$4,"_d!",AB$1,$A83))</f>
        <v>1748.5206298828125</v>
      </c>
      <c r="AC83" s="19" cm="1">
        <f t="array" aca="1" ref="AC83" ca="1">INDIRECT(_xlfn.CONCAT(AC$4,"_d!",AC$1,$A83))</f>
        <v>1646.436279296875</v>
      </c>
      <c r="AD83" s="42">
        <f t="shared" ca="1" si="54"/>
        <v>1717.5909645820034</v>
      </c>
      <c r="AE83" s="19" cm="1">
        <f t="array" aca="1" ref="AE83" ca="1">INDIRECT(_xlfn.CONCAT(AE$4,"_d!",AE$1,$A83))</f>
        <v>1699.5361328125</v>
      </c>
      <c r="AF83" s="19" cm="1">
        <f t="array" aca="1" ref="AF83" ca="1">INDIRECT(_xlfn.CONCAT(AF$4,"_d!",AF$1,$A83))</f>
        <v>1727.4229736328125</v>
      </c>
      <c r="AG83" s="19" cm="1">
        <f t="array" aca="1" ref="AG83" ca="1">INDIRECT(_xlfn.CONCAT(AG$4,"_d!",AG$1,$A83))</f>
        <v>1759.158935546875</v>
      </c>
      <c r="AH83" s="19" cm="1">
        <f t="array" aca="1" ref="AH83" ca="1">INDIRECT(_xlfn.CONCAT(AH$4,"_d!",AH$1,$A83))</f>
        <v>1782.279541015625</v>
      </c>
      <c r="AI83" s="19" cm="1">
        <f t="array" aca="1" ref="AI83" ca="1">INDIRECT(_xlfn.CONCAT(AI$4,"_d!",AI$1,$A83))</f>
        <v>1737.339599609375</v>
      </c>
      <c r="AJ83" s="19" cm="1">
        <f t="array" aca="1" ref="AJ83" ca="1">INDIRECT(_xlfn.CONCAT(AJ$4,"_d!",AJ$1,$A83))</f>
        <v>1651.5811767578125</v>
      </c>
      <c r="AK83" s="42">
        <f t="shared" ca="1" si="55"/>
        <v>1720.4222098385271</v>
      </c>
      <c r="AL83" s="19" cm="1">
        <f t="array" aca="1" ref="AL83" ca="1">INDIRECT(_xlfn.CONCAT(AL$4,"_d!",AL$1,$A83))</f>
        <v>1692.7996826171875</v>
      </c>
      <c r="AM83" s="19" cm="1">
        <f t="array" aca="1" ref="AM83" ca="1">INDIRECT(_xlfn.CONCAT(AM$4,"_d!",AM$1,$A83))</f>
        <v>1725.2022705078125</v>
      </c>
      <c r="AN83" s="19" cm="1">
        <f t="array" aca="1" ref="AN83" ca="1">INDIRECT(_xlfn.CONCAT(AN$4,"_d!",AN$1,$A83))</f>
        <v>1758.5697021484375</v>
      </c>
      <c r="AO83" s="19" cm="1">
        <f t="array" aca="1" ref="AO83" ca="1">INDIRECT(_xlfn.CONCAT(AO$4,"_d!",AO$1,$A83))</f>
        <v>1778.4061279296875</v>
      </c>
      <c r="AP83" s="19" cm="1">
        <f t="array" aca="1" ref="AP83" ca="1">INDIRECT(_xlfn.CONCAT(AP$4,"_d!",AP$1,$A83))</f>
        <v>1743.8990478515625</v>
      </c>
      <c r="AQ83" s="19" cm="1">
        <f t="array" aca="1" ref="AQ83" ca="1">INDIRECT(_xlfn.CONCAT(AQ$4,"_d!",AQ$1,$A83))</f>
        <v>1648.4154052734375</v>
      </c>
      <c r="AR83" s="42">
        <f t="shared" ca="1" si="56"/>
        <v>1713.5675910635259</v>
      </c>
      <c r="AS83" s="19" cm="1">
        <f t="array" aca="1" ref="AS83" ca="1">INDIRECT(_xlfn.CONCAT(AS$4,"_d!",AS$1,$A83))</f>
        <v>1692.4466552734375</v>
      </c>
      <c r="AT83" s="19" cm="1">
        <f t="array" aca="1" ref="AT83" ca="1">INDIRECT(_xlfn.CONCAT(AT$4,"_d!",AT$1,$A83))</f>
        <v>1721.461669921875</v>
      </c>
      <c r="AU83" s="19" cm="1">
        <f t="array" aca="1" ref="AU83" ca="1">INDIRECT(_xlfn.CONCAT(AU$4,"_d!",AU$1,$A83))</f>
        <v>1753.379638671875</v>
      </c>
      <c r="AV83" s="19" cm="1">
        <f t="array" aca="1" ref="AV83" ca="1">INDIRECT(_xlfn.CONCAT(AV$4,"_d!",AV$1,$A83))</f>
        <v>1776.2569580078125</v>
      </c>
      <c r="AW83" s="19" cm="1">
        <f t="array" aca="1" ref="AW83" ca="1">INDIRECT(_xlfn.CONCAT(AW$4,"_d!",AW$1,$A83))</f>
        <v>1733.069091796875</v>
      </c>
      <c r="AX83" s="19" cm="1">
        <f t="array" aca="1" ref="AX83" ca="1">INDIRECT(_xlfn.CONCAT(AX$4,"_d!",AX$1,$A83))</f>
        <v>1643.0247802734375</v>
      </c>
      <c r="AY83" s="42">
        <f t="shared" ca="1" si="57"/>
        <v>1708.9392170676424</v>
      </c>
      <c r="AZ83" s="19" cm="1">
        <f t="array" aca="1" ref="AZ83" ca="1">INDIRECT(_xlfn.CONCAT(AZ$4,"_d!",AZ$1,$A83))</f>
        <v>1691.8189697265625</v>
      </c>
      <c r="BA83" s="19" cm="1">
        <f t="array" aca="1" ref="BA83" ca="1">INDIRECT(_xlfn.CONCAT(BA$4,"_d!",BA$1,$A83))</f>
        <v>1724.64306640625</v>
      </c>
      <c r="BB83" s="19" cm="1">
        <f t="array" aca="1" ref="BB83" ca="1">INDIRECT(_xlfn.CONCAT(BB$4,"_d!",BB$1,$A83))</f>
        <v>1746.473876953125</v>
      </c>
      <c r="BC83" s="19" cm="1">
        <f t="array" aca="1" ref="BC83" ca="1">INDIRECT(_xlfn.CONCAT(BC$4,"_d!",BC$1,$A83))</f>
        <v>1762.365234375</v>
      </c>
      <c r="BD83" s="19" cm="1">
        <f t="array" aca="1" ref="BD83" ca="1">INDIRECT(_xlfn.CONCAT(BD$4,"_d!",BD$1,$A83))</f>
        <v>1740.1583251953125</v>
      </c>
      <c r="BE83" s="19" cm="1">
        <f t="array" aca="1" ref="BE83" ca="1">INDIRECT(_xlfn.CONCAT(BE$4,"_d!",BE$1,$A83))</f>
        <v>1650.9346923828125</v>
      </c>
      <c r="BF83" s="42">
        <f t="shared" ca="1" si="58"/>
        <v>1708.1546742538187</v>
      </c>
      <c r="BG83" s="19" cm="1">
        <f t="array" aca="1" ref="BG83" ca="1">INDIRECT(_xlfn.CONCAT(BG$4,"_d!",BG$1,$A83))</f>
        <v>1682.322265625</v>
      </c>
      <c r="BH83" s="19" cm="1">
        <f t="array" aca="1" ref="BH83" ca="1">INDIRECT(_xlfn.CONCAT(BH$4,"_d!",BH$1,$A83))</f>
        <v>1719.8736572265625</v>
      </c>
      <c r="BI83" s="19" cm="1">
        <f t="array" aca="1" ref="BI83" ca="1">INDIRECT(_xlfn.CONCAT(BI$4,"_d!",BI$1,$A83))</f>
        <v>1736.755126953125</v>
      </c>
      <c r="BJ83" s="19" cm="1">
        <f t="array" aca="1" ref="BJ83" ca="1">INDIRECT(_xlfn.CONCAT(BJ$4,"_d!",BJ$1,$A83))</f>
        <v>1755.078857421875</v>
      </c>
      <c r="BK83" s="19" cm="1">
        <f t="array" aca="1" ref="BK83" ca="1">INDIRECT(_xlfn.CONCAT(BK$4,"_d!",BK$1,$A83))</f>
        <v>1733.3775634765625</v>
      </c>
      <c r="BL83" s="19" cm="1">
        <f t="array" aca="1" ref="BL83" ca="1">INDIRECT(_xlfn.CONCAT(BL$4,"_d!",BL$1,$A83))</f>
        <v>1643.4815673828125</v>
      </c>
      <c r="BM83" s="42">
        <f t="shared" ca="1" si="59"/>
        <v>1698.4862539562585</v>
      </c>
      <c r="BN83" s="19" cm="1">
        <f t="array" aca="1" ref="BN83" ca="1">INDIRECT(_xlfn.CONCAT(BN$4,"_d!",BN$1,$A83))</f>
        <v>1678.8131103515625</v>
      </c>
      <c r="BO83" s="19" cm="1">
        <f t="array" aca="1" ref="BO83" ca="1">INDIRECT(_xlfn.CONCAT(BO$4,"_d!",BO$1,$A83))</f>
        <v>1714.14404296875</v>
      </c>
      <c r="BP83" s="19" cm="1">
        <f t="array" aca="1" ref="BP83" ca="1">INDIRECT(_xlfn.CONCAT(BP$4,"_d!",BP$1,$A83))</f>
        <v>1731.8729248046875</v>
      </c>
      <c r="BQ83" s="19" cm="1">
        <f t="array" aca="1" ref="BQ83" ca="1">INDIRECT(_xlfn.CONCAT(BQ$4,"_d!",BQ$1,$A83))</f>
        <v>1774.972900390625</v>
      </c>
      <c r="BR83" s="19" cm="1">
        <f t="array" aca="1" ref="BR83" ca="1">INDIRECT(_xlfn.CONCAT(BR$4,"_d!",BR$1,$A83))</f>
        <v>1721.691650390625</v>
      </c>
      <c r="BS83" s="19" cm="1">
        <f t="array" aca="1" ref="BS83" ca="1">INDIRECT(_xlfn.CONCAT(BS$4,"_d!",BS$1,$A83))</f>
        <v>1643.9769287109375</v>
      </c>
      <c r="BT83" s="42">
        <f t="shared" ca="1" si="60"/>
        <v>1689.8563586229998</v>
      </c>
      <c r="BU83" s="42"/>
      <c r="BV83" s="45">
        <f t="shared" ca="1" si="61"/>
        <v>1741.4806917662561</v>
      </c>
      <c r="BW83" s="45">
        <f t="shared" ca="1" si="62"/>
        <v>1736.250237279598</v>
      </c>
      <c r="BX83" s="45">
        <f t="shared" ca="1" si="63"/>
        <v>1720.1406369524257</v>
      </c>
      <c r="BY83" s="45">
        <f t="shared" ca="1" si="64"/>
        <v>1717.5909645820034</v>
      </c>
      <c r="BZ83" s="45">
        <f t="shared" ca="1" si="65"/>
        <v>1720.4222098385271</v>
      </c>
      <c r="CA83" s="45">
        <f t="shared" ca="1" si="66"/>
        <v>1713.5675910635259</v>
      </c>
      <c r="CB83" s="45">
        <f t="shared" ca="1" si="67"/>
        <v>1708.9392170676424</v>
      </c>
      <c r="CC83" s="45">
        <f t="shared" ca="1" si="68"/>
        <v>1708.1546742538187</v>
      </c>
      <c r="CD83" s="45">
        <f t="shared" ca="1" si="69"/>
        <v>1698.4862539562585</v>
      </c>
      <c r="CE83" s="45">
        <f t="shared" ca="1" si="70"/>
        <v>1689.8563586229998</v>
      </c>
      <c r="CF83" s="45" cm="1">
        <f t="array" aca="1" ref="CF83" ca="1">+SUMPRODUCT($BV$3:$CE$3/100,$BV83:$CE83)</f>
        <v>1710.3018403704546</v>
      </c>
      <c r="CG83" s="35">
        <f t="shared" si="73"/>
        <v>45078</v>
      </c>
      <c r="CH83" s="24">
        <f t="shared" ca="1" si="74"/>
        <v>5.6870426730117662E-2</v>
      </c>
      <c r="CI83" s="24">
        <f t="shared" ca="1" si="75"/>
        <v>5.7064580808077636E-2</v>
      </c>
      <c r="CJ83" s="24">
        <f t="shared" ca="1" si="76"/>
        <v>5.7555964829062667E-2</v>
      </c>
      <c r="CK83" s="24">
        <f t="shared" ca="1" si="77"/>
        <v>5.803011122741375E-2</v>
      </c>
      <c r="CL83" s="24">
        <f t="shared" ca="1" si="78"/>
        <v>5.8200565950948357E-2</v>
      </c>
      <c r="CM83" s="24">
        <f t="shared" ca="1" si="79"/>
        <v>5.864866321107165E-2</v>
      </c>
      <c r="CN83" s="24">
        <f t="shared" ca="1" si="80"/>
        <v>5.9579580100840523E-2</v>
      </c>
      <c r="CO83" s="24">
        <f t="shared" ca="1" si="81"/>
        <v>6.0048156711395073E-2</v>
      </c>
      <c r="CP83" s="24">
        <f t="shared" ca="1" si="82"/>
        <v>6.1181412481008834E-2</v>
      </c>
      <c r="CQ83" s="24">
        <f t="shared" ca="1" si="83"/>
        <v>6.2865984126239116E-2</v>
      </c>
      <c r="CR83" s="24">
        <f t="shared" ca="1" si="71"/>
        <v>5.9644899108355576E-2</v>
      </c>
      <c r="CS83" s="35">
        <f t="shared" si="84"/>
        <v>45078</v>
      </c>
      <c r="CT83" s="24">
        <f t="shared" ca="1" si="85"/>
        <v>1.1587275466063467</v>
      </c>
      <c r="CU83" s="24">
        <f t="shared" ca="1" si="86"/>
        <v>1.1543738697868728</v>
      </c>
      <c r="CV83" s="24">
        <f t="shared" ca="1" si="87"/>
        <v>1.1533579809736301</v>
      </c>
      <c r="CW83" s="24">
        <f t="shared" ca="1" si="88"/>
        <v>1.1539066733217203</v>
      </c>
      <c r="CX83" s="24">
        <f t="shared" ca="1" si="89"/>
        <v>1.1530545203610751</v>
      </c>
      <c r="CY83" s="24">
        <f t="shared" ca="1" si="90"/>
        <v>1.1547269690378763</v>
      </c>
      <c r="CZ83" s="24">
        <f t="shared" ca="1" si="91"/>
        <v>1.1505193100081894</v>
      </c>
      <c r="DA83" s="24">
        <f t="shared" ca="1" si="92"/>
        <v>1.1531353112291227</v>
      </c>
      <c r="DB83" s="24">
        <f t="shared" ca="1" si="93"/>
        <v>1.155573306223026</v>
      </c>
      <c r="DC83" s="24">
        <f t="shared" ca="1" si="94"/>
        <v>1.1565136638301179</v>
      </c>
      <c r="DD83" s="48">
        <f t="shared" ca="1" si="95"/>
        <v>1.1544326518367591</v>
      </c>
      <c r="DE83" s="48">
        <f>+[1]NAC!AG84</f>
        <v>1.1558027347843294</v>
      </c>
    </row>
    <row r="84" spans="1:109" x14ac:dyDescent="0.25">
      <c r="A84" s="110">
        <f t="shared" si="72"/>
        <v>111</v>
      </c>
      <c r="B84" s="35">
        <f>+NAC!A84</f>
        <v>45108</v>
      </c>
      <c r="C84" s="19" cm="1">
        <f t="array" aca="1" ref="C84" ca="1">INDIRECT(_xlfn.CONCAT(C$4,"_d!",C$1,$A84))</f>
        <v>1812.0128173828125</v>
      </c>
      <c r="D84" s="19" cm="1">
        <f t="array" aca="1" ref="D84" ca="1">INDIRECT(_xlfn.CONCAT(D$4,"_d!",D$1,$A84))</f>
        <v>1836.1278076171875</v>
      </c>
      <c r="E84" s="19" cm="1">
        <f t="array" aca="1" ref="E84" ca="1">INDIRECT(_xlfn.CONCAT(E$4,"_d!",E$1,$A84))</f>
        <v>1888.0404052734375</v>
      </c>
      <c r="F84" s="19" cm="1">
        <f t="array" aca="1" ref="F84" ca="1">INDIRECT(_xlfn.CONCAT(F$4,"_d!",F$1,$A84))</f>
        <v>1910.4315185546875</v>
      </c>
      <c r="G84" s="19" cm="1">
        <f t="array" aca="1" ref="G84" ca="1">INDIRECT(_xlfn.CONCAT(G$4,"_d!",G$1,$A84))</f>
        <v>1860.784423828125</v>
      </c>
      <c r="H84" s="19" cm="1">
        <f t="array" aca="1" ref="H84" ca="1">INDIRECT(_xlfn.CONCAT(H$4,"_d!",H$1,$A84))</f>
        <v>1762.5025634765625</v>
      </c>
      <c r="I84" s="42">
        <f t="shared" ca="1" si="52"/>
        <v>1847.1086568009928</v>
      </c>
      <c r="J84" s="19" cm="1">
        <f t="array" aca="1" ref="J84" ca="1">INDIRECT(_xlfn.CONCAT(J$4,"_d!",J$1,$A84))</f>
        <v>1814.4033203125</v>
      </c>
      <c r="K84" s="19" cm="1">
        <f t="array" aca="1" ref="K84" ca="1">INDIRECT(_xlfn.CONCAT(K$4,"_d!",K$1,$A84))</f>
        <v>1842.3145751953125</v>
      </c>
      <c r="L84" s="19" cm="1">
        <f t="array" aca="1" ref="L84" ca="1">INDIRECT(_xlfn.CONCAT(L$4,"_d!",L$1,$A84))</f>
        <v>1880.7919921875</v>
      </c>
      <c r="M84" s="19" cm="1">
        <f t="array" aca="1" ref="M84" ca="1">INDIRECT(_xlfn.CONCAT(M$4,"_d!",M$1,$A84))</f>
        <v>1897.8526611328125</v>
      </c>
      <c r="N84" s="19" cm="1">
        <f t="array" aca="1" ref="N84" ca="1">INDIRECT(_xlfn.CONCAT(N$4,"_d!",N$1,$A84))</f>
        <v>1859.3111572265625</v>
      </c>
      <c r="O84" s="19" cm="1">
        <f t="array" aca="1" ref="O84" ca="1">INDIRECT(_xlfn.CONCAT(O$4,"_d!",O$1,$A84))</f>
        <v>1772.802490234375</v>
      </c>
      <c r="P84" s="42">
        <f ca="1">+SUMPRODUCT(J$3:$O$3,J84:O84)</f>
        <v>1843.1146775742766</v>
      </c>
      <c r="Q84" s="19" cm="1">
        <f t="array" aca="1" ref="Q84" ca="1">INDIRECT(_xlfn.CONCAT(Q$4,"_d!",Q$1,$A84))</f>
        <v>1796.16845703125</v>
      </c>
      <c r="R84" s="19" cm="1">
        <f t="array" aca="1" ref="R84" ca="1">INDIRECT(_xlfn.CONCAT(R$4,"_d!",R$1,$A84))</f>
        <v>1822.232177734375</v>
      </c>
      <c r="S84" s="19" cm="1">
        <f t="array" aca="1" ref="S84" ca="1">INDIRECT(_xlfn.CONCAT(S$4,"_d!",S$1,$A84))</f>
        <v>1875.1019287109375</v>
      </c>
      <c r="T84" s="19" cm="1">
        <f t="array" aca="1" ref="T84" ca="1">INDIRECT(_xlfn.CONCAT(T$4,"_d!",T$1,$A84))</f>
        <v>1903.1502685546875</v>
      </c>
      <c r="U84" s="19" cm="1">
        <f t="array" aca="1" ref="U84" ca="1">INDIRECT(_xlfn.CONCAT(U$4,"_d!",U$1,$A84))</f>
        <v>1855.6805419921875</v>
      </c>
      <c r="V84" s="19" cm="1">
        <f t="array" aca="1" ref="V84" ca="1">INDIRECT(_xlfn.CONCAT(V$4,"_d!",V$1,$A84))</f>
        <v>1772.611572265625</v>
      </c>
      <c r="W84" s="42">
        <f t="shared" ca="1" si="53"/>
        <v>1826.4187547080621</v>
      </c>
      <c r="X84" s="19" cm="1">
        <f t="array" aca="1" ref="X84" ca="1">INDIRECT(_xlfn.CONCAT(X$4,"_d!",X$1,$A84))</f>
        <v>1790.5113525390625</v>
      </c>
      <c r="Y84" s="19" cm="1">
        <f t="array" aca="1" ref="Y84" ca="1">INDIRECT(_xlfn.CONCAT(Y$4,"_d!",Y$1,$A84))</f>
        <v>1838.1719970703125</v>
      </c>
      <c r="Z84" s="19" cm="1">
        <f t="array" aca="1" ref="Z84" ca="1">INDIRECT(_xlfn.CONCAT(Z$4,"_d!",Z$1,$A84))</f>
        <v>1873.0594482421875</v>
      </c>
      <c r="AA84" s="19" cm="1">
        <f t="array" aca="1" ref="AA84" ca="1">INDIRECT(_xlfn.CONCAT(AA$4,"_d!",AA$1,$A84))</f>
        <v>1896.146728515625</v>
      </c>
      <c r="AB84" s="19" cm="1">
        <f t="array" aca="1" ref="AB84" ca="1">INDIRECT(_xlfn.CONCAT(AB$4,"_d!",AB$1,$A84))</f>
        <v>1859.032470703125</v>
      </c>
      <c r="AC84" s="19" cm="1">
        <f t="array" aca="1" ref="AC84" ca="1">INDIRECT(_xlfn.CONCAT(AC$4,"_d!",AC$1,$A84))</f>
        <v>1774.0767822265625</v>
      </c>
      <c r="AD84" s="42">
        <f t="shared" ca="1" si="54"/>
        <v>1825.371813307642</v>
      </c>
      <c r="AE84" s="19" cm="1">
        <f t="array" aca="1" ref="AE84" ca="1">INDIRECT(_xlfn.CONCAT(AE$4,"_d!",AE$1,$A84))</f>
        <v>1803.302490234375</v>
      </c>
      <c r="AF84" s="19" cm="1">
        <f t="array" aca="1" ref="AF84" ca="1">INDIRECT(_xlfn.CONCAT(AF$4,"_d!",AF$1,$A84))</f>
        <v>1838.2039794921875</v>
      </c>
      <c r="AG84" s="19" cm="1">
        <f t="array" aca="1" ref="AG84" ca="1">INDIRECT(_xlfn.CONCAT(AG$4,"_d!",AG$1,$A84))</f>
        <v>1868.38232421875</v>
      </c>
      <c r="AH84" s="19" cm="1">
        <f t="array" aca="1" ref="AH84" ca="1">INDIRECT(_xlfn.CONCAT(AH$4,"_d!",AH$1,$A84))</f>
        <v>1894.8995361328125</v>
      </c>
      <c r="AI84" s="19" cm="1">
        <f t="array" aca="1" ref="AI84" ca="1">INDIRECT(_xlfn.CONCAT(AI$4,"_d!",AI$1,$A84))</f>
        <v>1847.2493896484375</v>
      </c>
      <c r="AJ84" s="19" cm="1">
        <f t="array" aca="1" ref="AJ84" ca="1">INDIRECT(_xlfn.CONCAT(AJ$4,"_d!",AJ$1,$A84))</f>
        <v>1780.7415771484375</v>
      </c>
      <c r="AK84" s="42">
        <f t="shared" ca="1" si="55"/>
        <v>1828.9646702310836</v>
      </c>
      <c r="AL84" s="19" cm="1">
        <f t="array" aca="1" ref="AL84" ca="1">INDIRECT(_xlfn.CONCAT(AL$4,"_d!",AL$1,$A84))</f>
        <v>1795.912841796875</v>
      </c>
      <c r="AM84" s="19" cm="1">
        <f t="array" aca="1" ref="AM84" ca="1">INDIRECT(_xlfn.CONCAT(AM$4,"_d!",AM$1,$A84))</f>
        <v>1835.476318359375</v>
      </c>
      <c r="AN84" s="19" cm="1">
        <f t="array" aca="1" ref="AN84" ca="1">INDIRECT(_xlfn.CONCAT(AN$4,"_d!",AN$1,$A84))</f>
        <v>1867.78955078125</v>
      </c>
      <c r="AO84" s="19" cm="1">
        <f t="array" aca="1" ref="AO84" ca="1">INDIRECT(_xlfn.CONCAT(AO$4,"_d!",AO$1,$A84))</f>
        <v>1889.82861328125</v>
      </c>
      <c r="AP84" s="19" cm="1">
        <f t="array" aca="1" ref="AP84" ca="1">INDIRECT(_xlfn.CONCAT(AP$4,"_d!",AP$1,$A84))</f>
        <v>1855.6307373046875</v>
      </c>
      <c r="AQ84" s="19" cm="1">
        <f t="array" aca="1" ref="AQ84" ca="1">INDIRECT(_xlfn.CONCAT(AQ$4,"_d!",AQ$1,$A84))</f>
        <v>1777.127685546875</v>
      </c>
      <c r="AR84" s="42">
        <f t="shared" ca="1" si="56"/>
        <v>1822.0886905852876</v>
      </c>
      <c r="AS84" s="19" cm="1">
        <f t="array" aca="1" ref="AS84" ca="1">INDIRECT(_xlfn.CONCAT(AS$4,"_d!",AS$1,$A84))</f>
        <v>1796.0228271484375</v>
      </c>
      <c r="AT84" s="19" cm="1">
        <f t="array" aca="1" ref="AT84" ca="1">INDIRECT(_xlfn.CONCAT(AT$4,"_d!",AT$1,$A84))</f>
        <v>1832.4237060546875</v>
      </c>
      <c r="AU84" s="19" cm="1">
        <f t="array" aca="1" ref="AU84" ca="1">INDIRECT(_xlfn.CONCAT(AU$4,"_d!",AU$1,$A84))</f>
        <v>1862.7647705078125</v>
      </c>
      <c r="AV84" s="19" cm="1">
        <f t="array" aca="1" ref="AV84" ca="1">INDIRECT(_xlfn.CONCAT(AV$4,"_d!",AV$1,$A84))</f>
        <v>1890.4886474609375</v>
      </c>
      <c r="AW84" s="19" cm="1">
        <f t="array" aca="1" ref="AW84" ca="1">INDIRECT(_xlfn.CONCAT(AW$4,"_d!",AW$1,$A84))</f>
        <v>1844.7921142578125</v>
      </c>
      <c r="AX84" s="19" cm="1">
        <f t="array" aca="1" ref="AX84" ca="1">INDIRECT(_xlfn.CONCAT(AX$4,"_d!",AX$1,$A84))</f>
        <v>1771.26708984375</v>
      </c>
      <c r="AY84" s="42">
        <f t="shared" ca="1" si="57"/>
        <v>1817.9466740554344</v>
      </c>
      <c r="AZ84" s="19" cm="1">
        <f t="array" aca="1" ref="AZ84" ca="1">INDIRECT(_xlfn.CONCAT(AZ$4,"_d!",AZ$1,$A84))</f>
        <v>1795.921142578125</v>
      </c>
      <c r="BA84" s="19" cm="1">
        <f t="array" aca="1" ref="BA84" ca="1">INDIRECT(_xlfn.CONCAT(BA$4,"_d!",BA$1,$A84))</f>
        <v>1836.0291748046875</v>
      </c>
      <c r="BB84" s="19" cm="1">
        <f t="array" aca="1" ref="BB84" ca="1">INDIRECT(_xlfn.CONCAT(BB$4,"_d!",BB$1,$A84))</f>
        <v>1856.7662353515625</v>
      </c>
      <c r="BC84" s="19" cm="1">
        <f t="array" aca="1" ref="BC84" ca="1">INDIRECT(_xlfn.CONCAT(BC$4,"_d!",BC$1,$A84))</f>
        <v>1875.5245361328125</v>
      </c>
      <c r="BD84" s="19" cm="1">
        <f t="array" aca="1" ref="BD84" ca="1">INDIRECT(_xlfn.CONCAT(BD$4,"_d!",BD$1,$A84))</f>
        <v>1852.5616455078125</v>
      </c>
      <c r="BE84" s="19" cm="1">
        <f t="array" aca="1" ref="BE84" ca="1">INDIRECT(_xlfn.CONCAT(BE$4,"_d!",BE$1,$A84))</f>
        <v>1781.6728515625</v>
      </c>
      <c r="BF84" s="42">
        <f t="shared" ca="1" si="58"/>
        <v>1817.5420920108179</v>
      </c>
      <c r="BG84" s="19" cm="1">
        <f t="array" aca="1" ref="BG84" ca="1">INDIRECT(_xlfn.CONCAT(BG$4,"_d!",BG$1,$A84))</f>
        <v>1788.0865478515625</v>
      </c>
      <c r="BH84" s="19" cm="1">
        <f t="array" aca="1" ref="BH84" ca="1">INDIRECT(_xlfn.CONCAT(BH$4,"_d!",BH$1,$A84))</f>
        <v>1833.394287109375</v>
      </c>
      <c r="BI84" s="19" cm="1">
        <f t="array" aca="1" ref="BI84" ca="1">INDIRECT(_xlfn.CONCAT(BI$4,"_d!",BI$1,$A84))</f>
        <v>1846.5634765625</v>
      </c>
      <c r="BJ84" s="19" cm="1">
        <f t="array" aca="1" ref="BJ84" ca="1">INDIRECT(_xlfn.CONCAT(BJ$4,"_d!",BJ$1,$A84))</f>
        <v>1868.9442138671875</v>
      </c>
      <c r="BK84" s="19" cm="1">
        <f t="array" aca="1" ref="BK84" ca="1">INDIRECT(_xlfn.CONCAT(BK$4,"_d!",BK$1,$A84))</f>
        <v>1848.00048828125</v>
      </c>
      <c r="BL84" s="19" cm="1">
        <f t="array" aca="1" ref="BL84" ca="1">INDIRECT(_xlfn.CONCAT(BL$4,"_d!",BL$1,$A84))</f>
        <v>1773.929443359375</v>
      </c>
      <c r="BM84" s="42">
        <f t="shared" ca="1" si="59"/>
        <v>1809.3398120959432</v>
      </c>
      <c r="BN84" s="19" cm="1">
        <f t="array" aca="1" ref="BN84" ca="1">INDIRECT(_xlfn.CONCAT(BN$4,"_d!",BN$1,$A84))</f>
        <v>1785.4326171875</v>
      </c>
      <c r="BO84" s="19" cm="1">
        <f t="array" aca="1" ref="BO84" ca="1">INDIRECT(_xlfn.CONCAT(BO$4,"_d!",BO$1,$A84))</f>
        <v>1829.2227783203125</v>
      </c>
      <c r="BP84" s="19" cm="1">
        <f t="array" aca="1" ref="BP84" ca="1">INDIRECT(_xlfn.CONCAT(BP$4,"_d!",BP$1,$A84))</f>
        <v>1842.693603515625</v>
      </c>
      <c r="BQ84" s="19" cm="1">
        <f t="array" aca="1" ref="BQ84" ca="1">INDIRECT(_xlfn.CONCAT(BQ$4,"_d!",BQ$1,$A84))</f>
        <v>1887.320556640625</v>
      </c>
      <c r="BR84" s="19" cm="1">
        <f t="array" aca="1" ref="BR84" ca="1">INDIRECT(_xlfn.CONCAT(BR$4,"_d!",BR$1,$A84))</f>
        <v>1835.067626953125</v>
      </c>
      <c r="BS84" s="19" cm="1">
        <f t="array" aca="1" ref="BS84" ca="1">INDIRECT(_xlfn.CONCAT(BS$4,"_d!",BS$1,$A84))</f>
        <v>1775.585205078125</v>
      </c>
      <c r="BT84" s="42">
        <f t="shared" ca="1" si="60"/>
        <v>1801.3573968746443</v>
      </c>
      <c r="BU84" s="42"/>
      <c r="BV84" s="45">
        <f t="shared" ca="1" si="61"/>
        <v>1847.1086568009928</v>
      </c>
      <c r="BW84" s="45">
        <f t="shared" ca="1" si="62"/>
        <v>1843.1146775742766</v>
      </c>
      <c r="BX84" s="45">
        <f t="shared" ca="1" si="63"/>
        <v>1826.4187547080621</v>
      </c>
      <c r="BY84" s="45">
        <f t="shared" ca="1" si="64"/>
        <v>1825.371813307642</v>
      </c>
      <c r="BZ84" s="45">
        <f t="shared" ca="1" si="65"/>
        <v>1828.9646702310836</v>
      </c>
      <c r="CA84" s="45">
        <f t="shared" ca="1" si="66"/>
        <v>1822.0886905852876</v>
      </c>
      <c r="CB84" s="45">
        <f t="shared" ca="1" si="67"/>
        <v>1817.9466740554344</v>
      </c>
      <c r="CC84" s="45">
        <f t="shared" ca="1" si="68"/>
        <v>1817.5420920108179</v>
      </c>
      <c r="CD84" s="45">
        <f t="shared" ca="1" si="69"/>
        <v>1809.3398120959432</v>
      </c>
      <c r="CE84" s="45">
        <f t="shared" ca="1" si="70"/>
        <v>1801.3573968746443</v>
      </c>
      <c r="CF84" s="45" cm="1">
        <f t="array" aca="1" ref="CF84" ca="1">+SUMPRODUCT($BV$3:$CE$3/100,$BV84:$CE84)</f>
        <v>1819.3416920330696</v>
      </c>
      <c r="CG84" s="35">
        <f t="shared" si="73"/>
        <v>45108</v>
      </c>
      <c r="CH84" s="24">
        <f t="shared" ca="1" si="74"/>
        <v>6.0654112063456722E-2</v>
      </c>
      <c r="CI84" s="24">
        <f t="shared" ca="1" si="75"/>
        <v>6.154898527882513E-2</v>
      </c>
      <c r="CJ84" s="24">
        <f t="shared" ca="1" si="76"/>
        <v>6.178455149105111E-2</v>
      </c>
      <c r="CK84" s="24">
        <f t="shared" ca="1" si="77"/>
        <v>6.2751173561202522E-2</v>
      </c>
      <c r="CL84" s="24">
        <f t="shared" ca="1" si="78"/>
        <v>6.3090594722526872E-2</v>
      </c>
      <c r="CM84" s="24">
        <f t="shared" ca="1" si="79"/>
        <v>6.3330504199375026E-2</v>
      </c>
      <c r="CN84" s="24">
        <f t="shared" ca="1" si="80"/>
        <v>6.3786620319262743E-2</v>
      </c>
      <c r="CO84" s="24">
        <f t="shared" ca="1" si="81"/>
        <v>6.4038356365347049E-2</v>
      </c>
      <c r="CP84" s="24">
        <f t="shared" ca="1" si="82"/>
        <v>6.5266090839107616E-2</v>
      </c>
      <c r="CQ84" s="24">
        <f t="shared" ca="1" si="83"/>
        <v>6.5982553891445805E-2</v>
      </c>
      <c r="CR84" s="24">
        <f t="shared" ca="1" si="71"/>
        <v>6.3754741466568676E-2</v>
      </c>
      <c r="CS84" s="35">
        <f t="shared" si="84"/>
        <v>45108</v>
      </c>
      <c r="CT84" s="24">
        <f t="shared" ca="1" si="85"/>
        <v>1.1384828980819393</v>
      </c>
      <c r="CU84" s="24">
        <f t="shared" ca="1" si="86"/>
        <v>1.1348481180331063</v>
      </c>
      <c r="CV84" s="24">
        <f t="shared" ca="1" si="87"/>
        <v>1.1345320221395485</v>
      </c>
      <c r="CW84" s="24">
        <f t="shared" ca="1" si="88"/>
        <v>1.134125703133285</v>
      </c>
      <c r="CX84" s="24">
        <f t="shared" ca="1" si="89"/>
        <v>1.1342142054036226</v>
      </c>
      <c r="CY84" s="24">
        <f t="shared" ca="1" si="90"/>
        <v>1.1349178778087583</v>
      </c>
      <c r="CZ84" s="24">
        <f t="shared" ca="1" si="91"/>
        <v>1.131272734596513</v>
      </c>
      <c r="DA84" s="24">
        <f t="shared" ca="1" si="92"/>
        <v>1.1320025544594547</v>
      </c>
      <c r="DB84" s="24">
        <f t="shared" ca="1" si="93"/>
        <v>1.1354078646094905</v>
      </c>
      <c r="DC84" s="24">
        <f t="shared" ca="1" si="94"/>
        <v>1.1326891539967998</v>
      </c>
      <c r="DD84" s="48">
        <f t="shared" ca="1" si="95"/>
        <v>1.133902144177402</v>
      </c>
      <c r="DE84" s="48">
        <f>+[1]NAC!AG85</f>
        <v>1.1344999360149153</v>
      </c>
    </row>
    <row r="85" spans="1:109" x14ac:dyDescent="0.25">
      <c r="A85" s="110">
        <f t="shared" si="72"/>
        <v>112</v>
      </c>
      <c r="B85" s="35">
        <f>+NAC!A85</f>
        <v>45139</v>
      </c>
      <c r="C85" s="19" cm="1">
        <f t="array" aca="1" ref="C85" ca="1">INDIRECT(_xlfn.CONCAT(C$4,"_d!",C$1,$A85))</f>
        <v>2040.619384765625</v>
      </c>
      <c r="D85" s="19" cm="1">
        <f t="array" aca="1" ref="D85" ca="1">INDIRECT(_xlfn.CONCAT(D$4,"_d!",D$1,$A85))</f>
        <v>2067.25439453125</v>
      </c>
      <c r="E85" s="19" cm="1">
        <f t="array" aca="1" ref="E85" ca="1">INDIRECT(_xlfn.CONCAT(E$4,"_d!",E$1,$A85))</f>
        <v>2158.85595703125</v>
      </c>
      <c r="F85" s="19" cm="1">
        <f t="array" aca="1" ref="F85" ca="1">INDIRECT(_xlfn.CONCAT(F$4,"_d!",F$1,$A85))</f>
        <v>2189.59619140625</v>
      </c>
      <c r="G85" s="19" cm="1">
        <f t="array" aca="1" ref="G85" ca="1">INDIRECT(_xlfn.CONCAT(G$4,"_d!",G$1,$A85))</f>
        <v>2098.44580078125</v>
      </c>
      <c r="H85" s="19" cm="1">
        <f t="array" aca="1" ref="H85" ca="1">INDIRECT(_xlfn.CONCAT(H$4,"_d!",H$1,$A85))</f>
        <v>1973.939208984375</v>
      </c>
      <c r="I85" s="42">
        <f t="shared" ca="1" si="52"/>
        <v>2090.5655993266441</v>
      </c>
      <c r="J85" s="19" cm="1">
        <f t="array" aca="1" ref="J85" ca="1">INDIRECT(_xlfn.CONCAT(J$4,"_d!",J$1,$A85))</f>
        <v>2042.0400390625</v>
      </c>
      <c r="K85" s="19" cm="1">
        <f t="array" aca="1" ref="K85" ca="1">INDIRECT(_xlfn.CONCAT(K$4,"_d!",K$1,$A85))</f>
        <v>2073.4677734375</v>
      </c>
      <c r="L85" s="19" cm="1">
        <f t="array" aca="1" ref="L85" ca="1">INDIRECT(_xlfn.CONCAT(L$4,"_d!",L$1,$A85))</f>
        <v>2144.96435546875</v>
      </c>
      <c r="M85" s="19" cm="1">
        <f t="array" aca="1" ref="M85" ca="1">INDIRECT(_xlfn.CONCAT(M$4,"_d!",M$1,$A85))</f>
        <v>2170.73046875</v>
      </c>
      <c r="N85" s="19" cm="1">
        <f t="array" aca="1" ref="N85" ca="1">INDIRECT(_xlfn.CONCAT(N$4,"_d!",N$1,$A85))</f>
        <v>2093.47705078125</v>
      </c>
      <c r="O85" s="19" cm="1">
        <f t="array" aca="1" ref="O85" ca="1">INDIRECT(_xlfn.CONCAT(O$4,"_d!",O$1,$A85))</f>
        <v>1983.67822265625</v>
      </c>
      <c r="P85" s="42">
        <f ca="1">+SUMPRODUCT(J$3:$O$3,J85:O85)</f>
        <v>2081.6997712355301</v>
      </c>
      <c r="Q85" s="19" cm="1">
        <f t="array" aca="1" ref="Q85" ca="1">INDIRECT(_xlfn.CONCAT(Q$4,"_d!",Q$1,$A85))</f>
        <v>2018.9088134765625</v>
      </c>
      <c r="R85" s="19" cm="1">
        <f t="array" aca="1" ref="R85" ca="1">INDIRECT(_xlfn.CONCAT(R$4,"_d!",R$1,$A85))</f>
        <v>2045.4765625</v>
      </c>
      <c r="S85" s="19" cm="1">
        <f t="array" aca="1" ref="S85" ca="1">INDIRECT(_xlfn.CONCAT(S$4,"_d!",S$1,$A85))</f>
        <v>2134.93701171875</v>
      </c>
      <c r="T85" s="19" cm="1">
        <f t="array" aca="1" ref="T85" ca="1">INDIRECT(_xlfn.CONCAT(T$4,"_d!",T$1,$A85))</f>
        <v>2170.8349609375</v>
      </c>
      <c r="U85" s="19" cm="1">
        <f t="array" aca="1" ref="U85" ca="1">INDIRECT(_xlfn.CONCAT(U$4,"_d!",U$1,$A85))</f>
        <v>2088.328857421875</v>
      </c>
      <c r="V85" s="19" cm="1">
        <f t="array" aca="1" ref="V85" ca="1">INDIRECT(_xlfn.CONCAT(V$4,"_d!",V$1,$A85))</f>
        <v>1986.3184814453125</v>
      </c>
      <c r="W85" s="42">
        <f t="shared" ca="1" si="53"/>
        <v>2057.9707738633338</v>
      </c>
      <c r="X85" s="19" cm="1">
        <f t="array" aca="1" ref="X85" ca="1">INDIRECT(_xlfn.CONCAT(X$4,"_d!",X$1,$A85))</f>
        <v>2009.261474609375</v>
      </c>
      <c r="Y85" s="19" cm="1">
        <f t="array" aca="1" ref="Y85" ca="1">INDIRECT(_xlfn.CONCAT(Y$4,"_d!",Y$1,$A85))</f>
        <v>2063.2001953125</v>
      </c>
      <c r="Z85" s="19" cm="1">
        <f t="array" aca="1" ref="Z85" ca="1">INDIRECT(_xlfn.CONCAT(Z$4,"_d!",Z$1,$A85))</f>
        <v>2131.2109375</v>
      </c>
      <c r="AA85" s="19" cm="1">
        <f t="array" aca="1" ref="AA85" ca="1">INDIRECT(_xlfn.CONCAT(AA$4,"_d!",AA$1,$A85))</f>
        <v>2165.3017578125</v>
      </c>
      <c r="AB85" s="19" cm="1">
        <f t="array" aca="1" ref="AB85" ca="1">INDIRECT(_xlfn.CONCAT(AB$4,"_d!",AB$1,$A85))</f>
        <v>2090.390869140625</v>
      </c>
      <c r="AC85" s="19" cm="1">
        <f t="array" aca="1" ref="AC85" ca="1">INDIRECT(_xlfn.CONCAT(AC$4,"_d!",AC$1,$A85))</f>
        <v>1988.8966064453125</v>
      </c>
      <c r="AD85" s="42">
        <f t="shared" ca="1" si="54"/>
        <v>2053.9827304369933</v>
      </c>
      <c r="AE85" s="19" cm="1">
        <f t="array" aca="1" ref="AE85" ca="1">INDIRECT(_xlfn.CONCAT(AE$4,"_d!",AE$1,$A85))</f>
        <v>2027.70654296875</v>
      </c>
      <c r="AF85" s="19" cm="1">
        <f t="array" aca="1" ref="AF85" ca="1">INDIRECT(_xlfn.CONCAT(AF$4,"_d!",AF$1,$A85))</f>
        <v>2063.007080078125</v>
      </c>
      <c r="AG85" s="19" cm="1">
        <f t="array" aca="1" ref="AG85" ca="1">INDIRECT(_xlfn.CONCAT(AG$4,"_d!",AG$1,$A85))</f>
        <v>2122.9404296875</v>
      </c>
      <c r="AH85" s="19" cm="1">
        <f t="array" aca="1" ref="AH85" ca="1">INDIRECT(_xlfn.CONCAT(AH$4,"_d!",AH$1,$A85))</f>
        <v>2158.576904296875</v>
      </c>
      <c r="AI85" s="19" cm="1">
        <f t="array" aca="1" ref="AI85" ca="1">INDIRECT(_xlfn.CONCAT(AI$4,"_d!",AI$1,$A85))</f>
        <v>2076.6220703125</v>
      </c>
      <c r="AJ85" s="19" cm="1">
        <f t="array" aca="1" ref="AJ85" ca="1">INDIRECT(_xlfn.CONCAT(AJ$4,"_d!",AJ$1,$A85))</f>
        <v>1996.91943359375</v>
      </c>
      <c r="AK85" s="42">
        <f t="shared" ca="1" si="55"/>
        <v>2058.1173453479933</v>
      </c>
      <c r="AL85" s="19" cm="1">
        <f t="array" aca="1" ref="AL85" ca="1">INDIRECT(_xlfn.CONCAT(AL$4,"_d!",AL$1,$A85))</f>
        <v>2016.7850341796875</v>
      </c>
      <c r="AM85" s="19" cm="1">
        <f t="array" aca="1" ref="AM85" ca="1">INDIRECT(_xlfn.CONCAT(AM$4,"_d!",AM$1,$A85))</f>
        <v>2060.0693359375</v>
      </c>
      <c r="AN85" s="19" cm="1">
        <f t="array" aca="1" ref="AN85" ca="1">INDIRECT(_xlfn.CONCAT(AN$4,"_d!",AN$1,$A85))</f>
        <v>2119.361083984375</v>
      </c>
      <c r="AO85" s="19" cm="1">
        <f t="array" aca="1" ref="AO85" ca="1">INDIRECT(_xlfn.CONCAT(AO$4,"_d!",AO$1,$A85))</f>
        <v>2154.014892578125</v>
      </c>
      <c r="AP85" s="19" cm="1">
        <f t="array" aca="1" ref="AP85" ca="1">INDIRECT(_xlfn.CONCAT(AP$4,"_d!",AP$1,$A85))</f>
        <v>2084.391845703125</v>
      </c>
      <c r="AQ85" s="19" cm="1">
        <f t="array" aca="1" ref="AQ85" ca="1">INDIRECT(_xlfn.CONCAT(AQ$4,"_d!",AQ$1,$A85))</f>
        <v>1995.3485107421875</v>
      </c>
      <c r="AR85" s="42">
        <f t="shared" ca="1" si="56"/>
        <v>2048.6927818521499</v>
      </c>
      <c r="AS85" s="19" cm="1">
        <f t="array" aca="1" ref="AS85" ca="1">INDIRECT(_xlfn.CONCAT(AS$4,"_d!",AS$1,$A85))</f>
        <v>2015.3948974609375</v>
      </c>
      <c r="AT85" s="19" cm="1">
        <f t="array" aca="1" ref="AT85" ca="1">INDIRECT(_xlfn.CONCAT(AT$4,"_d!",AT$1,$A85))</f>
        <v>2055.186767578125</v>
      </c>
      <c r="AU85" s="19" cm="1">
        <f t="array" aca="1" ref="AU85" ca="1">INDIRECT(_xlfn.CONCAT(AU$4,"_d!",AU$1,$A85))</f>
        <v>2111.827880859375</v>
      </c>
      <c r="AV85" s="19" cm="1">
        <f t="array" aca="1" ref="AV85" ca="1">INDIRECT(_xlfn.CONCAT(AV$4,"_d!",AV$1,$A85))</f>
        <v>2151.185791015625</v>
      </c>
      <c r="AW85" s="19" cm="1">
        <f t="array" aca="1" ref="AW85" ca="1">INDIRECT(_xlfn.CONCAT(AW$4,"_d!",AW$1,$A85))</f>
        <v>2070.25537109375</v>
      </c>
      <c r="AX85" s="19" cm="1">
        <f t="array" aca="1" ref="AX85" ca="1">INDIRECT(_xlfn.CONCAT(AX$4,"_d!",AX$1,$A85))</f>
        <v>1983.452880859375</v>
      </c>
      <c r="AY85" s="42">
        <f t="shared" ca="1" si="57"/>
        <v>2041.9806949144386</v>
      </c>
      <c r="AZ85" s="19" cm="1">
        <f t="array" aca="1" ref="AZ85" ca="1">INDIRECT(_xlfn.CONCAT(AZ$4,"_d!",AZ$1,$A85))</f>
        <v>2017.3414306640625</v>
      </c>
      <c r="BA85" s="19" cm="1">
        <f t="array" aca="1" ref="BA85" ca="1">INDIRECT(_xlfn.CONCAT(BA$4,"_d!",BA$1,$A85))</f>
        <v>2057.8798828125</v>
      </c>
      <c r="BB85" s="19" cm="1">
        <f t="array" aca="1" ref="BB85" ca="1">INDIRECT(_xlfn.CONCAT(BB$4,"_d!",BB$1,$A85))</f>
        <v>2100.75537109375</v>
      </c>
      <c r="BC85" s="19" cm="1">
        <f t="array" aca="1" ref="BC85" ca="1">INDIRECT(_xlfn.CONCAT(BC$4,"_d!",BC$1,$A85))</f>
        <v>2130.193359375</v>
      </c>
      <c r="BD85" s="19" cm="1">
        <f t="array" aca="1" ref="BD85" ca="1">INDIRECT(_xlfn.CONCAT(BD$4,"_d!",BD$1,$A85))</f>
        <v>2079.50244140625</v>
      </c>
      <c r="BE85" s="19" cm="1">
        <f t="array" aca="1" ref="BE85" ca="1">INDIRECT(_xlfn.CONCAT(BE$4,"_d!",BE$1,$A85))</f>
        <v>1999.0179443359375</v>
      </c>
      <c r="BF85" s="42">
        <f t="shared" ca="1" si="58"/>
        <v>2041.2429331811827</v>
      </c>
      <c r="BG85" s="19" cm="1">
        <f t="array" aca="1" ref="BG85" ca="1">INDIRECT(_xlfn.CONCAT(BG$4,"_d!",BG$1,$A85))</f>
        <v>2009.0054931640625</v>
      </c>
      <c r="BH85" s="19" cm="1">
        <f t="array" aca="1" ref="BH85" ca="1">INDIRECT(_xlfn.CONCAT(BH$4,"_d!",BH$1,$A85))</f>
        <v>2052.4423828125</v>
      </c>
      <c r="BI85" s="19" cm="1">
        <f t="array" aca="1" ref="BI85" ca="1">INDIRECT(_xlfn.CONCAT(BI$4,"_d!",BI$1,$A85))</f>
        <v>2087.6279296875</v>
      </c>
      <c r="BJ85" s="19" cm="1">
        <f t="array" aca="1" ref="BJ85" ca="1">INDIRECT(_xlfn.CONCAT(BJ$4,"_d!",BJ$1,$A85))</f>
        <v>2117.823974609375</v>
      </c>
      <c r="BK85" s="19" cm="1">
        <f t="array" aca="1" ref="BK85" ca="1">INDIRECT(_xlfn.CONCAT(BK$4,"_d!",BK$1,$A85))</f>
        <v>2074.027587890625</v>
      </c>
      <c r="BL85" s="19" cm="1">
        <f t="array" aca="1" ref="BL85" ca="1">INDIRECT(_xlfn.CONCAT(BL$4,"_d!",BL$1,$A85))</f>
        <v>1988.482666015625</v>
      </c>
      <c r="BM85" s="42">
        <f t="shared" ca="1" si="59"/>
        <v>2030.6611194958798</v>
      </c>
      <c r="BN85" s="19" cm="1">
        <f t="array" aca="1" ref="BN85" ca="1">INDIRECT(_xlfn.CONCAT(BN$4,"_d!",BN$1,$A85))</f>
        <v>2003.982177734375</v>
      </c>
      <c r="BO85" s="19" cm="1">
        <f t="array" aca="1" ref="BO85" ca="1">INDIRECT(_xlfn.CONCAT(BO$4,"_d!",BO$1,$A85))</f>
        <v>2046.4056396484375</v>
      </c>
      <c r="BP85" s="19" cm="1">
        <f t="array" aca="1" ref="BP85" ca="1">INDIRECT(_xlfn.CONCAT(BP$4,"_d!",BP$1,$A85))</f>
        <v>2079.513916015625</v>
      </c>
      <c r="BQ85" s="19" cm="1">
        <f t="array" aca="1" ref="BQ85" ca="1">INDIRECT(_xlfn.CONCAT(BQ$4,"_d!",BQ$1,$A85))</f>
        <v>2138.629150390625</v>
      </c>
      <c r="BR85" s="19" cm="1">
        <f t="array" aca="1" ref="BR85" ca="1">INDIRECT(_xlfn.CONCAT(BR$4,"_d!",BR$1,$A85))</f>
        <v>2053.354248046875</v>
      </c>
      <c r="BS85" s="19" cm="1">
        <f t="array" aca="1" ref="BS85" ca="1">INDIRECT(_xlfn.CONCAT(BS$4,"_d!",BS$1,$A85))</f>
        <v>1992.3021240234375</v>
      </c>
      <c r="BT85" s="42">
        <f t="shared" ca="1" si="60"/>
        <v>2020.3122404838336</v>
      </c>
      <c r="BU85" s="42"/>
      <c r="BV85" s="45">
        <f t="shared" ca="1" si="61"/>
        <v>2090.5655993266441</v>
      </c>
      <c r="BW85" s="45">
        <f t="shared" ca="1" si="62"/>
        <v>2081.6997712355301</v>
      </c>
      <c r="BX85" s="45">
        <f t="shared" ca="1" si="63"/>
        <v>2057.9707738633338</v>
      </c>
      <c r="BY85" s="45">
        <f t="shared" ca="1" si="64"/>
        <v>2053.9827304369933</v>
      </c>
      <c r="BZ85" s="45">
        <f t="shared" ca="1" si="65"/>
        <v>2058.1173453479933</v>
      </c>
      <c r="CA85" s="45">
        <f t="shared" ca="1" si="66"/>
        <v>2048.6927818521499</v>
      </c>
      <c r="CB85" s="45">
        <f t="shared" ca="1" si="67"/>
        <v>2041.9806949144386</v>
      </c>
      <c r="CC85" s="45">
        <f t="shared" ca="1" si="68"/>
        <v>2041.2429331811827</v>
      </c>
      <c r="CD85" s="45">
        <f t="shared" ca="1" si="69"/>
        <v>2030.6611194958798</v>
      </c>
      <c r="CE85" s="45">
        <f t="shared" ca="1" si="70"/>
        <v>2020.3122404838336</v>
      </c>
      <c r="CF85" s="45" cm="1">
        <f t="array" aca="1" ref="CF85" ca="1">+SUMPRODUCT($BV$3:$CE$3/100,$BV85:$CE85)</f>
        <v>2045.6537831821115</v>
      </c>
      <c r="CG85" s="35">
        <f t="shared" si="73"/>
        <v>45139</v>
      </c>
      <c r="CH85" s="24">
        <f t="shared" ca="1" si="74"/>
        <v>0.131804342765246</v>
      </c>
      <c r="CI85" s="24">
        <f t="shared" ca="1" si="75"/>
        <v>0.12944668965213557</v>
      </c>
      <c r="CJ85" s="24">
        <f t="shared" ca="1" si="76"/>
        <v>0.12677926053835509</v>
      </c>
      <c r="CK85" s="24">
        <f t="shared" ca="1" si="77"/>
        <v>0.12524074024957121</v>
      </c>
      <c r="CL85" s="24">
        <f t="shared" ca="1" si="78"/>
        <v>0.1252909248859122</v>
      </c>
      <c r="CM85" s="24">
        <f t="shared" ca="1" si="79"/>
        <v>0.12436501715735515</v>
      </c>
      <c r="CN85" s="24">
        <f t="shared" ca="1" si="80"/>
        <v>0.12323464931962724</v>
      </c>
      <c r="CO85" s="24">
        <f t="shared" ca="1" si="81"/>
        <v>0.1230787678335834</v>
      </c>
      <c r="CP85" s="24">
        <f t="shared" ca="1" si="82"/>
        <v>0.12232158156270123</v>
      </c>
      <c r="CQ85" s="24">
        <f t="shared" ca="1" si="83"/>
        <v>0.12154991785032565</v>
      </c>
      <c r="CR85" s="24">
        <f t="shared" ca="1" si="71"/>
        <v>0.12439229647738337</v>
      </c>
      <c r="CS85" s="35">
        <f t="shared" si="84"/>
        <v>45139</v>
      </c>
      <c r="CT85" s="24">
        <f t="shared" ca="1" si="85"/>
        <v>1.2577947172650403</v>
      </c>
      <c r="CU85" s="24">
        <f t="shared" ca="1" si="86"/>
        <v>1.2507471626289233</v>
      </c>
      <c r="CV85" s="24">
        <f t="shared" ca="1" si="87"/>
        <v>1.2468196616572684</v>
      </c>
      <c r="CW85" s="24">
        <f t="shared" ca="1" si="88"/>
        <v>1.2437920479452846</v>
      </c>
      <c r="CX85" s="24">
        <f t="shared" ca="1" si="89"/>
        <v>1.2450819065705065</v>
      </c>
      <c r="CY85" s="24">
        <f t="shared" ca="1" si="90"/>
        <v>1.2446736175637936</v>
      </c>
      <c r="CZ85" s="24">
        <f t="shared" ca="1" si="91"/>
        <v>1.2389240316188319</v>
      </c>
      <c r="DA85" s="24">
        <f t="shared" ca="1" si="92"/>
        <v>1.2395329177288921</v>
      </c>
      <c r="DB85" s="24">
        <f t="shared" ca="1" si="93"/>
        <v>1.2431055927918546</v>
      </c>
      <c r="DC85" s="24">
        <f t="shared" ca="1" si="94"/>
        <v>1.2384877460791146</v>
      </c>
      <c r="DD85" s="48">
        <f t="shared" ca="1" si="95"/>
        <v>1.2434042657075839</v>
      </c>
      <c r="DE85" s="48">
        <f>+[1]NAC!AG86</f>
        <v>1.2436750080888426</v>
      </c>
    </row>
    <row r="86" spans="1:109" x14ac:dyDescent="0.25">
      <c r="A86" s="110">
        <f t="shared" si="72"/>
        <v>113</v>
      </c>
      <c r="B86" s="35">
        <f>+NAC!A86</f>
        <v>45170</v>
      </c>
      <c r="C86" s="19" cm="1">
        <f t="array" aca="1" ref="C86" ca="1">INDIRECT(_xlfn.CONCAT(C$4,"_d!",C$1,$A86))</f>
        <v>2296.865966796875</v>
      </c>
      <c r="D86" s="19" cm="1">
        <f t="array" aca="1" ref="D86" ca="1">INDIRECT(_xlfn.CONCAT(D$4,"_d!",D$1,$A86))</f>
        <v>2348.003173828125</v>
      </c>
      <c r="E86" s="19" cm="1">
        <f t="array" aca="1" ref="E86" ca="1">INDIRECT(_xlfn.CONCAT(E$4,"_d!",E$1,$A86))</f>
        <v>2448.560302734375</v>
      </c>
      <c r="F86" s="19" cm="1">
        <f t="array" aca="1" ref="F86" ca="1">INDIRECT(_xlfn.CONCAT(F$4,"_d!",F$1,$A86))</f>
        <v>2480.46484375</v>
      </c>
      <c r="G86" s="19" cm="1">
        <f t="array" aca="1" ref="G86" ca="1">INDIRECT(_xlfn.CONCAT(G$4,"_d!",G$1,$A86))</f>
        <v>2397.500732421875</v>
      </c>
      <c r="H86" s="19" cm="1">
        <f t="array" aca="1" ref="H86" ca="1">INDIRECT(_xlfn.CONCAT(H$4,"_d!",H$1,$A86))</f>
        <v>2265.63623046875</v>
      </c>
      <c r="I86" s="42">
        <f t="shared" ca="1" si="52"/>
        <v>2368.516299773823</v>
      </c>
      <c r="J86" s="19" cm="1">
        <f t="array" aca="1" ref="J86" ca="1">INDIRECT(_xlfn.CONCAT(J$4,"_d!",J$1,$A86))</f>
        <v>2300.021484375</v>
      </c>
      <c r="K86" s="19" cm="1">
        <f t="array" aca="1" ref="K86" ca="1">INDIRECT(_xlfn.CONCAT(K$4,"_d!",K$1,$A86))</f>
        <v>2350.802978515625</v>
      </c>
      <c r="L86" s="19" cm="1">
        <f t="array" aca="1" ref="L86" ca="1">INDIRECT(_xlfn.CONCAT(L$4,"_d!",L$1,$A86))</f>
        <v>2431.339111328125</v>
      </c>
      <c r="M86" s="19" cm="1">
        <f t="array" aca="1" ref="M86" ca="1">INDIRECT(_xlfn.CONCAT(M$4,"_d!",M$1,$A86))</f>
        <v>2455.697021484375</v>
      </c>
      <c r="N86" s="19" cm="1">
        <f t="array" aca="1" ref="N86" ca="1">INDIRECT(_xlfn.CONCAT(N$4,"_d!",N$1,$A86))</f>
        <v>2387.72412109375</v>
      </c>
      <c r="O86" s="19" cm="1">
        <f t="array" aca="1" ref="O86" ca="1">INDIRECT(_xlfn.CONCAT(O$4,"_d!",O$1,$A86))</f>
        <v>2270.584228515625</v>
      </c>
      <c r="P86" s="42">
        <f ca="1">+SUMPRODUCT(J$3:$O$3,J86:O86)</f>
        <v>2356.6529554425306</v>
      </c>
      <c r="Q86" s="19" cm="1">
        <f t="array" aca="1" ref="Q86" ca="1">INDIRECT(_xlfn.CONCAT(Q$4,"_d!",Q$1,$A86))</f>
        <v>2268.891357421875</v>
      </c>
      <c r="R86" s="19" cm="1">
        <f t="array" aca="1" ref="R86" ca="1">INDIRECT(_xlfn.CONCAT(R$4,"_d!",R$1,$A86))</f>
        <v>2315.94970703125</v>
      </c>
      <c r="S86" s="19" cm="1">
        <f t="array" aca="1" ref="S86" ca="1">INDIRECT(_xlfn.CONCAT(S$4,"_d!",S$1,$A86))</f>
        <v>2417.68017578125</v>
      </c>
      <c r="T86" s="19" cm="1">
        <f t="array" aca="1" ref="T86" ca="1">INDIRECT(_xlfn.CONCAT(T$4,"_d!",T$1,$A86))</f>
        <v>2453.679931640625</v>
      </c>
      <c r="U86" s="19" cm="1">
        <f t="array" aca="1" ref="U86" ca="1">INDIRECT(_xlfn.CONCAT(U$4,"_d!",U$1,$A86))</f>
        <v>2376.724609375</v>
      </c>
      <c r="V86" s="19" cm="1">
        <f t="array" aca="1" ref="V86" ca="1">INDIRECT(_xlfn.CONCAT(V$4,"_d!",V$1,$A86))</f>
        <v>2273.731201171875</v>
      </c>
      <c r="W86" s="42">
        <f t="shared" ca="1" si="53"/>
        <v>2325.4914231064154</v>
      </c>
      <c r="X86" s="19" cm="1">
        <f t="array" aca="1" ref="X86" ca="1">INDIRECT(_xlfn.CONCAT(X$4,"_d!",X$1,$A86))</f>
        <v>2258.041259765625</v>
      </c>
      <c r="Y86" s="19" cm="1">
        <f t="array" aca="1" ref="Y86" ca="1">INDIRECT(_xlfn.CONCAT(Y$4,"_d!",Y$1,$A86))</f>
        <v>2336.81298828125</v>
      </c>
      <c r="Z86" s="19" cm="1">
        <f t="array" aca="1" ref="Z86" ca="1">INDIRECT(_xlfn.CONCAT(Z$4,"_d!",Z$1,$A86))</f>
        <v>2411.5791015625</v>
      </c>
      <c r="AA86" s="19" cm="1">
        <f t="array" aca="1" ref="AA86" ca="1">INDIRECT(_xlfn.CONCAT(AA$4,"_d!",AA$1,$A86))</f>
        <v>2445.23388671875</v>
      </c>
      <c r="AB86" s="19" cm="1">
        <f t="array" aca="1" ref="AB86" ca="1">INDIRECT(_xlfn.CONCAT(AB$4,"_d!",AB$1,$A86))</f>
        <v>2377.08544921875</v>
      </c>
      <c r="AC86" s="19" cm="1">
        <f t="array" aca="1" ref="AC86" ca="1">INDIRECT(_xlfn.CONCAT(AC$4,"_d!",AC$1,$A86))</f>
        <v>2270.098388671875</v>
      </c>
      <c r="AD86" s="42">
        <f t="shared" ca="1" si="54"/>
        <v>2320.4210741640622</v>
      </c>
      <c r="AE86" s="19" cm="1">
        <f t="array" aca="1" ref="AE86" ca="1">INDIRECT(_xlfn.CONCAT(AE$4,"_d!",AE$1,$A86))</f>
        <v>2279.0703125</v>
      </c>
      <c r="AF86" s="19" cm="1">
        <f t="array" aca="1" ref="AF86" ca="1">INDIRECT(_xlfn.CONCAT(AF$4,"_d!",AF$1,$A86))</f>
        <v>2332.1728515625</v>
      </c>
      <c r="AG86" s="19" cm="1">
        <f t="array" aca="1" ref="AG86" ca="1">INDIRECT(_xlfn.CONCAT(AG$4,"_d!",AG$1,$A86))</f>
        <v>2401.304931640625</v>
      </c>
      <c r="AH86" s="19" cm="1">
        <f t="array" aca="1" ref="AH86" ca="1">INDIRECT(_xlfn.CONCAT(AH$4,"_d!",AH$1,$A86))</f>
        <v>2437.86669921875</v>
      </c>
      <c r="AI86" s="19" cm="1">
        <f t="array" aca="1" ref="AI86" ca="1">INDIRECT(_xlfn.CONCAT(AI$4,"_d!",AI$1,$A86))</f>
        <v>2362.249267578125</v>
      </c>
      <c r="AJ86" s="19" cm="1">
        <f t="array" aca="1" ref="AJ86" ca="1">INDIRECT(_xlfn.CONCAT(AJ$4,"_d!",AJ$1,$A86))</f>
        <v>2279.73974609375</v>
      </c>
      <c r="AK86" s="42">
        <f t="shared" ca="1" si="55"/>
        <v>2323.3647715837637</v>
      </c>
      <c r="AL86" s="19" cm="1">
        <f t="array" aca="1" ref="AL86" ca="1">INDIRECT(_xlfn.CONCAT(AL$4,"_d!",AL$1,$A86))</f>
        <v>2265.6376953125</v>
      </c>
      <c r="AM86" s="19" cm="1">
        <f t="array" aca="1" ref="AM86" ca="1">INDIRECT(_xlfn.CONCAT(AM$4,"_d!",AM$1,$A86))</f>
        <v>2329.87841796875</v>
      </c>
      <c r="AN86" s="19" cm="1">
        <f t="array" aca="1" ref="AN86" ca="1">INDIRECT(_xlfn.CONCAT(AN$4,"_d!",AN$1,$A86))</f>
        <v>2396.133056640625</v>
      </c>
      <c r="AO86" s="19" cm="1">
        <f t="array" aca="1" ref="AO86" ca="1">INDIRECT(_xlfn.CONCAT(AO$4,"_d!",AO$1,$A86))</f>
        <v>2431.842529296875</v>
      </c>
      <c r="AP86" s="19" cm="1">
        <f t="array" aca="1" ref="AP86" ca="1">INDIRECT(_xlfn.CONCAT(AP$4,"_d!",AP$1,$A86))</f>
        <v>2369.181396484375</v>
      </c>
      <c r="AQ86" s="19" cm="1">
        <f t="array" aca="1" ref="AQ86" ca="1">INDIRECT(_xlfn.CONCAT(AQ$4,"_d!",AQ$1,$A86))</f>
        <v>2281.258056640625</v>
      </c>
      <c r="AR86" s="42">
        <f t="shared" ca="1" si="56"/>
        <v>2312.8671789291079</v>
      </c>
      <c r="AS86" s="19" cm="1">
        <f t="array" aca="1" ref="AS86" ca="1">INDIRECT(_xlfn.CONCAT(AS$4,"_d!",AS$1,$A86))</f>
        <v>2262.906982421875</v>
      </c>
      <c r="AT86" s="19" cm="1">
        <f t="array" aca="1" ref="AT86" ca="1">INDIRECT(_xlfn.CONCAT(AT$4,"_d!",AT$1,$A86))</f>
        <v>2321.177978515625</v>
      </c>
      <c r="AU86" s="19" cm="1">
        <f t="array" aca="1" ref="AU86" ca="1">INDIRECT(_xlfn.CONCAT(AU$4,"_d!",AU$1,$A86))</f>
        <v>2386.6611328125</v>
      </c>
      <c r="AV86" s="19" cm="1">
        <f t="array" aca="1" ref="AV86" ca="1">INDIRECT(_xlfn.CONCAT(AV$4,"_d!",AV$1,$A86))</f>
        <v>2424.98291015625</v>
      </c>
      <c r="AW86" s="19" cm="1">
        <f t="array" aca="1" ref="AW86" ca="1">INDIRECT(_xlfn.CONCAT(AW$4,"_d!",AW$1,$A86))</f>
        <v>2347.49072265625</v>
      </c>
      <c r="AX86" s="19" cm="1">
        <f t="array" aca="1" ref="AX86" ca="1">INDIRECT(_xlfn.CONCAT(AX$4,"_d!",AX$1,$A86))</f>
        <v>2263.36474609375</v>
      </c>
      <c r="AY86" s="42">
        <f t="shared" ca="1" si="57"/>
        <v>2302.6827310662779</v>
      </c>
      <c r="AZ86" s="19" cm="1">
        <f t="array" aca="1" ref="AZ86" ca="1">INDIRECT(_xlfn.CONCAT(AZ$4,"_d!",AZ$1,$A86))</f>
        <v>2262.100830078125</v>
      </c>
      <c r="BA86" s="19" cm="1">
        <f t="array" aca="1" ref="BA86" ca="1">INDIRECT(_xlfn.CONCAT(BA$4,"_d!",BA$1,$A86))</f>
        <v>2325.81884765625</v>
      </c>
      <c r="BB86" s="19" cm="1">
        <f t="array" aca="1" ref="BB86" ca="1">INDIRECT(_xlfn.CONCAT(BB$4,"_d!",BB$1,$A86))</f>
        <v>2371.466064453125</v>
      </c>
      <c r="BC86" s="19" cm="1">
        <f t="array" aca="1" ref="BC86" ca="1">INDIRECT(_xlfn.CONCAT(BC$4,"_d!",BC$1,$A86))</f>
        <v>2399.030029296875</v>
      </c>
      <c r="BD86" s="19" cm="1">
        <f t="array" aca="1" ref="BD86" ca="1">INDIRECT(_xlfn.CONCAT(BD$4,"_d!",BD$1,$A86))</f>
        <v>2356.14501953125</v>
      </c>
      <c r="BE86" s="19" cm="1">
        <f t="array" aca="1" ref="BE86" ca="1">INDIRECT(_xlfn.CONCAT(BE$4,"_d!",BE$1,$A86))</f>
        <v>2273.4765625</v>
      </c>
      <c r="BF86" s="42">
        <f t="shared" ca="1" si="58"/>
        <v>2299.7815205308198</v>
      </c>
      <c r="BG86" s="19" cm="1">
        <f t="array" aca="1" ref="BG86" ca="1">INDIRECT(_xlfn.CONCAT(BG$4,"_d!",BG$1,$A86))</f>
        <v>2250.9091796875</v>
      </c>
      <c r="BH86" s="19" cm="1">
        <f t="array" aca="1" ref="BH86" ca="1">INDIRECT(_xlfn.CONCAT(BH$4,"_d!",BH$1,$A86))</f>
        <v>2315.075439453125</v>
      </c>
      <c r="BI86" s="19" cm="1">
        <f t="array" aca="1" ref="BI86" ca="1">INDIRECT(_xlfn.CONCAT(BI$4,"_d!",BI$1,$A86))</f>
        <v>2355.6064453125</v>
      </c>
      <c r="BJ86" s="19" cm="1">
        <f t="array" aca="1" ref="BJ86" ca="1">INDIRECT(_xlfn.CONCAT(BJ$4,"_d!",BJ$1,$A86))</f>
        <v>2382.961181640625</v>
      </c>
      <c r="BK86" s="19" cm="1">
        <f t="array" aca="1" ref="BK86" ca="1">INDIRECT(_xlfn.CONCAT(BK$4,"_d!",BK$1,$A86))</f>
        <v>2348.55712890625</v>
      </c>
      <c r="BL86" s="19" cm="1">
        <f t="array" aca="1" ref="BL86" ca="1">INDIRECT(_xlfn.CONCAT(BL$4,"_d!",BL$1,$A86))</f>
        <v>2261.125244140625</v>
      </c>
      <c r="BM86" s="42">
        <f t="shared" ca="1" si="59"/>
        <v>2284.7660987074196</v>
      </c>
      <c r="BN86" s="19" cm="1">
        <f t="array" aca="1" ref="BN86" ca="1">INDIRECT(_xlfn.CONCAT(BN$4,"_d!",BN$1,$A86))</f>
        <v>2244.452880859375</v>
      </c>
      <c r="BO86" s="19" cm="1">
        <f t="array" aca="1" ref="BO86" ca="1">INDIRECT(_xlfn.CONCAT(BO$4,"_d!",BO$1,$A86))</f>
        <v>2308.858642578125</v>
      </c>
      <c r="BP86" s="19" cm="1">
        <f t="array" aca="1" ref="BP86" ca="1">INDIRECT(_xlfn.CONCAT(BP$4,"_d!",BP$1,$A86))</f>
        <v>2347.084228515625</v>
      </c>
      <c r="BQ86" s="19" cm="1">
        <f t="array" aca="1" ref="BQ86" ca="1">INDIRECT(_xlfn.CONCAT(BQ$4,"_d!",BQ$1,$A86))</f>
        <v>2409.52099609375</v>
      </c>
      <c r="BR86" s="19" cm="1">
        <f t="array" aca="1" ref="BR86" ca="1">INDIRECT(_xlfn.CONCAT(BR$4,"_d!",BR$1,$A86))</f>
        <v>2320.81640625</v>
      </c>
      <c r="BS86" s="19" cm="1">
        <f t="array" aca="1" ref="BS86" ca="1">INDIRECT(_xlfn.CONCAT(BS$4,"_d!",BS$1,$A86))</f>
        <v>2264.6904296875</v>
      </c>
      <c r="BT86" s="42">
        <f t="shared" ca="1" si="60"/>
        <v>2271.7012368290416</v>
      </c>
      <c r="BU86" s="42"/>
      <c r="BV86" s="45">
        <f t="shared" ca="1" si="61"/>
        <v>2368.516299773823</v>
      </c>
      <c r="BW86" s="45">
        <f t="shared" ca="1" si="62"/>
        <v>2356.6529554425306</v>
      </c>
      <c r="BX86" s="45">
        <f t="shared" ca="1" si="63"/>
        <v>2325.4914231064154</v>
      </c>
      <c r="BY86" s="45">
        <f t="shared" ca="1" si="64"/>
        <v>2320.4210741640622</v>
      </c>
      <c r="BZ86" s="45">
        <f t="shared" ca="1" si="65"/>
        <v>2323.3647715837637</v>
      </c>
      <c r="CA86" s="45">
        <f t="shared" ca="1" si="66"/>
        <v>2312.8671789291079</v>
      </c>
      <c r="CB86" s="45">
        <f t="shared" ca="1" si="67"/>
        <v>2302.6827310662779</v>
      </c>
      <c r="CC86" s="45">
        <f t="shared" ca="1" si="68"/>
        <v>2299.7815205308198</v>
      </c>
      <c r="CD86" s="45">
        <f t="shared" ca="1" si="69"/>
        <v>2284.7660987074196</v>
      </c>
      <c r="CE86" s="45">
        <f t="shared" ca="1" si="70"/>
        <v>2271.7012368290416</v>
      </c>
      <c r="CF86" s="45" cm="1">
        <f t="array" aca="1" ref="CF86" ca="1">+SUMPRODUCT($BV$3:$CE$3/100,$BV86:$CE86)</f>
        <v>2307.0327029101836</v>
      </c>
      <c r="CG86" s="35">
        <f t="shared" si="73"/>
        <v>45170</v>
      </c>
      <c r="CH86" s="24">
        <f t="shared" ca="1" si="74"/>
        <v>0.1329547853158517</v>
      </c>
      <c r="CI86" s="24">
        <f t="shared" ca="1" si="75"/>
        <v>0.13208109450087058</v>
      </c>
      <c r="CJ86" s="24">
        <f t="shared" ca="1" si="76"/>
        <v>0.12999244335276794</v>
      </c>
      <c r="CK86" s="24">
        <f t="shared" ca="1" si="77"/>
        <v>0.12971790842193842</v>
      </c>
      <c r="CL86" s="24">
        <f t="shared" ca="1" si="78"/>
        <v>0.12887867003080022</v>
      </c>
      <c r="CM86" s="24">
        <f t="shared" ca="1" si="79"/>
        <v>0.12894778534736062</v>
      </c>
      <c r="CN86" s="24">
        <f t="shared" ca="1" si="80"/>
        <v>0.12767115614810609</v>
      </c>
      <c r="CO86" s="24">
        <f t="shared" ca="1" si="81"/>
        <v>0.1266574316789999</v>
      </c>
      <c r="CP86" s="24">
        <f t="shared" ca="1" si="82"/>
        <v>0.1251341136007087</v>
      </c>
      <c r="CQ86" s="24">
        <f t="shared" ca="1" si="83"/>
        <v>0.12443076436789013</v>
      </c>
      <c r="CR86" s="24">
        <f t="shared" ca="1" si="71"/>
        <v>0.12777280392065404</v>
      </c>
      <c r="CS86" s="35">
        <f t="shared" si="84"/>
        <v>45170</v>
      </c>
      <c r="CT86" s="24">
        <f t="shared" ca="1" si="85"/>
        <v>1.4019660306360753</v>
      </c>
      <c r="CU86" s="24">
        <f t="shared" ca="1" si="86"/>
        <v>1.3934335620115927</v>
      </c>
      <c r="CV86" s="24">
        <f t="shared" ca="1" si="87"/>
        <v>1.3879562484874932</v>
      </c>
      <c r="CW86" s="24">
        <f t="shared" ca="1" si="88"/>
        <v>1.3834856171881671</v>
      </c>
      <c r="CX86" s="24">
        <f t="shared" ca="1" si="89"/>
        <v>1.3853508604492566</v>
      </c>
      <c r="CY86" s="24">
        <f t="shared" ca="1" si="90"/>
        <v>1.3853750441646042</v>
      </c>
      <c r="CZ86" s="24">
        <f t="shared" ca="1" si="91"/>
        <v>1.3782123568757685</v>
      </c>
      <c r="DA86" s="24">
        <f t="shared" ca="1" si="92"/>
        <v>1.377553742588173</v>
      </c>
      <c r="DB86" s="24">
        <f t="shared" ca="1" si="93"/>
        <v>1.3807948411387354</v>
      </c>
      <c r="DC86" s="24">
        <f t="shared" ca="1" si="94"/>
        <v>1.3762488492974883</v>
      </c>
      <c r="DD86" s="48">
        <f t="shared" ca="1" si="95"/>
        <v>1.3829465693429355</v>
      </c>
      <c r="DE86" s="48">
        <f>+[1]NAC!AG87</f>
        <v>1.3828244500508422</v>
      </c>
    </row>
    <row r="87" spans="1:109" x14ac:dyDescent="0.25">
      <c r="A87" s="110">
        <f t="shared" si="72"/>
        <v>114</v>
      </c>
      <c r="B87" s="35">
        <f>+NAC!A87</f>
        <v>45200</v>
      </c>
      <c r="C87" s="19" cm="1">
        <f t="array" aca="1" ref="C87" ca="1">INDIRECT(_xlfn.CONCAT(C$4,"_d!",C$1,$A87))</f>
        <v>2499.48681640625</v>
      </c>
      <c r="D87" s="19" cm="1">
        <f t="array" aca="1" ref="D87" ca="1">INDIRECT(_xlfn.CONCAT(D$4,"_d!",D$1,$A87))</f>
        <v>2542.0224609375</v>
      </c>
      <c r="E87" s="19" cm="1">
        <f t="array" aca="1" ref="E87" ca="1">INDIRECT(_xlfn.CONCAT(E$4,"_d!",E$1,$A87))</f>
        <v>2634.854248046875</v>
      </c>
      <c r="F87" s="19" cm="1">
        <f t="array" aca="1" ref="F87" ca="1">INDIRECT(_xlfn.CONCAT(F$4,"_d!",F$1,$A87))</f>
        <v>2658.013671875</v>
      </c>
      <c r="G87" s="19" cm="1">
        <f t="array" aca="1" ref="G87" ca="1">INDIRECT(_xlfn.CONCAT(G$4,"_d!",G$1,$A87))</f>
        <v>2577.38818359375</v>
      </c>
      <c r="H87" s="19" cm="1">
        <f t="array" aca="1" ref="H87" ca="1">INDIRECT(_xlfn.CONCAT(H$4,"_d!",H$1,$A87))</f>
        <v>2449.1865234375</v>
      </c>
      <c r="I87" s="42">
        <f t="shared" ca="1" si="52"/>
        <v>2560.1694444223695</v>
      </c>
      <c r="J87" s="19" cm="1">
        <f t="array" aca="1" ref="J87" ca="1">INDIRECT(_xlfn.CONCAT(J$4,"_d!",J$1,$A87))</f>
        <v>2503.3818359375</v>
      </c>
      <c r="K87" s="19" cm="1">
        <f t="array" aca="1" ref="K87" ca="1">INDIRECT(_xlfn.CONCAT(K$4,"_d!",K$1,$A87))</f>
        <v>2544.441162109375</v>
      </c>
      <c r="L87" s="19" cm="1">
        <f t="array" aca="1" ref="L87" ca="1">INDIRECT(_xlfn.CONCAT(L$4,"_d!",L$1,$A87))</f>
        <v>2616.796630859375</v>
      </c>
      <c r="M87" s="19" cm="1">
        <f t="array" aca="1" ref="M87" ca="1">INDIRECT(_xlfn.CONCAT(M$4,"_d!",M$1,$A87))</f>
        <v>2633.941650390625</v>
      </c>
      <c r="N87" s="19" cm="1">
        <f t="array" aca="1" ref="N87" ca="1">INDIRECT(_xlfn.CONCAT(N$4,"_d!",N$1,$A87))</f>
        <v>2564.979248046875</v>
      </c>
      <c r="O87" s="19" cm="1">
        <f t="array" aca="1" ref="O87" ca="1">INDIRECT(_xlfn.CONCAT(O$4,"_d!",O$1,$A87))</f>
        <v>2456.45751953125</v>
      </c>
      <c r="P87" s="42">
        <f ca="1">+SUMPRODUCT(J$3:$O$3,J87:O87)</f>
        <v>2549.0460565257667</v>
      </c>
      <c r="Q87" s="19" cm="1">
        <f t="array" aca="1" ref="Q87" ca="1">INDIRECT(_xlfn.CONCAT(Q$4,"_d!",Q$1,$A87))</f>
        <v>2467.7314453125</v>
      </c>
      <c r="R87" s="19" cm="1">
        <f t="array" aca="1" ref="R87" ca="1">INDIRECT(_xlfn.CONCAT(R$4,"_d!",R$1,$A87))</f>
        <v>2508.666259765625</v>
      </c>
      <c r="S87" s="19" cm="1">
        <f t="array" aca="1" ref="S87" ca="1">INDIRECT(_xlfn.CONCAT(S$4,"_d!",S$1,$A87))</f>
        <v>2602.2041015625</v>
      </c>
      <c r="T87" s="19" cm="1">
        <f t="array" aca="1" ref="T87" ca="1">INDIRECT(_xlfn.CONCAT(T$4,"_d!",T$1,$A87))</f>
        <v>2633.051025390625</v>
      </c>
      <c r="U87" s="19" cm="1">
        <f t="array" aca="1" ref="U87" ca="1">INDIRECT(_xlfn.CONCAT(U$4,"_d!",U$1,$A87))</f>
        <v>2552.342041015625</v>
      </c>
      <c r="V87" s="19" cm="1">
        <f t="array" aca="1" ref="V87" ca="1">INDIRECT(_xlfn.CONCAT(V$4,"_d!",V$1,$A87))</f>
        <v>2459.50439453125</v>
      </c>
      <c r="W87" s="42">
        <f t="shared" ca="1" si="53"/>
        <v>2516.7799243136378</v>
      </c>
      <c r="X87" s="19" cm="1">
        <f t="array" aca="1" ref="X87" ca="1">INDIRECT(_xlfn.CONCAT(X$4,"_d!",X$1,$A87))</f>
        <v>2456.146728515625</v>
      </c>
      <c r="Y87" s="19" cm="1">
        <f t="array" aca="1" ref="Y87" ca="1">INDIRECT(_xlfn.CONCAT(Y$4,"_d!",Y$1,$A87))</f>
        <v>2532.979248046875</v>
      </c>
      <c r="Z87" s="19" cm="1">
        <f t="array" aca="1" ref="Z87" ca="1">INDIRECT(_xlfn.CONCAT(Z$4,"_d!",Z$1,$A87))</f>
        <v>2593.79345703125</v>
      </c>
      <c r="AA87" s="19" cm="1">
        <f t="array" aca="1" ref="AA87" ca="1">INDIRECT(_xlfn.CONCAT(AA$4,"_d!",AA$1,$A87))</f>
        <v>2625.39306640625</v>
      </c>
      <c r="AB87" s="19" cm="1">
        <f t="array" aca="1" ref="AB87" ca="1">INDIRECT(_xlfn.CONCAT(AB$4,"_d!",AB$1,$A87))</f>
        <v>2550.037841796875</v>
      </c>
      <c r="AC87" s="19" cm="1">
        <f t="array" aca="1" ref="AC87" ca="1">INDIRECT(_xlfn.CONCAT(AC$4,"_d!",AC$1,$A87))</f>
        <v>2455.1328125</v>
      </c>
      <c r="AD87" s="42">
        <f t="shared" ca="1" si="54"/>
        <v>2512.5432716969999</v>
      </c>
      <c r="AE87" s="19" cm="1">
        <f t="array" aca="1" ref="AE87" ca="1">INDIRECT(_xlfn.CONCAT(AE$4,"_d!",AE$1,$A87))</f>
        <v>2478.60693359375</v>
      </c>
      <c r="AF87" s="19" cm="1">
        <f t="array" aca="1" ref="AF87" ca="1">INDIRECT(_xlfn.CONCAT(AF$4,"_d!",AF$1,$A87))</f>
        <v>2525.425048828125</v>
      </c>
      <c r="AG87" s="19" cm="1">
        <f t="array" aca="1" ref="AG87" ca="1">INDIRECT(_xlfn.CONCAT(AG$4,"_d!",AG$1,$A87))</f>
        <v>2582.773681640625</v>
      </c>
      <c r="AH87" s="19" cm="1">
        <f t="array" aca="1" ref="AH87" ca="1">INDIRECT(_xlfn.CONCAT(AH$4,"_d!",AH$1,$A87))</f>
        <v>2618.323974609375</v>
      </c>
      <c r="AI87" s="19" cm="1">
        <f t="array" aca="1" ref="AI87" ca="1">INDIRECT(_xlfn.CONCAT(AI$4,"_d!",AI$1,$A87))</f>
        <v>2535.5537109375</v>
      </c>
      <c r="AJ87" s="19" cm="1">
        <f t="array" aca="1" ref="AJ87" ca="1">INDIRECT(_xlfn.CONCAT(AJ$4,"_d!",AJ$1,$A87))</f>
        <v>2463.52734375</v>
      </c>
      <c r="AK87" s="42">
        <f t="shared" ca="1" si="55"/>
        <v>2515.6187888777681</v>
      </c>
      <c r="AL87" s="19" cm="1">
        <f t="array" aca="1" ref="AL87" ca="1">INDIRECT(_xlfn.CONCAT(AL$4,"_d!",AL$1,$A87))</f>
        <v>2462.888916015625</v>
      </c>
      <c r="AM87" s="19" cm="1">
        <f t="array" aca="1" ref="AM87" ca="1">INDIRECT(_xlfn.CONCAT(AM$4,"_d!",AM$1,$A87))</f>
        <v>2523.51611328125</v>
      </c>
      <c r="AN87" s="19" cm="1">
        <f t="array" aca="1" ref="AN87" ca="1">INDIRECT(_xlfn.CONCAT(AN$4,"_d!",AN$1,$A87))</f>
        <v>2578.586181640625</v>
      </c>
      <c r="AO87" s="19" cm="1">
        <f t="array" aca="1" ref="AO87" ca="1">INDIRECT(_xlfn.CONCAT(AO$4,"_d!",AO$1,$A87))</f>
        <v>2613.310791015625</v>
      </c>
      <c r="AP87" s="19" cm="1">
        <f t="array" aca="1" ref="AP87" ca="1">INDIRECT(_xlfn.CONCAT(AP$4,"_d!",AP$1,$A87))</f>
        <v>2541.71875</v>
      </c>
      <c r="AQ87" s="19" cm="1">
        <f t="array" aca="1" ref="AQ87" ca="1">INDIRECT(_xlfn.CONCAT(AQ$4,"_d!",AQ$1,$A87))</f>
        <v>2466.27783203125</v>
      </c>
      <c r="AR87" s="42">
        <f t="shared" ca="1" si="56"/>
        <v>2504.7020047356896</v>
      </c>
      <c r="AS87" s="19" cm="1">
        <f t="array" aca="1" ref="AS87" ca="1">INDIRECT(_xlfn.CONCAT(AS$4,"_d!",AS$1,$A87))</f>
        <v>2457.21923828125</v>
      </c>
      <c r="AT87" s="19" cm="1">
        <f t="array" aca="1" ref="AT87" ca="1">INDIRECT(_xlfn.CONCAT(AT$4,"_d!",AT$1,$A87))</f>
        <v>2512.876708984375</v>
      </c>
      <c r="AU87" s="19" cm="1">
        <f t="array" aca="1" ref="AU87" ca="1">INDIRECT(_xlfn.CONCAT(AU$4,"_d!",AU$1,$A87))</f>
        <v>2570.349365234375</v>
      </c>
      <c r="AV87" s="19" cm="1">
        <f t="array" aca="1" ref="AV87" ca="1">INDIRECT(_xlfn.CONCAT(AV$4,"_d!",AV$1,$A87))</f>
        <v>2605.384033203125</v>
      </c>
      <c r="AW87" s="19" cm="1">
        <f t="array" aca="1" ref="AW87" ca="1">INDIRECT(_xlfn.CONCAT(AW$4,"_d!",AW$1,$A87))</f>
        <v>2519.681884765625</v>
      </c>
      <c r="AX87" s="19" cm="1">
        <f t="array" aca="1" ref="AX87" ca="1">INDIRECT(_xlfn.CONCAT(AX$4,"_d!",AX$1,$A87))</f>
        <v>2448.893798828125</v>
      </c>
      <c r="AY87" s="42">
        <f t="shared" ca="1" si="57"/>
        <v>2492.8156014650212</v>
      </c>
      <c r="AZ87" s="19" cm="1">
        <f t="array" aca="1" ref="AZ87" ca="1">INDIRECT(_xlfn.CONCAT(AZ$4,"_d!",AZ$1,$A87))</f>
        <v>2454.87744140625</v>
      </c>
      <c r="BA87" s="19" cm="1">
        <f t="array" aca="1" ref="BA87" ca="1">INDIRECT(_xlfn.CONCAT(BA$4,"_d!",BA$1,$A87))</f>
        <v>2522.023193359375</v>
      </c>
      <c r="BB87" s="19" cm="1">
        <f t="array" aca="1" ref="BB87" ca="1">INDIRECT(_xlfn.CONCAT(BB$4,"_d!",BB$1,$A87))</f>
        <v>2553.5751953125</v>
      </c>
      <c r="BC87" s="19" cm="1">
        <f t="array" aca="1" ref="BC87" ca="1">INDIRECT(_xlfn.CONCAT(BC$4,"_d!",BC$1,$A87))</f>
        <v>2580.82861328125</v>
      </c>
      <c r="BD87" s="19" cm="1">
        <f t="array" aca="1" ref="BD87" ca="1">INDIRECT(_xlfn.CONCAT(BD$4,"_d!",BD$1,$A87))</f>
        <v>2529.158203125</v>
      </c>
      <c r="BE87" s="19" cm="1">
        <f t="array" aca="1" ref="BE87" ca="1">INDIRECT(_xlfn.CONCAT(BE$4,"_d!",BE$1,$A87))</f>
        <v>2457.14404296875</v>
      </c>
      <c r="BF87" s="42">
        <f t="shared" ca="1" si="58"/>
        <v>2491.1408462351887</v>
      </c>
      <c r="BG87" s="19" cm="1">
        <f t="array" aca="1" ref="BG87" ca="1">INDIRECT(_xlfn.CONCAT(BG$4,"_d!",BG$1,$A87))</f>
        <v>2442.626708984375</v>
      </c>
      <c r="BH87" s="19" cm="1">
        <f t="array" aca="1" ref="BH87" ca="1">INDIRECT(_xlfn.CONCAT(BH$4,"_d!",BH$1,$A87))</f>
        <v>2508.87109375</v>
      </c>
      <c r="BI87" s="19" cm="1">
        <f t="array" aca="1" ref="BI87" ca="1">INDIRECT(_xlfn.CONCAT(BI$4,"_d!",BI$1,$A87))</f>
        <v>2538.3583984375</v>
      </c>
      <c r="BJ87" s="19" cm="1">
        <f t="array" aca="1" ref="BJ87" ca="1">INDIRECT(_xlfn.CONCAT(BJ$4,"_d!",BJ$1,$A87))</f>
        <v>2563.70849609375</v>
      </c>
      <c r="BK87" s="19" cm="1">
        <f t="array" aca="1" ref="BK87" ca="1">INDIRECT(_xlfn.CONCAT(BK$4,"_d!",BK$1,$A87))</f>
        <v>2521.795166015625</v>
      </c>
      <c r="BL87" s="19" cm="1">
        <f t="array" aca="1" ref="BL87" ca="1">INDIRECT(_xlfn.CONCAT(BL$4,"_d!",BL$1,$A87))</f>
        <v>2445.669677734375</v>
      </c>
      <c r="BM87" s="42">
        <f t="shared" ca="1" si="59"/>
        <v>2475.4560964474344</v>
      </c>
      <c r="BN87" s="19" cm="1">
        <f t="array" aca="1" ref="BN87" ca="1">INDIRECT(_xlfn.CONCAT(BN$4,"_d!",BN$1,$A87))</f>
        <v>2435.7333984375</v>
      </c>
      <c r="BO87" s="19" cm="1">
        <f t="array" aca="1" ref="BO87" ca="1">INDIRECT(_xlfn.CONCAT(BO$4,"_d!",BO$1,$A87))</f>
        <v>2504.3408203125</v>
      </c>
      <c r="BP87" s="19" cm="1">
        <f t="array" aca="1" ref="BP87" ca="1">INDIRECT(_xlfn.CONCAT(BP$4,"_d!",BP$1,$A87))</f>
        <v>2531.86083984375</v>
      </c>
      <c r="BQ87" s="19" cm="1">
        <f t="array" aca="1" ref="BQ87" ca="1">INDIRECT(_xlfn.CONCAT(BQ$4,"_d!",BQ$1,$A87))</f>
        <v>2600.917724609375</v>
      </c>
      <c r="BR87" s="19" cm="1">
        <f t="array" aca="1" ref="BR87" ca="1">INDIRECT(_xlfn.CONCAT(BR$4,"_d!",BR$1,$A87))</f>
        <v>2490.82373046875</v>
      </c>
      <c r="BS87" s="19" cm="1">
        <f t="array" aca="1" ref="BS87" ca="1">INDIRECT(_xlfn.CONCAT(BS$4,"_d!",BS$1,$A87))</f>
        <v>2449.8505859375</v>
      </c>
      <c r="BT87" s="42">
        <f t="shared" ca="1" si="60"/>
        <v>2462.6400385825514</v>
      </c>
      <c r="BU87" s="42"/>
      <c r="BV87" s="45">
        <f t="shared" ca="1" si="61"/>
        <v>2560.1694444223695</v>
      </c>
      <c r="BW87" s="45">
        <f t="shared" ca="1" si="62"/>
        <v>2549.0460565257667</v>
      </c>
      <c r="BX87" s="45">
        <f t="shared" ca="1" si="63"/>
        <v>2516.7799243136378</v>
      </c>
      <c r="BY87" s="45">
        <f t="shared" ca="1" si="64"/>
        <v>2512.5432716969999</v>
      </c>
      <c r="BZ87" s="45">
        <f t="shared" ca="1" si="65"/>
        <v>2515.6187888777681</v>
      </c>
      <c r="CA87" s="45">
        <f t="shared" ca="1" si="66"/>
        <v>2504.7020047356896</v>
      </c>
      <c r="CB87" s="45">
        <f t="shared" ca="1" si="67"/>
        <v>2492.8156014650212</v>
      </c>
      <c r="CC87" s="45">
        <f t="shared" ca="1" si="68"/>
        <v>2491.1408462351887</v>
      </c>
      <c r="CD87" s="45">
        <f t="shared" ca="1" si="69"/>
        <v>2475.4560964474344</v>
      </c>
      <c r="CE87" s="45">
        <f t="shared" ca="1" si="70"/>
        <v>2462.6400385825514</v>
      </c>
      <c r="CF87" s="45" cm="1">
        <f t="array" aca="1" ref="CF87" ca="1">+SUMPRODUCT($BV$3:$CE$3/100,$BV87:$CE87)</f>
        <v>2498.3369129614603</v>
      </c>
      <c r="CG87" s="35">
        <f t="shared" si="73"/>
        <v>45200</v>
      </c>
      <c r="CH87" s="24">
        <f t="shared" ca="1" si="74"/>
        <v>8.0916962516512037E-2</v>
      </c>
      <c r="CI87" s="24">
        <f t="shared" ca="1" si="75"/>
        <v>8.1638283073847351E-2</v>
      </c>
      <c r="CJ87" s="24">
        <f t="shared" ca="1" si="76"/>
        <v>8.2257237892409574E-2</v>
      </c>
      <c r="CK87" s="24">
        <f t="shared" ca="1" si="77"/>
        <v>8.2796264726284763E-2</v>
      </c>
      <c r="CL87" s="24">
        <f t="shared" ca="1" si="78"/>
        <v>8.2748098639263912E-2</v>
      </c>
      <c r="CM87" s="24">
        <f t="shared" ca="1" si="79"/>
        <v>8.2942430743214501E-2</v>
      </c>
      <c r="CN87" s="24">
        <f t="shared" ca="1" si="80"/>
        <v>8.2570155164493952E-2</v>
      </c>
      <c r="CO87" s="24">
        <f t="shared" ca="1" si="81"/>
        <v>8.3207610808265331E-2</v>
      </c>
      <c r="CP87" s="24">
        <f t="shared" ca="1" si="82"/>
        <v>8.3461496495372378E-2</v>
      </c>
      <c r="CQ87" s="24">
        <f t="shared" ca="1" si="83"/>
        <v>8.4051018090755658E-2</v>
      </c>
      <c r="CR87" s="24">
        <f t="shared" ca="1" si="71"/>
        <v>8.2922192567950193E-2</v>
      </c>
      <c r="CS87" s="35">
        <f t="shared" si="84"/>
        <v>45200</v>
      </c>
      <c r="CT87" s="24">
        <f t="shared" ca="1" si="85"/>
        <v>1.4424180462420999</v>
      </c>
      <c r="CU87" s="24">
        <f t="shared" ca="1" si="86"/>
        <v>1.4353797610983308</v>
      </c>
      <c r="CV87" s="24">
        <f t="shared" ca="1" si="87"/>
        <v>1.4297678497737416</v>
      </c>
      <c r="CW87" s="24">
        <f t="shared" ca="1" si="88"/>
        <v>1.4278954180012668</v>
      </c>
      <c r="CX87" s="24">
        <f t="shared" ca="1" si="89"/>
        <v>1.4281040038480608</v>
      </c>
      <c r="CY87" s="24">
        <f t="shared" ca="1" si="90"/>
        <v>1.4277882125411701</v>
      </c>
      <c r="CZ87" s="24">
        <f t="shared" ca="1" si="91"/>
        <v>1.4210934958770083</v>
      </c>
      <c r="DA87" s="24">
        <f t="shared" ca="1" si="92"/>
        <v>1.4212380708632684</v>
      </c>
      <c r="DB87" s="24">
        <f t="shared" ca="1" si="93"/>
        <v>1.423968489456132</v>
      </c>
      <c r="DC87" s="24">
        <f t="shared" ca="1" si="94"/>
        <v>1.4214236981798476</v>
      </c>
      <c r="DD87" s="48">
        <f t="shared" ca="1" si="95"/>
        <v>1.4261602397519648</v>
      </c>
      <c r="DE87" s="48">
        <f>+[1]NAC!AG88</f>
        <v>1.4266146012563361</v>
      </c>
    </row>
    <row r="88" spans="1:109" x14ac:dyDescent="0.25">
      <c r="A88" s="110">
        <f t="shared" si="72"/>
        <v>115</v>
      </c>
      <c r="B88" s="35">
        <f>+NAC!A88</f>
        <v>45231</v>
      </c>
      <c r="C88" s="19" cm="1">
        <f t="array" aca="1" ref="C88" ca="1">INDIRECT(_xlfn.CONCAT(C$4,"_d!",C$1,$A88))</f>
        <v>2835.9482421875</v>
      </c>
      <c r="D88" s="19" cm="1">
        <f t="array" aca="1" ref="D88" ca="1">INDIRECT(_xlfn.CONCAT(D$4,"_d!",D$1,$A88))</f>
        <v>2881.57568359375</v>
      </c>
      <c r="E88" s="19" cm="1">
        <f t="array" aca="1" ref="E88" ca="1">INDIRECT(_xlfn.CONCAT(E$4,"_d!",E$1,$A88))</f>
        <v>2951.332275390625</v>
      </c>
      <c r="F88" s="19" cm="1">
        <f t="array" aca="1" ref="F88" ca="1">INDIRECT(_xlfn.CONCAT(F$4,"_d!",F$1,$A88))</f>
        <v>3005.998779296875</v>
      </c>
      <c r="G88" s="19" cm="1">
        <f t="array" aca="1" ref="G88" ca="1">INDIRECT(_xlfn.CONCAT(G$4,"_d!",G$1,$A88))</f>
        <v>2915.051513671875</v>
      </c>
      <c r="H88" s="19" cm="1">
        <f t="array" aca="1" ref="H88" ca="1">INDIRECT(_xlfn.CONCAT(H$4,"_d!",H$1,$A88))</f>
        <v>2745.737548828125</v>
      </c>
      <c r="I88" s="42">
        <f t="shared" ca="1" si="52"/>
        <v>2894.5752015237667</v>
      </c>
      <c r="J88" s="19" cm="1">
        <f t="array" aca="1" ref="J88" ca="1">INDIRECT(_xlfn.CONCAT(J$4,"_d!",J$1,$A88))</f>
        <v>2841.6171875</v>
      </c>
      <c r="K88" s="19" cm="1">
        <f t="array" aca="1" ref="K88" ca="1">INDIRECT(_xlfn.CONCAT(K$4,"_d!",K$1,$A88))</f>
        <v>2881.9248046875</v>
      </c>
      <c r="L88" s="19" cm="1">
        <f t="array" aca="1" ref="L88" ca="1">INDIRECT(_xlfn.CONCAT(L$4,"_d!",L$1,$A88))</f>
        <v>2928.28369140625</v>
      </c>
      <c r="M88" s="19" cm="1">
        <f t="array" aca="1" ref="M88" ca="1">INDIRECT(_xlfn.CONCAT(M$4,"_d!",M$1,$A88))</f>
        <v>2975.384521484375</v>
      </c>
      <c r="N88" s="19" cm="1">
        <f t="array" aca="1" ref="N88" ca="1">INDIRECT(_xlfn.CONCAT(N$4,"_d!",N$1,$A88))</f>
        <v>2900.02490234375</v>
      </c>
      <c r="O88" s="19" cm="1">
        <f t="array" aca="1" ref="O88" ca="1">INDIRECT(_xlfn.CONCAT(O$4,"_d!",O$1,$A88))</f>
        <v>2749.685791015625</v>
      </c>
      <c r="P88" s="42">
        <f ca="1">+SUMPRODUCT(J$3:$O$3,J88:O88)</f>
        <v>2881.1642781951859</v>
      </c>
      <c r="Q88" s="19" cm="1">
        <f t="array" aca="1" ref="Q88" ca="1">INDIRECT(_xlfn.CONCAT(Q$4,"_d!",Q$1,$A88))</f>
        <v>2793.24658203125</v>
      </c>
      <c r="R88" s="19" cm="1">
        <f t="array" aca="1" ref="R88" ca="1">INDIRECT(_xlfn.CONCAT(R$4,"_d!",R$1,$A88))</f>
        <v>2836.819091796875</v>
      </c>
      <c r="S88" s="19" cm="1">
        <f t="array" aca="1" ref="S88" ca="1">INDIRECT(_xlfn.CONCAT(S$4,"_d!",S$1,$A88))</f>
        <v>2910.00244140625</v>
      </c>
      <c r="T88" s="19" cm="1">
        <f t="array" aca="1" ref="T88" ca="1">INDIRECT(_xlfn.CONCAT(T$4,"_d!",T$1,$A88))</f>
        <v>2968.24560546875</v>
      </c>
      <c r="U88" s="19" cm="1">
        <f t="array" aca="1" ref="U88" ca="1">INDIRECT(_xlfn.CONCAT(U$4,"_d!",U$1,$A88))</f>
        <v>2881.66259765625</v>
      </c>
      <c r="V88" s="19" cm="1">
        <f t="array" aca="1" ref="V88" ca="1">INDIRECT(_xlfn.CONCAT(V$4,"_d!",V$1,$A88))</f>
        <v>2755.253662109375</v>
      </c>
      <c r="W88" s="42">
        <f t="shared" ca="1" si="53"/>
        <v>2840.7086482621125</v>
      </c>
      <c r="X88" s="19" cm="1">
        <f t="array" aca="1" ref="X88" ca="1">INDIRECT(_xlfn.CONCAT(X$4,"_d!",X$1,$A88))</f>
        <v>2777.102294921875</v>
      </c>
      <c r="Y88" s="19" cm="1">
        <f t="array" aca="1" ref="Y88" ca="1">INDIRECT(_xlfn.CONCAT(Y$4,"_d!",Y$1,$A88))</f>
        <v>2864.20361328125</v>
      </c>
      <c r="Z88" s="19" cm="1">
        <f t="array" aca="1" ref="Z88" ca="1">INDIRECT(_xlfn.CONCAT(Z$4,"_d!",Z$1,$A88))</f>
        <v>2900.144287109375</v>
      </c>
      <c r="AA88" s="19" cm="1">
        <f t="array" aca="1" ref="AA88" ca="1">INDIRECT(_xlfn.CONCAT(AA$4,"_d!",AA$1,$A88))</f>
        <v>2961.919677734375</v>
      </c>
      <c r="AB88" s="19" cm="1">
        <f t="array" aca="1" ref="AB88" ca="1">INDIRECT(_xlfn.CONCAT(AB$4,"_d!",AB$1,$A88))</f>
        <v>2878.23828125</v>
      </c>
      <c r="AC88" s="19" cm="1">
        <f t="array" aca="1" ref="AC88" ca="1">INDIRECT(_xlfn.CONCAT(AC$4,"_d!",AC$1,$A88))</f>
        <v>2749.720947265625</v>
      </c>
      <c r="AD88" s="42">
        <f t="shared" ca="1" si="54"/>
        <v>2835.7920505207676</v>
      </c>
      <c r="AE88" s="19" cm="1">
        <f t="array" aca="1" ref="AE88" ca="1">INDIRECT(_xlfn.CONCAT(AE$4,"_d!",AE$1,$A88))</f>
        <v>2806.866455078125</v>
      </c>
      <c r="AF88" s="19" cm="1">
        <f t="array" aca="1" ref="AF88" ca="1">INDIRECT(_xlfn.CONCAT(AF$4,"_d!",AF$1,$A88))</f>
        <v>2854.531005859375</v>
      </c>
      <c r="AG88" s="19" cm="1">
        <f t="array" aca="1" ref="AG88" ca="1">INDIRECT(_xlfn.CONCAT(AG$4,"_d!",AG$1,$A88))</f>
        <v>2886.893310546875</v>
      </c>
      <c r="AH88" s="19" cm="1">
        <f t="array" aca="1" ref="AH88" ca="1">INDIRECT(_xlfn.CONCAT(AH$4,"_d!",AH$1,$A88))</f>
        <v>2948.50146484375</v>
      </c>
      <c r="AI88" s="19" cm="1">
        <f t="array" aca="1" ref="AI88" ca="1">INDIRECT(_xlfn.CONCAT(AI$4,"_d!",AI$1,$A88))</f>
        <v>2863.71337890625</v>
      </c>
      <c r="AJ88" s="19" cm="1">
        <f t="array" aca="1" ref="AJ88" ca="1">INDIRECT(_xlfn.CONCAT(AJ$4,"_d!",AJ$1,$A88))</f>
        <v>2762.111328125</v>
      </c>
      <c r="AK88" s="42">
        <f t="shared" ca="1" si="55"/>
        <v>2841.26792352541</v>
      </c>
      <c r="AL88" s="19" cm="1">
        <f t="array" aca="1" ref="AL88" ca="1">INDIRECT(_xlfn.CONCAT(AL$4,"_d!",AL$1,$A88))</f>
        <v>2784.576416015625</v>
      </c>
      <c r="AM88" s="19" cm="1">
        <f t="array" aca="1" ref="AM88" ca="1">INDIRECT(_xlfn.CONCAT(AM$4,"_d!",AM$1,$A88))</f>
        <v>2851.861083984375</v>
      </c>
      <c r="AN88" s="19" cm="1">
        <f t="array" aca="1" ref="AN88" ca="1">INDIRECT(_xlfn.CONCAT(AN$4,"_d!",AN$1,$A88))</f>
        <v>2880.882080078125</v>
      </c>
      <c r="AO88" s="19" cm="1">
        <f t="array" aca="1" ref="AO88" ca="1">INDIRECT(_xlfn.CONCAT(AO$4,"_d!",AO$1,$A88))</f>
        <v>2948.237060546875</v>
      </c>
      <c r="AP88" s="19" cm="1">
        <f t="array" aca="1" ref="AP88" ca="1">INDIRECT(_xlfn.CONCAT(AP$4,"_d!",AP$1,$A88))</f>
        <v>2867.831298828125</v>
      </c>
      <c r="AQ88" s="19" cm="1">
        <f t="array" aca="1" ref="AQ88" ca="1">INDIRECT(_xlfn.CONCAT(AQ$4,"_d!",AQ$1,$A88))</f>
        <v>2764.957275390625</v>
      </c>
      <c r="AR88" s="42">
        <f t="shared" ca="1" si="56"/>
        <v>2826.6324711717816</v>
      </c>
      <c r="AS88" s="19" cm="1">
        <f t="array" aca="1" ref="AS88" ca="1">INDIRECT(_xlfn.CONCAT(AS$4,"_d!",AS$1,$A88))</f>
        <v>2776.49609375</v>
      </c>
      <c r="AT88" s="19" cm="1">
        <f t="array" aca="1" ref="AT88" ca="1">INDIRECT(_xlfn.CONCAT(AT$4,"_d!",AT$1,$A88))</f>
        <v>2837.631103515625</v>
      </c>
      <c r="AU88" s="19" cm="1">
        <f t="array" aca="1" ref="AU88" ca="1">INDIRECT(_xlfn.CONCAT(AU$4,"_d!",AU$1,$A88))</f>
        <v>2871.6875</v>
      </c>
      <c r="AV88" s="19" cm="1">
        <f t="array" aca="1" ref="AV88" ca="1">INDIRECT(_xlfn.CONCAT(AV$4,"_d!",AV$1,$A88))</f>
        <v>2934.120849609375</v>
      </c>
      <c r="AW88" s="19" cm="1">
        <f t="array" aca="1" ref="AW88" ca="1">INDIRECT(_xlfn.CONCAT(AW$4,"_d!",AW$1,$A88))</f>
        <v>2836.81494140625</v>
      </c>
      <c r="AX88" s="19" cm="1">
        <f t="array" aca="1" ref="AX88" ca="1">INDIRECT(_xlfn.CONCAT(AX$4,"_d!",AX$1,$A88))</f>
        <v>2741.3818359375</v>
      </c>
      <c r="AY88" s="42">
        <f t="shared" ca="1" si="57"/>
        <v>2811.0487033569211</v>
      </c>
      <c r="AZ88" s="19" cm="1">
        <f t="array" aca="1" ref="AZ88" ca="1">INDIRECT(_xlfn.CONCAT(AZ$4,"_d!",AZ$1,$A88))</f>
        <v>2773.86279296875</v>
      </c>
      <c r="BA88" s="19" cm="1">
        <f t="array" aca="1" ref="BA88" ca="1">INDIRECT(_xlfn.CONCAT(BA$4,"_d!",BA$1,$A88))</f>
        <v>2846.65625</v>
      </c>
      <c r="BB88" s="19" cm="1">
        <f t="array" aca="1" ref="BB88" ca="1">INDIRECT(_xlfn.CONCAT(BB$4,"_d!",BB$1,$A88))</f>
        <v>2848.66552734375</v>
      </c>
      <c r="BC88" s="19" cm="1">
        <f t="array" aca="1" ref="BC88" ca="1">INDIRECT(_xlfn.CONCAT(BC$4,"_d!",BC$1,$A88))</f>
        <v>2903.487060546875</v>
      </c>
      <c r="BD88" s="19" cm="1">
        <f t="array" aca="1" ref="BD88" ca="1">INDIRECT(_xlfn.CONCAT(BD$4,"_d!",BD$1,$A88))</f>
        <v>2844.39208984375</v>
      </c>
      <c r="BE88" s="19" cm="1">
        <f t="array" aca="1" ref="BE88" ca="1">INDIRECT(_xlfn.CONCAT(BE$4,"_d!",BE$1,$A88))</f>
        <v>2750.532470703125</v>
      </c>
      <c r="BF88" s="42">
        <f t="shared" ca="1" si="58"/>
        <v>2809.1989230532558</v>
      </c>
      <c r="BG88" s="19" cm="1">
        <f t="array" aca="1" ref="BG88" ca="1">INDIRECT(_xlfn.CONCAT(BG$4,"_d!",BG$1,$A88))</f>
        <v>2759.727783203125</v>
      </c>
      <c r="BH88" s="19" cm="1">
        <f t="array" aca="1" ref="BH88" ca="1">INDIRECT(_xlfn.CONCAT(BH$4,"_d!",BH$1,$A88))</f>
        <v>2828.583251953125</v>
      </c>
      <c r="BI88" s="19" cm="1">
        <f t="array" aca="1" ref="BI88" ca="1">INDIRECT(_xlfn.CONCAT(BI$4,"_d!",BI$1,$A88))</f>
        <v>2831.060791015625</v>
      </c>
      <c r="BJ88" s="19" cm="1">
        <f t="array" aca="1" ref="BJ88" ca="1">INDIRECT(_xlfn.CONCAT(BJ$4,"_d!",BJ$1,$A88))</f>
        <v>2877.946044921875</v>
      </c>
      <c r="BK88" s="19" cm="1">
        <f t="array" aca="1" ref="BK88" ca="1">INDIRECT(_xlfn.CONCAT(BK$4,"_d!",BK$1,$A88))</f>
        <v>2837.51220703125</v>
      </c>
      <c r="BL88" s="19" cm="1">
        <f t="array" aca="1" ref="BL88" ca="1">INDIRECT(_xlfn.CONCAT(BL$4,"_d!",BL$1,$A88))</f>
        <v>2735.839599609375</v>
      </c>
      <c r="BM88" s="42">
        <f t="shared" ca="1" si="59"/>
        <v>2790.5498551641904</v>
      </c>
      <c r="BN88" s="19" cm="1">
        <f t="array" aca="1" ref="BN88" ca="1">INDIRECT(_xlfn.CONCAT(BN$4,"_d!",BN$1,$A88))</f>
        <v>2745.937744140625</v>
      </c>
      <c r="BO88" s="19" cm="1">
        <f t="array" aca="1" ref="BO88" ca="1">INDIRECT(_xlfn.CONCAT(BO$4,"_d!",BO$1,$A88))</f>
        <v>2822.350830078125</v>
      </c>
      <c r="BP88" s="19" cm="1">
        <f t="array" aca="1" ref="BP88" ca="1">INDIRECT(_xlfn.CONCAT(BP$4,"_d!",BP$1,$A88))</f>
        <v>2822.6865234375</v>
      </c>
      <c r="BQ88" s="19" cm="1">
        <f t="array" aca="1" ref="BQ88" ca="1">INDIRECT(_xlfn.CONCAT(BQ$4,"_d!",BQ$1,$A88))</f>
        <v>2920.735595703125</v>
      </c>
      <c r="BR88" s="19" cm="1">
        <f t="array" aca="1" ref="BR88" ca="1">INDIRECT(_xlfn.CONCAT(BR$4,"_d!",BR$1,$A88))</f>
        <v>2795.728759765625</v>
      </c>
      <c r="BS88" s="19" cm="1">
        <f t="array" aca="1" ref="BS88" ca="1">INDIRECT(_xlfn.CONCAT(BS$4,"_d!",BS$1,$A88))</f>
        <v>2741.161376953125</v>
      </c>
      <c r="BT88" s="42">
        <f t="shared" ca="1" si="60"/>
        <v>2772.6669589482458</v>
      </c>
      <c r="BU88" s="42"/>
      <c r="BV88" s="45">
        <f t="shared" ca="1" si="61"/>
        <v>2894.5752015237667</v>
      </c>
      <c r="BW88" s="45">
        <f t="shared" ca="1" si="62"/>
        <v>2881.1642781951859</v>
      </c>
      <c r="BX88" s="45">
        <f t="shared" ca="1" si="63"/>
        <v>2840.7086482621125</v>
      </c>
      <c r="BY88" s="45">
        <f t="shared" ca="1" si="64"/>
        <v>2835.7920505207676</v>
      </c>
      <c r="BZ88" s="45">
        <f t="shared" ca="1" si="65"/>
        <v>2841.26792352541</v>
      </c>
      <c r="CA88" s="45">
        <f t="shared" ca="1" si="66"/>
        <v>2826.6324711717816</v>
      </c>
      <c r="CB88" s="45">
        <f t="shared" ca="1" si="67"/>
        <v>2811.0487033569211</v>
      </c>
      <c r="CC88" s="45">
        <f t="shared" ca="1" si="68"/>
        <v>2809.1989230532558</v>
      </c>
      <c r="CD88" s="45">
        <f t="shared" ca="1" si="69"/>
        <v>2790.5498551641904</v>
      </c>
      <c r="CE88" s="45">
        <f t="shared" ca="1" si="70"/>
        <v>2772.6669589482458</v>
      </c>
      <c r="CF88" s="45" cm="1">
        <f t="array" aca="1" ref="CF88" ca="1">+SUMPRODUCT($BV$3:$CE$3/100,$BV88:$CE88)</f>
        <v>2818.1944175181297</v>
      </c>
      <c r="CG88" s="35">
        <f t="shared" si="73"/>
        <v>45231</v>
      </c>
      <c r="CH88" s="24">
        <f t="shared" ca="1" si="74"/>
        <v>0.13061860332328368</v>
      </c>
      <c r="CI88" s="24">
        <f t="shared" ca="1" si="75"/>
        <v>0.13029118121234773</v>
      </c>
      <c r="CJ88" s="24">
        <f t="shared" ca="1" si="76"/>
        <v>0.12870760801098435</v>
      </c>
      <c r="CK88" s="24">
        <f t="shared" ca="1" si="77"/>
        <v>0.12865401462536474</v>
      </c>
      <c r="CL88" s="24">
        <f t="shared" ca="1" si="78"/>
        <v>0.12945090730257891</v>
      </c>
      <c r="CM88" s="24">
        <f t="shared" ca="1" si="79"/>
        <v>0.12853044626762444</v>
      </c>
      <c r="CN88" s="24">
        <f t="shared" ca="1" si="80"/>
        <v>0.12766010518582882</v>
      </c>
      <c r="CO88" s="24">
        <f t="shared" ca="1" si="81"/>
        <v>0.1276756700845485</v>
      </c>
      <c r="CP88" s="24">
        <f t="shared" ca="1" si="82"/>
        <v>0.12728715292868742</v>
      </c>
      <c r="CQ88" s="24">
        <f t="shared" ca="1" si="83"/>
        <v>0.12589209771158427</v>
      </c>
      <c r="CR88" s="24">
        <f t="shared" ca="1" si="71"/>
        <v>0.12802817061911753</v>
      </c>
      <c r="CS88" s="35">
        <f t="shared" si="84"/>
        <v>45231</v>
      </c>
      <c r="CT88" s="24">
        <f t="shared" ca="1" si="85"/>
        <v>1.6389979217963409</v>
      </c>
      <c r="CU88" s="24">
        <f t="shared" ca="1" si="86"/>
        <v>1.6301151369991889</v>
      </c>
      <c r="CV88" s="24">
        <f t="shared" ca="1" si="87"/>
        <v>1.6174054259453081</v>
      </c>
      <c r="CW88" s="24">
        <f t="shared" ca="1" si="88"/>
        <v>1.6138417460341592</v>
      </c>
      <c r="CX88" s="24">
        <f t="shared" ca="1" si="89"/>
        <v>1.6159813093804436</v>
      </c>
      <c r="CY88" s="24">
        <f t="shared" ca="1" si="90"/>
        <v>1.6130711337572983</v>
      </c>
      <c r="CZ88" s="24">
        <f t="shared" ca="1" si="91"/>
        <v>1.6022579800199681</v>
      </c>
      <c r="DA88" s="24">
        <f t="shared" ca="1" si="92"/>
        <v>1.601894745069357</v>
      </c>
      <c r="DB88" s="24">
        <f t="shared" ca="1" si="93"/>
        <v>1.6026775397707809</v>
      </c>
      <c r="DC88" s="24">
        <f t="shared" ca="1" si="94"/>
        <v>1.5946911040377194</v>
      </c>
      <c r="DD88" s="48">
        <f t="shared" ca="1" si="95"/>
        <v>1.6090921204027282</v>
      </c>
      <c r="DE88" s="48">
        <f>+[1]NAC!AG89</f>
        <v>1.6092081683813459</v>
      </c>
    </row>
    <row r="89" spans="1:109" x14ac:dyDescent="0.25">
      <c r="A89" s="110">
        <f t="shared" si="72"/>
        <v>116</v>
      </c>
      <c r="B89" s="35">
        <f>+NAC!A89</f>
        <v>45261</v>
      </c>
      <c r="C89" s="19" cm="1">
        <f t="array" aca="1" ref="C89" ca="1">INDIRECT(_xlfn.CONCAT(C$4,"_d!",C$1,$A89))</f>
        <v>3562.527587890625</v>
      </c>
      <c r="D89" s="19" cm="1">
        <f t="array" aca="1" ref="D89" ca="1">INDIRECT(_xlfn.CONCAT(D$4,"_d!",D$1,$A89))</f>
        <v>3618.37255859375</v>
      </c>
      <c r="E89" s="19" cm="1">
        <f t="array" aca="1" ref="E89" ca="1">INDIRECT(_xlfn.CONCAT(E$4,"_d!",E$1,$A89))</f>
        <v>3709.139892578125</v>
      </c>
      <c r="F89" s="19" cm="1">
        <f t="array" aca="1" ref="F89" ca="1">INDIRECT(_xlfn.CONCAT(F$4,"_d!",F$1,$A89))</f>
        <v>3864.22265625</v>
      </c>
      <c r="G89" s="19" cm="1">
        <f t="array" aca="1" ref="G89" ca="1">INDIRECT(_xlfn.CONCAT(G$4,"_d!",G$1,$A89))</f>
        <v>3669.388916015625</v>
      </c>
      <c r="H89" s="19" cm="1">
        <f t="array" aca="1" ref="H89" ca="1">INDIRECT(_xlfn.CONCAT(H$4,"_d!",H$1,$A89))</f>
        <v>3405.794189453125</v>
      </c>
      <c r="I89" s="42">
        <f t="shared" ca="1" si="52"/>
        <v>3647.4815087299912</v>
      </c>
      <c r="J89" s="19" cm="1">
        <f t="array" aca="1" ref="J89" ca="1">INDIRECT(_xlfn.CONCAT(J$4,"_d!",J$1,$A89))</f>
        <v>3570.41943359375</v>
      </c>
      <c r="K89" s="19" cm="1">
        <f t="array" aca="1" ref="K89" ca="1">INDIRECT(_xlfn.CONCAT(K$4,"_d!",K$1,$A89))</f>
        <v>3625.2451171875</v>
      </c>
      <c r="L89" s="19" cm="1">
        <f t="array" aca="1" ref="L89" ca="1">INDIRECT(_xlfn.CONCAT(L$4,"_d!",L$1,$A89))</f>
        <v>3675.394287109375</v>
      </c>
      <c r="M89" s="19" cm="1">
        <f t="array" aca="1" ref="M89" ca="1">INDIRECT(_xlfn.CONCAT(M$4,"_d!",M$1,$A89))</f>
        <v>3815.6025390625</v>
      </c>
      <c r="N89" s="19" cm="1">
        <f t="array" aca="1" ref="N89" ca="1">INDIRECT(_xlfn.CONCAT(N$4,"_d!",N$1,$A89))</f>
        <v>3646.30029296875</v>
      </c>
      <c r="O89" s="19" cm="1">
        <f t="array" aca="1" ref="O89" ca="1">INDIRECT(_xlfn.CONCAT(O$4,"_d!",O$1,$A89))</f>
        <v>3399.177001953125</v>
      </c>
      <c r="P89" s="42">
        <f ca="1">+SUMPRODUCT(J$3:$O$3,J89:O89)</f>
        <v>3626.3383639498229</v>
      </c>
      <c r="Q89" s="19" cm="1">
        <f t="array" aca="1" ref="Q89" ca="1">INDIRECT(_xlfn.CONCAT(Q$4,"_d!",Q$1,$A89))</f>
        <v>3494.85791015625</v>
      </c>
      <c r="R89" s="19" cm="1">
        <f t="array" aca="1" ref="R89" ca="1">INDIRECT(_xlfn.CONCAT(R$4,"_d!",R$1,$A89))</f>
        <v>3557.498779296875</v>
      </c>
      <c r="S89" s="19" cm="1">
        <f t="array" aca="1" ref="S89" ca="1">INDIRECT(_xlfn.CONCAT(S$4,"_d!",S$1,$A89))</f>
        <v>3649.531005859375</v>
      </c>
      <c r="T89" s="19" cm="1">
        <f t="array" aca="1" ref="T89" ca="1">INDIRECT(_xlfn.CONCAT(T$4,"_d!",T$1,$A89))</f>
        <v>3826.1494140625</v>
      </c>
      <c r="U89" s="19" cm="1">
        <f t="array" aca="1" ref="U89" ca="1">INDIRECT(_xlfn.CONCAT(U$4,"_d!",U$1,$A89))</f>
        <v>3626.41748046875</v>
      </c>
      <c r="V89" s="19" cm="1">
        <f t="array" aca="1" ref="V89" ca="1">INDIRECT(_xlfn.CONCAT(V$4,"_d!",V$1,$A89))</f>
        <v>3416.104248046875</v>
      </c>
      <c r="W89" s="42">
        <f t="shared" ca="1" si="53"/>
        <v>3566.7277215744616</v>
      </c>
      <c r="X89" s="19" cm="1">
        <f t="array" aca="1" ref="X89" ca="1">INDIRECT(_xlfn.CONCAT(X$4,"_d!",X$1,$A89))</f>
        <v>3481.2451171875</v>
      </c>
      <c r="Y89" s="19" cm="1">
        <f t="array" aca="1" ref="Y89" ca="1">INDIRECT(_xlfn.CONCAT(Y$4,"_d!",Y$1,$A89))</f>
        <v>3589.409423828125</v>
      </c>
      <c r="Z89" s="19" cm="1">
        <f t="array" aca="1" ref="Z89" ca="1">INDIRECT(_xlfn.CONCAT(Z$4,"_d!",Z$1,$A89))</f>
        <v>3644.857421875</v>
      </c>
      <c r="AA89" s="19" cm="1">
        <f t="array" aca="1" ref="AA89" ca="1">INDIRECT(_xlfn.CONCAT(AA$4,"_d!",AA$1,$A89))</f>
        <v>3797.52001953125</v>
      </c>
      <c r="AB89" s="19" cm="1">
        <f t="array" aca="1" ref="AB89" ca="1">INDIRECT(_xlfn.CONCAT(AB$4,"_d!",AB$1,$A89))</f>
        <v>3631.01123046875</v>
      </c>
      <c r="AC89" s="19" cm="1">
        <f t="array" aca="1" ref="AC89" ca="1">INDIRECT(_xlfn.CONCAT(AC$4,"_d!",AC$1,$A89))</f>
        <v>3418.0791015625</v>
      </c>
      <c r="AD89" s="42">
        <f t="shared" ca="1" si="54"/>
        <v>3561.4001963881738</v>
      </c>
      <c r="AE89" s="19" cm="1">
        <f t="array" aca="1" ref="AE89" ca="1">INDIRECT(_xlfn.CONCAT(AE$4,"_d!",AE$1,$A89))</f>
        <v>3518.21435546875</v>
      </c>
      <c r="AF89" s="19" cm="1">
        <f t="array" aca="1" ref="AF89" ca="1">INDIRECT(_xlfn.CONCAT(AF$4,"_d!",AF$1,$A89))</f>
        <v>3584.95458984375</v>
      </c>
      <c r="AG89" s="19" cm="1">
        <f t="array" aca="1" ref="AG89" ca="1">INDIRECT(_xlfn.CONCAT(AG$4,"_d!",AG$1,$A89))</f>
        <v>3625.9619140625</v>
      </c>
      <c r="AH89" s="19" cm="1">
        <f t="array" aca="1" ref="AH89" ca="1">INDIRECT(_xlfn.CONCAT(AH$4,"_d!",AH$1,$A89))</f>
        <v>3800.11767578125</v>
      </c>
      <c r="AI89" s="19" cm="1">
        <f t="array" aca="1" ref="AI89" ca="1">INDIRECT(_xlfn.CONCAT(AI$4,"_d!",AI$1,$A89))</f>
        <v>3607.56005859375</v>
      </c>
      <c r="AJ89" s="19" cm="1">
        <f t="array" aca="1" ref="AJ89" ca="1">INDIRECT(_xlfn.CONCAT(AJ$4,"_d!",AJ$1,$A89))</f>
        <v>3442.73486328125</v>
      </c>
      <c r="AK89" s="42">
        <f t="shared" ca="1" si="55"/>
        <v>3570.3438047566538</v>
      </c>
      <c r="AL89" s="19" cm="1">
        <f t="array" aca="1" ref="AL89" ca="1">INDIRECT(_xlfn.CONCAT(AL$4,"_d!",AL$1,$A89))</f>
        <v>3479.490966796875</v>
      </c>
      <c r="AM89" s="19" cm="1">
        <f t="array" aca="1" ref="AM89" ca="1">INDIRECT(_xlfn.CONCAT(AM$4,"_d!",AM$1,$A89))</f>
        <v>3580.480224609375</v>
      </c>
      <c r="AN89" s="19" cm="1">
        <f t="array" aca="1" ref="AN89" ca="1">INDIRECT(_xlfn.CONCAT(AN$4,"_d!",AN$1,$A89))</f>
        <v>3607.959716796875</v>
      </c>
      <c r="AO89" s="19" cm="1">
        <f t="array" aca="1" ref="AO89" ca="1">INDIRECT(_xlfn.CONCAT(AO$4,"_d!",AO$1,$A89))</f>
        <v>3773.923828125</v>
      </c>
      <c r="AP89" s="19" cm="1">
        <f t="array" aca="1" ref="AP89" ca="1">INDIRECT(_xlfn.CONCAT(AP$4,"_d!",AP$1,$A89))</f>
        <v>3620.330078125</v>
      </c>
      <c r="AQ89" s="19" cm="1">
        <f t="array" aca="1" ref="AQ89" ca="1">INDIRECT(_xlfn.CONCAT(AQ$4,"_d!",AQ$1,$A89))</f>
        <v>3439.396728515625</v>
      </c>
      <c r="AR89" s="42">
        <f t="shared" ca="1" si="56"/>
        <v>3543.5173460192173</v>
      </c>
      <c r="AS89" s="19" cm="1">
        <f t="array" aca="1" ref="AS89" ca="1">INDIRECT(_xlfn.CONCAT(AS$4,"_d!",AS$1,$A89))</f>
        <v>3479.070556640625</v>
      </c>
      <c r="AT89" s="19" cm="1">
        <f t="array" aca="1" ref="AT89" ca="1">INDIRECT(_xlfn.CONCAT(AT$4,"_d!",AT$1,$A89))</f>
        <v>3564.319580078125</v>
      </c>
      <c r="AU89" s="19" cm="1">
        <f t="array" aca="1" ref="AU89" ca="1">INDIRECT(_xlfn.CONCAT(AU$4,"_d!",AU$1,$A89))</f>
        <v>3596.739013671875</v>
      </c>
      <c r="AV89" s="19" cm="1">
        <f t="array" aca="1" ref="AV89" ca="1">INDIRECT(_xlfn.CONCAT(AV$4,"_d!",AV$1,$A89))</f>
        <v>3779.580322265625</v>
      </c>
      <c r="AW89" s="19" cm="1">
        <f t="array" aca="1" ref="AW89" ca="1">INDIRECT(_xlfn.CONCAT(AW$4,"_d!",AW$1,$A89))</f>
        <v>3579.843017578125</v>
      </c>
      <c r="AX89" s="19" cm="1">
        <f t="array" aca="1" ref="AX89" ca="1">INDIRECT(_xlfn.CONCAT(AX$4,"_d!",AX$1,$A89))</f>
        <v>3400.52392578125</v>
      </c>
      <c r="AY89" s="42">
        <f t="shared" ca="1" si="57"/>
        <v>3528.1444653529175</v>
      </c>
      <c r="AZ89" s="19" cm="1">
        <f t="array" aca="1" ref="AZ89" ca="1">INDIRECT(_xlfn.CONCAT(AZ$4,"_d!",AZ$1,$A89))</f>
        <v>3473.64697265625</v>
      </c>
      <c r="BA89" s="19" cm="1">
        <f t="array" aca="1" ref="BA89" ca="1">INDIRECT(_xlfn.CONCAT(BA$4,"_d!",BA$1,$A89))</f>
        <v>3571.97314453125</v>
      </c>
      <c r="BB89" s="19" cm="1">
        <f t="array" aca="1" ref="BB89" ca="1">INDIRECT(_xlfn.CONCAT(BB$4,"_d!",BB$1,$A89))</f>
        <v>3563.020751953125</v>
      </c>
      <c r="BC89" s="19" cm="1">
        <f t="array" aca="1" ref="BC89" ca="1">INDIRECT(_xlfn.CONCAT(BC$4,"_d!",BC$1,$A89))</f>
        <v>3717.49462890625</v>
      </c>
      <c r="BD89" s="19" cm="1">
        <f t="array" aca="1" ref="BD89" ca="1">INDIRECT(_xlfn.CONCAT(BD$4,"_d!",BD$1,$A89))</f>
        <v>3588.14453125</v>
      </c>
      <c r="BE89" s="19" cm="1">
        <f t="array" aca="1" ref="BE89" ca="1">INDIRECT(_xlfn.CONCAT(BE$4,"_d!",BE$1,$A89))</f>
        <v>3423.270751953125</v>
      </c>
      <c r="BF89" s="42">
        <f t="shared" ca="1" si="58"/>
        <v>3522.8341449805907</v>
      </c>
      <c r="BG89" s="19" cm="1">
        <f t="array" aca="1" ref="BG89" ca="1">INDIRECT(_xlfn.CONCAT(BG$4,"_d!",BG$1,$A89))</f>
        <v>3452.0849609375</v>
      </c>
      <c r="BH89" s="19" cm="1">
        <f t="array" aca="1" ref="BH89" ca="1">INDIRECT(_xlfn.CONCAT(BH$4,"_d!",BH$1,$A89))</f>
        <v>3543.218994140625</v>
      </c>
      <c r="BI89" s="19" cm="1">
        <f t="array" aca="1" ref="BI89" ca="1">INDIRECT(_xlfn.CONCAT(BI$4,"_d!",BI$1,$A89))</f>
        <v>3545.8896484375</v>
      </c>
      <c r="BJ89" s="19" cm="1">
        <f t="array" aca="1" ref="BJ89" ca="1">INDIRECT(_xlfn.CONCAT(BJ$4,"_d!",BJ$1,$A89))</f>
        <v>3683.00341796875</v>
      </c>
      <c r="BK89" s="19" cm="1">
        <f t="array" aca="1" ref="BK89" ca="1">INDIRECT(_xlfn.CONCAT(BK$4,"_d!",BK$1,$A89))</f>
        <v>3579.4658203125</v>
      </c>
      <c r="BL89" s="19" cm="1">
        <f t="array" aca="1" ref="BL89" ca="1">INDIRECT(_xlfn.CONCAT(BL$4,"_d!",BL$1,$A89))</f>
        <v>3398.685791015625</v>
      </c>
      <c r="BM89" s="42">
        <f t="shared" ca="1" si="59"/>
        <v>3493.6000049605486</v>
      </c>
      <c r="BN89" s="19" cm="1">
        <f t="array" aca="1" ref="BN89" ca="1">INDIRECT(_xlfn.CONCAT(BN$4,"_d!",BN$1,$A89))</f>
        <v>3434.727294921875</v>
      </c>
      <c r="BO89" s="19" cm="1">
        <f t="array" aca="1" ref="BO89" ca="1">INDIRECT(_xlfn.CONCAT(BO$4,"_d!",BO$1,$A89))</f>
        <v>3538.7548828125</v>
      </c>
      <c r="BP89" s="19" cm="1">
        <f t="array" aca="1" ref="BP89" ca="1">INDIRECT(_xlfn.CONCAT(BP$4,"_d!",BP$1,$A89))</f>
        <v>3529.44189453125</v>
      </c>
      <c r="BQ89" s="19" cm="1">
        <f t="array" aca="1" ref="BQ89" ca="1">INDIRECT(_xlfn.CONCAT(BQ$4,"_d!",BQ$1,$A89))</f>
        <v>3747.65478515625</v>
      </c>
      <c r="BR89" s="19" cm="1">
        <f t="array" aca="1" ref="BR89" ca="1">INDIRECT(_xlfn.CONCAT(BR$4,"_d!",BR$1,$A89))</f>
        <v>3527.546142578125</v>
      </c>
      <c r="BS89" s="19" cm="1">
        <f t="array" aca="1" ref="BS89" ca="1">INDIRECT(_xlfn.CONCAT(BS$4,"_d!",BS$1,$A89))</f>
        <v>3405.205810546875</v>
      </c>
      <c r="BT89" s="42">
        <f t="shared" ca="1" si="60"/>
        <v>3470.5510146150577</v>
      </c>
      <c r="BU89" s="42"/>
      <c r="BV89" s="45">
        <f t="shared" ca="1" si="61"/>
        <v>3647.4815087299912</v>
      </c>
      <c r="BW89" s="45">
        <f t="shared" ca="1" si="62"/>
        <v>3626.3383639498229</v>
      </c>
      <c r="BX89" s="45">
        <f t="shared" ca="1" si="63"/>
        <v>3566.7277215744616</v>
      </c>
      <c r="BY89" s="45">
        <f t="shared" ca="1" si="64"/>
        <v>3561.4001963881738</v>
      </c>
      <c r="BZ89" s="45">
        <f t="shared" ca="1" si="65"/>
        <v>3570.3438047566538</v>
      </c>
      <c r="CA89" s="45">
        <f t="shared" ca="1" si="66"/>
        <v>3543.5173460192173</v>
      </c>
      <c r="CB89" s="45">
        <f t="shared" ca="1" si="67"/>
        <v>3528.1444653529175</v>
      </c>
      <c r="CC89" s="45">
        <f t="shared" ca="1" si="68"/>
        <v>3522.8341449805907</v>
      </c>
      <c r="CD89" s="45">
        <f t="shared" ca="1" si="69"/>
        <v>3493.6000049605486</v>
      </c>
      <c r="CE89" s="45">
        <f t="shared" ca="1" si="70"/>
        <v>3470.5510146150577</v>
      </c>
      <c r="CF89" s="45" cm="1">
        <f t="array" aca="1" ref="CF89" ca="1">+SUMPRODUCT($BV$3:$CE$3/100,$BV89:$CE89)</f>
        <v>3535.5126375448162</v>
      </c>
      <c r="CG89" s="35">
        <f t="shared" si="73"/>
        <v>45261</v>
      </c>
      <c r="CH89" s="24">
        <f t="shared" ca="1" si="74"/>
        <v>0.26010943049946622</v>
      </c>
      <c r="CI89" s="24">
        <f t="shared" ca="1" si="75"/>
        <v>0.25863644478524073</v>
      </c>
      <c r="CJ89" s="24">
        <f t="shared" ca="1" si="76"/>
        <v>0.25557674623073812</v>
      </c>
      <c r="CK89" s="24">
        <f t="shared" ca="1" si="77"/>
        <v>0.25587494884688566</v>
      </c>
      <c r="CL89" s="24">
        <f t="shared" ca="1" si="78"/>
        <v>0.25660229899284381</v>
      </c>
      <c r="CM89" s="24">
        <f t="shared" ca="1" si="79"/>
        <v>0.25361800027375003</v>
      </c>
      <c r="CN89" s="24">
        <f t="shared" ca="1" si="80"/>
        <v>0.25509901736659679</v>
      </c>
      <c r="CO89" s="24">
        <f t="shared" ca="1" si="81"/>
        <v>0.25403513295943481</v>
      </c>
      <c r="CP89" s="24">
        <f t="shared" ca="1" si="82"/>
        <v>0.25193964855897266</v>
      </c>
      <c r="CQ89" s="24">
        <f t="shared" ca="1" si="83"/>
        <v>0.25170136406557098</v>
      </c>
      <c r="CR89" s="24">
        <f t="shared" ca="1" si="71"/>
        <v>0.25453113368182723</v>
      </c>
      <c r="CS89" s="35">
        <f t="shared" si="84"/>
        <v>45261</v>
      </c>
      <c r="CT89" s="24">
        <f t="shared" ca="1" si="85"/>
        <v>2.1722725531706253</v>
      </c>
      <c r="CU89" s="24">
        <f t="shared" ca="1" si="86"/>
        <v>2.1563179655976499</v>
      </c>
      <c r="CV89" s="24">
        <f t="shared" ca="1" si="87"/>
        <v>2.1306496433665454</v>
      </c>
      <c r="CW89" s="24">
        <f t="shared" ca="1" si="88"/>
        <v>2.1247928946391714</v>
      </c>
      <c r="CX89" s="24">
        <f t="shared" ca="1" si="89"/>
        <v>2.1285373741395546</v>
      </c>
      <c r="CY89" s="24">
        <f t="shared" ca="1" si="90"/>
        <v>2.1172823710778412</v>
      </c>
      <c r="CZ89" s="24">
        <f t="shared" ca="1" si="91"/>
        <v>2.106577876644137</v>
      </c>
      <c r="DA89" s="24">
        <f t="shared" ca="1" si="92"/>
        <v>2.1017097914786196</v>
      </c>
      <c r="DB89" s="24">
        <f t="shared" ca="1" si="93"/>
        <v>2.0957953672076104</v>
      </c>
      <c r="DC89" s="24">
        <f t="shared" ca="1" si="94"/>
        <v>2.0836498651845479</v>
      </c>
      <c r="DD89" s="48">
        <f t="shared" ca="1" si="95"/>
        <v>2.1134933548964496</v>
      </c>
      <c r="DE89" s="48">
        <f>+[1]NAC!AG90</f>
        <v>2.114076437471768</v>
      </c>
    </row>
    <row r="90" spans="1:109" x14ac:dyDescent="0.25">
      <c r="A90" s="110">
        <f t="shared" si="72"/>
        <v>117</v>
      </c>
      <c r="B90" s="35">
        <f>+NAC!A90</f>
        <v>45292</v>
      </c>
      <c r="C90" s="19" cm="1">
        <f t="array" aca="1" ref="C90" ca="1">INDIRECT(_xlfn.CONCAT(C$4,"_d!",C$1,$A90))</f>
        <v>4246.06787109375</v>
      </c>
      <c r="D90" s="19" cm="1">
        <f t="array" aca="1" ref="D90" ca="1">INDIRECT(_xlfn.CONCAT(D$4,"_d!",D$1,$A90))</f>
        <v>4374.1552734375</v>
      </c>
      <c r="E90" s="19" cm="1">
        <f t="array" aca="1" ref="E90" ca="1">INDIRECT(_xlfn.CONCAT(E$4,"_d!",E$1,$A90))</f>
        <v>4508.1123046875</v>
      </c>
      <c r="F90" s="19" cm="1">
        <f t="array" aca="1" ref="F90" ca="1">INDIRECT(_xlfn.CONCAT(F$4,"_d!",F$1,$A90))</f>
        <v>4607.7666015625</v>
      </c>
      <c r="G90" s="19" cm="1">
        <f t="array" aca="1" ref="G90" ca="1">INDIRECT(_xlfn.CONCAT(G$4,"_d!",G$1,$A90))</f>
        <v>4464.65087890625</v>
      </c>
      <c r="H90" s="19" cm="1">
        <f t="array" aca="1" ref="H90" ca="1">INDIRECT(_xlfn.CONCAT(H$4,"_d!",H$1,$A90))</f>
        <v>4242.26513671875</v>
      </c>
      <c r="I90" s="42">
        <f t="shared" ca="1" si="52"/>
        <v>4392.4778670854839</v>
      </c>
      <c r="J90" s="19" cm="1">
        <f t="array" aca="1" ref="J90" ca="1">INDIRECT(_xlfn.CONCAT(J$4,"_d!",J$1,$A90))</f>
        <v>4262.56640625</v>
      </c>
      <c r="K90" s="19" cm="1">
        <f t="array" aca="1" ref="K90" ca="1">INDIRECT(_xlfn.CONCAT(K$4,"_d!",K$1,$A90))</f>
        <v>4378.43701171875</v>
      </c>
      <c r="L90" s="19" cm="1">
        <f t="array" aca="1" ref="L90" ca="1">INDIRECT(_xlfn.CONCAT(L$4,"_d!",L$1,$A90))</f>
        <v>4471.47998046875</v>
      </c>
      <c r="M90" s="19" cm="1">
        <f t="array" aca="1" ref="M90" ca="1">INDIRECT(_xlfn.CONCAT(M$4,"_d!",M$1,$A90))</f>
        <v>4553.58447265625</v>
      </c>
      <c r="N90" s="19" cm="1">
        <f t="array" aca="1" ref="N90" ca="1">INDIRECT(_xlfn.CONCAT(N$4,"_d!",N$1,$A90))</f>
        <v>4427.75537109375</v>
      </c>
      <c r="O90" s="19" cm="1">
        <f t="array" aca="1" ref="O90" ca="1">INDIRECT(_xlfn.CONCAT(O$4,"_d!",O$1,$A90))</f>
        <v>4203.56298828125</v>
      </c>
      <c r="P90" s="42">
        <f ca="1">+SUMPRODUCT(J$3:$O$3,J90:O90)</f>
        <v>4369.2265723240507</v>
      </c>
      <c r="Q90" s="19" cm="1">
        <f t="array" aca="1" ref="Q90" ca="1">INDIRECT(_xlfn.CONCAT(Q$4,"_d!",Q$1,$A90))</f>
        <v>4161.564453125</v>
      </c>
      <c r="R90" s="19" cm="1">
        <f t="array" aca="1" ref="R90" ca="1">INDIRECT(_xlfn.CONCAT(R$4,"_d!",R$1,$A90))</f>
        <v>4304.38330078125</v>
      </c>
      <c r="S90" s="19" cm="1">
        <f t="array" aca="1" ref="S90" ca="1">INDIRECT(_xlfn.CONCAT(S$4,"_d!",S$1,$A90))</f>
        <v>4445.7470703125</v>
      </c>
      <c r="T90" s="19" cm="1">
        <f t="array" aca="1" ref="T90" ca="1">INDIRECT(_xlfn.CONCAT(T$4,"_d!",T$1,$A90))</f>
        <v>4580.251953125</v>
      </c>
      <c r="U90" s="19" cm="1">
        <f t="array" aca="1" ref="U90" ca="1">INDIRECT(_xlfn.CONCAT(U$4,"_d!",U$1,$A90))</f>
        <v>4417.951171875</v>
      </c>
      <c r="V90" s="19" cm="1">
        <f t="array" aca="1" ref="V90" ca="1">INDIRECT(_xlfn.CONCAT(V$4,"_d!",V$1,$A90))</f>
        <v>4240.595703125</v>
      </c>
      <c r="W90" s="42">
        <f t="shared" ca="1" si="53"/>
        <v>4297.5771482547852</v>
      </c>
      <c r="X90" s="19" cm="1">
        <f t="array" aca="1" ref="X90" ca="1">INDIRECT(_xlfn.CONCAT(X$4,"_d!",X$1,$A90))</f>
        <v>4163.3125</v>
      </c>
      <c r="Y90" s="19" cm="1">
        <f t="array" aca="1" ref="Y90" ca="1">INDIRECT(_xlfn.CONCAT(Y$4,"_d!",Y$1,$A90))</f>
        <v>4341.93798828125</v>
      </c>
      <c r="Z90" s="19" cm="1">
        <f t="array" aca="1" ref="Z90" ca="1">INDIRECT(_xlfn.CONCAT(Z$4,"_d!",Z$1,$A90))</f>
        <v>4447.38232421875</v>
      </c>
      <c r="AA90" s="19" cm="1">
        <f t="array" aca="1" ref="AA90" ca="1">INDIRECT(_xlfn.CONCAT(AA$4,"_d!",AA$1,$A90))</f>
        <v>4535.34912109375</v>
      </c>
      <c r="AB90" s="19" cm="1">
        <f t="array" aca="1" ref="AB90" ca="1">INDIRECT(_xlfn.CONCAT(AB$4,"_d!",AB$1,$A90))</f>
        <v>4434.68896484375</v>
      </c>
      <c r="AC90" s="19" cm="1">
        <f t="array" aca="1" ref="AC90" ca="1">INDIRECT(_xlfn.CONCAT(AC$4,"_d!",AC$1,$A90))</f>
        <v>4262.40087890625</v>
      </c>
      <c r="AD90" s="42">
        <f t="shared" ca="1" si="54"/>
        <v>4298.8383696019691</v>
      </c>
      <c r="AE90" s="19" cm="1">
        <f t="array" aca="1" ref="AE90" ca="1">INDIRECT(_xlfn.CONCAT(AE$4,"_d!",AE$1,$A90))</f>
        <v>4201.55224609375</v>
      </c>
      <c r="AF90" s="19" cm="1">
        <f t="array" aca="1" ref="AF90" ca="1">INDIRECT(_xlfn.CONCAT(AF$4,"_d!",AF$1,$A90))</f>
        <v>4337.81201171875</v>
      </c>
      <c r="AG90" s="19" cm="1">
        <f t="array" aca="1" ref="AG90" ca="1">INDIRECT(_xlfn.CONCAT(AG$4,"_d!",AG$1,$A90))</f>
        <v>4420.23779296875</v>
      </c>
      <c r="AH90" s="19" cm="1">
        <f t="array" aca="1" ref="AH90" ca="1">INDIRECT(_xlfn.CONCAT(AH$4,"_d!",AH$1,$A90))</f>
        <v>4556.787109375</v>
      </c>
      <c r="AI90" s="19" cm="1">
        <f t="array" aca="1" ref="AI90" ca="1">INDIRECT(_xlfn.CONCAT(AI$4,"_d!",AI$1,$A90))</f>
        <v>4403.8603515625</v>
      </c>
      <c r="AJ90" s="19" cm="1">
        <f t="array" aca="1" ref="AJ90" ca="1">INDIRECT(_xlfn.CONCAT(AJ$4,"_d!",AJ$1,$A90))</f>
        <v>4291.17041015625</v>
      </c>
      <c r="AK90" s="42">
        <f t="shared" ca="1" si="55"/>
        <v>4306.4245658898908</v>
      </c>
      <c r="AL90" s="19" cm="1">
        <f t="array" aca="1" ref="AL90" ca="1">INDIRECT(_xlfn.CONCAT(AL$4,"_d!",AL$1,$A90))</f>
        <v>4148.13623046875</v>
      </c>
      <c r="AM90" s="19" cm="1">
        <f t="array" aca="1" ref="AM90" ca="1">INDIRECT(_xlfn.CONCAT(AM$4,"_d!",AM$1,$A90))</f>
        <v>4333.3955078125</v>
      </c>
      <c r="AN90" s="19" cm="1">
        <f t="array" aca="1" ref="AN90" ca="1">INDIRECT(_xlfn.CONCAT(AN$4,"_d!",AN$1,$A90))</f>
        <v>4392.66796875</v>
      </c>
      <c r="AO90" s="19" cm="1">
        <f t="array" aca="1" ref="AO90" ca="1">INDIRECT(_xlfn.CONCAT(AO$4,"_d!",AO$1,$A90))</f>
        <v>4507.23876953125</v>
      </c>
      <c r="AP90" s="19" cm="1">
        <f t="array" aca="1" ref="AP90" ca="1">INDIRECT(_xlfn.CONCAT(AP$4,"_d!",AP$1,$A90))</f>
        <v>4427.08544921875</v>
      </c>
      <c r="AQ90" s="19" cm="1">
        <f t="array" aca="1" ref="AQ90" ca="1">INDIRECT(_xlfn.CONCAT(AQ$4,"_d!",AQ$1,$A90))</f>
        <v>4271.9482421875</v>
      </c>
      <c r="AR90" s="42">
        <f t="shared" ca="1" si="56"/>
        <v>4272.6537168535378</v>
      </c>
      <c r="AS90" s="19" cm="1">
        <f t="array" aca="1" ref="AS90" ca="1">INDIRECT(_xlfn.CONCAT(AS$4,"_d!",AS$1,$A90))</f>
        <v>4164.771484375</v>
      </c>
      <c r="AT90" s="19" cm="1">
        <f t="array" aca="1" ref="AT90" ca="1">INDIRECT(_xlfn.CONCAT(AT$4,"_d!",AT$1,$A90))</f>
        <v>4317.38525390625</v>
      </c>
      <c r="AU90" s="19" cm="1">
        <f t="array" aca="1" ref="AU90" ca="1">INDIRECT(_xlfn.CONCAT(AU$4,"_d!",AU$1,$A90))</f>
        <v>4382.78955078125</v>
      </c>
      <c r="AV90" s="19" cm="1">
        <f t="array" aca="1" ref="AV90" ca="1">INDIRECT(_xlfn.CONCAT(AV$4,"_d!",AV$1,$A90))</f>
        <v>4539.8388671875</v>
      </c>
      <c r="AW90" s="19" cm="1">
        <f t="array" aca="1" ref="AW90" ca="1">INDIRECT(_xlfn.CONCAT(AW$4,"_d!",AW$1,$A90))</f>
        <v>4405.294921875</v>
      </c>
      <c r="AX90" s="19" cm="1">
        <f t="array" aca="1" ref="AX90" ca="1">INDIRECT(_xlfn.CONCAT(AX$4,"_d!",AX$1,$A90))</f>
        <v>4224.103515625</v>
      </c>
      <c r="AY90" s="42">
        <f t="shared" ca="1" si="57"/>
        <v>4264.6278744593719</v>
      </c>
      <c r="AZ90" s="19" cm="1">
        <f t="array" aca="1" ref="AZ90" ca="1">INDIRECT(_xlfn.CONCAT(AZ$4,"_d!",AZ$1,$A90))</f>
        <v>4151.93701171875</v>
      </c>
      <c r="BA90" s="19" cm="1">
        <f t="array" aca="1" ref="BA90" ca="1">INDIRECT(_xlfn.CONCAT(BA$4,"_d!",BA$1,$A90))</f>
        <v>4330.58154296875</v>
      </c>
      <c r="BB90" s="19" cm="1">
        <f t="array" aca="1" ref="BB90" ca="1">INDIRECT(_xlfn.CONCAT(BB$4,"_d!",BB$1,$A90))</f>
        <v>4345.48046875</v>
      </c>
      <c r="BC90" s="19" cm="1">
        <f t="array" aca="1" ref="BC90" ca="1">INDIRECT(_xlfn.CONCAT(BC$4,"_d!",BC$1,$A90))</f>
        <v>4453.216796875</v>
      </c>
      <c r="BD90" s="19" cm="1">
        <f t="array" aca="1" ref="BD90" ca="1">INDIRECT(_xlfn.CONCAT(BD$4,"_d!",BD$1,$A90))</f>
        <v>4413.67431640625</v>
      </c>
      <c r="BE90" s="19" cm="1">
        <f t="array" aca="1" ref="BE90" ca="1">INDIRECT(_xlfn.CONCAT(BE$4,"_d!",BE$1,$A90))</f>
        <v>4257.77001953125</v>
      </c>
      <c r="BF90" s="42">
        <f t="shared" ca="1" si="58"/>
        <v>4254.3833414368719</v>
      </c>
      <c r="BG90" s="19" cm="1">
        <f t="array" aca="1" ref="BG90" ca="1">INDIRECT(_xlfn.CONCAT(BG$4,"_d!",BG$1,$A90))</f>
        <v>4129.07177734375</v>
      </c>
      <c r="BH90" s="19" cm="1">
        <f t="array" aca="1" ref="BH90" ca="1">INDIRECT(_xlfn.CONCAT(BH$4,"_d!",BH$1,$A90))</f>
        <v>4292.5048828125</v>
      </c>
      <c r="BI90" s="19" cm="1">
        <f t="array" aca="1" ref="BI90" ca="1">INDIRECT(_xlfn.CONCAT(BI$4,"_d!",BI$1,$A90))</f>
        <v>4343.60107421875</v>
      </c>
      <c r="BJ90" s="19" cm="1">
        <f t="array" aca="1" ref="BJ90" ca="1">INDIRECT(_xlfn.CONCAT(BJ$4,"_d!",BJ$1,$A90))</f>
        <v>4418.546875</v>
      </c>
      <c r="BK90" s="19" cm="1">
        <f t="array" aca="1" ref="BK90" ca="1">INDIRECT(_xlfn.CONCAT(BK$4,"_d!",BK$1,$A90))</f>
        <v>4403.3251953125</v>
      </c>
      <c r="BL90" s="19" cm="1">
        <f t="array" aca="1" ref="BL90" ca="1">INDIRECT(_xlfn.CONCAT(BL$4,"_d!",BL$1,$A90))</f>
        <v>4223.92431640625</v>
      </c>
      <c r="BM90" s="42">
        <f t="shared" ca="1" si="59"/>
        <v>4218.0660381820762</v>
      </c>
      <c r="BN90" s="19" cm="1">
        <f t="array" aca="1" ref="BN90" ca="1">INDIRECT(_xlfn.CONCAT(BN$4,"_d!",BN$1,$A90))</f>
        <v>4118.326171875</v>
      </c>
      <c r="BO90" s="19" cm="1">
        <f t="array" aca="1" ref="BO90" ca="1">INDIRECT(_xlfn.CONCAT(BO$4,"_d!",BO$1,$A90))</f>
        <v>4303.3349609375</v>
      </c>
      <c r="BP90" s="19" cm="1">
        <f t="array" aca="1" ref="BP90" ca="1">INDIRECT(_xlfn.CONCAT(BP$4,"_d!",BP$1,$A90))</f>
        <v>4318.92578125</v>
      </c>
      <c r="BQ90" s="19" cm="1">
        <f t="array" aca="1" ref="BQ90" ca="1">INDIRECT(_xlfn.CONCAT(BQ$4,"_d!",BQ$1,$A90))</f>
        <v>4490.9384765625</v>
      </c>
      <c r="BR90" s="19" cm="1">
        <f t="array" aca="1" ref="BR90" ca="1">INDIRECT(_xlfn.CONCAT(BR$4,"_d!",BR$1,$A90))</f>
        <v>4365.00439453125</v>
      </c>
      <c r="BS90" s="19" cm="1">
        <f t="array" aca="1" ref="BS90" ca="1">INDIRECT(_xlfn.CONCAT(BS$4,"_d!",BS$1,$A90))</f>
        <v>4228.48779296875</v>
      </c>
      <c r="BT90" s="42">
        <f t="shared" ca="1" si="60"/>
        <v>4197.8404796973728</v>
      </c>
      <c r="BU90" s="42"/>
      <c r="BV90" s="45">
        <f t="shared" ca="1" si="61"/>
        <v>4392.4778670854839</v>
      </c>
      <c r="BW90" s="45">
        <f t="shared" ca="1" si="62"/>
        <v>4369.2265723240507</v>
      </c>
      <c r="BX90" s="45">
        <f t="shared" ca="1" si="63"/>
        <v>4297.5771482547852</v>
      </c>
      <c r="BY90" s="45">
        <f t="shared" ca="1" si="64"/>
        <v>4298.8383696019691</v>
      </c>
      <c r="BZ90" s="45">
        <f t="shared" ca="1" si="65"/>
        <v>4306.4245658898908</v>
      </c>
      <c r="CA90" s="45">
        <f t="shared" ca="1" si="66"/>
        <v>4272.6537168535378</v>
      </c>
      <c r="CB90" s="45">
        <f t="shared" ca="1" si="67"/>
        <v>4264.6278744593719</v>
      </c>
      <c r="CC90" s="45">
        <f t="shared" ca="1" si="68"/>
        <v>4254.3833414368719</v>
      </c>
      <c r="CD90" s="45">
        <f t="shared" ca="1" si="69"/>
        <v>4218.0660381820762</v>
      </c>
      <c r="CE90" s="45">
        <f t="shared" ca="1" si="70"/>
        <v>4197.8404796973728</v>
      </c>
      <c r="CF90" s="45" cm="1">
        <f t="array" aca="1" ref="CF90" ca="1">+SUMPRODUCT($BV$3:$CE$3/100,$BV90:$CE90)</f>
        <v>4267.805075026341</v>
      </c>
      <c r="CG90" s="35">
        <f t="shared" si="73"/>
        <v>45292</v>
      </c>
      <c r="CH90" s="24">
        <f t="shared" ca="1" si="74"/>
        <v>0.20424952301263111</v>
      </c>
      <c r="CI90" s="24">
        <f t="shared" ca="1" si="75"/>
        <v>0.20485904342502415</v>
      </c>
      <c r="CJ90" s="24">
        <f t="shared" ca="1" si="76"/>
        <v>0.20490754656139121</v>
      </c>
      <c r="CK90" s="24">
        <f t="shared" ca="1" si="77"/>
        <v>0.20706411314338524</v>
      </c>
      <c r="CL90" s="24">
        <f t="shared" ca="1" si="78"/>
        <v>0.20616523264582542</v>
      </c>
      <c r="CM90" s="24">
        <f t="shared" ca="1" si="79"/>
        <v>0.20576627673445191</v>
      </c>
      <c r="CN90" s="24">
        <f t="shared" ca="1" si="80"/>
        <v>0.20874525301865288</v>
      </c>
      <c r="CO90" s="24">
        <f t="shared" ca="1" si="81"/>
        <v>0.20765927839623344</v>
      </c>
      <c r="CP90" s="24">
        <f t="shared" ca="1" si="82"/>
        <v>0.20736948482735884</v>
      </c>
      <c r="CQ90" s="24">
        <f t="shared" ca="1" si="83"/>
        <v>0.2095602289145384</v>
      </c>
      <c r="CR90" s="24">
        <f t="shared" ca="1" si="71"/>
        <v>0.20712482532379073</v>
      </c>
      <c r="CS90" s="35">
        <f t="shared" si="84"/>
        <v>45292</v>
      </c>
      <c r="CT90" s="24">
        <f t="shared" ca="1" si="85"/>
        <v>2.5979267336867791</v>
      </c>
      <c r="CU90" s="24">
        <f t="shared" ca="1" si="86"/>
        <v>2.5830111444581489</v>
      </c>
      <c r="CV90" s="24">
        <f t="shared" ca="1" si="87"/>
        <v>2.554846723292711</v>
      </c>
      <c r="CW90" s="24">
        <f t="shared" ca="1" si="88"/>
        <v>2.5557951147087778</v>
      </c>
      <c r="CX90" s="24">
        <f t="shared" ca="1" si="89"/>
        <v>2.5582855690141342</v>
      </c>
      <c r="CY90" s="24">
        <f t="shared" ca="1" si="90"/>
        <v>2.5458911739345886</v>
      </c>
      <c r="CZ90" s="24">
        <f t="shared" ca="1" si="91"/>
        <v>2.5418917806581693</v>
      </c>
      <c r="DA90" s="24">
        <f t="shared" ca="1" si="92"/>
        <v>2.5348243223339018</v>
      </c>
      <c r="DB90" s="24">
        <f t="shared" ca="1" si="93"/>
        <v>2.5270831530132112</v>
      </c>
      <c r="DC90" s="24">
        <f t="shared" ca="1" si="94"/>
        <v>2.5196748795672312</v>
      </c>
      <c r="DD90" s="48">
        <f t="shared" ca="1" si="95"/>
        <v>2.5447174793048357</v>
      </c>
      <c r="DE90" s="48">
        <f>+[1]NAC!AG91</f>
        <v>2.542482786482557</v>
      </c>
    </row>
    <row r="91" spans="1:109" x14ac:dyDescent="0.25">
      <c r="A91" s="110">
        <f t="shared" si="72"/>
        <v>118</v>
      </c>
      <c r="B91" s="35">
        <f>+NAC!A91</f>
        <v>45323</v>
      </c>
      <c r="C91" s="19" cm="1">
        <f t="array" aca="1" ref="C91" ca="1">INDIRECT(_xlfn.CONCAT(C$4,"_d!",C$1,$A91))</f>
        <v>4861.70947265625</v>
      </c>
      <c r="D91" s="19" cm="1">
        <f t="array" aca="1" ref="D91" ca="1">INDIRECT(_xlfn.CONCAT(D$4,"_d!",D$1,$A91))</f>
        <v>4884.658203125</v>
      </c>
      <c r="E91" s="19" cm="1">
        <f t="array" aca="1" ref="E91" ca="1">INDIRECT(_xlfn.CONCAT(E$4,"_d!",E$1,$A91))</f>
        <v>5015.29443359375</v>
      </c>
      <c r="F91" s="19" cm="1">
        <f t="array" aca="1" ref="F91" ca="1">INDIRECT(_xlfn.CONCAT(F$4,"_d!",F$1,$A91))</f>
        <v>5092.98974609375</v>
      </c>
      <c r="G91" s="19" cm="1">
        <f t="array" aca="1" ref="G91" ca="1">INDIRECT(_xlfn.CONCAT(G$4,"_d!",G$1,$A91))</f>
        <v>5057.4619140625</v>
      </c>
      <c r="H91" s="19" cm="1">
        <f t="array" aca="1" ref="H91" ca="1">INDIRECT(_xlfn.CONCAT(H$4,"_d!",H$1,$A91))</f>
        <v>4725.79638671875</v>
      </c>
      <c r="I91" s="42">
        <f t="shared" ca="1" si="52"/>
        <v>4935.4142487655836</v>
      </c>
      <c r="J91" s="19" cm="1">
        <f t="array" aca="1" ref="J91" ca="1">INDIRECT(_xlfn.CONCAT(J$4,"_d!",J$1,$A91))</f>
        <v>4877.03662109375</v>
      </c>
      <c r="K91" s="19" cm="1">
        <f t="array" aca="1" ref="K91" ca="1">INDIRECT(_xlfn.CONCAT(K$4,"_d!",K$1,$A91))</f>
        <v>4889.93798828125</v>
      </c>
      <c r="L91" s="19" cm="1">
        <f t="array" aca="1" ref="L91" ca="1">INDIRECT(_xlfn.CONCAT(L$4,"_d!",L$1,$A91))</f>
        <v>4987.76806640625</v>
      </c>
      <c r="M91" s="19" cm="1">
        <f t="array" aca="1" ref="M91" ca="1">INDIRECT(_xlfn.CONCAT(M$4,"_d!",M$1,$A91))</f>
        <v>5041.634765625</v>
      </c>
      <c r="N91" s="19" cm="1">
        <f t="array" aca="1" ref="N91" ca="1">INDIRECT(_xlfn.CONCAT(N$4,"_d!",N$1,$A91))</f>
        <v>5015.46484375</v>
      </c>
      <c r="O91" s="19" cm="1">
        <f t="array" aca="1" ref="O91" ca="1">INDIRECT(_xlfn.CONCAT(O$4,"_d!",O$1,$A91))</f>
        <v>4678.51220703125</v>
      </c>
      <c r="P91" s="42">
        <f ca="1">+SUMPRODUCT(J$3:$O$3,J91:O91)</f>
        <v>4916.6213319199369</v>
      </c>
      <c r="Q91" s="19" cm="1">
        <f t="array" aca="1" ref="Q91" ca="1">INDIRECT(_xlfn.CONCAT(Q$4,"_d!",Q$1,$A91))</f>
        <v>4771.40087890625</v>
      </c>
      <c r="R91" s="19" cm="1">
        <f t="array" aca="1" ref="R91" ca="1">INDIRECT(_xlfn.CONCAT(R$4,"_d!",R$1,$A91))</f>
        <v>4815.63623046875</v>
      </c>
      <c r="S91" s="19" cm="1">
        <f t="array" aca="1" ref="S91" ca="1">INDIRECT(_xlfn.CONCAT(S$4,"_d!",S$1,$A91))</f>
        <v>4971.2607421875</v>
      </c>
      <c r="T91" s="19" cm="1">
        <f t="array" aca="1" ref="T91" ca="1">INDIRECT(_xlfn.CONCAT(T$4,"_d!",T$1,$A91))</f>
        <v>5080.16845703125</v>
      </c>
      <c r="U91" s="19" cm="1">
        <f t="array" aca="1" ref="U91" ca="1">INDIRECT(_xlfn.CONCAT(U$4,"_d!",U$1,$A91))</f>
        <v>5014.70361328125</v>
      </c>
      <c r="V91" s="19" cm="1">
        <f t="array" aca="1" ref="V91" ca="1">INDIRECT(_xlfn.CONCAT(V$4,"_d!",V$1,$A91))</f>
        <v>4719.10986328125</v>
      </c>
      <c r="W91" s="42">
        <f t="shared" ca="1" si="53"/>
        <v>4851.6563702478115</v>
      </c>
      <c r="X91" s="19" cm="1">
        <f t="array" aca="1" ref="X91" ca="1">INDIRECT(_xlfn.CONCAT(X$4,"_d!",X$1,$A91))</f>
        <v>4790.77734375</v>
      </c>
      <c r="Y91" s="19" cm="1">
        <f t="array" aca="1" ref="Y91" ca="1">INDIRECT(_xlfn.CONCAT(Y$4,"_d!",Y$1,$A91))</f>
        <v>4852.07470703125</v>
      </c>
      <c r="Z91" s="19" cm="1">
        <f t="array" aca="1" ref="Z91" ca="1">INDIRECT(_xlfn.CONCAT(Z$4,"_d!",Z$1,$A91))</f>
        <v>4982.09765625</v>
      </c>
      <c r="AA91" s="19" cm="1">
        <f t="array" aca="1" ref="AA91" ca="1">INDIRECT(_xlfn.CONCAT(AA$4,"_d!",AA$1,$A91))</f>
        <v>5028.25244140625</v>
      </c>
      <c r="AB91" s="19" cm="1">
        <f t="array" aca="1" ref="AB91" ca="1">INDIRECT(_xlfn.CONCAT(AB$4,"_d!",AB$1,$A91))</f>
        <v>5037.4794921875</v>
      </c>
      <c r="AC91" s="19" cm="1">
        <f t="array" aca="1" ref="AC91" ca="1">INDIRECT(_xlfn.CONCAT(AC$4,"_d!",AC$1,$A91))</f>
        <v>4750.1552734375</v>
      </c>
      <c r="AD91" s="42">
        <f t="shared" ca="1" si="54"/>
        <v>4862.4128436461615</v>
      </c>
      <c r="AE91" s="19" cm="1">
        <f t="array" aca="1" ref="AE91" ca="1">INDIRECT(_xlfn.CONCAT(AE$4,"_d!",AE$1,$A91))</f>
        <v>4815.1171875</v>
      </c>
      <c r="AF91" s="19" cm="1">
        <f t="array" aca="1" ref="AF91" ca="1">INDIRECT(_xlfn.CONCAT(AF$4,"_d!",AF$1,$A91))</f>
        <v>4854.537109375</v>
      </c>
      <c r="AG91" s="19" cm="1">
        <f t="array" aca="1" ref="AG91" ca="1">INDIRECT(_xlfn.CONCAT(AG$4,"_d!",AG$1,$A91))</f>
        <v>4950.06689453125</v>
      </c>
      <c r="AH91" s="19" cm="1">
        <f t="array" aca="1" ref="AH91" ca="1">INDIRECT(_xlfn.CONCAT(AH$4,"_d!",AH$1,$A91))</f>
        <v>5059.72705078125</v>
      </c>
      <c r="AI91" s="19" cm="1">
        <f t="array" aca="1" ref="AI91" ca="1">INDIRECT(_xlfn.CONCAT(AI$4,"_d!",AI$1,$A91))</f>
        <v>4996.8154296875</v>
      </c>
      <c r="AJ91" s="19" cm="1">
        <f t="array" aca="1" ref="AJ91" ca="1">INDIRECT(_xlfn.CONCAT(AJ$4,"_d!",AJ$1,$A91))</f>
        <v>4783.9169921875</v>
      </c>
      <c r="AK91" s="42">
        <f t="shared" ca="1" si="55"/>
        <v>4865.8686670481757</v>
      </c>
      <c r="AL91" s="19" cm="1">
        <f t="array" aca="1" ref="AL91" ca="1">INDIRECT(_xlfn.CONCAT(AL$4,"_d!",AL$1,$A91))</f>
        <v>4758.6826171875</v>
      </c>
      <c r="AM91" s="19" cm="1">
        <f t="array" aca="1" ref="AM91" ca="1">INDIRECT(_xlfn.CONCAT(AM$4,"_d!",AM$1,$A91))</f>
        <v>4845.8095703125</v>
      </c>
      <c r="AN91" s="19" cm="1">
        <f t="array" aca="1" ref="AN91" ca="1">INDIRECT(_xlfn.CONCAT(AN$4,"_d!",AN$1,$A91))</f>
        <v>4922.0146484375</v>
      </c>
      <c r="AO91" s="19" cm="1">
        <f t="array" aca="1" ref="AO91" ca="1">INDIRECT(_xlfn.CONCAT(AO$4,"_d!",AO$1,$A91))</f>
        <v>5003.68115234375</v>
      </c>
      <c r="AP91" s="19" cm="1">
        <f t="array" aca="1" ref="AP91" ca="1">INDIRECT(_xlfn.CONCAT(AP$4,"_d!",AP$1,$A91))</f>
        <v>5026.16845703125</v>
      </c>
      <c r="AQ91" s="19" cm="1">
        <f t="array" aca="1" ref="AQ91" ca="1">INDIRECT(_xlfn.CONCAT(AQ$4,"_d!",AQ$1,$A91))</f>
        <v>4756.080078125</v>
      </c>
      <c r="AR91" s="42">
        <f t="shared" ca="1" si="56"/>
        <v>4829.4820449728895</v>
      </c>
      <c r="AS91" s="19" cm="1">
        <f t="array" aca="1" ref="AS91" ca="1">INDIRECT(_xlfn.CONCAT(AS$4,"_d!",AS$1,$A91))</f>
        <v>4796.56201171875</v>
      </c>
      <c r="AT91" s="19" cm="1">
        <f t="array" aca="1" ref="AT91" ca="1">INDIRECT(_xlfn.CONCAT(AT$4,"_d!",AT$1,$A91))</f>
        <v>4832.396484375</v>
      </c>
      <c r="AU91" s="19" cm="1">
        <f t="array" aca="1" ref="AU91" ca="1">INDIRECT(_xlfn.CONCAT(AU$4,"_d!",AU$1,$A91))</f>
        <v>4910.04248046875</v>
      </c>
      <c r="AV91" s="19" cm="1">
        <f t="array" aca="1" ref="AV91" ca="1">INDIRECT(_xlfn.CONCAT(AV$4,"_d!",AV$1,$A91))</f>
        <v>5050</v>
      </c>
      <c r="AW91" s="19" cm="1">
        <f t="array" aca="1" ref="AW91" ca="1">INDIRECT(_xlfn.CONCAT(AW$4,"_d!",AW$1,$A91))</f>
        <v>5009.421875</v>
      </c>
      <c r="AX91" s="19" cm="1">
        <f t="array" aca="1" ref="AX91" ca="1">INDIRECT(_xlfn.CONCAT(AX$4,"_d!",AX$1,$A91))</f>
        <v>4710.4248046875</v>
      </c>
      <c r="AY91" s="42">
        <f t="shared" ca="1" si="57"/>
        <v>4834.1050517412095</v>
      </c>
      <c r="AZ91" s="19" cm="1">
        <f t="array" aca="1" ref="AZ91" ca="1">INDIRECT(_xlfn.CONCAT(AZ$4,"_d!",AZ$1,$A91))</f>
        <v>4774.17529296875</v>
      </c>
      <c r="BA91" s="19" cm="1">
        <f t="array" aca="1" ref="BA91" ca="1">INDIRECT(_xlfn.CONCAT(BA$4,"_d!",BA$1,$A91))</f>
        <v>4844.72021484375</v>
      </c>
      <c r="BB91" s="19" cm="1">
        <f t="array" aca="1" ref="BB91" ca="1">INDIRECT(_xlfn.CONCAT(BB$4,"_d!",BB$1,$A91))</f>
        <v>4887.29443359375</v>
      </c>
      <c r="BC91" s="19" cm="1">
        <f t="array" aca="1" ref="BC91" ca="1">INDIRECT(_xlfn.CONCAT(BC$4,"_d!",BC$1,$A91))</f>
        <v>4958.37548828125</v>
      </c>
      <c r="BD91" s="19" cm="1">
        <f t="array" aca="1" ref="BD91" ca="1">INDIRECT(_xlfn.CONCAT(BD$4,"_d!",BD$1,$A91))</f>
        <v>5019.8662109375</v>
      </c>
      <c r="BE91" s="19" cm="1">
        <f t="array" aca="1" ref="BE91" ca="1">INDIRECT(_xlfn.CONCAT(BE$4,"_d!",BE$1,$A91))</f>
        <v>4748.40625</v>
      </c>
      <c r="BF91" s="42">
        <f t="shared" ca="1" si="58"/>
        <v>4822.550339694295</v>
      </c>
      <c r="BG91" s="19" cm="1">
        <f t="array" aca="1" ref="BG91" ca="1">INDIRECT(_xlfn.CONCAT(BG$4,"_d!",BG$1,$A91))</f>
        <v>4740.87060546875</v>
      </c>
      <c r="BH91" s="19" cm="1">
        <f t="array" aca="1" ref="BH91" ca="1">INDIRECT(_xlfn.CONCAT(BH$4,"_d!",BH$1,$A91))</f>
        <v>4805.7744140625</v>
      </c>
      <c r="BI91" s="19" cm="1">
        <f t="array" aca="1" ref="BI91" ca="1">INDIRECT(_xlfn.CONCAT(BI$4,"_d!",BI$1,$A91))</f>
        <v>4898.5576171875</v>
      </c>
      <c r="BJ91" s="19" cm="1">
        <f t="array" aca="1" ref="BJ91" ca="1">INDIRECT(_xlfn.CONCAT(BJ$4,"_d!",BJ$1,$A91))</f>
        <v>4925.14697265625</v>
      </c>
      <c r="BK91" s="19" cm="1">
        <f t="array" aca="1" ref="BK91" ca="1">INDIRECT(_xlfn.CONCAT(BK$4,"_d!",BK$1,$A91))</f>
        <v>5005.98974609375</v>
      </c>
      <c r="BL91" s="19" cm="1">
        <f t="array" aca="1" ref="BL91" ca="1">INDIRECT(_xlfn.CONCAT(BL$4,"_d!",BL$1,$A91))</f>
        <v>4712.23779296875</v>
      </c>
      <c r="BM91" s="42">
        <f t="shared" ca="1" si="59"/>
        <v>4781.9545450442174</v>
      </c>
      <c r="BN91" s="19" cm="1">
        <f t="array" aca="1" ref="BN91" ca="1">INDIRECT(_xlfn.CONCAT(BN$4,"_d!",BN$1,$A91))</f>
        <v>4728.64013671875</v>
      </c>
      <c r="BO91" s="19" cm="1">
        <f t="array" aca="1" ref="BO91" ca="1">INDIRECT(_xlfn.CONCAT(BO$4,"_d!",BO$1,$A91))</f>
        <v>4816.2958984375</v>
      </c>
      <c r="BP91" s="19" cm="1">
        <f t="array" aca="1" ref="BP91" ca="1">INDIRECT(_xlfn.CONCAT(BP$4,"_d!",BP$1,$A91))</f>
        <v>4866.24560546875</v>
      </c>
      <c r="BQ91" s="19" cm="1">
        <f t="array" aca="1" ref="BQ91" ca="1">INDIRECT(_xlfn.CONCAT(BQ$4,"_d!",BQ$1,$A91))</f>
        <v>4996.90576171875</v>
      </c>
      <c r="BR91" s="19" cm="1">
        <f t="array" aca="1" ref="BR91" ca="1">INDIRECT(_xlfn.CONCAT(BR$4,"_d!",BR$1,$A91))</f>
        <v>4973.310546875</v>
      </c>
      <c r="BS91" s="19" cm="1">
        <f t="array" aca="1" ref="BS91" ca="1">INDIRECT(_xlfn.CONCAT(BS$4,"_d!",BS$1,$A91))</f>
        <v>4717.431640625</v>
      </c>
      <c r="BT91" s="42">
        <f t="shared" ca="1" si="60"/>
        <v>4767.9055001172055</v>
      </c>
      <c r="BU91" s="42"/>
      <c r="BV91" s="45">
        <f t="shared" ca="1" si="61"/>
        <v>4935.4142487655836</v>
      </c>
      <c r="BW91" s="45">
        <f t="shared" ca="1" si="62"/>
        <v>4916.6213319199369</v>
      </c>
      <c r="BX91" s="45">
        <f t="shared" ca="1" si="63"/>
        <v>4851.6563702478115</v>
      </c>
      <c r="BY91" s="45">
        <f t="shared" ca="1" si="64"/>
        <v>4862.4128436461615</v>
      </c>
      <c r="BZ91" s="45">
        <f t="shared" ca="1" si="65"/>
        <v>4865.8686670481757</v>
      </c>
      <c r="CA91" s="45">
        <f t="shared" ca="1" si="66"/>
        <v>4829.4820449728895</v>
      </c>
      <c r="CB91" s="45">
        <f t="shared" ca="1" si="67"/>
        <v>4834.1050517412095</v>
      </c>
      <c r="CC91" s="45">
        <f t="shared" ca="1" si="68"/>
        <v>4822.550339694295</v>
      </c>
      <c r="CD91" s="45">
        <f t="shared" ca="1" si="69"/>
        <v>4781.9545450442174</v>
      </c>
      <c r="CE91" s="45">
        <f t="shared" ca="1" si="70"/>
        <v>4767.9055001172055</v>
      </c>
      <c r="CF91" s="45" cm="1">
        <f t="array" aca="1" ref="CF91" ca="1">+SUMPRODUCT($BV$3:$CE$3/100,$BV91:$CE91)</f>
        <v>4829.80352106585</v>
      </c>
      <c r="CG91" s="35">
        <f t="shared" si="73"/>
        <v>45323</v>
      </c>
      <c r="CH91" s="24">
        <f t="shared" ca="1" si="74"/>
        <v>0.12360594591688878</v>
      </c>
      <c r="CI91" s="24">
        <f t="shared" ca="1" si="75"/>
        <v>0.12528413222222068</v>
      </c>
      <c r="CJ91" s="24">
        <f t="shared" ca="1" si="76"/>
        <v>0.12892827816204155</v>
      </c>
      <c r="CK91" s="24">
        <f t="shared" ca="1" si="77"/>
        <v>0.13109924718950849</v>
      </c>
      <c r="CL91" s="24">
        <f t="shared" ca="1" si="78"/>
        <v>0.12990918396423368</v>
      </c>
      <c r="CM91" s="24">
        <f t="shared" ca="1" si="79"/>
        <v>0.13032376715270311</v>
      </c>
      <c r="CN91" s="24">
        <f t="shared" ca="1" si="80"/>
        <v>0.13353502205723644</v>
      </c>
      <c r="CO91" s="24">
        <f t="shared" ca="1" si="81"/>
        <v>0.13354861390218087</v>
      </c>
      <c r="CP91" s="24">
        <f t="shared" ca="1" si="82"/>
        <v>0.1336841343302364</v>
      </c>
      <c r="CQ91" s="24">
        <f t="shared" ca="1" si="83"/>
        <v>0.13579959104613937</v>
      </c>
      <c r="CR91" s="24">
        <f t="shared" ca="1" si="71"/>
        <v>0.13168325079515042</v>
      </c>
      <c r="CS91" s="35">
        <f t="shared" si="84"/>
        <v>45323</v>
      </c>
      <c r="CT91" s="24">
        <f t="shared" ca="1" si="85"/>
        <v>2.7659033497400789</v>
      </c>
      <c r="CU91" s="24">
        <f t="shared" ca="1" si="86"/>
        <v>2.7628980992831043</v>
      </c>
      <c r="CV91" s="24">
        <f t="shared" ca="1" si="87"/>
        <v>2.7510788603649838</v>
      </c>
      <c r="CW91" s="24">
        <f t="shared" ca="1" si="88"/>
        <v>2.7650190198830793</v>
      </c>
      <c r="CX91" s="24">
        <f t="shared" ca="1" si="89"/>
        <v>2.7642383517598068</v>
      </c>
      <c r="CY91" s="24">
        <f t="shared" ca="1" si="90"/>
        <v>2.7563659660148905</v>
      </c>
      <c r="CZ91" s="24">
        <f t="shared" ca="1" si="91"/>
        <v>2.7669438963656598</v>
      </c>
      <c r="DA91" s="24">
        <f t="shared" ca="1" si="92"/>
        <v>2.7633132825921844</v>
      </c>
      <c r="DB91" s="24">
        <f t="shared" ca="1" si="93"/>
        <v>2.7587304438803493</v>
      </c>
      <c r="DC91" s="24">
        <f t="shared" ca="1" si="94"/>
        <v>2.7647544629318865</v>
      </c>
      <c r="DD91" s="48">
        <f t="shared" ca="1" si="95"/>
        <v>2.7620466280855021</v>
      </c>
      <c r="DE91" s="48">
        <f>+[1]NAC!AG92</f>
        <v>2.7621843487350324</v>
      </c>
    </row>
    <row r="92" spans="1:109" x14ac:dyDescent="0.25">
      <c r="A92" s="110">
        <f t="shared" si="72"/>
        <v>119</v>
      </c>
      <c r="B92" s="35">
        <f>+NAC!A92</f>
        <v>45352</v>
      </c>
      <c r="C92" s="19" cm="1">
        <f t="array" aca="1" ref="C92" ca="1">INDIRECT(_xlfn.CONCAT(C$4,"_d!",C$1,$A92))</f>
        <v>5424.7265625</v>
      </c>
      <c r="D92" s="19" cm="1">
        <f t="array" aca="1" ref="D92" ca="1">INDIRECT(_xlfn.CONCAT(D$4,"_d!",D$1,$A92))</f>
        <v>5419.986328125</v>
      </c>
      <c r="E92" s="19" cm="1">
        <f t="array" aca="1" ref="E92" ca="1">INDIRECT(_xlfn.CONCAT(E$4,"_d!",E$1,$A92))</f>
        <v>5436.42431640625</v>
      </c>
      <c r="F92" s="19" cm="1">
        <f t="array" aca="1" ref="F92" ca="1">INDIRECT(_xlfn.CONCAT(F$4,"_d!",F$1,$A92))</f>
        <v>5596.50732421875</v>
      </c>
      <c r="G92" s="19" cm="1">
        <f t="array" aca="1" ref="G92" ca="1">INDIRECT(_xlfn.CONCAT(G$4,"_d!",G$1,$A92))</f>
        <v>5526.20703125</v>
      </c>
      <c r="H92" s="19" cm="1">
        <f t="array" aca="1" ref="H92" ca="1">INDIRECT(_xlfn.CONCAT(H$4,"_d!",H$1,$A92))</f>
        <v>5206.93212890625</v>
      </c>
      <c r="I92" s="42">
        <f t="shared" ca="1" si="52"/>
        <v>5449.2206068870901</v>
      </c>
      <c r="J92" s="19" cm="1">
        <f t="array" aca="1" ref="J92" ca="1">INDIRECT(_xlfn.CONCAT(J$4,"_d!",J$1,$A92))</f>
        <v>5436.4619140625</v>
      </c>
      <c r="K92" s="19" cm="1">
        <f t="array" aca="1" ref="K92" ca="1">INDIRECT(_xlfn.CONCAT(K$4,"_d!",K$1,$A92))</f>
        <v>5435.34375</v>
      </c>
      <c r="L92" s="19" cm="1">
        <f t="array" aca="1" ref="L92" ca="1">INDIRECT(_xlfn.CONCAT(L$4,"_d!",L$1,$A92))</f>
        <v>5411.8095703125</v>
      </c>
      <c r="M92" s="19" cm="1">
        <f t="array" aca="1" ref="M92" ca="1">INDIRECT(_xlfn.CONCAT(M$4,"_d!",M$1,$A92))</f>
        <v>5546.609375</v>
      </c>
      <c r="N92" s="19" cm="1">
        <f t="array" aca="1" ref="N92" ca="1">INDIRECT(_xlfn.CONCAT(N$4,"_d!",N$1,$A92))</f>
        <v>5486.10302734375</v>
      </c>
      <c r="O92" s="19" cm="1">
        <f t="array" aca="1" ref="O92" ca="1">INDIRECT(_xlfn.CONCAT(O$4,"_d!",O$1,$A92))</f>
        <v>5172.47509765625</v>
      </c>
      <c r="P92" s="42">
        <f ca="1">+SUMPRODUCT(J$3:$O$3,J92:O92)</f>
        <v>5436.1017317912901</v>
      </c>
      <c r="Q92" s="19" cm="1">
        <f t="array" aca="1" ref="Q92" ca="1">INDIRECT(_xlfn.CONCAT(Q$4,"_d!",Q$1,$A92))</f>
        <v>5335.451171875</v>
      </c>
      <c r="R92" s="19" cm="1">
        <f t="array" aca="1" ref="R92" ca="1">INDIRECT(_xlfn.CONCAT(R$4,"_d!",R$1,$A92))</f>
        <v>5359.60498046875</v>
      </c>
      <c r="S92" s="19" cm="1">
        <f t="array" aca="1" ref="S92" ca="1">INDIRECT(_xlfn.CONCAT(S$4,"_d!",S$1,$A92))</f>
        <v>5398.79296875</v>
      </c>
      <c r="T92" s="19" cm="1">
        <f t="array" aca="1" ref="T92" ca="1">INDIRECT(_xlfn.CONCAT(T$4,"_d!",T$1,$A92))</f>
        <v>5647.28662109375</v>
      </c>
      <c r="U92" s="19" cm="1">
        <f t="array" aca="1" ref="U92" ca="1">INDIRECT(_xlfn.CONCAT(U$4,"_d!",U$1,$A92))</f>
        <v>5487.009765625</v>
      </c>
      <c r="V92" s="19" cm="1">
        <f t="array" aca="1" ref="V92" ca="1">INDIRECT(_xlfn.CONCAT(V$4,"_d!",V$1,$A92))</f>
        <v>5204.40087890625</v>
      </c>
      <c r="W92" s="42">
        <f t="shared" ca="1" si="53"/>
        <v>5381.5730861762404</v>
      </c>
      <c r="X92" s="19" cm="1">
        <f t="array" aca="1" ref="X92" ca="1">INDIRECT(_xlfn.CONCAT(X$4,"_d!",X$1,$A92))</f>
        <v>5342.58203125</v>
      </c>
      <c r="Y92" s="19" cm="1">
        <f t="array" aca="1" ref="Y92" ca="1">INDIRECT(_xlfn.CONCAT(Y$4,"_d!",Y$1,$A92))</f>
        <v>5395.35595703125</v>
      </c>
      <c r="Z92" s="19" cm="1">
        <f t="array" aca="1" ref="Z92" ca="1">INDIRECT(_xlfn.CONCAT(Z$4,"_d!",Z$1,$A92))</f>
        <v>5421.6640625</v>
      </c>
      <c r="AA92" s="19" cm="1">
        <f t="array" aca="1" ref="AA92" ca="1">INDIRECT(_xlfn.CONCAT(AA$4,"_d!",AA$1,$A92))</f>
        <v>5541.419921875</v>
      </c>
      <c r="AB92" s="19" cm="1">
        <f t="array" aca="1" ref="AB92" ca="1">INDIRECT(_xlfn.CONCAT(AB$4,"_d!",AB$1,$A92))</f>
        <v>5509.96728515625</v>
      </c>
      <c r="AC92" s="19" cm="1">
        <f t="array" aca="1" ref="AC92" ca="1">INDIRECT(_xlfn.CONCAT(AC$4,"_d!",AC$1,$A92))</f>
        <v>5238.7978515625</v>
      </c>
      <c r="AD92" s="42">
        <f t="shared" ca="1" si="54"/>
        <v>5388.8541578371805</v>
      </c>
      <c r="AE92" s="19" cm="1">
        <f t="array" aca="1" ref="AE92" ca="1">INDIRECT(_xlfn.CONCAT(AE$4,"_d!",AE$1,$A92))</f>
        <v>5366.46240234375</v>
      </c>
      <c r="AF92" s="19" cm="1">
        <f t="array" aca="1" ref="AF92" ca="1">INDIRECT(_xlfn.CONCAT(AF$4,"_d!",AF$1,$A92))</f>
        <v>5404.888671875</v>
      </c>
      <c r="AG92" s="19" cm="1">
        <f t="array" aca="1" ref="AG92" ca="1">INDIRECT(_xlfn.CONCAT(AG$4,"_d!",AG$1,$A92))</f>
        <v>5397.92236328125</v>
      </c>
      <c r="AH92" s="19" cm="1">
        <f t="array" aca="1" ref="AH92" ca="1">INDIRECT(_xlfn.CONCAT(AH$4,"_d!",AH$1,$A92))</f>
        <v>5638.36328125</v>
      </c>
      <c r="AI92" s="19" cm="1">
        <f t="array" aca="1" ref="AI92" ca="1">INDIRECT(_xlfn.CONCAT(AI$4,"_d!",AI$1,$A92))</f>
        <v>5472.39404296875</v>
      </c>
      <c r="AJ92" s="19" cm="1">
        <f t="array" aca="1" ref="AJ92" ca="1">INDIRECT(_xlfn.CONCAT(AJ$4,"_d!",AJ$1,$A92))</f>
        <v>5279.59423828125</v>
      </c>
      <c r="AK92" s="42">
        <f t="shared" ca="1" si="55"/>
        <v>5401.8049976806487</v>
      </c>
      <c r="AL92" s="19" cm="1">
        <f t="array" aca="1" ref="AL92" ca="1">INDIRECT(_xlfn.CONCAT(AL$4,"_d!",AL$1,$A92))</f>
        <v>5325.92236328125</v>
      </c>
      <c r="AM92" s="19" cm="1">
        <f t="array" aca="1" ref="AM92" ca="1">INDIRECT(_xlfn.CONCAT(AM$4,"_d!",AM$1,$A92))</f>
        <v>5392.65283203125</v>
      </c>
      <c r="AN92" s="19" cm="1">
        <f t="array" aca="1" ref="AN92" ca="1">INDIRECT(_xlfn.CONCAT(AN$4,"_d!",AN$1,$A92))</f>
        <v>5365.73828125</v>
      </c>
      <c r="AO92" s="19" cm="1">
        <f t="array" aca="1" ref="AO92" ca="1">INDIRECT(_xlfn.CONCAT(AO$4,"_d!",AO$1,$A92))</f>
        <v>5528.875</v>
      </c>
      <c r="AP92" s="19" cm="1">
        <f t="array" aca="1" ref="AP92" ca="1">INDIRECT(_xlfn.CONCAT(AP$4,"_d!",AP$1,$A92))</f>
        <v>5498.30322265625</v>
      </c>
      <c r="AQ92" s="19" cm="1">
        <f t="array" aca="1" ref="AQ92" ca="1">INDIRECT(_xlfn.CONCAT(AQ$4,"_d!",AQ$1,$A92))</f>
        <v>5240.65576171875</v>
      </c>
      <c r="AR92" s="42">
        <f t="shared" ca="1" si="56"/>
        <v>5366.8017986232389</v>
      </c>
      <c r="AS92" s="19" cm="1">
        <f t="array" aca="1" ref="AS92" ca="1">INDIRECT(_xlfn.CONCAT(AS$4,"_d!",AS$1,$A92))</f>
        <v>5350.65625</v>
      </c>
      <c r="AT92" s="19" cm="1">
        <f t="array" aca="1" ref="AT92" ca="1">INDIRECT(_xlfn.CONCAT(AT$4,"_d!",AT$1,$A92))</f>
        <v>5387.77978515625</v>
      </c>
      <c r="AU92" s="19" cm="1">
        <f t="array" aca="1" ref="AU92" ca="1">INDIRECT(_xlfn.CONCAT(AU$4,"_d!",AU$1,$A92))</f>
        <v>5349.89794921875</v>
      </c>
      <c r="AV92" s="19" cm="1">
        <f t="array" aca="1" ref="AV92" ca="1">INDIRECT(_xlfn.CONCAT(AV$4,"_d!",AV$1,$A92))</f>
        <v>5631.30908203125</v>
      </c>
      <c r="AW92" s="19" cm="1">
        <f t="array" aca="1" ref="AW92" ca="1">INDIRECT(_xlfn.CONCAT(AW$4,"_d!",AW$1,$A92))</f>
        <v>5476.5517578125</v>
      </c>
      <c r="AX92" s="19" cm="1">
        <f t="array" aca="1" ref="AX92" ca="1">INDIRECT(_xlfn.CONCAT(AX$4,"_d!",AX$1,$A92))</f>
        <v>5200.357421875</v>
      </c>
      <c r="AY92" s="42">
        <f t="shared" ca="1" si="57"/>
        <v>5371.3042065119716</v>
      </c>
      <c r="AZ92" s="19" cm="1">
        <f t="array" aca="1" ref="AZ92" ca="1">INDIRECT(_xlfn.CONCAT(AZ$4,"_d!",AZ$1,$A92))</f>
        <v>5328.060546875</v>
      </c>
      <c r="BA92" s="19" cm="1">
        <f t="array" aca="1" ref="BA92" ca="1">INDIRECT(_xlfn.CONCAT(BA$4,"_d!",BA$1,$A92))</f>
        <v>5387.73046875</v>
      </c>
      <c r="BB92" s="19" cm="1">
        <f t="array" aca="1" ref="BB92" ca="1">INDIRECT(_xlfn.CONCAT(BB$4,"_d!",BB$1,$A92))</f>
        <v>5334.19580078125</v>
      </c>
      <c r="BC92" s="19" cm="1">
        <f t="array" aca="1" ref="BC92" ca="1">INDIRECT(_xlfn.CONCAT(BC$4,"_d!",BC$1,$A92))</f>
        <v>5510.6474609375</v>
      </c>
      <c r="BD92" s="19" cm="1">
        <f t="array" aca="1" ref="BD92" ca="1">INDIRECT(_xlfn.CONCAT(BD$4,"_d!",BD$1,$A92))</f>
        <v>5484.61474609375</v>
      </c>
      <c r="BE92" s="19" cm="1">
        <f t="array" aca="1" ref="BE92" ca="1">INDIRECT(_xlfn.CONCAT(BE$4,"_d!",BE$1,$A92))</f>
        <v>5248.17626953125</v>
      </c>
      <c r="BF92" s="42">
        <f t="shared" ca="1" si="58"/>
        <v>5358.7557993422979</v>
      </c>
      <c r="BG92" s="19" cm="1">
        <f t="array" aca="1" ref="BG92" ca="1">INDIRECT(_xlfn.CONCAT(BG$4,"_d!",BG$1,$A92))</f>
        <v>5293.4599609375</v>
      </c>
      <c r="BH92" s="19" cm="1">
        <f t="array" aca="1" ref="BH92" ca="1">INDIRECT(_xlfn.CONCAT(BH$4,"_d!",BH$1,$A92))</f>
        <v>5356.48681640625</v>
      </c>
      <c r="BI92" s="19" cm="1">
        <f t="array" aca="1" ref="BI92" ca="1">INDIRECT(_xlfn.CONCAT(BI$4,"_d!",BI$1,$A92))</f>
        <v>5333.87060546875</v>
      </c>
      <c r="BJ92" s="19" cm="1">
        <f t="array" aca="1" ref="BJ92" ca="1">INDIRECT(_xlfn.CONCAT(BJ$4,"_d!",BJ$1,$A92))</f>
        <v>5491.56689453125</v>
      </c>
      <c r="BK92" s="19" cm="1">
        <f t="array" aca="1" ref="BK92" ca="1">INDIRECT(_xlfn.CONCAT(BK$4,"_d!",BK$1,$A92))</f>
        <v>5467.2451171875</v>
      </c>
      <c r="BL92" s="19" cm="1">
        <f t="array" aca="1" ref="BL92" ca="1">INDIRECT(_xlfn.CONCAT(BL$4,"_d!",BL$1,$A92))</f>
        <v>5202.390625</v>
      </c>
      <c r="BM92" s="42">
        <f t="shared" ca="1" si="59"/>
        <v>5321.4930082624915</v>
      </c>
      <c r="BN92" s="19" cm="1">
        <f t="array" aca="1" ref="BN92" ca="1">INDIRECT(_xlfn.CONCAT(BN$4,"_d!",BN$1,$A92))</f>
        <v>5260.40087890625</v>
      </c>
      <c r="BO92" s="19" cm="1">
        <f t="array" aca="1" ref="BO92" ca="1">INDIRECT(_xlfn.CONCAT(BO$4,"_d!",BO$1,$A92))</f>
        <v>5351.2666015625</v>
      </c>
      <c r="BP92" s="19" cm="1">
        <f t="array" aca="1" ref="BP92" ca="1">INDIRECT(_xlfn.CONCAT(BP$4,"_d!",BP$1,$A92))</f>
        <v>5292.8779296875</v>
      </c>
      <c r="BQ92" s="19" cm="1">
        <f t="array" aca="1" ref="BQ92" ca="1">INDIRECT(_xlfn.CONCAT(BQ$4,"_d!",BQ$1,$A92))</f>
        <v>5574.67333984375</v>
      </c>
      <c r="BR92" s="19" cm="1">
        <f t="array" aca="1" ref="BR92" ca="1">INDIRECT(_xlfn.CONCAT(BR$4,"_d!",BR$1,$A92))</f>
        <v>5431.4443359375</v>
      </c>
      <c r="BS92" s="19" cm="1">
        <f t="array" aca="1" ref="BS92" ca="1">INDIRECT(_xlfn.CONCAT(BS$4,"_d!",BS$1,$A92))</f>
        <v>5193.37255859375</v>
      </c>
      <c r="BT92" s="42">
        <f t="shared" ca="1" si="60"/>
        <v>5290.2382852257924</v>
      </c>
      <c r="BU92" s="42"/>
      <c r="BV92" s="45">
        <f t="shared" ca="1" si="61"/>
        <v>5449.2206068870901</v>
      </c>
      <c r="BW92" s="45">
        <f t="shared" ca="1" si="62"/>
        <v>5436.1017317912901</v>
      </c>
      <c r="BX92" s="45">
        <f t="shared" ca="1" si="63"/>
        <v>5381.5730861762404</v>
      </c>
      <c r="BY92" s="45">
        <f t="shared" ca="1" si="64"/>
        <v>5388.8541578371805</v>
      </c>
      <c r="BZ92" s="45">
        <f t="shared" ca="1" si="65"/>
        <v>5401.8049976806487</v>
      </c>
      <c r="CA92" s="45">
        <f t="shared" ca="1" si="66"/>
        <v>5366.8017986232389</v>
      </c>
      <c r="CB92" s="45">
        <f t="shared" ca="1" si="67"/>
        <v>5371.3042065119716</v>
      </c>
      <c r="CC92" s="45">
        <f t="shared" ca="1" si="68"/>
        <v>5358.7557993422979</v>
      </c>
      <c r="CD92" s="45">
        <f t="shared" ca="1" si="69"/>
        <v>5321.4930082624915</v>
      </c>
      <c r="CE92" s="45">
        <f t="shared" ca="1" si="70"/>
        <v>5290.2382852257924</v>
      </c>
      <c r="CF92" s="45" cm="1">
        <f t="array" aca="1" ref="CF92" ca="1">+SUMPRODUCT($BV$3:$CE$3/100,$BV92:$CE92)</f>
        <v>5360.4802305742169</v>
      </c>
      <c r="CG92" s="35">
        <f t="shared" si="73"/>
        <v>45352</v>
      </c>
      <c r="CH92" s="24">
        <f t="shared" ca="1" si="74"/>
        <v>0.10410602478809494</v>
      </c>
      <c r="CI92" s="24">
        <f t="shared" ca="1" si="75"/>
        <v>0.1056580047153024</v>
      </c>
      <c r="CJ92" s="24">
        <f t="shared" ca="1" si="76"/>
        <v>0.10922387644312126</v>
      </c>
      <c r="CK92" s="24">
        <f t="shared" ca="1" si="77"/>
        <v>0.10826750650737793</v>
      </c>
      <c r="CL92" s="24">
        <f t="shared" ca="1" si="78"/>
        <v>0.11014196381046037</v>
      </c>
      <c r="CM92" s="24">
        <f t="shared" ca="1" si="79"/>
        <v>0.11125825681651658</v>
      </c>
      <c r="CN92" s="24">
        <f t="shared" ca="1" si="80"/>
        <v>0.11112690953566817</v>
      </c>
      <c r="CO92" s="24">
        <f t="shared" ca="1" si="81"/>
        <v>0.11118711509022705</v>
      </c>
      <c r="CP92" s="24">
        <f t="shared" ca="1" si="82"/>
        <v>0.11282802003574566</v>
      </c>
      <c r="CQ92" s="24">
        <f t="shared" ca="1" si="83"/>
        <v>0.10955183258052137</v>
      </c>
      <c r="CR92" s="24">
        <f t="shared" ca="1" si="71"/>
        <v>0.10987542395746486</v>
      </c>
      <c r="CS92" s="35">
        <f t="shared" si="84"/>
        <v>45352</v>
      </c>
      <c r="CT92" s="24">
        <f t="shared" ca="1" si="85"/>
        <v>2.8584912406854737</v>
      </c>
      <c r="CU92" s="24">
        <f t="shared" ca="1" si="86"/>
        <v>2.8609994084723054</v>
      </c>
      <c r="CV92" s="24">
        <f t="shared" ca="1" si="87"/>
        <v>2.8597897098314413</v>
      </c>
      <c r="CW92" s="24">
        <f t="shared" ca="1" si="88"/>
        <v>2.872841875479391</v>
      </c>
      <c r="CX92" s="24">
        <f t="shared" ca="1" si="89"/>
        <v>2.8783624924256555</v>
      </c>
      <c r="CY92" s="24">
        <f t="shared" ca="1" si="90"/>
        <v>2.8703697264018309</v>
      </c>
      <c r="CZ92" s="24">
        <f t="shared" ca="1" si="91"/>
        <v>2.8874172097427269</v>
      </c>
      <c r="DA92" s="24">
        <f t="shared" ca="1" si="92"/>
        <v>2.8845011267475149</v>
      </c>
      <c r="DB92" s="24">
        <f t="shared" ca="1" si="93"/>
        <v>2.8845546887246254</v>
      </c>
      <c r="DC92" s="24">
        <f t="shared" ca="1" si="94"/>
        <v>2.8906119691339343</v>
      </c>
      <c r="DD92" s="48">
        <f t="shared" ca="1" si="95"/>
        <v>2.8781650923311455</v>
      </c>
      <c r="DE92" s="48">
        <f>+[1]NAC!AG93</f>
        <v>2.8786907470031893</v>
      </c>
    </row>
    <row r="93" spans="1:109" x14ac:dyDescent="0.25">
      <c r="A93" s="110">
        <f t="shared" si="72"/>
        <v>120</v>
      </c>
      <c r="B93" s="35">
        <f>+NAC!A93</f>
        <v>45383</v>
      </c>
      <c r="C93" s="19" cm="1">
        <f t="array" aca="1" ref="C93" ca="1">INDIRECT(_xlfn.CONCAT(C$4,"_d!",C$1,$A93))</f>
        <v>5911.30712890625</v>
      </c>
      <c r="D93" s="19" cm="1">
        <f t="array" aca="1" ref="D93" ca="1">INDIRECT(_xlfn.CONCAT(D$4,"_d!",D$1,$A93))</f>
        <v>5880.064453125</v>
      </c>
      <c r="E93" s="19" cm="1">
        <f t="array" aca="1" ref="E93" ca="1">INDIRECT(_xlfn.CONCAT(E$4,"_d!",E$1,$A93))</f>
        <v>5930.92822265625</v>
      </c>
      <c r="F93" s="19" cm="1">
        <f t="array" aca="1" ref="F93" ca="1">INDIRECT(_xlfn.CONCAT(F$4,"_d!",F$1,$A93))</f>
        <v>5942.53466796875</v>
      </c>
      <c r="G93" s="19" cm="1">
        <f t="array" aca="1" ref="G93" ca="1">INDIRECT(_xlfn.CONCAT(G$4,"_d!",G$1,$A93))</f>
        <v>5960.25341796875</v>
      </c>
      <c r="H93" s="19" cm="1">
        <f t="array" aca="1" ref="H93" ca="1">INDIRECT(_xlfn.CONCAT(H$4,"_d!",H$1,$A93))</f>
        <v>5678.03076171875</v>
      </c>
      <c r="I93" s="42">
        <f t="shared" ca="1" si="52"/>
        <v>5905.3910395051826</v>
      </c>
      <c r="J93" s="19" cm="1">
        <f t="array" aca="1" ref="J93" ca="1">INDIRECT(_xlfn.CONCAT(J$4,"_d!",J$1,$A93))</f>
        <v>5906.96826171875</v>
      </c>
      <c r="K93" s="19" cm="1">
        <f t="array" aca="1" ref="K93" ca="1">INDIRECT(_xlfn.CONCAT(K$4,"_d!",K$1,$A93))</f>
        <v>5909.748046875</v>
      </c>
      <c r="L93" s="19" cm="1">
        <f t="array" aca="1" ref="L93" ca="1">INDIRECT(_xlfn.CONCAT(L$4,"_d!",L$1,$A93))</f>
        <v>5908.56005859375</v>
      </c>
      <c r="M93" s="19" cm="1">
        <f t="array" aca="1" ref="M93" ca="1">INDIRECT(_xlfn.CONCAT(M$4,"_d!",M$1,$A93))</f>
        <v>5895.298828125</v>
      </c>
      <c r="N93" s="19" cm="1">
        <f t="array" aca="1" ref="N93" ca="1">INDIRECT(_xlfn.CONCAT(N$4,"_d!",N$1,$A93))</f>
        <v>5929.77392578125</v>
      </c>
      <c r="O93" s="19" cm="1">
        <f t="array" aca="1" ref="O93" ca="1">INDIRECT(_xlfn.CONCAT(O$4,"_d!",O$1,$A93))</f>
        <v>5629.9736328125</v>
      </c>
      <c r="P93" s="42">
        <f ca="1">+SUMPRODUCT(J$3:$O$3,J93:O93)</f>
        <v>5897.016737195625</v>
      </c>
      <c r="Q93" s="19" cm="1">
        <f t="array" aca="1" ref="Q93" ca="1">INDIRECT(_xlfn.CONCAT(Q$4,"_d!",Q$1,$A93))</f>
        <v>5835.58154296875</v>
      </c>
      <c r="R93" s="19" cm="1">
        <f t="array" aca="1" ref="R93" ca="1">INDIRECT(_xlfn.CONCAT(R$4,"_d!",R$1,$A93))</f>
        <v>5840.208984375</v>
      </c>
      <c r="S93" s="19" cm="1">
        <f t="array" aca="1" ref="S93" ca="1">INDIRECT(_xlfn.CONCAT(S$4,"_d!",S$1,$A93))</f>
        <v>5896.51220703125</v>
      </c>
      <c r="T93" s="19" cm="1">
        <f t="array" aca="1" ref="T93" ca="1">INDIRECT(_xlfn.CONCAT(T$4,"_d!",T$1,$A93))</f>
        <v>5993.49853515625</v>
      </c>
      <c r="U93" s="19" cm="1">
        <f t="array" aca="1" ref="U93" ca="1">INDIRECT(_xlfn.CONCAT(U$4,"_d!",U$1,$A93))</f>
        <v>5927.248046875</v>
      </c>
      <c r="V93" s="19" cm="1">
        <f t="array" aca="1" ref="V93" ca="1">INDIRECT(_xlfn.CONCAT(V$4,"_d!",V$1,$A93))</f>
        <v>5664.76318359375</v>
      </c>
      <c r="W93" s="42">
        <f t="shared" ca="1" si="53"/>
        <v>5857.6918870662103</v>
      </c>
      <c r="X93" s="19" cm="1">
        <f t="array" aca="1" ref="X93" ca="1">INDIRECT(_xlfn.CONCAT(X$4,"_d!",X$1,$A93))</f>
        <v>5808.70654296875</v>
      </c>
      <c r="Y93" s="19" cm="1">
        <f t="array" aca="1" ref="Y93" ca="1">INDIRECT(_xlfn.CONCAT(Y$4,"_d!",Y$1,$A93))</f>
        <v>5861.22021484375</v>
      </c>
      <c r="Z93" s="19" cm="1">
        <f t="array" aca="1" ref="Z93" ca="1">INDIRECT(_xlfn.CONCAT(Z$4,"_d!",Z$1,$A93))</f>
        <v>5920.82958984375</v>
      </c>
      <c r="AA93" s="19" cm="1">
        <f t="array" aca="1" ref="AA93" ca="1">INDIRECT(_xlfn.CONCAT(AA$4,"_d!",AA$1,$A93))</f>
        <v>5892.9052734375</v>
      </c>
      <c r="AB93" s="19" cm="1">
        <f t="array" aca="1" ref="AB93" ca="1">INDIRECT(_xlfn.CONCAT(AB$4,"_d!",AB$1,$A93))</f>
        <v>5958.88916015625</v>
      </c>
      <c r="AC93" s="19" cm="1">
        <f t="array" aca="1" ref="AC93" ca="1">INDIRECT(_xlfn.CONCAT(AC$4,"_d!",AC$1,$A93))</f>
        <v>5698.58642578125</v>
      </c>
      <c r="AD93" s="42">
        <f t="shared" ca="1" si="54"/>
        <v>5848.8361368413998</v>
      </c>
      <c r="AE93" s="19" cm="1">
        <f t="array" aca="1" ref="AE93" ca="1">INDIRECT(_xlfn.CONCAT(AE$4,"_d!",AE$1,$A93))</f>
        <v>5855.0224609375</v>
      </c>
      <c r="AF93" s="19" cm="1">
        <f t="array" aca="1" ref="AF93" ca="1">INDIRECT(_xlfn.CONCAT(AF$4,"_d!",AF$1,$A93))</f>
        <v>5886.83203125</v>
      </c>
      <c r="AG93" s="19" cm="1">
        <f t="array" aca="1" ref="AG93" ca="1">INDIRECT(_xlfn.CONCAT(AG$4,"_d!",AG$1,$A93))</f>
        <v>5893.05908203125</v>
      </c>
      <c r="AH93" s="19" cm="1">
        <f t="array" aca="1" ref="AH93" ca="1">INDIRECT(_xlfn.CONCAT(AH$4,"_d!",AH$1,$A93))</f>
        <v>5984.14453125</v>
      </c>
      <c r="AI93" s="19" cm="1">
        <f t="array" aca="1" ref="AI93" ca="1">INDIRECT(_xlfn.CONCAT(AI$4,"_d!",AI$1,$A93))</f>
        <v>5915.19140625</v>
      </c>
      <c r="AJ93" s="19" cm="1">
        <f t="array" aca="1" ref="AJ93" ca="1">INDIRECT(_xlfn.CONCAT(AJ$4,"_d!",AJ$1,$A93))</f>
        <v>5731.9560546875</v>
      </c>
      <c r="AK93" s="42">
        <f t="shared" ca="1" si="55"/>
        <v>5877.0609352850679</v>
      </c>
      <c r="AL93" s="19" cm="1">
        <f t="array" aca="1" ref="AL93" ca="1">INDIRECT(_xlfn.CONCAT(AL$4,"_d!",AL$1,$A93))</f>
        <v>5811.26806640625</v>
      </c>
      <c r="AM93" s="19" cm="1">
        <f t="array" aca="1" ref="AM93" ca="1">INDIRECT(_xlfn.CONCAT(AM$4,"_d!",AM$1,$A93))</f>
        <v>5871.482421875</v>
      </c>
      <c r="AN93" s="19" cm="1">
        <f t="array" aca="1" ref="AN93" ca="1">INDIRECT(_xlfn.CONCAT(AN$4,"_d!",AN$1,$A93))</f>
        <v>5862.69384765625</v>
      </c>
      <c r="AO93" s="19" cm="1">
        <f t="array" aca="1" ref="AO93" ca="1">INDIRECT(_xlfn.CONCAT(AO$4,"_d!",AO$1,$A93))</f>
        <v>5881.94287109375</v>
      </c>
      <c r="AP93" s="19" cm="1">
        <f t="array" aca="1" ref="AP93" ca="1">INDIRECT(_xlfn.CONCAT(AP$4,"_d!",AP$1,$A93))</f>
        <v>5946.45068359375</v>
      </c>
      <c r="AQ93" s="19" cm="1">
        <f t="array" aca="1" ref="AQ93" ca="1">INDIRECT(_xlfn.CONCAT(AQ$4,"_d!",AQ$1,$A93))</f>
        <v>5686.11376953125</v>
      </c>
      <c r="AR93" s="42">
        <f t="shared" ca="1" si="56"/>
        <v>5841.1946624222273</v>
      </c>
      <c r="AS93" s="19" cm="1">
        <f t="array" aca="1" ref="AS93" ca="1">INDIRECT(_xlfn.CONCAT(AS$4,"_d!",AS$1,$A93))</f>
        <v>5824.07177734375</v>
      </c>
      <c r="AT93" s="19" cm="1">
        <f t="array" aca="1" ref="AT93" ca="1">INDIRECT(_xlfn.CONCAT(AT$4,"_d!",AT$1,$A93))</f>
        <v>5874.814453125</v>
      </c>
      <c r="AU93" s="19" cm="1">
        <f t="array" aca="1" ref="AU93" ca="1">INDIRECT(_xlfn.CONCAT(AU$4,"_d!",AU$1,$A93))</f>
        <v>5845.21337890625</v>
      </c>
      <c r="AV93" s="19" cm="1">
        <f t="array" aca="1" ref="AV93" ca="1">INDIRECT(_xlfn.CONCAT(AV$4,"_d!",AV$1,$A93))</f>
        <v>5984.65087890625</v>
      </c>
      <c r="AW93" s="19" cm="1">
        <f t="array" aca="1" ref="AW93" ca="1">INDIRECT(_xlfn.CONCAT(AW$4,"_d!",AW$1,$A93))</f>
        <v>5917.287109375</v>
      </c>
      <c r="AX93" s="19" cm="1">
        <f t="array" aca="1" ref="AX93" ca="1">INDIRECT(_xlfn.CONCAT(AX$4,"_d!",AX$1,$A93))</f>
        <v>5650.05615234375</v>
      </c>
      <c r="AY93" s="42">
        <f t="shared" ca="1" si="57"/>
        <v>5842.9208728441627</v>
      </c>
      <c r="AZ93" s="19" cm="1">
        <f t="array" aca="1" ref="AZ93" ca="1">INDIRECT(_xlfn.CONCAT(AZ$4,"_d!",AZ$1,$A93))</f>
        <v>5814.81103515625</v>
      </c>
      <c r="BA93" s="19" cm="1">
        <f t="array" aca="1" ref="BA93" ca="1">INDIRECT(_xlfn.CONCAT(BA$4,"_d!",BA$1,$A93))</f>
        <v>5861.0166015625</v>
      </c>
      <c r="BB93" s="19" cm="1">
        <f t="array" aca="1" ref="BB93" ca="1">INDIRECT(_xlfn.CONCAT(BB$4,"_d!",BB$1,$A93))</f>
        <v>5830.49169921875</v>
      </c>
      <c r="BC93" s="19" cm="1">
        <f t="array" aca="1" ref="BC93" ca="1">INDIRECT(_xlfn.CONCAT(BC$4,"_d!",BC$1,$A93))</f>
        <v>5866.02001953125</v>
      </c>
      <c r="BD93" s="19" cm="1">
        <f t="array" aca="1" ref="BD93" ca="1">INDIRECT(_xlfn.CONCAT(BD$4,"_d!",BD$1,$A93))</f>
        <v>5923.03759765625</v>
      </c>
      <c r="BE93" s="19" cm="1">
        <f t="array" aca="1" ref="BE93" ca="1">INDIRECT(_xlfn.CONCAT(BE$4,"_d!",BE$1,$A93))</f>
        <v>5694.685546875</v>
      </c>
      <c r="BF93" s="42">
        <f t="shared" ca="1" si="58"/>
        <v>5831.8888734073262</v>
      </c>
      <c r="BG93" s="19" cm="1">
        <f t="array" aca="1" ref="BG93" ca="1">INDIRECT(_xlfn.CONCAT(BG$4,"_d!",BG$1,$A93))</f>
        <v>5780.89404296875</v>
      </c>
      <c r="BH93" s="19" cm="1">
        <f t="array" aca="1" ref="BH93" ca="1">INDIRECT(_xlfn.CONCAT(BH$4,"_d!",BH$1,$A93))</f>
        <v>5839.5771484375</v>
      </c>
      <c r="BI93" s="19" cm="1">
        <f t="array" aca="1" ref="BI93" ca="1">INDIRECT(_xlfn.CONCAT(BI$4,"_d!",BI$1,$A93))</f>
        <v>5830.65185546875</v>
      </c>
      <c r="BJ93" s="19" cm="1">
        <f t="array" aca="1" ref="BJ93" ca="1">INDIRECT(_xlfn.CONCAT(BJ$4,"_d!",BJ$1,$A93))</f>
        <v>5849.4453125</v>
      </c>
      <c r="BK93" s="19" cm="1">
        <f t="array" aca="1" ref="BK93" ca="1">INDIRECT(_xlfn.CONCAT(BK$4,"_d!",BK$1,$A93))</f>
        <v>5915.06884765625</v>
      </c>
      <c r="BL93" s="19" cm="1">
        <f t="array" aca="1" ref="BL93" ca="1">INDIRECT(_xlfn.CONCAT(BL$4,"_d!",BL$1,$A93))</f>
        <v>5656.515625</v>
      </c>
      <c r="BM93" s="42">
        <f t="shared" ca="1" si="59"/>
        <v>5801.728355234799</v>
      </c>
      <c r="BN93" s="19" cm="1">
        <f t="array" aca="1" ref="BN93" ca="1">INDIRECT(_xlfn.CONCAT(BN$4,"_d!",BN$1,$A93))</f>
        <v>5744.515625</v>
      </c>
      <c r="BO93" s="19" cm="1">
        <f t="array" aca="1" ref="BO93" ca="1">INDIRECT(_xlfn.CONCAT(BO$4,"_d!",BO$1,$A93))</f>
        <v>5827.25732421875</v>
      </c>
      <c r="BP93" s="19" cm="1">
        <f t="array" aca="1" ref="BP93" ca="1">INDIRECT(_xlfn.CONCAT(BP$4,"_d!",BP$1,$A93))</f>
        <v>5785.99755859375</v>
      </c>
      <c r="BQ93" s="19" cm="1">
        <f t="array" aca="1" ref="BQ93" ca="1">INDIRECT(_xlfn.CONCAT(BQ$4,"_d!",BQ$1,$A93))</f>
        <v>5919.798828125</v>
      </c>
      <c r="BR93" s="19" cm="1">
        <f t="array" aca="1" ref="BR93" ca="1">INDIRECT(_xlfn.CONCAT(BR$4,"_d!",BR$1,$A93))</f>
        <v>5873.92822265625</v>
      </c>
      <c r="BS93" s="19" cm="1">
        <f t="array" aca="1" ref="BS93" ca="1">INDIRECT(_xlfn.CONCAT(BS$4,"_d!",BS$1,$A93))</f>
        <v>5658.8662109375</v>
      </c>
      <c r="BT93" s="42">
        <f t="shared" ca="1" si="60"/>
        <v>5767.8497214254958</v>
      </c>
      <c r="BU93" s="42"/>
      <c r="BV93" s="45">
        <f t="shared" ca="1" si="61"/>
        <v>5905.3910395051826</v>
      </c>
      <c r="BW93" s="45">
        <f t="shared" ca="1" si="62"/>
        <v>5897.016737195625</v>
      </c>
      <c r="BX93" s="45">
        <f t="shared" ca="1" si="63"/>
        <v>5857.6918870662103</v>
      </c>
      <c r="BY93" s="45">
        <f t="shared" ca="1" si="64"/>
        <v>5848.8361368413998</v>
      </c>
      <c r="BZ93" s="45">
        <f t="shared" ca="1" si="65"/>
        <v>5877.0609352850679</v>
      </c>
      <c r="CA93" s="45">
        <f t="shared" ca="1" si="66"/>
        <v>5841.1946624222273</v>
      </c>
      <c r="CB93" s="45">
        <f t="shared" ca="1" si="67"/>
        <v>5842.9208728441627</v>
      </c>
      <c r="CC93" s="45">
        <f t="shared" ca="1" si="68"/>
        <v>5831.8888734073262</v>
      </c>
      <c r="CD93" s="45">
        <f t="shared" ca="1" si="69"/>
        <v>5801.728355234799</v>
      </c>
      <c r="CE93" s="45">
        <f t="shared" ca="1" si="70"/>
        <v>5767.8497214254958</v>
      </c>
      <c r="CF93" s="45" cm="1">
        <f t="array" aca="1" ref="CF93" ca="1">+SUMPRODUCT($BV$3:$CE$3/100,$BV93:$CE93)</f>
        <v>5832.9590984315819</v>
      </c>
      <c r="CG93" s="35">
        <f t="shared" si="73"/>
        <v>45383</v>
      </c>
      <c r="CH93" s="24">
        <f t="shared" ca="1" si="74"/>
        <v>8.3712968427366308E-2</v>
      </c>
      <c r="CI93" s="24">
        <f t="shared" ca="1" si="75"/>
        <v>8.4787781418589336E-2</v>
      </c>
      <c r="CJ93" s="24">
        <f t="shared" ca="1" si="76"/>
        <v>8.847204957840038E-2</v>
      </c>
      <c r="CK93" s="24">
        <f t="shared" ca="1" si="77"/>
        <v>8.5358030767125781E-2</v>
      </c>
      <c r="CL93" s="24">
        <f t="shared" ca="1" si="78"/>
        <v>8.7980950406110203E-2</v>
      </c>
      <c r="CM93" s="24">
        <f t="shared" ca="1" si="79"/>
        <v>8.8393960052835618E-2</v>
      </c>
      <c r="CN93" s="24">
        <f t="shared" ca="1" si="80"/>
        <v>8.7803008021854367E-2</v>
      </c>
      <c r="CO93" s="24">
        <f t="shared" ca="1" si="81"/>
        <v>8.8291590768718731E-2</v>
      </c>
      <c r="CP93" s="24">
        <f t="shared" ca="1" si="82"/>
        <v>9.0244475794041934E-2</v>
      </c>
      <c r="CQ93" s="24">
        <f t="shared" ca="1" si="83"/>
        <v>9.028164903905056E-2</v>
      </c>
      <c r="CR93" s="24">
        <f t="shared" ca="1" si="71"/>
        <v>8.8141145482174998E-2</v>
      </c>
      <c r="CS93" s="35">
        <f t="shared" si="84"/>
        <v>45383</v>
      </c>
      <c r="CT93" s="24">
        <f t="shared" ca="1" si="85"/>
        <v>2.8490727198579489</v>
      </c>
      <c r="CU93" s="24">
        <f t="shared" ca="1" si="86"/>
        <v>2.8581206388754241</v>
      </c>
      <c r="CV93" s="24">
        <f t="shared" ca="1" si="87"/>
        <v>2.873665593824116</v>
      </c>
      <c r="CW93" s="24">
        <f t="shared" ca="1" si="88"/>
        <v>2.8767701885792896</v>
      </c>
      <c r="CX93" s="24">
        <f t="shared" ca="1" si="89"/>
        <v>2.8914082586756829</v>
      </c>
      <c r="CY93" s="24">
        <f t="shared" ca="1" si="90"/>
        <v>2.8850894816009074</v>
      </c>
      <c r="CZ93" s="24">
        <f t="shared" ca="1" si="91"/>
        <v>2.9032614403138943</v>
      </c>
      <c r="DA93" s="24">
        <f t="shared" ca="1" si="92"/>
        <v>2.9015370431208978</v>
      </c>
      <c r="DB93" s="24">
        <f t="shared" ca="1" si="93"/>
        <v>2.9115243241411037</v>
      </c>
      <c r="DC93" s="24">
        <f t="shared" ca="1" si="94"/>
        <v>2.9205835341834789</v>
      </c>
      <c r="DD93" s="48">
        <f t="shared" ca="1" si="95"/>
        <v>2.8940740909568246</v>
      </c>
      <c r="DE93" s="48">
        <f>+[1]NAC!AG94</f>
        <v>2.894048796074471</v>
      </c>
    </row>
    <row r="94" spans="1:109" x14ac:dyDescent="0.25">
      <c r="A94" s="110">
        <f t="shared" si="72"/>
        <v>121</v>
      </c>
      <c r="B94" s="35">
        <f>+NAC!A94</f>
        <v>45413</v>
      </c>
      <c r="C94" s="19" cm="1">
        <f t="array" aca="1" ref="C94" ca="1">INDIRECT(_xlfn.CONCAT(C$4,"_d!",C$1,$A94))</f>
        <v>6181.29931640625</v>
      </c>
      <c r="D94" s="19" cm="1">
        <f t="array" aca="1" ref="D94" ca="1">INDIRECT(_xlfn.CONCAT(D$4,"_d!",D$1,$A94))</f>
        <v>6132.00537109375</v>
      </c>
      <c r="E94" s="19" cm="1">
        <f t="array" aca="1" ref="E94" ca="1">INDIRECT(_xlfn.CONCAT(E$4,"_d!",E$1,$A94))</f>
        <v>6183.63232421875</v>
      </c>
      <c r="F94" s="19" cm="1">
        <f t="array" aca="1" ref="F94" ca="1">INDIRECT(_xlfn.CONCAT(F$4,"_d!",F$1,$A94))</f>
        <v>6162.02685546875</v>
      </c>
      <c r="G94" s="19" cm="1">
        <f t="array" aca="1" ref="G94" ca="1">INDIRECT(_xlfn.CONCAT(G$4,"_d!",G$1,$A94))</f>
        <v>6208.45947265625</v>
      </c>
      <c r="H94" s="19" cm="1">
        <f t="array" aca="1" ref="H94" ca="1">INDIRECT(_xlfn.CONCAT(H$4,"_d!",H$1,$A94))</f>
        <v>5927.02783203125</v>
      </c>
      <c r="I94" s="42">
        <f t="shared" ca="1" si="52"/>
        <v>6157.9485080132918</v>
      </c>
      <c r="J94" s="19" cm="1">
        <f t="array" aca="1" ref="J94" ca="1">INDIRECT(_xlfn.CONCAT(J$4,"_d!",J$1,$A94))</f>
        <v>6177.1181640625</v>
      </c>
      <c r="K94" s="19" cm="1">
        <f t="array" aca="1" ref="K94" ca="1">INDIRECT(_xlfn.CONCAT(K$4,"_d!",K$1,$A94))</f>
        <v>6151.79638671875</v>
      </c>
      <c r="L94" s="19" cm="1">
        <f t="array" aca="1" ref="L94" ca="1">INDIRECT(_xlfn.CONCAT(L$4,"_d!",L$1,$A94))</f>
        <v>6161.52587890625</v>
      </c>
      <c r="M94" s="19" cm="1">
        <f t="array" aca="1" ref="M94" ca="1">INDIRECT(_xlfn.CONCAT(M$4,"_d!",M$1,$A94))</f>
        <v>6114.9228515625</v>
      </c>
      <c r="N94" s="19" cm="1">
        <f t="array" aca="1" ref="N94" ca="1">INDIRECT(_xlfn.CONCAT(N$4,"_d!",N$1,$A94))</f>
        <v>6174.51318359375</v>
      </c>
      <c r="O94" s="19" cm="1">
        <f t="array" aca="1" ref="O94" ca="1">INDIRECT(_xlfn.CONCAT(O$4,"_d!",O$1,$A94))</f>
        <v>5884.22216796875</v>
      </c>
      <c r="P94" s="42">
        <f ca="1">+SUMPRODUCT(J$3:$O$3,J94:O94)</f>
        <v>6148.2543033605807</v>
      </c>
      <c r="Q94" s="19" cm="1">
        <f t="array" aca="1" ref="Q94" ca="1">INDIRECT(_xlfn.CONCAT(Q$4,"_d!",Q$1,$A94))</f>
        <v>6095.47802734375</v>
      </c>
      <c r="R94" s="19" cm="1">
        <f t="array" aca="1" ref="R94" ca="1">INDIRECT(_xlfn.CONCAT(R$4,"_d!",R$1,$A94))</f>
        <v>6082.3818359375</v>
      </c>
      <c r="S94" s="19" cm="1">
        <f t="array" aca="1" ref="S94" ca="1">INDIRECT(_xlfn.CONCAT(S$4,"_d!",S$1,$A94))</f>
        <v>6148.28271484375</v>
      </c>
      <c r="T94" s="19" cm="1">
        <f t="array" aca="1" ref="T94" ca="1">INDIRECT(_xlfn.CONCAT(T$4,"_d!",T$1,$A94))</f>
        <v>6222.92041015625</v>
      </c>
      <c r="U94" s="19" cm="1">
        <f t="array" aca="1" ref="U94" ca="1">INDIRECT(_xlfn.CONCAT(U$4,"_d!",U$1,$A94))</f>
        <v>6178.7724609375</v>
      </c>
      <c r="V94" s="19" cm="1">
        <f t="array" aca="1" ref="V94" ca="1">INDIRECT(_xlfn.CONCAT(V$4,"_d!",V$1,$A94))</f>
        <v>5918.19921875</v>
      </c>
      <c r="W94" s="42">
        <f t="shared" ca="1" si="53"/>
        <v>6107.8496443252761</v>
      </c>
      <c r="X94" s="19" cm="1">
        <f t="array" aca="1" ref="X94" ca="1">INDIRECT(_xlfn.CONCAT(X$4,"_d!",X$1,$A94))</f>
        <v>6074.19140625</v>
      </c>
      <c r="Y94" s="19" cm="1">
        <f t="array" aca="1" ref="Y94" ca="1">INDIRECT(_xlfn.CONCAT(Y$4,"_d!",Y$1,$A94))</f>
        <v>6103.5771484375</v>
      </c>
      <c r="Z94" s="19" cm="1">
        <f t="array" aca="1" ref="Z94" ca="1">INDIRECT(_xlfn.CONCAT(Z$4,"_d!",Z$1,$A94))</f>
        <v>6173.75146484375</v>
      </c>
      <c r="AA94" s="19" cm="1">
        <f t="array" aca="1" ref="AA94" ca="1">INDIRECT(_xlfn.CONCAT(AA$4,"_d!",AA$1,$A94))</f>
        <v>6112.23193359375</v>
      </c>
      <c r="AB94" s="19" cm="1">
        <f t="array" aca="1" ref="AB94" ca="1">INDIRECT(_xlfn.CONCAT(AB$4,"_d!",AB$1,$A94))</f>
        <v>6212.1025390625</v>
      </c>
      <c r="AC94" s="19" cm="1">
        <f t="array" aca="1" ref="AC94" ca="1">INDIRECT(_xlfn.CONCAT(AC$4,"_d!",AC$1,$A94))</f>
        <v>5950.4990234375</v>
      </c>
      <c r="AD94" s="42">
        <f t="shared" ca="1" si="54"/>
        <v>6101.0385300956887</v>
      </c>
      <c r="AE94" s="19" cm="1">
        <f t="array" aca="1" ref="AE94" ca="1">INDIRECT(_xlfn.CONCAT(AE$4,"_d!",AE$1,$A94))</f>
        <v>6115.4482421875</v>
      </c>
      <c r="AF94" s="19" cm="1">
        <f t="array" aca="1" ref="AF94" ca="1">INDIRECT(_xlfn.CONCAT(AF$4,"_d!",AF$1,$A94))</f>
        <v>6121.98388671875</v>
      </c>
      <c r="AG94" s="19" cm="1">
        <f t="array" aca="1" ref="AG94" ca="1">INDIRECT(_xlfn.CONCAT(AG$4,"_d!",AG$1,$A94))</f>
        <v>6141.091796875</v>
      </c>
      <c r="AH94" s="19" cm="1">
        <f t="array" aca="1" ref="AH94" ca="1">INDIRECT(_xlfn.CONCAT(AH$4,"_d!",AH$1,$A94))</f>
        <v>6215.72802734375</v>
      </c>
      <c r="AI94" s="19" cm="1">
        <f t="array" aca="1" ref="AI94" ca="1">INDIRECT(_xlfn.CONCAT(AI$4,"_d!",AI$1,$A94))</f>
        <v>6165.73779296875</v>
      </c>
      <c r="AJ94" s="19" cm="1">
        <f t="array" aca="1" ref="AJ94" ca="1">INDIRECT(_xlfn.CONCAT(AJ$4,"_d!",AJ$1,$A94))</f>
        <v>5984.97509765625</v>
      </c>
      <c r="AK94" s="42">
        <f t="shared" ca="1" si="55"/>
        <v>6124.5975444598307</v>
      </c>
      <c r="AL94" s="19" cm="1">
        <f t="array" aca="1" ref="AL94" ca="1">INDIRECT(_xlfn.CONCAT(AL$4,"_d!",AL$1,$A94))</f>
        <v>6073.849609375</v>
      </c>
      <c r="AM94" s="19" cm="1">
        <f t="array" aca="1" ref="AM94" ca="1">INDIRECT(_xlfn.CONCAT(AM$4,"_d!",AM$1,$A94))</f>
        <v>6107.0048828125</v>
      </c>
      <c r="AN94" s="19" cm="1">
        <f t="array" aca="1" ref="AN94" ca="1">INDIRECT(_xlfn.CONCAT(AN$4,"_d!",AN$1,$A94))</f>
        <v>6107.89306640625</v>
      </c>
      <c r="AO94" s="19" cm="1">
        <f t="array" aca="1" ref="AO94" ca="1">INDIRECT(_xlfn.CONCAT(AO$4,"_d!",AO$1,$A94))</f>
        <v>6103.40771484375</v>
      </c>
      <c r="AP94" s="19" cm="1">
        <f t="array" aca="1" ref="AP94" ca="1">INDIRECT(_xlfn.CONCAT(AP$4,"_d!",AP$1,$A94))</f>
        <v>6197.4853515625</v>
      </c>
      <c r="AQ94" s="19" cm="1">
        <f t="array" aca="1" ref="AQ94" ca="1">INDIRECT(_xlfn.CONCAT(AQ$4,"_d!",AQ$1,$A94))</f>
        <v>5942.59619140625</v>
      </c>
      <c r="AR94" s="42">
        <f t="shared" ca="1" si="56"/>
        <v>6090.130040367736</v>
      </c>
      <c r="AS94" s="19" cm="1">
        <f t="array" aca="1" ref="AS94" ca="1">INDIRECT(_xlfn.CONCAT(AS$4,"_d!",AS$1,$A94))</f>
        <v>6077.9423828125</v>
      </c>
      <c r="AT94" s="19" cm="1">
        <f t="array" aca="1" ref="AT94" ca="1">INDIRECT(_xlfn.CONCAT(AT$4,"_d!",AT$1,$A94))</f>
        <v>6106.4208984375</v>
      </c>
      <c r="AU94" s="19" cm="1">
        <f t="array" aca="1" ref="AU94" ca="1">INDIRECT(_xlfn.CONCAT(AU$4,"_d!",AU$1,$A94))</f>
        <v>6084.42529296875</v>
      </c>
      <c r="AV94" s="19" cm="1">
        <f t="array" aca="1" ref="AV94" ca="1">INDIRECT(_xlfn.CONCAT(AV$4,"_d!",AV$1,$A94))</f>
        <v>6214.24853515625</v>
      </c>
      <c r="AW94" s="19" cm="1">
        <f t="array" aca="1" ref="AW94" ca="1">INDIRECT(_xlfn.CONCAT(AW$4,"_d!",AW$1,$A94))</f>
        <v>6176.2802734375</v>
      </c>
      <c r="AX94" s="19" cm="1">
        <f t="array" aca="1" ref="AX94" ca="1">INDIRECT(_xlfn.CONCAT(AX$4,"_d!",AX$1,$A94))</f>
        <v>5909.76904296875</v>
      </c>
      <c r="AY94" s="42">
        <f t="shared" ca="1" si="57"/>
        <v>6088.1591459573256</v>
      </c>
      <c r="AZ94" s="19" cm="1">
        <f t="array" aca="1" ref="AZ94" ca="1">INDIRECT(_xlfn.CONCAT(AZ$4,"_d!",AZ$1,$A94))</f>
        <v>6059.630859375</v>
      </c>
      <c r="BA94" s="19" cm="1">
        <f t="array" aca="1" ref="BA94" ca="1">INDIRECT(_xlfn.CONCAT(BA$4,"_d!",BA$1,$A94))</f>
        <v>6096.072265625</v>
      </c>
      <c r="BB94" s="19" cm="1">
        <f t="array" aca="1" ref="BB94" ca="1">INDIRECT(_xlfn.CONCAT(BB$4,"_d!",BB$1,$A94))</f>
        <v>6073.88330078125</v>
      </c>
      <c r="BC94" s="19" cm="1">
        <f t="array" aca="1" ref="BC94" ca="1">INDIRECT(_xlfn.CONCAT(BC$4,"_d!",BC$1,$A94))</f>
        <v>6092.2744140625</v>
      </c>
      <c r="BD94" s="19" cm="1">
        <f t="array" aca="1" ref="BD94" ca="1">INDIRECT(_xlfn.CONCAT(BD$4,"_d!",BD$1,$A94))</f>
        <v>6184.10986328125</v>
      </c>
      <c r="BE94" s="19" cm="1">
        <f t="array" aca="1" ref="BE94" ca="1">INDIRECT(_xlfn.CONCAT(BE$4,"_d!",BE$1,$A94))</f>
        <v>5954.14990234375</v>
      </c>
      <c r="BF94" s="42">
        <f t="shared" ca="1" si="58"/>
        <v>6074.6221490199887</v>
      </c>
      <c r="BG94" s="19" cm="1">
        <f t="array" aca="1" ref="BG94" ca="1">INDIRECT(_xlfn.CONCAT(BG$4,"_d!",BG$1,$A94))</f>
        <v>6026.1015625</v>
      </c>
      <c r="BH94" s="19" cm="1">
        <f t="array" aca="1" ref="BH94" ca="1">INDIRECT(_xlfn.CONCAT(BH$4,"_d!",BH$1,$A94))</f>
        <v>6069.75732421875</v>
      </c>
      <c r="BI94" s="19" cm="1">
        <f t="array" aca="1" ref="BI94" ca="1">INDIRECT(_xlfn.CONCAT(BI$4,"_d!",BI$1,$A94))</f>
        <v>6073.8212890625</v>
      </c>
      <c r="BJ94" s="19" cm="1">
        <f t="array" aca="1" ref="BJ94" ca="1">INDIRECT(_xlfn.CONCAT(BJ$4,"_d!",BJ$1,$A94))</f>
        <v>6080.7900390625</v>
      </c>
      <c r="BK94" s="19" cm="1">
        <f t="array" aca="1" ref="BK94" ca="1">INDIRECT(_xlfn.CONCAT(BK$4,"_d!",BK$1,$A94))</f>
        <v>6167.62548828125</v>
      </c>
      <c r="BL94" s="19" cm="1">
        <f t="array" aca="1" ref="BL94" ca="1">INDIRECT(_xlfn.CONCAT(BL$4,"_d!",BL$1,$A94))</f>
        <v>5914.9833984375</v>
      </c>
      <c r="BM94" s="42">
        <f t="shared" ca="1" si="59"/>
        <v>6042.4665069973817</v>
      </c>
      <c r="BN94" s="19" cm="1">
        <f t="array" aca="1" ref="BN94" ca="1">INDIRECT(_xlfn.CONCAT(BN$4,"_d!",BN$1,$A94))</f>
        <v>5979.9013671875</v>
      </c>
      <c r="BO94" s="19" cm="1">
        <f t="array" aca="1" ref="BO94" ca="1">INDIRECT(_xlfn.CONCAT(BO$4,"_d!",BO$1,$A94))</f>
        <v>6052.810546875</v>
      </c>
      <c r="BP94" s="19" cm="1">
        <f t="array" aca="1" ref="BP94" ca="1">INDIRECT(_xlfn.CONCAT(BP$4,"_d!",BP$1,$A94))</f>
        <v>6022.482421875</v>
      </c>
      <c r="BQ94" s="19" cm="1">
        <f t="array" aca="1" ref="BQ94" ca="1">INDIRECT(_xlfn.CONCAT(BQ$4,"_d!",BQ$1,$A94))</f>
        <v>6144.4990234375</v>
      </c>
      <c r="BR94" s="19" cm="1">
        <f t="array" aca="1" ref="BR94" ca="1">INDIRECT(_xlfn.CONCAT(BR$4,"_d!",BR$1,$A94))</f>
        <v>6138.06591796875</v>
      </c>
      <c r="BS94" s="19" cm="1">
        <f t="array" aca="1" ref="BS94" ca="1">INDIRECT(_xlfn.CONCAT(BS$4,"_d!",BS$1,$A94))</f>
        <v>5915.68603515625</v>
      </c>
      <c r="BT94" s="42">
        <f t="shared" ca="1" si="60"/>
        <v>6003.3101667614037</v>
      </c>
      <c r="BU94" s="42"/>
      <c r="BV94" s="45">
        <f t="shared" ca="1" si="61"/>
        <v>6157.9485080132918</v>
      </c>
      <c r="BW94" s="45">
        <f t="shared" ca="1" si="62"/>
        <v>6148.2543033605807</v>
      </c>
      <c r="BX94" s="45">
        <f t="shared" ca="1" si="63"/>
        <v>6107.8496443252761</v>
      </c>
      <c r="BY94" s="45">
        <f t="shared" ca="1" si="64"/>
        <v>6101.0385300956887</v>
      </c>
      <c r="BZ94" s="45">
        <f t="shared" ca="1" si="65"/>
        <v>6124.5975444598307</v>
      </c>
      <c r="CA94" s="45">
        <f t="shared" ca="1" si="66"/>
        <v>6090.130040367736</v>
      </c>
      <c r="CB94" s="45">
        <f t="shared" ca="1" si="67"/>
        <v>6088.1591459573256</v>
      </c>
      <c r="CC94" s="45">
        <f t="shared" ca="1" si="68"/>
        <v>6074.6221490199887</v>
      </c>
      <c r="CD94" s="45">
        <f t="shared" ca="1" si="69"/>
        <v>6042.4665069973817</v>
      </c>
      <c r="CE94" s="45">
        <f t="shared" ca="1" si="70"/>
        <v>6003.3101667614037</v>
      </c>
      <c r="CF94" s="45" cm="1">
        <f t="array" aca="1" ref="CF94" ca="1">+SUMPRODUCT($BV$3:$CE$3/100,$BV94:$CE94)</f>
        <v>6077.7341572297528</v>
      </c>
      <c r="CG94" s="35">
        <f t="shared" si="73"/>
        <v>45413</v>
      </c>
      <c r="CH94" s="24">
        <f t="shared" ca="1" si="74"/>
        <v>4.2767272618964736E-2</v>
      </c>
      <c r="CI94" s="24">
        <f t="shared" ca="1" si="75"/>
        <v>4.2604180615643639E-2</v>
      </c>
      <c r="CJ94" s="24">
        <f t="shared" ca="1" si="76"/>
        <v>4.2705857884299814E-2</v>
      </c>
      <c r="CK94" s="24">
        <f t="shared" ca="1" si="77"/>
        <v>4.3120098999813727E-2</v>
      </c>
      <c r="CL94" s="24">
        <f t="shared" ca="1" si="78"/>
        <v>4.2119115643090677E-2</v>
      </c>
      <c r="CM94" s="24">
        <f t="shared" ca="1" si="79"/>
        <v>4.2617202872379467E-2</v>
      </c>
      <c r="CN94" s="24">
        <f t="shared" ca="1" si="80"/>
        <v>4.19718627806418E-2</v>
      </c>
      <c r="CO94" s="24">
        <f t="shared" ca="1" si="81"/>
        <v>4.1621725118853981E-2</v>
      </c>
      <c r="CP94" s="24">
        <f t="shared" ca="1" si="82"/>
        <v>4.1494212934903851E-2</v>
      </c>
      <c r="CQ94" s="24">
        <f t="shared" ca="1" si="83"/>
        <v>4.0822916113999463E-2</v>
      </c>
      <c r="CR94" s="24">
        <f t="shared" ca="1" si="71"/>
        <v>4.1964130841237735E-2</v>
      </c>
      <c r="CS94" s="35">
        <f t="shared" si="84"/>
        <v>45413</v>
      </c>
      <c r="CT94" s="24">
        <f t="shared" ca="1" si="85"/>
        <v>2.7371379988401463</v>
      </c>
      <c r="CU94" s="24">
        <f t="shared" ca="1" si="86"/>
        <v>2.7431827039322818</v>
      </c>
      <c r="CV94" s="24">
        <f t="shared" ca="1" si="87"/>
        <v>2.7551539012992423</v>
      </c>
      <c r="CW94" s="24">
        <f t="shared" ca="1" si="88"/>
        <v>2.7582186956664629</v>
      </c>
      <c r="CX94" s="24">
        <f t="shared" ca="1" si="89"/>
        <v>2.7671291097651376</v>
      </c>
      <c r="CY94" s="24">
        <f t="shared" ca="1" si="90"/>
        <v>2.7625058151428803</v>
      </c>
      <c r="CZ94" s="24">
        <f t="shared" ca="1" si="91"/>
        <v>2.7747914302824612</v>
      </c>
      <c r="DA94" s="24">
        <f t="shared" ca="1" si="92"/>
        <v>2.7697944506107461</v>
      </c>
      <c r="DB94" s="24">
        <f t="shared" ca="1" si="93"/>
        <v>2.7752163891988748</v>
      </c>
      <c r="DC94" s="24">
        <f t="shared" ca="1" si="94"/>
        <v>2.7758914453588939</v>
      </c>
      <c r="DD94" s="48">
        <f t="shared" ca="1" si="95"/>
        <v>2.7655575441877325</v>
      </c>
      <c r="DE94" s="48">
        <f>+[1]NAC!AG95</f>
        <v>2.7641026419668697</v>
      </c>
    </row>
    <row r="95" spans="1:109" x14ac:dyDescent="0.25">
      <c r="A95" s="110">
        <f t="shared" si="72"/>
        <v>122</v>
      </c>
      <c r="B95" s="35">
        <f>+NAC!A95</f>
        <v>45444</v>
      </c>
      <c r="C95" s="19" cm="1">
        <f t="array" aca="1" ref="C95" ca="1">INDIRECT(_xlfn.CONCAT(C$4,"_d!",C$1,$A95))</f>
        <v>6417.11376953125</v>
      </c>
      <c r="D95" s="19" cm="1">
        <f t="array" aca="1" ref="D95" ca="1">INDIRECT(_xlfn.CONCAT(D$4,"_d!",D$1,$A95))</f>
        <v>6415.85107421875</v>
      </c>
      <c r="E95" s="19" cm="1">
        <f t="array" aca="1" ref="E95" ca="1">INDIRECT(_xlfn.CONCAT(E$4,"_d!",E$1,$A95))</f>
        <v>6465.9892578125</v>
      </c>
      <c r="F95" s="19" cm="1">
        <f t="array" aca="1" ref="F95" ca="1">INDIRECT(_xlfn.CONCAT(F$4,"_d!",F$1,$A95))</f>
        <v>6435.8759765625</v>
      </c>
      <c r="G95" s="19" cm="1">
        <f t="array" aca="1" ref="G95" ca="1">INDIRECT(_xlfn.CONCAT(G$4,"_d!",G$1,$A95))</f>
        <v>6518.54833984375</v>
      </c>
      <c r="H95" s="19" cm="1">
        <f t="array" aca="1" ref="H95" ca="1">INDIRECT(_xlfn.CONCAT(H$4,"_d!",H$1,$A95))</f>
        <v>6235.5078125</v>
      </c>
      <c r="I95" s="42">
        <f t="shared" ca="1" si="52"/>
        <v>6428.3958007495958</v>
      </c>
      <c r="J95" s="19" cm="1">
        <f t="array" aca="1" ref="J95" ca="1">INDIRECT(_xlfn.CONCAT(J$4,"_d!",J$1,$A95))</f>
        <v>6408.3798828125</v>
      </c>
      <c r="K95" s="19" cm="1">
        <f t="array" aca="1" ref="K95" ca="1">INDIRECT(_xlfn.CONCAT(K$4,"_d!",K$1,$A95))</f>
        <v>6439.896484375</v>
      </c>
      <c r="L95" s="19" cm="1">
        <f t="array" aca="1" ref="L95" ca="1">INDIRECT(_xlfn.CONCAT(L$4,"_d!",L$1,$A95))</f>
        <v>6451.2294921875</v>
      </c>
      <c r="M95" s="19" cm="1">
        <f t="array" aca="1" ref="M95" ca="1">INDIRECT(_xlfn.CONCAT(M$4,"_d!",M$1,$A95))</f>
        <v>6389.650390625</v>
      </c>
      <c r="N95" s="19" cm="1">
        <f t="array" aca="1" ref="N95" ca="1">INDIRECT(_xlfn.CONCAT(N$4,"_d!",N$1,$A95))</f>
        <v>6489.556640625</v>
      </c>
      <c r="O95" s="19" cm="1">
        <f t="array" aca="1" ref="O95" ca="1">INDIRECT(_xlfn.CONCAT(O$4,"_d!",O$1,$A95))</f>
        <v>6185.099609375</v>
      </c>
      <c r="P95" s="42">
        <f ca="1">+SUMPRODUCT(J$3:$O$3,J95:O95)</f>
        <v>6419.5923456957635</v>
      </c>
      <c r="Q95" s="19" cm="1">
        <f t="array" aca="1" ref="Q95" ca="1">INDIRECT(_xlfn.CONCAT(Q$4,"_d!",Q$1,$A95))</f>
        <v>6341.6484375</v>
      </c>
      <c r="R95" s="19" cm="1">
        <f t="array" aca="1" ref="R95" ca="1">INDIRECT(_xlfn.CONCAT(R$4,"_d!",R$1,$A95))</f>
        <v>6375.60302734375</v>
      </c>
      <c r="S95" s="19" cm="1">
        <f t="array" aca="1" ref="S95" ca="1">INDIRECT(_xlfn.CONCAT(S$4,"_d!",S$1,$A95))</f>
        <v>6446.27490234375</v>
      </c>
      <c r="T95" s="19" cm="1">
        <f t="array" aca="1" ref="T95" ca="1">INDIRECT(_xlfn.CONCAT(T$4,"_d!",T$1,$A95))</f>
        <v>6492.4091796875</v>
      </c>
      <c r="U95" s="19" cm="1">
        <f t="array" aca="1" ref="U95" ca="1">INDIRECT(_xlfn.CONCAT(U$4,"_d!",U$1,$A95))</f>
        <v>6492.501953125</v>
      </c>
      <c r="V95" s="19" cm="1">
        <f t="array" aca="1" ref="V95" ca="1">INDIRECT(_xlfn.CONCAT(V$4,"_d!",V$1,$A95))</f>
        <v>6217.1484375</v>
      </c>
      <c r="W95" s="42">
        <f t="shared" ca="1" si="53"/>
        <v>6384.4919191809586</v>
      </c>
      <c r="X95" s="19" cm="1">
        <f t="array" aca="1" ref="X95" ca="1">INDIRECT(_xlfn.CONCAT(X$4,"_d!",X$1,$A95))</f>
        <v>6314.97412109375</v>
      </c>
      <c r="Y95" s="19" cm="1">
        <f t="array" aca="1" ref="Y95" ca="1">INDIRECT(_xlfn.CONCAT(Y$4,"_d!",Y$1,$A95))</f>
        <v>6388.890625</v>
      </c>
      <c r="Z95" s="19" cm="1">
        <f t="array" aca="1" ref="Z95" ca="1">INDIRECT(_xlfn.CONCAT(Z$4,"_d!",Z$1,$A95))</f>
        <v>6479.07666015625</v>
      </c>
      <c r="AA95" s="19" cm="1">
        <f t="array" aca="1" ref="AA95" ca="1">INDIRECT(_xlfn.CONCAT(AA$4,"_d!",AA$1,$A95))</f>
        <v>6391.0078125</v>
      </c>
      <c r="AB95" s="19" cm="1">
        <f t="array" aca="1" ref="AB95" ca="1">INDIRECT(_xlfn.CONCAT(AB$4,"_d!",AB$1,$A95))</f>
        <v>6533.14501953125</v>
      </c>
      <c r="AC95" s="19" cm="1">
        <f t="array" aca="1" ref="AC95" ca="1">INDIRECT(_xlfn.CONCAT(AC$4,"_d!",AC$1,$A95))</f>
        <v>6248.5830078125</v>
      </c>
      <c r="AD95" s="42">
        <f t="shared" ca="1" si="54"/>
        <v>6374.0436778884941</v>
      </c>
      <c r="AE95" s="19" cm="1">
        <f t="array" aca="1" ref="AE95" ca="1">INDIRECT(_xlfn.CONCAT(AE$4,"_d!",AE$1,$A95))</f>
        <v>6365.7509765625</v>
      </c>
      <c r="AF95" s="19" cm="1">
        <f t="array" aca="1" ref="AF95" ca="1">INDIRECT(_xlfn.CONCAT(AF$4,"_d!",AF$1,$A95))</f>
        <v>6414.884765625</v>
      </c>
      <c r="AG95" s="19" cm="1">
        <f t="array" aca="1" ref="AG95" ca="1">INDIRECT(_xlfn.CONCAT(AG$4,"_d!",AG$1,$A95))</f>
        <v>6445.00244140625</v>
      </c>
      <c r="AH95" s="19" cm="1">
        <f t="array" aca="1" ref="AH95" ca="1">INDIRECT(_xlfn.CONCAT(AH$4,"_d!",AH$1,$A95))</f>
        <v>6484.42138671875</v>
      </c>
      <c r="AI95" s="19" cm="1">
        <f t="array" aca="1" ref="AI95" ca="1">INDIRECT(_xlfn.CONCAT(AI$4,"_d!",AI$1,$A95))</f>
        <v>6476.326171875</v>
      </c>
      <c r="AJ95" s="19" cm="1">
        <f t="array" aca="1" ref="AJ95" ca="1">INDIRECT(_xlfn.CONCAT(AJ$4,"_d!",AJ$1,$A95))</f>
        <v>6285.26806640625</v>
      </c>
      <c r="AK95" s="42">
        <f t="shared" ca="1" si="55"/>
        <v>6402.43878780251</v>
      </c>
      <c r="AL95" s="19" cm="1">
        <f t="array" aca="1" ref="AL95" ca="1">INDIRECT(_xlfn.CONCAT(AL$4,"_d!",AL$1,$A95))</f>
        <v>6324.7998046875</v>
      </c>
      <c r="AM95" s="19" cm="1">
        <f t="array" aca="1" ref="AM95" ca="1">INDIRECT(_xlfn.CONCAT(AM$4,"_d!",AM$1,$A95))</f>
        <v>6399.3857421875</v>
      </c>
      <c r="AN95" s="19" cm="1">
        <f t="array" aca="1" ref="AN95" ca="1">INDIRECT(_xlfn.CONCAT(AN$4,"_d!",AN$1,$A95))</f>
        <v>6415.26904296875</v>
      </c>
      <c r="AO95" s="19" cm="1">
        <f t="array" aca="1" ref="AO95" ca="1">INDIRECT(_xlfn.CONCAT(AO$4,"_d!",AO$1,$A95))</f>
        <v>6378.4501953125</v>
      </c>
      <c r="AP95" s="19" cm="1">
        <f t="array" aca="1" ref="AP95" ca="1">INDIRECT(_xlfn.CONCAT(AP$4,"_d!",AP$1,$A95))</f>
        <v>6512.3486328125</v>
      </c>
      <c r="AQ95" s="19" cm="1">
        <f t="array" aca="1" ref="AQ95" ca="1">INDIRECT(_xlfn.CONCAT(AQ$4,"_d!",AQ$1,$A95))</f>
        <v>6236.2529296875</v>
      </c>
      <c r="AR95" s="42">
        <f t="shared" ca="1" si="56"/>
        <v>6368.022683183046</v>
      </c>
      <c r="AS95" s="19" cm="1">
        <f t="array" aca="1" ref="AS95" ca="1">INDIRECT(_xlfn.CONCAT(AS$4,"_d!",AS$1,$A95))</f>
        <v>6331.33056640625</v>
      </c>
      <c r="AT95" s="19" cm="1">
        <f t="array" aca="1" ref="AT95" ca="1">INDIRECT(_xlfn.CONCAT(AT$4,"_d!",AT$1,$A95))</f>
        <v>6404.33154296875</v>
      </c>
      <c r="AU95" s="19" cm="1">
        <f t="array" aca="1" ref="AU95" ca="1">INDIRECT(_xlfn.CONCAT(AU$4,"_d!",AU$1,$A95))</f>
        <v>6390.5732421875</v>
      </c>
      <c r="AV95" s="19" cm="1">
        <f t="array" aca="1" ref="AV95" ca="1">INDIRECT(_xlfn.CONCAT(AV$4,"_d!",AV$1,$A95))</f>
        <v>6487.75634765625</v>
      </c>
      <c r="AW95" s="19" cm="1">
        <f t="array" aca="1" ref="AW95" ca="1">INDIRECT(_xlfn.CONCAT(AW$4,"_d!",AW$1,$A95))</f>
        <v>6481.27783203125</v>
      </c>
      <c r="AX95" s="19" cm="1">
        <f t="array" aca="1" ref="AX95" ca="1">INDIRECT(_xlfn.CONCAT(AX$4,"_d!",AX$1,$A95))</f>
        <v>6208.99755859375</v>
      </c>
      <c r="AY95" s="42">
        <f t="shared" ca="1" si="57"/>
        <v>6367.414077290513</v>
      </c>
      <c r="AZ95" s="19" cm="1">
        <f t="array" aca="1" ref="AZ95" ca="1">INDIRECT(_xlfn.CONCAT(AZ$4,"_d!",AZ$1,$A95))</f>
        <v>6320.79150390625</v>
      </c>
      <c r="BA95" s="19" cm="1">
        <f t="array" aca="1" ref="BA95" ca="1">INDIRECT(_xlfn.CONCAT(BA$4,"_d!",BA$1,$A95))</f>
        <v>6384.93359375</v>
      </c>
      <c r="BB95" s="19" cm="1">
        <f t="array" aca="1" ref="BB95" ca="1">INDIRECT(_xlfn.CONCAT(BB$4,"_d!",BB$1,$A95))</f>
        <v>6392.63037109375</v>
      </c>
      <c r="BC95" s="19" cm="1">
        <f t="array" aca="1" ref="BC95" ca="1">INDIRECT(_xlfn.CONCAT(BC$4,"_d!",BC$1,$A95))</f>
        <v>6368.64453125</v>
      </c>
      <c r="BD95" s="19" cm="1">
        <f t="array" aca="1" ref="BD95" ca="1">INDIRECT(_xlfn.CONCAT(BD$4,"_d!",BD$1,$A95))</f>
        <v>6488.73779296875</v>
      </c>
      <c r="BE95" s="19" cm="1">
        <f t="array" aca="1" ref="BE95" ca="1">INDIRECT(_xlfn.CONCAT(BE$4,"_d!",BE$1,$A95))</f>
        <v>6253.8046875</v>
      </c>
      <c r="BF95" s="42">
        <f t="shared" ca="1" si="58"/>
        <v>6353.6126165586811</v>
      </c>
      <c r="BG95" s="19" cm="1">
        <f t="array" aca="1" ref="BG95" ca="1">INDIRECT(_xlfn.CONCAT(BG$4,"_d!",BG$1,$A95))</f>
        <v>6291.3017578125</v>
      </c>
      <c r="BH95" s="19" cm="1">
        <f t="array" aca="1" ref="BH95" ca="1">INDIRECT(_xlfn.CONCAT(BH$4,"_d!",BH$1,$A95))</f>
        <v>6366.93603515625</v>
      </c>
      <c r="BI95" s="19" cm="1">
        <f t="array" aca="1" ref="BI95" ca="1">INDIRECT(_xlfn.CONCAT(BI$4,"_d!",BI$1,$A95))</f>
        <v>6395.83837890625</v>
      </c>
      <c r="BJ95" s="19" cm="1">
        <f t="array" aca="1" ref="BJ95" ca="1">INDIRECT(_xlfn.CONCAT(BJ$4,"_d!",BJ$1,$A95))</f>
        <v>6370.3642578125</v>
      </c>
      <c r="BK95" s="19" cm="1">
        <f t="array" aca="1" ref="BK95" ca="1">INDIRECT(_xlfn.CONCAT(BK$4,"_d!",BK$1,$A95))</f>
        <v>6476.599609375</v>
      </c>
      <c r="BL95" s="19" cm="1">
        <f t="array" aca="1" ref="BL95" ca="1">INDIRECT(_xlfn.CONCAT(BL$4,"_d!",BL$1,$A95))</f>
        <v>6214.3701171875</v>
      </c>
      <c r="BM95" s="42">
        <f t="shared" ca="1" si="59"/>
        <v>6325.8121877278745</v>
      </c>
      <c r="BN95" s="19" cm="1">
        <f t="array" aca="1" ref="BN95" ca="1">INDIRECT(_xlfn.CONCAT(BN$4,"_d!",BN$1,$A95))</f>
        <v>6251.77783203125</v>
      </c>
      <c r="BO95" s="19" cm="1">
        <f t="array" aca="1" ref="BO95" ca="1">INDIRECT(_xlfn.CONCAT(BO$4,"_d!",BO$1,$A95))</f>
        <v>6345.86865234375</v>
      </c>
      <c r="BP95" s="19" cm="1">
        <f t="array" aca="1" ref="BP95" ca="1">INDIRECT(_xlfn.CONCAT(BP$4,"_d!",BP$1,$A95))</f>
        <v>6338.90576171875</v>
      </c>
      <c r="BQ95" s="19" cm="1">
        <f t="array" aca="1" ref="BQ95" ca="1">INDIRECT(_xlfn.CONCAT(BQ$4,"_d!",BQ$1,$A95))</f>
        <v>6406.8310546875</v>
      </c>
      <c r="BR95" s="19" cm="1">
        <f t="array" aca="1" ref="BR95" ca="1">INDIRECT(_xlfn.CONCAT(BR$4,"_d!",BR$1,$A95))</f>
        <v>6442.3310546875</v>
      </c>
      <c r="BS95" s="19" cm="1">
        <f t="array" aca="1" ref="BS95" ca="1">INDIRECT(_xlfn.CONCAT(BS$4,"_d!",BS$1,$A95))</f>
        <v>6217.33447265625</v>
      </c>
      <c r="BT95" s="42">
        <f t="shared" ca="1" si="60"/>
        <v>6286.03680472817</v>
      </c>
      <c r="BU95" s="42"/>
      <c r="BV95" s="45">
        <f t="shared" ca="1" si="61"/>
        <v>6428.3958007495958</v>
      </c>
      <c r="BW95" s="45">
        <f t="shared" ca="1" si="62"/>
        <v>6419.5923456957635</v>
      </c>
      <c r="BX95" s="45">
        <f t="shared" ca="1" si="63"/>
        <v>6384.4919191809586</v>
      </c>
      <c r="BY95" s="45">
        <f t="shared" ca="1" si="64"/>
        <v>6374.0436778884941</v>
      </c>
      <c r="BZ95" s="45">
        <f t="shared" ca="1" si="65"/>
        <v>6402.43878780251</v>
      </c>
      <c r="CA95" s="45">
        <f t="shared" ca="1" si="66"/>
        <v>6368.022683183046</v>
      </c>
      <c r="CB95" s="45">
        <f t="shared" ca="1" si="67"/>
        <v>6367.414077290513</v>
      </c>
      <c r="CC95" s="45">
        <f t="shared" ca="1" si="68"/>
        <v>6353.6126165586811</v>
      </c>
      <c r="CD95" s="45">
        <f t="shared" ca="1" si="69"/>
        <v>6325.8121877278745</v>
      </c>
      <c r="CE95" s="45">
        <f t="shared" ca="1" si="70"/>
        <v>6286.03680472817</v>
      </c>
      <c r="CF95" s="45" cm="1">
        <f t="array" aca="1" ref="CF95" ca="1">+SUMPRODUCT($BV$3:$CE$3/100,$BV95:$CE95)</f>
        <v>6356.1911168486995</v>
      </c>
      <c r="CG95" s="35">
        <f t="shared" si="73"/>
        <v>45444</v>
      </c>
      <c r="CH95" s="24">
        <f t="shared" ca="1" si="74"/>
        <v>4.3918407629484513E-2</v>
      </c>
      <c r="CI95" s="24">
        <f t="shared" ca="1" si="75"/>
        <v>4.4132534040902005E-2</v>
      </c>
      <c r="CJ95" s="24">
        <f t="shared" ca="1" si="76"/>
        <v>4.5292908464553916E-2</v>
      </c>
      <c r="CK95" s="24">
        <f t="shared" ca="1" si="77"/>
        <v>4.4747323991825905E-2</v>
      </c>
      <c r="CL95" s="24">
        <f t="shared" ca="1" si="78"/>
        <v>4.5364816435001121E-2</v>
      </c>
      <c r="CM95" s="24">
        <f t="shared" ca="1" si="79"/>
        <v>4.5630001489841865E-2</v>
      </c>
      <c r="CN95" s="24">
        <f t="shared" ca="1" si="80"/>
        <v>4.5868533433233161E-2</v>
      </c>
      <c r="CO95" s="24">
        <f t="shared" ca="1" si="81"/>
        <v>4.592721336317207E-2</v>
      </c>
      <c r="CP95" s="24">
        <f t="shared" ca="1" si="82"/>
        <v>4.6892387471634045E-2</v>
      </c>
      <c r="CQ95" s="24">
        <f t="shared" ca="1" si="83"/>
        <v>4.7095124208664352E-2</v>
      </c>
      <c r="CR95" s="24">
        <f t="shared" ca="1" si="71"/>
        <v>4.5815916329230877E-2</v>
      </c>
      <c r="CS95" s="35">
        <f t="shared" si="84"/>
        <v>45444</v>
      </c>
      <c r="CT95" s="24">
        <f t="shared" ca="1" si="85"/>
        <v>2.6913391179948976</v>
      </c>
      <c r="CU95" s="24">
        <f t="shared" ca="1" si="86"/>
        <v>2.697388894675774</v>
      </c>
      <c r="CV95" s="24">
        <f t="shared" ca="1" si="87"/>
        <v>2.7116104241873891</v>
      </c>
      <c r="CW95" s="24">
        <f t="shared" ca="1" si="88"/>
        <v>2.7110370334532443</v>
      </c>
      <c r="CX95" s="24">
        <f t="shared" ca="1" si="89"/>
        <v>2.7214346287725619</v>
      </c>
      <c r="CY95" s="24">
        <f t="shared" ca="1" si="90"/>
        <v>2.7162366494284198</v>
      </c>
      <c r="CZ95" s="24">
        <f t="shared" ca="1" si="91"/>
        <v>2.7259453195862151</v>
      </c>
      <c r="DA95" s="24">
        <f t="shared" ca="1" si="92"/>
        <v>2.7195768698956724</v>
      </c>
      <c r="DB95" s="24">
        <f t="shared" ca="1" si="93"/>
        <v>2.7243823274950008</v>
      </c>
      <c r="DC95" s="24">
        <f t="shared" ca="1" si="94"/>
        <v>2.7198645746733314</v>
      </c>
      <c r="DD95" s="48">
        <f t="shared" ca="1" si="95"/>
        <v>2.7164148262109902</v>
      </c>
      <c r="DE95" s="48">
        <f>+[1]NAC!AG96</f>
        <v>2.7152970133857899</v>
      </c>
    </row>
    <row r="96" spans="1:109" x14ac:dyDescent="0.25">
      <c r="A96" s="110">
        <f t="shared" si="72"/>
        <v>123</v>
      </c>
      <c r="B96" s="35">
        <f>+NAC!A96</f>
        <v>45474</v>
      </c>
      <c r="C96" s="19" cm="1">
        <f t="array" aca="1" ref="C96" ca="1">INDIRECT(_xlfn.CONCAT(C$4,"_d!",C$1,$A96))</f>
        <v>6661.53173828125</v>
      </c>
      <c r="D96" s="19" cm="1">
        <f t="array" aca="1" ref="D96" ca="1">INDIRECT(_xlfn.CONCAT(D$4,"_d!",D$1,$A96))</f>
        <v>6654.23486328125</v>
      </c>
      <c r="E96" s="19" cm="1">
        <f t="array" aca="1" ref="E96" ca="1">INDIRECT(_xlfn.CONCAT(E$4,"_d!",E$1,$A96))</f>
        <v>6675.2080078125</v>
      </c>
      <c r="F96" s="19" cm="1">
        <f t="array" aca="1" ref="F96" ca="1">INDIRECT(_xlfn.CONCAT(F$4,"_d!",F$1,$A96))</f>
        <v>6723.712890625</v>
      </c>
      <c r="G96" s="19" cm="1">
        <f t="array" aca="1" ref="G96" ca="1">INDIRECT(_xlfn.CONCAT(G$4,"_d!",G$1,$A96))</f>
        <v>6789.7939453125</v>
      </c>
      <c r="H96" s="19" cm="1">
        <f t="array" aca="1" ref="H96" ca="1">INDIRECT(_xlfn.CONCAT(H$4,"_d!",H$1,$A96))</f>
        <v>6502.68994140625</v>
      </c>
      <c r="I96" s="42">
        <f t="shared" ca="1" si="52"/>
        <v>6674.0866980504297</v>
      </c>
      <c r="J96" s="19" cm="1">
        <f t="array" aca="1" ref="J96" ca="1">INDIRECT(_xlfn.CONCAT(J$4,"_d!",J$1,$A96))</f>
        <v>6653.56005859375</v>
      </c>
      <c r="K96" s="19" cm="1">
        <f t="array" aca="1" ref="K96" ca="1">INDIRECT(_xlfn.CONCAT(K$4,"_d!",K$1,$A96))</f>
        <v>6682.099609375</v>
      </c>
      <c r="L96" s="19" cm="1">
        <f t="array" aca="1" ref="L96" ca="1">INDIRECT(_xlfn.CONCAT(L$4,"_d!",L$1,$A96))</f>
        <v>6665.6552734375</v>
      </c>
      <c r="M96" s="19" cm="1">
        <f t="array" aca="1" ref="M96" ca="1">INDIRECT(_xlfn.CONCAT(M$4,"_d!",M$1,$A96))</f>
        <v>6684.70703125</v>
      </c>
      <c r="N96" s="19" cm="1">
        <f t="array" aca="1" ref="N96" ca="1">INDIRECT(_xlfn.CONCAT(N$4,"_d!",N$1,$A96))</f>
        <v>6769.1376953125</v>
      </c>
      <c r="O96" s="19" cm="1">
        <f t="array" aca="1" ref="O96" ca="1">INDIRECT(_xlfn.CONCAT(O$4,"_d!",O$1,$A96))</f>
        <v>6448.423828125</v>
      </c>
      <c r="P96" s="42">
        <f ca="1">+SUMPRODUCT(J$3:$O$3,J96:O96)</f>
        <v>6667.5849917405121</v>
      </c>
      <c r="Q96" s="19" cm="1">
        <f t="array" aca="1" ref="Q96" ca="1">INDIRECT(_xlfn.CONCAT(Q$4,"_d!",Q$1,$A96))</f>
        <v>6586.68310546875</v>
      </c>
      <c r="R96" s="19" cm="1">
        <f t="array" aca="1" ref="R96" ca="1">INDIRECT(_xlfn.CONCAT(R$4,"_d!",R$1,$A96))</f>
        <v>6618.53173828125</v>
      </c>
      <c r="S96" s="19" cm="1">
        <f t="array" aca="1" ref="S96" ca="1">INDIRECT(_xlfn.CONCAT(S$4,"_d!",S$1,$A96))</f>
        <v>6671.38134765625</v>
      </c>
      <c r="T96" s="19" cm="1">
        <f t="array" aca="1" ref="T96" ca="1">INDIRECT(_xlfn.CONCAT(T$4,"_d!",T$1,$A96))</f>
        <v>6785.4580078125</v>
      </c>
      <c r="U96" s="19" cm="1">
        <f t="array" aca="1" ref="U96" ca="1">INDIRECT(_xlfn.CONCAT(U$4,"_d!",U$1,$A96))</f>
        <v>6786.00244140625</v>
      </c>
      <c r="V96" s="19" cm="1">
        <f t="array" aca="1" ref="V96" ca="1">INDIRECT(_xlfn.CONCAT(V$4,"_d!",V$1,$A96))</f>
        <v>6479.62939453125</v>
      </c>
      <c r="W96" s="42">
        <f t="shared" ca="1" si="53"/>
        <v>6634.3008083355771</v>
      </c>
      <c r="X96" s="19" cm="1">
        <f t="array" aca="1" ref="X96" ca="1">INDIRECT(_xlfn.CONCAT(X$4,"_d!",X$1,$A96))</f>
        <v>6559.8525390625</v>
      </c>
      <c r="Y96" s="19" cm="1">
        <f t="array" aca="1" ref="Y96" ca="1">INDIRECT(_xlfn.CONCAT(Y$4,"_d!",Y$1,$A96))</f>
        <v>6634.27734375</v>
      </c>
      <c r="Z96" s="19" cm="1">
        <f t="array" aca="1" ref="Z96" ca="1">INDIRECT(_xlfn.CONCAT(Z$4,"_d!",Z$1,$A96))</f>
        <v>6705.71142578125</v>
      </c>
      <c r="AA96" s="19" cm="1">
        <f t="array" aca="1" ref="AA96" ca="1">INDIRECT(_xlfn.CONCAT(AA$4,"_d!",AA$1,$A96))</f>
        <v>6696.52099609375</v>
      </c>
      <c r="AB96" s="19" cm="1">
        <f t="array" aca="1" ref="AB96" ca="1">INDIRECT(_xlfn.CONCAT(AB$4,"_d!",AB$1,$A96))</f>
        <v>6829.37548828125</v>
      </c>
      <c r="AC96" s="19" cm="1">
        <f t="array" aca="1" ref="AC96" ca="1">INDIRECT(_xlfn.CONCAT(AC$4,"_d!",AC$1,$A96))</f>
        <v>6508.53955078125</v>
      </c>
      <c r="AD96" s="42">
        <f t="shared" ca="1" si="54"/>
        <v>6626.2647066817244</v>
      </c>
      <c r="AE96" s="19" cm="1">
        <f t="array" aca="1" ref="AE96" ca="1">INDIRECT(_xlfn.CONCAT(AE$4,"_d!",AE$1,$A96))</f>
        <v>6617.12353515625</v>
      </c>
      <c r="AF96" s="19" cm="1">
        <f t="array" aca="1" ref="AF96" ca="1">INDIRECT(_xlfn.CONCAT(AF$4,"_d!",AF$1,$A96))</f>
        <v>6667.56494140625</v>
      </c>
      <c r="AG96" s="19" cm="1">
        <f t="array" aca="1" ref="AG96" ca="1">INDIRECT(_xlfn.CONCAT(AG$4,"_d!",AG$1,$A96))</f>
        <v>6677.53955078125</v>
      </c>
      <c r="AH96" s="19" cm="1">
        <f t="array" aca="1" ref="AH96" ca="1">INDIRECT(_xlfn.CONCAT(AH$4,"_d!",AH$1,$A96))</f>
        <v>6781.189453125</v>
      </c>
      <c r="AI96" s="19" cm="1">
        <f t="array" aca="1" ref="AI96" ca="1">INDIRECT(_xlfn.CONCAT(AI$4,"_d!",AI$1,$A96))</f>
        <v>6764.46142578125</v>
      </c>
      <c r="AJ96" s="19" cm="1">
        <f t="array" aca="1" ref="AJ96" ca="1">INDIRECT(_xlfn.CONCAT(AJ$4,"_d!",AJ$1,$A96))</f>
        <v>6549.3115234375</v>
      </c>
      <c r="AK96" s="42">
        <f t="shared" ca="1" si="55"/>
        <v>6657.9954616348514</v>
      </c>
      <c r="AL96" s="19" cm="1">
        <f t="array" aca="1" ref="AL96" ca="1">INDIRECT(_xlfn.CONCAT(AL$4,"_d!",AL$1,$A96))</f>
        <v>6571.87841796875</v>
      </c>
      <c r="AM96" s="19" cm="1">
        <f t="array" aca="1" ref="AM96" ca="1">INDIRECT(_xlfn.CONCAT(AM$4,"_d!",AM$1,$A96))</f>
        <v>6650.44873046875</v>
      </c>
      <c r="AN96" s="19" cm="1">
        <f t="array" aca="1" ref="AN96" ca="1">INDIRECT(_xlfn.CONCAT(AN$4,"_d!",AN$1,$A96))</f>
        <v>6652.4443359375</v>
      </c>
      <c r="AO96" s="19" cm="1">
        <f t="array" aca="1" ref="AO96" ca="1">INDIRECT(_xlfn.CONCAT(AO$4,"_d!",AO$1,$A96))</f>
        <v>6679.22998046875</v>
      </c>
      <c r="AP96" s="19" cm="1">
        <f t="array" aca="1" ref="AP96" ca="1">INDIRECT(_xlfn.CONCAT(AP$4,"_d!",AP$1,$A96))</f>
        <v>6809.3818359375</v>
      </c>
      <c r="AQ96" s="19" cm="1">
        <f t="array" aca="1" ref="AQ96" ca="1">INDIRECT(_xlfn.CONCAT(AQ$4,"_d!",AQ$1,$A96))</f>
        <v>6504.00146484375</v>
      </c>
      <c r="AR96" s="42">
        <f t="shared" ca="1" si="56"/>
        <v>6622.2049081496989</v>
      </c>
      <c r="AS96" s="19" cm="1">
        <f t="array" aca="1" ref="AS96" ca="1">INDIRECT(_xlfn.CONCAT(AS$4,"_d!",AS$1,$A96))</f>
        <v>6579.22216796875</v>
      </c>
      <c r="AT96" s="19" cm="1">
        <f t="array" aca="1" ref="AT96" ca="1">INDIRECT(_xlfn.CONCAT(AT$4,"_d!",AT$1,$A96))</f>
        <v>6659.17431640625</v>
      </c>
      <c r="AU96" s="19" cm="1">
        <f t="array" aca="1" ref="AU96" ca="1">INDIRECT(_xlfn.CONCAT(AU$4,"_d!",AU$1,$A96))</f>
        <v>6630.72607421875</v>
      </c>
      <c r="AV96" s="19" cm="1">
        <f t="array" aca="1" ref="AV96" ca="1">INDIRECT(_xlfn.CONCAT(AV$4,"_d!",AV$1,$A96))</f>
        <v>6794.546875</v>
      </c>
      <c r="AW96" s="19" cm="1">
        <f t="array" aca="1" ref="AW96" ca="1">INDIRECT(_xlfn.CONCAT(AW$4,"_d!",AW$1,$A96))</f>
        <v>6789.37255859375</v>
      </c>
      <c r="AX96" s="19" cm="1">
        <f t="array" aca="1" ref="AX96" ca="1">INDIRECT(_xlfn.CONCAT(AX$4,"_d!",AX$1,$A96))</f>
        <v>6473.9189453125</v>
      </c>
      <c r="AY96" s="42">
        <f t="shared" ca="1" si="57"/>
        <v>6624.255910578835</v>
      </c>
      <c r="AZ96" s="19" cm="1">
        <f t="array" aca="1" ref="AZ96" ca="1">INDIRECT(_xlfn.CONCAT(AZ$4,"_d!",AZ$1,$A96))</f>
        <v>6574.54443359375</v>
      </c>
      <c r="BA96" s="19" cm="1">
        <f t="array" aca="1" ref="BA96" ca="1">INDIRECT(_xlfn.CONCAT(BA$4,"_d!",BA$1,$A96))</f>
        <v>6637.25048828125</v>
      </c>
      <c r="BB96" s="19" cm="1">
        <f t="array" aca="1" ref="BB96" ca="1">INDIRECT(_xlfn.CONCAT(BB$4,"_d!",BB$1,$A96))</f>
        <v>6640.875</v>
      </c>
      <c r="BC96" s="19" cm="1">
        <f t="array" aca="1" ref="BC96" ca="1">INDIRECT(_xlfn.CONCAT(BC$4,"_d!",BC$1,$A96))</f>
        <v>6683.265625</v>
      </c>
      <c r="BD96" s="19" cm="1">
        <f t="array" aca="1" ref="BD96" ca="1">INDIRECT(_xlfn.CONCAT(BD$4,"_d!",BD$1,$A96))</f>
        <v>6807.42529296875</v>
      </c>
      <c r="BE96" s="19" cm="1">
        <f t="array" aca="1" ref="BE96" ca="1">INDIRECT(_xlfn.CONCAT(BE$4,"_d!",BE$1,$A96))</f>
        <v>6520.67236328125</v>
      </c>
      <c r="BF96" s="42">
        <f t="shared" ca="1" si="58"/>
        <v>6613.1730649100991</v>
      </c>
      <c r="BG96" s="19" cm="1">
        <f t="array" aca="1" ref="BG96" ca="1">INDIRECT(_xlfn.CONCAT(BG$4,"_d!",BG$1,$A96))</f>
        <v>6550.28173828125</v>
      </c>
      <c r="BH96" s="19" cm="1">
        <f t="array" aca="1" ref="BH96" ca="1">INDIRECT(_xlfn.CONCAT(BH$4,"_d!",BH$1,$A96))</f>
        <v>6628.3408203125</v>
      </c>
      <c r="BI96" s="19" cm="1">
        <f t="array" aca="1" ref="BI96" ca="1">INDIRECT(_xlfn.CONCAT(BI$4,"_d!",BI$1,$A96))</f>
        <v>6647.26806640625</v>
      </c>
      <c r="BJ96" s="19" cm="1">
        <f t="array" aca="1" ref="BJ96" ca="1">INDIRECT(_xlfn.CONCAT(BJ$4,"_d!",BJ$1,$A96))</f>
        <v>6704.59912109375</v>
      </c>
      <c r="BK96" s="19" cm="1">
        <f t="array" aca="1" ref="BK96" ca="1">INDIRECT(_xlfn.CONCAT(BK$4,"_d!",BK$1,$A96))</f>
        <v>6797.80322265625</v>
      </c>
      <c r="BL96" s="19" cm="1">
        <f t="array" aca="1" ref="BL96" ca="1">INDIRECT(_xlfn.CONCAT(BL$4,"_d!",BL$1,$A96))</f>
        <v>6479.525390625</v>
      </c>
      <c r="BM96" s="42">
        <f t="shared" ca="1" si="59"/>
        <v>6589.489220247121</v>
      </c>
      <c r="BN96" s="19" cm="1">
        <f t="array" aca="1" ref="BN96" ca="1">INDIRECT(_xlfn.CONCAT(BN$4,"_d!",BN$1,$A96))</f>
        <v>6513.28759765625</v>
      </c>
      <c r="BO96" s="19" cm="1">
        <f t="array" aca="1" ref="BO96" ca="1">INDIRECT(_xlfn.CONCAT(BO$4,"_d!",BO$1,$A96))</f>
        <v>6609.19921875</v>
      </c>
      <c r="BP96" s="19" cm="1">
        <f t="array" aca="1" ref="BP96" ca="1">INDIRECT(_xlfn.CONCAT(BP$4,"_d!",BP$1,$A96))</f>
        <v>6596.8125</v>
      </c>
      <c r="BQ96" s="19" cm="1">
        <f t="array" aca="1" ref="BQ96" ca="1">INDIRECT(_xlfn.CONCAT(BQ$4,"_d!",BQ$1,$A96))</f>
        <v>6701.9521484375</v>
      </c>
      <c r="BR96" s="19" cm="1">
        <f t="array" aca="1" ref="BR96" ca="1">INDIRECT(_xlfn.CONCAT(BR$4,"_d!",BR$1,$A96))</f>
        <v>6768.7578125</v>
      </c>
      <c r="BS96" s="19" cm="1">
        <f t="array" aca="1" ref="BS96" ca="1">INDIRECT(_xlfn.CONCAT(BS$4,"_d!",BS$1,$A96))</f>
        <v>6488.35693359375</v>
      </c>
      <c r="BT96" s="42">
        <f t="shared" ca="1" si="60"/>
        <v>6551.4325163519034</v>
      </c>
      <c r="BU96" s="42"/>
      <c r="BV96" s="45">
        <f t="shared" ca="1" si="61"/>
        <v>6674.0866980504297</v>
      </c>
      <c r="BW96" s="45">
        <f t="shared" ca="1" si="62"/>
        <v>6667.5849917405121</v>
      </c>
      <c r="BX96" s="45">
        <f t="shared" ca="1" si="63"/>
        <v>6634.3008083355771</v>
      </c>
      <c r="BY96" s="45">
        <f t="shared" ca="1" si="64"/>
        <v>6626.2647066817244</v>
      </c>
      <c r="BZ96" s="45">
        <f t="shared" ca="1" si="65"/>
        <v>6657.9954616348514</v>
      </c>
      <c r="CA96" s="45">
        <f t="shared" ca="1" si="66"/>
        <v>6622.2049081496989</v>
      </c>
      <c r="CB96" s="45">
        <f t="shared" ca="1" si="67"/>
        <v>6624.255910578835</v>
      </c>
      <c r="CC96" s="45">
        <f t="shared" ca="1" si="68"/>
        <v>6613.1730649100991</v>
      </c>
      <c r="CD96" s="45">
        <f t="shared" ca="1" si="69"/>
        <v>6589.489220247121</v>
      </c>
      <c r="CE96" s="45">
        <f t="shared" ca="1" si="70"/>
        <v>6551.4325163519034</v>
      </c>
      <c r="CF96" s="45" cm="1">
        <f t="array" aca="1" ref="CF96" ca="1">+SUMPRODUCT($BV$3:$CE$3/100,$BV96:$CE96)</f>
        <v>6613.3909339105721</v>
      </c>
      <c r="CG96" s="35">
        <f t="shared" si="73"/>
        <v>45474</v>
      </c>
      <c r="CH96" s="24">
        <f t="shared" ref="CH96:CH108" ca="1" si="96">+BV96/BV95-1</f>
        <v>3.8219628180359511E-2</v>
      </c>
      <c r="CI96" s="24">
        <f t="shared" ref="CI96:CI108" ca="1" si="97">+BW96/BW95-1</f>
        <v>3.8630590961281852E-2</v>
      </c>
      <c r="CJ96" s="24">
        <f t="shared" ref="CJ96:CJ108" ca="1" si="98">+BX96/BX95-1</f>
        <v>3.912745012709884E-2</v>
      </c>
      <c r="CK96" s="24">
        <f t="shared" ref="CK96:CK108" ca="1" si="99">+BY96/BY95-1</f>
        <v>3.9570018898392956E-2</v>
      </c>
      <c r="CL96" s="24">
        <f t="shared" ref="CL96:CL108" ca="1" si="100">+BZ96/BZ95-1</f>
        <v>3.9915520054515818E-2</v>
      </c>
      <c r="CM96" s="24">
        <f t="shared" ref="CM96:CM108" ca="1" si="101">+CA96/CA95-1</f>
        <v>3.991540822207007E-2</v>
      </c>
      <c r="CN96" s="24">
        <f t="shared" ref="CN96:CN108" ca="1" si="102">+CB96/CB95-1</f>
        <v>4.0336913882254466E-2</v>
      </c>
      <c r="CO96" s="24">
        <f t="shared" ref="CO96:CO108" ca="1" si="103">+CC96/CC95-1</f>
        <v>4.0852419562841469E-2</v>
      </c>
      <c r="CP96" s="24">
        <f t="shared" ref="CP96:CP108" ca="1" si="104">+CD96/CD95-1</f>
        <v>4.1682715941327109E-2</v>
      </c>
      <c r="CQ96" s="24">
        <f t="shared" ref="CQ96:CQ108" ca="1" si="105">+CE96/CE95-1</f>
        <v>4.2219878735694216E-2</v>
      </c>
      <c r="CR96" s="24">
        <f t="shared" ref="CR96:CR108" ca="1" si="106">+CF96/CF95-1</f>
        <v>4.0464456202410126E-2</v>
      </c>
      <c r="CS96" s="35">
        <f t="shared" si="84"/>
        <v>45474</v>
      </c>
      <c r="CT96" s="24">
        <f t="shared" ref="CT96:CT108" ca="1" si="107">+BV96/BV84-1</f>
        <v>2.6132615552835312</v>
      </c>
      <c r="CU96" s="24">
        <f t="shared" ref="CU96:CU108" ca="1" si="108">+BW96/BW84-1</f>
        <v>2.6175638297860671</v>
      </c>
      <c r="CV96" s="24">
        <f t="shared" ref="CV96:CV108" ca="1" si="109">+BX96/BX84-1</f>
        <v>2.6324094850832909</v>
      </c>
      <c r="CW96" s="24">
        <f t="shared" ref="CW96:CW108" ca="1" si="110">+BY96/BY84-1</f>
        <v>2.6300904058963663</v>
      </c>
      <c r="CX96" s="24">
        <f t="shared" ref="CX96:CX108" ca="1" si="111">+BZ96/BZ84-1</f>
        <v>2.6403084050790526</v>
      </c>
      <c r="CY96" s="24">
        <f t="shared" ref="CY96:CY108" ca="1" si="112">+CA96/CA84-1</f>
        <v>2.6344031672917785</v>
      </c>
      <c r="CZ96" s="24">
        <f t="shared" ref="CZ96:CZ108" ca="1" si="113">+CB96/CB84-1</f>
        <v>2.6438120023628606</v>
      </c>
      <c r="DA96" s="24">
        <f t="shared" ref="DA96:DA108" ca="1" si="114">+CC96/CC84-1</f>
        <v>2.6385253986573081</v>
      </c>
      <c r="DB96" s="24">
        <f t="shared" ref="DB96:DB108" ca="1" si="115">+CD96/CD84-1</f>
        <v>2.6419301538575235</v>
      </c>
      <c r="DC96" s="24">
        <f t="shared" ref="DC96:DC108" ca="1" si="116">+CE96/CE84-1</f>
        <v>2.6369420791890832</v>
      </c>
      <c r="DD96" s="48">
        <f t="shared" ref="DD96:DD108" ca="1" si="117">+CF96/CF84-1</f>
        <v>2.6350461064409898</v>
      </c>
      <c r="DE96" s="48">
        <f>+[1]NAC!AG97</f>
        <v>2.6344572785918889</v>
      </c>
    </row>
    <row r="97" spans="1:110" x14ac:dyDescent="0.25">
      <c r="A97" s="110">
        <f t="shared" si="72"/>
        <v>124</v>
      </c>
      <c r="B97" s="35">
        <f>+NAC!A97</f>
        <v>45505</v>
      </c>
      <c r="C97" s="19" cm="1">
        <f t="array" aca="1" ref="C97" ca="1">INDIRECT(_xlfn.CONCAT(C$4,"_d!",C$1,$A97))</f>
        <v>6911.8115234375</v>
      </c>
      <c r="D97" s="19" cm="1">
        <f t="array" aca="1" ref="D97" ca="1">INDIRECT(_xlfn.CONCAT(D$4,"_d!",D$1,$A97))</f>
        <v>6909.056640625</v>
      </c>
      <c r="E97" s="19" cm="1">
        <f t="array" aca="1" ref="E97" ca="1">INDIRECT(_xlfn.CONCAT(E$4,"_d!",E$1,$A97))</f>
        <v>7014.57080078125</v>
      </c>
      <c r="F97" s="19" cm="1">
        <f t="array" aca="1" ref="F97" ca="1">INDIRECT(_xlfn.CONCAT(F$4,"_d!",F$1,$A97))</f>
        <v>7027.3154296875</v>
      </c>
      <c r="G97" s="19" cm="1">
        <f t="array" aca="1" ref="G97" ca="1">INDIRECT(_xlfn.CONCAT(G$4,"_d!",G$1,$A97))</f>
        <v>7101.2939453125</v>
      </c>
      <c r="H97" s="19" cm="1">
        <f t="array" aca="1" ref="H97" ca="1">INDIRECT(_xlfn.CONCAT(H$4,"_d!",H$1,$A97))</f>
        <v>6811.5537109375</v>
      </c>
      <c r="I97" s="42">
        <f t="shared" ca="1" si="52"/>
        <v>6954.1999317770342</v>
      </c>
      <c r="J97" s="19" cm="1">
        <f t="array" aca="1" ref="J97" ca="1">INDIRECT(_xlfn.CONCAT(J$4,"_d!",J$1,$A97))</f>
        <v>6900.98486328125</v>
      </c>
      <c r="K97" s="19" cm="1">
        <f t="array" aca="1" ref="K97" ca="1">INDIRECT(_xlfn.CONCAT(K$4,"_d!",K$1,$A97))</f>
        <v>6939.96337890625</v>
      </c>
      <c r="L97" s="19" cm="1">
        <f t="array" aca="1" ref="L97" ca="1">INDIRECT(_xlfn.CONCAT(L$4,"_d!",L$1,$A97))</f>
        <v>7006.0263671875</v>
      </c>
      <c r="M97" s="19" cm="1">
        <f t="array" aca="1" ref="M97" ca="1">INDIRECT(_xlfn.CONCAT(M$4,"_d!",M$1,$A97))</f>
        <v>6984.54833984375</v>
      </c>
      <c r="N97" s="19" cm="1">
        <f t="array" aca="1" ref="N97" ca="1">INDIRECT(_xlfn.CONCAT(N$4,"_d!",N$1,$A97))</f>
        <v>7080.01806640625</v>
      </c>
      <c r="O97" s="19" cm="1">
        <f t="array" aca="1" ref="O97" ca="1">INDIRECT(_xlfn.CONCAT(O$4,"_d!",O$1,$A97))</f>
        <v>6749.17529296875</v>
      </c>
      <c r="P97" s="42">
        <f ca="1">+SUMPRODUCT(J$3:$O$3,J97:O97)</f>
        <v>6944.7292816686313</v>
      </c>
      <c r="Q97" s="19" cm="1">
        <f t="array" aca="1" ref="Q97" ca="1">INDIRECT(_xlfn.CONCAT(Q$4,"_d!",Q$1,$A97))</f>
        <v>6842.40771484375</v>
      </c>
      <c r="R97" s="19" cm="1">
        <f t="array" aca="1" ref="R97" ca="1">INDIRECT(_xlfn.CONCAT(R$4,"_d!",R$1,$A97))</f>
        <v>6876.373046875</v>
      </c>
      <c r="S97" s="19" cm="1">
        <f t="array" aca="1" ref="S97" ca="1">INDIRECT(_xlfn.CONCAT(S$4,"_d!",S$1,$A97))</f>
        <v>7014.8671875</v>
      </c>
      <c r="T97" s="19" cm="1">
        <f t="array" aca="1" ref="T97" ca="1">INDIRECT(_xlfn.CONCAT(T$4,"_d!",T$1,$A97))</f>
        <v>7086.00537109375</v>
      </c>
      <c r="U97" s="19" cm="1">
        <f t="array" aca="1" ref="U97" ca="1">INDIRECT(_xlfn.CONCAT(U$4,"_d!",U$1,$A97))</f>
        <v>7098.333984375</v>
      </c>
      <c r="V97" s="19" cm="1">
        <f t="array" aca="1" ref="V97" ca="1">INDIRECT(_xlfn.CONCAT(V$4,"_d!",V$1,$A97))</f>
        <v>6780.43798828125</v>
      </c>
      <c r="W97" s="42">
        <f t="shared" ca="1" si="53"/>
        <v>6911.6867676751726</v>
      </c>
      <c r="X97" s="19" cm="1">
        <f t="array" aca="1" ref="X97" ca="1">INDIRECT(_xlfn.CONCAT(X$4,"_d!",X$1,$A97))</f>
        <v>6821.07763671875</v>
      </c>
      <c r="Y97" s="19" cm="1">
        <f t="array" aca="1" ref="Y97" ca="1">INDIRECT(_xlfn.CONCAT(Y$4,"_d!",Y$1,$A97))</f>
        <v>6889.228515625</v>
      </c>
      <c r="Z97" s="19" cm="1">
        <f t="array" aca="1" ref="Z97" ca="1">INDIRECT(_xlfn.CONCAT(Z$4,"_d!",Z$1,$A97))</f>
        <v>7050.40966796875</v>
      </c>
      <c r="AA97" s="19" cm="1">
        <f t="array" aca="1" ref="AA97" ca="1">INDIRECT(_xlfn.CONCAT(AA$4,"_d!",AA$1,$A97))</f>
        <v>6994.39892578125</v>
      </c>
      <c r="AB97" s="19" cm="1">
        <f t="array" aca="1" ref="AB97" ca="1">INDIRECT(_xlfn.CONCAT(AB$4,"_d!",AB$1,$A97))</f>
        <v>7142.306640625</v>
      </c>
      <c r="AC97" s="19" cm="1">
        <f t="array" aca="1" ref="AC97" ca="1">INDIRECT(_xlfn.CONCAT(AC$4,"_d!",AC$1,$A97))</f>
        <v>6807.7890625</v>
      </c>
      <c r="AD97" s="42">
        <f t="shared" ca="1" si="54"/>
        <v>6901.7819497015989</v>
      </c>
      <c r="AE97" s="19" cm="1">
        <f t="array" aca="1" ref="AE97" ca="1">INDIRECT(_xlfn.CONCAT(AE$4,"_d!",AE$1,$A97))</f>
        <v>6876.5009765625</v>
      </c>
      <c r="AF97" s="19" cm="1">
        <f t="array" aca="1" ref="AF97" ca="1">INDIRECT(_xlfn.CONCAT(AF$4,"_d!",AF$1,$A97))</f>
        <v>6926.17724609375</v>
      </c>
      <c r="AG97" s="19" cm="1">
        <f t="array" aca="1" ref="AG97" ca="1">INDIRECT(_xlfn.CONCAT(AG$4,"_d!",AG$1,$A97))</f>
        <v>7016.2607421875</v>
      </c>
      <c r="AH97" s="19" cm="1">
        <f t="array" aca="1" ref="AH97" ca="1">INDIRECT(_xlfn.CONCAT(AH$4,"_d!",AH$1,$A97))</f>
        <v>7081.462890625</v>
      </c>
      <c r="AI97" s="19" cm="1">
        <f t="array" aca="1" ref="AI97" ca="1">INDIRECT(_xlfn.CONCAT(AI$4,"_d!",AI$1,$A97))</f>
        <v>7071.138671875</v>
      </c>
      <c r="AJ97" s="19" cm="1">
        <f t="array" aca="1" ref="AJ97" ca="1">INDIRECT(_xlfn.CONCAT(AJ$4,"_d!",AJ$1,$A97))</f>
        <v>6848.76123046875</v>
      </c>
      <c r="AK97" s="42">
        <f t="shared" ca="1" si="55"/>
        <v>6930.6868466724636</v>
      </c>
      <c r="AL97" s="19" cm="1">
        <f t="array" aca="1" ref="AL97" ca="1">INDIRECT(_xlfn.CONCAT(AL$4,"_d!",AL$1,$A97))</f>
        <v>6835.2255859375</v>
      </c>
      <c r="AM97" s="19" cm="1">
        <f t="array" aca="1" ref="AM97" ca="1">INDIRECT(_xlfn.CONCAT(AM$4,"_d!",AM$1,$A97))</f>
        <v>6910.06640625</v>
      </c>
      <c r="AN97" s="19" cm="1">
        <f t="array" aca="1" ref="AN97" ca="1">INDIRECT(_xlfn.CONCAT(AN$4,"_d!",AN$1,$A97))</f>
        <v>6995.39306640625</v>
      </c>
      <c r="AO97" s="19" cm="1">
        <f t="array" aca="1" ref="AO97" ca="1">INDIRECT(_xlfn.CONCAT(AO$4,"_d!",AO$1,$A97))</f>
        <v>6972.18994140625</v>
      </c>
      <c r="AP97" s="19" cm="1">
        <f t="array" aca="1" ref="AP97" ca="1">INDIRECT(_xlfn.CONCAT(AP$4,"_d!",AP$1,$A97))</f>
        <v>7116.03955078125</v>
      </c>
      <c r="AQ97" s="19" cm="1">
        <f t="array" aca="1" ref="AQ97" ca="1">INDIRECT(_xlfn.CONCAT(AQ$4,"_d!",AQ$1,$A97))</f>
        <v>6804.4404296875</v>
      </c>
      <c r="AR97" s="42">
        <f t="shared" ca="1" si="56"/>
        <v>6896.7673509986871</v>
      </c>
      <c r="AS97" s="19" cm="1">
        <f t="array" aca="1" ref="AS97" ca="1">INDIRECT(_xlfn.CONCAT(AS$4,"_d!",AS$1,$A97))</f>
        <v>6848.90576171875</v>
      </c>
      <c r="AT97" s="19" cm="1">
        <f t="array" aca="1" ref="AT97" ca="1">INDIRECT(_xlfn.CONCAT(AT$4,"_d!",AT$1,$A97))</f>
        <v>6921.353515625</v>
      </c>
      <c r="AU97" s="19" cm="1">
        <f t="array" aca="1" ref="AU97" ca="1">INDIRECT(_xlfn.CONCAT(AU$4,"_d!",AU$1,$A97))</f>
        <v>6970.96240234375</v>
      </c>
      <c r="AV97" s="19" cm="1">
        <f t="array" aca="1" ref="AV97" ca="1">INDIRECT(_xlfn.CONCAT(AV$4,"_d!",AV$1,$A97))</f>
        <v>7090.44384765625</v>
      </c>
      <c r="AW97" s="19" cm="1">
        <f t="array" aca="1" ref="AW97" ca="1">INDIRECT(_xlfn.CONCAT(AW$4,"_d!",AW$1,$A97))</f>
        <v>7091.984375</v>
      </c>
      <c r="AX97" s="19" cm="1">
        <f t="array" aca="1" ref="AX97" ca="1">INDIRECT(_xlfn.CONCAT(AX$4,"_d!",AX$1,$A97))</f>
        <v>6776.38916015625</v>
      </c>
      <c r="AY97" s="42">
        <f t="shared" ca="1" si="57"/>
        <v>6901.8048188560142</v>
      </c>
      <c r="AZ97" s="19" cm="1">
        <f t="array" aca="1" ref="AZ97" ca="1">INDIRECT(_xlfn.CONCAT(AZ$4,"_d!",AZ$1,$A97))</f>
        <v>6846.97705078125</v>
      </c>
      <c r="BA97" s="19" cm="1">
        <f t="array" aca="1" ref="BA97" ca="1">INDIRECT(_xlfn.CONCAT(BA$4,"_d!",BA$1,$A97))</f>
        <v>6896.68994140625</v>
      </c>
      <c r="BB97" s="19" cm="1">
        <f t="array" aca="1" ref="BB97" ca="1">INDIRECT(_xlfn.CONCAT(BB$4,"_d!",BB$1,$A97))</f>
        <v>6987.291015625</v>
      </c>
      <c r="BC97" s="19" cm="1">
        <f t="array" aca="1" ref="BC97" ca="1">INDIRECT(_xlfn.CONCAT(BC$4,"_d!",BC$1,$A97))</f>
        <v>6970.81982421875</v>
      </c>
      <c r="BD97" s="19" cm="1">
        <f t="array" aca="1" ref="BD97" ca="1">INDIRECT(_xlfn.CONCAT(BD$4,"_d!",BD$1,$A97))</f>
        <v>7113.06689453125</v>
      </c>
      <c r="BE97" s="19" cm="1">
        <f t="array" aca="1" ref="BE97" ca="1">INDIRECT(_xlfn.CONCAT(BE$4,"_d!",BE$1,$A97))</f>
        <v>6821.24560546875</v>
      </c>
      <c r="BF97" s="42">
        <f t="shared" ca="1" si="58"/>
        <v>6888.852897458838</v>
      </c>
      <c r="BG97" s="19" cm="1">
        <f t="array" aca="1" ref="BG97" ca="1">INDIRECT(_xlfn.CONCAT(BG$4,"_d!",BG$1,$A97))</f>
        <v>6823.1357421875</v>
      </c>
      <c r="BH97" s="19" cm="1">
        <f t="array" aca="1" ref="BH97" ca="1">INDIRECT(_xlfn.CONCAT(BH$4,"_d!",BH$1,$A97))</f>
        <v>6890.61279296875</v>
      </c>
      <c r="BI97" s="19" cm="1">
        <f t="array" aca="1" ref="BI97" ca="1">INDIRECT(_xlfn.CONCAT(BI$4,"_d!",BI$1,$A97))</f>
        <v>6995.5390625</v>
      </c>
      <c r="BJ97" s="19" cm="1">
        <f t="array" aca="1" ref="BJ97" ca="1">INDIRECT(_xlfn.CONCAT(BJ$4,"_d!",BJ$1,$A97))</f>
        <v>6996.54296875</v>
      </c>
      <c r="BK97" s="19" cm="1">
        <f t="array" aca="1" ref="BK97" ca="1">INDIRECT(_xlfn.CONCAT(BK$4,"_d!",BK$1,$A97))</f>
        <v>7100.45068359375</v>
      </c>
      <c r="BL97" s="19" cm="1">
        <f t="array" aca="1" ref="BL97" ca="1">INDIRECT(_xlfn.CONCAT(BL$4,"_d!",BL$1,$A97))</f>
        <v>6780.40478515625</v>
      </c>
      <c r="BM97" s="42">
        <f t="shared" ca="1" si="59"/>
        <v>6865.0657882786527</v>
      </c>
      <c r="BN97" s="19" cm="1">
        <f t="array" aca="1" ref="BN97" ca="1">INDIRECT(_xlfn.CONCAT(BN$4,"_d!",BN$1,$A97))</f>
        <v>6791.20849609375</v>
      </c>
      <c r="BO97" s="19" cm="1">
        <f t="array" aca="1" ref="BO97" ca="1">INDIRECT(_xlfn.CONCAT(BO$4,"_d!",BO$1,$A97))</f>
        <v>6870.75732421875</v>
      </c>
      <c r="BP97" s="19" cm="1">
        <f t="array" aca="1" ref="BP97" ca="1">INDIRECT(_xlfn.CONCAT(BP$4,"_d!",BP$1,$A97))</f>
        <v>6936.3046875</v>
      </c>
      <c r="BQ97" s="19" cm="1">
        <f t="array" aca="1" ref="BQ97" ca="1">INDIRECT(_xlfn.CONCAT(BQ$4,"_d!",BQ$1,$A97))</f>
        <v>6985.24169921875</v>
      </c>
      <c r="BR97" s="19" cm="1">
        <f t="array" aca="1" ref="BR97" ca="1">INDIRECT(_xlfn.CONCAT(BR$4,"_d!",BR$1,$A97))</f>
        <v>7064.04638671875</v>
      </c>
      <c r="BS97" s="19" cm="1">
        <f t="array" aca="1" ref="BS97" ca="1">INDIRECT(_xlfn.CONCAT(BS$4,"_d!",BS$1,$A97))</f>
        <v>6790.54150390625</v>
      </c>
      <c r="BT97" s="42">
        <f t="shared" ca="1" si="60"/>
        <v>6829.6046971347778</v>
      </c>
      <c r="BU97" s="42"/>
      <c r="BV97" s="45">
        <f t="shared" ca="1" si="61"/>
        <v>6954.1999317770342</v>
      </c>
      <c r="BW97" s="45">
        <f t="shared" ca="1" si="62"/>
        <v>6944.7292816686313</v>
      </c>
      <c r="BX97" s="45">
        <f t="shared" ca="1" si="63"/>
        <v>6911.6867676751726</v>
      </c>
      <c r="BY97" s="45">
        <f t="shared" ca="1" si="64"/>
        <v>6901.7819497015989</v>
      </c>
      <c r="BZ97" s="45">
        <f t="shared" ca="1" si="65"/>
        <v>6930.6868466724636</v>
      </c>
      <c r="CA97" s="45">
        <f t="shared" ca="1" si="66"/>
        <v>6896.7673509986871</v>
      </c>
      <c r="CB97" s="45">
        <f t="shared" ca="1" si="67"/>
        <v>6901.8048188560142</v>
      </c>
      <c r="CC97" s="45">
        <f t="shared" ca="1" si="68"/>
        <v>6888.852897458838</v>
      </c>
      <c r="CD97" s="45">
        <f t="shared" ca="1" si="69"/>
        <v>6865.0657882786527</v>
      </c>
      <c r="CE97" s="45">
        <f t="shared" ca="1" si="70"/>
        <v>6829.6046971347778</v>
      </c>
      <c r="CF97" s="45" cm="1">
        <f t="array" aca="1" ref="CF97" ca="1">+SUMPRODUCT($BV$3:$CE$3/100,$BV97:$CE97)</f>
        <v>6889.7966402285947</v>
      </c>
      <c r="CG97" s="35">
        <f t="shared" si="73"/>
        <v>45505</v>
      </c>
      <c r="CH97" s="24">
        <f t="shared" ca="1" si="96"/>
        <v>4.1970271948734039E-2</v>
      </c>
      <c r="CI97" s="24">
        <f t="shared" ca="1" si="97"/>
        <v>4.1565917835532984E-2</v>
      </c>
      <c r="CJ97" s="24">
        <f t="shared" ca="1" si="98"/>
        <v>4.1810880656945493E-2</v>
      </c>
      <c r="CK97" s="24">
        <f t="shared" ca="1" si="99"/>
        <v>4.1579570876794536E-2</v>
      </c>
      <c r="CL97" s="24">
        <f t="shared" ca="1" si="100"/>
        <v>4.095697971092549E-2</v>
      </c>
      <c r="CM97" s="24">
        <f t="shared" ca="1" si="101"/>
        <v>4.1460879972332831E-2</v>
      </c>
      <c r="CN97" s="24">
        <f t="shared" ca="1" si="102"/>
        <v>4.1898880723182375E-2</v>
      </c>
      <c r="CO97" s="24">
        <f t="shared" ca="1" si="103"/>
        <v>4.1686468786294562E-2</v>
      </c>
      <c r="CP97" s="24">
        <f t="shared" ca="1" si="104"/>
        <v>4.1820626579793796E-2</v>
      </c>
      <c r="CQ97" s="24">
        <f t="shared" ca="1" si="105"/>
        <v>4.2459749083666232E-2</v>
      </c>
      <c r="CR97" s="24">
        <f t="shared" ca="1" si="106"/>
        <v>4.1794853665875875E-2</v>
      </c>
      <c r="CS97" s="35">
        <f t="shared" si="84"/>
        <v>45505</v>
      </c>
      <c r="CT97" s="24">
        <f t="shared" ca="1" si="107"/>
        <v>2.3264681739797743</v>
      </c>
      <c r="CU97" s="24">
        <f t="shared" ca="1" si="108"/>
        <v>2.3360859128820466</v>
      </c>
      <c r="CV97" s="24">
        <f t="shared" ca="1" si="109"/>
        <v>2.3584960755784601</v>
      </c>
      <c r="CW97" s="24">
        <f t="shared" ca="1" si="110"/>
        <v>2.3601947316437353</v>
      </c>
      <c r="CX97" s="24">
        <f t="shared" ca="1" si="111"/>
        <v>2.3674886722751953</v>
      </c>
      <c r="CY97" s="24">
        <f t="shared" ca="1" si="112"/>
        <v>2.3664234150147032</v>
      </c>
      <c r="CZ97" s="24">
        <f t="shared" ca="1" si="113"/>
        <v>2.379955959449072</v>
      </c>
      <c r="DA97" s="24">
        <f t="shared" ca="1" si="114"/>
        <v>2.3748324540298</v>
      </c>
      <c r="DB97" s="24">
        <f t="shared" ca="1" si="115"/>
        <v>2.3807047972548636</v>
      </c>
      <c r="DC97" s="24">
        <f t="shared" ca="1" si="116"/>
        <v>2.3804698898914718</v>
      </c>
      <c r="DD97" s="48">
        <f t="shared" ca="1" si="117"/>
        <v>2.3680169620448623</v>
      </c>
      <c r="DE97" s="48">
        <f>+[1]NAC!AG98</f>
        <v>2.3671661538870934</v>
      </c>
      <c r="DF97" s="24"/>
    </row>
    <row r="98" spans="1:110" x14ac:dyDescent="0.25">
      <c r="A98" s="110">
        <f t="shared" si="72"/>
        <v>125</v>
      </c>
      <c r="B98" s="35">
        <f>+NAC!A98</f>
        <v>45536</v>
      </c>
      <c r="C98" s="19" cm="1">
        <f t="array" aca="1" ref="C98" ca="1">INDIRECT(_xlfn.CONCAT(C$4,"_d!",C$1,$A98))</f>
        <v>7155.99658203125</v>
      </c>
      <c r="D98" s="19" cm="1">
        <f t="array" aca="1" ref="D98" ca="1">INDIRECT(_xlfn.CONCAT(D$4,"_d!",D$1,$A98))</f>
        <v>7126.73583984375</v>
      </c>
      <c r="E98" s="19" cm="1">
        <f t="array" aca="1" ref="E98" ca="1">INDIRECT(_xlfn.CONCAT(E$4,"_d!",E$1,$A98))</f>
        <v>7243.29638671875</v>
      </c>
      <c r="F98" s="19" cm="1">
        <f t="array" aca="1" ref="F98" ca="1">INDIRECT(_xlfn.CONCAT(F$4,"_d!",F$1,$A98))</f>
        <v>7253.91064453125</v>
      </c>
      <c r="G98" s="19" cm="1">
        <f t="array" aca="1" ref="G98" ca="1">INDIRECT(_xlfn.CONCAT(G$4,"_d!",G$1,$A98))</f>
        <v>7306.2607421875</v>
      </c>
      <c r="H98" s="19" cm="1">
        <f t="array" aca="1" ref="H98" ca="1">INDIRECT(_xlfn.CONCAT(H$4,"_d!",H$1,$A98))</f>
        <v>7060.75927734375</v>
      </c>
      <c r="I98" s="42">
        <f t="shared" ca="1" si="52"/>
        <v>7183.1081809400657</v>
      </c>
      <c r="J98" s="19" cm="1">
        <f t="array" aca="1" ref="J98" ca="1">INDIRECT(_xlfn.CONCAT(J$4,"_d!",J$1,$A98))</f>
        <v>7140.662109375</v>
      </c>
      <c r="K98" s="19" cm="1">
        <f t="array" aca="1" ref="K98" ca="1">INDIRECT(_xlfn.CONCAT(K$4,"_d!",K$1,$A98))</f>
        <v>7161.7509765625</v>
      </c>
      <c r="L98" s="19" cm="1">
        <f t="array" aca="1" ref="L98" ca="1">INDIRECT(_xlfn.CONCAT(L$4,"_d!",L$1,$A98))</f>
        <v>7240.86572265625</v>
      </c>
      <c r="M98" s="19" cm="1">
        <f t="array" aca="1" ref="M98" ca="1">INDIRECT(_xlfn.CONCAT(M$4,"_d!",M$1,$A98))</f>
        <v>7212.72802734375</v>
      </c>
      <c r="N98" s="19" cm="1">
        <f t="array" aca="1" ref="N98" ca="1">INDIRECT(_xlfn.CONCAT(N$4,"_d!",N$1,$A98))</f>
        <v>7292.42529296875</v>
      </c>
      <c r="O98" s="19" cm="1">
        <f t="array" aca="1" ref="O98" ca="1">INDIRECT(_xlfn.CONCAT(O$4,"_d!",O$1,$A98))</f>
        <v>7000.634765625</v>
      </c>
      <c r="P98" s="42">
        <f ca="1">+SUMPRODUCT(J$3:$O$3,J98:O98)</f>
        <v>7175.4188361336692</v>
      </c>
      <c r="Q98" s="19" cm="1">
        <f t="array" aca="1" ref="Q98" ca="1">INDIRECT(_xlfn.CONCAT(Q$4,"_d!",Q$1,$A98))</f>
        <v>7091.9609375</v>
      </c>
      <c r="R98" s="19" cm="1">
        <f t="array" aca="1" ref="R98" ca="1">INDIRECT(_xlfn.CONCAT(R$4,"_d!",R$1,$A98))</f>
        <v>7100.06005859375</v>
      </c>
      <c r="S98" s="19" cm="1">
        <f t="array" aca="1" ref="S98" ca="1">INDIRECT(_xlfn.CONCAT(S$4,"_d!",S$1,$A98))</f>
        <v>7253.73486328125</v>
      </c>
      <c r="T98" s="19" cm="1">
        <f t="array" aca="1" ref="T98" ca="1">INDIRECT(_xlfn.CONCAT(T$4,"_d!",T$1,$A98))</f>
        <v>7313.12939453125</v>
      </c>
      <c r="U98" s="19" cm="1">
        <f t="array" aca="1" ref="U98" ca="1">INDIRECT(_xlfn.CONCAT(U$4,"_d!",U$1,$A98))</f>
        <v>7306.763671875</v>
      </c>
      <c r="V98" s="19" cm="1">
        <f t="array" aca="1" ref="V98" ca="1">INDIRECT(_xlfn.CONCAT(V$4,"_d!",V$1,$A98))</f>
        <v>7032.5</v>
      </c>
      <c r="W98" s="42">
        <f t="shared" ca="1" si="53"/>
        <v>7146.9619620040712</v>
      </c>
      <c r="X98" s="19" cm="1">
        <f t="array" aca="1" ref="X98" ca="1">INDIRECT(_xlfn.CONCAT(X$4,"_d!",X$1,$A98))</f>
        <v>7066.02587890625</v>
      </c>
      <c r="Y98" s="19" cm="1">
        <f t="array" aca="1" ref="Y98" ca="1">INDIRECT(_xlfn.CONCAT(Y$4,"_d!",Y$1,$A98))</f>
        <v>7109.51416015625</v>
      </c>
      <c r="Z98" s="19" cm="1">
        <f t="array" aca="1" ref="Z98" ca="1">INDIRECT(_xlfn.CONCAT(Z$4,"_d!",Z$1,$A98))</f>
        <v>7292.27685546875</v>
      </c>
      <c r="AA98" s="19" cm="1">
        <f t="array" aca="1" ref="AA98" ca="1">INDIRECT(_xlfn.CONCAT(AA$4,"_d!",AA$1,$A98))</f>
        <v>7225.1953125</v>
      </c>
      <c r="AB98" s="19" cm="1">
        <f t="array" aca="1" ref="AB98" ca="1">INDIRECT(_xlfn.CONCAT(AB$4,"_d!",AB$1,$A98))</f>
        <v>7355.93701171875</v>
      </c>
      <c r="AC98" s="19" cm="1">
        <f t="array" aca="1" ref="AC98" ca="1">INDIRECT(_xlfn.CONCAT(AC$4,"_d!",AC$1,$A98))</f>
        <v>7062.25146484375</v>
      </c>
      <c r="AD98" s="42">
        <f t="shared" ca="1" si="54"/>
        <v>7135.4441605833672</v>
      </c>
      <c r="AE98" s="19" cm="1">
        <f t="array" aca="1" ref="AE98" ca="1">INDIRECT(_xlfn.CONCAT(AE$4,"_d!",AE$1,$A98))</f>
        <v>7124.99609375</v>
      </c>
      <c r="AF98" s="19" cm="1">
        <f t="array" aca="1" ref="AF98" ca="1">INDIRECT(_xlfn.CONCAT(AF$4,"_d!",AF$1,$A98))</f>
        <v>7152.02392578125</v>
      </c>
      <c r="AG98" s="19" cm="1">
        <f t="array" aca="1" ref="AG98" ca="1">INDIRECT(_xlfn.CONCAT(AG$4,"_d!",AG$1,$A98))</f>
        <v>7257.52001953125</v>
      </c>
      <c r="AH98" s="19" cm="1">
        <f t="array" aca="1" ref="AH98" ca="1">INDIRECT(_xlfn.CONCAT(AH$4,"_d!",AH$1,$A98))</f>
        <v>7309.3310546875</v>
      </c>
      <c r="AI98" s="19" cm="1">
        <f t="array" aca="1" ref="AI98" ca="1">INDIRECT(_xlfn.CONCAT(AI$4,"_d!",AI$1,$A98))</f>
        <v>7284.0419921875</v>
      </c>
      <c r="AJ98" s="19" cm="1">
        <f t="array" aca="1" ref="AJ98" ca="1">INDIRECT(_xlfn.CONCAT(AJ$4,"_d!",AJ$1,$A98))</f>
        <v>7103.4111328125</v>
      </c>
      <c r="AK98" s="42">
        <f t="shared" ca="1" si="55"/>
        <v>7166.6152752850876</v>
      </c>
      <c r="AL98" s="19" cm="1">
        <f t="array" aca="1" ref="AL98" ca="1">INDIRECT(_xlfn.CONCAT(AL$4,"_d!",AL$1,$A98))</f>
        <v>7084.931640625</v>
      </c>
      <c r="AM98" s="19" cm="1">
        <f t="array" aca="1" ref="AM98" ca="1">INDIRECT(_xlfn.CONCAT(AM$4,"_d!",AM$1,$A98))</f>
        <v>7134.28173828125</v>
      </c>
      <c r="AN98" s="19" cm="1">
        <f t="array" aca="1" ref="AN98" ca="1">INDIRECT(_xlfn.CONCAT(AN$4,"_d!",AN$1,$A98))</f>
        <v>7240.88134765625</v>
      </c>
      <c r="AO98" s="19" cm="1">
        <f t="array" aca="1" ref="AO98" ca="1">INDIRECT(_xlfn.CONCAT(AO$4,"_d!",AO$1,$A98))</f>
        <v>7203.79296875</v>
      </c>
      <c r="AP98" s="19" cm="1">
        <f t="array" aca="1" ref="AP98" ca="1">INDIRECT(_xlfn.CONCAT(AP$4,"_d!",AP$1,$A98))</f>
        <v>7330.51953125</v>
      </c>
      <c r="AQ98" s="19" cm="1">
        <f t="array" aca="1" ref="AQ98" ca="1">INDIRECT(_xlfn.CONCAT(AQ$4,"_d!",AQ$1,$A98))</f>
        <v>7052.46435546875</v>
      </c>
      <c r="AR98" s="42">
        <f t="shared" ca="1" si="56"/>
        <v>7133.9423306065983</v>
      </c>
      <c r="AS98" s="19" cm="1">
        <f t="array" aca="1" ref="AS98" ca="1">INDIRECT(_xlfn.CONCAT(AS$4,"_d!",AS$1,$A98))</f>
        <v>7101.25732421875</v>
      </c>
      <c r="AT98" s="19" cm="1">
        <f t="array" aca="1" ref="AT98" ca="1">INDIRECT(_xlfn.CONCAT(AT$4,"_d!",AT$1,$A98))</f>
        <v>7148.16015625</v>
      </c>
      <c r="AU98" s="19" cm="1">
        <f t="array" aca="1" ref="AU98" ca="1">INDIRECT(_xlfn.CONCAT(AU$4,"_d!",AU$1,$A98))</f>
        <v>7217.71435546875</v>
      </c>
      <c r="AV98" s="19" cm="1">
        <f t="array" aca="1" ref="AV98" ca="1">INDIRECT(_xlfn.CONCAT(AV$4,"_d!",AV$1,$A98))</f>
        <v>7323.30224609375</v>
      </c>
      <c r="AW98" s="19" cm="1">
        <f t="array" aca="1" ref="AW98" ca="1">INDIRECT(_xlfn.CONCAT(AW$4,"_d!",AW$1,$A98))</f>
        <v>7303.6484375</v>
      </c>
      <c r="AX98" s="19" cm="1">
        <f t="array" aca="1" ref="AX98" ca="1">INDIRECT(_xlfn.CONCAT(AX$4,"_d!",AX$1,$A98))</f>
        <v>7026.5732421875</v>
      </c>
      <c r="AY98" s="42">
        <f t="shared" ca="1" si="57"/>
        <v>7141.6778557142688</v>
      </c>
      <c r="AZ98" s="19" cm="1">
        <f t="array" aca="1" ref="AZ98" ca="1">INDIRECT(_xlfn.CONCAT(AZ$4,"_d!",AZ$1,$A98))</f>
        <v>7102.10205078125</v>
      </c>
      <c r="BA98" s="19" cm="1">
        <f t="array" aca="1" ref="BA98" ca="1">INDIRECT(_xlfn.CONCAT(BA$4,"_d!",BA$1,$A98))</f>
        <v>7119.052734375</v>
      </c>
      <c r="BB98" s="19" cm="1">
        <f t="array" aca="1" ref="BB98" ca="1">INDIRECT(_xlfn.CONCAT(BB$4,"_d!",BB$1,$A98))</f>
        <v>7240.51708984375</v>
      </c>
      <c r="BC98" s="19" cm="1">
        <f t="array" aca="1" ref="BC98" ca="1">INDIRECT(_xlfn.CONCAT(BC$4,"_d!",BC$1,$A98))</f>
        <v>7204.3544921875</v>
      </c>
      <c r="BD98" s="19" cm="1">
        <f t="array" aca="1" ref="BD98" ca="1">INDIRECT(_xlfn.CONCAT(BD$4,"_d!",BD$1,$A98))</f>
        <v>7322.2109375</v>
      </c>
      <c r="BE98" s="19" cm="1">
        <f t="array" aca="1" ref="BE98" ca="1">INDIRECT(_xlfn.CONCAT(BE$4,"_d!",BE$1,$A98))</f>
        <v>7076.587890625</v>
      </c>
      <c r="BF98" s="42">
        <f t="shared" ca="1" si="58"/>
        <v>7129.1599529678297</v>
      </c>
      <c r="BG98" s="19" cm="1">
        <f t="array" aca="1" ref="BG98" ca="1">INDIRECT(_xlfn.CONCAT(BG$4,"_d!",BG$1,$A98))</f>
        <v>7074.86572265625</v>
      </c>
      <c r="BH98" s="19" cm="1">
        <f t="array" aca="1" ref="BH98" ca="1">INDIRECT(_xlfn.CONCAT(BH$4,"_d!",BH$1,$A98))</f>
        <v>7118.50732421875</v>
      </c>
      <c r="BI98" s="19" cm="1">
        <f t="array" aca="1" ref="BI98" ca="1">INDIRECT(_xlfn.CONCAT(BI$4,"_d!",BI$1,$A98))</f>
        <v>7251.99755859375</v>
      </c>
      <c r="BJ98" s="19" cm="1">
        <f t="array" aca="1" ref="BJ98" ca="1">INDIRECT(_xlfn.CONCAT(BJ$4,"_d!",BJ$1,$A98))</f>
        <v>7234.650390625</v>
      </c>
      <c r="BK98" s="19" cm="1">
        <f t="array" aca="1" ref="BK98" ca="1">INDIRECT(_xlfn.CONCAT(BK$4,"_d!",BK$1,$A98))</f>
        <v>7313.79736328125</v>
      </c>
      <c r="BL98" s="19" cm="1">
        <f t="array" aca="1" ref="BL98" ca="1">INDIRECT(_xlfn.CONCAT(BL$4,"_d!",BL$1,$A98))</f>
        <v>7034.52294921875</v>
      </c>
      <c r="BM98" s="42">
        <f t="shared" ca="1" si="59"/>
        <v>7106.9456684925017</v>
      </c>
      <c r="BN98" s="19" cm="1">
        <f t="array" aca="1" ref="BN98" ca="1">INDIRECT(_xlfn.CONCAT(BN$4,"_d!",BN$1,$A98))</f>
        <v>7046.2578125</v>
      </c>
      <c r="BO98" s="19" cm="1">
        <f t="array" aca="1" ref="BO98" ca="1">INDIRECT(_xlfn.CONCAT(BO$4,"_d!",BO$1,$A98))</f>
        <v>7093.998046875</v>
      </c>
      <c r="BP98" s="19" cm="1">
        <f t="array" aca="1" ref="BP98" ca="1">INDIRECT(_xlfn.CONCAT(BP$4,"_d!",BP$1,$A98))</f>
        <v>7192.37060546875</v>
      </c>
      <c r="BQ98" s="19" cm="1">
        <f t="array" aca="1" ref="BQ98" ca="1">INDIRECT(_xlfn.CONCAT(BQ$4,"_d!",BQ$1,$A98))</f>
        <v>7217.37841796875</v>
      </c>
      <c r="BR98" s="19" cm="1">
        <f t="array" aca="1" ref="BR98" ca="1">INDIRECT(_xlfn.CONCAT(BR$4,"_d!",BR$1,$A98))</f>
        <v>7276.3134765625</v>
      </c>
      <c r="BS98" s="19" cm="1">
        <f t="array" aca="1" ref="BS98" ca="1">INDIRECT(_xlfn.CONCAT(BS$4,"_d!",BS$1,$A98))</f>
        <v>7045.60400390625</v>
      </c>
      <c r="BT98" s="42">
        <f t="shared" ca="1" si="60"/>
        <v>7074.1723047151936</v>
      </c>
      <c r="BU98" s="42"/>
      <c r="BV98" s="45">
        <f t="shared" ca="1" si="61"/>
        <v>7183.1081809400657</v>
      </c>
      <c r="BW98" s="45">
        <f t="shared" ca="1" si="62"/>
        <v>7175.4188361336692</v>
      </c>
      <c r="BX98" s="45">
        <f t="shared" ca="1" si="63"/>
        <v>7146.9619620040712</v>
      </c>
      <c r="BY98" s="45">
        <f t="shared" ca="1" si="64"/>
        <v>7135.4441605833672</v>
      </c>
      <c r="BZ98" s="45">
        <f t="shared" ca="1" si="65"/>
        <v>7166.6152752850876</v>
      </c>
      <c r="CA98" s="45">
        <f t="shared" ca="1" si="66"/>
        <v>7133.9423306065983</v>
      </c>
      <c r="CB98" s="45">
        <f t="shared" ca="1" si="67"/>
        <v>7141.6778557142688</v>
      </c>
      <c r="CC98" s="45">
        <f t="shared" ca="1" si="68"/>
        <v>7129.1599529678297</v>
      </c>
      <c r="CD98" s="45">
        <f t="shared" ca="1" si="69"/>
        <v>7106.9456684925017</v>
      </c>
      <c r="CE98" s="45">
        <f t="shared" ca="1" si="70"/>
        <v>7074.1723047151936</v>
      </c>
      <c r="CF98" s="45" cm="1">
        <f t="array" aca="1" ref="CF98" ca="1">+SUMPRODUCT($BV$3:$CE$3/100,$BV98:$CE98)</f>
        <v>7128.2025564194728</v>
      </c>
      <c r="CG98" s="35">
        <f t="shared" ref="CG98:CG108" si="118">+B98</f>
        <v>45536</v>
      </c>
      <c r="CH98" s="24">
        <f t="shared" ca="1" si="96"/>
        <v>3.2916547037573851E-2</v>
      </c>
      <c r="CI98" s="24">
        <f t="shared" ca="1" si="97"/>
        <v>3.3217933357599483E-2</v>
      </c>
      <c r="CJ98" s="24">
        <f t="shared" ca="1" si="98"/>
        <v>3.4040199192654663E-2</v>
      </c>
      <c r="CK98" s="24">
        <f t="shared" ca="1" si="99"/>
        <v>3.3855345269473647E-2</v>
      </c>
      <c r="CL98" s="24">
        <f t="shared" ca="1" si="100"/>
        <v>3.4041132406075647E-2</v>
      </c>
      <c r="CM98" s="24">
        <f t="shared" ca="1" si="101"/>
        <v>3.4389296831009775E-2</v>
      </c>
      <c r="CN98" s="24">
        <f t="shared" ca="1" si="102"/>
        <v>3.4755117415507186E-2</v>
      </c>
      <c r="CO98" s="24">
        <f t="shared" ca="1" si="103"/>
        <v>3.4883464502143191E-2</v>
      </c>
      <c r="CP98" s="24">
        <f t="shared" ca="1" si="104"/>
        <v>3.5233439514422704E-2</v>
      </c>
      <c r="CQ98" s="24">
        <f t="shared" ca="1" si="105"/>
        <v>3.5809921426787517E-2</v>
      </c>
      <c r="CR98" s="24">
        <f t="shared" ca="1" si="106"/>
        <v>3.4602750798021775E-2</v>
      </c>
      <c r="CS98" s="35">
        <f t="shared" ref="CS98:CS108" si="119">+CG98</f>
        <v>45536</v>
      </c>
      <c r="CT98" s="24">
        <f t="shared" ca="1" si="107"/>
        <v>2.0327459353461079</v>
      </c>
      <c r="CU98" s="24">
        <f t="shared" ca="1" si="108"/>
        <v>2.0447498939385729</v>
      </c>
      <c r="CV98" s="24">
        <f t="shared" ca="1" si="109"/>
        <v>2.0733125441748936</v>
      </c>
      <c r="CW98" s="24">
        <f t="shared" ca="1" si="110"/>
        <v>2.0750643665628359</v>
      </c>
      <c r="CX98" s="24">
        <f t="shared" ca="1" si="111"/>
        <v>2.0845846347234724</v>
      </c>
      <c r="CY98" s="24">
        <f t="shared" ca="1" si="112"/>
        <v>2.0844582843316233</v>
      </c>
      <c r="CZ98" s="24">
        <f t="shared" ca="1" si="113"/>
        <v>2.1014597709721179</v>
      </c>
      <c r="DA98" s="24">
        <f t="shared" ca="1" si="114"/>
        <v>2.0999292277652208</v>
      </c>
      <c r="DB98" s="24">
        <f t="shared" ca="1" si="115"/>
        <v>2.1105790971396043</v>
      </c>
      <c r="DC98" s="24">
        <f t="shared" ca="1" si="116"/>
        <v>2.1140416662314672</v>
      </c>
      <c r="DD98" s="48">
        <f t="shared" ca="1" si="117"/>
        <v>2.0897709197739904</v>
      </c>
      <c r="DE98" s="48">
        <f>+[1]NAC!AG99</f>
        <v>2.0900114198983206</v>
      </c>
      <c r="DF98" s="24"/>
    </row>
    <row r="99" spans="1:110" x14ac:dyDescent="0.25">
      <c r="A99" s="110">
        <f t="shared" si="72"/>
        <v>126</v>
      </c>
      <c r="B99" s="35">
        <f>+NAC!A99</f>
        <v>45566</v>
      </c>
      <c r="C99" s="19" cm="1">
        <f t="array" aca="1" ref="C99" ca="1">INDIRECT(_xlfn.CONCAT(C$4,"_d!",C$1,$A99))</f>
        <v>7335.201171875</v>
      </c>
      <c r="D99" s="19" cm="1">
        <f t="array" aca="1" ref="D99" ca="1">INDIRECT(_xlfn.CONCAT(D$4,"_d!",D$1,$A99))</f>
        <v>7302.42919921875</v>
      </c>
      <c r="E99" s="19" cm="1">
        <f t="array" aca="1" ref="E99" ca="1">INDIRECT(_xlfn.CONCAT(E$4,"_d!",E$1,$A99))</f>
        <v>7405.70166015625</v>
      </c>
      <c r="F99" s="19" cm="1">
        <f t="array" aca="1" ref="F99" ca="1">INDIRECT(_xlfn.CONCAT(F$4,"_d!",F$1,$A99))</f>
        <v>7431.89404296875</v>
      </c>
      <c r="G99" s="19" cm="1">
        <f t="array" aca="1" ref="G99" ca="1">INDIRECT(_xlfn.CONCAT(G$4,"_d!",G$1,$A99))</f>
        <v>7438.96533203125</v>
      </c>
      <c r="H99" s="19" cm="1">
        <f t="array" aca="1" ref="H99" ca="1">INDIRECT(_xlfn.CONCAT(H$4,"_d!",H$1,$A99))</f>
        <v>7289.48583984375</v>
      </c>
      <c r="I99" s="42">
        <f t="shared" ca="1" si="52"/>
        <v>7356.7661583570134</v>
      </c>
      <c r="J99" s="19" cm="1">
        <f t="array" aca="1" ref="J99" ca="1">INDIRECT(_xlfn.CONCAT(J$4,"_d!",J$1,$A99))</f>
        <v>7319.9345703125</v>
      </c>
      <c r="K99" s="19" cm="1">
        <f t="array" aca="1" ref="K99" ca="1">INDIRECT(_xlfn.CONCAT(K$4,"_d!",K$1,$A99))</f>
        <v>7340.3349609375</v>
      </c>
      <c r="L99" s="19" cm="1">
        <f t="array" aca="1" ref="L99" ca="1">INDIRECT(_xlfn.CONCAT(L$4,"_d!",L$1,$A99))</f>
        <v>7410.17626953125</v>
      </c>
      <c r="M99" s="19" cm="1">
        <f t="array" aca="1" ref="M99" ca="1">INDIRECT(_xlfn.CONCAT(M$4,"_d!",M$1,$A99))</f>
        <v>7395.263671875</v>
      </c>
      <c r="N99" s="19" cm="1">
        <f t="array" aca="1" ref="N99" ca="1">INDIRECT(_xlfn.CONCAT(N$4,"_d!",N$1,$A99))</f>
        <v>7439.06494140625</v>
      </c>
      <c r="O99" s="19" cm="1">
        <f t="array" aca="1" ref="O99" ca="1">INDIRECT(_xlfn.CONCAT(O$4,"_d!",O$1,$A99))</f>
        <v>7238.45166015625</v>
      </c>
      <c r="P99" s="42">
        <f ca="1">+SUMPRODUCT(J$3:$O$3,J99:O99)</f>
        <v>7353.2265528981843</v>
      </c>
      <c r="Q99" s="19" cm="1">
        <f t="array" aca="1" ref="Q99" ca="1">INDIRECT(_xlfn.CONCAT(Q$4,"_d!",Q$1,$A99))</f>
        <v>7280.0771484375</v>
      </c>
      <c r="R99" s="19" cm="1">
        <f t="array" aca="1" ref="R99" ca="1">INDIRECT(_xlfn.CONCAT(R$4,"_d!",R$1,$A99))</f>
        <v>7281.51513671875</v>
      </c>
      <c r="S99" s="19" cm="1">
        <f t="array" aca="1" ref="S99" ca="1">INDIRECT(_xlfn.CONCAT(S$4,"_d!",S$1,$A99))</f>
        <v>7432.10498046875</v>
      </c>
      <c r="T99" s="19" cm="1">
        <f t="array" aca="1" ref="T99" ca="1">INDIRECT(_xlfn.CONCAT(T$4,"_d!",T$1,$A99))</f>
        <v>7492.5087890625</v>
      </c>
      <c r="U99" s="19" cm="1">
        <f t="array" aca="1" ref="U99" ca="1">INDIRECT(_xlfn.CONCAT(U$4,"_d!",U$1,$A99))</f>
        <v>7458.98388671875</v>
      </c>
      <c r="V99" s="19" cm="1">
        <f t="array" aca="1" ref="V99" ca="1">INDIRECT(_xlfn.CONCAT(V$4,"_d!",V$1,$A99))</f>
        <v>7260.96435546875</v>
      </c>
      <c r="W99" s="42">
        <f t="shared" ca="1" si="53"/>
        <v>7329.7207918892736</v>
      </c>
      <c r="X99" s="19" cm="1">
        <f t="array" aca="1" ref="X99" ca="1">INDIRECT(_xlfn.CONCAT(X$4,"_d!",X$1,$A99))</f>
        <v>7251.1650390625</v>
      </c>
      <c r="Y99" s="19" cm="1">
        <f t="array" aca="1" ref="Y99" ca="1">INDIRECT(_xlfn.CONCAT(Y$4,"_d!",Y$1,$A99))</f>
        <v>7290.0703125</v>
      </c>
      <c r="Z99" s="19" cm="1">
        <f t="array" aca="1" ref="Z99" ca="1">INDIRECT(_xlfn.CONCAT(Z$4,"_d!",Z$1,$A99))</f>
        <v>7473.34423828125</v>
      </c>
      <c r="AA99" s="19" cm="1">
        <f t="array" aca="1" ref="AA99" ca="1">INDIRECT(_xlfn.CONCAT(AA$4,"_d!",AA$1,$A99))</f>
        <v>7416.14013671875</v>
      </c>
      <c r="AB99" s="19" cm="1">
        <f t="array" aca="1" ref="AB99" ca="1">INDIRECT(_xlfn.CONCAT(AB$4,"_d!",AB$1,$A99))</f>
        <v>7514.4443359375</v>
      </c>
      <c r="AC99" s="19" cm="1">
        <f t="array" aca="1" ref="AC99" ca="1">INDIRECT(_xlfn.CONCAT(AC$4,"_d!",AC$1,$A99))</f>
        <v>7288.0625</v>
      </c>
      <c r="AD99" s="42">
        <f t="shared" ca="1" si="54"/>
        <v>7318.8256146998483</v>
      </c>
      <c r="AE99" s="19" cm="1">
        <f t="array" aca="1" ref="AE99" ca="1">INDIRECT(_xlfn.CONCAT(AE$4,"_d!",AE$1,$A99))</f>
        <v>7315.41943359375</v>
      </c>
      <c r="AF99" s="19" cm="1">
        <f t="array" aca="1" ref="AF99" ca="1">INDIRECT(_xlfn.CONCAT(AF$4,"_d!",AF$1,$A99))</f>
        <v>7338.59716796875</v>
      </c>
      <c r="AG99" s="19" cm="1">
        <f t="array" aca="1" ref="AG99" ca="1">INDIRECT(_xlfn.CONCAT(AG$4,"_d!",AG$1,$A99))</f>
        <v>7443.15478515625</v>
      </c>
      <c r="AH99" s="19" cm="1">
        <f t="array" aca="1" ref="AH99" ca="1">INDIRECT(_xlfn.CONCAT(AH$4,"_d!",AH$1,$A99))</f>
        <v>7488.578125</v>
      </c>
      <c r="AI99" s="19" cm="1">
        <f t="array" aca="1" ref="AI99" ca="1">INDIRECT(_xlfn.CONCAT(AI$4,"_d!",AI$1,$A99))</f>
        <v>7438.42529296875</v>
      </c>
      <c r="AJ99" s="19" cm="1">
        <f t="array" aca="1" ref="AJ99" ca="1">INDIRECT(_xlfn.CONCAT(AJ$4,"_d!",AJ$1,$A99))</f>
        <v>7331.263671875</v>
      </c>
      <c r="AK99" s="42">
        <f t="shared" ca="1" si="55"/>
        <v>7353.1213536485775</v>
      </c>
      <c r="AL99" s="19" cm="1">
        <f t="array" aca="1" ref="AL99" ca="1">INDIRECT(_xlfn.CONCAT(AL$4,"_d!",AL$1,$A99))</f>
        <v>7275.56591796875</v>
      </c>
      <c r="AM99" s="19" cm="1">
        <f t="array" aca="1" ref="AM99" ca="1">INDIRECT(_xlfn.CONCAT(AM$4,"_d!",AM$1,$A99))</f>
        <v>7319.078125</v>
      </c>
      <c r="AN99" s="19" cm="1">
        <f t="array" aca="1" ref="AN99" ca="1">INDIRECT(_xlfn.CONCAT(AN$4,"_d!",AN$1,$A99))</f>
        <v>7433.6181640625</v>
      </c>
      <c r="AO99" s="19" cm="1">
        <f t="array" aca="1" ref="AO99" ca="1">INDIRECT(_xlfn.CONCAT(AO$4,"_d!",AO$1,$A99))</f>
        <v>7394.27490234375</v>
      </c>
      <c r="AP99" s="19" cm="1">
        <f t="array" aca="1" ref="AP99" ca="1">INDIRECT(_xlfn.CONCAT(AP$4,"_d!",AP$1,$A99))</f>
        <v>7493.47119140625</v>
      </c>
      <c r="AQ99" s="19" cm="1">
        <f t="array" aca="1" ref="AQ99" ca="1">INDIRECT(_xlfn.CONCAT(AQ$4,"_d!",AQ$1,$A99))</f>
        <v>7284.33447265625</v>
      </c>
      <c r="AR99" s="42">
        <f t="shared" ca="1" si="56"/>
        <v>7323.2012998321979</v>
      </c>
      <c r="AS99" s="19" cm="1">
        <f t="array" aca="1" ref="AS99" ca="1">INDIRECT(_xlfn.CONCAT(AS$4,"_d!",AS$1,$A99))</f>
        <v>7294.701171875</v>
      </c>
      <c r="AT99" s="19" cm="1">
        <f t="array" aca="1" ref="AT99" ca="1">INDIRECT(_xlfn.CONCAT(AT$4,"_d!",AT$1,$A99))</f>
        <v>7334.5869140625</v>
      </c>
      <c r="AU99" s="19" cm="1">
        <f t="array" aca="1" ref="AU99" ca="1">INDIRECT(_xlfn.CONCAT(AU$4,"_d!",AU$1,$A99))</f>
        <v>7413.53076171875</v>
      </c>
      <c r="AV99" s="19" cm="1">
        <f t="array" aca="1" ref="AV99" ca="1">INDIRECT(_xlfn.CONCAT(AV$4,"_d!",AV$1,$A99))</f>
        <v>7509.767578125</v>
      </c>
      <c r="AW99" s="19" cm="1">
        <f t="array" aca="1" ref="AW99" ca="1">INDIRECT(_xlfn.CONCAT(AW$4,"_d!",AW$1,$A99))</f>
        <v>7473.33203125</v>
      </c>
      <c r="AX99" s="19" cm="1">
        <f t="array" aca="1" ref="AX99" ca="1">INDIRECT(_xlfn.CONCAT(AX$4,"_d!",AX$1,$A99))</f>
        <v>7257.900390625</v>
      </c>
      <c r="AY99" s="42">
        <f t="shared" ca="1" si="57"/>
        <v>7333.6203584847581</v>
      </c>
      <c r="AZ99" s="19" cm="1">
        <f t="array" aca="1" ref="AZ99" ca="1">INDIRECT(_xlfn.CONCAT(AZ$4,"_d!",AZ$1,$A99))</f>
        <v>7302.36376953125</v>
      </c>
      <c r="BA99" s="19" cm="1">
        <f t="array" aca="1" ref="BA99" ca="1">INDIRECT(_xlfn.CONCAT(BA$4,"_d!",BA$1,$A99))</f>
        <v>7303.59619140625</v>
      </c>
      <c r="BB99" s="19" cm="1">
        <f t="array" aca="1" ref="BB99" ca="1">INDIRECT(_xlfn.CONCAT(BB$4,"_d!",BB$1,$A99))</f>
        <v>7446.69189453125</v>
      </c>
      <c r="BC99" s="19" cm="1">
        <f t="array" aca="1" ref="BC99" ca="1">INDIRECT(_xlfn.CONCAT(BC$4,"_d!",BC$1,$A99))</f>
        <v>7399.431640625</v>
      </c>
      <c r="BD99" s="19" cm="1">
        <f t="array" aca="1" ref="BD99" ca="1">INDIRECT(_xlfn.CONCAT(BD$4,"_d!",BD$1,$A99))</f>
        <v>7496.81787109375</v>
      </c>
      <c r="BE99" s="19" cm="1">
        <f t="array" aca="1" ref="BE99" ca="1">INDIRECT(_xlfn.CONCAT(BE$4,"_d!",BE$1,$A99))</f>
        <v>7315.576171875</v>
      </c>
      <c r="BF99" s="42">
        <f t="shared" ca="1" si="58"/>
        <v>7325.0435467804491</v>
      </c>
      <c r="BG99" s="19" cm="1">
        <f t="array" aca="1" ref="BG99" ca="1">INDIRECT(_xlfn.CONCAT(BG$4,"_d!",BG$1,$A99))</f>
        <v>7277.87158203125</v>
      </c>
      <c r="BH99" s="19" cm="1">
        <f t="array" aca="1" ref="BH99" ca="1">INDIRECT(_xlfn.CONCAT(BH$4,"_d!",BH$1,$A99))</f>
        <v>7311.24169921875</v>
      </c>
      <c r="BI99" s="19" cm="1">
        <f t="array" aca="1" ref="BI99" ca="1">INDIRECT(_xlfn.CONCAT(BI$4,"_d!",BI$1,$A99))</f>
        <v>7459.2333984375</v>
      </c>
      <c r="BJ99" s="19" cm="1">
        <f t="array" aca="1" ref="BJ99" ca="1">INDIRECT(_xlfn.CONCAT(BJ$4,"_d!",BJ$1,$A99))</f>
        <v>7436.3291015625</v>
      </c>
      <c r="BK99" s="19" cm="1">
        <f t="array" aca="1" ref="BK99" ca="1">INDIRECT(_xlfn.CONCAT(BK$4,"_d!",BK$1,$A99))</f>
        <v>7496.486328125</v>
      </c>
      <c r="BL99" s="19" cm="1">
        <f t="array" aca="1" ref="BL99" ca="1">INDIRECT(_xlfn.CONCAT(BL$4,"_d!",BL$1,$A99))</f>
        <v>7269.72607421875</v>
      </c>
      <c r="BM99" s="42">
        <f t="shared" ca="1" si="59"/>
        <v>7307.8505503881097</v>
      </c>
      <c r="BN99" s="19" cm="1">
        <f t="array" aca="1" ref="BN99" ca="1">INDIRECT(_xlfn.CONCAT(BN$4,"_d!",BN$1,$A99))</f>
        <v>7257.02880859375</v>
      </c>
      <c r="BO99" s="19" cm="1">
        <f t="array" aca="1" ref="BO99" ca="1">INDIRECT(_xlfn.CONCAT(BO$4,"_d!",BO$1,$A99))</f>
        <v>7285.06298828125</v>
      </c>
      <c r="BP99" s="19" cm="1">
        <f t="array" aca="1" ref="BP99" ca="1">INDIRECT(_xlfn.CONCAT(BP$4,"_d!",BP$1,$A99))</f>
        <v>7403.9599609375</v>
      </c>
      <c r="BQ99" s="19" cm="1">
        <f t="array" aca="1" ref="BQ99" ca="1">INDIRECT(_xlfn.CONCAT(BQ$4,"_d!",BQ$1,$A99))</f>
        <v>7419.255859375</v>
      </c>
      <c r="BR99" s="19" cm="1">
        <f t="array" aca="1" ref="BR99" ca="1">INDIRECT(_xlfn.CONCAT(BR$4,"_d!",BR$1,$A99))</f>
        <v>7465.234375</v>
      </c>
      <c r="BS99" s="19" cm="1">
        <f t="array" aca="1" ref="BS99" ca="1">INDIRECT(_xlfn.CONCAT(BS$4,"_d!",BS$1,$A99))</f>
        <v>7291.6923828125</v>
      </c>
      <c r="BT99" s="42">
        <f t="shared" ca="1" si="60"/>
        <v>7281.6736431544323</v>
      </c>
      <c r="BU99" s="42"/>
      <c r="BV99" s="45">
        <f t="shared" ca="1" si="61"/>
        <v>7356.7661583570134</v>
      </c>
      <c r="BW99" s="45">
        <f t="shared" ca="1" si="62"/>
        <v>7353.2265528981843</v>
      </c>
      <c r="BX99" s="45">
        <f t="shared" ca="1" si="63"/>
        <v>7329.7207918892736</v>
      </c>
      <c r="BY99" s="45">
        <f t="shared" ca="1" si="64"/>
        <v>7318.8256146998483</v>
      </c>
      <c r="BZ99" s="45">
        <f t="shared" ca="1" si="65"/>
        <v>7353.1213536485775</v>
      </c>
      <c r="CA99" s="45">
        <f t="shared" ca="1" si="66"/>
        <v>7323.2012998321979</v>
      </c>
      <c r="CB99" s="45">
        <f t="shared" ca="1" si="67"/>
        <v>7333.6203584847581</v>
      </c>
      <c r="CC99" s="45">
        <f t="shared" ca="1" si="68"/>
        <v>7325.0435467804491</v>
      </c>
      <c r="CD99" s="45">
        <f t="shared" ca="1" si="69"/>
        <v>7307.8505503881097</v>
      </c>
      <c r="CE99" s="45">
        <f t="shared" ca="1" si="70"/>
        <v>7281.6736431544323</v>
      </c>
      <c r="CF99" s="45" cm="1">
        <f t="array" aca="1" ref="CF99" ca="1">+SUMPRODUCT($BV$3:$CE$3/100,$BV99:$CE99)</f>
        <v>7320.6666915257192</v>
      </c>
      <c r="CG99" s="35">
        <f t="shared" si="118"/>
        <v>45566</v>
      </c>
      <c r="CH99" s="24">
        <f t="shared" ca="1" si="96"/>
        <v>2.4175882228495205E-2</v>
      </c>
      <c r="CI99" s="24">
        <f t="shared" ca="1" si="97"/>
        <v>2.4780116788321704E-2</v>
      </c>
      <c r="CJ99" s="24">
        <f t="shared" ca="1" si="98"/>
        <v>2.5571540866849096E-2</v>
      </c>
      <c r="CK99" s="24">
        <f t="shared" ca="1" si="99"/>
        <v>2.5700075564951019E-2</v>
      </c>
      <c r="CL99" s="24">
        <f t="shared" ca="1" si="100"/>
        <v>2.6024290575033193E-2</v>
      </c>
      <c r="CM99" s="24">
        <f t="shared" ca="1" si="101"/>
        <v>2.6529366296335954E-2</v>
      </c>
      <c r="CN99" s="24">
        <f t="shared" ca="1" si="102"/>
        <v>2.6876387684850567E-2</v>
      </c>
      <c r="CO99" s="24">
        <f t="shared" ca="1" si="103"/>
        <v>2.747639204406882E-2</v>
      </c>
      <c r="CP99" s="24">
        <f t="shared" ca="1" si="104"/>
        <v>2.8268807905242221E-2</v>
      </c>
      <c r="CQ99" s="24">
        <f t="shared" ca="1" si="105"/>
        <v>2.9332242628714589E-2</v>
      </c>
      <c r="CR99" s="24">
        <f t="shared" ca="1" si="106"/>
        <v>2.7000374018961937E-2</v>
      </c>
      <c r="CS99" s="35">
        <f t="shared" si="119"/>
        <v>45566</v>
      </c>
      <c r="CT99" s="24">
        <f t="shared" ca="1" si="107"/>
        <v>1.8735465827797433</v>
      </c>
      <c r="CU99" s="24">
        <f t="shared" ca="1" si="108"/>
        <v>1.8846974083003802</v>
      </c>
      <c r="CV99" s="24">
        <f t="shared" ca="1" si="109"/>
        <v>1.9123407736527436</v>
      </c>
      <c r="CW99" s="24">
        <f t="shared" ca="1" si="110"/>
        <v>1.9129152509109351</v>
      </c>
      <c r="CX99" s="24">
        <f t="shared" ca="1" si="111"/>
        <v>1.9229871338847992</v>
      </c>
      <c r="CY99" s="24">
        <f t="shared" ca="1" si="112"/>
        <v>1.9237814662127777</v>
      </c>
      <c r="CZ99" s="24">
        <f t="shared" ca="1" si="113"/>
        <v>1.9419024632928359</v>
      </c>
      <c r="DA99" s="24">
        <f t="shared" ca="1" si="114"/>
        <v>1.9404373333007809</v>
      </c>
      <c r="DB99" s="24">
        <f t="shared" ca="1" si="115"/>
        <v>1.9521228677316151</v>
      </c>
      <c r="DC99" s="24">
        <f t="shared" ca="1" si="116"/>
        <v>1.9568566778219139</v>
      </c>
      <c r="DD99" s="48">
        <f t="shared" ca="1" si="117"/>
        <v>1.9302159582824245</v>
      </c>
      <c r="DE99" s="48">
        <f>+[1]NAC!AG100</f>
        <v>1.9299496489366348</v>
      </c>
      <c r="DF99" s="24"/>
    </row>
    <row r="100" spans="1:110" x14ac:dyDescent="0.25">
      <c r="A100" s="110">
        <f t="shared" si="72"/>
        <v>127</v>
      </c>
      <c r="B100" s="35">
        <f>+NAC!A100</f>
        <v>45597</v>
      </c>
      <c r="C100" s="19" cm="1">
        <f t="array" aca="1" ref="C100" ca="1">INDIRECT(_xlfn.CONCAT(C$4,"_d!",C$1,$A100))</f>
        <v>7497.029296875</v>
      </c>
      <c r="D100" s="19" cm="1">
        <f t="array" aca="1" ref="D100" ca="1">INDIRECT(_xlfn.CONCAT(D$4,"_d!",D$1,$A100))</f>
        <v>7454.39208984375</v>
      </c>
      <c r="E100" s="19" cm="1">
        <f t="array" aca="1" ref="E100" ca="1">INDIRECT(_xlfn.CONCAT(E$4,"_d!",E$1,$A100))</f>
        <v>7522.4765625</v>
      </c>
      <c r="F100" s="19" cm="1">
        <f t="array" aca="1" ref="F100" ca="1">INDIRECT(_xlfn.CONCAT(F$4,"_d!",F$1,$A100))</f>
        <v>7545.92919921875</v>
      </c>
      <c r="G100" s="19" cm="1">
        <f t="array" aca="1" ref="G100" ca="1">INDIRECT(_xlfn.CONCAT(G$4,"_d!",G$1,$A100))</f>
        <v>7574.021484375</v>
      </c>
      <c r="H100" s="19" cm="1">
        <f t="array" aca="1" ref="H100" ca="1">INDIRECT(_xlfn.CONCAT(H$4,"_d!",H$1,$A100))</f>
        <v>7538.66650390625</v>
      </c>
      <c r="I100" s="42">
        <f t="shared" ca="1" si="52"/>
        <v>7502.6992185467698</v>
      </c>
      <c r="J100" s="19" cm="1">
        <f t="array" aca="1" ref="J100" ca="1">INDIRECT(_xlfn.CONCAT(J$4,"_d!",J$1,$A100))</f>
        <v>7481.2392578125</v>
      </c>
      <c r="K100" s="19" cm="1">
        <f t="array" aca="1" ref="K100" ca="1">INDIRECT(_xlfn.CONCAT(K$4,"_d!",K$1,$A100))</f>
        <v>7496.677734375</v>
      </c>
      <c r="L100" s="19" cm="1">
        <f t="array" aca="1" ref="L100" ca="1">INDIRECT(_xlfn.CONCAT(L$4,"_d!",L$1,$A100))</f>
        <v>7535.9130859375</v>
      </c>
      <c r="M100" s="19" cm="1">
        <f t="array" aca="1" ref="M100" ca="1">INDIRECT(_xlfn.CONCAT(M$4,"_d!",M$1,$A100))</f>
        <v>7516.25048828125</v>
      </c>
      <c r="N100" s="19" cm="1">
        <f t="array" aca="1" ref="N100" ca="1">INDIRECT(_xlfn.CONCAT(N$4,"_d!",N$1,$A100))</f>
        <v>7581.9541015625</v>
      </c>
      <c r="O100" s="19" cm="1">
        <f t="array" aca="1" ref="O100" ca="1">INDIRECT(_xlfn.CONCAT(O$4,"_d!",O$1,$A100))</f>
        <v>7481.400390625</v>
      </c>
      <c r="P100" s="42">
        <f ca="1">+SUMPRODUCT(J$3:$O$3,J100:O100)</f>
        <v>7505.5858657904564</v>
      </c>
      <c r="Q100" s="19" cm="1">
        <f t="array" aca="1" ref="Q100" ca="1">INDIRECT(_xlfn.CONCAT(Q$4,"_d!",Q$1,$A100))</f>
        <v>7451.720703125</v>
      </c>
      <c r="R100" s="19" cm="1">
        <f t="array" aca="1" ref="R100" ca="1">INDIRECT(_xlfn.CONCAT(R$4,"_d!",R$1,$A100))</f>
        <v>7444.82421875</v>
      </c>
      <c r="S100" s="19" cm="1">
        <f t="array" aca="1" ref="S100" ca="1">INDIRECT(_xlfn.CONCAT(S$4,"_d!",S$1,$A100))</f>
        <v>7570.27197265625</v>
      </c>
      <c r="T100" s="19" cm="1">
        <f t="array" aca="1" ref="T100" ca="1">INDIRECT(_xlfn.CONCAT(T$4,"_d!",T$1,$A100))</f>
        <v>7622.84423828125</v>
      </c>
      <c r="U100" s="19" cm="1">
        <f t="array" aca="1" ref="U100" ca="1">INDIRECT(_xlfn.CONCAT(U$4,"_d!",U$1,$A100))</f>
        <v>7612.09716796875</v>
      </c>
      <c r="V100" s="19" cm="1">
        <f t="array" aca="1" ref="V100" ca="1">INDIRECT(_xlfn.CONCAT(V$4,"_d!",V$1,$A100))</f>
        <v>7503.8388671875</v>
      </c>
      <c r="W100" s="42">
        <f t="shared" ca="1" si="53"/>
        <v>7492.4740793297096</v>
      </c>
      <c r="X100" s="19" cm="1">
        <f t="array" aca="1" ref="X100" ca="1">INDIRECT(_xlfn.CONCAT(X$4,"_d!",X$1,$A100))</f>
        <v>7428.03759765625</v>
      </c>
      <c r="Y100" s="19" cm="1">
        <f t="array" aca="1" ref="Y100" ca="1">INDIRECT(_xlfn.CONCAT(Y$4,"_d!",Y$1,$A100))</f>
        <v>7453.82763671875</v>
      </c>
      <c r="Z100" s="19" cm="1">
        <f t="array" aca="1" ref="Z100" ca="1">INDIRECT(_xlfn.CONCAT(Z$4,"_d!",Z$1,$A100))</f>
        <v>7615.591796875</v>
      </c>
      <c r="AA100" s="19" cm="1">
        <f t="array" aca="1" ref="AA100" ca="1">INDIRECT(_xlfn.CONCAT(AA$4,"_d!",AA$1,$A100))</f>
        <v>7549.50927734375</v>
      </c>
      <c r="AB100" s="19" cm="1">
        <f t="array" aca="1" ref="AB100" ca="1">INDIRECT(_xlfn.CONCAT(AB$4,"_d!",AB$1,$A100))</f>
        <v>7671.42919921875</v>
      </c>
      <c r="AC100" s="19" cm="1">
        <f t="array" aca="1" ref="AC100" ca="1">INDIRECT(_xlfn.CONCAT(AC$4,"_d!",AC$1,$A100))</f>
        <v>7529.431640625</v>
      </c>
      <c r="AD100" s="42">
        <f t="shared" ca="1" si="54"/>
        <v>7486.7988743001206</v>
      </c>
      <c r="AE100" s="19" cm="1">
        <f t="array" aca="1" ref="AE100" ca="1">INDIRECT(_xlfn.CONCAT(AE$4,"_d!",AE$1,$A100))</f>
        <v>7489.07421875</v>
      </c>
      <c r="AF100" s="19" cm="1">
        <f t="array" aca="1" ref="AF100" ca="1">INDIRECT(_xlfn.CONCAT(AF$4,"_d!",AF$1,$A100))</f>
        <v>7508.2685546875</v>
      </c>
      <c r="AG100" s="19" cm="1">
        <f t="array" aca="1" ref="AG100" ca="1">INDIRECT(_xlfn.CONCAT(AG$4,"_d!",AG$1,$A100))</f>
        <v>7592.94189453125</v>
      </c>
      <c r="AH100" s="19" cm="1">
        <f t="array" aca="1" ref="AH100" ca="1">INDIRECT(_xlfn.CONCAT(AH$4,"_d!",AH$1,$A100))</f>
        <v>7624.22119140625</v>
      </c>
      <c r="AI100" s="19" cm="1">
        <f t="array" aca="1" ref="AI100" ca="1">INDIRECT(_xlfn.CONCAT(AI$4,"_d!",AI$1,$A100))</f>
        <v>7592.29833984375</v>
      </c>
      <c r="AJ100" s="19" cm="1">
        <f t="array" aca="1" ref="AJ100" ca="1">INDIRECT(_xlfn.CONCAT(AJ$4,"_d!",AJ$1,$A100))</f>
        <v>7573.3388671875</v>
      </c>
      <c r="AK100" s="42">
        <f t="shared" ca="1" si="55"/>
        <v>7522.0613450238861</v>
      </c>
      <c r="AL100" s="19" cm="1">
        <f t="array" aca="1" ref="AL100" ca="1">INDIRECT(_xlfn.CONCAT(AL$4,"_d!",AL$1,$A100))</f>
        <v>7453.419921875</v>
      </c>
      <c r="AM100" s="19" cm="1">
        <f t="array" aca="1" ref="AM100" ca="1">INDIRECT(_xlfn.CONCAT(AM$4,"_d!",AM$1,$A100))</f>
        <v>7488.294921875</v>
      </c>
      <c r="AN100" s="19" cm="1">
        <f t="array" aca="1" ref="AN100" ca="1">INDIRECT(_xlfn.CONCAT(AN$4,"_d!",AN$1,$A100))</f>
        <v>7587.22021484375</v>
      </c>
      <c r="AO100" s="19" cm="1">
        <f t="array" aca="1" ref="AO100" ca="1">INDIRECT(_xlfn.CONCAT(AO$4,"_d!",AO$1,$A100))</f>
        <v>7529.97021484375</v>
      </c>
      <c r="AP100" s="19" cm="1">
        <f t="array" aca="1" ref="AP100" ca="1">INDIRECT(_xlfn.CONCAT(AP$4,"_d!",AP$1,$A100))</f>
        <v>7653.55126953125</v>
      </c>
      <c r="AQ100" s="19" cm="1">
        <f t="array" aca="1" ref="AQ100" ca="1">INDIRECT(_xlfn.CONCAT(AQ$4,"_d!",AQ$1,$A100))</f>
        <v>7523.3330078125</v>
      </c>
      <c r="AR100" s="42">
        <f t="shared" ca="1" si="56"/>
        <v>7496.8708988612016</v>
      </c>
      <c r="AS100" s="19" cm="1">
        <f t="array" aca="1" ref="AS100" ca="1">INDIRECT(_xlfn.CONCAT(AS$4,"_d!",AS$1,$A100))</f>
        <v>7480.72509765625</v>
      </c>
      <c r="AT100" s="19" cm="1">
        <f t="array" aca="1" ref="AT100" ca="1">INDIRECT(_xlfn.CONCAT(AT$4,"_d!",AT$1,$A100))</f>
        <v>7509.23974609375</v>
      </c>
      <c r="AU100" s="19" cm="1">
        <f t="array" aca="1" ref="AU100" ca="1">INDIRECT(_xlfn.CONCAT(AU$4,"_d!",AU$1,$A100))</f>
        <v>7569.00341796875</v>
      </c>
      <c r="AV100" s="19" cm="1">
        <f t="array" aca="1" ref="AV100" ca="1">INDIRECT(_xlfn.CONCAT(AV$4,"_d!",AV$1,$A100))</f>
        <v>7652.6123046875</v>
      </c>
      <c r="AW100" s="19" cm="1">
        <f t="array" aca="1" ref="AW100" ca="1">INDIRECT(_xlfn.CONCAT(AW$4,"_d!",AW$1,$A100))</f>
        <v>7642.9521484375</v>
      </c>
      <c r="AX100" s="19" cm="1">
        <f t="array" aca="1" ref="AX100" ca="1">INDIRECT(_xlfn.CONCAT(AX$4,"_d!",AX$1,$A100))</f>
        <v>7502.890625</v>
      </c>
      <c r="AY100" s="42">
        <f t="shared" ca="1" si="57"/>
        <v>7514.9139227276037</v>
      </c>
      <c r="AZ100" s="19" cm="1">
        <f t="array" aca="1" ref="AZ100" ca="1">INDIRECT(_xlfn.CONCAT(AZ$4,"_d!",AZ$1,$A100))</f>
        <v>7492.12744140625</v>
      </c>
      <c r="BA100" s="19" cm="1">
        <f t="array" aca="1" ref="BA100" ca="1">INDIRECT(_xlfn.CONCAT(BA$4,"_d!",BA$1,$A100))</f>
        <v>7476.66064453125</v>
      </c>
      <c r="BB100" s="19" cm="1">
        <f t="array" aca="1" ref="BB100" ca="1">INDIRECT(_xlfn.CONCAT(BB$4,"_d!",BB$1,$A100))</f>
        <v>7615.4462890625</v>
      </c>
      <c r="BC100" s="19" cm="1">
        <f t="array" aca="1" ref="BC100" ca="1">INDIRECT(_xlfn.CONCAT(BC$4,"_d!",BC$1,$A100))</f>
        <v>7547.05419921875</v>
      </c>
      <c r="BD100" s="19" cm="1">
        <f t="array" aca="1" ref="BD100" ca="1">INDIRECT(_xlfn.CONCAT(BD$4,"_d!",BD$1,$A100))</f>
        <v>7671.1044921875</v>
      </c>
      <c r="BE100" s="19" cm="1">
        <f t="array" aca="1" ref="BE100" ca="1">INDIRECT(_xlfn.CONCAT(BE$4,"_d!",BE$1,$A100))</f>
        <v>7557.73486328125</v>
      </c>
      <c r="BF100" s="42">
        <f t="shared" ca="1" si="58"/>
        <v>7509.1989591052143</v>
      </c>
      <c r="BG100" s="19" cm="1">
        <f t="array" aca="1" ref="BG100" ca="1">INDIRECT(_xlfn.CONCAT(BG$4,"_d!",BG$1,$A100))</f>
        <v>7469.2373046875</v>
      </c>
      <c r="BH100" s="19" cm="1">
        <f t="array" aca="1" ref="BH100" ca="1">INDIRECT(_xlfn.CONCAT(BH$4,"_d!",BH$1,$A100))</f>
        <v>7495.0849609375</v>
      </c>
      <c r="BI100" s="19" cm="1">
        <f t="array" aca="1" ref="BI100" ca="1">INDIRECT(_xlfn.CONCAT(BI$4,"_d!",BI$1,$A100))</f>
        <v>7630.73876953125</v>
      </c>
      <c r="BJ100" s="19" cm="1">
        <f t="array" aca="1" ref="BJ100" ca="1">INDIRECT(_xlfn.CONCAT(BJ$4,"_d!",BJ$1,$A100))</f>
        <v>7587.68701171875</v>
      </c>
      <c r="BK100" s="19" cm="1">
        <f t="array" aca="1" ref="BK100" ca="1">INDIRECT(_xlfn.CONCAT(BK$4,"_d!",BK$1,$A100))</f>
        <v>7677.47509765625</v>
      </c>
      <c r="BL100" s="19" cm="1">
        <f t="array" aca="1" ref="BL100" ca="1">INDIRECT(_xlfn.CONCAT(BL$4,"_d!",BL$1,$A100))</f>
        <v>7515.9365234375</v>
      </c>
      <c r="BM100" s="42">
        <f t="shared" ca="1" si="59"/>
        <v>7498.3792116773366</v>
      </c>
      <c r="BN100" s="19" cm="1">
        <f t="array" aca="1" ref="BN100" ca="1">INDIRECT(_xlfn.CONCAT(BN$4,"_d!",BN$1,$A100))</f>
        <v>7455.916015625</v>
      </c>
      <c r="BO100" s="19" cm="1">
        <f t="array" aca="1" ref="BO100" ca="1">INDIRECT(_xlfn.CONCAT(BO$4,"_d!",BO$1,$A100))</f>
        <v>7468.95703125</v>
      </c>
      <c r="BP100" s="19" cm="1">
        <f t="array" aca="1" ref="BP100" ca="1">INDIRECT(_xlfn.CONCAT(BP$4,"_d!",BP$1,$A100))</f>
        <v>7582.84423828125</v>
      </c>
      <c r="BQ100" s="19" cm="1">
        <f t="array" aca="1" ref="BQ100" ca="1">INDIRECT(_xlfn.CONCAT(BQ$4,"_d!",BQ$1,$A100))</f>
        <v>7585.33837890625</v>
      </c>
      <c r="BR100" s="19" cm="1">
        <f t="array" aca="1" ref="BR100" ca="1">INDIRECT(_xlfn.CONCAT(BR$4,"_d!",BR$1,$A100))</f>
        <v>7653.88916015625</v>
      </c>
      <c r="BS100" s="19" cm="1">
        <f t="array" aca="1" ref="BS100" ca="1">INDIRECT(_xlfn.CONCAT(BS$4,"_d!",BS$1,$A100))</f>
        <v>7538.54052734375</v>
      </c>
      <c r="BT100" s="42">
        <f t="shared" ca="1" si="60"/>
        <v>7479.1414449092408</v>
      </c>
      <c r="BU100" s="42"/>
      <c r="BV100" s="45">
        <f t="shared" ca="1" si="61"/>
        <v>7502.6992185467698</v>
      </c>
      <c r="BW100" s="45">
        <f t="shared" ca="1" si="62"/>
        <v>7505.5858657904564</v>
      </c>
      <c r="BX100" s="45">
        <f t="shared" ca="1" si="63"/>
        <v>7492.4740793297096</v>
      </c>
      <c r="BY100" s="45">
        <f t="shared" ca="1" si="64"/>
        <v>7486.7988743001206</v>
      </c>
      <c r="BZ100" s="45">
        <f t="shared" ca="1" si="65"/>
        <v>7522.0613450238861</v>
      </c>
      <c r="CA100" s="45">
        <f t="shared" ca="1" si="66"/>
        <v>7496.8708988612016</v>
      </c>
      <c r="CB100" s="45">
        <f t="shared" ca="1" si="67"/>
        <v>7514.9139227276037</v>
      </c>
      <c r="CC100" s="45">
        <f t="shared" ca="1" si="68"/>
        <v>7509.1989591052143</v>
      </c>
      <c r="CD100" s="45">
        <f t="shared" ca="1" si="69"/>
        <v>7498.3792116773366</v>
      </c>
      <c r="CE100" s="45">
        <f t="shared" ca="1" si="70"/>
        <v>7479.1414449092408</v>
      </c>
      <c r="CF100" s="45" cm="1">
        <f t="array" aca="1" ref="CF100" ca="1">+SUMPRODUCT($BV$3:$CE$3/100,$BV100:$CE100)</f>
        <v>7498.449485116209</v>
      </c>
      <c r="CG100" s="35">
        <f t="shared" si="118"/>
        <v>45597</v>
      </c>
      <c r="CH100" s="24">
        <f t="shared" ca="1" si="96"/>
        <v>1.9836577247189124E-2</v>
      </c>
      <c r="CI100" s="24">
        <f t="shared" ca="1" si="97"/>
        <v>2.0720062382985072E-2</v>
      </c>
      <c r="CJ100" s="24">
        <f t="shared" ca="1" si="98"/>
        <v>2.2204568504237132E-2</v>
      </c>
      <c r="CK100" s="24">
        <f t="shared" ca="1" si="99"/>
        <v>2.2950848734925255E-2</v>
      </c>
      <c r="CL100" s="24">
        <f t="shared" ca="1" si="100"/>
        <v>2.2975275838672538E-2</v>
      </c>
      <c r="CM100" s="24">
        <f t="shared" ca="1" si="101"/>
        <v>2.3714983641509813E-2</v>
      </c>
      <c r="CN100" s="24">
        <f t="shared" ca="1" si="102"/>
        <v>2.4720882099261487E-2</v>
      </c>
      <c r="CO100" s="24">
        <f t="shared" ca="1" si="103"/>
        <v>2.5140521165325502E-2</v>
      </c>
      <c r="CP100" s="24">
        <f t="shared" ca="1" si="104"/>
        <v>2.6071778558622638E-2</v>
      </c>
      <c r="CQ100" s="24">
        <f t="shared" ca="1" si="105"/>
        <v>2.7118463615909194E-2</v>
      </c>
      <c r="CR100" s="24">
        <f t="shared" ca="1" si="106"/>
        <v>2.4285055047826187E-2</v>
      </c>
      <c r="CS100" s="35">
        <f t="shared" si="119"/>
        <v>45597</v>
      </c>
      <c r="CT100" s="24">
        <f t="shared" ca="1" si="107"/>
        <v>1.5919862833749101</v>
      </c>
      <c r="CU100" s="24">
        <f t="shared" ca="1" si="108"/>
        <v>1.6050530761446526</v>
      </c>
      <c r="CV100" s="24">
        <f t="shared" ca="1" si="109"/>
        <v>1.6375369694859248</v>
      </c>
      <c r="CW100" s="24">
        <f t="shared" ca="1" si="110"/>
        <v>1.6401085625884444</v>
      </c>
      <c r="CX100" s="24">
        <f t="shared" ca="1" si="111"/>
        <v>1.6474311988468182</v>
      </c>
      <c r="CY100" s="24">
        <f t="shared" ca="1" si="112"/>
        <v>1.6522269786822941</v>
      </c>
      <c r="CZ100" s="24">
        <f t="shared" ca="1" si="113"/>
        <v>1.6733488871087085</v>
      </c>
      <c r="DA100" s="24">
        <f t="shared" ca="1" si="114"/>
        <v>1.6730748390518508</v>
      </c>
      <c r="DB100" s="24">
        <f t="shared" ca="1" si="115"/>
        <v>1.687061547315071</v>
      </c>
      <c r="DC100" s="24">
        <f t="shared" ca="1" si="116"/>
        <v>1.6974539516084901</v>
      </c>
      <c r="DD100" s="48">
        <f t="shared" ca="1" si="117"/>
        <v>1.6607282444764015</v>
      </c>
      <c r="DE100" s="48">
        <f>+[1]NAC!AG101</f>
        <v>1.6602501194220527</v>
      </c>
      <c r="DF100" s="24"/>
    </row>
    <row r="101" spans="1:110" x14ac:dyDescent="0.25">
      <c r="A101" s="110">
        <f t="shared" si="72"/>
        <v>128</v>
      </c>
      <c r="B101" s="35">
        <f>+NAC!A101</f>
        <v>45627</v>
      </c>
      <c r="C101" s="19" cm="1">
        <f t="array" aca="1" ref="C101" ca="1">INDIRECT(_xlfn.CONCAT(C$4,"_d!",C$1,$A101))</f>
        <v>7701.65576171875</v>
      </c>
      <c r="D101" s="19" cm="1">
        <f t="array" aca="1" ref="D101" ca="1">INDIRECT(_xlfn.CONCAT(D$4,"_d!",D$1,$A101))</f>
        <v>7639.80517578125</v>
      </c>
      <c r="E101" s="19" cm="1">
        <f t="array" aca="1" ref="E101" ca="1">INDIRECT(_xlfn.CONCAT(E$4,"_d!",E$1,$A101))</f>
        <v>7726.71728515625</v>
      </c>
      <c r="F101" s="19" cm="1">
        <f t="array" aca="1" ref="F101" ca="1">INDIRECT(_xlfn.CONCAT(F$4,"_d!",F$1,$A101))</f>
        <v>7761.10693359375</v>
      </c>
      <c r="G101" s="19" cm="1">
        <f t="array" aca="1" ref="G101" ca="1">INDIRECT(_xlfn.CONCAT(G$4,"_d!",G$1,$A101))</f>
        <v>7745.04345703125</v>
      </c>
      <c r="H101" s="19" cm="1">
        <f t="array" aca="1" ref="H101" ca="1">INDIRECT(_xlfn.CONCAT(H$4,"_d!",H$1,$A101))</f>
        <v>7743.35693359375</v>
      </c>
      <c r="I101" s="42">
        <f t="shared" ca="1" si="52"/>
        <v>7700.826912297428</v>
      </c>
      <c r="J101" s="19" cm="1">
        <f t="array" aca="1" ref="J101" ca="1">INDIRECT(_xlfn.CONCAT(J$4,"_d!",J$1,$A101))</f>
        <v>7683.89599609375</v>
      </c>
      <c r="K101" s="19" cm="1">
        <f t="array" aca="1" ref="K101" ca="1">INDIRECT(_xlfn.CONCAT(K$4,"_d!",K$1,$A101))</f>
        <v>7682.02783203125</v>
      </c>
      <c r="L101" s="19" cm="1">
        <f t="array" aca="1" ref="L101" ca="1">INDIRECT(_xlfn.CONCAT(L$4,"_d!",L$1,$A101))</f>
        <v>7743.427734375</v>
      </c>
      <c r="M101" s="19" cm="1">
        <f t="array" aca="1" ref="M101" ca="1">INDIRECT(_xlfn.CONCAT(M$4,"_d!",M$1,$A101))</f>
        <v>7731.181640625</v>
      </c>
      <c r="N101" s="19" cm="1">
        <f t="array" aca="1" ref="N101" ca="1">INDIRECT(_xlfn.CONCAT(N$4,"_d!",N$1,$A101))</f>
        <v>7754.7939453125</v>
      </c>
      <c r="O101" s="19" cm="1">
        <f t="array" aca="1" ref="O101" ca="1">INDIRECT(_xlfn.CONCAT(O$4,"_d!",O$1,$A101))</f>
        <v>7685.97802734375</v>
      </c>
      <c r="P101" s="42">
        <f ca="1">+SUMPRODUCT(J$3:$O$3,J101:O101)</f>
        <v>7702.6678596216952</v>
      </c>
      <c r="Q101" s="19" cm="1">
        <f t="array" aca="1" ref="Q101" ca="1">INDIRECT(_xlfn.CONCAT(Q$4,"_d!",Q$1,$A101))</f>
        <v>7659.93603515625</v>
      </c>
      <c r="R101" s="19" cm="1">
        <f t="array" aca="1" ref="R101" ca="1">INDIRECT(_xlfn.CONCAT(R$4,"_d!",R$1,$A101))</f>
        <v>7636.25146484375</v>
      </c>
      <c r="S101" s="19" cm="1">
        <f t="array" aca="1" ref="S101" ca="1">INDIRECT(_xlfn.CONCAT(S$4,"_d!",S$1,$A101))</f>
        <v>7780.837890625</v>
      </c>
      <c r="T101" s="19" cm="1">
        <f t="array" aca="1" ref="T101" ca="1">INDIRECT(_xlfn.CONCAT(T$4,"_d!",T$1,$A101))</f>
        <v>7868.21826171875</v>
      </c>
      <c r="U101" s="19" cm="1">
        <f t="array" aca="1" ref="U101" ca="1">INDIRECT(_xlfn.CONCAT(U$4,"_d!",U$1,$A101))</f>
        <v>7791.03759765625</v>
      </c>
      <c r="V101" s="19" cm="1">
        <f t="array" aca="1" ref="V101" ca="1">INDIRECT(_xlfn.CONCAT(V$4,"_d!",V$1,$A101))</f>
        <v>7705.1708984375</v>
      </c>
      <c r="W101" s="42">
        <f t="shared" ca="1" si="53"/>
        <v>7695.9546718613592</v>
      </c>
      <c r="X101" s="19" cm="1">
        <f t="array" aca="1" ref="X101" ca="1">INDIRECT(_xlfn.CONCAT(X$4,"_d!",X$1,$A101))</f>
        <v>7631.50146484375</v>
      </c>
      <c r="Y101" s="19" cm="1">
        <f t="array" aca="1" ref="Y101" ca="1">INDIRECT(_xlfn.CONCAT(Y$4,"_d!",Y$1,$A101))</f>
        <v>7639.013671875</v>
      </c>
      <c r="Z101" s="19" cm="1">
        <f t="array" aca="1" ref="Z101" ca="1">INDIRECT(_xlfn.CONCAT(Z$4,"_d!",Z$1,$A101))</f>
        <v>7827.97021484375</v>
      </c>
      <c r="AA101" s="19" cm="1">
        <f t="array" aca="1" ref="AA101" ca="1">INDIRECT(_xlfn.CONCAT(AA$4,"_d!",AA$1,$A101))</f>
        <v>7767.70166015625</v>
      </c>
      <c r="AB101" s="19" cm="1">
        <f t="array" aca="1" ref="AB101" ca="1">INDIRECT(_xlfn.CONCAT(AB$4,"_d!",AB$1,$A101))</f>
        <v>7848.595703125</v>
      </c>
      <c r="AC101" s="19" cm="1">
        <f t="array" aca="1" ref="AC101" ca="1">INDIRECT(_xlfn.CONCAT(AC$4,"_d!",AC$1,$A101))</f>
        <v>7728.076171875</v>
      </c>
      <c r="AD101" s="42">
        <f t="shared" ca="1" si="54"/>
        <v>7683.7741416557019</v>
      </c>
      <c r="AE101" s="19" cm="1">
        <f t="array" aca="1" ref="AE101" ca="1">INDIRECT(_xlfn.CONCAT(AE$4,"_d!",AE$1,$A101))</f>
        <v>7700.47998046875</v>
      </c>
      <c r="AF101" s="19" cm="1">
        <f t="array" aca="1" ref="AF101" ca="1">INDIRECT(_xlfn.CONCAT(AF$4,"_d!",AF$1,$A101))</f>
        <v>7699.3203125</v>
      </c>
      <c r="AG101" s="19" cm="1">
        <f t="array" aca="1" ref="AG101" ca="1">INDIRECT(_xlfn.CONCAT(AG$4,"_d!",AG$1,$A101))</f>
        <v>7802.25927734375</v>
      </c>
      <c r="AH101" s="19" cm="1">
        <f t="array" aca="1" ref="AH101" ca="1">INDIRECT(_xlfn.CONCAT(AH$4,"_d!",AH$1,$A101))</f>
        <v>7874.57080078125</v>
      </c>
      <c r="AI101" s="19" cm="1">
        <f t="array" aca="1" ref="AI101" ca="1">INDIRECT(_xlfn.CONCAT(AI$4,"_d!",AI$1,$A101))</f>
        <v>7763.23388671875</v>
      </c>
      <c r="AJ101" s="19" cm="1">
        <f t="array" aca="1" ref="AJ101" ca="1">INDIRECT(_xlfn.CONCAT(AJ$4,"_d!",AJ$1,$A101))</f>
        <v>7770.4921875</v>
      </c>
      <c r="AK101" s="42">
        <f t="shared" ca="1" si="55"/>
        <v>7724.0546298069885</v>
      </c>
      <c r="AL101" s="19" cm="1">
        <f t="array" aca="1" ref="AL101" ca="1">INDIRECT(_xlfn.CONCAT(AL$4,"_d!",AL$1,$A101))</f>
        <v>7662.39111328125</v>
      </c>
      <c r="AM101" s="19" cm="1">
        <f t="array" aca="1" ref="AM101" ca="1">INDIRECT(_xlfn.CONCAT(AM$4,"_d!",AM$1,$A101))</f>
        <v>7677.703125</v>
      </c>
      <c r="AN101" s="19" cm="1">
        <f t="array" aca="1" ref="AN101" ca="1">INDIRECT(_xlfn.CONCAT(AN$4,"_d!",AN$1,$A101))</f>
        <v>7798.357421875</v>
      </c>
      <c r="AO101" s="19" cm="1">
        <f t="array" aca="1" ref="AO101" ca="1">INDIRECT(_xlfn.CONCAT(AO$4,"_d!",AO$1,$A101))</f>
        <v>7756.9423828125</v>
      </c>
      <c r="AP101" s="19" cm="1">
        <f t="array" aca="1" ref="AP101" ca="1">INDIRECT(_xlfn.CONCAT(AP$4,"_d!",AP$1,$A101))</f>
        <v>7826.96826171875</v>
      </c>
      <c r="AQ101" s="19" cm="1">
        <f t="array" aca="1" ref="AQ101" ca="1">INDIRECT(_xlfn.CONCAT(AQ$4,"_d!",AQ$1,$A101))</f>
        <v>7723.51513671875</v>
      </c>
      <c r="AR101" s="42">
        <f t="shared" ca="1" si="56"/>
        <v>7696.7992583485784</v>
      </c>
      <c r="AS101" s="19" cm="1">
        <f t="array" aca="1" ref="AS101" ca="1">INDIRECT(_xlfn.CONCAT(AS$4,"_d!",AS$1,$A101))</f>
        <v>7689.193359375</v>
      </c>
      <c r="AT101" s="19" cm="1">
        <f t="array" aca="1" ref="AT101" ca="1">INDIRECT(_xlfn.CONCAT(AT$4,"_d!",AT$1,$A101))</f>
        <v>7702.55615234375</v>
      </c>
      <c r="AU101" s="19" cm="1">
        <f t="array" aca="1" ref="AU101" ca="1">INDIRECT(_xlfn.CONCAT(AU$4,"_d!",AU$1,$A101))</f>
        <v>7776.189453125</v>
      </c>
      <c r="AV101" s="19" cm="1">
        <f t="array" aca="1" ref="AV101" ca="1">INDIRECT(_xlfn.CONCAT(AV$4,"_d!",AV$1,$A101))</f>
        <v>7902.90087890625</v>
      </c>
      <c r="AW101" s="19" cm="1">
        <f t="array" aca="1" ref="AW101" ca="1">INDIRECT(_xlfn.CONCAT(AW$4,"_d!",AW$1,$A101))</f>
        <v>7818.9931640625</v>
      </c>
      <c r="AX101" s="19" cm="1">
        <f t="array" aca="1" ref="AX101" ca="1">INDIRECT(_xlfn.CONCAT(AX$4,"_d!",AX$1,$A101))</f>
        <v>7709.564453125</v>
      </c>
      <c r="AY101" s="42">
        <f t="shared" ca="1" si="57"/>
        <v>7717.4128440745917</v>
      </c>
      <c r="AZ101" s="19" cm="1">
        <f t="array" aca="1" ref="AZ101" ca="1">INDIRECT(_xlfn.CONCAT(AZ$4,"_d!",AZ$1,$A101))</f>
        <v>7703.34375</v>
      </c>
      <c r="BA101" s="19" cm="1">
        <f t="array" aca="1" ref="BA101" ca="1">INDIRECT(_xlfn.CONCAT(BA$4,"_d!",BA$1,$A101))</f>
        <v>7665.28369140625</v>
      </c>
      <c r="BB101" s="19" cm="1">
        <f t="array" aca="1" ref="BB101" ca="1">INDIRECT(_xlfn.CONCAT(BB$4,"_d!",BB$1,$A101))</f>
        <v>7828.6533203125</v>
      </c>
      <c r="BC101" s="19" cm="1">
        <f t="array" aca="1" ref="BC101" ca="1">INDIRECT(_xlfn.CONCAT(BC$4,"_d!",BC$1,$A101))</f>
        <v>7783.61279296875</v>
      </c>
      <c r="BD101" s="19" cm="1">
        <f t="array" aca="1" ref="BD101" ca="1">INDIRECT(_xlfn.CONCAT(BD$4,"_d!",BD$1,$A101))</f>
        <v>7854.2783203125</v>
      </c>
      <c r="BE101" s="19" cm="1">
        <f t="array" aca="1" ref="BE101" ca="1">INDIRECT(_xlfn.CONCAT(BE$4,"_d!",BE$1,$A101))</f>
        <v>7761.72265625</v>
      </c>
      <c r="BF101" s="42">
        <f t="shared" ca="1" si="58"/>
        <v>7711.3049722016622</v>
      </c>
      <c r="BG101" s="19" cm="1">
        <f t="array" aca="1" ref="BG101" ca="1">INDIRECT(_xlfn.CONCAT(BG$4,"_d!",BG$1,$A101))</f>
        <v>7682.64208984375</v>
      </c>
      <c r="BH101" s="19" cm="1">
        <f t="array" aca="1" ref="BH101" ca="1">INDIRECT(_xlfn.CONCAT(BH$4,"_d!",BH$1,$A101))</f>
        <v>7691.10302734375</v>
      </c>
      <c r="BI101" s="19" cm="1">
        <f t="array" aca="1" ref="BI101" ca="1">INDIRECT(_xlfn.CONCAT(BI$4,"_d!",BI$1,$A101))</f>
        <v>7843.26611328125</v>
      </c>
      <c r="BJ101" s="19" cm="1">
        <f t="array" aca="1" ref="BJ101" ca="1">INDIRECT(_xlfn.CONCAT(BJ$4,"_d!",BJ$1,$A101))</f>
        <v>7831.0185546875</v>
      </c>
      <c r="BK101" s="19" cm="1">
        <f t="array" aca="1" ref="BK101" ca="1">INDIRECT(_xlfn.CONCAT(BK$4,"_d!",BK$1,$A101))</f>
        <v>7858.09130859375</v>
      </c>
      <c r="BL101" s="19" cm="1">
        <f t="array" aca="1" ref="BL101" ca="1">INDIRECT(_xlfn.CONCAT(BL$4,"_d!",BL$1,$A101))</f>
        <v>7721.21337890625</v>
      </c>
      <c r="BM101" s="42">
        <f t="shared" ca="1" si="59"/>
        <v>7704.2438829423245</v>
      </c>
      <c r="BN101" s="19" cm="1">
        <f t="array" aca="1" ref="BN101" ca="1">INDIRECT(_xlfn.CONCAT(BN$4,"_d!",BN$1,$A101))</f>
        <v>7670.17626953125</v>
      </c>
      <c r="BO101" s="19" cm="1">
        <f t="array" aca="1" ref="BO101" ca="1">INDIRECT(_xlfn.CONCAT(BO$4,"_d!",BO$1,$A101))</f>
        <v>7657.51416015625</v>
      </c>
      <c r="BP101" s="19" cm="1">
        <f t="array" aca="1" ref="BP101" ca="1">INDIRECT(_xlfn.CONCAT(BP$4,"_d!",BP$1,$A101))</f>
        <v>7790.10791015625</v>
      </c>
      <c r="BQ101" s="19" cm="1">
        <f t="array" aca="1" ref="BQ101" ca="1">INDIRECT(_xlfn.CONCAT(BQ$4,"_d!",BQ$1,$A101))</f>
        <v>7841.2412109375</v>
      </c>
      <c r="BR101" s="19" cm="1">
        <f t="array" aca="1" ref="BR101" ca="1">INDIRECT(_xlfn.CONCAT(BR$4,"_d!",BR$1,$A101))</f>
        <v>7832.5107421875</v>
      </c>
      <c r="BS101" s="19" cm="1">
        <f t="array" aca="1" ref="BS101" ca="1">INDIRECT(_xlfn.CONCAT(BS$4,"_d!",BS$1,$A101))</f>
        <v>7749.12744140625</v>
      </c>
      <c r="BT101" s="42">
        <f t="shared" ca="1" si="60"/>
        <v>7684.9713742677086</v>
      </c>
      <c r="BU101" s="42"/>
      <c r="BV101" s="45">
        <f t="shared" ca="1" si="61"/>
        <v>7700.826912297428</v>
      </c>
      <c r="BW101" s="45">
        <f t="shared" ca="1" si="62"/>
        <v>7702.6678596216952</v>
      </c>
      <c r="BX101" s="45">
        <f t="shared" ca="1" si="63"/>
        <v>7695.9546718613592</v>
      </c>
      <c r="BY101" s="45">
        <f t="shared" ca="1" si="64"/>
        <v>7683.7741416557019</v>
      </c>
      <c r="BZ101" s="45">
        <f t="shared" ca="1" si="65"/>
        <v>7724.0546298069885</v>
      </c>
      <c r="CA101" s="45">
        <f t="shared" ca="1" si="66"/>
        <v>7696.7992583485784</v>
      </c>
      <c r="CB101" s="45">
        <f t="shared" ca="1" si="67"/>
        <v>7717.4128440745917</v>
      </c>
      <c r="CC101" s="45">
        <f t="shared" ca="1" si="68"/>
        <v>7711.3049722016622</v>
      </c>
      <c r="CD101" s="45">
        <f t="shared" ca="1" si="69"/>
        <v>7704.2438829423245</v>
      </c>
      <c r="CE101" s="45">
        <f t="shared" ca="1" si="70"/>
        <v>7684.9713742677086</v>
      </c>
      <c r="CF101" s="45" cm="1">
        <f t="array" aca="1" ref="CF101" ca="1">+SUMPRODUCT($BV$3:$CE$3/100,$BV101:$CE101)</f>
        <v>7700.7165375383647</v>
      </c>
      <c r="CG101" s="35">
        <f t="shared" si="118"/>
        <v>45627</v>
      </c>
      <c r="CH101" s="24">
        <f t="shared" ca="1" si="96"/>
        <v>2.6407521877044537E-2</v>
      </c>
      <c r="CI101" s="24">
        <f t="shared" ca="1" si="97"/>
        <v>2.6258042657204772E-2</v>
      </c>
      <c r="CJ101" s="24">
        <f t="shared" ca="1" si="98"/>
        <v>2.7157997528882039E-2</v>
      </c>
      <c r="CK101" s="24">
        <f t="shared" ca="1" si="99"/>
        <v>2.6309677962865763E-2</v>
      </c>
      <c r="CL101" s="24">
        <f t="shared" ca="1" si="100"/>
        <v>2.6853448212932785E-2</v>
      </c>
      <c r="CM101" s="24">
        <f t="shared" ca="1" si="101"/>
        <v>2.6668240948066302E-2</v>
      </c>
      <c r="CN101" s="24">
        <f t="shared" ca="1" si="102"/>
        <v>2.6946272895363999E-2</v>
      </c>
      <c r="CO101" s="24">
        <f t="shared" ca="1" si="103"/>
        <v>2.691445708085638E-2</v>
      </c>
      <c r="CP101" s="24">
        <f t="shared" ca="1" si="104"/>
        <v>2.7454555905147116E-2</v>
      </c>
      <c r="CQ101" s="24">
        <f t="shared" ca="1" si="105"/>
        <v>2.7520529043954411E-2</v>
      </c>
      <c r="CR101" s="24">
        <f t="shared" ca="1" si="106"/>
        <v>2.6974516908280677E-2</v>
      </c>
      <c r="CS101" s="35">
        <f t="shared" si="119"/>
        <v>45627</v>
      </c>
      <c r="CT101" s="24">
        <f t="shared" ca="1" si="107"/>
        <v>1.1112723652926104</v>
      </c>
      <c r="CU101" s="24">
        <f t="shared" ca="1" si="108"/>
        <v>1.1240896702292051</v>
      </c>
      <c r="CV101" s="24">
        <f t="shared" ca="1" si="109"/>
        <v>1.1577073644590206</v>
      </c>
      <c r="CW101" s="24">
        <f t="shared" ca="1" si="110"/>
        <v>1.1575149429845797</v>
      </c>
      <c r="CX101" s="24">
        <f t="shared" ca="1" si="111"/>
        <v>1.1633923936166819</v>
      </c>
      <c r="CY101" s="24">
        <f t="shared" ca="1" si="112"/>
        <v>1.1720788997957503</v>
      </c>
      <c r="CZ101" s="24">
        <f t="shared" ca="1" si="113"/>
        <v>1.187385726367252</v>
      </c>
      <c r="DA101" s="24">
        <f t="shared" ca="1" si="114"/>
        <v>1.1889491968246344</v>
      </c>
      <c r="DB101" s="24">
        <f t="shared" ca="1" si="115"/>
        <v>1.2052449828266258</v>
      </c>
      <c r="DC101" s="24">
        <f t="shared" ca="1" si="116"/>
        <v>1.214337533695669</v>
      </c>
      <c r="DD101" s="48">
        <f t="shared" ca="1" si="117"/>
        <v>1.1781046561004551</v>
      </c>
      <c r="DE101" s="48">
        <f>+[1]NAC!AG102</f>
        <v>1.1776362746413853</v>
      </c>
      <c r="DF101" s="24"/>
    </row>
    <row r="102" spans="1:110" x14ac:dyDescent="0.25">
      <c r="A102" s="110">
        <f t="shared" si="72"/>
        <v>129</v>
      </c>
      <c r="B102" s="35">
        <f>+NAC!A102</f>
        <v>45658</v>
      </c>
      <c r="C102" s="19" cm="1">
        <f t="array" aca="1" ref="C102" ca="1">INDIRECT(_xlfn.CONCAT(C$4,"_d!",C$1,$A102))</f>
        <v>7841.31298828125</v>
      </c>
      <c r="D102" s="19" cm="1">
        <f t="array" aca="1" ref="D102" ca="1">INDIRECT(_xlfn.CONCAT(D$4,"_d!",D$1,$A102))</f>
        <v>7816.01953125</v>
      </c>
      <c r="E102" s="19" cm="1">
        <f t="array" aca="1" ref="E102" ca="1">INDIRECT(_xlfn.CONCAT(E$4,"_d!",E$1,$A102))</f>
        <v>7920.54150390625</v>
      </c>
      <c r="F102" s="19" cm="1">
        <f t="array" aca="1" ref="F102" ca="1">INDIRECT(_xlfn.CONCAT(F$4,"_d!",F$1,$A102))</f>
        <v>7948.90185546875</v>
      </c>
      <c r="G102" s="19" cm="1">
        <f t="array" aca="1" ref="G102" ca="1">INDIRECT(_xlfn.CONCAT(G$4,"_d!",G$1,$A102))</f>
        <v>7883.9091796875</v>
      </c>
      <c r="H102" s="19" cm="1">
        <f t="array" aca="1" ref="H102" ca="1">INDIRECT(_xlfn.CONCAT(H$4,"_d!",H$1,$A102))</f>
        <v>7940.576171875</v>
      </c>
      <c r="I102" s="42">
        <f t="shared" ca="1" si="52"/>
        <v>7868.6444071903688</v>
      </c>
      <c r="J102" s="19" cm="1">
        <f t="array" aca="1" ref="J102" ca="1">INDIRECT(_xlfn.CONCAT(J$4,"_d!",J$1,$A102))</f>
        <v>7822.39453125</v>
      </c>
      <c r="K102" s="19" cm="1">
        <f t="array" aca="1" ref="K102" ca="1">INDIRECT(_xlfn.CONCAT(K$4,"_d!",K$1,$A102))</f>
        <v>7855.9453125</v>
      </c>
      <c r="L102" s="19" cm="1">
        <f t="array" aca="1" ref="L102" ca="1">INDIRECT(_xlfn.CONCAT(L$4,"_d!",L$1,$A102))</f>
        <v>7941.45068359375</v>
      </c>
      <c r="M102" s="19" cm="1">
        <f t="array" aca="1" ref="M102" ca="1">INDIRECT(_xlfn.CONCAT(M$4,"_d!",M$1,$A102))</f>
        <v>7921.865234375</v>
      </c>
      <c r="N102" s="19" cm="1">
        <f t="array" aca="1" ref="N102" ca="1">INDIRECT(_xlfn.CONCAT(N$4,"_d!",N$1,$A102))</f>
        <v>7897.93212890625</v>
      </c>
      <c r="O102" s="19" cm="1">
        <f t="array" aca="1" ref="O102" ca="1">INDIRECT(_xlfn.CONCAT(O$4,"_d!",O$1,$A102))</f>
        <v>7880.0498046875</v>
      </c>
      <c r="P102" s="42">
        <f ca="1">+SUMPRODUCT(J$3:$O$3,J102:O102)</f>
        <v>7868.9875838593161</v>
      </c>
      <c r="Q102" s="19" cm="1">
        <f t="array" aca="1" ref="Q102" ca="1">INDIRECT(_xlfn.CONCAT(Q$4,"_d!",Q$1,$A102))</f>
        <v>7799.22412109375</v>
      </c>
      <c r="R102" s="19" cm="1">
        <f t="array" aca="1" ref="R102" ca="1">INDIRECT(_xlfn.CONCAT(R$4,"_d!",R$1,$A102))</f>
        <v>7817.17041015625</v>
      </c>
      <c r="S102" s="19" cm="1">
        <f t="array" aca="1" ref="S102" ca="1">INDIRECT(_xlfn.CONCAT(S$4,"_d!",S$1,$A102))</f>
        <v>7987.5751953125</v>
      </c>
      <c r="T102" s="19" cm="1">
        <f t="array" aca="1" ref="T102" ca="1">INDIRECT(_xlfn.CONCAT(T$4,"_d!",T$1,$A102))</f>
        <v>8075.29638671875</v>
      </c>
      <c r="U102" s="19" cm="1">
        <f t="array" aca="1" ref="U102" ca="1">INDIRECT(_xlfn.CONCAT(U$4,"_d!",U$1,$A102))</f>
        <v>7941.41943359375</v>
      </c>
      <c r="V102" s="19" cm="1">
        <f t="array" aca="1" ref="V102" ca="1">INDIRECT(_xlfn.CONCAT(V$4,"_d!",V$1,$A102))</f>
        <v>7896.40380859375</v>
      </c>
      <c r="W102" s="42">
        <f t="shared" ca="1" si="53"/>
        <v>7864.8663214160524</v>
      </c>
      <c r="X102" s="19" cm="1">
        <f t="array" aca="1" ref="X102" ca="1">INDIRECT(_xlfn.CONCAT(X$4,"_d!",X$1,$A102))</f>
        <v>7776.4775390625</v>
      </c>
      <c r="Y102" s="19" cm="1">
        <f t="array" aca="1" ref="Y102" ca="1">INDIRECT(_xlfn.CONCAT(Y$4,"_d!",Y$1,$A102))</f>
        <v>7814.3916015625</v>
      </c>
      <c r="Z102" s="19" cm="1">
        <f t="array" aca="1" ref="Z102" ca="1">INDIRECT(_xlfn.CONCAT(Z$4,"_d!",Z$1,$A102))</f>
        <v>8037.63525390625</v>
      </c>
      <c r="AA102" s="19" cm="1">
        <f t="array" aca="1" ref="AA102" ca="1">INDIRECT(_xlfn.CONCAT(AA$4,"_d!",AA$1,$A102))</f>
        <v>7966.57373046875</v>
      </c>
      <c r="AB102" s="19" cm="1">
        <f t="array" aca="1" ref="AB102" ca="1">INDIRECT(_xlfn.CONCAT(AB$4,"_d!",AB$1,$A102))</f>
        <v>7998.66748046875</v>
      </c>
      <c r="AC102" s="19" cm="1">
        <f t="array" aca="1" ref="AC102" ca="1">INDIRECT(_xlfn.CONCAT(AC$4,"_d!",AC$1,$A102))</f>
        <v>7917.18359375</v>
      </c>
      <c r="AD102" s="42">
        <f t="shared" ca="1" si="54"/>
        <v>7850.6369692415046</v>
      </c>
      <c r="AE102" s="19" cm="1">
        <f t="array" aca="1" ref="AE102" ca="1">INDIRECT(_xlfn.CONCAT(AE$4,"_d!",AE$1,$A102))</f>
        <v>7850.6650390625</v>
      </c>
      <c r="AF102" s="19" cm="1">
        <f t="array" aca="1" ref="AF102" ca="1">INDIRECT(_xlfn.CONCAT(AF$4,"_d!",AF$1,$A102))</f>
        <v>7881.1669921875</v>
      </c>
      <c r="AG102" s="19" cm="1">
        <f t="array" aca="1" ref="AG102" ca="1">INDIRECT(_xlfn.CONCAT(AG$4,"_d!",AG$1,$A102))</f>
        <v>8009.41552734375</v>
      </c>
      <c r="AH102" s="19" cm="1">
        <f t="array" aca="1" ref="AH102" ca="1">INDIRECT(_xlfn.CONCAT(AH$4,"_d!",AH$1,$A102))</f>
        <v>8086.19482421875</v>
      </c>
      <c r="AI102" s="19" cm="1">
        <f t="array" aca="1" ref="AI102" ca="1">INDIRECT(_xlfn.CONCAT(AI$4,"_d!",AI$1,$A102))</f>
        <v>7909.98486328125</v>
      </c>
      <c r="AJ102" s="19" cm="1">
        <f t="array" aca="1" ref="AJ102" ca="1">INDIRECT(_xlfn.CONCAT(AJ$4,"_d!",AJ$1,$A102))</f>
        <v>7964.505859375</v>
      </c>
      <c r="AK102" s="42">
        <f t="shared" ca="1" si="55"/>
        <v>7895.0741434115125</v>
      </c>
      <c r="AL102" s="19" cm="1">
        <f t="array" aca="1" ref="AL102" ca="1">INDIRECT(_xlfn.CONCAT(AL$4,"_d!",AL$1,$A102))</f>
        <v>7808.974609375</v>
      </c>
      <c r="AM102" s="19" cm="1">
        <f t="array" aca="1" ref="AM102" ca="1">INDIRECT(_xlfn.CONCAT(AM$4,"_d!",AM$1,$A102))</f>
        <v>7858.65380859375</v>
      </c>
      <c r="AN102" s="19" cm="1">
        <f t="array" aca="1" ref="AN102" ca="1">INDIRECT(_xlfn.CONCAT(AN$4,"_d!",AN$1,$A102))</f>
        <v>8009.00537109375</v>
      </c>
      <c r="AO102" s="19" cm="1">
        <f t="array" aca="1" ref="AO102" ca="1">INDIRECT(_xlfn.CONCAT(AO$4,"_d!",AO$1,$A102))</f>
        <v>7954.9482421875</v>
      </c>
      <c r="AP102" s="19" cm="1">
        <f t="array" aca="1" ref="AP102" ca="1">INDIRECT(_xlfn.CONCAT(AP$4,"_d!",AP$1,$A102))</f>
        <v>7977.6572265625</v>
      </c>
      <c r="AQ102" s="19" cm="1">
        <f t="array" aca="1" ref="AQ102" ca="1">INDIRECT(_xlfn.CONCAT(AQ$4,"_d!",AQ$1,$A102))</f>
        <v>7923.4091796875</v>
      </c>
      <c r="AR102" s="42">
        <f t="shared" ca="1" si="56"/>
        <v>7866.0112049038898</v>
      </c>
      <c r="AS102" s="19" cm="1">
        <f t="array" aca="1" ref="AS102" ca="1">INDIRECT(_xlfn.CONCAT(AS$4,"_d!",AS$1,$A102))</f>
        <v>7838.30419921875</v>
      </c>
      <c r="AT102" s="19" cm="1">
        <f t="array" aca="1" ref="AT102" ca="1">INDIRECT(_xlfn.CONCAT(AT$4,"_d!",AT$1,$A102))</f>
        <v>7887.11669921875</v>
      </c>
      <c r="AU102" s="19" cm="1">
        <f t="array" aca="1" ref="AU102" ca="1">INDIRECT(_xlfn.CONCAT(AU$4,"_d!",AU$1,$A102))</f>
        <v>7983.48046875</v>
      </c>
      <c r="AV102" s="19" cm="1">
        <f t="array" aca="1" ref="AV102" ca="1">INDIRECT(_xlfn.CONCAT(AV$4,"_d!",AV$1,$A102))</f>
        <v>8115.02783203125</v>
      </c>
      <c r="AW102" s="19" cm="1">
        <f t="array" aca="1" ref="AW102" ca="1">INDIRECT(_xlfn.CONCAT(AW$4,"_d!",AW$1,$A102))</f>
        <v>7978.22509765625</v>
      </c>
      <c r="AX102" s="19" cm="1">
        <f t="array" aca="1" ref="AX102" ca="1">INDIRECT(_xlfn.CONCAT(AX$4,"_d!",AX$1,$A102))</f>
        <v>7910.421875</v>
      </c>
      <c r="AY102" s="42">
        <f t="shared" ca="1" si="57"/>
        <v>7888.8827756852379</v>
      </c>
      <c r="AZ102" s="19" cm="1">
        <f t="array" aca="1" ref="AZ102" ca="1">INDIRECT(_xlfn.CONCAT(AZ$4,"_d!",AZ$1,$A102))</f>
        <v>7856.91162109375</v>
      </c>
      <c r="BA102" s="19" cm="1">
        <f t="array" aca="1" ref="BA102" ca="1">INDIRECT(_xlfn.CONCAT(BA$4,"_d!",BA$1,$A102))</f>
        <v>7845.888671875</v>
      </c>
      <c r="BB102" s="19" cm="1">
        <f t="array" aca="1" ref="BB102" ca="1">INDIRECT(_xlfn.CONCAT(BB$4,"_d!",BB$1,$A102))</f>
        <v>8047.63720703125</v>
      </c>
      <c r="BC102" s="19" cm="1">
        <f t="array" aca="1" ref="BC102" ca="1">INDIRECT(_xlfn.CONCAT(BC$4,"_d!",BC$1,$A102))</f>
        <v>7991.55419921875</v>
      </c>
      <c r="BD102" s="19" cm="1">
        <f t="array" aca="1" ref="BD102" ca="1">INDIRECT(_xlfn.CONCAT(BD$4,"_d!",BD$1,$A102))</f>
        <v>8020.09619140625</v>
      </c>
      <c r="BE102" s="19" cm="1">
        <f t="array" aca="1" ref="BE102" ca="1">INDIRECT(_xlfn.CONCAT(BE$4,"_d!",BE$1,$A102))</f>
        <v>7965.77587890625</v>
      </c>
      <c r="BF102" s="42">
        <f t="shared" ca="1" si="58"/>
        <v>7882.905024607232</v>
      </c>
      <c r="BG102" s="19" cm="1">
        <f t="array" aca="1" ref="BG102" ca="1">INDIRECT(_xlfn.CONCAT(BG$4,"_d!",BG$1,$A102))</f>
        <v>7842.826171875</v>
      </c>
      <c r="BH102" s="19" cm="1">
        <f t="array" aca="1" ref="BH102" ca="1">INDIRECT(_xlfn.CONCAT(BH$4,"_d!",BH$1,$A102))</f>
        <v>7882.326171875</v>
      </c>
      <c r="BI102" s="19" cm="1">
        <f t="array" aca="1" ref="BI102" ca="1">INDIRECT(_xlfn.CONCAT(BI$4,"_d!",BI$1,$A102))</f>
        <v>8065.4892578125</v>
      </c>
      <c r="BJ102" s="19" cm="1">
        <f t="array" aca="1" ref="BJ102" ca="1">INDIRECT(_xlfn.CONCAT(BJ$4,"_d!",BJ$1,$A102))</f>
        <v>8052.46435546875</v>
      </c>
      <c r="BK102" s="19" cm="1">
        <f t="array" aca="1" ref="BK102" ca="1">INDIRECT(_xlfn.CONCAT(BK$4,"_d!",BK$1,$A102))</f>
        <v>8030.66455078125</v>
      </c>
      <c r="BL102" s="19" cm="1">
        <f t="array" aca="1" ref="BL102" ca="1">INDIRECT(_xlfn.CONCAT(BL$4,"_d!",BL$1,$A102))</f>
        <v>7923.08056640625</v>
      </c>
      <c r="BM102" s="42">
        <f t="shared" ca="1" si="59"/>
        <v>7882.3664132861604</v>
      </c>
      <c r="BN102" s="19" cm="1">
        <f t="array" aca="1" ref="BN102" ca="1">INDIRECT(_xlfn.CONCAT(BN$4,"_d!",BN$1,$A102))</f>
        <v>7835.37890625</v>
      </c>
      <c r="BO102" s="19" cm="1">
        <f t="array" aca="1" ref="BO102" ca="1">INDIRECT(_xlfn.CONCAT(BO$4,"_d!",BO$1,$A102))</f>
        <v>7844.03564453125</v>
      </c>
      <c r="BP102" s="19" cm="1">
        <f t="array" aca="1" ref="BP102" ca="1">INDIRECT(_xlfn.CONCAT(BP$4,"_d!",BP$1,$A102))</f>
        <v>8007.857421875</v>
      </c>
      <c r="BQ102" s="19" cm="1">
        <f t="array" aca="1" ref="BQ102" ca="1">INDIRECT(_xlfn.CONCAT(BQ$4,"_d!",BQ$1,$A102))</f>
        <v>8060.7353515625</v>
      </c>
      <c r="BR102" s="19" cm="1">
        <f t="array" aca="1" ref="BR102" ca="1">INDIRECT(_xlfn.CONCAT(BR$4,"_d!",BR$1,$A102))</f>
        <v>8001.2421875</v>
      </c>
      <c r="BS102" s="19" cm="1">
        <f t="array" aca="1" ref="BS102" ca="1">INDIRECT(_xlfn.CONCAT(BS$4,"_d!",BS$1,$A102))</f>
        <v>7958.919921875</v>
      </c>
      <c r="BT102" s="42">
        <f t="shared" ca="1" si="60"/>
        <v>7862.2233899756729</v>
      </c>
      <c r="BU102" s="42"/>
      <c r="BV102" s="45">
        <f t="shared" ca="1" si="61"/>
        <v>7868.6444071903688</v>
      </c>
      <c r="BW102" s="45">
        <f t="shared" ca="1" si="62"/>
        <v>7868.9875838593161</v>
      </c>
      <c r="BX102" s="45">
        <f t="shared" ca="1" si="63"/>
        <v>7864.8663214160524</v>
      </c>
      <c r="BY102" s="45">
        <f t="shared" ca="1" si="64"/>
        <v>7850.6369692415046</v>
      </c>
      <c r="BZ102" s="45">
        <f t="shared" ca="1" si="65"/>
        <v>7895.0741434115125</v>
      </c>
      <c r="CA102" s="45">
        <f t="shared" ca="1" si="66"/>
        <v>7866.0112049038898</v>
      </c>
      <c r="CB102" s="45">
        <f t="shared" ca="1" si="67"/>
        <v>7888.8827756852379</v>
      </c>
      <c r="CC102" s="45">
        <f t="shared" ca="1" si="68"/>
        <v>7882.905024607232</v>
      </c>
      <c r="CD102" s="45">
        <f t="shared" ca="1" si="69"/>
        <v>7882.3664132861604</v>
      </c>
      <c r="CE102" s="45">
        <f t="shared" ca="1" si="70"/>
        <v>7862.2233899756729</v>
      </c>
      <c r="CF102" s="45" cm="1">
        <f t="array" aca="1" ref="CF102" ca="1">+SUMPRODUCT($BV$3:$CE$3/100,$BV102:$CE102)</f>
        <v>7872.8230923973251</v>
      </c>
      <c r="CG102" s="35">
        <f t="shared" si="118"/>
        <v>45658</v>
      </c>
      <c r="CH102" s="24">
        <f t="shared" ca="1" si="96"/>
        <v>2.17921395720444E-2</v>
      </c>
      <c r="CI102" s="24">
        <f t="shared" ca="1" si="97"/>
        <v>2.1592482925232748E-2</v>
      </c>
      <c r="CJ102" s="24">
        <f t="shared" ca="1" si="98"/>
        <v>2.1948108682641188E-2</v>
      </c>
      <c r="CK102" s="24">
        <f t="shared" ca="1" si="99"/>
        <v>2.1716258769397756E-2</v>
      </c>
      <c r="CL102" s="24">
        <f t="shared" ca="1" si="100"/>
        <v>2.2141157954083113E-2</v>
      </c>
      <c r="CM102" s="24">
        <f t="shared" ca="1" si="101"/>
        <v>2.1984716097638968E-2</v>
      </c>
      <c r="CN102" s="24">
        <f t="shared" ca="1" si="102"/>
        <v>2.2218577012152574E-2</v>
      </c>
      <c r="CO102" s="24">
        <f t="shared" ca="1" si="103"/>
        <v>2.225304964907604E-2</v>
      </c>
      <c r="CP102" s="24">
        <f t="shared" ca="1" si="104"/>
        <v>2.3120053447192923E-2</v>
      </c>
      <c r="CQ102" s="24">
        <f t="shared" ca="1" si="105"/>
        <v>2.3064759395392542E-2</v>
      </c>
      <c r="CR102" s="24">
        <f t="shared" ca="1" si="106"/>
        <v>2.2349420864928637E-2</v>
      </c>
      <c r="CS102" s="35">
        <f t="shared" si="119"/>
        <v>45658</v>
      </c>
      <c r="CT102" s="24">
        <f t="shared" ca="1" si="107"/>
        <v>0.79139079246207022</v>
      </c>
      <c r="CU102" s="24">
        <f t="shared" ca="1" si="108"/>
        <v>0.80100240937464018</v>
      </c>
      <c r="CV102" s="24">
        <f t="shared" ca="1" si="109"/>
        <v>0.83006983937680268</v>
      </c>
      <c r="CW102" s="24">
        <f t="shared" ca="1" si="110"/>
        <v>0.82622287563893626</v>
      </c>
      <c r="CX102" s="24">
        <f t="shared" ca="1" si="111"/>
        <v>0.83332461131362079</v>
      </c>
      <c r="CY102" s="24">
        <f t="shared" ca="1" si="112"/>
        <v>0.84101303924451143</v>
      </c>
      <c r="CZ102" s="24">
        <f t="shared" ca="1" si="113"/>
        <v>0.8498408320527413</v>
      </c>
      <c r="DA102" s="24">
        <f t="shared" ca="1" si="114"/>
        <v>0.85289015868157914</v>
      </c>
      <c r="DB102" s="24">
        <f t="shared" ca="1" si="115"/>
        <v>0.8687157436452424</v>
      </c>
      <c r="DC102" s="24">
        <f t="shared" ca="1" si="116"/>
        <v>0.87292095257094426</v>
      </c>
      <c r="DD102" s="48">
        <f t="shared" ca="1" si="117"/>
        <v>0.84470071945559355</v>
      </c>
      <c r="DE102" s="48">
        <f>+[1]NAC!AG103</f>
        <v>0.84537508150823859</v>
      </c>
      <c r="DF102" s="24"/>
    </row>
    <row r="103" spans="1:110" x14ac:dyDescent="0.25">
      <c r="A103" s="110">
        <f t="shared" si="72"/>
        <v>130</v>
      </c>
      <c r="B103" s="35">
        <f>+NAC!A103</f>
        <v>45689</v>
      </c>
      <c r="C103" s="19" cm="1">
        <f t="array" aca="1" ref="C103" ca="1">INDIRECT(_xlfn.CONCAT(C$4,"_d!",C$1,$A103))</f>
        <v>8032.4443359375</v>
      </c>
      <c r="D103" s="19" cm="1">
        <f t="array" aca="1" ref="D103" ca="1">INDIRECT(_xlfn.CONCAT(D$4,"_d!",D$1,$A103))</f>
        <v>8021.8017578125</v>
      </c>
      <c r="E103" s="19" cm="1">
        <f t="array" aca="1" ref="E103" ca="1">INDIRECT(_xlfn.CONCAT(E$4,"_d!",E$1,$A103))</f>
        <v>8138.13916015625</v>
      </c>
      <c r="F103" s="19" cm="1">
        <f t="array" aca="1" ref="F103" ca="1">INDIRECT(_xlfn.CONCAT(F$4,"_d!",F$1,$A103))</f>
        <v>8108.126953125</v>
      </c>
      <c r="G103" s="19" cm="1">
        <f t="array" aca="1" ref="G103" ca="1">INDIRECT(_xlfn.CONCAT(G$4,"_d!",G$1,$A103))</f>
        <v>8110.2060546875</v>
      </c>
      <c r="H103" s="19" cm="1">
        <f t="array" aca="1" ref="H103" ca="1">INDIRECT(_xlfn.CONCAT(H$4,"_d!",H$1,$A103))</f>
        <v>8227.28515625</v>
      </c>
      <c r="I103" s="42">
        <f t="shared" ca="1" si="52"/>
        <v>8069.6316500896528</v>
      </c>
      <c r="J103" s="19" cm="1">
        <f t="array" aca="1" ref="J103" ca="1">INDIRECT(_xlfn.CONCAT(J$4,"_d!",J$1,$A103))</f>
        <v>8010.66650390625</v>
      </c>
      <c r="K103" s="19" cm="1">
        <f t="array" aca="1" ref="K103" ca="1">INDIRECT(_xlfn.CONCAT(K$4,"_d!",K$1,$A103))</f>
        <v>8058.1171875</v>
      </c>
      <c r="L103" s="19" cm="1">
        <f t="array" aca="1" ref="L103" ca="1">INDIRECT(_xlfn.CONCAT(L$4,"_d!",L$1,$A103))</f>
        <v>8156.55126953125</v>
      </c>
      <c r="M103" s="19" cm="1">
        <f t="array" aca="1" ref="M103" ca="1">INDIRECT(_xlfn.CONCAT(M$4,"_d!",M$1,$A103))</f>
        <v>8079.55615234375</v>
      </c>
      <c r="N103" s="19" cm="1">
        <f t="array" aca="1" ref="N103" ca="1">INDIRECT(_xlfn.CONCAT(N$4,"_d!",N$1,$A103))</f>
        <v>8119.07470703125</v>
      </c>
      <c r="O103" s="19" cm="1">
        <f t="array" aca="1" ref="O103" ca="1">INDIRECT(_xlfn.CONCAT(O$4,"_d!",O$1,$A103))</f>
        <v>8146.4462890625</v>
      </c>
      <c r="P103" s="42">
        <f ca="1">+SUMPRODUCT(J$3:$O$3,J103:O103)</f>
        <v>8068.3827017203757</v>
      </c>
      <c r="Q103" s="19" cm="1">
        <f t="array" aca="1" ref="Q103" ca="1">INDIRECT(_xlfn.CONCAT(Q$4,"_d!",Q$1,$A103))</f>
        <v>7984.041015625</v>
      </c>
      <c r="R103" s="19" cm="1">
        <f t="array" aca="1" ref="R103" ca="1">INDIRECT(_xlfn.CONCAT(R$4,"_d!",R$1,$A103))</f>
        <v>8018.73876953125</v>
      </c>
      <c r="S103" s="19" cm="1">
        <f t="array" aca="1" ref="S103" ca="1">INDIRECT(_xlfn.CONCAT(S$4,"_d!",S$1,$A103))</f>
        <v>8201.775390625</v>
      </c>
      <c r="T103" s="19" cm="1">
        <f t="array" aca="1" ref="T103" ca="1">INDIRECT(_xlfn.CONCAT(T$4,"_d!",T$1,$A103))</f>
        <v>8230.455078125</v>
      </c>
      <c r="U103" s="19" cm="1">
        <f t="array" aca="1" ref="U103" ca="1">INDIRECT(_xlfn.CONCAT(U$4,"_d!",U$1,$A103))</f>
        <v>8162.919921875</v>
      </c>
      <c r="V103" s="19" cm="1">
        <f t="array" aca="1" ref="V103" ca="1">INDIRECT(_xlfn.CONCAT(V$4,"_d!",V$1,$A103))</f>
        <v>8162.85791015625</v>
      </c>
      <c r="W103" s="42">
        <f t="shared" ca="1" si="53"/>
        <v>8062.4772212602074</v>
      </c>
      <c r="X103" s="19" cm="1">
        <f t="array" aca="1" ref="X103" ca="1">INDIRECT(_xlfn.CONCAT(X$4,"_d!",X$1,$A103))</f>
        <v>7953.75048828125</v>
      </c>
      <c r="Y103" s="19" cm="1">
        <f t="array" aca="1" ref="Y103" ca="1">INDIRECT(_xlfn.CONCAT(Y$4,"_d!",Y$1,$A103))</f>
        <v>8010.70751953125</v>
      </c>
      <c r="Z103" s="19" cm="1">
        <f t="array" aca="1" ref="Z103" ca="1">INDIRECT(_xlfn.CONCAT(Z$4,"_d!",Z$1,$A103))</f>
        <v>8253.1201171875</v>
      </c>
      <c r="AA103" s="19" cm="1">
        <f t="array" aca="1" ref="AA103" ca="1">INDIRECT(_xlfn.CONCAT(AA$4,"_d!",AA$1,$A103))</f>
        <v>8117.67724609375</v>
      </c>
      <c r="AB103" s="19" cm="1">
        <f t="array" aca="1" ref="AB103" ca="1">INDIRECT(_xlfn.CONCAT(AB$4,"_d!",AB$1,$A103))</f>
        <v>8218.9267578125</v>
      </c>
      <c r="AC103" s="19" cm="1">
        <f t="array" aca="1" ref="AC103" ca="1">INDIRECT(_xlfn.CONCAT(AC$4,"_d!",AC$1,$A103))</f>
        <v>8179.00390625</v>
      </c>
      <c r="AD103" s="42">
        <f t="shared" ca="1" si="54"/>
        <v>8043.489751204218</v>
      </c>
      <c r="AE103" s="19" cm="1">
        <f t="array" aca="1" ref="AE103" ca="1">INDIRECT(_xlfn.CONCAT(AE$4,"_d!",AE$1,$A103))</f>
        <v>8034.4794921875</v>
      </c>
      <c r="AF103" s="19" cm="1">
        <f t="array" aca="1" ref="AF103" ca="1">INDIRECT(_xlfn.CONCAT(AF$4,"_d!",AF$1,$A103))</f>
        <v>8079.3525390625</v>
      </c>
      <c r="AG103" s="19" cm="1">
        <f t="array" aca="1" ref="AG103" ca="1">INDIRECT(_xlfn.CONCAT(AG$4,"_d!",AG$1,$A103))</f>
        <v>8218.794921875</v>
      </c>
      <c r="AH103" s="19" cm="1">
        <f t="array" aca="1" ref="AH103" ca="1">INDIRECT(_xlfn.CONCAT(AH$4,"_d!",AH$1,$A103))</f>
        <v>8241.5751953125</v>
      </c>
      <c r="AI103" s="19" cm="1">
        <f t="array" aca="1" ref="AI103" ca="1">INDIRECT(_xlfn.CONCAT(AI$4,"_d!",AI$1,$A103))</f>
        <v>8125.0791015625</v>
      </c>
      <c r="AJ103" s="19" cm="1">
        <f t="array" aca="1" ref="AJ103" ca="1">INDIRECT(_xlfn.CONCAT(AJ$4,"_d!",AJ$1,$A103))</f>
        <v>8228.3203125</v>
      </c>
      <c r="AK103" s="42">
        <f t="shared" ca="1" si="55"/>
        <v>8089.9578485220536</v>
      </c>
      <c r="AL103" s="19" cm="1">
        <f t="array" aca="1" ref="AL103" ca="1">INDIRECT(_xlfn.CONCAT(AL$4,"_d!",AL$1,$A103))</f>
        <v>7989.30126953125</v>
      </c>
      <c r="AM103" s="19" cm="1">
        <f t="array" aca="1" ref="AM103" ca="1">INDIRECT(_xlfn.CONCAT(AM$4,"_d!",AM$1,$A103))</f>
        <v>8056.40478515625</v>
      </c>
      <c r="AN103" s="19" cm="1">
        <f t="array" aca="1" ref="AN103" ca="1">INDIRECT(_xlfn.CONCAT(AN$4,"_d!",AN$1,$A103))</f>
        <v>8215.2275390625</v>
      </c>
      <c r="AO103" s="19" cm="1">
        <f t="array" aca="1" ref="AO103" ca="1">INDIRECT(_xlfn.CONCAT(AO$4,"_d!",AO$1,$A103))</f>
        <v>8101.6181640625</v>
      </c>
      <c r="AP103" s="19" cm="1">
        <f t="array" aca="1" ref="AP103" ca="1">INDIRECT(_xlfn.CONCAT(AP$4,"_d!",AP$1,$A103))</f>
        <v>8189.947265625</v>
      </c>
      <c r="AQ103" s="19" cm="1">
        <f t="array" aca="1" ref="AQ103" ca="1">INDIRECT(_xlfn.CONCAT(AQ$4,"_d!",AQ$1,$A103))</f>
        <v>8184.873046875</v>
      </c>
      <c r="AR103" s="42">
        <f t="shared" ca="1" si="56"/>
        <v>8060.2837355197389</v>
      </c>
      <c r="AS103" s="19" cm="1">
        <f t="array" aca="1" ref="AS103" ca="1">INDIRECT(_xlfn.CONCAT(AS$4,"_d!",AS$1,$A103))</f>
        <v>8014.23681640625</v>
      </c>
      <c r="AT103" s="19" cm="1">
        <f t="array" aca="1" ref="AT103" ca="1">INDIRECT(_xlfn.CONCAT(AT$4,"_d!",AT$1,$A103))</f>
        <v>8086.3232421875</v>
      </c>
      <c r="AU103" s="19" cm="1">
        <f t="array" aca="1" ref="AU103" ca="1">INDIRECT(_xlfn.CONCAT(AU$4,"_d!",AU$1,$A103))</f>
        <v>8182.654296875</v>
      </c>
      <c r="AV103" s="19" cm="1">
        <f t="array" aca="1" ref="AV103" ca="1">INDIRECT(_xlfn.CONCAT(AV$4,"_d!",AV$1,$A103))</f>
        <v>8267.4765625</v>
      </c>
      <c r="AW103" s="19" cm="1">
        <f t="array" aca="1" ref="AW103" ca="1">INDIRECT(_xlfn.CONCAT(AW$4,"_d!",AW$1,$A103))</f>
        <v>8185.2421875</v>
      </c>
      <c r="AX103" s="19" cm="1">
        <f t="array" aca="1" ref="AX103" ca="1">INDIRECT(_xlfn.CONCAT(AX$4,"_d!",AX$1,$A103))</f>
        <v>8172.212890625</v>
      </c>
      <c r="AY103" s="42">
        <f t="shared" ca="1" si="57"/>
        <v>8081.1851720957329</v>
      </c>
      <c r="AZ103" s="19" cm="1">
        <f t="array" aca="1" ref="AZ103" ca="1">INDIRECT(_xlfn.CONCAT(AZ$4,"_d!",AZ$1,$A103))</f>
        <v>8031.681640625</v>
      </c>
      <c r="BA103" s="19" cm="1">
        <f t="array" aca="1" ref="BA103" ca="1">INDIRECT(_xlfn.CONCAT(BA$4,"_d!",BA$1,$A103))</f>
        <v>8037.4521484375</v>
      </c>
      <c r="BB103" s="19" cm="1">
        <f t="array" aca="1" ref="BB103" ca="1">INDIRECT(_xlfn.CONCAT(BB$4,"_d!",BB$1,$A103))</f>
        <v>8248.96484375</v>
      </c>
      <c r="BC103" s="19" cm="1">
        <f t="array" aca="1" ref="BC103" ca="1">INDIRECT(_xlfn.CONCAT(BC$4,"_d!",BC$1,$A103))</f>
        <v>8137.85400390625</v>
      </c>
      <c r="BD103" s="19" cm="1">
        <f t="array" aca="1" ref="BD103" ca="1">INDIRECT(_xlfn.CONCAT(BD$4,"_d!",BD$1,$A103))</f>
        <v>8227.3271484375</v>
      </c>
      <c r="BE103" s="19" cm="1">
        <f t="array" aca="1" ref="BE103" ca="1">INDIRECT(_xlfn.CONCAT(BE$4,"_d!",BE$1,$A103))</f>
        <v>8220.8779296875</v>
      </c>
      <c r="BF103" s="42">
        <f t="shared" ca="1" si="58"/>
        <v>8070.9744753211125</v>
      </c>
      <c r="BG103" s="19" cm="1">
        <f t="array" aca="1" ref="BG103" ca="1">INDIRECT(_xlfn.CONCAT(BG$4,"_d!",BG$1,$A103))</f>
        <v>8017.2763671875</v>
      </c>
      <c r="BH103" s="19" cm="1">
        <f t="array" aca="1" ref="BH103" ca="1">INDIRECT(_xlfn.CONCAT(BH$4,"_d!",BH$1,$A103))</f>
        <v>8075.55615234375</v>
      </c>
      <c r="BI103" s="19" cm="1">
        <f t="array" aca="1" ref="BI103" ca="1">INDIRECT(_xlfn.CONCAT(BI$4,"_d!",BI$1,$A103))</f>
        <v>8265.28515625</v>
      </c>
      <c r="BJ103" s="19" cm="1">
        <f t="array" aca="1" ref="BJ103" ca="1">INDIRECT(_xlfn.CONCAT(BJ$4,"_d!",BJ$1,$A103))</f>
        <v>8202.8681640625</v>
      </c>
      <c r="BK103" s="19" cm="1">
        <f t="array" aca="1" ref="BK103" ca="1">INDIRECT(_xlfn.CONCAT(BK$4,"_d!",BK$1,$A103))</f>
        <v>8237.2060546875</v>
      </c>
      <c r="BL103" s="19" cm="1">
        <f t="array" aca="1" ref="BL103" ca="1">INDIRECT(_xlfn.CONCAT(BL$4,"_d!",BL$1,$A103))</f>
        <v>8177.142578125</v>
      </c>
      <c r="BM103" s="42">
        <f t="shared" ca="1" si="59"/>
        <v>8070.7965579646425</v>
      </c>
      <c r="BN103" s="19" cm="1">
        <f t="array" aca="1" ref="BN103" ca="1">INDIRECT(_xlfn.CONCAT(BN$4,"_d!",BN$1,$A103))</f>
        <v>8002.64306640625</v>
      </c>
      <c r="BO103" s="19" cm="1">
        <f t="array" aca="1" ref="BO103" ca="1">INDIRECT(_xlfn.CONCAT(BO$4,"_d!",BO$1,$A103))</f>
        <v>8033.3466796875</v>
      </c>
      <c r="BP103" s="19" cm="1">
        <f t="array" aca="1" ref="BP103" ca="1">INDIRECT(_xlfn.CONCAT(BP$4,"_d!",BP$1,$A103))</f>
        <v>8197.2412109375</v>
      </c>
      <c r="BQ103" s="19" cm="1">
        <f t="array" aca="1" ref="BQ103" ca="1">INDIRECT(_xlfn.CONCAT(BQ$4,"_d!",BQ$1,$A103))</f>
        <v>8183.93994140625</v>
      </c>
      <c r="BR103" s="19" cm="1">
        <f t="array" aca="1" ref="BR103" ca="1">INDIRECT(_xlfn.CONCAT(BR$4,"_d!",BR$1,$A103))</f>
        <v>8196.6591796875</v>
      </c>
      <c r="BS103" s="19" cm="1">
        <f t="array" aca="1" ref="BS103" ca="1">INDIRECT(_xlfn.CONCAT(BS$4,"_d!",BS$1,$A103))</f>
        <v>8211.3642578125</v>
      </c>
      <c r="BT103" s="42">
        <f t="shared" ca="1" si="60"/>
        <v>8044.0209717323969</v>
      </c>
      <c r="BU103" s="42"/>
      <c r="BV103" s="45">
        <f t="shared" ca="1" si="61"/>
        <v>8069.6316500896528</v>
      </c>
      <c r="BW103" s="45">
        <f t="shared" ca="1" si="62"/>
        <v>8068.3827017203757</v>
      </c>
      <c r="BX103" s="45">
        <f t="shared" ca="1" si="63"/>
        <v>8062.4772212602074</v>
      </c>
      <c r="BY103" s="45">
        <f t="shared" ca="1" si="64"/>
        <v>8043.489751204218</v>
      </c>
      <c r="BZ103" s="45">
        <f t="shared" ca="1" si="65"/>
        <v>8089.9578485220536</v>
      </c>
      <c r="CA103" s="45">
        <f t="shared" ca="1" si="66"/>
        <v>8060.2837355197389</v>
      </c>
      <c r="CB103" s="45">
        <f t="shared" ca="1" si="67"/>
        <v>8081.1851720957329</v>
      </c>
      <c r="CC103" s="45">
        <f t="shared" ca="1" si="68"/>
        <v>8070.9744753211125</v>
      </c>
      <c r="CD103" s="45">
        <f t="shared" ca="1" si="69"/>
        <v>8070.7965579646425</v>
      </c>
      <c r="CE103" s="45">
        <f t="shared" ca="1" si="70"/>
        <v>8044.0209717323969</v>
      </c>
      <c r="CF103" s="45" cm="1">
        <f t="array" aca="1" ref="CF103" ca="1">+SUMPRODUCT($BV$3:$CE$3/100,$BV103:$CE103)</f>
        <v>8063.9471907142179</v>
      </c>
      <c r="CG103" s="35">
        <f t="shared" si="118"/>
        <v>45689</v>
      </c>
      <c r="CH103" s="24">
        <f t="shared" ca="1" si="96"/>
        <v>2.5542804134804031E-2</v>
      </c>
      <c r="CI103" s="24">
        <f t="shared" ca="1" si="97"/>
        <v>2.533936109774193E-2</v>
      </c>
      <c r="CJ103" s="24">
        <f t="shared" ca="1" si="98"/>
        <v>2.5125779863042208E-2</v>
      </c>
      <c r="CK103" s="24">
        <f t="shared" ca="1" si="99"/>
        <v>2.4565240084123419E-2</v>
      </c>
      <c r="CL103" s="24">
        <f t="shared" ca="1" si="100"/>
        <v>2.4684214685073425E-2</v>
      </c>
      <c r="CM103" s="24">
        <f t="shared" ca="1" si="101"/>
        <v>2.4697718520249934E-2</v>
      </c>
      <c r="CN103" s="24">
        <f t="shared" ca="1" si="102"/>
        <v>2.4376378997948978E-2</v>
      </c>
      <c r="CO103" s="24">
        <f t="shared" ca="1" si="103"/>
        <v>2.3857886163388242E-2</v>
      </c>
      <c r="CP103" s="24">
        <f t="shared" ca="1" si="104"/>
        <v>2.390527600453507E-2</v>
      </c>
      <c r="CQ103" s="24">
        <f t="shared" ca="1" si="105"/>
        <v>2.3122922453273853E-2</v>
      </c>
      <c r="CR103" s="24">
        <f t="shared" ca="1" si="106"/>
        <v>2.4276437571861376E-2</v>
      </c>
      <c r="CS103" s="35">
        <f t="shared" si="119"/>
        <v>45689</v>
      </c>
      <c r="CT103" s="24">
        <f t="shared" ca="1" si="107"/>
        <v>0.63504647094374733</v>
      </c>
      <c r="CU103" s="24">
        <f t="shared" ca="1" si="108"/>
        <v>0.6410421216168134</v>
      </c>
      <c r="CV103" s="24">
        <f t="shared" ca="1" si="109"/>
        <v>0.66179890041313749</v>
      </c>
      <c r="CW103" s="24">
        <f t="shared" ca="1" si="110"/>
        <v>0.65421777414783899</v>
      </c>
      <c r="CX103" s="24">
        <f t="shared" ca="1" si="111"/>
        <v>0.66259272538683933</v>
      </c>
      <c r="CY103" s="24">
        <f t="shared" ca="1" si="112"/>
        <v>0.66897478041353509</v>
      </c>
      <c r="CZ103" s="24">
        <f t="shared" ca="1" si="113"/>
        <v>0.67170243211511282</v>
      </c>
      <c r="DA103" s="24">
        <f t="shared" ca="1" si="114"/>
        <v>0.67359050850939117</v>
      </c>
      <c r="DB103" s="24">
        <f t="shared" ca="1" si="115"/>
        <v>0.68776103619153361</v>
      </c>
      <c r="DC103" s="24">
        <f t="shared" ca="1" si="116"/>
        <v>0.6871183733684858</v>
      </c>
      <c r="DD103" s="48">
        <f t="shared" ca="1" si="117"/>
        <v>0.66962220213352519</v>
      </c>
      <c r="DE103" s="48">
        <f>+[1]NAC!AG104</f>
        <v>0.66874146421804137</v>
      </c>
      <c r="DF103" s="24"/>
    </row>
    <row r="104" spans="1:110" x14ac:dyDescent="0.25">
      <c r="A104" s="110">
        <f t="shared" si="72"/>
        <v>131</v>
      </c>
      <c r="B104" s="35">
        <f>+NAC!A104</f>
        <v>45717</v>
      </c>
      <c r="C104" s="19" cm="1">
        <f t="array" aca="1" ref="C104" ca="1">INDIRECT(_xlfn.CONCAT(C$4,"_d!",C$1,$A104))</f>
        <v>8391.2568359375</v>
      </c>
      <c r="D104" s="19" cm="1">
        <f t="array" aca="1" ref="D104" ca="1">INDIRECT(_xlfn.CONCAT(D$4,"_d!",D$1,$A104))</f>
        <v>8338.4521484375</v>
      </c>
      <c r="E104" s="19" cm="1">
        <f t="array" aca="1" ref="E104" ca="1">INDIRECT(_xlfn.CONCAT(E$4,"_d!",E$1,$A104))</f>
        <v>8504.23046875</v>
      </c>
      <c r="F104" s="19" cm="1">
        <f t="array" aca="1" ref="F104" ca="1">INDIRECT(_xlfn.CONCAT(F$4,"_d!",F$1,$A104))</f>
        <v>8386.7392578125</v>
      </c>
      <c r="G104" s="19" cm="1">
        <f t="array" aca="1" ref="G104" ca="1">INDIRECT(_xlfn.CONCAT(G$4,"_d!",G$1,$A104))</f>
        <v>8419.9169921875</v>
      </c>
      <c r="H104" s="19" cm="1">
        <f t="array" aca="1" ref="H104" ca="1">INDIRECT(_xlfn.CONCAT(H$4,"_d!",H$1,$A104))</f>
        <v>8485.423828125</v>
      </c>
      <c r="I104" s="42">
        <f t="shared" ca="1" si="52"/>
        <v>8399.2385661479766</v>
      </c>
      <c r="J104" s="19" cm="1">
        <f t="array" aca="1" ref="J104" ca="1">INDIRECT(_xlfn.CONCAT(J$4,"_d!",J$1,$A104))</f>
        <v>8355.5654296875</v>
      </c>
      <c r="K104" s="19" cm="1">
        <f t="array" aca="1" ref="K104" ca="1">INDIRECT(_xlfn.CONCAT(K$4,"_d!",K$1,$A104))</f>
        <v>8368.3896484375</v>
      </c>
      <c r="L104" s="19" cm="1">
        <f t="array" aca="1" ref="L104" ca="1">INDIRECT(_xlfn.CONCAT(L$4,"_d!",L$1,$A104))</f>
        <v>8513.0439453125</v>
      </c>
      <c r="M104" s="19" cm="1">
        <f t="array" aca="1" ref="M104" ca="1">INDIRECT(_xlfn.CONCAT(M$4,"_d!",M$1,$A104))</f>
        <v>8354.787109375</v>
      </c>
      <c r="N104" s="19" cm="1">
        <f t="array" aca="1" ref="N104" ca="1">INDIRECT(_xlfn.CONCAT(N$4,"_d!",N$1,$A104))</f>
        <v>8429.1181640625</v>
      </c>
      <c r="O104" s="19" cm="1">
        <f t="array" aca="1" ref="O104" ca="1">INDIRECT(_xlfn.CONCAT(O$4,"_d!",O$1,$A104))</f>
        <v>8416.416015625</v>
      </c>
      <c r="P104" s="42">
        <f ca="1">+SUMPRODUCT(J$3:$O$3,J104:O104)</f>
        <v>8391.6196459419862</v>
      </c>
      <c r="Q104" s="19" cm="1">
        <f t="array" aca="1" ref="Q104" ca="1">INDIRECT(_xlfn.CONCAT(Q$4,"_d!",Q$1,$A104))</f>
        <v>8329.3603515625</v>
      </c>
      <c r="R104" s="19" cm="1">
        <f t="array" aca="1" ref="R104" ca="1">INDIRECT(_xlfn.CONCAT(R$4,"_d!",R$1,$A104))</f>
        <v>8320.197265625</v>
      </c>
      <c r="S104" s="19" cm="1">
        <f t="array" aca="1" ref="S104" ca="1">INDIRECT(_xlfn.CONCAT(S$4,"_d!",S$1,$A104))</f>
        <v>8553.1572265625</v>
      </c>
      <c r="T104" s="19" cm="1">
        <f t="array" aca="1" ref="T104" ca="1">INDIRECT(_xlfn.CONCAT(T$4,"_d!",T$1,$A104))</f>
        <v>8485.9453125</v>
      </c>
      <c r="U104" s="19" cm="1">
        <f t="array" aca="1" ref="U104" ca="1">INDIRECT(_xlfn.CONCAT(U$4,"_d!",U$1,$A104))</f>
        <v>8460.8974609375</v>
      </c>
      <c r="V104" s="19" cm="1">
        <f t="array" aca="1" ref="V104" ca="1">INDIRECT(_xlfn.CONCAT(V$4,"_d!",V$1,$A104))</f>
        <v>8419.505859375</v>
      </c>
      <c r="W104" s="42">
        <f t="shared" ca="1" si="53"/>
        <v>8381.2709037985096</v>
      </c>
      <c r="X104" s="19" cm="1">
        <f t="array" aca="1" ref="X104" ca="1">INDIRECT(_xlfn.CONCAT(X$4,"_d!",X$1,$A104))</f>
        <v>8278.529296875</v>
      </c>
      <c r="Y104" s="19" cm="1">
        <f t="array" aca="1" ref="Y104" ca="1">INDIRECT(_xlfn.CONCAT(Y$4,"_d!",Y$1,$A104))</f>
        <v>8305.470703125</v>
      </c>
      <c r="Z104" s="19" cm="1">
        <f t="array" aca="1" ref="Z104" ca="1">INDIRECT(_xlfn.CONCAT(Z$4,"_d!",Z$1,$A104))</f>
        <v>8608.671875</v>
      </c>
      <c r="AA104" s="19" cm="1">
        <f t="array" aca="1" ref="AA104" ca="1">INDIRECT(_xlfn.CONCAT(AA$4,"_d!",AA$1,$A104))</f>
        <v>8373.84765625</v>
      </c>
      <c r="AB104" s="19" cm="1">
        <f t="array" aca="1" ref="AB104" ca="1">INDIRECT(_xlfn.CONCAT(AB$4,"_d!",AB$1,$A104))</f>
        <v>8510.775390625</v>
      </c>
      <c r="AC104" s="19" cm="1">
        <f t="array" aca="1" ref="AC104" ca="1">INDIRECT(_xlfn.CONCAT(AC$4,"_d!",AC$1,$A104))</f>
        <v>8437.8681640625</v>
      </c>
      <c r="AD104" s="42">
        <f t="shared" ca="1" si="54"/>
        <v>8351.2062112667882</v>
      </c>
      <c r="AE104" s="19" cm="1">
        <f t="array" aca="1" ref="AE104" ca="1">INDIRECT(_xlfn.CONCAT(AE$4,"_d!",AE$1,$A104))</f>
        <v>8367.1787109375</v>
      </c>
      <c r="AF104" s="19" cm="1">
        <f t="array" aca="1" ref="AF104" ca="1">INDIRECT(_xlfn.CONCAT(AF$4,"_d!",AF$1,$A104))</f>
        <v>8368.2314453125</v>
      </c>
      <c r="AG104" s="19" cm="1">
        <f t="array" aca="1" ref="AG104" ca="1">INDIRECT(_xlfn.CONCAT(AG$4,"_d!",AG$1,$A104))</f>
        <v>8573.791015625</v>
      </c>
      <c r="AH104" s="19" cm="1">
        <f t="array" aca="1" ref="AH104" ca="1">INDIRECT(_xlfn.CONCAT(AH$4,"_d!",AH$1,$A104))</f>
        <v>8491.302734375</v>
      </c>
      <c r="AI104" s="19" cm="1">
        <f t="array" aca="1" ref="AI104" ca="1">INDIRECT(_xlfn.CONCAT(AI$4,"_d!",AI$1,$A104))</f>
        <v>8427.3447265625</v>
      </c>
      <c r="AJ104" s="19" cm="1">
        <f t="array" aca="1" ref="AJ104" ca="1">INDIRECT(_xlfn.CONCAT(AJ$4,"_d!",AJ$1,$A104))</f>
        <v>8483.1162109375</v>
      </c>
      <c r="AK104" s="42">
        <f t="shared" ca="1" si="55"/>
        <v>8399.4822408422551</v>
      </c>
      <c r="AL104" s="19" cm="1">
        <f t="array" aca="1" ref="AL104" ca="1">INDIRECT(_xlfn.CONCAT(AL$4,"_d!",AL$1,$A104))</f>
        <v>8335.447265625</v>
      </c>
      <c r="AM104" s="19" cm="1">
        <f t="array" aca="1" ref="AM104" ca="1">INDIRECT(_xlfn.CONCAT(AM$4,"_d!",AM$1,$A104))</f>
        <v>8347.296875</v>
      </c>
      <c r="AN104" s="19" cm="1">
        <f t="array" aca="1" ref="AN104" ca="1">INDIRECT(_xlfn.CONCAT(AN$4,"_d!",AN$1,$A104))</f>
        <v>8567.2001953125</v>
      </c>
      <c r="AO104" s="19" cm="1">
        <f t="array" aca="1" ref="AO104" ca="1">INDIRECT(_xlfn.CONCAT(AO$4,"_d!",AO$1,$A104))</f>
        <v>8346.5224609375</v>
      </c>
      <c r="AP104" s="19" cm="1">
        <f t="array" aca="1" ref="AP104" ca="1">INDIRECT(_xlfn.CONCAT(AP$4,"_d!",AP$1,$A104))</f>
        <v>8471.2255859375</v>
      </c>
      <c r="AQ104" s="19" cm="1">
        <f t="array" aca="1" ref="AQ104" ca="1">INDIRECT(_xlfn.CONCAT(AQ$4,"_d!",AQ$1,$A104))</f>
        <v>8447.255859375</v>
      </c>
      <c r="AR104" s="42">
        <f t="shared" ca="1" si="56"/>
        <v>8374.3592305417878</v>
      </c>
      <c r="AS104" s="19" cm="1">
        <f t="array" aca="1" ref="AS104" ca="1">INDIRECT(_xlfn.CONCAT(AS$4,"_d!",AS$1,$A104))</f>
        <v>8330.2578125</v>
      </c>
      <c r="AT104" s="19" cm="1">
        <f t="array" aca="1" ref="AT104" ca="1">INDIRECT(_xlfn.CONCAT(AT$4,"_d!",AT$1,$A104))</f>
        <v>8376.8662109375</v>
      </c>
      <c r="AU104" s="19" cm="1">
        <f t="array" aca="1" ref="AU104" ca="1">INDIRECT(_xlfn.CONCAT(AU$4,"_d!",AU$1,$A104))</f>
        <v>8528.056640625</v>
      </c>
      <c r="AV104" s="19" cm="1">
        <f t="array" aca="1" ref="AV104" ca="1">INDIRECT(_xlfn.CONCAT(AV$4,"_d!",AV$1,$A104))</f>
        <v>8501.3974609375</v>
      </c>
      <c r="AW104" s="19" cm="1">
        <f t="array" aca="1" ref="AW104" ca="1">INDIRECT(_xlfn.CONCAT(AW$4,"_d!",AW$1,$A104))</f>
        <v>8456.91015625</v>
      </c>
      <c r="AX104" s="19" cm="1">
        <f t="array" aca="1" ref="AX104" ca="1">INDIRECT(_xlfn.CONCAT(AX$4,"_d!",AX$1,$A104))</f>
        <v>8437.66015625</v>
      </c>
      <c r="AY104" s="42">
        <f t="shared" ca="1" si="57"/>
        <v>8381.6560255262248</v>
      </c>
      <c r="AZ104" s="19" cm="1">
        <f t="array" aca="1" ref="AZ104" ca="1">INDIRECT(_xlfn.CONCAT(AZ$4,"_d!",AZ$1,$A104))</f>
        <v>8346.0087890625</v>
      </c>
      <c r="BA104" s="19" cm="1">
        <f t="array" aca="1" ref="BA104" ca="1">INDIRECT(_xlfn.CONCAT(BA$4,"_d!",BA$1,$A104))</f>
        <v>8315.8740234375</v>
      </c>
      <c r="BB104" s="19" cm="1">
        <f t="array" aca="1" ref="BB104" ca="1">INDIRECT(_xlfn.CONCAT(BB$4,"_d!",BB$1,$A104))</f>
        <v>8592.1533203125</v>
      </c>
      <c r="BC104" s="19" cm="1">
        <f t="array" aca="1" ref="BC104" ca="1">INDIRECT(_xlfn.CONCAT(BC$4,"_d!",BC$1,$A104))</f>
        <v>8368.3486328125</v>
      </c>
      <c r="BD104" s="19" cm="1">
        <f t="array" aca="1" ref="BD104" ca="1">INDIRECT(_xlfn.CONCAT(BD$4,"_d!",BD$1,$A104))</f>
        <v>8491.236328125</v>
      </c>
      <c r="BE104" s="19" cm="1">
        <f t="array" aca="1" ref="BE104" ca="1">INDIRECT(_xlfn.CONCAT(BE$4,"_d!",BE$1,$A104))</f>
        <v>8499.4736328125</v>
      </c>
      <c r="BF104" s="42">
        <f t="shared" ca="1" si="58"/>
        <v>8366.4199061620438</v>
      </c>
      <c r="BG104" s="19" cm="1">
        <f t="array" aca="1" ref="BG104" ca="1">INDIRECT(_xlfn.CONCAT(BG$4,"_d!",BG$1,$A104))</f>
        <v>8330.83984375</v>
      </c>
      <c r="BH104" s="19" cm="1">
        <f t="array" aca="1" ref="BH104" ca="1">INDIRECT(_xlfn.CONCAT(BH$4,"_d!",BH$1,$A104))</f>
        <v>8353.67578125</v>
      </c>
      <c r="BI104" s="19" cm="1">
        <f t="array" aca="1" ref="BI104" ca="1">INDIRECT(_xlfn.CONCAT(BI$4,"_d!",BI$1,$A104))</f>
        <v>8589.525390625</v>
      </c>
      <c r="BJ104" s="19" cm="1">
        <f t="array" aca="1" ref="BJ104" ca="1">INDIRECT(_xlfn.CONCAT(BJ$4,"_d!",BJ$1,$A104))</f>
        <v>8437.8564453125</v>
      </c>
      <c r="BK104" s="19" cm="1">
        <f t="array" aca="1" ref="BK104" ca="1">INDIRECT(_xlfn.CONCAT(BK$4,"_d!",BK$1,$A104))</f>
        <v>8493.6875</v>
      </c>
      <c r="BL104" s="19" cm="1">
        <f t="array" aca="1" ref="BL104" ca="1">INDIRECT(_xlfn.CONCAT(BL$4,"_d!",BL$1,$A104))</f>
        <v>8448.7939453125</v>
      </c>
      <c r="BM104" s="42">
        <f t="shared" ca="1" si="59"/>
        <v>8365.7651775057966</v>
      </c>
      <c r="BN104" s="19" cm="1">
        <f t="array" aca="1" ref="BN104" ca="1">INDIRECT(_xlfn.CONCAT(BN$4,"_d!",BN$1,$A104))</f>
        <v>8286.2265625</v>
      </c>
      <c r="BO104" s="19" cm="1">
        <f t="array" aca="1" ref="BO104" ca="1">INDIRECT(_xlfn.CONCAT(BO$4,"_d!",BO$1,$A104))</f>
        <v>8282.3349609375</v>
      </c>
      <c r="BP104" s="19" cm="1">
        <f t="array" aca="1" ref="BP104" ca="1">INDIRECT(_xlfn.CONCAT(BP$4,"_d!",BP$1,$A104))</f>
        <v>8502.171875</v>
      </c>
      <c r="BQ104" s="19" cm="1">
        <f t="array" aca="1" ref="BQ104" ca="1">INDIRECT(_xlfn.CONCAT(BQ$4,"_d!",BQ$1,$A104))</f>
        <v>8377.9482421875</v>
      </c>
      <c r="BR104" s="19" cm="1">
        <f t="array" aca="1" ref="BR104" ca="1">INDIRECT(_xlfn.CONCAT(BR$4,"_d!",BR$1,$A104))</f>
        <v>8433.767578125</v>
      </c>
      <c r="BS104" s="19" cm="1">
        <f t="array" aca="1" ref="BS104" ca="1">INDIRECT(_xlfn.CONCAT(BS$4,"_d!",BS$1,$A104))</f>
        <v>8481.6240234375</v>
      </c>
      <c r="BT104" s="42">
        <f t="shared" ca="1" si="60"/>
        <v>8315.0412954449348</v>
      </c>
      <c r="BU104" s="42"/>
      <c r="BV104" s="45">
        <f t="shared" ca="1" si="61"/>
        <v>8399.2385661479766</v>
      </c>
      <c r="BW104" s="45">
        <f t="shared" ca="1" si="62"/>
        <v>8391.6196459419862</v>
      </c>
      <c r="BX104" s="45">
        <f t="shared" ca="1" si="63"/>
        <v>8381.2709037985096</v>
      </c>
      <c r="BY104" s="45">
        <f t="shared" ca="1" si="64"/>
        <v>8351.2062112667882</v>
      </c>
      <c r="BZ104" s="45">
        <f t="shared" ca="1" si="65"/>
        <v>8399.4822408422551</v>
      </c>
      <c r="CA104" s="45">
        <f t="shared" ca="1" si="66"/>
        <v>8374.3592305417878</v>
      </c>
      <c r="CB104" s="45">
        <f t="shared" ca="1" si="67"/>
        <v>8381.6560255262248</v>
      </c>
      <c r="CC104" s="45">
        <f t="shared" ca="1" si="68"/>
        <v>8366.4199061620438</v>
      </c>
      <c r="CD104" s="45">
        <f t="shared" ca="1" si="69"/>
        <v>8365.7651775057966</v>
      </c>
      <c r="CE104" s="45">
        <f t="shared" ca="1" si="70"/>
        <v>8315.0412954449348</v>
      </c>
      <c r="CF104" s="45" cm="1">
        <f t="array" aca="1" ref="CF104" ca="1">+SUMPRODUCT($BV$3:$CE$3/100,$BV104:$CE104)</f>
        <v>8364.7791147399184</v>
      </c>
      <c r="CG104" s="35">
        <f t="shared" si="118"/>
        <v>45717</v>
      </c>
      <c r="CH104" s="24">
        <f t="shared" ca="1" si="96"/>
        <v>4.084534838150411E-2</v>
      </c>
      <c r="CI104" s="24">
        <f t="shared" ca="1" si="97"/>
        <v>4.0062173073754703E-2</v>
      </c>
      <c r="CJ104" s="24">
        <f t="shared" ca="1" si="98"/>
        <v>3.9540413422522791E-2</v>
      </c>
      <c r="CK104" s="24">
        <f t="shared" ca="1" si="99"/>
        <v>3.8256586330143616E-2</v>
      </c>
      <c r="CL104" s="24">
        <f t="shared" ca="1" si="100"/>
        <v>3.8260322008568659E-2</v>
      </c>
      <c r="CM104" s="24">
        <f t="shared" ca="1" si="101"/>
        <v>3.8965811294954023E-2</v>
      </c>
      <c r="CN104" s="24">
        <f t="shared" ca="1" si="102"/>
        <v>3.7181533034042591E-2</v>
      </c>
      <c r="CO104" s="24">
        <f t="shared" ca="1" si="103"/>
        <v>3.6605918126036086E-2</v>
      </c>
      <c r="CP104" s="24">
        <f t="shared" ca="1" si="104"/>
        <v>3.6547646495941555E-2</v>
      </c>
      <c r="CQ104" s="24">
        <f t="shared" ca="1" si="105"/>
        <v>3.3692145341855051E-2</v>
      </c>
      <c r="CR104" s="24">
        <f t="shared" ca="1" si="106"/>
        <v>3.7305790441201525E-2</v>
      </c>
      <c r="CS104" s="35">
        <f t="shared" si="119"/>
        <v>45717</v>
      </c>
      <c r="CT104" s="24">
        <f t="shared" ca="1" si="107"/>
        <v>0.54136511844142565</v>
      </c>
      <c r="CU104" s="24">
        <f t="shared" ca="1" si="108"/>
        <v>0.54368333411906211</v>
      </c>
      <c r="CV104" s="24">
        <f t="shared" ca="1" si="109"/>
        <v>0.55740166854328455</v>
      </c>
      <c r="CW104" s="24">
        <f t="shared" ca="1" si="110"/>
        <v>0.54971835693889881</v>
      </c>
      <c r="CX104" s="24">
        <f t="shared" ca="1" si="111"/>
        <v>0.55493992183144458</v>
      </c>
      <c r="CY104" s="24">
        <f t="shared" ca="1" si="112"/>
        <v>0.56040031750195918</v>
      </c>
      <c r="CZ104" s="24">
        <f t="shared" ca="1" si="113"/>
        <v>0.56045081478807579</v>
      </c>
      <c r="DA104" s="24">
        <f t="shared" ca="1" si="114"/>
        <v>0.56126164718849259</v>
      </c>
      <c r="DB104" s="24">
        <f t="shared" ca="1" si="115"/>
        <v>0.57207106436418753</v>
      </c>
      <c r="DC104" s="24">
        <f t="shared" ca="1" si="116"/>
        <v>0.57177065514545933</v>
      </c>
      <c r="DD104" s="48">
        <f t="shared" ca="1" si="117"/>
        <v>0.56045330920731318</v>
      </c>
      <c r="DE104" s="48">
        <f>+[1]NAC!AG105</f>
        <v>0.55930015699373081</v>
      </c>
      <c r="DF104" s="24"/>
    </row>
    <row r="105" spans="1:110" x14ac:dyDescent="0.25">
      <c r="A105" s="110">
        <f t="shared" si="72"/>
        <v>132</v>
      </c>
      <c r="B105" s="35">
        <f>+NAC!A105</f>
        <v>45748</v>
      </c>
      <c r="C105" s="19" cm="1">
        <f t="array" aca="1" ref="C105" ca="1">INDIRECT(_xlfn.CONCAT(C$4,"_d!",C$1,$A105))</f>
        <v>8624.994140625</v>
      </c>
      <c r="D105" s="19" cm="1">
        <f t="array" aca="1" ref="D105" ca="1">INDIRECT(_xlfn.CONCAT(D$4,"_d!",D$1,$A105))</f>
        <v>8582.1123046875</v>
      </c>
      <c r="E105" s="19" cm="1">
        <f t="array" aca="1" ref="E105" ca="1">INDIRECT(_xlfn.CONCAT(E$4,"_d!",E$1,$A105))</f>
        <v>8756.9609375</v>
      </c>
      <c r="F105" s="19" cm="1">
        <f t="array" aca="1" ref="F105" ca="1">INDIRECT(_xlfn.CONCAT(F$4,"_d!",F$1,$A105))</f>
        <v>8617.4619140625</v>
      </c>
      <c r="G105" s="19" cm="1">
        <f t="array" aca="1" ref="G105" ca="1">INDIRECT(_xlfn.CONCAT(G$4,"_d!",G$1,$A105))</f>
        <v>8670.259765625</v>
      </c>
      <c r="H105" s="19" cm="1">
        <f t="array" aca="1" ref="H105" ca="1">INDIRECT(_xlfn.CONCAT(H$4,"_d!",H$1,$A105))</f>
        <v>8723.7275390625</v>
      </c>
      <c r="I105" s="42">
        <f t="shared" ca="1" si="52"/>
        <v>8639.8718653101405</v>
      </c>
      <c r="J105" s="19" cm="1">
        <f t="array" aca="1" ref="J105" ca="1">INDIRECT(_xlfn.CONCAT(J$4,"_d!",J$1,$A105))</f>
        <v>8589.486328125</v>
      </c>
      <c r="K105" s="19" cm="1">
        <f t="array" aca="1" ref="K105" ca="1">INDIRECT(_xlfn.CONCAT(K$4,"_d!",K$1,$A105))</f>
        <v>8605.5859375</v>
      </c>
      <c r="L105" s="19" cm="1">
        <f t="array" aca="1" ref="L105" ca="1">INDIRECT(_xlfn.CONCAT(L$4,"_d!",L$1,$A105))</f>
        <v>8762.662109375</v>
      </c>
      <c r="M105" s="19" cm="1">
        <f t="array" aca="1" ref="M105" ca="1">INDIRECT(_xlfn.CONCAT(M$4,"_d!",M$1,$A105))</f>
        <v>8585.8974609375</v>
      </c>
      <c r="N105" s="19" cm="1">
        <f t="array" aca="1" ref="N105" ca="1">INDIRECT(_xlfn.CONCAT(N$4,"_d!",N$1,$A105))</f>
        <v>8676.560546875</v>
      </c>
      <c r="O105" s="19" cm="1">
        <f t="array" aca="1" ref="O105" ca="1">INDIRECT(_xlfn.CONCAT(O$4,"_d!",O$1,$A105))</f>
        <v>8652.8310546875</v>
      </c>
      <c r="P105" s="42">
        <f ca="1">+SUMPRODUCT(J$3:$O$3,J105:O105)</f>
        <v>8629.803522230015</v>
      </c>
      <c r="Q105" s="19" cm="1">
        <f t="array" aca="1" ref="Q105" ca="1">INDIRECT(_xlfn.CONCAT(Q$4,"_d!",Q$1,$A105))</f>
        <v>8559.7978515625</v>
      </c>
      <c r="R105" s="19" cm="1">
        <f t="array" aca="1" ref="R105" ca="1">INDIRECT(_xlfn.CONCAT(R$4,"_d!",R$1,$A105))</f>
        <v>8556.37109375</v>
      </c>
      <c r="S105" s="19" cm="1">
        <f t="array" aca="1" ref="S105" ca="1">INDIRECT(_xlfn.CONCAT(S$4,"_d!",S$1,$A105))</f>
        <v>8800.8759765625</v>
      </c>
      <c r="T105" s="19" cm="1">
        <f t="array" aca="1" ref="T105" ca="1">INDIRECT(_xlfn.CONCAT(T$4,"_d!",T$1,$A105))</f>
        <v>8711.234375</v>
      </c>
      <c r="U105" s="19" cm="1">
        <f t="array" aca="1" ref="U105" ca="1">INDIRECT(_xlfn.CONCAT(U$4,"_d!",U$1,$A105))</f>
        <v>8707.388671875</v>
      </c>
      <c r="V105" s="19" cm="1">
        <f t="array" aca="1" ref="V105" ca="1">INDIRECT(_xlfn.CONCAT(V$4,"_d!",V$1,$A105))</f>
        <v>8649.40625</v>
      </c>
      <c r="W105" s="42">
        <f t="shared" ca="1" si="53"/>
        <v>8616.6342485195055</v>
      </c>
      <c r="X105" s="19" cm="1">
        <f t="array" aca="1" ref="X105" ca="1">INDIRECT(_xlfn.CONCAT(X$4,"_d!",X$1,$A105))</f>
        <v>8505.384765625</v>
      </c>
      <c r="Y105" s="19" cm="1">
        <f t="array" aca="1" ref="Y105" ca="1">INDIRECT(_xlfn.CONCAT(Y$4,"_d!",Y$1,$A105))</f>
        <v>8544.3916015625</v>
      </c>
      <c r="Z105" s="19" cm="1">
        <f t="array" aca="1" ref="Z105" ca="1">INDIRECT(_xlfn.CONCAT(Z$4,"_d!",Z$1,$A105))</f>
        <v>8852.6767578125</v>
      </c>
      <c r="AA105" s="19" cm="1">
        <f t="array" aca="1" ref="AA105" ca="1">INDIRECT(_xlfn.CONCAT(AA$4,"_d!",AA$1,$A105))</f>
        <v>8599.748046875</v>
      </c>
      <c r="AB105" s="19" cm="1">
        <f t="array" aca="1" ref="AB105" ca="1">INDIRECT(_xlfn.CONCAT(AB$4,"_d!",AB$1,$A105))</f>
        <v>8754.490234375</v>
      </c>
      <c r="AC105" s="19" cm="1">
        <f t="array" aca="1" ref="AC105" ca="1">INDIRECT(_xlfn.CONCAT(AC$4,"_d!",AC$1,$A105))</f>
        <v>8661.1259765625</v>
      </c>
      <c r="AD105" s="42">
        <f t="shared" ca="1" si="54"/>
        <v>8584.7208565905239</v>
      </c>
      <c r="AE105" s="19" cm="1">
        <f t="array" aca="1" ref="AE105" ca="1">INDIRECT(_xlfn.CONCAT(AE$4,"_d!",AE$1,$A105))</f>
        <v>8600.7646484375</v>
      </c>
      <c r="AF105" s="19" cm="1">
        <f t="array" aca="1" ref="AF105" ca="1">INDIRECT(_xlfn.CONCAT(AF$4,"_d!",AF$1,$A105))</f>
        <v>8603.728515625</v>
      </c>
      <c r="AG105" s="19" cm="1">
        <f t="array" aca="1" ref="AG105" ca="1">INDIRECT(_xlfn.CONCAT(AG$4,"_d!",AG$1,$A105))</f>
        <v>8815.7392578125</v>
      </c>
      <c r="AH105" s="19" cm="1">
        <f t="array" aca="1" ref="AH105" ca="1">INDIRECT(_xlfn.CONCAT(AH$4,"_d!",AH$1,$A105))</f>
        <v>8715.03125</v>
      </c>
      <c r="AI105" s="19" cm="1">
        <f t="array" aca="1" ref="AI105" ca="1">INDIRECT(_xlfn.CONCAT(AI$4,"_d!",AI$1,$A105))</f>
        <v>8670.9287109375</v>
      </c>
      <c r="AJ105" s="19" cm="1">
        <f t="array" aca="1" ref="AJ105" ca="1">INDIRECT(_xlfn.CONCAT(AJ$4,"_d!",AJ$1,$A105))</f>
        <v>8712.25</v>
      </c>
      <c r="AK105" s="42">
        <f t="shared" ca="1" si="55"/>
        <v>8634.6427678095206</v>
      </c>
      <c r="AL105" s="19" cm="1">
        <f t="array" aca="1" ref="AL105" ca="1">INDIRECT(_xlfn.CONCAT(AL$4,"_d!",AL$1,$A105))</f>
        <v>8565.1484375</v>
      </c>
      <c r="AM105" s="19" cm="1">
        <f t="array" aca="1" ref="AM105" ca="1">INDIRECT(_xlfn.CONCAT(AM$4,"_d!",AM$1,$A105))</f>
        <v>8582.9111328125</v>
      </c>
      <c r="AN105" s="19" cm="1">
        <f t="array" aca="1" ref="AN105" ca="1">INDIRECT(_xlfn.CONCAT(AN$4,"_d!",AN$1,$A105))</f>
        <v>8808.5869140625</v>
      </c>
      <c r="AO105" s="19" cm="1">
        <f t="array" aca="1" ref="AO105" ca="1">INDIRECT(_xlfn.CONCAT(AO$4,"_d!",AO$1,$A105))</f>
        <v>8573.7080078125</v>
      </c>
      <c r="AP105" s="19" cm="1">
        <f t="array" aca="1" ref="AP105" ca="1">INDIRECT(_xlfn.CONCAT(AP$4,"_d!",AP$1,$A105))</f>
        <v>8709.66796875</v>
      </c>
      <c r="AQ105" s="19" cm="1">
        <f t="array" aca="1" ref="AQ105" ca="1">INDIRECT(_xlfn.CONCAT(AQ$4,"_d!",AQ$1,$A105))</f>
        <v>8677.216796875</v>
      </c>
      <c r="AR105" s="42">
        <f t="shared" ca="1" si="56"/>
        <v>8607.6197930910985</v>
      </c>
      <c r="AS105" s="19" cm="1">
        <f t="array" aca="1" ref="AS105" ca="1">INDIRECT(_xlfn.CONCAT(AS$4,"_d!",AS$1,$A105))</f>
        <v>8560.3359375</v>
      </c>
      <c r="AT105" s="19" cm="1">
        <f t="array" aca="1" ref="AT105" ca="1">INDIRECT(_xlfn.CONCAT(AT$4,"_d!",AT$1,$A105))</f>
        <v>8611.529296875</v>
      </c>
      <c r="AU105" s="19" cm="1">
        <f t="array" aca="1" ref="AU105" ca="1">INDIRECT(_xlfn.CONCAT(AU$4,"_d!",AU$1,$A105))</f>
        <v>8762.7158203125</v>
      </c>
      <c r="AV105" s="19" cm="1">
        <f t="array" aca="1" ref="AV105" ca="1">INDIRECT(_xlfn.CONCAT(AV$4,"_d!",AV$1,$A105))</f>
        <v>8721.4658203125</v>
      </c>
      <c r="AW105" s="19" cm="1">
        <f t="array" aca="1" ref="AW105" ca="1">INDIRECT(_xlfn.CONCAT(AW$4,"_d!",AW$1,$A105))</f>
        <v>8694.251953125</v>
      </c>
      <c r="AX105" s="19" cm="1">
        <f t="array" aca="1" ref="AX105" ca="1">INDIRECT(_xlfn.CONCAT(AX$4,"_d!",AX$1,$A105))</f>
        <v>8669.19921875</v>
      </c>
      <c r="AY105" s="42">
        <f t="shared" ca="1" si="57"/>
        <v>8613.8278095722399</v>
      </c>
      <c r="AZ105" s="19" cm="1">
        <f t="array" aca="1" ref="AZ105" ca="1">INDIRECT(_xlfn.CONCAT(AZ$4,"_d!",AZ$1,$A105))</f>
        <v>8576.943359375</v>
      </c>
      <c r="BA105" s="19" cm="1">
        <f t="array" aca="1" ref="BA105" ca="1">INDIRECT(_xlfn.CONCAT(BA$4,"_d!",BA$1,$A105))</f>
        <v>8548.46875</v>
      </c>
      <c r="BB105" s="19" cm="1">
        <f t="array" aca="1" ref="BB105" ca="1">INDIRECT(_xlfn.CONCAT(BB$4,"_d!",BB$1,$A105))</f>
        <v>8823.6689453125</v>
      </c>
      <c r="BC105" s="19" cm="1">
        <f t="array" aca="1" ref="BC105" ca="1">INDIRECT(_xlfn.CONCAT(BC$4,"_d!",BC$1,$A105))</f>
        <v>8587.85546875</v>
      </c>
      <c r="BD105" s="19" cm="1">
        <f t="array" aca="1" ref="BD105" ca="1">INDIRECT(_xlfn.CONCAT(BD$4,"_d!",BD$1,$A105))</f>
        <v>8729.16015625</v>
      </c>
      <c r="BE105" s="19" cm="1">
        <f t="array" aca="1" ref="BE105" ca="1">INDIRECT(_xlfn.CONCAT(BE$4,"_d!",BE$1,$A105))</f>
        <v>8726.66796875</v>
      </c>
      <c r="BF105" s="42">
        <f t="shared" ca="1" si="58"/>
        <v>8597.7950800977087</v>
      </c>
      <c r="BG105" s="19" cm="1">
        <f t="array" aca="1" ref="BG105" ca="1">INDIRECT(_xlfn.CONCAT(BG$4,"_d!",BG$1,$A105))</f>
        <v>8559.5224609375</v>
      </c>
      <c r="BH105" s="19" cm="1">
        <f t="array" aca="1" ref="BH105" ca="1">INDIRECT(_xlfn.CONCAT(BH$4,"_d!",BH$1,$A105))</f>
        <v>8588.2373046875</v>
      </c>
      <c r="BI105" s="19" cm="1">
        <f t="array" aca="1" ref="BI105" ca="1">INDIRECT(_xlfn.CONCAT(BI$4,"_d!",BI$1,$A105))</f>
        <v>8812.4873046875</v>
      </c>
      <c r="BJ105" s="19" cm="1">
        <f t="array" aca="1" ref="BJ105" ca="1">INDIRECT(_xlfn.CONCAT(BJ$4,"_d!",BJ$1,$A105))</f>
        <v>8658.6591796875</v>
      </c>
      <c r="BK105" s="19" cm="1">
        <f t="array" aca="1" ref="BK105" ca="1">INDIRECT(_xlfn.CONCAT(BK$4,"_d!",BK$1,$A105))</f>
        <v>8726.1982421875</v>
      </c>
      <c r="BL105" s="19" cm="1">
        <f t="array" aca="1" ref="BL105" ca="1">INDIRECT(_xlfn.CONCAT(BL$4,"_d!",BL$1,$A105))</f>
        <v>8672.4619140625</v>
      </c>
      <c r="BM105" s="42">
        <f t="shared" ca="1" si="59"/>
        <v>8595.9766330975872</v>
      </c>
      <c r="BN105" s="19" cm="1">
        <f t="array" aca="1" ref="BN105" ca="1">INDIRECT(_xlfn.CONCAT(BN$4,"_d!",BN$1,$A105))</f>
        <v>8513.2119140625</v>
      </c>
      <c r="BO105" s="19" cm="1">
        <f t="array" aca="1" ref="BO105" ca="1">INDIRECT(_xlfn.CONCAT(BO$4,"_d!",BO$1,$A105))</f>
        <v>8515.1796875</v>
      </c>
      <c r="BP105" s="19" cm="1">
        <f t="array" aca="1" ref="BP105" ca="1">INDIRECT(_xlfn.CONCAT(BP$4,"_d!",BP$1,$A105))</f>
        <v>8722.171875</v>
      </c>
      <c r="BQ105" s="19" cm="1">
        <f t="array" aca="1" ref="BQ105" ca="1">INDIRECT(_xlfn.CONCAT(BQ$4,"_d!",BQ$1,$A105))</f>
        <v>8597.7001953125</v>
      </c>
      <c r="BR105" s="19" cm="1">
        <f t="array" aca="1" ref="BR105" ca="1">INDIRECT(_xlfn.CONCAT(BR$4,"_d!",BR$1,$A105))</f>
        <v>8659.6875</v>
      </c>
      <c r="BS105" s="19" cm="1">
        <f t="array" aca="1" ref="BS105" ca="1">INDIRECT(_xlfn.CONCAT(BS$4,"_d!",BS$1,$A105))</f>
        <v>8703.90234375</v>
      </c>
      <c r="BT105" s="42">
        <f t="shared" ca="1" si="60"/>
        <v>8542.8927433301942</v>
      </c>
      <c r="BU105" s="42"/>
      <c r="BV105" s="45">
        <f t="shared" ca="1" si="61"/>
        <v>8639.8718653101405</v>
      </c>
      <c r="BW105" s="45">
        <f t="shared" ca="1" si="62"/>
        <v>8629.803522230015</v>
      </c>
      <c r="BX105" s="45">
        <f t="shared" ca="1" si="63"/>
        <v>8616.6342485195055</v>
      </c>
      <c r="BY105" s="45">
        <f t="shared" ca="1" si="64"/>
        <v>8584.7208565905239</v>
      </c>
      <c r="BZ105" s="45">
        <f t="shared" ca="1" si="65"/>
        <v>8634.6427678095206</v>
      </c>
      <c r="CA105" s="45">
        <f t="shared" ca="1" si="66"/>
        <v>8607.6197930910985</v>
      </c>
      <c r="CB105" s="45">
        <f t="shared" ca="1" si="67"/>
        <v>8613.8278095722399</v>
      </c>
      <c r="CC105" s="45">
        <f t="shared" ca="1" si="68"/>
        <v>8597.7950800977087</v>
      </c>
      <c r="CD105" s="45">
        <f t="shared" ca="1" si="69"/>
        <v>8595.9766330975872</v>
      </c>
      <c r="CE105" s="45">
        <f t="shared" ca="1" si="70"/>
        <v>8542.8927433301942</v>
      </c>
      <c r="CF105" s="45" cm="1">
        <f t="array" aca="1" ref="CF105" ca="1">+SUMPRODUCT($BV$3:$CE$3/100,$BV105:$CE105)</f>
        <v>8597.3410427764084</v>
      </c>
      <c r="CG105" s="35">
        <f t="shared" si="118"/>
        <v>45748</v>
      </c>
      <c r="CH105" s="24">
        <f t="shared" ca="1" si="96"/>
        <v>2.8649418309417252E-2</v>
      </c>
      <c r="CI105" s="24">
        <f t="shared" ca="1" si="97"/>
        <v>2.8383540524648199E-2</v>
      </c>
      <c r="CJ105" s="24">
        <f t="shared" ca="1" si="98"/>
        <v>2.8082059084180822E-2</v>
      </c>
      <c r="CK105" s="24">
        <f t="shared" ca="1" si="99"/>
        <v>2.7961786527160193E-2</v>
      </c>
      <c r="CL105" s="24">
        <f t="shared" ca="1" si="100"/>
        <v>2.7997026510015566E-2</v>
      </c>
      <c r="CM105" s="24">
        <f t="shared" ca="1" si="101"/>
        <v>2.7854138582758203E-2</v>
      </c>
      <c r="CN105" s="24">
        <f t="shared" ca="1" si="102"/>
        <v>2.769998951745789E-2</v>
      </c>
      <c r="CO105" s="24">
        <f t="shared" ca="1" si="103"/>
        <v>2.7655218902562062E-2</v>
      </c>
      <c r="CP105" s="24">
        <f t="shared" ca="1" si="104"/>
        <v>2.7518278448789291E-2</v>
      </c>
      <c r="CQ105" s="24">
        <f t="shared" ca="1" si="105"/>
        <v>2.7402323066041623E-2</v>
      </c>
      <c r="CR105" s="24">
        <f t="shared" ca="1" si="106"/>
        <v>2.7802518733182513E-2</v>
      </c>
      <c r="CS105" s="35">
        <f t="shared" si="119"/>
        <v>45748</v>
      </c>
      <c r="CT105" s="24">
        <f t="shared" ca="1" si="107"/>
        <v>0.46304822280390123</v>
      </c>
      <c r="CU105" s="24">
        <f t="shared" ca="1" si="108"/>
        <v>0.46341852275867712</v>
      </c>
      <c r="CV105" s="24">
        <f t="shared" ca="1" si="109"/>
        <v>0.47099479020824608</v>
      </c>
      <c r="CW105" s="24">
        <f t="shared" ca="1" si="110"/>
        <v>0.46776566409785048</v>
      </c>
      <c r="CX105" s="24">
        <f t="shared" ca="1" si="111"/>
        <v>0.4692110330128294</v>
      </c>
      <c r="CY105" s="24">
        <f t="shared" ca="1" si="112"/>
        <v>0.4736060498832424</v>
      </c>
      <c r="CZ105" s="24">
        <f t="shared" ca="1" si="113"/>
        <v>0.4742331784101812</v>
      </c>
      <c r="DA105" s="24">
        <f t="shared" ca="1" si="114"/>
        <v>0.47427278995362276</v>
      </c>
      <c r="DB105" s="24">
        <f t="shared" ca="1" si="115"/>
        <v>0.48162342439586747</v>
      </c>
      <c r="DC105" s="24">
        <f t="shared" ca="1" si="116"/>
        <v>0.48112262904430536</v>
      </c>
      <c r="DD105" s="48">
        <f t="shared" ca="1" si="117"/>
        <v>0.47392445201409661</v>
      </c>
      <c r="DE105" s="48">
        <f>+[1]NAC!AG106</f>
        <v>0.47260263669660474</v>
      </c>
      <c r="DF105" s="24"/>
    </row>
    <row r="106" spans="1:110" x14ac:dyDescent="0.25">
      <c r="A106" s="110">
        <f t="shared" si="72"/>
        <v>133</v>
      </c>
      <c r="B106" s="35">
        <f>+NAC!A106</f>
        <v>45778</v>
      </c>
      <c r="C106" s="19" cm="1">
        <f t="array" aca="1" ref="C106" ca="1">INDIRECT(_xlfn.CONCAT(C$4,"_d!",C$1,$A106))</f>
        <v>8729.623046875</v>
      </c>
      <c r="D106" s="19" cm="1">
        <f t="array" aca="1" ref="D106" ca="1">INDIRECT(_xlfn.CONCAT(D$4,"_d!",D$1,$A106))</f>
        <v>8699.2724609375</v>
      </c>
      <c r="E106" s="19" cm="1">
        <f t="array" aca="1" ref="E106" ca="1">INDIRECT(_xlfn.CONCAT(E$4,"_d!",E$1,$A106))</f>
        <v>8854.205078125</v>
      </c>
      <c r="F106" s="19" cm="1">
        <f t="array" aca="1" ref="F106" ca="1">INDIRECT(_xlfn.CONCAT(F$4,"_d!",F$1,$A106))</f>
        <v>8721.158203125</v>
      </c>
      <c r="G106" s="19" cm="1">
        <f t="array" aca="1" ref="G106" ca="1">INDIRECT(_xlfn.CONCAT(G$4,"_d!",G$1,$A106))</f>
        <v>8789.3857421875</v>
      </c>
      <c r="H106" s="19" cm="1">
        <f t="array" aca="1" ref="H106" ca="1">INDIRECT(_xlfn.CONCAT(H$4,"_d!",H$1,$A106))</f>
        <v>8855.904296875</v>
      </c>
      <c r="I106" s="42">
        <f t="shared" ca="1" si="52"/>
        <v>8748.7422876107557</v>
      </c>
      <c r="J106" s="19" cm="1">
        <f t="array" aca="1" ref="J106" ca="1">INDIRECT(_xlfn.CONCAT(J$4,"_d!",J$1,$A106))</f>
        <v>8690.51953125</v>
      </c>
      <c r="K106" s="19" cm="1">
        <f t="array" aca="1" ref="K106" ca="1">INDIRECT(_xlfn.CONCAT(K$4,"_d!",K$1,$A106))</f>
        <v>8727.0732421875</v>
      </c>
      <c r="L106" s="19" cm="1">
        <f t="array" aca="1" ref="L106" ca="1">INDIRECT(_xlfn.CONCAT(L$4,"_d!",L$1,$A106))</f>
        <v>8859.9814453125</v>
      </c>
      <c r="M106" s="19" cm="1">
        <f t="array" aca="1" ref="M106" ca="1">INDIRECT(_xlfn.CONCAT(M$4,"_d!",M$1,$A106))</f>
        <v>8693.896484375</v>
      </c>
      <c r="N106" s="19" cm="1">
        <f t="array" aca="1" ref="N106" ca="1">INDIRECT(_xlfn.CONCAT(N$4,"_d!",N$1,$A106))</f>
        <v>8805.615234375</v>
      </c>
      <c r="O106" s="19" cm="1">
        <f t="array" aca="1" ref="O106" ca="1">INDIRECT(_xlfn.CONCAT(O$4,"_d!",O$1,$A106))</f>
        <v>8789.822265625</v>
      </c>
      <c r="P106" s="42">
        <f ca="1">+SUMPRODUCT(J$3:$O$3,J106:O106)</f>
        <v>8740.924602250805</v>
      </c>
      <c r="Q106" s="19" cm="1">
        <f t="array" aca="1" ref="Q106" ca="1">INDIRECT(_xlfn.CONCAT(Q$4,"_d!",Q$1,$A106))</f>
        <v>8673.09765625</v>
      </c>
      <c r="R106" s="19" cm="1">
        <f t="array" aca="1" ref="R106" ca="1">INDIRECT(_xlfn.CONCAT(R$4,"_d!",R$1,$A106))</f>
        <v>8682.080078125</v>
      </c>
      <c r="S106" s="19" cm="1">
        <f t="array" aca="1" ref="S106" ca="1">INDIRECT(_xlfn.CONCAT(S$4,"_d!",S$1,$A106))</f>
        <v>8900.255859375</v>
      </c>
      <c r="T106" s="19" cm="1">
        <f t="array" aca="1" ref="T106" ca="1">INDIRECT(_xlfn.CONCAT(T$4,"_d!",T$1,$A106))</f>
        <v>8813.7470703125</v>
      </c>
      <c r="U106" s="19" cm="1">
        <f t="array" aca="1" ref="U106" ca="1">INDIRECT(_xlfn.CONCAT(U$4,"_d!",U$1,$A106))</f>
        <v>8842.3896484375</v>
      </c>
      <c r="V106" s="19" cm="1">
        <f t="array" aca="1" ref="V106" ca="1">INDIRECT(_xlfn.CONCAT(V$4,"_d!",V$1,$A106))</f>
        <v>8781.43359375</v>
      </c>
      <c r="W106" s="42">
        <f t="shared" ca="1" si="53"/>
        <v>8733.5778144266824</v>
      </c>
      <c r="X106" s="19" cm="1">
        <f t="array" aca="1" ref="X106" ca="1">INDIRECT(_xlfn.CONCAT(X$4,"_d!",X$1,$A106))</f>
        <v>8617.423828125</v>
      </c>
      <c r="Y106" s="19" cm="1">
        <f t="array" aca="1" ref="Y106" ca="1">INDIRECT(_xlfn.CONCAT(Y$4,"_d!",Y$1,$A106))</f>
        <v>8672.48828125</v>
      </c>
      <c r="Z106" s="19" cm="1">
        <f t="array" aca="1" ref="Z106" ca="1">INDIRECT(_xlfn.CONCAT(Z$4,"_d!",Z$1,$A106))</f>
        <v>8952.892578125</v>
      </c>
      <c r="AA106" s="19" cm="1">
        <f t="array" aca="1" ref="AA106" ca="1">INDIRECT(_xlfn.CONCAT(AA$4,"_d!",AA$1,$A106))</f>
        <v>8712.08203125</v>
      </c>
      <c r="AB106" s="19" cm="1">
        <f t="array" aca="1" ref="AB106" ca="1">INDIRECT(_xlfn.CONCAT(AB$4,"_d!",AB$1,$A106))</f>
        <v>8892.8505859375</v>
      </c>
      <c r="AC106" s="19" cm="1">
        <f t="array" aca="1" ref="AC106" ca="1">INDIRECT(_xlfn.CONCAT(AC$4,"_d!",AC$1,$A106))</f>
        <v>8793.1455078125</v>
      </c>
      <c r="AD106" s="42">
        <f t="shared" ca="1" si="54"/>
        <v>8703.9554315484456</v>
      </c>
      <c r="AE106" s="19" cm="1">
        <f t="array" aca="1" ref="AE106" ca="1">INDIRECT(_xlfn.CONCAT(AE$4,"_d!",AE$1,$A106))</f>
        <v>8720.2978515625</v>
      </c>
      <c r="AF106" s="19" cm="1">
        <f t="array" aca="1" ref="AF106" ca="1">INDIRECT(_xlfn.CONCAT(AF$4,"_d!",AF$1,$A106))</f>
        <v>8739.771484375</v>
      </c>
      <c r="AG106" s="19" cm="1">
        <f t="array" aca="1" ref="AG106" ca="1">INDIRECT(_xlfn.CONCAT(AG$4,"_d!",AG$1,$A106))</f>
        <v>8920.6728515625</v>
      </c>
      <c r="AH106" s="19" cm="1">
        <f t="array" aca="1" ref="AH106" ca="1">INDIRECT(_xlfn.CONCAT(AH$4,"_d!",AH$1,$A106))</f>
        <v>8817.859375</v>
      </c>
      <c r="AI106" s="19" cm="1">
        <f t="array" aca="1" ref="AI106" ca="1">INDIRECT(_xlfn.CONCAT(AI$4,"_d!",AI$1,$A106))</f>
        <v>8808.50390625</v>
      </c>
      <c r="AJ106" s="19" cm="1">
        <f t="array" aca="1" ref="AJ106" ca="1">INDIRECT(_xlfn.CONCAT(AJ$4,"_d!",AJ$1,$A106))</f>
        <v>8843.681640625</v>
      </c>
      <c r="AK106" s="42">
        <f t="shared" ca="1" si="55"/>
        <v>8760.0212335847227</v>
      </c>
      <c r="AL106" s="19" cm="1">
        <f t="array" aca="1" ref="AL106" ca="1">INDIRECT(_xlfn.CONCAT(AL$4,"_d!",AL$1,$A106))</f>
        <v>8686.087890625</v>
      </c>
      <c r="AM106" s="19" cm="1">
        <f t="array" aca="1" ref="AM106" ca="1">INDIRECT(_xlfn.CONCAT(AM$4,"_d!",AM$1,$A106))</f>
        <v>8716.9228515625</v>
      </c>
      <c r="AN106" s="19" cm="1">
        <f t="array" aca="1" ref="AN106" ca="1">INDIRECT(_xlfn.CONCAT(AN$4,"_d!",AN$1,$A106))</f>
        <v>8916.791015625</v>
      </c>
      <c r="AO106" s="19" cm="1">
        <f t="array" aca="1" ref="AO106" ca="1">INDIRECT(_xlfn.CONCAT(AO$4,"_d!",AO$1,$A106))</f>
        <v>8686.2685546875</v>
      </c>
      <c r="AP106" s="19" cm="1">
        <f t="array" aca="1" ref="AP106" ca="1">INDIRECT(_xlfn.CONCAT(AP$4,"_d!",AP$1,$A106))</f>
        <v>8850.703125</v>
      </c>
      <c r="AQ106" s="19" cm="1">
        <f t="array" aca="1" ref="AQ106" ca="1">INDIRECT(_xlfn.CONCAT(AQ$4,"_d!",AQ$1,$A106))</f>
        <v>8809.0078125</v>
      </c>
      <c r="AR106" s="42">
        <f t="shared" ca="1" si="56"/>
        <v>8733.8666426841555</v>
      </c>
      <c r="AS106" s="19" cm="1">
        <f t="array" aca="1" ref="AS106" ca="1">INDIRECT(_xlfn.CONCAT(AS$4,"_d!",AS$1,$A106))</f>
        <v>8682.1416015625</v>
      </c>
      <c r="AT106" s="19" cm="1">
        <f t="array" aca="1" ref="AT106" ca="1">INDIRECT(_xlfn.CONCAT(AT$4,"_d!",AT$1,$A106))</f>
        <v>8749.07421875</v>
      </c>
      <c r="AU106" s="19" cm="1">
        <f t="array" aca="1" ref="AU106" ca="1">INDIRECT(_xlfn.CONCAT(AU$4,"_d!",AU$1,$A106))</f>
        <v>8874.5</v>
      </c>
      <c r="AV106" s="19" cm="1">
        <f t="array" aca="1" ref="AV106" ca="1">INDIRECT(_xlfn.CONCAT(AV$4,"_d!",AV$1,$A106))</f>
        <v>8829.7412109375</v>
      </c>
      <c r="AW106" s="19" cm="1">
        <f t="array" aca="1" ref="AW106" ca="1">INDIRECT(_xlfn.CONCAT(AW$4,"_d!",AW$1,$A106))</f>
        <v>8844.0830078125</v>
      </c>
      <c r="AX106" s="19" cm="1">
        <f t="array" aca="1" ref="AX106" ca="1">INDIRECT(_xlfn.CONCAT(AX$4,"_d!",AX$1,$A106))</f>
        <v>8801.4052734375</v>
      </c>
      <c r="AY106" s="42">
        <f t="shared" ca="1" si="57"/>
        <v>8742.2462669526558</v>
      </c>
      <c r="AZ106" s="19" cm="1">
        <f t="array" aca="1" ref="AZ106" ca="1">INDIRECT(_xlfn.CONCAT(AZ$4,"_d!",AZ$1,$A106))</f>
        <v>8706.11328125</v>
      </c>
      <c r="BA106" s="19" cm="1">
        <f t="array" aca="1" ref="BA106" ca="1">INDIRECT(_xlfn.CONCAT(BA$4,"_d!",BA$1,$A106))</f>
        <v>8685.1025390625</v>
      </c>
      <c r="BB106" s="19" cm="1">
        <f t="array" aca="1" ref="BB106" ca="1">INDIRECT(_xlfn.CONCAT(BB$4,"_d!",BB$1,$A106))</f>
        <v>8929.611328125</v>
      </c>
      <c r="BC106" s="19" cm="1">
        <f t="array" aca="1" ref="BC106" ca="1">INDIRECT(_xlfn.CONCAT(BC$4,"_d!",BC$1,$A106))</f>
        <v>8701.068359375</v>
      </c>
      <c r="BD106" s="19" cm="1">
        <f t="array" aca="1" ref="BD106" ca="1">INDIRECT(_xlfn.CONCAT(BD$4,"_d!",BD$1,$A106))</f>
        <v>8883.5986328125</v>
      </c>
      <c r="BE106" s="19" cm="1">
        <f t="array" aca="1" ref="BE106" ca="1">INDIRECT(_xlfn.CONCAT(BE$4,"_d!",BE$1,$A106))</f>
        <v>8865.5634765625</v>
      </c>
      <c r="BF106" s="42">
        <f t="shared" ca="1" si="58"/>
        <v>8730.1137008773821</v>
      </c>
      <c r="BG106" s="19" cm="1">
        <f t="array" aca="1" ref="BG106" ca="1">INDIRECT(_xlfn.CONCAT(BG$4,"_d!",BG$1,$A106))</f>
        <v>8694.080078125</v>
      </c>
      <c r="BH106" s="19" cm="1">
        <f t="array" aca="1" ref="BH106" ca="1">INDIRECT(_xlfn.CONCAT(BH$4,"_d!",BH$1,$A106))</f>
        <v>8736.4462890625</v>
      </c>
      <c r="BI106" s="19" cm="1">
        <f t="array" aca="1" ref="BI106" ca="1">INDIRECT(_xlfn.CONCAT(BI$4,"_d!",BI$1,$A106))</f>
        <v>8914.470703125</v>
      </c>
      <c r="BJ106" s="19" cm="1">
        <f t="array" aca="1" ref="BJ106" ca="1">INDIRECT(_xlfn.CONCAT(BJ$4,"_d!",BJ$1,$A106))</f>
        <v>8772.3291015625</v>
      </c>
      <c r="BK106" s="19" cm="1">
        <f t="array" aca="1" ref="BK106" ca="1">INDIRECT(_xlfn.CONCAT(BK$4,"_d!",BK$1,$A106))</f>
        <v>8885.630859375</v>
      </c>
      <c r="BL106" s="19" cm="1">
        <f t="array" aca="1" ref="BL106" ca="1">INDIRECT(_xlfn.CONCAT(BL$4,"_d!",BL$1,$A106))</f>
        <v>8807.72265625</v>
      </c>
      <c r="BM106" s="42">
        <f t="shared" ca="1" si="59"/>
        <v>8734.7194101961904</v>
      </c>
      <c r="BN106" s="19" cm="1">
        <f t="array" aca="1" ref="BN106" ca="1">INDIRECT(_xlfn.CONCAT(BN$4,"_d!",BN$1,$A106))</f>
        <v>8653.9931640625</v>
      </c>
      <c r="BO106" s="19" cm="1">
        <f t="array" aca="1" ref="BO106" ca="1">INDIRECT(_xlfn.CONCAT(BO$4,"_d!",BO$1,$A106))</f>
        <v>8665.1181640625</v>
      </c>
      <c r="BP106" s="19" cm="1">
        <f t="array" aca="1" ref="BP106" ca="1">INDIRECT(_xlfn.CONCAT(BP$4,"_d!",BP$1,$A106))</f>
        <v>8826.44140625</v>
      </c>
      <c r="BQ106" s="19" cm="1">
        <f t="array" aca="1" ref="BQ106" ca="1">INDIRECT(_xlfn.CONCAT(BQ$4,"_d!",BQ$1,$A106))</f>
        <v>8714.0732421875</v>
      </c>
      <c r="BR106" s="19" cm="1">
        <f t="array" aca="1" ref="BR106" ca="1">INDIRECT(_xlfn.CONCAT(BR$4,"_d!",BR$1,$A106))</f>
        <v>8817.3056640625</v>
      </c>
      <c r="BS106" s="19" cm="1">
        <f t="array" aca="1" ref="BS106" ca="1">INDIRECT(_xlfn.CONCAT(BS$4,"_d!",BS$1,$A106))</f>
        <v>8843.4697265625</v>
      </c>
      <c r="BT106" s="42">
        <f t="shared" ca="1" si="60"/>
        <v>8685.24146983637</v>
      </c>
      <c r="BU106" s="42"/>
      <c r="BV106" s="45">
        <f t="shared" ca="1" si="61"/>
        <v>8748.7422876107557</v>
      </c>
      <c r="BW106" s="45">
        <f t="shared" ca="1" si="62"/>
        <v>8740.924602250805</v>
      </c>
      <c r="BX106" s="45">
        <f t="shared" ca="1" si="63"/>
        <v>8733.5778144266824</v>
      </c>
      <c r="BY106" s="45">
        <f t="shared" ca="1" si="64"/>
        <v>8703.9554315484456</v>
      </c>
      <c r="BZ106" s="45">
        <f t="shared" ca="1" si="65"/>
        <v>8760.0212335847227</v>
      </c>
      <c r="CA106" s="45">
        <f t="shared" ca="1" si="66"/>
        <v>8733.8666426841555</v>
      </c>
      <c r="CB106" s="45">
        <f t="shared" ca="1" si="67"/>
        <v>8742.2462669526558</v>
      </c>
      <c r="CC106" s="45">
        <f t="shared" ca="1" si="68"/>
        <v>8730.1137008773821</v>
      </c>
      <c r="CD106" s="45">
        <f t="shared" ca="1" si="69"/>
        <v>8734.7194101961904</v>
      </c>
      <c r="CE106" s="45">
        <f t="shared" ca="1" si="70"/>
        <v>8685.24146983637</v>
      </c>
      <c r="CF106" s="45" cm="1">
        <f t="array" aca="1" ref="CF106" ca="1">+SUMPRODUCT($BV$3:$CE$3/100,$BV106:$CE106)</f>
        <v>8725.9143797060078</v>
      </c>
      <c r="CG106" s="35">
        <f t="shared" si="118"/>
        <v>45778</v>
      </c>
      <c r="CH106" s="24">
        <f t="shared" ca="1" si="96"/>
        <v>1.260093019871511E-2</v>
      </c>
      <c r="CI106" s="24">
        <f t="shared" ca="1" si="97"/>
        <v>1.2876432207818755E-2</v>
      </c>
      <c r="CJ106" s="24">
        <f t="shared" ca="1" si="98"/>
        <v>1.3571838206695386E-2</v>
      </c>
      <c r="CK106" s="24">
        <f t="shared" ca="1" si="99"/>
        <v>1.3889161563871433E-2</v>
      </c>
      <c r="CL106" s="24">
        <f t="shared" ca="1" si="100"/>
        <v>1.4520399876022827E-2</v>
      </c>
      <c r="CM106" s="24">
        <f t="shared" ca="1" si="101"/>
        <v>1.4666871054689112E-2</v>
      </c>
      <c r="CN106" s="24">
        <f t="shared" ca="1" si="102"/>
        <v>1.4908407762424636E-2</v>
      </c>
      <c r="CO106" s="24">
        <f t="shared" ca="1" si="103"/>
        <v>1.538983187514753E-2</v>
      </c>
      <c r="CP106" s="24">
        <f t="shared" ca="1" si="104"/>
        <v>1.6140432090566037E-2</v>
      </c>
      <c r="CQ106" s="24">
        <f t="shared" ca="1" si="105"/>
        <v>1.6662824968429302E-2</v>
      </c>
      <c r="CR106" s="24">
        <f t="shared" ca="1" si="106"/>
        <v>1.4955011821664144E-2</v>
      </c>
      <c r="CS106" s="35">
        <f t="shared" si="119"/>
        <v>45778</v>
      </c>
      <c r="CT106" s="24">
        <f t="shared" ca="1" si="107"/>
        <v>0.42072352118990342</v>
      </c>
      <c r="CU106" s="24">
        <f t="shared" ca="1" si="108"/>
        <v>0.42169210493994913</v>
      </c>
      <c r="CV106" s="24">
        <f t="shared" ca="1" si="109"/>
        <v>0.42989404176655466</v>
      </c>
      <c r="CW106" s="24">
        <f t="shared" ca="1" si="110"/>
        <v>0.42663505378844624</v>
      </c>
      <c r="CX106" s="24">
        <f t="shared" ca="1" si="111"/>
        <v>0.43030152920151221</v>
      </c>
      <c r="CY106" s="24">
        <f t="shared" ca="1" si="112"/>
        <v>0.43410183112556067</v>
      </c>
      <c r="CZ106" s="24">
        <f t="shared" ca="1" si="113"/>
        <v>0.43594246756143096</v>
      </c>
      <c r="DA106" s="24">
        <f t="shared" ca="1" si="114"/>
        <v>0.43714514034190599</v>
      </c>
      <c r="DB106" s="24">
        <f t="shared" ca="1" si="115"/>
        <v>0.44555528774236297</v>
      </c>
      <c r="DC106" s="24">
        <f t="shared" ca="1" si="116"/>
        <v>0.44674208537883753</v>
      </c>
      <c r="DD106" s="48">
        <f t="shared" ca="1" si="117"/>
        <v>0.43571833745411825</v>
      </c>
      <c r="DE106" s="48">
        <f>+[1]NAC!AG107</f>
        <v>0.4347866088250909</v>
      </c>
      <c r="DF106" s="24"/>
    </row>
    <row r="107" spans="1:110" x14ac:dyDescent="0.25">
      <c r="A107" s="110">
        <f t="shared" si="72"/>
        <v>134</v>
      </c>
      <c r="B107" s="35">
        <f>+NAC!A107</f>
        <v>45809</v>
      </c>
      <c r="C107" s="19" cm="1">
        <f t="array" aca="1" ref="C107" ca="1">INDIRECT(_xlfn.CONCAT(C$4,"_d!",C$1,$A107))</f>
        <v>8880.92578125</v>
      </c>
      <c r="D107" s="19" cm="1">
        <f t="array" aca="1" ref="D107" ca="1">INDIRECT(_xlfn.CONCAT(D$4,"_d!",D$1,$A107))</f>
        <v>8797.5205078125</v>
      </c>
      <c r="E107" s="19" cm="1">
        <f t="array" aca="1" ref="E107" ca="1">INDIRECT(_xlfn.CONCAT(E$4,"_d!",E$1,$A107))</f>
        <v>8943.974609375</v>
      </c>
      <c r="F107" s="19" cm="1">
        <f t="array" aca="1" ref="F107" ca="1">INDIRECT(_xlfn.CONCAT(F$4,"_d!",F$1,$A107))</f>
        <v>8802.626953125</v>
      </c>
      <c r="G107" s="19" cm="1">
        <f t="array" aca="1" ref="G107" ca="1">INDIRECT(_xlfn.CONCAT(G$4,"_d!",G$1,$A107))</f>
        <v>8853.416015625</v>
      </c>
      <c r="H107" s="19" cm="1">
        <f t="array" aca="1" ref="H107" ca="1">INDIRECT(_xlfn.CONCAT(H$4,"_d!",H$1,$A107))</f>
        <v>9015.6796875</v>
      </c>
      <c r="I107" s="42">
        <f t="shared" ca="1" si="52"/>
        <v>8858.8772756449325</v>
      </c>
      <c r="J107" s="19" cm="1">
        <f t="array" aca="1" ref="J107" ca="1">INDIRECT(_xlfn.CONCAT(J$4,"_d!",J$1,$A107))</f>
        <v>8842.22265625</v>
      </c>
      <c r="K107" s="19" cm="1">
        <f t="array" aca="1" ref="K107" ca="1">INDIRECT(_xlfn.CONCAT(K$4,"_d!",K$1,$A107))</f>
        <v>8830.70703125</v>
      </c>
      <c r="L107" s="19" cm="1">
        <f t="array" aca="1" ref="L107" ca="1">INDIRECT(_xlfn.CONCAT(L$4,"_d!",L$1,$A107))</f>
        <v>8954.2900390625</v>
      </c>
      <c r="M107" s="19" cm="1">
        <f t="array" aca="1" ref="M107" ca="1">INDIRECT(_xlfn.CONCAT(M$4,"_d!",M$1,$A107))</f>
        <v>8781.5849609375</v>
      </c>
      <c r="N107" s="19" cm="1">
        <f t="array" aca="1" ref="N107" ca="1">INDIRECT(_xlfn.CONCAT(N$4,"_d!",N$1,$A107))</f>
        <v>8876.513671875</v>
      </c>
      <c r="O107" s="19" cm="1">
        <f t="array" aca="1" ref="O107" ca="1">INDIRECT(_xlfn.CONCAT(O$4,"_d!",O$1,$A107))</f>
        <v>8947.259765625</v>
      </c>
      <c r="P107" s="42">
        <f ca="1">+SUMPRODUCT(J$3:$O$3,J107:O107)</f>
        <v>8856.7502864666531</v>
      </c>
      <c r="Q107" s="19" cm="1">
        <f t="array" aca="1" ref="Q107" ca="1">INDIRECT(_xlfn.CONCAT(Q$4,"_d!",Q$1,$A107))</f>
        <v>8834.2978515625</v>
      </c>
      <c r="R107" s="19" cm="1">
        <f t="array" aca="1" ref="R107" ca="1">INDIRECT(_xlfn.CONCAT(R$4,"_d!",R$1,$A107))</f>
        <v>8791.8779296875</v>
      </c>
      <c r="S107" s="19" cm="1">
        <f t="array" aca="1" ref="S107" ca="1">INDIRECT(_xlfn.CONCAT(S$4,"_d!",S$1,$A107))</f>
        <v>9000.7099609375</v>
      </c>
      <c r="T107" s="19" cm="1">
        <f t="array" aca="1" ref="T107" ca="1">INDIRECT(_xlfn.CONCAT(T$4,"_d!",T$1,$A107))</f>
        <v>8904.24609375</v>
      </c>
      <c r="U107" s="19" cm="1">
        <f t="array" aca="1" ref="U107" ca="1">INDIRECT(_xlfn.CONCAT(U$4,"_d!",U$1,$A107))</f>
        <v>8921.8291015625</v>
      </c>
      <c r="V107" s="19" cm="1">
        <f t="array" aca="1" ref="V107" ca="1">INDIRECT(_xlfn.CONCAT(V$4,"_d!",V$1,$A107))</f>
        <v>8938.0361328125</v>
      </c>
      <c r="W107" s="42">
        <f t="shared" ca="1" si="53"/>
        <v>8858.9217827150715</v>
      </c>
      <c r="X107" s="19" cm="1">
        <f t="array" aca="1" ref="X107" ca="1">INDIRECT(_xlfn.CONCAT(X$4,"_d!",X$1,$A107))</f>
        <v>8780.1650390625</v>
      </c>
      <c r="Y107" s="19" cm="1">
        <f t="array" aca="1" ref="Y107" ca="1">INDIRECT(_xlfn.CONCAT(Y$4,"_d!",Y$1,$A107))</f>
        <v>8780.1083984375</v>
      </c>
      <c r="Z107" s="19" cm="1">
        <f t="array" aca="1" ref="Z107" ca="1">INDIRECT(_xlfn.CONCAT(Z$4,"_d!",Z$1,$A107))</f>
        <v>9056.306640625</v>
      </c>
      <c r="AA107" s="19" cm="1">
        <f t="array" aca="1" ref="AA107" ca="1">INDIRECT(_xlfn.CONCAT(AA$4,"_d!",AA$1,$A107))</f>
        <v>8809.951171875</v>
      </c>
      <c r="AB107" s="19" cm="1">
        <f t="array" aca="1" ref="AB107" ca="1">INDIRECT(_xlfn.CONCAT(AB$4,"_d!",AB$1,$A107))</f>
        <v>8973.94921875</v>
      </c>
      <c r="AC107" s="19" cm="1">
        <f t="array" aca="1" ref="AC107" ca="1">INDIRECT(_xlfn.CONCAT(AC$4,"_d!",AC$1,$A107))</f>
        <v>8949.732421875</v>
      </c>
      <c r="AD107" s="42">
        <f t="shared" ca="1" si="54"/>
        <v>8832.115871996848</v>
      </c>
      <c r="AE107" s="19" cm="1">
        <f t="array" aca="1" ref="AE107" ca="1">INDIRECT(_xlfn.CONCAT(AE$4,"_d!",AE$1,$A107))</f>
        <v>8882.830078125</v>
      </c>
      <c r="AF107" s="19" cm="1">
        <f t="array" aca="1" ref="AF107" ca="1">INDIRECT(_xlfn.CONCAT(AF$4,"_d!",AF$1,$A107))</f>
        <v>8854.9931640625</v>
      </c>
      <c r="AG107" s="19" cm="1">
        <f t="array" aca="1" ref="AG107" ca="1">INDIRECT(_xlfn.CONCAT(AG$4,"_d!",AG$1,$A107))</f>
        <v>9030.3310546875</v>
      </c>
      <c r="AH107" s="19" cm="1">
        <f t="array" aca="1" ref="AH107" ca="1">INDIRECT(_xlfn.CONCAT(AH$4,"_d!",AH$1,$A107))</f>
        <v>8912.4970703125</v>
      </c>
      <c r="AI107" s="19" cm="1">
        <f t="array" aca="1" ref="AI107" ca="1">INDIRECT(_xlfn.CONCAT(AI$4,"_d!",AI$1,$A107))</f>
        <v>8889.19921875</v>
      </c>
      <c r="AJ107" s="19" cm="1">
        <f t="array" aca="1" ref="AJ107" ca="1">INDIRECT(_xlfn.CONCAT(AJ$4,"_d!",AJ$1,$A107))</f>
        <v>9000.2685546875</v>
      </c>
      <c r="AK107" s="42">
        <f t="shared" ca="1" si="55"/>
        <v>8890.7065306943441</v>
      </c>
      <c r="AL107" s="19" cm="1">
        <f t="array" aca="1" ref="AL107" ca="1">INDIRECT(_xlfn.CONCAT(AL$4,"_d!",AL$1,$A107))</f>
        <v>8852.47265625</v>
      </c>
      <c r="AM107" s="19" cm="1">
        <f t="array" aca="1" ref="AM107" ca="1">INDIRECT(_xlfn.CONCAT(AM$4,"_d!",AM$1,$A107))</f>
        <v>8830.7939453125</v>
      </c>
      <c r="AN107" s="19" cm="1">
        <f t="array" aca="1" ref="AN107" ca="1">INDIRECT(_xlfn.CONCAT(AN$4,"_d!",AN$1,$A107))</f>
        <v>9030.2607421875</v>
      </c>
      <c r="AO107" s="19" cm="1">
        <f t="array" aca="1" ref="AO107" ca="1">INDIRECT(_xlfn.CONCAT(AO$4,"_d!",AO$1,$A107))</f>
        <v>8781.7529296875</v>
      </c>
      <c r="AP107" s="19" cm="1">
        <f t="array" aca="1" ref="AP107" ca="1">INDIRECT(_xlfn.CONCAT(AP$4,"_d!",AP$1,$A107))</f>
        <v>8937.76171875</v>
      </c>
      <c r="AQ107" s="19" cm="1">
        <f t="array" aca="1" ref="AQ107" ca="1">INDIRECT(_xlfn.CONCAT(AQ$4,"_d!",AQ$1,$A107))</f>
        <v>8969.296875</v>
      </c>
      <c r="AR107" s="42">
        <f t="shared" ca="1" si="56"/>
        <v>8869.0566741919301</v>
      </c>
      <c r="AS107" s="19" cm="1">
        <f t="array" aca="1" ref="AS107" ca="1">INDIRECT(_xlfn.CONCAT(AS$4,"_d!",AS$1,$A107))</f>
        <v>8850.3720703125</v>
      </c>
      <c r="AT107" s="19" cm="1">
        <f t="array" aca="1" ref="AT107" ca="1">INDIRECT(_xlfn.CONCAT(AT$4,"_d!",AT$1,$A107))</f>
        <v>8867.8701171875</v>
      </c>
      <c r="AU107" s="19" cm="1">
        <f t="array" aca="1" ref="AU107" ca="1">INDIRECT(_xlfn.CONCAT(AU$4,"_d!",AU$1,$A107))</f>
        <v>8992.298828125</v>
      </c>
      <c r="AV107" s="19" cm="1">
        <f t="array" aca="1" ref="AV107" ca="1">INDIRECT(_xlfn.CONCAT(AV$4,"_d!",AV$1,$A107))</f>
        <v>8931.07421875</v>
      </c>
      <c r="AW107" s="19" cm="1">
        <f t="array" aca="1" ref="AW107" ca="1">INDIRECT(_xlfn.CONCAT(AW$4,"_d!",AW$1,$A107))</f>
        <v>8940.716796875</v>
      </c>
      <c r="AX107" s="19" cm="1">
        <f t="array" aca="1" ref="AX107" ca="1">INDIRECT(_xlfn.CONCAT(AX$4,"_d!",AX$1,$A107))</f>
        <v>8966.4169921875</v>
      </c>
      <c r="AY107" s="42">
        <f t="shared" ca="1" si="57"/>
        <v>8882.9788865100199</v>
      </c>
      <c r="AZ107" s="19" cm="1">
        <f t="array" aca="1" ref="AZ107" ca="1">INDIRECT(_xlfn.CONCAT(AZ$4,"_d!",AZ$1,$A107))</f>
        <v>8879.1787109375</v>
      </c>
      <c r="BA107" s="19" cm="1">
        <f t="array" aca="1" ref="BA107" ca="1">INDIRECT(_xlfn.CONCAT(BA$4,"_d!",BA$1,$A107))</f>
        <v>8801.0556640625</v>
      </c>
      <c r="BB107" s="19" cm="1">
        <f t="array" aca="1" ref="BB107" ca="1">INDIRECT(_xlfn.CONCAT(BB$4,"_d!",BB$1,$A107))</f>
        <v>9053.494140625</v>
      </c>
      <c r="BC107" s="19" cm="1">
        <f t="array" aca="1" ref="BC107" ca="1">INDIRECT(_xlfn.CONCAT(BC$4,"_d!",BC$1,$A107))</f>
        <v>8806.173828125</v>
      </c>
      <c r="BD107" s="19" cm="1">
        <f t="array" aca="1" ref="BD107" ca="1">INDIRECT(_xlfn.CONCAT(BD$4,"_d!",BD$1,$A107))</f>
        <v>8985.599609375</v>
      </c>
      <c r="BE107" s="19" cm="1">
        <f t="array" aca="1" ref="BE107" ca="1">INDIRECT(_xlfn.CONCAT(BE$4,"_d!",BE$1,$A107))</f>
        <v>9029.4921875</v>
      </c>
      <c r="BF107" s="42">
        <f t="shared" ca="1" si="58"/>
        <v>8874.2129813121664</v>
      </c>
      <c r="BG107" s="19" cm="1">
        <f t="array" aca="1" ref="BG107" ca="1">INDIRECT(_xlfn.CONCAT(BG$4,"_d!",BG$1,$A107))</f>
        <v>8872.986328125</v>
      </c>
      <c r="BH107" s="19" cm="1">
        <f t="array" aca="1" ref="BH107" ca="1">INDIRECT(_xlfn.CONCAT(BH$4,"_d!",BH$1,$A107))</f>
        <v>8862.158203125</v>
      </c>
      <c r="BI107" s="19" cm="1">
        <f t="array" aca="1" ref="BI107" ca="1">INDIRECT(_xlfn.CONCAT(BI$4,"_d!",BI$1,$A107))</f>
        <v>9039.1015625</v>
      </c>
      <c r="BJ107" s="19" cm="1">
        <f t="array" aca="1" ref="BJ107" ca="1">INDIRECT(_xlfn.CONCAT(BJ$4,"_d!",BJ$1,$A107))</f>
        <v>8885.2548828125</v>
      </c>
      <c r="BK107" s="19" cm="1">
        <f t="array" aca="1" ref="BK107" ca="1">INDIRECT(_xlfn.CONCAT(BK$4,"_d!",BK$1,$A107))</f>
        <v>8997.51171875</v>
      </c>
      <c r="BL107" s="19" cm="1">
        <f t="array" aca="1" ref="BL107" ca="1">INDIRECT(_xlfn.CONCAT(BL$4,"_d!",BL$1,$A107))</f>
        <v>8977.0126953125</v>
      </c>
      <c r="BM107" s="42">
        <f t="shared" ca="1" si="59"/>
        <v>8888.0971259977687</v>
      </c>
      <c r="BN107" s="19" cm="1">
        <f t="array" aca="1" ref="BN107" ca="1">INDIRECT(_xlfn.CONCAT(BN$4,"_d!",BN$1,$A107))</f>
        <v>8839.3818359375</v>
      </c>
      <c r="BO107" s="19" cm="1">
        <f t="array" aca="1" ref="BO107" ca="1">INDIRECT(_xlfn.CONCAT(BO$4,"_d!",BO$1,$A107))</f>
        <v>8788.9228515625</v>
      </c>
      <c r="BP107" s="19" cm="1">
        <f t="array" aca="1" ref="BP107" ca="1">INDIRECT(_xlfn.CONCAT(BP$4,"_d!",BP$1,$A107))</f>
        <v>8956.306640625</v>
      </c>
      <c r="BQ107" s="19" cm="1">
        <f t="array" aca="1" ref="BQ107" ca="1">INDIRECT(_xlfn.CONCAT(BQ$4,"_d!",BQ$1,$A107))</f>
        <v>8823.69140625</v>
      </c>
      <c r="BR107" s="19" cm="1">
        <f t="array" aca="1" ref="BR107" ca="1">INDIRECT(_xlfn.CONCAT(BR$4,"_d!",BR$1,$A107))</f>
        <v>8930.228515625</v>
      </c>
      <c r="BS107" s="19" cm="1">
        <f t="array" aca="1" ref="BS107" ca="1">INDIRECT(_xlfn.CONCAT(BS$4,"_d!",BS$1,$A107))</f>
        <v>9020.0244140625</v>
      </c>
      <c r="BT107" s="42">
        <f t="shared" ca="1" si="60"/>
        <v>8847.7522684283831</v>
      </c>
      <c r="BU107" s="42"/>
      <c r="BV107" s="45">
        <f t="shared" ca="1" si="61"/>
        <v>8858.8772756449325</v>
      </c>
      <c r="BW107" s="45">
        <f t="shared" ca="1" si="62"/>
        <v>8856.7502864666531</v>
      </c>
      <c r="BX107" s="45">
        <f t="shared" ca="1" si="63"/>
        <v>8858.9217827150715</v>
      </c>
      <c r="BY107" s="45">
        <f t="shared" ca="1" si="64"/>
        <v>8832.115871996848</v>
      </c>
      <c r="BZ107" s="45">
        <f t="shared" ca="1" si="65"/>
        <v>8890.7065306943441</v>
      </c>
      <c r="CA107" s="45">
        <f t="shared" ca="1" si="66"/>
        <v>8869.0566741919301</v>
      </c>
      <c r="CB107" s="45">
        <f t="shared" ca="1" si="67"/>
        <v>8882.9788865100199</v>
      </c>
      <c r="CC107" s="45">
        <f t="shared" ca="1" si="68"/>
        <v>8874.2129813121664</v>
      </c>
      <c r="CD107" s="45">
        <f t="shared" ca="1" si="69"/>
        <v>8888.0971259977687</v>
      </c>
      <c r="CE107" s="45">
        <f t="shared" ca="1" si="70"/>
        <v>8847.7522684283831</v>
      </c>
      <c r="CF107" s="45" cm="1">
        <f t="array" aca="1" ref="CF107" ca="1">+SUMPRODUCT($BV$3:$CE$3/100,$BV107:$CE107)</f>
        <v>8865.9196571347602</v>
      </c>
      <c r="CG107" s="35">
        <f t="shared" si="118"/>
        <v>45809</v>
      </c>
      <c r="CH107" s="24">
        <f t="shared" ca="1" si="96"/>
        <v>1.2588665251934694E-2</v>
      </c>
      <c r="CI107" s="24">
        <f t="shared" ca="1" si="97"/>
        <v>1.3250964799081277E-2</v>
      </c>
      <c r="CJ107" s="24">
        <f t="shared" ca="1" si="98"/>
        <v>1.4351961012053716E-2</v>
      </c>
      <c r="CK107" s="24">
        <f t="shared" ca="1" si="99"/>
        <v>1.4724390704468737E-2</v>
      </c>
      <c r="CL107" s="24">
        <f t="shared" ca="1" si="100"/>
        <v>1.4918376751027917E-2</v>
      </c>
      <c r="CM107" s="24">
        <f t="shared" ca="1" si="101"/>
        <v>1.5478829370610514E-2</v>
      </c>
      <c r="CN107" s="24">
        <f t="shared" ca="1" si="102"/>
        <v>1.6097993039770664E-2</v>
      </c>
      <c r="CO107" s="24">
        <f t="shared" ca="1" si="103"/>
        <v>1.6506002713378543E-2</v>
      </c>
      <c r="CP107" s="24">
        <f t="shared" ca="1" si="104"/>
        <v>1.7559546975548734E-2</v>
      </c>
      <c r="CQ107" s="24">
        <f t="shared" ca="1" si="105"/>
        <v>1.8711143398420171E-2</v>
      </c>
      <c r="CR107" s="24">
        <f t="shared" ca="1" si="106"/>
        <v>1.6044768643887375E-2</v>
      </c>
      <c r="CS107" s="35">
        <f t="shared" si="119"/>
        <v>45809</v>
      </c>
      <c r="CT107" s="24">
        <f t="shared" ca="1" si="107"/>
        <v>0.37808522533910027</v>
      </c>
      <c r="CU107" s="24">
        <f t="shared" ca="1" si="108"/>
        <v>0.37964372339077967</v>
      </c>
      <c r="CV107" s="24">
        <f t="shared" ca="1" si="109"/>
        <v>0.38756879871680505</v>
      </c>
      <c r="CW107" s="24">
        <f t="shared" ca="1" si="110"/>
        <v>0.38563780204948794</v>
      </c>
      <c r="CX107" s="24">
        <f t="shared" ca="1" si="111"/>
        <v>0.38864373801313223</v>
      </c>
      <c r="CY107" s="24">
        <f t="shared" ca="1" si="112"/>
        <v>0.3927489136641622</v>
      </c>
      <c r="CZ107" s="24">
        <f t="shared" ca="1" si="113"/>
        <v>0.39506851269360821</v>
      </c>
      <c r="DA107" s="24">
        <f t="shared" ca="1" si="114"/>
        <v>0.39671923941103016</v>
      </c>
      <c r="DB107" s="24">
        <f t="shared" ca="1" si="115"/>
        <v>0.405052325650886</v>
      </c>
      <c r="DC107" s="24">
        <f t="shared" ca="1" si="116"/>
        <v>0.40752473192224503</v>
      </c>
      <c r="DD107" s="48">
        <f t="shared" ca="1" si="117"/>
        <v>0.39484787259360199</v>
      </c>
      <c r="DE107" s="48">
        <f>+[1]NAC!AG108</f>
        <v>0.39420121921411932</v>
      </c>
      <c r="DF107" s="24"/>
    </row>
    <row r="108" spans="1:110" x14ac:dyDescent="0.25">
      <c r="A108" s="110">
        <f t="shared" si="72"/>
        <v>135</v>
      </c>
      <c r="B108" s="35">
        <f>+NAC!A108</f>
        <v>45839</v>
      </c>
      <c r="C108" s="19" cm="1">
        <f t="array" aca="1" ref="C108" ca="1">INDIRECT(_xlfn.CONCAT(C$4,"_d!",C$1,$A108))</f>
        <v>9034.7080078125</v>
      </c>
      <c r="D108" s="19" cm="1">
        <f t="array" aca="1" ref="D108" ca="1">INDIRECT(_xlfn.CONCAT(D$4,"_d!",D$1,$A108))</f>
        <v>8970.923828125</v>
      </c>
      <c r="E108" s="19" cm="1">
        <f t="array" aca="1" ref="E108" ca="1">INDIRECT(_xlfn.CONCAT(E$4,"_d!",E$1,$A108))</f>
        <v>9093.0498046875</v>
      </c>
      <c r="F108" s="19" cm="1">
        <f t="array" aca="1" ref="F108" ca="1">INDIRECT(_xlfn.CONCAT(F$4,"_d!",F$1,$A108))</f>
        <v>8945.927734375</v>
      </c>
      <c r="G108" s="19" cm="1">
        <f t="array" aca="1" ref="G108" ca="1">INDIRECT(_xlfn.CONCAT(G$4,"_d!",G$1,$A108))</f>
        <v>9019.9658203125</v>
      </c>
      <c r="H108" s="19" cm="1">
        <f t="array" aca="1" ref="H108" ca="1">INDIRECT(_xlfn.CONCAT(H$4,"_d!",H$1,$A108))</f>
        <v>9185.287109375</v>
      </c>
      <c r="I108" s="42">
        <f t="shared" ca="1" si="52"/>
        <v>9017.5155484534152</v>
      </c>
      <c r="J108" s="19" cm="1">
        <f t="array" aca="1" ref="J108" ca="1">INDIRECT(_xlfn.CONCAT(J$4,"_d!",J$1,$A108))</f>
        <v>8998.994140625</v>
      </c>
      <c r="K108" s="19" cm="1">
        <f t="array" aca="1" ref="K108" ca="1">INDIRECT(_xlfn.CONCAT(K$4,"_d!",K$1,$A108))</f>
        <v>9001.162109375</v>
      </c>
      <c r="L108" s="19" cm="1">
        <f t="array" aca="1" ref="L108" ca="1">INDIRECT(_xlfn.CONCAT(L$4,"_d!",L$1,$A108))</f>
        <v>9107.1650390625</v>
      </c>
      <c r="M108" s="19" cm="1">
        <f t="array" aca="1" ref="M108" ca="1">INDIRECT(_xlfn.CONCAT(M$4,"_d!",M$1,$A108))</f>
        <v>8930.048828125</v>
      </c>
      <c r="N108" s="19" cm="1">
        <f t="array" aca="1" ref="N108" ca="1">INDIRECT(_xlfn.CONCAT(N$4,"_d!",N$1,$A108))</f>
        <v>9038.095703125</v>
      </c>
      <c r="O108" s="19" cm="1">
        <f t="array" aca="1" ref="O108" ca="1">INDIRECT(_xlfn.CONCAT(O$4,"_d!",O$1,$A108))</f>
        <v>9122.4296875</v>
      </c>
      <c r="P108" s="42">
        <f ca="1">+SUMPRODUCT(J$3:$O$3,J108:O108)</f>
        <v>9017.4453560739585</v>
      </c>
      <c r="Q108" s="19" cm="1">
        <f t="array" aca="1" ref="Q108" ca="1">INDIRECT(_xlfn.CONCAT(Q$4,"_d!",Q$1,$A108))</f>
        <v>8985.4970703125</v>
      </c>
      <c r="R108" s="19" cm="1">
        <f t="array" aca="1" ref="R108" ca="1">INDIRECT(_xlfn.CONCAT(R$4,"_d!",R$1,$A108))</f>
        <v>8965.287109375</v>
      </c>
      <c r="S108" s="19" cm="1">
        <f t="array" aca="1" ref="S108" ca="1">INDIRECT(_xlfn.CONCAT(S$4,"_d!",S$1,$A108))</f>
        <v>9159.322265625</v>
      </c>
      <c r="T108" s="19" cm="1">
        <f t="array" aca="1" ref="T108" ca="1">INDIRECT(_xlfn.CONCAT(T$4,"_d!",T$1,$A108))</f>
        <v>9063.9130859375</v>
      </c>
      <c r="U108" s="19" cm="1">
        <f t="array" aca="1" ref="U108" ca="1">INDIRECT(_xlfn.CONCAT(U$4,"_d!",U$1,$A108))</f>
        <v>9088.3173828125</v>
      </c>
      <c r="V108" s="19" cm="1">
        <f t="array" aca="1" ref="V108" ca="1">INDIRECT(_xlfn.CONCAT(V$4,"_d!",V$1,$A108))</f>
        <v>9116.4267578125</v>
      </c>
      <c r="W108" s="42">
        <f t="shared" ca="1" si="53"/>
        <v>9020.8444316687237</v>
      </c>
      <c r="X108" s="19" cm="1">
        <f t="array" aca="1" ref="X108" ca="1">INDIRECT(_xlfn.CONCAT(X$4,"_d!",X$1,$A108))</f>
        <v>8940.736328125</v>
      </c>
      <c r="Y108" s="19" cm="1">
        <f t="array" aca="1" ref="Y108" ca="1">INDIRECT(_xlfn.CONCAT(Y$4,"_d!",Y$1,$A108))</f>
        <v>8953.7529296875</v>
      </c>
      <c r="Z108" s="19" cm="1">
        <f t="array" aca="1" ref="Z108" ca="1">INDIRECT(_xlfn.CONCAT(Z$4,"_d!",Z$1,$A108))</f>
        <v>9220.119140625</v>
      </c>
      <c r="AA108" s="19" cm="1">
        <f t="array" aca="1" ref="AA108" ca="1">INDIRECT(_xlfn.CONCAT(AA$4,"_d!",AA$1,$A108))</f>
        <v>8963.2275390625</v>
      </c>
      <c r="AB108" s="19" cm="1">
        <f t="array" aca="1" ref="AB108" ca="1">INDIRECT(_xlfn.CONCAT(AB$4,"_d!",AB$1,$A108))</f>
        <v>9142.1640625</v>
      </c>
      <c r="AC108" s="19" cm="1">
        <f t="array" aca="1" ref="AC108" ca="1">INDIRECT(_xlfn.CONCAT(AC$4,"_d!",AC$1,$A108))</f>
        <v>9136.7890625</v>
      </c>
      <c r="AD108" s="42">
        <f t="shared" ca="1" si="54"/>
        <v>8998.6113962804484</v>
      </c>
      <c r="AE108" s="19" cm="1">
        <f t="array" aca="1" ref="AE108" ca="1">INDIRECT(_xlfn.CONCAT(AE$4,"_d!",AE$1,$A108))</f>
        <v>9043.4287109375</v>
      </c>
      <c r="AF108" s="19" cm="1">
        <f t="array" aca="1" ref="AF108" ca="1">INDIRECT(_xlfn.CONCAT(AF$4,"_d!",AF$1,$A108))</f>
        <v>9026.0751953125</v>
      </c>
      <c r="AG108" s="19" cm="1">
        <f t="array" aca="1" ref="AG108" ca="1">INDIRECT(_xlfn.CONCAT(AG$4,"_d!",AG$1,$A108))</f>
        <v>9191.2646484375</v>
      </c>
      <c r="AH108" s="19" cm="1">
        <f t="array" aca="1" ref="AH108" ca="1">INDIRECT(_xlfn.CONCAT(AH$4,"_d!",AH$1,$A108))</f>
        <v>9078.646484375</v>
      </c>
      <c r="AI108" s="19" cm="1">
        <f t="array" aca="1" ref="AI108" ca="1">INDIRECT(_xlfn.CONCAT(AI$4,"_d!",AI$1,$A108))</f>
        <v>9054.3173828125</v>
      </c>
      <c r="AJ108" s="19" cm="1">
        <f t="array" aca="1" ref="AJ108" ca="1">INDIRECT(_xlfn.CONCAT(AJ$4,"_d!",AJ$1,$A108))</f>
        <v>9184.896484375</v>
      </c>
      <c r="AK108" s="42">
        <f t="shared" ca="1" si="55"/>
        <v>9056.6160068189292</v>
      </c>
      <c r="AL108" s="19" cm="1">
        <f t="array" aca="1" ref="AL108" ca="1">INDIRECT(_xlfn.CONCAT(AL$4,"_d!",AL$1,$A108))</f>
        <v>9012.611328125</v>
      </c>
      <c r="AM108" s="19" cm="1">
        <f t="array" aca="1" ref="AM108" ca="1">INDIRECT(_xlfn.CONCAT(AM$4,"_d!",AM$1,$A108))</f>
        <v>9005.7578125</v>
      </c>
      <c r="AN108" s="19" cm="1">
        <f t="array" aca="1" ref="AN108" ca="1">INDIRECT(_xlfn.CONCAT(AN$4,"_d!",AN$1,$A108))</f>
        <v>9189.4951171875</v>
      </c>
      <c r="AO108" s="19" cm="1">
        <f t="array" aca="1" ref="AO108" ca="1">INDIRECT(_xlfn.CONCAT(AO$4,"_d!",AO$1,$A108))</f>
        <v>8933.97265625</v>
      </c>
      <c r="AP108" s="19" cm="1">
        <f t="array" aca="1" ref="AP108" ca="1">INDIRECT(_xlfn.CONCAT(AP$4,"_d!",AP$1,$A108))</f>
        <v>9102.5234375</v>
      </c>
      <c r="AQ108" s="19" cm="1">
        <f t="array" aca="1" ref="AQ108" ca="1">INDIRECT(_xlfn.CONCAT(AQ$4,"_d!",AQ$1,$A108))</f>
        <v>9151.9013671875</v>
      </c>
      <c r="AR108" s="42">
        <f t="shared" ca="1" si="56"/>
        <v>9035.7345947017529</v>
      </c>
      <c r="AS108" s="19" cm="1">
        <f t="array" aca="1" ref="AS108" ca="1">INDIRECT(_xlfn.CONCAT(AS$4,"_d!",AS$1,$A108))</f>
        <v>9017.1513671875</v>
      </c>
      <c r="AT108" s="19" cm="1">
        <f t="array" aca="1" ref="AT108" ca="1">INDIRECT(_xlfn.CONCAT(AT$4,"_d!",AT$1,$A108))</f>
        <v>9044.6357421875</v>
      </c>
      <c r="AU108" s="19" cm="1">
        <f t="array" aca="1" ref="AU108" ca="1">INDIRECT(_xlfn.CONCAT(AU$4,"_d!",AU$1,$A108))</f>
        <v>9149.0986328125</v>
      </c>
      <c r="AV108" s="19" cm="1">
        <f t="array" aca="1" ref="AV108" ca="1">INDIRECT(_xlfn.CONCAT(AV$4,"_d!",AV$1,$A108))</f>
        <v>9095.8955078125</v>
      </c>
      <c r="AW108" s="19" cm="1">
        <f t="array" aca="1" ref="AW108" ca="1">INDIRECT(_xlfn.CONCAT(AW$4,"_d!",AW$1,$A108))</f>
        <v>9112.2529296875</v>
      </c>
      <c r="AX108" s="19" cm="1">
        <f t="array" aca="1" ref="AX108" ca="1">INDIRECT(_xlfn.CONCAT(AX$4,"_d!",AX$1,$A108))</f>
        <v>9155.154296875</v>
      </c>
      <c r="AY108" s="42">
        <f t="shared" ca="1" si="57"/>
        <v>9054.0706773941747</v>
      </c>
      <c r="AZ108" s="19" cm="1">
        <f t="array" aca="1" ref="AZ108" ca="1">INDIRECT(_xlfn.CONCAT(AZ$4,"_d!",AZ$1,$A108))</f>
        <v>9042.9296875</v>
      </c>
      <c r="BA108" s="19" cm="1">
        <f t="array" aca="1" ref="BA108" ca="1">INDIRECT(_xlfn.CONCAT(BA$4,"_d!",BA$1,$A108))</f>
        <v>8977.8935546875</v>
      </c>
      <c r="BB108" s="19" cm="1">
        <f t="array" aca="1" ref="BB108" ca="1">INDIRECT(_xlfn.CONCAT(BB$4,"_d!",BB$1,$A108))</f>
        <v>9221.123046875</v>
      </c>
      <c r="BC108" s="19" cm="1">
        <f t="array" aca="1" ref="BC108" ca="1">INDIRECT(_xlfn.CONCAT(BC$4,"_d!",BC$1,$A108))</f>
        <v>8967.798828125</v>
      </c>
      <c r="BD108" s="19" cm="1">
        <f t="array" aca="1" ref="BD108" ca="1">INDIRECT(_xlfn.CONCAT(BD$4,"_d!",BD$1,$A108))</f>
        <v>9158.5751953125</v>
      </c>
      <c r="BE108" s="19" cm="1">
        <f t="array" aca="1" ref="BE108" ca="1">INDIRECT(_xlfn.CONCAT(BE$4,"_d!",BE$1,$A108))</f>
        <v>9231.24609375</v>
      </c>
      <c r="BF108" s="42">
        <f t="shared" ca="1" si="58"/>
        <v>9045.5950033011268</v>
      </c>
      <c r="BG108" s="19" cm="1">
        <f t="array" aca="1" ref="BG108" ca="1">INDIRECT(_xlfn.CONCAT(BG$4,"_d!",BG$1,$A108))</f>
        <v>9039.1083984375</v>
      </c>
      <c r="BH108" s="19" cm="1">
        <f t="array" aca="1" ref="BH108" ca="1">INDIRECT(_xlfn.CONCAT(BH$4,"_d!",BH$1,$A108))</f>
        <v>9040.3642578125</v>
      </c>
      <c r="BI108" s="19" cm="1">
        <f t="array" aca="1" ref="BI108" ca="1">INDIRECT(_xlfn.CONCAT(BI$4,"_d!",BI$1,$A108))</f>
        <v>9212.0009765625</v>
      </c>
      <c r="BJ108" s="19" cm="1">
        <f t="array" aca="1" ref="BJ108" ca="1">INDIRECT(_xlfn.CONCAT(BJ$4,"_d!",BJ$1,$A108))</f>
        <v>9058.55859375</v>
      </c>
      <c r="BK108" s="19" cm="1">
        <f t="array" aca="1" ref="BK108" ca="1">INDIRECT(_xlfn.CONCAT(BK$4,"_d!",BK$1,$A108))</f>
        <v>9175.427734375</v>
      </c>
      <c r="BL108" s="19" cm="1">
        <f t="array" aca="1" ref="BL108" ca="1">INDIRECT(_xlfn.CONCAT(BL$4,"_d!",BL$1,$A108))</f>
        <v>9177.552734375</v>
      </c>
      <c r="BM108" s="42">
        <f t="shared" ca="1" si="59"/>
        <v>9061.7206826227157</v>
      </c>
      <c r="BN108" s="19" cm="1">
        <f t="array" aca="1" ref="BN108" ca="1">INDIRECT(_xlfn.CONCAT(BN$4,"_d!",BN$1,$A108))</f>
        <v>9009.2666015625</v>
      </c>
      <c r="BO108" s="19" cm="1">
        <f t="array" aca="1" ref="BO108" ca="1">INDIRECT(_xlfn.CONCAT(BO$4,"_d!",BO$1,$A108))</f>
        <v>8973.9697265625</v>
      </c>
      <c r="BP108" s="19" cm="1">
        <f t="array" aca="1" ref="BP108" ca="1">INDIRECT(_xlfn.CONCAT(BP$4,"_d!",BP$1,$A108))</f>
        <v>9124.37890625</v>
      </c>
      <c r="BQ108" s="19" cm="1">
        <f t="array" aca="1" ref="BQ108" ca="1">INDIRECT(_xlfn.CONCAT(BQ$4,"_d!",BQ$1,$A108))</f>
        <v>8995.9091796875</v>
      </c>
      <c r="BR108" s="19" cm="1">
        <f t="array" aca="1" ref="BR108" ca="1">INDIRECT(_xlfn.CONCAT(BR$4,"_d!",BR$1,$A108))</f>
        <v>9101.779296875</v>
      </c>
      <c r="BS108" s="19" cm="1">
        <f t="array" aca="1" ref="BS108" ca="1">INDIRECT(_xlfn.CONCAT(BS$4,"_d!",BS$1,$A108))</f>
        <v>9225.423828125</v>
      </c>
      <c r="BT108" s="42">
        <f t="shared" ca="1" si="60"/>
        <v>9024.8354549126234</v>
      </c>
      <c r="BU108" s="42"/>
      <c r="BV108" s="45">
        <f t="shared" ca="1" si="61"/>
        <v>9017.5155484534152</v>
      </c>
      <c r="BW108" s="45">
        <f t="shared" ca="1" si="62"/>
        <v>9017.4453560739585</v>
      </c>
      <c r="BX108" s="45">
        <f t="shared" ca="1" si="63"/>
        <v>9020.8444316687237</v>
      </c>
      <c r="BY108" s="45">
        <f t="shared" ca="1" si="64"/>
        <v>8998.6113962804484</v>
      </c>
      <c r="BZ108" s="45">
        <f t="shared" ca="1" si="65"/>
        <v>9056.6160068189292</v>
      </c>
      <c r="CA108" s="45">
        <f t="shared" ca="1" si="66"/>
        <v>9035.7345947017529</v>
      </c>
      <c r="CB108" s="45">
        <f t="shared" ca="1" si="67"/>
        <v>9054.0706773941747</v>
      </c>
      <c r="CC108" s="45">
        <f t="shared" ca="1" si="68"/>
        <v>9045.5950033011268</v>
      </c>
      <c r="CD108" s="45">
        <f t="shared" ca="1" si="69"/>
        <v>9061.7206826227157</v>
      </c>
      <c r="CE108" s="45">
        <f t="shared" ca="1" si="70"/>
        <v>9024.8354549126234</v>
      </c>
      <c r="CF108" s="45" cm="1">
        <f t="array" aca="1" ref="CF108" ca="1">+SUMPRODUCT($BV$3:$CE$3/100,$BV108:$CE108)</f>
        <v>9035.1955977739453</v>
      </c>
      <c r="CG108" s="35">
        <f t="shared" si="118"/>
        <v>45839</v>
      </c>
      <c r="CH108" s="52">
        <f t="shared" ca="1" si="96"/>
        <v>1.7907266109737696E-2</v>
      </c>
      <c r="CI108" s="24">
        <f t="shared" ca="1" si="97"/>
        <v>1.8143795908173166E-2</v>
      </c>
      <c r="CJ108" s="24">
        <f t="shared" ca="1" si="98"/>
        <v>1.8277918343243993E-2</v>
      </c>
      <c r="CK108" s="24">
        <f t="shared" ca="1" si="99"/>
        <v>1.8851148093685266E-2</v>
      </c>
      <c r="CL108" s="24">
        <f t="shared" ca="1" si="100"/>
        <v>1.8661000174935216E-2</v>
      </c>
      <c r="CM108" s="24">
        <f t="shared" ca="1" si="101"/>
        <v>1.8793196010894686E-2</v>
      </c>
      <c r="CN108" s="24">
        <f t="shared" ca="1" si="102"/>
        <v>1.926063239258391E-2</v>
      </c>
      <c r="CO108" s="24">
        <f t="shared" ca="1" si="103"/>
        <v>1.9312362949803763E-2</v>
      </c>
      <c r="CP108" s="52">
        <f t="shared" ca="1" si="104"/>
        <v>1.9534390113390643E-2</v>
      </c>
      <c r="CQ108" s="52">
        <f t="shared" ca="1" si="105"/>
        <v>2.0014482900490904E-2</v>
      </c>
      <c r="CR108" s="24">
        <f t="shared" ca="1" si="106"/>
        <v>1.9092880060441519E-2</v>
      </c>
      <c r="CS108" s="35">
        <f t="shared" si="119"/>
        <v>45839</v>
      </c>
      <c r="CT108" s="24">
        <f t="shared" ca="1" si="107"/>
        <v>0.35112352542371461</v>
      </c>
      <c r="CU108" s="24">
        <f t="shared" ca="1" si="108"/>
        <v>0.35243050778420404</v>
      </c>
      <c r="CV108" s="24">
        <f t="shared" ca="1" si="109"/>
        <v>0.3597279792219561</v>
      </c>
      <c r="CW108" s="24">
        <f t="shared" ca="1" si="110"/>
        <v>0.3580217203225402</v>
      </c>
      <c r="CX108" s="24">
        <f t="shared" ca="1" si="111"/>
        <v>0.36026166719481423</v>
      </c>
      <c r="CY108" s="24">
        <f t="shared" ca="1" si="112"/>
        <v>0.36446013375119413</v>
      </c>
      <c r="CZ108" s="24">
        <f t="shared" ca="1" si="113"/>
        <v>0.36680569102636307</v>
      </c>
      <c r="DA108" s="24">
        <f t="shared" ca="1" si="114"/>
        <v>0.36781465032234029</v>
      </c>
      <c r="DB108" s="24">
        <f t="shared" ca="1" si="115"/>
        <v>0.37517801148825325</v>
      </c>
      <c r="DC108" s="24">
        <f t="shared" ca="1" si="116"/>
        <v>0.37753620027181611</v>
      </c>
      <c r="DD108" s="48">
        <f t="shared" ca="1" si="117"/>
        <v>0.36619711250478471</v>
      </c>
      <c r="DE108" s="48">
        <f>+[1]NAC!AG109</f>
        <v>0.36566544858649941</v>
      </c>
      <c r="DF108" s="24"/>
    </row>
    <row r="109" spans="1:110" x14ac:dyDescent="0.25">
      <c r="A109" s="110">
        <f t="shared" si="72"/>
        <v>136</v>
      </c>
      <c r="B109" s="35">
        <f>+NAC!A109</f>
        <v>45870</v>
      </c>
      <c r="C109" s="19" cm="1">
        <f t="array" aca="1" ref="C109" ca="1">INDIRECT(_xlfn.CONCAT(C$4,"_d!",C$1,$A109))</f>
        <v>9191.9970703125</v>
      </c>
      <c r="D109" s="19" cm="1">
        <f t="array" aca="1" ref="D109" ca="1">INDIRECT(_xlfn.CONCAT(D$4,"_d!",D$1,$A109))</f>
        <v>9122.5302734375</v>
      </c>
      <c r="E109" s="19" cm="1">
        <f t="array" aca="1" ref="E109" ca="1">INDIRECT(_xlfn.CONCAT(E$4,"_d!",E$1,$A109))</f>
        <v>9250.2314453125</v>
      </c>
      <c r="F109" s="19" cm="1">
        <f t="array" aca="1" ref="F109" ca="1">INDIRECT(_xlfn.CONCAT(F$4,"_d!",F$1,$A109))</f>
        <v>9093.3583984375</v>
      </c>
      <c r="G109" s="19" cm="1">
        <f t="array" aca="1" ref="G109" ca="1">INDIRECT(_xlfn.CONCAT(G$4,"_d!",G$1,$A109))</f>
        <v>9187.982421875</v>
      </c>
      <c r="H109" s="19" cm="1">
        <f t="array" aca="1" ref="H109" ca="1">INDIRECT(_xlfn.CONCAT(H$4,"_d!",H$1,$A109))</f>
        <v>9346.7109375</v>
      </c>
      <c r="I109" s="42">
        <f t="shared" ca="1" si="52"/>
        <v>9172.6608248233006</v>
      </c>
      <c r="J109" s="19" cm="1">
        <f t="array" aca="1" ref="J109" ca="1">INDIRECT(_xlfn.CONCAT(J$4,"_d!",J$1,$A109))</f>
        <v>9152.8505859375</v>
      </c>
      <c r="K109" s="19" cm="1">
        <f t="array" aca="1" ref="K109" ca="1">INDIRECT(_xlfn.CONCAT(K$4,"_d!",K$1,$A109))</f>
        <v>9152.4931640625</v>
      </c>
      <c r="L109" s="19" cm="1">
        <f t="array" aca="1" ref="L109" ca="1">INDIRECT(_xlfn.CONCAT(L$4,"_d!",L$1,$A109))</f>
        <v>9274.46875</v>
      </c>
      <c r="M109" s="19" cm="1">
        <f t="array" aca="1" ref="M109" ca="1">INDIRECT(_xlfn.CONCAT(M$4,"_d!",M$1,$A109))</f>
        <v>9080.291015625</v>
      </c>
      <c r="N109" s="19" cm="1">
        <f t="array" aca="1" ref="N109" ca="1">INDIRECT(_xlfn.CONCAT(N$4,"_d!",N$1,$A109))</f>
        <v>9213.333984375</v>
      </c>
      <c r="O109" s="19" cm="1">
        <f t="array" aca="1" ref="O109" ca="1">INDIRECT(_xlfn.CONCAT(O$4,"_d!",O$1,$A109))</f>
        <v>9284.51953125</v>
      </c>
      <c r="P109" s="42">
        <f ca="1">+SUMPRODUCT(J$3:$O$3,J109:O109)</f>
        <v>9174.2123512187609</v>
      </c>
      <c r="Q109" s="19" cm="1">
        <f t="array" aca="1" ref="Q109" ca="1">INDIRECT(_xlfn.CONCAT(Q$4,"_d!",Q$1,$A109))</f>
        <v>9142.8330078125</v>
      </c>
      <c r="R109" s="19" cm="1">
        <f t="array" aca="1" ref="R109" ca="1">INDIRECT(_xlfn.CONCAT(R$4,"_d!",R$1,$A109))</f>
        <v>9125.7392578125</v>
      </c>
      <c r="S109" s="19" cm="1">
        <f t="array" aca="1" ref="S109" ca="1">INDIRECT(_xlfn.CONCAT(S$4,"_d!",S$1,$A109))</f>
        <v>9341.396484375</v>
      </c>
      <c r="T109" s="19" cm="1">
        <f t="array" aca="1" ref="T109" ca="1">INDIRECT(_xlfn.CONCAT(T$4,"_d!",T$1,$A109))</f>
        <v>9226.8798828125</v>
      </c>
      <c r="U109" s="19" cm="1">
        <f t="array" aca="1" ref="U109" ca="1">INDIRECT(_xlfn.CONCAT(U$4,"_d!",U$1,$A109))</f>
        <v>9278.689453125</v>
      </c>
      <c r="V109" s="19" cm="1">
        <f t="array" aca="1" ref="V109" ca="1">INDIRECT(_xlfn.CONCAT(V$4,"_d!",V$1,$A109))</f>
        <v>9278.974609375</v>
      </c>
      <c r="W109" s="42">
        <f t="shared" ca="1" si="53"/>
        <v>9185.6291914186677</v>
      </c>
      <c r="X109" s="19" cm="1">
        <f t="array" aca="1" ref="X109" ca="1">INDIRECT(_xlfn.CONCAT(X$4,"_d!",X$1,$A109))</f>
        <v>9108.0439453125</v>
      </c>
      <c r="Y109" s="19" cm="1">
        <f t="array" aca="1" ref="Y109" ca="1">INDIRECT(_xlfn.CONCAT(Y$4,"_d!",Y$1,$A109))</f>
        <v>9111.892578125</v>
      </c>
      <c r="Z109" s="19" cm="1">
        <f t="array" aca="1" ref="Z109" ca="1">INDIRECT(_xlfn.CONCAT(Z$4,"_d!",Z$1,$A109))</f>
        <v>9411.068359375</v>
      </c>
      <c r="AA109" s="19" cm="1">
        <f t="array" aca="1" ref="AA109" ca="1">INDIRECT(_xlfn.CONCAT(AA$4,"_d!",AA$1,$A109))</f>
        <v>9120.1162109375</v>
      </c>
      <c r="AB109" s="19" cm="1">
        <f t="array" aca="1" ref="AB109" ca="1">INDIRECT(_xlfn.CONCAT(AB$4,"_d!",AB$1,$A109))</f>
        <v>9332.8701171875</v>
      </c>
      <c r="AC109" s="19" cm="1">
        <f t="array" aca="1" ref="AC109" ca="1">INDIRECT(_xlfn.CONCAT(AC$4,"_d!",AC$1,$A109))</f>
        <v>9308.904296875</v>
      </c>
      <c r="AD109" s="42">
        <f t="shared" ca="1" si="54"/>
        <v>9166.6777887576372</v>
      </c>
      <c r="AE109" s="19" cm="1">
        <f t="array" aca="1" ref="AE109" ca="1">INDIRECT(_xlfn.CONCAT(AE$4,"_d!",AE$1,$A109))</f>
        <v>9205.4453125</v>
      </c>
      <c r="AF109" s="19" cm="1">
        <f t="array" aca="1" ref="AF109" ca="1">INDIRECT(_xlfn.CONCAT(AF$4,"_d!",AF$1,$A109))</f>
        <v>9189.9677734375</v>
      </c>
      <c r="AG109" s="19" cm="1">
        <f t="array" aca="1" ref="AG109" ca="1">INDIRECT(_xlfn.CONCAT(AG$4,"_d!",AG$1,$A109))</f>
        <v>9385.4296875</v>
      </c>
      <c r="AH109" s="19" cm="1">
        <f t="array" aca="1" ref="AH109" ca="1">INDIRECT(_xlfn.CONCAT(AH$4,"_d!",AH$1,$A109))</f>
        <v>9245.806640625</v>
      </c>
      <c r="AI109" s="19" cm="1">
        <f t="array" aca="1" ref="AI109" ca="1">INDIRECT(_xlfn.CONCAT(AI$4,"_d!",AI$1,$A109))</f>
        <v>9239.919921875</v>
      </c>
      <c r="AJ109" s="19" cm="1">
        <f t="array" aca="1" ref="AJ109" ca="1">INDIRECT(_xlfn.CONCAT(AJ$4,"_d!",AJ$1,$A109))</f>
        <v>9359.171875</v>
      </c>
      <c r="AK109" s="42">
        <f t="shared" ca="1" si="55"/>
        <v>9224.5051134945334</v>
      </c>
      <c r="AL109" s="19" cm="1">
        <f t="array" aca="1" ref="AL109" ca="1">INDIRECT(_xlfn.CONCAT(AL$4,"_d!",AL$1,$A109))</f>
        <v>9175.146484375</v>
      </c>
      <c r="AM109" s="19" cm="1">
        <f t="array" aca="1" ref="AM109" ca="1">INDIRECT(_xlfn.CONCAT(AM$4,"_d!",AM$1,$A109))</f>
        <v>9168.9697265625</v>
      </c>
      <c r="AN109" s="19" cm="1">
        <f t="array" aca="1" ref="AN109" ca="1">INDIRECT(_xlfn.CONCAT(AN$4,"_d!",AN$1,$A109))</f>
        <v>9386.2373046875</v>
      </c>
      <c r="AO109" s="19" cm="1">
        <f t="array" aca="1" ref="AO109" ca="1">INDIRECT(_xlfn.CONCAT(AO$4,"_d!",AO$1,$A109))</f>
        <v>9088.3017578125</v>
      </c>
      <c r="AP109" s="19" cm="1">
        <f t="array" aca="1" ref="AP109" ca="1">INDIRECT(_xlfn.CONCAT(AP$4,"_d!",AP$1,$A109))</f>
        <v>9292.375</v>
      </c>
      <c r="AQ109" s="19" cm="1">
        <f t="array" aca="1" ref="AQ109" ca="1">INDIRECT(_xlfn.CONCAT(AQ$4,"_d!",AQ$1,$A109))</f>
        <v>9321.5595703125</v>
      </c>
      <c r="AR109" s="42">
        <f t="shared" ca="1" si="56"/>
        <v>9203.2204514478108</v>
      </c>
      <c r="AS109" s="19" cm="1">
        <f t="array" aca="1" ref="AS109" ca="1">INDIRECT(_xlfn.CONCAT(AS$4,"_d!",AS$1,$A109))</f>
        <v>9186.4580078125</v>
      </c>
      <c r="AT109" s="19" cm="1">
        <f t="array" aca="1" ref="AT109" ca="1">INDIRECT(_xlfn.CONCAT(AT$4,"_d!",AT$1,$A109))</f>
        <v>9214.6005859375</v>
      </c>
      <c r="AU109" s="19" cm="1">
        <f t="array" aca="1" ref="AU109" ca="1">INDIRECT(_xlfn.CONCAT(AU$4,"_d!",AU$1,$A109))</f>
        <v>9342.8037109375</v>
      </c>
      <c r="AV109" s="19" cm="1">
        <f t="array" aca="1" ref="AV109" ca="1">INDIRECT(_xlfn.CONCAT(AV$4,"_d!",AV$1,$A109))</f>
        <v>9264.5771484375</v>
      </c>
      <c r="AW109" s="19" cm="1">
        <f t="array" aca="1" ref="AW109" ca="1">INDIRECT(_xlfn.CONCAT(AW$4,"_d!",AW$1,$A109))</f>
        <v>9314.576171875</v>
      </c>
      <c r="AX109" s="19" cm="1">
        <f t="array" aca="1" ref="AX109" ca="1">INDIRECT(_xlfn.CONCAT(AX$4,"_d!",AX$1,$A109))</f>
        <v>9334.037109375</v>
      </c>
      <c r="AY109" s="42">
        <f t="shared" ca="1" si="57"/>
        <v>9228.1672827569982</v>
      </c>
      <c r="AZ109" s="19" cm="1">
        <f t="array" aca="1" ref="AZ109" ca="1">INDIRECT(_xlfn.CONCAT(AZ$4,"_d!",AZ$1,$A109))</f>
        <v>9211.765625</v>
      </c>
      <c r="BA109" s="19" cm="1">
        <f t="array" aca="1" ref="BA109" ca="1">INDIRECT(_xlfn.CONCAT(BA$4,"_d!",BA$1,$A109))</f>
        <v>9146.21484375</v>
      </c>
      <c r="BB109" s="19" cm="1">
        <f t="array" aca="1" ref="BB109" ca="1">INDIRECT(_xlfn.CONCAT(BB$4,"_d!",BB$1,$A109))</f>
        <v>9437.4443359375</v>
      </c>
      <c r="BC109" s="19" cm="1">
        <f t="array" aca="1" ref="BC109" ca="1">INDIRECT(_xlfn.CONCAT(BC$4,"_d!",BC$1,$A109))</f>
        <v>9130.486328125</v>
      </c>
      <c r="BD109" s="19" cm="1">
        <f t="array" aca="1" ref="BD109" ca="1">INDIRECT(_xlfn.CONCAT(BD$4,"_d!",BD$1,$A109))</f>
        <v>9369.986328125</v>
      </c>
      <c r="BE109" s="19" cm="1">
        <f t="array" aca="1" ref="BE109" ca="1">INDIRECT(_xlfn.CONCAT(BE$4,"_d!",BE$1,$A109))</f>
        <v>9419.6806640625</v>
      </c>
      <c r="BF109" s="42">
        <f t="shared" ca="1" si="58"/>
        <v>9220.1235431104287</v>
      </c>
      <c r="BG109" s="19" cm="1">
        <f t="array" aca="1" ref="BG109" ca="1">INDIRECT(_xlfn.CONCAT(BG$4,"_d!",BG$1,$A109))</f>
        <v>9207.158203125</v>
      </c>
      <c r="BH109" s="19" cm="1">
        <f t="array" aca="1" ref="BH109" ca="1">INDIRECT(_xlfn.CONCAT(BH$4,"_d!",BH$1,$A109))</f>
        <v>9218.6123046875</v>
      </c>
      <c r="BI109" s="19" cm="1">
        <f t="array" aca="1" ref="BI109" ca="1">INDIRECT(_xlfn.CONCAT(BI$4,"_d!",BI$1,$A109))</f>
        <v>9432.1025390625</v>
      </c>
      <c r="BJ109" s="19" cm="1">
        <f t="array" aca="1" ref="BJ109" ca="1">INDIRECT(_xlfn.CONCAT(BJ$4,"_d!",BJ$1,$A109))</f>
        <v>9232.6953125</v>
      </c>
      <c r="BK109" s="19" cm="1">
        <f t="array" aca="1" ref="BK109" ca="1">INDIRECT(_xlfn.CONCAT(BK$4,"_d!",BK$1,$A109))</f>
        <v>9384.6787109375</v>
      </c>
      <c r="BL109" s="19" cm="1">
        <f t="array" aca="1" ref="BL109" ca="1">INDIRECT(_xlfn.CONCAT(BL$4,"_d!",BL$1,$A109))</f>
        <v>9368.111328125</v>
      </c>
      <c r="BM109" s="42">
        <f t="shared" ca="1" si="59"/>
        <v>9238.7716574739152</v>
      </c>
      <c r="BN109" s="19" cm="1">
        <f t="array" aca="1" ref="BN109" ca="1">INDIRECT(_xlfn.CONCAT(BN$4,"_d!",BN$1,$A109))</f>
        <v>9179.4345703125</v>
      </c>
      <c r="BO109" s="19" cm="1">
        <f t="array" aca="1" ref="BO109" ca="1">INDIRECT(_xlfn.CONCAT(BO$4,"_d!",BO$1,$A109))</f>
        <v>9148.787109375</v>
      </c>
      <c r="BP109" s="19" cm="1">
        <f t="array" aca="1" ref="BP109" ca="1">INDIRECT(_xlfn.CONCAT(BP$4,"_d!",BP$1,$A109))</f>
        <v>9340.6630859375</v>
      </c>
      <c r="BQ109" s="19" cm="1">
        <f t="array" aca="1" ref="BQ109" ca="1">INDIRECT(_xlfn.CONCAT(BQ$4,"_d!",BQ$1,$A109))</f>
        <v>9163.19921875</v>
      </c>
      <c r="BR109" s="19" cm="1">
        <f t="array" aca="1" ref="BR109" ca="1">INDIRECT(_xlfn.CONCAT(BR$4,"_d!",BR$1,$A109))</f>
        <v>9319.8095703125</v>
      </c>
      <c r="BS109" s="19" cm="1">
        <f t="array" aca="1" ref="BS109" ca="1">INDIRECT(_xlfn.CONCAT(BS$4,"_d!",BS$1,$A109))</f>
        <v>9413.990234375</v>
      </c>
      <c r="BT109" s="42">
        <f t="shared" ca="1" si="60"/>
        <v>9201.0312770652326</v>
      </c>
      <c r="BU109" s="42"/>
      <c r="BV109" s="45">
        <f t="shared" ca="1" si="61"/>
        <v>9172.6608248233006</v>
      </c>
      <c r="BW109" s="45">
        <f t="shared" ca="1" si="62"/>
        <v>9174.2123512187609</v>
      </c>
      <c r="BX109" s="45">
        <f t="shared" ca="1" si="63"/>
        <v>9185.6291914186677</v>
      </c>
      <c r="BY109" s="45">
        <f t="shared" ca="1" si="64"/>
        <v>9166.6777887576372</v>
      </c>
      <c r="BZ109" s="45">
        <f t="shared" ca="1" si="65"/>
        <v>9224.5051134945334</v>
      </c>
      <c r="CA109" s="45">
        <f t="shared" ca="1" si="66"/>
        <v>9203.2204514478108</v>
      </c>
      <c r="CB109" s="45">
        <f t="shared" ca="1" si="67"/>
        <v>9228.1672827569982</v>
      </c>
      <c r="CC109" s="45">
        <f t="shared" ca="1" si="68"/>
        <v>9220.1235431104287</v>
      </c>
      <c r="CD109" s="45">
        <f t="shared" ca="1" si="69"/>
        <v>9238.7716574739152</v>
      </c>
      <c r="CE109" s="45">
        <f t="shared" ca="1" si="70"/>
        <v>9201.0312770652326</v>
      </c>
      <c r="CF109" s="45" cm="1">
        <f t="array" aca="1" ref="CF109" ca="1">+SUMPRODUCT($BV$3:$CE$3/100,$BV109:$CE109)</f>
        <v>9205.6013794296159</v>
      </c>
      <c r="CG109" s="35">
        <f t="shared" ref="CG109" si="120">+B109</f>
        <v>45870</v>
      </c>
      <c r="CH109" s="24">
        <f t="shared" ref="CH109" ca="1" si="121">+BV109/BV108-1</f>
        <v>1.7204880383765442E-2</v>
      </c>
      <c r="CI109" s="24">
        <f t="shared" ref="CI109" ca="1" si="122">+BW109/BW108-1</f>
        <v>1.7384856681078364E-2</v>
      </c>
      <c r="CJ109" s="24">
        <f t="shared" ref="CJ109" ca="1" si="123">+BX109/BX108-1</f>
        <v>1.8267110246513951E-2</v>
      </c>
      <c r="CK109" s="24">
        <f t="shared" ref="CK109" ca="1" si="124">+BY109/BY108-1</f>
        <v>1.8676925258341415E-2</v>
      </c>
      <c r="CL109" s="24">
        <f t="shared" ref="CL109" ca="1" si="125">+BZ109/BZ108-1</f>
        <v>1.8537730488870974E-2</v>
      </c>
      <c r="CM109" s="24">
        <f t="shared" ref="CM109" ca="1" si="126">+CA109/CA108-1</f>
        <v>1.8535942483776102E-2</v>
      </c>
      <c r="CN109" s="24">
        <f t="shared" ref="CN109" ca="1" si="127">+CB109/CB108-1</f>
        <v>1.9228544989990048E-2</v>
      </c>
      <c r="CO109" s="24">
        <f t="shared" ref="CO109" ca="1" si="128">+CC109/CC108-1</f>
        <v>1.9294312839079009E-2</v>
      </c>
      <c r="CP109" s="24">
        <f t="shared" ref="CP109" ca="1" si="129">+CD109/CD108-1</f>
        <v>1.9538339466887544E-2</v>
      </c>
      <c r="CQ109" s="24">
        <f t="shared" ref="CQ109" ca="1" si="130">+CE109/CE108-1</f>
        <v>1.9523438741112731E-2</v>
      </c>
      <c r="CR109" s="24">
        <f t="shared" ref="CR109" ca="1" si="131">+CF109/CF108-1</f>
        <v>1.8860220546598194E-2</v>
      </c>
      <c r="CS109" s="35">
        <f t="shared" ref="CS109" si="132">+CG109</f>
        <v>45870</v>
      </c>
      <c r="CT109" s="24">
        <f t="shared" ref="CT109" ca="1" si="133">+BV109/BV97-1</f>
        <v>0.31901022616693364</v>
      </c>
      <c r="CU109" s="24">
        <f t="shared" ref="CU109" ca="1" si="134">+BW109/BW97-1</f>
        <v>0.32103239437066211</v>
      </c>
      <c r="CV109" s="24">
        <f t="shared" ref="CV109" ca="1" si="135">+BX109/BX97-1</f>
        <v>0.32899963499190266</v>
      </c>
      <c r="CW109" s="24">
        <f t="shared" ref="CW109" ca="1" si="136">+BY109/BY97-1</f>
        <v>0.3281610250167295</v>
      </c>
      <c r="CX109" s="24">
        <f t="shared" ref="CX109" ca="1" si="137">+BZ109/BZ97-1</f>
        <v>0.33096550422320248</v>
      </c>
      <c r="CY109" s="24">
        <f t="shared" ref="CY109" ca="1" si="138">+CA109/CA97-1</f>
        <v>0.33442524346063918</v>
      </c>
      <c r="CZ109" s="24">
        <f t="shared" ref="CZ109" ca="1" si="139">+CB109/CB97-1</f>
        <v>0.33706581466129926</v>
      </c>
      <c r="DA109" s="24">
        <f t="shared" ref="DA109" ca="1" si="140">+CC109/CC97-1</f>
        <v>0.33841202306868112</v>
      </c>
      <c r="DB109" s="24">
        <f t="shared" ref="DB109" ca="1" si="141">+CD109/CD97-1</f>
        <v>0.34576593180623338</v>
      </c>
      <c r="DC109" s="24">
        <f t="shared" ref="DC109" ca="1" si="142">+CE109/CE97-1</f>
        <v>0.34722750218989096</v>
      </c>
      <c r="DD109" s="48">
        <f t="shared" ref="DD109" ca="1" si="143">+CF109/CF97-1</f>
        <v>0.33612091330524163</v>
      </c>
      <c r="DE109" s="48">
        <f>+[1]NAC!AG110</f>
        <v>0.33555932750613171</v>
      </c>
      <c r="DF109" s="24"/>
    </row>
    <row r="110" spans="1:110" x14ac:dyDescent="0.25">
      <c r="A110" s="110">
        <f t="shared" si="72"/>
        <v>137</v>
      </c>
      <c r="B110" s="35">
        <f>+NAC!A110</f>
        <v>45901</v>
      </c>
      <c r="C110" s="19" cm="1">
        <f t="array" aca="1" ref="C110" ca="1">INDIRECT(_xlfn.CONCAT(C$4,"_d!",C$1,$A110))</f>
        <v>9387.1748046875</v>
      </c>
      <c r="D110" s="19" cm="1">
        <f t="array" aca="1" ref="D110" ca="1">INDIRECT(_xlfn.CONCAT(D$4,"_d!",D$1,$A110))</f>
        <v>9296.203125</v>
      </c>
      <c r="E110" s="19" cm="1">
        <f t="array" aca="1" ref="E110" ca="1">INDIRECT(_xlfn.CONCAT(E$4,"_d!",E$1,$A110))</f>
        <v>9443.5126953125</v>
      </c>
      <c r="F110" s="19" cm="1">
        <f t="array" aca="1" ref="F110" ca="1">INDIRECT(_xlfn.CONCAT(F$4,"_d!",F$1,$A110))</f>
        <v>9260.0986328125</v>
      </c>
      <c r="G110" s="19" cm="1">
        <f t="array" aca="1" ref="G110" ca="1">INDIRECT(_xlfn.CONCAT(G$4,"_d!",G$1,$A110))</f>
        <v>9382.8681640625</v>
      </c>
      <c r="H110" s="19" cm="1">
        <f t="array" aca="1" ref="H110" ca="1">INDIRECT(_xlfn.CONCAT(H$4,"_d!",H$1,$A110))</f>
        <v>9559.291015625</v>
      </c>
      <c r="I110" s="42">
        <f t="shared" ca="1" si="52"/>
        <v>9357.8916615901871</v>
      </c>
      <c r="J110" s="19" cm="1">
        <f t="array" aca="1" ref="J110" ca="1">INDIRECT(_xlfn.CONCAT(J$4,"_d!",J$1,$A110))</f>
        <v>9346.8212890625</v>
      </c>
      <c r="K110" s="19" cm="1">
        <f t="array" aca="1" ref="K110" ca="1">INDIRECT(_xlfn.CONCAT(K$4,"_d!",K$1,$A110))</f>
        <v>9333.1064453125</v>
      </c>
      <c r="L110" s="19" cm="1">
        <f t="array" aca="1" ref="L110" ca="1">INDIRECT(_xlfn.CONCAT(L$4,"_d!",L$1,$A110))</f>
        <v>9472.37890625</v>
      </c>
      <c r="M110" s="19" cm="1">
        <f t="array" aca="1" ref="M110" ca="1">INDIRECT(_xlfn.CONCAT(M$4,"_d!",M$1,$A110))</f>
        <v>9243.984375</v>
      </c>
      <c r="N110" s="19" cm="1">
        <f t="array" aca="1" ref="N110" ca="1">INDIRECT(_xlfn.CONCAT(N$4,"_d!",N$1,$A110))</f>
        <v>9409.4697265625</v>
      </c>
      <c r="O110" s="19" cm="1">
        <f t="array" aca="1" ref="O110" ca="1">INDIRECT(_xlfn.CONCAT(O$4,"_d!",O$1,$A110))</f>
        <v>9494.2421875</v>
      </c>
      <c r="P110" s="42">
        <f ca="1">+SUMPRODUCT(J$3:$O$3,J110:O110)</f>
        <v>9362.4925971403791</v>
      </c>
      <c r="Q110" s="19" cm="1">
        <f t="array" aca="1" ref="Q110" ca="1">INDIRECT(_xlfn.CONCAT(Q$4,"_d!",Q$1,$A110))</f>
        <v>9339.3740234375</v>
      </c>
      <c r="R110" s="19" cm="1">
        <f t="array" aca="1" ref="R110" ca="1">INDIRECT(_xlfn.CONCAT(R$4,"_d!",R$1,$A110))</f>
        <v>9308.5478515625</v>
      </c>
      <c r="S110" s="19" cm="1">
        <f t="array" aca="1" ref="S110" ca="1">INDIRECT(_xlfn.CONCAT(S$4,"_d!",S$1,$A110))</f>
        <v>9543.27734375</v>
      </c>
      <c r="T110" s="19" cm="1">
        <f t="array" aca="1" ref="T110" ca="1">INDIRECT(_xlfn.CONCAT(T$4,"_d!",T$1,$A110))</f>
        <v>9396.9677734375</v>
      </c>
      <c r="U110" s="19" cm="1">
        <f t="array" aca="1" ref="U110" ca="1">INDIRECT(_xlfn.CONCAT(U$4,"_d!",U$1,$A110))</f>
        <v>9475.3017578125</v>
      </c>
      <c r="V110" s="19" cm="1">
        <f t="array" aca="1" ref="V110" ca="1">INDIRECT(_xlfn.CONCAT(V$4,"_d!",V$1,$A110))</f>
        <v>9492.7880859375</v>
      </c>
      <c r="W110" s="42">
        <f t="shared" ca="1" si="53"/>
        <v>9377.2849329455839</v>
      </c>
      <c r="X110" s="19" cm="1">
        <f t="array" aca="1" ref="X110" ca="1">INDIRECT(_xlfn.CONCAT(X$4,"_d!",X$1,$A110))</f>
        <v>9301.404296875</v>
      </c>
      <c r="Y110" s="19" cm="1">
        <f t="array" aca="1" ref="Y110" ca="1">INDIRECT(_xlfn.CONCAT(Y$4,"_d!",Y$1,$A110))</f>
        <v>9289.4345703125</v>
      </c>
      <c r="Z110" s="19" cm="1">
        <f t="array" aca="1" ref="Z110" ca="1">INDIRECT(_xlfn.CONCAT(Z$4,"_d!",Z$1,$A110))</f>
        <v>9620.7509765625</v>
      </c>
      <c r="AA110" s="19" cm="1">
        <f t="array" aca="1" ref="AA110" ca="1">INDIRECT(_xlfn.CONCAT(AA$4,"_d!",AA$1,$A110))</f>
        <v>9281.099609375</v>
      </c>
      <c r="AB110" s="19" cm="1">
        <f t="array" aca="1" ref="AB110" ca="1">INDIRECT(_xlfn.CONCAT(AB$4,"_d!",AB$1,$A110))</f>
        <v>9535.1171875</v>
      </c>
      <c r="AC110" s="19" cm="1">
        <f t="array" aca="1" ref="AC110" ca="1">INDIRECT(_xlfn.CONCAT(AC$4,"_d!",AC$1,$A110))</f>
        <v>9531.33203125</v>
      </c>
      <c r="AD110" s="42">
        <f t="shared" ca="1" si="54"/>
        <v>9356.4892812176695</v>
      </c>
      <c r="AE110" s="19" cm="1">
        <f t="array" aca="1" ref="AE110" ca="1">INDIRECT(_xlfn.CONCAT(AE$4,"_d!",AE$1,$A110))</f>
        <v>9397.6796875</v>
      </c>
      <c r="AF110" s="19" cm="1">
        <f t="array" aca="1" ref="AF110" ca="1">INDIRECT(_xlfn.CONCAT(AF$4,"_d!",AF$1,$A110))</f>
        <v>9375.724609375</v>
      </c>
      <c r="AG110" s="19" cm="1">
        <f t="array" aca="1" ref="AG110" ca="1">INDIRECT(_xlfn.CONCAT(AG$4,"_d!",AG$1,$A110))</f>
        <v>9598.587890625</v>
      </c>
      <c r="AH110" s="19" cm="1">
        <f t="array" aca="1" ref="AH110" ca="1">INDIRECT(_xlfn.CONCAT(AH$4,"_d!",AH$1,$A110))</f>
        <v>9413.0537109375</v>
      </c>
      <c r="AI110" s="19" cm="1">
        <f t="array" aca="1" ref="AI110" ca="1">INDIRECT(_xlfn.CONCAT(AI$4,"_d!",AI$1,$A110))</f>
        <v>9438.4423828125</v>
      </c>
      <c r="AJ110" s="19" cm="1">
        <f t="array" aca="1" ref="AJ110" ca="1">INDIRECT(_xlfn.CONCAT(AJ$4,"_d!",AJ$1,$A110))</f>
        <v>9582.4169921875</v>
      </c>
      <c r="AK110" s="42">
        <f t="shared" ca="1" si="55"/>
        <v>9416.3626792696559</v>
      </c>
      <c r="AL110" s="19" cm="1">
        <f t="array" aca="1" ref="AL110" ca="1">INDIRECT(_xlfn.CONCAT(AL$4,"_d!",AL$1,$A110))</f>
        <v>9370.1845703125</v>
      </c>
      <c r="AM110" s="19" cm="1">
        <f t="array" aca="1" ref="AM110" ca="1">INDIRECT(_xlfn.CONCAT(AM$4,"_d!",AM$1,$A110))</f>
        <v>9353.248046875</v>
      </c>
      <c r="AN110" s="19" cm="1">
        <f t="array" aca="1" ref="AN110" ca="1">INDIRECT(_xlfn.CONCAT(AN$4,"_d!",AN$1,$A110))</f>
        <v>9598.4814453125</v>
      </c>
      <c r="AO110" s="19" cm="1">
        <f t="array" aca="1" ref="AO110" ca="1">INDIRECT(_xlfn.CONCAT(AO$4,"_d!",AO$1,$A110))</f>
        <v>9253.4189453125</v>
      </c>
      <c r="AP110" s="19" cm="1">
        <f t="array" aca="1" ref="AP110" ca="1">INDIRECT(_xlfn.CONCAT(AP$4,"_d!",AP$1,$A110))</f>
        <v>9493.4921875</v>
      </c>
      <c r="AQ110" s="19" cm="1">
        <f t="array" aca="1" ref="AQ110" ca="1">INDIRECT(_xlfn.CONCAT(AQ$4,"_d!",AQ$1,$A110))</f>
        <v>9535.2373046875</v>
      </c>
      <c r="AR110" s="42">
        <f t="shared" ca="1" si="56"/>
        <v>9396.2294942314038</v>
      </c>
      <c r="AS110" s="19" cm="1">
        <f t="array" aca="1" ref="AS110" ca="1">INDIRECT(_xlfn.CONCAT(AS$4,"_d!",AS$1,$A110))</f>
        <v>9380.5791015625</v>
      </c>
      <c r="AT110" s="19" cm="1">
        <f t="array" aca="1" ref="AT110" ca="1">INDIRECT(_xlfn.CONCAT(AT$4,"_d!",AT$1,$A110))</f>
        <v>9404.0751953125</v>
      </c>
      <c r="AU110" s="19" cm="1">
        <f t="array" aca="1" ref="AU110" ca="1">INDIRECT(_xlfn.CONCAT(AU$4,"_d!",AU$1,$A110))</f>
        <v>9557.6591796875</v>
      </c>
      <c r="AV110" s="19" cm="1">
        <f t="array" aca="1" ref="AV110" ca="1">INDIRECT(_xlfn.CONCAT(AV$4,"_d!",AV$1,$A110))</f>
        <v>9432.47265625</v>
      </c>
      <c r="AW110" s="19" cm="1">
        <f t="array" aca="1" ref="AW110" ca="1">INDIRECT(_xlfn.CONCAT(AW$4,"_d!",AW$1,$A110))</f>
        <v>9515.1875</v>
      </c>
      <c r="AX110" s="19" cm="1">
        <f t="array" aca="1" ref="AX110" ca="1">INDIRECT(_xlfn.CONCAT(AX$4,"_d!",AX$1,$A110))</f>
        <v>9556.0751953125</v>
      </c>
      <c r="AY110" s="42">
        <f t="shared" ca="1" si="57"/>
        <v>9423.5886164497988</v>
      </c>
      <c r="AZ110" s="19" cm="1">
        <f t="array" aca="1" ref="AZ110" ca="1">INDIRECT(_xlfn.CONCAT(AZ$4,"_d!",AZ$1,$A110))</f>
        <v>9405.3505859375</v>
      </c>
      <c r="BA110" s="19" cm="1">
        <f t="array" aca="1" ref="BA110" ca="1">INDIRECT(_xlfn.CONCAT(BA$4,"_d!",BA$1,$A110))</f>
        <v>9329.849609375</v>
      </c>
      <c r="BB110" s="19" cm="1">
        <f t="array" aca="1" ref="BB110" ca="1">INDIRECT(_xlfn.CONCAT(BB$4,"_d!",BB$1,$A110))</f>
        <v>9658.03515625</v>
      </c>
      <c r="BC110" s="19" cm="1">
        <f t="array" aca="1" ref="BC110" ca="1">INDIRECT(_xlfn.CONCAT(BC$4,"_d!",BC$1,$A110))</f>
        <v>9294.478515625</v>
      </c>
      <c r="BD110" s="19" cm="1">
        <f t="array" aca="1" ref="BD110" ca="1">INDIRECT(_xlfn.CONCAT(BD$4,"_d!",BD$1,$A110))</f>
        <v>9569.2353515625</v>
      </c>
      <c r="BE110" s="19" cm="1">
        <f t="array" aca="1" ref="BE110" ca="1">INDIRECT(_xlfn.CONCAT(BE$4,"_d!",BE$1,$A110))</f>
        <v>9649.099609375</v>
      </c>
      <c r="BF110" s="42">
        <f t="shared" ca="1" si="58"/>
        <v>9413.2884874928914</v>
      </c>
      <c r="BG110" s="19" cm="1">
        <f t="array" aca="1" ref="BG110" ca="1">INDIRECT(_xlfn.CONCAT(BG$4,"_d!",BG$1,$A110))</f>
        <v>9399.6953125</v>
      </c>
      <c r="BH110" s="19" cm="1">
        <f t="array" aca="1" ref="BH110" ca="1">INDIRECT(_xlfn.CONCAT(BH$4,"_d!",BH$1,$A110))</f>
        <v>9407.91015625</v>
      </c>
      <c r="BI110" s="19" cm="1">
        <f t="array" aca="1" ref="BI110" ca="1">INDIRECT(_xlfn.CONCAT(BI$4,"_d!",BI$1,$A110))</f>
        <v>9653.82421875</v>
      </c>
      <c r="BJ110" s="19" cm="1">
        <f t="array" aca="1" ref="BJ110" ca="1">INDIRECT(_xlfn.CONCAT(BJ$4,"_d!",BJ$1,$A110))</f>
        <v>9397.1962890625</v>
      </c>
      <c r="BK110" s="19" cm="1">
        <f t="array" aca="1" ref="BK110" ca="1">INDIRECT(_xlfn.CONCAT(BK$4,"_d!",BK$1,$A110))</f>
        <v>9583.7021484375</v>
      </c>
      <c r="BL110" s="19" cm="1">
        <f t="array" aca="1" ref="BL110" ca="1">INDIRECT(_xlfn.CONCAT(BL$4,"_d!",BL$1,$A110))</f>
        <v>9599.234375</v>
      </c>
      <c r="BM110" s="42">
        <f t="shared" ca="1" si="59"/>
        <v>9433.7537923446653</v>
      </c>
      <c r="BN110" s="19" cm="1">
        <f t="array" aca="1" ref="BN110" ca="1">INDIRECT(_xlfn.CONCAT(BN$4,"_d!",BN$1,$A110))</f>
        <v>9369.67578125</v>
      </c>
      <c r="BO110" s="19" cm="1">
        <f t="array" aca="1" ref="BO110" ca="1">INDIRECT(_xlfn.CONCAT(BO$4,"_d!",BO$1,$A110))</f>
        <v>9333.11328125</v>
      </c>
      <c r="BP110" s="19" cm="1">
        <f t="array" aca="1" ref="BP110" ca="1">INDIRECT(_xlfn.CONCAT(BP$4,"_d!",BP$1,$A110))</f>
        <v>9562.3154296875</v>
      </c>
      <c r="BQ110" s="19" cm="1">
        <f t="array" aca="1" ref="BQ110" ca="1">INDIRECT(_xlfn.CONCAT(BQ$4,"_d!",BQ$1,$A110))</f>
        <v>9324.2255859375</v>
      </c>
      <c r="BR110" s="19" cm="1">
        <f t="array" aca="1" ref="BR110" ca="1">INDIRECT(_xlfn.CONCAT(BR$4,"_d!",BR$1,$A110))</f>
        <v>9521.97265625</v>
      </c>
      <c r="BS110" s="19" cm="1">
        <f t="array" aca="1" ref="BS110" ca="1">INDIRECT(_xlfn.CONCAT(BS$4,"_d!",BS$1,$A110))</f>
        <v>9646.0654296875</v>
      </c>
      <c r="BT110" s="42">
        <f t="shared" ca="1" si="60"/>
        <v>9394.3334272685443</v>
      </c>
      <c r="BU110" s="42"/>
      <c r="BV110" s="45">
        <f t="shared" ca="1" si="61"/>
        <v>9357.8916615901871</v>
      </c>
      <c r="BW110" s="45">
        <f t="shared" ca="1" si="62"/>
        <v>9362.4925971403791</v>
      </c>
      <c r="BX110" s="45">
        <f t="shared" ca="1" si="63"/>
        <v>9377.2849329455839</v>
      </c>
      <c r="BY110" s="45">
        <f t="shared" ca="1" si="64"/>
        <v>9356.4892812176695</v>
      </c>
      <c r="BZ110" s="45">
        <f t="shared" ca="1" si="65"/>
        <v>9416.3626792696559</v>
      </c>
      <c r="CA110" s="45">
        <f t="shared" ca="1" si="66"/>
        <v>9396.2294942314038</v>
      </c>
      <c r="CB110" s="45">
        <f t="shared" ca="1" si="67"/>
        <v>9423.5886164497988</v>
      </c>
      <c r="CC110" s="45">
        <f t="shared" ca="1" si="68"/>
        <v>9413.2884874928914</v>
      </c>
      <c r="CD110" s="45">
        <f t="shared" ca="1" si="69"/>
        <v>9433.7537923446653</v>
      </c>
      <c r="CE110" s="45">
        <f t="shared" ca="1" si="70"/>
        <v>9394.3334272685443</v>
      </c>
      <c r="CF110" s="45" cm="1">
        <f t="array" aca="1" ref="CF110" ca="1">+SUMPRODUCT($BV$3:$CE$3/100,$BV110:$CE110)</f>
        <v>9398.000587119699</v>
      </c>
      <c r="CG110" s="35">
        <f t="shared" ref="CG110" si="144">+B110</f>
        <v>45901</v>
      </c>
      <c r="CH110" s="24">
        <f t="shared" ref="CH110" ca="1" si="145">+BV110/BV109-1</f>
        <v>2.0193795486867838E-2</v>
      </c>
      <c r="CI110" s="24">
        <f t="shared" ref="CI110" ca="1" si="146">+BW110/BW109-1</f>
        <v>2.0522769553792397E-2</v>
      </c>
      <c r="CJ110" s="24">
        <f t="shared" ref="CJ110" ca="1" si="147">+BX110/BX109-1</f>
        <v>2.0864737464687089E-2</v>
      </c>
      <c r="CK110" s="24">
        <f t="shared" ref="CK110" ca="1" si="148">+BY110/BY109-1</f>
        <v>2.0706683144554816E-2</v>
      </c>
      <c r="CL110" s="24">
        <f t="shared" ref="CL110" ca="1" si="149">+BZ110/BZ109-1</f>
        <v>2.0798683876759316E-2</v>
      </c>
      <c r="CM110" s="24">
        <f t="shared" ref="CM110" ca="1" si="150">+CA110/CA109-1</f>
        <v>2.0971902585820379E-2</v>
      </c>
      <c r="CN110" s="24">
        <f t="shared" ref="CN110" ca="1" si="151">+CB110/CB109-1</f>
        <v>2.117661369857804E-2</v>
      </c>
      <c r="CO110" s="24">
        <f t="shared" ref="CO110" ca="1" si="152">+CC110/CC109-1</f>
        <v>2.0950364003180955E-2</v>
      </c>
      <c r="CP110" s="24">
        <f t="shared" ref="CP110" ca="1" si="153">+CD110/CD109-1</f>
        <v>2.110476826354013E-2</v>
      </c>
      <c r="CQ110" s="24">
        <f t="shared" ref="CQ110" ca="1" si="154">+CE110/CE109-1</f>
        <v>2.1008748300328284E-2</v>
      </c>
      <c r="CR110" s="24">
        <f t="shared" ref="CR110" ca="1" si="155">+CF110/CF109-1</f>
        <v>2.0900232343321834E-2</v>
      </c>
      <c r="CS110" s="35">
        <f t="shared" ref="CS110" si="156">+CG110</f>
        <v>45901</v>
      </c>
      <c r="CT110" s="24">
        <f t="shared" ref="CT110" ca="1" si="157">+BV110/BV98-1</f>
        <v>0.30276357056973957</v>
      </c>
      <c r="CU110" s="24">
        <f t="shared" ref="CU110" ca="1" si="158">+BW110/BW98-1</f>
        <v>0.30480085009019087</v>
      </c>
      <c r="CV110" s="24">
        <f t="shared" ref="CV110" ca="1" si="159">+BX110/BX98-1</f>
        <v>0.31206587957215182</v>
      </c>
      <c r="CW110" s="24">
        <f t="shared" ref="CW110" ca="1" si="160">+BY110/BY98-1</f>
        <v>0.31126935768112274</v>
      </c>
      <c r="CX110" s="24">
        <f t="shared" ref="CX110" ca="1" si="161">+BZ110/BZ98-1</f>
        <v>0.31392049350592122</v>
      </c>
      <c r="CY110" s="24">
        <f t="shared" ref="CY110" ca="1" si="162">+CA110/CA98-1</f>
        <v>0.31711598703552224</v>
      </c>
      <c r="CZ110" s="24">
        <f t="shared" ref="CZ110" ca="1" si="163">+CB110/CB98-1</f>
        <v>0.3195202593616997</v>
      </c>
      <c r="DA110" s="24">
        <f t="shared" ref="DA110" ca="1" si="164">+CC110/CC98-1</f>
        <v>0.32039238137365555</v>
      </c>
      <c r="DB110" s="24">
        <f t="shared" ref="DB110" ca="1" si="165">+CD110/CD98-1</f>
        <v>0.32739917151297382</v>
      </c>
      <c r="DC110" s="24">
        <f t="shared" ref="DC110" ca="1" si="166">+CE110/CE98-1</f>
        <v>0.32797633738817455</v>
      </c>
      <c r="DD110" s="48">
        <f t="shared" ref="DD110" ca="1" si="167">+CF110/CF98-1</f>
        <v>0.31842501847202787</v>
      </c>
      <c r="DE110" s="48">
        <f>+[1]NAC!AG111</f>
        <v>0.31757557076022436</v>
      </c>
      <c r="DF110" s="24"/>
    </row>
    <row r="111" spans="1:110" x14ac:dyDescent="0.25">
      <c r="A111" s="110">
        <f t="shared" si="72"/>
        <v>138</v>
      </c>
      <c r="B111" s="35">
        <f>+NAC!A111</f>
        <v>45931</v>
      </c>
      <c r="C111" s="19" cm="1">
        <f t="array" aca="1" ref="C111" ca="1">INDIRECT(_xlfn.CONCAT(C$4,"_d!",C$1,$A111))</f>
        <v>9615.8828125</v>
      </c>
      <c r="D111" s="19" cm="1">
        <f t="array" aca="1" ref="D111" ca="1">INDIRECT(_xlfn.CONCAT(D$4,"_d!",D$1,$A111))</f>
        <v>9505.9091796875</v>
      </c>
      <c r="E111" s="19" cm="1">
        <f t="array" aca="1" ref="E111" ca="1">INDIRECT(_xlfn.CONCAT(E$4,"_d!",E$1,$A111))</f>
        <v>9648.4560546875</v>
      </c>
      <c r="F111" s="19" cm="1">
        <f t="array" aca="1" ref="F111" ca="1">INDIRECT(_xlfn.CONCAT(F$4,"_d!",F$1,$A111))</f>
        <v>9462.74609375</v>
      </c>
      <c r="G111" s="19" cm="1">
        <f t="array" aca="1" ref="G111" ca="1">INDIRECT(_xlfn.CONCAT(G$4,"_d!",G$1,$A111))</f>
        <v>9614.1572265625</v>
      </c>
      <c r="H111" s="19" cm="1">
        <f t="array" aca="1" ref="H111" ca="1">INDIRECT(_xlfn.CONCAT(H$4,"_d!",H$1,$A111))</f>
        <v>9786.208984375</v>
      </c>
      <c r="I111" s="42">
        <f t="shared" ca="1" si="52"/>
        <v>9573.6573290128545</v>
      </c>
      <c r="J111" s="19" cm="1">
        <f t="array" aca="1" ref="J111" ca="1">INDIRECT(_xlfn.CONCAT(J$4,"_d!",J$1,$A111))</f>
        <v>9573.1865234375</v>
      </c>
      <c r="K111" s="19" cm="1">
        <f t="array" aca="1" ref="K111" ca="1">INDIRECT(_xlfn.CONCAT(K$4,"_d!",K$1,$A111))</f>
        <v>9546.5458984375</v>
      </c>
      <c r="L111" s="19" cm="1">
        <f t="array" aca="1" ref="L111" ca="1">INDIRECT(_xlfn.CONCAT(L$4,"_d!",L$1,$A111))</f>
        <v>9678.3935546875</v>
      </c>
      <c r="M111" s="19" cm="1">
        <f t="array" aca="1" ref="M111" ca="1">INDIRECT(_xlfn.CONCAT(M$4,"_d!",M$1,$A111))</f>
        <v>9446.2646484375</v>
      </c>
      <c r="N111" s="19" cm="1">
        <f t="array" aca="1" ref="N111" ca="1">INDIRECT(_xlfn.CONCAT(N$4,"_d!",N$1,$A111))</f>
        <v>9638.0791015625</v>
      </c>
      <c r="O111" s="19" cm="1">
        <f t="array" aca="1" ref="O111" ca="1">INDIRECT(_xlfn.CONCAT(O$4,"_d!",O$1,$A111))</f>
        <v>9718.689453125</v>
      </c>
      <c r="P111" s="42">
        <f ca="1">+SUMPRODUCT(J$3:$O$3,J111:O111)</f>
        <v>9579.4875009457137</v>
      </c>
      <c r="Q111" s="19" cm="1">
        <f t="array" aca="1" ref="Q111" ca="1">INDIRECT(_xlfn.CONCAT(Q$4,"_d!",Q$1,$A111))</f>
        <v>9563.97265625</v>
      </c>
      <c r="R111" s="19" cm="1">
        <f t="array" aca="1" ref="R111" ca="1">INDIRECT(_xlfn.CONCAT(R$4,"_d!",R$1,$A111))</f>
        <v>9524.7197265625</v>
      </c>
      <c r="S111" s="19" cm="1">
        <f t="array" aca="1" ref="S111" ca="1">INDIRECT(_xlfn.CONCAT(S$4,"_d!",S$1,$A111))</f>
        <v>9750.12890625</v>
      </c>
      <c r="T111" s="19" cm="1">
        <f t="array" aca="1" ref="T111" ca="1">INDIRECT(_xlfn.CONCAT(T$4,"_d!",T$1,$A111))</f>
        <v>9609.650390625</v>
      </c>
      <c r="U111" s="19" cm="1">
        <f t="array" aca="1" ref="U111" ca="1">INDIRECT(_xlfn.CONCAT(U$4,"_d!",U$1,$A111))</f>
        <v>9700.642578125</v>
      </c>
      <c r="V111" s="19" cm="1">
        <f t="array" aca="1" ref="V111" ca="1">INDIRECT(_xlfn.CONCAT(V$4,"_d!",V$1,$A111))</f>
        <v>9719.001953125</v>
      </c>
      <c r="W111" s="42">
        <f t="shared" ca="1" si="53"/>
        <v>9596.1680239197685</v>
      </c>
      <c r="X111" s="19" cm="1">
        <f t="array" aca="1" ref="X111" ca="1">INDIRECT(_xlfn.CONCAT(X$4,"_d!",X$1,$A111))</f>
        <v>9528.451171875</v>
      </c>
      <c r="Y111" s="19" cm="1">
        <f t="array" aca="1" ref="Y111" ca="1">INDIRECT(_xlfn.CONCAT(Y$4,"_d!",Y$1,$A111))</f>
        <v>9502.5146484375</v>
      </c>
      <c r="Z111" s="19" cm="1">
        <f t="array" aca="1" ref="Z111" ca="1">INDIRECT(_xlfn.CONCAT(Z$4,"_d!",Z$1,$A111))</f>
        <v>9828.3203125</v>
      </c>
      <c r="AA111" s="19" cm="1">
        <f t="array" aca="1" ref="AA111" ca="1">INDIRECT(_xlfn.CONCAT(AA$4,"_d!",AA$1,$A111))</f>
        <v>9483.1064453125</v>
      </c>
      <c r="AB111" s="19" cm="1">
        <f t="array" aca="1" ref="AB111" ca="1">INDIRECT(_xlfn.CONCAT(AB$4,"_d!",AB$1,$A111))</f>
        <v>9764.212890625</v>
      </c>
      <c r="AC111" s="19" cm="1">
        <f t="array" aca="1" ref="AC111" ca="1">INDIRECT(_xlfn.CONCAT(AC$4,"_d!",AC$1,$A111))</f>
        <v>9764.00390625</v>
      </c>
      <c r="AD111" s="42">
        <f t="shared" ca="1" si="54"/>
        <v>9576.0154201092264</v>
      </c>
      <c r="AE111" s="19" cm="1">
        <f t="array" aca="1" ref="AE111" ca="1">INDIRECT(_xlfn.CONCAT(AE$4,"_d!",AE$1,$A111))</f>
        <v>9624.3701171875</v>
      </c>
      <c r="AF111" s="19" cm="1">
        <f t="array" aca="1" ref="AF111" ca="1">INDIRECT(_xlfn.CONCAT(AF$4,"_d!",AF$1,$A111))</f>
        <v>9593.73046875</v>
      </c>
      <c r="AG111" s="19" cm="1">
        <f t="array" aca="1" ref="AG111" ca="1">INDIRECT(_xlfn.CONCAT(AG$4,"_d!",AG$1,$A111))</f>
        <v>9803.86328125</v>
      </c>
      <c r="AH111" s="19" cm="1">
        <f t="array" aca="1" ref="AH111" ca="1">INDIRECT(_xlfn.CONCAT(AH$4,"_d!",AH$1,$A111))</f>
        <v>9627.2490234375</v>
      </c>
      <c r="AI111" s="19" cm="1">
        <f t="array" aca="1" ref="AI111" ca="1">INDIRECT(_xlfn.CONCAT(AI$4,"_d!",AI$1,$A111))</f>
        <v>9663.4736328125</v>
      </c>
      <c r="AJ111" s="19" cm="1">
        <f t="array" aca="1" ref="AJ111" ca="1">INDIRECT(_xlfn.CONCAT(AJ$4,"_d!",AJ$1,$A111))</f>
        <v>9810.6123046875</v>
      </c>
      <c r="AK111" s="42">
        <f t="shared" ca="1" si="55"/>
        <v>9637.2754833025483</v>
      </c>
      <c r="AL111" s="19" cm="1">
        <f t="array" aca="1" ref="AL111" ca="1">INDIRECT(_xlfn.CONCAT(AL$4,"_d!",AL$1,$A111))</f>
        <v>9595.4296875</v>
      </c>
      <c r="AM111" s="19" cm="1">
        <f t="array" aca="1" ref="AM111" ca="1">INDIRECT(_xlfn.CONCAT(AM$4,"_d!",AM$1,$A111))</f>
        <v>9570.103515625</v>
      </c>
      <c r="AN111" s="19" cm="1">
        <f t="array" aca="1" ref="AN111" ca="1">INDIRECT(_xlfn.CONCAT(AN$4,"_d!",AN$1,$A111))</f>
        <v>9803.25</v>
      </c>
      <c r="AO111" s="19" cm="1">
        <f t="array" aca="1" ref="AO111" ca="1">INDIRECT(_xlfn.CONCAT(AO$4,"_d!",AO$1,$A111))</f>
        <v>9459.7724609375</v>
      </c>
      <c r="AP111" s="19" cm="1">
        <f t="array" aca="1" ref="AP111" ca="1">INDIRECT(_xlfn.CONCAT(AP$4,"_d!",AP$1,$A111))</f>
        <v>9718.841796875</v>
      </c>
      <c r="AQ111" s="19" cm="1">
        <f t="array" aca="1" ref="AQ111" ca="1">INDIRECT(_xlfn.CONCAT(AQ$4,"_d!",AQ$1,$A111))</f>
        <v>9755.49609375</v>
      </c>
      <c r="AR111" s="42">
        <f t="shared" ca="1" si="56"/>
        <v>9615.8737887681982</v>
      </c>
      <c r="AS111" s="19" cm="1">
        <f t="array" aca="1" ref="AS111" ca="1">INDIRECT(_xlfn.CONCAT(AS$4,"_d!",AS$1,$A111))</f>
        <v>9608.2822265625</v>
      </c>
      <c r="AT111" s="19" cm="1">
        <f t="array" aca="1" ref="AT111" ca="1">INDIRECT(_xlfn.CONCAT(AT$4,"_d!",AT$1,$A111))</f>
        <v>9625.9931640625</v>
      </c>
      <c r="AU111" s="19" cm="1">
        <f t="array" aca="1" ref="AU111" ca="1">INDIRECT(_xlfn.CONCAT(AU$4,"_d!",AU$1,$A111))</f>
        <v>9758.6650390625</v>
      </c>
      <c r="AV111" s="19" cm="1">
        <f t="array" aca="1" ref="AV111" ca="1">INDIRECT(_xlfn.CONCAT(AV$4,"_d!",AV$1,$A111))</f>
        <v>9647.34765625</v>
      </c>
      <c r="AW111" s="19" cm="1">
        <f t="array" aca="1" ref="AW111" ca="1">INDIRECT(_xlfn.CONCAT(AW$4,"_d!",AW$1,$A111))</f>
        <v>9731.669921875</v>
      </c>
      <c r="AX111" s="19" cm="1">
        <f t="array" aca="1" ref="AX111" ca="1">INDIRECT(_xlfn.CONCAT(AX$4,"_d!",AX$1,$A111))</f>
        <v>9787.9140625</v>
      </c>
      <c r="AY111" s="42">
        <f t="shared" ca="1" si="57"/>
        <v>9646.5016928228706</v>
      </c>
      <c r="AZ111" s="19" cm="1">
        <f t="array" aca="1" ref="AZ111" ca="1">INDIRECT(_xlfn.CONCAT(AZ$4,"_d!",AZ$1,$A111))</f>
        <v>9630.1650390625</v>
      </c>
      <c r="BA111" s="19" cm="1">
        <f t="array" aca="1" ref="BA111" ca="1">INDIRECT(_xlfn.CONCAT(BA$4,"_d!",BA$1,$A111))</f>
        <v>9547.08203125</v>
      </c>
      <c r="BB111" s="19" cm="1">
        <f t="array" aca="1" ref="BB111" ca="1">INDIRECT(_xlfn.CONCAT(BB$4,"_d!",BB$1,$A111))</f>
        <v>9862.7548828125</v>
      </c>
      <c r="BC111" s="19" cm="1">
        <f t="array" aca="1" ref="BC111" ca="1">INDIRECT(_xlfn.CONCAT(BC$4,"_d!",BC$1,$A111))</f>
        <v>9502.14453125</v>
      </c>
      <c r="BD111" s="19" cm="1">
        <f t="array" aca="1" ref="BD111" ca="1">INDIRECT(_xlfn.CONCAT(BD$4,"_d!",BD$1,$A111))</f>
        <v>9781.7412109375</v>
      </c>
      <c r="BE111" s="19" cm="1">
        <f t="array" aca="1" ref="BE111" ca="1">INDIRECT(_xlfn.CONCAT(BE$4,"_d!",BE$1,$A111))</f>
        <v>9881.994140625</v>
      </c>
      <c r="BF111" s="42">
        <f t="shared" ca="1" si="58"/>
        <v>9633.7954862211063</v>
      </c>
      <c r="BG111" s="19" cm="1">
        <f t="array" aca="1" ref="BG111" ca="1">INDIRECT(_xlfn.CONCAT(BG$4,"_d!",BG$1,$A111))</f>
        <v>9620.7744140625</v>
      </c>
      <c r="BH111" s="19" cm="1">
        <f t="array" aca="1" ref="BH111" ca="1">INDIRECT(_xlfn.CONCAT(BH$4,"_d!",BH$1,$A111))</f>
        <v>9628.87890625</v>
      </c>
      <c r="BI111" s="19" cm="1">
        <f t="array" aca="1" ref="BI111" ca="1">INDIRECT(_xlfn.CONCAT(BI$4,"_d!",BI$1,$A111))</f>
        <v>9858.3779296875</v>
      </c>
      <c r="BJ111" s="19" cm="1">
        <f t="array" aca="1" ref="BJ111" ca="1">INDIRECT(_xlfn.CONCAT(BJ$4,"_d!",BJ$1,$A111))</f>
        <v>9607.6484375</v>
      </c>
      <c r="BK111" s="19" cm="1">
        <f t="array" aca="1" ref="BK111" ca="1">INDIRECT(_xlfn.CONCAT(BK$4,"_d!",BK$1,$A111))</f>
        <v>9792.4951171875</v>
      </c>
      <c r="BL111" s="19" cm="1">
        <f t="array" aca="1" ref="BL111" ca="1">INDIRECT(_xlfn.CONCAT(BL$4,"_d!",BL$1,$A111))</f>
        <v>9837.72265625</v>
      </c>
      <c r="BM111" s="42">
        <f t="shared" ca="1" si="59"/>
        <v>9654.6425653749902</v>
      </c>
      <c r="BN111" s="19" cm="1">
        <f t="array" aca="1" ref="BN111" ca="1">INDIRECT(_xlfn.CONCAT(BN$4,"_d!",BN$1,$A111))</f>
        <v>9589.689453125</v>
      </c>
      <c r="BO111" s="19" cm="1">
        <f t="array" aca="1" ref="BO111" ca="1">INDIRECT(_xlfn.CONCAT(BO$4,"_d!",BO$1,$A111))</f>
        <v>9550.626953125</v>
      </c>
      <c r="BP111" s="19" cm="1">
        <f t="array" aca="1" ref="BP111" ca="1">INDIRECT(_xlfn.CONCAT(BP$4,"_d!",BP$1,$A111))</f>
        <v>9762.90234375</v>
      </c>
      <c r="BQ111" s="19" cm="1">
        <f t="array" aca="1" ref="BQ111" ca="1">INDIRECT(_xlfn.CONCAT(BQ$4,"_d!",BQ$1,$A111))</f>
        <v>9538.04296875</v>
      </c>
      <c r="BR111" s="19" cm="1">
        <f t="array" aca="1" ref="BR111" ca="1">INDIRECT(_xlfn.CONCAT(BR$4,"_d!",BR$1,$A111))</f>
        <v>9732.69921875</v>
      </c>
      <c r="BS111" s="19" cm="1">
        <f t="array" aca="1" ref="BS111" ca="1">INDIRECT(_xlfn.CONCAT(BS$4,"_d!",BS$1,$A111))</f>
        <v>9885.4169921875</v>
      </c>
      <c r="BT111" s="42">
        <f t="shared" ca="1" si="60"/>
        <v>9614.267856829003</v>
      </c>
      <c r="BU111" s="42"/>
      <c r="BV111" s="45">
        <f t="shared" ca="1" si="61"/>
        <v>9573.6573290128545</v>
      </c>
      <c r="BW111" s="45">
        <f t="shared" ca="1" si="62"/>
        <v>9579.4875009457137</v>
      </c>
      <c r="BX111" s="45">
        <f t="shared" ca="1" si="63"/>
        <v>9596.1680239197685</v>
      </c>
      <c r="BY111" s="45">
        <f t="shared" ca="1" si="64"/>
        <v>9576.0154201092264</v>
      </c>
      <c r="BZ111" s="45">
        <f t="shared" ca="1" si="65"/>
        <v>9637.2754833025483</v>
      </c>
      <c r="CA111" s="45">
        <f t="shared" ca="1" si="66"/>
        <v>9615.8737887681982</v>
      </c>
      <c r="CB111" s="45">
        <f t="shared" ca="1" si="67"/>
        <v>9646.5016928228706</v>
      </c>
      <c r="CC111" s="45">
        <f t="shared" ca="1" si="68"/>
        <v>9633.7954862211063</v>
      </c>
      <c r="CD111" s="45">
        <f t="shared" ca="1" si="69"/>
        <v>9654.6425653749902</v>
      </c>
      <c r="CE111" s="45">
        <f t="shared" ca="1" si="70"/>
        <v>9614.267856829003</v>
      </c>
      <c r="CF111" s="45" cm="1">
        <f t="array" aca="1" ref="CF111" ca="1">+SUMPRODUCT($BV$3:$CE$3/100,$BV111:$CE111)</f>
        <v>9617.9445138423998</v>
      </c>
      <c r="CG111" s="35">
        <f t="shared" ref="CG111" si="168">+B111</f>
        <v>45931</v>
      </c>
      <c r="CH111" s="48">
        <f t="shared" ref="CH111" ca="1" si="169">+BV111/BV110-1</f>
        <v>2.3057081148768255E-2</v>
      </c>
      <c r="CI111" s="48">
        <f t="shared" ref="CI111" ca="1" si="170">+BW111/BW110-1</f>
        <v>2.317704409951804E-2</v>
      </c>
      <c r="CJ111" s="48">
        <f t="shared" ref="CJ111" ca="1" si="171">+BX111/BX110-1</f>
        <v>2.3341840686228243E-2</v>
      </c>
      <c r="CK111" s="48">
        <f t="shared" ref="CK111" ca="1" si="172">+BY111/BY110-1</f>
        <v>2.3462447537051734E-2</v>
      </c>
      <c r="CL111" s="48">
        <f t="shared" ref="CL111" ca="1" si="173">+BZ111/BZ110-1</f>
        <v>2.3460524149015338E-2</v>
      </c>
      <c r="CM111" s="48">
        <f t="shared" ref="CM111" ca="1" si="174">+CA111/CA110-1</f>
        <v>2.3375790754327497E-2</v>
      </c>
      <c r="CN111" s="48">
        <f t="shared" ref="CN111" ca="1" si="175">+CB111/CB110-1</f>
        <v>2.3654797067855338E-2</v>
      </c>
      <c r="CO111" s="48">
        <f t="shared" ref="CO111" ca="1" si="176">+CC111/CC110-1</f>
        <v>2.3425076052985716E-2</v>
      </c>
      <c r="CP111" s="48">
        <f t="shared" ref="CP111" ca="1" si="177">+CD111/CD110-1</f>
        <v>2.3414727360128174E-2</v>
      </c>
      <c r="CQ111" s="48">
        <f t="shared" ref="CQ111" ca="1" si="178">+CE111/CE110-1</f>
        <v>2.3411392757474836E-2</v>
      </c>
      <c r="CR111" s="48">
        <f t="shared" ref="CR111" ca="1" si="179">+CF111/CF110-1</f>
        <v>2.3403268033856284E-2</v>
      </c>
      <c r="CS111" s="35">
        <f t="shared" ref="CS111" si="180">+CG111</f>
        <v>45931</v>
      </c>
      <c r="CT111" s="24">
        <f t="shared" ref="CT111" ca="1" si="181">+BV111/BV99-1</f>
        <v>0.30134044265326221</v>
      </c>
      <c r="CU111" s="24">
        <f t="shared" ref="CU111" ca="1" si="182">+BW111/BW99-1</f>
        <v>0.30275973846747251</v>
      </c>
      <c r="CV111" s="24">
        <f t="shared" ref="CV111" ca="1" si="183">+BX111/BX99-1</f>
        <v>0.30921331062684398</v>
      </c>
      <c r="CW111" s="24">
        <f t="shared" ref="CW111" ca="1" si="184">+BY111/BY99-1</f>
        <v>0.30840874263704499</v>
      </c>
      <c r="CX111" s="24">
        <f t="shared" ref="CX111" ca="1" si="185">+BZ111/BZ99-1</f>
        <v>0.31063734974543644</v>
      </c>
      <c r="CY111" s="24">
        <f t="shared" ref="CY111" ca="1" si="186">+CA111/CA99-1</f>
        <v>0.31306970750463115</v>
      </c>
      <c r="CZ111" s="24">
        <f t="shared" ref="CZ111" ca="1" si="187">+CB111/CB99-1</f>
        <v>0.31538056529776393</v>
      </c>
      <c r="DA111" s="24">
        <f t="shared" ref="DA111" ca="1" si="188">+CC111/CC99-1</f>
        <v>0.31518610431407135</v>
      </c>
      <c r="DB111" s="24">
        <f t="shared" ref="DB111" ca="1" si="189">+CD111/CD99-1</f>
        <v>0.32113300604679784</v>
      </c>
      <c r="DC111" s="24">
        <f t="shared" ref="DC111" ca="1" si="190">+CE111/CE99-1</f>
        <v>0.3203376487309979</v>
      </c>
      <c r="DD111" s="48">
        <f t="shared" ref="DD111" ca="1" si="191">+CF111/CF99-1</f>
        <v>0.31380718712080835</v>
      </c>
      <c r="DE111" s="48">
        <f>+[1]NAC!AG112</f>
        <v>0.31308756349609079</v>
      </c>
      <c r="DF111" s="24"/>
    </row>
    <row r="112" spans="1:110" x14ac:dyDescent="0.25">
      <c r="B112" s="35"/>
      <c r="BV112" s="258"/>
      <c r="BW112" s="259"/>
      <c r="BX112" s="259"/>
      <c r="BY112" s="260"/>
      <c r="BZ112" s="260"/>
      <c r="CA112" s="259"/>
      <c r="CB112" s="260"/>
      <c r="CC112" s="260"/>
      <c r="CD112" s="260"/>
      <c r="CE112" s="259"/>
      <c r="CG112" s="225"/>
    </row>
    <row r="113" spans="2:83" x14ac:dyDescent="0.25">
      <c r="B113" s="35"/>
    </row>
    <row r="114" spans="2:83" x14ac:dyDescent="0.25">
      <c r="B114" s="35"/>
    </row>
    <row r="115" spans="2:83" x14ac:dyDescent="0.25">
      <c r="B115" s="35"/>
      <c r="BV115" s="257"/>
      <c r="BW115" s="257"/>
      <c r="BX115" s="257"/>
      <c r="BY115" s="257"/>
      <c r="BZ115" s="257"/>
      <c r="CA115" s="257"/>
      <c r="CB115" s="257"/>
      <c r="CC115" s="257"/>
      <c r="CD115" s="257"/>
      <c r="CE115" s="257"/>
    </row>
    <row r="116" spans="2:83" x14ac:dyDescent="0.25">
      <c r="B116" s="35"/>
    </row>
    <row r="117" spans="2:83" x14ac:dyDescent="0.25">
      <c r="B117" s="35"/>
    </row>
    <row r="118" spans="2:83" x14ac:dyDescent="0.25">
      <c r="B118" s="35"/>
    </row>
    <row r="119" spans="2:83" x14ac:dyDescent="0.25">
      <c r="B119" s="35"/>
    </row>
    <row r="120" spans="2:83" x14ac:dyDescent="0.25">
      <c r="B120" s="35"/>
    </row>
    <row r="121" spans="2:83" x14ac:dyDescent="0.25">
      <c r="B121" s="35"/>
    </row>
    <row r="122" spans="2:83" x14ac:dyDescent="0.25">
      <c r="B122" s="35"/>
    </row>
    <row r="123" spans="2:83" x14ac:dyDescent="0.25">
      <c r="B123" s="35"/>
    </row>
    <row r="124" spans="2:83" x14ac:dyDescent="0.25">
      <c r="B124" s="35"/>
    </row>
    <row r="125" spans="2:83" x14ac:dyDescent="0.25">
      <c r="B125" s="35"/>
    </row>
    <row r="126" spans="2:83" x14ac:dyDescent="0.25">
      <c r="B126" s="35"/>
    </row>
    <row r="127" spans="2:83" x14ac:dyDescent="0.25">
      <c r="B127" s="35"/>
    </row>
    <row r="128" spans="2:83" x14ac:dyDescent="0.25">
      <c r="B128" s="35"/>
    </row>
    <row r="129" spans="2:2" x14ac:dyDescent="0.25">
      <c r="B129" s="35"/>
    </row>
    <row r="130" spans="2:2" x14ac:dyDescent="0.25">
      <c r="B130" s="35"/>
    </row>
    <row r="131" spans="2:2" x14ac:dyDescent="0.25">
      <c r="B131" s="35"/>
    </row>
    <row r="132" spans="2:2" x14ac:dyDescent="0.25">
      <c r="B132" s="35"/>
    </row>
    <row r="133" spans="2:2" x14ac:dyDescent="0.25">
      <c r="B133" s="35"/>
    </row>
    <row r="134" spans="2:2" x14ac:dyDescent="0.25">
      <c r="B134" s="35"/>
    </row>
    <row r="135" spans="2:2" x14ac:dyDescent="0.25">
      <c r="B135" s="35"/>
    </row>
    <row r="136" spans="2:2" x14ac:dyDescent="0.25">
      <c r="B136" s="35"/>
    </row>
    <row r="137" spans="2:2" x14ac:dyDescent="0.25">
      <c r="B137" s="35"/>
    </row>
    <row r="138" spans="2:2" x14ac:dyDescent="0.25">
      <c r="B138" s="35"/>
    </row>
    <row r="139" spans="2:2" x14ac:dyDescent="0.25">
      <c r="B139" s="35"/>
    </row>
    <row r="140" spans="2:2" x14ac:dyDescent="0.25">
      <c r="B140" s="35"/>
    </row>
    <row r="141" spans="2:2" x14ac:dyDescent="0.25">
      <c r="B141" s="35"/>
    </row>
    <row r="142" spans="2:2" x14ac:dyDescent="0.25">
      <c r="B142" s="35"/>
    </row>
    <row r="143" spans="2:2" x14ac:dyDescent="0.25">
      <c r="B143" s="35"/>
    </row>
    <row r="144" spans="2:2" x14ac:dyDescent="0.25">
      <c r="B144" s="35"/>
    </row>
    <row r="145" spans="2:2" x14ac:dyDescent="0.25">
      <c r="B145" s="35"/>
    </row>
    <row r="146" spans="2:2" x14ac:dyDescent="0.25">
      <c r="B146" s="35"/>
    </row>
    <row r="147" spans="2:2" x14ac:dyDescent="0.25">
      <c r="B147" s="35"/>
    </row>
    <row r="148" spans="2:2" x14ac:dyDescent="0.25">
      <c r="B148" s="35"/>
    </row>
    <row r="149" spans="2:2" x14ac:dyDescent="0.25">
      <c r="B149" s="35"/>
    </row>
    <row r="150" spans="2:2" x14ac:dyDescent="0.25">
      <c r="B150" s="35"/>
    </row>
    <row r="151" spans="2:2" x14ac:dyDescent="0.25">
      <c r="B151" s="35"/>
    </row>
    <row r="152" spans="2:2" x14ac:dyDescent="0.25">
      <c r="B152" s="35"/>
    </row>
    <row r="153" spans="2:2" x14ac:dyDescent="0.25">
      <c r="B153" s="35"/>
    </row>
    <row r="154" spans="2:2" x14ac:dyDescent="0.25">
      <c r="B154" s="35"/>
    </row>
    <row r="155" spans="2:2" x14ac:dyDescent="0.25">
      <c r="B155" s="35"/>
    </row>
    <row r="156" spans="2:2" x14ac:dyDescent="0.25">
      <c r="B156" s="35"/>
    </row>
    <row r="157" spans="2:2" x14ac:dyDescent="0.25">
      <c r="B157" s="35"/>
    </row>
    <row r="158" spans="2:2" x14ac:dyDescent="0.25">
      <c r="B158" s="35"/>
    </row>
    <row r="159" spans="2:2" x14ac:dyDescent="0.25">
      <c r="B159" s="35"/>
    </row>
    <row r="160" spans="2:2" x14ac:dyDescent="0.25">
      <c r="B160" s="35"/>
    </row>
    <row r="161" spans="2:2" x14ac:dyDescent="0.25">
      <c r="B161" s="35"/>
    </row>
    <row r="162" spans="2:2" x14ac:dyDescent="0.25">
      <c r="B162" s="35"/>
    </row>
    <row r="163" spans="2:2" x14ac:dyDescent="0.25">
      <c r="B163" s="35"/>
    </row>
    <row r="164" spans="2:2" x14ac:dyDescent="0.25">
      <c r="B164" s="35"/>
    </row>
    <row r="165" spans="2:2" x14ac:dyDescent="0.25">
      <c r="B165" s="35"/>
    </row>
    <row r="166" spans="2:2" x14ac:dyDescent="0.25">
      <c r="B166" s="35"/>
    </row>
    <row r="167" spans="2:2" x14ac:dyDescent="0.25">
      <c r="B167" s="35"/>
    </row>
    <row r="168" spans="2:2" x14ac:dyDescent="0.25">
      <c r="B168" s="35"/>
    </row>
    <row r="169" spans="2:2" x14ac:dyDescent="0.25">
      <c r="B169" s="35"/>
    </row>
    <row r="170" spans="2:2" x14ac:dyDescent="0.25">
      <c r="B170" s="35"/>
    </row>
    <row r="171" spans="2:2" x14ac:dyDescent="0.25">
      <c r="B171" s="35"/>
    </row>
    <row r="172" spans="2:2" x14ac:dyDescent="0.25">
      <c r="B172" s="35"/>
    </row>
    <row r="173" spans="2:2" x14ac:dyDescent="0.25">
      <c r="B173" s="35"/>
    </row>
    <row r="174" spans="2:2" x14ac:dyDescent="0.25">
      <c r="B174" s="35"/>
    </row>
    <row r="175" spans="2:2" x14ac:dyDescent="0.25">
      <c r="B175" s="35"/>
    </row>
    <row r="176" spans="2:2" x14ac:dyDescent="0.25">
      <c r="B176" s="35"/>
    </row>
    <row r="177" spans="2:2" x14ac:dyDescent="0.25">
      <c r="B177" s="35"/>
    </row>
    <row r="178" spans="2:2" x14ac:dyDescent="0.25">
      <c r="B178" s="35"/>
    </row>
    <row r="179" spans="2:2" x14ac:dyDescent="0.25">
      <c r="B179" s="35"/>
    </row>
    <row r="180" spans="2:2" x14ac:dyDescent="0.25">
      <c r="B180" s="35"/>
    </row>
    <row r="181" spans="2:2" x14ac:dyDescent="0.25">
      <c r="B181" s="35"/>
    </row>
    <row r="182" spans="2:2" x14ac:dyDescent="0.25">
      <c r="B182" s="35"/>
    </row>
    <row r="183" spans="2:2" x14ac:dyDescent="0.25">
      <c r="B183" s="35"/>
    </row>
    <row r="184" spans="2:2" x14ac:dyDescent="0.25">
      <c r="B184" s="35"/>
    </row>
    <row r="185" spans="2:2" x14ac:dyDescent="0.25">
      <c r="B185" s="35"/>
    </row>
    <row r="186" spans="2:2" x14ac:dyDescent="0.25">
      <c r="B186" s="35"/>
    </row>
    <row r="187" spans="2:2" x14ac:dyDescent="0.25">
      <c r="B187" s="35"/>
    </row>
    <row r="188" spans="2:2" x14ac:dyDescent="0.25">
      <c r="B188" s="35"/>
    </row>
    <row r="189" spans="2:2" x14ac:dyDescent="0.25">
      <c r="B189" s="35"/>
    </row>
    <row r="190" spans="2:2" x14ac:dyDescent="0.25">
      <c r="B190" s="35"/>
    </row>
    <row r="191" spans="2:2" x14ac:dyDescent="0.25">
      <c r="B191" s="35"/>
    </row>
    <row r="192" spans="2:2" x14ac:dyDescent="0.25">
      <c r="B192" s="35"/>
    </row>
    <row r="193" spans="2:2" x14ac:dyDescent="0.25">
      <c r="B193" s="35"/>
    </row>
    <row r="194" spans="2:2" x14ac:dyDescent="0.25">
      <c r="B194" s="35"/>
    </row>
    <row r="195" spans="2:2" x14ac:dyDescent="0.25">
      <c r="B195" s="35"/>
    </row>
  </sheetData>
  <mergeCells count="13">
    <mergeCell ref="CH1:CQ1"/>
    <mergeCell ref="CT1:DC1"/>
    <mergeCell ref="AS2:AX2"/>
    <mergeCell ref="AZ2:BE2"/>
    <mergeCell ref="BG2:BL2"/>
    <mergeCell ref="BN2:BS2"/>
    <mergeCell ref="BV1:CE1"/>
    <mergeCell ref="AL2:AQ2"/>
    <mergeCell ref="C2:H2"/>
    <mergeCell ref="J2:O2"/>
    <mergeCell ref="Q2:V2"/>
    <mergeCell ref="X2:AC2"/>
    <mergeCell ref="AE2:AJ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D0D9C-1F27-4B59-AFB9-123EA397D614}">
  <dimension ref="A1:AF111"/>
  <sheetViews>
    <sheetView topLeftCell="A97" workbookViewId="0">
      <pane xSplit="1" topLeftCell="C1" activePane="topRight" state="frozen"/>
      <selection pane="topRight" activeCell="J112" sqref="J112"/>
    </sheetView>
  </sheetViews>
  <sheetFormatPr baseColWidth="10" defaultRowHeight="15" x14ac:dyDescent="0.25"/>
  <sheetData>
    <row r="1" spans="1:32" x14ac:dyDescent="0.25">
      <c r="Y1" t="s">
        <v>252</v>
      </c>
      <c r="AC1" t="s">
        <v>208</v>
      </c>
      <c r="AD1">
        <v>10</v>
      </c>
      <c r="AE1" t="s">
        <v>251</v>
      </c>
      <c r="AF1">
        <v>2025</v>
      </c>
    </row>
    <row r="2" spans="1:32" x14ac:dyDescent="0.25">
      <c r="B2" s="238" t="s">
        <v>234</v>
      </c>
      <c r="C2" s="238"/>
      <c r="D2" s="238"/>
      <c r="E2" s="238"/>
      <c r="F2" s="238"/>
      <c r="G2" s="239"/>
      <c r="H2" s="217"/>
      <c r="I2" s="240" t="s">
        <v>240</v>
      </c>
      <c r="J2" s="238"/>
      <c r="K2" s="238"/>
      <c r="L2" s="238"/>
      <c r="M2" s="238"/>
      <c r="N2" s="239"/>
      <c r="O2" s="217"/>
      <c r="P2" s="240" t="s">
        <v>241</v>
      </c>
      <c r="Q2" s="238"/>
      <c r="R2" s="238"/>
      <c r="S2" s="238"/>
      <c r="T2" s="238"/>
      <c r="U2" s="239"/>
      <c r="W2" t="s">
        <v>208</v>
      </c>
      <c r="X2" t="s">
        <v>251</v>
      </c>
      <c r="Y2" s="224" t="s">
        <v>6</v>
      </c>
      <c r="Z2" s="224" t="s">
        <v>230</v>
      </c>
      <c r="AA2" s="224" t="s">
        <v>73</v>
      </c>
    </row>
    <row r="3" spans="1:32" x14ac:dyDescent="0.25">
      <c r="B3" s="43">
        <f ca="1">NAC_d!BV3+NAC_d!BW3</f>
        <v>12.212155590000002</v>
      </c>
      <c r="C3" s="43">
        <f ca="1">NAC_d!BX3+NAC_d!BY3</f>
        <v>15.521116999999998</v>
      </c>
      <c r="D3" s="43">
        <f ca="1">NAC_d!BZ3+NAC_d!CA3</f>
        <v>17.670318970000004</v>
      </c>
      <c r="E3" s="43">
        <f ca="1">NAC_d!CB3+NAC_d!CC3</f>
        <v>22.273902919999998</v>
      </c>
      <c r="F3" s="43">
        <f ca="1">NAC_d!CD3+NAC_d!CE3</f>
        <v>32.314948139999998</v>
      </c>
      <c r="G3" s="215"/>
      <c r="H3" s="72"/>
      <c r="I3" s="240"/>
      <c r="J3" s="238"/>
      <c r="K3" s="238"/>
      <c r="L3" s="238"/>
      <c r="M3" s="238"/>
      <c r="N3" s="239"/>
      <c r="O3" s="217"/>
      <c r="P3" s="240"/>
      <c r="Q3" s="238"/>
      <c r="R3" s="238"/>
      <c r="S3" s="238"/>
      <c r="T3" s="238"/>
      <c r="U3" s="239"/>
      <c r="W3">
        <f>AD1</f>
        <v>10</v>
      </c>
      <c r="X3">
        <f>AF1-1</f>
        <v>2024</v>
      </c>
      <c r="Y3" s="35">
        <f>+DATE($X3,$W3,1)</f>
        <v>45566</v>
      </c>
      <c r="Z3" t="s">
        <v>246</v>
      </c>
      <c r="AA3" s="38">
        <f ca="1">AB3*100</f>
        <v>2.4477837717165274</v>
      </c>
      <c r="AB3" s="48">
        <f ca="1">VLOOKUP(Y3,$H$6:$N$264,2,FALSE)</f>
        <v>2.4477837717165274E-2</v>
      </c>
    </row>
    <row r="4" spans="1:32" x14ac:dyDescent="0.25">
      <c r="A4" s="72" t="str">
        <f>NAC_d!B4</f>
        <v>Fecha</v>
      </c>
      <c r="B4" s="72" t="s">
        <v>235</v>
      </c>
      <c r="C4" s="72" t="s">
        <v>236</v>
      </c>
      <c r="D4" s="72" t="s">
        <v>237</v>
      </c>
      <c r="E4" s="72" t="s">
        <v>238</v>
      </c>
      <c r="F4" s="72" t="s">
        <v>239</v>
      </c>
      <c r="G4" s="215" t="s">
        <v>53</v>
      </c>
      <c r="H4" s="72"/>
      <c r="I4" s="218" t="s">
        <v>235</v>
      </c>
      <c r="J4" s="72" t="s">
        <v>236</v>
      </c>
      <c r="K4" s="72" t="s">
        <v>237</v>
      </c>
      <c r="L4" s="72" t="s">
        <v>238</v>
      </c>
      <c r="M4" s="72" t="s">
        <v>239</v>
      </c>
      <c r="N4" s="215" t="s">
        <v>53</v>
      </c>
      <c r="O4" s="72"/>
      <c r="P4" s="218" t="s">
        <v>235</v>
      </c>
      <c r="Q4" s="72" t="s">
        <v>236</v>
      </c>
      <c r="R4" s="72" t="s">
        <v>237</v>
      </c>
      <c r="S4" s="72" t="s">
        <v>238</v>
      </c>
      <c r="T4" s="72" t="s">
        <v>239</v>
      </c>
      <c r="U4" s="215" t="s">
        <v>53</v>
      </c>
      <c r="W4">
        <f>+IF(W3=12,1,+W3+1)</f>
        <v>11</v>
      </c>
      <c r="X4">
        <f>+IF(W4=1,X3+1,X3)</f>
        <v>2024</v>
      </c>
      <c r="Y4" s="35">
        <f t="shared" ref="Y4:Y15" si="0">+DATE($X4,$W4,1)</f>
        <v>45597</v>
      </c>
      <c r="Z4" t="str">
        <f>Z3</f>
        <v>Q1</v>
      </c>
      <c r="AA4" s="38">
        <f t="shared" ref="AA4:AA15" ca="1" si="1">AB4*100</f>
        <v>2.0278213520377397</v>
      </c>
      <c r="AB4" s="48">
        <f t="shared" ref="AB4:AB15" ca="1" si="2">VLOOKUP(Y4,$H$6:$N$264,2,FALSE)</f>
        <v>2.0278213520377397E-2</v>
      </c>
    </row>
    <row r="5" spans="1:32" x14ac:dyDescent="0.25">
      <c r="A5" s="35">
        <f>NAC_d!B5</f>
        <v>42705</v>
      </c>
      <c r="B5">
        <f ca="1">NAC_d!BV5+NAC_d!BW5</f>
        <v>200.00000000000003</v>
      </c>
      <c r="C5">
        <f ca="1">NAC_d!BX5+NAC_d!BY5</f>
        <v>200</v>
      </c>
      <c r="D5">
        <f ca="1">NAC_d!BZ5+NAC_d!CA5</f>
        <v>200</v>
      </c>
      <c r="E5">
        <f ca="1">NAC_d!CB5+NAC_d!CC5</f>
        <v>200</v>
      </c>
      <c r="F5">
        <f ca="1">NAC_d!CD5+NAC_d!CE5</f>
        <v>200</v>
      </c>
      <c r="G5" s="216" cm="1">
        <f t="array" aca="1" ref="G5" ca="1">SUMPRODUCT($B$3:$F$3/100,B5:F5)</f>
        <v>199.98488524000001</v>
      </c>
      <c r="H5" s="35">
        <f>NAC_d!B5</f>
        <v>42705</v>
      </c>
      <c r="I5" s="6"/>
      <c r="N5" s="7"/>
      <c r="O5" s="223">
        <f>NAC_d!B5</f>
        <v>42705</v>
      </c>
      <c r="W5">
        <f t="shared" ref="W5:W15" si="3">+IF(W4=12,1,+W4+1)</f>
        <v>12</v>
      </c>
      <c r="X5">
        <f t="shared" ref="X5:X15" si="4">+IF(W5=1,X4+1,X4)</f>
        <v>2024</v>
      </c>
      <c r="Y5" s="35">
        <f t="shared" si="0"/>
        <v>45627</v>
      </c>
      <c r="Z5" t="str">
        <f t="shared" ref="Z5:Z15" si="5">Z4</f>
        <v>Q1</v>
      </c>
      <c r="AA5" s="38">
        <f t="shared" ca="1" si="1"/>
        <v>2.6332767891938724</v>
      </c>
      <c r="AB5" s="48">
        <f t="shared" ca="1" si="2"/>
        <v>2.6332767891938724E-2</v>
      </c>
    </row>
    <row r="6" spans="1:32" x14ac:dyDescent="0.25">
      <c r="A6" s="35">
        <f>NAC_d!B6</f>
        <v>42736</v>
      </c>
      <c r="B6" s="34">
        <f ca="1">NAC_d!BV6+NAC_d!BW6</f>
        <v>203.01511174747463</v>
      </c>
      <c r="C6" s="34">
        <f ca="1">NAC_d!BX6+NAC_d!BY6</f>
        <v>203.0808453238098</v>
      </c>
      <c r="D6" s="34">
        <f ca="1">NAC_d!BZ6+NAC_d!CA6</f>
        <v>203.17310012737818</v>
      </c>
      <c r="E6" s="34">
        <f ca="1">NAC_d!CB6+NAC_d!CC6</f>
        <v>203.26141834930192</v>
      </c>
      <c r="F6" s="34">
        <f ca="1">NAC_d!CD6+NAC_d!CE6</f>
        <v>203.3663843271587</v>
      </c>
      <c r="G6" s="216" cm="1">
        <f t="array" aca="1" ref="G6" ca="1">SUMPRODUCT($B$3:$F$3/100,B6:F6)</f>
        <v>203.20626440530972</v>
      </c>
      <c r="H6" s="35">
        <f>NAC_d!B6</f>
        <v>42736</v>
      </c>
      <c r="I6" s="219">
        <f ca="1">B6/B5-1</f>
        <v>1.5075558737372985E-2</v>
      </c>
      <c r="J6" s="220">
        <f t="shared" ref="J6:N6" ca="1" si="6">C6/C5-1</f>
        <v>1.5404226619049055E-2</v>
      </c>
      <c r="K6" s="220">
        <f t="shared" ca="1" si="6"/>
        <v>1.586550063689085E-2</v>
      </c>
      <c r="L6" s="220">
        <f t="shared" ca="1" si="6"/>
        <v>1.6307091746509572E-2</v>
      </c>
      <c r="M6" s="220">
        <f t="shared" ca="1" si="6"/>
        <v>1.6831921635793501E-2</v>
      </c>
      <c r="N6" s="221">
        <f t="shared" ca="1" si="6"/>
        <v>1.6108113177872196E-2</v>
      </c>
      <c r="O6" s="223">
        <f>NAC_d!B6</f>
        <v>42736</v>
      </c>
      <c r="W6">
        <f t="shared" si="3"/>
        <v>1</v>
      </c>
      <c r="X6">
        <f t="shared" si="4"/>
        <v>2025</v>
      </c>
      <c r="Y6" s="35">
        <f t="shared" si="0"/>
        <v>45658</v>
      </c>
      <c r="Z6" t="str">
        <f t="shared" si="5"/>
        <v>Q1</v>
      </c>
      <c r="AA6" s="38">
        <f t="shared" ca="1" si="1"/>
        <v>2.1692299317665364</v>
      </c>
      <c r="AB6" s="48">
        <f t="shared" ca="1" si="2"/>
        <v>2.1692299317665364E-2</v>
      </c>
    </row>
    <row r="7" spans="1:32" x14ac:dyDescent="0.25">
      <c r="A7" s="35">
        <f>NAC_d!B7</f>
        <v>42767</v>
      </c>
      <c r="B7" s="34">
        <f ca="1">NAC_d!BV7+NAC_d!BW7</f>
        <v>207.05185424989926</v>
      </c>
      <c r="C7" s="34">
        <f ca="1">NAC_d!BX7+NAC_d!BY7</f>
        <v>207.25475821555611</v>
      </c>
      <c r="D7" s="34">
        <f ca="1">NAC_d!BZ7+NAC_d!CA7</f>
        <v>207.3096479347314</v>
      </c>
      <c r="E7" s="34">
        <f ca="1">NAC_d!CB7+NAC_d!CC7</f>
        <v>207.38731182364859</v>
      </c>
      <c r="F7" s="34">
        <f ca="1">NAC_d!CD7+NAC_d!CE7</f>
        <v>207.63591033146645</v>
      </c>
      <c r="G7" s="216" cm="1">
        <f t="array" aca="1" ref="G7" ca="1">SUMPRODUCT($B$3:$F$3/100,B7:F7)</f>
        <v>207.3767093969598</v>
      </c>
      <c r="H7" s="35">
        <f>NAC_d!B7</f>
        <v>42767</v>
      </c>
      <c r="I7" s="219">
        <f t="shared" ref="I7:I70" ca="1" si="7">B7/B6-1</f>
        <v>1.9883950843254672E-2</v>
      </c>
      <c r="J7" s="220">
        <f t="shared" ref="J7:J70" ca="1" si="8">C7/C6-1</f>
        <v>2.0552961974779294E-2</v>
      </c>
      <c r="K7" s="220">
        <f t="shared" ref="K7:K70" ca="1" si="9">D7/D6-1</f>
        <v>2.0359721856682E-2</v>
      </c>
      <c r="L7" s="220">
        <f t="shared" ref="L7:L70" ca="1" si="10">E7/E6-1</f>
        <v>2.0298458545912501E-2</v>
      </c>
      <c r="M7" s="220">
        <f t="shared" ref="M7:M70" ca="1" si="11">F7/F6-1</f>
        <v>2.0994256343955575E-2</v>
      </c>
      <c r="N7" s="221">
        <f t="shared" ref="N7:N70" ca="1" si="12">G7/G6-1</f>
        <v>2.0523210757577015E-2</v>
      </c>
      <c r="O7" s="223">
        <f>NAC_d!B7</f>
        <v>42767</v>
      </c>
      <c r="W7">
        <f t="shared" si="3"/>
        <v>2</v>
      </c>
      <c r="X7">
        <f t="shared" si="4"/>
        <v>2025</v>
      </c>
      <c r="Y7" s="35">
        <f t="shared" si="0"/>
        <v>45689</v>
      </c>
      <c r="Z7" t="str">
        <f t="shared" si="5"/>
        <v>Q1</v>
      </c>
      <c r="AA7" s="38">
        <f t="shared" ca="1" si="1"/>
        <v>2.5441080398121318</v>
      </c>
      <c r="AB7" s="48">
        <f t="shared" ca="1" si="2"/>
        <v>2.5441080398121318E-2</v>
      </c>
    </row>
    <row r="8" spans="1:32" x14ac:dyDescent="0.25">
      <c r="A8" s="35">
        <f>NAC_d!B8</f>
        <v>42795</v>
      </c>
      <c r="B8" s="34">
        <f ca="1">NAC_d!BV8+NAC_d!BW8</f>
        <v>212.2993226888405</v>
      </c>
      <c r="C8" s="34">
        <f ca="1">NAC_d!BX8+NAC_d!BY8</f>
        <v>212.43096960047717</v>
      </c>
      <c r="D8" s="34">
        <f ca="1">NAC_d!BZ8+NAC_d!CA8</f>
        <v>212.43151454480602</v>
      </c>
      <c r="E8" s="34">
        <f ca="1">NAC_d!CB8+NAC_d!CC8</f>
        <v>212.33612204227705</v>
      </c>
      <c r="F8" s="34">
        <f ca="1">NAC_d!CD8+NAC_d!CE8</f>
        <v>212.33184297630882</v>
      </c>
      <c r="G8" s="216" cm="1">
        <f t="array" aca="1" ref="G8" ca="1">SUMPRODUCT($B$3:$F$3/100,B8:F8)</f>
        <v>212.34577578236099</v>
      </c>
      <c r="H8" s="35">
        <f>NAC_d!B8</f>
        <v>42795</v>
      </c>
      <c r="I8" s="219">
        <f t="shared" ca="1" si="7"/>
        <v>2.5343740378233282E-2</v>
      </c>
      <c r="J8" s="220">
        <f t="shared" ca="1" si="8"/>
        <v>2.4975114827219258E-2</v>
      </c>
      <c r="K8" s="220">
        <f t="shared" ca="1" si="9"/>
        <v>2.4706359115940213E-2</v>
      </c>
      <c r="L8" s="220">
        <f t="shared" ca="1" si="10"/>
        <v>2.3862647020742811E-2</v>
      </c>
      <c r="M8" s="220">
        <f t="shared" ca="1" si="11"/>
        <v>2.2616187331689686E-2</v>
      </c>
      <c r="N8" s="221">
        <f t="shared" ca="1" si="12"/>
        <v>2.3961545150614771E-2</v>
      </c>
      <c r="O8" s="223">
        <f>NAC_d!B8</f>
        <v>42795</v>
      </c>
      <c r="W8">
        <f t="shared" si="3"/>
        <v>3</v>
      </c>
      <c r="X8">
        <f t="shared" si="4"/>
        <v>2025</v>
      </c>
      <c r="Y8" s="35">
        <f t="shared" si="0"/>
        <v>45717</v>
      </c>
      <c r="Z8" t="str">
        <f t="shared" si="5"/>
        <v>Q1</v>
      </c>
      <c r="AA8" s="38">
        <f t="shared" ca="1" si="1"/>
        <v>4.0453791033263853</v>
      </c>
      <c r="AB8" s="48">
        <f t="shared" ca="1" si="2"/>
        <v>4.0453791033263853E-2</v>
      </c>
    </row>
    <row r="9" spans="1:32" x14ac:dyDescent="0.25">
      <c r="A9" s="35">
        <f>NAC_d!B9</f>
        <v>42826</v>
      </c>
      <c r="B9" s="34">
        <f ca="1">NAC_d!BV9+NAC_d!BW9</f>
        <v>218.12917704472355</v>
      </c>
      <c r="C9" s="34">
        <f ca="1">NAC_d!BX9+NAC_d!BY9</f>
        <v>218.27731991930065</v>
      </c>
      <c r="D9" s="34">
        <f ca="1">NAC_d!BZ9+NAC_d!CA9</f>
        <v>218.27899329884616</v>
      </c>
      <c r="E9" s="34">
        <f ca="1">NAC_d!CB9+NAC_d!CC9</f>
        <v>217.95576956853768</v>
      </c>
      <c r="F9" s="34">
        <f ca="1">NAC_d!CD9+NAC_d!CE9</f>
        <v>217.80589549011529</v>
      </c>
      <c r="G9" s="216" cm="1">
        <f t="array" aca="1" ref="G9" ca="1">SUMPRODUCT($B$3:$F$3/100,B9:F9)</f>
        <v>218.01906575316656</v>
      </c>
      <c r="H9" s="35">
        <f>NAC_d!B9</f>
        <v>42826</v>
      </c>
      <c r="I9" s="219">
        <f t="shared" ca="1" si="7"/>
        <v>2.7460541475337941E-2</v>
      </c>
      <c r="J9" s="220">
        <f t="shared" ca="1" si="8"/>
        <v>2.7521177019616427E-2</v>
      </c>
      <c r="K9" s="220">
        <f t="shared" ca="1" si="9"/>
        <v>2.7526418415695142E-2</v>
      </c>
      <c r="L9" s="220">
        <f t="shared" ca="1" si="10"/>
        <v>2.6465810302128912E-2</v>
      </c>
      <c r="M9" s="220">
        <f t="shared" ca="1" si="11"/>
        <v>2.5780648051066279E-2</v>
      </c>
      <c r="N9" s="221">
        <f t="shared" ca="1" si="12"/>
        <v>2.6717225477658202E-2</v>
      </c>
      <c r="O9" s="223">
        <f>NAC_d!B9</f>
        <v>42826</v>
      </c>
      <c r="W9">
        <f t="shared" si="3"/>
        <v>4</v>
      </c>
      <c r="X9">
        <f t="shared" si="4"/>
        <v>2025</v>
      </c>
      <c r="Y9" s="35">
        <f t="shared" si="0"/>
        <v>45748</v>
      </c>
      <c r="Z9" t="str">
        <f t="shared" si="5"/>
        <v>Q1</v>
      </c>
      <c r="AA9" s="38">
        <f t="shared" ca="1" si="1"/>
        <v>2.8516539738595803</v>
      </c>
      <c r="AB9" s="48">
        <f t="shared" ca="1" si="2"/>
        <v>2.8516539738595803E-2</v>
      </c>
    </row>
    <row r="10" spans="1:32" x14ac:dyDescent="0.25">
      <c r="A10" s="35">
        <f>NAC_d!B10</f>
        <v>42856</v>
      </c>
      <c r="B10" s="34">
        <f ca="1">NAC_d!BV10+NAC_d!BW10</f>
        <v>221.3631032877733</v>
      </c>
      <c r="C10" s="34">
        <f ca="1">NAC_d!BX10+NAC_d!BY10</f>
        <v>221.45482101597565</v>
      </c>
      <c r="D10" s="34">
        <f ca="1">NAC_d!BZ10+NAC_d!CA10</f>
        <v>221.418175368802</v>
      </c>
      <c r="E10" s="34">
        <f ca="1">NAC_d!CB10+NAC_d!CC10</f>
        <v>221.05987991678404</v>
      </c>
      <c r="F10" s="34">
        <f ca="1">NAC_d!CD10+NAC_d!CE10</f>
        <v>220.94369053380493</v>
      </c>
      <c r="G10" s="216" cm="1">
        <f t="array" aca="1" ref="G10" ca="1">SUMPRODUCT($B$3:$F$3/100,B10:F10)</f>
        <v>221.16726837194093</v>
      </c>
      <c r="H10" s="35">
        <f>NAC_d!B10</f>
        <v>42856</v>
      </c>
      <c r="I10" s="219">
        <f t="shared" ca="1" si="7"/>
        <v>1.4825738981203207E-2</v>
      </c>
      <c r="J10" s="220">
        <f t="shared" ca="1" si="8"/>
        <v>1.4557174780457149E-2</v>
      </c>
      <c r="K10" s="220">
        <f t="shared" ca="1" si="9"/>
        <v>1.4381512496981275E-2</v>
      </c>
      <c r="L10" s="220">
        <f t="shared" ca="1" si="10"/>
        <v>1.4241927866333715E-2</v>
      </c>
      <c r="M10" s="220">
        <f t="shared" ca="1" si="11"/>
        <v>1.4406382511496618E-2</v>
      </c>
      <c r="N10" s="221">
        <f t="shared" ca="1" si="12"/>
        <v>1.4440033525960905E-2</v>
      </c>
      <c r="O10" s="223">
        <f>NAC_d!B10</f>
        <v>42856</v>
      </c>
      <c r="W10">
        <f t="shared" si="3"/>
        <v>5</v>
      </c>
      <c r="X10">
        <f t="shared" si="4"/>
        <v>2025</v>
      </c>
      <c r="Y10" s="35">
        <f t="shared" si="0"/>
        <v>45778</v>
      </c>
      <c r="Z10" t="str">
        <f t="shared" si="5"/>
        <v>Q1</v>
      </c>
      <c r="AA10" s="38">
        <f t="shared" ca="1" si="1"/>
        <v>1.2738600893455576</v>
      </c>
      <c r="AB10" s="48">
        <f t="shared" ca="1" si="2"/>
        <v>1.2738600893455576E-2</v>
      </c>
    </row>
    <row r="11" spans="1:32" x14ac:dyDescent="0.25">
      <c r="A11" s="35">
        <f>NAC_d!B11</f>
        <v>42887</v>
      </c>
      <c r="B11" s="34">
        <f ca="1">NAC_d!BV11+NAC_d!BW11</f>
        <v>223.83635098585822</v>
      </c>
      <c r="C11" s="34">
        <f ca="1">NAC_d!BX11+NAC_d!BY11</f>
        <v>223.97563954100309</v>
      </c>
      <c r="D11" s="34">
        <f ca="1">NAC_d!BZ11+NAC_d!CA11</f>
        <v>223.99157413149476</v>
      </c>
      <c r="E11" s="34">
        <f ca="1">NAC_d!CB11+NAC_d!CC11</f>
        <v>223.67669746829262</v>
      </c>
      <c r="F11" s="34">
        <f ca="1">NAC_d!CD11+NAC_d!CE11</f>
        <v>223.70188507182991</v>
      </c>
      <c r="G11" s="216" cm="1">
        <f t="array" aca="1" ref="G11" ca="1">SUMPRODUCT($B$3:$F$3/100,B11:F11)</f>
        <v>223.78946872690182</v>
      </c>
      <c r="H11" s="35">
        <f>NAC_d!B11</f>
        <v>42887</v>
      </c>
      <c r="I11" s="219">
        <f t="shared" ca="1" si="7"/>
        <v>1.1172809114758708E-2</v>
      </c>
      <c r="J11" s="220">
        <f t="shared" ca="1" si="8"/>
        <v>1.1382992311761875E-2</v>
      </c>
      <c r="K11" s="220">
        <f t="shared" ca="1" si="9"/>
        <v>1.1622346532331518E-2</v>
      </c>
      <c r="L11" s="220">
        <f t="shared" ca="1" si="10"/>
        <v>1.1837596005632722E-2</v>
      </c>
      <c r="M11" s="220">
        <f t="shared" ca="1" si="11"/>
        <v>1.2483699042779239E-2</v>
      </c>
      <c r="N11" s="221">
        <f t="shared" ca="1" si="12"/>
        <v>1.1856186379944234E-2</v>
      </c>
      <c r="O11" s="223">
        <f>NAC_d!B11</f>
        <v>42887</v>
      </c>
      <c r="W11">
        <f t="shared" si="3"/>
        <v>6</v>
      </c>
      <c r="X11">
        <f t="shared" si="4"/>
        <v>2025</v>
      </c>
      <c r="Y11" s="35">
        <f t="shared" si="0"/>
        <v>45809</v>
      </c>
      <c r="Z11" t="str">
        <f t="shared" si="5"/>
        <v>Q1</v>
      </c>
      <c r="AA11" s="38">
        <f t="shared" ca="1" si="1"/>
        <v>1.2919667005265367</v>
      </c>
      <c r="AB11" s="48">
        <f t="shared" ca="1" si="2"/>
        <v>1.2919667005265367E-2</v>
      </c>
    </row>
    <row r="12" spans="1:32" x14ac:dyDescent="0.25">
      <c r="A12" s="35">
        <f>NAC_d!B12</f>
        <v>42917</v>
      </c>
      <c r="B12" s="34">
        <f ca="1">NAC_d!BV12+NAC_d!BW12</f>
        <v>227.15788372100144</v>
      </c>
      <c r="C12" s="34">
        <f ca="1">NAC_d!BX12+NAC_d!BY12</f>
        <v>227.56332956894801</v>
      </c>
      <c r="D12" s="34">
        <f ca="1">NAC_d!BZ12+NAC_d!CA12</f>
        <v>227.73375923797917</v>
      </c>
      <c r="E12" s="34">
        <f ca="1">NAC_d!CB12+NAC_d!CC12</f>
        <v>227.57803089134984</v>
      </c>
      <c r="F12" s="34">
        <f ca="1">NAC_d!CD12+NAC_d!CE12</f>
        <v>227.94253459467612</v>
      </c>
      <c r="G12" s="216" cm="1">
        <f t="array" aca="1" ref="G12" ca="1">SUMPRODUCT($B$3:$F$3/100,B12:F12)</f>
        <v>227.65254799743281</v>
      </c>
      <c r="H12" s="35">
        <f>NAC_d!B12</f>
        <v>42917</v>
      </c>
      <c r="I12" s="219">
        <f t="shared" ca="1" si="7"/>
        <v>1.4839112237641228E-2</v>
      </c>
      <c r="J12" s="220">
        <f t="shared" ca="1" si="8"/>
        <v>1.6018215352782139E-2</v>
      </c>
      <c r="K12" s="220">
        <f t="shared" ca="1" si="9"/>
        <v>1.6706811945915279E-2</v>
      </c>
      <c r="L12" s="220">
        <f t="shared" ca="1" si="10"/>
        <v>1.7441841135955816E-2</v>
      </c>
      <c r="M12" s="220">
        <f t="shared" ca="1" si="11"/>
        <v>1.8956699991529158E-2</v>
      </c>
      <c r="N12" s="221">
        <f t="shared" ca="1" si="12"/>
        <v>1.7262113773750531E-2</v>
      </c>
      <c r="O12" s="223">
        <f>NAC_d!B12</f>
        <v>42917</v>
      </c>
      <c r="W12">
        <f t="shared" si="3"/>
        <v>7</v>
      </c>
      <c r="X12">
        <f t="shared" si="4"/>
        <v>2025</v>
      </c>
      <c r="Y12" s="35">
        <f t="shared" si="0"/>
        <v>45839</v>
      </c>
      <c r="Z12" t="str">
        <f t="shared" si="5"/>
        <v>Q1</v>
      </c>
      <c r="AA12" s="38">
        <f t="shared" ca="1" si="1"/>
        <v>1.8025516809731856</v>
      </c>
      <c r="AB12" s="48">
        <f t="shared" ca="1" si="2"/>
        <v>1.8025516809731856E-2</v>
      </c>
    </row>
    <row r="13" spans="1:32" x14ac:dyDescent="0.25">
      <c r="A13" s="35">
        <f>NAC_d!B13</f>
        <v>42948</v>
      </c>
      <c r="B13" s="34">
        <f ca="1">NAC_d!BV13+NAC_d!BW13</f>
        <v>230.37517621281029</v>
      </c>
      <c r="C13" s="34">
        <f ca="1">NAC_d!BX13+NAC_d!BY13</f>
        <v>230.76439300139296</v>
      </c>
      <c r="D13" s="34">
        <f ca="1">NAC_d!BZ13+NAC_d!CA13</f>
        <v>230.95885289909268</v>
      </c>
      <c r="E13" s="34">
        <f ca="1">NAC_d!CB13+NAC_d!CC13</f>
        <v>230.76612045048742</v>
      </c>
      <c r="F13" s="34">
        <f ca="1">NAC_d!CD13+NAC_d!CE13</f>
        <v>231.11303485537474</v>
      </c>
      <c r="G13" s="216" cm="1">
        <f t="array" aca="1" ref="G13" ca="1">SUMPRODUCT($B$3:$F$3/100,B13:F13)</f>
        <v>230.84683138834015</v>
      </c>
      <c r="H13" s="35">
        <f>NAC_d!B13</f>
        <v>42948</v>
      </c>
      <c r="I13" s="219">
        <f t="shared" ca="1" si="7"/>
        <v>1.416324381574352E-2</v>
      </c>
      <c r="J13" s="220">
        <f t="shared" ca="1" si="8"/>
        <v>1.4066692724651331E-2</v>
      </c>
      <c r="K13" s="220">
        <f t="shared" ca="1" si="9"/>
        <v>1.4161684556145859E-2</v>
      </c>
      <c r="L13" s="220">
        <f t="shared" ca="1" si="10"/>
        <v>1.4008775568761456E-2</v>
      </c>
      <c r="M13" s="220">
        <f t="shared" ca="1" si="11"/>
        <v>1.3909208592140843E-2</v>
      </c>
      <c r="N13" s="221">
        <f t="shared" ca="1" si="12"/>
        <v>1.4031397491511388E-2</v>
      </c>
      <c r="O13" s="223">
        <f>NAC_d!B13</f>
        <v>42948</v>
      </c>
      <c r="W13">
        <f t="shared" si="3"/>
        <v>8</v>
      </c>
      <c r="X13">
        <f t="shared" si="4"/>
        <v>2025</v>
      </c>
      <c r="Y13" s="35">
        <f t="shared" si="0"/>
        <v>45870</v>
      </c>
      <c r="Z13" t="str">
        <f t="shared" si="5"/>
        <v>Q1</v>
      </c>
      <c r="AA13" s="38">
        <f t="shared" ca="1" si="1"/>
        <v>1.7294868182186507</v>
      </c>
      <c r="AB13" s="48">
        <f t="shared" ca="1" si="2"/>
        <v>1.7294868182186507E-2</v>
      </c>
    </row>
    <row r="14" spans="1:32" x14ac:dyDescent="0.25">
      <c r="A14" s="35">
        <f>NAC_d!B14</f>
        <v>42979</v>
      </c>
      <c r="B14" s="34">
        <f ca="1">NAC_d!BV14+NAC_d!BW14</f>
        <v>234.66902946555766</v>
      </c>
      <c r="C14" s="34">
        <f ca="1">NAC_d!BX14+NAC_d!BY14</f>
        <v>235.08739330622188</v>
      </c>
      <c r="D14" s="34">
        <f ca="1">NAC_d!BZ14+NAC_d!CA14</f>
        <v>235.38184813376853</v>
      </c>
      <c r="E14" s="34">
        <f ca="1">NAC_d!CB14+NAC_d!CC14</f>
        <v>235.15320198993271</v>
      </c>
      <c r="F14" s="34">
        <f ca="1">NAC_d!CD14+NAC_d!CE14</f>
        <v>235.53593015459006</v>
      </c>
      <c r="G14" s="216" cm="1">
        <f t="array" aca="1" ref="G14" ca="1">SUMPRODUCT($B$3:$F$3/100,B14:F14)</f>
        <v>235.23016933493511</v>
      </c>
      <c r="H14" s="35">
        <f>NAC_d!B14</f>
        <v>42979</v>
      </c>
      <c r="I14" s="219">
        <f t="shared" ca="1" si="7"/>
        <v>1.8638524008250279E-2</v>
      </c>
      <c r="J14" s="220">
        <f t="shared" ca="1" si="8"/>
        <v>1.8733394041440476E-2</v>
      </c>
      <c r="K14" s="220">
        <f t="shared" ca="1" si="9"/>
        <v>1.915057673328624E-2</v>
      </c>
      <c r="L14" s="220">
        <f t="shared" ca="1" si="10"/>
        <v>1.901094290132832E-2</v>
      </c>
      <c r="M14" s="220">
        <f t="shared" ca="1" si="11"/>
        <v>1.9137368439573699E-2</v>
      </c>
      <c r="N14" s="221">
        <f t="shared" ca="1" si="12"/>
        <v>1.8988079326162088E-2</v>
      </c>
      <c r="O14" s="223">
        <f>NAC_d!B14</f>
        <v>42979</v>
      </c>
      <c r="W14">
        <f t="shared" si="3"/>
        <v>9</v>
      </c>
      <c r="X14">
        <f t="shared" si="4"/>
        <v>2025</v>
      </c>
      <c r="Y14" s="35">
        <f t="shared" si="0"/>
        <v>45901</v>
      </c>
      <c r="Z14" t="str">
        <f t="shared" si="5"/>
        <v>Q1</v>
      </c>
      <c r="AA14" s="38">
        <f t="shared" ca="1" si="1"/>
        <v>2.0358296430382783</v>
      </c>
      <c r="AB14" s="48">
        <f t="shared" ca="1" si="2"/>
        <v>2.0358296430382783E-2</v>
      </c>
    </row>
    <row r="15" spans="1:32" x14ac:dyDescent="0.25">
      <c r="A15" s="35">
        <f>NAC_d!B15</f>
        <v>43009</v>
      </c>
      <c r="B15" s="34">
        <f ca="1">NAC_d!BV15+NAC_d!BW15</f>
        <v>238.48792633512645</v>
      </c>
      <c r="C15" s="34">
        <f ca="1">NAC_d!BX15+NAC_d!BY15</f>
        <v>238.85575214564841</v>
      </c>
      <c r="D15" s="34">
        <f ca="1">NAC_d!BZ15+NAC_d!CA15</f>
        <v>239.09978277800715</v>
      </c>
      <c r="E15" s="34">
        <f ca="1">NAC_d!CB15+NAC_d!CC15</f>
        <v>238.72644872476309</v>
      </c>
      <c r="F15" s="34">
        <f ca="1">NAC_d!CD15+NAC_d!CE15</f>
        <v>238.94372150666553</v>
      </c>
      <c r="G15" s="216" cm="1">
        <f t="array" aca="1" ref="G15" ca="1">SUMPRODUCT($B$3:$F$3/100,B15:F15)</f>
        <v>238.83552877459962</v>
      </c>
      <c r="H15" s="35">
        <f>NAC_d!B15</f>
        <v>43009</v>
      </c>
      <c r="I15" s="219">
        <f t="shared" ca="1" si="7"/>
        <v>1.6273544396830042E-2</v>
      </c>
      <c r="J15" s="220">
        <f t="shared" ca="1" si="8"/>
        <v>1.6029608335985435E-2</v>
      </c>
      <c r="K15" s="220">
        <f t="shared" ca="1" si="9"/>
        <v>1.5795332875990109E-2</v>
      </c>
      <c r="L15" s="220">
        <f t="shared" ca="1" si="10"/>
        <v>1.5195399018990807E-2</v>
      </c>
      <c r="M15" s="220">
        <f t="shared" ca="1" si="11"/>
        <v>1.4468244186094381E-2</v>
      </c>
      <c r="N15" s="221">
        <f t="shared" ca="1" si="12"/>
        <v>1.532694318019634E-2</v>
      </c>
      <c r="O15" s="223">
        <f>NAC_d!B15</f>
        <v>43009</v>
      </c>
      <c r="W15">
        <f t="shared" si="3"/>
        <v>10</v>
      </c>
      <c r="X15">
        <f t="shared" si="4"/>
        <v>2025</v>
      </c>
      <c r="Y15" s="35">
        <f t="shared" si="0"/>
        <v>45931</v>
      </c>
      <c r="Z15" t="str">
        <f t="shared" si="5"/>
        <v>Q1</v>
      </c>
      <c r="AA15" s="38">
        <f t="shared" ca="1" si="1"/>
        <v>2.3117077365875982</v>
      </c>
      <c r="AB15" s="48">
        <f t="shared" ca="1" si="2"/>
        <v>2.3117077365875982E-2</v>
      </c>
    </row>
    <row r="16" spans="1:32" x14ac:dyDescent="0.25">
      <c r="A16" s="35">
        <f>NAC_d!B16</f>
        <v>43040</v>
      </c>
      <c r="B16" s="34">
        <f ca="1">NAC_d!BV16+NAC_d!BW16</f>
        <v>241.69123583173791</v>
      </c>
      <c r="C16" s="34">
        <f ca="1">NAC_d!BX16+NAC_d!BY16</f>
        <v>242.13496806930334</v>
      </c>
      <c r="D16" s="34">
        <f ca="1">NAC_d!BZ16+NAC_d!CA16</f>
        <v>242.39828186400754</v>
      </c>
      <c r="E16" s="34">
        <f ca="1">NAC_d!CB16+NAC_d!CC16</f>
        <v>242.08735096719715</v>
      </c>
      <c r="F16" s="34">
        <f ca="1">NAC_d!CD16+NAC_d!CE16</f>
        <v>242.23356846495932</v>
      </c>
      <c r="G16" s="216" cm="1">
        <f t="array" aca="1" ref="G16" ca="1">SUMPRODUCT($B$3:$F$3/100,B16:F16)</f>
        <v>242.13026460544086</v>
      </c>
      <c r="H16" s="35">
        <f>NAC_d!B16</f>
        <v>43040</v>
      </c>
      <c r="I16" s="219">
        <f t="shared" ca="1" si="7"/>
        <v>1.3431747031546371E-2</v>
      </c>
      <c r="J16" s="220">
        <f t="shared" ca="1" si="8"/>
        <v>1.3728854734280649E-2</v>
      </c>
      <c r="K16" s="220">
        <f t="shared" ca="1" si="9"/>
        <v>1.379549177199757E-2</v>
      </c>
      <c r="L16" s="220">
        <f t="shared" ca="1" si="10"/>
        <v>1.4078466212635643E-2</v>
      </c>
      <c r="M16" s="220">
        <f t="shared" ca="1" si="11"/>
        <v>1.3768292121465242E-2</v>
      </c>
      <c r="N16" s="221">
        <f t="shared" ca="1" si="12"/>
        <v>1.3794998791618829E-2</v>
      </c>
      <c r="O16" s="223">
        <f>NAC_d!B16</f>
        <v>43040</v>
      </c>
      <c r="W16">
        <f>AD1</f>
        <v>10</v>
      </c>
      <c r="X16">
        <f>AF1-1</f>
        <v>2024</v>
      </c>
      <c r="Y16" s="35">
        <f t="shared" ref="Y16:Y47" si="13">Y3</f>
        <v>45566</v>
      </c>
      <c r="Z16" t="s">
        <v>247</v>
      </c>
      <c r="AA16" s="38">
        <f t="shared" ref="AA16:AA44" ca="1" si="14">AB16*100</f>
        <v>2.5635756388598718</v>
      </c>
      <c r="AB16" s="48">
        <f ca="1">VLOOKUP(Y16,$H$6:$N$264,3,FALSE)</f>
        <v>2.5635756388598718E-2</v>
      </c>
    </row>
    <row r="17" spans="1:28" x14ac:dyDescent="0.25">
      <c r="A17" s="35">
        <f>NAC_d!B17</f>
        <v>43070</v>
      </c>
      <c r="B17" s="34">
        <f ca="1">NAC_d!BV17+NAC_d!BW17</f>
        <v>248.41199615675288</v>
      </c>
      <c r="C17" s="34">
        <f ca="1">NAC_d!BX17+NAC_d!BY17</f>
        <v>249.46732681762953</v>
      </c>
      <c r="D17" s="34">
        <f ca="1">NAC_d!BZ17+NAC_d!CA17</f>
        <v>249.88809310132584</v>
      </c>
      <c r="E17" s="34">
        <f ca="1">NAC_d!CB17+NAC_d!CC17</f>
        <v>249.67711203127695</v>
      </c>
      <c r="F17" s="34">
        <f ca="1">NAC_d!CD17+NAC_d!CE17</f>
        <v>250.22626426959027</v>
      </c>
      <c r="G17" s="216" cm="1">
        <f t="array" aca="1" ref="G17" ca="1">SUMPRODUCT($B$3:$F$3/100,B17:F17)</f>
        <v>249.68592334476267</v>
      </c>
      <c r="H17" s="35">
        <f>NAC_d!B17</f>
        <v>43070</v>
      </c>
      <c r="I17" s="219">
        <f t="shared" ca="1" si="7"/>
        <v>2.7807215689417353E-2</v>
      </c>
      <c r="J17" s="220">
        <f t="shared" ca="1" si="8"/>
        <v>3.0282114172900165E-2</v>
      </c>
      <c r="K17" s="220">
        <f t="shared" ca="1" si="9"/>
        <v>3.0898780221224165E-2</v>
      </c>
      <c r="L17" s="220">
        <f t="shared" ca="1" si="10"/>
        <v>3.1351332623356321E-2</v>
      </c>
      <c r="M17" s="220">
        <f t="shared" ca="1" si="11"/>
        <v>3.2995822401002739E-2</v>
      </c>
      <c r="N17" s="221">
        <f t="shared" ca="1" si="12"/>
        <v>3.1204933227302334E-2</v>
      </c>
      <c r="O17" s="223">
        <f>NAC_d!B17</f>
        <v>43070</v>
      </c>
      <c r="P17" s="222">
        <f ca="1">B17/B5-1</f>
        <v>0.24205998078376423</v>
      </c>
      <c r="Q17" s="222">
        <f t="shared" ref="Q17:U17" ca="1" si="15">C17/C5-1</f>
        <v>0.24733663408814754</v>
      </c>
      <c r="R17" s="222">
        <f t="shared" ca="1" si="15"/>
        <v>0.24944046550662913</v>
      </c>
      <c r="S17" s="222">
        <f t="shared" ca="1" si="15"/>
        <v>0.24838556015638469</v>
      </c>
      <c r="T17" s="222">
        <f t="shared" ca="1" si="15"/>
        <v>0.25113132134795135</v>
      </c>
      <c r="U17" s="222">
        <f t="shared" ca="1" si="15"/>
        <v>0.24852397242480051</v>
      </c>
      <c r="W17">
        <f>+IF(W16=12,1,+W16+1)</f>
        <v>11</v>
      </c>
      <c r="X17">
        <f>+IF(W17=1,X16+1,X16)</f>
        <v>2024</v>
      </c>
      <c r="Y17" s="35">
        <f t="shared" si="13"/>
        <v>45597</v>
      </c>
      <c r="Z17" t="str">
        <f>Z16</f>
        <v>Q2</v>
      </c>
      <c r="AA17" s="38">
        <f t="shared" ca="1" si="14"/>
        <v>2.2577431088448785</v>
      </c>
      <c r="AB17" s="48">
        <f t="shared" ref="AB17:AB28" ca="1" si="16">VLOOKUP(Y17,$H$6:$N$264,3,FALSE)</f>
        <v>2.2577431088448785E-2</v>
      </c>
    </row>
    <row r="18" spans="1:28" x14ac:dyDescent="0.25">
      <c r="A18" s="35">
        <f>NAC_d!B18</f>
        <v>43101</v>
      </c>
      <c r="B18" s="34">
        <f ca="1">NAC_d!BV18+NAC_d!BW18</f>
        <v>252.84744833014327</v>
      </c>
      <c r="C18" s="34">
        <f ca="1">NAC_d!BX18+NAC_d!BY18</f>
        <v>253.89023142169299</v>
      </c>
      <c r="D18" s="34">
        <f ca="1">NAC_d!BZ18+NAC_d!CA18</f>
        <v>254.30352142326609</v>
      </c>
      <c r="E18" s="34">
        <f ca="1">NAC_d!CB18+NAC_d!CC18</f>
        <v>254.18370119508282</v>
      </c>
      <c r="F18" s="34">
        <f ca="1">NAC_d!CD18+NAC_d!CE18</f>
        <v>254.78568356692389</v>
      </c>
      <c r="G18" s="216" cm="1">
        <f t="array" aca="1" ref="G18" ca="1">SUMPRODUCT($B$3:$F$3/100,B18:F18)</f>
        <v>254.1714594088387</v>
      </c>
      <c r="H18" s="35">
        <f>NAC_d!B18</f>
        <v>43101</v>
      </c>
      <c r="I18" s="219">
        <f t="shared" ca="1" si="7"/>
        <v>1.7855225359533433E-2</v>
      </c>
      <c r="J18" s="220">
        <f t="shared" ca="1" si="8"/>
        <v>1.7729394307803625E-2</v>
      </c>
      <c r="K18" s="220">
        <f t="shared" ca="1" si="9"/>
        <v>1.7669622698468723E-2</v>
      </c>
      <c r="L18" s="220">
        <f t="shared" ca="1" si="10"/>
        <v>1.8049668738724156E-2</v>
      </c>
      <c r="M18" s="220">
        <f t="shared" ca="1" si="11"/>
        <v>1.8221185975990872E-2</v>
      </c>
      <c r="N18" s="221">
        <f t="shared" ca="1" si="12"/>
        <v>1.7964713444748259E-2</v>
      </c>
      <c r="O18" s="223">
        <f>NAC_d!B18</f>
        <v>43101</v>
      </c>
      <c r="P18" s="222">
        <f t="shared" ref="P18:P81" ca="1" si="17">B18/B6-1</f>
        <v>0.24546121790506814</v>
      </c>
      <c r="Q18" s="222">
        <f t="shared" ref="Q18:Q81" ca="1" si="18">C18/C6-1</f>
        <v>0.25019290232354652</v>
      </c>
      <c r="R18" s="222">
        <f t="shared" ref="R18:R81" ca="1" si="19">D18/D6-1</f>
        <v>0.25165940404429521</v>
      </c>
      <c r="S18" s="222">
        <f t="shared" ref="S18:S81" ca="1" si="20">E18/E6-1</f>
        <v>0.25052606273892897</v>
      </c>
      <c r="T18" s="222">
        <f t="shared" ref="T18:T81" ca="1" si="21">F18/F6-1</f>
        <v>0.2528407013277385</v>
      </c>
      <c r="U18" s="222">
        <f t="shared" ref="U18:U81" ca="1" si="22">G18/G6-1</f>
        <v>0.25080523552106238</v>
      </c>
      <c r="W18">
        <f t="shared" ref="W18:W28" si="23">+IF(W17=12,1,+W17+1)</f>
        <v>12</v>
      </c>
      <c r="X18">
        <f t="shared" ref="X18:X28" si="24">+IF(W18=1,X17+1,X17)</f>
        <v>2024</v>
      </c>
      <c r="Y18" s="35">
        <f t="shared" si="13"/>
        <v>45627</v>
      </c>
      <c r="Z18" t="str">
        <f t="shared" ref="Z18:Z28" si="25">Z17</f>
        <v>Q2</v>
      </c>
      <c r="AA18" s="38">
        <f t="shared" ca="1" si="14"/>
        <v>2.6733998447514118</v>
      </c>
      <c r="AB18" s="48">
        <f t="shared" ca="1" si="16"/>
        <v>2.6733998447514118E-2</v>
      </c>
    </row>
    <row r="19" spans="1:28" x14ac:dyDescent="0.25">
      <c r="A19" s="35">
        <f>NAC_d!B19</f>
        <v>43132</v>
      </c>
      <c r="B19" s="34">
        <f ca="1">NAC_d!BV19+NAC_d!BW19</f>
        <v>258.59607420992961</v>
      </c>
      <c r="C19" s="34">
        <f ca="1">NAC_d!BX19+NAC_d!BY19</f>
        <v>259.98721228765021</v>
      </c>
      <c r="D19" s="34">
        <f ca="1">NAC_d!BZ19+NAC_d!CA19</f>
        <v>260.43616570146889</v>
      </c>
      <c r="E19" s="34">
        <f ca="1">NAC_d!CB19+NAC_d!CC19</f>
        <v>260.42000613947926</v>
      </c>
      <c r="F19" s="34">
        <f ca="1">NAC_d!CD19+NAC_d!CE19</f>
        <v>260.99151125786852</v>
      </c>
      <c r="G19" s="216" cm="1">
        <f t="array" aca="1" ref="G19" ca="1">SUMPRODUCT($B$3:$F$3/100,B19:F19)</f>
        <v>260.29794639358846</v>
      </c>
      <c r="H19" s="35">
        <f>NAC_d!B19</f>
        <v>43132</v>
      </c>
      <c r="I19" s="219">
        <f t="shared" ca="1" si="7"/>
        <v>2.2735550300196694E-2</v>
      </c>
      <c r="J19" s="220">
        <f t="shared" ca="1" si="8"/>
        <v>2.4014239664977843E-2</v>
      </c>
      <c r="K19" s="220">
        <f t="shared" ca="1" si="9"/>
        <v>2.411545166138529E-2</v>
      </c>
      <c r="L19" s="220">
        <f t="shared" ca="1" si="10"/>
        <v>2.4534637410170257E-2</v>
      </c>
      <c r="M19" s="220">
        <f t="shared" ca="1" si="11"/>
        <v>2.4357050223799526E-2</v>
      </c>
      <c r="N19" s="221">
        <f t="shared" ca="1" si="12"/>
        <v>2.4103756570462265E-2</v>
      </c>
      <c r="O19" s="223">
        <f>NAC_d!B19</f>
        <v>43132</v>
      </c>
      <c r="P19" s="222">
        <f t="shared" ca="1" si="17"/>
        <v>0.24894353227003485</v>
      </c>
      <c r="Q19" s="222">
        <f t="shared" ca="1" si="18"/>
        <v>0.25443302014446156</v>
      </c>
      <c r="R19" s="222">
        <f t="shared" ca="1" si="19"/>
        <v>0.25626649939352397</v>
      </c>
      <c r="S19" s="222">
        <f t="shared" ca="1" si="20"/>
        <v>0.25571812397533233</v>
      </c>
      <c r="T19" s="222">
        <f t="shared" ca="1" si="21"/>
        <v>0.25696711537626649</v>
      </c>
      <c r="U19" s="222">
        <f t="shared" ca="1" si="22"/>
        <v>0.25519373487273844</v>
      </c>
      <c r="W19">
        <f t="shared" si="23"/>
        <v>1</v>
      </c>
      <c r="X19">
        <f t="shared" si="24"/>
        <v>2025</v>
      </c>
      <c r="Y19" s="35">
        <f t="shared" si="13"/>
        <v>45658</v>
      </c>
      <c r="Z19" t="str">
        <f t="shared" si="25"/>
        <v>Q2</v>
      </c>
      <c r="AA19" s="38">
        <f t="shared" ca="1" si="14"/>
        <v>2.1832275536964652</v>
      </c>
      <c r="AB19" s="48">
        <f t="shared" ca="1" si="16"/>
        <v>2.1832275536964652E-2</v>
      </c>
    </row>
    <row r="20" spans="1:28" x14ac:dyDescent="0.25">
      <c r="A20" s="35">
        <f>NAC_d!B20</f>
        <v>43160</v>
      </c>
      <c r="B20" s="34">
        <f ca="1">NAC_d!BV20+NAC_d!BW20</f>
        <v>264.6346153162047</v>
      </c>
      <c r="C20" s="34">
        <f ca="1">NAC_d!BX20+NAC_d!BY20</f>
        <v>266.11510850680531</v>
      </c>
      <c r="D20" s="34">
        <f ca="1">NAC_d!BZ20+NAC_d!CA20</f>
        <v>266.55972462091654</v>
      </c>
      <c r="E20" s="34">
        <f ca="1">NAC_d!CB20+NAC_d!CC20</f>
        <v>266.57144437788713</v>
      </c>
      <c r="F20" s="34">
        <f ca="1">NAC_d!CD20+NAC_d!CE20</f>
        <v>267.23780106554329</v>
      </c>
      <c r="G20" s="216" cm="1">
        <f t="array" aca="1" ref="G20" ca="1">SUMPRODUCT($B$3:$F$3/100,B20:F20)</f>
        <v>266.45720345747975</v>
      </c>
      <c r="H20" s="35">
        <f>NAC_d!B20</f>
        <v>43160</v>
      </c>
      <c r="I20" s="219">
        <f t="shared" ca="1" si="7"/>
        <v>2.3351248176230799E-2</v>
      </c>
      <c r="J20" s="220">
        <f t="shared" ca="1" si="8"/>
        <v>2.356999086699374E-2</v>
      </c>
      <c r="K20" s="220">
        <f t="shared" ca="1" si="9"/>
        <v>2.3512705706422166E-2</v>
      </c>
      <c r="L20" s="220">
        <f t="shared" ca="1" si="10"/>
        <v>2.3621219926986736E-2</v>
      </c>
      <c r="M20" s="220">
        <f t="shared" ca="1" si="11"/>
        <v>2.3932923249381899E-2</v>
      </c>
      <c r="N20" s="221">
        <f t="shared" ca="1" si="12"/>
        <v>2.3662334448762978E-2</v>
      </c>
      <c r="O20" s="223">
        <f>NAC_d!B20</f>
        <v>43160</v>
      </c>
      <c r="P20" s="222">
        <f t="shared" ca="1" si="17"/>
        <v>0.24651653130363571</v>
      </c>
      <c r="Q20" s="222">
        <f t="shared" ca="1" si="18"/>
        <v>0.25271333557104647</v>
      </c>
      <c r="R20" s="222">
        <f t="shared" ca="1" si="19"/>
        <v>0.25480310768435355</v>
      </c>
      <c r="S20" s="222">
        <f t="shared" ca="1" si="20"/>
        <v>0.25542202529634395</v>
      </c>
      <c r="T20" s="222">
        <f t="shared" ca="1" si="21"/>
        <v>0.25858560505859063</v>
      </c>
      <c r="U20" s="222">
        <f t="shared" ca="1" si="22"/>
        <v>0.25482695606141492</v>
      </c>
      <c r="W20">
        <f t="shared" si="23"/>
        <v>2</v>
      </c>
      <c r="X20">
        <f t="shared" si="24"/>
        <v>2025</v>
      </c>
      <c r="Y20" s="35">
        <f t="shared" si="13"/>
        <v>45689</v>
      </c>
      <c r="Z20" t="str">
        <f t="shared" si="25"/>
        <v>Q2</v>
      </c>
      <c r="AA20" s="38">
        <f t="shared" ca="1" si="14"/>
        <v>2.4845763739490767</v>
      </c>
      <c r="AB20" s="48">
        <f t="shared" ca="1" si="16"/>
        <v>2.4845763739490767E-2</v>
      </c>
    </row>
    <row r="21" spans="1:28" x14ac:dyDescent="0.25">
      <c r="A21" s="35">
        <f>NAC_d!B21</f>
        <v>43191</v>
      </c>
      <c r="B21" s="34">
        <f ca="1">NAC_d!BV21+NAC_d!BW21</f>
        <v>271.70888152375323</v>
      </c>
      <c r="C21" s="34">
        <f ca="1">NAC_d!BX21+NAC_d!BY21</f>
        <v>273.43143696002767</v>
      </c>
      <c r="D21" s="34">
        <f ca="1">NAC_d!BZ21+NAC_d!CA21</f>
        <v>273.8709198121615</v>
      </c>
      <c r="E21" s="34">
        <f ca="1">NAC_d!CB21+NAC_d!CC21</f>
        <v>273.95036943029936</v>
      </c>
      <c r="F21" s="34">
        <f ca="1">NAC_d!CD21+NAC_d!CE21</f>
        <v>274.58004269528681</v>
      </c>
      <c r="G21" s="216" cm="1">
        <f t="array" aca="1" ref="G21" ca="1">SUMPRODUCT($B$3:$F$3/100,B21:F21)</f>
        <v>273.76482744141651</v>
      </c>
      <c r="H21" s="35">
        <f>NAC_d!B21</f>
        <v>43191</v>
      </c>
      <c r="I21" s="219">
        <f t="shared" ca="1" si="7"/>
        <v>2.6732202811395878E-2</v>
      </c>
      <c r="J21" s="220">
        <f t="shared" ca="1" si="8"/>
        <v>2.7493096856750832E-2</v>
      </c>
      <c r="K21" s="220">
        <f t="shared" ca="1" si="9"/>
        <v>2.7427981483858721E-2</v>
      </c>
      <c r="L21" s="220">
        <f t="shared" ca="1" si="10"/>
        <v>2.7680853324829391E-2</v>
      </c>
      <c r="M21" s="220">
        <f t="shared" ca="1" si="11"/>
        <v>2.747456235782586E-2</v>
      </c>
      <c r="N21" s="221">
        <f t="shared" ca="1" si="12"/>
        <v>2.7425132025386878E-2</v>
      </c>
      <c r="O21" s="223">
        <f>NAC_d!B21</f>
        <v>43191</v>
      </c>
      <c r="P21" s="222">
        <f t="shared" ca="1" si="17"/>
        <v>0.24563290984242836</v>
      </c>
      <c r="Q21" s="222">
        <f t="shared" ca="1" si="18"/>
        <v>0.2526791013428149</v>
      </c>
      <c r="R21" s="222">
        <f t="shared" ca="1" si="19"/>
        <v>0.25468289766759344</v>
      </c>
      <c r="S21" s="222">
        <f t="shared" ca="1" si="20"/>
        <v>0.25690808723534975</v>
      </c>
      <c r="T21" s="222">
        <f t="shared" ca="1" si="21"/>
        <v>0.26066395988692648</v>
      </c>
      <c r="U21" s="222">
        <f t="shared" ca="1" si="22"/>
        <v>0.25569214094038606</v>
      </c>
      <c r="W21">
        <f t="shared" si="23"/>
        <v>3</v>
      </c>
      <c r="X21">
        <f t="shared" si="24"/>
        <v>2025</v>
      </c>
      <c r="Y21" s="35">
        <f t="shared" si="13"/>
        <v>45717</v>
      </c>
      <c r="Z21" t="str">
        <f t="shared" si="25"/>
        <v>Q2</v>
      </c>
      <c r="AA21" s="38">
        <f t="shared" ca="1" si="14"/>
        <v>3.8899256634015389</v>
      </c>
      <c r="AB21" s="48">
        <f t="shared" ca="1" si="16"/>
        <v>3.8899256634015389E-2</v>
      </c>
    </row>
    <row r="22" spans="1:28" x14ac:dyDescent="0.25">
      <c r="A22" s="35">
        <f>NAC_d!B22</f>
        <v>43221</v>
      </c>
      <c r="B22" s="34">
        <f ca="1">NAC_d!BV22+NAC_d!BW22</f>
        <v>277.87735784681502</v>
      </c>
      <c r="C22" s="34">
        <f ca="1">NAC_d!BX22+NAC_d!BY22</f>
        <v>279.30283061825071</v>
      </c>
      <c r="D22" s="34">
        <f ca="1">NAC_d!BZ22+NAC_d!CA22</f>
        <v>279.67702516221169</v>
      </c>
      <c r="E22" s="34">
        <f ca="1">NAC_d!CB22+NAC_d!CC22</f>
        <v>279.6255849051953</v>
      </c>
      <c r="F22" s="34">
        <f ca="1">NAC_d!CD22+NAC_d!CE22</f>
        <v>280.01841650725464</v>
      </c>
      <c r="G22" s="216" cm="1">
        <f t="array" aca="1" ref="G22" ca="1">SUMPRODUCT($B$3:$F$3/100,B22:F22)</f>
        <v>279.47689424420849</v>
      </c>
      <c r="H22" s="35">
        <f>NAC_d!B22</f>
        <v>43221</v>
      </c>
      <c r="I22" s="219">
        <f t="shared" ca="1" si="7"/>
        <v>2.2702520022417794E-2</v>
      </c>
      <c r="J22" s="220">
        <f t="shared" ca="1" si="8"/>
        <v>2.1473001508167444E-2</v>
      </c>
      <c r="K22" s="220">
        <f t="shared" ca="1" si="9"/>
        <v>2.1200152809332184E-2</v>
      </c>
      <c r="L22" s="220">
        <f t="shared" ca="1" si="10"/>
        <v>2.0716217637150702E-2</v>
      </c>
      <c r="M22" s="220">
        <f t="shared" ca="1" si="11"/>
        <v>1.9806151090168811E-2</v>
      </c>
      <c r="N22" s="221">
        <f t="shared" ca="1" si="12"/>
        <v>2.0864867324909886E-2</v>
      </c>
      <c r="O22" s="223">
        <f>NAC_d!B22</f>
        <v>43221</v>
      </c>
      <c r="P22" s="222">
        <f t="shared" ca="1" si="17"/>
        <v>0.2553011487446164</v>
      </c>
      <c r="Q22" s="222">
        <f t="shared" ca="1" si="18"/>
        <v>0.26121810912439747</v>
      </c>
      <c r="R22" s="222">
        <f t="shared" ca="1" si="19"/>
        <v>0.26311683625958748</v>
      </c>
      <c r="S22" s="222">
        <f t="shared" ca="1" si="20"/>
        <v>0.26493140686793892</v>
      </c>
      <c r="T22" s="222">
        <f t="shared" ca="1" si="21"/>
        <v>0.26737457779728335</v>
      </c>
      <c r="U22" s="222">
        <f t="shared" ca="1" si="22"/>
        <v>0.26364491591136896</v>
      </c>
      <c r="W22">
        <f t="shared" si="23"/>
        <v>4</v>
      </c>
      <c r="X22">
        <f t="shared" si="24"/>
        <v>2025</v>
      </c>
      <c r="Y22" s="35">
        <f t="shared" si="13"/>
        <v>45748</v>
      </c>
      <c r="Z22" t="str">
        <f t="shared" si="25"/>
        <v>Q2</v>
      </c>
      <c r="AA22" s="38">
        <f t="shared" ca="1" si="14"/>
        <v>2.8022030857736802</v>
      </c>
      <c r="AB22" s="48">
        <f t="shared" ca="1" si="16"/>
        <v>2.8022030857736802E-2</v>
      </c>
    </row>
    <row r="23" spans="1:28" x14ac:dyDescent="0.25">
      <c r="A23" s="35">
        <f>NAC_d!B23</f>
        <v>43252</v>
      </c>
      <c r="B23" s="34">
        <f ca="1">NAC_d!BV23+NAC_d!BW23</f>
        <v>288.27621615699957</v>
      </c>
      <c r="C23" s="34">
        <f ca="1">NAC_d!BX23+NAC_d!BY23</f>
        <v>289.63605514169467</v>
      </c>
      <c r="D23" s="34">
        <f ca="1">NAC_d!BZ23+NAC_d!CA23</f>
        <v>290.00927849565426</v>
      </c>
      <c r="E23" s="34">
        <f ca="1">NAC_d!CB23+NAC_d!CC23</f>
        <v>290.03746210017607</v>
      </c>
      <c r="F23" s="34">
        <f ca="1">NAC_d!CD23+NAC_d!CE23</f>
        <v>290.31650348296523</v>
      </c>
      <c r="G23" s="216" cm="1">
        <f t="array" aca="1" ref="G23" ca="1">SUMPRODUCT($B$3:$F$3/100,B23:F23)</f>
        <v>289.82334587376869</v>
      </c>
      <c r="H23" s="35">
        <f>NAC_d!B23</f>
        <v>43252</v>
      </c>
      <c r="I23" s="219">
        <f t="shared" ca="1" si="7"/>
        <v>3.7422474399361194E-2</v>
      </c>
      <c r="J23" s="220">
        <f t="shared" ca="1" si="8"/>
        <v>3.6996490513794056E-2</v>
      </c>
      <c r="K23" s="220">
        <f t="shared" ca="1" si="9"/>
        <v>3.6943518429695343E-2</v>
      </c>
      <c r="L23" s="220">
        <f t="shared" ca="1" si="10"/>
        <v>3.7235066306650078E-2</v>
      </c>
      <c r="M23" s="220">
        <f t="shared" ca="1" si="11"/>
        <v>3.6776463148965099E-2</v>
      </c>
      <c r="N23" s="221">
        <f t="shared" ca="1" si="12"/>
        <v>3.7020776467193039E-2</v>
      </c>
      <c r="O23" s="223">
        <f>NAC_d!B23</f>
        <v>43252</v>
      </c>
      <c r="P23" s="222">
        <f t="shared" ca="1" si="17"/>
        <v>0.28788829377947023</v>
      </c>
      <c r="Q23" s="222">
        <f t="shared" ca="1" si="18"/>
        <v>0.29315873697358574</v>
      </c>
      <c r="R23" s="222">
        <f t="shared" ca="1" si="19"/>
        <v>0.29473298100670364</v>
      </c>
      <c r="S23" s="222">
        <f t="shared" ca="1" si="20"/>
        <v>0.29668161852796682</v>
      </c>
      <c r="T23" s="222">
        <f t="shared" ca="1" si="21"/>
        <v>0.29778299986048662</v>
      </c>
      <c r="U23" s="222">
        <f t="shared" ca="1" si="22"/>
        <v>0.29507142370247252</v>
      </c>
      <c r="W23">
        <f t="shared" si="23"/>
        <v>5</v>
      </c>
      <c r="X23">
        <f t="shared" si="24"/>
        <v>2025</v>
      </c>
      <c r="Y23" s="35">
        <f t="shared" si="13"/>
        <v>45778</v>
      </c>
      <c r="Z23" t="str">
        <f t="shared" si="25"/>
        <v>Q2</v>
      </c>
      <c r="AA23" s="38">
        <f t="shared" ca="1" si="14"/>
        <v>1.3730205522874073</v>
      </c>
      <c r="AB23" s="48">
        <f t="shared" ca="1" si="16"/>
        <v>1.3730205522874073E-2</v>
      </c>
    </row>
    <row r="24" spans="1:28" x14ac:dyDescent="0.25">
      <c r="A24" s="35">
        <f>NAC_d!B24</f>
        <v>43282</v>
      </c>
      <c r="B24" s="34">
        <f ca="1">NAC_d!BV24+NAC_d!BW24</f>
        <v>297.49906535197943</v>
      </c>
      <c r="C24" s="34">
        <f ca="1">NAC_d!BX24+NAC_d!BY24</f>
        <v>298.75335922659434</v>
      </c>
      <c r="D24" s="34">
        <f ca="1">NAC_d!BZ24+NAC_d!CA24</f>
        <v>299.04628485554917</v>
      </c>
      <c r="E24" s="34">
        <f ca="1">NAC_d!CB24+NAC_d!CC24</f>
        <v>299.1084931134784</v>
      </c>
      <c r="F24" s="34">
        <f ca="1">NAC_d!CD24+NAC_d!CE24</f>
        <v>299.26580129280705</v>
      </c>
      <c r="G24" s="216" cm="1">
        <f t="array" aca="1" ref="G24" ca="1">SUMPRODUCT($B$3:$F$3/100,B24:F24)</f>
        <v>298.87406343857697</v>
      </c>
      <c r="H24" s="35">
        <f>NAC_d!B24</f>
        <v>43282</v>
      </c>
      <c r="I24" s="219">
        <f t="shared" ca="1" si="7"/>
        <v>3.1993097862631048E-2</v>
      </c>
      <c r="J24" s="220">
        <f t="shared" ca="1" si="8"/>
        <v>3.1478484543090879E-2</v>
      </c>
      <c r="K24" s="220">
        <f t="shared" ca="1" si="9"/>
        <v>3.1161093902829506E-2</v>
      </c>
      <c r="L24" s="220">
        <f t="shared" ca="1" si="10"/>
        <v>3.1275377144795558E-2</v>
      </c>
      <c r="M24" s="220">
        <f t="shared" ca="1" si="11"/>
        <v>3.0826004386508954E-2</v>
      </c>
      <c r="N24" s="221">
        <f t="shared" ca="1" si="12"/>
        <v>3.1228393756624007E-2</v>
      </c>
      <c r="O24" s="223">
        <f>NAC_d!B24</f>
        <v>43282</v>
      </c>
      <c r="P24" s="222">
        <f t="shared" ca="1" si="17"/>
        <v>0.30965767279894196</v>
      </c>
      <c r="Q24" s="222">
        <f t="shared" ca="1" si="18"/>
        <v>0.31283612255320303</v>
      </c>
      <c r="R24" s="222">
        <f t="shared" ca="1" si="19"/>
        <v>0.31313989571062772</v>
      </c>
      <c r="S24" s="222">
        <f t="shared" ca="1" si="20"/>
        <v>0.3143118074357476</v>
      </c>
      <c r="T24" s="222">
        <f t="shared" ca="1" si="21"/>
        <v>0.31290020892746884</v>
      </c>
      <c r="U24" s="222">
        <f t="shared" ca="1" si="22"/>
        <v>0.31285182646823406</v>
      </c>
      <c r="W24">
        <f t="shared" si="23"/>
        <v>6</v>
      </c>
      <c r="X24">
        <f t="shared" si="24"/>
        <v>2025</v>
      </c>
      <c r="Y24" s="35">
        <f t="shared" si="13"/>
        <v>45809</v>
      </c>
      <c r="Z24" t="str">
        <f t="shared" si="25"/>
        <v>Q2</v>
      </c>
      <c r="AA24" s="38">
        <f t="shared" ca="1" si="14"/>
        <v>1.4537859521804863</v>
      </c>
      <c r="AB24" s="48">
        <f t="shared" ca="1" si="16"/>
        <v>1.4537859521804863E-2</v>
      </c>
    </row>
    <row r="25" spans="1:28" x14ac:dyDescent="0.25">
      <c r="A25" s="35">
        <f>NAC_d!B25</f>
        <v>43313</v>
      </c>
      <c r="B25" s="34">
        <f ca="1">NAC_d!BV25+NAC_d!BW25</f>
        <v>309.14559068885336</v>
      </c>
      <c r="C25" s="34">
        <f ca="1">NAC_d!BX25+NAC_d!BY25</f>
        <v>310.44046419861513</v>
      </c>
      <c r="D25" s="34">
        <f ca="1">NAC_d!BZ25+NAC_d!CA25</f>
        <v>310.69250174770673</v>
      </c>
      <c r="E25" s="34">
        <f ca="1">NAC_d!CB25+NAC_d!CC25</f>
        <v>310.63959244853277</v>
      </c>
      <c r="F25" s="34">
        <f ca="1">NAC_d!CD25+NAC_d!CE25</f>
        <v>310.77175968430964</v>
      </c>
      <c r="G25" s="216" cm="1">
        <f t="array" aca="1" ref="G25" ca="1">SUMPRODUCT($B$3:$F$3/100,B25:F25)</f>
        <v>310.45481850166999</v>
      </c>
      <c r="H25" s="35">
        <f>NAC_d!B25</f>
        <v>43313</v>
      </c>
      <c r="I25" s="219">
        <f t="shared" ca="1" si="7"/>
        <v>3.9148107316218317E-2</v>
      </c>
      <c r="J25" s="220">
        <f t="shared" ca="1" si="8"/>
        <v>3.9119576771541986E-2</v>
      </c>
      <c r="K25" s="220">
        <f t="shared" ca="1" si="9"/>
        <v>3.8944529599433508E-2</v>
      </c>
      <c r="L25" s="220">
        <f t="shared" ca="1" si="10"/>
        <v>3.8551561057410755E-2</v>
      </c>
      <c r="M25" s="220">
        <f t="shared" ca="1" si="11"/>
        <v>3.844728780167217E-2</v>
      </c>
      <c r="N25" s="221">
        <f t="shared" ca="1" si="12"/>
        <v>3.8747942627925802E-2</v>
      </c>
      <c r="O25" s="223">
        <f>NAC_d!B25</f>
        <v>43313</v>
      </c>
      <c r="P25" s="222">
        <f t="shared" ca="1" si="17"/>
        <v>0.34192231893630098</v>
      </c>
      <c r="Q25" s="222">
        <f t="shared" ca="1" si="18"/>
        <v>0.34527021331554053</v>
      </c>
      <c r="R25" s="222">
        <f t="shared" ca="1" si="19"/>
        <v>0.34522880525151445</v>
      </c>
      <c r="S25" s="222">
        <f t="shared" ca="1" si="20"/>
        <v>0.34612304372115488</v>
      </c>
      <c r="T25" s="222">
        <f t="shared" ca="1" si="21"/>
        <v>0.34467430570838853</v>
      </c>
      <c r="U25" s="222">
        <f t="shared" ca="1" si="22"/>
        <v>0.34485198100644476</v>
      </c>
      <c r="W25">
        <f t="shared" si="23"/>
        <v>7</v>
      </c>
      <c r="X25">
        <f t="shared" si="24"/>
        <v>2025</v>
      </c>
      <c r="Y25" s="35">
        <f t="shared" si="13"/>
        <v>45839</v>
      </c>
      <c r="Z25" t="str">
        <f t="shared" si="25"/>
        <v>Q2</v>
      </c>
      <c r="AA25" s="38">
        <f t="shared" ca="1" si="14"/>
        <v>1.8564098932307704</v>
      </c>
      <c r="AB25" s="48">
        <f t="shared" ca="1" si="16"/>
        <v>1.8564098932307704E-2</v>
      </c>
    </row>
    <row r="26" spans="1:28" x14ac:dyDescent="0.25">
      <c r="A26" s="35">
        <f>NAC_d!B26</f>
        <v>43344</v>
      </c>
      <c r="B26" s="34">
        <f ca="1">NAC_d!BV26+NAC_d!BW26</f>
        <v>329.41929929362698</v>
      </c>
      <c r="C26" s="34">
        <f ca="1">NAC_d!BX26+NAC_d!BY26</f>
        <v>330.70179830321604</v>
      </c>
      <c r="D26" s="34">
        <f ca="1">NAC_d!BZ26+NAC_d!CA26</f>
        <v>330.79124198200077</v>
      </c>
      <c r="E26" s="34">
        <f ca="1">NAC_d!CB26+NAC_d!CC26</f>
        <v>331.09153497766766</v>
      </c>
      <c r="F26" s="34">
        <f ca="1">NAC_d!CD26+NAC_d!CE26</f>
        <v>331.02354059448919</v>
      </c>
      <c r="G26" s="216" cm="1">
        <f t="array" aca="1" ref="G26" ca="1">SUMPRODUCT($B$3:$F$3/100,B26:F26)</f>
        <v>330.72677054358036</v>
      </c>
      <c r="H26" s="35">
        <f>NAC_d!B26</f>
        <v>43344</v>
      </c>
      <c r="I26" s="219">
        <f t="shared" ca="1" si="7"/>
        <v>6.5579808399009565E-2</v>
      </c>
      <c r="J26" s="220">
        <f t="shared" ca="1" si="8"/>
        <v>6.5266408349518468E-2</v>
      </c>
      <c r="K26" s="220">
        <f t="shared" ca="1" si="9"/>
        <v>6.469013613535779E-2</v>
      </c>
      <c r="L26" s="220">
        <f t="shared" ca="1" si="10"/>
        <v>6.5838170749349612E-2</v>
      </c>
      <c r="M26" s="220">
        <f t="shared" ca="1" si="11"/>
        <v>6.5166091445219676E-2</v>
      </c>
      <c r="N26" s="221">
        <f t="shared" ca="1" si="12"/>
        <v>6.5297591899999174E-2</v>
      </c>
      <c r="O26" s="223">
        <f>NAC_d!B26</f>
        <v>43344</v>
      </c>
      <c r="P26" s="222">
        <f t="shared" ca="1" si="17"/>
        <v>0.40376128901140662</v>
      </c>
      <c r="Q26" s="222">
        <f t="shared" ca="1" si="18"/>
        <v>0.40671855539462309</v>
      </c>
      <c r="R26" s="222">
        <f t="shared" ca="1" si="19"/>
        <v>0.40533879143480367</v>
      </c>
      <c r="S26" s="222">
        <f t="shared" ca="1" si="20"/>
        <v>0.4079822523183938</v>
      </c>
      <c r="T26" s="222">
        <f t="shared" ca="1" si="21"/>
        <v>0.40540570764395656</v>
      </c>
      <c r="U26" s="222">
        <f t="shared" ca="1" si="22"/>
        <v>0.40597089003779674</v>
      </c>
      <c r="W26">
        <f t="shared" si="23"/>
        <v>8</v>
      </c>
      <c r="X26">
        <f t="shared" si="24"/>
        <v>2025</v>
      </c>
      <c r="Y26" s="35">
        <f t="shared" si="13"/>
        <v>45870</v>
      </c>
      <c r="Z26" t="str">
        <f t="shared" si="25"/>
        <v>Q2</v>
      </c>
      <c r="AA26" s="38">
        <f t="shared" ca="1" si="14"/>
        <v>1.8471764930373835</v>
      </c>
      <c r="AB26" s="48">
        <f t="shared" ca="1" si="16"/>
        <v>1.8471764930373835E-2</v>
      </c>
    </row>
    <row r="27" spans="1:28" x14ac:dyDescent="0.25">
      <c r="A27" s="35">
        <f>NAC_d!B27</f>
        <v>43374</v>
      </c>
      <c r="B27" s="34">
        <f ca="1">NAC_d!BV27+NAC_d!BW27</f>
        <v>347.48119315063349</v>
      </c>
      <c r="C27" s="34">
        <f ca="1">NAC_d!BX27+NAC_d!BY27</f>
        <v>348.8167517424634</v>
      </c>
      <c r="D27" s="34">
        <f ca="1">NAC_d!BZ27+NAC_d!CA27</f>
        <v>348.91261899198963</v>
      </c>
      <c r="E27" s="34">
        <f ca="1">NAC_d!CB27+NAC_d!CC27</f>
        <v>349.15265939237162</v>
      </c>
      <c r="F27" s="34">
        <f ca="1">NAC_d!CD27+NAC_d!CE27</f>
        <v>348.66822740564766</v>
      </c>
      <c r="G27" s="216" cm="1">
        <f t="array" aca="1" ref="G27" ca="1">SUMPRODUCT($B$3:$F$3/100,B27:F27)</f>
        <v>348.67105407200387</v>
      </c>
      <c r="H27" s="35">
        <f>NAC_d!B27</f>
        <v>43374</v>
      </c>
      <c r="I27" s="219">
        <f t="shared" ca="1" si="7"/>
        <v>5.4829495101642811E-2</v>
      </c>
      <c r="J27" s="220">
        <f t="shared" ca="1" si="8"/>
        <v>5.4777305512678121E-2</v>
      </c>
      <c r="K27" s="220">
        <f t="shared" ca="1" si="9"/>
        <v>5.4781912911028297E-2</v>
      </c>
      <c r="L27" s="220">
        <f t="shared" ca="1" si="10"/>
        <v>5.455024519404339E-2</v>
      </c>
      <c r="M27" s="220">
        <f t="shared" ca="1" si="11"/>
        <v>5.3303419990826439E-2</v>
      </c>
      <c r="N27" s="221">
        <f t="shared" ca="1" si="12"/>
        <v>5.4257124389810896E-2</v>
      </c>
      <c r="O27" s="223">
        <f>NAC_d!B27</f>
        <v>43374</v>
      </c>
      <c r="P27" s="222">
        <f t="shared" ca="1" si="17"/>
        <v>0.45701796518767268</v>
      </c>
      <c r="Q27" s="222">
        <f t="shared" ca="1" si="18"/>
        <v>0.46036571700296935</v>
      </c>
      <c r="R27" s="222">
        <f t="shared" ca="1" si="19"/>
        <v>0.45927618560799166</v>
      </c>
      <c r="S27" s="222">
        <f t="shared" ca="1" si="20"/>
        <v>0.46256378904594331</v>
      </c>
      <c r="T27" s="222">
        <f t="shared" ca="1" si="21"/>
        <v>0.45920648262742181</v>
      </c>
      <c r="U27" s="222">
        <f t="shared" ca="1" si="22"/>
        <v>0.45987933981573237</v>
      </c>
      <c r="W27">
        <f t="shared" si="23"/>
        <v>9</v>
      </c>
      <c r="X27">
        <f t="shared" si="24"/>
        <v>2025</v>
      </c>
      <c r="Y27" s="35">
        <f t="shared" si="13"/>
        <v>45901</v>
      </c>
      <c r="Z27" t="str">
        <f t="shared" si="25"/>
        <v>Q2</v>
      </c>
      <c r="AA27" s="38">
        <f t="shared" ca="1" si="14"/>
        <v>2.0785791911556384</v>
      </c>
      <c r="AB27" s="48">
        <f t="shared" ca="1" si="16"/>
        <v>2.0785791911556384E-2</v>
      </c>
    </row>
    <row r="28" spans="1:28" x14ac:dyDescent="0.25">
      <c r="A28" s="35">
        <f>NAC_d!B28</f>
        <v>43405</v>
      </c>
      <c r="B28" s="34">
        <f ca="1">NAC_d!BV28+NAC_d!BW28</f>
        <v>358.52126171329394</v>
      </c>
      <c r="C28" s="34">
        <f ca="1">NAC_d!BX28+NAC_d!BY28</f>
        <v>359.84294035801486</v>
      </c>
      <c r="D28" s="34">
        <f ca="1">NAC_d!BZ28+NAC_d!CA28</f>
        <v>360.08238517103007</v>
      </c>
      <c r="E28" s="34">
        <f ca="1">NAC_d!CB28+NAC_d!CC28</f>
        <v>360.23760410897387</v>
      </c>
      <c r="F28" s="34">
        <f ca="1">NAC_d!CD28+NAC_d!CE28</f>
        <v>359.63903518344779</v>
      </c>
      <c r="G28" s="216" cm="1">
        <f t="array" aca="1" ref="G28" ca="1">SUMPRODUCT($B$3:$F$3/100,B28:F28)</f>
        <v>359.7186660386655</v>
      </c>
      <c r="H28" s="35">
        <f>NAC_d!B28</f>
        <v>43405</v>
      </c>
      <c r="I28" s="219">
        <f t="shared" ca="1" si="7"/>
        <v>3.1771700973395101E-2</v>
      </c>
      <c r="J28" s="220">
        <f t="shared" ca="1" si="8"/>
        <v>3.1610261148502072E-2</v>
      </c>
      <c r="K28" s="220">
        <f t="shared" ca="1" si="9"/>
        <v>3.201307597102665E-2</v>
      </c>
      <c r="L28" s="220">
        <f t="shared" ca="1" si="10"/>
        <v>3.1748131994449924E-2</v>
      </c>
      <c r="M28" s="220">
        <f t="shared" ca="1" si="11"/>
        <v>3.146489102098915E-2</v>
      </c>
      <c r="N28" s="221">
        <f t="shared" ca="1" si="12"/>
        <v>3.168491286454822E-2</v>
      </c>
      <c r="O28" s="223">
        <f>NAC_d!B28</f>
        <v>43405</v>
      </c>
      <c r="P28" s="222">
        <f t="shared" ca="1" si="17"/>
        <v>0.48338544622648816</v>
      </c>
      <c r="Q28" s="222">
        <f t="shared" ca="1" si="18"/>
        <v>0.48612545815778829</v>
      </c>
      <c r="R28" s="222">
        <f t="shared" ca="1" si="19"/>
        <v>0.48549891691495861</v>
      </c>
      <c r="S28" s="222">
        <f t="shared" ca="1" si="20"/>
        <v>0.48804802344995735</v>
      </c>
      <c r="T28" s="222">
        <f t="shared" ca="1" si="21"/>
        <v>0.48467876464228343</v>
      </c>
      <c r="U28" s="222">
        <f t="shared" ca="1" si="22"/>
        <v>0.48564107268803736</v>
      </c>
      <c r="W28">
        <f t="shared" si="23"/>
        <v>10</v>
      </c>
      <c r="X28">
        <f t="shared" si="24"/>
        <v>2025</v>
      </c>
      <c r="Y28" s="35">
        <f t="shared" si="13"/>
        <v>45931</v>
      </c>
      <c r="Z28" t="str">
        <f t="shared" si="25"/>
        <v>Q2</v>
      </c>
      <c r="AA28" s="38">
        <f t="shared" ca="1" si="14"/>
        <v>2.3402077171096325</v>
      </c>
      <c r="AB28" s="48">
        <f t="shared" ca="1" si="16"/>
        <v>2.3402077171096325E-2</v>
      </c>
    </row>
    <row r="29" spans="1:28" x14ac:dyDescent="0.25">
      <c r="A29" s="35">
        <f>NAC_d!B29</f>
        <v>43435</v>
      </c>
      <c r="B29" s="34">
        <f ca="1">NAC_d!BV29+NAC_d!BW29</f>
        <v>366.91527165581988</v>
      </c>
      <c r="C29" s="34">
        <f ca="1">NAC_d!BX29+NAC_d!BY29</f>
        <v>368.63474474732266</v>
      </c>
      <c r="D29" s="34">
        <f ca="1">NAC_d!BZ29+NAC_d!CA29</f>
        <v>369.10673014082874</v>
      </c>
      <c r="E29" s="34">
        <f ca="1">NAC_d!CB29+NAC_d!CC29</f>
        <v>369.56727990727097</v>
      </c>
      <c r="F29" s="34">
        <f ca="1">NAC_d!CD29+NAC_d!CE29</f>
        <v>369.34934240760492</v>
      </c>
      <c r="G29" s="216" cm="1">
        <f t="array" aca="1" ref="G29" ca="1">SUMPRODUCT($B$3:$F$3/100,B29:F29)</f>
        <v>368.91893605366351</v>
      </c>
      <c r="H29" s="35">
        <f>NAC_d!B29</f>
        <v>43435</v>
      </c>
      <c r="I29" s="219">
        <f t="shared" ca="1" si="7"/>
        <v>2.3412865118271675E-2</v>
      </c>
      <c r="J29" s="220">
        <f t="shared" ca="1" si="8"/>
        <v>2.4432338121072039E-2</v>
      </c>
      <c r="K29" s="220">
        <f t="shared" ca="1" si="9"/>
        <v>2.5061889560391348E-2</v>
      </c>
      <c r="L29" s="220">
        <f t="shared" ca="1" si="10"/>
        <v>2.5898672686804902E-2</v>
      </c>
      <c r="M29" s="220">
        <f t="shared" ca="1" si="11"/>
        <v>2.7000148132429569E-2</v>
      </c>
      <c r="N29" s="221">
        <f t="shared" ca="1" si="12"/>
        <v>2.5576293041209786E-2</v>
      </c>
      <c r="O29" s="223">
        <f>NAC_d!B29</f>
        <v>43435</v>
      </c>
      <c r="P29" s="222">
        <f t="shared" ca="1" si="17"/>
        <v>0.47704328829711229</v>
      </c>
      <c r="Q29" s="222">
        <f t="shared" ca="1" si="18"/>
        <v>0.4776874769528805</v>
      </c>
      <c r="R29" s="222">
        <f t="shared" ca="1" si="19"/>
        <v>0.47708810595934059</v>
      </c>
      <c r="S29" s="222">
        <f t="shared" ca="1" si="20"/>
        <v>0.48018084998105648</v>
      </c>
      <c r="T29" s="222">
        <f t="shared" ca="1" si="21"/>
        <v>0.47606144976721199</v>
      </c>
      <c r="U29" s="222">
        <f t="shared" ca="1" si="22"/>
        <v>0.47753197742055176</v>
      </c>
      <c r="W29">
        <f>AD1</f>
        <v>10</v>
      </c>
      <c r="X29">
        <f>AF1-1</f>
        <v>2024</v>
      </c>
      <c r="Y29" s="35">
        <f t="shared" si="13"/>
        <v>45566</v>
      </c>
      <c r="Z29" t="s">
        <v>248</v>
      </c>
      <c r="AA29" s="38">
        <f t="shared" ca="1" si="14"/>
        <v>2.627625145429846</v>
      </c>
      <c r="AB29" s="48">
        <f ca="1">VLOOKUP(Y29,$H$6:$N$264,4,FALSE)</f>
        <v>2.627625145429846E-2</v>
      </c>
    </row>
    <row r="30" spans="1:28" x14ac:dyDescent="0.25">
      <c r="A30" s="35">
        <f>NAC_d!B30</f>
        <v>43466</v>
      </c>
      <c r="B30" s="34">
        <f ca="1">NAC_d!BV30+NAC_d!BW30</f>
        <v>378.02398022838639</v>
      </c>
      <c r="C30" s="34">
        <f ca="1">NAC_d!BX30+NAC_d!BY30</f>
        <v>379.59420572093256</v>
      </c>
      <c r="D30" s="34">
        <f ca="1">NAC_d!BZ30+NAC_d!CA30</f>
        <v>379.95471359322033</v>
      </c>
      <c r="E30" s="34">
        <f ca="1">NAC_d!CB30+NAC_d!CC30</f>
        <v>380.32937416930116</v>
      </c>
      <c r="F30" s="34">
        <f ca="1">NAC_d!CD30+NAC_d!CE30</f>
        <v>379.92309784010524</v>
      </c>
      <c r="G30" s="216" cm="1">
        <f t="array" aca="1" ref="G30" ca="1">SUMPRODUCT($B$3:$F$3/100,B30:F30)</f>
        <v>379.7074948792652</v>
      </c>
      <c r="H30" s="35">
        <f>NAC_d!B30</f>
        <v>43466</v>
      </c>
      <c r="I30" s="219">
        <f t="shared" ca="1" si="7"/>
        <v>3.0275950418839237E-2</v>
      </c>
      <c r="J30" s="220">
        <f t="shared" ca="1" si="8"/>
        <v>2.972986439767622E-2</v>
      </c>
      <c r="K30" s="220">
        <f t="shared" ca="1" si="9"/>
        <v>2.9389828379050797E-2</v>
      </c>
      <c r="L30" s="220">
        <f t="shared" ca="1" si="10"/>
        <v>2.9120798423308836E-2</v>
      </c>
      <c r="M30" s="220">
        <f t="shared" ca="1" si="11"/>
        <v>2.8628060804373634E-2</v>
      </c>
      <c r="N30" s="221">
        <f t="shared" ca="1" si="12"/>
        <v>2.9243711209316681E-2</v>
      </c>
      <c r="O30" s="223">
        <f>NAC_d!B30</f>
        <v>43466</v>
      </c>
      <c r="P30" s="222">
        <f t="shared" ca="1" si="17"/>
        <v>0.49506741208952199</v>
      </c>
      <c r="Q30" s="222">
        <f t="shared" ca="1" si="18"/>
        <v>0.49511150387843994</v>
      </c>
      <c r="R30" s="222">
        <f t="shared" ca="1" si="19"/>
        <v>0.49409930097200183</v>
      </c>
      <c r="S30" s="222">
        <f t="shared" ca="1" si="20"/>
        <v>0.49627758342146056</v>
      </c>
      <c r="T30" s="222">
        <f t="shared" ca="1" si="21"/>
        <v>0.49114774629914337</v>
      </c>
      <c r="U30" s="222">
        <f t="shared" ca="1" si="22"/>
        <v>0.49390295732810752</v>
      </c>
      <c r="W30">
        <f>+IF(W29=12,1,+W29+1)</f>
        <v>11</v>
      </c>
      <c r="X30">
        <f>+IF(W30=1,X29+1,X29)</f>
        <v>2024</v>
      </c>
      <c r="Y30" s="35">
        <f t="shared" si="13"/>
        <v>45597</v>
      </c>
      <c r="Z30" t="str">
        <f>Z29</f>
        <v>Q3</v>
      </c>
      <c r="AA30" s="38">
        <f t="shared" ca="1" si="14"/>
        <v>2.3344375733185041</v>
      </c>
      <c r="AB30" s="48">
        <f t="shared" ref="AB30:AB41" ca="1" si="26">VLOOKUP(Y30,$H$6:$N$264,4,FALSE)</f>
        <v>2.3344375733185041E-2</v>
      </c>
    </row>
    <row r="31" spans="1:28" x14ac:dyDescent="0.25">
      <c r="A31" s="35">
        <f>NAC_d!B31</f>
        <v>43497</v>
      </c>
      <c r="B31" s="34">
        <f ca="1">NAC_d!BV31+NAC_d!BW31</f>
        <v>393.86329422296114</v>
      </c>
      <c r="C31" s="34">
        <f ca="1">NAC_d!BX31+NAC_d!BY31</f>
        <v>394.51280010646587</v>
      </c>
      <c r="D31" s="34">
        <f ca="1">NAC_d!BZ31+NAC_d!CA31</f>
        <v>394.44626949514264</v>
      </c>
      <c r="E31" s="34">
        <f ca="1">NAC_d!CB31+NAC_d!CC31</f>
        <v>394.24143498418459</v>
      </c>
      <c r="F31" s="34">
        <f ca="1">NAC_d!CD31+NAC_d!CE31</f>
        <v>393.33514015600724</v>
      </c>
      <c r="G31" s="216" cm="1">
        <f t="array" aca="1" ref="G31" ca="1">SUMPRODUCT($B$3:$F$3/100,B31:F31)</f>
        <v>393.95090662856796</v>
      </c>
      <c r="H31" s="35">
        <f>NAC_d!B31</f>
        <v>43497</v>
      </c>
      <c r="I31" s="219">
        <f t="shared" ca="1" si="7"/>
        <v>4.1900288931419949E-2</v>
      </c>
      <c r="J31" s="220">
        <f t="shared" ca="1" si="8"/>
        <v>3.9301428105836367E-2</v>
      </c>
      <c r="K31" s="220">
        <f t="shared" ca="1" si="9"/>
        <v>3.814021877732765E-2</v>
      </c>
      <c r="L31" s="220">
        <f t="shared" ca="1" si="10"/>
        <v>3.6578980640844749E-2</v>
      </c>
      <c r="M31" s="220">
        <f t="shared" ca="1" si="11"/>
        <v>3.5301992408860006E-2</v>
      </c>
      <c r="N31" s="221">
        <f t="shared" ca="1" si="12"/>
        <v>3.7511537015701313E-2</v>
      </c>
      <c r="O31" s="223">
        <f>NAC_d!B31</f>
        <v>43497</v>
      </c>
      <c r="P31" s="222">
        <f t="shared" ca="1" si="17"/>
        <v>0.52308303761495201</v>
      </c>
      <c r="Q31" s="222">
        <f t="shared" ca="1" si="18"/>
        <v>0.51743155609506042</v>
      </c>
      <c r="R31" s="222">
        <f t="shared" ca="1" si="19"/>
        <v>0.51456027020181971</v>
      </c>
      <c r="S31" s="222">
        <f t="shared" ca="1" si="20"/>
        <v>0.51386769714240565</v>
      </c>
      <c r="T31" s="222">
        <f t="shared" ca="1" si="21"/>
        <v>0.50708020448748892</v>
      </c>
      <c r="U31" s="222">
        <f t="shared" ca="1" si="22"/>
        <v>0.51346144710987085</v>
      </c>
      <c r="W31">
        <f t="shared" ref="W31:W41" si="27">+IF(W30=12,1,+W30+1)</f>
        <v>12</v>
      </c>
      <c r="X31">
        <f t="shared" ref="X31:X41" si="28">+IF(W31=1,X30+1,X30)</f>
        <v>2024</v>
      </c>
      <c r="Y31" s="35">
        <f t="shared" si="13"/>
        <v>45627</v>
      </c>
      <c r="Z31" t="str">
        <f t="shared" ref="Z31:Z41" si="29">Z30</f>
        <v>Q3</v>
      </c>
      <c r="AA31" s="38">
        <f t="shared" ca="1" si="14"/>
        <v>2.6760999899584803</v>
      </c>
      <c r="AB31" s="48">
        <f t="shared" ca="1" si="26"/>
        <v>2.6760999899584803E-2</v>
      </c>
    </row>
    <row r="32" spans="1:28" x14ac:dyDescent="0.25">
      <c r="A32" s="35">
        <f>NAC_d!B32</f>
        <v>43525</v>
      </c>
      <c r="B32" s="34">
        <f ca="1">NAC_d!BV32+NAC_d!BW32</f>
        <v>413.03530090007695</v>
      </c>
      <c r="C32" s="34">
        <f ca="1">NAC_d!BX32+NAC_d!BY32</f>
        <v>413.40582176073013</v>
      </c>
      <c r="D32" s="34">
        <f ca="1">NAC_d!BZ32+NAC_d!CA32</f>
        <v>413.19453768276378</v>
      </c>
      <c r="E32" s="34">
        <f ca="1">NAC_d!CB32+NAC_d!CC32</f>
        <v>412.59129266100501</v>
      </c>
      <c r="F32" s="34">
        <f ca="1">NAC_d!CD32+NAC_d!CE32</f>
        <v>411.12096279047245</v>
      </c>
      <c r="G32" s="216" cm="1">
        <f t="array" aca="1" ref="G32" ca="1">SUMPRODUCT($B$3:$F$3/100,B32:F32)</f>
        <v>412.37221754509289</v>
      </c>
      <c r="H32" s="35">
        <f>NAC_d!B32</f>
        <v>43525</v>
      </c>
      <c r="I32" s="219">
        <f t="shared" ca="1" si="7"/>
        <v>4.8676804765317216E-2</v>
      </c>
      <c r="J32" s="220">
        <f t="shared" ca="1" si="8"/>
        <v>4.7889502315680677E-2</v>
      </c>
      <c r="K32" s="220">
        <f t="shared" ca="1" si="9"/>
        <v>4.7530600838530779E-2</v>
      </c>
      <c r="L32" s="220">
        <f t="shared" ca="1" si="10"/>
        <v>4.6544721199983874E-2</v>
      </c>
      <c r="M32" s="220">
        <f t="shared" ca="1" si="11"/>
        <v>4.5217985424365725E-2</v>
      </c>
      <c r="N32" s="221">
        <f t="shared" ca="1" si="12"/>
        <v>4.676042269879388E-2</v>
      </c>
      <c r="O32" s="223">
        <f>NAC_d!B32</f>
        <v>43525</v>
      </c>
      <c r="P32" s="222">
        <f t="shared" ca="1" si="17"/>
        <v>0.560775790448095</v>
      </c>
      <c r="Q32" s="222">
        <f t="shared" ca="1" si="18"/>
        <v>0.5534849715237351</v>
      </c>
      <c r="R32" s="222">
        <f t="shared" ca="1" si="19"/>
        <v>0.55010115751875688</v>
      </c>
      <c r="S32" s="222">
        <f t="shared" ca="1" si="20"/>
        <v>0.54777003074688912</v>
      </c>
      <c r="T32" s="222">
        <f t="shared" ca="1" si="21"/>
        <v>0.53840871744652641</v>
      </c>
      <c r="U32" s="222">
        <f t="shared" ca="1" si="22"/>
        <v>0.54761144451813526</v>
      </c>
      <c r="W32">
        <f t="shared" si="27"/>
        <v>1</v>
      </c>
      <c r="X32">
        <f t="shared" si="28"/>
        <v>2025</v>
      </c>
      <c r="Y32" s="35">
        <f t="shared" si="13"/>
        <v>45658</v>
      </c>
      <c r="Z32" t="str">
        <f t="shared" si="29"/>
        <v>Q3</v>
      </c>
      <c r="AA32" s="38">
        <f t="shared" ca="1" si="14"/>
        <v>2.2063075276341326</v>
      </c>
      <c r="AB32" s="48">
        <f t="shared" ca="1" si="26"/>
        <v>2.2063075276341326E-2</v>
      </c>
    </row>
    <row r="33" spans="1:28" x14ac:dyDescent="0.25">
      <c r="A33" s="35">
        <f>NAC_d!B33</f>
        <v>43556</v>
      </c>
      <c r="B33" s="34">
        <f ca="1">NAC_d!BV33+NAC_d!BW33</f>
        <v>426.84291213802743</v>
      </c>
      <c r="C33" s="34">
        <f ca="1">NAC_d!BX33+NAC_d!BY33</f>
        <v>427.40774364030358</v>
      </c>
      <c r="D33" s="34">
        <f ca="1">NAC_d!BZ33+NAC_d!CA33</f>
        <v>427.35684106900226</v>
      </c>
      <c r="E33" s="34">
        <f ca="1">NAC_d!CB33+NAC_d!CC33</f>
        <v>426.91310775837269</v>
      </c>
      <c r="F33" s="34">
        <f ca="1">NAC_d!CD33+NAC_d!CE33</f>
        <v>425.46148740497074</v>
      </c>
      <c r="G33" s="216" cm="1">
        <f t="array" aca="1" ref="G33" ca="1">SUMPRODUCT($B$3:$F$3/100,B33:F33)</f>
        <v>426.55836365510697</v>
      </c>
      <c r="H33" s="35">
        <f>NAC_d!B33</f>
        <v>43556</v>
      </c>
      <c r="I33" s="219">
        <f t="shared" ca="1" si="7"/>
        <v>3.3429615356995512E-2</v>
      </c>
      <c r="J33" s="220">
        <f t="shared" ca="1" si="8"/>
        <v>3.3869677548173049E-2</v>
      </c>
      <c r="K33" s="220">
        <f t="shared" ca="1" si="9"/>
        <v>3.4275146679484392E-2</v>
      </c>
      <c r="L33" s="220">
        <f t="shared" ca="1" si="10"/>
        <v>3.4711869474993495E-2</v>
      </c>
      <c r="M33" s="220">
        <f t="shared" ca="1" si="11"/>
        <v>3.4881521285517358E-2</v>
      </c>
      <c r="N33" s="221">
        <f t="shared" ca="1" si="12"/>
        <v>3.440131392571999E-2</v>
      </c>
      <c r="O33" s="223">
        <f>NAC_d!B33</f>
        <v>43556</v>
      </c>
      <c r="P33" s="222">
        <f t="shared" ca="1" si="17"/>
        <v>0.57095678928225291</v>
      </c>
      <c r="Q33" s="222">
        <f t="shared" ca="1" si="18"/>
        <v>0.56312583656130721</v>
      </c>
      <c r="R33" s="222">
        <f t="shared" ca="1" si="19"/>
        <v>0.56043161268130026</v>
      </c>
      <c r="S33" s="222">
        <f t="shared" ca="1" si="20"/>
        <v>0.558359306637078</v>
      </c>
      <c r="T33" s="222">
        <f t="shared" ca="1" si="21"/>
        <v>0.54949894838906221</v>
      </c>
      <c r="U33" s="222">
        <f t="shared" ca="1" si="22"/>
        <v>0.55811967388830119</v>
      </c>
      <c r="W33">
        <f t="shared" si="27"/>
        <v>2</v>
      </c>
      <c r="X33">
        <f t="shared" si="28"/>
        <v>2025</v>
      </c>
      <c r="Y33" s="35">
        <f t="shared" si="13"/>
        <v>45689</v>
      </c>
      <c r="Z33" t="str">
        <f t="shared" si="29"/>
        <v>Q3</v>
      </c>
      <c r="AA33" s="38">
        <f t="shared" ca="1" si="14"/>
        <v>2.4690954152341016</v>
      </c>
      <c r="AB33" s="48">
        <f t="shared" ca="1" si="26"/>
        <v>2.4690954152341016E-2</v>
      </c>
    </row>
    <row r="34" spans="1:28" x14ac:dyDescent="0.25">
      <c r="A34" s="35">
        <f>NAC_d!B34</f>
        <v>43586</v>
      </c>
      <c r="B34" s="34">
        <f ca="1">NAC_d!BV34+NAC_d!BW34</f>
        <v>439.6740713023155</v>
      </c>
      <c r="C34" s="34">
        <f ca="1">NAC_d!BX34+NAC_d!BY34</f>
        <v>440.41037504859924</v>
      </c>
      <c r="D34" s="34">
        <f ca="1">NAC_d!BZ34+NAC_d!CA34</f>
        <v>440.43733605166926</v>
      </c>
      <c r="E34" s="34">
        <f ca="1">NAC_d!CB34+NAC_d!CC34</f>
        <v>440.14687948676544</v>
      </c>
      <c r="F34" s="34">
        <f ca="1">NAC_d!CD34+NAC_d!CE34</f>
        <v>438.91162308363687</v>
      </c>
      <c r="G34" s="216" cm="1">
        <f t="array" aca="1" ref="G34" ca="1">SUMPRODUCT($B$3:$F$3/100,B34:F34)</f>
        <v>439.74892543326007</v>
      </c>
      <c r="H34" s="35">
        <f>NAC_d!B34</f>
        <v>43586</v>
      </c>
      <c r="I34" s="219">
        <f t="shared" ca="1" si="7"/>
        <v>3.0060611994275899E-2</v>
      </c>
      <c r="J34" s="220">
        <f t="shared" ca="1" si="8"/>
        <v>3.0422077282807436E-2</v>
      </c>
      <c r="K34" s="220">
        <f t="shared" ca="1" si="9"/>
        <v>3.0607898892988539E-2</v>
      </c>
      <c r="L34" s="220">
        <f t="shared" ca="1" si="10"/>
        <v>3.0998747726159959E-2</v>
      </c>
      <c r="M34" s="220">
        <f t="shared" ca="1" si="11"/>
        <v>3.1613050950164645E-2</v>
      </c>
      <c r="N34" s="221">
        <f t="shared" ca="1" si="12"/>
        <v>3.0923228570940209E-2</v>
      </c>
      <c r="O34" s="223">
        <f>NAC_d!B34</f>
        <v>43586</v>
      </c>
      <c r="P34" s="222">
        <f t="shared" ca="1" si="17"/>
        <v>0.58225943527465773</v>
      </c>
      <c r="Q34" s="222">
        <f t="shared" ca="1" si="18"/>
        <v>0.57682030673920837</v>
      </c>
      <c r="R34" s="222">
        <f t="shared" ca="1" si="19"/>
        <v>0.57480699673567082</v>
      </c>
      <c r="S34" s="222">
        <f t="shared" ca="1" si="20"/>
        <v>0.57405796624795102</v>
      </c>
      <c r="T34" s="222">
        <f t="shared" ca="1" si="21"/>
        <v>0.5674384155095944</v>
      </c>
      <c r="U34" s="222">
        <f t="shared" ca="1" si="22"/>
        <v>0.57347149080955861</v>
      </c>
      <c r="W34">
        <f t="shared" si="27"/>
        <v>3</v>
      </c>
      <c r="X34">
        <f t="shared" si="28"/>
        <v>2025</v>
      </c>
      <c r="Y34" s="35">
        <f t="shared" si="13"/>
        <v>45717</v>
      </c>
      <c r="Z34" t="str">
        <f t="shared" si="29"/>
        <v>Q3</v>
      </c>
      <c r="AA34" s="38">
        <f t="shared" ca="1" si="14"/>
        <v>3.8612418526199344</v>
      </c>
      <c r="AB34" s="48">
        <f t="shared" ca="1" si="26"/>
        <v>3.8612418526199344E-2</v>
      </c>
    </row>
    <row r="35" spans="1:28" x14ac:dyDescent="0.25">
      <c r="A35" s="35">
        <f>NAC_d!B35</f>
        <v>43617</v>
      </c>
      <c r="B35" s="34">
        <f ca="1">NAC_d!BV35+NAC_d!BW35</f>
        <v>451.68124969096908</v>
      </c>
      <c r="C35" s="34">
        <f ca="1">NAC_d!BX35+NAC_d!BY35</f>
        <v>452.40926081299273</v>
      </c>
      <c r="D35" s="34">
        <f ca="1">NAC_d!BZ35+NAC_d!CA35</f>
        <v>452.52616311752377</v>
      </c>
      <c r="E35" s="34">
        <f ca="1">NAC_d!CB35+NAC_d!CC35</f>
        <v>452.06895248721696</v>
      </c>
      <c r="F35" s="34">
        <f ca="1">NAC_d!CD35+NAC_d!CE35</f>
        <v>450.78443537403336</v>
      </c>
      <c r="G35" s="216" cm="1">
        <f t="array" aca="1" ref="G35" ca="1">SUMPRODUCT($B$3:$F$3/100,B35:F35)</f>
        <v>451.70596024108056</v>
      </c>
      <c r="H35" s="35">
        <f>NAC_d!B35</f>
        <v>43617</v>
      </c>
      <c r="I35" s="219">
        <f t="shared" ca="1" si="7"/>
        <v>2.7309271054097639E-2</v>
      </c>
      <c r="J35" s="220">
        <f t="shared" ca="1" si="8"/>
        <v>2.7244784510513487E-2</v>
      </c>
      <c r="K35" s="220">
        <f t="shared" ca="1" si="9"/>
        <v>2.7447325819889956E-2</v>
      </c>
      <c r="L35" s="220">
        <f t="shared" ca="1" si="10"/>
        <v>2.7086578494781799E-2</v>
      </c>
      <c r="M35" s="220">
        <f t="shared" ca="1" si="11"/>
        <v>2.7050576166068208E-2</v>
      </c>
      <c r="N35" s="221">
        <f t="shared" ca="1" si="12"/>
        <v>2.7190594715018168E-2</v>
      </c>
      <c r="O35" s="223">
        <f>NAC_d!B35</f>
        <v>43617</v>
      </c>
      <c r="P35" s="222">
        <f t="shared" ca="1" si="17"/>
        <v>0.56683494640076959</v>
      </c>
      <c r="Q35" s="222">
        <f t="shared" ca="1" si="18"/>
        <v>0.56199220636279823</v>
      </c>
      <c r="R35" s="222">
        <f t="shared" ca="1" si="19"/>
        <v>0.56038512100330884</v>
      </c>
      <c r="S35" s="222">
        <f t="shared" ca="1" si="20"/>
        <v>0.55865711006351582</v>
      </c>
      <c r="T35" s="222">
        <f t="shared" ca="1" si="21"/>
        <v>0.55273444659849957</v>
      </c>
      <c r="U35" s="222">
        <f t="shared" ca="1" si="22"/>
        <v>0.55855615730079644</v>
      </c>
      <c r="W35">
        <f t="shared" si="27"/>
        <v>4</v>
      </c>
      <c r="X35">
        <f t="shared" si="28"/>
        <v>2025</v>
      </c>
      <c r="Y35" s="35">
        <f t="shared" si="13"/>
        <v>45748</v>
      </c>
      <c r="Z35" t="str">
        <f t="shared" si="29"/>
        <v>Q3</v>
      </c>
      <c r="AA35" s="38">
        <f t="shared" ca="1" si="14"/>
        <v>2.7925689551537625</v>
      </c>
      <c r="AB35" s="48">
        <f t="shared" ca="1" si="26"/>
        <v>2.7925689551537625E-2</v>
      </c>
    </row>
    <row r="36" spans="1:28" x14ac:dyDescent="0.25">
      <c r="A36" s="35">
        <f>NAC_d!B36</f>
        <v>43647</v>
      </c>
      <c r="B36" s="34">
        <f ca="1">NAC_d!BV36+NAC_d!BW36</f>
        <v>461.12941890887419</v>
      </c>
      <c r="C36" s="34">
        <f ca="1">NAC_d!BX36+NAC_d!BY36</f>
        <v>462.06613988002255</v>
      </c>
      <c r="D36" s="34">
        <f ca="1">NAC_d!BZ36+NAC_d!CA36</f>
        <v>462.48237206219596</v>
      </c>
      <c r="E36" s="34">
        <f ca="1">NAC_d!CB36+NAC_d!CC36</f>
        <v>462.13338575647708</v>
      </c>
      <c r="F36" s="34">
        <f ca="1">NAC_d!CD36+NAC_d!CE36</f>
        <v>461.1614778694381</v>
      </c>
      <c r="G36" s="216" cm="1">
        <f t="array" aca="1" ref="G36" ca="1">SUMPRODUCT($B$3:$F$3/100,B36:F36)</f>
        <v>461.7130127394621</v>
      </c>
      <c r="H36" s="35">
        <f>NAC_d!B36</f>
        <v>43647</v>
      </c>
      <c r="I36" s="219">
        <f t="shared" ca="1" si="7"/>
        <v>2.0917780457721857E-2</v>
      </c>
      <c r="J36" s="220">
        <f t="shared" ca="1" si="8"/>
        <v>2.1345449581814835E-2</v>
      </c>
      <c r="K36" s="220">
        <f t="shared" ca="1" si="9"/>
        <v>2.2001399601035976E-2</v>
      </c>
      <c r="L36" s="220">
        <f t="shared" ca="1" si="10"/>
        <v>2.2263049063394158E-2</v>
      </c>
      <c r="M36" s="220">
        <f t="shared" ca="1" si="11"/>
        <v>2.3019966265682035E-2</v>
      </c>
      <c r="N36" s="221">
        <f t="shared" ca="1" si="12"/>
        <v>2.2153908469661587E-2</v>
      </c>
      <c r="O36" s="223">
        <f>NAC_d!B36</f>
        <v>43647</v>
      </c>
      <c r="P36" s="222">
        <f t="shared" ca="1" si="17"/>
        <v>0.55001972313189995</v>
      </c>
      <c r="Q36" s="222">
        <f t="shared" ca="1" si="18"/>
        <v>0.54664751243704335</v>
      </c>
      <c r="R36" s="222">
        <f t="shared" ca="1" si="19"/>
        <v>0.54652438596785347</v>
      </c>
      <c r="S36" s="222">
        <f t="shared" ca="1" si="20"/>
        <v>0.54503598659483354</v>
      </c>
      <c r="T36" s="222">
        <f t="shared" ca="1" si="21"/>
        <v>0.54097620201591101</v>
      </c>
      <c r="U36" s="222">
        <f t="shared" ca="1" si="22"/>
        <v>0.54484135367052655</v>
      </c>
      <c r="W36">
        <f t="shared" si="27"/>
        <v>5</v>
      </c>
      <c r="X36">
        <f t="shared" si="28"/>
        <v>2025</v>
      </c>
      <c r="Y36" s="35">
        <f t="shared" si="13"/>
        <v>45778</v>
      </c>
      <c r="Z36" t="str">
        <f t="shared" si="29"/>
        <v>Q3</v>
      </c>
      <c r="AA36" s="38">
        <f t="shared" ca="1" si="14"/>
        <v>1.4593520686713823</v>
      </c>
      <c r="AB36" s="48">
        <f t="shared" ca="1" si="26"/>
        <v>1.4593520686713823E-2</v>
      </c>
    </row>
    <row r="37" spans="1:28" x14ac:dyDescent="0.25">
      <c r="A37" s="35">
        <f>NAC_d!B37</f>
        <v>43678</v>
      </c>
      <c r="B37" s="34">
        <f ca="1">NAC_d!BV37+NAC_d!BW37</f>
        <v>479.80184735150453</v>
      </c>
      <c r="C37" s="34">
        <f ca="1">NAC_d!BX37+NAC_d!BY37</f>
        <v>480.31949010520395</v>
      </c>
      <c r="D37" s="34">
        <f ca="1">NAC_d!BZ37+NAC_d!CA37</f>
        <v>480.60323791780513</v>
      </c>
      <c r="E37" s="34">
        <f ca="1">NAC_d!CB37+NAC_d!CC37</f>
        <v>480.32315279898637</v>
      </c>
      <c r="F37" s="34">
        <f ca="1">NAC_d!CD37+NAC_d!CE37</f>
        <v>479.38431646541068</v>
      </c>
      <c r="G37" s="216" cm="1">
        <f t="array" aca="1" ref="G37" ca="1">SUMPRODUCT($B$3:$F$3/100,B37:F37)</f>
        <v>479.96872928933669</v>
      </c>
      <c r="H37" s="35">
        <f>NAC_d!B37</f>
        <v>43678</v>
      </c>
      <c r="I37" s="219">
        <f t="shared" ca="1" si="7"/>
        <v>4.0492815415709371E-2</v>
      </c>
      <c r="J37" s="220">
        <f t="shared" ca="1" si="8"/>
        <v>3.9503760716855352E-2</v>
      </c>
      <c r="K37" s="220">
        <f t="shared" ca="1" si="9"/>
        <v>3.9181743889629139E-2</v>
      </c>
      <c r="L37" s="220">
        <f t="shared" ca="1" si="10"/>
        <v>3.9360426238701729E-2</v>
      </c>
      <c r="M37" s="220">
        <f t="shared" ca="1" si="11"/>
        <v>3.9515092804719876E-2</v>
      </c>
      <c r="N37" s="221">
        <f t="shared" ca="1" si="12"/>
        <v>3.9539099064067385E-2</v>
      </c>
      <c r="O37" s="223">
        <f>NAC_d!B37</f>
        <v>43678</v>
      </c>
      <c r="P37" s="222">
        <f t="shared" ca="1" si="17"/>
        <v>0.5520255239040821</v>
      </c>
      <c r="Q37" s="222">
        <f t="shared" ca="1" si="18"/>
        <v>0.54721933993083716</v>
      </c>
      <c r="R37" s="222">
        <f t="shared" ca="1" si="19"/>
        <v>0.54687749210012138</v>
      </c>
      <c r="S37" s="222">
        <f t="shared" ca="1" si="20"/>
        <v>0.54623932195174718</v>
      </c>
      <c r="T37" s="222">
        <f t="shared" ca="1" si="21"/>
        <v>0.54256074281775879</v>
      </c>
      <c r="U37" s="222">
        <f t="shared" ca="1" si="22"/>
        <v>0.54601797326188017</v>
      </c>
      <c r="W37">
        <f t="shared" si="27"/>
        <v>6</v>
      </c>
      <c r="X37">
        <f t="shared" si="28"/>
        <v>2025</v>
      </c>
      <c r="Y37" s="35">
        <f t="shared" si="13"/>
        <v>45809</v>
      </c>
      <c r="Z37" t="str">
        <f t="shared" si="29"/>
        <v>Q3</v>
      </c>
      <c r="AA37" s="38">
        <f t="shared" ca="1" si="14"/>
        <v>1.5198184102806822</v>
      </c>
      <c r="AB37" s="48">
        <f t="shared" ca="1" si="26"/>
        <v>1.5198184102806822E-2</v>
      </c>
    </row>
    <row r="38" spans="1:28" x14ac:dyDescent="0.25">
      <c r="A38" s="35">
        <f>NAC_d!B38</f>
        <v>43709</v>
      </c>
      <c r="B38" s="34">
        <f ca="1">NAC_d!BV38+NAC_d!BW38</f>
        <v>508.03580183941494</v>
      </c>
      <c r="C38" s="34">
        <f ca="1">NAC_d!BX38+NAC_d!BY38</f>
        <v>508.32444501334146</v>
      </c>
      <c r="D38" s="34">
        <f ca="1">NAC_d!BZ38+NAC_d!CA38</f>
        <v>508.86668703550004</v>
      </c>
      <c r="E38" s="34">
        <f ca="1">NAC_d!CB38+NAC_d!CC38</f>
        <v>508.56656924293219</v>
      </c>
      <c r="F38" s="34">
        <f ca="1">NAC_d!CD38+NAC_d!CE38</f>
        <v>507.56276854411499</v>
      </c>
      <c r="G38" s="216" cm="1">
        <f t="array" aca="1" ref="G38" ca="1">SUMPRODUCT($B$3:$F$3/100,B38:F38)</f>
        <v>508.15439050462356</v>
      </c>
      <c r="H38" s="35">
        <f>NAC_d!B38</f>
        <v>43709</v>
      </c>
      <c r="I38" s="219">
        <f t="shared" ca="1" si="7"/>
        <v>5.8845030805448451E-2</v>
      </c>
      <c r="J38" s="220">
        <f t="shared" ca="1" si="8"/>
        <v>5.830484809601133E-2</v>
      </c>
      <c r="K38" s="220">
        <f t="shared" ca="1" si="9"/>
        <v>5.8808278612822562E-2</v>
      </c>
      <c r="L38" s="220">
        <f t="shared" ca="1" si="10"/>
        <v>5.8800864125251984E-2</v>
      </c>
      <c r="M38" s="220">
        <f t="shared" ca="1" si="11"/>
        <v>5.8780504724203819E-2</v>
      </c>
      <c r="N38" s="221">
        <f t="shared" ca="1" si="12"/>
        <v>5.872395323966173E-2</v>
      </c>
      <c r="O38" s="223">
        <f>NAC_d!B38</f>
        <v>43709</v>
      </c>
      <c r="P38" s="222">
        <f t="shared" ca="1" si="17"/>
        <v>0.54221626640817622</v>
      </c>
      <c r="Q38" s="222">
        <f t="shared" ca="1" si="18"/>
        <v>0.537108197238364</v>
      </c>
      <c r="R38" s="222">
        <f t="shared" ca="1" si="19"/>
        <v>0.5383318010069591</v>
      </c>
      <c r="S38" s="222">
        <f t="shared" ca="1" si="20"/>
        <v>0.53603011710110726</v>
      </c>
      <c r="T38" s="222">
        <f t="shared" ca="1" si="21"/>
        <v>0.53331321280830024</v>
      </c>
      <c r="U38" s="222">
        <f t="shared" ca="1" si="22"/>
        <v>0.53647795027122935</v>
      </c>
      <c r="W38">
        <f t="shared" si="27"/>
        <v>7</v>
      </c>
      <c r="X38">
        <f t="shared" si="28"/>
        <v>2025</v>
      </c>
      <c r="Y38" s="35">
        <f t="shared" si="13"/>
        <v>45839</v>
      </c>
      <c r="Z38" t="str">
        <f t="shared" si="29"/>
        <v>Q3</v>
      </c>
      <c r="AA38" s="38">
        <f t="shared" ca="1" si="14"/>
        <v>1.8727017516928512</v>
      </c>
      <c r="AB38" s="48">
        <f t="shared" ca="1" si="26"/>
        <v>1.8727017516928512E-2</v>
      </c>
    </row>
    <row r="39" spans="1:28" x14ac:dyDescent="0.25">
      <c r="A39" s="35">
        <f>NAC_d!B39</f>
        <v>43739</v>
      </c>
      <c r="B39" s="34">
        <f ca="1">NAC_d!BV39+NAC_d!BW39</f>
        <v>523.70809582667277</v>
      </c>
      <c r="C39" s="34">
        <f ca="1">NAC_d!BX39+NAC_d!BY39</f>
        <v>524.50615177917939</v>
      </c>
      <c r="D39" s="34">
        <f ca="1">NAC_d!BZ39+NAC_d!CA39</f>
        <v>525.32043994939181</v>
      </c>
      <c r="E39" s="34">
        <f ca="1">NAC_d!CB39+NAC_d!CC39</f>
        <v>525.40639684890471</v>
      </c>
      <c r="F39" s="34">
        <f ca="1">NAC_d!CD39+NAC_d!CE39</f>
        <v>524.97677706505715</v>
      </c>
      <c r="G39" s="216" cm="1">
        <f t="array" aca="1" ref="G39" ca="1">SUMPRODUCT($B$3:$F$3/100,B39:F39)</f>
        <v>524.86554236849997</v>
      </c>
      <c r="H39" s="35">
        <f>NAC_d!B39</f>
        <v>43739</v>
      </c>
      <c r="I39" s="219">
        <f t="shared" ca="1" si="7"/>
        <v>3.084879831404419E-2</v>
      </c>
      <c r="J39" s="220">
        <f t="shared" ca="1" si="8"/>
        <v>3.1833422383244381E-2</v>
      </c>
      <c r="K39" s="220">
        <f t="shared" ca="1" si="9"/>
        <v>3.2334112908326329E-2</v>
      </c>
      <c r="L39" s="220">
        <f t="shared" ca="1" si="10"/>
        <v>3.3112336957265676E-2</v>
      </c>
      <c r="M39" s="220">
        <f t="shared" ca="1" si="11"/>
        <v>3.430907387256199E-2</v>
      </c>
      <c r="N39" s="221">
        <f t="shared" ca="1" si="12"/>
        <v>3.2885973586258554E-2</v>
      </c>
      <c r="O39" s="223">
        <f>NAC_d!B39</f>
        <v>43739</v>
      </c>
      <c r="P39" s="222">
        <f t="shared" ca="1" si="17"/>
        <v>0.50715522494377052</v>
      </c>
      <c r="Q39" s="222">
        <f t="shared" ca="1" si="18"/>
        <v>0.50367248464726866</v>
      </c>
      <c r="R39" s="222">
        <f t="shared" ca="1" si="19"/>
        <v>0.50559312376561594</v>
      </c>
      <c r="S39" s="222">
        <f t="shared" ca="1" si="20"/>
        <v>0.50480422449958273</v>
      </c>
      <c r="T39" s="222">
        <f t="shared" ca="1" si="21"/>
        <v>0.50566279288272686</v>
      </c>
      <c r="U39" s="222">
        <f t="shared" ca="1" si="22"/>
        <v>0.50533156176511929</v>
      </c>
      <c r="W39">
        <f t="shared" si="27"/>
        <v>8</v>
      </c>
      <c r="X39">
        <f t="shared" si="28"/>
        <v>2025</v>
      </c>
      <c r="Y39" s="35">
        <f t="shared" si="13"/>
        <v>45870</v>
      </c>
      <c r="Z39" t="str">
        <f t="shared" si="29"/>
        <v>Q3</v>
      </c>
      <c r="AA39" s="38">
        <f t="shared" ca="1" si="14"/>
        <v>1.8536837518142946</v>
      </c>
      <c r="AB39" s="48">
        <f t="shared" ca="1" si="26"/>
        <v>1.8536837518142946E-2</v>
      </c>
    </row>
    <row r="40" spans="1:28" x14ac:dyDescent="0.25">
      <c r="A40" s="35">
        <f>NAC_d!B40</f>
        <v>43770</v>
      </c>
      <c r="B40" s="34">
        <f ca="1">NAC_d!BV40+NAC_d!BW40</f>
        <v>546.59315885495698</v>
      </c>
      <c r="C40" s="34">
        <f ca="1">NAC_d!BX40+NAC_d!BY40</f>
        <v>547.2822208706217</v>
      </c>
      <c r="D40" s="34">
        <f ca="1">NAC_d!BZ40+NAC_d!CA40</f>
        <v>548.31960631995503</v>
      </c>
      <c r="E40" s="34">
        <f ca="1">NAC_d!CB40+NAC_d!CC40</f>
        <v>547.97196706246996</v>
      </c>
      <c r="F40" s="34">
        <f ca="1">NAC_d!CD40+NAC_d!CE40</f>
        <v>546.72747670527156</v>
      </c>
      <c r="G40" s="216" cm="1">
        <f t="array" aca="1" ref="G40" ca="1">SUMPRODUCT($B$3:$F$3/100,B40:F40)</f>
        <v>547.31438877372318</v>
      </c>
      <c r="H40" s="35">
        <f>NAC_d!B40</f>
        <v>43770</v>
      </c>
      <c r="I40" s="219">
        <f t="shared" ca="1" si="7"/>
        <v>4.3698127278632537E-2</v>
      </c>
      <c r="J40" s="220">
        <f t="shared" ca="1" si="8"/>
        <v>4.3423835953465106E-2</v>
      </c>
      <c r="K40" s="220">
        <f t="shared" ca="1" si="9"/>
        <v>4.3781213563246935E-2</v>
      </c>
      <c r="L40" s="220">
        <f t="shared" ca="1" si="10"/>
        <v>4.2948792304206673E-2</v>
      </c>
      <c r="M40" s="220">
        <f t="shared" ca="1" si="11"/>
        <v>4.1431736774746764E-2</v>
      </c>
      <c r="N40" s="221">
        <f t="shared" ca="1" si="12"/>
        <v>4.2770661422963485E-2</v>
      </c>
      <c r="O40" s="223">
        <f>NAC_d!B40</f>
        <v>43770</v>
      </c>
      <c r="P40" s="222">
        <f t="shared" ca="1" si="17"/>
        <v>0.5245766910528793</v>
      </c>
      <c r="Q40" s="222">
        <f t="shared" ca="1" si="18"/>
        <v>0.52089192114237348</v>
      </c>
      <c r="R40" s="222">
        <f t="shared" ca="1" si="19"/>
        <v>0.52276153708412321</v>
      </c>
      <c r="S40" s="222">
        <f t="shared" ca="1" si="20"/>
        <v>0.52114038293655041</v>
      </c>
      <c r="T40" s="222">
        <f t="shared" ca="1" si="21"/>
        <v>0.52021172125098181</v>
      </c>
      <c r="U40" s="222">
        <f t="shared" ca="1" si="22"/>
        <v>0.52150677861930395</v>
      </c>
      <c r="W40">
        <f t="shared" si="27"/>
        <v>9</v>
      </c>
      <c r="X40">
        <f t="shared" si="28"/>
        <v>2025</v>
      </c>
      <c r="Y40" s="35">
        <f t="shared" si="13"/>
        <v>45901</v>
      </c>
      <c r="Z40" t="str">
        <f t="shared" si="29"/>
        <v>Q3</v>
      </c>
      <c r="AA40" s="38">
        <f t="shared" ca="1" si="14"/>
        <v>2.0885193194481788</v>
      </c>
      <c r="AB40" s="48">
        <f t="shared" ca="1" si="26"/>
        <v>2.0885193194481788E-2</v>
      </c>
    </row>
    <row r="41" spans="1:28" x14ac:dyDescent="0.25">
      <c r="A41" s="35">
        <f>NAC_d!B41</f>
        <v>43800</v>
      </c>
      <c r="B41" s="34">
        <f ca="1">NAC_d!BV41+NAC_d!BW41</f>
        <v>566.01186032507837</v>
      </c>
      <c r="C41" s="34">
        <f ca="1">NAC_d!BX41+NAC_d!BY41</f>
        <v>567.1718082204759</v>
      </c>
      <c r="D41" s="34">
        <f ca="1">NAC_d!BZ41+NAC_d!CA41</f>
        <v>568.49151816351878</v>
      </c>
      <c r="E41" s="34">
        <f ca="1">NAC_d!CB41+NAC_d!CC41</f>
        <v>568.6429922014504</v>
      </c>
      <c r="F41" s="34">
        <f ca="1">NAC_d!CD41+NAC_d!CE41</f>
        <v>567.84915810598295</v>
      </c>
      <c r="G41" s="216" cm="1">
        <f t="array" aca="1" ref="G41" ca="1">SUMPRODUCT($B$3:$F$3/100,B41:F41)</f>
        <v>567.76706256226612</v>
      </c>
      <c r="H41" s="35">
        <f>NAC_d!B41</f>
        <v>43800</v>
      </c>
      <c r="I41" s="219">
        <f t="shared" ca="1" si="7"/>
        <v>3.5526792012547492E-2</v>
      </c>
      <c r="J41" s="220">
        <f t="shared" ca="1" si="8"/>
        <v>3.6342469372042885E-2</v>
      </c>
      <c r="K41" s="220">
        <f t="shared" ca="1" si="9"/>
        <v>3.6788602142001636E-2</v>
      </c>
      <c r="L41" s="220">
        <f t="shared" ca="1" si="10"/>
        <v>3.7722778502324195E-2</v>
      </c>
      <c r="M41" s="220">
        <f t="shared" ca="1" si="11"/>
        <v>3.8632924630011889E-2</v>
      </c>
      <c r="N41" s="221">
        <f t="shared" ca="1" si="12"/>
        <v>3.7369150543196783E-2</v>
      </c>
      <c r="O41" s="223">
        <f>NAC_d!B41</f>
        <v>43800</v>
      </c>
      <c r="P41" s="222">
        <f t="shared" ca="1" si="17"/>
        <v>0.54262279073523678</v>
      </c>
      <c r="Q41" s="222">
        <f t="shared" ca="1" si="18"/>
        <v>0.53857393070541582</v>
      </c>
      <c r="R41" s="222">
        <f t="shared" ca="1" si="19"/>
        <v>0.54018193584987428</v>
      </c>
      <c r="S41" s="222">
        <f t="shared" ca="1" si="20"/>
        <v>0.53867245050516921</v>
      </c>
      <c r="T41" s="222">
        <f t="shared" ca="1" si="21"/>
        <v>0.53743107921745925</v>
      </c>
      <c r="U41" s="222">
        <f t="shared" ca="1" si="22"/>
        <v>0.53900222264459163</v>
      </c>
      <c r="W41">
        <f t="shared" si="27"/>
        <v>10</v>
      </c>
      <c r="X41">
        <f t="shared" si="28"/>
        <v>2025</v>
      </c>
      <c r="Y41" s="35">
        <f t="shared" si="13"/>
        <v>45931</v>
      </c>
      <c r="Z41" t="str">
        <f t="shared" si="29"/>
        <v>Q3</v>
      </c>
      <c r="AA41" s="38">
        <f t="shared" ca="1" si="14"/>
        <v>2.3418202792395926</v>
      </c>
      <c r="AB41" s="48">
        <f t="shared" ca="1" si="26"/>
        <v>2.3418202792395926E-2</v>
      </c>
    </row>
    <row r="42" spans="1:28" x14ac:dyDescent="0.25">
      <c r="A42" s="35">
        <f>NAC_d!B42</f>
        <v>43831</v>
      </c>
      <c r="B42" s="34">
        <f ca="1">NAC_d!BV42+NAC_d!BW42</f>
        <v>582.01442571798236</v>
      </c>
      <c r="C42" s="34">
        <f ca="1">NAC_d!BX42+NAC_d!BY42</f>
        <v>581.55576655954394</v>
      </c>
      <c r="D42" s="34">
        <f ca="1">NAC_d!BZ42+NAC_d!CA42</f>
        <v>582.00413442434478</v>
      </c>
      <c r="E42" s="34">
        <f ca="1">NAC_d!CB42+NAC_d!CC42</f>
        <v>581.1104195451328</v>
      </c>
      <c r="F42" s="34">
        <f ca="1">NAC_d!CD42+NAC_d!CE42</f>
        <v>578.89425748720748</v>
      </c>
      <c r="G42" s="216" cm="1">
        <f t="array" aca="1" ref="G42" ca="1">SUMPRODUCT($B$3:$F$3/100,B42:F42)</f>
        <v>580.68779494416469</v>
      </c>
      <c r="H42" s="35">
        <f>NAC_d!B42</f>
        <v>43831</v>
      </c>
      <c r="I42" s="219">
        <f t="shared" ca="1" si="7"/>
        <v>2.8272491293227064E-2</v>
      </c>
      <c r="J42" s="220">
        <f t="shared" ca="1" si="8"/>
        <v>2.5360848565795679E-2</v>
      </c>
      <c r="K42" s="220">
        <f t="shared" ca="1" si="9"/>
        <v>2.3769248667909304E-2</v>
      </c>
      <c r="L42" s="220">
        <f t="shared" ca="1" si="10"/>
        <v>2.1924876442099173E-2</v>
      </c>
      <c r="M42" s="220">
        <f t="shared" ca="1" si="11"/>
        <v>1.9450762977380576E-2</v>
      </c>
      <c r="N42" s="221">
        <f t="shared" ca="1" si="12"/>
        <v>2.2757100990657753E-2</v>
      </c>
      <c r="O42" s="223">
        <f>NAC_d!B42</f>
        <v>43831</v>
      </c>
      <c r="P42" s="222">
        <f t="shared" ca="1" si="17"/>
        <v>0.5396230296457738</v>
      </c>
      <c r="Q42" s="222">
        <f t="shared" ca="1" si="18"/>
        <v>0.5320459527432515</v>
      </c>
      <c r="R42" s="222">
        <f t="shared" ca="1" si="19"/>
        <v>0.53177237602963023</v>
      </c>
      <c r="S42" s="222">
        <f t="shared" ca="1" si="20"/>
        <v>0.52791359019893958</v>
      </c>
      <c r="T42" s="222">
        <f t="shared" ca="1" si="21"/>
        <v>0.52371430107374373</v>
      </c>
      <c r="U42" s="222">
        <f t="shared" ca="1" si="22"/>
        <v>0.52930295760636703</v>
      </c>
      <c r="W42">
        <f>AD1</f>
        <v>10</v>
      </c>
      <c r="X42">
        <f>AF1-1</f>
        <v>2024</v>
      </c>
      <c r="Y42" s="35">
        <f t="shared" si="13"/>
        <v>45566</v>
      </c>
      <c r="Z42" t="s">
        <v>249</v>
      </c>
      <c r="AA42" s="38">
        <f t="shared" ca="1" si="14"/>
        <v>2.7176126712557869</v>
      </c>
      <c r="AB42" s="48">
        <f ca="1">VLOOKUP(Y42,$H$6:$N$264,5,FALSE)</f>
        <v>2.7176126712557869E-2</v>
      </c>
    </row>
    <row r="43" spans="1:28" x14ac:dyDescent="0.25">
      <c r="A43" s="35">
        <f>NAC_d!B43</f>
        <v>43862</v>
      </c>
      <c r="B43" s="34">
        <f ca="1">NAC_d!BV43+NAC_d!BW43</f>
        <v>594.52436447277182</v>
      </c>
      <c r="C43" s="34">
        <f ca="1">NAC_d!BX43+NAC_d!BY43</f>
        <v>593.55129091498304</v>
      </c>
      <c r="D43" s="34">
        <f ca="1">NAC_d!BZ43+NAC_d!CA43</f>
        <v>593.88993081266585</v>
      </c>
      <c r="E43" s="34">
        <f ca="1">NAC_d!CB43+NAC_d!CC43</f>
        <v>592.60677469857865</v>
      </c>
      <c r="F43" s="34">
        <f ca="1">NAC_d!CD43+NAC_d!CE43</f>
        <v>589.95132786391127</v>
      </c>
      <c r="G43" s="216" cm="1">
        <f t="array" aca="1" ref="G43" ca="1">SUMPRODUCT($B$3:$F$3/100,B43:F43)</f>
        <v>592.31139917727762</v>
      </c>
      <c r="H43" s="35">
        <f>NAC_d!B43</f>
        <v>43862</v>
      </c>
      <c r="I43" s="219">
        <f t="shared" ca="1" si="7"/>
        <v>2.1494207363257356E-2</v>
      </c>
      <c r="J43" s="220">
        <f t="shared" ca="1" si="8"/>
        <v>2.0626610628253328E-2</v>
      </c>
      <c r="K43" s="220">
        <f t="shared" ca="1" si="9"/>
        <v>2.0422185488557121E-2</v>
      </c>
      <c r="L43" s="220">
        <f t="shared" ca="1" si="10"/>
        <v>1.978342629348262E-2</v>
      </c>
      <c r="M43" s="220">
        <f t="shared" ca="1" si="11"/>
        <v>1.9100328313324422E-2</v>
      </c>
      <c r="N43" s="221">
        <f t="shared" ca="1" si="12"/>
        <v>2.0016959774797005E-2</v>
      </c>
      <c r="O43" s="223">
        <f>NAC_d!B43</f>
        <v>43862</v>
      </c>
      <c r="P43" s="222">
        <f t="shared" ca="1" si="17"/>
        <v>0.50946882634922286</v>
      </c>
      <c r="Q43" s="222">
        <f t="shared" ca="1" si="18"/>
        <v>0.50451719375088278</v>
      </c>
      <c r="R43" s="222">
        <f t="shared" ca="1" si="19"/>
        <v>0.50562947793318958</v>
      </c>
      <c r="S43" s="222">
        <f t="shared" ca="1" si="20"/>
        <v>0.50315700510361538</v>
      </c>
      <c r="T43" s="222">
        <f t="shared" ca="1" si="21"/>
        <v>0.49986936745575483</v>
      </c>
      <c r="U43" s="222">
        <f t="shared" ca="1" si="22"/>
        <v>0.50351576607927839</v>
      </c>
      <c r="W43">
        <f>+IF(W42=12,1,+W42+1)</f>
        <v>11</v>
      </c>
      <c r="X43">
        <f>+IF(W43=1,X42+1,X42)</f>
        <v>2024</v>
      </c>
      <c r="Y43" s="35">
        <f t="shared" si="13"/>
        <v>45597</v>
      </c>
      <c r="Z43" t="str">
        <f>Z42</f>
        <v>Q4</v>
      </c>
      <c r="AA43" s="38">
        <f t="shared" ca="1" si="14"/>
        <v>2.4930578866491748</v>
      </c>
      <c r="AB43" s="48">
        <f t="shared" ref="AB43:AB54" ca="1" si="30">VLOOKUP(Y43,$H$6:$N$264,5,FALSE)</f>
        <v>2.4930578866491748E-2</v>
      </c>
    </row>
    <row r="44" spans="1:28" x14ac:dyDescent="0.25">
      <c r="A44" s="35">
        <f>NAC_d!B44</f>
        <v>43891</v>
      </c>
      <c r="B44" s="34">
        <f ca="1">NAC_d!BV44+NAC_d!BW44</f>
        <v>614.94855204150576</v>
      </c>
      <c r="C44" s="34">
        <f ca="1">NAC_d!BX44+NAC_d!BY44</f>
        <v>613.7525616863204</v>
      </c>
      <c r="D44" s="34">
        <f ca="1">NAC_d!BZ44+NAC_d!CA44</f>
        <v>614.02472469338636</v>
      </c>
      <c r="E44" s="34">
        <f ca="1">NAC_d!CB44+NAC_d!CC44</f>
        <v>612.11985239637499</v>
      </c>
      <c r="F44" s="34">
        <f ca="1">NAC_d!CD44+NAC_d!CE44</f>
        <v>609.08161411594665</v>
      </c>
      <c r="G44" s="216" cm="1">
        <f t="array" aca="1" ref="G44" ca="1">SUMPRODUCT($B$3:$F$3/100,B44:F44)</f>
        <v>612.02724398023645</v>
      </c>
      <c r="H44" s="35">
        <f>NAC_d!B44</f>
        <v>43891</v>
      </c>
      <c r="I44" s="219">
        <f t="shared" ca="1" si="7"/>
        <v>3.4353827680125848E-2</v>
      </c>
      <c r="J44" s="220">
        <f t="shared" ca="1" si="8"/>
        <v>3.4034583161627552E-2</v>
      </c>
      <c r="K44" s="220">
        <f t="shared" ca="1" si="9"/>
        <v>3.390324172219672E-2</v>
      </c>
      <c r="L44" s="220">
        <f t="shared" ca="1" si="10"/>
        <v>3.2927530583364284E-2</v>
      </c>
      <c r="M44" s="220">
        <f t="shared" ca="1" si="11"/>
        <v>3.2426889047444174E-2</v>
      </c>
      <c r="N44" s="221">
        <f t="shared" ca="1" si="12"/>
        <v>3.3286282908524534E-2</v>
      </c>
      <c r="O44" s="223">
        <f>NAC_d!B44</f>
        <v>43891</v>
      </c>
      <c r="P44" s="222">
        <f t="shared" ca="1" si="17"/>
        <v>0.48885228623661026</v>
      </c>
      <c r="Q44" s="222">
        <f t="shared" ca="1" si="18"/>
        <v>0.48462486346296885</v>
      </c>
      <c r="R44" s="222">
        <f t="shared" ca="1" si="19"/>
        <v>0.48604269586161108</v>
      </c>
      <c r="S44" s="222">
        <f t="shared" ca="1" si="20"/>
        <v>0.48359857147859753</v>
      </c>
      <c r="T44" s="222">
        <f t="shared" ca="1" si="21"/>
        <v>0.48151436983855467</v>
      </c>
      <c r="U44" s="222">
        <f t="shared" ca="1" si="22"/>
        <v>0.48416216694644643</v>
      </c>
      <c r="W44">
        <f t="shared" ref="W44:W54" si="31">+IF(W43=12,1,+W43+1)</f>
        <v>12</v>
      </c>
      <c r="X44">
        <f t="shared" ref="X44:X54" si="32">+IF(W44=1,X43+1,X43)</f>
        <v>2024</v>
      </c>
      <c r="Y44" s="35">
        <f t="shared" si="13"/>
        <v>45627</v>
      </c>
      <c r="Z44" t="str">
        <f t="shared" ref="Z44:Z54" si="33">Z43</f>
        <v>Q4</v>
      </c>
      <c r="AA44" s="38">
        <f t="shared" ca="1" si="14"/>
        <v>2.6930371039256773</v>
      </c>
      <c r="AB44" s="48">
        <f t="shared" ca="1" si="30"/>
        <v>2.6930371039256773E-2</v>
      </c>
    </row>
    <row r="45" spans="1:28" x14ac:dyDescent="0.25">
      <c r="A45" s="35">
        <f>NAC_d!B45</f>
        <v>43922</v>
      </c>
      <c r="B45" s="34">
        <f ca="1">NAC_d!BV45+NAC_d!BW45</f>
        <v>626.83152643450148</v>
      </c>
      <c r="C45" s="34">
        <f ca="1">NAC_d!BX45+NAC_d!BY45</f>
        <v>623.88019193711204</v>
      </c>
      <c r="D45" s="34">
        <f ca="1">NAC_d!BZ45+NAC_d!CA45</f>
        <v>623.4641410637463</v>
      </c>
      <c r="E45" s="34">
        <f ca="1">NAC_d!CB45+NAC_d!CC45</f>
        <v>620.79434657526281</v>
      </c>
      <c r="F45" s="34">
        <f ca="1">NAC_d!CD45+NAC_d!CE45</f>
        <v>616.82703357509274</v>
      </c>
      <c r="G45" s="216" cm="1">
        <f t="array" aca="1" ref="G45" ca="1">SUMPRODUCT($B$3:$F$3/100,B45:F45)</f>
        <v>621.15338431758573</v>
      </c>
      <c r="H45" s="35">
        <f>NAC_d!B45</f>
        <v>43922</v>
      </c>
      <c r="I45" s="219">
        <f t="shared" ca="1" si="7"/>
        <v>1.9323526095876842E-2</v>
      </c>
      <c r="J45" s="220">
        <f t="shared" ca="1" si="8"/>
        <v>1.6501161678193821E-2</v>
      </c>
      <c r="K45" s="220">
        <f t="shared" ca="1" si="9"/>
        <v>1.5373023252562845E-2</v>
      </c>
      <c r="L45" s="220">
        <f t="shared" ca="1" si="10"/>
        <v>1.417123484057603E-2</v>
      </c>
      <c r="M45" s="220">
        <f t="shared" ca="1" si="11"/>
        <v>1.2716554365851618E-2</v>
      </c>
      <c r="N45" s="221">
        <f t="shared" ca="1" si="12"/>
        <v>1.4911330217914243E-2</v>
      </c>
      <c r="O45" s="223">
        <f>NAC_d!B45</f>
        <v>43922</v>
      </c>
      <c r="P45" s="222">
        <f t="shared" ca="1" si="17"/>
        <v>0.46852977666829365</v>
      </c>
      <c r="Q45" s="222">
        <f t="shared" ca="1" si="18"/>
        <v>0.45968387615867612</v>
      </c>
      <c r="R45" s="222">
        <f t="shared" ca="1" si="19"/>
        <v>0.45888419500714162</v>
      </c>
      <c r="S45" s="222">
        <f t="shared" ca="1" si="20"/>
        <v>0.45414683993873628</v>
      </c>
      <c r="T45" s="222">
        <f t="shared" ca="1" si="21"/>
        <v>0.44978347473310287</v>
      </c>
      <c r="U45" s="222">
        <f t="shared" ca="1" si="22"/>
        <v>0.45619787874987772</v>
      </c>
      <c r="W45">
        <f t="shared" si="31"/>
        <v>1</v>
      </c>
      <c r="X45">
        <f t="shared" si="32"/>
        <v>2025</v>
      </c>
      <c r="Y45" s="35">
        <f t="shared" si="13"/>
        <v>45658</v>
      </c>
      <c r="Z45" t="str">
        <f t="shared" si="33"/>
        <v>Q4</v>
      </c>
      <c r="AA45" s="38">
        <f t="shared" ref="AA45:AA54" ca="1" si="34">AB45*100</f>
        <v>2.2235806507155065</v>
      </c>
      <c r="AB45" s="48">
        <f t="shared" ca="1" si="30"/>
        <v>2.2235806507155065E-2</v>
      </c>
    </row>
    <row r="46" spans="1:28" x14ac:dyDescent="0.25">
      <c r="A46" s="35">
        <f>NAC_d!B46</f>
        <v>43952</v>
      </c>
      <c r="B46" s="34">
        <f ca="1">NAC_d!BV46+NAC_d!BW46</f>
        <v>636.1887211684209</v>
      </c>
      <c r="C46" s="34">
        <f ca="1">NAC_d!BX46+NAC_d!BY46</f>
        <v>633.23386501026107</v>
      </c>
      <c r="D46" s="34">
        <f ca="1">NAC_d!BZ46+NAC_d!CA46</f>
        <v>632.93012995886068</v>
      </c>
      <c r="E46" s="34">
        <f ca="1">NAC_d!CB46+NAC_d!CC46</f>
        <v>630.4404069325924</v>
      </c>
      <c r="F46" s="34">
        <f ca="1">NAC_d!CD46+NAC_d!CE46</f>
        <v>626.45860118282917</v>
      </c>
      <c r="G46" s="216" cm="1">
        <f t="array" aca="1" ref="G46" ca="1">SUMPRODUCT($B$3:$F$3/100,B46:F46)</f>
        <v>630.68155466736891</v>
      </c>
      <c r="H46" s="35">
        <f>NAC_d!B46</f>
        <v>43952</v>
      </c>
      <c r="I46" s="219">
        <f t="shared" ca="1" si="7"/>
        <v>1.4927766615607796E-2</v>
      </c>
      <c r="J46" s="220">
        <f t="shared" ca="1" si="8"/>
        <v>1.4992739301606051E-2</v>
      </c>
      <c r="K46" s="220">
        <f t="shared" ca="1" si="9"/>
        <v>1.518289228144476E-2</v>
      </c>
      <c r="L46" s="220">
        <f t="shared" ca="1" si="10"/>
        <v>1.5538254190850864E-2</v>
      </c>
      <c r="M46" s="220">
        <f t="shared" ca="1" si="11"/>
        <v>1.561469761127765E-2</v>
      </c>
      <c r="N46" s="221">
        <f t="shared" ca="1" si="12"/>
        <v>1.533948069887936E-2</v>
      </c>
      <c r="O46" s="223">
        <f>NAC_d!B46</f>
        <v>43952</v>
      </c>
      <c r="P46" s="222">
        <f t="shared" ca="1" si="17"/>
        <v>0.44695528504564441</v>
      </c>
      <c r="Q46" s="222">
        <f t="shared" ca="1" si="18"/>
        <v>0.43782685623694451</v>
      </c>
      <c r="R46" s="222">
        <f t="shared" ca="1" si="19"/>
        <v>0.43704921938000596</v>
      </c>
      <c r="S46" s="222">
        <f t="shared" ca="1" si="20"/>
        <v>0.43234096687841861</v>
      </c>
      <c r="T46" s="222">
        <f t="shared" ca="1" si="21"/>
        <v>0.42730009467863717</v>
      </c>
      <c r="U46" s="222">
        <f t="shared" ca="1" si="22"/>
        <v>0.43418555041605522</v>
      </c>
      <c r="W46">
        <f t="shared" si="31"/>
        <v>2</v>
      </c>
      <c r="X46">
        <f t="shared" si="32"/>
        <v>2025</v>
      </c>
      <c r="Y46" s="35">
        <f t="shared" si="13"/>
        <v>45689</v>
      </c>
      <c r="Z46" t="str">
        <f t="shared" si="33"/>
        <v>Q4</v>
      </c>
      <c r="AA46" s="38">
        <f t="shared" ca="1" si="34"/>
        <v>2.4117230839063364</v>
      </c>
      <c r="AB46" s="48">
        <f t="shared" ca="1" si="30"/>
        <v>2.4117230839063364E-2</v>
      </c>
    </row>
    <row r="47" spans="1:28" x14ac:dyDescent="0.25">
      <c r="A47" s="35">
        <f>NAC_d!B47</f>
        <v>43983</v>
      </c>
      <c r="B47" s="34">
        <f ca="1">NAC_d!BV47+NAC_d!BW47</f>
        <v>649.96488054234362</v>
      </c>
      <c r="C47" s="34">
        <f ca="1">NAC_d!BX47+NAC_d!BY47</f>
        <v>647.08548057743678</v>
      </c>
      <c r="D47" s="34">
        <f ca="1">NAC_d!BZ47+NAC_d!CA47</f>
        <v>646.93036907099668</v>
      </c>
      <c r="E47" s="34">
        <f ca="1">NAC_d!CB47+NAC_d!CC47</f>
        <v>644.51385875769051</v>
      </c>
      <c r="F47" s="34">
        <f ca="1">NAC_d!CD47+NAC_d!CE47</f>
        <v>640.70441028862979</v>
      </c>
      <c r="G47" s="216" cm="1">
        <f t="array" aca="1" ref="G47" ca="1">SUMPRODUCT($B$3:$F$3/100,B47:F47)</f>
        <v>644.72596587236558</v>
      </c>
      <c r="H47" s="35">
        <f>NAC_d!B47</f>
        <v>43983</v>
      </c>
      <c r="I47" s="219">
        <f t="shared" ca="1" si="7"/>
        <v>2.1654202464673533E-2</v>
      </c>
      <c r="J47" s="220">
        <f t="shared" ca="1" si="8"/>
        <v>2.1874407438634558E-2</v>
      </c>
      <c r="K47" s="220">
        <f t="shared" ca="1" si="9"/>
        <v>2.2119722935367347E-2</v>
      </c>
      <c r="L47" s="220">
        <f t="shared" ca="1" si="10"/>
        <v>2.232320719030767E-2</v>
      </c>
      <c r="M47" s="220">
        <f t="shared" ca="1" si="11"/>
        <v>2.274022430038114E-2</v>
      </c>
      <c r="N47" s="221">
        <f t="shared" ca="1" si="12"/>
        <v>2.2268625269061371E-2</v>
      </c>
      <c r="O47" s="223">
        <f>NAC_d!B47</f>
        <v>43983</v>
      </c>
      <c r="P47" s="222">
        <f t="shared" ca="1" si="17"/>
        <v>0.4389901750117724</v>
      </c>
      <c r="Q47" s="222">
        <f t="shared" ca="1" si="18"/>
        <v>0.43030997954066019</v>
      </c>
      <c r="R47" s="222">
        <f t="shared" ca="1" si="19"/>
        <v>0.42959771566397809</v>
      </c>
      <c r="S47" s="222">
        <f t="shared" ca="1" si="20"/>
        <v>0.425698126827047</v>
      </c>
      <c r="T47" s="222">
        <f t="shared" ca="1" si="21"/>
        <v>0.4213099654982817</v>
      </c>
      <c r="U47" s="222">
        <f t="shared" ca="1" si="22"/>
        <v>0.42731339105702326</v>
      </c>
      <c r="W47">
        <f t="shared" si="31"/>
        <v>3</v>
      </c>
      <c r="X47">
        <f t="shared" si="32"/>
        <v>2025</v>
      </c>
      <c r="Y47" s="35">
        <f t="shared" si="13"/>
        <v>45717</v>
      </c>
      <c r="Z47" t="str">
        <f t="shared" si="33"/>
        <v>Q4</v>
      </c>
      <c r="AA47" s="38">
        <f t="shared" ca="1" si="34"/>
        <v>3.6893907519464531</v>
      </c>
      <c r="AB47" s="48">
        <f t="shared" ca="1" si="30"/>
        <v>3.6893907519464531E-2</v>
      </c>
    </row>
    <row r="48" spans="1:28" x14ac:dyDescent="0.25">
      <c r="A48" s="35">
        <f>NAC_d!B48</f>
        <v>44013</v>
      </c>
      <c r="B48" s="34">
        <f ca="1">NAC_d!BV48+NAC_d!BW48</f>
        <v>662.19807834590665</v>
      </c>
      <c r="C48" s="34">
        <f ca="1">NAC_d!BX48+NAC_d!BY48</f>
        <v>659.41989786615909</v>
      </c>
      <c r="D48" s="34">
        <f ca="1">NAC_d!BZ48+NAC_d!CA48</f>
        <v>659.44382727821346</v>
      </c>
      <c r="E48" s="34">
        <f ca="1">NAC_d!CB48+NAC_d!CC48</f>
        <v>657.17148150205253</v>
      </c>
      <c r="F48" s="34">
        <f ca="1">NAC_d!CD48+NAC_d!CE48</f>
        <v>653.59365009813155</v>
      </c>
      <c r="G48" s="216" cm="1">
        <f t="array" aca="1" ref="G48" ca="1">SUMPRODUCT($B$3:$F$3/100,B48:F48)</f>
        <v>657.33000810195267</v>
      </c>
      <c r="H48" s="35">
        <f>NAC_d!B48</f>
        <v>44013</v>
      </c>
      <c r="I48" s="219">
        <f t="shared" ca="1" si="7"/>
        <v>1.8821321227933785E-2</v>
      </c>
      <c r="J48" s="220">
        <f t="shared" ca="1" si="8"/>
        <v>1.9061495983058618E-2</v>
      </c>
      <c r="K48" s="220">
        <f t="shared" ca="1" si="9"/>
        <v>1.9342820812673134E-2</v>
      </c>
      <c r="L48" s="220">
        <f t="shared" ca="1" si="10"/>
        <v>1.9639023385408239E-2</v>
      </c>
      <c r="M48" s="220">
        <f t="shared" ca="1" si="11"/>
        <v>2.0117295280822622E-2</v>
      </c>
      <c r="N48" s="221">
        <f t="shared" ca="1" si="12"/>
        <v>1.9549456508290097E-2</v>
      </c>
      <c r="O48" s="223">
        <f>NAC_d!B48</f>
        <v>44013</v>
      </c>
      <c r="P48" s="222">
        <f t="shared" ca="1" si="17"/>
        <v>0.43603520224929859</v>
      </c>
      <c r="Q48" s="222">
        <f t="shared" ca="1" si="18"/>
        <v>0.42711149108952307</v>
      </c>
      <c r="R48" s="222">
        <f t="shared" ca="1" si="19"/>
        <v>0.42587883801445647</v>
      </c>
      <c r="S48" s="222">
        <f t="shared" ca="1" si="20"/>
        <v>0.42203853207080666</v>
      </c>
      <c r="T48" s="222">
        <f t="shared" ca="1" si="21"/>
        <v>0.41727720432705784</v>
      </c>
      <c r="U48" s="222">
        <f t="shared" ca="1" si="22"/>
        <v>0.42367659122675483</v>
      </c>
      <c r="W48">
        <f t="shared" si="31"/>
        <v>4</v>
      </c>
      <c r="X48">
        <f t="shared" si="32"/>
        <v>2025</v>
      </c>
      <c r="Y48" s="35">
        <f t="shared" ref="Y48:Y68" si="35">Y35</f>
        <v>45748</v>
      </c>
      <c r="Z48" t="str">
        <f t="shared" si="33"/>
        <v>Q4</v>
      </c>
      <c r="AA48" s="38">
        <f t="shared" ca="1" si="34"/>
        <v>2.7677624574451665</v>
      </c>
      <c r="AB48" s="48">
        <f t="shared" ca="1" si="30"/>
        <v>2.7677624574451665E-2</v>
      </c>
    </row>
    <row r="49" spans="1:28" x14ac:dyDescent="0.25">
      <c r="A49" s="35">
        <f>NAC_d!B49</f>
        <v>44044</v>
      </c>
      <c r="B49" s="34">
        <f ca="1">NAC_d!BV49+NAC_d!BW49</f>
        <v>680.36878975760646</v>
      </c>
      <c r="C49" s="34">
        <f ca="1">NAC_d!BX49+NAC_d!BY49</f>
        <v>677.36002532546081</v>
      </c>
      <c r="D49" s="34">
        <f ca="1">NAC_d!BZ49+NAC_d!CA49</f>
        <v>677.32699796661916</v>
      </c>
      <c r="E49" s="34">
        <f ca="1">NAC_d!CB49+NAC_d!CC49</f>
        <v>674.93727366187318</v>
      </c>
      <c r="F49" s="34">
        <f ca="1">NAC_d!CD49+NAC_d!CE49</f>
        <v>671.18673203930098</v>
      </c>
      <c r="G49" s="216" cm="1">
        <f t="array" aca="1" ref="G49" ca="1">SUMPRODUCT($B$3:$F$3/100,B49:F49)</f>
        <v>675.13589573102149</v>
      </c>
      <c r="H49" s="35">
        <f>NAC_d!B49</f>
        <v>44044</v>
      </c>
      <c r="I49" s="219">
        <f t="shared" ca="1" si="7"/>
        <v>2.7439994173779736E-2</v>
      </c>
      <c r="J49" s="220">
        <f t="shared" ca="1" si="8"/>
        <v>2.7205923748062188E-2</v>
      </c>
      <c r="K49" s="220">
        <f t="shared" ca="1" si="9"/>
        <v>2.7118565598250655E-2</v>
      </c>
      <c r="L49" s="220">
        <f t="shared" ca="1" si="10"/>
        <v>2.7033723556010969E-2</v>
      </c>
      <c r="M49" s="220">
        <f t="shared" ca="1" si="11"/>
        <v>2.6917461542853127E-2</v>
      </c>
      <c r="N49" s="221">
        <f t="shared" ca="1" si="12"/>
        <v>2.7088201374654286E-2</v>
      </c>
      <c r="O49" s="223">
        <f>NAC_d!B49</f>
        <v>44044</v>
      </c>
      <c r="P49" s="222">
        <f t="shared" ca="1" si="17"/>
        <v>0.41802036301699741</v>
      </c>
      <c r="Q49" s="222">
        <f t="shared" ca="1" si="18"/>
        <v>0.41022806544264778</v>
      </c>
      <c r="R49" s="222">
        <f t="shared" ca="1" si="19"/>
        <v>0.40932674715449702</v>
      </c>
      <c r="S49" s="222">
        <f t="shared" ca="1" si="20"/>
        <v>0.40517330827967024</v>
      </c>
      <c r="T49" s="222">
        <f t="shared" ca="1" si="21"/>
        <v>0.40010156566673905</v>
      </c>
      <c r="U49" s="222">
        <f t="shared" ca="1" si="22"/>
        <v>0.40662475393065312</v>
      </c>
      <c r="W49">
        <f t="shared" si="31"/>
        <v>5</v>
      </c>
      <c r="X49">
        <f t="shared" si="32"/>
        <v>2025</v>
      </c>
      <c r="Y49" s="35">
        <f t="shared" si="35"/>
        <v>45778</v>
      </c>
      <c r="Z49" t="str">
        <f t="shared" si="33"/>
        <v>Q4</v>
      </c>
      <c r="AA49" s="38">
        <f t="shared" ca="1" si="34"/>
        <v>1.5148895594068623</v>
      </c>
      <c r="AB49" s="48">
        <f t="shared" ca="1" si="30"/>
        <v>1.5148895594068623E-2</v>
      </c>
    </row>
    <row r="50" spans="1:28" x14ac:dyDescent="0.25">
      <c r="A50" s="35">
        <f>NAC_d!B50</f>
        <v>44075</v>
      </c>
      <c r="B50" s="34">
        <f ca="1">NAC_d!BV50+NAC_d!BW50</f>
        <v>700.35555726759333</v>
      </c>
      <c r="C50" s="34">
        <f ca="1">NAC_d!BX50+NAC_d!BY50</f>
        <v>696.88308541119204</v>
      </c>
      <c r="D50" s="34">
        <f ca="1">NAC_d!BZ50+NAC_d!CA50</f>
        <v>696.65884340855507</v>
      </c>
      <c r="E50" s="34">
        <f ca="1">NAC_d!CB50+NAC_d!CC50</f>
        <v>694.01734889888394</v>
      </c>
      <c r="F50" s="34">
        <f ca="1">NAC_d!CD50+NAC_d!CE50</f>
        <v>689.55753265937688</v>
      </c>
      <c r="G50" s="216" cm="1">
        <f t="array" aca="1" ref="G50" ca="1">SUMPRODUCT($B$3:$F$3/100,B50:F50)</f>
        <v>694.20929875565196</v>
      </c>
      <c r="H50" s="35">
        <f>NAC_d!B50</f>
        <v>44075</v>
      </c>
      <c r="I50" s="219">
        <f t="shared" ca="1" si="7"/>
        <v>2.9376373241793541E-2</v>
      </c>
      <c r="J50" s="220">
        <f t="shared" ca="1" si="8"/>
        <v>2.8822279667818806E-2</v>
      </c>
      <c r="K50" s="220">
        <f t="shared" ca="1" si="9"/>
        <v>2.8541377355356223E-2</v>
      </c>
      <c r="L50" s="220">
        <f t="shared" ca="1" si="10"/>
        <v>2.826940514559495E-2</v>
      </c>
      <c r="M50" s="220">
        <f t="shared" ca="1" si="11"/>
        <v>2.737062540592694E-2</v>
      </c>
      <c r="N50" s="221">
        <f t="shared" ca="1" si="12"/>
        <v>2.8251205639093113E-2</v>
      </c>
      <c r="O50" s="223">
        <f>NAC_d!B50</f>
        <v>44075</v>
      </c>
      <c r="P50" s="222">
        <f t="shared" ca="1" si="17"/>
        <v>0.37855551662276099</v>
      </c>
      <c r="Q50" s="222">
        <f t="shared" ca="1" si="18"/>
        <v>0.37094151628474537</v>
      </c>
      <c r="R50" s="222">
        <f t="shared" ca="1" si="19"/>
        <v>0.36903998858143794</v>
      </c>
      <c r="S50" s="222">
        <f t="shared" ca="1" si="20"/>
        <v>0.36465389365254475</v>
      </c>
      <c r="T50" s="222">
        <f t="shared" ca="1" si="21"/>
        <v>0.35856602452794717</v>
      </c>
      <c r="U50" s="222">
        <f t="shared" ca="1" si="22"/>
        <v>0.36613854318225258</v>
      </c>
      <c r="W50">
        <f t="shared" si="31"/>
        <v>6</v>
      </c>
      <c r="X50">
        <f t="shared" si="32"/>
        <v>2025</v>
      </c>
      <c r="Y50" s="35">
        <f t="shared" si="35"/>
        <v>45809</v>
      </c>
      <c r="Z50" t="str">
        <f t="shared" si="33"/>
        <v>Q4</v>
      </c>
      <c r="AA50" s="38">
        <f t="shared" ca="1" si="34"/>
        <v>1.6301856218425836</v>
      </c>
      <c r="AB50" s="48">
        <f t="shared" ca="1" si="30"/>
        <v>1.6301856218425836E-2</v>
      </c>
    </row>
    <row r="51" spans="1:28" x14ac:dyDescent="0.25">
      <c r="A51" s="35">
        <f>NAC_d!B51</f>
        <v>44105</v>
      </c>
      <c r="B51" s="34">
        <f ca="1">NAC_d!BV51+NAC_d!BW51</f>
        <v>728.33486849957831</v>
      </c>
      <c r="C51" s="34">
        <f ca="1">NAC_d!BX51+NAC_d!BY51</f>
        <v>723.77989740455428</v>
      </c>
      <c r="D51" s="34">
        <f ca="1">NAC_d!BZ51+NAC_d!CA51</f>
        <v>723.26161740070938</v>
      </c>
      <c r="E51" s="34">
        <f ca="1">NAC_d!CB51+NAC_d!CC51</f>
        <v>720.0167504326804</v>
      </c>
      <c r="F51" s="34">
        <f ca="1">NAC_d!CD51+NAC_d!CE51</f>
        <v>714.45782416064321</v>
      </c>
      <c r="G51" s="216" cm="1">
        <f t="array" aca="1" ref="G51" ca="1">SUMPRODUCT($B$3:$F$3/100,B51:F51)</f>
        <v>720.33925419711579</v>
      </c>
      <c r="H51" s="35">
        <f>NAC_d!B51</f>
        <v>44105</v>
      </c>
      <c r="I51" s="219">
        <f t="shared" ca="1" si="7"/>
        <v>3.9950152378521953E-2</v>
      </c>
      <c r="J51" s="220">
        <f t="shared" ca="1" si="8"/>
        <v>3.8595874338795078E-2</v>
      </c>
      <c r="K51" s="220">
        <f t="shared" ca="1" si="9"/>
        <v>3.8186228803174904E-2</v>
      </c>
      <c r="L51" s="220">
        <f t="shared" ca="1" si="10"/>
        <v>3.7462178106997923E-2</v>
      </c>
      <c r="M51" s="220">
        <f t="shared" ca="1" si="11"/>
        <v>3.6110535121318676E-2</v>
      </c>
      <c r="N51" s="221">
        <f t="shared" ca="1" si="12"/>
        <v>3.763988106800209E-2</v>
      </c>
      <c r="O51" s="223">
        <f>NAC_d!B51</f>
        <v>44105</v>
      </c>
      <c r="P51" s="222">
        <f t="shared" ca="1" si="17"/>
        <v>0.39072676993832278</v>
      </c>
      <c r="Q51" s="222">
        <f t="shared" ca="1" si="18"/>
        <v>0.37992642211996497</v>
      </c>
      <c r="R51" s="222">
        <f t="shared" ca="1" si="19"/>
        <v>0.37680082935738568</v>
      </c>
      <c r="S51" s="222">
        <f t="shared" ca="1" si="20"/>
        <v>0.37039966538462488</v>
      </c>
      <c r="T51" s="222">
        <f t="shared" ca="1" si="21"/>
        <v>0.36093224571742311</v>
      </c>
      <c r="U51" s="222">
        <f t="shared" ca="1" si="22"/>
        <v>0.37242626167937076</v>
      </c>
      <c r="W51">
        <f t="shared" si="31"/>
        <v>7</v>
      </c>
      <c r="X51">
        <f t="shared" si="32"/>
        <v>2025</v>
      </c>
      <c r="Y51" s="35">
        <f t="shared" si="35"/>
        <v>45839</v>
      </c>
      <c r="Z51" t="str">
        <f t="shared" si="33"/>
        <v>Q4</v>
      </c>
      <c r="AA51" s="38">
        <f t="shared" ca="1" si="34"/>
        <v>1.9286484902701018</v>
      </c>
      <c r="AB51" s="48">
        <f t="shared" ca="1" si="30"/>
        <v>1.9286484902701018E-2</v>
      </c>
    </row>
    <row r="52" spans="1:28" x14ac:dyDescent="0.25">
      <c r="A52" s="35">
        <f>NAC_d!B52</f>
        <v>44136</v>
      </c>
      <c r="B52" s="34">
        <f ca="1">NAC_d!BV52+NAC_d!BW52</f>
        <v>751.05870451717396</v>
      </c>
      <c r="C52" s="34">
        <f ca="1">NAC_d!BX52+NAC_d!BY52</f>
        <v>746.1882837521847</v>
      </c>
      <c r="D52" s="34">
        <f ca="1">NAC_d!BZ52+NAC_d!CA52</f>
        <v>745.71280775907769</v>
      </c>
      <c r="E52" s="34">
        <f ca="1">NAC_d!CB52+NAC_d!CC52</f>
        <v>742.65072343181055</v>
      </c>
      <c r="F52" s="34">
        <f ca="1">NAC_d!CD52+NAC_d!CE52</f>
        <v>737.1325778099457</v>
      </c>
      <c r="G52" s="216" cm="1">
        <f t="array" aca="1" ref="G52" ca="1">SUMPRODUCT($B$3:$F$3/100,B52:F52)</f>
        <v>742.92835727472448</v>
      </c>
      <c r="H52" s="35">
        <f>NAC_d!B52</f>
        <v>44136</v>
      </c>
      <c r="I52" s="219">
        <f t="shared" ca="1" si="7"/>
        <v>3.1199709090419248E-2</v>
      </c>
      <c r="J52" s="220">
        <f t="shared" ca="1" si="8"/>
        <v>3.0960222061963805E-2</v>
      </c>
      <c r="K52" s="220">
        <f t="shared" ca="1" si="9"/>
        <v>3.1041589679616122E-2</v>
      </c>
      <c r="L52" s="220">
        <f t="shared" ca="1" si="10"/>
        <v>3.1435342282702061E-2</v>
      </c>
      <c r="M52" s="220">
        <f t="shared" ca="1" si="11"/>
        <v>3.1737007955565666E-2</v>
      </c>
      <c r="N52" s="221">
        <f t="shared" ca="1" si="12"/>
        <v>3.1358978350813693E-2</v>
      </c>
      <c r="O52" s="223">
        <f>NAC_d!B52</f>
        <v>44136</v>
      </c>
      <c r="P52" s="222">
        <f t="shared" ca="1" si="17"/>
        <v>0.3740726394939633</v>
      </c>
      <c r="Q52" s="222">
        <f t="shared" ca="1" si="18"/>
        <v>0.36344331187141687</v>
      </c>
      <c r="R52" s="222">
        <f t="shared" ca="1" si="19"/>
        <v>0.35999661358806123</v>
      </c>
      <c r="S52" s="222">
        <f t="shared" ca="1" si="20"/>
        <v>0.3552713789593307</v>
      </c>
      <c r="T52" s="222">
        <f t="shared" ca="1" si="21"/>
        <v>0.34826327414913738</v>
      </c>
      <c r="U52" s="222">
        <f t="shared" ca="1" si="22"/>
        <v>0.35740695387029953</v>
      </c>
      <c r="W52">
        <f t="shared" si="31"/>
        <v>8</v>
      </c>
      <c r="X52">
        <f t="shared" si="32"/>
        <v>2025</v>
      </c>
      <c r="Y52" s="35">
        <f t="shared" si="35"/>
        <v>45870</v>
      </c>
      <c r="Z52" t="str">
        <f t="shared" si="33"/>
        <v>Q4</v>
      </c>
      <c r="AA52" s="38">
        <f t="shared" ca="1" si="34"/>
        <v>1.9261413515718306</v>
      </c>
      <c r="AB52" s="48">
        <f t="shared" ca="1" si="30"/>
        <v>1.9261413515718306E-2</v>
      </c>
    </row>
    <row r="53" spans="1:28" x14ac:dyDescent="0.25">
      <c r="A53" s="35">
        <f>NAC_d!B53</f>
        <v>44166</v>
      </c>
      <c r="B53" s="34">
        <f ca="1">NAC_d!BV53+NAC_d!BW53</f>
        <v>783.0699297223357</v>
      </c>
      <c r="C53" s="34">
        <f ca="1">NAC_d!BX53+NAC_d!BY53</f>
        <v>776.24885549204578</v>
      </c>
      <c r="D53" s="34">
        <f ca="1">NAC_d!BZ53+NAC_d!CA53</f>
        <v>775.19066666843935</v>
      </c>
      <c r="E53" s="34">
        <f ca="1">NAC_d!CB53+NAC_d!CC53</f>
        <v>771.82231616404169</v>
      </c>
      <c r="F53" s="34">
        <f ca="1">NAC_d!CD53+NAC_d!CE53</f>
        <v>765.60337824475801</v>
      </c>
      <c r="G53" s="216" cm="1">
        <f t="array" aca="1" ref="G53" ca="1">SUMPRODUCT($B$3:$F$3/100,B53:F53)</f>
        <v>772.41016274941501</v>
      </c>
      <c r="H53" s="35">
        <f>NAC_d!B53</f>
        <v>44166</v>
      </c>
      <c r="I53" s="219">
        <f t="shared" ca="1" si="7"/>
        <v>4.2621468884699976E-2</v>
      </c>
      <c r="J53" s="220">
        <f t="shared" ca="1" si="8"/>
        <v>4.0285504871106381E-2</v>
      </c>
      <c r="K53" s="220">
        <f t="shared" ca="1" si="9"/>
        <v>3.9529774200800949E-2</v>
      </c>
      <c r="L53" s="220">
        <f t="shared" ca="1" si="10"/>
        <v>3.9280366680891854E-2</v>
      </c>
      <c r="M53" s="220">
        <f t="shared" ca="1" si="11"/>
        <v>3.8623717485666287E-2</v>
      </c>
      <c r="N53" s="221">
        <f t="shared" ca="1" si="12"/>
        <v>3.968324157505343E-2</v>
      </c>
      <c r="O53" s="223">
        <f>NAC_d!B53</f>
        <v>44166</v>
      </c>
      <c r="P53" s="222">
        <f t="shared" ca="1" si="17"/>
        <v>0.383486786429871</v>
      </c>
      <c r="Q53" s="222">
        <f t="shared" ca="1" si="18"/>
        <v>0.36863088792716514</v>
      </c>
      <c r="R53" s="222">
        <f t="shared" ca="1" si="19"/>
        <v>0.36359231738874676</v>
      </c>
      <c r="S53" s="222">
        <f t="shared" ca="1" si="20"/>
        <v>0.35730559727114675</v>
      </c>
      <c r="T53" s="222">
        <f t="shared" ca="1" si="21"/>
        <v>0.34825132223206778</v>
      </c>
      <c r="U53" s="222">
        <f t="shared" ca="1" si="22"/>
        <v>0.36043496299982358</v>
      </c>
      <c r="W53">
        <f t="shared" si="31"/>
        <v>9</v>
      </c>
      <c r="X53">
        <f t="shared" si="32"/>
        <v>2025</v>
      </c>
      <c r="Y53" s="35">
        <f t="shared" si="35"/>
        <v>45901</v>
      </c>
      <c r="Z53" t="str">
        <f t="shared" si="33"/>
        <v>Q4</v>
      </c>
      <c r="AA53" s="38">
        <f t="shared" ca="1" si="34"/>
        <v>2.1063538175059682</v>
      </c>
      <c r="AB53" s="48">
        <f t="shared" ca="1" si="30"/>
        <v>2.1063538175059682E-2</v>
      </c>
    </row>
    <row r="54" spans="1:28" x14ac:dyDescent="0.25">
      <c r="A54" s="35">
        <f>NAC_d!B54</f>
        <v>44197</v>
      </c>
      <c r="B54" s="34">
        <f ca="1">NAC_d!BV54+NAC_d!BW54</f>
        <v>817.24368307590066</v>
      </c>
      <c r="C54" s="34">
        <f ca="1">NAC_d!BX54+NAC_d!BY54</f>
        <v>809.16978143474216</v>
      </c>
      <c r="D54" s="34">
        <f ca="1">NAC_d!BZ54+NAC_d!CA54</f>
        <v>807.58150634749677</v>
      </c>
      <c r="E54" s="34">
        <f ca="1">NAC_d!CB54+NAC_d!CC54</f>
        <v>803.13207441896247</v>
      </c>
      <c r="F54" s="34">
        <f ca="1">NAC_d!CD54+NAC_d!CE54</f>
        <v>795.1639934608138</v>
      </c>
      <c r="G54" s="216" cm="1">
        <f t="array" aca="1" ref="G54" ca="1">SUMPRODUCT($B$3:$F$3/100,B54:F54)</f>
        <v>803.94317743641636</v>
      </c>
      <c r="H54" s="35">
        <f>NAC_d!B54</f>
        <v>44197</v>
      </c>
      <c r="I54" s="219">
        <f t="shared" ca="1" si="7"/>
        <v>4.364074274398777E-2</v>
      </c>
      <c r="J54" s="220">
        <f t="shared" ca="1" si="8"/>
        <v>4.2410273084175554E-2</v>
      </c>
      <c r="K54" s="220">
        <f t="shared" ca="1" si="9"/>
        <v>4.1784351994670565E-2</v>
      </c>
      <c r="L54" s="220">
        <f t="shared" ca="1" si="10"/>
        <v>4.0566018368748846E-2</v>
      </c>
      <c r="M54" s="220">
        <f t="shared" ca="1" si="11"/>
        <v>3.8610873535886547E-2</v>
      </c>
      <c r="N54" s="221">
        <f t="shared" ca="1" si="12"/>
        <v>4.0824184102858929E-2</v>
      </c>
      <c r="O54" s="223">
        <f>NAC_d!B54</f>
        <v>44197</v>
      </c>
      <c r="P54" s="222">
        <f t="shared" ca="1" si="17"/>
        <v>0.40416396392191767</v>
      </c>
      <c r="Q54" s="222">
        <f t="shared" ca="1" si="18"/>
        <v>0.39138811437078824</v>
      </c>
      <c r="R54" s="222">
        <f t="shared" ca="1" si="19"/>
        <v>0.38758723277158258</v>
      </c>
      <c r="S54" s="222">
        <f t="shared" ca="1" si="20"/>
        <v>0.38206448792919301</v>
      </c>
      <c r="T54" s="222">
        <f t="shared" ca="1" si="21"/>
        <v>0.37359108883263614</v>
      </c>
      <c r="U54" s="222">
        <f t="shared" ca="1" si="22"/>
        <v>0.38446715160203859</v>
      </c>
      <c r="W54">
        <f t="shared" si="31"/>
        <v>10</v>
      </c>
      <c r="X54">
        <f t="shared" si="32"/>
        <v>2025</v>
      </c>
      <c r="Y54" s="35">
        <f t="shared" si="35"/>
        <v>45931</v>
      </c>
      <c r="Z54" t="str">
        <f t="shared" si="33"/>
        <v>Q4</v>
      </c>
      <c r="AA54" s="38">
        <f t="shared" ca="1" si="34"/>
        <v>2.3539999366905429</v>
      </c>
      <c r="AB54" s="48">
        <f t="shared" ca="1" si="30"/>
        <v>2.3539999366905429E-2</v>
      </c>
    </row>
    <row r="55" spans="1:28" x14ac:dyDescent="0.25">
      <c r="A55" s="35">
        <f>NAC_d!B55</f>
        <v>44228</v>
      </c>
      <c r="B55" s="34">
        <f ca="1">NAC_d!BV55+NAC_d!BW55</f>
        <v>846.16439393719304</v>
      </c>
      <c r="C55" s="34">
        <f ca="1">NAC_d!BX55+NAC_d!BY55</f>
        <v>837.91505153880939</v>
      </c>
      <c r="D55" s="34">
        <f ca="1">NAC_d!BZ55+NAC_d!CA55</f>
        <v>836.19277420091771</v>
      </c>
      <c r="E55" s="34">
        <f ca="1">NAC_d!CB55+NAC_d!CC55</f>
        <v>831.954565056452</v>
      </c>
      <c r="F55" s="34">
        <f ca="1">NAC_d!CD55+NAC_d!CE55</f>
        <v>823.81488383406509</v>
      </c>
      <c r="G55" s="216" cm="1">
        <f t="array" aca="1" ref="G55" ca="1">SUMPRODUCT($B$3:$F$3/100,B55:F55)</f>
        <v>832.67072288989516</v>
      </c>
      <c r="H55" s="35">
        <f>NAC_d!B55</f>
        <v>44228</v>
      </c>
      <c r="I55" s="219">
        <f t="shared" ca="1" si="7"/>
        <v>3.5388111844978809E-2</v>
      </c>
      <c r="J55" s="220">
        <f t="shared" ca="1" si="8"/>
        <v>3.5524398913042488E-2</v>
      </c>
      <c r="K55" s="220">
        <f t="shared" ca="1" si="9"/>
        <v>3.5428334636862902E-2</v>
      </c>
      <c r="L55" s="220">
        <f t="shared" ca="1" si="10"/>
        <v>3.5887609965448819E-2</v>
      </c>
      <c r="M55" s="220">
        <f t="shared" ca="1" si="11"/>
        <v>3.6031423214415437E-2</v>
      </c>
      <c r="N55" s="221">
        <f t="shared" ca="1" si="12"/>
        <v>3.5733303372365244E-2</v>
      </c>
      <c r="O55" s="223">
        <f>NAC_d!B55</f>
        <v>44228</v>
      </c>
      <c r="P55" s="222">
        <f t="shared" ca="1" si="17"/>
        <v>0.42326277021056535</v>
      </c>
      <c r="Q55" s="222">
        <f t="shared" ca="1" si="18"/>
        <v>0.4116977999443483</v>
      </c>
      <c r="R55" s="222">
        <f t="shared" ca="1" si="19"/>
        <v>0.40799284651398282</v>
      </c>
      <c r="S55" s="222">
        <f t="shared" ca="1" si="20"/>
        <v>0.40388973021716534</v>
      </c>
      <c r="T55" s="222">
        <f t="shared" ca="1" si="21"/>
        <v>0.39641161045763584</v>
      </c>
      <c r="U55" s="222">
        <f t="shared" ca="1" si="22"/>
        <v>0.40579891598655271</v>
      </c>
      <c r="W55">
        <f>AD1</f>
        <v>10</v>
      </c>
      <c r="X55">
        <f>AF1-1</f>
        <v>2024</v>
      </c>
      <c r="Y55" s="35">
        <f t="shared" si="35"/>
        <v>45566</v>
      </c>
      <c r="Z55" t="s">
        <v>250</v>
      </c>
      <c r="AA55" s="38">
        <f t="shared" ref="AA55:AA67" ca="1" si="36">AB55*100</f>
        <v>2.8799296438154265</v>
      </c>
      <c r="AB55" s="48">
        <f ca="1">VLOOKUP(Y55,$H$6:$N$264,6,FALSE)</f>
        <v>2.8799296438154265E-2</v>
      </c>
    </row>
    <row r="56" spans="1:28" x14ac:dyDescent="0.25">
      <c r="A56" s="35">
        <f>NAC_d!B56</f>
        <v>44256</v>
      </c>
      <c r="B56" s="34">
        <f ca="1">NAC_d!BV56+NAC_d!BW56</f>
        <v>884.89443301442475</v>
      </c>
      <c r="C56" s="34">
        <f ca="1">NAC_d!BX56+NAC_d!BY56</f>
        <v>877.82189776173004</v>
      </c>
      <c r="D56" s="34">
        <f ca="1">NAC_d!BZ56+NAC_d!CA56</f>
        <v>876.75409933675076</v>
      </c>
      <c r="E56" s="34">
        <f ca="1">NAC_d!CB56+NAC_d!CC56</f>
        <v>872.44966818995999</v>
      </c>
      <c r="F56" s="34">
        <f ca="1">NAC_d!CD56+NAC_d!CE56</f>
        <v>863.99359074921244</v>
      </c>
      <c r="G56" s="216" cm="1">
        <f t="array" aca="1" ref="G56" ca="1">SUMPRODUCT($B$3:$F$3/100,B56:F56)</f>
        <v>872.76536760756858</v>
      </c>
      <c r="H56" s="35">
        <f>NAC_d!B56</f>
        <v>44256</v>
      </c>
      <c r="I56" s="219">
        <f t="shared" ca="1" si="7"/>
        <v>4.577129379909417E-2</v>
      </c>
      <c r="J56" s="220">
        <f t="shared" ca="1" si="8"/>
        <v>4.7626362779416231E-2</v>
      </c>
      <c r="K56" s="220">
        <f t="shared" ca="1" si="9"/>
        <v>4.8507146183598859E-2</v>
      </c>
      <c r="L56" s="220">
        <f t="shared" ca="1" si="10"/>
        <v>4.8674657047840464E-2</v>
      </c>
      <c r="M56" s="220">
        <f t="shared" ca="1" si="11"/>
        <v>4.8771523437588504E-2</v>
      </c>
      <c r="N56" s="221">
        <f t="shared" ca="1" si="12"/>
        <v>4.8151860772190469E-2</v>
      </c>
      <c r="O56" s="223">
        <f>NAC_d!B56</f>
        <v>44256</v>
      </c>
      <c r="P56" s="222">
        <f t="shared" ca="1" si="17"/>
        <v>0.43897311421703944</v>
      </c>
      <c r="Q56" s="222">
        <f t="shared" ca="1" si="18"/>
        <v>0.43025374158905993</v>
      </c>
      <c r="R56" s="222">
        <f t="shared" ca="1" si="19"/>
        <v>0.42788077430360549</v>
      </c>
      <c r="S56" s="222">
        <f t="shared" ca="1" si="20"/>
        <v>0.42529222794265764</v>
      </c>
      <c r="T56" s="222">
        <f t="shared" ca="1" si="21"/>
        <v>0.41851858720650847</v>
      </c>
      <c r="U56" s="222">
        <f t="shared" ca="1" si="22"/>
        <v>0.42602372066259164</v>
      </c>
      <c r="W56">
        <f>+IF(W55=12,1,+W55+1)</f>
        <v>11</v>
      </c>
      <c r="X56">
        <f>+IF(W56=1,X55+1,X55)</f>
        <v>2024</v>
      </c>
      <c r="Y56" s="35">
        <f t="shared" si="35"/>
        <v>45597</v>
      </c>
      <c r="Z56" t="str">
        <f>Z55</f>
        <v>Q5</v>
      </c>
      <c r="AA56" s="38">
        <f t="shared" ca="1" si="36"/>
        <v>2.6594182092364971</v>
      </c>
      <c r="AB56" s="48">
        <f t="shared" ref="AB56:AB67" ca="1" si="37">VLOOKUP(Y56,$H$6:$N$264,6,FALSE)</f>
        <v>2.6594182092364971E-2</v>
      </c>
    </row>
    <row r="57" spans="1:28" x14ac:dyDescent="0.25">
      <c r="A57" s="35">
        <f>NAC_d!B57</f>
        <v>44287</v>
      </c>
      <c r="B57" s="34">
        <f ca="1">NAC_d!BV57+NAC_d!BW57</f>
        <v>921.30407906349694</v>
      </c>
      <c r="C57" s="34">
        <f ca="1">NAC_d!BX57+NAC_d!BY57</f>
        <v>913.97098880121587</v>
      </c>
      <c r="D57" s="34">
        <f ca="1">NAC_d!BZ57+NAC_d!CA57</f>
        <v>912.64239492038018</v>
      </c>
      <c r="E57" s="34">
        <f ca="1">NAC_d!CB57+NAC_d!CC57</f>
        <v>908.31145417958032</v>
      </c>
      <c r="F57" s="34">
        <f ca="1">NAC_d!CD57+NAC_d!CE57</f>
        <v>899.15274094748656</v>
      </c>
      <c r="G57" s="216" cm="1">
        <f t="array" aca="1" ref="G57" ca="1">SUMPRODUCT($B$3:$F$3/100,B57:F57)</f>
        <v>908.51356979979164</v>
      </c>
      <c r="H57" s="35">
        <f>NAC_d!B57</f>
        <v>44287</v>
      </c>
      <c r="I57" s="219">
        <f t="shared" ca="1" si="7"/>
        <v>4.1145751053084823E-2</v>
      </c>
      <c r="J57" s="220">
        <f t="shared" ca="1" si="8"/>
        <v>4.1180438915523476E-2</v>
      </c>
      <c r="K57" s="220">
        <f t="shared" ca="1" si="9"/>
        <v>4.093313690894429E-2</v>
      </c>
      <c r="L57" s="220">
        <f t="shared" ca="1" si="10"/>
        <v>4.1104704714968188E-2</v>
      </c>
      <c r="M57" s="220">
        <f t="shared" ca="1" si="11"/>
        <v>4.0693762748617024E-2</v>
      </c>
      <c r="N57" s="221">
        <f t="shared" ca="1" si="12"/>
        <v>4.0959693772240735E-2</v>
      </c>
      <c r="O57" s="223">
        <f>NAC_d!B57</f>
        <v>44287</v>
      </c>
      <c r="P57" s="222">
        <f t="shared" ca="1" si="17"/>
        <v>0.46977942271664808</v>
      </c>
      <c r="Q57" s="222">
        <f t="shared" ca="1" si="18"/>
        <v>0.46497837343318849</v>
      </c>
      <c r="R57" s="222">
        <f t="shared" ca="1" si="19"/>
        <v>0.46382499779897812</v>
      </c>
      <c r="S57" s="222">
        <f t="shared" ca="1" si="20"/>
        <v>0.46314388845591714</v>
      </c>
      <c r="T57" s="222">
        <f t="shared" ca="1" si="21"/>
        <v>0.45770644281923056</v>
      </c>
      <c r="U57" s="222">
        <f t="shared" ca="1" si="22"/>
        <v>0.46262355279269207</v>
      </c>
      <c r="W57">
        <f t="shared" ref="W57:W68" si="38">+IF(W56=12,1,+W56+1)</f>
        <v>12</v>
      </c>
      <c r="X57">
        <f t="shared" ref="X57:X67" si="39">+IF(W57=1,X56+1,X56)</f>
        <v>2024</v>
      </c>
      <c r="Y57" s="35">
        <f t="shared" si="35"/>
        <v>45627</v>
      </c>
      <c r="Z57" t="str">
        <f t="shared" ref="Z57:Z66" si="40">Z56</f>
        <v>Q5</v>
      </c>
      <c r="AA57" s="38">
        <f t="shared" ca="1" si="36"/>
        <v>2.7487500105193075</v>
      </c>
      <c r="AB57" s="48">
        <f t="shared" ca="1" si="37"/>
        <v>2.7487500105193075E-2</v>
      </c>
    </row>
    <row r="58" spans="1:28" x14ac:dyDescent="0.25">
      <c r="A58" s="35">
        <f>NAC_d!B58</f>
        <v>44317</v>
      </c>
      <c r="B58" s="34">
        <f ca="1">NAC_d!BV58+NAC_d!BW58</f>
        <v>950.36351815733155</v>
      </c>
      <c r="C58" s="34">
        <f ca="1">NAC_d!BX58+NAC_d!BY58</f>
        <v>943.40124972752233</v>
      </c>
      <c r="D58" s="34">
        <f ca="1">NAC_d!BZ58+NAC_d!CA58</f>
        <v>942.36895144368145</v>
      </c>
      <c r="E58" s="34">
        <f ca="1">NAC_d!CB58+NAC_d!CC58</f>
        <v>938.91947396444925</v>
      </c>
      <c r="F58" s="34">
        <f ca="1">NAC_d!CD58+NAC_d!CE58</f>
        <v>929.7537541565581</v>
      </c>
      <c r="G58" s="216" cm="1">
        <f t="array" aca="1" ref="G58" ca="1">SUMPRODUCT($B$3:$F$3/100,B58:F58)</f>
        <v>938.58933846519608</v>
      </c>
      <c r="H58" s="35">
        <f>NAC_d!B58</f>
        <v>44317</v>
      </c>
      <c r="I58" s="219">
        <f t="shared" ca="1" si="7"/>
        <v>3.1541637288063917E-2</v>
      </c>
      <c r="J58" s="220">
        <f t="shared" ca="1" si="8"/>
        <v>3.2200432275107271E-2</v>
      </c>
      <c r="K58" s="220">
        <f t="shared" ca="1" si="9"/>
        <v>3.2571965414662341E-2</v>
      </c>
      <c r="L58" s="220">
        <f t="shared" ca="1" si="10"/>
        <v>3.3697714197070461E-2</v>
      </c>
      <c r="M58" s="220">
        <f t="shared" ca="1" si="11"/>
        <v>3.4033164573157526E-2</v>
      </c>
      <c r="N58" s="221">
        <f t="shared" ca="1" si="12"/>
        <v>3.3104369230315678E-2</v>
      </c>
      <c r="O58" s="223">
        <f>NAC_d!B58</f>
        <v>44317</v>
      </c>
      <c r="P58" s="222">
        <f t="shared" ca="1" si="17"/>
        <v>0.49383899232274797</v>
      </c>
      <c r="Q58" s="222">
        <f t="shared" ca="1" si="18"/>
        <v>0.48981490387005011</v>
      </c>
      <c r="R58" s="222">
        <f t="shared" ca="1" si="19"/>
        <v>0.48889886393136917</v>
      </c>
      <c r="S58" s="222">
        <f t="shared" ca="1" si="20"/>
        <v>0.48930725829069499</v>
      </c>
      <c r="T58" s="222">
        <f t="shared" ca="1" si="21"/>
        <v>0.48414237174024133</v>
      </c>
      <c r="U58" s="222">
        <f t="shared" ca="1" si="22"/>
        <v>0.48821434766745697</v>
      </c>
      <c r="W58">
        <f t="shared" si="38"/>
        <v>1</v>
      </c>
      <c r="X58">
        <f t="shared" si="39"/>
        <v>2025</v>
      </c>
      <c r="Y58" s="35">
        <f t="shared" si="35"/>
        <v>45658</v>
      </c>
      <c r="Z58" t="str">
        <f t="shared" si="40"/>
        <v>Q5</v>
      </c>
      <c r="AA58" s="38">
        <f t="shared" ca="1" si="36"/>
        <v>2.3092441044731071</v>
      </c>
      <c r="AB58" s="48">
        <f t="shared" ca="1" si="37"/>
        <v>2.3092441044731071E-2</v>
      </c>
    </row>
    <row r="59" spans="1:28" x14ac:dyDescent="0.25">
      <c r="A59" s="35">
        <f>NAC_d!B59</f>
        <v>44348</v>
      </c>
      <c r="B59" s="34">
        <f ca="1">NAC_d!BV59+NAC_d!BW59</f>
        <v>981.02202455703605</v>
      </c>
      <c r="C59" s="34">
        <f ca="1">NAC_d!BX59+NAC_d!BY59</f>
        <v>974.00832625619967</v>
      </c>
      <c r="D59" s="34">
        <f ca="1">NAC_d!BZ59+NAC_d!CA59</f>
        <v>972.80663937079953</v>
      </c>
      <c r="E59" s="34">
        <f ca="1">NAC_d!CB59+NAC_d!CC59</f>
        <v>968.87470498699918</v>
      </c>
      <c r="F59" s="34">
        <f ca="1">NAC_d!CD59+NAC_d!CE59</f>
        <v>958.81343639190607</v>
      </c>
      <c r="G59" s="216" cm="1">
        <f t="array" aca="1" ref="G59" ca="1">SUMPRODUCT($B$3:$F$3/100,B59:F59)</f>
        <v>968.52521999183455</v>
      </c>
      <c r="H59" s="35">
        <f>NAC_d!B59</f>
        <v>44348</v>
      </c>
      <c r="I59" s="219">
        <f t="shared" ca="1" si="7"/>
        <v>3.225976777722761E-2</v>
      </c>
      <c r="J59" s="220">
        <f t="shared" ca="1" si="8"/>
        <v>3.2443328369044844E-2</v>
      </c>
      <c r="K59" s="220">
        <f t="shared" ca="1" si="9"/>
        <v>3.2299120085066857E-2</v>
      </c>
      <c r="L59" s="220">
        <f t="shared" ca="1" si="10"/>
        <v>3.1903940490304539E-2</v>
      </c>
      <c r="M59" s="220">
        <f t="shared" ca="1" si="11"/>
        <v>3.1255245924454389E-2</v>
      </c>
      <c r="N59" s="221">
        <f t="shared" ca="1" si="12"/>
        <v>3.189454674137937E-2</v>
      </c>
      <c r="O59" s="223">
        <f>NAC_d!B59</f>
        <v>44348</v>
      </c>
      <c r="P59" s="222">
        <f t="shared" ca="1" si="17"/>
        <v>0.5093462030416962</v>
      </c>
      <c r="Q59" s="222">
        <f t="shared" ca="1" si="18"/>
        <v>0.50522358404183043</v>
      </c>
      <c r="R59" s="222">
        <f t="shared" ca="1" si="19"/>
        <v>0.50372696333264866</v>
      </c>
      <c r="S59" s="222">
        <f t="shared" ca="1" si="20"/>
        <v>0.50326434695216449</v>
      </c>
      <c r="T59" s="222">
        <f t="shared" ca="1" si="21"/>
        <v>0.4964988862180173</v>
      </c>
      <c r="U59" s="222">
        <f t="shared" ca="1" si="22"/>
        <v>0.50222772349697875</v>
      </c>
      <c r="W59">
        <f t="shared" si="38"/>
        <v>2</v>
      </c>
      <c r="X59">
        <f t="shared" si="39"/>
        <v>2025</v>
      </c>
      <c r="Y59" s="35">
        <f t="shared" si="35"/>
        <v>45689</v>
      </c>
      <c r="Z59" t="str">
        <f t="shared" si="40"/>
        <v>Q5</v>
      </c>
      <c r="AA59" s="38">
        <f t="shared" ca="1" si="36"/>
        <v>2.3514599685442894</v>
      </c>
      <c r="AB59" s="48">
        <f t="shared" ca="1" si="37"/>
        <v>2.3514599685442894E-2</v>
      </c>
    </row>
    <row r="60" spans="1:28" x14ac:dyDescent="0.25">
      <c r="A60" s="35">
        <f>NAC_d!B60</f>
        <v>44378</v>
      </c>
      <c r="B60" s="34">
        <f ca="1">NAC_d!BV60+NAC_d!BW60</f>
        <v>1009.9780707796637</v>
      </c>
      <c r="C60" s="34">
        <f ca="1">NAC_d!BX60+NAC_d!BY60</f>
        <v>1002.7924237515761</v>
      </c>
      <c r="D60" s="34">
        <f ca="1">NAC_d!BZ60+NAC_d!CA60</f>
        <v>1001.8978885944639</v>
      </c>
      <c r="E60" s="34">
        <f ca="1">NAC_d!CB60+NAC_d!CC60</f>
        <v>997.791634717855</v>
      </c>
      <c r="F60" s="34">
        <f ca="1">NAC_d!CD60+NAC_d!CE60</f>
        <v>988.01036228614407</v>
      </c>
      <c r="G60" s="216" cm="1">
        <f t="array" aca="1" ref="G60" ca="1">SUMPRODUCT($B$3:$F$3/100,B60:F60)</f>
        <v>997.54540770597737</v>
      </c>
      <c r="H60" s="35">
        <f>NAC_d!B60</f>
        <v>44378</v>
      </c>
      <c r="I60" s="219">
        <f t="shared" ca="1" si="7"/>
        <v>2.9516204017643988E-2</v>
      </c>
      <c r="J60" s="220">
        <f t="shared" ca="1" si="8"/>
        <v>2.955220886664689E-2</v>
      </c>
      <c r="K60" s="220">
        <f t="shared" ca="1" si="9"/>
        <v>2.990445176492651E-2</v>
      </c>
      <c r="L60" s="220">
        <f t="shared" ca="1" si="10"/>
        <v>2.984589192184961E-2</v>
      </c>
      <c r="M60" s="220">
        <f t="shared" ca="1" si="11"/>
        <v>3.0451102149870124E-2</v>
      </c>
      <c r="N60" s="221">
        <f t="shared" ca="1" si="12"/>
        <v>2.9963275209691886E-2</v>
      </c>
      <c r="O60" s="223">
        <f>NAC_d!B60</f>
        <v>44378</v>
      </c>
      <c r="P60" s="222">
        <f t="shared" ca="1" si="17"/>
        <v>0.525190277360017</v>
      </c>
      <c r="Q60" s="222">
        <f t="shared" ca="1" si="18"/>
        <v>0.52071908505725806</v>
      </c>
      <c r="R60" s="222">
        <f t="shared" ca="1" si="19"/>
        <v>0.51930740292117727</v>
      </c>
      <c r="S60" s="222">
        <f t="shared" ca="1" si="20"/>
        <v>0.51831243869145083</v>
      </c>
      <c r="T60" s="222">
        <f t="shared" ca="1" si="21"/>
        <v>0.51165844732090449</v>
      </c>
      <c r="U60" s="222">
        <f t="shared" ca="1" si="22"/>
        <v>0.51757168455826363</v>
      </c>
      <c r="W60">
        <f t="shared" si="38"/>
        <v>3</v>
      </c>
      <c r="X60">
        <f t="shared" si="39"/>
        <v>2025</v>
      </c>
      <c r="Y60" s="35">
        <f t="shared" si="35"/>
        <v>45717</v>
      </c>
      <c r="Z60" t="str">
        <f t="shared" si="40"/>
        <v>Q5</v>
      </c>
      <c r="AA60" s="38">
        <f t="shared" ca="1" si="36"/>
        <v>3.5122268198858775</v>
      </c>
      <c r="AB60" s="48">
        <f t="shared" ca="1" si="37"/>
        <v>3.5122268198858775E-2</v>
      </c>
    </row>
    <row r="61" spans="1:28" x14ac:dyDescent="0.25">
      <c r="A61" s="35">
        <f>NAC_d!B61</f>
        <v>44409</v>
      </c>
      <c r="B61" s="34">
        <f ca="1">NAC_d!BV61+NAC_d!BW61</f>
        <v>1032.549642208555</v>
      </c>
      <c r="C61" s="34">
        <f ca="1">NAC_d!BX61+NAC_d!BY61</f>
        <v>1025.9240223868119</v>
      </c>
      <c r="D61" s="34">
        <f ca="1">NAC_d!BZ61+NAC_d!CA61</f>
        <v>1025.6153342093987</v>
      </c>
      <c r="E61" s="34">
        <f ca="1">NAC_d!CB61+NAC_d!CC61</f>
        <v>1022.7026815547651</v>
      </c>
      <c r="F61" s="34">
        <f ca="1">NAC_d!CD61+NAC_d!CE61</f>
        <v>1014.3661300407182</v>
      </c>
      <c r="G61" s="216" cm="1">
        <f t="array" aca="1" ref="G61" ca="1">SUMPRODUCT($B$3:$F$3/100,B61:F61)</f>
        <v>1022.1486289784207</v>
      </c>
      <c r="H61" s="35">
        <f>NAC_d!B61</f>
        <v>44409</v>
      </c>
      <c r="I61" s="219">
        <f t="shared" ca="1" si="7"/>
        <v>2.2348575758151856E-2</v>
      </c>
      <c r="J61" s="220">
        <f t="shared" ca="1" si="8"/>
        <v>2.3067185279180169E-2</v>
      </c>
      <c r="K61" s="220">
        <f t="shared" ca="1" si="9"/>
        <v>2.3672517813374538E-2</v>
      </c>
      <c r="L61" s="220">
        <f t="shared" ca="1" si="10"/>
        <v>2.4966181284887368E-2</v>
      </c>
      <c r="M61" s="220">
        <f t="shared" ca="1" si="11"/>
        <v>2.6675598516588295E-2</v>
      </c>
      <c r="N61" s="221">
        <f t="shared" ca="1" si="12"/>
        <v>2.4663760749520591E-2</v>
      </c>
      <c r="O61" s="223">
        <f>NAC_d!B61</f>
        <v>44409</v>
      </c>
      <c r="P61" s="222">
        <f t="shared" ca="1" si="17"/>
        <v>0.51763228671382655</v>
      </c>
      <c r="Q61" s="222">
        <f t="shared" ca="1" si="18"/>
        <v>0.51459192162081235</v>
      </c>
      <c r="R61" s="222">
        <f t="shared" ca="1" si="19"/>
        <v>0.51421003044078328</v>
      </c>
      <c r="S61" s="222">
        <f t="shared" ca="1" si="20"/>
        <v>0.51525589334559974</v>
      </c>
      <c r="T61" s="222">
        <f t="shared" ca="1" si="21"/>
        <v>0.51130241648060837</v>
      </c>
      <c r="U61" s="222">
        <f t="shared" ca="1" si="22"/>
        <v>0.51398945818406205</v>
      </c>
      <c r="W61">
        <f t="shared" si="38"/>
        <v>4</v>
      </c>
      <c r="X61">
        <f t="shared" si="39"/>
        <v>2025</v>
      </c>
      <c r="Y61" s="35">
        <f t="shared" si="35"/>
        <v>45748</v>
      </c>
      <c r="Z61" t="str">
        <f t="shared" si="40"/>
        <v>Q5</v>
      </c>
      <c r="AA61" s="38">
        <f t="shared" ca="1" si="36"/>
        <v>2.7460477059058075</v>
      </c>
      <c r="AB61" s="48">
        <f t="shared" ca="1" si="37"/>
        <v>2.7460477059058075E-2</v>
      </c>
    </row>
    <row r="62" spans="1:28" x14ac:dyDescent="0.25">
      <c r="A62" s="35">
        <f>NAC_d!B62</f>
        <v>44440</v>
      </c>
      <c r="B62" s="34">
        <f ca="1">NAC_d!BV62+NAC_d!BW62</f>
        <v>1067.3837273208787</v>
      </c>
      <c r="C62" s="34">
        <f ca="1">NAC_d!BX62+NAC_d!BY62</f>
        <v>1061.3046864522098</v>
      </c>
      <c r="D62" s="34">
        <f ca="1">NAC_d!BZ62+NAC_d!CA62</f>
        <v>1061.4809973528093</v>
      </c>
      <c r="E62" s="34">
        <f ca="1">NAC_d!CB62+NAC_d!CC62</f>
        <v>1059.0629432172668</v>
      </c>
      <c r="F62" s="34">
        <f ca="1">NAC_d!CD62+NAC_d!CE62</f>
        <v>1051.4111739902287</v>
      </c>
      <c r="G62" s="216" cm="1">
        <f t="array" aca="1" ref="G62" ca="1">SUMPRODUCT($B$3:$F$3/100,B62:F62)</f>
        <v>1058.3016091186926</v>
      </c>
      <c r="H62" s="35">
        <f>NAC_d!B62</f>
        <v>44440</v>
      </c>
      <c r="I62" s="219">
        <f t="shared" ca="1" si="7"/>
        <v>3.3735990685945128E-2</v>
      </c>
      <c r="J62" s="220">
        <f t="shared" ca="1" si="8"/>
        <v>3.4486631849291127E-2</v>
      </c>
      <c r="K62" s="220">
        <f t="shared" ca="1" si="9"/>
        <v>3.4969897530888305E-2</v>
      </c>
      <c r="L62" s="220">
        <f t="shared" ca="1" si="10"/>
        <v>3.555311071173195E-2</v>
      </c>
      <c r="M62" s="220">
        <f t="shared" ca="1" si="11"/>
        <v>3.6520387316188785E-2</v>
      </c>
      <c r="N62" s="221">
        <f t="shared" ca="1" si="12"/>
        <v>3.5369592166263342E-2</v>
      </c>
      <c r="O62" s="223">
        <f>NAC_d!B62</f>
        <v>44440</v>
      </c>
      <c r="P62" s="222">
        <f t="shared" ca="1" si="17"/>
        <v>0.52405976684932698</v>
      </c>
      <c r="Q62" s="222">
        <f t="shared" ca="1" si="18"/>
        <v>0.52293075936258782</v>
      </c>
      <c r="R62" s="222">
        <f t="shared" ca="1" si="19"/>
        <v>0.5236740441839256</v>
      </c>
      <c r="S62" s="222">
        <f t="shared" ca="1" si="20"/>
        <v>0.52598914839457245</v>
      </c>
      <c r="T62" s="222">
        <f t="shared" ca="1" si="21"/>
        <v>0.52476207450785384</v>
      </c>
      <c r="U62" s="222">
        <f t="shared" ca="1" si="22"/>
        <v>0.52447051777563991</v>
      </c>
      <c r="W62">
        <f t="shared" si="38"/>
        <v>5</v>
      </c>
      <c r="X62">
        <f t="shared" si="39"/>
        <v>2025</v>
      </c>
      <c r="Y62" s="35">
        <f t="shared" si="35"/>
        <v>45778</v>
      </c>
      <c r="Z62" t="str">
        <f t="shared" si="40"/>
        <v>Q5</v>
      </c>
      <c r="AA62" s="38">
        <f t="shared" ca="1" si="36"/>
        <v>1.6400819530801858</v>
      </c>
      <c r="AB62" s="48">
        <f t="shared" ca="1" si="37"/>
        <v>1.6400819530801858E-2</v>
      </c>
    </row>
    <row r="63" spans="1:28" x14ac:dyDescent="0.25">
      <c r="A63" s="35">
        <f>NAC_d!B63</f>
        <v>44470</v>
      </c>
      <c r="B63" s="34">
        <f ca="1">NAC_d!BV63+NAC_d!BW63</f>
        <v>1104.0857412290984</v>
      </c>
      <c r="C63" s="34">
        <f ca="1">NAC_d!BX63+NAC_d!BY63</f>
        <v>1097.7012068991435</v>
      </c>
      <c r="D63" s="34">
        <f ca="1">NAC_d!BZ63+NAC_d!CA63</f>
        <v>1098.2704868926367</v>
      </c>
      <c r="E63" s="34">
        <f ca="1">NAC_d!CB63+NAC_d!CC63</f>
        <v>1096.1717966833421</v>
      </c>
      <c r="F63" s="34">
        <f ca="1">NAC_d!CD63+NAC_d!CE63</f>
        <v>1088.7421068879112</v>
      </c>
      <c r="G63" s="216" cm="1">
        <f t="array" aca="1" ref="G63" ca="1">SUMPRODUCT($B$3:$F$3/100,B63:F63)</f>
        <v>1095.2627444352706</v>
      </c>
      <c r="H63" s="35">
        <f>NAC_d!B63</f>
        <v>44470</v>
      </c>
      <c r="I63" s="219">
        <f t="shared" ca="1" si="7"/>
        <v>3.4385022901127993E-2</v>
      </c>
      <c r="J63" s="220">
        <f t="shared" ca="1" si="8"/>
        <v>3.4294129585540567E-2</v>
      </c>
      <c r="K63" s="220">
        <f t="shared" ca="1" si="9"/>
        <v>3.4658641682305591E-2</v>
      </c>
      <c r="L63" s="220">
        <f t="shared" ca="1" si="10"/>
        <v>3.5039327646895435E-2</v>
      </c>
      <c r="M63" s="220">
        <f t="shared" ca="1" si="11"/>
        <v>3.5505550845543299E-2</v>
      </c>
      <c r="N63" s="221">
        <f t="shared" ca="1" si="12"/>
        <v>3.4924954283455767E-2</v>
      </c>
      <c r="O63" s="223">
        <f>NAC_d!B63</f>
        <v>44470</v>
      </c>
      <c r="P63" s="222">
        <f t="shared" ca="1" si="17"/>
        <v>0.51590400100381517</v>
      </c>
      <c r="Q63" s="222">
        <f t="shared" ca="1" si="18"/>
        <v>0.51662295517664414</v>
      </c>
      <c r="R63" s="222">
        <f t="shared" ca="1" si="19"/>
        <v>0.51849684881613278</v>
      </c>
      <c r="S63" s="222">
        <f t="shared" ca="1" si="20"/>
        <v>0.52242541027638389</v>
      </c>
      <c r="T63" s="222">
        <f t="shared" ca="1" si="21"/>
        <v>0.52387176691218018</v>
      </c>
      <c r="U63" s="222">
        <f t="shared" ca="1" si="22"/>
        <v>0.520481825825307</v>
      </c>
      <c r="W63">
        <f t="shared" si="38"/>
        <v>6</v>
      </c>
      <c r="X63">
        <f t="shared" si="39"/>
        <v>2025</v>
      </c>
      <c r="Y63" s="35">
        <f t="shared" si="35"/>
        <v>45809</v>
      </c>
      <c r="Z63" t="str">
        <f t="shared" si="40"/>
        <v>Q5</v>
      </c>
      <c r="AA63" s="38">
        <f t="shared" ca="1" si="36"/>
        <v>1.8133709746482651</v>
      </c>
      <c r="AB63" s="48">
        <f t="shared" ca="1" si="37"/>
        <v>1.8133709746482651E-2</v>
      </c>
    </row>
    <row r="64" spans="1:28" x14ac:dyDescent="0.25">
      <c r="A64" s="35">
        <f>NAC_d!B64</f>
        <v>44501</v>
      </c>
      <c r="B64" s="34">
        <f ca="1">NAC_d!BV64+NAC_d!BW64</f>
        <v>1132.088277079662</v>
      </c>
      <c r="C64" s="34">
        <f ca="1">NAC_d!BX64+NAC_d!BY64</f>
        <v>1125.3232172970338</v>
      </c>
      <c r="D64" s="34">
        <f ca="1">NAC_d!BZ64+NAC_d!CA64</f>
        <v>1126.1138947383051</v>
      </c>
      <c r="E64" s="34">
        <f ca="1">NAC_d!CB64+NAC_d!CC64</f>
        <v>1123.8605045173786</v>
      </c>
      <c r="F64" s="34">
        <f ca="1">NAC_d!CD64+NAC_d!CE64</f>
        <v>1116.2593305735636</v>
      </c>
      <c r="G64" s="216" cm="1">
        <f t="array" aca="1" ref="G64" ca="1">SUMPRODUCT($B$3:$F$3/100,B64:F64)</f>
        <v>1122.9492536788855</v>
      </c>
      <c r="H64" s="35">
        <f>NAC_d!B64</f>
        <v>44501</v>
      </c>
      <c r="I64" s="219">
        <f t="shared" ca="1" si="7"/>
        <v>2.5362646038151304E-2</v>
      </c>
      <c r="J64" s="220">
        <f t="shared" ca="1" si="8"/>
        <v>2.5163505537102226E-2</v>
      </c>
      <c r="K64" s="220">
        <f t="shared" ca="1" si="9"/>
        <v>2.5352049588846182E-2</v>
      </c>
      <c r="L64" s="220">
        <f t="shared" ca="1" si="10"/>
        <v>2.525946016656655E-2</v>
      </c>
      <c r="M64" s="220">
        <f t="shared" ca="1" si="11"/>
        <v>2.5274326685415405E-2</v>
      </c>
      <c r="N64" s="221">
        <f t="shared" ca="1" si="12"/>
        <v>2.5278417789961649E-2</v>
      </c>
      <c r="O64" s="223">
        <f>NAC_d!B64</f>
        <v>44501</v>
      </c>
      <c r="P64" s="222">
        <f t="shared" ca="1" si="17"/>
        <v>0.50732328947234162</v>
      </c>
      <c r="Q64" s="222">
        <f t="shared" ca="1" si="18"/>
        <v>0.5080955327231631</v>
      </c>
      <c r="R64" s="222">
        <f t="shared" ca="1" si="19"/>
        <v>0.51011741118187426</v>
      </c>
      <c r="S64" s="222">
        <f t="shared" ca="1" si="20"/>
        <v>0.51330964753388586</v>
      </c>
      <c r="T64" s="222">
        <f t="shared" ca="1" si="21"/>
        <v>0.51432641044033178</v>
      </c>
      <c r="U64" s="222">
        <f t="shared" ca="1" si="22"/>
        <v>0.5115175543954027</v>
      </c>
      <c r="W64">
        <f t="shared" si="38"/>
        <v>7</v>
      </c>
      <c r="X64">
        <f t="shared" si="39"/>
        <v>2025</v>
      </c>
      <c r="Y64" s="35">
        <f t="shared" si="35"/>
        <v>45839</v>
      </c>
      <c r="Z64" t="str">
        <f t="shared" si="40"/>
        <v>Q5</v>
      </c>
      <c r="AA64" s="38">
        <f t="shared" ca="1" si="36"/>
        <v>1.9773890458238075</v>
      </c>
      <c r="AB64" s="48">
        <f t="shared" ca="1" si="37"/>
        <v>1.9773890458238075E-2</v>
      </c>
    </row>
    <row r="65" spans="1:28" x14ac:dyDescent="0.25">
      <c r="A65" s="35">
        <f>NAC_d!B65</f>
        <v>44531</v>
      </c>
      <c r="B65" s="34">
        <f ca="1">NAC_d!BV65+NAC_d!BW65</f>
        <v>1177.5721659209107</v>
      </c>
      <c r="C65" s="34">
        <f ca="1">NAC_d!BX65+NAC_d!BY65</f>
        <v>1169.3631595843565</v>
      </c>
      <c r="D65" s="34">
        <f ca="1">NAC_d!BZ65+NAC_d!CA65</f>
        <v>1168.7580829660865</v>
      </c>
      <c r="E65" s="34">
        <f ca="1">NAC_d!CB65+NAC_d!CC65</f>
        <v>1166.3075886072102</v>
      </c>
      <c r="F65" s="34">
        <f ca="1">NAC_d!CD65+NAC_d!CE65</f>
        <v>1157.603173231329</v>
      </c>
      <c r="G65" s="216" cm="1">
        <f t="array" aca="1" ref="G65" ca="1">SUMPRODUCT($B$3:$F$3/100,B65:F65)</f>
        <v>1165.6895356202053</v>
      </c>
      <c r="H65" s="35">
        <f>NAC_d!B65</f>
        <v>44531</v>
      </c>
      <c r="I65" s="219">
        <f t="shared" ca="1" si="7"/>
        <v>4.0176980684385466E-2</v>
      </c>
      <c r="J65" s="220">
        <f t="shared" ca="1" si="8"/>
        <v>3.9135371607371905E-2</v>
      </c>
      <c r="K65" s="220">
        <f t="shared" ca="1" si="9"/>
        <v>3.7868450453398594E-2</v>
      </c>
      <c r="L65" s="220">
        <f t="shared" ca="1" si="10"/>
        <v>3.7768997058989839E-2</v>
      </c>
      <c r="M65" s="220">
        <f t="shared" ca="1" si="11"/>
        <v>3.7037847322200612E-2</v>
      </c>
      <c r="N65" s="221">
        <f t="shared" ca="1" si="12"/>
        <v>3.8060742105040513E-2</v>
      </c>
      <c r="O65" s="223">
        <f>NAC_d!B65</f>
        <v>44531</v>
      </c>
      <c r="P65" s="222">
        <f t="shared" ca="1" si="17"/>
        <v>0.50378928014572</v>
      </c>
      <c r="Q65" s="222">
        <f t="shared" ca="1" si="18"/>
        <v>0.50642819156638219</v>
      </c>
      <c r="R65" s="222">
        <f t="shared" ca="1" si="19"/>
        <v>0.50770401814703714</v>
      </c>
      <c r="S65" s="222">
        <f t="shared" ca="1" si="20"/>
        <v>0.51110892258695118</v>
      </c>
      <c r="T65" s="222">
        <f t="shared" ca="1" si="21"/>
        <v>0.51201419184601793</v>
      </c>
      <c r="U65" s="222">
        <f t="shared" ca="1" si="22"/>
        <v>0.50915872400086215</v>
      </c>
      <c r="W65">
        <f t="shared" si="38"/>
        <v>8</v>
      </c>
      <c r="X65">
        <f t="shared" si="39"/>
        <v>2025</v>
      </c>
      <c r="Y65" s="35">
        <f t="shared" si="35"/>
        <v>45870</v>
      </c>
      <c r="Z65" t="str">
        <f t="shared" si="40"/>
        <v>Q5</v>
      </c>
      <c r="AA65" s="38">
        <f t="shared" ca="1" si="36"/>
        <v>1.9530904298066476</v>
      </c>
      <c r="AB65" s="48">
        <f t="shared" ca="1" si="37"/>
        <v>1.9530904298066476E-2</v>
      </c>
    </row>
    <row r="66" spans="1:28" x14ac:dyDescent="0.25">
      <c r="A66" s="35">
        <f>NAC_d!B66</f>
        <v>44562</v>
      </c>
      <c r="B66" s="34">
        <f ca="1">NAC_d!BV66+NAC_d!BW66</f>
        <v>1224.2109210327276</v>
      </c>
      <c r="C66" s="34">
        <f ca="1">NAC_d!BX66+NAC_d!BY66</f>
        <v>1214.899015776969</v>
      </c>
      <c r="D66" s="34">
        <f ca="1">NAC_d!BZ66+NAC_d!CA66</f>
        <v>1214.3760022388121</v>
      </c>
      <c r="E66" s="34">
        <f ca="1">NAC_d!CB66+NAC_d!CC66</f>
        <v>1211.4103083672644</v>
      </c>
      <c r="F66" s="34">
        <f ca="1">NAC_d!CD66+NAC_d!CE66</f>
        <v>1201.9983129648108</v>
      </c>
      <c r="G66" s="216" cm="1">
        <f t="array" aca="1" ref="G66" ca="1">SUMPRODUCT($B$3:$F$3/100,B66:F66)</f>
        <v>1210.9060407144634</v>
      </c>
      <c r="H66" s="35">
        <f>NAC_d!B66</f>
        <v>44562</v>
      </c>
      <c r="I66" s="219">
        <f t="shared" ca="1" si="7"/>
        <v>3.9605857255757604E-2</v>
      </c>
      <c r="J66" s="220">
        <f t="shared" ca="1" si="8"/>
        <v>3.8940730960600911E-2</v>
      </c>
      <c r="K66" s="220">
        <f t="shared" ca="1" si="9"/>
        <v>3.9031104843318731E-2</v>
      </c>
      <c r="L66" s="220">
        <f t="shared" ca="1" si="10"/>
        <v>3.8671376402442226E-2</v>
      </c>
      <c r="M66" s="220">
        <f t="shared" ca="1" si="11"/>
        <v>3.8350913992017954E-2</v>
      </c>
      <c r="N66" s="221">
        <f t="shared" ca="1" si="12"/>
        <v>3.8789492152557337E-2</v>
      </c>
      <c r="O66" s="223">
        <f>NAC_d!B66</f>
        <v>44562</v>
      </c>
      <c r="P66" s="222">
        <f t="shared" ca="1" si="17"/>
        <v>0.49797538529157426</v>
      </c>
      <c r="Q66" s="222">
        <f t="shared" ca="1" si="18"/>
        <v>0.50141421942725883</v>
      </c>
      <c r="R66" s="222">
        <f t="shared" ca="1" si="19"/>
        <v>0.50371942979619755</v>
      </c>
      <c r="S66" s="222">
        <f t="shared" ca="1" si="20"/>
        <v>0.50835752543400381</v>
      </c>
      <c r="T66" s="222">
        <f t="shared" ca="1" si="21"/>
        <v>0.51163574162019199</v>
      </c>
      <c r="U66" s="222">
        <f t="shared" ca="1" si="22"/>
        <v>0.50620849171922178</v>
      </c>
      <c r="W66">
        <f t="shared" si="38"/>
        <v>9</v>
      </c>
      <c r="X66">
        <f t="shared" si="39"/>
        <v>2025</v>
      </c>
      <c r="Y66" s="35">
        <f t="shared" si="35"/>
        <v>45901</v>
      </c>
      <c r="Z66" t="str">
        <f t="shared" si="40"/>
        <v>Q5</v>
      </c>
      <c r="AA66" s="38">
        <f t="shared" ca="1" si="36"/>
        <v>2.1056856543015368</v>
      </c>
      <c r="AB66" s="48">
        <f t="shared" ca="1" si="37"/>
        <v>2.1056856543015368E-2</v>
      </c>
    </row>
    <row r="67" spans="1:28" x14ac:dyDescent="0.25">
      <c r="A67" s="35">
        <f>NAC_d!B67</f>
        <v>44593</v>
      </c>
      <c r="B67" s="34">
        <f ca="1">NAC_d!BV67+NAC_d!BW67</f>
        <v>1287.0535476681885</v>
      </c>
      <c r="C67" s="34">
        <f ca="1">NAC_d!BX67+NAC_d!BY67</f>
        <v>1274.8530863075821</v>
      </c>
      <c r="D67" s="34">
        <f ca="1">NAC_d!BZ67+NAC_d!CA67</f>
        <v>1273.3005200970892</v>
      </c>
      <c r="E67" s="34">
        <f ca="1">NAC_d!CB67+NAC_d!CC67</f>
        <v>1268.312449917245</v>
      </c>
      <c r="F67" s="34">
        <f ca="1">NAC_d!CD67+NAC_d!CE67</f>
        <v>1255.3673477524949</v>
      </c>
      <c r="G67" s="216" cm="1">
        <f t="array" aca="1" ref="G67" ca="1">SUMPRODUCT($B$3:$F$3/100,B67:F67)</f>
        <v>1268.2186754291424</v>
      </c>
      <c r="H67" s="35">
        <f>NAC_d!B67</f>
        <v>44593</v>
      </c>
      <c r="I67" s="219">
        <f t="shared" ca="1" si="7"/>
        <v>5.1333169436560633E-2</v>
      </c>
      <c r="J67" s="220">
        <f t="shared" ca="1" si="8"/>
        <v>4.9349015640012261E-2</v>
      </c>
      <c r="K67" s="220">
        <f t="shared" ca="1" si="9"/>
        <v>4.8522465652849123E-2</v>
      </c>
      <c r="L67" s="220">
        <f t="shared" ca="1" si="10"/>
        <v>4.6971815541732687E-2</v>
      </c>
      <c r="M67" s="220">
        <f t="shared" ca="1" si="11"/>
        <v>4.4400257647654762E-2</v>
      </c>
      <c r="N67" s="221">
        <f t="shared" ca="1" si="12"/>
        <v>4.7330373115376689E-2</v>
      </c>
      <c r="O67" s="223">
        <f>NAC_d!B67</f>
        <v>44593</v>
      </c>
      <c r="P67" s="222">
        <f t="shared" ca="1" si="17"/>
        <v>0.52104432293533809</v>
      </c>
      <c r="Q67" s="222">
        <f t="shared" ca="1" si="18"/>
        <v>0.52145862992477254</v>
      </c>
      <c r="R67" s="222">
        <f t="shared" ca="1" si="19"/>
        <v>0.52273561717138772</v>
      </c>
      <c r="S67" s="222">
        <f t="shared" ca="1" si="20"/>
        <v>0.52449725404317493</v>
      </c>
      <c r="T67" s="222">
        <f t="shared" ca="1" si="21"/>
        <v>0.52384640334484933</v>
      </c>
      <c r="U67" s="222">
        <f t="shared" ca="1" si="22"/>
        <v>0.52307345576846975</v>
      </c>
      <c r="W67">
        <f t="shared" si="38"/>
        <v>10</v>
      </c>
      <c r="X67">
        <f t="shared" si="39"/>
        <v>2025</v>
      </c>
      <c r="Y67" s="35">
        <f t="shared" si="35"/>
        <v>45931</v>
      </c>
      <c r="Z67" t="s">
        <v>250</v>
      </c>
      <c r="AA67" s="38">
        <f t="shared" ca="1" si="36"/>
        <v>2.3413063549630131</v>
      </c>
      <c r="AB67" s="48">
        <f t="shared" ca="1" si="37"/>
        <v>2.3413063549630131E-2</v>
      </c>
    </row>
    <row r="68" spans="1:28" x14ac:dyDescent="0.25">
      <c r="A68" s="35">
        <f>NAC_d!B68</f>
        <v>44621</v>
      </c>
      <c r="B68" s="34">
        <f ca="1">NAC_d!BV68+NAC_d!BW68</f>
        <v>1376.7646772840208</v>
      </c>
      <c r="C68" s="34">
        <f ca="1">NAC_d!BX68+NAC_d!BY68</f>
        <v>1362.399947492816</v>
      </c>
      <c r="D68" s="34">
        <f ca="1">NAC_d!BZ68+NAC_d!CA68</f>
        <v>1359.8540606108959</v>
      </c>
      <c r="E68" s="34">
        <f ca="1">NAC_d!CB68+NAC_d!CC68</f>
        <v>1353.3609944127331</v>
      </c>
      <c r="F68" s="34">
        <f ca="1">NAC_d!CD68+NAC_d!CE68</f>
        <v>1337.8611280812397</v>
      </c>
      <c r="G68" s="216" cm="1">
        <f t="array" aca="1" ref="G68" ca="1">SUMPRODUCT($B$3:$F$3/100,B68:F68)</f>
        <v>1353.6583281701373</v>
      </c>
      <c r="H68" s="35">
        <f>NAC_d!B68</f>
        <v>44621</v>
      </c>
      <c r="I68" s="219">
        <f t="shared" ca="1" si="7"/>
        <v>6.9702717325449193E-2</v>
      </c>
      <c r="J68" s="220">
        <f t="shared" ca="1" si="8"/>
        <v>6.8672117693812096E-2</v>
      </c>
      <c r="K68" s="220">
        <f t="shared" ca="1" si="9"/>
        <v>6.7975736401338249E-2</v>
      </c>
      <c r="L68" s="220">
        <f t="shared" ca="1" si="10"/>
        <v>6.7056461127569467E-2</v>
      </c>
      <c r="M68" s="220">
        <f t="shared" ca="1" si="11"/>
        <v>6.5712861240524445E-2</v>
      </c>
      <c r="N68" s="221">
        <f t="shared" ca="1" si="12"/>
        <v>6.7369811213420006E-2</v>
      </c>
      <c r="O68" s="223">
        <f>NAC_d!B68</f>
        <v>44621</v>
      </c>
      <c r="P68" s="222">
        <f t="shared" ca="1" si="17"/>
        <v>0.55585189138779234</v>
      </c>
      <c r="Q68" s="222">
        <f t="shared" ca="1" si="18"/>
        <v>0.55202319623908092</v>
      </c>
      <c r="R68" s="222">
        <f t="shared" ca="1" si="19"/>
        <v>0.55100964071864822</v>
      </c>
      <c r="S68" s="222">
        <f t="shared" ca="1" si="20"/>
        <v>0.55121956458588905</v>
      </c>
      <c r="T68" s="222">
        <f t="shared" ca="1" si="21"/>
        <v>0.54846186639082917</v>
      </c>
      <c r="U68" s="222">
        <f t="shared" ca="1" si="22"/>
        <v>0.55099913265439993</v>
      </c>
    </row>
    <row r="69" spans="1:28" x14ac:dyDescent="0.25">
      <c r="A69" s="35">
        <f>NAC_d!B69</f>
        <v>44652</v>
      </c>
      <c r="B69" s="34">
        <f ca="1">NAC_d!BV69+NAC_d!BW69</f>
        <v>1460.7417393967962</v>
      </c>
      <c r="C69" s="34">
        <f ca="1">NAC_d!BX69+NAC_d!BY69</f>
        <v>1444.5350257714604</v>
      </c>
      <c r="D69" s="34">
        <f ca="1">NAC_d!BZ69+NAC_d!CA69</f>
        <v>1441.9470386006926</v>
      </c>
      <c r="E69" s="34">
        <f ca="1">NAC_d!CB69+NAC_d!CC69</f>
        <v>1435.0720650186909</v>
      </c>
      <c r="F69" s="34">
        <f ca="1">NAC_d!CD69+NAC_d!CE69</f>
        <v>1418.3237255622635</v>
      </c>
      <c r="G69" s="216" cm="1">
        <f t="array" aca="1" ref="G69" ca="1">SUMPRODUCT($B$3:$F$3/100,B69:F69)</f>
        <v>1435.3698015054529</v>
      </c>
      <c r="H69" s="35">
        <f>NAC_d!B69</f>
        <v>44652</v>
      </c>
      <c r="I69" s="219">
        <f t="shared" ca="1" si="7"/>
        <v>6.0995944694367976E-2</v>
      </c>
      <c r="J69" s="220">
        <f t="shared" ca="1" si="8"/>
        <v>6.0287053320719153E-2</v>
      </c>
      <c r="K69" s="220">
        <f t="shared" ca="1" si="9"/>
        <v>6.0368961911190455E-2</v>
      </c>
      <c r="L69" s="220">
        <f t="shared" ca="1" si="10"/>
        <v>6.0376404332101119E-2</v>
      </c>
      <c r="M69" s="220">
        <f t="shared" ca="1" si="11"/>
        <v>6.0142712716695135E-2</v>
      </c>
      <c r="N69" s="221">
        <f t="shared" ca="1" si="12"/>
        <v>6.0363440046035999E-2</v>
      </c>
      <c r="O69" s="223">
        <f>NAC_d!B69</f>
        <v>44652</v>
      </c>
      <c r="P69" s="222">
        <f t="shared" ca="1" si="17"/>
        <v>0.5855153283176997</v>
      </c>
      <c r="Q69" s="222">
        <f t="shared" ca="1" si="18"/>
        <v>0.58050424299150216</v>
      </c>
      <c r="R69" s="222">
        <f t="shared" ca="1" si="19"/>
        <v>0.57996937971141427</v>
      </c>
      <c r="S69" s="222">
        <f t="shared" ca="1" si="20"/>
        <v>0.57993390748870355</v>
      </c>
      <c r="T69" s="222">
        <f t="shared" ca="1" si="21"/>
        <v>0.5774002135251215</v>
      </c>
      <c r="U69" s="222">
        <f t="shared" ca="1" si="22"/>
        <v>0.57991014027645638</v>
      </c>
    </row>
    <row r="70" spans="1:28" x14ac:dyDescent="0.25">
      <c r="A70" s="35">
        <f>NAC_d!B70</f>
        <v>44682</v>
      </c>
      <c r="B70" s="34">
        <f ca="1">NAC_d!BV70+NAC_d!BW70</f>
        <v>1534.0923713820873</v>
      </c>
      <c r="C70" s="34">
        <f ca="1">NAC_d!BX70+NAC_d!BY70</f>
        <v>1517.2845935724667</v>
      </c>
      <c r="D70" s="34">
        <f ca="1">NAC_d!BZ70+NAC_d!CA70</f>
        <v>1514.7244816566554</v>
      </c>
      <c r="E70" s="34">
        <f ca="1">NAC_d!CB70+NAC_d!CC70</f>
        <v>1507.94830843164</v>
      </c>
      <c r="F70" s="34">
        <f ca="1">NAC_d!CD70+NAC_d!CE70</f>
        <v>1490.5206072472665</v>
      </c>
      <c r="G70" s="216" cm="1">
        <f t="array" aca="1" ref="G70" ca="1">SUMPRODUCT($B$3:$F$3/100,B70:F70)</f>
        <v>1508.0418152560812</v>
      </c>
      <c r="H70" s="35">
        <f>NAC_d!B70</f>
        <v>44682</v>
      </c>
      <c r="I70" s="219">
        <f t="shared" ca="1" si="7"/>
        <v>5.0214647810078228E-2</v>
      </c>
      <c r="J70" s="220">
        <f t="shared" ca="1" si="8"/>
        <v>5.0361927196714396E-2</v>
      </c>
      <c r="K70" s="220">
        <f t="shared" ca="1" si="9"/>
        <v>5.0471647784365192E-2</v>
      </c>
      <c r="L70" s="220">
        <f t="shared" ca="1" si="10"/>
        <v>5.0782288352885008E-2</v>
      </c>
      <c r="M70" s="220">
        <f t="shared" ca="1" si="11"/>
        <v>5.0902964100372872E-2</v>
      </c>
      <c r="N70" s="221">
        <f t="shared" ca="1" si="12"/>
        <v>5.0629471007686E-2</v>
      </c>
      <c r="O70" s="223">
        <f>NAC_d!B70</f>
        <v>44682</v>
      </c>
      <c r="P70" s="222">
        <f t="shared" ca="1" si="17"/>
        <v>0.61421639411890827</v>
      </c>
      <c r="Q70" s="222">
        <f t="shared" ca="1" si="18"/>
        <v>0.60831310538405181</v>
      </c>
      <c r="R70" s="222">
        <f t="shared" ca="1" si="19"/>
        <v>0.60735822135920547</v>
      </c>
      <c r="S70" s="222">
        <f t="shared" ca="1" si="20"/>
        <v>0.60604647176455972</v>
      </c>
      <c r="T70" s="222">
        <f t="shared" ca="1" si="21"/>
        <v>0.60313480917258322</v>
      </c>
      <c r="U70" s="222">
        <f t="shared" ca="1" si="22"/>
        <v>0.60671100070459727</v>
      </c>
    </row>
    <row r="71" spans="1:28" x14ac:dyDescent="0.25">
      <c r="A71" s="35">
        <f>NAC_d!B71</f>
        <v>44713</v>
      </c>
      <c r="B71" s="34">
        <f ca="1">NAC_d!BV71+NAC_d!BW71</f>
        <v>1612.6350192639275</v>
      </c>
      <c r="C71" s="34">
        <f ca="1">NAC_d!BX71+NAC_d!BY71</f>
        <v>1596.2483190760909</v>
      </c>
      <c r="D71" s="34">
        <f ca="1">NAC_d!BZ71+NAC_d!CA71</f>
        <v>1594.3208763894002</v>
      </c>
      <c r="E71" s="34">
        <f ca="1">NAC_d!CB71+NAC_d!CC71</f>
        <v>1587.997147320264</v>
      </c>
      <c r="F71" s="34">
        <f ca="1">NAC_d!CD71+NAC_d!CE71</f>
        <v>1571.5567330677723</v>
      </c>
      <c r="G71" s="216" cm="1">
        <f t="array" aca="1" ref="G71" ca="1">SUMPRODUCT($B$3:$F$3/100,B71:F71)</f>
        <v>1587.971337376991</v>
      </c>
      <c r="H71" s="35">
        <f>NAC_d!B71</f>
        <v>44713</v>
      </c>
      <c r="I71" s="219">
        <f t="shared" ref="I71:I109" ca="1" si="41">B71/B70-1</f>
        <v>5.1198121669218555E-2</v>
      </c>
      <c r="J71" s="220">
        <f t="shared" ref="J71:J109" ca="1" si="42">C71/C70-1</f>
        <v>5.2042791337980399E-2</v>
      </c>
      <c r="K71" s="220">
        <f t="shared" ref="K71:K109" ca="1" si="43">D71/D70-1</f>
        <v>5.2548430884070907E-2</v>
      </c>
      <c r="L71" s="220">
        <f t="shared" ref="L71:L109" ca="1" si="44">E71/E70-1</f>
        <v>5.3084604055081863E-2</v>
      </c>
      <c r="M71" s="220">
        <f t="shared" ref="M71:M109" ca="1" si="45">F71/F70-1</f>
        <v>5.4367665516658281E-2</v>
      </c>
      <c r="N71" s="221">
        <f t="shared" ref="N71:N109" ca="1" si="46">G71/G70-1</f>
        <v>5.3002192188773556E-2</v>
      </c>
      <c r="O71" s="223">
        <f>NAC_d!B71</f>
        <v>44713</v>
      </c>
      <c r="P71" s="222">
        <f t="shared" ca="1" si="17"/>
        <v>0.64383161529129329</v>
      </c>
      <c r="Q71" s="222">
        <f t="shared" ca="1" si="18"/>
        <v>0.63884463412299364</v>
      </c>
      <c r="R71" s="222">
        <f t="shared" ca="1" si="19"/>
        <v>0.63888774178246677</v>
      </c>
      <c r="S71" s="222">
        <f t="shared" ca="1" si="20"/>
        <v>0.63901187547421068</v>
      </c>
      <c r="T71" s="222">
        <f t="shared" ca="1" si="21"/>
        <v>0.63906415306576192</v>
      </c>
      <c r="U71" s="222">
        <f t="shared" ca="1" si="22"/>
        <v>0.63957665179888545</v>
      </c>
    </row>
    <row r="72" spans="1:28" x14ac:dyDescent="0.25">
      <c r="A72" s="35">
        <f>NAC_d!B72</f>
        <v>44743</v>
      </c>
      <c r="B72" s="34">
        <f ca="1">NAC_d!BV72+NAC_d!BW72</f>
        <v>1727.0942003182072</v>
      </c>
      <c r="C72" s="34">
        <f ca="1">NAC_d!BX72+NAC_d!BY72</f>
        <v>1710.978362039797</v>
      </c>
      <c r="D72" s="34">
        <f ca="1">NAC_d!BZ72+NAC_d!CA72</f>
        <v>1710.4434916502732</v>
      </c>
      <c r="E72" s="34">
        <f ca="1">NAC_d!CB72+NAC_d!CC72</f>
        <v>1705.4910581058957</v>
      </c>
      <c r="F72" s="34">
        <f ca="1">NAC_d!CD72+NAC_d!CE72</f>
        <v>1691.9454143579451</v>
      </c>
      <c r="G72" s="216" cm="1">
        <f t="array" aca="1" ref="G72" ca="1">SUMPRODUCT($B$3:$F$3/100,B72:F72)</f>
        <v>1705.3499109204809</v>
      </c>
      <c r="H72" s="35">
        <f>NAC_d!B72</f>
        <v>44743</v>
      </c>
      <c r="I72" s="219">
        <f t="shared" ca="1" si="41"/>
        <v>7.0976494797020839E-2</v>
      </c>
      <c r="J72" s="220">
        <f t="shared" ca="1" si="42"/>
        <v>7.1874808945836088E-2</v>
      </c>
      <c r="K72" s="220">
        <f t="shared" ca="1" si="43"/>
        <v>7.2835159459149645E-2</v>
      </c>
      <c r="L72" s="220">
        <f t="shared" ca="1" si="44"/>
        <v>7.3988741720287132E-2</v>
      </c>
      <c r="M72" s="220">
        <f t="shared" ca="1" si="45"/>
        <v>7.6604731319604991E-2</v>
      </c>
      <c r="N72" s="221">
        <f t="shared" ca="1" si="46"/>
        <v>7.3917312473269048E-2</v>
      </c>
      <c r="O72" s="223">
        <f>NAC_d!B72</f>
        <v>44743</v>
      </c>
      <c r="P72" s="222">
        <f t="shared" ca="1" si="17"/>
        <v>0.7100313861121339</v>
      </c>
      <c r="Q72" s="222">
        <f t="shared" ca="1" si="18"/>
        <v>0.70621388984851508</v>
      </c>
      <c r="R72" s="222">
        <f t="shared" ca="1" si="19"/>
        <v>0.70720340977044005</v>
      </c>
      <c r="S72" s="222">
        <f t="shared" ca="1" si="20"/>
        <v>0.70926574122678088</v>
      </c>
      <c r="T72" s="222">
        <f t="shared" ca="1" si="21"/>
        <v>0.71247739795256293</v>
      </c>
      <c r="U72" s="222">
        <f t="shared" ca="1" si="22"/>
        <v>0.70954614972587415</v>
      </c>
    </row>
    <row r="73" spans="1:28" x14ac:dyDescent="0.25">
      <c r="A73" s="35">
        <f>NAC_d!B73</f>
        <v>44774</v>
      </c>
      <c r="B73" s="34">
        <f ca="1">NAC_d!BV73+NAC_d!BW73</f>
        <v>1850.8253079503324</v>
      </c>
      <c r="C73" s="34">
        <f ca="1">NAC_d!BX73+NAC_d!BY73</f>
        <v>1831.3552587295751</v>
      </c>
      <c r="D73" s="34">
        <f ca="1">NAC_d!BZ73+NAC_d!CA73</f>
        <v>1829.4133308757155</v>
      </c>
      <c r="E73" s="34">
        <f ca="1">NAC_d!CB73+NAC_d!CC73</f>
        <v>1823.495837990934</v>
      </c>
      <c r="F73" s="34">
        <f ca="1">NAC_d!CD73+NAC_d!CE73</f>
        <v>1807.8244459900425</v>
      </c>
      <c r="G73" s="216" cm="1">
        <f t="array" aca="1" ref="G73" ca="1">SUMPRODUCT($B$3:$F$3/100,B73:F73)</f>
        <v>1823.8968544327672</v>
      </c>
      <c r="H73" s="35">
        <f>NAC_d!B73</f>
        <v>44774</v>
      </c>
      <c r="I73" s="219">
        <f t="shared" ca="1" si="41"/>
        <v>7.1641203826246613E-2</v>
      </c>
      <c r="J73" s="220">
        <f t="shared" ca="1" si="42"/>
        <v>7.0355592660018784E-2</v>
      </c>
      <c r="K73" s="220">
        <f t="shared" ca="1" si="43"/>
        <v>6.9554966186376355E-2</v>
      </c>
      <c r="L73" s="220">
        <f t="shared" ca="1" si="44"/>
        <v>6.9191086827563586E-2</v>
      </c>
      <c r="M73" s="220">
        <f t="shared" ca="1" si="45"/>
        <v>6.8488634827543082E-2</v>
      </c>
      <c r="N73" s="221">
        <f t="shared" ca="1" si="46"/>
        <v>6.9514732872797635E-2</v>
      </c>
      <c r="O73" s="223">
        <f>NAC_d!B73</f>
        <v>44774</v>
      </c>
      <c r="P73" s="222">
        <f t="shared" ca="1" si="17"/>
        <v>0.79248070242079605</v>
      </c>
      <c r="Q73" s="222">
        <f t="shared" ca="1" si="18"/>
        <v>0.78507883504757769</v>
      </c>
      <c r="R73" s="222">
        <f t="shared" ca="1" si="19"/>
        <v>0.78372267833332354</v>
      </c>
      <c r="S73" s="222">
        <f t="shared" ca="1" si="20"/>
        <v>0.7830165803601512</v>
      </c>
      <c r="T73" s="222">
        <f t="shared" ca="1" si="21"/>
        <v>0.78222082978803087</v>
      </c>
      <c r="U73" s="222">
        <f t="shared" ca="1" si="22"/>
        <v>0.78437538604894308</v>
      </c>
    </row>
    <row r="74" spans="1:28" x14ac:dyDescent="0.25">
      <c r="A74" s="35">
        <f>NAC_d!B74</f>
        <v>44805</v>
      </c>
      <c r="B74" s="34">
        <f ca="1">NAC_d!BV74+NAC_d!BW74</f>
        <v>1970.7067221096713</v>
      </c>
      <c r="C74" s="34">
        <f ca="1">NAC_d!BX74+NAC_d!BY74</f>
        <v>1947.3827643512022</v>
      </c>
      <c r="D74" s="34">
        <f ca="1">NAC_d!BZ74+NAC_d!CA74</f>
        <v>1943.6170077859674</v>
      </c>
      <c r="E74" s="34">
        <f ca="1">NAC_d!CB74+NAC_d!CC74</f>
        <v>1935.5299826894839</v>
      </c>
      <c r="F74" s="34">
        <f ca="1">NAC_d!CD74+NAC_d!CE74</f>
        <v>1915.6683469590553</v>
      </c>
      <c r="G74" s="216" cm="1">
        <f t="array" aca="1" ref="G74" ca="1">SUMPRODUCT($B$3:$F$3/100,B74:F74)</f>
        <v>1936.5299554363189</v>
      </c>
      <c r="H74" s="35">
        <f>NAC_d!B74</f>
        <v>44805</v>
      </c>
      <c r="I74" s="219">
        <f t="shared" ca="1" si="41"/>
        <v>6.4771868876214889E-2</v>
      </c>
      <c r="J74" s="220">
        <f t="shared" ca="1" si="42"/>
        <v>6.3356088376930408E-2</v>
      </c>
      <c r="K74" s="220">
        <f t="shared" ca="1" si="43"/>
        <v>6.2426393742077035E-2</v>
      </c>
      <c r="L74" s="220">
        <f t="shared" ca="1" si="44"/>
        <v>6.1439210534193212E-2</v>
      </c>
      <c r="M74" s="220">
        <f t="shared" ca="1" si="45"/>
        <v>5.9653967622919746E-2</v>
      </c>
      <c r="N74" s="221">
        <f t="shared" ca="1" si="46"/>
        <v>6.1754095759203764E-2</v>
      </c>
      <c r="O74" s="223">
        <f>NAC_d!B74</f>
        <v>44805</v>
      </c>
      <c r="P74" s="222">
        <f t="shared" ca="1" si="17"/>
        <v>0.84629638963685827</v>
      </c>
      <c r="Q74" s="222">
        <f t="shared" ca="1" si="18"/>
        <v>0.8348950958287249</v>
      </c>
      <c r="R74" s="222">
        <f t="shared" ca="1" si="19"/>
        <v>0.83104267776162422</v>
      </c>
      <c r="S74" s="222">
        <f t="shared" ca="1" si="20"/>
        <v>0.82758729788963059</v>
      </c>
      <c r="T74" s="222">
        <f t="shared" ca="1" si="21"/>
        <v>0.8219973254505839</v>
      </c>
      <c r="U74" s="222">
        <f t="shared" ca="1" si="22"/>
        <v>0.82984693470226945</v>
      </c>
    </row>
    <row r="75" spans="1:28" x14ac:dyDescent="0.25">
      <c r="A75" s="35">
        <f>NAC_d!B75</f>
        <v>44835</v>
      </c>
      <c r="B75" s="34">
        <f ca="1">NAC_d!BV75+NAC_d!BW75</f>
        <v>2094.8839169095368</v>
      </c>
      <c r="C75" s="34">
        <f ca="1">NAC_d!BX75+NAC_d!BY75</f>
        <v>2070.6755627003836</v>
      </c>
      <c r="D75" s="34">
        <f ca="1">NAC_d!BZ75+NAC_d!CA75</f>
        <v>2067.7230388081998</v>
      </c>
      <c r="E75" s="34">
        <f ca="1">NAC_d!CB75+NAC_d!CC75</f>
        <v>2058.4945220925119</v>
      </c>
      <c r="F75" s="34">
        <f ca="1">NAC_d!CD75+NAC_d!CE75</f>
        <v>2038.2625698489871</v>
      </c>
      <c r="G75" s="216" cm="1">
        <f t="array" aca="1" ref="G75" ca="1">SUMPRODUCT($B$3:$F$3/100,B75:F75)</f>
        <v>2059.7662803817348</v>
      </c>
      <c r="H75" s="35">
        <f>NAC_d!B75</f>
        <v>44835</v>
      </c>
      <c r="I75" s="219">
        <f t="shared" ca="1" si="41"/>
        <v>6.3011504150618514E-2</v>
      </c>
      <c r="J75" s="220">
        <f t="shared" ca="1" si="42"/>
        <v>6.3312051747699494E-2</v>
      </c>
      <c r="K75" s="220">
        <f t="shared" ca="1" si="43"/>
        <v>6.3853130799470303E-2</v>
      </c>
      <c r="L75" s="220">
        <f t="shared" ca="1" si="44"/>
        <v>6.353016512416132E-2</v>
      </c>
      <c r="M75" s="220">
        <f t="shared" ca="1" si="45"/>
        <v>6.3995536119046292E-2</v>
      </c>
      <c r="N75" s="221">
        <f t="shared" ca="1" si="46"/>
        <v>6.3637706506662006E-2</v>
      </c>
      <c r="O75" s="223">
        <f>NAC_d!B75</f>
        <v>44835</v>
      </c>
      <c r="P75" s="222">
        <f t="shared" ca="1" si="17"/>
        <v>0.89739242042692702</v>
      </c>
      <c r="Q75" s="222">
        <f t="shared" ca="1" si="18"/>
        <v>0.88637449761922027</v>
      </c>
      <c r="R75" s="222">
        <f t="shared" ca="1" si="19"/>
        <v>0.88270837055674578</v>
      </c>
      <c r="S75" s="222">
        <f t="shared" ca="1" si="20"/>
        <v>0.87789407492588678</v>
      </c>
      <c r="T75" s="222">
        <f t="shared" ca="1" si="21"/>
        <v>0.87212615086157541</v>
      </c>
      <c r="U75" s="222">
        <f t="shared" ca="1" si="22"/>
        <v>0.88061384434633783</v>
      </c>
    </row>
    <row r="76" spans="1:28" x14ac:dyDescent="0.25">
      <c r="A76" s="35">
        <f>NAC_d!B76</f>
        <v>44866</v>
      </c>
      <c r="B76" s="34">
        <f ca="1">NAC_d!BV76+NAC_d!BW76</f>
        <v>2192.2981046139357</v>
      </c>
      <c r="C76" s="34">
        <f ca="1">NAC_d!BX76+NAC_d!BY76</f>
        <v>2170.2281682161397</v>
      </c>
      <c r="D76" s="34">
        <f ca="1">NAC_d!BZ76+NAC_d!CA76</f>
        <v>2167.8474510148935</v>
      </c>
      <c r="E76" s="34">
        <f ca="1">NAC_d!CB76+NAC_d!CC76</f>
        <v>2159.9087580905561</v>
      </c>
      <c r="F76" s="34">
        <f ca="1">NAC_d!CD76+NAC_d!CE76</f>
        <v>2140.7765552111837</v>
      </c>
      <c r="G76" s="216" cm="1">
        <f t="array" aca="1" ref="G76" ca="1">SUMPRODUCT($B$3:$F$3/100,B76:F76)</f>
        <v>2160.5228816126455</v>
      </c>
      <c r="H76" s="35">
        <f>NAC_d!B76</f>
        <v>44866</v>
      </c>
      <c r="I76" s="219">
        <f t="shared" ca="1" si="41"/>
        <v>4.6500995553065527E-2</v>
      </c>
      <c r="J76" s="220">
        <f t="shared" ca="1" si="42"/>
        <v>4.8077355675134825E-2</v>
      </c>
      <c r="K76" s="220">
        <f t="shared" ca="1" si="43"/>
        <v>4.8422545151116436E-2</v>
      </c>
      <c r="L76" s="220">
        <f t="shared" ca="1" si="44"/>
        <v>4.9266216115529948E-2</v>
      </c>
      <c r="M76" s="220">
        <f t="shared" ca="1" si="45"/>
        <v>5.029478874735549E-2</v>
      </c>
      <c r="N76" s="221">
        <f t="shared" ca="1" si="46"/>
        <v>4.8916521350294895E-2</v>
      </c>
      <c r="O76" s="223">
        <f>NAC_d!B76</f>
        <v>44866</v>
      </c>
      <c r="P76" s="222">
        <f t="shared" ca="1" si="17"/>
        <v>0.93650808775194982</v>
      </c>
      <c r="Q76" s="222">
        <f t="shared" ca="1" si="18"/>
        <v>0.92853762799714712</v>
      </c>
      <c r="R76" s="222">
        <f t="shared" ca="1" si="19"/>
        <v>0.92506944558984805</v>
      </c>
      <c r="S76" s="222">
        <f t="shared" ca="1" si="20"/>
        <v>0.92186552459914917</v>
      </c>
      <c r="T76" s="222">
        <f t="shared" ca="1" si="21"/>
        <v>0.91781291011578459</v>
      </c>
      <c r="U76" s="222">
        <f t="shared" ca="1" si="22"/>
        <v>0.92397196448065033</v>
      </c>
    </row>
    <row r="77" spans="1:28" x14ac:dyDescent="0.25">
      <c r="A77" s="35">
        <f>NAC_d!B77</f>
        <v>44896</v>
      </c>
      <c r="B77" s="34">
        <f ca="1">NAC_d!BV77+NAC_d!BW77</f>
        <v>2298.7149438871074</v>
      </c>
      <c r="C77" s="34">
        <f ca="1">NAC_d!BX77+NAC_d!BY77</f>
        <v>2279.0167554533318</v>
      </c>
      <c r="D77" s="34">
        <f ca="1">NAC_d!BZ77+NAC_d!CA77</f>
        <v>2277.951077603253</v>
      </c>
      <c r="E77" s="34">
        <f ca="1">NAC_d!CB77+NAC_d!CC77</f>
        <v>2271.4729595736835</v>
      </c>
      <c r="F77" s="34">
        <f ca="1">NAC_d!CD77+NAC_d!CE77</f>
        <v>2253.9669366792186</v>
      </c>
      <c r="G77" s="216" cm="1">
        <f t="array" aca="1" ref="G77" ca="1">SUMPRODUCT($B$3:$F$3/100,B77:F77)</f>
        <v>2271.2866525247664</v>
      </c>
      <c r="H77" s="35">
        <f>NAC_d!B77</f>
        <v>44896</v>
      </c>
      <c r="I77" s="219">
        <f t="shared" ca="1" si="41"/>
        <v>4.8541226692303319E-2</v>
      </c>
      <c r="J77" s="220">
        <f t="shared" ca="1" si="42"/>
        <v>5.0127718748860017E-2</v>
      </c>
      <c r="K77" s="220">
        <f t="shared" ca="1" si="43"/>
        <v>5.0789379361916742E-2</v>
      </c>
      <c r="L77" s="220">
        <f t="shared" ca="1" si="44"/>
        <v>5.1652275155249727E-2</v>
      </c>
      <c r="M77" s="220">
        <f t="shared" ca="1" si="45"/>
        <v>5.2873515076807598E-2</v>
      </c>
      <c r="N77" s="221">
        <f t="shared" ca="1" si="46"/>
        <v>5.1267113093218075E-2</v>
      </c>
      <c r="O77" s="223">
        <f>NAC_d!B77</f>
        <v>44896</v>
      </c>
      <c r="P77" s="222">
        <f t="shared" ca="1" si="17"/>
        <v>0.95207988980396463</v>
      </c>
      <c r="Q77" s="222">
        <f t="shared" ca="1" si="18"/>
        <v>0.94893839161428306</v>
      </c>
      <c r="R77" s="222">
        <f t="shared" ca="1" si="19"/>
        <v>0.94903557100734215</v>
      </c>
      <c r="S77" s="222">
        <f t="shared" ca="1" si="20"/>
        <v>0.94757624983495803</v>
      </c>
      <c r="T77" s="222">
        <f t="shared" ca="1" si="21"/>
        <v>0.94709809786328081</v>
      </c>
      <c r="U77" s="222">
        <f t="shared" ca="1" si="22"/>
        <v>0.94844903648922951</v>
      </c>
    </row>
    <row r="78" spans="1:28" x14ac:dyDescent="0.25">
      <c r="A78" s="35">
        <f>NAC_d!B78</f>
        <v>44927</v>
      </c>
      <c r="B78" s="34">
        <f ca="1">NAC_d!BV78+NAC_d!BW78</f>
        <v>2440.264515277926</v>
      </c>
      <c r="C78" s="34">
        <f ca="1">NAC_d!BX78+NAC_d!BY78</f>
        <v>2417.9014211126523</v>
      </c>
      <c r="D78" s="34">
        <f ca="1">NAC_d!BZ78+NAC_d!CA78</f>
        <v>2415.2117233925073</v>
      </c>
      <c r="E78" s="34">
        <f ca="1">NAC_d!CB78+NAC_d!CC78</f>
        <v>2407.6165717311014</v>
      </c>
      <c r="F78" s="34">
        <f ca="1">NAC_d!CD78+NAC_d!CE78</f>
        <v>2388.5862171928065</v>
      </c>
      <c r="G78" s="216" cm="1">
        <f t="array" aca="1" ref="G78" ca="1">SUMPRODUCT($B$3:$F$3/100,B78:F78)</f>
        <v>2408.2103984914079</v>
      </c>
      <c r="H78" s="35">
        <f>NAC_d!B78</f>
        <v>44927</v>
      </c>
      <c r="I78" s="219">
        <f t="shared" ca="1" si="41"/>
        <v>6.1577696602719945E-2</v>
      </c>
      <c r="J78" s="220">
        <f t="shared" ca="1" si="42"/>
        <v>6.094060753480246E-2</v>
      </c>
      <c r="K78" s="220">
        <f t="shared" ca="1" si="43"/>
        <v>6.0256186859672711E-2</v>
      </c>
      <c r="L78" s="220">
        <f t="shared" ca="1" si="44"/>
        <v>5.993626804299268E-2</v>
      </c>
      <c r="M78" s="220">
        <f t="shared" ca="1" si="45"/>
        <v>5.9725490344558096E-2</v>
      </c>
      <c r="N78" s="221">
        <f t="shared" ca="1" si="46"/>
        <v>6.0284661037582676E-2</v>
      </c>
      <c r="O78" s="223">
        <f>NAC_d!B78</f>
        <v>44927</v>
      </c>
      <c r="P78" s="222">
        <f t="shared" ca="1" si="17"/>
        <v>0.99333666556360423</v>
      </c>
      <c r="Q78" s="222">
        <f t="shared" ca="1" si="18"/>
        <v>0.99020773719725397</v>
      </c>
      <c r="R78" s="222">
        <f t="shared" ca="1" si="19"/>
        <v>0.98885000933800216</v>
      </c>
      <c r="S78" s="222">
        <f t="shared" ca="1" si="20"/>
        <v>0.98744930194302261</v>
      </c>
      <c r="T78" s="222">
        <f t="shared" ca="1" si="21"/>
        <v>0.98717934245780747</v>
      </c>
      <c r="U78" s="222">
        <f t="shared" ca="1" si="22"/>
        <v>0.98876735066125065</v>
      </c>
    </row>
    <row r="79" spans="1:28" x14ac:dyDescent="0.25">
      <c r="A79" s="35">
        <f>NAC_d!B79</f>
        <v>44958</v>
      </c>
      <c r="B79" s="34">
        <f ca="1">NAC_d!BV79+NAC_d!BW79</f>
        <v>2617.1575158794294</v>
      </c>
      <c r="C79" s="34">
        <f ca="1">NAC_d!BX79+NAC_d!BY79</f>
        <v>2584.8739158011358</v>
      </c>
      <c r="D79" s="34">
        <f ca="1">NAC_d!BZ79+NAC_d!CA79</f>
        <v>2578.3362180143613</v>
      </c>
      <c r="E79" s="34">
        <f ca="1">NAC_d!CB79+NAC_d!CC79</f>
        <v>2564.7602294948015</v>
      </c>
      <c r="F79" s="34">
        <f ca="1">NAC_d!CD79+NAC_d!CE79</f>
        <v>2538.68454180562</v>
      </c>
      <c r="G79" s="216" cm="1">
        <f t="array" aca="1" ref="G79" ca="1">SUMPRODUCT($B$3:$F$3/100,B79:F79)</f>
        <v>2568.0596832618467</v>
      </c>
      <c r="H79" s="35">
        <f>NAC_d!B79</f>
        <v>44958</v>
      </c>
      <c r="I79" s="219">
        <f t="shared" ca="1" si="41"/>
        <v>7.248927298414487E-2</v>
      </c>
      <c r="J79" s="220">
        <f t="shared" ca="1" si="42"/>
        <v>6.9056783386829412E-2</v>
      </c>
      <c r="K79" s="220">
        <f t="shared" ca="1" si="43"/>
        <v>6.7540453303498671E-2</v>
      </c>
      <c r="L79" s="220">
        <f t="shared" ca="1" si="44"/>
        <v>6.5269386998242807E-2</v>
      </c>
      <c r="M79" s="220">
        <f t="shared" ca="1" si="45"/>
        <v>6.2839818605843423E-2</v>
      </c>
      <c r="N79" s="221">
        <f t="shared" ca="1" si="46"/>
        <v>6.63767936848767E-2</v>
      </c>
      <c r="O79" s="223">
        <f>NAC_d!B79</f>
        <v>44958</v>
      </c>
      <c r="P79" s="222">
        <f t="shared" ca="1" si="17"/>
        <v>1.0334488185212254</v>
      </c>
      <c r="Q79" s="222">
        <f t="shared" ca="1" si="18"/>
        <v>1.0275857222794431</v>
      </c>
      <c r="R79" s="222">
        <f t="shared" ca="1" si="19"/>
        <v>1.0249235567874919</v>
      </c>
      <c r="S79" s="222">
        <f t="shared" ca="1" si="20"/>
        <v>1.0221832795713293</v>
      </c>
      <c r="T79" s="222">
        <f t="shared" ca="1" si="21"/>
        <v>1.022264276947038</v>
      </c>
      <c r="U79" s="222">
        <f t="shared" ca="1" si="22"/>
        <v>1.0249344478331874</v>
      </c>
    </row>
    <row r="80" spans="1:28" x14ac:dyDescent="0.25">
      <c r="A80" s="35">
        <f>NAC_d!B80</f>
        <v>44986</v>
      </c>
      <c r="B80" s="34">
        <f ca="1">NAC_d!BV80+NAC_d!BW80</f>
        <v>2820.2191686103542</v>
      </c>
      <c r="C80" s="34">
        <f ca="1">NAC_d!BX80+NAC_d!BY80</f>
        <v>2785.7128641138934</v>
      </c>
      <c r="D80" s="34">
        <f ca="1">NAC_d!BZ80+NAC_d!CA80</f>
        <v>2779.4436158502508</v>
      </c>
      <c r="E80" s="34">
        <f ca="1">NAC_d!CB80+NAC_d!CC80</f>
        <v>2761.2376619560423</v>
      </c>
      <c r="F80" s="34">
        <f ca="1">NAC_d!CD80+NAC_d!CE80</f>
        <v>2729.6552087304831</v>
      </c>
      <c r="G80" s="216" cm="1">
        <f t="array" aca="1" ref="G80" ca="1">SUMPRODUCT($B$3:$F$3/100,B80:F80)</f>
        <v>2765.0419196015409</v>
      </c>
      <c r="H80" s="35">
        <f>NAC_d!B80</f>
        <v>44986</v>
      </c>
      <c r="I80" s="219">
        <f t="shared" ca="1" si="41"/>
        <v>7.7588624872160672E-2</v>
      </c>
      <c r="J80" s="220">
        <f t="shared" ca="1" si="42"/>
        <v>7.7697773607077858E-2</v>
      </c>
      <c r="K80" s="220">
        <f t="shared" ca="1" si="43"/>
        <v>7.7998903490859472E-2</v>
      </c>
      <c r="L80" s="220">
        <f t="shared" ca="1" si="44"/>
        <v>7.6606549883979635E-2</v>
      </c>
      <c r="M80" s="220">
        <f t="shared" ca="1" si="45"/>
        <v>7.5224260352188876E-2</v>
      </c>
      <c r="N80" s="221">
        <f t="shared" ca="1" si="46"/>
        <v>7.6704695620428698E-2</v>
      </c>
      <c r="O80" s="223">
        <f>NAC_d!B80</f>
        <v>44986</v>
      </c>
      <c r="P80" s="222">
        <f t="shared" ca="1" si="17"/>
        <v>1.0484395155850987</v>
      </c>
      <c r="Q80" s="222">
        <f t="shared" ca="1" si="18"/>
        <v>1.0447100495272021</v>
      </c>
      <c r="R80" s="222">
        <f t="shared" ca="1" si="19"/>
        <v>1.0439278716435378</v>
      </c>
      <c r="S80" s="222">
        <f t="shared" ca="1" si="20"/>
        <v>1.0402816937651083</v>
      </c>
      <c r="T80" s="222">
        <f t="shared" ca="1" si="21"/>
        <v>1.0403128183007713</v>
      </c>
      <c r="U80" s="222">
        <f t="shared" ca="1" si="22"/>
        <v>1.0426438947406313</v>
      </c>
    </row>
    <row r="81" spans="1:21" x14ac:dyDescent="0.25">
      <c r="A81" s="35">
        <f>NAC_d!B81</f>
        <v>45017</v>
      </c>
      <c r="B81" s="34">
        <f ca="1">NAC_d!BV81+NAC_d!BW81</f>
        <v>3062.7060524549811</v>
      </c>
      <c r="C81" s="34">
        <f ca="1">NAC_d!BX81+NAC_d!BY81</f>
        <v>3020.8710266918597</v>
      </c>
      <c r="D81" s="34">
        <f ca="1">NAC_d!BZ81+NAC_d!CA81</f>
        <v>3013.7562133473048</v>
      </c>
      <c r="E81" s="34">
        <f ca="1">NAC_d!CB81+NAC_d!CC81</f>
        <v>2991.7000172436337</v>
      </c>
      <c r="F81" s="34">
        <f ca="1">NAC_d!CD81+NAC_d!CE81</f>
        <v>2954.4109840012688</v>
      </c>
      <c r="G81" s="216" cm="1">
        <f t="array" aca="1" ref="G81" ca="1">SUMPRODUCT($B$3:$F$3/100,B81:F81)</f>
        <v>2996.5204255597005</v>
      </c>
      <c r="H81" s="35">
        <f>NAC_d!B81</f>
        <v>45017</v>
      </c>
      <c r="I81" s="219">
        <f t="shared" ca="1" si="41"/>
        <v>8.598157424910724E-2</v>
      </c>
      <c r="J81" s="220">
        <f t="shared" ca="1" si="42"/>
        <v>8.4415793747920187E-2</v>
      </c>
      <c r="K81" s="220">
        <f t="shared" ca="1" si="43"/>
        <v>8.4301979058271304E-2</v>
      </c>
      <c r="L81" s="220">
        <f t="shared" ca="1" si="44"/>
        <v>8.3463426007427843E-2</v>
      </c>
      <c r="M81" s="220">
        <f t="shared" ca="1" si="45"/>
        <v>8.2338521931975439E-2</v>
      </c>
      <c r="N81" s="221">
        <f t="shared" ca="1" si="46"/>
        <v>8.3716092807561093E-2</v>
      </c>
      <c r="O81" s="223">
        <f>NAC_d!B81</f>
        <v>45017</v>
      </c>
      <c r="P81" s="222">
        <f t="shared" ca="1" si="17"/>
        <v>1.0966786734797527</v>
      </c>
      <c r="Q81" s="222">
        <f t="shared" ca="1" si="18"/>
        <v>1.0912411072057946</v>
      </c>
      <c r="R81" s="222">
        <f t="shared" ca="1" si="19"/>
        <v>1.0900602675892599</v>
      </c>
      <c r="S81" s="222">
        <f t="shared" ca="1" si="20"/>
        <v>1.0847036815566953</v>
      </c>
      <c r="T81" s="222">
        <f t="shared" ca="1" si="21"/>
        <v>1.0830300803366009</v>
      </c>
      <c r="U81" s="222">
        <f t="shared" ca="1" si="22"/>
        <v>1.0876295588891955</v>
      </c>
    </row>
    <row r="82" spans="1:21" x14ac:dyDescent="0.25">
      <c r="A82" s="35">
        <f>NAC_d!B82</f>
        <v>45047</v>
      </c>
      <c r="B82" s="34">
        <f ca="1">NAC_d!BV82+NAC_d!BW82</f>
        <v>3290.2917321215155</v>
      </c>
      <c r="C82" s="34">
        <f ca="1">NAC_d!BX82+NAC_d!BY82</f>
        <v>3249.9101639522796</v>
      </c>
      <c r="D82" s="34">
        <f ca="1">NAC_d!BZ82+NAC_d!CA82</f>
        <v>3244.4364562790747</v>
      </c>
      <c r="E82" s="34">
        <f ca="1">NAC_d!CB82+NAC_d!CC82</f>
        <v>3224.2399666737333</v>
      </c>
      <c r="F82" s="34">
        <f ca="1">NAC_d!CD82+NAC_d!CE82</f>
        <v>3190.4670240336495</v>
      </c>
      <c r="G82" s="216" cm="1">
        <f t="array" aca="1" ref="G82" ca="1">SUMPRODUCT($B$3:$F$3/100,B82:F82)</f>
        <v>3228.7020195620107</v>
      </c>
      <c r="H82" s="35">
        <f>NAC_d!B82</f>
        <v>45047</v>
      </c>
      <c r="I82" s="219">
        <f t="shared" ca="1" si="41"/>
        <v>7.4308691650022407E-2</v>
      </c>
      <c r="J82" s="220">
        <f t="shared" ca="1" si="42"/>
        <v>7.5818906281225562E-2</v>
      </c>
      <c r="K82" s="220">
        <f t="shared" ca="1" si="43"/>
        <v>7.6542436282714066E-2</v>
      </c>
      <c r="L82" s="220">
        <f t="shared" ca="1" si="44"/>
        <v>7.7728364505057268E-2</v>
      </c>
      <c r="M82" s="220">
        <f t="shared" ca="1" si="45"/>
        <v>7.989952694823832E-2</v>
      </c>
      <c r="N82" s="221">
        <f t="shared" ca="1" si="46"/>
        <v>7.7483734808496241E-2</v>
      </c>
      <c r="O82" s="223">
        <f>NAC_d!B82</f>
        <v>45047</v>
      </c>
      <c r="P82" s="222">
        <f t="shared" ref="P82:P109" ca="1" si="47">B82/B70-1</f>
        <v>1.1447807143172488</v>
      </c>
      <c r="Q82" s="222">
        <f t="shared" ref="Q82:Q109" ca="1" si="48">C82/C70-1</f>
        <v>1.1419252378357858</v>
      </c>
      <c r="R82" s="222">
        <f t="shared" ref="R82:R109" ca="1" si="49">D82/D70-1</f>
        <v>1.1419317477001707</v>
      </c>
      <c r="S82" s="222">
        <f t="shared" ref="S82:S109" ca="1" si="50">E82/E70-1</f>
        <v>1.1381634560319531</v>
      </c>
      <c r="T82" s="222">
        <f t="shared" ref="T82:T109" ca="1" si="51">F82/F70-1</f>
        <v>1.140505141975789</v>
      </c>
      <c r="U82" s="222">
        <f t="shared" ref="U82:U109" ca="1" si="52">G82/G70-1</f>
        <v>1.1409897171941106</v>
      </c>
    </row>
    <row r="83" spans="1:21" x14ac:dyDescent="0.25">
      <c r="A83" s="35">
        <f>NAC_d!B83</f>
        <v>45078</v>
      </c>
      <c r="B83" s="34">
        <f ca="1">NAC_d!BV83+NAC_d!BW83</f>
        <v>3477.7309290458543</v>
      </c>
      <c r="C83" s="34">
        <f ca="1">NAC_d!BX83+NAC_d!BY83</f>
        <v>3437.731601534429</v>
      </c>
      <c r="D83" s="34">
        <f ca="1">NAC_d!BZ83+NAC_d!CA83</f>
        <v>3433.989800902053</v>
      </c>
      <c r="E83" s="34">
        <f ca="1">NAC_d!CB83+NAC_d!CC83</f>
        <v>3417.0938913214613</v>
      </c>
      <c r="F83" s="34">
        <f ca="1">NAC_d!CD83+NAC_d!CE83</f>
        <v>3388.3426125792585</v>
      </c>
      <c r="G83" s="216" cm="1">
        <f t="array" aca="1" ref="G83" ca="1">SUMPRODUCT($B$3:$F$3/100,B83:F83)</f>
        <v>3421.1385413921262</v>
      </c>
      <c r="H83" s="35">
        <f>NAC_d!B83</f>
        <v>45078</v>
      </c>
      <c r="I83" s="219">
        <f t="shared" ca="1" si="41"/>
        <v>5.6967348850699651E-2</v>
      </c>
      <c r="J83" s="220">
        <f t="shared" ca="1" si="42"/>
        <v>5.7792809064523887E-2</v>
      </c>
      <c r="K83" s="220">
        <f t="shared" ca="1" si="43"/>
        <v>5.8424119928787377E-2</v>
      </c>
      <c r="L83" s="220">
        <f t="shared" ca="1" si="44"/>
        <v>5.9813762821966598E-2</v>
      </c>
      <c r="M83" s="220">
        <f t="shared" ca="1" si="45"/>
        <v>6.2020885047555874E-2</v>
      </c>
      <c r="N83" s="221">
        <f t="shared" ca="1" si="46"/>
        <v>5.9601821618775697E-2</v>
      </c>
      <c r="O83" s="223">
        <f>NAC_d!B83</f>
        <v>45078</v>
      </c>
      <c r="P83" s="222">
        <f t="shared" ca="1" si="47"/>
        <v>1.1565517848131766</v>
      </c>
      <c r="Q83" s="222">
        <f t="shared" ca="1" si="48"/>
        <v>1.153632088724259</v>
      </c>
      <c r="R83" s="222">
        <f t="shared" ca="1" si="49"/>
        <v>1.1538887508510101</v>
      </c>
      <c r="S83" s="222">
        <f t="shared" ca="1" si="50"/>
        <v>1.1518262152345722</v>
      </c>
      <c r="T83" s="222">
        <f t="shared" ca="1" si="51"/>
        <v>1.1560421849773199</v>
      </c>
      <c r="U83" s="222">
        <f t="shared" ca="1" si="52"/>
        <v>1.1544082445739599</v>
      </c>
    </row>
    <row r="84" spans="1:21" x14ac:dyDescent="0.25">
      <c r="A84" s="35">
        <f>NAC_d!B84</f>
        <v>45108</v>
      </c>
      <c r="B84" s="34">
        <f ca="1">NAC_d!BV84+NAC_d!BW84</f>
        <v>3690.2233343752696</v>
      </c>
      <c r="C84" s="34">
        <f ca="1">NAC_d!BX84+NAC_d!BY84</f>
        <v>3651.7905680157041</v>
      </c>
      <c r="D84" s="34">
        <f ca="1">NAC_d!BZ84+NAC_d!CA84</f>
        <v>3651.0533608163714</v>
      </c>
      <c r="E84" s="34">
        <f ca="1">NAC_d!CB84+NAC_d!CC84</f>
        <v>3635.4887660662525</v>
      </c>
      <c r="F84" s="34">
        <f ca="1">NAC_d!CD84+NAC_d!CE84</f>
        <v>3610.6972089705878</v>
      </c>
      <c r="G84" s="216" cm="1">
        <f t="array" aca="1" ref="G84" ca="1">SUMPRODUCT($B$3:$F$3/100,B84:F84)</f>
        <v>3639.1674454826093</v>
      </c>
      <c r="H84" s="35">
        <f>NAC_d!B84</f>
        <v>45108</v>
      </c>
      <c r="I84" s="219">
        <f t="shared" ca="1" si="41"/>
        <v>6.1100875733280047E-2</v>
      </c>
      <c r="J84" s="220">
        <f t="shared" ca="1" si="42"/>
        <v>6.2267504067429202E-2</v>
      </c>
      <c r="K84" s="220">
        <f t="shared" ca="1" si="43"/>
        <v>6.3210310018189109E-2</v>
      </c>
      <c r="L84" s="220">
        <f t="shared" ca="1" si="44"/>
        <v>6.3912459443815184E-2</v>
      </c>
      <c r="M84" s="220">
        <f t="shared" ca="1" si="45"/>
        <v>6.5623409972130675E-2</v>
      </c>
      <c r="N84" s="221">
        <f t="shared" ca="1" si="46"/>
        <v>6.3729925418852806E-2</v>
      </c>
      <c r="O84" s="223">
        <f>NAC_d!B84</f>
        <v>45108</v>
      </c>
      <c r="P84" s="222">
        <f t="shared" ca="1" si="47"/>
        <v>1.1366659292210972</v>
      </c>
      <c r="Q84" s="222">
        <f t="shared" ca="1" si="48"/>
        <v>1.1343289015426858</v>
      </c>
      <c r="R84" s="222">
        <f t="shared" ca="1" si="49"/>
        <v>1.1345653210055806</v>
      </c>
      <c r="S84" s="222">
        <f t="shared" ca="1" si="50"/>
        <v>1.1316375414502593</v>
      </c>
      <c r="T84" s="222">
        <f t="shared" ca="1" si="51"/>
        <v>1.134050648637956</v>
      </c>
      <c r="U84" s="222">
        <f t="shared" ca="1" si="52"/>
        <v>1.1339711118396401</v>
      </c>
    </row>
    <row r="85" spans="1:21" x14ac:dyDescent="0.25">
      <c r="A85" s="35">
        <f>NAC_d!B85</f>
        <v>45139</v>
      </c>
      <c r="B85" s="34">
        <f ca="1">NAC_d!BV85+NAC_d!BW85</f>
        <v>4172.2653705621742</v>
      </c>
      <c r="C85" s="34">
        <f ca="1">NAC_d!BX85+NAC_d!BY85</f>
        <v>4111.953504300327</v>
      </c>
      <c r="D85" s="34">
        <f ca="1">NAC_d!BZ85+NAC_d!CA85</f>
        <v>4106.8101272001431</v>
      </c>
      <c r="E85" s="34">
        <f ca="1">NAC_d!CB85+NAC_d!CC85</f>
        <v>4083.2236280956213</v>
      </c>
      <c r="F85" s="34">
        <f ca="1">NAC_d!CD85+NAC_d!CE85</f>
        <v>4050.9733599797137</v>
      </c>
      <c r="G85" s="216" cm="1">
        <f t="array" aca="1" ref="G85" ca="1">SUMPRODUCT($B$3:$F$3/100,B85:F85)</f>
        <v>4091.9943094085052</v>
      </c>
      <c r="H85" s="35">
        <f>NAC_d!B85</f>
        <v>45139</v>
      </c>
      <c r="I85" s="219">
        <f t="shared" ca="1" si="41"/>
        <v>0.13062679206880889</v>
      </c>
      <c r="J85" s="220">
        <f t="shared" ca="1" si="42"/>
        <v>0.12601022093516834</v>
      </c>
      <c r="K85" s="220">
        <f t="shared" ca="1" si="43"/>
        <v>0.12482884289641416</v>
      </c>
      <c r="L85" s="220">
        <f t="shared" ca="1" si="44"/>
        <v>0.12315671725038402</v>
      </c>
      <c r="M85" s="220">
        <f t="shared" ca="1" si="45"/>
        <v>0.12193660269138129</v>
      </c>
      <c r="N85" s="221">
        <f t="shared" ca="1" si="46"/>
        <v>0.12443144502405379</v>
      </c>
      <c r="O85" s="223">
        <f>NAC_d!B85</f>
        <v>45139</v>
      </c>
      <c r="P85" s="222">
        <f t="shared" ca="1" si="47"/>
        <v>1.2542729195672626</v>
      </c>
      <c r="Q85" s="222">
        <f t="shared" ca="1" si="48"/>
        <v>1.245306302368018</v>
      </c>
      <c r="R85" s="222">
        <f t="shared" ca="1" si="49"/>
        <v>1.2448782119862813</v>
      </c>
      <c r="S85" s="222">
        <f t="shared" ca="1" si="50"/>
        <v>1.2392283782749836</v>
      </c>
      <c r="T85" s="222">
        <f t="shared" ca="1" si="51"/>
        <v>1.2408001888486613</v>
      </c>
      <c r="U85" s="222">
        <f t="shared" ca="1" si="52"/>
        <v>1.2435448032400478</v>
      </c>
    </row>
    <row r="86" spans="1:21" x14ac:dyDescent="0.25">
      <c r="A86" s="35">
        <f>NAC_d!B86</f>
        <v>45170</v>
      </c>
      <c r="B86" s="34">
        <f ca="1">NAC_d!BV86+NAC_d!BW86</f>
        <v>4725.1692552163531</v>
      </c>
      <c r="C86" s="34">
        <f ca="1">NAC_d!BX86+NAC_d!BY86</f>
        <v>4645.9124972704776</v>
      </c>
      <c r="D86" s="34">
        <f ca="1">NAC_d!BZ86+NAC_d!CA86</f>
        <v>4636.2319505128717</v>
      </c>
      <c r="E86" s="34">
        <f ca="1">NAC_d!CB86+NAC_d!CC86</f>
        <v>4602.4642515970972</v>
      </c>
      <c r="F86" s="34">
        <f ca="1">NAC_d!CD86+NAC_d!CE86</f>
        <v>4556.4673355364612</v>
      </c>
      <c r="G86" s="216" cm="1">
        <f t="array" aca="1" ref="G86" ca="1">SUMPRODUCT($B$3:$F$3/100,B86:F86)</f>
        <v>4614.9479854246038</v>
      </c>
      <c r="H86" s="35">
        <f>NAC_d!B86</f>
        <v>45170</v>
      </c>
      <c r="I86" s="219">
        <f t="shared" ca="1" si="41"/>
        <v>0.13251886818016079</v>
      </c>
      <c r="J86" s="220">
        <f t="shared" ca="1" si="42"/>
        <v>0.12985530901838516</v>
      </c>
      <c r="K86" s="220">
        <f t="shared" ca="1" si="43"/>
        <v>0.12891314838401513</v>
      </c>
      <c r="L86" s="220">
        <f t="shared" ca="1" si="44"/>
        <v>0.12716438549402809</v>
      </c>
      <c r="M86" s="220">
        <f t="shared" ca="1" si="45"/>
        <v>0.12478333739505976</v>
      </c>
      <c r="N86" s="221">
        <f t="shared" ca="1" si="46"/>
        <v>0.1277992187852508</v>
      </c>
      <c r="O86" s="223">
        <f>NAC_d!B86</f>
        <v>45170</v>
      </c>
      <c r="P86" s="222">
        <f t="shared" ca="1" si="47"/>
        <v>1.3977029165242749</v>
      </c>
      <c r="Q86" s="222">
        <f t="shared" ca="1" si="48"/>
        <v>1.3857212779729662</v>
      </c>
      <c r="R86" s="222">
        <f t="shared" ca="1" si="49"/>
        <v>1.3853629248666346</v>
      </c>
      <c r="S86" s="222">
        <f t="shared" ca="1" si="50"/>
        <v>1.3778832117091873</v>
      </c>
      <c r="T86" s="222">
        <f t="shared" ca="1" si="51"/>
        <v>1.3785261904908688</v>
      </c>
      <c r="U86" s="222">
        <f t="shared" ca="1" si="52"/>
        <v>1.3831017808267321</v>
      </c>
    </row>
    <row r="87" spans="1:21" x14ac:dyDescent="0.25">
      <c r="A87" s="35">
        <f>NAC_d!B87</f>
        <v>45200</v>
      </c>
      <c r="B87" s="34">
        <f ca="1">NAC_d!BV87+NAC_d!BW87</f>
        <v>5109.2155009481357</v>
      </c>
      <c r="C87" s="34">
        <f ca="1">NAC_d!BX87+NAC_d!BY87</f>
        <v>5029.3231960106377</v>
      </c>
      <c r="D87" s="34">
        <f ca="1">NAC_d!BZ87+NAC_d!CA87</f>
        <v>5020.3207936134577</v>
      </c>
      <c r="E87" s="34">
        <f ca="1">NAC_d!CB87+NAC_d!CC87</f>
        <v>4983.9564477002095</v>
      </c>
      <c r="F87" s="34">
        <f ca="1">NAC_d!CD87+NAC_d!CE87</f>
        <v>4938.0961350299858</v>
      </c>
      <c r="G87" s="216" cm="1">
        <f t="array" aca="1" ref="G87" ca="1">SUMPRODUCT($B$3:$F$3/100,B87:F87)</f>
        <v>4997.5240073879777</v>
      </c>
      <c r="H87" s="35">
        <f>NAC_d!B87</f>
        <v>45200</v>
      </c>
      <c r="I87" s="219">
        <f t="shared" ca="1" si="41"/>
        <v>8.127671729596031E-2</v>
      </c>
      <c r="J87" s="220">
        <f t="shared" ca="1" si="42"/>
        <v>8.2526457174003642E-2</v>
      </c>
      <c r="K87" s="220">
        <f t="shared" ca="1" si="43"/>
        <v>8.2845044682912539E-2</v>
      </c>
      <c r="L87" s="220">
        <f t="shared" ca="1" si="44"/>
        <v>8.2888682073028797E-2</v>
      </c>
      <c r="M87" s="220">
        <f t="shared" ca="1" si="45"/>
        <v>8.3755412118760031E-2</v>
      </c>
      <c r="N87" s="221">
        <f t="shared" ca="1" si="46"/>
        <v>8.2899313962294663E-2</v>
      </c>
      <c r="O87" s="223">
        <f>NAC_d!B87</f>
        <v>45200</v>
      </c>
      <c r="P87" s="222">
        <f t="shared" ca="1" si="47"/>
        <v>1.438901487432044</v>
      </c>
      <c r="Q87" s="222">
        <f t="shared" ca="1" si="48"/>
        <v>1.428832061673563</v>
      </c>
      <c r="R87" s="222">
        <f t="shared" ca="1" si="49"/>
        <v>1.4279464412734333</v>
      </c>
      <c r="S87" s="222">
        <f t="shared" ca="1" si="50"/>
        <v>1.4211657569211753</v>
      </c>
      <c r="T87" s="222">
        <f t="shared" ca="1" si="51"/>
        <v>1.4226987278659808</v>
      </c>
      <c r="U87" s="222">
        <f t="shared" ca="1" si="52"/>
        <v>1.4262578016675711</v>
      </c>
    </row>
    <row r="88" spans="1:21" x14ac:dyDescent="0.25">
      <c r="A88" s="35">
        <f>NAC_d!B88</f>
        <v>45231</v>
      </c>
      <c r="B88" s="34">
        <f ca="1">NAC_d!BV88+NAC_d!BW88</f>
        <v>5775.7394797189527</v>
      </c>
      <c r="C88" s="34">
        <f ca="1">NAC_d!BX88+NAC_d!BY88</f>
        <v>5676.5006987828801</v>
      </c>
      <c r="D88" s="34">
        <f ca="1">NAC_d!BZ88+NAC_d!CA88</f>
        <v>5667.9003946971916</v>
      </c>
      <c r="E88" s="34">
        <f ca="1">NAC_d!CB88+NAC_d!CC88</f>
        <v>5620.247626410177</v>
      </c>
      <c r="F88" s="34">
        <f ca="1">NAC_d!CD88+NAC_d!CE88</f>
        <v>5563.2168141124366</v>
      </c>
      <c r="G88" s="216" cm="1">
        <f t="array" aca="1" ref="G88" ca="1">SUMPRODUCT($B$3:$F$3/100,B88:F88)</f>
        <v>5637.5338139115274</v>
      </c>
      <c r="H88" s="35">
        <f>NAC_d!B88</f>
        <v>45231</v>
      </c>
      <c r="I88" s="219">
        <f t="shared" ca="1" si="41"/>
        <v>0.13045524868683422</v>
      </c>
      <c r="J88" s="220">
        <f t="shared" ca="1" si="42"/>
        <v>0.12868083389144624</v>
      </c>
      <c r="K88" s="220">
        <f t="shared" ca="1" si="43"/>
        <v>0.12899167756521557</v>
      </c>
      <c r="L88" s="220">
        <f t="shared" ca="1" si="44"/>
        <v>0.1276678850200581</v>
      </c>
      <c r="M88" s="220">
        <f t="shared" ca="1" si="45"/>
        <v>0.12659143564418573</v>
      </c>
      <c r="N88" s="221">
        <f t="shared" ca="1" si="46"/>
        <v>0.12806537909120719</v>
      </c>
      <c r="O88" s="223">
        <f>NAC_d!B88</f>
        <v>45231</v>
      </c>
      <c r="P88" s="222">
        <f t="shared" ca="1" si="47"/>
        <v>1.6345593546622448</v>
      </c>
      <c r="Q88" s="222">
        <f t="shared" ca="1" si="48"/>
        <v>1.6156239154562204</v>
      </c>
      <c r="R88" s="222">
        <f t="shared" ca="1" si="49"/>
        <v>1.6145291690352672</v>
      </c>
      <c r="S88" s="222">
        <f t="shared" ca="1" si="50"/>
        <v>1.6020764096436628</v>
      </c>
      <c r="T88" s="222">
        <f t="shared" ca="1" si="51"/>
        <v>1.598691021989278</v>
      </c>
      <c r="U88" s="222">
        <f t="shared" ca="1" si="52"/>
        <v>1.6093377033357732</v>
      </c>
    </row>
    <row r="89" spans="1:21" x14ac:dyDescent="0.25">
      <c r="A89" s="35">
        <f>NAC_d!B89</f>
        <v>45261</v>
      </c>
      <c r="B89" s="34">
        <f ca="1">NAC_d!BV89+NAC_d!BW89</f>
        <v>7273.8198726798146</v>
      </c>
      <c r="C89" s="34">
        <f ca="1">NAC_d!BX89+NAC_d!BY89</f>
        <v>7128.1279179626354</v>
      </c>
      <c r="D89" s="34">
        <f ca="1">NAC_d!BZ89+NAC_d!CA89</f>
        <v>7113.8611507758706</v>
      </c>
      <c r="E89" s="34">
        <f ca="1">NAC_d!CB89+NAC_d!CC89</f>
        <v>7050.9786103335082</v>
      </c>
      <c r="F89" s="34">
        <f ca="1">NAC_d!CD89+NAC_d!CE89</f>
        <v>6964.1510195756064</v>
      </c>
      <c r="G89" s="216" cm="1">
        <f t="array" aca="1" ref="G89" ca="1">SUMPRODUCT($B$3:$F$3/100,B89:F89)</f>
        <v>7072.6871516124411</v>
      </c>
      <c r="H89" s="35">
        <f>NAC_d!B89</f>
        <v>45261</v>
      </c>
      <c r="I89" s="219">
        <f t="shared" ca="1" si="41"/>
        <v>0.25937464773493524</v>
      </c>
      <c r="J89" s="220">
        <f t="shared" ca="1" si="42"/>
        <v>0.25572571839742819</v>
      </c>
      <c r="K89" s="220">
        <f t="shared" ca="1" si="43"/>
        <v>0.25511400260870842</v>
      </c>
      <c r="L89" s="220">
        <f t="shared" ca="1" si="44"/>
        <v>0.25456725024003668</v>
      </c>
      <c r="M89" s="220">
        <f t="shared" ca="1" si="45"/>
        <v>0.25182088929364821</v>
      </c>
      <c r="N89" s="221">
        <f t="shared" ca="1" si="46"/>
        <v>0.25457112721159048</v>
      </c>
      <c r="O89" s="223">
        <f>NAC_d!B89</f>
        <v>45261</v>
      </c>
      <c r="P89" s="222">
        <f t="shared" ca="1" si="47"/>
        <v>2.1642983363478061</v>
      </c>
      <c r="Q89" s="222">
        <f t="shared" ca="1" si="48"/>
        <v>2.1277207159210816</v>
      </c>
      <c r="R89" s="222">
        <f t="shared" ca="1" si="49"/>
        <v>2.1229209532720614</v>
      </c>
      <c r="S89" s="222">
        <f t="shared" ca="1" si="50"/>
        <v>2.1041437586194536</v>
      </c>
      <c r="T89" s="222">
        <f t="shared" ca="1" si="51"/>
        <v>2.0897307792082906</v>
      </c>
      <c r="U89" s="222">
        <f t="shared" ca="1" si="52"/>
        <v>2.1139561991219509</v>
      </c>
    </row>
    <row r="90" spans="1:21" x14ac:dyDescent="0.25">
      <c r="A90" s="35">
        <f>NAC_d!B90</f>
        <v>45292</v>
      </c>
      <c r="B90" s="34">
        <f ca="1">NAC_d!BV90+NAC_d!BW90</f>
        <v>8761.7044394095356</v>
      </c>
      <c r="C90" s="34">
        <f ca="1">NAC_d!BX90+NAC_d!BY90</f>
        <v>8596.4155178567544</v>
      </c>
      <c r="D90" s="34">
        <f ca="1">NAC_d!BZ90+NAC_d!CA90</f>
        <v>8579.0782827434286</v>
      </c>
      <c r="E90" s="34">
        <f ca="1">NAC_d!CB90+NAC_d!CC90</f>
        <v>8519.0112158962438</v>
      </c>
      <c r="F90" s="34">
        <f ca="1">NAC_d!CD90+NAC_d!CE90</f>
        <v>8415.9065178794481</v>
      </c>
      <c r="G90" s="216" cm="1">
        <f t="array" aca="1" ref="G90" ca="1">SUMPRODUCT($B$3:$F$3/100,B90:F90)</f>
        <v>8537.3153007923593</v>
      </c>
      <c r="H90" s="35">
        <f>NAC_d!B90</f>
        <v>45292</v>
      </c>
      <c r="I90" s="219">
        <f t="shared" ca="1" si="41"/>
        <v>0.20455339735840283</v>
      </c>
      <c r="J90" s="220">
        <f t="shared" ca="1" si="42"/>
        <v>0.20598502394914742</v>
      </c>
      <c r="K90" s="220">
        <f t="shared" ca="1" si="43"/>
        <v>0.20596650692398666</v>
      </c>
      <c r="L90" s="220">
        <f t="shared" ca="1" si="44"/>
        <v>0.2082026746487744</v>
      </c>
      <c r="M90" s="220">
        <f t="shared" ca="1" si="45"/>
        <v>0.20846123155903529</v>
      </c>
      <c r="N90" s="221">
        <f t="shared" ca="1" si="46"/>
        <v>0.20708227548931113</v>
      </c>
      <c r="O90" s="223">
        <f>NAC_d!B90</f>
        <v>45292</v>
      </c>
      <c r="P90" s="222">
        <f t="shared" ca="1" si="47"/>
        <v>2.5904732395011076</v>
      </c>
      <c r="Q90" s="222">
        <f t="shared" ca="1" si="48"/>
        <v>2.5553209253257805</v>
      </c>
      <c r="R90" s="222">
        <f t="shared" ca="1" si="49"/>
        <v>2.5521019543135113</v>
      </c>
      <c r="S90" s="222">
        <f t="shared" ca="1" si="50"/>
        <v>2.5383587718749525</v>
      </c>
      <c r="T90" s="222">
        <f t="shared" ca="1" si="51"/>
        <v>2.5233840241154319</v>
      </c>
      <c r="U90" s="222">
        <f t="shared" ca="1" si="52"/>
        <v>2.5450869683730497</v>
      </c>
    </row>
    <row r="91" spans="1:21" x14ac:dyDescent="0.25">
      <c r="A91" s="35">
        <f>NAC_d!B91</f>
        <v>45323</v>
      </c>
      <c r="B91" s="34">
        <f ca="1">NAC_d!BV91+NAC_d!BW91</f>
        <v>9852.0355806855205</v>
      </c>
      <c r="C91" s="34">
        <f ca="1">NAC_d!BX91+NAC_d!BY91</f>
        <v>9714.0692138939739</v>
      </c>
      <c r="D91" s="34">
        <f ca="1">NAC_d!BZ91+NAC_d!CA91</f>
        <v>9695.3507120210652</v>
      </c>
      <c r="E91" s="34">
        <f ca="1">NAC_d!CB91+NAC_d!CC91</f>
        <v>9656.6553914355045</v>
      </c>
      <c r="F91" s="34">
        <f ca="1">NAC_d!CD91+NAC_d!CE91</f>
        <v>9549.860045161422</v>
      </c>
      <c r="G91" s="216" cm="1">
        <f t="array" aca="1" ref="G91" ca="1">SUMPRODUCT($B$3:$F$3/100,B91:F91)</f>
        <v>9661.0237263630115</v>
      </c>
      <c r="H91" s="35">
        <f>NAC_d!B91</f>
        <v>45323</v>
      </c>
      <c r="I91" s="219">
        <f t="shared" ca="1" si="41"/>
        <v>0.12444281233360854</v>
      </c>
      <c r="J91" s="220">
        <f t="shared" ca="1" si="42"/>
        <v>0.1300139219324139</v>
      </c>
      <c r="K91" s="220">
        <f t="shared" ca="1" si="43"/>
        <v>0.13011565957184312</v>
      </c>
      <c r="L91" s="220">
        <f t="shared" ca="1" si="44"/>
        <v>0.13354180980727515</v>
      </c>
      <c r="M91" s="220">
        <f t="shared" ca="1" si="45"/>
        <v>0.13473932069859718</v>
      </c>
      <c r="N91" s="221">
        <f t="shared" ca="1" si="46"/>
        <v>0.13162316090942072</v>
      </c>
      <c r="O91" s="223">
        <f>NAC_d!B91</f>
        <v>45323</v>
      </c>
      <c r="P91" s="222">
        <f t="shared" ca="1" si="47"/>
        <v>2.7644029909965102</v>
      </c>
      <c r="Q91" s="222">
        <f t="shared" ca="1" si="48"/>
        <v>2.7580437306874486</v>
      </c>
      <c r="R91" s="222">
        <f t="shared" ca="1" si="49"/>
        <v>2.7603128111382182</v>
      </c>
      <c r="S91" s="222">
        <f t="shared" ca="1" si="50"/>
        <v>2.7651298863666653</v>
      </c>
      <c r="T91" s="222">
        <f t="shared" ca="1" si="51"/>
        <v>2.7617356106675457</v>
      </c>
      <c r="U91" s="222">
        <f t="shared" ca="1" si="52"/>
        <v>2.7619934572906675</v>
      </c>
    </row>
    <row r="92" spans="1:21" x14ac:dyDescent="0.25">
      <c r="A92" s="35">
        <f>NAC_d!B92</f>
        <v>45352</v>
      </c>
      <c r="B92" s="34">
        <f ca="1">NAC_d!BV92+NAC_d!BW92</f>
        <v>10885.322338678379</v>
      </c>
      <c r="C92" s="34">
        <f ca="1">NAC_d!BX92+NAC_d!BY92</f>
        <v>10770.427244013421</v>
      </c>
      <c r="D92" s="34">
        <f ca="1">NAC_d!BZ92+NAC_d!CA92</f>
        <v>10768.606796303888</v>
      </c>
      <c r="E92" s="34">
        <f ca="1">NAC_d!CB92+NAC_d!CC92</f>
        <v>10730.06000585427</v>
      </c>
      <c r="F92" s="34">
        <f ca="1">NAC_d!CD92+NAC_d!CE92</f>
        <v>10611.731293488283</v>
      </c>
      <c r="G92" s="216" cm="1">
        <f t="array" aca="1" ref="G92" ca="1">SUMPRODUCT($B$3:$F$3/100,B92:F92)</f>
        <v>10723.048897156241</v>
      </c>
      <c r="H92" s="35">
        <f>NAC_d!B92</f>
        <v>45352</v>
      </c>
      <c r="I92" s="219">
        <f t="shared" ca="1" si="41"/>
        <v>0.10488053453832147</v>
      </c>
      <c r="J92" s="220">
        <f t="shared" ca="1" si="42"/>
        <v>0.10874516197687201</v>
      </c>
      <c r="K92" s="220">
        <f t="shared" ca="1" si="43"/>
        <v>0.11069801559134063</v>
      </c>
      <c r="L92" s="220">
        <f t="shared" ca="1" si="44"/>
        <v>0.11115697629334154</v>
      </c>
      <c r="M92" s="220">
        <f t="shared" ca="1" si="45"/>
        <v>0.11119233614998092</v>
      </c>
      <c r="N92" s="221">
        <f t="shared" ca="1" si="46"/>
        <v>0.1099288440722046</v>
      </c>
      <c r="O92" s="223">
        <f>NAC_d!B92</f>
        <v>45352</v>
      </c>
      <c r="P92" s="222">
        <f t="shared" ca="1" si="47"/>
        <v>2.8597434057020665</v>
      </c>
      <c r="Q92" s="222">
        <f t="shared" ca="1" si="48"/>
        <v>2.8663091888472083</v>
      </c>
      <c r="R92" s="222">
        <f t="shared" ca="1" si="49"/>
        <v>2.8743749773854281</v>
      </c>
      <c r="S92" s="222">
        <f t="shared" ca="1" si="50"/>
        <v>2.8859603263027953</v>
      </c>
      <c r="T92" s="222">
        <f t="shared" ca="1" si="51"/>
        <v>2.8875720492272801</v>
      </c>
      <c r="U92" s="222">
        <f t="shared" ca="1" si="52"/>
        <v>2.8780782385756729</v>
      </c>
    </row>
    <row r="93" spans="1:21" x14ac:dyDescent="0.25">
      <c r="A93" s="35">
        <f>NAC_d!B93</f>
        <v>45383</v>
      </c>
      <c r="B93" s="34">
        <f ca="1">NAC_d!BV93+NAC_d!BW93</f>
        <v>11802.407776700808</v>
      </c>
      <c r="C93" s="34">
        <f ca="1">NAC_d!BX93+NAC_d!BY93</f>
        <v>11706.528023907609</v>
      </c>
      <c r="D93" s="34">
        <f ca="1">NAC_d!BZ93+NAC_d!CA93</f>
        <v>11718.255597707295</v>
      </c>
      <c r="E93" s="34">
        <f ca="1">NAC_d!CB93+NAC_d!CC93</f>
        <v>11674.809746251489</v>
      </c>
      <c r="F93" s="34">
        <f ca="1">NAC_d!CD93+NAC_d!CE93</f>
        <v>11569.578076660295</v>
      </c>
      <c r="G93" s="216" cm="1">
        <f t="array" aca="1" ref="G93" ca="1">SUMPRODUCT($B$3:$F$3/100,B93:F93)</f>
        <v>11668.104398584548</v>
      </c>
      <c r="H93" s="35">
        <f>NAC_d!B93</f>
        <v>45383</v>
      </c>
      <c r="I93" s="219">
        <f t="shared" ca="1" si="41"/>
        <v>8.4249727246366035E-2</v>
      </c>
      <c r="J93" s="220">
        <f t="shared" ca="1" si="42"/>
        <v>8.6913987596407116E-2</v>
      </c>
      <c r="K93" s="220">
        <f t="shared" ca="1" si="43"/>
        <v>8.8186783988561723E-2</v>
      </c>
      <c r="L93" s="220">
        <f t="shared" ca="1" si="44"/>
        <v>8.8047013705586874E-2</v>
      </c>
      <c r="M93" s="220">
        <f t="shared" ca="1" si="45"/>
        <v>9.0263007673383022E-2</v>
      </c>
      <c r="N93" s="221">
        <f t="shared" ca="1" si="46"/>
        <v>8.8133096332232208E-2</v>
      </c>
      <c r="O93" s="223">
        <f>NAC_d!B93</f>
        <v>45383</v>
      </c>
      <c r="P93" s="222">
        <f t="shared" ca="1" si="47"/>
        <v>2.8535881584980451</v>
      </c>
      <c r="Q93" s="222">
        <f t="shared" ca="1" si="48"/>
        <v>2.8752160951165688</v>
      </c>
      <c r="R93" s="222">
        <f t="shared" ca="1" si="49"/>
        <v>2.8882559729979347</v>
      </c>
      <c r="S93" s="222">
        <f t="shared" ca="1" si="50"/>
        <v>2.9023998659491039</v>
      </c>
      <c r="T93" s="222">
        <f t="shared" ca="1" si="51"/>
        <v>2.9160354261177246</v>
      </c>
      <c r="U93" s="222">
        <f t="shared" ca="1" si="52"/>
        <v>2.8938844865057574</v>
      </c>
    </row>
    <row r="94" spans="1:21" x14ac:dyDescent="0.25">
      <c r="A94" s="35">
        <f>NAC_d!B94</f>
        <v>45413</v>
      </c>
      <c r="B94" s="34">
        <f ca="1">NAC_d!BV94+NAC_d!BW94</f>
        <v>12306.202811373872</v>
      </c>
      <c r="C94" s="34">
        <f ca="1">NAC_d!BX94+NAC_d!BY94</f>
        <v>12208.888174420965</v>
      </c>
      <c r="D94" s="34">
        <f ca="1">NAC_d!BZ94+NAC_d!CA94</f>
        <v>12214.727584827568</v>
      </c>
      <c r="E94" s="34">
        <f ca="1">NAC_d!CB94+NAC_d!CC94</f>
        <v>12162.781294977314</v>
      </c>
      <c r="F94" s="34">
        <f ca="1">NAC_d!CD94+NAC_d!CE94</f>
        <v>12045.776673758784</v>
      </c>
      <c r="G94" s="216" cm="1">
        <f t="array" aca="1" ref="G94" ca="1">SUMPRODUCT($B$3:$F$3/100,B94:F94)</f>
        <v>12157.902361253116</v>
      </c>
      <c r="H94" s="35">
        <f>NAC_d!B94</f>
        <v>45413</v>
      </c>
      <c r="I94" s="219">
        <f t="shared" ca="1" si="41"/>
        <v>4.2685784477605404E-2</v>
      </c>
      <c r="J94" s="220">
        <f t="shared" ca="1" si="42"/>
        <v>4.2912821759569786E-2</v>
      </c>
      <c r="K94" s="220">
        <f t="shared" ca="1" si="43"/>
        <v>4.2367397005524277E-2</v>
      </c>
      <c r="L94" s="220">
        <f t="shared" ca="1" si="44"/>
        <v>4.1796959379359677E-2</v>
      </c>
      <c r="M94" s="220">
        <f t="shared" ca="1" si="45"/>
        <v>4.1159547387397133E-2</v>
      </c>
      <c r="N94" s="221">
        <f t="shared" ca="1" si="46"/>
        <v>4.1977509451148309E-2</v>
      </c>
      <c r="O94" s="223">
        <f>NAC_d!B94</f>
        <v>45413</v>
      </c>
      <c r="P94" s="222">
        <f t="shared" ca="1" si="47"/>
        <v>2.7401555282269987</v>
      </c>
      <c r="Q94" s="222">
        <f t="shared" ca="1" si="48"/>
        <v>2.7566848185038739</v>
      </c>
      <c r="R94" s="222">
        <f t="shared" ca="1" si="49"/>
        <v>2.7648225660847712</v>
      </c>
      <c r="S94" s="222">
        <f t="shared" ca="1" si="50"/>
        <v>2.7722940664137261</v>
      </c>
      <c r="T94" s="222">
        <f t="shared" ca="1" si="51"/>
        <v>2.7755527899265129</v>
      </c>
      <c r="U94" s="222">
        <f t="shared" ca="1" si="52"/>
        <v>2.7655696585163332</v>
      </c>
    </row>
    <row r="95" spans="1:21" x14ac:dyDescent="0.25">
      <c r="A95" s="35">
        <f>NAC_d!B95</f>
        <v>45444</v>
      </c>
      <c r="B95" s="34">
        <f ca="1">NAC_d!BV95+NAC_d!BW95</f>
        <v>12847.988146445359</v>
      </c>
      <c r="C95" s="34">
        <f ca="1">NAC_d!BX95+NAC_d!BY95</f>
        <v>12758.535597069453</v>
      </c>
      <c r="D95" s="34">
        <f ca="1">NAC_d!BZ95+NAC_d!CA95</f>
        <v>12770.461470985556</v>
      </c>
      <c r="E95" s="34">
        <f ca="1">NAC_d!CB95+NAC_d!CC95</f>
        <v>12721.026693849195</v>
      </c>
      <c r="F95" s="34">
        <f ca="1">NAC_d!CD95+NAC_d!CE95</f>
        <v>12611.848992456045</v>
      </c>
      <c r="G95" s="216" cm="1">
        <f t="array" aca="1" ref="G95" ca="1">SUMPRODUCT($B$3:$F$3/100,B95:F95)</f>
        <v>12714.846413623103</v>
      </c>
      <c r="H95" s="35">
        <f>NAC_d!B95</f>
        <v>45444</v>
      </c>
      <c r="I95" s="219">
        <f t="shared" ca="1" si="41"/>
        <v>4.4025386496210572E-2</v>
      </c>
      <c r="J95" s="220">
        <f t="shared" ca="1" si="42"/>
        <v>4.5020268413962894E-2</v>
      </c>
      <c r="K95" s="220">
        <f t="shared" ca="1" si="43"/>
        <v>4.5497034812981729E-2</v>
      </c>
      <c r="L95" s="220">
        <f t="shared" ca="1" si="44"/>
        <v>4.5897840743252649E-2</v>
      </c>
      <c r="M95" s="220">
        <f t="shared" ca="1" si="45"/>
        <v>4.6993426329281496E-2</v>
      </c>
      <c r="N95" s="221">
        <f t="shared" ca="1" si="46"/>
        <v>4.580922233303597E-2</v>
      </c>
      <c r="O95" s="223">
        <f>NAC_d!B95</f>
        <v>45444</v>
      </c>
      <c r="P95" s="222">
        <f t="shared" ca="1" si="47"/>
        <v>2.6943594569492229</v>
      </c>
      <c r="Q95" s="222">
        <f t="shared" ca="1" si="48"/>
        <v>2.7113239414545016</v>
      </c>
      <c r="R95" s="222">
        <f t="shared" ca="1" si="49"/>
        <v>2.7188408269677926</v>
      </c>
      <c r="S95" s="222">
        <f t="shared" ca="1" si="50"/>
        <v>2.72276182581852</v>
      </c>
      <c r="T95" s="222">
        <f t="shared" ca="1" si="51"/>
        <v>2.722129204300185</v>
      </c>
      <c r="U95" s="222">
        <f t="shared" ca="1" si="52"/>
        <v>2.7165540827379622</v>
      </c>
    </row>
    <row r="96" spans="1:21" x14ac:dyDescent="0.25">
      <c r="A96" s="35">
        <f>NAC_d!B96</f>
        <v>45474</v>
      </c>
      <c r="B96" s="34">
        <f ca="1">NAC_d!BV96+NAC_d!BW96</f>
        <v>13341.671689790943</v>
      </c>
      <c r="C96" s="34">
        <f ca="1">NAC_d!BX96+NAC_d!BY96</f>
        <v>13260.565515017301</v>
      </c>
      <c r="D96" s="34">
        <f ca="1">NAC_d!BZ96+NAC_d!CA96</f>
        <v>13280.20036978455</v>
      </c>
      <c r="E96" s="34">
        <f ca="1">NAC_d!CB96+NAC_d!CC96</f>
        <v>13237.428975488934</v>
      </c>
      <c r="F96" s="34">
        <f ca="1">NAC_d!CD96+NAC_d!CE96</f>
        <v>13140.921736599024</v>
      </c>
      <c r="G96" s="216" cm="1">
        <f t="array" aca="1" ref="G96" ca="1">SUMPRODUCT($B$3:$F$3/100,B96:F96)</f>
        <v>13229.121482112107</v>
      </c>
      <c r="H96" s="35">
        <f>NAC_d!B96</f>
        <v>45474</v>
      </c>
      <c r="I96" s="219">
        <f t="shared" ca="1" si="41"/>
        <v>3.8424968774754875E-2</v>
      </c>
      <c r="J96" s="220">
        <f t="shared" ca="1" si="42"/>
        <v>3.9348553298166999E-2</v>
      </c>
      <c r="K96" s="220">
        <f t="shared" ca="1" si="43"/>
        <v>3.9915464288985847E-2</v>
      </c>
      <c r="L96" s="220">
        <f t="shared" ca="1" si="44"/>
        <v>4.0594387078004335E-2</v>
      </c>
      <c r="M96" s="220">
        <f t="shared" ca="1" si="45"/>
        <v>4.1950450283654073E-2</v>
      </c>
      <c r="N96" s="221">
        <f t="shared" ca="1" si="46"/>
        <v>4.0446817189863316E-2</v>
      </c>
      <c r="O96" s="223">
        <f>NAC_d!B96</f>
        <v>45474</v>
      </c>
      <c r="P96" s="222">
        <f t="shared" ca="1" si="47"/>
        <v>2.6154103643295072</v>
      </c>
      <c r="Q96" s="222">
        <f t="shared" ca="1" si="48"/>
        <v>2.6312502779212705</v>
      </c>
      <c r="R96" s="222">
        <f t="shared" ca="1" si="49"/>
        <v>2.6373613468128312</v>
      </c>
      <c r="S96" s="222">
        <f t="shared" ca="1" si="50"/>
        <v>2.6411689946747856</v>
      </c>
      <c r="T96" s="222">
        <f t="shared" ca="1" si="51"/>
        <v>2.6394416302621813</v>
      </c>
      <c r="U96" s="222">
        <f t="shared" ca="1" si="52"/>
        <v>2.6352054914466083</v>
      </c>
    </row>
    <row r="97" spans="1:21" x14ac:dyDescent="0.25">
      <c r="A97" s="35">
        <f>NAC_d!B97</f>
        <v>45505</v>
      </c>
      <c r="B97" s="34">
        <f ca="1">NAC_d!BV97+NAC_d!BW97</f>
        <v>13898.929213445666</v>
      </c>
      <c r="C97" s="34">
        <f ca="1">NAC_d!BX97+NAC_d!BY97</f>
        <v>13813.468717376771</v>
      </c>
      <c r="D97" s="34">
        <f ca="1">NAC_d!BZ97+NAC_d!CA97</f>
        <v>13827.454197671152</v>
      </c>
      <c r="E97" s="34">
        <f ca="1">NAC_d!CB97+NAC_d!CC97</f>
        <v>13790.657716314852</v>
      </c>
      <c r="F97" s="34">
        <f ca="1">NAC_d!CD97+NAC_d!CE97</f>
        <v>13694.67048541343</v>
      </c>
      <c r="G97" s="216" cm="1">
        <f t="array" aca="1" ref="G97" ca="1">SUMPRODUCT($B$3:$F$3/100,B97:F97)</f>
        <v>13781.862141498239</v>
      </c>
      <c r="H97" s="35">
        <f>NAC_d!B97</f>
        <v>45505</v>
      </c>
      <c r="I97" s="219">
        <f t="shared" ca="1" si="41"/>
        <v>4.1768193417706323E-2</v>
      </c>
      <c r="J97" s="220">
        <f t="shared" ca="1" si="42"/>
        <v>4.1695295855468606E-2</v>
      </c>
      <c r="K97" s="220">
        <f t="shared" ca="1" si="43"/>
        <v>4.1208250828182358E-2</v>
      </c>
      <c r="L97" s="220">
        <f t="shared" ca="1" si="44"/>
        <v>4.1792763674147304E-2</v>
      </c>
      <c r="M97" s="220">
        <f t="shared" ca="1" si="45"/>
        <v>4.2139262367886232E-2</v>
      </c>
      <c r="N97" s="221">
        <f t="shared" ca="1" si="46"/>
        <v>4.1782113811074106E-2</v>
      </c>
      <c r="O97" s="223">
        <f>NAC_d!B97</f>
        <v>45505</v>
      </c>
      <c r="P97" s="222">
        <f t="shared" ca="1" si="47"/>
        <v>2.3312668248551298</v>
      </c>
      <c r="Q97" s="222">
        <f t="shared" ca="1" si="48"/>
        <v>2.3593445798768129</v>
      </c>
      <c r="R97" s="222">
        <f t="shared" ca="1" si="49"/>
        <v>2.3669572659542824</v>
      </c>
      <c r="S97" s="222">
        <f t="shared" ca="1" si="50"/>
        <v>2.3773946695999824</v>
      </c>
      <c r="T97" s="222">
        <f t="shared" ca="1" si="51"/>
        <v>2.3805876436279525</v>
      </c>
      <c r="U97" s="222">
        <f t="shared" ca="1" si="52"/>
        <v>2.3680061846152465</v>
      </c>
    </row>
    <row r="98" spans="1:21" x14ac:dyDescent="0.25">
      <c r="A98" s="35">
        <f>NAC_d!B98</f>
        <v>45536</v>
      </c>
      <c r="B98" s="34">
        <f ca="1">NAC_d!BV98+NAC_d!BW98</f>
        <v>14358.527017073735</v>
      </c>
      <c r="C98" s="34">
        <f ca="1">NAC_d!BX98+NAC_d!BY98</f>
        <v>14282.406122587439</v>
      </c>
      <c r="D98" s="34">
        <f ca="1">NAC_d!BZ98+NAC_d!CA98</f>
        <v>14300.557605891685</v>
      </c>
      <c r="E98" s="34">
        <f ca="1">NAC_d!CB98+NAC_d!CC98</f>
        <v>14270.837808682099</v>
      </c>
      <c r="F98" s="34">
        <f ca="1">NAC_d!CD98+NAC_d!CE98</f>
        <v>14181.117973207696</v>
      </c>
      <c r="G98" s="216" cm="1">
        <f t="array" aca="1" ref="G98" ca="1">SUMPRODUCT($B$3:$F$3/100,B98:F98)</f>
        <v>14258.522245999637</v>
      </c>
      <c r="H98" s="35">
        <f>NAC_d!B98</f>
        <v>45536</v>
      </c>
      <c r="I98" s="219">
        <f t="shared" ca="1" si="41"/>
        <v>3.3067137516137546E-2</v>
      </c>
      <c r="J98" s="220">
        <f t="shared" ca="1" si="42"/>
        <v>3.3947838504948757E-2</v>
      </c>
      <c r="K98" s="220">
        <f t="shared" ca="1" si="43"/>
        <v>3.421478758542662E-2</v>
      </c>
      <c r="L98" s="220">
        <f t="shared" ca="1" si="44"/>
        <v>3.4819230688263536E-2</v>
      </c>
      <c r="M98" s="220">
        <f t="shared" ca="1" si="45"/>
        <v>3.5520934097128976E-2</v>
      </c>
      <c r="N98" s="221">
        <f t="shared" ca="1" si="46"/>
        <v>3.4586045021168577E-2</v>
      </c>
      <c r="O98" s="223">
        <f>NAC_d!B98</f>
        <v>45536</v>
      </c>
      <c r="P98" s="222">
        <f t="shared" ca="1" si="47"/>
        <v>2.0387328456483611</v>
      </c>
      <c r="Q98" s="222">
        <f t="shared" ca="1" si="48"/>
        <v>2.0741874994370866</v>
      </c>
      <c r="R98" s="222">
        <f t="shared" ca="1" si="49"/>
        <v>2.0845216025720457</v>
      </c>
      <c r="S98" s="222">
        <f t="shared" ca="1" si="50"/>
        <v>2.1006949817654723</v>
      </c>
      <c r="T98" s="222">
        <f t="shared" ca="1" si="51"/>
        <v>2.1123054175341882</v>
      </c>
      <c r="U98" s="222">
        <f t="shared" ca="1" si="52"/>
        <v>2.089638776218572</v>
      </c>
    </row>
    <row r="99" spans="1:21" x14ac:dyDescent="0.25">
      <c r="A99" s="35">
        <f>NAC_d!B99</f>
        <v>45566</v>
      </c>
      <c r="B99" s="34">
        <f ca="1">NAC_d!BV99+NAC_d!BW99</f>
        <v>14709.992711255198</v>
      </c>
      <c r="C99" s="34">
        <f ca="1">NAC_d!BX99+NAC_d!BY99</f>
        <v>14648.546406589121</v>
      </c>
      <c r="D99" s="34">
        <f ca="1">NAC_d!BZ99+NAC_d!CA99</f>
        <v>14676.322653480776</v>
      </c>
      <c r="E99" s="34">
        <f ca="1">NAC_d!CB99+NAC_d!CC99</f>
        <v>14658.663905265206</v>
      </c>
      <c r="F99" s="34">
        <f ca="1">NAC_d!CD99+NAC_d!CE99</f>
        <v>14589.524193542542</v>
      </c>
      <c r="G99" s="216" cm="1">
        <f t="array" aca="1" ref="G99" ca="1">SUMPRODUCT($B$3:$F$3/100,B99:F99)</f>
        <v>14643.031994322439</v>
      </c>
      <c r="H99" s="35">
        <f>NAC_d!B99</f>
        <v>45566</v>
      </c>
      <c r="I99" s="219">
        <f t="shared" ca="1" si="41"/>
        <v>2.4477837717165274E-2</v>
      </c>
      <c r="J99" s="220">
        <f t="shared" ca="1" si="42"/>
        <v>2.5635756388598718E-2</v>
      </c>
      <c r="K99" s="220">
        <f t="shared" ca="1" si="43"/>
        <v>2.627625145429846E-2</v>
      </c>
      <c r="L99" s="220">
        <f t="shared" ca="1" si="44"/>
        <v>2.7176126712557869E-2</v>
      </c>
      <c r="M99" s="220">
        <f t="shared" ca="1" si="45"/>
        <v>2.8799296438154265E-2</v>
      </c>
      <c r="N99" s="221">
        <f t="shared" ca="1" si="46"/>
        <v>2.6967012547929325E-2</v>
      </c>
      <c r="O99" s="223">
        <f>NAC_d!B99</f>
        <v>45566</v>
      </c>
      <c r="P99" s="222">
        <f t="shared" ca="1" si="47"/>
        <v>1.8791098571836344</v>
      </c>
      <c r="Q99" s="222">
        <f t="shared" ca="1" si="48"/>
        <v>1.9126277703148307</v>
      </c>
      <c r="R99" s="222">
        <f t="shared" ca="1" si="49"/>
        <v>1.9233834364033249</v>
      </c>
      <c r="S99" s="222">
        <f t="shared" ca="1" si="50"/>
        <v>1.9411701444600866</v>
      </c>
      <c r="T99" s="222">
        <f t="shared" ca="1" si="51"/>
        <v>1.954483629844106</v>
      </c>
      <c r="U99" s="222">
        <f t="shared" ca="1" si="52"/>
        <v>1.9300573589391945</v>
      </c>
    </row>
    <row r="100" spans="1:21" x14ac:dyDescent="0.25">
      <c r="A100" s="35">
        <f>NAC_d!B100</f>
        <v>45597</v>
      </c>
      <c r="B100" s="34">
        <f ca="1">NAC_d!BV100+NAC_d!BW100</f>
        <v>15008.285084337225</v>
      </c>
      <c r="C100" s="34">
        <f ca="1">NAC_d!BX100+NAC_d!BY100</f>
        <v>14979.27295362983</v>
      </c>
      <c r="D100" s="34">
        <f ca="1">NAC_d!BZ100+NAC_d!CA100</f>
        <v>15018.932243885087</v>
      </c>
      <c r="E100" s="34">
        <f ca="1">NAC_d!CB100+NAC_d!CC100</f>
        <v>15024.112881832818</v>
      </c>
      <c r="F100" s="34">
        <f ca="1">NAC_d!CD100+NAC_d!CE100</f>
        <v>14977.520656586577</v>
      </c>
      <c r="G100" s="216" cm="1">
        <f t="array" aca="1" ref="G100" ca="1">SUMPRODUCT($B$3:$F$3/100,B100:F100)</f>
        <v>14998.113190879336</v>
      </c>
      <c r="H100" s="35">
        <f>NAC_d!B100</f>
        <v>45597</v>
      </c>
      <c r="I100" s="219">
        <f t="shared" ca="1" si="41"/>
        <v>2.0278213520377397E-2</v>
      </c>
      <c r="J100" s="220">
        <f t="shared" ca="1" si="42"/>
        <v>2.2577431088448785E-2</v>
      </c>
      <c r="K100" s="220">
        <f t="shared" ca="1" si="43"/>
        <v>2.3344375733185041E-2</v>
      </c>
      <c r="L100" s="220">
        <f t="shared" ca="1" si="44"/>
        <v>2.4930578866491748E-2</v>
      </c>
      <c r="M100" s="220">
        <f t="shared" ca="1" si="45"/>
        <v>2.6594182092364971E-2</v>
      </c>
      <c r="N100" s="221">
        <f t="shared" ca="1" si="46"/>
        <v>2.4249158008708305E-2</v>
      </c>
      <c r="O100" s="223">
        <f>NAC_d!B100</f>
        <v>45597</v>
      </c>
      <c r="P100" s="222">
        <f t="shared" ca="1" si="47"/>
        <v>1.5985045096022108</v>
      </c>
      <c r="Q100" s="222">
        <f t="shared" ca="1" si="48"/>
        <v>1.6388216523679091</v>
      </c>
      <c r="R100" s="222">
        <f t="shared" ca="1" si="49"/>
        <v>1.6498228970178426</v>
      </c>
      <c r="S100" s="222">
        <f t="shared" ca="1" si="50"/>
        <v>1.6732119081787107</v>
      </c>
      <c r="T100" s="222">
        <f t="shared" ca="1" si="51"/>
        <v>1.6922410463299751</v>
      </c>
      <c r="U100" s="222">
        <f t="shared" ca="1" si="52"/>
        <v>1.6604032341001775</v>
      </c>
    </row>
    <row r="101" spans="1:21" x14ac:dyDescent="0.25">
      <c r="A101" s="35">
        <f>NAC_d!B101</f>
        <v>45627</v>
      </c>
      <c r="B101" s="34">
        <f ca="1">NAC_d!BV101+NAC_d!BW101</f>
        <v>15403.494771919122</v>
      </c>
      <c r="C101" s="34">
        <f ca="1">NAC_d!BX101+NAC_d!BY101</f>
        <v>15379.72881351706</v>
      </c>
      <c r="D101" s="34">
        <f ca="1">NAC_d!BZ101+NAC_d!CA101</f>
        <v>15420.853888155567</v>
      </c>
      <c r="E101" s="34">
        <f ca="1">NAC_d!CB101+NAC_d!CC101</f>
        <v>15428.717816276254</v>
      </c>
      <c r="F101" s="34">
        <f ca="1">NAC_d!CD101+NAC_d!CE101</f>
        <v>15389.215257210033</v>
      </c>
      <c r="G101" s="216" cm="1">
        <f t="array" aca="1" ref="G101" ca="1">SUMPRODUCT($B$3:$F$3/100,B101:F101)</f>
        <v>15402.713078926216</v>
      </c>
      <c r="H101" s="35">
        <f>NAC_d!B101</f>
        <v>45627</v>
      </c>
      <c r="I101" s="219">
        <f t="shared" ca="1" si="41"/>
        <v>2.6332767891938724E-2</v>
      </c>
      <c r="J101" s="220">
        <f t="shared" ca="1" si="42"/>
        <v>2.6733998447514118E-2</v>
      </c>
      <c r="K101" s="220">
        <f t="shared" ca="1" si="43"/>
        <v>2.6760999899584803E-2</v>
      </c>
      <c r="L101" s="220">
        <f t="shared" ca="1" si="44"/>
        <v>2.6930371039256773E-2</v>
      </c>
      <c r="M101" s="220">
        <f t="shared" ca="1" si="45"/>
        <v>2.7487500105193075E-2</v>
      </c>
      <c r="N101" s="221">
        <f t="shared" ca="1" si="46"/>
        <v>2.6976719197780552E-2</v>
      </c>
      <c r="O101" s="223">
        <f>NAC_d!B101</f>
        <v>45627</v>
      </c>
      <c r="P101" s="222">
        <f t="shared" ca="1" si="47"/>
        <v>1.1176623894377768</v>
      </c>
      <c r="Q101" s="222">
        <f t="shared" ca="1" si="48"/>
        <v>1.1576112256291973</v>
      </c>
      <c r="R101" s="222">
        <f t="shared" ca="1" si="49"/>
        <v>1.1677192682448823</v>
      </c>
      <c r="S101" s="222">
        <f t="shared" ca="1" si="50"/>
        <v>1.1881668728458221</v>
      </c>
      <c r="T101" s="222">
        <f t="shared" ca="1" si="51"/>
        <v>1.2097762116232582</v>
      </c>
      <c r="U101" s="222">
        <f t="shared" ca="1" si="52"/>
        <v>1.177773843059732</v>
      </c>
    </row>
    <row r="102" spans="1:21" x14ac:dyDescent="0.25">
      <c r="A102" s="35">
        <f>NAC_d!B102</f>
        <v>45658</v>
      </c>
      <c r="B102" s="34">
        <f ca="1">NAC_d!BV102+NAC_d!BW102</f>
        <v>15737.631991049686</v>
      </c>
      <c r="C102" s="34">
        <f ca="1">NAC_d!BX102+NAC_d!BY102</f>
        <v>15715.503290657558</v>
      </c>
      <c r="D102" s="34">
        <f ca="1">NAC_d!BZ102+NAC_d!CA102</f>
        <v>15761.085348315402</v>
      </c>
      <c r="E102" s="34">
        <f ca="1">NAC_d!CB102+NAC_d!CC102</f>
        <v>15771.78780029247</v>
      </c>
      <c r="F102" s="34">
        <f ca="1">NAC_d!CD102+NAC_d!CE102</f>
        <v>15744.589803261833</v>
      </c>
      <c r="G102" s="216" cm="1">
        <f t="array" aca="1" ref="G102" ca="1">SUMPRODUCT($B$3:$F$3/100,B102:F102)</f>
        <v>15747.008545157016</v>
      </c>
      <c r="H102" s="35">
        <f>NAC_d!B102</f>
        <v>45658</v>
      </c>
      <c r="I102" s="219">
        <f t="shared" ca="1" si="41"/>
        <v>2.1692299317665364E-2</v>
      </c>
      <c r="J102" s="220">
        <f t="shared" ca="1" si="42"/>
        <v>2.1832275536964652E-2</v>
      </c>
      <c r="K102" s="220">
        <f t="shared" ca="1" si="43"/>
        <v>2.2063075276341326E-2</v>
      </c>
      <c r="L102" s="220">
        <f t="shared" ca="1" si="44"/>
        <v>2.2235806507155065E-2</v>
      </c>
      <c r="M102" s="220">
        <f t="shared" ca="1" si="45"/>
        <v>2.3092441044731071E-2</v>
      </c>
      <c r="N102" s="221">
        <f t="shared" ca="1" si="46"/>
        <v>2.235291045587684E-2</v>
      </c>
      <c r="O102" s="223">
        <f>NAC_d!B102</f>
        <v>45658</v>
      </c>
      <c r="P102" s="222">
        <f t="shared" ca="1" si="47"/>
        <v>0.79618384754716387</v>
      </c>
      <c r="Q102" s="222">
        <f t="shared" ca="1" si="48"/>
        <v>0.82814607530461992</v>
      </c>
      <c r="R102" s="222">
        <f t="shared" ca="1" si="49"/>
        <v>0.83715369284115004</v>
      </c>
      <c r="S102" s="222">
        <f t="shared" ca="1" si="50"/>
        <v>0.85136366188399215</v>
      </c>
      <c r="T102" s="222">
        <f t="shared" ca="1" si="51"/>
        <v>0.87081329501613691</v>
      </c>
      <c r="U102" s="222">
        <f t="shared" ca="1" si="52"/>
        <v>0.84449185608683286</v>
      </c>
    </row>
    <row r="103" spans="1:21" x14ac:dyDescent="0.25">
      <c r="A103" s="35">
        <f>NAC_d!B103</f>
        <v>45689</v>
      </c>
      <c r="B103" s="34">
        <f ca="1">NAC_d!BV103+NAC_d!BW103</f>
        <v>16138.014351810029</v>
      </c>
      <c r="C103" s="34">
        <f ca="1">NAC_d!BX103+NAC_d!BY103</f>
        <v>16105.966972464426</v>
      </c>
      <c r="D103" s="34">
        <f ca="1">NAC_d!BZ103+NAC_d!CA103</f>
        <v>16150.241584041793</v>
      </c>
      <c r="E103" s="34">
        <f ca="1">NAC_d!CB103+NAC_d!CC103</f>
        <v>16152.159647416845</v>
      </c>
      <c r="F103" s="34">
        <f ca="1">NAC_d!CD103+NAC_d!CE103</f>
        <v>16114.81752969704</v>
      </c>
      <c r="G103" s="216" cm="1">
        <f t="array" aca="1" ref="G103" ca="1">SUMPRODUCT($B$3:$F$3/100,B103:F103)</f>
        <v>16129.635888809167</v>
      </c>
      <c r="H103" s="35">
        <f>NAC_d!B103</f>
        <v>45689</v>
      </c>
      <c r="I103" s="219">
        <f t="shared" ca="1" si="41"/>
        <v>2.5441080398121318E-2</v>
      </c>
      <c r="J103" s="220">
        <f t="shared" ca="1" si="42"/>
        <v>2.4845763739490767E-2</v>
      </c>
      <c r="K103" s="220">
        <f t="shared" ca="1" si="43"/>
        <v>2.4690954152341016E-2</v>
      </c>
      <c r="L103" s="220">
        <f t="shared" ca="1" si="44"/>
        <v>2.4117230839063364E-2</v>
      </c>
      <c r="M103" s="220">
        <f t="shared" ca="1" si="45"/>
        <v>2.3514599685442894E-2</v>
      </c>
      <c r="N103" s="221">
        <f t="shared" ca="1" si="46"/>
        <v>2.4298414683329161E-2</v>
      </c>
      <c r="O103" s="223">
        <f>NAC_d!B103</f>
        <v>45689</v>
      </c>
      <c r="P103" s="222">
        <f t="shared" ca="1" si="47"/>
        <v>0.63803857788007701</v>
      </c>
      <c r="Q103" s="222">
        <f t="shared" ca="1" si="48"/>
        <v>0.65800413995693585</v>
      </c>
      <c r="R103" s="222">
        <f t="shared" ca="1" si="49"/>
        <v>0.66577177698352275</v>
      </c>
      <c r="S103" s="222">
        <f t="shared" ca="1" si="50"/>
        <v>0.67264534071933535</v>
      </c>
      <c r="T103" s="222">
        <f t="shared" ca="1" si="51"/>
        <v>0.68744017749892072</v>
      </c>
      <c r="U103" s="222">
        <f t="shared" ca="1" si="52"/>
        <v>0.66955763132995938</v>
      </c>
    </row>
    <row r="104" spans="1:21" x14ac:dyDescent="0.25">
      <c r="A104" s="35">
        <f>NAC_d!B104</f>
        <v>45717</v>
      </c>
      <c r="B104" s="34">
        <f ca="1">NAC_d!BV104+NAC_d!BW104</f>
        <v>16790.858212089963</v>
      </c>
      <c r="C104" s="34">
        <f ca="1">NAC_d!BX104+NAC_d!BY104</f>
        <v>16732.477115065296</v>
      </c>
      <c r="D104" s="34">
        <f ca="1">NAC_d!BZ104+NAC_d!CA104</f>
        <v>16773.841471384043</v>
      </c>
      <c r="E104" s="34">
        <f ca="1">NAC_d!CB104+NAC_d!CC104</f>
        <v>16748.075931688269</v>
      </c>
      <c r="F104" s="34">
        <f ca="1">NAC_d!CD104+NAC_d!CE104</f>
        <v>16680.806472950731</v>
      </c>
      <c r="G104" s="216" cm="1">
        <f t="array" aca="1" ref="G104" ca="1">SUMPRODUCT($B$3:$F$3/100,B104:F104)</f>
        <v>16732.428506359851</v>
      </c>
      <c r="H104" s="35">
        <f>NAC_d!B104</f>
        <v>45717</v>
      </c>
      <c r="I104" s="219">
        <f t="shared" ca="1" si="41"/>
        <v>4.0453791033263853E-2</v>
      </c>
      <c r="J104" s="220">
        <f t="shared" ca="1" si="42"/>
        <v>3.8899256634015389E-2</v>
      </c>
      <c r="K104" s="220">
        <f t="shared" ca="1" si="43"/>
        <v>3.8612418526199344E-2</v>
      </c>
      <c r="L104" s="220">
        <f t="shared" ca="1" si="44"/>
        <v>3.6893907519464531E-2</v>
      </c>
      <c r="M104" s="220">
        <f t="shared" ca="1" si="45"/>
        <v>3.5122268198858775E-2</v>
      </c>
      <c r="N104" s="221">
        <f t="shared" ca="1" si="46"/>
        <v>3.7371743646668731E-2</v>
      </c>
      <c r="O104" s="223">
        <f>NAC_d!B104</f>
        <v>45717</v>
      </c>
      <c r="P104" s="222">
        <f t="shared" ca="1" si="47"/>
        <v>0.54252282933576335</v>
      </c>
      <c r="Q104" s="222">
        <f t="shared" ca="1" si="48"/>
        <v>0.55355741568801653</v>
      </c>
      <c r="R104" s="222">
        <f t="shared" ca="1" si="49"/>
        <v>0.55766124519852789</v>
      </c>
      <c r="S104" s="222">
        <f t="shared" ca="1" si="50"/>
        <v>0.56085575686907596</v>
      </c>
      <c r="T104" s="222">
        <f t="shared" ca="1" si="51"/>
        <v>0.57192130215232995</v>
      </c>
      <c r="U104" s="222">
        <f t="shared" ca="1" si="52"/>
        <v>0.56041706671665947</v>
      </c>
    </row>
    <row r="105" spans="1:21" x14ac:dyDescent="0.25">
      <c r="A105" s="35">
        <f>NAC_d!B105</f>
        <v>45748</v>
      </c>
      <c r="B105" s="34">
        <f ca="1">NAC_d!BV105+NAC_d!BW105</f>
        <v>17269.675387540155</v>
      </c>
      <c r="C105" s="34">
        <f ca="1">NAC_d!BX105+NAC_d!BY105</f>
        <v>17201.355105110029</v>
      </c>
      <c r="D105" s="34">
        <f ca="1">NAC_d!BZ105+NAC_d!CA105</f>
        <v>17242.262560900621</v>
      </c>
      <c r="E105" s="34">
        <f ca="1">NAC_d!CB105+NAC_d!CC105</f>
        <v>17211.622889669947</v>
      </c>
      <c r="F105" s="34">
        <f ca="1">NAC_d!CD105+NAC_d!CE105</f>
        <v>17138.869376427781</v>
      </c>
      <c r="G105" s="216" cm="1">
        <f t="array" aca="1" ref="G105" ca="1">SUMPRODUCT($B$3:$F$3/100,B105:F105)</f>
        <v>17197.721795996535</v>
      </c>
      <c r="H105" s="35">
        <f>NAC_d!B105</f>
        <v>45748</v>
      </c>
      <c r="I105" s="219">
        <f t="shared" ca="1" si="41"/>
        <v>2.8516539738595803E-2</v>
      </c>
      <c r="J105" s="220">
        <f t="shared" ca="1" si="42"/>
        <v>2.8022030857736802E-2</v>
      </c>
      <c r="K105" s="220">
        <f t="shared" ca="1" si="43"/>
        <v>2.7925689551537625E-2</v>
      </c>
      <c r="L105" s="220">
        <f t="shared" ca="1" si="44"/>
        <v>2.7677624574451665E-2</v>
      </c>
      <c r="M105" s="220">
        <f t="shared" ca="1" si="45"/>
        <v>2.7460477059058075E-2</v>
      </c>
      <c r="N105" s="221">
        <f t="shared" ca="1" si="46"/>
        <v>2.7807875554934025E-2</v>
      </c>
      <c r="O105" s="223">
        <f>NAC_d!B105</f>
        <v>45748</v>
      </c>
      <c r="P105" s="222">
        <f t="shared" ca="1" si="47"/>
        <v>0.46323324140963074</v>
      </c>
      <c r="Q105" s="222">
        <f t="shared" ca="1" si="48"/>
        <v>0.4693814485371437</v>
      </c>
      <c r="R105" s="222">
        <f t="shared" ca="1" si="49"/>
        <v>0.47140181549497107</v>
      </c>
      <c r="S105" s="222">
        <f t="shared" ca="1" si="50"/>
        <v>0.47425296546662787</v>
      </c>
      <c r="T105" s="222">
        <f t="shared" ca="1" si="51"/>
        <v>0.48137375994744436</v>
      </c>
      <c r="U105" s="222">
        <f t="shared" ca="1" si="52"/>
        <v>0.47390880373703048</v>
      </c>
    </row>
    <row r="106" spans="1:21" x14ac:dyDescent="0.25">
      <c r="A106" s="35">
        <f>NAC_d!B106</f>
        <v>45778</v>
      </c>
      <c r="B106" s="34">
        <f ca="1">NAC_d!BV106+NAC_d!BW106</f>
        <v>17489.666889861561</v>
      </c>
      <c r="C106" s="34">
        <f ca="1">NAC_d!BX106+NAC_d!BY106</f>
        <v>17437.53324597513</v>
      </c>
      <c r="D106" s="34">
        <f ca="1">NAC_d!BZ106+NAC_d!CA106</f>
        <v>17493.887876268876</v>
      </c>
      <c r="E106" s="34">
        <f ca="1">NAC_d!CB106+NAC_d!CC106</f>
        <v>17472.359967830038</v>
      </c>
      <c r="F106" s="34">
        <f ca="1">NAC_d!CD106+NAC_d!CE106</f>
        <v>17419.960880032559</v>
      </c>
      <c r="G106" s="216" cm="1">
        <f t="array" aca="1" ref="G106" ca="1">SUMPRODUCT($B$3:$F$3/100,B106:F106)</f>
        <v>17454.618879233392</v>
      </c>
      <c r="H106" s="35">
        <f>NAC_d!B106</f>
        <v>45778</v>
      </c>
      <c r="I106" s="219">
        <f t="shared" ca="1" si="41"/>
        <v>1.2738600893455576E-2</v>
      </c>
      <c r="J106" s="220">
        <f t="shared" ca="1" si="42"/>
        <v>1.3730205522874073E-2</v>
      </c>
      <c r="K106" s="220">
        <f t="shared" ca="1" si="43"/>
        <v>1.4593520686713823E-2</v>
      </c>
      <c r="L106" s="220">
        <f t="shared" ca="1" si="44"/>
        <v>1.5148895594068623E-2</v>
      </c>
      <c r="M106" s="220">
        <f t="shared" ca="1" si="45"/>
        <v>1.6400819530801858E-2</v>
      </c>
      <c r="N106" s="221">
        <f t="shared" ca="1" si="46"/>
        <v>1.4937855506923059E-2</v>
      </c>
      <c r="O106" s="223">
        <f>NAC_d!B106</f>
        <v>45778</v>
      </c>
      <c r="P106" s="222">
        <f t="shared" ca="1" si="47"/>
        <v>0.42120743156426199</v>
      </c>
      <c r="Q106" s="222">
        <f t="shared" ca="1" si="48"/>
        <v>0.42826545684223594</v>
      </c>
      <c r="R106" s="222">
        <f t="shared" ca="1" si="49"/>
        <v>0.43219631831976169</v>
      </c>
      <c r="S106" s="222">
        <f t="shared" ca="1" si="50"/>
        <v>0.43654313467309835</v>
      </c>
      <c r="T106" s="222">
        <f t="shared" ca="1" si="51"/>
        <v>0.4461467576417224</v>
      </c>
      <c r="U106" s="222">
        <f t="shared" ca="1" si="52"/>
        <v>0.43566039277143398</v>
      </c>
    </row>
    <row r="107" spans="1:21" x14ac:dyDescent="0.25">
      <c r="A107" s="35">
        <f>NAC_d!B107</f>
        <v>45809</v>
      </c>
      <c r="B107" s="34">
        <f ca="1">NAC_d!BV107+NAC_d!BW107</f>
        <v>17715.627562111586</v>
      </c>
      <c r="C107" s="34">
        <f ca="1">NAC_d!BX107+NAC_d!BY107</f>
        <v>17691.037654711919</v>
      </c>
      <c r="D107" s="34">
        <f ca="1">NAC_d!BZ107+NAC_d!CA107</f>
        <v>17759.763204886272</v>
      </c>
      <c r="E107" s="34">
        <f ca="1">NAC_d!CB107+NAC_d!CC107</f>
        <v>17757.191867822185</v>
      </c>
      <c r="F107" s="34">
        <f ca="1">NAC_d!CD107+NAC_d!CE107</f>
        <v>17735.84939442615</v>
      </c>
      <c r="G107" s="216" cm="1">
        <f t="array" aca="1" ref="G107" ca="1">SUMPRODUCT($B$3:$F$3/100,B107:F107)</f>
        <v>17734.063673106146</v>
      </c>
      <c r="H107" s="35">
        <f>NAC_d!B107</f>
        <v>45809</v>
      </c>
      <c r="I107" s="219">
        <f t="shared" ca="1" si="41"/>
        <v>1.2919667005265367E-2</v>
      </c>
      <c r="J107" s="220">
        <f t="shared" ca="1" si="42"/>
        <v>1.4537859521804863E-2</v>
      </c>
      <c r="K107" s="220">
        <f t="shared" ca="1" si="43"/>
        <v>1.5198184102806822E-2</v>
      </c>
      <c r="L107" s="220">
        <f t="shared" ca="1" si="44"/>
        <v>1.6301856218425836E-2</v>
      </c>
      <c r="M107" s="220">
        <f t="shared" ca="1" si="45"/>
        <v>1.8133709746482651E-2</v>
      </c>
      <c r="N107" s="221">
        <f t="shared" ca="1" si="46"/>
        <v>1.6009790635143739E-2</v>
      </c>
      <c r="O107" s="223">
        <f>NAC_d!B107</f>
        <v>45809</v>
      </c>
      <c r="P107" s="222">
        <f t="shared" ca="1" si="47"/>
        <v>0.37886394042268412</v>
      </c>
      <c r="Q107" s="222">
        <f t="shared" ca="1" si="48"/>
        <v>0.38660409105065541</v>
      </c>
      <c r="R107" s="222">
        <f t="shared" ca="1" si="49"/>
        <v>0.39069079416091523</v>
      </c>
      <c r="S107" s="222">
        <f t="shared" ca="1" si="50"/>
        <v>0.39589298058843392</v>
      </c>
      <c r="T107" s="222">
        <f t="shared" ca="1" si="51"/>
        <v>0.40628463003601589</v>
      </c>
      <c r="U107" s="222">
        <f t="shared" ca="1" si="52"/>
        <v>0.39475248824911402</v>
      </c>
    </row>
    <row r="108" spans="1:21" x14ac:dyDescent="0.25">
      <c r="A108" s="35">
        <f>NAC_d!B108</f>
        <v>45839</v>
      </c>
      <c r="B108" s="34">
        <f ca="1">NAC_d!BV108+NAC_d!BW108</f>
        <v>18034.960904527376</v>
      </c>
      <c r="C108" s="34">
        <f ca="1">NAC_d!BX108+NAC_d!BY108</f>
        <v>18019.455827949172</v>
      </c>
      <c r="D108" s="34">
        <f ca="1">NAC_d!BZ108+NAC_d!CA108</f>
        <v>18092.35060152068</v>
      </c>
      <c r="E108" s="34">
        <f ca="1">NAC_d!CB108+NAC_d!CC108</f>
        <v>18099.665680695303</v>
      </c>
      <c r="F108" s="34">
        <f ca="1">NAC_d!CD108+NAC_d!CE108</f>
        <v>18086.556137535339</v>
      </c>
      <c r="G108" s="216" cm="1">
        <f t="array" aca="1" ref="G108" ca="1">SUMPRODUCT($B$3:$F$3/100,B108:F108)</f>
        <v>18072.417567254444</v>
      </c>
      <c r="H108" s="35">
        <f>NAC_d!B108</f>
        <v>45839</v>
      </c>
      <c r="I108" s="219">
        <f t="shared" ca="1" si="41"/>
        <v>1.8025516809731856E-2</v>
      </c>
      <c r="J108" s="220">
        <f t="shared" ca="1" si="42"/>
        <v>1.8564098932307704E-2</v>
      </c>
      <c r="K108" s="220">
        <f t="shared" ca="1" si="43"/>
        <v>1.8727017516928512E-2</v>
      </c>
      <c r="L108" s="220">
        <f t="shared" ca="1" si="44"/>
        <v>1.9286484902701018E-2</v>
      </c>
      <c r="M108" s="220">
        <f t="shared" ca="1" si="45"/>
        <v>1.9773890458238075E-2</v>
      </c>
      <c r="N108" s="221">
        <f t="shared" ca="1" si="46"/>
        <v>1.9079321039171315E-2</v>
      </c>
      <c r="O108" s="223">
        <f>NAC_d!B108</f>
        <v>45839</v>
      </c>
      <c r="P108" s="222">
        <f t="shared" ca="1" si="47"/>
        <v>0.35177669814253787</v>
      </c>
      <c r="Q108" s="222">
        <f t="shared" ca="1" si="48"/>
        <v>0.35887536678149456</v>
      </c>
      <c r="R108" s="222">
        <f t="shared" ca="1" si="49"/>
        <v>0.36235524297395827</v>
      </c>
      <c r="S108" s="222">
        <f t="shared" ca="1" si="50"/>
        <v>0.36730974830607388</v>
      </c>
      <c r="T108" s="222">
        <f t="shared" ca="1" si="51"/>
        <v>0.37635369116932926</v>
      </c>
      <c r="U108" s="222">
        <f t="shared" ca="1" si="52"/>
        <v>0.366108671062644</v>
      </c>
    </row>
    <row r="109" spans="1:21" x14ac:dyDescent="0.25">
      <c r="A109" s="35">
        <f>NAC_d!B109</f>
        <v>45870</v>
      </c>
      <c r="B109" s="34">
        <f ca="1">NAC_d!BV109+NAC_d!BW109</f>
        <v>18346.873176042063</v>
      </c>
      <c r="C109" s="34">
        <f ca="1">NAC_d!BX109+NAC_d!BY109</f>
        <v>18352.306980176305</v>
      </c>
      <c r="D109" s="34">
        <f ca="1">NAC_d!BZ109+NAC_d!CA109</f>
        <v>18427.725564942346</v>
      </c>
      <c r="E109" s="34">
        <f ca="1">NAC_d!CB109+NAC_d!CC109</f>
        <v>18448.290825867429</v>
      </c>
      <c r="F109" s="34">
        <f ca="1">NAC_d!CD109+NAC_d!CE109</f>
        <v>18439.802934539148</v>
      </c>
      <c r="G109" s="216" cm="1">
        <f t="array" aca="1" ref="G109" ca="1">SUMPRODUCT($B$3:$F$3/100,B109:F109)</f>
        <v>18413.236767359609</v>
      </c>
      <c r="H109" s="35">
        <f>NAC_d!B109</f>
        <v>45870</v>
      </c>
      <c r="I109" s="219">
        <f t="shared" ca="1" si="41"/>
        <v>1.7294868182186507E-2</v>
      </c>
      <c r="J109" s="220">
        <f t="shared" ca="1" si="42"/>
        <v>1.8471764930373835E-2</v>
      </c>
      <c r="K109" s="220">
        <f t="shared" ca="1" si="43"/>
        <v>1.8536837518142946E-2</v>
      </c>
      <c r="L109" s="220">
        <f t="shared" ca="1" si="44"/>
        <v>1.9261413515718306E-2</v>
      </c>
      <c r="M109" s="220">
        <f t="shared" ca="1" si="45"/>
        <v>1.9530904298066476E-2</v>
      </c>
      <c r="N109" s="221">
        <f t="shared" ca="1" si="46"/>
        <v>1.8858528408656205E-2</v>
      </c>
      <c r="O109" s="223">
        <f>NAC_d!B109</f>
        <v>45870</v>
      </c>
      <c r="P109" s="222">
        <f t="shared" ca="1" si="47"/>
        <v>0.32002062132192943</v>
      </c>
      <c r="Q109" s="222">
        <f t="shared" ca="1" si="48"/>
        <v>0.32858063066301835</v>
      </c>
      <c r="R109" s="222">
        <f t="shared" ca="1" si="49"/>
        <v>0.33269113037785236</v>
      </c>
      <c r="S109" s="222">
        <f t="shared" ca="1" si="50"/>
        <v>0.33773828669842376</v>
      </c>
      <c r="T109" s="222">
        <f t="shared" ca="1" si="51"/>
        <v>0.34649482469694237</v>
      </c>
      <c r="U109" s="222">
        <f t="shared" ca="1" si="52"/>
        <v>0.33604853816640268</v>
      </c>
    </row>
    <row r="110" spans="1:21" x14ac:dyDescent="0.25">
      <c r="A110" s="35">
        <f>NAC_d!B110</f>
        <v>45901</v>
      </c>
      <c r="B110" s="34">
        <f ca="1">NAC_d!BV110+NAC_d!BW110</f>
        <v>18720.384258730566</v>
      </c>
      <c r="C110" s="34">
        <f ca="1">NAC_d!BX110+NAC_d!BY110</f>
        <v>18733.774214163255</v>
      </c>
      <c r="D110" s="34">
        <f ca="1">NAC_d!BZ110+NAC_d!CA110</f>
        <v>18812.59217350106</v>
      </c>
      <c r="E110" s="34">
        <f ca="1">NAC_d!CB110+NAC_d!CC110</f>
        <v>18836.87710394269</v>
      </c>
      <c r="F110" s="34">
        <f ca="1">NAC_d!CD110+NAC_d!CE110</f>
        <v>18828.087219613211</v>
      </c>
      <c r="G110" s="216" cm="1">
        <f t="array" aca="1" ref="G110" ca="1">SUMPRODUCT($B$3:$F$3/100,B110:F110)</f>
        <v>18798.092850664929</v>
      </c>
      <c r="H110" s="35">
        <f>NAC_d!B110</f>
        <v>45901</v>
      </c>
      <c r="I110" s="219">
        <f t="shared" ref="I110" ca="1" si="53">B110/B109-1</f>
        <v>2.0358296430382783E-2</v>
      </c>
      <c r="J110" s="220">
        <f t="shared" ref="J110" ca="1" si="54">C110/C109-1</f>
        <v>2.0785791911556384E-2</v>
      </c>
      <c r="K110" s="220">
        <f t="shared" ref="K110" ca="1" si="55">D110/D109-1</f>
        <v>2.0885193194481788E-2</v>
      </c>
      <c r="L110" s="220">
        <f t="shared" ref="L110" ca="1" si="56">E110/E109-1</f>
        <v>2.1063538175059682E-2</v>
      </c>
      <c r="M110" s="220">
        <f t="shared" ref="M110" ca="1" si="57">F110/F109-1</f>
        <v>2.1056856543015368E-2</v>
      </c>
      <c r="N110" s="221">
        <f t="shared" ref="N110" ca="1" si="58">G110/G109-1</f>
        <v>2.0901055483495412E-2</v>
      </c>
      <c r="O110" s="223">
        <f>NAC_d!B110</f>
        <v>45901</v>
      </c>
      <c r="P110" s="222">
        <f t="shared" ref="P110" ca="1" si="59">B110/B98-1</f>
        <v>0.30378166482328894</v>
      </c>
      <c r="Q110" s="222">
        <f t="shared" ref="Q110" ca="1" si="60">C110/C98-1</f>
        <v>0.31166793979734519</v>
      </c>
      <c r="R110" s="222">
        <f t="shared" ref="R110" ca="1" si="61">D110/D98-1</f>
        <v>0.31551458984721426</v>
      </c>
      <c r="S110" s="222">
        <f t="shared" ref="S110" ca="1" si="62">E110/E98-1</f>
        <v>0.31995593786951337</v>
      </c>
      <c r="T110" s="222">
        <f t="shared" ref="T110" ca="1" si="63">F110/F98-1</f>
        <v>0.32768708751912268</v>
      </c>
      <c r="U110" s="222">
        <f t="shared" ref="U110" ca="1" si="64">G110/G98-1</f>
        <v>0.31837595273513797</v>
      </c>
    </row>
    <row r="111" spans="1:21" x14ac:dyDescent="0.25">
      <c r="A111" s="35">
        <f>NAC_d!B111</f>
        <v>45931</v>
      </c>
      <c r="B111" s="34">
        <f ca="1">NAC_d!BV111+NAC_d!BW111</f>
        <v>19153.144829958568</v>
      </c>
      <c r="C111" s="34">
        <f ca="1">NAC_d!BX111+NAC_d!BY111</f>
        <v>19172.183444028997</v>
      </c>
      <c r="D111" s="34">
        <f ca="1">NAC_d!BZ111+NAC_d!CA111</f>
        <v>19253.149272070747</v>
      </c>
      <c r="E111" s="34">
        <f ca="1">NAC_d!CB111+NAC_d!CC111</f>
        <v>19280.297179043977</v>
      </c>
      <c r="F111" s="34">
        <f ca="1">NAC_d!CD111+NAC_d!CE111</f>
        <v>19268.910422203993</v>
      </c>
      <c r="G111" s="216" cm="1">
        <f t="array" aca="1" ref="G111" ca="1">SUMPRODUCT($B$3:$F$3/100,B111:F111)</f>
        <v>19238.054845386116</v>
      </c>
      <c r="H111" s="35">
        <f>NAC_d!B111</f>
        <v>45931</v>
      </c>
      <c r="I111" s="219">
        <f t="shared" ref="I111" ca="1" si="65">B111/B110-1</f>
        <v>2.3117077365875982E-2</v>
      </c>
      <c r="J111" s="220">
        <f t="shared" ref="J111" ca="1" si="66">C111/C110-1</f>
        <v>2.3402077171096325E-2</v>
      </c>
      <c r="K111" s="220">
        <f t="shared" ref="K111" ca="1" si="67">D111/D110-1</f>
        <v>2.3418202792395926E-2</v>
      </c>
      <c r="L111" s="220">
        <f t="shared" ref="L111" ca="1" si="68">E111/E110-1</f>
        <v>2.3539999366905429E-2</v>
      </c>
      <c r="M111" s="220">
        <f t="shared" ref="M111" ca="1" si="69">F111/F110-1</f>
        <v>2.3413063549630131E-2</v>
      </c>
      <c r="N111" s="221">
        <f t="shared" ref="N111" ca="1" si="70">G111/G110-1</f>
        <v>2.3404608021479367E-2</v>
      </c>
      <c r="O111" s="223">
        <f>NAC_d!B111</f>
        <v>45931</v>
      </c>
      <c r="P111" s="222">
        <f t="shared" ref="P111" ca="1" si="71">B111/B99-1</f>
        <v>0.30204991980069029</v>
      </c>
      <c r="Q111" s="222">
        <f t="shared" ref="Q111" ca="1" si="72">C111/C99-1</f>
        <v>0.30881132583947579</v>
      </c>
      <c r="R111" s="222">
        <f t="shared" ref="R111" ca="1" si="73">D111/D99-1</f>
        <v>0.31185104924798623</v>
      </c>
      <c r="S111" s="222">
        <f t="shared" ref="S111" ca="1" si="74">E111/E99-1</f>
        <v>0.31528339169566055</v>
      </c>
      <c r="T111" s="222">
        <f t="shared" ref="T111" ca="1" si="75">F111/F99-1</f>
        <v>0.32073604091438357</v>
      </c>
      <c r="U111" s="222">
        <f t="shared" ref="U111" ca="1" si="76">G111/G99-1</f>
        <v>0.31380269146753981</v>
      </c>
    </row>
  </sheetData>
  <mergeCells count="5">
    <mergeCell ref="B2:G2"/>
    <mergeCell ref="I2:N2"/>
    <mergeCell ref="I3:N3"/>
    <mergeCell ref="P2:U2"/>
    <mergeCell ref="P3:U3"/>
  </mergeCells>
  <phoneticPr fontId="7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8F7F-3529-4392-96F9-5F04E8E19CE0}">
  <dimension ref="A1:DG208"/>
  <sheetViews>
    <sheetView zoomScale="96" workbookViewId="0">
      <pane xSplit="2" ySplit="4" topLeftCell="CP13" activePane="bottomRight" state="frozen"/>
      <selection pane="topRight" activeCell="C1" sqref="C1"/>
      <selection pane="bottomLeft" activeCell="A5" sqref="A5"/>
      <selection pane="bottomRight" activeCell="CV25" sqref="CV25"/>
    </sheetView>
  </sheetViews>
  <sheetFormatPr baseColWidth="10" defaultColWidth="11.42578125" defaultRowHeight="15" x14ac:dyDescent="0.25"/>
  <cols>
    <col min="9" max="9" width="11.5703125" style="33"/>
    <col min="74" max="84" width="11.5703125" style="43"/>
  </cols>
  <sheetData>
    <row r="1" spans="1:109" ht="15.75" thickBot="1" x14ac:dyDescent="0.3">
      <c r="C1" t="s">
        <v>105</v>
      </c>
      <c r="D1" t="str">
        <f>+C1</f>
        <v>E</v>
      </c>
      <c r="E1" t="str">
        <f>+D1</f>
        <v>E</v>
      </c>
      <c r="F1" t="str">
        <f>+E1</f>
        <v>E</v>
      </c>
      <c r="G1" t="str">
        <f>+F1</f>
        <v>E</v>
      </c>
      <c r="H1" t="str">
        <f>+G1</f>
        <v>E</v>
      </c>
      <c r="J1" t="s">
        <v>106</v>
      </c>
      <c r="K1" t="s">
        <v>106</v>
      </c>
      <c r="L1" t="s">
        <v>106</v>
      </c>
      <c r="M1" t="s">
        <v>106</v>
      </c>
      <c r="N1" t="s">
        <v>106</v>
      </c>
      <c r="O1" t="s">
        <v>106</v>
      </c>
      <c r="Q1" t="s">
        <v>107</v>
      </c>
      <c r="R1" t="str">
        <f>+Q1</f>
        <v>G</v>
      </c>
      <c r="S1" t="str">
        <f>+R1</f>
        <v>G</v>
      </c>
      <c r="T1" t="str">
        <f>+S1</f>
        <v>G</v>
      </c>
      <c r="U1" t="str">
        <f>+T1</f>
        <v>G</v>
      </c>
      <c r="V1" t="str">
        <f>+U1</f>
        <v>G</v>
      </c>
      <c r="W1" s="33"/>
      <c r="X1" t="s">
        <v>108</v>
      </c>
      <c r="Y1" t="str">
        <f>+X1</f>
        <v>H</v>
      </c>
      <c r="Z1" t="str">
        <f>+Y1</f>
        <v>H</v>
      </c>
      <c r="AA1" t="str">
        <f>+Z1</f>
        <v>H</v>
      </c>
      <c r="AB1" t="str">
        <f>+AA1</f>
        <v>H</v>
      </c>
      <c r="AC1" t="str">
        <f>+AB1</f>
        <v>H</v>
      </c>
      <c r="AE1" t="s">
        <v>109</v>
      </c>
      <c r="AF1" t="str">
        <f>+AE1</f>
        <v>I</v>
      </c>
      <c r="AG1" t="str">
        <f>+AF1</f>
        <v>I</v>
      </c>
      <c r="AH1" t="str">
        <f>+AG1</f>
        <v>I</v>
      </c>
      <c r="AI1" t="str">
        <f>+AH1</f>
        <v>I</v>
      </c>
      <c r="AJ1" t="str">
        <f>+AI1</f>
        <v>I</v>
      </c>
      <c r="AL1" t="s">
        <v>110</v>
      </c>
      <c r="AM1" t="str">
        <f>+AL1</f>
        <v>J</v>
      </c>
      <c r="AN1" t="str">
        <f>+AM1</f>
        <v>J</v>
      </c>
      <c r="AO1" t="str">
        <f>+AN1</f>
        <v>J</v>
      </c>
      <c r="AP1" t="str">
        <f>+AO1</f>
        <v>J</v>
      </c>
      <c r="AQ1" t="str">
        <f>+AP1</f>
        <v>J</v>
      </c>
      <c r="AS1" t="s">
        <v>111</v>
      </c>
      <c r="AT1" t="str">
        <f>+AS1</f>
        <v>K</v>
      </c>
      <c r="AU1" t="str">
        <f>+AT1</f>
        <v>K</v>
      </c>
      <c r="AV1" t="str">
        <f>+AU1</f>
        <v>K</v>
      </c>
      <c r="AW1" t="str">
        <f>+AV1</f>
        <v>K</v>
      </c>
      <c r="AX1" t="str">
        <f>+AW1</f>
        <v>K</v>
      </c>
      <c r="AZ1" t="s">
        <v>112</v>
      </c>
      <c r="BA1" t="str">
        <f>+AZ1</f>
        <v>L</v>
      </c>
      <c r="BB1" t="str">
        <f>+BA1</f>
        <v>L</v>
      </c>
      <c r="BC1" t="str">
        <f>+BB1</f>
        <v>L</v>
      </c>
      <c r="BD1" t="str">
        <f>+BC1</f>
        <v>L</v>
      </c>
      <c r="BE1" t="str">
        <f>+BD1</f>
        <v>L</v>
      </c>
      <c r="BG1" t="s">
        <v>113</v>
      </c>
      <c r="BH1" t="str">
        <f>+BG1</f>
        <v>M</v>
      </c>
      <c r="BI1" t="str">
        <f>+BH1</f>
        <v>M</v>
      </c>
      <c r="BJ1" t="str">
        <f>+BI1</f>
        <v>M</v>
      </c>
      <c r="BK1" t="str">
        <f>+BJ1</f>
        <v>M</v>
      </c>
      <c r="BL1" t="str">
        <f>+BK1</f>
        <v>M</v>
      </c>
      <c r="BN1" t="s">
        <v>114</v>
      </c>
      <c r="BO1" t="str">
        <f>+BN1</f>
        <v>N</v>
      </c>
      <c r="BP1" t="str">
        <f>+BO1</f>
        <v>N</v>
      </c>
      <c r="BQ1" t="str">
        <f>+BP1</f>
        <v>N</v>
      </c>
      <c r="BR1" t="str">
        <f>+BQ1</f>
        <v>N</v>
      </c>
      <c r="BS1" t="str">
        <f>+BR1</f>
        <v>N</v>
      </c>
      <c r="BV1" s="241" t="s">
        <v>115</v>
      </c>
      <c r="BW1" s="241"/>
      <c r="BX1" s="241"/>
      <c r="BY1" s="241"/>
      <c r="BZ1" s="241"/>
      <c r="CA1" s="241"/>
      <c r="CB1" s="241"/>
      <c r="CC1" s="241"/>
      <c r="CD1" s="241"/>
      <c r="CE1" s="241"/>
      <c r="CF1" s="47"/>
      <c r="CH1" s="241" t="s">
        <v>116</v>
      </c>
      <c r="CI1" s="241"/>
      <c r="CJ1" s="241"/>
      <c r="CK1" s="241"/>
      <c r="CL1" s="241"/>
      <c r="CM1" s="241"/>
      <c r="CN1" s="241"/>
      <c r="CO1" s="241"/>
      <c r="CP1" s="241"/>
      <c r="CQ1" s="241"/>
      <c r="CR1" s="47"/>
      <c r="CU1" s="241" t="s">
        <v>117</v>
      </c>
      <c r="CV1" s="241"/>
      <c r="CW1" s="241"/>
      <c r="CX1" s="241"/>
      <c r="CY1" s="241"/>
      <c r="CZ1" s="241"/>
      <c r="DA1" s="241"/>
      <c r="DB1" s="241"/>
      <c r="DC1" s="241"/>
      <c r="DD1" s="241"/>
      <c r="DE1" s="47"/>
    </row>
    <row r="2" spans="1:109" x14ac:dyDescent="0.25">
      <c r="C2" s="242" t="s">
        <v>118</v>
      </c>
      <c r="D2" s="242"/>
      <c r="E2" s="242"/>
      <c r="F2" s="242"/>
      <c r="G2" s="242"/>
      <c r="H2" s="242"/>
      <c r="J2" s="242" t="s">
        <v>119</v>
      </c>
      <c r="K2" s="242"/>
      <c r="L2" s="242"/>
      <c r="M2" s="242"/>
      <c r="N2" s="242"/>
      <c r="O2" s="242"/>
      <c r="Q2" s="242" t="s">
        <v>120</v>
      </c>
      <c r="R2" s="242"/>
      <c r="S2" s="242"/>
      <c r="T2" s="242"/>
      <c r="U2" s="242"/>
      <c r="V2" s="242"/>
      <c r="X2" s="242" t="s">
        <v>121</v>
      </c>
      <c r="Y2" s="242"/>
      <c r="Z2" s="242"/>
      <c r="AA2" s="242"/>
      <c r="AB2" s="242"/>
      <c r="AC2" s="242"/>
      <c r="AE2" s="242" t="s">
        <v>122</v>
      </c>
      <c r="AF2" s="242"/>
      <c r="AG2" s="242"/>
      <c r="AH2" s="242"/>
      <c r="AI2" s="242"/>
      <c r="AJ2" s="242"/>
      <c r="AL2" s="242" t="s">
        <v>123</v>
      </c>
      <c r="AM2" s="242"/>
      <c r="AN2" s="242"/>
      <c r="AO2" s="242"/>
      <c r="AP2" s="242"/>
      <c r="AQ2" s="242"/>
      <c r="AS2" s="242" t="s">
        <v>124</v>
      </c>
      <c r="AT2" s="242"/>
      <c r="AU2" s="242"/>
      <c r="AV2" s="242"/>
      <c r="AW2" s="242"/>
      <c r="AX2" s="242"/>
      <c r="AZ2" s="242" t="s">
        <v>125</v>
      </c>
      <c r="BA2" s="242"/>
      <c r="BB2" s="242"/>
      <c r="BC2" s="242"/>
      <c r="BD2" s="242"/>
      <c r="BE2" s="242"/>
      <c r="BG2" s="242" t="s">
        <v>126</v>
      </c>
      <c r="BH2" s="242"/>
      <c r="BI2" s="242"/>
      <c r="BJ2" s="242"/>
      <c r="BK2" s="242"/>
      <c r="BL2" s="242"/>
      <c r="BN2" s="242" t="s">
        <v>127</v>
      </c>
      <c r="BO2" s="242"/>
      <c r="BP2" s="242"/>
      <c r="BQ2" s="242"/>
      <c r="BR2" s="242"/>
      <c r="BS2" s="242"/>
      <c r="BV2" s="49">
        <v>3</v>
      </c>
      <c r="BW2" s="49">
        <f>+BV2+1</f>
        <v>4</v>
      </c>
      <c r="BX2" s="49">
        <f t="shared" ref="BX2:CE2" si="0">+BW2+1</f>
        <v>5</v>
      </c>
      <c r="BY2" s="49">
        <f t="shared" si="0"/>
        <v>6</v>
      </c>
      <c r="BZ2" s="49">
        <f t="shared" si="0"/>
        <v>7</v>
      </c>
      <c r="CA2" s="49">
        <f t="shared" si="0"/>
        <v>8</v>
      </c>
      <c r="CB2" s="49">
        <f t="shared" si="0"/>
        <v>9</v>
      </c>
      <c r="CC2" s="49">
        <f t="shared" si="0"/>
        <v>10</v>
      </c>
      <c r="CD2" s="49">
        <f t="shared" si="0"/>
        <v>11</v>
      </c>
      <c r="CE2" s="49">
        <f t="shared" si="0"/>
        <v>12</v>
      </c>
      <c r="CF2" s="49"/>
      <c r="CG2" s="50"/>
      <c r="CH2" s="49">
        <v>3</v>
      </c>
      <c r="CI2" s="49">
        <f>+CH2+1</f>
        <v>4</v>
      </c>
      <c r="CJ2" s="49">
        <f t="shared" ref="CJ2:CQ2" si="1">+CI2+1</f>
        <v>5</v>
      </c>
      <c r="CK2" s="49">
        <f t="shared" si="1"/>
        <v>6</v>
      </c>
      <c r="CL2" s="49">
        <f t="shared" si="1"/>
        <v>7</v>
      </c>
      <c r="CM2" s="49">
        <f t="shared" si="1"/>
        <v>8</v>
      </c>
      <c r="CN2" s="49">
        <f t="shared" si="1"/>
        <v>9</v>
      </c>
      <c r="CO2" s="49">
        <f t="shared" si="1"/>
        <v>10</v>
      </c>
      <c r="CP2" s="49">
        <f t="shared" si="1"/>
        <v>11</v>
      </c>
      <c r="CQ2" s="49">
        <f t="shared" si="1"/>
        <v>12</v>
      </c>
      <c r="CR2" s="49"/>
      <c r="CS2" s="50"/>
      <c r="CT2" s="50"/>
      <c r="CU2" s="49">
        <v>3</v>
      </c>
      <c r="CV2" s="49">
        <f>+CU2+1</f>
        <v>4</v>
      </c>
      <c r="CW2" s="49">
        <f t="shared" ref="CW2:DD2" si="2">+CV2+1</f>
        <v>5</v>
      </c>
      <c r="CX2" s="49">
        <f t="shared" si="2"/>
        <v>6</v>
      </c>
      <c r="CY2" s="49">
        <f t="shared" si="2"/>
        <v>7</v>
      </c>
      <c r="CZ2" s="49">
        <f t="shared" si="2"/>
        <v>8</v>
      </c>
      <c r="DA2" s="49">
        <f t="shared" si="2"/>
        <v>9</v>
      </c>
      <c r="DB2" s="49">
        <f t="shared" si="2"/>
        <v>10</v>
      </c>
      <c r="DC2" s="49">
        <f t="shared" si="2"/>
        <v>11</v>
      </c>
      <c r="DD2" s="49">
        <f t="shared" si="2"/>
        <v>12</v>
      </c>
      <c r="DE2" s="43"/>
    </row>
    <row r="3" spans="1:109" x14ac:dyDescent="0.25">
      <c r="C3" s="24">
        <f>+GBA_d!D13</f>
        <v>0.43450195920000001</v>
      </c>
      <c r="D3" s="24">
        <f>+PAM_d!D13</f>
        <v>0.32591783559999998</v>
      </c>
      <c r="E3" s="24">
        <f>+NOA_d!D13</f>
        <v>7.6243330200000001E-2</v>
      </c>
      <c r="F3" s="24">
        <f>+NEA_d!D13</f>
        <v>4.4129825800000001E-2</v>
      </c>
      <c r="G3" s="24">
        <f>+CUY_d!D13</f>
        <v>6.0281653100000006E-2</v>
      </c>
      <c r="H3" s="24">
        <f>+PAT_d!D13</f>
        <v>5.88498223E-2</v>
      </c>
      <c r="I3" s="41"/>
      <c r="J3" s="24">
        <f t="shared" ref="J3:O3" si="3">+C3</f>
        <v>0.43450195920000001</v>
      </c>
      <c r="K3" s="24">
        <f t="shared" si="3"/>
        <v>0.32591783559999998</v>
      </c>
      <c r="L3" s="24">
        <f t="shared" si="3"/>
        <v>7.6243330200000001E-2</v>
      </c>
      <c r="M3" s="24">
        <f t="shared" si="3"/>
        <v>4.4129825800000001E-2</v>
      </c>
      <c r="N3" s="24">
        <f t="shared" si="3"/>
        <v>6.0281653100000006E-2</v>
      </c>
      <c r="O3" s="24">
        <f t="shared" si="3"/>
        <v>5.88498223E-2</v>
      </c>
      <c r="Q3" s="24">
        <f t="shared" ref="Q3:V3" si="4">+J3</f>
        <v>0.43450195920000001</v>
      </c>
      <c r="R3" s="24">
        <f t="shared" si="4"/>
        <v>0.32591783559999998</v>
      </c>
      <c r="S3" s="24">
        <f t="shared" si="4"/>
        <v>7.6243330200000001E-2</v>
      </c>
      <c r="T3" s="24">
        <f t="shared" si="4"/>
        <v>4.4129825800000001E-2</v>
      </c>
      <c r="U3" s="24">
        <f t="shared" si="4"/>
        <v>6.0281653100000006E-2</v>
      </c>
      <c r="V3" s="24">
        <f t="shared" si="4"/>
        <v>5.88498223E-2</v>
      </c>
      <c r="X3" s="24">
        <f t="shared" ref="X3:AC3" si="5">+Q3</f>
        <v>0.43450195920000001</v>
      </c>
      <c r="Y3" s="24">
        <f t="shared" si="5"/>
        <v>0.32591783559999998</v>
      </c>
      <c r="Z3" s="24">
        <f t="shared" si="5"/>
        <v>7.6243330200000001E-2</v>
      </c>
      <c r="AA3" s="24">
        <f t="shared" si="5"/>
        <v>4.4129825800000001E-2</v>
      </c>
      <c r="AB3" s="24">
        <f t="shared" si="5"/>
        <v>6.0281653100000006E-2</v>
      </c>
      <c r="AC3" s="24">
        <f t="shared" si="5"/>
        <v>5.88498223E-2</v>
      </c>
      <c r="AE3" s="24">
        <f t="shared" ref="AE3:AJ3" si="6">+X3</f>
        <v>0.43450195920000001</v>
      </c>
      <c r="AF3" s="24">
        <f t="shared" si="6"/>
        <v>0.32591783559999998</v>
      </c>
      <c r="AG3" s="24">
        <f t="shared" si="6"/>
        <v>7.6243330200000001E-2</v>
      </c>
      <c r="AH3" s="24">
        <f t="shared" si="6"/>
        <v>4.4129825800000001E-2</v>
      </c>
      <c r="AI3" s="24">
        <f t="shared" si="6"/>
        <v>6.0281653100000006E-2</v>
      </c>
      <c r="AJ3" s="24">
        <f t="shared" si="6"/>
        <v>5.88498223E-2</v>
      </c>
      <c r="AL3" s="24">
        <f t="shared" ref="AL3:AQ3" si="7">+AE3</f>
        <v>0.43450195920000001</v>
      </c>
      <c r="AM3" s="24">
        <f t="shared" si="7"/>
        <v>0.32591783559999998</v>
      </c>
      <c r="AN3" s="24">
        <f t="shared" si="7"/>
        <v>7.6243330200000001E-2</v>
      </c>
      <c r="AO3" s="24">
        <f t="shared" si="7"/>
        <v>4.4129825800000001E-2</v>
      </c>
      <c r="AP3" s="24">
        <f t="shared" si="7"/>
        <v>6.0281653100000006E-2</v>
      </c>
      <c r="AQ3" s="24">
        <f t="shared" si="7"/>
        <v>5.88498223E-2</v>
      </c>
      <c r="AS3" s="24">
        <f t="shared" ref="AS3:AX3" si="8">+AL3</f>
        <v>0.43450195920000001</v>
      </c>
      <c r="AT3" s="24">
        <f t="shared" si="8"/>
        <v>0.32591783559999998</v>
      </c>
      <c r="AU3" s="24">
        <f t="shared" si="8"/>
        <v>7.6243330200000001E-2</v>
      </c>
      <c r="AV3" s="24">
        <f t="shared" si="8"/>
        <v>4.4129825800000001E-2</v>
      </c>
      <c r="AW3" s="24">
        <f t="shared" si="8"/>
        <v>6.0281653100000006E-2</v>
      </c>
      <c r="AX3" s="24">
        <f t="shared" si="8"/>
        <v>5.88498223E-2</v>
      </c>
      <c r="AZ3" s="24">
        <f t="shared" ref="AZ3:BE3" si="9">+AS3</f>
        <v>0.43450195920000001</v>
      </c>
      <c r="BA3" s="24">
        <f t="shared" si="9"/>
        <v>0.32591783559999998</v>
      </c>
      <c r="BB3" s="24">
        <f t="shared" si="9"/>
        <v>7.6243330200000001E-2</v>
      </c>
      <c r="BC3" s="24">
        <f t="shared" si="9"/>
        <v>4.4129825800000001E-2</v>
      </c>
      <c r="BD3" s="24">
        <f t="shared" si="9"/>
        <v>6.0281653100000006E-2</v>
      </c>
      <c r="BE3" s="24">
        <f t="shared" si="9"/>
        <v>5.88498223E-2</v>
      </c>
      <c r="BG3" s="24">
        <f t="shared" ref="BG3:BL3" si="10">+AZ3</f>
        <v>0.43450195920000001</v>
      </c>
      <c r="BH3" s="24">
        <f t="shared" si="10"/>
        <v>0.32591783559999998</v>
      </c>
      <c r="BI3" s="24">
        <f t="shared" si="10"/>
        <v>7.6243330200000001E-2</v>
      </c>
      <c r="BJ3" s="24">
        <f t="shared" si="10"/>
        <v>4.4129825800000001E-2</v>
      </c>
      <c r="BK3" s="24">
        <f t="shared" si="10"/>
        <v>6.0281653100000006E-2</v>
      </c>
      <c r="BL3" s="24">
        <f t="shared" si="10"/>
        <v>5.88498223E-2</v>
      </c>
      <c r="BN3" s="24">
        <f t="shared" ref="BN3:BS3" si="11">+BG3</f>
        <v>0.43450195920000001</v>
      </c>
      <c r="BO3" s="24">
        <f t="shared" si="11"/>
        <v>0.32591783559999998</v>
      </c>
      <c r="BP3" s="24">
        <f t="shared" si="11"/>
        <v>7.6243330200000001E-2</v>
      </c>
      <c r="BQ3" s="24">
        <f t="shared" si="11"/>
        <v>4.4129825800000001E-2</v>
      </c>
      <c r="BR3" s="24">
        <f t="shared" si="11"/>
        <v>6.0281653100000006E-2</v>
      </c>
      <c r="BS3" s="24">
        <f t="shared" si="11"/>
        <v>5.88498223E-2</v>
      </c>
      <c r="BV3" s="44" cm="1">
        <f t="array" aca="1" ref="BV3" ca="1">+INDIRECT(_xlfn.CONCAT("GBA_d!$D",BV$2))+INDIRECT(_xlfn.CONCAT("PAM_d!$D",BV$2))+INDIRECT(_xlfn.CONCAT("NOA_d!$D",BV$2))+INDIRECT(_xlfn.CONCAT("NEA_d!$D",BV$2))+INDIRECT(_xlfn.CONCAT("CUY_d!$D",BV$2))+INDIRECT(_xlfn.CONCAT("PAT_d!$D",BV$2))</f>
        <v>5.5429811900000008</v>
      </c>
      <c r="BW3" s="44" cm="1">
        <f t="array" aca="1" ref="BW3" ca="1">+INDIRECT(_xlfn.CONCAT("GBA_d!$D",BW$2))+INDIRECT(_xlfn.CONCAT("PAM_d!$D",BW$2))+INDIRECT(_xlfn.CONCAT("NOA_d!$D",BW$2))+INDIRECT(_xlfn.CONCAT("NEA_d!$D",BW$2))+INDIRECT(_xlfn.CONCAT("CUY_d!$D",BW$2))+INDIRECT(_xlfn.CONCAT("PAT_d!$D",BW$2))</f>
        <v>6.6691744000000002</v>
      </c>
      <c r="BX3" s="44" cm="1">
        <f t="array" aca="1" ref="BX3" ca="1">+INDIRECT(_xlfn.CONCAT("GBA_d!$D",BX$2))+INDIRECT(_xlfn.CONCAT("PAM_d!$D",BX$2))+INDIRECT(_xlfn.CONCAT("NOA_d!$D",BX$2))+INDIRECT(_xlfn.CONCAT("NEA_d!$D",BX$2))+INDIRECT(_xlfn.CONCAT("CUY_d!$D",BX$2))+INDIRECT(_xlfn.CONCAT("PAT_d!$D",BX$2))</f>
        <v>7.6092576399999992</v>
      </c>
      <c r="BY3" s="44" cm="1">
        <f t="array" aca="1" ref="BY3" ca="1">+INDIRECT(_xlfn.CONCAT("GBA_d!$D",BY$2))+INDIRECT(_xlfn.CONCAT("PAM_d!$D",BY$2))+INDIRECT(_xlfn.CONCAT("NOA_d!$D",BY$2))+INDIRECT(_xlfn.CONCAT("NEA_d!$D",BY$2))+INDIRECT(_xlfn.CONCAT("CUY_d!$D",BY$2))+INDIRECT(_xlfn.CONCAT("PAT_d!$D",BY$2))</f>
        <v>7.9118593599999993</v>
      </c>
      <c r="BZ3" s="44" cm="1">
        <f t="array" aca="1" ref="BZ3" ca="1">+INDIRECT(_xlfn.CONCAT("GBA_d!$D",BZ$2))+INDIRECT(_xlfn.CONCAT("PAM_d!$D",BZ$2))+INDIRECT(_xlfn.CONCAT("NOA_d!$D",BZ$2))+INDIRECT(_xlfn.CONCAT("NEA_d!$D",BZ$2))+INDIRECT(_xlfn.CONCAT("CUY_d!$D",BZ$2))+INDIRECT(_xlfn.CONCAT("PAT_d!$D",BZ$2))</f>
        <v>8.1683692500000014</v>
      </c>
      <c r="CA3" s="44" cm="1">
        <f t="array" aca="1" ref="CA3" ca="1">+INDIRECT(_xlfn.CONCAT("GBA_d!$D",CA$2))+INDIRECT(_xlfn.CONCAT("PAM_d!$D",CA$2))+INDIRECT(_xlfn.CONCAT("NOA_d!$D",CA$2))+INDIRECT(_xlfn.CONCAT("NEA_d!$D",CA$2))+INDIRECT(_xlfn.CONCAT("CUY_d!$D",CA$2))+INDIRECT(_xlfn.CONCAT("PAT_d!$D",CA$2))</f>
        <v>9.5019497200000007</v>
      </c>
      <c r="CB3" s="44" cm="1">
        <f t="array" aca="1" ref="CB3" ca="1">+INDIRECT(_xlfn.CONCAT("GBA_d!$D",CB$2))+INDIRECT(_xlfn.CONCAT("PAM_d!$D",CB$2))+INDIRECT(_xlfn.CONCAT("NOA_d!$D",CB$2))+INDIRECT(_xlfn.CONCAT("NEA_d!$D",CB$2))+INDIRECT(_xlfn.CONCAT("CUY_d!$D",CB$2))+INDIRECT(_xlfn.CONCAT("PAT_d!$D",CB$2))</f>
        <v>10.46127283</v>
      </c>
      <c r="CC3" s="44" cm="1">
        <f t="array" aca="1" ref="CC3" ca="1">+INDIRECT(_xlfn.CONCAT("GBA_d!$D",CC$2))+INDIRECT(_xlfn.CONCAT("PAM_d!$D",CC$2))+INDIRECT(_xlfn.CONCAT("NOA_d!$D",CC$2))+INDIRECT(_xlfn.CONCAT("NEA_d!$D",CC$2))+INDIRECT(_xlfn.CONCAT("CUY_d!$D",CC$2))+INDIRECT(_xlfn.CONCAT("PAT_d!$D",CC$2))</f>
        <v>11.812630089999999</v>
      </c>
      <c r="CD3" s="44" cm="1">
        <f t="array" aca="1" ref="CD3" ca="1">+INDIRECT(_xlfn.CONCAT("GBA_d!$D",CD$2))+INDIRECT(_xlfn.CONCAT("PAM_d!$D",CD$2))+INDIRECT(_xlfn.CONCAT("NOA_d!$D",CD$2))+INDIRECT(_xlfn.CONCAT("NEA_d!$D",CD$2))+INDIRECT(_xlfn.CONCAT("CUY_d!$D",CD$2))+INDIRECT(_xlfn.CONCAT("PAT_d!$D",CD$2))</f>
        <v>14.035626539999997</v>
      </c>
      <c r="CE3" s="44" cm="1">
        <f t="array" aca="1" ref="CE3" ca="1">+INDIRECT(_xlfn.CONCAT("GBA_d!$D",CE$2))+INDIRECT(_xlfn.CONCAT("PAM_d!$D",CE$2))+INDIRECT(_xlfn.CONCAT("NOA_d!$D",CE$2))+INDIRECT(_xlfn.CONCAT("NEA_d!$D",CE$2))+INDIRECT(_xlfn.CONCAT("CUY_d!$D",CE$2))+INDIRECT(_xlfn.CONCAT("PAT_d!$D",CE$2))</f>
        <v>18.279321600000003</v>
      </c>
      <c r="CH3" s="44" cm="1">
        <f t="array" aca="1" ref="CH3" ca="1">+INDIRECT(_xlfn.CONCAT("GBA_d!$D",CH$2))+INDIRECT(_xlfn.CONCAT("PAM_d!$D",CH$2))+INDIRECT(_xlfn.CONCAT("NOA_d!$D",CH$2))+INDIRECT(_xlfn.CONCAT("NEA_d!$D",CH$2))+INDIRECT(_xlfn.CONCAT("CUY_d!$D",CH$2))+INDIRECT(_xlfn.CONCAT("PAT_d!$D",CH$2))</f>
        <v>5.5429811900000008</v>
      </c>
      <c r="CI3" s="44" cm="1">
        <f t="array" aca="1" ref="CI3" ca="1">+INDIRECT(_xlfn.CONCAT("GBA_d!$D",CI$2))+INDIRECT(_xlfn.CONCAT("PAM_d!$D",CI$2))+INDIRECT(_xlfn.CONCAT("NOA_d!$D",CI$2))+INDIRECT(_xlfn.CONCAT("NEA_d!$D",CI$2))+INDIRECT(_xlfn.CONCAT("CUY_d!$D",CI$2))+INDIRECT(_xlfn.CONCAT("PAT_d!$D",CI$2))</f>
        <v>6.6691744000000002</v>
      </c>
      <c r="CJ3" s="44" cm="1">
        <f t="array" aca="1" ref="CJ3" ca="1">+INDIRECT(_xlfn.CONCAT("GBA_d!$D",CJ$2))+INDIRECT(_xlfn.CONCAT("PAM_d!$D",CJ$2))+INDIRECT(_xlfn.CONCAT("NOA_d!$D",CJ$2))+INDIRECT(_xlfn.CONCAT("NEA_d!$D",CJ$2))+INDIRECT(_xlfn.CONCAT("CUY_d!$D",CJ$2))+INDIRECT(_xlfn.CONCAT("PAT_d!$D",CJ$2))</f>
        <v>7.6092576399999992</v>
      </c>
      <c r="CK3" s="44" cm="1">
        <f t="array" aca="1" ref="CK3" ca="1">+INDIRECT(_xlfn.CONCAT("GBA_d!$D",CK$2))+INDIRECT(_xlfn.CONCAT("PAM_d!$D",CK$2))+INDIRECT(_xlfn.CONCAT("NOA_d!$D",CK$2))+INDIRECT(_xlfn.CONCAT("NEA_d!$D",CK$2))+INDIRECT(_xlfn.CONCAT("CUY_d!$D",CK$2))+INDIRECT(_xlfn.CONCAT("PAT_d!$D",CK$2))</f>
        <v>7.9118593599999993</v>
      </c>
      <c r="CL3" s="44" cm="1">
        <f t="array" aca="1" ref="CL3" ca="1">+INDIRECT(_xlfn.CONCAT("GBA_d!$D",CL$2))+INDIRECT(_xlfn.CONCAT("PAM_d!$D",CL$2))+INDIRECT(_xlfn.CONCAT("NOA_d!$D",CL$2))+INDIRECT(_xlfn.CONCAT("NEA_d!$D",CL$2))+INDIRECT(_xlfn.CONCAT("CUY_d!$D",CL$2))+INDIRECT(_xlfn.CONCAT("PAT_d!$D",CL$2))</f>
        <v>8.1683692500000014</v>
      </c>
      <c r="CM3" s="44" cm="1">
        <f t="array" aca="1" ref="CM3" ca="1">+INDIRECT(_xlfn.CONCAT("GBA_d!$D",CM$2))+INDIRECT(_xlfn.CONCAT("PAM_d!$D",CM$2))+INDIRECT(_xlfn.CONCAT("NOA_d!$D",CM$2))+INDIRECT(_xlfn.CONCAT("NEA_d!$D",CM$2))+INDIRECT(_xlfn.CONCAT("CUY_d!$D",CM$2))+INDIRECT(_xlfn.CONCAT("PAT_d!$D",CM$2))</f>
        <v>9.5019497200000007</v>
      </c>
      <c r="CN3" s="44" cm="1">
        <f t="array" aca="1" ref="CN3" ca="1">+INDIRECT(_xlfn.CONCAT("GBA_d!$D",CN$2))+INDIRECT(_xlfn.CONCAT("PAM_d!$D",CN$2))+INDIRECT(_xlfn.CONCAT("NOA_d!$D",CN$2))+INDIRECT(_xlfn.CONCAT("NEA_d!$D",CN$2))+INDIRECT(_xlfn.CONCAT("CUY_d!$D",CN$2))+INDIRECT(_xlfn.CONCAT("PAT_d!$D",CN$2))</f>
        <v>10.46127283</v>
      </c>
      <c r="CO3" s="44" cm="1">
        <f t="array" aca="1" ref="CO3" ca="1">+INDIRECT(_xlfn.CONCAT("GBA_d!$D",CO$2))+INDIRECT(_xlfn.CONCAT("PAM_d!$D",CO$2))+INDIRECT(_xlfn.CONCAT("NOA_d!$D",CO$2))+INDIRECT(_xlfn.CONCAT("NEA_d!$D",CO$2))+INDIRECT(_xlfn.CONCAT("CUY_d!$D",CO$2))+INDIRECT(_xlfn.CONCAT("PAT_d!$D",CO$2))</f>
        <v>11.812630089999999</v>
      </c>
      <c r="CP3" s="44" cm="1">
        <f t="array" aca="1" ref="CP3" ca="1">+INDIRECT(_xlfn.CONCAT("GBA_d!$D",CP$2))+INDIRECT(_xlfn.CONCAT("PAM_d!$D",CP$2))+INDIRECT(_xlfn.CONCAT("NOA_d!$D",CP$2))+INDIRECT(_xlfn.CONCAT("NEA_d!$D",CP$2))+INDIRECT(_xlfn.CONCAT("CUY_d!$D",CP$2))+INDIRECT(_xlfn.CONCAT("PAT_d!$D",CP$2))</f>
        <v>14.035626539999997</v>
      </c>
      <c r="CQ3" s="44" cm="1">
        <f t="array" aca="1" ref="CQ3" ca="1">+INDIRECT(_xlfn.CONCAT("GBA_d!$D",CQ$2))+INDIRECT(_xlfn.CONCAT("PAM_d!$D",CQ$2))+INDIRECT(_xlfn.CONCAT("NOA_d!$D",CQ$2))+INDIRECT(_xlfn.CONCAT("NEA_d!$D",CQ$2))+INDIRECT(_xlfn.CONCAT("CUY_d!$D",CQ$2))+INDIRECT(_xlfn.CONCAT("PAT_d!$D",CQ$2))</f>
        <v>18.279321600000003</v>
      </c>
      <c r="CR3" s="43"/>
      <c r="CU3" s="44" cm="1">
        <f t="array" aca="1" ref="CU3" ca="1">+INDIRECT(_xlfn.CONCAT("GBA_d!$D",CU$2))+INDIRECT(_xlfn.CONCAT("PAM_d!$D",CU$2))+INDIRECT(_xlfn.CONCAT("NOA_d!$D",CU$2))+INDIRECT(_xlfn.CONCAT("NEA_d!$D",CU$2))+INDIRECT(_xlfn.CONCAT("CUY_d!$D",CU$2))+INDIRECT(_xlfn.CONCAT("PAT_d!$D",CU$2))</f>
        <v>5.5429811900000008</v>
      </c>
      <c r="CV3" s="44" cm="1">
        <f t="array" aca="1" ref="CV3" ca="1">+INDIRECT(_xlfn.CONCAT("GBA_d!$D",CV$2))+INDIRECT(_xlfn.CONCAT("PAM_d!$D",CV$2))+INDIRECT(_xlfn.CONCAT("NOA_d!$D",CV$2))+INDIRECT(_xlfn.CONCAT("NEA_d!$D",CV$2))+INDIRECT(_xlfn.CONCAT("CUY_d!$D",CV$2))+INDIRECT(_xlfn.CONCAT("PAT_d!$D",CV$2))</f>
        <v>6.6691744000000002</v>
      </c>
      <c r="CW3" s="44" cm="1">
        <f t="array" aca="1" ref="CW3" ca="1">+INDIRECT(_xlfn.CONCAT("GBA_d!$D",CW$2))+INDIRECT(_xlfn.CONCAT("PAM_d!$D",CW$2))+INDIRECT(_xlfn.CONCAT("NOA_d!$D",CW$2))+INDIRECT(_xlfn.CONCAT("NEA_d!$D",CW$2))+INDIRECT(_xlfn.CONCAT("CUY_d!$D",CW$2))+INDIRECT(_xlfn.CONCAT("PAT_d!$D",CW$2))</f>
        <v>7.6092576399999992</v>
      </c>
      <c r="CX3" s="44" cm="1">
        <f t="array" aca="1" ref="CX3" ca="1">+INDIRECT(_xlfn.CONCAT("GBA_d!$D",CX$2))+INDIRECT(_xlfn.CONCAT("PAM_d!$D",CX$2))+INDIRECT(_xlfn.CONCAT("NOA_d!$D",CX$2))+INDIRECT(_xlfn.CONCAT("NEA_d!$D",CX$2))+INDIRECT(_xlfn.CONCAT("CUY_d!$D",CX$2))+INDIRECT(_xlfn.CONCAT("PAT_d!$D",CX$2))</f>
        <v>7.9118593599999993</v>
      </c>
      <c r="CY3" s="44" cm="1">
        <f t="array" aca="1" ref="CY3" ca="1">+INDIRECT(_xlfn.CONCAT("GBA_d!$D",CY$2))+INDIRECT(_xlfn.CONCAT("PAM_d!$D",CY$2))+INDIRECT(_xlfn.CONCAT("NOA_d!$D",CY$2))+INDIRECT(_xlfn.CONCAT("NEA_d!$D",CY$2))+INDIRECT(_xlfn.CONCAT("CUY_d!$D",CY$2))+INDIRECT(_xlfn.CONCAT("PAT_d!$D",CY$2))</f>
        <v>8.1683692500000014</v>
      </c>
      <c r="CZ3" s="44" cm="1">
        <f t="array" aca="1" ref="CZ3" ca="1">+INDIRECT(_xlfn.CONCAT("GBA_d!$D",CZ$2))+INDIRECT(_xlfn.CONCAT("PAM_d!$D",CZ$2))+INDIRECT(_xlfn.CONCAT("NOA_d!$D",CZ$2))+INDIRECT(_xlfn.CONCAT("NEA_d!$D",CZ$2))+INDIRECT(_xlfn.CONCAT("CUY_d!$D",CZ$2))+INDIRECT(_xlfn.CONCAT("PAT_d!$D",CZ$2))</f>
        <v>9.5019497200000007</v>
      </c>
      <c r="DA3" s="44" cm="1">
        <f t="array" aca="1" ref="DA3" ca="1">+INDIRECT(_xlfn.CONCAT("GBA_d!$D",DA$2))+INDIRECT(_xlfn.CONCAT("PAM_d!$D",DA$2))+INDIRECT(_xlfn.CONCAT("NOA_d!$D",DA$2))+INDIRECT(_xlfn.CONCAT("NEA_d!$D",DA$2))+INDIRECT(_xlfn.CONCAT("CUY_d!$D",DA$2))+INDIRECT(_xlfn.CONCAT("PAT_d!$D",DA$2))</f>
        <v>10.46127283</v>
      </c>
      <c r="DB3" s="44" cm="1">
        <f t="array" aca="1" ref="DB3" ca="1">+INDIRECT(_xlfn.CONCAT("GBA_d!$D",DB$2))+INDIRECT(_xlfn.CONCAT("PAM_d!$D",DB$2))+INDIRECT(_xlfn.CONCAT("NOA_d!$D",DB$2))+INDIRECT(_xlfn.CONCAT("NEA_d!$D",DB$2))+INDIRECT(_xlfn.CONCAT("CUY_d!$D",DB$2))+INDIRECT(_xlfn.CONCAT("PAT_d!$D",DB$2))</f>
        <v>11.812630089999999</v>
      </c>
      <c r="DC3" s="44" cm="1">
        <f t="array" aca="1" ref="DC3" ca="1">+INDIRECT(_xlfn.CONCAT("GBA_d!$D",DC$2))+INDIRECT(_xlfn.CONCAT("PAM_d!$D",DC$2))+INDIRECT(_xlfn.CONCAT("NOA_d!$D",DC$2))+INDIRECT(_xlfn.CONCAT("NEA_d!$D",DC$2))+INDIRECT(_xlfn.CONCAT("CUY_d!$D",DC$2))+INDIRECT(_xlfn.CONCAT("PAT_d!$D",DC$2))</f>
        <v>14.035626539999997</v>
      </c>
      <c r="DD3" s="44" cm="1">
        <f t="array" aca="1" ref="DD3" ca="1">+INDIRECT(_xlfn.CONCAT("GBA_d!$D",DD$2))+INDIRECT(_xlfn.CONCAT("PAM_d!$D",DD$2))+INDIRECT(_xlfn.CONCAT("NOA_d!$D",DD$2))+INDIRECT(_xlfn.CONCAT("NEA_d!$D",DD$2))+INDIRECT(_xlfn.CONCAT("CUY_d!$D",DD$2))+INDIRECT(_xlfn.CONCAT("PAT_d!$D",DD$2))</f>
        <v>18.279321600000003</v>
      </c>
      <c r="DE3" s="43"/>
    </row>
    <row r="4" spans="1:109" s="53" customFormat="1" ht="15.75" thickBot="1" x14ac:dyDescent="0.3">
      <c r="B4" s="53" t="s">
        <v>6</v>
      </c>
      <c r="C4" s="53" t="s">
        <v>38</v>
      </c>
      <c r="D4" s="53" t="s">
        <v>128</v>
      </c>
      <c r="E4" s="53" t="s">
        <v>40</v>
      </c>
      <c r="F4" s="53" t="s">
        <v>41</v>
      </c>
      <c r="G4" s="53" t="s">
        <v>129</v>
      </c>
      <c r="H4" s="53" t="s">
        <v>130</v>
      </c>
      <c r="I4" s="54" t="s">
        <v>131</v>
      </c>
      <c r="J4" s="53" t="s">
        <v>38</v>
      </c>
      <c r="K4" s="53" t="s">
        <v>128</v>
      </c>
      <c r="L4" s="53" t="s">
        <v>40</v>
      </c>
      <c r="M4" s="53" t="s">
        <v>41</v>
      </c>
      <c r="N4" s="53" t="s">
        <v>129</v>
      </c>
      <c r="O4" s="53" t="s">
        <v>130</v>
      </c>
      <c r="Q4" s="53" t="s">
        <v>38</v>
      </c>
      <c r="R4" s="53" t="s">
        <v>128</v>
      </c>
      <c r="S4" s="53" t="s">
        <v>40</v>
      </c>
      <c r="T4" s="53" t="s">
        <v>41</v>
      </c>
      <c r="U4" s="53" t="s">
        <v>129</v>
      </c>
      <c r="V4" s="53" t="s">
        <v>130</v>
      </c>
      <c r="X4" s="53" t="s">
        <v>38</v>
      </c>
      <c r="Y4" s="53" t="s">
        <v>128</v>
      </c>
      <c r="Z4" s="53" t="s">
        <v>40</v>
      </c>
      <c r="AA4" s="53" t="s">
        <v>41</v>
      </c>
      <c r="AB4" s="53" t="s">
        <v>129</v>
      </c>
      <c r="AC4" s="53" t="s">
        <v>130</v>
      </c>
      <c r="AE4" s="53" t="s">
        <v>38</v>
      </c>
      <c r="AF4" s="53" t="s">
        <v>128</v>
      </c>
      <c r="AG4" s="53" t="s">
        <v>40</v>
      </c>
      <c r="AH4" s="53" t="s">
        <v>41</v>
      </c>
      <c r="AI4" s="53" t="s">
        <v>129</v>
      </c>
      <c r="AJ4" s="53" t="s">
        <v>130</v>
      </c>
      <c r="AL4" s="53" t="s">
        <v>38</v>
      </c>
      <c r="AM4" s="53" t="s">
        <v>128</v>
      </c>
      <c r="AN4" s="53" t="s">
        <v>40</v>
      </c>
      <c r="AO4" s="53" t="s">
        <v>41</v>
      </c>
      <c r="AP4" s="53" t="s">
        <v>129</v>
      </c>
      <c r="AQ4" s="53" t="s">
        <v>130</v>
      </c>
      <c r="AS4" s="53" t="s">
        <v>38</v>
      </c>
      <c r="AT4" s="53" t="s">
        <v>128</v>
      </c>
      <c r="AU4" s="53" t="s">
        <v>40</v>
      </c>
      <c r="AV4" s="53" t="s">
        <v>41</v>
      </c>
      <c r="AW4" s="53" t="s">
        <v>129</v>
      </c>
      <c r="AX4" s="53" t="s">
        <v>130</v>
      </c>
      <c r="AZ4" s="53" t="s">
        <v>38</v>
      </c>
      <c r="BA4" s="53" t="s">
        <v>128</v>
      </c>
      <c r="BB4" s="53" t="s">
        <v>40</v>
      </c>
      <c r="BC4" s="53" t="s">
        <v>41</v>
      </c>
      <c r="BD4" s="53" t="s">
        <v>129</v>
      </c>
      <c r="BE4" s="53" t="s">
        <v>130</v>
      </c>
      <c r="BG4" s="53" t="s">
        <v>38</v>
      </c>
      <c r="BH4" s="53" t="s">
        <v>128</v>
      </c>
      <c r="BI4" s="53" t="s">
        <v>40</v>
      </c>
      <c r="BJ4" s="53" t="s">
        <v>41</v>
      </c>
      <c r="BK4" s="53" t="s">
        <v>129</v>
      </c>
      <c r="BL4" s="53" t="s">
        <v>130</v>
      </c>
      <c r="BN4" s="53" t="s">
        <v>38</v>
      </c>
      <c r="BO4" s="53" t="s">
        <v>128</v>
      </c>
      <c r="BP4" s="53" t="s">
        <v>40</v>
      </c>
      <c r="BQ4" s="53" t="s">
        <v>41</v>
      </c>
      <c r="BR4" s="53" t="s">
        <v>129</v>
      </c>
      <c r="BS4" s="53" t="s">
        <v>130</v>
      </c>
      <c r="BV4" s="46">
        <v>1</v>
      </c>
      <c r="BW4" s="46">
        <f>+BV4+1</f>
        <v>2</v>
      </c>
      <c r="BX4" s="46">
        <f t="shared" ref="BX4:CE4" si="12">+BW4+1</f>
        <v>3</v>
      </c>
      <c r="BY4" s="46">
        <f t="shared" si="12"/>
        <v>4</v>
      </c>
      <c r="BZ4" s="46">
        <f t="shared" si="12"/>
        <v>5</v>
      </c>
      <c r="CA4" s="46">
        <f t="shared" si="12"/>
        <v>6</v>
      </c>
      <c r="CB4" s="46">
        <f t="shared" si="12"/>
        <v>7</v>
      </c>
      <c r="CC4" s="46">
        <f t="shared" si="12"/>
        <v>8</v>
      </c>
      <c r="CD4" s="46">
        <f t="shared" si="12"/>
        <v>9</v>
      </c>
      <c r="CE4" s="46">
        <f t="shared" si="12"/>
        <v>10</v>
      </c>
      <c r="CF4" s="46" t="s">
        <v>79</v>
      </c>
      <c r="CH4" s="46">
        <v>1</v>
      </c>
      <c r="CI4" s="46">
        <f>+CH4+1</f>
        <v>2</v>
      </c>
      <c r="CJ4" s="46">
        <f t="shared" ref="CJ4:CQ4" si="13">+CI4+1</f>
        <v>3</v>
      </c>
      <c r="CK4" s="46">
        <f t="shared" si="13"/>
        <v>4</v>
      </c>
      <c r="CL4" s="46">
        <f t="shared" si="13"/>
        <v>5</v>
      </c>
      <c r="CM4" s="46">
        <f t="shared" si="13"/>
        <v>6</v>
      </c>
      <c r="CN4" s="46">
        <f t="shared" si="13"/>
        <v>7</v>
      </c>
      <c r="CO4" s="46">
        <f t="shared" si="13"/>
        <v>8</v>
      </c>
      <c r="CP4" s="46">
        <f t="shared" si="13"/>
        <v>9</v>
      </c>
      <c r="CQ4" s="46">
        <f t="shared" si="13"/>
        <v>10</v>
      </c>
      <c r="CR4" s="46" t="s">
        <v>79</v>
      </c>
      <c r="CU4" s="46">
        <v>1</v>
      </c>
      <c r="CV4" s="46">
        <f>+CU4+1</f>
        <v>2</v>
      </c>
      <c r="CW4" s="46">
        <f t="shared" ref="CW4:DD4" si="14">+CV4+1</f>
        <v>3</v>
      </c>
      <c r="CX4" s="46">
        <f t="shared" si="14"/>
        <v>4</v>
      </c>
      <c r="CY4" s="46">
        <f t="shared" si="14"/>
        <v>5</v>
      </c>
      <c r="CZ4" s="46">
        <f t="shared" si="14"/>
        <v>6</v>
      </c>
      <c r="DA4" s="46">
        <f t="shared" si="14"/>
        <v>7</v>
      </c>
      <c r="DB4" s="46">
        <f t="shared" si="14"/>
        <v>8</v>
      </c>
      <c r="DC4" s="46">
        <f t="shared" si="14"/>
        <v>9</v>
      </c>
      <c r="DD4" s="46">
        <f t="shared" si="14"/>
        <v>10</v>
      </c>
      <c r="DE4" s="46" t="s">
        <v>79</v>
      </c>
    </row>
    <row r="5" spans="1:109" x14ac:dyDescent="0.25">
      <c r="A5">
        <v>32</v>
      </c>
      <c r="B5" s="35">
        <f>+NAC!A5</f>
        <v>42705</v>
      </c>
      <c r="C5" s="19" cm="1">
        <f t="array" aca="1" ref="C5" ca="1">INDIRECT(_xlfn.CONCAT(C$4,"_d!",C$1,$A5))</f>
        <v>100</v>
      </c>
      <c r="D5" s="19" cm="1">
        <f t="array" aca="1" ref="D5" ca="1">INDIRECT(_xlfn.CONCAT(D$4,"_d!",D$1,$A5))</f>
        <v>100</v>
      </c>
      <c r="E5" s="19" cm="1">
        <f t="array" aca="1" ref="E5" ca="1">INDIRECT(_xlfn.CONCAT(E$4,"_d!",E$1,$A5))</f>
        <v>100</v>
      </c>
      <c r="F5" s="19" cm="1">
        <f t="array" aca="1" ref="F5" ca="1">INDIRECT(_xlfn.CONCAT(F$4,"_d!",F$1,$A5))</f>
        <v>100</v>
      </c>
      <c r="G5" s="19" cm="1">
        <f t="array" aca="1" ref="G5" ca="1">INDIRECT(_xlfn.CONCAT(G$4,"_d!",G$1,$A5))</f>
        <v>100</v>
      </c>
      <c r="H5" s="19" cm="1">
        <f t="array" aca="1" ref="H5" ca="1">INDIRECT(_xlfn.CONCAT(H$4,"_d!",H$1,$A5))</f>
        <v>100</v>
      </c>
      <c r="I5" s="42">
        <f ca="1">+SUMPRODUCT($C$3:$H$3,C5:H5)</f>
        <v>99.992442620000006</v>
      </c>
      <c r="J5" s="19" cm="1">
        <f t="array" aca="1" ref="J5" ca="1">INDIRECT(_xlfn.CONCAT(J$4,"_d!",J$1,$A5))</f>
        <v>100</v>
      </c>
      <c r="K5" s="19" cm="1">
        <f t="array" aca="1" ref="K5" ca="1">INDIRECT(_xlfn.CONCAT(K$4,"_d!",K$1,$A5))</f>
        <v>100</v>
      </c>
      <c r="L5" s="19" cm="1">
        <f t="array" aca="1" ref="L5" ca="1">INDIRECT(_xlfn.CONCAT(L$4,"_d!",L$1,$A5))</f>
        <v>100</v>
      </c>
      <c r="M5" s="19" cm="1">
        <f t="array" aca="1" ref="M5" ca="1">INDIRECT(_xlfn.CONCAT(M$4,"_d!",M$1,$A5))</f>
        <v>100</v>
      </c>
      <c r="N5" s="19" cm="1">
        <f t="array" aca="1" ref="N5" ca="1">INDIRECT(_xlfn.CONCAT(N$4,"_d!",N$1,$A5))</f>
        <v>100</v>
      </c>
      <c r="O5" s="19" cm="1">
        <f t="array" aca="1" ref="O5" ca="1">INDIRECT(_xlfn.CONCAT(O$4,"_d!",O$1,$A5))</f>
        <v>100</v>
      </c>
      <c r="P5" s="42">
        <f ca="1">+SUMPRODUCT($C$3:$H$3,J5:O5)</f>
        <v>99.992442620000006</v>
      </c>
      <c r="Q5" s="19" cm="1">
        <f t="array" aca="1" ref="Q5" ca="1">INDIRECT(_xlfn.CONCAT(Q$4,"_d!",Q$1,$A5))</f>
        <v>100</v>
      </c>
      <c r="R5" s="19" cm="1">
        <f t="array" aca="1" ref="R5" ca="1">INDIRECT(_xlfn.CONCAT(R$4,"_d!",R$1,$A5))</f>
        <v>100</v>
      </c>
      <c r="S5" s="19" cm="1">
        <f t="array" aca="1" ref="S5" ca="1">INDIRECT(_xlfn.CONCAT(S$4,"_d!",S$1,$A5))</f>
        <v>100</v>
      </c>
      <c r="T5" s="19" cm="1">
        <f t="array" aca="1" ref="T5" ca="1">INDIRECT(_xlfn.CONCAT(T$4,"_d!",T$1,$A5))</f>
        <v>100</v>
      </c>
      <c r="U5" s="19" cm="1">
        <f t="array" aca="1" ref="U5" ca="1">INDIRECT(_xlfn.CONCAT(U$4,"_d!",U$1,$A5))</f>
        <v>100</v>
      </c>
      <c r="V5" s="19" cm="1">
        <f t="array" aca="1" ref="V5" ca="1">INDIRECT(_xlfn.CONCAT(V$4,"_d!",V$1,$A5))</f>
        <v>100</v>
      </c>
      <c r="W5" s="42">
        <f ca="1">+SUMPRODUCT($C$3:$H$3,Q5:V5)</f>
        <v>99.992442620000006</v>
      </c>
      <c r="X5" s="19" cm="1">
        <f t="array" aca="1" ref="X5" ca="1">INDIRECT(_xlfn.CONCAT(X$4,"_d!",X$1,$A5))</f>
        <v>100</v>
      </c>
      <c r="Y5" s="19" cm="1">
        <f t="array" aca="1" ref="Y5" ca="1">INDIRECT(_xlfn.CONCAT(Y$4,"_d!",Y$1,$A5))</f>
        <v>100</v>
      </c>
      <c r="Z5" s="19" cm="1">
        <f t="array" aca="1" ref="Z5" ca="1">INDIRECT(_xlfn.CONCAT(Z$4,"_d!",Z$1,$A5))</f>
        <v>100</v>
      </c>
      <c r="AA5" s="19" cm="1">
        <f t="array" aca="1" ref="AA5" ca="1">INDIRECT(_xlfn.CONCAT(AA$4,"_d!",AA$1,$A5))</f>
        <v>100</v>
      </c>
      <c r="AB5" s="19" cm="1">
        <f t="array" aca="1" ref="AB5" ca="1">INDIRECT(_xlfn.CONCAT(AB$4,"_d!",AB$1,$A5))</f>
        <v>100</v>
      </c>
      <c r="AC5" s="19" cm="1">
        <f t="array" aca="1" ref="AC5" ca="1">INDIRECT(_xlfn.CONCAT(AC$4,"_d!",AC$1,$A5))</f>
        <v>100</v>
      </c>
      <c r="AD5" s="42">
        <f ca="1">+SUMPRODUCT($C$3:$H$3,X5:AC5)</f>
        <v>99.992442620000006</v>
      </c>
      <c r="AE5" s="19" cm="1">
        <f t="array" aca="1" ref="AE5" ca="1">INDIRECT(_xlfn.CONCAT(AE$4,"_d!",AE$1,$A5))</f>
        <v>100</v>
      </c>
      <c r="AF5" s="19" cm="1">
        <f t="array" aca="1" ref="AF5" ca="1">INDIRECT(_xlfn.CONCAT(AF$4,"_d!",AF$1,$A5))</f>
        <v>100</v>
      </c>
      <c r="AG5" s="19" cm="1">
        <f t="array" aca="1" ref="AG5" ca="1">INDIRECT(_xlfn.CONCAT(AG$4,"_d!",AG$1,$A5))</f>
        <v>100</v>
      </c>
      <c r="AH5" s="19" cm="1">
        <f t="array" aca="1" ref="AH5" ca="1">INDIRECT(_xlfn.CONCAT(AH$4,"_d!",AH$1,$A5))</f>
        <v>100</v>
      </c>
      <c r="AI5" s="19" cm="1">
        <f t="array" aca="1" ref="AI5" ca="1">INDIRECT(_xlfn.CONCAT(AI$4,"_d!",AI$1,$A5))</f>
        <v>100</v>
      </c>
      <c r="AJ5" s="19" cm="1">
        <f t="array" aca="1" ref="AJ5" ca="1">INDIRECT(_xlfn.CONCAT(AJ$4,"_d!",AJ$1,$A5))</f>
        <v>100</v>
      </c>
      <c r="AK5" s="42">
        <f ca="1">+SUMPRODUCT($C$3:$H$3,AE5:AJ5)</f>
        <v>99.992442620000006</v>
      </c>
      <c r="AL5" s="19" cm="1">
        <f t="array" aca="1" ref="AL5" ca="1">INDIRECT(_xlfn.CONCAT(AL$4,"_d!",AL$1,$A5))</f>
        <v>100</v>
      </c>
      <c r="AM5" s="19" cm="1">
        <f t="array" aca="1" ref="AM5" ca="1">INDIRECT(_xlfn.CONCAT(AM$4,"_d!",AM$1,$A5))</f>
        <v>100</v>
      </c>
      <c r="AN5" s="19" cm="1">
        <f t="array" aca="1" ref="AN5" ca="1">INDIRECT(_xlfn.CONCAT(AN$4,"_d!",AN$1,$A5))</f>
        <v>100</v>
      </c>
      <c r="AO5" s="19" cm="1">
        <f t="array" aca="1" ref="AO5" ca="1">INDIRECT(_xlfn.CONCAT(AO$4,"_d!",AO$1,$A5))</f>
        <v>100</v>
      </c>
      <c r="AP5" s="19" cm="1">
        <f t="array" aca="1" ref="AP5" ca="1">INDIRECT(_xlfn.CONCAT(AP$4,"_d!",AP$1,$A5))</f>
        <v>100</v>
      </c>
      <c r="AQ5" s="19" cm="1">
        <f t="array" aca="1" ref="AQ5" ca="1">INDIRECT(_xlfn.CONCAT(AQ$4,"_d!",AQ$1,$A5))</f>
        <v>100</v>
      </c>
      <c r="AR5" s="42">
        <f ca="1">+SUMPRODUCT($C$3:$H$3,AL5:AQ5)</f>
        <v>99.992442620000006</v>
      </c>
      <c r="AS5" s="19" cm="1">
        <f t="array" aca="1" ref="AS5" ca="1">INDIRECT(_xlfn.CONCAT(AS$4,"_d!",AS$1,$A5))</f>
        <v>100</v>
      </c>
      <c r="AT5" s="19" cm="1">
        <f t="array" aca="1" ref="AT5" ca="1">INDIRECT(_xlfn.CONCAT(AT$4,"_d!",AT$1,$A5))</f>
        <v>100</v>
      </c>
      <c r="AU5" s="19" cm="1">
        <f t="array" aca="1" ref="AU5" ca="1">INDIRECT(_xlfn.CONCAT(AU$4,"_d!",AU$1,$A5))</f>
        <v>100</v>
      </c>
      <c r="AV5" s="19" cm="1">
        <f t="array" aca="1" ref="AV5" ca="1">INDIRECT(_xlfn.CONCAT(AV$4,"_d!",AV$1,$A5))</f>
        <v>100</v>
      </c>
      <c r="AW5" s="19" cm="1">
        <f t="array" aca="1" ref="AW5" ca="1">INDIRECT(_xlfn.CONCAT(AW$4,"_d!",AW$1,$A5))</f>
        <v>100</v>
      </c>
      <c r="AX5" s="19" cm="1">
        <f t="array" aca="1" ref="AX5" ca="1">INDIRECT(_xlfn.CONCAT(AX$4,"_d!",AX$1,$A5))</f>
        <v>100</v>
      </c>
      <c r="AY5" s="42">
        <f ca="1">+SUMPRODUCT($C$3:$H$3,AS5:AX5)</f>
        <v>99.992442620000006</v>
      </c>
      <c r="AZ5" s="19" cm="1">
        <f t="array" aca="1" ref="AZ5" ca="1">INDIRECT(_xlfn.CONCAT(AZ$4,"_d!",AZ$1,$A5))</f>
        <v>100</v>
      </c>
      <c r="BA5" s="19" cm="1">
        <f t="array" aca="1" ref="BA5" ca="1">INDIRECT(_xlfn.CONCAT(BA$4,"_d!",BA$1,$A5))</f>
        <v>100</v>
      </c>
      <c r="BB5" s="19" cm="1">
        <f t="array" aca="1" ref="BB5" ca="1">INDIRECT(_xlfn.CONCAT(BB$4,"_d!",BB$1,$A5))</f>
        <v>100</v>
      </c>
      <c r="BC5" s="19" cm="1">
        <f t="array" aca="1" ref="BC5" ca="1">INDIRECT(_xlfn.CONCAT(BC$4,"_d!",BC$1,$A5))</f>
        <v>100</v>
      </c>
      <c r="BD5" s="19" cm="1">
        <f t="array" aca="1" ref="BD5" ca="1">INDIRECT(_xlfn.CONCAT(BD$4,"_d!",BD$1,$A5))</f>
        <v>100</v>
      </c>
      <c r="BE5" s="19" cm="1">
        <f t="array" aca="1" ref="BE5" ca="1">INDIRECT(_xlfn.CONCAT(BE$4,"_d!",BE$1,$A5))</f>
        <v>100</v>
      </c>
      <c r="BF5" s="42">
        <f ca="1">+SUMPRODUCT($C$3:$H$3,AZ5:BE5)</f>
        <v>99.992442620000006</v>
      </c>
      <c r="BG5" s="19" cm="1">
        <f t="array" aca="1" ref="BG5" ca="1">INDIRECT(_xlfn.CONCAT(BG$4,"_d!",BG$1,$A5))</f>
        <v>100</v>
      </c>
      <c r="BH5" s="19" cm="1">
        <f t="array" aca="1" ref="BH5" ca="1">INDIRECT(_xlfn.CONCAT(BH$4,"_d!",BH$1,$A5))</f>
        <v>100</v>
      </c>
      <c r="BI5" s="19" cm="1">
        <f t="array" aca="1" ref="BI5" ca="1">INDIRECT(_xlfn.CONCAT(BI$4,"_d!",BI$1,$A5))</f>
        <v>100</v>
      </c>
      <c r="BJ5" s="19" cm="1">
        <f t="array" aca="1" ref="BJ5" ca="1">INDIRECT(_xlfn.CONCAT(BJ$4,"_d!",BJ$1,$A5))</f>
        <v>100</v>
      </c>
      <c r="BK5" s="19" cm="1">
        <f t="array" aca="1" ref="BK5" ca="1">INDIRECT(_xlfn.CONCAT(BK$4,"_d!",BK$1,$A5))</f>
        <v>100</v>
      </c>
      <c r="BL5" s="19" cm="1">
        <f t="array" aca="1" ref="BL5" ca="1">INDIRECT(_xlfn.CONCAT(BL$4,"_d!",BL$1,$A5))</f>
        <v>100</v>
      </c>
      <c r="BM5" s="42">
        <f ca="1">+SUMPRODUCT($C$3:$H$3,BG5:BL5)</f>
        <v>99.992442620000006</v>
      </c>
      <c r="BN5" s="19" cm="1">
        <f t="array" aca="1" ref="BN5" ca="1">INDIRECT(_xlfn.CONCAT(BN$4,"_d!",BN$1,$A5))</f>
        <v>100</v>
      </c>
      <c r="BO5" s="19" cm="1">
        <f t="array" aca="1" ref="BO5" ca="1">INDIRECT(_xlfn.CONCAT(BO$4,"_d!",BO$1,$A5))</f>
        <v>100</v>
      </c>
      <c r="BP5" s="19" cm="1">
        <f t="array" aca="1" ref="BP5" ca="1">INDIRECT(_xlfn.CONCAT(BP$4,"_d!",BP$1,$A5))</f>
        <v>100</v>
      </c>
      <c r="BQ5" s="19" cm="1">
        <f t="array" aca="1" ref="BQ5" ca="1">INDIRECT(_xlfn.CONCAT(BQ$4,"_d!",BQ$1,$A5))</f>
        <v>100</v>
      </c>
      <c r="BR5" s="19" cm="1">
        <f t="array" aca="1" ref="BR5" ca="1">INDIRECT(_xlfn.CONCAT(BR$4,"_d!",BR$1,$A5))</f>
        <v>100</v>
      </c>
      <c r="BS5" s="19" cm="1">
        <f t="array" aca="1" ref="BS5" ca="1">INDIRECT(_xlfn.CONCAT(BS$4,"_d!",BS$1,$A5))</f>
        <v>100</v>
      </c>
      <c r="BT5" s="42">
        <f ca="1">+SUMPRODUCT($C$3:$H$3,BN5:BS5)</f>
        <v>99.992442620000006</v>
      </c>
      <c r="BU5" s="42"/>
      <c r="BV5" s="45">
        <f ca="1">+I5</f>
        <v>99.992442620000006</v>
      </c>
      <c r="BW5" s="45">
        <f ca="1">+P5</f>
        <v>99.992442620000006</v>
      </c>
      <c r="BX5" s="45">
        <f ca="1">+W5</f>
        <v>99.992442620000006</v>
      </c>
      <c r="BY5" s="45">
        <f ca="1">+AD5</f>
        <v>99.992442620000006</v>
      </c>
      <c r="BZ5" s="45">
        <f ca="1">+AK5</f>
        <v>99.992442620000006</v>
      </c>
      <c r="CA5" s="45">
        <f ca="1">+AR5</f>
        <v>99.992442620000006</v>
      </c>
      <c r="CB5" s="45">
        <f ca="1">+AY5</f>
        <v>99.992442620000006</v>
      </c>
      <c r="CC5" s="45">
        <f ca="1">+BF5</f>
        <v>99.992442620000006</v>
      </c>
      <c r="CD5" s="45">
        <f ca="1">+BM5</f>
        <v>99.992442620000006</v>
      </c>
      <c r="CE5" s="45">
        <f ca="1">+BT5</f>
        <v>99.992442620000006</v>
      </c>
      <c r="CF5" s="45" cm="1">
        <f t="array" aca="1" ref="CF5" ca="1">+SUMPRODUCT($BV$3:$CE$3/100,$BV5:$CE5)</f>
        <v>99.984885811139932</v>
      </c>
    </row>
    <row r="6" spans="1:109" x14ac:dyDescent="0.25">
      <c r="A6">
        <f>+A5+1</f>
        <v>33</v>
      </c>
      <c r="B6" s="35">
        <f>+NAC!A6</f>
        <v>42736</v>
      </c>
      <c r="C6" s="19" cm="1">
        <f t="array" aca="1" ref="C6" ca="1">INDIRECT(_xlfn.CONCAT(C$4,"_d!",C$1,$A6))</f>
        <v>101.12459564208984</v>
      </c>
      <c r="D6" s="19" cm="1">
        <f t="array" aca="1" ref="D6" ca="1">INDIRECT(_xlfn.CONCAT(D$4,"_d!",D$1,$A6))</f>
        <v>101.62906646728516</v>
      </c>
      <c r="E6" s="19" cm="1">
        <f t="array" aca="1" ref="E6" ca="1">INDIRECT(_xlfn.CONCAT(E$4,"_d!",E$1,$A6))</f>
        <v>101.48822021484375</v>
      </c>
      <c r="F6" s="19" cm="1">
        <f t="array" aca="1" ref="F6" ca="1">INDIRECT(_xlfn.CONCAT(F$4,"_d!",F$1,$A6))</f>
        <v>101.68172454833984</v>
      </c>
      <c r="G6" s="19" cm="1">
        <f t="array" aca="1" ref="G6" ca="1">INDIRECT(_xlfn.CONCAT(G$4,"_d!",G$1,$A6))</f>
        <v>101.60206604003906</v>
      </c>
      <c r="H6" s="19" cm="1">
        <f t="array" aca="1" ref="H6" ca="1">INDIRECT(_xlfn.CONCAT(H$4,"_d!",H$1,$A6))</f>
        <v>102.54425811767578</v>
      </c>
      <c r="I6" s="42">
        <f t="shared" ref="I6:I69" ca="1" si="15">+SUMPRODUCT($C$3:$H$3,C6:H6)</f>
        <v>101.44600885085389</v>
      </c>
      <c r="J6" s="19" cm="1">
        <f t="array" aca="1" ref="J6" ca="1">INDIRECT(_xlfn.CONCAT(J$4,"_d!",J$1,$A6))</f>
        <v>101.16011810302734</v>
      </c>
      <c r="K6" s="19" cm="1">
        <f t="array" aca="1" ref="K6" ca="1">INDIRECT(_xlfn.CONCAT(K$4,"_d!",K$1,$A6))</f>
        <v>101.66477966308594</v>
      </c>
      <c r="L6" s="19" cm="1">
        <f t="array" aca="1" ref="L6" ca="1">INDIRECT(_xlfn.CONCAT(L$4,"_d!",L$1,$A6))</f>
        <v>101.55498504638672</v>
      </c>
      <c r="M6" s="19" cm="1">
        <f t="array" aca="1" ref="M6" ca="1">INDIRECT(_xlfn.CONCAT(M$4,"_d!",M$1,$A6))</f>
        <v>101.71726226806641</v>
      </c>
      <c r="N6" s="19" cm="1">
        <f t="array" aca="1" ref="N6" ca="1">INDIRECT(_xlfn.CONCAT(N$4,"_d!",N$1,$A6))</f>
        <v>101.62483978271484</v>
      </c>
      <c r="O6" s="19" cm="1">
        <f t="array" aca="1" ref="O6" ca="1">INDIRECT(_xlfn.CONCAT(O$4,"_d!",O$1,$A6))</f>
        <v>102.52764892578125</v>
      </c>
      <c r="P6" s="42">
        <f t="shared" ref="P6:P69" ca="1" si="16">+SUMPRODUCT($C$3:$H$3,J6:O6)</f>
        <v>101.48013703454674</v>
      </c>
      <c r="Q6" s="19" cm="1">
        <f t="array" aca="1" ref="Q6" ca="1">INDIRECT(_xlfn.CONCAT(Q$4,"_d!",Q$1,$A6))</f>
        <v>101.12685394287109</v>
      </c>
      <c r="R6" s="19" cm="1">
        <f t="array" aca="1" ref="R6" ca="1">INDIRECT(_xlfn.CONCAT(R$4,"_d!",R$1,$A6))</f>
        <v>101.70814514160156</v>
      </c>
      <c r="S6" s="19" cm="1">
        <f t="array" aca="1" ref="S6" ca="1">INDIRECT(_xlfn.CONCAT(S$4,"_d!",S$1,$A6))</f>
        <v>101.63027191162109</v>
      </c>
      <c r="T6" s="19" cm="1">
        <f t="array" aca="1" ref="T6" ca="1">INDIRECT(_xlfn.CONCAT(T$4,"_d!",T$1,$A6))</f>
        <v>101.66059875488281</v>
      </c>
      <c r="U6" s="19" cm="1">
        <f t="array" aca="1" ref="U6" ca="1">INDIRECT(_xlfn.CONCAT(U$4,"_d!",U$1,$A6))</f>
        <v>101.68643188476563</v>
      </c>
      <c r="V6" s="19" cm="1">
        <f t="array" aca="1" ref="V6" ca="1">INDIRECT(_xlfn.CONCAT(V$4,"_d!",V$1,$A6))</f>
        <v>102.51063537597656</v>
      </c>
      <c r="W6" s="42">
        <f t="shared" ref="W6:W69" ca="1" si="17">+SUMPRODUCT($C$3:$H$3,Q6:V6)</f>
        <v>101.48576847439189</v>
      </c>
      <c r="X6" s="19" cm="1">
        <f t="array" aca="1" ref="X6" ca="1">INDIRECT(_xlfn.CONCAT(X$4,"_d!",X$1,$A6))</f>
        <v>101.23644256591797</v>
      </c>
      <c r="Y6" s="19" cm="1">
        <f t="array" aca="1" ref="Y6" ca="1">INDIRECT(_xlfn.CONCAT(Y$4,"_d!",Y$1,$A6))</f>
        <v>101.71445465087891</v>
      </c>
      <c r="Z6" s="19" cm="1">
        <f t="array" aca="1" ref="Z6" ca="1">INDIRECT(_xlfn.CONCAT(Z$4,"_d!",Z$1,$A6))</f>
        <v>101.69289398193359</v>
      </c>
      <c r="AA6" s="19" cm="1">
        <f t="array" aca="1" ref="AA6" ca="1">INDIRECT(_xlfn.CONCAT(AA$4,"_d!",AA$1,$A6))</f>
        <v>101.73043823242188</v>
      </c>
      <c r="AB6" s="19" cm="1">
        <f t="array" aca="1" ref="AB6" ca="1">INDIRECT(_xlfn.CONCAT(AB$4,"_d!",AB$1,$A6))</f>
        <v>101.74562072753906</v>
      </c>
      <c r="AC6" s="19" cm="1">
        <f t="array" aca="1" ref="AC6" ca="1">INDIRECT(_xlfn.CONCAT(AC$4,"_d!",AC$1,$A6))</f>
        <v>102.60295867919922</v>
      </c>
      <c r="AD6" s="42">
        <f t="shared" ref="AD6:AD69" ca="1" si="18">+SUMPRODUCT($C$3:$H$3,X6:AC6)</f>
        <v>101.55229905785784</v>
      </c>
      <c r="AE6" s="19" cm="1">
        <f t="array" aca="1" ref="AE6" ca="1">INDIRECT(_xlfn.CONCAT(AE$4,"_d!",AE$1,$A6))</f>
        <v>101.25074768066406</v>
      </c>
      <c r="AF6" s="19" cm="1">
        <f t="array" aca="1" ref="AF6" ca="1">INDIRECT(_xlfn.CONCAT(AF$4,"_d!",AF$1,$A6))</f>
        <v>101.77920532226563</v>
      </c>
      <c r="AG6" s="19" cm="1">
        <f t="array" aca="1" ref="AG6" ca="1">INDIRECT(_xlfn.CONCAT(AG$4,"_d!",AG$1,$A6))</f>
        <v>101.72608947753906</v>
      </c>
      <c r="AH6" s="19" cm="1">
        <f t="array" aca="1" ref="AH6" ca="1">INDIRECT(_xlfn.CONCAT(AH$4,"_d!",AH$1,$A6))</f>
        <v>101.70672607421875</v>
      </c>
      <c r="AI6" s="19" cm="1">
        <f t="array" aca="1" ref="AI6" ca="1">INDIRECT(_xlfn.CONCAT(AI$4,"_d!",AI$1,$A6))</f>
        <v>101.69240570068359</v>
      </c>
      <c r="AJ6" s="19" cm="1">
        <f t="array" aca="1" ref="AJ6" ca="1">INDIRECT(_xlfn.CONCAT(AJ$4,"_d!",AJ$1,$A6))</f>
        <v>102.56674957275391</v>
      </c>
      <c r="AK6" s="42">
        <f t="shared" ref="AK6:AK69" ca="1" si="19">+SUMPRODUCT($C$3:$H$3,AE6:AJ6)</f>
        <v>101.5757637893668</v>
      </c>
      <c r="AL6" s="19" cm="1">
        <f t="array" aca="1" ref="AL6" ca="1">INDIRECT(_xlfn.CONCAT(AL$4,"_d!",AL$1,$A6))</f>
        <v>101.23166656494141</v>
      </c>
      <c r="AM6" s="19" cm="1">
        <f t="array" aca="1" ref="AM6" ca="1">INDIRECT(_xlfn.CONCAT(AM$4,"_d!",AM$1,$A6))</f>
        <v>101.7745361328125</v>
      </c>
      <c r="AN6" s="19" cm="1">
        <f t="array" aca="1" ref="AN6" ca="1">INDIRECT(_xlfn.CONCAT(AN$4,"_d!",AN$1,$A6))</f>
        <v>101.7122802734375</v>
      </c>
      <c r="AO6" s="19" cm="1">
        <f t="array" aca="1" ref="AO6" ca="1">INDIRECT(_xlfn.CONCAT(AO$4,"_d!",AO$1,$A6))</f>
        <v>101.68672180175781</v>
      </c>
      <c r="AP6" s="19" cm="1">
        <f t="array" aca="1" ref="AP6" ca="1">INDIRECT(_xlfn.CONCAT(AP$4,"_d!",AP$1,$A6))</f>
        <v>101.75642395019531</v>
      </c>
      <c r="AQ6" s="19" cm="1">
        <f t="array" aca="1" ref="AQ6" ca="1">INDIRECT(_xlfn.CONCAT(AQ$4,"_d!",AQ$1,$A6))</f>
        <v>102.47037506103516</v>
      </c>
      <c r="AR6" s="42">
        <f t="shared" ref="AR6:AR69" ca="1" si="20">+SUMPRODUCT($C$3:$H$3,AL6:AQ6)</f>
        <v>101.56220309333416</v>
      </c>
      <c r="AS6" s="19" cm="1">
        <f t="array" aca="1" ref="AS6" ca="1">INDIRECT(_xlfn.CONCAT(AS$4,"_d!",AS$1,$A6))</f>
        <v>101.30482482910156</v>
      </c>
      <c r="AT6" s="19" cm="1">
        <f t="array" aca="1" ref="AT6" ca="1">INDIRECT(_xlfn.CONCAT(AT$4,"_d!",AT$1,$A6))</f>
        <v>101.83065032958984</v>
      </c>
      <c r="AU6" s="19" cm="1">
        <f t="array" aca="1" ref="AU6" ca="1">INDIRECT(_xlfn.CONCAT(AU$4,"_d!",AU$1,$A6))</f>
        <v>101.70267486572266</v>
      </c>
      <c r="AV6" s="19" cm="1">
        <f t="array" aca="1" ref="AV6" ca="1">INDIRECT(_xlfn.CONCAT(AV$4,"_d!",AV$1,$A6))</f>
        <v>101.7115478515625</v>
      </c>
      <c r="AW6" s="19" cm="1">
        <f t="array" aca="1" ref="AW6" ca="1">INDIRECT(_xlfn.CONCAT(AW$4,"_d!",AW$1,$A6))</f>
        <v>101.78123474121094</v>
      </c>
      <c r="AX6" s="19" cm="1">
        <f t="array" aca="1" ref="AX6" ca="1">INDIRECT(_xlfn.CONCAT(AX$4,"_d!",AX$1,$A6))</f>
        <v>102.56464385986328</v>
      </c>
      <c r="AY6" s="42">
        <f t="shared" ref="AY6:AY69" ca="1" si="21">+SUMPRODUCT($C$3:$H$3,AS6:AX6)</f>
        <v>101.61968567854122</v>
      </c>
      <c r="AZ6" s="19" cm="1">
        <f t="array" aca="1" ref="AZ6" ca="1">INDIRECT(_xlfn.CONCAT(AZ$4,"_d!",AZ$1,$A6))</f>
        <v>101.29310607910156</v>
      </c>
      <c r="BA6" s="19" cm="1">
        <f t="array" aca="1" ref="BA6" ca="1">INDIRECT(_xlfn.CONCAT(BA$4,"_d!",BA$1,$A6))</f>
        <v>101.79911804199219</v>
      </c>
      <c r="BB6" s="19" cm="1">
        <f t="array" aca="1" ref="BB6" ca="1">INDIRECT(_xlfn.CONCAT(BB$4,"_d!",BB$1,$A6))</f>
        <v>101.78380584716797</v>
      </c>
      <c r="BC6" s="19" cm="1">
        <f t="array" aca="1" ref="BC6" ca="1">INDIRECT(_xlfn.CONCAT(BC$4,"_d!",BC$1,$A6))</f>
        <v>101.67922210693359</v>
      </c>
      <c r="BD6" s="19" cm="1">
        <f t="array" aca="1" ref="BD6" ca="1">INDIRECT(_xlfn.CONCAT(BD$4,"_d!",BD$1,$A6))</f>
        <v>101.79591369628906</v>
      </c>
      <c r="BE6" s="19" cm="1">
        <f t="array" aca="1" ref="BE6" ca="1">INDIRECT(_xlfn.CONCAT(BE$4,"_d!",BE$1,$A6))</f>
        <v>102.69878387451172</v>
      </c>
      <c r="BF6" s="42">
        <f t="shared" ref="BF6:BF69" ca="1" si="22">+SUMPRODUCT($C$3:$H$3,AZ6:BE6)</f>
        <v>101.61785507821324</v>
      </c>
      <c r="BG6" s="19" cm="1">
        <f t="array" aca="1" ref="BG6" ca="1">INDIRECT(_xlfn.CONCAT(BG$4,"_d!",BG$1,$A6))</f>
        <v>101.33720397949219</v>
      </c>
      <c r="BH6" s="19" cm="1">
        <f t="array" aca="1" ref="BH6" ca="1">INDIRECT(_xlfn.CONCAT(BH$4,"_d!",BH$1,$A6))</f>
        <v>101.88690948486328</v>
      </c>
      <c r="BI6" s="19" cm="1">
        <f t="array" aca="1" ref="BI6" ca="1">INDIRECT(_xlfn.CONCAT(BI$4,"_d!",BI$1,$A6))</f>
        <v>101.80376434326172</v>
      </c>
      <c r="BJ6" s="19" cm="1">
        <f t="array" aca="1" ref="BJ6" ca="1">INDIRECT(_xlfn.CONCAT(BJ$4,"_d!",BJ$1,$A6))</f>
        <v>101.71952819824219</v>
      </c>
      <c r="BK6" s="19" cm="1">
        <f t="array" aca="1" ref="BK6" ca="1">INDIRECT(_xlfn.CONCAT(BK$4,"_d!",BK$1,$A6))</f>
        <v>101.82838439941406</v>
      </c>
      <c r="BL6" s="19" cm="1">
        <f t="array" aca="1" ref="BL6" ca="1">INDIRECT(_xlfn.CONCAT(BL$4,"_d!",BL$1,$A6))</f>
        <v>102.73217010498047</v>
      </c>
      <c r="BM6" s="42">
        <f t="shared" ref="BM6:BM69" ca="1" si="23">+SUMPRODUCT($C$3:$H$3,BG6:BL6)</f>
        <v>101.67285106376247</v>
      </c>
      <c r="BN6" s="19" cm="1">
        <f t="array" aca="1" ref="BN6" ca="1">INDIRECT(_xlfn.CONCAT(BN$4,"_d!",BN$1,$A6))</f>
        <v>101.39569854736328</v>
      </c>
      <c r="BO6" s="19" cm="1">
        <f t="array" aca="1" ref="BO6" ca="1">INDIRECT(_xlfn.CONCAT(BO$4,"_d!",BO$1,$A6))</f>
        <v>101.92427825927734</v>
      </c>
      <c r="BP6" s="19" cm="1">
        <f t="array" aca="1" ref="BP6" ca="1">INDIRECT(_xlfn.CONCAT(BP$4,"_d!",BP$1,$A6))</f>
        <v>101.82014465332031</v>
      </c>
      <c r="BQ6" s="19" cm="1">
        <f t="array" aca="1" ref="BQ6" ca="1">INDIRECT(_xlfn.CONCAT(BQ$4,"_d!",BQ$1,$A6))</f>
        <v>101.67378997802734</v>
      </c>
      <c r="BR6" s="19" cm="1">
        <f t="array" aca="1" ref="BR6" ca="1">INDIRECT(_xlfn.CONCAT(BR$4,"_d!",BR$1,$A6))</f>
        <v>101.86069488525391</v>
      </c>
      <c r="BS6" s="19" cm="1">
        <f t="array" aca="1" ref="BS6" ca="1">INDIRECT(_xlfn.CONCAT(BS$4,"_d!",BS$1,$A6))</f>
        <v>102.80677795410156</v>
      </c>
      <c r="BT6" s="42">
        <f t="shared" ref="BT6:BT69" ca="1" si="24">+SUMPRODUCT($C$3:$H$3,BN6:BS6)</f>
        <v>101.716015076041</v>
      </c>
      <c r="BU6" s="42"/>
      <c r="BV6" s="45">
        <f t="shared" ref="BV6:BV69" ca="1" si="25">+I6</f>
        <v>101.44600885085389</v>
      </c>
      <c r="BW6" s="45">
        <f t="shared" ref="BW6:BW69" ca="1" si="26">+P6</f>
        <v>101.48013703454674</v>
      </c>
      <c r="BX6" s="45">
        <f t="shared" ref="BX6:BX69" ca="1" si="27">+W6</f>
        <v>101.48576847439189</v>
      </c>
      <c r="BY6" s="45">
        <f t="shared" ref="BY6:BY69" ca="1" si="28">+AD6</f>
        <v>101.55229905785784</v>
      </c>
      <c r="BZ6" s="45">
        <f t="shared" ref="BZ6:BZ69" ca="1" si="29">+AK6</f>
        <v>101.5757637893668</v>
      </c>
      <c r="CA6" s="45">
        <f t="shared" ref="CA6:CA69" ca="1" si="30">+AR6</f>
        <v>101.56220309333416</v>
      </c>
      <c r="CB6" s="45">
        <f t="shared" ref="CB6:CB69" ca="1" si="31">+AY6</f>
        <v>101.61968567854122</v>
      </c>
      <c r="CC6" s="45">
        <f t="shared" ref="CC6:CC69" ca="1" si="32">+BF6</f>
        <v>101.61785507821324</v>
      </c>
      <c r="CD6" s="45">
        <f t="shared" ref="CD6:CD69" ca="1" si="33">+BM6</f>
        <v>101.67285106376247</v>
      </c>
      <c r="CE6" s="45">
        <f t="shared" ref="CE6:CE69" ca="1" si="34">+BT6</f>
        <v>101.716015076041</v>
      </c>
      <c r="CF6" s="45" cm="1">
        <f t="array" aca="1" ref="CF6" ca="1">+SUMPRODUCT($BV$3:$CE$3/100,$BV6:$CE6)</f>
        <v>101.59335518146872</v>
      </c>
      <c r="CG6" s="24"/>
      <c r="CH6" s="24">
        <f ca="1">+BV6/BV5-1</f>
        <v>1.4536760906800117E-2</v>
      </c>
      <c r="CI6" s="24">
        <f t="shared" ref="CI6:CR21" ca="1" si="35">+BW6/BW5-1</f>
        <v>1.4878068537643507E-2</v>
      </c>
      <c r="CJ6" s="24">
        <f t="shared" ca="1" si="35"/>
        <v>1.4934387192309551E-2</v>
      </c>
      <c r="CK6" s="24">
        <f t="shared" ca="1" si="35"/>
        <v>1.5599743310459324E-2</v>
      </c>
      <c r="CL6" s="24">
        <f t="shared" ca="1" si="35"/>
        <v>1.5834408360078545E-2</v>
      </c>
      <c r="CM6" s="24">
        <f t="shared" ca="1" si="35"/>
        <v>1.569879115064432E-2</v>
      </c>
      <c r="CN6" s="24">
        <f t="shared" ca="1" si="35"/>
        <v>1.6273660447772009E-2</v>
      </c>
      <c r="CO6" s="24">
        <f t="shared" ca="1" si="35"/>
        <v>1.6255353060933508E-2</v>
      </c>
      <c r="CP6" s="24">
        <f t="shared" ca="1" si="35"/>
        <v>1.6805354482123169E-2</v>
      </c>
      <c r="CQ6" s="24">
        <f t="shared" ca="1" si="35"/>
        <v>1.7237027228058199E-2</v>
      </c>
      <c r="CR6" s="24">
        <f t="shared" ca="1" si="35"/>
        <v>1.6087125141764025E-2</v>
      </c>
      <c r="CS6" s="24">
        <f>+[1]NAC!AX7</f>
        <v>1.3024000000000147E-2</v>
      </c>
      <c r="CT6" s="24"/>
    </row>
    <row r="7" spans="1:109" x14ac:dyDescent="0.25">
      <c r="A7">
        <f t="shared" ref="A7:A70" si="36">+A6+1</f>
        <v>34</v>
      </c>
      <c r="B7" s="35">
        <f>+NAC!A7</f>
        <v>42767</v>
      </c>
      <c r="C7" s="19" cm="1">
        <f t="array" aca="1" ref="C7" ca="1">INDIRECT(_xlfn.CONCAT(C$4,"_d!",C$1,$A7))</f>
        <v>103.60102081298828</v>
      </c>
      <c r="D7" s="19" cm="1">
        <f t="array" aca="1" ref="D7" ca="1">INDIRECT(_xlfn.CONCAT(D$4,"_d!",D$1,$A7))</f>
        <v>103.37284088134766</v>
      </c>
      <c r="E7" s="19" cm="1">
        <f t="array" aca="1" ref="E7" ca="1">INDIRECT(_xlfn.CONCAT(E$4,"_d!",E$1,$A7))</f>
        <v>103.74307250976563</v>
      </c>
      <c r="F7" s="19" cm="1">
        <f t="array" aca="1" ref="F7" ca="1">INDIRECT(_xlfn.CONCAT(F$4,"_d!",F$1,$A7))</f>
        <v>103.43946838378906</v>
      </c>
      <c r="G7" s="19" cm="1">
        <f t="array" aca="1" ref="G7" ca="1">INDIRECT(_xlfn.CONCAT(G$4,"_d!",G$1,$A7))</f>
        <v>103.07835388183594</v>
      </c>
      <c r="H7" s="19" cm="1">
        <f t="array" aca="1" ref="H7" ca="1">INDIRECT(_xlfn.CONCAT(H$4,"_d!",H$1,$A7))</f>
        <v>104.28549957275391</v>
      </c>
      <c r="I7" s="42">
        <f t="shared" ca="1" si="15"/>
        <v>103.53129882132841</v>
      </c>
      <c r="J7" s="19" cm="1">
        <f t="array" aca="1" ref="J7" ca="1">INDIRECT(_xlfn.CONCAT(J$4,"_d!",J$1,$A7))</f>
        <v>103.51781463623047</v>
      </c>
      <c r="K7" s="19" cm="1">
        <f t="array" aca="1" ref="K7" ca="1">INDIRECT(_xlfn.CONCAT(K$4,"_d!",K$1,$A7))</f>
        <v>103.39798736572266</v>
      </c>
      <c r="L7" s="19" cm="1">
        <f t="array" aca="1" ref="L7" ca="1">INDIRECT(_xlfn.CONCAT(L$4,"_d!",L$1,$A7))</f>
        <v>103.80197143554688</v>
      </c>
      <c r="M7" s="19" cm="1">
        <f t="array" aca="1" ref="M7" ca="1">INDIRECT(_xlfn.CONCAT(M$4,"_d!",M$1,$A7))</f>
        <v>103.56216430664063</v>
      </c>
      <c r="N7" s="19" cm="1">
        <f t="array" aca="1" ref="N7" ca="1">INDIRECT(_xlfn.CONCAT(N$4,"_d!",N$1,$A7))</f>
        <v>103.11430358886719</v>
      </c>
      <c r="O7" s="19" cm="1">
        <f t="array" aca="1" ref="O7" ca="1">INDIRECT(_xlfn.CONCAT(O$4,"_d!",O$1,$A7))</f>
        <v>104.28329467773438</v>
      </c>
      <c r="P7" s="42">
        <f t="shared" ca="1" si="16"/>
        <v>103.51528381230682</v>
      </c>
      <c r="Q7" s="19" cm="1">
        <f t="array" aca="1" ref="Q7" ca="1">INDIRECT(_xlfn.CONCAT(Q$4,"_d!",Q$1,$A7))</f>
        <v>103.70975494384766</v>
      </c>
      <c r="R7" s="19" cm="1">
        <f t="array" aca="1" ref="R7" ca="1">INDIRECT(_xlfn.CONCAT(R$4,"_d!",R$1,$A7))</f>
        <v>103.48319244384766</v>
      </c>
      <c r="S7" s="19" cm="1">
        <f t="array" aca="1" ref="S7" ca="1">INDIRECT(_xlfn.CONCAT(S$4,"_d!",S$1,$A7))</f>
        <v>103.87205505371094</v>
      </c>
      <c r="T7" s="19" cm="1">
        <f t="array" aca="1" ref="T7" ca="1">INDIRECT(_xlfn.CONCAT(T$4,"_d!",T$1,$A7))</f>
        <v>103.44939422607422</v>
      </c>
      <c r="U7" s="19" cm="1">
        <f t="array" aca="1" ref="U7" ca="1">INDIRECT(_xlfn.CONCAT(U$4,"_d!",U$1,$A7))</f>
        <v>103.28166961669922</v>
      </c>
      <c r="V7" s="19" cm="1">
        <f t="array" aca="1" ref="V7" ca="1">INDIRECT(_xlfn.CONCAT(V$4,"_d!",V$1,$A7))</f>
        <v>104.23416900634766</v>
      </c>
      <c r="W7" s="42">
        <f t="shared" ca="1" si="17"/>
        <v>103.63401705489004</v>
      </c>
      <c r="X7" s="19" cm="1">
        <f t="array" aca="1" ref="X7" ca="1">INDIRECT(_xlfn.CONCAT(X$4,"_d!",X$1,$A7))</f>
        <v>103.68557739257813</v>
      </c>
      <c r="Y7" s="19" cm="1">
        <f t="array" aca="1" ref="Y7" ca="1">INDIRECT(_xlfn.CONCAT(Y$4,"_d!",Y$1,$A7))</f>
        <v>103.44235992431641</v>
      </c>
      <c r="Z7" s="19" cm="1">
        <f t="array" aca="1" ref="Z7" ca="1">INDIRECT(_xlfn.CONCAT(Z$4,"_d!",Z$1,$A7))</f>
        <v>103.94068145751953</v>
      </c>
      <c r="AA7" s="19" cm="1">
        <f t="array" aca="1" ref="AA7" ca="1">INDIRECT(_xlfn.CONCAT(AA$4,"_d!",AA$1,$A7))</f>
        <v>103.60171508789063</v>
      </c>
      <c r="AB7" s="19" cm="1">
        <f t="array" aca="1" ref="AB7" ca="1">INDIRECT(_xlfn.CONCAT(AB$4,"_d!",AB$1,$A7))</f>
        <v>103.36339569091797</v>
      </c>
      <c r="AC7" s="19" cm="1">
        <f t="array" aca="1" ref="AC7" ca="1">INDIRECT(_xlfn.CONCAT(AC$4,"_d!",AC$1,$A7))</f>
        <v>104.29422760009766</v>
      </c>
      <c r="AD7" s="42">
        <f t="shared" ca="1" si="18"/>
        <v>103.63061903419577</v>
      </c>
      <c r="AE7" s="19" cm="1">
        <f t="array" aca="1" ref="AE7" ca="1">INDIRECT(_xlfn.CONCAT(AE$4,"_d!",AE$1,$A7))</f>
        <v>103.71411895751953</v>
      </c>
      <c r="AF7" s="19" cm="1">
        <f t="array" aca="1" ref="AF7" ca="1">INDIRECT(_xlfn.CONCAT(AF$4,"_d!",AF$1,$A7))</f>
        <v>103.54885101318359</v>
      </c>
      <c r="AG7" s="19" cm="1">
        <f t="array" aca="1" ref="AG7" ca="1">INDIRECT(_xlfn.CONCAT(AG$4,"_d!",AG$1,$A7))</f>
        <v>103.90730285644531</v>
      </c>
      <c r="AH7" s="19" cm="1">
        <f t="array" aca="1" ref="AH7" ca="1">INDIRECT(_xlfn.CONCAT(AH$4,"_d!",AH$1,$A7))</f>
        <v>103.5595703125</v>
      </c>
      <c r="AI7" s="19" cm="1">
        <f t="array" aca="1" ref="AI7" ca="1">INDIRECT(_xlfn.CONCAT(AI$4,"_d!",AI$1,$A7))</f>
        <v>103.26448059082031</v>
      </c>
      <c r="AJ7" s="19" cm="1">
        <f t="array" aca="1" ref="AJ7" ca="1">INDIRECT(_xlfn.CONCAT(AJ$4,"_d!",AJ$1,$A7))</f>
        <v>104.33729553222656</v>
      </c>
      <c r="AK7" s="42">
        <f t="shared" ca="1" si="19"/>
        <v>103.66989478237822</v>
      </c>
      <c r="AL7" s="19" cm="1">
        <f t="array" aca="1" ref="AL7" ca="1">INDIRECT(_xlfn.CONCAT(AL$4,"_d!",AL$1,$A7))</f>
        <v>103.73770904541016</v>
      </c>
      <c r="AM7" s="19" cm="1">
        <f t="array" aca="1" ref="AM7" ca="1">INDIRECT(_xlfn.CONCAT(AM$4,"_d!",AM$1,$A7))</f>
        <v>103.51084136962891</v>
      </c>
      <c r="AN7" s="19" cm="1">
        <f t="array" aca="1" ref="AN7" ca="1">INDIRECT(_xlfn.CONCAT(AN$4,"_d!",AN$1,$A7))</f>
        <v>103.86097717285156</v>
      </c>
      <c r="AO7" s="19" cm="1">
        <f t="array" aca="1" ref="AO7" ca="1">INDIRECT(_xlfn.CONCAT(AO$4,"_d!",AO$1,$A7))</f>
        <v>103.51454162597656</v>
      </c>
      <c r="AP7" s="19" cm="1">
        <f t="array" aca="1" ref="AP7" ca="1">INDIRECT(_xlfn.CONCAT(AP$4,"_d!",AP$1,$A7))</f>
        <v>103.35926818847656</v>
      </c>
      <c r="AQ7" s="19" cm="1">
        <f t="array" aca="1" ref="AQ7" ca="1">INDIRECT(_xlfn.CONCAT(AQ$4,"_d!",AQ$1,$A7))</f>
        <v>104.23459625244141</v>
      </c>
      <c r="AR7" s="42">
        <f t="shared" ca="1" si="20"/>
        <v>103.66190768725629</v>
      </c>
      <c r="AS7" s="19" cm="1">
        <f t="array" aca="1" ref="AS7" ca="1">INDIRECT(_xlfn.CONCAT(AS$4,"_d!",AS$1,$A7))</f>
        <v>103.68890380859375</v>
      </c>
      <c r="AT7" s="19" cm="1">
        <f t="array" aca="1" ref="AT7" ca="1">INDIRECT(_xlfn.CONCAT(AT$4,"_d!",AT$1,$A7))</f>
        <v>103.59220886230469</v>
      </c>
      <c r="AU7" s="19" cm="1">
        <f t="array" aca="1" ref="AU7" ca="1">INDIRECT(_xlfn.CONCAT(AU$4,"_d!",AU$1,$A7))</f>
        <v>103.74437713623047</v>
      </c>
      <c r="AV7" s="19" cm="1">
        <f t="array" aca="1" ref="AV7" ca="1">INDIRECT(_xlfn.CONCAT(AV$4,"_d!",AV$1,$A7))</f>
        <v>103.56070709228516</v>
      </c>
      <c r="AW7" s="19" cm="1">
        <f t="array" aca="1" ref="AW7" ca="1">INDIRECT(_xlfn.CONCAT(AW$4,"_d!",AW$1,$A7))</f>
        <v>103.42000579833984</v>
      </c>
      <c r="AX7" s="19" cm="1">
        <f t="array" aca="1" ref="AX7" ca="1">INDIRECT(_xlfn.CONCAT(AX$4,"_d!",AX$1,$A7))</f>
        <v>104.38878631591797</v>
      </c>
      <c r="AY7" s="42">
        <f t="shared" ca="1" si="21"/>
        <v>103.67310355359808</v>
      </c>
      <c r="AZ7" s="19" cm="1">
        <f t="array" aca="1" ref="AZ7" ca="1">INDIRECT(_xlfn.CONCAT(AZ$4,"_d!",AZ$1,$A7))</f>
        <v>103.76062774658203</v>
      </c>
      <c r="BA7" s="19" cm="1">
        <f t="array" aca="1" ref="BA7" ca="1">INDIRECT(_xlfn.CONCAT(BA$4,"_d!",BA$1,$A7))</f>
        <v>103.51124572753906</v>
      </c>
      <c r="BB7" s="19" cm="1">
        <f t="array" aca="1" ref="BB7" ca="1">INDIRECT(_xlfn.CONCAT(BB$4,"_d!",BB$1,$A7))</f>
        <v>103.88048553466797</v>
      </c>
      <c r="BC7" s="19" cm="1">
        <f t="array" aca="1" ref="BC7" ca="1">INDIRECT(_xlfn.CONCAT(BC$4,"_d!",BC$1,$A7))</f>
        <v>103.5758056640625</v>
      </c>
      <c r="BD7" s="19" cm="1">
        <f t="array" aca="1" ref="BD7" ca="1">INDIRECT(_xlfn.CONCAT(BD$4,"_d!",BD$1,$A7))</f>
        <v>103.46234130859375</v>
      </c>
      <c r="BE7" s="19" cm="1">
        <f t="array" aca="1" ref="BE7" ca="1">INDIRECT(_xlfn.CONCAT(BE$4,"_d!",BE$1,$A7))</f>
        <v>104.48596954345703</v>
      </c>
      <c r="BF7" s="42">
        <f t="shared" ca="1" si="22"/>
        <v>103.69719534065091</v>
      </c>
      <c r="BG7" s="19" cm="1">
        <f t="array" aca="1" ref="BG7" ca="1">INDIRECT(_xlfn.CONCAT(BG$4,"_d!",BG$1,$A7))</f>
        <v>103.86964416503906</v>
      </c>
      <c r="BH7" s="19" cm="1">
        <f t="array" aca="1" ref="BH7" ca="1">INDIRECT(_xlfn.CONCAT(BH$4,"_d!",BH$1,$A7))</f>
        <v>103.62742614746094</v>
      </c>
      <c r="BI7" s="19" cm="1">
        <f t="array" aca="1" ref="BI7" ca="1">INDIRECT(_xlfn.CONCAT(BI$4,"_d!",BI$1,$A7))</f>
        <v>103.89811706542969</v>
      </c>
      <c r="BJ7" s="19" cm="1">
        <f t="array" aca="1" ref="BJ7" ca="1">INDIRECT(_xlfn.CONCAT(BJ$4,"_d!",BJ$1,$A7))</f>
        <v>103.72893524169922</v>
      </c>
      <c r="BK7" s="19" cm="1">
        <f t="array" aca="1" ref="BK7" ca="1">INDIRECT(_xlfn.CONCAT(BK$4,"_d!",BK$1,$A7))</f>
        <v>103.52762603759766</v>
      </c>
      <c r="BL7" s="19" cm="1">
        <f t="array" aca="1" ref="BL7" ca="1">INDIRECT(_xlfn.CONCAT(BL$4,"_d!",BL$1,$A7))</f>
        <v>104.52831268310547</v>
      </c>
      <c r="BM7" s="42">
        <f t="shared" ca="1" si="23"/>
        <v>103.7969576848937</v>
      </c>
      <c r="BN7" s="19" cm="1">
        <f t="array" aca="1" ref="BN7" ca="1">INDIRECT(_xlfn.CONCAT(BN$4,"_d!",BN$1,$A7))</f>
        <v>103.83692932128906</v>
      </c>
      <c r="BO7" s="19" cm="1">
        <f t="array" aca="1" ref="BO7" ca="1">INDIRECT(_xlfn.CONCAT(BO$4,"_d!",BO$1,$A7))</f>
        <v>103.60753631591797</v>
      </c>
      <c r="BP7" s="19" cm="1">
        <f t="array" aca="1" ref="BP7" ca="1">INDIRECT(_xlfn.CONCAT(BP$4,"_d!",BP$1,$A7))</f>
        <v>103.77854919433594</v>
      </c>
      <c r="BQ7" s="19" cm="1">
        <f t="array" aca="1" ref="BQ7" ca="1">INDIRECT(_xlfn.CONCAT(BQ$4,"_d!",BQ$1,$A7))</f>
        <v>103.38887023925781</v>
      </c>
      <c r="BR7" s="19" cm="1">
        <f t="array" aca="1" ref="BR7" ca="1">INDIRECT(_xlfn.CONCAT(BR$4,"_d!",BR$1,$A7))</f>
        <v>103.57809448242188</v>
      </c>
      <c r="BS7" s="19" cm="1">
        <f t="array" aca="1" ref="BS7" ca="1">INDIRECT(_xlfn.CONCAT(BS$4,"_d!",BS$1,$A7))</f>
        <v>104.5933837890625</v>
      </c>
      <c r="BT7" s="42">
        <f t="shared" ca="1" si="24"/>
        <v>103.75900905265276</v>
      </c>
      <c r="BU7" s="42"/>
      <c r="BV7" s="45">
        <f t="shared" ca="1" si="25"/>
        <v>103.53129882132841</v>
      </c>
      <c r="BW7" s="45">
        <f t="shared" ca="1" si="26"/>
        <v>103.51528381230682</v>
      </c>
      <c r="BX7" s="45">
        <f t="shared" ca="1" si="27"/>
        <v>103.63401705489004</v>
      </c>
      <c r="BY7" s="45">
        <f t="shared" ca="1" si="28"/>
        <v>103.63061903419577</v>
      </c>
      <c r="BZ7" s="45">
        <f t="shared" ca="1" si="29"/>
        <v>103.66989478237822</v>
      </c>
      <c r="CA7" s="45">
        <f t="shared" ca="1" si="30"/>
        <v>103.66190768725629</v>
      </c>
      <c r="CB7" s="45">
        <f t="shared" ca="1" si="31"/>
        <v>103.67310355359808</v>
      </c>
      <c r="CC7" s="45">
        <f t="shared" ca="1" si="32"/>
        <v>103.69719534065091</v>
      </c>
      <c r="CD7" s="45">
        <f t="shared" ca="1" si="33"/>
        <v>103.7969576848937</v>
      </c>
      <c r="CE7" s="45">
        <f t="shared" ca="1" si="34"/>
        <v>103.75900905265276</v>
      </c>
      <c r="CF7" s="45" cm="1">
        <f t="array" aca="1" ref="CF7" ca="1">+SUMPRODUCT($BV$3:$CE$3/100,$BV7:$CE7)</f>
        <v>103.67515418155192</v>
      </c>
      <c r="CG7" s="24"/>
      <c r="CH7" s="24">
        <f t="shared" ref="CH7:CR43" ca="1" si="37">+BV7/BV6-1</f>
        <v>2.0555662998436031E-2</v>
      </c>
      <c r="CI7" s="24">
        <f t="shared" ca="1" si="35"/>
        <v>2.0054631745986429E-2</v>
      </c>
      <c r="CJ7" s="24">
        <f t="shared" ca="1" si="35"/>
        <v>2.1167978651511321E-2</v>
      </c>
      <c r="CK7" s="24">
        <f t="shared" ca="1" si="35"/>
        <v>2.0465513785698164E-2</v>
      </c>
      <c r="CL7" s="24">
        <f t="shared" ca="1" si="35"/>
        <v>2.0616443479114954E-2</v>
      </c>
      <c r="CM7" s="24">
        <f t="shared" ca="1" si="35"/>
        <v>2.0674074901590345E-2</v>
      </c>
      <c r="CN7" s="24">
        <f t="shared" ca="1" si="35"/>
        <v>2.020689063684511E-2</v>
      </c>
      <c r="CO7" s="24">
        <f t="shared" ca="1" si="35"/>
        <v>2.0462351432602555E-2</v>
      </c>
      <c r="CP7" s="24">
        <f t="shared" ca="1" si="35"/>
        <v>2.0891581173416052E-2</v>
      </c>
      <c r="CQ7" s="24">
        <f t="shared" ca="1" si="35"/>
        <v>2.0085273445724861E-2</v>
      </c>
      <c r="CR7" s="24">
        <f t="shared" ca="1" si="35"/>
        <v>2.049148781792498E-2</v>
      </c>
      <c r="CS7" s="24">
        <f>+[1]NAC!AX8</f>
        <v>1.8342112329026605E-2</v>
      </c>
      <c r="CT7" s="24"/>
    </row>
    <row r="8" spans="1:109" x14ac:dyDescent="0.25">
      <c r="A8">
        <f t="shared" si="36"/>
        <v>35</v>
      </c>
      <c r="B8" s="35">
        <f>+NAC!A8</f>
        <v>42795</v>
      </c>
      <c r="C8" s="19" cm="1">
        <f t="array" aca="1" ref="C8" ca="1">INDIRECT(_xlfn.CONCAT(C$4,"_d!",C$1,$A8))</f>
        <v>106.40770721435547</v>
      </c>
      <c r="D8" s="19" cm="1">
        <f t="array" aca="1" ref="D8" ca="1">INDIRECT(_xlfn.CONCAT(D$4,"_d!",D$1,$A8))</f>
        <v>105.69920349121094</v>
      </c>
      <c r="E8" s="19" cm="1">
        <f t="array" aca="1" ref="E8" ca="1">INDIRECT(_xlfn.CONCAT(E$4,"_d!",E$1,$A8))</f>
        <v>106.81870269775391</v>
      </c>
      <c r="F8" s="19" cm="1">
        <f t="array" aca="1" ref="F8" ca="1">INDIRECT(_xlfn.CONCAT(F$4,"_d!",F$1,$A8))</f>
        <v>105.89948272705078</v>
      </c>
      <c r="G8" s="19" cm="1">
        <f t="array" aca="1" ref="G8" ca="1">INDIRECT(_xlfn.CONCAT(G$4,"_d!",G$1,$A8))</f>
        <v>105.65979766845703</v>
      </c>
      <c r="H8" s="19" cm="1">
        <f t="array" aca="1" ref="H8" ca="1">INDIRECT(_xlfn.CONCAT(H$4,"_d!",H$1,$A8))</f>
        <v>106.28819274902344</v>
      </c>
      <c r="I8" s="42">
        <f t="shared" ca="1" si="15"/>
        <v>106.1255407570265</v>
      </c>
      <c r="J8" s="19" cm="1">
        <f t="array" aca="1" ref="J8" ca="1">INDIRECT(_xlfn.CONCAT(J$4,"_d!",J$1,$A8))</f>
        <v>106.27845764160156</v>
      </c>
      <c r="K8" s="19" cm="1">
        <f t="array" aca="1" ref="K8" ca="1">INDIRECT(_xlfn.CONCAT(K$4,"_d!",K$1,$A8))</f>
        <v>105.72966003417969</v>
      </c>
      <c r="L8" s="19" cm="1">
        <f t="array" aca="1" ref="L8" ca="1">INDIRECT(_xlfn.CONCAT(L$4,"_d!",L$1,$A8))</f>
        <v>106.91769409179688</v>
      </c>
      <c r="M8" s="19" cm="1">
        <f t="array" aca="1" ref="M8" ca="1">INDIRECT(_xlfn.CONCAT(M$4,"_d!",M$1,$A8))</f>
        <v>106.11751556396484</v>
      </c>
      <c r="N8" s="19" cm="1">
        <f t="array" aca="1" ref="N8" ca="1">INDIRECT(_xlfn.CONCAT(N$4,"_d!",N$1,$A8))</f>
        <v>105.76007843017578</v>
      </c>
      <c r="O8" s="19" cm="1">
        <f t="array" aca="1" ref="O8" ca="1">INDIRECT(_xlfn.CONCAT(O$4,"_d!",O$1,$A8))</f>
        <v>106.42284393310547</v>
      </c>
      <c r="P8" s="42">
        <f t="shared" ca="1" si="16"/>
        <v>106.1104463680043</v>
      </c>
      <c r="Q8" s="19" cm="1">
        <f t="array" aca="1" ref="Q8" ca="1">INDIRECT(_xlfn.CONCAT(Q$4,"_d!",Q$1,$A8))</f>
        <v>106.46856689453125</v>
      </c>
      <c r="R8" s="19" cm="1">
        <f t="array" aca="1" ref="R8" ca="1">INDIRECT(_xlfn.CONCAT(R$4,"_d!",R$1,$A8))</f>
        <v>105.83708953857422</v>
      </c>
      <c r="S8" s="19" cm="1">
        <f t="array" aca="1" ref="S8" ca="1">INDIRECT(_xlfn.CONCAT(S$4,"_d!",S$1,$A8))</f>
        <v>107.06095123291016</v>
      </c>
      <c r="T8" s="19" cm="1">
        <f t="array" aca="1" ref="T8" ca="1">INDIRECT(_xlfn.CONCAT(T$4,"_d!",T$1,$A8))</f>
        <v>105.93801879882813</v>
      </c>
      <c r="U8" s="19" cm="1">
        <f t="array" aca="1" ref="U8" ca="1">INDIRECT(_xlfn.CONCAT(U$4,"_d!",U$1,$A8))</f>
        <v>105.93234252929688</v>
      </c>
      <c r="V8" s="19" cm="1">
        <f t="array" aca="1" ref="V8" ca="1">INDIRECT(_xlfn.CONCAT(V$4,"_d!",V$1,$A8))</f>
        <v>106.32880401611328</v>
      </c>
      <c r="W8" s="42">
        <f t="shared" ca="1" si="17"/>
        <v>106.23591377521312</v>
      </c>
      <c r="X8" s="19" cm="1">
        <f t="array" aca="1" ref="X8" ca="1">INDIRECT(_xlfn.CONCAT(X$4,"_d!",X$1,$A8))</f>
        <v>106.25418090820313</v>
      </c>
      <c r="Y8" s="19" cm="1">
        <f t="array" aca="1" ref="Y8" ca="1">INDIRECT(_xlfn.CONCAT(Y$4,"_d!",Y$1,$A8))</f>
        <v>105.73887634277344</v>
      </c>
      <c r="Z8" s="19" cm="1">
        <f t="array" aca="1" ref="Z8" ca="1">INDIRECT(_xlfn.CONCAT(Z$4,"_d!",Z$1,$A8))</f>
        <v>107.223876953125</v>
      </c>
      <c r="AA8" s="19" cm="1">
        <f t="array" aca="1" ref="AA8" ca="1">INDIRECT(_xlfn.CONCAT(AA$4,"_d!",AA$1,$A8))</f>
        <v>106.20375061035156</v>
      </c>
      <c r="AB8" s="19" cm="1">
        <f t="array" aca="1" ref="AB8" ca="1">INDIRECT(_xlfn.CONCAT(AB$4,"_d!",AB$1,$A8))</f>
        <v>106.02092742919922</v>
      </c>
      <c r="AC8" s="19" cm="1">
        <f t="array" aca="1" ref="AC8" ca="1">INDIRECT(_xlfn.CONCAT(AC$4,"_d!",AC$1,$A8))</f>
        <v>106.48468017578125</v>
      </c>
      <c r="AD8" s="42">
        <f t="shared" ca="1" si="18"/>
        <v>106.14941523846531</v>
      </c>
      <c r="AE8" s="19" cm="1">
        <f t="array" aca="1" ref="AE8" ca="1">INDIRECT(_xlfn.CONCAT(AE$4,"_d!",AE$1,$A8))</f>
        <v>106.33651733398438</v>
      </c>
      <c r="AF8" s="19" cm="1">
        <f t="array" aca="1" ref="AF8" ca="1">INDIRECT(_xlfn.CONCAT(AF$4,"_d!",AF$1,$A8))</f>
        <v>105.84441375732422</v>
      </c>
      <c r="AG8" s="19" cm="1">
        <f t="array" aca="1" ref="AG8" ca="1">INDIRECT(_xlfn.CONCAT(AG$4,"_d!",AG$1,$A8))</f>
        <v>107.30372619628906</v>
      </c>
      <c r="AH8" s="19" cm="1">
        <f t="array" aca="1" ref="AH8" ca="1">INDIRECT(_xlfn.CONCAT(AH$4,"_d!",AH$1,$A8))</f>
        <v>106.05429840087891</v>
      </c>
      <c r="AI8" s="19" cm="1">
        <f t="array" aca="1" ref="AI8" ca="1">INDIRECT(_xlfn.CONCAT(AI$4,"_d!",AI$1,$A8))</f>
        <v>105.98654174804688</v>
      </c>
      <c r="AJ8" s="19" cm="1">
        <f t="array" aca="1" ref="AJ8" ca="1">INDIRECT(_xlfn.CONCAT(AJ$4,"_d!",AJ$1,$A8))</f>
        <v>106.41868591308594</v>
      </c>
      <c r="AK8" s="42">
        <f t="shared" ca="1" si="19"/>
        <v>106.21312319841405</v>
      </c>
      <c r="AL8" s="19" cm="1">
        <f t="array" aca="1" ref="AL8" ca="1">INDIRECT(_xlfn.CONCAT(AL$4,"_d!",AL$1,$A8))</f>
        <v>106.42908477783203</v>
      </c>
      <c r="AM8" s="19" cm="1">
        <f t="array" aca="1" ref="AM8" ca="1">INDIRECT(_xlfn.CONCAT(AM$4,"_d!",AM$1,$A8))</f>
        <v>105.80442810058594</v>
      </c>
      <c r="AN8" s="19" cm="1">
        <f t="array" aca="1" ref="AN8" ca="1">INDIRECT(_xlfn.CONCAT(AN$4,"_d!",AN$1,$A8))</f>
        <v>107.3458251953125</v>
      </c>
      <c r="AO8" s="19" cm="1">
        <f t="array" aca="1" ref="AO8" ca="1">INDIRECT(_xlfn.CONCAT(AO$4,"_d!",AO$1,$A8))</f>
        <v>106.05632019042969</v>
      </c>
      <c r="AP8" s="19" cm="1">
        <f t="array" aca="1" ref="AP8" ca="1">INDIRECT(_xlfn.CONCAT(AP$4,"_d!",AP$1,$A8))</f>
        <v>106.016357421875</v>
      </c>
      <c r="AQ8" s="19" cm="1">
        <f t="array" aca="1" ref="AQ8" ca="1">INDIRECT(_xlfn.CONCAT(AQ$4,"_d!",AQ$1,$A8))</f>
        <v>106.31789398193359</v>
      </c>
      <c r="AR8" s="42">
        <f t="shared" ca="1" si="20"/>
        <v>106.23947663539818</v>
      </c>
      <c r="AS8" s="19" cm="1">
        <f t="array" aca="1" ref="AS8" ca="1">INDIRECT(_xlfn.CONCAT(AS$4,"_d!",AS$1,$A8))</f>
        <v>106.19261169433594</v>
      </c>
      <c r="AT8" s="19" cm="1">
        <f t="array" aca="1" ref="AT8" ca="1">INDIRECT(_xlfn.CONCAT(AT$4,"_d!",AT$1,$A8))</f>
        <v>105.91941833496094</v>
      </c>
      <c r="AU8" s="19" cm="1">
        <f t="array" aca="1" ref="AU8" ca="1">INDIRECT(_xlfn.CONCAT(AU$4,"_d!",AU$1,$A8))</f>
        <v>107.29132080078125</v>
      </c>
      <c r="AV8" s="19" cm="1">
        <f t="array" aca="1" ref="AV8" ca="1">INDIRECT(_xlfn.CONCAT(AV$4,"_d!",AV$1,$A8))</f>
        <v>106.07334136962891</v>
      </c>
      <c r="AW8" s="19" cm="1">
        <f t="array" aca="1" ref="AW8" ca="1">INDIRECT(_xlfn.CONCAT(AW$4,"_d!",AW$1,$A8))</f>
        <v>106.08164215087891</v>
      </c>
      <c r="AX8" s="19" cm="1">
        <f t="array" aca="1" ref="AX8" ca="1">INDIRECT(_xlfn.CONCAT(AX$4,"_d!",AX$1,$A8))</f>
        <v>106.49297332763672</v>
      </c>
      <c r="AY8" s="42">
        <f t="shared" ca="1" si="21"/>
        <v>106.18504039051666</v>
      </c>
      <c r="AZ8" s="19" cm="1">
        <f t="array" aca="1" ref="AZ8" ca="1">INDIRECT(_xlfn.CONCAT(AZ$4,"_d!",AZ$1,$A8))</f>
        <v>106.24797058105469</v>
      </c>
      <c r="BA8" s="19" cm="1">
        <f t="array" aca="1" ref="BA8" ca="1">INDIRECT(_xlfn.CONCAT(BA$4,"_d!",BA$1,$A8))</f>
        <v>105.72550201416016</v>
      </c>
      <c r="BB8" s="19" cm="1">
        <f t="array" aca="1" ref="BB8" ca="1">INDIRECT(_xlfn.CONCAT(BB$4,"_d!",BB$1,$A8))</f>
        <v>107.47711181640625</v>
      </c>
      <c r="BC8" s="19" cm="1">
        <f t="array" aca="1" ref="BC8" ca="1">INDIRECT(_xlfn.CONCAT(BC$4,"_d!",BC$1,$A8))</f>
        <v>106.25385284423828</v>
      </c>
      <c r="BD8" s="19" cm="1">
        <f t="array" aca="1" ref="BD8" ca="1">INDIRECT(_xlfn.CONCAT(BD$4,"_d!",BD$1,$A8))</f>
        <v>106.07450103759766</v>
      </c>
      <c r="BE8" s="19" cm="1">
        <f t="array" aca="1" ref="BE8" ca="1">INDIRECT(_xlfn.CONCAT(BE$4,"_d!",BE$1,$A8))</f>
        <v>106.74922943115234</v>
      </c>
      <c r="BF8" s="42">
        <f t="shared" ca="1" si="22"/>
        <v>106.18267456141569</v>
      </c>
      <c r="BG8" s="19" cm="1">
        <f t="array" aca="1" ref="BG8" ca="1">INDIRECT(_xlfn.CONCAT(BG$4,"_d!",BG$1,$A8))</f>
        <v>106.3277587890625</v>
      </c>
      <c r="BH8" s="19" cm="1">
        <f t="array" aca="1" ref="BH8" ca="1">INDIRECT(_xlfn.CONCAT(BH$4,"_d!",BH$1,$A8))</f>
        <v>105.89844512939453</v>
      </c>
      <c r="BI8" s="19" cm="1">
        <f t="array" aca="1" ref="BI8" ca="1">INDIRECT(_xlfn.CONCAT(BI$4,"_d!",BI$1,$A8))</f>
        <v>107.37089538574219</v>
      </c>
      <c r="BJ8" s="19" cm="1">
        <f t="array" aca="1" ref="BJ8" ca="1">INDIRECT(_xlfn.CONCAT(BJ$4,"_d!",BJ$1,$A8))</f>
        <v>106.598876953125</v>
      </c>
      <c r="BK8" s="19" cm="1">
        <f t="array" aca="1" ref="BK8" ca="1">INDIRECT(_xlfn.CONCAT(BK$4,"_d!",BK$1,$A8))</f>
        <v>106.14899444580078</v>
      </c>
      <c r="BL8" s="19" cm="1">
        <f t="array" aca="1" ref="BL8" ca="1">INDIRECT(_xlfn.CONCAT(BL$4,"_d!",BL$1,$A8))</f>
        <v>106.76513671875</v>
      </c>
      <c r="BM8" s="42">
        <f t="shared" ca="1" si="23"/>
        <v>106.28626222618138</v>
      </c>
      <c r="BN8" s="19" cm="1">
        <f t="array" aca="1" ref="BN8" ca="1">INDIRECT(_xlfn.CONCAT(BN$4,"_d!",BN$1,$A8))</f>
        <v>106.09928131103516</v>
      </c>
      <c r="BO8" s="19" cm="1">
        <f t="array" aca="1" ref="BO8" ca="1">INDIRECT(_xlfn.CONCAT(BO$4,"_d!",BO$1,$A8))</f>
        <v>105.71685028076172</v>
      </c>
      <c r="BP8" s="19" cm="1">
        <f t="array" aca="1" ref="BP8" ca="1">INDIRECT(_xlfn.CONCAT(BP$4,"_d!",BP$1,$A8))</f>
        <v>107.15054321289063</v>
      </c>
      <c r="BQ8" s="19" cm="1">
        <f t="array" aca="1" ref="BQ8" ca="1">INDIRECT(_xlfn.CONCAT(BQ$4,"_d!",BQ$1,$A8))</f>
        <v>105.78604125976563</v>
      </c>
      <c r="BR8" s="19" cm="1">
        <f t="array" aca="1" ref="BR8" ca="1">INDIRECT(_xlfn.CONCAT(BR$4,"_d!",BR$1,$A8))</f>
        <v>106.24728393554688</v>
      </c>
      <c r="BS8" s="19" cm="1">
        <f t="array" aca="1" ref="BS8" ca="1">INDIRECT(_xlfn.CONCAT(BS$4,"_d!",BS$1,$A8))</f>
        <v>106.76118469238281</v>
      </c>
      <c r="BT8" s="42">
        <f t="shared" ca="1" si="24"/>
        <v>106.08082511017075</v>
      </c>
      <c r="BU8" s="42"/>
      <c r="BV8" s="45">
        <f t="shared" ca="1" si="25"/>
        <v>106.1255407570265</v>
      </c>
      <c r="BW8" s="45">
        <f t="shared" ca="1" si="26"/>
        <v>106.1104463680043</v>
      </c>
      <c r="BX8" s="45">
        <f t="shared" ca="1" si="27"/>
        <v>106.23591377521312</v>
      </c>
      <c r="BY8" s="45">
        <f t="shared" ca="1" si="28"/>
        <v>106.14941523846531</v>
      </c>
      <c r="BZ8" s="45">
        <f t="shared" ca="1" si="29"/>
        <v>106.21312319841405</v>
      </c>
      <c r="CA8" s="45">
        <f t="shared" ca="1" si="30"/>
        <v>106.23947663539818</v>
      </c>
      <c r="CB8" s="45">
        <f t="shared" ca="1" si="31"/>
        <v>106.18504039051666</v>
      </c>
      <c r="CC8" s="45">
        <f t="shared" ca="1" si="32"/>
        <v>106.18267456141569</v>
      </c>
      <c r="CD8" s="45">
        <f t="shared" ca="1" si="33"/>
        <v>106.28626222618138</v>
      </c>
      <c r="CE8" s="45">
        <f t="shared" ca="1" si="34"/>
        <v>106.08082511017075</v>
      </c>
      <c r="CF8" s="45" cm="1">
        <f t="array" aca="1" ref="CF8" ca="1">+SUMPRODUCT($BV$3:$CE$3/100,$BV8:$CE8)</f>
        <v>106.17213941755278</v>
      </c>
      <c r="CG8" s="24"/>
      <c r="CH8" s="24">
        <f t="shared" ca="1" si="37"/>
        <v>2.5057561966600694E-2</v>
      </c>
      <c r="CI8" s="24">
        <f t="shared" ca="1" si="35"/>
        <v>2.5070332226524217E-2</v>
      </c>
      <c r="CJ8" s="24">
        <f t="shared" ca="1" si="35"/>
        <v>2.5106589460340833E-2</v>
      </c>
      <c r="CK8" s="24">
        <f t="shared" ca="1" si="35"/>
        <v>2.430552116492124E-2</v>
      </c>
      <c r="CL8" s="24">
        <f t="shared" ca="1" si="35"/>
        <v>2.4531986083081492E-2</v>
      </c>
      <c r="CM8" s="24">
        <f t="shared" ca="1" si="35"/>
        <v>2.4865150619437726E-2</v>
      </c>
      <c r="CN8" s="24">
        <f t="shared" ca="1" si="35"/>
        <v>2.4229397508293227E-2</v>
      </c>
      <c r="CO8" s="24">
        <f t="shared" ca="1" si="35"/>
        <v>2.3968625309487512E-2</v>
      </c>
      <c r="CP8" s="24">
        <f t="shared" ca="1" si="35"/>
        <v>2.3982442229614209E-2</v>
      </c>
      <c r="CQ8" s="24">
        <f t="shared" ca="1" si="35"/>
        <v>2.237700686154187E-2</v>
      </c>
      <c r="CR8" s="24">
        <f t="shared" ca="1" si="35"/>
        <v>2.4084702412192627E-2</v>
      </c>
      <c r="CS8" s="24">
        <f>+[1]NAC!AX9</f>
        <v>2.7663689105810851E-2</v>
      </c>
      <c r="CT8" s="24"/>
    </row>
    <row r="9" spans="1:109" x14ac:dyDescent="0.25">
      <c r="A9">
        <f t="shared" si="36"/>
        <v>36</v>
      </c>
      <c r="B9" s="35">
        <f>+NAC!A9</f>
        <v>42826</v>
      </c>
      <c r="C9" s="19" cm="1">
        <f t="array" aca="1" ref="C9" ca="1">INDIRECT(_xlfn.CONCAT(C$4,"_d!",C$1,$A9))</f>
        <v>109.34986877441406</v>
      </c>
      <c r="D9" s="19" cm="1">
        <f t="array" aca="1" ref="D9" ca="1">INDIRECT(_xlfn.CONCAT(D$4,"_d!",D$1,$A9))</f>
        <v>108.67765808105469</v>
      </c>
      <c r="E9" s="19" cm="1">
        <f t="array" aca="1" ref="E9" ca="1">INDIRECT(_xlfn.CONCAT(E$4,"_d!",E$1,$A9))</f>
        <v>109.76416778564453</v>
      </c>
      <c r="F9" s="19" cm="1">
        <f t="array" aca="1" ref="F9" ca="1">INDIRECT(_xlfn.CONCAT(F$4,"_d!",F$1,$A9))</f>
        <v>108.39453125</v>
      </c>
      <c r="G9" s="19" cm="1">
        <f t="array" aca="1" ref="G9" ca="1">INDIRECT(_xlfn.CONCAT(G$4,"_d!",G$1,$A9))</f>
        <v>109.13150024414063</v>
      </c>
      <c r="H9" s="19" cm="1">
        <f t="array" aca="1" ref="H9" ca="1">INDIRECT(_xlfn.CONCAT(H$4,"_d!",H$1,$A9))</f>
        <v>108.50173187255859</v>
      </c>
      <c r="I9" s="42">
        <f t="shared" ca="1" si="15"/>
        <v>109.04887167088643</v>
      </c>
      <c r="J9" s="19" cm="1">
        <f t="array" aca="1" ref="J9" ca="1">INDIRECT(_xlfn.CONCAT(J$4,"_d!",J$1,$A9))</f>
        <v>109.19170379638672</v>
      </c>
      <c r="K9" s="19" cm="1">
        <f t="array" aca="1" ref="K9" ca="1">INDIRECT(_xlfn.CONCAT(K$4,"_d!",K$1,$A9))</f>
        <v>108.72787475585938</v>
      </c>
      <c r="L9" s="19" cm="1">
        <f t="array" aca="1" ref="L9" ca="1">INDIRECT(_xlfn.CONCAT(L$4,"_d!",L$1,$A9))</f>
        <v>109.88420104980469</v>
      </c>
      <c r="M9" s="19" cm="1">
        <f t="array" aca="1" ref="M9" ca="1">INDIRECT(_xlfn.CONCAT(M$4,"_d!",M$1,$A9))</f>
        <v>108.59999084472656</v>
      </c>
      <c r="N9" s="19" cm="1">
        <f t="array" aca="1" ref="N9" ca="1">INDIRECT(_xlfn.CONCAT(N$4,"_d!",N$1,$A9))</f>
        <v>109.36410522460938</v>
      </c>
      <c r="O9" s="19" cm="1">
        <f t="array" aca="1" ref="O9" ca="1">INDIRECT(_xlfn.CONCAT(O$4,"_d!",O$1,$A9))</f>
        <v>108.60469818115234</v>
      </c>
      <c r="P9" s="42">
        <f t="shared" ca="1" si="16"/>
        <v>109.03481518164425</v>
      </c>
      <c r="Q9" s="19" cm="1">
        <f t="array" aca="1" ref="Q9" ca="1">INDIRECT(_xlfn.CONCAT(Q$4,"_d!",Q$1,$A9))</f>
        <v>109.46977996826172</v>
      </c>
      <c r="R9" s="19" cm="1">
        <f t="array" aca="1" ref="R9" ca="1">INDIRECT(_xlfn.CONCAT(R$4,"_d!",R$1,$A9))</f>
        <v>108.8970947265625</v>
      </c>
      <c r="S9" s="19" cm="1">
        <f t="array" aca="1" ref="S9" ca="1">INDIRECT(_xlfn.CONCAT(S$4,"_d!",S$1,$A9))</f>
        <v>110.02749633789063</v>
      </c>
      <c r="T9" s="19" cm="1">
        <f t="array" aca="1" ref="T9" ca="1">INDIRECT(_xlfn.CONCAT(T$4,"_d!",T$1,$A9))</f>
        <v>108.26914215087891</v>
      </c>
      <c r="U9" s="19" cm="1">
        <f t="array" aca="1" ref="U9" ca="1">INDIRECT(_xlfn.CONCAT(U$4,"_d!",U$1,$A9))</f>
        <v>109.49854278564453</v>
      </c>
      <c r="V9" s="19" cm="1">
        <f t="array" aca="1" ref="V9" ca="1">INDIRECT(_xlfn.CONCAT(V$4,"_d!",V$1,$A9))</f>
        <v>108.55646514892578</v>
      </c>
      <c r="W9" s="42">
        <f t="shared" ca="1" si="17"/>
        <v>109.21238225750503</v>
      </c>
      <c r="X9" s="19" cm="1">
        <f t="array" aca="1" ref="X9" ca="1">INDIRECT(_xlfn.CONCAT(X$4,"_d!",X$1,$A9))</f>
        <v>109.06005096435547</v>
      </c>
      <c r="Y9" s="19" cm="1">
        <f t="array" aca="1" ref="Y9" ca="1">INDIRECT(_xlfn.CONCAT(Y$4,"_d!",Y$1,$A9))</f>
        <v>108.67162322998047</v>
      </c>
      <c r="Z9" s="19" cm="1">
        <f t="array" aca="1" ref="Z9" ca="1">INDIRECT(_xlfn.CONCAT(Z$4,"_d!",Z$1,$A9))</f>
        <v>110.13996124267578</v>
      </c>
      <c r="AA9" s="19" cm="1">
        <f t="array" aca="1" ref="AA9" ca="1">INDIRECT(_xlfn.CONCAT(AA$4,"_d!",AA$1,$A9))</f>
        <v>108.60359191894531</v>
      </c>
      <c r="AB9" s="19" cm="1">
        <f t="array" aca="1" ref="AB9" ca="1">INDIRECT(_xlfn.CONCAT(AB$4,"_d!",AB$1,$A9))</f>
        <v>109.58688354492188</v>
      </c>
      <c r="AC9" s="19" cm="1">
        <f t="array" aca="1" ref="AC9" ca="1">INDIRECT(_xlfn.CONCAT(AC$4,"_d!",AC$1,$A9))</f>
        <v>108.68321990966797</v>
      </c>
      <c r="AD9" s="42">
        <f t="shared" ca="1" si="18"/>
        <v>108.99698775143693</v>
      </c>
      <c r="AE9" s="19" cm="1">
        <f t="array" aca="1" ref="AE9" ca="1">INDIRECT(_xlfn.CONCAT(AE$4,"_d!",AE$1,$A9))</f>
        <v>109.24239349365234</v>
      </c>
      <c r="AF9" s="19" cm="1">
        <f t="array" aca="1" ref="AF9" ca="1">INDIRECT(_xlfn.CONCAT(AF$4,"_d!",AF$1,$A9))</f>
        <v>108.83562469482422</v>
      </c>
      <c r="AG9" s="19" cm="1">
        <f t="array" aca="1" ref="AG9" ca="1">INDIRECT(_xlfn.CONCAT(AG$4,"_d!",AG$1,$A9))</f>
        <v>110.17250823974609</v>
      </c>
      <c r="AH9" s="19" cm="1">
        <f t="array" aca="1" ref="AH9" ca="1">INDIRECT(_xlfn.CONCAT(AH$4,"_d!",AH$1,$A9))</f>
        <v>108.38247680664063</v>
      </c>
      <c r="AI9" s="19" cm="1">
        <f t="array" aca="1" ref="AI9" ca="1">INDIRECT(_xlfn.CONCAT(AI$4,"_d!",AI$1,$A9))</f>
        <v>109.57608032226563</v>
      </c>
      <c r="AJ9" s="19" cm="1">
        <f t="array" aca="1" ref="AJ9" ca="1">INDIRECT(_xlfn.CONCAT(AJ$4,"_d!",AJ$1,$A9))</f>
        <v>108.61686706542969</v>
      </c>
      <c r="AK9" s="42">
        <f t="shared" ca="1" si="19"/>
        <v>109.11783457096288</v>
      </c>
      <c r="AL9" s="19" cm="1">
        <f t="array" aca="1" ref="AL9" ca="1">INDIRECT(_xlfn.CONCAT(AL$4,"_d!",AL$1,$A9))</f>
        <v>109.35251617431641</v>
      </c>
      <c r="AM9" s="19" cm="1">
        <f t="array" aca="1" ref="AM9" ca="1">INDIRECT(_xlfn.CONCAT(AM$4,"_d!",AM$1,$A9))</f>
        <v>108.75130462646484</v>
      </c>
      <c r="AN9" s="19" cm="1">
        <f t="array" aca="1" ref="AN9" ca="1">INDIRECT(_xlfn.CONCAT(AN$4,"_d!",AN$1,$A9))</f>
        <v>110.28838348388672</v>
      </c>
      <c r="AO9" s="19" cm="1">
        <f t="array" aca="1" ref="AO9" ca="1">INDIRECT(_xlfn.CONCAT(AO$4,"_d!",AO$1,$A9))</f>
        <v>108.45518493652344</v>
      </c>
      <c r="AP9" s="19" cm="1">
        <f t="array" aca="1" ref="AP9" ca="1">INDIRECT(_xlfn.CONCAT(AP$4,"_d!",AP$1,$A9))</f>
        <v>109.51718139648438</v>
      </c>
      <c r="AQ9" s="19" cm="1">
        <f t="array" aca="1" ref="AQ9" ca="1">INDIRECT(_xlfn.CONCAT(AQ$4,"_d!",AQ$1,$A9))</f>
        <v>108.52354431152344</v>
      </c>
      <c r="AR9" s="42">
        <f t="shared" ca="1" si="20"/>
        <v>109.14120243679761</v>
      </c>
      <c r="AS9" s="19" cm="1">
        <f t="array" aca="1" ref="AS9" ca="1">INDIRECT(_xlfn.CONCAT(AS$4,"_d!",AS$1,$A9))</f>
        <v>108.96672821044922</v>
      </c>
      <c r="AT9" s="19" cm="1">
        <f t="array" aca="1" ref="AT9" ca="1">INDIRECT(_xlfn.CONCAT(AT$4,"_d!",AT$1,$A9))</f>
        <v>108.86298370361328</v>
      </c>
      <c r="AU9" s="19" cm="1">
        <f t="array" aca="1" ref="AU9" ca="1">INDIRECT(_xlfn.CONCAT(AU$4,"_d!",AU$1,$A9))</f>
        <v>110.19193267822266</v>
      </c>
      <c r="AV9" s="19" cm="1">
        <f t="array" aca="1" ref="AV9" ca="1">INDIRECT(_xlfn.CONCAT(AV$4,"_d!",AV$1,$A9))</f>
        <v>108.42462158203125</v>
      </c>
      <c r="AW9" s="19" cm="1">
        <f t="array" aca="1" ref="AW9" ca="1">INDIRECT(_xlfn.CONCAT(AW$4,"_d!",AW$1,$A9))</f>
        <v>109.49789428710938</v>
      </c>
      <c r="AX9" s="19" cm="1">
        <f t="array" aca="1" ref="AX9" ca="1">INDIRECT(_xlfn.CONCAT(AX$4,"_d!",AX$1,$A9))</f>
        <v>108.72063446044922</v>
      </c>
      <c r="AY9" s="42">
        <f t="shared" ca="1" si="21"/>
        <v>109.01170858903836</v>
      </c>
      <c r="AZ9" s="19" cm="1">
        <f t="array" aca="1" ref="AZ9" ca="1">INDIRECT(_xlfn.CONCAT(AZ$4,"_d!",AZ$1,$A9))</f>
        <v>109.0172119140625</v>
      </c>
      <c r="BA9" s="19" cm="1">
        <f t="array" aca="1" ref="BA9" ca="1">INDIRECT(_xlfn.CONCAT(BA$4,"_d!",BA$1,$A9))</f>
        <v>108.57110595703125</v>
      </c>
      <c r="BB9" s="19" cm="1">
        <f t="array" aca="1" ref="BB9" ca="1">INDIRECT(_xlfn.CONCAT(BB$4,"_d!",BB$1,$A9))</f>
        <v>110.37007141113281</v>
      </c>
      <c r="BC9" s="19" cm="1">
        <f t="array" aca="1" ref="BC9" ca="1">INDIRECT(_xlfn.CONCAT(BC$4,"_d!",BC$1,$A9))</f>
        <v>108.57254791259766</v>
      </c>
      <c r="BD9" s="19" cm="1">
        <f t="array" aca="1" ref="BD9" ca="1">INDIRECT(_xlfn.CONCAT(BD$4,"_d!",BD$1,$A9))</f>
        <v>109.44815063476563</v>
      </c>
      <c r="BE9" s="19" cm="1">
        <f t="array" aca="1" ref="BE9" ca="1">INDIRECT(_xlfn.CONCAT(BE$4,"_d!",BE$1,$A9))</f>
        <v>108.94789123535156</v>
      </c>
      <c r="BF9" s="42">
        <f t="shared" ca="1" si="22"/>
        <v>108.96900093839895</v>
      </c>
      <c r="BG9" s="19" cm="1">
        <f t="array" aca="1" ref="BG9" ca="1">INDIRECT(_xlfn.CONCAT(BG$4,"_d!",BG$1,$A9))</f>
        <v>109.08989715576172</v>
      </c>
      <c r="BH9" s="19" cm="1">
        <f t="array" aca="1" ref="BH9" ca="1">INDIRECT(_xlfn.CONCAT(BH$4,"_d!",BH$1,$A9))</f>
        <v>108.78296661376953</v>
      </c>
      <c r="BI9" s="19" cm="1">
        <f t="array" aca="1" ref="BI9" ca="1">INDIRECT(_xlfn.CONCAT(BI$4,"_d!",BI$1,$A9))</f>
        <v>110.22367858886719</v>
      </c>
      <c r="BJ9" s="19" cm="1">
        <f t="array" aca="1" ref="BJ9" ca="1">INDIRECT(_xlfn.CONCAT(BJ$4,"_d!",BJ$1,$A9))</f>
        <v>108.93157196044922</v>
      </c>
      <c r="BK9" s="19" cm="1">
        <f t="array" aca="1" ref="BK9" ca="1">INDIRECT(_xlfn.CONCAT(BK$4,"_d!",BK$1,$A9))</f>
        <v>109.55227661132813</v>
      </c>
      <c r="BL9" s="19" cm="1">
        <f t="array" aca="1" ref="BL9" ca="1">INDIRECT(_xlfn.CONCAT(BL$4,"_d!",BL$1,$A9))</f>
        <v>108.98765563964844</v>
      </c>
      <c r="BM9" s="42">
        <f t="shared" ca="1" si="23"/>
        <v>109.0829311915425</v>
      </c>
      <c r="BN9" s="19" cm="1">
        <f t="array" aca="1" ref="BN9" ca="1">INDIRECT(_xlfn.CONCAT(BN$4,"_d!",BN$1,$A9))</f>
        <v>108.76602935791016</v>
      </c>
      <c r="BO9" s="19" cm="1">
        <f t="array" aca="1" ref="BO9" ca="1">INDIRECT(_xlfn.CONCAT(BO$4,"_d!",BO$1,$A9))</f>
        <v>108.49466705322266</v>
      </c>
      <c r="BP9" s="19" cm="1">
        <f t="array" aca="1" ref="BP9" ca="1">INDIRECT(_xlfn.CONCAT(BP$4,"_d!",BP$1,$A9))</f>
        <v>109.96451568603516</v>
      </c>
      <c r="BQ9" s="19" cm="1">
        <f t="array" aca="1" ref="BQ9" ca="1">INDIRECT(_xlfn.CONCAT(BQ$4,"_d!",BQ$1,$A9))</f>
        <v>107.73445892333984</v>
      </c>
      <c r="BR9" s="19" cm="1">
        <f t="array" aca="1" ref="BR9" ca="1">INDIRECT(_xlfn.CONCAT(BR$4,"_d!",BR$1,$A9))</f>
        <v>109.55350494384766</v>
      </c>
      <c r="BS9" s="19" cm="1">
        <f t="array" aca="1" ref="BS9" ca="1">INDIRECT(_xlfn.CONCAT(BS$4,"_d!",BS$1,$A9))</f>
        <v>109.03167724609375</v>
      </c>
      <c r="BT9" s="42">
        <f t="shared" ca="1" si="24"/>
        <v>108.77832490714107</v>
      </c>
      <c r="BU9" s="42"/>
      <c r="BV9" s="45">
        <f t="shared" ca="1" si="25"/>
        <v>109.04887167088643</v>
      </c>
      <c r="BW9" s="45">
        <f t="shared" ca="1" si="26"/>
        <v>109.03481518164425</v>
      </c>
      <c r="BX9" s="45">
        <f t="shared" ca="1" si="27"/>
        <v>109.21238225750503</v>
      </c>
      <c r="BY9" s="45">
        <f t="shared" ca="1" si="28"/>
        <v>108.99698775143693</v>
      </c>
      <c r="BZ9" s="45">
        <f t="shared" ca="1" si="29"/>
        <v>109.11783457096288</v>
      </c>
      <c r="CA9" s="45">
        <f t="shared" ca="1" si="30"/>
        <v>109.14120243679761</v>
      </c>
      <c r="CB9" s="45">
        <f t="shared" ca="1" si="31"/>
        <v>109.01170858903836</v>
      </c>
      <c r="CC9" s="45">
        <f t="shared" ca="1" si="32"/>
        <v>108.96900093839895</v>
      </c>
      <c r="CD9" s="45">
        <f t="shared" ca="1" si="33"/>
        <v>109.0829311915425</v>
      </c>
      <c r="CE9" s="45">
        <f t="shared" ca="1" si="34"/>
        <v>108.77832490714107</v>
      </c>
      <c r="CF9" s="45" cm="1">
        <f t="array" aca="1" ref="CF9" ca="1">+SUMPRODUCT($BV$3:$CE$3/100,$BV9:$CE9)</f>
        <v>109.00444009636448</v>
      </c>
      <c r="CG9" s="24"/>
      <c r="CH9" s="24">
        <f t="shared" ca="1" si="37"/>
        <v>2.7545969547075E-2</v>
      </c>
      <c r="CI9" s="24">
        <f t="shared" ca="1" si="35"/>
        <v>2.7559669323205638E-2</v>
      </c>
      <c r="CJ9" s="24">
        <f t="shared" ca="1" si="35"/>
        <v>2.8017535469124777E-2</v>
      </c>
      <c r="CK9" s="24">
        <f t="shared" ca="1" si="35"/>
        <v>2.682607818963989E-2</v>
      </c>
      <c r="CL9" s="24">
        <f t="shared" ca="1" si="35"/>
        <v>2.7347951788618596E-2</v>
      </c>
      <c r="CM9" s="24">
        <f t="shared" ca="1" si="35"/>
        <v>2.7313065663508773E-2</v>
      </c>
      <c r="CN9" s="24">
        <f t="shared" ca="1" si="35"/>
        <v>2.6620211172176944E-2</v>
      </c>
      <c r="CO9" s="24">
        <f t="shared" ca="1" si="35"/>
        <v>2.6240875816060383E-2</v>
      </c>
      <c r="CP9" s="24">
        <f t="shared" ca="1" si="35"/>
        <v>2.6312609991023139E-2</v>
      </c>
      <c r="CQ9" s="24">
        <f t="shared" ca="1" si="35"/>
        <v>2.5428721865321302E-2</v>
      </c>
      <c r="CR9" s="24">
        <f t="shared" ca="1" si="35"/>
        <v>2.6676496247973747E-2</v>
      </c>
      <c r="CS9" s="24">
        <f>+[1]NAC!AX10</f>
        <v>2.2046082462460204E-2</v>
      </c>
      <c r="CT9" s="24"/>
    </row>
    <row r="10" spans="1:109" x14ac:dyDescent="0.25">
      <c r="A10">
        <f t="shared" si="36"/>
        <v>37</v>
      </c>
      <c r="B10" s="35">
        <f>+NAC!A10</f>
        <v>42856</v>
      </c>
      <c r="C10" s="19" cm="1">
        <f t="array" aca="1" ref="C10" ca="1">INDIRECT(_xlfn.CONCAT(C$4,"_d!",C$1,$A10))</f>
        <v>110.68337249755859</v>
      </c>
      <c r="D10" s="19" cm="1">
        <f t="array" aca="1" ref="D10" ca="1">INDIRECT(_xlfn.CONCAT(D$4,"_d!",D$1,$A10))</f>
        <v>110.29759216308594</v>
      </c>
      <c r="E10" s="19" cm="1">
        <f t="array" aca="1" ref="E10" ca="1">INDIRECT(_xlfn.CONCAT(E$4,"_d!",E$1,$A10))</f>
        <v>111.38063812255859</v>
      </c>
      <c r="F10" s="19" cm="1">
        <f t="array" aca="1" ref="F10" ca="1">INDIRECT(_xlfn.CONCAT(F$4,"_d!",F$1,$A10))</f>
        <v>110.46481323242188</v>
      </c>
      <c r="G10" s="19" cm="1">
        <f t="array" aca="1" ref="G10" ca="1">INDIRECT(_xlfn.CONCAT(G$4,"_d!",G$1,$A10))</f>
        <v>111.03797149658203</v>
      </c>
      <c r="H10" s="19" cm="1">
        <f t="array" aca="1" ref="H10" ca="1">INDIRECT(_xlfn.CONCAT(H$4,"_d!",H$1,$A10))</f>
        <v>110.52959442138672</v>
      </c>
      <c r="I10" s="42">
        <f t="shared" ca="1" si="15"/>
        <v>110.60511791525268</v>
      </c>
      <c r="J10" s="19" cm="1">
        <f t="array" aca="1" ref="J10" ca="1">INDIRECT(_xlfn.CONCAT(J$4,"_d!",J$1,$A10))</f>
        <v>110.50898742675781</v>
      </c>
      <c r="K10" s="19" cm="1">
        <f t="array" aca="1" ref="K10" ca="1">INDIRECT(_xlfn.CONCAT(K$4,"_d!",K$1,$A10))</f>
        <v>110.35541534423828</v>
      </c>
      <c r="L10" s="19" cm="1">
        <f t="array" aca="1" ref="L10" ca="1">INDIRECT(_xlfn.CONCAT(L$4,"_d!",L$1,$A10))</f>
        <v>111.51132202148438</v>
      </c>
      <c r="M10" s="19" cm="1">
        <f t="array" aca="1" ref="M10" ca="1">INDIRECT(_xlfn.CONCAT(M$4,"_d!",M$1,$A10))</f>
        <v>110.65568542480469</v>
      </c>
      <c r="N10" s="19" cm="1">
        <f t="array" aca="1" ref="N10" ca="1">INDIRECT(_xlfn.CONCAT(N$4,"_d!",N$1,$A10))</f>
        <v>111.26253509521484</v>
      </c>
      <c r="O10" s="19" cm="1">
        <f t="array" aca="1" ref="O10" ca="1">INDIRECT(_xlfn.CONCAT(O$4,"_d!",O$1,$A10))</f>
        <v>110.50900268554688</v>
      </c>
      <c r="P10" s="42">
        <f t="shared" ca="1" si="16"/>
        <v>110.57890504359737</v>
      </c>
      <c r="Q10" s="19" cm="1">
        <f t="array" aca="1" ref="Q10" ca="1">INDIRECT(_xlfn.CONCAT(Q$4,"_d!",Q$1,$A10))</f>
        <v>110.82777404785156</v>
      </c>
      <c r="R10" s="19" cm="1">
        <f t="array" aca="1" ref="R10" ca="1">INDIRECT(_xlfn.CONCAT(R$4,"_d!",R$1,$A10))</f>
        <v>110.50298309326172</v>
      </c>
      <c r="S10" s="19" cm="1">
        <f t="array" aca="1" ref="S10" ca="1">INDIRECT(_xlfn.CONCAT(S$4,"_d!",S$1,$A10))</f>
        <v>111.67474365234375</v>
      </c>
      <c r="T10" s="19" cm="1">
        <f t="array" aca="1" ref="T10" ca="1">INDIRECT(_xlfn.CONCAT(T$4,"_d!",T$1,$A10))</f>
        <v>110.32472229003906</v>
      </c>
      <c r="U10" s="19" cm="1">
        <f t="array" aca="1" ref="U10" ca="1">INDIRECT(_xlfn.CONCAT(U$4,"_d!",U$1,$A10))</f>
        <v>111.34070587158203</v>
      </c>
      <c r="V10" s="19" cm="1">
        <f t="array" aca="1" ref="V10" ca="1">INDIRECT(_xlfn.CONCAT(V$4,"_d!",V$1,$A10))</f>
        <v>110.52484893798828</v>
      </c>
      <c r="W10" s="42">
        <f t="shared" ca="1" si="17"/>
        <v>110.76901269303926</v>
      </c>
      <c r="X10" s="19" cm="1">
        <f t="array" aca="1" ref="X10" ca="1">INDIRECT(_xlfn.CONCAT(X$4,"_d!",X$1,$A10))</f>
        <v>110.4453125</v>
      </c>
      <c r="Y10" s="19" cm="1">
        <f t="array" aca="1" ref="Y10" ca="1">INDIRECT(_xlfn.CONCAT(Y$4,"_d!",Y$1,$A10))</f>
        <v>110.29116058349609</v>
      </c>
      <c r="Z10" s="19" cm="1">
        <f t="array" aca="1" ref="Z10" ca="1">INDIRECT(_xlfn.CONCAT(Z$4,"_d!",Z$1,$A10))</f>
        <v>111.77513122558594</v>
      </c>
      <c r="AA10" s="19" cm="1">
        <f t="array" aca="1" ref="AA10" ca="1">INDIRECT(_xlfn.CONCAT(AA$4,"_d!",AA$1,$A10))</f>
        <v>110.67099761962891</v>
      </c>
      <c r="AB10" s="19" cm="1">
        <f t="array" aca="1" ref="AB10" ca="1">INDIRECT(_xlfn.CONCAT(AB$4,"_d!",AB$1,$A10))</f>
        <v>111.42481231689453</v>
      </c>
      <c r="AC10" s="19" cm="1">
        <f t="array" aca="1" ref="AC10" ca="1">INDIRECT(_xlfn.CONCAT(AC$4,"_d!",AC$1,$A10))</f>
        <v>110.61553192138672</v>
      </c>
      <c r="AD10" s="42">
        <f t="shared" ca="1" si="18"/>
        <v>110.56713737315168</v>
      </c>
      <c r="AE10" s="19" cm="1">
        <f t="array" aca="1" ref="AE10" ca="1">INDIRECT(_xlfn.CONCAT(AE$4,"_d!",AE$1,$A10))</f>
        <v>110.59139251708984</v>
      </c>
      <c r="AF10" s="19" cm="1">
        <f t="array" aca="1" ref="AF10" ca="1">INDIRECT(_xlfn.CONCAT(AF$4,"_d!",AF$1,$A10))</f>
        <v>110.45504760742188</v>
      </c>
      <c r="AG10" s="19" cm="1">
        <f t="array" aca="1" ref="AG10" ca="1">INDIRECT(_xlfn.CONCAT(AG$4,"_d!",AG$1,$A10))</f>
        <v>111.80876159667969</v>
      </c>
      <c r="AH10" s="19" cm="1">
        <f t="array" aca="1" ref="AH10" ca="1">INDIRECT(_xlfn.CONCAT(AH$4,"_d!",AH$1,$A10))</f>
        <v>110.38125610351563</v>
      </c>
      <c r="AI10" s="19" cm="1">
        <f t="array" aca="1" ref="AI10" ca="1">INDIRECT(_xlfn.CONCAT(AI$4,"_d!",AI$1,$A10))</f>
        <v>111.45428466796875</v>
      </c>
      <c r="AJ10" s="19" cm="1">
        <f t="array" aca="1" ref="AJ10" ca="1">INDIRECT(_xlfn.CONCAT(AJ$4,"_d!",AJ$1,$A10))</f>
        <v>110.51898956298828</v>
      </c>
      <c r="AK10" s="42">
        <f t="shared" ca="1" si="19"/>
        <v>110.66989612116026</v>
      </c>
      <c r="AL10" s="19" cm="1">
        <f t="array" aca="1" ref="AL10" ca="1">INDIRECT(_xlfn.CONCAT(AL$4,"_d!",AL$1,$A10))</f>
        <v>110.73273468017578</v>
      </c>
      <c r="AM10" s="19" cm="1">
        <f t="array" aca="1" ref="AM10" ca="1">INDIRECT(_xlfn.CONCAT(AM$4,"_d!",AM$1,$A10))</f>
        <v>110.36616516113281</v>
      </c>
      <c r="AN10" s="19" cm="1">
        <f t="array" aca="1" ref="AN10" ca="1">INDIRECT(_xlfn.CONCAT(AN$4,"_d!",AN$1,$A10))</f>
        <v>111.9632568359375</v>
      </c>
      <c r="AO10" s="19" cm="1">
        <f t="array" aca="1" ref="AO10" ca="1">INDIRECT(_xlfn.CONCAT(AO$4,"_d!",AO$1,$A10))</f>
        <v>110.56580352783203</v>
      </c>
      <c r="AP10" s="19" cm="1">
        <f t="array" aca="1" ref="AP10" ca="1">INDIRECT(_xlfn.CONCAT(AP$4,"_d!",AP$1,$A10))</f>
        <v>111.35435485839844</v>
      </c>
      <c r="AQ10" s="19" cm="1">
        <f t="array" aca="1" ref="AQ10" ca="1">INDIRECT(_xlfn.CONCAT(AQ$4,"_d!",AQ$1,$A10))</f>
        <v>110.44785308837891</v>
      </c>
      <c r="AR10" s="42">
        <f t="shared" ca="1" si="20"/>
        <v>110.71205416764462</v>
      </c>
      <c r="AS10" s="19" cm="1">
        <f t="array" aca="1" ref="AS10" ca="1">INDIRECT(_xlfn.CONCAT(AS$4,"_d!",AS$1,$A10))</f>
        <v>110.32316589355469</v>
      </c>
      <c r="AT10" s="19" cm="1">
        <f t="array" aca="1" ref="AT10" ca="1">INDIRECT(_xlfn.CONCAT(AT$4,"_d!",AT$1,$A10))</f>
        <v>110.45390319824219</v>
      </c>
      <c r="AU10" s="19" cm="1">
        <f t="array" aca="1" ref="AU10" ca="1">INDIRECT(_xlfn.CONCAT(AU$4,"_d!",AU$1,$A10))</f>
        <v>111.90393829345703</v>
      </c>
      <c r="AV10" s="19" cm="1">
        <f t="array" aca="1" ref="AV10" ca="1">INDIRECT(_xlfn.CONCAT(AV$4,"_d!",AV$1,$A10))</f>
        <v>110.43893432617188</v>
      </c>
      <c r="AW10" s="19" cm="1">
        <f t="array" aca="1" ref="AW10" ca="1">INDIRECT(_xlfn.CONCAT(AW$4,"_d!",AW$1,$A10))</f>
        <v>111.31989288330078</v>
      </c>
      <c r="AX10" s="19" cm="1">
        <f t="array" aca="1" ref="AX10" ca="1">INDIRECT(_xlfn.CONCAT(AX$4,"_d!",AX$1,$A10))</f>
        <v>110.56825256347656</v>
      </c>
      <c r="AY10" s="42">
        <f t="shared" ca="1" si="21"/>
        <v>110.55757782248162</v>
      </c>
      <c r="AZ10" s="19" cm="1">
        <f t="array" aca="1" ref="AZ10" ca="1">INDIRECT(_xlfn.CONCAT(AZ$4,"_d!",AZ$1,$A10))</f>
        <v>110.41018676757813</v>
      </c>
      <c r="BA10" s="19" cm="1">
        <f t="array" aca="1" ref="BA10" ca="1">INDIRECT(_xlfn.CONCAT(BA$4,"_d!",BA$1,$A10))</f>
        <v>110.19293212890625</v>
      </c>
      <c r="BB10" s="19" cm="1">
        <f t="array" aca="1" ref="BB10" ca="1">INDIRECT(_xlfn.CONCAT(BB$4,"_d!",BB$1,$A10))</f>
        <v>112.10176086425781</v>
      </c>
      <c r="BC10" s="19" cm="1">
        <f t="array" aca="1" ref="BC10" ca="1">INDIRECT(_xlfn.CONCAT(BC$4,"_d!",BC$1,$A10))</f>
        <v>110.64253234863281</v>
      </c>
      <c r="BD10" s="19" cm="1">
        <f t="array" aca="1" ref="BD10" ca="1">INDIRECT(_xlfn.CONCAT(BD$4,"_d!",BD$1,$A10))</f>
        <v>111.22903442382813</v>
      </c>
      <c r="BE10" s="19" cm="1">
        <f t="array" aca="1" ref="BE10" ca="1">INDIRECT(_xlfn.CONCAT(BE$4,"_d!",BE$1,$A10))</f>
        <v>110.73881530761719</v>
      </c>
      <c r="BF10" s="42">
        <f t="shared" ca="1" si="22"/>
        <v>110.53896132256347</v>
      </c>
      <c r="BG10" s="19" cm="1">
        <f t="array" aca="1" ref="BG10" ca="1">INDIRECT(_xlfn.CONCAT(BG$4,"_d!",BG$1,$A10))</f>
        <v>110.52715301513672</v>
      </c>
      <c r="BH10" s="19" cm="1">
        <f t="array" aca="1" ref="BH10" ca="1">INDIRECT(_xlfn.CONCAT(BH$4,"_d!",BH$1,$A10))</f>
        <v>110.40563201904297</v>
      </c>
      <c r="BI10" s="19" cm="1">
        <f t="array" aca="1" ref="BI10" ca="1">INDIRECT(_xlfn.CONCAT(BI$4,"_d!",BI$1,$A10))</f>
        <v>111.99961090087891</v>
      </c>
      <c r="BJ10" s="19" cm="1">
        <f t="array" aca="1" ref="BJ10" ca="1">INDIRECT(_xlfn.CONCAT(BJ$4,"_d!",BJ$1,$A10))</f>
        <v>110.93595123291016</v>
      </c>
      <c r="BK10" s="19" cm="1">
        <f t="array" aca="1" ref="BK10" ca="1">INDIRECT(_xlfn.CONCAT(BK$4,"_d!",BK$1,$A10))</f>
        <v>111.39208984375</v>
      </c>
      <c r="BL10" s="19" cm="1">
        <f t="array" aca="1" ref="BL10" ca="1">INDIRECT(_xlfn.CONCAT(BL$4,"_d!",BL$1,$A10))</f>
        <v>110.82021331787109</v>
      </c>
      <c r="BM10" s="42">
        <f t="shared" ca="1" si="23"/>
        <v>110.67888585367426</v>
      </c>
      <c r="BN10" s="19" cm="1">
        <f t="array" aca="1" ref="BN10" ca="1">INDIRECT(_xlfn.CONCAT(BN$4,"_d!",BN$1,$A10))</f>
        <v>110.23830413818359</v>
      </c>
      <c r="BO10" s="19" cm="1">
        <f t="array" aca="1" ref="BO10" ca="1">INDIRECT(_xlfn.CONCAT(BO$4,"_d!",BO$1,$A10))</f>
        <v>110.08911895751953</v>
      </c>
      <c r="BP10" s="19" cm="1">
        <f t="array" aca="1" ref="BP10" ca="1">INDIRECT(_xlfn.CONCAT(BP$4,"_d!",BP$1,$A10))</f>
        <v>111.76834869384766</v>
      </c>
      <c r="BQ10" s="19" cm="1">
        <f t="array" aca="1" ref="BQ10" ca="1">INDIRECT(_xlfn.CONCAT(BQ$4,"_d!",BQ$1,$A10))</f>
        <v>109.96501159667969</v>
      </c>
      <c r="BR10" s="19" cm="1">
        <f t="array" aca="1" ref="BR10" ca="1">INDIRECT(_xlfn.CONCAT(BR$4,"_d!",BR$1,$A10))</f>
        <v>111.32535552978516</v>
      </c>
      <c r="BS10" s="19" cm="1">
        <f t="array" aca="1" ref="BS10" ca="1">INDIRECT(_xlfn.CONCAT(BS$4,"_d!",BS$1,$A10))</f>
        <v>110.89219665527344</v>
      </c>
      <c r="BT10" s="42">
        <f t="shared" ca="1" si="24"/>
        <v>110.38995695280232</v>
      </c>
      <c r="BU10" s="42"/>
      <c r="BV10" s="45">
        <f t="shared" ca="1" si="25"/>
        <v>110.60511791525268</v>
      </c>
      <c r="BW10" s="45">
        <f t="shared" ca="1" si="26"/>
        <v>110.57890504359737</v>
      </c>
      <c r="BX10" s="45">
        <f t="shared" ca="1" si="27"/>
        <v>110.76901269303926</v>
      </c>
      <c r="BY10" s="45">
        <f t="shared" ca="1" si="28"/>
        <v>110.56713737315168</v>
      </c>
      <c r="BZ10" s="45">
        <f t="shared" ca="1" si="29"/>
        <v>110.66989612116026</v>
      </c>
      <c r="CA10" s="45">
        <f t="shared" ca="1" si="30"/>
        <v>110.71205416764462</v>
      </c>
      <c r="CB10" s="45">
        <f t="shared" ca="1" si="31"/>
        <v>110.55757782248162</v>
      </c>
      <c r="CC10" s="45">
        <f t="shared" ca="1" si="32"/>
        <v>110.53896132256347</v>
      </c>
      <c r="CD10" s="45">
        <f t="shared" ca="1" si="33"/>
        <v>110.67888585367426</v>
      </c>
      <c r="CE10" s="45">
        <f t="shared" ca="1" si="34"/>
        <v>110.38995695280232</v>
      </c>
      <c r="CF10" s="45" cm="1">
        <f t="array" aca="1" ref="CF10" ca="1">+SUMPRODUCT($BV$3:$CE$3/100,$BV10:$CE10)</f>
        <v>110.57816514055455</v>
      </c>
      <c r="CG10" s="24"/>
      <c r="CH10" s="24">
        <f t="shared" ca="1" si="37"/>
        <v>1.4271089838169715E-2</v>
      </c>
      <c r="CI10" s="24">
        <f t="shared" ca="1" si="35"/>
        <v>1.4161438797147374E-2</v>
      </c>
      <c r="CJ10" s="24">
        <f t="shared" ca="1" si="35"/>
        <v>1.4253241284160945E-2</v>
      </c>
      <c r="CK10" s="24">
        <f t="shared" ca="1" si="35"/>
        <v>1.4405440499836608E-2</v>
      </c>
      <c r="CL10" s="24">
        <f t="shared" ca="1" si="35"/>
        <v>1.4223720222270586E-2</v>
      </c>
      <c r="CM10" s="24">
        <f t="shared" ca="1" si="35"/>
        <v>1.4392838779256456E-2</v>
      </c>
      <c r="CN10" s="24">
        <f t="shared" ca="1" si="35"/>
        <v>1.4180763272604091E-2</v>
      </c>
      <c r="CO10" s="24">
        <f t="shared" ca="1" si="35"/>
        <v>1.440740367117832E-2</v>
      </c>
      <c r="CP10" s="24">
        <f t="shared" ca="1" si="35"/>
        <v>1.4630654353515293E-2</v>
      </c>
      <c r="CQ10" s="24">
        <f t="shared" ca="1" si="35"/>
        <v>1.4815746124395845E-2</v>
      </c>
      <c r="CR10" s="24">
        <f t="shared" ca="1" si="35"/>
        <v>1.4437256342942018E-2</v>
      </c>
      <c r="CS10" s="24">
        <f>+[1]NAC!AX11</f>
        <v>1.3027969155941399E-2</v>
      </c>
      <c r="CT10" s="24"/>
    </row>
    <row r="11" spans="1:109" x14ac:dyDescent="0.25">
      <c r="A11">
        <f t="shared" si="36"/>
        <v>38</v>
      </c>
      <c r="B11" s="35">
        <f>+NAC!A11</f>
        <v>42887</v>
      </c>
      <c r="C11" s="19" cm="1">
        <f t="array" aca="1" ref="C11" ca="1">INDIRECT(_xlfn.CONCAT(C$4,"_d!",C$1,$A11))</f>
        <v>112.19669342041016</v>
      </c>
      <c r="D11" s="19" cm="1">
        <f t="array" aca="1" ref="D11" ca="1">INDIRECT(_xlfn.CONCAT(D$4,"_d!",D$1,$A11))</f>
        <v>111.30752563476563</v>
      </c>
      <c r="E11" s="19" cm="1">
        <f t="array" aca="1" ref="E11" ca="1">INDIRECT(_xlfn.CONCAT(E$4,"_d!",E$1,$A11))</f>
        <v>112.39476013183594</v>
      </c>
      <c r="F11" s="19" cm="1">
        <f t="array" aca="1" ref="F11" ca="1">INDIRECT(_xlfn.CONCAT(F$4,"_d!",F$1,$A11))</f>
        <v>111.98880004882813</v>
      </c>
      <c r="G11" s="19" cm="1">
        <f t="array" aca="1" ref="G11" ca="1">INDIRECT(_xlfn.CONCAT(G$4,"_d!",G$1,$A11))</f>
        <v>112.00383758544922</v>
      </c>
      <c r="H11" s="19" cm="1">
        <f t="array" aca="1" ref="H11" ca="1">INDIRECT(_xlfn.CONCAT(H$4,"_d!",H$1,$A11))</f>
        <v>111.61599731445313</v>
      </c>
      <c r="I11" s="42">
        <f t="shared" ca="1" si="15"/>
        <v>111.85854608597913</v>
      </c>
      <c r="J11" s="19" cm="1">
        <f t="array" aca="1" ref="J11" ca="1">INDIRECT(_xlfn.CONCAT(J$4,"_d!",J$1,$A11))</f>
        <v>112.020263671875</v>
      </c>
      <c r="K11" s="19" cm="1">
        <f t="array" aca="1" ref="K11" ca="1">INDIRECT(_xlfn.CONCAT(K$4,"_d!",K$1,$A11))</f>
        <v>111.39462280273438</v>
      </c>
      <c r="L11" s="19" cm="1">
        <f t="array" aca="1" ref="L11" ca="1">INDIRECT(_xlfn.CONCAT(L$4,"_d!",L$1,$A11))</f>
        <v>112.54522705078125</v>
      </c>
      <c r="M11" s="19" cm="1">
        <f t="array" aca="1" ref="M11" ca="1">INDIRECT(_xlfn.CONCAT(M$4,"_d!",M$1,$A11))</f>
        <v>112.18891906738281</v>
      </c>
      <c r="N11" s="19" cm="1">
        <f t="array" aca="1" ref="N11" ca="1">INDIRECT(_xlfn.CONCAT(N$4,"_d!",N$1,$A11))</f>
        <v>112.24875640869141</v>
      </c>
      <c r="O11" s="19" cm="1">
        <f t="array" aca="1" ref="O11" ca="1">INDIRECT(_xlfn.CONCAT(O$4,"_d!",O$1,$A11))</f>
        <v>111.6357421875</v>
      </c>
      <c r="P11" s="42">
        <f t="shared" ca="1" si="16"/>
        <v>111.84650294527458</v>
      </c>
      <c r="Q11" s="19" cm="1">
        <f t="array" aca="1" ref="Q11" ca="1">INDIRECT(_xlfn.CONCAT(Q$4,"_d!",Q$1,$A11))</f>
        <v>112.35944366455078</v>
      </c>
      <c r="R11" s="19" cm="1">
        <f t="array" aca="1" ref="R11" ca="1">INDIRECT(_xlfn.CONCAT(R$4,"_d!",R$1,$A11))</f>
        <v>111.56417846679688</v>
      </c>
      <c r="S11" s="19" cm="1">
        <f t="array" aca="1" ref="S11" ca="1">INDIRECT(_xlfn.CONCAT(S$4,"_d!",S$1,$A11))</f>
        <v>112.69001770019531</v>
      </c>
      <c r="T11" s="19" cm="1">
        <f t="array" aca="1" ref="T11" ca="1">INDIRECT(_xlfn.CONCAT(T$4,"_d!",T$1,$A11))</f>
        <v>111.83077239990234</v>
      </c>
      <c r="U11" s="19" cm="1">
        <f t="array" aca="1" ref="U11" ca="1">INDIRECT(_xlfn.CONCAT(U$4,"_d!",U$1,$A11))</f>
        <v>112.39136505126953</v>
      </c>
      <c r="V11" s="19" cm="1">
        <f t="array" aca="1" ref="V11" ca="1">INDIRECT(_xlfn.CONCAT(V$4,"_d!",V$1,$A11))</f>
        <v>111.66703796386719</v>
      </c>
      <c r="W11" s="42">
        <f t="shared" ca="1" si="17"/>
        <v>112.05481133850391</v>
      </c>
      <c r="X11" s="19" cm="1">
        <f t="array" aca="1" ref="X11" ca="1">INDIRECT(_xlfn.CONCAT(X$4,"_d!",X$1,$A11))</f>
        <v>111.90981292724609</v>
      </c>
      <c r="Y11" s="19" cm="1">
        <f t="array" aca="1" ref="Y11" ca="1">INDIRECT(_xlfn.CONCAT(Y$4,"_d!",Y$1,$A11))</f>
        <v>111.36452484130859</v>
      </c>
      <c r="Z11" s="19" cm="1">
        <f t="array" aca="1" ref="Z11" ca="1">INDIRECT(_xlfn.CONCAT(Z$4,"_d!",Z$1,$A11))</f>
        <v>112.78673553466797</v>
      </c>
      <c r="AA11" s="19" cm="1">
        <f t="array" aca="1" ref="AA11" ca="1">INDIRECT(_xlfn.CONCAT(AA$4,"_d!",AA$1,$A11))</f>
        <v>112.19029998779297</v>
      </c>
      <c r="AB11" s="19" cm="1">
        <f t="array" aca="1" ref="AB11" ca="1">INDIRECT(_xlfn.CONCAT(AB$4,"_d!",AB$1,$A11))</f>
        <v>112.5484619140625</v>
      </c>
      <c r="AC11" s="19" cm="1">
        <f t="array" aca="1" ref="AC11" ca="1">INDIRECT(_xlfn.CONCAT(AC$4,"_d!",AC$1,$A11))</f>
        <v>111.79140472412109</v>
      </c>
      <c r="AD11" s="42">
        <f t="shared" ca="1" si="18"/>
        <v>111.83440422468043</v>
      </c>
      <c r="AE11" s="19" cm="1">
        <f t="array" aca="1" ref="AE11" ca="1">INDIRECT(_xlfn.CONCAT(AE$4,"_d!",AE$1,$A11))</f>
        <v>112.1317138671875</v>
      </c>
      <c r="AF11" s="19" cm="1">
        <f t="array" aca="1" ref="AF11" ca="1">INDIRECT(_xlfn.CONCAT(AF$4,"_d!",AF$1,$A11))</f>
        <v>111.55499267578125</v>
      </c>
      <c r="AG11" s="19" cm="1">
        <f t="array" aca="1" ref="AG11" ca="1">INDIRECT(_xlfn.CONCAT(AG$4,"_d!",AG$1,$A11))</f>
        <v>112.85157012939453</v>
      </c>
      <c r="AH11" s="19" cm="1">
        <f t="array" aca="1" ref="AH11" ca="1">INDIRECT(_xlfn.CONCAT(AH$4,"_d!",AH$1,$A11))</f>
        <v>111.91970062255859</v>
      </c>
      <c r="AI11" s="19" cm="1">
        <f t="array" aca="1" ref="AI11" ca="1">INDIRECT(_xlfn.CONCAT(AI$4,"_d!",AI$1,$A11))</f>
        <v>112.53416442871094</v>
      </c>
      <c r="AJ11" s="19" cm="1">
        <f t="array" aca="1" ref="AJ11" ca="1">INDIRECT(_xlfn.CONCAT(AJ$4,"_d!",AJ$1,$A11))</f>
        <v>111.65536499023438</v>
      </c>
      <c r="AK11" s="42">
        <f t="shared" ca="1" si="19"/>
        <v>111.97703139454366</v>
      </c>
      <c r="AL11" s="19" cm="1">
        <f t="array" aca="1" ref="AL11" ca="1">INDIRECT(_xlfn.CONCAT(AL$4,"_d!",AL$1,$A11))</f>
        <v>112.24730682373047</v>
      </c>
      <c r="AM11" s="19" cm="1">
        <f t="array" aca="1" ref="AM11" ca="1">INDIRECT(_xlfn.CONCAT(AM$4,"_d!",AM$1,$A11))</f>
        <v>111.46806335449219</v>
      </c>
      <c r="AN11" s="19" cm="1">
        <f t="array" aca="1" ref="AN11" ca="1">INDIRECT(_xlfn.CONCAT(AN$4,"_d!",AN$1,$A11))</f>
        <v>113.02156066894531</v>
      </c>
      <c r="AO11" s="19" cm="1">
        <f t="array" aca="1" ref="AO11" ca="1">INDIRECT(_xlfn.CONCAT(AO$4,"_d!",AO$1,$A11))</f>
        <v>112.08390808105469</v>
      </c>
      <c r="AP11" s="19" cm="1">
        <f t="array" aca="1" ref="AP11" ca="1">INDIRECT(_xlfn.CONCAT(AP$4,"_d!",AP$1,$A11))</f>
        <v>112.50791931152344</v>
      </c>
      <c r="AQ11" s="19" cm="1">
        <f t="array" aca="1" ref="AQ11" ca="1">INDIRECT(_xlfn.CONCAT(AQ$4,"_d!",AQ$1,$A11))</f>
        <v>111.64327239990234</v>
      </c>
      <c r="AR11" s="42">
        <f t="shared" ca="1" si="20"/>
        <v>112.01683828992088</v>
      </c>
      <c r="AS11" s="19" cm="1">
        <f t="array" aca="1" ref="AS11" ca="1">INDIRECT(_xlfn.CONCAT(AS$4,"_d!",AS$1,$A11))</f>
        <v>111.80905914306641</v>
      </c>
      <c r="AT11" s="19" cm="1">
        <f t="array" aca="1" ref="AT11" ca="1">INDIRECT(_xlfn.CONCAT(AT$4,"_d!",AT$1,$A11))</f>
        <v>111.57413482666016</v>
      </c>
      <c r="AU11" s="19" cm="1">
        <f t="array" aca="1" ref="AU11" ca="1">INDIRECT(_xlfn.CONCAT(AU$4,"_d!",AU$1,$A11))</f>
        <v>112.97721099853516</v>
      </c>
      <c r="AV11" s="19" cm="1">
        <f t="array" aca="1" ref="AV11" ca="1">INDIRECT(_xlfn.CONCAT(AV$4,"_d!",AV$1,$A11))</f>
        <v>111.99442291259766</v>
      </c>
      <c r="AW11" s="19" cm="1">
        <f t="array" aca="1" ref="AW11" ca="1">INDIRECT(_xlfn.CONCAT(AW$4,"_d!",AW$1,$A11))</f>
        <v>112.54891204833984</v>
      </c>
      <c r="AX11" s="19" cm="1">
        <f t="array" aca="1" ref="AX11" ca="1">INDIRECT(_xlfn.CONCAT(AX$4,"_d!",AX$1,$A11))</f>
        <v>111.73305511474609</v>
      </c>
      <c r="AY11" s="42">
        <f t="shared" ca="1" si="21"/>
        <v>111.86141387397889</v>
      </c>
      <c r="AZ11" s="19" cm="1">
        <f t="array" aca="1" ref="AZ11" ca="1">INDIRECT(_xlfn.CONCAT(AZ$4,"_d!",AZ$1,$A11))</f>
        <v>111.91740417480469</v>
      </c>
      <c r="BA11" s="19" cm="1">
        <f t="array" aca="1" ref="BA11" ca="1">INDIRECT(_xlfn.CONCAT(BA$4,"_d!",BA$1,$A11))</f>
        <v>111.31105804443359</v>
      </c>
      <c r="BB11" s="19" cm="1">
        <f t="array" aca="1" ref="BB11" ca="1">INDIRECT(_xlfn.CONCAT(BB$4,"_d!",BB$1,$A11))</f>
        <v>113.15155792236328</v>
      </c>
      <c r="BC11" s="19" cm="1">
        <f t="array" aca="1" ref="BC11" ca="1">INDIRECT(_xlfn.CONCAT(BC$4,"_d!",BC$1,$A11))</f>
        <v>112.17446136474609</v>
      </c>
      <c r="BD11" s="19" cm="1">
        <f t="array" aca="1" ref="BD11" ca="1">INDIRECT(_xlfn.CONCAT(BD$4,"_d!",BD$1,$A11))</f>
        <v>112.48062133789063</v>
      </c>
      <c r="BE11" s="19" cm="1">
        <f t="array" aca="1" ref="BE11" ca="1">INDIRECT(_xlfn.CONCAT(BE$4,"_d!",BE$1,$A11))</f>
        <v>111.97209167480469</v>
      </c>
      <c r="BF11" s="42">
        <f t="shared" ca="1" si="22"/>
        <v>111.85393702485764</v>
      </c>
      <c r="BG11" s="19" cm="1">
        <f t="array" aca="1" ref="BG11" ca="1">INDIRECT(_xlfn.CONCAT(BG$4,"_d!",BG$1,$A11))</f>
        <v>112.06205749511719</v>
      </c>
      <c r="BH11" s="19" cm="1">
        <f t="array" aca="1" ref="BH11" ca="1">INDIRECT(_xlfn.CONCAT(BH$4,"_d!",BH$1,$A11))</f>
        <v>111.56539154052734</v>
      </c>
      <c r="BI11" s="19" cm="1">
        <f t="array" aca="1" ref="BI11" ca="1">INDIRECT(_xlfn.CONCAT(BI$4,"_d!",BI$1,$A11))</f>
        <v>113.00576782226563</v>
      </c>
      <c r="BJ11" s="19" cm="1">
        <f t="array" aca="1" ref="BJ11" ca="1">INDIRECT(_xlfn.CONCAT(BJ$4,"_d!",BJ$1,$A11))</f>
        <v>112.49700164794922</v>
      </c>
      <c r="BK11" s="19" cm="1">
        <f t="array" aca="1" ref="BK11" ca="1">INDIRECT(_xlfn.CONCAT(BK$4,"_d!",BK$1,$A11))</f>
        <v>112.68894195556641</v>
      </c>
      <c r="BL11" s="19" cm="1">
        <f t="array" aca="1" ref="BL11" ca="1">INDIRECT(_xlfn.CONCAT(BL$4,"_d!",BL$1,$A11))</f>
        <v>112.06022644042969</v>
      </c>
      <c r="BM11" s="42">
        <f t="shared" ca="1" si="23"/>
        <v>112.02054374877906</v>
      </c>
      <c r="BN11" s="19" cm="1">
        <f t="array" aca="1" ref="BN11" ca="1">INDIRECT(_xlfn.CONCAT(BN$4,"_d!",BN$1,$A11))</f>
        <v>111.78319549560547</v>
      </c>
      <c r="BO11" s="19" cm="1">
        <f t="array" aca="1" ref="BO11" ca="1">INDIRECT(_xlfn.CONCAT(BO$4,"_d!",BO$1,$A11))</f>
        <v>111.28529357910156</v>
      </c>
      <c r="BP11" s="19" cm="1">
        <f t="array" aca="1" ref="BP11" ca="1">INDIRECT(_xlfn.CONCAT(BP$4,"_d!",BP$1,$A11))</f>
        <v>112.83023834228516</v>
      </c>
      <c r="BQ11" s="19" cm="1">
        <f t="array" aca="1" ref="BQ11" ca="1">INDIRECT(_xlfn.CONCAT(BQ$4,"_d!",BQ$1,$A11))</f>
        <v>111.39206695556641</v>
      </c>
      <c r="BR11" s="19" cm="1">
        <f t="array" aca="1" ref="BR11" ca="1">INDIRECT(_xlfn.CONCAT(BR$4,"_d!",BR$1,$A11))</f>
        <v>112.68484497070313</v>
      </c>
      <c r="BS11" s="19" cm="1">
        <f t="array" aca="1" ref="BS11" ca="1">INDIRECT(_xlfn.CONCAT(BS$4,"_d!",BS$1,$A11))</f>
        <v>112.22052001953125</v>
      </c>
      <c r="BT11" s="42">
        <f t="shared" ca="1" si="24"/>
        <v>111.75513149032939</v>
      </c>
      <c r="BU11" s="42"/>
      <c r="BV11" s="45">
        <f t="shared" ca="1" si="25"/>
        <v>111.85854608597913</v>
      </c>
      <c r="BW11" s="45">
        <f t="shared" ca="1" si="26"/>
        <v>111.84650294527458</v>
      </c>
      <c r="BX11" s="45">
        <f t="shared" ca="1" si="27"/>
        <v>112.05481133850391</v>
      </c>
      <c r="BY11" s="45">
        <f t="shared" ca="1" si="28"/>
        <v>111.83440422468043</v>
      </c>
      <c r="BZ11" s="45">
        <f t="shared" ca="1" si="29"/>
        <v>111.97703139454366</v>
      </c>
      <c r="CA11" s="45">
        <f t="shared" ca="1" si="30"/>
        <v>112.01683828992088</v>
      </c>
      <c r="CB11" s="45">
        <f t="shared" ca="1" si="31"/>
        <v>111.86141387397889</v>
      </c>
      <c r="CC11" s="45">
        <f t="shared" ca="1" si="32"/>
        <v>111.85393702485764</v>
      </c>
      <c r="CD11" s="45">
        <f t="shared" ca="1" si="33"/>
        <v>112.02054374877906</v>
      </c>
      <c r="CE11" s="45">
        <f t="shared" ca="1" si="34"/>
        <v>111.75513149032939</v>
      </c>
      <c r="CF11" s="45" cm="1">
        <f t="array" aca="1" ref="CF11" ca="1">+SUMPRODUCT($BV$3:$CE$3/100,$BV11:$CE11)</f>
        <v>111.89062221050139</v>
      </c>
      <c r="CG11" s="24"/>
      <c r="CH11" s="24">
        <f t="shared" ca="1" si="37"/>
        <v>1.1332460869368122E-2</v>
      </c>
      <c r="CI11" s="24">
        <f t="shared" ca="1" si="35"/>
        <v>1.1463288600817911E-2</v>
      </c>
      <c r="CJ11" s="24">
        <f t="shared" ca="1" si="35"/>
        <v>1.1607927291252818E-2</v>
      </c>
      <c r="CK11" s="24">
        <f t="shared" ca="1" si="35"/>
        <v>1.1461514529872208E-2</v>
      </c>
      <c r="CL11" s="24">
        <f t="shared" ca="1" si="35"/>
        <v>1.1811118643794138E-2</v>
      </c>
      <c r="CM11" s="24">
        <f t="shared" ca="1" si="35"/>
        <v>1.1785384455973436E-2</v>
      </c>
      <c r="CN11" s="24">
        <f t="shared" ca="1" si="35"/>
        <v>1.1793276202114233E-2</v>
      </c>
      <c r="CO11" s="24">
        <f t="shared" ca="1" si="35"/>
        <v>1.1896038162118705E-2</v>
      </c>
      <c r="CP11" s="24">
        <f t="shared" ca="1" si="35"/>
        <v>1.2122076263747061E-2</v>
      </c>
      <c r="CQ11" s="24">
        <f t="shared" ca="1" si="35"/>
        <v>1.2366836397180059E-2</v>
      </c>
      <c r="CR11" s="24">
        <f t="shared" ca="1" si="35"/>
        <v>1.1869043660460488E-2</v>
      </c>
      <c r="CS11" s="24">
        <f>+[1]NAC!AX12</f>
        <v>8.9756940173884026E-3</v>
      </c>
      <c r="CT11" s="24"/>
    </row>
    <row r="12" spans="1:109" x14ac:dyDescent="0.25">
      <c r="A12">
        <f t="shared" si="36"/>
        <v>39</v>
      </c>
      <c r="B12" s="35">
        <f>+NAC!A12</f>
        <v>42917</v>
      </c>
      <c r="C12" s="19" cm="1">
        <f t="array" aca="1" ref="C12" ca="1">INDIRECT(_xlfn.CONCAT(C$4,"_d!",C$1,$A12))</f>
        <v>113.85530090332031</v>
      </c>
      <c r="D12" s="19" cm="1">
        <f t="array" aca="1" ref="D12" ca="1">INDIRECT(_xlfn.CONCAT(D$4,"_d!",D$1,$A12))</f>
        <v>113.217529296875</v>
      </c>
      <c r="E12" s="19" cm="1">
        <f t="array" aca="1" ref="E12" ca="1">INDIRECT(_xlfn.CONCAT(E$4,"_d!",E$1,$A12))</f>
        <v>113.86048889160156</v>
      </c>
      <c r="F12" s="19" cm="1">
        <f t="array" aca="1" ref="F12" ca="1">INDIRECT(_xlfn.CONCAT(F$4,"_d!",F$1,$A12))</f>
        <v>113.28738403320313</v>
      </c>
      <c r="G12" s="19" cm="1">
        <f t="array" aca="1" ref="G12" ca="1">INDIRECT(_xlfn.CONCAT(G$4,"_d!",G$1,$A12))</f>
        <v>113.48530578613281</v>
      </c>
      <c r="H12" s="19" cm="1">
        <f t="array" aca="1" ref="H12" ca="1">INDIRECT(_xlfn.CONCAT(H$4,"_d!",H$1,$A12))</f>
        <v>113.16803741455078</v>
      </c>
      <c r="I12" s="42">
        <f t="shared" ca="1" si="15"/>
        <v>113.55141950946719</v>
      </c>
      <c r="J12" s="19" cm="1">
        <f t="array" aca="1" ref="J12" ca="1">INDIRECT(_xlfn.CONCAT(J$4,"_d!",J$1,$A12))</f>
        <v>113.71345520019531</v>
      </c>
      <c r="K12" s="19" cm="1">
        <f t="array" aca="1" ref="K12" ca="1">INDIRECT(_xlfn.CONCAT(K$4,"_d!",K$1,$A12))</f>
        <v>113.35190582275391</v>
      </c>
      <c r="L12" s="19" cm="1">
        <f t="array" aca="1" ref="L12" ca="1">INDIRECT(_xlfn.CONCAT(L$4,"_d!",L$1,$A12))</f>
        <v>114.05009460449219</v>
      </c>
      <c r="M12" s="19" cm="1">
        <f t="array" aca="1" ref="M12" ca="1">INDIRECT(_xlfn.CONCAT(M$4,"_d!",M$1,$A12))</f>
        <v>113.51761627197266</v>
      </c>
      <c r="N12" s="19" cm="1">
        <f t="array" aca="1" ref="N12" ca="1">INDIRECT(_xlfn.CONCAT(N$4,"_d!",N$1,$A12))</f>
        <v>113.77794647216797</v>
      </c>
      <c r="O12" s="19" cm="1">
        <f t="array" aca="1" ref="O12" ca="1">INDIRECT(_xlfn.CONCAT(O$4,"_d!",O$1,$A12))</f>
        <v>113.15245819091797</v>
      </c>
      <c r="P12" s="42">
        <f t="shared" ca="1" si="16"/>
        <v>113.5749232893675</v>
      </c>
      <c r="Q12" s="19" cm="1">
        <f t="array" aca="1" ref="Q12" ca="1">INDIRECT(_xlfn.CONCAT(Q$4,"_d!",Q$1,$A12))</f>
        <v>114.08363342285156</v>
      </c>
      <c r="R12" s="19" cm="1">
        <f t="array" aca="1" ref="R12" ca="1">INDIRECT(_xlfn.CONCAT(R$4,"_d!",R$1,$A12))</f>
        <v>113.58037567138672</v>
      </c>
      <c r="S12" s="19" cm="1">
        <f t="array" aca="1" ref="S12" ca="1">INDIRECT(_xlfn.CONCAT(S$4,"_d!",S$1,$A12))</f>
        <v>114.27597808837891</v>
      </c>
      <c r="T12" s="19" cm="1">
        <f t="array" aca="1" ref="T12" ca="1">INDIRECT(_xlfn.CONCAT(T$4,"_d!",T$1,$A12))</f>
        <v>113.35157775878906</v>
      </c>
      <c r="U12" s="19" cm="1">
        <f t="array" aca="1" ref="U12" ca="1">INDIRECT(_xlfn.CONCAT(U$4,"_d!",U$1,$A12))</f>
        <v>113.97200012207031</v>
      </c>
      <c r="V12" s="19" cm="1">
        <f t="array" aca="1" ref="V12" ca="1">INDIRECT(_xlfn.CONCAT(V$4,"_d!",V$1,$A12))</f>
        <v>113.23902130126953</v>
      </c>
      <c r="W12" s="42">
        <f t="shared" ca="1" si="17"/>
        <v>113.83691580778505</v>
      </c>
      <c r="X12" s="19" cm="1">
        <f t="array" aca="1" ref="X12" ca="1">INDIRECT(_xlfn.CONCAT(X$4,"_d!",X$1,$A12))</f>
        <v>113.71173095703125</v>
      </c>
      <c r="Y12" s="19" cm="1">
        <f t="array" aca="1" ref="Y12" ca="1">INDIRECT(_xlfn.CONCAT(Y$4,"_d!",Y$1,$A12))</f>
        <v>113.42845916748047</v>
      </c>
      <c r="Z12" s="19" cm="1">
        <f t="array" aca="1" ref="Z12" ca="1">INDIRECT(_xlfn.CONCAT(Z$4,"_d!",Z$1,$A12))</f>
        <v>114.44170379638672</v>
      </c>
      <c r="AA12" s="19" cm="1">
        <f t="array" aca="1" ref="AA12" ca="1">INDIRECT(_xlfn.CONCAT(AA$4,"_d!",AA$1,$A12))</f>
        <v>113.61680603027344</v>
      </c>
      <c r="AB12" s="19" cm="1">
        <f t="array" aca="1" ref="AB12" ca="1">INDIRECT(_xlfn.CONCAT(AB$4,"_d!",AB$1,$A12))</f>
        <v>114.13541412353516</v>
      </c>
      <c r="AC12" s="19" cm="1">
        <f t="array" aca="1" ref="AC12" ca="1">INDIRECT(_xlfn.CONCAT(AC$4,"_d!",AC$1,$A12))</f>
        <v>113.43836212158203</v>
      </c>
      <c r="AD12" s="42">
        <f t="shared" ca="1" si="18"/>
        <v>113.67173315490641</v>
      </c>
      <c r="AE12" s="19" cm="1">
        <f t="array" aca="1" ref="AE12" ca="1">INDIRECT(_xlfn.CONCAT(AE$4,"_d!",AE$1,$A12))</f>
        <v>113.91668701171875</v>
      </c>
      <c r="AF12" s="19" cm="1">
        <f t="array" aca="1" ref="AF12" ca="1">INDIRECT(_xlfn.CONCAT(AF$4,"_d!",AF$1,$A12))</f>
        <v>113.67596435546875</v>
      </c>
      <c r="AG12" s="19" cm="1">
        <f t="array" aca="1" ref="AG12" ca="1">INDIRECT(_xlfn.CONCAT(AG$4,"_d!",AG$1,$A12))</f>
        <v>114.55339813232422</v>
      </c>
      <c r="AH12" s="19" cm="1">
        <f t="array" aca="1" ref="AH12" ca="1">INDIRECT(_xlfn.CONCAT(AH$4,"_d!",AH$1,$A12))</f>
        <v>113.54286193847656</v>
      </c>
      <c r="AI12" s="19" cm="1">
        <f t="array" aca="1" ref="AI12" ca="1">INDIRECT(_xlfn.CONCAT(AI$4,"_d!",AI$1,$A12))</f>
        <v>114.11854553222656</v>
      </c>
      <c r="AJ12" s="19" cm="1">
        <f t="array" aca="1" ref="AJ12" ca="1">INDIRECT(_xlfn.CONCAT(AJ$4,"_d!",AJ$1,$A12))</f>
        <v>113.32258605957031</v>
      </c>
      <c r="AK12" s="42">
        <f t="shared" ca="1" si="19"/>
        <v>113.83887585838781</v>
      </c>
      <c r="AL12" s="19" cm="1">
        <f t="array" aca="1" ref="AL12" ca="1">INDIRECT(_xlfn.CONCAT(AL$4,"_d!",AL$1,$A12))</f>
        <v>114.00608825683594</v>
      </c>
      <c r="AM12" s="19" cm="1">
        <f t="array" aca="1" ref="AM12" ca="1">INDIRECT(_xlfn.CONCAT(AM$4,"_d!",AM$1,$A12))</f>
        <v>113.60843658447266</v>
      </c>
      <c r="AN12" s="19" cm="1">
        <f t="array" aca="1" ref="AN12" ca="1">INDIRECT(_xlfn.CONCAT(AN$4,"_d!",AN$1,$A12))</f>
        <v>114.70622253417969</v>
      </c>
      <c r="AO12" s="19" cm="1">
        <f t="array" aca="1" ref="AO12" ca="1">INDIRECT(_xlfn.CONCAT(AO$4,"_d!",AO$1,$A12))</f>
        <v>113.48519897460938</v>
      </c>
      <c r="AP12" s="19" cm="1">
        <f t="array" aca="1" ref="AP12" ca="1">INDIRECT(_xlfn.CONCAT(AP$4,"_d!",AP$1,$A12))</f>
        <v>114.13799285888672</v>
      </c>
      <c r="AQ12" s="19" cm="1">
        <f t="array" aca="1" ref="AQ12" ca="1">INDIRECT(_xlfn.CONCAT(AQ$4,"_d!",AQ$1,$A12))</f>
        <v>113.36297607421875</v>
      </c>
      <c r="AR12" s="42">
        <f t="shared" ca="1" si="20"/>
        <v>113.86836881654713</v>
      </c>
      <c r="AS12" s="19" cm="1">
        <f t="array" aca="1" ref="AS12" ca="1">INDIRECT(_xlfn.CONCAT(AS$4,"_d!",AS$1,$A12))</f>
        <v>113.63480377197266</v>
      </c>
      <c r="AT12" s="19" cm="1">
        <f t="array" aca="1" ref="AT12" ca="1">INDIRECT(_xlfn.CONCAT(AT$4,"_d!",AT$1,$A12))</f>
        <v>113.77318572998047</v>
      </c>
      <c r="AU12" s="19" cm="1">
        <f t="array" aca="1" ref="AU12" ca="1">INDIRECT(_xlfn.CONCAT(AU$4,"_d!",AU$1,$A12))</f>
        <v>114.71012115478516</v>
      </c>
      <c r="AV12" s="19" cm="1">
        <f t="array" aca="1" ref="AV12" ca="1">INDIRECT(_xlfn.CONCAT(AV$4,"_d!",AV$1,$A12))</f>
        <v>113.64347076416016</v>
      </c>
      <c r="AW12" s="19" cm="1">
        <f t="array" aca="1" ref="AW12" ca="1">INDIRECT(_xlfn.CONCAT(AW$4,"_d!",AW$1,$A12))</f>
        <v>114.19976043701172</v>
      </c>
      <c r="AX12" s="19" cm="1">
        <f t="array" aca="1" ref="AX12" ca="1">INDIRECT(_xlfn.CONCAT(AX$4,"_d!",AX$1,$A12))</f>
        <v>113.47833251953125</v>
      </c>
      <c r="AY12" s="42">
        <f t="shared" ca="1" si="21"/>
        <v>113.77853357371956</v>
      </c>
      <c r="AZ12" s="19" cm="1">
        <f t="array" aca="1" ref="AZ12" ca="1">INDIRECT(_xlfn.CONCAT(AZ$4,"_d!",AZ$1,$A12))</f>
        <v>113.81767272949219</v>
      </c>
      <c r="BA12" s="19" cm="1">
        <f t="array" aca="1" ref="BA12" ca="1">INDIRECT(_xlfn.CONCAT(BA$4,"_d!",BA$1,$A12))</f>
        <v>113.53321838378906</v>
      </c>
      <c r="BB12" s="19" cm="1">
        <f t="array" aca="1" ref="BB12" ca="1">INDIRECT(_xlfn.CONCAT(BB$4,"_d!",BB$1,$A12))</f>
        <v>114.96692657470703</v>
      </c>
      <c r="BC12" s="19" cm="1">
        <f t="array" aca="1" ref="BC12" ca="1">INDIRECT(_xlfn.CONCAT(BC$4,"_d!",BC$1,$A12))</f>
        <v>113.74530029296875</v>
      </c>
      <c r="BD12" s="19" cm="1">
        <f t="array" aca="1" ref="BD12" ca="1">INDIRECT(_xlfn.CONCAT(BD$4,"_d!",BD$1,$A12))</f>
        <v>114.15845489501953</v>
      </c>
      <c r="BE12" s="19" cm="1">
        <f t="array" aca="1" ref="BE12" ca="1">INDIRECT(_xlfn.CONCAT(BE$4,"_d!",BE$1,$A12))</f>
        <v>113.81296539306641</v>
      </c>
      <c r="BF12" s="42">
        <f t="shared" ca="1" si="22"/>
        <v>113.82105739453894</v>
      </c>
      <c r="BG12" s="19" cm="1">
        <f t="array" aca="1" ref="BG12" ca="1">INDIRECT(_xlfn.CONCAT(BG$4,"_d!",BG$1,$A12))</f>
        <v>114.05481719970703</v>
      </c>
      <c r="BH12" s="19" cm="1">
        <f t="array" aca="1" ref="BH12" ca="1">INDIRECT(_xlfn.CONCAT(BH$4,"_d!",BH$1,$A12))</f>
        <v>113.88331604003906</v>
      </c>
      <c r="BI12" s="19" cm="1">
        <f t="array" aca="1" ref="BI12" ca="1">INDIRECT(_xlfn.CONCAT(BI$4,"_d!",BI$1,$A12))</f>
        <v>114.90625762939453</v>
      </c>
      <c r="BJ12" s="19" cm="1">
        <f t="array" aca="1" ref="BJ12" ca="1">INDIRECT(_xlfn.CONCAT(BJ$4,"_d!",BJ$1,$A12))</f>
        <v>114.14110565185547</v>
      </c>
      <c r="BK12" s="19" cm="1">
        <f t="array" aca="1" ref="BK12" ca="1">INDIRECT(_xlfn.CONCAT(BK$4,"_d!",BK$1,$A12))</f>
        <v>114.43871307373047</v>
      </c>
      <c r="BL12" s="19" cm="1">
        <f t="array" aca="1" ref="BL12" ca="1">INDIRECT(_xlfn.CONCAT(BL$4,"_d!",BL$1,$A12))</f>
        <v>113.94441986083984</v>
      </c>
      <c r="BM12" s="42">
        <f t="shared" ca="1" si="23"/>
        <v>114.07567191931891</v>
      </c>
      <c r="BN12" s="19" cm="1">
        <f t="array" aca="1" ref="BN12" ca="1">INDIRECT(_xlfn.CONCAT(BN$4,"_d!",BN$1,$A12))</f>
        <v>113.8770751953125</v>
      </c>
      <c r="BO12" s="19" cm="1">
        <f t="array" aca="1" ref="BO12" ca="1">INDIRECT(_xlfn.CONCAT(BO$4,"_d!",BO$1,$A12))</f>
        <v>113.73747253417969</v>
      </c>
      <c r="BP12" s="19" cm="1">
        <f t="array" aca="1" ref="BP12" ca="1">INDIRECT(_xlfn.CONCAT(BP$4,"_d!",BP$1,$A12))</f>
        <v>114.77076721191406</v>
      </c>
      <c r="BQ12" s="19" cm="1">
        <f t="array" aca="1" ref="BQ12" ca="1">INDIRECT(_xlfn.CONCAT(BQ$4,"_d!",BQ$1,$A12))</f>
        <v>113.00032043457031</v>
      </c>
      <c r="BR12" s="19" cm="1">
        <f t="array" aca="1" ref="BR12" ca="1">INDIRECT(_xlfn.CONCAT(BR$4,"_d!",BR$1,$A12))</f>
        <v>114.41453552246094</v>
      </c>
      <c r="BS12" s="19" cm="1">
        <f t="array" aca="1" ref="BS12" ca="1">INDIRECT(_xlfn.CONCAT(BS$4,"_d!",BS$1,$A12))</f>
        <v>114.19710540771484</v>
      </c>
      <c r="BT12" s="42">
        <f t="shared" ca="1" si="24"/>
        <v>113.90364981363138</v>
      </c>
      <c r="BU12" s="42"/>
      <c r="BV12" s="45">
        <f t="shared" ca="1" si="25"/>
        <v>113.55141950946719</v>
      </c>
      <c r="BW12" s="45">
        <f t="shared" ca="1" si="26"/>
        <v>113.5749232893675</v>
      </c>
      <c r="BX12" s="45">
        <f t="shared" ca="1" si="27"/>
        <v>113.83691580778505</v>
      </c>
      <c r="BY12" s="45">
        <f t="shared" ca="1" si="28"/>
        <v>113.67173315490641</v>
      </c>
      <c r="BZ12" s="45">
        <f t="shared" ca="1" si="29"/>
        <v>113.83887585838781</v>
      </c>
      <c r="CA12" s="45">
        <f t="shared" ca="1" si="30"/>
        <v>113.86836881654713</v>
      </c>
      <c r="CB12" s="45">
        <f t="shared" ca="1" si="31"/>
        <v>113.77853357371956</v>
      </c>
      <c r="CC12" s="45">
        <f t="shared" ca="1" si="32"/>
        <v>113.82105739453894</v>
      </c>
      <c r="CD12" s="45">
        <f t="shared" ca="1" si="33"/>
        <v>114.07567191931891</v>
      </c>
      <c r="CE12" s="45">
        <f t="shared" ca="1" si="34"/>
        <v>113.90364981363138</v>
      </c>
      <c r="CF12" s="45" cm="1">
        <f t="array" aca="1" ref="CF12" ca="1">+SUMPRODUCT($BV$3:$CE$3/100,$BV12:$CE12)</f>
        <v>113.82282332867769</v>
      </c>
      <c r="CG12" s="24"/>
      <c r="CH12" s="24">
        <f t="shared" ca="1" si="37"/>
        <v>1.5134055311132544E-2</v>
      </c>
      <c r="CI12" s="24">
        <f t="shared" ca="1" si="35"/>
        <v>1.5453503673142244E-2</v>
      </c>
      <c r="CJ12" s="24">
        <f t="shared" ca="1" si="35"/>
        <v>1.5903863903689253E-2</v>
      </c>
      <c r="CK12" s="24">
        <f t="shared" ca="1" si="35"/>
        <v>1.6429013441469298E-2</v>
      </c>
      <c r="CL12" s="24">
        <f t="shared" ca="1" si="35"/>
        <v>1.6627021101176309E-2</v>
      </c>
      <c r="CM12" s="24">
        <f t="shared" ca="1" si="35"/>
        <v>1.6529037552676984E-2</v>
      </c>
      <c r="CN12" s="24">
        <f t="shared" ca="1" si="35"/>
        <v>1.7138346757358702E-2</v>
      </c>
      <c r="CO12" s="24">
        <f t="shared" ca="1" si="35"/>
        <v>1.75865098896264E-2</v>
      </c>
      <c r="CP12" s="24">
        <f t="shared" ca="1" si="35"/>
        <v>1.8345993527301152E-2</v>
      </c>
      <c r="CQ12" s="24">
        <f t="shared" ca="1" si="35"/>
        <v>1.9225231939241194E-2</v>
      </c>
      <c r="CR12" s="24">
        <f t="shared" ca="1" si="35"/>
        <v>1.7268660053933793E-2</v>
      </c>
      <c r="CS12" s="24">
        <f>+[1]NAC!AX13</f>
        <v>1.1406044155982453E-2</v>
      </c>
      <c r="CT12" s="24"/>
    </row>
    <row r="13" spans="1:109" x14ac:dyDescent="0.25">
      <c r="A13">
        <f t="shared" si="36"/>
        <v>40</v>
      </c>
      <c r="B13" s="35">
        <f>+NAC!A13</f>
        <v>42948</v>
      </c>
      <c r="C13" s="19" cm="1">
        <f t="array" aca="1" ref="C13" ca="1">INDIRECT(_xlfn.CONCAT(C$4,"_d!",C$1,$A13))</f>
        <v>115.66705322265625</v>
      </c>
      <c r="D13" s="19" cm="1">
        <f t="array" aca="1" ref="D13" ca="1">INDIRECT(_xlfn.CONCAT(D$4,"_d!",D$1,$A13))</f>
        <v>114.78810882568359</v>
      </c>
      <c r="E13" s="19" cm="1">
        <f t="array" aca="1" ref="E13" ca="1">INDIRECT(_xlfn.CONCAT(E$4,"_d!",E$1,$A13))</f>
        <v>115.28199768066406</v>
      </c>
      <c r="F13" s="19" cm="1">
        <f t="array" aca="1" ref="F13" ca="1">INDIRECT(_xlfn.CONCAT(F$4,"_d!",F$1,$A13))</f>
        <v>114.62978363037109</v>
      </c>
      <c r="G13" s="19" cm="1">
        <f t="array" aca="1" ref="G13" ca="1">INDIRECT(_xlfn.CONCAT(G$4,"_d!",G$1,$A13))</f>
        <v>115.16047668457031</v>
      </c>
      <c r="H13" s="19" cm="1">
        <f t="array" aca="1" ref="H13" ca="1">INDIRECT(_xlfn.CONCAT(H$4,"_d!",H$1,$A13))</f>
        <v>115.15987396240234</v>
      </c>
      <c r="I13" s="42">
        <f t="shared" ca="1" si="15"/>
        <v>115.236331044709</v>
      </c>
      <c r="J13" s="19" cm="1">
        <f t="array" aca="1" ref="J13" ca="1">INDIRECT(_xlfn.CONCAT(J$4,"_d!",J$1,$A13))</f>
        <v>115.46144104003906</v>
      </c>
      <c r="K13" s="19" cm="1">
        <f t="array" aca="1" ref="K13" ca="1">INDIRECT(_xlfn.CONCAT(K$4,"_d!",K$1,$A13))</f>
        <v>114.93164825439453</v>
      </c>
      <c r="L13" s="19" cm="1">
        <f t="array" aca="1" ref="L13" ca="1">INDIRECT(_xlfn.CONCAT(L$4,"_d!",L$1,$A13))</f>
        <v>115.46673583984375</v>
      </c>
      <c r="M13" s="19" cm="1">
        <f t="array" aca="1" ref="M13" ca="1">INDIRECT(_xlfn.CONCAT(M$4,"_d!",M$1,$A13))</f>
        <v>114.87823486328125</v>
      </c>
      <c r="N13" s="19" cm="1">
        <f t="array" aca="1" ref="N13" ca="1">INDIRECT(_xlfn.CONCAT(N$4,"_d!",N$1,$A13))</f>
        <v>115.41377258300781</v>
      </c>
      <c r="O13" s="19" cm="1">
        <f t="array" aca="1" ref="O13" ca="1">INDIRECT(_xlfn.CONCAT(O$4,"_d!",O$1,$A13))</f>
        <v>115.14580535888672</v>
      </c>
      <c r="P13" s="42">
        <f t="shared" ca="1" si="16"/>
        <v>115.23326453121854</v>
      </c>
      <c r="Q13" s="19" cm="1">
        <f t="array" aca="1" ref="Q13" ca="1">INDIRECT(_xlfn.CONCAT(Q$4,"_d!",Q$1,$A13))</f>
        <v>115.86652374267578</v>
      </c>
      <c r="R13" s="19" cm="1">
        <f t="array" aca="1" ref="R13" ca="1">INDIRECT(_xlfn.CONCAT(R$4,"_d!",R$1,$A13))</f>
        <v>115.119384765625</v>
      </c>
      <c r="S13" s="19" cm="1">
        <f t="array" aca="1" ref="S13" ca="1">INDIRECT(_xlfn.CONCAT(S$4,"_d!",S$1,$A13))</f>
        <v>115.73432159423828</v>
      </c>
      <c r="T13" s="19" cm="1">
        <f t="array" aca="1" ref="T13" ca="1">INDIRECT(_xlfn.CONCAT(T$4,"_d!",T$1,$A13))</f>
        <v>114.63779449462891</v>
      </c>
      <c r="U13" s="19" cm="1">
        <f t="array" aca="1" ref="U13" ca="1">INDIRECT(_xlfn.CONCAT(U$4,"_d!",U$1,$A13))</f>
        <v>115.59798431396484</v>
      </c>
      <c r="V13" s="19" cm="1">
        <f t="array" aca="1" ref="V13" ca="1">INDIRECT(_xlfn.CONCAT(V$4,"_d!",V$1,$A13))</f>
        <v>115.22283172607422</v>
      </c>
      <c r="W13" s="42">
        <f t="shared" ca="1" si="17"/>
        <v>115.49588904968466</v>
      </c>
      <c r="X13" s="19" cm="1">
        <f t="array" aca="1" ref="X13" ca="1">INDIRECT(_xlfn.CONCAT(X$4,"_d!",X$1,$A13))</f>
        <v>115.39973449707031</v>
      </c>
      <c r="Y13" s="19" cm="1">
        <f t="array" aca="1" ref="Y13" ca="1">INDIRECT(_xlfn.CONCAT(Y$4,"_d!",Y$1,$A13))</f>
        <v>114.89389038085938</v>
      </c>
      <c r="Z13" s="19" cm="1">
        <f t="array" aca="1" ref="Z13" ca="1">INDIRECT(_xlfn.CONCAT(Z$4,"_d!",Z$1,$A13))</f>
        <v>115.90924072265625</v>
      </c>
      <c r="AA13" s="19" cm="1">
        <f t="array" aca="1" ref="AA13" ca="1">INDIRECT(_xlfn.CONCAT(AA$4,"_d!",AA$1,$A13))</f>
        <v>114.9447021484375</v>
      </c>
      <c r="AB13" s="19" cm="1">
        <f t="array" aca="1" ref="AB13" ca="1">INDIRECT(_xlfn.CONCAT(AB$4,"_d!",AB$1,$A13))</f>
        <v>115.73632049560547</v>
      </c>
      <c r="AC13" s="19" cm="1">
        <f t="array" aca="1" ref="AC13" ca="1">INDIRECT(_xlfn.CONCAT(AC$4,"_d!",AC$1,$A13))</f>
        <v>115.41066741943359</v>
      </c>
      <c r="AD13" s="42">
        <f t="shared" ca="1" si="18"/>
        <v>115.26584899516699</v>
      </c>
      <c r="AE13" s="19" cm="1">
        <f t="array" aca="1" ref="AE13" ca="1">INDIRECT(_xlfn.CONCAT(AE$4,"_d!",AE$1,$A13))</f>
        <v>115.66269683837891</v>
      </c>
      <c r="AF13" s="19" cm="1">
        <f t="array" aca="1" ref="AF13" ca="1">INDIRECT(_xlfn.CONCAT(AF$4,"_d!",AF$1,$A13))</f>
        <v>115.18592834472656</v>
      </c>
      <c r="AG13" s="19" cm="1">
        <f t="array" aca="1" ref="AG13" ca="1">INDIRECT(_xlfn.CONCAT(AG$4,"_d!",AG$1,$A13))</f>
        <v>116.05598449707031</v>
      </c>
      <c r="AH13" s="19" cm="1">
        <f t="array" aca="1" ref="AH13" ca="1">INDIRECT(_xlfn.CONCAT(AH$4,"_d!",AH$1,$A13))</f>
        <v>114.88607025146484</v>
      </c>
      <c r="AI13" s="19" cm="1">
        <f t="array" aca="1" ref="AI13" ca="1">INDIRECT(_xlfn.CONCAT(AI$4,"_d!",AI$1,$A13))</f>
        <v>115.72561645507813</v>
      </c>
      <c r="AJ13" s="19" cm="1">
        <f t="array" aca="1" ref="AJ13" ca="1">INDIRECT(_xlfn.CONCAT(AJ$4,"_d!",AJ$1,$A13))</f>
        <v>115.28945159912109</v>
      </c>
      <c r="AK13" s="42">
        <f t="shared" ca="1" si="19"/>
        <v>115.47610906066257</v>
      </c>
      <c r="AL13" s="19" cm="1">
        <f t="array" aca="1" ref="AL13" ca="1">INDIRECT(_xlfn.CONCAT(AL$4,"_d!",AL$1,$A13))</f>
        <v>115.72909545898438</v>
      </c>
      <c r="AM13" s="19" cm="1">
        <f t="array" aca="1" ref="AM13" ca="1">INDIRECT(_xlfn.CONCAT(AM$4,"_d!",AM$1,$A13))</f>
        <v>115.11360931396484</v>
      </c>
      <c r="AN13" s="19" cm="1">
        <f t="array" aca="1" ref="AN13" ca="1">INDIRECT(_xlfn.CONCAT(AN$4,"_d!",AN$1,$A13))</f>
        <v>116.18614959716797</v>
      </c>
      <c r="AO13" s="19" cm="1">
        <f t="array" aca="1" ref="AO13" ca="1">INDIRECT(_xlfn.CONCAT(AO$4,"_d!",AO$1,$A13))</f>
        <v>114.76996612548828</v>
      </c>
      <c r="AP13" s="19" cm="1">
        <f t="array" aca="1" ref="AP13" ca="1">INDIRECT(_xlfn.CONCAT(AP$4,"_d!",AP$1,$A13))</f>
        <v>115.71586608886719</v>
      </c>
      <c r="AQ13" s="19" cm="1">
        <f t="array" aca="1" ref="AQ13" ca="1">INDIRECT(_xlfn.CONCAT(AQ$4,"_d!",AQ$1,$A13))</f>
        <v>115.27463531494141</v>
      </c>
      <c r="AR13" s="42">
        <f t="shared" ca="1" si="20"/>
        <v>115.48473019139387</v>
      </c>
      <c r="AS13" s="19" cm="1">
        <f t="array" aca="1" ref="AS13" ca="1">INDIRECT(_xlfn.CONCAT(AS$4,"_d!",AS$1,$A13))</f>
        <v>115.29743194580078</v>
      </c>
      <c r="AT13" s="19" cm="1">
        <f t="array" aca="1" ref="AT13" ca="1">INDIRECT(_xlfn.CONCAT(AT$4,"_d!",AT$1,$A13))</f>
        <v>115.30003356933594</v>
      </c>
      <c r="AU13" s="19" cm="1">
        <f t="array" aca="1" ref="AU13" ca="1">INDIRECT(_xlfn.CONCAT(AU$4,"_d!",AU$1,$A13))</f>
        <v>116.17778015136719</v>
      </c>
      <c r="AV13" s="19" cm="1">
        <f t="array" aca="1" ref="AV13" ca="1">INDIRECT(_xlfn.CONCAT(AV$4,"_d!",AV$1,$A13))</f>
        <v>115.0107421875</v>
      </c>
      <c r="AW13" s="19" cm="1">
        <f t="array" aca="1" ref="AW13" ca="1">INDIRECT(_xlfn.CONCAT(AW$4,"_d!",AW$1,$A13))</f>
        <v>115.71522521972656</v>
      </c>
      <c r="AX13" s="19" cm="1">
        <f t="array" aca="1" ref="AX13" ca="1">INDIRECT(_xlfn.CONCAT(AX$4,"_d!",AX$1,$A13))</f>
        <v>115.40953826904297</v>
      </c>
      <c r="AY13" s="42">
        <f t="shared" ca="1" si="21"/>
        <v>115.37581821249334</v>
      </c>
      <c r="AZ13" s="19" cm="1">
        <f t="array" aca="1" ref="AZ13" ca="1">INDIRECT(_xlfn.CONCAT(AZ$4,"_d!",AZ$1,$A13))</f>
        <v>115.52447509765625</v>
      </c>
      <c r="BA13" s="19" cm="1">
        <f t="array" aca="1" ref="BA13" ca="1">INDIRECT(_xlfn.CONCAT(BA$4,"_d!",BA$1,$A13))</f>
        <v>114.9609375</v>
      </c>
      <c r="BB13" s="19" cm="1">
        <f t="array" aca="1" ref="BB13" ca="1">INDIRECT(_xlfn.CONCAT(BB$4,"_d!",BB$1,$A13))</f>
        <v>116.43447875976563</v>
      </c>
      <c r="BC13" s="19" cm="1">
        <f t="array" aca="1" ref="BC13" ca="1">INDIRECT(_xlfn.CONCAT(BC$4,"_d!",BC$1,$A13))</f>
        <v>115.04500579833984</v>
      </c>
      <c r="BD13" s="19" cm="1">
        <f t="array" aca="1" ref="BD13" ca="1">INDIRECT(_xlfn.CONCAT(BD$4,"_d!",BD$1,$A13))</f>
        <v>115.64787292480469</v>
      </c>
      <c r="BE13" s="19" cm="1">
        <f t="array" aca="1" ref="BE13" ca="1">INDIRECT(_xlfn.CONCAT(BE$4,"_d!",BE$1,$A13))</f>
        <v>115.73368835449219</v>
      </c>
      <c r="BF13" s="42">
        <f t="shared" ca="1" si="22"/>
        <v>115.40005112100795</v>
      </c>
      <c r="BG13" s="19" cm="1">
        <f t="array" aca="1" ref="BG13" ca="1">INDIRECT(_xlfn.CONCAT(BG$4,"_d!",BG$1,$A13))</f>
        <v>115.77906036376953</v>
      </c>
      <c r="BH13" s="19" cm="1">
        <f t="array" aca="1" ref="BH13" ca="1">INDIRECT(_xlfn.CONCAT(BH$4,"_d!",BH$1,$A13))</f>
        <v>115.31999969482422</v>
      </c>
      <c r="BI13" s="19" cm="1">
        <f t="array" aca="1" ref="BI13" ca="1">INDIRECT(_xlfn.CONCAT(BI$4,"_d!",BI$1,$A13))</f>
        <v>116.36321258544922</v>
      </c>
      <c r="BJ13" s="19" cm="1">
        <f t="array" aca="1" ref="BJ13" ca="1">INDIRECT(_xlfn.CONCAT(BJ$4,"_d!",BJ$1,$A13))</f>
        <v>115.48057556152344</v>
      </c>
      <c r="BK13" s="19" cm="1">
        <f t="array" aca="1" ref="BK13" ca="1">INDIRECT(_xlfn.CONCAT(BK$4,"_d!",BK$1,$A13))</f>
        <v>115.94561767578125</v>
      </c>
      <c r="BL13" s="19" cm="1">
        <f t="array" aca="1" ref="BL13" ca="1">INDIRECT(_xlfn.CONCAT(BL$4,"_d!",BL$1,$A13))</f>
        <v>115.86274719238281</v>
      </c>
      <c r="BM13" s="42">
        <f t="shared" ca="1" si="23"/>
        <v>115.6670253740799</v>
      </c>
      <c r="BN13" s="19" cm="1">
        <f t="array" aca="1" ref="BN13" ca="1">INDIRECT(_xlfn.CONCAT(BN$4,"_d!",BN$1,$A13))</f>
        <v>115.50792694091797</v>
      </c>
      <c r="BO13" s="19" cm="1">
        <f t="array" aca="1" ref="BO13" ca="1">INDIRECT(_xlfn.CONCAT(BO$4,"_d!",BO$1,$A13))</f>
        <v>115.09611511230469</v>
      </c>
      <c r="BP13" s="19" cm="1">
        <f t="array" aca="1" ref="BP13" ca="1">INDIRECT(_xlfn.CONCAT(BP$4,"_d!",BP$1,$A13))</f>
        <v>116.23922729492188</v>
      </c>
      <c r="BQ13" s="19" cm="1">
        <f t="array" aca="1" ref="BQ13" ca="1">INDIRECT(_xlfn.CONCAT(BQ$4,"_d!",BQ$1,$A13))</f>
        <v>114.05893707275391</v>
      </c>
      <c r="BR13" s="19" cm="1">
        <f t="array" aca="1" ref="BR13" ca="1">INDIRECT(_xlfn.CONCAT(BR$4,"_d!",BR$1,$A13))</f>
        <v>115.85100555419922</v>
      </c>
      <c r="BS13" s="19" cm="1">
        <f t="array" aca="1" ref="BS13" ca="1">INDIRECT(_xlfn.CONCAT(BS$4,"_d!",BS$1,$A13))</f>
        <v>116.10512542724609</v>
      </c>
      <c r="BT13" s="42">
        <f t="shared" ca="1" si="24"/>
        <v>115.41262022274054</v>
      </c>
      <c r="BU13" s="42"/>
      <c r="BV13" s="45">
        <f t="shared" ca="1" si="25"/>
        <v>115.236331044709</v>
      </c>
      <c r="BW13" s="45">
        <f t="shared" ca="1" si="26"/>
        <v>115.23326453121854</v>
      </c>
      <c r="BX13" s="45">
        <f t="shared" ca="1" si="27"/>
        <v>115.49588904968466</v>
      </c>
      <c r="BY13" s="45">
        <f t="shared" ca="1" si="28"/>
        <v>115.26584899516699</v>
      </c>
      <c r="BZ13" s="45">
        <f t="shared" ca="1" si="29"/>
        <v>115.47610906066257</v>
      </c>
      <c r="CA13" s="45">
        <f t="shared" ca="1" si="30"/>
        <v>115.48473019139387</v>
      </c>
      <c r="CB13" s="45">
        <f t="shared" ca="1" si="31"/>
        <v>115.37581821249334</v>
      </c>
      <c r="CC13" s="45">
        <f t="shared" ca="1" si="32"/>
        <v>115.40005112100795</v>
      </c>
      <c r="CD13" s="45">
        <f t="shared" ca="1" si="33"/>
        <v>115.6670253740799</v>
      </c>
      <c r="CE13" s="45">
        <f t="shared" ca="1" si="34"/>
        <v>115.41262022274054</v>
      </c>
      <c r="CF13" s="45" cm="1">
        <f t="array" aca="1" ref="CF13" ca="1">+SUMPRODUCT($BV$3:$CE$3/100,$BV13:$CE13)</f>
        <v>115.41929915151644</v>
      </c>
      <c r="CG13" s="24"/>
      <c r="CH13" s="24">
        <f t="shared" ca="1" si="37"/>
        <v>1.4838313272704795E-2</v>
      </c>
      <c r="CI13" s="24">
        <f t="shared" ca="1" si="35"/>
        <v>1.4601297485589138E-2</v>
      </c>
      <c r="CJ13" s="24">
        <f t="shared" ca="1" si="35"/>
        <v>1.4573244804882313E-2</v>
      </c>
      <c r="CK13" s="24">
        <f t="shared" ca="1" si="35"/>
        <v>1.4023854444870754E-2</v>
      </c>
      <c r="CL13" s="24">
        <f t="shared" ca="1" si="35"/>
        <v>1.4382021870203765E-2</v>
      </c>
      <c r="CM13" s="24">
        <f t="shared" ca="1" si="35"/>
        <v>1.4194998941724046E-2</v>
      </c>
      <c r="CN13" s="24">
        <f t="shared" ca="1" si="35"/>
        <v>1.403854126612436E-2</v>
      </c>
      <c r="CO13" s="24">
        <f t="shared" ca="1" si="35"/>
        <v>1.3872597589703606E-2</v>
      </c>
      <c r="CP13" s="24">
        <f t="shared" ca="1" si="35"/>
        <v>1.3949980990569877E-2</v>
      </c>
      <c r="CQ13" s="24">
        <f t="shared" ca="1" si="35"/>
        <v>1.3247779255345593E-2</v>
      </c>
      <c r="CR13" s="24">
        <f t="shared" ca="1" si="35"/>
        <v>1.4025972789558416E-2</v>
      </c>
      <c r="CS13" s="24">
        <f>+[1]NAC!AX14</f>
        <v>2.08478593715824E-2</v>
      </c>
      <c r="CT13" s="24"/>
    </row>
    <row r="14" spans="1:109" x14ac:dyDescent="0.25">
      <c r="A14">
        <f t="shared" si="36"/>
        <v>41</v>
      </c>
      <c r="B14" s="35">
        <f>+NAC!A14</f>
        <v>42979</v>
      </c>
      <c r="C14" s="19" cm="1">
        <f t="array" aca="1" ref="C14" ca="1">INDIRECT(_xlfn.CONCAT(C$4,"_d!",C$1,$A14))</f>
        <v>118.06793975830078</v>
      </c>
      <c r="D14" s="19" cm="1">
        <f t="array" aca="1" ref="D14" ca="1">INDIRECT(_xlfn.CONCAT(D$4,"_d!",D$1,$A14))</f>
        <v>116.97536468505859</v>
      </c>
      <c r="E14" s="19" cm="1">
        <f t="array" aca="1" ref="E14" ca="1">INDIRECT(_xlfn.CONCAT(E$4,"_d!",E$1,$A14))</f>
        <v>117.49433898925781</v>
      </c>
      <c r="F14" s="19" cm="1">
        <f t="array" aca="1" ref="F14" ca="1">INDIRECT(_xlfn.CONCAT(F$4,"_d!",F$1,$A14))</f>
        <v>116.16960906982422</v>
      </c>
      <c r="G14" s="19" cm="1">
        <f t="array" aca="1" ref="G14" ca="1">INDIRECT(_xlfn.CONCAT(G$4,"_d!",G$1,$A14))</f>
        <v>117.2021484375</v>
      </c>
      <c r="H14" s="19" cm="1">
        <f t="array" aca="1" ref="H14" ca="1">INDIRECT(_xlfn.CONCAT(H$4,"_d!",H$1,$A14))</f>
        <v>116.62003326416016</v>
      </c>
      <c r="I14" s="42">
        <f t="shared" ca="1" si="15"/>
        <v>117.4380206049584</v>
      </c>
      <c r="J14" s="19" cm="1">
        <f t="array" aca="1" ref="J14" ca="1">INDIRECT(_xlfn.CONCAT(J$4,"_d!",J$1,$A14))</f>
        <v>117.89884948730469</v>
      </c>
      <c r="K14" s="19" cm="1">
        <f t="array" aca="1" ref="K14" ca="1">INDIRECT(_xlfn.CONCAT(K$4,"_d!",K$1,$A14))</f>
        <v>117.15655517578125</v>
      </c>
      <c r="L14" s="19" cm="1">
        <f t="array" aca="1" ref="L14" ca="1">INDIRECT(_xlfn.CONCAT(L$4,"_d!",L$1,$A14))</f>
        <v>117.60580444335938</v>
      </c>
      <c r="M14" s="19" cm="1">
        <f t="array" aca="1" ref="M14" ca="1">INDIRECT(_xlfn.CONCAT(M$4,"_d!",M$1,$A14))</f>
        <v>116.40188598632813</v>
      </c>
      <c r="N14" s="19" cm="1">
        <f t="array" aca="1" ref="N14" ca="1">INDIRECT(_xlfn.CONCAT(N$4,"_d!",N$1,$A14))</f>
        <v>117.47735595703125</v>
      </c>
      <c r="O14" s="19" cm="1">
        <f t="array" aca="1" ref="O14" ca="1">INDIRECT(_xlfn.CONCAT(O$4,"_d!",O$1,$A14))</f>
        <v>116.5843505859375</v>
      </c>
      <c r="P14" s="42">
        <f t="shared" ca="1" si="16"/>
        <v>117.45684264573249</v>
      </c>
      <c r="Q14" s="19" cm="1">
        <f t="array" aca="1" ref="Q14" ca="1">INDIRECT(_xlfn.CONCAT(Q$4,"_d!",Q$1,$A14))</f>
        <v>118.32405853271484</v>
      </c>
      <c r="R14" s="19" cm="1">
        <f t="array" aca="1" ref="R14" ca="1">INDIRECT(_xlfn.CONCAT(R$4,"_d!",R$1,$A14))</f>
        <v>117.36663055419922</v>
      </c>
      <c r="S14" s="19" cm="1">
        <f t="array" aca="1" ref="S14" ca="1">INDIRECT(_xlfn.CONCAT(S$4,"_d!",S$1,$A14))</f>
        <v>117.81784820556641</v>
      </c>
      <c r="T14" s="19" cm="1">
        <f t="array" aca="1" ref="T14" ca="1">INDIRECT(_xlfn.CONCAT(T$4,"_d!",T$1,$A14))</f>
        <v>116.07064819335938</v>
      </c>
      <c r="U14" s="19" cm="1">
        <f t="array" aca="1" ref="U14" ca="1">INDIRECT(_xlfn.CONCAT(U$4,"_d!",U$1,$A14))</f>
        <v>117.6002197265625</v>
      </c>
      <c r="V14" s="19" cm="1">
        <f t="array" aca="1" ref="V14" ca="1">INDIRECT(_xlfn.CONCAT(V$4,"_d!",V$1,$A14))</f>
        <v>116.67971801757813</v>
      </c>
      <c r="W14" s="42">
        <f t="shared" ca="1" si="17"/>
        <v>117.72463236569503</v>
      </c>
      <c r="X14" s="19" cm="1">
        <f t="array" aca="1" ref="X14" ca="1">INDIRECT(_xlfn.CONCAT(X$4,"_d!",X$1,$A14))</f>
        <v>117.70926666259766</v>
      </c>
      <c r="Y14" s="19" cm="1">
        <f t="array" aca="1" ref="Y14" ca="1">INDIRECT(_xlfn.CONCAT(Y$4,"_d!",Y$1,$A14))</f>
        <v>117.08114624023438</v>
      </c>
      <c r="Z14" s="19" cm="1">
        <f t="array" aca="1" ref="Z14" ca="1">INDIRECT(_xlfn.CONCAT(Z$4,"_d!",Z$1,$A14))</f>
        <v>117.96343231201172</v>
      </c>
      <c r="AA14" s="19" cm="1">
        <f t="array" aca="1" ref="AA14" ca="1">INDIRECT(_xlfn.CONCAT(AA$4,"_d!",AA$1,$A14))</f>
        <v>116.40692138671875</v>
      </c>
      <c r="AB14" s="19" cm="1">
        <f t="array" aca="1" ref="AB14" ca="1">INDIRECT(_xlfn.CONCAT(AB$4,"_d!",AB$1,$A14))</f>
        <v>117.75796508789063</v>
      </c>
      <c r="AC14" s="19" cm="1">
        <f t="array" aca="1" ref="AC14" ca="1">INDIRECT(_xlfn.CONCAT(AC$4,"_d!",AC$1,$A14))</f>
        <v>116.90981292724609</v>
      </c>
      <c r="AD14" s="42">
        <f t="shared" ca="1" si="18"/>
        <v>117.41344935416325</v>
      </c>
      <c r="AE14" s="19" cm="1">
        <f t="array" aca="1" ref="AE14" ca="1">INDIRECT(_xlfn.CONCAT(AE$4,"_d!",AE$1,$A14))</f>
        <v>118.04338073730469</v>
      </c>
      <c r="AF14" s="19" cm="1">
        <f t="array" aca="1" ref="AF14" ca="1">INDIRECT(_xlfn.CONCAT(AF$4,"_d!",AF$1,$A14))</f>
        <v>117.43362426757813</v>
      </c>
      <c r="AG14" s="19" cm="1">
        <f t="array" aca="1" ref="AG14" ca="1">INDIRECT(_xlfn.CONCAT(AG$4,"_d!",AG$1,$A14))</f>
        <v>118.07404327392578</v>
      </c>
      <c r="AH14" s="19" cm="1">
        <f t="array" aca="1" ref="AH14" ca="1">INDIRECT(_xlfn.CONCAT(AH$4,"_d!",AH$1,$A14))</f>
        <v>116.2861328125</v>
      </c>
      <c r="AI14" s="19" cm="1">
        <f t="array" aca="1" ref="AI14" ca="1">INDIRECT(_xlfn.CONCAT(AI$4,"_d!",AI$1,$A14))</f>
        <v>117.73773193359375</v>
      </c>
      <c r="AJ14" s="19" cm="1">
        <f t="array" aca="1" ref="AJ14" ca="1">INDIRECT(_xlfn.CONCAT(AJ$4,"_d!",AJ$1,$A14))</f>
        <v>116.84786224365234</v>
      </c>
      <c r="AK14" s="42">
        <f t="shared" ca="1" si="19"/>
        <v>117.67173894463293</v>
      </c>
      <c r="AL14" s="19" cm="1">
        <f t="array" aca="1" ref="AL14" ca="1">INDIRECT(_xlfn.CONCAT(AL$4,"_d!",AL$1,$A14))</f>
        <v>118.18650817871094</v>
      </c>
      <c r="AM14" s="19" cm="1">
        <f t="array" aca="1" ref="AM14" ca="1">INDIRECT(_xlfn.CONCAT(AM$4,"_d!",AM$1,$A14))</f>
        <v>117.35291290283203</v>
      </c>
      <c r="AN14" s="19" cm="1">
        <f t="array" aca="1" ref="AN14" ca="1">INDIRECT(_xlfn.CONCAT(AN$4,"_d!",AN$1,$A14))</f>
        <v>118.17423248291016</v>
      </c>
      <c r="AO14" s="19" cm="1">
        <f t="array" aca="1" ref="AO14" ca="1">INDIRECT(_xlfn.CONCAT(AO$4,"_d!",AO$1,$A14))</f>
        <v>116.24971771240234</v>
      </c>
      <c r="AP14" s="19" cm="1">
        <f t="array" aca="1" ref="AP14" ca="1">INDIRECT(_xlfn.CONCAT(AP$4,"_d!",AP$1,$A14))</f>
        <v>117.74542999267578</v>
      </c>
      <c r="AQ14" s="19" cm="1">
        <f t="array" aca="1" ref="AQ14" ca="1">INDIRECT(_xlfn.CONCAT(AQ$4,"_d!",AQ$1,$A14))</f>
        <v>116.79674530029297</v>
      </c>
      <c r="AR14" s="42">
        <f t="shared" ca="1" si="20"/>
        <v>117.71111042064605</v>
      </c>
      <c r="AS14" s="19" cm="1">
        <f t="array" aca="1" ref="AS14" ca="1">INDIRECT(_xlfn.CONCAT(AS$4,"_d!",AS$1,$A14))</f>
        <v>117.69049072265625</v>
      </c>
      <c r="AT14" s="19" cm="1">
        <f t="array" aca="1" ref="AT14" ca="1">INDIRECT(_xlfn.CONCAT(AT$4,"_d!",AT$1,$A14))</f>
        <v>117.56479644775391</v>
      </c>
      <c r="AU14" s="19" cm="1">
        <f t="array" aca="1" ref="AU14" ca="1">INDIRECT(_xlfn.CONCAT(AU$4,"_d!",AU$1,$A14))</f>
        <v>118.12403869628906</v>
      </c>
      <c r="AV14" s="19" cm="1">
        <f t="array" aca="1" ref="AV14" ca="1">INDIRECT(_xlfn.CONCAT(AV$4,"_d!",AV$1,$A14))</f>
        <v>116.40113830566406</v>
      </c>
      <c r="AW14" s="19" cm="1">
        <f t="array" aca="1" ref="AW14" ca="1">INDIRECT(_xlfn.CONCAT(AW$4,"_d!",AW$1,$A14))</f>
        <v>117.67905426025391</v>
      </c>
      <c r="AX14" s="19" cm="1">
        <f t="array" aca="1" ref="AX14" ca="1">INDIRECT(_xlfn.CONCAT(AX$4,"_d!",AX$1,$A14))</f>
        <v>116.86759948730469</v>
      </c>
      <c r="AY14" s="42">
        <f t="shared" ca="1" si="21"/>
        <v>117.56767023094766</v>
      </c>
      <c r="AZ14" s="19" cm="1">
        <f t="array" aca="1" ref="AZ14" ca="1">INDIRECT(_xlfn.CONCAT(AZ$4,"_d!",AZ$1,$A14))</f>
        <v>117.93540191650391</v>
      </c>
      <c r="BA14" s="19" cm="1">
        <f t="array" aca="1" ref="BA14" ca="1">INDIRECT(_xlfn.CONCAT(BA$4,"_d!",BA$1,$A14))</f>
        <v>117.13710784912109</v>
      </c>
      <c r="BB14" s="19" cm="1">
        <f t="array" aca="1" ref="BB14" ca="1">INDIRECT(_xlfn.CONCAT(BB$4,"_d!",BB$1,$A14))</f>
        <v>118.2979736328125</v>
      </c>
      <c r="BC14" s="19" cm="1">
        <f t="array" aca="1" ref="BC14" ca="1">INDIRECT(_xlfn.CONCAT(BC$4,"_d!",BC$1,$A14))</f>
        <v>116.45477294921875</v>
      </c>
      <c r="BD14" s="19" cm="1">
        <f t="array" aca="1" ref="BD14" ca="1">INDIRECT(_xlfn.CONCAT(BD$4,"_d!",BD$1,$A14))</f>
        <v>117.60922241210938</v>
      </c>
      <c r="BE14" s="19" cm="1">
        <f t="array" aca="1" ref="BE14" ca="1">INDIRECT(_xlfn.CONCAT(BE$4,"_d!",BE$1,$A14))</f>
        <v>117.32608795166016</v>
      </c>
      <c r="BF14" s="42">
        <f t="shared" ca="1" si="22"/>
        <v>117.57309393381158</v>
      </c>
      <c r="BG14" s="19" cm="1">
        <f t="array" aca="1" ref="BG14" ca="1">INDIRECT(_xlfn.CONCAT(BG$4,"_d!",BG$1,$A14))</f>
        <v>118.17406463623047</v>
      </c>
      <c r="BH14" s="19" cm="1">
        <f t="array" aca="1" ref="BH14" ca="1">INDIRECT(_xlfn.CONCAT(BH$4,"_d!",BH$1,$A14))</f>
        <v>117.57295989990234</v>
      </c>
      <c r="BI14" s="19" cm="1">
        <f t="array" aca="1" ref="BI14" ca="1">INDIRECT(_xlfn.CONCAT(BI$4,"_d!",BI$1,$A14))</f>
        <v>118.16474151611328</v>
      </c>
      <c r="BJ14" s="19" cm="1">
        <f t="array" aca="1" ref="BJ14" ca="1">INDIRECT(_xlfn.CONCAT(BJ$4,"_d!",BJ$1,$A14))</f>
        <v>116.82968139648438</v>
      </c>
      <c r="BK14" s="19" cm="1">
        <f t="array" aca="1" ref="BK14" ca="1">INDIRECT(_xlfn.CONCAT(BK$4,"_d!",BK$1,$A14))</f>
        <v>117.96184539794922</v>
      </c>
      <c r="BL14" s="19" cm="1">
        <f t="array" aca="1" ref="BL14" ca="1">INDIRECT(_xlfn.CONCAT(BL$4,"_d!",BL$1,$A14))</f>
        <v>117.37961578369141</v>
      </c>
      <c r="BM14" s="42">
        <f t="shared" ca="1" si="23"/>
        <v>117.84963869426591</v>
      </c>
      <c r="BN14" s="19" cm="1">
        <f t="array" aca="1" ref="BN14" ca="1">INDIRECT(_xlfn.CONCAT(BN$4,"_d!",BN$1,$A14))</f>
        <v>117.85468292236328</v>
      </c>
      <c r="BO14" s="19" cm="1">
        <f t="array" aca="1" ref="BO14" ca="1">INDIRECT(_xlfn.CONCAT(BO$4,"_d!",BO$1,$A14))</f>
        <v>117.30897521972656</v>
      </c>
      <c r="BP14" s="19" cm="1">
        <f t="array" aca="1" ref="BP14" ca="1">INDIRECT(_xlfn.CONCAT(BP$4,"_d!",BP$1,$A14))</f>
        <v>117.98326110839844</v>
      </c>
      <c r="BQ14" s="19" cm="1">
        <f t="array" aca="1" ref="BQ14" ca="1">INDIRECT(_xlfn.CONCAT(BQ$4,"_d!",BQ$1,$A14))</f>
        <v>115.3892822265625</v>
      </c>
      <c r="BR14" s="19" cm="1">
        <f t="array" aca="1" ref="BR14" ca="1">INDIRECT(_xlfn.CONCAT(BR$4,"_d!",BR$1,$A14))</f>
        <v>117.76595306396484</v>
      </c>
      <c r="BS14" s="19" cm="1">
        <f t="array" aca="1" ref="BS14" ca="1">INDIRECT(_xlfn.CONCAT(BS$4,"_d!",BS$1,$A14))</f>
        <v>117.64047241210938</v>
      </c>
      <c r="BT14" s="42">
        <f t="shared" ca="1" si="24"/>
        <v>117.55097081566812</v>
      </c>
      <c r="BU14" s="42"/>
      <c r="BV14" s="45">
        <f t="shared" ca="1" si="25"/>
        <v>117.4380206049584</v>
      </c>
      <c r="BW14" s="45">
        <f t="shared" ca="1" si="26"/>
        <v>117.45684264573249</v>
      </c>
      <c r="BX14" s="45">
        <f t="shared" ca="1" si="27"/>
        <v>117.72463236569503</v>
      </c>
      <c r="BY14" s="45">
        <f t="shared" ca="1" si="28"/>
        <v>117.41344935416325</v>
      </c>
      <c r="BZ14" s="45">
        <f t="shared" ca="1" si="29"/>
        <v>117.67173894463293</v>
      </c>
      <c r="CA14" s="45">
        <f t="shared" ca="1" si="30"/>
        <v>117.71111042064605</v>
      </c>
      <c r="CB14" s="45">
        <f t="shared" ca="1" si="31"/>
        <v>117.56767023094766</v>
      </c>
      <c r="CC14" s="45">
        <f t="shared" ca="1" si="32"/>
        <v>117.57309393381158</v>
      </c>
      <c r="CD14" s="45">
        <f t="shared" ca="1" si="33"/>
        <v>117.84963869426591</v>
      </c>
      <c r="CE14" s="45">
        <f t="shared" ca="1" si="34"/>
        <v>117.55097081566812</v>
      </c>
      <c r="CF14" s="45" cm="1">
        <f t="array" aca="1" ref="CF14" ca="1">+SUMPRODUCT($BV$3:$CE$3/100,$BV14:$CE14)</f>
        <v>117.60324388449871</v>
      </c>
      <c r="CG14" s="24"/>
      <c r="CH14" s="24">
        <f t="shared" ca="1" si="37"/>
        <v>1.910586305802453E-2</v>
      </c>
      <c r="CI14" s="24">
        <f t="shared" ca="1" si="35"/>
        <v>1.9296321453355691E-2</v>
      </c>
      <c r="CJ14" s="24">
        <f t="shared" ca="1" si="35"/>
        <v>1.9297165763636714E-2</v>
      </c>
      <c r="CK14" s="24">
        <f t="shared" ca="1" si="35"/>
        <v>1.8631714230346708E-2</v>
      </c>
      <c r="CL14" s="24">
        <f t="shared" ca="1" si="35"/>
        <v>1.9013715493452876E-2</v>
      </c>
      <c r="CM14" s="24">
        <f t="shared" ca="1" si="35"/>
        <v>1.9278568045856703E-2</v>
      </c>
      <c r="CN14" s="24">
        <f t="shared" ca="1" si="35"/>
        <v>1.8997499236949933E-2</v>
      </c>
      <c r="CO14" s="24">
        <f t="shared" ca="1" si="35"/>
        <v>1.8830518632309667E-2</v>
      </c>
      <c r="CP14" s="24">
        <f t="shared" ca="1" si="35"/>
        <v>1.8869797274782441E-2</v>
      </c>
      <c r="CQ14" s="24">
        <f t="shared" ca="1" si="35"/>
        <v>1.8527874930840849E-2</v>
      </c>
      <c r="CR14" s="24">
        <f t="shared" ca="1" si="35"/>
        <v>1.8921833255245213E-2</v>
      </c>
      <c r="CS14" s="24">
        <f>+[1]NAC!AX15</f>
        <v>1.7998770406141951E-2</v>
      </c>
      <c r="CT14" s="24"/>
    </row>
    <row r="15" spans="1:109" x14ac:dyDescent="0.25">
      <c r="A15">
        <f t="shared" si="36"/>
        <v>42</v>
      </c>
      <c r="B15" s="35">
        <f>+NAC!A15</f>
        <v>43009</v>
      </c>
      <c r="C15" s="19" cm="1">
        <f t="array" aca="1" ref="C15" ca="1">INDIRECT(_xlfn.CONCAT(C$4,"_d!",C$1,$A15))</f>
        <v>119.72279357910156</v>
      </c>
      <c r="D15" s="19" cm="1">
        <f t="array" aca="1" ref="D15" ca="1">INDIRECT(_xlfn.CONCAT(D$4,"_d!",D$1,$A15))</f>
        <v>118.97615051269531</v>
      </c>
      <c r="E15" s="19" cm="1">
        <f t="array" aca="1" ref="E15" ca="1">INDIRECT(_xlfn.CONCAT(E$4,"_d!",E$1,$A15))</f>
        <v>119.73805236816406</v>
      </c>
      <c r="F15" s="19" cm="1">
        <f t="array" aca="1" ref="F15" ca="1">INDIRECT(_xlfn.CONCAT(F$4,"_d!",F$1,$A15))</f>
        <v>117.91407012939453</v>
      </c>
      <c r="G15" s="19" cm="1">
        <f t="array" aca="1" ref="G15" ca="1">INDIRECT(_xlfn.CONCAT(G$4,"_d!",G$1,$A15))</f>
        <v>119.30662536621094</v>
      </c>
      <c r="H15" s="19" cm="1">
        <f t="array" aca="1" ref="H15" ca="1">INDIRECT(_xlfn.CONCAT(H$4,"_d!",H$1,$A15))</f>
        <v>118.65823364257813</v>
      </c>
      <c r="I15" s="42">
        <f t="shared" ca="1" si="15"/>
        <v>119.30400963967948</v>
      </c>
      <c r="J15" s="19" cm="1">
        <f t="array" aca="1" ref="J15" ca="1">INDIRECT(_xlfn.CONCAT(J$4,"_d!",J$1,$A15))</f>
        <v>119.56389617919922</v>
      </c>
      <c r="K15" s="19" cm="1">
        <f t="array" aca="1" ref="K15" ca="1">INDIRECT(_xlfn.CONCAT(K$4,"_d!",K$1,$A15))</f>
        <v>119.15012359619141</v>
      </c>
      <c r="L15" s="19" cm="1">
        <f t="array" aca="1" ref="L15" ca="1">INDIRECT(_xlfn.CONCAT(L$4,"_d!",L$1,$A15))</f>
        <v>119.85718536376953</v>
      </c>
      <c r="M15" s="19" cm="1">
        <f t="array" aca="1" ref="M15" ca="1">INDIRECT(_xlfn.CONCAT(M$4,"_d!",M$1,$A15))</f>
        <v>118.15602111816406</v>
      </c>
      <c r="N15" s="19" cm="1">
        <f t="array" aca="1" ref="N15" ca="1">INDIRECT(_xlfn.CONCAT(N$4,"_d!",N$1,$A15))</f>
        <v>119.5521240234375</v>
      </c>
      <c r="O15" s="19" cm="1">
        <f t="array" aca="1" ref="O15" ca="1">INDIRECT(_xlfn.CONCAT(O$4,"_d!",O$1,$A15))</f>
        <v>118.58494567871094</v>
      </c>
      <c r="P15" s="42">
        <f t="shared" ca="1" si="16"/>
        <v>119.32191577148518</v>
      </c>
      <c r="Q15" s="19" cm="1">
        <f t="array" aca="1" ref="Q15" ca="1">INDIRECT(_xlfn.CONCAT(Q$4,"_d!",Q$1,$A15))</f>
        <v>119.94839477539063</v>
      </c>
      <c r="R15" s="19" cm="1">
        <f t="array" aca="1" ref="R15" ca="1">INDIRECT(_xlfn.CONCAT(R$4,"_d!",R$1,$A15))</f>
        <v>119.39125061035156</v>
      </c>
      <c r="S15" s="19" cm="1">
        <f t="array" aca="1" ref="S15" ca="1">INDIRECT(_xlfn.CONCAT(S$4,"_d!",S$1,$A15))</f>
        <v>120.04779052734375</v>
      </c>
      <c r="T15" s="19" cm="1">
        <f t="array" aca="1" ref="T15" ca="1">INDIRECT(_xlfn.CONCAT(T$4,"_d!",T$1,$A15))</f>
        <v>117.8404541015625</v>
      </c>
      <c r="U15" s="19" cm="1">
        <f t="array" aca="1" ref="U15" ca="1">INDIRECT(_xlfn.CONCAT(U$4,"_d!",U$1,$A15))</f>
        <v>119.64183807373047</v>
      </c>
      <c r="V15" s="19" cm="1">
        <f t="array" aca="1" ref="V15" ca="1">INDIRECT(_xlfn.CONCAT(V$4,"_d!",V$1,$A15))</f>
        <v>118.69047546386719</v>
      </c>
      <c r="W15" s="42">
        <f t="shared" ca="1" si="17"/>
        <v>119.57979373471487</v>
      </c>
      <c r="X15" s="19" cm="1">
        <f t="array" aca="1" ref="X15" ca="1">INDIRECT(_xlfn.CONCAT(X$4,"_d!",X$1,$A15))</f>
        <v>119.36521911621094</v>
      </c>
      <c r="Y15" s="19" cm="1">
        <f t="array" aca="1" ref="Y15" ca="1">INDIRECT(_xlfn.CONCAT(Y$4,"_d!",Y$1,$A15))</f>
        <v>119.12443542480469</v>
      </c>
      <c r="Z15" s="19" cm="1">
        <f t="array" aca="1" ref="Z15" ca="1">INDIRECT(_xlfn.CONCAT(Z$4,"_d!",Z$1,$A15))</f>
        <v>120.15238952636719</v>
      </c>
      <c r="AA15" s="19" cm="1">
        <f t="array" aca="1" ref="AA15" ca="1">INDIRECT(_xlfn.CONCAT(AA$4,"_d!",AA$1,$A15))</f>
        <v>118.13568115234375</v>
      </c>
      <c r="AB15" s="19" cm="1">
        <f t="array" aca="1" ref="AB15" ca="1">INDIRECT(_xlfn.CONCAT(AB$4,"_d!",AB$1,$A15))</f>
        <v>119.80899810791016</v>
      </c>
      <c r="AC15" s="19" cm="1">
        <f t="array" aca="1" ref="AC15" ca="1">INDIRECT(_xlfn.CONCAT(AC$4,"_d!",AC$1,$A15))</f>
        <v>118.85490417480469</v>
      </c>
      <c r="AD15" s="42">
        <f t="shared" ca="1" si="18"/>
        <v>119.28019951842074</v>
      </c>
      <c r="AE15" s="19" cm="1">
        <f t="array" aca="1" ref="AE15" ca="1">INDIRECT(_xlfn.CONCAT(AE$4,"_d!",AE$1,$A15))</f>
        <v>119.66933441162109</v>
      </c>
      <c r="AF15" s="19" cm="1">
        <f t="array" aca="1" ref="AF15" ca="1">INDIRECT(_xlfn.CONCAT(AF$4,"_d!",AF$1,$A15))</f>
        <v>119.45645141601563</v>
      </c>
      <c r="AG15" s="19" cm="1">
        <f t="array" aca="1" ref="AG15" ca="1">INDIRECT(_xlfn.CONCAT(AG$4,"_d!",AG$1,$A15))</f>
        <v>120.24544525146484</v>
      </c>
      <c r="AH15" s="19" cm="1">
        <f t="array" aca="1" ref="AH15" ca="1">INDIRECT(_xlfn.CONCAT(AH$4,"_d!",AH$1,$A15))</f>
        <v>118.07339477539063</v>
      </c>
      <c r="AI15" s="19" cm="1">
        <f t="array" aca="1" ref="AI15" ca="1">INDIRECT(_xlfn.CONCAT(AI$4,"_d!",AI$1,$A15))</f>
        <v>119.81881713867188</v>
      </c>
      <c r="AJ15" s="19" cm="1">
        <f t="array" aca="1" ref="AJ15" ca="1">INDIRECT(_xlfn.CONCAT(AJ$4,"_d!",AJ$1,$A15))</f>
        <v>118.84244537353516</v>
      </c>
      <c r="AK15" s="42">
        <f t="shared" ca="1" si="19"/>
        <v>119.52475304391557</v>
      </c>
      <c r="AL15" s="19" cm="1">
        <f t="array" aca="1" ref="AL15" ca="1">INDIRECT(_xlfn.CONCAT(AL$4,"_d!",AL$1,$A15))</f>
        <v>119.78549957275391</v>
      </c>
      <c r="AM15" s="19" cm="1">
        <f t="array" aca="1" ref="AM15" ca="1">INDIRECT(_xlfn.CONCAT(AM$4,"_d!",AM$1,$A15))</f>
        <v>119.34246063232422</v>
      </c>
      <c r="AN15" s="19" cm="1">
        <f t="array" aca="1" ref="AN15" ca="1">INDIRECT(_xlfn.CONCAT(AN$4,"_d!",AN$1,$A15))</f>
        <v>120.37268829345703</v>
      </c>
      <c r="AO15" s="19" cm="1">
        <f t="array" aca="1" ref="AO15" ca="1">INDIRECT(_xlfn.CONCAT(AO$4,"_d!",AO$1,$A15))</f>
        <v>118.02366638183594</v>
      </c>
      <c r="AP15" s="19" cm="1">
        <f t="array" aca="1" ref="AP15" ca="1">INDIRECT(_xlfn.CONCAT(AP$4,"_d!",AP$1,$A15))</f>
        <v>119.80815887451172</v>
      </c>
      <c r="AQ15" s="19" cm="1">
        <f t="array" aca="1" ref="AQ15" ca="1">INDIRECT(_xlfn.CONCAT(AQ$4,"_d!",AQ$1,$A15))</f>
        <v>118.7242431640625</v>
      </c>
      <c r="AR15" s="42">
        <f t="shared" ca="1" si="20"/>
        <v>119.53798365563517</v>
      </c>
      <c r="AS15" s="19" cm="1">
        <f t="array" aca="1" ref="AS15" ca="1">INDIRECT(_xlfn.CONCAT(AS$4,"_d!",AS$1,$A15))</f>
        <v>119.24723815917969</v>
      </c>
      <c r="AT15" s="19" cm="1">
        <f t="array" aca="1" ref="AT15" ca="1">INDIRECT(_xlfn.CONCAT(AT$4,"_d!",AT$1,$A15))</f>
        <v>119.53861236572266</v>
      </c>
      <c r="AU15" s="19" cm="1">
        <f t="array" aca="1" ref="AU15" ca="1">INDIRECT(_xlfn.CONCAT(AU$4,"_d!",AU$1,$A15))</f>
        <v>120.27133941650391</v>
      </c>
      <c r="AV15" s="19" cm="1">
        <f t="array" aca="1" ref="AV15" ca="1">INDIRECT(_xlfn.CONCAT(AV$4,"_d!",AV$1,$A15))</f>
        <v>118.19857025146484</v>
      </c>
      <c r="AW15" s="19" cm="1">
        <f t="array" aca="1" ref="AW15" ca="1">INDIRECT(_xlfn.CONCAT(AW$4,"_d!",AW$1,$A15))</f>
        <v>119.6878662109375</v>
      </c>
      <c r="AX15" s="19" cm="1">
        <f t="array" aca="1" ref="AX15" ca="1">INDIRECT(_xlfn.CONCAT(AX$4,"_d!",AX$1,$A15))</f>
        <v>118.876708984375</v>
      </c>
      <c r="AY15" s="42">
        <f t="shared" ca="1" si="21"/>
        <v>119.36974981249753</v>
      </c>
      <c r="AZ15" s="19" cm="1">
        <f t="array" aca="1" ref="AZ15" ca="1">INDIRECT(_xlfn.CONCAT(AZ$4,"_d!",AZ$1,$A15))</f>
        <v>119.44940948486328</v>
      </c>
      <c r="BA15" s="19" cm="1">
        <f t="array" aca="1" ref="BA15" ca="1">INDIRECT(_xlfn.CONCAT(BA$4,"_d!",BA$1,$A15))</f>
        <v>119.12548828125</v>
      </c>
      <c r="BB15" s="19" cm="1">
        <f t="array" aca="1" ref="BB15" ca="1">INDIRECT(_xlfn.CONCAT(BB$4,"_d!",BB$1,$A15))</f>
        <v>120.43116760253906</v>
      </c>
      <c r="BC15" s="19" cm="1">
        <f t="array" aca="1" ref="BC15" ca="1">INDIRECT(_xlfn.CONCAT(BC$4,"_d!",BC$1,$A15))</f>
        <v>118.23605346679688</v>
      </c>
      <c r="BD15" s="19" cm="1">
        <f t="array" aca="1" ref="BD15" ca="1">INDIRECT(_xlfn.CONCAT(BD$4,"_d!",BD$1,$A15))</f>
        <v>119.55797576904297</v>
      </c>
      <c r="BE15" s="19" cm="1">
        <f t="array" aca="1" ref="BE15" ca="1">INDIRECT(_xlfn.CONCAT(BE$4,"_d!",BE$1,$A15))</f>
        <v>119.223388671875</v>
      </c>
      <c r="BF15" s="42">
        <f t="shared" ca="1" si="22"/>
        <v>119.34936113052683</v>
      </c>
      <c r="BG15" s="19" cm="1">
        <f t="array" aca="1" ref="BG15" ca="1">INDIRECT(_xlfn.CONCAT(BG$4,"_d!",BG$1,$A15))</f>
        <v>119.67909240722656</v>
      </c>
      <c r="BH15" s="19" cm="1">
        <f t="array" aca="1" ref="BH15" ca="1">INDIRECT(_xlfn.CONCAT(BH$4,"_d!",BH$1,$A15))</f>
        <v>119.54161071777344</v>
      </c>
      <c r="BI15" s="19" cm="1">
        <f t="array" aca="1" ref="BI15" ca="1">INDIRECT(_xlfn.CONCAT(BI$4,"_d!",BI$1,$A15))</f>
        <v>120.23369598388672</v>
      </c>
      <c r="BJ15" s="19" cm="1">
        <f t="array" aca="1" ref="BJ15" ca="1">INDIRECT(_xlfn.CONCAT(BJ$4,"_d!",BJ$1,$A15))</f>
        <v>118.61787414550781</v>
      </c>
      <c r="BK15" s="19" cm="1">
        <f t="array" aca="1" ref="BK15" ca="1">INDIRECT(_xlfn.CONCAT(BK$4,"_d!",BK$1,$A15))</f>
        <v>119.92073059082031</v>
      </c>
      <c r="BL15" s="19" cm="1">
        <f t="array" aca="1" ref="BL15" ca="1">INDIRECT(_xlfn.CONCAT(BL$4,"_d!",BL$1,$A15))</f>
        <v>119.30950164794922</v>
      </c>
      <c r="BM15" s="42">
        <f t="shared" ca="1" si="23"/>
        <v>119.61350951402351</v>
      </c>
      <c r="BN15" s="19" cm="1">
        <f t="array" aca="1" ref="BN15" ca="1">INDIRECT(_xlfn.CONCAT(BN$4,"_d!",BN$1,$A15))</f>
        <v>119.302001953125</v>
      </c>
      <c r="BO15" s="19" cm="1">
        <f t="array" aca="1" ref="BO15" ca="1">INDIRECT(_xlfn.CONCAT(BO$4,"_d!",BO$1,$A15))</f>
        <v>119.26058959960938</v>
      </c>
      <c r="BP15" s="19" cm="1">
        <f t="array" aca="1" ref="BP15" ca="1">INDIRECT(_xlfn.CONCAT(BP$4,"_d!",BP$1,$A15))</f>
        <v>120.04047393798828</v>
      </c>
      <c r="BQ15" s="19" cm="1">
        <f t="array" aca="1" ref="BQ15" ca="1">INDIRECT(_xlfn.CONCAT(BQ$4,"_d!",BQ$1,$A15))</f>
        <v>117.03069305419922</v>
      </c>
      <c r="BR15" s="19" cm="1">
        <f t="array" aca="1" ref="BR15" ca="1">INDIRECT(_xlfn.CONCAT(BR$4,"_d!",BR$1,$A15))</f>
        <v>119.72423553466797</v>
      </c>
      <c r="BS15" s="19" cm="1">
        <f t="array" aca="1" ref="BS15" ca="1">INDIRECT(_xlfn.CONCAT(BS$4,"_d!",BS$1,$A15))</f>
        <v>119.52850341796875</v>
      </c>
      <c r="BT15" s="42">
        <f t="shared" ca="1" si="24"/>
        <v>119.27434242944915</v>
      </c>
      <c r="BU15" s="42"/>
      <c r="BV15" s="45">
        <f t="shared" ca="1" si="25"/>
        <v>119.30400963967948</v>
      </c>
      <c r="BW15" s="45">
        <f t="shared" ca="1" si="26"/>
        <v>119.32191577148518</v>
      </c>
      <c r="BX15" s="45">
        <f t="shared" ca="1" si="27"/>
        <v>119.57979373471487</v>
      </c>
      <c r="BY15" s="45">
        <f t="shared" ca="1" si="28"/>
        <v>119.28019951842074</v>
      </c>
      <c r="BZ15" s="45">
        <f t="shared" ca="1" si="29"/>
        <v>119.52475304391557</v>
      </c>
      <c r="CA15" s="45">
        <f t="shared" ca="1" si="30"/>
        <v>119.53798365563517</v>
      </c>
      <c r="CB15" s="45">
        <f t="shared" ca="1" si="31"/>
        <v>119.36974981249753</v>
      </c>
      <c r="CC15" s="45">
        <f t="shared" ca="1" si="32"/>
        <v>119.34936113052683</v>
      </c>
      <c r="CD15" s="45">
        <f t="shared" ca="1" si="33"/>
        <v>119.61350951402351</v>
      </c>
      <c r="CE15" s="45">
        <f t="shared" ca="1" si="34"/>
        <v>119.27434242944915</v>
      </c>
      <c r="CF15" s="45" cm="1">
        <f t="array" aca="1" ref="CF15" ca="1">+SUMPRODUCT($BV$3:$CE$3/100,$BV15:$CE15)</f>
        <v>119.4058038466236</v>
      </c>
      <c r="CG15" s="24"/>
      <c r="CH15" s="24">
        <f t="shared" ca="1" si="37"/>
        <v>1.5889139012296161E-2</v>
      </c>
      <c r="CI15" s="24">
        <f t="shared" ca="1" si="35"/>
        <v>1.5878795000288104E-2</v>
      </c>
      <c r="CJ15" s="24">
        <f t="shared" ca="1" si="35"/>
        <v>1.575848088662557E-2</v>
      </c>
      <c r="CK15" s="24">
        <f t="shared" ca="1" si="35"/>
        <v>1.5898946624306021E-2</v>
      </c>
      <c r="CL15" s="24">
        <f t="shared" ca="1" si="35"/>
        <v>1.5747316355667396E-2</v>
      </c>
      <c r="CM15" s="24">
        <f t="shared" ca="1" si="35"/>
        <v>1.5519972825510653E-2</v>
      </c>
      <c r="CN15" s="24">
        <f t="shared" ca="1" si="35"/>
        <v>1.5328019837510753E-2</v>
      </c>
      <c r="CO15" s="24">
        <f t="shared" ca="1" si="35"/>
        <v>1.5107769450340536E-2</v>
      </c>
      <c r="CP15" s="24">
        <f t="shared" ca="1" si="35"/>
        <v>1.4967129634852361E-2</v>
      </c>
      <c r="CQ15" s="24">
        <f t="shared" ca="1" si="35"/>
        <v>1.4660632760604253E-2</v>
      </c>
      <c r="CR15" s="24">
        <f t="shared" ca="1" si="35"/>
        <v>1.5327468040722048E-2</v>
      </c>
      <c r="CS15" s="24">
        <f>+[1]NAC!AX16</f>
        <v>1.5117933281101781E-2</v>
      </c>
      <c r="CT15" s="24"/>
    </row>
    <row r="16" spans="1:109" x14ac:dyDescent="0.25">
      <c r="A16">
        <f t="shared" si="36"/>
        <v>43</v>
      </c>
      <c r="B16" s="35">
        <f>+NAC!A16</f>
        <v>43040</v>
      </c>
      <c r="C16" s="19" cm="1">
        <f t="array" aca="1" ref="C16" ca="1">INDIRECT(_xlfn.CONCAT(C$4,"_d!",C$1,$A16))</f>
        <v>121.05091857910156</v>
      </c>
      <c r="D16" s="19" cm="1">
        <f t="array" aca="1" ref="D16" ca="1">INDIRECT(_xlfn.CONCAT(D$4,"_d!",D$1,$A16))</f>
        <v>120.79959106445313</v>
      </c>
      <c r="E16" s="19" cm="1">
        <f t="array" aca="1" ref="E16" ca="1">INDIRECT(_xlfn.CONCAT(E$4,"_d!",E$1,$A16))</f>
        <v>121.19486236572266</v>
      </c>
      <c r="F16" s="19" cm="1">
        <f t="array" aca="1" ref="F16" ca="1">INDIRECT(_xlfn.CONCAT(F$4,"_d!",F$1,$A16))</f>
        <v>119.72280120849609</v>
      </c>
      <c r="G16" s="19" cm="1">
        <f t="array" aca="1" ref="G16" ca="1">INDIRECT(_xlfn.CONCAT(G$4,"_d!",G$1,$A16))</f>
        <v>121.02539825439453</v>
      </c>
      <c r="H16" s="19" cm="1">
        <f t="array" aca="1" ref="H16" ca="1">INDIRECT(_xlfn.CONCAT(H$4,"_d!",H$1,$A16))</f>
        <v>120.24703979492188</v>
      </c>
      <c r="I16" s="42">
        <f t="shared" ca="1" si="15"/>
        <v>120.86337681607621</v>
      </c>
      <c r="J16" s="19" cm="1">
        <f t="array" aca="1" ref="J16" ca="1">INDIRECT(_xlfn.CONCAT(J$4,"_d!",J$1,$A16))</f>
        <v>120.87618255615234</v>
      </c>
      <c r="K16" s="19" cm="1">
        <f t="array" aca="1" ref="K16" ca="1">INDIRECT(_xlfn.CONCAT(K$4,"_d!",K$1,$A16))</f>
        <v>121.01521301269531</v>
      </c>
      <c r="L16" s="19" cm="1">
        <f t="array" aca="1" ref="L16" ca="1">INDIRECT(_xlfn.CONCAT(L$4,"_d!",L$1,$A16))</f>
        <v>121.36572265625</v>
      </c>
      <c r="M16" s="19" cm="1">
        <f t="array" aca="1" ref="M16" ca="1">INDIRECT(_xlfn.CONCAT(M$4,"_d!",M$1,$A16))</f>
        <v>119.93375396728516</v>
      </c>
      <c r="N16" s="19" cm="1">
        <f t="array" aca="1" ref="N16" ca="1">INDIRECT(_xlfn.CONCAT(N$4,"_d!",N$1,$A16))</f>
        <v>121.31359100341797</v>
      </c>
      <c r="O16" s="19" cm="1">
        <f t="array" aca="1" ref="O16" ca="1">INDIRECT(_xlfn.CONCAT(O$4,"_d!",O$1,$A16))</f>
        <v>120.22518920898438</v>
      </c>
      <c r="P16" s="42">
        <f t="shared" ca="1" si="16"/>
        <v>120.89615180871003</v>
      </c>
      <c r="Q16" s="19" cm="1">
        <f t="array" aca="1" ref="Q16" ca="1">INDIRECT(_xlfn.CONCAT(Q$4,"_d!",Q$1,$A16))</f>
        <v>121.27030944824219</v>
      </c>
      <c r="R16" s="19" cm="1">
        <f t="array" aca="1" ref="R16" ca="1">INDIRECT(_xlfn.CONCAT(R$4,"_d!",R$1,$A16))</f>
        <v>121.27934265136719</v>
      </c>
      <c r="S16" s="19" cm="1">
        <f t="array" aca="1" ref="S16" ca="1">INDIRECT(_xlfn.CONCAT(S$4,"_d!",S$1,$A16))</f>
        <v>121.577880859375</v>
      </c>
      <c r="T16" s="19" cm="1">
        <f t="array" aca="1" ref="T16" ca="1">INDIRECT(_xlfn.CONCAT(T$4,"_d!",T$1,$A16))</f>
        <v>119.74199676513672</v>
      </c>
      <c r="U16" s="19" cm="1">
        <f t="array" aca="1" ref="U16" ca="1">INDIRECT(_xlfn.CONCAT(U$4,"_d!",U$1,$A16))</f>
        <v>121.51557159423828</v>
      </c>
      <c r="V16" s="19" cm="1">
        <f t="array" aca="1" ref="V16" ca="1">INDIRECT(_xlfn.CONCAT(V$4,"_d!",V$1,$A16))</f>
        <v>120.34364318847656</v>
      </c>
      <c r="W16" s="42">
        <f t="shared" ca="1" si="17"/>
        <v>121.18034543121162</v>
      </c>
      <c r="X16" s="19" cm="1">
        <f t="array" aca="1" ref="X16" ca="1">INDIRECT(_xlfn.CONCAT(X$4,"_d!",X$1,$A16))</f>
        <v>120.74928283691406</v>
      </c>
      <c r="Y16" s="19" cm="1">
        <f t="array" aca="1" ref="Y16" ca="1">INDIRECT(_xlfn.CONCAT(Y$4,"_d!",Y$1,$A16))</f>
        <v>121.03357696533203</v>
      </c>
      <c r="Z16" s="19" cm="1">
        <f t="array" aca="1" ref="Z16" ca="1">INDIRECT(_xlfn.CONCAT(Z$4,"_d!",Z$1,$A16))</f>
        <v>121.72991180419922</v>
      </c>
      <c r="AA16" s="19" cm="1">
        <f t="array" aca="1" ref="AA16" ca="1">INDIRECT(_xlfn.CONCAT(AA$4,"_d!",AA$1,$A16))</f>
        <v>119.91523742675781</v>
      </c>
      <c r="AB16" s="19" cm="1">
        <f t="array" aca="1" ref="AB16" ca="1">INDIRECT(_xlfn.CONCAT(AB$4,"_d!",AB$1,$A16))</f>
        <v>121.71597290039063</v>
      </c>
      <c r="AC16" s="19" cm="1">
        <f t="array" aca="1" ref="AC16" ca="1">INDIRECT(_xlfn.CONCAT(AC$4,"_d!",AC$1,$A16))</f>
        <v>120.55096435546875</v>
      </c>
      <c r="AD16" s="42">
        <f t="shared" ca="1" si="18"/>
        <v>120.91737668893734</v>
      </c>
      <c r="AE16" s="19" cm="1">
        <f t="array" aca="1" ref="AE16" ca="1">INDIRECT(_xlfn.CONCAT(AE$4,"_d!",AE$1,$A16))</f>
        <v>121.02093505859375</v>
      </c>
      <c r="AF16" s="19" cm="1">
        <f t="array" aca="1" ref="AF16" ca="1">INDIRECT(_xlfn.CONCAT(AF$4,"_d!",AF$1,$A16))</f>
        <v>121.38346862792969</v>
      </c>
      <c r="AG16" s="19" cm="1">
        <f t="array" aca="1" ref="AG16" ca="1">INDIRECT(_xlfn.CONCAT(AG$4,"_d!",AG$1,$A16))</f>
        <v>121.83953857421875</v>
      </c>
      <c r="AH16" s="19" cm="1">
        <f t="array" aca="1" ref="AH16" ca="1">INDIRECT(_xlfn.CONCAT(AH$4,"_d!",AH$1,$A16))</f>
        <v>119.94351959228516</v>
      </c>
      <c r="AI16" s="19" cm="1">
        <f t="array" aca="1" ref="AI16" ca="1">INDIRECT(_xlfn.CONCAT(AI$4,"_d!",AI$1,$A16))</f>
        <v>121.62824249267578</v>
      </c>
      <c r="AJ16" s="19" cm="1">
        <f t="array" aca="1" ref="AJ16" ca="1">INDIRECT(_xlfn.CONCAT(AJ$4,"_d!",AJ$1,$A16))</f>
        <v>120.55502319335938</v>
      </c>
      <c r="AK16" s="42">
        <f t="shared" ca="1" si="19"/>
        <v>121.15400276979426</v>
      </c>
      <c r="AL16" s="19" cm="1">
        <f t="array" aca="1" ref="AL16" ca="1">INDIRECT(_xlfn.CONCAT(AL$4,"_d!",AL$1,$A16))</f>
        <v>121.13140106201172</v>
      </c>
      <c r="AM16" s="19" cm="1">
        <f t="array" aca="1" ref="AM16" ca="1">INDIRECT(_xlfn.CONCAT(AM$4,"_d!",AM$1,$A16))</f>
        <v>121.26533508300781</v>
      </c>
      <c r="AN16" s="19" cm="1">
        <f t="array" aca="1" ref="AN16" ca="1">INDIRECT(_xlfn.CONCAT(AN$4,"_d!",AN$1,$A16))</f>
        <v>121.94252777099609</v>
      </c>
      <c r="AO16" s="19" cm="1">
        <f t="array" aca="1" ref="AO16" ca="1">INDIRECT(_xlfn.CONCAT(AO$4,"_d!",AO$1,$A16))</f>
        <v>119.86215209960938</v>
      </c>
      <c r="AP16" s="19" cm="1">
        <f t="array" aca="1" ref="AP16" ca="1">INDIRECT(_xlfn.CONCAT(AP$4,"_d!",AP$1,$A16))</f>
        <v>121.68842315673828</v>
      </c>
      <c r="AQ16" s="19" cm="1">
        <f t="array" aca="1" ref="AQ16" ca="1">INDIRECT(_xlfn.CONCAT(AQ$4,"_d!",AQ$1,$A16))</f>
        <v>120.36320495605469</v>
      </c>
      <c r="AR16" s="42">
        <f t="shared" ca="1" si="20"/>
        <v>121.16009946222613</v>
      </c>
      <c r="AS16" s="19" cm="1">
        <f t="array" aca="1" ref="AS16" ca="1">INDIRECT(_xlfn.CONCAT(AS$4,"_d!",AS$1,$A16))</f>
        <v>120.66445159912109</v>
      </c>
      <c r="AT16" s="19" cm="1">
        <f t="array" aca="1" ref="AT16" ca="1">INDIRECT(_xlfn.CONCAT(AT$4,"_d!",AT$1,$A16))</f>
        <v>121.49678039550781</v>
      </c>
      <c r="AU16" s="19" cm="1">
        <f t="array" aca="1" ref="AU16" ca="1">INDIRECT(_xlfn.CONCAT(AU$4,"_d!",AU$1,$A16))</f>
        <v>121.85850524902344</v>
      </c>
      <c r="AV16" s="19" cm="1">
        <f t="array" aca="1" ref="AV16" ca="1">INDIRECT(_xlfn.CONCAT(AV$4,"_d!",AV$1,$A16))</f>
        <v>120.06334686279297</v>
      </c>
      <c r="AW16" s="19" cm="1">
        <f t="array" aca="1" ref="AW16" ca="1">INDIRECT(_xlfn.CONCAT(AW$4,"_d!",AW$1,$A16))</f>
        <v>121.61841583251953</v>
      </c>
      <c r="AX16" s="19" cm="1">
        <f t="array" aca="1" ref="AX16" ca="1">INDIRECT(_xlfn.CONCAT(AX$4,"_d!",AX$1,$A16))</f>
        <v>120.57466125488281</v>
      </c>
      <c r="AY16" s="42">
        <f t="shared" ca="1" si="21"/>
        <v>121.0433377024039</v>
      </c>
      <c r="AZ16" s="19" cm="1">
        <f t="array" aca="1" ref="AZ16" ca="1">INDIRECT(_xlfn.CONCAT(AZ$4,"_d!",AZ$1,$A16))</f>
        <v>120.85645294189453</v>
      </c>
      <c r="BA16" s="19" cm="1">
        <f t="array" aca="1" ref="BA16" ca="1">INDIRECT(_xlfn.CONCAT(BA$4,"_d!",BA$1,$A16))</f>
        <v>121.09474182128906</v>
      </c>
      <c r="BB16" s="19" cm="1">
        <f t="array" aca="1" ref="BB16" ca="1">INDIRECT(_xlfn.CONCAT(BB$4,"_d!",BB$1,$A16))</f>
        <v>122.06346130371094</v>
      </c>
      <c r="BC16" s="19" cm="1">
        <f t="array" aca="1" ref="BC16" ca="1">INDIRECT(_xlfn.CONCAT(BC$4,"_d!",BC$1,$A16))</f>
        <v>120.07024383544922</v>
      </c>
      <c r="BD16" s="19" cm="1">
        <f t="array" aca="1" ref="BD16" ca="1">INDIRECT(_xlfn.CONCAT(BD$4,"_d!",BD$1,$A16))</f>
        <v>121.56417846679688</v>
      </c>
      <c r="BE16" s="19" cm="1">
        <f t="array" aca="1" ref="BE16" ca="1">INDIRECT(_xlfn.CONCAT(BE$4,"_d!",BE$1,$A16))</f>
        <v>120.96232604980469</v>
      </c>
      <c r="BF16" s="42">
        <f t="shared" ca="1" si="22"/>
        <v>121.03120650065438</v>
      </c>
      <c r="BG16" s="19" cm="1">
        <f t="array" aca="1" ref="BG16" ca="1">INDIRECT(_xlfn.CONCAT(BG$4,"_d!",BG$1,$A16))</f>
        <v>121.05528259277344</v>
      </c>
      <c r="BH16" s="19" cm="1">
        <f t="array" aca="1" ref="BH16" ca="1">INDIRECT(_xlfn.CONCAT(BH$4,"_d!",BH$1,$A16))</f>
        <v>121.52799987792969</v>
      </c>
      <c r="BI16" s="19" cm="1">
        <f t="array" aca="1" ref="BI16" ca="1">INDIRECT(_xlfn.CONCAT(BI$4,"_d!",BI$1,$A16))</f>
        <v>121.90756225585938</v>
      </c>
      <c r="BJ16" s="19" cm="1">
        <f t="array" aca="1" ref="BJ16" ca="1">INDIRECT(_xlfn.CONCAT(BJ$4,"_d!",BJ$1,$A16))</f>
        <v>120.44926452636719</v>
      </c>
      <c r="BK16" s="19" cm="1">
        <f t="array" aca="1" ref="BK16" ca="1">INDIRECT(_xlfn.CONCAT(BK$4,"_d!",BK$1,$A16))</f>
        <v>121.89283752441406</v>
      </c>
      <c r="BL16" s="19" cm="1">
        <f t="array" aca="1" ref="BL16" ca="1">INDIRECT(_xlfn.CONCAT(BL$4,"_d!",BL$1,$A16))</f>
        <v>121.04669189453125</v>
      </c>
      <c r="BM16" s="42">
        <f t="shared" ca="1" si="23"/>
        <v>121.28842178233627</v>
      </c>
      <c r="BN16" s="19" cm="1">
        <f t="array" aca="1" ref="BN16" ca="1">INDIRECT(_xlfn.CONCAT(BN$4,"_d!",BN$1,$A16))</f>
        <v>120.70259857177734</v>
      </c>
      <c r="BO16" s="19" cm="1">
        <f t="array" aca="1" ref="BO16" ca="1">INDIRECT(_xlfn.CONCAT(BO$4,"_d!",BO$1,$A16))</f>
        <v>121.25402069091797</v>
      </c>
      <c r="BP16" s="19" cm="1">
        <f t="array" aca="1" ref="BP16" ca="1">INDIRECT(_xlfn.CONCAT(BP$4,"_d!",BP$1,$A16))</f>
        <v>121.74812316894531</v>
      </c>
      <c r="BQ16" s="19" cm="1">
        <f t="array" aca="1" ref="BQ16" ca="1">INDIRECT(_xlfn.CONCAT(BQ$4,"_d!",BQ$1,$A16))</f>
        <v>118.99346160888672</v>
      </c>
      <c r="BR16" s="19" cm="1">
        <f t="array" aca="1" ref="BR16" ca="1">INDIRECT(_xlfn.CONCAT(BR$4,"_d!",BR$1,$A16))</f>
        <v>121.78299713134766</v>
      </c>
      <c r="BS16" s="19" cm="1">
        <f t="array" aca="1" ref="BS16" ca="1">INDIRECT(_xlfn.CONCAT(BS$4,"_d!",BS$1,$A16))</f>
        <v>121.23482513427734</v>
      </c>
      <c r="BT16" s="42">
        <f t="shared" ca="1" si="24"/>
        <v>120.97393493176328</v>
      </c>
      <c r="BU16" s="42"/>
      <c r="BV16" s="45">
        <f t="shared" ca="1" si="25"/>
        <v>120.86337681607621</v>
      </c>
      <c r="BW16" s="45">
        <f t="shared" ca="1" si="26"/>
        <v>120.89615180871003</v>
      </c>
      <c r="BX16" s="45">
        <f t="shared" ca="1" si="27"/>
        <v>121.18034543121162</v>
      </c>
      <c r="BY16" s="45">
        <f t="shared" ca="1" si="28"/>
        <v>120.91737668893734</v>
      </c>
      <c r="BZ16" s="45">
        <f t="shared" ca="1" si="29"/>
        <v>121.15400276979426</v>
      </c>
      <c r="CA16" s="45">
        <f t="shared" ca="1" si="30"/>
        <v>121.16009946222613</v>
      </c>
      <c r="CB16" s="45">
        <f t="shared" ca="1" si="31"/>
        <v>121.0433377024039</v>
      </c>
      <c r="CC16" s="45">
        <f t="shared" ca="1" si="32"/>
        <v>121.03120650065438</v>
      </c>
      <c r="CD16" s="45">
        <f t="shared" ca="1" si="33"/>
        <v>121.28842178233627</v>
      </c>
      <c r="CE16" s="45">
        <f t="shared" ca="1" si="34"/>
        <v>120.97393493176328</v>
      </c>
      <c r="CF16" s="45" cm="1">
        <f t="array" aca="1" ref="CF16" ca="1">+SUMPRODUCT($BV$3:$CE$3/100,$BV16:$CE16)</f>
        <v>121.05527201980684</v>
      </c>
      <c r="CG16" s="24"/>
      <c r="CH16" s="24">
        <f t="shared" ca="1" si="37"/>
        <v>1.307053452022533E-2</v>
      </c>
      <c r="CI16" s="24">
        <f t="shared" ca="1" si="35"/>
        <v>1.3193184395728919E-2</v>
      </c>
      <c r="CJ16" s="24">
        <f t="shared" ca="1" si="35"/>
        <v>1.3384800613116532E-2</v>
      </c>
      <c r="CK16" s="24">
        <f t="shared" ca="1" si="35"/>
        <v>1.37254731055656E-2</v>
      </c>
      <c r="CL16" s="24">
        <f t="shared" ca="1" si="35"/>
        <v>1.3631065401825904E-2</v>
      </c>
      <c r="CM16" s="24">
        <f t="shared" ca="1" si="35"/>
        <v>1.3569877598604396E-2</v>
      </c>
      <c r="CN16" s="24">
        <f t="shared" ca="1" si="35"/>
        <v>1.4020201035314095E-2</v>
      </c>
      <c r="CO16" s="24">
        <f t="shared" ca="1" si="35"/>
        <v>1.4091783602328656E-2</v>
      </c>
      <c r="CP16" s="24">
        <f t="shared" ca="1" si="35"/>
        <v>1.400270149348315E-2</v>
      </c>
      <c r="CQ16" s="24">
        <f t="shared" ca="1" si="35"/>
        <v>1.4249439298476441E-2</v>
      </c>
      <c r="CR16" s="24">
        <f t="shared" ca="1" si="35"/>
        <v>1.3813969841047102E-2</v>
      </c>
      <c r="CS16" s="24">
        <f>+[1]NAC!AX17</f>
        <v>1.1883423631104506E-2</v>
      </c>
      <c r="CT16" s="24"/>
    </row>
    <row r="17" spans="1:111" x14ac:dyDescent="0.25">
      <c r="A17">
        <f t="shared" si="36"/>
        <v>44</v>
      </c>
      <c r="B17" s="35">
        <f>+NAC!A17</f>
        <v>43070</v>
      </c>
      <c r="C17" s="19" cm="1">
        <f t="array" aca="1" ref="C17" ca="1">INDIRECT(_xlfn.CONCAT(C$4,"_d!",C$1,$A17))</f>
        <v>124.92650604248047</v>
      </c>
      <c r="D17" s="19" cm="1">
        <f t="array" aca="1" ref="D17" ca="1">INDIRECT(_xlfn.CONCAT(D$4,"_d!",D$1,$A17))</f>
        <v>124.28070068359375</v>
      </c>
      <c r="E17" s="19" cm="1">
        <f t="array" aca="1" ref="E17" ca="1">INDIRECT(_xlfn.CONCAT(E$4,"_d!",E$1,$A17))</f>
        <v>123.95622253417969</v>
      </c>
      <c r="F17" s="19" cm="1">
        <f t="array" aca="1" ref="F17" ca="1">INDIRECT(_xlfn.CONCAT(F$4,"_d!",F$1,$A17))</f>
        <v>122.29387664794922</v>
      </c>
      <c r="G17" s="19" cm="1">
        <f t="array" aca="1" ref="G17" ca="1">INDIRECT(_xlfn.CONCAT(G$4,"_d!",G$1,$A17))</f>
        <v>124.61968231201172</v>
      </c>
      <c r="H17" s="19" cm="1">
        <f t="array" aca="1" ref="H17" ca="1">INDIRECT(_xlfn.CONCAT(H$4,"_d!",H$1,$A17))</f>
        <v>123.25078582763672</v>
      </c>
      <c r="I17" s="42">
        <f t="shared" ca="1" si="15"/>
        <v>124.39931858587221</v>
      </c>
      <c r="J17" s="19" cm="1">
        <f t="array" aca="1" ref="J17" ca="1">INDIRECT(_xlfn.CONCAT(J$4,"_d!",J$1,$A17))</f>
        <v>124.38441467285156</v>
      </c>
      <c r="K17" s="19" cm="1">
        <f t="array" aca="1" ref="K17" ca="1">INDIRECT(_xlfn.CONCAT(K$4,"_d!",K$1,$A17))</f>
        <v>124.72406005859375</v>
      </c>
      <c r="L17" s="19" cm="1">
        <f t="array" aca="1" ref="L17" ca="1">INDIRECT(_xlfn.CONCAT(L$4,"_d!",L$1,$A17))</f>
        <v>124.23841857910156</v>
      </c>
      <c r="M17" s="19" cm="1">
        <f t="array" aca="1" ref="M17" ca="1">INDIRECT(_xlfn.CONCAT(M$4,"_d!",M$1,$A17))</f>
        <v>122.50651550292969</v>
      </c>
      <c r="N17" s="19" cm="1">
        <f t="array" aca="1" ref="N17" ca="1">INDIRECT(_xlfn.CONCAT(N$4,"_d!",N$1,$A17))</f>
        <v>125.09835815429688</v>
      </c>
      <c r="O17" s="19" cm="1">
        <f t="array" aca="1" ref="O17" ca="1">INDIRECT(_xlfn.CONCAT(O$4,"_d!",O$1,$A17))</f>
        <v>123.13351440429688</v>
      </c>
      <c r="P17" s="42">
        <f t="shared" ca="1" si="16"/>
        <v>124.36113080210629</v>
      </c>
      <c r="Q17" s="19" cm="1">
        <f t="array" aca="1" ref="Q17" ca="1">INDIRECT(_xlfn.CONCAT(Q$4,"_d!",Q$1,$A17))</f>
        <v>125.44364166259766</v>
      </c>
      <c r="R17" s="19" cm="1">
        <f t="array" aca="1" ref="R17" ca="1">INDIRECT(_xlfn.CONCAT(R$4,"_d!",R$1,$A17))</f>
        <v>125.33467864990234</v>
      </c>
      <c r="S17" s="19" cm="1">
        <f t="array" aca="1" ref="S17" ca="1">INDIRECT(_xlfn.CONCAT(S$4,"_d!",S$1,$A17))</f>
        <v>124.53909301757813</v>
      </c>
      <c r="T17" s="19" cm="1">
        <f t="array" aca="1" ref="T17" ca="1">INDIRECT(_xlfn.CONCAT(T$4,"_d!",T$1,$A17))</f>
        <v>122.48584747314453</v>
      </c>
      <c r="U17" s="19" cm="1">
        <f t="array" aca="1" ref="U17" ca="1">INDIRECT(_xlfn.CONCAT(U$4,"_d!",U$1,$A17))</f>
        <v>125.42513275146484</v>
      </c>
      <c r="V17" s="19" cm="1">
        <f t="array" aca="1" ref="V17" ca="1">INDIRECT(_xlfn.CONCAT(V$4,"_d!",V$1,$A17))</f>
        <v>123.32077026367188</v>
      </c>
      <c r="W17" s="42">
        <f t="shared" ca="1" si="17"/>
        <v>125.07310932494354</v>
      </c>
      <c r="X17" s="19" cm="1">
        <f t="array" aca="1" ref="X17" ca="1">INDIRECT(_xlfn.CONCAT(X$4,"_d!",X$1,$A17))</f>
        <v>124.44944000244141</v>
      </c>
      <c r="Y17" s="19" cm="1">
        <f t="array" aca="1" ref="Y17" ca="1">INDIRECT(_xlfn.CONCAT(Y$4,"_d!",Y$1,$A17))</f>
        <v>124.56526184082031</v>
      </c>
      <c r="Z17" s="19" cm="1">
        <f t="array" aca="1" ref="Z17" ca="1">INDIRECT(_xlfn.CONCAT(Z$4,"_d!",Z$1,$A17))</f>
        <v>124.76552581787109</v>
      </c>
      <c r="AA17" s="19" cm="1">
        <f t="array" aca="1" ref="AA17" ca="1">INDIRECT(_xlfn.CONCAT(AA$4,"_d!",AA$1,$A17))</f>
        <v>122.60923767089844</v>
      </c>
      <c r="AB17" s="19" cm="1">
        <f t="array" aca="1" ref="AB17" ca="1">INDIRECT(_xlfn.CONCAT(AB$4,"_d!",AB$1,$A17))</f>
        <v>125.86163330078125</v>
      </c>
      <c r="AC17" s="19" cm="1">
        <f t="array" aca="1" ref="AC17" ca="1">INDIRECT(_xlfn.CONCAT(AC$4,"_d!",AC$1,$A17))</f>
        <v>123.64028930664063</v>
      </c>
      <c r="AD17" s="42">
        <f t="shared" ca="1" si="18"/>
        <v>124.45818588696069</v>
      </c>
      <c r="AE17" s="19" cm="1">
        <f t="array" aca="1" ref="AE17" ca="1">INDIRECT(_xlfn.CONCAT(AE$4,"_d!",AE$1,$A17))</f>
        <v>124.97467041015625</v>
      </c>
      <c r="AF17" s="19" cm="1">
        <f t="array" aca="1" ref="AF17" ca="1">INDIRECT(_xlfn.CONCAT(AF$4,"_d!",AF$1,$A17))</f>
        <v>125.27440643310547</v>
      </c>
      <c r="AG17" s="19" cm="1">
        <f t="array" aca="1" ref="AG17" ca="1">INDIRECT(_xlfn.CONCAT(AG$4,"_d!",AG$1,$A17))</f>
        <v>124.78981781005859</v>
      </c>
      <c r="AH17" s="19" cm="1">
        <f t="array" aca="1" ref="AH17" ca="1">INDIRECT(_xlfn.CONCAT(AH$4,"_d!",AH$1,$A17))</f>
        <v>122.70320892333984</v>
      </c>
      <c r="AI17" s="19" cm="1">
        <f t="array" aca="1" ref="AI17" ca="1">INDIRECT(_xlfn.CONCAT(AI$4,"_d!",AI$1,$A17))</f>
        <v>125.48414611816406</v>
      </c>
      <c r="AJ17" s="19" cm="1">
        <f t="array" aca="1" ref="AJ17" ca="1">INDIRECT(_xlfn.CONCAT(AJ$4,"_d!",AJ$1,$A17))</f>
        <v>123.51417541503906</v>
      </c>
      <c r="AK17" s="42">
        <f t="shared" ca="1" si="19"/>
        <v>124.8933441046687</v>
      </c>
      <c r="AL17" s="19" cm="1">
        <f t="array" aca="1" ref="AL17" ca="1">INDIRECT(_xlfn.CONCAT(AL$4,"_d!",AL$1,$A17))</f>
        <v>125.04933166503906</v>
      </c>
      <c r="AM17" s="19" cm="1">
        <f t="array" aca="1" ref="AM17" ca="1">INDIRECT(_xlfn.CONCAT(AM$4,"_d!",AM$1,$A17))</f>
        <v>125.16993713378906</v>
      </c>
      <c r="AN17" s="19" cm="1">
        <f t="array" aca="1" ref="AN17" ca="1">INDIRECT(_xlfn.CONCAT(AN$4,"_d!",AN$1,$A17))</f>
        <v>124.94225311279297</v>
      </c>
      <c r="AO17" s="19" cm="1">
        <f t="array" aca="1" ref="AO17" ca="1">INDIRECT(_xlfn.CONCAT(AO$4,"_d!",AO$1,$A17))</f>
        <v>122.53083038330078</v>
      </c>
      <c r="AP17" s="19" cm="1">
        <f t="array" aca="1" ref="AP17" ca="1">INDIRECT(_xlfn.CONCAT(AP$4,"_d!",AP$1,$A17))</f>
        <v>125.76074981689453</v>
      </c>
      <c r="AQ17" s="19" cm="1">
        <f t="array" aca="1" ref="AQ17" ca="1">INDIRECT(_xlfn.CONCAT(AQ$4,"_d!",AQ$1,$A17))</f>
        <v>123.20106506347656</v>
      </c>
      <c r="AR17" s="42">
        <f t="shared" ca="1" si="20"/>
        <v>124.89399893811201</v>
      </c>
      <c r="AS17" s="19" cm="1">
        <f t="array" aca="1" ref="AS17" ca="1">INDIRECT(_xlfn.CONCAT(AS$4,"_d!",AS$1,$A17))</f>
        <v>124.44232940673828</v>
      </c>
      <c r="AT17" s="19" cm="1">
        <f t="array" aca="1" ref="AT17" ca="1">INDIRECT(_xlfn.CONCAT(AT$4,"_d!",AT$1,$A17))</f>
        <v>125.6090087890625</v>
      </c>
      <c r="AU17" s="19" cm="1">
        <f t="array" aca="1" ref="AU17" ca="1">INDIRECT(_xlfn.CONCAT(AU$4,"_d!",AU$1,$A17))</f>
        <v>124.89597320556641</v>
      </c>
      <c r="AV17" s="19" cm="1">
        <f t="array" aca="1" ref="AV17" ca="1">INDIRECT(_xlfn.CONCAT(AV$4,"_d!",AV$1,$A17))</f>
        <v>122.87693023681641</v>
      </c>
      <c r="AW17" s="19" cm="1">
        <f t="array" aca="1" ref="AW17" ca="1">INDIRECT(_xlfn.CONCAT(AW$4,"_d!",AW$1,$A17))</f>
        <v>125.69033813476563</v>
      </c>
      <c r="AX17" s="19" cm="1">
        <f t="array" aca="1" ref="AX17" ca="1">INDIRECT(_xlfn.CONCAT(AX$4,"_d!",AX$1,$A17))</f>
        <v>123.61939239501953</v>
      </c>
      <c r="AY17" s="42">
        <f t="shared" ca="1" si="21"/>
        <v>124.8054752997265</v>
      </c>
      <c r="AZ17" s="19" cm="1">
        <f t="array" aca="1" ref="AZ17" ca="1">INDIRECT(_xlfn.CONCAT(AZ$4,"_d!",AZ$1,$A17))</f>
        <v>124.88144683837891</v>
      </c>
      <c r="BA17" s="19" cm="1">
        <f t="array" aca="1" ref="BA17" ca="1">INDIRECT(_xlfn.CONCAT(BA$4,"_d!",BA$1,$A17))</f>
        <v>124.8984375</v>
      </c>
      <c r="BB17" s="19" cm="1">
        <f t="array" aca="1" ref="BB17" ca="1">INDIRECT(_xlfn.CONCAT(BB$4,"_d!",BB$1,$A17))</f>
        <v>125.27028656005859</v>
      </c>
      <c r="BC17" s="19" cm="1">
        <f t="array" aca="1" ref="BC17" ca="1">INDIRECT(_xlfn.CONCAT(BC$4,"_d!",BC$1,$A17))</f>
        <v>122.87593078613281</v>
      </c>
      <c r="BD17" s="19" cm="1">
        <f t="array" aca="1" ref="BD17" ca="1">INDIRECT(_xlfn.CONCAT(BD$4,"_d!",BD$1,$A17))</f>
        <v>125.67970275878906</v>
      </c>
      <c r="BE17" s="19" cm="1">
        <f t="array" aca="1" ref="BE17" ca="1">INDIRECT(_xlfn.CONCAT(BE$4,"_d!",BE$1,$A17))</f>
        <v>124.00904846191406</v>
      </c>
      <c r="BF17" s="42">
        <f t="shared" ca="1" si="22"/>
        <v>124.81546969087238</v>
      </c>
      <c r="BG17" s="19" cm="1">
        <f t="array" aca="1" ref="BG17" ca="1">INDIRECT(_xlfn.CONCAT(BG$4,"_d!",BG$1,$A17))</f>
        <v>125.13992309570313</v>
      </c>
      <c r="BH17" s="19" cm="1">
        <f t="array" aca="1" ref="BH17" ca="1">INDIRECT(_xlfn.CONCAT(BH$4,"_d!",BH$1,$A17))</f>
        <v>125.60926818847656</v>
      </c>
      <c r="BI17" s="19" cm="1">
        <f t="array" aca="1" ref="BI17" ca="1">INDIRECT(_xlfn.CONCAT(BI$4,"_d!",BI$1,$A17))</f>
        <v>125.32512664794922</v>
      </c>
      <c r="BJ17" s="19" cm="1">
        <f t="array" aca="1" ref="BJ17" ca="1">INDIRECT(_xlfn.CONCAT(BJ$4,"_d!",BJ$1,$A17))</f>
        <v>123.49526214599609</v>
      </c>
      <c r="BK17" s="19" cm="1">
        <f t="array" aca="1" ref="BK17" ca="1">INDIRECT(_xlfn.CONCAT(BK$4,"_d!",BK$1,$A17))</f>
        <v>126.11576843261719</v>
      </c>
      <c r="BL17" s="19" cm="1">
        <f t="array" aca="1" ref="BL17" ca="1">INDIRECT(_xlfn.CONCAT(BL$4,"_d!",BL$1,$A17))</f>
        <v>124.24863433837891</v>
      </c>
      <c r="BM17" s="42">
        <f t="shared" ca="1" si="23"/>
        <v>125.23134905243933</v>
      </c>
      <c r="BN17" s="19" cm="1">
        <f t="array" aca="1" ref="BN17" ca="1">INDIRECT(_xlfn.CONCAT(BN$4,"_d!",BN$1,$A17))</f>
        <v>124.84819030761719</v>
      </c>
      <c r="BO17" s="19" cm="1">
        <f t="array" aca="1" ref="BO17" ca="1">INDIRECT(_xlfn.CONCAT(BO$4,"_d!",BO$1,$A17))</f>
        <v>125.2696533203125</v>
      </c>
      <c r="BP17" s="19" cm="1">
        <f t="array" aca="1" ref="BP17" ca="1">INDIRECT(_xlfn.CONCAT(BP$4,"_d!",BP$1,$A17))</f>
        <v>125.10004425048828</v>
      </c>
      <c r="BQ17" s="19" cm="1">
        <f t="array" aca="1" ref="BQ17" ca="1">INDIRECT(_xlfn.CONCAT(BQ$4,"_d!",BQ$1,$A17))</f>
        <v>121.8216552734375</v>
      </c>
      <c r="BR17" s="19" cm="1">
        <f t="array" aca="1" ref="BR17" ca="1">INDIRECT(_xlfn.CONCAT(BR$4,"_d!",BR$1,$A17))</f>
        <v>126.22936248779297</v>
      </c>
      <c r="BS17" s="19" cm="1">
        <f t="array" aca="1" ref="BS17" ca="1">INDIRECT(_xlfn.CONCAT(BS$4,"_d!",BS$1,$A17))</f>
        <v>124.53346252441406</v>
      </c>
      <c r="BT17" s="42">
        <f t="shared" ca="1" si="24"/>
        <v>124.92649675595054</v>
      </c>
      <c r="BU17" s="42"/>
      <c r="BV17" s="45">
        <f t="shared" ca="1" si="25"/>
        <v>124.39931858587221</v>
      </c>
      <c r="BW17" s="45">
        <f t="shared" ca="1" si="26"/>
        <v>124.36113080210629</v>
      </c>
      <c r="BX17" s="45">
        <f t="shared" ca="1" si="27"/>
        <v>125.07310932494354</v>
      </c>
      <c r="BY17" s="45">
        <f t="shared" ca="1" si="28"/>
        <v>124.45818588696069</v>
      </c>
      <c r="BZ17" s="45">
        <f t="shared" ca="1" si="29"/>
        <v>124.8933441046687</v>
      </c>
      <c r="CA17" s="45">
        <f t="shared" ca="1" si="30"/>
        <v>124.89399893811201</v>
      </c>
      <c r="CB17" s="45">
        <f t="shared" ca="1" si="31"/>
        <v>124.8054752997265</v>
      </c>
      <c r="CC17" s="45">
        <f t="shared" ca="1" si="32"/>
        <v>124.81546969087238</v>
      </c>
      <c r="CD17" s="45">
        <f t="shared" ca="1" si="33"/>
        <v>125.23134905243933</v>
      </c>
      <c r="CE17" s="45">
        <f t="shared" ca="1" si="34"/>
        <v>124.92649675595054</v>
      </c>
      <c r="CF17" s="45" cm="1">
        <f t="array" aca="1" ref="CF17" ca="1">+SUMPRODUCT($BV$3:$CE$3/100,$BV17:$CE17)</f>
        <v>124.83544935972378</v>
      </c>
      <c r="CG17" s="24"/>
      <c r="CH17" s="24">
        <f t="shared" ca="1" si="37"/>
        <v>2.9255692360613317E-2</v>
      </c>
      <c r="CI17" s="24">
        <f t="shared" ca="1" si="35"/>
        <v>2.8660788135579152E-2</v>
      </c>
      <c r="CJ17" s="24">
        <f t="shared" ca="1" si="35"/>
        <v>3.212372336355207E-2</v>
      </c>
      <c r="CK17" s="24">
        <f t="shared" ca="1" si="35"/>
        <v>2.9282881377191705E-2</v>
      </c>
      <c r="CL17" s="24">
        <f t="shared" ca="1" si="35"/>
        <v>3.0864364770345931E-2</v>
      </c>
      <c r="CM17" s="24">
        <f t="shared" ca="1" si="35"/>
        <v>3.0817897083767143E-2</v>
      </c>
      <c r="CN17" s="24">
        <f t="shared" ca="1" si="35"/>
        <v>3.1080914230671164E-2</v>
      </c>
      <c r="CO17" s="24">
        <f t="shared" ca="1" si="35"/>
        <v>3.1266838525628726E-2</v>
      </c>
      <c r="CP17" s="24">
        <f t="shared" ca="1" si="35"/>
        <v>3.2508686420036126E-2</v>
      </c>
      <c r="CQ17" s="24">
        <f t="shared" ca="1" si="35"/>
        <v>3.2672838379744773E-2</v>
      </c>
      <c r="CR17" s="24">
        <f t="shared" ca="1" si="35"/>
        <v>3.1226870807398166E-2</v>
      </c>
      <c r="CS17" s="24">
        <f>+[1]NAC!AX18</f>
        <v>6.6171108182067062E-3</v>
      </c>
      <c r="CT17" s="24"/>
      <c r="CU17" s="24">
        <f t="shared" ref="CU17:CU48" ca="1" si="38">+BV17/BV5-1</f>
        <v>0.2440872062564301</v>
      </c>
      <c r="CV17" s="24">
        <f t="shared" ref="CV17:CV48" ca="1" si="39">+BW17/BW5-1</f>
        <v>0.24370529955663045</v>
      </c>
      <c r="CW17" s="24">
        <f t="shared" ref="CW17:CW48" ca="1" si="40">+BX17/BX5-1</f>
        <v>0.25082562289489485</v>
      </c>
      <c r="CX17" s="24">
        <f t="shared" ref="CX17:CX48" ca="1" si="41">+BY17/BY5-1</f>
        <v>0.24467592375893377</v>
      </c>
      <c r="CY17" s="24">
        <f t="shared" ref="CY17:CY48" ca="1" si="42">+BZ17/BZ5-1</f>
        <v>0.24902783482647051</v>
      </c>
      <c r="CZ17" s="24">
        <f t="shared" ref="CZ17:CZ48" ca="1" si="43">+CA17/CA5-1</f>
        <v>0.24903438365582353</v>
      </c>
      <c r="DA17" s="24">
        <f t="shared" ref="DA17:DA48" ca="1" si="44">+CB17/CB5-1</f>
        <v>0.24814908036623473</v>
      </c>
      <c r="DB17" s="24">
        <f t="shared" ref="DB17:DB48" ca="1" si="45">+CC17/CC5-1</f>
        <v>0.24824903183140545</v>
      </c>
      <c r="DC17" s="24">
        <f t="shared" ref="DC17:DC48" ca="1" si="46">+CD17/CD5-1</f>
        <v>0.25240813976666621</v>
      </c>
      <c r="DD17" s="24">
        <f t="shared" ref="DD17:DD48" ca="1" si="47">+CE17/CE5-1</f>
        <v>0.24935938639590094</v>
      </c>
      <c r="DE17" s="48">
        <f t="shared" ref="DE17:DE48" ca="1" si="48">+CF17/CF5-1</f>
        <v>0.24854320077460246</v>
      </c>
      <c r="DF17" s="48">
        <f>+[1]NAC!AG18</f>
        <v>0.24795599999999984</v>
      </c>
      <c r="DG17" s="24">
        <f ca="1">+CU17-DD17</f>
        <v>-5.272180139470839E-3</v>
      </c>
    </row>
    <row r="18" spans="1:111" x14ac:dyDescent="0.25">
      <c r="A18">
        <f t="shared" si="36"/>
        <v>45</v>
      </c>
      <c r="B18" s="35">
        <f>+NAC!A18</f>
        <v>43101</v>
      </c>
      <c r="C18" s="19" cm="1">
        <f t="array" aca="1" ref="C18" ca="1">INDIRECT(_xlfn.CONCAT(C$4,"_d!",C$1,$A18))</f>
        <v>126.87031555175781</v>
      </c>
      <c r="D18" s="19" cm="1">
        <f t="array" aca="1" ref="D18" ca="1">INDIRECT(_xlfn.CONCAT(D$4,"_d!",D$1,$A18))</f>
        <v>126.62486267089844</v>
      </c>
      <c r="E18" s="19" cm="1">
        <f t="array" aca="1" ref="E18" ca="1">INDIRECT(_xlfn.CONCAT(E$4,"_d!",E$1,$A18))</f>
        <v>126.24305725097656</v>
      </c>
      <c r="F18" s="19" cm="1">
        <f t="array" aca="1" ref="F18" ca="1">INDIRECT(_xlfn.CONCAT(F$4,"_d!",F$1,$A18))</f>
        <v>124.72645568847656</v>
      </c>
      <c r="G18" s="19" cm="1">
        <f t="array" aca="1" ref="G18" ca="1">INDIRECT(_xlfn.CONCAT(G$4,"_d!",G$1,$A18))</f>
        <v>126.20127105712891</v>
      </c>
      <c r="H18" s="19" cm="1">
        <f t="array" aca="1" ref="H18" ca="1">INDIRECT(_xlfn.CONCAT(H$4,"_d!",H$1,$A18))</f>
        <v>126.71916961669922</v>
      </c>
      <c r="I18" s="42">
        <f t="shared" ca="1" si="15"/>
        <v>126.58907156462628</v>
      </c>
      <c r="J18" s="19" cm="1">
        <f t="array" aca="1" ref="J18" ca="1">INDIRECT(_xlfn.CONCAT(J$4,"_d!",J$1,$A18))</f>
        <v>126.4305419921875</v>
      </c>
      <c r="K18" s="19" cm="1">
        <f t="array" aca="1" ref="K18" ca="1">INDIRECT(_xlfn.CONCAT(K$4,"_d!",K$1,$A18))</f>
        <v>127.02006530761719</v>
      </c>
      <c r="L18" s="19" cm="1">
        <f t="array" aca="1" ref="L18" ca="1">INDIRECT(_xlfn.CONCAT(L$4,"_d!",L$1,$A18))</f>
        <v>126.57081604003906</v>
      </c>
      <c r="M18" s="19" cm="1">
        <f t="array" aca="1" ref="M18" ca="1">INDIRECT(_xlfn.CONCAT(M$4,"_d!",M$1,$A18))</f>
        <v>124.96439361572266</v>
      </c>
      <c r="N18" s="19" cm="1">
        <f t="array" aca="1" ref="N18" ca="1">INDIRECT(_xlfn.CONCAT(N$4,"_d!",N$1,$A18))</f>
        <v>126.73296356201172</v>
      </c>
      <c r="O18" s="19" cm="1">
        <f t="array" aca="1" ref="O18" ca="1">INDIRECT(_xlfn.CONCAT(O$4,"_d!",O$1,$A18))</f>
        <v>126.33667755126953</v>
      </c>
      <c r="P18" s="42">
        <f t="shared" ca="1" si="16"/>
        <v>126.57182397328596</v>
      </c>
      <c r="Q18" s="19" cm="1">
        <f t="array" aca="1" ref="Q18" ca="1">INDIRECT(_xlfn.CONCAT(Q$4,"_d!",Q$1,$A18))</f>
        <v>127.28089904785156</v>
      </c>
      <c r="R18" s="19" cm="1">
        <f t="array" aca="1" ref="R18" ca="1">INDIRECT(_xlfn.CONCAT(R$4,"_d!",R$1,$A18))</f>
        <v>127.68782043457031</v>
      </c>
      <c r="S18" s="19" cm="1">
        <f t="array" aca="1" ref="S18" ca="1">INDIRECT(_xlfn.CONCAT(S$4,"_d!",S$1,$A18))</f>
        <v>126.96721649169922</v>
      </c>
      <c r="T18" s="19" cm="1">
        <f t="array" aca="1" ref="T18" ca="1">INDIRECT(_xlfn.CONCAT(T$4,"_d!",T$1,$A18))</f>
        <v>125.06023406982422</v>
      </c>
      <c r="U18" s="19" cm="1">
        <f t="array" aca="1" ref="U18" ca="1">INDIRECT(_xlfn.CONCAT(U$4,"_d!",U$1,$A18))</f>
        <v>127.24594116210938</v>
      </c>
      <c r="V18" s="19" cm="1">
        <f t="array" aca="1" ref="V18" ca="1">INDIRECT(_xlfn.CONCAT(V$4,"_d!",V$1,$A18))</f>
        <v>126.63846588134766</v>
      </c>
      <c r="W18" s="42">
        <f t="shared" ca="1" si="17"/>
        <v>127.24207472608481</v>
      </c>
      <c r="X18" s="19" cm="1">
        <f t="array" aca="1" ref="X18" ca="1">INDIRECT(_xlfn.CONCAT(X$4,"_d!",X$1,$A18))</f>
        <v>126.47153472900391</v>
      </c>
      <c r="Y18" s="19" cm="1">
        <f t="array" aca="1" ref="Y18" ca="1">INDIRECT(_xlfn.CONCAT(Y$4,"_d!",Y$1,$A18))</f>
        <v>126.88524627685547</v>
      </c>
      <c r="Z18" s="19" cm="1">
        <f t="array" aca="1" ref="Z18" ca="1">INDIRECT(_xlfn.CONCAT(Z$4,"_d!",Z$1,$A18))</f>
        <v>127.21641540527344</v>
      </c>
      <c r="AA18" s="19" cm="1">
        <f t="array" aca="1" ref="AA18" ca="1">INDIRECT(_xlfn.CONCAT(AA$4,"_d!",AA$1,$A18))</f>
        <v>125.09891510009766</v>
      </c>
      <c r="AB18" s="19" cm="1">
        <f t="array" aca="1" ref="AB18" ca="1">INDIRECT(_xlfn.CONCAT(AB$4,"_d!",AB$1,$A18))</f>
        <v>127.74491119384766</v>
      </c>
      <c r="AC18" s="19" cm="1">
        <f t="array" aca="1" ref="AC18" ca="1">INDIRECT(_xlfn.CONCAT(AC$4,"_d!",AC$1,$A18))</f>
        <v>126.98174285888672</v>
      </c>
      <c r="AD18" s="42">
        <f t="shared" ca="1" si="18"/>
        <v>126.69981838111725</v>
      </c>
      <c r="AE18" s="19" cm="1">
        <f t="array" aca="1" ref="AE18" ca="1">INDIRECT(_xlfn.CONCAT(AE$4,"_d!",AE$1,$A18))</f>
        <v>126.96121978759766</v>
      </c>
      <c r="AF18" s="19" cm="1">
        <f t="array" aca="1" ref="AF18" ca="1">INDIRECT(_xlfn.CONCAT(AF$4,"_d!",AF$1,$A18))</f>
        <v>127.60702514648438</v>
      </c>
      <c r="AG18" s="19" cm="1">
        <f t="array" aca="1" ref="AG18" ca="1">INDIRECT(_xlfn.CONCAT(AG$4,"_d!",AG$1,$A18))</f>
        <v>127.21957397460938</v>
      </c>
      <c r="AH18" s="19" cm="1">
        <f t="array" aca="1" ref="AH18" ca="1">INDIRECT(_xlfn.CONCAT(AH$4,"_d!",AH$1,$A18))</f>
        <v>125.33164978027344</v>
      </c>
      <c r="AI18" s="19" cm="1">
        <f t="array" aca="1" ref="AI18" ca="1">INDIRECT(_xlfn.CONCAT(AI$4,"_d!",AI$1,$A18))</f>
        <v>127.2760009765625</v>
      </c>
      <c r="AJ18" s="19" cm="1">
        <f t="array" aca="1" ref="AJ18" ca="1">INDIRECT(_xlfn.CONCAT(AJ$4,"_d!",AJ$1,$A18))</f>
        <v>126.72592163085938</v>
      </c>
      <c r="AK18" s="42">
        <f t="shared" ca="1" si="19"/>
        <v>127.11501774931369</v>
      </c>
      <c r="AL18" s="19" cm="1">
        <f t="array" aca="1" ref="AL18" ca="1">INDIRECT(_xlfn.CONCAT(AL$4,"_d!",AL$1,$A18))</f>
        <v>126.97274780273438</v>
      </c>
      <c r="AM18" s="19" cm="1">
        <f t="array" aca="1" ref="AM18" ca="1">INDIRECT(_xlfn.CONCAT(AM$4,"_d!",AM$1,$A18))</f>
        <v>127.50528717041016</v>
      </c>
      <c r="AN18" s="19" cm="1">
        <f t="array" aca="1" ref="AN18" ca="1">INDIRECT(_xlfn.CONCAT(AN$4,"_d!",AN$1,$A18))</f>
        <v>127.38349914550781</v>
      </c>
      <c r="AO18" s="19" cm="1">
        <f t="array" aca="1" ref="AO18" ca="1">INDIRECT(_xlfn.CONCAT(AO$4,"_d!",AO$1,$A18))</f>
        <v>125.05742645263672</v>
      </c>
      <c r="AP18" s="19" cm="1">
        <f t="array" aca="1" ref="AP18" ca="1">INDIRECT(_xlfn.CONCAT(AP$4,"_d!",AP$1,$A18))</f>
        <v>127.66554260253906</v>
      </c>
      <c r="AQ18" s="19" cm="1">
        <f t="array" aca="1" ref="AQ18" ca="1">INDIRECT(_xlfn.CONCAT(AQ$4,"_d!",AQ$1,$A18))</f>
        <v>126.40071105957031</v>
      </c>
      <c r="AR18" s="42">
        <f t="shared" ca="1" si="20"/>
        <v>127.09160887560454</v>
      </c>
      <c r="AS18" s="19" cm="1">
        <f t="array" aca="1" ref="AS18" ca="1">INDIRECT(_xlfn.CONCAT(AS$4,"_d!",AS$1,$A18))</f>
        <v>126.47127532958984</v>
      </c>
      <c r="AT18" s="19" cm="1">
        <f t="array" aca="1" ref="AT18" ca="1">INDIRECT(_xlfn.CONCAT(AT$4,"_d!",AT$1,$A18))</f>
        <v>127.97052764892578</v>
      </c>
      <c r="AU18" s="19" cm="1">
        <f t="array" aca="1" ref="AU18" ca="1">INDIRECT(_xlfn.CONCAT(AU$4,"_d!",AU$1,$A18))</f>
        <v>127.30996704101563</v>
      </c>
      <c r="AV18" s="19" cm="1">
        <f t="array" aca="1" ref="AV18" ca="1">INDIRECT(_xlfn.CONCAT(AV$4,"_d!",AV$1,$A18))</f>
        <v>125.54676818847656</v>
      </c>
      <c r="AW18" s="19" cm="1">
        <f t="array" aca="1" ref="AW18" ca="1">INDIRECT(_xlfn.CONCAT(AW$4,"_d!",AW$1,$A18))</f>
        <v>127.75591278076172</v>
      </c>
      <c r="AX18" s="19" cm="1">
        <f t="array" aca="1" ref="AX18" ca="1">INDIRECT(_xlfn.CONCAT(AX$4,"_d!",AX$1,$A18))</f>
        <v>126.92714691162109</v>
      </c>
      <c r="AY18" s="42">
        <f t="shared" ca="1" si="21"/>
        <v>127.0777648264456</v>
      </c>
      <c r="AZ18" s="19" cm="1">
        <f t="array" aca="1" ref="AZ18" ca="1">INDIRECT(_xlfn.CONCAT(AZ$4,"_d!",AZ$1,$A18))</f>
        <v>126.84585571289063</v>
      </c>
      <c r="BA18" s="19" cm="1">
        <f t="array" aca="1" ref="BA18" ca="1">INDIRECT(_xlfn.CONCAT(BA$4,"_d!",BA$1,$A18))</f>
        <v>127.22392272949219</v>
      </c>
      <c r="BB18" s="19" cm="1">
        <f t="array" aca="1" ref="BB18" ca="1">INDIRECT(_xlfn.CONCAT(BB$4,"_d!",BB$1,$A18))</f>
        <v>127.79467010498047</v>
      </c>
      <c r="BC18" s="19" cm="1">
        <f t="array" aca="1" ref="BC18" ca="1">INDIRECT(_xlfn.CONCAT(BC$4,"_d!",BC$1,$A18))</f>
        <v>125.49581909179688</v>
      </c>
      <c r="BD18" s="19" cm="1">
        <f t="array" aca="1" ref="BD18" ca="1">INDIRECT(_xlfn.CONCAT(BD$4,"_d!",BD$1,$A18))</f>
        <v>127.84281158447266</v>
      </c>
      <c r="BE18" s="19" cm="1">
        <f t="array" aca="1" ref="BE18" ca="1">INDIRECT(_xlfn.CONCAT(BE$4,"_d!",BE$1,$A18))</f>
        <v>127.25661468505859</v>
      </c>
      <c r="BF18" s="42">
        <f t="shared" ca="1" si="22"/>
        <v>127.05652340193174</v>
      </c>
      <c r="BG18" s="19" cm="1">
        <f t="array" aca="1" ref="BG18" ca="1">INDIRECT(_xlfn.CONCAT(BG$4,"_d!",BG$1,$A18))</f>
        <v>127.13788604736328</v>
      </c>
      <c r="BH18" s="19" cm="1">
        <f t="array" aca="1" ref="BH18" ca="1">INDIRECT(_xlfn.CONCAT(BH$4,"_d!",BH$1,$A18))</f>
        <v>127.98332977294922</v>
      </c>
      <c r="BI18" s="19" cm="1">
        <f t="array" aca="1" ref="BI18" ca="1">INDIRECT(_xlfn.CONCAT(BI$4,"_d!",BI$1,$A18))</f>
        <v>127.92584991455078</v>
      </c>
      <c r="BJ18" s="19" cm="1">
        <f t="array" aca="1" ref="BJ18" ca="1">INDIRECT(_xlfn.CONCAT(BJ$4,"_d!",BJ$1,$A18))</f>
        <v>126.25577545166016</v>
      </c>
      <c r="BK18" s="19" cm="1">
        <f t="array" aca="1" ref="BK18" ca="1">INDIRECT(_xlfn.CONCAT(BK$4,"_d!",BK$1,$A18))</f>
        <v>128.29945373535156</v>
      </c>
      <c r="BL18" s="19" cm="1">
        <f t="array" aca="1" ref="BL18" ca="1">INDIRECT(_xlfn.CONCAT(BL$4,"_d!",BL$1,$A18))</f>
        <v>127.67201232910156</v>
      </c>
      <c r="BM18" s="42">
        <f t="shared" ca="1" si="23"/>
        <v>127.52642700292773</v>
      </c>
      <c r="BN18" s="19" cm="1">
        <f t="array" aca="1" ref="BN18" ca="1">INDIRECT(_xlfn.CONCAT(BN$4,"_d!",BN$1,$A18))</f>
        <v>126.86930847167969</v>
      </c>
      <c r="BO18" s="19" cm="1">
        <f t="array" aca="1" ref="BO18" ca="1">INDIRECT(_xlfn.CONCAT(BO$4,"_d!",BO$1,$A18))</f>
        <v>127.64710998535156</v>
      </c>
      <c r="BP18" s="19" cm="1">
        <f t="array" aca="1" ref="BP18" ca="1">INDIRECT(_xlfn.CONCAT(BP$4,"_d!",BP$1,$A18))</f>
        <v>127.66811370849609</v>
      </c>
      <c r="BQ18" s="19" cm="1">
        <f t="array" aca="1" ref="BQ18" ca="1">INDIRECT(_xlfn.CONCAT(BQ$4,"_d!",BQ$1,$A18))</f>
        <v>124.35150146484375</v>
      </c>
      <c r="BR18" s="19" cm="1">
        <f t="array" aca="1" ref="BR18" ca="1">INDIRECT(_xlfn.CONCAT(BR$4,"_d!",BR$1,$A18))</f>
        <v>128.57986450195313</v>
      </c>
      <c r="BS18" s="19" cm="1">
        <f t="array" aca="1" ref="BS18" ca="1">INDIRECT(_xlfn.CONCAT(BS$4,"_d!",BS$1,$A18))</f>
        <v>128.10798645019531</v>
      </c>
      <c r="BT18" s="42">
        <f t="shared" ca="1" si="24"/>
        <v>127.23902417277148</v>
      </c>
      <c r="BU18" s="42"/>
      <c r="BV18" s="45">
        <f t="shared" ca="1" si="25"/>
        <v>126.58907156462628</v>
      </c>
      <c r="BW18" s="45">
        <f t="shared" ca="1" si="26"/>
        <v>126.57182397328596</v>
      </c>
      <c r="BX18" s="45">
        <f t="shared" ca="1" si="27"/>
        <v>127.24207472608481</v>
      </c>
      <c r="BY18" s="45">
        <f t="shared" ca="1" si="28"/>
        <v>126.69981838111725</v>
      </c>
      <c r="BZ18" s="45">
        <f t="shared" ca="1" si="29"/>
        <v>127.11501774931369</v>
      </c>
      <c r="CA18" s="45">
        <f t="shared" ca="1" si="30"/>
        <v>127.09160887560454</v>
      </c>
      <c r="CB18" s="45">
        <f t="shared" ca="1" si="31"/>
        <v>127.0777648264456</v>
      </c>
      <c r="CC18" s="45">
        <f t="shared" ca="1" si="32"/>
        <v>127.05652340193174</v>
      </c>
      <c r="CD18" s="45">
        <f t="shared" ca="1" si="33"/>
        <v>127.52642700292773</v>
      </c>
      <c r="CE18" s="45">
        <f t="shared" ca="1" si="34"/>
        <v>127.23902417277148</v>
      </c>
      <c r="CF18" s="45" cm="1">
        <f t="array" aca="1" ref="CF18" ca="1">+SUMPRODUCT($BV$3:$CE$3/100,$BV18:$CE18)</f>
        <v>127.08422989783085</v>
      </c>
      <c r="CG18" s="24"/>
      <c r="CH18" s="24">
        <f t="shared" ca="1" si="37"/>
        <v>1.7602612326549805E-2</v>
      </c>
      <c r="CI18" s="24">
        <f t="shared" ca="1" si="35"/>
        <v>1.7776399723298697E-2</v>
      </c>
      <c r="CJ18" s="24">
        <f t="shared" ca="1" si="35"/>
        <v>1.7341580559145031E-2</v>
      </c>
      <c r="CK18" s="24">
        <f t="shared" ca="1" si="35"/>
        <v>1.8011129426171557E-2</v>
      </c>
      <c r="CL18" s="24">
        <f t="shared" ca="1" si="35"/>
        <v>1.778856720165245E-2</v>
      </c>
      <c r="CM18" s="24">
        <f t="shared" ca="1" si="35"/>
        <v>1.7595800888571933E-2</v>
      </c>
      <c r="CN18" s="24">
        <f t="shared" ca="1" si="35"/>
        <v>1.8206649357827454E-2</v>
      </c>
      <c r="CO18" s="24">
        <f t="shared" ca="1" si="35"/>
        <v>1.7954935526900195E-2</v>
      </c>
      <c r="CP18" s="24">
        <f t="shared" ca="1" si="35"/>
        <v>1.8326704677814831E-2</v>
      </c>
      <c r="CQ18" s="24">
        <f t="shared" ca="1" si="35"/>
        <v>1.8511104344329565E-2</v>
      </c>
      <c r="CR18" s="24">
        <f t="shared" ca="1" si="35"/>
        <v>1.8013957971401373E-2</v>
      </c>
      <c r="CS18" s="24">
        <f>+[1]NAC!AX19</f>
        <v>2.0897308075772836E-2</v>
      </c>
      <c r="CT18" s="24"/>
      <c r="CU18" s="24">
        <f t="shared" ca="1" si="38"/>
        <v>0.24784674132165985</v>
      </c>
      <c r="CV18" s="24">
        <f t="shared" ca="1" si="39"/>
        <v>0.24725712510811149</v>
      </c>
      <c r="CW18" s="24">
        <f t="shared" ca="1" si="40"/>
        <v>0.25379229658385127</v>
      </c>
      <c r="CX18" s="24">
        <f t="shared" ca="1" si="41"/>
        <v>0.24763121619661232</v>
      </c>
      <c r="CY18" s="24">
        <f t="shared" ca="1" si="42"/>
        <v>0.25143058744708546</v>
      </c>
      <c r="CZ18" s="24">
        <f t="shared" ca="1" si="43"/>
        <v>0.25136719177713407</v>
      </c>
      <c r="DA18" s="24">
        <f t="shared" ca="1" si="44"/>
        <v>0.25052310463188432</v>
      </c>
      <c r="DB18" s="24">
        <f t="shared" ca="1" si="45"/>
        <v>0.25033659984398282</v>
      </c>
      <c r="DC18" s="24">
        <f t="shared" ca="1" si="46"/>
        <v>0.25428200024558789</v>
      </c>
      <c r="DD18" s="24">
        <f t="shared" ca="1" si="47"/>
        <v>0.25092419396935628</v>
      </c>
      <c r="DE18" s="48">
        <f t="shared" ca="1" si="48"/>
        <v>0.25091084619490767</v>
      </c>
      <c r="DF18" s="48">
        <f>+[1]NAC!AG19</f>
        <v>0.25006226257777908</v>
      </c>
      <c r="DG18" s="24">
        <f t="shared" ref="DG18:DG81" ca="1" si="49">+CU18-DD18</f>
        <v>-3.0774526476964326E-3</v>
      </c>
    </row>
    <row r="19" spans="1:111" x14ac:dyDescent="0.25">
      <c r="A19">
        <f t="shared" si="36"/>
        <v>46</v>
      </c>
      <c r="B19" s="35">
        <f>+NAC!A19</f>
        <v>43132</v>
      </c>
      <c r="C19" s="19" cm="1">
        <f t="array" aca="1" ref="C19" ca="1">INDIRECT(_xlfn.CONCAT(C$4,"_d!",C$1,$A19))</f>
        <v>130.13102722167969</v>
      </c>
      <c r="D19" s="19" cm="1">
        <f t="array" aca="1" ref="D19" ca="1">INDIRECT(_xlfn.CONCAT(D$4,"_d!",D$1,$A19))</f>
        <v>129.33427429199219</v>
      </c>
      <c r="E19" s="19" cm="1">
        <f t="array" aca="1" ref="E19" ca="1">INDIRECT(_xlfn.CONCAT(E$4,"_d!",E$1,$A19))</f>
        <v>128.76020812988281</v>
      </c>
      <c r="F19" s="19" cm="1">
        <f t="array" aca="1" ref="F19" ca="1">INDIRECT(_xlfn.CONCAT(F$4,"_d!",F$1,$A19))</f>
        <v>127.34841156005859</v>
      </c>
      <c r="G19" s="19" cm="1">
        <f t="array" aca="1" ref="G19" ca="1">INDIRECT(_xlfn.CONCAT(G$4,"_d!",G$1,$A19))</f>
        <v>129.37234497070313</v>
      </c>
      <c r="H19" s="19" cm="1">
        <f t="array" aca="1" ref="H19" ca="1">INDIRECT(_xlfn.CONCAT(H$4,"_d!",H$1,$A19))</f>
        <v>129.07936096191406</v>
      </c>
      <c r="I19" s="42">
        <f t="shared" ca="1" si="15"/>
        <v>129.5265795852543</v>
      </c>
      <c r="J19" s="19" cm="1">
        <f t="array" aca="1" ref="J19" ca="1">INDIRECT(_xlfn.CONCAT(J$4,"_d!",J$1,$A19))</f>
        <v>129.57264709472656</v>
      </c>
      <c r="K19" s="19" cm="1">
        <f t="array" aca="1" ref="K19" ca="1">INDIRECT(_xlfn.CONCAT(K$4,"_d!",K$1,$A19))</f>
        <v>129.85459899902344</v>
      </c>
      <c r="L19" s="19" cm="1">
        <f t="array" aca="1" ref="L19" ca="1">INDIRECT(_xlfn.CONCAT(L$4,"_d!",L$1,$A19))</f>
        <v>129.22213745117188</v>
      </c>
      <c r="M19" s="19" cm="1">
        <f t="array" aca="1" ref="M19" ca="1">INDIRECT(_xlfn.CONCAT(M$4,"_d!",M$1,$A19))</f>
        <v>127.60318756103516</v>
      </c>
      <c r="N19" s="19" cm="1">
        <f t="array" aca="1" ref="N19" ca="1">INDIRECT(_xlfn.CONCAT(N$4,"_d!",N$1,$A19))</f>
        <v>129.92012023925781</v>
      </c>
      <c r="O19" s="19" cm="1">
        <f t="array" aca="1" ref="O19" ca="1">INDIRECT(_xlfn.CONCAT(O$4,"_d!",O$1,$A19))</f>
        <v>128.76950073242188</v>
      </c>
      <c r="P19" s="42">
        <f t="shared" ca="1" si="16"/>
        <v>129.51479325802521</v>
      </c>
      <c r="Q19" s="19" cm="1">
        <f t="array" aca="1" ref="Q19" ca="1">INDIRECT(_xlfn.CONCAT(Q$4,"_d!",Q$1,$A19))</f>
        <v>130.58271789550781</v>
      </c>
      <c r="R19" s="19" cm="1">
        <f t="array" aca="1" ref="R19" ca="1">INDIRECT(_xlfn.CONCAT(R$4,"_d!",R$1,$A19))</f>
        <v>130.66969299316406</v>
      </c>
      <c r="S19" s="19" cm="1">
        <f t="array" aca="1" ref="S19" ca="1">INDIRECT(_xlfn.CONCAT(S$4,"_d!",S$1,$A19))</f>
        <v>129.7119140625</v>
      </c>
      <c r="T19" s="19" cm="1">
        <f t="array" aca="1" ref="T19" ca="1">INDIRECT(_xlfn.CONCAT(T$4,"_d!",T$1,$A19))</f>
        <v>127.85507202148438</v>
      </c>
      <c r="U19" s="19" cm="1">
        <f t="array" aca="1" ref="U19" ca="1">INDIRECT(_xlfn.CONCAT(U$4,"_d!",U$1,$A19))</f>
        <v>130.60276794433594</v>
      </c>
      <c r="V19" s="19" cm="1">
        <f t="array" aca="1" ref="V19" ca="1">INDIRECT(_xlfn.CONCAT(V$4,"_d!",V$1,$A19))</f>
        <v>129.11508178710938</v>
      </c>
      <c r="W19" s="42">
        <f t="shared" ca="1" si="17"/>
        <v>130.32927100334493</v>
      </c>
      <c r="X19" s="19" cm="1">
        <f t="array" aca="1" ref="X19" ca="1">INDIRECT(_xlfn.CONCAT(X$4,"_d!",X$1,$A19))</f>
        <v>129.7266845703125</v>
      </c>
      <c r="Y19" s="19" cm="1">
        <f t="array" aca="1" ref="Y19" ca="1">INDIRECT(_xlfn.CONCAT(Y$4,"_d!",Y$1,$A19))</f>
        <v>129.73443603515625</v>
      </c>
      <c r="Z19" s="19" cm="1">
        <f t="array" aca="1" ref="Z19" ca="1">INDIRECT(_xlfn.CONCAT(Z$4,"_d!",Z$1,$A19))</f>
        <v>130.111083984375</v>
      </c>
      <c r="AA19" s="19" cm="1">
        <f t="array" aca="1" ref="AA19" ca="1">INDIRECT(_xlfn.CONCAT(AA$4,"_d!",AA$1,$A19))</f>
        <v>127.77836608886719</v>
      </c>
      <c r="AB19" s="19" cm="1">
        <f t="array" aca="1" ref="AB19" ca="1">INDIRECT(_xlfn.CONCAT(AB$4,"_d!",AB$1,$A19))</f>
        <v>131.15632629394531</v>
      </c>
      <c r="AC19" s="19" cm="1">
        <f t="array" aca="1" ref="AC19" ca="1">INDIRECT(_xlfn.CONCAT(AC$4,"_d!",AC$1,$A19))</f>
        <v>129.50616455078125</v>
      </c>
      <c r="AD19" s="42">
        <f t="shared" ca="1" si="18"/>
        <v>129.73593951118698</v>
      </c>
      <c r="AE19" s="19" cm="1">
        <f t="array" aca="1" ref="AE19" ca="1">INDIRECT(_xlfn.CONCAT(AE$4,"_d!",AE$1,$A19))</f>
        <v>130.24632263183594</v>
      </c>
      <c r="AF19" s="19" cm="1">
        <f t="array" aca="1" ref="AF19" ca="1">INDIRECT(_xlfn.CONCAT(AF$4,"_d!",AF$1,$A19))</f>
        <v>130.56443786621094</v>
      </c>
      <c r="AG19" s="19" cm="1">
        <f t="array" aca="1" ref="AG19" ca="1">INDIRECT(_xlfn.CONCAT(AG$4,"_d!",AG$1,$A19))</f>
        <v>130.04257202148438</v>
      </c>
      <c r="AH19" s="19" cm="1">
        <f t="array" aca="1" ref="AH19" ca="1">INDIRECT(_xlfn.CONCAT(AH$4,"_d!",AH$1,$A19))</f>
        <v>128.16938781738281</v>
      </c>
      <c r="AI19" s="19" cm="1">
        <f t="array" aca="1" ref="AI19" ca="1">INDIRECT(_xlfn.CONCAT(AI$4,"_d!",AI$1,$A19))</f>
        <v>130.54776000976563</v>
      </c>
      <c r="AJ19" s="19" cm="1">
        <f t="array" aca="1" ref="AJ19" ca="1">INDIRECT(_xlfn.CONCAT(AJ$4,"_d!",AJ$1,$A19))</f>
        <v>129.30343627929688</v>
      </c>
      <c r="AK19" s="42">
        <f t="shared" ca="1" si="19"/>
        <v>130.19565190348595</v>
      </c>
      <c r="AL19" s="19" cm="1">
        <f t="array" aca="1" ref="AL19" ca="1">INDIRECT(_xlfn.CONCAT(AL$4,"_d!",AL$1,$A19))</f>
        <v>130.2322998046875</v>
      </c>
      <c r="AM19" s="19" cm="1">
        <f t="array" aca="1" ref="AM19" ca="1">INDIRECT(_xlfn.CONCAT(AM$4,"_d!",AM$1,$A19))</f>
        <v>130.45498657226563</v>
      </c>
      <c r="AN19" s="19" cm="1">
        <f t="array" aca="1" ref="AN19" ca="1">INDIRECT(_xlfn.CONCAT(AN$4,"_d!",AN$1,$A19))</f>
        <v>130.19157409667969</v>
      </c>
      <c r="AO19" s="19" cm="1">
        <f t="array" aca="1" ref="AO19" ca="1">INDIRECT(_xlfn.CONCAT(AO$4,"_d!",AO$1,$A19))</f>
        <v>127.73271942138672</v>
      </c>
      <c r="AP19" s="19" cm="1">
        <f t="array" aca="1" ref="AP19" ca="1">INDIRECT(_xlfn.CONCAT(AP$4,"_d!",AP$1,$A19))</f>
        <v>131.04176330566406</v>
      </c>
      <c r="AQ19" s="19" cm="1">
        <f t="array" aca="1" ref="AQ19" ca="1">INDIRECT(_xlfn.CONCAT(AQ$4,"_d!",AQ$1,$A19))</f>
        <v>128.88804626464844</v>
      </c>
      <c r="AR19" s="42">
        <f t="shared" ca="1" si="20"/>
        <v>130.15131084972845</v>
      </c>
      <c r="AS19" s="19" cm="1">
        <f t="array" aca="1" ref="AS19" ca="1">INDIRECT(_xlfn.CONCAT(AS$4,"_d!",AS$1,$A19))</f>
        <v>129.73056030273438</v>
      </c>
      <c r="AT19" s="19" cm="1">
        <f t="array" aca="1" ref="AT19" ca="1">INDIRECT(_xlfn.CONCAT(AT$4,"_d!",AT$1,$A19))</f>
        <v>131.03372192382813</v>
      </c>
      <c r="AU19" s="19" cm="1">
        <f t="array" aca="1" ref="AU19" ca="1">INDIRECT(_xlfn.CONCAT(AU$4,"_d!",AU$1,$A19))</f>
        <v>130.0750732421875</v>
      </c>
      <c r="AV19" s="19" cm="1">
        <f t="array" aca="1" ref="AV19" ca="1">INDIRECT(_xlfn.CONCAT(AV$4,"_d!",AV$1,$A19))</f>
        <v>128.42173767089844</v>
      </c>
      <c r="AW19" s="19" cm="1">
        <f t="array" aca="1" ref="AW19" ca="1">INDIRECT(_xlfn.CONCAT(AW$4,"_d!",AW$1,$A19))</f>
        <v>131.2481689453125</v>
      </c>
      <c r="AX19" s="19" cm="1">
        <f t="array" aca="1" ref="AX19" ca="1">INDIRECT(_xlfn.CONCAT(AX$4,"_d!",AX$1,$A19))</f>
        <v>129.515869140625</v>
      </c>
      <c r="AY19" s="42">
        <f t="shared" ca="1" si="21"/>
        <v>130.19283780634885</v>
      </c>
      <c r="AZ19" s="19" cm="1">
        <f t="array" aca="1" ref="AZ19" ca="1">INDIRECT(_xlfn.CONCAT(AZ$4,"_d!",AZ$1,$A19))</f>
        <v>130.11009216308594</v>
      </c>
      <c r="BA19" s="19" cm="1">
        <f t="array" aca="1" ref="BA19" ca="1">INDIRECT(_xlfn.CONCAT(BA$4,"_d!",BA$1,$A19))</f>
        <v>130.21502685546875</v>
      </c>
      <c r="BB19" s="19" cm="1">
        <f t="array" aca="1" ref="BB19" ca="1">INDIRECT(_xlfn.CONCAT(BB$4,"_d!",BB$1,$A19))</f>
        <v>130.74400329589844</v>
      </c>
      <c r="BC19" s="19" cm="1">
        <f t="array" aca="1" ref="BC19" ca="1">INDIRECT(_xlfn.CONCAT(BC$4,"_d!",BC$1,$A19))</f>
        <v>128.255859375</v>
      </c>
      <c r="BD19" s="19" cm="1">
        <f t="array" aca="1" ref="BD19" ca="1">INDIRECT(_xlfn.CONCAT(BD$4,"_d!",BD$1,$A19))</f>
        <v>131.44013977050781</v>
      </c>
      <c r="BE19" s="19" cm="1">
        <f t="array" aca="1" ref="BE19" ca="1">INDIRECT(_xlfn.CONCAT(BE$4,"_d!",BE$1,$A19))</f>
        <v>129.90676879882813</v>
      </c>
      <c r="BF19" s="42">
        <f t="shared" ca="1" si="22"/>
        <v>130.16917578733026</v>
      </c>
      <c r="BG19" s="19" cm="1">
        <f t="array" aca="1" ref="BG19" ca="1">INDIRECT(_xlfn.CONCAT(BG$4,"_d!",BG$1,$A19))</f>
        <v>130.37641906738281</v>
      </c>
      <c r="BH19" s="19" cm="1">
        <f t="array" aca="1" ref="BH19" ca="1">INDIRECT(_xlfn.CONCAT(BH$4,"_d!",BH$1,$A19))</f>
        <v>131.03077697753906</v>
      </c>
      <c r="BI19" s="19" cm="1">
        <f t="array" aca="1" ref="BI19" ca="1">INDIRECT(_xlfn.CONCAT(BI$4,"_d!",BI$1,$A19))</f>
        <v>130.9835205078125</v>
      </c>
      <c r="BJ19" s="19" cm="1">
        <f t="array" aca="1" ref="BJ19" ca="1">INDIRECT(_xlfn.CONCAT(BJ$4,"_d!",BJ$1,$A19))</f>
        <v>129.19589233398438</v>
      </c>
      <c r="BK19" s="19" cm="1">
        <f t="array" aca="1" ref="BK19" ca="1">INDIRECT(_xlfn.CONCAT(BK$4,"_d!",BK$1,$A19))</f>
        <v>131.83245849609375</v>
      </c>
      <c r="BL19" s="19" cm="1">
        <f t="array" aca="1" ref="BL19" ca="1">INDIRECT(_xlfn.CONCAT(BL$4,"_d!",BL$1,$A19))</f>
        <v>130.289306640625</v>
      </c>
      <c r="BM19" s="42">
        <f t="shared" ca="1" si="23"/>
        <v>130.65666984914648</v>
      </c>
      <c r="BN19" s="19" cm="1">
        <f t="array" aca="1" ref="BN19" ca="1">INDIRECT(_xlfn.CONCAT(BN$4,"_d!",BN$1,$A19))</f>
        <v>130.0421142578125</v>
      </c>
      <c r="BO19" s="19" cm="1">
        <f t="array" aca="1" ref="BO19" ca="1">INDIRECT(_xlfn.CONCAT(BO$4,"_d!",BO$1,$A19))</f>
        <v>130.65208435058594</v>
      </c>
      <c r="BP19" s="19" cm="1">
        <f t="array" aca="1" ref="BP19" ca="1">INDIRECT(_xlfn.CONCAT(BP$4,"_d!",BP$1,$A19))</f>
        <v>130.57833862304688</v>
      </c>
      <c r="BQ19" s="19" cm="1">
        <f t="array" aca="1" ref="BQ19" ca="1">INDIRECT(_xlfn.CONCAT(BQ$4,"_d!",BQ$1,$A19))</f>
        <v>126.9083251953125</v>
      </c>
      <c r="BR19" s="19" cm="1">
        <f t="array" aca="1" ref="BR19" ca="1">INDIRECT(_xlfn.CONCAT(BR$4,"_d!",BR$1,$A19))</f>
        <v>132.2222900390625</v>
      </c>
      <c r="BS19" s="19" cm="1">
        <f t="array" aca="1" ref="BS19" ca="1">INDIRECT(_xlfn.CONCAT(BS$4,"_d!",BS$1,$A19))</f>
        <v>130.69107055664063</v>
      </c>
      <c r="BT19" s="42">
        <f t="shared" ca="1" si="24"/>
        <v>130.30329214242207</v>
      </c>
      <c r="BU19" s="42"/>
      <c r="BV19" s="45">
        <f t="shared" ca="1" si="25"/>
        <v>129.5265795852543</v>
      </c>
      <c r="BW19" s="45">
        <f t="shared" ca="1" si="26"/>
        <v>129.51479325802521</v>
      </c>
      <c r="BX19" s="45">
        <f t="shared" ca="1" si="27"/>
        <v>130.32927100334493</v>
      </c>
      <c r="BY19" s="45">
        <f t="shared" ca="1" si="28"/>
        <v>129.73593951118698</v>
      </c>
      <c r="BZ19" s="45">
        <f t="shared" ca="1" si="29"/>
        <v>130.19565190348595</v>
      </c>
      <c r="CA19" s="45">
        <f t="shared" ca="1" si="30"/>
        <v>130.15131084972845</v>
      </c>
      <c r="CB19" s="45">
        <f t="shared" ca="1" si="31"/>
        <v>130.19283780634885</v>
      </c>
      <c r="CC19" s="45">
        <f t="shared" ca="1" si="32"/>
        <v>130.16917578733026</v>
      </c>
      <c r="CD19" s="45">
        <f t="shared" ca="1" si="33"/>
        <v>130.65666984914648</v>
      </c>
      <c r="CE19" s="45">
        <f t="shared" ca="1" si="34"/>
        <v>130.30329214242207</v>
      </c>
      <c r="CF19" s="45" cm="1">
        <f t="array" aca="1" ref="CF19" ca="1">+SUMPRODUCT($BV$3:$CE$3/100,$BV19:$CE19)</f>
        <v>130.15386142562832</v>
      </c>
      <c r="CG19" s="24"/>
      <c r="CH19" s="24">
        <f t="shared" ca="1" si="37"/>
        <v>2.3205068054617639E-2</v>
      </c>
      <c r="CI19" s="24">
        <f t="shared" ca="1" si="35"/>
        <v>2.3251377694931463E-2</v>
      </c>
      <c r="CJ19" s="24">
        <f t="shared" ca="1" si="35"/>
        <v>2.4262385566299116E-2</v>
      </c>
      <c r="CK19" s="24">
        <f t="shared" ca="1" si="35"/>
        <v>2.3963105621327641E-2</v>
      </c>
      <c r="CL19" s="24">
        <f t="shared" ca="1" si="35"/>
        <v>2.4235013365986768E-2</v>
      </c>
      <c r="CM19" s="24">
        <f t="shared" ca="1" si="35"/>
        <v>2.4074775677115801E-2</v>
      </c>
      <c r="CN19" s="24">
        <f t="shared" ca="1" si="35"/>
        <v>2.451312378808046E-2</v>
      </c>
      <c r="CO19" s="24">
        <f t="shared" ca="1" si="35"/>
        <v>2.449817059413717E-2</v>
      </c>
      <c r="CP19" s="24">
        <f t="shared" ca="1" si="35"/>
        <v>2.4545836653503184E-2</v>
      </c>
      <c r="CQ19" s="24">
        <f t="shared" ca="1" si="35"/>
        <v>2.4082768549763323E-2</v>
      </c>
      <c r="CR19" s="24">
        <f t="shared" ca="1" si="35"/>
        <v>2.4154307188746449E-2</v>
      </c>
      <c r="CS19" s="24">
        <f>+[1]NAC!AX20</f>
        <v>2.1822141489902025E-2</v>
      </c>
      <c r="CT19" s="24"/>
      <c r="CU19" s="24">
        <f t="shared" ca="1" si="38"/>
        <v>0.25108620349473121</v>
      </c>
      <c r="CV19" s="24">
        <f t="shared" ca="1" si="39"/>
        <v>0.25116590022455543</v>
      </c>
      <c r="CW19" s="24">
        <f t="shared" ca="1" si="40"/>
        <v>0.25759161621917714</v>
      </c>
      <c r="CX19" s="24">
        <f t="shared" ca="1" si="41"/>
        <v>0.25190740652023935</v>
      </c>
      <c r="CY19" s="24">
        <f t="shared" ca="1" si="42"/>
        <v>0.25586750306624761</v>
      </c>
      <c r="CZ19" s="24">
        <f t="shared" ca="1" si="43"/>
        <v>0.25553652014961559</v>
      </c>
      <c r="DA19" s="24">
        <f t="shared" ca="1" si="44"/>
        <v>0.25580148894684429</v>
      </c>
      <c r="DB19" s="24">
        <f t="shared" ca="1" si="45"/>
        <v>0.25528154700536954</v>
      </c>
      <c r="DC19" s="24">
        <f t="shared" ca="1" si="46"/>
        <v>0.25877167080169516</v>
      </c>
      <c r="DD19" s="24">
        <f t="shared" ca="1" si="47"/>
        <v>0.25582629722590489</v>
      </c>
      <c r="DE19" s="48">
        <f t="shared" ca="1" si="48"/>
        <v>0.25540070283095906</v>
      </c>
      <c r="DF19" s="48">
        <f>+[1]NAC!AG20</f>
        <v>0.25437113435867365</v>
      </c>
      <c r="DG19" s="24">
        <f t="shared" ca="1" si="49"/>
        <v>-4.7400937311736779E-3</v>
      </c>
    </row>
    <row r="20" spans="1:111" x14ac:dyDescent="0.25">
      <c r="A20">
        <f t="shared" si="36"/>
        <v>47</v>
      </c>
      <c r="B20" s="35">
        <f>+NAC!A20</f>
        <v>43160</v>
      </c>
      <c r="C20" s="19" cm="1">
        <f t="array" aca="1" ref="C20" ca="1">INDIRECT(_xlfn.CONCAT(C$4,"_d!",C$1,$A20))</f>
        <v>133.27418518066406</v>
      </c>
      <c r="D20" s="19" cm="1">
        <f t="array" aca="1" ref="D20" ca="1">INDIRECT(_xlfn.CONCAT(D$4,"_d!",D$1,$A20))</f>
        <v>131.80780029296875</v>
      </c>
      <c r="E20" s="19" cm="1">
        <f t="array" aca="1" ref="E20" ca="1">INDIRECT(_xlfn.CONCAT(E$4,"_d!",E$1,$A20))</f>
        <v>132.59921264648438</v>
      </c>
      <c r="F20" s="19" cm="1">
        <f t="array" aca="1" ref="F20" ca="1">INDIRECT(_xlfn.CONCAT(F$4,"_d!",F$1,$A20))</f>
        <v>130.24014282226563</v>
      </c>
      <c r="G20" s="19" cm="1">
        <f t="array" aca="1" ref="G20" ca="1">INDIRECT(_xlfn.CONCAT(G$4,"_d!",G$1,$A20))</f>
        <v>131.99726867675781</v>
      </c>
      <c r="H20" s="19" cm="1">
        <f t="array" aca="1" ref="H20" ca="1">INDIRECT(_xlfn.CONCAT(H$4,"_d!",H$1,$A20))</f>
        <v>132.7811279296875</v>
      </c>
      <c r="I20" s="42">
        <f t="shared" ca="1" si="15"/>
        <v>132.49484727141868</v>
      </c>
      <c r="J20" s="19" cm="1">
        <f t="array" aca="1" ref="J20" ca="1">INDIRECT(_xlfn.CONCAT(J$4,"_d!",J$1,$A20))</f>
        <v>132.63948059082031</v>
      </c>
      <c r="K20" s="19" cm="1">
        <f t="array" aca="1" ref="K20" ca="1">INDIRECT(_xlfn.CONCAT(K$4,"_d!",K$1,$A20))</f>
        <v>132.38420104980469</v>
      </c>
      <c r="L20" s="19" cm="1">
        <f t="array" aca="1" ref="L20" ca="1">INDIRECT(_xlfn.CONCAT(L$4,"_d!",L$1,$A20))</f>
        <v>133.06901550292969</v>
      </c>
      <c r="M20" s="19" cm="1">
        <f t="array" aca="1" ref="M20" ca="1">INDIRECT(_xlfn.CONCAT(M$4,"_d!",M$1,$A20))</f>
        <v>130.62507629394531</v>
      </c>
      <c r="N20" s="19" cm="1">
        <f t="array" aca="1" ref="N20" ca="1">INDIRECT(_xlfn.CONCAT(N$4,"_d!",N$1,$A20))</f>
        <v>132.68336486816406</v>
      </c>
      <c r="O20" s="19" cm="1">
        <f t="array" aca="1" ref="O20" ca="1">INDIRECT(_xlfn.CONCAT(O$4,"_d!",O$1,$A20))</f>
        <v>132.65617370605469</v>
      </c>
      <c r="P20" s="42">
        <f t="shared" ca="1" si="16"/>
        <v>132.49373803083432</v>
      </c>
      <c r="Q20" s="19" cm="1">
        <f t="array" aca="1" ref="Q20" ca="1">INDIRECT(_xlfn.CONCAT(Q$4,"_d!",Q$1,$A20))</f>
        <v>133.88328552246094</v>
      </c>
      <c r="R20" s="19" cm="1">
        <f t="array" aca="1" ref="R20" ca="1">INDIRECT(_xlfn.CONCAT(R$4,"_d!",R$1,$A20))</f>
        <v>133.11923217773438</v>
      </c>
      <c r="S20" s="19" cm="1">
        <f t="array" aca="1" ref="S20" ca="1">INDIRECT(_xlfn.CONCAT(S$4,"_d!",S$1,$A20))</f>
        <v>133.59829711914063</v>
      </c>
      <c r="T20" s="19" cm="1">
        <f t="array" aca="1" ref="T20" ca="1">INDIRECT(_xlfn.CONCAT(T$4,"_d!",T$1,$A20))</f>
        <v>131.045166015625</v>
      </c>
      <c r="U20" s="19" cm="1">
        <f t="array" aca="1" ref="U20" ca="1">INDIRECT(_xlfn.CONCAT(U$4,"_d!",U$1,$A20))</f>
        <v>133.36727905273438</v>
      </c>
      <c r="V20" s="19" cm="1">
        <f t="array" aca="1" ref="V20" ca="1">INDIRECT(_xlfn.CONCAT(V$4,"_d!",V$1,$A20))</f>
        <v>132.866943359375</v>
      </c>
      <c r="W20" s="42">
        <f t="shared" ca="1" si="17"/>
        <v>133.38625737834849</v>
      </c>
      <c r="X20" s="19" cm="1">
        <f t="array" aca="1" ref="X20" ca="1">INDIRECT(_xlfn.CONCAT(X$4,"_d!",X$1,$A20))</f>
        <v>132.93663024902344</v>
      </c>
      <c r="Y20" s="19" cm="1">
        <f t="array" aca="1" ref="Y20" ca="1">INDIRECT(_xlfn.CONCAT(Y$4,"_d!",Y$1,$A20))</f>
        <v>132.24964904785156</v>
      </c>
      <c r="Z20" s="19" cm="1">
        <f t="array" aca="1" ref="Z20" ca="1">INDIRECT(_xlfn.CONCAT(Z$4,"_d!",Z$1,$A20))</f>
        <v>134.169677734375</v>
      </c>
      <c r="AA20" s="19" cm="1">
        <f t="array" aca="1" ref="AA20" ca="1">INDIRECT(_xlfn.CONCAT(AA$4,"_d!",AA$1,$A20))</f>
        <v>130.84561157226563</v>
      </c>
      <c r="AB20" s="19" cm="1">
        <f t="array" aca="1" ref="AB20" ca="1">INDIRECT(_xlfn.CONCAT(AB$4,"_d!",AB$1,$A20))</f>
        <v>133.89712524414063</v>
      </c>
      <c r="AC20" s="19" cm="1">
        <f t="array" aca="1" ref="AC20" ca="1">INDIRECT(_xlfn.CONCAT(AC$4,"_d!",AC$1,$A20))</f>
        <v>133.36882019042969</v>
      </c>
      <c r="AD20" s="42">
        <f t="shared" ca="1" si="18"/>
        <v>132.78775418051211</v>
      </c>
      <c r="AE20" s="19" cm="1">
        <f t="array" aca="1" ref="AE20" ca="1">INDIRECT(_xlfn.CONCAT(AE$4,"_d!",AE$1,$A20))</f>
        <v>133.38777160644531</v>
      </c>
      <c r="AF20" s="19" cm="1">
        <f t="array" aca="1" ref="AF20" ca="1">INDIRECT(_xlfn.CONCAT(AF$4,"_d!",AF$1,$A20))</f>
        <v>132.9915771484375</v>
      </c>
      <c r="AG20" s="19" cm="1">
        <f t="array" aca="1" ref="AG20" ca="1">INDIRECT(_xlfn.CONCAT(AG$4,"_d!",AG$1,$A20))</f>
        <v>134.21647644042969</v>
      </c>
      <c r="AH20" s="19" cm="1">
        <f t="array" aca="1" ref="AH20" ca="1">INDIRECT(_xlfn.CONCAT(AH$4,"_d!",AH$1,$A20))</f>
        <v>131.50582885742188</v>
      </c>
      <c r="AI20" s="19" cm="1">
        <f t="array" aca="1" ref="AI20" ca="1">INDIRECT(_xlfn.CONCAT(AI$4,"_d!",AI$1,$A20))</f>
        <v>133.40830993652344</v>
      </c>
      <c r="AJ20" s="19" cm="1">
        <f t="array" aca="1" ref="AJ20" ca="1">INDIRECT(_xlfn.CONCAT(AJ$4,"_d!",AJ$1,$A20))</f>
        <v>132.9935302734375</v>
      </c>
      <c r="AK20" s="42">
        <f t="shared" ca="1" si="19"/>
        <v>133.2067346081549</v>
      </c>
      <c r="AL20" s="19" cm="1">
        <f t="array" aca="1" ref="AL20" ca="1">INDIRECT(_xlfn.CONCAT(AL$4,"_d!",AL$1,$A20))</f>
        <v>133.77729797363281</v>
      </c>
      <c r="AM20" s="19" cm="1">
        <f t="array" aca="1" ref="AM20" ca="1">INDIRECT(_xlfn.CONCAT(AM$4,"_d!",AM$1,$A20))</f>
        <v>132.9412841796875</v>
      </c>
      <c r="AN20" s="19" cm="1">
        <f t="array" aca="1" ref="AN20" ca="1">INDIRECT(_xlfn.CONCAT(AN$4,"_d!",AN$1,$A20))</f>
        <v>134.31768798828125</v>
      </c>
      <c r="AO20" s="19" cm="1">
        <f t="array" aca="1" ref="AO20" ca="1">INDIRECT(_xlfn.CONCAT(AO$4,"_d!",AO$1,$A20))</f>
        <v>130.63201904296875</v>
      </c>
      <c r="AP20" s="19" cm="1">
        <f t="array" aca="1" ref="AP20" ca="1">INDIRECT(_xlfn.CONCAT(AP$4,"_d!",AP$1,$A20))</f>
        <v>133.78184509277344</v>
      </c>
      <c r="AQ20" s="19" cm="1">
        <f t="array" aca="1" ref="AQ20" ca="1">INDIRECT(_xlfn.CONCAT(AQ$4,"_d!",AQ$1,$A20))</f>
        <v>132.73422241210938</v>
      </c>
      <c r="AR20" s="42">
        <f t="shared" ca="1" si="20"/>
        <v>133.33600592805533</v>
      </c>
      <c r="AS20" s="19" cm="1">
        <f t="array" aca="1" ref="AS20" ca="1">INDIRECT(_xlfn.CONCAT(AS$4,"_d!",AS$1,$A20))</f>
        <v>132.95550537109375</v>
      </c>
      <c r="AT20" s="19" cm="1">
        <f t="array" aca="1" ref="AT20" ca="1">INDIRECT(_xlfn.CONCAT(AT$4,"_d!",AT$1,$A20))</f>
        <v>133.49667358398438</v>
      </c>
      <c r="AU20" s="19" cm="1">
        <f t="array" aca="1" ref="AU20" ca="1">INDIRECT(_xlfn.CONCAT(AU$4,"_d!",AU$1,$A20))</f>
        <v>134.32760620117188</v>
      </c>
      <c r="AV20" s="19" cm="1">
        <f t="array" aca="1" ref="AV20" ca="1">INDIRECT(_xlfn.CONCAT(AV$4,"_d!",AV$1,$A20))</f>
        <v>131.63694763183594</v>
      </c>
      <c r="AW20" s="19" cm="1">
        <f t="array" aca="1" ref="AW20" ca="1">INDIRECT(_xlfn.CONCAT(AW$4,"_d!",AW$1,$A20))</f>
        <v>134.03630065917969</v>
      </c>
      <c r="AX20" s="19" cm="1">
        <f t="array" aca="1" ref="AX20" ca="1">INDIRECT(_xlfn.CONCAT(AX$4,"_d!",AX$1,$A20))</f>
        <v>133.4276123046875</v>
      </c>
      <c r="AY20" s="42">
        <f t="shared" ca="1" si="21"/>
        <v>133.26119514005453</v>
      </c>
      <c r="AZ20" s="19" cm="1">
        <f t="array" aca="1" ref="AZ20" ca="1">INDIRECT(_xlfn.CONCAT(AZ$4,"_d!",AZ$1,$A20))</f>
        <v>133.39265441894531</v>
      </c>
      <c r="BA20" s="19" cm="1">
        <f t="array" aca="1" ref="BA20" ca="1">INDIRECT(_xlfn.CONCAT(BA$4,"_d!",BA$1,$A20))</f>
        <v>132.74647521972656</v>
      </c>
      <c r="BB20" s="19" cm="1">
        <f t="array" aca="1" ref="BB20" ca="1">INDIRECT(_xlfn.CONCAT(BB$4,"_d!",BB$1,$A20))</f>
        <v>135.03805541992188</v>
      </c>
      <c r="BC20" s="19" cm="1">
        <f t="array" aca="1" ref="BC20" ca="1">INDIRECT(_xlfn.CONCAT(BC$4,"_d!",BC$1,$A20))</f>
        <v>131.44851684570313</v>
      </c>
      <c r="BD20" s="19" cm="1">
        <f t="array" aca="1" ref="BD20" ca="1">INDIRECT(_xlfn.CONCAT(BD$4,"_d!",BD$1,$A20))</f>
        <v>134.20555114746094</v>
      </c>
      <c r="BE20" s="19" cm="1">
        <f t="array" aca="1" ref="BE20" ca="1">INDIRECT(_xlfn.CONCAT(BE$4,"_d!",BE$1,$A20))</f>
        <v>134.03860473632813</v>
      </c>
      <c r="BF20" s="42">
        <f t="shared" ca="1" si="22"/>
        <v>133.29864532251725</v>
      </c>
      <c r="BG20" s="19" cm="1">
        <f t="array" aca="1" ref="BG20" ca="1">INDIRECT(_xlfn.CONCAT(BG$4,"_d!",BG$1,$A20))</f>
        <v>133.75486755371094</v>
      </c>
      <c r="BH20" s="19" cm="1">
        <f t="array" aca="1" ref="BH20" ca="1">INDIRECT(_xlfn.CONCAT(BH$4,"_d!",BH$1,$A20))</f>
        <v>133.50408935546875</v>
      </c>
      <c r="BI20" s="19" cm="1">
        <f t="array" aca="1" ref="BI20" ca="1">INDIRECT(_xlfn.CONCAT(BI$4,"_d!",BI$1,$A20))</f>
        <v>135.24542236328125</v>
      </c>
      <c r="BJ20" s="19" cm="1">
        <f t="array" aca="1" ref="BJ20" ca="1">INDIRECT(_xlfn.CONCAT(BJ$4,"_d!",BJ$1,$A20))</f>
        <v>132.60087585449219</v>
      </c>
      <c r="BK20" s="19" cm="1">
        <f t="array" aca="1" ref="BK20" ca="1">INDIRECT(_xlfn.CONCAT(BK$4,"_d!",BK$1,$A20))</f>
        <v>134.57749938964844</v>
      </c>
      <c r="BL20" s="19" cm="1">
        <f t="array" aca="1" ref="BL20" ca="1">INDIRECT(_xlfn.CONCAT(BL$4,"_d!",BL$1,$A20))</f>
        <v>134.41389465332031</v>
      </c>
      <c r="BM20" s="42">
        <f t="shared" ca="1" si="23"/>
        <v>133.81411874704665</v>
      </c>
      <c r="BN20" s="19" cm="1">
        <f t="array" aca="1" ref="BN20" ca="1">INDIRECT(_xlfn.CONCAT(BN$4,"_d!",BN$1,$A20))</f>
        <v>133.32769775390625</v>
      </c>
      <c r="BO20" s="19" cm="1">
        <f t="array" aca="1" ref="BO20" ca="1">INDIRECT(_xlfn.CONCAT(BO$4,"_d!",BO$1,$A20))</f>
        <v>133.06199645996094</v>
      </c>
      <c r="BP20" s="19" cm="1">
        <f t="array" aca="1" ref="BP20" ca="1">INDIRECT(_xlfn.CONCAT(BP$4,"_d!",BP$1,$A20))</f>
        <v>134.77790832519531</v>
      </c>
      <c r="BQ20" s="19" cm="1">
        <f t="array" aca="1" ref="BQ20" ca="1">INDIRECT(_xlfn.CONCAT(BQ$4,"_d!",BQ$1,$A20))</f>
        <v>129.91377258300781</v>
      </c>
      <c r="BR20" s="19" cm="1">
        <f t="array" aca="1" ref="BR20" ca="1">INDIRECT(_xlfn.CONCAT(BR$4,"_d!",BR$1,$A20))</f>
        <v>134.90312194824219</v>
      </c>
      <c r="BS20" s="19" cm="1">
        <f t="array" aca="1" ref="BS20" ca="1">INDIRECT(_xlfn.CONCAT(BS$4,"_d!",BS$1,$A20))</f>
        <v>134.8814697265625</v>
      </c>
      <c r="BT20" s="42">
        <f t="shared" ca="1" si="24"/>
        <v>133.37734622211715</v>
      </c>
      <c r="BU20" s="42"/>
      <c r="BV20" s="45">
        <f t="shared" ca="1" si="25"/>
        <v>132.49484727141868</v>
      </c>
      <c r="BW20" s="45">
        <f t="shared" ca="1" si="26"/>
        <v>132.49373803083432</v>
      </c>
      <c r="BX20" s="45">
        <f t="shared" ca="1" si="27"/>
        <v>133.38625737834849</v>
      </c>
      <c r="BY20" s="45">
        <f t="shared" ca="1" si="28"/>
        <v>132.78775418051211</v>
      </c>
      <c r="BZ20" s="45">
        <f t="shared" ca="1" si="29"/>
        <v>133.2067346081549</v>
      </c>
      <c r="CA20" s="45">
        <f t="shared" ca="1" si="30"/>
        <v>133.33600592805533</v>
      </c>
      <c r="CB20" s="45">
        <f t="shared" ca="1" si="31"/>
        <v>133.26119514005453</v>
      </c>
      <c r="CC20" s="45">
        <f t="shared" ca="1" si="32"/>
        <v>133.29864532251725</v>
      </c>
      <c r="CD20" s="45">
        <f t="shared" ca="1" si="33"/>
        <v>133.81411874704665</v>
      </c>
      <c r="CE20" s="45">
        <f t="shared" ca="1" si="34"/>
        <v>133.37734622211715</v>
      </c>
      <c r="CF20" s="45" cm="1">
        <f t="array" aca="1" ref="CF20" ca="1">+SUMPRODUCT($BV$3:$CE$3/100,$BV20:$CE20)</f>
        <v>133.23544255893148</v>
      </c>
      <c r="CG20" s="24"/>
      <c r="CH20" s="24">
        <f t="shared" ca="1" si="37"/>
        <v>2.2916282477842165E-2</v>
      </c>
      <c r="CI20" s="24">
        <f t="shared" ca="1" si="35"/>
        <v>2.3000807072859342E-2</v>
      </c>
      <c r="CJ20" s="24">
        <f t="shared" ca="1" si="35"/>
        <v>2.3455869517793104E-2</v>
      </c>
      <c r="CK20" s="24">
        <f t="shared" ca="1" si="35"/>
        <v>2.3523278752392018E-2</v>
      </c>
      <c r="CL20" s="24">
        <f t="shared" ca="1" si="35"/>
        <v>2.3127367624389272E-2</v>
      </c>
      <c r="CM20" s="24">
        <f t="shared" ca="1" si="35"/>
        <v>2.4469174052375919E-2</v>
      </c>
      <c r="CN20" s="24">
        <f t="shared" ca="1" si="35"/>
        <v>2.3567789022846286E-2</v>
      </c>
      <c r="CO20" s="24">
        <f t="shared" ca="1" si="35"/>
        <v>2.4041556046263235E-2</v>
      </c>
      <c r="CP20" s="24">
        <f t="shared" ca="1" si="35"/>
        <v>2.4165998578914438E-2</v>
      </c>
      <c r="CQ20" s="24">
        <f t="shared" ca="1" si="35"/>
        <v>2.3591530414558859E-2</v>
      </c>
      <c r="CR20" s="24">
        <f t="shared" ca="1" si="35"/>
        <v>2.3676448009681383E-2</v>
      </c>
      <c r="CS20" s="24">
        <f>+[1]NAC!AX21</f>
        <v>2.3195913237535892E-2</v>
      </c>
      <c r="CT20" s="24"/>
      <c r="CU20" s="24">
        <f t="shared" ca="1" si="38"/>
        <v>0.24847276467372237</v>
      </c>
      <c r="CV20" s="24">
        <f t="shared" ca="1" si="39"/>
        <v>0.24863990837744154</v>
      </c>
      <c r="CW20" s="24">
        <f t="shared" ca="1" si="40"/>
        <v>0.25556652772416832</v>
      </c>
      <c r="CX20" s="24">
        <f t="shared" ca="1" si="41"/>
        <v>0.25095134892833482</v>
      </c>
      <c r="CY20" s="24">
        <f t="shared" ca="1" si="42"/>
        <v>0.2541457269768328</v>
      </c>
      <c r="CZ20" s="24">
        <f t="shared" ca="1" si="43"/>
        <v>0.25505141921631802</v>
      </c>
      <c r="DA20" s="24">
        <f t="shared" ca="1" si="44"/>
        <v>0.25499029477184276</v>
      </c>
      <c r="DB20" s="24">
        <f t="shared" ca="1" si="45"/>
        <v>0.25537095268228316</v>
      </c>
      <c r="DC20" s="24">
        <f t="shared" ca="1" si="46"/>
        <v>0.25899731483909849</v>
      </c>
      <c r="DD20" s="24">
        <f t="shared" ca="1" si="47"/>
        <v>0.2573181447598798</v>
      </c>
      <c r="DE20" s="48">
        <f t="shared" ca="1" si="48"/>
        <v>0.25490023361914549</v>
      </c>
      <c r="DF20" s="48">
        <f>+[1]NAC!AG21</f>
        <v>0.25396523331662713</v>
      </c>
      <c r="DG20" s="24">
        <f t="shared" ca="1" si="49"/>
        <v>-8.8453800861574283E-3</v>
      </c>
    </row>
    <row r="21" spans="1:111" x14ac:dyDescent="0.25">
      <c r="A21">
        <f t="shared" si="36"/>
        <v>48</v>
      </c>
      <c r="B21" s="35">
        <f>+NAC!A21</f>
        <v>43191</v>
      </c>
      <c r="C21" s="19" cm="1">
        <f t="array" aca="1" ref="C21" ca="1">INDIRECT(_xlfn.CONCAT(C$4,"_d!",C$1,$A21))</f>
        <v>136.40316772460938</v>
      </c>
      <c r="D21" s="19" cm="1">
        <f t="array" aca="1" ref="D21" ca="1">INDIRECT(_xlfn.CONCAT(D$4,"_d!",D$1,$A21))</f>
        <v>135.49171447753906</v>
      </c>
      <c r="E21" s="19" cm="1">
        <f t="array" aca="1" ref="E21" ca="1">INDIRECT(_xlfn.CONCAT(E$4,"_d!",E$1,$A21))</f>
        <v>136.18673706054688</v>
      </c>
      <c r="F21" s="19" cm="1">
        <f t="array" aca="1" ref="F21" ca="1">INDIRECT(_xlfn.CONCAT(F$4,"_d!",F$1,$A21))</f>
        <v>133.75987243652344</v>
      </c>
      <c r="G21" s="19" cm="1">
        <f t="array" aca="1" ref="G21" ca="1">INDIRECT(_xlfn.CONCAT(G$4,"_d!",G$1,$A21))</f>
        <v>136.16519165039063</v>
      </c>
      <c r="H21" s="19" cm="1">
        <f t="array" aca="1" ref="H21" ca="1">INDIRECT(_xlfn.CONCAT(H$4,"_d!",H$1,$A21))</f>
        <v>136.61738586425781</v>
      </c>
      <c r="I21" s="42">
        <f t="shared" ca="1" si="15"/>
        <v>135.96091190246952</v>
      </c>
      <c r="J21" s="19" cm="1">
        <f t="array" aca="1" ref="J21" ca="1">INDIRECT(_xlfn.CONCAT(J$4,"_d!",J$1,$A21))</f>
        <v>135.66410827636719</v>
      </c>
      <c r="K21" s="19" cm="1">
        <f t="array" aca="1" ref="K21" ca="1">INDIRECT(_xlfn.CONCAT(K$4,"_d!",K$1,$A21))</f>
        <v>136.18203735351563</v>
      </c>
      <c r="L21" s="19" cm="1">
        <f t="array" aca="1" ref="L21" ca="1">INDIRECT(_xlfn.CONCAT(L$4,"_d!",L$1,$A21))</f>
        <v>136.81892395019531</v>
      </c>
      <c r="M21" s="19" cm="1">
        <f t="array" aca="1" ref="M21" ca="1">INDIRECT(_xlfn.CONCAT(M$4,"_d!",M$1,$A21))</f>
        <v>134.13847351074219</v>
      </c>
      <c r="N21" s="19" cm="1">
        <f t="array" aca="1" ref="N21" ca="1">INDIRECT(_xlfn.CONCAT(N$4,"_d!",N$1,$A21))</f>
        <v>137.04344177246094</v>
      </c>
      <c r="O21" s="19" cm="1">
        <f t="array" aca="1" ref="O21" ca="1">INDIRECT(_xlfn.CONCAT(O$4,"_d!",O$1,$A21))</f>
        <v>136.45256042480469</v>
      </c>
      <c r="P21" s="42">
        <f t="shared" ca="1" si="16"/>
        <v>135.97292771644635</v>
      </c>
      <c r="Q21" s="19" cm="1">
        <f t="array" aca="1" ref="Q21" ca="1">INDIRECT(_xlfn.CONCAT(Q$4,"_d!",Q$1,$A21))</f>
        <v>137.16873168945313</v>
      </c>
      <c r="R21" s="19" cm="1">
        <f t="array" aca="1" ref="R21" ca="1">INDIRECT(_xlfn.CONCAT(R$4,"_d!",R$1,$A21))</f>
        <v>137.09077453613281</v>
      </c>
      <c r="S21" s="19" cm="1">
        <f t="array" aca="1" ref="S21" ca="1">INDIRECT(_xlfn.CONCAT(S$4,"_d!",S$1,$A21))</f>
        <v>137.44590759277344</v>
      </c>
      <c r="T21" s="19" cm="1">
        <f t="array" aca="1" ref="T21" ca="1">INDIRECT(_xlfn.CONCAT(T$4,"_d!",T$1,$A21))</f>
        <v>134.63888549804688</v>
      </c>
      <c r="U21" s="19" cm="1">
        <f t="array" aca="1" ref="U21" ca="1">INDIRECT(_xlfn.CONCAT(U$4,"_d!",U$1,$A21))</f>
        <v>137.73880004882813</v>
      </c>
      <c r="V21" s="19" cm="1">
        <f t="array" aca="1" ref="V21" ca="1">INDIRECT(_xlfn.CONCAT(V$4,"_d!",V$1,$A21))</f>
        <v>136.63705444335938</v>
      </c>
      <c r="W21" s="42">
        <f t="shared" ca="1" si="17"/>
        <v>137.0455243943008</v>
      </c>
      <c r="X21" s="19" cm="1">
        <f t="array" aca="1" ref="X21" ca="1">INDIRECT(_xlfn.CONCAT(X$4,"_d!",X$1,$A21))</f>
        <v>136.15379333496094</v>
      </c>
      <c r="Y21" s="19" cm="1">
        <f t="array" aca="1" ref="Y21" ca="1">INDIRECT(_xlfn.CONCAT(Y$4,"_d!",Y$1,$A21))</f>
        <v>136.03022766113281</v>
      </c>
      <c r="Z21" s="19" cm="1">
        <f t="array" aca="1" ref="Z21" ca="1">INDIRECT(_xlfn.CONCAT(Z$4,"_d!",Z$1,$A21))</f>
        <v>138.05178833007813</v>
      </c>
      <c r="AA21" s="19" cm="1">
        <f t="array" aca="1" ref="AA21" ca="1">INDIRECT(_xlfn.CONCAT(AA$4,"_d!",AA$1,$A21))</f>
        <v>134.42356872558594</v>
      </c>
      <c r="AB21" s="19" cm="1">
        <f t="array" aca="1" ref="AB21" ca="1">INDIRECT(_xlfn.CONCAT(AB$4,"_d!",AB$1,$A21))</f>
        <v>138.42164611816406</v>
      </c>
      <c r="AC21" s="19" cm="1">
        <f t="array" aca="1" ref="AC21" ca="1">INDIRECT(_xlfn.CONCAT(AC$4,"_d!",AC$1,$A21))</f>
        <v>137.09783935546875</v>
      </c>
      <c r="AD21" s="42">
        <f t="shared" ca="1" si="18"/>
        <v>136.36385322227861</v>
      </c>
      <c r="AE21" s="19" cm="1">
        <f t="array" aca="1" ref="AE21" ca="1">INDIRECT(_xlfn.CONCAT(AE$4,"_d!",AE$1,$A21))</f>
        <v>136.61680603027344</v>
      </c>
      <c r="AF21" s="19" cm="1">
        <f t="array" aca="1" ref="AF21" ca="1">INDIRECT(_xlfn.CONCAT(AF$4,"_d!",AF$1,$A21))</f>
        <v>136.92665100097656</v>
      </c>
      <c r="AG21" s="19" cm="1">
        <f t="array" aca="1" ref="AG21" ca="1">INDIRECT(_xlfn.CONCAT(AG$4,"_d!",AG$1,$A21))</f>
        <v>138.07632446289063</v>
      </c>
      <c r="AH21" s="19" cm="1">
        <f t="array" aca="1" ref="AH21" ca="1">INDIRECT(_xlfn.CONCAT(AH$4,"_d!",AH$1,$A21))</f>
        <v>135.07733154296875</v>
      </c>
      <c r="AI21" s="19" cm="1">
        <f t="array" aca="1" ref="AI21" ca="1">INDIRECT(_xlfn.CONCAT(AI$4,"_d!",AI$1,$A21))</f>
        <v>137.80720520019531</v>
      </c>
      <c r="AJ21" s="19" cm="1">
        <f t="array" aca="1" ref="AJ21" ca="1">INDIRECT(_xlfn.CONCAT(AJ$4,"_d!",AJ$1,$A21))</f>
        <v>136.65632629394531</v>
      </c>
      <c r="AK21" s="42">
        <f t="shared" ca="1" si="19"/>
        <v>136.8248921764698</v>
      </c>
      <c r="AL21" s="19" cm="1">
        <f t="array" aca="1" ref="AL21" ca="1">INDIRECT(_xlfn.CONCAT(AL$4,"_d!",AL$1,$A21))</f>
        <v>137.01123046875</v>
      </c>
      <c r="AM21" s="19" cm="1">
        <f t="array" aca="1" ref="AM21" ca="1">INDIRECT(_xlfn.CONCAT(AM$4,"_d!",AM$1,$A21))</f>
        <v>136.845947265625</v>
      </c>
      <c r="AN21" s="19" cm="1">
        <f t="array" aca="1" ref="AN21" ca="1">INDIRECT(_xlfn.CONCAT(AN$4,"_d!",AN$1,$A21))</f>
        <v>138.28913879394531</v>
      </c>
      <c r="AO21" s="19" cm="1">
        <f t="array" aca="1" ref="AO21" ca="1">INDIRECT(_xlfn.CONCAT(AO$4,"_d!",AO$1,$A21))</f>
        <v>134.2265625</v>
      </c>
      <c r="AP21" s="19" cm="1">
        <f t="array" aca="1" ref="AP21" ca="1">INDIRECT(_xlfn.CONCAT(AP$4,"_d!",AP$1,$A21))</f>
        <v>138.23789978027344</v>
      </c>
      <c r="AQ21" s="19" cm="1">
        <f t="array" aca="1" ref="AQ21" ca="1">INDIRECT(_xlfn.CONCAT(AQ$4,"_d!",AQ$1,$A21))</f>
        <v>136.286376953125</v>
      </c>
      <c r="AR21" s="42">
        <f t="shared" ca="1" si="20"/>
        <v>136.95284049294631</v>
      </c>
      <c r="AS21" s="19" cm="1">
        <f t="array" aca="1" ref="AS21" ca="1">INDIRECT(_xlfn.CONCAT(AS$4,"_d!",AS$1,$A21))</f>
        <v>136.31135559082031</v>
      </c>
      <c r="AT21" s="19" cm="1">
        <f t="array" aca="1" ref="AT21" ca="1">INDIRECT(_xlfn.CONCAT(AT$4,"_d!",AT$1,$A21))</f>
        <v>137.49151611328125</v>
      </c>
      <c r="AU21" s="19" cm="1">
        <f t="array" aca="1" ref="AU21" ca="1">INDIRECT(_xlfn.CONCAT(AU$4,"_d!",AU$1,$A21))</f>
        <v>138.31684875488281</v>
      </c>
      <c r="AV21" s="19" cm="1">
        <f t="array" aca="1" ref="AV21" ca="1">INDIRECT(_xlfn.CONCAT(AV$4,"_d!",AV$1,$A21))</f>
        <v>135.28854370117188</v>
      </c>
      <c r="AW21" s="19" cm="1">
        <f t="array" aca="1" ref="AW21" ca="1">INDIRECT(_xlfn.CONCAT(AW$4,"_d!",AW$1,$A21))</f>
        <v>138.44610595703125</v>
      </c>
      <c r="AX21" s="19" cm="1">
        <f t="array" aca="1" ref="AX21" ca="1">INDIRECT(_xlfn.CONCAT(AX$4,"_d!",AX$1,$A21))</f>
        <v>137.06562805175781</v>
      </c>
      <c r="AY21" s="42">
        <f t="shared" ca="1" si="21"/>
        <v>136.96653343516428</v>
      </c>
      <c r="AZ21" s="19" cm="1">
        <f t="array" aca="1" ref="AZ21" ca="1">INDIRECT(_xlfn.CONCAT(AZ$4,"_d!",AZ$1,$A21))</f>
        <v>136.77867126464844</v>
      </c>
      <c r="BA21" s="19" cm="1">
        <f t="array" aca="1" ref="BA21" ca="1">INDIRECT(_xlfn.CONCAT(BA$4,"_d!",BA$1,$A21))</f>
        <v>136.60609436035156</v>
      </c>
      <c r="BB21" s="19" cm="1">
        <f t="array" aca="1" ref="BB21" ca="1">INDIRECT(_xlfn.CONCAT(BB$4,"_d!",BB$1,$A21))</f>
        <v>139.19454956054688</v>
      </c>
      <c r="BC21" s="19" cm="1">
        <f t="array" aca="1" ref="BC21" ca="1">INDIRECT(_xlfn.CONCAT(BC$4,"_d!",BC$1,$A21))</f>
        <v>135.12541198730469</v>
      </c>
      <c r="BD21" s="19" cm="1">
        <f t="array" aca="1" ref="BD21" ca="1">INDIRECT(_xlfn.CONCAT(BD$4,"_d!",BD$1,$A21))</f>
        <v>138.60299682617188</v>
      </c>
      <c r="BE21" s="19" cm="1">
        <f t="array" aca="1" ref="BE21" ca="1">INDIRECT(_xlfn.CONCAT(BE$4,"_d!",BE$1,$A21))</f>
        <v>137.56214904785156</v>
      </c>
      <c r="BF21" s="42">
        <f t="shared" ca="1" si="22"/>
        <v>136.97940594126354</v>
      </c>
      <c r="BG21" s="19" cm="1">
        <f t="array" aca="1" ref="BG21" ca="1">INDIRECT(_xlfn.CONCAT(BG$4,"_d!",BG$1,$A21))</f>
        <v>137.08283996582031</v>
      </c>
      <c r="BH21" s="19" cm="1">
        <f t="array" aca="1" ref="BH21" ca="1">INDIRECT(_xlfn.CONCAT(BH$4,"_d!",BH$1,$A21))</f>
        <v>137.51119995117188</v>
      </c>
      <c r="BI21" s="19" cm="1">
        <f t="array" aca="1" ref="BI21" ca="1">INDIRECT(_xlfn.CONCAT(BI$4,"_d!",BI$1,$A21))</f>
        <v>139.49473571777344</v>
      </c>
      <c r="BJ21" s="19" cm="1">
        <f t="array" aca="1" ref="BJ21" ca="1">INDIRECT(_xlfn.CONCAT(BJ$4,"_d!",BJ$1,$A21))</f>
        <v>136.51620483398438</v>
      </c>
      <c r="BK21" s="19" cm="1">
        <f t="array" aca="1" ref="BK21" ca="1">INDIRECT(_xlfn.CONCAT(BK$4,"_d!",BK$1,$A21))</f>
        <v>139.04359436035156</v>
      </c>
      <c r="BL21" s="19" cm="1">
        <f t="array" aca="1" ref="BL21" ca="1">INDIRECT(_xlfn.CONCAT(BL$4,"_d!",BL$1,$A21))</f>
        <v>138.02618408203125</v>
      </c>
      <c r="BM21" s="42">
        <f t="shared" ca="1" si="23"/>
        <v>137.54468885836897</v>
      </c>
      <c r="BN21" s="19" cm="1">
        <f t="array" aca="1" ref="BN21" ca="1">INDIRECT(_xlfn.CONCAT(BN$4,"_d!",BN$1,$A21))</f>
        <v>136.76902770996094</v>
      </c>
      <c r="BO21" s="19" cm="1">
        <f t="array" aca="1" ref="BO21" ca="1">INDIRECT(_xlfn.CONCAT(BO$4,"_d!",BO$1,$A21))</f>
        <v>137.00053405761719</v>
      </c>
      <c r="BP21" s="19" cm="1">
        <f t="array" aca="1" ref="BP21" ca="1">INDIRECT(_xlfn.CONCAT(BP$4,"_d!",BP$1,$A21))</f>
        <v>139.03971862792969</v>
      </c>
      <c r="BQ21" s="19" cm="1">
        <f t="array" aca="1" ref="BQ21" ca="1">INDIRECT(_xlfn.CONCAT(BQ$4,"_d!",BQ$1,$A21))</f>
        <v>133.41261291503906</v>
      </c>
      <c r="BR21" s="19" cm="1">
        <f t="array" aca="1" ref="BR21" ca="1">INDIRECT(_xlfn.CONCAT(BR$4,"_d!",BR$1,$A21))</f>
        <v>139.48030090332031</v>
      </c>
      <c r="BS21" s="19" cm="1">
        <f t="array" aca="1" ref="BS21" ca="1">INDIRECT(_xlfn.CONCAT(BS$4,"_d!",BS$1,$A21))</f>
        <v>138.50360107421875</v>
      </c>
      <c r="BT21" s="42">
        <f t="shared" ca="1" si="24"/>
        <v>137.12467000415305</v>
      </c>
      <c r="BU21" s="42"/>
      <c r="BV21" s="45">
        <f t="shared" ca="1" si="25"/>
        <v>135.96091190246952</v>
      </c>
      <c r="BW21" s="45">
        <f t="shared" ca="1" si="26"/>
        <v>135.97292771644635</v>
      </c>
      <c r="BX21" s="45">
        <f t="shared" ca="1" si="27"/>
        <v>137.0455243943008</v>
      </c>
      <c r="BY21" s="45">
        <f t="shared" ca="1" si="28"/>
        <v>136.36385322227861</v>
      </c>
      <c r="BZ21" s="45">
        <f t="shared" ca="1" si="29"/>
        <v>136.8248921764698</v>
      </c>
      <c r="CA21" s="45">
        <f t="shared" ca="1" si="30"/>
        <v>136.95284049294631</v>
      </c>
      <c r="CB21" s="45">
        <f t="shared" ca="1" si="31"/>
        <v>136.96653343516428</v>
      </c>
      <c r="CC21" s="45">
        <f t="shared" ca="1" si="32"/>
        <v>136.97940594126354</v>
      </c>
      <c r="CD21" s="45">
        <f t="shared" ca="1" si="33"/>
        <v>137.54468885836897</v>
      </c>
      <c r="CE21" s="45">
        <f t="shared" ca="1" si="34"/>
        <v>137.12467000415305</v>
      </c>
      <c r="CF21" s="45" cm="1">
        <f t="array" aca="1" ref="CF21" ca="1">+SUMPRODUCT($BV$3:$CE$3/100,$BV21:$CE21)</f>
        <v>136.89120678994718</v>
      </c>
      <c r="CG21" s="24"/>
      <c r="CH21" s="24">
        <f t="shared" ca="1" si="37"/>
        <v>2.6159995671005465E-2</v>
      </c>
      <c r="CI21" s="24">
        <f t="shared" ca="1" si="35"/>
        <v>2.6259276380309782E-2</v>
      </c>
      <c r="CJ21" s="24">
        <f t="shared" ca="1" si="35"/>
        <v>2.7433613386218969E-2</v>
      </c>
      <c r="CK21" s="24">
        <f t="shared" ca="1" si="35"/>
        <v>2.6930940009009641E-2</v>
      </c>
      <c r="CL21" s="24">
        <f t="shared" ca="1" si="35"/>
        <v>2.7161971794881001E-2</v>
      </c>
      <c r="CM21" s="24">
        <f t="shared" ca="1" si="35"/>
        <v>2.7125715516351345E-2</v>
      </c>
      <c r="CN21" s="24">
        <f t="shared" ca="1" si="35"/>
        <v>2.7805080775506585E-2</v>
      </c>
      <c r="CO21" s="24">
        <f t="shared" ca="1" si="35"/>
        <v>2.7612888411886471E-2</v>
      </c>
      <c r="CP21" s="24">
        <f t="shared" ca="1" si="35"/>
        <v>2.7878748119055663E-2</v>
      </c>
      <c r="CQ21" s="24">
        <f t="shared" ca="1" si="35"/>
        <v>2.809565408353043E-2</v>
      </c>
      <c r="CR21" s="24">
        <f t="shared" ca="1" si="35"/>
        <v>2.7438376462019187E-2</v>
      </c>
      <c r="CS21" s="24">
        <f>+[1]NAC!AX22</f>
        <v>1.1573998396500418E-2</v>
      </c>
      <c r="CT21" s="24"/>
      <c r="CU21" s="24">
        <f t="shared" ca="1" si="38"/>
        <v>0.24678880046374663</v>
      </c>
      <c r="CV21" s="24">
        <f t="shared" ca="1" si="39"/>
        <v>0.24705973491058897</v>
      </c>
      <c r="CW21" s="24">
        <f t="shared" ca="1" si="40"/>
        <v>0.25485335601571024</v>
      </c>
      <c r="CX21" s="24">
        <f t="shared" ca="1" si="41"/>
        <v>0.25107909893116198</v>
      </c>
      <c r="CY21" s="24">
        <f t="shared" ca="1" si="42"/>
        <v>0.25391868995978029</v>
      </c>
      <c r="CZ21" s="24">
        <f t="shared" ca="1" si="43"/>
        <v>0.25482253663325816</v>
      </c>
      <c r="DA21" s="24">
        <f t="shared" ca="1" si="44"/>
        <v>0.25643873679214035</v>
      </c>
      <c r="DB21" s="24">
        <f t="shared" ca="1" si="45"/>
        <v>0.25704929623700123</v>
      </c>
      <c r="DC21" s="24">
        <f t="shared" ca="1" si="46"/>
        <v>0.26091852644525559</v>
      </c>
      <c r="DD21" s="24">
        <f t="shared" ca="1" si="47"/>
        <v>0.260588174355598</v>
      </c>
      <c r="DE21" s="48">
        <f t="shared" ca="1" si="48"/>
        <v>0.25583147502000503</v>
      </c>
      <c r="DF21" s="48">
        <f>+[1]NAC!AG22</f>
        <v>0.25498156776336267</v>
      </c>
      <c r="DG21" s="24">
        <f t="shared" ca="1" si="49"/>
        <v>-1.3799373891851374E-2</v>
      </c>
    </row>
    <row r="22" spans="1:111" x14ac:dyDescent="0.25">
      <c r="A22">
        <f t="shared" si="36"/>
        <v>49</v>
      </c>
      <c r="B22" s="35">
        <f>+NAC!A22</f>
        <v>43221</v>
      </c>
      <c r="C22" s="19" cm="1">
        <f t="array" aca="1" ref="C22" ca="1">INDIRECT(_xlfn.CONCAT(C$4,"_d!",C$1,$A22))</f>
        <v>139.36952209472656</v>
      </c>
      <c r="D22" s="19" cm="1">
        <f t="array" aca="1" ref="D22" ca="1">INDIRECT(_xlfn.CONCAT(D$4,"_d!",D$1,$A22))</f>
        <v>138.59188842773438</v>
      </c>
      <c r="E22" s="19" cm="1">
        <f t="array" aca="1" ref="E22" ca="1">INDIRECT(_xlfn.CONCAT(E$4,"_d!",E$1,$A22))</f>
        <v>139.46290588378906</v>
      </c>
      <c r="F22" s="19" cm="1">
        <f t="array" aca="1" ref="F22" ca="1">INDIRECT(_xlfn.CONCAT(F$4,"_d!",F$1,$A22))</f>
        <v>137.36494445800781</v>
      </c>
      <c r="G22" s="19" cm="1">
        <f t="array" aca="1" ref="G22" ca="1">INDIRECT(_xlfn.CONCAT(G$4,"_d!",G$1,$A22))</f>
        <v>138.81065368652344</v>
      </c>
      <c r="H22" s="19" cm="1">
        <f t="array" aca="1" ref="H22" ca="1">INDIRECT(_xlfn.CONCAT(H$4,"_d!",H$1,$A22))</f>
        <v>139.21771240234375</v>
      </c>
      <c r="I22" s="42">
        <f t="shared" ca="1" si="15"/>
        <v>138.98157947292376</v>
      </c>
      <c r="J22" s="19" cm="1">
        <f t="array" aca="1" ref="J22" ca="1">INDIRECT(_xlfn.CONCAT(J$4,"_d!",J$1,$A22))</f>
        <v>138.685546875</v>
      </c>
      <c r="K22" s="19" cm="1">
        <f t="array" aca="1" ref="K22" ca="1">INDIRECT(_xlfn.CONCAT(K$4,"_d!",K$1,$A22))</f>
        <v>139.21928405761719</v>
      </c>
      <c r="L22" s="19" cm="1">
        <f t="array" aca="1" ref="L22" ca="1">INDIRECT(_xlfn.CONCAT(L$4,"_d!",L$1,$A22))</f>
        <v>140.07795715332031</v>
      </c>
      <c r="M22" s="19" cm="1">
        <f t="array" aca="1" ref="M22" ca="1">INDIRECT(_xlfn.CONCAT(M$4,"_d!",M$1,$A22))</f>
        <v>137.68296813964844</v>
      </c>
      <c r="N22" s="19" cm="1">
        <f t="array" aca="1" ref="N22" ca="1">INDIRECT(_xlfn.CONCAT(N$4,"_d!",N$1,$A22))</f>
        <v>139.57403564453125</v>
      </c>
      <c r="O22" s="19" cm="1">
        <f t="array" aca="1" ref="O22" ca="1">INDIRECT(_xlfn.CONCAT(O$4,"_d!",O$1,$A22))</f>
        <v>139.02777099609375</v>
      </c>
      <c r="P22" s="42">
        <f t="shared" ca="1" si="16"/>
        <v>138.98463812073868</v>
      </c>
      <c r="Q22" s="19" cm="1">
        <f t="array" aca="1" ref="Q22" ca="1">INDIRECT(_xlfn.CONCAT(Q$4,"_d!",Q$1,$A22))</f>
        <v>139.94557189941406</v>
      </c>
      <c r="R22" s="19" cm="1">
        <f t="array" aca="1" ref="R22" ca="1">INDIRECT(_xlfn.CONCAT(R$4,"_d!",R$1,$A22))</f>
        <v>140.07038879394531</v>
      </c>
      <c r="S22" s="19" cm="1">
        <f t="array" aca="1" ref="S22" ca="1">INDIRECT(_xlfn.CONCAT(S$4,"_d!",S$1,$A22))</f>
        <v>140.64836120605469</v>
      </c>
      <c r="T22" s="19" cm="1">
        <f t="array" aca="1" ref="T22" ca="1">INDIRECT(_xlfn.CONCAT(T$4,"_d!",T$1,$A22))</f>
        <v>138.05718994140625</v>
      </c>
      <c r="U22" s="19" cm="1">
        <f t="array" aca="1" ref="U22" ca="1">INDIRECT(_xlfn.CONCAT(U$4,"_d!",U$1,$A22))</f>
        <v>140.28895568847656</v>
      </c>
      <c r="V22" s="19" cm="1">
        <f t="array" aca="1" ref="V22" ca="1">INDIRECT(_xlfn.CONCAT(V$4,"_d!",V$1,$A22))</f>
        <v>139.29071044921875</v>
      </c>
      <c r="W22" s="42">
        <f t="shared" ca="1" si="17"/>
        <v>139.92808602565819</v>
      </c>
      <c r="X22" s="19" cm="1">
        <f t="array" aca="1" ref="X22" ca="1">INDIRECT(_xlfn.CONCAT(X$4,"_d!",X$1,$A22))</f>
        <v>138.97720336914063</v>
      </c>
      <c r="Y22" s="19" cm="1">
        <f t="array" aca="1" ref="Y22" ca="1">INDIRECT(_xlfn.CONCAT(Y$4,"_d!",Y$1,$A22))</f>
        <v>139.10865783691406</v>
      </c>
      <c r="Z22" s="19" cm="1">
        <f t="array" aca="1" ref="Z22" ca="1">INDIRECT(_xlfn.CONCAT(Z$4,"_d!",Z$1,$A22))</f>
        <v>141.25656127929688</v>
      </c>
      <c r="AA22" s="19" cm="1">
        <f t="array" aca="1" ref="AA22" ca="1">INDIRECT(_xlfn.CONCAT(AA$4,"_d!",AA$1,$A22))</f>
        <v>137.85816955566406</v>
      </c>
      <c r="AB22" s="19" cm="1">
        <f t="array" aca="1" ref="AB22" ca="1">INDIRECT(_xlfn.CONCAT(AB$4,"_d!",AB$1,$A22))</f>
        <v>140.94847106933594</v>
      </c>
      <c r="AC22" s="19" cm="1">
        <f t="array" aca="1" ref="AC22" ca="1">INDIRECT(_xlfn.CONCAT(AC$4,"_d!",AC$1,$A22))</f>
        <v>139.79460144042969</v>
      </c>
      <c r="AD22" s="42">
        <f t="shared" ca="1" si="18"/>
        <v>139.30088176683444</v>
      </c>
      <c r="AE22" s="19" cm="1">
        <f t="array" aca="1" ref="AE22" ca="1">INDIRECT(_xlfn.CONCAT(AE$4,"_d!",AE$1,$A22))</f>
        <v>139.46382141113281</v>
      </c>
      <c r="AF22" s="19" cm="1">
        <f t="array" aca="1" ref="AF22" ca="1">INDIRECT(_xlfn.CONCAT(AF$4,"_d!",AF$1,$A22))</f>
        <v>139.91943359375</v>
      </c>
      <c r="AG22" s="19" cm="1">
        <f t="array" aca="1" ref="AG22" ca="1">INDIRECT(_xlfn.CONCAT(AG$4,"_d!",AG$1,$A22))</f>
        <v>141.23207092285156</v>
      </c>
      <c r="AH22" s="19" cm="1">
        <f t="array" aca="1" ref="AH22" ca="1">INDIRECT(_xlfn.CONCAT(AH$4,"_d!",AH$1,$A22))</f>
        <v>138.43876647949219</v>
      </c>
      <c r="AI22" s="19" cm="1">
        <f t="array" aca="1" ref="AI22" ca="1">INDIRECT(_xlfn.CONCAT(AI$4,"_d!",AI$1,$A22))</f>
        <v>140.34620666503906</v>
      </c>
      <c r="AJ22" s="19" cm="1">
        <f t="array" aca="1" ref="AJ22" ca="1">INDIRECT(_xlfn.CONCAT(AJ$4,"_d!",AJ$1,$A22))</f>
        <v>139.42739868164063</v>
      </c>
      <c r="AK22" s="42">
        <f t="shared" ca="1" si="19"/>
        <v>139.7424036430653</v>
      </c>
      <c r="AL22" s="19" cm="1">
        <f t="array" aca="1" ref="AL22" ca="1">INDIRECT(_xlfn.CONCAT(AL$4,"_d!",AL$1,$A22))</f>
        <v>139.75895690917969</v>
      </c>
      <c r="AM22" s="19" cm="1">
        <f t="array" aca="1" ref="AM22" ca="1">INDIRECT(_xlfn.CONCAT(AM$4,"_d!",AM$1,$A22))</f>
        <v>139.84074401855469</v>
      </c>
      <c r="AN22" s="19" cm="1">
        <f t="array" aca="1" ref="AN22" ca="1">INDIRECT(_xlfn.CONCAT(AN$4,"_d!",AN$1,$A22))</f>
        <v>141.43795776367188</v>
      </c>
      <c r="AO22" s="19" cm="1">
        <f t="array" aca="1" ref="AO22" ca="1">INDIRECT(_xlfn.CONCAT(AO$4,"_d!",AO$1,$A22))</f>
        <v>137.68795776367188</v>
      </c>
      <c r="AP22" s="19" cm="1">
        <f t="array" aca="1" ref="AP22" ca="1">INDIRECT(_xlfn.CONCAT(AP$4,"_d!",AP$1,$A22))</f>
        <v>140.75590515136719</v>
      </c>
      <c r="AQ22" s="19" cm="1">
        <f t="array" aca="1" ref="AQ22" ca="1">INDIRECT(_xlfn.CONCAT(AQ$4,"_d!",AQ$1,$A22))</f>
        <v>139.03947448730469</v>
      </c>
      <c r="AR22" s="42">
        <f t="shared" ca="1" si="20"/>
        <v>139.82942673184027</v>
      </c>
      <c r="AS22" s="19" cm="1">
        <f t="array" aca="1" ref="AS22" ca="1">INDIRECT(_xlfn.CONCAT(AS$4,"_d!",AS$1,$A22))</f>
        <v>139.07391357421875</v>
      </c>
      <c r="AT22" s="19" cm="1">
        <f t="array" aca="1" ref="AT22" ca="1">INDIRECT(_xlfn.CONCAT(AT$4,"_d!",AT$1,$A22))</f>
        <v>140.43571472167969</v>
      </c>
      <c r="AU22" s="19" cm="1">
        <f t="array" aca="1" ref="AU22" ca="1">INDIRECT(_xlfn.CONCAT(AU$4,"_d!",AU$1,$A22))</f>
        <v>141.42930603027344</v>
      </c>
      <c r="AV22" s="19" cm="1">
        <f t="array" aca="1" ref="AV22" ca="1">INDIRECT(_xlfn.CONCAT(AV$4,"_d!",AV$1,$A22))</f>
        <v>138.60736083984375</v>
      </c>
      <c r="AW22" s="19" cm="1">
        <f t="array" aca="1" ref="AW22" ca="1">INDIRECT(_xlfn.CONCAT(AW$4,"_d!",AW$1,$A22))</f>
        <v>140.99221801757813</v>
      </c>
      <c r="AX22" s="19" cm="1">
        <f t="array" aca="1" ref="AX22" ca="1">INDIRECT(_xlfn.CONCAT(AX$4,"_d!",AX$1,$A22))</f>
        <v>139.74972534179688</v>
      </c>
      <c r="AY22" s="42">
        <f t="shared" ca="1" si="21"/>
        <v>139.82164255189522</v>
      </c>
      <c r="AZ22" s="19" cm="1">
        <f t="array" aca="1" ref="AZ22" ca="1">INDIRECT(_xlfn.CONCAT(AZ$4,"_d!",AZ$1,$A22))</f>
        <v>139.45584106445313</v>
      </c>
      <c r="BA22" s="19" cm="1">
        <f t="array" aca="1" ref="BA22" ca="1">INDIRECT(_xlfn.CONCAT(BA$4,"_d!",BA$1,$A22))</f>
        <v>139.61705017089844</v>
      </c>
      <c r="BB22" s="19" cm="1">
        <f t="array" aca="1" ref="BB22" ca="1">INDIRECT(_xlfn.CONCAT(BB$4,"_d!",BB$1,$A22))</f>
        <v>142.25791931152344</v>
      </c>
      <c r="BC22" s="19" cm="1">
        <f t="array" aca="1" ref="BC22" ca="1">INDIRECT(_xlfn.CONCAT(BC$4,"_d!",BC$1,$A22))</f>
        <v>138.40948486328125</v>
      </c>
      <c r="BD22" s="19" cm="1">
        <f t="array" aca="1" ref="BD22" ca="1">INDIRECT(_xlfn.CONCAT(BD$4,"_d!",BD$1,$A22))</f>
        <v>141.13536071777344</v>
      </c>
      <c r="BE22" s="19" cm="1">
        <f t="array" aca="1" ref="BE22" ca="1">INDIRECT(_xlfn.CONCAT(BE$4,"_d!",BE$1,$A22))</f>
        <v>140.33847045898438</v>
      </c>
      <c r="BF22" s="42">
        <f t="shared" ca="1" si="22"/>
        <v>139.81849384395952</v>
      </c>
      <c r="BG22" s="19" cm="1">
        <f t="array" aca="1" ref="BG22" ca="1">INDIRECT(_xlfn.CONCAT(BG$4,"_d!",BG$1,$A22))</f>
        <v>139.69293212890625</v>
      </c>
      <c r="BH22" s="19" cm="1">
        <f t="array" aca="1" ref="BH22" ca="1">INDIRECT(_xlfn.CONCAT(BH$4,"_d!",BH$1,$A22))</f>
        <v>140.46342468261719</v>
      </c>
      <c r="BI22" s="19" cm="1">
        <f t="array" aca="1" ref="BI22" ca="1">INDIRECT(_xlfn.CONCAT(BI$4,"_d!",BI$1,$A22))</f>
        <v>142.51803588867188</v>
      </c>
      <c r="BJ22" s="19" cm="1">
        <f t="array" aca="1" ref="BJ22" ca="1">INDIRECT(_xlfn.CONCAT(BJ$4,"_d!",BJ$1,$A22))</f>
        <v>139.7266845703125</v>
      </c>
      <c r="BK22" s="19" cm="1">
        <f t="array" aca="1" ref="BK22" ca="1">INDIRECT(_xlfn.CONCAT(BK$4,"_d!",BK$1,$A22))</f>
        <v>141.57295227050781</v>
      </c>
      <c r="BL22" s="19" cm="1">
        <f t="array" aca="1" ref="BL22" ca="1">INDIRECT(_xlfn.CONCAT(BL$4,"_d!",BL$1,$A22))</f>
        <v>140.7493896484375</v>
      </c>
      <c r="BM22" s="42">
        <f t="shared" ca="1" si="23"/>
        <v>140.32588013609711</v>
      </c>
      <c r="BN22" s="19" cm="1">
        <f t="array" aca="1" ref="BN22" ca="1">INDIRECT(_xlfn.CONCAT(BN$4,"_d!",BN$1,$A22))</f>
        <v>139.28109741210938</v>
      </c>
      <c r="BO22" s="19" cm="1">
        <f t="array" aca="1" ref="BO22" ca="1">INDIRECT(_xlfn.CONCAT(BO$4,"_d!",BO$1,$A22))</f>
        <v>139.96566772460938</v>
      </c>
      <c r="BP22" s="19" cm="1">
        <f t="array" aca="1" ref="BP22" ca="1">INDIRECT(_xlfn.CONCAT(BP$4,"_d!",BP$1,$A22))</f>
        <v>141.99732971191406</v>
      </c>
      <c r="BQ22" s="19" cm="1">
        <f t="array" aca="1" ref="BQ22" ca="1">INDIRECT(_xlfn.CONCAT(BQ$4,"_d!",BQ$1,$A22))</f>
        <v>136.59872436523438</v>
      </c>
      <c r="BR22" s="19" cm="1">
        <f t="array" aca="1" ref="BR22" ca="1">INDIRECT(_xlfn.CONCAT(BR$4,"_d!",BR$1,$A22))</f>
        <v>141.96525573730469</v>
      </c>
      <c r="BS22" s="19" cm="1">
        <f t="array" aca="1" ref="BS22" ca="1">INDIRECT(_xlfn.CONCAT(BS$4,"_d!",BS$1,$A22))</f>
        <v>141.22610473632813</v>
      </c>
      <c r="BT22" s="42">
        <f t="shared" ca="1" si="24"/>
        <v>139.85867586214786</v>
      </c>
      <c r="BU22" s="42"/>
      <c r="BV22" s="45">
        <f t="shared" ca="1" si="25"/>
        <v>138.98157947292376</v>
      </c>
      <c r="BW22" s="45">
        <f t="shared" ca="1" si="26"/>
        <v>138.98463812073868</v>
      </c>
      <c r="BX22" s="45">
        <f t="shared" ca="1" si="27"/>
        <v>139.92808602565819</v>
      </c>
      <c r="BY22" s="45">
        <f t="shared" ca="1" si="28"/>
        <v>139.30088176683444</v>
      </c>
      <c r="BZ22" s="45">
        <f t="shared" ca="1" si="29"/>
        <v>139.7424036430653</v>
      </c>
      <c r="CA22" s="45">
        <f t="shared" ca="1" si="30"/>
        <v>139.82942673184027</v>
      </c>
      <c r="CB22" s="45">
        <f t="shared" ca="1" si="31"/>
        <v>139.82164255189522</v>
      </c>
      <c r="CC22" s="45">
        <f t="shared" ca="1" si="32"/>
        <v>139.81849384395952</v>
      </c>
      <c r="CD22" s="45">
        <f t="shared" ca="1" si="33"/>
        <v>140.32588013609711</v>
      </c>
      <c r="CE22" s="45">
        <f t="shared" ca="1" si="34"/>
        <v>139.85867586214786</v>
      </c>
      <c r="CF22" s="45" cm="1">
        <f t="array" aca="1" ref="CF22" ca="1">+SUMPRODUCT($BV$3:$CE$3/100,$BV22:$CE22)</f>
        <v>139.74702509164143</v>
      </c>
      <c r="CG22" s="24"/>
      <c r="CH22" s="24">
        <f t="shared" ca="1" si="37"/>
        <v>2.2217176453046106E-2</v>
      </c>
      <c r="CI22" s="24">
        <f t="shared" ca="1" si="37"/>
        <v>2.2149338510772276E-2</v>
      </c>
      <c r="CJ22" s="24">
        <f t="shared" ca="1" si="37"/>
        <v>2.1033606490233225E-2</v>
      </c>
      <c r="CK22" s="24">
        <f t="shared" ca="1" si="37"/>
        <v>2.153817507465372E-2</v>
      </c>
      <c r="CL22" s="24">
        <f t="shared" ca="1" si="37"/>
        <v>2.1322958273065185E-2</v>
      </c>
      <c r="CM22" s="24">
        <f t="shared" ca="1" si="37"/>
        <v>2.1004210124740963E-2</v>
      </c>
      <c r="CN22" s="24">
        <f t="shared" ca="1" si="37"/>
        <v>2.0845304653070329E-2</v>
      </c>
      <c r="CO22" s="24">
        <f t="shared" ca="1" si="37"/>
        <v>2.0726384986027524E-2</v>
      </c>
      <c r="CP22" s="24">
        <f t="shared" ca="1" si="37"/>
        <v>2.022027386744063E-2</v>
      </c>
      <c r="CQ22" s="24">
        <f t="shared" ca="1" si="37"/>
        <v>1.9938103463891688E-2</v>
      </c>
      <c r="CR22" s="24">
        <f t="shared" ca="1" si="37"/>
        <v>2.0861955772486951E-2</v>
      </c>
      <c r="CS22" s="24">
        <f>+[1]NAC!AX23</f>
        <v>3.2672622020239128E-2</v>
      </c>
      <c r="CT22" s="24"/>
      <c r="CU22" s="24">
        <f t="shared" ca="1" si="38"/>
        <v>0.25655649659370705</v>
      </c>
      <c r="CV22" s="24">
        <f t="shared" ca="1" si="39"/>
        <v>0.25688202524651449</v>
      </c>
      <c r="CW22" s="24">
        <f t="shared" ca="1" si="40"/>
        <v>0.26324215250905891</v>
      </c>
      <c r="CX22" s="24">
        <f t="shared" ca="1" si="41"/>
        <v>0.25987599097107483</v>
      </c>
      <c r="CY22" s="24">
        <f t="shared" ca="1" si="42"/>
        <v>0.26269571528355606</v>
      </c>
      <c r="CZ22" s="24">
        <f t="shared" ca="1" si="43"/>
        <v>0.26300092418215781</v>
      </c>
      <c r="DA22" s="24">
        <f t="shared" ca="1" si="44"/>
        <v>0.26469524121089072</v>
      </c>
      <c r="DB22" s="24">
        <f t="shared" ca="1" si="45"/>
        <v>0.26487975073291592</v>
      </c>
      <c r="DC22" s="24">
        <f t="shared" ca="1" si="46"/>
        <v>0.26786495051656356</v>
      </c>
      <c r="DD22" s="24">
        <f t="shared" ca="1" si="47"/>
        <v>0.26695108615673258</v>
      </c>
      <c r="DE22" s="48">
        <f t="shared" ca="1" si="48"/>
        <v>0.26378498787722426</v>
      </c>
      <c r="DF22" s="48">
        <f>+[1]NAC!AG23</f>
        <v>0.26290756997415188</v>
      </c>
      <c r="DG22" s="24">
        <f t="shared" ca="1" si="49"/>
        <v>-1.0394589563025525E-2</v>
      </c>
    </row>
    <row r="23" spans="1:111" x14ac:dyDescent="0.25">
      <c r="A23">
        <f t="shared" si="36"/>
        <v>50</v>
      </c>
      <c r="B23" s="35">
        <f>+NAC!A23</f>
        <v>43252</v>
      </c>
      <c r="C23" s="19" cm="1">
        <f t="array" aca="1" ref="C23" ca="1">INDIRECT(_xlfn.CONCAT(C$4,"_d!",C$1,$A23))</f>
        <v>144.89448547363281</v>
      </c>
      <c r="D23" s="19" cm="1">
        <f t="array" aca="1" ref="D23" ca="1">INDIRECT(_xlfn.CONCAT(D$4,"_d!",D$1,$A23))</f>
        <v>143.9200439453125</v>
      </c>
      <c r="E23" s="19" cm="1">
        <f t="array" aca="1" ref="E23" ca="1">INDIRECT(_xlfn.CONCAT(E$4,"_d!",E$1,$A23))</f>
        <v>144.65101623535156</v>
      </c>
      <c r="F23" s="19" cm="1">
        <f t="array" aca="1" ref="F23" ca="1">INDIRECT(_xlfn.CONCAT(F$4,"_d!",F$1,$A23))</f>
        <v>141.72315979003906</v>
      </c>
      <c r="G23" s="19" cm="1">
        <f t="array" aca="1" ref="G23" ca="1">INDIRECT(_xlfn.CONCAT(G$4,"_d!",G$1,$A23))</f>
        <v>144.26370239257813</v>
      </c>
      <c r="H23" s="19" cm="1">
        <f t="array" aca="1" ref="H23" ca="1">INDIRECT(_xlfn.CONCAT(H$4,"_d!",H$1,$A23))</f>
        <v>143.55191040039063</v>
      </c>
      <c r="I23" s="42">
        <f t="shared" ca="1" si="15"/>
        <v>144.29039946607952</v>
      </c>
      <c r="J23" s="19" cm="1">
        <f t="array" aca="1" ref="J23" ca="1">INDIRECT(_xlfn.CONCAT(J$4,"_d!",J$1,$A23))</f>
        <v>144.16958618164063</v>
      </c>
      <c r="K23" s="19" cm="1">
        <f t="array" aca="1" ref="K23" ca="1">INDIRECT(_xlfn.CONCAT(K$4,"_d!",K$1,$A23))</f>
        <v>144.59033203125</v>
      </c>
      <c r="L23" s="19" cm="1">
        <f t="array" aca="1" ref="L23" ca="1">INDIRECT(_xlfn.CONCAT(L$4,"_d!",L$1,$A23))</f>
        <v>145.17010498046875</v>
      </c>
      <c r="M23" s="19" cm="1">
        <f t="array" aca="1" ref="M23" ca="1">INDIRECT(_xlfn.CONCAT(M$4,"_d!",M$1,$A23))</f>
        <v>141.93647766113281</v>
      </c>
      <c r="N23" s="19" cm="1">
        <f t="array" aca="1" ref="N23" ca="1">INDIRECT(_xlfn.CONCAT(N$4,"_d!",N$1,$A23))</f>
        <v>144.82194519042969</v>
      </c>
      <c r="O23" s="19" cm="1">
        <f t="array" aca="1" ref="O23" ca="1">INDIRECT(_xlfn.CONCAT(O$4,"_d!",O$1,$A23))</f>
        <v>143.269775390625</v>
      </c>
      <c r="P23" s="42">
        <f t="shared" ca="1" si="16"/>
        <v>144.25992708426827</v>
      </c>
      <c r="Q23" s="19" cm="1">
        <f t="array" aca="1" ref="Q23" ca="1">INDIRECT(_xlfn.CONCAT(Q$4,"_d!",Q$1,$A23))</f>
        <v>145.377197265625</v>
      </c>
      <c r="R23" s="19" cm="1">
        <f t="array" aca="1" ref="R23" ca="1">INDIRECT(_xlfn.CONCAT(R$4,"_d!",R$1,$A23))</f>
        <v>145.26182556152344</v>
      </c>
      <c r="S23" s="19" cm="1">
        <f t="array" aca="1" ref="S23" ca="1">INDIRECT(_xlfn.CONCAT(S$4,"_d!",S$1,$A23))</f>
        <v>145.62782287597656</v>
      </c>
      <c r="T23" s="19" cm="1">
        <f t="array" aca="1" ref="T23" ca="1">INDIRECT(_xlfn.CONCAT(T$4,"_d!",T$1,$A23))</f>
        <v>142.47695922851563</v>
      </c>
      <c r="U23" s="19" cm="1">
        <f t="array" aca="1" ref="U23" ca="1">INDIRECT(_xlfn.CONCAT(U$4,"_d!",U$1,$A23))</f>
        <v>145.51202392578125</v>
      </c>
      <c r="V23" s="19" cm="1">
        <f t="array" aca="1" ref="V23" ca="1">INDIRECT(_xlfn.CONCAT(V$4,"_d!",V$1,$A23))</f>
        <v>143.71604919433594</v>
      </c>
      <c r="W23" s="42">
        <f t="shared" ca="1" si="17"/>
        <v>145.13009969926131</v>
      </c>
      <c r="X23" s="19" cm="1">
        <f t="array" aca="1" ref="X23" ca="1">INDIRECT(_xlfn.CONCAT(X$4,"_d!",X$1,$A23))</f>
        <v>144.38809204101563</v>
      </c>
      <c r="Y23" s="19" cm="1">
        <f t="array" aca="1" ref="Y23" ca="1">INDIRECT(_xlfn.CONCAT(Y$4,"_d!",Y$1,$A23))</f>
        <v>144.26344299316406</v>
      </c>
      <c r="Z23" s="19" cm="1">
        <f t="array" aca="1" ref="Z23" ca="1">INDIRECT(_xlfn.CONCAT(Z$4,"_d!",Z$1,$A23))</f>
        <v>146.29025268554688</v>
      </c>
      <c r="AA23" s="19" cm="1">
        <f t="array" aca="1" ref="AA23" ca="1">INDIRECT(_xlfn.CONCAT(AA$4,"_d!",AA$1,$A23))</f>
        <v>142.11141967773438</v>
      </c>
      <c r="AB23" s="19" cm="1">
        <f t="array" aca="1" ref="AB23" ca="1">INDIRECT(_xlfn.CONCAT(AB$4,"_d!",AB$1,$A23))</f>
        <v>146.19593811035156</v>
      </c>
      <c r="AC23" s="19" cm="1">
        <f t="array" aca="1" ref="AC23" ca="1">INDIRECT(_xlfn.CONCAT(AC$4,"_d!",AC$1,$A23))</f>
        <v>144.36225891113281</v>
      </c>
      <c r="AD23" s="42">
        <f t="shared" ca="1" si="18"/>
        <v>144.48857231816595</v>
      </c>
      <c r="AE23" s="19" cm="1">
        <f t="array" aca="1" ref="AE23" ca="1">INDIRECT(_xlfn.CONCAT(AE$4,"_d!",AE$1,$A23))</f>
        <v>144.91798400878906</v>
      </c>
      <c r="AF23" s="19" cm="1">
        <f t="array" aca="1" ref="AF23" ca="1">INDIRECT(_xlfn.CONCAT(AF$4,"_d!",AF$1,$A23))</f>
        <v>145.05332946777344</v>
      </c>
      <c r="AG23" s="19" cm="1">
        <f t="array" aca="1" ref="AG23" ca="1">INDIRECT(_xlfn.CONCAT(AG$4,"_d!",AG$1,$A23))</f>
        <v>146.12059020996094</v>
      </c>
      <c r="AH23" s="19" cm="1">
        <f t="array" aca="1" ref="AH23" ca="1">INDIRECT(_xlfn.CONCAT(AH$4,"_d!",AH$1,$A23))</f>
        <v>142.83216857910156</v>
      </c>
      <c r="AI23" s="19" cm="1">
        <f t="array" aca="1" ref="AI23" ca="1">INDIRECT(_xlfn.CONCAT(AI$4,"_d!",AI$1,$A23))</f>
        <v>145.54066467285156</v>
      </c>
      <c r="AJ23" s="19" cm="1">
        <f t="array" aca="1" ref="AJ23" ca="1">INDIRECT(_xlfn.CONCAT(AJ$4,"_d!",AJ$1,$A23))</f>
        <v>144.00244140625</v>
      </c>
      <c r="AK23" s="42">
        <f t="shared" ca="1" si="19"/>
        <v>144.93444423554871</v>
      </c>
      <c r="AL23" s="19" cm="1">
        <f t="array" aca="1" ref="AL23" ca="1">INDIRECT(_xlfn.CONCAT(AL$4,"_d!",AL$1,$A23))</f>
        <v>145.13526916503906</v>
      </c>
      <c r="AM23" s="19" cm="1">
        <f t="array" aca="1" ref="AM23" ca="1">INDIRECT(_xlfn.CONCAT(AM$4,"_d!",AM$1,$A23))</f>
        <v>145.00918579101563</v>
      </c>
      <c r="AN23" s="19" cm="1">
        <f t="array" aca="1" ref="AN23" ca="1">INDIRECT(_xlfn.CONCAT(AN$4,"_d!",AN$1,$A23))</f>
        <v>146.18092346191406</v>
      </c>
      <c r="AO23" s="19" cm="1">
        <f t="array" aca="1" ref="AO23" ca="1">INDIRECT(_xlfn.CONCAT(AO$4,"_d!",AO$1,$A23))</f>
        <v>141.86480712890625</v>
      </c>
      <c r="AP23" s="19" cm="1">
        <f t="array" aca="1" ref="AP23" ca="1">INDIRECT(_xlfn.CONCAT(AP$4,"_d!",AP$1,$A23))</f>
        <v>145.91534423828125</v>
      </c>
      <c r="AQ23" s="19" cm="1">
        <f t="array" aca="1" ref="AQ23" ca="1">INDIRECT(_xlfn.CONCAT(AQ$4,"_d!",AQ$1,$A23))</f>
        <v>143.57376098632813</v>
      </c>
      <c r="AR23" s="42">
        <f t="shared" ca="1" si="20"/>
        <v>144.97373690287901</v>
      </c>
      <c r="AS23" s="19" cm="1">
        <f t="array" aca="1" ref="AS23" ca="1">INDIRECT(_xlfn.CONCAT(AS$4,"_d!",AS$1,$A23))</f>
        <v>144.59646606445313</v>
      </c>
      <c r="AT23" s="19" cm="1">
        <f t="array" aca="1" ref="AT23" ca="1">INDIRECT(_xlfn.CONCAT(AT$4,"_d!",AT$1,$A23))</f>
        <v>145.60078430175781</v>
      </c>
      <c r="AU23" s="19" cm="1">
        <f t="array" aca="1" ref="AU23" ca="1">INDIRECT(_xlfn.CONCAT(AU$4,"_d!",AU$1,$A23))</f>
        <v>146.09968566894531</v>
      </c>
      <c r="AV23" s="19" cm="1">
        <f t="array" aca="1" ref="AV23" ca="1">INDIRECT(_xlfn.CONCAT(AV$4,"_d!",AV$1,$A23))</f>
        <v>142.99272155761719</v>
      </c>
      <c r="AW23" s="19" cm="1">
        <f t="array" aca="1" ref="AW23" ca="1">INDIRECT(_xlfn.CONCAT(AW$4,"_d!",AW$1,$A23))</f>
        <v>146.12879943847656</v>
      </c>
      <c r="AX23" s="19" cm="1">
        <f t="array" aca="1" ref="AX23" ca="1">INDIRECT(_xlfn.CONCAT(AX$4,"_d!",AX$1,$A23))</f>
        <v>144.16252136230469</v>
      </c>
      <c r="AY23" s="42">
        <f t="shared" ca="1" si="21"/>
        <v>145.02353510943303</v>
      </c>
      <c r="AZ23" s="19" cm="1">
        <f t="array" aca="1" ref="AZ23" ca="1">INDIRECT(_xlfn.CONCAT(AZ$4,"_d!",AZ$1,$A23))</f>
        <v>144.97262573242188</v>
      </c>
      <c r="BA23" s="19" cm="1">
        <f t="array" aca="1" ref="BA23" ca="1">INDIRECT(_xlfn.CONCAT(BA$4,"_d!",BA$1,$A23))</f>
        <v>144.72480773925781</v>
      </c>
      <c r="BB23" s="19" cm="1">
        <f t="array" aca="1" ref="BB23" ca="1">INDIRECT(_xlfn.CONCAT(BB$4,"_d!",BB$1,$A23))</f>
        <v>146.87687683105469</v>
      </c>
      <c r="BC23" s="19" cm="1">
        <f t="array" aca="1" ref="BC23" ca="1">INDIRECT(_xlfn.CONCAT(BC$4,"_d!",BC$1,$A23))</f>
        <v>142.55865478515625</v>
      </c>
      <c r="BD23" s="19" cm="1">
        <f t="array" aca="1" ref="BD23" ca="1">INDIRECT(_xlfn.CONCAT(BD$4,"_d!",BD$1,$A23))</f>
        <v>146.23983764648438</v>
      </c>
      <c r="BE23" s="19" cm="1">
        <f t="array" aca="1" ref="BE23" ca="1">INDIRECT(_xlfn.CONCAT(BE$4,"_d!",BE$1,$A23))</f>
        <v>144.94834899902344</v>
      </c>
      <c r="BF23" s="42">
        <f t="shared" ca="1" si="22"/>
        <v>144.99452057171337</v>
      </c>
      <c r="BG23" s="19" cm="1">
        <f t="array" aca="1" ref="BG23" ca="1">INDIRECT(_xlfn.CONCAT(BG$4,"_d!",BG$1,$A23))</f>
        <v>145.12774658203125</v>
      </c>
      <c r="BH23" s="19" cm="1">
        <f t="array" aca="1" ref="BH23" ca="1">INDIRECT(_xlfn.CONCAT(BH$4,"_d!",BH$1,$A23))</f>
        <v>145.41757202148438</v>
      </c>
      <c r="BI23" s="19" cm="1">
        <f t="array" aca="1" ref="BI23" ca="1">INDIRECT(_xlfn.CONCAT(BI$4,"_d!",BI$1,$A23))</f>
        <v>147.17889404296875</v>
      </c>
      <c r="BJ23" s="19" cm="1">
        <f t="array" aca="1" ref="BJ23" ca="1">INDIRECT(_xlfn.CONCAT(BJ$4,"_d!",BJ$1,$A23))</f>
        <v>143.86143493652344</v>
      </c>
      <c r="BK23" s="19" cm="1">
        <f t="array" aca="1" ref="BK23" ca="1">INDIRECT(_xlfn.CONCAT(BK$4,"_d!",BK$1,$A23))</f>
        <v>146.67137145996094</v>
      </c>
      <c r="BL23" s="19" cm="1">
        <f t="array" aca="1" ref="BL23" ca="1">INDIRECT(_xlfn.CONCAT(BL$4,"_d!",BL$1,$A23))</f>
        <v>145.28129577636719</v>
      </c>
      <c r="BM23" s="42">
        <f t="shared" ca="1" si="23"/>
        <v>145.41383080970223</v>
      </c>
      <c r="BN23" s="19" cm="1">
        <f t="array" aca="1" ref="BN23" ca="1">INDIRECT(_xlfn.CONCAT(BN$4,"_d!",BN$1,$A23))</f>
        <v>144.71725463867188</v>
      </c>
      <c r="BO23" s="19" cm="1">
        <f t="array" aca="1" ref="BO23" ca="1">INDIRECT(_xlfn.CONCAT(BO$4,"_d!",BO$1,$A23))</f>
        <v>144.90083312988281</v>
      </c>
      <c r="BP23" s="19" cm="1">
        <f t="array" aca="1" ref="BP23" ca="1">INDIRECT(_xlfn.CONCAT(BP$4,"_d!",BP$1,$A23))</f>
        <v>146.47386169433594</v>
      </c>
      <c r="BQ23" s="19" cm="1">
        <f t="array" aca="1" ref="BQ23" ca="1">INDIRECT(_xlfn.CONCAT(BQ$4,"_d!",BQ$1,$A23))</f>
        <v>140.77764892578125</v>
      </c>
      <c r="BR23" s="19" cm="1">
        <f t="array" aca="1" ref="BR23" ca="1">INDIRECT(_xlfn.CONCAT(BR$4,"_d!",BR$1,$A23))</f>
        <v>146.89582824707031</v>
      </c>
      <c r="BS23" s="19" cm="1">
        <f t="array" aca="1" ref="BS23" ca="1">INDIRECT(_xlfn.CONCAT(BS$4,"_d!",BS$1,$A23))</f>
        <v>145.79975891113281</v>
      </c>
      <c r="BT23" s="42">
        <f t="shared" ca="1" si="24"/>
        <v>144.92125797086513</v>
      </c>
      <c r="BU23" s="42"/>
      <c r="BV23" s="45">
        <f t="shared" ca="1" si="25"/>
        <v>144.29039946607952</v>
      </c>
      <c r="BW23" s="45">
        <f t="shared" ca="1" si="26"/>
        <v>144.25992708426827</v>
      </c>
      <c r="BX23" s="45">
        <f t="shared" ca="1" si="27"/>
        <v>145.13009969926131</v>
      </c>
      <c r="BY23" s="45">
        <f t="shared" ca="1" si="28"/>
        <v>144.48857231816595</v>
      </c>
      <c r="BZ23" s="45">
        <f t="shared" ca="1" si="29"/>
        <v>144.93444423554871</v>
      </c>
      <c r="CA23" s="45">
        <f t="shared" ca="1" si="30"/>
        <v>144.97373690287901</v>
      </c>
      <c r="CB23" s="45">
        <f t="shared" ca="1" si="31"/>
        <v>145.02353510943303</v>
      </c>
      <c r="CC23" s="45">
        <f t="shared" ca="1" si="32"/>
        <v>144.99452057171337</v>
      </c>
      <c r="CD23" s="45">
        <f t="shared" ca="1" si="33"/>
        <v>145.41383080970223</v>
      </c>
      <c r="CE23" s="45">
        <f t="shared" ca="1" si="34"/>
        <v>144.92125797086513</v>
      </c>
      <c r="CF23" s="45" cm="1">
        <f t="array" aca="1" ref="CF23" ca="1">+SUMPRODUCT($BV$3:$CE$3/100,$BV23:$CE23)</f>
        <v>144.9074429062772</v>
      </c>
      <c r="CG23" s="24"/>
      <c r="CH23" s="24">
        <f t="shared" ca="1" si="37"/>
        <v>3.8198011659451803E-2</v>
      </c>
      <c r="CI23" s="24">
        <f t="shared" ca="1" si="37"/>
        <v>3.7955913940264763E-2</v>
      </c>
      <c r="CJ23" s="24">
        <f t="shared" ca="1" si="37"/>
        <v>3.7176336941028731E-2</v>
      </c>
      <c r="CK23" s="24">
        <f t="shared" ca="1" si="37"/>
        <v>3.7240902466179726E-2</v>
      </c>
      <c r="CL23" s="24">
        <f t="shared" ca="1" si="37"/>
        <v>3.7154367301031277E-2</v>
      </c>
      <c r="CM23" s="24">
        <f t="shared" ca="1" si="37"/>
        <v>3.6789896742581263E-2</v>
      </c>
      <c r="CN23" s="24">
        <f t="shared" ca="1" si="37"/>
        <v>3.7203772338800123E-2</v>
      </c>
      <c r="CO23" s="24">
        <f t="shared" ca="1" si="37"/>
        <v>3.7019614397580503E-2</v>
      </c>
      <c r="CP23" s="24">
        <f t="shared" ca="1" si="37"/>
        <v>3.6258106264293488E-2</v>
      </c>
      <c r="CQ23" s="24">
        <f t="shared" ca="1" si="37"/>
        <v>3.6197840981329055E-2</v>
      </c>
      <c r="CR23" s="24">
        <f t="shared" ca="1" si="37"/>
        <v>3.6926852727288795E-2</v>
      </c>
      <c r="CS23" s="24">
        <f>+[1]NAC!AX24</f>
        <v>5.1780936037418401E-2</v>
      </c>
      <c r="CT23" s="24"/>
      <c r="CU23" s="24">
        <f t="shared" ca="1" si="38"/>
        <v>0.28993630361664025</v>
      </c>
      <c r="CV23" s="24">
        <f t="shared" ca="1" si="39"/>
        <v>0.2898027500676823</v>
      </c>
      <c r="CW23" s="24">
        <f t="shared" ca="1" si="40"/>
        <v>0.29517062199891608</v>
      </c>
      <c r="CX23" s="24">
        <f t="shared" ca="1" si="41"/>
        <v>0.29198678456659732</v>
      </c>
      <c r="CY23" s="24">
        <f t="shared" ca="1" si="42"/>
        <v>0.29432297347553171</v>
      </c>
      <c r="CZ23" s="24">
        <f t="shared" ca="1" si="43"/>
        <v>0.29421379067724973</v>
      </c>
      <c r="DA23" s="24">
        <f t="shared" ca="1" si="44"/>
        <v>0.2964571972316925</v>
      </c>
      <c r="DB23" s="24">
        <f t="shared" ca="1" si="45"/>
        <v>0.2962844619362015</v>
      </c>
      <c r="DC23" s="24">
        <f t="shared" ca="1" si="46"/>
        <v>0.29809966943038635</v>
      </c>
      <c r="DD23" s="24">
        <f t="shared" ca="1" si="47"/>
        <v>0.2967749761307894</v>
      </c>
      <c r="DE23" s="48">
        <f t="shared" ca="1" si="48"/>
        <v>0.29508121452449165</v>
      </c>
      <c r="DF23" s="48">
        <f>+[1]NAC!AG24</f>
        <v>0.29466497746489195</v>
      </c>
      <c r="DG23" s="24">
        <f t="shared" ca="1" si="49"/>
        <v>-6.8386725141491578E-3</v>
      </c>
    </row>
    <row r="24" spans="1:111" x14ac:dyDescent="0.25">
      <c r="A24">
        <f t="shared" si="36"/>
        <v>51</v>
      </c>
      <c r="B24" s="35">
        <f>+NAC!A24</f>
        <v>43282</v>
      </c>
      <c r="C24" s="19" cm="1">
        <f t="array" aca="1" ref="C24" ca="1">INDIRECT(_xlfn.CONCAT(C$4,"_d!",C$1,$A24))</f>
        <v>148.96372985839844</v>
      </c>
      <c r="D24" s="19" cm="1">
        <f t="array" aca="1" ref="D24" ca="1">INDIRECT(_xlfn.CONCAT(D$4,"_d!",D$1,$A24))</f>
        <v>148.59367370605469</v>
      </c>
      <c r="E24" s="19" cm="1">
        <f t="array" aca="1" ref="E24" ca="1">INDIRECT(_xlfn.CONCAT(E$4,"_d!",E$1,$A24))</f>
        <v>149.73870849609375</v>
      </c>
      <c r="F24" s="19" cm="1">
        <f t="array" aca="1" ref="F24" ca="1">INDIRECT(_xlfn.CONCAT(F$4,"_d!",F$1,$A24))</f>
        <v>146.53428649902344</v>
      </c>
      <c r="G24" s="19" cm="1">
        <f t="array" aca="1" ref="G24" ca="1">INDIRECT(_xlfn.CONCAT(G$4,"_d!",G$1,$A24))</f>
        <v>149.6173095703125</v>
      </c>
      <c r="H24" s="19" cm="1">
        <f t="array" aca="1" ref="H24" ca="1">INDIRECT(_xlfn.CONCAT(H$4,"_d!",H$1,$A24))</f>
        <v>147.99923706054688</v>
      </c>
      <c r="I24" s="42">
        <f t="shared" ca="1" si="15"/>
        <v>148.76637887868367</v>
      </c>
      <c r="J24" s="19" cm="1">
        <f t="array" aca="1" ref="J24" ca="1">INDIRECT(_xlfn.CONCAT(J$4,"_d!",J$1,$A24))</f>
        <v>148.31951904296875</v>
      </c>
      <c r="K24" s="19" cm="1">
        <f t="array" aca="1" ref="K24" ca="1">INDIRECT(_xlfn.CONCAT(K$4,"_d!",K$1,$A24))</f>
        <v>149.29379272460938</v>
      </c>
      <c r="L24" s="19" cm="1">
        <f t="array" aca="1" ref="L24" ca="1">INDIRECT(_xlfn.CONCAT(L$4,"_d!",L$1,$A24))</f>
        <v>150.24055480957031</v>
      </c>
      <c r="M24" s="19" cm="1">
        <f t="array" aca="1" ref="M24" ca="1">INDIRECT(_xlfn.CONCAT(M$4,"_d!",M$1,$A24))</f>
        <v>146.67718505859375</v>
      </c>
      <c r="N24" s="19" cm="1">
        <f t="array" aca="1" ref="N24" ca="1">INDIRECT(_xlfn.CONCAT(N$4,"_d!",N$1,$A24))</f>
        <v>150.0474853515625</v>
      </c>
      <c r="O24" s="19" cm="1">
        <f t="array" aca="1" ref="O24" ca="1">INDIRECT(_xlfn.CONCAT(O$4,"_d!",O$1,$A24))</f>
        <v>147.44711303710938</v>
      </c>
      <c r="P24" s="42">
        <f t="shared" ca="1" si="16"/>
        <v>148.75265712171083</v>
      </c>
      <c r="Q24" s="19" cm="1">
        <f t="array" aca="1" ref="Q24" ca="1">INDIRECT(_xlfn.CONCAT(Q$4,"_d!",Q$1,$A24))</f>
        <v>149.30075073242188</v>
      </c>
      <c r="R24" s="19" cm="1">
        <f t="array" aca="1" ref="R24" ca="1">INDIRECT(_xlfn.CONCAT(R$4,"_d!",R$1,$A24))</f>
        <v>149.9468994140625</v>
      </c>
      <c r="S24" s="19" cm="1">
        <f t="array" aca="1" ref="S24" ca="1">INDIRECT(_xlfn.CONCAT(S$4,"_d!",S$1,$A24))</f>
        <v>150.70704650878906</v>
      </c>
      <c r="T24" s="19" cm="1">
        <f t="array" aca="1" ref="T24" ca="1">INDIRECT(_xlfn.CONCAT(T$4,"_d!",T$1,$A24))</f>
        <v>147.67222595214844</v>
      </c>
      <c r="U24" s="19" cm="1">
        <f t="array" aca="1" ref="U24" ca="1">INDIRECT(_xlfn.CONCAT(U$4,"_d!",U$1,$A24))</f>
        <v>150.82112121582031</v>
      </c>
      <c r="V24" s="19" cm="1">
        <f t="array" aca="1" ref="V24" ca="1">INDIRECT(_xlfn.CONCAT(V$4,"_d!",V$1,$A24))</f>
        <v>148.17535400390625</v>
      </c>
      <c r="W24" s="42">
        <f t="shared" ca="1" si="17"/>
        <v>149.56083409408782</v>
      </c>
      <c r="X24" s="19" cm="1">
        <f t="array" aca="1" ref="X24" ca="1">INDIRECT(_xlfn.CONCAT(X$4,"_d!",X$1,$A24))</f>
        <v>148.54576110839844</v>
      </c>
      <c r="Y24" s="19" cm="1">
        <f t="array" aca="1" ref="Y24" ca="1">INDIRECT(_xlfn.CONCAT(Y$4,"_d!",Y$1,$A24))</f>
        <v>148.94699096679688</v>
      </c>
      <c r="Z24" s="19" cm="1">
        <f t="array" aca="1" ref="Z24" ca="1">INDIRECT(_xlfn.CONCAT(Z$4,"_d!",Z$1,$A24))</f>
        <v>151.45175170898438</v>
      </c>
      <c r="AA24" s="19" cm="1">
        <f t="array" aca="1" ref="AA24" ca="1">INDIRECT(_xlfn.CONCAT(AA$4,"_d!",AA$1,$A24))</f>
        <v>146.86618041992188</v>
      </c>
      <c r="AB24" s="19" cm="1">
        <f t="array" aca="1" ref="AB24" ca="1">INDIRECT(_xlfn.CONCAT(AB$4,"_d!",AB$1,$A24))</f>
        <v>151.53672790527344</v>
      </c>
      <c r="AC24" s="19" cm="1">
        <f t="array" aca="1" ref="AC24" ca="1">INDIRECT(_xlfn.CONCAT(AC$4,"_d!",AC$1,$A24))</f>
        <v>149.01113891601563</v>
      </c>
      <c r="AD24" s="42">
        <f t="shared" ca="1" si="18"/>
        <v>149.02043352966743</v>
      </c>
      <c r="AE24" s="19" cm="1">
        <f t="array" aca="1" ref="AE24" ca="1">INDIRECT(_xlfn.CONCAT(AE$4,"_d!",AE$1,$A24))</f>
        <v>148.95637512207031</v>
      </c>
      <c r="AF24" s="19" cm="1">
        <f t="array" aca="1" ref="AF24" ca="1">INDIRECT(_xlfn.CONCAT(AF$4,"_d!",AF$1,$A24))</f>
        <v>149.71446228027344</v>
      </c>
      <c r="AG24" s="19" cm="1">
        <f t="array" aca="1" ref="AG24" ca="1">INDIRECT(_xlfn.CONCAT(AG$4,"_d!",AG$1,$A24))</f>
        <v>151.23635864257813</v>
      </c>
      <c r="AH24" s="19" cm="1">
        <f t="array" aca="1" ref="AH24" ca="1">INDIRECT(_xlfn.CONCAT(AH$4,"_d!",AH$1,$A24))</f>
        <v>148.10676574707031</v>
      </c>
      <c r="AI24" s="19" cm="1">
        <f t="array" aca="1" ref="AI24" ca="1">INDIRECT(_xlfn.CONCAT(AI$4,"_d!",AI$1,$A24))</f>
        <v>150.79344177246094</v>
      </c>
      <c r="AJ24" s="19" cm="1">
        <f t="array" aca="1" ref="AJ24" ca="1">INDIRECT(_xlfn.CONCAT(AJ$4,"_d!",AJ$1,$A24))</f>
        <v>148.60679626464844</v>
      </c>
      <c r="AK24" s="42">
        <f t="shared" ca="1" si="19"/>
        <v>149.41870123215494</v>
      </c>
      <c r="AL24" s="19" cm="1">
        <f t="array" aca="1" ref="AL24" ca="1">INDIRECT(_xlfn.CONCAT(AL$4,"_d!",AL$1,$A24))</f>
        <v>149.16056823730469</v>
      </c>
      <c r="AM24" s="19" cm="1">
        <f t="array" aca="1" ref="AM24" ca="1">INDIRECT(_xlfn.CONCAT(AM$4,"_d!",AM$1,$A24))</f>
        <v>149.74647521972656</v>
      </c>
      <c r="AN24" s="19" cm="1">
        <f t="array" aca="1" ref="AN24" ca="1">INDIRECT(_xlfn.CONCAT(AN$4,"_d!",AN$1,$A24))</f>
        <v>151.19056701660156</v>
      </c>
      <c r="AO24" s="19" cm="1">
        <f t="array" aca="1" ref="AO24" ca="1">INDIRECT(_xlfn.CONCAT(AO$4,"_d!",AO$1,$A24))</f>
        <v>146.64779663085938</v>
      </c>
      <c r="AP24" s="19" cm="1">
        <f t="array" aca="1" ref="AP24" ca="1">INDIRECT(_xlfn.CONCAT(AP$4,"_d!",AP$1,$A24))</f>
        <v>151.22419738769531</v>
      </c>
      <c r="AQ24" s="19" cm="1">
        <f t="array" aca="1" ref="AQ24" ca="1">INDIRECT(_xlfn.CONCAT(AQ$4,"_d!",AQ$1,$A24))</f>
        <v>148.16632080078125</v>
      </c>
      <c r="AR24" s="42">
        <f t="shared" ca="1" si="20"/>
        <v>149.45002652750389</v>
      </c>
      <c r="AS24" s="19" cm="1">
        <f t="array" aca="1" ref="AS24" ca="1">INDIRECT(_xlfn.CONCAT(AS$4,"_d!",AS$1,$A24))</f>
        <v>148.72833251953125</v>
      </c>
      <c r="AT24" s="19" cm="1">
        <f t="array" aca="1" ref="AT24" ca="1">INDIRECT(_xlfn.CONCAT(AT$4,"_d!",AT$1,$A24))</f>
        <v>150.38821411132813</v>
      </c>
      <c r="AU24" s="19" cm="1">
        <f t="array" aca="1" ref="AU24" ca="1">INDIRECT(_xlfn.CONCAT(AU$4,"_d!",AU$1,$A24))</f>
        <v>151.09405517578125</v>
      </c>
      <c r="AV24" s="19" cm="1">
        <f t="array" aca="1" ref="AV24" ca="1">INDIRECT(_xlfn.CONCAT(AV$4,"_d!",AV$1,$A24))</f>
        <v>148.21401977539063</v>
      </c>
      <c r="AW24" s="19" cm="1">
        <f t="array" aca="1" ref="AW24" ca="1">INDIRECT(_xlfn.CONCAT(AW$4,"_d!",AW$1,$A24))</f>
        <v>151.53926086425781</v>
      </c>
      <c r="AX24" s="19" cm="1">
        <f t="array" aca="1" ref="AX24" ca="1">INDIRECT(_xlfn.CONCAT(AX$4,"_d!",AX$1,$A24))</f>
        <v>148.7288818359375</v>
      </c>
      <c r="AY24" s="42">
        <f t="shared" ca="1" si="21"/>
        <v>149.58523134640092</v>
      </c>
      <c r="AZ24" s="19" cm="1">
        <f t="array" aca="1" ref="AZ24" ca="1">INDIRECT(_xlfn.CONCAT(AZ$4,"_d!",AZ$1,$A24))</f>
        <v>149.0198974609375</v>
      </c>
      <c r="BA24" s="19" cm="1">
        <f t="array" aca="1" ref="BA24" ca="1">INDIRECT(_xlfn.CONCAT(BA$4,"_d!",BA$1,$A24))</f>
        <v>149.52285766601563</v>
      </c>
      <c r="BB24" s="19" cm="1">
        <f t="array" aca="1" ref="BB24" ca="1">INDIRECT(_xlfn.CONCAT(BB$4,"_d!",BB$1,$A24))</f>
        <v>151.93069458007813</v>
      </c>
      <c r="BC24" s="19" cm="1">
        <f t="array" aca="1" ref="BC24" ca="1">INDIRECT(_xlfn.CONCAT(BC$4,"_d!",BC$1,$A24))</f>
        <v>147.46786499023438</v>
      </c>
      <c r="BD24" s="19" cm="1">
        <f t="array" aca="1" ref="BD24" ca="1">INDIRECT(_xlfn.CONCAT(BD$4,"_d!",BD$1,$A24))</f>
        <v>151.70767211914063</v>
      </c>
      <c r="BE24" s="19" cm="1">
        <f t="array" aca="1" ref="BE24" ca="1">INDIRECT(_xlfn.CONCAT(BE$4,"_d!",BE$1,$A24))</f>
        <v>149.62165832519531</v>
      </c>
      <c r="BF24" s="42">
        <f t="shared" ca="1" si="22"/>
        <v>149.52343412525997</v>
      </c>
      <c r="BG24" s="19" cm="1">
        <f t="array" aca="1" ref="BG24" ca="1">INDIRECT(_xlfn.CONCAT(BG$4,"_d!",BG$1,$A24))</f>
        <v>149.20809936523438</v>
      </c>
      <c r="BH24" s="19" cm="1">
        <f t="array" aca="1" ref="BH24" ca="1">INDIRECT(_xlfn.CONCAT(BH$4,"_d!",BH$1,$A24))</f>
        <v>150.14680480957031</v>
      </c>
      <c r="BI24" s="19" cm="1">
        <f t="array" aca="1" ref="BI24" ca="1">INDIRECT(_xlfn.CONCAT(BI$4,"_d!",BI$1,$A24))</f>
        <v>152.32565307617188</v>
      </c>
      <c r="BJ24" s="19" cm="1">
        <f t="array" aca="1" ref="BJ24" ca="1">INDIRECT(_xlfn.CONCAT(BJ$4,"_d!",BJ$1,$A24))</f>
        <v>148.81784057617188</v>
      </c>
      <c r="BK24" s="19" cm="1">
        <f t="array" aca="1" ref="BK24" ca="1">INDIRECT(_xlfn.CONCAT(BK$4,"_d!",BK$1,$A24))</f>
        <v>152.12882995605469</v>
      </c>
      <c r="BL24" s="19" cm="1">
        <f t="array" aca="1" ref="BL24" ca="1">INDIRECT(_xlfn.CONCAT(BL$4,"_d!",BL$1,$A24))</f>
        <v>150.02871704101563</v>
      </c>
      <c r="BM24" s="42">
        <f t="shared" ca="1" si="23"/>
        <v>149.94759428614981</v>
      </c>
      <c r="BN24" s="19" cm="1">
        <f t="array" aca="1" ref="BN24" ca="1">INDIRECT(_xlfn.CONCAT(BN$4,"_d!",BN$1,$A24))</f>
        <v>148.83474731445313</v>
      </c>
      <c r="BO24" s="19" cm="1">
        <f t="array" aca="1" ref="BO24" ca="1">INDIRECT(_xlfn.CONCAT(BO$4,"_d!",BO$1,$A24))</f>
        <v>149.80244445800781</v>
      </c>
      <c r="BP24" s="19" cm="1">
        <f t="array" aca="1" ref="BP24" ca="1">INDIRECT(_xlfn.CONCAT(BP$4,"_d!",BP$1,$A24))</f>
        <v>151.55250549316406</v>
      </c>
      <c r="BQ24" s="19" cm="1">
        <f t="array" aca="1" ref="BQ24" ca="1">INDIRECT(_xlfn.CONCAT(BQ$4,"_d!",BQ$1,$A24))</f>
        <v>145.92832946777344</v>
      </c>
      <c r="BR24" s="19" cm="1">
        <f t="array" aca="1" ref="BR24" ca="1">INDIRECT(_xlfn.CONCAT(BR$4,"_d!",BR$1,$A24))</f>
        <v>152.37992858886719</v>
      </c>
      <c r="BS24" s="19" cm="1">
        <f t="array" aca="1" ref="BS24" ca="1">INDIRECT(_xlfn.CONCAT(BS$4,"_d!",BS$1,$A24))</f>
        <v>150.58023071289063</v>
      </c>
      <c r="BT24" s="42">
        <f t="shared" ca="1" si="24"/>
        <v>149.53427106210387</v>
      </c>
      <c r="BU24" s="42"/>
      <c r="BV24" s="45">
        <f t="shared" ca="1" si="25"/>
        <v>148.76637887868367</v>
      </c>
      <c r="BW24" s="45">
        <f t="shared" ca="1" si="26"/>
        <v>148.75265712171083</v>
      </c>
      <c r="BX24" s="45">
        <f t="shared" ca="1" si="27"/>
        <v>149.56083409408782</v>
      </c>
      <c r="BY24" s="45">
        <f t="shared" ca="1" si="28"/>
        <v>149.02043352966743</v>
      </c>
      <c r="BZ24" s="45">
        <f t="shared" ca="1" si="29"/>
        <v>149.41870123215494</v>
      </c>
      <c r="CA24" s="45">
        <f t="shared" ca="1" si="30"/>
        <v>149.45002652750389</v>
      </c>
      <c r="CB24" s="45">
        <f t="shared" ca="1" si="31"/>
        <v>149.58523134640092</v>
      </c>
      <c r="CC24" s="45">
        <f t="shared" ca="1" si="32"/>
        <v>149.52343412525997</v>
      </c>
      <c r="CD24" s="45">
        <f t="shared" ca="1" si="33"/>
        <v>149.94759428614981</v>
      </c>
      <c r="CE24" s="45">
        <f t="shared" ca="1" si="34"/>
        <v>149.53427106210387</v>
      </c>
      <c r="CF24" s="45" cm="1">
        <f t="array" aca="1" ref="CF24" ca="1">+SUMPRODUCT($BV$3:$CE$3/100,$BV24:$CE24)</f>
        <v>149.43426444701049</v>
      </c>
      <c r="CG24" s="24"/>
      <c r="CH24" s="24">
        <f t="shared" ca="1" si="37"/>
        <v>3.1020632205376764E-2</v>
      </c>
      <c r="CI24" s="24">
        <f t="shared" ca="1" si="37"/>
        <v>3.1143298962144739E-2</v>
      </c>
      <c r="CJ24" s="24">
        <f t="shared" ca="1" si="37"/>
        <v>3.0529396755103688E-2</v>
      </c>
      <c r="CK24" s="24">
        <f t="shared" ca="1" si="37"/>
        <v>3.1364841791932552E-2</v>
      </c>
      <c r="CL24" s="24">
        <f t="shared" ca="1" si="37"/>
        <v>3.0939898519349862E-2</v>
      </c>
      <c r="CM24" s="24">
        <f t="shared" ca="1" si="37"/>
        <v>3.0876555438614783E-2</v>
      </c>
      <c r="CN24" s="24">
        <f t="shared" ca="1" si="37"/>
        <v>3.145486857375035E-2</v>
      </c>
      <c r="CO24" s="24">
        <f t="shared" ca="1" si="37"/>
        <v>3.1235066923143595E-2</v>
      </c>
      <c r="CP24" s="24">
        <f t="shared" ca="1" si="37"/>
        <v>3.1178351132092441E-2</v>
      </c>
      <c r="CQ24" s="24">
        <f t="shared" ca="1" si="37"/>
        <v>3.1831169255832181E-2</v>
      </c>
      <c r="CR24" s="24">
        <f t="shared" ca="1" si="37"/>
        <v>3.1239399784737998E-2</v>
      </c>
      <c r="CS24" s="24">
        <f>+[1]NAC!AX25</f>
        <v>3.9913284355052259E-2</v>
      </c>
      <c r="CT24" s="24"/>
      <c r="CU24" s="24">
        <f t="shared" ca="1" si="38"/>
        <v>0.31012346231638666</v>
      </c>
      <c r="CV24" s="24">
        <f t="shared" ca="1" si="39"/>
        <v>0.30973152183177866</v>
      </c>
      <c r="CW24" s="24">
        <f t="shared" ca="1" si="40"/>
        <v>0.31381663876613652</v>
      </c>
      <c r="CX24" s="24">
        <f t="shared" ca="1" si="41"/>
        <v>0.3109717727853194</v>
      </c>
      <c r="CY24" s="24">
        <f t="shared" ca="1" si="42"/>
        <v>0.31254547363966756</v>
      </c>
      <c r="CZ24" s="24">
        <f t="shared" ca="1" si="43"/>
        <v>0.31248061319190601</v>
      </c>
      <c r="DA24" s="24">
        <f t="shared" ca="1" si="44"/>
        <v>0.31470521413849495</v>
      </c>
      <c r="DB24" s="24">
        <f t="shared" ca="1" si="45"/>
        <v>0.31367110399410159</v>
      </c>
      <c r="DC24" s="24">
        <f t="shared" ca="1" si="46"/>
        <v>0.31445725248238432</v>
      </c>
      <c r="DD24" s="24">
        <f t="shared" ca="1" si="47"/>
        <v>0.31281369215798738</v>
      </c>
      <c r="DE24" s="48">
        <f t="shared" ca="1" si="48"/>
        <v>0.31286731498040865</v>
      </c>
      <c r="DF24" s="48">
        <f>+[1]NAC!AG25</f>
        <v>0.31209155496496921</v>
      </c>
      <c r="DG24" s="24">
        <f t="shared" ca="1" si="49"/>
        <v>-2.690229841600722E-3</v>
      </c>
    </row>
    <row r="25" spans="1:111" x14ac:dyDescent="0.25">
      <c r="A25">
        <f t="shared" si="36"/>
        <v>52</v>
      </c>
      <c r="B25" s="35">
        <f>+NAC!A25</f>
        <v>43313</v>
      </c>
      <c r="C25" s="19" cm="1">
        <f t="array" aca="1" ref="C25" ca="1">INDIRECT(_xlfn.CONCAT(C$4,"_d!",C$1,$A25))</f>
        <v>155.05561828613281</v>
      </c>
      <c r="D25" s="19" cm="1">
        <f t="array" aca="1" ref="D25" ca="1">INDIRECT(_xlfn.CONCAT(D$4,"_d!",D$1,$A25))</f>
        <v>154.1031494140625</v>
      </c>
      <c r="E25" s="19" cm="1">
        <f t="array" aca="1" ref="E25" ca="1">INDIRECT(_xlfn.CONCAT(E$4,"_d!",E$1,$A25))</f>
        <v>156.07196044921875</v>
      </c>
      <c r="F25" s="19" cm="1">
        <f t="array" aca="1" ref="F25" ca="1">INDIRECT(_xlfn.CONCAT(F$4,"_d!",F$1,$A25))</f>
        <v>152.60334777832031</v>
      </c>
      <c r="G25" s="19" cm="1">
        <f t="array" aca="1" ref="G25" ca="1">INDIRECT(_xlfn.CONCAT(G$4,"_d!",G$1,$A25))</f>
        <v>154.88383483886719</v>
      </c>
      <c r="H25" s="19" cm="1">
        <f t="array" aca="1" ref="H25" ca="1">INDIRECT(_xlfn.CONCAT(H$4,"_d!",H$1,$A25))</f>
        <v>153.392333984375</v>
      </c>
      <c r="I25" s="42">
        <f t="shared" ca="1" si="15"/>
        <v>154.59450521562897</v>
      </c>
      <c r="J25" s="19" cm="1">
        <f t="array" aca="1" ref="J25" ca="1">INDIRECT(_xlfn.CONCAT(J$4,"_d!",J$1,$A25))</f>
        <v>154.17085266113281</v>
      </c>
      <c r="K25" s="19" cm="1">
        <f t="array" aca="1" ref="K25" ca="1">INDIRECT(_xlfn.CONCAT(K$4,"_d!",K$1,$A25))</f>
        <v>154.85800170898438</v>
      </c>
      <c r="L25" s="19" cm="1">
        <f t="array" aca="1" ref="L25" ca="1">INDIRECT(_xlfn.CONCAT(L$4,"_d!",L$1,$A25))</f>
        <v>156.54644775390625</v>
      </c>
      <c r="M25" s="19" cm="1">
        <f t="array" aca="1" ref="M25" ca="1">INDIRECT(_xlfn.CONCAT(M$4,"_d!",M$1,$A25))</f>
        <v>152.65725708007813</v>
      </c>
      <c r="N25" s="19" cm="1">
        <f t="array" aca="1" ref="N25" ca="1">INDIRECT(_xlfn.CONCAT(N$4,"_d!",N$1,$A25))</f>
        <v>155.22274780273438</v>
      </c>
      <c r="O25" s="19" cm="1">
        <f t="array" aca="1" ref="O25" ca="1">INDIRECT(_xlfn.CONCAT(O$4,"_d!",O$1,$A25))</f>
        <v>152.72282409667969</v>
      </c>
      <c r="P25" s="42">
        <f t="shared" ca="1" si="16"/>
        <v>154.47567784043483</v>
      </c>
      <c r="Q25" s="19" cm="1">
        <f t="array" aca="1" ref="Q25" ca="1">INDIRECT(_xlfn.CONCAT(Q$4,"_d!",Q$1,$A25))</f>
        <v>155.54891967773438</v>
      </c>
      <c r="R25" s="19" cm="1">
        <f t="array" aca="1" ref="R25" ca="1">INDIRECT(_xlfn.CONCAT(R$4,"_d!",R$1,$A25))</f>
        <v>155.56396484375</v>
      </c>
      <c r="S25" s="19" cm="1">
        <f t="array" aca="1" ref="S25" ca="1">INDIRECT(_xlfn.CONCAT(S$4,"_d!",S$1,$A25))</f>
        <v>156.98464965820313</v>
      </c>
      <c r="T25" s="19" cm="1">
        <f t="array" aca="1" ref="T25" ca="1">INDIRECT(_xlfn.CONCAT(T$4,"_d!",T$1,$A25))</f>
        <v>153.86576843261719</v>
      </c>
      <c r="U25" s="19" cm="1">
        <f t="array" aca="1" ref="U25" ca="1">INDIRECT(_xlfn.CONCAT(U$4,"_d!",U$1,$A25))</f>
        <v>156.03134155273438</v>
      </c>
      <c r="V25" s="19" cm="1">
        <f t="array" aca="1" ref="V25" ca="1">INDIRECT(_xlfn.CONCAT(V$4,"_d!",V$1,$A25))</f>
        <v>153.594482421875</v>
      </c>
      <c r="W25" s="42">
        <f t="shared" ca="1" si="17"/>
        <v>155.49131830938211</v>
      </c>
      <c r="X25" s="19" cm="1">
        <f t="array" aca="1" ref="X25" ca="1">INDIRECT(_xlfn.CONCAT(X$4,"_d!",X$1,$A25))</f>
        <v>154.437255859375</v>
      </c>
      <c r="Y25" s="19" cm="1">
        <f t="array" aca="1" ref="Y25" ca="1">INDIRECT(_xlfn.CONCAT(Y$4,"_d!",Y$1,$A25))</f>
        <v>154.44876098632813</v>
      </c>
      <c r="Z25" s="19" cm="1">
        <f t="array" aca="1" ref="Z25" ca="1">INDIRECT(_xlfn.CONCAT(Z$4,"_d!",Z$1,$A25))</f>
        <v>157.83126831054688</v>
      </c>
      <c r="AA25" s="19" cm="1">
        <f t="array" aca="1" ref="AA25" ca="1">INDIRECT(_xlfn.CONCAT(AA$4,"_d!",AA$1,$A25))</f>
        <v>152.78352355957031</v>
      </c>
      <c r="AB25" s="19" cm="1">
        <f t="array" aca="1" ref="AB25" ca="1">INDIRECT(_xlfn.CONCAT(AB$4,"_d!",AB$1,$A25))</f>
        <v>156.86112976074219</v>
      </c>
      <c r="AC25" s="19" cm="1">
        <f t="array" aca="1" ref="AC25" ca="1">INDIRECT(_xlfn.CONCAT(AC$4,"_d!",AC$1,$A25))</f>
        <v>154.51145935058594</v>
      </c>
      <c r="AD25" s="42">
        <f t="shared" ca="1" si="18"/>
        <v>154.76560805682254</v>
      </c>
      <c r="AE25" s="19" cm="1">
        <f t="array" aca="1" ref="AE25" ca="1">INDIRECT(_xlfn.CONCAT(AE$4,"_d!",AE$1,$A25))</f>
        <v>155.14068603515625</v>
      </c>
      <c r="AF25" s="19" cm="1">
        <f t="array" aca="1" ref="AF25" ca="1">INDIRECT(_xlfn.CONCAT(AF$4,"_d!",AF$1,$A25))</f>
        <v>155.24468994140625</v>
      </c>
      <c r="AG25" s="19" cm="1">
        <f t="array" aca="1" ref="AG25" ca="1">INDIRECT(_xlfn.CONCAT(AG$4,"_d!",AG$1,$A25))</f>
        <v>157.42239379882813</v>
      </c>
      <c r="AH25" s="19" cm="1">
        <f t="array" aca="1" ref="AH25" ca="1">INDIRECT(_xlfn.CONCAT(AH$4,"_d!",AH$1,$A25))</f>
        <v>154.26487731933594</v>
      </c>
      <c r="AI25" s="19" cm="1">
        <f t="array" aca="1" ref="AI25" ca="1">INDIRECT(_xlfn.CONCAT(AI$4,"_d!",AI$1,$A25))</f>
        <v>156.01405334472656</v>
      </c>
      <c r="AJ25" s="19" cm="1">
        <f t="array" aca="1" ref="AJ25" ca="1">INDIRECT(_xlfn.CONCAT(AJ$4,"_d!",AJ$1,$A25))</f>
        <v>154.15542602539063</v>
      </c>
      <c r="AK25" s="42">
        <f t="shared" ca="1" si="19"/>
        <v>155.29283955306957</v>
      </c>
      <c r="AL25" s="19" cm="1">
        <f t="array" aca="1" ref="AL25" ca="1">INDIRECT(_xlfn.CONCAT(AL$4,"_d!",AL$1,$A25))</f>
        <v>155.27604675292969</v>
      </c>
      <c r="AM25" s="19" cm="1">
        <f t="array" aca="1" ref="AM25" ca="1">INDIRECT(_xlfn.CONCAT(AM$4,"_d!",AM$1,$A25))</f>
        <v>155.29953002929688</v>
      </c>
      <c r="AN25" s="19" cm="1">
        <f t="array" aca="1" ref="AN25" ca="1">INDIRECT(_xlfn.CONCAT(AN$4,"_d!",AN$1,$A25))</f>
        <v>157.27438354492188</v>
      </c>
      <c r="AO25" s="19" cm="1">
        <f t="array" aca="1" ref="AO25" ca="1">INDIRECT(_xlfn.CONCAT(AO$4,"_d!",AO$1,$A25))</f>
        <v>152.58360290527344</v>
      </c>
      <c r="AP25" s="19" cm="1">
        <f t="array" aca="1" ref="AP25" ca="1">INDIRECT(_xlfn.CONCAT(AP$4,"_d!",AP$1,$A25))</f>
        <v>156.44384765625</v>
      </c>
      <c r="AQ25" s="19" cm="1">
        <f t="array" aca="1" ref="AQ25" ca="1">INDIRECT(_xlfn.CONCAT(AQ$4,"_d!",AQ$1,$A25))</f>
        <v>153.48956298828125</v>
      </c>
      <c r="AR25" s="42">
        <f t="shared" ca="1" si="20"/>
        <v>155.27077106139572</v>
      </c>
      <c r="AS25" s="19" cm="1">
        <f t="array" aca="1" ref="AS25" ca="1">INDIRECT(_xlfn.CONCAT(AS$4,"_d!",AS$1,$A25))</f>
        <v>154.68864440917969</v>
      </c>
      <c r="AT25" s="19" cm="1">
        <f t="array" aca="1" ref="AT25" ca="1">INDIRECT(_xlfn.CONCAT(AT$4,"_d!",AT$1,$A25))</f>
        <v>156.00025939941406</v>
      </c>
      <c r="AU25" s="19" cm="1">
        <f t="array" aca="1" ref="AU25" ca="1">INDIRECT(_xlfn.CONCAT(AU$4,"_d!",AU$1,$A25))</f>
        <v>157.08892822265625</v>
      </c>
      <c r="AV25" s="19" cm="1">
        <f t="array" aca="1" ref="AV25" ca="1">INDIRECT(_xlfn.CONCAT(AV$4,"_d!",AV$1,$A25))</f>
        <v>154.35728454589844</v>
      </c>
      <c r="AW25" s="19" cm="1">
        <f t="array" aca="1" ref="AW25" ca="1">INDIRECT(_xlfn.CONCAT(AW$4,"_d!",AW$1,$A25))</f>
        <v>156.7078857421875</v>
      </c>
      <c r="AX25" s="19" cm="1">
        <f t="array" aca="1" ref="AX25" ca="1">INDIRECT(_xlfn.CONCAT(AX$4,"_d!",AX$1,$A25))</f>
        <v>154.14752197265625</v>
      </c>
      <c r="AY25" s="42">
        <f t="shared" ca="1" si="21"/>
        <v>155.36269374391304</v>
      </c>
      <c r="AZ25" s="19" cm="1">
        <f t="array" aca="1" ref="AZ25" ca="1">INDIRECT(_xlfn.CONCAT(AZ$4,"_d!",AZ$1,$A25))</f>
        <v>155.07110595703125</v>
      </c>
      <c r="BA25" s="19" cm="1">
        <f t="array" aca="1" ref="BA25" ca="1">INDIRECT(_xlfn.CONCAT(BA$4,"_d!",BA$1,$A25))</f>
        <v>155.05326843261719</v>
      </c>
      <c r="BB25" s="19" cm="1">
        <f t="array" aca="1" ref="BB25" ca="1">INDIRECT(_xlfn.CONCAT(BB$4,"_d!",BB$1,$A25))</f>
        <v>157.93873596191406</v>
      </c>
      <c r="BC25" s="19" cm="1">
        <f t="array" aca="1" ref="BC25" ca="1">INDIRECT(_xlfn.CONCAT(BC$4,"_d!",BC$1,$A25))</f>
        <v>153.37644958496094</v>
      </c>
      <c r="BD25" s="19" cm="1">
        <f t="array" aca="1" ref="BD25" ca="1">INDIRECT(_xlfn.CONCAT(BD$4,"_d!",BD$1,$A25))</f>
        <v>156.79273986816406</v>
      </c>
      <c r="BE25" s="19" cm="1">
        <f t="array" aca="1" ref="BE25" ca="1">INDIRECT(_xlfn.CONCAT(BE$4,"_d!",BE$1,$A25))</f>
        <v>155.04728698730469</v>
      </c>
      <c r="BF25" s="42">
        <f t="shared" ca="1" si="22"/>
        <v>155.29980704385812</v>
      </c>
      <c r="BG25" s="19" cm="1">
        <f t="array" aca="1" ref="BG25" ca="1">INDIRECT(_xlfn.CONCAT(BG$4,"_d!",BG$1,$A25))</f>
        <v>155.27708435058594</v>
      </c>
      <c r="BH25" s="19" cm="1">
        <f t="array" aca="1" ref="BH25" ca="1">INDIRECT(_xlfn.CONCAT(BH$4,"_d!",BH$1,$A25))</f>
        <v>155.61195373535156</v>
      </c>
      <c r="BI25" s="19" cm="1">
        <f t="array" aca="1" ref="BI25" ca="1">INDIRECT(_xlfn.CONCAT(BI$4,"_d!",BI$1,$A25))</f>
        <v>158.4281005859375</v>
      </c>
      <c r="BJ25" s="19" cm="1">
        <f t="array" aca="1" ref="BJ25" ca="1">INDIRECT(_xlfn.CONCAT(BJ$4,"_d!",BJ$1,$A25))</f>
        <v>154.90225219726563</v>
      </c>
      <c r="BK25" s="19" cm="1">
        <f t="array" aca="1" ref="BK25" ca="1">INDIRECT(_xlfn.CONCAT(BK$4,"_d!",BK$1,$A25))</f>
        <v>157.25567626953125</v>
      </c>
      <c r="BL25" s="19" cm="1">
        <f t="array" aca="1" ref="BL25" ca="1">INDIRECT(_xlfn.CONCAT(BL$4,"_d!",BL$1,$A25))</f>
        <v>155.42375183105469</v>
      </c>
      <c r="BM25" s="42">
        <f t="shared" ca="1" si="23"/>
        <v>155.72609621687445</v>
      </c>
      <c r="BN25" s="19" cm="1">
        <f t="array" aca="1" ref="BN25" ca="1">INDIRECT(_xlfn.CONCAT(BN$4,"_d!",BN$1,$A25))</f>
        <v>154.76097106933594</v>
      </c>
      <c r="BO25" s="19" cm="1">
        <f t="array" aca="1" ref="BO25" ca="1">INDIRECT(_xlfn.CONCAT(BO$4,"_d!",BO$1,$A25))</f>
        <v>155.33953857421875</v>
      </c>
      <c r="BP25" s="19" cm="1">
        <f t="array" aca="1" ref="BP25" ca="1">INDIRECT(_xlfn.CONCAT(BP$4,"_d!",BP$1,$A25))</f>
        <v>157.36203002929688</v>
      </c>
      <c r="BQ25" s="19" cm="1">
        <f t="array" aca="1" ref="BQ25" ca="1">INDIRECT(_xlfn.CONCAT(BQ$4,"_d!",BQ$1,$A25))</f>
        <v>151.64010620117188</v>
      </c>
      <c r="BR25" s="19" cm="1">
        <f t="array" aca="1" ref="BR25" ca="1">INDIRECT(_xlfn.CONCAT(BR$4,"_d!",BR$1,$A25))</f>
        <v>157.41543579101563</v>
      </c>
      <c r="BS25" s="19" cm="1">
        <f t="array" aca="1" ref="BS25" ca="1">INDIRECT(_xlfn.CONCAT(BS$4,"_d!",BS$1,$A25))</f>
        <v>155.93412780761719</v>
      </c>
      <c r="BT25" s="42">
        <f t="shared" ca="1" si="24"/>
        <v>155.22748642487338</v>
      </c>
      <c r="BU25" s="42"/>
      <c r="BV25" s="45">
        <f t="shared" ca="1" si="25"/>
        <v>154.59450521562897</v>
      </c>
      <c r="BW25" s="45">
        <f t="shared" ca="1" si="26"/>
        <v>154.47567784043483</v>
      </c>
      <c r="BX25" s="45">
        <f t="shared" ca="1" si="27"/>
        <v>155.49131830938211</v>
      </c>
      <c r="BY25" s="45">
        <f t="shared" ca="1" si="28"/>
        <v>154.76560805682254</v>
      </c>
      <c r="BZ25" s="45">
        <f t="shared" ca="1" si="29"/>
        <v>155.29283955306957</v>
      </c>
      <c r="CA25" s="45">
        <f t="shared" ca="1" si="30"/>
        <v>155.27077106139572</v>
      </c>
      <c r="CB25" s="45">
        <f t="shared" ca="1" si="31"/>
        <v>155.36269374391304</v>
      </c>
      <c r="CC25" s="45">
        <f t="shared" ca="1" si="32"/>
        <v>155.29980704385812</v>
      </c>
      <c r="CD25" s="45">
        <f t="shared" ca="1" si="33"/>
        <v>155.72609621687445</v>
      </c>
      <c r="CE25" s="45">
        <f t="shared" ca="1" si="34"/>
        <v>155.22748642487338</v>
      </c>
      <c r="CF25" s="45" cm="1">
        <f t="array" aca="1" ref="CF25" ca="1">+SUMPRODUCT($BV$3:$CE$3/100,$BV25:$CE25)</f>
        <v>155.21618387103288</v>
      </c>
      <c r="CG25" s="24"/>
      <c r="CH25" s="24">
        <f t="shared" ca="1" si="37"/>
        <v>3.9176367542682611E-2</v>
      </c>
      <c r="CI25" s="24">
        <f t="shared" ca="1" si="37"/>
        <v>3.847340161487911E-2</v>
      </c>
      <c r="CJ25" s="24">
        <f t="shared" ca="1" si="37"/>
        <v>3.9652655397491632E-2</v>
      </c>
      <c r="CK25" s="24">
        <f t="shared" ca="1" si="37"/>
        <v>3.855293123953607E-2</v>
      </c>
      <c r="CL25" s="24">
        <f t="shared" ca="1" si="37"/>
        <v>3.9313273857118247E-2</v>
      </c>
      <c r="CM25" s="24">
        <f t="shared" ca="1" si="37"/>
        <v>3.8947765143558577E-2</v>
      </c>
      <c r="CN25" s="24">
        <f t="shared" ca="1" si="37"/>
        <v>3.8623213973129511E-2</v>
      </c>
      <c r="CO25" s="24">
        <f t="shared" ca="1" si="37"/>
        <v>3.8631890394913881E-2</v>
      </c>
      <c r="CP25" s="24">
        <f t="shared" ca="1" si="37"/>
        <v>3.8536809865034272E-2</v>
      </c>
      <c r="CQ25" s="24">
        <f t="shared" ca="1" si="37"/>
        <v>3.8072980343115015E-2</v>
      </c>
      <c r="CR25" s="24">
        <f t="shared" ca="1" si="37"/>
        <v>3.8692059317310568E-2</v>
      </c>
      <c r="CS25" s="24">
        <f>+[1]NAC!AX26</f>
        <v>4.0123364272049988E-2</v>
      </c>
      <c r="CT25" s="24"/>
      <c r="CU25" s="24">
        <f t="shared" ca="1" si="38"/>
        <v>0.34154310375995833</v>
      </c>
      <c r="CV25" s="24">
        <f t="shared" ca="1" si="39"/>
        <v>0.34054761417077528</v>
      </c>
      <c r="CW25" s="24">
        <f t="shared" ca="1" si="40"/>
        <v>0.34629309829800081</v>
      </c>
      <c r="CX25" s="24">
        <f t="shared" ca="1" si="41"/>
        <v>0.34268397279849783</v>
      </c>
      <c r="CY25" s="24">
        <f t="shared" ca="1" si="42"/>
        <v>0.34480491953093306</v>
      </c>
      <c r="CZ25" s="24">
        <f t="shared" ca="1" si="43"/>
        <v>0.34451343310985005</v>
      </c>
      <c r="DA25" s="24">
        <f t="shared" ca="1" si="44"/>
        <v>0.34657934522963818</v>
      </c>
      <c r="DB25" s="24">
        <f t="shared" ca="1" si="45"/>
        <v>0.34575163126237674</v>
      </c>
      <c r="DC25" s="24">
        <f t="shared" ca="1" si="46"/>
        <v>0.34633095053010221</v>
      </c>
      <c r="DD25" s="24">
        <f t="shared" ca="1" si="47"/>
        <v>0.34497844451752457</v>
      </c>
      <c r="DE25" s="48">
        <f t="shared" ca="1" si="48"/>
        <v>0.34480268908298584</v>
      </c>
      <c r="DF25" s="48">
        <f>+[1]NAC!AG26</f>
        <v>0.34426110161125778</v>
      </c>
      <c r="DG25" s="24">
        <f t="shared" ca="1" si="49"/>
        <v>-3.4353407575662409E-3</v>
      </c>
    </row>
    <row r="26" spans="1:111" x14ac:dyDescent="0.25">
      <c r="A26">
        <f t="shared" si="36"/>
        <v>53</v>
      </c>
      <c r="B26" s="35">
        <f>+NAC!A26</f>
        <v>43344</v>
      </c>
      <c r="C26" s="19" cm="1">
        <f t="array" aca="1" ref="C26" ca="1">INDIRECT(_xlfn.CONCAT(C$4,"_d!",C$1,$A26))</f>
        <v>165.45790100097656</v>
      </c>
      <c r="D26" s="19" cm="1">
        <f t="array" aca="1" ref="D26" ca="1">INDIRECT(_xlfn.CONCAT(D$4,"_d!",D$1,$A26))</f>
        <v>163.74786376953125</v>
      </c>
      <c r="E26" s="19" cm="1">
        <f t="array" aca="1" ref="E26" ca="1">INDIRECT(_xlfn.CONCAT(E$4,"_d!",E$1,$A26))</f>
        <v>165.43977355957031</v>
      </c>
      <c r="F26" s="19" cm="1">
        <f t="array" aca="1" ref="F26" ca="1">INDIRECT(_xlfn.CONCAT(F$4,"_d!",F$1,$A26))</f>
        <v>163.6629638671875</v>
      </c>
      <c r="G26" s="19" cm="1">
        <f t="array" aca="1" ref="G26" ca="1">INDIRECT(_xlfn.CONCAT(G$4,"_d!",G$1,$A26))</f>
        <v>165.92088317871094</v>
      </c>
      <c r="H26" s="19" cm="1">
        <f t="array" aca="1" ref="H26" ca="1">INDIRECT(_xlfn.CONCAT(H$4,"_d!",H$1,$A26))</f>
        <v>163.14169311523438</v>
      </c>
      <c r="I26" s="42">
        <f t="shared" ca="1" si="15"/>
        <v>164.69907363439685</v>
      </c>
      <c r="J26" s="19" cm="1">
        <f t="array" aca="1" ref="J26" ca="1">INDIRECT(_xlfn.CONCAT(J$4,"_d!",J$1,$A26))</f>
        <v>164.74185180664063</v>
      </c>
      <c r="K26" s="19" cm="1">
        <f t="array" aca="1" ref="K26" ca="1">INDIRECT(_xlfn.CONCAT(K$4,"_d!",K$1,$A26))</f>
        <v>164.62432861328125</v>
      </c>
      <c r="L26" s="19" cm="1">
        <f t="array" aca="1" ref="L26" ca="1">INDIRECT(_xlfn.CONCAT(L$4,"_d!",L$1,$A26))</f>
        <v>165.93229675292969</v>
      </c>
      <c r="M26" s="19" cm="1">
        <f t="array" aca="1" ref="M26" ca="1">INDIRECT(_xlfn.CONCAT(M$4,"_d!",M$1,$A26))</f>
        <v>163.58753967285156</v>
      </c>
      <c r="N26" s="19" cm="1">
        <f t="array" aca="1" ref="N26" ca="1">INDIRECT(_xlfn.CONCAT(N$4,"_d!",N$1,$A26))</f>
        <v>165.92652893066406</v>
      </c>
      <c r="O26" s="19" cm="1">
        <f t="array" aca="1" ref="O26" ca="1">INDIRECT(_xlfn.CONCAT(O$4,"_d!",O$1,$A26))</f>
        <v>162.21986389160156</v>
      </c>
      <c r="P26" s="42">
        <f t="shared" ca="1" si="16"/>
        <v>164.65391838259308</v>
      </c>
      <c r="Q26" s="19" cm="1">
        <f t="array" aca="1" ref="Q26" ca="1">INDIRECT(_xlfn.CONCAT(Q$4,"_d!",Q$1,$A26))</f>
        <v>165.70474243164063</v>
      </c>
      <c r="R26" s="19" cm="1">
        <f t="array" aca="1" ref="R26" ca="1">INDIRECT(_xlfn.CONCAT(R$4,"_d!",R$1,$A26))</f>
        <v>165.28077697753906</v>
      </c>
      <c r="S26" s="19" cm="1">
        <f t="array" aca="1" ref="S26" ca="1">INDIRECT(_xlfn.CONCAT(S$4,"_d!",S$1,$A26))</f>
        <v>166.37702941894531</v>
      </c>
      <c r="T26" s="19" cm="1">
        <f t="array" aca="1" ref="T26" ca="1">INDIRECT(_xlfn.CONCAT(T$4,"_d!",T$1,$A26))</f>
        <v>165.32302856445313</v>
      </c>
      <c r="U26" s="19" cm="1">
        <f t="array" aca="1" ref="U26" ca="1">INDIRECT(_xlfn.CONCAT(U$4,"_d!",U$1,$A26))</f>
        <v>166.71156311035156</v>
      </c>
      <c r="V26" s="19" cm="1">
        <f t="array" aca="1" ref="V26" ca="1">INDIRECT(_xlfn.CONCAT(V$4,"_d!",V$1,$A26))</f>
        <v>163.41656494140625</v>
      </c>
      <c r="W26" s="42">
        <f t="shared" ca="1" si="17"/>
        <v>165.51448799990172</v>
      </c>
      <c r="X26" s="19" cm="1">
        <f t="array" aca="1" ref="X26" ca="1">INDIRECT(_xlfn.CONCAT(X$4,"_d!",X$1,$A26))</f>
        <v>164.95716857910156</v>
      </c>
      <c r="Y26" s="19" cm="1">
        <f t="array" aca="1" ref="Y26" ca="1">INDIRECT(_xlfn.CONCAT(Y$4,"_d!",Y$1,$A26))</f>
        <v>164.24040222167969</v>
      </c>
      <c r="Z26" s="19" cm="1">
        <f t="array" aca="1" ref="Z26" ca="1">INDIRECT(_xlfn.CONCAT(Z$4,"_d!",Z$1,$A26))</f>
        <v>167.29362487792969</v>
      </c>
      <c r="AA26" s="19" cm="1">
        <f t="array" aca="1" ref="AA26" ca="1">INDIRECT(_xlfn.CONCAT(AA$4,"_d!",AA$1,$A26))</f>
        <v>163.80276489257813</v>
      </c>
      <c r="AB26" s="19" cm="1">
        <f t="array" aca="1" ref="AB26" ca="1">INDIRECT(_xlfn.CONCAT(AB$4,"_d!",AB$1,$A26))</f>
        <v>167.56512451171875</v>
      </c>
      <c r="AC26" s="19" cm="1">
        <f t="array" aca="1" ref="AC26" ca="1">INDIRECT(_xlfn.CONCAT(AC$4,"_d!",AC$1,$A26))</f>
        <v>164.67198181152344</v>
      </c>
      <c r="AD26" s="42">
        <f t="shared" ca="1" si="18"/>
        <v>164.97871947892907</v>
      </c>
      <c r="AE26" s="19" cm="1">
        <f t="array" aca="1" ref="AE26" ca="1">INDIRECT(_xlfn.CONCAT(AE$4,"_d!",AE$1,$A26))</f>
        <v>165.46052551269531</v>
      </c>
      <c r="AF26" s="19" cm="1">
        <f t="array" aca="1" ref="AF26" ca="1">INDIRECT(_xlfn.CONCAT(AF$4,"_d!",AF$1,$A26))</f>
        <v>164.94525146484375</v>
      </c>
      <c r="AG26" s="19" cm="1">
        <f t="array" aca="1" ref="AG26" ca="1">INDIRECT(_xlfn.CONCAT(AG$4,"_d!",AG$1,$A26))</f>
        <v>166.7930908203125</v>
      </c>
      <c r="AH26" s="19" cm="1">
        <f t="array" aca="1" ref="AH26" ca="1">INDIRECT(_xlfn.CONCAT(AH$4,"_d!",AH$1,$A26))</f>
        <v>165.72276306152344</v>
      </c>
      <c r="AI26" s="19" cm="1">
        <f t="array" aca="1" ref="AI26" ca="1">INDIRECT(_xlfn.CONCAT(AI$4,"_d!",AI$1,$A26))</f>
        <v>166.6220703125</v>
      </c>
      <c r="AJ26" s="19" cm="1">
        <f t="array" aca="1" ref="AJ26" ca="1">INDIRECT(_xlfn.CONCAT(AJ$4,"_d!",AJ$1,$A26))</f>
        <v>164.15011596679688</v>
      </c>
      <c r="AK26" s="42">
        <f t="shared" ca="1" si="19"/>
        <v>165.38615821549101</v>
      </c>
      <c r="AL26" s="19" cm="1">
        <f t="array" aca="1" ref="AL26" ca="1">INDIRECT(_xlfn.CONCAT(AL$4,"_d!",AL$1,$A26))</f>
        <v>165.50386047363281</v>
      </c>
      <c r="AM26" s="19" cm="1">
        <f t="array" aca="1" ref="AM26" ca="1">INDIRECT(_xlfn.CONCAT(AM$4,"_d!",AM$1,$A26))</f>
        <v>165.0872802734375</v>
      </c>
      <c r="AN26" s="19" cm="1">
        <f t="array" aca="1" ref="AN26" ca="1">INDIRECT(_xlfn.CONCAT(AN$4,"_d!",AN$1,$A26))</f>
        <v>166.56990051269531</v>
      </c>
      <c r="AO26" s="19" cm="1">
        <f t="array" aca="1" ref="AO26" ca="1">INDIRECT(_xlfn.CONCAT(AO$4,"_d!",AO$1,$A26))</f>
        <v>163.66226196289063</v>
      </c>
      <c r="AP26" s="19" cm="1">
        <f t="array" aca="1" ref="AP26" ca="1">INDIRECT(_xlfn.CONCAT(AP$4,"_d!",AP$1,$A26))</f>
        <v>167.07075500488281</v>
      </c>
      <c r="AQ26" s="19" cm="1">
        <f t="array" aca="1" ref="AQ26" ca="1">INDIRECT(_xlfn.CONCAT(AQ$4,"_d!",AQ$1,$A26))</f>
        <v>163.2642822265625</v>
      </c>
      <c r="AR26" s="42">
        <f t="shared" ca="1" si="20"/>
        <v>165.31824703272284</v>
      </c>
      <c r="AS26" s="19" cm="1">
        <f t="array" aca="1" ref="AS26" ca="1">INDIRECT(_xlfn.CONCAT(AS$4,"_d!",AS$1,$A26))</f>
        <v>165.28518676757813</v>
      </c>
      <c r="AT26" s="19" cm="1">
        <f t="array" aca="1" ref="AT26" ca="1">INDIRECT(_xlfn.CONCAT(AT$4,"_d!",AT$1,$A26))</f>
        <v>165.79084777832031</v>
      </c>
      <c r="AU26" s="19" cm="1">
        <f t="array" aca="1" ref="AU26" ca="1">INDIRECT(_xlfn.CONCAT(AU$4,"_d!",AU$1,$A26))</f>
        <v>166.49249267578125</v>
      </c>
      <c r="AV26" s="19" cm="1">
        <f t="array" aca="1" ref="AV26" ca="1">INDIRECT(_xlfn.CONCAT(AV$4,"_d!",AV$1,$A26))</f>
        <v>165.81149291992188</v>
      </c>
      <c r="AW26" s="19" cm="1">
        <f t="array" aca="1" ref="AW26" ca="1">INDIRECT(_xlfn.CONCAT(AW$4,"_d!",AW$1,$A26))</f>
        <v>167.42654418945313</v>
      </c>
      <c r="AX26" s="19" cm="1">
        <f t="array" aca="1" ref="AX26" ca="1">INDIRECT(_xlfn.CONCAT(AX$4,"_d!",AX$1,$A26))</f>
        <v>164.08424377441406</v>
      </c>
      <c r="AY26" s="42">
        <f t="shared" ca="1" si="21"/>
        <v>165.61118358545917</v>
      </c>
      <c r="AZ26" s="19" cm="1">
        <f t="array" aca="1" ref="AZ26" ca="1">INDIRECT(_xlfn.CONCAT(AZ$4,"_d!",AZ$1,$A26))</f>
        <v>165.4248046875</v>
      </c>
      <c r="BA26" s="19" cm="1">
        <f t="array" aca="1" ref="BA26" ca="1">INDIRECT(_xlfn.CONCAT(BA$4,"_d!",BA$1,$A26))</f>
        <v>165.05155944824219</v>
      </c>
      <c r="BB26" s="19" cm="1">
        <f t="array" aca="1" ref="BB26" ca="1">INDIRECT(_xlfn.CONCAT(BB$4,"_d!",BB$1,$A26))</f>
        <v>167.39213562011719</v>
      </c>
      <c r="BC26" s="19" cm="1">
        <f t="array" aca="1" ref="BC26" ca="1">INDIRECT(_xlfn.CONCAT(BC$4,"_d!",BC$1,$A26))</f>
        <v>164.55607604980469</v>
      </c>
      <c r="BD26" s="19" cm="1">
        <f t="array" aca="1" ref="BD26" ca="1">INDIRECT(_xlfn.CONCAT(BD$4,"_d!",BD$1,$A26))</f>
        <v>167.51649475097656</v>
      </c>
      <c r="BE26" s="19" cm="1">
        <f t="array" aca="1" ref="BE26" ca="1">INDIRECT(_xlfn.CONCAT(BE$4,"_d!",BE$1,$A26))</f>
        <v>165.11085510253906</v>
      </c>
      <c r="BF26" s="42">
        <f t="shared" ca="1" si="22"/>
        <v>165.50992930184094</v>
      </c>
      <c r="BG26" s="19" cm="1">
        <f t="array" aca="1" ref="BG26" ca="1">INDIRECT(_xlfn.CONCAT(BG$4,"_d!",BG$1,$A26))</f>
        <v>165.39059448242188</v>
      </c>
      <c r="BH26" s="19" cm="1">
        <f t="array" aca="1" ref="BH26" ca="1">INDIRECT(_xlfn.CONCAT(BH$4,"_d!",BH$1,$A26))</f>
        <v>165.35885620117188</v>
      </c>
      <c r="BI26" s="19" cm="1">
        <f t="array" aca="1" ref="BI26" ca="1">INDIRECT(_xlfn.CONCAT(BI$4,"_d!",BI$1,$A26))</f>
        <v>168.15635681152344</v>
      </c>
      <c r="BJ26" s="19" cm="1">
        <f t="array" aca="1" ref="BJ26" ca="1">INDIRECT(_xlfn.CONCAT(BJ$4,"_d!",BJ$1,$A26))</f>
        <v>166.07063293457031</v>
      </c>
      <c r="BK26" s="19" cm="1">
        <f t="array" aca="1" ref="BK26" ca="1">INDIRECT(_xlfn.CONCAT(BK$4,"_d!",BK$1,$A26))</f>
        <v>167.85868835449219</v>
      </c>
      <c r="BL26" s="19" cm="1">
        <f t="array" aca="1" ref="BL26" ca="1">INDIRECT(_xlfn.CONCAT(BL$4,"_d!",BL$1,$A26))</f>
        <v>165.65060424804688</v>
      </c>
      <c r="BM26" s="42">
        <f t="shared" ca="1" si="23"/>
        <v>165.7727144308426</v>
      </c>
      <c r="BN26" s="19" cm="1">
        <f t="array" aca="1" ref="BN26" ca="1">INDIRECT(_xlfn.CONCAT(BN$4,"_d!",BN$1,$A26))</f>
        <v>165.08177185058594</v>
      </c>
      <c r="BO26" s="19" cm="1">
        <f t="array" aca="1" ref="BO26" ca="1">INDIRECT(_xlfn.CONCAT(BO$4,"_d!",BO$1,$A26))</f>
        <v>165.35731506347656</v>
      </c>
      <c r="BP26" s="19" cm="1">
        <f t="array" aca="1" ref="BP26" ca="1">INDIRECT(_xlfn.CONCAT(BP$4,"_d!",BP$1,$A26))</f>
        <v>167.10385131835938</v>
      </c>
      <c r="BQ26" s="19" cm="1">
        <f t="array" aca="1" ref="BQ26" ca="1">INDIRECT(_xlfn.CONCAT(BQ$4,"_d!",BQ$1,$A26))</f>
        <v>163.41030883789063</v>
      </c>
      <c r="BR26" s="19" cm="1">
        <f t="array" aca="1" ref="BR26" ca="1">INDIRECT(_xlfn.CONCAT(BR$4,"_d!",BR$1,$A26))</f>
        <v>168.04501342773438</v>
      </c>
      <c r="BS26" s="19" cm="1">
        <f t="array" aca="1" ref="BS26" ca="1">INDIRECT(_xlfn.CONCAT(BS$4,"_d!",BS$1,$A26))</f>
        <v>166.18318176269531</v>
      </c>
      <c r="BT26" s="42">
        <f t="shared" ca="1" si="24"/>
        <v>165.482956020719</v>
      </c>
      <c r="BU26" s="42"/>
      <c r="BV26" s="45">
        <f t="shared" ca="1" si="25"/>
        <v>164.69907363439685</v>
      </c>
      <c r="BW26" s="45">
        <f t="shared" ca="1" si="26"/>
        <v>164.65391838259308</v>
      </c>
      <c r="BX26" s="45">
        <f t="shared" ca="1" si="27"/>
        <v>165.51448799990172</v>
      </c>
      <c r="BY26" s="45">
        <f t="shared" ca="1" si="28"/>
        <v>164.97871947892907</v>
      </c>
      <c r="BZ26" s="45">
        <f t="shared" ca="1" si="29"/>
        <v>165.38615821549101</v>
      </c>
      <c r="CA26" s="45">
        <f t="shared" ca="1" si="30"/>
        <v>165.31824703272284</v>
      </c>
      <c r="CB26" s="45">
        <f t="shared" ca="1" si="31"/>
        <v>165.61118358545917</v>
      </c>
      <c r="CC26" s="45">
        <f t="shared" ca="1" si="32"/>
        <v>165.50992930184094</v>
      </c>
      <c r="CD26" s="45">
        <f t="shared" ca="1" si="33"/>
        <v>165.7727144308426</v>
      </c>
      <c r="CE26" s="45">
        <f t="shared" ca="1" si="34"/>
        <v>165.482956020719</v>
      </c>
      <c r="CF26" s="45" cm="1">
        <f t="array" aca="1" ref="CF26" ca="1">+SUMPRODUCT($BV$3:$CE$3/100,$BV26:$CE26)</f>
        <v>165.36792681949566</v>
      </c>
      <c r="CG26" s="24"/>
      <c r="CH26" s="24">
        <f t="shared" ca="1" si="37"/>
        <v>6.5361756581671537E-2</v>
      </c>
      <c r="CI26" s="24">
        <f t="shared" ca="1" si="37"/>
        <v>6.5888952127931999E-2</v>
      </c>
      <c r="CJ26" s="24">
        <f t="shared" ca="1" si="37"/>
        <v>6.4461281822670191E-2</v>
      </c>
      <c r="CK26" s="24">
        <f t="shared" ca="1" si="37"/>
        <v>6.5990833172423935E-2</v>
      </c>
      <c r="CL26" s="24">
        <f t="shared" ca="1" si="37"/>
        <v>6.4995389945021742E-2</v>
      </c>
      <c r="CM26" s="24">
        <f t="shared" ca="1" si="37"/>
        <v>6.4709384146448556E-2</v>
      </c>
      <c r="CN26" s="24">
        <f t="shared" ca="1" si="37"/>
        <v>6.5964934017164412E-2</v>
      </c>
      <c r="CO26" s="24">
        <f t="shared" ca="1" si="37"/>
        <v>6.5744590752127463E-2</v>
      </c>
      <c r="CP26" s="24">
        <f t="shared" ca="1" si="37"/>
        <v>6.4514673250246846E-2</v>
      </c>
      <c r="CQ26" s="24">
        <f t="shared" ca="1" si="37"/>
        <v>6.6067355930607308E-2</v>
      </c>
      <c r="CR26" s="24">
        <f t="shared" ca="1" si="37"/>
        <v>6.540389471820629E-2</v>
      </c>
      <c r="CS26" s="24">
        <f>+[1]NAC!AX27</f>
        <v>7.019387021915291E-2</v>
      </c>
      <c r="CT26" s="24"/>
      <c r="CU26" s="24">
        <f t="shared" ca="1" si="38"/>
        <v>0.40243400549483566</v>
      </c>
      <c r="CV26" s="24">
        <f t="shared" ca="1" si="39"/>
        <v>0.40182482922015939</v>
      </c>
      <c r="CW26" s="24">
        <f t="shared" ca="1" si="40"/>
        <v>0.40594610213565341</v>
      </c>
      <c r="CX26" s="24">
        <f t="shared" ca="1" si="41"/>
        <v>0.40510921352196227</v>
      </c>
      <c r="CY26" s="24">
        <f t="shared" ca="1" si="42"/>
        <v>0.40548750021709745</v>
      </c>
      <c r="CZ26" s="24">
        <f t="shared" ca="1" si="43"/>
        <v>0.40444046821026913</v>
      </c>
      <c r="DA26" s="24">
        <f t="shared" ca="1" si="44"/>
        <v>0.40864561881796058</v>
      </c>
      <c r="DB26" s="24">
        <f t="shared" ca="1" si="45"/>
        <v>0.40771943447380621</v>
      </c>
      <c r="DC26" s="24">
        <f t="shared" ca="1" si="46"/>
        <v>0.40664592838423719</v>
      </c>
      <c r="DD26" s="24">
        <f t="shared" ca="1" si="47"/>
        <v>0.40775490727518626</v>
      </c>
      <c r="DE26" s="48">
        <f t="shared" ca="1" si="48"/>
        <v>0.40615106656333322</v>
      </c>
      <c r="DF26" s="48">
        <f>+[1]NAC!AG27</f>
        <v>0.40542340474211969</v>
      </c>
      <c r="DG26" s="24">
        <f t="shared" ca="1" si="49"/>
        <v>-5.3209017803506065E-3</v>
      </c>
    </row>
    <row r="27" spans="1:111" x14ac:dyDescent="0.25">
      <c r="A27">
        <f t="shared" si="36"/>
        <v>54</v>
      </c>
      <c r="B27" s="35">
        <f>+NAC!A27</f>
        <v>43374</v>
      </c>
      <c r="C27" s="19" cm="1">
        <f t="array" aca="1" ref="C27" ca="1">INDIRECT(_xlfn.CONCAT(C$4,"_d!",C$1,$A27))</f>
        <v>174.24784851074219</v>
      </c>
      <c r="D27" s="19" cm="1">
        <f t="array" aca="1" ref="D27" ca="1">INDIRECT(_xlfn.CONCAT(D$4,"_d!",D$1,$A27))</f>
        <v>173.19743347167969</v>
      </c>
      <c r="E27" s="19" cm="1">
        <f t="array" aca="1" ref="E27" ca="1">INDIRECT(_xlfn.CONCAT(E$4,"_d!",E$1,$A27))</f>
        <v>174.40306091308594</v>
      </c>
      <c r="F27" s="19" cm="1">
        <f t="array" aca="1" ref="F27" ca="1">INDIRECT(_xlfn.CONCAT(F$4,"_d!",F$1,$A27))</f>
        <v>171.71963500976563</v>
      </c>
      <c r="G27" s="19" cm="1">
        <f t="array" aca="1" ref="G27" ca="1">INDIRECT(_xlfn.CONCAT(G$4,"_d!",G$1,$A27))</f>
        <v>175.74404907226563</v>
      </c>
      <c r="H27" s="19" cm="1">
        <f t="array" aca="1" ref="H27" ca="1">INDIRECT(_xlfn.CONCAT(H$4,"_d!",H$1,$A27))</f>
        <v>172.81056213378906</v>
      </c>
      <c r="I27" s="42">
        <f t="shared" ca="1" si="15"/>
        <v>173.79820462707511</v>
      </c>
      <c r="J27" s="19" cm="1">
        <f t="array" aca="1" ref="J27" ca="1">INDIRECT(_xlfn.CONCAT(J$4,"_d!",J$1,$A27))</f>
        <v>173.34039306640625</v>
      </c>
      <c r="K27" s="19" cm="1">
        <f t="array" aca="1" ref="K27" ca="1">INDIRECT(_xlfn.CONCAT(K$4,"_d!",K$1,$A27))</f>
        <v>174.29296875</v>
      </c>
      <c r="L27" s="19" cm="1">
        <f t="array" aca="1" ref="L27" ca="1">INDIRECT(_xlfn.CONCAT(L$4,"_d!",L$1,$A27))</f>
        <v>174.99908447265625</v>
      </c>
      <c r="M27" s="19" cm="1">
        <f t="array" aca="1" ref="M27" ca="1">INDIRECT(_xlfn.CONCAT(M$4,"_d!",M$1,$A27))</f>
        <v>171.45504760742188</v>
      </c>
      <c r="N27" s="19" cm="1">
        <f t="array" aca="1" ref="N27" ca="1">INDIRECT(_xlfn.CONCAT(N$4,"_d!",N$1,$A27))</f>
        <v>175.75233459472656</v>
      </c>
      <c r="O27" s="19" cm="1">
        <f t="array" aca="1" ref="O27" ca="1">INDIRECT(_xlfn.CONCAT(O$4,"_d!",O$1,$A27))</f>
        <v>171.60166931152344</v>
      </c>
      <c r="P27" s="42">
        <f t="shared" ca="1" si="16"/>
        <v>173.72409090766365</v>
      </c>
      <c r="Q27" s="19" cm="1">
        <f t="array" aca="1" ref="Q27" ca="1">INDIRECT(_xlfn.CONCAT(Q$4,"_d!",Q$1,$A27))</f>
        <v>174.3504638671875</v>
      </c>
      <c r="R27" s="19" cm="1">
        <f t="array" aca="1" ref="R27" ca="1">INDIRECT(_xlfn.CONCAT(R$4,"_d!",R$1,$A27))</f>
        <v>175.06465148925781</v>
      </c>
      <c r="S27" s="19" cm="1">
        <f t="array" aca="1" ref="S27" ca="1">INDIRECT(_xlfn.CONCAT(S$4,"_d!",S$1,$A27))</f>
        <v>175.41915893554688</v>
      </c>
      <c r="T27" s="19" cm="1">
        <f t="array" aca="1" ref="T27" ca="1">INDIRECT(_xlfn.CONCAT(T$4,"_d!",T$1,$A27))</f>
        <v>173.54074096679688</v>
      </c>
      <c r="U27" s="19" cm="1">
        <f t="array" aca="1" ref="U27" ca="1">INDIRECT(_xlfn.CONCAT(U$4,"_d!",U$1,$A27))</f>
        <v>176.5345458984375</v>
      </c>
      <c r="V27" s="19" cm="1">
        <f t="array" aca="1" ref="V27" ca="1">INDIRECT(_xlfn.CONCAT(V$4,"_d!",V$1,$A27))</f>
        <v>173.04551696777344</v>
      </c>
      <c r="W27" s="42">
        <f t="shared" ca="1" si="17"/>
        <v>174.67066614674661</v>
      </c>
      <c r="X27" s="19" cm="1">
        <f t="array" aca="1" ref="X27" ca="1">INDIRECT(_xlfn.CONCAT(X$4,"_d!",X$1,$A27))</f>
        <v>173.35832214355469</v>
      </c>
      <c r="Y27" s="19" cm="1">
        <f t="array" aca="1" ref="Y27" ca="1">INDIRECT(_xlfn.CONCAT(Y$4,"_d!",Y$1,$A27))</f>
        <v>173.62957763671875</v>
      </c>
      <c r="Z27" s="19" cm="1">
        <f t="array" aca="1" ref="Z27" ca="1">INDIRECT(_xlfn.CONCAT(Z$4,"_d!",Z$1,$A27))</f>
        <v>176.49163818359375</v>
      </c>
      <c r="AA27" s="19" cm="1">
        <f t="array" aca="1" ref="AA27" ca="1">INDIRECT(_xlfn.CONCAT(AA$4,"_d!",AA$1,$A27))</f>
        <v>171.61427307128906</v>
      </c>
      <c r="AB27" s="19" cm="1">
        <f t="array" aca="1" ref="AB27" ca="1">INDIRECT(_xlfn.CONCAT(AB$4,"_d!",AB$1,$A27))</f>
        <v>177.68659973144531</v>
      </c>
      <c r="AC27" s="19" cm="1">
        <f t="array" aca="1" ref="AC27" ca="1">INDIRECT(_xlfn.CONCAT(AC$4,"_d!",AC$1,$A27))</f>
        <v>174.49404907226563</v>
      </c>
      <c r="AD27" s="42">
        <f t="shared" ca="1" si="18"/>
        <v>173.92331072334093</v>
      </c>
      <c r="AE27" s="19" cm="1">
        <f t="array" aca="1" ref="AE27" ca="1">INDIRECT(_xlfn.CONCAT(AE$4,"_d!",AE$1,$A27))</f>
        <v>173.94129943847656</v>
      </c>
      <c r="AF27" s="19" cm="1">
        <f t="array" aca="1" ref="AF27" ca="1">INDIRECT(_xlfn.CONCAT(AF$4,"_d!",AF$1,$A27))</f>
        <v>174.60772705078125</v>
      </c>
      <c r="AG27" s="19" cm="1">
        <f t="array" aca="1" ref="AG27" ca="1">INDIRECT(_xlfn.CONCAT(AG$4,"_d!",AG$1,$A27))</f>
        <v>175.85038757324219</v>
      </c>
      <c r="AH27" s="19" cm="1">
        <f t="array" aca="1" ref="AH27" ca="1">INDIRECT(_xlfn.CONCAT(AH$4,"_d!",AH$1,$A27))</f>
        <v>173.92636108398438</v>
      </c>
      <c r="AI27" s="19" cm="1">
        <f t="array" aca="1" ref="AI27" ca="1">INDIRECT(_xlfn.CONCAT(AI$4,"_d!",AI$1,$A27))</f>
        <v>176.49017333984375</v>
      </c>
      <c r="AJ27" s="19" cm="1">
        <f t="array" aca="1" ref="AJ27" ca="1">INDIRECT(_xlfn.CONCAT(AJ$4,"_d!",AJ$1,$A27))</f>
        <v>173.75546264648438</v>
      </c>
      <c r="AK27" s="42">
        <f t="shared" ca="1" si="19"/>
        <v>174.43296455867818</v>
      </c>
      <c r="AL27" s="19" cm="1">
        <f t="array" aca="1" ref="AL27" ca="1">INDIRECT(_xlfn.CONCAT(AL$4,"_d!",AL$1,$A27))</f>
        <v>173.90933227539063</v>
      </c>
      <c r="AM27" s="19" cm="1">
        <f t="array" aca="1" ref="AM27" ca="1">INDIRECT(_xlfn.CONCAT(AM$4,"_d!",AM$1,$A27))</f>
        <v>174.72889709472656</v>
      </c>
      <c r="AN27" s="19" cm="1">
        <f t="array" aca="1" ref="AN27" ca="1">INDIRECT(_xlfn.CONCAT(AN$4,"_d!",AN$1,$A27))</f>
        <v>175.51286315917969</v>
      </c>
      <c r="AO27" s="19" cm="1">
        <f t="array" aca="1" ref="AO27" ca="1">INDIRECT(_xlfn.CONCAT(AO$4,"_d!",AO$1,$A27))</f>
        <v>171.4405517578125</v>
      </c>
      <c r="AP27" s="19" cm="1">
        <f t="array" aca="1" ref="AP27" ca="1">INDIRECT(_xlfn.CONCAT(AP$4,"_d!",AP$1,$A27))</f>
        <v>177.043701171875</v>
      </c>
      <c r="AQ27" s="19" cm="1">
        <f t="array" aca="1" ref="AQ27" ca="1">INDIRECT(_xlfn.CONCAT(AQ$4,"_d!",AQ$1,$A27))</f>
        <v>172.54347229003906</v>
      </c>
      <c r="AR27" s="42">
        <f t="shared" ca="1" si="20"/>
        <v>174.28517607990713</v>
      </c>
      <c r="AS27" s="19" cm="1">
        <f t="array" aca="1" ref="AS27" ca="1">INDIRECT(_xlfn.CONCAT(AS$4,"_d!",AS$1,$A27))</f>
        <v>173.72990417480469</v>
      </c>
      <c r="AT27" s="19" cm="1">
        <f t="array" aca="1" ref="AT27" ca="1">INDIRECT(_xlfn.CONCAT(AT$4,"_d!",AT$1,$A27))</f>
        <v>175.61968994140625</v>
      </c>
      <c r="AU27" s="19" cm="1">
        <f t="array" aca="1" ref="AU27" ca="1">INDIRECT(_xlfn.CONCAT(AU$4,"_d!",AU$1,$A27))</f>
        <v>175.42005920410156</v>
      </c>
      <c r="AV27" s="19" cm="1">
        <f t="array" aca="1" ref="AV27" ca="1">INDIRECT(_xlfn.CONCAT(AV$4,"_d!",AV$1,$A27))</f>
        <v>173.93003845214844</v>
      </c>
      <c r="AW27" s="19" cm="1">
        <f t="array" aca="1" ref="AW27" ca="1">INDIRECT(_xlfn.CONCAT(AW$4,"_d!",AW$1,$A27))</f>
        <v>177.30369567871094</v>
      </c>
      <c r="AX27" s="19" cm="1">
        <f t="array" aca="1" ref="AX27" ca="1">INDIRECT(_xlfn.CONCAT(AX$4,"_d!",AX$1,$A27))</f>
        <v>173.52691650390625</v>
      </c>
      <c r="AY27" s="42">
        <f t="shared" ca="1" si="21"/>
        <v>174.67387284268341</v>
      </c>
      <c r="AZ27" s="19" cm="1">
        <f t="array" aca="1" ref="AZ27" ca="1">INDIRECT(_xlfn.CONCAT(AZ$4,"_d!",AZ$1,$A27))</f>
        <v>173.86520385742188</v>
      </c>
      <c r="BA27" s="19" cm="1">
        <f t="array" aca="1" ref="BA27" ca="1">INDIRECT(_xlfn.CONCAT(BA$4,"_d!",BA$1,$A27))</f>
        <v>174.56559753417969</v>
      </c>
      <c r="BB27" s="19" cm="1">
        <f t="array" aca="1" ref="BB27" ca="1">INDIRECT(_xlfn.CONCAT(BB$4,"_d!",BB$1,$A27))</f>
        <v>176.46946716308594</v>
      </c>
      <c r="BC27" s="19" cm="1">
        <f t="array" aca="1" ref="BC27" ca="1">INDIRECT(_xlfn.CONCAT(BC$4,"_d!",BC$1,$A27))</f>
        <v>172.30274963378906</v>
      </c>
      <c r="BD27" s="19" cm="1">
        <f t="array" aca="1" ref="BD27" ca="1">INDIRECT(_xlfn.CONCAT(BD$4,"_d!",BD$1,$A27))</f>
        <v>177.30107116699219</v>
      </c>
      <c r="BE27" s="19" cm="1">
        <f t="array" aca="1" ref="BE27" ca="1">INDIRECT(_xlfn.CONCAT(BE$4,"_d!",BE$1,$A27))</f>
        <v>174.60032653808594</v>
      </c>
      <c r="BF27" s="42">
        <f t="shared" ca="1" si="22"/>
        <v>174.46032346928649</v>
      </c>
      <c r="BG27" s="19" cm="1">
        <f t="array" aca="1" ref="BG27" ca="1">INDIRECT(_xlfn.CONCAT(BG$4,"_d!",BG$1,$A27))</f>
        <v>173.6798095703125</v>
      </c>
      <c r="BH27" s="19" cm="1">
        <f t="array" aca="1" ref="BH27" ca="1">INDIRECT(_xlfn.CONCAT(BH$4,"_d!",BH$1,$A27))</f>
        <v>174.948486328125</v>
      </c>
      <c r="BI27" s="19" cm="1">
        <f t="array" aca="1" ref="BI27" ca="1">INDIRECT(_xlfn.CONCAT(BI$4,"_d!",BI$1,$A27))</f>
        <v>177.4508056640625</v>
      </c>
      <c r="BJ27" s="19" cm="1">
        <f t="array" aca="1" ref="BJ27" ca="1">INDIRECT(_xlfn.CONCAT(BJ$4,"_d!",BJ$1,$A27))</f>
        <v>173.72439575195313</v>
      </c>
      <c r="BK27" s="19" cm="1">
        <f t="array" aca="1" ref="BK27" ca="1">INDIRECT(_xlfn.CONCAT(BK$4,"_d!",BK$1,$A27))</f>
        <v>177.57717895507813</v>
      </c>
      <c r="BL27" s="19" cm="1">
        <f t="array" aca="1" ref="BL27" ca="1">INDIRECT(_xlfn.CONCAT(BL$4,"_d!",BL$1,$A27))</f>
        <v>175.26777648925781</v>
      </c>
      <c r="BM27" s="42">
        <f t="shared" ca="1" si="23"/>
        <v>174.69804063114304</v>
      </c>
      <c r="BN27" s="19" cm="1">
        <f t="array" aca="1" ref="BN27" ca="1">INDIRECT(_xlfn.CONCAT(BN$4,"_d!",BN$1,$A27))</f>
        <v>173.20159912109375</v>
      </c>
      <c r="BO27" s="19" cm="1">
        <f t="array" aca="1" ref="BO27" ca="1">INDIRECT(_xlfn.CONCAT(BO$4,"_d!",BO$1,$A27))</f>
        <v>174.81172180175781</v>
      </c>
      <c r="BP27" s="19" cm="1">
        <f t="array" aca="1" ref="BP27" ca="1">INDIRECT(_xlfn.CONCAT(BP$4,"_d!",BP$1,$A27))</f>
        <v>176.29183959960938</v>
      </c>
      <c r="BQ27" s="19" cm="1">
        <f t="array" aca="1" ref="BQ27" ca="1">INDIRECT(_xlfn.CONCAT(BQ$4,"_d!",BQ$1,$A27))</f>
        <v>171.4332275390625</v>
      </c>
      <c r="BR27" s="19" cm="1">
        <f t="array" aca="1" ref="BR27" ca="1">INDIRECT(_xlfn.CONCAT(BR$4,"_d!",BR$1,$A27))</f>
        <v>177.99661254882813</v>
      </c>
      <c r="BS27" s="19" cm="1">
        <f t="array" aca="1" ref="BS27" ca="1">INDIRECT(_xlfn.CONCAT(BS$4,"_d!",BS$1,$A27))</f>
        <v>175.84733581542969</v>
      </c>
      <c r="BT27" s="42">
        <f t="shared" ca="1" si="24"/>
        <v>174.31560208292555</v>
      </c>
      <c r="BU27" s="42"/>
      <c r="BV27" s="45">
        <f t="shared" ca="1" si="25"/>
        <v>173.79820462707511</v>
      </c>
      <c r="BW27" s="45">
        <f t="shared" ca="1" si="26"/>
        <v>173.72409090766365</v>
      </c>
      <c r="BX27" s="45">
        <f t="shared" ca="1" si="27"/>
        <v>174.67066614674661</v>
      </c>
      <c r="BY27" s="45">
        <f t="shared" ca="1" si="28"/>
        <v>173.92331072334093</v>
      </c>
      <c r="BZ27" s="45">
        <f t="shared" ca="1" si="29"/>
        <v>174.43296455867818</v>
      </c>
      <c r="CA27" s="45">
        <f t="shared" ca="1" si="30"/>
        <v>174.28517607990713</v>
      </c>
      <c r="CB27" s="45">
        <f t="shared" ca="1" si="31"/>
        <v>174.67387284268341</v>
      </c>
      <c r="CC27" s="45">
        <f t="shared" ca="1" si="32"/>
        <v>174.46032346928649</v>
      </c>
      <c r="CD27" s="45">
        <f t="shared" ca="1" si="33"/>
        <v>174.69804063114304</v>
      </c>
      <c r="CE27" s="45">
        <f t="shared" ca="1" si="34"/>
        <v>174.31560208292555</v>
      </c>
      <c r="CF27" s="45" cm="1">
        <f t="array" aca="1" ref="CF27" ca="1">+SUMPRODUCT($BV$3:$CE$3/100,$BV27:$CE27)</f>
        <v>174.34522870062418</v>
      </c>
      <c r="CG27" s="24"/>
      <c r="CH27" s="24">
        <f t="shared" ca="1" si="37"/>
        <v>5.5247007720740093E-2</v>
      </c>
      <c r="CI27" s="24">
        <f t="shared" ca="1" si="37"/>
        <v>5.50862840931301E-2</v>
      </c>
      <c r="CJ27" s="24">
        <f t="shared" ca="1" si="37"/>
        <v>5.5319496543712487E-2</v>
      </c>
      <c r="CK27" s="24">
        <f t="shared" ca="1" si="37"/>
        <v>5.4216636379907479E-2</v>
      </c>
      <c r="CL27" s="24">
        <f t="shared" ca="1" si="37"/>
        <v>5.4701109456811725E-2</v>
      </c>
      <c r="CM27" s="24">
        <f t="shared" ca="1" si="37"/>
        <v>5.4240407263751012E-2</v>
      </c>
      <c r="CN27" s="24">
        <f t="shared" ca="1" si="37"/>
        <v>5.472268877631481E-2</v>
      </c>
      <c r="CO27" s="24">
        <f t="shared" ca="1" si="37"/>
        <v>5.4077687092251026E-2</v>
      </c>
      <c r="CP27" s="24">
        <f t="shared" ca="1" si="37"/>
        <v>5.3840743520092049E-2</v>
      </c>
      <c r="CQ27" s="24">
        <f t="shared" ca="1" si="37"/>
        <v>5.3374959419389745E-2</v>
      </c>
      <c r="CR27" s="24">
        <f t="shared" ca="1" si="37"/>
        <v>5.4286838166191176E-2</v>
      </c>
      <c r="CS27" s="24">
        <f>+[1]NAC!AX28</f>
        <v>5.8813484945018368E-2</v>
      </c>
      <c r="CT27" s="24"/>
      <c r="CU27" s="24">
        <f t="shared" ca="1" si="38"/>
        <v>0.45676750640635078</v>
      </c>
      <c r="CV27" s="24">
        <f t="shared" ca="1" si="39"/>
        <v>0.45592777139418983</v>
      </c>
      <c r="CW27" s="24">
        <f t="shared" ca="1" si="40"/>
        <v>0.46070385883295328</v>
      </c>
      <c r="CX27" s="24">
        <f t="shared" ca="1" si="41"/>
        <v>0.45810714121484608</v>
      </c>
      <c r="CY27" s="24">
        <f t="shared" ca="1" si="42"/>
        <v>0.45938778467576791</v>
      </c>
      <c r="CZ27" s="24">
        <f t="shared" ca="1" si="43"/>
        <v>0.45798992713468878</v>
      </c>
      <c r="DA27" s="24">
        <f t="shared" ca="1" si="44"/>
        <v>0.46330098803973341</v>
      </c>
      <c r="DB27" s="24">
        <f t="shared" ca="1" si="45"/>
        <v>0.46176168700632902</v>
      </c>
      <c r="DC27" s="24">
        <f t="shared" ca="1" si="46"/>
        <v>0.46052098413399878</v>
      </c>
      <c r="DD27" s="24">
        <f t="shared" ca="1" si="47"/>
        <v>0.46146772669095482</v>
      </c>
      <c r="DE27" s="48">
        <f t="shared" ca="1" si="48"/>
        <v>0.4601068213113837</v>
      </c>
      <c r="DF27" s="48">
        <f>+[1]NAC!AG28</f>
        <v>0.45909689592535741</v>
      </c>
      <c r="DG27" s="24">
        <f t="shared" ca="1" si="49"/>
        <v>-4.7002202846040397E-3</v>
      </c>
    </row>
    <row r="28" spans="1:111" x14ac:dyDescent="0.25">
      <c r="A28">
        <f t="shared" si="36"/>
        <v>55</v>
      </c>
      <c r="B28" s="35">
        <f>+NAC!A28</f>
        <v>43405</v>
      </c>
      <c r="C28" s="19" cm="1">
        <f t="array" aca="1" ref="C28" ca="1">INDIRECT(_xlfn.CONCAT(C$4,"_d!",C$1,$A28))</f>
        <v>179.24754333496094</v>
      </c>
      <c r="D28" s="19" cm="1">
        <f t="array" aca="1" ref="D28" ca="1">INDIRECT(_xlfn.CONCAT(D$4,"_d!",D$1,$A28))</f>
        <v>178.87776184082031</v>
      </c>
      <c r="E28" s="19" cm="1">
        <f t="array" aca="1" ref="E28" ca="1">INDIRECT(_xlfn.CONCAT(E$4,"_d!",E$1,$A28))</f>
        <v>179.83222961425781</v>
      </c>
      <c r="F28" s="19" cm="1">
        <f t="array" aca="1" ref="F28" ca="1">INDIRECT(_xlfn.CONCAT(F$4,"_d!",F$1,$A28))</f>
        <v>176.82040405273438</v>
      </c>
      <c r="G28" s="19" cm="1">
        <f t="array" aca="1" ref="G28" ca="1">INDIRECT(_xlfn.CONCAT(G$4,"_d!",G$1,$A28))</f>
        <v>182.078369140625</v>
      </c>
      <c r="H28" s="19" cm="1">
        <f t="array" aca="1" ref="H28" ca="1">INDIRECT(_xlfn.CONCAT(H$4,"_d!",H$1,$A28))</f>
        <v>180.5411376953125</v>
      </c>
      <c r="I28" s="42">
        <f t="shared" ca="1" si="15"/>
        <v>179.29772238553261</v>
      </c>
      <c r="J28" s="19" cm="1">
        <f t="array" aca="1" ref="J28" ca="1">INDIRECT(_xlfn.CONCAT(J$4,"_d!",J$1,$A28))</f>
        <v>178.45118713378906</v>
      </c>
      <c r="K28" s="19" cm="1">
        <f t="array" aca="1" ref="K28" ca="1">INDIRECT(_xlfn.CONCAT(K$4,"_d!",K$1,$A28))</f>
        <v>180.07821655273438</v>
      </c>
      <c r="L28" s="19" cm="1">
        <f t="array" aca="1" ref="L28" ca="1">INDIRECT(_xlfn.CONCAT(L$4,"_d!",L$1,$A28))</f>
        <v>180.44522094726563</v>
      </c>
      <c r="M28" s="19" cm="1">
        <f t="array" aca="1" ref="M28" ca="1">INDIRECT(_xlfn.CONCAT(M$4,"_d!",M$1,$A28))</f>
        <v>176.53619384765625</v>
      </c>
      <c r="N28" s="19" cm="1">
        <f t="array" aca="1" ref="N28" ca="1">INDIRECT(_xlfn.CONCAT(N$4,"_d!",N$1,$A28))</f>
        <v>182.22572326660156</v>
      </c>
      <c r="O28" s="19" cm="1">
        <f t="array" aca="1" ref="O28" ca="1">INDIRECT(_xlfn.CONCAT(O$4,"_d!",O$1,$A28))</f>
        <v>179.07948303222656</v>
      </c>
      <c r="P28" s="42">
        <f t="shared" ca="1" si="16"/>
        <v>179.30001264423518</v>
      </c>
      <c r="Q28" s="19" cm="1">
        <f t="array" aca="1" ref="Q28" ca="1">INDIRECT(_xlfn.CONCAT(Q$4,"_d!",Q$1,$A28))</f>
        <v>179.30496215820313</v>
      </c>
      <c r="R28" s="19" cm="1">
        <f t="array" aca="1" ref="R28" ca="1">INDIRECT(_xlfn.CONCAT(R$4,"_d!",R$1,$A28))</f>
        <v>180.75721740722656</v>
      </c>
      <c r="S28" s="19" cm="1">
        <f t="array" aca="1" ref="S28" ca="1">INDIRECT(_xlfn.CONCAT(S$4,"_d!",S$1,$A28))</f>
        <v>180.95248413085938</v>
      </c>
      <c r="T28" s="19" cm="1">
        <f t="array" aca="1" ref="T28" ca="1">INDIRECT(_xlfn.CONCAT(T$4,"_d!",T$1,$A28))</f>
        <v>178.64651489257813</v>
      </c>
      <c r="U28" s="19" cm="1">
        <f t="array" aca="1" ref="U28" ca="1">INDIRECT(_xlfn.CONCAT(U$4,"_d!",U$1,$A28))</f>
        <v>182.89105224609375</v>
      </c>
      <c r="V28" s="19" cm="1">
        <f t="array" aca="1" ref="V28" ca="1">INDIRECT(_xlfn.CONCAT(V$4,"_d!",V$1,$A28))</f>
        <v>180.54534912109375</v>
      </c>
      <c r="W28" s="42">
        <f t="shared" ca="1" si="17"/>
        <v>180.15045467800979</v>
      </c>
      <c r="X28" s="19" cm="1">
        <f t="array" aca="1" ref="X28" ca="1">INDIRECT(_xlfn.CONCAT(X$4,"_d!",X$1,$A28))</f>
        <v>178.47135925292969</v>
      </c>
      <c r="Y28" s="19" cm="1">
        <f t="array" aca="1" ref="Y28" ca="1">INDIRECT(_xlfn.CONCAT(Y$4,"_d!",Y$1,$A28))</f>
        <v>179.23060607910156</v>
      </c>
      <c r="Z28" s="19" cm="1">
        <f t="array" aca="1" ref="Z28" ca="1">INDIRECT(_xlfn.CONCAT(Z$4,"_d!",Z$1,$A28))</f>
        <v>182.08544921875</v>
      </c>
      <c r="AA28" s="19" cm="1">
        <f t="array" aca="1" ref="AA28" ca="1">INDIRECT(_xlfn.CONCAT(AA$4,"_d!",AA$1,$A28))</f>
        <v>176.79490661621094</v>
      </c>
      <c r="AB28" s="19" cm="1">
        <f t="array" aca="1" ref="AB28" ca="1">INDIRECT(_xlfn.CONCAT(AB$4,"_d!",AB$1,$A28))</f>
        <v>184.21882629394531</v>
      </c>
      <c r="AC28" s="19" cm="1">
        <f t="array" aca="1" ref="AC28" ca="1">INDIRECT(_xlfn.CONCAT(AC$4,"_d!",AC$1,$A28))</f>
        <v>181.98973083496094</v>
      </c>
      <c r="AD28" s="42">
        <f t="shared" ca="1" si="18"/>
        <v>179.46041462496618</v>
      </c>
      <c r="AE28" s="19" cm="1">
        <f t="array" aca="1" ref="AE28" ca="1">INDIRECT(_xlfn.CONCAT(AE$4,"_d!",AE$1,$A28))</f>
        <v>178.9825439453125</v>
      </c>
      <c r="AF28" s="19" cm="1">
        <f t="array" aca="1" ref="AF28" ca="1">INDIRECT(_xlfn.CONCAT(AF$4,"_d!",AF$1,$A28))</f>
        <v>180.45426940917969</v>
      </c>
      <c r="AG28" s="19" cm="1">
        <f t="array" aca="1" ref="AG28" ca="1">INDIRECT(_xlfn.CONCAT(AG$4,"_d!",AG$1,$A28))</f>
        <v>181.59878540039063</v>
      </c>
      <c r="AH28" s="19" cm="1">
        <f t="array" aca="1" ref="AH28" ca="1">INDIRECT(_xlfn.CONCAT(AH$4,"_d!",AH$1,$A28))</f>
        <v>179.08233642578125</v>
      </c>
      <c r="AI28" s="19" cm="1">
        <f t="array" aca="1" ref="AI28" ca="1">INDIRECT(_xlfn.CONCAT(AI$4,"_d!",AI$1,$A28))</f>
        <v>183.05393981933594</v>
      </c>
      <c r="AJ28" s="19" cm="1">
        <f t="array" aca="1" ref="AJ28" ca="1">INDIRECT(_xlfn.CONCAT(AJ$4,"_d!",AJ$1,$A28))</f>
        <v>181.41047668457031</v>
      </c>
      <c r="AK28" s="42">
        <f t="shared" ca="1" si="19"/>
        <v>180.04086780200791</v>
      </c>
      <c r="AL28" s="19" cm="1">
        <f t="array" aca="1" ref="AL28" ca="1">INDIRECT(_xlfn.CONCAT(AL$4,"_d!",AL$1,$A28))</f>
        <v>178.86430358886719</v>
      </c>
      <c r="AM28" s="19" cm="1">
        <f t="array" aca="1" ref="AM28" ca="1">INDIRECT(_xlfn.CONCAT(AM$4,"_d!",AM$1,$A28))</f>
        <v>180.46565246582031</v>
      </c>
      <c r="AN28" s="19" cm="1">
        <f t="array" aca="1" ref="AN28" ca="1">INDIRECT(_xlfn.CONCAT(AN$4,"_d!",AN$1,$A28))</f>
        <v>181.28443908691406</v>
      </c>
      <c r="AO28" s="19" cm="1">
        <f t="array" aca="1" ref="AO28" ca="1">INDIRECT(_xlfn.CONCAT(AO$4,"_d!",AO$1,$A28))</f>
        <v>176.4912109375</v>
      </c>
      <c r="AP28" s="19" cm="1">
        <f t="array" aca="1" ref="AP28" ca="1">INDIRECT(_xlfn.CONCAT(AP$4,"_d!",AP$1,$A28))</f>
        <v>183.72866821289063</v>
      </c>
      <c r="AQ28" s="19" cm="1">
        <f t="array" aca="1" ref="AQ28" ca="1">INDIRECT(_xlfn.CONCAT(AQ$4,"_d!",AQ$1,$A28))</f>
        <v>180.00897216796875</v>
      </c>
      <c r="AR28" s="42">
        <f t="shared" ca="1" si="20"/>
        <v>179.81308480166174</v>
      </c>
      <c r="AS28" s="19" cm="1">
        <f t="array" aca="1" ref="AS28" ca="1">INDIRECT(_xlfn.CONCAT(AS$4,"_d!",AS$1,$A28))</f>
        <v>178.78846740722656</v>
      </c>
      <c r="AT28" s="19" cm="1">
        <f t="array" aca="1" ref="AT28" ca="1">INDIRECT(_xlfn.CONCAT(AT$4,"_d!",AT$1,$A28))</f>
        <v>181.40827941894531</v>
      </c>
      <c r="AU28" s="19" cm="1">
        <f t="array" aca="1" ref="AU28" ca="1">INDIRECT(_xlfn.CONCAT(AU$4,"_d!",AU$1,$A28))</f>
        <v>181.22207641601563</v>
      </c>
      <c r="AV28" s="19" cm="1">
        <f t="array" aca="1" ref="AV28" ca="1">INDIRECT(_xlfn.CONCAT(AV$4,"_d!",AV$1,$A28))</f>
        <v>179.23046875</v>
      </c>
      <c r="AW28" s="19" cm="1">
        <f t="array" aca="1" ref="AW28" ca="1">INDIRECT(_xlfn.CONCAT(AW$4,"_d!",AW$1,$A28))</f>
        <v>183.79103088378906</v>
      </c>
      <c r="AX28" s="19" cm="1">
        <f t="array" aca="1" ref="AX28" ca="1">INDIRECT(_xlfn.CONCAT(AX$4,"_d!",AX$1,$A28))</f>
        <v>180.82260131835938</v>
      </c>
      <c r="AY28" s="42">
        <f t="shared" ca="1" si="21"/>
        <v>180.25512225669087</v>
      </c>
      <c r="AZ28" s="19" cm="1">
        <f t="array" aca="1" ref="AZ28" ca="1">INDIRECT(_xlfn.CONCAT(AZ$4,"_d!",AZ$1,$A28))</f>
        <v>178.87008666992188</v>
      </c>
      <c r="BA28" s="19" cm="1">
        <f t="array" aca="1" ref="BA28" ca="1">INDIRECT(_xlfn.CONCAT(BA$4,"_d!",BA$1,$A28))</f>
        <v>180.16621398925781</v>
      </c>
      <c r="BB28" s="19" cm="1">
        <f t="array" aca="1" ref="BB28" ca="1">INDIRECT(_xlfn.CONCAT(BB$4,"_d!",BB$1,$A28))</f>
        <v>182.23208618164063</v>
      </c>
      <c r="BC28" s="19" cm="1">
        <f t="array" aca="1" ref="BC28" ca="1">INDIRECT(_xlfn.CONCAT(BC$4,"_d!",BC$1,$A28))</f>
        <v>177.41986083984375</v>
      </c>
      <c r="BD28" s="19" cm="1">
        <f t="array" aca="1" ref="BD28" ca="1">INDIRECT(_xlfn.CONCAT(BD$4,"_d!",BD$1,$A28))</f>
        <v>183.64414978027344</v>
      </c>
      <c r="BE28" s="19" cm="1">
        <f t="array" aca="1" ref="BE28" ca="1">INDIRECT(_xlfn.CONCAT(BE$4,"_d!",BE$1,$A28))</f>
        <v>181.903564453125</v>
      </c>
      <c r="BF28" s="42">
        <f t="shared" ca="1" si="22"/>
        <v>179.93763965878631</v>
      </c>
      <c r="BG28" s="19" cm="1">
        <f t="array" aca="1" ref="BG28" ca="1">INDIRECT(_xlfn.CONCAT(BG$4,"_d!",BG$1,$A28))</f>
        <v>178.69842529296875</v>
      </c>
      <c r="BH28" s="19" cm="1">
        <f t="array" aca="1" ref="BH28" ca="1">INDIRECT(_xlfn.CONCAT(BH$4,"_d!",BH$1,$A28))</f>
        <v>180.65048217773438</v>
      </c>
      <c r="BI28" s="19" cm="1">
        <f t="array" aca="1" ref="BI28" ca="1">INDIRECT(_xlfn.CONCAT(BI$4,"_d!",BI$1,$A28))</f>
        <v>183.13223266601563</v>
      </c>
      <c r="BJ28" s="19" cm="1">
        <f t="array" aca="1" ref="BJ28" ca="1">INDIRECT(_xlfn.CONCAT(BJ$4,"_d!",BJ$1,$A28))</f>
        <v>178.76518249511719</v>
      </c>
      <c r="BK28" s="19" cm="1">
        <f t="array" aca="1" ref="BK28" ca="1">INDIRECT(_xlfn.CONCAT(BK$4,"_d!",BK$1,$A28))</f>
        <v>184.10206604003906</v>
      </c>
      <c r="BL28" s="19" cm="1">
        <f t="array" aca="1" ref="BL28" ca="1">INDIRECT(_xlfn.CONCAT(BL$4,"_d!",BL$1,$A28))</f>
        <v>182.50534057617188</v>
      </c>
      <c r="BM28" s="42">
        <f t="shared" ca="1" si="23"/>
        <v>180.21190143697393</v>
      </c>
      <c r="BN28" s="19" cm="1">
        <f t="array" aca="1" ref="BN28" ca="1">INDIRECT(_xlfn.CONCAT(BN$4,"_d!",BN$1,$A28))</f>
        <v>178.2652587890625</v>
      </c>
      <c r="BO28" s="19" cm="1">
        <f t="array" aca="1" ref="BO28" ca="1">INDIRECT(_xlfn.CONCAT(BO$4,"_d!",BO$1,$A28))</f>
        <v>180.41661071777344</v>
      </c>
      <c r="BP28" s="19" cm="1">
        <f t="array" aca="1" ref="BP28" ca="1">INDIRECT(_xlfn.CONCAT(BP$4,"_d!",BP$1,$A28))</f>
        <v>182.05050659179688</v>
      </c>
      <c r="BQ28" s="19" cm="1">
        <f t="array" aca="1" ref="BQ28" ca="1">INDIRECT(_xlfn.CONCAT(BQ$4,"_d!",BQ$1,$A28))</f>
        <v>176.42092895507813</v>
      </c>
      <c r="BR28" s="19" cm="1">
        <f t="array" aca="1" ref="BR28" ca="1">INDIRECT(_xlfn.CONCAT(BR$4,"_d!",BR$1,$A28))</f>
        <v>184.49053955078125</v>
      </c>
      <c r="BS28" s="19" cm="1">
        <f t="array" aca="1" ref="BS28" ca="1">INDIRECT(_xlfn.CONCAT(BS$4,"_d!",BS$1,$A28))</f>
        <v>183.10734558105469</v>
      </c>
      <c r="BT28" s="42">
        <f t="shared" ca="1" si="24"/>
        <v>179.82038667668641</v>
      </c>
      <c r="BU28" s="42"/>
      <c r="BV28" s="45">
        <f t="shared" ca="1" si="25"/>
        <v>179.29772238553261</v>
      </c>
      <c r="BW28" s="45">
        <f t="shared" ca="1" si="26"/>
        <v>179.30001264423518</v>
      </c>
      <c r="BX28" s="45">
        <f t="shared" ca="1" si="27"/>
        <v>180.15045467800979</v>
      </c>
      <c r="BY28" s="45">
        <f t="shared" ca="1" si="28"/>
        <v>179.46041462496618</v>
      </c>
      <c r="BZ28" s="45">
        <f t="shared" ca="1" si="29"/>
        <v>180.04086780200791</v>
      </c>
      <c r="CA28" s="45">
        <f t="shared" ca="1" si="30"/>
        <v>179.81308480166174</v>
      </c>
      <c r="CB28" s="45">
        <f t="shared" ca="1" si="31"/>
        <v>180.25512225669087</v>
      </c>
      <c r="CC28" s="45">
        <f t="shared" ca="1" si="32"/>
        <v>179.93763965878631</v>
      </c>
      <c r="CD28" s="45">
        <f t="shared" ca="1" si="33"/>
        <v>180.21190143697393</v>
      </c>
      <c r="CE28" s="45">
        <f t="shared" ca="1" si="34"/>
        <v>179.82038667668641</v>
      </c>
      <c r="CF28" s="45" cm="1">
        <f t="array" aca="1" ref="CF28" ca="1">+SUMPRODUCT($BV$3:$CE$3/100,$BV28:$CE28)</f>
        <v>179.87135335149685</v>
      </c>
      <c r="CG28" s="24"/>
      <c r="CH28" s="24">
        <f t="shared" ca="1" si="37"/>
        <v>3.1643121804727503E-2</v>
      </c>
      <c r="CI28" s="24">
        <f t="shared" ca="1" si="37"/>
        <v>3.209642201860885E-2</v>
      </c>
      <c r="CJ28" s="24">
        <f t="shared" ca="1" si="37"/>
        <v>3.1372116750613577E-2</v>
      </c>
      <c r="CK28" s="24">
        <f t="shared" ca="1" si="37"/>
        <v>3.1836467915638433E-2</v>
      </c>
      <c r="CL28" s="24">
        <f t="shared" ca="1" si="37"/>
        <v>3.2149331736222697E-2</v>
      </c>
      <c r="CM28" s="24">
        <f t="shared" ca="1" si="37"/>
        <v>3.1717607005314896E-2</v>
      </c>
      <c r="CN28" s="24">
        <f t="shared" ca="1" si="37"/>
        <v>3.1952399767503303E-2</v>
      </c>
      <c r="CO28" s="24">
        <f t="shared" ca="1" si="37"/>
        <v>3.1395769998466605E-2</v>
      </c>
      <c r="CP28" s="24">
        <f t="shared" ca="1" si="37"/>
        <v>3.1562236107002706E-2</v>
      </c>
      <c r="CQ28" s="24">
        <f t="shared" ca="1" si="37"/>
        <v>3.1579414165934017E-2</v>
      </c>
      <c r="CR28" s="24">
        <f t="shared" ca="1" si="37"/>
        <v>3.1696449005563787E-2</v>
      </c>
      <c r="CS28" s="24">
        <f>+[1]NAC!AX29</f>
        <v>3.4085411215099226E-2</v>
      </c>
      <c r="CT28" s="24"/>
      <c r="CU28" s="24">
        <f t="shared" ca="1" si="38"/>
        <v>0.48347437502411372</v>
      </c>
      <c r="CV28" s="24">
        <f t="shared" ca="1" si="39"/>
        <v>0.48309114857465141</v>
      </c>
      <c r="CW28" s="24">
        <f t="shared" ca="1" si="40"/>
        <v>0.48663097168899161</v>
      </c>
      <c r="CX28" s="24">
        <f t="shared" ca="1" si="41"/>
        <v>0.48415736049775648</v>
      </c>
      <c r="CY28" s="24">
        <f t="shared" ca="1" si="42"/>
        <v>0.48604968623368627</v>
      </c>
      <c r="CZ28" s="24">
        <f t="shared" ca="1" si="43"/>
        <v>0.4840948926236377</v>
      </c>
      <c r="DA28" s="24">
        <f t="shared" ca="1" si="44"/>
        <v>0.48917838584280071</v>
      </c>
      <c r="DB28" s="24">
        <f t="shared" ca="1" si="45"/>
        <v>0.48670450259300235</v>
      </c>
      <c r="DC28" s="24">
        <f t="shared" ca="1" si="46"/>
        <v>0.48581289779152637</v>
      </c>
      <c r="DD28" s="24">
        <f t="shared" ca="1" si="47"/>
        <v>0.48643909762971771</v>
      </c>
      <c r="DE28" s="48">
        <f t="shared" ca="1" si="48"/>
        <v>0.48586137844592714</v>
      </c>
      <c r="DF28" s="48">
        <f>+[1]NAC!AG29</f>
        <v>0.48469180289931746</v>
      </c>
      <c r="DG28" s="24">
        <f t="shared" ca="1" si="49"/>
        <v>-2.9647226056039866E-3</v>
      </c>
    </row>
    <row r="29" spans="1:111" x14ac:dyDescent="0.25">
      <c r="A29">
        <f t="shared" si="36"/>
        <v>56</v>
      </c>
      <c r="B29" s="35">
        <f>+NAC!A29</f>
        <v>43435</v>
      </c>
      <c r="C29" s="19" cm="1">
        <f t="array" aca="1" ref="C29" ca="1">INDIRECT(_xlfn.CONCAT(C$4,"_d!",C$1,$A29))</f>
        <v>183.77705383300781</v>
      </c>
      <c r="D29" s="19" cm="1">
        <f t="array" aca="1" ref="D29" ca="1">INDIRECT(_xlfn.CONCAT(D$4,"_d!",D$1,$A29))</f>
        <v>182.73533630371094</v>
      </c>
      <c r="E29" s="19" cm="1">
        <f t="array" aca="1" ref="E29" ca="1">INDIRECT(_xlfn.CONCAT(E$4,"_d!",E$1,$A29))</f>
        <v>183.77278137207031</v>
      </c>
      <c r="F29" s="19" cm="1">
        <f t="array" aca="1" ref="F29" ca="1">INDIRECT(_xlfn.CONCAT(F$4,"_d!",F$1,$A29))</f>
        <v>181.11775207519531</v>
      </c>
      <c r="G29" s="19" cm="1">
        <f t="array" aca="1" ref="G29" ca="1">INDIRECT(_xlfn.CONCAT(G$4,"_d!",G$1,$A29))</f>
        <v>186.05508422851563</v>
      </c>
      <c r="H29" s="19" cm="1">
        <f t="array" aca="1" ref="H29" ca="1">INDIRECT(_xlfn.CONCAT(H$4,"_d!",H$1,$A29))</f>
        <v>185.04208374023438</v>
      </c>
      <c r="I29" s="42">
        <f t="shared" ca="1" si="15"/>
        <v>183.51774073356762</v>
      </c>
      <c r="J29" s="19" cm="1">
        <f t="array" aca="1" ref="J29" ca="1">INDIRECT(_xlfn.CONCAT(J$4,"_d!",J$1,$A29))</f>
        <v>182.91740417480469</v>
      </c>
      <c r="K29" s="19" cm="1">
        <f t="array" aca="1" ref="K29" ca="1">INDIRECT(_xlfn.CONCAT(K$4,"_d!",K$1,$A29))</f>
        <v>184.08612060546875</v>
      </c>
      <c r="L29" s="19" cm="1">
        <f t="array" aca="1" ref="L29" ca="1">INDIRECT(_xlfn.CONCAT(L$4,"_d!",L$1,$A29))</f>
        <v>184.47761535644531</v>
      </c>
      <c r="M29" s="19" cm="1">
        <f t="array" aca="1" ref="M29" ca="1">INDIRECT(_xlfn.CONCAT(M$4,"_d!",M$1,$A29))</f>
        <v>180.85122680664063</v>
      </c>
      <c r="N29" s="19" cm="1">
        <f t="array" aca="1" ref="N29" ca="1">INDIRECT(_xlfn.CONCAT(N$4,"_d!",N$1,$A29))</f>
        <v>186.38101196289063</v>
      </c>
      <c r="O29" s="19" cm="1">
        <f t="array" aca="1" ref="O29" ca="1">INDIRECT(_xlfn.CONCAT(O$4,"_d!",O$1,$A29))</f>
        <v>183.72732543945313</v>
      </c>
      <c r="P29" s="42">
        <f t="shared" ca="1" si="16"/>
        <v>183.56871731562927</v>
      </c>
      <c r="Q29" s="19" cm="1">
        <f t="array" aca="1" ref="Q29" ca="1">INDIRECT(_xlfn.CONCAT(Q$4,"_d!",Q$1,$A29))</f>
        <v>184.11337280273438</v>
      </c>
      <c r="R29" s="19" cm="1">
        <f t="array" aca="1" ref="R29" ca="1">INDIRECT(_xlfn.CONCAT(R$4,"_d!",R$1,$A29))</f>
        <v>184.80169677734375</v>
      </c>
      <c r="S29" s="19" cm="1">
        <f t="array" aca="1" ref="S29" ca="1">INDIRECT(_xlfn.CONCAT(S$4,"_d!",S$1,$A29))</f>
        <v>185.07652282714844</v>
      </c>
      <c r="T29" s="19" cm="1">
        <f t="array" aca="1" ref="T29" ca="1">INDIRECT(_xlfn.CONCAT(T$4,"_d!",T$1,$A29))</f>
        <v>183.10029602050781</v>
      </c>
      <c r="U29" s="19" cm="1">
        <f t="array" aca="1" ref="U29" ca="1">INDIRECT(_xlfn.CONCAT(U$4,"_d!",U$1,$A29))</f>
        <v>187.24201965332031</v>
      </c>
      <c r="V29" s="19" cm="1">
        <f t="array" aca="1" ref="V29" ca="1">INDIRECT(_xlfn.CONCAT(V$4,"_d!",V$1,$A29))</f>
        <v>185.197998046875</v>
      </c>
      <c r="W29" s="42">
        <f t="shared" ca="1" si="17"/>
        <v>184.60495258593818</v>
      </c>
      <c r="X29" s="19" cm="1">
        <f t="array" aca="1" ref="X29" ca="1">INDIRECT(_xlfn.CONCAT(X$4,"_d!",X$1,$A29))</f>
        <v>183.11373901367188</v>
      </c>
      <c r="Y29" s="19" cm="1">
        <f t="array" aca="1" ref="Y29" ca="1">INDIRECT(_xlfn.CONCAT(Y$4,"_d!",Y$1,$A29))</f>
        <v>183.25283813476563</v>
      </c>
      <c r="Z29" s="19" cm="1">
        <f t="array" aca="1" ref="Z29" ca="1">INDIRECT(_xlfn.CONCAT(Z$4,"_d!",Z$1,$A29))</f>
        <v>186.33424377441406</v>
      </c>
      <c r="AA29" s="19" cm="1">
        <f t="array" aca="1" ref="AA29" ca="1">INDIRECT(_xlfn.CONCAT(AA$4,"_d!",AA$1,$A29))</f>
        <v>181.03475952148438</v>
      </c>
      <c r="AB29" s="19" cm="1">
        <f t="array" aca="1" ref="AB29" ca="1">INDIRECT(_xlfn.CONCAT(AB$4,"_d!",AB$1,$A29))</f>
        <v>188.78514099121094</v>
      </c>
      <c r="AC29" s="19" cm="1">
        <f t="array" aca="1" ref="AC29" ca="1">INDIRECT(_xlfn.CONCAT(AC$4,"_d!",AC$1,$A29))</f>
        <v>186.75596618652344</v>
      </c>
      <c r="AD29" s="42">
        <f t="shared" ca="1" si="18"/>
        <v>183.85525821061429</v>
      </c>
      <c r="AE29" s="19" cm="1">
        <f t="array" aca="1" ref="AE29" ca="1">INDIRECT(_xlfn.CONCAT(AE$4,"_d!",AE$1,$A29))</f>
        <v>183.82524108886719</v>
      </c>
      <c r="AF29" s="19" cm="1">
        <f t="array" aca="1" ref="AF29" ca="1">INDIRECT(_xlfn.CONCAT(AF$4,"_d!",AF$1,$A29))</f>
        <v>184.68211364746094</v>
      </c>
      <c r="AG29" s="19" cm="1">
        <f t="array" aca="1" ref="AG29" ca="1">INDIRECT(_xlfn.CONCAT(AG$4,"_d!",AG$1,$A29))</f>
        <v>185.85690307617188</v>
      </c>
      <c r="AH29" s="19" cm="1">
        <f t="array" aca="1" ref="AH29" ca="1">INDIRECT(_xlfn.CONCAT(AH$4,"_d!",AH$1,$A29))</f>
        <v>183.55392456054688</v>
      </c>
      <c r="AI29" s="19" cm="1">
        <f t="array" aca="1" ref="AI29" ca="1">INDIRECT(_xlfn.CONCAT(AI$4,"_d!",AI$1,$A29))</f>
        <v>187.51097106933594</v>
      </c>
      <c r="AJ29" s="19" cm="1">
        <f t="array" aca="1" ref="AJ29" ca="1">INDIRECT(_xlfn.CONCAT(AJ$4,"_d!",AJ$1,$A29))</f>
        <v>186.33689880371094</v>
      </c>
      <c r="AK29" s="42">
        <f t="shared" ca="1" si="19"/>
        <v>184.6035387974654</v>
      </c>
      <c r="AL29" s="19" cm="1">
        <f t="array" aca="1" ref="AL29" ca="1">INDIRECT(_xlfn.CONCAT(AL$4,"_d!",AL$1,$A29))</f>
        <v>183.6851806640625</v>
      </c>
      <c r="AM29" s="19" cm="1">
        <f t="array" aca="1" ref="AM29" ca="1">INDIRECT(_xlfn.CONCAT(AM$4,"_d!",AM$1,$A29))</f>
        <v>184.60430908203125</v>
      </c>
      <c r="AN29" s="19" cm="1">
        <f t="array" aca="1" ref="AN29" ca="1">INDIRECT(_xlfn.CONCAT(AN$4,"_d!",AN$1,$A29))</f>
        <v>185.52999877929688</v>
      </c>
      <c r="AO29" s="19" cm="1">
        <f t="array" aca="1" ref="AO29" ca="1">INDIRECT(_xlfn.CONCAT(AO$4,"_d!",AO$1,$A29))</f>
        <v>180.91816711425781</v>
      </c>
      <c r="AP29" s="19" cm="1">
        <f t="array" aca="1" ref="AP29" ca="1">INDIRECT(_xlfn.CONCAT(AP$4,"_d!",AP$1,$A29))</f>
        <v>188.40705871582031</v>
      </c>
      <c r="AQ29" s="19" cm="1">
        <f t="array" aca="1" ref="AQ29" ca="1">INDIRECT(_xlfn.CONCAT(AQ$4,"_d!",AQ$1,$A29))</f>
        <v>184.80679321289063</v>
      </c>
      <c r="AR29" s="42">
        <f t="shared" ca="1" si="20"/>
        <v>184.34005578624306</v>
      </c>
      <c r="AS29" s="19" cm="1">
        <f t="array" aca="1" ref="AS29" ca="1">INDIRECT(_xlfn.CONCAT(AS$4,"_d!",AS$1,$A29))</f>
        <v>183.7442626953125</v>
      </c>
      <c r="AT29" s="19" cm="1">
        <f t="array" aca="1" ref="AT29" ca="1">INDIRECT(_xlfn.CONCAT(AT$4,"_d!",AT$1,$A29))</f>
        <v>185.59904479980469</v>
      </c>
      <c r="AU29" s="19" cm="1">
        <f t="array" aca="1" ref="AU29" ca="1">INDIRECT(_xlfn.CONCAT(AU$4,"_d!",AU$1,$A29))</f>
        <v>185.47267150878906</v>
      </c>
      <c r="AV29" s="19" cm="1">
        <f t="array" aca="1" ref="AV29" ca="1">INDIRECT(_xlfn.CONCAT(AV$4,"_d!",AV$1,$A29))</f>
        <v>183.8232421875</v>
      </c>
      <c r="AW29" s="19" cm="1">
        <f t="array" aca="1" ref="AW29" ca="1">INDIRECT(_xlfn.CONCAT(AW$4,"_d!",AW$1,$A29))</f>
        <v>188.67384338378906</v>
      </c>
      <c r="AX29" s="19" cm="1">
        <f t="array" aca="1" ref="AX29" ca="1">INDIRECT(_xlfn.CONCAT(AX$4,"_d!",AX$1,$A29))</f>
        <v>185.58615112304688</v>
      </c>
      <c r="AY29" s="42">
        <f t="shared" ca="1" si="21"/>
        <v>184.87570608693642</v>
      </c>
      <c r="AZ29" s="19" cm="1">
        <f t="array" aca="1" ref="AZ29" ca="1">INDIRECT(_xlfn.CONCAT(AZ$4,"_d!",AZ$1,$A29))</f>
        <v>184.00563049316406</v>
      </c>
      <c r="BA29" s="19" cm="1">
        <f t="array" aca="1" ref="BA29" ca="1">INDIRECT(_xlfn.CONCAT(BA$4,"_d!",BA$1,$A29))</f>
        <v>184.28836059570313</v>
      </c>
      <c r="BB29" s="19" cm="1">
        <f t="array" aca="1" ref="BB29" ca="1">INDIRECT(_xlfn.CONCAT(BB$4,"_d!",BB$1,$A29))</f>
        <v>186.54270935058594</v>
      </c>
      <c r="BC29" s="19" cm="1">
        <f t="array" aca="1" ref="BC29" ca="1">INDIRECT(_xlfn.CONCAT(BC$4,"_d!",BC$1,$A29))</f>
        <v>181.86000061035156</v>
      </c>
      <c r="BD29" s="19" cm="1">
        <f t="array" aca="1" ref="BD29" ca="1">INDIRECT(_xlfn.CONCAT(BD$4,"_d!",BD$1,$A29))</f>
        <v>188.58763122558594</v>
      </c>
      <c r="BE29" s="19" cm="1">
        <f t="array" aca="1" ref="BE29" ca="1">INDIRECT(_xlfn.CONCAT(BE$4,"_d!",BE$1,$A29))</f>
        <v>186.99711608886719</v>
      </c>
      <c r="BF29" s="42">
        <f t="shared" ca="1" si="22"/>
        <v>184.63487931401082</v>
      </c>
      <c r="BG29" s="19" cm="1">
        <f t="array" aca="1" ref="BG29" ca="1">INDIRECT(_xlfn.CONCAT(BG$4,"_d!",BG$1,$A29))</f>
        <v>183.88209533691406</v>
      </c>
      <c r="BH29" s="19" cm="1">
        <f t="array" aca="1" ref="BH29" ca="1">INDIRECT(_xlfn.CONCAT(BH$4,"_d!",BH$1,$A29))</f>
        <v>184.89891052246094</v>
      </c>
      <c r="BI29" s="19" cm="1">
        <f t="array" aca="1" ref="BI29" ca="1">INDIRECT(_xlfn.CONCAT(BI$4,"_d!",BI$1,$A29))</f>
        <v>187.47714233398438</v>
      </c>
      <c r="BJ29" s="19" cm="1">
        <f t="array" aca="1" ref="BJ29" ca="1">INDIRECT(_xlfn.CONCAT(BJ$4,"_d!",BJ$1,$A29))</f>
        <v>183.13970947265625</v>
      </c>
      <c r="BK29" s="19" cm="1">
        <f t="array" aca="1" ref="BK29" ca="1">INDIRECT(_xlfn.CONCAT(BK$4,"_d!",BK$1,$A29))</f>
        <v>189.15118408203125</v>
      </c>
      <c r="BL29" s="19" cm="1">
        <f t="array" aca="1" ref="BL29" ca="1">INDIRECT(_xlfn.CONCAT(BL$4,"_d!",BL$1,$A29))</f>
        <v>187.39569091796875</v>
      </c>
      <c r="BM29" s="42">
        <f t="shared" ca="1" si="23"/>
        <v>184.96533772457764</v>
      </c>
      <c r="BN29" s="19" cm="1">
        <f t="array" aca="1" ref="BN29" ca="1">INDIRECT(_xlfn.CONCAT(BN$4,"_d!",BN$1,$A29))</f>
        <v>183.5296630859375</v>
      </c>
      <c r="BO29" s="19" cm="1">
        <f t="array" aca="1" ref="BO29" ca="1">INDIRECT(_xlfn.CONCAT(BO$4,"_d!",BO$1,$A29))</f>
        <v>184.69276428222656</v>
      </c>
      <c r="BP29" s="19" cm="1">
        <f t="array" aca="1" ref="BP29" ca="1">INDIRECT(_xlfn.CONCAT(BP$4,"_d!",BP$1,$A29))</f>
        <v>186.35667419433594</v>
      </c>
      <c r="BQ29" s="19" cm="1">
        <f t="array" aca="1" ref="BQ29" ca="1">INDIRECT(_xlfn.CONCAT(BQ$4,"_d!",BQ$1,$A29))</f>
        <v>180.79527282714844</v>
      </c>
      <c r="BR29" s="19" cm="1">
        <f t="array" aca="1" ref="BR29" ca="1">INDIRECT(_xlfn.CONCAT(BR$4,"_d!",BR$1,$A29))</f>
        <v>189.72273254394531</v>
      </c>
      <c r="BS29" s="19" cm="1">
        <f t="array" aca="1" ref="BS29" ca="1">INDIRECT(_xlfn.CONCAT(BS$4,"_d!",BS$1,$A29))</f>
        <v>188.14834594726563</v>
      </c>
      <c r="BT29" s="42">
        <f t="shared" ca="1" si="24"/>
        <v>184.63487818233187</v>
      </c>
      <c r="BU29" s="42"/>
      <c r="BV29" s="45">
        <f t="shared" ca="1" si="25"/>
        <v>183.51774073356762</v>
      </c>
      <c r="BW29" s="45">
        <f t="shared" ca="1" si="26"/>
        <v>183.56871731562927</v>
      </c>
      <c r="BX29" s="45">
        <f t="shared" ca="1" si="27"/>
        <v>184.60495258593818</v>
      </c>
      <c r="BY29" s="45">
        <f t="shared" ca="1" si="28"/>
        <v>183.85525821061429</v>
      </c>
      <c r="BZ29" s="45">
        <f t="shared" ca="1" si="29"/>
        <v>184.6035387974654</v>
      </c>
      <c r="CA29" s="45">
        <f t="shared" ca="1" si="30"/>
        <v>184.34005578624306</v>
      </c>
      <c r="CB29" s="45">
        <f t="shared" ca="1" si="31"/>
        <v>184.87570608693642</v>
      </c>
      <c r="CC29" s="45">
        <f t="shared" ca="1" si="32"/>
        <v>184.63487931401082</v>
      </c>
      <c r="CD29" s="45">
        <f t="shared" ca="1" si="33"/>
        <v>184.96533772457764</v>
      </c>
      <c r="CE29" s="45">
        <f t="shared" ca="1" si="34"/>
        <v>184.63487818233187</v>
      </c>
      <c r="CF29" s="45" cm="1">
        <f t="array" aca="1" ref="CF29" ca="1">+SUMPRODUCT($BV$3:$CE$3/100,$BV29:$CE29)</f>
        <v>184.46494029783574</v>
      </c>
      <c r="CG29" s="24"/>
      <c r="CH29" s="24">
        <f t="shared" ca="1" si="37"/>
        <v>2.3536374538885463E-2</v>
      </c>
      <c r="CI29" s="24">
        <f t="shared" ca="1" si="37"/>
        <v>2.3807609427579868E-2</v>
      </c>
      <c r="CJ29" s="24">
        <f t="shared" ca="1" si="37"/>
        <v>2.4726542688388475E-2</v>
      </c>
      <c r="CK29" s="24">
        <f t="shared" ca="1" si="37"/>
        <v>2.4489208914580951E-2</v>
      </c>
      <c r="CL29" s="24">
        <f t="shared" ca="1" si="37"/>
        <v>2.5342418369562081E-2</v>
      </c>
      <c r="CM29" s="24">
        <f t="shared" ca="1" si="37"/>
        <v>2.5175981990268825E-2</v>
      </c>
      <c r="CN29" s="24">
        <f t="shared" ca="1" si="37"/>
        <v>2.5633578521367273E-2</v>
      </c>
      <c r="CO29" s="24">
        <f t="shared" ca="1" si="37"/>
        <v>2.610481978163004E-2</v>
      </c>
      <c r="CP29" s="24">
        <f t="shared" ca="1" si="37"/>
        <v>2.6376927659609306E-2</v>
      </c>
      <c r="CQ29" s="24">
        <f t="shared" ca="1" si="37"/>
        <v>2.6773891406995043E-2</v>
      </c>
      <c r="CR29" s="24">
        <f t="shared" ca="1" si="37"/>
        <v>2.5538179708707087E-2</v>
      </c>
      <c r="CS29" s="24">
        <f>+[1]NAC!AX30</f>
        <v>1.6984027166394133E-2</v>
      </c>
      <c r="CT29" s="24"/>
      <c r="CU29" s="24">
        <f t="shared" ca="1" si="38"/>
        <v>0.47523107698444722</v>
      </c>
      <c r="CV29" s="24">
        <f t="shared" ca="1" si="39"/>
        <v>0.47609398637375677</v>
      </c>
      <c r="CW29" s="24">
        <f t="shared" ca="1" si="40"/>
        <v>0.47597635960523843</v>
      </c>
      <c r="CX29" s="24">
        <f t="shared" ca="1" si="41"/>
        <v>0.47724520408485693</v>
      </c>
      <c r="CY29" s="24">
        <f t="shared" ca="1" si="42"/>
        <v>0.47808948603983015</v>
      </c>
      <c r="CZ29" s="24">
        <f t="shared" ca="1" si="43"/>
        <v>0.47597208315499606</v>
      </c>
      <c r="DA29" s="24">
        <f t="shared" ca="1" si="44"/>
        <v>0.48131086110563914</v>
      </c>
      <c r="DB29" s="24">
        <f t="shared" ca="1" si="45"/>
        <v>0.47926278506415754</v>
      </c>
      <c r="DC29" s="24">
        <f t="shared" ca="1" si="46"/>
        <v>0.4769891015637413</v>
      </c>
      <c r="DD29" s="24">
        <f t="shared" ca="1" si="47"/>
        <v>0.47794809729615895</v>
      </c>
      <c r="DE29" s="48">
        <f t="shared" ca="1" si="48"/>
        <v>0.47766472779926961</v>
      </c>
      <c r="DF29" s="48">
        <f>+[1]NAC!AG30</f>
        <v>0.4764559006888065</v>
      </c>
      <c r="DG29" s="24">
        <f t="shared" ca="1" si="49"/>
        <v>-2.7170203117117264E-3</v>
      </c>
    </row>
    <row r="30" spans="1:111" x14ac:dyDescent="0.25">
      <c r="A30">
        <f t="shared" si="36"/>
        <v>57</v>
      </c>
      <c r="B30" s="35">
        <f>+NAC!A30</f>
        <v>43466</v>
      </c>
      <c r="C30" s="19" cm="1">
        <f t="array" aca="1" ref="C30" ca="1">INDIRECT(_xlfn.CONCAT(C$4,"_d!",C$1,$A30))</f>
        <v>189.17779541015625</v>
      </c>
      <c r="D30" s="19" cm="1">
        <f t="array" aca="1" ref="D30" ca="1">INDIRECT(_xlfn.CONCAT(D$4,"_d!",D$1,$A30))</f>
        <v>187.96983337402344</v>
      </c>
      <c r="E30" s="19" cm="1">
        <f t="array" aca="1" ref="E30" ca="1">INDIRECT(_xlfn.CONCAT(E$4,"_d!",E$1,$A30))</f>
        <v>189.70355224609375</v>
      </c>
      <c r="F30" s="19" cm="1">
        <f t="array" aca="1" ref="F30" ca="1">INDIRECT(_xlfn.CONCAT(F$4,"_d!",F$1,$A30))</f>
        <v>187.427734375</v>
      </c>
      <c r="G30" s="19" cm="1">
        <f t="array" aca="1" ref="G30" ca="1">INDIRECT(_xlfn.CONCAT(G$4,"_d!",G$1,$A30))</f>
        <v>191.29811096191406</v>
      </c>
      <c r="H30" s="19" cm="1">
        <f t="array" aca="1" ref="H30" ca="1">INDIRECT(_xlfn.CONCAT(H$4,"_d!",H$1,$A30))</f>
        <v>190.96847534179688</v>
      </c>
      <c r="I30" s="42">
        <f t="shared" ca="1" si="15"/>
        <v>188.96585503873143</v>
      </c>
      <c r="J30" s="19" cm="1">
        <f t="array" aca="1" ref="J30" ca="1">INDIRECT(_xlfn.CONCAT(J$4,"_d!",J$1,$A30))</f>
        <v>188.34226989746094</v>
      </c>
      <c r="K30" s="19" cm="1">
        <f t="array" aca="1" ref="K30" ca="1">INDIRECT(_xlfn.CONCAT(K$4,"_d!",K$1,$A30))</f>
        <v>189.30677795410156</v>
      </c>
      <c r="L30" s="19" cm="1">
        <f t="array" aca="1" ref="L30" ca="1">INDIRECT(_xlfn.CONCAT(L$4,"_d!",L$1,$A30))</f>
        <v>190.37812805175781</v>
      </c>
      <c r="M30" s="19" cm="1">
        <f t="array" aca="1" ref="M30" ca="1">INDIRECT(_xlfn.CONCAT(M$4,"_d!",M$1,$A30))</f>
        <v>187.22563171386719</v>
      </c>
      <c r="N30" s="19" cm="1">
        <f t="array" aca="1" ref="N30" ca="1">INDIRECT(_xlfn.CONCAT(N$4,"_d!",N$1,$A30))</f>
        <v>191.66818237304688</v>
      </c>
      <c r="O30" s="19" cm="1">
        <f t="array" aca="1" ref="O30" ca="1">INDIRECT(_xlfn.CONCAT(O$4,"_d!",O$1,$A30))</f>
        <v>189.51129150390625</v>
      </c>
      <c r="P30" s="42">
        <f t="shared" ca="1" si="16"/>
        <v>189.01761830753642</v>
      </c>
      <c r="Q30" s="19" cm="1">
        <f t="array" aca="1" ref="Q30" ca="1">INDIRECT(_xlfn.CONCAT(Q$4,"_d!",Q$1,$A30))</f>
        <v>189.35980224609375</v>
      </c>
      <c r="R30" s="19" cm="1">
        <f t="array" aca="1" ref="R30" ca="1">INDIRECT(_xlfn.CONCAT(R$4,"_d!",R$1,$A30))</f>
        <v>190.146240234375</v>
      </c>
      <c r="S30" s="19" cm="1">
        <f t="array" aca="1" ref="S30" ca="1">INDIRECT(_xlfn.CONCAT(S$4,"_d!",S$1,$A30))</f>
        <v>191.09317016601563</v>
      </c>
      <c r="T30" s="19" cm="1">
        <f t="array" aca="1" ref="T30" ca="1">INDIRECT(_xlfn.CONCAT(T$4,"_d!",T$1,$A30))</f>
        <v>189.2816162109375</v>
      </c>
      <c r="U30" s="19" cm="1">
        <f t="array" aca="1" ref="U30" ca="1">INDIRECT(_xlfn.CONCAT(U$4,"_d!",U$1,$A30))</f>
        <v>192.74183654785156</v>
      </c>
      <c r="V30" s="19" cm="1">
        <f t="array" aca="1" ref="V30" ca="1">INDIRECT(_xlfn.CONCAT(V$4,"_d!",V$1,$A30))</f>
        <v>191.04046630859375</v>
      </c>
      <c r="W30" s="42">
        <f t="shared" ca="1" si="17"/>
        <v>190.03329457978523</v>
      </c>
      <c r="X30" s="19" cm="1">
        <f t="array" aca="1" ref="X30" ca="1">INDIRECT(_xlfn.CONCAT(X$4,"_d!",X$1,$A30))</f>
        <v>188.51882934570313</v>
      </c>
      <c r="Y30" s="19" cm="1">
        <f t="array" aca="1" ref="Y30" ca="1">INDIRECT(_xlfn.CONCAT(Y$4,"_d!",Y$1,$A30))</f>
        <v>188.40609741210938</v>
      </c>
      <c r="Z30" s="19" cm="1">
        <f t="array" aca="1" ref="Z30" ca="1">INDIRECT(_xlfn.CONCAT(Z$4,"_d!",Z$1,$A30))</f>
        <v>192.29811096191406</v>
      </c>
      <c r="AA30" s="19" cm="1">
        <f t="array" aca="1" ref="AA30" ca="1">INDIRECT(_xlfn.CONCAT(AA$4,"_d!",AA$1,$A30))</f>
        <v>187.40835571289063</v>
      </c>
      <c r="AB30" s="19" cm="1">
        <f t="array" aca="1" ref="AB30" ca="1">INDIRECT(_xlfn.CONCAT(AB$4,"_d!",AB$1,$A30))</f>
        <v>194.33203125</v>
      </c>
      <c r="AC30" s="19" cm="1">
        <f t="array" aca="1" ref="AC30" ca="1">INDIRECT(_xlfn.CONCAT(AC$4,"_d!",AC$1,$A30))</f>
        <v>192.556640625</v>
      </c>
      <c r="AD30" s="42">
        <f t="shared" ca="1" si="18"/>
        <v>189.29503481867275</v>
      </c>
      <c r="AE30" s="19" cm="1">
        <f t="array" aca="1" ref="AE30" ca="1">INDIRECT(_xlfn.CONCAT(AE$4,"_d!",AE$1,$A30))</f>
        <v>189.20263671875</v>
      </c>
      <c r="AF30" s="19" cm="1">
        <f t="array" aca="1" ref="AF30" ca="1">INDIRECT(_xlfn.CONCAT(AF$4,"_d!",AF$1,$A30))</f>
        <v>189.96359252929688</v>
      </c>
      <c r="AG30" s="19" cm="1">
        <f t="array" aca="1" ref="AG30" ca="1">INDIRECT(_xlfn.CONCAT(AG$4,"_d!",AG$1,$A30))</f>
        <v>191.74838256835938</v>
      </c>
      <c r="AH30" s="19" cm="1">
        <f t="array" aca="1" ref="AH30" ca="1">INDIRECT(_xlfn.CONCAT(AH$4,"_d!",AH$1,$A30))</f>
        <v>189.739990234375</v>
      </c>
      <c r="AI30" s="19" cm="1">
        <f t="array" aca="1" ref="AI30" ca="1">INDIRECT(_xlfn.CONCAT(AI$4,"_d!",AI$1,$A30))</f>
        <v>192.98182678222656</v>
      </c>
      <c r="AJ30" s="19" cm="1">
        <f t="array" aca="1" ref="AJ30" ca="1">INDIRECT(_xlfn.CONCAT(AJ$4,"_d!",AJ$1,$A30))</f>
        <v>192.10989379882813</v>
      </c>
      <c r="AK30" s="42">
        <f t="shared" ca="1" si="19"/>
        <v>190.05306387268686</v>
      </c>
      <c r="AL30" s="19" cm="1">
        <f t="array" aca="1" ref="AL30" ca="1">INDIRECT(_xlfn.CONCAT(AL$4,"_d!",AL$1,$A30))</f>
        <v>188.92718505859375</v>
      </c>
      <c r="AM30" s="19" cm="1">
        <f t="array" aca="1" ref="AM30" ca="1">INDIRECT(_xlfn.CONCAT(AM$4,"_d!",AM$1,$A30))</f>
        <v>189.87899780273438</v>
      </c>
      <c r="AN30" s="19" cm="1">
        <f t="array" aca="1" ref="AN30" ca="1">INDIRECT(_xlfn.CONCAT(AN$4,"_d!",AN$1,$A30))</f>
        <v>191.5084228515625</v>
      </c>
      <c r="AO30" s="19" cm="1">
        <f t="array" aca="1" ref="AO30" ca="1">INDIRECT(_xlfn.CONCAT(AO$4,"_d!",AO$1,$A30))</f>
        <v>187.24296569824219</v>
      </c>
      <c r="AP30" s="19" cm="1">
        <f t="array" aca="1" ref="AP30" ca="1">INDIRECT(_xlfn.CONCAT(AP$4,"_d!",AP$1,$A30))</f>
        <v>193.96260070800781</v>
      </c>
      <c r="AQ30" s="19" cm="1">
        <f t="array" aca="1" ref="AQ30" ca="1">INDIRECT(_xlfn.CONCAT(AQ$4,"_d!",AQ$1,$A30))</f>
        <v>190.58340454101563</v>
      </c>
      <c r="AR30" s="42">
        <f t="shared" ca="1" si="20"/>
        <v>189.74660912277773</v>
      </c>
      <c r="AS30" s="19" cm="1">
        <f t="array" aca="1" ref="AS30" ca="1">INDIRECT(_xlfn.CONCAT(AS$4,"_d!",AS$1,$A30))</f>
        <v>189.01713562011719</v>
      </c>
      <c r="AT30" s="19" cm="1">
        <f t="array" aca="1" ref="AT30" ca="1">INDIRECT(_xlfn.CONCAT(AT$4,"_d!",AT$1,$A30))</f>
        <v>190.93885803222656</v>
      </c>
      <c r="AU30" s="19" cm="1">
        <f t="array" aca="1" ref="AU30" ca="1">INDIRECT(_xlfn.CONCAT(AU$4,"_d!",AU$1,$A30))</f>
        <v>191.38957214355469</v>
      </c>
      <c r="AV30" s="19" cm="1">
        <f t="array" aca="1" ref="AV30" ca="1">INDIRECT(_xlfn.CONCAT(AV$4,"_d!",AV$1,$A30))</f>
        <v>190.12942504882813</v>
      </c>
      <c r="AW30" s="19" cm="1">
        <f t="array" aca="1" ref="AW30" ca="1">INDIRECT(_xlfn.CONCAT(AW$4,"_d!",AW$1,$A30))</f>
        <v>194.40762329101563</v>
      </c>
      <c r="AX30" s="19" cm="1">
        <f t="array" aca="1" ref="AX30" ca="1">INDIRECT(_xlfn.CONCAT(AX$4,"_d!",AX$1,$A30))</f>
        <v>191.382568359375</v>
      </c>
      <c r="AY30" s="42">
        <f t="shared" ca="1" si="21"/>
        <v>190.32329489023999</v>
      </c>
      <c r="AZ30" s="19" cm="1">
        <f t="array" aca="1" ref="AZ30" ca="1">INDIRECT(_xlfn.CONCAT(AZ$4,"_d!",AZ$1,$A30))</f>
        <v>189.13534545898438</v>
      </c>
      <c r="BA30" s="19" cm="1">
        <f t="array" aca="1" ref="BA30" ca="1">INDIRECT(_xlfn.CONCAT(BA$4,"_d!",BA$1,$A30))</f>
        <v>189.51890563964844</v>
      </c>
      <c r="BB30" s="19" cm="1">
        <f t="array" aca="1" ref="BB30" ca="1">INDIRECT(_xlfn.CONCAT(BB$4,"_d!",BB$1,$A30))</f>
        <v>192.44752502441406</v>
      </c>
      <c r="BC30" s="19" cm="1">
        <f t="array" aca="1" ref="BC30" ca="1">INDIRECT(_xlfn.CONCAT(BC$4,"_d!",BC$1,$A30))</f>
        <v>188.185546875</v>
      </c>
      <c r="BD30" s="19" cm="1">
        <f t="array" aca="1" ref="BD30" ca="1">INDIRECT(_xlfn.CONCAT(BD$4,"_d!",BD$1,$A30))</f>
        <v>194.40652465820313</v>
      </c>
      <c r="BE30" s="19" cm="1">
        <f t="array" aca="1" ref="BE30" ca="1">INDIRECT(_xlfn.CONCAT(BE$4,"_d!",BE$1,$A30))</f>
        <v>192.75979614257813</v>
      </c>
      <c r="BF30" s="42">
        <f t="shared" ca="1" si="22"/>
        <v>189.98773171493036</v>
      </c>
      <c r="BG30" s="19" cm="1">
        <f t="array" aca="1" ref="BG30" ca="1">INDIRECT(_xlfn.CONCAT(BG$4,"_d!",BG$1,$A30))</f>
        <v>189.00462341308594</v>
      </c>
      <c r="BH30" s="19" cm="1">
        <f t="array" aca="1" ref="BH30" ca="1">INDIRECT(_xlfn.CONCAT(BH$4,"_d!",BH$1,$A30))</f>
        <v>190.20347595214844</v>
      </c>
      <c r="BI30" s="19" cm="1">
        <f t="array" aca="1" ref="BI30" ca="1">INDIRECT(_xlfn.CONCAT(BI$4,"_d!",BI$1,$A30))</f>
        <v>193.40130615234375</v>
      </c>
      <c r="BJ30" s="19" cm="1">
        <f t="array" aca="1" ref="BJ30" ca="1">INDIRECT(_xlfn.CONCAT(BJ$4,"_d!",BJ$1,$A30))</f>
        <v>189.66587829589844</v>
      </c>
      <c r="BK30" s="19" cm="1">
        <f t="array" aca="1" ref="BK30" ca="1">INDIRECT(_xlfn.CONCAT(BK$4,"_d!",BK$1,$A30))</f>
        <v>195.14738464355469</v>
      </c>
      <c r="BL30" s="19" cm="1">
        <f t="array" aca="1" ref="BL30" ca="1">INDIRECT(_xlfn.CONCAT(BL$4,"_d!",BL$1,$A30))</f>
        <v>193.20378112792969</v>
      </c>
      <c r="BM30" s="42">
        <f t="shared" ca="1" si="23"/>
        <v>190.36288132377314</v>
      </c>
      <c r="BN30" s="19" cm="1">
        <f t="array" aca="1" ref="BN30" ca="1">INDIRECT(_xlfn.CONCAT(BN$4,"_d!",BN$1,$A30))</f>
        <v>188.55583190917969</v>
      </c>
      <c r="BO30" s="19" cm="1">
        <f t="array" aca="1" ref="BO30" ca="1">INDIRECT(_xlfn.CONCAT(BO$4,"_d!",BO$1,$A30))</f>
        <v>190.01779174804688</v>
      </c>
      <c r="BP30" s="19" cm="1">
        <f t="array" aca="1" ref="BP30" ca="1">INDIRECT(_xlfn.CONCAT(BP$4,"_d!",BP$1,$A30))</f>
        <v>192.16824340820313</v>
      </c>
      <c r="BQ30" s="19" cm="1">
        <f t="array" aca="1" ref="BQ30" ca="1">INDIRECT(_xlfn.CONCAT(BQ$4,"_d!",BQ$1,$A30))</f>
        <v>186.62008666992188</v>
      </c>
      <c r="BR30" s="19" cm="1">
        <f t="array" aca="1" ref="BR30" ca="1">INDIRECT(_xlfn.CONCAT(BR$4,"_d!",BR$1,$A30))</f>
        <v>195.57804870605469</v>
      </c>
      <c r="BS30" s="19" cm="1">
        <f t="array" aca="1" ref="BS30" ca="1">INDIRECT(_xlfn.CONCAT(BS$4,"_d!",BS$1,$A30))</f>
        <v>194.07940673828125</v>
      </c>
      <c r="BT30" s="42">
        <f t="shared" ca="1" si="24"/>
        <v>189.95643123150018</v>
      </c>
      <c r="BU30" s="42"/>
      <c r="BV30" s="45">
        <f t="shared" ca="1" si="25"/>
        <v>188.96585503873143</v>
      </c>
      <c r="BW30" s="45">
        <f t="shared" ca="1" si="26"/>
        <v>189.01761830753642</v>
      </c>
      <c r="BX30" s="45">
        <f t="shared" ca="1" si="27"/>
        <v>190.03329457978523</v>
      </c>
      <c r="BY30" s="45">
        <f t="shared" ca="1" si="28"/>
        <v>189.29503481867275</v>
      </c>
      <c r="BZ30" s="45">
        <f t="shared" ca="1" si="29"/>
        <v>190.05306387268686</v>
      </c>
      <c r="CA30" s="45">
        <f t="shared" ca="1" si="30"/>
        <v>189.74660912277773</v>
      </c>
      <c r="CB30" s="45">
        <f t="shared" ca="1" si="31"/>
        <v>190.32329489023999</v>
      </c>
      <c r="CC30" s="45">
        <f t="shared" ca="1" si="32"/>
        <v>189.98773171493036</v>
      </c>
      <c r="CD30" s="45">
        <f t="shared" ca="1" si="33"/>
        <v>190.36288132377314</v>
      </c>
      <c r="CE30" s="45">
        <f t="shared" ca="1" si="34"/>
        <v>189.95643123150018</v>
      </c>
      <c r="CF30" s="45" cm="1">
        <f t="array" aca="1" ref="CF30" ca="1">+SUMPRODUCT($BV$3:$CE$3/100,$BV30:$CE30)</f>
        <v>189.86515691041535</v>
      </c>
      <c r="CG30" s="24"/>
      <c r="CH30" s="24">
        <f t="shared" ca="1" si="37"/>
        <v>2.9687126069590342E-2</v>
      </c>
      <c r="CI30" s="24">
        <f t="shared" ca="1" si="37"/>
        <v>2.9683167543946398E-2</v>
      </c>
      <c r="CJ30" s="24">
        <f t="shared" ca="1" si="37"/>
        <v>2.9405180726773894E-2</v>
      </c>
      <c r="CK30" s="24">
        <f t="shared" ca="1" si="37"/>
        <v>2.9587277845635196E-2</v>
      </c>
      <c r="CL30" s="24">
        <f t="shared" ca="1" si="37"/>
        <v>2.9520154980345881E-2</v>
      </c>
      <c r="CM30" s="24">
        <f t="shared" ca="1" si="37"/>
        <v>2.9329237823406018E-2</v>
      </c>
      <c r="CN30" s="24">
        <f t="shared" ca="1" si="37"/>
        <v>2.9466223110687695E-2</v>
      </c>
      <c r="CO30" s="24">
        <f t="shared" ca="1" si="37"/>
        <v>2.8991555771084254E-2</v>
      </c>
      <c r="CP30" s="24">
        <f t="shared" ca="1" si="37"/>
        <v>2.9181378876688369E-2</v>
      </c>
      <c r="CQ30" s="24">
        <f t="shared" ca="1" si="37"/>
        <v>2.8822035693132353E-2</v>
      </c>
      <c r="CR30" s="24">
        <f t="shared" ca="1" si="37"/>
        <v>2.9275029736601788E-2</v>
      </c>
      <c r="CS30" s="24">
        <f>+[1]NAC!AX31</f>
        <v>3.3527192819009288E-2</v>
      </c>
      <c r="CT30" s="24"/>
      <c r="CU30" s="24">
        <f t="shared" ca="1" si="38"/>
        <v>0.4927501458311947</v>
      </c>
      <c r="CV30" s="24">
        <f t="shared" ca="1" si="39"/>
        <v>0.49336252235276445</v>
      </c>
      <c r="CW30" s="24">
        <f t="shared" ca="1" si="40"/>
        <v>0.49347843462055829</v>
      </c>
      <c r="CX30" s="24">
        <f t="shared" ca="1" si="41"/>
        <v>0.49404345828868523</v>
      </c>
      <c r="CY30" s="24">
        <f t="shared" ca="1" si="42"/>
        <v>0.49512675400395789</v>
      </c>
      <c r="CZ30" s="24">
        <f t="shared" ca="1" si="43"/>
        <v>0.49299084968307394</v>
      </c>
      <c r="DA30" s="24">
        <f t="shared" ca="1" si="44"/>
        <v>0.49769155249284514</v>
      </c>
      <c r="DB30" s="24">
        <f t="shared" ca="1" si="45"/>
        <v>0.49530088363839031</v>
      </c>
      <c r="DC30" s="24">
        <f t="shared" ca="1" si="46"/>
        <v>0.49273280681974119</v>
      </c>
      <c r="DD30" s="24">
        <f t="shared" ca="1" si="47"/>
        <v>0.4929101544630512</v>
      </c>
      <c r="DE30" s="48">
        <f t="shared" ca="1" si="48"/>
        <v>0.49401036669189491</v>
      </c>
      <c r="DF30" s="48">
        <f>+[1]NAC!AG31</f>
        <v>0.49312576630834082</v>
      </c>
      <c r="DG30" s="24">
        <f t="shared" ca="1" si="49"/>
        <v>-1.6000863185650083E-4</v>
      </c>
    </row>
    <row r="31" spans="1:111" x14ac:dyDescent="0.25">
      <c r="A31">
        <f t="shared" si="36"/>
        <v>58</v>
      </c>
      <c r="B31" s="35">
        <f>+NAC!A31</f>
        <v>43497</v>
      </c>
      <c r="C31" s="19" cm="1">
        <f t="array" aca="1" ref="C31" ca="1">INDIRECT(_xlfn.CONCAT(C$4,"_d!",C$1,$A31))</f>
        <v>197.15187072753906</v>
      </c>
      <c r="D31" s="19" cm="1">
        <f t="array" aca="1" ref="D31" ca="1">INDIRECT(_xlfn.CONCAT(D$4,"_d!",D$1,$A31))</f>
        <v>195.45429992675781</v>
      </c>
      <c r="E31" s="19" cm="1">
        <f t="array" aca="1" ref="E31" ca="1">INDIRECT(_xlfn.CONCAT(E$4,"_d!",E$1,$A31))</f>
        <v>198.69491577148438</v>
      </c>
      <c r="F31" s="19" cm="1">
        <f t="array" aca="1" ref="F31" ca="1">INDIRECT(_xlfn.CONCAT(F$4,"_d!",F$1,$A31))</f>
        <v>196.36993408203125</v>
      </c>
      <c r="G31" s="19" cm="1">
        <f t="array" aca="1" ref="G31" ca="1">INDIRECT(_xlfn.CONCAT(G$4,"_d!",G$1,$A31))</f>
        <v>199.37791442871094</v>
      </c>
      <c r="H31" s="19" cm="1">
        <f t="array" aca="1" ref="H31" ca="1">INDIRECT(_xlfn.CONCAT(H$4,"_d!",H$1,$A31))</f>
        <v>197.25131225585938</v>
      </c>
      <c r="I31" s="42">
        <f t="shared" ca="1" si="15"/>
        <v>196.80688448561915</v>
      </c>
      <c r="J31" s="19" cm="1">
        <f t="array" aca="1" ref="J31" ca="1">INDIRECT(_xlfn.CONCAT(J$4,"_d!",J$1,$A31))</f>
        <v>196.06234741210938</v>
      </c>
      <c r="K31" s="19" cm="1">
        <f t="array" aca="1" ref="K31" ca="1">INDIRECT(_xlfn.CONCAT(K$4,"_d!",K$1,$A31))</f>
        <v>196.57203674316406</v>
      </c>
      <c r="L31" s="19" cm="1">
        <f t="array" aca="1" ref="L31" ca="1">INDIRECT(_xlfn.CONCAT(L$4,"_d!",L$1,$A31))</f>
        <v>199.0252685546875</v>
      </c>
      <c r="M31" s="19" cm="1">
        <f t="array" aca="1" ref="M31" ca="1">INDIRECT(_xlfn.CONCAT(M$4,"_d!",M$1,$A31))</f>
        <v>195.985595703125</v>
      </c>
      <c r="N31" s="19" cm="1">
        <f t="array" aca="1" ref="N31" ca="1">INDIRECT(_xlfn.CONCAT(N$4,"_d!",N$1,$A31))</f>
        <v>199.47506713867188</v>
      </c>
      <c r="O31" s="19" cm="1">
        <f t="array" aca="1" ref="O31" ca="1">INDIRECT(_xlfn.CONCAT(O$4,"_d!",O$1,$A31))</f>
        <v>195.3582763671875</v>
      </c>
      <c r="P31" s="42">
        <f t="shared" ca="1" si="16"/>
        <v>196.60045294537102</v>
      </c>
      <c r="Q31" s="19" cm="1">
        <f t="array" aca="1" ref="Q31" ca="1">INDIRECT(_xlfn.CONCAT(Q$4,"_d!",Q$1,$A31))</f>
        <v>197.09463500976563</v>
      </c>
      <c r="R31" s="19" cm="1">
        <f t="array" aca="1" ref="R31" ca="1">INDIRECT(_xlfn.CONCAT(R$4,"_d!",R$1,$A31))</f>
        <v>197.27374267578125</v>
      </c>
      <c r="S31" s="19" cm="1">
        <f t="array" aca="1" ref="S31" ca="1">INDIRECT(_xlfn.CONCAT(S$4,"_d!",S$1,$A31))</f>
        <v>199.49407958984375</v>
      </c>
      <c r="T31" s="19" cm="1">
        <f t="array" aca="1" ref="T31" ca="1">INDIRECT(_xlfn.CONCAT(T$4,"_d!",T$1,$A31))</f>
        <v>198.04737854003906</v>
      </c>
      <c r="U31" s="19" cm="1">
        <f t="array" aca="1" ref="U31" ca="1">INDIRECT(_xlfn.CONCAT(U$4,"_d!",U$1,$A31))</f>
        <v>200.41015625</v>
      </c>
      <c r="V31" s="19" cm="1">
        <f t="array" aca="1" ref="V31" ca="1">INDIRECT(_xlfn.CONCAT(V$4,"_d!",V$1,$A31))</f>
        <v>196.984130859375</v>
      </c>
      <c r="W31" s="42">
        <f t="shared" ca="1" si="17"/>
        <v>197.55646220515959</v>
      </c>
      <c r="X31" s="19" cm="1">
        <f t="array" aca="1" ref="X31" ca="1">INDIRECT(_xlfn.CONCAT(X$4,"_d!",X$1,$A31))</f>
        <v>195.83181762695313</v>
      </c>
      <c r="Y31" s="19" cm="1">
        <f t="array" aca="1" ref="Y31" ca="1">INDIRECT(_xlfn.CONCAT(Y$4,"_d!",Y$1,$A31))</f>
        <v>195.21372985839844</v>
      </c>
      <c r="Z31" s="19" cm="1">
        <f t="array" aca="1" ref="Z31" ca="1">INDIRECT(_xlfn.CONCAT(Z$4,"_d!",Z$1,$A31))</f>
        <v>200.50868225097656</v>
      </c>
      <c r="AA31" s="19" cm="1">
        <f t="array" aca="1" ref="AA31" ca="1">INDIRECT(_xlfn.CONCAT(AA$4,"_d!",AA$1,$A31))</f>
        <v>196.0653076171875</v>
      </c>
      <c r="AB31" s="19" cm="1">
        <f t="array" aca="1" ref="AB31" ca="1">INDIRECT(_xlfn.CONCAT(AB$4,"_d!",AB$1,$A31))</f>
        <v>201.89930725097656</v>
      </c>
      <c r="AC31" s="19" cm="1">
        <f t="array" aca="1" ref="AC31" ca="1">INDIRECT(_xlfn.CONCAT(AC$4,"_d!",AC$1,$A31))</f>
        <v>198.53752136230469</v>
      </c>
      <c r="AD31" s="42">
        <f t="shared" ca="1" si="18"/>
        <v>196.5074441397463</v>
      </c>
      <c r="AE31" s="19" cm="1">
        <f t="array" aca="1" ref="AE31" ca="1">INDIRECT(_xlfn.CONCAT(AE$4,"_d!",AE$1,$A31))</f>
        <v>196.77699279785156</v>
      </c>
      <c r="AF31" s="19" cm="1">
        <f t="array" aca="1" ref="AF31" ca="1">INDIRECT(_xlfn.CONCAT(AF$4,"_d!",AF$1,$A31))</f>
        <v>196.80638122558594</v>
      </c>
      <c r="AG31" s="19" cm="1">
        <f t="array" aca="1" ref="AG31" ca="1">INDIRECT(_xlfn.CONCAT(AG$4,"_d!",AG$1,$A31))</f>
        <v>199.63873291015625</v>
      </c>
      <c r="AH31" s="19" cm="1">
        <f t="array" aca="1" ref="AH31" ca="1">INDIRECT(_xlfn.CONCAT(AH$4,"_d!",AH$1,$A31))</f>
        <v>198.38882446289063</v>
      </c>
      <c r="AI31" s="19" cm="1">
        <f t="array" aca="1" ref="AI31" ca="1">INDIRECT(_xlfn.CONCAT(AI$4,"_d!",AI$1,$A31))</f>
        <v>200.39984130859375</v>
      </c>
      <c r="AJ31" s="19" cm="1">
        <f t="array" aca="1" ref="AJ31" ca="1">INDIRECT(_xlfn.CONCAT(AJ$4,"_d!",AJ$1,$A31))</f>
        <v>198.04783630371094</v>
      </c>
      <c r="AK31" s="42">
        <f t="shared" ca="1" si="19"/>
        <v>197.35419848408765</v>
      </c>
      <c r="AL31" s="19" cm="1">
        <f t="array" aca="1" ref="AL31" ca="1">INDIRECT(_xlfn.CONCAT(AL$4,"_d!",AL$1,$A31))</f>
        <v>196.33364868164063</v>
      </c>
      <c r="AM31" s="19" cm="1">
        <f t="array" aca="1" ref="AM31" ca="1">INDIRECT(_xlfn.CONCAT(AM$4,"_d!",AM$1,$A31))</f>
        <v>196.72492980957031</v>
      </c>
      <c r="AN31" s="19" cm="1">
        <f t="array" aca="1" ref="AN31" ca="1">INDIRECT(_xlfn.CONCAT(AN$4,"_d!",AN$1,$A31))</f>
        <v>199.26495361328125</v>
      </c>
      <c r="AO31" s="19" cm="1">
        <f t="array" aca="1" ref="AO31" ca="1">INDIRECT(_xlfn.CONCAT(AO$4,"_d!",AO$1,$A31))</f>
        <v>195.786376953125</v>
      </c>
      <c r="AP31" s="19" cm="1">
        <f t="array" aca="1" ref="AP31" ca="1">INDIRECT(_xlfn.CONCAT(AP$4,"_d!",AP$1,$A31))</f>
        <v>201.28494262695313</v>
      </c>
      <c r="AQ31" s="19" cm="1">
        <f t="array" aca="1" ref="AQ31" ca="1">INDIRECT(_xlfn.CONCAT(AQ$4,"_d!",AQ$1,$A31))</f>
        <v>196.35719299316406</v>
      </c>
      <c r="AR31" s="42">
        <f t="shared" ca="1" si="20"/>
        <v>196.94553570639994</v>
      </c>
      <c r="AS31" s="19" cm="1">
        <f t="array" aca="1" ref="AS31" ca="1">INDIRECT(_xlfn.CONCAT(AS$4,"_d!",AS$1,$A31))</f>
        <v>196.17472839355469</v>
      </c>
      <c r="AT31" s="19" cm="1">
        <f t="array" aca="1" ref="AT31" ca="1">INDIRECT(_xlfn.CONCAT(AT$4,"_d!",AT$1,$A31))</f>
        <v>197.74151611328125</v>
      </c>
      <c r="AU31" s="19" cm="1">
        <f t="array" aca="1" ref="AU31" ca="1">INDIRECT(_xlfn.CONCAT(AU$4,"_d!",AU$1,$A31))</f>
        <v>198.91023254394531</v>
      </c>
      <c r="AV31" s="19" cm="1">
        <f t="array" aca="1" ref="AV31" ca="1">INDIRECT(_xlfn.CONCAT(AV$4,"_d!",AV$1,$A31))</f>
        <v>198.68606567382813</v>
      </c>
      <c r="AW31" s="19" cm="1">
        <f t="array" aca="1" ref="AW31" ca="1">INDIRECT(_xlfn.CONCAT(AW$4,"_d!",AW$1,$A31))</f>
        <v>201.38253784179688</v>
      </c>
      <c r="AX31" s="19" cm="1">
        <f t="array" aca="1" ref="AX31" ca="1">INDIRECT(_xlfn.CONCAT(AX$4,"_d!",AX$1,$A31))</f>
        <v>197.22410583496094</v>
      </c>
      <c r="AY31" s="42">
        <f t="shared" ca="1" si="21"/>
        <v>197.36562664775138</v>
      </c>
      <c r="AZ31" s="19" cm="1">
        <f t="array" aca="1" ref="AZ31" ca="1">INDIRECT(_xlfn.CONCAT(AZ$4,"_d!",AZ$1,$A31))</f>
        <v>196.33334350585938</v>
      </c>
      <c r="BA31" s="19" cm="1">
        <f t="array" aca="1" ref="BA31" ca="1">INDIRECT(_xlfn.CONCAT(BA$4,"_d!",BA$1,$A31))</f>
        <v>196.05912780761719</v>
      </c>
      <c r="BB31" s="19" cm="1">
        <f t="array" aca="1" ref="BB31" ca="1">INDIRECT(_xlfn.CONCAT(BB$4,"_d!",BB$1,$A31))</f>
        <v>199.66950988769531</v>
      </c>
      <c r="BC31" s="19" cm="1">
        <f t="array" aca="1" ref="BC31" ca="1">INDIRECT(_xlfn.CONCAT(BC$4,"_d!",BC$1,$A31))</f>
        <v>196.57896423339844</v>
      </c>
      <c r="BD31" s="19" cm="1">
        <f t="array" aca="1" ref="BD31" ca="1">INDIRECT(_xlfn.CONCAT(BD$4,"_d!",BD$1,$A31))</f>
        <v>201.34805297851563</v>
      </c>
      <c r="BE31" s="19" cm="1">
        <f t="array" aca="1" ref="BE31" ca="1">INDIRECT(_xlfn.CONCAT(BE$4,"_d!",BE$1,$A31))</f>
        <v>198.46955871582031</v>
      </c>
      <c r="BF31" s="42">
        <f t="shared" ca="1" si="22"/>
        <v>196.92234455946561</v>
      </c>
      <c r="BG31" s="19" cm="1">
        <f t="array" aca="1" ref="BG31" ca="1">INDIRECT(_xlfn.CONCAT(BG$4,"_d!",BG$1,$A31))</f>
        <v>196.16645812988281</v>
      </c>
      <c r="BH31" s="19" cm="1">
        <f t="array" aca="1" ref="BH31" ca="1">INDIRECT(_xlfn.CONCAT(BH$4,"_d!",BH$1,$A31))</f>
        <v>196.668212890625</v>
      </c>
      <c r="BI31" s="19" cm="1">
        <f t="array" aca="1" ref="BI31" ca="1">INDIRECT(_xlfn.CONCAT(BI$4,"_d!",BI$1,$A31))</f>
        <v>200.54310607910156</v>
      </c>
      <c r="BJ31" s="19" cm="1">
        <f t="array" aca="1" ref="BJ31" ca="1">INDIRECT(_xlfn.CONCAT(BJ$4,"_d!",BJ$1,$A31))</f>
        <v>198.34664916992188</v>
      </c>
      <c r="BK31" s="19" cm="1">
        <f t="array" aca="1" ref="BK31" ca="1">INDIRECT(_xlfn.CONCAT(BK$4,"_d!",BK$1,$A31))</f>
        <v>202.07052612304688</v>
      </c>
      <c r="BL31" s="19" cm="1">
        <f t="array" aca="1" ref="BL31" ca="1">INDIRECT(_xlfn.CONCAT(BL$4,"_d!",BL$1,$A31))</f>
        <v>199.01005554199219</v>
      </c>
      <c r="BM31" s="42">
        <f t="shared" ca="1" si="23"/>
        <v>197.26831775743972</v>
      </c>
      <c r="BN31" s="19" cm="1">
        <f t="array" aca="1" ref="BN31" ca="1">INDIRECT(_xlfn.CONCAT(BN$4,"_d!",BN$1,$A31))</f>
        <v>195.39401245117188</v>
      </c>
      <c r="BO31" s="19" cm="1">
        <f t="array" aca="1" ref="BO31" ca="1">INDIRECT(_xlfn.CONCAT(BO$4,"_d!",BO$1,$A31))</f>
        <v>196.20646667480469</v>
      </c>
      <c r="BP31" s="19" cm="1">
        <f t="array" aca="1" ref="BP31" ca="1">INDIRECT(_xlfn.CONCAT(BP$4,"_d!",BP$1,$A31))</f>
        <v>198.92304992675781</v>
      </c>
      <c r="BQ31" s="19" cm="1">
        <f t="array" aca="1" ref="BQ31" ca="1">INDIRECT(_xlfn.CONCAT(BQ$4,"_d!",BQ$1,$A31))</f>
        <v>194.73236083984375</v>
      </c>
      <c r="BR31" s="19" cm="1">
        <f t="array" aca="1" ref="BR31" ca="1">INDIRECT(_xlfn.CONCAT(BR$4,"_d!",BR$1,$A31))</f>
        <v>202.10610961914063</v>
      </c>
      <c r="BS31" s="19" cm="1">
        <f t="array" aca="1" ref="BS31" ca="1">INDIRECT(_xlfn.CONCAT(BS$4,"_d!",BS$1,$A31))</f>
        <v>199.91285705566406</v>
      </c>
      <c r="BT31" s="42">
        <f t="shared" ca="1" si="24"/>
        <v>196.55445561946391</v>
      </c>
      <c r="BU31" s="42"/>
      <c r="BV31" s="45">
        <f t="shared" ca="1" si="25"/>
        <v>196.80688448561915</v>
      </c>
      <c r="BW31" s="45">
        <f t="shared" ca="1" si="26"/>
        <v>196.60045294537102</v>
      </c>
      <c r="BX31" s="45">
        <f t="shared" ca="1" si="27"/>
        <v>197.55646220515959</v>
      </c>
      <c r="BY31" s="45">
        <f t="shared" ca="1" si="28"/>
        <v>196.5074441397463</v>
      </c>
      <c r="BZ31" s="45">
        <f t="shared" ca="1" si="29"/>
        <v>197.35419848408765</v>
      </c>
      <c r="CA31" s="45">
        <f t="shared" ca="1" si="30"/>
        <v>196.94553570639994</v>
      </c>
      <c r="CB31" s="45">
        <f t="shared" ca="1" si="31"/>
        <v>197.36562664775138</v>
      </c>
      <c r="CC31" s="45">
        <f t="shared" ca="1" si="32"/>
        <v>196.92234455946561</v>
      </c>
      <c r="CD31" s="45">
        <f t="shared" ca="1" si="33"/>
        <v>197.26831775743972</v>
      </c>
      <c r="CE31" s="45">
        <f t="shared" ca="1" si="34"/>
        <v>196.55445561946391</v>
      </c>
      <c r="CF31" s="45" cm="1">
        <f t="array" aca="1" ref="CF31" ca="1">+SUMPRODUCT($BV$3:$CE$3/100,$BV31:$CE31)</f>
        <v>196.96018414048285</v>
      </c>
      <c r="CG31" s="24"/>
      <c r="CH31" s="24">
        <f t="shared" ca="1" si="37"/>
        <v>4.1494424721760348E-2</v>
      </c>
      <c r="CI31" s="24">
        <f t="shared" ca="1" si="37"/>
        <v>4.0117078533373096E-2</v>
      </c>
      <c r="CJ31" s="24">
        <f t="shared" ca="1" si="37"/>
        <v>3.9588681772897205E-2</v>
      </c>
      <c r="CK31" s="24">
        <f t="shared" ca="1" si="37"/>
        <v>3.8101418391572661E-2</v>
      </c>
      <c r="CL31" s="24">
        <f t="shared" ca="1" si="37"/>
        <v>3.8416295231586961E-2</v>
      </c>
      <c r="CM31" s="24">
        <f t="shared" ca="1" si="37"/>
        <v>3.7939685019425351E-2</v>
      </c>
      <c r="CN31" s="24">
        <f t="shared" ca="1" si="37"/>
        <v>3.7001943254359571E-2</v>
      </c>
      <c r="CO31" s="24">
        <f t="shared" ca="1" si="37"/>
        <v>3.6500319162399375E-2</v>
      </c>
      <c r="CP31" s="24">
        <f t="shared" ca="1" si="37"/>
        <v>3.6275120368248981E-2</v>
      </c>
      <c r="CQ31" s="24">
        <f t="shared" ca="1" si="37"/>
        <v>3.4734409070481531E-2</v>
      </c>
      <c r="CR31" s="24">
        <f t="shared" ca="1" si="37"/>
        <v>3.736876921243204E-2</v>
      </c>
      <c r="CS31" s="24">
        <f>+[1]NAC!AX32</f>
        <v>5.7149254104406744E-2</v>
      </c>
      <c r="CT31" s="24"/>
      <c r="CU31" s="24">
        <f t="shared" ca="1" si="38"/>
        <v>0.51943242163729808</v>
      </c>
      <c r="CV31" s="24">
        <f t="shared" ca="1" si="39"/>
        <v>0.51797681175844312</v>
      </c>
      <c r="CW31" s="24">
        <f t="shared" ca="1" si="40"/>
        <v>0.51582572881950095</v>
      </c>
      <c r="CX31" s="24">
        <f t="shared" ca="1" si="41"/>
        <v>0.5146723789887202</v>
      </c>
      <c r="CY31" s="24">
        <f t="shared" ca="1" si="42"/>
        <v>0.51582787595999235</v>
      </c>
      <c r="CZ31" s="24">
        <f t="shared" ca="1" si="43"/>
        <v>0.51320439587267397</v>
      </c>
      <c r="DA31" s="24">
        <f t="shared" ca="1" si="44"/>
        <v>0.51594841907752675</v>
      </c>
      <c r="DB31" s="24">
        <f t="shared" ca="1" si="45"/>
        <v>0.51281855607041971</v>
      </c>
      <c r="DC31" s="24">
        <f t="shared" ca="1" si="46"/>
        <v>0.50982202428090106</v>
      </c>
      <c r="DD31" s="24">
        <f t="shared" ca="1" si="47"/>
        <v>0.50843813987929809</v>
      </c>
      <c r="DE31" s="48">
        <f t="shared" ca="1" si="48"/>
        <v>0.51328728923673594</v>
      </c>
      <c r="DF31" s="48">
        <f>+[1]NAC!AG32</f>
        <v>0.51275713013779733</v>
      </c>
      <c r="DG31" s="24">
        <f t="shared" ca="1" si="49"/>
        <v>1.0994281757999991E-2</v>
      </c>
    </row>
    <row r="32" spans="1:111" x14ac:dyDescent="0.25">
      <c r="A32">
        <f t="shared" si="36"/>
        <v>59</v>
      </c>
      <c r="B32" s="35">
        <f>+NAC!A32</f>
        <v>43525</v>
      </c>
      <c r="C32" s="19" cm="1">
        <f t="array" aca="1" ref="C32" ca="1">INDIRECT(_xlfn.CONCAT(C$4,"_d!",C$1,$A32))</f>
        <v>207.17874145507813</v>
      </c>
      <c r="D32" s="19" cm="1">
        <f t="array" aca="1" ref="D32" ca="1">INDIRECT(_xlfn.CONCAT(D$4,"_d!",D$1,$A32))</f>
        <v>204.64179992675781</v>
      </c>
      <c r="E32" s="19" cm="1">
        <f t="array" aca="1" ref="E32" ca="1">INDIRECT(_xlfn.CONCAT(E$4,"_d!",E$1,$A32))</f>
        <v>208.48495483398438</v>
      </c>
      <c r="F32" s="19" cm="1">
        <f t="array" aca="1" ref="F32" ca="1">INDIRECT(_xlfn.CONCAT(F$4,"_d!",F$1,$A32))</f>
        <v>206.66400146484375</v>
      </c>
      <c r="G32" s="19" cm="1">
        <f t="array" aca="1" ref="G32" ca="1">INDIRECT(_xlfn.CONCAT(G$4,"_d!",G$1,$A32))</f>
        <v>208.52850341796875</v>
      </c>
      <c r="H32" s="19" cm="1">
        <f t="array" aca="1" ref="H32" ca="1">INDIRECT(_xlfn.CONCAT(H$4,"_d!",H$1,$A32))</f>
        <v>205.54788208007813</v>
      </c>
      <c r="I32" s="42">
        <f t="shared" ca="1" si="15"/>
        <v>206.39851444821099</v>
      </c>
      <c r="J32" s="19" cm="1">
        <f t="array" aca="1" ref="J32" ca="1">INDIRECT(_xlfn.CONCAT(J$4,"_d!",J$1,$A32))</f>
        <v>205.82757568359375</v>
      </c>
      <c r="K32" s="19" cm="1">
        <f t="array" aca="1" ref="K32" ca="1">INDIRECT(_xlfn.CONCAT(K$4,"_d!",K$1,$A32))</f>
        <v>205.71397399902344</v>
      </c>
      <c r="L32" s="19" cm="1">
        <f t="array" aca="1" ref="L32" ca="1">INDIRECT(_xlfn.CONCAT(L$4,"_d!",L$1,$A32))</f>
        <v>208.673095703125</v>
      </c>
      <c r="M32" s="19" cm="1">
        <f t="array" aca="1" ref="M32" ca="1">INDIRECT(_xlfn.CONCAT(M$4,"_d!",M$1,$A32))</f>
        <v>206.31221008300781</v>
      </c>
      <c r="N32" s="19" cm="1">
        <f t="array" aca="1" ref="N32" ca="1">INDIRECT(_xlfn.CONCAT(N$4,"_d!",N$1,$A32))</f>
        <v>208.65254211425781</v>
      </c>
      <c r="O32" s="19" cm="1">
        <f t="array" aca="1" ref="O32" ca="1">INDIRECT(_xlfn.CONCAT(O$4,"_d!",O$1,$A32))</f>
        <v>203.77812194824219</v>
      </c>
      <c r="P32" s="42">
        <f t="shared" ca="1" si="16"/>
        <v>206.06301810871651</v>
      </c>
      <c r="Q32" s="19" cm="1">
        <f t="array" aca="1" ref="Q32" ca="1">INDIRECT(_xlfn.CONCAT(Q$4,"_d!",Q$1,$A32))</f>
        <v>207.07220458984375</v>
      </c>
      <c r="R32" s="19" cm="1">
        <f t="array" aca="1" ref="R32" ca="1">INDIRECT(_xlfn.CONCAT(R$4,"_d!",R$1,$A32))</f>
        <v>206.277099609375</v>
      </c>
      <c r="S32" s="19" cm="1">
        <f t="array" aca="1" ref="S32" ca="1">INDIRECT(_xlfn.CONCAT(S$4,"_d!",S$1,$A32))</f>
        <v>209.04583740234375</v>
      </c>
      <c r="T32" s="19" cm="1">
        <f t="array" aca="1" ref="T32" ca="1">INDIRECT(_xlfn.CONCAT(T$4,"_d!",T$1,$A32))</f>
        <v>208.31263732910156</v>
      </c>
      <c r="U32" s="19" cm="1">
        <f t="array" aca="1" ref="U32" ca="1">INDIRECT(_xlfn.CONCAT(U$4,"_d!",U$1,$A32))</f>
        <v>209.58090209960938</v>
      </c>
      <c r="V32" s="19" cm="1">
        <f t="array" aca="1" ref="V32" ca="1">INDIRECT(_xlfn.CONCAT(V$4,"_d!",V$1,$A32))</f>
        <v>205.23530578613281</v>
      </c>
      <c r="W32" s="42">
        <f t="shared" ca="1" si="17"/>
        <v>207.04576014591149</v>
      </c>
      <c r="X32" s="19" cm="1">
        <f t="array" aca="1" ref="X32" ca="1">INDIRECT(_xlfn.CONCAT(X$4,"_d!",X$1,$A32))</f>
        <v>205.55734252929688</v>
      </c>
      <c r="Y32" s="19" cm="1">
        <f t="array" aca="1" ref="Y32" ca="1">INDIRECT(_xlfn.CONCAT(Y$4,"_d!",Y$1,$A32))</f>
        <v>204.18161010742188</v>
      </c>
      <c r="Z32" s="19" cm="1">
        <f t="array" aca="1" ref="Z32" ca="1">INDIRECT(_xlfn.CONCAT(Z$4,"_d!",Z$1,$A32))</f>
        <v>210.27105712890625</v>
      </c>
      <c r="AA32" s="19" cm="1">
        <f t="array" aca="1" ref="AA32" ca="1">INDIRECT(_xlfn.CONCAT(AA$4,"_d!",AA$1,$A32))</f>
        <v>206.14533996582031</v>
      </c>
      <c r="AB32" s="19" cm="1">
        <f t="array" aca="1" ref="AB32" ca="1">INDIRECT(_xlfn.CONCAT(AB$4,"_d!",AB$1,$A32))</f>
        <v>210.91279602050781</v>
      </c>
      <c r="AC32" s="19" cm="1">
        <f t="array" aca="1" ref="AC32" ca="1">INDIRECT(_xlfn.CONCAT(AC$4,"_d!",AC$1,$A32))</f>
        <v>206.8133544921875</v>
      </c>
      <c r="AD32" s="42">
        <f t="shared" ca="1" si="18"/>
        <v>205.87552124000612</v>
      </c>
      <c r="AE32" s="19" cm="1">
        <f t="array" aca="1" ref="AE32" ca="1">INDIRECT(_xlfn.CONCAT(AE$4,"_d!",AE$1,$A32))</f>
        <v>206.4134521484375</v>
      </c>
      <c r="AF32" s="19" cm="1">
        <f t="array" aca="1" ref="AF32" ca="1">INDIRECT(_xlfn.CONCAT(AF$4,"_d!",AF$1,$A32))</f>
        <v>205.63064575195313</v>
      </c>
      <c r="AG32" s="19" cm="1">
        <f t="array" aca="1" ref="AG32" ca="1">INDIRECT(_xlfn.CONCAT(AG$4,"_d!",AG$1,$A32))</f>
        <v>209.48329162597656</v>
      </c>
      <c r="AH32" s="19" cm="1">
        <f t="array" aca="1" ref="AH32" ca="1">INDIRECT(_xlfn.CONCAT(AH$4,"_d!",AH$1,$A32))</f>
        <v>208.61381530761719</v>
      </c>
      <c r="AI32" s="19" cm="1">
        <f t="array" aca="1" ref="AI32" ca="1">INDIRECT(_xlfn.CONCAT(AI$4,"_d!",AI$1,$A32))</f>
        <v>209.55661010742188</v>
      </c>
      <c r="AJ32" s="19" cm="1">
        <f t="array" aca="1" ref="AJ32" ca="1">INDIRECT(_xlfn.CONCAT(AJ$4,"_d!",AJ$1,$A32))</f>
        <v>206.400634765625</v>
      </c>
      <c r="AK32" s="42">
        <f t="shared" ca="1" si="19"/>
        <v>206.662599017931</v>
      </c>
      <c r="AL32" s="19" cm="1">
        <f t="array" aca="1" ref="AL32" ca="1">INDIRECT(_xlfn.CONCAT(AL$4,"_d!",AL$1,$A32))</f>
        <v>206.4599609375</v>
      </c>
      <c r="AM32" s="19" cm="1">
        <f t="array" aca="1" ref="AM32" ca="1">INDIRECT(_xlfn.CONCAT(AM$4,"_d!",AM$1,$A32))</f>
        <v>205.595703125</v>
      </c>
      <c r="AN32" s="19" cm="1">
        <f t="array" aca="1" ref="AN32" ca="1">INDIRECT(_xlfn.CONCAT(AN$4,"_d!",AN$1,$A32))</f>
        <v>208.98101806640625</v>
      </c>
      <c r="AO32" s="19" cm="1">
        <f t="array" aca="1" ref="AO32" ca="1">INDIRECT(_xlfn.CONCAT(AO$4,"_d!",AO$1,$A32))</f>
        <v>205.72781372070313</v>
      </c>
      <c r="AP32" s="19" cm="1">
        <f t="array" aca="1" ref="AP32" ca="1">INDIRECT(_xlfn.CONCAT(AP$4,"_d!",AP$1,$A32))</f>
        <v>210.14938354492188</v>
      </c>
      <c r="AQ32" s="19" cm="1">
        <f t="array" aca="1" ref="AQ32" ca="1">INDIRECT(_xlfn.CONCAT(AQ$4,"_d!",AQ$1,$A32))</f>
        <v>204.61137390136719</v>
      </c>
      <c r="AR32" s="42">
        <f t="shared" ca="1" si="20"/>
        <v>206.43620067522619</v>
      </c>
      <c r="AS32" s="19" cm="1">
        <f t="array" aca="1" ref="AS32" ca="1">INDIRECT(_xlfn.CONCAT(AS$4,"_d!",AS$1,$A32))</f>
        <v>205.71720886230469</v>
      </c>
      <c r="AT32" s="19" cm="1">
        <f t="array" aca="1" ref="AT32" ca="1">INDIRECT(_xlfn.CONCAT(AT$4,"_d!",AT$1,$A32))</f>
        <v>206.59715270996094</v>
      </c>
      <c r="AU32" s="19" cm="1">
        <f t="array" aca="1" ref="AU32" ca="1">INDIRECT(_xlfn.CONCAT(AU$4,"_d!",AU$1,$A32))</f>
        <v>208.56834411621094</v>
      </c>
      <c r="AV32" s="19" cm="1">
        <f t="array" aca="1" ref="AV32" ca="1">INDIRECT(_xlfn.CONCAT(AV$4,"_d!",AV$1,$A32))</f>
        <v>208.63923645019531</v>
      </c>
      <c r="AW32" s="19" cm="1">
        <f t="array" aca="1" ref="AW32" ca="1">INDIRECT(_xlfn.CONCAT(AW$4,"_d!",AW$1,$A32))</f>
        <v>210.18849182128906</v>
      </c>
      <c r="AX32" s="19" cm="1">
        <f t="array" aca="1" ref="AX32" ca="1">INDIRECT(_xlfn.CONCAT(AX$4,"_d!",AX$1,$A32))</f>
        <v>205.49586486816406</v>
      </c>
      <c r="AY32" s="42">
        <f t="shared" ca="1" si="21"/>
        <v>206.59129031395119</v>
      </c>
      <c r="AZ32" s="19" cm="1">
        <f t="array" aca="1" ref="AZ32" ca="1">INDIRECT(_xlfn.CONCAT(AZ$4,"_d!",AZ$1,$A32))</f>
        <v>205.85232543945313</v>
      </c>
      <c r="BA32" s="19" cm="1">
        <f t="array" aca="1" ref="BA32" ca="1">INDIRECT(_xlfn.CONCAT(BA$4,"_d!",BA$1,$A32))</f>
        <v>204.78842163085938</v>
      </c>
      <c r="BB32" s="19" cm="1">
        <f t="array" aca="1" ref="BB32" ca="1">INDIRECT(_xlfn.CONCAT(BB$4,"_d!",BB$1,$A32))</f>
        <v>209.27627563476563</v>
      </c>
      <c r="BC32" s="19" cm="1">
        <f t="array" aca="1" ref="BC32" ca="1">INDIRECT(_xlfn.CONCAT(BC$4,"_d!",BC$1,$A32))</f>
        <v>206.53536987304688</v>
      </c>
      <c r="BD32" s="19" cm="1">
        <f t="array" aca="1" ref="BD32" ca="1">INDIRECT(_xlfn.CONCAT(BD$4,"_d!",BD$1,$A32))</f>
        <v>210.15797424316406</v>
      </c>
      <c r="BE32" s="19" cm="1">
        <f t="array" aca="1" ref="BE32" ca="1">INDIRECT(_xlfn.CONCAT(BE$4,"_d!",BE$1,$A32))</f>
        <v>206.84092712402344</v>
      </c>
      <c r="BF32" s="42">
        <f t="shared" ca="1" si="22"/>
        <v>206.09894982861323</v>
      </c>
      <c r="BG32" s="19" cm="1">
        <f t="array" aca="1" ref="BG32" ca="1">INDIRECT(_xlfn.CONCAT(BG$4,"_d!",BG$1,$A32))</f>
        <v>205.68914794921875</v>
      </c>
      <c r="BH32" s="19" cm="1">
        <f t="array" aca="1" ref="BH32" ca="1">INDIRECT(_xlfn.CONCAT(BH$4,"_d!",BH$1,$A32))</f>
        <v>205.33551025390625</v>
      </c>
      <c r="BI32" s="19" cm="1">
        <f t="array" aca="1" ref="BI32" ca="1">INDIRECT(_xlfn.CONCAT(BI$4,"_d!",BI$1,$A32))</f>
        <v>209.82685852050781</v>
      </c>
      <c r="BJ32" s="19" cm="1">
        <f t="array" aca="1" ref="BJ32" ca="1">INDIRECT(_xlfn.CONCAT(BJ$4,"_d!",BJ$1,$A32))</f>
        <v>208.55326843261719</v>
      </c>
      <c r="BK32" s="19" cm="1">
        <f t="array" aca="1" ref="BK32" ca="1">INDIRECT(_xlfn.CONCAT(BK$4,"_d!",BK$1,$A32))</f>
        <v>210.64369201660156</v>
      </c>
      <c r="BL32" s="19" cm="1">
        <f t="array" aca="1" ref="BL32" ca="1">INDIRECT(_xlfn.CONCAT(BL$4,"_d!",BL$1,$A32))</f>
        <v>207.2001953125</v>
      </c>
      <c r="BM32" s="42">
        <f t="shared" ca="1" si="23"/>
        <v>206.38780535336269</v>
      </c>
      <c r="BN32" s="19" cm="1">
        <f t="array" aca="1" ref="BN32" ca="1">INDIRECT(_xlfn.CONCAT(BN$4,"_d!",BN$1,$A32))</f>
        <v>204.421142578125</v>
      </c>
      <c r="BO32" s="19" cm="1">
        <f t="array" aca="1" ref="BO32" ca="1">INDIRECT(_xlfn.CONCAT(BO$4,"_d!",BO$1,$A32))</f>
        <v>204.50628662109375</v>
      </c>
      <c r="BP32" s="19" cm="1">
        <f t="array" aca="1" ref="BP32" ca="1">INDIRECT(_xlfn.CONCAT(BP$4,"_d!",BP$1,$A32))</f>
        <v>207.83110046386719</v>
      </c>
      <c r="BQ32" s="19" cm="1">
        <f t="array" aca="1" ref="BQ32" ca="1">INDIRECT(_xlfn.CONCAT(BQ$4,"_d!",BQ$1,$A32))</f>
        <v>204.04167175292969</v>
      </c>
      <c r="BR32" s="19" cm="1">
        <f t="array" aca="1" ref="BR32" ca="1">INDIRECT(_xlfn.CONCAT(BR$4,"_d!",BR$1,$A32))</f>
        <v>210.41705322265625</v>
      </c>
      <c r="BS32" s="19" cm="1">
        <f t="array" aca="1" ref="BS32" ca="1">INDIRECT(_xlfn.CONCAT(BS$4,"_d!",BS$1,$A32))</f>
        <v>207.66950988769531</v>
      </c>
      <c r="BT32" s="42">
        <f t="shared" ca="1" si="24"/>
        <v>205.22929346584289</v>
      </c>
      <c r="BU32" s="42"/>
      <c r="BV32" s="45">
        <f t="shared" ca="1" si="25"/>
        <v>206.39851444821099</v>
      </c>
      <c r="BW32" s="45">
        <f t="shared" ca="1" si="26"/>
        <v>206.06301810871651</v>
      </c>
      <c r="BX32" s="45">
        <f t="shared" ca="1" si="27"/>
        <v>207.04576014591149</v>
      </c>
      <c r="BY32" s="45">
        <f t="shared" ca="1" si="28"/>
        <v>205.87552124000612</v>
      </c>
      <c r="BZ32" s="45">
        <f t="shared" ca="1" si="29"/>
        <v>206.662599017931</v>
      </c>
      <c r="CA32" s="45">
        <f t="shared" ca="1" si="30"/>
        <v>206.43620067522619</v>
      </c>
      <c r="CB32" s="45">
        <f t="shared" ca="1" si="31"/>
        <v>206.59129031395119</v>
      </c>
      <c r="CC32" s="45">
        <f t="shared" ca="1" si="32"/>
        <v>206.09894982861323</v>
      </c>
      <c r="CD32" s="45">
        <f t="shared" ca="1" si="33"/>
        <v>206.38780535336269</v>
      </c>
      <c r="CE32" s="45">
        <f t="shared" ca="1" si="34"/>
        <v>205.22929346584289</v>
      </c>
      <c r="CF32" s="45" cm="1">
        <f t="array" aca="1" ref="CF32" ca="1">+SUMPRODUCT($BV$3:$CE$3/100,$BV32:$CE32)</f>
        <v>206.16311732364039</v>
      </c>
      <c r="CG32" s="24"/>
      <c r="CH32" s="24">
        <f t="shared" ca="1" si="37"/>
        <v>4.8736252228476884E-2</v>
      </c>
      <c r="CI32" s="24">
        <f t="shared" ca="1" si="37"/>
        <v>4.8130942841595692E-2</v>
      </c>
      <c r="CJ32" s="24">
        <f t="shared" ca="1" si="37"/>
        <v>4.8033346187873027E-2</v>
      </c>
      <c r="CK32" s="24">
        <f t="shared" ca="1" si="37"/>
        <v>4.7672886598625341E-2</v>
      </c>
      <c r="CL32" s="24">
        <f t="shared" ca="1" si="37"/>
        <v>4.7165961531818512E-2</v>
      </c>
      <c r="CM32" s="24">
        <f t="shared" ca="1" si="37"/>
        <v>4.8189287128471037E-2</v>
      </c>
      <c r="CN32" s="24">
        <f t="shared" ca="1" si="37"/>
        <v>4.6744024392177064E-2</v>
      </c>
      <c r="CO32" s="24">
        <f t="shared" ca="1" si="37"/>
        <v>4.6600121939826433E-2</v>
      </c>
      <c r="CP32" s="24">
        <f t="shared" ca="1" si="37"/>
        <v>4.6228850631434115E-2</v>
      </c>
      <c r="CQ32" s="24">
        <f t="shared" ca="1" si="37"/>
        <v>4.4134526582158884E-2</v>
      </c>
      <c r="CR32" s="24">
        <f t="shared" ca="1" si="37"/>
        <v>4.6724840471277673E-2</v>
      </c>
      <c r="CS32" s="24">
        <f>+[1]NAC!AX33</f>
        <v>5.9593986974662672E-2</v>
      </c>
      <c r="CT32" s="24"/>
      <c r="CU32" s="24">
        <f t="shared" ca="1" si="38"/>
        <v>0.55778521730282082</v>
      </c>
      <c r="CV32" s="24">
        <f t="shared" ca="1" si="39"/>
        <v>0.55526609160020013</v>
      </c>
      <c r="CW32" s="24">
        <f t="shared" ca="1" si="40"/>
        <v>0.55222707507737256</v>
      </c>
      <c r="CX32" s="24">
        <f t="shared" ca="1" si="41"/>
        <v>0.55041044643422654</v>
      </c>
      <c r="CY32" s="24">
        <f t="shared" ca="1" si="42"/>
        <v>0.55144257252350015</v>
      </c>
      <c r="CZ32" s="24">
        <f t="shared" ca="1" si="43"/>
        <v>0.54824047141935428</v>
      </c>
      <c r="DA32" s="24">
        <f t="shared" ca="1" si="44"/>
        <v>0.55027343178806398</v>
      </c>
      <c r="DB32" s="24">
        <f t="shared" ca="1" si="45"/>
        <v>0.54614436875899974</v>
      </c>
      <c r="DC32" s="24">
        <f t="shared" ca="1" si="46"/>
        <v>0.5423470055764783</v>
      </c>
      <c r="DD32" s="24">
        <f t="shared" ca="1" si="47"/>
        <v>0.53871177736636477</v>
      </c>
      <c r="DE32" s="48">
        <f t="shared" ca="1" si="48"/>
        <v>0.54735942151768069</v>
      </c>
      <c r="DF32" s="48">
        <f>+[1]NAC!AG33</f>
        <v>0.54732339935119079</v>
      </c>
      <c r="DG32" s="24">
        <f t="shared" ca="1" si="49"/>
        <v>1.9073439936456049E-2</v>
      </c>
    </row>
    <row r="33" spans="1:111" x14ac:dyDescent="0.25">
      <c r="A33">
        <f t="shared" si="36"/>
        <v>60</v>
      </c>
      <c r="B33" s="35">
        <f>+NAC!A33</f>
        <v>43556</v>
      </c>
      <c r="C33" s="19" cm="1">
        <f t="array" aca="1" ref="C33" ca="1">INDIRECT(_xlfn.CONCAT(C$4,"_d!",C$1,$A33))</f>
        <v>213.4486083984375</v>
      </c>
      <c r="D33" s="19" cm="1">
        <f t="array" aca="1" ref="D33" ca="1">INDIRECT(_xlfn.CONCAT(D$4,"_d!",D$1,$A33))</f>
        <v>211.80313110351563</v>
      </c>
      <c r="E33" s="19" cm="1">
        <f t="array" aca="1" ref="E33" ca="1">INDIRECT(_xlfn.CONCAT(E$4,"_d!",E$1,$A33))</f>
        <v>215.66903686523438</v>
      </c>
      <c r="F33" s="19" cm="1">
        <f t="array" aca="1" ref="F33" ca="1">INDIRECT(_xlfn.CONCAT(F$4,"_d!",F$1,$A33))</f>
        <v>213.83415222167969</v>
      </c>
      <c r="G33" s="19" cm="1">
        <f t="array" aca="1" ref="G33" ca="1">INDIRECT(_xlfn.CONCAT(G$4,"_d!",G$1,$A33))</f>
        <v>215.25605773925781</v>
      </c>
      <c r="H33" s="19" cm="1">
        <f t="array" aca="1" ref="H33" ca="1">INDIRECT(_xlfn.CONCAT(H$4,"_d!",H$1,$A33))</f>
        <v>212.5155029296875</v>
      </c>
      <c r="I33" s="42">
        <f t="shared" ca="1" si="15"/>
        <v>213.13653666317975</v>
      </c>
      <c r="J33" s="19" cm="1">
        <f t="array" aca="1" ref="J33" ca="1">INDIRECT(_xlfn.CONCAT(J$4,"_d!",J$1,$A33))</f>
        <v>212.07069396972656</v>
      </c>
      <c r="K33" s="19" cm="1">
        <f t="array" aca="1" ref="K33" ca="1">INDIRECT(_xlfn.CONCAT(K$4,"_d!",K$1,$A33))</f>
        <v>213.12480163574219</v>
      </c>
      <c r="L33" s="19" cm="1">
        <f t="array" aca="1" ref="L33" ca="1">INDIRECT(_xlfn.CONCAT(L$4,"_d!",L$1,$A33))</f>
        <v>216.05158996582031</v>
      </c>
      <c r="M33" s="19" cm="1">
        <f t="array" aca="1" ref="M33" ca="1">INDIRECT(_xlfn.CONCAT(M$4,"_d!",M$1,$A33))</f>
        <v>213.47096252441406</v>
      </c>
      <c r="N33" s="19" cm="1">
        <f t="array" aca="1" ref="N33" ca="1">INDIRECT(_xlfn.CONCAT(N$4,"_d!",N$1,$A33))</f>
        <v>215.48799133300781</v>
      </c>
      <c r="O33" s="19" cm="1">
        <f t="array" aca="1" ref="O33" ca="1">INDIRECT(_xlfn.CONCAT(O$4,"_d!",O$1,$A33))</f>
        <v>210.86891174316406</v>
      </c>
      <c r="P33" s="42">
        <f t="shared" ca="1" si="16"/>
        <v>212.8988055095418</v>
      </c>
      <c r="Q33" s="19" cm="1">
        <f t="array" aca="1" ref="Q33" ca="1">INDIRECT(_xlfn.CONCAT(Q$4,"_d!",Q$1,$A33))</f>
        <v>213.47010803222656</v>
      </c>
      <c r="R33" s="19" cm="1">
        <f t="array" aca="1" ref="R33" ca="1">INDIRECT(_xlfn.CONCAT(R$4,"_d!",R$1,$A33))</f>
        <v>213.68267822265625</v>
      </c>
      <c r="S33" s="19" cm="1">
        <f t="array" aca="1" ref="S33" ca="1">INDIRECT(_xlfn.CONCAT(S$4,"_d!",S$1,$A33))</f>
        <v>216.53559875488281</v>
      </c>
      <c r="T33" s="19" cm="1">
        <f t="array" aca="1" ref="T33" ca="1">INDIRECT(_xlfn.CONCAT(T$4,"_d!",T$1,$A33))</f>
        <v>215.61585998535156</v>
      </c>
      <c r="U33" s="19" cm="1">
        <f t="array" aca="1" ref="U33" ca="1">INDIRECT(_xlfn.CONCAT(U$4,"_d!",U$1,$A33))</f>
        <v>216.40306091308594</v>
      </c>
      <c r="V33" s="19" cm="1">
        <f t="array" aca="1" ref="V33" ca="1">INDIRECT(_xlfn.CONCAT(V$4,"_d!",V$1,$A33))</f>
        <v>212.46649169921875</v>
      </c>
      <c r="W33" s="42">
        <f t="shared" ca="1" si="17"/>
        <v>213.96941118791574</v>
      </c>
      <c r="X33" s="19" cm="1">
        <f t="array" aca="1" ref="X33" ca="1">INDIRECT(_xlfn.CONCAT(X$4,"_d!",X$1,$A33))</f>
        <v>211.96745300292969</v>
      </c>
      <c r="Y33" s="19" cm="1">
        <f t="array" aca="1" ref="Y33" ca="1">INDIRECT(_xlfn.CONCAT(Y$4,"_d!",Y$1,$A33))</f>
        <v>211.64987182617188</v>
      </c>
      <c r="Z33" s="19" cm="1">
        <f t="array" aca="1" ref="Z33" ca="1">INDIRECT(_xlfn.CONCAT(Z$4,"_d!",Z$1,$A33))</f>
        <v>217.95008850097656</v>
      </c>
      <c r="AA33" s="19" cm="1">
        <f t="array" aca="1" ref="AA33" ca="1">INDIRECT(_xlfn.CONCAT(AA$4,"_d!",AA$1,$A33))</f>
        <v>213.39350891113281</v>
      </c>
      <c r="AB33" s="19" cm="1">
        <f t="array" aca="1" ref="AB33" ca="1">INDIRECT(_xlfn.CONCAT(AB$4,"_d!",AB$1,$A33))</f>
        <v>217.91827392578125</v>
      </c>
      <c r="AC33" s="19" cm="1">
        <f t="array" aca="1" ref="AC33" ca="1">INDIRECT(_xlfn.CONCAT(AC$4,"_d!",AC$1,$A33))</f>
        <v>214.11051940917969</v>
      </c>
      <c r="AD33" s="42">
        <f t="shared" ca="1" si="18"/>
        <v>212.8518404995441</v>
      </c>
      <c r="AE33" s="19" cm="1">
        <f t="array" aca="1" ref="AE33" ca="1">INDIRECT(_xlfn.CONCAT(AE$4,"_d!",AE$1,$A33))</f>
        <v>212.91488647460938</v>
      </c>
      <c r="AF33" s="19" cm="1">
        <f t="array" aca="1" ref="AF33" ca="1">INDIRECT(_xlfn.CONCAT(AF$4,"_d!",AF$1,$A33))</f>
        <v>213.19090270996094</v>
      </c>
      <c r="AG33" s="19" cm="1">
        <f t="array" aca="1" ref="AG33" ca="1">INDIRECT(_xlfn.CONCAT(AG$4,"_d!",AG$1,$A33))</f>
        <v>217.17767333984375</v>
      </c>
      <c r="AH33" s="19" cm="1">
        <f t="array" aca="1" ref="AH33" ca="1">INDIRECT(_xlfn.CONCAT(AH$4,"_d!",AH$1,$A33))</f>
        <v>215.92381286621094</v>
      </c>
      <c r="AI33" s="19" cm="1">
        <f t="array" aca="1" ref="AI33" ca="1">INDIRECT(_xlfn.CONCAT(AI$4,"_d!",AI$1,$A33))</f>
        <v>216.59257507324219</v>
      </c>
      <c r="AJ33" s="19" cm="1">
        <f t="array" aca="1" ref="AJ33" ca="1">INDIRECT(_xlfn.CONCAT(AJ$4,"_d!",AJ$1,$A33))</f>
        <v>213.63148498535156</v>
      </c>
      <c r="AK33" s="42">
        <f t="shared" ca="1" si="19"/>
        <v>213.7104156089531</v>
      </c>
      <c r="AL33" s="19" cm="1">
        <f t="array" aca="1" ref="AL33" ca="1">INDIRECT(_xlfn.CONCAT(AL$4,"_d!",AL$1,$A33))</f>
        <v>212.91761779785156</v>
      </c>
      <c r="AM33" s="19" cm="1">
        <f t="array" aca="1" ref="AM33" ca="1">INDIRECT(_xlfn.CONCAT(AM$4,"_d!",AM$1,$A33))</f>
        <v>213.14762878417969</v>
      </c>
      <c r="AN33" s="19" cm="1">
        <f t="array" aca="1" ref="AN33" ca="1">INDIRECT(_xlfn.CONCAT(AN$4,"_d!",AN$1,$A33))</f>
        <v>216.72714233398438</v>
      </c>
      <c r="AO33" s="19" cm="1">
        <f t="array" aca="1" ref="AO33" ca="1">INDIRECT(_xlfn.CONCAT(AO$4,"_d!",AO$1,$A33))</f>
        <v>212.849609375</v>
      </c>
      <c r="AP33" s="19" cm="1">
        <f t="array" aca="1" ref="AP33" ca="1">INDIRECT(_xlfn.CONCAT(AP$4,"_d!",AP$1,$A33))</f>
        <v>217.20709228515625</v>
      </c>
      <c r="AQ33" s="19" cm="1">
        <f t="array" aca="1" ref="AQ33" ca="1">INDIRECT(_xlfn.CONCAT(AQ$4,"_d!",AQ$1,$A33))</f>
        <v>211.83140563964844</v>
      </c>
      <c r="AR33" s="42">
        <f t="shared" ca="1" si="20"/>
        <v>213.45859434501054</v>
      </c>
      <c r="AS33" s="19" cm="1">
        <f t="array" aca="1" ref="AS33" ca="1">INDIRECT(_xlfn.CONCAT(AS$4,"_d!",AS$1,$A33))</f>
        <v>212.36306762695313</v>
      </c>
      <c r="AT33" s="19" cm="1">
        <f t="array" aca="1" ref="AT33" ca="1">INDIRECT(_xlfn.CONCAT(AT$4,"_d!",AT$1,$A33))</f>
        <v>214.20150756835938</v>
      </c>
      <c r="AU33" s="19" cm="1">
        <f t="array" aca="1" ref="AU33" ca="1">INDIRECT(_xlfn.CONCAT(AU$4,"_d!",AU$1,$A33))</f>
        <v>216.49375915527344</v>
      </c>
      <c r="AV33" s="19" cm="1">
        <f t="array" aca="1" ref="AV33" ca="1">INDIRECT(_xlfn.CONCAT(AV$4,"_d!",AV$1,$A33))</f>
        <v>215.90750122070313</v>
      </c>
      <c r="AW33" s="19" cm="1">
        <f t="array" aca="1" ref="AW33" ca="1">INDIRECT(_xlfn.CONCAT(AW$4,"_d!",AW$1,$A33))</f>
        <v>217.3492431640625</v>
      </c>
      <c r="AX33" s="19" cm="1">
        <f t="array" aca="1" ref="AX33" ca="1">INDIRECT(_xlfn.CONCAT(AX$4,"_d!",AX$1,$A33))</f>
        <v>212.61927795410156</v>
      </c>
      <c r="AY33" s="42">
        <f t="shared" ca="1" si="21"/>
        <v>213.73320466098434</v>
      </c>
      <c r="AZ33" s="19" cm="1">
        <f t="array" aca="1" ref="AZ33" ca="1">INDIRECT(_xlfn.CONCAT(AZ$4,"_d!",AZ$1,$A33))</f>
        <v>212.54586791992188</v>
      </c>
      <c r="BA33" s="19" cm="1">
        <f t="array" aca="1" ref="BA33" ca="1">INDIRECT(_xlfn.CONCAT(BA$4,"_d!",BA$1,$A33))</f>
        <v>212.46749877929688</v>
      </c>
      <c r="BB33" s="19" cm="1">
        <f t="array" aca="1" ref="BB33" ca="1">INDIRECT(_xlfn.CONCAT(BB$4,"_d!",BB$1,$A33))</f>
        <v>217.34269714355469</v>
      </c>
      <c r="BC33" s="19" cm="1">
        <f t="array" aca="1" ref="BC33" ca="1">INDIRECT(_xlfn.CONCAT(BC$4,"_d!",BC$1,$A33))</f>
        <v>213.69180297851563</v>
      </c>
      <c r="BD33" s="19" cm="1">
        <f t="array" aca="1" ref="BD33" ca="1">INDIRECT(_xlfn.CONCAT(BD$4,"_d!",BD$1,$A33))</f>
        <v>217.25782775878906</v>
      </c>
      <c r="BE33" s="19" cm="1">
        <f t="array" aca="1" ref="BE33" ca="1">INDIRECT(_xlfn.CONCAT(BE$4,"_d!",BE$1,$A33))</f>
        <v>214.12452697753906</v>
      </c>
      <c r="BF33" s="42">
        <f t="shared" ca="1" si="22"/>
        <v>213.29750780268358</v>
      </c>
      <c r="BG33" s="19" cm="1">
        <f t="array" aca="1" ref="BG33" ca="1">INDIRECT(_xlfn.CONCAT(BG$4,"_d!",BG$1,$A33))</f>
        <v>212.3035888671875</v>
      </c>
      <c r="BH33" s="19" cm="1">
        <f t="array" aca="1" ref="BH33" ca="1">INDIRECT(_xlfn.CONCAT(BH$4,"_d!",BH$1,$A33))</f>
        <v>213.03167724609375</v>
      </c>
      <c r="BI33" s="19" cm="1">
        <f t="array" aca="1" ref="BI33" ca="1">INDIRECT(_xlfn.CONCAT(BI$4,"_d!",BI$1,$A33))</f>
        <v>218.08203125</v>
      </c>
      <c r="BJ33" s="19" cm="1">
        <f t="array" aca="1" ref="BJ33" ca="1">INDIRECT(_xlfn.CONCAT(BJ$4,"_d!",BJ$1,$A33))</f>
        <v>215.73858642578125</v>
      </c>
      <c r="BK33" s="19" cm="1">
        <f t="array" aca="1" ref="BK33" ca="1">INDIRECT(_xlfn.CONCAT(BK$4,"_d!",BK$1,$A33))</f>
        <v>217.74832153320313</v>
      </c>
      <c r="BL33" s="19" cm="1">
        <f t="array" aca="1" ref="BL33" ca="1">INDIRECT(_xlfn.CONCAT(BL$4,"_d!",BL$1,$A33))</f>
        <v>214.40086364746094</v>
      </c>
      <c r="BM33" s="42">
        <f t="shared" ca="1" si="23"/>
        <v>213.56863653524877</v>
      </c>
      <c r="BN33" s="19" cm="1">
        <f t="array" aca="1" ref="BN33" ca="1">INDIRECT(_xlfn.CONCAT(BN$4,"_d!",BN$1,$A33))</f>
        <v>211.2733154296875</v>
      </c>
      <c r="BO33" s="19" cm="1">
        <f t="array" aca="1" ref="BO33" ca="1">INDIRECT(_xlfn.CONCAT(BO$4,"_d!",BO$1,$A33))</f>
        <v>212.27273559570313</v>
      </c>
      <c r="BP33" s="19" cm="1">
        <f t="array" aca="1" ref="BP33" ca="1">INDIRECT(_xlfn.CONCAT(BP$4,"_d!",BP$1,$A33))</f>
        <v>216.16722106933594</v>
      </c>
      <c r="BQ33" s="19" cm="1">
        <f t="array" aca="1" ref="BQ33" ca="1">INDIRECT(_xlfn.CONCAT(BQ$4,"_d!",BQ$1,$A33))</f>
        <v>211.45443725585938</v>
      </c>
      <c r="BR33" s="19" cm="1">
        <f t="array" aca="1" ref="BR33" ca="1">INDIRECT(_xlfn.CONCAT(BR$4,"_d!",BR$1,$A33))</f>
        <v>217.60179138183594</v>
      </c>
      <c r="BS33" s="19" cm="1">
        <f t="array" aca="1" ref="BS33" ca="1">INDIRECT(_xlfn.CONCAT(BS$4,"_d!",BS$1,$A33))</f>
        <v>214.95086669921875</v>
      </c>
      <c r="BT33" s="42">
        <f t="shared" ca="1" si="24"/>
        <v>212.5621123287637</v>
      </c>
      <c r="BU33" s="42"/>
      <c r="BV33" s="45">
        <f t="shared" ca="1" si="25"/>
        <v>213.13653666317975</v>
      </c>
      <c r="BW33" s="45">
        <f t="shared" ca="1" si="26"/>
        <v>212.8988055095418</v>
      </c>
      <c r="BX33" s="45">
        <f t="shared" ca="1" si="27"/>
        <v>213.96941118791574</v>
      </c>
      <c r="BY33" s="45">
        <f t="shared" ca="1" si="28"/>
        <v>212.8518404995441</v>
      </c>
      <c r="BZ33" s="45">
        <f t="shared" ca="1" si="29"/>
        <v>213.7104156089531</v>
      </c>
      <c r="CA33" s="45">
        <f t="shared" ca="1" si="30"/>
        <v>213.45859434501054</v>
      </c>
      <c r="CB33" s="45">
        <f t="shared" ca="1" si="31"/>
        <v>213.73320466098434</v>
      </c>
      <c r="CC33" s="45">
        <f t="shared" ca="1" si="32"/>
        <v>213.29750780268358</v>
      </c>
      <c r="CD33" s="45">
        <f t="shared" ca="1" si="33"/>
        <v>213.56863653524877</v>
      </c>
      <c r="CE33" s="45">
        <f t="shared" ca="1" si="34"/>
        <v>212.5621123287637</v>
      </c>
      <c r="CF33" s="45" cm="1">
        <f t="array" aca="1" ref="CF33" ca="1">+SUMPRODUCT($BV$3:$CE$3/100,$BV33:$CE33)</f>
        <v>213.25998458390444</v>
      </c>
      <c r="CG33" s="24"/>
      <c r="CH33" s="24">
        <f t="shared" ca="1" si="37"/>
        <v>3.2645691433304647E-2</v>
      </c>
      <c r="CI33" s="24">
        <f t="shared" ca="1" si="37"/>
        <v>3.3173285840251143E-2</v>
      </c>
      <c r="CJ33" s="24">
        <f t="shared" ca="1" si="37"/>
        <v>3.3440197167645236E-2</v>
      </c>
      <c r="CK33" s="24">
        <f t="shared" ca="1" si="37"/>
        <v>3.3886103687893465E-2</v>
      </c>
      <c r="CL33" s="24">
        <f t="shared" ca="1" si="37"/>
        <v>3.4103009564931508E-2</v>
      </c>
      <c r="CM33" s="24">
        <f t="shared" ca="1" si="37"/>
        <v>3.4017258827739649E-2</v>
      </c>
      <c r="CN33" s="24">
        <f t="shared" ca="1" si="37"/>
        <v>3.4570258679249122E-2</v>
      </c>
      <c r="CO33" s="24">
        <f t="shared" ca="1" si="37"/>
        <v>3.4927679059289174E-2</v>
      </c>
      <c r="CP33" s="24">
        <f t="shared" ca="1" si="37"/>
        <v>3.4792904404364222E-2</v>
      </c>
      <c r="CQ33" s="24">
        <f t="shared" ca="1" si="37"/>
        <v>3.5729884068139928E-2</v>
      </c>
      <c r="CR33" s="24">
        <f t="shared" ca="1" si="37"/>
        <v>3.4423554282617896E-2</v>
      </c>
      <c r="CS33" s="24">
        <f>+[1]NAC!AX34</f>
        <v>2.5497559678675286E-2</v>
      </c>
      <c r="CT33" s="24"/>
      <c r="CU33" s="24">
        <f t="shared" ca="1" si="38"/>
        <v>0.56763097334969004</v>
      </c>
      <c r="CV33" s="24">
        <f t="shared" ca="1" si="39"/>
        <v>0.56574407188991516</v>
      </c>
      <c r="CW33" s="24">
        <f t="shared" ca="1" si="40"/>
        <v>0.56130170710495597</v>
      </c>
      <c r="CX33" s="24">
        <f t="shared" ca="1" si="41"/>
        <v>0.56091101468500582</v>
      </c>
      <c r="CY33" s="24">
        <f t="shared" ca="1" si="42"/>
        <v>0.56192643172939793</v>
      </c>
      <c r="CZ33" s="24">
        <f t="shared" ca="1" si="43"/>
        <v>0.55862845616557055</v>
      </c>
      <c r="DA33" s="24">
        <f t="shared" ca="1" si="44"/>
        <v>0.56047758018318405</v>
      </c>
      <c r="DB33" s="24">
        <f t="shared" ca="1" si="45"/>
        <v>0.55715018865058497</v>
      </c>
      <c r="DC33" s="24">
        <f t="shared" ca="1" si="46"/>
        <v>0.55272179760544859</v>
      </c>
      <c r="DD33" s="24">
        <f t="shared" ca="1" si="47"/>
        <v>0.55013763987418107</v>
      </c>
      <c r="DE33" s="48">
        <f t="shared" ca="1" si="48"/>
        <v>0.55787935240531117</v>
      </c>
      <c r="DF33" s="48">
        <f>+[1]NAC!AG34</f>
        <v>0.55795122821591314</v>
      </c>
      <c r="DG33" s="24">
        <f t="shared" ca="1" si="49"/>
        <v>1.7493333475508965E-2</v>
      </c>
    </row>
    <row r="34" spans="1:111" x14ac:dyDescent="0.25">
      <c r="A34">
        <f t="shared" si="36"/>
        <v>61</v>
      </c>
      <c r="B34" s="35">
        <f>+NAC!A34</f>
        <v>43586</v>
      </c>
      <c r="C34" s="19" cm="1">
        <f t="array" aca="1" ref="C34" ca="1">INDIRECT(_xlfn.CONCAT(C$4,"_d!",C$1,$A34))</f>
        <v>219.59098815917969</v>
      </c>
      <c r="D34" s="19" cm="1">
        <f t="array" aca="1" ref="D34" ca="1">INDIRECT(_xlfn.CONCAT(D$4,"_d!",D$1,$A34))</f>
        <v>217.62571716308594</v>
      </c>
      <c r="E34" s="19" cm="1">
        <f t="array" aca="1" ref="E34" ca="1">INDIRECT(_xlfn.CONCAT(E$4,"_d!",E$1,$A34))</f>
        <v>223.71905517578125</v>
      </c>
      <c r="F34" s="19" cm="1">
        <f t="array" aca="1" ref="F34" ca="1">INDIRECT(_xlfn.CONCAT(F$4,"_d!",F$1,$A34))</f>
        <v>219.71421813964844</v>
      </c>
      <c r="G34" s="19" cm="1">
        <f t="array" aca="1" ref="G34" ca="1">INDIRECT(_xlfn.CONCAT(G$4,"_d!",G$1,$A34))</f>
        <v>221.30024719238281</v>
      </c>
      <c r="H34" s="19" cm="1">
        <f t="array" aca="1" ref="H34" ca="1">INDIRECT(_xlfn.CONCAT(H$4,"_d!",H$1,$A34))</f>
        <v>219.86482238769531</v>
      </c>
      <c r="I34" s="42">
        <f t="shared" ca="1" si="15"/>
        <v>219.37320371433569</v>
      </c>
      <c r="J34" s="19" cm="1">
        <f t="array" aca="1" ref="J34" ca="1">INDIRECT(_xlfn.CONCAT(J$4,"_d!",J$1,$A34))</f>
        <v>218.15298461914063</v>
      </c>
      <c r="K34" s="19" cm="1">
        <f t="array" aca="1" ref="K34" ca="1">INDIRECT(_xlfn.CONCAT(K$4,"_d!",K$1,$A34))</f>
        <v>219.2568359375</v>
      </c>
      <c r="L34" s="19" cm="1">
        <f t="array" aca="1" ref="L34" ca="1">INDIRECT(_xlfn.CONCAT(L$4,"_d!",L$1,$A34))</f>
        <v>224.40798950195313</v>
      </c>
      <c r="M34" s="19" cm="1">
        <f t="array" aca="1" ref="M34" ca="1">INDIRECT(_xlfn.CONCAT(M$4,"_d!",M$1,$A34))</f>
        <v>219.30778503417969</v>
      </c>
      <c r="N34" s="19" cm="1">
        <f t="array" aca="1" ref="N34" ca="1">INDIRECT(_xlfn.CONCAT(N$4,"_d!",N$1,$A34))</f>
        <v>221.56246948242188</v>
      </c>
      <c r="O34" s="19" cm="1">
        <f t="array" aca="1" ref="O34" ca="1">INDIRECT(_xlfn.CONCAT(O$4,"_d!",O$1,$A34))</f>
        <v>218.17550659179688</v>
      </c>
      <c r="P34" s="42">
        <f t="shared" ca="1" si="16"/>
        <v>219.23098114331455</v>
      </c>
      <c r="Q34" s="19" cm="1">
        <f t="array" aca="1" ref="Q34" ca="1">INDIRECT(_xlfn.CONCAT(Q$4,"_d!",Q$1,$A34))</f>
        <v>219.7889404296875</v>
      </c>
      <c r="R34" s="19" cm="1">
        <f t="array" aca="1" ref="R34" ca="1">INDIRECT(_xlfn.CONCAT(R$4,"_d!",R$1,$A34))</f>
        <v>219.81666564941406</v>
      </c>
      <c r="S34" s="19" cm="1">
        <f t="array" aca="1" ref="S34" ca="1">INDIRECT(_xlfn.CONCAT(S$4,"_d!",S$1,$A34))</f>
        <v>225.12159729003906</v>
      </c>
      <c r="T34" s="19" cm="1">
        <f t="array" aca="1" ref="T34" ca="1">INDIRECT(_xlfn.CONCAT(T$4,"_d!",T$1,$A34))</f>
        <v>221.61320495605469</v>
      </c>
      <c r="U34" s="19" cm="1">
        <f t="array" aca="1" ref="U34" ca="1">INDIRECT(_xlfn.CONCAT(U$4,"_d!",U$1,$A34))</f>
        <v>222.49348449707031</v>
      </c>
      <c r="V34" s="19" cm="1">
        <f t="array" aca="1" ref="V34" ca="1">INDIRECT(_xlfn.CONCAT(V$4,"_d!",V$1,$A34))</f>
        <v>219.84828186035156</v>
      </c>
      <c r="W34" s="42">
        <f t="shared" ca="1" si="17"/>
        <v>220.4349769013881</v>
      </c>
      <c r="X34" s="19" cm="1">
        <f t="array" aca="1" ref="X34" ca="1">INDIRECT(_xlfn.CONCAT(X$4,"_d!",X$1,$A34))</f>
        <v>218.10699462890625</v>
      </c>
      <c r="Y34" s="19" cm="1">
        <f t="array" aca="1" ref="Y34" ca="1">INDIRECT(_xlfn.CONCAT(Y$4,"_d!",Y$1,$A34))</f>
        <v>217.79029846191406</v>
      </c>
      <c r="Z34" s="19" cm="1">
        <f t="array" aca="1" ref="Z34" ca="1">INDIRECT(_xlfn.CONCAT(Z$4,"_d!",Z$1,$A34))</f>
        <v>226.71188354492188</v>
      </c>
      <c r="AA34" s="19" cm="1">
        <f t="array" aca="1" ref="AA34" ca="1">INDIRECT(_xlfn.CONCAT(AA$4,"_d!",AA$1,$A34))</f>
        <v>219.32847595214844</v>
      </c>
      <c r="AB34" s="19" cm="1">
        <f t="array" aca="1" ref="AB34" ca="1">INDIRECT(_xlfn.CONCAT(AB$4,"_d!",AB$1,$A34))</f>
        <v>224.19856262207031</v>
      </c>
      <c r="AC34" s="19" cm="1">
        <f t="array" aca="1" ref="AC34" ca="1">INDIRECT(_xlfn.CONCAT(AC$4,"_d!",AC$1,$A34))</f>
        <v>221.54280090332031</v>
      </c>
      <c r="AD34" s="42">
        <f t="shared" ca="1" si="18"/>
        <v>219.26667004750283</v>
      </c>
      <c r="AE34" s="19" cm="1">
        <f t="array" aca="1" ref="AE34" ca="1">INDIRECT(_xlfn.CONCAT(AE$4,"_d!",AE$1,$A34))</f>
        <v>219.15592956542969</v>
      </c>
      <c r="AF34" s="19" cm="1">
        <f t="array" aca="1" ref="AF34" ca="1">INDIRECT(_xlfn.CONCAT(AF$4,"_d!",AF$1,$A34))</f>
        <v>219.55595397949219</v>
      </c>
      <c r="AG34" s="19" cm="1">
        <f t="array" aca="1" ref="AG34" ca="1">INDIRECT(_xlfn.CONCAT(AG$4,"_d!",AG$1,$A34))</f>
        <v>225.81430053710938</v>
      </c>
      <c r="AH34" s="19" cm="1">
        <f t="array" aca="1" ref="AH34" ca="1">INDIRECT(_xlfn.CONCAT(AH$4,"_d!",AH$1,$A34))</f>
        <v>221.87394714355469</v>
      </c>
      <c r="AI34" s="19" cm="1">
        <f t="array" aca="1" ref="AI34" ca="1">INDIRECT(_xlfn.CONCAT(AI$4,"_d!",AI$1,$A34))</f>
        <v>222.78367614746094</v>
      </c>
      <c r="AJ34" s="19" cm="1">
        <f t="array" aca="1" ref="AJ34" ca="1">INDIRECT(_xlfn.CONCAT(AJ$4,"_d!",AJ$1,$A34))</f>
        <v>221.03706359863281</v>
      </c>
      <c r="AK34" s="42">
        <f t="shared" ca="1" si="19"/>
        <v>220.22673519365935</v>
      </c>
      <c r="AL34" s="19" cm="1">
        <f t="array" aca="1" ref="AL34" ca="1">INDIRECT(_xlfn.CONCAT(AL$4,"_d!",AL$1,$A34))</f>
        <v>219.26695251464844</v>
      </c>
      <c r="AM34" s="19" cm="1">
        <f t="array" aca="1" ref="AM34" ca="1">INDIRECT(_xlfn.CONCAT(AM$4,"_d!",AM$1,$A34))</f>
        <v>219.4486083984375</v>
      </c>
      <c r="AN34" s="19" cm="1">
        <f t="array" aca="1" ref="AN34" ca="1">INDIRECT(_xlfn.CONCAT(AN$4,"_d!",AN$1,$A34))</f>
        <v>225.51669311523438</v>
      </c>
      <c r="AO34" s="19" cm="1">
        <f t="array" aca="1" ref="AO34" ca="1">INDIRECT(_xlfn.CONCAT(AO$4,"_d!",AO$1,$A34))</f>
        <v>218.77351379394531</v>
      </c>
      <c r="AP34" s="19" cm="1">
        <f t="array" aca="1" ref="AP34" ca="1">INDIRECT(_xlfn.CONCAT(AP$4,"_d!",AP$1,$A34))</f>
        <v>223.56521606445313</v>
      </c>
      <c r="AQ34" s="19" cm="1">
        <f t="array" aca="1" ref="AQ34" ca="1">INDIRECT(_xlfn.CONCAT(AQ$4,"_d!",AQ$1,$A34))</f>
        <v>219.09736633300781</v>
      </c>
      <c r="AR34" s="42">
        <f t="shared" ca="1" si="20"/>
        <v>220.01343855737585</v>
      </c>
      <c r="AS34" s="19" cm="1">
        <f t="array" aca="1" ref="AS34" ca="1">INDIRECT(_xlfn.CONCAT(AS$4,"_d!",AS$1,$A34))</f>
        <v>218.71551513671875</v>
      </c>
      <c r="AT34" s="19" cm="1">
        <f t="array" aca="1" ref="AT34" ca="1">INDIRECT(_xlfn.CONCAT(AT$4,"_d!",AT$1,$A34))</f>
        <v>220.62629699707031</v>
      </c>
      <c r="AU34" s="19" cm="1">
        <f t="array" aca="1" ref="AU34" ca="1">INDIRECT(_xlfn.CONCAT(AU$4,"_d!",AU$1,$A34))</f>
        <v>225.31468200683594</v>
      </c>
      <c r="AV34" s="19" cm="1">
        <f t="array" aca="1" ref="AV34" ca="1">INDIRECT(_xlfn.CONCAT(AV$4,"_d!",AV$1,$A34))</f>
        <v>222.02557373046875</v>
      </c>
      <c r="AW34" s="19" cm="1">
        <f t="array" aca="1" ref="AW34" ca="1">INDIRECT(_xlfn.CONCAT(AW$4,"_d!",AW$1,$A34))</f>
        <v>223.72407531738281</v>
      </c>
      <c r="AX34" s="19" cm="1">
        <f t="array" aca="1" ref="AX34" ca="1">INDIRECT(_xlfn.CONCAT(AX$4,"_d!",AX$1,$A34))</f>
        <v>219.86476135253906</v>
      </c>
      <c r="AY34" s="42">
        <f t="shared" ca="1" si="21"/>
        <v>220.34051585312488</v>
      </c>
      <c r="AZ34" s="19" cm="1">
        <f t="array" aca="1" ref="AZ34" ca="1">INDIRECT(_xlfn.CONCAT(AZ$4,"_d!",AZ$1,$A34))</f>
        <v>219.09686279296875</v>
      </c>
      <c r="BA34" s="19" cm="1">
        <f t="array" aca="1" ref="BA34" ca="1">INDIRECT(_xlfn.CONCAT(BA$4,"_d!",BA$1,$A34))</f>
        <v>218.80818176269531</v>
      </c>
      <c r="BB34" s="19" cm="1">
        <f t="array" aca="1" ref="BB34" ca="1">INDIRECT(_xlfn.CONCAT(BB$4,"_d!",BB$1,$A34))</f>
        <v>226.58323669433594</v>
      </c>
      <c r="BC34" s="19" cm="1">
        <f t="array" aca="1" ref="BC34" ca="1">INDIRECT(_xlfn.CONCAT(BC$4,"_d!",BC$1,$A34))</f>
        <v>219.70498657226563</v>
      </c>
      <c r="BD34" s="19" cm="1">
        <f t="array" aca="1" ref="BD34" ca="1">INDIRECT(_xlfn.CONCAT(BD$4,"_d!",BD$1,$A34))</f>
        <v>223.60391235351563</v>
      </c>
      <c r="BE34" s="19" cm="1">
        <f t="array" aca="1" ref="BE34" ca="1">INDIRECT(_xlfn.CONCAT(BE$4,"_d!",BE$1,$A34))</f>
        <v>221.44891357421875</v>
      </c>
      <c r="BF34" s="42">
        <f t="shared" ca="1" si="22"/>
        <v>219.99395115635227</v>
      </c>
      <c r="BG34" s="19" cm="1">
        <f t="array" aca="1" ref="BG34" ca="1">INDIRECT(_xlfn.CONCAT(BG$4,"_d!",BG$1,$A34))</f>
        <v>218.91757202148438</v>
      </c>
      <c r="BH34" s="19" cm="1">
        <f t="array" aca="1" ref="BH34" ca="1">INDIRECT(_xlfn.CONCAT(BH$4,"_d!",BH$1,$A34))</f>
        <v>219.49906921386719</v>
      </c>
      <c r="BI34" s="19" cm="1">
        <f t="array" aca="1" ref="BI34" ca="1">INDIRECT(_xlfn.CONCAT(BI$4,"_d!",BI$1,$A34))</f>
        <v>227.651123046875</v>
      </c>
      <c r="BJ34" s="19" cm="1">
        <f t="array" aca="1" ref="BJ34" ca="1">INDIRECT(_xlfn.CONCAT(BJ$4,"_d!",BJ$1,$A34))</f>
        <v>221.82237243652344</v>
      </c>
      <c r="BK34" s="19" cm="1">
        <f t="array" aca="1" ref="BK34" ca="1">INDIRECT(_xlfn.CONCAT(BK$4,"_d!",BK$1,$A34))</f>
        <v>224.18626403808594</v>
      </c>
      <c r="BL34" s="19" cm="1">
        <f t="array" aca="1" ref="BL34" ca="1">INDIRECT(_xlfn.CONCAT(BL$4,"_d!",BL$1,$A34))</f>
        <v>221.7291259765625</v>
      </c>
      <c r="BM34" s="42">
        <f t="shared" ca="1" si="23"/>
        <v>220.36767616105442</v>
      </c>
      <c r="BN34" s="19" cm="1">
        <f t="array" aca="1" ref="BN34" ca="1">INDIRECT(_xlfn.CONCAT(BN$4,"_d!",BN$1,$A34))</f>
        <v>217.90065002441406</v>
      </c>
      <c r="BO34" s="19" cm="1">
        <f t="array" aca="1" ref="BO34" ca="1">INDIRECT(_xlfn.CONCAT(BO$4,"_d!",BO$1,$A34))</f>
        <v>218.74476623535156</v>
      </c>
      <c r="BP34" s="19" cm="1">
        <f t="array" aca="1" ref="BP34" ca="1">INDIRECT(_xlfn.CONCAT(BP$4,"_d!",BP$1,$A34))</f>
        <v>225.639892578125</v>
      </c>
      <c r="BQ34" s="19" cm="1">
        <f t="array" aca="1" ref="BQ34" ca="1">INDIRECT(_xlfn.CONCAT(BQ$4,"_d!",BQ$1,$A34))</f>
        <v>217.34361267089844</v>
      </c>
      <c r="BR34" s="19" cm="1">
        <f t="array" aca="1" ref="BR34" ca="1">INDIRECT(_xlfn.CONCAT(BR$4,"_d!",BR$1,$A34))</f>
        <v>224.12310791015625</v>
      </c>
      <c r="BS34" s="19" cm="1">
        <f t="array" aca="1" ref="BS34" ca="1">INDIRECT(_xlfn.CONCAT(BS$4,"_d!",BS$1,$A34))</f>
        <v>222.39559936523438</v>
      </c>
      <c r="BT34" s="42">
        <f t="shared" ca="1" si="24"/>
        <v>219.36440565453103</v>
      </c>
      <c r="BU34" s="42"/>
      <c r="BV34" s="45">
        <f t="shared" ca="1" si="25"/>
        <v>219.37320371433569</v>
      </c>
      <c r="BW34" s="45">
        <f t="shared" ca="1" si="26"/>
        <v>219.23098114331455</v>
      </c>
      <c r="BX34" s="45">
        <f t="shared" ca="1" si="27"/>
        <v>220.4349769013881</v>
      </c>
      <c r="BY34" s="45">
        <f t="shared" ca="1" si="28"/>
        <v>219.26667004750283</v>
      </c>
      <c r="BZ34" s="45">
        <f t="shared" ca="1" si="29"/>
        <v>220.22673519365935</v>
      </c>
      <c r="CA34" s="45">
        <f t="shared" ca="1" si="30"/>
        <v>220.01343855737585</v>
      </c>
      <c r="CB34" s="45">
        <f t="shared" ca="1" si="31"/>
        <v>220.34051585312488</v>
      </c>
      <c r="CC34" s="45">
        <f t="shared" ca="1" si="32"/>
        <v>219.99395115635227</v>
      </c>
      <c r="CD34" s="45">
        <f t="shared" ca="1" si="33"/>
        <v>220.36767616105442</v>
      </c>
      <c r="CE34" s="45">
        <f t="shared" ca="1" si="34"/>
        <v>219.36440565453103</v>
      </c>
      <c r="CF34" s="45" cm="1">
        <f t="array" aca="1" ref="CF34" ca="1">+SUMPRODUCT($BV$3:$CE$3/100,$BV34:$CE34)</f>
        <v>219.86255040974478</v>
      </c>
      <c r="CG34" s="24"/>
      <c r="CH34" s="24">
        <f t="shared" ca="1" si="37"/>
        <v>2.9261369959350247E-2</v>
      </c>
      <c r="CI34" s="24">
        <f t="shared" ca="1" si="37"/>
        <v>2.9742654584733907E-2</v>
      </c>
      <c r="CJ34" s="24">
        <f t="shared" ca="1" si="37"/>
        <v>3.0217243098332736E-2</v>
      </c>
      <c r="CK34" s="24">
        <f t="shared" ca="1" si="37"/>
        <v>3.0137533849384113E-2</v>
      </c>
      <c r="CL34" s="24">
        <f t="shared" ca="1" si="37"/>
        <v>3.0491352357059576E-2</v>
      </c>
      <c r="CM34" s="24">
        <f t="shared" ca="1" si="37"/>
        <v>3.070780182207522E-2</v>
      </c>
      <c r="CN34" s="24">
        <f t="shared" ca="1" si="37"/>
        <v>3.0913826434319391E-2</v>
      </c>
      <c r="CO34" s="24">
        <f t="shared" ca="1" si="37"/>
        <v>3.139485042583523E-2</v>
      </c>
      <c r="CP34" s="24">
        <f t="shared" ca="1" si="37"/>
        <v>3.1835384334082617E-2</v>
      </c>
      <c r="CQ34" s="24">
        <f t="shared" ca="1" si="37"/>
        <v>3.2001438314869679E-2</v>
      </c>
      <c r="CR34" s="24">
        <f t="shared" ca="1" si="37"/>
        <v>3.0960172105060968E-2</v>
      </c>
      <c r="CS34" s="24">
        <f>+[1]NAC!AX35</f>
        <v>2.4353409861642472E-2</v>
      </c>
      <c r="CT34" s="24"/>
      <c r="CU34" s="24">
        <f t="shared" ca="1" si="38"/>
        <v>0.57843366398835427</v>
      </c>
      <c r="CV34" s="24">
        <f t="shared" ca="1" si="39"/>
        <v>0.57737563019636973</v>
      </c>
      <c r="CW34" s="24">
        <f t="shared" ca="1" si="40"/>
        <v>0.5753447585995537</v>
      </c>
      <c r="CX34" s="24">
        <f t="shared" ca="1" si="41"/>
        <v>0.57405084064376055</v>
      </c>
      <c r="CY34" s="24">
        <f t="shared" ca="1" si="42"/>
        <v>0.57594781149013152</v>
      </c>
      <c r="CZ34" s="24">
        <f t="shared" ca="1" si="43"/>
        <v>0.57344161168099128</v>
      </c>
      <c r="DA34" s="24">
        <f t="shared" ca="1" si="44"/>
        <v>0.57586845520960628</v>
      </c>
      <c r="DB34" s="24">
        <f t="shared" ca="1" si="45"/>
        <v>0.57342526806125016</v>
      </c>
      <c r="DC34" s="24">
        <f t="shared" ca="1" si="46"/>
        <v>0.57039938710754989</v>
      </c>
      <c r="DD34" s="24">
        <f t="shared" ca="1" si="47"/>
        <v>0.56847191854403256</v>
      </c>
      <c r="DE34" s="48">
        <f t="shared" ca="1" si="48"/>
        <v>0.5732896658484592</v>
      </c>
      <c r="DF34" s="48">
        <f>+[1]NAC!AG35</f>
        <v>0.57296511981935572</v>
      </c>
      <c r="DG34" s="24">
        <f t="shared" ca="1" si="49"/>
        <v>9.9617454443217124E-3</v>
      </c>
    </row>
    <row r="35" spans="1:111" x14ac:dyDescent="0.25">
      <c r="A35">
        <f t="shared" si="36"/>
        <v>62</v>
      </c>
      <c r="B35" s="35">
        <f>+NAC!A35</f>
        <v>43617</v>
      </c>
      <c r="C35" s="19" cm="1">
        <f t="array" aca="1" ref="C35" ca="1">INDIRECT(_xlfn.CONCAT(C$4,"_d!",C$1,$A35))</f>
        <v>225.38778686523438</v>
      </c>
      <c r="D35" s="19" cm="1">
        <f t="array" aca="1" ref="D35" ca="1">INDIRECT(_xlfn.CONCAT(D$4,"_d!",D$1,$A35))</f>
        <v>223.61442565917969</v>
      </c>
      <c r="E35" s="19" cm="1">
        <f t="array" aca="1" ref="E35" ca="1">INDIRECT(_xlfn.CONCAT(E$4,"_d!",E$1,$A35))</f>
        <v>229.80722045898438</v>
      </c>
      <c r="F35" s="19" cm="1">
        <f t="array" aca="1" ref="F35" ca="1">INDIRECT(_xlfn.CONCAT(F$4,"_d!",F$1,$A35))</f>
        <v>226.09422302246094</v>
      </c>
      <c r="G35" s="19" cm="1">
        <f t="array" aca="1" ref="G35" ca="1">INDIRECT(_xlfn.CONCAT(G$4,"_d!",G$1,$A35))</f>
        <v>227.07954406738281</v>
      </c>
      <c r="H35" s="19" cm="1">
        <f t="array" aca="1" ref="H35" ca="1">INDIRECT(_xlfn.CONCAT(H$4,"_d!",H$1,$A35))</f>
        <v>226.12596130371094</v>
      </c>
      <c r="I35" s="42">
        <f t="shared" ca="1" si="15"/>
        <v>225.30633400235561</v>
      </c>
      <c r="J35" s="19" cm="1">
        <f t="array" aca="1" ref="J35" ca="1">INDIRECT(_xlfn.CONCAT(J$4,"_d!",J$1,$A35))</f>
        <v>223.93804931640625</v>
      </c>
      <c r="K35" s="19" cm="1">
        <f t="array" aca="1" ref="K35" ca="1">INDIRECT(_xlfn.CONCAT(K$4,"_d!",K$1,$A35))</f>
        <v>225.34652709960938</v>
      </c>
      <c r="L35" s="19" cm="1">
        <f t="array" aca="1" ref="L35" ca="1">INDIRECT(_xlfn.CONCAT(L$4,"_d!",L$1,$A35))</f>
        <v>230.50418090820313</v>
      </c>
      <c r="M35" s="19" cm="1">
        <f t="array" aca="1" ref="M35" ca="1">INDIRECT(_xlfn.CONCAT(M$4,"_d!",M$1,$A35))</f>
        <v>225.70376586914063</v>
      </c>
      <c r="N35" s="19" cm="1">
        <f t="array" aca="1" ref="N35" ca="1">INDIRECT(_xlfn.CONCAT(N$4,"_d!",N$1,$A35))</f>
        <v>227.45774841308594</v>
      </c>
      <c r="O35" s="19" cm="1">
        <f t="array" aca="1" ref="O35" ca="1">INDIRECT(_xlfn.CONCAT(O$4,"_d!",O$1,$A35))</f>
        <v>224.31402587890625</v>
      </c>
      <c r="P35" s="42">
        <f t="shared" ca="1" si="16"/>
        <v>225.19301743447596</v>
      </c>
      <c r="Q35" s="19" cm="1">
        <f t="array" aca="1" ref="Q35" ca="1">INDIRECT(_xlfn.CONCAT(Q$4,"_d!",Q$1,$A35))</f>
        <v>225.62138366699219</v>
      </c>
      <c r="R35" s="19" cm="1">
        <f t="array" aca="1" ref="R35" ca="1">INDIRECT(_xlfn.CONCAT(R$4,"_d!",R$1,$A35))</f>
        <v>225.92433166503906</v>
      </c>
      <c r="S35" s="19" cm="1">
        <f t="array" aca="1" ref="S35" ca="1">INDIRECT(_xlfn.CONCAT(S$4,"_d!",S$1,$A35))</f>
        <v>231.32943725585938</v>
      </c>
      <c r="T35" s="19" cm="1">
        <f t="array" aca="1" ref="T35" ca="1">INDIRECT(_xlfn.CONCAT(T$4,"_d!",T$1,$A35))</f>
        <v>227.92720031738281</v>
      </c>
      <c r="U35" s="19" cm="1">
        <f t="array" aca="1" ref="U35" ca="1">INDIRECT(_xlfn.CONCAT(U$4,"_d!",U$1,$A35))</f>
        <v>228.32939147949219</v>
      </c>
      <c r="V35" s="19" cm="1">
        <f t="array" aca="1" ref="V35" ca="1">INDIRECT(_xlfn.CONCAT(V$4,"_d!",V$1,$A35))</f>
        <v>226.099853515625</v>
      </c>
      <c r="W35" s="42">
        <f t="shared" ca="1" si="17"/>
        <v>226.43142611228691</v>
      </c>
      <c r="X35" s="19" cm="1">
        <f t="array" aca="1" ref="X35" ca="1">INDIRECT(_xlfn.CONCAT(X$4,"_d!",X$1,$A35))</f>
        <v>223.87590026855469</v>
      </c>
      <c r="Y35" s="19" cm="1">
        <f t="array" aca="1" ref="Y35" ca="1">INDIRECT(_xlfn.CONCAT(Y$4,"_d!",Y$1,$A35))</f>
        <v>223.86099243164063</v>
      </c>
      <c r="Z35" s="19" cm="1">
        <f t="array" aca="1" ref="Z35" ca="1">INDIRECT(_xlfn.CONCAT(Z$4,"_d!",Z$1,$A35))</f>
        <v>232.85842895507813</v>
      </c>
      <c r="AA35" s="19" cm="1">
        <f t="array" aca="1" ref="AA35" ca="1">INDIRECT(_xlfn.CONCAT(AA$4,"_d!",AA$1,$A35))</f>
        <v>225.794921875</v>
      </c>
      <c r="AB35" s="19" cm="1">
        <f t="array" aca="1" ref="AB35" ca="1">INDIRECT(_xlfn.CONCAT(AB$4,"_d!",AB$1,$A35))</f>
        <v>230.11341857910156</v>
      </c>
      <c r="AC35" s="19" cm="1">
        <f t="array" aca="1" ref="AC35" ca="1">INDIRECT(_xlfn.CONCAT(AC$4,"_d!",AC$1,$A35))</f>
        <v>227.75886535644531</v>
      </c>
      <c r="AD35" s="42">
        <f t="shared" ca="1" si="18"/>
        <v>225.22818609639967</v>
      </c>
      <c r="AE35" s="19" cm="1">
        <f t="array" aca="1" ref="AE35" ca="1">INDIRECT(_xlfn.CONCAT(AE$4,"_d!",AE$1,$A35))</f>
        <v>225.01220703125</v>
      </c>
      <c r="AF35" s="19" cm="1">
        <f t="array" aca="1" ref="AF35" ca="1">INDIRECT(_xlfn.CONCAT(AF$4,"_d!",AF$1,$A35))</f>
        <v>225.73236083984375</v>
      </c>
      <c r="AG35" s="19" cm="1">
        <f t="array" aca="1" ref="AG35" ca="1">INDIRECT(_xlfn.CONCAT(AG$4,"_d!",AG$1,$A35))</f>
        <v>232.02861022949219</v>
      </c>
      <c r="AH35" s="19" cm="1">
        <f t="array" aca="1" ref="AH35" ca="1">INDIRECT(_xlfn.CONCAT(AH$4,"_d!",AH$1,$A35))</f>
        <v>228.21917724609375</v>
      </c>
      <c r="AI35" s="19" cm="1">
        <f t="array" aca="1" ref="AI35" ca="1">INDIRECT(_xlfn.CONCAT(AI$4,"_d!",AI$1,$A35))</f>
        <v>228.72125244140625</v>
      </c>
      <c r="AJ35" s="19" cm="1">
        <f t="array" aca="1" ref="AJ35" ca="1">INDIRECT(_xlfn.CONCAT(AJ$4,"_d!",AJ$1,$A35))</f>
        <v>227.4014892578125</v>
      </c>
      <c r="AK35" s="42">
        <f t="shared" ca="1" si="19"/>
        <v>226.27058618030594</v>
      </c>
      <c r="AL35" s="19" cm="1">
        <f t="array" aca="1" ref="AL35" ca="1">INDIRECT(_xlfn.CONCAT(AL$4,"_d!",AL$1,$A35))</f>
        <v>225.0618896484375</v>
      </c>
      <c r="AM35" s="19" cm="1">
        <f t="array" aca="1" ref="AM35" ca="1">INDIRECT(_xlfn.CONCAT(AM$4,"_d!",AM$1,$A35))</f>
        <v>225.61045837402344</v>
      </c>
      <c r="AN35" s="19" cm="1">
        <f t="array" aca="1" ref="AN35" ca="1">INDIRECT(_xlfn.CONCAT(AN$4,"_d!",AN$1,$A35))</f>
        <v>231.88627624511719</v>
      </c>
      <c r="AO35" s="19" cm="1">
        <f t="array" aca="1" ref="AO35" ca="1">INDIRECT(_xlfn.CONCAT(AO$4,"_d!",AO$1,$A35))</f>
        <v>225.21380615234375</v>
      </c>
      <c r="AP35" s="19" cm="1">
        <f t="array" aca="1" ref="AP35" ca="1">INDIRECT(_xlfn.CONCAT(AP$4,"_d!",AP$1,$A35))</f>
        <v>229.5423583984375</v>
      </c>
      <c r="AQ35" s="19" cm="1">
        <f t="array" aca="1" ref="AQ35" ca="1">INDIRECT(_xlfn.CONCAT(AQ$4,"_d!",AQ$1,$A35))</f>
        <v>225.390625</v>
      </c>
      <c r="AR35" s="42">
        <f t="shared" ca="1" si="20"/>
        <v>226.0401232874151</v>
      </c>
      <c r="AS35" s="19" cm="1">
        <f t="array" aca="1" ref="AS35" ca="1">INDIRECT(_xlfn.CONCAT(AS$4,"_d!",AS$1,$A35))</f>
        <v>224.42448425292969</v>
      </c>
      <c r="AT35" s="19" cm="1">
        <f t="array" aca="1" ref="AT35" ca="1">INDIRECT(_xlfn.CONCAT(AT$4,"_d!",AT$1,$A35))</f>
        <v>226.79034423828125</v>
      </c>
      <c r="AU35" s="19" cm="1">
        <f t="array" aca="1" ref="AU35" ca="1">INDIRECT(_xlfn.CONCAT(AU$4,"_d!",AU$1,$A35))</f>
        <v>231.75125122070313</v>
      </c>
      <c r="AV35" s="19" cm="1">
        <f t="array" aca="1" ref="AV35" ca="1">INDIRECT(_xlfn.CONCAT(AV$4,"_d!",AV$1,$A35))</f>
        <v>228.53707885742188</v>
      </c>
      <c r="AW35" s="19" cm="1">
        <f t="array" aca="1" ref="AW35" ca="1">INDIRECT(_xlfn.CONCAT(AW$4,"_d!",AW$1,$A35))</f>
        <v>229.56985473632813</v>
      </c>
      <c r="AX35" s="19" cm="1">
        <f t="array" aca="1" ref="AX35" ca="1">INDIRECT(_xlfn.CONCAT(AX$4,"_d!",AX$1,$A35))</f>
        <v>226.01638793945313</v>
      </c>
      <c r="AY35" s="42">
        <f t="shared" ca="1" si="21"/>
        <v>226.32255949192657</v>
      </c>
      <c r="AZ35" s="19" cm="1">
        <f t="array" aca="1" ref="AZ35" ca="1">INDIRECT(_xlfn.CONCAT(AZ$4,"_d!",AZ$1,$A35))</f>
        <v>224.79495239257813</v>
      </c>
      <c r="BA35" s="19" cm="1">
        <f t="array" aca="1" ref="BA35" ca="1">INDIRECT(_xlfn.CONCAT(BA$4,"_d!",BA$1,$A35))</f>
        <v>224.94834899902344</v>
      </c>
      <c r="BB35" s="19" cm="1">
        <f t="array" aca="1" ref="BB35" ca="1">INDIRECT(_xlfn.CONCAT(BB$4,"_d!",BB$1,$A35))</f>
        <v>232.93511962890625</v>
      </c>
      <c r="BC35" s="19" cm="1">
        <f t="array" aca="1" ref="BC35" ca="1">INDIRECT(_xlfn.CONCAT(BC$4,"_d!",BC$1,$A35))</f>
        <v>226.15788269042969</v>
      </c>
      <c r="BD35" s="19" cm="1">
        <f t="array" aca="1" ref="BD35" ca="1">INDIRECT(_xlfn.CONCAT(BD$4,"_d!",BD$1,$A35))</f>
        <v>229.3724365234375</v>
      </c>
      <c r="BE35" s="19" cm="1">
        <f t="array" aca="1" ref="BE35" ca="1">INDIRECT(_xlfn.CONCAT(BE$4,"_d!",BE$1,$A35))</f>
        <v>227.66554260253906</v>
      </c>
      <c r="BF35" s="42">
        <f t="shared" ca="1" si="22"/>
        <v>225.9536098430699</v>
      </c>
      <c r="BG35" s="19" cm="1">
        <f t="array" aca="1" ref="BG35" ca="1">INDIRECT(_xlfn.CONCAT(BG$4,"_d!",BG$1,$A35))</f>
        <v>224.63597106933594</v>
      </c>
      <c r="BH35" s="19" cm="1">
        <f t="array" aca="1" ref="BH35" ca="1">INDIRECT(_xlfn.CONCAT(BH$4,"_d!",BH$1,$A35))</f>
        <v>225.69058227539063</v>
      </c>
      <c r="BI35" s="19" cm="1">
        <f t="array" aca="1" ref="BI35" ca="1">INDIRECT(_xlfn.CONCAT(BI$4,"_d!",BI$1,$A35))</f>
        <v>233.93728637695313</v>
      </c>
      <c r="BJ35" s="19" cm="1">
        <f t="array" aca="1" ref="BJ35" ca="1">INDIRECT(_xlfn.CONCAT(BJ$4,"_d!",BJ$1,$A35))</f>
        <v>228.32188415527344</v>
      </c>
      <c r="BK35" s="19" cm="1">
        <f t="array" aca="1" ref="BK35" ca="1">INDIRECT(_xlfn.CONCAT(BK$4,"_d!",BK$1,$A35))</f>
        <v>230.08937072753906</v>
      </c>
      <c r="BL35" s="19" cm="1">
        <f t="array" aca="1" ref="BL35" ca="1">INDIRECT(_xlfn.CONCAT(BL$4,"_d!",BL$1,$A35))</f>
        <v>227.87355041503906</v>
      </c>
      <c r="BM35" s="42">
        <f t="shared" ca="1" si="23"/>
        <v>226.35380394933998</v>
      </c>
      <c r="BN35" s="19" cm="1">
        <f t="array" aca="1" ref="BN35" ca="1">INDIRECT(_xlfn.CONCAT(BN$4,"_d!",BN$1,$A35))</f>
        <v>223.54862976074219</v>
      </c>
      <c r="BO35" s="19" cm="1">
        <f t="array" aca="1" ref="BO35" ca="1">INDIRECT(_xlfn.CONCAT(BO$4,"_d!",BO$1,$A35))</f>
        <v>225.04524230957031</v>
      </c>
      <c r="BP35" s="19" cm="1">
        <f t="array" aca="1" ref="BP35" ca="1">INDIRECT(_xlfn.CONCAT(BP$4,"_d!",BP$1,$A35))</f>
        <v>232.03872680664063</v>
      </c>
      <c r="BQ35" s="19" cm="1">
        <f t="array" aca="1" ref="BQ35" ca="1">INDIRECT(_xlfn.CONCAT(BQ$4,"_d!",BQ$1,$A35))</f>
        <v>223.55699157714844</v>
      </c>
      <c r="BR35" s="19" cm="1">
        <f t="array" aca="1" ref="BR35" ca="1">INDIRECT(_xlfn.CONCAT(BR$4,"_d!",BR$1,$A35))</f>
        <v>229.86373901367188</v>
      </c>
      <c r="BS35" s="19" cm="1">
        <f t="array" aca="1" ref="BS35" ca="1">INDIRECT(_xlfn.CONCAT(BS$4,"_d!",BS$1,$A35))</f>
        <v>228.66375732421875</v>
      </c>
      <c r="BT35" s="42">
        <f t="shared" ca="1" si="24"/>
        <v>225.34889991538023</v>
      </c>
      <c r="BU35" s="42"/>
      <c r="BV35" s="45">
        <f t="shared" ca="1" si="25"/>
        <v>225.30633400235561</v>
      </c>
      <c r="BW35" s="45">
        <f t="shared" ca="1" si="26"/>
        <v>225.19301743447596</v>
      </c>
      <c r="BX35" s="45">
        <f t="shared" ca="1" si="27"/>
        <v>226.43142611228691</v>
      </c>
      <c r="BY35" s="45">
        <f t="shared" ca="1" si="28"/>
        <v>225.22818609639967</v>
      </c>
      <c r="BZ35" s="45">
        <f t="shared" ca="1" si="29"/>
        <v>226.27058618030594</v>
      </c>
      <c r="CA35" s="45">
        <f t="shared" ca="1" si="30"/>
        <v>226.0401232874151</v>
      </c>
      <c r="CB35" s="45">
        <f t="shared" ca="1" si="31"/>
        <v>226.32255949192657</v>
      </c>
      <c r="CC35" s="45">
        <f t="shared" ca="1" si="32"/>
        <v>225.9536098430699</v>
      </c>
      <c r="CD35" s="45">
        <f t="shared" ca="1" si="33"/>
        <v>226.35380394933998</v>
      </c>
      <c r="CE35" s="45">
        <f t="shared" ca="1" si="34"/>
        <v>225.34889991538023</v>
      </c>
      <c r="CF35" s="45" cm="1">
        <f t="array" aca="1" ref="CF35" ca="1">+SUMPRODUCT($BV$3:$CE$3/100,$BV35:$CE35)</f>
        <v>225.84723579099693</v>
      </c>
      <c r="CG35" s="24"/>
      <c r="CH35" s="24">
        <f t="shared" ca="1" si="37"/>
        <v>2.7045829607092564E-2</v>
      </c>
      <c r="CI35" s="24">
        <f t="shared" ca="1" si="37"/>
        <v>2.719522697051624E-2</v>
      </c>
      <c r="CJ35" s="24">
        <f t="shared" ca="1" si="37"/>
        <v>2.7202802818272032E-2</v>
      </c>
      <c r="CK35" s="24">
        <f t="shared" ca="1" si="37"/>
        <v>2.7188427897433254E-2</v>
      </c>
      <c r="CL35" s="24">
        <f t="shared" ca="1" si="37"/>
        <v>2.744376599567655E-2</v>
      </c>
      <c r="CM35" s="24">
        <f t="shared" ca="1" si="37"/>
        <v>2.7392348256343402E-2</v>
      </c>
      <c r="CN35" s="24">
        <f t="shared" ca="1" si="37"/>
        <v>2.7149086111739829E-2</v>
      </c>
      <c r="CO35" s="24">
        <f t="shared" ca="1" si="37"/>
        <v>2.7090102502327573E-2</v>
      </c>
      <c r="CP35" s="24">
        <f t="shared" ca="1" si="37"/>
        <v>2.7164273329771893E-2</v>
      </c>
      <c r="CQ35" s="24">
        <f t="shared" ca="1" si="37"/>
        <v>2.7281063411326523E-2</v>
      </c>
      <c r="CR35" s="24">
        <f t="shared" ca="1" si="37"/>
        <v>2.7220121708307454E-2</v>
      </c>
      <c r="CS35" s="24">
        <f>+[1]NAC!AX36</f>
        <v>2.5510849737953922E-2</v>
      </c>
      <c r="CT35" s="24"/>
      <c r="CU35" s="24">
        <f t="shared" ca="1" si="38"/>
        <v>0.56147834392351026</v>
      </c>
      <c r="CV35" s="24">
        <f t="shared" ca="1" si="39"/>
        <v>0.56102267612357304</v>
      </c>
      <c r="CW35" s="24">
        <f t="shared" ca="1" si="40"/>
        <v>0.56019617282354428</v>
      </c>
      <c r="CX35" s="24">
        <f t="shared" ca="1" si="41"/>
        <v>0.55879584442459507</v>
      </c>
      <c r="CY35" s="24">
        <f t="shared" ca="1" si="42"/>
        <v>0.56119263004568487</v>
      </c>
      <c r="CZ35" s="24">
        <f t="shared" ca="1" si="43"/>
        <v>0.55917980812513779</v>
      </c>
      <c r="DA35" s="24">
        <f t="shared" ca="1" si="44"/>
        <v>0.56059193648221495</v>
      </c>
      <c r="DB35" s="24">
        <f t="shared" ca="1" si="45"/>
        <v>0.55835964664136872</v>
      </c>
      <c r="DC35" s="24">
        <f t="shared" ca="1" si="46"/>
        <v>0.55661812008488343</v>
      </c>
      <c r="DD35" s="24">
        <f t="shared" ca="1" si="47"/>
        <v>0.55497477092480274</v>
      </c>
      <c r="DE35" s="48">
        <f t="shared" ca="1" si="48"/>
        <v>0.55856201214639989</v>
      </c>
      <c r="DF35" s="48">
        <f>+[1]NAC!AG36</f>
        <v>0.55751895821492736</v>
      </c>
      <c r="DG35" s="24">
        <f t="shared" ca="1" si="49"/>
        <v>6.5035729987075186E-3</v>
      </c>
    </row>
    <row r="36" spans="1:111" x14ac:dyDescent="0.25">
      <c r="A36">
        <f t="shared" si="36"/>
        <v>63</v>
      </c>
      <c r="B36" s="35">
        <f>+NAC!A36</f>
        <v>43647</v>
      </c>
      <c r="C36" s="19" cm="1">
        <f t="array" aca="1" ref="C36" ca="1">INDIRECT(_xlfn.CONCAT(C$4,"_d!",C$1,$A36))</f>
        <v>230.154541015625</v>
      </c>
      <c r="D36" s="19" cm="1">
        <f t="array" aca="1" ref="D36" ca="1">INDIRECT(_xlfn.CONCAT(D$4,"_d!",D$1,$A36))</f>
        <v>228.2989501953125</v>
      </c>
      <c r="E36" s="19" cm="1">
        <f t="array" aca="1" ref="E36" ca="1">INDIRECT(_xlfn.CONCAT(E$4,"_d!",E$1,$A36))</f>
        <v>234.02998352050781</v>
      </c>
      <c r="F36" s="19" cm="1">
        <f t="array" aca="1" ref="F36" ca="1">INDIRECT(_xlfn.CONCAT(F$4,"_d!",F$1,$A36))</f>
        <v>230.19331359863281</v>
      </c>
      <c r="G36" s="19" cm="1">
        <f t="array" aca="1" ref="G36" ca="1">INDIRECT(_xlfn.CONCAT(G$4,"_d!",G$1,$A36))</f>
        <v>232.85124206542969</v>
      </c>
      <c r="H36" s="19" cm="1">
        <f t="array" aca="1" ref="H36" ca="1">INDIRECT(_xlfn.CONCAT(H$4,"_d!",H$1,$A36))</f>
        <v>231.69418334960938</v>
      </c>
      <c r="I36" s="42">
        <f t="shared" ca="1" si="15"/>
        <v>230.08273416332185</v>
      </c>
      <c r="J36" s="19" cm="1">
        <f t="array" aca="1" ref="J36" ca="1">INDIRECT(_xlfn.CONCAT(J$4,"_d!",J$1,$A36))</f>
        <v>228.69654846191406</v>
      </c>
      <c r="K36" s="19" cm="1">
        <f t="array" aca="1" ref="K36" ca="1">INDIRECT(_xlfn.CONCAT(K$4,"_d!",K$1,$A36))</f>
        <v>230.20172119140625</v>
      </c>
      <c r="L36" s="19" cm="1">
        <f t="array" aca="1" ref="L36" ca="1">INDIRECT(_xlfn.CONCAT(L$4,"_d!",L$1,$A36))</f>
        <v>234.83052062988281</v>
      </c>
      <c r="M36" s="19" cm="1">
        <f t="array" aca="1" ref="M36" ca="1">INDIRECT(_xlfn.CONCAT(M$4,"_d!",M$1,$A36))</f>
        <v>229.83866882324219</v>
      </c>
      <c r="N36" s="19" cm="1">
        <f t="array" aca="1" ref="N36" ca="1">INDIRECT(_xlfn.CONCAT(N$4,"_d!",N$1,$A36))</f>
        <v>233.37672424316406</v>
      </c>
      <c r="O36" s="19" cm="1">
        <f t="array" aca="1" ref="O36" ca="1">INDIRECT(_xlfn.CONCAT(O$4,"_d!",O$1,$A36))</f>
        <v>230.02116394042969</v>
      </c>
      <c r="P36" s="42">
        <f t="shared" ca="1" si="16"/>
        <v>230.04798578934705</v>
      </c>
      <c r="Q36" s="19" cm="1">
        <f t="array" aca="1" ref="Q36" ca="1">INDIRECT(_xlfn.CONCAT(Q$4,"_d!",Q$1,$A36))</f>
        <v>230.4039306640625</v>
      </c>
      <c r="R36" s="19" cm="1">
        <f t="array" aca="1" ref="R36" ca="1">INDIRECT(_xlfn.CONCAT(R$4,"_d!",R$1,$A36))</f>
        <v>230.70504760742188</v>
      </c>
      <c r="S36" s="19" cm="1">
        <f t="array" aca="1" ref="S36" ca="1">INDIRECT(_xlfn.CONCAT(S$4,"_d!",S$1,$A36))</f>
        <v>235.82220458984375</v>
      </c>
      <c r="T36" s="19" cm="1">
        <f t="array" aca="1" ref="T36" ca="1">INDIRECT(_xlfn.CONCAT(T$4,"_d!",T$1,$A36))</f>
        <v>232.00218200683594</v>
      </c>
      <c r="U36" s="19" cm="1">
        <f t="array" aca="1" ref="U36" ca="1">INDIRECT(_xlfn.CONCAT(U$4,"_d!",U$1,$A36))</f>
        <v>234.51011657714844</v>
      </c>
      <c r="V36" s="19" cm="1">
        <f t="array" aca="1" ref="V36" ca="1">INDIRECT(_xlfn.CONCAT(V$4,"_d!",V$1,$A36))</f>
        <v>231.78866577148438</v>
      </c>
      <c r="W36" s="42">
        <f t="shared" ca="1" si="17"/>
        <v>231.29731443708917</v>
      </c>
      <c r="X36" s="19" cm="1">
        <f t="array" aca="1" ref="X36" ca="1">INDIRECT(_xlfn.CONCAT(X$4,"_d!",X$1,$A36))</f>
        <v>228.42741394042969</v>
      </c>
      <c r="Y36" s="19" cm="1">
        <f t="array" aca="1" ref="Y36" ca="1">INDIRECT(_xlfn.CONCAT(Y$4,"_d!",Y$1,$A36))</f>
        <v>228.63058471679688</v>
      </c>
      <c r="Z36" s="19" cm="1">
        <f t="array" aca="1" ref="Z36" ca="1">INDIRECT(_xlfn.CONCAT(Z$4,"_d!",Z$1,$A36))</f>
        <v>237.52223205566406</v>
      </c>
      <c r="AA36" s="19" cm="1">
        <f t="array" aca="1" ref="AA36" ca="1">INDIRECT(_xlfn.CONCAT(AA$4,"_d!",AA$1,$A36))</f>
        <v>230.03822326660156</v>
      </c>
      <c r="AB36" s="19" cm="1">
        <f t="array" aca="1" ref="AB36" ca="1">INDIRECT(_xlfn.CONCAT(AB$4,"_d!",AB$1,$A36))</f>
        <v>236.51704406738281</v>
      </c>
      <c r="AC36" s="19" cm="1">
        <f t="array" aca="1" ref="AC36" ca="1">INDIRECT(_xlfn.CONCAT(AC$4,"_d!",AC$1,$A36))</f>
        <v>233.48741149902344</v>
      </c>
      <c r="AD36" s="42">
        <f t="shared" ca="1" si="18"/>
        <v>230.02630798223652</v>
      </c>
      <c r="AE36" s="19" cm="1">
        <f t="array" aca="1" ref="AE36" ca="1">INDIRECT(_xlfn.CONCAT(AE$4,"_d!",AE$1,$A36))</f>
        <v>229.82369995117188</v>
      </c>
      <c r="AF36" s="19" cm="1">
        <f t="array" aca="1" ref="AF36" ca="1">INDIRECT(_xlfn.CONCAT(AF$4,"_d!",AF$1,$A36))</f>
        <v>230.70625305175781</v>
      </c>
      <c r="AG36" s="19" cm="1">
        <f t="array" aca="1" ref="AG36" ca="1">INDIRECT(_xlfn.CONCAT(AG$4,"_d!",AG$1,$A36))</f>
        <v>236.811767578125</v>
      </c>
      <c r="AH36" s="19" cm="1">
        <f t="array" aca="1" ref="AH36" ca="1">INDIRECT(_xlfn.CONCAT(AH$4,"_d!",AH$1,$A36))</f>
        <v>232.34828186035156</v>
      </c>
      <c r="AI36" s="19" cm="1">
        <f t="array" aca="1" ref="AI36" ca="1">INDIRECT(_xlfn.CONCAT(AI$4,"_d!",AI$1,$A36))</f>
        <v>234.92633056640625</v>
      </c>
      <c r="AJ36" s="19" cm="1">
        <f t="array" aca="1" ref="AJ36" ca="1">INDIRECT(_xlfn.CONCAT(AJ$4,"_d!",AJ$1,$A36))</f>
        <v>233.12643432617188</v>
      </c>
      <c r="AK36" s="42">
        <f t="shared" ca="1" si="19"/>
        <v>231.24013434431103</v>
      </c>
      <c r="AL36" s="19" cm="1">
        <f t="array" aca="1" ref="AL36" ca="1">INDIRECT(_xlfn.CONCAT(AL$4,"_d!",AL$1,$A36))</f>
        <v>229.82496643066406</v>
      </c>
      <c r="AM36" s="19" cm="1">
        <f t="array" aca="1" ref="AM36" ca="1">INDIRECT(_xlfn.CONCAT(AM$4,"_d!",AM$1,$A36))</f>
        <v>230.59214782714844</v>
      </c>
      <c r="AN36" s="19" cm="1">
        <f t="array" aca="1" ref="AN36" ca="1">INDIRECT(_xlfn.CONCAT(AN$4,"_d!",AN$1,$A36))</f>
        <v>236.64260864257813</v>
      </c>
      <c r="AO36" s="19" cm="1">
        <f t="array" aca="1" ref="AO36" ca="1">INDIRECT(_xlfn.CONCAT(AO$4,"_d!",AO$1,$A36))</f>
        <v>229.28640747070313</v>
      </c>
      <c r="AP36" s="19" cm="1">
        <f t="array" aca="1" ref="AP36" ca="1">INDIRECT(_xlfn.CONCAT(AP$4,"_d!",AP$1,$A36))</f>
        <v>235.97752380371094</v>
      </c>
      <c r="AQ36" s="19" cm="1">
        <f t="array" aca="1" ref="AQ36" ca="1">INDIRECT(_xlfn.CONCAT(AQ$4,"_d!",AQ$1,$A36))</f>
        <v>231.15888977050781</v>
      </c>
      <c r="AR36" s="42">
        <f t="shared" ca="1" si="20"/>
        <v>231.00305649888458</v>
      </c>
      <c r="AS36" s="19" cm="1">
        <f t="array" aca="1" ref="AS36" ca="1">INDIRECT(_xlfn.CONCAT(AS$4,"_d!",AS$1,$A36))</f>
        <v>229.09272766113281</v>
      </c>
      <c r="AT36" s="19" cm="1">
        <f t="array" aca="1" ref="AT36" ca="1">INDIRECT(_xlfn.CONCAT(AT$4,"_d!",AT$1,$A36))</f>
        <v>231.86801147460938</v>
      </c>
      <c r="AU36" s="19" cm="1">
        <f t="array" aca="1" ref="AU36" ca="1">INDIRECT(_xlfn.CONCAT(AU$4,"_d!",AU$1,$A36))</f>
        <v>236.59901428222656</v>
      </c>
      <c r="AV36" s="19" cm="1">
        <f t="array" aca="1" ref="AV36" ca="1">INDIRECT(_xlfn.CONCAT(AV$4,"_d!",AV$1,$A36))</f>
        <v>232.76094055175781</v>
      </c>
      <c r="AW36" s="19" cm="1">
        <f t="array" aca="1" ref="AW36" ca="1">INDIRECT(_xlfn.CONCAT(AW$4,"_d!",AW$1,$A36))</f>
        <v>236.31307983398438</v>
      </c>
      <c r="AX36" s="19" cm="1">
        <f t="array" aca="1" ref="AX36" ca="1">INDIRECT(_xlfn.CONCAT(AX$4,"_d!",AX$1,$A36))</f>
        <v>231.67007446289063</v>
      </c>
      <c r="AY36" s="42">
        <f t="shared" ca="1" si="21"/>
        <v>231.30104179833614</v>
      </c>
      <c r="AZ36" s="19" cm="1">
        <f t="array" aca="1" ref="AZ36" ca="1">INDIRECT(_xlfn.CONCAT(AZ$4,"_d!",AZ$1,$A36))</f>
        <v>229.642822265625</v>
      </c>
      <c r="BA36" s="19" cm="1">
        <f t="array" aca="1" ref="BA36" ca="1">INDIRECT(_xlfn.CONCAT(BA$4,"_d!",BA$1,$A36))</f>
        <v>229.89665222167969</v>
      </c>
      <c r="BB36" s="19" cm="1">
        <f t="array" aca="1" ref="BB36" ca="1">INDIRECT(_xlfn.CONCAT(BB$4,"_d!",BB$1,$A36))</f>
        <v>237.93484497070313</v>
      </c>
      <c r="BC36" s="19" cm="1">
        <f t="array" aca="1" ref="BC36" ca="1">INDIRECT(_xlfn.CONCAT(BC$4,"_d!",BC$1,$A36))</f>
        <v>230.30169677734375</v>
      </c>
      <c r="BD36" s="19" cm="1">
        <f t="array" aca="1" ref="BD36" ca="1">INDIRECT(_xlfn.CONCAT(BD$4,"_d!",BD$1,$A36))</f>
        <v>236.26573181152344</v>
      </c>
      <c r="BE36" s="19" cm="1">
        <f t="array" aca="1" ref="BE36" ca="1">INDIRECT(_xlfn.CONCAT(BE$4,"_d!",BE$1,$A36))</f>
        <v>233.56564331054688</v>
      </c>
      <c r="BF36" s="42">
        <f t="shared" ca="1" si="22"/>
        <v>230.9995796945137</v>
      </c>
      <c r="BG36" s="19" cm="1">
        <f t="array" aca="1" ref="BG36" ca="1">INDIRECT(_xlfn.CONCAT(BG$4,"_d!",BG$1,$A36))</f>
        <v>229.64036560058594</v>
      </c>
      <c r="BH36" s="19" cm="1">
        <f t="array" aca="1" ref="BH36" ca="1">INDIRECT(_xlfn.CONCAT(BH$4,"_d!",BH$1,$A36))</f>
        <v>230.79573059082031</v>
      </c>
      <c r="BI36" s="19" cm="1">
        <f t="array" aca="1" ref="BI36" ca="1">INDIRECT(_xlfn.CONCAT(BI$4,"_d!",BI$1,$A36))</f>
        <v>239.01004028320313</v>
      </c>
      <c r="BJ36" s="19" cm="1">
        <f t="array" aca="1" ref="BJ36" ca="1">INDIRECT(_xlfn.CONCAT(BJ$4,"_d!",BJ$1,$A36))</f>
        <v>232.46783447265625</v>
      </c>
      <c r="BK36" s="19" cm="1">
        <f t="array" aca="1" ref="BK36" ca="1">INDIRECT(_xlfn.CONCAT(BK$4,"_d!",BK$1,$A36))</f>
        <v>237.24409484863281</v>
      </c>
      <c r="BL36" s="19" cm="1">
        <f t="array" aca="1" ref="BL36" ca="1">INDIRECT(_xlfn.CONCAT(BL$4,"_d!",BL$1,$A36))</f>
        <v>233.65679931640625</v>
      </c>
      <c r="BM36" s="42">
        <f t="shared" ca="1" si="23"/>
        <v>231.53344755119494</v>
      </c>
      <c r="BN36" s="19" cm="1">
        <f t="array" aca="1" ref="BN36" ca="1">INDIRECT(_xlfn.CONCAT(BN$4,"_d!",BN$1,$A36))</f>
        <v>228.54525756835938</v>
      </c>
      <c r="BO36" s="19" cm="1">
        <f t="array" aca="1" ref="BO36" ca="1">INDIRECT(_xlfn.CONCAT(BO$4,"_d!",BO$1,$A36))</f>
        <v>230.26495361328125</v>
      </c>
      <c r="BP36" s="19" cm="1">
        <f t="array" aca="1" ref="BP36" ca="1">INDIRECT(_xlfn.CONCAT(BP$4,"_d!",BP$1,$A36))</f>
        <v>237.19892883300781</v>
      </c>
      <c r="BQ36" s="19" cm="1">
        <f t="array" aca="1" ref="BQ36" ca="1">INDIRECT(_xlfn.CONCAT(BQ$4,"_d!",BQ$1,$A36))</f>
        <v>227.65077209472656</v>
      </c>
      <c r="BR36" s="19" cm="1">
        <f t="array" aca="1" ref="BR36" ca="1">INDIRECT(_xlfn.CONCAT(BR$4,"_d!",BR$1,$A36))</f>
        <v>237.02276611328125</v>
      </c>
      <c r="BS36" s="19" cm="1">
        <f t="array" aca="1" ref="BS36" ca="1">INDIRECT(_xlfn.CONCAT(BS$4,"_d!",BS$1,$A36))</f>
        <v>234.60569763183594</v>
      </c>
      <c r="BT36" s="42">
        <f t="shared" ca="1" si="24"/>
        <v>230.57647042521722</v>
      </c>
      <c r="BU36" s="42"/>
      <c r="BV36" s="45">
        <f t="shared" ca="1" si="25"/>
        <v>230.08273416332185</v>
      </c>
      <c r="BW36" s="45">
        <f t="shared" ca="1" si="26"/>
        <v>230.04798578934705</v>
      </c>
      <c r="BX36" s="45">
        <f t="shared" ca="1" si="27"/>
        <v>231.29731443708917</v>
      </c>
      <c r="BY36" s="45">
        <f t="shared" ca="1" si="28"/>
        <v>230.02630798223652</v>
      </c>
      <c r="BZ36" s="45">
        <f t="shared" ca="1" si="29"/>
        <v>231.24013434431103</v>
      </c>
      <c r="CA36" s="45">
        <f t="shared" ca="1" si="30"/>
        <v>231.00305649888458</v>
      </c>
      <c r="CB36" s="45">
        <f t="shared" ca="1" si="31"/>
        <v>231.30104179833614</v>
      </c>
      <c r="CC36" s="45">
        <f t="shared" ca="1" si="32"/>
        <v>230.9995796945137</v>
      </c>
      <c r="CD36" s="45">
        <f t="shared" ca="1" si="33"/>
        <v>231.53344755119494</v>
      </c>
      <c r="CE36" s="45">
        <f t="shared" ca="1" si="34"/>
        <v>230.57647042521722</v>
      </c>
      <c r="CF36" s="45" cm="1">
        <f t="array" aca="1" ref="CF36" ca="1">+SUMPRODUCT($BV$3:$CE$3/100,$BV36:$CE36)</f>
        <v>230.86259638454084</v>
      </c>
      <c r="CG36" s="24"/>
      <c r="CH36" s="24">
        <f t="shared" ca="1" si="37"/>
        <v>2.119958225815477E-2</v>
      </c>
      <c r="CI36" s="24">
        <f t="shared" ca="1" si="37"/>
        <v>2.1559142508864593E-2</v>
      </c>
      <c r="CJ36" s="24">
        <f t="shared" ca="1" si="37"/>
        <v>2.1489456690473974E-2</v>
      </c>
      <c r="CK36" s="24">
        <f t="shared" ca="1" si="37"/>
        <v>2.1303381113157771E-2</v>
      </c>
      <c r="CL36" s="24">
        <f t="shared" ca="1" si="37"/>
        <v>2.1962855393166558E-2</v>
      </c>
      <c r="CM36" s="24">
        <f t="shared" ca="1" si="37"/>
        <v>2.1955983474486906E-2</v>
      </c>
      <c r="CN36" s="24">
        <f t="shared" ca="1" si="37"/>
        <v>2.1997287047238245E-2</v>
      </c>
      <c r="CO36" s="24">
        <f t="shared" ca="1" si="37"/>
        <v>2.2331884208215858E-2</v>
      </c>
      <c r="CP36" s="24">
        <f t="shared" ca="1" si="37"/>
        <v>2.2882953639313364E-2</v>
      </c>
      <c r="CQ36" s="24">
        <f t="shared" ca="1" si="37"/>
        <v>2.3197674857964534E-2</v>
      </c>
      <c r="CR36" s="24">
        <f t="shared" ca="1" si="37"/>
        <v>2.2206871720073629E-2</v>
      </c>
      <c r="CS36" s="24">
        <f>+[1]NAC!AX37</f>
        <v>2.2592002848790704E-2</v>
      </c>
      <c r="CT36" s="24"/>
      <c r="CU36" s="24">
        <f t="shared" ca="1" si="38"/>
        <v>0.54660438667361944</v>
      </c>
      <c r="CV36" s="24">
        <f t="shared" ca="1" si="39"/>
        <v>0.54651345556213915</v>
      </c>
      <c r="CW36" s="24">
        <f t="shared" ca="1" si="40"/>
        <v>0.54650992579769531</v>
      </c>
      <c r="CX36" s="24">
        <f t="shared" ca="1" si="41"/>
        <v>0.54358904033413769</v>
      </c>
      <c r="CY36" s="24">
        <f t="shared" ca="1" si="42"/>
        <v>0.54759834235895566</v>
      </c>
      <c r="CZ36" s="24">
        <f t="shared" ca="1" si="43"/>
        <v>0.54568762459451392</v>
      </c>
      <c r="DA36" s="24">
        <f t="shared" ca="1" si="44"/>
        <v>0.54628260902777503</v>
      </c>
      <c r="DB36" s="24">
        <f t="shared" ca="1" si="45"/>
        <v>0.54490552632036859</v>
      </c>
      <c r="DC36" s="24">
        <f t="shared" ca="1" si="46"/>
        <v>0.54409577995197589</v>
      </c>
      <c r="DD36" s="24">
        <f t="shared" ca="1" si="47"/>
        <v>0.54196405136756431</v>
      </c>
      <c r="DE36" s="48">
        <f t="shared" ca="1" si="48"/>
        <v>0.54491071534938951</v>
      </c>
      <c r="DF36" s="48">
        <f>+[1]NAC!AG37</f>
        <v>0.54386637070100718</v>
      </c>
      <c r="DG36" s="24">
        <f t="shared" ca="1" si="49"/>
        <v>4.6403353060551211E-3</v>
      </c>
    </row>
    <row r="37" spans="1:111" x14ac:dyDescent="0.25">
      <c r="A37">
        <f t="shared" si="36"/>
        <v>64</v>
      </c>
      <c r="B37" s="35">
        <f>+NAC!A37</f>
        <v>43678</v>
      </c>
      <c r="C37" s="19" cm="1">
        <f t="array" aca="1" ref="C37" ca="1">INDIRECT(_xlfn.CONCAT(C$4,"_d!",C$1,$A37))</f>
        <v>238.96818542480469</v>
      </c>
      <c r="D37" s="19" cm="1">
        <f t="array" aca="1" ref="D37" ca="1">INDIRECT(_xlfn.CONCAT(D$4,"_d!",D$1,$A37))</f>
        <v>237.09307861328125</v>
      </c>
      <c r="E37" s="19" cm="1">
        <f t="array" aca="1" ref="E37" ca="1">INDIRECT(_xlfn.CONCAT(E$4,"_d!",E$1,$A37))</f>
        <v>244.06126403808594</v>
      </c>
      <c r="F37" s="19" cm="1">
        <f t="array" aca="1" ref="F37" ca="1">INDIRECT(_xlfn.CONCAT(F$4,"_d!",F$1,$A37))</f>
        <v>240.54576110839844</v>
      </c>
      <c r="G37" s="19" cm="1">
        <f t="array" aca="1" ref="G37" ca="1">INDIRECT(_xlfn.CONCAT(G$4,"_d!",G$1,$A37))</f>
        <v>243.4896240234375</v>
      </c>
      <c r="H37" s="19" cm="1">
        <f t="array" aca="1" ref="H37" ca="1">INDIRECT(_xlfn.CONCAT(H$4,"_d!",H$1,$A37))</f>
        <v>240.86990356445313</v>
      </c>
      <c r="I37" s="42">
        <f t="shared" ca="1" si="15"/>
        <v>239.18140191967149</v>
      </c>
      <c r="J37" s="19" cm="1">
        <f t="array" aca="1" ref="J37" ca="1">INDIRECT(_xlfn.CONCAT(J$4,"_d!",J$1,$A37))</f>
        <v>237.64723205566406</v>
      </c>
      <c r="K37" s="19" cm="1">
        <f t="array" aca="1" ref="K37" ca="1">INDIRECT(_xlfn.CONCAT(K$4,"_d!",K$1,$A37))</f>
        <v>239.07612609863281</v>
      </c>
      <c r="L37" s="19" cm="1">
        <f t="array" aca="1" ref="L37" ca="1">INDIRECT(_xlfn.CONCAT(L$4,"_d!",L$1,$A37))</f>
        <v>244.60467529296875</v>
      </c>
      <c r="M37" s="19" cm="1">
        <f t="array" aca="1" ref="M37" ca="1">INDIRECT(_xlfn.CONCAT(M$4,"_d!",M$1,$A37))</f>
        <v>240.05375671386719</v>
      </c>
      <c r="N37" s="19" cm="1">
        <f t="array" aca="1" ref="N37" ca="1">INDIRECT(_xlfn.CONCAT(N$4,"_d!",N$1,$A37))</f>
        <v>243.87318420410156</v>
      </c>
      <c r="O37" s="19" cm="1">
        <f t="array" aca="1" ref="O37" ca="1">INDIRECT(_xlfn.CONCAT(O$4,"_d!",O$1,$A37))</f>
        <v>239.13996887207031</v>
      </c>
      <c r="P37" s="42">
        <f t="shared" ca="1" si="16"/>
        <v>239.1947903451192</v>
      </c>
      <c r="Q37" s="19" cm="1">
        <f t="array" aca="1" ref="Q37" ca="1">INDIRECT(_xlfn.CONCAT(Q$4,"_d!",Q$1,$A37))</f>
        <v>239.11601257324219</v>
      </c>
      <c r="R37" s="19" cm="1">
        <f t="array" aca="1" ref="R37" ca="1">INDIRECT(_xlfn.CONCAT(R$4,"_d!",R$1,$A37))</f>
        <v>239.44815063476563</v>
      </c>
      <c r="S37" s="19" cm="1">
        <f t="array" aca="1" ref="S37" ca="1">INDIRECT(_xlfn.CONCAT(S$4,"_d!",S$1,$A37))</f>
        <v>245.51004028320313</v>
      </c>
      <c r="T37" s="19" cm="1">
        <f t="array" aca="1" ref="T37" ca="1">INDIRECT(_xlfn.CONCAT(T$4,"_d!",T$1,$A37))</f>
        <v>242.14688110351563</v>
      </c>
      <c r="U37" s="19" cm="1">
        <f t="array" aca="1" ref="U37" ca="1">INDIRECT(_xlfn.CONCAT(U$4,"_d!",U$1,$A37))</f>
        <v>244.93254089355469</v>
      </c>
      <c r="V37" s="19" cm="1">
        <f t="array" aca="1" ref="V37" ca="1">INDIRECT(_xlfn.CONCAT(V$4,"_d!",V$1,$A37))</f>
        <v>241.09422302246094</v>
      </c>
      <c r="W37" s="42">
        <f t="shared" ca="1" si="17"/>
        <v>240.29449232778538</v>
      </c>
      <c r="X37" s="19" cm="1">
        <f t="array" aca="1" ref="X37" ca="1">INDIRECT(_xlfn.CONCAT(X$4,"_d!",X$1,$A37))</f>
        <v>237.29347229003906</v>
      </c>
      <c r="Y37" s="19" cm="1">
        <f t="array" aca="1" ref="Y37" ca="1">INDIRECT(_xlfn.CONCAT(Y$4,"_d!",Y$1,$A37))</f>
        <v>237.36637878417969</v>
      </c>
      <c r="Z37" s="19" cm="1">
        <f t="array" aca="1" ref="Z37" ca="1">INDIRECT(_xlfn.CONCAT(Z$4,"_d!",Z$1,$A37))</f>
        <v>247.11027526855469</v>
      </c>
      <c r="AA37" s="19" cm="1">
        <f t="array" aca="1" ref="AA37" ca="1">INDIRECT(_xlfn.CONCAT(AA$4,"_d!",AA$1,$A37))</f>
        <v>240.21371459960938</v>
      </c>
      <c r="AB37" s="19" cm="1">
        <f t="array" aca="1" ref="AB37" ca="1">INDIRECT(_xlfn.CONCAT(AB$4,"_d!",AB$1,$A37))</f>
        <v>246.91537475585938</v>
      </c>
      <c r="AC37" s="19" cm="1">
        <f t="array" aca="1" ref="AC37" ca="1">INDIRECT(_xlfn.CONCAT(AC$4,"_d!",AC$1,$A37))</f>
        <v>243.1126708984375</v>
      </c>
      <c r="AD37" s="42">
        <f t="shared" ca="1" si="18"/>
        <v>239.09911917344812</v>
      </c>
      <c r="AE37" s="19" cm="1">
        <f t="array" aca="1" ref="AE37" ca="1">INDIRECT(_xlfn.CONCAT(AE$4,"_d!",AE$1,$A37))</f>
        <v>238.65043640136719</v>
      </c>
      <c r="AF37" s="19" cm="1">
        <f t="array" aca="1" ref="AF37" ca="1">INDIRECT(_xlfn.CONCAT(AF$4,"_d!",AF$1,$A37))</f>
        <v>239.54795837402344</v>
      </c>
      <c r="AG37" s="19" cm="1">
        <f t="array" aca="1" ref="AG37" ca="1">INDIRECT(_xlfn.CONCAT(AG$4,"_d!",AG$1,$A37))</f>
        <v>246.33285522460938</v>
      </c>
      <c r="AH37" s="19" cm="1">
        <f t="array" aca="1" ref="AH37" ca="1">INDIRECT(_xlfn.CONCAT(AH$4,"_d!",AH$1,$A37))</f>
        <v>242.47171020507813</v>
      </c>
      <c r="AI37" s="19" cm="1">
        <f t="array" aca="1" ref="AI37" ca="1">INDIRECT(_xlfn.CONCAT(AI$4,"_d!",AI$1,$A37))</f>
        <v>245.24876403808594</v>
      </c>
      <c r="AJ37" s="19" cm="1">
        <f t="array" aca="1" ref="AJ37" ca="1">INDIRECT(_xlfn.CONCAT(AJ$4,"_d!",AJ$1,$A37))</f>
        <v>242.83753967285156</v>
      </c>
      <c r="AK37" s="42">
        <f t="shared" ca="1" si="19"/>
        <v>240.3234528232307</v>
      </c>
      <c r="AL37" s="19" cm="1">
        <f t="array" aca="1" ref="AL37" ca="1">INDIRECT(_xlfn.CONCAT(AL$4,"_d!",AL$1,$A37))</f>
        <v>238.53118896484375</v>
      </c>
      <c r="AM37" s="19" cm="1">
        <f t="array" aca="1" ref="AM37" ca="1">INDIRECT(_xlfn.CONCAT(AM$4,"_d!",AM$1,$A37))</f>
        <v>239.43733215332031</v>
      </c>
      <c r="AN37" s="19" cm="1">
        <f t="array" aca="1" ref="AN37" ca="1">INDIRECT(_xlfn.CONCAT(AN$4,"_d!",AN$1,$A37))</f>
        <v>246.10258483886719</v>
      </c>
      <c r="AO37" s="19" cm="1">
        <f t="array" aca="1" ref="AO37" ca="1">INDIRECT(_xlfn.CONCAT(AO$4,"_d!",AO$1,$A37))</f>
        <v>239.18412780761719</v>
      </c>
      <c r="AP37" s="19" cm="1">
        <f t="array" aca="1" ref="AP37" ca="1">INDIRECT(_xlfn.CONCAT(AP$4,"_d!",AP$1,$A37))</f>
        <v>246.27114868164063</v>
      </c>
      <c r="AQ37" s="19" cm="1">
        <f t="array" aca="1" ref="AQ37" ca="1">INDIRECT(_xlfn.CONCAT(AQ$4,"_d!",AQ$1,$A37))</f>
        <v>240.91653442382813</v>
      </c>
      <c r="AR37" s="42">
        <f t="shared" ca="1" si="20"/>
        <v>240.02152771933609</v>
      </c>
      <c r="AS37" s="19" cm="1">
        <f t="array" aca="1" ref="AS37" ca="1">INDIRECT(_xlfn.CONCAT(AS$4,"_d!",AS$1,$A37))</f>
        <v>238.00076293945313</v>
      </c>
      <c r="AT37" s="19" cm="1">
        <f t="array" aca="1" ref="AT37" ca="1">INDIRECT(_xlfn.CONCAT(AT$4,"_d!",AT$1,$A37))</f>
        <v>240.72923278808594</v>
      </c>
      <c r="AU37" s="19" cm="1">
        <f t="array" aca="1" ref="AU37" ca="1">INDIRECT(_xlfn.CONCAT(AU$4,"_d!",AU$1,$A37))</f>
        <v>246.13198852539063</v>
      </c>
      <c r="AV37" s="19" cm="1">
        <f t="array" aca="1" ref="AV37" ca="1">INDIRECT(_xlfn.CONCAT(AV$4,"_d!",AV$1,$A37))</f>
        <v>242.78634643554688</v>
      </c>
      <c r="AW37" s="19" cm="1">
        <f t="array" aca="1" ref="AW37" ca="1">INDIRECT(_xlfn.CONCAT(AW$4,"_d!",AW$1,$A37))</f>
        <v>246.45086669921875</v>
      </c>
      <c r="AX37" s="19" cm="1">
        <f t="array" aca="1" ref="AX37" ca="1">INDIRECT(_xlfn.CONCAT(AX$4,"_d!",AX$1,$A37))</f>
        <v>241.23863220214844</v>
      </c>
      <c r="AY37" s="42">
        <f t="shared" ca="1" si="21"/>
        <v>240.4031062425199</v>
      </c>
      <c r="AZ37" s="19" cm="1">
        <f t="array" aca="1" ref="AZ37" ca="1">INDIRECT(_xlfn.CONCAT(AZ$4,"_d!",AZ$1,$A37))</f>
        <v>238.58102416992188</v>
      </c>
      <c r="BA37" s="19" cm="1">
        <f t="array" aca="1" ref="BA37" ca="1">INDIRECT(_xlfn.CONCAT(BA$4,"_d!",BA$1,$A37))</f>
        <v>238.74432373046875</v>
      </c>
      <c r="BB37" s="19" cm="1">
        <f t="array" aca="1" ref="BB37" ca="1">INDIRECT(_xlfn.CONCAT(BB$4,"_d!",BB$1,$A37))</f>
        <v>247.1900634765625</v>
      </c>
      <c r="BC37" s="19" cm="1">
        <f t="array" aca="1" ref="BC37" ca="1">INDIRECT(_xlfn.CONCAT(BC$4,"_d!",BC$1,$A37))</f>
        <v>240.13624572753906</v>
      </c>
      <c r="BD37" s="19" cm="1">
        <f t="array" aca="1" ref="BD37" ca="1">INDIRECT(_xlfn.CONCAT(BD$4,"_d!",BD$1,$A37))</f>
        <v>246.37672424316406</v>
      </c>
      <c r="BE37" s="19" cm="1">
        <f t="array" aca="1" ref="BE37" ca="1">INDIRECT(_xlfn.CONCAT(BE$4,"_d!",BE$1,$A37))</f>
        <v>243.57598876953125</v>
      </c>
      <c r="BF37" s="42">
        <f t="shared" ca="1" si="22"/>
        <v>240.10511988419299</v>
      </c>
      <c r="BG37" s="19" cm="1">
        <f t="array" aca="1" ref="BG37" ca="1">INDIRECT(_xlfn.CONCAT(BG$4,"_d!",BG$1,$A37))</f>
        <v>238.59425354003906</v>
      </c>
      <c r="BH37" s="19" cm="1">
        <f t="array" aca="1" ref="BH37" ca="1">INDIRECT(_xlfn.CONCAT(BH$4,"_d!",BH$1,$A37))</f>
        <v>239.63357543945313</v>
      </c>
      <c r="BI37" s="19" cm="1">
        <f t="array" aca="1" ref="BI37" ca="1">INDIRECT(_xlfn.CONCAT(BI$4,"_d!",BI$1,$A37))</f>
        <v>248.32870483398438</v>
      </c>
      <c r="BJ37" s="19" cm="1">
        <f t="array" aca="1" ref="BJ37" ca="1">INDIRECT(_xlfn.CONCAT(BJ$4,"_d!",BJ$1,$A37))</f>
        <v>242.19195556640625</v>
      </c>
      <c r="BK37" s="19" cm="1">
        <f t="array" aca="1" ref="BK37" ca="1">INDIRECT(_xlfn.CONCAT(BK$4,"_d!",BK$1,$A37))</f>
        <v>247.40248107910156</v>
      </c>
      <c r="BL37" s="19" cm="1">
        <f t="array" aca="1" ref="BL37" ca="1">INDIRECT(_xlfn.CONCAT(BL$4,"_d!",BL$1,$A37))</f>
        <v>243.62678527832031</v>
      </c>
      <c r="BM37" s="42">
        <f t="shared" ca="1" si="23"/>
        <v>240.64304667306618</v>
      </c>
      <c r="BN37" s="19" cm="1">
        <f t="array" aca="1" ref="BN37" ca="1">INDIRECT(_xlfn.CONCAT(BN$4,"_d!",BN$1,$A37))</f>
        <v>237.63533020019531</v>
      </c>
      <c r="BO37" s="19" cm="1">
        <f t="array" aca="1" ref="BO37" ca="1">INDIRECT(_xlfn.CONCAT(BO$4,"_d!",BO$1,$A37))</f>
        <v>239.14488220214844</v>
      </c>
      <c r="BP37" s="19" cm="1">
        <f t="array" aca="1" ref="BP37" ca="1">INDIRECT(_xlfn.CONCAT(BP$4,"_d!",BP$1,$A37))</f>
        <v>246.46589660644531</v>
      </c>
      <c r="BQ37" s="19" cm="1">
        <f t="array" aca="1" ref="BQ37" ca="1">INDIRECT(_xlfn.CONCAT(BQ$4,"_d!",BQ$1,$A37))</f>
        <v>237.29733276367188</v>
      </c>
      <c r="BR37" s="19" cm="1">
        <f t="array" aca="1" ref="BR37" ca="1">INDIRECT(_xlfn.CONCAT(BR$4,"_d!",BR$1,$A37))</f>
        <v>246.9344482421875</v>
      </c>
      <c r="BS37" s="19" cm="1">
        <f t="array" aca="1" ref="BS37" ca="1">INDIRECT(_xlfn.CONCAT(BS$4,"_d!",BS$1,$A37))</f>
        <v>244.78129577636719</v>
      </c>
      <c r="BT37" s="42">
        <f t="shared" ca="1" si="24"/>
        <v>239.7488221511131</v>
      </c>
      <c r="BU37" s="42"/>
      <c r="BV37" s="45">
        <f t="shared" ca="1" si="25"/>
        <v>239.18140191967149</v>
      </c>
      <c r="BW37" s="45">
        <f t="shared" ca="1" si="26"/>
        <v>239.1947903451192</v>
      </c>
      <c r="BX37" s="45">
        <f t="shared" ca="1" si="27"/>
        <v>240.29449232778538</v>
      </c>
      <c r="BY37" s="45">
        <f t="shared" ca="1" si="28"/>
        <v>239.09911917344812</v>
      </c>
      <c r="BZ37" s="45">
        <f t="shared" ca="1" si="29"/>
        <v>240.3234528232307</v>
      </c>
      <c r="CA37" s="45">
        <f t="shared" ca="1" si="30"/>
        <v>240.02152771933609</v>
      </c>
      <c r="CB37" s="45">
        <f t="shared" ca="1" si="31"/>
        <v>240.4031062425199</v>
      </c>
      <c r="CC37" s="45">
        <f t="shared" ca="1" si="32"/>
        <v>240.10511988419299</v>
      </c>
      <c r="CD37" s="45">
        <f t="shared" ca="1" si="33"/>
        <v>240.64304667306618</v>
      </c>
      <c r="CE37" s="45">
        <f t="shared" ca="1" si="34"/>
        <v>239.7488221511131</v>
      </c>
      <c r="CF37" s="45" cm="1">
        <f t="array" aca="1" ref="CF37" ca="1">+SUMPRODUCT($BV$3:$CE$3/100,$BV37:$CE37)</f>
        <v>239.96131483380648</v>
      </c>
      <c r="CG37" s="24"/>
      <c r="CH37" s="24">
        <f t="shared" ca="1" si="37"/>
        <v>3.9545200075252307E-2</v>
      </c>
      <c r="CI37" s="24">
        <f t="shared" ca="1" si="37"/>
        <v>3.9760420089692827E-2</v>
      </c>
      <c r="CJ37" s="24">
        <f t="shared" ca="1" si="37"/>
        <v>3.8898756401875012E-2</v>
      </c>
      <c r="CK37" s="24">
        <f t="shared" ca="1" si="37"/>
        <v>3.9442493646910215E-2</v>
      </c>
      <c r="CL37" s="24">
        <f t="shared" ca="1" si="37"/>
        <v>3.9280890856925543E-2</v>
      </c>
      <c r="CM37" s="24">
        <f t="shared" ca="1" si="37"/>
        <v>3.904048438638319E-2</v>
      </c>
      <c r="CN37" s="24">
        <f t="shared" ca="1" si="37"/>
        <v>3.9351592943189351E-2</v>
      </c>
      <c r="CO37" s="24">
        <f t="shared" ca="1" si="37"/>
        <v>3.9417994620253971E-2</v>
      </c>
      <c r="CP37" s="24">
        <f t="shared" ca="1" si="37"/>
        <v>3.9344635594634747E-2</v>
      </c>
      <c r="CQ37" s="24">
        <f t="shared" ca="1" si="37"/>
        <v>3.9780085578466462E-2</v>
      </c>
      <c r="CR37" s="24">
        <f t="shared" ca="1" si="37"/>
        <v>3.9411834536029255E-2</v>
      </c>
      <c r="CS37" s="24">
        <f>+[1]NAC!AX38</f>
        <v>4.5147707511329349E-2</v>
      </c>
      <c r="CT37" s="24"/>
      <c r="CU37" s="24">
        <f t="shared" ca="1" si="38"/>
        <v>0.54715331949256796</v>
      </c>
      <c r="CV37" s="24">
        <f t="shared" ca="1" si="39"/>
        <v>0.5484301068560109</v>
      </c>
      <c r="CW37" s="24">
        <f t="shared" ca="1" si="40"/>
        <v>0.54538848175220833</v>
      </c>
      <c r="CX37" s="24">
        <f t="shared" ca="1" si="41"/>
        <v>0.5449111865063867</v>
      </c>
      <c r="CY37" s="24">
        <f t="shared" ca="1" si="42"/>
        <v>0.54755012217484045</v>
      </c>
      <c r="CZ37" s="24">
        <f t="shared" ca="1" si="43"/>
        <v>0.54582556703108676</v>
      </c>
      <c r="DA37" s="24">
        <f t="shared" ca="1" si="44"/>
        <v>0.54736700587066545</v>
      </c>
      <c r="DB37" s="24">
        <f t="shared" ca="1" si="45"/>
        <v>0.54607481138972092</v>
      </c>
      <c r="DC37" s="24">
        <f t="shared" ca="1" si="46"/>
        <v>0.54529685466417122</v>
      </c>
      <c r="DD37" s="24">
        <f t="shared" ca="1" si="47"/>
        <v>0.54449980266314602</v>
      </c>
      <c r="DE37" s="48">
        <f t="shared" ca="1" si="48"/>
        <v>0.54598128139258484</v>
      </c>
      <c r="DF37" s="48">
        <f>+[1]NAC!AG38</f>
        <v>0.54482558087056776</v>
      </c>
      <c r="DG37" s="24">
        <f t="shared" ca="1" si="49"/>
        <v>2.6535168294219424E-3</v>
      </c>
    </row>
    <row r="38" spans="1:111" x14ac:dyDescent="0.25">
      <c r="A38">
        <f t="shared" si="36"/>
        <v>65</v>
      </c>
      <c r="B38" s="35">
        <f>+NAC!A38</f>
        <v>43709</v>
      </c>
      <c r="C38" s="19" cm="1">
        <f t="array" aca="1" ref="C38" ca="1">INDIRECT(_xlfn.CONCAT(C$4,"_d!",C$1,$A38))</f>
        <v>252.83381652832031</v>
      </c>
      <c r="D38" s="19" cm="1">
        <f t="array" aca="1" ref="D38" ca="1">INDIRECT(_xlfn.CONCAT(D$4,"_d!",D$1,$A38))</f>
        <v>251.24699401855469</v>
      </c>
      <c r="E38" s="19" cm="1">
        <f t="array" aca="1" ref="E38" ca="1">INDIRECT(_xlfn.CONCAT(E$4,"_d!",E$1,$A38))</f>
        <v>258.04559326171875</v>
      </c>
      <c r="F38" s="19" cm="1">
        <f t="array" aca="1" ref="F38" ca="1">INDIRECT(_xlfn.CONCAT(F$4,"_d!",F$1,$A38))</f>
        <v>255.23390197753906</v>
      </c>
      <c r="G38" s="19" cm="1">
        <f t="array" aca="1" ref="G38" ca="1">INDIRECT(_xlfn.CONCAT(G$4,"_d!",G$1,$A38))</f>
        <v>257.60870361328125</v>
      </c>
      <c r="H38" s="19" cm="1">
        <f t="array" aca="1" ref="H38" ca="1">INDIRECT(_xlfn.CONCAT(H$4,"_d!",H$1,$A38))</f>
        <v>253.36068725585938</v>
      </c>
      <c r="I38" s="42">
        <f t="shared" ca="1" si="15"/>
        <v>253.11965806090296</v>
      </c>
      <c r="J38" s="19" cm="1">
        <f t="array" aca="1" ref="J38" ca="1">INDIRECT(_xlfn.CONCAT(J$4,"_d!",J$1,$A38))</f>
        <v>251.7933349609375</v>
      </c>
      <c r="K38" s="19" cm="1">
        <f t="array" aca="1" ref="K38" ca="1">INDIRECT(_xlfn.CONCAT(K$4,"_d!",K$1,$A38))</f>
        <v>253.48332214355469</v>
      </c>
      <c r="L38" s="19" cm="1">
        <f t="array" aca="1" ref="L38" ca="1">INDIRECT(_xlfn.CONCAT(L$4,"_d!",L$1,$A38))</f>
        <v>258.54547119140625</v>
      </c>
      <c r="M38" s="19" cm="1">
        <f t="array" aca="1" ref="M38" ca="1">INDIRECT(_xlfn.CONCAT(M$4,"_d!",M$1,$A38))</f>
        <v>254.74090576171875</v>
      </c>
      <c r="N38" s="19" cm="1">
        <f t="array" aca="1" ref="N38" ca="1">INDIRECT(_xlfn.CONCAT(N$4,"_d!",N$1,$A38))</f>
        <v>257.96292114257813</v>
      </c>
      <c r="O38" s="19" cm="1">
        <f t="array" aca="1" ref="O38" ca="1">INDIRECT(_xlfn.CONCAT(O$4,"_d!",O$1,$A38))</f>
        <v>251.72344970703125</v>
      </c>
      <c r="P38" s="42">
        <f t="shared" ca="1" si="16"/>
        <v>253.33778420389527</v>
      </c>
      <c r="Q38" s="19" cm="1">
        <f t="array" aca="1" ref="Q38" ca="1">INDIRECT(_xlfn.CONCAT(Q$4,"_d!",Q$1,$A38))</f>
        <v>252.93315124511719</v>
      </c>
      <c r="R38" s="19" cm="1">
        <f t="array" aca="1" ref="R38" ca="1">INDIRECT(_xlfn.CONCAT(R$4,"_d!",R$1,$A38))</f>
        <v>253.60092163085938</v>
      </c>
      <c r="S38" s="19" cm="1">
        <f t="array" aca="1" ref="S38" ca="1">INDIRECT(_xlfn.CONCAT(S$4,"_d!",S$1,$A38))</f>
        <v>259.40374755859375</v>
      </c>
      <c r="T38" s="19" cm="1">
        <f t="array" aca="1" ref="T38" ca="1">INDIRECT(_xlfn.CONCAT(T$4,"_d!",T$1,$A38))</f>
        <v>256.83370971679688</v>
      </c>
      <c r="U38" s="19" cm="1">
        <f t="array" aca="1" ref="U38" ca="1">INDIRECT(_xlfn.CONCAT(U$4,"_d!",U$1,$A38))</f>
        <v>258.95071411132813</v>
      </c>
      <c r="V38" s="19" cm="1">
        <f t="array" aca="1" ref="V38" ca="1">INDIRECT(_xlfn.CONCAT(V$4,"_d!",V$1,$A38))</f>
        <v>253.79534912109375</v>
      </c>
      <c r="W38" s="42">
        <f t="shared" ca="1" si="17"/>
        <v>254.21063401072476</v>
      </c>
      <c r="X38" s="19" cm="1">
        <f t="array" aca="1" ref="X38" ca="1">INDIRECT(_xlfn.CONCAT(X$4,"_d!",X$1,$A38))</f>
        <v>251.08731079101563</v>
      </c>
      <c r="Y38" s="19" cm="1">
        <f t="array" aca="1" ref="Y38" ca="1">INDIRECT(_xlfn.CONCAT(Y$4,"_d!",Y$1,$A38))</f>
        <v>251.71676635742188</v>
      </c>
      <c r="Z38" s="19" cm="1">
        <f t="array" aca="1" ref="Z38" ca="1">INDIRECT(_xlfn.CONCAT(Z$4,"_d!",Z$1,$A38))</f>
        <v>260.97573852539063</v>
      </c>
      <c r="AA38" s="19" cm="1">
        <f t="array" aca="1" ref="AA38" ca="1">INDIRECT(_xlfn.CONCAT(AA$4,"_d!",AA$1,$A38))</f>
        <v>254.94468688964844</v>
      </c>
      <c r="AB38" s="19" cm="1">
        <f t="array" aca="1" ref="AB38" ca="1">INDIRECT(_xlfn.CONCAT(AB$4,"_d!",AB$1,$A38))</f>
        <v>261.1671142578125</v>
      </c>
      <c r="AC38" s="19" cm="1">
        <f t="array" aca="1" ref="AC38" ca="1">INDIRECT(_xlfn.CONCAT(AC$4,"_d!",AC$1,$A38))</f>
        <v>255.97134399414063</v>
      </c>
      <c r="AD38" s="42">
        <f t="shared" ca="1" si="18"/>
        <v>253.0926896628182</v>
      </c>
      <c r="AE38" s="19" cm="1">
        <f t="array" aca="1" ref="AE38" ca="1">INDIRECT(_xlfn.CONCAT(AE$4,"_d!",AE$1,$A38))</f>
        <v>252.640380859375</v>
      </c>
      <c r="AF38" s="19" cm="1">
        <f t="array" aca="1" ref="AF38" ca="1">INDIRECT(_xlfn.CONCAT(AF$4,"_d!",AF$1,$A38))</f>
        <v>254.1026611328125</v>
      </c>
      <c r="AG38" s="19" cm="1">
        <f t="array" aca="1" ref="AG38" ca="1">INDIRECT(_xlfn.CONCAT(AG$4,"_d!",AG$1,$A38))</f>
        <v>260.33123779296875</v>
      </c>
      <c r="AH38" s="19" cm="1">
        <f t="array" aca="1" ref="AH38" ca="1">INDIRECT(_xlfn.CONCAT(AH$4,"_d!",AH$1,$A38))</f>
        <v>257.147216796875</v>
      </c>
      <c r="AI38" s="19" cm="1">
        <f t="array" aca="1" ref="AI38" ca="1">INDIRECT(_xlfn.CONCAT(AI$4,"_d!",AI$1,$A38))</f>
        <v>259.544677734375</v>
      </c>
      <c r="AJ38" s="19" cm="1">
        <f t="array" aca="1" ref="AJ38" ca="1">INDIRECT(_xlfn.CONCAT(AJ$4,"_d!",AJ$1,$A38))</f>
        <v>255.77676391601563</v>
      </c>
      <c r="AK38" s="42">
        <f t="shared" ca="1" si="19"/>
        <v>254.48391153172554</v>
      </c>
      <c r="AL38" s="19" cm="1">
        <f t="array" aca="1" ref="AL38" ca="1">INDIRECT(_xlfn.CONCAT(AL$4,"_d!",AL$1,$A38))</f>
        <v>252.22604370117188</v>
      </c>
      <c r="AM38" s="19" cm="1">
        <f t="array" aca="1" ref="AM38" ca="1">INDIRECT(_xlfn.CONCAT(AM$4,"_d!",AM$1,$A38))</f>
        <v>253.89248657226563</v>
      </c>
      <c r="AN38" s="19" cm="1">
        <f t="array" aca="1" ref="AN38" ca="1">INDIRECT(_xlfn.CONCAT(AN$4,"_d!",AN$1,$A38))</f>
        <v>260.17169189453125</v>
      </c>
      <c r="AO38" s="19" cm="1">
        <f t="array" aca="1" ref="AO38" ca="1">INDIRECT(_xlfn.CONCAT(AO$4,"_d!",AO$1,$A38))</f>
        <v>254.00701904296875</v>
      </c>
      <c r="AP38" s="19" cm="1">
        <f t="array" aca="1" ref="AP38" ca="1">INDIRECT(_xlfn.CONCAT(AP$4,"_d!",AP$1,$A38))</f>
        <v>260.72628784179688</v>
      </c>
      <c r="AQ38" s="19" cm="1">
        <f t="array" aca="1" ref="AQ38" ca="1">INDIRECT(_xlfn.CONCAT(AQ$4,"_d!",AQ$1,$A38))</f>
        <v>253.76797485351563</v>
      </c>
      <c r="AR38" s="42">
        <f t="shared" ca="1" si="20"/>
        <v>254.03765342760002</v>
      </c>
      <c r="AS38" s="19" cm="1">
        <f t="array" aca="1" ref="AS38" ca="1">INDIRECT(_xlfn.CONCAT(AS$4,"_d!",AS$1,$A38))</f>
        <v>251.98583984375</v>
      </c>
      <c r="AT38" s="19" cm="1">
        <f t="array" aca="1" ref="AT38" ca="1">INDIRECT(_xlfn.CONCAT(AT$4,"_d!",AT$1,$A38))</f>
        <v>255.15122985839844</v>
      </c>
      <c r="AU38" s="19" cm="1">
        <f t="array" aca="1" ref="AU38" ca="1">INDIRECT(_xlfn.CONCAT(AU$4,"_d!",AU$1,$A38))</f>
        <v>260.34878540039063</v>
      </c>
      <c r="AV38" s="19" cm="1">
        <f t="array" aca="1" ref="AV38" ca="1">INDIRECT(_xlfn.CONCAT(AV$4,"_d!",AV$1,$A38))</f>
        <v>257.69003295898438</v>
      </c>
      <c r="AW38" s="19" cm="1">
        <f t="array" aca="1" ref="AW38" ca="1">INDIRECT(_xlfn.CONCAT(AW$4,"_d!",AW$1,$A38))</f>
        <v>260.99310302734375</v>
      </c>
      <c r="AX38" s="19" cm="1">
        <f t="array" aca="1" ref="AX38" ca="1">INDIRECT(_xlfn.CONCAT(AX$4,"_d!",AX$1,$A38))</f>
        <v>253.84358215332031</v>
      </c>
      <c r="AY38" s="42">
        <f t="shared" ca="1" si="21"/>
        <v>254.54009776612651</v>
      </c>
      <c r="AZ38" s="19" cm="1">
        <f t="array" aca="1" ref="AZ38" ca="1">INDIRECT(_xlfn.CONCAT(AZ$4,"_d!",AZ$1,$A38))</f>
        <v>252.55848693847656</v>
      </c>
      <c r="BA38" s="19" cm="1">
        <f t="array" aca="1" ref="BA38" ca="1">INDIRECT(_xlfn.CONCAT(BA$4,"_d!",BA$1,$A38))</f>
        <v>253.19174194335938</v>
      </c>
      <c r="BB38" s="19" cm="1">
        <f t="array" aca="1" ref="BB38" ca="1">INDIRECT(_xlfn.CONCAT(BB$4,"_d!",BB$1,$A38))</f>
        <v>261.06719970703125</v>
      </c>
      <c r="BC38" s="19" cm="1">
        <f t="array" aca="1" ref="BC38" ca="1">INDIRECT(_xlfn.CONCAT(BC$4,"_d!",BC$1,$A38))</f>
        <v>254.89628601074219</v>
      </c>
      <c r="BD38" s="19" cm="1">
        <f t="array" aca="1" ref="BD38" ca="1">INDIRECT(_xlfn.CONCAT(BD$4,"_d!",BD$1,$A38))</f>
        <v>260.78372192382813</v>
      </c>
      <c r="BE38" s="19" cm="1">
        <f t="array" aca="1" ref="BE38" ca="1">INDIRECT(_xlfn.CONCAT(BE$4,"_d!",BE$1,$A38))</f>
        <v>256.50106811523438</v>
      </c>
      <c r="BF38" s="42">
        <f t="shared" ca="1" si="22"/>
        <v>254.22553946118347</v>
      </c>
      <c r="BG38" s="19" cm="1">
        <f t="array" aca="1" ref="BG38" ca="1">INDIRECT(_xlfn.CONCAT(BG$4,"_d!",BG$1,$A38))</f>
        <v>252.43690490722656</v>
      </c>
      <c r="BH38" s="19" cm="1">
        <f t="array" aca="1" ref="BH38" ca="1">INDIRECT(_xlfn.CONCAT(BH$4,"_d!",BH$1,$A38))</f>
        <v>254.04605102539063</v>
      </c>
      <c r="BI38" s="19" cm="1">
        <f t="array" aca="1" ref="BI38" ca="1">INDIRECT(_xlfn.CONCAT(BI$4,"_d!",BI$1,$A38))</f>
        <v>262.07537841796875</v>
      </c>
      <c r="BJ38" s="19" cm="1">
        <f t="array" aca="1" ref="BJ38" ca="1">INDIRECT(_xlfn.CONCAT(BJ$4,"_d!",BJ$1,$A38))</f>
        <v>256.72665405273438</v>
      </c>
      <c r="BK38" s="19" cm="1">
        <f t="array" aca="1" ref="BK38" ca="1">INDIRECT(_xlfn.CONCAT(BK$4,"_d!",BK$1,$A38))</f>
        <v>262.18154907226563</v>
      </c>
      <c r="BL38" s="19" cm="1">
        <f t="array" aca="1" ref="BL38" ca="1">INDIRECT(_xlfn.CONCAT(BL$4,"_d!",BL$1,$A38))</f>
        <v>256.35696411132813</v>
      </c>
      <c r="BM38" s="42">
        <f t="shared" ca="1" si="23"/>
        <v>254.68456995878577</v>
      </c>
      <c r="BN38" s="19" cm="1">
        <f t="array" aca="1" ref="BN38" ca="1">INDIRECT(_xlfn.CONCAT(BN$4,"_d!",BN$1,$A38))</f>
        <v>251.68568420410156</v>
      </c>
      <c r="BO38" s="19" cm="1">
        <f t="array" aca="1" ref="BO38" ca="1">INDIRECT(_xlfn.CONCAT(BO$4,"_d!",BO$1,$A38))</f>
        <v>253.88095092773438</v>
      </c>
      <c r="BP38" s="19" cm="1">
        <f t="array" aca="1" ref="BP38" ca="1">INDIRECT(_xlfn.CONCAT(BP$4,"_d!",BP$1,$A38))</f>
        <v>260.43020629882813</v>
      </c>
      <c r="BQ38" s="19" cm="1">
        <f t="array" aca="1" ref="BQ38" ca="1">INDIRECT(_xlfn.CONCAT(BQ$4,"_d!",BQ$1,$A38))</f>
        <v>252.31886291503906</v>
      </c>
      <c r="BR38" s="19" cm="1">
        <f t="array" aca="1" ref="BR38" ca="1">INDIRECT(_xlfn.CONCAT(BR$4,"_d!",BR$1,$A38))</f>
        <v>261.5394287109375</v>
      </c>
      <c r="BS38" s="19" cm="1">
        <f t="array" aca="1" ref="BS38" ca="1">INDIRECT(_xlfn.CONCAT(BS$4,"_d!",BS$1,$A38))</f>
        <v>257.63345336914063</v>
      </c>
      <c r="BT38" s="42">
        <f t="shared" ca="1" si="24"/>
        <v>254.02081865793625</v>
      </c>
      <c r="BU38" s="42"/>
      <c r="BV38" s="45">
        <f t="shared" ca="1" si="25"/>
        <v>253.11965806090296</v>
      </c>
      <c r="BW38" s="45">
        <f t="shared" ca="1" si="26"/>
        <v>253.33778420389527</v>
      </c>
      <c r="BX38" s="45">
        <f t="shared" ca="1" si="27"/>
        <v>254.21063401072476</v>
      </c>
      <c r="BY38" s="45">
        <f t="shared" ca="1" si="28"/>
        <v>253.0926896628182</v>
      </c>
      <c r="BZ38" s="45">
        <f t="shared" ca="1" si="29"/>
        <v>254.48391153172554</v>
      </c>
      <c r="CA38" s="45">
        <f t="shared" ca="1" si="30"/>
        <v>254.03765342760002</v>
      </c>
      <c r="CB38" s="45">
        <f t="shared" ca="1" si="31"/>
        <v>254.54009776612651</v>
      </c>
      <c r="CC38" s="45">
        <f t="shared" ca="1" si="32"/>
        <v>254.22553946118347</v>
      </c>
      <c r="CD38" s="45">
        <f t="shared" ca="1" si="33"/>
        <v>254.68456995878577</v>
      </c>
      <c r="CE38" s="45">
        <f t="shared" ca="1" si="34"/>
        <v>254.02081865793625</v>
      </c>
      <c r="CF38" s="45" cm="1">
        <f t="array" aca="1" ref="CF38" ca="1">+SUMPRODUCT($BV$3:$CE$3/100,$BV38:$CE38)</f>
        <v>254.0582232329686</v>
      </c>
      <c r="CG38" s="24"/>
      <c r="CH38" s="24">
        <f t="shared" ca="1" si="37"/>
        <v>5.8274832530301079E-2</v>
      </c>
      <c r="CI38" s="24">
        <f t="shared" ca="1" si="37"/>
        <v>5.9127516273953962E-2</v>
      </c>
      <c r="CJ38" s="24">
        <f t="shared" ca="1" si="37"/>
        <v>5.7912861622963829E-2</v>
      </c>
      <c r="CK38" s="24">
        <f t="shared" ca="1" si="37"/>
        <v>5.8526231872978229E-2</v>
      </c>
      <c r="CL38" s="24">
        <f t="shared" ca="1" si="37"/>
        <v>5.8922500247658105E-2</v>
      </c>
      <c r="CM38" s="24">
        <f t="shared" ca="1" si="37"/>
        <v>5.8395285795586505E-2</v>
      </c>
      <c r="CN38" s="24">
        <f t="shared" ca="1" si="37"/>
        <v>5.8805361314030469E-2</v>
      </c>
      <c r="CO38" s="24">
        <f t="shared" ca="1" si="37"/>
        <v>5.880932311564635E-2</v>
      </c>
      <c r="CP38" s="24">
        <f t="shared" ca="1" si="37"/>
        <v>5.8350006284603628E-2</v>
      </c>
      <c r="CQ38" s="24">
        <f t="shared" ca="1" si="37"/>
        <v>5.952895358888366E-2</v>
      </c>
      <c r="CR38" s="24">
        <f t="shared" ca="1" si="37"/>
        <v>5.8746587586109067E-2</v>
      </c>
      <c r="CS38" s="24">
        <f>+[1]NAC!AX39</f>
        <v>5.7197147606380172E-2</v>
      </c>
      <c r="CT38" s="24"/>
      <c r="CU38" s="24">
        <f t="shared" ca="1" si="38"/>
        <v>0.53686145571640775</v>
      </c>
      <c r="CV38" s="24">
        <f t="shared" ca="1" si="39"/>
        <v>0.53860768509155443</v>
      </c>
      <c r="CW38" s="24">
        <f t="shared" ca="1" si="40"/>
        <v>0.53588146320384777</v>
      </c>
      <c r="CX38" s="24">
        <f t="shared" ca="1" si="41"/>
        <v>0.5340929452125065</v>
      </c>
      <c r="CY38" s="24">
        <f t="shared" ca="1" si="42"/>
        <v>0.53872557581356961</v>
      </c>
      <c r="CZ38" s="24">
        <f t="shared" ca="1" si="43"/>
        <v>0.53665828175226293</v>
      </c>
      <c r="DA38" s="24">
        <f t="shared" ca="1" si="44"/>
        <v>0.53697408747023401</v>
      </c>
      <c r="DB38" s="24">
        <f t="shared" ca="1" si="45"/>
        <v>0.53601382426761601</v>
      </c>
      <c r="DC38" s="24">
        <f t="shared" ca="1" si="46"/>
        <v>0.53634794986140855</v>
      </c>
      <c r="DD38" s="24">
        <f t="shared" ca="1" si="47"/>
        <v>0.5350270793212808</v>
      </c>
      <c r="DE38" s="48">
        <f t="shared" ca="1" si="48"/>
        <v>0.53632102741592202</v>
      </c>
      <c r="DF38" s="48">
        <f>+[1]NAC!AG39</f>
        <v>0.53542005697226358</v>
      </c>
      <c r="DG38" s="24">
        <f t="shared" ca="1" si="49"/>
        <v>1.8343763951269576E-3</v>
      </c>
    </row>
    <row r="39" spans="1:111" x14ac:dyDescent="0.25">
      <c r="A39">
        <f t="shared" si="36"/>
        <v>66</v>
      </c>
      <c r="B39" s="35">
        <f>+NAC!A39</f>
        <v>43739</v>
      </c>
      <c r="C39" s="19" cm="1">
        <f t="array" aca="1" ref="C39" ca="1">INDIRECT(_xlfn.CONCAT(C$4,"_d!",C$1,$A39))</f>
        <v>260.4793701171875</v>
      </c>
      <c r="D39" s="19" cm="1">
        <f t="array" aca="1" ref="D39" ca="1">INDIRECT(_xlfn.CONCAT(D$4,"_d!",D$1,$A39))</f>
        <v>259.32403564453125</v>
      </c>
      <c r="E39" s="19" cm="1">
        <f t="array" aca="1" ref="E39" ca="1">INDIRECT(_xlfn.CONCAT(E$4,"_d!",E$1,$A39))</f>
        <v>264.75006103515625</v>
      </c>
      <c r="F39" s="19" cm="1">
        <f t="array" aca="1" ref="F39" ca="1">INDIRECT(_xlfn.CONCAT(F$4,"_d!",F$1,$A39))</f>
        <v>262.98275756835938</v>
      </c>
      <c r="G39" s="19" cm="1">
        <f t="array" aca="1" ref="G39" ca="1">INDIRECT(_xlfn.CONCAT(G$4,"_d!",G$1,$A39))</f>
        <v>266.62701416015625</v>
      </c>
      <c r="H39" s="19" cm="1">
        <f t="array" aca="1" ref="H39" ca="1">INDIRECT(_xlfn.CONCAT(H$4,"_d!",H$1,$A39))</f>
        <v>261.41159057617188</v>
      </c>
      <c r="I39" s="42">
        <f t="shared" ca="1" si="15"/>
        <v>260.94467749455106</v>
      </c>
      <c r="J39" s="19" cm="1">
        <f t="array" aca="1" ref="J39" ca="1">INDIRECT(_xlfn.CONCAT(J$4,"_d!",J$1,$A39))</f>
        <v>259.538330078125</v>
      </c>
      <c r="K39" s="19" cm="1">
        <f t="array" aca="1" ref="K39" ca="1">INDIRECT(_xlfn.CONCAT(K$4,"_d!",K$1,$A39))</f>
        <v>261.90966796875</v>
      </c>
      <c r="L39" s="19" cm="1">
        <f t="array" aca="1" ref="L39" ca="1">INDIRECT(_xlfn.CONCAT(L$4,"_d!",L$1,$A39))</f>
        <v>265.29190063476563</v>
      </c>
      <c r="M39" s="19" cm="1">
        <f t="array" aca="1" ref="M39" ca="1">INDIRECT(_xlfn.CONCAT(M$4,"_d!",M$1,$A39))</f>
        <v>262.54617309570313</v>
      </c>
      <c r="N39" s="19" cm="1">
        <f t="array" aca="1" ref="N39" ca="1">INDIRECT(_xlfn.CONCAT(N$4,"_d!",N$1,$A39))</f>
        <v>267.22210693359375</v>
      </c>
      <c r="O39" s="19" cm="1">
        <f t="array" aca="1" ref="O39" ca="1">INDIRECT(_xlfn.CONCAT(O$4,"_d!",O$1,$A39))</f>
        <v>259.60671997070313</v>
      </c>
      <c r="P39" s="42">
        <f t="shared" ca="1" si="16"/>
        <v>261.33019956516705</v>
      </c>
      <c r="Q39" s="19" cm="1">
        <f t="array" aca="1" ref="Q39" ca="1">INDIRECT(_xlfn.CONCAT(Q$4,"_d!",Q$1,$A39))</f>
        <v>260.64459228515625</v>
      </c>
      <c r="R39" s="19" cm="1">
        <f t="array" aca="1" ref="R39" ca="1">INDIRECT(_xlfn.CONCAT(R$4,"_d!",R$1,$A39))</f>
        <v>261.97869873046875</v>
      </c>
      <c r="S39" s="19" cm="1">
        <f t="array" aca="1" ref="S39" ca="1">INDIRECT(_xlfn.CONCAT(S$4,"_d!",S$1,$A39))</f>
        <v>266.2879638671875</v>
      </c>
      <c r="T39" s="19" cm="1">
        <f t="array" aca="1" ref="T39" ca="1">INDIRECT(_xlfn.CONCAT(T$4,"_d!",T$1,$A39))</f>
        <v>264.91891479492188</v>
      </c>
      <c r="U39" s="19" cm="1">
        <f t="array" aca="1" ref="U39" ca="1">INDIRECT(_xlfn.CONCAT(U$4,"_d!",U$1,$A39))</f>
        <v>268.24954223632813</v>
      </c>
      <c r="V39" s="19" cm="1">
        <f t="array" aca="1" ref="V39" ca="1">INDIRECT(_xlfn.CONCAT(V$4,"_d!",V$1,$A39))</f>
        <v>261.73837280273438</v>
      </c>
      <c r="W39" s="42">
        <f t="shared" ca="1" si="17"/>
        <v>262.20140576261724</v>
      </c>
      <c r="X39" s="19" cm="1">
        <f t="array" aca="1" ref="X39" ca="1">INDIRECT(_xlfn.CONCAT(X$4,"_d!",X$1,$A39))</f>
        <v>259.121826171875</v>
      </c>
      <c r="Y39" s="19" cm="1">
        <f t="array" aca="1" ref="Y39" ca="1">INDIRECT(_xlfn.CONCAT(Y$4,"_d!",Y$1,$A39))</f>
        <v>260.22598266601563</v>
      </c>
      <c r="Z39" s="19" cm="1">
        <f t="array" aca="1" ref="Z39" ca="1">INDIRECT(_xlfn.CONCAT(Z$4,"_d!",Z$1,$A39))</f>
        <v>267.82952880859375</v>
      </c>
      <c r="AA39" s="19" cm="1">
        <f t="array" aca="1" ref="AA39" ca="1">INDIRECT(_xlfn.CONCAT(AA$4,"_d!",AA$1,$A39))</f>
        <v>263.1646728515625</v>
      </c>
      <c r="AB39" s="19" cm="1">
        <f t="array" aca="1" ref="AB39" ca="1">INDIRECT(_xlfn.CONCAT(AB$4,"_d!",AB$1,$A39))</f>
        <v>270.61602783203125</v>
      </c>
      <c r="AC39" s="19" cm="1">
        <f t="array" aca="1" ref="AC39" ca="1">INDIRECT(_xlfn.CONCAT(AC$4,"_d!",AC$1,$A39))</f>
        <v>264.10003662109375</v>
      </c>
      <c r="AD39" s="42">
        <f t="shared" ca="1" si="18"/>
        <v>261.29027829011517</v>
      </c>
      <c r="AE39" s="19" cm="1">
        <f t="array" aca="1" ref="AE39" ca="1">INDIRECT(_xlfn.CONCAT(AE$4,"_d!",AE$1,$A39))</f>
        <v>260.45635986328125</v>
      </c>
      <c r="AF39" s="19" cm="1">
        <f t="array" aca="1" ref="AF39" ca="1">INDIRECT(_xlfn.CONCAT(AF$4,"_d!",AF$1,$A39))</f>
        <v>262.7803955078125</v>
      </c>
      <c r="AG39" s="19" cm="1">
        <f t="array" aca="1" ref="AG39" ca="1">INDIRECT(_xlfn.CONCAT(AG$4,"_d!",AG$1,$A39))</f>
        <v>267.38980102539063</v>
      </c>
      <c r="AH39" s="19" cm="1">
        <f t="array" aca="1" ref="AH39" ca="1">INDIRECT(_xlfn.CONCAT(AH$4,"_d!",AH$1,$A39))</f>
        <v>265.32858276367188</v>
      </c>
      <c r="AI39" s="19" cm="1">
        <f t="array" aca="1" ref="AI39" ca="1">INDIRECT(_xlfn.CONCAT(AI$4,"_d!",AI$1,$A39))</f>
        <v>268.99481201171875</v>
      </c>
      <c r="AJ39" s="19" cm="1">
        <f t="array" aca="1" ref="AJ39" ca="1">INDIRECT(_xlfn.CONCAT(AJ$4,"_d!",AJ$1,$A39))</f>
        <v>264.01812744140625</v>
      </c>
      <c r="AK39" s="42">
        <f t="shared" ca="1" si="19"/>
        <v>262.66208124482267</v>
      </c>
      <c r="AL39" s="19" cm="1">
        <f t="array" aca="1" ref="AL39" ca="1">INDIRECT(_xlfn.CONCAT(AL$4,"_d!",AL$1,$A39))</f>
        <v>259.98907470703125</v>
      </c>
      <c r="AM39" s="19" cm="1">
        <f t="array" aca="1" ref="AM39" ca="1">INDIRECT(_xlfn.CONCAT(AM$4,"_d!",AM$1,$A39))</f>
        <v>262.58889770507813</v>
      </c>
      <c r="AN39" s="19" cm="1">
        <f t="array" aca="1" ref="AN39" ca="1">INDIRECT(_xlfn.CONCAT(AN$4,"_d!",AN$1,$A39))</f>
        <v>267.40682983398438</v>
      </c>
      <c r="AO39" s="19" cm="1">
        <f t="array" aca="1" ref="AO39" ca="1">INDIRECT(_xlfn.CONCAT(AO$4,"_d!",AO$1,$A39))</f>
        <v>262.07247924804688</v>
      </c>
      <c r="AP39" s="19" cm="1">
        <f t="array" aca="1" ref="AP39" ca="1">INDIRECT(_xlfn.CONCAT(AP$4,"_d!",AP$1,$A39))</f>
        <v>270.48419189453125</v>
      </c>
      <c r="AQ39" s="19" cm="1">
        <f t="array" aca="1" ref="AQ39" ca="1">INDIRECT(_xlfn.CONCAT(AQ$4,"_d!",AQ$1,$A39))</f>
        <v>262.04171752929688</v>
      </c>
      <c r="AR39" s="42">
        <f t="shared" ca="1" si="20"/>
        <v>262.2277103409931</v>
      </c>
      <c r="AS39" s="19" cm="1">
        <f t="array" aca="1" ref="AS39" ca="1">INDIRECT(_xlfn.CONCAT(AS$4,"_d!",AS$1,$A39))</f>
        <v>259.89398193359375</v>
      </c>
      <c r="AT39" s="19" cm="1">
        <f t="array" aca="1" ref="AT39" ca="1">INDIRECT(_xlfn.CONCAT(AT$4,"_d!",AT$1,$A39))</f>
        <v>263.87680053710938</v>
      </c>
      <c r="AU39" s="19" cm="1">
        <f t="array" aca="1" ref="AU39" ca="1">INDIRECT(_xlfn.CONCAT(AU$4,"_d!",AU$1,$A39))</f>
        <v>268.008056640625</v>
      </c>
      <c r="AV39" s="19" cm="1">
        <f t="array" aca="1" ref="AV39" ca="1">INDIRECT(_xlfn.CONCAT(AV$4,"_d!",AV$1,$A39))</f>
        <v>266.12081909179688</v>
      </c>
      <c r="AW39" s="19" cm="1">
        <f t="array" aca="1" ref="AW39" ca="1">INDIRECT(_xlfn.CONCAT(AW$4,"_d!",AW$1,$A39))</f>
        <v>270.82537841796875</v>
      </c>
      <c r="AX39" s="19" cm="1">
        <f t="array" aca="1" ref="AX39" ca="1">INDIRECT(_xlfn.CONCAT(AX$4,"_d!",AX$1,$A39))</f>
        <v>262.09848022460938</v>
      </c>
      <c r="AY39" s="42">
        <f t="shared" ca="1" si="21"/>
        <v>262.85454267631582</v>
      </c>
      <c r="AZ39" s="19" cm="1">
        <f t="array" aca="1" ref="AZ39" ca="1">INDIRECT(_xlfn.CONCAT(AZ$4,"_d!",AZ$1,$A39))</f>
        <v>260.65625</v>
      </c>
      <c r="BA39" s="19" cm="1">
        <f t="array" aca="1" ref="BA39" ca="1">INDIRECT(_xlfn.CONCAT(BA$4,"_d!",BA$1,$A39))</f>
        <v>262.16912841796875</v>
      </c>
      <c r="BB39" s="19" cm="1">
        <f t="array" aca="1" ref="BB39" ca="1">INDIRECT(_xlfn.CONCAT(BB$4,"_d!",BB$1,$A39))</f>
        <v>268.66934204101563</v>
      </c>
      <c r="BC39" s="19" cm="1">
        <f t="array" aca="1" ref="BC39" ca="1">INDIRECT(_xlfn.CONCAT(BC$4,"_d!",BC$1,$A39))</f>
        <v>263.36590576171875</v>
      </c>
      <c r="BD39" s="19" cm="1">
        <f t="array" aca="1" ref="BD39" ca="1">INDIRECT(_xlfn.CONCAT(BD$4,"_d!",BD$1,$A39))</f>
        <v>270.64675903320313</v>
      </c>
      <c r="BE39" s="19" cm="1">
        <f t="array" aca="1" ref="BE39" ca="1">INDIRECT(_xlfn.CONCAT(BE$4,"_d!",BE$1,$A39))</f>
        <v>264.77734375</v>
      </c>
      <c r="BF39" s="42">
        <f t="shared" ca="1" si="22"/>
        <v>262.70491677005396</v>
      </c>
      <c r="BG39" s="19" cm="1">
        <f t="array" aca="1" ref="BG39" ca="1">INDIRECT(_xlfn.CONCAT(BG$4,"_d!",BG$1,$A39))</f>
        <v>260.6671142578125</v>
      </c>
      <c r="BH39" s="19" cm="1">
        <f t="array" aca="1" ref="BH39" ca="1">INDIRECT(_xlfn.CONCAT(BH$4,"_d!",BH$1,$A39))</f>
        <v>263.00015258789063</v>
      </c>
      <c r="BI39" s="19" cm="1">
        <f t="array" aca="1" ref="BI39" ca="1">INDIRECT(_xlfn.CONCAT(BI$4,"_d!",BI$1,$A39))</f>
        <v>269.99066162109375</v>
      </c>
      <c r="BJ39" s="19" cm="1">
        <f t="array" aca="1" ref="BJ39" ca="1">INDIRECT(_xlfn.CONCAT(BJ$4,"_d!",BJ$1,$A39))</f>
        <v>265.0040283203125</v>
      </c>
      <c r="BK39" s="19" cm="1">
        <f t="array" aca="1" ref="BK39" ca="1">INDIRECT(_xlfn.CONCAT(BK$4,"_d!",BK$1,$A39))</f>
        <v>272.07229614257813</v>
      </c>
      <c r="BL39" s="19" cm="1">
        <f t="array" aca="1" ref="BL39" ca="1">INDIRECT(_xlfn.CONCAT(BL$4,"_d!",BL$1,$A39))</f>
        <v>264.73385620117188</v>
      </c>
      <c r="BM39" s="42">
        <f t="shared" ca="1" si="23"/>
        <v>263.23688927733212</v>
      </c>
      <c r="BN39" s="19" cm="1">
        <f t="array" aca="1" ref="BN39" ca="1">INDIRECT(_xlfn.CONCAT(BN$4,"_d!",BN$1,$A39))</f>
        <v>260.32363891601563</v>
      </c>
      <c r="BO39" s="19" cm="1">
        <f t="array" aca="1" ref="BO39" ca="1">INDIRECT(_xlfn.CONCAT(BO$4,"_d!",BO$1,$A39))</f>
        <v>263.18011474609375</v>
      </c>
      <c r="BP39" s="19" cm="1">
        <f t="array" aca="1" ref="BP39" ca="1">INDIRECT(_xlfn.CONCAT(BP$4,"_d!",BP$1,$A39))</f>
        <v>268.76190185546875</v>
      </c>
      <c r="BQ39" s="19" cm="1">
        <f t="array" aca="1" ref="BQ39" ca="1">INDIRECT(_xlfn.CONCAT(BQ$4,"_d!",BQ$1,$A39))</f>
        <v>261.21719360351563</v>
      </c>
      <c r="BR39" s="19" cm="1">
        <f t="array" aca="1" ref="BR39" ca="1">INDIRECT(_xlfn.CONCAT(BR$4,"_d!",BR$1,$A39))</f>
        <v>271.970703125</v>
      </c>
      <c r="BS39" s="19" cm="1">
        <f t="array" aca="1" ref="BS39" ca="1">INDIRECT(_xlfn.CONCAT(BS$4,"_d!",BS$1,$A39))</f>
        <v>266.1156005859375</v>
      </c>
      <c r="BT39" s="42">
        <f t="shared" ca="1" si="24"/>
        <v>262.96069556900773</v>
      </c>
      <c r="BU39" s="42"/>
      <c r="BV39" s="45">
        <f t="shared" ca="1" si="25"/>
        <v>260.94467749455106</v>
      </c>
      <c r="BW39" s="45">
        <f t="shared" ca="1" si="26"/>
        <v>261.33019956516705</v>
      </c>
      <c r="BX39" s="45">
        <f t="shared" ca="1" si="27"/>
        <v>262.20140576261724</v>
      </c>
      <c r="BY39" s="45">
        <f t="shared" ca="1" si="28"/>
        <v>261.29027829011517</v>
      </c>
      <c r="BZ39" s="45">
        <f t="shared" ca="1" si="29"/>
        <v>262.66208124482267</v>
      </c>
      <c r="CA39" s="45">
        <f t="shared" ca="1" si="30"/>
        <v>262.2277103409931</v>
      </c>
      <c r="CB39" s="45">
        <f t="shared" ca="1" si="31"/>
        <v>262.85454267631582</v>
      </c>
      <c r="CC39" s="45">
        <f t="shared" ca="1" si="32"/>
        <v>262.70491677005396</v>
      </c>
      <c r="CD39" s="45">
        <f t="shared" ca="1" si="33"/>
        <v>263.23688927733212</v>
      </c>
      <c r="CE39" s="45">
        <f t="shared" ca="1" si="34"/>
        <v>262.96069556900773</v>
      </c>
      <c r="CF39" s="45" cm="1">
        <f t="array" aca="1" ref="CF39" ca="1">+SUMPRODUCT($BV$3:$CE$3/100,$BV39:$CE39)</f>
        <v>262.43380368370714</v>
      </c>
      <c r="CG39" s="24"/>
      <c r="CH39" s="24">
        <f t="shared" ca="1" si="37"/>
        <v>3.0914309436074427E-2</v>
      </c>
      <c r="CI39" s="24">
        <f t="shared" ca="1" si="37"/>
        <v>3.1548453723109882E-2</v>
      </c>
      <c r="CJ39" s="24">
        <f t="shared" ca="1" si="37"/>
        <v>3.1433664382251481E-2</v>
      </c>
      <c r="CK39" s="24">
        <f t="shared" ca="1" si="37"/>
        <v>3.2389669722259429E-2</v>
      </c>
      <c r="CL39" s="24">
        <f t="shared" ca="1" si="37"/>
        <v>3.2136293661446658E-2</v>
      </c>
      <c r="CM39" s="24">
        <f t="shared" ca="1" si="37"/>
        <v>3.2239539308007492E-2</v>
      </c>
      <c r="CN39" s="24">
        <f t="shared" ca="1" si="37"/>
        <v>3.2664578127995725E-2</v>
      </c>
      <c r="CO39" s="24">
        <f t="shared" ca="1" si="37"/>
        <v>3.3353758740534145E-2</v>
      </c>
      <c r="CP39" s="24">
        <f t="shared" ca="1" si="37"/>
        <v>3.3580044994207192E-2</v>
      </c>
      <c r="CQ39" s="24">
        <f t="shared" ca="1" si="37"/>
        <v>3.5193481220568312E-2</v>
      </c>
      <c r="CR39" s="24">
        <f t="shared" ca="1" si="37"/>
        <v>3.296716927386445E-2</v>
      </c>
      <c r="CS39" s="24">
        <f>+[1]NAC!AX40</f>
        <v>2.451324364984675E-2</v>
      </c>
      <c r="CT39" s="24"/>
      <c r="CU39" s="24">
        <f t="shared" ca="1" si="38"/>
        <v>0.50142332053699401</v>
      </c>
      <c r="CV39" s="24">
        <f t="shared" ca="1" si="39"/>
        <v>0.50428301682158194</v>
      </c>
      <c r="CW39" s="24">
        <f t="shared" ca="1" si="40"/>
        <v>0.50111871413104447</v>
      </c>
      <c r="CX39" s="24">
        <f t="shared" ca="1" si="41"/>
        <v>0.50233040759986736</v>
      </c>
      <c r="CY39" s="24">
        <f t="shared" ca="1" si="42"/>
        <v>0.50580529264848195</v>
      </c>
      <c r="CZ39" s="24">
        <f t="shared" ca="1" si="43"/>
        <v>0.50458986954097362</v>
      </c>
      <c r="DA39" s="24">
        <f t="shared" ca="1" si="44"/>
        <v>0.50483033551932865</v>
      </c>
      <c r="DB39" s="24">
        <f t="shared" ca="1" si="45"/>
        <v>0.50581468351056236</v>
      </c>
      <c r="DC39" s="24">
        <f t="shared" ca="1" si="46"/>
        <v>0.50681077089542037</v>
      </c>
      <c r="DD39" s="24">
        <f t="shared" ca="1" si="47"/>
        <v>0.50853218201266848</v>
      </c>
      <c r="DE39" s="48">
        <f t="shared" ca="1" si="48"/>
        <v>0.50525371780803763</v>
      </c>
      <c r="DF39" s="48">
        <f>+[1]NAC!AG40</f>
        <v>0.50485307552858982</v>
      </c>
      <c r="DG39" s="24">
        <f t="shared" ca="1" si="49"/>
        <v>-7.1088614756744661E-3</v>
      </c>
    </row>
    <row r="40" spans="1:111" x14ac:dyDescent="0.25">
      <c r="A40">
        <f t="shared" si="36"/>
        <v>67</v>
      </c>
      <c r="B40" s="35">
        <f>+NAC!A40</f>
        <v>43770</v>
      </c>
      <c r="C40" s="19" cm="1">
        <f t="array" aca="1" ref="C40" ca="1">INDIRECT(_xlfn.CONCAT(C$4,"_d!",C$1,$A40))</f>
        <v>271.87631225585938</v>
      </c>
      <c r="D40" s="19" cm="1">
        <f t="array" aca="1" ref="D40" ca="1">INDIRECT(_xlfn.CONCAT(D$4,"_d!",D$1,$A40))</f>
        <v>271.09707641601563</v>
      </c>
      <c r="E40" s="19" cm="1">
        <f t="array" aca="1" ref="E40" ca="1">INDIRECT(_xlfn.CONCAT(E$4,"_d!",E$1,$A40))</f>
        <v>274.73562622070313</v>
      </c>
      <c r="F40" s="19" cm="1">
        <f t="array" aca="1" ref="F40" ca="1">INDIRECT(_xlfn.CONCAT(F$4,"_d!",F$1,$A40))</f>
        <v>274.418212890625</v>
      </c>
      <c r="G40" s="19" cm="1">
        <f t="array" aca="1" ref="G40" ca="1">INDIRECT(_xlfn.CONCAT(G$4,"_d!",G$1,$A40))</f>
        <v>279.26885986328125</v>
      </c>
      <c r="H40" s="19" cm="1">
        <f t="array" aca="1" ref="H40" ca="1">INDIRECT(_xlfn.CONCAT(H$4,"_d!",H$1,$A40))</f>
        <v>273.63949584960938</v>
      </c>
      <c r="I40" s="42">
        <f t="shared" ca="1" si="15"/>
        <v>272.48137395401886</v>
      </c>
      <c r="J40" s="19" cm="1">
        <f t="array" aca="1" ref="J40" ca="1">INDIRECT(_xlfn.CONCAT(J$4,"_d!",J$1,$A40))</f>
        <v>270.94110107421875</v>
      </c>
      <c r="K40" s="19" cm="1">
        <f t="array" aca="1" ref="K40" ca="1">INDIRECT(_xlfn.CONCAT(K$4,"_d!",K$1,$A40))</f>
        <v>273.8472900390625</v>
      </c>
      <c r="L40" s="19" cm="1">
        <f t="array" aca="1" ref="L40" ca="1">INDIRECT(_xlfn.CONCAT(L$4,"_d!",L$1,$A40))</f>
        <v>275.46209716796875</v>
      </c>
      <c r="M40" s="19" cm="1">
        <f t="array" aca="1" ref="M40" ca="1">INDIRECT(_xlfn.CONCAT(M$4,"_d!",M$1,$A40))</f>
        <v>273.90673828125</v>
      </c>
      <c r="N40" s="19" cm="1">
        <f t="array" aca="1" ref="N40" ca="1">INDIRECT(_xlfn.CONCAT(N$4,"_d!",N$1,$A40))</f>
        <v>279.708984375</v>
      </c>
      <c r="O40" s="19" cm="1">
        <f t="array" aca="1" ref="O40" ca="1">INDIRECT(_xlfn.CONCAT(O$4,"_d!",O$1,$A40))</f>
        <v>271.73263549804688</v>
      </c>
      <c r="P40" s="42">
        <f t="shared" ca="1" si="16"/>
        <v>272.91849685398745</v>
      </c>
      <c r="Q40" s="19" cm="1">
        <f t="array" aca="1" ref="Q40" ca="1">INDIRECT(_xlfn.CONCAT(Q$4,"_d!",Q$1,$A40))</f>
        <v>271.89328002929688</v>
      </c>
      <c r="R40" s="19" cm="1">
        <f t="array" aca="1" ref="R40" ca="1">INDIRECT(_xlfn.CONCAT(R$4,"_d!",R$1,$A40))</f>
        <v>273.74224853515625</v>
      </c>
      <c r="S40" s="19" cm="1">
        <f t="array" aca="1" ref="S40" ca="1">INDIRECT(_xlfn.CONCAT(S$4,"_d!",S$1,$A40))</f>
        <v>276.56100463867188</v>
      </c>
      <c r="T40" s="19" cm="1">
        <f t="array" aca="1" ref="T40" ca="1">INDIRECT(_xlfn.CONCAT(T$4,"_d!",T$1,$A40))</f>
        <v>276.46340942382813</v>
      </c>
      <c r="U40" s="19" cm="1">
        <f t="array" aca="1" ref="U40" ca="1">INDIRECT(_xlfn.CONCAT(U$4,"_d!",U$1,$A40))</f>
        <v>280.59408569335938</v>
      </c>
      <c r="V40" s="19" cm="1">
        <f t="array" aca="1" ref="V40" ca="1">INDIRECT(_xlfn.CONCAT(V$4,"_d!",V$1,$A40))</f>
        <v>273.94781494140625</v>
      </c>
      <c r="W40" s="42">
        <f t="shared" ca="1" si="17"/>
        <v>273.6783136804105</v>
      </c>
      <c r="X40" s="19" cm="1">
        <f t="array" aca="1" ref="X40" ca="1">INDIRECT(_xlfn.CONCAT(X$4,"_d!",X$1,$A40))</f>
        <v>270.01522827148438</v>
      </c>
      <c r="Y40" s="19" cm="1">
        <f t="array" aca="1" ref="Y40" ca="1">INDIRECT(_xlfn.CONCAT(Y$4,"_d!",Y$1,$A40))</f>
        <v>272.03131103515625</v>
      </c>
      <c r="Z40" s="19" cm="1">
        <f t="array" aca="1" ref="Z40" ca="1">INDIRECT(_xlfn.CONCAT(Z$4,"_d!",Z$1,$A40))</f>
        <v>278.34555053710938</v>
      </c>
      <c r="AA40" s="19" cm="1">
        <f t="array" aca="1" ref="AA40" ca="1">INDIRECT(_xlfn.CONCAT(AA$4,"_d!",AA$1,$A40))</f>
        <v>274.289794921875</v>
      </c>
      <c r="AB40" s="19" cm="1">
        <f t="array" aca="1" ref="AB40" ca="1">INDIRECT(_xlfn.CONCAT(AB$4,"_d!",AB$1,$A40))</f>
        <v>283.01263427734375</v>
      </c>
      <c r="AC40" s="19" cm="1">
        <f t="array" aca="1" ref="AC40" ca="1">INDIRECT(_xlfn.CONCAT(AC$4,"_d!",AC$1,$A40))</f>
        <v>276.27053833007813</v>
      </c>
      <c r="AD40" s="42">
        <f t="shared" ca="1" si="18"/>
        <v>272.62729592359983</v>
      </c>
      <c r="AE40" s="19" cm="1">
        <f t="array" aca="1" ref="AE40" ca="1">INDIRECT(_xlfn.CONCAT(AE$4,"_d!",AE$1,$A40))</f>
        <v>271.494873046875</v>
      </c>
      <c r="AF40" s="19" cm="1">
        <f t="array" aca="1" ref="AF40" ca="1">INDIRECT(_xlfn.CONCAT(AF$4,"_d!",AF$1,$A40))</f>
        <v>274.8267822265625</v>
      </c>
      <c r="AG40" s="19" cm="1">
        <f t="array" aca="1" ref="AG40" ca="1">INDIRECT(_xlfn.CONCAT(AG$4,"_d!",AG$1,$A40))</f>
        <v>278.03921508789063</v>
      </c>
      <c r="AH40" s="19" cm="1">
        <f t="array" aca="1" ref="AH40" ca="1">INDIRECT(_xlfn.CONCAT(AH$4,"_d!",AH$1,$A40))</f>
        <v>276.82452392578125</v>
      </c>
      <c r="AI40" s="19" cm="1">
        <f t="array" aca="1" ref="AI40" ca="1">INDIRECT(_xlfn.CONCAT(AI$4,"_d!",AI$1,$A40))</f>
        <v>281.3861083984375</v>
      </c>
      <c r="AJ40" s="19" cm="1">
        <f t="array" aca="1" ref="AJ40" ca="1">INDIRECT(_xlfn.CONCAT(AJ$4,"_d!",AJ$1,$A40))</f>
        <v>276.60690307617188</v>
      </c>
      <c r="AK40" s="42">
        <f t="shared" ca="1" si="19"/>
        <v>274.19154484894341</v>
      </c>
      <c r="AL40" s="19" cm="1">
        <f t="array" aca="1" ref="AL40" ca="1">INDIRECT(_xlfn.CONCAT(AL$4,"_d!",AL$1,$A40))</f>
        <v>271.05337524414063</v>
      </c>
      <c r="AM40" s="19" cm="1">
        <f t="array" aca="1" ref="AM40" ca="1">INDIRECT(_xlfn.CONCAT(AM$4,"_d!",AM$1,$A40))</f>
        <v>274.37429809570313</v>
      </c>
      <c r="AN40" s="19" cm="1">
        <f t="array" aca="1" ref="AN40" ca="1">INDIRECT(_xlfn.CONCAT(AN$4,"_d!",AN$1,$A40))</f>
        <v>277.96047973632813</v>
      </c>
      <c r="AO40" s="19" cm="1">
        <f t="array" aca="1" ref="AO40" ca="1">INDIRECT(_xlfn.CONCAT(AO$4,"_d!",AO$1,$A40))</f>
        <v>273.58624267578125</v>
      </c>
      <c r="AP40" s="19" cm="1">
        <f t="array" aca="1" ref="AP40" ca="1">INDIRECT(_xlfn.CONCAT(AP$4,"_d!",AP$1,$A40))</f>
        <v>282.88168334960938</v>
      </c>
      <c r="AQ40" s="19" cm="1">
        <f t="array" aca="1" ref="AQ40" ca="1">INDIRECT(_xlfn.CONCAT(AQ$4,"_d!",AQ$1,$A40))</f>
        <v>274.13082885742188</v>
      </c>
      <c r="AR40" s="42">
        <f t="shared" ca="1" si="20"/>
        <v>273.64777190985484</v>
      </c>
      <c r="AS40" s="19" cm="1">
        <f t="array" aca="1" ref="AS40" ca="1">INDIRECT(_xlfn.CONCAT(AS$4,"_d!",AS$1,$A40))</f>
        <v>270.74966430664063</v>
      </c>
      <c r="AT40" s="19" cm="1">
        <f t="array" aca="1" ref="AT40" ca="1">INDIRECT(_xlfn.CONCAT(AT$4,"_d!",AT$1,$A40))</f>
        <v>275.76632690429688</v>
      </c>
      <c r="AU40" s="19" cm="1">
        <f t="array" aca="1" ref="AU40" ca="1">INDIRECT(_xlfn.CONCAT(AU$4,"_d!",AU$1,$A40))</f>
        <v>278.34097290039063</v>
      </c>
      <c r="AV40" s="19" cm="1">
        <f t="array" aca="1" ref="AV40" ca="1">INDIRECT(_xlfn.CONCAT(AV$4,"_d!",AV$1,$A40))</f>
        <v>277.78866577148438</v>
      </c>
      <c r="AW40" s="19" cm="1">
        <f t="array" aca="1" ref="AW40" ca="1">INDIRECT(_xlfn.CONCAT(AW$4,"_d!",AW$1,$A40))</f>
        <v>282.902587890625</v>
      </c>
      <c r="AX40" s="19" cm="1">
        <f t="array" aca="1" ref="AX40" ca="1">INDIRECT(_xlfn.CONCAT(AX$4,"_d!",AX$1,$A40))</f>
        <v>274.12203979492188</v>
      </c>
      <c r="AY40" s="42">
        <f t="shared" ca="1" si="21"/>
        <v>274.18470111949154</v>
      </c>
      <c r="AZ40" s="19" cm="1">
        <f t="array" aca="1" ref="AZ40" ca="1">INDIRECT(_xlfn.CONCAT(AZ$4,"_d!",AZ$1,$A40))</f>
        <v>271.45346069335938</v>
      </c>
      <c r="BA40" s="19" cm="1">
        <f t="array" aca="1" ref="BA40" ca="1">INDIRECT(_xlfn.CONCAT(BA$4,"_d!",BA$1,$A40))</f>
        <v>273.74169921875</v>
      </c>
      <c r="BB40" s="19" cm="1">
        <f t="array" aca="1" ref="BB40" ca="1">INDIRECT(_xlfn.CONCAT(BB$4,"_d!",BB$1,$A40))</f>
        <v>279.11965942382813</v>
      </c>
      <c r="BC40" s="19" cm="1">
        <f t="array" aca="1" ref="BC40" ca="1">INDIRECT(_xlfn.CONCAT(BC$4,"_d!",BC$1,$A40))</f>
        <v>274.69223022460938</v>
      </c>
      <c r="BD40" s="19" cm="1">
        <f t="array" aca="1" ref="BD40" ca="1">INDIRECT(_xlfn.CONCAT(BD$4,"_d!",BD$1,$A40))</f>
        <v>282.58468627929688</v>
      </c>
      <c r="BE40" s="19" cm="1">
        <f t="array" aca="1" ref="BE40" ca="1">INDIRECT(_xlfn.CONCAT(BE$4,"_d!",BE$1,$A40))</f>
        <v>276.85552978515625</v>
      </c>
      <c r="BF40" s="42">
        <f t="shared" ca="1" si="22"/>
        <v>273.89506601320369</v>
      </c>
      <c r="BG40" s="19" cm="1">
        <f t="array" aca="1" ref="BG40" ca="1">INDIRECT(_xlfn.CONCAT(BG$4,"_d!",BG$1,$A40))</f>
        <v>271.35446166992188</v>
      </c>
      <c r="BH40" s="19" cm="1">
        <f t="array" aca="1" ref="BH40" ca="1">INDIRECT(_xlfn.CONCAT(BH$4,"_d!",BH$1,$A40))</f>
        <v>274.617431640625</v>
      </c>
      <c r="BI40" s="19" cm="1">
        <f t="array" aca="1" ref="BI40" ca="1">INDIRECT(_xlfn.CONCAT(BI$4,"_d!",BI$1,$A40))</f>
        <v>280.19024658203125</v>
      </c>
      <c r="BJ40" s="19" cm="1">
        <f t="array" aca="1" ref="BJ40" ca="1">INDIRECT(_xlfn.CONCAT(BJ$4,"_d!",BJ$1,$A40))</f>
        <v>276.078369140625</v>
      </c>
      <c r="BK40" s="19" cm="1">
        <f t="array" aca="1" ref="BK40" ca="1">INDIRECT(_xlfn.CONCAT(BK$4,"_d!",BK$1,$A40))</f>
        <v>283.949951171875</v>
      </c>
      <c r="BL40" s="19" cm="1">
        <f t="array" aca="1" ref="BL40" ca="1">INDIRECT(_xlfn.CONCAT(BL$4,"_d!",BL$1,$A40))</f>
        <v>276.5721435546875</v>
      </c>
      <c r="BM40" s="42">
        <f t="shared" ca="1" si="23"/>
        <v>274.34588595351124</v>
      </c>
      <c r="BN40" s="19" cm="1">
        <f t="array" aca="1" ref="BN40" ca="1">INDIRECT(_xlfn.CONCAT(BN$4,"_d!",BN$1,$A40))</f>
        <v>270.40618896484375</v>
      </c>
      <c r="BO40" s="19" cm="1">
        <f t="array" aca="1" ref="BO40" ca="1">INDIRECT(_xlfn.CONCAT(BO$4,"_d!",BO$1,$A40))</f>
        <v>274.492431640625</v>
      </c>
      <c r="BP40" s="19" cm="1">
        <f t="array" aca="1" ref="BP40" ca="1">INDIRECT(_xlfn.CONCAT(BP$4,"_d!",BP$1,$A40))</f>
        <v>278.86834716796875</v>
      </c>
      <c r="BQ40" s="19" cm="1">
        <f t="array" aca="1" ref="BQ40" ca="1">INDIRECT(_xlfn.CONCAT(BQ$4,"_d!",BQ$1,$A40))</f>
        <v>272.38369750976563</v>
      </c>
      <c r="BR40" s="19" cm="1">
        <f t="array" aca="1" ref="BR40" ca="1">INDIRECT(_xlfn.CONCAT(BR$4,"_d!",BR$1,$A40))</f>
        <v>283.65274047851563</v>
      </c>
      <c r="BS40" s="19" cm="1">
        <f t="array" aca="1" ref="BS40" ca="1">INDIRECT(_xlfn.CONCAT(BS$4,"_d!",BS$1,$A40))</f>
        <v>277.74447631835938</v>
      </c>
      <c r="BT40" s="42">
        <f t="shared" ca="1" si="24"/>
        <v>273.68036386977718</v>
      </c>
      <c r="BU40" s="42"/>
      <c r="BV40" s="45">
        <f t="shared" ca="1" si="25"/>
        <v>272.48137395401886</v>
      </c>
      <c r="BW40" s="45">
        <f t="shared" ca="1" si="26"/>
        <v>272.91849685398745</v>
      </c>
      <c r="BX40" s="45">
        <f t="shared" ca="1" si="27"/>
        <v>273.6783136804105</v>
      </c>
      <c r="BY40" s="45">
        <f t="shared" ca="1" si="28"/>
        <v>272.62729592359983</v>
      </c>
      <c r="BZ40" s="45">
        <f t="shared" ca="1" si="29"/>
        <v>274.19154484894341</v>
      </c>
      <c r="CA40" s="45">
        <f t="shared" ca="1" si="30"/>
        <v>273.64777190985484</v>
      </c>
      <c r="CB40" s="45">
        <f t="shared" ca="1" si="31"/>
        <v>274.18470111949154</v>
      </c>
      <c r="CC40" s="45">
        <f t="shared" ca="1" si="32"/>
        <v>273.89506601320369</v>
      </c>
      <c r="CD40" s="45">
        <f t="shared" ca="1" si="33"/>
        <v>274.34588595351124</v>
      </c>
      <c r="CE40" s="45">
        <f t="shared" ca="1" si="34"/>
        <v>273.68036386977718</v>
      </c>
      <c r="CF40" s="45" cm="1">
        <f t="array" aca="1" ref="CF40" ca="1">+SUMPRODUCT($BV$3:$CE$3/100,$BV40:$CE40)</f>
        <v>273.66912805831464</v>
      </c>
      <c r="CG40" s="24"/>
      <c r="CH40" s="24">
        <f t="shared" ca="1" si="37"/>
        <v>4.4211273325200251E-2</v>
      </c>
      <c r="CI40" s="24">
        <f t="shared" ca="1" si="37"/>
        <v>4.434350606283699E-2</v>
      </c>
      <c r="CJ40" s="24">
        <f t="shared" ca="1" si="37"/>
        <v>4.3771343957567543E-2</v>
      </c>
      <c r="CK40" s="24">
        <f t="shared" ca="1" si="37"/>
        <v>4.3388593359363181E-2</v>
      </c>
      <c r="CL40" s="24">
        <f t="shared" ca="1" si="37"/>
        <v>4.3894663247468602E-2</v>
      </c>
      <c r="CM40" s="24">
        <f t="shared" ca="1" si="37"/>
        <v>4.3550170781003317E-2</v>
      </c>
      <c r="CN40" s="24">
        <f t="shared" ca="1" si="37"/>
        <v>4.3104290029820413E-2</v>
      </c>
      <c r="CO40" s="24">
        <f t="shared" ca="1" si="37"/>
        <v>4.2595888119385528E-2</v>
      </c>
      <c r="CP40" s="24">
        <f t="shared" ca="1" si="37"/>
        <v>4.2201519348890715E-2</v>
      </c>
      <c r="CQ40" s="24">
        <f t="shared" ca="1" si="37"/>
        <v>4.0765287289698193E-2</v>
      </c>
      <c r="CR40" s="24">
        <f t="shared" ca="1" si="37"/>
        <v>4.2812031898713077E-2</v>
      </c>
      <c r="CS40" s="24">
        <f>+[1]NAC!AX41</f>
        <v>5.3200274270607251E-2</v>
      </c>
      <c r="CT40" s="24"/>
      <c r="CU40" s="24">
        <f t="shared" ca="1" si="38"/>
        <v>0.51971464181859095</v>
      </c>
      <c r="CV40" s="24">
        <f t="shared" ca="1" si="39"/>
        <v>0.52213317126479453</v>
      </c>
      <c r="CW40" s="24">
        <f t="shared" ca="1" si="40"/>
        <v>0.51916526755131898</v>
      </c>
      <c r="CX40" s="24">
        <f t="shared" ca="1" si="41"/>
        <v>0.51915003926259984</v>
      </c>
      <c r="CY40" s="24">
        <f t="shared" ca="1" si="42"/>
        <v>0.52294058674763555</v>
      </c>
      <c r="CZ40" s="24">
        <f t="shared" ca="1" si="43"/>
        <v>0.52184571112661282</v>
      </c>
      <c r="DA40" s="24">
        <f t="shared" ca="1" si="44"/>
        <v>0.52109242548481371</v>
      </c>
      <c r="DB40" s="24">
        <f t="shared" ca="1" si="45"/>
        <v>0.52216660467808618</v>
      </c>
      <c r="DC40" s="24">
        <f t="shared" ca="1" si="46"/>
        <v>0.5223516525042553</v>
      </c>
      <c r="DD40" s="24">
        <f t="shared" ca="1" si="47"/>
        <v>0.52196516161345596</v>
      </c>
      <c r="DE40" s="48">
        <f t="shared" ca="1" si="48"/>
        <v>0.52147144589234418</v>
      </c>
      <c r="DF40" s="48">
        <f>+[1]NAC!AG41</f>
        <v>0.5209175300658877</v>
      </c>
      <c r="DG40" s="24">
        <f t="shared" ca="1" si="49"/>
        <v>-2.2505197948650135E-3</v>
      </c>
    </row>
    <row r="41" spans="1:111" x14ac:dyDescent="0.25">
      <c r="A41">
        <f t="shared" si="36"/>
        <v>68</v>
      </c>
      <c r="B41" s="35">
        <f>+NAC!A41</f>
        <v>43800</v>
      </c>
      <c r="C41" s="19" cm="1">
        <f t="array" aca="1" ref="C41" ca="1">INDIRECT(_xlfn.CONCAT(C$4,"_d!",C$1,$A41))</f>
        <v>281.37966918945313</v>
      </c>
      <c r="D41" s="19" cm="1">
        <f t="array" aca="1" ref="D41" ca="1">INDIRECT(_xlfn.CONCAT(D$4,"_d!",D$1,$A41))</f>
        <v>280.3345947265625</v>
      </c>
      <c r="E41" s="19" cm="1">
        <f t="array" aca="1" ref="E41" ca="1">INDIRECT(_xlfn.CONCAT(E$4,"_d!",E$1,$A41))</f>
        <v>284.72146606445313</v>
      </c>
      <c r="F41" s="19" cm="1">
        <f t="array" aca="1" ref="F41" ca="1">INDIRECT(_xlfn.CONCAT(F$4,"_d!",F$1,$A41))</f>
        <v>285.22601318359375</v>
      </c>
      <c r="G41" s="19" cm="1">
        <f t="array" aca="1" ref="G41" ca="1">INDIRECT(_xlfn.CONCAT(G$4,"_d!",G$1,$A41))</f>
        <v>287.83834838867188</v>
      </c>
      <c r="H41" s="19" cm="1">
        <f t="array" aca="1" ref="H41" ca="1">INDIRECT(_xlfn.CONCAT(H$4,"_d!",H$1,$A41))</f>
        <v>284.09994506835938</v>
      </c>
      <c r="I41" s="42">
        <f t="shared" ca="1" si="15"/>
        <v>281.99175167570593</v>
      </c>
      <c r="J41" s="19" cm="1">
        <f t="array" aca="1" ref="J41" ca="1">INDIRECT(_xlfn.CONCAT(J$4,"_d!",J$1,$A41))</f>
        <v>280.4688720703125</v>
      </c>
      <c r="K41" s="19" cm="1">
        <f t="array" aca="1" ref="K41" ca="1">INDIRECT(_xlfn.CONCAT(K$4,"_d!",K$1,$A41))</f>
        <v>283.5087890625</v>
      </c>
      <c r="L41" s="19" cm="1">
        <f t="array" aca="1" ref="L41" ca="1">INDIRECT(_xlfn.CONCAT(L$4,"_d!",L$1,$A41))</f>
        <v>285.60873413085938</v>
      </c>
      <c r="M41" s="19" cm="1">
        <f t="array" aca="1" ref="M41" ca="1">INDIRECT(_xlfn.CONCAT(M$4,"_d!",M$1,$A41))</f>
        <v>284.57244873046875</v>
      </c>
      <c r="N41" s="19" cm="1">
        <f t="array" aca="1" ref="N41" ca="1">INDIRECT(_xlfn.CONCAT(N$4,"_d!",N$1,$A41))</f>
        <v>288.41793823242188</v>
      </c>
      <c r="O41" s="19" cm="1">
        <f t="array" aca="1" ref="O41" ca="1">INDIRECT(_xlfn.CONCAT(O$4,"_d!",O$1,$A41))</f>
        <v>282.42819213867188</v>
      </c>
      <c r="P41" s="42">
        <f t="shared" ca="1" si="16"/>
        <v>282.60589794850523</v>
      </c>
      <c r="Q41" s="19" cm="1">
        <f t="array" aca="1" ref="Q41" ca="1">INDIRECT(_xlfn.CONCAT(Q$4,"_d!",Q$1,$A41))</f>
        <v>281.7359619140625</v>
      </c>
      <c r="R41" s="19" cm="1">
        <f t="array" aca="1" ref="R41" ca="1">INDIRECT(_xlfn.CONCAT(R$4,"_d!",R$1,$A41))</f>
        <v>283.376953125</v>
      </c>
      <c r="S41" s="19" cm="1">
        <f t="array" aca="1" ref="S41" ca="1">INDIRECT(_xlfn.CONCAT(S$4,"_d!",S$1,$A41))</f>
        <v>286.79058837890625</v>
      </c>
      <c r="T41" s="19" cm="1">
        <f t="array" aca="1" ref="T41" ca="1">INDIRECT(_xlfn.CONCAT(T$4,"_d!",T$1,$A41))</f>
        <v>287.86187744140625</v>
      </c>
      <c r="U41" s="19" cm="1">
        <f t="array" aca="1" ref="U41" ca="1">INDIRECT(_xlfn.CONCAT(U$4,"_d!",U$1,$A41))</f>
        <v>289.5631103515625</v>
      </c>
      <c r="V41" s="19" cm="1">
        <f t="array" aca="1" ref="V41" ca="1">INDIRECT(_xlfn.CONCAT(V$4,"_d!",V$1,$A41))</f>
        <v>284.84182739257813</v>
      </c>
      <c r="W41" s="42">
        <f t="shared" ca="1" si="17"/>
        <v>283.55982857858521</v>
      </c>
      <c r="X41" s="19" cm="1">
        <f t="array" aca="1" ref="X41" ca="1">INDIRECT(_xlfn.CONCAT(X$4,"_d!",X$1,$A41))</f>
        <v>279.991455078125</v>
      </c>
      <c r="Y41" s="19" cm="1">
        <f t="array" aca="1" ref="Y41" ca="1">INDIRECT(_xlfn.CONCAT(Y$4,"_d!",Y$1,$A41))</f>
        <v>281.6766357421875</v>
      </c>
      <c r="Z41" s="19" cm="1">
        <f t="array" aca="1" ref="Z41" ca="1">INDIRECT(_xlfn.CONCAT(Z$4,"_d!",Z$1,$A41))</f>
        <v>288.81246948242188</v>
      </c>
      <c r="AA41" s="19" cm="1">
        <f t="array" aca="1" ref="AA41" ca="1">INDIRECT(_xlfn.CONCAT(AA$4,"_d!",AA$1,$A41))</f>
        <v>285.1109619140625</v>
      </c>
      <c r="AB41" s="19" cm="1">
        <f t="array" aca="1" ref="AB41" ca="1">INDIRECT(_xlfn.CONCAT(AB$4,"_d!",AB$1,$A41))</f>
        <v>292.32980346679688</v>
      </c>
      <c r="AC41" s="19" cm="1">
        <f t="array" aca="1" ref="AC41" ca="1">INDIRECT(_xlfn.CONCAT(AC$4,"_d!",AC$1,$A41))</f>
        <v>287.50759887695313</v>
      </c>
      <c r="AD41" s="42">
        <f t="shared" ca="1" si="18"/>
        <v>282.60409171763615</v>
      </c>
      <c r="AE41" s="19" cm="1">
        <f t="array" aca="1" ref="AE41" ca="1">INDIRECT(_xlfn.CONCAT(AE$4,"_d!",AE$1,$A41))</f>
        <v>281.58065795898438</v>
      </c>
      <c r="AF41" s="19" cm="1">
        <f t="array" aca="1" ref="AF41" ca="1">INDIRECT(_xlfn.CONCAT(AF$4,"_d!",AF$1,$A41))</f>
        <v>284.76339721679688</v>
      </c>
      <c r="AG41" s="19" cm="1">
        <f t="array" aca="1" ref="AG41" ca="1">INDIRECT(_xlfn.CONCAT(AG$4,"_d!",AG$1,$A41))</f>
        <v>288.46893310546875</v>
      </c>
      <c r="AH41" s="19" cm="1">
        <f t="array" aca="1" ref="AH41" ca="1">INDIRECT(_xlfn.CONCAT(AH$4,"_d!",AH$1,$A41))</f>
        <v>288.1734619140625</v>
      </c>
      <c r="AI41" s="19" cm="1">
        <f t="array" aca="1" ref="AI41" ca="1">INDIRECT(_xlfn.CONCAT(AI$4,"_d!",AI$1,$A41))</f>
        <v>290.54193115234375</v>
      </c>
      <c r="AJ41" s="19" cm="1">
        <f t="array" aca="1" ref="AJ41" ca="1">INDIRECT(_xlfn.CONCAT(AJ$4,"_d!",AJ$1,$A41))</f>
        <v>288.12423706054688</v>
      </c>
      <c r="AK41" s="42">
        <f t="shared" ca="1" si="19"/>
        <v>284.33810248472366</v>
      </c>
      <c r="AL41" s="19" cm="1">
        <f t="array" aca="1" ref="AL41" ca="1">INDIRECT(_xlfn.CONCAT(AL$4,"_d!",AL$1,$A41))</f>
        <v>281.14572143554688</v>
      </c>
      <c r="AM41" s="19" cm="1">
        <f t="array" aca="1" ref="AM41" ca="1">INDIRECT(_xlfn.CONCAT(AM$4,"_d!",AM$1,$A41))</f>
        <v>284.21942138671875</v>
      </c>
      <c r="AN41" s="19" cm="1">
        <f t="array" aca="1" ref="AN41" ca="1">INDIRECT(_xlfn.CONCAT(AN$4,"_d!",AN$1,$A41))</f>
        <v>288.36798095703125</v>
      </c>
      <c r="AO41" s="19" cm="1">
        <f t="array" aca="1" ref="AO41" ca="1">INDIRECT(_xlfn.CONCAT(AO$4,"_d!",AO$1,$A41))</f>
        <v>284.5128173828125</v>
      </c>
      <c r="AP41" s="19" cm="1">
        <f t="array" aca="1" ref="AP41" ca="1">INDIRECT(_xlfn.CONCAT(AP$4,"_d!",AP$1,$A41))</f>
        <v>292.41656494140625</v>
      </c>
      <c r="AQ41" s="19" cm="1">
        <f t="array" aca="1" ref="AQ41" ca="1">INDIRECT(_xlfn.CONCAT(AQ$4,"_d!",AQ$1,$A41))</f>
        <v>285.15826416015625</v>
      </c>
      <c r="AR41" s="42">
        <f t="shared" ca="1" si="20"/>
        <v>283.74104880016438</v>
      </c>
      <c r="AS41" s="19" cm="1">
        <f t="array" aca="1" ref="AS41" ca="1">INDIRECT(_xlfn.CONCAT(AS$4,"_d!",AS$1,$A41))</f>
        <v>281.07598876953125</v>
      </c>
      <c r="AT41" s="19" cm="1">
        <f t="array" aca="1" ref="AT41" ca="1">INDIRECT(_xlfn.CONCAT(AT$4,"_d!",AT$1,$A41))</f>
        <v>285.71640014648438</v>
      </c>
      <c r="AU41" s="19" cm="1">
        <f t="array" aca="1" ref="AU41" ca="1">INDIRECT(_xlfn.CONCAT(AU$4,"_d!",AU$1,$A41))</f>
        <v>288.9276123046875</v>
      </c>
      <c r="AV41" s="19" cm="1">
        <f t="array" aca="1" ref="AV41" ca="1">INDIRECT(_xlfn.CONCAT(AV$4,"_d!",AV$1,$A41))</f>
        <v>289.26535034179688</v>
      </c>
      <c r="AW41" s="19" cm="1">
        <f t="array" aca="1" ref="AW41" ca="1">INDIRECT(_xlfn.CONCAT(AW$4,"_d!",AW$1,$A41))</f>
        <v>292.58135986328125</v>
      </c>
      <c r="AX41" s="19" cm="1">
        <f t="array" aca="1" ref="AX41" ca="1">INDIRECT(_xlfn.CONCAT(AX$4,"_d!",AX$1,$A41))</f>
        <v>285.33999633789063</v>
      </c>
      <c r="AY41" s="42">
        <f t="shared" ca="1" si="21"/>
        <v>284.47166752337966</v>
      </c>
      <c r="AZ41" s="19" cm="1">
        <f t="array" aca="1" ref="AZ41" ca="1">INDIRECT(_xlfn.CONCAT(AZ$4,"_d!",AZ$1,$A41))</f>
        <v>281.98922729492188</v>
      </c>
      <c r="BA41" s="19" cm="1">
        <f t="array" aca="1" ref="BA41" ca="1">INDIRECT(_xlfn.CONCAT(BA$4,"_d!",BA$1,$A41))</f>
        <v>283.75369262695313</v>
      </c>
      <c r="BB41" s="19" cm="1">
        <f t="array" aca="1" ref="BB41" ca="1">INDIRECT(_xlfn.CONCAT(BB$4,"_d!",BB$1,$A41))</f>
        <v>289.744873046875</v>
      </c>
      <c r="BC41" s="19" cm="1">
        <f t="array" aca="1" ref="BC41" ca="1">INDIRECT(_xlfn.CONCAT(BC$4,"_d!",BC$1,$A41))</f>
        <v>285.78543090820313</v>
      </c>
      <c r="BD41" s="19" cm="1">
        <f t="array" aca="1" ref="BD41" ca="1">INDIRECT(_xlfn.CONCAT(BD$4,"_d!",BD$1,$A41))</f>
        <v>292.2833251953125</v>
      </c>
      <c r="BE41" s="19" cm="1">
        <f t="array" aca="1" ref="BE41" ca="1">INDIRECT(_xlfn.CONCAT(BE$4,"_d!",BE$1,$A41))</f>
        <v>288.49343872070313</v>
      </c>
      <c r="BF41" s="42">
        <f t="shared" ca="1" si="22"/>
        <v>284.30514600881645</v>
      </c>
      <c r="BG41" s="19" cm="1">
        <f t="array" aca="1" ref="BG41" ca="1">INDIRECT(_xlfn.CONCAT(BG$4,"_d!",BG$1,$A41))</f>
        <v>281.97344970703125</v>
      </c>
      <c r="BH41" s="19" cm="1">
        <f t="array" aca="1" ref="BH41" ca="1">INDIRECT(_xlfn.CONCAT(BH$4,"_d!",BH$1,$A41))</f>
        <v>284.612548828125</v>
      </c>
      <c r="BI41" s="19" cm="1">
        <f t="array" aca="1" ref="BI41" ca="1">INDIRECT(_xlfn.CONCAT(BI$4,"_d!",BI$1,$A41))</f>
        <v>291.0694580078125</v>
      </c>
      <c r="BJ41" s="19" cm="1">
        <f t="array" aca="1" ref="BJ41" ca="1">INDIRECT(_xlfn.CONCAT(BJ$4,"_d!",BJ$1,$A41))</f>
        <v>287.13873291015625</v>
      </c>
      <c r="BK41" s="19" cm="1">
        <f t="array" aca="1" ref="BK41" ca="1">INDIRECT(_xlfn.CONCAT(BK$4,"_d!",BK$1,$A41))</f>
        <v>293.69650268554688</v>
      </c>
      <c r="BL41" s="19" cm="1">
        <f t="array" aca="1" ref="BL41" ca="1">INDIRECT(_xlfn.CONCAT(BL$4,"_d!",BL$1,$A41))</f>
        <v>288.06964111328125</v>
      </c>
      <c r="BM41" s="42">
        <f t="shared" ca="1" si="23"/>
        <v>284.79916718164691</v>
      </c>
      <c r="BN41" s="19" cm="1">
        <f t="array" aca="1" ref="BN41" ca="1">INDIRECT(_xlfn.CONCAT(BN$4,"_d!",BN$1,$A41))</f>
        <v>281.25537109375</v>
      </c>
      <c r="BO41" s="19" cm="1">
        <f t="array" aca="1" ref="BO41" ca="1">INDIRECT(_xlfn.CONCAT(BO$4,"_d!",BO$1,$A41))</f>
        <v>284.60479736328125</v>
      </c>
      <c r="BP41" s="19" cm="1">
        <f t="array" aca="1" ref="BP41" ca="1">INDIRECT(_xlfn.CONCAT(BP$4,"_d!",BP$1,$A41))</f>
        <v>289.7357177734375</v>
      </c>
      <c r="BQ41" s="19" cm="1">
        <f t="array" aca="1" ref="BQ41" ca="1">INDIRECT(_xlfn.CONCAT(BQ$4,"_d!",BQ$1,$A41))</f>
        <v>283.84170532226563</v>
      </c>
      <c r="BR41" s="19" cm="1">
        <f t="array" aca="1" ref="BR41" ca="1">INDIRECT(_xlfn.CONCAT(BR$4,"_d!",BR$1,$A41))</f>
        <v>293.76763916015625</v>
      </c>
      <c r="BS41" s="19" cm="1">
        <f t="array" aca="1" ref="BS41" ca="1">INDIRECT(_xlfn.CONCAT(BS$4,"_d!",BS$1,$A41))</f>
        <v>289.21719360351563</v>
      </c>
      <c r="BT41" s="42">
        <f t="shared" ca="1" si="24"/>
        <v>284.30926971088547</v>
      </c>
      <c r="BU41" s="42"/>
      <c r="BV41" s="45">
        <f t="shared" ca="1" si="25"/>
        <v>281.99175167570593</v>
      </c>
      <c r="BW41" s="45">
        <f t="shared" ca="1" si="26"/>
        <v>282.60589794850523</v>
      </c>
      <c r="BX41" s="45">
        <f t="shared" ca="1" si="27"/>
        <v>283.55982857858521</v>
      </c>
      <c r="BY41" s="45">
        <f t="shared" ca="1" si="28"/>
        <v>282.60409171763615</v>
      </c>
      <c r="BZ41" s="45">
        <f t="shared" ca="1" si="29"/>
        <v>284.33810248472366</v>
      </c>
      <c r="CA41" s="45">
        <f t="shared" ca="1" si="30"/>
        <v>283.74104880016438</v>
      </c>
      <c r="CB41" s="45">
        <f t="shared" ca="1" si="31"/>
        <v>284.47166752337966</v>
      </c>
      <c r="CC41" s="45">
        <f t="shared" ca="1" si="32"/>
        <v>284.30514600881645</v>
      </c>
      <c r="CD41" s="45">
        <f t="shared" ca="1" si="33"/>
        <v>284.79916718164691</v>
      </c>
      <c r="CE41" s="45">
        <f t="shared" ca="1" si="34"/>
        <v>284.30926971088547</v>
      </c>
      <c r="CF41" s="45" cm="1">
        <f t="array" aca="1" ref="CF41" ca="1">+SUMPRODUCT($BV$3:$CE$3/100,$BV41:$CE41)</f>
        <v>283.88740980762486</v>
      </c>
      <c r="CG41" s="24"/>
      <c r="CH41" s="24">
        <f t="shared" ca="1" si="37"/>
        <v>3.4902854399478933E-2</v>
      </c>
      <c r="CI41" s="24">
        <f t="shared" ca="1" si="37"/>
        <v>3.5495582769901279E-2</v>
      </c>
      <c r="CJ41" s="24">
        <f t="shared" ca="1" si="37"/>
        <v>3.6106313157548531E-2</v>
      </c>
      <c r="CK41" s="24">
        <f t="shared" ca="1" si="37"/>
        <v>3.6594999632143077E-2</v>
      </c>
      <c r="CL41" s="24">
        <f t="shared" ca="1" si="37"/>
        <v>3.7005362953004939E-2</v>
      </c>
      <c r="CM41" s="24">
        <f t="shared" ca="1" si="37"/>
        <v>3.6884191747172279E-2</v>
      </c>
      <c r="CN41" s="24">
        <f t="shared" ca="1" si="37"/>
        <v>3.7518382177731402E-2</v>
      </c>
      <c r="CO41" s="24">
        <f t="shared" ca="1" si="37"/>
        <v>3.8007548464239038E-2</v>
      </c>
      <c r="CP41" s="24">
        <f t="shared" ca="1" si="37"/>
        <v>3.8102562361394421E-2</v>
      </c>
      <c r="CQ41" s="24">
        <f t="shared" ca="1" si="37"/>
        <v>3.8836932583755868E-2</v>
      </c>
      <c r="CR41" s="24">
        <f t="shared" ca="1" si="37"/>
        <v>3.7338087133938158E-2</v>
      </c>
      <c r="CS41" s="24">
        <f>+[1]NAC!AX42</f>
        <v>3.1316118523434966E-2</v>
      </c>
      <c r="CT41" s="24"/>
      <c r="CU41" s="24">
        <f t="shared" ca="1" si="38"/>
        <v>0.53659123389658325</v>
      </c>
      <c r="CV41" s="24">
        <f t="shared" ca="1" si="39"/>
        <v>0.53951011959510931</v>
      </c>
      <c r="CW41" s="24">
        <f t="shared" ca="1" si="40"/>
        <v>0.53603586797911662</v>
      </c>
      <c r="CX41" s="24">
        <f t="shared" ca="1" si="41"/>
        <v>0.53710094814857423</v>
      </c>
      <c r="CY41" s="24">
        <f t="shared" ca="1" si="42"/>
        <v>0.54026355256753944</v>
      </c>
      <c r="CZ41" s="24">
        <f t="shared" ca="1" si="43"/>
        <v>0.5392262283417375</v>
      </c>
      <c r="DA41" s="24">
        <f t="shared" ca="1" si="44"/>
        <v>0.53871849116621617</v>
      </c>
      <c r="DB41" s="24">
        <f t="shared" ca="1" si="45"/>
        <v>0.5398236078963996</v>
      </c>
      <c r="DC41" s="24">
        <f t="shared" ca="1" si="46"/>
        <v>0.53974344969286459</v>
      </c>
      <c r="DD41" s="24">
        <f t="shared" ca="1" si="47"/>
        <v>0.53984595169566219</v>
      </c>
      <c r="DE41" s="48">
        <f t="shared" ca="1" si="48"/>
        <v>0.53897759297383185</v>
      </c>
      <c r="DF41" s="48">
        <f>+[1]NAC!AG42</f>
        <v>0.5383240201633388</v>
      </c>
      <c r="DG41" s="24">
        <f t="shared" ca="1" si="49"/>
        <v>-3.2547177990789322E-3</v>
      </c>
    </row>
    <row r="42" spans="1:111" x14ac:dyDescent="0.25">
      <c r="A42">
        <f t="shared" si="36"/>
        <v>69</v>
      </c>
      <c r="B42" s="35">
        <f>+NAC!A42</f>
        <v>43831</v>
      </c>
      <c r="C42" s="19" cm="1">
        <f t="array" aca="1" ref="C42" ca="1">INDIRECT(_xlfn.CONCAT(C$4,"_d!",C$1,$A42))</f>
        <v>288.327880859375</v>
      </c>
      <c r="D42" s="19" cm="1">
        <f t="array" aca="1" ref="D42" ca="1">INDIRECT(_xlfn.CONCAT(D$4,"_d!",D$1,$A42))</f>
        <v>288.99029541015625</v>
      </c>
      <c r="E42" s="19" cm="1">
        <f t="array" aca="1" ref="E42" ca="1">INDIRECT(_xlfn.CONCAT(E$4,"_d!",E$1,$A42))</f>
        <v>292.85992431640625</v>
      </c>
      <c r="F42" s="19" cm="1">
        <f t="array" aca="1" ref="F42" ca="1">INDIRECT(_xlfn.CONCAT(F$4,"_d!",F$1,$A42))</f>
        <v>295.42611694335938</v>
      </c>
      <c r="G42" s="19" cm="1">
        <f t="array" aca="1" ref="G42" ca="1">INDIRECT(_xlfn.CONCAT(G$4,"_d!",G$1,$A42))</f>
        <v>296.30441284179688</v>
      </c>
      <c r="H42" s="19" cm="1">
        <f t="array" aca="1" ref="H42" ca="1">INDIRECT(_xlfn.CONCAT(H$4,"_d!",H$1,$A42))</f>
        <v>292.06900024414063</v>
      </c>
      <c r="I42" s="42">
        <f t="shared" ca="1" si="15"/>
        <v>289.88176829498371</v>
      </c>
      <c r="J42" s="19" cm="1">
        <f t="array" aca="1" ref="J42" ca="1">INDIRECT(_xlfn.CONCAT(J$4,"_d!",J$1,$A42))</f>
        <v>287.5576171875</v>
      </c>
      <c r="K42" s="19" cm="1">
        <f t="array" aca="1" ref="K42" ca="1">INDIRECT(_xlfn.CONCAT(K$4,"_d!",K$1,$A42))</f>
        <v>291.3131103515625</v>
      </c>
      <c r="L42" s="19" cm="1">
        <f t="array" aca="1" ref="L42" ca="1">INDIRECT(_xlfn.CONCAT(L$4,"_d!",L$1,$A42))</f>
        <v>293.43682861328125</v>
      </c>
      <c r="M42" s="19" cm="1">
        <f t="array" aca="1" ref="M42" ca="1">INDIRECT(_xlfn.CONCAT(M$4,"_d!",M$1,$A42))</f>
        <v>294.39154052734375</v>
      </c>
      <c r="N42" s="19" cm="1">
        <f t="array" aca="1" ref="N42" ca="1">INDIRECT(_xlfn.CONCAT(N$4,"_d!",N$1,$A42))</f>
        <v>296.16494750976563</v>
      </c>
      <c r="O42" s="19" cm="1">
        <f t="array" aca="1" ref="O42" ca="1">INDIRECT(_xlfn.CONCAT(O$4,"_d!",O$1,$A42))</f>
        <v>290.01370239257813</v>
      </c>
      <c r="P42" s="42">
        <f t="shared" ca="1" si="16"/>
        <v>290.17310235233782</v>
      </c>
      <c r="Q42" s="19" cm="1">
        <f t="array" aca="1" ref="Q42" ca="1">INDIRECT(_xlfn.CONCAT(Q$4,"_d!",Q$1,$A42))</f>
        <v>287.9071044921875</v>
      </c>
      <c r="R42" s="19" cm="1">
        <f t="array" aca="1" ref="R42" ca="1">INDIRECT(_xlfn.CONCAT(R$4,"_d!",R$1,$A42))</f>
        <v>291.13275146484375</v>
      </c>
      <c r="S42" s="19" cm="1">
        <f t="array" aca="1" ref="S42" ca="1">INDIRECT(_xlfn.CONCAT(S$4,"_d!",S$1,$A42))</f>
        <v>294.33734130859375</v>
      </c>
      <c r="T42" s="19" cm="1">
        <f t="array" aca="1" ref="T42" ca="1">INDIRECT(_xlfn.CONCAT(T$4,"_d!",T$1,$A42))</f>
        <v>297.10812377929688</v>
      </c>
      <c r="U42" s="19" cm="1">
        <f t="array" aca="1" ref="U42" ca="1">INDIRECT(_xlfn.CONCAT(U$4,"_d!",U$1,$A42))</f>
        <v>297.40939331054688</v>
      </c>
      <c r="V42" s="19" cm="1">
        <f t="array" aca="1" ref="V42" ca="1">INDIRECT(_xlfn.CONCAT(V$4,"_d!",V$1,$A42))</f>
        <v>292.46578979492188</v>
      </c>
      <c r="W42" s="42">
        <f t="shared" ca="1" si="17"/>
        <v>290.67403568336374</v>
      </c>
      <c r="X42" s="19" cm="1">
        <f t="array" aca="1" ref="X42" ca="1">INDIRECT(_xlfn.CONCAT(X$4,"_d!",X$1,$A42))</f>
        <v>286.24032592773438</v>
      </c>
      <c r="Y42" s="19" cm="1">
        <f t="array" aca="1" ref="Y42" ca="1">INDIRECT(_xlfn.CONCAT(Y$4,"_d!",Y$1,$A42))</f>
        <v>289.32479858398438</v>
      </c>
      <c r="Z42" s="19" cm="1">
        <f t="array" aca="1" ref="Z42" ca="1">INDIRECT(_xlfn.CONCAT(Z$4,"_d!",Z$1,$A42))</f>
        <v>296.09100341796875</v>
      </c>
      <c r="AA42" s="19" cm="1">
        <f t="array" aca="1" ref="AA42" ca="1">INDIRECT(_xlfn.CONCAT(AA$4,"_d!",AA$1,$A42))</f>
        <v>294.09384155273438</v>
      </c>
      <c r="AB42" s="19" cm="1">
        <f t="array" aca="1" ref="AB42" ca="1">INDIRECT(_xlfn.CONCAT(AB$4,"_d!",AB$1,$A42))</f>
        <v>299.76205444335938</v>
      </c>
      <c r="AC42" s="19" cm="1">
        <f t="array" aca="1" ref="AC42" ca="1">INDIRECT(_xlfn.CONCAT(AC$4,"_d!",AC$1,$A42))</f>
        <v>294.88528442382813</v>
      </c>
      <c r="AD42" s="42">
        <f t="shared" ca="1" si="18"/>
        <v>289.64546746269093</v>
      </c>
      <c r="AE42" s="19" cm="1">
        <f t="array" aca="1" ref="AE42" ca="1">INDIRECT(_xlfn.CONCAT(AE$4,"_d!",AE$1,$A42))</f>
        <v>287.72052001953125</v>
      </c>
      <c r="AF42" s="19" cm="1">
        <f t="array" aca="1" ref="AF42" ca="1">INDIRECT(_xlfn.CONCAT(AF$4,"_d!",AF$1,$A42))</f>
        <v>291.83660888671875</v>
      </c>
      <c r="AG42" s="19" cm="1">
        <f t="array" aca="1" ref="AG42" ca="1">INDIRECT(_xlfn.CONCAT(AG$4,"_d!",AG$1,$A42))</f>
        <v>295.4002685546875</v>
      </c>
      <c r="AH42" s="19" cm="1">
        <f t="array" aca="1" ref="AH42" ca="1">INDIRECT(_xlfn.CONCAT(AH$4,"_d!",AH$1,$A42))</f>
        <v>297.1285400390625</v>
      </c>
      <c r="AI42" s="19" cm="1">
        <f t="array" aca="1" ref="AI42" ca="1">INDIRECT(_xlfn.CONCAT(AI$4,"_d!",AI$1,$A42))</f>
        <v>297.87295532226563</v>
      </c>
      <c r="AJ42" s="19" cm="1">
        <f t="array" aca="1" ref="AJ42" ca="1">INDIRECT(_xlfn.CONCAT(AJ$4,"_d!",AJ$1,$A42))</f>
        <v>295.44259643554688</v>
      </c>
      <c r="AK42" s="42">
        <f t="shared" ca="1" si="19"/>
        <v>291.10743495713928</v>
      </c>
      <c r="AL42" s="19" cm="1">
        <f t="array" aca="1" ref="AL42" ca="1">INDIRECT(_xlfn.CONCAT(AL$4,"_d!",AL$1,$A42))</f>
        <v>287.08316040039063</v>
      </c>
      <c r="AM42" s="19" cm="1">
        <f t="array" aca="1" ref="AM42" ca="1">INDIRECT(_xlfn.CONCAT(AM$4,"_d!",AM$1,$A42))</f>
        <v>291.37606811523438</v>
      </c>
      <c r="AN42" s="19" cm="1">
        <f t="array" aca="1" ref="AN42" ca="1">INDIRECT(_xlfn.CONCAT(AN$4,"_d!",AN$1,$A42))</f>
        <v>295.0137939453125</v>
      </c>
      <c r="AO42" s="19" cm="1">
        <f t="array" aca="1" ref="AO42" ca="1">INDIRECT(_xlfn.CONCAT(AO$4,"_d!",AO$1,$A42))</f>
        <v>293.54595947265625</v>
      </c>
      <c r="AP42" s="19" cm="1">
        <f t="array" aca="1" ref="AP42" ca="1">INDIRECT(_xlfn.CONCAT(AP$4,"_d!",AP$1,$A42))</f>
        <v>299.397216796875</v>
      </c>
      <c r="AQ42" s="19" cm="1">
        <f t="array" aca="1" ref="AQ42" ca="1">INDIRECT(_xlfn.CONCAT(AQ$4,"_d!",AQ$1,$A42))</f>
        <v>292.5401611328125</v>
      </c>
      <c r="AR42" s="42">
        <f t="shared" ca="1" si="20"/>
        <v>290.41391493453648</v>
      </c>
      <c r="AS42" s="19" cm="1">
        <f t="array" aca="1" ref="AS42" ca="1">INDIRECT(_xlfn.CONCAT(AS$4,"_d!",AS$1,$A42))</f>
        <v>286.67755126953125</v>
      </c>
      <c r="AT42" s="19" cm="1">
        <f t="array" aca="1" ref="AT42" ca="1">INDIRECT(_xlfn.CONCAT(AT$4,"_d!",AT$1,$A42))</f>
        <v>292.64703369140625</v>
      </c>
      <c r="AU42" s="19" cm="1">
        <f t="array" aca="1" ref="AU42" ca="1">INDIRECT(_xlfn.CONCAT(AU$4,"_d!",AU$1,$A42))</f>
        <v>295.02328491210938</v>
      </c>
      <c r="AV42" s="19" cm="1">
        <f t="array" aca="1" ref="AV42" ca="1">INDIRECT(_xlfn.CONCAT(AV$4,"_d!",AV$1,$A42))</f>
        <v>297.55160522460938</v>
      </c>
      <c r="AW42" s="19" cm="1">
        <f t="array" aca="1" ref="AW42" ca="1">INDIRECT(_xlfn.CONCAT(AW$4,"_d!",AW$1,$A42))</f>
        <v>299.6717529296875</v>
      </c>
      <c r="AX42" s="19" cm="1">
        <f t="array" aca="1" ref="AX42" ca="1">INDIRECT(_xlfn.CONCAT(AX$4,"_d!",AX$1,$A42))</f>
        <v>292.85989379882813</v>
      </c>
      <c r="AY42" s="42">
        <f t="shared" ca="1" si="21"/>
        <v>290.86476509688242</v>
      </c>
      <c r="AZ42" s="19" cm="1">
        <f t="array" aca="1" ref="AZ42" ca="1">INDIRECT(_xlfn.CONCAT(AZ$4,"_d!",AZ$1,$A42))</f>
        <v>287.02676391601563</v>
      </c>
      <c r="BA42" s="19" cm="1">
        <f t="array" aca="1" ref="BA42" ca="1">INDIRECT(_xlfn.CONCAT(BA$4,"_d!",BA$1,$A42))</f>
        <v>290.64404296875</v>
      </c>
      <c r="BB42" s="19" cm="1">
        <f t="array" aca="1" ref="BB42" ca="1">INDIRECT(_xlfn.CONCAT(BB$4,"_d!",BB$1,$A42))</f>
        <v>295.71771240234375</v>
      </c>
      <c r="BC42" s="19" cm="1">
        <f t="array" aca="1" ref="BC42" ca="1">INDIRECT(_xlfn.CONCAT(BC$4,"_d!",BC$1,$A42))</f>
        <v>293.80050659179688</v>
      </c>
      <c r="BD42" s="19" cm="1">
        <f t="array" aca="1" ref="BD42" ca="1">INDIRECT(_xlfn.CONCAT(BD$4,"_d!",BD$1,$A42))</f>
        <v>299.49002075195313</v>
      </c>
      <c r="BE42" s="19" cm="1">
        <f t="array" aca="1" ref="BE42" ca="1">INDIRECT(_xlfn.CONCAT(BE$4,"_d!",BE$1,$A42))</f>
        <v>295.4715576171875</v>
      </c>
      <c r="BF42" s="42">
        <f t="shared" ca="1" si="22"/>
        <v>290.39383924563811</v>
      </c>
      <c r="BG42" s="19" cm="1">
        <f t="array" aca="1" ref="BG42" ca="1">INDIRECT(_xlfn.CONCAT(BG$4,"_d!",BG$1,$A42))</f>
        <v>286.92919921875</v>
      </c>
      <c r="BH42" s="19" cm="1">
        <f t="array" aca="1" ref="BH42" ca="1">INDIRECT(_xlfn.CONCAT(BH$4,"_d!",BH$1,$A42))</f>
        <v>291.10223388671875</v>
      </c>
      <c r="BI42" s="19" cm="1">
        <f t="array" aca="1" ref="BI42" ca="1">INDIRECT(_xlfn.CONCAT(BI$4,"_d!",BI$1,$A42))</f>
        <v>296.81399536132813</v>
      </c>
      <c r="BJ42" s="19" cm="1">
        <f t="array" aca="1" ref="BJ42" ca="1">INDIRECT(_xlfn.CONCAT(BJ$4,"_d!",BJ$1,$A42))</f>
        <v>295.09490966796875</v>
      </c>
      <c r="BK42" s="19" cm="1">
        <f t="array" aca="1" ref="BK42" ca="1">INDIRECT(_xlfn.CONCAT(BK$4,"_d!",BK$1,$A42))</f>
        <v>300.52816772460938</v>
      </c>
      <c r="BL42" s="19" cm="1">
        <f t="array" aca="1" ref="BL42" ca="1">INDIRECT(_xlfn.CONCAT(BL$4,"_d!",BL$1,$A42))</f>
        <v>295.16766357421875</v>
      </c>
      <c r="BM42" s="42">
        <f t="shared" ca="1" si="23"/>
        <v>290.68618293695005</v>
      </c>
      <c r="BN42" s="19" cm="1">
        <f t="array" aca="1" ref="BN42" ca="1">INDIRECT(_xlfn.CONCAT(BN$4,"_d!",BN$1,$A42))</f>
        <v>285.616455078125</v>
      </c>
      <c r="BO42" s="19" cm="1">
        <f t="array" aca="1" ref="BO42" ca="1">INDIRECT(_xlfn.CONCAT(BO$4,"_d!",BO$1,$A42))</f>
        <v>290.87017822265625</v>
      </c>
      <c r="BP42" s="19" cm="1">
        <f t="array" aca="1" ref="BP42" ca="1">INDIRECT(_xlfn.CONCAT(BP$4,"_d!",BP$1,$A42))</f>
        <v>295.05807495117188</v>
      </c>
      <c r="BQ42" s="19" cm="1">
        <f t="array" aca="1" ref="BQ42" ca="1">INDIRECT(_xlfn.CONCAT(BQ$4,"_d!",BQ$1,$A42))</f>
        <v>291.46343994140625</v>
      </c>
      <c r="BR42" s="19" cm="1">
        <f t="array" aca="1" ref="BR42" ca="1">INDIRECT(_xlfn.CONCAT(BR$4,"_d!",BR$1,$A42))</f>
        <v>300.39096069335938</v>
      </c>
      <c r="BS42" s="19" cm="1">
        <f t="array" aca="1" ref="BS42" ca="1">INDIRECT(_xlfn.CONCAT(BS$4,"_d!",BS$1,$A42))</f>
        <v>296.05364990234375</v>
      </c>
      <c r="BT42" s="42">
        <f t="shared" ca="1" si="24"/>
        <v>289.78989768139218</v>
      </c>
      <c r="BU42" s="42"/>
      <c r="BV42" s="45">
        <f t="shared" ca="1" si="25"/>
        <v>289.88176829498371</v>
      </c>
      <c r="BW42" s="45">
        <f t="shared" ca="1" si="26"/>
        <v>290.17310235233782</v>
      </c>
      <c r="BX42" s="45">
        <f t="shared" ca="1" si="27"/>
        <v>290.67403568336374</v>
      </c>
      <c r="BY42" s="45">
        <f t="shared" ca="1" si="28"/>
        <v>289.64546746269093</v>
      </c>
      <c r="BZ42" s="45">
        <f t="shared" ca="1" si="29"/>
        <v>291.10743495713928</v>
      </c>
      <c r="CA42" s="45">
        <f t="shared" ca="1" si="30"/>
        <v>290.41391493453648</v>
      </c>
      <c r="CB42" s="45">
        <f t="shared" ca="1" si="31"/>
        <v>290.86476509688242</v>
      </c>
      <c r="CC42" s="45">
        <f t="shared" ca="1" si="32"/>
        <v>290.39383924563811</v>
      </c>
      <c r="CD42" s="45">
        <f t="shared" ca="1" si="33"/>
        <v>290.68618293695005</v>
      </c>
      <c r="CE42" s="45">
        <f t="shared" ca="1" si="34"/>
        <v>289.78989768139218</v>
      </c>
      <c r="CF42" s="45" cm="1">
        <f t="array" aca="1" ref="CF42" ca="1">+SUMPRODUCT($BV$3:$CE$3/100,$BV42:$CE42)</f>
        <v>290.3309959013236</v>
      </c>
      <c r="CG42" s="24"/>
      <c r="CH42" s="24">
        <f t="shared" ca="1" si="37"/>
        <v>2.7979600723752496E-2</v>
      </c>
      <c r="CI42" s="24">
        <f t="shared" ca="1" si="37"/>
        <v>2.6776526812654966E-2</v>
      </c>
      <c r="CJ42" s="24">
        <f t="shared" ca="1" si="37"/>
        <v>2.5088910303128209E-2</v>
      </c>
      <c r="CK42" s="24">
        <f t="shared" ca="1" si="37"/>
        <v>2.4916043155136514E-2</v>
      </c>
      <c r="CL42" s="24">
        <f t="shared" ca="1" si="37"/>
        <v>2.3807335046766465E-2</v>
      </c>
      <c r="CM42" s="24">
        <f t="shared" ca="1" si="37"/>
        <v>2.3517450726953992E-2</v>
      </c>
      <c r="CN42" s="24">
        <f t="shared" ca="1" si="37"/>
        <v>2.2473582797054137E-2</v>
      </c>
      <c r="CO42" s="24">
        <f t="shared" ca="1" si="37"/>
        <v>2.1416050051492386E-2</v>
      </c>
      <c r="CP42" s="24">
        <f t="shared" ca="1" si="37"/>
        <v>2.0670761833893936E-2</v>
      </c>
      <c r="CQ42" s="24">
        <f t="shared" ca="1" si="37"/>
        <v>1.9276993592505676E-2</v>
      </c>
      <c r="CR42" s="24">
        <f t="shared" ca="1" si="37"/>
        <v>2.2697681795980973E-2</v>
      </c>
      <c r="CS42" s="24">
        <f>+[1]NAC!AX43</f>
        <v>4.6804207545119603E-2</v>
      </c>
      <c r="CT42" s="24"/>
      <c r="CU42" s="24">
        <f t="shared" ca="1" si="38"/>
        <v>0.53404311183926856</v>
      </c>
      <c r="CV42" s="24">
        <f t="shared" ca="1" si="39"/>
        <v>0.53516431404938603</v>
      </c>
      <c r="CW42" s="24">
        <f t="shared" ca="1" si="40"/>
        <v>0.52959530763344542</v>
      </c>
      <c r="CX42" s="24">
        <f t="shared" ca="1" si="41"/>
        <v>0.53012712531073358</v>
      </c>
      <c r="CY42" s="24">
        <f t="shared" ca="1" si="42"/>
        <v>0.531716611273086</v>
      </c>
      <c r="CZ42" s="24">
        <f t="shared" ca="1" si="43"/>
        <v>0.53053546662655138</v>
      </c>
      <c r="DA42" s="24">
        <f t="shared" ca="1" si="44"/>
        <v>0.5282667592772865</v>
      </c>
      <c r="DB42" s="24">
        <f t="shared" ca="1" si="45"/>
        <v>0.52848732191488779</v>
      </c>
      <c r="DC42" s="24">
        <f t="shared" ca="1" si="46"/>
        <v>0.52701083801387183</v>
      </c>
      <c r="DD42" s="24">
        <f t="shared" ca="1" si="47"/>
        <v>0.52555981286163878</v>
      </c>
      <c r="DE42" s="48">
        <f t="shared" ca="1" si="48"/>
        <v>0.52914310674870868</v>
      </c>
      <c r="DF42" s="48">
        <f>+[1]NAC!AG43</f>
        <v>0.52855728676900671</v>
      </c>
      <c r="DG42" s="24">
        <f t="shared" ca="1" si="49"/>
        <v>8.4832989776297829E-3</v>
      </c>
    </row>
    <row r="43" spans="1:111" x14ac:dyDescent="0.25">
      <c r="A43">
        <f t="shared" si="36"/>
        <v>70</v>
      </c>
      <c r="B43" s="35">
        <f>+NAC!A43</f>
        <v>43862</v>
      </c>
      <c r="C43" s="19" cm="1">
        <f t="array" aca="1" ref="C43" ca="1">INDIRECT(_xlfn.CONCAT(C$4,"_d!",C$1,$A43))</f>
        <v>294.0474853515625</v>
      </c>
      <c r="D43" s="19" cm="1">
        <f t="array" aca="1" ref="D43" ca="1">INDIRECT(_xlfn.CONCAT(D$4,"_d!",D$1,$A43))</f>
        <v>295.71871948242188</v>
      </c>
      <c r="E43" s="19" cm="1">
        <f t="array" aca="1" ref="E43" ca="1">INDIRECT(_xlfn.CONCAT(E$4,"_d!",E$1,$A43))</f>
        <v>298.98919677734375</v>
      </c>
      <c r="F43" s="19" cm="1">
        <f t="array" aca="1" ref="F43" ca="1">INDIRECT(_xlfn.CONCAT(F$4,"_d!",F$1,$A43))</f>
        <v>302.18545532226563</v>
      </c>
      <c r="G43" s="19" cm="1">
        <f t="array" aca="1" ref="G43" ca="1">INDIRECT(_xlfn.CONCAT(G$4,"_d!",G$1,$A43))</f>
        <v>304.05783081054688</v>
      </c>
      <c r="H43" s="19" cm="1">
        <f t="array" aca="1" ref="H43" ca="1">INDIRECT(_xlfn.CONCAT(H$4,"_d!",H$1,$A43))</f>
        <v>297.382080078125</v>
      </c>
      <c r="I43" s="42">
        <f t="shared" ca="1" si="15"/>
        <v>296.10552828905668</v>
      </c>
      <c r="J43" s="19" cm="1">
        <f t="array" aca="1" ref="J43" ca="1">INDIRECT(_xlfn.CONCAT(J$4,"_d!",J$1,$A43))</f>
        <v>293.17938232421875</v>
      </c>
      <c r="K43" s="19" cm="1">
        <f t="array" aca="1" ref="K43" ca="1">INDIRECT(_xlfn.CONCAT(K$4,"_d!",K$1,$A43))</f>
        <v>297.88238525390625</v>
      </c>
      <c r="L43" s="19" cm="1">
        <f t="array" aca="1" ref="L43" ca="1">INDIRECT(_xlfn.CONCAT(L$4,"_d!",L$1,$A43))</f>
        <v>299.20352172851563</v>
      </c>
      <c r="M43" s="19" cm="1">
        <f t="array" aca="1" ref="M43" ca="1">INDIRECT(_xlfn.CONCAT(M$4,"_d!",M$1,$A43))</f>
        <v>301.0670166015625</v>
      </c>
      <c r="N43" s="19" cm="1">
        <f t="array" aca="1" ref="N43" ca="1">INDIRECT(_xlfn.CONCAT(N$4,"_d!",N$1,$A43))</f>
        <v>303.50357055664063</v>
      </c>
      <c r="O43" s="19" cm="1">
        <f t="array" aca="1" ref="O43" ca="1">INDIRECT(_xlfn.CONCAT(O$4,"_d!",O$1,$A43))</f>
        <v>295.22039794921875</v>
      </c>
      <c r="P43" s="42">
        <f t="shared" ca="1" si="16"/>
        <v>296.23987109669372</v>
      </c>
      <c r="Q43" s="19" cm="1">
        <f t="array" aca="1" ref="Q43" ca="1">INDIRECT(_xlfn.CONCAT(Q$4,"_d!",Q$1,$A43))</f>
        <v>293.36654663085938</v>
      </c>
      <c r="R43" s="19" cm="1">
        <f t="array" aca="1" ref="R43" ca="1">INDIRECT(_xlfn.CONCAT(R$4,"_d!",R$1,$A43))</f>
        <v>297.69000244140625</v>
      </c>
      <c r="S43" s="19" cm="1">
        <f t="array" aca="1" ref="S43" ca="1">INDIRECT(_xlfn.CONCAT(S$4,"_d!",S$1,$A43))</f>
        <v>299.79904174804688</v>
      </c>
      <c r="T43" s="19" cm="1">
        <f t="array" aca="1" ref="T43" ca="1">INDIRECT(_xlfn.CONCAT(T$4,"_d!",T$1,$A43))</f>
        <v>303.57037353515625</v>
      </c>
      <c r="U43" s="19" cm="1">
        <f t="array" aca="1" ref="U43" ca="1">INDIRECT(_xlfn.CONCAT(U$4,"_d!",U$1,$A43))</f>
        <v>304.46151733398438</v>
      </c>
      <c r="V43" s="19" cm="1">
        <f t="array" aca="1" ref="V43" ca="1">INDIRECT(_xlfn.CONCAT(V$4,"_d!",V$1,$A43))</f>
        <v>297.78173828125</v>
      </c>
      <c r="W43" s="42">
        <f t="shared" ca="1" si="17"/>
        <v>296.62285153835927</v>
      </c>
      <c r="X43" s="19" cm="1">
        <f t="array" aca="1" ref="X43" ca="1">INDIRECT(_xlfn.CONCAT(X$4,"_d!",X$1,$A43))</f>
        <v>291.71902465820313</v>
      </c>
      <c r="Y43" s="19" cm="1">
        <f t="array" aca="1" ref="Y43" ca="1">INDIRECT(_xlfn.CONCAT(Y$4,"_d!",Y$1,$A43))</f>
        <v>295.96258544921875</v>
      </c>
      <c r="Z43" s="19" cm="1">
        <f t="array" aca="1" ref="Z43" ca="1">INDIRECT(_xlfn.CONCAT(Z$4,"_d!",Z$1,$A43))</f>
        <v>301.37567138671875</v>
      </c>
      <c r="AA43" s="19" cm="1">
        <f t="array" aca="1" ref="AA43" ca="1">INDIRECT(_xlfn.CONCAT(AA$4,"_d!",AA$1,$A43))</f>
        <v>300.47344970703125</v>
      </c>
      <c r="AB43" s="19" cm="1">
        <f t="array" aca="1" ref="AB43" ca="1">INDIRECT(_xlfn.CONCAT(AB$4,"_d!",AB$1,$A43))</f>
        <v>306.64126586914063</v>
      </c>
      <c r="AC43" s="19" cm="1">
        <f t="array" aca="1" ref="AC43" ca="1">INDIRECT(_xlfn.CONCAT(AC$4,"_d!",AC$1,$A43))</f>
        <v>300.17965698242188</v>
      </c>
      <c r="AD43" s="42">
        <f t="shared" ca="1" si="18"/>
        <v>295.60006072573134</v>
      </c>
      <c r="AE43" s="19" cm="1">
        <f t="array" aca="1" ref="AE43" ca="1">INDIRECT(_xlfn.CONCAT(AE$4,"_d!",AE$1,$A43))</f>
        <v>293.26522827148438</v>
      </c>
      <c r="AF43" s="19" cm="1">
        <f t="array" aca="1" ref="AF43" ca="1">INDIRECT(_xlfn.CONCAT(AF$4,"_d!",AF$1,$A43))</f>
        <v>298.286376953125</v>
      </c>
      <c r="AG43" s="19" cm="1">
        <f t="array" aca="1" ref="AG43" ca="1">INDIRECT(_xlfn.CONCAT(AG$4,"_d!",AG$1,$A43))</f>
        <v>300.53890991210938</v>
      </c>
      <c r="AH43" s="19" cm="1">
        <f t="array" aca="1" ref="AH43" ca="1">INDIRECT(_xlfn.CONCAT(AH$4,"_d!",AH$1,$A43))</f>
        <v>303.61468505859375</v>
      </c>
      <c r="AI43" s="19" cm="1">
        <f t="array" aca="1" ref="AI43" ca="1">INDIRECT(_xlfn.CONCAT(AI$4,"_d!",AI$1,$A43))</f>
        <v>304.88983154296875</v>
      </c>
      <c r="AJ43" s="19" cm="1">
        <f t="array" aca="1" ref="AJ43" ca="1">INDIRECT(_xlfn.CONCAT(AJ$4,"_d!",AJ$1,$A43))</f>
        <v>300.67520141601563</v>
      </c>
      <c r="AK43" s="42">
        <f t="shared" ca="1" si="19"/>
        <v>297.02766235519795</v>
      </c>
      <c r="AL43" s="19" cm="1">
        <f t="array" aca="1" ref="AL43" ca="1">INDIRECT(_xlfn.CONCAT(AL$4,"_d!",AL$1,$A43))</f>
        <v>292.54302978515625</v>
      </c>
      <c r="AM43" s="19" cm="1">
        <f t="array" aca="1" ref="AM43" ca="1">INDIRECT(_xlfn.CONCAT(AM$4,"_d!",AM$1,$A43))</f>
        <v>297.89431762695313</v>
      </c>
      <c r="AN43" s="19" cm="1">
        <f t="array" aca="1" ref="AN43" ca="1">INDIRECT(_xlfn.CONCAT(AN$4,"_d!",AN$1,$A43))</f>
        <v>299.91461181640625</v>
      </c>
      <c r="AO43" s="19" cm="1">
        <f t="array" aca="1" ref="AO43" ca="1">INDIRECT(_xlfn.CONCAT(AO$4,"_d!",AO$1,$A43))</f>
        <v>299.85736083984375</v>
      </c>
      <c r="AP43" s="19" cm="1">
        <f t="array" aca="1" ref="AP43" ca="1">INDIRECT(_xlfn.CONCAT(AP$4,"_d!",AP$1,$A43))</f>
        <v>306.09259033203125</v>
      </c>
      <c r="AQ43" s="19" cm="1">
        <f t="array" aca="1" ref="AQ43" ca="1">INDIRECT(_xlfn.CONCAT(AQ$4,"_d!",AQ$1,$A43))</f>
        <v>297.76596069335938</v>
      </c>
      <c r="AR43" s="42">
        <f t="shared" ca="1" si="20"/>
        <v>296.27397393037182</v>
      </c>
      <c r="AS43" s="19" cm="1">
        <f t="array" aca="1" ref="AS43" ca="1">INDIRECT(_xlfn.CONCAT(AS$4,"_d!",AS$1,$A43))</f>
        <v>292.0032958984375</v>
      </c>
      <c r="AT43" s="19" cm="1">
        <f t="array" aca="1" ref="AT43" ca="1">INDIRECT(_xlfn.CONCAT(AT$4,"_d!",AT$1,$A43))</f>
        <v>299.0950927734375</v>
      </c>
      <c r="AU43" s="19" cm="1">
        <f t="array" aca="1" ref="AU43" ca="1">INDIRECT(_xlfn.CONCAT(AU$4,"_d!",AU$1,$A43))</f>
        <v>299.77426147460938</v>
      </c>
      <c r="AV43" s="19" cm="1">
        <f t="array" aca="1" ref="AV43" ca="1">INDIRECT(_xlfn.CONCAT(AV$4,"_d!",AV$1,$A43))</f>
        <v>303.82980346679688</v>
      </c>
      <c r="AW43" s="19" cm="1">
        <f t="array" aca="1" ref="AW43" ca="1">INDIRECT(_xlfn.CONCAT(AW$4,"_d!",AW$1,$A43))</f>
        <v>306.24819946289063</v>
      </c>
      <c r="AX43" s="19" cm="1">
        <f t="array" aca="1" ref="AX43" ca="1">INDIRECT(_xlfn.CONCAT(AX$4,"_d!",AX$1,$A43))</f>
        <v>297.95639038085938</v>
      </c>
      <c r="AY43" s="42">
        <f t="shared" ca="1" si="21"/>
        <v>296.6160020885207</v>
      </c>
      <c r="AZ43" s="19" cm="1">
        <f t="array" aca="1" ref="AZ43" ca="1">INDIRECT(_xlfn.CONCAT(AZ$4,"_d!",AZ$1,$A43))</f>
        <v>292.22808837890625</v>
      </c>
      <c r="BA43" s="19" cm="1">
        <f t="array" aca="1" ref="BA43" ca="1">INDIRECT(_xlfn.CONCAT(BA$4,"_d!",BA$1,$A43))</f>
        <v>297.248046875</v>
      </c>
      <c r="BB43" s="19" cm="1">
        <f t="array" aca="1" ref="BB43" ca="1">INDIRECT(_xlfn.CONCAT(BB$4,"_d!",BB$1,$A43))</f>
        <v>300.06448364257813</v>
      </c>
      <c r="BC43" s="19" cm="1">
        <f t="array" aca="1" ref="BC43" ca="1">INDIRECT(_xlfn.CONCAT(BC$4,"_d!",BC$1,$A43))</f>
        <v>299.94784545898438</v>
      </c>
      <c r="BD43" s="19" cm="1">
        <f t="array" aca="1" ref="BD43" ca="1">INDIRECT(_xlfn.CONCAT(BD$4,"_d!",BD$1,$A43))</f>
        <v>305.89584350585938</v>
      </c>
      <c r="BE43" s="19" cm="1">
        <f t="array" aca="1" ref="BE43" ca="1">INDIRECT(_xlfn.CONCAT(BE$4,"_d!",BE$1,$A43))</f>
        <v>300.4951171875</v>
      </c>
      <c r="BF43" s="42">
        <f t="shared" ca="1" si="22"/>
        <v>296.09067005603089</v>
      </c>
      <c r="BG43" s="19" cm="1">
        <f t="array" aca="1" ref="BG43" ca="1">INDIRECT(_xlfn.CONCAT(BG$4,"_d!",BG$1,$A43))</f>
        <v>292.07595825195313</v>
      </c>
      <c r="BH43" s="19" cm="1">
        <f t="array" aca="1" ref="BH43" ca="1">INDIRECT(_xlfn.CONCAT(BH$4,"_d!",BH$1,$A43))</f>
        <v>297.58340454101563</v>
      </c>
      <c r="BI43" s="19" cm="1">
        <f t="array" aca="1" ref="BI43" ca="1">INDIRECT(_xlfn.CONCAT(BI$4,"_d!",BI$1,$A43))</f>
        <v>300.96768188476563</v>
      </c>
      <c r="BJ43" s="19" cm="1">
        <f t="array" aca="1" ref="BJ43" ca="1">INDIRECT(_xlfn.CONCAT(BJ$4,"_d!",BJ$1,$A43))</f>
        <v>301.13751220703125</v>
      </c>
      <c r="BK43" s="19" cm="1">
        <f t="array" aca="1" ref="BK43" ca="1">INDIRECT(_xlfn.CONCAT(BK$4,"_d!",BK$1,$A43))</f>
        <v>307.01071166992188</v>
      </c>
      <c r="BL43" s="19" cm="1">
        <f t="array" aca="1" ref="BL43" ca="1">INDIRECT(_xlfn.CONCAT(BL$4,"_d!",BL$1,$A43))</f>
        <v>300.1500244140625</v>
      </c>
      <c r="BM43" s="42">
        <f t="shared" ca="1" si="23"/>
        <v>296.30212833816705</v>
      </c>
      <c r="BN43" s="19" cm="1">
        <f t="array" aca="1" ref="BN43" ca="1">INDIRECT(_xlfn.CONCAT(BN$4,"_d!",BN$1,$A43))</f>
        <v>290.63565063476563</v>
      </c>
      <c r="BO43" s="19" cm="1">
        <f t="array" aca="1" ref="BO43" ca="1">INDIRECT(_xlfn.CONCAT(BO$4,"_d!",BO$1,$A43))</f>
        <v>297.39434814453125</v>
      </c>
      <c r="BP43" s="19" cm="1">
        <f t="array" aca="1" ref="BP43" ca="1">INDIRECT(_xlfn.CONCAT(BP$4,"_d!",BP$1,$A43))</f>
        <v>299.046142578125</v>
      </c>
      <c r="BQ43" s="19" cm="1">
        <f t="array" aca="1" ref="BQ43" ca="1">INDIRECT(_xlfn.CONCAT(BQ$4,"_d!",BQ$1,$A43))</f>
        <v>297.14279174804688</v>
      </c>
      <c r="BR43" s="19" cm="1">
        <f t="array" aca="1" ref="BR43" ca="1">INDIRECT(_xlfn.CONCAT(BR$4,"_d!",BR$1,$A43))</f>
        <v>306.31588745117188</v>
      </c>
      <c r="BS43" s="19" cm="1">
        <f t="array" aca="1" ref="BS43" ca="1">INDIRECT(_xlfn.CONCAT(BS$4,"_d!",BS$1,$A43))</f>
        <v>300.85873413085938</v>
      </c>
      <c r="BT43" s="42">
        <f t="shared" ca="1" si="24"/>
        <v>295.29172641965232</v>
      </c>
      <c r="BU43" s="42"/>
      <c r="BV43" s="45">
        <f t="shared" ca="1" si="25"/>
        <v>296.10552828905668</v>
      </c>
      <c r="BW43" s="45">
        <f t="shared" ca="1" si="26"/>
        <v>296.23987109669372</v>
      </c>
      <c r="BX43" s="45">
        <f t="shared" ca="1" si="27"/>
        <v>296.62285153835927</v>
      </c>
      <c r="BY43" s="45">
        <f t="shared" ca="1" si="28"/>
        <v>295.60006072573134</v>
      </c>
      <c r="BZ43" s="45">
        <f t="shared" ca="1" si="29"/>
        <v>297.02766235519795</v>
      </c>
      <c r="CA43" s="45">
        <f t="shared" ca="1" si="30"/>
        <v>296.27397393037182</v>
      </c>
      <c r="CB43" s="45">
        <f t="shared" ca="1" si="31"/>
        <v>296.6160020885207</v>
      </c>
      <c r="CC43" s="45">
        <f t="shared" ca="1" si="32"/>
        <v>296.09067005603089</v>
      </c>
      <c r="CD43" s="45">
        <f t="shared" ca="1" si="33"/>
        <v>296.30212833816705</v>
      </c>
      <c r="CE43" s="45">
        <f t="shared" ca="1" si="34"/>
        <v>295.29172641965232</v>
      </c>
      <c r="CF43" s="45" cm="1">
        <f t="array" aca="1" ref="CF43" ca="1">+SUMPRODUCT($BV$3:$CE$3/100,$BV43:$CE43)</f>
        <v>296.11329503357183</v>
      </c>
      <c r="CG43" s="24"/>
      <c r="CH43" s="24">
        <f t="shared" ca="1" si="37"/>
        <v>2.1469994579789153E-2</v>
      </c>
      <c r="CI43" s="24">
        <f t="shared" ca="1" si="37"/>
        <v>2.0907412489905575E-2</v>
      </c>
      <c r="CJ43" s="24">
        <f t="shared" ca="1" si="37"/>
        <v>2.0465590746727935E-2</v>
      </c>
      <c r="CK43" s="24">
        <f t="shared" ca="1" si="37"/>
        <v>2.0558213167300554E-2</v>
      </c>
      <c r="CL43" s="24">
        <f t="shared" ca="1" si="37"/>
        <v>2.03369158157376E-2</v>
      </c>
      <c r="CM43" s="24">
        <f t="shared" ca="1" si="37"/>
        <v>2.0178299642275466E-2</v>
      </c>
      <c r="CN43" s="24">
        <f t="shared" ca="1" si="37"/>
        <v>1.9772889953592721E-2</v>
      </c>
      <c r="CO43" s="24">
        <f t="shared" ca="1" si="37"/>
        <v>1.9617602168116033E-2</v>
      </c>
      <c r="CP43" s="24">
        <f t="shared" ca="1" si="37"/>
        <v>1.9319615898066633E-2</v>
      </c>
      <c r="CQ43" s="24">
        <f t="shared" ref="CQ43:CR95" ca="1" si="50">+CE43/CE42-1</f>
        <v>1.8985578111177182E-2</v>
      </c>
      <c r="CR43" s="24">
        <f t="shared" ca="1" si="50"/>
        <v>1.9916230832664805E-2</v>
      </c>
      <c r="CS43" s="24">
        <f>+[1]NAC!AX44</f>
        <v>2.6680386177670767E-2</v>
      </c>
      <c r="CT43" s="24"/>
      <c r="CU43" s="24">
        <f t="shared" ca="1" si="38"/>
        <v>0.50454862929702737</v>
      </c>
      <c r="CV43" s="24">
        <f t="shared" ca="1" si="39"/>
        <v>0.50681174259048789</v>
      </c>
      <c r="CW43" s="24">
        <f t="shared" ca="1" si="40"/>
        <v>0.50145861202110731</v>
      </c>
      <c r="CX43" s="24">
        <f t="shared" ca="1" si="41"/>
        <v>0.50426902156192766</v>
      </c>
      <c r="CY43" s="24">
        <f t="shared" ca="1" si="42"/>
        <v>0.50504861126198342</v>
      </c>
      <c r="CZ43" s="24">
        <f t="shared" ca="1" si="43"/>
        <v>0.50434470559438083</v>
      </c>
      <c r="DA43" s="24">
        <f t="shared" ca="1" si="44"/>
        <v>0.50287568877384392</v>
      </c>
      <c r="DB43" s="24">
        <f t="shared" ca="1" si="45"/>
        <v>0.50359102578437431</v>
      </c>
      <c r="DC43" s="24">
        <f t="shared" ca="1" si="46"/>
        <v>0.50202592948807356</v>
      </c>
      <c r="DD43" s="24">
        <f t="shared" ca="1" si="47"/>
        <v>0.50234053707409765</v>
      </c>
      <c r="DE43" s="48">
        <f t="shared" ca="1" si="48"/>
        <v>0.5034170298214562</v>
      </c>
      <c r="DF43" s="48">
        <f>+[1]NAC!AG44</f>
        <v>0.50274891855201087</v>
      </c>
      <c r="DG43" s="24">
        <f t="shared" ca="1" si="49"/>
        <v>2.2080922229297251E-3</v>
      </c>
    </row>
    <row r="44" spans="1:111" x14ac:dyDescent="0.25">
      <c r="A44">
        <f t="shared" si="36"/>
        <v>71</v>
      </c>
      <c r="B44" s="35">
        <f>+NAC!A44</f>
        <v>43891</v>
      </c>
      <c r="C44" s="19" cm="1">
        <f t="array" aca="1" ref="C44" ca="1">INDIRECT(_xlfn.CONCAT(C$4,"_d!",C$1,$A44))</f>
        <v>304.73464965820313</v>
      </c>
      <c r="D44" s="19" cm="1">
        <f t="array" aca="1" ref="D44" ca="1">INDIRECT(_xlfn.CONCAT(D$4,"_d!",D$1,$A44))</f>
        <v>305.24539184570313</v>
      </c>
      <c r="E44" s="19" cm="1">
        <f t="array" aca="1" ref="E44" ca="1">INDIRECT(_xlfn.CONCAT(E$4,"_d!",E$1,$A44))</f>
        <v>310.7183837890625</v>
      </c>
      <c r="F44" s="19" cm="1">
        <f t="array" aca="1" ref="F44" ca="1">INDIRECT(_xlfn.CONCAT(F$4,"_d!",F$1,$A44))</f>
        <v>312.35104370117188</v>
      </c>
      <c r="G44" s="19" cm="1">
        <f t="array" aca="1" ref="G44" ca="1">INDIRECT(_xlfn.CONCAT(G$4,"_d!",G$1,$A44))</f>
        <v>313.58868408203125</v>
      </c>
      <c r="H44" s="19" cm="1">
        <f t="array" aca="1" ref="H44" ca="1">INDIRECT(_xlfn.CONCAT(H$4,"_d!",H$1,$A44))</f>
        <v>304.90594482421875</v>
      </c>
      <c r="I44" s="42">
        <f t="shared" ca="1" si="15"/>
        <v>306.21422617229842</v>
      </c>
      <c r="J44" s="19" cm="1">
        <f t="array" aca="1" ref="J44" ca="1">INDIRECT(_xlfn.CONCAT(J$4,"_d!",J$1,$A44))</f>
        <v>303.72418212890625</v>
      </c>
      <c r="K44" s="19" cm="1">
        <f t="array" aca="1" ref="K44" ca="1">INDIRECT(_xlfn.CONCAT(K$4,"_d!",K$1,$A44))</f>
        <v>307.41427612304688</v>
      </c>
      <c r="L44" s="19" cm="1">
        <f t="array" aca="1" ref="L44" ca="1">INDIRECT(_xlfn.CONCAT(L$4,"_d!",L$1,$A44))</f>
        <v>310.58682250976563</v>
      </c>
      <c r="M44" s="19" cm="1">
        <f t="array" aca="1" ref="M44" ca="1">INDIRECT(_xlfn.CONCAT(M$4,"_d!",M$1,$A44))</f>
        <v>311.48745727539063</v>
      </c>
      <c r="N44" s="19" cm="1">
        <f t="array" aca="1" ref="N44" ca="1">INDIRECT(_xlfn.CONCAT(N$4,"_d!",N$1,$A44))</f>
        <v>313.29901123046875</v>
      </c>
      <c r="O44" s="19" cm="1">
        <f t="array" aca="1" ref="O44" ca="1">INDIRECT(_xlfn.CONCAT(O$4,"_d!",O$1,$A44))</f>
        <v>302.7530517578125</v>
      </c>
      <c r="P44" s="42">
        <f t="shared" ca="1" si="16"/>
        <v>306.28975419911848</v>
      </c>
      <c r="Q44" s="19" cm="1">
        <f t="array" aca="1" ref="Q44" ca="1">INDIRECT(_xlfn.CONCAT(Q$4,"_d!",Q$1,$A44))</f>
        <v>304.40988159179688</v>
      </c>
      <c r="R44" s="19" cm="1">
        <f t="array" aca="1" ref="R44" ca="1">INDIRECT(_xlfn.CONCAT(R$4,"_d!",R$1,$A44))</f>
        <v>306.966796875</v>
      </c>
      <c r="S44" s="19" cm="1">
        <f t="array" aca="1" ref="S44" ca="1">INDIRECT(_xlfn.CONCAT(S$4,"_d!",S$1,$A44))</f>
        <v>310.91146850585938</v>
      </c>
      <c r="T44" s="19" cm="1">
        <f t="array" aca="1" ref="T44" ca="1">INDIRECT(_xlfn.CONCAT(T$4,"_d!",T$1,$A44))</f>
        <v>314.11016845703125</v>
      </c>
      <c r="U44" s="19" cm="1">
        <f t="array" aca="1" ref="U44" ca="1">INDIRECT(_xlfn.CONCAT(U$4,"_d!",U$1,$A44))</f>
        <v>314.111328125</v>
      </c>
      <c r="V44" s="19" cm="1">
        <f t="array" aca="1" ref="V44" ca="1">INDIRECT(_xlfn.CONCAT(V$4,"_d!",V$1,$A44))</f>
        <v>305.27972412109375</v>
      </c>
      <c r="W44" s="42">
        <f t="shared" ca="1" si="17"/>
        <v>306.78000439544809</v>
      </c>
      <c r="X44" s="19" cm="1">
        <f t="array" aca="1" ref="X44" ca="1">INDIRECT(_xlfn.CONCAT(X$4,"_d!",X$1,$A44))</f>
        <v>302.41839599609375</v>
      </c>
      <c r="Y44" s="19" cm="1">
        <f t="array" aca="1" ref="Y44" ca="1">INDIRECT(_xlfn.CONCAT(Y$4,"_d!",Y$1,$A44))</f>
        <v>305.15374755859375</v>
      </c>
      <c r="Z44" s="19" cm="1">
        <f t="array" aca="1" ref="Z44" ca="1">INDIRECT(_xlfn.CONCAT(Z$4,"_d!",Z$1,$A44))</f>
        <v>312.4022216796875</v>
      </c>
      <c r="AA44" s="19" cm="1">
        <f t="array" aca="1" ref="AA44" ca="1">INDIRECT(_xlfn.CONCAT(AA$4,"_d!",AA$1,$A44))</f>
        <v>310.79611206054688</v>
      </c>
      <c r="AB44" s="19" cm="1">
        <f t="array" aca="1" ref="AB44" ca="1">INDIRECT(_xlfn.CONCAT(AB$4,"_d!",AB$1,$A44))</f>
        <v>316.17572021484375</v>
      </c>
      <c r="AC44" s="19" cm="1">
        <f t="array" aca="1" ref="AC44" ca="1">INDIRECT(_xlfn.CONCAT(AC$4,"_d!",AC$1,$A44))</f>
        <v>307.770263671875</v>
      </c>
      <c r="AD44" s="42">
        <f t="shared" ca="1" si="18"/>
        <v>305.56221892618493</v>
      </c>
      <c r="AE44" s="19" cm="1">
        <f t="array" aca="1" ref="AE44" ca="1">INDIRECT(_xlfn.CONCAT(AE$4,"_d!",AE$1,$A44))</f>
        <v>303.84490966796875</v>
      </c>
      <c r="AF44" s="19" cm="1">
        <f t="array" aca="1" ref="AF44" ca="1">INDIRECT(_xlfn.CONCAT(AF$4,"_d!",AF$1,$A44))</f>
        <v>307.35971069335938</v>
      </c>
      <c r="AG44" s="19" cm="1">
        <f t="array" aca="1" ref="AG44" ca="1">INDIRECT(_xlfn.CONCAT(AG$4,"_d!",AG$1,$A44))</f>
        <v>311.58139038085938</v>
      </c>
      <c r="AH44" s="19" cm="1">
        <f t="array" aca="1" ref="AH44" ca="1">INDIRECT(_xlfn.CONCAT(AH$4,"_d!",AH$1,$A44))</f>
        <v>314.30703735351563</v>
      </c>
      <c r="AI44" s="19" cm="1">
        <f t="array" aca="1" ref="AI44" ca="1">INDIRECT(_xlfn.CONCAT(AI$4,"_d!",AI$1,$A44))</f>
        <v>314.76705932617188</v>
      </c>
      <c r="AJ44" s="19" cm="1">
        <f t="array" aca="1" ref="AJ44" ca="1">INDIRECT(_xlfn.CONCAT(AJ$4,"_d!",AJ$1,$A44))</f>
        <v>308.39767456054688</v>
      </c>
      <c r="AK44" s="42">
        <f t="shared" ca="1" si="19"/>
        <v>306.94536486383788</v>
      </c>
      <c r="AL44" s="19" cm="1">
        <f t="array" aca="1" ref="AL44" ca="1">INDIRECT(_xlfn.CONCAT(AL$4,"_d!",AL$1,$A44))</f>
        <v>304.10122680664063</v>
      </c>
      <c r="AM44" s="19" cm="1">
        <f t="array" aca="1" ref="AM44" ca="1">INDIRECT(_xlfn.CONCAT(AM$4,"_d!",AM$1,$A44))</f>
        <v>306.94509887695313</v>
      </c>
      <c r="AN44" s="19" cm="1">
        <f t="array" aca="1" ref="AN44" ca="1">INDIRECT(_xlfn.CONCAT(AN$4,"_d!",AN$1,$A44))</f>
        <v>310.93612670898438</v>
      </c>
      <c r="AO44" s="19" cm="1">
        <f t="array" aca="1" ref="AO44" ca="1">INDIRECT(_xlfn.CONCAT(AO$4,"_d!",AO$1,$A44))</f>
        <v>310.2230224609375</v>
      </c>
      <c r="AP44" s="19" cm="1">
        <f t="array" aca="1" ref="AP44" ca="1">INDIRECT(_xlfn.CONCAT(AP$4,"_d!",AP$1,$A44))</f>
        <v>315.5697021484375</v>
      </c>
      <c r="AQ44" s="19" cm="1">
        <f t="array" aca="1" ref="AQ44" ca="1">INDIRECT(_xlfn.CONCAT(AQ$4,"_d!",AQ$1,$A44))</f>
        <v>305.4798583984375</v>
      </c>
      <c r="AR44" s="42">
        <f t="shared" ca="1" si="20"/>
        <v>306.56885353350589</v>
      </c>
      <c r="AS44" s="19" cm="1">
        <f t="array" aca="1" ref="AS44" ca="1">INDIRECT(_xlfn.CONCAT(AS$4,"_d!",AS$1,$A44))</f>
        <v>302.60064697265625</v>
      </c>
      <c r="AT44" s="19" cm="1">
        <f t="array" aca="1" ref="AT44" ca="1">INDIRECT(_xlfn.CONCAT(AT$4,"_d!",AT$1,$A44))</f>
        <v>308.03903198242188</v>
      </c>
      <c r="AU44" s="19" cm="1">
        <f t="array" aca="1" ref="AU44" ca="1">INDIRECT(_xlfn.CONCAT(AU$4,"_d!",AU$1,$A44))</f>
        <v>310.71197509765625</v>
      </c>
      <c r="AV44" s="19" cm="1">
        <f t="array" aca="1" ref="AV44" ca="1">INDIRECT(_xlfn.CONCAT(AV$4,"_d!",AV$1,$A44))</f>
        <v>314.4473876953125</v>
      </c>
      <c r="AW44" s="19" cm="1">
        <f t="array" aca="1" ref="AW44" ca="1">INDIRECT(_xlfn.CONCAT(AW$4,"_d!",AW$1,$A44))</f>
        <v>315.64212036132813</v>
      </c>
      <c r="AX44" s="19" cm="1">
        <f t="array" aca="1" ref="AX44" ca="1">INDIRECT(_xlfn.CONCAT(AX$4,"_d!",AX$1,$A44))</f>
        <v>305.6246337890625</v>
      </c>
      <c r="AY44" s="42">
        <f t="shared" ca="1" si="21"/>
        <v>306.45559689791969</v>
      </c>
      <c r="AZ44" s="19" cm="1">
        <f t="array" aca="1" ref="AZ44" ca="1">INDIRECT(_xlfn.CONCAT(AZ$4,"_d!",AZ$1,$A44))</f>
        <v>302.86575317382813</v>
      </c>
      <c r="BA44" s="19" cm="1">
        <f t="array" aca="1" ref="BA44" ca="1">INDIRECT(_xlfn.CONCAT(BA$4,"_d!",BA$1,$A44))</f>
        <v>306.00814819335938</v>
      </c>
      <c r="BB44" s="19" cm="1">
        <f t="array" aca="1" ref="BB44" ca="1">INDIRECT(_xlfn.CONCAT(BB$4,"_d!",BB$1,$A44))</f>
        <v>310.4910888671875</v>
      </c>
      <c r="BC44" s="19" cm="1">
        <f t="array" aca="1" ref="BC44" ca="1">INDIRECT(_xlfn.CONCAT(BC$4,"_d!",BC$1,$A44))</f>
        <v>310.61434936523438</v>
      </c>
      <c r="BD44" s="19" cm="1">
        <f t="array" aca="1" ref="BD44" ca="1">INDIRECT(_xlfn.CONCAT(BD$4,"_d!",BD$1,$A44))</f>
        <v>315.15054321289063</v>
      </c>
      <c r="BE44" s="19" cm="1">
        <f t="array" aca="1" ref="BE44" ca="1">INDIRECT(_xlfn.CONCAT(BE$4,"_d!",BE$1,$A44))</f>
        <v>308.32492065429688</v>
      </c>
      <c r="BF44" s="42">
        <f t="shared" ca="1" si="22"/>
        <v>305.85217071628529</v>
      </c>
      <c r="BG44" s="19" cm="1">
        <f t="array" aca="1" ref="BG44" ca="1">INDIRECT(_xlfn.CONCAT(BG$4,"_d!",BG$1,$A44))</f>
        <v>303.0045166015625</v>
      </c>
      <c r="BH44" s="19" cm="1">
        <f t="array" aca="1" ref="BH44" ca="1">INDIRECT(_xlfn.CONCAT(BH$4,"_d!",BH$1,$A44))</f>
        <v>306.211181640625</v>
      </c>
      <c r="BI44" s="19" cm="1">
        <f t="array" aca="1" ref="BI44" ca="1">INDIRECT(_xlfn.CONCAT(BI$4,"_d!",BI$1,$A44))</f>
        <v>310.79580688476563</v>
      </c>
      <c r="BJ44" s="19" cm="1">
        <f t="array" aca="1" ref="BJ44" ca="1">INDIRECT(_xlfn.CONCAT(BJ$4,"_d!",BJ$1,$A44))</f>
        <v>312.00619506835938</v>
      </c>
      <c r="BK44" s="19" cm="1">
        <f t="array" aca="1" ref="BK44" ca="1">INDIRECT(_xlfn.CONCAT(BK$4,"_d!",BK$1,$A44))</f>
        <v>316.16397094726563</v>
      </c>
      <c r="BL44" s="19" cm="1">
        <f t="array" aca="1" ref="BL44" ca="1">INDIRECT(_xlfn.CONCAT(BL$4,"_d!",BL$1,$A44))</f>
        <v>307.845703125</v>
      </c>
      <c r="BM44" s="42">
        <f t="shared" ca="1" si="23"/>
        <v>306.09617977672326</v>
      </c>
      <c r="BN44" s="19" cm="1">
        <f t="array" aca="1" ref="BN44" ca="1">INDIRECT(_xlfn.CONCAT(BN$4,"_d!",BN$1,$A44))</f>
        <v>300.90298461914063</v>
      </c>
      <c r="BO44" s="19" cm="1">
        <f t="array" aca="1" ref="BO44" ca="1">INDIRECT(_xlfn.CONCAT(BO$4,"_d!",BO$1,$A44))</f>
        <v>305.47933959960938</v>
      </c>
      <c r="BP44" s="19" cm="1">
        <f t="array" aca="1" ref="BP44" ca="1">INDIRECT(_xlfn.CONCAT(BP$4,"_d!",BP$1,$A44))</f>
        <v>308.51242065429688</v>
      </c>
      <c r="BQ44" s="19" cm="1">
        <f t="array" aca="1" ref="BQ44" ca="1">INDIRECT(_xlfn.CONCAT(BQ$4,"_d!",BQ$1,$A44))</f>
        <v>307.32470703125</v>
      </c>
      <c r="BR44" s="19" cm="1">
        <f t="array" aca="1" ref="BR44" ca="1">INDIRECT(_xlfn.CONCAT(BR$4,"_d!",BR$1,$A44))</f>
        <v>315.10147094726563</v>
      </c>
      <c r="BS44" s="19" cm="1">
        <f t="array" aca="1" ref="BS44" ca="1">INDIRECT(_xlfn.CONCAT(BS$4,"_d!",BS$1,$A44))</f>
        <v>308.3792724609375</v>
      </c>
      <c r="BT44" s="42">
        <f t="shared" ca="1" si="24"/>
        <v>304.53120462131028</v>
      </c>
      <c r="BU44" s="42"/>
      <c r="BV44" s="45">
        <f t="shared" ca="1" si="25"/>
        <v>306.21422617229842</v>
      </c>
      <c r="BW44" s="45">
        <f t="shared" ca="1" si="26"/>
        <v>306.28975419911848</v>
      </c>
      <c r="BX44" s="45">
        <f t="shared" ca="1" si="27"/>
        <v>306.78000439544809</v>
      </c>
      <c r="BY44" s="45">
        <f t="shared" ca="1" si="28"/>
        <v>305.56221892618493</v>
      </c>
      <c r="BZ44" s="45">
        <f t="shared" ca="1" si="29"/>
        <v>306.94536486383788</v>
      </c>
      <c r="CA44" s="45">
        <f t="shared" ca="1" si="30"/>
        <v>306.56885353350589</v>
      </c>
      <c r="CB44" s="45">
        <f t="shared" ca="1" si="31"/>
        <v>306.45559689791969</v>
      </c>
      <c r="CC44" s="45">
        <f t="shared" ca="1" si="32"/>
        <v>305.85217071628529</v>
      </c>
      <c r="CD44" s="45">
        <f t="shared" ca="1" si="33"/>
        <v>306.09617977672326</v>
      </c>
      <c r="CE44" s="45">
        <f t="shared" ca="1" si="34"/>
        <v>304.53120462131028</v>
      </c>
      <c r="CF44" s="45" cm="1">
        <f t="array" aca="1" ref="CF44" ca="1">+SUMPRODUCT($BV$3:$CE$3/100,$BV44:$CE44)</f>
        <v>305.93927444866307</v>
      </c>
      <c r="CG44" s="24"/>
      <c r="CH44" s="24">
        <f t="shared" ref="CH44:CP72" ca="1" si="51">+BV44/BV43-1</f>
        <v>3.4138835372819143E-2</v>
      </c>
      <c r="CI44" s="24">
        <f t="shared" ca="1" si="51"/>
        <v>3.3924815944658793E-2</v>
      </c>
      <c r="CJ44" s="24">
        <f t="shared" ca="1" si="51"/>
        <v>3.4242651246899181E-2</v>
      </c>
      <c r="CK44" s="24">
        <f t="shared" ca="1" si="51"/>
        <v>3.3701475486829668E-2</v>
      </c>
      <c r="CL44" s="24">
        <f t="shared" ca="1" si="51"/>
        <v>3.3389827836236785E-2</v>
      </c>
      <c r="CM44" s="24">
        <f t="shared" ca="1" si="51"/>
        <v>3.4747836492561746E-2</v>
      </c>
      <c r="CN44" s="24">
        <f t="shared" ca="1" si="51"/>
        <v>3.3172838754877754E-2</v>
      </c>
      <c r="CO44" s="24">
        <f t="shared" ca="1" si="51"/>
        <v>3.2967944104443259E-2</v>
      </c>
      <c r="CP44" s="24">
        <f t="shared" ca="1" si="51"/>
        <v>3.3054272993200851E-2</v>
      </c>
      <c r="CQ44" s="24">
        <f t="shared" ca="1" si="50"/>
        <v>3.1289322981326251E-2</v>
      </c>
      <c r="CR44" s="24">
        <f t="shared" ca="1" si="50"/>
        <v>3.3183175426072076E-2</v>
      </c>
      <c r="CS44" s="24">
        <f>+[1]NAC!AX45</f>
        <v>3.9330672478020023E-2</v>
      </c>
      <c r="CT44" s="24"/>
      <c r="CU44" s="24">
        <f t="shared" ca="1" si="38"/>
        <v>0.48360673520803354</v>
      </c>
      <c r="CV44" s="24">
        <f t="shared" ca="1" si="39"/>
        <v>0.48638876111929741</v>
      </c>
      <c r="CW44" s="24">
        <f t="shared" ca="1" si="40"/>
        <v>0.48170145662123587</v>
      </c>
      <c r="CX44" s="24">
        <f t="shared" ca="1" si="41"/>
        <v>0.48420859889391976</v>
      </c>
      <c r="CY44" s="24">
        <f t="shared" ca="1" si="42"/>
        <v>0.48524874032579968</v>
      </c>
      <c r="CZ44" s="24">
        <f t="shared" ca="1" si="43"/>
        <v>0.48505374798973588</v>
      </c>
      <c r="DA44" s="24">
        <f t="shared" ca="1" si="44"/>
        <v>0.48339069102190813</v>
      </c>
      <c r="DB44" s="24">
        <f t="shared" ca="1" si="45"/>
        <v>0.48400644918678304</v>
      </c>
      <c r="DC44" s="24">
        <f t="shared" ca="1" si="46"/>
        <v>0.48311175290927144</v>
      </c>
      <c r="DD44" s="24">
        <f t="shared" ca="1" si="47"/>
        <v>0.48385836874692845</v>
      </c>
      <c r="DE44" s="48">
        <f t="shared" ca="1" si="48"/>
        <v>0.48396705686396557</v>
      </c>
      <c r="DF44" s="48">
        <f>+[1]NAC!AG45</f>
        <v>0.48356866551335198</v>
      </c>
      <c r="DG44" s="24">
        <f t="shared" ca="1" si="49"/>
        <v>-2.5163353889490203E-4</v>
      </c>
    </row>
    <row r="45" spans="1:111" x14ac:dyDescent="0.25">
      <c r="A45">
        <f t="shared" si="36"/>
        <v>72</v>
      </c>
      <c r="B45" s="35">
        <f>+NAC!A45</f>
        <v>43922</v>
      </c>
      <c r="C45" s="19" cm="1">
        <f t="array" aca="1" ref="C45" ca="1">INDIRECT(_xlfn.CONCAT(C$4,"_d!",C$1,$A45))</f>
        <v>310.06109619140625</v>
      </c>
      <c r="D45" s="19" cm="1">
        <f t="array" aca="1" ref="D45" ca="1">INDIRECT(_xlfn.CONCAT(D$4,"_d!",D$1,$A45))</f>
        <v>310.64114379882813</v>
      </c>
      <c r="E45" s="19" cm="1">
        <f t="array" aca="1" ref="E45" ca="1">INDIRECT(_xlfn.CONCAT(E$4,"_d!",E$1,$A45))</f>
        <v>319.94833374023438</v>
      </c>
      <c r="F45" s="19" cm="1">
        <f t="array" aca="1" ref="F45" ca="1">INDIRECT(_xlfn.CONCAT(F$4,"_d!",F$1,$A45))</f>
        <v>319.70455932617188</v>
      </c>
      <c r="G45" s="19" cm="1">
        <f t="array" aca="1" ref="G45" ca="1">INDIRECT(_xlfn.CONCAT(G$4,"_d!",G$1,$A45))</f>
        <v>318.70620727539063</v>
      </c>
      <c r="H45" s="19" cm="1">
        <f t="array" aca="1" ref="H45" ca="1">INDIRECT(_xlfn.CONCAT(H$4,"_d!",H$1,$A45))</f>
        <v>306.42434692382813</v>
      </c>
      <c r="I45" s="42">
        <f t="shared" ca="1" si="15"/>
        <v>311.7132313615669</v>
      </c>
      <c r="J45" s="19" cm="1">
        <f t="array" aca="1" ref="J45" ca="1">INDIRECT(_xlfn.CONCAT(J$4,"_d!",J$1,$A45))</f>
        <v>309.10614013671875</v>
      </c>
      <c r="K45" s="19" cm="1">
        <f t="array" aca="1" ref="K45" ca="1">INDIRECT(_xlfn.CONCAT(K$4,"_d!",K$1,$A45))</f>
        <v>312.45306396484375</v>
      </c>
      <c r="L45" s="19" cm="1">
        <f t="array" aca="1" ref="L45" ca="1">INDIRECT(_xlfn.CONCAT(L$4,"_d!",L$1,$A45))</f>
        <v>319.35012817382813</v>
      </c>
      <c r="M45" s="19" cm="1">
        <f t="array" aca="1" ref="M45" ca="1">INDIRECT(_xlfn.CONCAT(M$4,"_d!",M$1,$A45))</f>
        <v>318.52667236328125</v>
      </c>
      <c r="N45" s="19" cm="1">
        <f t="array" aca="1" ref="N45" ca="1">INDIRECT(_xlfn.CONCAT(N$4,"_d!",N$1,$A45))</f>
        <v>318.14828491210938</v>
      </c>
      <c r="O45" s="19" cm="1">
        <f t="array" aca="1" ref="O45" ca="1">INDIRECT(_xlfn.CONCAT(O$4,"_d!",O$1,$A45))</f>
        <v>304.31201171875</v>
      </c>
      <c r="P45" s="42">
        <f t="shared" ca="1" si="16"/>
        <v>311.63330601881478</v>
      </c>
      <c r="Q45" s="19" cm="1">
        <f t="array" aca="1" ref="Q45" ca="1">INDIRECT(_xlfn.CONCAT(Q$4,"_d!",Q$1,$A45))</f>
        <v>309.11764526367188</v>
      </c>
      <c r="R45" s="19" cm="1">
        <f t="array" aca="1" ref="R45" ca="1">INDIRECT(_xlfn.CONCAT(R$4,"_d!",R$1,$A45))</f>
        <v>311.58477783203125</v>
      </c>
      <c r="S45" s="19" cm="1">
        <f t="array" aca="1" ref="S45" ca="1">INDIRECT(_xlfn.CONCAT(S$4,"_d!",S$1,$A45))</f>
        <v>319.29351806640625</v>
      </c>
      <c r="T45" s="19" cm="1">
        <f t="array" aca="1" ref="T45" ca="1">INDIRECT(_xlfn.CONCAT(T$4,"_d!",T$1,$A45))</f>
        <v>320.56674194335938</v>
      </c>
      <c r="U45" s="19" cm="1">
        <f t="array" aca="1" ref="U45" ca="1">INDIRECT(_xlfn.CONCAT(U$4,"_d!",U$1,$A45))</f>
        <v>318.5673828125</v>
      </c>
      <c r="V45" s="19" cm="1">
        <f t="array" aca="1" ref="V45" ca="1">INDIRECT(_xlfn.CONCAT(V$4,"_d!",V$1,$A45))</f>
        <v>306.89364624023438</v>
      </c>
      <c r="W45" s="42">
        <f t="shared" ca="1" si="17"/>
        <v>311.61821950108407</v>
      </c>
      <c r="X45" s="19" cm="1">
        <f t="array" aca="1" ref="X45" ca="1">INDIRECT(_xlfn.CONCAT(X$4,"_d!",X$1,$A45))</f>
        <v>307.0723876953125</v>
      </c>
      <c r="Y45" s="19" cm="1">
        <f t="array" aca="1" ref="Y45" ca="1">INDIRECT(_xlfn.CONCAT(Y$4,"_d!",Y$1,$A45))</f>
        <v>309.89505004882813</v>
      </c>
      <c r="Z45" s="19" cm="1">
        <f t="array" aca="1" ref="Z45" ca="1">INDIRECT(_xlfn.CONCAT(Z$4,"_d!",Z$1,$A45))</f>
        <v>320.5965576171875</v>
      </c>
      <c r="AA45" s="19" cm="1">
        <f t="array" aca="1" ref="AA45" ca="1">INDIRECT(_xlfn.CONCAT(AA$4,"_d!",AA$1,$A45))</f>
        <v>317.53839111328125</v>
      </c>
      <c r="AB45" s="19" cm="1">
        <f t="array" aca="1" ref="AB45" ca="1">INDIRECT(_xlfn.CONCAT(AB$4,"_d!",AB$1,$A45))</f>
        <v>320.31658935546875</v>
      </c>
      <c r="AC45" s="19" cm="1">
        <f t="array" aca="1" ref="AC45" ca="1">INDIRECT(_xlfn.CONCAT(AC$4,"_d!",AC$1,$A45))</f>
        <v>309.48892211914063</v>
      </c>
      <c r="AD45" s="42">
        <f t="shared" ca="1" si="18"/>
        <v>310.40272272516637</v>
      </c>
      <c r="AE45" s="19" cm="1">
        <f t="array" aca="1" ref="AE45" ca="1">INDIRECT(_xlfn.CONCAT(AE$4,"_d!",AE$1,$A45))</f>
        <v>308.552001953125</v>
      </c>
      <c r="AF45" s="19" cm="1">
        <f t="array" aca="1" ref="AF45" ca="1">INDIRECT(_xlfn.CONCAT(AF$4,"_d!",AF$1,$A45))</f>
        <v>311.82049560546875</v>
      </c>
      <c r="AG45" s="19" cm="1">
        <f t="array" aca="1" ref="AG45" ca="1">INDIRECT(_xlfn.CONCAT(AG$4,"_d!",AG$1,$A45))</f>
        <v>319.57052612304688</v>
      </c>
      <c r="AH45" s="19" cm="1">
        <f t="array" aca="1" ref="AH45" ca="1">INDIRECT(_xlfn.CONCAT(AH$4,"_d!",AH$1,$A45))</f>
        <v>320.55368041992188</v>
      </c>
      <c r="AI45" s="19" cm="1">
        <f t="array" aca="1" ref="AI45" ca="1">INDIRECT(_xlfn.CONCAT(AI$4,"_d!",AI$1,$A45))</f>
        <v>319.12548828125</v>
      </c>
      <c r="AJ45" s="19" cm="1">
        <f t="array" aca="1" ref="AJ45" ca="1">INDIRECT(_xlfn.CONCAT(AJ$4,"_d!",AJ$1,$A45))</f>
        <v>310.17330932617188</v>
      </c>
      <c r="AK45" s="42">
        <f t="shared" ca="1" si="19"/>
        <v>311.69646572502251</v>
      </c>
      <c r="AL45" s="19" cm="1">
        <f t="array" aca="1" ref="AL45" ca="1">INDIRECT(_xlfn.CONCAT(AL$4,"_d!",AL$1,$A45))</f>
        <v>308.42465209960938</v>
      </c>
      <c r="AM45" s="19" cm="1">
        <f t="array" aca="1" ref="AM45" ca="1">INDIRECT(_xlfn.CONCAT(AM$4,"_d!",AM$1,$A45))</f>
        <v>311.48007202148438</v>
      </c>
      <c r="AN45" s="19" cm="1">
        <f t="array" aca="1" ref="AN45" ca="1">INDIRECT(_xlfn.CONCAT(AN$4,"_d!",AN$1,$A45))</f>
        <v>318.59423828125</v>
      </c>
      <c r="AO45" s="19" cm="1">
        <f t="array" aca="1" ref="AO45" ca="1">INDIRECT(_xlfn.CONCAT(AO$4,"_d!",AO$1,$A45))</f>
        <v>316.650146484375</v>
      </c>
      <c r="AP45" s="19" cm="1">
        <f t="array" aca="1" ref="AP45" ca="1">INDIRECT(_xlfn.CONCAT(AP$4,"_d!",AP$1,$A45))</f>
        <v>319.58538818359375</v>
      </c>
      <c r="AQ45" s="19" cm="1">
        <f t="array" aca="1" ref="AQ45" ca="1">INDIRECT(_xlfn.CONCAT(AQ$4,"_d!",AQ$1,$A45))</f>
        <v>307.44009399414063</v>
      </c>
      <c r="AR45" s="42">
        <f t="shared" ca="1" si="20"/>
        <v>311.15035842739047</v>
      </c>
      <c r="AS45" s="19" cm="1">
        <f t="array" aca="1" ref="AS45" ca="1">INDIRECT(_xlfn.CONCAT(AS$4,"_d!",AS$1,$A45))</f>
        <v>307.01132202148438</v>
      </c>
      <c r="AT45" s="19" cm="1">
        <f t="array" aca="1" ref="AT45" ca="1">INDIRECT(_xlfn.CONCAT(AT$4,"_d!",AT$1,$A45))</f>
        <v>312.3603515625</v>
      </c>
      <c r="AU45" s="19" cm="1">
        <f t="array" aca="1" ref="AU45" ca="1">INDIRECT(_xlfn.CONCAT(AU$4,"_d!",AU$1,$A45))</f>
        <v>318.09381103515625</v>
      </c>
      <c r="AV45" s="19" cm="1">
        <f t="array" aca="1" ref="AV45" ca="1">INDIRECT(_xlfn.CONCAT(AV$4,"_d!",AV$1,$A45))</f>
        <v>320.40383911132813</v>
      </c>
      <c r="AW45" s="19" cm="1">
        <f t="array" aca="1" ref="AW45" ca="1">INDIRECT(_xlfn.CONCAT(AW$4,"_d!",AW$1,$A45))</f>
        <v>319.23178100585938</v>
      </c>
      <c r="AX45" s="19" cm="1">
        <f t="array" aca="1" ref="AX45" ca="1">INDIRECT(_xlfn.CONCAT(AX$4,"_d!",AX$1,$A45))</f>
        <v>307.37484741210938</v>
      </c>
      <c r="AY45" s="42">
        <f t="shared" ca="1" si="21"/>
        <v>310.92550232916869</v>
      </c>
      <c r="AZ45" s="19" cm="1">
        <f t="array" aca="1" ref="AZ45" ca="1">INDIRECT(_xlfn.CONCAT(AZ$4,"_d!",AZ$1,$A45))</f>
        <v>307.06524658203125</v>
      </c>
      <c r="BA45" s="19" cm="1">
        <f t="array" aca="1" ref="BA45" ca="1">INDIRECT(_xlfn.CONCAT(BA$4,"_d!",BA$1,$A45))</f>
        <v>310.36392211914063</v>
      </c>
      <c r="BB45" s="19" cm="1">
        <f t="array" aca="1" ref="BB45" ca="1">INDIRECT(_xlfn.CONCAT(BB$4,"_d!",BB$1,$A45))</f>
        <v>317.51864624023438</v>
      </c>
      <c r="BC45" s="19" cm="1">
        <f t="array" aca="1" ref="BC45" ca="1">INDIRECT(_xlfn.CONCAT(BC$4,"_d!",BC$1,$A45))</f>
        <v>316.44619750976563</v>
      </c>
      <c r="BD45" s="19" cm="1">
        <f t="array" aca="1" ref="BD45" ca="1">INDIRECT(_xlfn.CONCAT(BD$4,"_d!",BD$1,$A45))</f>
        <v>318.632080078125</v>
      </c>
      <c r="BE45" s="19" cm="1">
        <f t="array" aca="1" ref="BE45" ca="1">INDIRECT(_xlfn.CONCAT(BE$4,"_d!",BE$1,$A45))</f>
        <v>310.36129760742188</v>
      </c>
      <c r="BF45" s="42">
        <f t="shared" ca="1" si="22"/>
        <v>310.21935927944565</v>
      </c>
      <c r="BG45" s="19" cm="1">
        <f t="array" aca="1" ref="BG45" ca="1">INDIRECT(_xlfn.CONCAT(BG$4,"_d!",BG$1,$A45))</f>
        <v>306.95523071289063</v>
      </c>
      <c r="BH45" s="19" cm="1">
        <f t="array" aca="1" ref="BH45" ca="1">INDIRECT(_xlfn.CONCAT(BH$4,"_d!",BH$1,$A45))</f>
        <v>310.255615234375</v>
      </c>
      <c r="BI45" s="19" cm="1">
        <f t="array" aca="1" ref="BI45" ca="1">INDIRECT(_xlfn.CONCAT(BI$4,"_d!",BI$1,$A45))</f>
        <v>317.57406616210938</v>
      </c>
      <c r="BJ45" s="19" cm="1">
        <f t="array" aca="1" ref="BJ45" ca="1">INDIRECT(_xlfn.CONCAT(BJ$4,"_d!",BJ$1,$A45))</f>
        <v>317.59201049804688</v>
      </c>
      <c r="BK45" s="19" cm="1">
        <f t="array" aca="1" ref="BK45" ca="1">INDIRECT(_xlfn.CONCAT(BK$4,"_d!",BK$1,$A45))</f>
        <v>319.59515380859375</v>
      </c>
      <c r="BL45" s="19" cm="1">
        <f t="array" aca="1" ref="BL45" ca="1">INDIRECT(_xlfn.CONCAT(BL$4,"_d!",BL$1,$A45))</f>
        <v>309.89349365234375</v>
      </c>
      <c r="BM45" s="42">
        <f t="shared" ca="1" si="23"/>
        <v>310.22157344717522</v>
      </c>
      <c r="BN45" s="19" cm="1">
        <f t="array" aca="1" ref="BN45" ca="1">INDIRECT(_xlfn.CONCAT(BN$4,"_d!",BN$1,$A45))</f>
        <v>304.6175537109375</v>
      </c>
      <c r="BO45" s="19" cm="1">
        <f t="array" aca="1" ref="BO45" ca="1">INDIRECT(_xlfn.CONCAT(BO$4,"_d!",BO$1,$A45))</f>
        <v>309.57208251953125</v>
      </c>
      <c r="BP45" s="19" cm="1">
        <f t="array" aca="1" ref="BP45" ca="1">INDIRECT(_xlfn.CONCAT(BP$4,"_d!",BP$1,$A45))</f>
        <v>315.08718872070313</v>
      </c>
      <c r="BQ45" s="19" cm="1">
        <f t="array" aca="1" ref="BQ45" ca="1">INDIRECT(_xlfn.CONCAT(BQ$4,"_d!",BQ$1,$A45))</f>
        <v>312.90560913085938</v>
      </c>
      <c r="BR45" s="19" cm="1">
        <f t="array" aca="1" ref="BR45" ca="1">INDIRECT(_xlfn.CONCAT(BR$4,"_d!",BR$1,$A45))</f>
        <v>317.91116333007813</v>
      </c>
      <c r="BS45" s="19" cm="1">
        <f t="array" aca="1" ref="BS45" ca="1">INDIRECT(_xlfn.CONCAT(BS$4,"_d!",BS$1,$A45))</f>
        <v>310.55047607421875</v>
      </c>
      <c r="BT45" s="42">
        <f t="shared" ca="1" si="24"/>
        <v>308.52380438190318</v>
      </c>
      <c r="BU45" s="42"/>
      <c r="BV45" s="45">
        <f t="shared" ca="1" si="25"/>
        <v>311.7132313615669</v>
      </c>
      <c r="BW45" s="45">
        <f t="shared" ca="1" si="26"/>
        <v>311.63330601881478</v>
      </c>
      <c r="BX45" s="45">
        <f t="shared" ca="1" si="27"/>
        <v>311.61821950108407</v>
      </c>
      <c r="BY45" s="45">
        <f t="shared" ca="1" si="28"/>
        <v>310.40272272516637</v>
      </c>
      <c r="BZ45" s="45">
        <f t="shared" ca="1" si="29"/>
        <v>311.69646572502251</v>
      </c>
      <c r="CA45" s="45">
        <f t="shared" ca="1" si="30"/>
        <v>311.15035842739047</v>
      </c>
      <c r="CB45" s="45">
        <f t="shared" ca="1" si="31"/>
        <v>310.92550232916869</v>
      </c>
      <c r="CC45" s="45">
        <f t="shared" ca="1" si="32"/>
        <v>310.21935927944565</v>
      </c>
      <c r="CD45" s="45">
        <f t="shared" ca="1" si="33"/>
        <v>310.22157344717522</v>
      </c>
      <c r="CE45" s="45">
        <f t="shared" ca="1" si="34"/>
        <v>308.52380438190318</v>
      </c>
      <c r="CF45" s="45" cm="1">
        <f t="array" aca="1" ref="CF45" ca="1">+SUMPRODUCT($BV$3:$CE$3/100,$BV45:$CE45)</f>
        <v>310.46733375265899</v>
      </c>
      <c r="CG45" s="24"/>
      <c r="CH45" s="24">
        <f t="shared" ca="1" si="51"/>
        <v>1.795803303460608E-2</v>
      </c>
      <c r="CI45" s="24">
        <f t="shared" ca="1" si="51"/>
        <v>1.7446067804874898E-2</v>
      </c>
      <c r="CJ45" s="24">
        <f t="shared" ca="1" si="51"/>
        <v>1.5770959763725001E-2</v>
      </c>
      <c r="CK45" s="24">
        <f t="shared" ca="1" si="51"/>
        <v>1.5841303339110713E-2</v>
      </c>
      <c r="CL45" s="24">
        <f t="shared" ca="1" si="51"/>
        <v>1.5478653223163219E-2</v>
      </c>
      <c r="CM45" s="24">
        <f t="shared" ca="1" si="51"/>
        <v>1.4944456493470426E-2</v>
      </c>
      <c r="CN45" s="24">
        <f t="shared" ca="1" si="51"/>
        <v>1.4585817575189841E-2</v>
      </c>
      <c r="CO45" s="24">
        <f t="shared" ca="1" si="51"/>
        <v>1.4278756148542904E-2</v>
      </c>
      <c r="CP45" s="24">
        <f t="shared" ca="1" si="51"/>
        <v>1.3477442526271144E-2</v>
      </c>
      <c r="CQ45" s="24">
        <f t="shared" ca="1" si="50"/>
        <v>1.3110642522029092E-2</v>
      </c>
      <c r="CR45" s="24">
        <f t="shared" ca="1" si="50"/>
        <v>1.4800516580148138E-2</v>
      </c>
      <c r="CS45" s="24">
        <f>+[1]NAC!AX46</f>
        <v>3.1695973706349578E-2</v>
      </c>
      <c r="CT45" s="24"/>
      <c r="CU45" s="24">
        <f t="shared" ca="1" si="38"/>
        <v>0.46250490995904725</v>
      </c>
      <c r="CV45" s="24">
        <f t="shared" ca="1" si="39"/>
        <v>0.46376258557659145</v>
      </c>
      <c r="CW45" s="24">
        <f t="shared" ca="1" si="40"/>
        <v>0.4563680750956014</v>
      </c>
      <c r="CX45" s="24">
        <f t="shared" ca="1" si="41"/>
        <v>0.45830415183011408</v>
      </c>
      <c r="CY45" s="24">
        <f t="shared" ca="1" si="42"/>
        <v>0.45849917907306903</v>
      </c>
      <c r="CZ45" s="24">
        <f t="shared" ca="1" si="43"/>
        <v>0.45766142320080072</v>
      </c>
      <c r="DA45" s="24">
        <f t="shared" ca="1" si="44"/>
        <v>0.45473653858485474</v>
      </c>
      <c r="DB45" s="24">
        <f t="shared" ca="1" si="45"/>
        <v>0.45439748675555158</v>
      </c>
      <c r="DC45" s="24">
        <f t="shared" ca="1" si="46"/>
        <v>0.45256147381909329</v>
      </c>
      <c r="DD45" s="24">
        <f t="shared" ca="1" si="47"/>
        <v>0.45145247665171051</v>
      </c>
      <c r="DE45" s="48">
        <f t="shared" ca="1" si="48"/>
        <v>0.45581616897524224</v>
      </c>
      <c r="DF45" s="48">
        <f>+[1]NAC!AG46</f>
        <v>0.45562931438707133</v>
      </c>
      <c r="DG45" s="24">
        <f t="shared" ca="1" si="49"/>
        <v>1.105243330733674E-2</v>
      </c>
    </row>
    <row r="46" spans="1:111" x14ac:dyDescent="0.25">
      <c r="A46">
        <f t="shared" si="36"/>
        <v>73</v>
      </c>
      <c r="B46" s="35">
        <f>+NAC!A46</f>
        <v>43952</v>
      </c>
      <c r="C46" s="19" cm="1">
        <f t="array" aca="1" ref="C46" ca="1">INDIRECT(_xlfn.CONCAT(C$4,"_d!",C$1,$A46))</f>
        <v>314.53213500976563</v>
      </c>
      <c r="D46" s="19" cm="1">
        <f t="array" aca="1" ref="D46" ca="1">INDIRECT(_xlfn.CONCAT(D$4,"_d!",D$1,$A46))</f>
        <v>315.37210083007813</v>
      </c>
      <c r="E46" s="19" cm="1">
        <f t="array" aca="1" ref="E46" ca="1">INDIRECT(_xlfn.CONCAT(E$4,"_d!",E$1,$A46))</f>
        <v>324.83004760742188</v>
      </c>
      <c r="F46" s="19" cm="1">
        <f t="array" aca="1" ref="F46" ca="1">INDIRECT(_xlfn.CONCAT(F$4,"_d!",F$1,$A46))</f>
        <v>324.2774658203125</v>
      </c>
      <c r="G46" s="19" cm="1">
        <f t="array" aca="1" ref="G46" ca="1">INDIRECT(_xlfn.CONCAT(G$4,"_d!",G$1,$A46))</f>
        <v>322.73031616210938</v>
      </c>
      <c r="H46" s="19" cm="1">
        <f t="array" aca="1" ref="H46" ca="1">INDIRECT(_xlfn.CONCAT(H$4,"_d!",H$1,$A46))</f>
        <v>311.04586791992188</v>
      </c>
      <c r="I46" s="42">
        <f t="shared" ca="1" si="15"/>
        <v>316.28636507837064</v>
      </c>
      <c r="J46" s="19" cm="1">
        <f t="array" aca="1" ref="J46" ca="1">INDIRECT(_xlfn.CONCAT(J$4,"_d!",J$1,$A46))</f>
        <v>313.79611206054688</v>
      </c>
      <c r="K46" s="19" cm="1">
        <f t="array" aca="1" ref="K46" ca="1">INDIRECT(_xlfn.CONCAT(K$4,"_d!",K$1,$A46))</f>
        <v>317.33938598632813</v>
      </c>
      <c r="L46" s="19" cm="1">
        <f t="array" aca="1" ref="L46" ca="1">INDIRECT(_xlfn.CONCAT(L$4,"_d!",L$1,$A46))</f>
        <v>324.32376098632813</v>
      </c>
      <c r="M46" s="19" cm="1">
        <f t="array" aca="1" ref="M46" ca="1">INDIRECT(_xlfn.CONCAT(M$4,"_d!",M$1,$A46))</f>
        <v>323.26956176757813</v>
      </c>
      <c r="N46" s="19" cm="1">
        <f t="array" aca="1" ref="N46" ca="1">INDIRECT(_xlfn.CONCAT(N$4,"_d!",N$1,$A46))</f>
        <v>322.14923095703125</v>
      </c>
      <c r="O46" s="19" cm="1">
        <f t="array" aca="1" ref="O46" ca="1">INDIRECT(_xlfn.CONCAT(O$4,"_d!",O$1,$A46))</f>
        <v>309.25177001953125</v>
      </c>
      <c r="P46" s="42">
        <f t="shared" ca="1" si="16"/>
        <v>316.38404425737281</v>
      </c>
      <c r="Q46" s="19" cm="1">
        <f t="array" aca="1" ref="Q46" ca="1">INDIRECT(_xlfn.CONCAT(Q$4,"_d!",Q$1,$A46))</f>
        <v>313.71530151367188</v>
      </c>
      <c r="R46" s="19" cm="1">
        <f t="array" aca="1" ref="R46" ca="1">INDIRECT(_xlfn.CONCAT(R$4,"_d!",R$1,$A46))</f>
        <v>316.32583618164063</v>
      </c>
      <c r="S46" s="19" cm="1">
        <f t="array" aca="1" ref="S46" ca="1">INDIRECT(_xlfn.CONCAT(S$4,"_d!",S$1,$A46))</f>
        <v>324.21084594726563</v>
      </c>
      <c r="T46" s="19" cm="1">
        <f t="array" aca="1" ref="T46" ca="1">INDIRECT(_xlfn.CONCAT(T$4,"_d!",T$1,$A46))</f>
        <v>325.440673828125</v>
      </c>
      <c r="U46" s="19" cm="1">
        <f t="array" aca="1" ref="U46" ca="1">INDIRECT(_xlfn.CONCAT(U$4,"_d!",U$1,$A46))</f>
        <v>322.60635375976563</v>
      </c>
      <c r="V46" s="19" cm="1">
        <f t="array" aca="1" ref="V46" ca="1">INDIRECT(_xlfn.CONCAT(V$4,"_d!",V$1,$A46))</f>
        <v>311.91372680664063</v>
      </c>
      <c r="W46" s="42">
        <f t="shared" ca="1" si="17"/>
        <v>316.29001153834173</v>
      </c>
      <c r="X46" s="19" cm="1">
        <f t="array" aca="1" ref="X46" ca="1">INDIRECT(_xlfn.CONCAT(X$4,"_d!",X$1,$A46))</f>
        <v>311.50033569335938</v>
      </c>
      <c r="Y46" s="19" cm="1">
        <f t="array" aca="1" ref="Y46" ca="1">INDIRECT(_xlfn.CONCAT(Y$4,"_d!",Y$1,$A46))</f>
        <v>314.88232421875</v>
      </c>
      <c r="Z46" s="19" cm="1">
        <f t="array" aca="1" ref="Z46" ca="1">INDIRECT(_xlfn.CONCAT(Z$4,"_d!",Z$1,$A46))</f>
        <v>325.38937377929688</v>
      </c>
      <c r="AA46" s="19" cm="1">
        <f t="array" aca="1" ref="AA46" ca="1">INDIRECT(_xlfn.CONCAT(AA$4,"_d!",AA$1,$A46))</f>
        <v>322.54425048828125</v>
      </c>
      <c r="AB46" s="19" cm="1">
        <f t="array" aca="1" ref="AB46" ca="1">INDIRECT(_xlfn.CONCAT(AB$4,"_d!",AB$1,$A46))</f>
        <v>324.4423828125</v>
      </c>
      <c r="AC46" s="19" cm="1">
        <f t="array" aca="1" ref="AC46" ca="1">INDIRECT(_xlfn.CONCAT(AC$4,"_d!",AC$1,$A46))</f>
        <v>314.39852905273438</v>
      </c>
      <c r="AD46" s="42">
        <f t="shared" ca="1" si="18"/>
        <v>315.07608352153574</v>
      </c>
      <c r="AE46" s="19" cm="1">
        <f t="array" aca="1" ref="AE46" ca="1">INDIRECT(_xlfn.CONCAT(AE$4,"_d!",AE$1,$A46))</f>
        <v>313.2066650390625</v>
      </c>
      <c r="AF46" s="19" cm="1">
        <f t="array" aca="1" ref="AF46" ca="1">INDIRECT(_xlfn.CONCAT(AF$4,"_d!",AF$1,$A46))</f>
        <v>316.69586181640625</v>
      </c>
      <c r="AG46" s="19" cm="1">
        <f t="array" aca="1" ref="AG46" ca="1">INDIRECT(_xlfn.CONCAT(AG$4,"_d!",AG$1,$A46))</f>
        <v>324.525634765625</v>
      </c>
      <c r="AH46" s="19" cm="1">
        <f t="array" aca="1" ref="AH46" ca="1">INDIRECT(_xlfn.CONCAT(AH$4,"_d!",AH$1,$A46))</f>
        <v>325.60528564453125</v>
      </c>
      <c r="AI46" s="19" cm="1">
        <f t="array" aca="1" ref="AI46" ca="1">INDIRECT(_xlfn.CONCAT(AI$4,"_d!",AI$1,$A46))</f>
        <v>323.3040771484375</v>
      </c>
      <c r="AJ46" s="19" cm="1">
        <f t="array" aca="1" ref="AJ46" ca="1">INDIRECT(_xlfn.CONCAT(AJ$4,"_d!",AJ$1,$A46))</f>
        <v>314.9256591796875</v>
      </c>
      <c r="AK46" s="42">
        <f t="shared" ca="1" si="19"/>
        <v>316.44018239041588</v>
      </c>
      <c r="AL46" s="19" cm="1">
        <f t="array" aca="1" ref="AL46" ca="1">INDIRECT(_xlfn.CONCAT(AL$4,"_d!",AL$1,$A46))</f>
        <v>312.89230346679688</v>
      </c>
      <c r="AM46" s="19" cm="1">
        <f t="array" aca="1" ref="AM46" ca="1">INDIRECT(_xlfn.CONCAT(AM$4,"_d!",AM$1,$A46))</f>
        <v>316.3695068359375</v>
      </c>
      <c r="AN46" s="19" cm="1">
        <f t="array" aca="1" ref="AN46" ca="1">INDIRECT(_xlfn.CONCAT(AN$4,"_d!",AN$1,$A46))</f>
        <v>323.71817016601563</v>
      </c>
      <c r="AO46" s="19" cm="1">
        <f t="array" aca="1" ref="AO46" ca="1">INDIRECT(_xlfn.CONCAT(AO$4,"_d!",AO$1,$A46))</f>
        <v>321.7650146484375</v>
      </c>
      <c r="AP46" s="19" cm="1">
        <f t="array" aca="1" ref="AP46" ca="1">INDIRECT(_xlfn.CONCAT(AP$4,"_d!",AP$1,$A46))</f>
        <v>323.80203247070313</v>
      </c>
      <c r="AQ46" s="19" cm="1">
        <f t="array" aca="1" ref="AQ46" ca="1">INDIRECT(_xlfn.CONCAT(AQ$4,"_d!",AQ$1,$A46))</f>
        <v>312.57952880859375</v>
      </c>
      <c r="AR46" s="42">
        <f t="shared" ca="1" si="20"/>
        <v>315.85814069688701</v>
      </c>
      <c r="AS46" s="19" cm="1">
        <f t="array" aca="1" ref="AS46" ca="1">INDIRECT(_xlfn.CONCAT(AS$4,"_d!",AS$1,$A46))</f>
        <v>311.71002197265625</v>
      </c>
      <c r="AT46" s="19" cm="1">
        <f t="array" aca="1" ref="AT46" ca="1">INDIRECT(_xlfn.CONCAT(AT$4,"_d!",AT$1,$A46))</f>
        <v>317.15374755859375</v>
      </c>
      <c r="AU46" s="19" cm="1">
        <f t="array" aca="1" ref="AU46" ca="1">INDIRECT(_xlfn.CONCAT(AU$4,"_d!",AU$1,$A46))</f>
        <v>323.47100830078125</v>
      </c>
      <c r="AV46" s="19" cm="1">
        <f t="array" aca="1" ref="AV46" ca="1">INDIRECT(_xlfn.CONCAT(AV$4,"_d!",AV$1,$A46))</f>
        <v>325.69415283203125</v>
      </c>
      <c r="AW46" s="19" cm="1">
        <f t="array" aca="1" ref="AW46" ca="1">INDIRECT(_xlfn.CONCAT(AW$4,"_d!",AW$1,$A46))</f>
        <v>323.73828125</v>
      </c>
      <c r="AX46" s="19" cm="1">
        <f t="array" aca="1" ref="AX46" ca="1">INDIRECT(_xlfn.CONCAT(AX$4,"_d!",AX$1,$A46))</f>
        <v>312.07620239257813</v>
      </c>
      <c r="AY46" s="42">
        <f t="shared" ca="1" si="21"/>
        <v>315.72111915104415</v>
      </c>
      <c r="AZ46" s="19" cm="1">
        <f t="array" aca="1" ref="AZ46" ca="1">INDIRECT(_xlfn.CONCAT(AZ$4,"_d!",AZ$1,$A46))</f>
        <v>311.74127197265625</v>
      </c>
      <c r="BA46" s="19" cm="1">
        <f t="array" aca="1" ref="BA46" ca="1">INDIRECT(_xlfn.CONCAT(BA$4,"_d!",BA$1,$A46))</f>
        <v>315.41143798828125</v>
      </c>
      <c r="BB46" s="19" cm="1">
        <f t="array" aca="1" ref="BB46" ca="1">INDIRECT(_xlfn.CONCAT(BB$4,"_d!",BB$1,$A46))</f>
        <v>322.71182250976563</v>
      </c>
      <c r="BC46" s="19" cm="1">
        <f t="array" aca="1" ref="BC46" ca="1">INDIRECT(_xlfn.CONCAT(BC$4,"_d!",BC$1,$A46))</f>
        <v>321.8109130859375</v>
      </c>
      <c r="BD46" s="19" cm="1">
        <f t="array" aca="1" ref="BD46" ca="1">INDIRECT(_xlfn.CONCAT(BD$4,"_d!",BD$1,$A46))</f>
        <v>323.1474609375</v>
      </c>
      <c r="BE46" s="19" cm="1">
        <f t="array" aca="1" ref="BE46" ca="1">INDIRECT(_xlfn.CONCAT(BE$4,"_d!",BE$1,$A46))</f>
        <v>315.32757568359375</v>
      </c>
      <c r="BF46" s="42">
        <f t="shared" ca="1" si="22"/>
        <v>315.09332514197013</v>
      </c>
      <c r="BG46" s="19" cm="1">
        <f t="array" aca="1" ref="BG46" ca="1">INDIRECT(_xlfn.CONCAT(BG$4,"_d!",BG$1,$A46))</f>
        <v>311.4051513671875</v>
      </c>
      <c r="BH46" s="19" cm="1">
        <f t="array" aca="1" ref="BH46" ca="1">INDIRECT(_xlfn.CONCAT(BH$4,"_d!",BH$1,$A46))</f>
        <v>315.1575927734375</v>
      </c>
      <c r="BI46" s="19" cm="1">
        <f t="array" aca="1" ref="BI46" ca="1">INDIRECT(_xlfn.CONCAT(BI$4,"_d!",BI$1,$A46))</f>
        <v>322.737060546875</v>
      </c>
      <c r="BJ46" s="19" cm="1">
        <f t="array" aca="1" ref="BJ46" ca="1">INDIRECT(_xlfn.CONCAT(BJ$4,"_d!",BJ$1,$A46))</f>
        <v>322.75146484375</v>
      </c>
      <c r="BK46" s="19" cm="1">
        <f t="array" aca="1" ref="BK46" ca="1">INDIRECT(_xlfn.CONCAT(BK$4,"_d!",BK$1,$A46))</f>
        <v>324.2587890625</v>
      </c>
      <c r="BL46" s="19" cm="1">
        <f t="array" aca="1" ref="BL46" ca="1">INDIRECT(_xlfn.CONCAT(BL$4,"_d!",BL$1,$A46))</f>
        <v>314.7030029296875</v>
      </c>
      <c r="BM46" s="42">
        <f t="shared" ca="1" si="23"/>
        <v>314.93821471552297</v>
      </c>
      <c r="BN46" s="19" cm="1">
        <f t="array" aca="1" ref="BN46" ca="1">INDIRECT(_xlfn.CONCAT(BN$4,"_d!",BN$1,$A46))</f>
        <v>309.46685791015625</v>
      </c>
      <c r="BO46" s="19" cm="1">
        <f t="array" aca="1" ref="BO46" ca="1">INDIRECT(_xlfn.CONCAT(BO$4,"_d!",BO$1,$A46))</f>
        <v>314.57107543945313</v>
      </c>
      <c r="BP46" s="19" cm="1">
        <f t="array" aca="1" ref="BP46" ca="1">INDIRECT(_xlfn.CONCAT(BP$4,"_d!",BP$1,$A46))</f>
        <v>320.6956787109375</v>
      </c>
      <c r="BQ46" s="19" cm="1">
        <f t="array" aca="1" ref="BQ46" ca="1">INDIRECT(_xlfn.CONCAT(BQ$4,"_d!",BQ$1,$A46))</f>
        <v>319.12094116210938</v>
      </c>
      <c r="BR46" s="19" cm="1">
        <f t="array" aca="1" ref="BR46" ca="1">INDIRECT(_xlfn.CONCAT(BR$4,"_d!",BR$1,$A46))</f>
        <v>322.6336669921875</v>
      </c>
      <c r="BS46" s="19" cm="1">
        <f t="array" aca="1" ref="BS46" ca="1">INDIRECT(_xlfn.CONCAT(BS$4,"_d!",BS$1,$A46))</f>
        <v>315.65582275390625</v>
      </c>
      <c r="BT46" s="42">
        <f t="shared" ca="1" si="24"/>
        <v>313.54711805634054</v>
      </c>
      <c r="BU46" s="42"/>
      <c r="BV46" s="45">
        <f t="shared" ca="1" si="25"/>
        <v>316.28636507837064</v>
      </c>
      <c r="BW46" s="45">
        <f t="shared" ca="1" si="26"/>
        <v>316.38404425737281</v>
      </c>
      <c r="BX46" s="45">
        <f t="shared" ca="1" si="27"/>
        <v>316.29001153834173</v>
      </c>
      <c r="BY46" s="45">
        <f t="shared" ca="1" si="28"/>
        <v>315.07608352153574</v>
      </c>
      <c r="BZ46" s="45">
        <f t="shared" ca="1" si="29"/>
        <v>316.44018239041588</v>
      </c>
      <c r="CA46" s="45">
        <f t="shared" ca="1" si="30"/>
        <v>315.85814069688701</v>
      </c>
      <c r="CB46" s="45">
        <f t="shared" ca="1" si="31"/>
        <v>315.72111915104415</v>
      </c>
      <c r="CC46" s="45">
        <f t="shared" ca="1" si="32"/>
        <v>315.09332514197013</v>
      </c>
      <c r="CD46" s="45">
        <f t="shared" ca="1" si="33"/>
        <v>314.93821471552297</v>
      </c>
      <c r="CE46" s="45">
        <f t="shared" ca="1" si="34"/>
        <v>313.54711805634054</v>
      </c>
      <c r="CF46" s="45" cm="1">
        <f t="array" aca="1" ref="CF46" ca="1">+SUMPRODUCT($BV$3:$CE$3/100,$BV46:$CE46)</f>
        <v>315.25537446933839</v>
      </c>
      <c r="CG46" s="24"/>
      <c r="CH46" s="24">
        <f t="shared" ca="1" si="51"/>
        <v>1.4670964388737273E-2</v>
      </c>
      <c r="CI46" s="24">
        <f t="shared" ca="1" si="51"/>
        <v>1.524464217015109E-2</v>
      </c>
      <c r="CJ46" s="24">
        <f t="shared" ca="1" si="51"/>
        <v>1.4992037515448864E-2</v>
      </c>
      <c r="CK46" s="24">
        <f t="shared" ca="1" si="51"/>
        <v>1.5055798336238269E-2</v>
      </c>
      <c r="CL46" s="24">
        <f t="shared" ca="1" si="51"/>
        <v>1.5219026158539428E-2</v>
      </c>
      <c r="CM46" s="24">
        <f t="shared" ca="1" si="51"/>
        <v>1.5130248582359007E-2</v>
      </c>
      <c r="CN46" s="24">
        <f t="shared" ca="1" si="51"/>
        <v>1.5423684406557392E-2</v>
      </c>
      <c r="CO46" s="24">
        <f t="shared" ca="1" si="51"/>
        <v>1.5711353004678186E-2</v>
      </c>
      <c r="CP46" s="24">
        <f t="shared" ca="1" si="51"/>
        <v>1.5204104653124384E-2</v>
      </c>
      <c r="CQ46" s="24">
        <f t="shared" ca="1" si="50"/>
        <v>1.6281770168435017E-2</v>
      </c>
      <c r="CR46" s="24">
        <f t="shared" ca="1" si="50"/>
        <v>1.5422043468489077E-2</v>
      </c>
      <c r="CS46" s="24">
        <f>+[1]NAC!AX47</f>
        <v>6.8012354822470922E-3</v>
      </c>
      <c r="CT46" s="24"/>
      <c r="CU46" s="24">
        <f t="shared" ca="1" si="38"/>
        <v>0.44177301385557421</v>
      </c>
      <c r="CV46" s="24">
        <f t="shared" ca="1" si="39"/>
        <v>0.44315389461559662</v>
      </c>
      <c r="CW46" s="24">
        <f t="shared" ca="1" si="40"/>
        <v>0.43484494150778308</v>
      </c>
      <c r="CX46" s="24">
        <f t="shared" ca="1" si="41"/>
        <v>0.43695384005821025</v>
      </c>
      <c r="CY46" s="24">
        <f t="shared" ca="1" si="42"/>
        <v>0.43688359232202179</v>
      </c>
      <c r="CZ46" s="24">
        <f t="shared" ca="1" si="43"/>
        <v>0.43563112675281634</v>
      </c>
      <c r="DA46" s="24">
        <f t="shared" ca="1" si="44"/>
        <v>0.43287818823796487</v>
      </c>
      <c r="DB46" s="24">
        <f t="shared" ca="1" si="45"/>
        <v>0.43228176722927092</v>
      </c>
      <c r="DC46" s="24">
        <f t="shared" ca="1" si="46"/>
        <v>0.4291488670296284</v>
      </c>
      <c r="DD46" s="24">
        <f t="shared" ca="1" si="47"/>
        <v>0.42934363996196545</v>
      </c>
      <c r="DE46" s="48">
        <f t="shared" ca="1" si="48"/>
        <v>0.43387481807072503</v>
      </c>
      <c r="DF46" s="48">
        <f>+[1]NAC!AG47</f>
        <v>0.43421228214716923</v>
      </c>
      <c r="DG46" s="24">
        <f t="shared" ca="1" si="49"/>
        <v>1.2429373893608764E-2</v>
      </c>
    </row>
    <row r="47" spans="1:111" x14ac:dyDescent="0.25">
      <c r="A47">
        <f t="shared" si="36"/>
        <v>74</v>
      </c>
      <c r="B47" s="35">
        <f>+NAC!A47</f>
        <v>43983</v>
      </c>
      <c r="C47" s="19" cm="1">
        <f t="array" aca="1" ref="C47" ca="1">INDIRECT(_xlfn.CONCAT(C$4,"_d!",C$1,$A47))</f>
        <v>320.50210571289063</v>
      </c>
      <c r="D47" s="19" cm="1">
        <f t="array" aca="1" ref="D47" ca="1">INDIRECT(_xlfn.CONCAT(D$4,"_d!",D$1,$A47))</f>
        <v>322.85562133789063</v>
      </c>
      <c r="E47" s="19" cm="1">
        <f t="array" aca="1" ref="E47" ca="1">INDIRECT(_xlfn.CONCAT(E$4,"_d!",E$1,$A47))</f>
        <v>331.45135498046875</v>
      </c>
      <c r="F47" s="19" cm="1">
        <f t="array" aca="1" ref="F47" ca="1">INDIRECT(_xlfn.CONCAT(F$4,"_d!",F$1,$A47))</f>
        <v>331.27679443359375</v>
      </c>
      <c r="G47" s="19" cm="1">
        <f t="array" aca="1" ref="G47" ca="1">INDIRECT(_xlfn.CONCAT(G$4,"_d!",G$1,$A47))</f>
        <v>330.42758178710938</v>
      </c>
      <c r="H47" s="19" cm="1">
        <f t="array" aca="1" ref="H47" ca="1">INDIRECT(_xlfn.CONCAT(H$4,"_d!",H$1,$A47))</f>
        <v>317.044677734375</v>
      </c>
      <c r="I47" s="42">
        <f t="shared" ca="1" si="15"/>
        <v>322.95008431645635</v>
      </c>
      <c r="J47" s="19" cm="1">
        <f t="array" aca="1" ref="J47" ca="1">INDIRECT(_xlfn.CONCAT(J$4,"_d!",J$1,$A47))</f>
        <v>320.11563110351563</v>
      </c>
      <c r="K47" s="19" cm="1">
        <f t="array" aca="1" ref="K47" ca="1">INDIRECT(_xlfn.CONCAT(K$4,"_d!",K$1,$A47))</f>
        <v>325.0943603515625</v>
      </c>
      <c r="L47" s="19" cm="1">
        <f t="array" aca="1" ref="L47" ca="1">INDIRECT(_xlfn.CONCAT(L$4,"_d!",L$1,$A47))</f>
        <v>330.94607543945313</v>
      </c>
      <c r="M47" s="19" cm="1">
        <f t="array" aca="1" ref="M47" ca="1">INDIRECT(_xlfn.CONCAT(M$4,"_d!",M$1,$A47))</f>
        <v>330.33013916015625</v>
      </c>
      <c r="N47" s="19" cm="1">
        <f t="array" aca="1" ref="N47" ca="1">INDIRECT(_xlfn.CONCAT(N$4,"_d!",N$1,$A47))</f>
        <v>329.91143798828125</v>
      </c>
      <c r="O47" s="19" cm="1">
        <f t="array" aca="1" ref="O47" ca="1">INDIRECT(_xlfn.CONCAT(O$4,"_d!",O$1,$A47))</f>
        <v>315.6248779296875</v>
      </c>
      <c r="P47" s="42">
        <f t="shared" ca="1" si="16"/>
        <v>323.31683642047454</v>
      </c>
      <c r="Q47" s="19" cm="1">
        <f t="array" aca="1" ref="Q47" ca="1">INDIRECT(_xlfn.CONCAT(Q$4,"_d!",Q$1,$A47))</f>
        <v>319.7596435546875</v>
      </c>
      <c r="R47" s="19" cm="1">
        <f t="array" aca="1" ref="R47" ca="1">INDIRECT(_xlfn.CONCAT(R$4,"_d!",R$1,$A47))</f>
        <v>324.02862548828125</v>
      </c>
      <c r="S47" s="19" cm="1">
        <f t="array" aca="1" ref="S47" ca="1">INDIRECT(_xlfn.CONCAT(S$4,"_d!",S$1,$A47))</f>
        <v>330.73291015625</v>
      </c>
      <c r="T47" s="19" cm="1">
        <f t="array" aca="1" ref="T47" ca="1">INDIRECT(_xlfn.CONCAT(T$4,"_d!",T$1,$A47))</f>
        <v>332.23773193359375</v>
      </c>
      <c r="U47" s="19" cm="1">
        <f t="array" aca="1" ref="U47" ca="1">INDIRECT(_xlfn.CONCAT(U$4,"_d!",U$1,$A47))</f>
        <v>330.01974487304688</v>
      </c>
      <c r="V47" s="19" cm="1">
        <f t="array" aca="1" ref="V47" ca="1">INDIRECT(_xlfn.CONCAT(V$4,"_d!",V$1,$A47))</f>
        <v>317.970703125</v>
      </c>
      <c r="W47" s="42">
        <f t="shared" ca="1" si="17"/>
        <v>323.02732675275536</v>
      </c>
      <c r="X47" s="19" cm="1">
        <f t="array" aca="1" ref="X47" ca="1">INDIRECT(_xlfn.CONCAT(X$4,"_d!",X$1,$A47))</f>
        <v>317.8297119140625</v>
      </c>
      <c r="Y47" s="19" cm="1">
        <f t="array" aca="1" ref="Y47" ca="1">INDIRECT(_xlfn.CONCAT(Y$4,"_d!",Y$1,$A47))</f>
        <v>323.07150268554688</v>
      </c>
      <c r="Z47" s="19" cm="1">
        <f t="array" aca="1" ref="Z47" ca="1">INDIRECT(_xlfn.CONCAT(Z$4,"_d!",Z$1,$A47))</f>
        <v>331.70114135742188</v>
      </c>
      <c r="AA47" s="19" cm="1">
        <f t="array" aca="1" ref="AA47" ca="1">INDIRECT(_xlfn.CONCAT(AA$4,"_d!",AA$1,$A47))</f>
        <v>330.06338500976563</v>
      </c>
      <c r="AB47" s="19" cm="1">
        <f t="array" aca="1" ref="AB47" ca="1">INDIRECT(_xlfn.CONCAT(AB$4,"_d!",AB$1,$A47))</f>
        <v>331.72879028320313</v>
      </c>
      <c r="AC47" s="19" cm="1">
        <f t="array" aca="1" ref="AC47" ca="1">INDIRECT(_xlfn.CONCAT(AC$4,"_d!",AC$1,$A47))</f>
        <v>320.33169555664063</v>
      </c>
      <c r="AD47" s="42">
        <f t="shared" ca="1" si="18"/>
        <v>322.09665996931557</v>
      </c>
      <c r="AE47" s="19" cm="1">
        <f t="array" aca="1" ref="AE47" ca="1">INDIRECT(_xlfn.CONCAT(AE$4,"_d!",AE$1,$A47))</f>
        <v>319.38427734375</v>
      </c>
      <c r="AF47" s="19" cm="1">
        <f t="array" aca="1" ref="AF47" ca="1">INDIRECT(_xlfn.CONCAT(AF$4,"_d!",AF$1,$A47))</f>
        <v>324.82391357421875</v>
      </c>
      <c r="AG47" s="19" cm="1">
        <f t="array" aca="1" ref="AG47" ca="1">INDIRECT(_xlfn.CONCAT(AG$4,"_d!",AG$1,$A47))</f>
        <v>331.11911010742188</v>
      </c>
      <c r="AH47" s="19" cm="1">
        <f t="array" aca="1" ref="AH47" ca="1">INDIRECT(_xlfn.CONCAT(AH$4,"_d!",AH$1,$A47))</f>
        <v>332.55804443359375</v>
      </c>
      <c r="AI47" s="19" cm="1">
        <f t="array" aca="1" ref="AI47" ca="1">INDIRECT(_xlfn.CONCAT(AI$4,"_d!",AI$1,$A47))</f>
        <v>330.5958251953125</v>
      </c>
      <c r="AJ47" s="19" cm="1">
        <f t="array" aca="1" ref="AJ47" ca="1">INDIRECT(_xlfn.CONCAT(AJ$4,"_d!",AJ$1,$A47))</f>
        <v>320.8958740234375</v>
      </c>
      <c r="AK47" s="42">
        <f t="shared" ca="1" si="19"/>
        <v>323.37388133727444</v>
      </c>
      <c r="AL47" s="19" cm="1">
        <f t="array" aca="1" ref="AL47" ca="1">INDIRECT(_xlfn.CONCAT(AL$4,"_d!",AL$1,$A47))</f>
        <v>318.90371704101563</v>
      </c>
      <c r="AM47" s="19" cm="1">
        <f t="array" aca="1" ref="AM47" ca="1">INDIRECT(_xlfn.CONCAT(AM$4,"_d!",AM$1,$A47))</f>
        <v>324.47183227539063</v>
      </c>
      <c r="AN47" s="19" cm="1">
        <f t="array" aca="1" ref="AN47" ca="1">INDIRECT(_xlfn.CONCAT(AN$4,"_d!",AN$1,$A47))</f>
        <v>330.62417602539063</v>
      </c>
      <c r="AO47" s="19" cm="1">
        <f t="array" aca="1" ref="AO47" ca="1">INDIRECT(_xlfn.CONCAT(AO$4,"_d!",AO$1,$A47))</f>
        <v>328.82846069335938</v>
      </c>
      <c r="AP47" s="19" cm="1">
        <f t="array" aca="1" ref="AP47" ca="1">INDIRECT(_xlfn.CONCAT(AP$4,"_d!",AP$1,$A47))</f>
        <v>331.17501831054688</v>
      </c>
      <c r="AQ47" s="19" cm="1">
        <f t="array" aca="1" ref="AQ47" ca="1">INDIRECT(_xlfn.CONCAT(AQ$4,"_d!",AQ$1,$A47))</f>
        <v>318.32760620117188</v>
      </c>
      <c r="AR47" s="42">
        <f t="shared" ca="1" si="20"/>
        <v>322.73177867943804</v>
      </c>
      <c r="AS47" s="19" cm="1">
        <f t="array" aca="1" ref="AS47" ca="1">INDIRECT(_xlfn.CONCAT(AS$4,"_d!",AS$1,$A47))</f>
        <v>318.02743530273438</v>
      </c>
      <c r="AT47" s="19" cm="1">
        <f t="array" aca="1" ref="AT47" ca="1">INDIRECT(_xlfn.CONCAT(AT$4,"_d!",AT$1,$A47))</f>
        <v>325.15673828125</v>
      </c>
      <c r="AU47" s="19" cm="1">
        <f t="array" aca="1" ref="AU47" ca="1">INDIRECT(_xlfn.CONCAT(AU$4,"_d!",AU$1,$A47))</f>
        <v>330.63568115234375</v>
      </c>
      <c r="AV47" s="19" cm="1">
        <f t="array" aca="1" ref="AV47" ca="1">INDIRECT(_xlfn.CONCAT(AV$4,"_d!",AV$1,$A47))</f>
        <v>332.7545166015625</v>
      </c>
      <c r="AW47" s="19" cm="1">
        <f t="array" aca="1" ref="AW47" ca="1">INDIRECT(_xlfn.CONCAT(AW$4,"_d!",AW$1,$A47))</f>
        <v>330.81326293945313</v>
      </c>
      <c r="AX47" s="19" cm="1">
        <f t="array" aca="1" ref="AX47" ca="1">INDIRECT(_xlfn.CONCAT(AX$4,"_d!",AX$1,$A47))</f>
        <v>318.11306762695313</v>
      </c>
      <c r="AY47" s="42">
        <f t="shared" ca="1" si="21"/>
        <v>322.71395621410949</v>
      </c>
      <c r="AZ47" s="19" cm="1">
        <f t="array" aca="1" ref="AZ47" ca="1">INDIRECT(_xlfn.CONCAT(AZ$4,"_d!",AZ$1,$A47))</f>
        <v>318.00714111328125</v>
      </c>
      <c r="BA47" s="19" cm="1">
        <f t="array" aca="1" ref="BA47" ca="1">INDIRECT(_xlfn.CONCAT(BA$4,"_d!",BA$1,$A47))</f>
        <v>323.77432250976563</v>
      </c>
      <c r="BB47" s="19" cm="1">
        <f t="array" aca="1" ref="BB47" ca="1">INDIRECT(_xlfn.CONCAT(BB$4,"_d!",BB$1,$A47))</f>
        <v>329.693359375</v>
      </c>
      <c r="BC47" s="19" cm="1">
        <f t="array" aca="1" ref="BC47" ca="1">INDIRECT(_xlfn.CONCAT(BC$4,"_d!",BC$1,$A47))</f>
        <v>329.13165283203125</v>
      </c>
      <c r="BD47" s="19" cm="1">
        <f t="array" aca="1" ref="BD47" ca="1">INDIRECT(_xlfn.CONCAT(BD$4,"_d!",BD$1,$A47))</f>
        <v>330.283203125</v>
      </c>
      <c r="BE47" s="19" cm="1">
        <f t="array" aca="1" ref="BE47" ca="1">INDIRECT(_xlfn.CONCAT(BE$4,"_d!",BE$1,$A47))</f>
        <v>321.03424072265625</v>
      </c>
      <c r="BF47" s="42">
        <f t="shared" ca="1" si="22"/>
        <v>322.1628199311516</v>
      </c>
      <c r="BG47" s="19" cm="1">
        <f t="array" aca="1" ref="BG47" ca="1">INDIRECT(_xlfn.CONCAT(BG$4,"_d!",BG$1,$A47))</f>
        <v>317.60720825195313</v>
      </c>
      <c r="BH47" s="19" cm="1">
        <f t="array" aca="1" ref="BH47" ca="1">INDIRECT(_xlfn.CONCAT(BH$4,"_d!",BH$1,$A47))</f>
        <v>323.5535888671875</v>
      </c>
      <c r="BI47" s="19" cm="1">
        <f t="array" aca="1" ref="BI47" ca="1">INDIRECT(_xlfn.CONCAT(BI$4,"_d!",BI$1,$A47))</f>
        <v>329.454833984375</v>
      </c>
      <c r="BJ47" s="19" cm="1">
        <f t="array" aca="1" ref="BJ47" ca="1">INDIRECT(_xlfn.CONCAT(BJ$4,"_d!",BJ$1,$A47))</f>
        <v>329.99227905273438</v>
      </c>
      <c r="BK47" s="19" cm="1">
        <f t="array" aca="1" ref="BK47" ca="1">INDIRECT(_xlfn.CONCAT(BK$4,"_d!",BK$1,$A47))</f>
        <v>331.24090576171875</v>
      </c>
      <c r="BL47" s="19" cm="1">
        <f t="array" aca="1" ref="BL47" ca="1">INDIRECT(_xlfn.CONCAT(BL$4,"_d!",BL$1,$A47))</f>
        <v>320.57244873046875</v>
      </c>
      <c r="BM47" s="42">
        <f t="shared" ca="1" si="23"/>
        <v>321.96745612484273</v>
      </c>
      <c r="BN47" s="19" cm="1">
        <f t="array" aca="1" ref="BN47" ca="1">INDIRECT(_xlfn.CONCAT(BN$4,"_d!",BN$1,$A47))</f>
        <v>316.1246337890625</v>
      </c>
      <c r="BO47" s="19" cm="1">
        <f t="array" aca="1" ref="BO47" ca="1">INDIRECT(_xlfn.CONCAT(BO$4,"_d!",BO$1,$A47))</f>
        <v>323.39834594726563</v>
      </c>
      <c r="BP47" s="19" cm="1">
        <f t="array" aca="1" ref="BP47" ca="1">INDIRECT(_xlfn.CONCAT(BP$4,"_d!",BP$1,$A47))</f>
        <v>327.90472412109375</v>
      </c>
      <c r="BQ47" s="19" cm="1">
        <f t="array" aca="1" ref="BQ47" ca="1">INDIRECT(_xlfn.CONCAT(BQ$4,"_d!",BQ$1,$A47))</f>
        <v>326.572509765625</v>
      </c>
      <c r="BR47" s="19" cm="1">
        <f t="array" aca="1" ref="BR47" ca="1">INDIRECT(_xlfn.CONCAT(BR$4,"_d!",BR$1,$A47))</f>
        <v>329.73141479492188</v>
      </c>
      <c r="BS47" s="19" cm="1">
        <f t="array" aca="1" ref="BS47" ca="1">INDIRECT(_xlfn.CONCAT(BS$4,"_d!",BS$1,$A47))</f>
        <v>321.39208984375</v>
      </c>
      <c r="BT47" s="42">
        <f t="shared" ca="1" si="24"/>
        <v>320.96081994158328</v>
      </c>
      <c r="BU47" s="42"/>
      <c r="BV47" s="45">
        <f t="shared" ca="1" si="25"/>
        <v>322.95008431645635</v>
      </c>
      <c r="BW47" s="45">
        <f t="shared" ca="1" si="26"/>
        <v>323.31683642047454</v>
      </c>
      <c r="BX47" s="45">
        <f t="shared" ca="1" si="27"/>
        <v>323.02732675275536</v>
      </c>
      <c r="BY47" s="45">
        <f t="shared" ca="1" si="28"/>
        <v>322.09665996931557</v>
      </c>
      <c r="BZ47" s="45">
        <f t="shared" ca="1" si="29"/>
        <v>323.37388133727444</v>
      </c>
      <c r="CA47" s="45">
        <f t="shared" ca="1" si="30"/>
        <v>322.73177867943804</v>
      </c>
      <c r="CB47" s="45">
        <f t="shared" ca="1" si="31"/>
        <v>322.71395621410949</v>
      </c>
      <c r="CC47" s="45">
        <f t="shared" ca="1" si="32"/>
        <v>322.1628199311516</v>
      </c>
      <c r="CD47" s="45">
        <f t="shared" ca="1" si="33"/>
        <v>321.96745612484273</v>
      </c>
      <c r="CE47" s="45">
        <f t="shared" ca="1" si="34"/>
        <v>320.96081994158328</v>
      </c>
      <c r="CF47" s="45" cm="1">
        <f t="array" aca="1" ref="CF47" ca="1">+SUMPRODUCT($BV$3:$CE$3/100,$BV47:$CE47)</f>
        <v>322.28312625387792</v>
      </c>
      <c r="CG47" s="24"/>
      <c r="CH47" s="24">
        <f t="shared" ca="1" si="51"/>
        <v>2.1068626326760986E-2</v>
      </c>
      <c r="CI47" s="24">
        <f t="shared" ca="1" si="51"/>
        <v>2.1912584686040626E-2</v>
      </c>
      <c r="CJ47" s="24">
        <f t="shared" ca="1" si="51"/>
        <v>2.1301068540373169E-2</v>
      </c>
      <c r="CK47" s="24">
        <f t="shared" ca="1" si="51"/>
        <v>2.228216235682634E-2</v>
      </c>
      <c r="CL47" s="24">
        <f t="shared" ca="1" si="51"/>
        <v>2.1911562856780087E-2</v>
      </c>
      <c r="CM47" s="24">
        <f t="shared" ca="1" si="51"/>
        <v>2.1761788274272442E-2</v>
      </c>
      <c r="CN47" s="24">
        <f t="shared" ca="1" si="51"/>
        <v>2.2148778269469815E-2</v>
      </c>
      <c r="CO47" s="24">
        <f t="shared" ca="1" si="51"/>
        <v>2.2436193422999962E-2</v>
      </c>
      <c r="CP47" s="24">
        <f t="shared" ca="1" si="51"/>
        <v>2.2319429909987587E-2</v>
      </c>
      <c r="CQ47" s="24">
        <f t="shared" ca="1" si="50"/>
        <v>2.364461817158392E-2</v>
      </c>
      <c r="CR47" s="24">
        <f t="shared" ca="1" si="50"/>
        <v>2.2292250517121692E-2</v>
      </c>
      <c r="CS47" s="24">
        <f>+[1]NAC!AX48</f>
        <v>1.0419479986683466E-2</v>
      </c>
      <c r="CT47" s="24"/>
      <c r="CU47" s="24">
        <f t="shared" ca="1" si="38"/>
        <v>0.43338218051641575</v>
      </c>
      <c r="CV47" s="24">
        <f t="shared" ca="1" si="39"/>
        <v>0.43573206711238055</v>
      </c>
      <c r="CW47" s="24">
        <f t="shared" ca="1" si="40"/>
        <v>0.42660112290493957</v>
      </c>
      <c r="CX47" s="24">
        <f t="shared" ca="1" si="41"/>
        <v>0.43009036991247318</v>
      </c>
      <c r="CY47" s="24">
        <f t="shared" ca="1" si="42"/>
        <v>0.4291467874644157</v>
      </c>
      <c r="CZ47" s="24">
        <f t="shared" ca="1" si="43"/>
        <v>0.42776323948946593</v>
      </c>
      <c r="DA47" s="24">
        <f t="shared" ca="1" si="44"/>
        <v>0.42590273341982687</v>
      </c>
      <c r="DB47" s="24">
        <f t="shared" ca="1" si="45"/>
        <v>0.42579187008740993</v>
      </c>
      <c r="DC47" s="24">
        <f t="shared" ca="1" si="46"/>
        <v>0.4224079759529995</v>
      </c>
      <c r="DD47" s="24">
        <f t="shared" ca="1" si="47"/>
        <v>0.42428394397357105</v>
      </c>
      <c r="DE47" s="48">
        <f t="shared" ca="1" si="48"/>
        <v>0.42699610701511737</v>
      </c>
      <c r="DF47" s="48">
        <f>+[1]NAC!AG48</f>
        <v>0.42758749118769868</v>
      </c>
      <c r="DG47" s="24">
        <f t="shared" ca="1" si="49"/>
        <v>9.0982365428446954E-3</v>
      </c>
    </row>
    <row r="48" spans="1:111" x14ac:dyDescent="0.25">
      <c r="A48">
        <f t="shared" si="36"/>
        <v>75</v>
      </c>
      <c r="B48" s="35">
        <f>+NAC!A48</f>
        <v>44013</v>
      </c>
      <c r="C48" s="19" cm="1">
        <f t="array" aca="1" ref="C48" ca="1">INDIRECT(_xlfn.CONCAT(C$4,"_d!",C$1,$A48))</f>
        <v>325.4039306640625</v>
      </c>
      <c r="D48" s="19" cm="1">
        <f t="array" aca="1" ref="D48" ca="1">INDIRECT(_xlfn.CONCAT(D$4,"_d!",D$1,$A48))</f>
        <v>329.47210693359375</v>
      </c>
      <c r="E48" s="19" cm="1">
        <f t="array" aca="1" ref="E48" ca="1">INDIRECT(_xlfn.CONCAT(E$4,"_d!",E$1,$A48))</f>
        <v>336.94873046875</v>
      </c>
      <c r="F48" s="19" cm="1">
        <f t="array" aca="1" ref="F48" ca="1">INDIRECT(_xlfn.CONCAT(F$4,"_d!",F$1,$A48))</f>
        <v>338.25689697265625</v>
      </c>
      <c r="G48" s="19" cm="1">
        <f t="array" aca="1" ref="G48" ca="1">INDIRECT(_xlfn.CONCAT(G$4,"_d!",G$1,$A48))</f>
        <v>337.4566650390625</v>
      </c>
      <c r="H48" s="19" cm="1">
        <f t="array" aca="1" ref="H48" ca="1">INDIRECT(_xlfn.CONCAT(H$4,"_d!",H$1,$A48))</f>
        <v>325.33489990234375</v>
      </c>
      <c r="I48" s="42">
        <f t="shared" ca="1" si="15"/>
        <v>328.87513930934517</v>
      </c>
      <c r="J48" s="19" cm="1">
        <f t="array" aca="1" ref="J48" ca="1">INDIRECT(_xlfn.CONCAT(J$4,"_d!",J$1,$A48))</f>
        <v>325.12832641601563</v>
      </c>
      <c r="K48" s="19" cm="1">
        <f t="array" aca="1" ref="K48" ca="1">INDIRECT(_xlfn.CONCAT(K$4,"_d!",K$1,$A48))</f>
        <v>331.88946533203125</v>
      </c>
      <c r="L48" s="19" cm="1">
        <f t="array" aca="1" ref="L48" ca="1">INDIRECT(_xlfn.CONCAT(L$4,"_d!",L$1,$A48))</f>
        <v>336.5999755859375</v>
      </c>
      <c r="M48" s="19" cm="1">
        <f t="array" aca="1" ref="M48" ca="1">INDIRECT(_xlfn.CONCAT(M$4,"_d!",M$1,$A48))</f>
        <v>337.27899169921875</v>
      </c>
      <c r="N48" s="19" cm="1">
        <f t="array" aca="1" ref="N48" ca="1">INDIRECT(_xlfn.CONCAT(N$4,"_d!",N$1,$A48))</f>
        <v>337.18365478515625</v>
      </c>
      <c r="O48" s="19" cm="1">
        <f t="array" aca="1" ref="O48" ca="1">INDIRECT(_xlfn.CONCAT(O$4,"_d!",O$1,$A48))</f>
        <v>324.28887939453125</v>
      </c>
      <c r="P48" s="42">
        <f t="shared" ca="1" si="16"/>
        <v>329.3954882872128</v>
      </c>
      <c r="Q48" s="19" cm="1">
        <f t="array" aca="1" ref="Q48" ca="1">INDIRECT(_xlfn.CONCAT(Q$4,"_d!",Q$1,$A48))</f>
        <v>324.64263916015625</v>
      </c>
      <c r="R48" s="19" cm="1">
        <f t="array" aca="1" ref="R48" ca="1">INDIRECT(_xlfn.CONCAT(R$4,"_d!",R$1,$A48))</f>
        <v>330.72537231445313</v>
      </c>
      <c r="S48" s="19" cm="1">
        <f t="array" aca="1" ref="S48" ca="1">INDIRECT(_xlfn.CONCAT(S$4,"_d!",S$1,$A48))</f>
        <v>336.53579711914063</v>
      </c>
      <c r="T48" s="19" cm="1">
        <f t="array" aca="1" ref="T48" ca="1">INDIRECT(_xlfn.CONCAT(T$4,"_d!",T$1,$A48))</f>
        <v>339.34158325195313</v>
      </c>
      <c r="U48" s="19" cm="1">
        <f t="array" aca="1" ref="U48" ca="1">INDIRECT(_xlfn.CONCAT(U$4,"_d!",U$1,$A48))</f>
        <v>337.161865234375</v>
      </c>
      <c r="V48" s="19" cm="1">
        <f t="array" aca="1" ref="V48" ca="1">INDIRECT(_xlfn.CONCAT(V$4,"_d!",V$1,$A48))</f>
        <v>326.68716430664063</v>
      </c>
      <c r="W48" s="42">
        <f t="shared" ca="1" si="17"/>
        <v>329.03101130290122</v>
      </c>
      <c r="X48" s="19" cm="1">
        <f t="array" aca="1" ref="X48" ca="1">INDIRECT(_xlfn.CONCAT(X$4,"_d!",X$1,$A48))</f>
        <v>323.0137939453125</v>
      </c>
      <c r="Y48" s="19" cm="1">
        <f t="array" aca="1" ref="Y48" ca="1">INDIRECT(_xlfn.CONCAT(Y$4,"_d!",Y$1,$A48))</f>
        <v>330.03591918945313</v>
      </c>
      <c r="Z48" s="19" cm="1">
        <f t="array" aca="1" ref="Z48" ca="1">INDIRECT(_xlfn.CONCAT(Z$4,"_d!",Z$1,$A48))</f>
        <v>337.534423828125</v>
      </c>
      <c r="AA48" s="19" cm="1">
        <f t="array" aca="1" ref="AA48" ca="1">INDIRECT(_xlfn.CONCAT(AA$4,"_d!",AA$1,$A48))</f>
        <v>337.12771606445313</v>
      </c>
      <c r="AB48" s="19" cm="1">
        <f t="array" aca="1" ref="AB48" ca="1">INDIRECT(_xlfn.CONCAT(AB$4,"_d!",AB$1,$A48))</f>
        <v>339.05679321289063</v>
      </c>
      <c r="AC48" s="19" cm="1">
        <f t="array" aca="1" ref="AC48" ca="1">INDIRECT(_xlfn.CONCAT(AC$4,"_d!",AC$1,$A48))</f>
        <v>328.97705078125</v>
      </c>
      <c r="AD48" s="42">
        <f t="shared" ca="1" si="18"/>
        <v>328.32599965132965</v>
      </c>
      <c r="AE48" s="19" cm="1">
        <f t="array" aca="1" ref="AE48" ca="1">INDIRECT(_xlfn.CONCAT(AE$4,"_d!",AE$1,$A48))</f>
        <v>324.48904418945313</v>
      </c>
      <c r="AF48" s="19" cm="1">
        <f t="array" aca="1" ref="AF48" ca="1">INDIRECT(_xlfn.CONCAT(AF$4,"_d!",AF$1,$A48))</f>
        <v>331.7532958984375</v>
      </c>
      <c r="AG48" s="19" cm="1">
        <f t="array" aca="1" ref="AG48" ca="1">INDIRECT(_xlfn.CONCAT(AG$4,"_d!",AG$1,$A48))</f>
        <v>337.26345825195313</v>
      </c>
      <c r="AH48" s="19" cm="1">
        <f t="array" aca="1" ref="AH48" ca="1">INDIRECT(_xlfn.CONCAT(AH$4,"_d!",AH$1,$A48))</f>
        <v>339.56234741210938</v>
      </c>
      <c r="AI48" s="19" cm="1">
        <f t="array" aca="1" ref="AI48" ca="1">INDIRECT(_xlfn.CONCAT(AI$4,"_d!",AI$1,$A48))</f>
        <v>337.89926147460938</v>
      </c>
      <c r="AJ48" s="19" cm="1">
        <f t="array" aca="1" ref="AJ48" ca="1">INDIRECT(_xlfn.CONCAT(AJ$4,"_d!",AJ$1,$A48))</f>
        <v>329.17767333984375</v>
      </c>
      <c r="AK48" s="42">
        <f t="shared" ca="1" si="19"/>
        <v>329.55553168720684</v>
      </c>
      <c r="AL48" s="19" cm="1">
        <f t="array" aca="1" ref="AL48" ca="1">INDIRECT(_xlfn.CONCAT(AL$4,"_d!",AL$1,$A48))</f>
        <v>323.90548706054688</v>
      </c>
      <c r="AM48" s="19" cm="1">
        <f t="array" aca="1" ref="AM48" ca="1">INDIRECT(_xlfn.CONCAT(AM$4,"_d!",AM$1,$A48))</f>
        <v>331.45492553710938</v>
      </c>
      <c r="AN48" s="19" cm="1">
        <f t="array" aca="1" ref="AN48" ca="1">INDIRECT(_xlfn.CONCAT(AN$4,"_d!",AN$1,$A48))</f>
        <v>336.87661743164063</v>
      </c>
      <c r="AO48" s="19" cm="1">
        <f t="array" aca="1" ref="AO48" ca="1">INDIRECT(_xlfn.CONCAT(AO$4,"_d!",AO$1,$A48))</f>
        <v>336.07174682617188</v>
      </c>
      <c r="AP48" s="19" cm="1">
        <f t="array" aca="1" ref="AP48" ca="1">INDIRECT(_xlfn.CONCAT(AP$4,"_d!",AP$1,$A48))</f>
        <v>338.68997192382813</v>
      </c>
      <c r="AQ48" s="19" cm="1">
        <f t="array" aca="1" ref="AQ48" ca="1">INDIRECT(_xlfn.CONCAT(AQ$4,"_d!",AQ$1,$A48))</f>
        <v>327.16909790039063</v>
      </c>
      <c r="AR48" s="42">
        <f t="shared" ca="1" si="20"/>
        <v>328.9506581461423</v>
      </c>
      <c r="AS48" s="19" cm="1">
        <f t="array" aca="1" ref="AS48" ca="1">INDIRECT(_xlfn.CONCAT(AS$4,"_d!",AS$1,$A48))</f>
        <v>323.22210693359375</v>
      </c>
      <c r="AT48" s="19" cm="1">
        <f t="array" aca="1" ref="AT48" ca="1">INDIRECT(_xlfn.CONCAT(AT$4,"_d!",AT$1,$A48))</f>
        <v>332.0804443359375</v>
      </c>
      <c r="AU48" s="19" cm="1">
        <f t="array" aca="1" ref="AU48" ca="1">INDIRECT(_xlfn.CONCAT(AU$4,"_d!",AU$1,$A48))</f>
        <v>337.29592895507813</v>
      </c>
      <c r="AV48" s="19" cm="1">
        <f t="array" aca="1" ref="AV48" ca="1">INDIRECT(_xlfn.CONCAT(AV$4,"_d!",AV$1,$A48))</f>
        <v>339.88436889648438</v>
      </c>
      <c r="AW48" s="19" cm="1">
        <f t="array" aca="1" ref="AW48" ca="1">INDIRECT(_xlfn.CONCAT(AW$4,"_d!",AW$1,$A48))</f>
        <v>338.3026123046875</v>
      </c>
      <c r="AX48" s="19" cm="1">
        <f t="array" aca="1" ref="AX48" ca="1">INDIRECT(_xlfn.CONCAT(AX$4,"_d!",AX$1,$A48))</f>
        <v>326.56643676757813</v>
      </c>
      <c r="AY48" s="42">
        <f t="shared" ca="1" si="21"/>
        <v>328.99899875112709</v>
      </c>
      <c r="AZ48" s="19" cm="1">
        <f t="array" aca="1" ref="AZ48" ca="1">INDIRECT(_xlfn.CONCAT(AZ$4,"_d!",AZ$1,$A48))</f>
        <v>323.20181274414063</v>
      </c>
      <c r="BA48" s="19" cm="1">
        <f t="array" aca="1" ref="BA48" ca="1">INDIRECT(_xlfn.CONCAT(BA$4,"_d!",BA$1,$A48))</f>
        <v>330.89523315429688</v>
      </c>
      <c r="BB48" s="19" cm="1">
        <f t="array" aca="1" ref="BB48" ca="1">INDIRECT(_xlfn.CONCAT(BB$4,"_d!",BB$1,$A48))</f>
        <v>336.32681274414063</v>
      </c>
      <c r="BC48" s="19" cm="1">
        <f t="array" aca="1" ref="BC48" ca="1">INDIRECT(_xlfn.CONCAT(BC$4,"_d!",BC$1,$A48))</f>
        <v>336.35458374023438</v>
      </c>
      <c r="BD48" s="19" cm="1">
        <f t="array" aca="1" ref="BD48" ca="1">INDIRECT(_xlfn.CONCAT(BD$4,"_d!",BD$1,$A48))</f>
        <v>337.7662353515625</v>
      </c>
      <c r="BE48" s="19" cm="1">
        <f t="array" aca="1" ref="BE48" ca="1">INDIRECT(_xlfn.CONCAT(BE$4,"_d!",BE$1,$A48))</f>
        <v>329.61212158203125</v>
      </c>
      <c r="BF48" s="42">
        <f t="shared" ca="1" si="22"/>
        <v>328.52114629236388</v>
      </c>
      <c r="BG48" s="19" cm="1">
        <f t="array" aca="1" ref="BG48" ca="1">INDIRECT(_xlfn.CONCAT(BG$4,"_d!",BG$1,$A48))</f>
        <v>322.86239624023438</v>
      </c>
      <c r="BH48" s="19" cm="1">
        <f t="array" aca="1" ref="BH48" ca="1">INDIRECT(_xlfn.CONCAT(BH$4,"_d!",BH$1,$A48))</f>
        <v>330.66653442382813</v>
      </c>
      <c r="BI48" s="19" cm="1">
        <f t="array" aca="1" ref="BI48" ca="1">INDIRECT(_xlfn.CONCAT(BI$4,"_d!",BI$1,$A48))</f>
        <v>336.26821899414063</v>
      </c>
      <c r="BJ48" s="19" cm="1">
        <f t="array" aca="1" ref="BJ48" ca="1">INDIRECT(_xlfn.CONCAT(BJ$4,"_d!",BJ$1,$A48))</f>
        <v>336.8997802734375</v>
      </c>
      <c r="BK48" s="19" cm="1">
        <f t="array" aca="1" ref="BK48" ca="1">INDIRECT(_xlfn.CONCAT(BK$4,"_d!",BK$1,$A48))</f>
        <v>338.79739379882813</v>
      </c>
      <c r="BL48" s="19" cm="1">
        <f t="array" aca="1" ref="BL48" ca="1">INDIRECT(_xlfn.CONCAT(BL$4,"_d!",BL$1,$A48))</f>
        <v>329.1961669921875</v>
      </c>
      <c r="BM48" s="42">
        <f t="shared" ca="1" si="23"/>
        <v>328.35640528871318</v>
      </c>
      <c r="BN48" s="19" cm="1">
        <f t="array" aca="1" ref="BN48" ca="1">INDIRECT(_xlfn.CONCAT(BN$4,"_d!",BN$1,$A48))</f>
        <v>321.695556640625</v>
      </c>
      <c r="BO48" s="19" cm="1">
        <f t="array" aca="1" ref="BO48" ca="1">INDIRECT(_xlfn.CONCAT(BO$4,"_d!",BO$1,$A48))</f>
        <v>330.90792846679688</v>
      </c>
      <c r="BP48" s="19" cm="1">
        <f t="array" aca="1" ref="BP48" ca="1">INDIRECT(_xlfn.CONCAT(BP$4,"_d!",BP$1,$A48))</f>
        <v>335.28887939453125</v>
      </c>
      <c r="BQ48" s="19" cm="1">
        <f t="array" aca="1" ref="BQ48" ca="1">INDIRECT(_xlfn.CONCAT(BQ$4,"_d!",BQ$1,$A48))</f>
        <v>334.5443115234375</v>
      </c>
      <c r="BR48" s="19" cm="1">
        <f t="array" aca="1" ref="BR48" ca="1">INDIRECT(_xlfn.CONCAT(BR$4,"_d!",BR$1,$A48))</f>
        <v>337.44265747070313</v>
      </c>
      <c r="BS48" s="19" cm="1">
        <f t="array" aca="1" ref="BS48" ca="1">INDIRECT(_xlfn.CONCAT(BS$4,"_d!",BS$1,$A48))</f>
        <v>330.47225952148438</v>
      </c>
      <c r="BT48" s="42">
        <f t="shared" ca="1" si="24"/>
        <v>327.74290335574949</v>
      </c>
      <c r="BU48" s="42"/>
      <c r="BV48" s="45">
        <f t="shared" ca="1" si="25"/>
        <v>328.87513930934517</v>
      </c>
      <c r="BW48" s="45">
        <f t="shared" ca="1" si="26"/>
        <v>329.3954882872128</v>
      </c>
      <c r="BX48" s="45">
        <f t="shared" ca="1" si="27"/>
        <v>329.03101130290122</v>
      </c>
      <c r="BY48" s="45">
        <f t="shared" ca="1" si="28"/>
        <v>328.32599965132965</v>
      </c>
      <c r="BZ48" s="45">
        <f t="shared" ca="1" si="29"/>
        <v>329.55553168720684</v>
      </c>
      <c r="CA48" s="45">
        <f t="shared" ca="1" si="30"/>
        <v>328.9506581461423</v>
      </c>
      <c r="CB48" s="45">
        <f t="shared" ca="1" si="31"/>
        <v>328.99899875112709</v>
      </c>
      <c r="CC48" s="45">
        <f t="shared" ca="1" si="32"/>
        <v>328.52114629236388</v>
      </c>
      <c r="CD48" s="45">
        <f t="shared" ca="1" si="33"/>
        <v>328.35640528871318</v>
      </c>
      <c r="CE48" s="45">
        <f t="shared" ca="1" si="34"/>
        <v>327.74290335574949</v>
      </c>
      <c r="CF48" s="45" cm="1">
        <f t="array" aca="1" ref="CF48" ca="1">+SUMPRODUCT($BV$3:$CE$3/100,$BV48:$CE48)</f>
        <v>328.60752298137464</v>
      </c>
      <c r="CG48" s="24"/>
      <c r="CH48" s="24">
        <f t="shared" ca="1" si="51"/>
        <v>1.8346658758208845E-2</v>
      </c>
      <c r="CI48" s="24">
        <f t="shared" ca="1" si="51"/>
        <v>1.8800913475575776E-2</v>
      </c>
      <c r="CJ48" s="24">
        <f t="shared" ca="1" si="51"/>
        <v>1.8585686265301771E-2</v>
      </c>
      <c r="CK48" s="24">
        <f t="shared" ca="1" si="51"/>
        <v>1.9339969817158353E-2</v>
      </c>
      <c r="CL48" s="24">
        <f t="shared" ca="1" si="51"/>
        <v>1.911610895836402E-2</v>
      </c>
      <c r="CM48" s="24">
        <f t="shared" ca="1" si="51"/>
        <v>1.9269498318854161E-2</v>
      </c>
      <c r="CN48" s="24">
        <f t="shared" ca="1" si="51"/>
        <v>1.947558330216026E-2</v>
      </c>
      <c r="CO48" s="24">
        <f t="shared" ca="1" si="51"/>
        <v>1.9736375422126917E-2</v>
      </c>
      <c r="CP48" s="24">
        <f t="shared" ca="1" si="51"/>
        <v>1.9843462568444048E-2</v>
      </c>
      <c r="CQ48" s="24">
        <f t="shared" ca="1" si="50"/>
        <v>2.1130564831559839E-2</v>
      </c>
      <c r="CR48" s="24">
        <f t="shared" ca="1" si="50"/>
        <v>1.9623728989505596E-2</v>
      </c>
      <c r="CS48" s="24">
        <f>+[1]NAC!AX49</f>
        <v>1.2859994331221758E-2</v>
      </c>
      <c r="CT48" s="24"/>
      <c r="CU48" s="24">
        <f t="shared" ca="1" si="38"/>
        <v>0.42937774320734801</v>
      </c>
      <c r="CV48" s="24">
        <f t="shared" ca="1" si="39"/>
        <v>0.43185556333815245</v>
      </c>
      <c r="CW48" s="24">
        <f t="shared" ca="1" si="40"/>
        <v>0.42254574854735183</v>
      </c>
      <c r="CX48" s="24">
        <f t="shared" ca="1" si="41"/>
        <v>0.42734108342374566</v>
      </c>
      <c r="CY48" s="24">
        <f t="shared" ca="1" si="42"/>
        <v>0.42516580273434079</v>
      </c>
      <c r="CZ48" s="24">
        <f t="shared" ca="1" si="43"/>
        <v>0.42400998121741607</v>
      </c>
      <c r="DA48" s="24">
        <f t="shared" ca="1" si="44"/>
        <v>0.4223844224531017</v>
      </c>
      <c r="DB48" s="24">
        <f t="shared" ca="1" si="45"/>
        <v>0.42217205211722875</v>
      </c>
      <c r="DC48" s="24">
        <f t="shared" ca="1" si="46"/>
        <v>0.41818129847571806</v>
      </c>
      <c r="DD48" s="24">
        <f t="shared" ca="1" si="47"/>
        <v>0.42140654140183065</v>
      </c>
      <c r="DE48" s="48">
        <f t="shared" ca="1" si="48"/>
        <v>0.42339005160464827</v>
      </c>
      <c r="DF48" s="48">
        <f>+[1]NAC!AG49</f>
        <v>0.42390430987357575</v>
      </c>
      <c r="DG48" s="24">
        <f t="shared" ca="1" si="49"/>
        <v>7.9712018055173584E-3</v>
      </c>
    </row>
    <row r="49" spans="1:111" x14ac:dyDescent="0.25">
      <c r="A49">
        <f t="shared" si="36"/>
        <v>76</v>
      </c>
      <c r="B49" s="35">
        <f>+NAC!A49</f>
        <v>44044</v>
      </c>
      <c r="C49" s="19" cm="1">
        <f t="array" aca="1" ref="C49" ca="1">INDIRECT(_xlfn.CONCAT(C$4,"_d!",C$1,$A49))</f>
        <v>335.13980102539063</v>
      </c>
      <c r="D49" s="19" cm="1">
        <f t="array" aca="1" ref="D49" ca="1">INDIRECT(_xlfn.CONCAT(D$4,"_d!",D$1,$A49))</f>
        <v>338.44589233398438</v>
      </c>
      <c r="E49" s="19" cm="1">
        <f t="array" aca="1" ref="E49" ca="1">INDIRECT(_xlfn.CONCAT(E$4,"_d!",E$1,$A49))</f>
        <v>345.74468994140625</v>
      </c>
      <c r="F49" s="19" cm="1">
        <f t="array" aca="1" ref="F49" ca="1">INDIRECT(_xlfn.CONCAT(F$4,"_d!",F$1,$A49))</f>
        <v>346.28579711914063</v>
      </c>
      <c r="G49" s="19" cm="1">
        <f t="array" aca="1" ref="G49" ca="1">INDIRECT(_xlfn.CONCAT(G$4,"_d!",G$1,$A49))</f>
        <v>346.88217163085938</v>
      </c>
      <c r="H49" s="19" cm="1">
        <f t="array" aca="1" ref="H49" ca="1">INDIRECT(_xlfn.CONCAT(H$4,"_d!",H$1,$A49))</f>
        <v>334.65081787109375</v>
      </c>
      <c r="I49" s="42">
        <f t="shared" ca="1" si="15"/>
        <v>338.17148321370399</v>
      </c>
      <c r="J49" s="19" cm="1">
        <f t="array" aca="1" ref="J49" ca="1">INDIRECT(_xlfn.CONCAT(J$4,"_d!",J$1,$A49))</f>
        <v>334.849853515625</v>
      </c>
      <c r="K49" s="19" cm="1">
        <f t="array" aca="1" ref="K49" ca="1">INDIRECT(_xlfn.CONCAT(K$4,"_d!",K$1,$A49))</f>
        <v>340.83963012695313</v>
      </c>
      <c r="L49" s="19" cm="1">
        <f t="array" aca="1" ref="L49" ca="1">INDIRECT(_xlfn.CONCAT(L$4,"_d!",L$1,$A49))</f>
        <v>345.345703125</v>
      </c>
      <c r="M49" s="19" cm="1">
        <f t="array" aca="1" ref="M49" ca="1">INDIRECT(_xlfn.CONCAT(M$4,"_d!",M$1,$A49))</f>
        <v>345.12606811523438</v>
      </c>
      <c r="N49" s="19" cm="1">
        <f t="array" aca="1" ref="N49" ca="1">INDIRECT(_xlfn.CONCAT(N$4,"_d!",N$1,$A49))</f>
        <v>346.42755126953125</v>
      </c>
      <c r="O49" s="19" cm="1">
        <f t="array" aca="1" ref="O49" ca="1">INDIRECT(_xlfn.CONCAT(O$4,"_d!",O$1,$A49))</f>
        <v>333.38815307617188</v>
      </c>
      <c r="P49" s="42">
        <f t="shared" ca="1" si="16"/>
        <v>338.64235070489821</v>
      </c>
      <c r="Q49" s="19" cm="1">
        <f t="array" aca="1" ref="Q49" ca="1">INDIRECT(_xlfn.CONCAT(Q$4,"_d!",Q$1,$A49))</f>
        <v>334.04629516601563</v>
      </c>
      <c r="R49" s="19" cm="1">
        <f t="array" aca="1" ref="R49" ca="1">INDIRECT(_xlfn.CONCAT(R$4,"_d!",R$1,$A49))</f>
        <v>339.436767578125</v>
      </c>
      <c r="S49" s="19" cm="1">
        <f t="array" aca="1" ref="S49" ca="1">INDIRECT(_xlfn.CONCAT(S$4,"_d!",S$1,$A49))</f>
        <v>345.1864013671875</v>
      </c>
      <c r="T49" s="19" cm="1">
        <f t="array" aca="1" ref="T49" ca="1">INDIRECT(_xlfn.CONCAT(T$4,"_d!",T$1,$A49))</f>
        <v>347.65579223632813</v>
      </c>
      <c r="U49" s="19" cm="1">
        <f t="array" aca="1" ref="U49" ca="1">INDIRECT(_xlfn.CONCAT(U$4,"_d!",U$1,$A49))</f>
        <v>346.26547241210938</v>
      </c>
      <c r="V49" s="19" cm="1">
        <f t="array" aca="1" ref="V49" ca="1">INDIRECT(_xlfn.CONCAT(V$4,"_d!",V$1,$A49))</f>
        <v>336.17684936523438</v>
      </c>
      <c r="W49" s="42">
        <f t="shared" ca="1" si="17"/>
        <v>338.08981958996873</v>
      </c>
      <c r="X49" s="19" cm="1">
        <f t="array" aca="1" ref="X49" ca="1">INDIRECT(_xlfn.CONCAT(X$4,"_d!",X$1,$A49))</f>
        <v>332.270751953125</v>
      </c>
      <c r="Y49" s="19" cm="1">
        <f t="array" aca="1" ref="Y49" ca="1">INDIRECT(_xlfn.CONCAT(Y$4,"_d!",Y$1,$A49))</f>
        <v>338.74542236328125</v>
      </c>
      <c r="Z49" s="19" cm="1">
        <f t="array" aca="1" ref="Z49" ca="1">INDIRECT(_xlfn.CONCAT(Z$4,"_d!",Z$1,$A49))</f>
        <v>346.22149658203125</v>
      </c>
      <c r="AA49" s="19" cm="1">
        <f t="array" aca="1" ref="AA49" ca="1">INDIRECT(_xlfn.CONCAT(AA$4,"_d!",AA$1,$A49))</f>
        <v>345.00973510742188</v>
      </c>
      <c r="AB49" s="19" cm="1">
        <f t="array" aca="1" ref="AB49" ca="1">INDIRECT(_xlfn.CONCAT(AB$4,"_d!",AB$1,$A49))</f>
        <v>348.275634765625</v>
      </c>
      <c r="AC49" s="19" cm="1">
        <f t="array" aca="1" ref="AC49" ca="1">INDIRECT(_xlfn.CONCAT(AC$4,"_d!",AC$1,$A49))</f>
        <v>338.60101318359375</v>
      </c>
      <c r="AD49" s="42">
        <f t="shared" ca="1" si="18"/>
        <v>337.31900743495328</v>
      </c>
      <c r="AE49" s="19" cm="1">
        <f t="array" aca="1" ref="AE49" ca="1">INDIRECT(_xlfn.CONCAT(AE$4,"_d!",AE$1,$A49))</f>
        <v>333.82785034179688</v>
      </c>
      <c r="AF49" s="19" cm="1">
        <f t="array" aca="1" ref="AF49" ca="1">INDIRECT(_xlfn.CONCAT(AF$4,"_d!",AF$1,$A49))</f>
        <v>340.37692260742188</v>
      </c>
      <c r="AG49" s="19" cm="1">
        <f t="array" aca="1" ref="AG49" ca="1">INDIRECT(_xlfn.CONCAT(AG$4,"_d!",AG$1,$A49))</f>
        <v>345.88104248046875</v>
      </c>
      <c r="AH49" s="19" cm="1">
        <f t="array" aca="1" ref="AH49" ca="1">INDIRECT(_xlfn.CONCAT(AH$4,"_d!",AH$1,$A49))</f>
        <v>347.96963500976563</v>
      </c>
      <c r="AI49" s="19" cm="1">
        <f t="array" aca="1" ref="AI49" ca="1">INDIRECT(_xlfn.CONCAT(AI$4,"_d!",AI$1,$A49))</f>
        <v>346.9576416015625</v>
      </c>
      <c r="AJ49" s="19" cm="1">
        <f t="array" aca="1" ref="AJ49" ca="1">INDIRECT(_xlfn.CONCAT(AJ$4,"_d!",AJ$1,$A49))</f>
        <v>338.59951782226563</v>
      </c>
      <c r="AK49" s="42">
        <f t="shared" ca="1" si="19"/>
        <v>338.55242846798939</v>
      </c>
      <c r="AL49" s="19" cm="1">
        <f t="array" aca="1" ref="AL49" ca="1">INDIRECT(_xlfn.CONCAT(AL$4,"_d!",AL$1,$A49))</f>
        <v>333.09597778320313</v>
      </c>
      <c r="AM49" s="19" cm="1">
        <f t="array" aca="1" ref="AM49" ca="1">INDIRECT(_xlfn.CONCAT(AM$4,"_d!",AM$1,$A49))</f>
        <v>340.17202758789063</v>
      </c>
      <c r="AN49" s="19" cm="1">
        <f t="array" aca="1" ref="AN49" ca="1">INDIRECT(_xlfn.CONCAT(AN$4,"_d!",AN$1,$A49))</f>
        <v>345.45462036132813</v>
      </c>
      <c r="AO49" s="19" cm="1">
        <f t="array" aca="1" ref="AO49" ca="1">INDIRECT(_xlfn.CONCAT(AO$4,"_d!",AO$1,$A49))</f>
        <v>343.67526245117188</v>
      </c>
      <c r="AP49" s="19" cm="1">
        <f t="array" aca="1" ref="AP49" ca="1">INDIRECT(_xlfn.CONCAT(AP$4,"_d!",AP$1,$A49))</f>
        <v>347.85458374023438</v>
      </c>
      <c r="AQ49" s="19" cm="1">
        <f t="array" aca="1" ref="AQ49" ca="1">INDIRECT(_xlfn.CONCAT(AQ$4,"_d!",AQ$1,$A49))</f>
        <v>336.76885986328125</v>
      </c>
      <c r="AR49" s="42">
        <f t="shared" ca="1" si="20"/>
        <v>337.89196297001553</v>
      </c>
      <c r="AS49" s="19" cm="1">
        <f t="array" aca="1" ref="AS49" ca="1">INDIRECT(_xlfn.CONCAT(AS$4,"_d!",AS$1,$A49))</f>
        <v>332.36990356445313</v>
      </c>
      <c r="AT49" s="19" cm="1">
        <f t="array" aca="1" ref="AT49" ca="1">INDIRECT(_xlfn.CONCAT(AT$4,"_d!",AT$1,$A49))</f>
        <v>340.7203369140625</v>
      </c>
      <c r="AU49" s="19" cm="1">
        <f t="array" aca="1" ref="AU49" ca="1">INDIRECT(_xlfn.CONCAT(AU$4,"_d!",AU$1,$A49))</f>
        <v>345.92935180664063</v>
      </c>
      <c r="AV49" s="19" cm="1">
        <f t="array" aca="1" ref="AV49" ca="1">INDIRECT(_xlfn.CONCAT(AV$4,"_d!",AV$1,$A49))</f>
        <v>348.19189453125</v>
      </c>
      <c r="AW49" s="19" cm="1">
        <f t="array" aca="1" ref="AW49" ca="1">INDIRECT(_xlfn.CONCAT(AW$4,"_d!",AW$1,$A49))</f>
        <v>347.28018188476563</v>
      </c>
      <c r="AX49" s="19" cm="1">
        <f t="array" aca="1" ref="AX49" ca="1">INDIRECT(_xlfn.CONCAT(AX$4,"_d!",AX$1,$A49))</f>
        <v>335.82354736328125</v>
      </c>
      <c r="AY49" s="42">
        <f t="shared" ca="1" si="21"/>
        <v>337.90044201547278</v>
      </c>
      <c r="AZ49" s="19" cm="1">
        <f t="array" aca="1" ref="AZ49" ca="1">INDIRECT(_xlfn.CONCAT(AZ$4,"_d!",AZ$1,$A49))</f>
        <v>332.2330322265625</v>
      </c>
      <c r="BA49" s="19" cm="1">
        <f t="array" aca="1" ref="BA49" ca="1">INDIRECT(_xlfn.CONCAT(BA$4,"_d!",BA$1,$A49))</f>
        <v>339.55368041992188</v>
      </c>
      <c r="BB49" s="19" cm="1">
        <f t="array" aca="1" ref="BB49" ca="1">INDIRECT(_xlfn.CONCAT(BB$4,"_d!",BB$1,$A49))</f>
        <v>344.83279418945313</v>
      </c>
      <c r="BC49" s="19" cm="1">
        <f t="array" aca="1" ref="BC49" ca="1">INDIRECT(_xlfn.CONCAT(BC$4,"_d!",BC$1,$A49))</f>
        <v>344.08721923828125</v>
      </c>
      <c r="BD49" s="19" cm="1">
        <f t="array" aca="1" ref="BD49" ca="1">INDIRECT(_xlfn.CONCAT(BD$4,"_d!",BD$1,$A49))</f>
        <v>346.70626831054688</v>
      </c>
      <c r="BE49" s="19" cm="1">
        <f t="array" aca="1" ref="BE49" ca="1">INDIRECT(_xlfn.CONCAT(BE$4,"_d!",BE$1,$A49))</f>
        <v>339.0419921875</v>
      </c>
      <c r="BF49" s="42">
        <f t="shared" ca="1" si="22"/>
        <v>337.35080162840438</v>
      </c>
      <c r="BG49" s="19" cm="1">
        <f t="array" aca="1" ref="BG49" ca="1">INDIRECT(_xlfn.CONCAT(BG$4,"_d!",BG$1,$A49))</f>
        <v>331.82778930664063</v>
      </c>
      <c r="BH49" s="19" cm="1">
        <f t="array" aca="1" ref="BH49" ca="1">INDIRECT(_xlfn.CONCAT(BH$4,"_d!",BH$1,$A49))</f>
        <v>339.11749267578125</v>
      </c>
      <c r="BI49" s="19" cm="1">
        <f t="array" aca="1" ref="BI49" ca="1">INDIRECT(_xlfn.CONCAT(BI$4,"_d!",BI$1,$A49))</f>
        <v>344.79806518554688</v>
      </c>
      <c r="BJ49" s="19" cm="1">
        <f t="array" aca="1" ref="BJ49" ca="1">INDIRECT(_xlfn.CONCAT(BJ$4,"_d!",BJ$1,$A49))</f>
        <v>344.73150634765625</v>
      </c>
      <c r="BK49" s="19" cm="1">
        <f t="array" aca="1" ref="BK49" ca="1">INDIRECT(_xlfn.CONCAT(BK$4,"_d!",BK$1,$A49))</f>
        <v>347.78005981445313</v>
      </c>
      <c r="BL49" s="19" cm="1">
        <f t="array" aca="1" ref="BL49" ca="1">INDIRECT(_xlfn.CONCAT(BL$4,"_d!",BL$1,$A49))</f>
        <v>338.6407470703125</v>
      </c>
      <c r="BM49" s="42">
        <f t="shared" ca="1" si="23"/>
        <v>337.09946256634527</v>
      </c>
      <c r="BN49" s="19" cm="1">
        <f t="array" aca="1" ref="BN49" ca="1">INDIRECT(_xlfn.CONCAT(BN$4,"_d!",BN$1,$A49))</f>
        <v>330.5252685546875</v>
      </c>
      <c r="BO49" s="19" cm="1">
        <f t="array" aca="1" ref="BO49" ca="1">INDIRECT(_xlfn.CONCAT(BO$4,"_d!",BO$1,$A49))</f>
        <v>339.5076904296875</v>
      </c>
      <c r="BP49" s="19" cm="1">
        <f t="array" aca="1" ref="BP49" ca="1">INDIRECT(_xlfn.CONCAT(BP$4,"_d!",BP$1,$A49))</f>
        <v>343.7930908203125</v>
      </c>
      <c r="BQ49" s="19" cm="1">
        <f t="array" aca="1" ref="BQ49" ca="1">INDIRECT(_xlfn.CONCAT(BQ$4,"_d!",BQ$1,$A49))</f>
        <v>342.22775268554688</v>
      </c>
      <c r="BR49" s="19" cm="1">
        <f t="array" aca="1" ref="BR49" ca="1">INDIRECT(_xlfn.CONCAT(BR$4,"_d!",BR$1,$A49))</f>
        <v>346.310546875</v>
      </c>
      <c r="BS49" s="19" cm="1">
        <f t="array" aca="1" ref="BS49" ca="1">INDIRECT(_xlfn.CONCAT(BS$4,"_d!",BS$1,$A49))</f>
        <v>340.11880493164063</v>
      </c>
      <c r="BT49" s="42">
        <f t="shared" ca="1" si="24"/>
        <v>336.47197312305224</v>
      </c>
      <c r="BU49" s="42"/>
      <c r="BV49" s="45">
        <f t="shared" ca="1" si="25"/>
        <v>338.17148321370399</v>
      </c>
      <c r="BW49" s="45">
        <f t="shared" ca="1" si="26"/>
        <v>338.64235070489821</v>
      </c>
      <c r="BX49" s="45">
        <f t="shared" ca="1" si="27"/>
        <v>338.08981958996873</v>
      </c>
      <c r="BY49" s="45">
        <f t="shared" ca="1" si="28"/>
        <v>337.31900743495328</v>
      </c>
      <c r="BZ49" s="45">
        <f t="shared" ca="1" si="29"/>
        <v>338.55242846798939</v>
      </c>
      <c r="CA49" s="45">
        <f t="shared" ca="1" si="30"/>
        <v>337.89196297001553</v>
      </c>
      <c r="CB49" s="45">
        <f t="shared" ca="1" si="31"/>
        <v>337.90044201547278</v>
      </c>
      <c r="CC49" s="45">
        <f t="shared" ca="1" si="32"/>
        <v>337.35080162840438</v>
      </c>
      <c r="CD49" s="45">
        <f t="shared" ca="1" si="33"/>
        <v>337.09946256634527</v>
      </c>
      <c r="CE49" s="45">
        <f t="shared" ca="1" si="34"/>
        <v>336.47197312305224</v>
      </c>
      <c r="CF49" s="45" cm="1">
        <f t="array" aca="1" ref="CF49" ca="1">+SUMPRODUCT($BV$3:$CE$3/100,$BV49:$CE49)</f>
        <v>337.52180357691691</v>
      </c>
      <c r="CG49" s="24"/>
      <c r="CH49" s="24">
        <f t="shared" ca="1" si="51"/>
        <v>2.8267092258422499E-2</v>
      </c>
      <c r="CI49" s="24">
        <f t="shared" ca="1" si="51"/>
        <v>2.8072219403389997E-2</v>
      </c>
      <c r="CJ49" s="24">
        <f t="shared" ca="1" si="51"/>
        <v>2.7531776567796262E-2</v>
      </c>
      <c r="CK49" s="24">
        <f t="shared" ca="1" si="51"/>
        <v>2.7390483218428852E-2</v>
      </c>
      <c r="CL49" s="24">
        <f t="shared" ca="1" si="51"/>
        <v>2.7300093355197674E-2</v>
      </c>
      <c r="CM49" s="24">
        <f t="shared" ca="1" si="51"/>
        <v>2.7181294830852298E-2</v>
      </c>
      <c r="CN49" s="24">
        <f t="shared" ca="1" si="51"/>
        <v>2.7056140894456737E-2</v>
      </c>
      <c r="CO49" s="24">
        <f t="shared" ca="1" si="51"/>
        <v>2.6876977131276236E-2</v>
      </c>
      <c r="CP49" s="24">
        <f t="shared" ca="1" si="51"/>
        <v>2.6626729787544656E-2</v>
      </c>
      <c r="CQ49" s="24">
        <f t="shared" ca="1" si="50"/>
        <v>2.6633894061247609E-2</v>
      </c>
      <c r="CR49" s="24">
        <f t="shared" ca="1" si="50"/>
        <v>2.7127439185400171E-2</v>
      </c>
      <c r="CS49" s="24">
        <f>+[1]NAC!AX50</f>
        <v>3.4663577797929612E-2</v>
      </c>
      <c r="CT49" s="24"/>
      <c r="CU49" s="24">
        <f t="shared" ref="CU49:CU80" ca="1" si="52">+BV49/BV37-1</f>
        <v>0.41387031140187935</v>
      </c>
      <c r="CV49" s="24">
        <f t="shared" ref="CV49:CV80" ca="1" si="53">+BW49/BW37-1</f>
        <v>0.41575972543671358</v>
      </c>
      <c r="CW49" s="24">
        <f t="shared" ref="CW49:CW80" ca="1" si="54">+BX49/BX37-1</f>
        <v>0.40698114349113279</v>
      </c>
      <c r="CX49" s="24">
        <f t="shared" ref="CX49:CX80" ca="1" si="55">+BY49/BY37-1</f>
        <v>0.41079151023661509</v>
      </c>
      <c r="CY49" s="24">
        <f t="shared" ref="CY49:CY80" ca="1" si="56">+BZ49/BZ37-1</f>
        <v>0.40873653607586413</v>
      </c>
      <c r="CZ49" s="24">
        <f t="shared" ref="CZ49:CZ80" ca="1" si="57">+CA49/CA37-1</f>
        <v>0.4077569048936398</v>
      </c>
      <c r="DA49" s="24">
        <f t="shared" ref="DA49:DA80" ca="1" si="58">+CB49/CB37-1</f>
        <v>0.40555772051712613</v>
      </c>
      <c r="DB49" s="24">
        <f t="shared" ref="DB49:DB80" ca="1" si="59">+CC49/CC37-1</f>
        <v>0.405012945126346</v>
      </c>
      <c r="DC49" s="24">
        <f t="shared" ref="DC49:DC80" ca="1" si="60">+CD49/CD37-1</f>
        <v>0.40082777053734375</v>
      </c>
      <c r="DD49" s="24">
        <f t="shared" ref="DD49:DD80" ca="1" si="61">+CE49/CE37-1</f>
        <v>0.40343535415149923</v>
      </c>
      <c r="DE49" s="48">
        <f t="shared" ref="DE49:DE80" ca="1" si="62">+CF49/CF37-1</f>
        <v>0.40656757032140511</v>
      </c>
      <c r="DF49" s="48">
        <f>+[1]NAC!AG50</f>
        <v>0.40672941645865301</v>
      </c>
      <c r="DG49" s="24">
        <f t="shared" ca="1" si="49"/>
        <v>1.0434957250380128E-2</v>
      </c>
    </row>
    <row r="50" spans="1:111" x14ac:dyDescent="0.25">
      <c r="A50">
        <f t="shared" si="36"/>
        <v>77</v>
      </c>
      <c r="B50" s="35">
        <f>+NAC!A50</f>
        <v>44075</v>
      </c>
      <c r="C50" s="19" cm="1">
        <f t="array" aca="1" ref="C50" ca="1">INDIRECT(_xlfn.CONCAT(C$4,"_d!",C$1,$A50))</f>
        <v>344.88552856445313</v>
      </c>
      <c r="D50" s="19" cm="1">
        <f t="array" aca="1" ref="D50" ca="1">INDIRECT(_xlfn.CONCAT(D$4,"_d!",D$1,$A50))</f>
        <v>348.23818969726563</v>
      </c>
      <c r="E50" s="19" cm="1">
        <f t="array" aca="1" ref="E50" ca="1">INDIRECT(_xlfn.CONCAT(E$4,"_d!",E$1,$A50))</f>
        <v>354.20733642578125</v>
      </c>
      <c r="F50" s="19" cm="1">
        <f t="array" aca="1" ref="F50" ca="1">INDIRECT(_xlfn.CONCAT(F$4,"_d!",F$1,$A50))</f>
        <v>358.13934326171875</v>
      </c>
      <c r="G50" s="19" cm="1">
        <f t="array" aca="1" ref="G50" ca="1">INDIRECT(_xlfn.CONCAT(G$4,"_d!",G$1,$A50))</f>
        <v>359.64410400390625</v>
      </c>
      <c r="H50" s="19" cm="1">
        <f t="array" aca="1" ref="H50" ca="1">INDIRECT(_xlfn.CONCAT(H$4,"_d!",H$1,$A50))</f>
        <v>342.219970703125</v>
      </c>
      <c r="I50" s="42">
        <f t="shared" ca="1" si="15"/>
        <v>347.98057424143076</v>
      </c>
      <c r="J50" s="19" cm="1">
        <f t="array" aca="1" ref="J50" ca="1">INDIRECT(_xlfn.CONCAT(J$4,"_d!",J$1,$A50))</f>
        <v>344.79379272460938</v>
      </c>
      <c r="K50" s="19" cm="1">
        <f t="array" aca="1" ref="K50" ca="1">INDIRECT(_xlfn.CONCAT(K$4,"_d!",K$1,$A50))</f>
        <v>350.85519409179688</v>
      </c>
      <c r="L50" s="19" cm="1">
        <f t="array" aca="1" ref="L50" ca="1">INDIRECT(_xlfn.CONCAT(L$4,"_d!",L$1,$A50))</f>
        <v>353.58929443359375</v>
      </c>
      <c r="M50" s="19" cm="1">
        <f t="array" aca="1" ref="M50" ca="1">INDIRECT(_xlfn.CONCAT(M$4,"_d!",M$1,$A50))</f>
        <v>356.80966186523438</v>
      </c>
      <c r="N50" s="19" cm="1">
        <f t="array" aca="1" ref="N50" ca="1">INDIRECT(_xlfn.CONCAT(N$4,"_d!",N$1,$A50))</f>
        <v>359.25146484375</v>
      </c>
      <c r="O50" s="19" cm="1">
        <f t="array" aca="1" ref="O50" ca="1">INDIRECT(_xlfn.CONCAT(O$4,"_d!",O$1,$A50))</f>
        <v>340.91778564453125</v>
      </c>
      <c r="P50" s="42">
        <f t="shared" ca="1" si="16"/>
        <v>348.58754076228092</v>
      </c>
      <c r="Q50" s="19" cm="1">
        <f t="array" aca="1" ref="Q50" ca="1">INDIRECT(_xlfn.CONCAT(Q$4,"_d!",Q$1,$A50))</f>
        <v>343.600830078125</v>
      </c>
      <c r="R50" s="19" cm="1">
        <f t="array" aca="1" ref="R50" ca="1">INDIRECT(_xlfn.CONCAT(R$4,"_d!",R$1,$A50))</f>
        <v>349.25811767578125</v>
      </c>
      <c r="S50" s="19" cm="1">
        <f t="array" aca="1" ref="S50" ca="1">INDIRECT(_xlfn.CONCAT(S$4,"_d!",S$1,$A50))</f>
        <v>353.21517944335938</v>
      </c>
      <c r="T50" s="19" cm="1">
        <f t="array" aca="1" ref="T50" ca="1">INDIRECT(_xlfn.CONCAT(T$4,"_d!",T$1,$A50))</f>
        <v>359.11007690429688</v>
      </c>
      <c r="U50" s="19" cm="1">
        <f t="array" aca="1" ref="U50" ca="1">INDIRECT(_xlfn.CONCAT(U$4,"_d!",U$1,$A50))</f>
        <v>358.67709350585938</v>
      </c>
      <c r="V50" s="19" cm="1">
        <f t="array" aca="1" ref="V50" ca="1">INDIRECT(_xlfn.CONCAT(V$4,"_d!",V$1,$A50))</f>
        <v>343.70477294921875</v>
      </c>
      <c r="W50" s="42">
        <f t="shared" ca="1" si="17"/>
        <v>347.75106326243571</v>
      </c>
      <c r="X50" s="19" cm="1">
        <f t="array" aca="1" ref="X50" ca="1">INDIRECT(_xlfn.CONCAT(X$4,"_d!",X$1,$A50))</f>
        <v>341.8138427734375</v>
      </c>
      <c r="Y50" s="19" cm="1">
        <f t="array" aca="1" ref="Y50" ca="1">INDIRECT(_xlfn.CONCAT(Y$4,"_d!",Y$1,$A50))</f>
        <v>348.64898681640625</v>
      </c>
      <c r="Z50" s="19" cm="1">
        <f t="array" aca="1" ref="Z50" ca="1">INDIRECT(_xlfn.CONCAT(Z$4,"_d!",Z$1,$A50))</f>
        <v>354.14642333984375</v>
      </c>
      <c r="AA50" s="19" cm="1">
        <f t="array" aca="1" ref="AA50" ca="1">INDIRECT(_xlfn.CONCAT(AA$4,"_d!",AA$1,$A50))</f>
        <v>356.68389892578125</v>
      </c>
      <c r="AB50" s="19" cm="1">
        <f t="array" aca="1" ref="AB50" ca="1">INDIRECT(_xlfn.CONCAT(AB$4,"_d!",AB$1,$A50))</f>
        <v>360.721923828125</v>
      </c>
      <c r="AC50" s="19" cm="1">
        <f t="array" aca="1" ref="AC50" ca="1">INDIRECT(_xlfn.CONCAT(AC$4,"_d!",AC$1,$A50))</f>
        <v>346.2034912109375</v>
      </c>
      <c r="AD50" s="42">
        <f t="shared" ca="1" si="18"/>
        <v>347.01033636835859</v>
      </c>
      <c r="AE50" s="19" cm="1">
        <f t="array" aca="1" ref="AE50" ca="1">INDIRECT(_xlfn.CONCAT(AE$4,"_d!",AE$1,$A50))</f>
        <v>343.22793579101563</v>
      </c>
      <c r="AF50" s="19" cm="1">
        <f t="array" aca="1" ref="AF50" ca="1">INDIRECT(_xlfn.CONCAT(AF$4,"_d!",AF$1,$A50))</f>
        <v>350.43515014648438</v>
      </c>
      <c r="AG50" s="19" cm="1">
        <f t="array" aca="1" ref="AG50" ca="1">INDIRECT(_xlfn.CONCAT(AG$4,"_d!",AG$1,$A50))</f>
        <v>353.861328125</v>
      </c>
      <c r="AH50" s="19" cm="1">
        <f t="array" aca="1" ref="AH50" ca="1">INDIRECT(_xlfn.CONCAT(AH$4,"_d!",AH$1,$A50))</f>
        <v>359.28018188476563</v>
      </c>
      <c r="AI50" s="19" cm="1">
        <f t="array" aca="1" ref="AI50" ca="1">INDIRECT(_xlfn.CONCAT(AI$4,"_d!",AI$1,$A50))</f>
        <v>359.17868041992188</v>
      </c>
      <c r="AJ50" s="19" cm="1">
        <f t="array" aca="1" ref="AJ50" ca="1">INDIRECT(_xlfn.CONCAT(AJ$4,"_d!",AJ$1,$A50))</f>
        <v>346.59927368164063</v>
      </c>
      <c r="AK50" s="42">
        <f t="shared" ca="1" si="19"/>
        <v>348.23000441194631</v>
      </c>
      <c r="AL50" s="19" cm="1">
        <f t="array" aca="1" ref="AL50" ca="1">INDIRECT(_xlfn.CONCAT(AL$4,"_d!",AL$1,$A50))</f>
        <v>342.30233764648438</v>
      </c>
      <c r="AM50" s="19" cm="1">
        <f t="array" aca="1" ref="AM50" ca="1">INDIRECT(_xlfn.CONCAT(AM$4,"_d!",AM$1,$A50))</f>
        <v>350.09396362304688</v>
      </c>
      <c r="AN50" s="19" cm="1">
        <f t="array" aca="1" ref="AN50" ca="1">INDIRECT(_xlfn.CONCAT(AN$4,"_d!",AN$1,$A50))</f>
        <v>353.23672485351563</v>
      </c>
      <c r="AO50" s="19" cm="1">
        <f t="array" aca="1" ref="AO50" ca="1">INDIRECT(_xlfn.CONCAT(AO$4,"_d!",AO$1,$A50))</f>
        <v>355.3287353515625</v>
      </c>
      <c r="AP50" s="19" cm="1">
        <f t="array" aca="1" ref="AP50" ca="1">INDIRECT(_xlfn.CONCAT(AP$4,"_d!",AP$1,$A50))</f>
        <v>360.27688598632813</v>
      </c>
      <c r="AQ50" s="19" cm="1">
        <f t="array" aca="1" ref="AQ50" ca="1">INDIRECT(_xlfn.CONCAT(AQ$4,"_d!",AQ$1,$A50))</f>
        <v>344.23681640625</v>
      </c>
      <c r="AR50" s="42">
        <f t="shared" ca="1" si="20"/>
        <v>347.42180440695944</v>
      </c>
      <c r="AS50" s="19" cm="1">
        <f t="array" aca="1" ref="AS50" ca="1">INDIRECT(_xlfn.CONCAT(AS$4,"_d!",AS$1,$A50))</f>
        <v>341.81173706054688</v>
      </c>
      <c r="AT50" s="19" cm="1">
        <f t="array" aca="1" ref="AT50" ca="1">INDIRECT(_xlfn.CONCAT(AT$4,"_d!",AT$1,$A50))</f>
        <v>350.6732177734375</v>
      </c>
      <c r="AU50" s="19" cm="1">
        <f t="array" aca="1" ref="AU50" ca="1">INDIRECT(_xlfn.CONCAT(AU$4,"_d!",AU$1,$A50))</f>
        <v>353.58810424804688</v>
      </c>
      <c r="AV50" s="19" cm="1">
        <f t="array" aca="1" ref="AV50" ca="1">INDIRECT(_xlfn.CONCAT(AV$4,"_d!",AV$1,$A50))</f>
        <v>359.52993774414063</v>
      </c>
      <c r="AW50" s="19" cm="1">
        <f t="array" aca="1" ref="AW50" ca="1">INDIRECT(_xlfn.CONCAT(AW$4,"_d!",AW$1,$A50))</f>
        <v>359.02157592773438</v>
      </c>
      <c r="AX50" s="19" cm="1">
        <f t="array" aca="1" ref="AX50" ca="1">INDIRECT(_xlfn.CONCAT(AX$4,"_d!",AX$1,$A50))</f>
        <v>343.36251831054688</v>
      </c>
      <c r="AY50" s="42">
        <f t="shared" ca="1" si="21"/>
        <v>347.48249096202591</v>
      </c>
      <c r="AZ50" s="19" cm="1">
        <f t="array" aca="1" ref="AZ50" ca="1">INDIRECT(_xlfn.CONCAT(AZ$4,"_d!",AZ$1,$A50))</f>
        <v>341.52850341796875</v>
      </c>
      <c r="BA50" s="19" cm="1">
        <f t="array" aca="1" ref="BA50" ca="1">INDIRECT(_xlfn.CONCAT(BA$4,"_d!",BA$1,$A50))</f>
        <v>349.43740844726563</v>
      </c>
      <c r="BB50" s="19" cm="1">
        <f t="array" aca="1" ref="BB50" ca="1">INDIRECT(_xlfn.CONCAT(BB$4,"_d!",BB$1,$A50))</f>
        <v>352.19595336914063</v>
      </c>
      <c r="BC50" s="19" cm="1">
        <f t="array" aca="1" ref="BC50" ca="1">INDIRECT(_xlfn.CONCAT(BC$4,"_d!",BC$1,$A50))</f>
        <v>355.41232299804688</v>
      </c>
      <c r="BD50" s="19" cm="1">
        <f t="array" aca="1" ref="BD50" ca="1">INDIRECT(_xlfn.CONCAT(BD$4,"_d!",BD$1,$A50))</f>
        <v>358.46868896484375</v>
      </c>
      <c r="BE50" s="19" cm="1">
        <f t="array" aca="1" ref="BE50" ca="1">INDIRECT(_xlfn.CONCAT(BE$4,"_d!",BE$1,$A50))</f>
        <v>346.55279541015625</v>
      </c>
      <c r="BF50" s="42">
        <f t="shared" ca="1" si="22"/>
        <v>346.82321954830809</v>
      </c>
      <c r="BG50" s="19" cm="1">
        <f t="array" aca="1" ref="BG50" ca="1">INDIRECT(_xlfn.CONCAT(BG$4,"_d!",BG$1,$A50))</f>
        <v>340.8165283203125</v>
      </c>
      <c r="BH50" s="19" cm="1">
        <f t="array" aca="1" ref="BH50" ca="1">INDIRECT(_xlfn.CONCAT(BH$4,"_d!",BH$1,$A50))</f>
        <v>348.99481201171875</v>
      </c>
      <c r="BI50" s="19" cm="1">
        <f t="array" aca="1" ref="BI50" ca="1">INDIRECT(_xlfn.CONCAT(BI$4,"_d!",BI$1,$A50))</f>
        <v>351.95211791992188</v>
      </c>
      <c r="BJ50" s="19" cm="1">
        <f t="array" aca="1" ref="BJ50" ca="1">INDIRECT(_xlfn.CONCAT(BJ$4,"_d!",BJ$1,$A50))</f>
        <v>355.6339111328125</v>
      </c>
      <c r="BK50" s="19" cm="1">
        <f t="array" aca="1" ref="BK50" ca="1">INDIRECT(_xlfn.CONCAT(BK$4,"_d!",BK$1,$A50))</f>
        <v>359.13046264648438</v>
      </c>
      <c r="BL50" s="19" cm="1">
        <f t="array" aca="1" ref="BL50" ca="1">INDIRECT(_xlfn.CONCAT(BL$4,"_d!",BL$1,$A50))</f>
        <v>346.1624755859375</v>
      </c>
      <c r="BM50" s="42">
        <f t="shared" ca="1" si="23"/>
        <v>346.3777252794863</v>
      </c>
      <c r="BN50" s="19" cm="1">
        <f t="array" aca="1" ref="BN50" ca="1">INDIRECT(_xlfn.CONCAT(BN$4,"_d!",BN$1,$A50))</f>
        <v>339.54348754882813</v>
      </c>
      <c r="BO50" s="19" cm="1">
        <f t="array" aca="1" ref="BO50" ca="1">INDIRECT(_xlfn.CONCAT(BO$4,"_d!",BO$1,$A50))</f>
        <v>349.20809936523438</v>
      </c>
      <c r="BP50" s="19" cm="1">
        <f t="array" aca="1" ref="BP50" ca="1">INDIRECT(_xlfn.CONCAT(BP$4,"_d!",BP$1,$A50))</f>
        <v>351.01544189453125</v>
      </c>
      <c r="BQ50" s="19" cm="1">
        <f t="array" aca="1" ref="BQ50" ca="1">INDIRECT(_xlfn.CONCAT(BQ$4,"_d!",BQ$1,$A50))</f>
        <v>353.7607421875</v>
      </c>
      <c r="BR50" s="19" cm="1">
        <f t="array" aca="1" ref="BR50" ca="1">INDIRECT(_xlfn.CONCAT(BR$4,"_d!",BR$1,$A50))</f>
        <v>357.96865844726563</v>
      </c>
      <c r="BS50" s="19" cm="1">
        <f t="array" aca="1" ref="BS50" ca="1">INDIRECT(_xlfn.CONCAT(BS$4,"_d!",BS$1,$A50))</f>
        <v>347.33245849609375</v>
      </c>
      <c r="BT50" s="42">
        <f t="shared" ca="1" si="24"/>
        <v>345.73884061265795</v>
      </c>
      <c r="BU50" s="42"/>
      <c r="BV50" s="45">
        <f t="shared" ca="1" si="25"/>
        <v>347.98057424143076</v>
      </c>
      <c r="BW50" s="45">
        <f t="shared" ca="1" si="26"/>
        <v>348.58754076228092</v>
      </c>
      <c r="BX50" s="45">
        <f t="shared" ca="1" si="27"/>
        <v>347.75106326243571</v>
      </c>
      <c r="BY50" s="45">
        <f t="shared" ca="1" si="28"/>
        <v>347.01033636835859</v>
      </c>
      <c r="BZ50" s="45">
        <f t="shared" ca="1" si="29"/>
        <v>348.23000441194631</v>
      </c>
      <c r="CA50" s="45">
        <f t="shared" ca="1" si="30"/>
        <v>347.42180440695944</v>
      </c>
      <c r="CB50" s="45">
        <f t="shared" ca="1" si="31"/>
        <v>347.48249096202591</v>
      </c>
      <c r="CC50" s="45">
        <f t="shared" ca="1" si="32"/>
        <v>346.82321954830809</v>
      </c>
      <c r="CD50" s="45">
        <f t="shared" ca="1" si="33"/>
        <v>346.3777252794863</v>
      </c>
      <c r="CE50" s="45">
        <f t="shared" ca="1" si="34"/>
        <v>345.73884061265795</v>
      </c>
      <c r="CF50" s="45" cm="1">
        <f t="array" aca="1" ref="CF50" ca="1">+SUMPRODUCT($BV$3:$CE$3/100,$BV50:$CE50)</f>
        <v>347.04424462065765</v>
      </c>
      <c r="CG50" s="24"/>
      <c r="CH50" s="24">
        <f t="shared" ca="1" si="51"/>
        <v>2.9006263137592914E-2</v>
      </c>
      <c r="CI50" s="24">
        <f t="shared" ca="1" si="51"/>
        <v>2.9367827256931545E-2</v>
      </c>
      <c r="CJ50" s="24">
        <f t="shared" ca="1" si="51"/>
        <v>2.8575967428371651E-2</v>
      </c>
      <c r="CK50" s="24">
        <f t="shared" ca="1" si="51"/>
        <v>2.8730456095849011E-2</v>
      </c>
      <c r="CL50" s="24">
        <f t="shared" ca="1" si="51"/>
        <v>2.8585161795322778E-2</v>
      </c>
      <c r="CM50" s="24">
        <f t="shared" ca="1" si="51"/>
        <v>2.8203812109581339E-2</v>
      </c>
      <c r="CN50" s="24">
        <f t="shared" ca="1" si="51"/>
        <v>2.835760997943404E-2</v>
      </c>
      <c r="CO50" s="24">
        <f t="shared" ca="1" si="51"/>
        <v>2.8078836256442807E-2</v>
      </c>
      <c r="CP50" s="24">
        <f t="shared" ca="1" si="51"/>
        <v>2.7523813424398247E-2</v>
      </c>
      <c r="CQ50" s="24">
        <f t="shared" ca="1" si="50"/>
        <v>2.7541276034354079E-2</v>
      </c>
      <c r="CR50" s="24">
        <f t="shared" ca="1" si="50"/>
        <v>2.8212817491569009E-2</v>
      </c>
      <c r="CS50" s="24">
        <f>+[1]NAC!AX51</f>
        <v>2.9561698519518398E-2</v>
      </c>
      <c r="CT50" s="24"/>
      <c r="CU50" s="24">
        <f t="shared" ca="1" si="52"/>
        <v>0.3747670841025843</v>
      </c>
      <c r="CV50" s="24">
        <f t="shared" ca="1" si="53"/>
        <v>0.37597927548669663</v>
      </c>
      <c r="CW50" s="24">
        <f t="shared" ca="1" si="54"/>
        <v>0.36796426560096074</v>
      </c>
      <c r="CX50" s="24">
        <f t="shared" ca="1" si="55"/>
        <v>0.37108004514338933</v>
      </c>
      <c r="CY50" s="24">
        <f t="shared" ca="1" si="56"/>
        <v>0.36837728686252835</v>
      </c>
      <c r="CZ50" s="24">
        <f t="shared" ca="1" si="57"/>
        <v>0.3675996440660465</v>
      </c>
      <c r="DA50" s="24">
        <f t="shared" ca="1" si="58"/>
        <v>0.36513851456635971</v>
      </c>
      <c r="DB50" s="24">
        <f t="shared" ca="1" si="59"/>
        <v>0.36423437347553711</v>
      </c>
      <c r="DC50" s="24">
        <f t="shared" ca="1" si="60"/>
        <v>0.36002634684754842</v>
      </c>
      <c r="DD50" s="24">
        <f t="shared" ca="1" si="61"/>
        <v>0.36106498057637149</v>
      </c>
      <c r="DE50" s="48">
        <f t="shared" ca="1" si="62"/>
        <v>0.36600280126505447</v>
      </c>
      <c r="DF50" s="48">
        <f>+[1]NAC!AG51</f>
        <v>0.3662071923005068</v>
      </c>
      <c r="DG50" s="24">
        <f t="shared" ca="1" si="49"/>
        <v>1.3702103526212817E-2</v>
      </c>
    </row>
    <row r="51" spans="1:111" x14ac:dyDescent="0.25">
      <c r="A51">
        <f t="shared" si="36"/>
        <v>78</v>
      </c>
      <c r="B51" s="35">
        <f>+NAC!A51</f>
        <v>44105</v>
      </c>
      <c r="C51" s="19" cm="1">
        <f t="array" aca="1" ref="C51" ca="1">INDIRECT(_xlfn.CONCAT(C$4,"_d!",C$1,$A51))</f>
        <v>358.2412109375</v>
      </c>
      <c r="D51" s="19" cm="1">
        <f t="array" aca="1" ref="D51" ca="1">INDIRECT(_xlfn.CONCAT(D$4,"_d!",D$1,$A51))</f>
        <v>362.71725463867188</v>
      </c>
      <c r="E51" s="19" cm="1">
        <f t="array" aca="1" ref="E51" ca="1">INDIRECT(_xlfn.CONCAT(E$4,"_d!",E$1,$A51))</f>
        <v>369.62295532226563</v>
      </c>
      <c r="F51" s="19" cm="1">
        <f t="array" aca="1" ref="F51" ca="1">INDIRECT(_xlfn.CONCAT(F$4,"_d!",F$1,$A51))</f>
        <v>371.92654418945313</v>
      </c>
      <c r="G51" s="19" cm="1">
        <f t="array" aca="1" ref="G51" ca="1">INDIRECT(_xlfn.CONCAT(G$4,"_d!",G$1,$A51))</f>
        <v>373.13385009765625</v>
      </c>
      <c r="H51" s="19" cm="1">
        <f t="array" aca="1" ref="H51" ca="1">INDIRECT(_xlfn.CONCAT(H$4,"_d!",H$1,$A51))</f>
        <v>354.47503662109375</v>
      </c>
      <c r="I51" s="42">
        <f t="shared" ca="1" si="15"/>
        <v>361.82078744913781</v>
      </c>
      <c r="J51" s="19" cm="1">
        <f t="array" aca="1" ref="J51" ca="1">INDIRECT(_xlfn.CONCAT(J$4,"_d!",J$1,$A51))</f>
        <v>358.11892700195313</v>
      </c>
      <c r="K51" s="19" cm="1">
        <f t="array" aca="1" ref="K51" ca="1">INDIRECT(_xlfn.CONCAT(K$4,"_d!",K$1,$A51))</f>
        <v>365.45028686523438</v>
      </c>
      <c r="L51" s="19" cm="1">
        <f t="array" aca="1" ref="L51" ca="1">INDIRECT(_xlfn.CONCAT(L$4,"_d!",L$1,$A51))</f>
        <v>368.66189575195313</v>
      </c>
      <c r="M51" s="19" cm="1">
        <f t="array" aca="1" ref="M51" ca="1">INDIRECT(_xlfn.CONCAT(M$4,"_d!",M$1,$A51))</f>
        <v>370.1881103515625</v>
      </c>
      <c r="N51" s="19" cm="1">
        <f t="array" aca="1" ref="N51" ca="1">INDIRECT(_xlfn.CONCAT(N$4,"_d!",N$1,$A51))</f>
        <v>372.50079345703125</v>
      </c>
      <c r="O51" s="19" cm="1">
        <f t="array" aca="1" ref="O51" ca="1">INDIRECT(_xlfn.CONCAT(O$4,"_d!",O$1,$A51))</f>
        <v>353.01083374023438</v>
      </c>
      <c r="P51" s="42">
        <f t="shared" ca="1" si="16"/>
        <v>362.38407784272567</v>
      </c>
      <c r="Q51" s="19" cm="1">
        <f t="array" aca="1" ref="Q51" ca="1">INDIRECT(_xlfn.CONCAT(Q$4,"_d!",Q$1,$A51))</f>
        <v>356.32699584960938</v>
      </c>
      <c r="R51" s="19" cm="1">
        <f t="array" aca="1" ref="R51" ca="1">INDIRECT(_xlfn.CONCAT(R$4,"_d!",R$1,$A51))</f>
        <v>363.39401245117188</v>
      </c>
      <c r="S51" s="19" cm="1">
        <f t="array" aca="1" ref="S51" ca="1">INDIRECT(_xlfn.CONCAT(S$4,"_d!",S$1,$A51))</f>
        <v>367.78298950195313</v>
      </c>
      <c r="T51" s="19" cm="1">
        <f t="array" aca="1" ref="T51" ca="1">INDIRECT(_xlfn.CONCAT(T$4,"_d!",T$1,$A51))</f>
        <v>372.55349731445313</v>
      </c>
      <c r="U51" s="19" cm="1">
        <f t="array" aca="1" ref="U51" ca="1">INDIRECT(_xlfn.CONCAT(U$4,"_d!",U$1,$A51))</f>
        <v>371.90328979492188</v>
      </c>
      <c r="V51" s="19" cm="1">
        <f t="array" aca="1" ref="V51" ca="1">INDIRECT(_xlfn.CONCAT(V$4,"_d!",V$1,$A51))</f>
        <v>355.94491577148438</v>
      </c>
      <c r="W51" s="42">
        <f t="shared" ca="1" si="17"/>
        <v>361.10932881270571</v>
      </c>
      <c r="X51" s="19" cm="1">
        <f t="array" aca="1" ref="X51" ca="1">INDIRECT(_xlfn.CONCAT(X$4,"_d!",X$1,$A51))</f>
        <v>354.44683837890625</v>
      </c>
      <c r="Y51" s="19" cm="1">
        <f t="array" aca="1" ref="Y51" ca="1">INDIRECT(_xlfn.CONCAT(Y$4,"_d!",Y$1,$A51))</f>
        <v>362.95846557617188</v>
      </c>
      <c r="Z51" s="19" cm="1">
        <f t="array" aca="1" ref="Z51" ca="1">INDIRECT(_xlfn.CONCAT(Z$4,"_d!",Z$1,$A51))</f>
        <v>368.58175659179688</v>
      </c>
      <c r="AA51" s="19" cm="1">
        <f t="array" aca="1" ref="AA51" ca="1">INDIRECT(_xlfn.CONCAT(AA$4,"_d!",AA$1,$A51))</f>
        <v>369.8577880859375</v>
      </c>
      <c r="AB51" s="19" cm="1">
        <f t="array" aca="1" ref="AB51" ca="1">INDIRECT(_xlfn.CONCAT(AB$4,"_d!",AB$1,$A51))</f>
        <v>374.10360717773438</v>
      </c>
      <c r="AC51" s="19" cm="1">
        <f t="array" aca="1" ref="AC51" ca="1">INDIRECT(_xlfn.CONCAT(AC$4,"_d!",AC$1,$A51))</f>
        <v>358.33395385742188</v>
      </c>
      <c r="AD51" s="42">
        <f t="shared" ca="1" si="18"/>
        <v>360.36561693360625</v>
      </c>
      <c r="AE51" s="19" cm="1">
        <f t="array" aca="1" ref="AE51" ca="1">INDIRECT(_xlfn.CONCAT(AE$4,"_d!",AE$1,$A51))</f>
        <v>355.92727661132813</v>
      </c>
      <c r="AF51" s="19" cm="1">
        <f t="array" aca="1" ref="AF51" ca="1">INDIRECT(_xlfn.CONCAT(AF$4,"_d!",AF$1,$A51))</f>
        <v>364.60580444335938</v>
      </c>
      <c r="AG51" s="19" cm="1">
        <f t="array" aca="1" ref="AG51" ca="1">INDIRECT(_xlfn.CONCAT(AG$4,"_d!",AG$1,$A51))</f>
        <v>367.95437622070313</v>
      </c>
      <c r="AH51" s="19" cm="1">
        <f t="array" aca="1" ref="AH51" ca="1">INDIRECT(_xlfn.CONCAT(AH$4,"_d!",AH$1,$A51))</f>
        <v>372.45370483398438</v>
      </c>
      <c r="AI51" s="19" cm="1">
        <f t="array" aca="1" ref="AI51" ca="1">INDIRECT(_xlfn.CONCAT(AI$4,"_d!",AI$1,$A51))</f>
        <v>372.31686401367188</v>
      </c>
      <c r="AJ51" s="19" cm="1">
        <f t="array" aca="1" ref="AJ51" ca="1">INDIRECT(_xlfn.CONCAT(AJ$4,"_d!",AJ$1,$A51))</f>
        <v>358.77017211914063</v>
      </c>
      <c r="AK51" s="42">
        <f t="shared" ca="1" si="19"/>
        <v>361.53045468484129</v>
      </c>
      <c r="AL51" s="19" cm="1">
        <f t="array" aca="1" ref="AL51" ca="1">INDIRECT(_xlfn.CONCAT(AL$4,"_d!",AL$1,$A51))</f>
        <v>354.66183471679688</v>
      </c>
      <c r="AM51" s="19" cm="1">
        <f t="array" aca="1" ref="AM51" ca="1">INDIRECT(_xlfn.CONCAT(AM$4,"_d!",AM$1,$A51))</f>
        <v>364.25759887695313</v>
      </c>
      <c r="AN51" s="19" cm="1">
        <f t="array" aca="1" ref="AN51" ca="1">INDIRECT(_xlfn.CONCAT(AN$4,"_d!",AN$1,$A51))</f>
        <v>367.1959228515625</v>
      </c>
      <c r="AO51" s="19" cm="1">
        <f t="array" aca="1" ref="AO51" ca="1">INDIRECT(_xlfn.CONCAT(AO$4,"_d!",AO$1,$A51))</f>
        <v>368.40704345703125</v>
      </c>
      <c r="AP51" s="19" cm="1">
        <f t="array" aca="1" ref="AP51" ca="1">INDIRECT(_xlfn.CONCAT(AP$4,"_d!",AP$1,$A51))</f>
        <v>373.52908325195313</v>
      </c>
      <c r="AQ51" s="19" cm="1">
        <f t="array" aca="1" ref="AQ51" ca="1">INDIRECT(_xlfn.CONCAT(AQ$4,"_d!",AQ$1,$A51))</f>
        <v>356.1861572265625</v>
      </c>
      <c r="AR51" s="42">
        <f t="shared" ca="1" si="20"/>
        <v>360.55173158791996</v>
      </c>
      <c r="AS51" s="19" cm="1">
        <f t="array" aca="1" ref="AS51" ca="1">INDIRECT(_xlfn.CONCAT(AS$4,"_d!",AS$1,$A51))</f>
        <v>354.22323608398438</v>
      </c>
      <c r="AT51" s="19" cm="1">
        <f t="array" aca="1" ref="AT51" ca="1">INDIRECT(_xlfn.CONCAT(AT$4,"_d!",AT$1,$A51))</f>
        <v>364.65005493164063</v>
      </c>
      <c r="AU51" s="19" cm="1">
        <f t="array" aca="1" ref="AU51" ca="1">INDIRECT(_xlfn.CONCAT(AU$4,"_d!",AU$1,$A51))</f>
        <v>367.42068481445313</v>
      </c>
      <c r="AV51" s="19" cm="1">
        <f t="array" aca="1" ref="AV51" ca="1">INDIRECT(_xlfn.CONCAT(AV$4,"_d!",AV$1,$A51))</f>
        <v>372.52227783203125</v>
      </c>
      <c r="AW51" s="19" cm="1">
        <f t="array" aca="1" ref="AW51" ca="1">INDIRECT(_xlfn.CONCAT(AW$4,"_d!",AW$1,$A51))</f>
        <v>372.17306518554688</v>
      </c>
      <c r="AX51" s="19" cm="1">
        <f t="array" aca="1" ref="AX51" ca="1">INDIRECT(_xlfn.CONCAT(AX$4,"_d!",AX$1,$A51))</f>
        <v>354.99169921875</v>
      </c>
      <c r="AY51" s="42">
        <f t="shared" ca="1" si="21"/>
        <v>360.53577257503923</v>
      </c>
      <c r="AZ51" s="19" cm="1">
        <f t="array" aca="1" ref="AZ51" ca="1">INDIRECT(_xlfn.CONCAT(AZ$4,"_d!",AZ$1,$A51))</f>
        <v>353.72824096679688</v>
      </c>
      <c r="BA51" s="19" cm="1">
        <f t="array" aca="1" ref="BA51" ca="1">INDIRECT(_xlfn.CONCAT(BA$4,"_d!",BA$1,$A51))</f>
        <v>363.51766967773438</v>
      </c>
      <c r="BB51" s="19" cm="1">
        <f t="array" aca="1" ref="BB51" ca="1">INDIRECT(_xlfn.CONCAT(BB$4,"_d!",BB$1,$A51))</f>
        <v>365.66421508789063</v>
      </c>
      <c r="BC51" s="19" cm="1">
        <f t="array" aca="1" ref="BC51" ca="1">INDIRECT(_xlfn.CONCAT(BC$4,"_d!",BC$1,$A51))</f>
        <v>368.10137939453125</v>
      </c>
      <c r="BD51" s="19" cm="1">
        <f t="array" aca="1" ref="BD51" ca="1">INDIRECT(_xlfn.CONCAT(BD$4,"_d!",BD$1,$A51))</f>
        <v>371.64501953125</v>
      </c>
      <c r="BE51" s="19" cm="1">
        <f t="array" aca="1" ref="BE51" ca="1">INDIRECT(_xlfn.CONCAT(BE$4,"_d!",BE$1,$A51))</f>
        <v>358.12887573242188</v>
      </c>
      <c r="BF51" s="42">
        <f t="shared" ca="1" si="22"/>
        <v>359.77540991193342</v>
      </c>
      <c r="BG51" s="19" cm="1">
        <f t="array" aca="1" ref="BG51" ca="1">INDIRECT(_xlfn.CONCAT(BG$4,"_d!",BG$1,$A51))</f>
        <v>352.63485717773438</v>
      </c>
      <c r="BH51" s="19" cm="1">
        <f t="array" aca="1" ref="BH51" ca="1">INDIRECT(_xlfn.CONCAT(BH$4,"_d!",BH$1,$A51))</f>
        <v>362.72955322265625</v>
      </c>
      <c r="BI51" s="19" cm="1">
        <f t="array" aca="1" ref="BI51" ca="1">INDIRECT(_xlfn.CONCAT(BI$4,"_d!",BI$1,$A51))</f>
        <v>365.24603271484375</v>
      </c>
      <c r="BJ51" s="19" cm="1">
        <f t="array" aca="1" ref="BJ51" ca="1">INDIRECT(_xlfn.CONCAT(BJ$4,"_d!",BJ$1,$A51))</f>
        <v>367.98114013671875</v>
      </c>
      <c r="BK51" s="19" cm="1">
        <f t="array" aca="1" ref="BK51" ca="1">INDIRECT(_xlfn.CONCAT(BK$4,"_d!",BK$1,$A51))</f>
        <v>372.23843383789063</v>
      </c>
      <c r="BL51" s="19" cm="1">
        <f t="array" aca="1" ref="BL51" ca="1">INDIRECT(_xlfn.CONCAT(BL$4,"_d!",BL$1,$A51))</f>
        <v>357.61172485351563</v>
      </c>
      <c r="BM51" s="42">
        <f t="shared" ca="1" si="23"/>
        <v>359.01161930798645</v>
      </c>
      <c r="BN51" s="19" cm="1">
        <f t="array" aca="1" ref="BN51" ca="1">INDIRECT(_xlfn.CONCAT(BN$4,"_d!",BN$1,$A51))</f>
        <v>351.20623779296875</v>
      </c>
      <c r="BO51" s="19" cm="1">
        <f t="array" aca="1" ref="BO51" ca="1">INDIRECT(_xlfn.CONCAT(BO$4,"_d!",BO$1,$A51))</f>
        <v>362.92459106445313</v>
      </c>
      <c r="BP51" s="19" cm="1">
        <f t="array" aca="1" ref="BP51" ca="1">INDIRECT(_xlfn.CONCAT(BP$4,"_d!",BP$1,$A51))</f>
        <v>364.06396484375</v>
      </c>
      <c r="BQ51" s="19" cm="1">
        <f t="array" aca="1" ref="BQ51" ca="1">INDIRECT(_xlfn.CONCAT(BQ$4,"_d!",BQ$1,$A51))</f>
        <v>366.71923828125</v>
      </c>
      <c r="BR51" s="19" cm="1">
        <f t="array" aca="1" ref="BR51" ca="1">INDIRECT(_xlfn.CONCAT(BR$4,"_d!",BR$1,$A51))</f>
        <v>370.92547607421875</v>
      </c>
      <c r="BS51" s="19" cm="1">
        <f t="array" aca="1" ref="BS51" ca="1">INDIRECT(_xlfn.CONCAT(BS$4,"_d!",BS$1,$A51))</f>
        <v>358.69207763671875</v>
      </c>
      <c r="BT51" s="42">
        <f t="shared" ca="1" si="24"/>
        <v>358.29306670240823</v>
      </c>
      <c r="BU51" s="42"/>
      <c r="BV51" s="45">
        <f t="shared" ca="1" si="25"/>
        <v>361.82078744913781</v>
      </c>
      <c r="BW51" s="45">
        <f t="shared" ca="1" si="26"/>
        <v>362.38407784272567</v>
      </c>
      <c r="BX51" s="45">
        <f t="shared" ca="1" si="27"/>
        <v>361.10932881270571</v>
      </c>
      <c r="BY51" s="45">
        <f t="shared" ca="1" si="28"/>
        <v>360.36561693360625</v>
      </c>
      <c r="BZ51" s="45">
        <f t="shared" ca="1" si="29"/>
        <v>361.53045468484129</v>
      </c>
      <c r="CA51" s="45">
        <f t="shared" ca="1" si="30"/>
        <v>360.55173158791996</v>
      </c>
      <c r="CB51" s="45">
        <f t="shared" ca="1" si="31"/>
        <v>360.53577257503923</v>
      </c>
      <c r="CC51" s="45">
        <f t="shared" ca="1" si="32"/>
        <v>359.77540991193342</v>
      </c>
      <c r="CD51" s="45">
        <f t="shared" ca="1" si="33"/>
        <v>359.01161930798645</v>
      </c>
      <c r="CE51" s="45">
        <f t="shared" ca="1" si="34"/>
        <v>358.29306670240823</v>
      </c>
      <c r="CF51" s="45" cm="1">
        <f t="array" aca="1" ref="CF51" ca="1">+SUMPRODUCT($BV$3:$CE$3/100,$BV51:$CE51)</f>
        <v>360.10227226474314</v>
      </c>
      <c r="CG51" s="24"/>
      <c r="CH51" s="24">
        <f t="shared" ca="1" si="51"/>
        <v>3.9772947779851187E-2</v>
      </c>
      <c r="CI51" s="24">
        <f t="shared" ca="1" si="51"/>
        <v>3.9578399877043591E-2</v>
      </c>
      <c r="CJ51" s="24">
        <f t="shared" ca="1" si="51"/>
        <v>3.8413298941343488E-2</v>
      </c>
      <c r="CK51" s="24">
        <f t="shared" ca="1" si="51"/>
        <v>3.8486693811537576E-2</v>
      </c>
      <c r="CL51" s="24">
        <f t="shared" ca="1" si="51"/>
        <v>3.819444075577394E-2</v>
      </c>
      <c r="CM51" s="24">
        <f t="shared" ca="1" si="51"/>
        <v>3.7792467295980403E-2</v>
      </c>
      <c r="CN51" s="24">
        <f t="shared" ca="1" si="51"/>
        <v>3.756529307958667E-2</v>
      </c>
      <c r="CO51" s="24">
        <f t="shared" ca="1" si="51"/>
        <v>3.7345222677114487E-2</v>
      </c>
      <c r="CP51" s="24">
        <f t="shared" ca="1" si="51"/>
        <v>3.6474325877352776E-2</v>
      </c>
      <c r="CQ51" s="24">
        <f t="shared" ca="1" si="50"/>
        <v>3.6311298052321472E-2</v>
      </c>
      <c r="CR51" s="24">
        <f t="shared" ca="1" si="50"/>
        <v>3.762640598854694E-2</v>
      </c>
      <c r="CS51" s="24">
        <f>+[1]NAC!AX52</f>
        <v>4.7719229017051168E-2</v>
      </c>
      <c r="CT51" s="24"/>
      <c r="CU51" s="24">
        <f t="shared" ca="1" si="52"/>
        <v>0.38658044656493606</v>
      </c>
      <c r="CV51" s="24">
        <f t="shared" ca="1" si="53"/>
        <v>0.38669039569749053</v>
      </c>
      <c r="CW51" s="24">
        <f t="shared" ca="1" si="54"/>
        <v>0.37722117759976581</v>
      </c>
      <c r="CX51" s="24">
        <f t="shared" ca="1" si="55"/>
        <v>0.37917728624210811</v>
      </c>
      <c r="CY51" s="24">
        <f t="shared" ca="1" si="56"/>
        <v>0.37640900799786614</v>
      </c>
      <c r="CZ51" s="24">
        <f t="shared" ca="1" si="57"/>
        <v>0.37495664023862796</v>
      </c>
      <c r="DA51" s="24">
        <f t="shared" ca="1" si="58"/>
        <v>0.37161705064770367</v>
      </c>
      <c r="DB51" s="24">
        <f t="shared" ca="1" si="59"/>
        <v>0.36950390702753921</v>
      </c>
      <c r="DC51" s="24">
        <f t="shared" ca="1" si="60"/>
        <v>0.36383475847015978</v>
      </c>
      <c r="DD51" s="24">
        <f t="shared" ca="1" si="61"/>
        <v>0.36253467814692031</v>
      </c>
      <c r="DE51" s="48">
        <f t="shared" ca="1" si="62"/>
        <v>0.37216420754526292</v>
      </c>
      <c r="DF51" s="48">
        <f>+[1]NAC!AG52</f>
        <v>0.37239040074240792</v>
      </c>
      <c r="DG51" s="24">
        <f t="shared" ca="1" si="49"/>
        <v>2.4045768418015756E-2</v>
      </c>
    </row>
    <row r="52" spans="1:111" x14ac:dyDescent="0.25">
      <c r="A52">
        <f t="shared" si="36"/>
        <v>79</v>
      </c>
      <c r="B52" s="35">
        <f>+NAC!A52</f>
        <v>44136</v>
      </c>
      <c r="C52" s="19" cm="1">
        <f t="array" aca="1" ref="C52" ca="1">INDIRECT(_xlfn.CONCAT(C$4,"_d!",C$1,$A52))</f>
        <v>367.90646362304688</v>
      </c>
      <c r="D52" s="19" cm="1">
        <f t="array" aca="1" ref="D52" ca="1">INDIRECT(_xlfn.CONCAT(D$4,"_d!",D$1,$A52))</f>
        <v>375.13739013671875</v>
      </c>
      <c r="E52" s="19" cm="1">
        <f t="array" aca="1" ref="E52" ca="1">INDIRECT(_xlfn.CONCAT(E$4,"_d!",E$1,$A52))</f>
        <v>380.41265869140625</v>
      </c>
      <c r="F52" s="19" cm="1">
        <f t="array" aca="1" ref="F52" ca="1">INDIRECT(_xlfn.CONCAT(F$4,"_d!",F$1,$A52))</f>
        <v>385.44903564453125</v>
      </c>
      <c r="G52" s="19" cm="1">
        <f t="array" aca="1" ref="G52" ca="1">INDIRECT(_xlfn.CONCAT(G$4,"_d!",G$1,$A52))</f>
        <v>384.80075073242188</v>
      </c>
      <c r="H52" s="19" cm="1">
        <f t="array" aca="1" ref="H52" ca="1">INDIRECT(_xlfn.CONCAT(H$4,"_d!",H$1,$A52))</f>
        <v>364.9791259765625</v>
      </c>
      <c r="I52" s="42">
        <f t="shared" ca="1" si="15"/>
        <v>372.80915431439104</v>
      </c>
      <c r="J52" s="19" cm="1">
        <f t="array" aca="1" ref="J52" ca="1">INDIRECT(_xlfn.CONCAT(J$4,"_d!",J$1,$A52))</f>
        <v>368.03182983398438</v>
      </c>
      <c r="K52" s="19" cm="1">
        <f t="array" aca="1" ref="K52" ca="1">INDIRECT(_xlfn.CONCAT(K$4,"_d!",K$1,$A52))</f>
        <v>377.9200439453125</v>
      </c>
      <c r="L52" s="19" cm="1">
        <f t="array" aca="1" ref="L52" ca="1">INDIRECT(_xlfn.CONCAT(L$4,"_d!",L$1,$A52))</f>
        <v>379.58755493164063</v>
      </c>
      <c r="M52" s="19" cm="1">
        <f t="array" aca="1" ref="M52" ca="1">INDIRECT(_xlfn.CONCAT(M$4,"_d!",M$1,$A52))</f>
        <v>383.61026000976563</v>
      </c>
      <c r="N52" s="19" cm="1">
        <f t="array" aca="1" ref="N52" ca="1">INDIRECT(_xlfn.CONCAT(N$4,"_d!",N$1,$A52))</f>
        <v>384.21401977539063</v>
      </c>
      <c r="O52" s="19" cm="1">
        <f t="array" aca="1" ref="O52" ca="1">INDIRECT(_xlfn.CONCAT(O$4,"_d!",O$1,$A52))</f>
        <v>363.48501586914063</v>
      </c>
      <c r="P52" s="42">
        <f t="shared" ca="1" si="16"/>
        <v>373.50319195199597</v>
      </c>
      <c r="Q52" s="19" cm="1">
        <f t="array" aca="1" ref="Q52" ca="1">INDIRECT(_xlfn.CONCAT(Q$4,"_d!",Q$1,$A52))</f>
        <v>366.08352661132813</v>
      </c>
      <c r="R52" s="19" cm="1">
        <f t="array" aca="1" ref="R52" ca="1">INDIRECT(_xlfn.CONCAT(R$4,"_d!",R$1,$A52))</f>
        <v>375.61761474609375</v>
      </c>
      <c r="S52" s="19" cm="1">
        <f t="array" aca="1" ref="S52" ca="1">INDIRECT(_xlfn.CONCAT(S$4,"_d!",S$1,$A52))</f>
        <v>378.78472900390625</v>
      </c>
      <c r="T52" s="19" cm="1">
        <f t="array" aca="1" ref="T52" ca="1">INDIRECT(_xlfn.CONCAT(T$4,"_d!",T$1,$A52))</f>
        <v>386.10015869140625</v>
      </c>
      <c r="U52" s="19" cm="1">
        <f t="array" aca="1" ref="U52" ca="1">INDIRECT(_xlfn.CONCAT(U$4,"_d!",U$1,$A52))</f>
        <v>383.47653198242188</v>
      </c>
      <c r="V52" s="19" cm="1">
        <f t="array" aca="1" ref="V52" ca="1">INDIRECT(_xlfn.CONCAT(V$4,"_d!",V$1,$A52))</f>
        <v>366.37966918945313</v>
      </c>
      <c r="W52" s="42">
        <f t="shared" ca="1" si="17"/>
        <v>372.0808091664029</v>
      </c>
      <c r="X52" s="19" cm="1">
        <f t="array" aca="1" ref="X52" ca="1">INDIRECT(_xlfn.CONCAT(X$4,"_d!",X$1,$A52))</f>
        <v>364.50762939453125</v>
      </c>
      <c r="Y52" s="19" cm="1">
        <f t="array" aca="1" ref="Y52" ca="1">INDIRECT(_xlfn.CONCAT(Y$4,"_d!",Y$1,$A52))</f>
        <v>375.3255615234375</v>
      </c>
      <c r="Z52" s="19" cm="1">
        <f t="array" aca="1" ref="Z52" ca="1">INDIRECT(_xlfn.CONCAT(Z$4,"_d!",Z$1,$A52))</f>
        <v>379.614990234375</v>
      </c>
      <c r="AA52" s="19" cm="1">
        <f t="array" aca="1" ref="AA52" ca="1">INDIRECT(_xlfn.CONCAT(AA$4,"_d!",AA$1,$A52))</f>
        <v>383.37210083007813</v>
      </c>
      <c r="AB52" s="19" cm="1">
        <f t="array" aca="1" ref="AB52" ca="1">INDIRECT(_xlfn.CONCAT(AB$4,"_d!",AB$1,$A52))</f>
        <v>385.81039428710938</v>
      </c>
      <c r="AC52" s="19" cm="1">
        <f t="array" aca="1" ref="AC52" ca="1">INDIRECT(_xlfn.CONCAT(AC$4,"_d!",AC$1,$A52))</f>
        <v>368.73544311523438</v>
      </c>
      <c r="AD52" s="42">
        <f t="shared" ca="1" si="18"/>
        <v>371.52313250169834</v>
      </c>
      <c r="AE52" s="19" cm="1">
        <f t="array" aca="1" ref="AE52" ca="1">INDIRECT(_xlfn.CONCAT(AE$4,"_d!",AE$1,$A52))</f>
        <v>365.92324829101563</v>
      </c>
      <c r="AF52" s="19" cm="1">
        <f t="array" aca="1" ref="AF52" ca="1">INDIRECT(_xlfn.CONCAT(AF$4,"_d!",AF$1,$A52))</f>
        <v>376.9276123046875</v>
      </c>
      <c r="AG52" s="19" cm="1">
        <f t="array" aca="1" ref="AG52" ca="1">INDIRECT(_xlfn.CONCAT(AG$4,"_d!",AG$1,$A52))</f>
        <v>379.20361328125</v>
      </c>
      <c r="AH52" s="19" cm="1">
        <f t="array" aca="1" ref="AH52" ca="1">INDIRECT(_xlfn.CONCAT(AH$4,"_d!",AH$1,$A52))</f>
        <v>386.089599609375</v>
      </c>
      <c r="AI52" s="19" cm="1">
        <f t="array" aca="1" ref="AI52" ca="1">INDIRECT(_xlfn.CONCAT(AI$4,"_d!",AI$1,$A52))</f>
        <v>383.9481201171875</v>
      </c>
      <c r="AJ52" s="19" cm="1">
        <f t="array" aca="1" ref="AJ52" ca="1">INDIRECT(_xlfn.CONCAT(AJ$4,"_d!",AJ$1,$A52))</f>
        <v>369.23110961914063</v>
      </c>
      <c r="AK52" s="42">
        <f t="shared" ca="1" si="19"/>
        <v>372.6658255279026</v>
      </c>
      <c r="AL52" s="19" cm="1">
        <f t="array" aca="1" ref="AL52" ca="1">INDIRECT(_xlfn.CONCAT(AL$4,"_d!",AL$1,$A52))</f>
        <v>364.53262329101563</v>
      </c>
      <c r="AM52" s="19" cm="1">
        <f t="array" aca="1" ref="AM52" ca="1">INDIRECT(_xlfn.CONCAT(AM$4,"_d!",AM$1,$A52))</f>
        <v>376.61489868164063</v>
      </c>
      <c r="AN52" s="19" cm="1">
        <f t="array" aca="1" ref="AN52" ca="1">INDIRECT(_xlfn.CONCAT(AN$4,"_d!",AN$1,$A52))</f>
        <v>378.59457397460938</v>
      </c>
      <c r="AO52" s="19" cm="1">
        <f t="array" aca="1" ref="AO52" ca="1">INDIRECT(_xlfn.CONCAT(AO$4,"_d!",AO$1,$A52))</f>
        <v>381.88330078125</v>
      </c>
      <c r="AP52" s="19" cm="1">
        <f t="array" aca="1" ref="AP52" ca="1">INDIRECT(_xlfn.CONCAT(AP$4,"_d!",AP$1,$A52))</f>
        <v>385.35763549804688</v>
      </c>
      <c r="AQ52" s="19" cm="1">
        <f t="array" aca="1" ref="AQ52" ca="1">INDIRECT(_xlfn.CONCAT(AQ$4,"_d!",AQ$1,$A52))</f>
        <v>366.47079467773438</v>
      </c>
      <c r="AR52" s="42">
        <f t="shared" ca="1" si="20"/>
        <v>371.65014274762939</v>
      </c>
      <c r="AS52" s="19" cm="1">
        <f t="array" aca="1" ref="AS52" ca="1">INDIRECT(_xlfn.CONCAT(AS$4,"_d!",AS$1,$A52))</f>
        <v>364.65603637695313</v>
      </c>
      <c r="AT52" s="19" cm="1">
        <f t="array" aca="1" ref="AT52" ca="1">INDIRECT(_xlfn.CONCAT(AT$4,"_d!",AT$1,$A52))</f>
        <v>376.91281127929688</v>
      </c>
      <c r="AU52" s="19" cm="1">
        <f t="array" aca="1" ref="AU52" ca="1">INDIRECT(_xlfn.CONCAT(AU$4,"_d!",AU$1,$A52))</f>
        <v>379.14419555664063</v>
      </c>
      <c r="AV52" s="19" cm="1">
        <f t="array" aca="1" ref="AV52" ca="1">INDIRECT(_xlfn.CONCAT(AV$4,"_d!",AV$1,$A52))</f>
        <v>386.1800537109375</v>
      </c>
      <c r="AW52" s="19" cm="1">
        <f t="array" aca="1" ref="AW52" ca="1">INDIRECT(_xlfn.CONCAT(AW$4,"_d!",AW$1,$A52))</f>
        <v>383.85775756835938</v>
      </c>
      <c r="AX52" s="19" cm="1">
        <f t="array" aca="1" ref="AX52" ca="1">INDIRECT(_xlfn.CONCAT(AX$4,"_d!",AX$1,$A52))</f>
        <v>365.2813720703125</v>
      </c>
      <c r="AY52" s="42">
        <f t="shared" ca="1" si="21"/>
        <v>371.87196851220671</v>
      </c>
      <c r="AZ52" s="19" cm="1">
        <f t="array" aca="1" ref="AZ52" ca="1">INDIRECT(_xlfn.CONCAT(AZ$4,"_d!",AZ$1,$A52))</f>
        <v>364.2115478515625</v>
      </c>
      <c r="BA52" s="19" cm="1">
        <f t="array" aca="1" ref="BA52" ca="1">INDIRECT(_xlfn.CONCAT(BA$4,"_d!",BA$1,$A52))</f>
        <v>375.83291625976563</v>
      </c>
      <c r="BB52" s="19" cm="1">
        <f t="array" aca="1" ref="BB52" ca="1">INDIRECT(_xlfn.CONCAT(BB$4,"_d!",BB$1,$A52))</f>
        <v>377.3768310546875</v>
      </c>
      <c r="BC52" s="19" cm="1">
        <f t="array" aca="1" ref="BC52" ca="1">INDIRECT(_xlfn.CONCAT(BC$4,"_d!",BC$1,$A52))</f>
        <v>381.51998901367188</v>
      </c>
      <c r="BD52" s="19" cm="1">
        <f t="array" aca="1" ref="BD52" ca="1">INDIRECT(_xlfn.CONCAT(BD$4,"_d!",BD$1,$A52))</f>
        <v>383.34060668945313</v>
      </c>
      <c r="BE52" s="19" cm="1">
        <f t="array" aca="1" ref="BE52" ca="1">INDIRECT(_xlfn.CONCAT(BE$4,"_d!",BE$1,$A52))</f>
        <v>368.194580078125</v>
      </c>
      <c r="BF52" s="42">
        <f t="shared" ca="1" si="22"/>
        <v>371.12674979472871</v>
      </c>
      <c r="BG52" s="19" cm="1">
        <f t="array" aca="1" ref="BG52" ca="1">INDIRECT(_xlfn.CONCAT(BG$4,"_d!",BG$1,$A52))</f>
        <v>363.11996459960938</v>
      </c>
      <c r="BH52" s="19" cm="1">
        <f t="array" aca="1" ref="BH52" ca="1">INDIRECT(_xlfn.CONCAT(BH$4,"_d!",BH$1,$A52))</f>
        <v>374.91680908203125</v>
      </c>
      <c r="BI52" s="19" cm="1">
        <f t="array" aca="1" ref="BI52" ca="1">INDIRECT(_xlfn.CONCAT(BI$4,"_d!",BI$1,$A52))</f>
        <v>377.08441162109375</v>
      </c>
      <c r="BJ52" s="19" cm="1">
        <f t="array" aca="1" ref="BJ52" ca="1">INDIRECT(_xlfn.CONCAT(BJ$4,"_d!",BJ$1,$A52))</f>
        <v>381.16867065429688</v>
      </c>
      <c r="BK52" s="19" cm="1">
        <f t="array" aca="1" ref="BK52" ca="1">INDIRECT(_xlfn.CONCAT(BK$4,"_d!",BK$1,$A52))</f>
        <v>384.11904907226563</v>
      </c>
      <c r="BL52" s="19" cm="1">
        <f t="array" aca="1" ref="BL52" ca="1">INDIRECT(_xlfn.CONCAT(BL$4,"_d!",BL$1,$A52))</f>
        <v>367.80389404296875</v>
      </c>
      <c r="BM52" s="42">
        <f t="shared" ca="1" si="23"/>
        <v>370.34001440508337</v>
      </c>
      <c r="BN52" s="19" cm="1">
        <f t="array" aca="1" ref="BN52" ca="1">INDIRECT(_xlfn.CONCAT(BN$4,"_d!",BN$1,$A52))</f>
        <v>362.24575805664063</v>
      </c>
      <c r="BO52" s="19" cm="1">
        <f t="array" aca="1" ref="BO52" ca="1">INDIRECT(_xlfn.CONCAT(BO$4,"_d!",BO$1,$A52))</f>
        <v>375.38232421875</v>
      </c>
      <c r="BP52" s="19" cm="1">
        <f t="array" aca="1" ref="BP52" ca="1">INDIRECT(_xlfn.CONCAT(BP$4,"_d!",BP$1,$A52))</f>
        <v>376.37142944335938</v>
      </c>
      <c r="BQ52" s="19" cm="1">
        <f t="array" aca="1" ref="BQ52" ca="1">INDIRECT(_xlfn.CONCAT(BQ$4,"_d!",BQ$1,$A52))</f>
        <v>380.69320678710938</v>
      </c>
      <c r="BR52" s="19" cm="1">
        <f t="array" aca="1" ref="BR52" ca="1">INDIRECT(_xlfn.CONCAT(BR$4,"_d!",BR$1,$A52))</f>
        <v>382.75424194335938</v>
      </c>
      <c r="BS52" s="19" cm="1">
        <f t="array" aca="1" ref="BS52" ca="1">INDIRECT(_xlfn.CONCAT(BS$4,"_d!",BS$1,$A52))</f>
        <v>368.77285766601563</v>
      </c>
      <c r="BT52" s="42">
        <f t="shared" ca="1" si="24"/>
        <v>370.01129786911781</v>
      </c>
      <c r="BU52" s="42"/>
      <c r="BV52" s="45">
        <f t="shared" ca="1" si="25"/>
        <v>372.80915431439104</v>
      </c>
      <c r="BW52" s="45">
        <f t="shared" ca="1" si="26"/>
        <v>373.50319195199597</v>
      </c>
      <c r="BX52" s="45">
        <f t="shared" ca="1" si="27"/>
        <v>372.0808091664029</v>
      </c>
      <c r="BY52" s="45">
        <f t="shared" ca="1" si="28"/>
        <v>371.52313250169834</v>
      </c>
      <c r="BZ52" s="45">
        <f t="shared" ca="1" si="29"/>
        <v>372.6658255279026</v>
      </c>
      <c r="CA52" s="45">
        <f t="shared" ca="1" si="30"/>
        <v>371.65014274762939</v>
      </c>
      <c r="CB52" s="45">
        <f t="shared" ca="1" si="31"/>
        <v>371.87196851220671</v>
      </c>
      <c r="CC52" s="45">
        <f t="shared" ca="1" si="32"/>
        <v>371.12674979472871</v>
      </c>
      <c r="CD52" s="45">
        <f t="shared" ca="1" si="33"/>
        <v>370.34001440508337</v>
      </c>
      <c r="CE52" s="45">
        <f t="shared" ca="1" si="34"/>
        <v>370.01129786911781</v>
      </c>
      <c r="CF52" s="45" cm="1">
        <f t="array" aca="1" ref="CF52" ca="1">+SUMPRODUCT($BV$3:$CE$3/100,$BV52:$CE52)</f>
        <v>371.39349385338164</v>
      </c>
      <c r="CG52" s="24"/>
      <c r="CH52" s="24">
        <f t="shared" ca="1" si="51"/>
        <v>3.0369639463564191E-2</v>
      </c>
      <c r="CI52" s="24">
        <f t="shared" ca="1" si="51"/>
        <v>3.0683230277286144E-2</v>
      </c>
      <c r="CJ52" s="24">
        <f t="shared" ca="1" si="51"/>
        <v>3.0382710936243118E-2</v>
      </c>
      <c r="CK52" s="24">
        <f t="shared" ca="1" si="51"/>
        <v>3.0961654064093791E-2</v>
      </c>
      <c r="CL52" s="24">
        <f t="shared" ca="1" si="51"/>
        <v>3.0800644036387936E-2</v>
      </c>
      <c r="CM52" s="24">
        <f t="shared" ca="1" si="51"/>
        <v>3.0781744164229963E-2</v>
      </c>
      <c r="CN52" s="24">
        <f t="shared" ca="1" si="51"/>
        <v>3.1442638427253478E-2</v>
      </c>
      <c r="CO52" s="24">
        <f t="shared" ca="1" si="51"/>
        <v>3.1551183238381686E-2</v>
      </c>
      <c r="CP52" s="24">
        <f t="shared" ca="1" si="51"/>
        <v>3.1554396815715924E-2</v>
      </c>
      <c r="CQ52" s="24">
        <f t="shared" ca="1" si="50"/>
        <v>3.2705715671697666E-2</v>
      </c>
      <c r="CR52" s="24">
        <f t="shared" ca="1" si="50"/>
        <v>3.1355596613223513E-2</v>
      </c>
      <c r="CS52" s="24">
        <f>+[1]NAC!AX53</f>
        <v>2.7233756231327177E-2</v>
      </c>
      <c r="CT52" s="24"/>
      <c r="CU52" s="24">
        <f t="shared" ca="1" si="52"/>
        <v>0.36820050818336836</v>
      </c>
      <c r="CV52" s="24">
        <f t="shared" ca="1" si="53"/>
        <v>0.36855213647106444</v>
      </c>
      <c r="CW52" s="24">
        <f t="shared" ca="1" si="54"/>
        <v>0.35955532669973445</v>
      </c>
      <c r="CX52" s="24">
        <f t="shared" ca="1" si="55"/>
        <v>0.36275104531650704</v>
      </c>
      <c r="CY52" s="24">
        <f t="shared" ca="1" si="56"/>
        <v>0.35914411851470573</v>
      </c>
      <c r="CZ52" s="24">
        <f t="shared" ca="1" si="57"/>
        <v>0.35813326801015766</v>
      </c>
      <c r="DA52" s="24">
        <f t="shared" ca="1" si="58"/>
        <v>0.356282706488946</v>
      </c>
      <c r="DB52" s="24">
        <f t="shared" ca="1" si="59"/>
        <v>0.35499611291587763</v>
      </c>
      <c r="DC52" s="24">
        <f t="shared" ca="1" si="60"/>
        <v>0.34990183329316848</v>
      </c>
      <c r="DD52" s="24">
        <f t="shared" ca="1" si="61"/>
        <v>0.35198335984812146</v>
      </c>
      <c r="DE52" s="48">
        <f t="shared" ca="1" si="62"/>
        <v>0.35708947694766446</v>
      </c>
      <c r="DF52" s="48">
        <f>+[1]NAC!AG53</f>
        <v>0.3579781989182178</v>
      </c>
      <c r="DG52" s="24">
        <f t="shared" ca="1" si="49"/>
        <v>1.62171483352469E-2</v>
      </c>
    </row>
    <row r="53" spans="1:111" x14ac:dyDescent="0.25">
      <c r="A53">
        <f t="shared" si="36"/>
        <v>80</v>
      </c>
      <c r="B53" s="35">
        <f>+NAC!A53</f>
        <v>44166</v>
      </c>
      <c r="C53" s="19" cm="1">
        <f t="array" aca="1" ref="C53" ca="1">INDIRECT(_xlfn.CONCAT(C$4,"_d!",C$1,$A53))</f>
        <v>380.47576904296875</v>
      </c>
      <c r="D53" s="19" cm="1">
        <f t="array" aca="1" ref="D53" ca="1">INDIRECT(_xlfn.CONCAT(D$4,"_d!",D$1,$A53))</f>
        <v>391.32540893554688</v>
      </c>
      <c r="E53" s="19" cm="1">
        <f t="array" aca="1" ref="E53" ca="1">INDIRECT(_xlfn.CONCAT(E$4,"_d!",E$1,$A53))</f>
        <v>398.2567138671875</v>
      </c>
      <c r="F53" s="19" cm="1">
        <f t="array" aca="1" ref="F53" ca="1">INDIRECT(_xlfn.CONCAT(F$4,"_d!",F$1,$A53))</f>
        <v>409.05108642578125</v>
      </c>
      <c r="G53" s="19" cm="1">
        <f t="array" aca="1" ref="G53" ca="1">INDIRECT(_xlfn.CONCAT(G$4,"_d!",G$1,$A53))</f>
        <v>402.02801513671875</v>
      </c>
      <c r="H53" s="19" cm="1">
        <f t="array" aca="1" ref="H53" ca="1">INDIRECT(_xlfn.CONCAT(H$4,"_d!",H$1,$A53))</f>
        <v>375.53994750976563</v>
      </c>
      <c r="I53" s="42">
        <f t="shared" ca="1" si="15"/>
        <v>387.60854122232257</v>
      </c>
      <c r="J53" s="19" cm="1">
        <f t="array" aca="1" ref="J53" ca="1">INDIRECT(_xlfn.CONCAT(J$4,"_d!",J$1,$A53))</f>
        <v>380.76559448242188</v>
      </c>
      <c r="K53" s="19" cm="1">
        <f t="array" aca="1" ref="K53" ca="1">INDIRECT(_xlfn.CONCAT(K$4,"_d!",K$1,$A53))</f>
        <v>394.13018798828125</v>
      </c>
      <c r="L53" s="19" cm="1">
        <f t="array" aca="1" ref="L53" ca="1">INDIRECT(_xlfn.CONCAT(L$4,"_d!",L$1,$A53))</f>
        <v>396.97048950195313</v>
      </c>
      <c r="M53" s="19" cm="1">
        <f t="array" aca="1" ref="M53" ca="1">INDIRECT(_xlfn.CONCAT(M$4,"_d!",M$1,$A53))</f>
        <v>406.25320434570313</v>
      </c>
      <c r="N53" s="19" cm="1">
        <f t="array" aca="1" ref="N53" ca="1">INDIRECT(_xlfn.CONCAT(N$4,"_d!",N$1,$A53))</f>
        <v>401.0758056640625</v>
      </c>
      <c r="O53" s="19" cm="1">
        <f t="array" aca="1" ref="O53" ca="1">INDIRECT(_xlfn.CONCAT(O$4,"_d!",O$1,$A53))</f>
        <v>373.79922485351563</v>
      </c>
      <c r="P53" s="42">
        <f t="shared" ca="1" si="16"/>
        <v>388.26722040389865</v>
      </c>
      <c r="Q53" s="19" cm="1">
        <f t="array" aca="1" ref="Q53" ca="1">INDIRECT(_xlfn.CONCAT(Q$4,"_d!",Q$1,$A53))</f>
        <v>378.8189697265625</v>
      </c>
      <c r="R53" s="19" cm="1">
        <f t="array" aca="1" ref="R53" ca="1">INDIRECT(_xlfn.CONCAT(R$4,"_d!",R$1,$A53))</f>
        <v>391.31317138671875</v>
      </c>
      <c r="S53" s="19" cm="1">
        <f t="array" aca="1" ref="S53" ca="1">INDIRECT(_xlfn.CONCAT(S$4,"_d!",S$1,$A53))</f>
        <v>395.69747924804688</v>
      </c>
      <c r="T53" s="19" cm="1">
        <f t="array" aca="1" ref="T53" ca="1">INDIRECT(_xlfn.CONCAT(T$4,"_d!",T$1,$A53))</f>
        <v>407.69940185546875</v>
      </c>
      <c r="U53" s="19" cm="1">
        <f t="array" aca="1" ref="U53" ca="1">INDIRECT(_xlfn.CONCAT(U$4,"_d!",U$1,$A53))</f>
        <v>400.28924560546875</v>
      </c>
      <c r="V53" s="19" cm="1">
        <f t="array" aca="1" ref="V53" ca="1">INDIRECT(_xlfn.CONCAT(V$4,"_d!",V$1,$A53))</f>
        <v>376.98605346679688</v>
      </c>
      <c r="W53" s="42">
        <f t="shared" ca="1" si="17"/>
        <v>386.61018324005943</v>
      </c>
      <c r="X53" s="19" cm="1">
        <f t="array" aca="1" ref="X53" ca="1">INDIRECT(_xlfn.CONCAT(X$4,"_d!",X$1,$A53))</f>
        <v>377.25921630859375</v>
      </c>
      <c r="Y53" s="19" cm="1">
        <f t="array" aca="1" ref="Y53" ca="1">INDIRECT(_xlfn.CONCAT(Y$4,"_d!",Y$1,$A53))</f>
        <v>391.21145629882813</v>
      </c>
      <c r="Z53" s="19" cm="1">
        <f t="array" aca="1" ref="Z53" ca="1">INDIRECT(_xlfn.CONCAT(Z$4,"_d!",Z$1,$A53))</f>
        <v>396.417724609375</v>
      </c>
      <c r="AA53" s="19" cm="1">
        <f t="array" aca="1" ref="AA53" ca="1">INDIRECT(_xlfn.CONCAT(AA$4,"_d!",AA$1,$A53))</f>
        <v>404.79037475585938</v>
      </c>
      <c r="AB53" s="19" cm="1">
        <f t="array" aca="1" ref="AB53" ca="1">INDIRECT(_xlfn.CONCAT(AB$4,"_d!",AB$1,$A53))</f>
        <v>402.60928344726563</v>
      </c>
      <c r="AC53" s="19" cm="1">
        <f t="array" aca="1" ref="AC53" ca="1">INDIRECT(_xlfn.CONCAT(AC$4,"_d!",AC$1,$A53))</f>
        <v>379.69131469726563</v>
      </c>
      <c r="AD53" s="42">
        <f t="shared" ca="1" si="18"/>
        <v>386.12491546759179</v>
      </c>
      <c r="AE53" s="19" cm="1">
        <f t="array" aca="1" ref="AE53" ca="1">INDIRECT(_xlfn.CONCAT(AE$4,"_d!",AE$1,$A53))</f>
        <v>378.93374633789063</v>
      </c>
      <c r="AF53" s="19" cm="1">
        <f t="array" aca="1" ref="AF53" ca="1">INDIRECT(_xlfn.CONCAT(AF$4,"_d!",AF$1,$A53))</f>
        <v>392.74334716796875</v>
      </c>
      <c r="AG53" s="19" cm="1">
        <f t="array" aca="1" ref="AG53" ca="1">INDIRECT(_xlfn.CONCAT(AG$4,"_d!",AG$1,$A53))</f>
        <v>395.728271484375</v>
      </c>
      <c r="AH53" s="19" cm="1">
        <f t="array" aca="1" ref="AH53" ca="1">INDIRECT(_xlfn.CONCAT(AH$4,"_d!",AH$1,$A53))</f>
        <v>406.78851318359375</v>
      </c>
      <c r="AI53" s="19" cm="1">
        <f t="array" aca="1" ref="AI53" ca="1">INDIRECT(_xlfn.CONCAT(AI$4,"_d!",AI$1,$A53))</f>
        <v>400.4232177734375</v>
      </c>
      <c r="AJ53" s="19" cm="1">
        <f t="array" aca="1" ref="AJ53" ca="1">INDIRECT(_xlfn.CONCAT(AJ$4,"_d!",AJ$1,$A53))</f>
        <v>380.35296630859375</v>
      </c>
      <c r="AK53" s="42">
        <f t="shared" ca="1" si="19"/>
        <v>387.29454232812731</v>
      </c>
      <c r="AL53" s="19" cm="1">
        <f t="array" aca="1" ref="AL53" ca="1">INDIRECT(_xlfn.CONCAT(AL$4,"_d!",AL$1,$A53))</f>
        <v>377.22085571289063</v>
      </c>
      <c r="AM53" s="19" cm="1">
        <f t="array" aca="1" ref="AM53" ca="1">INDIRECT(_xlfn.CONCAT(AM$4,"_d!",AM$1,$A53))</f>
        <v>392.44134521484375</v>
      </c>
      <c r="AN53" s="19" cm="1">
        <f t="array" aca="1" ref="AN53" ca="1">INDIRECT(_xlfn.CONCAT(AN$4,"_d!",AN$1,$A53))</f>
        <v>394.6298828125</v>
      </c>
      <c r="AO53" s="19" cm="1">
        <f t="array" aca="1" ref="AO53" ca="1">INDIRECT(_xlfn.CONCAT(AO$4,"_d!",AO$1,$A53))</f>
        <v>403.30697631835938</v>
      </c>
      <c r="AP53" s="19" cm="1">
        <f t="array" aca="1" ref="AP53" ca="1">INDIRECT(_xlfn.CONCAT(AP$4,"_d!",AP$1,$A53))</f>
        <v>401.9658203125</v>
      </c>
      <c r="AQ53" s="19" cm="1">
        <f t="array" aca="1" ref="AQ53" ca="1">INDIRECT(_xlfn.CONCAT(AQ$4,"_d!",AQ$1,$A53))</f>
        <v>377.30130004882813</v>
      </c>
      <c r="AR53" s="42">
        <f t="shared" ca="1" si="20"/>
        <v>386.12787636120805</v>
      </c>
      <c r="AS53" s="19" cm="1">
        <f t="array" aca="1" ref="AS53" ca="1">INDIRECT(_xlfn.CONCAT(AS$4,"_d!",AS$1,$A53))</f>
        <v>378.08203125</v>
      </c>
      <c r="AT53" s="19" cm="1">
        <f t="array" aca="1" ref="AT53" ca="1">INDIRECT(_xlfn.CONCAT(AT$4,"_d!",AT$1,$A53))</f>
        <v>392.674560546875</v>
      </c>
      <c r="AU53" s="19" cm="1">
        <f t="array" aca="1" ref="AU53" ca="1">INDIRECT(_xlfn.CONCAT(AU$4,"_d!",AU$1,$A53))</f>
        <v>394.71109008789063</v>
      </c>
      <c r="AV53" s="19" cm="1">
        <f t="array" aca="1" ref="AV53" ca="1">INDIRECT(_xlfn.CONCAT(AV$4,"_d!",AV$1,$A53))</f>
        <v>406.07083129882813</v>
      </c>
      <c r="AW53" s="19" cm="1">
        <f t="array" aca="1" ref="AW53" ca="1">INDIRECT(_xlfn.CONCAT(AW$4,"_d!",AW$1,$A53))</f>
        <v>400.08261108398438</v>
      </c>
      <c r="AX53" s="19" cm="1">
        <f t="array" aca="1" ref="AX53" ca="1">INDIRECT(_xlfn.CONCAT(AX$4,"_d!",AX$1,$A53))</f>
        <v>376.23916625976563</v>
      </c>
      <c r="AY53" s="42">
        <f t="shared" ca="1" si="21"/>
        <v>386.53019845730506</v>
      </c>
      <c r="AZ53" s="19" cm="1">
        <f t="array" aca="1" ref="AZ53" ca="1">INDIRECT(_xlfn.CONCAT(AZ$4,"_d!",AZ$1,$A53))</f>
        <v>377.831787109375</v>
      </c>
      <c r="BA53" s="19" cm="1">
        <f t="array" aca="1" ref="BA53" ca="1">INDIRECT(_xlfn.CONCAT(BA$4,"_d!",BA$1,$A53))</f>
        <v>391.44149780273438</v>
      </c>
      <c r="BB53" s="19" cm="1">
        <f t="array" aca="1" ref="BB53" ca="1">INDIRECT(_xlfn.CONCAT(BB$4,"_d!",BB$1,$A53))</f>
        <v>392.55169677734375</v>
      </c>
      <c r="BC53" s="19" cm="1">
        <f t="array" aca="1" ref="BC53" ca="1">INDIRECT(_xlfn.CONCAT(BC$4,"_d!",BC$1,$A53))</f>
        <v>400.95974731445313</v>
      </c>
      <c r="BD53" s="19" cm="1">
        <f t="array" aca="1" ref="BD53" ca="1">INDIRECT(_xlfn.CONCAT(BD$4,"_d!",BD$1,$A53))</f>
        <v>399.69110107421875</v>
      </c>
      <c r="BE53" s="19" cm="1">
        <f t="array" aca="1" ref="BE53" ca="1">INDIRECT(_xlfn.CONCAT(BE$4,"_d!",BE$1,$A53))</f>
        <v>379.31381225585938</v>
      </c>
      <c r="BF53" s="42">
        <f t="shared" ca="1" si="22"/>
        <v>385.78674066402027</v>
      </c>
      <c r="BG53" s="19" cm="1">
        <f t="array" aca="1" ref="BG53" ca="1">INDIRECT(_xlfn.CONCAT(BG$4,"_d!",BG$1,$A53))</f>
        <v>376.55364990234375</v>
      </c>
      <c r="BH53" s="19" cm="1">
        <f t="array" aca="1" ref="BH53" ca="1">INDIRECT(_xlfn.CONCAT(BH$4,"_d!",BH$1,$A53))</f>
        <v>390.30093383789063</v>
      </c>
      <c r="BI53" s="19" cm="1">
        <f t="array" aca="1" ref="BI53" ca="1">INDIRECT(_xlfn.CONCAT(BI$4,"_d!",BI$1,$A53))</f>
        <v>391.89727783203125</v>
      </c>
      <c r="BJ53" s="19" cm="1">
        <f t="array" aca="1" ref="BJ53" ca="1">INDIRECT(_xlfn.CONCAT(BJ$4,"_d!",BJ$1,$A53))</f>
        <v>399.80145263671875</v>
      </c>
      <c r="BK53" s="19" cm="1">
        <f t="array" aca="1" ref="BK53" ca="1">INDIRECT(_xlfn.CONCAT(BK$4,"_d!",BK$1,$A53))</f>
        <v>400.15438842773438</v>
      </c>
      <c r="BL53" s="19" cm="1">
        <f t="array" aca="1" ref="BL53" ca="1">INDIRECT(_xlfn.CONCAT(BL$4,"_d!",BL$1,$A53))</f>
        <v>379.07293701171875</v>
      </c>
      <c r="BM53" s="42">
        <f t="shared" ca="1" si="23"/>
        <v>384.77239924477942</v>
      </c>
      <c r="BN53" s="19" cm="1">
        <f t="array" aca="1" ref="BN53" ca="1">INDIRECT(_xlfn.CONCAT(BN$4,"_d!",BN$1,$A53))</f>
        <v>376.11968994140625</v>
      </c>
      <c r="BO53" s="19" cm="1">
        <f t="array" aca="1" ref="BO53" ca="1">INDIRECT(_xlfn.CONCAT(BO$4,"_d!",BO$1,$A53))</f>
        <v>390.90396118164063</v>
      </c>
      <c r="BP53" s="19" cm="1">
        <f t="array" aca="1" ref="BP53" ca="1">INDIRECT(_xlfn.CONCAT(BP$4,"_d!",BP$1,$A53))</f>
        <v>390.8392333984375</v>
      </c>
      <c r="BQ53" s="19" cm="1">
        <f t="array" aca="1" ref="BQ53" ca="1">INDIRECT(_xlfn.CONCAT(BQ$4,"_d!",BQ$1,$A53))</f>
        <v>399.34222412109375</v>
      </c>
      <c r="BR53" s="19" cm="1">
        <f t="array" aca="1" ref="BR53" ca="1">INDIRECT(_xlfn.CONCAT(BR$4,"_d!",BR$1,$A53))</f>
        <v>398.62155151367188</v>
      </c>
      <c r="BS53" s="19" cm="1">
        <f t="array" aca="1" ref="BS53" ca="1">INDIRECT(_xlfn.CONCAT(BS$4,"_d!",BS$1,$A53))</f>
        <v>380.004638671875</v>
      </c>
      <c r="BT53" s="42">
        <f t="shared" ca="1" si="24"/>
        <v>384.64187418673117</v>
      </c>
      <c r="BU53" s="42"/>
      <c r="BV53" s="45">
        <f t="shared" ca="1" si="25"/>
        <v>387.60854122232257</v>
      </c>
      <c r="BW53" s="45">
        <f t="shared" ca="1" si="26"/>
        <v>388.26722040389865</v>
      </c>
      <c r="BX53" s="45">
        <f t="shared" ca="1" si="27"/>
        <v>386.61018324005943</v>
      </c>
      <c r="BY53" s="45">
        <f t="shared" ca="1" si="28"/>
        <v>386.12491546759179</v>
      </c>
      <c r="BZ53" s="45">
        <f t="shared" ca="1" si="29"/>
        <v>387.29454232812731</v>
      </c>
      <c r="CA53" s="45">
        <f t="shared" ca="1" si="30"/>
        <v>386.12787636120805</v>
      </c>
      <c r="CB53" s="45">
        <f t="shared" ca="1" si="31"/>
        <v>386.53019845730506</v>
      </c>
      <c r="CC53" s="45">
        <f t="shared" ca="1" si="32"/>
        <v>385.78674066402027</v>
      </c>
      <c r="CD53" s="45">
        <f t="shared" ca="1" si="33"/>
        <v>384.77239924477942</v>
      </c>
      <c r="CE53" s="45">
        <f t="shared" ca="1" si="34"/>
        <v>384.64187418673117</v>
      </c>
      <c r="CF53" s="45" cm="1">
        <f t="array" aca="1" ref="CF53" ca="1">+SUMPRODUCT($BV$3:$CE$3/100,$BV53:$CE53)</f>
        <v>385.99511815740931</v>
      </c>
      <c r="CG53" s="24"/>
      <c r="CH53" s="24">
        <f t="shared" ca="1" si="51"/>
        <v>3.9696951474134545E-2</v>
      </c>
      <c r="CI53" s="24">
        <f t="shared" ca="1" si="51"/>
        <v>3.9528520157332991E-2</v>
      </c>
      <c r="CJ53" s="24">
        <f t="shared" ca="1" si="51"/>
        <v>3.9048974619808163E-2</v>
      </c>
      <c r="CK53" s="24">
        <f t="shared" ca="1" si="51"/>
        <v>3.9302486678475468E-2</v>
      </c>
      <c r="CL53" s="24">
        <f t="shared" ca="1" si="51"/>
        <v>3.9254248171273209E-2</v>
      </c>
      <c r="CM53" s="24">
        <f t="shared" ca="1" si="51"/>
        <v>3.8955275266528977E-2</v>
      </c>
      <c r="CN53" s="24">
        <f t="shared" ca="1" si="51"/>
        <v>3.9417410254780183E-2</v>
      </c>
      <c r="CO53" s="24">
        <f t="shared" ca="1" si="51"/>
        <v>3.9501304816750737E-2</v>
      </c>
      <c r="CP53" s="24">
        <f t="shared" ca="1" si="51"/>
        <v>3.8970633143384115E-2</v>
      </c>
      <c r="CQ53" s="24">
        <f t="shared" ca="1" si="50"/>
        <v>3.9540890783255289E-2</v>
      </c>
      <c r="CR53" s="24">
        <f t="shared" ca="1" si="50"/>
        <v>3.931577840130962E-2</v>
      </c>
      <c r="CS53" s="24">
        <f>+[1]NAC!AX54</f>
        <v>4.3515169429207745E-2</v>
      </c>
      <c r="CT53" s="24"/>
      <c r="CU53" s="24">
        <f t="shared" ca="1" si="52"/>
        <v>0.37453857752576147</v>
      </c>
      <c r="CV53" s="24">
        <f t="shared" ca="1" si="53"/>
        <v>0.37388222688348272</v>
      </c>
      <c r="CW53" s="24">
        <f t="shared" ca="1" si="54"/>
        <v>0.36341662067592573</v>
      </c>
      <c r="CX53" s="24">
        <f t="shared" ca="1" si="55"/>
        <v>0.36631042077546594</v>
      </c>
      <c r="CY53" s="24">
        <f t="shared" ca="1" si="56"/>
        <v>0.36209160483138225</v>
      </c>
      <c r="CZ53" s="24">
        <f t="shared" ca="1" si="57"/>
        <v>0.36084601785324888</v>
      </c>
      <c r="DA53" s="24">
        <f t="shared" ca="1" si="58"/>
        <v>0.35876518678450675</v>
      </c>
      <c r="DB53" s="24">
        <f t="shared" ca="1" si="59"/>
        <v>0.35694603520140578</v>
      </c>
      <c r="DC53" s="24">
        <f t="shared" ca="1" si="60"/>
        <v>0.35103063345465779</v>
      </c>
      <c r="DD53" s="24">
        <f t="shared" ca="1" si="61"/>
        <v>0.3528995188158095</v>
      </c>
      <c r="DE53" s="48">
        <f t="shared" ca="1" si="62"/>
        <v>0.35967677615212779</v>
      </c>
      <c r="DF53" s="48">
        <f>+[1]NAC!AG54</f>
        <v>0.36140587812345415</v>
      </c>
      <c r="DG53" s="24">
        <f t="shared" ca="1" si="49"/>
        <v>2.1639058709951975E-2</v>
      </c>
    </row>
    <row r="54" spans="1:111" x14ac:dyDescent="0.25">
      <c r="A54">
        <f t="shared" si="36"/>
        <v>81</v>
      </c>
      <c r="B54" s="35">
        <f>+NAC!A54</f>
        <v>44197</v>
      </c>
      <c r="C54" s="19" cm="1">
        <f t="array" aca="1" ref="C54" ca="1">INDIRECT(_xlfn.CONCAT(C$4,"_d!",C$1,$A54))</f>
        <v>392.9700927734375</v>
      </c>
      <c r="D54" s="19" cm="1">
        <f t="array" aca="1" ref="D54" ca="1">INDIRECT(_xlfn.CONCAT(D$4,"_d!",D$1,$A54))</f>
        <v>410.03585815429688</v>
      </c>
      <c r="E54" s="19" cm="1">
        <f t="array" aca="1" ref="E54" ca="1">INDIRECT(_xlfn.CONCAT(E$4,"_d!",E$1,$A54))</f>
        <v>420.33148193359375</v>
      </c>
      <c r="F54" s="19" cm="1">
        <f t="array" aca="1" ref="F54" ca="1">INDIRECT(_xlfn.CONCAT(F$4,"_d!",F$1,$A54))</f>
        <v>427.44091796875</v>
      </c>
      <c r="G54" s="19" cm="1">
        <f t="array" aca="1" ref="G54" ca="1">INDIRECT(_xlfn.CONCAT(G$4,"_d!",G$1,$A54))</f>
        <v>420.3009033203125</v>
      </c>
      <c r="H54" s="19" cm="1">
        <f t="array" aca="1" ref="H54" ca="1">INDIRECT(_xlfn.CONCAT(H$4,"_d!",H$1,$A54))</f>
        <v>389.64715576171875</v>
      </c>
      <c r="I54" s="42">
        <f t="shared" ca="1" si="15"/>
        <v>403.56173897322196</v>
      </c>
      <c r="J54" s="19" cm="1">
        <f t="array" aca="1" ref="J54" ca="1">INDIRECT(_xlfn.CONCAT(J$4,"_d!",J$1,$A54))</f>
        <v>393.55935668945313</v>
      </c>
      <c r="K54" s="19" cm="1">
        <f t="array" aca="1" ref="K54" ca="1">INDIRECT(_xlfn.CONCAT(K$4,"_d!",K$1,$A54))</f>
        <v>412.71160888671875</v>
      </c>
      <c r="L54" s="19" cm="1">
        <f t="array" aca="1" ref="L54" ca="1">INDIRECT(_xlfn.CONCAT(L$4,"_d!",L$1,$A54))</f>
        <v>419.32281494140625</v>
      </c>
      <c r="M54" s="19" cm="1">
        <f t="array" aca="1" ref="M54" ca="1">INDIRECT(_xlfn.CONCAT(M$4,"_d!",M$1,$A54))</f>
        <v>424.23117065429688</v>
      </c>
      <c r="N54" s="19" cm="1">
        <f t="array" aca="1" ref="N54" ca="1">INDIRECT(_xlfn.CONCAT(N$4,"_d!",N$1,$A54))</f>
        <v>419.15652465820313</v>
      </c>
      <c r="O54" s="19" cm="1">
        <f t="array" aca="1" ref="O54" ca="1">INDIRECT(_xlfn.CONCAT(O$4,"_d!",O$1,$A54))</f>
        <v>388.13104248046875</v>
      </c>
      <c r="P54" s="42">
        <f t="shared" ca="1" si="16"/>
        <v>404.3130924314242</v>
      </c>
      <c r="Q54" s="19" cm="1">
        <f t="array" aca="1" ref="Q54" ca="1">INDIRECT(_xlfn.CONCAT(Q$4,"_d!",Q$1,$A54))</f>
        <v>391.06137084960938</v>
      </c>
      <c r="R54" s="19" cm="1">
        <f t="array" aca="1" ref="R54" ca="1">INDIRECT(_xlfn.CONCAT(R$4,"_d!",R$1,$A54))</f>
        <v>409.71615600585938</v>
      </c>
      <c r="S54" s="19" cm="1">
        <f t="array" aca="1" ref="S54" ca="1">INDIRECT(_xlfn.CONCAT(S$4,"_d!",S$1,$A54))</f>
        <v>418.18783569335938</v>
      </c>
      <c r="T54" s="19" cm="1">
        <f t="array" aca="1" ref="T54" ca="1">INDIRECT(_xlfn.CONCAT(T$4,"_d!",T$1,$A54))</f>
        <v>426.30953979492188</v>
      </c>
      <c r="U54" s="19" cm="1">
        <f t="array" aca="1" ref="U54" ca="1">INDIRECT(_xlfn.CONCAT(U$4,"_d!",U$1,$A54))</f>
        <v>418.565185546875</v>
      </c>
      <c r="V54" s="19" cm="1">
        <f t="array" aca="1" ref="V54" ca="1">INDIRECT(_xlfn.CONCAT(V$4,"_d!",V$1,$A54))</f>
        <v>391.89480590820313</v>
      </c>
      <c r="W54" s="42">
        <f t="shared" ca="1" si="17"/>
        <v>402.44247455065948</v>
      </c>
      <c r="X54" s="19" cm="1">
        <f t="array" aca="1" ref="X54" ca="1">INDIRECT(_xlfn.CONCAT(X$4,"_d!",X$1,$A54))</f>
        <v>389.99267578125</v>
      </c>
      <c r="Y54" s="19" cm="1">
        <f t="array" aca="1" ref="Y54" ca="1">INDIRECT(_xlfn.CONCAT(Y$4,"_d!",Y$1,$A54))</f>
        <v>409.53854370117188</v>
      </c>
      <c r="Z54" s="19" cm="1">
        <f t="array" aca="1" ref="Z54" ca="1">INDIRECT(_xlfn.CONCAT(Z$4,"_d!",Z$1,$A54))</f>
        <v>419.25515747070313</v>
      </c>
      <c r="AA54" s="19" cm="1">
        <f t="array" aca="1" ref="AA54" ca="1">INDIRECT(_xlfn.CONCAT(AA$4,"_d!",AA$1,$A54))</f>
        <v>422.3348388671875</v>
      </c>
      <c r="AB54" s="19" cm="1">
        <f t="array" aca="1" ref="AB54" ca="1">INDIRECT(_xlfn.CONCAT(AB$4,"_d!",AB$1,$A54))</f>
        <v>420.80096435546875</v>
      </c>
      <c r="AC54" s="19" cm="1">
        <f t="array" aca="1" ref="AC54" ca="1">INDIRECT(_xlfn.CONCAT(AC$4,"_d!",AC$1,$A54))</f>
        <v>394.94509887695313</v>
      </c>
      <c r="AD54" s="42">
        <f t="shared" ca="1" si="18"/>
        <v>402.14049638062386</v>
      </c>
      <c r="AE54" s="19" cm="1">
        <f t="array" aca="1" ref="AE54" ca="1">INDIRECT(_xlfn.CONCAT(AE$4,"_d!",AE$1,$A54))</f>
        <v>391.82400512695313</v>
      </c>
      <c r="AF54" s="19" cm="1">
        <f t="array" aca="1" ref="AF54" ca="1">INDIRECT(_xlfn.CONCAT(AF$4,"_d!",AF$1,$A54))</f>
        <v>410.85546875</v>
      </c>
      <c r="AG54" s="19" cm="1">
        <f t="array" aca="1" ref="AG54" ca="1">INDIRECT(_xlfn.CONCAT(AG$4,"_d!",AG$1,$A54))</f>
        <v>418.260498046875</v>
      </c>
      <c r="AH54" s="19" cm="1">
        <f t="array" aca="1" ref="AH54" ca="1">INDIRECT(_xlfn.CONCAT(AH$4,"_d!",AH$1,$A54))</f>
        <v>425.34750366210938</v>
      </c>
      <c r="AI54" s="19" cm="1">
        <f t="array" aca="1" ref="AI54" ca="1">INDIRECT(_xlfn.CONCAT(AI$4,"_d!",AI$1,$A54))</f>
        <v>418.19952392578125</v>
      </c>
      <c r="AJ54" s="19" cm="1">
        <f t="array" aca="1" ref="AJ54" ca="1">INDIRECT(_xlfn.CONCAT(AJ$4,"_d!",AJ$1,$A54))</f>
        <v>395.87875366210938</v>
      </c>
      <c r="AK54" s="42">
        <f t="shared" ca="1" si="19"/>
        <v>403.3206604451932</v>
      </c>
      <c r="AL54" s="19" cm="1">
        <f t="array" aca="1" ref="AL54" ca="1">INDIRECT(_xlfn.CONCAT(AL$4,"_d!",AL$1,$A54))</f>
        <v>389.70748901367188</v>
      </c>
      <c r="AM54" s="19" cm="1">
        <f t="array" aca="1" ref="AM54" ca="1">INDIRECT(_xlfn.CONCAT(AM$4,"_d!",AM$1,$A54))</f>
        <v>410.52761840820313</v>
      </c>
      <c r="AN54" s="19" cm="1">
        <f t="array" aca="1" ref="AN54" ca="1">INDIRECT(_xlfn.CONCAT(AN$4,"_d!",AN$1,$A54))</f>
        <v>417.08761596679688</v>
      </c>
      <c r="AO54" s="19" cm="1">
        <f t="array" aca="1" ref="AO54" ca="1">INDIRECT(_xlfn.CONCAT(AO$4,"_d!",AO$1,$A54))</f>
        <v>421.09225463867188</v>
      </c>
      <c r="AP54" s="19" cm="1">
        <f t="array" aca="1" ref="AP54" ca="1">INDIRECT(_xlfn.CONCAT(AP$4,"_d!",AP$1,$A54))</f>
        <v>419.92269897460938</v>
      </c>
      <c r="AQ54" s="19" cm="1">
        <f t="array" aca="1" ref="AQ54" ca="1">INDIRECT(_xlfn.CONCAT(AQ$4,"_d!",AQ$1,$A54))</f>
        <v>392.37216186523438</v>
      </c>
      <c r="AR54" s="42">
        <f t="shared" ca="1" si="20"/>
        <v>401.91448347603733</v>
      </c>
      <c r="AS54" s="19" cm="1">
        <f t="array" aca="1" ref="AS54" ca="1">INDIRECT(_xlfn.CONCAT(AS$4,"_d!",AS$1,$A54))</f>
        <v>390.71673583984375</v>
      </c>
      <c r="AT54" s="19" cm="1">
        <f t="array" aca="1" ref="AT54" ca="1">INDIRECT(_xlfn.CONCAT(AT$4,"_d!",AT$1,$A54))</f>
        <v>410.66213989257813</v>
      </c>
      <c r="AU54" s="19" cm="1">
        <f t="array" aca="1" ref="AU54" ca="1">INDIRECT(_xlfn.CONCAT(AU$4,"_d!",AU$1,$A54))</f>
        <v>416.7869873046875</v>
      </c>
      <c r="AV54" s="19" cm="1">
        <f t="array" aca="1" ref="AV54" ca="1">INDIRECT(_xlfn.CONCAT(AV$4,"_d!",AV$1,$A54))</f>
        <v>424.37057495117188</v>
      </c>
      <c r="AW54" s="19" cm="1">
        <f t="array" aca="1" ref="AW54" ca="1">INDIRECT(_xlfn.CONCAT(AW$4,"_d!",AW$1,$A54))</f>
        <v>417.848388671875</v>
      </c>
      <c r="AX54" s="19" cm="1">
        <f t="array" aca="1" ref="AX54" ca="1">INDIRECT(_xlfn.CONCAT(AX$4,"_d!",AX$1,$A54))</f>
        <v>391.79168701171875</v>
      </c>
      <c r="AY54" s="42">
        <f t="shared" ca="1" si="21"/>
        <v>402.35939322823879</v>
      </c>
      <c r="AZ54" s="19" cm="1">
        <f t="array" aca="1" ref="AZ54" ca="1">INDIRECT(_xlfn.CONCAT(AZ$4,"_d!",AZ$1,$A54))</f>
        <v>390.1512451171875</v>
      </c>
      <c r="BA54" s="19" cm="1">
        <f t="array" aca="1" ref="BA54" ca="1">INDIRECT(_xlfn.CONCAT(BA$4,"_d!",BA$1,$A54))</f>
        <v>409.401611328125</v>
      </c>
      <c r="BB54" s="19" cm="1">
        <f t="array" aca="1" ref="BB54" ca="1">INDIRECT(_xlfn.CONCAT(BB$4,"_d!",BB$1,$A54))</f>
        <v>415.04742431640625</v>
      </c>
      <c r="BC54" s="19" cm="1">
        <f t="array" aca="1" ref="BC54" ca="1">INDIRECT(_xlfn.CONCAT(BC$4,"_d!",BC$1,$A54))</f>
        <v>418.23861694335938</v>
      </c>
      <c r="BD54" s="19" cm="1">
        <f t="array" aca="1" ref="BD54" ca="1">INDIRECT(_xlfn.CONCAT(BD$4,"_d!",BD$1,$A54))</f>
        <v>417.73593139648438</v>
      </c>
      <c r="BE54" s="19" cm="1">
        <f t="array" aca="1" ref="BE54" ca="1">INDIRECT(_xlfn.CONCAT(BE$4,"_d!",BE$1,$A54))</f>
        <v>395.16757202148438</v>
      </c>
      <c r="BF54" s="42">
        <f t="shared" ca="1" si="22"/>
        <v>401.49151646834605</v>
      </c>
      <c r="BG54" s="19" cm="1">
        <f t="array" aca="1" ref="BG54" ca="1">INDIRECT(_xlfn.CONCAT(BG$4,"_d!",BG$1,$A54))</f>
        <v>388.8387451171875</v>
      </c>
      <c r="BH54" s="19" cm="1">
        <f t="array" aca="1" ref="BH54" ca="1">INDIRECT(_xlfn.CONCAT(BH$4,"_d!",BH$1,$A54))</f>
        <v>407.80636596679688</v>
      </c>
      <c r="BI54" s="19" cm="1">
        <f t="array" aca="1" ref="BI54" ca="1">INDIRECT(_xlfn.CONCAT(BI$4,"_d!",BI$1,$A54))</f>
        <v>414.3402099609375</v>
      </c>
      <c r="BJ54" s="19" cm="1">
        <f t="array" aca="1" ref="BJ54" ca="1">INDIRECT(_xlfn.CONCAT(BJ$4,"_d!",BJ$1,$A54))</f>
        <v>417.016845703125</v>
      </c>
      <c r="BK54" s="19" cm="1">
        <f t="array" aca="1" ref="BK54" ca="1">INDIRECT(_xlfn.CONCAT(BK$4,"_d!",BK$1,$A54))</f>
        <v>417.77890014648438</v>
      </c>
      <c r="BL54" s="19" cm="1">
        <f t="array" aca="1" ref="BL54" ca="1">INDIRECT(_xlfn.CONCAT(BL$4,"_d!",BL$1,$A54))</f>
        <v>394.97598266601563</v>
      </c>
      <c r="BM54" s="42">
        <f t="shared" ca="1" si="23"/>
        <v>400.28479202961358</v>
      </c>
      <c r="BN54" s="19" cm="1">
        <f t="array" aca="1" ref="BN54" ca="1">INDIRECT(_xlfn.CONCAT(BN$4,"_d!",BN$1,$A54))</f>
        <v>388.2801513671875</v>
      </c>
      <c r="BO54" s="19" cm="1">
        <f t="array" aca="1" ref="BO54" ca="1">INDIRECT(_xlfn.CONCAT(BO$4,"_d!",BO$1,$A54))</f>
        <v>408.28045654296875</v>
      </c>
      <c r="BP54" s="19" cm="1">
        <f t="array" aca="1" ref="BP54" ca="1">INDIRECT(_xlfn.CONCAT(BP$4,"_d!",BP$1,$A54))</f>
        <v>412.74612426757813</v>
      </c>
      <c r="BQ54" s="19" cm="1">
        <f t="array" aca="1" ref="BQ54" ca="1">INDIRECT(_xlfn.CONCAT(BQ$4,"_d!",BQ$1,$A54))</f>
        <v>416.2252197265625</v>
      </c>
      <c r="BR54" s="19" cm="1">
        <f t="array" aca="1" ref="BR54" ca="1">INDIRECT(_xlfn.CONCAT(BR$4,"_d!",BR$1,$A54))</f>
        <v>416.162353515625</v>
      </c>
      <c r="BS54" s="19" cm="1">
        <f t="array" aca="1" ref="BS54" ca="1">INDIRECT(_xlfn.CONCAT(BS$4,"_d!",BS$1,$A54))</f>
        <v>395.84710693359375</v>
      </c>
      <c r="BT54" s="42">
        <f t="shared" ca="1" si="24"/>
        <v>399.99394121210253</v>
      </c>
      <c r="BU54" s="42"/>
      <c r="BV54" s="45">
        <f t="shared" ca="1" si="25"/>
        <v>403.56173897322196</v>
      </c>
      <c r="BW54" s="45">
        <f t="shared" ca="1" si="26"/>
        <v>404.3130924314242</v>
      </c>
      <c r="BX54" s="45">
        <f t="shared" ca="1" si="27"/>
        <v>402.44247455065948</v>
      </c>
      <c r="BY54" s="45">
        <f t="shared" ca="1" si="28"/>
        <v>402.14049638062386</v>
      </c>
      <c r="BZ54" s="45">
        <f t="shared" ca="1" si="29"/>
        <v>403.3206604451932</v>
      </c>
      <c r="CA54" s="45">
        <f t="shared" ca="1" si="30"/>
        <v>401.91448347603733</v>
      </c>
      <c r="CB54" s="45">
        <f t="shared" ca="1" si="31"/>
        <v>402.35939322823879</v>
      </c>
      <c r="CC54" s="45">
        <f t="shared" ca="1" si="32"/>
        <v>401.49151646834605</v>
      </c>
      <c r="CD54" s="45">
        <f t="shared" ca="1" si="33"/>
        <v>400.28479202961358</v>
      </c>
      <c r="CE54" s="45">
        <f t="shared" ca="1" si="34"/>
        <v>399.99394121210253</v>
      </c>
      <c r="CF54" s="45" cm="1">
        <f t="array" aca="1" ref="CF54" ca="1">+SUMPRODUCT($BV$3:$CE$3/100,$BV54:$CE54)</f>
        <v>401.72508369243542</v>
      </c>
      <c r="CG54" s="24"/>
      <c r="CH54" s="24">
        <f t="shared" ca="1" si="51"/>
        <v>4.1158013960659989E-2</v>
      </c>
      <c r="CI54" s="24">
        <f t="shared" ca="1" si="51"/>
        <v>4.1326877944611651E-2</v>
      </c>
      <c r="CJ54" s="24">
        <f t="shared" ca="1" si="51"/>
        <v>4.0951563091056187E-2</v>
      </c>
      <c r="CK54" s="24">
        <f t="shared" ca="1" si="51"/>
        <v>4.1477719441226579E-2</v>
      </c>
      <c r="CL54" s="24">
        <f t="shared" ca="1" si="51"/>
        <v>4.1379664223329282E-2</v>
      </c>
      <c r="CM54" s="24">
        <f t="shared" ca="1" si="51"/>
        <v>4.0884401467200737E-2</v>
      </c>
      <c r="CN54" s="24">
        <f t="shared" ca="1" si="51"/>
        <v>4.0952026087768045E-2</v>
      </c>
      <c r="CO54" s="24">
        <f t="shared" ca="1" si="51"/>
        <v>4.070843849452821E-2</v>
      </c>
      <c r="CP54" s="24">
        <f t="shared" ca="1" si="51"/>
        <v>4.031576281272109E-2</v>
      </c>
      <c r="CQ54" s="24">
        <f t="shared" ca="1" si="50"/>
        <v>3.9912625368288435E-2</v>
      </c>
      <c r="CR54" s="24">
        <f t="shared" ca="1" si="50"/>
        <v>4.0751721446931288E-2</v>
      </c>
      <c r="CS54" s="24">
        <f>+[1]NAC!AX55</f>
        <v>4.823815019032196E-2</v>
      </c>
      <c r="CT54" s="24"/>
      <c r="CU54" s="24">
        <f t="shared" ca="1" si="52"/>
        <v>0.39215978068188639</v>
      </c>
      <c r="CV54" s="24">
        <f t="shared" ca="1" si="53"/>
        <v>0.39335137941384324</v>
      </c>
      <c r="CW54" s="24">
        <f t="shared" ca="1" si="54"/>
        <v>0.38451469738097632</v>
      </c>
      <c r="CX54" s="24">
        <f t="shared" ca="1" si="55"/>
        <v>0.38838870811062609</v>
      </c>
      <c r="CY54" s="24">
        <f t="shared" ca="1" si="56"/>
        <v>0.38547014611487151</v>
      </c>
      <c r="CZ54" s="24">
        <f t="shared" ca="1" si="57"/>
        <v>0.38393672894990138</v>
      </c>
      <c r="DA54" s="24">
        <f t="shared" ca="1" si="58"/>
        <v>0.38332119084351546</v>
      </c>
      <c r="DB54" s="24">
        <f t="shared" ca="1" si="59"/>
        <v>0.38257587527100645</v>
      </c>
      <c r="DC54" s="24">
        <f t="shared" ca="1" si="60"/>
        <v>0.37703411970026623</v>
      </c>
      <c r="DD54" s="24">
        <f t="shared" ca="1" si="61"/>
        <v>0.38028945940646119</v>
      </c>
      <c r="DE54" s="48">
        <f t="shared" ca="1" si="62"/>
        <v>0.38367962554357082</v>
      </c>
      <c r="DF54" s="48">
        <f>+[1]NAC!AG55</f>
        <v>0.38531980309830005</v>
      </c>
      <c r="DG54" s="24">
        <f t="shared" ca="1" si="49"/>
        <v>1.18703212754252E-2</v>
      </c>
    </row>
    <row r="55" spans="1:111" x14ac:dyDescent="0.25">
      <c r="A55">
        <f t="shared" si="36"/>
        <v>82</v>
      </c>
      <c r="B55" s="35">
        <f>+NAC!A55</f>
        <v>44228</v>
      </c>
      <c r="C55" s="19" cm="1">
        <f t="array" aca="1" ref="C55" ca="1">INDIRECT(_xlfn.CONCAT(C$4,"_d!",C$1,$A55))</f>
        <v>407.00088500976563</v>
      </c>
      <c r="D55" s="19" cm="1">
        <f t="array" aca="1" ref="D55" ca="1">INDIRECT(_xlfn.CONCAT(D$4,"_d!",D$1,$A55))</f>
        <v>423.82656860351563</v>
      </c>
      <c r="E55" s="19" cm="1">
        <f t="array" aca="1" ref="E55" ca="1">INDIRECT(_xlfn.CONCAT(E$4,"_d!",E$1,$A55))</f>
        <v>434.54641723632813</v>
      </c>
      <c r="F55" s="19" cm="1">
        <f t="array" aca="1" ref="F55" ca="1">INDIRECT(_xlfn.CONCAT(F$4,"_d!",F$1,$A55))</f>
        <v>443.37615966796875</v>
      </c>
      <c r="G55" s="19" cm="1">
        <f t="array" aca="1" ref="G55" ca="1">INDIRECT(_xlfn.CONCAT(G$4,"_d!",G$1,$A55))</f>
        <v>437.1103515625</v>
      </c>
      <c r="H55" s="19" cm="1">
        <f t="array" aca="1" ref="H55" ca="1">INDIRECT(_xlfn.CONCAT(H$4,"_d!",H$1,$A55))</f>
        <v>404.53958129882813</v>
      </c>
      <c r="I55" s="42">
        <f t="shared" ca="1" si="15"/>
        <v>417.82951556056872</v>
      </c>
      <c r="J55" s="19" cm="1">
        <f t="array" aca="1" ref="J55" ca="1">INDIRECT(_xlfn.CONCAT(J$4,"_d!",J$1,$A55))</f>
        <v>407.590576171875</v>
      </c>
      <c r="K55" s="19" cm="1">
        <f t="array" aca="1" ref="K55" ca="1">INDIRECT(_xlfn.CONCAT(K$4,"_d!",K$1,$A55))</f>
        <v>426.65518188476563</v>
      </c>
      <c r="L55" s="19" cm="1">
        <f t="array" aca="1" ref="L55" ca="1">INDIRECT(_xlfn.CONCAT(L$4,"_d!",L$1,$A55))</f>
        <v>433.36917114257813</v>
      </c>
      <c r="M55" s="19" cm="1">
        <f t="array" aca="1" ref="M55" ca="1">INDIRECT(_xlfn.CONCAT(M$4,"_d!",M$1,$A55))</f>
        <v>440.0234375</v>
      </c>
      <c r="N55" s="19" cm="1">
        <f t="array" aca="1" ref="N55" ca="1">INDIRECT(_xlfn.CONCAT(N$4,"_d!",N$1,$A55))</f>
        <v>436.0264892578125</v>
      </c>
      <c r="O55" s="19" cm="1">
        <f t="array" aca="1" ref="O55" ca="1">INDIRECT(_xlfn.CONCAT(O$4,"_d!",O$1,$A55))</f>
        <v>402.91680908203125</v>
      </c>
      <c r="P55" s="42">
        <f t="shared" ca="1" si="16"/>
        <v>418.60908396827062</v>
      </c>
      <c r="Q55" s="19" cm="1">
        <f t="array" aca="1" ref="Q55" ca="1">INDIRECT(_xlfn.CONCAT(Q$4,"_d!",Q$1,$A55))</f>
        <v>404.64739990234375</v>
      </c>
      <c r="R55" s="19" cm="1">
        <f t="array" aca="1" ref="R55" ca="1">INDIRECT(_xlfn.CONCAT(R$4,"_d!",R$1,$A55))</f>
        <v>423.53732299804688</v>
      </c>
      <c r="S55" s="19" cm="1">
        <f t="array" aca="1" ref="S55" ca="1">INDIRECT(_xlfn.CONCAT(S$4,"_d!",S$1,$A55))</f>
        <v>432.12503051757813</v>
      </c>
      <c r="T55" s="19" cm="1">
        <f t="array" aca="1" ref="T55" ca="1">INDIRECT(_xlfn.CONCAT(T$4,"_d!",T$1,$A55))</f>
        <v>442.70187377929688</v>
      </c>
      <c r="U55" s="19" cm="1">
        <f t="array" aca="1" ref="U55" ca="1">INDIRECT(_xlfn.CONCAT(U$4,"_d!",U$1,$A55))</f>
        <v>435.58132934570313</v>
      </c>
      <c r="V55" s="19" cm="1">
        <f t="array" aca="1" ref="V55" ca="1">INDIRECT(_xlfn.CONCAT(V$4,"_d!",V$1,$A55))</f>
        <v>406.8641357421875</v>
      </c>
      <c r="W55" s="42">
        <f t="shared" ca="1" si="17"/>
        <v>416.54290829187192</v>
      </c>
      <c r="X55" s="19" cm="1">
        <f t="array" aca="1" ref="X55" ca="1">INDIRECT(_xlfn.CONCAT(X$4,"_d!",X$1,$A55))</f>
        <v>404.16445922851563</v>
      </c>
      <c r="Y55" s="19" cm="1">
        <f t="array" aca="1" ref="Y55" ca="1">INDIRECT(_xlfn.CONCAT(Y$4,"_d!",Y$1,$A55))</f>
        <v>423.5294189453125</v>
      </c>
      <c r="Z55" s="19" cm="1">
        <f t="array" aca="1" ref="Z55" ca="1">INDIRECT(_xlfn.CONCAT(Z$4,"_d!",Z$1,$A55))</f>
        <v>433.22283935546875</v>
      </c>
      <c r="AA55" s="19" cm="1">
        <f t="array" aca="1" ref="AA55" ca="1">INDIRECT(_xlfn.CONCAT(AA$4,"_d!",AA$1,$A55))</f>
        <v>438.39654541015625</v>
      </c>
      <c r="AB55" s="19" cm="1">
        <f t="array" aca="1" ref="AB55" ca="1">INDIRECT(_xlfn.CONCAT(AB$4,"_d!",AB$1,$A55))</f>
        <v>438.02490234375</v>
      </c>
      <c r="AC55" s="19" cm="1">
        <f t="array" aca="1" ref="AC55" ca="1">INDIRECT(_xlfn.CONCAT(AC$4,"_d!",AC$1,$A55))</f>
        <v>409.95248413085938</v>
      </c>
      <c r="AD55" s="42">
        <f t="shared" ca="1" si="18"/>
        <v>416.55325213560491</v>
      </c>
      <c r="AE55" s="19" cm="1">
        <f t="array" aca="1" ref="AE55" ca="1">INDIRECT(_xlfn.CONCAT(AE$4,"_d!",AE$1,$A55))</f>
        <v>405.84848022460938</v>
      </c>
      <c r="AF55" s="19" cm="1">
        <f t="array" aca="1" ref="AF55" ca="1">INDIRECT(_xlfn.CONCAT(AF$4,"_d!",AF$1,$A55))</f>
        <v>424.93820190429688</v>
      </c>
      <c r="AG55" s="19" cm="1">
        <f t="array" aca="1" ref="AG55" ca="1">INDIRECT(_xlfn.CONCAT(AG$4,"_d!",AG$1,$A55))</f>
        <v>432.0411376953125</v>
      </c>
      <c r="AH55" s="19" cm="1">
        <f t="array" aca="1" ref="AH55" ca="1">INDIRECT(_xlfn.CONCAT(AH$4,"_d!",AH$1,$A55))</f>
        <v>441.73727416992188</v>
      </c>
      <c r="AI55" s="19" cm="1">
        <f t="array" aca="1" ref="AI55" ca="1">INDIRECT(_xlfn.CONCAT(AI$4,"_d!",AI$1,$A55))</f>
        <v>434.89749145507813</v>
      </c>
      <c r="AJ55" s="19" cm="1">
        <f t="array" aca="1" ref="AJ55" ca="1">INDIRECT(_xlfn.CONCAT(AJ$4,"_d!",AJ$1,$A55))</f>
        <v>411.21957397460938</v>
      </c>
      <c r="AK55" s="42">
        <f t="shared" ca="1" si="19"/>
        <v>417.68748147275494</v>
      </c>
      <c r="AL55" s="19" cm="1">
        <f t="array" aca="1" ref="AL55" ca="1">INDIRECT(_xlfn.CONCAT(AL$4,"_d!",AL$1,$A55))</f>
        <v>403.43328857421875</v>
      </c>
      <c r="AM55" s="19" cm="1">
        <f t="array" aca="1" ref="AM55" ca="1">INDIRECT(_xlfn.CONCAT(AM$4,"_d!",AM$1,$A55))</f>
        <v>424.57257080078125</v>
      </c>
      <c r="AN55" s="19" cm="1">
        <f t="array" aca="1" ref="AN55" ca="1">INDIRECT(_xlfn.CONCAT(AN$4,"_d!",AN$1,$A55))</f>
        <v>430.68997192382813</v>
      </c>
      <c r="AO55" s="19" cm="1">
        <f t="array" aca="1" ref="AO55" ca="1">INDIRECT(_xlfn.CONCAT(AO$4,"_d!",AO$1,$A55))</f>
        <v>437.0458984375</v>
      </c>
      <c r="AP55" s="19" cm="1">
        <f t="array" aca="1" ref="AP55" ca="1">INDIRECT(_xlfn.CONCAT(AP$4,"_d!",AP$1,$A55))</f>
        <v>437.06265258789063</v>
      </c>
      <c r="AQ55" s="19" cm="1">
        <f t="array" aca="1" ref="AQ55" ca="1">INDIRECT(_xlfn.CONCAT(AQ$4,"_d!",AQ$1,$A55))</f>
        <v>407.69671630859375</v>
      </c>
      <c r="AR55" s="42">
        <f t="shared" ca="1" si="20"/>
        <v>416.13206324370714</v>
      </c>
      <c r="AS55" s="19" cm="1">
        <f t="array" aca="1" ref="AS55" ca="1">INDIRECT(_xlfn.CONCAT(AS$4,"_d!",AS$1,$A55))</f>
        <v>404.83041381835938</v>
      </c>
      <c r="AT55" s="19" cm="1">
        <f t="array" aca="1" ref="AT55" ca="1">INDIRECT(_xlfn.CONCAT(AT$4,"_d!",AT$1,$A55))</f>
        <v>424.76065063476563</v>
      </c>
      <c r="AU55" s="19" cm="1">
        <f t="array" aca="1" ref="AU55" ca="1">INDIRECT(_xlfn.CONCAT(AU$4,"_d!",AU$1,$A55))</f>
        <v>430.373779296875</v>
      </c>
      <c r="AV55" s="19" cm="1">
        <f t="array" aca="1" ref="AV55" ca="1">INDIRECT(_xlfn.CONCAT(AV$4,"_d!",AV$1,$A55))</f>
        <v>440.88107299804688</v>
      </c>
      <c r="AW55" s="19" cm="1">
        <f t="array" aca="1" ref="AW55" ca="1">INDIRECT(_xlfn.CONCAT(AW$4,"_d!",AW$1,$A55))</f>
        <v>434.8311767578125</v>
      </c>
      <c r="AX55" s="19" cm="1">
        <f t="array" aca="1" ref="AX55" ca="1">INDIRECT(_xlfn.CONCAT(AX$4,"_d!",AX$1,$A55))</f>
        <v>406.89028930664063</v>
      </c>
      <c r="AY55" s="42">
        <f t="shared" ca="1" si="21"/>
        <v>416.76357834069961</v>
      </c>
      <c r="AZ55" s="19" cm="1">
        <f t="array" aca="1" ref="AZ55" ca="1">INDIRECT(_xlfn.CONCAT(AZ$4,"_d!",AZ$1,$A55))</f>
        <v>404.15768432617188</v>
      </c>
      <c r="BA55" s="19" cm="1">
        <f t="array" aca="1" ref="BA55" ca="1">INDIRECT(_xlfn.CONCAT(BA$4,"_d!",BA$1,$A55))</f>
        <v>423.67532348632813</v>
      </c>
      <c r="BB55" s="19" cm="1">
        <f t="array" aca="1" ref="BB55" ca="1">INDIRECT(_xlfn.CONCAT(BB$4,"_d!",BB$1,$A55))</f>
        <v>428.59286499023438</v>
      </c>
      <c r="BC55" s="19" cm="1">
        <f t="array" aca="1" ref="BC55" ca="1">INDIRECT(_xlfn.CONCAT(BC$4,"_d!",BC$1,$A55))</f>
        <v>434.23779296875</v>
      </c>
      <c r="BD55" s="19" cm="1">
        <f t="array" aca="1" ref="BD55" ca="1">INDIRECT(_xlfn.CONCAT(BD$4,"_d!",BD$1,$A55))</f>
        <v>434.96310424804688</v>
      </c>
      <c r="BE55" s="19" cm="1">
        <f t="array" aca="1" ref="BE55" ca="1">INDIRECT(_xlfn.CONCAT(BE$4,"_d!",BE$1,$A55))</f>
        <v>410.458251953125</v>
      </c>
      <c r="BF55" s="42">
        <f t="shared" ca="1" si="22"/>
        <v>415.90652573014256</v>
      </c>
      <c r="BG55" s="19" cm="1">
        <f t="array" aca="1" ref="BG55" ca="1">INDIRECT(_xlfn.CONCAT(BG$4,"_d!",BG$1,$A55))</f>
        <v>402.74273681640625</v>
      </c>
      <c r="BH55" s="19" cm="1">
        <f t="array" aca="1" ref="BH55" ca="1">INDIRECT(_xlfn.CONCAT(BH$4,"_d!",BH$1,$A55))</f>
        <v>422.042724609375</v>
      </c>
      <c r="BI55" s="19" cm="1">
        <f t="array" aca="1" ref="BI55" ca="1">INDIRECT(_xlfn.CONCAT(BI$4,"_d!",BI$1,$A55))</f>
        <v>428.083251953125</v>
      </c>
      <c r="BJ55" s="19" cm="1">
        <f t="array" aca="1" ref="BJ55" ca="1">INDIRECT(_xlfn.CONCAT(BJ$4,"_d!",BJ$1,$A55))</f>
        <v>432.83969116210938</v>
      </c>
      <c r="BK55" s="19" cm="1">
        <f t="array" aca="1" ref="BK55" ca="1">INDIRECT(_xlfn.CONCAT(BK$4,"_d!",BK$1,$A55))</f>
        <v>434.57589721679688</v>
      </c>
      <c r="BL55" s="19" cm="1">
        <f t="array" aca="1" ref="BL55" ca="1">INDIRECT(_xlfn.CONCAT(BL$4,"_d!",BL$1,$A55))</f>
        <v>410.12149047851563</v>
      </c>
      <c r="BM55" s="42">
        <f t="shared" ca="1" si="23"/>
        <v>414.61592275549043</v>
      </c>
      <c r="BN55" s="19" cm="1">
        <f t="array" aca="1" ref="BN55" ca="1">INDIRECT(_xlfn.CONCAT(BN$4,"_d!",BN$1,$A55))</f>
        <v>402.45297241210938</v>
      </c>
      <c r="BO55" s="19" cm="1">
        <f t="array" aca="1" ref="BO55" ca="1">INDIRECT(_xlfn.CONCAT(BO$4,"_d!",BO$1,$A55))</f>
        <v>422.52322387695313</v>
      </c>
      <c r="BP55" s="19" cm="1">
        <f t="array" aca="1" ref="BP55" ca="1">INDIRECT(_xlfn.CONCAT(BP$4,"_d!",BP$1,$A55))</f>
        <v>426.36526489257813</v>
      </c>
      <c r="BQ55" s="19" cm="1">
        <f t="array" aca="1" ref="BQ55" ca="1">INDIRECT(_xlfn.CONCAT(BQ$4,"_d!",BQ$1,$A55))</f>
        <v>432.87747192382813</v>
      </c>
      <c r="BR55" s="19" cm="1">
        <f t="array" aca="1" ref="BR55" ca="1">INDIRECT(_xlfn.CONCAT(BR$4,"_d!",BR$1,$A55))</f>
        <v>433.5672607421875</v>
      </c>
      <c r="BS55" s="19" cm="1">
        <f t="array" aca="1" ref="BS55" ca="1">INDIRECT(_xlfn.CONCAT(BS$4,"_d!",BS$1,$A55))</f>
        <v>411.05508422851563</v>
      </c>
      <c r="BT55" s="42">
        <f t="shared" ca="1" si="24"/>
        <v>414.51144459133167</v>
      </c>
      <c r="BU55" s="42"/>
      <c r="BV55" s="45">
        <f t="shared" ca="1" si="25"/>
        <v>417.82951556056872</v>
      </c>
      <c r="BW55" s="45">
        <f t="shared" ca="1" si="26"/>
        <v>418.60908396827062</v>
      </c>
      <c r="BX55" s="45">
        <f t="shared" ca="1" si="27"/>
        <v>416.54290829187192</v>
      </c>
      <c r="BY55" s="45">
        <f t="shared" ca="1" si="28"/>
        <v>416.55325213560491</v>
      </c>
      <c r="BZ55" s="45">
        <f t="shared" ca="1" si="29"/>
        <v>417.68748147275494</v>
      </c>
      <c r="CA55" s="45">
        <f t="shared" ca="1" si="30"/>
        <v>416.13206324370714</v>
      </c>
      <c r="CB55" s="45">
        <f t="shared" ca="1" si="31"/>
        <v>416.76357834069961</v>
      </c>
      <c r="CC55" s="45">
        <f t="shared" ca="1" si="32"/>
        <v>415.90652573014256</v>
      </c>
      <c r="CD55" s="45">
        <f t="shared" ca="1" si="33"/>
        <v>414.61592275549043</v>
      </c>
      <c r="CE55" s="45">
        <f t="shared" ca="1" si="34"/>
        <v>414.51144459133167</v>
      </c>
      <c r="CF55" s="45" cm="1">
        <f t="array" aca="1" ref="CF55" ca="1">+SUMPRODUCT($BV$3:$CE$3/100,$BV55:$CE55)</f>
        <v>416.0819239853198</v>
      </c>
      <c r="CG55" s="24"/>
      <c r="CH55" s="24">
        <f t="shared" ca="1" si="51"/>
        <v>3.5354631545716275E-2</v>
      </c>
      <c r="CI55" s="24">
        <f t="shared" ca="1" si="51"/>
        <v>3.5358715323499323E-2</v>
      </c>
      <c r="CJ55" s="24">
        <f t="shared" ca="1" si="51"/>
        <v>3.5037141039737429E-2</v>
      </c>
      <c r="CK55" s="24">
        <f t="shared" ca="1" si="51"/>
        <v>3.5840100374620043E-2</v>
      </c>
      <c r="CL55" s="24">
        <f t="shared" ca="1" si="51"/>
        <v>3.5621336659776848E-2</v>
      </c>
      <c r="CM55" s="24">
        <f t="shared" ca="1" si="51"/>
        <v>3.5374639014514431E-2</v>
      </c>
      <c r="CN55" s="24">
        <f t="shared" ca="1" si="51"/>
        <v>3.5799301209031409E-2</v>
      </c>
      <c r="CO55" s="24">
        <f t="shared" ca="1" si="51"/>
        <v>3.5903645956447017E-2</v>
      </c>
      <c r="CP55" s="24">
        <f t="shared" ca="1" si="51"/>
        <v>3.5802336264667778E-2</v>
      </c>
      <c r="CQ55" s="24">
        <f t="shared" ca="1" si="50"/>
        <v>3.6294308196860969E-2</v>
      </c>
      <c r="CR55" s="24">
        <f t="shared" ca="1" si="50"/>
        <v>3.5737973245096422E-2</v>
      </c>
      <c r="CS55" s="24">
        <f>+[1]NAC!AX56</f>
        <v>3.8214149695860122E-2</v>
      </c>
      <c r="CT55" s="24"/>
      <c r="CU55" s="24">
        <f t="shared" ca="1" si="52"/>
        <v>0.41108312963574845</v>
      </c>
      <c r="CV55" s="24">
        <f t="shared" ca="1" si="53"/>
        <v>0.41307475735308818</v>
      </c>
      <c r="CW55" s="24">
        <f t="shared" ca="1" si="54"/>
        <v>0.40428461978427377</v>
      </c>
      <c r="CX55" s="24">
        <f t="shared" ca="1" si="55"/>
        <v>0.40917850663805644</v>
      </c>
      <c r="CY55" s="24">
        <f t="shared" ca="1" si="56"/>
        <v>0.4062241818180119</v>
      </c>
      <c r="CZ55" s="24">
        <f t="shared" ca="1" si="57"/>
        <v>0.40455152952956808</v>
      </c>
      <c r="DA55" s="24">
        <f t="shared" ca="1" si="58"/>
        <v>0.4050610061702693</v>
      </c>
      <c r="DB55" s="24">
        <f t="shared" ca="1" si="59"/>
        <v>0.40465934185443353</v>
      </c>
      <c r="DC55" s="24">
        <f t="shared" ca="1" si="60"/>
        <v>0.39930119665658581</v>
      </c>
      <c r="DD55" s="24">
        <f t="shared" ca="1" si="61"/>
        <v>0.40373538269152465</v>
      </c>
      <c r="DE55" s="48">
        <f t="shared" ca="1" si="62"/>
        <v>0.40514435171898144</v>
      </c>
      <c r="DF55" s="48">
        <f>+[1]NAC!AG56</f>
        <v>0.40651782754865295</v>
      </c>
      <c r="DG55" s="24">
        <f t="shared" ca="1" si="49"/>
        <v>7.3477469442237986E-3</v>
      </c>
    </row>
    <row r="56" spans="1:111" x14ac:dyDescent="0.25">
      <c r="A56">
        <f t="shared" si="36"/>
        <v>83</v>
      </c>
      <c r="B56" s="35">
        <f>+NAC!A56</f>
        <v>44256</v>
      </c>
      <c r="C56" s="19" cm="1">
        <f t="array" aca="1" ref="C56" ca="1">INDIRECT(_xlfn.CONCAT(C$4,"_d!",C$1,$A56))</f>
        <v>428.81280517578125</v>
      </c>
      <c r="D56" s="19" cm="1">
        <f t="array" aca="1" ref="D56" ca="1">INDIRECT(_xlfn.CONCAT(D$4,"_d!",D$1,$A56))</f>
        <v>444.42410278320313</v>
      </c>
      <c r="E56" s="19" cm="1">
        <f t="array" aca="1" ref="E56" ca="1">INDIRECT(_xlfn.CONCAT(E$4,"_d!",E$1,$A56))</f>
        <v>451.62728881835938</v>
      </c>
      <c r="F56" s="19" cm="1">
        <f t="array" aca="1" ref="F56" ca="1">INDIRECT(_xlfn.CONCAT(F$4,"_d!",F$1,$A56))</f>
        <v>457.48336791992188</v>
      </c>
      <c r="G56" s="19" cm="1">
        <f t="array" aca="1" ref="G56" ca="1">INDIRECT(_xlfn.CONCAT(G$4,"_d!",G$1,$A56))</f>
        <v>455.73419189453125</v>
      </c>
      <c r="H56" s="19" cm="1">
        <f t="array" aca="1" ref="H56" ca="1">INDIRECT(_xlfn.CONCAT(H$4,"_d!",H$1,$A56))</f>
        <v>420.00860595703125</v>
      </c>
      <c r="I56" s="42">
        <f t="shared" ca="1" si="15"/>
        <v>437.97781777454776</v>
      </c>
      <c r="J56" s="19" cm="1">
        <f t="array" aca="1" ref="J56" ca="1">INDIRECT(_xlfn.CONCAT(J$4,"_d!",J$1,$A56))</f>
        <v>429.42971801757813</v>
      </c>
      <c r="K56" s="19" cm="1">
        <f t="array" aca="1" ref="K56" ca="1">INDIRECT(_xlfn.CONCAT(K$4,"_d!",K$1,$A56))</f>
        <v>447.33029174804688</v>
      </c>
      <c r="L56" s="19" cm="1">
        <f t="array" aca="1" ref="L56" ca="1">INDIRECT(_xlfn.CONCAT(L$4,"_d!",L$1,$A56))</f>
        <v>450.61495971679688</v>
      </c>
      <c r="M56" s="19" cm="1">
        <f t="array" aca="1" ref="M56" ca="1">INDIRECT(_xlfn.CONCAT(M$4,"_d!",M$1,$A56))</f>
        <v>454.49041748046875</v>
      </c>
      <c r="N56" s="19" cm="1">
        <f t="array" aca="1" ref="N56" ca="1">INDIRECT(_xlfn.CONCAT(N$4,"_d!",N$1,$A56))</f>
        <v>454.82928466796875</v>
      </c>
      <c r="O56" s="19" cm="1">
        <f t="array" aca="1" ref="O56" ca="1">INDIRECT(_xlfn.CONCAT(O$4,"_d!",O$1,$A56))</f>
        <v>419.13217163085938</v>
      </c>
      <c r="P56" s="42">
        <f t="shared" ca="1" si="16"/>
        <v>438.87765739887584</v>
      </c>
      <c r="Q56" s="19" cm="1">
        <f t="array" aca="1" ref="Q56" ca="1">INDIRECT(_xlfn.CONCAT(Q$4,"_d!",Q$1,$A56))</f>
        <v>426.94747924804688</v>
      </c>
      <c r="R56" s="19" cm="1">
        <f t="array" aca="1" ref="R56" ca="1">INDIRECT(_xlfn.CONCAT(R$4,"_d!",R$1,$A56))</f>
        <v>443.81222534179688</v>
      </c>
      <c r="S56" s="19" cm="1">
        <f t="array" aca="1" ref="S56" ca="1">INDIRECT(_xlfn.CONCAT(S$4,"_d!",S$1,$A56))</f>
        <v>449.42776489257813</v>
      </c>
      <c r="T56" s="19" cm="1">
        <f t="array" aca="1" ref="T56" ca="1">INDIRECT(_xlfn.CONCAT(T$4,"_d!",T$1,$A56))</f>
        <v>457.35671997070313</v>
      </c>
      <c r="U56" s="19" cm="1">
        <f t="array" aca="1" ref="U56" ca="1">INDIRECT(_xlfn.CONCAT(U$4,"_d!",U$1,$A56))</f>
        <v>454.43411254882813</v>
      </c>
      <c r="V56" s="19" cm="1">
        <f t="array" aca="1" ref="V56" ca="1">INDIRECT(_xlfn.CONCAT(V$4,"_d!",V$1,$A56))</f>
        <v>422.60079956054688</v>
      </c>
      <c r="W56" s="42">
        <f t="shared" ca="1" si="17"/>
        <v>436.86879945296585</v>
      </c>
      <c r="X56" s="19" cm="1">
        <f t="array" aca="1" ref="X56" ca="1">INDIRECT(_xlfn.CONCAT(X$4,"_d!",X$1,$A56))</f>
        <v>425.634521484375</v>
      </c>
      <c r="Y56" s="19" cm="1">
        <f t="array" aca="1" ref="Y56" ca="1">INDIRECT(_xlfn.CONCAT(Y$4,"_d!",Y$1,$A56))</f>
        <v>444.37762451171875</v>
      </c>
      <c r="Z56" s="19" cm="1">
        <f t="array" aca="1" ref="Z56" ca="1">INDIRECT(_xlfn.CONCAT(Z$4,"_d!",Z$1,$A56))</f>
        <v>450.93057250976563</v>
      </c>
      <c r="AA56" s="19" cm="1">
        <f t="array" aca="1" ref="AA56" ca="1">INDIRECT(_xlfn.CONCAT(AA$4,"_d!",AA$1,$A56))</f>
        <v>452.921875</v>
      </c>
      <c r="AB56" s="19" cm="1">
        <f t="array" aca="1" ref="AB56" ca="1">INDIRECT(_xlfn.CONCAT(AB$4,"_d!",AB$1,$A56))</f>
        <v>456.77532958984375</v>
      </c>
      <c r="AC56" s="19" cm="1">
        <f t="array" aca="1" ref="AC56" ca="1">INDIRECT(_xlfn.CONCAT(AC$4,"_d!",AC$1,$A56))</f>
        <v>425.82763671875</v>
      </c>
      <c r="AD56" s="42">
        <f t="shared" ca="1" si="18"/>
        <v>436.73249175424132</v>
      </c>
      <c r="AE56" s="19" cm="1">
        <f t="array" aca="1" ref="AE56" ca="1">INDIRECT(_xlfn.CONCAT(AE$4,"_d!",AE$1,$A56))</f>
        <v>426.90707397460938</v>
      </c>
      <c r="AF56" s="19" cm="1">
        <f t="array" aca="1" ref="AF56" ca="1">INDIRECT(_xlfn.CONCAT(AF$4,"_d!",AF$1,$A56))</f>
        <v>445.21881103515625</v>
      </c>
      <c r="AG56" s="19" cm="1">
        <f t="array" aca="1" ref="AG56" ca="1">INDIRECT(_xlfn.CONCAT(AG$4,"_d!",AG$1,$A56))</f>
        <v>450.3267822265625</v>
      </c>
      <c r="AH56" s="19" cm="1">
        <f t="array" aca="1" ref="AH56" ca="1">INDIRECT(_xlfn.CONCAT(AH$4,"_d!",AH$1,$A56))</f>
        <v>456.65167236328125</v>
      </c>
      <c r="AI56" s="19" cm="1">
        <f t="array" aca="1" ref="AI56" ca="1">INDIRECT(_xlfn.CONCAT(AI$4,"_d!",AI$1,$A56))</f>
        <v>453.91378784179688</v>
      </c>
      <c r="AJ56" s="19" cm="1">
        <f t="array" aca="1" ref="AJ56" ca="1">INDIRECT(_xlfn.CONCAT(AJ$4,"_d!",AJ$1,$A56))</f>
        <v>427.114501953125</v>
      </c>
      <c r="AK56" s="42">
        <f t="shared" ca="1" si="19"/>
        <v>437.58136964484481</v>
      </c>
      <c r="AL56" s="19" cm="1">
        <f t="array" aca="1" ref="AL56" ca="1">INDIRECT(_xlfn.CONCAT(AL$4,"_d!",AL$1,$A56))</f>
        <v>426.20614624023438</v>
      </c>
      <c r="AM56" s="19" cm="1">
        <f t="array" aca="1" ref="AM56" ca="1">INDIRECT(_xlfn.CONCAT(AM$4,"_d!",AM$1,$A56))</f>
        <v>445.08853149414063</v>
      </c>
      <c r="AN56" s="19" cm="1">
        <f t="array" aca="1" ref="AN56" ca="1">INDIRECT(_xlfn.CONCAT(AN$4,"_d!",AN$1,$A56))</f>
        <v>448.9473876953125</v>
      </c>
      <c r="AO56" s="19" cm="1">
        <f t="array" aca="1" ref="AO56" ca="1">INDIRECT(_xlfn.CONCAT(AO$4,"_d!",AO$1,$A56))</f>
        <v>451.20599365234375</v>
      </c>
      <c r="AP56" s="19" cm="1">
        <f t="array" aca="1" ref="AP56" ca="1">INDIRECT(_xlfn.CONCAT(AP$4,"_d!",AP$1,$A56))</f>
        <v>455.87457275390625</v>
      </c>
      <c r="AQ56" s="19" cm="1">
        <f t="array" aca="1" ref="AQ56" ca="1">INDIRECT(_xlfn.CONCAT(AQ$4,"_d!",AQ$1,$A56))</f>
        <v>423.801025390625</v>
      </c>
      <c r="AR56" s="42">
        <f t="shared" ca="1" si="20"/>
        <v>436.81207010834902</v>
      </c>
      <c r="AS56" s="19" cm="1">
        <f t="array" aca="1" ref="AS56" ca="1">INDIRECT(_xlfn.CONCAT(AS$4,"_d!",AS$1,$A56))</f>
        <v>426.30233764648438</v>
      </c>
      <c r="AT56" s="19" cm="1">
        <f t="array" aca="1" ref="AT56" ca="1">INDIRECT(_xlfn.CONCAT(AT$4,"_d!",AT$1,$A56))</f>
        <v>445.2685546875</v>
      </c>
      <c r="AU56" s="19" cm="1">
        <f t="array" aca="1" ref="AU56" ca="1">INDIRECT(_xlfn.CONCAT(AU$4,"_d!",AU$1,$A56))</f>
        <v>448.73770141601563</v>
      </c>
      <c r="AV56" s="19" cm="1">
        <f t="array" aca="1" ref="AV56" ca="1">INDIRECT(_xlfn.CONCAT(AV$4,"_d!",AV$1,$A56))</f>
        <v>455.43740844726563</v>
      </c>
      <c r="AW56" s="19" cm="1">
        <f t="array" aca="1" ref="AW56" ca="1">INDIRECT(_xlfn.CONCAT(AW$4,"_d!",AW$1,$A56))</f>
        <v>453.8018798828125</v>
      </c>
      <c r="AX56" s="19" cm="1">
        <f t="array" aca="1" ref="AX56" ca="1">INDIRECT(_xlfn.CONCAT(AX$4,"_d!",AX$1,$A56))</f>
        <v>423.07504272460938</v>
      </c>
      <c r="AY56" s="42">
        <f t="shared" ca="1" si="21"/>
        <v>436.9156133463909</v>
      </c>
      <c r="AZ56" s="19" cm="1">
        <f t="array" aca="1" ref="AZ56" ca="1">INDIRECT(_xlfn.CONCAT(AZ$4,"_d!",AZ$1,$A56))</f>
        <v>425.66903686523438</v>
      </c>
      <c r="BA56" s="19" cm="1">
        <f t="array" aca="1" ref="BA56" ca="1">INDIRECT(_xlfn.CONCAT(BA$4,"_d!",BA$1,$A56))</f>
        <v>444.066162109375</v>
      </c>
      <c r="BB56" s="19" cm="1">
        <f t="array" aca="1" ref="BB56" ca="1">INDIRECT(_xlfn.CONCAT(BB$4,"_d!",BB$1,$A56))</f>
        <v>447.30120849609375</v>
      </c>
      <c r="BC56" s="19" cm="1">
        <f t="array" aca="1" ref="BC56" ca="1">INDIRECT(_xlfn.CONCAT(BC$4,"_d!",BC$1,$A56))</f>
        <v>449.05224609375</v>
      </c>
      <c r="BD56" s="19" cm="1">
        <f t="array" aca="1" ref="BD56" ca="1">INDIRECT(_xlfn.CONCAT(BD$4,"_d!",BD$1,$A56))</f>
        <v>453.96762084960938</v>
      </c>
      <c r="BE56" s="19" cm="1">
        <f t="array" aca="1" ref="BE56" ca="1">INDIRECT(_xlfn.CONCAT(BE$4,"_d!",BE$1,$A56))</f>
        <v>427.07839965820313</v>
      </c>
      <c r="BF56" s="42">
        <f t="shared" ca="1" si="22"/>
        <v>436.10285060679229</v>
      </c>
      <c r="BG56" s="19" cm="1">
        <f t="array" aca="1" ref="BG56" ca="1">INDIRECT(_xlfn.CONCAT(BG$4,"_d!",BG$1,$A56))</f>
        <v>424.14682006835938</v>
      </c>
      <c r="BH56" s="19" cm="1">
        <f t="array" aca="1" ref="BH56" ca="1">INDIRECT(_xlfn.CONCAT(BH$4,"_d!",BH$1,$A56))</f>
        <v>442.44732666015625</v>
      </c>
      <c r="BI56" s="19" cm="1">
        <f t="array" aca="1" ref="BI56" ca="1">INDIRECT(_xlfn.CONCAT(BI$4,"_d!",BI$1,$A56))</f>
        <v>446.2559814453125</v>
      </c>
      <c r="BJ56" s="19" cm="1">
        <f t="array" aca="1" ref="BJ56" ca="1">INDIRECT(_xlfn.CONCAT(BJ$4,"_d!",BJ$1,$A56))</f>
        <v>448.05523681640625</v>
      </c>
      <c r="BK56" s="19" cm="1">
        <f t="array" aca="1" ref="BK56" ca="1">INDIRECT(_xlfn.CONCAT(BK$4,"_d!",BK$1,$A56))</f>
        <v>453.65231323242188</v>
      </c>
      <c r="BL56" s="19" cm="1">
        <f t="array" aca="1" ref="BL56" ca="1">INDIRECT(_xlfn.CONCAT(BL$4,"_d!",BL$1,$A56))</f>
        <v>426.58563232421875</v>
      </c>
      <c r="BM56" s="42">
        <f t="shared" ca="1" si="23"/>
        <v>434.74214110908486</v>
      </c>
      <c r="BN56" s="19" cm="1">
        <f t="array" aca="1" ref="BN56" ca="1">INDIRECT(_xlfn.CONCAT(BN$4,"_d!",BN$1,$A56))</f>
        <v>422.90048217773438</v>
      </c>
      <c r="BO56" s="19" cm="1">
        <f t="array" aca="1" ref="BO56" ca="1">INDIRECT(_xlfn.CONCAT(BO$4,"_d!",BO$1,$A56))</f>
        <v>442.6689453125</v>
      </c>
      <c r="BP56" s="19" cm="1">
        <f t="array" aca="1" ref="BP56" ca="1">INDIRECT(_xlfn.CONCAT(BP$4,"_d!",BP$1,$A56))</f>
        <v>444.51889038085938</v>
      </c>
      <c r="BQ56" s="19" cm="1">
        <f t="array" aca="1" ref="BQ56" ca="1">INDIRECT(_xlfn.CONCAT(BQ$4,"_d!",BQ$1,$A56))</f>
        <v>447.09051513671875</v>
      </c>
      <c r="BR56" s="19" cm="1">
        <f t="array" aca="1" ref="BR56" ca="1">INDIRECT(_xlfn.CONCAT(BR$4,"_d!",BR$1,$A56))</f>
        <v>452.656982421875</v>
      </c>
      <c r="BS56" s="19" cm="1">
        <f t="array" aca="1" ref="BS56" ca="1">INDIRECT(_xlfn.CONCAT(BS$4,"_d!",BS$1,$A56))</f>
        <v>427.03289794921875</v>
      </c>
      <c r="BT56" s="42">
        <f t="shared" ca="1" si="24"/>
        <v>434.06414103390995</v>
      </c>
      <c r="BU56" s="42"/>
      <c r="BV56" s="45">
        <f t="shared" ca="1" si="25"/>
        <v>437.97781777454776</v>
      </c>
      <c r="BW56" s="45">
        <f t="shared" ca="1" si="26"/>
        <v>438.87765739887584</v>
      </c>
      <c r="BX56" s="45">
        <f t="shared" ca="1" si="27"/>
        <v>436.86879945296585</v>
      </c>
      <c r="BY56" s="45">
        <f t="shared" ca="1" si="28"/>
        <v>436.73249175424132</v>
      </c>
      <c r="BZ56" s="45">
        <f t="shared" ca="1" si="29"/>
        <v>437.58136964484481</v>
      </c>
      <c r="CA56" s="45">
        <f t="shared" ca="1" si="30"/>
        <v>436.81207010834902</v>
      </c>
      <c r="CB56" s="45">
        <f t="shared" ca="1" si="31"/>
        <v>436.9156133463909</v>
      </c>
      <c r="CC56" s="45">
        <f t="shared" ca="1" si="32"/>
        <v>436.10285060679229</v>
      </c>
      <c r="CD56" s="45">
        <f t="shared" ca="1" si="33"/>
        <v>434.74214110908486</v>
      </c>
      <c r="CE56" s="45">
        <f t="shared" ca="1" si="34"/>
        <v>434.06414103390995</v>
      </c>
      <c r="CF56" s="45" cm="1">
        <f t="array" aca="1" ref="CF56" ca="1">+SUMPRODUCT($BV$3:$CE$3/100,$BV56:$CE56)</f>
        <v>436.17651730183275</v>
      </c>
      <c r="CG56" s="24"/>
      <c r="CH56" s="24">
        <f t="shared" ca="1" si="51"/>
        <v>4.8221347376447676E-2</v>
      </c>
      <c r="CI56" s="24">
        <f t="shared" ca="1" si="51"/>
        <v>4.8418857131493853E-2</v>
      </c>
      <c r="CJ56" s="24">
        <f t="shared" ca="1" si="51"/>
        <v>4.8796632367226644E-2</v>
      </c>
      <c r="CK56" s="24">
        <f t="shared" ca="1" si="51"/>
        <v>4.8443361119330008E-2</v>
      </c>
      <c r="CL56" s="24">
        <f t="shared" ca="1" si="51"/>
        <v>4.7628643554134209E-2</v>
      </c>
      <c r="CM56" s="24">
        <f t="shared" ca="1" si="51"/>
        <v>4.9695778555113757E-2</v>
      </c>
      <c r="CN56" s="24">
        <f t="shared" ca="1" si="51"/>
        <v>4.8353637536956873E-2</v>
      </c>
      <c r="CO56" s="24">
        <f t="shared" ca="1" si="51"/>
        <v>4.8559769148113663E-2</v>
      </c>
      <c r="CP56" s="24">
        <f t="shared" ca="1" si="51"/>
        <v>4.854183655041E-2</v>
      </c>
      <c r="CQ56" s="24">
        <f t="shared" ca="1" si="50"/>
        <v>4.7170462233812049E-2</v>
      </c>
      <c r="CR56" s="24">
        <f t="shared" ca="1" si="50"/>
        <v>4.8294800033711338E-2</v>
      </c>
      <c r="CS56" s="24">
        <f>+[1]NAC!AX57</f>
        <v>4.5914478400588266E-2</v>
      </c>
      <c r="CT56" s="24"/>
      <c r="CU56" s="24">
        <f t="shared" ca="1" si="52"/>
        <v>0.43029872664410296</v>
      </c>
      <c r="CV56" s="24">
        <f t="shared" ca="1" si="53"/>
        <v>0.43288389958210027</v>
      </c>
      <c r="CW56" s="24">
        <f t="shared" ca="1" si="54"/>
        <v>0.42404587389545001</v>
      </c>
      <c r="CX56" s="24">
        <f t="shared" ca="1" si="55"/>
        <v>0.42927516788239894</v>
      </c>
      <c r="CY56" s="24">
        <f t="shared" ca="1" si="56"/>
        <v>0.42560018731332705</v>
      </c>
      <c r="CZ56" s="24">
        <f t="shared" ca="1" si="57"/>
        <v>0.42484164674154812</v>
      </c>
      <c r="DA56" s="24">
        <f t="shared" ca="1" si="58"/>
        <v>0.42570609827017591</v>
      </c>
      <c r="DB56" s="24">
        <f t="shared" ca="1" si="59"/>
        <v>0.42586155130260694</v>
      </c>
      <c r="DC56" s="24">
        <f t="shared" ca="1" si="60"/>
        <v>0.42027953902005644</v>
      </c>
      <c r="DD56" s="24">
        <f t="shared" ca="1" si="61"/>
        <v>0.42535193256689752</v>
      </c>
      <c r="DE56" s="48">
        <f t="shared" ca="1" si="62"/>
        <v>0.42569638398950849</v>
      </c>
      <c r="DF56" s="48">
        <f>+[1]NAC!AG57</f>
        <v>0.42648849702914249</v>
      </c>
      <c r="DG56" s="24">
        <f t="shared" ca="1" si="49"/>
        <v>4.9467940772054408E-3</v>
      </c>
    </row>
    <row r="57" spans="1:111" x14ac:dyDescent="0.25">
      <c r="A57">
        <f t="shared" si="36"/>
        <v>84</v>
      </c>
      <c r="B57" s="35">
        <f>+NAC!A57</f>
        <v>44287</v>
      </c>
      <c r="C57" s="19" cm="1">
        <f t="array" aca="1" ref="C57" ca="1">INDIRECT(_xlfn.CONCAT(C$4,"_d!",C$1,$A57))</f>
        <v>447.1192626953125</v>
      </c>
      <c r="D57" s="19" cm="1">
        <f t="array" aca="1" ref="D57" ca="1">INDIRECT(_xlfn.CONCAT(D$4,"_d!",D$1,$A57))</f>
        <v>461.76812744140625</v>
      </c>
      <c r="E57" s="19" cm="1">
        <f t="array" aca="1" ref="E57" ca="1">INDIRECT(_xlfn.CONCAT(E$4,"_d!",E$1,$A57))</f>
        <v>469.81112670898438</v>
      </c>
      <c r="F57" s="19" cm="1">
        <f t="array" aca="1" ref="F57" ca="1">INDIRECT(_xlfn.CONCAT(F$4,"_d!",F$1,$A57))</f>
        <v>475.864013671875</v>
      </c>
      <c r="G57" s="19" cm="1">
        <f t="array" aca="1" ref="G57" ca="1">INDIRECT(_xlfn.CONCAT(G$4,"_d!",G$1,$A57))</f>
        <v>475.05050659179688</v>
      </c>
      <c r="H57" s="19" cm="1">
        <f t="array" aca="1" ref="H57" ca="1">INDIRECT(_xlfn.CONCAT(H$4,"_d!",H$1,$A57))</f>
        <v>439.8890380859375</v>
      </c>
      <c r="I57" s="42">
        <f t="shared" ca="1" si="15"/>
        <v>456.1166467414979</v>
      </c>
      <c r="J57" s="19" cm="1">
        <f t="array" aca="1" ref="J57" ca="1">INDIRECT(_xlfn.CONCAT(J$4,"_d!",J$1,$A57))</f>
        <v>447.65606689453125</v>
      </c>
      <c r="K57" s="19" cm="1">
        <f t="array" aca="1" ref="K57" ca="1">INDIRECT(_xlfn.CONCAT(K$4,"_d!",K$1,$A57))</f>
        <v>465.08065795898438</v>
      </c>
      <c r="L57" s="19" cm="1">
        <f t="array" aca="1" ref="L57" ca="1">INDIRECT(_xlfn.CONCAT(L$4,"_d!",L$1,$A57))</f>
        <v>468.91854858398438</v>
      </c>
      <c r="M57" s="19" cm="1">
        <f t="array" aca="1" ref="M57" ca="1">INDIRECT(_xlfn.CONCAT(M$4,"_d!",M$1,$A57))</f>
        <v>472.82086181640625</v>
      </c>
      <c r="N57" s="19" cm="1">
        <f t="array" aca="1" ref="N57" ca="1">INDIRECT(_xlfn.CONCAT(N$4,"_d!",N$1,$A57))</f>
        <v>473.93939208984375</v>
      </c>
      <c r="O57" s="19" cm="1">
        <f t="array" aca="1" ref="O57" ca="1">INDIRECT(_xlfn.CONCAT(O$4,"_d!",O$1,$A57))</f>
        <v>439.59487915039063</v>
      </c>
      <c r="P57" s="42">
        <f t="shared" ca="1" si="16"/>
        <v>457.14286408438886</v>
      </c>
      <c r="Q57" s="19" cm="1">
        <f t="array" aca="1" ref="Q57" ca="1">INDIRECT(_xlfn.CONCAT(Q$4,"_d!",Q$1,$A57))</f>
        <v>444.84158325195313</v>
      </c>
      <c r="R57" s="19" cm="1">
        <f t="array" aca="1" ref="R57" ca="1">INDIRECT(_xlfn.CONCAT(R$4,"_d!",R$1,$A57))</f>
        <v>461.23443603515625</v>
      </c>
      <c r="S57" s="19" cm="1">
        <f t="array" aca="1" ref="S57" ca="1">INDIRECT(_xlfn.CONCAT(S$4,"_d!",S$1,$A57))</f>
        <v>467.5794677734375</v>
      </c>
      <c r="T57" s="19" cm="1">
        <f t="array" aca="1" ref="T57" ca="1">INDIRECT(_xlfn.CONCAT(T$4,"_d!",T$1,$A57))</f>
        <v>476.45199584960938</v>
      </c>
      <c r="U57" s="19" cm="1">
        <f t="array" aca="1" ref="U57" ca="1">INDIRECT(_xlfn.CONCAT(U$4,"_d!",U$1,$A57))</f>
        <v>473.57192993164063</v>
      </c>
      <c r="V57" s="19" cm="1">
        <f t="array" aca="1" ref="V57" ca="1">INDIRECT(_xlfn.CONCAT(V$4,"_d!",V$1,$A57))</f>
        <v>442.8775634765625</v>
      </c>
      <c r="W57" s="42">
        <f t="shared" ca="1" si="17"/>
        <v>454.89559259775365</v>
      </c>
      <c r="X57" s="19" cm="1">
        <f t="array" aca="1" ref="X57" ca="1">INDIRECT(_xlfn.CONCAT(X$4,"_d!",X$1,$A57))</f>
        <v>443.4683837890625</v>
      </c>
      <c r="Y57" s="19" cm="1">
        <f t="array" aca="1" ref="Y57" ca="1">INDIRECT(_xlfn.CONCAT(Y$4,"_d!",Y$1,$A57))</f>
        <v>462.05368041992188</v>
      </c>
      <c r="Z57" s="19" cm="1">
        <f t="array" aca="1" ref="Z57" ca="1">INDIRECT(_xlfn.CONCAT(Z$4,"_d!",Z$1,$A57))</f>
        <v>469.20901489257813</v>
      </c>
      <c r="AA57" s="19" cm="1">
        <f t="array" aca="1" ref="AA57" ca="1">INDIRECT(_xlfn.CONCAT(AA$4,"_d!",AA$1,$A57))</f>
        <v>471.37722778320313</v>
      </c>
      <c r="AB57" s="19" cm="1">
        <f t="array" aca="1" ref="AB57" ca="1">INDIRECT(_xlfn.CONCAT(AB$4,"_d!",AB$1,$A57))</f>
        <v>475.97848510742188</v>
      </c>
      <c r="AC57" s="19" cm="1">
        <f t="array" aca="1" ref="AC57" ca="1">INDIRECT(_xlfn.CONCAT(AC$4,"_d!",AC$1,$A57))</f>
        <v>446.06686401367188</v>
      </c>
      <c r="AD57" s="42">
        <f t="shared" ca="1" si="18"/>
        <v>454.79899545994346</v>
      </c>
      <c r="AE57" s="19" cm="1">
        <f t="array" aca="1" ref="AE57" ca="1">INDIRECT(_xlfn.CONCAT(AE$4,"_d!",AE$1,$A57))</f>
        <v>444.6505126953125</v>
      </c>
      <c r="AF57" s="19" cm="1">
        <f t="array" aca="1" ref="AF57" ca="1">INDIRECT(_xlfn.CONCAT(AF$4,"_d!",AF$1,$A57))</f>
        <v>462.96661376953125</v>
      </c>
      <c r="AG57" s="19" cm="1">
        <f t="array" aca="1" ref="AG57" ca="1">INDIRECT(_xlfn.CONCAT(AG$4,"_d!",AG$1,$A57))</f>
        <v>468.48211669921875</v>
      </c>
      <c r="AH57" s="19" cm="1">
        <f t="array" aca="1" ref="AH57" ca="1">INDIRECT(_xlfn.CONCAT(AH$4,"_d!",AH$1,$A57))</f>
        <v>475.72744750976563</v>
      </c>
      <c r="AI57" s="19" cm="1">
        <f t="array" aca="1" ref="AI57" ca="1">INDIRECT(_xlfn.CONCAT(AI$4,"_d!",AI$1,$A57))</f>
        <v>472.60992431640625</v>
      </c>
      <c r="AJ57" s="19" cm="1">
        <f t="array" aca="1" ref="AJ57" ca="1">INDIRECT(_xlfn.CONCAT(AJ$4,"_d!",AJ$1,$A57))</f>
        <v>447.18197631835938</v>
      </c>
      <c r="AK57" s="42">
        <f t="shared" ca="1" si="19"/>
        <v>455.60928909475967</v>
      </c>
      <c r="AL57" s="19" cm="1">
        <f t="array" aca="1" ref="AL57" ca="1">INDIRECT(_xlfn.CONCAT(AL$4,"_d!",AL$1,$A57))</f>
        <v>443.8345947265625</v>
      </c>
      <c r="AM57" s="19" cm="1">
        <f t="array" aca="1" ref="AM57" ca="1">INDIRECT(_xlfn.CONCAT(AM$4,"_d!",AM$1,$A57))</f>
        <v>462.70123291015625</v>
      </c>
      <c r="AN57" s="19" cm="1">
        <f t="array" aca="1" ref="AN57" ca="1">INDIRECT(_xlfn.CONCAT(AN$4,"_d!",AN$1,$A57))</f>
        <v>466.98681640625</v>
      </c>
      <c r="AO57" s="19" cm="1">
        <f t="array" aca="1" ref="AO57" ca="1">INDIRECT(_xlfn.CONCAT(AO$4,"_d!",AO$1,$A57))</f>
        <v>469.78900146484375</v>
      </c>
      <c r="AP57" s="19" cm="1">
        <f t="array" aca="1" ref="AP57" ca="1">INDIRECT(_xlfn.CONCAT(AP$4,"_d!",AP$1,$A57))</f>
        <v>474.8486328125</v>
      </c>
      <c r="AQ57" s="19" cm="1">
        <f t="array" aca="1" ref="AQ57" ca="1">INDIRECT(_xlfn.CONCAT(AQ$4,"_d!",AQ$1,$A57))</f>
        <v>443.48294067382813</v>
      </c>
      <c r="AR57" s="42">
        <f t="shared" ca="1" si="20"/>
        <v>454.70947497861562</v>
      </c>
      <c r="AS57" s="19" cm="1">
        <f t="array" aca="1" ref="AS57" ca="1">INDIRECT(_xlfn.CONCAT(AS$4,"_d!",AS$1,$A57))</f>
        <v>443.97607421875</v>
      </c>
      <c r="AT57" s="19" cm="1">
        <f t="array" aca="1" ref="AT57" ca="1">INDIRECT(_xlfn.CONCAT(AT$4,"_d!",AT$1,$A57))</f>
        <v>462.90664672851563</v>
      </c>
      <c r="AU57" s="19" cm="1">
        <f t="array" aca="1" ref="AU57" ca="1">INDIRECT(_xlfn.CONCAT(AU$4,"_d!",AU$1,$A57))</f>
        <v>466.63363647460938</v>
      </c>
      <c r="AV57" s="19" cm="1">
        <f t="array" aca="1" ref="AV57" ca="1">INDIRECT(_xlfn.CONCAT(AV$4,"_d!",AV$1,$A57))</f>
        <v>474.46856689453125</v>
      </c>
      <c r="AW57" s="19" cm="1">
        <f t="array" aca="1" ref="AW57" ca="1">INDIRECT(_xlfn.CONCAT(AW$4,"_d!",AW$1,$A57))</f>
        <v>472.49591064453125</v>
      </c>
      <c r="AX57" s="19" cm="1">
        <f t="array" aca="1" ref="AX57" ca="1">INDIRECT(_xlfn.CONCAT(AX$4,"_d!",AX$1,$A57))</f>
        <v>442.86285400390625</v>
      </c>
      <c r="AY57" s="42">
        <f t="shared" ca="1" si="21"/>
        <v>454.83915894341783</v>
      </c>
      <c r="AZ57" s="19" cm="1">
        <f t="array" aca="1" ref="AZ57" ca="1">INDIRECT(_xlfn.CONCAT(AZ$4,"_d!",AZ$1,$A57))</f>
        <v>443.21524047851563</v>
      </c>
      <c r="BA57" s="19" cm="1">
        <f t="array" aca="1" ref="BA57" ca="1">INDIRECT(_xlfn.CONCAT(BA$4,"_d!",BA$1,$A57))</f>
        <v>461.87478637695313</v>
      </c>
      <c r="BB57" s="19" cm="1">
        <f t="array" aca="1" ref="BB57" ca="1">INDIRECT(_xlfn.CONCAT(BB$4,"_d!",BB$1,$A57))</f>
        <v>465.39031982421875</v>
      </c>
      <c r="BC57" s="19" cm="1">
        <f t="array" aca="1" ref="BC57" ca="1">INDIRECT(_xlfn.CONCAT(BC$4,"_d!",BC$1,$A57))</f>
        <v>468.00299072265625</v>
      </c>
      <c r="BD57" s="19" cm="1">
        <f t="array" aca="1" ref="BD57" ca="1">INDIRECT(_xlfn.CONCAT(BD$4,"_d!",BD$1,$A57))</f>
        <v>472.94021606445313</v>
      </c>
      <c r="BE57" s="19" cm="1">
        <f t="array" aca="1" ref="BE57" ca="1">INDIRECT(_xlfn.CONCAT(BE$4,"_d!",BE$1,$A57))</f>
        <v>446.79501342773438</v>
      </c>
      <c r="BF57" s="42">
        <f t="shared" ca="1" si="22"/>
        <v>454.0503444966991</v>
      </c>
      <c r="BG57" s="19" cm="1">
        <f t="array" aca="1" ref="BG57" ca="1">INDIRECT(_xlfn.CONCAT(BG$4,"_d!",BG$1,$A57))</f>
        <v>441.42431640625</v>
      </c>
      <c r="BH57" s="19" cm="1">
        <f t="array" aca="1" ref="BH57" ca="1">INDIRECT(_xlfn.CONCAT(BH$4,"_d!",BH$1,$A57))</f>
        <v>460.07662963867188</v>
      </c>
      <c r="BI57" s="19" cm="1">
        <f t="array" aca="1" ref="BI57" ca="1">INDIRECT(_xlfn.CONCAT(BI$4,"_d!",BI$1,$A57))</f>
        <v>464.31854248046875</v>
      </c>
      <c r="BJ57" s="19" cm="1">
        <f t="array" aca="1" ref="BJ57" ca="1">INDIRECT(_xlfn.CONCAT(BJ$4,"_d!",BJ$1,$A57))</f>
        <v>467.03570556640625</v>
      </c>
      <c r="BK57" s="19" cm="1">
        <f t="array" aca="1" ref="BK57" ca="1">INDIRECT(_xlfn.CONCAT(BK$4,"_d!",BK$1,$A57))</f>
        <v>471.82138061523438</v>
      </c>
      <c r="BL57" s="19" cm="1">
        <f t="array" aca="1" ref="BL57" ca="1">INDIRECT(_xlfn.CONCAT(BL$4,"_d!",BL$1,$A57))</f>
        <v>446.38327026367188</v>
      </c>
      <c r="BM57" s="42">
        <f t="shared" ca="1" si="23"/>
        <v>452.47005486448234</v>
      </c>
      <c r="BN57" s="19" cm="1">
        <f t="array" aca="1" ref="BN57" ca="1">INDIRECT(_xlfn.CONCAT(BN$4,"_d!",BN$1,$A57))</f>
        <v>440.0076904296875</v>
      </c>
      <c r="BO57" s="19" cm="1">
        <f t="array" aca="1" ref="BO57" ca="1">INDIRECT(_xlfn.CONCAT(BO$4,"_d!",BO$1,$A57))</f>
        <v>459.95443725585938</v>
      </c>
      <c r="BP57" s="19" cm="1">
        <f t="array" aca="1" ref="BP57" ca="1">INDIRECT(_xlfn.CONCAT(BP$4,"_d!",BP$1,$A57))</f>
        <v>462.526611328125</v>
      </c>
      <c r="BQ57" s="19" cm="1">
        <f t="array" aca="1" ref="BQ57" ca="1">INDIRECT(_xlfn.CONCAT(BQ$4,"_d!",BQ$1,$A57))</f>
        <v>466.71951293945313</v>
      </c>
      <c r="BR57" s="19" cm="1">
        <f t="array" aca="1" ref="BR57" ca="1">INDIRECT(_xlfn.CONCAT(BR$4,"_d!",BR$1,$A57))</f>
        <v>471.28717041015625</v>
      </c>
      <c r="BS57" s="19" cm="1">
        <f t="array" aca="1" ref="BS57" ca="1">INDIRECT(_xlfn.CONCAT(BS$4,"_d!",BS$1,$A57))</f>
        <v>446.75277709960938</v>
      </c>
      <c r="BT57" s="42">
        <f t="shared" ca="1" si="24"/>
        <v>451.65366943855736</v>
      </c>
      <c r="BU57" s="42"/>
      <c r="BV57" s="45">
        <f t="shared" ca="1" si="25"/>
        <v>456.1166467414979</v>
      </c>
      <c r="BW57" s="45">
        <f t="shared" ca="1" si="26"/>
        <v>457.14286408438886</v>
      </c>
      <c r="BX57" s="45">
        <f t="shared" ca="1" si="27"/>
        <v>454.89559259775365</v>
      </c>
      <c r="BY57" s="45">
        <f t="shared" ca="1" si="28"/>
        <v>454.79899545994346</v>
      </c>
      <c r="BZ57" s="45">
        <f t="shared" ca="1" si="29"/>
        <v>455.60928909475967</v>
      </c>
      <c r="CA57" s="45">
        <f t="shared" ca="1" si="30"/>
        <v>454.70947497861562</v>
      </c>
      <c r="CB57" s="45">
        <f t="shared" ca="1" si="31"/>
        <v>454.83915894341783</v>
      </c>
      <c r="CC57" s="45">
        <f t="shared" ca="1" si="32"/>
        <v>454.0503444966991</v>
      </c>
      <c r="CD57" s="45">
        <f t="shared" ca="1" si="33"/>
        <v>452.47005486448234</v>
      </c>
      <c r="CE57" s="45">
        <f t="shared" ca="1" si="34"/>
        <v>451.65366943855736</v>
      </c>
      <c r="CF57" s="45" cm="1">
        <f t="array" aca="1" ref="CF57" ca="1">+SUMPRODUCT($BV$3:$CE$3/100,$BV57:$CE57)</f>
        <v>454.07295091013884</v>
      </c>
      <c r="CG57" s="24"/>
      <c r="CH57" s="24">
        <f t="shared" ca="1" si="51"/>
        <v>4.1414948955901698E-2</v>
      </c>
      <c r="CI57" s="24">
        <f t="shared" ca="1" si="51"/>
        <v>4.1617991660287679E-2</v>
      </c>
      <c r="CJ57" s="24">
        <f t="shared" ca="1" si="51"/>
        <v>4.1263631477826745E-2</v>
      </c>
      <c r="CK57" s="24">
        <f t="shared" ca="1" si="51"/>
        <v>4.1367436695936455E-2</v>
      </c>
      <c r="CL57" s="24">
        <f t="shared" ca="1" si="51"/>
        <v>4.1199010516711265E-2</v>
      </c>
      <c r="CM57" s="24">
        <f t="shared" ca="1" si="51"/>
        <v>4.097278004663929E-2</v>
      </c>
      <c r="CN57" s="24">
        <f t="shared" ca="1" si="51"/>
        <v>4.1022900188318445E-2</v>
      </c>
      <c r="CO57" s="24">
        <f t="shared" ca="1" si="51"/>
        <v>4.1154268688990969E-2</v>
      </c>
      <c r="CP57" s="24">
        <f t="shared" ca="1" si="51"/>
        <v>4.0777997067804828E-2</v>
      </c>
      <c r="CQ57" s="24">
        <f t="shared" ca="1" si="50"/>
        <v>4.0522878399377626E-2</v>
      </c>
      <c r="CR57" s="24">
        <f t="shared" ca="1" si="50"/>
        <v>4.1030254721213799E-2</v>
      </c>
      <c r="CS57" s="24">
        <f>+[1]NAC!AX58</f>
        <v>4.317336326458765E-2</v>
      </c>
      <c r="CT57" s="24"/>
      <c r="CU57" s="24">
        <f t="shared" ca="1" si="52"/>
        <v>0.46325725330675005</v>
      </c>
      <c r="CV57" s="24">
        <f t="shared" ca="1" si="53"/>
        <v>0.46692556686090847</v>
      </c>
      <c r="CW57" s="24">
        <f t="shared" ca="1" si="54"/>
        <v>0.45978496804860658</v>
      </c>
      <c r="CX57" s="24">
        <f t="shared" ca="1" si="55"/>
        <v>0.46519009713270765</v>
      </c>
      <c r="CY57" s="24">
        <f t="shared" ca="1" si="56"/>
        <v>0.46170822962329172</v>
      </c>
      <c r="CZ57" s="24">
        <f t="shared" ca="1" si="57"/>
        <v>0.4613818132069607</v>
      </c>
      <c r="DA57" s="24">
        <f t="shared" ca="1" si="58"/>
        <v>0.46285575012721702</v>
      </c>
      <c r="DB57" s="24">
        <f t="shared" ca="1" si="59"/>
        <v>0.46364284147621637</v>
      </c>
      <c r="DC57" s="24">
        <f t="shared" ca="1" si="60"/>
        <v>0.45853832741754608</v>
      </c>
      <c r="DD57" s="24">
        <f t="shared" ca="1" si="61"/>
        <v>0.46391838497972837</v>
      </c>
      <c r="DE57" s="48">
        <f t="shared" ca="1" si="62"/>
        <v>0.46254662421872239</v>
      </c>
      <c r="DF57" s="48">
        <f>+[1]NAC!AG58</f>
        <v>0.46280152829043075</v>
      </c>
      <c r="DG57" s="24">
        <f t="shared" ca="1" si="49"/>
        <v>-6.6113167297832121E-4</v>
      </c>
    </row>
    <row r="58" spans="1:111" x14ac:dyDescent="0.25">
      <c r="A58">
        <f t="shared" si="36"/>
        <v>85</v>
      </c>
      <c r="B58" s="35">
        <f>+NAC!A58</f>
        <v>44317</v>
      </c>
      <c r="C58" s="19" cm="1">
        <f t="array" aca="1" ref="C58" ca="1">INDIRECT(_xlfn.CONCAT(C$4,"_d!",C$1,$A58))</f>
        <v>460.77047729492188</v>
      </c>
      <c r="D58" s="19" cm="1">
        <f t="array" aca="1" ref="D58" ca="1">INDIRECT(_xlfn.CONCAT(D$4,"_d!",D$1,$A58))</f>
        <v>476.04702758789063</v>
      </c>
      <c r="E58" s="19" cm="1">
        <f t="array" aca="1" ref="E58" ca="1">INDIRECT(_xlfn.CONCAT(E$4,"_d!",E$1,$A58))</f>
        <v>484.94854736328125</v>
      </c>
      <c r="F58" s="19" cm="1">
        <f t="array" aca="1" ref="F58" ca="1">INDIRECT(_xlfn.CONCAT(F$4,"_d!",F$1,$A58))</f>
        <v>490.6346435546875</v>
      </c>
      <c r="G58" s="19" cm="1">
        <f t="array" aca="1" ref="G58" ca="1">INDIRECT(_xlfn.CONCAT(G$4,"_d!",G$1,$A58))</f>
        <v>491.11917114257813</v>
      </c>
      <c r="H58" s="19" cm="1">
        <f t="array" aca="1" ref="H58" ca="1">INDIRECT(_xlfn.CONCAT(H$4,"_d!",H$1,$A58))</f>
        <v>454.07595825195313</v>
      </c>
      <c r="I58" s="42">
        <f t="shared" ca="1" si="15"/>
        <v>470.31137053896998</v>
      </c>
      <c r="J58" s="19" cm="1">
        <f t="array" aca="1" ref="J58" ca="1">INDIRECT(_xlfn.CONCAT(J$4,"_d!",J$1,$A58))</f>
        <v>461.38223266601563</v>
      </c>
      <c r="K58" s="19" cm="1">
        <f t="array" aca="1" ref="K58" ca="1">INDIRECT(_xlfn.CONCAT(K$4,"_d!",K$1,$A58))</f>
        <v>479.86648559570313</v>
      </c>
      <c r="L58" s="19" cm="1">
        <f t="array" aca="1" ref="L58" ca="1">INDIRECT(_xlfn.CONCAT(L$4,"_d!",L$1,$A58))</f>
        <v>484.22332763671875</v>
      </c>
      <c r="M58" s="19" cm="1">
        <f t="array" aca="1" ref="M58" ca="1">INDIRECT(_xlfn.CONCAT(M$4,"_d!",M$1,$A58))</f>
        <v>487.44473266601563</v>
      </c>
      <c r="N58" s="19" cm="1">
        <f t="array" aca="1" ref="N58" ca="1">INDIRECT(_xlfn.CONCAT(N$4,"_d!",N$1,$A58))</f>
        <v>490.193603515625</v>
      </c>
      <c r="O58" s="19" cm="1">
        <f t="array" aca="1" ref="O58" ca="1">INDIRECT(_xlfn.CONCAT(O$4,"_d!",O$1,$A58))</f>
        <v>454.71133422851563</v>
      </c>
      <c r="P58" s="42">
        <f t="shared" ca="1" si="16"/>
        <v>471.6075425711241</v>
      </c>
      <c r="Q58" s="19" cm="1">
        <f t="array" aca="1" ref="Q58" ca="1">INDIRECT(_xlfn.CONCAT(Q$4,"_d!",Q$1,$A58))</f>
        <v>458.58929443359375</v>
      </c>
      <c r="R58" s="19" cm="1">
        <f t="array" aca="1" ref="R58" ca="1">INDIRECT(_xlfn.CONCAT(R$4,"_d!",R$1,$A58))</f>
        <v>475.75692749023438</v>
      </c>
      <c r="S58" s="19" cm="1">
        <f t="array" aca="1" ref="S58" ca="1">INDIRECT(_xlfn.CONCAT(S$4,"_d!",S$1,$A58))</f>
        <v>482.9522705078125</v>
      </c>
      <c r="T58" s="19" cm="1">
        <f t="array" aca="1" ref="T58" ca="1">INDIRECT(_xlfn.CONCAT(T$4,"_d!",T$1,$A58))</f>
        <v>491.57427978515625</v>
      </c>
      <c r="U58" s="19" cm="1">
        <f t="array" aca="1" ref="U58" ca="1">INDIRECT(_xlfn.CONCAT(U$4,"_d!",U$1,$A58))</f>
        <v>490.3887939453125</v>
      </c>
      <c r="V58" s="19" cm="1">
        <f t="array" aca="1" ref="V58" ca="1">INDIRECT(_xlfn.CONCAT(V$4,"_d!",V$1,$A58))</f>
        <v>457.84750366210938</v>
      </c>
      <c r="W58" s="42">
        <f t="shared" ca="1" si="17"/>
        <v>469.33628313646426</v>
      </c>
      <c r="X58" s="19" cm="1">
        <f t="array" aca="1" ref="X58" ca="1">INDIRECT(_xlfn.CONCAT(X$4,"_d!",X$1,$A58))</f>
        <v>457.63546752929688</v>
      </c>
      <c r="Y58" s="19" cm="1">
        <f t="array" aca="1" ref="Y58" ca="1">INDIRECT(_xlfn.CONCAT(Y$4,"_d!",Y$1,$A58))</f>
        <v>476.8172607421875</v>
      </c>
      <c r="Z58" s="19" cm="1">
        <f t="array" aca="1" ref="Z58" ca="1">INDIRECT(_xlfn.CONCAT(Z$4,"_d!",Z$1,$A58))</f>
        <v>484.94570922851563</v>
      </c>
      <c r="AA58" s="19" cm="1">
        <f t="array" aca="1" ref="AA58" ca="1">INDIRECT(_xlfn.CONCAT(AA$4,"_d!",AA$1,$A58))</f>
        <v>485.8184814453125</v>
      </c>
      <c r="AB58" s="19" cm="1">
        <f t="array" aca="1" ref="AB58" ca="1">INDIRECT(_xlfn.CONCAT(AB$4,"_d!",AB$1,$A58))</f>
        <v>493.32693481445313</v>
      </c>
      <c r="AC58" s="19" cm="1">
        <f t="array" aca="1" ref="AC58" ca="1">INDIRECT(_xlfn.CONCAT(AC$4,"_d!",AC$1,$A58))</f>
        <v>461.29415893554688</v>
      </c>
      <c r="AD58" s="42">
        <f t="shared" ca="1" si="18"/>
        <v>469.54536006384319</v>
      </c>
      <c r="AE58" s="19" cm="1">
        <f t="array" aca="1" ref="AE58" ca="1">INDIRECT(_xlfn.CONCAT(AE$4,"_d!",AE$1,$A58))</f>
        <v>458.84738159179688</v>
      </c>
      <c r="AF58" s="19" cm="1">
        <f t="array" aca="1" ref="AF58" ca="1">INDIRECT(_xlfn.CONCAT(AF$4,"_d!",AF$1,$A58))</f>
        <v>477.9449462890625</v>
      </c>
      <c r="AG58" s="19" cm="1">
        <f t="array" aca="1" ref="AG58" ca="1">INDIRECT(_xlfn.CONCAT(AG$4,"_d!",AG$1,$A58))</f>
        <v>484.20556640625</v>
      </c>
      <c r="AH58" s="19" cm="1">
        <f t="array" aca="1" ref="AH58" ca="1">INDIRECT(_xlfn.CONCAT(AH$4,"_d!",AH$1,$A58))</f>
        <v>490.6380615234375</v>
      </c>
      <c r="AI58" s="19" cm="1">
        <f t="array" aca="1" ref="AI58" ca="1">INDIRECT(_xlfn.CONCAT(AI$4,"_d!",AI$1,$A58))</f>
        <v>489.552001953125</v>
      </c>
      <c r="AJ58" s="19" cm="1">
        <f t="array" aca="1" ref="AJ58" ca="1">INDIRECT(_xlfn.CONCAT(AJ$4,"_d!",AJ$1,$A58))</f>
        <v>462.54489135742188</v>
      </c>
      <c r="AK58" s="42">
        <f t="shared" ca="1" si="19"/>
        <v>470.44177439428995</v>
      </c>
      <c r="AL58" s="19" cm="1">
        <f t="array" aca="1" ref="AL58" ca="1">INDIRECT(_xlfn.CONCAT(AL$4,"_d!",AL$1,$A58))</f>
        <v>457.9903564453125</v>
      </c>
      <c r="AM58" s="19" cm="1">
        <f t="array" aca="1" ref="AM58" ca="1">INDIRECT(_xlfn.CONCAT(AM$4,"_d!",AM$1,$A58))</f>
        <v>477.59814453125</v>
      </c>
      <c r="AN58" s="19" cm="1">
        <f t="array" aca="1" ref="AN58" ca="1">INDIRECT(_xlfn.CONCAT(AN$4,"_d!",AN$1,$A58))</f>
        <v>482.51235961914063</v>
      </c>
      <c r="AO58" s="19" cm="1">
        <f t="array" aca="1" ref="AO58" ca="1">INDIRECT(_xlfn.CONCAT(AO$4,"_d!",AO$1,$A58))</f>
        <v>484.89208984375</v>
      </c>
      <c r="AP58" s="19" cm="1">
        <f t="array" aca="1" ref="AP58" ca="1">INDIRECT(_xlfn.CONCAT(AP$4,"_d!",AP$1,$A58))</f>
        <v>492.331787109375</v>
      </c>
      <c r="AQ58" s="19" cm="1">
        <f t="array" aca="1" ref="AQ58" ca="1">INDIRECT(_xlfn.CONCAT(AQ$4,"_d!",AQ$1,$A58))</f>
        <v>458.35589599609375</v>
      </c>
      <c r="AR58" s="42">
        <f t="shared" ca="1" si="20"/>
        <v>469.49475036917937</v>
      </c>
      <c r="AS58" s="19" cm="1">
        <f t="array" aca="1" ref="AS58" ca="1">INDIRECT(_xlfn.CONCAT(AS$4,"_d!",AS$1,$A58))</f>
        <v>458.9661865234375</v>
      </c>
      <c r="AT58" s="19" cm="1">
        <f t="array" aca="1" ref="AT58" ca="1">INDIRECT(_xlfn.CONCAT(AT$4,"_d!",AT$1,$A58))</f>
        <v>478.01437377929688</v>
      </c>
      <c r="AU58" s="19" cm="1">
        <f t="array" aca="1" ref="AU58" ca="1">INDIRECT(_xlfn.CONCAT(AU$4,"_d!",AU$1,$A58))</f>
        <v>482.05313110351563</v>
      </c>
      <c r="AV58" s="19" cm="1">
        <f t="array" aca="1" ref="AV58" ca="1">INDIRECT(_xlfn.CONCAT(AV$4,"_d!",AV$1,$A58))</f>
        <v>489.56881713867188</v>
      </c>
      <c r="AW58" s="19" cm="1">
        <f t="array" aca="1" ref="AW58" ca="1">INDIRECT(_xlfn.CONCAT(AW$4,"_d!",AW$1,$A58))</f>
        <v>490.50167846679688</v>
      </c>
      <c r="AX58" s="19" cm="1">
        <f t="array" aca="1" ref="AX58" ca="1">INDIRECT(_xlfn.CONCAT(AX$4,"_d!",AX$1,$A58))</f>
        <v>458.00152587890625</v>
      </c>
      <c r="AY58" s="42">
        <f t="shared" ca="1" si="21"/>
        <v>470.09460044234061</v>
      </c>
      <c r="AZ58" s="19" cm="1">
        <f t="array" aca="1" ref="AZ58" ca="1">INDIRECT(_xlfn.CONCAT(AZ$4,"_d!",AZ$1,$A58))</f>
        <v>458.3172607421875</v>
      </c>
      <c r="BA58" s="19" cm="1">
        <f t="array" aca="1" ref="BA58" ca="1">INDIRECT(_xlfn.CONCAT(BA$4,"_d!",BA$1,$A58))</f>
        <v>476.90679931640625</v>
      </c>
      <c r="BB58" s="19" cm="1">
        <f t="array" aca="1" ref="BB58" ca="1">INDIRECT(_xlfn.CONCAT(BB$4,"_d!",BB$1,$A58))</f>
        <v>481.1263427734375</v>
      </c>
      <c r="BC58" s="19" cm="1">
        <f t="array" aca="1" ref="BC58" ca="1">INDIRECT(_xlfn.CONCAT(BC$4,"_d!",BC$1,$A58))</f>
        <v>482.88031005859375</v>
      </c>
      <c r="BD58" s="19" cm="1">
        <f t="array" aca="1" ref="BD58" ca="1">INDIRECT(_xlfn.CONCAT(BD$4,"_d!",BD$1,$A58))</f>
        <v>491.28396606445313</v>
      </c>
      <c r="BE58" s="19" cm="1">
        <f t="array" aca="1" ref="BE58" ca="1">INDIRECT(_xlfn.CONCAT(BE$4,"_d!",BE$1,$A58))</f>
        <v>462.48394775390625</v>
      </c>
      <c r="BF58" s="42">
        <f t="shared" ca="1" si="22"/>
        <v>469.39678588672308</v>
      </c>
      <c r="BG58" s="19" cm="1">
        <f t="array" aca="1" ref="BG58" ca="1">INDIRECT(_xlfn.CONCAT(BG$4,"_d!",BG$1,$A58))</f>
        <v>456.4447021484375</v>
      </c>
      <c r="BH58" s="19" cm="1">
        <f t="array" aca="1" ref="BH58" ca="1">INDIRECT(_xlfn.CONCAT(BH$4,"_d!",BH$1,$A58))</f>
        <v>475.08828735351563</v>
      </c>
      <c r="BI58" s="19" cm="1">
        <f t="array" aca="1" ref="BI58" ca="1">INDIRECT(_xlfn.CONCAT(BI$4,"_d!",BI$1,$A58))</f>
        <v>480.09658813476563</v>
      </c>
      <c r="BJ58" s="19" cm="1">
        <f t="array" aca="1" ref="BJ58" ca="1">INDIRECT(_xlfn.CONCAT(BJ$4,"_d!",BJ$1,$A58))</f>
        <v>481.43194580078125</v>
      </c>
      <c r="BK58" s="19" cm="1">
        <f t="array" aca="1" ref="BK58" ca="1">INDIRECT(_xlfn.CONCAT(BK$4,"_d!",BK$1,$A58))</f>
        <v>489.953369140625</v>
      </c>
      <c r="BL58" s="19" cm="1">
        <f t="array" aca="1" ref="BL58" ca="1">INDIRECT(_xlfn.CONCAT(BL$4,"_d!",BL$1,$A58))</f>
        <v>461.85696411132813</v>
      </c>
      <c r="BM58" s="42">
        <f t="shared" ca="1" si="23"/>
        <v>467.73093358260155</v>
      </c>
      <c r="BN58" s="19" cm="1">
        <f t="array" aca="1" ref="BN58" ca="1">INDIRECT(_xlfn.CONCAT(BN$4,"_d!",BN$1,$A58))</f>
        <v>455.37380981445313</v>
      </c>
      <c r="BO58" s="19" cm="1">
        <f t="array" aca="1" ref="BO58" ca="1">INDIRECT(_xlfn.CONCAT(BO$4,"_d!",BO$1,$A58))</f>
        <v>474.994873046875</v>
      </c>
      <c r="BP58" s="19" cm="1">
        <f t="array" aca="1" ref="BP58" ca="1">INDIRECT(_xlfn.CONCAT(BP$4,"_d!",BP$1,$A58))</f>
        <v>478.22906494140625</v>
      </c>
      <c r="BQ58" s="19" cm="1">
        <f t="array" aca="1" ref="BQ58" ca="1">INDIRECT(_xlfn.CONCAT(BQ$4,"_d!",BQ$1,$A58))</f>
        <v>482.54949951171875</v>
      </c>
      <c r="BR58" s="19" cm="1">
        <f t="array" aca="1" ref="BR58" ca="1">INDIRECT(_xlfn.CONCAT(BR$4,"_d!",BR$1,$A58))</f>
        <v>490.14785766601563</v>
      </c>
      <c r="BS58" s="19" cm="1">
        <f t="array" aca="1" ref="BS58" ca="1">INDIRECT(_xlfn.CONCAT(BS$4,"_d!",BS$1,$A58))</f>
        <v>462.028564453125</v>
      </c>
      <c r="BT58" s="42">
        <f t="shared" ca="1" si="24"/>
        <v>467.16393737929798</v>
      </c>
      <c r="BU58" s="42"/>
      <c r="BV58" s="45">
        <f t="shared" ca="1" si="25"/>
        <v>470.31137053896998</v>
      </c>
      <c r="BW58" s="45">
        <f t="shared" ca="1" si="26"/>
        <v>471.6075425711241</v>
      </c>
      <c r="BX58" s="45">
        <f t="shared" ca="1" si="27"/>
        <v>469.33628313646426</v>
      </c>
      <c r="BY58" s="45">
        <f t="shared" ca="1" si="28"/>
        <v>469.54536006384319</v>
      </c>
      <c r="BZ58" s="45">
        <f t="shared" ca="1" si="29"/>
        <v>470.44177439428995</v>
      </c>
      <c r="CA58" s="45">
        <f t="shared" ca="1" si="30"/>
        <v>469.49475036917937</v>
      </c>
      <c r="CB58" s="45">
        <f t="shared" ca="1" si="31"/>
        <v>470.09460044234061</v>
      </c>
      <c r="CC58" s="45">
        <f t="shared" ca="1" si="32"/>
        <v>469.39678588672308</v>
      </c>
      <c r="CD58" s="45">
        <f t="shared" ca="1" si="33"/>
        <v>467.73093358260155</v>
      </c>
      <c r="CE58" s="45">
        <f t="shared" ca="1" si="34"/>
        <v>467.16393737929798</v>
      </c>
      <c r="CF58" s="45" cm="1">
        <f t="array" aca="1" ref="CF58" ca="1">+SUMPRODUCT($BV$3:$CE$3/100,$BV58:$CE58)</f>
        <v>469.09230240444907</v>
      </c>
      <c r="CG58" s="24"/>
      <c r="CH58" s="24">
        <f t="shared" ca="1" si="51"/>
        <v>3.1120819419504508E-2</v>
      </c>
      <c r="CI58" s="24">
        <f t="shared" ca="1" si="51"/>
        <v>3.1641483709270002E-2</v>
      </c>
      <c r="CJ58" s="24">
        <f t="shared" ca="1" si="51"/>
        <v>3.1745065843009623E-2</v>
      </c>
      <c r="CK58" s="24">
        <f t="shared" ca="1" si="51"/>
        <v>3.2423916391870033E-2</v>
      </c>
      <c r="CL58" s="24">
        <f t="shared" ca="1" si="51"/>
        <v>3.2555274123143185E-2</v>
      </c>
      <c r="CM58" s="24">
        <f t="shared" ca="1" si="51"/>
        <v>3.2515872670696222E-2</v>
      </c>
      <c r="CN58" s="24">
        <f t="shared" ca="1" si="51"/>
        <v>3.3540299244156691E-2</v>
      </c>
      <c r="CO58" s="24">
        <f t="shared" ca="1" si="51"/>
        <v>3.3798986337153947E-2</v>
      </c>
      <c r="CP58" s="24">
        <f t="shared" ca="1" si="51"/>
        <v>3.3727930841058518E-2</v>
      </c>
      <c r="CQ58" s="24">
        <f t="shared" ca="1" si="50"/>
        <v>3.4341064825225809E-2</v>
      </c>
      <c r="CR58" s="24">
        <f t="shared" ca="1" si="50"/>
        <v>3.3076957048874256E-2</v>
      </c>
      <c r="CS58" s="24">
        <f>+[1]NAC!AX59</f>
        <v>3.1042470015524515E-2</v>
      </c>
      <c r="CT58" s="24"/>
      <c r="CU58" s="24">
        <f t="shared" ca="1" si="52"/>
        <v>0.48697959338978913</v>
      </c>
      <c r="CV58" s="24">
        <f t="shared" ca="1" si="53"/>
        <v>0.4906173403216243</v>
      </c>
      <c r="CW58" s="24">
        <f t="shared" ca="1" si="54"/>
        <v>0.48387955994484422</v>
      </c>
      <c r="CX58" s="24">
        <f t="shared" ca="1" si="55"/>
        <v>0.4902602406880221</v>
      </c>
      <c r="CY58" s="24">
        <f t="shared" ca="1" si="56"/>
        <v>0.48666888901571537</v>
      </c>
      <c r="CZ58" s="24">
        <f t="shared" ca="1" si="57"/>
        <v>0.48641016290832151</v>
      </c>
      <c r="DA58" s="24">
        <f t="shared" ca="1" si="58"/>
        <v>0.48895519471867388</v>
      </c>
      <c r="DB58" s="24">
        <f t="shared" ca="1" si="59"/>
        <v>0.48970717064612268</v>
      </c>
      <c r="DC58" s="24">
        <f t="shared" ca="1" si="60"/>
        <v>0.48515140979348281</v>
      </c>
      <c r="DD58" s="24">
        <f t="shared" ca="1" si="61"/>
        <v>0.48993216801104333</v>
      </c>
      <c r="DE58" s="48">
        <f t="shared" ca="1" si="62"/>
        <v>0.48797559183268668</v>
      </c>
      <c r="DF58" s="48">
        <f>+[1]NAC!AG59</f>
        <v>0.48844728646747448</v>
      </c>
      <c r="DG58" s="24">
        <f t="shared" ca="1" si="49"/>
        <v>-2.9525746212542003E-3</v>
      </c>
    </row>
    <row r="59" spans="1:111" x14ac:dyDescent="0.25">
      <c r="A59">
        <f t="shared" si="36"/>
        <v>86</v>
      </c>
      <c r="B59" s="35">
        <f>+NAC!A59</f>
        <v>44348</v>
      </c>
      <c r="C59" s="19" cm="1">
        <f t="array" aca="1" ref="C59" ca="1">INDIRECT(_xlfn.CONCAT(C$4,"_d!",C$1,$A59))</f>
        <v>475.68026733398438</v>
      </c>
      <c r="D59" s="19" cm="1">
        <f t="array" aca="1" ref="D59" ca="1">INDIRECT(_xlfn.CONCAT(D$4,"_d!",D$1,$A59))</f>
        <v>491.24139404296875</v>
      </c>
      <c r="E59" s="19" cm="1">
        <f t="array" aca="1" ref="E59" ca="1">INDIRECT(_xlfn.CONCAT(E$4,"_d!",E$1,$A59))</f>
        <v>501.00390625</v>
      </c>
      <c r="F59" s="19" cm="1">
        <f t="array" aca="1" ref="F59" ca="1">INDIRECT(_xlfn.CONCAT(F$4,"_d!",F$1,$A59))</f>
        <v>504.38595581054688</v>
      </c>
      <c r="G59" s="19" cm="1">
        <f t="array" aca="1" ref="G59" ca="1">INDIRECT(_xlfn.CONCAT(G$4,"_d!",G$1,$A59))</f>
        <v>509.17068481445313</v>
      </c>
      <c r="H59" s="19" cm="1">
        <f t="array" aca="1" ref="H59" ca="1">INDIRECT(_xlfn.CONCAT(H$4,"_d!",H$1,$A59))</f>
        <v>469.15728759765625</v>
      </c>
      <c r="I59" s="42">
        <f t="shared" ca="1" si="15"/>
        <v>485.54848423114794</v>
      </c>
      <c r="J59" s="19" cm="1">
        <f t="array" aca="1" ref="J59" ca="1">INDIRECT(_xlfn.CONCAT(J$4,"_d!",J$1,$A59))</f>
        <v>476.38055419921875</v>
      </c>
      <c r="K59" s="19" cm="1">
        <f t="array" aca="1" ref="K59" ca="1">INDIRECT(_xlfn.CONCAT(K$4,"_d!",K$1,$A59))</f>
        <v>495.27230834960938</v>
      </c>
      <c r="L59" s="19" cm="1">
        <f t="array" aca="1" ref="L59" ca="1">INDIRECT(_xlfn.CONCAT(L$4,"_d!",L$1,$A59))</f>
        <v>500.29840087890625</v>
      </c>
      <c r="M59" s="19" cm="1">
        <f t="array" aca="1" ref="M59" ca="1">INDIRECT(_xlfn.CONCAT(M$4,"_d!",M$1,$A59))</f>
        <v>501.22152709960938</v>
      </c>
      <c r="N59" s="19" cm="1">
        <f t="array" aca="1" ref="N59" ca="1">INDIRECT(_xlfn.CONCAT(N$4,"_d!",N$1,$A59))</f>
        <v>508.23162841796875</v>
      </c>
      <c r="O59" s="19" cm="1">
        <f t="array" aca="1" ref="O59" ca="1">INDIRECT(_xlfn.CONCAT(O$4,"_d!",O$1,$A59))</f>
        <v>470.00164794921875</v>
      </c>
      <c r="P59" s="42">
        <f t="shared" ca="1" si="16"/>
        <v>486.96615393037979</v>
      </c>
      <c r="Q59" s="19" cm="1">
        <f t="array" aca="1" ref="Q59" ca="1">INDIRECT(_xlfn.CONCAT(Q$4,"_d!",Q$1,$A59))</f>
        <v>473.1524658203125</v>
      </c>
      <c r="R59" s="19" cm="1">
        <f t="array" aca="1" ref="R59" ca="1">INDIRECT(_xlfn.CONCAT(R$4,"_d!",R$1,$A59))</f>
        <v>491.11129760742188</v>
      </c>
      <c r="S59" s="19" cm="1">
        <f t="array" aca="1" ref="S59" ca="1">INDIRECT(_xlfn.CONCAT(S$4,"_d!",S$1,$A59))</f>
        <v>499.05270385742188</v>
      </c>
      <c r="T59" s="19" cm="1">
        <f t="array" aca="1" ref="T59" ca="1">INDIRECT(_xlfn.CONCAT(T$4,"_d!",T$1,$A59))</f>
        <v>505.35739135742188</v>
      </c>
      <c r="U59" s="19" cm="1">
        <f t="array" aca="1" ref="U59" ca="1">INDIRECT(_xlfn.CONCAT(U$4,"_d!",U$1,$A59))</f>
        <v>508.21823120117188</v>
      </c>
      <c r="V59" s="19" cm="1">
        <f t="array" aca="1" ref="V59" ca="1">INDIRECT(_xlfn.CONCAT(V$4,"_d!",V$1,$A59))</f>
        <v>473.3780517578125</v>
      </c>
      <c r="W59" s="42">
        <f t="shared" ca="1" si="17"/>
        <v>484.49282762793706</v>
      </c>
      <c r="X59" s="19" cm="1">
        <f t="array" aca="1" ref="X59" ca="1">INDIRECT(_xlfn.CONCAT(X$4,"_d!",X$1,$A59))</f>
        <v>472.42230224609375</v>
      </c>
      <c r="Y59" s="19" cm="1">
        <f t="array" aca="1" ref="Y59" ca="1">INDIRECT(_xlfn.CONCAT(Y$4,"_d!",Y$1,$A59))</f>
        <v>492.26702880859375</v>
      </c>
      <c r="Z59" s="19" cm="1">
        <f t="array" aca="1" ref="Z59" ca="1">INDIRECT(_xlfn.CONCAT(Z$4,"_d!",Z$1,$A59))</f>
        <v>501.13568115234375</v>
      </c>
      <c r="AA59" s="19" cm="1">
        <f t="array" aca="1" ref="AA59" ca="1">INDIRECT(_xlfn.CONCAT(AA$4,"_d!",AA$1,$A59))</f>
        <v>499.842041015625</v>
      </c>
      <c r="AB59" s="19" cm="1">
        <f t="array" aca="1" ref="AB59" ca="1">INDIRECT(_xlfn.CONCAT(AB$4,"_d!",AB$1,$A59))</f>
        <v>510.92453002929688</v>
      </c>
      <c r="AC59" s="19" cm="1">
        <f t="array" aca="1" ref="AC59" ca="1">INDIRECT(_xlfn.CONCAT(AC$4,"_d!",AC$1,$A59))</f>
        <v>477.00924682617188</v>
      </c>
      <c r="AD59" s="42">
        <f t="shared" ca="1" si="18"/>
        <v>484.84450056356167</v>
      </c>
      <c r="AE59" s="19" cm="1">
        <f t="array" aca="1" ref="AE59" ca="1">INDIRECT(_xlfn.CONCAT(AE$4,"_d!",AE$1,$A59))</f>
        <v>473.40170288085938</v>
      </c>
      <c r="AF59" s="19" cm="1">
        <f t="array" aca="1" ref="AF59" ca="1">INDIRECT(_xlfn.CONCAT(AF$4,"_d!",AF$1,$A59))</f>
        <v>493.56768798828125</v>
      </c>
      <c r="AG59" s="19" cm="1">
        <f t="array" aca="1" ref="AG59" ca="1">INDIRECT(_xlfn.CONCAT(AG$4,"_d!",AG$1,$A59))</f>
        <v>500.25625610351563</v>
      </c>
      <c r="AH59" s="19" cm="1">
        <f t="array" aca="1" ref="AH59" ca="1">INDIRECT(_xlfn.CONCAT(AH$4,"_d!",AH$1,$A59))</f>
        <v>504.57952880859375</v>
      </c>
      <c r="AI59" s="19" cm="1">
        <f t="array" aca="1" ref="AI59" ca="1">INDIRECT(_xlfn.CONCAT(AI$4,"_d!",AI$1,$A59))</f>
        <v>507.05233764648438</v>
      </c>
      <c r="AJ59" s="19" cm="1">
        <f t="array" aca="1" ref="AJ59" ca="1">INDIRECT(_xlfn.CONCAT(AJ$4,"_d!",AJ$1,$A59))</f>
        <v>478.49554443359375</v>
      </c>
      <c r="AK59" s="42">
        <f t="shared" ca="1" si="19"/>
        <v>485.69002049168006</v>
      </c>
      <c r="AL59" s="19" cm="1">
        <f t="array" aca="1" ref="AL59" ca="1">INDIRECT(_xlfn.CONCAT(AL$4,"_d!",AL$1,$A59))</f>
        <v>472.25186157226563</v>
      </c>
      <c r="AM59" s="19" cm="1">
        <f t="array" aca="1" ref="AM59" ca="1">INDIRECT(_xlfn.CONCAT(AM$4,"_d!",AM$1,$A59))</f>
        <v>493.06704711914063</v>
      </c>
      <c r="AN59" s="19" cm="1">
        <f t="array" aca="1" ref="AN59" ca="1">INDIRECT(_xlfn.CONCAT(AN$4,"_d!",AN$1,$A59))</f>
        <v>498.583740234375</v>
      </c>
      <c r="AO59" s="19" cm="1">
        <f t="array" aca="1" ref="AO59" ca="1">INDIRECT(_xlfn.CONCAT(AO$4,"_d!",AO$1,$A59))</f>
        <v>498.82257080078125</v>
      </c>
      <c r="AP59" s="19" cm="1">
        <f t="array" aca="1" ref="AP59" ca="1">INDIRECT(_xlfn.CONCAT(AP$4,"_d!",AP$1,$A59))</f>
        <v>509.88052368164063</v>
      </c>
      <c r="AQ59" s="19" cm="1">
        <f t="array" aca="1" ref="AQ59" ca="1">INDIRECT(_xlfn.CONCAT(AQ$4,"_d!",AQ$1,$A59))</f>
        <v>473.87564086914063</v>
      </c>
      <c r="AR59" s="42">
        <f t="shared" ca="1" si="20"/>
        <v>484.54427989380781</v>
      </c>
      <c r="AS59" s="19" cm="1">
        <f t="array" aca="1" ref="AS59" ca="1">INDIRECT(_xlfn.CONCAT(AS$4,"_d!",AS$1,$A59))</f>
        <v>473.22073364257813</v>
      </c>
      <c r="AT59" s="19" cm="1">
        <f t="array" aca="1" ref="AT59" ca="1">INDIRECT(_xlfn.CONCAT(AT$4,"_d!",AT$1,$A59))</f>
        <v>493.50704956054688</v>
      </c>
      <c r="AU59" s="19" cm="1">
        <f t="array" aca="1" ref="AU59" ca="1">INDIRECT(_xlfn.CONCAT(AU$4,"_d!",AU$1,$A59))</f>
        <v>497.92922973632813</v>
      </c>
      <c r="AV59" s="19" cm="1">
        <f t="array" aca="1" ref="AV59" ca="1">INDIRECT(_xlfn.CONCAT(AV$4,"_d!",AV$1,$A59))</f>
        <v>503.76931762695313</v>
      </c>
      <c r="AW59" s="19" cm="1">
        <f t="array" aca="1" ref="AW59" ca="1">INDIRECT(_xlfn.CONCAT(AW$4,"_d!",AW$1,$A59))</f>
        <v>507.39694213867188</v>
      </c>
      <c r="AX59" s="19" cm="1">
        <f t="array" aca="1" ref="AX59" ca="1">INDIRECT(_xlfn.CONCAT(AX$4,"_d!",AX$1,$A59))</f>
        <v>473.92263793945313</v>
      </c>
      <c r="AY59" s="42">
        <f t="shared" ca="1" si="21"/>
        <v>485.13010973384604</v>
      </c>
      <c r="AZ59" s="19" cm="1">
        <f t="array" aca="1" ref="AZ59" ca="1">INDIRECT(_xlfn.CONCAT(AZ$4,"_d!",AZ$1,$A59))</f>
        <v>472.24758911132813</v>
      </c>
      <c r="BA59" s="19" cm="1">
        <f t="array" aca="1" ref="BA59" ca="1">INDIRECT(_xlfn.CONCAT(BA$4,"_d!",BA$1,$A59))</f>
        <v>492.41891479492188</v>
      </c>
      <c r="BB59" s="19" cm="1">
        <f t="array" aca="1" ref="BB59" ca="1">INDIRECT(_xlfn.CONCAT(BB$4,"_d!",BB$1,$A59))</f>
        <v>497.09912109375</v>
      </c>
      <c r="BC59" s="19" cm="1">
        <f t="array" aca="1" ref="BC59" ca="1">INDIRECT(_xlfn.CONCAT(BC$4,"_d!",BC$1,$A59))</f>
        <v>496.95684814453125</v>
      </c>
      <c r="BD59" s="19" cm="1">
        <f t="array" aca="1" ref="BD59" ca="1">INDIRECT(_xlfn.CONCAT(BD$4,"_d!",BD$1,$A59))</f>
        <v>508.23947143554688</v>
      </c>
      <c r="BE59" s="19" cm="1">
        <f t="array" aca="1" ref="BE59" ca="1">INDIRECT(_xlfn.CONCAT(BE$4,"_d!",BE$1,$A59))</f>
        <v>478.37863159179688</v>
      </c>
      <c r="BF59" s="42">
        <f t="shared" ca="1" si="22"/>
        <v>484.30173415532556</v>
      </c>
      <c r="BG59" s="19" cm="1">
        <f t="array" aca="1" ref="BG59" ca="1">INDIRECT(_xlfn.CONCAT(BG$4,"_d!",BG$1,$A59))</f>
        <v>470.08639526367188</v>
      </c>
      <c r="BH59" s="19" cm="1">
        <f t="array" aca="1" ref="BH59" ca="1">INDIRECT(_xlfn.CONCAT(BH$4,"_d!",BH$1,$A59))</f>
        <v>490.62985229492188</v>
      </c>
      <c r="BI59" s="19" cm="1">
        <f t="array" aca="1" ref="BI59" ca="1">INDIRECT(_xlfn.CONCAT(BI$4,"_d!",BI$1,$A59))</f>
        <v>496.01708984375</v>
      </c>
      <c r="BJ59" s="19" cm="1">
        <f t="array" aca="1" ref="BJ59" ca="1">INDIRECT(_xlfn.CONCAT(BJ$4,"_d!",BJ$1,$A59))</f>
        <v>495.43548583984375</v>
      </c>
      <c r="BK59" s="19" cm="1">
        <f t="array" aca="1" ref="BK59" ca="1">INDIRECT(_xlfn.CONCAT(BK$4,"_d!",BK$1,$A59))</f>
        <v>506.74636840820313</v>
      </c>
      <c r="BL59" s="19" cm="1">
        <f t="array" aca="1" ref="BL59" ca="1">INDIRECT(_xlfn.CONCAT(BL$4,"_d!",BL$1,$A59))</f>
        <v>477.8360595703125</v>
      </c>
      <c r="BM59" s="42">
        <f t="shared" ca="1" si="23"/>
        <v>482.50803171140365</v>
      </c>
      <c r="BN59" s="19" cm="1">
        <f t="array" aca="1" ref="BN59" ca="1">INDIRECT(_xlfn.CONCAT(BN$4,"_d!",BN$1,$A59))</f>
        <v>468.78121948242188</v>
      </c>
      <c r="BO59" s="19" cm="1">
        <f t="array" aca="1" ref="BO59" ca="1">INDIRECT(_xlfn.CONCAT(BO$4,"_d!",BO$1,$A59))</f>
        <v>490.47640991210938</v>
      </c>
      <c r="BP59" s="19" cm="1">
        <f t="array" aca="1" ref="BP59" ca="1">INDIRECT(_xlfn.CONCAT(BP$4,"_d!",BP$1,$A59))</f>
        <v>493.88803100585938</v>
      </c>
      <c r="BQ59" s="19" cm="1">
        <f t="array" aca="1" ref="BQ59" ca="1">INDIRECT(_xlfn.CONCAT(BQ$4,"_d!",BQ$1,$A59))</f>
        <v>496.01458740234375</v>
      </c>
      <c r="BR59" s="19" cm="1">
        <f t="array" aca="1" ref="BR59" ca="1">INDIRECT(_xlfn.CONCAT(BR$4,"_d!",BR$1,$A59))</f>
        <v>506.6444091796875</v>
      </c>
      <c r="BS59" s="19" cm="1">
        <f t="array" aca="1" ref="BS59" ca="1">INDIRECT(_xlfn.CONCAT(BS$4,"_d!",BS$1,$A59))</f>
        <v>477.78512573242188</v>
      </c>
      <c r="BT59" s="42">
        <f t="shared" ca="1" si="24"/>
        <v>481.74500606498304</v>
      </c>
      <c r="BU59" s="42"/>
      <c r="BV59" s="45">
        <f t="shared" ca="1" si="25"/>
        <v>485.54848423114794</v>
      </c>
      <c r="BW59" s="45">
        <f t="shared" ca="1" si="26"/>
        <v>486.96615393037979</v>
      </c>
      <c r="BX59" s="45">
        <f t="shared" ca="1" si="27"/>
        <v>484.49282762793706</v>
      </c>
      <c r="BY59" s="45">
        <f t="shared" ca="1" si="28"/>
        <v>484.84450056356167</v>
      </c>
      <c r="BZ59" s="45">
        <f t="shared" ca="1" si="29"/>
        <v>485.69002049168006</v>
      </c>
      <c r="CA59" s="45">
        <f t="shared" ca="1" si="30"/>
        <v>484.54427989380781</v>
      </c>
      <c r="CB59" s="45">
        <f t="shared" ca="1" si="31"/>
        <v>485.13010973384604</v>
      </c>
      <c r="CC59" s="45">
        <f t="shared" ca="1" si="32"/>
        <v>484.30173415532556</v>
      </c>
      <c r="CD59" s="45">
        <f t="shared" ca="1" si="33"/>
        <v>482.50803171140365</v>
      </c>
      <c r="CE59" s="45">
        <f t="shared" ca="1" si="34"/>
        <v>481.74500606498304</v>
      </c>
      <c r="CF59" s="45" cm="1">
        <f t="array" aca="1" ref="CF59" ca="1">+SUMPRODUCT($BV$3:$CE$3/100,$BV59:$CE59)</f>
        <v>484.0734148975082</v>
      </c>
      <c r="CG59" s="24"/>
      <c r="CH59" s="24">
        <f t="shared" ca="1" si="51"/>
        <v>3.2397927514949076E-2</v>
      </c>
      <c r="CI59" s="24">
        <f t="shared" ca="1" si="51"/>
        <v>3.2566509168880486E-2</v>
      </c>
      <c r="CJ59" s="24">
        <f t="shared" ca="1" si="51"/>
        <v>3.229357080638473E-2</v>
      </c>
      <c r="CK59" s="24">
        <f t="shared" ca="1" si="51"/>
        <v>3.2582880805463121E-2</v>
      </c>
      <c r="CL59" s="24">
        <f t="shared" ca="1" si="51"/>
        <v>3.2412610714732448E-2</v>
      </c>
      <c r="CM59" s="24">
        <f t="shared" ca="1" si="51"/>
        <v>3.2054734398615725E-2</v>
      </c>
      <c r="CN59" s="24">
        <f t="shared" ca="1" si="51"/>
        <v>3.1984007638797829E-2</v>
      </c>
      <c r="CO59" s="24">
        <f t="shared" ca="1" si="51"/>
        <v>3.1753409304765556E-2</v>
      </c>
      <c r="CP59" s="24">
        <f t="shared" ca="1" si="51"/>
        <v>3.1593159801547532E-2</v>
      </c>
      <c r="CQ59" s="24">
        <f t="shared" ca="1" si="50"/>
        <v>3.1211888416477818E-2</v>
      </c>
      <c r="CR59" s="24">
        <f t="shared" ca="1" si="50"/>
        <v>3.1936385262068212E-2</v>
      </c>
      <c r="CS59" s="24">
        <f>+[1]NAC!AX60</f>
        <v>3.2407015524217542E-2</v>
      </c>
      <c r="CT59" s="24"/>
      <c r="CU59" s="24">
        <f t="shared" ca="1" si="52"/>
        <v>0.50347842533882936</v>
      </c>
      <c r="CV59" s="24">
        <f t="shared" ca="1" si="53"/>
        <v>0.50615773469055836</v>
      </c>
      <c r="CW59" s="24">
        <f t="shared" ca="1" si="54"/>
        <v>0.49985090270324761</v>
      </c>
      <c r="CX59" s="24">
        <f t="shared" ca="1" si="55"/>
        <v>0.50527639935710678</v>
      </c>
      <c r="CY59" s="24">
        <f t="shared" ca="1" si="56"/>
        <v>0.5019457306915649</v>
      </c>
      <c r="CZ59" s="24">
        <f t="shared" ca="1" si="57"/>
        <v>0.50138384845917017</v>
      </c>
      <c r="DA59" s="24">
        <f t="shared" ca="1" si="58"/>
        <v>0.50328208740987668</v>
      </c>
      <c r="DB59" s="24">
        <f t="shared" ca="1" si="59"/>
        <v>0.50328251490604714</v>
      </c>
      <c r="DC59" s="24">
        <f t="shared" ca="1" si="60"/>
        <v>0.49862361096616969</v>
      </c>
      <c r="DD59" s="24">
        <f t="shared" ca="1" si="61"/>
        <v>0.5009464586757455</v>
      </c>
      <c r="DE59" s="48">
        <f t="shared" ca="1" si="62"/>
        <v>0.50201290562193535</v>
      </c>
      <c r="DF59" s="48">
        <f>+[1]NAC!AG60</f>
        <v>0.50200078391471603</v>
      </c>
      <c r="DG59" s="24">
        <f t="shared" ca="1" si="49"/>
        <v>2.5319666630838622E-3</v>
      </c>
    </row>
    <row r="60" spans="1:111" x14ac:dyDescent="0.25">
      <c r="A60">
        <f t="shared" si="36"/>
        <v>87</v>
      </c>
      <c r="B60" s="35">
        <f>+NAC!A60</f>
        <v>44378</v>
      </c>
      <c r="C60" s="19" cm="1">
        <f t="array" aca="1" ref="C60" ca="1">INDIRECT(_xlfn.CONCAT(C$4,"_d!",C$1,$A60))</f>
        <v>490.3311767578125</v>
      </c>
      <c r="D60" s="19" cm="1">
        <f t="array" aca="1" ref="D60" ca="1">INDIRECT(_xlfn.CONCAT(D$4,"_d!",D$1,$A60))</f>
        <v>505.13259887695313</v>
      </c>
      <c r="E60" s="19" cm="1">
        <f t="array" aca="1" ref="E60" ca="1">INDIRECT(_xlfn.CONCAT(E$4,"_d!",E$1,$A60))</f>
        <v>514.6533203125</v>
      </c>
      <c r="F60" s="19" cm="1">
        <f t="array" aca="1" ref="F60" ca="1">INDIRECT(_xlfn.CONCAT(F$4,"_d!",F$1,$A60))</f>
        <v>519.38238525390625</v>
      </c>
      <c r="G60" s="19" cm="1">
        <f t="array" aca="1" ref="G60" ca="1">INDIRECT(_xlfn.CONCAT(G$4,"_d!",G$1,$A60))</f>
        <v>525.1630859375</v>
      </c>
      <c r="H60" s="19" cm="1">
        <f t="array" aca="1" ref="H60" ca="1">INDIRECT(_xlfn.CONCAT(H$4,"_d!",H$1,$A60))</f>
        <v>485.42816162109375</v>
      </c>
      <c r="I60" s="42">
        <f t="shared" ca="1" si="15"/>
        <v>500.0657775172732</v>
      </c>
      <c r="J60" s="19" cm="1">
        <f t="array" aca="1" ref="J60" ca="1">INDIRECT(_xlfn.CONCAT(J$4,"_d!",J$1,$A60))</f>
        <v>490.94683837890625</v>
      </c>
      <c r="K60" s="19" cm="1">
        <f t="array" aca="1" ref="K60" ca="1">INDIRECT(_xlfn.CONCAT(K$4,"_d!",K$1,$A60))</f>
        <v>509.34246826171875</v>
      </c>
      <c r="L60" s="19" cm="1">
        <f t="array" aca="1" ref="L60" ca="1">INDIRECT(_xlfn.CONCAT(L$4,"_d!",L$1,$A60))</f>
        <v>513.92657470703125</v>
      </c>
      <c r="M60" s="19" cm="1">
        <f t="array" aca="1" ref="M60" ca="1">INDIRECT(_xlfn.CONCAT(M$4,"_d!",M$1,$A60))</f>
        <v>516.0616455078125</v>
      </c>
      <c r="N60" s="19" cm="1">
        <f t="array" aca="1" ref="N60" ca="1">INDIRECT(_xlfn.CONCAT(N$4,"_d!",N$1,$A60))</f>
        <v>524.38787841796875</v>
      </c>
      <c r="O60" s="19" cm="1">
        <f t="array" aca="1" ref="O60" ca="1">INDIRECT(_xlfn.CONCAT(O$4,"_d!",O$1,$A60))</f>
        <v>486.17974853515625</v>
      </c>
      <c r="P60" s="42">
        <f t="shared" ca="1" si="16"/>
        <v>501.50090200975546</v>
      </c>
      <c r="Q60" s="19" cm="1">
        <f t="array" aca="1" ref="Q60" ca="1">INDIRECT(_xlfn.CONCAT(Q$4,"_d!",Q$1,$A60))</f>
        <v>487.549072265625</v>
      </c>
      <c r="R60" s="19" cm="1">
        <f t="array" aca="1" ref="R60" ca="1">INDIRECT(_xlfn.CONCAT(R$4,"_d!",R$1,$A60))</f>
        <v>504.91415405273438</v>
      </c>
      <c r="S60" s="19" cm="1">
        <f t="array" aca="1" ref="S60" ca="1">INDIRECT(_xlfn.CONCAT(S$4,"_d!",S$1,$A60))</f>
        <v>512.85882568359375</v>
      </c>
      <c r="T60" s="19" cm="1">
        <f t="array" aca="1" ref="T60" ca="1">INDIRECT(_xlfn.CONCAT(T$4,"_d!",T$1,$A60))</f>
        <v>520.37933349609375</v>
      </c>
      <c r="U60" s="19" cm="1">
        <f t="array" aca="1" ref="U60" ca="1">INDIRECT(_xlfn.CONCAT(U$4,"_d!",U$1,$A60))</f>
        <v>524.2744140625</v>
      </c>
      <c r="V60" s="19" cm="1">
        <f t="array" aca="1" ref="V60" ca="1">INDIRECT(_xlfn.CONCAT(V$4,"_d!",V$1,$A60))</f>
        <v>489.49169921875</v>
      </c>
      <c r="W60" s="42">
        <f t="shared" ca="1" si="17"/>
        <v>498.87849736197967</v>
      </c>
      <c r="X60" s="19" cm="1">
        <f t="array" aca="1" ref="X60" ca="1">INDIRECT(_xlfn.CONCAT(X$4,"_d!",X$1,$A60))</f>
        <v>486.80746459960938</v>
      </c>
      <c r="Y60" s="19" cm="1">
        <f t="array" aca="1" ref="Y60" ca="1">INDIRECT(_xlfn.CONCAT(Y$4,"_d!",Y$1,$A60))</f>
        <v>506.0552978515625</v>
      </c>
      <c r="Z60" s="19" cm="1">
        <f t="array" aca="1" ref="Z60" ca="1">INDIRECT(_xlfn.CONCAT(Z$4,"_d!",Z$1,$A60))</f>
        <v>515.03668212890625</v>
      </c>
      <c r="AA60" s="19" cm="1">
        <f t="array" aca="1" ref="AA60" ca="1">INDIRECT(_xlfn.CONCAT(AA$4,"_d!",AA$1,$A60))</f>
        <v>514.77142333984375</v>
      </c>
      <c r="AB60" s="19" cm="1">
        <f t="array" aca="1" ref="AB60" ca="1">INDIRECT(_xlfn.CONCAT(AB$4,"_d!",AB$1,$A60))</f>
        <v>527.13836669921875</v>
      </c>
      <c r="AC60" s="19" cm="1">
        <f t="array" aca="1" ref="AC60" ca="1">INDIRECT(_xlfn.CONCAT(AC$4,"_d!",AC$1,$A60))</f>
        <v>492.966064453125</v>
      </c>
      <c r="AD60" s="42">
        <f t="shared" ca="1" si="18"/>
        <v>499.2238670009412</v>
      </c>
      <c r="AE60" s="19" cm="1">
        <f t="array" aca="1" ref="AE60" ca="1">INDIRECT(_xlfn.CONCAT(AE$4,"_d!",AE$1,$A60))</f>
        <v>487.9739990234375</v>
      </c>
      <c r="AF60" s="19" cm="1">
        <f t="array" aca="1" ref="AF60" ca="1">INDIRECT(_xlfn.CONCAT(AF$4,"_d!",AF$1,$A60))</f>
        <v>507.73373413085938</v>
      </c>
      <c r="AG60" s="19" cm="1">
        <f t="array" aca="1" ref="AG60" ca="1">INDIRECT(_xlfn.CONCAT(AG$4,"_d!",AG$1,$A60))</f>
        <v>514.249267578125</v>
      </c>
      <c r="AH60" s="19" cm="1">
        <f t="array" aca="1" ref="AH60" ca="1">INDIRECT(_xlfn.CONCAT(AH$4,"_d!",AH$1,$A60))</f>
        <v>519.5418701171875</v>
      </c>
      <c r="AI60" s="19" cm="1">
        <f t="array" aca="1" ref="AI60" ca="1">INDIRECT(_xlfn.CONCAT(AI$4,"_d!",AI$1,$A60))</f>
        <v>523.02362060546875</v>
      </c>
      <c r="AJ60" s="19" cm="1">
        <f t="array" aca="1" ref="AJ60" ca="1">INDIRECT(_xlfn.CONCAT(AJ$4,"_d!",AJ$1,$A60))</f>
        <v>494.646240234375</v>
      </c>
      <c r="AK60" s="42">
        <f t="shared" ca="1" si="19"/>
        <v>500.2790790401238</v>
      </c>
      <c r="AL60" s="19" cm="1">
        <f t="array" aca="1" ref="AL60" ca="1">INDIRECT(_xlfn.CONCAT(AL$4,"_d!",AL$1,$A60))</f>
        <v>486.8074951171875</v>
      </c>
      <c r="AM60" s="19" cm="1">
        <f t="array" aca="1" ref="AM60" ca="1">INDIRECT(_xlfn.CONCAT(AM$4,"_d!",AM$1,$A60))</f>
        <v>507.12188720703125</v>
      </c>
      <c r="AN60" s="19" cm="1">
        <f t="array" aca="1" ref="AN60" ca="1">INDIRECT(_xlfn.CONCAT(AN$4,"_d!",AN$1,$A60))</f>
        <v>512.48773193359375</v>
      </c>
      <c r="AO60" s="19" cm="1">
        <f t="array" aca="1" ref="AO60" ca="1">INDIRECT(_xlfn.CONCAT(AO$4,"_d!",AO$1,$A60))</f>
        <v>513.6796875</v>
      </c>
      <c r="AP60" s="19" cm="1">
        <f t="array" aca="1" ref="AP60" ca="1">INDIRECT(_xlfn.CONCAT(AP$4,"_d!",AP$1,$A60))</f>
        <v>526.1456298828125</v>
      </c>
      <c r="AQ60" s="19" cm="1">
        <f t="array" aca="1" ref="AQ60" ca="1">INDIRECT(_xlfn.CONCAT(AQ$4,"_d!",AQ$1,$A60))</f>
        <v>490.12075805664063</v>
      </c>
      <c r="AR60" s="42">
        <f t="shared" ca="1" si="20"/>
        <v>499.10169259905211</v>
      </c>
      <c r="AS60" s="19" cm="1">
        <f t="array" aca="1" ref="AS60" ca="1">INDIRECT(_xlfn.CONCAT(AS$4,"_d!",AS$1,$A60))</f>
        <v>487.51443481445313</v>
      </c>
      <c r="AT60" s="19" cm="1">
        <f t="array" aca="1" ref="AT60" ca="1">INDIRECT(_xlfn.CONCAT(AT$4,"_d!",AT$1,$A60))</f>
        <v>507.70980834960938</v>
      </c>
      <c r="AU60" s="19" cm="1">
        <f t="array" aca="1" ref="AU60" ca="1">INDIRECT(_xlfn.CONCAT(AU$4,"_d!",AU$1,$A60))</f>
        <v>511.69525146484375</v>
      </c>
      <c r="AV60" s="19" cm="1">
        <f t="array" aca="1" ref="AV60" ca="1">INDIRECT(_xlfn.CONCAT(AV$4,"_d!",AV$1,$A60))</f>
        <v>518.8062744140625</v>
      </c>
      <c r="AW60" s="19" cm="1">
        <f t="array" aca="1" ref="AW60" ca="1">INDIRECT(_xlfn.CONCAT(AW$4,"_d!",AW$1,$A60))</f>
        <v>523.3792724609375</v>
      </c>
      <c r="AX60" s="19" cm="1">
        <f t="array" aca="1" ref="AX60" ca="1">INDIRECT(_xlfn.CONCAT(AX$4,"_d!",AX$1,$A60))</f>
        <v>489.82305908203125</v>
      </c>
      <c r="AY60" s="42">
        <f t="shared" ca="1" si="21"/>
        <v>499.58200717604234</v>
      </c>
      <c r="AZ60" s="19" cm="1">
        <f t="array" aca="1" ref="AZ60" ca="1">INDIRECT(_xlfn.CONCAT(AZ$4,"_d!",AZ$1,$A60))</f>
        <v>486.68356323242188</v>
      </c>
      <c r="BA60" s="19" cm="1">
        <f t="array" aca="1" ref="BA60" ca="1">INDIRECT(_xlfn.CONCAT(BA$4,"_d!",BA$1,$A60))</f>
        <v>506.35971069335938</v>
      </c>
      <c r="BB60" s="19" cm="1">
        <f t="array" aca="1" ref="BB60" ca="1">INDIRECT(_xlfn.CONCAT(BB$4,"_d!",BB$1,$A60))</f>
        <v>510.98202514648438</v>
      </c>
      <c r="BC60" s="19" cm="1">
        <f t="array" aca="1" ref="BC60" ca="1">INDIRECT(_xlfn.CONCAT(BC$4,"_d!",BC$1,$A60))</f>
        <v>511.624267578125</v>
      </c>
      <c r="BD60" s="19" cm="1">
        <f t="array" aca="1" ref="BD60" ca="1">INDIRECT(_xlfn.CONCAT(BD$4,"_d!",BD$1,$A60))</f>
        <v>524.38336181640625</v>
      </c>
      <c r="BE60" s="19" cm="1">
        <f t="array" aca="1" ref="BE60" ca="1">INDIRECT(_xlfn.CONCAT(BE$4,"_d!",BE$1,$A60))</f>
        <v>494.370361328125</v>
      </c>
      <c r="BF60" s="42">
        <f t="shared" ca="1" si="22"/>
        <v>498.73778757490498</v>
      </c>
      <c r="BG60" s="19" cm="1">
        <f t="array" aca="1" ref="BG60" ca="1">INDIRECT(_xlfn.CONCAT(BG$4,"_d!",BG$1,$A60))</f>
        <v>484.81814575195313</v>
      </c>
      <c r="BH60" s="19" cm="1">
        <f t="array" aca="1" ref="BH60" ca="1">INDIRECT(_xlfn.CONCAT(BH$4,"_d!",BH$1,$A60))</f>
        <v>504.78399658203125</v>
      </c>
      <c r="BI60" s="19" cm="1">
        <f t="array" aca="1" ref="BI60" ca="1">INDIRECT(_xlfn.CONCAT(BI$4,"_d!",BI$1,$A60))</f>
        <v>509.791259765625</v>
      </c>
      <c r="BJ60" s="19" cm="1">
        <f t="array" aca="1" ref="BJ60" ca="1">INDIRECT(_xlfn.CONCAT(BJ$4,"_d!",BJ$1,$A60))</f>
        <v>509.862060546875</v>
      </c>
      <c r="BK60" s="19" cm="1">
        <f t="array" aca="1" ref="BK60" ca="1">INDIRECT(_xlfn.CONCAT(BK$4,"_d!",BK$1,$A60))</f>
        <v>523.000732421875</v>
      </c>
      <c r="BL60" s="19" cm="1">
        <f t="array" aca="1" ref="BL60" ca="1">INDIRECT(_xlfn.CONCAT(BL$4,"_d!",BL$1,$A60))</f>
        <v>493.60995483398438</v>
      </c>
      <c r="BM60" s="42">
        <f t="shared" ca="1" si="23"/>
        <v>497.11705591220777</v>
      </c>
      <c r="BN60" s="19" cm="1">
        <f t="array" aca="1" ref="BN60" ca="1">INDIRECT(_xlfn.CONCAT(BN$4,"_d!",BN$1,$A60))</f>
        <v>483.42034912109375</v>
      </c>
      <c r="BO60" s="19" cm="1">
        <f t="array" aca="1" ref="BO60" ca="1">INDIRECT(_xlfn.CONCAT(BO$4,"_d!",BO$1,$A60))</f>
        <v>504.45562744140625</v>
      </c>
      <c r="BP60" s="19" cm="1">
        <f t="array" aca="1" ref="BP60" ca="1">INDIRECT(_xlfn.CONCAT(BP$4,"_d!",BP$1,$A60))</f>
        <v>507.68270874023438</v>
      </c>
      <c r="BQ60" s="19" cm="1">
        <f t="array" aca="1" ref="BQ60" ca="1">INDIRECT(_xlfn.CONCAT(BQ$4,"_d!",BQ$1,$A60))</f>
        <v>511.219482421875</v>
      </c>
      <c r="BR60" s="19" cm="1">
        <f t="array" aca="1" ref="BR60" ca="1">INDIRECT(_xlfn.CONCAT(BR$4,"_d!",BR$1,$A60))</f>
        <v>522.6292724609375</v>
      </c>
      <c r="BS60" s="19" cm="1">
        <f t="array" aca="1" ref="BS60" ca="1">INDIRECT(_xlfn.CONCAT(BS$4,"_d!",BS$1,$A60))</f>
        <v>493.59326171875</v>
      </c>
      <c r="BT60" s="42">
        <f t="shared" ca="1" si="24"/>
        <v>496.27845440938341</v>
      </c>
      <c r="BU60" s="42"/>
      <c r="BV60" s="45">
        <f t="shared" ca="1" si="25"/>
        <v>500.0657775172732</v>
      </c>
      <c r="BW60" s="45">
        <f t="shared" ca="1" si="26"/>
        <v>501.50090200975546</v>
      </c>
      <c r="BX60" s="45">
        <f t="shared" ca="1" si="27"/>
        <v>498.87849736197967</v>
      </c>
      <c r="BY60" s="45">
        <f t="shared" ca="1" si="28"/>
        <v>499.2238670009412</v>
      </c>
      <c r="BZ60" s="45">
        <f t="shared" ca="1" si="29"/>
        <v>500.2790790401238</v>
      </c>
      <c r="CA60" s="45">
        <f t="shared" ca="1" si="30"/>
        <v>499.10169259905211</v>
      </c>
      <c r="CB60" s="45">
        <f t="shared" ca="1" si="31"/>
        <v>499.58200717604234</v>
      </c>
      <c r="CC60" s="45">
        <f t="shared" ca="1" si="32"/>
        <v>498.73778757490498</v>
      </c>
      <c r="CD60" s="45">
        <f t="shared" ca="1" si="33"/>
        <v>497.11705591220777</v>
      </c>
      <c r="CE60" s="45">
        <f t="shared" ca="1" si="34"/>
        <v>496.27845440938341</v>
      </c>
      <c r="CF60" s="45" cm="1">
        <f t="array" aca="1" ref="CF60" ca="1">+SUMPRODUCT($BV$3:$CE$3/100,$BV60:$CE60)</f>
        <v>498.57891141347312</v>
      </c>
      <c r="CG60" s="24"/>
      <c r="CH60" s="24">
        <f t="shared" ca="1" si="51"/>
        <v>2.9898751118774491E-2</v>
      </c>
      <c r="CI60" s="24">
        <f t="shared" ca="1" si="51"/>
        <v>2.9847552980968972E-2</v>
      </c>
      <c r="CJ60" s="24">
        <f t="shared" ca="1" si="51"/>
        <v>2.9692224350305496E-2</v>
      </c>
      <c r="CK60" s="24">
        <f t="shared" ca="1" si="51"/>
        <v>2.9657686991737764E-2</v>
      </c>
      <c r="CL60" s="24">
        <f t="shared" ca="1" si="51"/>
        <v>3.0037797634126395E-2</v>
      </c>
      <c r="CM60" s="24">
        <f t="shared" ca="1" si="51"/>
        <v>3.0043513687613155E-2</v>
      </c>
      <c r="CN60" s="24">
        <f t="shared" ca="1" si="51"/>
        <v>2.9789735067413003E-2</v>
      </c>
      <c r="CO60" s="24">
        <f t="shared" ca="1" si="51"/>
        <v>2.9807973834240942E-2</v>
      </c>
      <c r="CP60" s="24">
        <f t="shared" ca="1" si="51"/>
        <v>3.027726636795558E-2</v>
      </c>
      <c r="CQ60" s="24">
        <f t="shared" ca="1" si="50"/>
        <v>3.01683425078203E-2</v>
      </c>
      <c r="CR60" s="24">
        <f t="shared" ca="1" si="50"/>
        <v>2.9965488848496591E-2</v>
      </c>
      <c r="CS60" s="24">
        <f>+[1]NAC!AX61</f>
        <v>3.4063608020391101E-2</v>
      </c>
      <c r="CT60" s="24"/>
      <c r="CU60" s="24">
        <f t="shared" ca="1" si="52"/>
        <v>0.52053383714998103</v>
      </c>
      <c r="CV60" s="24">
        <f t="shared" ca="1" si="53"/>
        <v>0.52248867954280298</v>
      </c>
      <c r="CW60" s="24">
        <f t="shared" ca="1" si="54"/>
        <v>0.51620509989777008</v>
      </c>
      <c r="CX60" s="24">
        <f t="shared" ca="1" si="55"/>
        <v>0.52051274504942935</v>
      </c>
      <c r="CY60" s="24">
        <f t="shared" ca="1" si="56"/>
        <v>0.51804181977730202</v>
      </c>
      <c r="CZ60" s="24">
        <f t="shared" ca="1" si="57"/>
        <v>0.51725397180180477</v>
      </c>
      <c r="DA60" s="24">
        <f t="shared" ca="1" si="58"/>
        <v>0.51849096523832761</v>
      </c>
      <c r="DB60" s="24">
        <f t="shared" ca="1" si="59"/>
        <v>0.51812993837254728</v>
      </c>
      <c r="DC60" s="24">
        <f t="shared" ca="1" si="60"/>
        <v>0.5139557136858921</v>
      </c>
      <c r="DD60" s="24">
        <f t="shared" ca="1" si="61"/>
        <v>0.51423096984863315</v>
      </c>
      <c r="DE60" s="48">
        <f t="shared" ca="1" si="62"/>
        <v>0.51724740471548003</v>
      </c>
      <c r="DF60" s="48">
        <f>+[1]NAC!AG61</f>
        <v>0.51766171625105817</v>
      </c>
      <c r="DG60" s="24">
        <f t="shared" ca="1" si="49"/>
        <v>6.3028673013478809E-3</v>
      </c>
    </row>
    <row r="61" spans="1:111" x14ac:dyDescent="0.25">
      <c r="A61">
        <f t="shared" si="36"/>
        <v>88</v>
      </c>
      <c r="B61" s="35">
        <f>+NAC!A61</f>
        <v>44409</v>
      </c>
      <c r="C61" s="19" cm="1">
        <f t="array" aca="1" ref="C61" ca="1">INDIRECT(_xlfn.CONCAT(C$4,"_d!",C$1,$A61))</f>
        <v>501.66519165039063</v>
      </c>
      <c r="D61" s="19" cm="1">
        <f t="array" aca="1" ref="D61" ca="1">INDIRECT(_xlfn.CONCAT(D$4,"_d!",D$1,$A61))</f>
        <v>515.2781982421875</v>
      </c>
      <c r="E61" s="19" cm="1">
        <f t="array" aca="1" ref="E61" ca="1">INDIRECT(_xlfn.CONCAT(E$4,"_d!",E$1,$A61))</f>
        <v>525.85186767578125</v>
      </c>
      <c r="F61" s="19" cm="1">
        <f t="array" aca="1" ref="F61" ca="1">INDIRECT(_xlfn.CONCAT(F$4,"_d!",F$1,$A61))</f>
        <v>532.89422607421875</v>
      </c>
      <c r="G61" s="19" cm="1">
        <f t="array" aca="1" ref="G61" ca="1">INDIRECT(_xlfn.CONCAT(G$4,"_d!",G$1,$A61))</f>
        <v>533.39593505859375</v>
      </c>
      <c r="H61" s="19" cm="1">
        <f t="array" aca="1" ref="H61" ca="1">INDIRECT(_xlfn.CONCAT(H$4,"_d!",H$1,$A61))</f>
        <v>501.67205810546875</v>
      </c>
      <c r="I61" s="42">
        <f t="shared" ca="1" si="15"/>
        <v>511.19939088200647</v>
      </c>
      <c r="J61" s="19" cm="1">
        <f t="array" aca="1" ref="J61" ca="1">INDIRECT(_xlfn.CONCAT(J$4,"_d!",J$1,$A61))</f>
        <v>502.462890625</v>
      </c>
      <c r="K61" s="19" cm="1">
        <f t="array" aca="1" ref="K61" ca="1">INDIRECT(_xlfn.CONCAT(K$4,"_d!",K$1,$A61))</f>
        <v>519.86212158203125</v>
      </c>
      <c r="L61" s="19" cm="1">
        <f t="array" aca="1" ref="L61" ca="1">INDIRECT(_xlfn.CONCAT(L$4,"_d!",L$1,$A61))</f>
        <v>525.21759033203125</v>
      </c>
      <c r="M61" s="19" cm="1">
        <f t="array" aca="1" ref="M61" ca="1">INDIRECT(_xlfn.CONCAT(M$4,"_d!",M$1,$A61))</f>
        <v>529.60595703125</v>
      </c>
      <c r="N61" s="19" cm="1">
        <f t="array" aca="1" ref="N61" ca="1">INDIRECT(_xlfn.CONCAT(N$4,"_d!",N$1,$A61))</f>
        <v>532.9442138671875</v>
      </c>
      <c r="O61" s="19" cm="1">
        <f t="array" aca="1" ref="O61" ca="1">INDIRECT(_xlfn.CONCAT(O$4,"_d!",O$1,$A61))</f>
        <v>502.39797973632813</v>
      </c>
      <c r="P61" s="42">
        <f t="shared" ca="1" si="16"/>
        <v>512.86199472461817</v>
      </c>
      <c r="Q61" s="19" cm="1">
        <f t="array" aca="1" ref="Q61" ca="1">INDIRECT(_xlfn.CONCAT(Q$4,"_d!",Q$1,$A61))</f>
        <v>499.46160888671875</v>
      </c>
      <c r="R61" s="19" cm="1">
        <f t="array" aca="1" ref="R61" ca="1">INDIRECT(_xlfn.CONCAT(R$4,"_d!",R$1,$A61))</f>
        <v>515.34039306640625</v>
      </c>
      <c r="S61" s="19" cm="1">
        <f t="array" aca="1" ref="S61" ca="1">INDIRECT(_xlfn.CONCAT(S$4,"_d!",S$1,$A61))</f>
        <v>524.3690185546875</v>
      </c>
      <c r="T61" s="19" cm="1">
        <f t="array" aca="1" ref="T61" ca="1">INDIRECT(_xlfn.CONCAT(T$4,"_d!",T$1,$A61))</f>
        <v>534.11639404296875</v>
      </c>
      <c r="U61" s="19" cm="1">
        <f t="array" aca="1" ref="U61" ca="1">INDIRECT(_xlfn.CONCAT(U$4,"_d!",U$1,$A61))</f>
        <v>533.01513671875</v>
      </c>
      <c r="V61" s="19" cm="1">
        <f t="array" aca="1" ref="V61" ca="1">INDIRECT(_xlfn.CONCAT(V$4,"_d!",V$1,$A61))</f>
        <v>505.923828125</v>
      </c>
      <c r="W61" s="42">
        <f t="shared" ca="1" si="17"/>
        <v>510.43033771749583</v>
      </c>
      <c r="X61" s="19" cm="1">
        <f t="array" aca="1" ref="X61" ca="1">INDIRECT(_xlfn.CONCAT(X$4,"_d!",X$1,$A61))</f>
        <v>498.52447509765625</v>
      </c>
      <c r="Y61" s="19" cm="1">
        <f t="array" aca="1" ref="Y61" ca="1">INDIRECT(_xlfn.CONCAT(Y$4,"_d!",Y$1,$A61))</f>
        <v>517.19610595703125</v>
      </c>
      <c r="Z61" s="19" cm="1">
        <f t="array" aca="1" ref="Z61" ca="1">INDIRECT(_xlfn.CONCAT(Z$4,"_d!",Z$1,$A61))</f>
        <v>526.63226318359375</v>
      </c>
      <c r="AA61" s="19" cm="1">
        <f t="array" aca="1" ref="AA61" ca="1">INDIRECT(_xlfn.CONCAT(AA$4,"_d!",AA$1,$A61))</f>
        <v>528.642333984375</v>
      </c>
      <c r="AB61" s="19" cm="1">
        <f t="array" aca="1" ref="AB61" ca="1">INDIRECT(_xlfn.CONCAT(AB$4,"_d!",AB$1,$A61))</f>
        <v>536.25140380859375</v>
      </c>
      <c r="AC61" s="19" cm="1">
        <f t="array" aca="1" ref="AC61" ca="1">INDIRECT(_xlfn.CONCAT(AC$4,"_d!",AC$1,$A61))</f>
        <v>509.73098754882813</v>
      </c>
      <c r="AD61" s="42">
        <f t="shared" ca="1" si="18"/>
        <v>510.9780873552927</v>
      </c>
      <c r="AE61" s="19" cm="1">
        <f t="array" aca="1" ref="AE61" ca="1">INDIRECT(_xlfn.CONCAT(AE$4,"_d!",AE$1,$A61))</f>
        <v>499.8486328125</v>
      </c>
      <c r="AF61" s="19" cm="1">
        <f t="array" aca="1" ref="AF61" ca="1">INDIRECT(_xlfn.CONCAT(AF$4,"_d!",AF$1,$A61))</f>
        <v>519.02685546875</v>
      </c>
      <c r="AG61" s="19" cm="1">
        <f t="array" aca="1" ref="AG61" ca="1">INDIRECT(_xlfn.CONCAT(AG$4,"_d!",AG$1,$A61))</f>
        <v>526.35467529296875</v>
      </c>
      <c r="AH61" s="19" cm="1">
        <f t="array" aca="1" ref="AH61" ca="1">INDIRECT(_xlfn.CONCAT(AH$4,"_d!",AH$1,$A61))</f>
        <v>533.29351806640625</v>
      </c>
      <c r="AI61" s="19" cm="1">
        <f t="array" aca="1" ref="AI61" ca="1">INDIRECT(_xlfn.CONCAT(AI$4,"_d!",AI$1,$A61))</f>
        <v>532.21697998046875</v>
      </c>
      <c r="AJ61" s="19" cm="1">
        <f t="array" aca="1" ref="AJ61" ca="1">INDIRECT(_xlfn.CONCAT(AJ$4,"_d!",AJ$1,$A61))</f>
        <v>511.3935546875</v>
      </c>
      <c r="AK61" s="42">
        <f t="shared" ca="1" si="19"/>
        <v>512.18884215617391</v>
      </c>
      <c r="AL61" s="19" cm="1">
        <f t="array" aca="1" ref="AL61" ca="1">INDIRECT(_xlfn.CONCAT(AL$4,"_d!",AL$1,$A61))</f>
        <v>498.93545532226563</v>
      </c>
      <c r="AM61" s="19" cm="1">
        <f t="array" aca="1" ref="AM61" ca="1">INDIRECT(_xlfn.CONCAT(AM$4,"_d!",AM$1,$A61))</f>
        <v>518.4312744140625</v>
      </c>
      <c r="AN61" s="19" cm="1">
        <f t="array" aca="1" ref="AN61" ca="1">INDIRECT(_xlfn.CONCAT(AN$4,"_d!",AN$1,$A61))</f>
        <v>524.72076416015625</v>
      </c>
      <c r="AO61" s="19" cm="1">
        <f t="array" aca="1" ref="AO61" ca="1">INDIRECT(_xlfn.CONCAT(AO$4,"_d!",AO$1,$A61))</f>
        <v>527.59710693359375</v>
      </c>
      <c r="AP61" s="19" cm="1">
        <f t="array" aca="1" ref="AP61" ca="1">INDIRECT(_xlfn.CONCAT(AP$4,"_d!",AP$1,$A61))</f>
        <v>535.743408203125</v>
      </c>
      <c r="AQ61" s="19" cm="1">
        <f t="array" aca="1" ref="AQ61" ca="1">INDIRECT(_xlfn.CONCAT(AQ$4,"_d!",AQ$1,$A61))</f>
        <v>506.71551513671875</v>
      </c>
      <c r="AR61" s="42">
        <f t="shared" ca="1" si="20"/>
        <v>511.15927492883333</v>
      </c>
      <c r="AS61" s="19" cm="1">
        <f t="array" aca="1" ref="AS61" ca="1">INDIRECT(_xlfn.CONCAT(AS$4,"_d!",AS$1,$A61))</f>
        <v>499.96533203125</v>
      </c>
      <c r="AT61" s="19" cm="1">
        <f t="array" aca="1" ref="AT61" ca="1">INDIRECT(_xlfn.CONCAT(AT$4,"_d!",AT$1,$A61))</f>
        <v>519.15081787109375</v>
      </c>
      <c r="AU61" s="19" cm="1">
        <f t="array" aca="1" ref="AU61" ca="1">INDIRECT(_xlfn.CONCAT(AU$4,"_d!",AU$1,$A61))</f>
        <v>524.337646484375</v>
      </c>
      <c r="AV61" s="19" cm="1">
        <f t="array" aca="1" ref="AV61" ca="1">INDIRECT(_xlfn.CONCAT(AV$4,"_d!",AV$1,$A61))</f>
        <v>532.81671142578125</v>
      </c>
      <c r="AW61" s="19" cm="1">
        <f t="array" aca="1" ref="AW61" ca="1">INDIRECT(_xlfn.CONCAT(AW$4,"_d!",AW$1,$A61))</f>
        <v>533.376708984375</v>
      </c>
      <c r="AX61" s="19" cm="1">
        <f t="array" aca="1" ref="AX61" ca="1">INDIRECT(_xlfn.CONCAT(AX$4,"_d!",AX$1,$A61))</f>
        <v>506.29959106445313</v>
      </c>
      <c r="AY61" s="42">
        <f t="shared" ca="1" si="21"/>
        <v>511.87525489324241</v>
      </c>
      <c r="AZ61" s="19" cm="1">
        <f t="array" aca="1" ref="AZ61" ca="1">INDIRECT(_xlfn.CONCAT(AZ$4,"_d!",AZ$1,$A61))</f>
        <v>499.57315063476563</v>
      </c>
      <c r="BA61" s="19" cm="1">
        <f t="array" aca="1" ref="BA61" ca="1">INDIRECT(_xlfn.CONCAT(BA$4,"_d!",BA$1,$A61))</f>
        <v>518.15301513671875</v>
      </c>
      <c r="BB61" s="19" cm="1">
        <f t="array" aca="1" ref="BB61" ca="1">INDIRECT(_xlfn.CONCAT(BB$4,"_d!",BB$1,$A61))</f>
        <v>523.5791015625</v>
      </c>
      <c r="BC61" s="19" cm="1">
        <f t="array" aca="1" ref="BC61" ca="1">INDIRECT(_xlfn.CONCAT(BC$4,"_d!",BC$1,$A61))</f>
        <v>525.80792236328125</v>
      </c>
      <c r="BD61" s="19" cm="1">
        <f t="array" aca="1" ref="BD61" ca="1">INDIRECT(_xlfn.CONCAT(BD$4,"_d!",BD$1,$A61))</f>
        <v>534.43914794921875</v>
      </c>
      <c r="BE61" s="19" cm="1">
        <f t="array" aca="1" ref="BE61" ca="1">INDIRECT(_xlfn.CONCAT(BE$4,"_d!",BE$1,$A61))</f>
        <v>511.35903930664063</v>
      </c>
      <c r="BF61" s="42">
        <f t="shared" ca="1" si="22"/>
        <v>511.37431217632525</v>
      </c>
      <c r="BG61" s="19" cm="1">
        <f t="array" aca="1" ref="BG61" ca="1">INDIRECT(_xlfn.CONCAT(BG$4,"_d!",BG$1,$A61))</f>
        <v>497.84506225585938</v>
      </c>
      <c r="BH61" s="19" cm="1">
        <f t="array" aca="1" ref="BH61" ca="1">INDIRECT(_xlfn.CONCAT(BH$4,"_d!",BH$1,$A61))</f>
        <v>516.95452880859375</v>
      </c>
      <c r="BI61" s="19" cm="1">
        <f t="array" aca="1" ref="BI61" ca="1">INDIRECT(_xlfn.CONCAT(BI$4,"_d!",BI$1,$A61))</f>
        <v>522.28607177734375</v>
      </c>
      <c r="BJ61" s="19" cm="1">
        <f t="array" aca="1" ref="BJ61" ca="1">INDIRECT(_xlfn.CONCAT(BJ$4,"_d!",BJ$1,$A61))</f>
        <v>523.7325439453125</v>
      </c>
      <c r="BK61" s="19" cm="1">
        <f t="array" aca="1" ref="BK61" ca="1">INDIRECT(_xlfn.CONCAT(BK$4,"_d!",BK$1,$A61))</f>
        <v>533.33819580078125</v>
      </c>
      <c r="BL61" s="19" cm="1">
        <f t="array" aca="1" ref="BL61" ca="1">INDIRECT(_xlfn.CONCAT(BL$4,"_d!",BL$1,$A61))</f>
        <v>510.49667358398438</v>
      </c>
      <c r="BM61" s="42">
        <f t="shared" ca="1" si="23"/>
        <v>509.92555805001115</v>
      </c>
      <c r="BN61" s="19" cm="1">
        <f t="array" aca="1" ref="BN61" ca="1">INDIRECT(_xlfn.CONCAT(BN$4,"_d!",BN$1,$A61))</f>
        <v>496.93020629882813</v>
      </c>
      <c r="BO61" s="19" cm="1">
        <f t="array" aca="1" ref="BO61" ca="1">INDIRECT(_xlfn.CONCAT(BO$4,"_d!",BO$1,$A61))</f>
        <v>517.13360595703125</v>
      </c>
      <c r="BP61" s="19" cm="1">
        <f t="array" aca="1" ref="BP61" ca="1">INDIRECT(_xlfn.CONCAT(BP$4,"_d!",BP$1,$A61))</f>
        <v>520.75604248046875</v>
      </c>
      <c r="BQ61" s="19" cm="1">
        <f t="array" aca="1" ref="BQ61" ca="1">INDIRECT(_xlfn.CONCAT(BQ$4,"_d!",BQ$1,$A61))</f>
        <v>526.1165771484375</v>
      </c>
      <c r="BR61" s="19" cm="1">
        <f t="array" aca="1" ref="BR61" ca="1">INDIRECT(_xlfn.CONCAT(BR$4,"_d!",BR$1,$A61))</f>
        <v>533.24847412109375</v>
      </c>
      <c r="BS61" s="19" cm="1">
        <f t="array" aca="1" ref="BS61" ca="1">INDIRECT(_xlfn.CONCAT(BS$4,"_d!",BS$1,$A61))</f>
        <v>510.69534301757813</v>
      </c>
      <c r="BT61" s="42">
        <f t="shared" ca="1" si="24"/>
        <v>509.58125131167043</v>
      </c>
      <c r="BU61" s="42"/>
      <c r="BV61" s="45">
        <f t="shared" ca="1" si="25"/>
        <v>511.19939088200647</v>
      </c>
      <c r="BW61" s="45">
        <f t="shared" ca="1" si="26"/>
        <v>512.86199472461817</v>
      </c>
      <c r="BX61" s="45">
        <f t="shared" ca="1" si="27"/>
        <v>510.43033771749583</v>
      </c>
      <c r="BY61" s="45">
        <f t="shared" ca="1" si="28"/>
        <v>510.9780873552927</v>
      </c>
      <c r="BZ61" s="45">
        <f t="shared" ca="1" si="29"/>
        <v>512.18884215617391</v>
      </c>
      <c r="CA61" s="45">
        <f t="shared" ca="1" si="30"/>
        <v>511.15927492883333</v>
      </c>
      <c r="CB61" s="45">
        <f t="shared" ca="1" si="31"/>
        <v>511.87525489324241</v>
      </c>
      <c r="CC61" s="45">
        <f t="shared" ca="1" si="32"/>
        <v>511.37431217632525</v>
      </c>
      <c r="CD61" s="45">
        <f t="shared" ca="1" si="33"/>
        <v>509.92555805001115</v>
      </c>
      <c r="CE61" s="45">
        <f t="shared" ca="1" si="34"/>
        <v>509.58125131167043</v>
      </c>
      <c r="CF61" s="45" cm="1">
        <f t="array" aca="1" ref="CF61" ca="1">+SUMPRODUCT($BV$3:$CE$3/100,$BV61:$CE61)</f>
        <v>510.88941275535916</v>
      </c>
      <c r="CG61" s="24"/>
      <c r="CH61" s="24">
        <f t="shared" ca="1" si="51"/>
        <v>2.2264297749007067E-2</v>
      </c>
      <c r="CI61" s="24">
        <f t="shared" ca="1" si="51"/>
        <v>2.2654182015093838E-2</v>
      </c>
      <c r="CJ61" s="24">
        <f t="shared" ca="1" si="51"/>
        <v>2.3155618886364415E-2</v>
      </c>
      <c r="CK61" s="24">
        <f t="shared" ca="1" si="51"/>
        <v>2.3544988794234278E-2</v>
      </c>
      <c r="CL61" s="24">
        <f t="shared" ca="1" si="51"/>
        <v>2.3806238587672279E-2</v>
      </c>
      <c r="CM61" s="24">
        <f t="shared" ca="1" si="51"/>
        <v>2.4158568300964633E-2</v>
      </c>
      <c r="CN61" s="24">
        <f t="shared" ca="1" si="51"/>
        <v>2.4607066588905768E-2</v>
      </c>
      <c r="CO61" s="24">
        <f t="shared" ca="1" si="51"/>
        <v>2.5337010581983233E-2</v>
      </c>
      <c r="CP61" s="24">
        <f t="shared" ca="1" si="51"/>
        <v>2.5765565645901711E-2</v>
      </c>
      <c r="CQ61" s="24">
        <f t="shared" ca="1" si="50"/>
        <v>2.6805106657548761E-2</v>
      </c>
      <c r="CR61" s="24">
        <f t="shared" ca="1" si="50"/>
        <v>2.4691179390210705E-2</v>
      </c>
      <c r="CS61" s="24">
        <f>+[1]NAC!AX62</f>
        <v>1.4872325110008466E-2</v>
      </c>
      <c r="CT61" s="24"/>
      <c r="CU61" s="24">
        <f t="shared" ca="1" si="52"/>
        <v>0.51165729890642275</v>
      </c>
      <c r="CV61" s="24">
        <f t="shared" ca="1" si="53"/>
        <v>0.51446502086072377</v>
      </c>
      <c r="CW61" s="24">
        <f t="shared" ca="1" si="54"/>
        <v>0.50974773016395347</v>
      </c>
      <c r="CX61" s="24">
        <f t="shared" ca="1" si="55"/>
        <v>0.51482150751266764</v>
      </c>
      <c r="CY61" s="24">
        <f t="shared" ca="1" si="56"/>
        <v>0.51287894898264508</v>
      </c>
      <c r="CZ61" s="24">
        <f t="shared" ca="1" si="57"/>
        <v>0.51278908925748401</v>
      </c>
      <c r="DA61" s="24">
        <f t="shared" ca="1" si="58"/>
        <v>0.51487003639315509</v>
      </c>
      <c r="DB61" s="24">
        <f t="shared" ca="1" si="59"/>
        <v>0.51585325930130632</v>
      </c>
      <c r="DC61" s="24">
        <f t="shared" ca="1" si="60"/>
        <v>0.51268576392242582</v>
      </c>
      <c r="DD61" s="24">
        <f t="shared" ca="1" si="61"/>
        <v>0.51448349941856786</v>
      </c>
      <c r="DE61" s="48">
        <f t="shared" ca="1" si="62"/>
        <v>0.51364862163322145</v>
      </c>
      <c r="DF61" s="48">
        <f>+[1]NAC!AG62</f>
        <v>0.51423887270992519</v>
      </c>
      <c r="DG61" s="24">
        <f t="shared" ca="1" si="49"/>
        <v>-2.826200512145105E-3</v>
      </c>
    </row>
    <row r="62" spans="1:111" x14ac:dyDescent="0.25">
      <c r="A62">
        <f t="shared" si="36"/>
        <v>89</v>
      </c>
      <c r="B62" s="35">
        <f>+NAC!A62</f>
        <v>44440</v>
      </c>
      <c r="C62" s="19" cm="1">
        <f t="array" aca="1" ref="C62" ca="1">INDIRECT(_xlfn.CONCAT(C$4,"_d!",C$1,$A62))</f>
        <v>520.42303466796875</v>
      </c>
      <c r="D62" s="19" cm="1">
        <f t="array" aca="1" ref="D62" ca="1">INDIRECT(_xlfn.CONCAT(D$4,"_d!",D$1,$A62))</f>
        <v>532.6839599609375</v>
      </c>
      <c r="E62" s="19" cm="1">
        <f t="array" aca="1" ref="E62" ca="1">INDIRECT(_xlfn.CONCAT(E$4,"_d!",E$1,$A62))</f>
        <v>542.4942626953125</v>
      </c>
      <c r="F62" s="19" cm="1">
        <f t="array" aca="1" ref="F62" ca="1">INDIRECT(_xlfn.CONCAT(F$4,"_d!",F$1,$A62))</f>
        <v>547.711181640625</v>
      </c>
      <c r="G62" s="19" cm="1">
        <f t="array" aca="1" ref="G62" ca="1">INDIRECT(_xlfn.CONCAT(G$4,"_d!",G$1,$A62))</f>
        <v>548.94171142578125</v>
      </c>
      <c r="H62" s="19" cm="1">
        <f t="array" aca="1" ref="H62" ca="1">INDIRECT(_xlfn.CONCAT(H$4,"_d!",H$1,$A62))</f>
        <v>520.63616943359375</v>
      </c>
      <c r="I62" s="42">
        <f t="shared" ca="1" si="15"/>
        <v>528.99845957655384</v>
      </c>
      <c r="J62" s="19" cm="1">
        <f t="array" aca="1" ref="J62" ca="1">INDIRECT(_xlfn.CONCAT(J$4,"_d!",J$1,$A62))</f>
        <v>521.5653076171875</v>
      </c>
      <c r="K62" s="19" cm="1">
        <f t="array" aca="1" ref="K62" ca="1">INDIRECT(_xlfn.CONCAT(K$4,"_d!",K$1,$A62))</f>
        <v>537.43731689453125</v>
      </c>
      <c r="L62" s="19" cm="1">
        <f t="array" aca="1" ref="L62" ca="1">INDIRECT(_xlfn.CONCAT(L$4,"_d!",L$1,$A62))</f>
        <v>541.8409423828125</v>
      </c>
      <c r="M62" s="19" cm="1">
        <f t="array" aca="1" ref="M62" ca="1">INDIRECT(_xlfn.CONCAT(M$4,"_d!",M$1,$A62))</f>
        <v>544.533203125</v>
      </c>
      <c r="N62" s="19" cm="1">
        <f t="array" aca="1" ref="N62" ca="1">INDIRECT(_xlfn.CONCAT(N$4,"_d!",N$1,$A62))</f>
        <v>548.735107421875</v>
      </c>
      <c r="O62" s="19" cm="1">
        <f t="array" aca="1" ref="O62" ca="1">INDIRECT(_xlfn.CONCAT(O$4,"_d!",O$1,$A62))</f>
        <v>521.65509033203125</v>
      </c>
      <c r="P62" s="42">
        <f t="shared" ca="1" si="16"/>
        <v>530.90143714287694</v>
      </c>
      <c r="Q62" s="19" cm="1">
        <f t="array" aca="1" ref="Q62" ca="1">INDIRECT(_xlfn.CONCAT(Q$4,"_d!",Q$1,$A62))</f>
        <v>518.3240966796875</v>
      </c>
      <c r="R62" s="19" cm="1">
        <f t="array" aca="1" ref="R62" ca="1">INDIRECT(_xlfn.CONCAT(R$4,"_d!",R$1,$A62))</f>
        <v>532.71600341796875</v>
      </c>
      <c r="S62" s="19" cm="1">
        <f t="array" aca="1" ref="S62" ca="1">INDIRECT(_xlfn.CONCAT(S$4,"_d!",S$1,$A62))</f>
        <v>540.93621826171875</v>
      </c>
      <c r="T62" s="19" cm="1">
        <f t="array" aca="1" ref="T62" ca="1">INDIRECT(_xlfn.CONCAT(T$4,"_d!",T$1,$A62))</f>
        <v>548.79132080078125</v>
      </c>
      <c r="U62" s="19" cm="1">
        <f t="array" aca="1" ref="U62" ca="1">INDIRECT(_xlfn.CONCAT(U$4,"_d!",U$1,$A62))</f>
        <v>548.37841796875</v>
      </c>
      <c r="V62" s="19" cm="1">
        <f t="array" aca="1" ref="V62" ca="1">INDIRECT(_xlfn.CONCAT(V$4,"_d!",V$1,$A62))</f>
        <v>525.1536865234375</v>
      </c>
      <c r="W62" s="42">
        <f t="shared" ca="1" si="17"/>
        <v>528.25768511653212</v>
      </c>
      <c r="X62" s="19" cm="1">
        <f t="array" aca="1" ref="X62" ca="1">INDIRECT(_xlfn.CONCAT(X$4,"_d!",X$1,$A62))</f>
        <v>517.646728515625</v>
      </c>
      <c r="Y62" s="19" cm="1">
        <f t="array" aca="1" ref="Y62" ca="1">INDIRECT(_xlfn.CONCAT(Y$4,"_d!",Y$1,$A62))</f>
        <v>535.0670166015625</v>
      </c>
      <c r="Z62" s="19" cm="1">
        <f t="array" aca="1" ref="Z62" ca="1">INDIRECT(_xlfn.CONCAT(Z$4,"_d!",Z$1,$A62))</f>
        <v>542.90667724609375</v>
      </c>
      <c r="AA62" s="19" cm="1">
        <f t="array" aca="1" ref="AA62" ca="1">INDIRECT(_xlfn.CONCAT(AA$4,"_d!",AA$1,$A62))</f>
        <v>543.63037109375</v>
      </c>
      <c r="AB62" s="19" cm="1">
        <f t="array" aca="1" ref="AB62" ca="1">INDIRECT(_xlfn.CONCAT(AB$4,"_d!",AB$1,$A62))</f>
        <v>551.46051025390625</v>
      </c>
      <c r="AC62" s="19" cm="1">
        <f t="array" aca="1" ref="AC62" ca="1">INDIRECT(_xlfn.CONCAT(AC$4,"_d!",AC$1,$A62))</f>
        <v>528.78790283203125</v>
      </c>
      <c r="AD62" s="42">
        <f t="shared" ca="1" si="18"/>
        <v>529.05175359578504</v>
      </c>
      <c r="AE62" s="19" cm="1">
        <f t="array" aca="1" ref="AE62" ca="1">INDIRECT(_xlfn.CONCAT(AE$4,"_d!",AE$1,$A62))</f>
        <v>518.8232421875</v>
      </c>
      <c r="AF62" s="19" cm="1">
        <f t="array" aca="1" ref="AF62" ca="1">INDIRECT(_xlfn.CONCAT(AF$4,"_d!",AF$1,$A62))</f>
        <v>536.9271240234375</v>
      </c>
      <c r="AG62" s="19" cm="1">
        <f t="array" aca="1" ref="AG62" ca="1">INDIRECT(_xlfn.CONCAT(AG$4,"_d!",AG$1,$A62))</f>
        <v>542.89508056640625</v>
      </c>
      <c r="AH62" s="19" cm="1">
        <f t="array" aca="1" ref="AH62" ca="1">INDIRECT(_xlfn.CONCAT(AH$4,"_d!",AH$1,$A62))</f>
        <v>547.9544677734375</v>
      </c>
      <c r="AI62" s="19" cm="1">
        <f t="array" aca="1" ref="AI62" ca="1">INDIRECT(_xlfn.CONCAT(AI$4,"_d!",AI$1,$A62))</f>
        <v>547.49066162109375</v>
      </c>
      <c r="AJ62" s="19" cm="1">
        <f t="array" aca="1" ref="AJ62" ca="1">INDIRECT(_xlfn.CONCAT(AJ$4,"_d!",AJ$1,$A62))</f>
        <v>530.46856689453125</v>
      </c>
      <c r="AK62" s="42">
        <f t="shared" ca="1" si="19"/>
        <v>530.21872848318105</v>
      </c>
      <c r="AL62" s="19" cm="1">
        <f t="array" aca="1" ref="AL62" ca="1">INDIRECT(_xlfn.CONCAT(AL$4,"_d!",AL$1,$A62))</f>
        <v>517.83734130859375</v>
      </c>
      <c r="AM62" s="19" cm="1">
        <f t="array" aca="1" ref="AM62" ca="1">INDIRECT(_xlfn.CONCAT(AM$4,"_d!",AM$1,$A62))</f>
        <v>536.204833984375</v>
      </c>
      <c r="AN62" s="19" cm="1">
        <f t="array" aca="1" ref="AN62" ca="1">INDIRECT(_xlfn.CONCAT(AN$4,"_d!",AN$1,$A62))</f>
        <v>541.48175048828125</v>
      </c>
      <c r="AO62" s="19" cm="1">
        <f t="array" aca="1" ref="AO62" ca="1">INDIRECT(_xlfn.CONCAT(AO$4,"_d!",AO$1,$A62))</f>
        <v>542.77105712890625</v>
      </c>
      <c r="AP62" s="19" cm="1">
        <f t="array" aca="1" ref="AP62" ca="1">INDIRECT(_xlfn.CONCAT(AP$4,"_d!",AP$1,$A62))</f>
        <v>551.15069580078125</v>
      </c>
      <c r="AQ62" s="19" cm="1">
        <f t="array" aca="1" ref="AQ62" ca="1">INDIRECT(_xlfn.CONCAT(AQ$4,"_d!",AQ$1,$A62))</f>
        <v>526.0477294921875</v>
      </c>
      <c r="AR62" s="42">
        <f t="shared" ca="1" si="20"/>
        <v>529.17891282810047</v>
      </c>
      <c r="AS62" s="19" cm="1">
        <f t="array" aca="1" ref="AS62" ca="1">INDIRECT(_xlfn.CONCAT(AS$4,"_d!",AS$1,$A62))</f>
        <v>519.21246337890625</v>
      </c>
      <c r="AT62" s="19" cm="1">
        <f t="array" aca="1" ref="AT62" ca="1">INDIRECT(_xlfn.CONCAT(AT$4,"_d!",AT$1,$A62))</f>
        <v>536.84722900390625</v>
      </c>
      <c r="AU62" s="19" cm="1">
        <f t="array" aca="1" ref="AU62" ca="1">INDIRECT(_xlfn.CONCAT(AU$4,"_d!",AU$1,$A62))</f>
        <v>541.19622802734375</v>
      </c>
      <c r="AV62" s="19" cm="1">
        <f t="array" aca="1" ref="AV62" ca="1">INDIRECT(_xlfn.CONCAT(AV$4,"_d!",AV$1,$A62))</f>
        <v>547.69097900390625</v>
      </c>
      <c r="AW62" s="19" cm="1">
        <f t="array" aca="1" ref="AW62" ca="1">INDIRECT(_xlfn.CONCAT(AW$4,"_d!",AW$1,$A62))</f>
        <v>548.08123779296875</v>
      </c>
      <c r="AX62" s="19" cm="1">
        <f t="array" aca="1" ref="AX62" ca="1">INDIRECT(_xlfn.CONCAT(AX$4,"_d!",AX$1,$A62))</f>
        <v>525.49871826171875</v>
      </c>
      <c r="AY62" s="42">
        <f t="shared" ca="1" si="21"/>
        <v>529.96377895199498</v>
      </c>
      <c r="AZ62" s="19" cm="1">
        <f t="array" aca="1" ref="AZ62" ca="1">INDIRECT(_xlfn.CONCAT(AZ$4,"_d!",AZ$1,$A62))</f>
        <v>518.867431640625</v>
      </c>
      <c r="BA62" s="19" cm="1">
        <f t="array" aca="1" ref="BA62" ca="1">INDIRECT(_xlfn.CONCAT(BA$4,"_d!",BA$1,$A62))</f>
        <v>536.0118408203125</v>
      </c>
      <c r="BB62" s="19" cm="1">
        <f t="array" aca="1" ref="BB62" ca="1">INDIRECT(_xlfn.CONCAT(BB$4,"_d!",BB$1,$A62))</f>
        <v>540.26934814453125</v>
      </c>
      <c r="BC62" s="19" cm="1">
        <f t="array" aca="1" ref="BC62" ca="1">INDIRECT(_xlfn.CONCAT(BC$4,"_d!",BC$1,$A62))</f>
        <v>540.92584228515625</v>
      </c>
      <c r="BD62" s="19" cm="1">
        <f t="array" aca="1" ref="BD62" ca="1">INDIRECT(_xlfn.CONCAT(BD$4,"_d!",BD$1,$A62))</f>
        <v>549.1285400390625</v>
      </c>
      <c r="BE62" s="19" cm="1">
        <f t="array" aca="1" ref="BE62" ca="1">INDIRECT(_xlfn.CONCAT(BE$4,"_d!",BE$1,$A62))</f>
        <v>530.4945068359375</v>
      </c>
      <c r="BF62" s="42">
        <f t="shared" ca="1" si="22"/>
        <v>529.52951574370138</v>
      </c>
      <c r="BG62" s="19" cm="1">
        <f t="array" aca="1" ref="BG62" ca="1">INDIRECT(_xlfn.CONCAT(BG$4,"_d!",BG$1,$A62))</f>
        <v>516.9173583984375</v>
      </c>
      <c r="BH62" s="19" cm="1">
        <f t="array" aca="1" ref="BH62" ca="1">INDIRECT(_xlfn.CONCAT(BH$4,"_d!",BH$1,$A62))</f>
        <v>534.9552001953125</v>
      </c>
      <c r="BI62" s="19" cm="1">
        <f t="array" aca="1" ref="BI62" ca="1">INDIRECT(_xlfn.CONCAT(BI$4,"_d!",BI$1,$A62))</f>
        <v>538.72601318359375</v>
      </c>
      <c r="BJ62" s="19" cm="1">
        <f t="array" aca="1" ref="BJ62" ca="1">INDIRECT(_xlfn.CONCAT(BJ$4,"_d!",BJ$1,$A62))</f>
        <v>538.63311767578125</v>
      </c>
      <c r="BK62" s="19" cm="1">
        <f t="array" aca="1" ref="BK62" ca="1">INDIRECT(_xlfn.CONCAT(BK$4,"_d!",BK$1,$A62))</f>
        <v>547.8572998046875</v>
      </c>
      <c r="BL62" s="19" cm="1">
        <f t="array" aca="1" ref="BL62" ca="1">INDIRECT(_xlfn.CONCAT(BL$4,"_d!",BL$1,$A62))</f>
        <v>529.68212890625</v>
      </c>
      <c r="BM62" s="42">
        <f t="shared" ca="1" si="23"/>
        <v>527.99453977960741</v>
      </c>
      <c r="BN62" s="19" cm="1">
        <f t="array" aca="1" ref="BN62" ca="1">INDIRECT(_xlfn.CONCAT(BN$4,"_d!",BN$1,$A62))</f>
        <v>516.23480224609375</v>
      </c>
      <c r="BO62" s="19" cm="1">
        <f t="array" aca="1" ref="BO62" ca="1">INDIRECT(_xlfn.CONCAT(BO$4,"_d!",BO$1,$A62))</f>
        <v>535.29473876953125</v>
      </c>
      <c r="BP62" s="19" cm="1">
        <f t="array" aca="1" ref="BP62" ca="1">INDIRECT(_xlfn.CONCAT(BP$4,"_d!",BP$1,$A62))</f>
        <v>537.70977783203125</v>
      </c>
      <c r="BQ62" s="19" cm="1">
        <f t="array" aca="1" ref="BQ62" ca="1">INDIRECT(_xlfn.CONCAT(BQ$4,"_d!",BQ$1,$A62))</f>
        <v>541.2291259765625</v>
      </c>
      <c r="BR62" s="19" cm="1">
        <f t="array" aca="1" ref="BR62" ca="1">INDIRECT(_xlfn.CONCAT(BR$4,"_d!",BR$1,$A62))</f>
        <v>547.8841552734375</v>
      </c>
      <c r="BS62" s="19" cm="1">
        <f t="array" aca="1" ref="BS62" ca="1">INDIRECT(_xlfn.CONCAT(BS$4,"_d!",BS$1,$A62))</f>
        <v>530.0194091796875</v>
      </c>
      <c r="BT62" s="42">
        <f t="shared" ca="1" si="24"/>
        <v>527.86717747418902</v>
      </c>
      <c r="BU62" s="42"/>
      <c r="BV62" s="45">
        <f t="shared" ca="1" si="25"/>
        <v>528.99845957655384</v>
      </c>
      <c r="BW62" s="45">
        <f t="shared" ca="1" si="26"/>
        <v>530.90143714287694</v>
      </c>
      <c r="BX62" s="45">
        <f t="shared" ca="1" si="27"/>
        <v>528.25768511653212</v>
      </c>
      <c r="BY62" s="45">
        <f t="shared" ca="1" si="28"/>
        <v>529.05175359578504</v>
      </c>
      <c r="BZ62" s="45">
        <f t="shared" ca="1" si="29"/>
        <v>530.21872848318105</v>
      </c>
      <c r="CA62" s="45">
        <f t="shared" ca="1" si="30"/>
        <v>529.17891282810047</v>
      </c>
      <c r="CB62" s="45">
        <f t="shared" ca="1" si="31"/>
        <v>529.96377895199498</v>
      </c>
      <c r="CC62" s="45">
        <f t="shared" ca="1" si="32"/>
        <v>529.52951574370138</v>
      </c>
      <c r="CD62" s="45">
        <f t="shared" ca="1" si="33"/>
        <v>527.99453977960741</v>
      </c>
      <c r="CE62" s="45">
        <f t="shared" ca="1" si="34"/>
        <v>527.86717747418902</v>
      </c>
      <c r="CF62" s="45" cm="1">
        <f t="array" aca="1" ref="CF62" ca="1">+SUMPRODUCT($BV$3:$CE$3/100,$BV62:$CE62)</f>
        <v>528.96608507046733</v>
      </c>
      <c r="CG62" s="24"/>
      <c r="CH62" s="24">
        <f t="shared" ca="1" si="51"/>
        <v>3.4818250983901677E-2</v>
      </c>
      <c r="CI62" s="24">
        <f t="shared" ca="1" si="51"/>
        <v>3.5174067495379768E-2</v>
      </c>
      <c r="CJ62" s="24">
        <f t="shared" ca="1" si="51"/>
        <v>3.4926112500983653E-2</v>
      </c>
      <c r="CK62" s="24">
        <f t="shared" ca="1" si="51"/>
        <v>3.5370726627510729E-2</v>
      </c>
      <c r="CL62" s="24">
        <f t="shared" ca="1" si="51"/>
        <v>3.5201638229966692E-2</v>
      </c>
      <c r="CM62" s="24">
        <f t="shared" ca="1" si="51"/>
        <v>3.5252491313545908E-2</v>
      </c>
      <c r="CN62" s="24">
        <f t="shared" ca="1" si="51"/>
        <v>3.5337758342167014E-2</v>
      </c>
      <c r="CO62" s="24">
        <f t="shared" ca="1" si="51"/>
        <v>3.5502768001995477E-2</v>
      </c>
      <c r="CP62" s="24">
        <f t="shared" ca="1" si="51"/>
        <v>3.5434548130305998E-2</v>
      </c>
      <c r="CQ62" s="24">
        <f t="shared" ca="1" si="50"/>
        <v>3.5884220848883874E-2</v>
      </c>
      <c r="CR62" s="24">
        <f t="shared" ca="1" si="50"/>
        <v>3.5382749894181664E-2</v>
      </c>
      <c r="CS62" s="24">
        <f>+[1]NAC!AX63</f>
        <v>2.9484732416185322E-2</v>
      </c>
      <c r="CT62" s="24"/>
      <c r="CU62" s="24">
        <f t="shared" ca="1" si="52"/>
        <v>0.52019537507151736</v>
      </c>
      <c r="CV62" s="24">
        <f t="shared" ca="1" si="53"/>
        <v>0.52300749470826569</v>
      </c>
      <c r="CW62" s="24">
        <f t="shared" ca="1" si="54"/>
        <v>0.51906849733446903</v>
      </c>
      <c r="CX62" s="24">
        <f t="shared" ca="1" si="55"/>
        <v>0.52459940857261889</v>
      </c>
      <c r="CY62" s="24">
        <f t="shared" ca="1" si="56"/>
        <v>0.52261069340810495</v>
      </c>
      <c r="CZ62" s="24">
        <f t="shared" ca="1" si="57"/>
        <v>0.52315976175242085</v>
      </c>
      <c r="DA62" s="24">
        <f t="shared" ca="1" si="58"/>
        <v>0.52515246878989164</v>
      </c>
      <c r="DB62" s="24">
        <f t="shared" ca="1" si="59"/>
        <v>0.52679949293286743</v>
      </c>
      <c r="DC62" s="24">
        <f t="shared" ca="1" si="60"/>
        <v>0.52433167968170458</v>
      </c>
      <c r="DD62" s="24">
        <f t="shared" ca="1" si="61"/>
        <v>0.52678008793803754</v>
      </c>
      <c r="DE62" s="48">
        <f t="shared" ca="1" si="62"/>
        <v>0.52420359441103059</v>
      </c>
      <c r="DF62" s="48">
        <f>+[1]NAC!AG63</f>
        <v>0.52471217096959299</v>
      </c>
      <c r="DG62" s="24">
        <f t="shared" ca="1" si="49"/>
        <v>-6.5847128665201815E-3</v>
      </c>
    </row>
    <row r="63" spans="1:111" x14ac:dyDescent="0.25">
      <c r="A63">
        <f t="shared" si="36"/>
        <v>90</v>
      </c>
      <c r="B63" s="35">
        <f>+NAC!A63</f>
        <v>44470</v>
      </c>
      <c r="C63" s="19" cm="1">
        <f t="array" aca="1" ref="C63" ca="1">INDIRECT(_xlfn.CONCAT(C$4,"_d!",C$1,$A63))</f>
        <v>539.73046875</v>
      </c>
      <c r="D63" s="19" cm="1">
        <f t="array" aca="1" ref="D63" ca="1">INDIRECT(_xlfn.CONCAT(D$4,"_d!",D$1,$A63))</f>
        <v>550.83697509765625</v>
      </c>
      <c r="E63" s="19" cm="1">
        <f t="array" aca="1" ref="E63" ca="1">INDIRECT(_xlfn.CONCAT(E$4,"_d!",E$1,$A63))</f>
        <v>560.29736328125</v>
      </c>
      <c r="F63" s="19" cm="1">
        <f t="array" aca="1" ref="F63" ca="1">INDIRECT(_xlfn.CONCAT(F$4,"_d!",F$1,$A63))</f>
        <v>566.75347900390625</v>
      </c>
      <c r="G63" s="19" cm="1">
        <f t="array" aca="1" ref="G63" ca="1">INDIRECT(_xlfn.CONCAT(G$4,"_d!",G$1,$A63))</f>
        <v>565.2847900390625</v>
      </c>
      <c r="H63" s="19" cm="1">
        <f t="array" aca="1" ref="H63" ca="1">INDIRECT(_xlfn.CONCAT(H$4,"_d!",H$1,$A63))</f>
        <v>535.31512451171875</v>
      </c>
      <c r="I63" s="42">
        <f t="shared" ca="1" si="15"/>
        <v>547.3507115507748</v>
      </c>
      <c r="J63" s="19" cm="1">
        <f t="array" aca="1" ref="J63" ca="1">INDIRECT(_xlfn.CONCAT(J$4,"_d!",J$1,$A63))</f>
        <v>541.10601806640625</v>
      </c>
      <c r="K63" s="19" cm="1">
        <f t="array" aca="1" ref="K63" ca="1">INDIRECT(_xlfn.CONCAT(K$4,"_d!",K$1,$A63))</f>
        <v>555.75726318359375</v>
      </c>
      <c r="L63" s="19" cm="1">
        <f t="array" aca="1" ref="L63" ca="1">INDIRECT(_xlfn.CONCAT(L$4,"_d!",L$1,$A63))</f>
        <v>559.38775634765625</v>
      </c>
      <c r="M63" s="19" cm="1">
        <f t="array" aca="1" ref="M63" ca="1">INDIRECT(_xlfn.CONCAT(M$4,"_d!",M$1,$A63))</f>
        <v>563.45281982421875</v>
      </c>
      <c r="N63" s="19" cm="1">
        <f t="array" aca="1" ref="N63" ca="1">INDIRECT(_xlfn.CONCAT(N$4,"_d!",N$1,$A63))</f>
        <v>565.3492431640625</v>
      </c>
      <c r="O63" s="19" cm="1">
        <f t="array" aca="1" ref="O63" ca="1">INDIRECT(_xlfn.CONCAT(O$4,"_d!",O$1,$A63))</f>
        <v>536.6065673828125</v>
      </c>
      <c r="P63" s="42">
        <f t="shared" ca="1" si="16"/>
        <v>549.4168776152087</v>
      </c>
      <c r="Q63" s="19" cm="1">
        <f t="array" aca="1" ref="Q63" ca="1">INDIRECT(_xlfn.CONCAT(Q$4,"_d!",Q$1,$A63))</f>
        <v>537.63043212890625</v>
      </c>
      <c r="R63" s="19" cm="1">
        <f t="array" aca="1" ref="R63" ca="1">INDIRECT(_xlfn.CONCAT(R$4,"_d!",R$1,$A63))</f>
        <v>550.65704345703125</v>
      </c>
      <c r="S63" s="19" cm="1">
        <f t="array" aca="1" ref="S63" ca="1">INDIRECT(_xlfn.CONCAT(S$4,"_d!",S$1,$A63))</f>
        <v>558.2420654296875</v>
      </c>
      <c r="T63" s="19" cm="1">
        <f t="array" aca="1" ref="T63" ca="1">INDIRECT(_xlfn.CONCAT(T$4,"_d!",T$1,$A63))</f>
        <v>567.9915771484375</v>
      </c>
      <c r="U63" s="19" cm="1">
        <f t="array" aca="1" ref="U63" ca="1">INDIRECT(_xlfn.CONCAT(U$4,"_d!",U$1,$A63))</f>
        <v>565.13653564453125</v>
      </c>
      <c r="V63" s="19" cm="1">
        <f t="array" aca="1" ref="V63" ca="1">INDIRECT(_xlfn.CONCAT(V$4,"_d!",V$1,$A63))</f>
        <v>539.9893798828125</v>
      </c>
      <c r="W63" s="42">
        <f t="shared" ca="1" si="17"/>
        <v>546.54367497432679</v>
      </c>
      <c r="X63" s="19" cm="1">
        <f t="array" aca="1" ref="X63" ca="1">INDIRECT(_xlfn.CONCAT(X$4,"_d!",X$1,$A63))</f>
        <v>536.4219970703125</v>
      </c>
      <c r="Y63" s="19" cm="1">
        <f t="array" aca="1" ref="Y63" ca="1">INDIRECT(_xlfn.CONCAT(Y$4,"_d!",Y$1,$A63))</f>
        <v>553.36810302734375</v>
      </c>
      <c r="Z63" s="19" cm="1">
        <f t="array" aca="1" ref="Z63" ca="1">INDIRECT(_xlfn.CONCAT(Z$4,"_d!",Z$1,$A63))</f>
        <v>560.01239013671875</v>
      </c>
      <c r="AA63" s="19" cm="1">
        <f t="array" aca="1" ref="AA63" ca="1">INDIRECT(_xlfn.CONCAT(AA$4,"_d!",AA$1,$A63))</f>
        <v>562.50531005859375</v>
      </c>
      <c r="AB63" s="19" cm="1">
        <f t="array" aca="1" ref="AB63" ca="1">INDIRECT(_xlfn.CONCAT(AB$4,"_d!",AB$1,$A63))</f>
        <v>568.5477294921875</v>
      </c>
      <c r="AC63" s="19" cm="1">
        <f t="array" aca="1" ref="AC63" ca="1">INDIRECT(_xlfn.CONCAT(AC$4,"_d!",AC$1,$A63))</f>
        <v>543.76019287109375</v>
      </c>
      <c r="AD63" s="42">
        <f t="shared" ca="1" si="18"/>
        <v>547.22260175984115</v>
      </c>
      <c r="AE63" s="19" cm="1">
        <f t="array" aca="1" ref="AE63" ca="1">INDIRECT(_xlfn.CONCAT(AE$4,"_d!",AE$1,$A63))</f>
        <v>538.30029296875</v>
      </c>
      <c r="AF63" s="19" cm="1">
        <f t="array" aca="1" ref="AF63" ca="1">INDIRECT(_xlfn.CONCAT(AF$4,"_d!",AF$1,$A63))</f>
        <v>555.36260986328125</v>
      </c>
      <c r="AG63" s="19" cm="1">
        <f t="array" aca="1" ref="AG63" ca="1">INDIRECT(_xlfn.CONCAT(AG$4,"_d!",AG$1,$A63))</f>
        <v>560.02667236328125</v>
      </c>
      <c r="AH63" s="19" cm="1">
        <f t="array" aca="1" ref="AH63" ca="1">INDIRECT(_xlfn.CONCAT(AH$4,"_d!",AH$1,$A63))</f>
        <v>566.9122314453125</v>
      </c>
      <c r="AI63" s="19" cm="1">
        <f t="array" aca="1" ref="AI63" ca="1">INDIRECT(_xlfn.CONCAT(AI$4,"_d!",AI$1,$A63))</f>
        <v>564.36517333984375</v>
      </c>
      <c r="AJ63" s="19" cm="1">
        <f t="array" aca="1" ref="AJ63" ca="1">INDIRECT(_xlfn.CONCAT(AJ$4,"_d!",AJ$1,$A63))</f>
        <v>545.62652587890625</v>
      </c>
      <c r="AK63" s="42">
        <f t="shared" ca="1" si="19"/>
        <v>548.74203792316928</v>
      </c>
      <c r="AL63" s="19" cm="1">
        <f t="array" aca="1" ref="AL63" ca="1">INDIRECT(_xlfn.CONCAT(AL$4,"_d!",AL$1,$A63))</f>
        <v>536.8897705078125</v>
      </c>
      <c r="AM63" s="19" cm="1">
        <f t="array" aca="1" ref="AM63" ca="1">INDIRECT(_xlfn.CONCAT(AM$4,"_d!",AM$1,$A63))</f>
        <v>554.48272705078125</v>
      </c>
      <c r="AN63" s="19" cm="1">
        <f t="array" aca="1" ref="AN63" ca="1">INDIRECT(_xlfn.CONCAT(AN$4,"_d!",AN$1,$A63))</f>
        <v>558.45233154296875</v>
      </c>
      <c r="AO63" s="19" cm="1">
        <f t="array" aca="1" ref="AO63" ca="1">INDIRECT(_xlfn.CONCAT(AO$4,"_d!",AO$1,$A63))</f>
        <v>562.2138671875</v>
      </c>
      <c r="AP63" s="19" cm="1">
        <f t="array" aca="1" ref="AP63" ca="1">INDIRECT(_xlfn.CONCAT(AP$4,"_d!",AP$1,$A63))</f>
        <v>568.33221435546875</v>
      </c>
      <c r="AQ63" s="19" cm="1">
        <f t="array" aca="1" ref="AQ63" ca="1">INDIRECT(_xlfn.CONCAT(AQ$4,"_d!",AQ$1,$A63))</f>
        <v>541.0140380859375</v>
      </c>
      <c r="AR63" s="42">
        <f t="shared" ca="1" si="20"/>
        <v>547.48271836867229</v>
      </c>
      <c r="AS63" s="19" cm="1">
        <f t="array" aca="1" ref="AS63" ca="1">INDIRECT(_xlfn.CONCAT(AS$4,"_d!",AS$1,$A63))</f>
        <v>538.81201171875</v>
      </c>
      <c r="AT63" s="19" cm="1">
        <f t="array" aca="1" ref="AT63" ca="1">INDIRECT(_xlfn.CONCAT(AT$4,"_d!",AT$1,$A63))</f>
        <v>555.1007080078125</v>
      </c>
      <c r="AU63" s="19" cm="1">
        <f t="array" aca="1" ref="AU63" ca="1">INDIRECT(_xlfn.CONCAT(AU$4,"_d!",AU$1,$A63))</f>
        <v>558.0821533203125</v>
      </c>
      <c r="AV63" s="19" cm="1">
        <f t="array" aca="1" ref="AV63" ca="1">INDIRECT(_xlfn.CONCAT(AV$4,"_d!",AV$1,$A63))</f>
        <v>566.73193359375</v>
      </c>
      <c r="AW63" s="19" cm="1">
        <f t="array" aca="1" ref="AW63" ca="1">INDIRECT(_xlfn.CONCAT(AW$4,"_d!",AW$1,$A63))</f>
        <v>565.34051513671875</v>
      </c>
      <c r="AX63" s="19" cm="1">
        <f t="array" aca="1" ref="AX63" ca="1">INDIRECT(_xlfn.CONCAT(AX$4,"_d!",AX$1,$A63))</f>
        <v>540.35565185546875</v>
      </c>
      <c r="AY63" s="42">
        <f t="shared" ca="1" si="21"/>
        <v>548.47141433268303</v>
      </c>
      <c r="AZ63" s="19" cm="1">
        <f t="array" aca="1" ref="AZ63" ca="1">INDIRECT(_xlfn.CONCAT(AZ$4,"_d!",AZ$1,$A63))</f>
        <v>538.7020263671875</v>
      </c>
      <c r="BA63" s="19" cm="1">
        <f t="array" aca="1" ref="BA63" ca="1">INDIRECT(_xlfn.CONCAT(BA$4,"_d!",BA$1,$A63))</f>
        <v>554.22283935546875</v>
      </c>
      <c r="BB63" s="19" cm="1">
        <f t="array" aca="1" ref="BB63" ca="1">INDIRECT(_xlfn.CONCAT(BB$4,"_d!",BB$1,$A63))</f>
        <v>556.7518310546875</v>
      </c>
      <c r="BC63" s="19" cm="1">
        <f t="array" aca="1" ref="BC63" ca="1">INDIRECT(_xlfn.CONCAT(BC$4,"_d!",BC$1,$A63))</f>
        <v>560.01312255859375</v>
      </c>
      <c r="BD63" s="19" cm="1">
        <f t="array" aca="1" ref="BD63" ca="1">INDIRECT(_xlfn.CONCAT(BD$4,"_d!",BD$1,$A63))</f>
        <v>566.472412109375</v>
      </c>
      <c r="BE63" s="19" cm="1">
        <f t="array" aca="1" ref="BE63" ca="1">INDIRECT(_xlfn.CONCAT(BE$4,"_d!",BE$1,$A63))</f>
        <v>545.65399169921875</v>
      </c>
      <c r="BF63" s="42">
        <f t="shared" ca="1" si="22"/>
        <v>548.11962324943806</v>
      </c>
      <c r="BG63" s="19" cm="1">
        <f t="array" aca="1" ref="BG63" ca="1">INDIRECT(_xlfn.CONCAT(BG$4,"_d!",BG$1,$A63))</f>
        <v>536.4468994140625</v>
      </c>
      <c r="BH63" s="19" cm="1">
        <f t="array" aca="1" ref="BH63" ca="1">INDIRECT(_xlfn.CONCAT(BH$4,"_d!",BH$1,$A63))</f>
        <v>553.28839111328125</v>
      </c>
      <c r="BI63" s="19" cm="1">
        <f t="array" aca="1" ref="BI63" ca="1">INDIRECT(_xlfn.CONCAT(BI$4,"_d!",BI$1,$A63))</f>
        <v>554.935302734375</v>
      </c>
      <c r="BJ63" s="19" cm="1">
        <f t="array" aca="1" ref="BJ63" ca="1">INDIRECT(_xlfn.CONCAT(BJ$4,"_d!",BJ$1,$A63))</f>
        <v>557.0927734375</v>
      </c>
      <c r="BK63" s="19" cm="1">
        <f t="array" aca="1" ref="BK63" ca="1">INDIRECT(_xlfn.CONCAT(BK$4,"_d!",BK$1,$A63))</f>
        <v>565.4246826171875</v>
      </c>
      <c r="BL63" s="19" cm="1">
        <f t="array" aca="1" ref="BL63" ca="1">INDIRECT(_xlfn.CONCAT(BL$4,"_d!",BL$1,$A63))</f>
        <v>544.6727294921875</v>
      </c>
      <c r="BM63" s="42">
        <f t="shared" ca="1" si="23"/>
        <v>546.44693418265012</v>
      </c>
      <c r="BN63" s="19" cm="1">
        <f t="array" aca="1" ref="BN63" ca="1">INDIRECT(_xlfn.CONCAT(BN$4,"_d!",BN$1,$A63))</f>
        <v>536.0081787109375</v>
      </c>
      <c r="BO63" s="19" cm="1">
        <f t="array" aca="1" ref="BO63" ca="1">INDIRECT(_xlfn.CONCAT(BO$4,"_d!",BO$1,$A63))</f>
        <v>553.50146484375</v>
      </c>
      <c r="BP63" s="19" cm="1">
        <f t="array" aca="1" ref="BP63" ca="1">INDIRECT(_xlfn.CONCAT(BP$4,"_d!",BP$1,$A63))</f>
        <v>554.10943603515625</v>
      </c>
      <c r="BQ63" s="19" cm="1">
        <f t="array" aca="1" ref="BQ63" ca="1">INDIRECT(_xlfn.CONCAT(BQ$4,"_d!",BQ$1,$A63))</f>
        <v>561.78521728515625</v>
      </c>
      <c r="BR63" s="19" cm="1">
        <f t="array" aca="1" ref="BR63" ca="1">INDIRECT(_xlfn.CONCAT(BR$4,"_d!",BR$1,$A63))</f>
        <v>565.6002197265625</v>
      </c>
      <c r="BS63" s="19" cm="1">
        <f t="array" aca="1" ref="BS63" ca="1">INDIRECT(_xlfn.CONCAT(BS$4,"_d!",BS$1,$A63))</f>
        <v>545.05859375</v>
      </c>
      <c r="BT63" s="42">
        <f t="shared" ca="1" si="24"/>
        <v>546.50315331891966</v>
      </c>
      <c r="BU63" s="42"/>
      <c r="BV63" s="45">
        <f t="shared" ca="1" si="25"/>
        <v>547.3507115507748</v>
      </c>
      <c r="BW63" s="45">
        <f t="shared" ca="1" si="26"/>
        <v>549.4168776152087</v>
      </c>
      <c r="BX63" s="45">
        <f t="shared" ca="1" si="27"/>
        <v>546.54367497432679</v>
      </c>
      <c r="BY63" s="45">
        <f t="shared" ca="1" si="28"/>
        <v>547.22260175984115</v>
      </c>
      <c r="BZ63" s="45">
        <f t="shared" ca="1" si="29"/>
        <v>548.74203792316928</v>
      </c>
      <c r="CA63" s="45">
        <f t="shared" ca="1" si="30"/>
        <v>547.48271836867229</v>
      </c>
      <c r="CB63" s="45">
        <f t="shared" ca="1" si="31"/>
        <v>548.47141433268303</v>
      </c>
      <c r="CC63" s="45">
        <f t="shared" ca="1" si="32"/>
        <v>548.11962324943806</v>
      </c>
      <c r="CD63" s="45">
        <f t="shared" ca="1" si="33"/>
        <v>546.44693418265012</v>
      </c>
      <c r="CE63" s="45">
        <f t="shared" ca="1" si="34"/>
        <v>546.50315331891966</v>
      </c>
      <c r="CF63" s="45" cm="1">
        <f t="array" aca="1" ref="CF63" ca="1">+SUMPRODUCT($BV$3:$CE$3/100,$BV63:$CE63)</f>
        <v>547.4280786932178</v>
      </c>
      <c r="CG63" s="24"/>
      <c r="CH63" s="24">
        <f t="shared" ca="1" si="51"/>
        <v>3.4692448800155873E-2</v>
      </c>
      <c r="CI63" s="24">
        <f t="shared" ca="1" si="51"/>
        <v>3.4875476269145667E-2</v>
      </c>
      <c r="CJ63" s="24">
        <f t="shared" ca="1" si="51"/>
        <v>3.4615662721046547E-2</v>
      </c>
      <c r="CK63" s="24">
        <f t="shared" ca="1" si="51"/>
        <v>3.4346069246637967E-2</v>
      </c>
      <c r="CL63" s="24">
        <f t="shared" ca="1" si="51"/>
        <v>3.493522285223416E-2</v>
      </c>
      <c r="CM63" s="24">
        <f t="shared" ca="1" si="51"/>
        <v>3.458906826568442E-2</v>
      </c>
      <c r="CN63" s="24">
        <f t="shared" ca="1" si="51"/>
        <v>3.4922453412357557E-2</v>
      </c>
      <c r="CO63" s="24">
        <f t="shared" ca="1" si="51"/>
        <v>3.5106839095886189E-2</v>
      </c>
      <c r="CP63" s="24">
        <f t="shared" ca="1" si="51"/>
        <v>3.4948078081915357E-2</v>
      </c>
      <c r="CQ63" s="24">
        <f t="shared" ca="1" si="50"/>
        <v>3.5304289866823213E-2</v>
      </c>
      <c r="CR63" s="24">
        <f t="shared" ca="1" si="50"/>
        <v>3.4902036527145297E-2</v>
      </c>
      <c r="CS63" s="24">
        <f>+[1]NAC!AX64</f>
        <v>3.4135754854253575E-2</v>
      </c>
      <c r="CT63" s="24"/>
      <c r="CU63" s="24">
        <f t="shared" ca="1" si="52"/>
        <v>0.51276745432355098</v>
      </c>
      <c r="CV63" s="24">
        <f t="shared" ca="1" si="53"/>
        <v>0.51611759789748568</v>
      </c>
      <c r="CW63" s="24">
        <f t="shared" ca="1" si="54"/>
        <v>0.51351303155560157</v>
      </c>
      <c r="CX63" s="24">
        <f t="shared" ca="1" si="55"/>
        <v>0.51852056923805101</v>
      </c>
      <c r="CY63" s="24">
        <f t="shared" ca="1" si="56"/>
        <v>0.51783074098564352</v>
      </c>
      <c r="CZ63" s="24">
        <f t="shared" ca="1" si="57"/>
        <v>0.51845815843813114</v>
      </c>
      <c r="DA63" s="24">
        <f t="shared" ca="1" si="58"/>
        <v>0.52126766898984567</v>
      </c>
      <c r="DB63" s="24">
        <f t="shared" ca="1" si="59"/>
        <v>0.52350496489909615</v>
      </c>
      <c r="DC63" s="24">
        <f t="shared" ca="1" si="60"/>
        <v>0.52208704341089285</v>
      </c>
      <c r="DD63" s="24">
        <f t="shared" ca="1" si="61"/>
        <v>0.52529647963530191</v>
      </c>
      <c r="DE63" s="48">
        <f t="shared" ca="1" si="62"/>
        <v>0.52020167840194809</v>
      </c>
      <c r="DF63" s="48">
        <f>+[1]NAC!AG64</f>
        <v>0.5211165082286735</v>
      </c>
      <c r="DG63" s="24">
        <f t="shared" ca="1" si="49"/>
        <v>-1.252902531175093E-2</v>
      </c>
    </row>
    <row r="64" spans="1:111" x14ac:dyDescent="0.25">
      <c r="A64">
        <f t="shared" si="36"/>
        <v>91</v>
      </c>
      <c r="B64" s="35">
        <f>+NAC!A64</f>
        <v>44501</v>
      </c>
      <c r="C64" s="19" cm="1">
        <f t="array" aca="1" ref="C64" ca="1">INDIRECT(_xlfn.CONCAT(C$4,"_d!",C$1,$A64))</f>
        <v>551.16143798828125</v>
      </c>
      <c r="D64" s="19" cm="1">
        <f t="array" aca="1" ref="D64" ca="1">INDIRECT(_xlfn.CONCAT(D$4,"_d!",D$1,$A64))</f>
        <v>566.21710205078125</v>
      </c>
      <c r="E64" s="19" cm="1">
        <f t="array" aca="1" ref="E64" ca="1">INDIRECT(_xlfn.CONCAT(E$4,"_d!",E$1,$A64))</f>
        <v>575.07110595703125</v>
      </c>
      <c r="F64" s="19" cm="1">
        <f t="array" aca="1" ref="F64" ca="1">INDIRECT(_xlfn.CONCAT(F$4,"_d!",F$1,$A64))</f>
        <v>583.38665771484375</v>
      </c>
      <c r="G64" s="19" cm="1">
        <f t="array" aca="1" ref="G64" ca="1">INDIRECT(_xlfn.CONCAT(G$4,"_d!",G$1,$A64))</f>
        <v>579.966552734375</v>
      </c>
      <c r="H64" s="19" cm="1">
        <f t="array" aca="1" ref="H64" ca="1">INDIRECT(_xlfn.CONCAT(H$4,"_d!",H$1,$A64))</f>
        <v>546.19451904296875</v>
      </c>
      <c r="I64" s="42">
        <f t="shared" ca="1" si="15"/>
        <v>560.71585774890309</v>
      </c>
      <c r="J64" s="19" cm="1">
        <f t="array" aca="1" ref="J64" ca="1">INDIRECT(_xlfn.CONCAT(J$4,"_d!",J$1,$A64))</f>
        <v>552.37335205078125</v>
      </c>
      <c r="K64" s="19" cm="1">
        <f t="array" aca="1" ref="K64" ca="1">INDIRECT(_xlfn.CONCAT(K$4,"_d!",K$1,$A64))</f>
        <v>571.36822509765625</v>
      </c>
      <c r="L64" s="19" cm="1">
        <f t="array" aca="1" ref="L64" ca="1">INDIRECT(_xlfn.CONCAT(L$4,"_d!",L$1,$A64))</f>
        <v>574.22308349609375</v>
      </c>
      <c r="M64" s="19" cm="1">
        <f t="array" aca="1" ref="M64" ca="1">INDIRECT(_xlfn.CONCAT(M$4,"_d!",M$1,$A64))</f>
        <v>579.9954833984375</v>
      </c>
      <c r="N64" s="19" cm="1">
        <f t="array" aca="1" ref="N64" ca="1">INDIRECT(_xlfn.CONCAT(N$4,"_d!",N$1,$A64))</f>
        <v>580.068359375</v>
      </c>
      <c r="O64" s="19" cm="1">
        <f t="array" aca="1" ref="O64" ca="1">INDIRECT(_xlfn.CONCAT(O$4,"_d!",O$1,$A64))</f>
        <v>547.90863037109375</v>
      </c>
      <c r="P64" s="42">
        <f t="shared" ca="1" si="16"/>
        <v>562.81398388909736</v>
      </c>
      <c r="Q64" s="19" cm="1">
        <f t="array" aca="1" ref="Q64" ca="1">INDIRECT(_xlfn.CONCAT(Q$4,"_d!",Q$1,$A64))</f>
        <v>548.95501708984375</v>
      </c>
      <c r="R64" s="19" cm="1">
        <f t="array" aca="1" ref="R64" ca="1">INDIRECT(_xlfn.CONCAT(R$4,"_d!",R$1,$A64))</f>
        <v>566.08917236328125</v>
      </c>
      <c r="S64" s="19" cm="1">
        <f t="array" aca="1" ref="S64" ca="1">INDIRECT(_xlfn.CONCAT(S$4,"_d!",S$1,$A64))</f>
        <v>572.995849609375</v>
      </c>
      <c r="T64" s="19" cm="1">
        <f t="array" aca="1" ref="T64" ca="1">INDIRECT(_xlfn.CONCAT(T$4,"_d!",T$1,$A64))</f>
        <v>585.2313232421875</v>
      </c>
      <c r="U64" s="19" cm="1">
        <f t="array" aca="1" ref="U64" ca="1">INDIRECT(_xlfn.CONCAT(U$4,"_d!",U$1,$A64))</f>
        <v>579.99310302734375</v>
      </c>
      <c r="V64" s="19" cm="1">
        <f t="array" aca="1" ref="V64" ca="1">INDIRECT(_xlfn.CONCAT(V$4,"_d!",V$1,$A64))</f>
        <v>551.2886962890625</v>
      </c>
      <c r="W64" s="42">
        <f t="shared" ca="1" si="17"/>
        <v>559.94004121351782</v>
      </c>
      <c r="X64" s="19" cm="1">
        <f t="array" aca="1" ref="X64" ca="1">INDIRECT(_xlfn.CONCAT(X$4,"_d!",X$1,$A64))</f>
        <v>547.98382568359375</v>
      </c>
      <c r="Y64" s="19" cm="1">
        <f t="array" aca="1" ref="Y64" ca="1">INDIRECT(_xlfn.CONCAT(Y$4,"_d!",Y$1,$A64))</f>
        <v>569.1292724609375</v>
      </c>
      <c r="Z64" s="19" cm="1">
        <f t="array" aca="1" ref="Z64" ca="1">INDIRECT(_xlfn.CONCAT(Z$4,"_d!",Z$1,$A64))</f>
        <v>574.75732421875</v>
      </c>
      <c r="AA64" s="19" cm="1">
        <f t="array" aca="1" ref="AA64" ca="1">INDIRECT(_xlfn.CONCAT(AA$4,"_d!",AA$1,$A64))</f>
        <v>579.37994384765625</v>
      </c>
      <c r="AB64" s="19" cm="1">
        <f t="array" aca="1" ref="AB64" ca="1">INDIRECT(_xlfn.CONCAT(AB$4,"_d!",AB$1,$A64))</f>
        <v>583.612060546875</v>
      </c>
      <c r="AC64" s="19" cm="1">
        <f t="array" aca="1" ref="AC64" ca="1">INDIRECT(_xlfn.CONCAT(AC$4,"_d!",AC$1,$A64))</f>
        <v>555.41650390625</v>
      </c>
      <c r="AD64" s="42">
        <f t="shared" ca="1" si="18"/>
        <v>560.84603731202662</v>
      </c>
      <c r="AE64" s="19" cm="1">
        <f t="array" aca="1" ref="AE64" ca="1">INDIRECT(_xlfn.CONCAT(AE$4,"_d!",AE$1,$A64))</f>
        <v>550.2022705078125</v>
      </c>
      <c r="AF64" s="19" cm="1">
        <f t="array" aca="1" ref="AF64" ca="1">INDIRECT(_xlfn.CONCAT(AF$4,"_d!",AF$1,$A64))</f>
        <v>571.14569091796875</v>
      </c>
      <c r="AG64" s="19" cm="1">
        <f t="array" aca="1" ref="AG64" ca="1">INDIRECT(_xlfn.CONCAT(AG$4,"_d!",AG$1,$A64))</f>
        <v>574.72479248046875</v>
      </c>
      <c r="AH64" s="19" cm="1">
        <f t="array" aca="1" ref="AH64" ca="1">INDIRECT(_xlfn.CONCAT(AH$4,"_d!",AH$1,$A64))</f>
        <v>584.1260986328125</v>
      </c>
      <c r="AI64" s="19" cm="1">
        <f t="array" aca="1" ref="AI64" ca="1">INDIRECT(_xlfn.CONCAT(AI$4,"_d!",AI$1,$A64))</f>
        <v>579.15948486328125</v>
      </c>
      <c r="AJ64" s="19" cm="1">
        <f t="array" aca="1" ref="AJ64" ca="1">INDIRECT(_xlfn.CONCAT(AJ$4,"_d!",AJ$1,$A64))</f>
        <v>557.3768310546875</v>
      </c>
      <c r="AK64" s="42">
        <f t="shared" ca="1" si="19"/>
        <v>562.52106561110691</v>
      </c>
      <c r="AL64" s="19" cm="1">
        <f t="array" aca="1" ref="AL64" ca="1">INDIRECT(_xlfn.CONCAT(AL$4,"_d!",AL$1,$A64))</f>
        <v>548.60943603515625</v>
      </c>
      <c r="AM64" s="19" cm="1">
        <f t="array" aca="1" ref="AM64" ca="1">INDIRECT(_xlfn.CONCAT(AM$4,"_d!",AM$1,$A64))</f>
        <v>570.1793212890625</v>
      </c>
      <c r="AN64" s="19" cm="1">
        <f t="array" aca="1" ref="AN64" ca="1">INDIRECT(_xlfn.CONCAT(AN$4,"_d!",AN$1,$A64))</f>
        <v>573.2655029296875</v>
      </c>
      <c r="AO64" s="19" cm="1">
        <f t="array" aca="1" ref="AO64" ca="1">INDIRECT(_xlfn.CONCAT(AO$4,"_d!",AO$1,$A64))</f>
        <v>579.140869140625</v>
      </c>
      <c r="AP64" s="19" cm="1">
        <f t="array" aca="1" ref="AP64" ca="1">INDIRECT(_xlfn.CONCAT(AP$4,"_d!",AP$1,$A64))</f>
        <v>583.3563232421875</v>
      </c>
      <c r="AQ64" s="19" cm="1">
        <f t="array" aca="1" ref="AQ64" ca="1">INDIRECT(_xlfn.CONCAT(AQ$4,"_d!",AQ$1,$A64))</f>
        <v>552.48876953125</v>
      </c>
      <c r="AR64" s="42">
        <f t="shared" ca="1" si="20"/>
        <v>561.14809121330097</v>
      </c>
      <c r="AS64" s="19" cm="1">
        <f t="array" aca="1" ref="AS64" ca="1">INDIRECT(_xlfn.CONCAT(AS$4,"_d!",AS$1,$A64))</f>
        <v>550.8050537109375</v>
      </c>
      <c r="AT64" s="19" cm="1">
        <f t="array" aca="1" ref="AT64" ca="1">INDIRECT(_xlfn.CONCAT(AT$4,"_d!",AT$1,$A64))</f>
        <v>570.72216796875</v>
      </c>
      <c r="AU64" s="19" cm="1">
        <f t="array" aca="1" ref="AU64" ca="1">INDIRECT(_xlfn.CONCAT(AU$4,"_d!",AU$1,$A64))</f>
        <v>572.899169921875</v>
      </c>
      <c r="AV64" s="19" cm="1">
        <f t="array" aca="1" ref="AV64" ca="1">INDIRECT(_xlfn.CONCAT(AV$4,"_d!",AV$1,$A64))</f>
        <v>583.98773193359375</v>
      </c>
      <c r="AW64" s="19" cm="1">
        <f t="array" aca="1" ref="AW64" ca="1">INDIRECT(_xlfn.CONCAT(AW$4,"_d!",AW$1,$A64))</f>
        <v>580.51556396484375</v>
      </c>
      <c r="AX64" s="19" cm="1">
        <f t="array" aca="1" ref="AX64" ca="1">INDIRECT(_xlfn.CONCAT(AX$4,"_d!",AX$1,$A64))</f>
        <v>551.84918212890625</v>
      </c>
      <c r="AY64" s="42">
        <f t="shared" ca="1" si="21"/>
        <v>562.25609030197029</v>
      </c>
      <c r="AZ64" s="19" cm="1">
        <f t="array" aca="1" ref="AZ64" ca="1">INDIRECT(_xlfn.CONCAT(AZ$4,"_d!",AZ$1,$A64))</f>
        <v>550.95135498046875</v>
      </c>
      <c r="BA64" s="19" cm="1">
        <f t="array" aca="1" ref="BA64" ca="1">INDIRECT(_xlfn.CONCAT(BA$4,"_d!",BA$1,$A64))</f>
        <v>570.02239990234375</v>
      </c>
      <c r="BB64" s="19" cm="1">
        <f t="array" aca="1" ref="BB64" ca="1">INDIRECT(_xlfn.CONCAT(BB$4,"_d!",BB$1,$A64))</f>
        <v>571.55010986328125</v>
      </c>
      <c r="BC64" s="19" cm="1">
        <f t="array" aca="1" ref="BC64" ca="1">INDIRECT(_xlfn.CONCAT(BC$4,"_d!",BC$1,$A64))</f>
        <v>577.00128173828125</v>
      </c>
      <c r="BD64" s="19" cm="1">
        <f t="array" aca="1" ref="BD64" ca="1">INDIRECT(_xlfn.CONCAT(BD$4,"_d!",BD$1,$A64))</f>
        <v>581.85125732421875</v>
      </c>
      <c r="BE64" s="19" cm="1">
        <f t="array" aca="1" ref="BE64" ca="1">INDIRECT(_xlfn.CONCAT(BE$4,"_d!",BE$1,$A64))</f>
        <v>557.70404052734375</v>
      </c>
      <c r="BF64" s="42">
        <f t="shared" ca="1" si="22"/>
        <v>562.10549911508099</v>
      </c>
      <c r="BG64" s="19" cm="1">
        <f t="array" aca="1" ref="BG64" ca="1">INDIRECT(_xlfn.CONCAT(BG$4,"_d!",BG$1,$A64))</f>
        <v>548.646240234375</v>
      </c>
      <c r="BH64" s="19" cm="1">
        <f t="array" aca="1" ref="BH64" ca="1">INDIRECT(_xlfn.CONCAT(BH$4,"_d!",BH$1,$A64))</f>
        <v>569.1845703125</v>
      </c>
      <c r="BI64" s="19" cm="1">
        <f t="array" aca="1" ref="BI64" ca="1">INDIRECT(_xlfn.CONCAT(BI$4,"_d!",BI$1,$A64))</f>
        <v>569.6138916015625</v>
      </c>
      <c r="BJ64" s="19" cm="1">
        <f t="array" aca="1" ref="BJ64" ca="1">INDIRECT(_xlfn.CONCAT(BJ$4,"_d!",BJ$1,$A64))</f>
        <v>574.0802001953125</v>
      </c>
      <c r="BK64" s="19" cm="1">
        <f t="array" aca="1" ref="BK64" ca="1">INDIRECT(_xlfn.CONCAT(BK$4,"_d!",BK$1,$A64))</f>
        <v>580.76025390625</v>
      </c>
      <c r="BL64" s="19" cm="1">
        <f t="array" aca="1" ref="BL64" ca="1">INDIRECT(_xlfn.CONCAT(BL$4,"_d!",BL$1,$A64))</f>
        <v>556.619140625</v>
      </c>
      <c r="BM64" s="42">
        <f t="shared" ca="1" si="23"/>
        <v>560.42471443125339</v>
      </c>
      <c r="BN64" s="19" cm="1">
        <f t="array" aca="1" ref="BN64" ca="1">INDIRECT(_xlfn.CONCAT(BN$4,"_d!",BN$1,$A64))</f>
        <v>548.70318603515625</v>
      </c>
      <c r="BO64" s="19" cm="1">
        <f t="array" aca="1" ref="BO64" ca="1">INDIRECT(_xlfn.CONCAT(BO$4,"_d!",BO$1,$A64))</f>
        <v>569.28363037109375</v>
      </c>
      <c r="BP64" s="19" cm="1">
        <f t="array" aca="1" ref="BP64" ca="1">INDIRECT(_xlfn.CONCAT(BP$4,"_d!",BP$1,$A64))</f>
        <v>568.8603515625</v>
      </c>
      <c r="BQ64" s="19" cm="1">
        <f t="array" aca="1" ref="BQ64" ca="1">INDIRECT(_xlfn.CONCAT(BQ$4,"_d!",BQ$1,$A64))</f>
        <v>580.05029296875</v>
      </c>
      <c r="BR64" s="19" cm="1">
        <f t="array" aca="1" ref="BR64" ca="1">INDIRECT(_xlfn.CONCAT(BR$4,"_d!",BR$1,$A64))</f>
        <v>580.91387939453125</v>
      </c>
      <c r="BS64" s="19" cm="1">
        <f t="array" aca="1" ref="BS64" ca="1">INDIRECT(_xlfn.CONCAT(BS$4,"_d!",BS$1,$A64))</f>
        <v>557.19073486328125</v>
      </c>
      <c r="BT64" s="42">
        <f t="shared" ca="1" si="24"/>
        <v>560.73064870297924</v>
      </c>
      <c r="BU64" s="42"/>
      <c r="BV64" s="45">
        <f t="shared" ca="1" si="25"/>
        <v>560.71585774890309</v>
      </c>
      <c r="BW64" s="45">
        <f t="shared" ca="1" si="26"/>
        <v>562.81398388909736</v>
      </c>
      <c r="BX64" s="45">
        <f t="shared" ca="1" si="27"/>
        <v>559.94004121351782</v>
      </c>
      <c r="BY64" s="45">
        <f t="shared" ca="1" si="28"/>
        <v>560.84603731202662</v>
      </c>
      <c r="BZ64" s="45">
        <f t="shared" ca="1" si="29"/>
        <v>562.52106561110691</v>
      </c>
      <c r="CA64" s="45">
        <f t="shared" ca="1" si="30"/>
        <v>561.14809121330097</v>
      </c>
      <c r="CB64" s="45">
        <f t="shared" ca="1" si="31"/>
        <v>562.25609030197029</v>
      </c>
      <c r="CC64" s="45">
        <f t="shared" ca="1" si="32"/>
        <v>562.10549911508099</v>
      </c>
      <c r="CD64" s="45">
        <f t="shared" ca="1" si="33"/>
        <v>560.42471443125339</v>
      </c>
      <c r="CE64" s="45">
        <f t="shared" ca="1" si="34"/>
        <v>560.73064870297924</v>
      </c>
      <c r="CF64" s="45" cm="1">
        <f t="array" aca="1" ref="CF64" ca="1">+SUMPRODUCT($BV$3:$CE$3/100,$BV64:$CE64)</f>
        <v>561.24032342862677</v>
      </c>
      <c r="CG64" s="24"/>
      <c r="CH64" s="24">
        <f t="shared" ca="1" si="51"/>
        <v>2.4417884029531267E-2</v>
      </c>
      <c r="CI64" s="24">
        <f t="shared" ca="1" si="51"/>
        <v>2.4384227750774423E-2</v>
      </c>
      <c r="CJ64" s="24">
        <f t="shared" ca="1" si="51"/>
        <v>2.4511062615115486E-2</v>
      </c>
      <c r="CK64" s="24">
        <f t="shared" ca="1" si="51"/>
        <v>2.4895601001079237E-2</v>
      </c>
      <c r="CL64" s="24">
        <f t="shared" ca="1" si="51"/>
        <v>2.5110209781060933E-2</v>
      </c>
      <c r="CM64" s="24">
        <f t="shared" ca="1" si="51"/>
        <v>2.4960372969118128E-2</v>
      </c>
      <c r="CN64" s="24">
        <f t="shared" ca="1" si="51"/>
        <v>2.5132897739180926E-2</v>
      </c>
      <c r="CO64" s="24">
        <f t="shared" ca="1" si="51"/>
        <v>2.551610136256377E-2</v>
      </c>
      <c r="CP64" s="24">
        <f t="shared" ca="1" si="51"/>
        <v>2.5579391838862708E-2</v>
      </c>
      <c r="CQ64" s="24">
        <f t="shared" ca="1" si="50"/>
        <v>2.6033693122639479E-2</v>
      </c>
      <c r="CR64" s="24">
        <f t="shared" ca="1" si="50"/>
        <v>2.5231158709251078E-2</v>
      </c>
      <c r="CS64" s="24">
        <f>+[1]NAC!AX65</f>
        <v>2.1215758130852302E-2</v>
      </c>
      <c r="CT64" s="24"/>
      <c r="CU64" s="24">
        <f t="shared" ca="1" si="52"/>
        <v>0.50402920974426979</v>
      </c>
      <c r="CV64" s="24">
        <f t="shared" ca="1" si="53"/>
        <v>0.50685187172759782</v>
      </c>
      <c r="CW64" s="24">
        <f t="shared" ca="1" si="54"/>
        <v>0.50488825926816361</v>
      </c>
      <c r="CX64" s="24">
        <f t="shared" ca="1" si="55"/>
        <v>0.50958577877909894</v>
      </c>
      <c r="CY64" s="24">
        <f t="shared" ca="1" si="56"/>
        <v>0.50945170465862666</v>
      </c>
      <c r="CZ64" s="24">
        <f t="shared" ca="1" si="57"/>
        <v>0.50988261988735717</v>
      </c>
      <c r="DA64" s="24">
        <f t="shared" ca="1" si="58"/>
        <v>0.51196147575052886</v>
      </c>
      <c r="DB64" s="24">
        <f t="shared" ca="1" si="59"/>
        <v>0.51459171139235638</v>
      </c>
      <c r="DC64" s="24">
        <f t="shared" ca="1" si="60"/>
        <v>0.5132707583098286</v>
      </c>
      <c r="DD64" s="24">
        <f t="shared" ca="1" si="61"/>
        <v>0.51544196604862491</v>
      </c>
      <c r="DE64" s="48">
        <f t="shared" ca="1" si="62"/>
        <v>0.51117435474029249</v>
      </c>
      <c r="DF64" s="48">
        <f>+[1]NAC!AG65</f>
        <v>0.51182345155032971</v>
      </c>
      <c r="DG64" s="24">
        <f t="shared" ca="1" si="49"/>
        <v>-1.1412756304355121E-2</v>
      </c>
    </row>
    <row r="65" spans="1:111" x14ac:dyDescent="0.25">
      <c r="A65">
        <f t="shared" si="36"/>
        <v>92</v>
      </c>
      <c r="B65" s="35">
        <f>+NAC!A65</f>
        <v>44531</v>
      </c>
      <c r="C65" s="19" cm="1">
        <f t="array" aca="1" ref="C65" ca="1">INDIRECT(_xlfn.CONCAT(C$4,"_d!",C$1,$A65))</f>
        <v>573.46417236328125</v>
      </c>
      <c r="D65" s="19" cm="1">
        <f t="array" aca="1" ref="D65" ca="1">INDIRECT(_xlfn.CONCAT(D$4,"_d!",D$1,$A65))</f>
        <v>587.8359375</v>
      </c>
      <c r="E65" s="19" cm="1">
        <f t="array" aca="1" ref="E65" ca="1">INDIRECT(_xlfn.CONCAT(E$4,"_d!",E$1,$A65))</f>
        <v>599.20440673828125</v>
      </c>
      <c r="F65" s="19" cm="1">
        <f t="array" aca="1" ref="F65" ca="1">INDIRECT(_xlfn.CONCAT(F$4,"_d!",F$1,$A65))</f>
        <v>610.62896728515625</v>
      </c>
      <c r="G65" s="19" cm="1">
        <f t="array" aca="1" ref="G65" ca="1">INDIRECT(_xlfn.CONCAT(G$4,"_d!",G$1,$A65))</f>
        <v>604.0164794921875</v>
      </c>
      <c r="H65" s="19" cm="1">
        <f t="array" aca="1" ref="H65" ca="1">INDIRECT(_xlfn.CONCAT(H$4,"_d!",H$1,$A65))</f>
        <v>563.1234130859375</v>
      </c>
      <c r="I65" s="42">
        <f t="shared" ca="1" si="15"/>
        <v>582.94063693222699</v>
      </c>
      <c r="J65" s="19" cm="1">
        <f t="array" aca="1" ref="J65" ca="1">INDIRECT(_xlfn.CONCAT(J$4,"_d!",J$1,$A65))</f>
        <v>574.89825439453125</v>
      </c>
      <c r="K65" s="19" cm="1">
        <f t="array" aca="1" ref="K65" ca="1">INDIRECT(_xlfn.CONCAT(K$4,"_d!",K$1,$A65))</f>
        <v>592.1019287109375</v>
      </c>
      <c r="L65" s="19" cm="1">
        <f t="array" aca="1" ref="L65" ca="1">INDIRECT(_xlfn.CONCAT(L$4,"_d!",L$1,$A65))</f>
        <v>598.203125</v>
      </c>
      <c r="M65" s="19" cm="1">
        <f t="array" aca="1" ref="M65" ca="1">INDIRECT(_xlfn.CONCAT(M$4,"_d!",M$1,$A65))</f>
        <v>606.6688232421875</v>
      </c>
      <c r="N65" s="19" cm="1">
        <f t="array" aca="1" ref="N65" ca="1">INDIRECT(_xlfn.CONCAT(N$4,"_d!",N$1,$A65))</f>
        <v>603.43695068359375</v>
      </c>
      <c r="O65" s="19" cm="1">
        <f t="array" aca="1" ref="O65" ca="1">INDIRECT(_xlfn.CONCAT(O$4,"_d!",O$1,$A65))</f>
        <v>564.8634033203125</v>
      </c>
      <c r="P65" s="42">
        <f t="shared" ca="1" si="16"/>
        <v>584.77047264715748</v>
      </c>
      <c r="Q65" s="19" cm="1">
        <f t="array" aca="1" ref="Q65" ca="1">INDIRECT(_xlfn.CONCAT(Q$4,"_d!",Q$1,$A65))</f>
        <v>570.7054443359375</v>
      </c>
      <c r="R65" s="19" cm="1">
        <f t="array" aca="1" ref="R65" ca="1">INDIRECT(_xlfn.CONCAT(R$4,"_d!",R$1,$A65))</f>
        <v>586.61761474609375</v>
      </c>
      <c r="S65" s="19" cm="1">
        <f t="array" aca="1" ref="S65" ca="1">INDIRECT(_xlfn.CONCAT(S$4,"_d!",S$1,$A65))</f>
        <v>596.79937744140625</v>
      </c>
      <c r="T65" s="19" cm="1">
        <f t="array" aca="1" ref="T65" ca="1">INDIRECT(_xlfn.CONCAT(T$4,"_d!",T$1,$A65))</f>
        <v>611.36956787109375</v>
      </c>
      <c r="U65" s="19" cm="1">
        <f t="array" aca="1" ref="U65" ca="1">INDIRECT(_xlfn.CONCAT(U$4,"_d!",U$1,$A65))</f>
        <v>603.17388916015625</v>
      </c>
      <c r="V65" s="19" cm="1">
        <f t="array" aca="1" ref="V65" ca="1">INDIRECT(_xlfn.CONCAT(V$4,"_d!",V$1,$A65))</f>
        <v>568.3092041015625</v>
      </c>
      <c r="W65" s="42">
        <f t="shared" ca="1" si="17"/>
        <v>581.44859635810701</v>
      </c>
      <c r="X65" s="19" cm="1">
        <f t="array" aca="1" ref="X65" ca="1">INDIRECT(_xlfn.CONCAT(X$4,"_d!",X$1,$A65))</f>
        <v>570.86846923828125</v>
      </c>
      <c r="Y65" s="19" cm="1">
        <f t="array" aca="1" ref="Y65" ca="1">INDIRECT(_xlfn.CONCAT(Y$4,"_d!",Y$1,$A65))</f>
        <v>589.86260986328125</v>
      </c>
      <c r="Z65" s="19" cm="1">
        <f t="array" aca="1" ref="Z65" ca="1">INDIRECT(_xlfn.CONCAT(Z$4,"_d!",Z$1,$A65))</f>
        <v>598.16864013671875</v>
      </c>
      <c r="AA65" s="19" cm="1">
        <f t="array" aca="1" ref="AA65" ca="1">INDIRECT(_xlfn.CONCAT(AA$4,"_d!",AA$1,$A65))</f>
        <v>605.31011962890625</v>
      </c>
      <c r="AB65" s="19" cm="1">
        <f t="array" aca="1" ref="AB65" ca="1">INDIRECT(_xlfn.CONCAT(AB$4,"_d!",AB$1,$A65))</f>
        <v>606.2236328125</v>
      </c>
      <c r="AC65" s="19" cm="1">
        <f t="array" aca="1" ref="AC65" ca="1">INDIRECT(_xlfn.CONCAT(AC$4,"_d!",AC$1,$A65))</f>
        <v>572.35736083984375</v>
      </c>
      <c r="AD65" s="42">
        <f t="shared" ca="1" si="18"/>
        <v>582.83610442872214</v>
      </c>
      <c r="AE65" s="19" cm="1">
        <f t="array" aca="1" ref="AE65" ca="1">INDIRECT(_xlfn.CONCAT(AE$4,"_d!",AE$1,$A65))</f>
        <v>572.39459228515625</v>
      </c>
      <c r="AF65" s="19" cm="1">
        <f t="array" aca="1" ref="AF65" ca="1">INDIRECT(_xlfn.CONCAT(AF$4,"_d!",AF$1,$A65))</f>
        <v>591.04742431640625</v>
      </c>
      <c r="AG65" s="19" cm="1">
        <f t="array" aca="1" ref="AG65" ca="1">INDIRECT(_xlfn.CONCAT(AG$4,"_d!",AG$1,$A65))</f>
        <v>597.61541748046875</v>
      </c>
      <c r="AH65" s="19" cm="1">
        <f t="array" aca="1" ref="AH65" ca="1">INDIRECT(_xlfn.CONCAT(AH$4,"_d!",AH$1,$A65))</f>
        <v>609.62322998046875</v>
      </c>
      <c r="AI65" s="19" cm="1">
        <f t="array" aca="1" ref="AI65" ca="1">INDIRECT(_xlfn.CONCAT(AI$4,"_d!",AI$1,$A65))</f>
        <v>601.6051025390625</v>
      </c>
      <c r="AJ65" s="19" cm="1">
        <f t="array" aca="1" ref="AJ65" ca="1">INDIRECT(_xlfn.CONCAT(AJ$4,"_d!",AJ$1,$A65))</f>
        <v>574.11175537109375</v>
      </c>
      <c r="AK65" s="42">
        <f t="shared" ca="1" si="19"/>
        <v>583.85835048216882</v>
      </c>
      <c r="AL65" s="19" cm="1">
        <f t="array" aca="1" ref="AL65" ca="1">INDIRECT(_xlfn.CONCAT(AL$4,"_d!",AL$1,$A65))</f>
        <v>570.62158203125</v>
      </c>
      <c r="AM65" s="19" cm="1">
        <f t="array" aca="1" ref="AM65" ca="1">INDIRECT(_xlfn.CONCAT(AM$4,"_d!",AM$1,$A65))</f>
        <v>590.21795654296875</v>
      </c>
      <c r="AN65" s="19" cm="1">
        <f t="array" aca="1" ref="AN65" ca="1">INDIRECT(_xlfn.CONCAT(AN$4,"_d!",AN$1,$A65))</f>
        <v>596.10516357421875</v>
      </c>
      <c r="AO65" s="19" cm="1">
        <f t="array" aca="1" ref="AO65" ca="1">INDIRECT(_xlfn.CONCAT(AO$4,"_d!",AO$1,$A65))</f>
        <v>605.217041015625</v>
      </c>
      <c r="AP65" s="19" cm="1">
        <f t="array" aca="1" ref="AP65" ca="1">INDIRECT(_xlfn.CONCAT(AP$4,"_d!",AP$1,$A65))</f>
        <v>605.60260009765625</v>
      </c>
      <c r="AQ65" s="19" cm="1">
        <f t="array" aca="1" ref="AQ65" ca="1">INDIRECT(_xlfn.CONCAT(AQ$4,"_d!",AQ$1,$A65))</f>
        <v>569.430908203125</v>
      </c>
      <c r="AR65" s="42">
        <f t="shared" ca="1" si="20"/>
        <v>582.47355331007248</v>
      </c>
      <c r="AS65" s="19" cm="1">
        <f t="array" aca="1" ref="AS65" ca="1">INDIRECT(_xlfn.CONCAT(AS$4,"_d!",AS$1,$A65))</f>
        <v>573.5184326171875</v>
      </c>
      <c r="AT65" s="19" cm="1">
        <f t="array" aca="1" ref="AT65" ca="1">INDIRECT(_xlfn.CONCAT(AT$4,"_d!",AT$1,$A65))</f>
        <v>590.339111328125</v>
      </c>
      <c r="AU65" s="19" cm="1">
        <f t="array" aca="1" ref="AU65" ca="1">INDIRECT(_xlfn.CONCAT(AU$4,"_d!",AU$1,$A65))</f>
        <v>595.088134765625</v>
      </c>
      <c r="AV65" s="19" cm="1">
        <f t="array" aca="1" ref="AV65" ca="1">INDIRECT(_xlfn.CONCAT(AV$4,"_d!",AV$1,$A65))</f>
        <v>608.55767822265625</v>
      </c>
      <c r="AW65" s="19" cm="1">
        <f t="array" aca="1" ref="AW65" ca="1">INDIRECT(_xlfn.CONCAT(AW$4,"_d!",AW$1,$A65))</f>
        <v>602.615966796875</v>
      </c>
      <c r="AX65" s="19" cm="1">
        <f t="array" aca="1" ref="AX65" ca="1">INDIRECT(_xlfn.CONCAT(AX$4,"_d!",AX$1,$A65))</f>
        <v>569.2120361328125</v>
      </c>
      <c r="AY65" s="42">
        <f t="shared" ca="1" si="21"/>
        <v>583.6486873702346</v>
      </c>
      <c r="AZ65" s="19" cm="1">
        <f t="array" aca="1" ref="AZ65" ca="1">INDIRECT(_xlfn.CONCAT(AZ$4,"_d!",AZ$1,$A65))</f>
        <v>572.95013427734375</v>
      </c>
      <c r="BA65" s="19" cm="1">
        <f t="array" aca="1" ref="BA65" ca="1">INDIRECT(_xlfn.CONCAT(BA$4,"_d!",BA$1,$A65))</f>
        <v>590.1298828125</v>
      </c>
      <c r="BB65" s="19" cm="1">
        <f t="array" aca="1" ref="BB65" ca="1">INDIRECT(_xlfn.CONCAT(BB$4,"_d!",BB$1,$A65))</f>
        <v>594.02374267578125</v>
      </c>
      <c r="BC65" s="19" cm="1">
        <f t="array" aca="1" ref="BC65" ca="1">INDIRECT(_xlfn.CONCAT(BC$4,"_d!",BC$1,$A65))</f>
        <v>601.6104736328125</v>
      </c>
      <c r="BD65" s="19" cm="1">
        <f t="array" aca="1" ref="BD65" ca="1">INDIRECT(_xlfn.CONCAT(BD$4,"_d!",BD$1,$A65))</f>
        <v>604.24700927734375</v>
      </c>
      <c r="BE65" s="19" cm="1">
        <f t="array" aca="1" ref="BE65" ca="1">INDIRECT(_xlfn.CONCAT(BE$4,"_d!",BE$1,$A65))</f>
        <v>574.49163818359375</v>
      </c>
      <c r="BF65" s="42">
        <f t="shared" ca="1" si="22"/>
        <v>583.35486317679124</v>
      </c>
      <c r="BG65" s="19" cm="1">
        <f t="array" aca="1" ref="BG65" ca="1">INDIRECT(_xlfn.CONCAT(BG$4,"_d!",BG$1,$A65))</f>
        <v>570.13946533203125</v>
      </c>
      <c r="BH65" s="19" cm="1">
        <f t="array" aca="1" ref="BH65" ca="1">INDIRECT(_xlfn.CONCAT(BH$4,"_d!",BH$1,$A65))</f>
        <v>588.56573486328125</v>
      </c>
      <c r="BI65" s="19" cm="1">
        <f t="array" aca="1" ref="BI65" ca="1">INDIRECT(_xlfn.CONCAT(BI$4,"_d!",BI$1,$A65))</f>
        <v>591.92413330078125</v>
      </c>
      <c r="BJ65" s="19" cm="1">
        <f t="array" aca="1" ref="BJ65" ca="1">INDIRECT(_xlfn.CONCAT(BJ$4,"_d!",BJ$1,$A65))</f>
        <v>598.32208251953125</v>
      </c>
      <c r="BK65" s="19" cm="1">
        <f t="array" aca="1" ref="BK65" ca="1">INDIRECT(_xlfn.CONCAT(BK$4,"_d!",BK$1,$A65))</f>
        <v>602.4132080078125</v>
      </c>
      <c r="BL65" s="19" cm="1">
        <f t="array" aca="1" ref="BL65" ca="1">INDIRECT(_xlfn.CONCAT(BL$4,"_d!",BL$1,$A65))</f>
        <v>573.828369140625</v>
      </c>
      <c r="BM65" s="42">
        <f t="shared" ca="1" si="23"/>
        <v>581.16906312406229</v>
      </c>
      <c r="BN65" s="19" cm="1">
        <f t="array" aca="1" ref="BN65" ca="1">INDIRECT(_xlfn.CONCAT(BN$4,"_d!",BN$1,$A65))</f>
        <v>570.58172607421875</v>
      </c>
      <c r="BO65" s="19" cm="1">
        <f t="array" aca="1" ref="BO65" ca="1">INDIRECT(_xlfn.CONCAT(BO$4,"_d!",BO$1,$A65))</f>
        <v>588.6160888671875</v>
      </c>
      <c r="BP65" s="19" cm="1">
        <f t="array" aca="1" ref="BP65" ca="1">INDIRECT(_xlfn.CONCAT(BP$4,"_d!",BP$1,$A65))</f>
        <v>590.8201904296875</v>
      </c>
      <c r="BQ65" s="19" cm="1">
        <f t="array" aca="1" ref="BQ65" ca="1">INDIRECT(_xlfn.CONCAT(BQ$4,"_d!",BQ$1,$A65))</f>
        <v>605.46905517578125</v>
      </c>
      <c r="BR65" s="19" cm="1">
        <f t="array" aca="1" ref="BR65" ca="1">INDIRECT(_xlfn.CONCAT(BR$4,"_d!",BR$1,$A65))</f>
        <v>602.51690673828125</v>
      </c>
      <c r="BS65" s="19" cm="1">
        <f t="array" aca="1" ref="BS65" ca="1">INDIRECT(_xlfn.CONCAT(BS$4,"_d!",BS$1,$A65))</f>
        <v>574.3057861328125</v>
      </c>
      <c r="BT65" s="42">
        <f t="shared" ca="1" si="24"/>
        <v>581.64321096451215</v>
      </c>
      <c r="BU65" s="42"/>
      <c r="BV65" s="45">
        <f t="shared" ca="1" si="25"/>
        <v>582.94063693222699</v>
      </c>
      <c r="BW65" s="45">
        <f t="shared" ca="1" si="26"/>
        <v>584.77047264715748</v>
      </c>
      <c r="BX65" s="45">
        <f t="shared" ca="1" si="27"/>
        <v>581.44859635810701</v>
      </c>
      <c r="BY65" s="45">
        <f t="shared" ca="1" si="28"/>
        <v>582.83610442872214</v>
      </c>
      <c r="BZ65" s="45">
        <f t="shared" ca="1" si="29"/>
        <v>583.85835048216882</v>
      </c>
      <c r="CA65" s="45">
        <f t="shared" ca="1" si="30"/>
        <v>582.47355331007248</v>
      </c>
      <c r="CB65" s="45">
        <f t="shared" ca="1" si="31"/>
        <v>583.6486873702346</v>
      </c>
      <c r="CC65" s="45">
        <f t="shared" ca="1" si="32"/>
        <v>583.35486317679124</v>
      </c>
      <c r="CD65" s="45">
        <f t="shared" ca="1" si="33"/>
        <v>581.16906312406229</v>
      </c>
      <c r="CE65" s="45">
        <f t="shared" ca="1" si="34"/>
        <v>581.64321096451215</v>
      </c>
      <c r="CF65" s="45" cm="1">
        <f t="array" aca="1" ref="CF65" ca="1">+SUMPRODUCT($BV$3:$CE$3/100,$BV65:$CE65)</f>
        <v>582.56458328597512</v>
      </c>
      <c r="CG65" s="24"/>
      <c r="CH65" s="24">
        <f t="shared" ca="1" si="51"/>
        <v>3.9636437736127794E-2</v>
      </c>
      <c r="CI65" s="24">
        <f t="shared" ca="1" si="51"/>
        <v>3.9011981554436082E-2</v>
      </c>
      <c r="CJ65" s="24">
        <f t="shared" ca="1" si="51"/>
        <v>3.8412246957683527E-2</v>
      </c>
      <c r="CK65" s="24">
        <f t="shared" ca="1" si="51"/>
        <v>3.9208741176254946E-2</v>
      </c>
      <c r="CL65" s="24">
        <f t="shared" ca="1" si="51"/>
        <v>3.7931530347013132E-2</v>
      </c>
      <c r="CM65" s="24">
        <f t="shared" ca="1" si="51"/>
        <v>3.8003269423338981E-2</v>
      </c>
      <c r="CN65" s="24">
        <f t="shared" ca="1" si="51"/>
        <v>3.8047781851104467E-2</v>
      </c>
      <c r="CO65" s="24">
        <f t="shared" ca="1" si="51"/>
        <v>3.7803159896430349E-2</v>
      </c>
      <c r="CP65" s="24">
        <f t="shared" ca="1" si="51"/>
        <v>3.701540663470082E-2</v>
      </c>
      <c r="CQ65" s="24">
        <f t="shared" ca="1" si="50"/>
        <v>3.7295201020143276E-2</v>
      </c>
      <c r="CR65" s="24">
        <f t="shared" ca="1" si="50"/>
        <v>3.7994881991155083E-2</v>
      </c>
      <c r="CS65" s="24">
        <f>+[1]NAC!AX66</f>
        <v>4.2533111526186662E-2</v>
      </c>
      <c r="CT65" s="24"/>
      <c r="CU65" s="24">
        <f t="shared" ca="1" si="52"/>
        <v>0.50394167036135262</v>
      </c>
      <c r="CV65" s="24">
        <f t="shared" ca="1" si="53"/>
        <v>0.50610312155335824</v>
      </c>
      <c r="CW65" s="24">
        <f t="shared" ca="1" si="54"/>
        <v>0.50396606598710769</v>
      </c>
      <c r="CX65" s="24">
        <f t="shared" ca="1" si="55"/>
        <v>0.50944961353482165</v>
      </c>
      <c r="CY65" s="24">
        <f t="shared" ca="1" si="56"/>
        <v>0.50753053986365471</v>
      </c>
      <c r="CZ65" s="24">
        <f t="shared" ca="1" si="57"/>
        <v>0.508499098275905</v>
      </c>
      <c r="DA65" s="24">
        <f t="shared" ca="1" si="58"/>
        <v>0.5099691814498748</v>
      </c>
      <c r="DB65" s="24">
        <f t="shared" ca="1" si="59"/>
        <v>0.51211745165921108</v>
      </c>
      <c r="DC65" s="24">
        <f t="shared" ca="1" si="60"/>
        <v>0.5104229520224548</v>
      </c>
      <c r="DD65" s="24">
        <f t="shared" ca="1" si="61"/>
        <v>0.51216820112035744</v>
      </c>
      <c r="DE65" s="48">
        <f t="shared" ca="1" si="62"/>
        <v>0.50925375965093034</v>
      </c>
      <c r="DF65" s="48">
        <f>+[1]NAC!AG66</f>
        <v>0.50941633543466325</v>
      </c>
      <c r="DG65" s="24">
        <f t="shared" ca="1" si="49"/>
        <v>-8.2265307590048131E-3</v>
      </c>
    </row>
    <row r="66" spans="1:111" x14ac:dyDescent="0.25">
      <c r="A66">
        <f t="shared" si="36"/>
        <v>93</v>
      </c>
      <c r="B66" s="35">
        <f>+NAC!A66</f>
        <v>44562</v>
      </c>
      <c r="C66" s="19" cm="1">
        <f t="array" aca="1" ref="C66" ca="1">INDIRECT(_xlfn.CONCAT(C$4,"_d!",C$1,$A66))</f>
        <v>596.66717529296875</v>
      </c>
      <c r="D66" s="19" cm="1">
        <f t="array" aca="1" ref="D66" ca="1">INDIRECT(_xlfn.CONCAT(D$4,"_d!",D$1,$A66))</f>
        <v>611.266357421875</v>
      </c>
      <c r="E66" s="19" cm="1">
        <f t="array" aca="1" ref="E66" ca="1">INDIRECT(_xlfn.CONCAT(E$4,"_d!",E$1,$A66))</f>
        <v>624.49822998046875</v>
      </c>
      <c r="F66" s="19" cm="1">
        <f t="array" aca="1" ref="F66" ca="1">INDIRECT(_xlfn.CONCAT(F$4,"_d!",F$1,$A66))</f>
        <v>632.02252197265625</v>
      </c>
      <c r="G66" s="19" cm="1">
        <f t="array" aca="1" ref="G66" ca="1">INDIRECT(_xlfn.CONCAT(G$4,"_d!",G$1,$A66))</f>
        <v>628.2794189453125</v>
      </c>
      <c r="H66" s="19" cm="1">
        <f t="array" aca="1" ref="H66" ca="1">INDIRECT(_xlfn.CONCAT(H$4,"_d!",H$1,$A66))</f>
        <v>583.688720703125</v>
      </c>
      <c r="I66" s="42">
        <f t="shared" ca="1" si="15"/>
        <v>606.20423286982873</v>
      </c>
      <c r="J66" s="19" cm="1">
        <f t="array" aca="1" ref="J66" ca="1">INDIRECT(_xlfn.CONCAT(J$4,"_d!",J$1,$A66))</f>
        <v>598.2806396484375</v>
      </c>
      <c r="K66" s="19" cm="1">
        <f t="array" aca="1" ref="K66" ca="1">INDIRECT(_xlfn.CONCAT(K$4,"_d!",K$1,$A66))</f>
        <v>615.36590576171875</v>
      </c>
      <c r="L66" s="19" cm="1">
        <f t="array" aca="1" ref="L66" ca="1">INDIRECT(_xlfn.CONCAT(L$4,"_d!",L$1,$A66))</f>
        <v>623.0709228515625</v>
      </c>
      <c r="M66" s="19" cm="1">
        <f t="array" aca="1" ref="M66" ca="1">INDIRECT(_xlfn.CONCAT(M$4,"_d!",M$1,$A66))</f>
        <v>627.79180908203125</v>
      </c>
      <c r="N66" s="19" cm="1">
        <f t="array" aca="1" ref="N66" ca="1">INDIRECT(_xlfn.CONCAT(N$4,"_d!",N$1,$A66))</f>
        <v>627.61505126953125</v>
      </c>
      <c r="O66" s="19" cm="1">
        <f t="array" aca="1" ref="O66" ca="1">INDIRECT(_xlfn.CONCAT(O$4,"_d!",O$1,$A66))</f>
        <v>585.59478759765625</v>
      </c>
      <c r="P66" s="42">
        <f t="shared" ca="1" si="16"/>
        <v>608.01800145991251</v>
      </c>
      <c r="Q66" s="19" cm="1">
        <f t="array" aca="1" ref="Q66" ca="1">INDIRECT(_xlfn.CONCAT(Q$4,"_d!",Q$1,$A66))</f>
        <v>593.224609375</v>
      </c>
      <c r="R66" s="19" cm="1">
        <f t="array" aca="1" ref="R66" ca="1">INDIRECT(_xlfn.CONCAT(R$4,"_d!",R$1,$A66))</f>
        <v>609.36859130859375</v>
      </c>
      <c r="S66" s="19" cm="1">
        <f t="array" aca="1" ref="S66" ca="1">INDIRECT(_xlfn.CONCAT(S$4,"_d!",S$1,$A66))</f>
        <v>621.30401611328125</v>
      </c>
      <c r="T66" s="19" cm="1">
        <f t="array" aca="1" ref="T66" ca="1">INDIRECT(_xlfn.CONCAT(T$4,"_d!",T$1,$A66))</f>
        <v>632.75927734375</v>
      </c>
      <c r="U66" s="19" cm="1">
        <f t="array" aca="1" ref="U66" ca="1">INDIRECT(_xlfn.CONCAT(U$4,"_d!",U$1,$A66))</f>
        <v>627.72943115234375</v>
      </c>
      <c r="V66" s="19" cm="1">
        <f t="array" aca="1" ref="V66" ca="1">INDIRECT(_xlfn.CONCAT(V$4,"_d!",V$1,$A66))</f>
        <v>589.012939453125</v>
      </c>
      <c r="W66" s="42">
        <f t="shared" ca="1" si="17"/>
        <v>604.15906594723765</v>
      </c>
      <c r="X66" s="19" cm="1">
        <f t="array" aca="1" ref="X66" ca="1">INDIRECT(_xlfn.CONCAT(X$4,"_d!",X$1,$A66))</f>
        <v>593.20550537109375</v>
      </c>
      <c r="Y66" s="19" cm="1">
        <f t="array" aca="1" ref="Y66" ca="1">INDIRECT(_xlfn.CONCAT(Y$4,"_d!",Y$1,$A66))</f>
        <v>612.6236572265625</v>
      </c>
      <c r="Z66" s="19" cm="1">
        <f t="array" aca="1" ref="Z66" ca="1">INDIRECT(_xlfn.CONCAT(Z$4,"_d!",Z$1,$A66))</f>
        <v>622.50042724609375</v>
      </c>
      <c r="AA66" s="19" cm="1">
        <f t="array" aca="1" ref="AA66" ca="1">INDIRECT(_xlfn.CONCAT(AA$4,"_d!",AA$1,$A66))</f>
        <v>626.29296875</v>
      </c>
      <c r="AB66" s="19" cm="1">
        <f t="array" aca="1" ref="AB66" ca="1">INDIRECT(_xlfn.CONCAT(AB$4,"_d!",AB$1,$A66))</f>
        <v>630.7799072265625</v>
      </c>
      <c r="AC66" s="19" cm="1">
        <f t="array" aca="1" ref="AC66" ca="1">INDIRECT(_xlfn.CONCAT(AC$4,"_d!",AC$1,$A66))</f>
        <v>592.92388916015625</v>
      </c>
      <c r="AD66" s="42">
        <f t="shared" ca="1" si="18"/>
        <v>605.4315569918532</v>
      </c>
      <c r="AE66" s="19" cm="1">
        <f t="array" aca="1" ref="AE66" ca="1">INDIRECT(_xlfn.CONCAT(AE$4,"_d!",AE$1,$A66))</f>
        <v>595.65802001953125</v>
      </c>
      <c r="AF66" s="19" cm="1">
        <f t="array" aca="1" ref="AF66" ca="1">INDIRECT(_xlfn.CONCAT(AF$4,"_d!",AF$1,$A66))</f>
        <v>613.76953125</v>
      </c>
      <c r="AG66" s="19" cm="1">
        <f t="array" aca="1" ref="AG66" ca="1">INDIRECT(_xlfn.CONCAT(AG$4,"_d!",AG$1,$A66))</f>
        <v>621.45367431640625</v>
      </c>
      <c r="AH66" s="19" cm="1">
        <f t="array" aca="1" ref="AH66" ca="1">INDIRECT(_xlfn.CONCAT(AH$4,"_d!",AH$1,$A66))</f>
        <v>630.84716796875</v>
      </c>
      <c r="AI66" s="19" cm="1">
        <f t="array" aca="1" ref="AI66" ca="1">INDIRECT(_xlfn.CONCAT(AI$4,"_d!",AI$1,$A66))</f>
        <v>625.73797607421875</v>
      </c>
      <c r="AJ66" s="19" cm="1">
        <f t="array" aca="1" ref="AJ66" ca="1">INDIRECT(_xlfn.CONCAT(AJ$4,"_d!",AJ$1,$A66))</f>
        <v>594.90625</v>
      </c>
      <c r="AK66" s="42">
        <f t="shared" ca="1" si="19"/>
        <v>606.80453392056052</v>
      </c>
      <c r="AL66" s="19" cm="1">
        <f t="array" aca="1" ref="AL66" ca="1">INDIRECT(_xlfn.CONCAT(AL$4,"_d!",AL$1,$A66))</f>
        <v>593.1737060546875</v>
      </c>
      <c r="AM66" s="19" cm="1">
        <f t="array" aca="1" ref="AM66" ca="1">INDIRECT(_xlfn.CONCAT(AM$4,"_d!",AM$1,$A66))</f>
        <v>612.851318359375</v>
      </c>
      <c r="AN66" s="19" cm="1">
        <f t="array" aca="1" ref="AN66" ca="1">INDIRECT(_xlfn.CONCAT(AN$4,"_d!",AN$1,$A66))</f>
        <v>619.79998779296875</v>
      </c>
      <c r="AO66" s="19" cm="1">
        <f t="array" aca="1" ref="AO66" ca="1">INDIRECT(_xlfn.CONCAT(AO$4,"_d!",AO$1,$A66))</f>
        <v>626.2376708984375</v>
      </c>
      <c r="AP66" s="19" cm="1">
        <f t="array" aca="1" ref="AP66" ca="1">INDIRECT(_xlfn.CONCAT(AP$4,"_d!",AP$1,$A66))</f>
        <v>629.87725830078125</v>
      </c>
      <c r="AQ66" s="19" cm="1">
        <f t="array" aca="1" ref="AQ66" ca="1">INDIRECT(_xlfn.CONCAT(AQ$4,"_d!",AQ$1,$A66))</f>
        <v>589.98284912109375</v>
      </c>
      <c r="AR66" s="42">
        <f t="shared" ca="1" si="20"/>
        <v>605.05611531567263</v>
      </c>
      <c r="AS66" s="19" cm="1">
        <f t="array" aca="1" ref="AS66" ca="1">INDIRECT(_xlfn.CONCAT(AS$4,"_d!",AS$1,$A66))</f>
        <v>596.1248779296875</v>
      </c>
      <c r="AT66" s="19" cm="1">
        <f t="array" aca="1" ref="AT66" ca="1">INDIRECT(_xlfn.CONCAT(AT$4,"_d!",AT$1,$A66))</f>
        <v>612.8544921875</v>
      </c>
      <c r="AU66" s="19" cm="1">
        <f t="array" aca="1" ref="AU66" ca="1">INDIRECT(_xlfn.CONCAT(AU$4,"_d!",AU$1,$A66))</f>
        <v>618.4833984375</v>
      </c>
      <c r="AV66" s="19" cm="1">
        <f t="array" aca="1" ref="AV66" ca="1">INDIRECT(_xlfn.CONCAT(AV$4,"_d!",AV$1,$A66))</f>
        <v>629.6829833984375</v>
      </c>
      <c r="AW66" s="19" cm="1">
        <f t="array" aca="1" ref="AW66" ca="1">INDIRECT(_xlfn.CONCAT(AW$4,"_d!",AW$1,$A66))</f>
        <v>627.33990478515625</v>
      </c>
      <c r="AX66" s="19" cm="1">
        <f t="array" aca="1" ref="AX66" ca="1">INDIRECT(_xlfn.CONCAT(AX$4,"_d!",AX$1,$A66))</f>
        <v>589.966552734375</v>
      </c>
      <c r="AY66" s="42">
        <f t="shared" ca="1" si="21"/>
        <v>606.23718466409036</v>
      </c>
      <c r="AZ66" s="19" cm="1">
        <f t="array" aca="1" ref="AZ66" ca="1">INDIRECT(_xlfn.CONCAT(AZ$4,"_d!",AZ$1,$A66))</f>
        <v>595.5126953125</v>
      </c>
      <c r="BA66" s="19" cm="1">
        <f t="array" aca="1" ref="BA66" ca="1">INDIRECT(_xlfn.CONCAT(BA$4,"_d!",BA$1,$A66))</f>
        <v>612.498291015625</v>
      </c>
      <c r="BB66" s="19" cm="1">
        <f t="array" aca="1" ref="BB66" ca="1">INDIRECT(_xlfn.CONCAT(BB$4,"_d!",BB$1,$A66))</f>
        <v>616.94476318359375</v>
      </c>
      <c r="BC66" s="19" cm="1">
        <f t="array" aca="1" ref="BC66" ca="1">INDIRECT(_xlfn.CONCAT(BC$4,"_d!",BC$1,$A66))</f>
        <v>622.141357421875</v>
      </c>
      <c r="BD66" s="19" cm="1">
        <f t="array" aca="1" ref="BD66" ca="1">INDIRECT(_xlfn.CONCAT(BD$4,"_d!",BD$1,$A66))</f>
        <v>629.4678955078125</v>
      </c>
      <c r="BE66" s="19" cm="1">
        <f t="array" aca="1" ref="BE66" ca="1">INDIRECT(_xlfn.CONCAT(BE$4,"_d!",BE$1,$A66))</f>
        <v>595.35784912109375</v>
      </c>
      <c r="BF66" s="42">
        <f t="shared" ca="1" si="22"/>
        <v>605.85053211911134</v>
      </c>
      <c r="BG66" s="19" cm="1">
        <f t="array" aca="1" ref="BG66" ca="1">INDIRECT(_xlfn.CONCAT(BG$4,"_d!",BG$1,$A66))</f>
        <v>592.65643310546875</v>
      </c>
      <c r="BH66" s="19" cm="1">
        <f t="array" aca="1" ref="BH66" ca="1">INDIRECT(_xlfn.CONCAT(BH$4,"_d!",BH$1,$A66))</f>
        <v>610.64520263671875</v>
      </c>
      <c r="BI66" s="19" cm="1">
        <f t="array" aca="1" ref="BI66" ca="1">INDIRECT(_xlfn.CONCAT(BI$4,"_d!",BI$1,$A66))</f>
        <v>614.57281494140625</v>
      </c>
      <c r="BJ66" s="19" cm="1">
        <f t="array" aca="1" ref="BJ66" ca="1">INDIRECT(_xlfn.CONCAT(BJ$4,"_d!",BJ$1,$A66))</f>
        <v>618.80731201171875</v>
      </c>
      <c r="BK66" s="19" cm="1">
        <f t="array" aca="1" ref="BK66" ca="1">INDIRECT(_xlfn.CONCAT(BK$4,"_d!",BK$1,$A66))</f>
        <v>627.8575439453125</v>
      </c>
      <c r="BL66" s="19" cm="1">
        <f t="array" aca="1" ref="BL66" ca="1">INDIRECT(_xlfn.CONCAT(BL$4,"_d!",BL$1,$A66))</f>
        <v>594.456298828125</v>
      </c>
      <c r="BM66" s="42">
        <f t="shared" ca="1" si="23"/>
        <v>603.52741923553742</v>
      </c>
      <c r="BN66" s="19" cm="1">
        <f t="array" aca="1" ref="BN66" ca="1">INDIRECT(_xlfn.CONCAT(BN$4,"_d!",BN$1,$A66))</f>
        <v>592.89385986328125</v>
      </c>
      <c r="BO66" s="19" cm="1">
        <f t="array" aca="1" ref="BO66" ca="1">INDIRECT(_xlfn.CONCAT(BO$4,"_d!",BO$1,$A66))</f>
        <v>610.33837890625</v>
      </c>
      <c r="BP66" s="19" cm="1">
        <f t="array" aca="1" ref="BP66" ca="1">INDIRECT(_xlfn.CONCAT(BP$4,"_d!",BP$1,$A66))</f>
        <v>612.9425048828125</v>
      </c>
      <c r="BQ66" s="19" cm="1">
        <f t="array" aca="1" ref="BQ66" ca="1">INDIRECT(_xlfn.CONCAT(BQ$4,"_d!",BQ$1,$A66))</f>
        <v>626.30816650390625</v>
      </c>
      <c r="BR66" s="19" cm="1">
        <f t="array" aca="1" ref="BR66" ca="1">INDIRECT(_xlfn.CONCAT(BR$4,"_d!",BR$1,$A66))</f>
        <v>627.07525634765625</v>
      </c>
      <c r="BS66" s="19" cm="1">
        <f t="array" aca="1" ref="BS66" ca="1">INDIRECT(_xlfn.CONCAT(BS$4,"_d!",BS$1,$A66))</f>
        <v>595.06158447265625</v>
      </c>
      <c r="BT66" s="42">
        <f t="shared" ca="1" si="24"/>
        <v>603.72575679782904</v>
      </c>
      <c r="BU66" s="42"/>
      <c r="BV66" s="45">
        <f t="shared" ca="1" si="25"/>
        <v>606.20423286982873</v>
      </c>
      <c r="BW66" s="45">
        <f t="shared" ca="1" si="26"/>
        <v>608.01800145991251</v>
      </c>
      <c r="BX66" s="45">
        <f t="shared" ca="1" si="27"/>
        <v>604.15906594723765</v>
      </c>
      <c r="BY66" s="45">
        <f t="shared" ca="1" si="28"/>
        <v>605.4315569918532</v>
      </c>
      <c r="BZ66" s="45">
        <f t="shared" ca="1" si="29"/>
        <v>606.80453392056052</v>
      </c>
      <c r="CA66" s="45">
        <f t="shared" ca="1" si="30"/>
        <v>605.05611531567263</v>
      </c>
      <c r="CB66" s="45">
        <f t="shared" ca="1" si="31"/>
        <v>606.23718466409036</v>
      </c>
      <c r="CC66" s="45">
        <f t="shared" ca="1" si="32"/>
        <v>605.85053211911134</v>
      </c>
      <c r="CD66" s="45">
        <f t="shared" ca="1" si="33"/>
        <v>603.52741923553742</v>
      </c>
      <c r="CE66" s="45">
        <f t="shared" ca="1" si="34"/>
        <v>603.72575679782904</v>
      </c>
      <c r="CF66" s="45" cm="1">
        <f t="array" aca="1" ref="CF66" ca="1">+SUMPRODUCT($BV$3:$CE$3/100,$BV66:$CE66)</f>
        <v>605.13547894642215</v>
      </c>
      <c r="CG66" s="24"/>
      <c r="CH66" s="24">
        <f t="shared" ca="1" si="51"/>
        <v>3.9907315537356158E-2</v>
      </c>
      <c r="CI66" s="24">
        <f t="shared" ca="1" si="51"/>
        <v>3.9754963528711329E-2</v>
      </c>
      <c r="CJ66" s="24">
        <f t="shared" ca="1" si="51"/>
        <v>3.9058430498202679E-2</v>
      </c>
      <c r="CK66" s="24">
        <f t="shared" ca="1" si="51"/>
        <v>3.8768107177022726E-2</v>
      </c>
      <c r="CL66" s="24">
        <f t="shared" ca="1" si="51"/>
        <v>3.9300942462229038E-2</v>
      </c>
      <c r="CM66" s="24">
        <f t="shared" ca="1" si="51"/>
        <v>3.8770107032788603E-2</v>
      </c>
      <c r="CN66" s="24">
        <f t="shared" ca="1" si="51"/>
        <v>3.8702215532486761E-2</v>
      </c>
      <c r="CO66" s="24">
        <f t="shared" ca="1" si="51"/>
        <v>3.8562580621707365E-2</v>
      </c>
      <c r="CP66" s="24">
        <f t="shared" ca="1" si="51"/>
        <v>3.8471345999197215E-2</v>
      </c>
      <c r="CQ66" s="24">
        <f t="shared" ca="1" si="50"/>
        <v>3.7965793147827442E-2</v>
      </c>
      <c r="CR66" s="24">
        <f t="shared" ca="1" si="50"/>
        <v>3.8744023080042211E-2</v>
      </c>
      <c r="CS66" s="24">
        <f>+[1]NAC!AX67</f>
        <v>4.9355596653445133E-2</v>
      </c>
      <c r="CT66" s="24"/>
      <c r="CU66" s="24">
        <f t="shared" ca="1" si="52"/>
        <v>0.5021350497997854</v>
      </c>
      <c r="CV66" s="24">
        <f t="shared" ca="1" si="53"/>
        <v>0.50382961334114817</v>
      </c>
      <c r="CW66" s="24">
        <f t="shared" ca="1" si="54"/>
        <v>0.50123086938524941</v>
      </c>
      <c r="CX66" s="24">
        <f t="shared" ca="1" si="55"/>
        <v>0.50552247893685243</v>
      </c>
      <c r="CY66" s="24">
        <f t="shared" ca="1" si="56"/>
        <v>0.50452132368016511</v>
      </c>
      <c r="CZ66" s="24">
        <f t="shared" ca="1" si="57"/>
        <v>0.50543496238982111</v>
      </c>
      <c r="DA66" s="24">
        <f t="shared" ca="1" si="58"/>
        <v>0.50670568369259295</v>
      </c>
      <c r="DB66" s="24">
        <f t="shared" ca="1" si="59"/>
        <v>0.50899958596479378</v>
      </c>
      <c r="DC66" s="24">
        <f t="shared" ca="1" si="60"/>
        <v>0.50774506364680394</v>
      </c>
      <c r="DD66" s="24">
        <f t="shared" ca="1" si="61"/>
        <v>0.50933725388029005</v>
      </c>
      <c r="DE66" s="48">
        <f t="shared" ca="1" si="62"/>
        <v>0.50634228110515411</v>
      </c>
      <c r="DF66" s="48">
        <f>+[1]NAC!AG67</f>
        <v>0.50690162141591033</v>
      </c>
      <c r="DG66" s="24">
        <f t="shared" ca="1" si="49"/>
        <v>-7.2022040805046483E-3</v>
      </c>
    </row>
    <row r="67" spans="1:111" x14ac:dyDescent="0.25">
      <c r="A67">
        <f t="shared" si="36"/>
        <v>94</v>
      </c>
      <c r="B67" s="35">
        <f>+NAC!A67</f>
        <v>44593</v>
      </c>
      <c r="C67" s="19" cm="1">
        <f t="array" aca="1" ref="C67" ca="1">INDIRECT(_xlfn.CONCAT(C$4,"_d!",C$1,$A67))</f>
        <v>628.823974609375</v>
      </c>
      <c r="D67" s="19" cm="1">
        <f t="array" aca="1" ref="D67" ca="1">INDIRECT(_xlfn.CONCAT(D$4,"_d!",D$1,$A67))</f>
        <v>641.41400146484375</v>
      </c>
      <c r="E67" s="19" cm="1">
        <f t="array" aca="1" ref="E67" ca="1">INDIRECT(_xlfn.CONCAT(E$4,"_d!",E$1,$A67))</f>
        <v>656.09820556640625</v>
      </c>
      <c r="F67" s="19" cm="1">
        <f t="array" aca="1" ref="F67" ca="1">INDIRECT(_xlfn.CONCAT(F$4,"_d!",F$1,$A67))</f>
        <v>664.30804443359375</v>
      </c>
      <c r="G67" s="19" cm="1">
        <f t="array" aca="1" ref="G67" ca="1">INDIRECT(_xlfn.CONCAT(G$4,"_d!",G$1,$A67))</f>
        <v>664.06842041015625</v>
      </c>
      <c r="H67" s="19" cm="1">
        <f t="array" aca="1" ref="H67" ca="1">INDIRECT(_xlfn.CONCAT(H$4,"_d!",H$1,$A67))</f>
        <v>612.17791748046875</v>
      </c>
      <c r="I67" s="42">
        <f t="shared" ca="1" si="15"/>
        <v>637.67012626322139</v>
      </c>
      <c r="J67" s="19" cm="1">
        <f t="array" aca="1" ref="J67" ca="1">INDIRECT(_xlfn.CONCAT(J$4,"_d!",J$1,$A67))</f>
        <v>629.91357421875</v>
      </c>
      <c r="K67" s="19" cm="1">
        <f t="array" aca="1" ref="K67" ca="1">INDIRECT(_xlfn.CONCAT(K$4,"_d!",K$1,$A67))</f>
        <v>645.44146728515625</v>
      </c>
      <c r="L67" s="19" cm="1">
        <f t="array" aca="1" ref="L67" ca="1">INDIRECT(_xlfn.CONCAT(L$4,"_d!",L$1,$A67))</f>
        <v>654.2259521484375</v>
      </c>
      <c r="M67" s="19" cm="1">
        <f t="array" aca="1" ref="M67" ca="1">INDIRECT(_xlfn.CONCAT(M$4,"_d!",M$1,$A67))</f>
        <v>659.40960693359375</v>
      </c>
      <c r="N67" s="19" cm="1">
        <f t="array" aca="1" ref="N67" ca="1">INDIRECT(_xlfn.CONCAT(N$4,"_d!",N$1,$A67))</f>
        <v>662.50042724609375</v>
      </c>
      <c r="O67" s="19" cm="1">
        <f t="array" aca="1" ref="O67" ca="1">INDIRECT(_xlfn.CONCAT(O$4,"_d!",O$1,$A67))</f>
        <v>614.241455078125</v>
      </c>
      <c r="P67" s="42">
        <f t="shared" ca="1" si="16"/>
        <v>639.12418594316841</v>
      </c>
      <c r="Q67" s="19" cm="1">
        <f t="array" aca="1" ref="Q67" ca="1">INDIRECT(_xlfn.CONCAT(Q$4,"_d!",Q$1,$A67))</f>
        <v>622.9742431640625</v>
      </c>
      <c r="R67" s="19" cm="1">
        <f t="array" aca="1" ref="R67" ca="1">INDIRECT(_xlfn.CONCAT(R$4,"_d!",R$1,$A67))</f>
        <v>638.406005859375</v>
      </c>
      <c r="S67" s="19" cm="1">
        <f t="array" aca="1" ref="S67" ca="1">INDIRECT(_xlfn.CONCAT(S$4,"_d!",S$1,$A67))</f>
        <v>652.09954833984375</v>
      </c>
      <c r="T67" s="19" cm="1">
        <f t="array" aca="1" ref="T67" ca="1">INDIRECT(_xlfn.CONCAT(T$4,"_d!",T$1,$A67))</f>
        <v>664.7642822265625</v>
      </c>
      <c r="U67" s="19" cm="1">
        <f t="array" aca="1" ref="U67" ca="1">INDIRECT(_xlfn.CONCAT(U$4,"_d!",U$1,$A67))</f>
        <v>662.47265625</v>
      </c>
      <c r="V67" s="19" cm="1">
        <f t="array" aca="1" ref="V67" ca="1">INDIRECT(_xlfn.CONCAT(V$4,"_d!",V$1,$A67))</f>
        <v>617.55963134765625</v>
      </c>
      <c r="W67" s="42">
        <f t="shared" ca="1" si="17"/>
        <v>634.08382742647768</v>
      </c>
      <c r="X67" s="19" cm="1">
        <f t="array" aca="1" ref="X67" ca="1">INDIRECT(_xlfn.CONCAT(X$4,"_d!",X$1,$A67))</f>
        <v>622.389892578125</v>
      </c>
      <c r="Y67" s="19" cm="1">
        <f t="array" aca="1" ref="Y67" ca="1">INDIRECT(_xlfn.CONCAT(Y$4,"_d!",Y$1,$A67))</f>
        <v>641.4261474609375</v>
      </c>
      <c r="Z67" s="19" cm="1">
        <f t="array" aca="1" ref="Z67" ca="1">INDIRECT(_xlfn.CONCAT(Z$4,"_d!",Z$1,$A67))</f>
        <v>653.49505615234375</v>
      </c>
      <c r="AA67" s="19" cm="1">
        <f t="array" aca="1" ref="AA67" ca="1">INDIRECT(_xlfn.CONCAT(AA$4,"_d!",AA$1,$A67))</f>
        <v>657.32611083984375</v>
      </c>
      <c r="AB67" s="19" cm="1">
        <f t="array" aca="1" ref="AB67" ca="1">INDIRECT(_xlfn.CONCAT(AB$4,"_d!",AB$1,$A67))</f>
        <v>665.4439697265625</v>
      </c>
      <c r="AC67" s="19" cm="1">
        <f t="array" aca="1" ref="AC67" ca="1">INDIRECT(_xlfn.CONCAT(AC$4,"_d!",AC$1,$A67))</f>
        <v>621.3643798828125</v>
      </c>
      <c r="AD67" s="42">
        <f t="shared" ca="1" si="18"/>
        <v>634.99542138482923</v>
      </c>
      <c r="AE67" s="19" cm="1">
        <f t="array" aca="1" ref="AE67" ca="1">INDIRECT(_xlfn.CONCAT(AE$4,"_d!",AE$1,$A67))</f>
        <v>625.2650146484375</v>
      </c>
      <c r="AF67" s="19" cm="1">
        <f t="array" aca="1" ref="AF67" ca="1">INDIRECT(_xlfn.CONCAT(AF$4,"_d!",AF$1,$A67))</f>
        <v>642.32684326171875</v>
      </c>
      <c r="AG67" s="19" cm="1">
        <f t="array" aca="1" ref="AG67" ca="1">INDIRECT(_xlfn.CONCAT(AG$4,"_d!",AG$1,$A67))</f>
        <v>652.0242919921875</v>
      </c>
      <c r="AH67" s="19" cm="1">
        <f t="array" aca="1" ref="AH67" ca="1">INDIRECT(_xlfn.CONCAT(AH$4,"_d!",AH$1,$A67))</f>
        <v>662.6458740234375</v>
      </c>
      <c r="AI67" s="19" cm="1">
        <f t="array" aca="1" ref="AI67" ca="1">INDIRECT(_xlfn.CONCAT(AI$4,"_d!",AI$1,$A67))</f>
        <v>659.81011962890625</v>
      </c>
      <c r="AJ67" s="19" cm="1">
        <f t="array" aca="1" ref="AJ67" ca="1">INDIRECT(_xlfn.CONCAT(AJ$4,"_d!",AJ$1,$A67))</f>
        <v>623.62689208984375</v>
      </c>
      <c r="AK67" s="42">
        <f t="shared" ca="1" si="19"/>
        <v>636.4543752924551</v>
      </c>
      <c r="AL67" s="19" cm="1">
        <f t="array" aca="1" ref="AL67" ca="1">INDIRECT(_xlfn.CONCAT(AL$4,"_d!",AL$1,$A67))</f>
        <v>621.95367431640625</v>
      </c>
      <c r="AM67" s="19" cm="1">
        <f t="array" aca="1" ref="AM67" ca="1">INDIRECT(_xlfn.CONCAT(AM$4,"_d!",AM$1,$A67))</f>
        <v>641.45989990234375</v>
      </c>
      <c r="AN67" s="19" cm="1">
        <f t="array" aca="1" ref="AN67" ca="1">INDIRECT(_xlfn.CONCAT(AN$4,"_d!",AN$1,$A67))</f>
        <v>649.76959228515625</v>
      </c>
      <c r="AO67" s="19" cm="1">
        <f t="array" aca="1" ref="AO67" ca="1">INDIRECT(_xlfn.CONCAT(AO$4,"_d!",AO$1,$A67))</f>
        <v>656.84613037109375</v>
      </c>
      <c r="AP67" s="19" cm="1">
        <f t="array" aca="1" ref="AP67" ca="1">INDIRECT(_xlfn.CONCAT(AP$4,"_d!",AP$1,$A67))</f>
        <v>663.8209228515625</v>
      </c>
      <c r="AQ67" s="19" cm="1">
        <f t="array" aca="1" ref="AQ67" ca="1">INDIRECT(_xlfn.CONCAT(AQ$4,"_d!",AQ$1,$A67))</f>
        <v>618.57745361328125</v>
      </c>
      <c r="AR67" s="42">
        <f t="shared" ca="1" si="20"/>
        <v>634.24981092746668</v>
      </c>
      <c r="AS67" s="19" cm="1">
        <f t="array" aca="1" ref="AS67" ca="1">INDIRECT(_xlfn.CONCAT(AS$4,"_d!",AS$1,$A67))</f>
        <v>624.06329345703125</v>
      </c>
      <c r="AT67" s="19" cm="1">
        <f t="array" aca="1" ref="AT67" ca="1">INDIRECT(_xlfn.CONCAT(AT$4,"_d!",AT$1,$A67))</f>
        <v>641.2310791015625</v>
      </c>
      <c r="AU67" s="19" cm="1">
        <f t="array" aca="1" ref="AU67" ca="1">INDIRECT(_xlfn.CONCAT(AU$4,"_d!",AU$1,$A67))</f>
        <v>648.0030517578125</v>
      </c>
      <c r="AV67" s="19" cm="1">
        <f t="array" aca="1" ref="AV67" ca="1">INDIRECT(_xlfn.CONCAT(AV$4,"_d!",AV$1,$A67))</f>
        <v>660.76983642578125</v>
      </c>
      <c r="AW67" s="19" cm="1">
        <f t="array" aca="1" ref="AW67" ca="1">INDIRECT(_xlfn.CONCAT(AW$4,"_d!",AW$1,$A67))</f>
        <v>660.77410888671875</v>
      </c>
      <c r="AX67" s="19" cm="1">
        <f t="array" aca="1" ref="AX67" ca="1">INDIRECT(_xlfn.CONCAT(AX$4,"_d!",AX$1,$A67))</f>
        <v>618.4417724609375</v>
      </c>
      <c r="AY67" s="42">
        <f t="shared" ca="1" si="21"/>
        <v>634.93868153485516</v>
      </c>
      <c r="AZ67" s="19" cm="1">
        <f t="array" aca="1" ref="AZ67" ca="1">INDIRECT(_xlfn.CONCAT(AZ$4,"_d!",AZ$1,$A67))</f>
        <v>622.7650146484375</v>
      </c>
      <c r="BA67" s="19" cm="1">
        <f t="array" aca="1" ref="BA67" ca="1">INDIRECT(_xlfn.CONCAT(BA$4,"_d!",BA$1,$A67))</f>
        <v>640.572998046875</v>
      </c>
      <c r="BB67" s="19" cm="1">
        <f t="array" aca="1" ref="BB67" ca="1">INDIRECT(_xlfn.CONCAT(BB$4,"_d!",BB$1,$A67))</f>
        <v>646.365966796875</v>
      </c>
      <c r="BC67" s="19" cm="1">
        <f t="array" aca="1" ref="BC67" ca="1">INDIRECT(_xlfn.CONCAT(BC$4,"_d!",BC$1,$A67))</f>
        <v>652.09637451171875</v>
      </c>
      <c r="BD67" s="19" cm="1">
        <f t="array" aca="1" ref="BD67" ca="1">INDIRECT(_xlfn.CONCAT(BD$4,"_d!",BD$1,$A67))</f>
        <v>663.05792236328125</v>
      </c>
      <c r="BE67" s="19" cm="1">
        <f t="array" aca="1" ref="BE67" ca="1">INDIRECT(_xlfn.CONCAT(BE$4,"_d!",BE$1,$A67))</f>
        <v>624.0299072265625</v>
      </c>
      <c r="BF67" s="42">
        <f t="shared" ca="1" si="22"/>
        <v>634.11905411303201</v>
      </c>
      <c r="BG67" s="19" cm="1">
        <f t="array" aca="1" ref="BG67" ca="1">INDIRECT(_xlfn.CONCAT(BG$4,"_d!",BG$1,$A67))</f>
        <v>619.23907470703125</v>
      </c>
      <c r="BH67" s="19" cm="1">
        <f t="array" aca="1" ref="BH67" ca="1">INDIRECT(_xlfn.CONCAT(BH$4,"_d!",BH$1,$A67))</f>
        <v>637.81585693359375</v>
      </c>
      <c r="BI67" s="19" cm="1">
        <f t="array" aca="1" ref="BI67" ca="1">INDIRECT(_xlfn.CONCAT(BI$4,"_d!",BI$1,$A67))</f>
        <v>643.77685546875</v>
      </c>
      <c r="BJ67" s="19" cm="1">
        <f t="array" aca="1" ref="BJ67" ca="1">INDIRECT(_xlfn.CONCAT(BJ$4,"_d!",BJ$1,$A67))</f>
        <v>648.51824951171875</v>
      </c>
      <c r="BK67" s="19" cm="1">
        <f t="array" aca="1" ref="BK67" ca="1">INDIRECT(_xlfn.CONCAT(BK$4,"_d!",BK$1,$A67))</f>
        <v>660.6708984375</v>
      </c>
      <c r="BL67" s="19" cm="1">
        <f t="array" aca="1" ref="BL67" ca="1">INDIRECT(_xlfn.CONCAT(BL$4,"_d!",BL$1,$A67))</f>
        <v>622.7159423828125</v>
      </c>
      <c r="BM67" s="42">
        <f t="shared" ca="1" si="23"/>
        <v>631.11189998773125</v>
      </c>
      <c r="BN67" s="19" cm="1">
        <f t="array" aca="1" ref="BN67" ca="1">INDIRECT(_xlfn.CONCAT(BN$4,"_d!",BN$1,$A67))</f>
        <v>617.756591796875</v>
      </c>
      <c r="BO67" s="19" cm="1">
        <f t="array" aca="1" ref="BO67" ca="1">INDIRECT(_xlfn.CONCAT(BO$4,"_d!",BO$1,$A67))</f>
        <v>636.975830078125</v>
      </c>
      <c r="BP67" s="19" cm="1">
        <f t="array" aca="1" ref="BP67" ca="1">INDIRECT(_xlfn.CONCAT(BP$4,"_d!",BP$1,$A67))</f>
        <v>641.48876953125</v>
      </c>
      <c r="BQ67" s="19" cm="1">
        <f t="array" aca="1" ref="BQ67" ca="1">INDIRECT(_xlfn.CONCAT(BQ$4,"_d!",BQ$1,$A67))</f>
        <v>656.005859375</v>
      </c>
      <c r="BR67" s="19" cm="1">
        <f t="array" aca="1" ref="BR67" ca="1">INDIRECT(_xlfn.CONCAT(BR$4,"_d!",BR$1,$A67))</f>
        <v>659.26678466796875</v>
      </c>
      <c r="BS67" s="19" cm="1">
        <f t="array" aca="1" ref="BS67" ca="1">INDIRECT(_xlfn.CONCAT(BS$4,"_d!",BS$1,$A67))</f>
        <v>623.14935302734375</v>
      </c>
      <c r="BT67" s="42">
        <f t="shared" ca="1" si="24"/>
        <v>630.29081799171956</v>
      </c>
      <c r="BU67" s="42"/>
      <c r="BV67" s="45">
        <f t="shared" ca="1" si="25"/>
        <v>637.67012626322139</v>
      </c>
      <c r="BW67" s="45">
        <f t="shared" ca="1" si="26"/>
        <v>639.12418594316841</v>
      </c>
      <c r="BX67" s="45">
        <f t="shared" ca="1" si="27"/>
        <v>634.08382742647768</v>
      </c>
      <c r="BY67" s="45">
        <f t="shared" ca="1" si="28"/>
        <v>634.99542138482923</v>
      </c>
      <c r="BZ67" s="45">
        <f t="shared" ca="1" si="29"/>
        <v>636.4543752924551</v>
      </c>
      <c r="CA67" s="45">
        <f t="shared" ca="1" si="30"/>
        <v>634.24981092746668</v>
      </c>
      <c r="CB67" s="45">
        <f t="shared" ca="1" si="31"/>
        <v>634.93868153485516</v>
      </c>
      <c r="CC67" s="45">
        <f t="shared" ca="1" si="32"/>
        <v>634.11905411303201</v>
      </c>
      <c r="CD67" s="45">
        <f t="shared" ca="1" si="33"/>
        <v>631.11189998773125</v>
      </c>
      <c r="CE67" s="45">
        <f t="shared" ca="1" si="34"/>
        <v>630.29081799171956</v>
      </c>
      <c r="CF67" s="45" cm="1">
        <f t="array" aca="1" ref="CF67" ca="1">+SUMPRODUCT($BV$3:$CE$3/100,$BV67:$CE67)</f>
        <v>633.83550106510074</v>
      </c>
      <c r="CG67" s="24"/>
      <c r="CH67" s="24">
        <f t="shared" ca="1" si="51"/>
        <v>5.1906423095117837E-2</v>
      </c>
      <c r="CI67" s="24">
        <f t="shared" ca="1" si="51"/>
        <v>5.1159972909629037E-2</v>
      </c>
      <c r="CJ67" s="24">
        <f t="shared" ca="1" si="51"/>
        <v>4.9531262817884114E-2</v>
      </c>
      <c r="CK67" s="24">
        <f t="shared" ca="1" si="51"/>
        <v>4.8831059517060904E-2</v>
      </c>
      <c r="CL67" s="24">
        <f t="shared" ca="1" si="51"/>
        <v>4.886226076843414E-2</v>
      </c>
      <c r="CM67" s="24">
        <f t="shared" ca="1" si="51"/>
        <v>4.8249567061334542E-2</v>
      </c>
      <c r="CN67" s="24">
        <f t="shared" ca="1" si="51"/>
        <v>4.7343676034435234E-2</v>
      </c>
      <c r="CO67" s="24">
        <f t="shared" ca="1" si="51"/>
        <v>4.6659234407279593E-2</v>
      </c>
      <c r="CP67" s="24">
        <f t="shared" ca="1" si="51"/>
        <v>4.570543089348611E-2</v>
      </c>
      <c r="CQ67" s="24">
        <f t="shared" ca="1" si="50"/>
        <v>4.4001868223731311E-2</v>
      </c>
      <c r="CR67" s="24">
        <f t="shared" ca="1" si="50"/>
        <v>4.7427432562121563E-2</v>
      </c>
      <c r="CS67" s="24">
        <f>+[1]NAC!AX68</f>
        <v>7.4695693652692796E-2</v>
      </c>
      <c r="CT67" s="24"/>
      <c r="CU67" s="24">
        <f t="shared" ca="1" si="52"/>
        <v>0.52614906921477278</v>
      </c>
      <c r="CV67" s="24">
        <f t="shared" ca="1" si="53"/>
        <v>0.52678049860860687</v>
      </c>
      <c r="CW67" s="24">
        <f t="shared" ca="1" si="54"/>
        <v>0.5222533256578088</v>
      </c>
      <c r="CX67" s="24">
        <f t="shared" ca="1" si="55"/>
        <v>0.52440394626450448</v>
      </c>
      <c r="CY67" s="24">
        <f t="shared" ca="1" si="56"/>
        <v>0.52375736291720765</v>
      </c>
      <c r="CZ67" s="24">
        <f t="shared" ca="1" si="57"/>
        <v>0.52415511072026955</v>
      </c>
      <c r="DA67" s="24">
        <f t="shared" ca="1" si="58"/>
        <v>0.52349848819034706</v>
      </c>
      <c r="DB67" s="24">
        <f t="shared" ca="1" si="59"/>
        <v>0.5246672386296598</v>
      </c>
      <c r="DC67" s="24">
        <f t="shared" ca="1" si="60"/>
        <v>0.52216030632261567</v>
      </c>
      <c r="DD67" s="24">
        <f t="shared" ca="1" si="61"/>
        <v>0.5205631260992698</v>
      </c>
      <c r="DE67" s="48">
        <f t="shared" ca="1" si="62"/>
        <v>0.52334303541497684</v>
      </c>
      <c r="DF67" s="48">
        <f>+[1]NAC!AG68</f>
        <v>0.5231925686439769</v>
      </c>
      <c r="DG67" s="24">
        <f t="shared" ca="1" si="49"/>
        <v>5.5859431155029782E-3</v>
      </c>
    </row>
    <row r="68" spans="1:111" x14ac:dyDescent="0.25">
      <c r="A68">
        <f t="shared" si="36"/>
        <v>95</v>
      </c>
      <c r="B68" s="35">
        <f>+NAC!A68</f>
        <v>44621</v>
      </c>
      <c r="C68" s="19" cm="1">
        <f t="array" aca="1" ref="C68" ca="1">INDIRECT(_xlfn.CONCAT(C$4,"_d!",C$1,$A68))</f>
        <v>671.64501953125</v>
      </c>
      <c r="D68" s="19" cm="1">
        <f t="array" aca="1" ref="D68" ca="1">INDIRECT(_xlfn.CONCAT(D$4,"_d!",D$1,$A68))</f>
        <v>685.817138671875</v>
      </c>
      <c r="E68" s="19" cm="1">
        <f t="array" aca="1" ref="E68" ca="1">INDIRECT(_xlfn.CONCAT(E$4,"_d!",E$1,$A68))</f>
        <v>702.439697265625</v>
      </c>
      <c r="F68" s="19" cm="1">
        <f t="array" aca="1" ref="F68" ca="1">INDIRECT(_xlfn.CONCAT(F$4,"_d!",F$1,$A68))</f>
        <v>713.31634521484375</v>
      </c>
      <c r="G68" s="19" cm="1">
        <f t="array" aca="1" ref="G68" ca="1">INDIRECT(_xlfn.CONCAT(G$4,"_d!",G$1,$A68))</f>
        <v>711.75</v>
      </c>
      <c r="H68" s="19" cm="1">
        <f t="array" aca="1" ref="H68" ca="1">INDIRECT(_xlfn.CONCAT(H$4,"_d!",H$1,$A68))</f>
        <v>658.9425048828125</v>
      </c>
      <c r="I68" s="42">
        <f t="shared" ca="1" si="15"/>
        <v>682.07009807760312</v>
      </c>
      <c r="J68" s="19" cm="1">
        <f t="array" aca="1" ref="J68" ca="1">INDIRECT(_xlfn.CONCAT(J$4,"_d!",J$1,$A68))</f>
        <v>671.97235107421875</v>
      </c>
      <c r="K68" s="19" cm="1">
        <f t="array" aca="1" ref="K68" ca="1">INDIRECT(_xlfn.CONCAT(K$4,"_d!",K$1,$A68))</f>
        <v>689.69970703125</v>
      </c>
      <c r="L68" s="19" cm="1">
        <f t="array" aca="1" ref="L68" ca="1">INDIRECT(_xlfn.CONCAT(L$4,"_d!",L$1,$A68))</f>
        <v>699.70391845703125</v>
      </c>
      <c r="M68" s="19" cm="1">
        <f t="array" aca="1" ref="M68" ca="1">INDIRECT(_xlfn.CONCAT(M$4,"_d!",M$1,$A68))</f>
        <v>708.06915283203125</v>
      </c>
      <c r="N68" s="19" cm="1">
        <f t="array" aca="1" ref="N68" ca="1">INDIRECT(_xlfn.CONCAT(N$4,"_d!",N$1,$A68))</f>
        <v>709.41241455078125</v>
      </c>
      <c r="O68" s="19" cm="1">
        <f t="array" aca="1" ref="O68" ca="1">INDIRECT(_xlfn.CONCAT(O$4,"_d!",O$1,$A68))</f>
        <v>661.40423583984375</v>
      </c>
      <c r="P68" s="42">
        <f t="shared" ca="1" si="16"/>
        <v>683.04153889196743</v>
      </c>
      <c r="Q68" s="19" cm="1">
        <f t="array" aca="1" ref="Q68" ca="1">INDIRECT(_xlfn.CONCAT(Q$4,"_d!",Q$1,$A68))</f>
        <v>666.21331787109375</v>
      </c>
      <c r="R68" s="19" cm="1">
        <f t="array" aca="1" ref="R68" ca="1">INDIRECT(_xlfn.CONCAT(R$4,"_d!",R$1,$A68))</f>
        <v>681.77313232421875</v>
      </c>
      <c r="S68" s="19" cm="1">
        <f t="array" aca="1" ref="S68" ca="1">INDIRECT(_xlfn.CONCAT(S$4,"_d!",S$1,$A68))</f>
        <v>696.54180908203125</v>
      </c>
      <c r="T68" s="19" cm="1">
        <f t="array" aca="1" ref="T68" ca="1">INDIRECT(_xlfn.CONCAT(T$4,"_d!",T$1,$A68))</f>
        <v>713.9140625</v>
      </c>
      <c r="U68" s="19" cm="1">
        <f t="array" aca="1" ref="U68" ca="1">INDIRECT(_xlfn.CONCAT(U$4,"_d!",U$1,$A68))</f>
        <v>708.552001953125</v>
      </c>
      <c r="V68" s="19" cm="1">
        <f t="array" aca="1" ref="V68" ca="1">INDIRECT(_xlfn.CONCAT(V$4,"_d!",V$1,$A68))</f>
        <v>663.71728515625</v>
      </c>
      <c r="W68" s="42">
        <f t="shared" ca="1" si="17"/>
        <v>678.05691615363878</v>
      </c>
      <c r="X68" s="19" cm="1">
        <f t="array" aca="1" ref="X68" ca="1">INDIRECT(_xlfn.CONCAT(X$4,"_d!",X$1,$A68))</f>
        <v>663.9488525390625</v>
      </c>
      <c r="Y68" s="19" cm="1">
        <f t="array" aca="1" ref="Y68" ca="1">INDIRECT(_xlfn.CONCAT(Y$4,"_d!",Y$1,$A68))</f>
        <v>684.706787109375</v>
      </c>
      <c r="Z68" s="19" cm="1">
        <f t="array" aca="1" ref="Z68" ca="1">INDIRECT(_xlfn.CONCAT(Z$4,"_d!",Z$1,$A68))</f>
        <v>698.0238037109375</v>
      </c>
      <c r="AA68" s="19" cm="1">
        <f t="array" aca="1" ref="AA68" ca="1">INDIRECT(_xlfn.CONCAT(AA$4,"_d!",AA$1,$A68))</f>
        <v>704.96826171875</v>
      </c>
      <c r="AB68" s="19" cm="1">
        <f t="array" aca="1" ref="AB68" ca="1">INDIRECT(_xlfn.CONCAT(AB$4,"_d!",AB$1,$A68))</f>
        <v>711.07855224609375</v>
      </c>
      <c r="AC68" s="19" cm="1">
        <f t="array" aca="1" ref="AC68" ca="1">INDIRECT(_xlfn.CONCAT(AC$4,"_d!",AC$1,$A68))</f>
        <v>667.4500732421875</v>
      </c>
      <c r="AD68" s="42">
        <f t="shared" ca="1" si="18"/>
        <v>678.11932606787627</v>
      </c>
      <c r="AE68" s="19" cm="1">
        <f t="array" aca="1" ref="AE68" ca="1">INDIRECT(_xlfn.CONCAT(AE$4,"_d!",AE$1,$A68))</f>
        <v>666.99395751953125</v>
      </c>
      <c r="AF68" s="19" cm="1">
        <f t="array" aca="1" ref="AF68" ca="1">INDIRECT(_xlfn.CONCAT(AF$4,"_d!",AF$1,$A68))</f>
        <v>684.9354248046875</v>
      </c>
      <c r="AG68" s="19" cm="1">
        <f t="array" aca="1" ref="AG68" ca="1">INDIRECT(_xlfn.CONCAT(AG$4,"_d!",AG$1,$A68))</f>
        <v>696.1341552734375</v>
      </c>
      <c r="AH68" s="19" cm="1">
        <f t="array" aca="1" ref="AH68" ca="1">INDIRECT(_xlfn.CONCAT(AH$4,"_d!",AH$1,$A68))</f>
        <v>711.2445068359375</v>
      </c>
      <c r="AI68" s="19" cm="1">
        <f t="array" aca="1" ref="AI68" ca="1">INDIRECT(_xlfn.CONCAT(AI$4,"_d!",AI$1,$A68))</f>
        <v>705.427490234375</v>
      </c>
      <c r="AJ68" s="19" cm="1">
        <f t="array" aca="1" ref="AJ68" ca="1">INDIRECT(_xlfn.CONCAT(AJ$4,"_d!",AJ$1,$A68))</f>
        <v>669.38104248046875</v>
      </c>
      <c r="AK68" s="42">
        <f t="shared" ca="1" si="19"/>
        <v>679.42282560127239</v>
      </c>
      <c r="AL68" s="19" cm="1">
        <f t="array" aca="1" ref="AL68" ca="1">INDIRECT(_xlfn.CONCAT(AL$4,"_d!",AL$1,$A68))</f>
        <v>665.4576416015625</v>
      </c>
      <c r="AM68" s="19" cm="1">
        <f t="array" aca="1" ref="AM68" ca="1">INDIRECT(_xlfn.CONCAT(AM$4,"_d!",AM$1,$A68))</f>
        <v>684.13800048828125</v>
      </c>
      <c r="AN68" s="19" cm="1">
        <f t="array" aca="1" ref="AN68" ca="1">INDIRECT(_xlfn.CONCAT(AN$4,"_d!",AN$1,$A68))</f>
        <v>693.23553466796875</v>
      </c>
      <c r="AO68" s="19" cm="1">
        <f t="array" aca="1" ref="AO68" ca="1">INDIRECT(_xlfn.CONCAT(AO$4,"_d!",AO$1,$A68))</f>
        <v>704.45245361328125</v>
      </c>
      <c r="AP68" s="19" cm="1">
        <f t="array" aca="1" ref="AP68" ca="1">INDIRECT(_xlfn.CONCAT(AP$4,"_d!",AP$1,$A68))</f>
        <v>708.54736328125</v>
      </c>
      <c r="AQ68" s="19" cm="1">
        <f t="array" aca="1" ref="AQ68" ca="1">INDIRECT(_xlfn.CONCAT(AQ$4,"_d!",AQ$1,$A68))</f>
        <v>663.9324951171875</v>
      </c>
      <c r="AR68" s="42">
        <f t="shared" ca="1" si="20"/>
        <v>677.84209096482482</v>
      </c>
      <c r="AS68" s="19" cm="1">
        <f t="array" aca="1" ref="AS68" ca="1">INDIRECT(_xlfn.CONCAT(AS$4,"_d!",AS$1,$A68))</f>
        <v>665.77252197265625</v>
      </c>
      <c r="AT68" s="19" cm="1">
        <f t="array" aca="1" ref="AT68" ca="1">INDIRECT(_xlfn.CONCAT(AT$4,"_d!",AT$1,$A68))</f>
        <v>683.7169189453125</v>
      </c>
      <c r="AU68" s="19" cm="1">
        <f t="array" aca="1" ref="AU68" ca="1">INDIRECT(_xlfn.CONCAT(AU$4,"_d!",AU$1,$A68))</f>
        <v>690.75579833984375</v>
      </c>
      <c r="AV68" s="19" cm="1">
        <f t="array" aca="1" ref="AV68" ca="1">INDIRECT(_xlfn.CONCAT(AV$4,"_d!",AV$1,$A68))</f>
        <v>708.4608154296875</v>
      </c>
      <c r="AW68" s="19" cm="1">
        <f t="array" aca="1" ref="AW68" ca="1">INDIRECT(_xlfn.CONCAT(AW$4,"_d!",AW$1,$A68))</f>
        <v>704.27813720703125</v>
      </c>
      <c r="AX68" s="19" cm="1">
        <f t="array" aca="1" ref="AX68" ca="1">INDIRECT(_xlfn.CONCAT(AX$4,"_d!",AX$1,$A68))</f>
        <v>663.94195556640625</v>
      </c>
      <c r="AY68" s="42">
        <f t="shared" ca="1" si="21"/>
        <v>677.57269481145454</v>
      </c>
      <c r="AZ68" s="19" cm="1">
        <f t="array" aca="1" ref="AZ68" ca="1">INDIRECT(_xlfn.CONCAT(AZ$4,"_d!",AZ$1,$A68))</f>
        <v>664.81951904296875</v>
      </c>
      <c r="BA68" s="19" cm="1">
        <f t="array" aca="1" ref="BA68" ca="1">INDIRECT(_xlfn.CONCAT(BA$4,"_d!",BA$1,$A68))</f>
        <v>682.37994384765625</v>
      </c>
      <c r="BB68" s="19" cm="1">
        <f t="array" aca="1" ref="BB68" ca="1">INDIRECT(_xlfn.CONCAT(BB$4,"_d!",BB$1,$A68))</f>
        <v>688.413818359375</v>
      </c>
      <c r="BC68" s="19" cm="1">
        <f t="array" aca="1" ref="BC68" ca="1">INDIRECT(_xlfn.CONCAT(BC$4,"_d!",BC$1,$A68))</f>
        <v>699.53619384765625</v>
      </c>
      <c r="BD68" s="19" cm="1">
        <f t="array" aca="1" ref="BD68" ca="1">INDIRECT(_xlfn.CONCAT(BD$4,"_d!",BD$1,$A68))</f>
        <v>706.29351806640625</v>
      </c>
      <c r="BE68" s="19" cm="1">
        <f t="array" aca="1" ref="BE68" ca="1">INDIRECT(_xlfn.CONCAT(BE$4,"_d!",BE$1,$A68))</f>
        <v>669.5970458984375</v>
      </c>
      <c r="BF68" s="42">
        <f t="shared" ca="1" si="22"/>
        <v>676.60475834354372</v>
      </c>
      <c r="BG68" s="19" cm="1">
        <f t="array" aca="1" ref="BG68" ca="1">INDIRECT(_xlfn.CONCAT(BG$4,"_d!",BG$1,$A68))</f>
        <v>661.04949951171875</v>
      </c>
      <c r="BH68" s="19" cm="1">
        <f t="array" aca="1" ref="BH68" ca="1">INDIRECT(_xlfn.CONCAT(BH$4,"_d!",BH$1,$A68))</f>
        <v>679.195068359375</v>
      </c>
      <c r="BI68" s="19" cm="1">
        <f t="array" aca="1" ref="BI68" ca="1">INDIRECT(_xlfn.CONCAT(BI$4,"_d!",BI$1,$A68))</f>
        <v>684.62890625</v>
      </c>
      <c r="BJ68" s="19" cm="1">
        <f t="array" aca="1" ref="BJ68" ca="1">INDIRECT(_xlfn.CONCAT(BJ$4,"_d!",BJ$1,$A68))</f>
        <v>696.86163330078125</v>
      </c>
      <c r="BK68" s="19" cm="1">
        <f t="array" aca="1" ref="BK68" ca="1">INDIRECT(_xlfn.CONCAT(BK$4,"_d!",BK$1,$A68))</f>
        <v>702.50787353515625</v>
      </c>
      <c r="BL68" s="19" cm="1">
        <f t="array" aca="1" ref="BL68" ca="1">INDIRECT(_xlfn.CONCAT(BL$4,"_d!",BL$1,$A68))</f>
        <v>667.81744384765625</v>
      </c>
      <c r="BM68" s="42">
        <f t="shared" ca="1" si="23"/>
        <v>673.18913337559309</v>
      </c>
      <c r="BN68" s="19" cm="1">
        <f t="array" aca="1" ref="BN68" ca="1">INDIRECT(_xlfn.CONCAT(BN$4,"_d!",BN$1,$A68))</f>
        <v>658.24835205078125</v>
      </c>
      <c r="BO68" s="19" cm="1">
        <f t="array" aca="1" ref="BO68" ca="1">INDIRECT(_xlfn.CONCAT(BO$4,"_d!",BO$1,$A68))</f>
        <v>676.53179931640625</v>
      </c>
      <c r="BP68" s="19" cm="1">
        <f t="array" aca="1" ref="BP68" ca="1">INDIRECT(_xlfn.CONCAT(BP$4,"_d!",BP$1,$A68))</f>
        <v>681.03338623046875</v>
      </c>
      <c r="BQ68" s="19" cm="1">
        <f t="array" aca="1" ref="BQ68" ca="1">INDIRECT(_xlfn.CONCAT(BQ$4,"_d!",BQ$1,$A68))</f>
        <v>701.74249267578125</v>
      </c>
      <c r="BR68" s="19" cm="1">
        <f t="array" aca="1" ref="BR68" ca="1">INDIRECT(_xlfn.CONCAT(BR$4,"_d!",BR$1,$A68))</f>
        <v>700.5982666015625</v>
      </c>
      <c r="BS68" s="19" cm="1">
        <f t="array" aca="1" ref="BS68" ca="1">INDIRECT(_xlfn.CONCAT(BS$4,"_d!",BS$1,$A68))</f>
        <v>666.567626953125</v>
      </c>
      <c r="BT68" s="42">
        <f t="shared" ca="1" si="24"/>
        <v>670.85661372270704</v>
      </c>
      <c r="BU68" s="42"/>
      <c r="BV68" s="45">
        <f t="shared" ca="1" si="25"/>
        <v>682.07009807760312</v>
      </c>
      <c r="BW68" s="45">
        <f t="shared" ca="1" si="26"/>
        <v>683.04153889196743</v>
      </c>
      <c r="BX68" s="45">
        <f t="shared" ca="1" si="27"/>
        <v>678.05691615363878</v>
      </c>
      <c r="BY68" s="45">
        <f t="shared" ca="1" si="28"/>
        <v>678.11932606787627</v>
      </c>
      <c r="BZ68" s="45">
        <f t="shared" ca="1" si="29"/>
        <v>679.42282560127239</v>
      </c>
      <c r="CA68" s="45">
        <f t="shared" ca="1" si="30"/>
        <v>677.84209096482482</v>
      </c>
      <c r="CB68" s="45">
        <f t="shared" ca="1" si="31"/>
        <v>677.57269481145454</v>
      </c>
      <c r="CC68" s="45">
        <f t="shared" ca="1" si="32"/>
        <v>676.60475834354372</v>
      </c>
      <c r="CD68" s="45">
        <f t="shared" ca="1" si="33"/>
        <v>673.18913337559309</v>
      </c>
      <c r="CE68" s="45">
        <f t="shared" ca="1" si="34"/>
        <v>670.85661372270704</v>
      </c>
      <c r="CF68" s="45" cm="1">
        <f t="array" aca="1" ref="CF68" ca="1">+SUMPRODUCT($BV$3:$CE$3/100,$BV68:$CE68)</f>
        <v>676.43506965398922</v>
      </c>
      <c r="CG68" s="24"/>
      <c r="CH68" s="24">
        <f t="shared" ca="1" si="51"/>
        <v>6.9628433237993725E-2</v>
      </c>
      <c r="CI68" s="24">
        <f t="shared" ca="1" si="51"/>
        <v>6.8714897534333241E-2</v>
      </c>
      <c r="CJ68" s="24">
        <f t="shared" ca="1" si="51"/>
        <v>6.9349014791360242E-2</v>
      </c>
      <c r="CK68" s="24">
        <f t="shared" ca="1" si="51"/>
        <v>6.79121505931497E-2</v>
      </c>
      <c r="CL68" s="24">
        <f t="shared" ca="1" si="51"/>
        <v>6.7512223934469873E-2</v>
      </c>
      <c r="CM68" s="24">
        <f t="shared" ca="1" si="51"/>
        <v>6.8730458072368883E-2</v>
      </c>
      <c r="CN68" s="24">
        <f t="shared" ca="1" si="51"/>
        <v>6.7146662373032573E-2</v>
      </c>
      <c r="CO68" s="24">
        <f t="shared" ca="1" si="51"/>
        <v>6.6999570435457345E-2</v>
      </c>
      <c r="CP68" s="24">
        <f t="shared" ca="1" si="51"/>
        <v>6.667158928342154E-2</v>
      </c>
      <c r="CQ68" s="24">
        <f t="shared" ca="1" si="50"/>
        <v>6.4360442153102104E-2</v>
      </c>
      <c r="CR68" s="24">
        <f t="shared" ca="1" si="50"/>
        <v>6.7209186795791576E-2</v>
      </c>
      <c r="CS68" s="24">
        <f>+[1]NAC!AX69</f>
        <v>7.244146900209536E-2</v>
      </c>
      <c r="CT68" s="24"/>
      <c r="CU68" s="24">
        <f t="shared" ca="1" si="52"/>
        <v>0.5573165361281005</v>
      </c>
      <c r="CV68" s="24">
        <f t="shared" ca="1" si="53"/>
        <v>0.5563370050327765</v>
      </c>
      <c r="CW68" s="24">
        <f t="shared" ca="1" si="54"/>
        <v>0.55208363930471016</v>
      </c>
      <c r="CX68" s="24">
        <f t="shared" ca="1" si="55"/>
        <v>0.55271095893059519</v>
      </c>
      <c r="CY68" s="24">
        <f t="shared" ca="1" si="56"/>
        <v>0.55267767947413748</v>
      </c>
      <c r="CZ68" s="24">
        <f t="shared" ca="1" si="57"/>
        <v>0.55179340808208321</v>
      </c>
      <c r="DA68" s="24">
        <f t="shared" ca="1" si="58"/>
        <v>0.55080906727466483</v>
      </c>
      <c r="DB68" s="24">
        <f t="shared" ca="1" si="59"/>
        <v>0.5514797883162601</v>
      </c>
      <c r="DC68" s="24">
        <f t="shared" ca="1" si="60"/>
        <v>0.54847913215451882</v>
      </c>
      <c r="DD68" s="24">
        <f t="shared" ca="1" si="61"/>
        <v>0.54552415254753428</v>
      </c>
      <c r="DE68" s="48">
        <f t="shared" ca="1" si="62"/>
        <v>0.55082871915797882</v>
      </c>
      <c r="DF68" s="48">
        <f>+[1]NAC!AG69</f>
        <v>0.55106630322138228</v>
      </c>
      <c r="DG68" s="24">
        <f t="shared" ca="1" si="49"/>
        <v>1.1792383580566224E-2</v>
      </c>
    </row>
    <row r="69" spans="1:111" x14ac:dyDescent="0.25">
      <c r="A69">
        <f t="shared" si="36"/>
        <v>96</v>
      </c>
      <c r="B69" s="35">
        <f>+NAC!A69</f>
        <v>44652</v>
      </c>
      <c r="C69" s="19" cm="1">
        <f t="array" aca="1" ref="C69" ca="1">INDIRECT(_xlfn.CONCAT(C$4,"_d!",C$1,$A69))</f>
        <v>713.52911376953125</v>
      </c>
      <c r="D69" s="19" cm="1">
        <f t="array" aca="1" ref="D69" ca="1">INDIRECT(_xlfn.CONCAT(D$4,"_d!",D$1,$A69))</f>
        <v>725.723388671875</v>
      </c>
      <c r="E69" s="19" cm="1">
        <f t="array" aca="1" ref="E69" ca="1">INDIRECT(_xlfn.CONCAT(E$4,"_d!",E$1,$A69))</f>
        <v>747.59759521484375</v>
      </c>
      <c r="F69" s="19" cm="1">
        <f t="array" aca="1" ref="F69" ca="1">INDIRECT(_xlfn.CONCAT(F$4,"_d!",F$1,$A69))</f>
        <v>757.0557861328125</v>
      </c>
      <c r="G69" s="19" cm="1">
        <f t="array" aca="1" ref="G69" ca="1">INDIRECT(_xlfn.CONCAT(G$4,"_d!",G$1,$A69))</f>
        <v>753.12628173828125</v>
      </c>
      <c r="H69" s="19" cm="1">
        <f t="array" aca="1" ref="H69" ca="1">INDIRECT(_xlfn.CONCAT(H$4,"_d!",H$1,$A69))</f>
        <v>699.05523681640625</v>
      </c>
      <c r="I69" s="42">
        <f t="shared" ca="1" si="15"/>
        <v>723.50303795172022</v>
      </c>
      <c r="J69" s="19" cm="1">
        <f t="array" aca="1" ref="J69" ca="1">INDIRECT(_xlfn.CONCAT(J$4,"_d!",J$1,$A69))</f>
        <v>713.97998046875</v>
      </c>
      <c r="K69" s="19" cm="1">
        <f t="array" aca="1" ref="K69" ca="1">INDIRECT(_xlfn.CONCAT(K$4,"_d!",K$1,$A69))</f>
        <v>729.99041748046875</v>
      </c>
      <c r="L69" s="19" cm="1">
        <f t="array" aca="1" ref="L69" ca="1">INDIRECT(_xlfn.CONCAT(L$4,"_d!",L$1,$A69))</f>
        <v>744.54718017578125</v>
      </c>
      <c r="M69" s="19" cm="1">
        <f t="array" aca="1" ref="M69" ca="1">INDIRECT(_xlfn.CONCAT(M$4,"_d!",M$1,$A69))</f>
        <v>751.1236572265625</v>
      </c>
      <c r="N69" s="19" cm="1">
        <f t="array" aca="1" ref="N69" ca="1">INDIRECT(_xlfn.CONCAT(N$4,"_d!",N$1,$A69))</f>
        <v>751.21246337890625</v>
      </c>
      <c r="O69" s="19" cm="1">
        <f t="array" aca="1" ref="O69" ca="1">INDIRECT(_xlfn.CONCAT(O$4,"_d!",O$1,$A69))</f>
        <v>702.45635986328125</v>
      </c>
      <c r="P69" s="42">
        <f t="shared" ca="1" si="16"/>
        <v>724.68007094577524</v>
      </c>
      <c r="Q69" s="19" cm="1">
        <f t="array" aca="1" ref="Q69" ca="1">INDIRECT(_xlfn.CONCAT(Q$4,"_d!",Q$1,$A69))</f>
        <v>707.63262939453125</v>
      </c>
      <c r="R69" s="19" cm="1">
        <f t="array" aca="1" ref="R69" ca="1">INDIRECT(_xlfn.CONCAT(R$4,"_d!",R$1,$A69))</f>
        <v>721.263671875</v>
      </c>
      <c r="S69" s="19" cm="1">
        <f t="array" aca="1" ref="S69" ca="1">INDIRECT(_xlfn.CONCAT(S$4,"_d!",S$1,$A69))</f>
        <v>740.54656982421875</v>
      </c>
      <c r="T69" s="19" cm="1">
        <f t="array" aca="1" ref="T69" ca="1">INDIRECT(_xlfn.CONCAT(T$4,"_d!",T$1,$A69))</f>
        <v>756.33502197265625</v>
      </c>
      <c r="U69" s="19" cm="1">
        <f t="array" aca="1" ref="U69" ca="1">INDIRECT(_xlfn.CONCAT(U$4,"_d!",U$1,$A69))</f>
        <v>749.67779541015625</v>
      </c>
      <c r="V69" s="19" cm="1">
        <f t="array" aca="1" ref="V69" ca="1">INDIRECT(_xlfn.CONCAT(V$4,"_d!",V$1,$A69))</f>
        <v>703.9906005859375</v>
      </c>
      <c r="W69" s="42">
        <f t="shared" ca="1" si="17"/>
        <v>719.0006666628982</v>
      </c>
      <c r="X69" s="19" cm="1">
        <f t="array" aca="1" ref="X69" ca="1">INDIRECT(_xlfn.CONCAT(X$4,"_d!",X$1,$A69))</f>
        <v>704.68597412109375</v>
      </c>
      <c r="Y69" s="19" cm="1">
        <f t="array" aca="1" ref="Y69" ca="1">INDIRECT(_xlfn.CONCAT(Y$4,"_d!",Y$1,$A69))</f>
        <v>724.9666748046875</v>
      </c>
      <c r="Z69" s="19" cm="1">
        <f t="array" aca="1" ref="Z69" ca="1">INDIRECT(_xlfn.CONCAT(Z$4,"_d!",Z$1,$A69))</f>
        <v>741.665283203125</v>
      </c>
      <c r="AA69" s="19" cm="1">
        <f t="array" aca="1" ref="AA69" ca="1">INDIRECT(_xlfn.CONCAT(AA$4,"_d!",AA$1,$A69))</f>
        <v>747.4539794921875</v>
      </c>
      <c r="AB69" s="19" cm="1">
        <f t="array" aca="1" ref="AB69" ca="1">INDIRECT(_xlfn.CONCAT(AB$4,"_d!",AB$1,$A69))</f>
        <v>752.49078369140625</v>
      </c>
      <c r="AC69" s="19" cm="1">
        <f t="array" aca="1" ref="AC69" ca="1">INDIRECT(_xlfn.CONCAT(AC$4,"_d!",AC$1,$A69))</f>
        <v>706.93914794921875</v>
      </c>
      <c r="AD69" s="42">
        <f t="shared" ca="1" si="18"/>
        <v>718.9636825216453</v>
      </c>
      <c r="AE69" s="19" cm="1">
        <f t="array" aca="1" ref="AE69" ca="1">INDIRECT(_xlfn.CONCAT(AE$4,"_d!",AE$1,$A69))</f>
        <v>708.55511474609375</v>
      </c>
      <c r="AF69" s="19" cm="1">
        <f t="array" aca="1" ref="AF69" ca="1">INDIRECT(_xlfn.CONCAT(AF$4,"_d!",AF$1,$A69))</f>
        <v>725.355224609375</v>
      </c>
      <c r="AG69" s="19" cm="1">
        <f t="array" aca="1" ref="AG69" ca="1">INDIRECT(_xlfn.CONCAT(AG$4,"_d!",AG$1,$A69))</f>
        <v>739.5865478515625</v>
      </c>
      <c r="AH69" s="19" cm="1">
        <f t="array" aca="1" ref="AH69" ca="1">INDIRECT(_xlfn.CONCAT(AH$4,"_d!",AH$1,$A69))</f>
        <v>752.68304443359375</v>
      </c>
      <c r="AI69" s="19" cm="1">
        <f t="array" aca="1" ref="AI69" ca="1">INDIRECT(_xlfn.CONCAT(AI$4,"_d!",AI$1,$A69))</f>
        <v>746.5125732421875</v>
      </c>
      <c r="AJ69" s="19" cm="1">
        <f t="array" aca="1" ref="AJ69" ca="1">INDIRECT(_xlfn.CONCAT(AJ$4,"_d!",AJ$1,$A69))</f>
        <v>709.0977783203125</v>
      </c>
      <c r="AK69" s="42">
        <f t="shared" ca="1" si="19"/>
        <v>720.61039363944008</v>
      </c>
      <c r="AL69" s="19" cm="1">
        <f t="array" aca="1" ref="AL69" ca="1">INDIRECT(_xlfn.CONCAT(AL$4,"_d!",AL$1,$A69))</f>
        <v>706.50067138671875</v>
      </c>
      <c r="AM69" s="19" cm="1">
        <f t="array" aca="1" ref="AM69" ca="1">INDIRECT(_xlfn.CONCAT(AM$4,"_d!",AM$1,$A69))</f>
        <v>724.30755615234375</v>
      </c>
      <c r="AN69" s="19" cm="1">
        <f t="array" aca="1" ref="AN69" ca="1">INDIRECT(_xlfn.CONCAT(AN$4,"_d!",AN$1,$A69))</f>
        <v>736.71136474609375</v>
      </c>
      <c r="AO69" s="19" cm="1">
        <f t="array" aca="1" ref="AO69" ca="1">INDIRECT(_xlfn.CONCAT(AO$4,"_d!",AO$1,$A69))</f>
        <v>747.08551025390625</v>
      </c>
      <c r="AP69" s="19" cm="1">
        <f t="array" aca="1" ref="AP69" ca="1">INDIRECT(_xlfn.CONCAT(AP$4,"_d!",AP$1,$A69))</f>
        <v>749.87060546875</v>
      </c>
      <c r="AQ69" s="19" cm="1">
        <f t="array" aca="1" ref="AQ69" ca="1">INDIRECT(_xlfn.CONCAT(AQ$4,"_d!",AQ$1,$A69))</f>
        <v>703.10430908203125</v>
      </c>
      <c r="AR69" s="42">
        <f t="shared" ca="1" si="20"/>
        <v>718.75976152977603</v>
      </c>
      <c r="AS69" s="19" cm="1">
        <f t="array" aca="1" ref="AS69" ca="1">INDIRECT(_xlfn.CONCAT(AS$4,"_d!",AS$1,$A69))</f>
        <v>707.26519775390625</v>
      </c>
      <c r="AT69" s="19" cm="1">
        <f t="array" aca="1" ref="AT69" ca="1">INDIRECT(_xlfn.CONCAT(AT$4,"_d!",AT$1,$A69))</f>
        <v>723.740478515625</v>
      </c>
      <c r="AU69" s="19" cm="1">
        <f t="array" aca="1" ref="AU69" ca="1">INDIRECT(_xlfn.CONCAT(AU$4,"_d!",AU$1,$A69))</f>
        <v>734.1402587890625</v>
      </c>
      <c r="AV69" s="19" cm="1">
        <f t="array" aca="1" ref="AV69" ca="1">INDIRECT(_xlfn.CONCAT(AV$4,"_d!",AV$1,$A69))</f>
        <v>749.67962646484375</v>
      </c>
      <c r="AW69" s="19" cm="1">
        <f t="array" aca="1" ref="AW69" ca="1">INDIRECT(_xlfn.CONCAT(AW$4,"_d!",AW$1,$A69))</f>
        <v>744.849853515625</v>
      </c>
      <c r="AX69" s="19" cm="1">
        <f t="array" aca="1" ref="AX69" ca="1">INDIRECT(_xlfn.CONCAT(AX$4,"_d!",AX$1,$A69))</f>
        <v>702.99249267578125</v>
      </c>
      <c r="AY69" s="42">
        <f t="shared" ca="1" si="21"/>
        <v>718.5163376310577</v>
      </c>
      <c r="AZ69" s="19" cm="1">
        <f t="array" aca="1" ref="AZ69" ca="1">INDIRECT(_xlfn.CONCAT(AZ$4,"_d!",AZ$1,$A69))</f>
        <v>706.219970703125</v>
      </c>
      <c r="BA69" s="19" cm="1">
        <f t="array" aca="1" ref="BA69" ca="1">INDIRECT(_xlfn.CONCAT(BA$4,"_d!",BA$1,$A69))</f>
        <v>722.5205078125</v>
      </c>
      <c r="BB69" s="19" cm="1">
        <f t="array" aca="1" ref="BB69" ca="1">INDIRECT(_xlfn.CONCAT(BB$4,"_d!",BB$1,$A69))</f>
        <v>731.0247802734375</v>
      </c>
      <c r="BC69" s="19" cm="1">
        <f t="array" aca="1" ref="BC69" ca="1">INDIRECT(_xlfn.CONCAT(BC$4,"_d!",BC$1,$A69))</f>
        <v>740.694580078125</v>
      </c>
      <c r="BD69" s="19" cm="1">
        <f t="array" aca="1" ref="BD69" ca="1">INDIRECT(_xlfn.CONCAT(BD$4,"_d!",BD$1,$A69))</f>
        <v>747.0133056640625</v>
      </c>
      <c r="BE69" s="19" cm="1">
        <f t="array" aca="1" ref="BE69" ca="1">INDIRECT(_xlfn.CONCAT(BE$4,"_d!",BE$1,$A69))</f>
        <v>708.35357666015625</v>
      </c>
      <c r="BF69" s="42">
        <f t="shared" ca="1" si="22"/>
        <v>717.47644654130431</v>
      </c>
      <c r="BG69" s="19" cm="1">
        <f t="array" aca="1" ref="BG69" ca="1">INDIRECT(_xlfn.CONCAT(BG$4,"_d!",BG$1,$A69))</f>
        <v>701.52252197265625</v>
      </c>
      <c r="BH69" s="19" cm="1">
        <f t="array" aca="1" ref="BH69" ca="1">INDIRECT(_xlfn.CONCAT(BH$4,"_d!",BH$1,$A69))</f>
        <v>719.5111083984375</v>
      </c>
      <c r="BI69" s="19" cm="1">
        <f t="array" aca="1" ref="BI69" ca="1">INDIRECT(_xlfn.CONCAT(BI$4,"_d!",BI$1,$A69))</f>
        <v>726.44012451171875</v>
      </c>
      <c r="BJ69" s="19" cm="1">
        <f t="array" aca="1" ref="BJ69" ca="1">INDIRECT(_xlfn.CONCAT(BJ$4,"_d!",BJ$1,$A69))</f>
        <v>737.1395263671875</v>
      </c>
      <c r="BK69" s="19" cm="1">
        <f t="array" aca="1" ref="BK69" ca="1">INDIRECT(_xlfn.CONCAT(BK$4,"_d!",BK$1,$A69))</f>
        <v>742.60955810546875</v>
      </c>
      <c r="BL69" s="19" cm="1">
        <f t="array" aca="1" ref="BL69" ca="1">INDIRECT(_xlfn.CONCAT(BL$4,"_d!",BL$1,$A69))</f>
        <v>705.8880615234375</v>
      </c>
      <c r="BM69" s="42">
        <f t="shared" ca="1" si="23"/>
        <v>713.53758528677849</v>
      </c>
      <c r="BN69" s="19" cm="1">
        <f t="array" aca="1" ref="BN69" ca="1">INDIRECT(_xlfn.CONCAT(BN$4,"_d!",BN$1,$A69))</f>
        <v>698.769287109375</v>
      </c>
      <c r="BO69" s="19" cm="1">
        <f t="array" aca="1" ref="BO69" ca="1">INDIRECT(_xlfn.CONCAT(BO$4,"_d!",BO$1,$A69))</f>
        <v>716.51202392578125</v>
      </c>
      <c r="BP69" s="19" cm="1">
        <f t="array" aca="1" ref="BP69" ca="1">INDIRECT(_xlfn.CONCAT(BP$4,"_d!",BP$1,$A69))</f>
        <v>723.040771484375</v>
      </c>
      <c r="BQ69" s="19" cm="1">
        <f t="array" aca="1" ref="BQ69" ca="1">INDIRECT(_xlfn.CONCAT(BQ$4,"_d!",BQ$1,$A69))</f>
        <v>743.7890625</v>
      </c>
      <c r="BR69" s="19" cm="1">
        <f t="array" aca="1" ref="BR69" ca="1">INDIRECT(_xlfn.CONCAT(BR$4,"_d!",BR$1,$A69))</f>
        <v>740.46990966796875</v>
      </c>
      <c r="BS69" s="19" cm="1">
        <f t="array" aca="1" ref="BS69" ca="1">INDIRECT(_xlfn.CONCAT(BS$4,"_d!",BS$1,$A69))</f>
        <v>704.2396240234375</v>
      </c>
      <c r="BT69" s="42">
        <f t="shared" ca="1" si="24"/>
        <v>711.17211730148392</v>
      </c>
      <c r="BU69" s="42"/>
      <c r="BV69" s="45">
        <f t="shared" ca="1" si="25"/>
        <v>723.50303795172022</v>
      </c>
      <c r="BW69" s="45">
        <f t="shared" ca="1" si="26"/>
        <v>724.68007094577524</v>
      </c>
      <c r="BX69" s="45">
        <f t="shared" ca="1" si="27"/>
        <v>719.0006666628982</v>
      </c>
      <c r="BY69" s="45">
        <f t="shared" ca="1" si="28"/>
        <v>718.9636825216453</v>
      </c>
      <c r="BZ69" s="45">
        <f t="shared" ca="1" si="29"/>
        <v>720.61039363944008</v>
      </c>
      <c r="CA69" s="45">
        <f t="shared" ca="1" si="30"/>
        <v>718.75976152977603</v>
      </c>
      <c r="CB69" s="45">
        <f t="shared" ca="1" si="31"/>
        <v>718.5163376310577</v>
      </c>
      <c r="CC69" s="45">
        <f t="shared" ca="1" si="32"/>
        <v>717.47644654130431</v>
      </c>
      <c r="CD69" s="45">
        <f t="shared" ca="1" si="33"/>
        <v>713.53758528677849</v>
      </c>
      <c r="CE69" s="45">
        <f t="shared" ca="1" si="34"/>
        <v>711.17211730148392</v>
      </c>
      <c r="CF69" s="45" cm="1">
        <f t="array" aca="1" ref="CF69" ca="1">+SUMPRODUCT($BV$3:$CE$3/100,$BV69:$CE69)</f>
        <v>717.25183476590962</v>
      </c>
      <c r="CG69" s="24"/>
      <c r="CH69" s="24">
        <f t="shared" ca="1" si="51"/>
        <v>6.074586760348355E-2</v>
      </c>
      <c r="CI69" s="24">
        <f t="shared" ca="1" si="51"/>
        <v>6.0960468262814649E-2</v>
      </c>
      <c r="CJ69" s="24">
        <f t="shared" ca="1" si="51"/>
        <v>6.0383943491820524E-2</v>
      </c>
      <c r="CK69" s="24">
        <f t="shared" ca="1" si="51"/>
        <v>6.0231813021180081E-2</v>
      </c>
      <c r="CL69" s="24">
        <f t="shared" ca="1" si="51"/>
        <v>6.0621407592124532E-2</v>
      </c>
      <c r="CM69" s="24">
        <f t="shared" ca="1" si="51"/>
        <v>6.0364605725073739E-2</v>
      </c>
      <c r="CN69" s="24">
        <f t="shared" ca="1" si="51"/>
        <v>6.0426937409271408E-2</v>
      </c>
      <c r="CO69" s="24">
        <f t="shared" ca="1" si="51"/>
        <v>6.0407036299629624E-2</v>
      </c>
      <c r="CP69" s="24">
        <f t="shared" ca="1" si="51"/>
        <v>5.9936279287315486E-2</v>
      </c>
      <c r="CQ69" s="24">
        <f t="shared" ca="1" si="50"/>
        <v>6.0095559548945632E-2</v>
      </c>
      <c r="CR69" s="24">
        <f t="shared" ca="1" si="50"/>
        <v>6.0340994935107473E-2</v>
      </c>
      <c r="CS69" s="24">
        <f>+[1]NAC!AX70</f>
        <v>5.8621191727850519E-2</v>
      </c>
      <c r="CT69" s="24"/>
      <c r="CU69" s="24">
        <f t="shared" ca="1" si="52"/>
        <v>0.5862237064146496</v>
      </c>
      <c r="CV69" s="24">
        <f t="shared" ca="1" si="53"/>
        <v>0.58523763112268301</v>
      </c>
      <c r="CW69" s="24">
        <f t="shared" ca="1" si="54"/>
        <v>0.58058393697975941</v>
      </c>
      <c r="CX69" s="24">
        <f t="shared" ca="1" si="55"/>
        <v>0.5808383257191434</v>
      </c>
      <c r="CY69" s="24">
        <f t="shared" ca="1" si="56"/>
        <v>0.58164113613926838</v>
      </c>
      <c r="CZ69" s="24">
        <f t="shared" ca="1" si="57"/>
        <v>0.58070108735600545</v>
      </c>
      <c r="DA69" s="24">
        <f t="shared" ca="1" si="58"/>
        <v>0.5797152103177674</v>
      </c>
      <c r="DB69" s="24">
        <f t="shared" ca="1" si="59"/>
        <v>0.5801693694046306</v>
      </c>
      <c r="DC69" s="24">
        <f t="shared" ca="1" si="60"/>
        <v>0.57698300167176275</v>
      </c>
      <c r="DD69" s="24">
        <f t="shared" ca="1" si="61"/>
        <v>0.57459612402912463</v>
      </c>
      <c r="DE69" s="48">
        <f t="shared" ca="1" si="62"/>
        <v>0.57959603920087721</v>
      </c>
      <c r="DF69" s="48">
        <f>+[1]NAC!AG70</f>
        <v>0.5803800857180077</v>
      </c>
      <c r="DG69" s="24">
        <f t="shared" ca="1" si="49"/>
        <v>1.162758238552497E-2</v>
      </c>
    </row>
    <row r="70" spans="1:111" x14ac:dyDescent="0.25">
      <c r="A70">
        <f t="shared" si="36"/>
        <v>97</v>
      </c>
      <c r="B70" s="35">
        <f>+NAC!A70</f>
        <v>44682</v>
      </c>
      <c r="C70" s="19" cm="1">
        <f t="array" aca="1" ref="C70" ca="1">INDIRECT(_xlfn.CONCAT(C$4,"_d!",C$1,$A70))</f>
        <v>746.35321044921875</v>
      </c>
      <c r="D70" s="19" cm="1">
        <f t="array" aca="1" ref="D70" ca="1">INDIRECT(_xlfn.CONCAT(D$4,"_d!",D$1,$A70))</f>
        <v>762.364990234375</v>
      </c>
      <c r="E70" s="19" cm="1">
        <f t="array" aca="1" ref="E70" ca="1">INDIRECT(_xlfn.CONCAT(E$4,"_d!",E$1,$A70))</f>
        <v>788.3514404296875</v>
      </c>
      <c r="F70" s="19" cm="1">
        <f t="array" aca="1" ref="F70" ca="1">INDIRECT(_xlfn.CONCAT(F$4,"_d!",F$1,$A70))</f>
        <v>796.604248046875</v>
      </c>
      <c r="G70" s="19" cm="1">
        <f t="array" aca="1" ref="G70" ca="1">INDIRECT(_xlfn.CONCAT(G$4,"_d!",G$1,$A70))</f>
        <v>791.08575439453125</v>
      </c>
      <c r="H70" s="19" cm="1">
        <f t="array" aca="1" ref="H70" ca="1">INDIRECT(_xlfn.CONCAT(H$4,"_d!",H$1,$A70))</f>
        <v>732.047119140625</v>
      </c>
      <c r="I70" s="42">
        <f t="shared" ref="I70:I95" ca="1" si="63">+SUMPRODUCT($C$3:$H$3,C70:H70)</f>
        <v>758.78962552938856</v>
      </c>
      <c r="J70" s="19" cm="1">
        <f t="array" aca="1" ref="J70" ca="1">INDIRECT(_xlfn.CONCAT(J$4,"_d!",J$1,$A70))</f>
        <v>747.204345703125</v>
      </c>
      <c r="K70" s="19" cm="1">
        <f t="array" aca="1" ref="K70" ca="1">INDIRECT(_xlfn.CONCAT(K$4,"_d!",K$1,$A70))</f>
        <v>767.55792236328125</v>
      </c>
      <c r="L70" s="19" cm="1">
        <f t="array" aca="1" ref="L70" ca="1">INDIRECT(_xlfn.CONCAT(L$4,"_d!",L$1,$A70))</f>
        <v>785.5589599609375</v>
      </c>
      <c r="M70" s="19" cm="1">
        <f t="array" aca="1" ref="M70" ca="1">INDIRECT(_xlfn.CONCAT(M$4,"_d!",M$1,$A70))</f>
        <v>790.5025634765625</v>
      </c>
      <c r="N70" s="19" cm="1">
        <f t="array" aca="1" ref="N70" ca="1">INDIRECT(_xlfn.CONCAT(N$4,"_d!",N$1,$A70))</f>
        <v>789.81134033203125</v>
      </c>
      <c r="O70" s="19" cm="1">
        <f t="array" aca="1" ref="O70" ca="1">INDIRECT(_xlfn.CONCAT(O$4,"_d!",O$1,$A70))</f>
        <v>736.4395751953125</v>
      </c>
      <c r="P70" s="42">
        <f t="shared" ref="P70:P95" ca="1" si="64">+SUMPRODUCT($C$3:$H$3,J70:O70)</f>
        <v>760.55141184885304</v>
      </c>
      <c r="Q70" s="19" cm="1">
        <f t="array" aca="1" ref="Q70" ca="1">INDIRECT(_xlfn.CONCAT(Q$4,"_d!",Q$1,$A70))</f>
        <v>740.35955810546875</v>
      </c>
      <c r="R70" s="19" cm="1">
        <f t="array" aca="1" ref="R70" ca="1">INDIRECT(_xlfn.CONCAT(R$4,"_d!",R$1,$A70))</f>
        <v>758.41632080078125</v>
      </c>
      <c r="S70" s="19" cm="1">
        <f t="array" aca="1" ref="S70" ca="1">INDIRECT(_xlfn.CONCAT(S$4,"_d!",S$1,$A70))</f>
        <v>781.9288330078125</v>
      </c>
      <c r="T70" s="19" cm="1">
        <f t="array" aca="1" ref="T70" ca="1">INDIRECT(_xlfn.CONCAT(T$4,"_d!",T$1,$A70))</f>
        <v>796.241455078125</v>
      </c>
      <c r="U70" s="19" cm="1">
        <f t="array" aca="1" ref="U70" ca="1">INDIRECT(_xlfn.CONCAT(U$4,"_d!",U$1,$A70))</f>
        <v>788.25750732421875</v>
      </c>
      <c r="V70" s="19" cm="1">
        <f t="array" aca="1" ref="V70" ca="1">INDIRECT(_xlfn.CONCAT(V$4,"_d!",V$1,$A70))</f>
        <v>737.9530029296875</v>
      </c>
      <c r="W70" s="42">
        <f t="shared" ref="W70:W95" ca="1" si="65">+SUMPRODUCT($C$3:$H$3,Q70:V70)</f>
        <v>754.56980788178248</v>
      </c>
      <c r="X70" s="19" cm="1">
        <f t="array" aca="1" ref="X70" ca="1">INDIRECT(_xlfn.CONCAT(X$4,"_d!",X$1,$A70))</f>
        <v>737.864990234375</v>
      </c>
      <c r="Y70" s="19" cm="1">
        <f t="array" aca="1" ref="Y70" ca="1">INDIRECT(_xlfn.CONCAT(Y$4,"_d!",Y$1,$A70))</f>
        <v>763.026611328125</v>
      </c>
      <c r="Z70" s="19" cm="1">
        <f t="array" aca="1" ref="Z70" ca="1">INDIRECT(_xlfn.CONCAT(Z$4,"_d!",Z$1,$A70))</f>
        <v>783.11346435546875</v>
      </c>
      <c r="AA70" s="19" cm="1">
        <f t="array" aca="1" ref="AA70" ca="1">INDIRECT(_xlfn.CONCAT(AA$4,"_d!",AA$1,$A70))</f>
        <v>787.11376953125</v>
      </c>
      <c r="AB70" s="19" cm="1">
        <f t="array" aca="1" ref="AB70" ca="1">INDIRECT(_xlfn.CONCAT(AB$4,"_d!",AB$1,$A70))</f>
        <v>791.35430908203125</v>
      </c>
      <c r="AC70" s="19" cm="1">
        <f t="array" aca="1" ref="AC70" ca="1">INDIRECT(_xlfn.CONCAT(AC$4,"_d!",AC$1,$A70))</f>
        <v>741.140869140625</v>
      </c>
      <c r="AD70" s="42">
        <f t="shared" ref="AD70:AD95" ca="1" si="66">+SUMPRODUCT($C$3:$H$3,X70:AC70)</f>
        <v>755.05029191977167</v>
      </c>
      <c r="AE70" s="19" cm="1">
        <f t="array" aca="1" ref="AE70" ca="1">INDIRECT(_xlfn.CONCAT(AE$4,"_d!",AE$1,$A70))</f>
        <v>741.73956298828125</v>
      </c>
      <c r="AF70" s="19" cm="1">
        <f t="array" aca="1" ref="AF70" ca="1">INDIRECT(_xlfn.CONCAT(AF$4,"_d!",AF$1,$A70))</f>
        <v>763.68096923828125</v>
      </c>
      <c r="AG70" s="19" cm="1">
        <f t="array" aca="1" ref="AG70" ca="1">INDIRECT(_xlfn.CONCAT(AG$4,"_d!",AG$1,$A70))</f>
        <v>780.99371337890625</v>
      </c>
      <c r="AH70" s="19" cm="1">
        <f t="array" aca="1" ref="AH70" ca="1">INDIRECT(_xlfn.CONCAT(AH$4,"_d!",AH$1,$A70))</f>
        <v>792.62060546875</v>
      </c>
      <c r="AI70" s="19" cm="1">
        <f t="array" aca="1" ref="AI70" ca="1">INDIRECT(_xlfn.CONCAT(AI$4,"_d!",AI$1,$A70))</f>
        <v>784.933349609375</v>
      </c>
      <c r="AJ70" s="19" cm="1">
        <f t="array" aca="1" ref="AJ70" ca="1">INDIRECT(_xlfn.CONCAT(AJ$4,"_d!",AJ$1,$A70))</f>
        <v>743.68096923828125</v>
      </c>
      <c r="AK70" s="42">
        <f t="shared" ref="AK70:AK95" ca="1" si="67">+SUMPRODUCT($C$3:$H$3,AE70:AJ70)</f>
        <v>756.79088551104735</v>
      </c>
      <c r="AL70" s="19" cm="1">
        <f t="array" aca="1" ref="AL70" ca="1">INDIRECT(_xlfn.CONCAT(AL$4,"_d!",AL$1,$A70))</f>
        <v>739.41790771484375</v>
      </c>
      <c r="AM70" s="19" cm="1">
        <f t="array" aca="1" ref="AM70" ca="1">INDIRECT(_xlfn.CONCAT(AM$4,"_d!",AM$1,$A70))</f>
        <v>762.4857177734375</v>
      </c>
      <c r="AN70" s="19" cm="1">
        <f t="array" aca="1" ref="AN70" ca="1">INDIRECT(_xlfn.CONCAT(AN$4,"_d!",AN$1,$A70))</f>
        <v>778.1444091796875</v>
      </c>
      <c r="AO70" s="19" cm="1">
        <f t="array" aca="1" ref="AO70" ca="1">INDIRECT(_xlfn.CONCAT(AO$4,"_d!",AO$1,$A70))</f>
        <v>786.56683349609375</v>
      </c>
      <c r="AP70" s="19" cm="1">
        <f t="array" aca="1" ref="AP70" ca="1">INDIRECT(_xlfn.CONCAT(AP$4,"_d!",AP$1,$A70))</f>
        <v>789.06256103515625</v>
      </c>
      <c r="AQ70" s="19" cm="1">
        <f t="array" aca="1" ref="AQ70" ca="1">INDIRECT(_xlfn.CONCAT(AQ$4,"_d!",AQ$1,$A70))</f>
        <v>737.11907958984375</v>
      </c>
      <c r="AR70" s="42">
        <f t="shared" ref="AR70:AR95" ca="1" si="68">+SUMPRODUCT($C$3:$H$3,AL70:AQ70)</f>
        <v>754.77092528322726</v>
      </c>
      <c r="AS70" s="19" cm="1">
        <f t="array" aca="1" ref="AS70" ca="1">INDIRECT(_xlfn.CONCAT(AS$4,"_d!",AS$1,$A70))</f>
        <v>741.003173828125</v>
      </c>
      <c r="AT70" s="19" cm="1">
        <f t="array" aca="1" ref="AT70" ca="1">INDIRECT(_xlfn.CONCAT(AT$4,"_d!",AT$1,$A70))</f>
        <v>762.133056640625</v>
      </c>
      <c r="AU70" s="19" cm="1">
        <f t="array" aca="1" ref="AU70" ca="1">INDIRECT(_xlfn.CONCAT(AU$4,"_d!",AU$1,$A70))</f>
        <v>775.51593017578125</v>
      </c>
      <c r="AV70" s="19" cm="1">
        <f t="array" aca="1" ref="AV70" ca="1">INDIRECT(_xlfn.CONCAT(AV$4,"_d!",AV$1,$A70))</f>
        <v>789.5594482421875</v>
      </c>
      <c r="AW70" s="19" cm="1">
        <f t="array" aca="1" ref="AW70" ca="1">INDIRECT(_xlfn.CONCAT(AW$4,"_d!",AW$1,$A70))</f>
        <v>783.77825927734375</v>
      </c>
      <c r="AX70" s="19" cm="1">
        <f t="array" aca="1" ref="AX70" ca="1">INDIRECT(_xlfn.CONCAT(AX$4,"_d!",AX$1,$A70))</f>
        <v>736.78399658203125</v>
      </c>
      <c r="AY70" s="42">
        <f t="shared" ref="AY70:AY95" ca="1" si="69">+SUMPRODUCT($C$3:$H$3,AS70:AX70)</f>
        <v>754.93818151610219</v>
      </c>
      <c r="AZ70" s="19" cm="1">
        <f t="array" aca="1" ref="AZ70" ca="1">INDIRECT(_xlfn.CONCAT(AZ$4,"_d!",AZ$1,$A70))</f>
        <v>740.069091796875</v>
      </c>
      <c r="BA70" s="19" cm="1">
        <f t="array" aca="1" ref="BA70" ca="1">INDIRECT(_xlfn.CONCAT(BA$4,"_d!",BA$1,$A70))</f>
        <v>761.272216796875</v>
      </c>
      <c r="BB70" s="19" cm="1">
        <f t="array" aca="1" ref="BB70" ca="1">INDIRECT(_xlfn.CONCAT(BB$4,"_d!",BB$1,$A70))</f>
        <v>772.8865966796875</v>
      </c>
      <c r="BC70" s="19" cm="1">
        <f t="array" aca="1" ref="BC70" ca="1">INDIRECT(_xlfn.CONCAT(BC$4,"_d!",BC$1,$A70))</f>
        <v>780.14324951171875</v>
      </c>
      <c r="BD70" s="19" cm="1">
        <f t="array" aca="1" ref="BD70" ca="1">INDIRECT(_xlfn.CONCAT(BD$4,"_d!",BD$1,$A70))</f>
        <v>786.44287109375</v>
      </c>
      <c r="BE70" s="19" cm="1">
        <f t="array" aca="1" ref="BE70" ca="1">INDIRECT(_xlfn.CONCAT(BE$4,"_d!",BE$1,$A70))</f>
        <v>742.81011962890625</v>
      </c>
      <c r="BF70" s="42">
        <f t="shared" ref="BF70:BF95" ca="1" si="70">+SUMPRODUCT($C$3:$H$3,AZ70:BE70)</f>
        <v>754.15101710880435</v>
      </c>
      <c r="BG70" s="19" cm="1">
        <f t="array" aca="1" ref="BG70" ca="1">INDIRECT(_xlfn.CONCAT(BG$4,"_d!",BG$1,$A70))</f>
        <v>735.124755859375</v>
      </c>
      <c r="BH70" s="19" cm="1">
        <f t="array" aca="1" ref="BH70" ca="1">INDIRECT(_xlfn.CONCAT(BH$4,"_d!",BH$1,$A70))</f>
        <v>758.42791748046875</v>
      </c>
      <c r="BI70" s="19" cm="1">
        <f t="array" aca="1" ref="BI70" ca="1">INDIRECT(_xlfn.CONCAT(BI$4,"_d!",BI$1,$A70))</f>
        <v>768.681640625</v>
      </c>
      <c r="BJ70" s="19" cm="1">
        <f t="array" aca="1" ref="BJ70" ca="1">INDIRECT(_xlfn.CONCAT(BJ$4,"_d!",BJ$1,$A70))</f>
        <v>776.59014892578125</v>
      </c>
      <c r="BK70" s="19" cm="1">
        <f t="array" aca="1" ref="BK70" ca="1">INDIRECT(_xlfn.CONCAT(BK$4,"_d!",BK$1,$A70))</f>
        <v>781.42193603515625</v>
      </c>
      <c r="BL70" s="19" cm="1">
        <f t="array" aca="1" ref="BL70" ca="1">INDIRECT(_xlfn.CONCAT(BL$4,"_d!",BL$1,$A70))</f>
        <v>739.98663330078125</v>
      </c>
      <c r="BM70" s="42">
        <f t="shared" ref="BM70:BM95" ca="1" si="71">+SUMPRODUCT($C$3:$H$3,BG70:BL70)</f>
        <v>750.12945608303812</v>
      </c>
      <c r="BN70" s="19" cm="1">
        <f t="array" aca="1" ref="BN70" ca="1">INDIRECT(_xlfn.CONCAT(BN$4,"_d!",BN$1,$A70))</f>
        <v>732.87969970703125</v>
      </c>
      <c r="BO70" s="19" cm="1">
        <f t="array" aca="1" ref="BO70" ca="1">INDIRECT(_xlfn.CONCAT(BO$4,"_d!",BO$1,$A70))</f>
        <v>755.66302490234375</v>
      </c>
      <c r="BP70" s="19" cm="1">
        <f t="array" aca="1" ref="BP70" ca="1">INDIRECT(_xlfn.CONCAT(BP$4,"_d!",BP$1,$A70))</f>
        <v>765.576416015625</v>
      </c>
      <c r="BQ70" s="19" cm="1">
        <f t="array" aca="1" ref="BQ70" ca="1">INDIRECT(_xlfn.CONCAT(BQ$4,"_d!",BQ$1,$A70))</f>
        <v>783.90887451171875</v>
      </c>
      <c r="BR70" s="19" cm="1">
        <f t="array" aca="1" ref="BR70" ca="1">INDIRECT(_xlfn.CONCAT(BR$4,"_d!",BR$1,$A70))</f>
        <v>780.1285400390625</v>
      </c>
      <c r="BS70" s="19" cm="1">
        <f t="array" aca="1" ref="BS70" ca="1">INDIRECT(_xlfn.CONCAT(BS$4,"_d!",BS$1,$A70))</f>
        <v>738.15277099609375</v>
      </c>
      <c r="BT70" s="42">
        <f t="shared" ref="BT70:BT95" ca="1" si="72">+SUMPRODUCT($C$3:$H$3,BN70:BS70)</f>
        <v>748.15317788203868</v>
      </c>
      <c r="BU70" s="42"/>
      <c r="BV70" s="45">
        <f t="shared" ref="BV70:BV95" ca="1" si="73">+I70</f>
        <v>758.78962552938856</v>
      </c>
      <c r="BW70" s="45">
        <f t="shared" ref="BW70:BW95" ca="1" si="74">+P70</f>
        <v>760.55141184885304</v>
      </c>
      <c r="BX70" s="45">
        <f t="shared" ref="BX70:BX95" ca="1" si="75">+W70</f>
        <v>754.56980788178248</v>
      </c>
      <c r="BY70" s="45">
        <f t="shared" ref="BY70:BY95" ca="1" si="76">+AD70</f>
        <v>755.05029191977167</v>
      </c>
      <c r="BZ70" s="45">
        <f t="shared" ref="BZ70:BZ95" ca="1" si="77">+AK70</f>
        <v>756.79088551104735</v>
      </c>
      <c r="CA70" s="45">
        <f t="shared" ref="CA70:CA95" ca="1" si="78">+AR70</f>
        <v>754.77092528322726</v>
      </c>
      <c r="CB70" s="45">
        <f t="shared" ref="CB70:CB95" ca="1" si="79">+AY70</f>
        <v>754.93818151610219</v>
      </c>
      <c r="CC70" s="45">
        <f t="shared" ref="CC70:CC95" ca="1" si="80">+BF70</f>
        <v>754.15101710880435</v>
      </c>
      <c r="CD70" s="45">
        <f t="shared" ref="CD70:CD95" ca="1" si="81">+BM70</f>
        <v>750.12945608303812</v>
      </c>
      <c r="CE70" s="45">
        <f t="shared" ref="CE70:CE95" ca="1" si="82">+BT70</f>
        <v>748.15317788203868</v>
      </c>
      <c r="CF70" s="45" cm="1">
        <f t="array" aca="1" ref="CF70" ca="1">+SUMPRODUCT($BV$3:$CE$3/100,$BV70:$CE70)</f>
        <v>753.57707932774758</v>
      </c>
      <c r="CG70" s="24"/>
      <c r="CH70" s="24">
        <f t="shared" ca="1" si="51"/>
        <v>4.8771858204724072E-2</v>
      </c>
      <c r="CI70" s="24">
        <f t="shared" ca="1" si="51"/>
        <v>4.9499554825983116E-2</v>
      </c>
      <c r="CJ70" s="24">
        <f t="shared" ca="1" si="51"/>
        <v>4.9470247898338648E-2</v>
      </c>
      <c r="CK70" s="24">
        <f t="shared" ca="1" si="51"/>
        <v>5.0192534442850656E-2</v>
      </c>
      <c r="CL70" s="24">
        <f t="shared" ca="1" si="51"/>
        <v>5.0208118271619417E-2</v>
      </c>
      <c r="CM70" s="24">
        <f t="shared" ca="1" si="51"/>
        <v>5.0101808254828573E-2</v>
      </c>
      <c r="CN70" s="24">
        <f t="shared" ca="1" si="51"/>
        <v>5.0690348955915177E-2</v>
      </c>
      <c r="CO70" s="24">
        <f t="shared" ca="1" si="51"/>
        <v>5.1116062059312073E-2</v>
      </c>
      <c r="CP70" s="24">
        <f t="shared" ca="1" si="51"/>
        <v>5.1282331233543754E-2</v>
      </c>
      <c r="CQ70" s="24">
        <f t="shared" ca="1" si="50"/>
        <v>5.2000155350406585E-2</v>
      </c>
      <c r="CR70" s="24">
        <f t="shared" ca="1" si="50"/>
        <v>5.0645035399168314E-2</v>
      </c>
      <c r="CS70" s="24">
        <f>+[1]NAC!AX71</f>
        <v>4.4124578267879855E-2</v>
      </c>
      <c r="CT70" s="24"/>
      <c r="CU70" s="24">
        <f t="shared" ca="1" si="52"/>
        <v>0.61337716470649362</v>
      </c>
      <c r="CV70" s="24">
        <f t="shared" ca="1" si="53"/>
        <v>0.61267864314140552</v>
      </c>
      <c r="CW70" s="24">
        <f t="shared" ca="1" si="54"/>
        <v>0.60773806542117192</v>
      </c>
      <c r="CX70" s="24">
        <f t="shared" ca="1" si="55"/>
        <v>0.60804547577066659</v>
      </c>
      <c r="CY70" s="24">
        <f t="shared" ca="1" si="56"/>
        <v>0.60868130064648662</v>
      </c>
      <c r="CZ70" s="24">
        <f t="shared" ca="1" si="57"/>
        <v>0.60762378000973549</v>
      </c>
      <c r="DA70" s="24">
        <f t="shared" ca="1" si="58"/>
        <v>0.60592821275916586</v>
      </c>
      <c r="DB70" s="24">
        <f t="shared" ca="1" si="59"/>
        <v>0.60663864726760064</v>
      </c>
      <c r="DC70" s="24">
        <f t="shared" ca="1" si="60"/>
        <v>0.60376276663464434</v>
      </c>
      <c r="DD70" s="24">
        <f t="shared" ca="1" si="61"/>
        <v>0.60147887715613835</v>
      </c>
      <c r="DE70" s="48">
        <f t="shared" ca="1" si="62"/>
        <v>0.60645799443968951</v>
      </c>
      <c r="DF70" s="48">
        <f>+[1]NAC!AG71</f>
        <v>0.6067992959624513</v>
      </c>
      <c r="DG70" s="24">
        <f t="shared" ca="1" si="49"/>
        <v>1.1898287550355269E-2</v>
      </c>
    </row>
    <row r="71" spans="1:111" x14ac:dyDescent="0.25">
      <c r="A71">
        <f t="shared" ref="A71:A95" si="83">+A70+1</f>
        <v>98</v>
      </c>
      <c r="B71" s="35">
        <f>+NAC!A71</f>
        <v>44713</v>
      </c>
      <c r="C71" s="19" cm="1">
        <f t="array" aca="1" ref="C71" ca="1">INDIRECT(_xlfn.CONCAT(C$4,"_d!",C$1,$A71))</f>
        <v>786.24505615234375</v>
      </c>
      <c r="D71" s="19" cm="1">
        <f t="array" aca="1" ref="D71" ca="1">INDIRECT(_xlfn.CONCAT(D$4,"_d!",D$1,$A71))</f>
        <v>800.38519287109375</v>
      </c>
      <c r="E71" s="19" cm="1">
        <f t="array" aca="1" ref="E71" ca="1">INDIRECT(_xlfn.CONCAT(E$4,"_d!",E$1,$A71))</f>
        <v>828.365234375</v>
      </c>
      <c r="F71" s="19" cm="1">
        <f t="array" aca="1" ref="F71" ca="1">INDIRECT(_xlfn.CONCAT(F$4,"_d!",F$1,$A71))</f>
        <v>834.8223876953125</v>
      </c>
      <c r="G71" s="19" cm="1">
        <f t="array" aca="1" ref="G71" ca="1">INDIRECT(_xlfn.CONCAT(G$4,"_d!",G$1,$A71))</f>
        <v>831.29620361328125</v>
      </c>
      <c r="H71" s="19" cm="1">
        <f t="array" aca="1" ref="H71" ca="1">INDIRECT(_xlfn.CONCAT(H$4,"_d!",H$1,$A71))</f>
        <v>769.37841796875</v>
      </c>
      <c r="I71" s="42">
        <f t="shared" ca="1" si="63"/>
        <v>797.87241019840928</v>
      </c>
      <c r="J71" s="19" cm="1">
        <f t="array" aca="1" ref="J71" ca="1">INDIRECT(_xlfn.CONCAT(J$4,"_d!",J$1,$A71))</f>
        <v>787.142333984375</v>
      </c>
      <c r="K71" s="19" cm="1">
        <f t="array" aca="1" ref="K71" ca="1">INDIRECT(_xlfn.CONCAT(K$4,"_d!",K$1,$A71))</f>
        <v>806.4542236328125</v>
      </c>
      <c r="L71" s="19" cm="1">
        <f t="array" aca="1" ref="L71" ca="1">INDIRECT(_xlfn.CONCAT(L$4,"_d!",L$1,$A71))</f>
        <v>825.92047119140625</v>
      </c>
      <c r="M71" s="19" cm="1">
        <f t="array" aca="1" ref="M71" ca="1">INDIRECT(_xlfn.CONCAT(M$4,"_d!",M$1,$A71))</f>
        <v>828.39813232421875</v>
      </c>
      <c r="N71" s="19" cm="1">
        <f t="array" aca="1" ref="N71" ca="1">INDIRECT(_xlfn.CONCAT(N$4,"_d!",N$1,$A71))</f>
        <v>830.6693115234375</v>
      </c>
      <c r="O71" s="19" cm="1">
        <f t="array" aca="1" ref="O71" ca="1">INDIRECT(_xlfn.CONCAT(O$4,"_d!",O$1,$A71))</f>
        <v>774.51318359375</v>
      </c>
      <c r="P71" s="42">
        <f t="shared" ca="1" si="64"/>
        <v>800.03477634042667</v>
      </c>
      <c r="Q71" s="19" cm="1">
        <f t="array" aca="1" ref="Q71" ca="1">INDIRECT(_xlfn.CONCAT(Q$4,"_d!",Q$1,$A71))</f>
        <v>780.196044921875</v>
      </c>
      <c r="R71" s="19" cm="1">
        <f t="array" aca="1" ref="R71" ca="1">INDIRECT(_xlfn.CONCAT(R$4,"_d!",R$1,$A71))</f>
        <v>796.89154052734375</v>
      </c>
      <c r="S71" s="19" cm="1">
        <f t="array" aca="1" ref="S71" ca="1">INDIRECT(_xlfn.CONCAT(S$4,"_d!",S$1,$A71))</f>
        <v>822.77349853515625</v>
      </c>
      <c r="T71" s="19" cm="1">
        <f t="array" aca="1" ref="T71" ca="1">INDIRECT(_xlfn.CONCAT(T$4,"_d!",T$1,$A71))</f>
        <v>835.5928955078125</v>
      </c>
      <c r="U71" s="19" cm="1">
        <f t="array" aca="1" ref="U71" ca="1">INDIRECT(_xlfn.CONCAT(U$4,"_d!",U$1,$A71))</f>
        <v>829.4962158203125</v>
      </c>
      <c r="V71" s="19" cm="1">
        <f t="array" aca="1" ref="V71" ca="1">INDIRECT(_xlfn.CONCAT(V$4,"_d!",V$1,$A71))</f>
        <v>775.38214111328125</v>
      </c>
      <c r="W71" s="42">
        <f t="shared" ca="1" si="65"/>
        <v>793.95794097132296</v>
      </c>
      <c r="X71" s="19" cm="1">
        <f t="array" aca="1" ref="X71" ca="1">INDIRECT(_xlfn.CONCAT(X$4,"_d!",X$1,$A71))</f>
        <v>777.188720703125</v>
      </c>
      <c r="Y71" s="19" cm="1">
        <f t="array" aca="1" ref="Y71" ca="1">INDIRECT(_xlfn.CONCAT(Y$4,"_d!",Y$1,$A71))</f>
        <v>802.01666259765625</v>
      </c>
      <c r="Z71" s="19" cm="1">
        <f t="array" aca="1" ref="Z71" ca="1">INDIRECT(_xlfn.CONCAT(Z$4,"_d!",Z$1,$A71))</f>
        <v>824.1676025390625</v>
      </c>
      <c r="AA71" s="19" cm="1">
        <f t="array" aca="1" ref="AA71" ca="1">INDIRECT(_xlfn.CONCAT(AA$4,"_d!",AA$1,$A71))</f>
        <v>825.59619140625</v>
      </c>
      <c r="AB71" s="19" cm="1">
        <f t="array" aca="1" ref="AB71" ca="1">INDIRECT(_xlfn.CONCAT(AB$4,"_d!",AB$1,$A71))</f>
        <v>833.13580322265625</v>
      </c>
      <c r="AC71" s="19" cm="1">
        <f t="array" aca="1" ref="AC71" ca="1">INDIRECT(_xlfn.CONCAT(AC$4,"_d!",AC$1,$A71))</f>
        <v>778.43450927734375</v>
      </c>
      <c r="AD71" s="42">
        <f t="shared" ca="1" si="66"/>
        <v>794.38579138925991</v>
      </c>
      <c r="AE71" s="19" cm="1">
        <f t="array" aca="1" ref="AE71" ca="1">INDIRECT(_xlfn.CONCAT(AE$4,"_d!",AE$1,$A71))</f>
        <v>781.845703125</v>
      </c>
      <c r="AF71" s="19" cm="1">
        <f t="array" aca="1" ref="AF71" ca="1">INDIRECT(_xlfn.CONCAT(AF$4,"_d!",AF$1,$A71))</f>
        <v>803.3685302734375</v>
      </c>
      <c r="AG71" s="19" cm="1">
        <f t="array" aca="1" ref="AG71" ca="1">INDIRECT(_xlfn.CONCAT(AG$4,"_d!",AG$1,$A71))</f>
        <v>822.01544189453125</v>
      </c>
      <c r="AH71" s="19" cm="1">
        <f t="array" aca="1" ref="AH71" ca="1">INDIRECT(_xlfn.CONCAT(AH$4,"_d!",AH$1,$A71))</f>
        <v>831.833740234375</v>
      </c>
      <c r="AI71" s="19" cm="1">
        <f t="array" aca="1" ref="AI71" ca="1">INDIRECT(_xlfn.CONCAT(AI$4,"_d!",AI$1,$A71))</f>
        <v>825.98779296875</v>
      </c>
      <c r="AJ71" s="19" cm="1">
        <f t="array" aca="1" ref="AJ71" ca="1">INDIRECT(_xlfn.CONCAT(AJ$4,"_d!",AJ$1,$A71))</f>
        <v>781.47821044921875</v>
      </c>
      <c r="AK71" s="42">
        <f t="shared" ca="1" si="67"/>
        <v>796.70925860959017</v>
      </c>
      <c r="AL71" s="19" cm="1">
        <f t="array" aca="1" ref="AL71" ca="1">INDIRECT(_xlfn.CONCAT(AL$4,"_d!",AL$1,$A71))</f>
        <v>778.80096435546875</v>
      </c>
      <c r="AM71" s="19" cm="1">
        <f t="array" aca="1" ref="AM71" ca="1">INDIRECT(_xlfn.CONCAT(AM$4,"_d!",AM$1,$A71))</f>
        <v>801.86761474609375</v>
      </c>
      <c r="AN71" s="19" cm="1">
        <f t="array" aca="1" ref="AN71" ca="1">INDIRECT(_xlfn.CONCAT(AN$4,"_d!",AN$1,$A71))</f>
        <v>819.639892578125</v>
      </c>
      <c r="AO71" s="19" cm="1">
        <f t="array" aca="1" ref="AO71" ca="1">INDIRECT(_xlfn.CONCAT(AO$4,"_d!",AO$1,$A71))</f>
        <v>825.29168701171875</v>
      </c>
      <c r="AP71" s="19" cm="1">
        <f t="array" aca="1" ref="AP71" ca="1">INDIRECT(_xlfn.CONCAT(AP$4,"_d!",AP$1,$A71))</f>
        <v>831.1533203125</v>
      </c>
      <c r="AQ71" s="19" cm="1">
        <f t="array" aca="1" ref="AQ71" ca="1">INDIRECT(_xlfn.CONCAT(AQ$4,"_d!",AQ$1,$A71))</f>
        <v>774.79974365234375</v>
      </c>
      <c r="AR71" s="42">
        <f t="shared" ca="1" si="68"/>
        <v>794.34567899204114</v>
      </c>
      <c r="AS71" s="19" cm="1">
        <f t="array" aca="1" ref="AS71" ca="1">INDIRECT(_xlfn.CONCAT(AS$4,"_d!",AS$1,$A71))</f>
        <v>780.76513671875</v>
      </c>
      <c r="AT71" s="19" cm="1">
        <f t="array" aca="1" ref="AT71" ca="1">INDIRECT(_xlfn.CONCAT(AT$4,"_d!",AT$1,$A71))</f>
        <v>801.72344970703125</v>
      </c>
      <c r="AU71" s="19" cm="1">
        <f t="array" aca="1" ref="AU71" ca="1">INDIRECT(_xlfn.CONCAT(AU$4,"_d!",AU$1,$A71))</f>
        <v>816.92559814453125</v>
      </c>
      <c r="AV71" s="19" cm="1">
        <f t="array" aca="1" ref="AV71" ca="1">INDIRECT(_xlfn.CONCAT(AV$4,"_d!",AV$1,$A71))</f>
        <v>829.1907958984375</v>
      </c>
      <c r="AW71" s="19" cm="1">
        <f t="array" aca="1" ref="AW71" ca="1">INDIRECT(_xlfn.CONCAT(AW$4,"_d!",AW$1,$A71))</f>
        <v>825.75238037109375</v>
      </c>
      <c r="AX71" s="19" cm="1">
        <f t="array" aca="1" ref="AX71" ca="1">INDIRECT(_xlfn.CONCAT(AX$4,"_d!",AX$1,$A71))</f>
        <v>774.47412109375</v>
      </c>
      <c r="AY71" s="42">
        <f t="shared" ca="1" si="69"/>
        <v>794.77250950610653</v>
      </c>
      <c r="AZ71" s="19" cm="1">
        <f t="array" aca="1" ref="AZ71" ca="1">INDIRECT(_xlfn.CONCAT(AZ$4,"_d!",AZ$1,$A71))</f>
        <v>780.65240478515625</v>
      </c>
      <c r="BA71" s="19" cm="1">
        <f t="array" aca="1" ref="BA71" ca="1">INDIRECT(_xlfn.CONCAT(BA$4,"_d!",BA$1,$A71))</f>
        <v>800.8916015625</v>
      </c>
      <c r="BB71" s="19" cm="1">
        <f t="array" aca="1" ref="BB71" ca="1">INDIRECT(_xlfn.CONCAT(BB$4,"_d!",BB$1,$A71))</f>
        <v>815.06842041015625</v>
      </c>
      <c r="BC71" s="19" cm="1">
        <f t="array" aca="1" ref="BC71" ca="1">INDIRECT(_xlfn.CONCAT(BC$4,"_d!",BC$1,$A71))</f>
        <v>819.1533203125</v>
      </c>
      <c r="BD71" s="19" cm="1">
        <f t="array" aca="1" ref="BD71" ca="1">INDIRECT(_xlfn.CONCAT(BD$4,"_d!",BD$1,$A71))</f>
        <v>828.96502685546875</v>
      </c>
      <c r="BE71" s="19" cm="1">
        <f t="array" aca="1" ref="BE71" ca="1">INDIRECT(_xlfn.CONCAT(BE$4,"_d!",BE$1,$A71))</f>
        <v>780.6456298828125</v>
      </c>
      <c r="BF71" s="42">
        <f t="shared" ca="1" si="70"/>
        <v>794.42471948542425</v>
      </c>
      <c r="BG71" s="19" cm="1">
        <f t="array" aca="1" ref="BG71" ca="1">INDIRECT(_xlfn.CONCAT(BG$4,"_d!",BG$1,$A71))</f>
        <v>775.75213623046875</v>
      </c>
      <c r="BH71" s="19" cm="1">
        <f t="array" aca="1" ref="BH71" ca="1">INDIRECT(_xlfn.CONCAT(BH$4,"_d!",BH$1,$A71))</f>
        <v>798.4619140625</v>
      </c>
      <c r="BI71" s="19" cm="1">
        <f t="array" aca="1" ref="BI71" ca="1">INDIRECT(_xlfn.CONCAT(BI$4,"_d!",BI$1,$A71))</f>
        <v>810.951416015625</v>
      </c>
      <c r="BJ71" s="19" cm="1">
        <f t="array" aca="1" ref="BJ71" ca="1">INDIRECT(_xlfn.CONCAT(BJ$4,"_d!",BJ$1,$A71))</f>
        <v>815.05743408203125</v>
      </c>
      <c r="BK71" s="19" cm="1">
        <f t="array" aca="1" ref="BK71" ca="1">INDIRECT(_xlfn.CONCAT(BK$4,"_d!",BK$1,$A71))</f>
        <v>823.9464111328125</v>
      </c>
      <c r="BL71" s="19" cm="1">
        <f t="array" aca="1" ref="BL71" ca="1">INDIRECT(_xlfn.CONCAT(BL$4,"_d!",BL$1,$A71))</f>
        <v>777.68731689453125</v>
      </c>
      <c r="BM71" s="42">
        <f t="shared" ca="1" si="71"/>
        <v>790.53239318958413</v>
      </c>
      <c r="BN71" s="19" cm="1">
        <f t="array" aca="1" ref="BN71" ca="1">INDIRECT(_xlfn.CONCAT(BN$4,"_d!",BN$1,$A71))</f>
        <v>774.06231689453125</v>
      </c>
      <c r="BO71" s="19" cm="1">
        <f t="array" aca="1" ref="BO71" ca="1">INDIRECT(_xlfn.CONCAT(BO$4,"_d!",BO$1,$A71))</f>
        <v>795.79644775390625</v>
      </c>
      <c r="BP71" s="19" cm="1">
        <f t="array" aca="1" ref="BP71" ca="1">INDIRECT(_xlfn.CONCAT(BP$4,"_d!",BP$1,$A71))</f>
        <v>807.87469482421875</v>
      </c>
      <c r="BQ71" s="19" cm="1">
        <f t="array" aca="1" ref="BQ71" ca="1">INDIRECT(_xlfn.CONCAT(BQ$4,"_d!",BQ$1,$A71))</f>
        <v>824.72418212890625</v>
      </c>
      <c r="BR71" s="19" cm="1">
        <f t="array" aca="1" ref="BR71" ca="1">INDIRECT(_xlfn.CONCAT(BR$4,"_d!",BR$1,$A71))</f>
        <v>823.329833984375</v>
      </c>
      <c r="BS71" s="19" cm="1">
        <f t="array" aca="1" ref="BS71" ca="1">INDIRECT(_xlfn.CONCAT(BS$4,"_d!",BS$1,$A71))</f>
        <v>775.9742431640625</v>
      </c>
      <c r="BT71" s="42">
        <f t="shared" ca="1" si="72"/>
        <v>788.98347043049876</v>
      </c>
      <c r="BU71" s="42"/>
      <c r="BV71" s="45">
        <f t="shared" ca="1" si="73"/>
        <v>797.87241019840928</v>
      </c>
      <c r="BW71" s="45">
        <f t="shared" ca="1" si="74"/>
        <v>800.03477634042667</v>
      </c>
      <c r="BX71" s="45">
        <f t="shared" ca="1" si="75"/>
        <v>793.95794097132296</v>
      </c>
      <c r="BY71" s="45">
        <f t="shared" ca="1" si="76"/>
        <v>794.38579138925991</v>
      </c>
      <c r="BZ71" s="45">
        <f t="shared" ca="1" si="77"/>
        <v>796.70925860959017</v>
      </c>
      <c r="CA71" s="45">
        <f t="shared" ca="1" si="78"/>
        <v>794.34567899204114</v>
      </c>
      <c r="CB71" s="45">
        <f t="shared" ca="1" si="79"/>
        <v>794.77250950610653</v>
      </c>
      <c r="CC71" s="45">
        <f t="shared" ca="1" si="80"/>
        <v>794.42471948542425</v>
      </c>
      <c r="CD71" s="45">
        <f t="shared" ca="1" si="81"/>
        <v>790.53239318958413</v>
      </c>
      <c r="CE71" s="45">
        <f t="shared" ca="1" si="82"/>
        <v>788.98347043049876</v>
      </c>
      <c r="CF71" s="45" cm="1">
        <f t="array" aca="1" ref="CF71" ca="1">+SUMPRODUCT($BV$3:$CE$3/100,$BV71:$CE71)</f>
        <v>793.56587946781485</v>
      </c>
      <c r="CG71" s="24"/>
      <c r="CH71" s="24">
        <f t="shared" ca="1" si="51"/>
        <v>5.1506746210128629E-2</v>
      </c>
      <c r="CI71" s="24">
        <f t="shared" ca="1" si="51"/>
        <v>5.1914129507158568E-2</v>
      </c>
      <c r="CJ71" s="24">
        <f t="shared" ca="1" si="51"/>
        <v>5.2199455475312906E-2</v>
      </c>
      <c r="CK71" s="24">
        <f t="shared" ca="1" si="51"/>
        <v>5.2096529053018203E-2</v>
      </c>
      <c r="CL71" s="24">
        <f t="shared" ca="1" si="51"/>
        <v>5.2746899920163015E-2</v>
      </c>
      <c r="CM71" s="24">
        <f t="shared" ca="1" si="51"/>
        <v>5.2432800977281202E-2</v>
      </c>
      <c r="CN71" s="24">
        <f t="shared" ca="1" si="51"/>
        <v>5.2765019660294898E-2</v>
      </c>
      <c r="CO71" s="24">
        <f t="shared" ca="1" si="51"/>
        <v>5.3402702460068951E-2</v>
      </c>
      <c r="CP71" s="24">
        <f t="shared" ca="1" si="51"/>
        <v>5.3861285913925583E-2</v>
      </c>
      <c r="CQ71" s="24">
        <f t="shared" ca="1" si="50"/>
        <v>5.4574776603966813E-2</v>
      </c>
      <c r="CR71" s="24">
        <f t="shared" ca="1" si="50"/>
        <v>5.3065308429683933E-2</v>
      </c>
      <c r="CS71" s="24">
        <f>+[1]NAC!AX72</f>
        <v>4.6172989824192934E-2</v>
      </c>
      <c r="CT71" s="24"/>
      <c r="CU71" s="24">
        <f t="shared" ca="1" si="52"/>
        <v>0.64323942121211086</v>
      </c>
      <c r="CV71" s="24">
        <f t="shared" ca="1" si="53"/>
        <v>0.64289606142690037</v>
      </c>
      <c r="CW71" s="24">
        <f t="shared" ca="1" si="54"/>
        <v>0.63874033978690292</v>
      </c>
      <c r="CX71" s="24">
        <f t="shared" ca="1" si="55"/>
        <v>0.63843415871666331</v>
      </c>
      <c r="CY71" s="24">
        <f t="shared" ca="1" si="56"/>
        <v>0.64036571680648291</v>
      </c>
      <c r="CZ71" s="24">
        <f t="shared" ca="1" si="57"/>
        <v>0.63936653873228888</v>
      </c>
      <c r="DA71" s="24">
        <f t="shared" ca="1" si="58"/>
        <v>0.63826671146455483</v>
      </c>
      <c r="DB71" s="24">
        <f t="shared" ca="1" si="59"/>
        <v>0.6403507637051653</v>
      </c>
      <c r="DC71" s="24">
        <f t="shared" ca="1" si="60"/>
        <v>0.63838183249644875</v>
      </c>
      <c r="DD71" s="24">
        <f t="shared" ca="1" si="61"/>
        <v>0.63776159689774148</v>
      </c>
      <c r="DE71" s="48">
        <f t="shared" ca="1" si="62"/>
        <v>0.63935026185198551</v>
      </c>
      <c r="DF71" s="48">
        <f>+[1]NAC!AG72</f>
        <v>0.63982581648779813</v>
      </c>
      <c r="DG71" s="24">
        <f t="shared" ca="1" si="49"/>
        <v>5.4778243143693839E-3</v>
      </c>
    </row>
    <row r="72" spans="1:111" x14ac:dyDescent="0.25">
      <c r="A72">
        <f t="shared" si="83"/>
        <v>99</v>
      </c>
      <c r="B72" s="35">
        <f>+NAC!A72</f>
        <v>44743</v>
      </c>
      <c r="C72" s="19" cm="1">
        <f t="array" aca="1" ref="C72" ca="1">INDIRECT(_xlfn.CONCAT(C$4,"_d!",C$1,$A72))</f>
        <v>840.28472900390625</v>
      </c>
      <c r="D72" s="19" cm="1">
        <f t="array" aca="1" ref="D72" ca="1">INDIRECT(_xlfn.CONCAT(D$4,"_d!",D$1,$A72))</f>
        <v>859.19281005859375</v>
      </c>
      <c r="E72" s="19" cm="1">
        <f t="array" aca="1" ref="E72" ca="1">INDIRECT(_xlfn.CONCAT(E$4,"_d!",E$1,$A72))</f>
        <v>882.6729736328125</v>
      </c>
      <c r="F72" s="19" cm="1">
        <f t="array" aca="1" ref="F72" ca="1">INDIRECT(_xlfn.CONCAT(F$4,"_d!",F$1,$A72))</f>
        <v>895.691650390625</v>
      </c>
      <c r="G72" s="19" cm="1">
        <f t="array" aca="1" ref="G72" ca="1">INDIRECT(_xlfn.CONCAT(G$4,"_d!",G$1,$A72))</f>
        <v>890.57415771484375</v>
      </c>
      <c r="H72" s="19" cm="1">
        <f t="array" aca="1" ref="H72" ca="1">INDIRECT(_xlfn.CONCAT(H$4,"_d!",H$1,$A72))</f>
        <v>830.345458984375</v>
      </c>
      <c r="I72" s="42">
        <f t="shared" ca="1" si="63"/>
        <v>854.5072306890055</v>
      </c>
      <c r="J72" s="19" cm="1">
        <f t="array" aca="1" ref="J72" ca="1">INDIRECT(_xlfn.CONCAT(J$4,"_d!",J$1,$A72))</f>
        <v>842.12982177734375</v>
      </c>
      <c r="K72" s="19" cm="1">
        <f t="array" aca="1" ref="K72" ca="1">INDIRECT(_xlfn.CONCAT(K$4,"_d!",K$1,$A72))</f>
        <v>865.65484619140625</v>
      </c>
      <c r="L72" s="19" cm="1">
        <f t="array" aca="1" ref="L72" ca="1">INDIRECT(_xlfn.CONCAT(L$4,"_d!",L$1,$A72))</f>
        <v>880.19757080078125</v>
      </c>
      <c r="M72" s="19" cm="1">
        <f t="array" aca="1" ref="M72" ca="1">INDIRECT(_xlfn.CONCAT(M$4,"_d!",M$1,$A72))</f>
        <v>889.1607666015625</v>
      </c>
      <c r="N72" s="19" cm="1">
        <f t="array" aca="1" ref="N72" ca="1">INDIRECT(_xlfn.CONCAT(N$4,"_d!",N$1,$A72))</f>
        <v>890.1705322265625</v>
      </c>
      <c r="O72" s="19" cm="1">
        <f t="array" aca="1" ref="O72" ca="1">INDIRECT(_xlfn.CONCAT(O$4,"_d!",O$1,$A72))</f>
        <v>837.35772705078125</v>
      </c>
      <c r="P72" s="42">
        <f t="shared" ca="1" si="64"/>
        <v>857.32641974247429</v>
      </c>
      <c r="Q72" s="19" cm="1">
        <f t="array" aca="1" ref="Q72" ca="1">INDIRECT(_xlfn.CONCAT(Q$4,"_d!",Q$1,$A72))</f>
        <v>834.6766357421875</v>
      </c>
      <c r="R72" s="19" cm="1">
        <f t="array" aca="1" ref="R72" ca="1">INDIRECT(_xlfn.CONCAT(R$4,"_d!",R$1,$A72))</f>
        <v>855.50006103515625</v>
      </c>
      <c r="S72" s="19" cm="1">
        <f t="array" aca="1" ref="S72" ca="1">INDIRECT(_xlfn.CONCAT(S$4,"_d!",S$1,$A72))</f>
        <v>876.8426513671875</v>
      </c>
      <c r="T72" s="19" cm="1">
        <f t="array" aca="1" ref="T72" ca="1">INDIRECT(_xlfn.CONCAT(T$4,"_d!",T$1,$A72))</f>
        <v>895.863525390625</v>
      </c>
      <c r="U72" s="19" cm="1">
        <f t="array" aca="1" ref="U72" ca="1">INDIRECT(_xlfn.CONCAT(U$4,"_d!",U$1,$A72))</f>
        <v>889.0872802734375</v>
      </c>
      <c r="V72" s="19" cm="1">
        <f t="array" aca="1" ref="V72" ca="1">INDIRECT(_xlfn.CONCAT(V$4,"_d!",V$1,$A72))</f>
        <v>837.74005126953125</v>
      </c>
      <c r="W72" s="42">
        <f t="shared" ca="1" si="65"/>
        <v>850.77557105025608</v>
      </c>
      <c r="X72" s="19" cm="1">
        <f t="array" aca="1" ref="X72" ca="1">INDIRECT(_xlfn.CONCAT(X$4,"_d!",X$1,$A72))</f>
        <v>832.4193115234375</v>
      </c>
      <c r="Y72" s="19" cm="1">
        <f t="array" aca="1" ref="Y72" ca="1">INDIRECT(_xlfn.CONCAT(Y$4,"_d!",Y$1,$A72))</f>
        <v>862.5396728515625</v>
      </c>
      <c r="Z72" s="19" cm="1">
        <f t="array" aca="1" ref="Z72" ca="1">INDIRECT(_xlfn.CONCAT(Z$4,"_d!",Z$1,$A72))</f>
        <v>877.80218505859375</v>
      </c>
      <c r="AA72" s="19" cm="1">
        <f t="array" aca="1" ref="AA72" ca="1">INDIRECT(_xlfn.CONCAT(AA$4,"_d!",AA$1,$A72))</f>
        <v>886.720947265625</v>
      </c>
      <c r="AB72" s="19" cm="1">
        <f t="array" aca="1" ref="AB72" ca="1">INDIRECT(_xlfn.CONCAT(AB$4,"_d!",AB$1,$A72))</f>
        <v>893.25714111328125</v>
      </c>
      <c r="AC72" s="19" cm="1">
        <f t="array" aca="1" ref="AC72" ca="1">INDIRECT(_xlfn.CONCAT(AC$4,"_d!",AC$1,$A72))</f>
        <v>840.5079345703125</v>
      </c>
      <c r="AD72" s="42">
        <f t="shared" ca="1" si="66"/>
        <v>852.17304751040047</v>
      </c>
      <c r="AE72" s="19" cm="1">
        <f t="array" aca="1" ref="AE72" ca="1">INDIRECT(_xlfn.CONCAT(AE$4,"_d!",AE$1,$A72))</f>
        <v>837.83563232421875</v>
      </c>
      <c r="AF72" s="19" cm="1">
        <f t="array" aca="1" ref="AF72" ca="1">INDIRECT(_xlfn.CONCAT(AF$4,"_d!",AF$1,$A72))</f>
        <v>863.148193359375</v>
      </c>
      <c r="AG72" s="19" cm="1">
        <f t="array" aca="1" ref="AG72" ca="1">INDIRECT(_xlfn.CONCAT(AG$4,"_d!",AG$1,$A72))</f>
        <v>876.07879638671875</v>
      </c>
      <c r="AH72" s="19" cm="1">
        <f t="array" aca="1" ref="AH72" ca="1">INDIRECT(_xlfn.CONCAT(AH$4,"_d!",AH$1,$A72))</f>
        <v>892.05096435546875</v>
      </c>
      <c r="AI72" s="19" cm="1">
        <f t="array" aca="1" ref="AI72" ca="1">INDIRECT(_xlfn.CONCAT(AI$4,"_d!",AI$1,$A72))</f>
        <v>886.043701171875</v>
      </c>
      <c r="AJ72" s="19" cm="1">
        <f t="array" aca="1" ref="AJ72" ca="1">INDIRECT(_xlfn.CONCAT(AJ$4,"_d!",AJ$1,$A72))</f>
        <v>842.66363525390625</v>
      </c>
      <c r="AK72" s="42">
        <f t="shared" ca="1" si="67"/>
        <v>854.52061754888916</v>
      </c>
      <c r="AL72" s="19" cm="1">
        <f t="array" aca="1" ref="AL72" ca="1">INDIRECT(_xlfn.CONCAT(AL$4,"_d!",AL$1,$A72))</f>
        <v>834.8038330078125</v>
      </c>
      <c r="AM72" s="19" cm="1">
        <f t="array" aca="1" ref="AM72" ca="1">INDIRECT(_xlfn.CONCAT(AM$4,"_d!",AM$1,$A72))</f>
        <v>862.062255859375</v>
      </c>
      <c r="AN72" s="19" cm="1">
        <f t="array" aca="1" ref="AN72" ca="1">INDIRECT(_xlfn.CONCAT(AN$4,"_d!",AN$1,$A72))</f>
        <v>874.11773681640625</v>
      </c>
      <c r="AO72" s="19" cm="1">
        <f t="array" aca="1" ref="AO72" ca="1">INDIRECT(_xlfn.CONCAT(AO$4,"_d!",AO$1,$A72))</f>
        <v>886.137451171875</v>
      </c>
      <c r="AP72" s="19" cm="1">
        <f t="array" aca="1" ref="AP72" ca="1">INDIRECT(_xlfn.CONCAT(AP$4,"_d!",AP$1,$A72))</f>
        <v>891.656494140625</v>
      </c>
      <c r="AQ72" s="19" cm="1">
        <f t="array" aca="1" ref="AQ72" ca="1">INDIRECT(_xlfn.CONCAT(AQ$4,"_d!",AQ$1,$A72))</f>
        <v>837.02093505859375</v>
      </c>
      <c r="AR72" s="42">
        <f t="shared" ca="1" si="68"/>
        <v>852.44516492227126</v>
      </c>
      <c r="AS72" s="19" cm="1">
        <f t="array" aca="1" ref="AS72" ca="1">INDIRECT(_xlfn.CONCAT(AS$4,"_d!",AS$1,$A72))</f>
        <v>837.21478271484375</v>
      </c>
      <c r="AT72" s="19" cm="1">
        <f t="array" aca="1" ref="AT72" ca="1">INDIRECT(_xlfn.CONCAT(AT$4,"_d!",AT$1,$A72))</f>
        <v>861.462646484375</v>
      </c>
      <c r="AU72" s="19" cm="1">
        <f t="array" aca="1" ref="AU72" ca="1">INDIRECT(_xlfn.CONCAT(AU$4,"_d!",AU$1,$A72))</f>
        <v>872.4075927734375</v>
      </c>
      <c r="AV72" s="19" cm="1">
        <f t="array" aca="1" ref="AV72" ca="1">INDIRECT(_xlfn.CONCAT(AV$4,"_d!",AV$1,$A72))</f>
        <v>889.591064453125</v>
      </c>
      <c r="AW72" s="19" cm="1">
        <f t="array" aca="1" ref="AW72" ca="1">INDIRECT(_xlfn.CONCAT(AW$4,"_d!",AW$1,$A72))</f>
        <v>887.34002685546875</v>
      </c>
      <c r="AX72" s="19" cm="1">
        <f t="array" aca="1" ref="AX72" ca="1">INDIRECT(_xlfn.CONCAT(AX$4,"_d!",AX$1,$A72))</f>
        <v>836.43536376953125</v>
      </c>
      <c r="AY72" s="42">
        <f t="shared" ca="1" si="69"/>
        <v>853.02465962952147</v>
      </c>
      <c r="AZ72" s="19" cm="1">
        <f t="array" aca="1" ref="AZ72" ca="1">INDIRECT(_xlfn.CONCAT(AZ$4,"_d!",AZ$1,$A72))</f>
        <v>837.7525634765625</v>
      </c>
      <c r="BA72" s="19" cm="1">
        <f t="array" aca="1" ref="BA72" ca="1">INDIRECT(_xlfn.CONCAT(BA$4,"_d!",BA$1,$A72))</f>
        <v>862.24639892578125</v>
      </c>
      <c r="BB72" s="19" cm="1">
        <f t="array" aca="1" ref="BB72" ca="1">INDIRECT(_xlfn.CONCAT(BB$4,"_d!",BB$1,$A72))</f>
        <v>869.79486083984375</v>
      </c>
      <c r="BC72" s="19" cm="1">
        <f t="array" aca="1" ref="BC72" ca="1">INDIRECT(_xlfn.CONCAT(BC$4,"_d!",BC$1,$A72))</f>
        <v>879.670166015625</v>
      </c>
      <c r="BD72" s="19" cm="1">
        <f t="array" aca="1" ref="BD72" ca="1">INDIRECT(_xlfn.CONCAT(BD$4,"_d!",BD$1,$A72))</f>
        <v>890.8892822265625</v>
      </c>
      <c r="BE72" s="19" cm="1">
        <f t="array" aca="1" ref="BE72" ca="1">INDIRECT(_xlfn.CONCAT(BE$4,"_d!",BE$1,$A72))</f>
        <v>842.73419189453125</v>
      </c>
      <c r="BF72" s="42">
        <f t="shared" ca="1" si="70"/>
        <v>853.46139431699225</v>
      </c>
      <c r="BG72" s="19" cm="1">
        <f t="array" aca="1" ref="BG72" ca="1">INDIRECT(_xlfn.CONCAT(BG$4,"_d!",BG$1,$A72))</f>
        <v>833.67730712890625</v>
      </c>
      <c r="BH72" s="19" cm="1">
        <f t="array" aca="1" ref="BH72" ca="1">INDIRECT(_xlfn.CONCAT(BH$4,"_d!",BH$1,$A72))</f>
        <v>859.36822509765625</v>
      </c>
      <c r="BI72" s="19" cm="1">
        <f t="array" aca="1" ref="BI72" ca="1">INDIRECT(_xlfn.CONCAT(BI$4,"_d!",BI$1,$A72))</f>
        <v>865.793212890625</v>
      </c>
      <c r="BJ72" s="19" cm="1">
        <f t="array" aca="1" ref="BJ72" ca="1">INDIRECT(_xlfn.CONCAT(BJ$4,"_d!",BJ$1,$A72))</f>
        <v>874.6278076171875</v>
      </c>
      <c r="BK72" s="19" cm="1">
        <f t="array" aca="1" ref="BK72" ca="1">INDIRECT(_xlfn.CONCAT(BK$4,"_d!",BK$1,$A72))</f>
        <v>886.7003173828125</v>
      </c>
      <c r="BL72" s="19" cm="1">
        <f t="array" aca="1" ref="BL72" ca="1">INDIRECT(_xlfn.CONCAT(BL$4,"_d!",BL$1,$A72))</f>
        <v>839.67999267578125</v>
      </c>
      <c r="BM72" s="42">
        <f t="shared" ca="1" si="71"/>
        <v>849.79276509461852</v>
      </c>
      <c r="BN72" s="19" cm="1">
        <f t="array" aca="1" ref="BN72" ca="1">INDIRECT(_xlfn.CONCAT(BN$4,"_d!",BN$1,$A72))</f>
        <v>833.89422607421875</v>
      </c>
      <c r="BO72" s="19" cm="1">
        <f t="array" aca="1" ref="BO72" ca="1">INDIRECT(_xlfn.CONCAT(BO$4,"_d!",BO$1,$A72))</f>
        <v>859.0587158203125</v>
      </c>
      <c r="BP72" s="19" cm="1">
        <f t="array" aca="1" ref="BP72" ca="1">INDIRECT(_xlfn.CONCAT(BP$4,"_d!",BP$1,$A72))</f>
        <v>864.18817138671875</v>
      </c>
      <c r="BQ72" s="19" cm="1">
        <f t="array" aca="1" ref="BQ72" ca="1">INDIRECT(_xlfn.CONCAT(BQ$4,"_d!",BQ$1,$A72))</f>
        <v>887.46722412109375</v>
      </c>
      <c r="BR72" s="19" cm="1">
        <f t="array" aca="1" ref="BR72" ca="1">INDIRECT(_xlfn.CONCAT(BR$4,"_d!",BR$1,$A72))</f>
        <v>885.7298583984375</v>
      </c>
      <c r="BS72" s="19" cm="1">
        <f t="array" aca="1" ref="BS72" ca="1">INDIRECT(_xlfn.CONCAT(BS$4,"_d!",BS$1,$A72))</f>
        <v>838.79058837890625</v>
      </c>
      <c r="BT72" s="42">
        <f t="shared" ca="1" si="72"/>
        <v>850.11952755523066</v>
      </c>
      <c r="BU72" s="42"/>
      <c r="BV72" s="45">
        <f t="shared" ca="1" si="73"/>
        <v>854.5072306890055</v>
      </c>
      <c r="BW72" s="45">
        <f t="shared" ca="1" si="74"/>
        <v>857.32641974247429</v>
      </c>
      <c r="BX72" s="45">
        <f t="shared" ca="1" si="75"/>
        <v>850.77557105025608</v>
      </c>
      <c r="BY72" s="45">
        <f t="shared" ca="1" si="76"/>
        <v>852.17304751040047</v>
      </c>
      <c r="BZ72" s="45">
        <f t="shared" ca="1" si="77"/>
        <v>854.52061754888916</v>
      </c>
      <c r="CA72" s="45">
        <f t="shared" ca="1" si="78"/>
        <v>852.44516492227126</v>
      </c>
      <c r="CB72" s="45">
        <f t="shared" ca="1" si="79"/>
        <v>853.02465962952147</v>
      </c>
      <c r="CC72" s="45">
        <f t="shared" ca="1" si="80"/>
        <v>853.46139431699225</v>
      </c>
      <c r="CD72" s="45">
        <f t="shared" ca="1" si="81"/>
        <v>849.79276509461852</v>
      </c>
      <c r="CE72" s="45">
        <f t="shared" ca="1" si="82"/>
        <v>850.11952755523066</v>
      </c>
      <c r="CF72" s="45" cm="1">
        <f t="array" aca="1" ref="CF72" ca="1">+SUMPRODUCT($BV$3:$CE$3/100,$BV72:$CE72)</f>
        <v>852.22481337817317</v>
      </c>
      <c r="CG72" s="24"/>
      <c r="CH72" s="24">
        <f t="shared" ca="1" si="51"/>
        <v>7.0982302140905729E-2</v>
      </c>
      <c r="CI72" s="24">
        <f t="shared" ca="1" si="51"/>
        <v>7.1611441272734222E-2</v>
      </c>
      <c r="CJ72" s="24">
        <f t="shared" ca="1" si="51"/>
        <v>7.1562518802221087E-2</v>
      </c>
      <c r="CK72" s="24">
        <f t="shared" ref="CK72:CP95" ca="1" si="84">+BY72/BY71-1</f>
        <v>7.2744574169786524E-2</v>
      </c>
      <c r="CL72" s="24">
        <f t="shared" ca="1" si="84"/>
        <v>7.2562679941978958E-2</v>
      </c>
      <c r="CM72" s="24">
        <f t="shared" ca="1" si="84"/>
        <v>7.3141312991031215E-2</v>
      </c>
      <c r="CN72" s="24">
        <f t="shared" ca="1" si="84"/>
        <v>7.3294118035882372E-2</v>
      </c>
      <c r="CO72" s="24">
        <f t="shared" ca="1" si="84"/>
        <v>7.4313743497065543E-2</v>
      </c>
      <c r="CP72" s="24">
        <f t="shared" ca="1" si="84"/>
        <v>7.4962610533813701E-2</v>
      </c>
      <c r="CQ72" s="24">
        <f t="shared" ca="1" si="50"/>
        <v>7.7487120346607208E-2</v>
      </c>
      <c r="CR72" s="24">
        <f t="shared" ca="1" si="50"/>
        <v>7.3918165369832201E-2</v>
      </c>
      <c r="CS72" s="24">
        <f>+[1]NAC!AX73</f>
        <v>6.0175638867075554E-2</v>
      </c>
      <c r="CT72" s="24"/>
      <c r="CU72" s="24">
        <f t="shared" ca="1" si="52"/>
        <v>0.7087896614950604</v>
      </c>
      <c r="CV72" s="24">
        <f t="shared" ca="1" si="53"/>
        <v>0.70952119189966512</v>
      </c>
      <c r="CW72" s="24">
        <f t="shared" ca="1" si="54"/>
        <v>0.70537631016183999</v>
      </c>
      <c r="CX72" s="24">
        <f t="shared" ca="1" si="55"/>
        <v>0.70699580657026928</v>
      </c>
      <c r="CY72" s="24">
        <f t="shared" ca="1" si="56"/>
        <v>0.70808785206137759</v>
      </c>
      <c r="CZ72" s="24">
        <f t="shared" ca="1" si="57"/>
        <v>0.70795887403866953</v>
      </c>
      <c r="DA72" s="24">
        <f t="shared" ca="1" si="58"/>
        <v>0.70747674531227323</v>
      </c>
      <c r="DB72" s="24">
        <f t="shared" ca="1" si="59"/>
        <v>0.71124269221090786</v>
      </c>
      <c r="DC72" s="24">
        <f t="shared" ca="1" si="60"/>
        <v>0.70944198149719928</v>
      </c>
      <c r="DD72" s="24">
        <f t="shared" ca="1" si="61"/>
        <v>0.71298898834314772</v>
      </c>
      <c r="DE72" s="48">
        <f t="shared" ca="1" si="62"/>
        <v>0.70930778231697067</v>
      </c>
      <c r="DF72" s="48">
        <f>+[1]NAC!AG73</f>
        <v>0.71002453931319232</v>
      </c>
      <c r="DG72" s="24">
        <f t="shared" ca="1" si="49"/>
        <v>-4.1993268480873258E-3</v>
      </c>
    </row>
    <row r="73" spans="1:111" x14ac:dyDescent="0.25">
      <c r="A73">
        <f t="shared" si="83"/>
        <v>100</v>
      </c>
      <c r="B73" s="35">
        <f>+NAC!A73</f>
        <v>44774</v>
      </c>
      <c r="C73" s="19" cm="1">
        <f t="array" aca="1" ref="C73" ca="1">INDIRECT(_xlfn.CONCAT(C$4,"_d!",C$1,$A73))</f>
        <v>899.3717041015625</v>
      </c>
      <c r="D73" s="19" cm="1">
        <f t="array" aca="1" ref="D73" ca="1">INDIRECT(_xlfn.CONCAT(D$4,"_d!",D$1,$A73))</f>
        <v>920.25518798828125</v>
      </c>
      <c r="E73" s="19" cm="1">
        <f t="array" aca="1" ref="E73" ca="1">INDIRECT(_xlfn.CONCAT(E$4,"_d!",E$1,$A73))</f>
        <v>949.975341796875</v>
      </c>
      <c r="F73" s="19" cm="1">
        <f t="array" aca="1" ref="F73" ca="1">INDIRECT(_xlfn.CONCAT(F$4,"_d!",F$1,$A73))</f>
        <v>963.987548828125</v>
      </c>
      <c r="G73" s="19" cm="1">
        <f t="array" aca="1" ref="G73" ca="1">INDIRECT(_xlfn.CONCAT(G$4,"_d!",G$1,$A73))</f>
        <v>950.63006591796875</v>
      </c>
      <c r="H73" s="19" cm="1">
        <f t="array" aca="1" ref="H73" ca="1">INDIRECT(_xlfn.CONCAT(H$4,"_d!",H$1,$A73))</f>
        <v>883.90240478515625</v>
      </c>
      <c r="I73" s="42">
        <f t="shared" ca="1" si="63"/>
        <v>914.99928413186069</v>
      </c>
      <c r="J73" s="19" cm="1">
        <f t="array" aca="1" ref="J73" ca="1">INDIRECT(_xlfn.CONCAT(J$4,"_d!",J$1,$A73))</f>
        <v>901.4072265625</v>
      </c>
      <c r="K73" s="19" cm="1">
        <f t="array" aca="1" ref="K73" ca="1">INDIRECT(_xlfn.CONCAT(K$4,"_d!",K$1,$A73))</f>
        <v>926.48297119140625</v>
      </c>
      <c r="L73" s="19" cm="1">
        <f t="array" aca="1" ref="L73" ca="1">INDIRECT(_xlfn.CONCAT(L$4,"_d!",L$1,$A73))</f>
        <v>947.243408203125</v>
      </c>
      <c r="M73" s="19" cm="1">
        <f t="array" aca="1" ref="M73" ca="1">INDIRECT(_xlfn.CONCAT(M$4,"_d!",M$1,$A73))</f>
        <v>956.54168701171875</v>
      </c>
      <c r="N73" s="19" cm="1">
        <f t="array" aca="1" ref="N73" ca="1">INDIRECT(_xlfn.CONCAT(N$4,"_d!",N$1,$A73))</f>
        <v>949.5791015625</v>
      </c>
      <c r="O73" s="19" cm="1">
        <f t="array" aca="1" ref="O73" ca="1">INDIRECT(_xlfn.CONCAT(O$4,"_d!",O$1,$A73))</f>
        <v>891.70672607421875</v>
      </c>
      <c r="P73" s="42">
        <f t="shared" ca="1" si="64"/>
        <v>917.77252100365718</v>
      </c>
      <c r="Q73" s="19" cm="1">
        <f t="array" aca="1" ref="Q73" ca="1">INDIRECT(_xlfn.CONCAT(Q$4,"_d!",Q$1,$A73))</f>
        <v>892.90521240234375</v>
      </c>
      <c r="R73" s="19" cm="1">
        <f t="array" aca="1" ref="R73" ca="1">INDIRECT(_xlfn.CONCAT(R$4,"_d!",R$1,$A73))</f>
        <v>915.2049560546875</v>
      </c>
      <c r="S73" s="19" cm="1">
        <f t="array" aca="1" ref="S73" ca="1">INDIRECT(_xlfn.CONCAT(S$4,"_d!",S$1,$A73))</f>
        <v>943.0029296875</v>
      </c>
      <c r="T73" s="19" cm="1">
        <f t="array" aca="1" ref="T73" ca="1">INDIRECT(_xlfn.CONCAT(T$4,"_d!",T$1,$A73))</f>
        <v>963.931640625</v>
      </c>
      <c r="U73" s="19" cm="1">
        <f t="array" aca="1" ref="U73" ca="1">INDIRECT(_xlfn.CONCAT(U$4,"_d!",U$1,$A73))</f>
        <v>947.14263916015625</v>
      </c>
      <c r="V73" s="19" cm="1">
        <f t="array" aca="1" ref="V73" ca="1">INDIRECT(_xlfn.CONCAT(V$4,"_d!",V$1,$A73))</f>
        <v>891.92193603515625</v>
      </c>
      <c r="W73" s="42">
        <f t="shared" ca="1" si="65"/>
        <v>910.27127315928021</v>
      </c>
      <c r="X73" s="19" cm="1">
        <f t="array" aca="1" ref="X73" ca="1">INDIRECT(_xlfn.CONCAT(X$4,"_d!",X$1,$A73))</f>
        <v>891.06158447265625</v>
      </c>
      <c r="Y73" s="19" cm="1">
        <f t="array" aca="1" ref="Y73" ca="1">INDIRECT(_xlfn.CONCAT(Y$4,"_d!",Y$1,$A73))</f>
        <v>923.034423828125</v>
      </c>
      <c r="Z73" s="19" cm="1">
        <f t="array" aca="1" ref="Z73" ca="1">INDIRECT(_xlfn.CONCAT(Z$4,"_d!",Z$1,$A73))</f>
        <v>943.16278076171875</v>
      </c>
      <c r="AA73" s="19" cm="1">
        <f t="array" aca="1" ref="AA73" ca="1">INDIRECT(_xlfn.CONCAT(AA$4,"_d!",AA$1,$A73))</f>
        <v>953.70062255859375</v>
      </c>
      <c r="AB73" s="19" cm="1">
        <f t="array" aca="1" ref="AB73" ca="1">INDIRECT(_xlfn.CONCAT(AB$4,"_d!",AB$1,$A73))</f>
        <v>950.46746826171875</v>
      </c>
      <c r="AC73" s="19" cm="1">
        <f t="array" aca="1" ref="AC73" ca="1">INDIRECT(_xlfn.CONCAT(AC$4,"_d!",AC$1,$A73))</f>
        <v>894.6527099609375</v>
      </c>
      <c r="AD73" s="42">
        <f t="shared" ca="1" si="66"/>
        <v>911.94380269041199</v>
      </c>
      <c r="AE73" s="19" cm="1">
        <f t="array" aca="1" ref="AE73" ca="1">INDIRECT(_xlfn.CONCAT(AE$4,"_d!",AE$1,$A73))</f>
        <v>896.28485107421875</v>
      </c>
      <c r="AF73" s="19" cm="1">
        <f t="array" aca="1" ref="AF73" ca="1">INDIRECT(_xlfn.CONCAT(AF$4,"_d!",AF$1,$A73))</f>
        <v>922.9747314453125</v>
      </c>
      <c r="AG73" s="19" cm="1">
        <f t="array" aca="1" ref="AG73" ca="1">INDIRECT(_xlfn.CONCAT(AG$4,"_d!",AG$1,$A73))</f>
        <v>941.1292724609375</v>
      </c>
      <c r="AH73" s="19" cm="1">
        <f t="array" aca="1" ref="AH73" ca="1">INDIRECT(_xlfn.CONCAT(AH$4,"_d!",AH$1,$A73))</f>
        <v>959.05291748046875</v>
      </c>
      <c r="AI73" s="19" cm="1">
        <f t="array" aca="1" ref="AI73" ca="1">INDIRECT(_xlfn.CONCAT(AI$4,"_d!",AI$1,$A73))</f>
        <v>943.66510009765625</v>
      </c>
      <c r="AJ73" s="19" cm="1">
        <f t="array" aca="1" ref="AJ73" ca="1">INDIRECT(_xlfn.CONCAT(AJ$4,"_d!",AJ$1,$A73))</f>
        <v>896.8408203125</v>
      </c>
      <c r="AK73" s="42">
        <f t="shared" ca="1" si="67"/>
        <v>913.9937337551363</v>
      </c>
      <c r="AL73" s="19" cm="1">
        <f t="array" aca="1" ref="AL73" ca="1">INDIRECT(_xlfn.CONCAT(AL$4,"_d!",AL$1,$A73))</f>
        <v>892.71185302734375</v>
      </c>
      <c r="AM73" s="19" cm="1">
        <f t="array" aca="1" ref="AM73" ca="1">INDIRECT(_xlfn.CONCAT(AM$4,"_d!",AM$1,$A73))</f>
        <v>921.7998046875</v>
      </c>
      <c r="AN73" s="19" cm="1">
        <f t="array" aca="1" ref="AN73" ca="1">INDIRECT(_xlfn.CONCAT(AN$4,"_d!",AN$1,$A73))</f>
        <v>939.5509033203125</v>
      </c>
      <c r="AO73" s="19" cm="1">
        <f t="array" aca="1" ref="AO73" ca="1">INDIRECT(_xlfn.CONCAT(AO$4,"_d!",AO$1,$A73))</f>
        <v>953.55126953125</v>
      </c>
      <c r="AP73" s="19" cm="1">
        <f t="array" aca="1" ref="AP73" ca="1">INDIRECT(_xlfn.CONCAT(AP$4,"_d!",AP$1,$A73))</f>
        <v>948.36883544921875</v>
      </c>
      <c r="AQ73" s="19" cm="1">
        <f t="array" aca="1" ref="AQ73" ca="1">INDIRECT(_xlfn.CONCAT(AQ$4,"_d!",AQ$1,$A73))</f>
        <v>891.36566162109375</v>
      </c>
      <c r="AR73" s="42">
        <f t="shared" ca="1" si="68"/>
        <v>911.65653945916188</v>
      </c>
      <c r="AS73" s="19" cm="1">
        <f t="array" aca="1" ref="AS73" ca="1">INDIRECT(_xlfn.CONCAT(AS$4,"_d!",AS$1,$A73))</f>
        <v>895.90216064453125</v>
      </c>
      <c r="AT73" s="19" cm="1">
        <f t="array" aca="1" ref="AT73" ca="1">INDIRECT(_xlfn.CONCAT(AT$4,"_d!",AT$1,$A73))</f>
        <v>920.4732666015625</v>
      </c>
      <c r="AU73" s="19" cm="1">
        <f t="array" aca="1" ref="AU73" ca="1">INDIRECT(_xlfn.CONCAT(AU$4,"_d!",AU$1,$A73))</f>
        <v>938.067138671875</v>
      </c>
      <c r="AV73" s="19" cm="1">
        <f t="array" aca="1" ref="AV73" ca="1">INDIRECT(_xlfn.CONCAT(AV$4,"_d!",AV$1,$A73))</f>
        <v>956.21185302734375</v>
      </c>
      <c r="AW73" s="19" cm="1">
        <f t="array" aca="1" ref="AW73" ca="1">INDIRECT(_xlfn.CONCAT(AW$4,"_d!",AW$1,$A73))</f>
        <v>943.00421142578125</v>
      </c>
      <c r="AX73" s="19" cm="1">
        <f t="array" aca="1" ref="AX73" ca="1">INDIRECT(_xlfn.CONCAT(AX$4,"_d!",AX$1,$A73))</f>
        <v>890.16229248046875</v>
      </c>
      <c r="AY73" s="42">
        <f t="shared" ca="1" si="69"/>
        <v>912.22046941116992</v>
      </c>
      <c r="AZ73" s="19" cm="1">
        <f t="array" aca="1" ref="AZ73" ca="1">INDIRECT(_xlfn.CONCAT(AZ$4,"_d!",AZ$1,$A73))</f>
        <v>896.114013671875</v>
      </c>
      <c r="BA73" s="19" cm="1">
        <f t="array" aca="1" ref="BA73" ca="1">INDIRECT(_xlfn.CONCAT(BA$4,"_d!",BA$1,$A73))</f>
        <v>922.0362548828125</v>
      </c>
      <c r="BB73" s="19" cm="1">
        <f t="array" aca="1" ref="BB73" ca="1">INDIRECT(_xlfn.CONCAT(BB$4,"_d!",BB$1,$A73))</f>
        <v>934.6568603515625</v>
      </c>
      <c r="BC73" s="19" cm="1">
        <f t="array" aca="1" ref="BC73" ca="1">INDIRECT(_xlfn.CONCAT(BC$4,"_d!",BC$1,$A73))</f>
        <v>946.20037841796875</v>
      </c>
      <c r="BD73" s="19" cm="1">
        <f t="array" aca="1" ref="BD73" ca="1">INDIRECT(_xlfn.CONCAT(BD$4,"_d!",BD$1,$A73))</f>
        <v>946.3397216796875</v>
      </c>
      <c r="BE73" s="19" cm="1">
        <f t="array" aca="1" ref="BE73" ca="1">INDIRECT(_xlfn.CONCAT(BE$4,"_d!",BE$1,$A73))</f>
        <v>896.76055908203125</v>
      </c>
      <c r="BF73" s="42">
        <f t="shared" ca="1" si="70"/>
        <v>912.70948700677161</v>
      </c>
      <c r="BG73" s="19" cm="1">
        <f t="array" aca="1" ref="BG73" ca="1">INDIRECT(_xlfn.CONCAT(BG$4,"_d!",BG$1,$A73))</f>
        <v>891.1217041015625</v>
      </c>
      <c r="BH73" s="19" cm="1">
        <f t="array" aca="1" ref="BH73" ca="1">INDIRECT(_xlfn.CONCAT(BH$4,"_d!",BH$1,$A73))</f>
        <v>918.17718505859375</v>
      </c>
      <c r="BI73" s="19" cm="1">
        <f t="array" aca="1" ref="BI73" ca="1">INDIRECT(_xlfn.CONCAT(BI$4,"_d!",BI$1,$A73))</f>
        <v>930.3304443359375</v>
      </c>
      <c r="BJ73" s="19" cm="1">
        <f t="array" aca="1" ref="BJ73" ca="1">INDIRECT(_xlfn.CONCAT(BJ$4,"_d!",BJ$1,$A73))</f>
        <v>940.1806640625</v>
      </c>
      <c r="BK73" s="19" cm="1">
        <f t="array" aca="1" ref="BK73" ca="1">INDIRECT(_xlfn.CONCAT(BK$4,"_d!",BK$1,$A73))</f>
        <v>941.4686279296875</v>
      </c>
      <c r="BL73" s="19" cm="1">
        <f t="array" aca="1" ref="BL73" ca="1">INDIRECT(_xlfn.CONCAT(BL$4,"_d!",BL$1,$A73))</f>
        <v>893.20599365234375</v>
      </c>
      <c r="BM73" s="42">
        <f t="shared" ca="1" si="71"/>
        <v>908.18424659471884</v>
      </c>
      <c r="BN73" s="19" cm="1">
        <f t="array" aca="1" ref="BN73" ca="1">INDIRECT(_xlfn.CONCAT(BN$4,"_d!",BN$1,$A73))</f>
        <v>891.76654052734375</v>
      </c>
      <c r="BO73" s="19" cm="1">
        <f t="array" aca="1" ref="BO73" ca="1">INDIRECT(_xlfn.CONCAT(BO$4,"_d!",BO$1,$A73))</f>
        <v>917.64599609375</v>
      </c>
      <c r="BP73" s="19" cm="1">
        <f t="array" aca="1" ref="BP73" ca="1">INDIRECT(_xlfn.CONCAT(BP$4,"_d!",BP$1,$A73))</f>
        <v>929.34771728515625</v>
      </c>
      <c r="BQ73" s="19" cm="1">
        <f t="array" aca="1" ref="BQ73" ca="1">INDIRECT(_xlfn.CONCAT(BQ$4,"_d!",BQ$1,$A73))</f>
        <v>956.4307861328125</v>
      </c>
      <c r="BR73" s="19" cm="1">
        <f t="array" aca="1" ref="BR73" ca="1">INDIRECT(_xlfn.CONCAT(BR$4,"_d!",BR$1,$A73))</f>
        <v>939.1395263671875</v>
      </c>
      <c r="BS73" s="19" cm="1">
        <f t="array" aca="1" ref="BS73" ca="1">INDIRECT(_xlfn.CONCAT(BS$4,"_d!",BS$1,$A73))</f>
        <v>892.29083251953125</v>
      </c>
      <c r="BT73" s="42">
        <f t="shared" ca="1" si="72"/>
        <v>908.73923483806311</v>
      </c>
      <c r="BU73" s="42"/>
      <c r="BV73" s="45">
        <f t="shared" ca="1" si="73"/>
        <v>914.99928413186069</v>
      </c>
      <c r="BW73" s="45">
        <f t="shared" ca="1" si="74"/>
        <v>917.77252100365718</v>
      </c>
      <c r="BX73" s="45">
        <f t="shared" ca="1" si="75"/>
        <v>910.27127315928021</v>
      </c>
      <c r="BY73" s="45">
        <f t="shared" ca="1" si="76"/>
        <v>911.94380269041199</v>
      </c>
      <c r="BZ73" s="45">
        <f t="shared" ca="1" si="77"/>
        <v>913.9937337551363</v>
      </c>
      <c r="CA73" s="45">
        <f t="shared" ca="1" si="78"/>
        <v>911.65653945916188</v>
      </c>
      <c r="CB73" s="45">
        <f t="shared" ca="1" si="79"/>
        <v>912.22046941116992</v>
      </c>
      <c r="CC73" s="45">
        <f t="shared" ca="1" si="80"/>
        <v>912.70948700677161</v>
      </c>
      <c r="CD73" s="45">
        <f t="shared" ca="1" si="81"/>
        <v>908.18424659471884</v>
      </c>
      <c r="CE73" s="45">
        <f t="shared" ca="1" si="82"/>
        <v>908.73923483806311</v>
      </c>
      <c r="CF73" s="45" cm="1">
        <f t="array" aca="1" ref="CF73" ca="1">+SUMPRODUCT($BV$3:$CE$3/100,$BV73:$CE73)</f>
        <v>911.45179883248818</v>
      </c>
      <c r="CG73" s="24"/>
      <c r="CH73" s="24">
        <f t="shared" ref="CH73:CJ95" ca="1" si="85">+BV73/BV72-1</f>
        <v>7.0791739695496014E-2</v>
      </c>
      <c r="CI73" s="24">
        <f t="shared" ca="1" si="85"/>
        <v>7.0505352301332147E-2</v>
      </c>
      <c r="CJ73" s="24">
        <f t="shared" ca="1" si="85"/>
        <v>6.9931135934684363E-2</v>
      </c>
      <c r="CK73" s="24">
        <f t="shared" ca="1" si="84"/>
        <v>7.0139222725513539E-2</v>
      </c>
      <c r="CL73" s="24">
        <f t="shared" ca="1" si="84"/>
        <v>6.9598222658266762E-2</v>
      </c>
      <c r="CM73" s="24">
        <f t="shared" ca="1" si="84"/>
        <v>6.9460625707566503E-2</v>
      </c>
      <c r="CN73" s="24">
        <f t="shared" ca="1" si="84"/>
        <v>6.9395191702146031E-2</v>
      </c>
      <c r="CO73" s="24">
        <f t="shared" ca="1" si="84"/>
        <v>6.942094051857417E-2</v>
      </c>
      <c r="CP73" s="24">
        <f t="shared" ca="1" si="84"/>
        <v>6.8712613119975119E-2</v>
      </c>
      <c r="CQ73" s="24">
        <f t="shared" ca="1" si="50"/>
        <v>6.8954665059171916E-2</v>
      </c>
      <c r="CR73" s="24">
        <f t="shared" ca="1" si="50"/>
        <v>6.9496903310691582E-2</v>
      </c>
      <c r="CS73" s="24">
        <f>+[1]NAC!AX74</f>
        <v>7.0971084636866966E-2</v>
      </c>
      <c r="CT73" s="24"/>
      <c r="CU73" s="24">
        <f t="shared" ca="1" si="52"/>
        <v>0.78990683567355457</v>
      </c>
      <c r="CV73" s="24">
        <f t="shared" ca="1" si="53"/>
        <v>0.78951166287230179</v>
      </c>
      <c r="CW73" s="24">
        <f t="shared" ca="1" si="54"/>
        <v>0.78334085162289369</v>
      </c>
      <c r="CX73" s="24">
        <f t="shared" ca="1" si="55"/>
        <v>0.78470236837440011</v>
      </c>
      <c r="CY73" s="24">
        <f t="shared" ca="1" si="56"/>
        <v>0.78448583516086479</v>
      </c>
      <c r="CZ73" s="24">
        <f t="shared" ca="1" si="57"/>
        <v>0.78350777179204689</v>
      </c>
      <c r="DA73" s="24">
        <f t="shared" ca="1" si="58"/>
        <v>0.78211480373557851</v>
      </c>
      <c r="DB73" s="24">
        <f t="shared" ca="1" si="59"/>
        <v>0.78481684604459234</v>
      </c>
      <c r="DC73" s="24">
        <f t="shared" ca="1" si="60"/>
        <v>0.78101338961646705</v>
      </c>
      <c r="DD73" s="24">
        <f t="shared" ca="1" si="61"/>
        <v>0.78330586633427646</v>
      </c>
      <c r="DE73" s="48">
        <f t="shared" ca="1" si="62"/>
        <v>0.78404910353650137</v>
      </c>
      <c r="DF73" s="48">
        <f>+[1]NAC!AG74</f>
        <v>0.78515273096755411</v>
      </c>
      <c r="DG73" s="24">
        <f t="shared" ca="1" si="49"/>
        <v>6.6009693392781177E-3</v>
      </c>
    </row>
    <row r="74" spans="1:111" x14ac:dyDescent="0.25">
      <c r="A74">
        <f t="shared" si="83"/>
        <v>101</v>
      </c>
      <c r="B74" s="35">
        <f>+NAC!A74</f>
        <v>44805</v>
      </c>
      <c r="C74" s="19" cm="1">
        <f t="array" aca="1" ref="C74" ca="1">INDIRECT(_xlfn.CONCAT(C$4,"_d!",C$1,$A74))</f>
        <v>958.06646728515625</v>
      </c>
      <c r="D74" s="19" cm="1">
        <f t="array" aca="1" ref="D74" ca="1">INDIRECT(_xlfn.CONCAT(D$4,"_d!",D$1,$A74))</f>
        <v>980.582275390625</v>
      </c>
      <c r="E74" s="19" cm="1">
        <f t="array" aca="1" ref="E74" ca="1">INDIRECT(_xlfn.CONCAT(E$4,"_d!",E$1,$A74))</f>
        <v>1007.1699829101563</v>
      </c>
      <c r="F74" s="19" cm="1">
        <f t="array" aca="1" ref="F74" ca="1">INDIRECT(_xlfn.CONCAT(F$4,"_d!",F$1,$A74))</f>
        <v>1031.115234375</v>
      </c>
      <c r="G74" s="19" cm="1">
        <f t="array" aca="1" ref="G74" ca="1">INDIRECT(_xlfn.CONCAT(G$4,"_d!",G$1,$A74))</f>
        <v>1011.4683227539063</v>
      </c>
      <c r="H74" s="19" cm="1">
        <f t="array" aca="1" ref="H74" ca="1">INDIRECT(_xlfn.CONCAT(H$4,"_d!",H$1,$A74))</f>
        <v>939.1573486328125</v>
      </c>
      <c r="I74" s="42">
        <f t="shared" ca="1" si="63"/>
        <v>974.406164782171</v>
      </c>
      <c r="J74" s="19" cm="1">
        <f t="array" aca="1" ref="J74" ca="1">INDIRECT(_xlfn.CONCAT(J$4,"_d!",J$1,$A74))</f>
        <v>960.80206298828125</v>
      </c>
      <c r="K74" s="19" cm="1">
        <f t="array" aca="1" ref="K74" ca="1">INDIRECT(_xlfn.CONCAT(K$4,"_d!",K$1,$A74))</f>
        <v>986.0113525390625</v>
      </c>
      <c r="L74" s="19" cm="1">
        <f t="array" aca="1" ref="L74" ca="1">INDIRECT(_xlfn.CONCAT(L$4,"_d!",L$1,$A74))</f>
        <v>1004.7748413085938</v>
      </c>
      <c r="M74" s="19" cm="1">
        <f t="array" aca="1" ref="M74" ca="1">INDIRECT(_xlfn.CONCAT(M$4,"_d!",M$1,$A74))</f>
        <v>1022.745361328125</v>
      </c>
      <c r="N74" s="19" cm="1">
        <f t="array" aca="1" ref="N74" ca="1">INDIRECT(_xlfn.CONCAT(N$4,"_d!",N$1,$A74))</f>
        <v>1009.7313842773438</v>
      </c>
      <c r="O74" s="19" cm="1">
        <f t="array" aca="1" ref="O74" ca="1">INDIRECT(_xlfn.CONCAT(O$4,"_d!",O$1,$A74))</f>
        <v>947.522705078125</v>
      </c>
      <c r="P74" s="42">
        <f t="shared" ca="1" si="64"/>
        <v>977.19983915433431</v>
      </c>
      <c r="Q74" s="19" cm="1">
        <f t="array" aca="1" ref="Q74" ca="1">INDIRECT(_xlfn.CONCAT(Q$4,"_d!",Q$1,$A74))</f>
        <v>949.77288818359375</v>
      </c>
      <c r="R74" s="19" cm="1">
        <f t="array" aca="1" ref="R74" ca="1">INDIRECT(_xlfn.CONCAT(R$4,"_d!",R$1,$A74))</f>
        <v>973.45111083984375</v>
      </c>
      <c r="S74" s="19" cm="1">
        <f t="array" aca="1" ref="S74" ca="1">INDIRECT(_xlfn.CONCAT(S$4,"_d!",S$1,$A74))</f>
        <v>999.8740234375</v>
      </c>
      <c r="T74" s="19" cm="1">
        <f t="array" aca="1" ref="T74" ca="1">INDIRECT(_xlfn.CONCAT(T$4,"_d!",T$1,$A74))</f>
        <v>1028.30224609375</v>
      </c>
      <c r="U74" s="19" cm="1">
        <f t="array" aca="1" ref="U74" ca="1">INDIRECT(_xlfn.CONCAT(U$4,"_d!",U$1,$A74))</f>
        <v>1005.243408203125</v>
      </c>
      <c r="V74" s="19" cm="1">
        <f t="array" aca="1" ref="V74" ca="1">INDIRECT(_xlfn.CONCAT(V$4,"_d!",V$1,$A74))</f>
        <v>947.24237060546875</v>
      </c>
      <c r="W74" s="42">
        <f t="shared" ca="1" si="65"/>
        <v>967.89856373489033</v>
      </c>
      <c r="X74" s="19" cm="1">
        <f t="array" aca="1" ref="X74" ca="1">INDIRECT(_xlfn.CONCAT(X$4,"_d!",X$1,$A74))</f>
        <v>947.9571533203125</v>
      </c>
      <c r="Y74" s="19" cm="1">
        <f t="array" aca="1" ref="Y74" ca="1">INDIRECT(_xlfn.CONCAT(Y$4,"_d!",Y$1,$A74))</f>
        <v>982.53839111328125</v>
      </c>
      <c r="Z74" s="19" cm="1">
        <f t="array" aca="1" ref="Z74" ca="1">INDIRECT(_xlfn.CONCAT(Z$4,"_d!",Z$1,$A74))</f>
        <v>999.5101318359375</v>
      </c>
      <c r="AA74" s="19" cm="1">
        <f t="array" aca="1" ref="AA74" ca="1">INDIRECT(_xlfn.CONCAT(AA$4,"_d!",AA$1,$A74))</f>
        <v>1018.9476318359375</v>
      </c>
      <c r="AB74" s="19" cm="1">
        <f t="array" aca="1" ref="AB74" ca="1">INDIRECT(_xlfn.CONCAT(AB$4,"_d!",AB$1,$A74))</f>
        <v>1007.5655517578125</v>
      </c>
      <c r="AC74" s="19" cm="1">
        <f t="array" aca="1" ref="AC74" ca="1">INDIRECT(_xlfn.CONCAT(AC$4,"_d!",AC$1,$A74))</f>
        <v>949.25</v>
      </c>
      <c r="AD74" s="42">
        <f t="shared" ca="1" si="66"/>
        <v>969.88889957778247</v>
      </c>
      <c r="AE74" s="19" cm="1">
        <f t="array" aca="1" ref="AE74" ca="1">INDIRECT(_xlfn.CONCAT(AE$4,"_d!",AE$1,$A74))</f>
        <v>952.34698486328125</v>
      </c>
      <c r="AF74" s="19" cm="1">
        <f t="array" aca="1" ref="AF74" ca="1">INDIRECT(_xlfn.CONCAT(AF$4,"_d!",AF$1,$A74))</f>
        <v>981.12579345703125</v>
      </c>
      <c r="AG74" s="19" cm="1">
        <f t="array" aca="1" ref="AG74" ca="1">INDIRECT(_xlfn.CONCAT(AG$4,"_d!",AG$1,$A74))</f>
        <v>997.77496337890625</v>
      </c>
      <c r="AH74" s="19" cm="1">
        <f t="array" aca="1" ref="AH74" ca="1">INDIRECT(_xlfn.CONCAT(AH$4,"_d!",AH$1,$A74))</f>
        <v>1021.77001953125</v>
      </c>
      <c r="AI74" s="19" cm="1">
        <f t="array" aca="1" ref="AI74" ca="1">INDIRECT(_xlfn.CONCAT(AI$4,"_d!",AI$1,$A74))</f>
        <v>1001.26025390625</v>
      </c>
      <c r="AJ74" s="19" cm="1">
        <f t="array" aca="1" ref="AJ74" ca="1">INDIRECT(_xlfn.CONCAT(AJ$4,"_d!",AJ$1,$A74))</f>
        <v>951.71337890625</v>
      </c>
      <c r="AK74" s="42">
        <f t="shared" ca="1" si="67"/>
        <v>971.09303130188403</v>
      </c>
      <c r="AL74" s="19" cm="1">
        <f t="array" aca="1" ref="AL74" ca="1">INDIRECT(_xlfn.CONCAT(AL$4,"_d!",AL$1,$A74))</f>
        <v>948.0211181640625</v>
      </c>
      <c r="AM74" s="19" cm="1">
        <f t="array" aca="1" ref="AM74" ca="1">INDIRECT(_xlfn.CONCAT(AM$4,"_d!",AM$1,$A74))</f>
        <v>979.7996826171875</v>
      </c>
      <c r="AN74" s="19" cm="1">
        <f t="array" aca="1" ref="AN74" ca="1">INDIRECT(_xlfn.CONCAT(AN$4,"_d!",AN$1,$A74))</f>
        <v>996.63446044921875</v>
      </c>
      <c r="AO74" s="19" cm="1">
        <f t="array" aca="1" ref="AO74" ca="1">INDIRECT(_xlfn.CONCAT(AO$4,"_d!",AO$1,$A74))</f>
        <v>1019.6156005859375</v>
      </c>
      <c r="AP74" s="19" cm="1">
        <f t="array" aca="1" ref="AP74" ca="1">INDIRECT(_xlfn.CONCAT(AP$4,"_d!",AP$1,$A74))</f>
        <v>1005.4290161132813</v>
      </c>
      <c r="AQ74" s="19" cm="1">
        <f t="array" aca="1" ref="AQ74" ca="1">INDIRECT(_xlfn.CONCAT(AQ$4,"_d!",AQ$1,$A74))</f>
        <v>946.63751220703125</v>
      </c>
      <c r="AR74" s="42">
        <f t="shared" ca="1" si="68"/>
        <v>968.55178672088209</v>
      </c>
      <c r="AS74" s="19" cm="1">
        <f t="array" aca="1" ref="AS74" ca="1">INDIRECT(_xlfn.CONCAT(AS$4,"_d!",AS$1,$A74))</f>
        <v>951.28143310546875</v>
      </c>
      <c r="AT74" s="19" cm="1">
        <f t="array" aca="1" ref="AT74" ca="1">INDIRECT(_xlfn.CONCAT(AT$4,"_d!",AT$1,$A74))</f>
        <v>977.399169921875</v>
      </c>
      <c r="AU74" s="19" cm="1">
        <f t="array" aca="1" ref="AU74" ca="1">INDIRECT(_xlfn.CONCAT(AU$4,"_d!",AU$1,$A74))</f>
        <v>994.955078125</v>
      </c>
      <c r="AV74" s="19" cm="1">
        <f t="array" aca="1" ref="AV74" ca="1">INDIRECT(_xlfn.CONCAT(AV$4,"_d!",AV$1,$A74))</f>
        <v>1018.8338623046875</v>
      </c>
      <c r="AW74" s="19" cm="1">
        <f t="array" aca="1" ref="AW74" ca="1">INDIRECT(_xlfn.CONCAT(AW$4,"_d!",AW$1,$A74))</f>
        <v>997.91168212890625</v>
      </c>
      <c r="AX74" s="19" cm="1">
        <f t="array" aca="1" ref="AX74" ca="1">INDIRECT(_xlfn.CONCAT(AX$4,"_d!",AX$1,$A74))</f>
        <v>945.18255615234375</v>
      </c>
      <c r="AY74" s="42">
        <f t="shared" ca="1" si="69"/>
        <v>968.48470914853965</v>
      </c>
      <c r="AZ74" s="19" cm="1">
        <f t="array" aca="1" ref="AZ74" ca="1">INDIRECT(_xlfn.CONCAT(AZ$4,"_d!",AZ$1,$A74))</f>
        <v>950.16326904296875</v>
      </c>
      <c r="BA74" s="19" cm="1">
        <f t="array" aca="1" ref="BA74" ca="1">INDIRECT(_xlfn.CONCAT(BA$4,"_d!",BA$1,$A74))</f>
        <v>979.91192626953125</v>
      </c>
      <c r="BB74" s="19" cm="1">
        <f t="array" aca="1" ref="BB74" ca="1">INDIRECT(_xlfn.CONCAT(BB$4,"_d!",BB$1,$A74))</f>
        <v>991.48388671875</v>
      </c>
      <c r="BC74" s="19" cm="1">
        <f t="array" aca="1" ref="BC74" ca="1">INDIRECT(_xlfn.CONCAT(BC$4,"_d!",BC$1,$A74))</f>
        <v>1010.2294921875</v>
      </c>
      <c r="BD74" s="19" cm="1">
        <f t="array" aca="1" ref="BD74" ca="1">INDIRECT(_xlfn.CONCAT(BD$4,"_d!",BD$1,$A74))</f>
        <v>1000.8546142578125</v>
      </c>
      <c r="BE74" s="19" cm="1">
        <f t="array" aca="1" ref="BE74" ca="1">INDIRECT(_xlfn.CONCAT(BE$4,"_d!",BE$1,$A74))</f>
        <v>950.7977294921875</v>
      </c>
      <c r="BF74" s="42">
        <f t="shared" ca="1" si="70"/>
        <v>968.68130900285541</v>
      </c>
      <c r="BG74" s="19" cm="1">
        <f t="array" aca="1" ref="BG74" ca="1">INDIRECT(_xlfn.CONCAT(BG$4,"_d!",BG$1,$A74))</f>
        <v>943.6248779296875</v>
      </c>
      <c r="BH74" s="19" cm="1">
        <f t="array" aca="1" ref="BH74" ca="1">INDIRECT(_xlfn.CONCAT(BH$4,"_d!",BH$1,$A74))</f>
        <v>974.6614990234375</v>
      </c>
      <c r="BI74" s="19" cm="1">
        <f t="array" aca="1" ref="BI74" ca="1">INDIRECT(_xlfn.CONCAT(BI$4,"_d!",BI$1,$A74))</f>
        <v>986.234619140625</v>
      </c>
      <c r="BJ74" s="19" cm="1">
        <f t="array" aca="1" ref="BJ74" ca="1">INDIRECT(_xlfn.CONCAT(BJ$4,"_d!",BJ$1,$A74))</f>
        <v>1002.8773803710938</v>
      </c>
      <c r="BK74" s="19" cm="1">
        <f t="array" aca="1" ref="BK74" ca="1">INDIRECT(_xlfn.CONCAT(BK$4,"_d!",BK$1,$A74))</f>
        <v>994.97723388671875</v>
      </c>
      <c r="BL74" s="19" cm="1">
        <f t="array" aca="1" ref="BL74" ca="1">INDIRECT(_xlfn.CONCAT(BL$4,"_d!",BL$1,$A74))</f>
        <v>947.24395751953125</v>
      </c>
      <c r="BM74" s="42">
        <f t="shared" ca="1" si="71"/>
        <v>962.84105126135671</v>
      </c>
      <c r="BN74" s="19" cm="1">
        <f t="array" aca="1" ref="BN74" ca="1">INDIRECT(_xlfn.CONCAT(BN$4,"_d!",BN$1,$A74))</f>
        <v>943.4427490234375</v>
      </c>
      <c r="BO74" s="19" cm="1">
        <f t="array" aca="1" ref="BO74" ca="1">INDIRECT(_xlfn.CONCAT(BO$4,"_d!",BO$1,$A74))</f>
        <v>974.03436279296875</v>
      </c>
      <c r="BP74" s="19" cm="1">
        <f t="array" aca="1" ref="BP74" ca="1">INDIRECT(_xlfn.CONCAT(BP$4,"_d!",BP$1,$A74))</f>
        <v>986.1956787109375</v>
      </c>
      <c r="BQ74" s="19" cm="1">
        <f t="array" aca="1" ref="BQ74" ca="1">INDIRECT(_xlfn.CONCAT(BQ$4,"_d!",BQ$1,$A74))</f>
        <v>1020.2272338867188</v>
      </c>
      <c r="BR74" s="19" cm="1">
        <f t="array" aca="1" ref="BR74" ca="1">INDIRECT(_xlfn.CONCAT(BR$4,"_d!",BR$1,$A74))</f>
        <v>991.9595947265625</v>
      </c>
      <c r="BS74" s="19" cm="1">
        <f t="array" aca="1" ref="BS74" ca="1">INDIRECT(_xlfn.CONCAT(BS$4,"_d!",BS$1,$A74))</f>
        <v>945.85296630859375</v>
      </c>
      <c r="BT74" s="42">
        <f t="shared" ca="1" si="72"/>
        <v>963.05643021454682</v>
      </c>
      <c r="BU74" s="42"/>
      <c r="BV74" s="45">
        <f t="shared" ca="1" si="73"/>
        <v>974.406164782171</v>
      </c>
      <c r="BW74" s="45">
        <f t="shared" ca="1" si="74"/>
        <v>977.19983915433431</v>
      </c>
      <c r="BX74" s="45">
        <f t="shared" ca="1" si="75"/>
        <v>967.89856373489033</v>
      </c>
      <c r="BY74" s="45">
        <f t="shared" ca="1" si="76"/>
        <v>969.88889957778247</v>
      </c>
      <c r="BZ74" s="45">
        <f t="shared" ca="1" si="77"/>
        <v>971.09303130188403</v>
      </c>
      <c r="CA74" s="45">
        <f t="shared" ca="1" si="78"/>
        <v>968.55178672088209</v>
      </c>
      <c r="CB74" s="45">
        <f t="shared" ca="1" si="79"/>
        <v>968.48470914853965</v>
      </c>
      <c r="CC74" s="45">
        <f t="shared" ca="1" si="80"/>
        <v>968.68130900285541</v>
      </c>
      <c r="CD74" s="45">
        <f t="shared" ca="1" si="81"/>
        <v>962.84105126135671</v>
      </c>
      <c r="CE74" s="45">
        <f t="shared" ca="1" si="82"/>
        <v>963.05643021454682</v>
      </c>
      <c r="CF74" s="45" cm="1">
        <f t="array" aca="1" ref="CF74" ca="1">+SUMPRODUCT($BV$3:$CE$3/100,$BV74:$CE74)</f>
        <v>967.84574509481558</v>
      </c>
      <c r="CG74" s="24"/>
      <c r="CH74" s="24">
        <f t="shared" ca="1" si="85"/>
        <v>6.4925603419105249E-2</v>
      </c>
      <c r="CI74" s="24">
        <f t="shared" ca="1" si="85"/>
        <v>6.4751686055809055E-2</v>
      </c>
      <c r="CJ74" s="24">
        <f t="shared" ca="1" si="85"/>
        <v>6.3307820728652597E-2</v>
      </c>
      <c r="CK74" s="24">
        <f t="shared" ca="1" si="84"/>
        <v>6.354020578507269E-2</v>
      </c>
      <c r="CL74" s="24">
        <f t="shared" ca="1" si="84"/>
        <v>6.2472307454620735E-2</v>
      </c>
      <c r="CM74" s="24">
        <f t="shared" ca="1" si="84"/>
        <v>6.2408642727965535E-2</v>
      </c>
      <c r="CN74" s="24">
        <f t="shared" ca="1" si="84"/>
        <v>6.167833503416964E-2</v>
      </c>
      <c r="CO74" s="24">
        <f t="shared" ca="1" si="84"/>
        <v>6.1324904356635068E-2</v>
      </c>
      <c r="CP74" s="24">
        <f t="shared" ca="1" si="84"/>
        <v>6.018250687740534E-2</v>
      </c>
      <c r="CQ74" s="24">
        <f t="shared" ca="1" si="50"/>
        <v>5.9772037229319119E-2</v>
      </c>
      <c r="CR74" s="24">
        <f t="shared" ca="1" si="50"/>
        <v>6.187265891028404E-2</v>
      </c>
      <c r="CS74" s="24">
        <f>+[1]NAC!AX75</f>
        <v>6.7411238651460925E-2</v>
      </c>
      <c r="CT74" s="24"/>
      <c r="CU74" s="24">
        <f t="shared" ca="1" si="52"/>
        <v>0.8419829909564418</v>
      </c>
      <c r="CV74" s="24">
        <f t="shared" ca="1" si="53"/>
        <v>0.84064267072486554</v>
      </c>
      <c r="CW74" s="24">
        <f t="shared" ca="1" si="54"/>
        <v>0.83224700937644602</v>
      </c>
      <c r="CX74" s="24">
        <f t="shared" ca="1" si="55"/>
        <v>0.83325902047536382</v>
      </c>
      <c r="CY74" s="24">
        <f t="shared" ca="1" si="56"/>
        <v>0.83149515310394739</v>
      </c>
      <c r="CZ74" s="24">
        <f t="shared" ca="1" si="57"/>
        <v>0.83029172788581684</v>
      </c>
      <c r="DA74" s="24">
        <f t="shared" ca="1" si="58"/>
        <v>0.82745453106950295</v>
      </c>
      <c r="DB74" s="24">
        <f t="shared" ca="1" si="59"/>
        <v>0.82932448560942684</v>
      </c>
      <c r="DC74" s="24">
        <f t="shared" ca="1" si="60"/>
        <v>0.82358145533713389</v>
      </c>
      <c r="DD74" s="24">
        <f t="shared" ca="1" si="61"/>
        <v>0.8244294612571117</v>
      </c>
      <c r="DE74" s="48">
        <f t="shared" ca="1" si="62"/>
        <v>0.82969338188455311</v>
      </c>
      <c r="DF74" s="48">
        <f>+[1]NAC!AG75</f>
        <v>0.83029982395352242</v>
      </c>
      <c r="DG74" s="24">
        <f t="shared" ca="1" si="49"/>
        <v>1.7553529699330106E-2</v>
      </c>
    </row>
    <row r="75" spans="1:111" x14ac:dyDescent="0.25">
      <c r="A75">
        <f t="shared" si="83"/>
        <v>102</v>
      </c>
      <c r="B75" s="35">
        <f>+NAC!A75</f>
        <v>44835</v>
      </c>
      <c r="C75" s="19" cm="1">
        <f t="array" aca="1" ref="C75" ca="1">INDIRECT(_xlfn.CONCAT(C$4,"_d!",C$1,$A75))</f>
        <v>1021.5792236328125</v>
      </c>
      <c r="D75" s="19" cm="1">
        <f t="array" aca="1" ref="D75" ca="1">INDIRECT(_xlfn.CONCAT(D$4,"_d!",D$1,$A75))</f>
        <v>1040.1324462890625</v>
      </c>
      <c r="E75" s="19" cm="1">
        <f t="array" aca="1" ref="E75" ca="1">INDIRECT(_xlfn.CONCAT(E$4,"_d!",E$1,$A75))</f>
        <v>1069.6439208984375</v>
      </c>
      <c r="F75" s="19" cm="1">
        <f t="array" aca="1" ref="F75" ca="1">INDIRECT(_xlfn.CONCAT(F$4,"_d!",F$1,$A75))</f>
        <v>1095.509765625</v>
      </c>
      <c r="G75" s="19" cm="1">
        <f t="array" aca="1" ref="G75" ca="1">INDIRECT(_xlfn.CONCAT(G$4,"_d!",G$1,$A75))</f>
        <v>1072.142822265625</v>
      </c>
      <c r="H75" s="19" cm="1">
        <f t="array" aca="1" ref="H75" ca="1">INDIRECT(_xlfn.CONCAT(H$4,"_d!",H$1,$A75))</f>
        <v>1003.1083374023438</v>
      </c>
      <c r="I75" s="42">
        <f t="shared" ca="1" si="63"/>
        <v>1036.4370486442965</v>
      </c>
      <c r="J75" s="19" cm="1">
        <f t="array" aca="1" ref="J75" ca="1">INDIRECT(_xlfn.CONCAT(J$4,"_d!",J$1,$A75))</f>
        <v>1023.8007202148438</v>
      </c>
      <c r="K75" s="19" cm="1">
        <f t="array" aca="1" ref="K75" ca="1">INDIRECT(_xlfn.CONCAT(K$4,"_d!",K$1,$A75))</f>
        <v>1046.2098388671875</v>
      </c>
      <c r="L75" s="19" cm="1">
        <f t="array" aca="1" ref="L75" ca="1">INDIRECT(_xlfn.CONCAT(L$4,"_d!",L$1,$A75))</f>
        <v>1067.5718994140625</v>
      </c>
      <c r="M75" s="19" cm="1">
        <f t="array" aca="1" ref="M75" ca="1">INDIRECT(_xlfn.CONCAT(M$4,"_d!",M$1,$A75))</f>
        <v>1086.4951171875</v>
      </c>
      <c r="N75" s="19" cm="1">
        <f t="array" aca="1" ref="N75" ca="1">INDIRECT(_xlfn.CONCAT(N$4,"_d!",N$1,$A75))</f>
        <v>1070.4354248046875</v>
      </c>
      <c r="O75" s="19" cm="1">
        <f t="array" aca="1" ref="O75" ca="1">INDIRECT(_xlfn.CONCAT(O$4,"_d!",O$1,$A75))</f>
        <v>1011.3333740234375</v>
      </c>
      <c r="P75" s="42">
        <f t="shared" ca="1" si="64"/>
        <v>1039.2083484154077</v>
      </c>
      <c r="Q75" s="19" cm="1">
        <f t="array" aca="1" ref="Q75" ca="1">INDIRECT(_xlfn.CONCAT(Q$4,"_d!",Q$1,$A75))</f>
        <v>1013.177490234375</v>
      </c>
      <c r="R75" s="19" cm="1">
        <f t="array" aca="1" ref="R75" ca="1">INDIRECT(_xlfn.CONCAT(R$4,"_d!",R$1,$A75))</f>
        <v>1033.0684814453125</v>
      </c>
      <c r="S75" s="19" cm="1">
        <f t="array" aca="1" ref="S75" ca="1">INDIRECT(_xlfn.CONCAT(S$4,"_d!",S$1,$A75))</f>
        <v>1062.6177978515625</v>
      </c>
      <c r="T75" s="19" cm="1">
        <f t="array" aca="1" ref="T75" ca="1">INDIRECT(_xlfn.CONCAT(T$4,"_d!",T$1,$A75))</f>
        <v>1092.7454833984375</v>
      </c>
      <c r="U75" s="19" cm="1">
        <f t="array" aca="1" ref="U75" ca="1">INDIRECT(_xlfn.CONCAT(U$4,"_d!",U$1,$A75))</f>
        <v>1065.3311767578125</v>
      </c>
      <c r="V75" s="19" cm="1">
        <f t="array" aca="1" ref="V75" ca="1">INDIRECT(_xlfn.CONCAT(V$4,"_d!",V$1,$A75))</f>
        <v>1011.05615234375</v>
      </c>
      <c r="W75" s="42">
        <f t="shared" ca="1" si="65"/>
        <v>1029.8836348221937</v>
      </c>
      <c r="X75" s="19" cm="1">
        <f t="array" aca="1" ref="X75" ca="1">INDIRECT(_xlfn.CONCAT(X$4,"_d!",X$1,$A75))</f>
        <v>1009.3698120117188</v>
      </c>
      <c r="Y75" s="19" cm="1">
        <f t="array" aca="1" ref="Y75" ca="1">INDIRECT(_xlfn.CONCAT(Y$4,"_d!",Y$1,$A75))</f>
        <v>1042.773193359375</v>
      </c>
      <c r="Z75" s="19" cm="1">
        <f t="array" aca="1" ref="Z75" ca="1">INDIRECT(_xlfn.CONCAT(Z$4,"_d!",Z$1,$A75))</f>
        <v>1062.114501953125</v>
      </c>
      <c r="AA75" s="19" cm="1">
        <f t="array" aca="1" ref="AA75" ca="1">INDIRECT(_xlfn.CONCAT(AA$4,"_d!",AA$1,$A75))</f>
        <v>1082.3338623046875</v>
      </c>
      <c r="AB75" s="19" cm="1">
        <f t="array" aca="1" ref="AB75" ca="1">INDIRECT(_xlfn.CONCAT(AB$4,"_d!",AB$1,$A75))</f>
        <v>1068.3382568359375</v>
      </c>
      <c r="AC75" s="19" cm="1">
        <f t="array" aca="1" ref="AC75" ca="1">INDIRECT(_xlfn.CONCAT(AC$4,"_d!",AC$1,$A75))</f>
        <v>1012.8314208984375</v>
      </c>
      <c r="AD75" s="42">
        <f t="shared" ca="1" si="66"/>
        <v>1031.1800398931553</v>
      </c>
      <c r="AE75" s="19" cm="1">
        <f t="array" aca="1" ref="AE75" ca="1">INDIRECT(_xlfn.CONCAT(AE$4,"_d!",AE$1,$A75))</f>
        <v>1015.6181030273438</v>
      </c>
      <c r="AF75" s="19" cm="1">
        <f t="array" aca="1" ref="AF75" ca="1">INDIRECT(_xlfn.CONCAT(AF$4,"_d!",AF$1,$A75))</f>
        <v>1041.849609375</v>
      </c>
      <c r="AG75" s="19" cm="1">
        <f t="array" aca="1" ref="AG75" ca="1">INDIRECT(_xlfn.CONCAT(AG$4,"_d!",AG$1,$A75))</f>
        <v>1060.284912109375</v>
      </c>
      <c r="AH75" s="19" cm="1">
        <f t="array" aca="1" ref="AH75" ca="1">INDIRECT(_xlfn.CONCAT(AH$4,"_d!",AH$1,$A75))</f>
        <v>1085.0850830078125</v>
      </c>
      <c r="AI75" s="19" cm="1">
        <f t="array" aca="1" ref="AI75" ca="1">INDIRECT(_xlfn.CONCAT(AI$4,"_d!",AI$1,$A75))</f>
        <v>1061.3052978515625</v>
      </c>
      <c r="AJ75" s="19" cm="1">
        <f t="array" aca="1" ref="AJ75" ca="1">INDIRECT(_xlfn.CONCAT(AJ$4,"_d!",AJ$1,$A75))</f>
        <v>1015.5158081054688</v>
      </c>
      <c r="AK75" s="42">
        <f t="shared" ca="1" si="67"/>
        <v>1033.3098562720479</v>
      </c>
      <c r="AL75" s="19" cm="1">
        <f t="array" aca="1" ref="AL75" ca="1">INDIRECT(_xlfn.CONCAT(AL$4,"_d!",AL$1,$A75))</f>
        <v>1011.309326171875</v>
      </c>
      <c r="AM75" s="19" cm="1">
        <f t="array" aca="1" ref="AM75" ca="1">INDIRECT(_xlfn.CONCAT(AM$4,"_d!",AM$1,$A75))</f>
        <v>1040.076904296875</v>
      </c>
      <c r="AN75" s="19" cm="1">
        <f t="array" aca="1" ref="AN75" ca="1">INDIRECT(_xlfn.CONCAT(AN$4,"_d!",AN$1,$A75))</f>
        <v>1059.556884765625</v>
      </c>
      <c r="AO75" s="19" cm="1">
        <f t="array" aca="1" ref="AO75" ca="1">INDIRECT(_xlfn.CONCAT(AO$4,"_d!",AO$1,$A75))</f>
        <v>1084.39990234375</v>
      </c>
      <c r="AP75" s="19" cm="1">
        <f t="array" aca="1" ref="AP75" ca="1">INDIRECT(_xlfn.CONCAT(AP$4,"_d!",AP$1,$A75))</f>
        <v>1066.093017578125</v>
      </c>
      <c r="AQ75" s="19" cm="1">
        <f t="array" aca="1" ref="AQ75" ca="1">INDIRECT(_xlfn.CONCAT(AQ$4,"_d!",AQ$1,$A75))</f>
        <v>1010.15771484375</v>
      </c>
      <c r="AR75" s="42">
        <f t="shared" ca="1" si="68"/>
        <v>1030.7474727752383</v>
      </c>
      <c r="AS75" s="19" cm="1">
        <f t="array" aca="1" ref="AS75" ca="1">INDIRECT(_xlfn.CONCAT(AS$4,"_d!",AS$1,$A75))</f>
        <v>1013.2013549804688</v>
      </c>
      <c r="AT75" s="19" cm="1">
        <f t="array" aca="1" ref="AT75" ca="1">INDIRECT(_xlfn.CONCAT(AT$4,"_d!",AT$1,$A75))</f>
        <v>1037.604736328125</v>
      </c>
      <c r="AU75" s="19" cm="1">
        <f t="array" aca="1" ref="AU75" ca="1">INDIRECT(_xlfn.CONCAT(AU$4,"_d!",AU$1,$A75))</f>
        <v>1057.8094482421875</v>
      </c>
      <c r="AV75" s="19" cm="1">
        <f t="array" aca="1" ref="AV75" ca="1">INDIRECT(_xlfn.CONCAT(AV$4,"_d!",AV$1,$A75))</f>
        <v>1082.4705810546875</v>
      </c>
      <c r="AW75" s="19" cm="1">
        <f t="array" aca="1" ref="AW75" ca="1">INDIRECT(_xlfn.CONCAT(AW$4,"_d!",AW$1,$A75))</f>
        <v>1057.448486328125</v>
      </c>
      <c r="AX75" s="19" cm="1">
        <f t="array" aca="1" ref="AX75" ca="1">INDIRECT(_xlfn.CONCAT(AX$4,"_d!",AX$1,$A75))</f>
        <v>1008.117431640625</v>
      </c>
      <c r="AY75" s="42">
        <f t="shared" ca="1" si="69"/>
        <v>1029.9042914355919</v>
      </c>
      <c r="AZ75" s="19" cm="1">
        <f t="array" aca="1" ref="AZ75" ca="1">INDIRECT(_xlfn.CONCAT(AZ$4,"_d!",AZ$1,$A75))</f>
        <v>1012.64990234375</v>
      </c>
      <c r="BA75" s="19" cm="1">
        <f t="array" aca="1" ref="BA75" ca="1">INDIRECT(_xlfn.CONCAT(BA$4,"_d!",BA$1,$A75))</f>
        <v>1040.0496826171875</v>
      </c>
      <c r="BB75" s="19" cm="1">
        <f t="array" aca="1" ref="BB75" ca="1">INDIRECT(_xlfn.CONCAT(BB$4,"_d!",BB$1,$A75))</f>
        <v>1054.2686767578125</v>
      </c>
      <c r="BC75" s="19" cm="1">
        <f t="array" aca="1" ref="BC75" ca="1">INDIRECT(_xlfn.CONCAT(BC$4,"_d!",BC$1,$A75))</f>
        <v>1073.826904296875</v>
      </c>
      <c r="BD75" s="19" cm="1">
        <f t="array" aca="1" ref="BD75" ca="1">INDIRECT(_xlfn.CONCAT(BD$4,"_d!",BD$1,$A75))</f>
        <v>1060.3009033203125</v>
      </c>
      <c r="BE75" s="19" cm="1">
        <f t="array" aca="1" ref="BE75" ca="1">INDIRECT(_xlfn.CONCAT(BE$4,"_d!",BE$1,$A75))</f>
        <v>1013.9559936523438</v>
      </c>
      <c r="BF75" s="42">
        <f t="shared" ca="1" si="70"/>
        <v>1030.3256783766783</v>
      </c>
      <c r="BG75" s="19" cm="1">
        <f t="array" aca="1" ref="BG75" ca="1">INDIRECT(_xlfn.CONCAT(BG$4,"_d!",BG$1,$A75))</f>
        <v>1005.9967041015625</v>
      </c>
      <c r="BH75" s="19" cm="1">
        <f t="array" aca="1" ref="BH75" ca="1">INDIRECT(_xlfn.CONCAT(BH$4,"_d!",BH$1,$A75))</f>
        <v>1035.177734375</v>
      </c>
      <c r="BI75" s="19" cm="1">
        <f t="array" aca="1" ref="BI75" ca="1">INDIRECT(_xlfn.CONCAT(BI$4,"_d!",BI$1,$A75))</f>
        <v>1048.5999755859375</v>
      </c>
      <c r="BJ75" s="19" cm="1">
        <f t="array" aca="1" ref="BJ75" ca="1">INDIRECT(_xlfn.CONCAT(BJ$4,"_d!",BJ$1,$A75))</f>
        <v>1065.694580078125</v>
      </c>
      <c r="BK75" s="19" cm="1">
        <f t="array" aca="1" ref="BK75" ca="1">INDIRECT(_xlfn.CONCAT(BK$4,"_d!",BK$1,$A75))</f>
        <v>1053.835693359375</v>
      </c>
      <c r="BL75" s="19" cm="1">
        <f t="array" aca="1" ref="BL75" ca="1">INDIRECT(_xlfn.CONCAT(BL$4,"_d!",BL$1,$A75))</f>
        <v>1009.5211791992188</v>
      </c>
      <c r="BM75" s="42">
        <f t="shared" ca="1" si="71"/>
        <v>1024.405195586294</v>
      </c>
      <c r="BN75" s="19" cm="1">
        <f t="array" aca="1" ref="BN75" ca="1">INDIRECT(_xlfn.CONCAT(BN$4,"_d!",BN$1,$A75))</f>
        <v>1004.6092529296875</v>
      </c>
      <c r="BO75" s="19" cm="1">
        <f t="array" aca="1" ref="BO75" ca="1">INDIRECT(_xlfn.CONCAT(BO$4,"_d!",BO$1,$A75))</f>
        <v>1034.2174072265625</v>
      </c>
      <c r="BP75" s="19" cm="1">
        <f t="array" aca="1" ref="BP75" ca="1">INDIRECT(_xlfn.CONCAT(BP$4,"_d!",BP$1,$A75))</f>
        <v>1048.8565673828125</v>
      </c>
      <c r="BQ75" s="19" cm="1">
        <f t="array" aca="1" ref="BQ75" ca="1">INDIRECT(_xlfn.CONCAT(BQ$4,"_d!",BQ$1,$A75))</f>
        <v>1085.642333984375</v>
      </c>
      <c r="BR75" s="19" cm="1">
        <f t="array" aca="1" ref="BR75" ca="1">INDIRECT(_xlfn.CONCAT(BR$4,"_d!",BR$1,$A75))</f>
        <v>1050.7535400390625</v>
      </c>
      <c r="BS75" s="19" cm="1">
        <f t="array" aca="1" ref="BS75" ca="1">INDIRECT(_xlfn.CONCAT(BS$4,"_d!",BS$1,$A75))</f>
        <v>1008.3540649414063</v>
      </c>
      <c r="BT75" s="42">
        <f t="shared" ca="1" si="72"/>
        <v>1024.1347301422811</v>
      </c>
      <c r="BU75" s="42"/>
      <c r="BV75" s="45">
        <f t="shared" ca="1" si="73"/>
        <v>1036.4370486442965</v>
      </c>
      <c r="BW75" s="45">
        <f t="shared" ca="1" si="74"/>
        <v>1039.2083484154077</v>
      </c>
      <c r="BX75" s="45">
        <f t="shared" ca="1" si="75"/>
        <v>1029.8836348221937</v>
      </c>
      <c r="BY75" s="45">
        <f t="shared" ca="1" si="76"/>
        <v>1031.1800398931553</v>
      </c>
      <c r="BZ75" s="45">
        <f t="shared" ca="1" si="77"/>
        <v>1033.3098562720479</v>
      </c>
      <c r="CA75" s="45">
        <f t="shared" ca="1" si="78"/>
        <v>1030.7474727752383</v>
      </c>
      <c r="CB75" s="45">
        <f t="shared" ca="1" si="79"/>
        <v>1029.9042914355919</v>
      </c>
      <c r="CC75" s="45">
        <f t="shared" ca="1" si="80"/>
        <v>1030.3256783766783</v>
      </c>
      <c r="CD75" s="45">
        <f t="shared" ca="1" si="81"/>
        <v>1024.405195586294</v>
      </c>
      <c r="CE75" s="45">
        <f t="shared" ca="1" si="82"/>
        <v>1024.1347301422811</v>
      </c>
      <c r="CF75" s="45" cm="1">
        <f t="array" aca="1" ref="CF75" ca="1">+SUMPRODUCT($BV$3:$CE$3/100,$BV75:$CE75)</f>
        <v>1029.4900399912267</v>
      </c>
      <c r="CG75" s="24"/>
      <c r="CH75" s="24">
        <f t="shared" ca="1" si="85"/>
        <v>6.3660192334674459E-2</v>
      </c>
      <c r="CI75" s="24">
        <f t="shared" ca="1" si="85"/>
        <v>6.3455300314759988E-2</v>
      </c>
      <c r="CJ75" s="24">
        <f t="shared" ca="1" si="85"/>
        <v>6.4040875159601107E-2</v>
      </c>
      <c r="CK75" s="24">
        <f t="shared" ca="1" si="84"/>
        <v>6.3193980611649936E-2</v>
      </c>
      <c r="CL75" s="24">
        <f t="shared" ca="1" si="84"/>
        <v>6.4068861545380162E-2</v>
      </c>
      <c r="CM75" s="24">
        <f t="shared" ca="1" si="84"/>
        <v>6.4215137390768895E-2</v>
      </c>
      <c r="CN75" s="24">
        <f t="shared" ca="1" si="84"/>
        <v>6.3418226128784561E-2</v>
      </c>
      <c r="CO75" s="24">
        <f t="shared" ca="1" si="84"/>
        <v>6.3637409745500806E-2</v>
      </c>
      <c r="CP75" s="24">
        <f t="shared" ca="1" si="84"/>
        <v>6.3940090884456957E-2</v>
      </c>
      <c r="CQ75" s="24">
        <f t="shared" ca="1" si="50"/>
        <v>6.3421309501175749E-2</v>
      </c>
      <c r="CR75" s="24">
        <f t="shared" ca="1" si="50"/>
        <v>6.3692272460599719E-2</v>
      </c>
      <c r="CS75" s="24">
        <f>+[1]NAC!AX76</f>
        <v>6.1677199296712448E-2</v>
      </c>
      <c r="CT75" s="24"/>
      <c r="CU75" s="24">
        <f t="shared" ca="1" si="52"/>
        <v>0.89355202573469539</v>
      </c>
      <c r="CV75" s="24">
        <f t="shared" ca="1" si="53"/>
        <v>0.89147510889396253</v>
      </c>
      <c r="CW75" s="24">
        <f t="shared" ca="1" si="54"/>
        <v>0.88435743011859236</v>
      </c>
      <c r="CX75" s="24">
        <f t="shared" ca="1" si="55"/>
        <v>0.88438861365910437</v>
      </c>
      <c r="CY75" s="24">
        <f t="shared" ca="1" si="56"/>
        <v>0.88305211713472587</v>
      </c>
      <c r="CZ75" s="24">
        <f t="shared" ca="1" si="57"/>
        <v>0.88270321270878505</v>
      </c>
      <c r="DA75" s="24">
        <f t="shared" ca="1" si="58"/>
        <v>0.87777204886541083</v>
      </c>
      <c r="DB75" s="24">
        <f t="shared" ca="1" si="59"/>
        <v>0.8797460165147164</v>
      </c>
      <c r="DC75" s="24">
        <f t="shared" ca="1" si="60"/>
        <v>0.87466546430268033</v>
      </c>
      <c r="DD75" s="24">
        <f t="shared" ca="1" si="61"/>
        <v>0.87397771435114269</v>
      </c>
      <c r="DE75" s="48">
        <f t="shared" ca="1" si="62"/>
        <v>0.88059414571637173</v>
      </c>
      <c r="DF75" s="48">
        <f>+[1]NAC!AG76</f>
        <v>0.88035684713137119</v>
      </c>
      <c r="DG75" s="24">
        <f t="shared" ca="1" si="49"/>
        <v>1.9574311383552701E-2</v>
      </c>
    </row>
    <row r="76" spans="1:111" x14ac:dyDescent="0.25">
      <c r="A76">
        <f t="shared" si="83"/>
        <v>103</v>
      </c>
      <c r="B76" s="35">
        <f>+NAC!A76</f>
        <v>44866</v>
      </c>
      <c r="C76" s="19" cm="1">
        <f t="array" aca="1" ref="C76" ca="1">INDIRECT(_xlfn.CONCAT(C$4,"_d!",C$1,$A76))</f>
        <v>1069.2215576171875</v>
      </c>
      <c r="D76" s="19" cm="1">
        <f t="array" aca="1" ref="D76" ca="1">INDIRECT(_xlfn.CONCAT(D$4,"_d!",D$1,$A76))</f>
        <v>1090.0408935546875</v>
      </c>
      <c r="E76" s="19" cm="1">
        <f t="array" aca="1" ref="E76" ca="1">INDIRECT(_xlfn.CONCAT(E$4,"_d!",E$1,$A76))</f>
        <v>1117.2049560546875</v>
      </c>
      <c r="F76" s="19" cm="1">
        <f t="array" aca="1" ref="F76" ca="1">INDIRECT(_xlfn.CONCAT(F$4,"_d!",F$1,$A76))</f>
        <v>1144.0164794921875</v>
      </c>
      <c r="G76" s="19" cm="1">
        <f t="array" aca="1" ref="G76" ca="1">INDIRECT(_xlfn.CONCAT(G$4,"_d!",G$1,$A76))</f>
        <v>1122.5465087890625</v>
      </c>
      <c r="H76" s="19" cm="1">
        <f t="array" aca="1" ref="H76" ca="1">INDIRECT(_xlfn.CONCAT(H$4,"_d!",H$1,$A76))</f>
        <v>1051.7733154296875</v>
      </c>
      <c r="I76" s="42">
        <f t="shared" ca="1" si="63"/>
        <v>1085.0729366086082</v>
      </c>
      <c r="J76" s="19" cm="1">
        <f t="array" aca="1" ref="J76" ca="1">INDIRECT(_xlfn.CONCAT(J$4,"_d!",J$1,$A76))</f>
        <v>1070.9688720703125</v>
      </c>
      <c r="K76" s="19" cm="1">
        <f t="array" aca="1" ref="K76" ca="1">INDIRECT(_xlfn.CONCAT(K$4,"_d!",K$1,$A76))</f>
        <v>1096.568603515625</v>
      </c>
      <c r="L76" s="19" cm="1">
        <f t="array" aca="1" ref="L76" ca="1">INDIRECT(_xlfn.CONCAT(L$4,"_d!",L$1,$A76))</f>
        <v>1115.558349609375</v>
      </c>
      <c r="M76" s="19" cm="1">
        <f t="array" aca="1" ref="M76" ca="1">INDIRECT(_xlfn.CONCAT(M$4,"_d!",M$1,$A76))</f>
        <v>1135.1534423828125</v>
      </c>
      <c r="N76" s="19" cm="1">
        <f t="array" aca="1" ref="N76" ca="1">INDIRECT(_xlfn.CONCAT(N$4,"_d!",N$1,$A76))</f>
        <v>1121.10888671875</v>
      </c>
      <c r="O76" s="19" cm="1">
        <f t="array" aca="1" ref="O76" ca="1">INDIRECT(_xlfn.CONCAT(O$4,"_d!",O$1,$A76))</f>
        <v>1060.575439453125</v>
      </c>
      <c r="P76" s="42">
        <f t="shared" ca="1" si="64"/>
        <v>1087.8743194208182</v>
      </c>
      <c r="Q76" s="19" cm="1">
        <f t="array" aca="1" ref="Q76" ca="1">INDIRECT(_xlfn.CONCAT(Q$4,"_d!",Q$1,$A76))</f>
        <v>1061.6710205078125</v>
      </c>
      <c r="R76" s="19" cm="1">
        <f t="array" aca="1" ref="R76" ca="1">INDIRECT(_xlfn.CONCAT(R$4,"_d!",R$1,$A76))</f>
        <v>1083.9378662109375</v>
      </c>
      <c r="S76" s="19" cm="1">
        <f t="array" aca="1" ref="S76" ca="1">INDIRECT(_xlfn.CONCAT(S$4,"_d!",S$1,$A76))</f>
        <v>1110.8443603515625</v>
      </c>
      <c r="T76" s="19" cm="1">
        <f t="array" aca="1" ref="T76" ca="1">INDIRECT(_xlfn.CONCAT(T$4,"_d!",T$1,$A76))</f>
        <v>1142.0660400390625</v>
      </c>
      <c r="U76" s="19" cm="1">
        <f t="array" aca="1" ref="U76" ca="1">INDIRECT(_xlfn.CONCAT(U$4,"_d!",U$1,$A76))</f>
        <v>1116.630859375</v>
      </c>
      <c r="V76" s="19" cm="1">
        <f t="array" aca="1" ref="V76" ca="1">INDIRECT(_xlfn.CONCAT(V$4,"_d!",V$1,$A76))</f>
        <v>1060.1663818359375</v>
      </c>
      <c r="W76" s="42">
        <f t="shared" ca="1" si="65"/>
        <v>1079.3694277680481</v>
      </c>
      <c r="X76" s="19" cm="1">
        <f t="array" aca="1" ref="X76" ca="1">INDIRECT(_xlfn.CONCAT(X$4,"_d!",X$1,$A76))</f>
        <v>1058.759033203125</v>
      </c>
      <c r="Y76" s="19" cm="1">
        <f t="array" aca="1" ref="Y76" ca="1">INDIRECT(_xlfn.CONCAT(Y$4,"_d!",Y$1,$A76))</f>
        <v>1093.822509765625</v>
      </c>
      <c r="Z76" s="19" cm="1">
        <f t="array" aca="1" ref="Z76" ca="1">INDIRECT(_xlfn.CONCAT(Z$4,"_d!",Z$1,$A76))</f>
        <v>1110.4442138671875</v>
      </c>
      <c r="AA76" s="19" cm="1">
        <f t="array" aca="1" ref="AA76" ca="1">INDIRECT(_xlfn.CONCAT(AA$4,"_d!",AA$1,$A76))</f>
        <v>1131.8619384765625</v>
      </c>
      <c r="AB76" s="19" cm="1">
        <f t="array" aca="1" ref="AB76" ca="1">INDIRECT(_xlfn.CONCAT(AB$4,"_d!",AB$1,$A76))</f>
        <v>1120.343994140625</v>
      </c>
      <c r="AC76" s="19" cm="1">
        <f t="array" aca="1" ref="AC76" ca="1">INDIRECT(_xlfn.CONCAT(AC$4,"_d!",AC$1,$A76))</f>
        <v>1062.213134765625</v>
      </c>
      <c r="AD76" s="42">
        <f t="shared" ca="1" si="66"/>
        <v>1081.1892164351409</v>
      </c>
      <c r="AE76" s="19" cm="1">
        <f t="array" aca="1" ref="AE76" ca="1">INDIRECT(_xlfn.CONCAT(AE$4,"_d!",AE$1,$A76))</f>
        <v>1064.4456787109375</v>
      </c>
      <c r="AF76" s="19" cm="1">
        <f t="array" aca="1" ref="AF76" ca="1">INDIRECT(_xlfn.CONCAT(AF$4,"_d!",AF$1,$A76))</f>
        <v>1093.2999267578125</v>
      </c>
      <c r="AG76" s="19" cm="1">
        <f t="array" aca="1" ref="AG76" ca="1">INDIRECT(_xlfn.CONCAT(AG$4,"_d!",AG$1,$A76))</f>
        <v>1108.722412109375</v>
      </c>
      <c r="AH76" s="19" cm="1">
        <f t="array" aca="1" ref="AH76" ca="1">INDIRECT(_xlfn.CONCAT(AH$4,"_d!",AH$1,$A76))</f>
        <v>1134.8048095703125</v>
      </c>
      <c r="AI76" s="19" cm="1">
        <f t="array" aca="1" ref="AI76" ca="1">INDIRECT(_xlfn.CONCAT(AI$4,"_d!",AI$1,$A76))</f>
        <v>1113.3223876953125</v>
      </c>
      <c r="AJ76" s="19" cm="1">
        <f t="array" aca="1" ref="AJ76" ca="1">INDIRECT(_xlfn.CONCAT(AJ$4,"_d!",AJ$1,$A76))</f>
        <v>1064.9591064453125</v>
      </c>
      <c r="AK76" s="42">
        <f t="shared" ca="1" si="67"/>
        <v>1083.2266743169423</v>
      </c>
      <c r="AL76" s="19" cm="1">
        <f t="array" aca="1" ref="AL76" ca="1">INDIRECT(_xlfn.CONCAT(AL$4,"_d!",AL$1,$A76))</f>
        <v>1060.3060302734375</v>
      </c>
      <c r="AM76" s="19" cm="1">
        <f t="array" aca="1" ref="AM76" ca="1">INDIRECT(_xlfn.CONCAT(AM$4,"_d!",AM$1,$A76))</f>
        <v>1091.3326416015625</v>
      </c>
      <c r="AN76" s="19" cm="1">
        <f t="array" aca="1" ref="AN76" ca="1">INDIRECT(_xlfn.CONCAT(AN$4,"_d!",AN$1,$A76))</f>
        <v>1108.28369140625</v>
      </c>
      <c r="AO76" s="19" cm="1">
        <f t="array" aca="1" ref="AO76" ca="1">INDIRECT(_xlfn.CONCAT(AO$4,"_d!",AO$1,$A76))</f>
        <v>1133.9794921875</v>
      </c>
      <c r="AP76" s="19" cm="1">
        <f t="array" aca="1" ref="AP76" ca="1">INDIRECT(_xlfn.CONCAT(AP$4,"_d!",AP$1,$A76))</f>
        <v>1118.7667236328125</v>
      </c>
      <c r="AQ76" s="19" cm="1">
        <f t="array" aca="1" ref="AQ76" ca="1">INDIRECT(_xlfn.CONCAT(AQ$4,"_d!",AQ$1,$A76))</f>
        <v>1059.1593017578125</v>
      </c>
      <c r="AR76" s="42">
        <f t="shared" ca="1" si="68"/>
        <v>1080.7038210956594</v>
      </c>
      <c r="AS76" s="19" cm="1">
        <f t="array" aca="1" ref="AS76" ca="1">INDIRECT(_xlfn.CONCAT(AS$4,"_d!",AS$1,$A76))</f>
        <v>1063.065673828125</v>
      </c>
      <c r="AT76" s="19" cm="1">
        <f t="array" aca="1" ref="AT76" ca="1">INDIRECT(_xlfn.CONCAT(AT$4,"_d!",AT$1,$A76))</f>
        <v>1089.08642578125</v>
      </c>
      <c r="AU76" s="19" cm="1">
        <f t="array" aca="1" ref="AU76" ca="1">INDIRECT(_xlfn.CONCAT(AU$4,"_d!",AU$1,$A76))</f>
        <v>1106.4970703125</v>
      </c>
      <c r="AV76" s="19" cm="1">
        <f t="array" aca="1" ref="AV76" ca="1">INDIRECT(_xlfn.CONCAT(AV$4,"_d!",AV$1,$A76))</f>
        <v>1132.839111328125</v>
      </c>
      <c r="AW76" s="19" cm="1">
        <f t="array" aca="1" ref="AW76" ca="1">INDIRECT(_xlfn.CONCAT(AW$4,"_d!",AW$1,$A76))</f>
        <v>1111.2606201171875</v>
      </c>
      <c r="AX76" s="19" cm="1">
        <f t="array" aca="1" ref="AX76" ca="1">INDIRECT(_xlfn.CONCAT(AX$4,"_d!",AX$1,$A76))</f>
        <v>1058.141357421875</v>
      </c>
      <c r="AY76" s="42">
        <f t="shared" ca="1" si="69"/>
        <v>1080.4718809062124</v>
      </c>
      <c r="AZ76" s="19" cm="1">
        <f t="array" aca="1" ref="AZ76" ca="1">INDIRECT(_xlfn.CONCAT(AZ$4,"_d!",AZ$1,$A76))</f>
        <v>1062.5919189453125</v>
      </c>
      <c r="BA76" s="19" cm="1">
        <f t="array" aca="1" ref="BA76" ca="1">INDIRECT(_xlfn.CONCAT(BA$4,"_d!",BA$1,$A76))</f>
        <v>1091.929931640625</v>
      </c>
      <c r="BB76" s="19" cm="1">
        <f t="array" aca="1" ref="BB76" ca="1">INDIRECT(_xlfn.CONCAT(BB$4,"_d!",BB$1,$A76))</f>
        <v>1103.336669921875</v>
      </c>
      <c r="BC76" s="19" cm="1">
        <f t="array" aca="1" ref="BC76" ca="1">INDIRECT(_xlfn.CONCAT(BC$4,"_d!",BC$1,$A76))</f>
        <v>1123.9951171875</v>
      </c>
      <c r="BD76" s="19" cm="1">
        <f t="array" aca="1" ref="BD76" ca="1">INDIRECT(_xlfn.CONCAT(BD$4,"_d!",BD$1,$A76))</f>
        <v>1114.1563720703125</v>
      </c>
      <c r="BE76" s="19" cm="1">
        <f t="array" aca="1" ref="BE76" ca="1">INDIRECT(_xlfn.CONCAT(BE$4,"_d!",BE$1,$A76))</f>
        <v>1063.7486572265625</v>
      </c>
      <c r="BF76" s="42">
        <f t="shared" ca="1" si="70"/>
        <v>1081.0660886970952</v>
      </c>
      <c r="BG76" s="19" cm="1">
        <f t="array" aca="1" ref="BG76" ca="1">INDIRECT(_xlfn.CONCAT(BG$4,"_d!",BG$1,$A76))</f>
        <v>1055.88818359375</v>
      </c>
      <c r="BH76" s="19" cm="1">
        <f t="array" aca="1" ref="BH76" ca="1">INDIRECT(_xlfn.CONCAT(BH$4,"_d!",BH$1,$A76))</f>
        <v>1087.50634765625</v>
      </c>
      <c r="BI76" s="19" cm="1">
        <f t="array" aca="1" ref="BI76" ca="1">INDIRECT(_xlfn.CONCAT(BI$4,"_d!",BI$1,$A76))</f>
        <v>1097.7376708984375</v>
      </c>
      <c r="BJ76" s="19" cm="1">
        <f t="array" aca="1" ref="BJ76" ca="1">INDIRECT(_xlfn.CONCAT(BJ$4,"_d!",BJ$1,$A76))</f>
        <v>1116.1962890625</v>
      </c>
      <c r="BK76" s="19" cm="1">
        <f t="array" aca="1" ref="BK76" ca="1">INDIRECT(_xlfn.CONCAT(BK$4,"_d!",BK$1,$A76))</f>
        <v>1108.2991943359375</v>
      </c>
      <c r="BL76" s="19" cm="1">
        <f t="array" aca="1" ref="BL76" ca="1">INDIRECT(_xlfn.CONCAT(BL$4,"_d!",BL$1,$A76))</f>
        <v>1059.80908203125</v>
      </c>
      <c r="BM76" s="42">
        <f t="shared" ca="1" si="71"/>
        <v>1075.3556067206566</v>
      </c>
      <c r="BN76" s="19" cm="1">
        <f t="array" aca="1" ref="BN76" ca="1">INDIRECT(_xlfn.CONCAT(BN$4,"_d!",BN$1,$A76))</f>
        <v>1055.87353515625</v>
      </c>
      <c r="BO76" s="19" cm="1">
        <f t="array" aca="1" ref="BO76" ca="1">INDIRECT(_xlfn.CONCAT(BO$4,"_d!",BO$1,$A76))</f>
        <v>1086.5235595703125</v>
      </c>
      <c r="BP76" s="19" cm="1">
        <f t="array" aca="1" ref="BP76" ca="1">INDIRECT(_xlfn.CONCAT(BP$4,"_d!",BP$1,$A76))</f>
        <v>1098.279052734375</v>
      </c>
      <c r="BQ76" s="19" cm="1">
        <f t="array" aca="1" ref="BQ76" ca="1">INDIRECT(_xlfn.CONCAT(BQ$4,"_d!",BQ$1,$A76))</f>
        <v>1136.5826416015625</v>
      </c>
      <c r="BR76" s="19" cm="1">
        <f t="array" aca="1" ref="BR76" ca="1">INDIRECT(_xlfn.CONCAT(BR$4,"_d!",BR$1,$A76))</f>
        <v>1106.146240234375</v>
      </c>
      <c r="BS76" s="19" cm="1">
        <f t="array" aca="1" ref="BS76" ca="1">INDIRECT(_xlfn.CONCAT(BS$4,"_d!",BS$1,$A76))</f>
        <v>1058.855224609375</v>
      </c>
      <c r="BT76" s="42">
        <f t="shared" ca="1" si="72"/>
        <v>1075.7839387483016</v>
      </c>
      <c r="BU76" s="42"/>
      <c r="BV76" s="45">
        <f t="shared" ca="1" si="73"/>
        <v>1085.0729366086082</v>
      </c>
      <c r="BW76" s="45">
        <f t="shared" ca="1" si="74"/>
        <v>1087.8743194208182</v>
      </c>
      <c r="BX76" s="45">
        <f t="shared" ca="1" si="75"/>
        <v>1079.3694277680481</v>
      </c>
      <c r="BY76" s="45">
        <f t="shared" ca="1" si="76"/>
        <v>1081.1892164351409</v>
      </c>
      <c r="BZ76" s="45">
        <f t="shared" ca="1" si="77"/>
        <v>1083.2266743169423</v>
      </c>
      <c r="CA76" s="45">
        <f t="shared" ca="1" si="78"/>
        <v>1080.7038210956594</v>
      </c>
      <c r="CB76" s="45">
        <f t="shared" ca="1" si="79"/>
        <v>1080.4718809062124</v>
      </c>
      <c r="CC76" s="45">
        <f t="shared" ca="1" si="80"/>
        <v>1081.0660886970952</v>
      </c>
      <c r="CD76" s="45">
        <f t="shared" ca="1" si="81"/>
        <v>1075.3556067206566</v>
      </c>
      <c r="CE76" s="45">
        <f t="shared" ca="1" si="82"/>
        <v>1075.7839387483016</v>
      </c>
      <c r="CF76" s="45" cm="1">
        <f t="array" aca="1" ref="CF76" ca="1">+SUMPRODUCT($BV$3:$CE$3/100,$BV76:$CE76)</f>
        <v>1079.8540357508755</v>
      </c>
      <c r="CG76" s="24"/>
      <c r="CH76" s="24">
        <f t="shared" ca="1" si="85"/>
        <v>4.6926041507228566E-2</v>
      </c>
      <c r="CI76" s="24">
        <f t="shared" ca="1" si="85"/>
        <v>4.6829849932996215E-2</v>
      </c>
      <c r="CJ76" s="24">
        <f t="shared" ca="1" si="85"/>
        <v>4.8049887650072343E-2</v>
      </c>
      <c r="CK76" s="24">
        <f t="shared" ca="1" si="84"/>
        <v>4.8497036993818465E-2</v>
      </c>
      <c r="CL76" s="24">
        <f t="shared" ca="1" si="84"/>
        <v>4.8307695646089277E-2</v>
      </c>
      <c r="CM76" s="24">
        <f t="shared" ca="1" si="84"/>
        <v>4.8466137089733463E-2</v>
      </c>
      <c r="CN76" s="24">
        <f t="shared" ca="1" si="84"/>
        <v>4.9099309412658165E-2</v>
      </c>
      <c r="CO76" s="24">
        <f t="shared" ca="1" si="84"/>
        <v>4.9246962766530844E-2</v>
      </c>
      <c r="CP76" s="24">
        <f t="shared" ca="1" si="84"/>
        <v>4.9736580167579536E-2</v>
      </c>
      <c r="CQ76" s="24">
        <f t="shared" ca="1" si="50"/>
        <v>5.0432044813913279E-2</v>
      </c>
      <c r="CR76" s="24">
        <f t="shared" ca="1" si="50"/>
        <v>4.8921304532560494E-2</v>
      </c>
      <c r="CS76" s="24">
        <f>+[1]NAC!AX77</f>
        <v>3.5106117435284689E-2</v>
      </c>
      <c r="CT76" s="24"/>
      <c r="CU76" s="24">
        <f t="shared" ca="1" si="52"/>
        <v>0.93515649970170811</v>
      </c>
      <c r="CV76" s="24">
        <f t="shared" ca="1" si="53"/>
        <v>0.93291984663121674</v>
      </c>
      <c r="CW76" s="24">
        <f t="shared" ca="1" si="54"/>
        <v>0.92765179898334882</v>
      </c>
      <c r="CX76" s="24">
        <f t="shared" ca="1" si="55"/>
        <v>0.92778257223135441</v>
      </c>
      <c r="CY76" s="24">
        <f t="shared" ca="1" si="56"/>
        <v>0.92566419382028942</v>
      </c>
      <c r="CZ76" s="24">
        <f t="shared" ca="1" si="57"/>
        <v>0.9258798845042624</v>
      </c>
      <c r="DA76" s="24">
        <f t="shared" ca="1" si="58"/>
        <v>0.92167216957298681</v>
      </c>
      <c r="DB76" s="24">
        <f t="shared" ca="1" si="59"/>
        <v>0.92324410702085369</v>
      </c>
      <c r="DC76" s="24">
        <f t="shared" ca="1" si="60"/>
        <v>0.91882259834308067</v>
      </c>
      <c r="DD76" s="24">
        <f t="shared" ca="1" si="61"/>
        <v>0.91853957196148861</v>
      </c>
      <c r="DE76" s="48">
        <f t="shared" ca="1" si="62"/>
        <v>0.92404927207301979</v>
      </c>
      <c r="DF76" s="48">
        <f>+[1]NAC!AG77</f>
        <v>0.92412782322705045</v>
      </c>
      <c r="DG76" s="24">
        <f t="shared" ca="1" si="49"/>
        <v>1.66169277402195E-2</v>
      </c>
    </row>
    <row r="77" spans="1:111" x14ac:dyDescent="0.25">
      <c r="A77">
        <f t="shared" si="83"/>
        <v>104</v>
      </c>
      <c r="B77" s="35">
        <f>+NAC!A77</f>
        <v>44896</v>
      </c>
      <c r="C77" s="19" cm="1">
        <f t="array" aca="1" ref="C77" ca="1">INDIRECT(_xlfn.CONCAT(C$4,"_d!",C$1,$A77))</f>
        <v>1125.382080078125</v>
      </c>
      <c r="D77" s="19" cm="1">
        <f t="array" aca="1" ref="D77" ca="1">INDIRECT(_xlfn.CONCAT(D$4,"_d!",D$1,$A77))</f>
        <v>1143.5955810546875</v>
      </c>
      <c r="E77" s="19" cm="1">
        <f t="array" aca="1" ref="E77" ca="1">INDIRECT(_xlfn.CONCAT(E$4,"_d!",E$1,$A77))</f>
        <v>1166.2352294921875</v>
      </c>
      <c r="F77" s="19" cm="1">
        <f t="array" aca="1" ref="F77" ca="1">INDIRECT(_xlfn.CONCAT(F$4,"_d!",F$1,$A77))</f>
        <v>1196.281005859375</v>
      </c>
      <c r="G77" s="19" cm="1">
        <f t="array" aca="1" ref="G77" ca="1">INDIRECT(_xlfn.CONCAT(G$4,"_d!",G$1,$A77))</f>
        <v>1173.3304443359375</v>
      </c>
      <c r="H77" s="19" cm="1">
        <f t="array" aca="1" ref="H77" ca="1">INDIRECT(_xlfn.CONCAT(H$4,"_d!",H$1,$A77))</f>
        <v>1097.7061767578125</v>
      </c>
      <c r="I77" s="42">
        <f t="shared" ca="1" si="63"/>
        <v>1138.7383575679908</v>
      </c>
      <c r="J77" s="19" cm="1">
        <f t="array" aca="1" ref="J77" ca="1">INDIRECT(_xlfn.CONCAT(J$4,"_d!",J$1,$A77))</f>
        <v>1127.0147705078125</v>
      </c>
      <c r="K77" s="19" cm="1">
        <f t="array" aca="1" ref="K77" ca="1">INDIRECT(_xlfn.CONCAT(K$4,"_d!",K$1,$A77))</f>
        <v>1150.559326171875</v>
      </c>
      <c r="L77" s="19" cm="1">
        <f t="array" aca="1" ref="L77" ca="1">INDIRECT(_xlfn.CONCAT(L$4,"_d!",L$1,$A77))</f>
        <v>1165.53662109375</v>
      </c>
      <c r="M77" s="19" cm="1">
        <f t="array" aca="1" ref="M77" ca="1">INDIRECT(_xlfn.CONCAT(M$4,"_d!",M$1,$A77))</f>
        <v>1187.8048095703125</v>
      </c>
      <c r="N77" s="19" cm="1">
        <f t="array" aca="1" ref="N77" ca="1">INDIRECT(_xlfn.CONCAT(N$4,"_d!",N$1,$A77))</f>
        <v>1173.1268310546875</v>
      </c>
      <c r="O77" s="19" cm="1">
        <f t="array" aca="1" ref="O77" ca="1">INDIRECT(_xlfn.CONCAT(O$4,"_d!",O$1,$A77))</f>
        <v>1107.588134765625</v>
      </c>
      <c r="P77" s="42">
        <f t="shared" ca="1" si="64"/>
        <v>1141.8593335257845</v>
      </c>
      <c r="Q77" s="19" cm="1">
        <f t="array" aca="1" ref="Q77" ca="1">INDIRECT(_xlfn.CONCAT(Q$4,"_d!",Q$1,$A77))</f>
        <v>1117.1116943359375</v>
      </c>
      <c r="R77" s="19" cm="1">
        <f t="array" aca="1" ref="R77" ca="1">INDIRECT(_xlfn.CONCAT(R$4,"_d!",R$1,$A77))</f>
        <v>1137.894287109375</v>
      </c>
      <c r="S77" s="19" cm="1">
        <f t="array" aca="1" ref="S77" ca="1">INDIRECT(_xlfn.CONCAT(S$4,"_d!",S$1,$A77))</f>
        <v>1161.94775390625</v>
      </c>
      <c r="T77" s="19" cm="1">
        <f t="array" aca="1" ref="T77" ca="1">INDIRECT(_xlfn.CONCAT(T$4,"_d!",T$1,$A77))</f>
        <v>1197.1248779296875</v>
      </c>
      <c r="U77" s="19" cm="1">
        <f t="array" aca="1" ref="U77" ca="1">INDIRECT(_xlfn.CONCAT(U$4,"_d!",U$1,$A77))</f>
        <v>1171.050048828125</v>
      </c>
      <c r="V77" s="19" cm="1">
        <f t="array" aca="1" ref="V77" ca="1">INDIRECT(_xlfn.CONCAT(V$4,"_d!",V$1,$A77))</f>
        <v>1106.8902587890625</v>
      </c>
      <c r="W77" s="42">
        <f t="shared" ca="1" si="65"/>
        <v>1133.4000694721274</v>
      </c>
      <c r="X77" s="19" cm="1">
        <f t="array" aca="1" ref="X77" ca="1">INDIRECT(_xlfn.CONCAT(X$4,"_d!",X$1,$A77))</f>
        <v>1115.2469482421875</v>
      </c>
      <c r="Y77" s="19" cm="1">
        <f t="array" aca="1" ref="Y77" ca="1">INDIRECT(_xlfn.CONCAT(Y$4,"_d!",Y$1,$A77))</f>
        <v>1148.655029296875</v>
      </c>
      <c r="Z77" s="19" cm="1">
        <f t="array" aca="1" ref="Z77" ca="1">INDIRECT(_xlfn.CONCAT(Z$4,"_d!",Z$1,$A77))</f>
        <v>1161.9083251953125</v>
      </c>
      <c r="AA77" s="19" cm="1">
        <f t="array" aca="1" ref="AA77" ca="1">INDIRECT(_xlfn.CONCAT(AA$4,"_d!",AA$1,$A77))</f>
        <v>1186.3958740234375</v>
      </c>
      <c r="AB77" s="19" cm="1">
        <f t="array" aca="1" ref="AB77" ca="1">INDIRECT(_xlfn.CONCAT(AB$4,"_d!",AB$1,$A77))</f>
        <v>1175.58203125</v>
      </c>
      <c r="AC77" s="19" cm="1">
        <f t="array" aca="1" ref="AC77" ca="1">INDIRECT(_xlfn.CONCAT(AC$4,"_d!",AC$1,$A77))</f>
        <v>1109.36572265625</v>
      </c>
      <c r="AD77" s="42">
        <f t="shared" ca="1" si="66"/>
        <v>1136.0393521954691</v>
      </c>
      <c r="AE77" s="19" cm="1">
        <f t="array" aca="1" ref="AE77" ca="1">INDIRECT(_xlfn.CONCAT(AE$4,"_d!",AE$1,$A77))</f>
        <v>1120.7830810546875</v>
      </c>
      <c r="AF77" s="19" cm="1">
        <f t="array" aca="1" ref="AF77" ca="1">INDIRECT(_xlfn.CONCAT(AF$4,"_d!",AF$1,$A77))</f>
        <v>1148.5975341796875</v>
      </c>
      <c r="AG77" s="19" cm="1">
        <f t="array" aca="1" ref="AG77" ca="1">INDIRECT(_xlfn.CONCAT(AG$4,"_d!",AG$1,$A77))</f>
        <v>1160.7662353515625</v>
      </c>
      <c r="AH77" s="19" cm="1">
        <f t="array" aca="1" ref="AH77" ca="1">INDIRECT(_xlfn.CONCAT(AH$4,"_d!",AH$1,$A77))</f>
        <v>1190.747802734375</v>
      </c>
      <c r="AI77" s="19" cm="1">
        <f t="array" aca="1" ref="AI77" ca="1">INDIRECT(_xlfn.CONCAT(AI$4,"_d!",AI$1,$A77))</f>
        <v>1167.1456298828125</v>
      </c>
      <c r="AJ77" s="19" cm="1">
        <f t="array" aca="1" ref="AJ77" ca="1">INDIRECT(_xlfn.CONCAT(AJ$4,"_d!",AJ$1,$A77))</f>
        <v>1112.6146240234375</v>
      </c>
      <c r="AK77" s="42">
        <f t="shared" ca="1" si="67"/>
        <v>1138.2136842350728</v>
      </c>
      <c r="AL77" s="19" cm="1">
        <f t="array" aca="1" ref="AL77" ca="1">INDIRECT(_xlfn.CONCAT(AL$4,"_d!",AL$1,$A77))</f>
        <v>1116.53125</v>
      </c>
      <c r="AM77" s="19" cm="1">
        <f t="array" aca="1" ref="AM77" ca="1">INDIRECT(_xlfn.CONCAT(AM$4,"_d!",AM$1,$A77))</f>
        <v>1146.431640625</v>
      </c>
      <c r="AN77" s="19" cm="1">
        <f t="array" aca="1" ref="AN77" ca="1">INDIRECT(_xlfn.CONCAT(AN$4,"_d!",AN$1,$A77))</f>
        <v>1160.7410888671875</v>
      </c>
      <c r="AO77" s="19" cm="1">
        <f t="array" aca="1" ref="AO77" ca="1">INDIRECT(_xlfn.CONCAT(AO$4,"_d!",AO$1,$A77))</f>
        <v>1188.4111328125</v>
      </c>
      <c r="AP77" s="19" cm="1">
        <f t="array" aca="1" ref="AP77" ca="1">INDIRECT(_xlfn.CONCAT(AP$4,"_d!",AP$1,$A77))</f>
        <v>1175.0130615234375</v>
      </c>
      <c r="AQ77" s="19" cm="1">
        <f t="array" aca="1" ref="AQ77" ca="1">INDIRECT(_xlfn.CONCAT(AQ$4,"_d!",AQ$1,$A77))</f>
        <v>1107.600830078125</v>
      </c>
      <c r="AR77" s="42">
        <f t="shared" ca="1" si="68"/>
        <v>1135.7345187860417</v>
      </c>
      <c r="AS77" s="19" cm="1">
        <f t="array" aca="1" ref="AS77" ca="1">INDIRECT(_xlfn.CONCAT(AS$4,"_d!",AS$1,$A77))</f>
        <v>1119.5213623046875</v>
      </c>
      <c r="AT77" s="19" cm="1">
        <f t="array" aca="1" ref="AT77" ca="1">INDIRECT(_xlfn.CONCAT(AT$4,"_d!",AT$1,$A77))</f>
        <v>1144.4991455078125</v>
      </c>
      <c r="AU77" s="19" cm="1">
        <f t="array" aca="1" ref="AU77" ca="1">INDIRECT(_xlfn.CONCAT(AU$4,"_d!",AU$1,$A77))</f>
        <v>1159.5350341796875</v>
      </c>
      <c r="AV77" s="19" cm="1">
        <f t="array" aca="1" ref="AV77" ca="1">INDIRECT(_xlfn.CONCAT(AV$4,"_d!",AV$1,$A77))</f>
        <v>1189.321533203125</v>
      </c>
      <c r="AW77" s="19" cm="1">
        <f t="array" aca="1" ref="AW77" ca="1">INDIRECT(_xlfn.CONCAT(AW$4,"_d!",AW$1,$A77))</f>
        <v>1169.5084228515625</v>
      </c>
      <c r="AX77" s="19" cm="1">
        <f t="array" aca="1" ref="AX77" ca="1">INDIRECT(_xlfn.CONCAT(AX$4,"_d!",AX$1,$A77))</f>
        <v>1106.820556640625</v>
      </c>
      <c r="AY77" s="42">
        <f t="shared" ca="1" si="69"/>
        <v>1135.9743683276222</v>
      </c>
      <c r="AZ77" s="19" cm="1">
        <f t="array" aca="1" ref="AZ77" ca="1">INDIRECT(_xlfn.CONCAT(AZ$4,"_d!",AZ$1,$A77))</f>
        <v>1119.3580322265625</v>
      </c>
      <c r="BA77" s="19" cm="1">
        <f t="array" aca="1" ref="BA77" ca="1">INDIRECT(_xlfn.CONCAT(BA$4,"_d!",BA$1,$A77))</f>
        <v>1147.8892822265625</v>
      </c>
      <c r="BB77" s="19" cm="1">
        <f t="array" aca="1" ref="BB77" ca="1">INDIRECT(_xlfn.CONCAT(BB$4,"_d!",BB$1,$A77))</f>
        <v>1157.5577392578125</v>
      </c>
      <c r="BC77" s="19" cm="1">
        <f t="array" aca="1" ref="BC77" ca="1">INDIRECT(_xlfn.CONCAT(BC$4,"_d!",BC$1,$A77))</f>
        <v>1180.0179443359375</v>
      </c>
      <c r="BD77" s="19" cm="1">
        <f t="array" aca="1" ref="BD77" ca="1">INDIRECT(_xlfn.CONCAT(BD$4,"_d!",BD$1,$A77))</f>
        <v>1174.1890869140625</v>
      </c>
      <c r="BE77" s="19" cm="1">
        <f t="array" aca="1" ref="BE77" ca="1">INDIRECT(_xlfn.CONCAT(BE$4,"_d!",BE$1,$A77))</f>
        <v>1113.5772705078125</v>
      </c>
      <c r="BF77" s="42">
        <f t="shared" ca="1" si="70"/>
        <v>1137.1267753824977</v>
      </c>
      <c r="BG77" s="19" cm="1">
        <f t="array" aca="1" ref="BG77" ca="1">INDIRECT(_xlfn.CONCAT(BG$4,"_d!",BG$1,$A77))</f>
        <v>1112.8212890625</v>
      </c>
      <c r="BH77" s="19" cm="1">
        <f t="array" aca="1" ref="BH77" ca="1">INDIRECT(_xlfn.CONCAT(BH$4,"_d!",BH$1,$A77))</f>
        <v>1143.996826171875</v>
      </c>
      <c r="BI77" s="19" cm="1">
        <f t="array" aca="1" ref="BI77" ca="1">INDIRECT(_xlfn.CONCAT(BI$4,"_d!",BI$1,$A77))</f>
        <v>1152.959228515625</v>
      </c>
      <c r="BJ77" s="19" cm="1">
        <f t="array" aca="1" ref="BJ77" ca="1">INDIRECT(_xlfn.CONCAT(BJ$4,"_d!",BJ$1,$A77))</f>
        <v>1172.5845947265625</v>
      </c>
      <c r="BK77" s="19" cm="1">
        <f t="array" aca="1" ref="BK77" ca="1">INDIRECT(_xlfn.CONCAT(BK$4,"_d!",BK$1,$A77))</f>
        <v>1167.97802734375</v>
      </c>
      <c r="BL77" s="19" cm="1">
        <f t="array" aca="1" ref="BL77" ca="1">INDIRECT(_xlfn.CONCAT(BL$4,"_d!",BL$1,$A77))</f>
        <v>1109.5538330078125</v>
      </c>
      <c r="BM77" s="42">
        <f t="shared" ca="1" si="71"/>
        <v>1131.7280971017854</v>
      </c>
      <c r="BN77" s="19" cm="1">
        <f t="array" aca="1" ref="BN77" ca="1">INDIRECT(_xlfn.CONCAT(BN$4,"_d!",BN$1,$A77))</f>
        <v>1113.2608642578125</v>
      </c>
      <c r="BO77" s="19" cm="1">
        <f t="array" aca="1" ref="BO77" ca="1">INDIRECT(_xlfn.CONCAT(BO$4,"_d!",BO$1,$A77))</f>
        <v>1143.394775390625</v>
      </c>
      <c r="BP77" s="19" cm="1">
        <f t="array" aca="1" ref="BP77" ca="1">INDIRECT(_xlfn.CONCAT(BP$4,"_d!",BP$1,$A77))</f>
        <v>1154.6761474609375</v>
      </c>
      <c r="BQ77" s="19" cm="1">
        <f t="array" aca="1" ref="BQ77" ca="1">INDIRECT(_xlfn.CONCAT(BQ$4,"_d!",BQ$1,$A77))</f>
        <v>1196.4134521484375</v>
      </c>
      <c r="BR77" s="19" cm="1">
        <f t="array" aca="1" ref="BR77" ca="1">INDIRECT(_xlfn.CONCAT(BR$4,"_d!",BR$1,$A77))</f>
        <v>1169.0836181640625</v>
      </c>
      <c r="BS77" s="19" cm="1">
        <f t="array" aca="1" ref="BS77" ca="1">INDIRECT(_xlfn.CONCAT(BS$4,"_d!",BS$1,$A77))</f>
        <v>1109.599853515625</v>
      </c>
      <c r="BT77" s="42">
        <f t="shared" ca="1" si="72"/>
        <v>1132.97469638394</v>
      </c>
      <c r="BU77" s="42"/>
      <c r="BV77" s="45">
        <f t="shared" ca="1" si="73"/>
        <v>1138.7383575679908</v>
      </c>
      <c r="BW77" s="45">
        <f t="shared" ca="1" si="74"/>
        <v>1141.8593335257845</v>
      </c>
      <c r="BX77" s="45">
        <f t="shared" ca="1" si="75"/>
        <v>1133.4000694721274</v>
      </c>
      <c r="BY77" s="45">
        <f t="shared" ca="1" si="76"/>
        <v>1136.0393521954691</v>
      </c>
      <c r="BZ77" s="45">
        <f t="shared" ca="1" si="77"/>
        <v>1138.2136842350728</v>
      </c>
      <c r="CA77" s="45">
        <f t="shared" ca="1" si="78"/>
        <v>1135.7345187860417</v>
      </c>
      <c r="CB77" s="45">
        <f t="shared" ca="1" si="79"/>
        <v>1135.9743683276222</v>
      </c>
      <c r="CC77" s="45">
        <f t="shared" ca="1" si="80"/>
        <v>1137.1267753824977</v>
      </c>
      <c r="CD77" s="45">
        <f t="shared" ca="1" si="81"/>
        <v>1131.7280971017854</v>
      </c>
      <c r="CE77" s="45">
        <f t="shared" ca="1" si="82"/>
        <v>1132.97469638394</v>
      </c>
      <c r="CF77" s="45" cm="1">
        <f t="array" aca="1" ref="CF77" ca="1">+SUMPRODUCT($BV$3:$CE$3/100,$BV77:$CE77)</f>
        <v>1135.3954051629385</v>
      </c>
      <c r="CG77" s="24"/>
      <c r="CH77" s="24">
        <f t="shared" ca="1" si="85"/>
        <v>4.9457892781948454E-2</v>
      </c>
      <c r="CI77" s="24">
        <f t="shared" ca="1" si="85"/>
        <v>4.9624311504758767E-2</v>
      </c>
      <c r="CJ77" s="24">
        <f t="shared" ca="1" si="85"/>
        <v>5.0057598736889641E-2</v>
      </c>
      <c r="CK77" s="24">
        <f t="shared" ca="1" si="84"/>
        <v>5.0731301169630649E-2</v>
      </c>
      <c r="CL77" s="24">
        <f t="shared" ca="1" si="84"/>
        <v>5.0762237693974921E-2</v>
      </c>
      <c r="CM77" s="24">
        <f t="shared" ca="1" si="84"/>
        <v>5.0921165092754128E-2</v>
      </c>
      <c r="CN77" s="24">
        <f t="shared" ca="1" si="84"/>
        <v>5.1368747676116211E-2</v>
      </c>
      <c r="CO77" s="24">
        <f t="shared" ca="1" si="84"/>
        <v>5.185685433252929E-2</v>
      </c>
      <c r="CP77" s="24">
        <f t="shared" ca="1" si="84"/>
        <v>5.2422184837106256E-2</v>
      </c>
      <c r="CQ77" s="24">
        <f t="shared" ca="1" si="50"/>
        <v>5.3161936682361244E-2</v>
      </c>
      <c r="CR77" s="24">
        <f t="shared" ca="1" si="50"/>
        <v>5.1434145331912706E-2</v>
      </c>
      <c r="CS77" s="24">
        <f>+[1]NAC!AX78</f>
        <v>4.6629210018316991E-2</v>
      </c>
      <c r="CT77" s="24"/>
      <c r="CU77" s="24">
        <f t="shared" ca="1" si="52"/>
        <v>0.95343794105810664</v>
      </c>
      <c r="CV77" s="24">
        <f t="shared" ca="1" si="53"/>
        <v>0.9526624324186197</v>
      </c>
      <c r="CW77" s="24">
        <f t="shared" ca="1" si="54"/>
        <v>0.94926959420172063</v>
      </c>
      <c r="CX77" s="24">
        <f t="shared" ca="1" si="55"/>
        <v>0.94915747937231787</v>
      </c>
      <c r="CY77" s="24">
        <f t="shared" ca="1" si="56"/>
        <v>0.94946887938675495</v>
      </c>
      <c r="CZ77" s="24">
        <f t="shared" ca="1" si="57"/>
        <v>0.94984735758714822</v>
      </c>
      <c r="DA77" s="24">
        <f t="shared" ca="1" si="58"/>
        <v>0.94633243063737527</v>
      </c>
      <c r="DB77" s="24">
        <f t="shared" ca="1" si="59"/>
        <v>0.94928824144880863</v>
      </c>
      <c r="DC77" s="24">
        <f t="shared" ca="1" si="60"/>
        <v>0.94733025019983752</v>
      </c>
      <c r="DD77" s="24">
        <f t="shared" ca="1" si="61"/>
        <v>0.94788604943085342</v>
      </c>
      <c r="DE77" s="48">
        <f t="shared" ca="1" si="62"/>
        <v>0.94896057490948471</v>
      </c>
      <c r="DF77" s="48">
        <f>+[1]NAC!AG78</f>
        <v>0.9479318233519185</v>
      </c>
      <c r="DG77" s="24">
        <f t="shared" ca="1" si="49"/>
        <v>5.5518916272532248E-3</v>
      </c>
    </row>
    <row r="78" spans="1:111" x14ac:dyDescent="0.25">
      <c r="A78">
        <f t="shared" si="83"/>
        <v>105</v>
      </c>
      <c r="B78" s="35">
        <f>+NAC!A78</f>
        <v>44927</v>
      </c>
      <c r="C78" s="19" cm="1">
        <f t="array" aca="1" ref="C78" ca="1">INDIRECT(_xlfn.CONCAT(C$4,"_d!",C$1,$A78))</f>
        <v>1193.06005859375</v>
      </c>
      <c r="D78" s="19" cm="1">
        <f t="array" aca="1" ref="D78" ca="1">INDIRECT(_xlfn.CONCAT(D$4,"_d!",D$1,$A78))</f>
        <v>1214.894287109375</v>
      </c>
      <c r="E78" s="19" cm="1">
        <f t="array" aca="1" ref="E78" ca="1">INDIRECT(_xlfn.CONCAT(E$4,"_d!",E$1,$A78))</f>
        <v>1243.4178466796875</v>
      </c>
      <c r="F78" s="19" cm="1">
        <f t="array" aca="1" ref="F78" ca="1">INDIRECT(_xlfn.CONCAT(F$4,"_d!",F$1,$A78))</f>
        <v>1265.4390869140625</v>
      </c>
      <c r="G78" s="19" cm="1">
        <f t="array" aca="1" ref="G78" ca="1">INDIRECT(_xlfn.CONCAT(G$4,"_d!",G$1,$A78))</f>
        <v>1249.48583984375</v>
      </c>
      <c r="H78" s="19" cm="1">
        <f t="array" aca="1" ref="H78" ca="1">INDIRECT(_xlfn.CONCAT(H$4,"_d!",H$1,$A78))</f>
        <v>1163.614990234375</v>
      </c>
      <c r="I78" s="42">
        <f t="shared" ca="1" si="63"/>
        <v>1208.7881807184772</v>
      </c>
      <c r="J78" s="19" cm="1">
        <f t="array" aca="1" ref="J78" ca="1">INDIRECT(_xlfn.CONCAT(J$4,"_d!",J$1,$A78))</f>
        <v>1195.5123291015625</v>
      </c>
      <c r="K78" s="19" cm="1">
        <f t="array" aca="1" ref="K78" ca="1">INDIRECT(_xlfn.CONCAT(K$4,"_d!",K$1,$A78))</f>
        <v>1220.935791015625</v>
      </c>
      <c r="L78" s="19" cm="1">
        <f t="array" aca="1" ref="L78" ca="1">INDIRECT(_xlfn.CONCAT(L$4,"_d!",L$1,$A78))</f>
        <v>1241.671875</v>
      </c>
      <c r="M78" s="19" cm="1">
        <f t="array" aca="1" ref="M78" ca="1">INDIRECT(_xlfn.CONCAT(M$4,"_d!",M$1,$A78))</f>
        <v>1255.862060546875</v>
      </c>
      <c r="N78" s="19" cm="1">
        <f t="array" aca="1" ref="N78" ca="1">INDIRECT(_xlfn.CONCAT(N$4,"_d!",N$1,$A78))</f>
        <v>1247.755126953125</v>
      </c>
      <c r="O78" s="19" cm="1">
        <f t="array" aca="1" ref="O78" ca="1">INDIRECT(_xlfn.CONCAT(O$4,"_d!",O$1,$A78))</f>
        <v>1172.4825439453125</v>
      </c>
      <c r="P78" s="42">
        <f t="shared" ca="1" si="64"/>
        <v>1211.6845034609796</v>
      </c>
      <c r="Q78" s="19" cm="1">
        <f t="array" aca="1" ref="Q78" ca="1">INDIRECT(_xlfn.CONCAT(Q$4,"_d!",Q$1,$A78))</f>
        <v>1183.6051025390625</v>
      </c>
      <c r="R78" s="19" cm="1">
        <f t="array" aca="1" ref="R78" ca="1">INDIRECT(_xlfn.CONCAT(R$4,"_d!",R$1,$A78))</f>
        <v>1208.0284423828125</v>
      </c>
      <c r="S78" s="19" cm="1">
        <f t="array" aca="1" ref="S78" ca="1">INDIRECT(_xlfn.CONCAT(S$4,"_d!",S$1,$A78))</f>
        <v>1237.95947265625</v>
      </c>
      <c r="T78" s="19" cm="1">
        <f t="array" aca="1" ref="T78" ca="1">INDIRECT(_xlfn.CONCAT(T$4,"_d!",T$1,$A78))</f>
        <v>1264.848388671875</v>
      </c>
      <c r="U78" s="19" cm="1">
        <f t="array" aca="1" ref="U78" ca="1">INDIRECT(_xlfn.CONCAT(U$4,"_d!",U$1,$A78))</f>
        <v>1246.4940185546875</v>
      </c>
      <c r="V78" s="19" cm="1">
        <f t="array" aca="1" ref="V78" ca="1">INDIRECT(_xlfn.CONCAT(V$4,"_d!",V$1,$A78))</f>
        <v>1172.422607421875</v>
      </c>
      <c r="W78" s="42">
        <f t="shared" ca="1" si="65"/>
        <v>1202.3380252854527</v>
      </c>
      <c r="X78" s="19" cm="1">
        <f t="array" aca="1" ref="X78" ca="1">INDIRECT(_xlfn.CONCAT(X$4,"_d!",X$1,$A78))</f>
        <v>1182.200439453125</v>
      </c>
      <c r="Y78" s="19" cm="1">
        <f t="array" aca="1" ref="Y78" ca="1">INDIRECT(_xlfn.CONCAT(Y$4,"_d!",Y$1,$A78))</f>
        <v>1218.379150390625</v>
      </c>
      <c r="Z78" s="19" cm="1">
        <f t="array" aca="1" ref="Z78" ca="1">INDIRECT(_xlfn.CONCAT(Z$4,"_d!",Z$1,$A78))</f>
        <v>1237.1724853515625</v>
      </c>
      <c r="AA78" s="19" cm="1">
        <f t="array" aca="1" ref="AA78" ca="1">INDIRECT(_xlfn.CONCAT(AA$4,"_d!",AA$1,$A78))</f>
        <v>1253.3505859375</v>
      </c>
      <c r="AB78" s="19" cm="1">
        <f t="array" aca="1" ref="AB78" ca="1">INDIRECT(_xlfn.CONCAT(AB$4,"_d!",AB$1,$A78))</f>
        <v>1250.7911376953125</v>
      </c>
      <c r="AC78" s="19" cm="1">
        <f t="array" aca="1" ref="AC78" ca="1">INDIRECT(_xlfn.CONCAT(AC$4,"_d!",AC$1,$A78))</f>
        <v>1174.9078369140625</v>
      </c>
      <c r="AD78" s="42">
        <f t="shared" ca="1" si="66"/>
        <v>1204.9390709681002</v>
      </c>
      <c r="AE78" s="19" cm="1">
        <f t="array" aca="1" ref="AE78" ca="1">INDIRECT(_xlfn.CONCAT(AE$4,"_d!",AE$1,$A78))</f>
        <v>1187.99658203125</v>
      </c>
      <c r="AF78" s="19" cm="1">
        <f t="array" aca="1" ref="AF78" ca="1">INDIRECT(_xlfn.CONCAT(AF$4,"_d!",AF$1,$A78))</f>
        <v>1217.9212646484375</v>
      </c>
      <c r="AG78" s="19" cm="1">
        <f t="array" aca="1" ref="AG78" ca="1">INDIRECT(_xlfn.CONCAT(AG$4,"_d!",AG$1,$A78))</f>
        <v>1234.45654296875</v>
      </c>
      <c r="AH78" s="19" cm="1">
        <f t="array" aca="1" ref="AH78" ca="1">INDIRECT(_xlfn.CONCAT(AH$4,"_d!",AH$1,$A78))</f>
        <v>1258.2664794921875</v>
      </c>
      <c r="AI78" s="19" cm="1">
        <f t="array" aca="1" ref="AI78" ca="1">INDIRECT(_xlfn.CONCAT(AI$4,"_d!",AI$1,$A78))</f>
        <v>1241.1156005859375</v>
      </c>
      <c r="AJ78" s="19" cm="1">
        <f t="array" aca="1" ref="AJ78" ca="1">INDIRECT(_xlfn.CONCAT(AJ$4,"_d!",AJ$1,$A78))</f>
        <v>1178.2667236328125</v>
      </c>
      <c r="AK78" s="42">
        <f t="shared" ca="1" si="67"/>
        <v>1206.9325506933155</v>
      </c>
      <c r="AL78" s="19" cm="1">
        <f t="array" aca="1" ref="AL78" ca="1">INDIRECT(_xlfn.CONCAT(AL$4,"_d!",AL$1,$A78))</f>
        <v>1182.056884765625</v>
      </c>
      <c r="AM78" s="19" cm="1">
        <f t="array" aca="1" ref="AM78" ca="1">INDIRECT(_xlfn.CONCAT(AM$4,"_d!",AM$1,$A78))</f>
        <v>1215.94921875</v>
      </c>
      <c r="AN78" s="19" cm="1">
        <f t="array" aca="1" ref="AN78" ca="1">INDIRECT(_xlfn.CONCAT(AN$4,"_d!",AN$1,$A78))</f>
        <v>1233.9163818359375</v>
      </c>
      <c r="AO78" s="19" cm="1">
        <f t="array" aca="1" ref="AO78" ca="1">INDIRECT(_xlfn.CONCAT(AO$4,"_d!",AO$1,$A78))</f>
        <v>1255.03173828125</v>
      </c>
      <c r="AP78" s="19" cm="1">
        <f t="array" aca="1" ref="AP78" ca="1">INDIRECT(_xlfn.CONCAT(AP$4,"_d!",AP$1,$A78))</f>
        <v>1249.2275390625</v>
      </c>
      <c r="AQ78" s="19" cm="1">
        <f t="array" aca="1" ref="AQ78" ca="1">INDIRECT(_xlfn.CONCAT(AQ$4,"_d!",AQ$1,$A78))</f>
        <v>1173.8092041015625</v>
      </c>
      <c r="AR78" s="42">
        <f t="shared" ca="1" si="68"/>
        <v>1203.7517602425667</v>
      </c>
      <c r="AS78" s="19" cm="1">
        <f t="array" aca="1" ref="AS78" ca="1">INDIRECT(_xlfn.CONCAT(AS$4,"_d!",AS$1,$A78))</f>
        <v>1185.9561767578125</v>
      </c>
      <c r="AT78" s="19" cm="1">
        <f t="array" aca="1" ref="AT78" ca="1">INDIRECT(_xlfn.CONCAT(AT$4,"_d!",AT$1,$A78))</f>
        <v>1213.81103515625</v>
      </c>
      <c r="AU78" s="19" cm="1">
        <f t="array" aca="1" ref="AU78" ca="1">INDIRECT(_xlfn.CONCAT(AU$4,"_d!",AU$1,$A78))</f>
        <v>1231.2108154296875</v>
      </c>
      <c r="AV78" s="19" cm="1">
        <f t="array" aca="1" ref="AV78" ca="1">INDIRECT(_xlfn.CONCAT(AV$4,"_d!",AV$1,$A78))</f>
        <v>1256.02392578125</v>
      </c>
      <c r="AW78" s="19" cm="1">
        <f t="array" aca="1" ref="AW78" ca="1">INDIRECT(_xlfn.CONCAT(AW$4,"_d!",AW$1,$A78))</f>
        <v>1244.1123046875</v>
      </c>
      <c r="AX78" s="19" cm="1">
        <f t="array" aca="1" ref="AX78" ca="1">INDIRECT(_xlfn.CONCAT(AX$4,"_d!",AX$1,$A78))</f>
        <v>1173.6141357421875</v>
      </c>
      <c r="AY78" s="42">
        <f t="shared" ca="1" si="69"/>
        <v>1204.2668072299164</v>
      </c>
      <c r="AZ78" s="19" cm="1">
        <f t="array" aca="1" ref="AZ78" ca="1">INDIRECT(_xlfn.CONCAT(AZ$4,"_d!",AZ$1,$A78))</f>
        <v>1185.0399169921875</v>
      </c>
      <c r="BA78" s="19" cm="1">
        <f t="array" aca="1" ref="BA78" ca="1">INDIRECT(_xlfn.CONCAT(BA$4,"_d!",BA$1,$A78))</f>
        <v>1217.132568359375</v>
      </c>
      <c r="BB78" s="19" cm="1">
        <f t="array" aca="1" ref="BB78" ca="1">INDIRECT(_xlfn.CONCAT(BB$4,"_d!",BB$1,$A78))</f>
        <v>1229.208251953125</v>
      </c>
      <c r="BC78" s="19" cm="1">
        <f t="array" aca="1" ref="BC78" ca="1">INDIRECT(_xlfn.CONCAT(BC$4,"_d!",BC$1,$A78))</f>
        <v>1245.1099853515625</v>
      </c>
      <c r="BD78" s="19" cm="1">
        <f t="array" aca="1" ref="BD78" ca="1">INDIRECT(_xlfn.CONCAT(BD$4,"_d!",BD$1,$A78))</f>
        <v>1249.4140625</v>
      </c>
      <c r="BE78" s="19" cm="1">
        <f t="array" aca="1" ref="BE78" ca="1">INDIRECT(_xlfn.CONCAT(BE$4,"_d!",BE$1,$A78))</f>
        <v>1179.879638671875</v>
      </c>
      <c r="BF78" s="42">
        <f t="shared" ca="1" si="70"/>
        <v>1205.0052475400141</v>
      </c>
      <c r="BG78" s="19" cm="1">
        <f t="array" aca="1" ref="BG78" ca="1">INDIRECT(_xlfn.CONCAT(BG$4,"_d!",BG$1,$A78))</f>
        <v>1178.546630859375</v>
      </c>
      <c r="BH78" s="19" cm="1">
        <f t="array" aca="1" ref="BH78" ca="1">INDIRECT(_xlfn.CONCAT(BH$4,"_d!",BH$1,$A78))</f>
        <v>1212.5562744140625</v>
      </c>
      <c r="BI78" s="19" cm="1">
        <f t="array" aca="1" ref="BI78" ca="1">INDIRECT(_xlfn.CONCAT(BI$4,"_d!",BI$1,$A78))</f>
        <v>1224.707763671875</v>
      </c>
      <c r="BJ78" s="19" cm="1">
        <f t="array" aca="1" ref="BJ78" ca="1">INDIRECT(_xlfn.CONCAT(BJ$4,"_d!",BJ$1,$A78))</f>
        <v>1236.916015625</v>
      </c>
      <c r="BK78" s="19" cm="1">
        <f t="array" aca="1" ref="BK78" ca="1">INDIRECT(_xlfn.CONCAT(BK$4,"_d!",BK$1,$A78))</f>
        <v>1243.244873046875</v>
      </c>
      <c r="BL78" s="19" cm="1">
        <f t="array" aca="1" ref="BL78" ca="1">INDIRECT(_xlfn.CONCAT(BL$4,"_d!",BL$1,$A78))</f>
        <v>1176.4708251953125</v>
      </c>
      <c r="BM78" s="42">
        <f t="shared" ca="1" si="71"/>
        <v>1199.4151784993319</v>
      </c>
      <c r="BN78" s="19" cm="1">
        <f t="array" aca="1" ref="BN78" ca="1">INDIRECT(_xlfn.CONCAT(BN$4,"_d!",BN$1,$A78))</f>
        <v>1179.0167236328125</v>
      </c>
      <c r="BO78" s="19" cm="1">
        <f t="array" aca="1" ref="BO78" ca="1">INDIRECT(_xlfn.CONCAT(BO$4,"_d!",BO$1,$A78))</f>
        <v>1212.18701171875</v>
      </c>
      <c r="BP78" s="19" cm="1">
        <f t="array" aca="1" ref="BP78" ca="1">INDIRECT(_xlfn.CONCAT(BP$4,"_d!",BP$1,$A78))</f>
        <v>1224.833740234375</v>
      </c>
      <c r="BQ78" s="19" cm="1">
        <f t="array" aca="1" ref="BQ78" ca="1">INDIRECT(_xlfn.CONCAT(BQ$4,"_d!",BQ$1,$A78))</f>
        <v>1260.9765625</v>
      </c>
      <c r="BR78" s="19" cm="1">
        <f t="array" aca="1" ref="BR78" ca="1">INDIRECT(_xlfn.CONCAT(BR$4,"_d!",BR$1,$A78))</f>
        <v>1243.5350341796875</v>
      </c>
      <c r="BS78" s="19" cm="1">
        <f t="array" aca="1" ref="BS78" ca="1">INDIRECT(_xlfn.CONCAT(BS$4,"_d!",BS$1,$A78))</f>
        <v>1177.4466552734375</v>
      </c>
      <c r="BT78" s="42">
        <f t="shared" ca="1" si="72"/>
        <v>1200.645396866315</v>
      </c>
      <c r="BU78" s="42"/>
      <c r="BV78" s="45">
        <f t="shared" ca="1" si="73"/>
        <v>1208.7881807184772</v>
      </c>
      <c r="BW78" s="45">
        <f t="shared" ca="1" si="74"/>
        <v>1211.6845034609796</v>
      </c>
      <c r="BX78" s="45">
        <f t="shared" ca="1" si="75"/>
        <v>1202.3380252854527</v>
      </c>
      <c r="BY78" s="45">
        <f t="shared" ca="1" si="76"/>
        <v>1204.9390709681002</v>
      </c>
      <c r="BZ78" s="45">
        <f t="shared" ca="1" si="77"/>
        <v>1206.9325506933155</v>
      </c>
      <c r="CA78" s="45">
        <f t="shared" ca="1" si="78"/>
        <v>1203.7517602425667</v>
      </c>
      <c r="CB78" s="45">
        <f t="shared" ca="1" si="79"/>
        <v>1204.2668072299164</v>
      </c>
      <c r="CC78" s="45">
        <f t="shared" ca="1" si="80"/>
        <v>1205.0052475400141</v>
      </c>
      <c r="CD78" s="45">
        <f t="shared" ca="1" si="81"/>
        <v>1199.4151784993319</v>
      </c>
      <c r="CE78" s="45">
        <f t="shared" ca="1" si="82"/>
        <v>1200.645396866315</v>
      </c>
      <c r="CF78" s="45" cm="1">
        <f t="array" aca="1" ref="CF78" ca="1">+SUMPRODUCT($BV$3:$CE$3/100,$BV78:$CE78)</f>
        <v>1203.7406485145107</v>
      </c>
      <c r="CG78" s="24"/>
      <c r="CH78" s="24">
        <f t="shared" ca="1" si="85"/>
        <v>6.1515292503268482E-2</v>
      </c>
      <c r="CI78" s="24">
        <f t="shared" ca="1" si="85"/>
        <v>6.1150413089493316E-2</v>
      </c>
      <c r="CJ78" s="24">
        <f t="shared" ca="1" si="85"/>
        <v>6.0824026458223823E-2</v>
      </c>
      <c r="CK78" s="24">
        <f t="shared" ca="1" si="84"/>
        <v>6.0649059946275674E-2</v>
      </c>
      <c r="CL78" s="24">
        <f t="shared" ca="1" si="84"/>
        <v>6.0374310562277822E-2</v>
      </c>
      <c r="CM78" s="24">
        <f t="shared" ca="1" si="84"/>
        <v>5.9888328065635266E-2</v>
      </c>
      <c r="CN78" s="24">
        <f t="shared" ca="1" si="84"/>
        <v>6.0117939987355706E-2</v>
      </c>
      <c r="CO78" s="24">
        <f t="shared" ca="1" si="84"/>
        <v>5.9692967949579678E-2</v>
      </c>
      <c r="CP78" s="24">
        <f t="shared" ca="1" si="84"/>
        <v>5.980860735974014E-2</v>
      </c>
      <c r="CQ78" s="24">
        <f t="shared" ca="1" si="50"/>
        <v>5.9728342299573134E-2</v>
      </c>
      <c r="CR78" s="24">
        <f t="shared" ca="1" si="50"/>
        <v>6.0195102993009009E-2</v>
      </c>
      <c r="CS78" s="24">
        <f>+[1]NAC!AX79</f>
        <v>6.7692225066022793E-2</v>
      </c>
      <c r="CT78" s="24"/>
      <c r="CU78" s="24">
        <f t="shared" ca="1" si="52"/>
        <v>0.99402794499793989</v>
      </c>
      <c r="CV78" s="24">
        <f t="shared" ca="1" si="53"/>
        <v>0.99284314041953192</v>
      </c>
      <c r="CW78" s="24">
        <f t="shared" ca="1" si="54"/>
        <v>0.99010176798448502</v>
      </c>
      <c r="CX78" s="24">
        <f t="shared" ca="1" si="55"/>
        <v>0.99021517304938578</v>
      </c>
      <c r="CY78" s="24">
        <f t="shared" ca="1" si="56"/>
        <v>0.98899725236944325</v>
      </c>
      <c r="CZ78" s="24">
        <f t="shared" ca="1" si="57"/>
        <v>0.98948780083734844</v>
      </c>
      <c r="DA78" s="24">
        <f t="shared" ca="1" si="58"/>
        <v>0.98646146705301141</v>
      </c>
      <c r="DB78" s="24">
        <f t="shared" ca="1" si="59"/>
        <v>0.98894807160639386</v>
      </c>
      <c r="DC78" s="24">
        <f t="shared" ca="1" si="60"/>
        <v>0.98734165221288572</v>
      </c>
      <c r="DD78" s="24">
        <f t="shared" ca="1" si="61"/>
        <v>0.98872647613140963</v>
      </c>
      <c r="DE78" s="48">
        <f t="shared" ca="1" si="62"/>
        <v>0.98920851676106758</v>
      </c>
      <c r="DF78" s="48">
        <f>+[1]NAC!AG79</f>
        <v>0.98829086145403622</v>
      </c>
      <c r="DG78" s="24">
        <f t="shared" ca="1" si="49"/>
        <v>5.3014688665302678E-3</v>
      </c>
    </row>
    <row r="79" spans="1:111" x14ac:dyDescent="0.25">
      <c r="A79">
        <f t="shared" si="83"/>
        <v>106</v>
      </c>
      <c r="B79" s="35">
        <f>+NAC!A79</f>
        <v>44958</v>
      </c>
      <c r="C79" s="19" cm="1">
        <f t="array" aca="1" ref="C79" ca="1">INDIRECT(_xlfn.CONCAT(C$4,"_d!",C$1,$A79))</f>
        <v>1281.3975830078125</v>
      </c>
      <c r="D79" s="19" cm="1">
        <f t="array" aca="1" ref="D79" ca="1">INDIRECT(_xlfn.CONCAT(D$4,"_d!",D$1,$A79))</f>
        <v>1297.4017333984375</v>
      </c>
      <c r="E79" s="19" cm="1">
        <f t="array" aca="1" ref="E79" ca="1">INDIRECT(_xlfn.CONCAT(E$4,"_d!",E$1,$A79))</f>
        <v>1341.4422607421875</v>
      </c>
      <c r="F79" s="19" cm="1">
        <f t="array" aca="1" ref="F79" ca="1">INDIRECT(_xlfn.CONCAT(F$4,"_d!",F$1,$A79))</f>
        <v>1367.0948486328125</v>
      </c>
      <c r="G79" s="19" cm="1">
        <f t="array" aca="1" ref="G79" ca="1">INDIRECT(_xlfn.CONCAT(G$4,"_d!",G$1,$A79))</f>
        <v>1340.5137939453125</v>
      </c>
      <c r="H79" s="19" cm="1">
        <f t="array" aca="1" ref="H79" ca="1">INDIRECT(_xlfn.CONCAT(H$4,"_d!",H$1,$A79))</f>
        <v>1234.440673828125</v>
      </c>
      <c r="I79" s="42">
        <f t="shared" ca="1" si="63"/>
        <v>1295.6768097332442</v>
      </c>
      <c r="J79" s="19" cm="1">
        <f t="array" aca="1" ref="J79" ca="1">INDIRECT(_xlfn.CONCAT(J$4,"_d!",J$1,$A79))</f>
        <v>1283.216064453125</v>
      </c>
      <c r="K79" s="19" cm="1">
        <f t="array" aca="1" ref="K79" ca="1">INDIRECT(_xlfn.CONCAT(K$4,"_d!",K$1,$A79))</f>
        <v>1301.6231689453125</v>
      </c>
      <c r="L79" s="19" cm="1">
        <f t="array" aca="1" ref="L79" ca="1">INDIRECT(_xlfn.CONCAT(L$4,"_d!",L$1,$A79))</f>
        <v>1336.8541259765625</v>
      </c>
      <c r="M79" s="19" cm="1">
        <f t="array" aca="1" ref="M79" ca="1">INDIRECT(_xlfn.CONCAT(M$4,"_d!",M$1,$A79))</f>
        <v>1355.9481201171875</v>
      </c>
      <c r="N79" s="19" cm="1">
        <f t="array" aca="1" ref="N79" ca="1">INDIRECT(_xlfn.CONCAT(N$4,"_d!",N$1,$A79))</f>
        <v>1335.73291015625</v>
      </c>
      <c r="O79" s="19" cm="1">
        <f t="array" aca="1" ref="O79" ca="1">INDIRECT(_xlfn.CONCAT(O$4,"_d!",O$1,$A79))</f>
        <v>1241.9190673828125</v>
      </c>
      <c r="P79" s="42">
        <f t="shared" ca="1" si="64"/>
        <v>1297.1529693126909</v>
      </c>
      <c r="Q79" s="19" cm="1">
        <f t="array" aca="1" ref="Q79" ca="1">INDIRECT(_xlfn.CONCAT(Q$4,"_d!",Q$1,$A79))</f>
        <v>1267.5433349609375</v>
      </c>
      <c r="R79" s="19" cm="1">
        <f t="array" aca="1" ref="R79" ca="1">INDIRECT(_xlfn.CONCAT(R$4,"_d!",R$1,$A79))</f>
        <v>1286.732666015625</v>
      </c>
      <c r="S79" s="19" cm="1">
        <f t="array" aca="1" ref="S79" ca="1">INDIRECT(_xlfn.CONCAT(S$4,"_d!",S$1,$A79))</f>
        <v>1331.1973876953125</v>
      </c>
      <c r="T79" s="19" cm="1">
        <f t="array" aca="1" ref="T79" ca="1">INDIRECT(_xlfn.CONCAT(T$4,"_d!",T$1,$A79))</f>
        <v>1364.8372802734375</v>
      </c>
      <c r="U79" s="19" cm="1">
        <f t="array" aca="1" ref="U79" ca="1">INDIRECT(_xlfn.CONCAT(U$4,"_d!",U$1,$A79))</f>
        <v>1333.998046875</v>
      </c>
      <c r="V79" s="19" cm="1">
        <f t="array" aca="1" ref="V79" ca="1">INDIRECT(_xlfn.CONCAT(V$4,"_d!",V$1,$A79))</f>
        <v>1241.8359375</v>
      </c>
      <c r="W79" s="42">
        <f t="shared" ca="1" si="65"/>
        <v>1285.3415730757283</v>
      </c>
      <c r="X79" s="19" cm="1">
        <f t="array" aca="1" ref="X79" ca="1">INDIRECT(_xlfn.CONCAT(X$4,"_d!",X$1,$A79))</f>
        <v>1264.593994140625</v>
      </c>
      <c r="Y79" s="19" cm="1">
        <f t="array" aca="1" ref="Y79" ca="1">INDIRECT(_xlfn.CONCAT(Y$4,"_d!",Y$1,$A79))</f>
        <v>1296.3504638671875</v>
      </c>
      <c r="Z79" s="19" cm="1">
        <f t="array" aca="1" ref="Z79" ca="1">INDIRECT(_xlfn.CONCAT(Z$4,"_d!",Z$1,$A79))</f>
        <v>1329.2073974609375</v>
      </c>
      <c r="AA79" s="19" cm="1">
        <f t="array" aca="1" ref="AA79" ca="1">INDIRECT(_xlfn.CONCAT(AA$4,"_d!",AA$1,$A79))</f>
        <v>1351.3843994140625</v>
      </c>
      <c r="AB79" s="19" cm="1">
        <f t="array" aca="1" ref="AB79" ca="1">INDIRECT(_xlfn.CONCAT(AB$4,"_d!",AB$1,$A79))</f>
        <v>1336.603515625</v>
      </c>
      <c r="AC79" s="19" cm="1">
        <f t="array" aca="1" ref="AC79" ca="1">INDIRECT(_xlfn.CONCAT(AC$4,"_d!",AC$1,$A79))</f>
        <v>1243.0950927734375</v>
      </c>
      <c r="AD79" s="42">
        <f t="shared" ca="1" si="66"/>
        <v>1286.6804568260472</v>
      </c>
      <c r="AE79" s="19" cm="1">
        <f t="array" aca="1" ref="AE79" ca="1">INDIRECT(_xlfn.CONCAT(AE$4,"_d!",AE$1,$A79))</f>
        <v>1272.1640625</v>
      </c>
      <c r="AF79" s="19" cm="1">
        <f t="array" aca="1" ref="AF79" ca="1">INDIRECT(_xlfn.CONCAT(AF$4,"_d!",AF$1,$A79))</f>
        <v>1295.2001953125</v>
      </c>
      <c r="AG79" s="19" cm="1">
        <f t="array" aca="1" ref="AG79" ca="1">INDIRECT(_xlfn.CONCAT(AG$4,"_d!",AG$1,$A79))</f>
        <v>1324.6365966796875</v>
      </c>
      <c r="AH79" s="19" cm="1">
        <f t="array" aca="1" ref="AH79" ca="1">INDIRECT(_xlfn.CONCAT(AH$4,"_d!",AH$1,$A79))</f>
        <v>1357.55126953125</v>
      </c>
      <c r="AI79" s="19" cm="1">
        <f t="array" aca="1" ref="AI79" ca="1">INDIRECT(_xlfn.CONCAT(AI$4,"_d!",AI$1,$A79))</f>
        <v>1325.7552490234375</v>
      </c>
      <c r="AJ79" s="19" cm="1">
        <f t="array" aca="1" ref="AJ79" ca="1">INDIRECT(_xlfn.CONCAT(AJ$4,"_d!",AJ$1,$A79))</f>
        <v>1247.6715087890625</v>
      </c>
      <c r="AK79" s="42">
        <f t="shared" ca="1" si="67"/>
        <v>1289.1337929778092</v>
      </c>
      <c r="AL79" s="19" cm="1">
        <f t="array" aca="1" ref="AL79" ca="1">INDIRECT(_xlfn.CONCAT(AL$4,"_d!",AL$1,$A79))</f>
        <v>1264.2957763671875</v>
      </c>
      <c r="AM79" s="19" cm="1">
        <f t="array" aca="1" ref="AM79" ca="1">INDIRECT(_xlfn.CONCAT(AM$4,"_d!",AM$1,$A79))</f>
        <v>1293.072509765625</v>
      </c>
      <c r="AN79" s="19" cm="1">
        <f t="array" aca="1" ref="AN79" ca="1">INDIRECT(_xlfn.CONCAT(AN$4,"_d!",AN$1,$A79))</f>
        <v>1321.9541015625</v>
      </c>
      <c r="AO79" s="19" cm="1">
        <f t="array" aca="1" ref="AO79" ca="1">INDIRECT(_xlfn.CONCAT(AO$4,"_d!",AO$1,$A79))</f>
        <v>1351.87646484375</v>
      </c>
      <c r="AP79" s="19" cm="1">
        <f t="array" aca="1" ref="AP79" ca="1">INDIRECT(_xlfn.CONCAT(AP$4,"_d!",AP$1,$A79))</f>
        <v>1332.75830078125</v>
      </c>
      <c r="AQ79" s="19" cm="1">
        <f t="array" aca="1" ref="AQ79" ca="1">INDIRECT(_xlfn.CONCAT(AQ$4,"_d!",AQ$1,$A79))</f>
        <v>1242.707275390625</v>
      </c>
      <c r="AR79" s="42">
        <f t="shared" ca="1" si="68"/>
        <v>1284.6966173493449</v>
      </c>
      <c r="AS79" s="19" cm="1">
        <f t="array" aca="1" ref="AS79" ca="1">INDIRECT(_xlfn.CONCAT(AS$4,"_d!",AS$1,$A79))</f>
        <v>1266.3135986328125</v>
      </c>
      <c r="AT79" s="19" cm="1">
        <f t="array" aca="1" ref="AT79" ca="1">INDIRECT(_xlfn.CONCAT(AT$4,"_d!",AT$1,$A79))</f>
        <v>1290.075927734375</v>
      </c>
      <c r="AU79" s="19" cm="1">
        <f t="array" aca="1" ref="AU79" ca="1">INDIRECT(_xlfn.CONCAT(AU$4,"_d!",AU$1,$A79))</f>
        <v>1317.2750244140625</v>
      </c>
      <c r="AV79" s="19" cm="1">
        <f t="array" aca="1" ref="AV79" ca="1">INDIRECT(_xlfn.CONCAT(AV$4,"_d!",AV$1,$A79))</f>
        <v>1352.5953369140625</v>
      </c>
      <c r="AW79" s="19" cm="1">
        <f t="array" aca="1" ref="AW79" ca="1">INDIRECT(_xlfn.CONCAT(AW$4,"_d!",AW$1,$A79))</f>
        <v>1325.803955078125</v>
      </c>
      <c r="AX79" s="19" cm="1">
        <f t="array" aca="1" ref="AX79" ca="1">INDIRECT(_xlfn.CONCAT(AX$4,"_d!",AX$1,$A79))</f>
        <v>1241.597900390625</v>
      </c>
      <c r="AY79" s="42">
        <f t="shared" ca="1" si="69"/>
        <v>1283.7871948456022</v>
      </c>
      <c r="AZ79" s="19" cm="1">
        <f t="array" aca="1" ref="AZ79" ca="1">INDIRECT(_xlfn.CONCAT(AZ$4,"_d!",AZ$1,$A79))</f>
        <v>1264.2301025390625</v>
      </c>
      <c r="BA79" s="19" cm="1">
        <f t="array" aca="1" ref="BA79" ca="1">INDIRECT(_xlfn.CONCAT(BA$4,"_d!",BA$1,$A79))</f>
        <v>1292.4368896484375</v>
      </c>
      <c r="BB79" s="19" cm="1">
        <f t="array" aca="1" ref="BB79" ca="1">INDIRECT(_xlfn.CONCAT(BB$4,"_d!",BB$1,$A79))</f>
        <v>1312.7701416015625</v>
      </c>
      <c r="BC79" s="19" cm="1">
        <f t="array" aca="1" ref="BC79" ca="1">INDIRECT(_xlfn.CONCAT(BC$4,"_d!",BC$1,$A79))</f>
        <v>1339.457275390625</v>
      </c>
      <c r="BD79" s="19" cm="1">
        <f t="array" aca="1" ref="BD79" ca="1">INDIRECT(_xlfn.CONCAT(BD$4,"_d!",BD$1,$A79))</f>
        <v>1331.8045654296875</v>
      </c>
      <c r="BE79" s="19" cm="1">
        <f t="array" aca="1" ref="BE79" ca="1">INDIRECT(_xlfn.CONCAT(BE$4,"_d!",BE$1,$A79))</f>
        <v>1246.6011962890625</v>
      </c>
      <c r="BF79" s="42">
        <f t="shared" ca="1" si="70"/>
        <v>1283.3843134598214</v>
      </c>
      <c r="BG79" s="19" cm="1">
        <f t="array" aca="1" ref="BG79" ca="1">INDIRECT(_xlfn.CONCAT(BG$4,"_d!",BG$1,$A79))</f>
        <v>1256.765380859375</v>
      </c>
      <c r="BH79" s="19" cm="1">
        <f t="array" aca="1" ref="BH79" ca="1">INDIRECT(_xlfn.CONCAT(BH$4,"_d!",BH$1,$A79))</f>
        <v>1286.2587890625</v>
      </c>
      <c r="BI79" s="19" cm="1">
        <f t="array" aca="1" ref="BI79" ca="1">INDIRECT(_xlfn.CONCAT(BI$4,"_d!",BI$1,$A79))</f>
        <v>1307.0225830078125</v>
      </c>
      <c r="BJ79" s="19" cm="1">
        <f t="array" aca="1" ref="BJ79" ca="1">INDIRECT(_xlfn.CONCAT(BJ$4,"_d!",BJ$1,$A79))</f>
        <v>1331.4871826171875</v>
      </c>
      <c r="BK79" s="19" cm="1">
        <f t="array" aca="1" ref="BK79" ca="1">INDIRECT(_xlfn.CONCAT(BK$4,"_d!",BK$1,$A79))</f>
        <v>1323.9869384765625</v>
      </c>
      <c r="BL79" s="19" cm="1">
        <f t="array" aca="1" ref="BL79" ca="1">INDIRECT(_xlfn.CONCAT(BL$4,"_d!",BL$1,$A79))</f>
        <v>1242.345458984375</v>
      </c>
      <c r="BM79" s="42">
        <f t="shared" ca="1" si="71"/>
        <v>1276.6156834204278</v>
      </c>
      <c r="BN79" s="19" cm="1">
        <f t="array" aca="1" ref="BN79" ca="1">INDIRECT(_xlfn.CONCAT(BN$4,"_d!",BN$1,$A79))</f>
        <v>1253.975830078125</v>
      </c>
      <c r="BO79" s="19" cm="1">
        <f t="array" aca="1" ref="BO79" ca="1">INDIRECT(_xlfn.CONCAT(BO$4,"_d!",BO$1,$A79))</f>
        <v>1284.3681640625</v>
      </c>
      <c r="BP79" s="19" cm="1">
        <f t="array" aca="1" ref="BP79" ca="1">INDIRECT(_xlfn.CONCAT(BP$4,"_d!",BP$1,$A79))</f>
        <v>1305.28173828125</v>
      </c>
      <c r="BQ79" s="19" cm="1">
        <f t="array" aca="1" ref="BQ79" ca="1">INDIRECT(_xlfn.CONCAT(BQ$4,"_d!",BQ$1,$A79))</f>
        <v>1354.4637451171875</v>
      </c>
      <c r="BR79" s="19" cm="1">
        <f t="array" aca="1" ref="BR79" ca="1">INDIRECT(_xlfn.CONCAT(BR$4,"_d!",BR$1,$A79))</f>
        <v>1320.4873046875</v>
      </c>
      <c r="BS79" s="19" cm="1">
        <f t="array" aca="1" ref="BS79" ca="1">INDIRECT(_xlfn.CONCAT(BS$4,"_d!",BS$1,$A79))</f>
        <v>1242.1986083984375</v>
      </c>
      <c r="BT79" s="42">
        <f t="shared" ca="1" si="72"/>
        <v>1275.4490477931129</v>
      </c>
      <c r="BU79" s="42"/>
      <c r="BV79" s="45">
        <f t="shared" ca="1" si="73"/>
        <v>1295.6768097332442</v>
      </c>
      <c r="BW79" s="45">
        <f t="shared" ca="1" si="74"/>
        <v>1297.1529693126909</v>
      </c>
      <c r="BX79" s="45">
        <f t="shared" ca="1" si="75"/>
        <v>1285.3415730757283</v>
      </c>
      <c r="BY79" s="45">
        <f t="shared" ca="1" si="76"/>
        <v>1286.6804568260472</v>
      </c>
      <c r="BZ79" s="45">
        <f t="shared" ca="1" si="77"/>
        <v>1289.1337929778092</v>
      </c>
      <c r="CA79" s="45">
        <f t="shared" ca="1" si="78"/>
        <v>1284.6966173493449</v>
      </c>
      <c r="CB79" s="45">
        <f t="shared" ca="1" si="79"/>
        <v>1283.7871948456022</v>
      </c>
      <c r="CC79" s="45">
        <f t="shared" ca="1" si="80"/>
        <v>1283.3843134598214</v>
      </c>
      <c r="CD79" s="45">
        <f t="shared" ca="1" si="81"/>
        <v>1276.6156834204278</v>
      </c>
      <c r="CE79" s="45">
        <f t="shared" ca="1" si="82"/>
        <v>1275.4490477931129</v>
      </c>
      <c r="CF79" s="45" cm="1">
        <f t="array" aca="1" ref="CF79" ca="1">+SUMPRODUCT($BV$3:$CE$3/100,$BV79:$CE79)</f>
        <v>1283.5326161407224</v>
      </c>
      <c r="CG79" s="24"/>
      <c r="CH79" s="24">
        <f t="shared" ca="1" si="85"/>
        <v>7.1880773158389477E-2</v>
      </c>
      <c r="CI79" s="24">
        <f t="shared" ca="1" si="85"/>
        <v>7.053689768878324E-2</v>
      </c>
      <c r="CJ79" s="24">
        <f t="shared" ca="1" si="85"/>
        <v>6.9035118281790542E-2</v>
      </c>
      <c r="CK79" s="24">
        <f t="shared" ca="1" si="84"/>
        <v>6.783860514397011E-2</v>
      </c>
      <c r="CL79" s="24">
        <f t="shared" ca="1" si="84"/>
        <v>6.8107569256685929E-2</v>
      </c>
      <c r="CM79" s="24">
        <f t="shared" ca="1" si="84"/>
        <v>6.7243812038511264E-2</v>
      </c>
      <c r="CN79" s="24">
        <f t="shared" ca="1" si="84"/>
        <v>6.6032200786635187E-2</v>
      </c>
      <c r="CO79" s="24">
        <f t="shared" ca="1" si="84"/>
        <v>6.5044584726760446E-2</v>
      </c>
      <c r="CP79" s="24">
        <f t="shared" ca="1" si="84"/>
        <v>6.4365122523867502E-2</v>
      </c>
      <c r="CQ79" s="24">
        <f t="shared" ca="1" si="50"/>
        <v>6.2302867376192284E-2</v>
      </c>
      <c r="CR79" s="24">
        <f t="shared" ca="1" si="50"/>
        <v>6.6286677055128029E-2</v>
      </c>
      <c r="CS79" s="24">
        <f>+[1]NAC!AX80</f>
        <v>9.7814108773012665E-2</v>
      </c>
      <c r="CT79" s="24"/>
      <c r="CU79" s="24">
        <f t="shared" ca="1" si="52"/>
        <v>1.0318919710508858</v>
      </c>
      <c r="CV79" s="24">
        <f t="shared" ca="1" si="53"/>
        <v>1.0295789110193914</v>
      </c>
      <c r="CW79" s="24">
        <f t="shared" ca="1" si="54"/>
        <v>1.0270846179636464</v>
      </c>
      <c r="CX79" s="24">
        <f t="shared" ca="1" si="55"/>
        <v>1.0262830462934538</v>
      </c>
      <c r="CY79" s="24">
        <f t="shared" ca="1" si="56"/>
        <v>1.0254928601684035</v>
      </c>
      <c r="CZ79" s="24">
        <f t="shared" ca="1" si="57"/>
        <v>1.0255372492279133</v>
      </c>
      <c r="DA79" s="24">
        <f t="shared" ca="1" si="58"/>
        <v>1.0219073623649253</v>
      </c>
      <c r="DB79" s="24">
        <f t="shared" ca="1" si="59"/>
        <v>1.0238854283521617</v>
      </c>
      <c r="DC79" s="24">
        <f t="shared" ca="1" si="60"/>
        <v>1.0228040121652673</v>
      </c>
      <c r="DD79" s="24">
        <f t="shared" ca="1" si="61"/>
        <v>1.0235881776876354</v>
      </c>
      <c r="DE79" s="48">
        <f t="shared" ca="1" si="62"/>
        <v>1.0250248116173157</v>
      </c>
      <c r="DF79" s="48">
        <f>+[1]NAC!AG80</f>
        <v>1.025007968469017</v>
      </c>
      <c r="DG79" s="24">
        <f t="shared" ca="1" si="49"/>
        <v>8.303793363250378E-3</v>
      </c>
    </row>
    <row r="80" spans="1:111" x14ac:dyDescent="0.25">
      <c r="A80">
        <f t="shared" si="83"/>
        <v>107</v>
      </c>
      <c r="B80" s="35">
        <f>+NAC!A80</f>
        <v>44986</v>
      </c>
      <c r="C80" s="19" cm="1">
        <f t="array" aca="1" ref="C80" ca="1">INDIRECT(_xlfn.CONCAT(C$4,"_d!",C$1,$A80))</f>
        <v>1388.2364501953125</v>
      </c>
      <c r="D80" s="19" cm="1">
        <f t="array" aca="1" ref="D80" ca="1">INDIRECT(_xlfn.CONCAT(D$4,"_d!",D$1,$A80))</f>
        <v>1403.9052734375</v>
      </c>
      <c r="E80" s="19" cm="1">
        <f t="array" aca="1" ref="E80" ca="1">INDIRECT(_xlfn.CONCAT(E$4,"_d!",E$1,$A80))</f>
        <v>1439.7607421875</v>
      </c>
      <c r="F80" s="19" cm="1">
        <f t="array" aca="1" ref="F80" ca="1">INDIRECT(_xlfn.CONCAT(F$4,"_d!",F$1,$A80))</f>
        <v>1452.91064453125</v>
      </c>
      <c r="G80" s="19" cm="1">
        <f t="array" aca="1" ref="G80" ca="1">INDIRECT(_xlfn.CONCAT(G$4,"_d!",G$1,$A80))</f>
        <v>1448.375244140625</v>
      </c>
      <c r="H80" s="19" cm="1">
        <f t="array" aca="1" ref="H80" ca="1">INDIRECT(_xlfn.CONCAT(H$4,"_d!",H$1,$A80))</f>
        <v>1319.865478515625</v>
      </c>
      <c r="I80" s="42">
        <f t="shared" ca="1" si="63"/>
        <v>1399.6223757670832</v>
      </c>
      <c r="J80" s="19" cm="1">
        <f t="array" aca="1" ref="J80" ca="1">INDIRECT(_xlfn.CONCAT(J$4,"_d!",J$1,$A80))</f>
        <v>1388.4775390625</v>
      </c>
      <c r="K80" s="19" cm="1">
        <f t="array" aca="1" ref="K80" ca="1">INDIRECT(_xlfn.CONCAT(K$4,"_d!",K$1,$A80))</f>
        <v>1406.54345703125</v>
      </c>
      <c r="L80" s="19" cm="1">
        <f t="array" aca="1" ref="L80" ca="1">INDIRECT(_xlfn.CONCAT(L$4,"_d!",L$1,$A80))</f>
        <v>1433.5216064453125</v>
      </c>
      <c r="M80" s="19" cm="1">
        <f t="array" aca="1" ref="M80" ca="1">INDIRECT(_xlfn.CONCAT(M$4,"_d!",M$1,$A80))</f>
        <v>1441.7205810546875</v>
      </c>
      <c r="N80" s="19" cm="1">
        <f t="array" aca="1" ref="N80" ca="1">INDIRECT(_xlfn.CONCAT(N$4,"_d!",N$1,$A80))</f>
        <v>1443.5916748046875</v>
      </c>
      <c r="O80" s="19" cm="1">
        <f t="array" aca="1" ref="O80" ca="1">INDIRECT(_xlfn.CONCAT(O$4,"_d!",O$1,$A80))</f>
        <v>1329.1123046875</v>
      </c>
      <c r="P80" s="42">
        <f t="shared" ca="1" si="64"/>
        <v>1399.8732650103068</v>
      </c>
      <c r="Q80" s="19" cm="1">
        <f t="array" aca="1" ref="Q80" ca="1">INDIRECT(_xlfn.CONCAT(Q$4,"_d!",Q$1,$A80))</f>
        <v>1372.1859130859375</v>
      </c>
      <c r="R80" s="19" cm="1">
        <f t="array" aca="1" ref="R80" ca="1">INDIRECT(_xlfn.CONCAT(R$4,"_d!",R$1,$A80))</f>
        <v>1389.5496826171875</v>
      </c>
      <c r="S80" s="19" cm="1">
        <f t="array" aca="1" ref="S80" ca="1">INDIRECT(_xlfn.CONCAT(S$4,"_d!",S$1,$A80))</f>
        <v>1427.1014404296875</v>
      </c>
      <c r="T80" s="19" cm="1">
        <f t="array" aca="1" ref="T80" ca="1">INDIRECT(_xlfn.CONCAT(T$4,"_d!",T$1,$A80))</f>
        <v>1449.15771484375</v>
      </c>
      <c r="U80" s="19" cm="1">
        <f t="array" aca="1" ref="U80" ca="1">INDIRECT(_xlfn.CONCAT(U$4,"_d!",U$1,$A80))</f>
        <v>1440.6619873046875</v>
      </c>
      <c r="V80" s="19" cm="1">
        <f t="array" aca="1" ref="V80" ca="1">INDIRECT(_xlfn.CONCAT(V$4,"_d!",V$1,$A80))</f>
        <v>1327.0001220703125</v>
      </c>
      <c r="W80" s="42">
        <f t="shared" ca="1" si="65"/>
        <v>1386.7937440330725</v>
      </c>
      <c r="X80" s="19" cm="1">
        <f t="array" aca="1" ref="X80" ca="1">INDIRECT(_xlfn.CONCAT(X$4,"_d!",X$1,$A80))</f>
        <v>1366.603515625</v>
      </c>
      <c r="Y80" s="19" cm="1">
        <f t="array" aca="1" ref="Y80" ca="1">INDIRECT(_xlfn.CONCAT(Y$4,"_d!",Y$1,$A80))</f>
        <v>1399.079345703125</v>
      </c>
      <c r="Z80" s="19" cm="1">
        <f t="array" aca="1" ref="Z80" ca="1">INDIRECT(_xlfn.CONCAT(Z$4,"_d!",Z$1,$A80))</f>
        <v>1425.2403564453125</v>
      </c>
      <c r="AA80" s="19" cm="1">
        <f t="array" aca="1" ref="AA80" ca="1">INDIRECT(_xlfn.CONCAT(AA$4,"_d!",AA$1,$A80))</f>
        <v>1436.328857421875</v>
      </c>
      <c r="AB80" s="19" cm="1">
        <f t="array" aca="1" ref="AB80" ca="1">INDIRECT(_xlfn.CONCAT(AB$4,"_d!",AB$1,$A80))</f>
        <v>1441.103271484375</v>
      </c>
      <c r="AC80" s="19" cm="1">
        <f t="array" aca="1" ref="AC80" ca="1">INDIRECT(_xlfn.CONCAT(AC$4,"_d!",AC$1,$A80))</f>
        <v>1328.20703125</v>
      </c>
      <c r="AD80" s="42">
        <f t="shared" ca="1" si="66"/>
        <v>1386.8636658128326</v>
      </c>
      <c r="AE80" s="19" cm="1">
        <f t="array" aca="1" ref="AE80" ca="1">INDIRECT(_xlfn.CONCAT(AE$4,"_d!",AE$1,$A80))</f>
        <v>1374.0860595703125</v>
      </c>
      <c r="AF80" s="19" cm="1">
        <f t="array" aca="1" ref="AF80" ca="1">INDIRECT(_xlfn.CONCAT(AF$4,"_d!",AF$1,$A80))</f>
        <v>1396.4915771484375</v>
      </c>
      <c r="AG80" s="19" cm="1">
        <f t="array" aca="1" ref="AG80" ca="1">INDIRECT(_xlfn.CONCAT(AG$4,"_d!",AG$1,$A80))</f>
        <v>1421.3436279296875</v>
      </c>
      <c r="AH80" s="19" cm="1">
        <f t="array" aca="1" ref="AH80" ca="1">INDIRECT(_xlfn.CONCAT(AH$4,"_d!",AH$1,$A80))</f>
        <v>1441.7032470703125</v>
      </c>
      <c r="AI80" s="19" cm="1">
        <f t="array" aca="1" ref="AI80" ca="1">INDIRECT(_xlfn.CONCAT(AI$4,"_d!",AI$1,$A80))</f>
        <v>1431.5435791015625</v>
      </c>
      <c r="AJ80" s="19" cm="1">
        <f t="array" aca="1" ref="AJ80" ca="1">INDIRECT(_xlfn.CONCAT(AJ$4,"_d!",AJ$1,$A80))</f>
        <v>1332.7982177734375</v>
      </c>
      <c r="AK80" s="42">
        <f t="shared" ca="1" si="67"/>
        <v>1388.9054336616305</v>
      </c>
      <c r="AL80" s="19" cm="1">
        <f t="array" aca="1" ref="AL80" ca="1">INDIRECT(_xlfn.CONCAT(AL$4,"_d!",AL$1,$A80))</f>
        <v>1369.2108154296875</v>
      </c>
      <c r="AM80" s="19" cm="1">
        <f t="array" aca="1" ref="AM80" ca="1">INDIRECT(_xlfn.CONCAT(AM$4,"_d!",AM$1,$A80))</f>
        <v>1394.4136962890625</v>
      </c>
      <c r="AN80" s="19" cm="1">
        <f t="array" aca="1" ref="AN80" ca="1">INDIRECT(_xlfn.CONCAT(AN$4,"_d!",AN$1,$A80))</f>
        <v>1418.327392578125</v>
      </c>
      <c r="AO80" s="19" cm="1">
        <f t="array" aca="1" ref="AO80" ca="1">INDIRECT(_xlfn.CONCAT(AO$4,"_d!",AO$1,$A80))</f>
        <v>1435.276123046875</v>
      </c>
      <c r="AP80" s="19" cm="1">
        <f t="array" aca="1" ref="AP80" ca="1">INDIRECT(_xlfn.CONCAT(AP$4,"_d!",AP$1,$A80))</f>
        <v>1435.8292236328125</v>
      </c>
      <c r="AQ80" s="19" cm="1">
        <f t="array" aca="1" ref="AQ80" ca="1">INDIRECT(_xlfn.CONCAT(AQ$4,"_d!",AQ$1,$A80))</f>
        <v>1328.7373046875</v>
      </c>
      <c r="AR80" s="42">
        <f t="shared" ca="1" si="68"/>
        <v>1385.6156781306684</v>
      </c>
      <c r="AS80" s="19" cm="1">
        <f t="array" aca="1" ref="AS80" ca="1">INDIRECT(_xlfn.CONCAT(AS$4,"_d!",AS$1,$A80))</f>
        <v>1366.2315673828125</v>
      </c>
      <c r="AT80" s="19" cm="1">
        <f t="array" aca="1" ref="AT80" ca="1">INDIRECT(_xlfn.CONCAT(AT$4,"_d!",AT$1,$A80))</f>
        <v>1390.760009765625</v>
      </c>
      <c r="AU80" s="19" cm="1">
        <f t="array" aca="1" ref="AU80" ca="1">INDIRECT(_xlfn.CONCAT(AU$4,"_d!",AU$1,$A80))</f>
        <v>1413.047607421875</v>
      </c>
      <c r="AV80" s="19" cm="1">
        <f t="array" aca="1" ref="AV80" ca="1">INDIRECT(_xlfn.CONCAT(AV$4,"_d!",AV$1,$A80))</f>
        <v>1434.9891357421875</v>
      </c>
      <c r="AW80" s="19" cm="1">
        <f t="array" aca="1" ref="AW80" ca="1">INDIRECT(_xlfn.CONCAT(AW$4,"_d!",AW$1,$A80))</f>
        <v>1427.81298828125</v>
      </c>
      <c r="AX80" s="19" cm="1">
        <f t="array" aca="1" ref="AX80" ca="1">INDIRECT(_xlfn.CONCAT(AX$4,"_d!",AX$1,$A80))</f>
        <v>1326.6444091796875</v>
      </c>
      <c r="AY80" s="42">
        <f t="shared" ca="1" si="69"/>
        <v>1382.1087758635053</v>
      </c>
      <c r="AZ80" s="19" cm="1">
        <f t="array" aca="1" ref="AZ80" ca="1">INDIRECT(_xlfn.CONCAT(AZ$4,"_d!",AZ$1,$A80))</f>
        <v>1363.84912109375</v>
      </c>
      <c r="BA80" s="19" cm="1">
        <f t="array" aca="1" ref="BA80" ca="1">INDIRECT(_xlfn.CONCAT(BA$4,"_d!",BA$1,$A80))</f>
        <v>1391.6019287109375</v>
      </c>
      <c r="BB80" s="19" cm="1">
        <f t="array" aca="1" ref="BB80" ca="1">INDIRECT(_xlfn.CONCAT(BB$4,"_d!",BB$1,$A80))</f>
        <v>1407.9892578125</v>
      </c>
      <c r="BC80" s="19" cm="1">
        <f t="array" aca="1" ref="BC80" ca="1">INDIRECT(_xlfn.CONCAT(BC$4,"_d!",BC$1,$A80))</f>
        <v>1422.28759765625</v>
      </c>
      <c r="BD80" s="19" cm="1">
        <f t="array" aca="1" ref="BD80" ca="1">INDIRECT(_xlfn.CONCAT(BD$4,"_d!",BD$1,$A80))</f>
        <v>1434.1072998046875</v>
      </c>
      <c r="BE80" s="19" cm="1">
        <f t="array" aca="1" ref="BE80" ca="1">INDIRECT(_xlfn.CONCAT(BE$4,"_d!",BE$1,$A80))</f>
        <v>1332.853759765625</v>
      </c>
      <c r="BF80" s="42">
        <f t="shared" ca="1" si="70"/>
        <v>1381.1466632833067</v>
      </c>
      <c r="BG80" s="19" cm="1">
        <f t="array" aca="1" ref="BG80" ca="1">INDIRECT(_xlfn.CONCAT(BG$4,"_d!",BG$1,$A80))</f>
        <v>1355.9832763671875</v>
      </c>
      <c r="BH80" s="19" cm="1">
        <f t="array" aca="1" ref="BH80" ca="1">INDIRECT(_xlfn.CONCAT(BH$4,"_d!",BH$1,$A80))</f>
        <v>1385.229248046875</v>
      </c>
      <c r="BI80" s="19" cm="1">
        <f t="array" aca="1" ref="BI80" ca="1">INDIRECT(_xlfn.CONCAT(BI$4,"_d!",BI$1,$A80))</f>
        <v>1399.406982421875</v>
      </c>
      <c r="BJ80" s="19" cm="1">
        <f t="array" aca="1" ref="BJ80" ca="1">INDIRECT(_xlfn.CONCAT(BJ$4,"_d!",BJ$1,$A80))</f>
        <v>1414.67919921875</v>
      </c>
      <c r="BK80" s="19" cm="1">
        <f t="array" aca="1" ref="BK80" ca="1">INDIRECT(_xlfn.CONCAT(BK$4,"_d!",BK$1,$A80))</f>
        <v>1425.341064453125</v>
      </c>
      <c r="BL80" s="19" cm="1">
        <f t="array" aca="1" ref="BL80" ca="1">INDIRECT(_xlfn.CONCAT(BL$4,"_d!",BL$1,$A80))</f>
        <v>1327.2490234375</v>
      </c>
      <c r="BM80" s="42">
        <f t="shared" ca="1" si="71"/>
        <v>1373.8035886003079</v>
      </c>
      <c r="BN80" s="19" cm="1">
        <f t="array" aca="1" ref="BN80" ca="1">INDIRECT(_xlfn.CONCAT(BN$4,"_d!",BN$1,$A80))</f>
        <v>1348.5980224609375</v>
      </c>
      <c r="BO80" s="19" cm="1">
        <f t="array" aca="1" ref="BO80" ca="1">INDIRECT(_xlfn.CONCAT(BO$4,"_d!",BO$1,$A80))</f>
        <v>1378.58837890625</v>
      </c>
      <c r="BP80" s="19" cm="1">
        <f t="array" aca="1" ref="BP80" ca="1">INDIRECT(_xlfn.CONCAT(BP$4,"_d!",BP$1,$A80))</f>
        <v>1395.676513671875</v>
      </c>
      <c r="BQ80" s="19" cm="1">
        <f t="array" aca="1" ref="BQ80" ca="1">INDIRECT(_xlfn.CONCAT(BQ$4,"_d!",BQ$1,$A80))</f>
        <v>1435.377685546875</v>
      </c>
      <c r="BR80" s="19" cm="1">
        <f t="array" aca="1" ref="BR80" ca="1">INDIRECT(_xlfn.CONCAT(BR$4,"_d!",BR$1,$A80))</f>
        <v>1418.4893798828125</v>
      </c>
      <c r="BS80" s="19" cm="1">
        <f t="array" aca="1" ref="BS80" ca="1">INDIRECT(_xlfn.CONCAT(BS$4,"_d!",BS$1,$A80))</f>
        <v>1324.280029296875</v>
      </c>
      <c r="BT80" s="42">
        <f t="shared" ca="1" si="72"/>
        <v>1368.4715451973107</v>
      </c>
      <c r="BU80" s="42"/>
      <c r="BV80" s="45">
        <f t="shared" ca="1" si="73"/>
        <v>1399.6223757670832</v>
      </c>
      <c r="BW80" s="45">
        <f t="shared" ca="1" si="74"/>
        <v>1399.8732650103068</v>
      </c>
      <c r="BX80" s="45">
        <f t="shared" ca="1" si="75"/>
        <v>1386.7937440330725</v>
      </c>
      <c r="BY80" s="45">
        <f t="shared" ca="1" si="76"/>
        <v>1386.8636658128326</v>
      </c>
      <c r="BZ80" s="45">
        <f t="shared" ca="1" si="77"/>
        <v>1388.9054336616305</v>
      </c>
      <c r="CA80" s="45">
        <f t="shared" ca="1" si="78"/>
        <v>1385.6156781306684</v>
      </c>
      <c r="CB80" s="45">
        <f t="shared" ca="1" si="79"/>
        <v>1382.1087758635053</v>
      </c>
      <c r="CC80" s="45">
        <f t="shared" ca="1" si="80"/>
        <v>1381.1466632833067</v>
      </c>
      <c r="CD80" s="45">
        <f t="shared" ca="1" si="81"/>
        <v>1373.8035886003079</v>
      </c>
      <c r="CE80" s="45">
        <f t="shared" ca="1" si="82"/>
        <v>1368.4715451973107</v>
      </c>
      <c r="CF80" s="45" cm="1">
        <f t="array" aca="1" ref="CF80" ca="1">+SUMPRODUCT($BV$3:$CE$3/100,$BV80:$CE80)</f>
        <v>1382.0088075431038</v>
      </c>
      <c r="CG80" s="24"/>
      <c r="CH80" s="24">
        <f t="shared" ca="1" si="85"/>
        <v>8.0224918168628312E-2</v>
      </c>
      <c r="CI80" s="24">
        <f t="shared" ca="1" si="85"/>
        <v>7.918903793747889E-2</v>
      </c>
      <c r="CJ80" s="24">
        <f t="shared" ca="1" si="85"/>
        <v>7.8930124943034752E-2</v>
      </c>
      <c r="CK80" s="24">
        <f t="shared" ca="1" si="84"/>
        <v>7.7861763155954611E-2</v>
      </c>
      <c r="CL80" s="24">
        <f t="shared" ca="1" si="84"/>
        <v>7.7394325730423708E-2</v>
      </c>
      <c r="CM80" s="24">
        <f t="shared" ca="1" si="84"/>
        <v>7.8554780497161358E-2</v>
      </c>
      <c r="CN80" s="24">
        <f t="shared" ca="1" si="84"/>
        <v>7.6587133297997934E-2</v>
      </c>
      <c r="CO80" s="24">
        <f t="shared" ca="1" si="84"/>
        <v>7.6175428356243469E-2</v>
      </c>
      <c r="CP80" s="24">
        <f t="shared" ca="1" si="84"/>
        <v>7.6129336684541693E-2</v>
      </c>
      <c r="CQ80" s="24">
        <f t="shared" ca="1" si="50"/>
        <v>7.29331348556439E-2</v>
      </c>
      <c r="CR80" s="24">
        <f t="shared" ca="1" si="50"/>
        <v>7.6722780678901481E-2</v>
      </c>
      <c r="CS80" s="24">
        <f>+[1]NAC!AX81</f>
        <v>9.3460075657862518E-2</v>
      </c>
      <c r="CT80" s="24"/>
      <c r="CU80" s="24">
        <f t="shared" ca="1" si="52"/>
        <v>1.0520213094106934</v>
      </c>
      <c r="CV80" s="24">
        <f t="shared" ca="1" si="53"/>
        <v>1.0494701790482415</v>
      </c>
      <c r="CW80" s="24">
        <f t="shared" ca="1" si="54"/>
        <v>1.0452468089254667</v>
      </c>
      <c r="CX80" s="24">
        <f t="shared" ca="1" si="55"/>
        <v>1.0451616883634056</v>
      </c>
      <c r="CY80" s="24">
        <f t="shared" ca="1" si="56"/>
        <v>1.0442431153714677</v>
      </c>
      <c r="CZ80" s="24">
        <f t="shared" ca="1" si="57"/>
        <v>1.0441570339168744</v>
      </c>
      <c r="DA80" s="24">
        <f t="shared" ca="1" si="58"/>
        <v>1.0397940862243558</v>
      </c>
      <c r="DB80" s="24">
        <f t="shared" ca="1" si="59"/>
        <v>1.0412902011871963</v>
      </c>
      <c r="DC80" s="24">
        <f t="shared" ca="1" si="60"/>
        <v>1.0407394006965056</v>
      </c>
      <c r="DD80" s="24">
        <f t="shared" ca="1" si="61"/>
        <v>1.0398867913120955</v>
      </c>
      <c r="DE80" s="48">
        <f t="shared" ca="1" si="62"/>
        <v>1.0430768148227889</v>
      </c>
      <c r="DF80" s="48">
        <f>+[1]NAC!AG81</f>
        <v>1.0429651896009893</v>
      </c>
      <c r="DG80" s="24">
        <f t="shared" ca="1" si="49"/>
        <v>1.2134518098597891E-2</v>
      </c>
    </row>
    <row r="81" spans="1:111" x14ac:dyDescent="0.25">
      <c r="A81">
        <f t="shared" si="83"/>
        <v>108</v>
      </c>
      <c r="B81" s="35">
        <f>+NAC!A81</f>
        <v>45017</v>
      </c>
      <c r="C81" s="19" cm="1">
        <f t="array" aca="1" ref="C81" ca="1">INDIRECT(_xlfn.CONCAT(C$4,"_d!",C$1,$A81))</f>
        <v>1514.181396484375</v>
      </c>
      <c r="D81" s="19" cm="1">
        <f t="array" aca="1" ref="D81" ca="1">INDIRECT(_xlfn.CONCAT(D$4,"_d!",D$1,$A81))</f>
        <v>1529.90234375</v>
      </c>
      <c r="E81" s="19" cm="1">
        <f t="array" aca="1" ref="E81" ca="1">INDIRECT(_xlfn.CONCAT(E$4,"_d!",E$1,$A81))</f>
        <v>1553.3275146484375</v>
      </c>
      <c r="F81" s="19" cm="1">
        <f t="array" aca="1" ref="F81" ca="1">INDIRECT(_xlfn.CONCAT(F$4,"_d!",F$1,$A81))</f>
        <v>1577.68994140625</v>
      </c>
      <c r="G81" s="19" cm="1">
        <f t="array" aca="1" ref="G81" ca="1">INDIRECT(_xlfn.CONCAT(G$4,"_d!",G$1,$A81))</f>
        <v>1556.5750732421875</v>
      </c>
      <c r="H81" s="19" cm="1">
        <f t="array" aca="1" ref="H81" ca="1">INDIRECT(_xlfn.CONCAT(H$4,"_d!",H$1,$A81))</f>
        <v>1430.342041015625</v>
      </c>
      <c r="I81" s="42">
        <f t="shared" ca="1" si="63"/>
        <v>1522.5995823310577</v>
      </c>
      <c r="J81" s="19" cm="1">
        <f t="array" aca="1" ref="J81" ca="1">INDIRECT(_xlfn.CONCAT(J$4,"_d!",J$1,$A81))</f>
        <v>1513.720703125</v>
      </c>
      <c r="K81" s="19" cm="1">
        <f t="array" aca="1" ref="K81" ca="1">INDIRECT(_xlfn.CONCAT(K$4,"_d!",K$1,$A81))</f>
        <v>1530.323974609375</v>
      </c>
      <c r="L81" s="19" cm="1">
        <f t="array" aca="1" ref="L81" ca="1">INDIRECT(_xlfn.CONCAT(L$4,"_d!",L$1,$A81))</f>
        <v>1545.7457275390625</v>
      </c>
      <c r="M81" s="19" cm="1">
        <f t="array" aca="1" ref="M81" ca="1">INDIRECT(_xlfn.CONCAT(M$4,"_d!",M$1,$A81))</f>
        <v>1564.3564453125</v>
      </c>
      <c r="N81" s="19" cm="1">
        <f t="array" aca="1" ref="N81" ca="1">INDIRECT(_xlfn.CONCAT(N$4,"_d!",N$1,$A81))</f>
        <v>1550.3572998046875</v>
      </c>
      <c r="O81" s="19" cm="1">
        <f t="array" aca="1" ref="O81" ca="1">INDIRECT(_xlfn.CONCAT(O$4,"_d!",O$1,$A81))</f>
        <v>1439.9066162109375</v>
      </c>
      <c r="P81" s="42">
        <f t="shared" ca="1" si="64"/>
        <v>1521.5584175121253</v>
      </c>
      <c r="Q81" s="19" cm="1">
        <f t="array" aca="1" ref="Q81" ca="1">INDIRECT(_xlfn.CONCAT(Q$4,"_d!",Q$1,$A81))</f>
        <v>1494.0648193359375</v>
      </c>
      <c r="R81" s="19" cm="1">
        <f t="array" aca="1" ref="R81" ca="1">INDIRECT(_xlfn.CONCAT(R$4,"_d!",R$1,$A81))</f>
        <v>1509.46826171875</v>
      </c>
      <c r="S81" s="19" cm="1">
        <f t="array" aca="1" ref="S81" ca="1">INDIRECT(_xlfn.CONCAT(S$4,"_d!",S$1,$A81))</f>
        <v>1537.472412109375</v>
      </c>
      <c r="T81" s="19" cm="1">
        <f t="array" aca="1" ref="T81" ca="1">INDIRECT(_xlfn.CONCAT(T$4,"_d!",T$1,$A81))</f>
        <v>1569.8658447265625</v>
      </c>
      <c r="U81" s="19" cm="1">
        <f t="array" aca="1" ref="U81" ca="1">INDIRECT(_xlfn.CONCAT(U$4,"_d!",U$1,$A81))</f>
        <v>1545.781982421875</v>
      </c>
      <c r="V81" s="19" cm="1">
        <f t="array" aca="1" ref="V81" ca="1">INDIRECT(_xlfn.CONCAT(V$4,"_d!",V$1,$A81))</f>
        <v>1437.3857421875</v>
      </c>
      <c r="W81" s="42">
        <f t="shared" ca="1" si="65"/>
        <v>1505.4088317234007</v>
      </c>
      <c r="X81" s="19" cm="1">
        <f t="array" aca="1" ref="X81" ca="1">INDIRECT(_xlfn.CONCAT(X$4,"_d!",X$1,$A81))</f>
        <v>1485.610595703125</v>
      </c>
      <c r="Y81" s="19" cm="1">
        <f t="array" aca="1" ref="Y81" ca="1">INDIRECT(_xlfn.CONCAT(Y$4,"_d!",Y$1,$A81))</f>
        <v>1520.4029541015625</v>
      </c>
      <c r="Z81" s="19" cm="1">
        <f t="array" aca="1" ref="Z81" ca="1">INDIRECT(_xlfn.CONCAT(Z$4,"_d!",Z$1,$A81))</f>
        <v>1534.319091796875</v>
      </c>
      <c r="AA81" s="19" cm="1">
        <f t="array" aca="1" ref="AA81" ca="1">INDIRECT(_xlfn.CONCAT(AA$4,"_d!",AA$1,$A81))</f>
        <v>1557.3250732421875</v>
      </c>
      <c r="AB81" s="19" cm="1">
        <f t="array" aca="1" ref="AB81" ca="1">INDIRECT(_xlfn.CONCAT(AB$4,"_d!",AB$1,$A81))</f>
        <v>1545.3966064453125</v>
      </c>
      <c r="AC81" s="19" cm="1">
        <f t="array" aca="1" ref="AC81" ca="1">INDIRECT(_xlfn.CONCAT(AC$4,"_d!",AC$1,$A81))</f>
        <v>1436.847900390625</v>
      </c>
      <c r="AD81" s="42">
        <f t="shared" ca="1" si="66"/>
        <v>1504.4505415678673</v>
      </c>
      <c r="AE81" s="19" cm="1">
        <f t="array" aca="1" ref="AE81" ca="1">INDIRECT(_xlfn.CONCAT(AE$4,"_d!",AE$1,$A81))</f>
        <v>1495.797607421875</v>
      </c>
      <c r="AF81" s="19" cm="1">
        <f t="array" aca="1" ref="AF81" ca="1">INDIRECT(_xlfn.CONCAT(AF$4,"_d!",AF$1,$A81))</f>
        <v>1515.4034423828125</v>
      </c>
      <c r="AG81" s="19" cm="1">
        <f t="array" aca="1" ref="AG81" ca="1">INDIRECT(_xlfn.CONCAT(AG$4,"_d!",AG$1,$A81))</f>
        <v>1528.5782470703125</v>
      </c>
      <c r="AH81" s="19" cm="1">
        <f t="array" aca="1" ref="AH81" ca="1">INDIRECT(_xlfn.CONCAT(AH$4,"_d!",AH$1,$A81))</f>
        <v>1559.99609375</v>
      </c>
      <c r="AI81" s="19" cm="1">
        <f t="array" aca="1" ref="AI81" ca="1">INDIRECT(_xlfn.CONCAT(AI$4,"_d!",AI$1,$A81))</f>
        <v>1534.9605712890625</v>
      </c>
      <c r="AJ81" s="19" cm="1">
        <f t="array" aca="1" ref="AJ81" ca="1">INDIRECT(_xlfn.CONCAT(AJ$4,"_d!",AJ$1,$A81))</f>
        <v>1441.06494140625</v>
      </c>
      <c r="AK81" s="42">
        <f t="shared" ca="1" si="67"/>
        <v>1506.5466292926028</v>
      </c>
      <c r="AL81" s="19" cm="1">
        <f t="array" aca="1" ref="AL81" ca="1">INDIRECT(_xlfn.CONCAT(AL$4,"_d!",AL$1,$A81))</f>
        <v>1489.1092529296875</v>
      </c>
      <c r="AM81" s="19" cm="1">
        <f t="array" aca="1" ref="AM81" ca="1">INDIRECT(_xlfn.CONCAT(AM$4,"_d!",AM$1,$A81))</f>
        <v>1513.639892578125</v>
      </c>
      <c r="AN81" s="19" cm="1">
        <f t="array" aca="1" ref="AN81" ca="1">INDIRECT(_xlfn.CONCAT(AN$4,"_d!",AN$1,$A81))</f>
        <v>1526.0733642578125</v>
      </c>
      <c r="AO81" s="19" cm="1">
        <f t="array" aca="1" ref="AO81" ca="1">INDIRECT(_xlfn.CONCAT(AO$4,"_d!",AO$1,$A81))</f>
        <v>1555.4942626953125</v>
      </c>
      <c r="AP81" s="19" cm="1">
        <f t="array" aca="1" ref="AP81" ca="1">INDIRECT(_xlfn.CONCAT(AP$4,"_d!",AP$1,$A81))</f>
        <v>1538.6500244140625</v>
      </c>
      <c r="AQ81" s="19" cm="1">
        <f t="array" aca="1" ref="AQ81" ca="1">INDIRECT(_xlfn.CONCAT(AQ$4,"_d!",AQ$1,$A81))</f>
        <v>1436.7213134765625</v>
      </c>
      <c r="AR81" s="42">
        <f t="shared" ca="1" si="68"/>
        <v>1502.6428928006067</v>
      </c>
      <c r="AS81" s="19" cm="1">
        <f t="array" aca="1" ref="AS81" ca="1">INDIRECT(_xlfn.CONCAT(AS$4,"_d!",AS$1,$A81))</f>
        <v>1484.7498779296875</v>
      </c>
      <c r="AT81" s="19" cm="1">
        <f t="array" aca="1" ref="AT81" ca="1">INDIRECT(_xlfn.CONCAT(AT$4,"_d!",AT$1,$A81))</f>
        <v>1507.862548828125</v>
      </c>
      <c r="AU81" s="19" cm="1">
        <f t="array" aca="1" ref="AU81" ca="1">INDIRECT(_xlfn.CONCAT(AU$4,"_d!",AU$1,$A81))</f>
        <v>1519.9185791015625</v>
      </c>
      <c r="AV81" s="19" cm="1">
        <f t="array" aca="1" ref="AV81" ca="1">INDIRECT(_xlfn.CONCAT(AV$4,"_d!",AV$1,$A81))</f>
        <v>1550.974365234375</v>
      </c>
      <c r="AW81" s="19" cm="1">
        <f t="array" aca="1" ref="AW81" ca="1">INDIRECT(_xlfn.CONCAT(AW$4,"_d!",AW$1,$A81))</f>
        <v>1529.141845703125</v>
      </c>
      <c r="AX81" s="19" cm="1">
        <f t="array" aca="1" ref="AX81" ca="1">INDIRECT(_xlfn.CONCAT(AX$4,"_d!",AX$1,$A81))</f>
        <v>1433.740234375</v>
      </c>
      <c r="AY81" s="42">
        <f t="shared" ca="1" si="69"/>
        <v>1497.4484681410843</v>
      </c>
      <c r="AZ81" s="19" cm="1">
        <f t="array" aca="1" ref="AZ81" ca="1">INDIRECT(_xlfn.CONCAT(AZ$4,"_d!",AZ$1,$A81))</f>
        <v>1481.2918701171875</v>
      </c>
      <c r="BA81" s="19" cm="1">
        <f t="array" aca="1" ref="BA81" ca="1">INDIRECT(_xlfn.CONCAT(BA$4,"_d!",BA$1,$A81))</f>
        <v>1509.3765869140625</v>
      </c>
      <c r="BB81" s="19" cm="1">
        <f t="array" aca="1" ref="BB81" ca="1">INDIRECT(_xlfn.CONCAT(BB$4,"_d!",BB$1,$A81))</f>
        <v>1513.6861572265625</v>
      </c>
      <c r="BC81" s="19" cm="1">
        <f t="array" aca="1" ref="BC81" ca="1">INDIRECT(_xlfn.CONCAT(BC$4,"_d!",BC$1,$A81))</f>
        <v>1537.5023193359375</v>
      </c>
      <c r="BD81" s="19" cm="1">
        <f t="array" aca="1" ref="BD81" ca="1">INDIRECT(_xlfn.CONCAT(BD$4,"_d!",BD$1,$A81))</f>
        <v>1536.159423828125</v>
      </c>
      <c r="BE81" s="19" cm="1">
        <f t="array" aca="1" ref="BE81" ca="1">INDIRECT(_xlfn.CONCAT(BE$4,"_d!",BE$1,$A81))</f>
        <v>1438.313720703125</v>
      </c>
      <c r="BF81" s="42">
        <f t="shared" ca="1" si="70"/>
        <v>1496.0618894178147</v>
      </c>
      <c r="BG81" s="19" cm="1">
        <f t="array" aca="1" ref="BG81" ca="1">INDIRECT(_xlfn.CONCAT(BG$4,"_d!",BG$1,$A81))</f>
        <v>1470.903564453125</v>
      </c>
      <c r="BH81" s="19" cm="1">
        <f t="array" aca="1" ref="BH81" ca="1">INDIRECT(_xlfn.CONCAT(BH$4,"_d!",BH$1,$A81))</f>
        <v>1500.553955078125</v>
      </c>
      <c r="BI81" s="19" cm="1">
        <f t="array" aca="1" ref="BI81" ca="1">INDIRECT(_xlfn.CONCAT(BI$4,"_d!",BI$1,$A81))</f>
        <v>1503.599853515625</v>
      </c>
      <c r="BJ81" s="19" cm="1">
        <f t="array" aca="1" ref="BJ81" ca="1">INDIRECT(_xlfn.CONCAT(BJ$4,"_d!",BJ$1,$A81))</f>
        <v>1528.1376953125</v>
      </c>
      <c r="BK81" s="19" cm="1">
        <f t="array" aca="1" ref="BK81" ca="1">INDIRECT(_xlfn.CONCAT(BK$4,"_d!",BK$1,$A81))</f>
        <v>1525.9295654296875</v>
      </c>
      <c r="BL81" s="19" cm="1">
        <f t="array" aca="1" ref="BL81" ca="1">INDIRECT(_xlfn.CONCAT(BL$4,"_d!",BL$1,$A81))</f>
        <v>1431.7398681640625</v>
      </c>
      <c r="BM81" s="42">
        <f t="shared" ca="1" si="71"/>
        <v>1486.4868817415929</v>
      </c>
      <c r="BN81" s="19" cm="1">
        <f t="array" aca="1" ref="BN81" ca="1">INDIRECT(_xlfn.CONCAT(BN$4,"_d!",BN$1,$A81))</f>
        <v>1461.2684326171875</v>
      </c>
      <c r="BO81" s="19" cm="1">
        <f t="array" aca="1" ref="BO81" ca="1">INDIRECT(_xlfn.CONCAT(BO$4,"_d!",BO$1,$A81))</f>
        <v>1492.3782958984375</v>
      </c>
      <c r="BP81" s="19" cm="1">
        <f t="array" aca="1" ref="BP81" ca="1">INDIRECT(_xlfn.CONCAT(BP$4,"_d!",BP$1,$A81))</f>
        <v>1498.91015625</v>
      </c>
      <c r="BQ81" s="19" cm="1">
        <f t="array" aca="1" ref="BQ81" ca="1">INDIRECT(_xlfn.CONCAT(BQ$4,"_d!",BQ$1,$A81))</f>
        <v>1554.5595703125</v>
      </c>
      <c r="BR81" s="19" cm="1">
        <f t="array" aca="1" ref="BR81" ca="1">INDIRECT(_xlfn.CONCAT(BR$4,"_d!",BR$1,$A81))</f>
        <v>1515.69287109375</v>
      </c>
      <c r="BS81" s="19" cm="1">
        <f t="array" aca="1" ref="BS81" ca="1">INDIRECT(_xlfn.CONCAT(BS$4,"_d!",BS$1,$A81))</f>
        <v>1428.0208740234375</v>
      </c>
      <c r="BT81" s="42">
        <f t="shared" ca="1" si="72"/>
        <v>1479.6082925400187</v>
      </c>
      <c r="BU81" s="42"/>
      <c r="BV81" s="45">
        <f t="shared" ca="1" si="73"/>
        <v>1522.5995823310577</v>
      </c>
      <c r="BW81" s="45">
        <f t="shared" ca="1" si="74"/>
        <v>1521.5584175121253</v>
      </c>
      <c r="BX81" s="45">
        <f t="shared" ca="1" si="75"/>
        <v>1505.4088317234007</v>
      </c>
      <c r="BY81" s="45">
        <f t="shared" ca="1" si="76"/>
        <v>1504.4505415678673</v>
      </c>
      <c r="BZ81" s="45">
        <f t="shared" ca="1" si="77"/>
        <v>1506.5466292926028</v>
      </c>
      <c r="CA81" s="45">
        <f t="shared" ca="1" si="78"/>
        <v>1502.6428928006067</v>
      </c>
      <c r="CB81" s="45">
        <f t="shared" ca="1" si="79"/>
        <v>1497.4484681410843</v>
      </c>
      <c r="CC81" s="45">
        <f t="shared" ca="1" si="80"/>
        <v>1496.0618894178147</v>
      </c>
      <c r="CD81" s="45">
        <f t="shared" ca="1" si="81"/>
        <v>1486.4868817415929</v>
      </c>
      <c r="CE81" s="45">
        <f t="shared" ca="1" si="82"/>
        <v>1479.6082925400187</v>
      </c>
      <c r="CF81" s="45" cm="1">
        <f t="array" aca="1" ref="CF81" ca="1">+SUMPRODUCT($BV$3:$CE$3/100,$BV81:$CE81)</f>
        <v>1497.7704363455503</v>
      </c>
      <c r="CG81" s="24"/>
      <c r="CH81" s="24">
        <f t="shared" ca="1" si="85"/>
        <v>8.786456167977108E-2</v>
      </c>
      <c r="CI81" s="24">
        <f t="shared" ca="1" si="85"/>
        <v>8.6925835033303978E-2</v>
      </c>
      <c r="CJ81" s="24">
        <f t="shared" ca="1" si="85"/>
        <v>8.5531888358085562E-2</v>
      </c>
      <c r="CK81" s="24">
        <f t="shared" ca="1" si="84"/>
        <v>8.4786182415499178E-2</v>
      </c>
      <c r="CL81" s="24">
        <f t="shared" ca="1" si="84"/>
        <v>8.4700651880113886E-2</v>
      </c>
      <c r="CM81" s="24">
        <f t="shared" ca="1" si="84"/>
        <v>8.4458639229471943E-2</v>
      </c>
      <c r="CN81" s="24">
        <f t="shared" ca="1" si="84"/>
        <v>8.3451964340156781E-2</v>
      </c>
      <c r="CO81" s="24">
        <f t="shared" ca="1" si="84"/>
        <v>8.3202768532436577E-2</v>
      </c>
      <c r="CP81" s="24">
        <f t="shared" ca="1" si="84"/>
        <v>8.2022855433135033E-2</v>
      </c>
      <c r="CQ81" s="24">
        <f t="shared" ca="1" si="50"/>
        <v>8.1212318760112812E-2</v>
      </c>
      <c r="CR81" s="24">
        <f t="shared" ca="1" si="50"/>
        <v>8.3763307564040934E-2</v>
      </c>
      <c r="CS81" s="24">
        <f>+[1]NAC!AX82</f>
        <v>0.10148241710511896</v>
      </c>
      <c r="CT81" s="24"/>
      <c r="CU81" s="24">
        <f t="shared" ref="CU81:CU95" ca="1" si="86">+BV81/BV69-1</f>
        <v>1.1044826385824544</v>
      </c>
      <c r="CV81" s="24">
        <f t="shared" ref="CV81:CV95" ca="1" si="87">+BW81/BW69-1</f>
        <v>1.0996277923392448</v>
      </c>
      <c r="CW81" s="24">
        <f t="shared" ref="CW81:CW95" ca="1" si="88">+BX81/BX69-1</f>
        <v>1.0937516493697608</v>
      </c>
      <c r="CX81" s="24">
        <f t="shared" ref="CX81:CX95" ca="1" si="89">+BY81/BY69-1</f>
        <v>1.0925264768468663</v>
      </c>
      <c r="CY81" s="24">
        <f t="shared" ref="CY81:CY95" ca="1" si="90">+BZ81/BZ69-1</f>
        <v>1.090653482922713</v>
      </c>
      <c r="CZ81" s="24">
        <f t="shared" ref="CZ81:CZ95" ca="1" si="91">+CA81/CA69-1</f>
        <v>1.0906051969331854</v>
      </c>
      <c r="DA81" s="24">
        <f t="shared" ref="DA81:DA95" ca="1" si="92">+CB81/CB69-1</f>
        <v>1.0840840906668308</v>
      </c>
      <c r="DB81" s="24">
        <f t="shared" ref="DB81:DB95" ca="1" si="93">+CC81/CC69-1</f>
        <v>1.0851721288270721</v>
      </c>
      <c r="DC81" s="24">
        <f t="shared" ref="DC81:DC95" ca="1" si="94">+CD81/CD69-1</f>
        <v>1.0832636043189758</v>
      </c>
      <c r="DD81" s="24">
        <f t="shared" ref="DD81:DD95" ca="1" si="95">+CE81/CE69-1</f>
        <v>1.0805206736089952</v>
      </c>
      <c r="DE81" s="48">
        <f t="shared" ref="DE81:DE95" ca="1" si="96">+CF81/CF69-1</f>
        <v>1.0882071871372481</v>
      </c>
      <c r="DF81" s="48">
        <f>+[1]NAC!AG82</f>
        <v>1.0883405987029038</v>
      </c>
      <c r="DG81" s="24">
        <f t="shared" ca="1" si="49"/>
        <v>2.396196497345926E-2</v>
      </c>
    </row>
    <row r="82" spans="1:111" x14ac:dyDescent="0.25">
      <c r="A82">
        <f t="shared" si="83"/>
        <v>109</v>
      </c>
      <c r="B82" s="35">
        <f>+NAC!A82</f>
        <v>45047</v>
      </c>
      <c r="C82" s="19" cm="1">
        <f t="array" aca="1" ref="C82" ca="1">INDIRECT(_xlfn.CONCAT(C$4,"_d!",C$1,$A82))</f>
        <v>1626.7872314453125</v>
      </c>
      <c r="D82" s="19" cm="1">
        <f t="array" aca="1" ref="D82" ca="1">INDIRECT(_xlfn.CONCAT(D$4,"_d!",D$1,$A82))</f>
        <v>1640.584716796875</v>
      </c>
      <c r="E82" s="19" cm="1">
        <f t="array" aca="1" ref="E82" ca="1">INDIRECT(_xlfn.CONCAT(E$4,"_d!",E$1,$A82))</f>
        <v>1676.5833740234375</v>
      </c>
      <c r="F82" s="19" cm="1">
        <f t="array" aca="1" ref="F82" ca="1">INDIRECT(_xlfn.CONCAT(F$4,"_d!",F$1,$A82))</f>
        <v>1690.00439453125</v>
      </c>
      <c r="G82" s="19" cm="1">
        <f t="array" aca="1" ref="G82" ca="1">INDIRECT(_xlfn.CONCAT(G$4,"_d!",G$1,$A82))</f>
        <v>1670.4227294921875</v>
      </c>
      <c r="H82" s="19" cm="1">
        <f t="array" aca="1" ref="H82" ca="1">INDIRECT(_xlfn.CONCAT(H$4,"_d!",H$1,$A82))</f>
        <v>1533.73486328125</v>
      </c>
      <c r="I82" s="42">
        <f t="shared" ca="1" si="63"/>
        <v>1634.9018262758259</v>
      </c>
      <c r="J82" s="19" cm="1">
        <f t="array" aca="1" ref="J82" ca="1">INDIRECT(_xlfn.CONCAT(J$4,"_d!",J$1,$A82))</f>
        <v>1626.66796875</v>
      </c>
      <c r="K82" s="19" cm="1">
        <f t="array" aca="1" ref="K82" ca="1">INDIRECT(_xlfn.CONCAT(K$4,"_d!",K$1,$A82))</f>
        <v>1643.029296875</v>
      </c>
      <c r="L82" s="19" cm="1">
        <f t="array" aca="1" ref="L82" ca="1">INDIRECT(_xlfn.CONCAT(L$4,"_d!",L$1,$A82))</f>
        <v>1668.0679931640625</v>
      </c>
      <c r="M82" s="19" cm="1">
        <f t="array" aca="1" ref="M82" ca="1">INDIRECT(_xlfn.CONCAT(M$4,"_d!",M$1,$A82))</f>
        <v>1676.60302734375</v>
      </c>
      <c r="N82" s="19" cm="1">
        <f t="array" aca="1" ref="N82" ca="1">INDIRECT(_xlfn.CONCAT(N$4,"_d!",N$1,$A82))</f>
        <v>1665.9053955078125</v>
      </c>
      <c r="O82" s="19" cm="1">
        <f t="array" aca="1" ref="O82" ca="1">INDIRECT(_xlfn.CONCAT(O$4,"_d!",O$1,$A82))</f>
        <v>1543.8616943359375</v>
      </c>
      <c r="P82" s="42">
        <f t="shared" ca="1" si="64"/>
        <v>1634.7297475028076</v>
      </c>
      <c r="Q82" s="19" cm="1">
        <f t="array" aca="1" ref="Q82" ca="1">INDIRECT(_xlfn.CONCAT(Q$4,"_d!",Q$1,$A82))</f>
        <v>1607.6973876953125</v>
      </c>
      <c r="R82" s="19" cm="1">
        <f t="array" aca="1" ref="R82" ca="1">INDIRECT(_xlfn.CONCAT(R$4,"_d!",R$1,$A82))</f>
        <v>1623.05029296875</v>
      </c>
      <c r="S82" s="19" cm="1">
        <f t="array" aca="1" ref="S82" ca="1">INDIRECT(_xlfn.CONCAT(S$4,"_d!",S$1,$A82))</f>
        <v>1659.5347900390625</v>
      </c>
      <c r="T82" s="19" cm="1">
        <f t="array" aca="1" ref="T82" ca="1">INDIRECT(_xlfn.CONCAT(T$4,"_d!",T$1,$A82))</f>
        <v>1681.5665283203125</v>
      </c>
      <c r="U82" s="19" cm="1">
        <f t="array" aca="1" ref="U82" ca="1">INDIRECT(_xlfn.CONCAT(U$4,"_d!",U$1,$A82))</f>
        <v>1660.78857421875</v>
      </c>
      <c r="V82" s="19" cm="1">
        <f t="array" aca="1" ref="V82" ca="1">INDIRECT(_xlfn.CONCAT(V$4,"_d!",V$1,$A82))</f>
        <v>1541.5711669921875</v>
      </c>
      <c r="W82" s="42">
        <f t="shared" ca="1" si="65"/>
        <v>1619.1006701936703</v>
      </c>
      <c r="X82" s="19" cm="1">
        <f t="array" aca="1" ref="X82" ca="1">INDIRECT(_xlfn.CONCAT(X$4,"_d!",X$1,$A82))</f>
        <v>1599.8812255859375</v>
      </c>
      <c r="Y82" s="19" cm="1">
        <f t="array" aca="1" ref="Y82" ca="1">INDIRECT(_xlfn.CONCAT(Y$4,"_d!",Y$1,$A82))</f>
        <v>1635.1214599609375</v>
      </c>
      <c r="Z82" s="19" cm="1">
        <f t="array" aca="1" ref="Z82" ca="1">INDIRECT(_xlfn.CONCAT(Z$4,"_d!",Z$1,$A82))</f>
        <v>1655.6943359375</v>
      </c>
      <c r="AA82" s="19" cm="1">
        <f t="array" aca="1" ref="AA82" ca="1">INDIRECT(_xlfn.CONCAT(AA$4,"_d!",AA$1,$A82))</f>
        <v>1671.6397705078125</v>
      </c>
      <c r="AB82" s="19" cm="1">
        <f t="array" aca="1" ref="AB82" ca="1">INDIRECT(_xlfn.CONCAT(AB$4,"_d!",AB$1,$A82))</f>
        <v>1660.8525390625</v>
      </c>
      <c r="AC82" s="19" cm="1">
        <f t="array" aca="1" ref="AC82" ca="1">INDIRECT(_xlfn.CONCAT(AC$4,"_d!",AC$1,$A82))</f>
        <v>1540.8348388671875</v>
      </c>
      <c r="AD82" s="42">
        <f t="shared" ca="1" si="66"/>
        <v>1618.8683890869852</v>
      </c>
      <c r="AE82" s="19" cm="1">
        <f t="array" aca="1" ref="AE82" ca="1">INDIRECT(_xlfn.CONCAT(AE$4,"_d!",AE$1,$A82))</f>
        <v>1610.7738037109375</v>
      </c>
      <c r="AF82" s="19" cm="1">
        <f t="array" aca="1" ref="AF82" ca="1">INDIRECT(_xlfn.CONCAT(AF$4,"_d!",AF$1,$A82))</f>
        <v>1631.91455078125</v>
      </c>
      <c r="AG82" s="19" cm="1">
        <f t="array" aca="1" ref="AG82" ca="1">INDIRECT(_xlfn.CONCAT(AG$4,"_d!",AG$1,$A82))</f>
        <v>1649.264404296875</v>
      </c>
      <c r="AH82" s="19" cm="1">
        <f t="array" aca="1" ref="AH82" ca="1">INDIRECT(_xlfn.CONCAT(AH$4,"_d!",AH$1,$A82))</f>
        <v>1671.115478515625</v>
      </c>
      <c r="AI82" s="19" cm="1">
        <f t="array" aca="1" ref="AI82" ca="1">INDIRECT(_xlfn.CONCAT(AI$4,"_d!",AI$1,$A82))</f>
        <v>1649.6251220703125</v>
      </c>
      <c r="AJ82" s="19" cm="1">
        <f t="array" aca="1" ref="AJ82" ca="1">INDIRECT(_xlfn.CONCAT(AJ$4,"_d!",AJ$1,$A82))</f>
        <v>1546.3726806640625</v>
      </c>
      <c r="AK82" s="42">
        <f t="shared" ca="1" si="67"/>
        <v>1621.6917641580433</v>
      </c>
      <c r="AL82" s="19" cm="1">
        <f t="array" aca="1" ref="AL82" ca="1">INDIRECT(_xlfn.CONCAT(AL$4,"_d!",AL$1,$A82))</f>
        <v>1603.3466796875</v>
      </c>
      <c r="AM82" s="19" cm="1">
        <f t="array" aca="1" ref="AM82" ca="1">INDIRECT(_xlfn.CONCAT(AM$4,"_d!",AM$1,$A82))</f>
        <v>1629.8466796875</v>
      </c>
      <c r="AN82" s="19" cm="1">
        <f t="array" aca="1" ref="AN82" ca="1">INDIRECT(_xlfn.CONCAT(AN$4,"_d!",AN$1,$A82))</f>
        <v>1647.4105224609375</v>
      </c>
      <c r="AO82" s="19" cm="1">
        <f t="array" aca="1" ref="AO82" ca="1">INDIRECT(_xlfn.CONCAT(AO$4,"_d!",AO$1,$A82))</f>
        <v>1669.1373291015625</v>
      </c>
      <c r="AP82" s="19" cm="1">
        <f t="array" aca="1" ref="AP82" ca="1">INDIRECT(_xlfn.CONCAT(AP$4,"_d!",AP$1,$A82))</f>
        <v>1654.4066162109375</v>
      </c>
      <c r="AQ82" s="19" cm="1">
        <f t="array" aca="1" ref="AQ82" ca="1">INDIRECT(_xlfn.CONCAT(AQ$4,"_d!",AQ$1,$A82))</f>
        <v>1543.295654296875</v>
      </c>
      <c r="AR82" s="42">
        <f t="shared" ca="1" si="68"/>
        <v>1617.669220549609</v>
      </c>
      <c r="AS82" s="19" cm="1">
        <f t="array" aca="1" ref="AS82" ca="1">INDIRECT(_xlfn.CONCAT(AS$4,"_d!",AS$1,$A82))</f>
        <v>1601.133544921875</v>
      </c>
      <c r="AT82" s="19" cm="1">
        <f t="array" aca="1" ref="AT82" ca="1">INDIRECT(_xlfn.CONCAT(AT$4,"_d!",AT$1,$A82))</f>
        <v>1625.0308837890625</v>
      </c>
      <c r="AU82" s="19" cm="1">
        <f t="array" aca="1" ref="AU82" ca="1">INDIRECT(_xlfn.CONCAT(AU$4,"_d!",AU$1,$A82))</f>
        <v>1640.934326171875</v>
      </c>
      <c r="AV82" s="19" cm="1">
        <f t="array" aca="1" ref="AV82" ca="1">INDIRECT(_xlfn.CONCAT(AV$4,"_d!",AV$1,$A82))</f>
        <v>1664.175048828125</v>
      </c>
      <c r="AW82" s="19" cm="1">
        <f t="array" aca="1" ref="AW82" ca="1">INDIRECT(_xlfn.CONCAT(AW$4,"_d!",AW$1,$A82))</f>
        <v>1642.802490234375</v>
      </c>
      <c r="AX82" s="19" cm="1">
        <f t="array" aca="1" ref="AX82" ca="1">INDIRECT(_xlfn.CONCAT(AX$4,"_d!",AX$1,$A82))</f>
        <v>1538.35791015625</v>
      </c>
      <c r="AY82" s="42">
        <f t="shared" ca="1" si="69"/>
        <v>1613.43520278403</v>
      </c>
      <c r="AZ82" s="19" cm="1">
        <f t="array" aca="1" ref="AZ82" ca="1">INDIRECT(_xlfn.CONCAT(AZ$4,"_d!",AZ$1,$A82))</f>
        <v>1598.4197998046875</v>
      </c>
      <c r="BA82" s="19" cm="1">
        <f t="array" aca="1" ref="BA82" ca="1">INDIRECT(_xlfn.CONCAT(BA$4,"_d!",BA$1,$A82))</f>
        <v>1627.422119140625</v>
      </c>
      <c r="BB82" s="19" cm="1">
        <f t="array" aca="1" ref="BB82" ca="1">INDIRECT(_xlfn.CONCAT(BB$4,"_d!",BB$1,$A82))</f>
        <v>1634.09375</v>
      </c>
      <c r="BC82" s="19" cm="1">
        <f t="array" aca="1" ref="BC82" ca="1">INDIRECT(_xlfn.CONCAT(BC$4,"_d!",BC$1,$A82))</f>
        <v>1651.56982421875</v>
      </c>
      <c r="BD82" s="19" cm="1">
        <f t="array" aca="1" ref="BD82" ca="1">INDIRECT(_xlfn.CONCAT(BD$4,"_d!",BD$1,$A82))</f>
        <v>1650.1097412109375</v>
      </c>
      <c r="BE82" s="19" cm="1">
        <f t="array" aca="1" ref="BE82" ca="1">INDIRECT(_xlfn.CONCAT(BE$4,"_d!",BE$1,$A82))</f>
        <v>1544.6368408203125</v>
      </c>
      <c r="BF82" s="42">
        <f t="shared" ca="1" si="70"/>
        <v>1612.76761391232</v>
      </c>
      <c r="BG82" s="19" cm="1">
        <f t="array" aca="1" ref="BG82" ca="1">INDIRECT(_xlfn.CONCAT(BG$4,"_d!",BG$1,$A82))</f>
        <v>1587.736083984375</v>
      </c>
      <c r="BH82" s="19" cm="1">
        <f t="array" aca="1" ref="BH82" ca="1">INDIRECT(_xlfn.CONCAT(BH$4,"_d!",BH$1,$A82))</f>
        <v>1620.927734375</v>
      </c>
      <c r="BI82" s="19" cm="1">
        <f t="array" aca="1" ref="BI82" ca="1">INDIRECT(_xlfn.CONCAT(BI$4,"_d!",BI$1,$A82))</f>
        <v>1623.481201171875</v>
      </c>
      <c r="BJ82" s="19" cm="1">
        <f t="array" aca="1" ref="BJ82" ca="1">INDIRECT(_xlfn.CONCAT(BJ$4,"_d!",BJ$1,$A82))</f>
        <v>1641.8427734375</v>
      </c>
      <c r="BK82" s="19" cm="1">
        <f t="array" aca="1" ref="BK82" ca="1">INDIRECT(_xlfn.CONCAT(BK$4,"_d!",BK$1,$A82))</f>
        <v>1640.953857421875</v>
      </c>
      <c r="BL82" s="19" cm="1">
        <f t="array" aca="1" ref="BL82" ca="1">INDIRECT(_xlfn.CONCAT(BL$4,"_d!",BL$1,$A82))</f>
        <v>1537.283935546875</v>
      </c>
      <c r="BM82" s="42">
        <f t="shared" ca="1" si="71"/>
        <v>1603.7858445302747</v>
      </c>
      <c r="BN82" s="19" cm="1">
        <f t="array" aca="1" ref="BN82" ca="1">INDIRECT(_xlfn.CONCAT(BN$4,"_d!",BN$1,$A82))</f>
        <v>1580.885498046875</v>
      </c>
      <c r="BO82" s="19" cm="1">
        <f t="array" aca="1" ref="BO82" ca="1">INDIRECT(_xlfn.CONCAT(BO$4,"_d!",BO$1,$A82))</f>
        <v>1613.5465087890625</v>
      </c>
      <c r="BP82" s="19" cm="1">
        <f t="array" aca="1" ref="BP82" ca="1">INDIRECT(_xlfn.CONCAT(BP$4,"_d!",BP$1,$A82))</f>
        <v>1618.425048828125</v>
      </c>
      <c r="BQ82" s="19" cm="1">
        <f t="array" aca="1" ref="BQ82" ca="1">INDIRECT(_xlfn.CONCAT(BQ$4,"_d!",BQ$1,$A82))</f>
        <v>1669.2529296875</v>
      </c>
      <c r="BR82" s="19" cm="1">
        <f t="array" aca="1" ref="BR82" ca="1">INDIRECT(_xlfn.CONCAT(BR$4,"_d!",BR$1,$A82))</f>
        <v>1629.4505615234375</v>
      </c>
      <c r="BS82" s="19" cm="1">
        <f t="array" aca="1" ref="BS82" ca="1">INDIRECT(_xlfn.CONCAT(BS$4,"_d!",BS$1,$A82))</f>
        <v>1535.351318359375</v>
      </c>
      <c r="BT82" s="42">
        <f t="shared" ca="1" si="72"/>
        <v>1598.4205141085815</v>
      </c>
      <c r="BU82" s="42"/>
      <c r="BV82" s="45">
        <f t="shared" ca="1" si="73"/>
        <v>1634.9018262758259</v>
      </c>
      <c r="BW82" s="45">
        <f t="shared" ca="1" si="74"/>
        <v>1634.7297475028076</v>
      </c>
      <c r="BX82" s="45">
        <f t="shared" ca="1" si="75"/>
        <v>1619.1006701936703</v>
      </c>
      <c r="BY82" s="45">
        <f t="shared" ca="1" si="76"/>
        <v>1618.8683890869852</v>
      </c>
      <c r="BZ82" s="45">
        <f t="shared" ca="1" si="77"/>
        <v>1621.6917641580433</v>
      </c>
      <c r="CA82" s="45">
        <f t="shared" ca="1" si="78"/>
        <v>1617.669220549609</v>
      </c>
      <c r="CB82" s="45">
        <f t="shared" ca="1" si="79"/>
        <v>1613.43520278403</v>
      </c>
      <c r="CC82" s="45">
        <f t="shared" ca="1" si="80"/>
        <v>1612.76761391232</v>
      </c>
      <c r="CD82" s="45">
        <f t="shared" ca="1" si="81"/>
        <v>1603.7858445302747</v>
      </c>
      <c r="CE82" s="45">
        <f t="shared" ca="1" si="82"/>
        <v>1598.4205141085815</v>
      </c>
      <c r="CF82" s="45" cm="1">
        <f t="array" aca="1" ref="CF82" ca="1">+SUMPRODUCT($BV$3:$CE$3/100,$BV82:$CE82)</f>
        <v>1613.6832463901665</v>
      </c>
      <c r="CG82" s="24"/>
      <c r="CH82" s="24">
        <f t="shared" ca="1" si="85"/>
        <v>7.375691235435422E-2</v>
      </c>
      <c r="CI82" s="24">
        <f t="shared" ca="1" si="85"/>
        <v>7.4378563904057504E-2</v>
      </c>
      <c r="CJ82" s="24">
        <f t="shared" ca="1" si="85"/>
        <v>7.5522234275797739E-2</v>
      </c>
      <c r="CK82" s="24">
        <f t="shared" ca="1" si="84"/>
        <v>7.6052913909603781E-2</v>
      </c>
      <c r="CL82" s="24">
        <f t="shared" ca="1" si="84"/>
        <v>7.6429851308025487E-2</v>
      </c>
      <c r="CM82" s="24">
        <f t="shared" ca="1" si="84"/>
        <v>7.6549344025856891E-2</v>
      </c>
      <c r="CN82" s="24">
        <f t="shared" ca="1" si="84"/>
        <v>7.7456244478937064E-2</v>
      </c>
      <c r="CO82" s="24">
        <f t="shared" ca="1" si="84"/>
        <v>7.8008620712824106E-2</v>
      </c>
      <c r="CP82" s="24">
        <f t="shared" ca="1" si="84"/>
        <v>7.8910190348435716E-2</v>
      </c>
      <c r="CQ82" s="24">
        <f t="shared" ca="1" si="50"/>
        <v>8.0299780805229037E-2</v>
      </c>
      <c r="CR82" s="24">
        <f t="shared" ca="1" si="50"/>
        <v>7.7390237670490469E-2</v>
      </c>
      <c r="CS82" s="24">
        <f>+[1]NAC!AX83</f>
        <v>5.805917685766282E-2</v>
      </c>
      <c r="CT82" s="24"/>
      <c r="CU82" s="24">
        <f t="shared" ca="1" si="86"/>
        <v>1.1546180538976079</v>
      </c>
      <c r="CV82" s="24">
        <f t="shared" ca="1" si="87"/>
        <v>1.149400713791171</v>
      </c>
      <c r="CW82" s="24">
        <f t="shared" ca="1" si="88"/>
        <v>1.1457268145127442</v>
      </c>
      <c r="CX82" s="24">
        <f t="shared" ca="1" si="89"/>
        <v>1.1440537225287226</v>
      </c>
      <c r="CY82" s="24">
        <f t="shared" ca="1" si="90"/>
        <v>1.1428531912919957</v>
      </c>
      <c r="CZ82" s="24">
        <f t="shared" ca="1" si="91"/>
        <v>1.1432585256812584</v>
      </c>
      <c r="DA82" s="24">
        <f t="shared" ca="1" si="92"/>
        <v>1.1371752579050298</v>
      </c>
      <c r="DB82" s="24">
        <f t="shared" ca="1" si="93"/>
        <v>1.1385207701438924</v>
      </c>
      <c r="DC82" s="24">
        <f t="shared" ca="1" si="94"/>
        <v>1.1380120878131978</v>
      </c>
      <c r="DD82" s="24">
        <f t="shared" ca="1" si="95"/>
        <v>1.1364883039507778</v>
      </c>
      <c r="DE82" s="48">
        <f t="shared" ca="1" si="96"/>
        <v>1.1413645540144399</v>
      </c>
      <c r="DF82" s="48">
        <f>+[1]NAC!AG83</f>
        <v>1.1424628923702809</v>
      </c>
      <c r="DG82" s="24">
        <f t="shared" ref="DG82:DG95" ca="1" si="97">+CU82-DD82</f>
        <v>1.8129749946830032E-2</v>
      </c>
    </row>
    <row r="83" spans="1:111" x14ac:dyDescent="0.25">
      <c r="A83">
        <f t="shared" si="83"/>
        <v>110</v>
      </c>
      <c r="B83" s="35">
        <f>+NAC!A83</f>
        <v>45078</v>
      </c>
      <c r="C83" s="19" cm="1">
        <f t="array" aca="1" ref="C83" ca="1">INDIRECT(_xlfn.CONCAT(C$4,"_d!",C$1,$A83))</f>
        <v>1710.6842041015625</v>
      </c>
      <c r="D83" s="19" cm="1">
        <f t="array" aca="1" ref="D83" ca="1">INDIRECT(_xlfn.CONCAT(D$4,"_d!",D$1,$A83))</f>
        <v>1729.5537109375</v>
      </c>
      <c r="E83" s="19" cm="1">
        <f t="array" aca="1" ref="E83" ca="1">INDIRECT(_xlfn.CONCAT(E$4,"_d!",E$1,$A83))</f>
        <v>1784.127197265625</v>
      </c>
      <c r="F83" s="19" cm="1">
        <f t="array" aca="1" ref="F83" ca="1">INDIRECT(_xlfn.CONCAT(F$4,"_d!",F$1,$A83))</f>
        <v>1800.945068359375</v>
      </c>
      <c r="G83" s="19" cm="1">
        <f t="array" aca="1" ref="G83" ca="1">INDIRECT(_xlfn.CONCAT(G$4,"_d!",G$1,$A83))</f>
        <v>1753.3248291015625</v>
      </c>
      <c r="H83" s="19" cm="1">
        <f t="array" aca="1" ref="H83" ca="1">INDIRECT(_xlfn.CONCAT(H$4,"_d!",H$1,$A83))</f>
        <v>1638.5478515625</v>
      </c>
      <c r="I83" s="42">
        <f t="shared" ca="1" si="63"/>
        <v>1724.6128004533286</v>
      </c>
      <c r="J83" s="19" cm="1">
        <f t="array" aca="1" ref="J83" ca="1">INDIRECT(_xlfn.CONCAT(J$4,"_d!",J$1,$A83))</f>
        <v>1710.593994140625</v>
      </c>
      <c r="K83" s="19" cm="1">
        <f t="array" aca="1" ref="K83" ca="1">INDIRECT(_xlfn.CONCAT(K$4,"_d!",K$1,$A83))</f>
        <v>1735.0035400390625</v>
      </c>
      <c r="L83" s="19" cm="1">
        <f t="array" aca="1" ref="L83" ca="1">INDIRECT(_xlfn.CONCAT(L$4,"_d!",L$1,$A83))</f>
        <v>1776.3612060546875</v>
      </c>
      <c r="M83" s="19" cm="1">
        <f t="array" aca="1" ref="M83" ca="1">INDIRECT(_xlfn.CONCAT(M$4,"_d!",M$1,$A83))</f>
        <v>1787.35107421875</v>
      </c>
      <c r="N83" s="19" cm="1">
        <f t="array" aca="1" ref="N83" ca="1">INDIRECT(_xlfn.CONCAT(N$4,"_d!",N$1,$A83))</f>
        <v>1750.8492431640625</v>
      </c>
      <c r="O83" s="19" cm="1">
        <f t="array" aca="1" ref="O83" ca="1">INDIRECT(_xlfn.CONCAT(O$4,"_d!",O$1,$A83))</f>
        <v>1648.582275390625</v>
      </c>
      <c r="P83" s="42">
        <f t="shared" ca="1" si="64"/>
        <v>1725.5990865746196</v>
      </c>
      <c r="Q83" s="19" cm="1">
        <f t="array" aca="1" ref="Q83" ca="1">INDIRECT(_xlfn.CONCAT(Q$4,"_d!",Q$1,$A83))</f>
        <v>1694.279541015625</v>
      </c>
      <c r="R83" s="19" cm="1">
        <f t="array" aca="1" ref="R83" ca="1">INDIRECT(_xlfn.CONCAT(R$4,"_d!",R$1,$A83))</f>
        <v>1715.086669921875</v>
      </c>
      <c r="S83" s="19" cm="1">
        <f t="array" aca="1" ref="S83" ca="1">INDIRECT(_xlfn.CONCAT(S$4,"_d!",S$1,$A83))</f>
        <v>1768.6473388671875</v>
      </c>
      <c r="T83" s="19" cm="1">
        <f t="array" aca="1" ref="T83" ca="1">INDIRECT(_xlfn.CONCAT(T$4,"_d!",T$1,$A83))</f>
        <v>1792.3594970703125</v>
      </c>
      <c r="U83" s="19" cm="1">
        <f t="array" aca="1" ref="U83" ca="1">INDIRECT(_xlfn.CONCAT(U$4,"_d!",U$1,$A83))</f>
        <v>1746.0684814453125</v>
      </c>
      <c r="V83" s="19" cm="1">
        <f t="array" aca="1" ref="V83" ca="1">INDIRECT(_xlfn.CONCAT(V$4,"_d!",V$1,$A83))</f>
        <v>1646.803955078125</v>
      </c>
      <c r="W83" s="42">
        <f t="shared" ca="1" si="65"/>
        <v>1711.2592053790208</v>
      </c>
      <c r="X83" s="19" cm="1">
        <f t="array" aca="1" ref="X83" ca="1">INDIRECT(_xlfn.CONCAT(X$4,"_d!",X$1,$A83))</f>
        <v>1687.9031982421875</v>
      </c>
      <c r="Y83" s="19" cm="1">
        <f t="array" aca="1" ref="Y83" ca="1">INDIRECT(_xlfn.CONCAT(Y$4,"_d!",Y$1,$A83))</f>
        <v>1728.7041015625</v>
      </c>
      <c r="Z83" s="19" cm="1">
        <f t="array" aca="1" ref="Z83" ca="1">INDIRECT(_xlfn.CONCAT(Z$4,"_d!",Z$1,$A83))</f>
        <v>1765.5084228515625</v>
      </c>
      <c r="AA83" s="19" cm="1">
        <f t="array" aca="1" ref="AA83" ca="1">INDIRECT(_xlfn.CONCAT(AA$4,"_d!",AA$1,$A83))</f>
        <v>1783.354248046875</v>
      </c>
      <c r="AB83" s="19" cm="1">
        <f t="array" aca="1" ref="AB83" ca="1">INDIRECT(_xlfn.CONCAT(AB$4,"_d!",AB$1,$A83))</f>
        <v>1748.5206298828125</v>
      </c>
      <c r="AC83" s="19" cm="1">
        <f t="array" aca="1" ref="AC83" ca="1">INDIRECT(_xlfn.CONCAT(AC$4,"_d!",AC$1,$A83))</f>
        <v>1646.436279296875</v>
      </c>
      <c r="AD83" s="42">
        <f t="shared" ca="1" si="66"/>
        <v>1712.4162962243042</v>
      </c>
      <c r="AE83" s="19" cm="1">
        <f t="array" aca="1" ref="AE83" ca="1">INDIRECT(_xlfn.CONCAT(AE$4,"_d!",AE$1,$A83))</f>
        <v>1699.5361328125</v>
      </c>
      <c r="AF83" s="19" cm="1">
        <f t="array" aca="1" ref="AF83" ca="1">INDIRECT(_xlfn.CONCAT(AF$4,"_d!",AF$1,$A83))</f>
        <v>1727.4229736328125</v>
      </c>
      <c r="AG83" s="19" cm="1">
        <f t="array" aca="1" ref="AG83" ca="1">INDIRECT(_xlfn.CONCAT(AG$4,"_d!",AG$1,$A83))</f>
        <v>1759.158935546875</v>
      </c>
      <c r="AH83" s="19" cm="1">
        <f t="array" aca="1" ref="AH83" ca="1">INDIRECT(_xlfn.CONCAT(AH$4,"_d!",AH$1,$A83))</f>
        <v>1782.279541015625</v>
      </c>
      <c r="AI83" s="19" cm="1">
        <f t="array" aca="1" ref="AI83" ca="1">INDIRECT(_xlfn.CONCAT(AI$4,"_d!",AI$1,$A83))</f>
        <v>1737.339599609375</v>
      </c>
      <c r="AJ83" s="19" cm="1">
        <f t="array" aca="1" ref="AJ83" ca="1">INDIRECT(_xlfn.CONCAT(AJ$4,"_d!",AJ$1,$A83))</f>
        <v>1651.5811767578125</v>
      </c>
      <c r="AK83" s="42">
        <f t="shared" ca="1" si="67"/>
        <v>1716.1505192662166</v>
      </c>
      <c r="AL83" s="19" cm="1">
        <f t="array" aca="1" ref="AL83" ca="1">INDIRECT(_xlfn.CONCAT(AL$4,"_d!",AL$1,$A83))</f>
        <v>1692.7996826171875</v>
      </c>
      <c r="AM83" s="19" cm="1">
        <f t="array" aca="1" ref="AM83" ca="1">INDIRECT(_xlfn.CONCAT(AM$4,"_d!",AM$1,$A83))</f>
        <v>1725.2022705078125</v>
      </c>
      <c r="AN83" s="19" cm="1">
        <f t="array" aca="1" ref="AN83" ca="1">INDIRECT(_xlfn.CONCAT(AN$4,"_d!",AN$1,$A83))</f>
        <v>1758.5697021484375</v>
      </c>
      <c r="AO83" s="19" cm="1">
        <f t="array" aca="1" ref="AO83" ca="1">INDIRECT(_xlfn.CONCAT(AO$4,"_d!",AO$1,$A83))</f>
        <v>1778.4061279296875</v>
      </c>
      <c r="AP83" s="19" cm="1">
        <f t="array" aca="1" ref="AP83" ca="1">INDIRECT(_xlfn.CONCAT(AP$4,"_d!",AP$1,$A83))</f>
        <v>1743.8990478515625</v>
      </c>
      <c r="AQ83" s="19" cm="1">
        <f t="array" aca="1" ref="AQ83" ca="1">INDIRECT(_xlfn.CONCAT(AQ$4,"_d!",AQ$1,$A83))</f>
        <v>1648.4154052734375</v>
      </c>
      <c r="AR83" s="42">
        <f t="shared" ca="1" si="68"/>
        <v>1712.4930028351591</v>
      </c>
      <c r="AS83" s="19" cm="1">
        <f t="array" aca="1" ref="AS83" ca="1">INDIRECT(_xlfn.CONCAT(AS$4,"_d!",AS$1,$A83))</f>
        <v>1692.4466552734375</v>
      </c>
      <c r="AT83" s="19" cm="1">
        <f t="array" aca="1" ref="AT83" ca="1">INDIRECT(_xlfn.CONCAT(AT$4,"_d!",AT$1,$A83))</f>
        <v>1721.461669921875</v>
      </c>
      <c r="AU83" s="19" cm="1">
        <f t="array" aca="1" ref="AU83" ca="1">INDIRECT(_xlfn.CONCAT(AU$4,"_d!",AU$1,$A83))</f>
        <v>1753.379638671875</v>
      </c>
      <c r="AV83" s="19" cm="1">
        <f t="array" aca="1" ref="AV83" ca="1">INDIRECT(_xlfn.CONCAT(AV$4,"_d!",AV$1,$A83))</f>
        <v>1776.2569580078125</v>
      </c>
      <c r="AW83" s="19" cm="1">
        <f t="array" aca="1" ref="AW83" ca="1">INDIRECT(_xlfn.CONCAT(AW$4,"_d!",AW$1,$A83))</f>
        <v>1733.069091796875</v>
      </c>
      <c r="AX83" s="19" cm="1">
        <f t="array" aca="1" ref="AX83" ca="1">INDIRECT(_xlfn.CONCAT(AX$4,"_d!",AX$1,$A83))</f>
        <v>1643.0247802734375</v>
      </c>
      <c r="AY83" s="42">
        <f t="shared" ca="1" si="69"/>
        <v>1709.6598481208534</v>
      </c>
      <c r="AZ83" s="19" cm="1">
        <f t="array" aca="1" ref="AZ83" ca="1">INDIRECT(_xlfn.CONCAT(AZ$4,"_d!",AZ$1,$A83))</f>
        <v>1691.8189697265625</v>
      </c>
      <c r="BA83" s="19" cm="1">
        <f t="array" aca="1" ref="BA83" ca="1">INDIRECT(_xlfn.CONCAT(BA$4,"_d!",BA$1,$A83))</f>
        <v>1724.64306640625</v>
      </c>
      <c r="BB83" s="19" cm="1">
        <f t="array" aca="1" ref="BB83" ca="1">INDIRECT(_xlfn.CONCAT(BB$4,"_d!",BB$1,$A83))</f>
        <v>1746.473876953125</v>
      </c>
      <c r="BC83" s="19" cm="1">
        <f t="array" aca="1" ref="BC83" ca="1">INDIRECT(_xlfn.CONCAT(BC$4,"_d!",BC$1,$A83))</f>
        <v>1762.365234375</v>
      </c>
      <c r="BD83" s="19" cm="1">
        <f t="array" aca="1" ref="BD83" ca="1">INDIRECT(_xlfn.CONCAT(BD$4,"_d!",BD$1,$A83))</f>
        <v>1740.1583251953125</v>
      </c>
      <c r="BE83" s="19" cm="1">
        <f t="array" aca="1" ref="BE83" ca="1">INDIRECT(_xlfn.CONCAT(BE$4,"_d!",BE$1,$A83))</f>
        <v>1650.9346923828125</v>
      </c>
      <c r="BF83" s="42">
        <f t="shared" ca="1" si="70"/>
        <v>1710.1772813928794</v>
      </c>
      <c r="BG83" s="19" cm="1">
        <f t="array" aca="1" ref="BG83" ca="1">INDIRECT(_xlfn.CONCAT(BG$4,"_d!",BG$1,$A83))</f>
        <v>1682.322265625</v>
      </c>
      <c r="BH83" s="19" cm="1">
        <f t="array" aca="1" ref="BH83" ca="1">INDIRECT(_xlfn.CONCAT(BH$4,"_d!",BH$1,$A83))</f>
        <v>1719.8736572265625</v>
      </c>
      <c r="BI83" s="19" cm="1">
        <f t="array" aca="1" ref="BI83" ca="1">INDIRECT(_xlfn.CONCAT(BI$4,"_d!",BI$1,$A83))</f>
        <v>1736.755126953125</v>
      </c>
      <c r="BJ83" s="19" cm="1">
        <f t="array" aca="1" ref="BJ83" ca="1">INDIRECT(_xlfn.CONCAT(BJ$4,"_d!",BJ$1,$A83))</f>
        <v>1755.078857421875</v>
      </c>
      <c r="BK83" s="19" cm="1">
        <f t="array" aca="1" ref="BK83" ca="1">INDIRECT(_xlfn.CONCAT(BK$4,"_d!",BK$1,$A83))</f>
        <v>1733.3775634765625</v>
      </c>
      <c r="BL83" s="19" cm="1">
        <f t="array" aca="1" ref="BL83" ca="1">INDIRECT(_xlfn.CONCAT(BL$4,"_d!",BL$1,$A83))</f>
        <v>1643.4815673828125</v>
      </c>
      <c r="BM83" s="42">
        <f t="shared" ca="1" si="71"/>
        <v>1702.5866023193248</v>
      </c>
      <c r="BN83" s="19" cm="1">
        <f t="array" aca="1" ref="BN83" ca="1">INDIRECT(_xlfn.CONCAT(BN$4,"_d!",BN$1,$A83))</f>
        <v>1678.8131103515625</v>
      </c>
      <c r="BO83" s="19" cm="1">
        <f t="array" aca="1" ref="BO83" ca="1">INDIRECT(_xlfn.CONCAT(BO$4,"_d!",BO$1,$A83))</f>
        <v>1714.14404296875</v>
      </c>
      <c r="BP83" s="19" cm="1">
        <f t="array" aca="1" ref="BP83" ca="1">INDIRECT(_xlfn.CONCAT(BP$4,"_d!",BP$1,$A83))</f>
        <v>1731.8729248046875</v>
      </c>
      <c r="BQ83" s="19" cm="1">
        <f t="array" aca="1" ref="BQ83" ca="1">INDIRECT(_xlfn.CONCAT(BQ$4,"_d!",BQ$1,$A83))</f>
        <v>1774.972900390625</v>
      </c>
      <c r="BR83" s="19" cm="1">
        <f t="array" aca="1" ref="BR83" ca="1">INDIRECT(_xlfn.CONCAT(BR$4,"_d!",BR$1,$A83))</f>
        <v>1721.691650390625</v>
      </c>
      <c r="BS83" s="19" cm="1">
        <f t="array" aca="1" ref="BS83" ca="1">INDIRECT(_xlfn.CONCAT(BS$4,"_d!",BS$1,$A83))</f>
        <v>1643.9769287109375</v>
      </c>
      <c r="BT83" s="42">
        <f t="shared" ca="1" si="72"/>
        <v>1699.0248750676433</v>
      </c>
      <c r="BU83" s="42"/>
      <c r="BV83" s="45">
        <f t="shared" ca="1" si="73"/>
        <v>1724.6128004533286</v>
      </c>
      <c r="BW83" s="45">
        <f t="shared" ca="1" si="74"/>
        <v>1725.5990865746196</v>
      </c>
      <c r="BX83" s="45">
        <f t="shared" ca="1" si="75"/>
        <v>1711.2592053790208</v>
      </c>
      <c r="BY83" s="45">
        <f t="shared" ca="1" si="76"/>
        <v>1712.4162962243042</v>
      </c>
      <c r="BZ83" s="45">
        <f t="shared" ca="1" si="77"/>
        <v>1716.1505192662166</v>
      </c>
      <c r="CA83" s="45">
        <f t="shared" ca="1" si="78"/>
        <v>1712.4930028351591</v>
      </c>
      <c r="CB83" s="45">
        <f t="shared" ca="1" si="79"/>
        <v>1709.6598481208534</v>
      </c>
      <c r="CC83" s="45">
        <f t="shared" ca="1" si="80"/>
        <v>1710.1772813928794</v>
      </c>
      <c r="CD83" s="45">
        <f t="shared" ca="1" si="81"/>
        <v>1702.5866023193248</v>
      </c>
      <c r="CE83" s="45">
        <f t="shared" ca="1" si="82"/>
        <v>1699.0248750676433</v>
      </c>
      <c r="CF83" s="45" cm="1">
        <f t="array" aca="1" ref="CF83" ca="1">+SUMPRODUCT($BV$3:$CE$3/100,$BV83:$CE83)</f>
        <v>1709.6860171960684</v>
      </c>
      <c r="CG83" s="24"/>
      <c r="CH83" s="24">
        <f t="shared" ca="1" si="85"/>
        <v>5.4872392174065254E-2</v>
      </c>
      <c r="CI83" s="24">
        <f t="shared" ca="1" si="85"/>
        <v>5.5586765464213705E-2</v>
      </c>
      <c r="CJ83" s="24">
        <f t="shared" ca="1" si="85"/>
        <v>5.6919583125320417E-2</v>
      </c>
      <c r="CK83" s="24">
        <f t="shared" ca="1" si="84"/>
        <v>5.778598666076773E-2</v>
      </c>
      <c r="CL83" s="24">
        <f t="shared" ca="1" si="84"/>
        <v>5.8247046199445318E-2</v>
      </c>
      <c r="CM83" s="24">
        <f t="shared" ca="1" si="84"/>
        <v>5.8617535081327388E-2</v>
      </c>
      <c r="CN83" s="24">
        <f t="shared" ca="1" si="84"/>
        <v>5.9639609431345608E-2</v>
      </c>
      <c r="CO83" s="24">
        <f t="shared" ca="1" si="84"/>
        <v>6.0399072154145639E-2</v>
      </c>
      <c r="CP83" s="24">
        <f t="shared" ca="1" si="84"/>
        <v>6.160470746515867E-2</v>
      </c>
      <c r="CQ83" s="24">
        <f t="shared" ca="1" si="50"/>
        <v>6.2939858485967726E-2</v>
      </c>
      <c r="CR83" s="24">
        <f t="shared" ca="1" si="50"/>
        <v>5.9492946351560327E-2</v>
      </c>
      <c r="CS83" s="24">
        <f>+[1]NAC!AX84</f>
        <v>4.149053554025417E-2</v>
      </c>
      <c r="CT83" s="24"/>
      <c r="CU83" s="24">
        <f t="shared" ca="1" si="86"/>
        <v>1.1615145208799289</v>
      </c>
      <c r="CV83" s="24">
        <f t="shared" ca="1" si="87"/>
        <v>1.1569050966358887</v>
      </c>
      <c r="CW83" s="24">
        <f t="shared" ca="1" si="88"/>
        <v>1.1553524652520983</v>
      </c>
      <c r="CX83" s="24">
        <f t="shared" ca="1" si="89"/>
        <v>1.1556481935931262</v>
      </c>
      <c r="CY83" s="24">
        <f t="shared" ca="1" si="90"/>
        <v>1.1540486704788986</v>
      </c>
      <c r="CZ83" s="24">
        <f t="shared" ca="1" si="91"/>
        <v>1.1558536140187368</v>
      </c>
      <c r="DA83" s="24">
        <f t="shared" ca="1" si="92"/>
        <v>1.1511310817522902</v>
      </c>
      <c r="DB83" s="24">
        <f t="shared" ca="1" si="93"/>
        <v>1.1527241530205896</v>
      </c>
      <c r="DC83" s="24">
        <f t="shared" ca="1" si="94"/>
        <v>1.1537214881857643</v>
      </c>
      <c r="DD83" s="24">
        <f t="shared" ca="1" si="95"/>
        <v>1.1534353237344654</v>
      </c>
      <c r="DE83" s="48">
        <f t="shared" ca="1" si="96"/>
        <v>1.1544348886857718</v>
      </c>
      <c r="DF83" s="48">
        <f>+[1]NAC!AG84</f>
        <v>1.1558027347843294</v>
      </c>
      <c r="DG83" s="24">
        <f t="shared" ca="1" si="97"/>
        <v>8.079197145463457E-3</v>
      </c>
    </row>
    <row r="84" spans="1:111" x14ac:dyDescent="0.25">
      <c r="A84">
        <f t="shared" si="83"/>
        <v>111</v>
      </c>
      <c r="B84" s="35">
        <f>+NAC!A84</f>
        <v>45108</v>
      </c>
      <c r="C84" s="19" cm="1">
        <f t="array" aca="1" ref="C84" ca="1">INDIRECT(_xlfn.CONCAT(C$4,"_d!",C$1,$A84))</f>
        <v>1812.0128173828125</v>
      </c>
      <c r="D84" s="19" cm="1">
        <f t="array" aca="1" ref="D84" ca="1">INDIRECT(_xlfn.CONCAT(D$4,"_d!",D$1,$A84))</f>
        <v>1836.1278076171875</v>
      </c>
      <c r="E84" s="19" cm="1">
        <f t="array" aca="1" ref="E84" ca="1">INDIRECT(_xlfn.CONCAT(E$4,"_d!",E$1,$A84))</f>
        <v>1888.0404052734375</v>
      </c>
      <c r="F84" s="19" cm="1">
        <f t="array" aca="1" ref="F84" ca="1">INDIRECT(_xlfn.CONCAT(F$4,"_d!",F$1,$A84))</f>
        <v>1910.4315185546875</v>
      </c>
      <c r="G84" s="19" cm="1">
        <f t="array" aca="1" ref="G84" ca="1">INDIRECT(_xlfn.CONCAT(G$4,"_d!",G$1,$A84))</f>
        <v>1860.784423828125</v>
      </c>
      <c r="H84" s="19" cm="1">
        <f t="array" aca="1" ref="H84" ca="1">INDIRECT(_xlfn.CONCAT(H$4,"_d!",H$1,$A84))</f>
        <v>1762.5025634765625</v>
      </c>
      <c r="I84" s="42">
        <f t="shared" ca="1" si="63"/>
        <v>1829.901542153744</v>
      </c>
      <c r="J84" s="19" cm="1">
        <f t="array" aca="1" ref="J84" ca="1">INDIRECT(_xlfn.CONCAT(J$4,"_d!",J$1,$A84))</f>
        <v>1814.4033203125</v>
      </c>
      <c r="K84" s="19" cm="1">
        <f t="array" aca="1" ref="K84" ca="1">INDIRECT(_xlfn.CONCAT(K$4,"_d!",K$1,$A84))</f>
        <v>1842.3145751953125</v>
      </c>
      <c r="L84" s="19" cm="1">
        <f t="array" aca="1" ref="L84" ca="1">INDIRECT(_xlfn.CONCAT(L$4,"_d!",L$1,$A84))</f>
        <v>1880.7919921875</v>
      </c>
      <c r="M84" s="19" cm="1">
        <f t="array" aca="1" ref="M84" ca="1">INDIRECT(_xlfn.CONCAT(M$4,"_d!",M$1,$A84))</f>
        <v>1897.8526611328125</v>
      </c>
      <c r="N84" s="19" cm="1">
        <f t="array" aca="1" ref="N84" ca="1">INDIRECT(_xlfn.CONCAT(N$4,"_d!",N$1,$A84))</f>
        <v>1859.3111572265625</v>
      </c>
      <c r="O84" s="19" cm="1">
        <f t="array" aca="1" ref="O84" ca="1">INDIRECT(_xlfn.CONCAT(O$4,"_d!",O$1,$A84))</f>
        <v>1772.802490234375</v>
      </c>
      <c r="P84" s="42">
        <f t="shared" ca="1" si="64"/>
        <v>1832.3661902326628</v>
      </c>
      <c r="Q84" s="19" cm="1">
        <f t="array" aca="1" ref="Q84" ca="1">INDIRECT(_xlfn.CONCAT(Q$4,"_d!",Q$1,$A84))</f>
        <v>1796.16845703125</v>
      </c>
      <c r="R84" s="19" cm="1">
        <f t="array" aca="1" ref="R84" ca="1">INDIRECT(_xlfn.CONCAT(R$4,"_d!",R$1,$A84))</f>
        <v>1822.232177734375</v>
      </c>
      <c r="S84" s="19" cm="1">
        <f t="array" aca="1" ref="S84" ca="1">INDIRECT(_xlfn.CONCAT(S$4,"_d!",S$1,$A84))</f>
        <v>1875.1019287109375</v>
      </c>
      <c r="T84" s="19" cm="1">
        <f t="array" aca="1" ref="T84" ca="1">INDIRECT(_xlfn.CONCAT(T$4,"_d!",T$1,$A84))</f>
        <v>1903.1502685546875</v>
      </c>
      <c r="U84" s="19" cm="1">
        <f t="array" aca="1" ref="U84" ca="1">INDIRECT(_xlfn.CONCAT(U$4,"_d!",U$1,$A84))</f>
        <v>1855.6805419921875</v>
      </c>
      <c r="V84" s="19" cm="1">
        <f t="array" aca="1" ref="V84" ca="1">INDIRECT(_xlfn.CONCAT(V$4,"_d!",V$1,$A84))</f>
        <v>1772.611572265625</v>
      </c>
      <c r="W84" s="42">
        <f t="shared" ca="1" si="65"/>
        <v>1817.4677530246363</v>
      </c>
      <c r="X84" s="19" cm="1">
        <f t="array" aca="1" ref="X84" ca="1">INDIRECT(_xlfn.CONCAT(X$4,"_d!",X$1,$A84))</f>
        <v>1790.5113525390625</v>
      </c>
      <c r="Y84" s="19" cm="1">
        <f t="array" aca="1" ref="Y84" ca="1">INDIRECT(_xlfn.CONCAT(Y$4,"_d!",Y$1,$A84))</f>
        <v>1838.1719970703125</v>
      </c>
      <c r="Z84" s="19" cm="1">
        <f t="array" aca="1" ref="Z84" ca="1">INDIRECT(_xlfn.CONCAT(Z$4,"_d!",Z$1,$A84))</f>
        <v>1873.0594482421875</v>
      </c>
      <c r="AA84" s="19" cm="1">
        <f t="array" aca="1" ref="AA84" ca="1">INDIRECT(_xlfn.CONCAT(AA$4,"_d!",AA$1,$A84))</f>
        <v>1896.146728515625</v>
      </c>
      <c r="AB84" s="19" cm="1">
        <f t="array" aca="1" ref="AB84" ca="1">INDIRECT(_xlfn.CONCAT(AB$4,"_d!",AB$1,$A84))</f>
        <v>1859.032470703125</v>
      </c>
      <c r="AC84" s="19" cm="1">
        <f t="array" aca="1" ref="AC84" ca="1">INDIRECT(_xlfn.CONCAT(AC$4,"_d!",AC$1,$A84))</f>
        <v>1774.0767822265625</v>
      </c>
      <c r="AD84" s="42">
        <f t="shared" ca="1" si="66"/>
        <v>1820.0282980920945</v>
      </c>
      <c r="AE84" s="19" cm="1">
        <f t="array" aca="1" ref="AE84" ca="1">INDIRECT(_xlfn.CONCAT(AE$4,"_d!",AE$1,$A84))</f>
        <v>1803.302490234375</v>
      </c>
      <c r="AF84" s="19" cm="1">
        <f t="array" aca="1" ref="AF84" ca="1">INDIRECT(_xlfn.CONCAT(AF$4,"_d!",AF$1,$A84))</f>
        <v>1838.2039794921875</v>
      </c>
      <c r="AG84" s="19" cm="1">
        <f t="array" aca="1" ref="AG84" ca="1">INDIRECT(_xlfn.CONCAT(AG$4,"_d!",AG$1,$A84))</f>
        <v>1868.38232421875</v>
      </c>
      <c r="AH84" s="19" cm="1">
        <f t="array" aca="1" ref="AH84" ca="1">INDIRECT(_xlfn.CONCAT(AH$4,"_d!",AH$1,$A84))</f>
        <v>1894.8995361328125</v>
      </c>
      <c r="AI84" s="19" cm="1">
        <f t="array" aca="1" ref="AI84" ca="1">INDIRECT(_xlfn.CONCAT(AI$4,"_d!",AI$1,$A84))</f>
        <v>1847.2493896484375</v>
      </c>
      <c r="AJ84" s="19" cm="1">
        <f t="array" aca="1" ref="AJ84" ca="1">INDIRECT(_xlfn.CONCAT(AJ$4,"_d!",AJ$1,$A84))</f>
        <v>1780.7415771484375</v>
      </c>
      <c r="AK84" s="42">
        <f t="shared" ca="1" si="67"/>
        <v>1824.8667766211518</v>
      </c>
      <c r="AL84" s="19" cm="1">
        <f t="array" aca="1" ref="AL84" ca="1">INDIRECT(_xlfn.CONCAT(AL$4,"_d!",AL$1,$A84))</f>
        <v>1795.912841796875</v>
      </c>
      <c r="AM84" s="19" cm="1">
        <f t="array" aca="1" ref="AM84" ca="1">INDIRECT(_xlfn.CONCAT(AM$4,"_d!",AM$1,$A84))</f>
        <v>1835.476318359375</v>
      </c>
      <c r="AN84" s="19" cm="1">
        <f t="array" aca="1" ref="AN84" ca="1">INDIRECT(_xlfn.CONCAT(AN$4,"_d!",AN$1,$A84))</f>
        <v>1867.78955078125</v>
      </c>
      <c r="AO84" s="19" cm="1">
        <f t="array" aca="1" ref="AO84" ca="1">INDIRECT(_xlfn.CONCAT(AO$4,"_d!",AO$1,$A84))</f>
        <v>1889.82861328125</v>
      </c>
      <c r="AP84" s="19" cm="1">
        <f t="array" aca="1" ref="AP84" ca="1">INDIRECT(_xlfn.CONCAT(AP$4,"_d!",AP$1,$A84))</f>
        <v>1855.6307373046875</v>
      </c>
      <c r="AQ84" s="19" cm="1">
        <f t="array" aca="1" ref="AQ84" ca="1">INDIRECT(_xlfn.CONCAT(AQ$4,"_d!",AQ$1,$A84))</f>
        <v>1777.127685546875</v>
      </c>
      <c r="AR84" s="42">
        <f t="shared" ca="1" si="68"/>
        <v>1820.7905571349497</v>
      </c>
      <c r="AS84" s="19" cm="1">
        <f t="array" aca="1" ref="AS84" ca="1">INDIRECT(_xlfn.CONCAT(AS$4,"_d!",AS$1,$A84))</f>
        <v>1796.0228271484375</v>
      </c>
      <c r="AT84" s="19" cm="1">
        <f t="array" aca="1" ref="AT84" ca="1">INDIRECT(_xlfn.CONCAT(AT$4,"_d!",AT$1,$A84))</f>
        <v>1832.4237060546875</v>
      </c>
      <c r="AU84" s="19" cm="1">
        <f t="array" aca="1" ref="AU84" ca="1">INDIRECT(_xlfn.CONCAT(AU$4,"_d!",AU$1,$A84))</f>
        <v>1862.7647705078125</v>
      </c>
      <c r="AV84" s="19" cm="1">
        <f t="array" aca="1" ref="AV84" ca="1">INDIRECT(_xlfn.CONCAT(AV$4,"_d!",AV$1,$A84))</f>
        <v>1890.4886474609375</v>
      </c>
      <c r="AW84" s="19" cm="1">
        <f t="array" aca="1" ref="AW84" ca="1">INDIRECT(_xlfn.CONCAT(AW$4,"_d!",AW$1,$A84))</f>
        <v>1844.7921142578125</v>
      </c>
      <c r="AX84" s="19" cm="1">
        <f t="array" aca="1" ref="AX84" ca="1">INDIRECT(_xlfn.CONCAT(AX$4,"_d!",AX$1,$A84))</f>
        <v>1771.26708984375</v>
      </c>
      <c r="AY84" s="42">
        <f t="shared" ca="1" si="69"/>
        <v>1818.4912012719244</v>
      </c>
      <c r="AZ84" s="19" cm="1">
        <f t="array" aca="1" ref="AZ84" ca="1">INDIRECT(_xlfn.CONCAT(AZ$4,"_d!",AZ$1,$A84))</f>
        <v>1795.921142578125</v>
      </c>
      <c r="BA84" s="19" cm="1">
        <f t="array" aca="1" ref="BA84" ca="1">INDIRECT(_xlfn.CONCAT(BA$4,"_d!",BA$1,$A84))</f>
        <v>1836.0291748046875</v>
      </c>
      <c r="BB84" s="19" cm="1">
        <f t="array" aca="1" ref="BB84" ca="1">INDIRECT(_xlfn.CONCAT(BB$4,"_d!",BB$1,$A84))</f>
        <v>1856.7662353515625</v>
      </c>
      <c r="BC84" s="19" cm="1">
        <f t="array" aca="1" ref="BC84" ca="1">INDIRECT(_xlfn.CONCAT(BC$4,"_d!",BC$1,$A84))</f>
        <v>1875.5245361328125</v>
      </c>
      <c r="BD84" s="19" cm="1">
        <f t="array" aca="1" ref="BD84" ca="1">INDIRECT(_xlfn.CONCAT(BD$4,"_d!",BD$1,$A84))</f>
        <v>1852.5616455078125</v>
      </c>
      <c r="BE84" s="19" cm="1">
        <f t="array" aca="1" ref="BE84" ca="1">INDIRECT(_xlfn.CONCAT(BE$4,"_d!",BE$1,$A84))</f>
        <v>1781.6728515625</v>
      </c>
      <c r="BF84" s="42">
        <f t="shared" ca="1" si="70"/>
        <v>1819.5851311910371</v>
      </c>
      <c r="BG84" s="19" cm="1">
        <f t="array" aca="1" ref="BG84" ca="1">INDIRECT(_xlfn.CONCAT(BG$4,"_d!",BG$1,$A84))</f>
        <v>1788.0865478515625</v>
      </c>
      <c r="BH84" s="19" cm="1">
        <f t="array" aca="1" ref="BH84" ca="1">INDIRECT(_xlfn.CONCAT(BH$4,"_d!",BH$1,$A84))</f>
        <v>1833.394287109375</v>
      </c>
      <c r="BI84" s="19" cm="1">
        <f t="array" aca="1" ref="BI84" ca="1">INDIRECT(_xlfn.CONCAT(BI$4,"_d!",BI$1,$A84))</f>
        <v>1846.5634765625</v>
      </c>
      <c r="BJ84" s="19" cm="1">
        <f t="array" aca="1" ref="BJ84" ca="1">INDIRECT(_xlfn.CONCAT(BJ$4,"_d!",BJ$1,$A84))</f>
        <v>1868.9442138671875</v>
      </c>
      <c r="BK84" s="19" cm="1">
        <f t="array" aca="1" ref="BK84" ca="1">INDIRECT(_xlfn.CONCAT(BK$4,"_d!",BK$1,$A84))</f>
        <v>1848.00048828125</v>
      </c>
      <c r="BL84" s="19" cm="1">
        <f t="array" aca="1" ref="BL84" ca="1">INDIRECT(_xlfn.CONCAT(BL$4,"_d!",BL$1,$A84))</f>
        <v>1773.929443359375</v>
      </c>
      <c r="BM84" s="42">
        <f t="shared" ca="1" si="71"/>
        <v>1813.5232944610905</v>
      </c>
      <c r="BN84" s="19" cm="1">
        <f t="array" aca="1" ref="BN84" ca="1">INDIRECT(_xlfn.CONCAT(BN$4,"_d!",BN$1,$A84))</f>
        <v>1785.4326171875</v>
      </c>
      <c r="BO84" s="19" cm="1">
        <f t="array" aca="1" ref="BO84" ca="1">INDIRECT(_xlfn.CONCAT(BO$4,"_d!",BO$1,$A84))</f>
        <v>1829.2227783203125</v>
      </c>
      <c r="BP84" s="19" cm="1">
        <f t="array" aca="1" ref="BP84" ca="1">INDIRECT(_xlfn.CONCAT(BP$4,"_d!",BP$1,$A84))</f>
        <v>1842.693603515625</v>
      </c>
      <c r="BQ84" s="19" cm="1">
        <f t="array" aca="1" ref="BQ84" ca="1">INDIRECT(_xlfn.CONCAT(BQ$4,"_d!",BQ$1,$A84))</f>
        <v>1887.320556640625</v>
      </c>
      <c r="BR84" s="19" cm="1">
        <f t="array" aca="1" ref="BR84" ca="1">INDIRECT(_xlfn.CONCAT(BR$4,"_d!",BR$1,$A84))</f>
        <v>1835.067626953125</v>
      </c>
      <c r="BS84" s="19" cm="1">
        <f t="array" aca="1" ref="BS84" ca="1">INDIRECT(_xlfn.CONCAT(BS$4,"_d!",BS$1,$A84))</f>
        <v>1775.585205078125</v>
      </c>
      <c r="BT84" s="42">
        <f t="shared" ca="1" si="72"/>
        <v>1810.844307091892</v>
      </c>
      <c r="BU84" s="42"/>
      <c r="BV84" s="45">
        <f t="shared" ca="1" si="73"/>
        <v>1829.901542153744</v>
      </c>
      <c r="BW84" s="45">
        <f t="shared" ca="1" si="74"/>
        <v>1832.3661902326628</v>
      </c>
      <c r="BX84" s="45">
        <f t="shared" ca="1" si="75"/>
        <v>1817.4677530246363</v>
      </c>
      <c r="BY84" s="45">
        <f t="shared" ca="1" si="76"/>
        <v>1820.0282980920945</v>
      </c>
      <c r="BZ84" s="45">
        <f t="shared" ca="1" si="77"/>
        <v>1824.8667766211518</v>
      </c>
      <c r="CA84" s="45">
        <f t="shared" ca="1" si="78"/>
        <v>1820.7905571349497</v>
      </c>
      <c r="CB84" s="45">
        <f t="shared" ca="1" si="79"/>
        <v>1818.4912012719244</v>
      </c>
      <c r="CC84" s="45">
        <f t="shared" ca="1" si="80"/>
        <v>1819.5851311910371</v>
      </c>
      <c r="CD84" s="45">
        <f t="shared" ca="1" si="81"/>
        <v>1813.5232944610905</v>
      </c>
      <c r="CE84" s="45">
        <f t="shared" ca="1" si="82"/>
        <v>1810.844307091892</v>
      </c>
      <c r="CF84" s="45" cm="1">
        <f t="array" aca="1" ref="CF84" ca="1">+SUMPRODUCT($BV$3:$CE$3/100,$BV84:$CE84)</f>
        <v>1818.7287362095451</v>
      </c>
      <c r="CG84" s="24"/>
      <c r="CH84" s="24">
        <f t="shared" ca="1" si="85"/>
        <v>6.1050655354488503E-2</v>
      </c>
      <c r="CI84" s="24">
        <f t="shared" ca="1" si="85"/>
        <v>6.1872485033577451E-2</v>
      </c>
      <c r="CJ84" s="24">
        <f t="shared" ca="1" si="85"/>
        <v>6.2064558841681494E-2</v>
      </c>
      <c r="CK84" s="24">
        <f t="shared" ca="1" si="84"/>
        <v>6.2842196786530913E-2</v>
      </c>
      <c r="CL84" s="24">
        <f t="shared" ca="1" si="84"/>
        <v>6.3348905666747335E-2</v>
      </c>
      <c r="CM84" s="24">
        <f t="shared" ca="1" si="84"/>
        <v>6.323970615967256E-2</v>
      </c>
      <c r="CN84" s="24">
        <f t="shared" ca="1" si="84"/>
        <v>6.3656728717523148E-2</v>
      </c>
      <c r="CO84" s="24">
        <f t="shared" ca="1" si="84"/>
        <v>6.397456625610709E-2</v>
      </c>
      <c r="CP84" s="24">
        <f t="shared" ca="1" si="84"/>
        <v>6.5157738226439443E-2</v>
      </c>
      <c r="CQ84" s="24">
        <f t="shared" ca="1" si="50"/>
        <v>6.5813887521686043E-2</v>
      </c>
      <c r="CR84" s="24">
        <f t="shared" ca="1" si="50"/>
        <v>6.3779382832123588E-2</v>
      </c>
      <c r="CS84" s="24">
        <f>+[1]NAC!AX85</f>
        <v>5.7616335031210442E-2</v>
      </c>
      <c r="CT84" s="24"/>
      <c r="CU84" s="24">
        <f t="shared" ca="1" si="86"/>
        <v>1.1414699331195353</v>
      </c>
      <c r="CV84" s="24">
        <f t="shared" ca="1" si="87"/>
        <v>1.137302838262086</v>
      </c>
      <c r="CW84" s="24">
        <f t="shared" ca="1" si="88"/>
        <v>1.1362481656367129</v>
      </c>
      <c r="CX84" s="24">
        <f t="shared" ca="1" si="89"/>
        <v>1.1357496618899834</v>
      </c>
      <c r="CY84" s="24">
        <f t="shared" ca="1" si="90"/>
        <v>1.1355444668562917</v>
      </c>
      <c r="CZ84" s="24">
        <f t="shared" ca="1" si="91"/>
        <v>1.1359620912401742</v>
      </c>
      <c r="DA84" s="24">
        <f t="shared" ca="1" si="92"/>
        <v>1.1318155117130098</v>
      </c>
      <c r="DB84" s="24">
        <f t="shared" ca="1" si="93"/>
        <v>1.1320063722943368</v>
      </c>
      <c r="DC84" s="24">
        <f t="shared" ca="1" si="94"/>
        <v>1.134077117330091</v>
      </c>
      <c r="DD84" s="24">
        <f t="shared" ca="1" si="95"/>
        <v>1.1301055303358445</v>
      </c>
      <c r="DE84" s="48">
        <f t="shared" ca="1" si="96"/>
        <v>1.1340950271093404</v>
      </c>
      <c r="DF84" s="48">
        <f>+[1]NAC!AG85</f>
        <v>1.1344999360149153</v>
      </c>
      <c r="DG84" s="24">
        <f t="shared" ca="1" si="97"/>
        <v>1.1364402783690775E-2</v>
      </c>
    </row>
    <row r="85" spans="1:111" x14ac:dyDescent="0.25">
      <c r="A85">
        <f t="shared" si="83"/>
        <v>112</v>
      </c>
      <c r="B85" s="35">
        <f>+NAC!A85</f>
        <v>45139</v>
      </c>
      <c r="C85" s="19" cm="1">
        <f t="array" aca="1" ref="C85" ca="1">INDIRECT(_xlfn.CONCAT(C$4,"_d!",C$1,$A85))</f>
        <v>2040.619384765625</v>
      </c>
      <c r="D85" s="19" cm="1">
        <f t="array" aca="1" ref="D85" ca="1">INDIRECT(_xlfn.CONCAT(D$4,"_d!",D$1,$A85))</f>
        <v>2067.25439453125</v>
      </c>
      <c r="E85" s="19" cm="1">
        <f t="array" aca="1" ref="E85" ca="1">INDIRECT(_xlfn.CONCAT(E$4,"_d!",E$1,$A85))</f>
        <v>2158.85595703125</v>
      </c>
      <c r="F85" s="19" cm="1">
        <f t="array" aca="1" ref="F85" ca="1">INDIRECT(_xlfn.CONCAT(F$4,"_d!",F$1,$A85))</f>
        <v>2189.59619140625</v>
      </c>
      <c r="G85" s="19" cm="1">
        <f t="array" aca="1" ref="G85" ca="1">INDIRECT(_xlfn.CONCAT(G$4,"_d!",G$1,$A85))</f>
        <v>2098.44580078125</v>
      </c>
      <c r="H85" s="19" cm="1">
        <f t="array" aca="1" ref="H85" ca="1">INDIRECT(_xlfn.CONCAT(H$4,"_d!",H$1,$A85))</f>
        <v>1973.939208984375</v>
      </c>
      <c r="I85" s="42">
        <f t="shared" ca="1" si="63"/>
        <v>2064.296818139228</v>
      </c>
      <c r="J85" s="19" cm="1">
        <f t="array" aca="1" ref="J85" ca="1">INDIRECT(_xlfn.CONCAT(J$4,"_d!",J$1,$A85))</f>
        <v>2042.0400390625</v>
      </c>
      <c r="K85" s="19" cm="1">
        <f t="array" aca="1" ref="K85" ca="1">INDIRECT(_xlfn.CONCAT(K$4,"_d!",K$1,$A85))</f>
        <v>2073.4677734375</v>
      </c>
      <c r="L85" s="19" cm="1">
        <f t="array" aca="1" ref="L85" ca="1">INDIRECT(_xlfn.CONCAT(L$4,"_d!",L$1,$A85))</f>
        <v>2144.96435546875</v>
      </c>
      <c r="M85" s="19" cm="1">
        <f t="array" aca="1" ref="M85" ca="1">INDIRECT(_xlfn.CONCAT(M$4,"_d!",M$1,$A85))</f>
        <v>2170.73046875</v>
      </c>
      <c r="N85" s="19" cm="1">
        <f t="array" aca="1" ref="N85" ca="1">INDIRECT(_xlfn.CONCAT(N$4,"_d!",N$1,$A85))</f>
        <v>2093.47705078125</v>
      </c>
      <c r="O85" s="19" cm="1">
        <f t="array" aca="1" ref="O85" ca="1">INDIRECT(_xlfn.CONCAT(O$4,"_d!",O$1,$A85))</f>
        <v>1983.67822265625</v>
      </c>
      <c r="P85" s="42">
        <f t="shared" ca="1" si="64"/>
        <v>2065.3210779602323</v>
      </c>
      <c r="Q85" s="19" cm="1">
        <f t="array" aca="1" ref="Q85" ca="1">INDIRECT(_xlfn.CONCAT(Q$4,"_d!",Q$1,$A85))</f>
        <v>2018.9088134765625</v>
      </c>
      <c r="R85" s="19" cm="1">
        <f t="array" aca="1" ref="R85" ca="1">INDIRECT(_xlfn.CONCAT(R$4,"_d!",R$1,$A85))</f>
        <v>2045.4765625</v>
      </c>
      <c r="S85" s="19" cm="1">
        <f t="array" aca="1" ref="S85" ca="1">INDIRECT(_xlfn.CONCAT(S$4,"_d!",S$1,$A85))</f>
        <v>2134.93701171875</v>
      </c>
      <c r="T85" s="19" cm="1">
        <f t="array" aca="1" ref="T85" ca="1">INDIRECT(_xlfn.CONCAT(T$4,"_d!",T$1,$A85))</f>
        <v>2170.8349609375</v>
      </c>
      <c r="U85" s="19" cm="1">
        <f t="array" aca="1" ref="U85" ca="1">INDIRECT(_xlfn.CONCAT(U$4,"_d!",U$1,$A85))</f>
        <v>2088.328857421875</v>
      </c>
      <c r="V85" s="19" cm="1">
        <f t="array" aca="1" ref="V85" ca="1">INDIRECT(_xlfn.CONCAT(V$4,"_d!",V$1,$A85))</f>
        <v>1986.3184814453125</v>
      </c>
      <c r="W85" s="42">
        <f t="shared" ca="1" si="65"/>
        <v>2045.2328105357246</v>
      </c>
      <c r="X85" s="19" cm="1">
        <f t="array" aca="1" ref="X85" ca="1">INDIRECT(_xlfn.CONCAT(X$4,"_d!",X$1,$A85))</f>
        <v>2009.261474609375</v>
      </c>
      <c r="Y85" s="19" cm="1">
        <f t="array" aca="1" ref="Y85" ca="1">INDIRECT(_xlfn.CONCAT(Y$4,"_d!",Y$1,$A85))</f>
        <v>2063.2001953125</v>
      </c>
      <c r="Z85" s="19" cm="1">
        <f t="array" aca="1" ref="Z85" ca="1">INDIRECT(_xlfn.CONCAT(Z$4,"_d!",Z$1,$A85))</f>
        <v>2131.2109375</v>
      </c>
      <c r="AA85" s="19" cm="1">
        <f t="array" aca="1" ref="AA85" ca="1">INDIRECT(_xlfn.CONCAT(AA$4,"_d!",AA$1,$A85))</f>
        <v>2165.3017578125</v>
      </c>
      <c r="AB85" s="19" cm="1">
        <f t="array" aca="1" ref="AB85" ca="1">INDIRECT(_xlfn.CONCAT(AB$4,"_d!",AB$1,$A85))</f>
        <v>2090.390869140625</v>
      </c>
      <c r="AC85" s="19" cm="1">
        <f t="array" aca="1" ref="AC85" ca="1">INDIRECT(_xlfn.CONCAT(AC$4,"_d!",AC$1,$A85))</f>
        <v>1988.8966064453125</v>
      </c>
      <c r="AD85" s="42">
        <f t="shared" ca="1" si="66"/>
        <v>2046.5652270182877</v>
      </c>
      <c r="AE85" s="19" cm="1">
        <f t="array" aca="1" ref="AE85" ca="1">INDIRECT(_xlfn.CONCAT(AE$4,"_d!",AE$1,$A85))</f>
        <v>2027.70654296875</v>
      </c>
      <c r="AF85" s="19" cm="1">
        <f t="array" aca="1" ref="AF85" ca="1">INDIRECT(_xlfn.CONCAT(AF$4,"_d!",AF$1,$A85))</f>
        <v>2063.007080078125</v>
      </c>
      <c r="AG85" s="19" cm="1">
        <f t="array" aca="1" ref="AG85" ca="1">INDIRECT(_xlfn.CONCAT(AG$4,"_d!",AG$1,$A85))</f>
        <v>2122.9404296875</v>
      </c>
      <c r="AH85" s="19" cm="1">
        <f t="array" aca="1" ref="AH85" ca="1">INDIRECT(_xlfn.CONCAT(AH$4,"_d!",AH$1,$A85))</f>
        <v>2158.576904296875</v>
      </c>
      <c r="AI85" s="19" cm="1">
        <f t="array" aca="1" ref="AI85" ca="1">INDIRECT(_xlfn.CONCAT(AI$4,"_d!",AI$1,$A85))</f>
        <v>2076.6220703125</v>
      </c>
      <c r="AJ85" s="19" cm="1">
        <f t="array" aca="1" ref="AJ85" ca="1">INDIRECT(_xlfn.CONCAT(AJ$4,"_d!",AJ$1,$A85))</f>
        <v>1996.91943359375</v>
      </c>
      <c r="AK85" s="42">
        <f t="shared" ca="1" si="67"/>
        <v>2053.2315039840282</v>
      </c>
      <c r="AL85" s="19" cm="1">
        <f t="array" aca="1" ref="AL85" ca="1">INDIRECT(_xlfn.CONCAT(AL$4,"_d!",AL$1,$A85))</f>
        <v>2016.7850341796875</v>
      </c>
      <c r="AM85" s="19" cm="1">
        <f t="array" aca="1" ref="AM85" ca="1">INDIRECT(_xlfn.CONCAT(AM$4,"_d!",AM$1,$A85))</f>
        <v>2060.0693359375</v>
      </c>
      <c r="AN85" s="19" cm="1">
        <f t="array" aca="1" ref="AN85" ca="1">INDIRECT(_xlfn.CONCAT(AN$4,"_d!",AN$1,$A85))</f>
        <v>2119.361083984375</v>
      </c>
      <c r="AO85" s="19" cm="1">
        <f t="array" aca="1" ref="AO85" ca="1">INDIRECT(_xlfn.CONCAT(AO$4,"_d!",AO$1,$A85))</f>
        <v>2154.014892578125</v>
      </c>
      <c r="AP85" s="19" cm="1">
        <f t="array" aca="1" ref="AP85" ca="1">INDIRECT(_xlfn.CONCAT(AP$4,"_d!",AP$1,$A85))</f>
        <v>2084.391845703125</v>
      </c>
      <c r="AQ85" s="19" cm="1">
        <f t="array" aca="1" ref="AQ85" ca="1">INDIRECT(_xlfn.CONCAT(AQ$4,"_d!",AQ$1,$A85))</f>
        <v>1995.3485107421875</v>
      </c>
      <c r="AR85" s="42">
        <f t="shared" ca="1" si="68"/>
        <v>2047.4303281612138</v>
      </c>
      <c r="AS85" s="19" cm="1">
        <f t="array" aca="1" ref="AS85" ca="1">INDIRECT(_xlfn.CONCAT(AS$4,"_d!",AS$1,$A85))</f>
        <v>2015.3948974609375</v>
      </c>
      <c r="AT85" s="19" cm="1">
        <f t="array" aca="1" ref="AT85" ca="1">INDIRECT(_xlfn.CONCAT(AT$4,"_d!",AT$1,$A85))</f>
        <v>2055.186767578125</v>
      </c>
      <c r="AU85" s="19" cm="1">
        <f t="array" aca="1" ref="AU85" ca="1">INDIRECT(_xlfn.CONCAT(AU$4,"_d!",AU$1,$A85))</f>
        <v>2111.827880859375</v>
      </c>
      <c r="AV85" s="19" cm="1">
        <f t="array" aca="1" ref="AV85" ca="1">INDIRECT(_xlfn.CONCAT(AV$4,"_d!",AV$1,$A85))</f>
        <v>2151.185791015625</v>
      </c>
      <c r="AW85" s="19" cm="1">
        <f t="array" aca="1" ref="AW85" ca="1">INDIRECT(_xlfn.CONCAT(AW$4,"_d!",AW$1,$A85))</f>
        <v>2070.25537109375</v>
      </c>
      <c r="AX85" s="19" cm="1">
        <f t="array" aca="1" ref="AX85" ca="1">INDIRECT(_xlfn.CONCAT(AX$4,"_d!",AX$1,$A85))</f>
        <v>1983.452880859375</v>
      </c>
      <c r="AY85" s="42">
        <f t="shared" ca="1" si="69"/>
        <v>2042.9835649058477</v>
      </c>
      <c r="AZ85" s="19" cm="1">
        <f t="array" aca="1" ref="AZ85" ca="1">INDIRECT(_xlfn.CONCAT(AZ$4,"_d!",AZ$1,$A85))</f>
        <v>2017.3414306640625</v>
      </c>
      <c r="BA85" s="19" cm="1">
        <f t="array" aca="1" ref="BA85" ca="1">INDIRECT(_xlfn.CONCAT(BA$4,"_d!",BA$1,$A85))</f>
        <v>2057.8798828125</v>
      </c>
      <c r="BB85" s="19" cm="1">
        <f t="array" aca="1" ref="BB85" ca="1">INDIRECT(_xlfn.CONCAT(BB$4,"_d!",BB$1,$A85))</f>
        <v>2100.75537109375</v>
      </c>
      <c r="BC85" s="19" cm="1">
        <f t="array" aca="1" ref="BC85" ca="1">INDIRECT(_xlfn.CONCAT(BC$4,"_d!",BC$1,$A85))</f>
        <v>2130.193359375</v>
      </c>
      <c r="BD85" s="19" cm="1">
        <f t="array" aca="1" ref="BD85" ca="1">INDIRECT(_xlfn.CONCAT(BD$4,"_d!",BD$1,$A85))</f>
        <v>2079.50244140625</v>
      </c>
      <c r="BE85" s="19" cm="1">
        <f t="array" aca="1" ref="BE85" ca="1">INDIRECT(_xlfn.CONCAT(BE$4,"_d!",BE$1,$A85))</f>
        <v>1999.0179443359375</v>
      </c>
      <c r="BF85" s="42">
        <f t="shared" ca="1" si="70"/>
        <v>2044.4099042192936</v>
      </c>
      <c r="BG85" s="19" cm="1">
        <f t="array" aca="1" ref="BG85" ca="1">INDIRECT(_xlfn.CONCAT(BG$4,"_d!",BG$1,$A85))</f>
        <v>2009.0054931640625</v>
      </c>
      <c r="BH85" s="19" cm="1">
        <f t="array" aca="1" ref="BH85" ca="1">INDIRECT(_xlfn.CONCAT(BH$4,"_d!",BH$1,$A85))</f>
        <v>2052.4423828125</v>
      </c>
      <c r="BI85" s="19" cm="1">
        <f t="array" aca="1" ref="BI85" ca="1">INDIRECT(_xlfn.CONCAT(BI$4,"_d!",BI$1,$A85))</f>
        <v>2087.6279296875</v>
      </c>
      <c r="BJ85" s="19" cm="1">
        <f t="array" aca="1" ref="BJ85" ca="1">INDIRECT(_xlfn.CONCAT(BJ$4,"_d!",BJ$1,$A85))</f>
        <v>2117.823974609375</v>
      </c>
      <c r="BK85" s="19" cm="1">
        <f t="array" aca="1" ref="BK85" ca="1">INDIRECT(_xlfn.CONCAT(BK$4,"_d!",BK$1,$A85))</f>
        <v>2074.027587890625</v>
      </c>
      <c r="BL85" s="19" cm="1">
        <f t="array" aca="1" ref="BL85" ca="1">INDIRECT(_xlfn.CONCAT(BL$4,"_d!",BL$1,$A85))</f>
        <v>1988.482666015625</v>
      </c>
      <c r="BM85" s="42">
        <f t="shared" ca="1" si="71"/>
        <v>2036.5189736904877</v>
      </c>
      <c r="BN85" s="19" cm="1">
        <f t="array" aca="1" ref="BN85" ca="1">INDIRECT(_xlfn.CONCAT(BN$4,"_d!",BN$1,$A85))</f>
        <v>2003.982177734375</v>
      </c>
      <c r="BO85" s="19" cm="1">
        <f t="array" aca="1" ref="BO85" ca="1">INDIRECT(_xlfn.CONCAT(BO$4,"_d!",BO$1,$A85))</f>
        <v>2046.4056396484375</v>
      </c>
      <c r="BP85" s="19" cm="1">
        <f t="array" aca="1" ref="BP85" ca="1">INDIRECT(_xlfn.CONCAT(BP$4,"_d!",BP$1,$A85))</f>
        <v>2079.513916015625</v>
      </c>
      <c r="BQ85" s="19" cm="1">
        <f t="array" aca="1" ref="BQ85" ca="1">INDIRECT(_xlfn.CONCAT(BQ$4,"_d!",BQ$1,$A85))</f>
        <v>2138.629150390625</v>
      </c>
      <c r="BR85" s="19" cm="1">
        <f t="array" aca="1" ref="BR85" ca="1">INDIRECT(_xlfn.CONCAT(BR$4,"_d!",BR$1,$A85))</f>
        <v>2053.354248046875</v>
      </c>
      <c r="BS85" s="19" cm="1">
        <f t="array" aca="1" ref="BS85" ca="1">INDIRECT(_xlfn.CONCAT(BS$4,"_d!",BS$1,$A85))</f>
        <v>1992.3021240234375</v>
      </c>
      <c r="BT85" s="42">
        <f t="shared" ca="1" si="72"/>
        <v>2031.6468917120005</v>
      </c>
      <c r="BU85" s="42"/>
      <c r="BV85" s="45">
        <f t="shared" ca="1" si="73"/>
        <v>2064.296818139228</v>
      </c>
      <c r="BW85" s="45">
        <f t="shared" ca="1" si="74"/>
        <v>2065.3210779602323</v>
      </c>
      <c r="BX85" s="45">
        <f t="shared" ca="1" si="75"/>
        <v>2045.2328105357246</v>
      </c>
      <c r="BY85" s="45">
        <f t="shared" ca="1" si="76"/>
        <v>2046.5652270182877</v>
      </c>
      <c r="BZ85" s="45">
        <f t="shared" ca="1" si="77"/>
        <v>2053.2315039840282</v>
      </c>
      <c r="CA85" s="45">
        <f t="shared" ca="1" si="78"/>
        <v>2047.4303281612138</v>
      </c>
      <c r="CB85" s="45">
        <f t="shared" ca="1" si="79"/>
        <v>2042.9835649058477</v>
      </c>
      <c r="CC85" s="45">
        <f t="shared" ca="1" si="80"/>
        <v>2044.4099042192936</v>
      </c>
      <c r="CD85" s="45">
        <f t="shared" ca="1" si="81"/>
        <v>2036.5189736904877</v>
      </c>
      <c r="CE85" s="45">
        <f t="shared" ca="1" si="82"/>
        <v>2031.6468917120005</v>
      </c>
      <c r="CF85" s="45" cm="1">
        <f t="array" aca="1" ref="CF85" ca="1">+SUMPRODUCT($BV$3:$CE$3/100,$BV85:$CE85)</f>
        <v>2044.4033072263226</v>
      </c>
      <c r="CG85" s="24"/>
      <c r="CH85" s="24">
        <f t="shared" ca="1" si="85"/>
        <v>0.12809174187022498</v>
      </c>
      <c r="CI85" s="24">
        <f t="shared" ca="1" si="85"/>
        <v>0.12713336939380571</v>
      </c>
      <c r="CJ85" s="24">
        <f t="shared" ca="1" si="85"/>
        <v>0.12531999928584203</v>
      </c>
      <c r="CK85" s="24">
        <f t="shared" ca="1" si="84"/>
        <v>0.124468904776738</v>
      </c>
      <c r="CL85" s="24">
        <f t="shared" ca="1" si="84"/>
        <v>0.12514049260390792</v>
      </c>
      <c r="CM85" s="24">
        <f t="shared" ca="1" si="84"/>
        <v>0.12447327900408611</v>
      </c>
      <c r="CN85" s="24">
        <f t="shared" ca="1" si="84"/>
        <v>0.12344979369540221</v>
      </c>
      <c r="CO85" s="24">
        <f t="shared" ca="1" si="84"/>
        <v>0.12355826016290528</v>
      </c>
      <c r="CP85" s="24">
        <f t="shared" ca="1" si="84"/>
        <v>0.12296267707752984</v>
      </c>
      <c r="CQ85" s="24">
        <f t="shared" ca="1" si="50"/>
        <v>0.12193350016639704</v>
      </c>
      <c r="CR85" s="24">
        <f t="shared" ca="1" si="50"/>
        <v>0.12408368907565137</v>
      </c>
      <c r="CS85" s="24">
        <f>+[1]NAC!AX86</f>
        <v>0.15590776430369946</v>
      </c>
      <c r="CT85" s="24"/>
      <c r="CU85" s="24">
        <f t="shared" ca="1" si="86"/>
        <v>1.2560638614026955</v>
      </c>
      <c r="CV85" s="24">
        <f t="shared" ca="1" si="87"/>
        <v>1.2503627322614101</v>
      </c>
      <c r="CW85" s="24">
        <f t="shared" ca="1" si="88"/>
        <v>1.2468387950301136</v>
      </c>
      <c r="CX85" s="24">
        <f t="shared" ca="1" si="89"/>
        <v>1.2441791050945481</v>
      </c>
      <c r="CY85" s="24">
        <f t="shared" ca="1" si="90"/>
        <v>1.2464393662179085</v>
      </c>
      <c r="CZ85" s="24">
        <f t="shared" ca="1" si="91"/>
        <v>1.2458351797441689</v>
      </c>
      <c r="DA85" s="24">
        <f t="shared" ca="1" si="92"/>
        <v>1.2395721576216934</v>
      </c>
      <c r="DB85" s="24">
        <f t="shared" ca="1" si="93"/>
        <v>1.2399349774745199</v>
      </c>
      <c r="DC85" s="24">
        <f t="shared" ca="1" si="94"/>
        <v>1.242407288307978</v>
      </c>
      <c r="DD85" s="24">
        <f t="shared" ca="1" si="95"/>
        <v>1.2356764337065727</v>
      </c>
      <c r="DE85" s="48">
        <f t="shared" ca="1" si="96"/>
        <v>1.2430185664728222</v>
      </c>
      <c r="DF85" s="48">
        <f>+[1]NAC!AG86</f>
        <v>1.2436750080888426</v>
      </c>
      <c r="DG85" s="24">
        <f t="shared" ca="1" si="97"/>
        <v>2.0387427696122895E-2</v>
      </c>
    </row>
    <row r="86" spans="1:111" x14ac:dyDescent="0.25">
      <c r="A86">
        <f t="shared" si="83"/>
        <v>113</v>
      </c>
      <c r="B86" s="35">
        <f>+NAC!A86</f>
        <v>45170</v>
      </c>
      <c r="C86" s="19" cm="1">
        <f t="array" aca="1" ref="C86" ca="1">INDIRECT(_xlfn.CONCAT(C$4,"_d!",C$1,$A86))</f>
        <v>2296.865966796875</v>
      </c>
      <c r="D86" s="19" cm="1">
        <f t="array" aca="1" ref="D86" ca="1">INDIRECT(_xlfn.CONCAT(D$4,"_d!",D$1,$A86))</f>
        <v>2348.003173828125</v>
      </c>
      <c r="E86" s="19" cm="1">
        <f t="array" aca="1" ref="E86" ca="1">INDIRECT(_xlfn.CONCAT(E$4,"_d!",E$1,$A86))</f>
        <v>2448.560302734375</v>
      </c>
      <c r="F86" s="19" cm="1">
        <f t="array" aca="1" ref="F86" ca="1">INDIRECT(_xlfn.CONCAT(F$4,"_d!",F$1,$A86))</f>
        <v>2480.46484375</v>
      </c>
      <c r="G86" s="19" cm="1">
        <f t="array" aca="1" ref="G86" ca="1">INDIRECT(_xlfn.CONCAT(G$4,"_d!",G$1,$A86))</f>
        <v>2397.500732421875</v>
      </c>
      <c r="H86" s="19" cm="1">
        <f t="array" aca="1" ref="H86" ca="1">INDIRECT(_xlfn.CONCAT(H$4,"_d!",H$1,$A86))</f>
        <v>2265.63623046875</v>
      </c>
      <c r="I86" s="42">
        <f t="shared" ca="1" si="63"/>
        <v>2337.2553451411172</v>
      </c>
      <c r="J86" s="19" cm="1">
        <f t="array" aca="1" ref="J86" ca="1">INDIRECT(_xlfn.CONCAT(J$4,"_d!",J$1,$A86))</f>
        <v>2300.021484375</v>
      </c>
      <c r="K86" s="19" cm="1">
        <f t="array" aca="1" ref="K86" ca="1">INDIRECT(_xlfn.CONCAT(K$4,"_d!",K$1,$A86))</f>
        <v>2350.802978515625</v>
      </c>
      <c r="L86" s="19" cm="1">
        <f t="array" aca="1" ref="L86" ca="1">INDIRECT(_xlfn.CONCAT(L$4,"_d!",L$1,$A86))</f>
        <v>2431.339111328125</v>
      </c>
      <c r="M86" s="19" cm="1">
        <f t="array" aca="1" ref="M86" ca="1">INDIRECT(_xlfn.CONCAT(M$4,"_d!",M$1,$A86))</f>
        <v>2455.697021484375</v>
      </c>
      <c r="N86" s="19" cm="1">
        <f t="array" aca="1" ref="N86" ca="1">INDIRECT(_xlfn.CONCAT(N$4,"_d!",N$1,$A86))</f>
        <v>2387.72412109375</v>
      </c>
      <c r="O86" s="19" cm="1">
        <f t="array" aca="1" ref="O86" ca="1">INDIRECT(_xlfn.CONCAT(O$4,"_d!",O$1,$A86))</f>
        <v>2270.584228515625</v>
      </c>
      <c r="P86" s="42">
        <f t="shared" ca="1" si="64"/>
        <v>2336.8347678433279</v>
      </c>
      <c r="Q86" s="19" cm="1">
        <f t="array" aca="1" ref="Q86" ca="1">INDIRECT(_xlfn.CONCAT(Q$4,"_d!",Q$1,$A86))</f>
        <v>2268.891357421875</v>
      </c>
      <c r="R86" s="19" cm="1">
        <f t="array" aca="1" ref="R86" ca="1">INDIRECT(_xlfn.CONCAT(R$4,"_d!",R$1,$A86))</f>
        <v>2315.94970703125</v>
      </c>
      <c r="S86" s="19" cm="1">
        <f t="array" aca="1" ref="S86" ca="1">INDIRECT(_xlfn.CONCAT(S$4,"_d!",S$1,$A86))</f>
        <v>2417.68017578125</v>
      </c>
      <c r="T86" s="19" cm="1">
        <f t="array" aca="1" ref="T86" ca="1">INDIRECT(_xlfn.CONCAT(T$4,"_d!",T$1,$A86))</f>
        <v>2453.679931640625</v>
      </c>
      <c r="U86" s="19" cm="1">
        <f t="array" aca="1" ref="U86" ca="1">INDIRECT(_xlfn.CONCAT(U$4,"_d!",U$1,$A86))</f>
        <v>2376.724609375</v>
      </c>
      <c r="V86" s="19" cm="1">
        <f t="array" aca="1" ref="V86" ca="1">INDIRECT(_xlfn.CONCAT(V$4,"_d!",V$1,$A86))</f>
        <v>2273.731201171875</v>
      </c>
      <c r="W86" s="42">
        <f t="shared" ca="1" si="65"/>
        <v>2310.3410773616793</v>
      </c>
      <c r="X86" s="19" cm="1">
        <f t="array" aca="1" ref="X86" ca="1">INDIRECT(_xlfn.CONCAT(X$4,"_d!",X$1,$A86))</f>
        <v>2258.041259765625</v>
      </c>
      <c r="Y86" s="19" cm="1">
        <f t="array" aca="1" ref="Y86" ca="1">INDIRECT(_xlfn.CONCAT(Y$4,"_d!",Y$1,$A86))</f>
        <v>2336.81298828125</v>
      </c>
      <c r="Z86" s="19" cm="1">
        <f t="array" aca="1" ref="Z86" ca="1">INDIRECT(_xlfn.CONCAT(Z$4,"_d!",Z$1,$A86))</f>
        <v>2411.5791015625</v>
      </c>
      <c r="AA86" s="19" cm="1">
        <f t="array" aca="1" ref="AA86" ca="1">INDIRECT(_xlfn.CONCAT(AA$4,"_d!",AA$1,$A86))</f>
        <v>2445.23388671875</v>
      </c>
      <c r="AB86" s="19" cm="1">
        <f t="array" aca="1" ref="AB86" ca="1">INDIRECT(_xlfn.CONCAT(AB$4,"_d!",AB$1,$A86))</f>
        <v>2377.08544921875</v>
      </c>
      <c r="AC86" s="19" cm="1">
        <f t="array" aca="1" ref="AC86" ca="1">INDIRECT(_xlfn.CONCAT(AC$4,"_d!",AC$1,$A86))</f>
        <v>2270.098388671875</v>
      </c>
      <c r="AD86" s="42">
        <f t="shared" ca="1" si="66"/>
        <v>2311.3964770859161</v>
      </c>
      <c r="AE86" s="19" cm="1">
        <f t="array" aca="1" ref="AE86" ca="1">INDIRECT(_xlfn.CONCAT(AE$4,"_d!",AE$1,$A86))</f>
        <v>2279.0703125</v>
      </c>
      <c r="AF86" s="19" cm="1">
        <f t="array" aca="1" ref="AF86" ca="1">INDIRECT(_xlfn.CONCAT(AF$4,"_d!",AF$1,$A86))</f>
        <v>2332.1728515625</v>
      </c>
      <c r="AG86" s="19" cm="1">
        <f t="array" aca="1" ref="AG86" ca="1">INDIRECT(_xlfn.CONCAT(AG$4,"_d!",AG$1,$A86))</f>
        <v>2401.304931640625</v>
      </c>
      <c r="AH86" s="19" cm="1">
        <f t="array" aca="1" ref="AH86" ca="1">INDIRECT(_xlfn.CONCAT(AH$4,"_d!",AH$1,$A86))</f>
        <v>2437.86669921875</v>
      </c>
      <c r="AI86" s="19" cm="1">
        <f t="array" aca="1" ref="AI86" ca="1">INDIRECT(_xlfn.CONCAT(AI$4,"_d!",AI$1,$A86))</f>
        <v>2362.249267578125</v>
      </c>
      <c r="AJ86" s="19" cm="1">
        <f t="array" aca="1" ref="AJ86" ca="1">INDIRECT(_xlfn.CONCAT(AJ$4,"_d!",AJ$1,$A86))</f>
        <v>2279.73974609375</v>
      </c>
      <c r="AK86" s="42">
        <f t="shared" ca="1" si="67"/>
        <v>2317.5859313679834</v>
      </c>
      <c r="AL86" s="19" cm="1">
        <f t="array" aca="1" ref="AL86" ca="1">INDIRECT(_xlfn.CONCAT(AL$4,"_d!",AL$1,$A86))</f>
        <v>2265.6376953125</v>
      </c>
      <c r="AM86" s="19" cm="1">
        <f t="array" aca="1" ref="AM86" ca="1">INDIRECT(_xlfn.CONCAT(AM$4,"_d!",AM$1,$A86))</f>
        <v>2329.87841796875</v>
      </c>
      <c r="AN86" s="19" cm="1">
        <f t="array" aca="1" ref="AN86" ca="1">INDIRECT(_xlfn.CONCAT(AN$4,"_d!",AN$1,$A86))</f>
        <v>2396.133056640625</v>
      </c>
      <c r="AO86" s="19" cm="1">
        <f t="array" aca="1" ref="AO86" ca="1">INDIRECT(_xlfn.CONCAT(AO$4,"_d!",AO$1,$A86))</f>
        <v>2431.842529296875</v>
      </c>
      <c r="AP86" s="19" cm="1">
        <f t="array" aca="1" ref="AP86" ca="1">INDIRECT(_xlfn.CONCAT(AP$4,"_d!",AP$1,$A86))</f>
        <v>2369.181396484375</v>
      </c>
      <c r="AQ86" s="19" cm="1">
        <f t="array" aca="1" ref="AQ86" ca="1">INDIRECT(_xlfn.CONCAT(AQ$4,"_d!",AQ$1,$A86))</f>
        <v>2281.258056640625</v>
      </c>
      <c r="AR86" s="42">
        <f t="shared" ca="1" si="68"/>
        <v>2310.8487020052585</v>
      </c>
      <c r="AS86" s="19" cm="1">
        <f t="array" aca="1" ref="AS86" ca="1">INDIRECT(_xlfn.CONCAT(AS$4,"_d!",AS$1,$A86))</f>
        <v>2262.906982421875</v>
      </c>
      <c r="AT86" s="19" cm="1">
        <f t="array" aca="1" ref="AT86" ca="1">INDIRECT(_xlfn.CONCAT(AT$4,"_d!",AT$1,$A86))</f>
        <v>2321.177978515625</v>
      </c>
      <c r="AU86" s="19" cm="1">
        <f t="array" aca="1" ref="AU86" ca="1">INDIRECT(_xlfn.CONCAT(AU$4,"_d!",AU$1,$A86))</f>
        <v>2386.6611328125</v>
      </c>
      <c r="AV86" s="19" cm="1">
        <f t="array" aca="1" ref="AV86" ca="1">INDIRECT(_xlfn.CONCAT(AV$4,"_d!",AV$1,$A86))</f>
        <v>2424.98291015625</v>
      </c>
      <c r="AW86" s="19" cm="1">
        <f t="array" aca="1" ref="AW86" ca="1">INDIRECT(_xlfn.CONCAT(AW$4,"_d!",AW$1,$A86))</f>
        <v>2347.49072265625</v>
      </c>
      <c r="AX86" s="19" cm="1">
        <f t="array" aca="1" ref="AX86" ca="1">INDIRECT(_xlfn.CONCAT(AX$4,"_d!",AX$1,$A86))</f>
        <v>2263.36474609375</v>
      </c>
      <c r="AY86" s="42">
        <f t="shared" ca="1" si="69"/>
        <v>2303.4411208738966</v>
      </c>
      <c r="AZ86" s="19" cm="1">
        <f t="array" aca="1" ref="AZ86" ca="1">INDIRECT(_xlfn.CONCAT(AZ$4,"_d!",AZ$1,$A86))</f>
        <v>2262.100830078125</v>
      </c>
      <c r="BA86" s="19" cm="1">
        <f t="array" aca="1" ref="BA86" ca="1">INDIRECT(_xlfn.CONCAT(BA$4,"_d!",BA$1,$A86))</f>
        <v>2325.81884765625</v>
      </c>
      <c r="BB86" s="19" cm="1">
        <f t="array" aca="1" ref="BB86" ca="1">INDIRECT(_xlfn.CONCAT(BB$4,"_d!",BB$1,$A86))</f>
        <v>2371.466064453125</v>
      </c>
      <c r="BC86" s="19" cm="1">
        <f t="array" aca="1" ref="BC86" ca="1">INDIRECT(_xlfn.CONCAT(BC$4,"_d!",BC$1,$A86))</f>
        <v>2399.030029296875</v>
      </c>
      <c r="BD86" s="19" cm="1">
        <f t="array" aca="1" ref="BD86" ca="1">INDIRECT(_xlfn.CONCAT(BD$4,"_d!",BD$1,$A86))</f>
        <v>2356.14501953125</v>
      </c>
      <c r="BE86" s="19" cm="1">
        <f t="array" aca="1" ref="BE86" ca="1">INDIRECT(_xlfn.CONCAT(BE$4,"_d!",BE$1,$A86))</f>
        <v>2273.4765625</v>
      </c>
      <c r="BF86" s="42">
        <f t="shared" ca="1" si="70"/>
        <v>2303.4163433217523</v>
      </c>
      <c r="BG86" s="19" cm="1">
        <f t="array" aca="1" ref="BG86" ca="1">INDIRECT(_xlfn.CONCAT(BG$4,"_d!",BG$1,$A86))</f>
        <v>2250.9091796875</v>
      </c>
      <c r="BH86" s="19" cm="1">
        <f t="array" aca="1" ref="BH86" ca="1">INDIRECT(_xlfn.CONCAT(BH$4,"_d!",BH$1,$A86))</f>
        <v>2315.075439453125</v>
      </c>
      <c r="BI86" s="19" cm="1">
        <f t="array" aca="1" ref="BI86" ca="1">INDIRECT(_xlfn.CONCAT(BI$4,"_d!",BI$1,$A86))</f>
        <v>2355.6064453125</v>
      </c>
      <c r="BJ86" s="19" cm="1">
        <f t="array" aca="1" ref="BJ86" ca="1">INDIRECT(_xlfn.CONCAT(BJ$4,"_d!",BJ$1,$A86))</f>
        <v>2382.961181640625</v>
      </c>
      <c r="BK86" s="19" cm="1">
        <f t="array" aca="1" ref="BK86" ca="1">INDIRECT(_xlfn.CONCAT(BK$4,"_d!",BK$1,$A86))</f>
        <v>2348.55712890625</v>
      </c>
      <c r="BL86" s="19" cm="1">
        <f t="array" aca="1" ref="BL86" ca="1">INDIRECT(_xlfn.CONCAT(BL$4,"_d!",BL$1,$A86))</f>
        <v>2261.125244140625</v>
      </c>
      <c r="BM86" s="42">
        <f t="shared" ca="1" si="71"/>
        <v>2291.949491843915</v>
      </c>
      <c r="BN86" s="19" cm="1">
        <f t="array" aca="1" ref="BN86" ca="1">INDIRECT(_xlfn.CONCAT(BN$4,"_d!",BN$1,$A86))</f>
        <v>2244.452880859375</v>
      </c>
      <c r="BO86" s="19" cm="1">
        <f t="array" aca="1" ref="BO86" ca="1">INDIRECT(_xlfn.CONCAT(BO$4,"_d!",BO$1,$A86))</f>
        <v>2308.858642578125</v>
      </c>
      <c r="BP86" s="19" cm="1">
        <f t="array" aca="1" ref="BP86" ca="1">INDIRECT(_xlfn.CONCAT(BP$4,"_d!",BP$1,$A86))</f>
        <v>2347.084228515625</v>
      </c>
      <c r="BQ86" s="19" cm="1">
        <f t="array" aca="1" ref="BQ86" ca="1">INDIRECT(_xlfn.CONCAT(BQ$4,"_d!",BQ$1,$A86))</f>
        <v>2409.52099609375</v>
      </c>
      <c r="BR86" s="19" cm="1">
        <f t="array" aca="1" ref="BR86" ca="1">INDIRECT(_xlfn.CONCAT(BR$4,"_d!",BR$1,$A86))</f>
        <v>2320.81640625</v>
      </c>
      <c r="BS86" s="19" cm="1">
        <f t="array" aca="1" ref="BS86" ca="1">INDIRECT(_xlfn.CONCAT(BS$4,"_d!",BS$1,$A86))</f>
        <v>2264.6904296875</v>
      </c>
      <c r="BT86" s="42">
        <f t="shared" ca="1" si="72"/>
        <v>2286.1779240838591</v>
      </c>
      <c r="BU86" s="42"/>
      <c r="BV86" s="45">
        <f t="shared" ca="1" si="73"/>
        <v>2337.2553451411172</v>
      </c>
      <c r="BW86" s="45">
        <f t="shared" ca="1" si="74"/>
        <v>2336.8347678433279</v>
      </c>
      <c r="BX86" s="45">
        <f t="shared" ca="1" si="75"/>
        <v>2310.3410773616793</v>
      </c>
      <c r="BY86" s="45">
        <f t="shared" ca="1" si="76"/>
        <v>2311.3964770859161</v>
      </c>
      <c r="BZ86" s="45">
        <f t="shared" ca="1" si="77"/>
        <v>2317.5859313679834</v>
      </c>
      <c r="CA86" s="45">
        <f t="shared" ca="1" si="78"/>
        <v>2310.8487020052585</v>
      </c>
      <c r="CB86" s="45">
        <f t="shared" ca="1" si="79"/>
        <v>2303.4411208738966</v>
      </c>
      <c r="CC86" s="45">
        <f t="shared" ca="1" si="80"/>
        <v>2303.4163433217523</v>
      </c>
      <c r="CD86" s="45">
        <f t="shared" ca="1" si="81"/>
        <v>2291.949491843915</v>
      </c>
      <c r="CE86" s="45">
        <f t="shared" ca="1" si="82"/>
        <v>2286.1779240838591</v>
      </c>
      <c r="CF86" s="45" cm="1">
        <f t="array" aca="1" ref="CF86" ca="1">+SUMPRODUCT($BV$3:$CE$3/100,$BV86:$CE86)</f>
        <v>2305.6107104933471</v>
      </c>
      <c r="CG86" s="24"/>
      <c r="CH86" s="24">
        <f t="shared" ca="1" si="85"/>
        <v>0.1322283329622802</v>
      </c>
      <c r="CI86" s="24">
        <f t="shared" ca="1" si="85"/>
        <v>0.13146318641712118</v>
      </c>
      <c r="CJ86" s="24">
        <f t="shared" ca="1" si="85"/>
        <v>0.12962253757141351</v>
      </c>
      <c r="CK86" s="24">
        <f t="shared" ca="1" si="84"/>
        <v>0.12940278988980491</v>
      </c>
      <c r="CL86" s="24">
        <f t="shared" ca="1" si="84"/>
        <v>0.12875042432916595</v>
      </c>
      <c r="CM86" s="24">
        <f t="shared" ca="1" si="84"/>
        <v>0.12865804038402584</v>
      </c>
      <c r="CN86" s="24">
        <f t="shared" ca="1" si="84"/>
        <v>0.12748881608357543</v>
      </c>
      <c r="CO86" s="24">
        <f t="shared" ca="1" si="84"/>
        <v>0.12669007255732634</v>
      </c>
      <c r="CP86" s="24">
        <f t="shared" ca="1" si="84"/>
        <v>0.1254250618105206</v>
      </c>
      <c r="CQ86" s="24">
        <f t="shared" ca="1" si="50"/>
        <v>0.12528310574549395</v>
      </c>
      <c r="CR86" s="24">
        <f t="shared" ca="1" si="50"/>
        <v>0.12776706158894302</v>
      </c>
      <c r="CS86" s="24">
        <f>+[1]NAC!AX87</f>
        <v>0.14347751763939032</v>
      </c>
      <c r="CT86" s="24"/>
      <c r="CU86" s="24">
        <f t="shared" ca="1" si="86"/>
        <v>1.3986458928691321</v>
      </c>
      <c r="CV86" s="24">
        <f t="shared" ca="1" si="87"/>
        <v>1.3913581175633607</v>
      </c>
      <c r="CW86" s="24">
        <f t="shared" ca="1" si="88"/>
        <v>1.3869661180678095</v>
      </c>
      <c r="CX86" s="24">
        <f t="shared" ca="1" si="89"/>
        <v>1.3831559244487965</v>
      </c>
      <c r="CY86" s="24">
        <f t="shared" ca="1" si="90"/>
        <v>1.3865745676919752</v>
      </c>
      <c r="CZ86" s="24">
        <f t="shared" ca="1" si="91"/>
        <v>1.3858803769583057</v>
      </c>
      <c r="DA86" s="24">
        <f t="shared" ca="1" si="92"/>
        <v>1.3783969938967928</v>
      </c>
      <c r="DB86" s="24">
        <f t="shared" ca="1" si="93"/>
        <v>1.37788870489599</v>
      </c>
      <c r="DC86" s="24">
        <f t="shared" ca="1" si="94"/>
        <v>1.3804027558249392</v>
      </c>
      <c r="DD86" s="24">
        <f t="shared" ca="1" si="95"/>
        <v>1.3738774306034709</v>
      </c>
      <c r="DE86" s="48">
        <f t="shared" ca="1" si="96"/>
        <v>1.3822088614621917</v>
      </c>
      <c r="DF86" s="48">
        <f>+[1]NAC!AG87</f>
        <v>1.3828244500508422</v>
      </c>
      <c r="DG86" s="24">
        <f t="shared" ca="1" si="97"/>
        <v>2.4768462265661206E-2</v>
      </c>
    </row>
    <row r="87" spans="1:111" x14ac:dyDescent="0.25">
      <c r="A87">
        <f t="shared" si="83"/>
        <v>114</v>
      </c>
      <c r="B87" s="35">
        <f>+NAC!A87</f>
        <v>45200</v>
      </c>
      <c r="C87" s="19" cm="1">
        <f t="array" aca="1" ref="C87" ca="1">INDIRECT(_xlfn.CONCAT(C$4,"_d!",C$1,$A87))</f>
        <v>2499.48681640625</v>
      </c>
      <c r="D87" s="19" cm="1">
        <f t="array" aca="1" ref="D87" ca="1">INDIRECT(_xlfn.CONCAT(D$4,"_d!",D$1,$A87))</f>
        <v>2542.0224609375</v>
      </c>
      <c r="E87" s="19" cm="1">
        <f t="array" aca="1" ref="E87" ca="1">INDIRECT(_xlfn.CONCAT(E$4,"_d!",E$1,$A87))</f>
        <v>2634.854248046875</v>
      </c>
      <c r="F87" s="19" cm="1">
        <f t="array" aca="1" ref="F87" ca="1">INDIRECT(_xlfn.CONCAT(F$4,"_d!",F$1,$A87))</f>
        <v>2658.013671875</v>
      </c>
      <c r="G87" s="19" cm="1">
        <f t="array" aca="1" ref="G87" ca="1">INDIRECT(_xlfn.CONCAT(G$4,"_d!",G$1,$A87))</f>
        <v>2577.38818359375</v>
      </c>
      <c r="H87" s="19" cm="1">
        <f t="array" aca="1" ref="H87" ca="1">INDIRECT(_xlfn.CONCAT(H$4,"_d!",H$1,$A87))</f>
        <v>2449.1865234375</v>
      </c>
      <c r="I87" s="42">
        <f t="shared" ca="1" si="63"/>
        <v>2532.2135320862844</v>
      </c>
      <c r="J87" s="19" cm="1">
        <f t="array" aca="1" ref="J87" ca="1">INDIRECT(_xlfn.CONCAT(J$4,"_d!",J$1,$A87))</f>
        <v>2503.3818359375</v>
      </c>
      <c r="K87" s="19" cm="1">
        <f t="array" aca="1" ref="K87" ca="1">INDIRECT(_xlfn.CONCAT(K$4,"_d!",K$1,$A87))</f>
        <v>2544.441162109375</v>
      </c>
      <c r="L87" s="19" cm="1">
        <f t="array" aca="1" ref="L87" ca="1">INDIRECT(_xlfn.CONCAT(L$4,"_d!",L$1,$A87))</f>
        <v>2616.796630859375</v>
      </c>
      <c r="M87" s="19" cm="1">
        <f t="array" aca="1" ref="M87" ca="1">INDIRECT(_xlfn.CONCAT(M$4,"_d!",M$1,$A87))</f>
        <v>2633.941650390625</v>
      </c>
      <c r="N87" s="19" cm="1">
        <f t="array" aca="1" ref="N87" ca="1">INDIRECT(_xlfn.CONCAT(N$4,"_d!",N$1,$A87))</f>
        <v>2564.979248046875</v>
      </c>
      <c r="O87" s="19" cm="1">
        <f t="array" aca="1" ref="O87" ca="1">INDIRECT(_xlfn.CONCAT(O$4,"_d!",O$1,$A87))</f>
        <v>2456.45751953125</v>
      </c>
      <c r="P87" s="42">
        <f t="shared" ca="1" si="64"/>
        <v>2531.9350222501075</v>
      </c>
      <c r="Q87" s="19" cm="1">
        <f t="array" aca="1" ref="Q87" ca="1">INDIRECT(_xlfn.CONCAT(Q$4,"_d!",Q$1,$A87))</f>
        <v>2467.7314453125</v>
      </c>
      <c r="R87" s="19" cm="1">
        <f t="array" aca="1" ref="R87" ca="1">INDIRECT(_xlfn.CONCAT(R$4,"_d!",R$1,$A87))</f>
        <v>2508.666259765625</v>
      </c>
      <c r="S87" s="19" cm="1">
        <f t="array" aca="1" ref="S87" ca="1">INDIRECT(_xlfn.CONCAT(S$4,"_d!",S$1,$A87))</f>
        <v>2602.2041015625</v>
      </c>
      <c r="T87" s="19" cm="1">
        <f t="array" aca="1" ref="T87" ca="1">INDIRECT(_xlfn.CONCAT(T$4,"_d!",T$1,$A87))</f>
        <v>2633.051025390625</v>
      </c>
      <c r="U87" s="19" cm="1">
        <f t="array" aca="1" ref="U87" ca="1">INDIRECT(_xlfn.CONCAT(U$4,"_d!",U$1,$A87))</f>
        <v>2552.342041015625</v>
      </c>
      <c r="V87" s="19" cm="1">
        <f t="array" aca="1" ref="V87" ca="1">INDIRECT(_xlfn.CONCAT(V$4,"_d!",V$1,$A87))</f>
        <v>2459.50439453125</v>
      </c>
      <c r="W87" s="42">
        <f t="shared" ca="1" si="65"/>
        <v>2503.050809102795</v>
      </c>
      <c r="X87" s="19" cm="1">
        <f t="array" aca="1" ref="X87" ca="1">INDIRECT(_xlfn.CONCAT(X$4,"_d!",X$1,$A87))</f>
        <v>2456.146728515625</v>
      </c>
      <c r="Y87" s="19" cm="1">
        <f t="array" aca="1" ref="Y87" ca="1">INDIRECT(_xlfn.CONCAT(Y$4,"_d!",Y$1,$A87))</f>
        <v>2532.979248046875</v>
      </c>
      <c r="Z87" s="19" cm="1">
        <f t="array" aca="1" ref="Z87" ca="1">INDIRECT(_xlfn.CONCAT(Z$4,"_d!",Z$1,$A87))</f>
        <v>2593.79345703125</v>
      </c>
      <c r="AA87" s="19" cm="1">
        <f t="array" aca="1" ref="AA87" ca="1">INDIRECT(_xlfn.CONCAT(AA$4,"_d!",AA$1,$A87))</f>
        <v>2625.39306640625</v>
      </c>
      <c r="AB87" s="19" cm="1">
        <f t="array" aca="1" ref="AB87" ca="1">INDIRECT(_xlfn.CONCAT(AB$4,"_d!",AB$1,$A87))</f>
        <v>2550.037841796875</v>
      </c>
      <c r="AC87" s="19" cm="1">
        <f t="array" aca="1" ref="AC87" ca="1">INDIRECT(_xlfn.CONCAT(AC$4,"_d!",AC$1,$A87))</f>
        <v>2455.1328125</v>
      </c>
      <c r="AD87" s="42">
        <f t="shared" ca="1" si="66"/>
        <v>2504.5658957675273</v>
      </c>
      <c r="AE87" s="19" cm="1">
        <f t="array" aca="1" ref="AE87" ca="1">INDIRECT(_xlfn.CONCAT(AE$4,"_d!",AE$1,$A87))</f>
        <v>2478.60693359375</v>
      </c>
      <c r="AF87" s="19" cm="1">
        <f t="array" aca="1" ref="AF87" ca="1">INDIRECT(_xlfn.CONCAT(AF$4,"_d!",AF$1,$A87))</f>
        <v>2525.425048828125</v>
      </c>
      <c r="AG87" s="19" cm="1">
        <f t="array" aca="1" ref="AG87" ca="1">INDIRECT(_xlfn.CONCAT(AG$4,"_d!",AG$1,$A87))</f>
        <v>2582.773681640625</v>
      </c>
      <c r="AH87" s="19" cm="1">
        <f t="array" aca="1" ref="AH87" ca="1">INDIRECT(_xlfn.CONCAT(AH$4,"_d!",AH$1,$A87))</f>
        <v>2618.323974609375</v>
      </c>
      <c r="AI87" s="19" cm="1">
        <f t="array" aca="1" ref="AI87" ca="1">INDIRECT(_xlfn.CONCAT(AI$4,"_d!",AI$1,$A87))</f>
        <v>2535.5537109375</v>
      </c>
      <c r="AJ87" s="19" cm="1">
        <f t="array" aca="1" ref="AJ87" ca="1">INDIRECT(_xlfn.CONCAT(AJ$4,"_d!",AJ$1,$A87))</f>
        <v>2463.52734375</v>
      </c>
      <c r="AK87" s="42">
        <f t="shared" ca="1" si="67"/>
        <v>2510.3315977759771</v>
      </c>
      <c r="AL87" s="19" cm="1">
        <f t="array" aca="1" ref="AL87" ca="1">INDIRECT(_xlfn.CONCAT(AL$4,"_d!",AL$1,$A87))</f>
        <v>2462.888916015625</v>
      </c>
      <c r="AM87" s="19" cm="1">
        <f t="array" aca="1" ref="AM87" ca="1">INDIRECT(_xlfn.CONCAT(AM$4,"_d!",AM$1,$A87))</f>
        <v>2523.51611328125</v>
      </c>
      <c r="AN87" s="19" cm="1">
        <f t="array" aca="1" ref="AN87" ca="1">INDIRECT(_xlfn.CONCAT(AN$4,"_d!",AN$1,$A87))</f>
        <v>2578.586181640625</v>
      </c>
      <c r="AO87" s="19" cm="1">
        <f t="array" aca="1" ref="AO87" ca="1">INDIRECT(_xlfn.CONCAT(AO$4,"_d!",AO$1,$A87))</f>
        <v>2613.310791015625</v>
      </c>
      <c r="AP87" s="19" cm="1">
        <f t="array" aca="1" ref="AP87" ca="1">INDIRECT(_xlfn.CONCAT(AP$4,"_d!",AP$1,$A87))</f>
        <v>2541.71875</v>
      </c>
      <c r="AQ87" s="19" cm="1">
        <f t="array" aca="1" ref="AQ87" ca="1">INDIRECT(_xlfn.CONCAT(AQ$4,"_d!",AQ$1,$A87))</f>
        <v>2466.27783203125</v>
      </c>
      <c r="AR87" s="42">
        <f t="shared" ca="1" si="68"/>
        <v>2502.8729368305999</v>
      </c>
      <c r="AS87" s="19" cm="1">
        <f t="array" aca="1" ref="AS87" ca="1">INDIRECT(_xlfn.CONCAT(AS$4,"_d!",AS$1,$A87))</f>
        <v>2457.21923828125</v>
      </c>
      <c r="AT87" s="19" cm="1">
        <f t="array" aca="1" ref="AT87" ca="1">INDIRECT(_xlfn.CONCAT(AT$4,"_d!",AT$1,$A87))</f>
        <v>2512.876708984375</v>
      </c>
      <c r="AU87" s="19" cm="1">
        <f t="array" aca="1" ref="AU87" ca="1">INDIRECT(_xlfn.CONCAT(AU$4,"_d!",AU$1,$A87))</f>
        <v>2570.349365234375</v>
      </c>
      <c r="AV87" s="19" cm="1">
        <f t="array" aca="1" ref="AV87" ca="1">INDIRECT(_xlfn.CONCAT(AV$4,"_d!",AV$1,$A87))</f>
        <v>2605.384033203125</v>
      </c>
      <c r="AW87" s="19" cm="1">
        <f t="array" aca="1" ref="AW87" ca="1">INDIRECT(_xlfn.CONCAT(AW$4,"_d!",AW$1,$A87))</f>
        <v>2519.681884765625</v>
      </c>
      <c r="AX87" s="19" cm="1">
        <f t="array" aca="1" ref="AX87" ca="1">INDIRECT(_xlfn.CONCAT(AX$4,"_d!",AX$1,$A87))</f>
        <v>2448.893798828125</v>
      </c>
      <c r="AY87" s="42">
        <f t="shared" ca="1" si="69"/>
        <v>2493.612604441656</v>
      </c>
      <c r="AZ87" s="19" cm="1">
        <f t="array" aca="1" ref="AZ87" ca="1">INDIRECT(_xlfn.CONCAT(AZ$4,"_d!",AZ$1,$A87))</f>
        <v>2454.87744140625</v>
      </c>
      <c r="BA87" s="19" cm="1">
        <f t="array" aca="1" ref="BA87" ca="1">INDIRECT(_xlfn.CONCAT(BA$4,"_d!",BA$1,$A87))</f>
        <v>2522.023193359375</v>
      </c>
      <c r="BB87" s="19" cm="1">
        <f t="array" aca="1" ref="BB87" ca="1">INDIRECT(_xlfn.CONCAT(BB$4,"_d!",BB$1,$A87))</f>
        <v>2553.5751953125</v>
      </c>
      <c r="BC87" s="19" cm="1">
        <f t="array" aca="1" ref="BC87" ca="1">INDIRECT(_xlfn.CONCAT(BC$4,"_d!",BC$1,$A87))</f>
        <v>2580.82861328125</v>
      </c>
      <c r="BD87" s="19" cm="1">
        <f t="array" aca="1" ref="BD87" ca="1">INDIRECT(_xlfn.CONCAT(BD$4,"_d!",BD$1,$A87))</f>
        <v>2529.158203125</v>
      </c>
      <c r="BE87" s="19" cm="1">
        <f t="array" aca="1" ref="BE87" ca="1">INDIRECT(_xlfn.CONCAT(BE$4,"_d!",BE$1,$A87))</f>
        <v>2457.14404296875</v>
      </c>
      <c r="BF87" s="42">
        <f t="shared" ca="1" si="70"/>
        <v>2494.2703200600995</v>
      </c>
      <c r="BG87" s="19" cm="1">
        <f t="array" aca="1" ref="BG87" ca="1">INDIRECT(_xlfn.CONCAT(BG$4,"_d!",BG$1,$A87))</f>
        <v>2442.626708984375</v>
      </c>
      <c r="BH87" s="19" cm="1">
        <f t="array" aca="1" ref="BH87" ca="1">INDIRECT(_xlfn.CONCAT(BH$4,"_d!",BH$1,$A87))</f>
        <v>2508.87109375</v>
      </c>
      <c r="BI87" s="19" cm="1">
        <f t="array" aca="1" ref="BI87" ca="1">INDIRECT(_xlfn.CONCAT(BI$4,"_d!",BI$1,$A87))</f>
        <v>2538.3583984375</v>
      </c>
      <c r="BJ87" s="19" cm="1">
        <f t="array" aca="1" ref="BJ87" ca="1">INDIRECT(_xlfn.CONCAT(BJ$4,"_d!",BJ$1,$A87))</f>
        <v>2563.70849609375</v>
      </c>
      <c r="BK87" s="19" cm="1">
        <f t="array" aca="1" ref="BK87" ca="1">INDIRECT(_xlfn.CONCAT(BK$4,"_d!",BK$1,$A87))</f>
        <v>2521.795166015625</v>
      </c>
      <c r="BL87" s="19" cm="1">
        <f t="array" aca="1" ref="BL87" ca="1">INDIRECT(_xlfn.CONCAT(BL$4,"_d!",BL$1,$A87))</f>
        <v>2445.669677734375</v>
      </c>
      <c r="BM87" s="42">
        <f t="shared" ca="1" si="71"/>
        <v>2481.6260415211518</v>
      </c>
      <c r="BN87" s="19" cm="1">
        <f t="array" aca="1" ref="BN87" ca="1">INDIRECT(_xlfn.CONCAT(BN$4,"_d!",BN$1,$A87))</f>
        <v>2435.7333984375</v>
      </c>
      <c r="BO87" s="19" cm="1">
        <f t="array" aca="1" ref="BO87" ca="1">INDIRECT(_xlfn.CONCAT(BO$4,"_d!",BO$1,$A87))</f>
        <v>2504.3408203125</v>
      </c>
      <c r="BP87" s="19" cm="1">
        <f t="array" aca="1" ref="BP87" ca="1">INDIRECT(_xlfn.CONCAT(BP$4,"_d!",BP$1,$A87))</f>
        <v>2531.86083984375</v>
      </c>
      <c r="BQ87" s="19" cm="1">
        <f t="array" aca="1" ref="BQ87" ca="1">INDIRECT(_xlfn.CONCAT(BQ$4,"_d!",BQ$1,$A87))</f>
        <v>2600.917724609375</v>
      </c>
      <c r="BR87" s="19" cm="1">
        <f t="array" aca="1" ref="BR87" ca="1">INDIRECT(_xlfn.CONCAT(BR$4,"_d!",BR$1,$A87))</f>
        <v>2490.82373046875</v>
      </c>
      <c r="BS87" s="19" cm="1">
        <f t="array" aca="1" ref="BS87" ca="1">INDIRECT(_xlfn.CONCAT(BS$4,"_d!",BS$1,$A87))</f>
        <v>2449.8505859375</v>
      </c>
      <c r="BT87" s="42">
        <f t="shared" ca="1" si="72"/>
        <v>2476.680065308085</v>
      </c>
      <c r="BU87" s="42"/>
      <c r="BV87" s="45">
        <f t="shared" ca="1" si="73"/>
        <v>2532.2135320862844</v>
      </c>
      <c r="BW87" s="45">
        <f t="shared" ca="1" si="74"/>
        <v>2531.9350222501075</v>
      </c>
      <c r="BX87" s="45">
        <f t="shared" ca="1" si="75"/>
        <v>2503.050809102795</v>
      </c>
      <c r="BY87" s="45">
        <f t="shared" ca="1" si="76"/>
        <v>2504.5658957675273</v>
      </c>
      <c r="BZ87" s="45">
        <f t="shared" ca="1" si="77"/>
        <v>2510.3315977759771</v>
      </c>
      <c r="CA87" s="45">
        <f t="shared" ca="1" si="78"/>
        <v>2502.8729368305999</v>
      </c>
      <c r="CB87" s="45">
        <f t="shared" ca="1" si="79"/>
        <v>2493.612604441656</v>
      </c>
      <c r="CC87" s="45">
        <f t="shared" ca="1" si="80"/>
        <v>2494.2703200600995</v>
      </c>
      <c r="CD87" s="45">
        <f t="shared" ca="1" si="81"/>
        <v>2481.6260415211518</v>
      </c>
      <c r="CE87" s="45">
        <f t="shared" ca="1" si="82"/>
        <v>2476.680065308085</v>
      </c>
      <c r="CF87" s="45" cm="1">
        <f t="array" aca="1" ref="CF87" ca="1">+SUMPRODUCT($BV$3:$CE$3/100,$BV87:$CE87)</f>
        <v>2497.2501022733186</v>
      </c>
      <c r="CG87" s="24"/>
      <c r="CH87" s="24">
        <f t="shared" ca="1" si="85"/>
        <v>8.3413302423486879E-2</v>
      </c>
      <c r="CI87" s="24">
        <f t="shared" ca="1" si="85"/>
        <v>8.3489109752863833E-2</v>
      </c>
      <c r="CJ87" s="24">
        <f t="shared" ca="1" si="85"/>
        <v>8.3411810329400815E-2</v>
      </c>
      <c r="CK87" s="24">
        <f t="shared" ca="1" si="84"/>
        <v>8.3572602362511406E-2</v>
      </c>
      <c r="CL87" s="24">
        <f t="shared" ca="1" si="84"/>
        <v>8.316656733164729E-2</v>
      </c>
      <c r="CM87" s="24">
        <f t="shared" ca="1" si="84"/>
        <v>8.3096844314693108E-2</v>
      </c>
      <c r="CN87" s="24">
        <f t="shared" ca="1" si="84"/>
        <v>8.2559732846833489E-2</v>
      </c>
      <c r="CO87" s="24">
        <f t="shared" ca="1" si="84"/>
        <v>8.2856916984064277E-2</v>
      </c>
      <c r="CP87" s="24">
        <f t="shared" ca="1" si="84"/>
        <v>8.2757735435364577E-2</v>
      </c>
      <c r="CQ87" s="24">
        <f t="shared" ca="1" si="50"/>
        <v>8.3327784428924412E-2</v>
      </c>
      <c r="CR87" s="24">
        <f t="shared" ca="1" si="50"/>
        <v>8.3118711631489983E-2</v>
      </c>
      <c r="CS87" s="24">
        <f>+[1]NAC!AX88</f>
        <v>7.7055098226642915E-2</v>
      </c>
      <c r="CT87" s="24"/>
      <c r="CU87" s="24">
        <f t="shared" ca="1" si="86"/>
        <v>1.4431908675963743</v>
      </c>
      <c r="CV87" s="24">
        <f t="shared" ca="1" si="87"/>
        <v>1.4364075078022807</v>
      </c>
      <c r="CW87" s="24">
        <f t="shared" ca="1" si="88"/>
        <v>1.4304209956059153</v>
      </c>
      <c r="CX87" s="24">
        <f t="shared" ca="1" si="89"/>
        <v>1.4288347319320063</v>
      </c>
      <c r="CY87" s="24">
        <f t="shared" ca="1" si="90"/>
        <v>1.4294083546562644</v>
      </c>
      <c r="CZ87" s="24">
        <f t="shared" ca="1" si="91"/>
        <v>1.4282115677584288</v>
      </c>
      <c r="DA87" s="24">
        <f t="shared" ca="1" si="92"/>
        <v>1.4212080920313377</v>
      </c>
      <c r="DB87" s="24">
        <f t="shared" ca="1" si="93"/>
        <v>1.4208562131441078</v>
      </c>
      <c r="DC87" s="24">
        <f t="shared" ca="1" si="94"/>
        <v>1.4225043490733684</v>
      </c>
      <c r="DD87" s="24">
        <f t="shared" ca="1" si="95"/>
        <v>1.418314692798285</v>
      </c>
      <c r="DE87" s="48">
        <f t="shared" ca="1" si="96"/>
        <v>1.4257156507260627</v>
      </c>
      <c r="DF87" s="48">
        <f>+[1]NAC!AG88</f>
        <v>1.4266146012563361</v>
      </c>
      <c r="DG87" s="24">
        <f t="shared" ca="1" si="97"/>
        <v>2.4876174798089234E-2</v>
      </c>
    </row>
    <row r="88" spans="1:111" x14ac:dyDescent="0.25">
      <c r="A88">
        <f t="shared" si="83"/>
        <v>115</v>
      </c>
      <c r="B88" s="35">
        <f>+NAC!A88</f>
        <v>45231</v>
      </c>
      <c r="C88" s="19" cm="1">
        <f t="array" aca="1" ref="C88" ca="1">INDIRECT(_xlfn.CONCAT(C$4,"_d!",C$1,$A88))</f>
        <v>2835.9482421875</v>
      </c>
      <c r="D88" s="19" cm="1">
        <f t="array" aca="1" ref="D88" ca="1">INDIRECT(_xlfn.CONCAT(D$4,"_d!",D$1,$A88))</f>
        <v>2881.57568359375</v>
      </c>
      <c r="E88" s="19" cm="1">
        <f t="array" aca="1" ref="E88" ca="1">INDIRECT(_xlfn.CONCAT(E$4,"_d!",E$1,$A88))</f>
        <v>2951.332275390625</v>
      </c>
      <c r="F88" s="19" cm="1">
        <f t="array" aca="1" ref="F88" ca="1">INDIRECT(_xlfn.CONCAT(F$4,"_d!",F$1,$A88))</f>
        <v>3005.998779296875</v>
      </c>
      <c r="G88" s="19" cm="1">
        <f t="array" aca="1" ref="G88" ca="1">INDIRECT(_xlfn.CONCAT(G$4,"_d!",G$1,$A88))</f>
        <v>2915.051513671875</v>
      </c>
      <c r="H88" s="19" cm="1">
        <f t="array" aca="1" ref="H88" ca="1">INDIRECT(_xlfn.CONCAT(H$4,"_d!",H$1,$A88))</f>
        <v>2745.737548828125</v>
      </c>
      <c r="I88" s="42">
        <f t="shared" ca="1" si="63"/>
        <v>2866.3658719694099</v>
      </c>
      <c r="J88" s="19" cm="1">
        <f t="array" aca="1" ref="J88" ca="1">INDIRECT(_xlfn.CONCAT(J$4,"_d!",J$1,$A88))</f>
        <v>2841.6171875</v>
      </c>
      <c r="K88" s="19" cm="1">
        <f t="array" aca="1" ref="K88" ca="1">INDIRECT(_xlfn.CONCAT(K$4,"_d!",K$1,$A88))</f>
        <v>2881.9248046875</v>
      </c>
      <c r="L88" s="19" cm="1">
        <f t="array" aca="1" ref="L88" ca="1">INDIRECT(_xlfn.CONCAT(L$4,"_d!",L$1,$A88))</f>
        <v>2928.28369140625</v>
      </c>
      <c r="M88" s="19" cm="1">
        <f t="array" aca="1" ref="M88" ca="1">INDIRECT(_xlfn.CONCAT(M$4,"_d!",M$1,$A88))</f>
        <v>2975.384521484375</v>
      </c>
      <c r="N88" s="19" cm="1">
        <f t="array" aca="1" ref="N88" ca="1">INDIRECT(_xlfn.CONCAT(N$4,"_d!",N$1,$A88))</f>
        <v>2900.02490234375</v>
      </c>
      <c r="O88" s="19" cm="1">
        <f t="array" aca="1" ref="O88" ca="1">INDIRECT(_xlfn.CONCAT(O$4,"_d!",O$1,$A88))</f>
        <v>2749.685791015625</v>
      </c>
      <c r="P88" s="42">
        <f t="shared" ca="1" si="64"/>
        <v>2865.1610463216816</v>
      </c>
      <c r="Q88" s="19" cm="1">
        <f t="array" aca="1" ref="Q88" ca="1">INDIRECT(_xlfn.CONCAT(Q$4,"_d!",Q$1,$A88))</f>
        <v>2793.24658203125</v>
      </c>
      <c r="R88" s="19" cm="1">
        <f t="array" aca="1" ref="R88" ca="1">INDIRECT(_xlfn.CONCAT(R$4,"_d!",R$1,$A88))</f>
        <v>2836.819091796875</v>
      </c>
      <c r="S88" s="19" cm="1">
        <f t="array" aca="1" ref="S88" ca="1">INDIRECT(_xlfn.CONCAT(S$4,"_d!",S$1,$A88))</f>
        <v>2910.00244140625</v>
      </c>
      <c r="T88" s="19" cm="1">
        <f t="array" aca="1" ref="T88" ca="1">INDIRECT(_xlfn.CONCAT(T$4,"_d!",T$1,$A88))</f>
        <v>2968.24560546875</v>
      </c>
      <c r="U88" s="19" cm="1">
        <f t="array" aca="1" ref="U88" ca="1">INDIRECT(_xlfn.CONCAT(U$4,"_d!",U$1,$A88))</f>
        <v>2881.66259765625</v>
      </c>
      <c r="V88" s="19" cm="1">
        <f t="array" aca="1" ref="V88" ca="1">INDIRECT(_xlfn.CONCAT(V$4,"_d!",V$1,$A88))</f>
        <v>2755.253662109375</v>
      </c>
      <c r="W88" s="42">
        <f t="shared" ca="1" si="65"/>
        <v>2826.9550628020911</v>
      </c>
      <c r="X88" s="19" cm="1">
        <f t="array" aca="1" ref="X88" ca="1">INDIRECT(_xlfn.CONCAT(X$4,"_d!",X$1,$A88))</f>
        <v>2777.102294921875</v>
      </c>
      <c r="Y88" s="19" cm="1">
        <f t="array" aca="1" ref="Y88" ca="1">INDIRECT(_xlfn.CONCAT(Y$4,"_d!",Y$1,$A88))</f>
        <v>2864.20361328125</v>
      </c>
      <c r="Z88" s="19" cm="1">
        <f t="array" aca="1" ref="Z88" ca="1">INDIRECT(_xlfn.CONCAT(Z$4,"_d!",Z$1,$A88))</f>
        <v>2900.144287109375</v>
      </c>
      <c r="AA88" s="19" cm="1">
        <f t="array" aca="1" ref="AA88" ca="1">INDIRECT(_xlfn.CONCAT(AA$4,"_d!",AA$1,$A88))</f>
        <v>2961.919677734375</v>
      </c>
      <c r="AB88" s="19" cm="1">
        <f t="array" aca="1" ref="AB88" ca="1">INDIRECT(_xlfn.CONCAT(AB$4,"_d!",AB$1,$A88))</f>
        <v>2878.23828125</v>
      </c>
      <c r="AC88" s="19" cm="1">
        <f t="array" aca="1" ref="AC88" ca="1">INDIRECT(_xlfn.CONCAT(AC$4,"_d!",AC$1,$A88))</f>
        <v>2749.720947265625</v>
      </c>
      <c r="AD88" s="42">
        <f t="shared" ca="1" si="66"/>
        <v>2827.3026390530513</v>
      </c>
      <c r="AE88" s="19" cm="1">
        <f t="array" aca="1" ref="AE88" ca="1">INDIRECT(_xlfn.CONCAT(AE$4,"_d!",AE$1,$A88))</f>
        <v>2806.866455078125</v>
      </c>
      <c r="AF88" s="19" cm="1">
        <f t="array" aca="1" ref="AF88" ca="1">INDIRECT(_xlfn.CONCAT(AF$4,"_d!",AF$1,$A88))</f>
        <v>2854.531005859375</v>
      </c>
      <c r="AG88" s="19" cm="1">
        <f t="array" aca="1" ref="AG88" ca="1">INDIRECT(_xlfn.CONCAT(AG$4,"_d!",AG$1,$A88))</f>
        <v>2886.893310546875</v>
      </c>
      <c r="AH88" s="19" cm="1">
        <f t="array" aca="1" ref="AH88" ca="1">INDIRECT(_xlfn.CONCAT(AH$4,"_d!",AH$1,$A88))</f>
        <v>2948.50146484375</v>
      </c>
      <c r="AI88" s="19" cm="1">
        <f t="array" aca="1" ref="AI88" ca="1">INDIRECT(_xlfn.CONCAT(AI$4,"_d!",AI$1,$A88))</f>
        <v>2863.71337890625</v>
      </c>
      <c r="AJ88" s="19" cm="1">
        <f t="array" aca="1" ref="AJ88" ca="1">INDIRECT(_xlfn.CONCAT(AJ$4,"_d!",AJ$1,$A88))</f>
        <v>2762.111328125</v>
      </c>
      <c r="AK88" s="42">
        <f t="shared" ca="1" si="67"/>
        <v>2835.3338942878072</v>
      </c>
      <c r="AL88" s="19" cm="1">
        <f t="array" aca="1" ref="AL88" ca="1">INDIRECT(_xlfn.CONCAT(AL$4,"_d!",AL$1,$A88))</f>
        <v>2784.576416015625</v>
      </c>
      <c r="AM88" s="19" cm="1">
        <f t="array" aca="1" ref="AM88" ca="1">INDIRECT(_xlfn.CONCAT(AM$4,"_d!",AM$1,$A88))</f>
        <v>2851.861083984375</v>
      </c>
      <c r="AN88" s="19" cm="1">
        <f t="array" aca="1" ref="AN88" ca="1">INDIRECT(_xlfn.CONCAT(AN$4,"_d!",AN$1,$A88))</f>
        <v>2880.882080078125</v>
      </c>
      <c r="AO88" s="19" cm="1">
        <f t="array" aca="1" ref="AO88" ca="1">INDIRECT(_xlfn.CONCAT(AO$4,"_d!",AO$1,$A88))</f>
        <v>2948.237060546875</v>
      </c>
      <c r="AP88" s="19" cm="1">
        <f t="array" aca="1" ref="AP88" ca="1">INDIRECT(_xlfn.CONCAT(AP$4,"_d!",AP$1,$A88))</f>
        <v>2867.831298828125</v>
      </c>
      <c r="AQ88" s="19" cm="1">
        <f t="array" aca="1" ref="AQ88" ca="1">INDIRECT(_xlfn.CONCAT(AQ$4,"_d!",AQ$1,$A88))</f>
        <v>2764.957275390625</v>
      </c>
      <c r="AR88" s="42">
        <f t="shared" ca="1" si="68"/>
        <v>2824.7243876517678</v>
      </c>
      <c r="AS88" s="19" cm="1">
        <f t="array" aca="1" ref="AS88" ca="1">INDIRECT(_xlfn.CONCAT(AS$4,"_d!",AS$1,$A88))</f>
        <v>2776.49609375</v>
      </c>
      <c r="AT88" s="19" cm="1">
        <f t="array" aca="1" ref="AT88" ca="1">INDIRECT(_xlfn.CONCAT(AT$4,"_d!",AT$1,$A88))</f>
        <v>2837.631103515625</v>
      </c>
      <c r="AU88" s="19" cm="1">
        <f t="array" aca="1" ref="AU88" ca="1">INDIRECT(_xlfn.CONCAT(AU$4,"_d!",AU$1,$A88))</f>
        <v>2871.6875</v>
      </c>
      <c r="AV88" s="19" cm="1">
        <f t="array" aca="1" ref="AV88" ca="1">INDIRECT(_xlfn.CONCAT(AV$4,"_d!",AV$1,$A88))</f>
        <v>2934.120849609375</v>
      </c>
      <c r="AW88" s="19" cm="1">
        <f t="array" aca="1" ref="AW88" ca="1">INDIRECT(_xlfn.CONCAT(AW$4,"_d!",AW$1,$A88))</f>
        <v>2836.81494140625</v>
      </c>
      <c r="AX88" s="19" cm="1">
        <f t="array" aca="1" ref="AX88" ca="1">INDIRECT(_xlfn.CONCAT(AX$4,"_d!",AX$1,$A88))</f>
        <v>2741.3818359375</v>
      </c>
      <c r="AY88" s="42">
        <f t="shared" ca="1" si="69"/>
        <v>2811.994568305814</v>
      </c>
      <c r="AZ88" s="19" cm="1">
        <f t="array" aca="1" ref="AZ88" ca="1">INDIRECT(_xlfn.CONCAT(AZ$4,"_d!",AZ$1,$A88))</f>
        <v>2773.86279296875</v>
      </c>
      <c r="BA88" s="19" cm="1">
        <f t="array" aca="1" ref="BA88" ca="1">INDIRECT(_xlfn.CONCAT(BA$4,"_d!",BA$1,$A88))</f>
        <v>2846.65625</v>
      </c>
      <c r="BB88" s="19" cm="1">
        <f t="array" aca="1" ref="BB88" ca="1">INDIRECT(_xlfn.CONCAT(BB$4,"_d!",BB$1,$A88))</f>
        <v>2848.66552734375</v>
      </c>
      <c r="BC88" s="19" cm="1">
        <f t="array" aca="1" ref="BC88" ca="1">INDIRECT(_xlfn.CONCAT(BC$4,"_d!",BC$1,$A88))</f>
        <v>2903.487060546875</v>
      </c>
      <c r="BD88" s="19" cm="1">
        <f t="array" aca="1" ref="BD88" ca="1">INDIRECT(_xlfn.CONCAT(BD$4,"_d!",BD$1,$A88))</f>
        <v>2844.39208984375</v>
      </c>
      <c r="BE88" s="19" cm="1">
        <f t="array" aca="1" ref="BE88" ca="1">INDIRECT(_xlfn.CONCAT(BE$4,"_d!",BE$1,$A88))</f>
        <v>2750.532470703125</v>
      </c>
      <c r="BF88" s="42">
        <f t="shared" ca="1" si="70"/>
        <v>2811.6799907908362</v>
      </c>
      <c r="BG88" s="19" cm="1">
        <f t="array" aca="1" ref="BG88" ca="1">INDIRECT(_xlfn.CONCAT(BG$4,"_d!",BG$1,$A88))</f>
        <v>2759.727783203125</v>
      </c>
      <c r="BH88" s="19" cm="1">
        <f t="array" aca="1" ref="BH88" ca="1">INDIRECT(_xlfn.CONCAT(BH$4,"_d!",BH$1,$A88))</f>
        <v>2828.583251953125</v>
      </c>
      <c r="BI88" s="19" cm="1">
        <f t="array" aca="1" ref="BI88" ca="1">INDIRECT(_xlfn.CONCAT(BI$4,"_d!",BI$1,$A88))</f>
        <v>2831.060791015625</v>
      </c>
      <c r="BJ88" s="19" cm="1">
        <f t="array" aca="1" ref="BJ88" ca="1">INDIRECT(_xlfn.CONCAT(BJ$4,"_d!",BJ$1,$A88))</f>
        <v>2877.946044921875</v>
      </c>
      <c r="BK88" s="19" cm="1">
        <f t="array" aca="1" ref="BK88" ca="1">INDIRECT(_xlfn.CONCAT(BK$4,"_d!",BK$1,$A88))</f>
        <v>2837.51220703125</v>
      </c>
      <c r="BL88" s="19" cm="1">
        <f t="array" aca="1" ref="BL88" ca="1">INDIRECT(_xlfn.CONCAT(BL$4,"_d!",BL$1,$A88))</f>
        <v>2735.839599609375</v>
      </c>
      <c r="BM88" s="42">
        <f t="shared" ca="1" si="71"/>
        <v>2795.8992210908696</v>
      </c>
      <c r="BN88" s="19" cm="1">
        <f t="array" aca="1" ref="BN88" ca="1">INDIRECT(_xlfn.CONCAT(BN$4,"_d!",BN$1,$A88))</f>
        <v>2745.937744140625</v>
      </c>
      <c r="BO88" s="19" cm="1">
        <f t="array" aca="1" ref="BO88" ca="1">INDIRECT(_xlfn.CONCAT(BO$4,"_d!",BO$1,$A88))</f>
        <v>2822.350830078125</v>
      </c>
      <c r="BP88" s="19" cm="1">
        <f t="array" aca="1" ref="BP88" ca="1">INDIRECT(_xlfn.CONCAT(BP$4,"_d!",BP$1,$A88))</f>
        <v>2822.6865234375</v>
      </c>
      <c r="BQ88" s="19" cm="1">
        <f t="array" aca="1" ref="BQ88" ca="1">INDIRECT(_xlfn.CONCAT(BQ$4,"_d!",BQ$1,$A88))</f>
        <v>2920.735595703125</v>
      </c>
      <c r="BR88" s="19" cm="1">
        <f t="array" aca="1" ref="BR88" ca="1">INDIRECT(_xlfn.CONCAT(BR$4,"_d!",BR$1,$A88))</f>
        <v>2795.728759765625</v>
      </c>
      <c r="BS88" s="19" cm="1">
        <f t="array" aca="1" ref="BS88" ca="1">INDIRECT(_xlfn.CONCAT(BS$4,"_d!",BS$1,$A88))</f>
        <v>2741.161376953125</v>
      </c>
      <c r="BT88" s="42">
        <f t="shared" ca="1" si="72"/>
        <v>2786.9203884042286</v>
      </c>
      <c r="BU88" s="42"/>
      <c r="BV88" s="45">
        <f t="shared" ca="1" si="73"/>
        <v>2866.3658719694099</v>
      </c>
      <c r="BW88" s="45">
        <f t="shared" ca="1" si="74"/>
        <v>2865.1610463216816</v>
      </c>
      <c r="BX88" s="45">
        <f t="shared" ca="1" si="75"/>
        <v>2826.9550628020911</v>
      </c>
      <c r="BY88" s="45">
        <f t="shared" ca="1" si="76"/>
        <v>2827.3026390530513</v>
      </c>
      <c r="BZ88" s="45">
        <f t="shared" ca="1" si="77"/>
        <v>2835.3338942878072</v>
      </c>
      <c r="CA88" s="45">
        <f t="shared" ca="1" si="78"/>
        <v>2824.7243876517678</v>
      </c>
      <c r="CB88" s="45">
        <f t="shared" ca="1" si="79"/>
        <v>2811.994568305814</v>
      </c>
      <c r="CC88" s="45">
        <f t="shared" ca="1" si="80"/>
        <v>2811.6799907908362</v>
      </c>
      <c r="CD88" s="45">
        <f t="shared" ca="1" si="81"/>
        <v>2795.8992210908696</v>
      </c>
      <c r="CE88" s="45">
        <f t="shared" ca="1" si="82"/>
        <v>2786.9203884042286</v>
      </c>
      <c r="CF88" s="45" cm="1">
        <f t="array" aca="1" ref="CF88" ca="1">+SUMPRODUCT($BV$3:$CE$3/100,$BV88:$CE88)</f>
        <v>2816.9275377394451</v>
      </c>
      <c r="CG88" s="24"/>
      <c r="CH88" s="24">
        <f t="shared" ca="1" si="85"/>
        <v>0.13196056953688973</v>
      </c>
      <c r="CI88" s="24">
        <f t="shared" ca="1" si="85"/>
        <v>0.13160923212612263</v>
      </c>
      <c r="CJ88" s="24">
        <f t="shared" ca="1" si="85"/>
        <v>0.12940378697921751</v>
      </c>
      <c r="CK88" s="24">
        <f t="shared" ca="1" si="84"/>
        <v>0.1288593539626639</v>
      </c>
      <c r="CL88" s="24">
        <f t="shared" ca="1" si="84"/>
        <v>0.1294658828338715</v>
      </c>
      <c r="CM88" s="24">
        <f t="shared" ca="1" si="84"/>
        <v>0.12859280472652745</v>
      </c>
      <c r="CN88" s="24">
        <f t="shared" ca="1" si="84"/>
        <v>0.12767900005680577</v>
      </c>
      <c r="CO88" s="24">
        <f t="shared" ca="1" si="84"/>
        <v>0.12725552165616461</v>
      </c>
      <c r="CP88" s="24">
        <f t="shared" ca="1" si="84"/>
        <v>0.12664002323939139</v>
      </c>
      <c r="CQ88" s="24">
        <f t="shared" ca="1" si="50"/>
        <v>0.12526459409990509</v>
      </c>
      <c r="CR88" s="24">
        <f t="shared" ca="1" si="50"/>
        <v>0.12801178190967533</v>
      </c>
      <c r="CS88" s="24">
        <f>+[1]NAC!AX89</f>
        <v>0.15666966906161028</v>
      </c>
      <c r="CT88" s="24"/>
      <c r="CU88" s="24">
        <f t="shared" ca="1" si="86"/>
        <v>1.6416342858280353</v>
      </c>
      <c r="CV88" s="24">
        <f t="shared" ca="1" si="87"/>
        <v>1.6337243146313876</v>
      </c>
      <c r="CW88" s="24">
        <f t="shared" ca="1" si="88"/>
        <v>1.6190801685459557</v>
      </c>
      <c r="CX88" s="24">
        <f t="shared" ca="1" si="89"/>
        <v>1.6149933758820998</v>
      </c>
      <c r="CY88" s="24">
        <f t="shared" ca="1" si="90"/>
        <v>1.6174889905436487</v>
      </c>
      <c r="CZ88" s="24">
        <f t="shared" ca="1" si="91"/>
        <v>1.6137821783473965</v>
      </c>
      <c r="DA88" s="24">
        <f t="shared" ca="1" si="92"/>
        <v>1.6025615455603903</v>
      </c>
      <c r="DB88" s="24">
        <f t="shared" ca="1" si="93"/>
        <v>1.6008400598149213</v>
      </c>
      <c r="DC88" s="24">
        <f t="shared" ca="1" si="94"/>
        <v>1.5999764204671654</v>
      </c>
      <c r="DD88" s="24">
        <f t="shared" ca="1" si="95"/>
        <v>1.590594902956882</v>
      </c>
      <c r="DE88" s="48">
        <f t="shared" ca="1" si="96"/>
        <v>1.6086187989108152</v>
      </c>
      <c r="DF88" s="48">
        <f>+[1]NAC!AG89</f>
        <v>1.6092081683813459</v>
      </c>
      <c r="DG88" s="24">
        <f t="shared" ca="1" si="97"/>
        <v>5.1039382871153283E-2</v>
      </c>
    </row>
    <row r="89" spans="1:111" x14ac:dyDescent="0.25">
      <c r="A89">
        <f t="shared" si="83"/>
        <v>116</v>
      </c>
      <c r="B89" s="35">
        <f>+NAC!A89</f>
        <v>45261</v>
      </c>
      <c r="C89" s="19" cm="1">
        <f t="array" aca="1" ref="C89" ca="1">INDIRECT(_xlfn.CONCAT(C$4,"_d!",C$1,$A89))</f>
        <v>3562.527587890625</v>
      </c>
      <c r="D89" s="19" cm="1">
        <f t="array" aca="1" ref="D89" ca="1">INDIRECT(_xlfn.CONCAT(D$4,"_d!",D$1,$A89))</f>
        <v>3618.37255859375</v>
      </c>
      <c r="E89" s="19" cm="1">
        <f t="array" aca="1" ref="E89" ca="1">INDIRECT(_xlfn.CONCAT(E$4,"_d!",E$1,$A89))</f>
        <v>3709.139892578125</v>
      </c>
      <c r="F89" s="19" cm="1">
        <f t="array" aca="1" ref="F89" ca="1">INDIRECT(_xlfn.CONCAT(F$4,"_d!",F$1,$A89))</f>
        <v>3864.22265625</v>
      </c>
      <c r="G89" s="19" cm="1">
        <f t="array" aca="1" ref="G89" ca="1">INDIRECT(_xlfn.CONCAT(G$4,"_d!",G$1,$A89))</f>
        <v>3669.388916015625</v>
      </c>
      <c r="H89" s="19" cm="1">
        <f t="array" aca="1" ref="H89" ca="1">INDIRECT(_xlfn.CONCAT(H$4,"_d!",H$1,$A89))</f>
        <v>3405.794189453125</v>
      </c>
      <c r="I89" s="42">
        <f t="shared" ca="1" si="63"/>
        <v>3602.1692321583159</v>
      </c>
      <c r="J89" s="19" cm="1">
        <f t="array" aca="1" ref="J89" ca="1">INDIRECT(_xlfn.CONCAT(J$4,"_d!",J$1,$A89))</f>
        <v>3570.41943359375</v>
      </c>
      <c r="K89" s="19" cm="1">
        <f t="array" aca="1" ref="K89" ca="1">INDIRECT(_xlfn.CONCAT(K$4,"_d!",K$1,$A89))</f>
        <v>3625.2451171875</v>
      </c>
      <c r="L89" s="19" cm="1">
        <f t="array" aca="1" ref="L89" ca="1">INDIRECT(_xlfn.CONCAT(L$4,"_d!",L$1,$A89))</f>
        <v>3675.394287109375</v>
      </c>
      <c r="M89" s="19" cm="1">
        <f t="array" aca="1" ref="M89" ca="1">INDIRECT(_xlfn.CONCAT(M$4,"_d!",M$1,$A89))</f>
        <v>3815.6025390625</v>
      </c>
      <c r="N89" s="19" cm="1">
        <f t="array" aca="1" ref="N89" ca="1">INDIRECT(_xlfn.CONCAT(N$4,"_d!",N$1,$A89))</f>
        <v>3646.30029296875</v>
      </c>
      <c r="O89" s="19" cm="1">
        <f t="array" aca="1" ref="O89" ca="1">INDIRECT(_xlfn.CONCAT(O$4,"_d!",O$1,$A89))</f>
        <v>3399.177001953125</v>
      </c>
      <c r="P89" s="42">
        <f t="shared" ca="1" si="64"/>
        <v>3601.3384286839555</v>
      </c>
      <c r="Q89" s="19" cm="1">
        <f t="array" aca="1" ref="Q89" ca="1">INDIRECT(_xlfn.CONCAT(Q$4,"_d!",Q$1,$A89))</f>
        <v>3494.85791015625</v>
      </c>
      <c r="R89" s="19" cm="1">
        <f t="array" aca="1" ref="R89" ca="1">INDIRECT(_xlfn.CONCAT(R$4,"_d!",R$1,$A89))</f>
        <v>3557.498779296875</v>
      </c>
      <c r="S89" s="19" cm="1">
        <f t="array" aca="1" ref="S89" ca="1">INDIRECT(_xlfn.CONCAT(S$4,"_d!",S$1,$A89))</f>
        <v>3649.531005859375</v>
      </c>
      <c r="T89" s="19" cm="1">
        <f t="array" aca="1" ref="T89" ca="1">INDIRECT(_xlfn.CONCAT(T$4,"_d!",T$1,$A89))</f>
        <v>3826.1494140625</v>
      </c>
      <c r="U89" s="19" cm="1">
        <f t="array" aca="1" ref="U89" ca="1">INDIRECT(_xlfn.CONCAT(U$4,"_d!",U$1,$A89))</f>
        <v>3626.41748046875</v>
      </c>
      <c r="V89" s="19" cm="1">
        <f t="array" aca="1" ref="V89" ca="1">INDIRECT(_xlfn.CONCAT(V$4,"_d!",V$1,$A89))</f>
        <v>3416.104248046875</v>
      </c>
      <c r="W89" s="42">
        <f t="shared" ca="1" si="65"/>
        <v>3544.7181845780392</v>
      </c>
      <c r="X89" s="19" cm="1">
        <f t="array" aca="1" ref="X89" ca="1">INDIRECT(_xlfn.CONCAT(X$4,"_d!",X$1,$A89))</f>
        <v>3481.2451171875</v>
      </c>
      <c r="Y89" s="19" cm="1">
        <f t="array" aca="1" ref="Y89" ca="1">INDIRECT(_xlfn.CONCAT(Y$4,"_d!",Y$1,$A89))</f>
        <v>3589.409423828125</v>
      </c>
      <c r="Z89" s="19" cm="1">
        <f t="array" aca="1" ref="Z89" ca="1">INDIRECT(_xlfn.CONCAT(Z$4,"_d!",Z$1,$A89))</f>
        <v>3644.857421875</v>
      </c>
      <c r="AA89" s="19" cm="1">
        <f t="array" aca="1" ref="AA89" ca="1">INDIRECT(_xlfn.CONCAT(AA$4,"_d!",AA$1,$A89))</f>
        <v>3797.52001953125</v>
      </c>
      <c r="AB89" s="19" cm="1">
        <f t="array" aca="1" ref="AB89" ca="1">INDIRECT(_xlfn.CONCAT(AB$4,"_d!",AB$1,$A89))</f>
        <v>3631.01123046875</v>
      </c>
      <c r="AC89" s="19" cm="1">
        <f t="array" aca="1" ref="AC89" ca="1">INDIRECT(_xlfn.CONCAT(AC$4,"_d!",AC$1,$A89))</f>
        <v>3418.0791015625</v>
      </c>
      <c r="AD89" s="42">
        <f t="shared" ca="1" si="66"/>
        <v>3547.9770463831892</v>
      </c>
      <c r="AE89" s="19" cm="1">
        <f t="array" aca="1" ref="AE89" ca="1">INDIRECT(_xlfn.CONCAT(AE$4,"_d!",AE$1,$A89))</f>
        <v>3518.21435546875</v>
      </c>
      <c r="AF89" s="19" cm="1">
        <f t="array" aca="1" ref="AF89" ca="1">INDIRECT(_xlfn.CONCAT(AF$4,"_d!",AF$1,$A89))</f>
        <v>3584.95458984375</v>
      </c>
      <c r="AG89" s="19" cm="1">
        <f t="array" aca="1" ref="AG89" ca="1">INDIRECT(_xlfn.CONCAT(AG$4,"_d!",AG$1,$A89))</f>
        <v>3625.9619140625</v>
      </c>
      <c r="AH89" s="19" cm="1">
        <f t="array" aca="1" ref="AH89" ca="1">INDIRECT(_xlfn.CONCAT(AH$4,"_d!",AH$1,$A89))</f>
        <v>3800.11767578125</v>
      </c>
      <c r="AI89" s="19" cm="1">
        <f t="array" aca="1" ref="AI89" ca="1">INDIRECT(_xlfn.CONCAT(AI$4,"_d!",AI$1,$A89))</f>
        <v>3607.56005859375</v>
      </c>
      <c r="AJ89" s="19" cm="1">
        <f t="array" aca="1" ref="AJ89" ca="1">INDIRECT(_xlfn.CONCAT(AJ$4,"_d!",AJ$1,$A89))</f>
        <v>3442.73486328125</v>
      </c>
      <c r="AK89" s="42">
        <f t="shared" ca="1" si="67"/>
        <v>3561.2996324607966</v>
      </c>
      <c r="AL89" s="19" cm="1">
        <f t="array" aca="1" ref="AL89" ca="1">INDIRECT(_xlfn.CONCAT(AL$4,"_d!",AL$1,$A89))</f>
        <v>3479.490966796875</v>
      </c>
      <c r="AM89" s="19" cm="1">
        <f t="array" aca="1" ref="AM89" ca="1">INDIRECT(_xlfn.CONCAT(AM$4,"_d!",AM$1,$A89))</f>
        <v>3580.480224609375</v>
      </c>
      <c r="AN89" s="19" cm="1">
        <f t="array" aca="1" ref="AN89" ca="1">INDIRECT(_xlfn.CONCAT(AN$4,"_d!",AN$1,$A89))</f>
        <v>3607.959716796875</v>
      </c>
      <c r="AO89" s="19" cm="1">
        <f t="array" aca="1" ref="AO89" ca="1">INDIRECT(_xlfn.CONCAT(AO$4,"_d!",AO$1,$A89))</f>
        <v>3773.923828125</v>
      </c>
      <c r="AP89" s="19" cm="1">
        <f t="array" aca="1" ref="AP89" ca="1">INDIRECT(_xlfn.CONCAT(AP$4,"_d!",AP$1,$A89))</f>
        <v>3620.330078125</v>
      </c>
      <c r="AQ89" s="19" cm="1">
        <f t="array" aca="1" ref="AQ89" ca="1">INDIRECT(_xlfn.CONCAT(AQ$4,"_d!",AQ$1,$A89))</f>
        <v>3439.396728515625</v>
      </c>
      <c r="AR89" s="42">
        <f t="shared" ca="1" si="68"/>
        <v>3541.0608406282749</v>
      </c>
      <c r="AS89" s="19" cm="1">
        <f t="array" aca="1" ref="AS89" ca="1">INDIRECT(_xlfn.CONCAT(AS$4,"_d!",AS$1,$A89))</f>
        <v>3479.070556640625</v>
      </c>
      <c r="AT89" s="19" cm="1">
        <f t="array" aca="1" ref="AT89" ca="1">INDIRECT(_xlfn.CONCAT(AT$4,"_d!",AT$1,$A89))</f>
        <v>3564.319580078125</v>
      </c>
      <c r="AU89" s="19" cm="1">
        <f t="array" aca="1" ref="AU89" ca="1">INDIRECT(_xlfn.CONCAT(AU$4,"_d!",AU$1,$A89))</f>
        <v>3596.739013671875</v>
      </c>
      <c r="AV89" s="19" cm="1">
        <f t="array" aca="1" ref="AV89" ca="1">INDIRECT(_xlfn.CONCAT(AV$4,"_d!",AV$1,$A89))</f>
        <v>3779.580322265625</v>
      </c>
      <c r="AW89" s="19" cm="1">
        <f t="array" aca="1" ref="AW89" ca="1">INDIRECT(_xlfn.CONCAT(AW$4,"_d!",AW$1,$A89))</f>
        <v>3579.843017578125</v>
      </c>
      <c r="AX89" s="19" cm="1">
        <f t="array" aca="1" ref="AX89" ca="1">INDIRECT(_xlfn.CONCAT(AX$4,"_d!",AX$1,$A89))</f>
        <v>3400.52392578125</v>
      </c>
      <c r="AY89" s="42">
        <f t="shared" ca="1" si="69"/>
        <v>3530.2769611596732</v>
      </c>
      <c r="AZ89" s="19" cm="1">
        <f t="array" aca="1" ref="AZ89" ca="1">INDIRECT(_xlfn.CONCAT(AZ$4,"_d!",AZ$1,$A89))</f>
        <v>3473.64697265625</v>
      </c>
      <c r="BA89" s="19" cm="1">
        <f t="array" aca="1" ref="BA89" ca="1">INDIRECT(_xlfn.CONCAT(BA$4,"_d!",BA$1,$A89))</f>
        <v>3571.97314453125</v>
      </c>
      <c r="BB89" s="19" cm="1">
        <f t="array" aca="1" ref="BB89" ca="1">INDIRECT(_xlfn.CONCAT(BB$4,"_d!",BB$1,$A89))</f>
        <v>3563.020751953125</v>
      </c>
      <c r="BC89" s="19" cm="1">
        <f t="array" aca="1" ref="BC89" ca="1">INDIRECT(_xlfn.CONCAT(BC$4,"_d!",BC$1,$A89))</f>
        <v>3717.49462890625</v>
      </c>
      <c r="BD89" s="19" cm="1">
        <f t="array" aca="1" ref="BD89" ca="1">INDIRECT(_xlfn.CONCAT(BD$4,"_d!",BD$1,$A89))</f>
        <v>3588.14453125</v>
      </c>
      <c r="BE89" s="19" cm="1">
        <f t="array" aca="1" ref="BE89" ca="1">INDIRECT(_xlfn.CONCAT(BE$4,"_d!",BE$1,$A89))</f>
        <v>3423.270751953125</v>
      </c>
      <c r="BF89" s="42">
        <f t="shared" ca="1" si="70"/>
        <v>3526.9432887046269</v>
      </c>
      <c r="BG89" s="19" cm="1">
        <f t="array" aca="1" ref="BG89" ca="1">INDIRECT(_xlfn.CONCAT(BG$4,"_d!",BG$1,$A89))</f>
        <v>3452.0849609375</v>
      </c>
      <c r="BH89" s="19" cm="1">
        <f t="array" aca="1" ref="BH89" ca="1">INDIRECT(_xlfn.CONCAT(BH$4,"_d!",BH$1,$A89))</f>
        <v>3543.218994140625</v>
      </c>
      <c r="BI89" s="19" cm="1">
        <f t="array" aca="1" ref="BI89" ca="1">INDIRECT(_xlfn.CONCAT(BI$4,"_d!",BI$1,$A89))</f>
        <v>3545.8896484375</v>
      </c>
      <c r="BJ89" s="19" cm="1">
        <f t="array" aca="1" ref="BJ89" ca="1">INDIRECT(_xlfn.CONCAT(BJ$4,"_d!",BJ$1,$A89))</f>
        <v>3683.00341796875</v>
      </c>
      <c r="BK89" s="19" cm="1">
        <f t="array" aca="1" ref="BK89" ca="1">INDIRECT(_xlfn.CONCAT(BK$4,"_d!",BK$1,$A89))</f>
        <v>3579.4658203125</v>
      </c>
      <c r="BL89" s="19" cm="1">
        <f t="array" aca="1" ref="BL89" ca="1">INDIRECT(_xlfn.CONCAT(BL$4,"_d!",BL$1,$A89))</f>
        <v>3398.685791015625</v>
      </c>
      <c r="BM89" s="42">
        <f t="shared" ca="1" si="71"/>
        <v>3503.404850771858</v>
      </c>
      <c r="BN89" s="19" cm="1">
        <f t="array" aca="1" ref="BN89" ca="1">INDIRECT(_xlfn.CONCAT(BN$4,"_d!",BN$1,$A89))</f>
        <v>3434.727294921875</v>
      </c>
      <c r="BO89" s="19" cm="1">
        <f t="array" aca="1" ref="BO89" ca="1">INDIRECT(_xlfn.CONCAT(BO$4,"_d!",BO$1,$A89))</f>
        <v>3538.7548828125</v>
      </c>
      <c r="BP89" s="19" cm="1">
        <f t="array" aca="1" ref="BP89" ca="1">INDIRECT(_xlfn.CONCAT(BP$4,"_d!",BP$1,$A89))</f>
        <v>3529.44189453125</v>
      </c>
      <c r="BQ89" s="19" cm="1">
        <f t="array" aca="1" ref="BQ89" ca="1">INDIRECT(_xlfn.CONCAT(BQ$4,"_d!",BQ$1,$A89))</f>
        <v>3747.65478515625</v>
      </c>
      <c r="BR89" s="19" cm="1">
        <f t="array" aca="1" ref="BR89" ca="1">INDIRECT(_xlfn.CONCAT(BR$4,"_d!",BR$1,$A89))</f>
        <v>3527.546142578125</v>
      </c>
      <c r="BS89" s="19" cm="1">
        <f t="array" aca="1" ref="BS89" ca="1">INDIRECT(_xlfn.CONCAT(BS$4,"_d!",BS$1,$A89))</f>
        <v>3405.205810546875</v>
      </c>
      <c r="BT89" s="42">
        <f t="shared" ca="1" si="72"/>
        <v>3493.2608974071431</v>
      </c>
      <c r="BU89" s="42"/>
      <c r="BV89" s="45">
        <f t="shared" ca="1" si="73"/>
        <v>3602.1692321583159</v>
      </c>
      <c r="BW89" s="45">
        <f t="shared" ca="1" si="74"/>
        <v>3601.3384286839555</v>
      </c>
      <c r="BX89" s="45">
        <f t="shared" ca="1" si="75"/>
        <v>3544.7181845780392</v>
      </c>
      <c r="BY89" s="45">
        <f t="shared" ca="1" si="76"/>
        <v>3547.9770463831892</v>
      </c>
      <c r="BZ89" s="45">
        <f t="shared" ca="1" si="77"/>
        <v>3561.2996324607966</v>
      </c>
      <c r="CA89" s="45">
        <f t="shared" ca="1" si="78"/>
        <v>3541.0608406282749</v>
      </c>
      <c r="CB89" s="45">
        <f t="shared" ca="1" si="79"/>
        <v>3530.2769611596732</v>
      </c>
      <c r="CC89" s="45">
        <f t="shared" ca="1" si="80"/>
        <v>3526.9432887046269</v>
      </c>
      <c r="CD89" s="45">
        <f t="shared" ca="1" si="81"/>
        <v>3503.404850771858</v>
      </c>
      <c r="CE89" s="45">
        <f t="shared" ca="1" si="82"/>
        <v>3493.2608974071431</v>
      </c>
      <c r="CF89" s="45" cm="1">
        <f t="array" aca="1" ref="CF89" ca="1">+SUMPRODUCT($BV$3:$CE$3/100,$BV89:$CE89)</f>
        <v>3533.8606050774333</v>
      </c>
      <c r="CG89" s="24"/>
      <c r="CH89" s="24">
        <f t="shared" ca="1" si="85"/>
        <v>0.25670252614449174</v>
      </c>
      <c r="CI89" s="24">
        <f t="shared" ca="1" si="85"/>
        <v>0.25694101324858676</v>
      </c>
      <c r="CJ89" s="24">
        <f t="shared" ca="1" si="85"/>
        <v>0.25389972809277617</v>
      </c>
      <c r="CK89" s="24">
        <f t="shared" ca="1" si="84"/>
        <v>0.25489821902175769</v>
      </c>
      <c r="CL89" s="24">
        <f t="shared" ca="1" si="84"/>
        <v>0.25604241519334048</v>
      </c>
      <c r="CM89" s="24">
        <f t="shared" ca="1" si="84"/>
        <v>0.25359516705699114</v>
      </c>
      <c r="CN89" s="24">
        <f t="shared" ca="1" si="84"/>
        <v>0.25543519925311009</v>
      </c>
      <c r="CO89" s="24">
        <f t="shared" ca="1" si="84"/>
        <v>0.25439000891157959</v>
      </c>
      <c r="CP89" s="24">
        <f t="shared" ca="1" si="84"/>
        <v>0.2530511916681113</v>
      </c>
      <c r="CQ89" s="24">
        <f t="shared" ca="1" si="50"/>
        <v>0.25344839843357003</v>
      </c>
      <c r="CR89" s="24">
        <f t="shared" ca="1" si="50"/>
        <v>0.25450887810671885</v>
      </c>
      <c r="CS89" s="24">
        <f>+[1]NAC!AX90</f>
        <v>0.2968290285561308</v>
      </c>
      <c r="CT89" s="24"/>
      <c r="CU89" s="24">
        <f t="shared" ca="1" si="86"/>
        <v>2.1632984067134498</v>
      </c>
      <c r="CV89" s="24">
        <f t="shared" ca="1" si="87"/>
        <v>2.153924763713142</v>
      </c>
      <c r="CW89" s="24">
        <f t="shared" ca="1" si="88"/>
        <v>2.127508353011629</v>
      </c>
      <c r="CX89" s="24">
        <f t="shared" ca="1" si="89"/>
        <v>2.1231110432279441</v>
      </c>
      <c r="CY89" s="24">
        <f t="shared" ca="1" si="90"/>
        <v>2.1288497773193957</v>
      </c>
      <c r="CZ89" s="24">
        <f t="shared" ca="1" si="91"/>
        <v>2.1178596600314892</v>
      </c>
      <c r="DA89" s="24">
        <f t="shared" ca="1" si="92"/>
        <v>2.1077082895426025</v>
      </c>
      <c r="DB89" s="24">
        <f t="shared" ca="1" si="93"/>
        <v>2.1016271580785366</v>
      </c>
      <c r="DC89" s="24">
        <f t="shared" ca="1" si="94"/>
        <v>2.0956241695718623</v>
      </c>
      <c r="DD89" s="24">
        <f t="shared" ca="1" si="95"/>
        <v>2.0832647088733873</v>
      </c>
      <c r="DE89" s="48">
        <f t="shared" ca="1" si="96"/>
        <v>2.112449274506528</v>
      </c>
      <c r="DF89" s="48">
        <f>+[1]NAC!AG90</f>
        <v>2.114076437471768</v>
      </c>
      <c r="DG89" s="24">
        <f t="shared" ca="1" si="97"/>
        <v>8.0033697840062423E-2</v>
      </c>
    </row>
    <row r="90" spans="1:111" x14ac:dyDescent="0.25">
      <c r="A90">
        <f t="shared" si="83"/>
        <v>117</v>
      </c>
      <c r="B90" s="35">
        <f>+NAC!A90</f>
        <v>45292</v>
      </c>
      <c r="C90" s="19" cm="1">
        <f t="array" aca="1" ref="C90" ca="1">INDIRECT(_xlfn.CONCAT(C$4,"_d!",C$1,$A90))</f>
        <v>4246.06787109375</v>
      </c>
      <c r="D90" s="19" cm="1">
        <f t="array" aca="1" ref="D90" ca="1">INDIRECT(_xlfn.CONCAT(D$4,"_d!",D$1,$A90))</f>
        <v>4374.1552734375</v>
      </c>
      <c r="E90" s="19" cm="1">
        <f t="array" aca="1" ref="E90" ca="1">INDIRECT(_xlfn.CONCAT(E$4,"_d!",E$1,$A90))</f>
        <v>4508.1123046875</v>
      </c>
      <c r="F90" s="19" cm="1">
        <f t="array" aca="1" ref="F90" ca="1">INDIRECT(_xlfn.CONCAT(F$4,"_d!",F$1,$A90))</f>
        <v>4607.7666015625</v>
      </c>
      <c r="G90" s="19" cm="1">
        <f t="array" aca="1" ref="G90" ca="1">INDIRECT(_xlfn.CONCAT(G$4,"_d!",G$1,$A90))</f>
        <v>4464.65087890625</v>
      </c>
      <c r="H90" s="19" cm="1">
        <f t="array" aca="1" ref="H90" ca="1">INDIRECT(_xlfn.CONCAT(H$4,"_d!",H$1,$A90))</f>
        <v>4242.26513671875</v>
      </c>
      <c r="I90" s="42">
        <f t="shared" ca="1" si="63"/>
        <v>4336.386545602687</v>
      </c>
      <c r="J90" s="19" cm="1">
        <f t="array" aca="1" ref="J90" ca="1">INDIRECT(_xlfn.CONCAT(J$4,"_d!",J$1,$A90))</f>
        <v>4262.56640625</v>
      </c>
      <c r="K90" s="19" cm="1">
        <f t="array" aca="1" ref="K90" ca="1">INDIRECT(_xlfn.CONCAT(K$4,"_d!",K$1,$A90))</f>
        <v>4378.43701171875</v>
      </c>
      <c r="L90" s="19" cm="1">
        <f t="array" aca="1" ref="L90" ca="1">INDIRECT(_xlfn.CONCAT(L$4,"_d!",L$1,$A90))</f>
        <v>4471.47998046875</v>
      </c>
      <c r="M90" s="19" cm="1">
        <f t="array" aca="1" ref="M90" ca="1">INDIRECT(_xlfn.CONCAT(M$4,"_d!",M$1,$A90))</f>
        <v>4553.58447265625</v>
      </c>
      <c r="N90" s="19" cm="1">
        <f t="array" aca="1" ref="N90" ca="1">INDIRECT(_xlfn.CONCAT(N$4,"_d!",N$1,$A90))</f>
        <v>4427.75537109375</v>
      </c>
      <c r="O90" s="19" cm="1">
        <f t="array" aca="1" ref="O90" ca="1">INDIRECT(_xlfn.CONCAT(O$4,"_d!",O$1,$A90))</f>
        <v>4203.56298828125</v>
      </c>
      <c r="P90" s="42">
        <f t="shared" ca="1" si="64"/>
        <v>4335.2649312626527</v>
      </c>
      <c r="Q90" s="19" cm="1">
        <f t="array" aca="1" ref="Q90" ca="1">INDIRECT(_xlfn.CONCAT(Q$4,"_d!",Q$1,$A90))</f>
        <v>4161.564453125</v>
      </c>
      <c r="R90" s="19" cm="1">
        <f t="array" aca="1" ref="R90" ca="1">INDIRECT(_xlfn.CONCAT(R$4,"_d!",R$1,$A90))</f>
        <v>4304.38330078125</v>
      </c>
      <c r="S90" s="19" cm="1">
        <f t="array" aca="1" ref="S90" ca="1">INDIRECT(_xlfn.CONCAT(S$4,"_d!",S$1,$A90))</f>
        <v>4445.7470703125</v>
      </c>
      <c r="T90" s="19" cm="1">
        <f t="array" aca="1" ref="T90" ca="1">INDIRECT(_xlfn.CONCAT(T$4,"_d!",T$1,$A90))</f>
        <v>4580.251953125</v>
      </c>
      <c r="U90" s="19" cm="1">
        <f t="array" aca="1" ref="U90" ca="1">INDIRECT(_xlfn.CONCAT(U$4,"_d!",U$1,$A90))</f>
        <v>4417.951171875</v>
      </c>
      <c r="V90" s="19" cm="1">
        <f t="array" aca="1" ref="V90" ca="1">INDIRECT(_xlfn.CONCAT(V$4,"_d!",V$1,$A90))</f>
        <v>4240.595703125</v>
      </c>
      <c r="W90" s="42">
        <f t="shared" ca="1" si="65"/>
        <v>4268.0471834130894</v>
      </c>
      <c r="X90" s="19" cm="1">
        <f t="array" aca="1" ref="X90" ca="1">INDIRECT(_xlfn.CONCAT(X$4,"_d!",X$1,$A90))</f>
        <v>4163.3125</v>
      </c>
      <c r="Y90" s="19" cm="1">
        <f t="array" aca="1" ref="Y90" ca="1">INDIRECT(_xlfn.CONCAT(Y$4,"_d!",Y$1,$A90))</f>
        <v>4341.93798828125</v>
      </c>
      <c r="Z90" s="19" cm="1">
        <f t="array" aca="1" ref="Z90" ca="1">INDIRECT(_xlfn.CONCAT(Z$4,"_d!",Z$1,$A90))</f>
        <v>4447.38232421875</v>
      </c>
      <c r="AA90" s="19" cm="1">
        <f t="array" aca="1" ref="AA90" ca="1">INDIRECT(_xlfn.CONCAT(AA$4,"_d!",AA$1,$A90))</f>
        <v>4535.34912109375</v>
      </c>
      <c r="AB90" s="19" cm="1">
        <f t="array" aca="1" ref="AB90" ca="1">INDIRECT(_xlfn.CONCAT(AB$4,"_d!",AB$1,$A90))</f>
        <v>4434.68896484375</v>
      </c>
      <c r="AC90" s="19" cm="1">
        <f t="array" aca="1" ref="AC90" ca="1">INDIRECT(_xlfn.CONCAT(AC$4,"_d!",AC$1,$A90))</f>
        <v>4262.40087890625</v>
      </c>
      <c r="AD90" s="42">
        <f t="shared" ca="1" si="66"/>
        <v>4281.4817912691033</v>
      </c>
      <c r="AE90" s="19" cm="1">
        <f t="array" aca="1" ref="AE90" ca="1">INDIRECT(_xlfn.CONCAT(AE$4,"_d!",AE$1,$A90))</f>
        <v>4201.55224609375</v>
      </c>
      <c r="AF90" s="19" cm="1">
        <f t="array" aca="1" ref="AF90" ca="1">INDIRECT(_xlfn.CONCAT(AF$4,"_d!",AF$1,$A90))</f>
        <v>4337.81201171875</v>
      </c>
      <c r="AG90" s="19" cm="1">
        <f t="array" aca="1" ref="AG90" ca="1">INDIRECT(_xlfn.CONCAT(AG$4,"_d!",AG$1,$A90))</f>
        <v>4420.23779296875</v>
      </c>
      <c r="AH90" s="19" cm="1">
        <f t="array" aca="1" ref="AH90" ca="1">INDIRECT(_xlfn.CONCAT(AH$4,"_d!",AH$1,$A90))</f>
        <v>4556.787109375</v>
      </c>
      <c r="AI90" s="19" cm="1">
        <f t="array" aca="1" ref="AI90" ca="1">INDIRECT(_xlfn.CONCAT(AI$4,"_d!",AI$1,$A90))</f>
        <v>4403.8603515625</v>
      </c>
      <c r="AJ90" s="19" cm="1">
        <f t="array" aca="1" ref="AJ90" ca="1">INDIRECT(_xlfn.CONCAT(AJ$4,"_d!",AJ$1,$A90))</f>
        <v>4291.17041015625</v>
      </c>
      <c r="AK90" s="42">
        <f t="shared" ca="1" si="67"/>
        <v>4295.4634537746397</v>
      </c>
      <c r="AL90" s="19" cm="1">
        <f t="array" aca="1" ref="AL90" ca="1">INDIRECT(_xlfn.CONCAT(AL$4,"_d!",AL$1,$A90))</f>
        <v>4148.13623046875</v>
      </c>
      <c r="AM90" s="19" cm="1">
        <f t="array" aca="1" ref="AM90" ca="1">INDIRECT(_xlfn.CONCAT(AM$4,"_d!",AM$1,$A90))</f>
        <v>4333.3955078125</v>
      </c>
      <c r="AN90" s="19" cm="1">
        <f t="array" aca="1" ref="AN90" ca="1">INDIRECT(_xlfn.CONCAT(AN$4,"_d!",AN$1,$A90))</f>
        <v>4392.66796875</v>
      </c>
      <c r="AO90" s="19" cm="1">
        <f t="array" aca="1" ref="AO90" ca="1">INDIRECT(_xlfn.CONCAT(AO$4,"_d!",AO$1,$A90))</f>
        <v>4507.23876953125</v>
      </c>
      <c r="AP90" s="19" cm="1">
        <f t="array" aca="1" ref="AP90" ca="1">INDIRECT(_xlfn.CONCAT(AP$4,"_d!",AP$1,$A90))</f>
        <v>4427.08544921875</v>
      </c>
      <c r="AQ90" s="19" cm="1">
        <f t="array" aca="1" ref="AQ90" ca="1">INDIRECT(_xlfn.CONCAT(AQ$4,"_d!",AQ$1,$A90))</f>
        <v>4271.9482421875</v>
      </c>
      <c r="AR90" s="42">
        <f t="shared" ca="1" si="68"/>
        <v>4266.7949242323721</v>
      </c>
      <c r="AS90" s="19" cm="1">
        <f t="array" aca="1" ref="AS90" ca="1">INDIRECT(_xlfn.CONCAT(AS$4,"_d!",AS$1,$A90))</f>
        <v>4164.771484375</v>
      </c>
      <c r="AT90" s="19" cm="1">
        <f t="array" aca="1" ref="AT90" ca="1">INDIRECT(_xlfn.CONCAT(AT$4,"_d!",AT$1,$A90))</f>
        <v>4317.38525390625</v>
      </c>
      <c r="AU90" s="19" cm="1">
        <f t="array" aca="1" ref="AU90" ca="1">INDIRECT(_xlfn.CONCAT(AU$4,"_d!",AU$1,$A90))</f>
        <v>4382.78955078125</v>
      </c>
      <c r="AV90" s="19" cm="1">
        <f t="array" aca="1" ref="AV90" ca="1">INDIRECT(_xlfn.CONCAT(AV$4,"_d!",AV$1,$A90))</f>
        <v>4539.8388671875</v>
      </c>
      <c r="AW90" s="19" cm="1">
        <f t="array" aca="1" ref="AW90" ca="1">INDIRECT(_xlfn.CONCAT(AW$4,"_d!",AW$1,$A90))</f>
        <v>4405.294921875</v>
      </c>
      <c r="AX90" s="19" cm="1">
        <f t="array" aca="1" ref="AX90" ca="1">INDIRECT(_xlfn.CONCAT(AX$4,"_d!",AX$1,$A90))</f>
        <v>4224.103515625</v>
      </c>
      <c r="AY90" s="42">
        <f t="shared" ca="1" si="69"/>
        <v>4265.3611978270865</v>
      </c>
      <c r="AZ90" s="19" cm="1">
        <f t="array" aca="1" ref="AZ90" ca="1">INDIRECT(_xlfn.CONCAT(AZ$4,"_d!",AZ$1,$A90))</f>
        <v>4151.93701171875</v>
      </c>
      <c r="BA90" s="19" cm="1">
        <f t="array" aca="1" ref="BA90" ca="1">INDIRECT(_xlfn.CONCAT(BA$4,"_d!",BA$1,$A90))</f>
        <v>4330.58154296875</v>
      </c>
      <c r="BB90" s="19" cm="1">
        <f t="array" aca="1" ref="BB90" ca="1">INDIRECT(_xlfn.CONCAT(BB$4,"_d!",BB$1,$A90))</f>
        <v>4345.48046875</v>
      </c>
      <c r="BC90" s="19" cm="1">
        <f t="array" aca="1" ref="BC90" ca="1">INDIRECT(_xlfn.CONCAT(BC$4,"_d!",BC$1,$A90))</f>
        <v>4453.216796875</v>
      </c>
      <c r="BD90" s="19" cm="1">
        <f t="array" aca="1" ref="BD90" ca="1">INDIRECT(_xlfn.CONCAT(BD$4,"_d!",BD$1,$A90))</f>
        <v>4413.67431640625</v>
      </c>
      <c r="BE90" s="19" cm="1">
        <f t="array" aca="1" ref="BE90" ca="1">INDIRECT(_xlfn.CONCAT(BE$4,"_d!",BE$1,$A90))</f>
        <v>4257.77001953125</v>
      </c>
      <c r="BF90" s="42">
        <f t="shared" ca="1" si="70"/>
        <v>4259.9047062744212</v>
      </c>
      <c r="BG90" s="19" cm="1">
        <f t="array" aca="1" ref="BG90" ca="1">INDIRECT(_xlfn.CONCAT(BG$4,"_d!",BG$1,$A90))</f>
        <v>4129.07177734375</v>
      </c>
      <c r="BH90" s="19" cm="1">
        <f t="array" aca="1" ref="BH90" ca="1">INDIRECT(_xlfn.CONCAT(BH$4,"_d!",BH$1,$A90))</f>
        <v>4292.5048828125</v>
      </c>
      <c r="BI90" s="19" cm="1">
        <f t="array" aca="1" ref="BI90" ca="1">INDIRECT(_xlfn.CONCAT(BI$4,"_d!",BI$1,$A90))</f>
        <v>4343.60107421875</v>
      </c>
      <c r="BJ90" s="19" cm="1">
        <f t="array" aca="1" ref="BJ90" ca="1">INDIRECT(_xlfn.CONCAT(BJ$4,"_d!",BJ$1,$A90))</f>
        <v>4418.546875</v>
      </c>
      <c r="BK90" s="19" cm="1">
        <f t="array" aca="1" ref="BK90" ca="1">INDIRECT(_xlfn.CONCAT(BK$4,"_d!",BK$1,$A90))</f>
        <v>4403.3251953125</v>
      </c>
      <c r="BL90" s="19" cm="1">
        <f t="array" aca="1" ref="BL90" ca="1">INDIRECT(_xlfn.CONCAT(BL$4,"_d!",BL$1,$A90))</f>
        <v>4223.92431640625</v>
      </c>
      <c r="BM90" s="42">
        <f t="shared" ca="1" si="71"/>
        <v>4233.2709098230616</v>
      </c>
      <c r="BN90" s="19" cm="1">
        <f t="array" aca="1" ref="BN90" ca="1">INDIRECT(_xlfn.CONCAT(BN$4,"_d!",BN$1,$A90))</f>
        <v>4118.326171875</v>
      </c>
      <c r="BO90" s="19" cm="1">
        <f t="array" aca="1" ref="BO90" ca="1">INDIRECT(_xlfn.CONCAT(BO$4,"_d!",BO$1,$A90))</f>
        <v>4303.3349609375</v>
      </c>
      <c r="BP90" s="19" cm="1">
        <f t="array" aca="1" ref="BP90" ca="1">INDIRECT(_xlfn.CONCAT(BP$4,"_d!",BP$1,$A90))</f>
        <v>4318.92578125</v>
      </c>
      <c r="BQ90" s="19" cm="1">
        <f t="array" aca="1" ref="BQ90" ca="1">INDIRECT(_xlfn.CONCAT(BQ$4,"_d!",BQ$1,$A90))</f>
        <v>4490.9384765625</v>
      </c>
      <c r="BR90" s="19" cm="1">
        <f t="array" aca="1" ref="BR90" ca="1">INDIRECT(_xlfn.CONCAT(BR$4,"_d!",BR$1,$A90))</f>
        <v>4365.00439453125</v>
      </c>
      <c r="BS90" s="19" cm="1">
        <f t="array" aca="1" ref="BS90" ca="1">INDIRECT(_xlfn.CONCAT(BS$4,"_d!",BS$1,$A90))</f>
        <v>4228.48779296875</v>
      </c>
      <c r="BT90" s="42">
        <f t="shared" ca="1" si="72"/>
        <v>4231.4034596382789</v>
      </c>
      <c r="BU90" s="42"/>
      <c r="BV90" s="45">
        <f t="shared" ca="1" si="73"/>
        <v>4336.386545602687</v>
      </c>
      <c r="BW90" s="45">
        <f t="shared" ca="1" si="74"/>
        <v>4335.2649312626527</v>
      </c>
      <c r="BX90" s="45">
        <f t="shared" ca="1" si="75"/>
        <v>4268.0471834130894</v>
      </c>
      <c r="BY90" s="45">
        <f t="shared" ca="1" si="76"/>
        <v>4281.4817912691033</v>
      </c>
      <c r="BZ90" s="45">
        <f t="shared" ca="1" si="77"/>
        <v>4295.4634537746397</v>
      </c>
      <c r="CA90" s="45">
        <f t="shared" ca="1" si="78"/>
        <v>4266.7949242323721</v>
      </c>
      <c r="CB90" s="45">
        <f t="shared" ca="1" si="79"/>
        <v>4265.3611978270865</v>
      </c>
      <c r="CC90" s="45">
        <f t="shared" ca="1" si="80"/>
        <v>4259.9047062744212</v>
      </c>
      <c r="CD90" s="45">
        <f t="shared" ca="1" si="81"/>
        <v>4233.2709098230616</v>
      </c>
      <c r="CE90" s="45">
        <f t="shared" ca="1" si="82"/>
        <v>4231.4034596382789</v>
      </c>
      <c r="CF90" s="45" cm="1">
        <f t="array" aca="1" ref="CF90" ca="1">+SUMPRODUCT($BV$3:$CE$3/100,$BV90:$CE90)</f>
        <v>4266.3568171458455</v>
      </c>
      <c r="CG90" s="24"/>
      <c r="CH90" s="24">
        <f t="shared" ca="1" si="85"/>
        <v>0.20382643516291687</v>
      </c>
      <c r="CI90" s="24">
        <f t="shared" ca="1" si="85"/>
        <v>0.20379270571549624</v>
      </c>
      <c r="CJ90" s="24">
        <f t="shared" ca="1" si="85"/>
        <v>0.20405825263684663</v>
      </c>
      <c r="CK90" s="24">
        <f t="shared" ca="1" si="84"/>
        <v>0.20673886423071686</v>
      </c>
      <c r="CL90" s="24">
        <f t="shared" ca="1" si="84"/>
        <v>0.2061505340977301</v>
      </c>
      <c r="CM90" s="24">
        <f t="shared" ca="1" si="84"/>
        <v>0.20494821079530889</v>
      </c>
      <c r="CN90" s="24">
        <f t="shared" ca="1" si="84"/>
        <v>0.2082228235220227</v>
      </c>
      <c r="CO90" s="24">
        <f t="shared" ca="1" si="84"/>
        <v>0.20781774969764144</v>
      </c>
      <c r="CP90" s="24">
        <f t="shared" ca="1" si="84"/>
        <v>0.20833049280342286</v>
      </c>
      <c r="CQ90" s="24">
        <f t="shared" ca="1" si="50"/>
        <v>0.21130473328774801</v>
      </c>
      <c r="CR90" s="24">
        <f t="shared" ca="1" si="50"/>
        <v>0.20727931685136802</v>
      </c>
      <c r="CS90" s="24">
        <f>+[1]NAC!AX91</f>
        <v>0.20396641243753511</v>
      </c>
      <c r="CT90" s="24"/>
      <c r="CU90" s="24">
        <f t="shared" ca="1" si="86"/>
        <v>2.5873833106353126</v>
      </c>
      <c r="CV90" s="24">
        <f t="shared" ca="1" si="87"/>
        <v>2.5778826244617918</v>
      </c>
      <c r="CW90" s="24">
        <f t="shared" ca="1" si="88"/>
        <v>2.5497897377069085</v>
      </c>
      <c r="CX90" s="24">
        <f t="shared" ca="1" si="89"/>
        <v>2.5532765883582607</v>
      </c>
      <c r="CY90" s="24">
        <f t="shared" ca="1" si="90"/>
        <v>2.5589921336591139</v>
      </c>
      <c r="CZ90" s="24">
        <f t="shared" ca="1" si="91"/>
        <v>2.5445804236021012</v>
      </c>
      <c r="DA90" s="24">
        <f t="shared" ca="1" si="92"/>
        <v>2.5418739204797758</v>
      </c>
      <c r="DB90" s="24">
        <f t="shared" ca="1" si="93"/>
        <v>2.5351752326148804</v>
      </c>
      <c r="DC90" s="24">
        <f t="shared" ca="1" si="94"/>
        <v>2.5294458380288205</v>
      </c>
      <c r="DD90" s="24">
        <f t="shared" ca="1" si="95"/>
        <v>2.524274086822174</v>
      </c>
      <c r="DE90" s="48">
        <f t="shared" ca="1" si="96"/>
        <v>2.5442491889019365</v>
      </c>
      <c r="DF90" s="48">
        <f>+[1]NAC!AG91</f>
        <v>2.542482786482557</v>
      </c>
      <c r="DG90" s="24">
        <f t="shared" ca="1" si="97"/>
        <v>6.3109223813138549E-2</v>
      </c>
    </row>
    <row r="91" spans="1:111" x14ac:dyDescent="0.25">
      <c r="A91">
        <f t="shared" si="83"/>
        <v>118</v>
      </c>
      <c r="B91" s="35">
        <f>+NAC!A91</f>
        <v>45323</v>
      </c>
      <c r="C91" s="19" cm="1">
        <f t="array" aca="1" ref="C91" ca="1">INDIRECT(_xlfn.CONCAT(C$4,"_d!",C$1,$A91))</f>
        <v>4861.70947265625</v>
      </c>
      <c r="D91" s="19" cm="1">
        <f t="array" aca="1" ref="D91" ca="1">INDIRECT(_xlfn.CONCAT(D$4,"_d!",D$1,$A91))</f>
        <v>4884.658203125</v>
      </c>
      <c r="E91" s="19" cm="1">
        <f t="array" aca="1" ref="E91" ca="1">INDIRECT(_xlfn.CONCAT(E$4,"_d!",E$1,$A91))</f>
        <v>5015.29443359375</v>
      </c>
      <c r="F91" s="19" cm="1">
        <f t="array" aca="1" ref="F91" ca="1">INDIRECT(_xlfn.CONCAT(F$4,"_d!",F$1,$A91))</f>
        <v>5092.98974609375</v>
      </c>
      <c r="G91" s="19" cm="1">
        <f t="array" aca="1" ref="G91" ca="1">INDIRECT(_xlfn.CONCAT(G$4,"_d!",G$1,$A91))</f>
        <v>5057.4619140625</v>
      </c>
      <c r="H91" s="19" cm="1">
        <f t="array" aca="1" ref="H91" ca="1">INDIRECT(_xlfn.CONCAT(H$4,"_d!",H$1,$A91))</f>
        <v>4725.79638671875</v>
      </c>
      <c r="I91" s="42">
        <f t="shared" ca="1" si="63"/>
        <v>4894.5394622399963</v>
      </c>
      <c r="J91" s="19" cm="1">
        <f t="array" aca="1" ref="J91" ca="1">INDIRECT(_xlfn.CONCAT(J$4,"_d!",J$1,$A91))</f>
        <v>4877.03662109375</v>
      </c>
      <c r="K91" s="19" cm="1">
        <f t="array" aca="1" ref="K91" ca="1">INDIRECT(_xlfn.CONCAT(K$4,"_d!",K$1,$A91))</f>
        <v>4889.93798828125</v>
      </c>
      <c r="L91" s="19" cm="1">
        <f t="array" aca="1" ref="L91" ca="1">INDIRECT(_xlfn.CONCAT(L$4,"_d!",L$1,$A91))</f>
        <v>4987.76806640625</v>
      </c>
      <c r="M91" s="19" cm="1">
        <f t="array" aca="1" ref="M91" ca="1">INDIRECT(_xlfn.CONCAT(M$4,"_d!",M$1,$A91))</f>
        <v>5041.634765625</v>
      </c>
      <c r="N91" s="19" cm="1">
        <f t="array" aca="1" ref="N91" ca="1">INDIRECT(_xlfn.CONCAT(N$4,"_d!",N$1,$A91))</f>
        <v>5015.46484375</v>
      </c>
      <c r="O91" s="19" cm="1">
        <f t="array" aca="1" ref="O91" ca="1">INDIRECT(_xlfn.CONCAT(O$4,"_d!",O$1,$A91))</f>
        <v>4678.51220703125</v>
      </c>
      <c r="P91" s="42">
        <f t="shared" ca="1" si="64"/>
        <v>4893.240607774861</v>
      </c>
      <c r="Q91" s="19" cm="1">
        <f t="array" aca="1" ref="Q91" ca="1">INDIRECT(_xlfn.CONCAT(Q$4,"_d!",Q$1,$A91))</f>
        <v>4771.40087890625</v>
      </c>
      <c r="R91" s="19" cm="1">
        <f t="array" aca="1" ref="R91" ca="1">INDIRECT(_xlfn.CONCAT(R$4,"_d!",R$1,$A91))</f>
        <v>4815.63623046875</v>
      </c>
      <c r="S91" s="19" cm="1">
        <f t="array" aca="1" ref="S91" ca="1">INDIRECT(_xlfn.CONCAT(S$4,"_d!",S$1,$A91))</f>
        <v>4971.2607421875</v>
      </c>
      <c r="T91" s="19" cm="1">
        <f t="array" aca="1" ref="T91" ca="1">INDIRECT(_xlfn.CONCAT(T$4,"_d!",T$1,$A91))</f>
        <v>5080.16845703125</v>
      </c>
      <c r="U91" s="19" cm="1">
        <f t="array" aca="1" ref="U91" ca="1">INDIRECT(_xlfn.CONCAT(U$4,"_d!",U$1,$A91))</f>
        <v>5014.70361328125</v>
      </c>
      <c r="V91" s="19" cm="1">
        <f t="array" aca="1" ref="V91" ca="1">INDIRECT(_xlfn.CONCAT(V$4,"_d!",V$1,$A91))</f>
        <v>4719.10986328125</v>
      </c>
      <c r="W91" s="42">
        <f t="shared" ca="1" si="65"/>
        <v>4825.9105910884427</v>
      </c>
      <c r="X91" s="19" cm="1">
        <f t="array" aca="1" ref="X91" ca="1">INDIRECT(_xlfn.CONCAT(X$4,"_d!",X$1,$A91))</f>
        <v>4790.77734375</v>
      </c>
      <c r="Y91" s="19" cm="1">
        <f t="array" aca="1" ref="Y91" ca="1">INDIRECT(_xlfn.CONCAT(Y$4,"_d!",Y$1,$A91))</f>
        <v>4852.07470703125</v>
      </c>
      <c r="Z91" s="19" cm="1">
        <f t="array" aca="1" ref="Z91" ca="1">INDIRECT(_xlfn.CONCAT(Z$4,"_d!",Z$1,$A91))</f>
        <v>4982.09765625</v>
      </c>
      <c r="AA91" s="19" cm="1">
        <f t="array" aca="1" ref="AA91" ca="1">INDIRECT(_xlfn.CONCAT(AA$4,"_d!",AA$1,$A91))</f>
        <v>5028.25244140625</v>
      </c>
      <c r="AB91" s="19" cm="1">
        <f t="array" aca="1" ref="AB91" ca="1">INDIRECT(_xlfn.CONCAT(AB$4,"_d!",AB$1,$A91))</f>
        <v>5037.4794921875</v>
      </c>
      <c r="AC91" s="19" cm="1">
        <f t="array" aca="1" ref="AC91" ca="1">INDIRECT(_xlfn.CONCAT(AC$4,"_d!",AC$1,$A91))</f>
        <v>4750.1552734375</v>
      </c>
      <c r="AD91" s="42">
        <f t="shared" ca="1" si="66"/>
        <v>4847.9408346328883</v>
      </c>
      <c r="AE91" s="19" cm="1">
        <f t="array" aca="1" ref="AE91" ca="1">INDIRECT(_xlfn.CONCAT(AE$4,"_d!",AE$1,$A91))</f>
        <v>4815.1171875</v>
      </c>
      <c r="AF91" s="19" cm="1">
        <f t="array" aca="1" ref="AF91" ca="1">INDIRECT(_xlfn.CONCAT(AF$4,"_d!",AF$1,$A91))</f>
        <v>4854.537109375</v>
      </c>
      <c r="AG91" s="19" cm="1">
        <f t="array" aca="1" ref="AG91" ca="1">INDIRECT(_xlfn.CONCAT(AG$4,"_d!",AG$1,$A91))</f>
        <v>4950.06689453125</v>
      </c>
      <c r="AH91" s="19" cm="1">
        <f t="array" aca="1" ref="AH91" ca="1">INDIRECT(_xlfn.CONCAT(AH$4,"_d!",AH$1,$A91))</f>
        <v>5059.72705078125</v>
      </c>
      <c r="AI91" s="19" cm="1">
        <f t="array" aca="1" ref="AI91" ca="1">INDIRECT(_xlfn.CONCAT(AI$4,"_d!",AI$1,$A91))</f>
        <v>4996.8154296875</v>
      </c>
      <c r="AJ91" s="19" cm="1">
        <f t="array" aca="1" ref="AJ91" ca="1">INDIRECT(_xlfn.CONCAT(AJ$4,"_d!",AJ$1,$A91))</f>
        <v>4783.9169921875</v>
      </c>
      <c r="AK91" s="42">
        <f t="shared" ca="1" si="67"/>
        <v>4857.8014965974171</v>
      </c>
      <c r="AL91" s="19" cm="1">
        <f t="array" aca="1" ref="AL91" ca="1">INDIRECT(_xlfn.CONCAT(AL$4,"_d!",AL$1,$A91))</f>
        <v>4758.6826171875</v>
      </c>
      <c r="AM91" s="19" cm="1">
        <f t="array" aca="1" ref="AM91" ca="1">INDIRECT(_xlfn.CONCAT(AM$4,"_d!",AM$1,$A91))</f>
        <v>4845.8095703125</v>
      </c>
      <c r="AN91" s="19" cm="1">
        <f t="array" aca="1" ref="AN91" ca="1">INDIRECT(_xlfn.CONCAT(AN$4,"_d!",AN$1,$A91))</f>
        <v>4922.0146484375</v>
      </c>
      <c r="AO91" s="19" cm="1">
        <f t="array" aca="1" ref="AO91" ca="1">INDIRECT(_xlfn.CONCAT(AO$4,"_d!",AO$1,$A91))</f>
        <v>5003.68115234375</v>
      </c>
      <c r="AP91" s="19" cm="1">
        <f t="array" aca="1" ref="AP91" ca="1">INDIRECT(_xlfn.CONCAT(AP$4,"_d!",AP$1,$A91))</f>
        <v>5026.16845703125</v>
      </c>
      <c r="AQ91" s="19" cm="1">
        <f t="array" aca="1" ref="AQ91" ca="1">INDIRECT(_xlfn.CONCAT(AQ$4,"_d!",AQ$1,$A91))</f>
        <v>4756.080078125</v>
      </c>
      <c r="AR91" s="42">
        <f t="shared" ca="1" si="68"/>
        <v>4825.9552637578445</v>
      </c>
      <c r="AS91" s="19" cm="1">
        <f t="array" aca="1" ref="AS91" ca="1">INDIRECT(_xlfn.CONCAT(AS$4,"_d!",AS$1,$A91))</f>
        <v>4796.56201171875</v>
      </c>
      <c r="AT91" s="19" cm="1">
        <f t="array" aca="1" ref="AT91" ca="1">INDIRECT(_xlfn.CONCAT(AT$4,"_d!",AT$1,$A91))</f>
        <v>4832.396484375</v>
      </c>
      <c r="AU91" s="19" cm="1">
        <f t="array" aca="1" ref="AU91" ca="1">INDIRECT(_xlfn.CONCAT(AU$4,"_d!",AU$1,$A91))</f>
        <v>4910.04248046875</v>
      </c>
      <c r="AV91" s="19" cm="1">
        <f t="array" aca="1" ref="AV91" ca="1">INDIRECT(_xlfn.CONCAT(AV$4,"_d!",AV$1,$A91))</f>
        <v>5050</v>
      </c>
      <c r="AW91" s="19" cm="1">
        <f t="array" aca="1" ref="AW91" ca="1">INDIRECT(_xlfn.CONCAT(AW$4,"_d!",AW$1,$A91))</f>
        <v>5009.421875</v>
      </c>
      <c r="AX91" s="19" cm="1">
        <f t="array" aca="1" ref="AX91" ca="1">INDIRECT(_xlfn.CONCAT(AX$4,"_d!",AX$1,$A91))</f>
        <v>4710.4248046875</v>
      </c>
      <c r="AY91" s="42">
        <f t="shared" ca="1" si="69"/>
        <v>4835.4772993027191</v>
      </c>
      <c r="AZ91" s="19" cm="1">
        <f t="array" aca="1" ref="AZ91" ca="1">INDIRECT(_xlfn.CONCAT(AZ$4,"_d!",AZ$1,$A91))</f>
        <v>4774.17529296875</v>
      </c>
      <c r="BA91" s="19" cm="1">
        <f t="array" aca="1" ref="BA91" ca="1">INDIRECT(_xlfn.CONCAT(BA$4,"_d!",BA$1,$A91))</f>
        <v>4844.72021484375</v>
      </c>
      <c r="BB91" s="19" cm="1">
        <f t="array" aca="1" ref="BB91" ca="1">INDIRECT(_xlfn.CONCAT(BB$4,"_d!",BB$1,$A91))</f>
        <v>4887.29443359375</v>
      </c>
      <c r="BC91" s="19" cm="1">
        <f t="array" aca="1" ref="BC91" ca="1">INDIRECT(_xlfn.CONCAT(BC$4,"_d!",BC$1,$A91))</f>
        <v>4958.37548828125</v>
      </c>
      <c r="BD91" s="19" cm="1">
        <f t="array" aca="1" ref="BD91" ca="1">INDIRECT(_xlfn.CONCAT(BD$4,"_d!",BD$1,$A91))</f>
        <v>5019.8662109375</v>
      </c>
      <c r="BE91" s="19" cm="1">
        <f t="array" aca="1" ref="BE91" ca="1">INDIRECT(_xlfn.CONCAT(BE$4,"_d!",BE$1,$A91))</f>
        <v>4748.40625</v>
      </c>
      <c r="BF91" s="42">
        <f t="shared" ca="1" si="70"/>
        <v>4826.8537922594051</v>
      </c>
      <c r="BG91" s="19" cm="1">
        <f t="array" aca="1" ref="BG91" ca="1">INDIRECT(_xlfn.CONCAT(BG$4,"_d!",BG$1,$A91))</f>
        <v>4740.87060546875</v>
      </c>
      <c r="BH91" s="19" cm="1">
        <f t="array" aca="1" ref="BH91" ca="1">INDIRECT(_xlfn.CONCAT(BH$4,"_d!",BH$1,$A91))</f>
        <v>4805.7744140625</v>
      </c>
      <c r="BI91" s="19" cm="1">
        <f t="array" aca="1" ref="BI91" ca="1">INDIRECT(_xlfn.CONCAT(BI$4,"_d!",BI$1,$A91))</f>
        <v>4898.5576171875</v>
      </c>
      <c r="BJ91" s="19" cm="1">
        <f t="array" aca="1" ref="BJ91" ca="1">INDIRECT(_xlfn.CONCAT(BJ$4,"_d!",BJ$1,$A91))</f>
        <v>4925.14697265625</v>
      </c>
      <c r="BK91" s="19" cm="1">
        <f t="array" aca="1" ref="BK91" ca="1">INDIRECT(_xlfn.CONCAT(BK$4,"_d!",BK$1,$A91))</f>
        <v>5005.98974609375</v>
      </c>
      <c r="BL91" s="19" cm="1">
        <f t="array" aca="1" ref="BL91" ca="1">INDIRECT(_xlfn.CONCAT(BL$4,"_d!",BL$1,$A91))</f>
        <v>4712.23779296875</v>
      </c>
      <c r="BM91" s="42">
        <f t="shared" ca="1" si="71"/>
        <v>4796.1170797043751</v>
      </c>
      <c r="BN91" s="19" cm="1">
        <f t="array" aca="1" ref="BN91" ca="1">INDIRECT(_xlfn.CONCAT(BN$4,"_d!",BN$1,$A91))</f>
        <v>4728.64013671875</v>
      </c>
      <c r="BO91" s="19" cm="1">
        <f t="array" aca="1" ref="BO91" ca="1">INDIRECT(_xlfn.CONCAT(BO$4,"_d!",BO$1,$A91))</f>
        <v>4816.2958984375</v>
      </c>
      <c r="BP91" s="19" cm="1">
        <f t="array" aca="1" ref="BP91" ca="1">INDIRECT(_xlfn.CONCAT(BP$4,"_d!",BP$1,$A91))</f>
        <v>4866.24560546875</v>
      </c>
      <c r="BQ91" s="19" cm="1">
        <f t="array" aca="1" ref="BQ91" ca="1">INDIRECT(_xlfn.CONCAT(BQ$4,"_d!",BQ$1,$A91))</f>
        <v>4996.90576171875</v>
      </c>
      <c r="BR91" s="19" cm="1">
        <f t="array" aca="1" ref="BR91" ca="1">INDIRECT(_xlfn.CONCAT(BR$4,"_d!",BR$1,$A91))</f>
        <v>4973.310546875</v>
      </c>
      <c r="BS91" s="19" cm="1">
        <f t="array" aca="1" ref="BS91" ca="1">INDIRECT(_xlfn.CONCAT(BS$4,"_d!",BS$1,$A91))</f>
        <v>4717.431640625</v>
      </c>
      <c r="BT91" s="42">
        <f t="shared" ca="1" si="72"/>
        <v>4793.2708848281463</v>
      </c>
      <c r="BU91" s="42"/>
      <c r="BV91" s="45">
        <f t="shared" ca="1" si="73"/>
        <v>4894.5394622399963</v>
      </c>
      <c r="BW91" s="45">
        <f t="shared" ca="1" si="74"/>
        <v>4893.240607774861</v>
      </c>
      <c r="BX91" s="45">
        <f t="shared" ca="1" si="75"/>
        <v>4825.9105910884427</v>
      </c>
      <c r="BY91" s="45">
        <f t="shared" ca="1" si="76"/>
        <v>4847.9408346328883</v>
      </c>
      <c r="BZ91" s="45">
        <f t="shared" ca="1" si="77"/>
        <v>4857.8014965974171</v>
      </c>
      <c r="CA91" s="45">
        <f t="shared" ca="1" si="78"/>
        <v>4825.9552637578445</v>
      </c>
      <c r="CB91" s="45">
        <f t="shared" ca="1" si="79"/>
        <v>4835.4772993027191</v>
      </c>
      <c r="CC91" s="45">
        <f t="shared" ca="1" si="80"/>
        <v>4826.8537922594051</v>
      </c>
      <c r="CD91" s="45">
        <f t="shared" ca="1" si="81"/>
        <v>4796.1170797043751</v>
      </c>
      <c r="CE91" s="45">
        <f t="shared" ca="1" si="82"/>
        <v>4793.2708848281463</v>
      </c>
      <c r="CF91" s="45" cm="1">
        <f t="array" aca="1" ref="CF91" ca="1">+SUMPRODUCT($BV$3:$CE$3/100,$BV91:$CE91)</f>
        <v>4829.1567273662895</v>
      </c>
      <c r="CG91" s="24"/>
      <c r="CH91" s="24">
        <f t="shared" ca="1" si="85"/>
        <v>0.12871382907580142</v>
      </c>
      <c r="CI91" s="24">
        <f t="shared" ca="1" si="85"/>
        <v>0.12870624641380268</v>
      </c>
      <c r="CJ91" s="24">
        <f t="shared" ca="1" si="85"/>
        <v>0.13070694481620948</v>
      </c>
      <c r="CK91" s="24">
        <f t="shared" ca="1" si="84"/>
        <v>0.13230443827156324</v>
      </c>
      <c r="CL91" s="24">
        <f t="shared" ca="1" si="84"/>
        <v>0.13091440513330932</v>
      </c>
      <c r="CM91" s="24">
        <f t="shared" ca="1" si="84"/>
        <v>0.13104926518728099</v>
      </c>
      <c r="CN91" s="24">
        <f t="shared" ca="1" si="84"/>
        <v>0.13366185770294625</v>
      </c>
      <c r="CO91" s="24">
        <f t="shared" ca="1" si="84"/>
        <v>0.13308961704000644</v>
      </c>
      <c r="CP91" s="24">
        <f t="shared" ca="1" si="84"/>
        <v>0.13295774871748955</v>
      </c>
      <c r="CQ91" s="24">
        <f t="shared" ca="1" si="50"/>
        <v>0.13278512213484328</v>
      </c>
      <c r="CR91" s="24">
        <f t="shared" ca="1" si="50"/>
        <v>0.13191580881342047</v>
      </c>
      <c r="CS91" s="24">
        <f>+[1]NAC!AX92</f>
        <v>0.11898023739704788</v>
      </c>
      <c r="CT91" s="24"/>
      <c r="CU91" s="24">
        <f t="shared" ca="1" si="86"/>
        <v>2.7775928576260394</v>
      </c>
      <c r="CV91" s="24">
        <f t="shared" ca="1" si="87"/>
        <v>2.7722926466934679</v>
      </c>
      <c r="CW91" s="24">
        <f t="shared" ca="1" si="88"/>
        <v>2.7545744198877751</v>
      </c>
      <c r="CX91" s="24">
        <f t="shared" ca="1" si="89"/>
        <v>2.7677892820348524</v>
      </c>
      <c r="CY91" s="24">
        <f t="shared" ca="1" si="90"/>
        <v>2.768267904432351</v>
      </c>
      <c r="CZ91" s="24">
        <f t="shared" ca="1" si="91"/>
        <v>2.7564941003075223</v>
      </c>
      <c r="DA91" s="24">
        <f t="shared" ca="1" si="92"/>
        <v>2.7665723094272408</v>
      </c>
      <c r="DB91" s="24">
        <f t="shared" ca="1" si="93"/>
        <v>2.7610353669096157</v>
      </c>
      <c r="DC91" s="24">
        <f t="shared" ca="1" si="94"/>
        <v>2.756899701290032</v>
      </c>
      <c r="DD91" s="24">
        <f t="shared" ca="1" si="95"/>
        <v>2.7581045617791311</v>
      </c>
      <c r="DE91" s="48">
        <f t="shared" ca="1" si="96"/>
        <v>2.7623950234209209</v>
      </c>
      <c r="DF91" s="48">
        <f>+[1]NAC!AG92</f>
        <v>2.7621843487350324</v>
      </c>
      <c r="DG91" s="24">
        <f t="shared" ca="1" si="97"/>
        <v>1.9488295846908255E-2</v>
      </c>
    </row>
    <row r="92" spans="1:111" x14ac:dyDescent="0.25">
      <c r="A92">
        <f t="shared" si="83"/>
        <v>119</v>
      </c>
      <c r="B92" s="35">
        <f>+NAC!A92</f>
        <v>45352</v>
      </c>
      <c r="C92" s="19" cm="1">
        <f t="array" aca="1" ref="C92" ca="1">INDIRECT(_xlfn.CONCAT(C$4,"_d!",C$1,$A92))</f>
        <v>5424.7265625</v>
      </c>
      <c r="D92" s="19" cm="1">
        <f t="array" aca="1" ref="D92" ca="1">INDIRECT(_xlfn.CONCAT(D$4,"_d!",D$1,$A92))</f>
        <v>5419.986328125</v>
      </c>
      <c r="E92" s="19" cm="1">
        <f t="array" aca="1" ref="E92" ca="1">INDIRECT(_xlfn.CONCAT(E$4,"_d!",E$1,$A92))</f>
        <v>5436.42431640625</v>
      </c>
      <c r="F92" s="19" cm="1">
        <f t="array" aca="1" ref="F92" ca="1">INDIRECT(_xlfn.CONCAT(F$4,"_d!",F$1,$A92))</f>
        <v>5596.50732421875</v>
      </c>
      <c r="G92" s="19" cm="1">
        <f t="array" aca="1" ref="G92" ca="1">INDIRECT(_xlfn.CONCAT(G$4,"_d!",G$1,$A92))</f>
        <v>5526.20703125</v>
      </c>
      <c r="H92" s="19" cm="1">
        <f t="array" aca="1" ref="H92" ca="1">INDIRECT(_xlfn.CONCAT(H$4,"_d!",H$1,$A92))</f>
        <v>5206.93212890625</v>
      </c>
      <c r="I92" s="42">
        <f t="shared" ca="1" si="63"/>
        <v>5424.5444458747788</v>
      </c>
      <c r="J92" s="19" cm="1">
        <f t="array" aca="1" ref="J92" ca="1">INDIRECT(_xlfn.CONCAT(J$4,"_d!",J$1,$A92))</f>
        <v>5436.4619140625</v>
      </c>
      <c r="K92" s="19" cm="1">
        <f t="array" aca="1" ref="K92" ca="1">INDIRECT(_xlfn.CONCAT(K$4,"_d!",K$1,$A92))</f>
        <v>5435.34375</v>
      </c>
      <c r="L92" s="19" cm="1">
        <f t="array" aca="1" ref="L92" ca="1">INDIRECT(_xlfn.CONCAT(L$4,"_d!",L$1,$A92))</f>
        <v>5411.8095703125</v>
      </c>
      <c r="M92" s="19" cm="1">
        <f t="array" aca="1" ref="M92" ca="1">INDIRECT(_xlfn.CONCAT(M$4,"_d!",M$1,$A92))</f>
        <v>5546.609375</v>
      </c>
      <c r="N92" s="19" cm="1">
        <f t="array" aca="1" ref="N92" ca="1">INDIRECT(_xlfn.CONCAT(N$4,"_d!",N$1,$A92))</f>
        <v>5486.10302734375</v>
      </c>
      <c r="O92" s="19" cm="1">
        <f t="array" aca="1" ref="O92" ca="1">INDIRECT(_xlfn.CONCAT(O$4,"_d!",O$1,$A92))</f>
        <v>5172.47509765625</v>
      </c>
      <c r="P92" s="42">
        <f t="shared" ca="1" si="64"/>
        <v>5426.1247129800186</v>
      </c>
      <c r="Q92" s="19" cm="1">
        <f t="array" aca="1" ref="Q92" ca="1">INDIRECT(_xlfn.CONCAT(Q$4,"_d!",Q$1,$A92))</f>
        <v>5335.451171875</v>
      </c>
      <c r="R92" s="19" cm="1">
        <f t="array" aca="1" ref="R92" ca="1">INDIRECT(_xlfn.CONCAT(R$4,"_d!",R$1,$A92))</f>
        <v>5359.60498046875</v>
      </c>
      <c r="S92" s="19" cm="1">
        <f t="array" aca="1" ref="S92" ca="1">INDIRECT(_xlfn.CONCAT(S$4,"_d!",S$1,$A92))</f>
        <v>5398.79296875</v>
      </c>
      <c r="T92" s="19" cm="1">
        <f t="array" aca="1" ref="T92" ca="1">INDIRECT(_xlfn.CONCAT(T$4,"_d!",T$1,$A92))</f>
        <v>5647.28662109375</v>
      </c>
      <c r="U92" s="19" cm="1">
        <f t="array" aca="1" ref="U92" ca="1">INDIRECT(_xlfn.CONCAT(U$4,"_d!",U$1,$A92))</f>
        <v>5487.009765625</v>
      </c>
      <c r="V92" s="19" cm="1">
        <f t="array" aca="1" ref="V92" ca="1">INDIRECT(_xlfn.CONCAT(V$4,"_d!",V$1,$A92))</f>
        <v>5204.40087890625</v>
      </c>
      <c r="W92" s="42">
        <f t="shared" ca="1" si="65"/>
        <v>5362.9346582796761</v>
      </c>
      <c r="X92" s="19" cm="1">
        <f t="array" aca="1" ref="X92" ca="1">INDIRECT(_xlfn.CONCAT(X$4,"_d!",X$1,$A92))</f>
        <v>5342.58203125</v>
      </c>
      <c r="Y92" s="19" cm="1">
        <f t="array" aca="1" ref="Y92" ca="1">INDIRECT(_xlfn.CONCAT(Y$4,"_d!",Y$1,$A92))</f>
        <v>5395.35595703125</v>
      </c>
      <c r="Z92" s="19" cm="1">
        <f t="array" aca="1" ref="Z92" ca="1">INDIRECT(_xlfn.CONCAT(Z$4,"_d!",Z$1,$A92))</f>
        <v>5421.6640625</v>
      </c>
      <c r="AA92" s="19" cm="1">
        <f t="array" aca="1" ref="AA92" ca="1">INDIRECT(_xlfn.CONCAT(AA$4,"_d!",AA$1,$A92))</f>
        <v>5541.419921875</v>
      </c>
      <c r="AB92" s="19" cm="1">
        <f t="array" aca="1" ref="AB92" ca="1">INDIRECT(_xlfn.CONCAT(AB$4,"_d!",AB$1,$A92))</f>
        <v>5509.96728515625</v>
      </c>
      <c r="AC92" s="19" cm="1">
        <f t="array" aca="1" ref="AC92" ca="1">INDIRECT(_xlfn.CONCAT(AC$4,"_d!",AC$1,$A92))</f>
        <v>5238.7978515625</v>
      </c>
      <c r="AD92" s="42">
        <f t="shared" ca="1" si="66"/>
        <v>5378.1649738658989</v>
      </c>
      <c r="AE92" s="19" cm="1">
        <f t="array" aca="1" ref="AE92" ca="1">INDIRECT(_xlfn.CONCAT(AE$4,"_d!",AE$1,$A92))</f>
        <v>5366.46240234375</v>
      </c>
      <c r="AF92" s="19" cm="1">
        <f t="array" aca="1" ref="AF92" ca="1">INDIRECT(_xlfn.CONCAT(AF$4,"_d!",AF$1,$A92))</f>
        <v>5404.888671875</v>
      </c>
      <c r="AG92" s="19" cm="1">
        <f t="array" aca="1" ref="AG92" ca="1">INDIRECT(_xlfn.CONCAT(AG$4,"_d!",AG$1,$A92))</f>
        <v>5397.92236328125</v>
      </c>
      <c r="AH92" s="19" cm="1">
        <f t="array" aca="1" ref="AH92" ca="1">INDIRECT(_xlfn.CONCAT(AH$4,"_d!",AH$1,$A92))</f>
        <v>5638.36328125</v>
      </c>
      <c r="AI92" s="19" cm="1">
        <f t="array" aca="1" ref="AI92" ca="1">INDIRECT(_xlfn.CONCAT(AI$4,"_d!",AI$1,$A92))</f>
        <v>5472.39404296875</v>
      </c>
      <c r="AJ92" s="19" cm="1">
        <f t="array" aca="1" ref="AJ92" ca="1">INDIRECT(_xlfn.CONCAT(AJ$4,"_d!",AJ$1,$A92))</f>
        <v>5279.59423828125</v>
      </c>
      <c r="AK92" s="42">
        <f t="shared" ca="1" si="67"/>
        <v>5394.2517539879564</v>
      </c>
      <c r="AL92" s="19" cm="1">
        <f t="array" aca="1" ref="AL92" ca="1">INDIRECT(_xlfn.CONCAT(AL$4,"_d!",AL$1,$A92))</f>
        <v>5325.92236328125</v>
      </c>
      <c r="AM92" s="19" cm="1">
        <f t="array" aca="1" ref="AM92" ca="1">INDIRECT(_xlfn.CONCAT(AM$4,"_d!",AM$1,$A92))</f>
        <v>5392.65283203125</v>
      </c>
      <c r="AN92" s="19" cm="1">
        <f t="array" aca="1" ref="AN92" ca="1">INDIRECT(_xlfn.CONCAT(AN$4,"_d!",AN$1,$A92))</f>
        <v>5365.73828125</v>
      </c>
      <c r="AO92" s="19" cm="1">
        <f t="array" aca="1" ref="AO92" ca="1">INDIRECT(_xlfn.CONCAT(AO$4,"_d!",AO$1,$A92))</f>
        <v>5528.875</v>
      </c>
      <c r="AP92" s="19" cm="1">
        <f t="array" aca="1" ref="AP92" ca="1">INDIRECT(_xlfn.CONCAT(AP$4,"_d!",AP$1,$A92))</f>
        <v>5498.30322265625</v>
      </c>
      <c r="AQ92" s="19" cm="1">
        <f t="array" aca="1" ref="AQ92" ca="1">INDIRECT(_xlfn.CONCAT(AQ$4,"_d!",AQ$1,$A92))</f>
        <v>5240.65576171875</v>
      </c>
      <c r="AR92" s="42">
        <f t="shared" ca="1" si="68"/>
        <v>5364.633954534127</v>
      </c>
      <c r="AS92" s="19" cm="1">
        <f t="array" aca="1" ref="AS92" ca="1">INDIRECT(_xlfn.CONCAT(AS$4,"_d!",AS$1,$A92))</f>
        <v>5350.65625</v>
      </c>
      <c r="AT92" s="19" cm="1">
        <f t="array" aca="1" ref="AT92" ca="1">INDIRECT(_xlfn.CONCAT(AT$4,"_d!",AT$1,$A92))</f>
        <v>5387.77978515625</v>
      </c>
      <c r="AU92" s="19" cm="1">
        <f t="array" aca="1" ref="AU92" ca="1">INDIRECT(_xlfn.CONCAT(AU$4,"_d!",AU$1,$A92))</f>
        <v>5349.89794921875</v>
      </c>
      <c r="AV92" s="19" cm="1">
        <f t="array" aca="1" ref="AV92" ca="1">INDIRECT(_xlfn.CONCAT(AV$4,"_d!",AV$1,$A92))</f>
        <v>5631.30908203125</v>
      </c>
      <c r="AW92" s="19" cm="1">
        <f t="array" aca="1" ref="AW92" ca="1">INDIRECT(_xlfn.CONCAT(AW$4,"_d!",AW$1,$A92))</f>
        <v>5476.5517578125</v>
      </c>
      <c r="AX92" s="19" cm="1">
        <f t="array" aca="1" ref="AX92" ca="1">INDIRECT(_xlfn.CONCAT(AX$4,"_d!",AX$1,$A92))</f>
        <v>5200.357421875</v>
      </c>
      <c r="AY92" s="42">
        <f t="shared" ca="1" si="69"/>
        <v>5373.4225780153456</v>
      </c>
      <c r="AZ92" s="19" cm="1">
        <f t="array" aca="1" ref="AZ92" ca="1">INDIRECT(_xlfn.CONCAT(AZ$4,"_d!",AZ$1,$A92))</f>
        <v>5328.060546875</v>
      </c>
      <c r="BA92" s="19" cm="1">
        <f t="array" aca="1" ref="BA92" ca="1">INDIRECT(_xlfn.CONCAT(BA$4,"_d!",BA$1,$A92))</f>
        <v>5387.73046875</v>
      </c>
      <c r="BB92" s="19" cm="1">
        <f t="array" aca="1" ref="BB92" ca="1">INDIRECT(_xlfn.CONCAT(BB$4,"_d!",BB$1,$A92))</f>
        <v>5334.19580078125</v>
      </c>
      <c r="BC92" s="19" cm="1">
        <f t="array" aca="1" ref="BC92" ca="1">INDIRECT(_xlfn.CONCAT(BC$4,"_d!",BC$1,$A92))</f>
        <v>5510.6474609375</v>
      </c>
      <c r="BD92" s="19" cm="1">
        <f t="array" aca="1" ref="BD92" ca="1">INDIRECT(_xlfn.CONCAT(BD$4,"_d!",BD$1,$A92))</f>
        <v>5484.61474609375</v>
      </c>
      <c r="BE92" s="19" cm="1">
        <f t="array" aca="1" ref="BE92" ca="1">INDIRECT(_xlfn.CONCAT(BE$4,"_d!",BE$1,$A92))</f>
        <v>5248.17626953125</v>
      </c>
      <c r="BF92" s="42">
        <f t="shared" ca="1" si="70"/>
        <v>5360.3668481835457</v>
      </c>
      <c r="BG92" s="19" cm="1">
        <f t="array" aca="1" ref="BG92" ca="1">INDIRECT(_xlfn.CONCAT(BG$4,"_d!",BG$1,$A92))</f>
        <v>5293.4599609375</v>
      </c>
      <c r="BH92" s="19" cm="1">
        <f t="array" aca="1" ref="BH92" ca="1">INDIRECT(_xlfn.CONCAT(BH$4,"_d!",BH$1,$A92))</f>
        <v>5356.48681640625</v>
      </c>
      <c r="BI92" s="19" cm="1">
        <f t="array" aca="1" ref="BI92" ca="1">INDIRECT(_xlfn.CONCAT(BI$4,"_d!",BI$1,$A92))</f>
        <v>5333.87060546875</v>
      </c>
      <c r="BJ92" s="19" cm="1">
        <f t="array" aca="1" ref="BJ92" ca="1">INDIRECT(_xlfn.CONCAT(BJ$4,"_d!",BJ$1,$A92))</f>
        <v>5491.56689453125</v>
      </c>
      <c r="BK92" s="19" cm="1">
        <f t="array" aca="1" ref="BK92" ca="1">INDIRECT(_xlfn.CONCAT(BK$4,"_d!",BK$1,$A92))</f>
        <v>5467.2451171875</v>
      </c>
      <c r="BL92" s="19" cm="1">
        <f t="array" aca="1" ref="BL92" ca="1">INDIRECT(_xlfn.CONCAT(BL$4,"_d!",BL$1,$A92))</f>
        <v>5202.390625</v>
      </c>
      <c r="BM92" s="42">
        <f t="shared" ca="1" si="71"/>
        <v>5330.5415992220996</v>
      </c>
      <c r="BN92" s="19" cm="1">
        <f t="array" aca="1" ref="BN92" ca="1">INDIRECT(_xlfn.CONCAT(BN$4,"_d!",BN$1,$A92))</f>
        <v>5260.40087890625</v>
      </c>
      <c r="BO92" s="19" cm="1">
        <f t="array" aca="1" ref="BO92" ca="1">INDIRECT(_xlfn.CONCAT(BO$4,"_d!",BO$1,$A92))</f>
        <v>5351.2666015625</v>
      </c>
      <c r="BP92" s="19" cm="1">
        <f t="array" aca="1" ref="BP92" ca="1">INDIRECT(_xlfn.CONCAT(BP$4,"_d!",BP$1,$A92))</f>
        <v>5292.8779296875</v>
      </c>
      <c r="BQ92" s="19" cm="1">
        <f t="array" aca="1" ref="BQ92" ca="1">INDIRECT(_xlfn.CONCAT(BQ$4,"_d!",BQ$1,$A92))</f>
        <v>5574.67333984375</v>
      </c>
      <c r="BR92" s="19" cm="1">
        <f t="array" aca="1" ref="BR92" ca="1">INDIRECT(_xlfn.CONCAT(BR$4,"_d!",BR$1,$A92))</f>
        <v>5431.4443359375</v>
      </c>
      <c r="BS92" s="19" cm="1">
        <f t="array" aca="1" ref="BS92" ca="1">INDIRECT(_xlfn.CONCAT(BS$4,"_d!",BS$1,$A92))</f>
        <v>5193.37255859375</v>
      </c>
      <c r="BT92" s="42">
        <f t="shared" ca="1" si="72"/>
        <v>5312.3292151445321</v>
      </c>
      <c r="BU92" s="42"/>
      <c r="BV92" s="45">
        <f t="shared" ca="1" si="73"/>
        <v>5424.5444458747788</v>
      </c>
      <c r="BW92" s="45">
        <f t="shared" ca="1" si="74"/>
        <v>5426.1247129800186</v>
      </c>
      <c r="BX92" s="45">
        <f t="shared" ca="1" si="75"/>
        <v>5362.9346582796761</v>
      </c>
      <c r="BY92" s="45">
        <f t="shared" ca="1" si="76"/>
        <v>5378.1649738658989</v>
      </c>
      <c r="BZ92" s="45">
        <f t="shared" ca="1" si="77"/>
        <v>5394.2517539879564</v>
      </c>
      <c r="CA92" s="45">
        <f t="shared" ca="1" si="78"/>
        <v>5364.633954534127</v>
      </c>
      <c r="CB92" s="45">
        <f t="shared" ca="1" si="79"/>
        <v>5373.4225780153456</v>
      </c>
      <c r="CC92" s="45">
        <f t="shared" ca="1" si="80"/>
        <v>5360.3668481835457</v>
      </c>
      <c r="CD92" s="45">
        <f t="shared" ca="1" si="81"/>
        <v>5330.5415992220996</v>
      </c>
      <c r="CE92" s="45">
        <f t="shared" ca="1" si="82"/>
        <v>5312.3292151445321</v>
      </c>
      <c r="CF92" s="45" cm="1">
        <f t="array" aca="1" ref="CF92" ca="1">+SUMPRODUCT($BV$3:$CE$3/100,$BV92:$CE92)</f>
        <v>5361.0801417558905</v>
      </c>
      <c r="CG92" s="24"/>
      <c r="CH92" s="24">
        <f t="shared" ca="1" si="85"/>
        <v>0.1082849546364113</v>
      </c>
      <c r="CI92" s="24">
        <f t="shared" ca="1" si="85"/>
        <v>0.1089020851250313</v>
      </c>
      <c r="CJ92" s="24">
        <f t="shared" ca="1" si="85"/>
        <v>0.11127932377837779</v>
      </c>
      <c r="CK92" s="24">
        <f t="shared" ca="1" si="84"/>
        <v>0.10937100045552883</v>
      </c>
      <c r="CL92" s="24">
        <f t="shared" ca="1" si="84"/>
        <v>0.11043066658163969</v>
      </c>
      <c r="CM92" s="24">
        <f t="shared" ca="1" si="84"/>
        <v>0.11162115298118769</v>
      </c>
      <c r="CN92" s="24">
        <f t="shared" ca="1" si="84"/>
        <v>0.11124967514379569</v>
      </c>
      <c r="CO92" s="24">
        <f t="shared" ca="1" si="84"/>
        <v>0.11053018775495338</v>
      </c>
      <c r="CP92" s="24">
        <f t="shared" ca="1" si="84"/>
        <v>0.1114285807949178</v>
      </c>
      <c r="CQ92" s="24">
        <f t="shared" ca="1" si="50"/>
        <v>0.10828896233662277</v>
      </c>
      <c r="CR92" s="24">
        <f t="shared" ca="1" si="50"/>
        <v>0.11014830216117244</v>
      </c>
      <c r="CS92" s="24">
        <f>+[1]NAC!AX93</f>
        <v>0.10549974664036155</v>
      </c>
      <c r="CT92" s="24"/>
      <c r="CU92" s="24">
        <f t="shared" ca="1" si="86"/>
        <v>2.8757200083356622</v>
      </c>
      <c r="CV92" s="24">
        <f t="shared" ca="1" si="87"/>
        <v>2.8761542552497192</v>
      </c>
      <c r="CW92" s="24">
        <f t="shared" ca="1" si="88"/>
        <v>2.867146561162869</v>
      </c>
      <c r="CX92" s="24">
        <f t="shared" ca="1" si="89"/>
        <v>2.8779334309791644</v>
      </c>
      <c r="CY92" s="24">
        <f t="shared" ca="1" si="90"/>
        <v>2.8838149979490404</v>
      </c>
      <c r="CZ92" s="24">
        <f t="shared" ca="1" si="91"/>
        <v>2.8716608358325919</v>
      </c>
      <c r="DA92" s="24">
        <f t="shared" ca="1" si="92"/>
        <v>2.8878434692364729</v>
      </c>
      <c r="DB92" s="24">
        <f t="shared" ca="1" si="93"/>
        <v>2.8810989380669447</v>
      </c>
      <c r="DC92" s="24">
        <f t="shared" ca="1" si="94"/>
        <v>2.8801336984809396</v>
      </c>
      <c r="DD92" s="24">
        <f t="shared" ca="1" si="95"/>
        <v>2.8819434965880735</v>
      </c>
      <c r="DE92" s="48">
        <f t="shared" ca="1" si="96"/>
        <v>2.8791939041884018</v>
      </c>
      <c r="DF92" s="48">
        <f>+[1]NAC!AG93</f>
        <v>2.8786907470031893</v>
      </c>
      <c r="DG92" s="24">
        <f t="shared" ca="1" si="97"/>
        <v>-6.2234882524112578E-3</v>
      </c>
    </row>
    <row r="93" spans="1:111" x14ac:dyDescent="0.25">
      <c r="A93">
        <f t="shared" si="83"/>
        <v>120</v>
      </c>
      <c r="B93" s="35">
        <f>+NAC!A93</f>
        <v>45383</v>
      </c>
      <c r="C93" s="19" cm="1">
        <f t="array" aca="1" ref="C93" ca="1">INDIRECT(_xlfn.CONCAT(C$4,"_d!",C$1,$A93))</f>
        <v>5911.30712890625</v>
      </c>
      <c r="D93" s="19" cm="1">
        <f t="array" aca="1" ref="D93" ca="1">INDIRECT(_xlfn.CONCAT(D$4,"_d!",D$1,$A93))</f>
        <v>5880.064453125</v>
      </c>
      <c r="E93" s="19" cm="1">
        <f t="array" aca="1" ref="E93" ca="1">INDIRECT(_xlfn.CONCAT(E$4,"_d!",E$1,$A93))</f>
        <v>5930.92822265625</v>
      </c>
      <c r="F93" s="19" cm="1">
        <f t="array" aca="1" ref="F93" ca="1">INDIRECT(_xlfn.CONCAT(F$4,"_d!",F$1,$A93))</f>
        <v>5942.53466796875</v>
      </c>
      <c r="G93" s="19" cm="1">
        <f t="array" aca="1" ref="G93" ca="1">INDIRECT(_xlfn.CONCAT(G$4,"_d!",G$1,$A93))</f>
        <v>5960.25341796875</v>
      </c>
      <c r="H93" s="19" cm="1">
        <f t="array" aca="1" ref="H93" ca="1">INDIRECT(_xlfn.CONCAT(H$4,"_d!",H$1,$A93))</f>
        <v>5678.03076171875</v>
      </c>
      <c r="I93" s="42">
        <f t="shared" ca="1" si="63"/>
        <v>5892.774177545255</v>
      </c>
      <c r="J93" s="19" cm="1">
        <f t="array" aca="1" ref="J93" ca="1">INDIRECT(_xlfn.CONCAT(J$4,"_d!",J$1,$A93))</f>
        <v>5906.96826171875</v>
      </c>
      <c r="K93" s="19" cm="1">
        <f t="array" aca="1" ref="K93" ca="1">INDIRECT(_xlfn.CONCAT(K$4,"_d!",K$1,$A93))</f>
        <v>5909.748046875</v>
      </c>
      <c r="L93" s="19" cm="1">
        <f t="array" aca="1" ref="L93" ca="1">INDIRECT(_xlfn.CONCAT(L$4,"_d!",L$1,$A93))</f>
        <v>5908.56005859375</v>
      </c>
      <c r="M93" s="19" cm="1">
        <f t="array" aca="1" ref="M93" ca="1">INDIRECT(_xlfn.CONCAT(M$4,"_d!",M$1,$A93))</f>
        <v>5895.298828125</v>
      </c>
      <c r="N93" s="19" cm="1">
        <f t="array" aca="1" ref="N93" ca="1">INDIRECT(_xlfn.CONCAT(N$4,"_d!",N$1,$A93))</f>
        <v>5929.77392578125</v>
      </c>
      <c r="O93" s="19" cm="1">
        <f t="array" aca="1" ref="O93" ca="1">INDIRECT(_xlfn.CONCAT(O$4,"_d!",O$1,$A93))</f>
        <v>5629.9736328125</v>
      </c>
      <c r="P93" s="42">
        <f t="shared" ca="1" si="64"/>
        <v>5892.1079035059101</v>
      </c>
      <c r="Q93" s="19" cm="1">
        <f t="array" aca="1" ref="Q93" ca="1">INDIRECT(_xlfn.CONCAT(Q$4,"_d!",Q$1,$A93))</f>
        <v>5835.58154296875</v>
      </c>
      <c r="R93" s="19" cm="1">
        <f t="array" aca="1" ref="R93" ca="1">INDIRECT(_xlfn.CONCAT(R$4,"_d!",R$1,$A93))</f>
        <v>5840.208984375</v>
      </c>
      <c r="S93" s="19" cm="1">
        <f t="array" aca="1" ref="S93" ca="1">INDIRECT(_xlfn.CONCAT(S$4,"_d!",S$1,$A93))</f>
        <v>5896.51220703125</v>
      </c>
      <c r="T93" s="19" cm="1">
        <f t="array" aca="1" ref="T93" ca="1">INDIRECT(_xlfn.CONCAT(T$4,"_d!",T$1,$A93))</f>
        <v>5993.49853515625</v>
      </c>
      <c r="U93" s="19" cm="1">
        <f t="array" aca="1" ref="U93" ca="1">INDIRECT(_xlfn.CONCAT(U$4,"_d!",U$1,$A93))</f>
        <v>5927.248046875</v>
      </c>
      <c r="V93" s="19" cm="1">
        <f t="array" aca="1" ref="V93" ca="1">INDIRECT(_xlfn.CONCAT(V$4,"_d!",V$1,$A93))</f>
        <v>5664.76318359375</v>
      </c>
      <c r="W93" s="42">
        <f t="shared" ca="1" si="65"/>
        <v>5843.7362759739162</v>
      </c>
      <c r="X93" s="19" cm="1">
        <f t="array" aca="1" ref="X93" ca="1">INDIRECT(_xlfn.CONCAT(X$4,"_d!",X$1,$A93))</f>
        <v>5808.70654296875</v>
      </c>
      <c r="Y93" s="19" cm="1">
        <f t="array" aca="1" ref="Y93" ca="1">INDIRECT(_xlfn.CONCAT(Y$4,"_d!",Y$1,$A93))</f>
        <v>5861.22021484375</v>
      </c>
      <c r="Z93" s="19" cm="1">
        <f t="array" aca="1" ref="Z93" ca="1">INDIRECT(_xlfn.CONCAT(Z$4,"_d!",Z$1,$A93))</f>
        <v>5920.82958984375</v>
      </c>
      <c r="AA93" s="19" cm="1">
        <f t="array" aca="1" ref="AA93" ca="1">INDIRECT(_xlfn.CONCAT(AA$4,"_d!",AA$1,$A93))</f>
        <v>5892.9052734375</v>
      </c>
      <c r="AB93" s="19" cm="1">
        <f t="array" aca="1" ref="AB93" ca="1">INDIRECT(_xlfn.CONCAT(AB$4,"_d!",AB$1,$A93))</f>
        <v>5958.88916015625</v>
      </c>
      <c r="AC93" s="19" cm="1">
        <f t="array" aca="1" ref="AC93" ca="1">INDIRECT(_xlfn.CONCAT(AC$4,"_d!",AC$1,$A93))</f>
        <v>5698.58642578125</v>
      </c>
      <c r="AD93" s="42">
        <f t="shared" ca="1" si="66"/>
        <v>5840.2197161160166</v>
      </c>
      <c r="AE93" s="19" cm="1">
        <f t="array" aca="1" ref="AE93" ca="1">INDIRECT(_xlfn.CONCAT(AE$4,"_d!",AE$1,$A93))</f>
        <v>5855.0224609375</v>
      </c>
      <c r="AF93" s="19" cm="1">
        <f t="array" aca="1" ref="AF93" ca="1">INDIRECT(_xlfn.CONCAT(AF$4,"_d!",AF$1,$A93))</f>
        <v>5886.83203125</v>
      </c>
      <c r="AG93" s="19" cm="1">
        <f t="array" aca="1" ref="AG93" ca="1">INDIRECT(_xlfn.CONCAT(AG$4,"_d!",AG$1,$A93))</f>
        <v>5893.05908203125</v>
      </c>
      <c r="AH93" s="19" cm="1">
        <f t="array" aca="1" ref="AH93" ca="1">INDIRECT(_xlfn.CONCAT(AH$4,"_d!",AH$1,$A93))</f>
        <v>5984.14453125</v>
      </c>
      <c r="AI93" s="19" cm="1">
        <f t="array" aca="1" ref="AI93" ca="1">INDIRECT(_xlfn.CONCAT(AI$4,"_d!",AI$1,$A93))</f>
        <v>5915.19140625</v>
      </c>
      <c r="AJ93" s="19" cm="1">
        <f t="array" aca="1" ref="AJ93" ca="1">INDIRECT(_xlfn.CONCAT(AJ$4,"_d!",AJ$1,$A93))</f>
        <v>5731.9560546875</v>
      </c>
      <c r="AK93" s="42">
        <f t="shared" ca="1" si="67"/>
        <v>5869.9301014300345</v>
      </c>
      <c r="AL93" s="19" cm="1">
        <f t="array" aca="1" ref="AL93" ca="1">INDIRECT(_xlfn.CONCAT(AL$4,"_d!",AL$1,$A93))</f>
        <v>5811.26806640625</v>
      </c>
      <c r="AM93" s="19" cm="1">
        <f t="array" aca="1" ref="AM93" ca="1">INDIRECT(_xlfn.CONCAT(AM$4,"_d!",AM$1,$A93))</f>
        <v>5871.482421875</v>
      </c>
      <c r="AN93" s="19" cm="1">
        <f t="array" aca="1" ref="AN93" ca="1">INDIRECT(_xlfn.CONCAT(AN$4,"_d!",AN$1,$A93))</f>
        <v>5862.69384765625</v>
      </c>
      <c r="AO93" s="19" cm="1">
        <f t="array" aca="1" ref="AO93" ca="1">INDIRECT(_xlfn.CONCAT(AO$4,"_d!",AO$1,$A93))</f>
        <v>5881.94287109375</v>
      </c>
      <c r="AP93" s="19" cm="1">
        <f t="array" aca="1" ref="AP93" ca="1">INDIRECT(_xlfn.CONCAT(AP$4,"_d!",AP$1,$A93))</f>
        <v>5946.45068359375</v>
      </c>
      <c r="AQ93" s="19" cm="1">
        <f t="array" aca="1" ref="AQ93" ca="1">INDIRECT(_xlfn.CONCAT(AQ$4,"_d!",AQ$1,$A93))</f>
        <v>5686.11376953125</v>
      </c>
      <c r="AR93" s="42">
        <f t="shared" ca="1" si="68"/>
        <v>5838.2772823452942</v>
      </c>
      <c r="AS93" s="19" cm="1">
        <f t="array" aca="1" ref="AS93" ca="1">INDIRECT(_xlfn.CONCAT(AS$4,"_d!",AS$1,$A93))</f>
        <v>5824.07177734375</v>
      </c>
      <c r="AT93" s="19" cm="1">
        <f t="array" aca="1" ref="AT93" ca="1">INDIRECT(_xlfn.CONCAT(AT$4,"_d!",AT$1,$A93))</f>
        <v>5874.814453125</v>
      </c>
      <c r="AU93" s="19" cm="1">
        <f t="array" aca="1" ref="AU93" ca="1">INDIRECT(_xlfn.CONCAT(AU$4,"_d!",AU$1,$A93))</f>
        <v>5845.21337890625</v>
      </c>
      <c r="AV93" s="19" cm="1">
        <f t="array" aca="1" ref="AV93" ca="1">INDIRECT(_xlfn.CONCAT(AV$4,"_d!",AV$1,$A93))</f>
        <v>5984.65087890625</v>
      </c>
      <c r="AW93" s="19" cm="1">
        <f t="array" aca="1" ref="AW93" ca="1">INDIRECT(_xlfn.CONCAT(AW$4,"_d!",AW$1,$A93))</f>
        <v>5917.287109375</v>
      </c>
      <c r="AX93" s="19" cm="1">
        <f t="array" aca="1" ref="AX93" ca="1">INDIRECT(_xlfn.CONCAT(AX$4,"_d!",AX$1,$A93))</f>
        <v>5650.05615234375</v>
      </c>
      <c r="AY93" s="42">
        <f t="shared" ca="1" si="69"/>
        <v>5844.2461927596369</v>
      </c>
      <c r="AZ93" s="19" cm="1">
        <f t="array" aca="1" ref="AZ93" ca="1">INDIRECT(_xlfn.CONCAT(AZ$4,"_d!",AZ$1,$A93))</f>
        <v>5814.81103515625</v>
      </c>
      <c r="BA93" s="19" cm="1">
        <f t="array" aca="1" ref="BA93" ca="1">INDIRECT(_xlfn.CONCAT(BA$4,"_d!",BA$1,$A93))</f>
        <v>5861.0166015625</v>
      </c>
      <c r="BB93" s="19" cm="1">
        <f t="array" aca="1" ref="BB93" ca="1">INDIRECT(_xlfn.CONCAT(BB$4,"_d!",BB$1,$A93))</f>
        <v>5830.49169921875</v>
      </c>
      <c r="BC93" s="19" cm="1">
        <f t="array" aca="1" ref="BC93" ca="1">INDIRECT(_xlfn.CONCAT(BC$4,"_d!",BC$1,$A93))</f>
        <v>5866.02001953125</v>
      </c>
      <c r="BD93" s="19" cm="1">
        <f t="array" aca="1" ref="BD93" ca="1">INDIRECT(_xlfn.CONCAT(BD$4,"_d!",BD$1,$A93))</f>
        <v>5923.03759765625</v>
      </c>
      <c r="BE93" s="19" cm="1">
        <f t="array" aca="1" ref="BE93" ca="1">INDIRECT(_xlfn.CONCAT(BE$4,"_d!",BE$1,$A93))</f>
        <v>5694.685546875</v>
      </c>
      <c r="BF93" s="42">
        <f t="shared" ca="1" si="70"/>
        <v>5832.3409080513529</v>
      </c>
      <c r="BG93" s="19" cm="1">
        <f t="array" aca="1" ref="BG93" ca="1">INDIRECT(_xlfn.CONCAT(BG$4,"_d!",BG$1,$A93))</f>
        <v>5780.89404296875</v>
      </c>
      <c r="BH93" s="19" cm="1">
        <f t="array" aca="1" ref="BH93" ca="1">INDIRECT(_xlfn.CONCAT(BH$4,"_d!",BH$1,$A93))</f>
        <v>5839.5771484375</v>
      </c>
      <c r="BI93" s="19" cm="1">
        <f t="array" aca="1" ref="BI93" ca="1">INDIRECT(_xlfn.CONCAT(BI$4,"_d!",BI$1,$A93))</f>
        <v>5830.65185546875</v>
      </c>
      <c r="BJ93" s="19" cm="1">
        <f t="array" aca="1" ref="BJ93" ca="1">INDIRECT(_xlfn.CONCAT(BJ$4,"_d!",BJ$1,$A93))</f>
        <v>5849.4453125</v>
      </c>
      <c r="BK93" s="19" cm="1">
        <f t="array" aca="1" ref="BK93" ca="1">INDIRECT(_xlfn.CONCAT(BK$4,"_d!",BK$1,$A93))</f>
        <v>5915.06884765625</v>
      </c>
      <c r="BL93" s="19" cm="1">
        <f t="array" aca="1" ref="BL93" ca="1">INDIRECT(_xlfn.CONCAT(BL$4,"_d!",BL$1,$A93))</f>
        <v>5656.515625</v>
      </c>
      <c r="BM93" s="42">
        <f t="shared" ca="1" si="71"/>
        <v>5807.170517705953</v>
      </c>
      <c r="BN93" s="19" cm="1">
        <f t="array" aca="1" ref="BN93" ca="1">INDIRECT(_xlfn.CONCAT(BN$4,"_d!",BN$1,$A93))</f>
        <v>5744.515625</v>
      </c>
      <c r="BO93" s="19" cm="1">
        <f t="array" aca="1" ref="BO93" ca="1">INDIRECT(_xlfn.CONCAT(BO$4,"_d!",BO$1,$A93))</f>
        <v>5827.25732421875</v>
      </c>
      <c r="BP93" s="19" cm="1">
        <f t="array" aca="1" ref="BP93" ca="1">INDIRECT(_xlfn.CONCAT(BP$4,"_d!",BP$1,$A93))</f>
        <v>5785.99755859375</v>
      </c>
      <c r="BQ93" s="19" cm="1">
        <f t="array" aca="1" ref="BQ93" ca="1">INDIRECT(_xlfn.CONCAT(BQ$4,"_d!",BQ$1,$A93))</f>
        <v>5919.798828125</v>
      </c>
      <c r="BR93" s="19" cm="1">
        <f t="array" aca="1" ref="BR93" ca="1">INDIRECT(_xlfn.CONCAT(BR$4,"_d!",BR$1,$A93))</f>
        <v>5873.92822265625</v>
      </c>
      <c r="BS93" s="19" cm="1">
        <f t="array" aca="1" ref="BS93" ca="1">INDIRECT(_xlfn.CONCAT(BS$4,"_d!",BS$1,$A93))</f>
        <v>5658.8662109375</v>
      </c>
      <c r="BT93" s="42">
        <f t="shared" ca="1" si="72"/>
        <v>5784.7071761492025</v>
      </c>
      <c r="BU93" s="42"/>
      <c r="BV93" s="45">
        <f t="shared" ca="1" si="73"/>
        <v>5892.774177545255</v>
      </c>
      <c r="BW93" s="45">
        <f t="shared" ca="1" si="74"/>
        <v>5892.1079035059101</v>
      </c>
      <c r="BX93" s="45">
        <f t="shared" ca="1" si="75"/>
        <v>5843.7362759739162</v>
      </c>
      <c r="BY93" s="45">
        <f t="shared" ca="1" si="76"/>
        <v>5840.2197161160166</v>
      </c>
      <c r="BZ93" s="45">
        <f t="shared" ca="1" si="77"/>
        <v>5869.9301014300345</v>
      </c>
      <c r="CA93" s="45">
        <f t="shared" ca="1" si="78"/>
        <v>5838.2772823452942</v>
      </c>
      <c r="CB93" s="45">
        <f t="shared" ca="1" si="79"/>
        <v>5844.2461927596369</v>
      </c>
      <c r="CC93" s="45">
        <f t="shared" ca="1" si="80"/>
        <v>5832.3409080513529</v>
      </c>
      <c r="CD93" s="45">
        <f t="shared" ca="1" si="81"/>
        <v>5807.170517705953</v>
      </c>
      <c r="CE93" s="45">
        <f t="shared" ca="1" si="82"/>
        <v>5784.7071761492025</v>
      </c>
      <c r="CF93" s="45" cm="1">
        <f t="array" aca="1" ref="CF93" ca="1">+SUMPRODUCT($BV$3:$CE$3/100,$BV93:$CE93)</f>
        <v>5833.3663636210385</v>
      </c>
      <c r="CG93" s="24"/>
      <c r="CH93" s="24">
        <f t="shared" ca="1" si="85"/>
        <v>8.6316876254291186E-2</v>
      </c>
      <c r="CI93" s="24">
        <f t="shared" ca="1" si="85"/>
        <v>8.587771479177353E-2</v>
      </c>
      <c r="CJ93" s="24">
        <f t="shared" ca="1" si="85"/>
        <v>8.9652708513228818E-2</v>
      </c>
      <c r="CK93" s="24">
        <f t="shared" ca="1" si="84"/>
        <v>8.591308457352631E-2</v>
      </c>
      <c r="CL93" s="24">
        <f t="shared" ca="1" si="84"/>
        <v>8.8182452198381389E-2</v>
      </c>
      <c r="CM93" s="24">
        <f t="shared" ca="1" si="84"/>
        <v>8.8289961966715236E-2</v>
      </c>
      <c r="CN93" s="24">
        <f t="shared" ca="1" si="84"/>
        <v>8.7620805531023027E-2</v>
      </c>
      <c r="CO93" s="24">
        <f t="shared" ca="1" si="84"/>
        <v>8.8048835692606353E-2</v>
      </c>
      <c r="CP93" s="24">
        <f t="shared" ca="1" si="84"/>
        <v>8.9414726367281094E-2</v>
      </c>
      <c r="CQ93" s="24">
        <f t="shared" ca="1" si="50"/>
        <v>8.8921063035401149E-2</v>
      </c>
      <c r="CR93" s="24">
        <f t="shared" ca="1" si="50"/>
        <v>8.8095348209150659E-2</v>
      </c>
      <c r="CS93" s="24">
        <f>+[1]NAC!AX94</f>
        <v>6.0173726860508037E-2</v>
      </c>
      <c r="CT93" s="24"/>
      <c r="CU93" s="24">
        <f t="shared" ca="1" si="86"/>
        <v>2.870206090903809</v>
      </c>
      <c r="CV93" s="24">
        <f t="shared" ca="1" si="87"/>
        <v>2.8724164880504537</v>
      </c>
      <c r="CW93" s="24">
        <f t="shared" ca="1" si="88"/>
        <v>2.8818267521946006</v>
      </c>
      <c r="CX93" s="24">
        <f t="shared" ca="1" si="89"/>
        <v>2.881961922144423</v>
      </c>
      <c r="CY93" s="24">
        <f t="shared" ca="1" si="90"/>
        <v>2.8962817262325649</v>
      </c>
      <c r="CZ93" s="24">
        <f t="shared" ca="1" si="91"/>
        <v>2.8853391649588729</v>
      </c>
      <c r="DA93" s="24">
        <f t="shared" ca="1" si="92"/>
        <v>2.9028028790964795</v>
      </c>
      <c r="DB93" s="24">
        <f t="shared" ca="1" si="93"/>
        <v>2.8984623225186095</v>
      </c>
      <c r="DC93" s="24">
        <f t="shared" ca="1" si="94"/>
        <v>2.9066409458670597</v>
      </c>
      <c r="DD93" s="24">
        <f t="shared" ca="1" si="95"/>
        <v>2.9096206781990204</v>
      </c>
      <c r="DE93" s="48">
        <f t="shared" ca="1" si="96"/>
        <v>2.8946998966370465</v>
      </c>
      <c r="DF93" s="48">
        <f>+[1]NAC!AG94</f>
        <v>2.894048796074471</v>
      </c>
      <c r="DG93" s="24">
        <f t="shared" ca="1" si="97"/>
        <v>-3.9414587295211412E-2</v>
      </c>
    </row>
    <row r="94" spans="1:111" x14ac:dyDescent="0.25">
      <c r="A94">
        <f t="shared" si="83"/>
        <v>121</v>
      </c>
      <c r="B94" s="35">
        <f>+NAC!A94</f>
        <v>45413</v>
      </c>
      <c r="C94" s="19" cm="1">
        <f t="array" aca="1" ref="C94" ca="1">INDIRECT(_xlfn.CONCAT(C$4,"_d!",C$1,$A94))</f>
        <v>6181.29931640625</v>
      </c>
      <c r="D94" s="19" cm="1">
        <f t="array" aca="1" ref="D94" ca="1">INDIRECT(_xlfn.CONCAT(D$4,"_d!",D$1,$A94))</f>
        <v>6132.00537109375</v>
      </c>
      <c r="E94" s="19" cm="1">
        <f t="array" aca="1" ref="E94" ca="1">INDIRECT(_xlfn.CONCAT(E$4,"_d!",E$1,$A94))</f>
        <v>6183.63232421875</v>
      </c>
      <c r="F94" s="19" cm="1">
        <f t="array" aca="1" ref="F94" ca="1">INDIRECT(_xlfn.CONCAT(F$4,"_d!",F$1,$A94))</f>
        <v>6162.02685546875</v>
      </c>
      <c r="G94" s="19" cm="1">
        <f t="array" aca="1" ref="G94" ca="1">INDIRECT(_xlfn.CONCAT(G$4,"_d!",G$1,$A94))</f>
        <v>6208.45947265625</v>
      </c>
      <c r="H94" s="19" cm="1">
        <f t="array" aca="1" ref="H94" ca="1">INDIRECT(_xlfn.CONCAT(H$4,"_d!",H$1,$A94))</f>
        <v>5927.02783203125</v>
      </c>
      <c r="I94" s="42">
        <f t="shared" ca="1" si="63"/>
        <v>6150.7672095504149</v>
      </c>
      <c r="J94" s="19" cm="1">
        <f t="array" aca="1" ref="J94" ca="1">INDIRECT(_xlfn.CONCAT(J$4,"_d!",J$1,$A94))</f>
        <v>6177.1181640625</v>
      </c>
      <c r="K94" s="19" cm="1">
        <f t="array" aca="1" ref="K94" ca="1">INDIRECT(_xlfn.CONCAT(K$4,"_d!",K$1,$A94))</f>
        <v>6151.79638671875</v>
      </c>
      <c r="L94" s="19" cm="1">
        <f t="array" aca="1" ref="L94" ca="1">INDIRECT(_xlfn.CONCAT(L$4,"_d!",L$1,$A94))</f>
        <v>6161.52587890625</v>
      </c>
      <c r="M94" s="19" cm="1">
        <f t="array" aca="1" ref="M94" ca="1">INDIRECT(_xlfn.CONCAT(M$4,"_d!",M$1,$A94))</f>
        <v>6114.9228515625</v>
      </c>
      <c r="N94" s="19" cm="1">
        <f t="array" aca="1" ref="N94" ca="1">INDIRECT(_xlfn.CONCAT(N$4,"_d!",N$1,$A94))</f>
        <v>6174.51318359375</v>
      </c>
      <c r="O94" s="19" cm="1">
        <f t="array" aca="1" ref="O94" ca="1">INDIRECT(_xlfn.CONCAT(O$4,"_d!",O$1,$A94))</f>
        <v>5884.22216796875</v>
      </c>
      <c r="P94" s="42">
        <f t="shared" ca="1" si="64"/>
        <v>6147.0711310009829</v>
      </c>
      <c r="Q94" s="19" cm="1">
        <f t="array" aca="1" ref="Q94" ca="1">INDIRECT(_xlfn.CONCAT(Q$4,"_d!",Q$1,$A94))</f>
        <v>6095.47802734375</v>
      </c>
      <c r="R94" s="19" cm="1">
        <f t="array" aca="1" ref="R94" ca="1">INDIRECT(_xlfn.CONCAT(R$4,"_d!",R$1,$A94))</f>
        <v>6082.3818359375</v>
      </c>
      <c r="S94" s="19" cm="1">
        <f t="array" aca="1" ref="S94" ca="1">INDIRECT(_xlfn.CONCAT(S$4,"_d!",S$1,$A94))</f>
        <v>6148.28271484375</v>
      </c>
      <c r="T94" s="19" cm="1">
        <f t="array" aca="1" ref="T94" ca="1">INDIRECT(_xlfn.CONCAT(T$4,"_d!",T$1,$A94))</f>
        <v>6222.92041015625</v>
      </c>
      <c r="U94" s="19" cm="1">
        <f t="array" aca="1" ref="U94" ca="1">INDIRECT(_xlfn.CONCAT(U$4,"_d!",U$1,$A94))</f>
        <v>6178.7724609375</v>
      </c>
      <c r="V94" s="19" cm="1">
        <f t="array" aca="1" ref="V94" ca="1">INDIRECT(_xlfn.CONCAT(V$4,"_d!",V$1,$A94))</f>
        <v>5918.19921875</v>
      </c>
      <c r="W94" s="42">
        <f t="shared" ca="1" si="65"/>
        <v>6094.9874016946642</v>
      </c>
      <c r="X94" s="19" cm="1">
        <f t="array" aca="1" ref="X94" ca="1">INDIRECT(_xlfn.CONCAT(X$4,"_d!",X$1,$A94))</f>
        <v>6074.19140625</v>
      </c>
      <c r="Y94" s="19" cm="1">
        <f t="array" aca="1" ref="Y94" ca="1">INDIRECT(_xlfn.CONCAT(Y$4,"_d!",Y$1,$A94))</f>
        <v>6103.5771484375</v>
      </c>
      <c r="Z94" s="19" cm="1">
        <f t="array" aca="1" ref="Z94" ca="1">INDIRECT(_xlfn.CONCAT(Z$4,"_d!",Z$1,$A94))</f>
        <v>6173.75146484375</v>
      </c>
      <c r="AA94" s="19" cm="1">
        <f t="array" aca="1" ref="AA94" ca="1">INDIRECT(_xlfn.CONCAT(AA$4,"_d!",AA$1,$A94))</f>
        <v>6112.23193359375</v>
      </c>
      <c r="AB94" s="19" cm="1">
        <f t="array" aca="1" ref="AB94" ca="1">INDIRECT(_xlfn.CONCAT(AB$4,"_d!",AB$1,$A94))</f>
        <v>6212.1025390625</v>
      </c>
      <c r="AC94" s="19" cm="1">
        <f t="array" aca="1" ref="AC94" ca="1">INDIRECT(_xlfn.CONCAT(AC$4,"_d!",AC$1,$A94))</f>
        <v>5950.4990234375</v>
      </c>
      <c r="AD94" s="42">
        <f t="shared" ca="1" si="66"/>
        <v>6093.6134426003182</v>
      </c>
      <c r="AE94" s="19" cm="1">
        <f t="array" aca="1" ref="AE94" ca="1">INDIRECT(_xlfn.CONCAT(AE$4,"_d!",AE$1,$A94))</f>
        <v>6115.4482421875</v>
      </c>
      <c r="AF94" s="19" cm="1">
        <f t="array" aca="1" ref="AF94" ca="1">INDIRECT(_xlfn.CONCAT(AF$4,"_d!",AF$1,$A94))</f>
        <v>6121.98388671875</v>
      </c>
      <c r="AG94" s="19" cm="1">
        <f t="array" aca="1" ref="AG94" ca="1">INDIRECT(_xlfn.CONCAT(AG$4,"_d!",AG$1,$A94))</f>
        <v>6141.091796875</v>
      </c>
      <c r="AH94" s="19" cm="1">
        <f t="array" aca="1" ref="AH94" ca="1">INDIRECT(_xlfn.CONCAT(AH$4,"_d!",AH$1,$A94))</f>
        <v>6215.72802734375</v>
      </c>
      <c r="AI94" s="19" cm="1">
        <f t="array" aca="1" ref="AI94" ca="1">INDIRECT(_xlfn.CONCAT(AI$4,"_d!",AI$1,$A94))</f>
        <v>6165.73779296875</v>
      </c>
      <c r="AJ94" s="19" cm="1">
        <f t="array" aca="1" ref="AJ94" ca="1">INDIRECT(_xlfn.CONCAT(AJ$4,"_d!",AJ$1,$A94))</f>
        <v>5984.97509765625</v>
      </c>
      <c r="AK94" s="42">
        <f t="shared" ca="1" si="67"/>
        <v>6118.8498529869221</v>
      </c>
      <c r="AL94" s="19" cm="1">
        <f t="array" aca="1" ref="AL94" ca="1">INDIRECT(_xlfn.CONCAT(AL$4,"_d!",AL$1,$A94))</f>
        <v>6073.849609375</v>
      </c>
      <c r="AM94" s="19" cm="1">
        <f t="array" aca="1" ref="AM94" ca="1">INDIRECT(_xlfn.CONCAT(AM$4,"_d!",AM$1,$A94))</f>
        <v>6107.0048828125</v>
      </c>
      <c r="AN94" s="19" cm="1">
        <f t="array" aca="1" ref="AN94" ca="1">INDIRECT(_xlfn.CONCAT(AN$4,"_d!",AN$1,$A94))</f>
        <v>6107.89306640625</v>
      </c>
      <c r="AO94" s="19" cm="1">
        <f t="array" aca="1" ref="AO94" ca="1">INDIRECT(_xlfn.CONCAT(AO$4,"_d!",AO$1,$A94))</f>
        <v>6103.40771484375</v>
      </c>
      <c r="AP94" s="19" cm="1">
        <f t="array" aca="1" ref="AP94" ca="1">INDIRECT(_xlfn.CONCAT(AP$4,"_d!",AP$1,$A94))</f>
        <v>6197.4853515625</v>
      </c>
      <c r="AQ94" s="19" cm="1">
        <f t="array" aca="1" ref="AQ94" ca="1">INDIRECT(_xlfn.CONCAT(AQ$4,"_d!",AQ$1,$A94))</f>
        <v>5942.59619140625</v>
      </c>
      <c r="AR94" s="42">
        <f t="shared" ca="1" si="68"/>
        <v>6087.8251876153436</v>
      </c>
      <c r="AS94" s="19" cm="1">
        <f t="array" aca="1" ref="AS94" ca="1">INDIRECT(_xlfn.CONCAT(AS$4,"_d!",AS$1,$A94))</f>
        <v>6077.9423828125</v>
      </c>
      <c r="AT94" s="19" cm="1">
        <f t="array" aca="1" ref="AT94" ca="1">INDIRECT(_xlfn.CONCAT(AT$4,"_d!",AT$1,$A94))</f>
        <v>6106.4208984375</v>
      </c>
      <c r="AU94" s="19" cm="1">
        <f t="array" aca="1" ref="AU94" ca="1">INDIRECT(_xlfn.CONCAT(AU$4,"_d!",AU$1,$A94))</f>
        <v>6084.42529296875</v>
      </c>
      <c r="AV94" s="19" cm="1">
        <f t="array" aca="1" ref="AV94" ca="1">INDIRECT(_xlfn.CONCAT(AV$4,"_d!",AV$1,$A94))</f>
        <v>6214.24853515625</v>
      </c>
      <c r="AW94" s="19" cm="1">
        <f t="array" aca="1" ref="AW94" ca="1">INDIRECT(_xlfn.CONCAT(AW$4,"_d!",AW$1,$A94))</f>
        <v>6176.2802734375</v>
      </c>
      <c r="AX94" s="19" cm="1">
        <f t="array" aca="1" ref="AX94" ca="1">INDIRECT(_xlfn.CONCAT(AX$4,"_d!",AX$1,$A94))</f>
        <v>5909.76904296875</v>
      </c>
      <c r="AY94" s="42">
        <f t="shared" ca="1" si="69"/>
        <v>6089.3051506459888</v>
      </c>
      <c r="AZ94" s="19" cm="1">
        <f t="array" aca="1" ref="AZ94" ca="1">INDIRECT(_xlfn.CONCAT(AZ$4,"_d!",AZ$1,$A94))</f>
        <v>6059.630859375</v>
      </c>
      <c r="BA94" s="19" cm="1">
        <f t="array" aca="1" ref="BA94" ca="1">INDIRECT(_xlfn.CONCAT(BA$4,"_d!",BA$1,$A94))</f>
        <v>6096.072265625</v>
      </c>
      <c r="BB94" s="19" cm="1">
        <f t="array" aca="1" ref="BB94" ca="1">INDIRECT(_xlfn.CONCAT(BB$4,"_d!",BB$1,$A94))</f>
        <v>6073.88330078125</v>
      </c>
      <c r="BC94" s="19" cm="1">
        <f t="array" aca="1" ref="BC94" ca="1">INDIRECT(_xlfn.CONCAT(BC$4,"_d!",BC$1,$A94))</f>
        <v>6092.2744140625</v>
      </c>
      <c r="BD94" s="19" cm="1">
        <f t="array" aca="1" ref="BD94" ca="1">INDIRECT(_xlfn.CONCAT(BD$4,"_d!",BD$1,$A94))</f>
        <v>6184.10986328125</v>
      </c>
      <c r="BE94" s="19" cm="1">
        <f t="array" aca="1" ref="BE94" ca="1">INDIRECT(_xlfn.CONCAT(BE$4,"_d!",BE$1,$A94))</f>
        <v>5954.14990234375</v>
      </c>
      <c r="BF94" s="42">
        <f t="shared" ca="1" si="70"/>
        <v>6074.8732868281131</v>
      </c>
      <c r="BG94" s="19" cm="1">
        <f t="array" aca="1" ref="BG94" ca="1">INDIRECT(_xlfn.CONCAT(BG$4,"_d!",BG$1,$A94))</f>
        <v>6026.1015625</v>
      </c>
      <c r="BH94" s="19" cm="1">
        <f t="array" aca="1" ref="BH94" ca="1">INDIRECT(_xlfn.CONCAT(BH$4,"_d!",BH$1,$A94))</f>
        <v>6069.75732421875</v>
      </c>
      <c r="BI94" s="19" cm="1">
        <f t="array" aca="1" ref="BI94" ca="1">INDIRECT(_xlfn.CONCAT(BI$4,"_d!",BI$1,$A94))</f>
        <v>6073.8212890625</v>
      </c>
      <c r="BJ94" s="19" cm="1">
        <f t="array" aca="1" ref="BJ94" ca="1">INDIRECT(_xlfn.CONCAT(BJ$4,"_d!",BJ$1,$A94))</f>
        <v>6080.7900390625</v>
      </c>
      <c r="BK94" s="19" cm="1">
        <f t="array" aca="1" ref="BK94" ca="1">INDIRECT(_xlfn.CONCAT(BK$4,"_d!",BK$1,$A94))</f>
        <v>6167.62548828125</v>
      </c>
      <c r="BL94" s="19" cm="1">
        <f t="array" aca="1" ref="BL94" ca="1">INDIRECT(_xlfn.CONCAT(BL$4,"_d!",BL$1,$A94))</f>
        <v>5914.9833984375</v>
      </c>
      <c r="BM94" s="42">
        <f t="shared" ca="1" si="71"/>
        <v>6047.918054279824</v>
      </c>
      <c r="BN94" s="19" cm="1">
        <f t="array" aca="1" ref="BN94" ca="1">INDIRECT(_xlfn.CONCAT(BN$4,"_d!",BN$1,$A94))</f>
        <v>5979.9013671875</v>
      </c>
      <c r="BO94" s="19" cm="1">
        <f t="array" aca="1" ref="BO94" ca="1">INDIRECT(_xlfn.CONCAT(BO$4,"_d!",BO$1,$A94))</f>
        <v>6052.810546875</v>
      </c>
      <c r="BP94" s="19" cm="1">
        <f t="array" aca="1" ref="BP94" ca="1">INDIRECT(_xlfn.CONCAT(BP$4,"_d!",BP$1,$A94))</f>
        <v>6022.482421875</v>
      </c>
      <c r="BQ94" s="19" cm="1">
        <f t="array" aca="1" ref="BQ94" ca="1">INDIRECT(_xlfn.CONCAT(BQ$4,"_d!",BQ$1,$A94))</f>
        <v>6144.4990234375</v>
      </c>
      <c r="BR94" s="19" cm="1">
        <f t="array" aca="1" ref="BR94" ca="1">INDIRECT(_xlfn.CONCAT(BR$4,"_d!",BR$1,$A94))</f>
        <v>6138.06591796875</v>
      </c>
      <c r="BS94" s="19" cm="1">
        <f t="array" aca="1" ref="BS94" ca="1">INDIRECT(_xlfn.CONCAT(BS$4,"_d!",BS$1,$A94))</f>
        <v>5915.68603515625</v>
      </c>
      <c r="BT94" s="42">
        <f t="shared" ca="1" si="72"/>
        <v>6019.4773923708208</v>
      </c>
      <c r="BU94" s="42"/>
      <c r="BV94" s="45">
        <f t="shared" ca="1" si="73"/>
        <v>6150.7672095504149</v>
      </c>
      <c r="BW94" s="45">
        <f t="shared" ca="1" si="74"/>
        <v>6147.0711310009829</v>
      </c>
      <c r="BX94" s="45">
        <f t="shared" ca="1" si="75"/>
        <v>6094.9874016946642</v>
      </c>
      <c r="BY94" s="45">
        <f t="shared" ca="1" si="76"/>
        <v>6093.6134426003182</v>
      </c>
      <c r="BZ94" s="45">
        <f t="shared" ca="1" si="77"/>
        <v>6118.8498529869221</v>
      </c>
      <c r="CA94" s="45">
        <f t="shared" ca="1" si="78"/>
        <v>6087.8251876153436</v>
      </c>
      <c r="CB94" s="45">
        <f t="shared" ca="1" si="79"/>
        <v>6089.3051506459888</v>
      </c>
      <c r="CC94" s="45">
        <f t="shared" ca="1" si="80"/>
        <v>6074.8732868281131</v>
      </c>
      <c r="CD94" s="45">
        <f t="shared" ca="1" si="81"/>
        <v>6047.918054279824</v>
      </c>
      <c r="CE94" s="45">
        <f t="shared" ca="1" si="82"/>
        <v>6019.4773923708208</v>
      </c>
      <c r="CF94" s="45" cm="1">
        <f t="array" aca="1" ref="CF94" ca="1">+SUMPRODUCT($BV$3:$CE$3/100,$BV94:$CE94)</f>
        <v>6078.8724797436716</v>
      </c>
      <c r="CG94" s="24"/>
      <c r="CH94" s="24">
        <f t="shared" ca="1" si="85"/>
        <v>4.3781252128794801E-2</v>
      </c>
      <c r="CI94" s="24">
        <f t="shared" ca="1" si="85"/>
        <v>4.3271988848568865E-2</v>
      </c>
      <c r="CJ94" s="24">
        <f t="shared" ca="1" si="85"/>
        <v>4.2994946016600366E-2</v>
      </c>
      <c r="CK94" s="24">
        <f t="shared" ca="1" si="84"/>
        <v>4.3387704367536806E-2</v>
      </c>
      <c r="CL94" s="24">
        <f t="shared" ca="1" si="84"/>
        <v>4.2405914083414098E-2</v>
      </c>
      <c r="CM94" s="24">
        <f t="shared" ca="1" si="84"/>
        <v>4.2743414401483104E-2</v>
      </c>
      <c r="CN94" s="24">
        <f t="shared" ca="1" si="84"/>
        <v>4.1931662322842067E-2</v>
      </c>
      <c r="CO94" s="24">
        <f t="shared" ca="1" si="84"/>
        <v>4.1584053915975971E-2</v>
      </c>
      <c r="CP94" s="24">
        <f t="shared" ca="1" si="84"/>
        <v>4.1456942901854976E-2</v>
      </c>
      <c r="CQ94" s="24">
        <f t="shared" ca="1" si="50"/>
        <v>4.0584632734668835E-2</v>
      </c>
      <c r="CR94" s="24">
        <f t="shared" ca="1" si="50"/>
        <v>4.2086524455878127E-2</v>
      </c>
      <c r="CS94" s="24">
        <f>+[1]NAC!AX95</f>
        <v>4.847671450563551E-2</v>
      </c>
      <c r="CT94" s="24"/>
      <c r="CU94" s="24">
        <f t="shared" ca="1" si="86"/>
        <v>2.7621630306459228</v>
      </c>
      <c r="CV94" s="24">
        <f t="shared" ca="1" si="87"/>
        <v>2.7602980800901009</v>
      </c>
      <c r="CW94" s="24">
        <f t="shared" ca="1" si="88"/>
        <v>2.7644276936563839</v>
      </c>
      <c r="CX94" s="24">
        <f t="shared" ca="1" si="89"/>
        <v>2.7641191116450265</v>
      </c>
      <c r="CY94" s="24">
        <f t="shared" ca="1" si="90"/>
        <v>2.7731275376882314</v>
      </c>
      <c r="CZ94" s="24">
        <f t="shared" ca="1" si="91"/>
        <v>2.7633312857043686</v>
      </c>
      <c r="DA94" s="24">
        <f t="shared" ca="1" si="92"/>
        <v>2.7741243900831671</v>
      </c>
      <c r="DB94" s="24">
        <f t="shared" ca="1" si="93"/>
        <v>2.7667381428198623</v>
      </c>
      <c r="DC94" s="24">
        <f t="shared" ca="1" si="94"/>
        <v>2.7710259601718645</v>
      </c>
      <c r="DD94" s="24">
        <f t="shared" ca="1" si="95"/>
        <v>2.765890977524025</v>
      </c>
      <c r="DE94" s="48">
        <f t="shared" ca="1" si="96"/>
        <v>2.7670791298987583</v>
      </c>
      <c r="DF94" s="48">
        <f>+[1]NAC!AG95</f>
        <v>2.7641026419668697</v>
      </c>
      <c r="DG94" s="24">
        <f t="shared" ca="1" si="97"/>
        <v>-3.7279468781021841E-3</v>
      </c>
    </row>
    <row r="95" spans="1:111" x14ac:dyDescent="0.25">
      <c r="A95">
        <f t="shared" si="83"/>
        <v>122</v>
      </c>
      <c r="B95" s="35">
        <f>+NAC!A95</f>
        <v>45444</v>
      </c>
      <c r="C95" s="19" cm="1">
        <f t="array" aca="1" ref="C95" ca="1">INDIRECT(_xlfn.CONCAT(C$4,"_d!",C$1,$A95))</f>
        <v>6417.11376953125</v>
      </c>
      <c r="D95" s="19" cm="1">
        <f t="array" aca="1" ref="D95" ca="1">INDIRECT(_xlfn.CONCAT(D$4,"_d!",D$1,$A95))</f>
        <v>6415.85107421875</v>
      </c>
      <c r="E95" s="19" cm="1">
        <f t="array" aca="1" ref="E95" ca="1">INDIRECT(_xlfn.CONCAT(E$4,"_d!",E$1,$A95))</f>
        <v>6465.9892578125</v>
      </c>
      <c r="F95" s="19" cm="1">
        <f t="array" aca="1" ref="F95" ca="1">INDIRECT(_xlfn.CONCAT(F$4,"_d!",F$1,$A95))</f>
        <v>6435.8759765625</v>
      </c>
      <c r="G95" s="19" cm="1">
        <f t="array" aca="1" ref="G95" ca="1">INDIRECT(_xlfn.CONCAT(G$4,"_d!",G$1,$A95))</f>
        <v>6518.54833984375</v>
      </c>
      <c r="H95" s="19" cm="1">
        <f t="array" aca="1" ref="H95" ca="1">INDIRECT(_xlfn.CONCAT(H$4,"_d!",H$1,$A95))</f>
        <v>6235.5078125</v>
      </c>
      <c r="I95" s="42">
        <f t="shared" ca="1" si="63"/>
        <v>6416.1988371350235</v>
      </c>
      <c r="J95" s="19" cm="1">
        <f t="array" aca="1" ref="J95" ca="1">INDIRECT(_xlfn.CONCAT(J$4,"_d!",J$1,$A95))</f>
        <v>6408.3798828125</v>
      </c>
      <c r="K95" s="19" cm="1">
        <f t="array" aca="1" ref="K95" ca="1">INDIRECT(_xlfn.CONCAT(K$4,"_d!",K$1,$A95))</f>
        <v>6439.896484375</v>
      </c>
      <c r="L95" s="19" cm="1">
        <f t="array" aca="1" ref="L95" ca="1">INDIRECT(_xlfn.CONCAT(L$4,"_d!",L$1,$A95))</f>
        <v>6451.2294921875</v>
      </c>
      <c r="M95" s="19" cm="1">
        <f t="array" aca="1" ref="M95" ca="1">INDIRECT(_xlfn.CONCAT(M$4,"_d!",M$1,$A95))</f>
        <v>6389.650390625</v>
      </c>
      <c r="N95" s="19" cm="1">
        <f t="array" aca="1" ref="N95" ca="1">INDIRECT(_xlfn.CONCAT(N$4,"_d!",N$1,$A95))</f>
        <v>6489.556640625</v>
      </c>
      <c r="O95" s="19" cm="1">
        <f t="array" aca="1" ref="O95" ca="1">INDIRECT(_xlfn.CONCAT(O$4,"_d!",O$1,$A95))</f>
        <v>6185.099609375</v>
      </c>
      <c r="P95" s="42">
        <f t="shared" ca="1" si="64"/>
        <v>6412.3613321879366</v>
      </c>
      <c r="Q95" s="19" cm="1">
        <f t="array" aca="1" ref="Q95" ca="1">INDIRECT(_xlfn.CONCAT(Q$4,"_d!",Q$1,$A95))</f>
        <v>6341.6484375</v>
      </c>
      <c r="R95" s="19" cm="1">
        <f t="array" aca="1" ref="R95" ca="1">INDIRECT(_xlfn.CONCAT(R$4,"_d!",R$1,$A95))</f>
        <v>6375.60302734375</v>
      </c>
      <c r="S95" s="19" cm="1">
        <f t="array" aca="1" ref="S95" ca="1">INDIRECT(_xlfn.CONCAT(S$4,"_d!",S$1,$A95))</f>
        <v>6446.27490234375</v>
      </c>
      <c r="T95" s="19" cm="1">
        <f t="array" aca="1" ref="T95" ca="1">INDIRECT(_xlfn.CONCAT(T$4,"_d!",T$1,$A95))</f>
        <v>6492.4091796875</v>
      </c>
      <c r="U95" s="19" cm="1">
        <f t="array" aca="1" ref="U95" ca="1">INDIRECT(_xlfn.CONCAT(U$4,"_d!",U$1,$A95))</f>
        <v>6492.501953125</v>
      </c>
      <c r="V95" s="19" cm="1">
        <f t="array" aca="1" ref="V95" ca="1">INDIRECT(_xlfn.CONCAT(V$4,"_d!",V$1,$A95))</f>
        <v>6217.1484375</v>
      </c>
      <c r="W95" s="42">
        <f t="shared" ca="1" si="65"/>
        <v>6368.6325932783002</v>
      </c>
      <c r="X95" s="19" cm="1">
        <f t="array" aca="1" ref="X95" ca="1">INDIRECT(_xlfn.CONCAT(X$4,"_d!",X$1,$A95))</f>
        <v>6314.97412109375</v>
      </c>
      <c r="Y95" s="19" cm="1">
        <f t="array" aca="1" ref="Y95" ca="1">INDIRECT(_xlfn.CONCAT(Y$4,"_d!",Y$1,$A95))</f>
        <v>6388.890625</v>
      </c>
      <c r="Z95" s="19" cm="1">
        <f t="array" aca="1" ref="Z95" ca="1">INDIRECT(_xlfn.CONCAT(Z$4,"_d!",Z$1,$A95))</f>
        <v>6479.07666015625</v>
      </c>
      <c r="AA95" s="19" cm="1">
        <f t="array" aca="1" ref="AA95" ca="1">INDIRECT(_xlfn.CONCAT(AA$4,"_d!",AA$1,$A95))</f>
        <v>6391.0078125</v>
      </c>
      <c r="AB95" s="19" cm="1">
        <f t="array" aca="1" ref="AB95" ca="1">INDIRECT(_xlfn.CONCAT(AB$4,"_d!",AB$1,$A95))</f>
        <v>6533.14501953125</v>
      </c>
      <c r="AC95" s="19" cm="1">
        <f t="array" aca="1" ref="AC95" ca="1">INDIRECT(_xlfn.CONCAT(AC$4,"_d!",AC$1,$A95))</f>
        <v>6248.5830078125</v>
      </c>
      <c r="AD95" s="42">
        <f t="shared" ca="1" si="66"/>
        <v>6363.6992562970754</v>
      </c>
      <c r="AE95" s="19" cm="1">
        <f t="array" aca="1" ref="AE95" ca="1">INDIRECT(_xlfn.CONCAT(AE$4,"_d!",AE$1,$A95))</f>
        <v>6365.7509765625</v>
      </c>
      <c r="AF95" s="19" cm="1">
        <f t="array" aca="1" ref="AF95" ca="1">INDIRECT(_xlfn.CONCAT(AF$4,"_d!",AF$1,$A95))</f>
        <v>6414.884765625</v>
      </c>
      <c r="AG95" s="19" cm="1">
        <f t="array" aca="1" ref="AG95" ca="1">INDIRECT(_xlfn.CONCAT(AG$4,"_d!",AG$1,$A95))</f>
        <v>6445.00244140625</v>
      </c>
      <c r="AH95" s="19" cm="1">
        <f t="array" aca="1" ref="AH95" ca="1">INDIRECT(_xlfn.CONCAT(AH$4,"_d!",AH$1,$A95))</f>
        <v>6484.42138671875</v>
      </c>
      <c r="AI95" s="19" cm="1">
        <f t="array" aca="1" ref="AI95" ca="1">INDIRECT(_xlfn.CONCAT(AI$4,"_d!",AI$1,$A95))</f>
        <v>6476.326171875</v>
      </c>
      <c r="AJ95" s="19" cm="1">
        <f t="array" aca="1" ref="AJ95" ca="1">INDIRECT(_xlfn.CONCAT(AJ$4,"_d!",AJ$1,$A95))</f>
        <v>6285.26806640625</v>
      </c>
      <c r="AK95" s="42">
        <f t="shared" ca="1" si="67"/>
        <v>6394.4920214925614</v>
      </c>
      <c r="AL95" s="19" cm="1">
        <f t="array" aca="1" ref="AL95" ca="1">INDIRECT(_xlfn.CONCAT(AL$4,"_d!",AL$1,$A95))</f>
        <v>6324.7998046875</v>
      </c>
      <c r="AM95" s="19" cm="1">
        <f t="array" aca="1" ref="AM95" ca="1">INDIRECT(_xlfn.CONCAT(AM$4,"_d!",AM$1,$A95))</f>
        <v>6399.3857421875</v>
      </c>
      <c r="AN95" s="19" cm="1">
        <f t="array" aca="1" ref="AN95" ca="1">INDIRECT(_xlfn.CONCAT(AN$4,"_d!",AN$1,$A95))</f>
        <v>6415.26904296875</v>
      </c>
      <c r="AO95" s="19" cm="1">
        <f t="array" aca="1" ref="AO95" ca="1">INDIRECT(_xlfn.CONCAT(AO$4,"_d!",AO$1,$A95))</f>
        <v>6378.4501953125</v>
      </c>
      <c r="AP95" s="19" cm="1">
        <f t="array" aca="1" ref="AP95" ca="1">INDIRECT(_xlfn.CONCAT(AP$4,"_d!",AP$1,$A95))</f>
        <v>6512.3486328125</v>
      </c>
      <c r="AQ95" s="19" cm="1">
        <f t="array" aca="1" ref="AQ95" ca="1">INDIRECT(_xlfn.CONCAT(AQ$4,"_d!",AQ$1,$A95))</f>
        <v>6236.2529296875</v>
      </c>
      <c r="AR95" s="42">
        <f t="shared" ca="1" si="68"/>
        <v>6363.9907467851926</v>
      </c>
      <c r="AS95" s="19" cm="1">
        <f t="array" aca="1" ref="AS95" ca="1">INDIRECT(_xlfn.CONCAT(AS$4,"_d!",AS$1,$A95))</f>
        <v>6331.33056640625</v>
      </c>
      <c r="AT95" s="19" cm="1">
        <f t="array" aca="1" ref="AT95" ca="1">INDIRECT(_xlfn.CONCAT(AT$4,"_d!",AT$1,$A95))</f>
        <v>6404.33154296875</v>
      </c>
      <c r="AU95" s="19" cm="1">
        <f t="array" aca="1" ref="AU95" ca="1">INDIRECT(_xlfn.CONCAT(AU$4,"_d!",AU$1,$A95))</f>
        <v>6390.5732421875</v>
      </c>
      <c r="AV95" s="19" cm="1">
        <f t="array" aca="1" ref="AV95" ca="1">INDIRECT(_xlfn.CONCAT(AV$4,"_d!",AV$1,$A95))</f>
        <v>6487.75634765625</v>
      </c>
      <c r="AW95" s="19" cm="1">
        <f t="array" aca="1" ref="AW95" ca="1">INDIRECT(_xlfn.CONCAT(AW$4,"_d!",AW$1,$A95))</f>
        <v>6481.27783203125</v>
      </c>
      <c r="AX95" s="19" cm="1">
        <f t="array" aca="1" ref="AX95" ca="1">INDIRECT(_xlfn.CONCAT(AX$4,"_d!",AX$1,$A95))</f>
        <v>6208.99755859375</v>
      </c>
      <c r="AY95" s="42">
        <f t="shared" ca="1" si="69"/>
        <v>6367.9040986214495</v>
      </c>
      <c r="AZ95" s="19" cm="1">
        <f t="array" aca="1" ref="AZ95" ca="1">INDIRECT(_xlfn.CONCAT(AZ$4,"_d!",AZ$1,$A95))</f>
        <v>6320.79150390625</v>
      </c>
      <c r="BA95" s="19" cm="1">
        <f t="array" aca="1" ref="BA95" ca="1">INDIRECT(_xlfn.CONCAT(BA$4,"_d!",BA$1,$A95))</f>
        <v>6384.93359375</v>
      </c>
      <c r="BB95" s="19" cm="1">
        <f t="array" aca="1" ref="BB95" ca="1">INDIRECT(_xlfn.CONCAT(BB$4,"_d!",BB$1,$A95))</f>
        <v>6392.63037109375</v>
      </c>
      <c r="BC95" s="19" cm="1">
        <f t="array" aca="1" ref="BC95" ca="1">INDIRECT(_xlfn.CONCAT(BC$4,"_d!",BC$1,$A95))</f>
        <v>6368.64453125</v>
      </c>
      <c r="BD95" s="19" cm="1">
        <f t="array" aca="1" ref="BD95" ca="1">INDIRECT(_xlfn.CONCAT(BD$4,"_d!",BD$1,$A95))</f>
        <v>6488.73779296875</v>
      </c>
      <c r="BE95" s="19" cm="1">
        <f t="array" aca="1" ref="BE95" ca="1">INDIRECT(_xlfn.CONCAT(BE$4,"_d!",BE$1,$A95))</f>
        <v>6253.8046875</v>
      </c>
      <c r="BF95" s="42">
        <f t="shared" ca="1" si="70"/>
        <v>6354.9897666936276</v>
      </c>
      <c r="BG95" s="19" cm="1">
        <f t="array" aca="1" ref="BG95" ca="1">INDIRECT(_xlfn.CONCAT(BG$4,"_d!",BG$1,$A95))</f>
        <v>6291.3017578125</v>
      </c>
      <c r="BH95" s="19" cm="1">
        <f t="array" aca="1" ref="BH95" ca="1">INDIRECT(_xlfn.CONCAT(BH$4,"_d!",BH$1,$A95))</f>
        <v>6366.93603515625</v>
      </c>
      <c r="BI95" s="19" cm="1">
        <f t="array" aca="1" ref="BI95" ca="1">INDIRECT(_xlfn.CONCAT(BI$4,"_d!",BI$1,$A95))</f>
        <v>6395.83837890625</v>
      </c>
      <c r="BJ95" s="19" cm="1">
        <f t="array" aca="1" ref="BJ95" ca="1">INDIRECT(_xlfn.CONCAT(BJ$4,"_d!",BJ$1,$A95))</f>
        <v>6370.3642578125</v>
      </c>
      <c r="BK95" s="19" cm="1">
        <f t="array" aca="1" ref="BK95" ca="1">INDIRECT(_xlfn.CONCAT(BK$4,"_d!",BK$1,$A95))</f>
        <v>6476.599609375</v>
      </c>
      <c r="BL95" s="19" cm="1">
        <f t="array" aca="1" ref="BL95" ca="1">INDIRECT(_xlfn.CONCAT(BL$4,"_d!",BL$1,$A95))</f>
        <v>6214.3701171875</v>
      </c>
      <c r="BM95" s="42">
        <f t="shared" ca="1" si="71"/>
        <v>6333.5787421011528</v>
      </c>
      <c r="BN95" s="19" cm="1">
        <f t="array" aca="1" ref="BN95" ca="1">INDIRECT(_xlfn.CONCAT(BN$4,"_d!",BN$1,$A95))</f>
        <v>6251.77783203125</v>
      </c>
      <c r="BO95" s="19" cm="1">
        <f t="array" aca="1" ref="BO95" ca="1">INDIRECT(_xlfn.CONCAT(BO$4,"_d!",BO$1,$A95))</f>
        <v>6345.86865234375</v>
      </c>
      <c r="BP95" s="19" cm="1">
        <f t="array" aca="1" ref="BP95" ca="1">INDIRECT(_xlfn.CONCAT(BP$4,"_d!",BP$1,$A95))</f>
        <v>6338.90576171875</v>
      </c>
      <c r="BQ95" s="19" cm="1">
        <f t="array" aca="1" ref="BQ95" ca="1">INDIRECT(_xlfn.CONCAT(BQ$4,"_d!",BQ$1,$A95))</f>
        <v>6406.8310546875</v>
      </c>
      <c r="BR95" s="19" cm="1">
        <f t="array" aca="1" ref="BR95" ca="1">INDIRECT(_xlfn.CONCAT(BR$4,"_d!",BR$1,$A95))</f>
        <v>6442.3310546875</v>
      </c>
      <c r="BS95" s="19" cm="1">
        <f t="array" aca="1" ref="BS95" ca="1">INDIRECT(_xlfn.CONCAT(BS$4,"_d!",BS$1,$A95))</f>
        <v>6217.33447265625</v>
      </c>
      <c r="BT95" s="42">
        <f t="shared" ca="1" si="72"/>
        <v>6304.9165108347779</v>
      </c>
      <c r="BU95" s="42"/>
      <c r="BV95" s="45">
        <f t="shared" ca="1" si="73"/>
        <v>6416.1988371350235</v>
      </c>
      <c r="BW95" s="45">
        <f t="shared" ca="1" si="74"/>
        <v>6412.3613321879366</v>
      </c>
      <c r="BX95" s="45">
        <f t="shared" ca="1" si="75"/>
        <v>6368.6325932783002</v>
      </c>
      <c r="BY95" s="45">
        <f t="shared" ca="1" si="76"/>
        <v>6363.6992562970754</v>
      </c>
      <c r="BZ95" s="45">
        <f t="shared" ca="1" si="77"/>
        <v>6394.4920214925614</v>
      </c>
      <c r="CA95" s="45">
        <f t="shared" ca="1" si="78"/>
        <v>6363.9907467851926</v>
      </c>
      <c r="CB95" s="45">
        <f t="shared" ca="1" si="79"/>
        <v>6367.9040986214495</v>
      </c>
      <c r="CC95" s="45">
        <f t="shared" ca="1" si="80"/>
        <v>6354.9897666936276</v>
      </c>
      <c r="CD95" s="45">
        <f t="shared" ca="1" si="81"/>
        <v>6333.5787421011528</v>
      </c>
      <c r="CE95" s="45">
        <f t="shared" ca="1" si="82"/>
        <v>6304.9165108347779</v>
      </c>
      <c r="CF95" s="45" cm="1">
        <f t="array" aca="1" ref="CF95" ca="1">+SUMPRODUCT($BV$3:$CE$3/100,$BV95:$CE95)</f>
        <v>6356.7304525901527</v>
      </c>
      <c r="CG95" s="24"/>
      <c r="CH95" s="24">
        <f t="shared" ca="1" si="85"/>
        <v>4.3154230771808022E-2</v>
      </c>
      <c r="CI95" s="24">
        <f t="shared" ca="1" si="85"/>
        <v>4.31571712012635E-2</v>
      </c>
      <c r="CJ95" s="24">
        <f t="shared" ca="1" si="85"/>
        <v>4.4896760821449888E-2</v>
      </c>
      <c r="CK95" s="24">
        <f t="shared" ca="1" si="84"/>
        <v>4.4322767802859486E-2</v>
      </c>
      <c r="CL95" s="24">
        <f t="shared" ca="1" si="84"/>
        <v>4.5048036008120684E-2</v>
      </c>
      <c r="CM95" s="24">
        <f t="shared" ca="1" si="84"/>
        <v>4.5363582339989161E-2</v>
      </c>
      <c r="CN95" s="24">
        <f t="shared" ca="1" si="84"/>
        <v>4.575217386599606E-2</v>
      </c>
      <c r="CO95" s="24">
        <f t="shared" ca="1" si="84"/>
        <v>4.6110670402439435E-2</v>
      </c>
      <c r="CP95" s="24">
        <f t="shared" ca="1" si="84"/>
        <v>4.7232896553414783E-2</v>
      </c>
      <c r="CQ95" s="24">
        <f t="shared" ca="1" si="50"/>
        <v>4.7419252512805654E-2</v>
      </c>
      <c r="CR95" s="24">
        <f t="shared" ca="1" si="50"/>
        <v>4.5708801060126536E-2</v>
      </c>
      <c r="CS95" s="24">
        <f>+[1]NAC!AX96</f>
        <v>3.0055444248315188E-2</v>
      </c>
      <c r="CT95" s="24"/>
      <c r="CU95" s="24">
        <f t="shared" ca="1" si="86"/>
        <v>2.7203706451955321</v>
      </c>
      <c r="CV95" s="24">
        <f t="shared" ca="1" si="87"/>
        <v>2.7160203561052643</v>
      </c>
      <c r="CW95" s="24">
        <f t="shared" ca="1" si="88"/>
        <v>2.7216060391434</v>
      </c>
      <c r="CX95" s="24">
        <f t="shared" ca="1" si="89"/>
        <v>2.7162104041688666</v>
      </c>
      <c r="CY95" s="24">
        <f t="shared" ca="1" si="90"/>
        <v>2.7260671192330421</v>
      </c>
      <c r="CZ95" s="24">
        <f t="shared" ca="1" si="91"/>
        <v>2.7162141604369383</v>
      </c>
      <c r="DA95" s="24">
        <f t="shared" ca="1" si="92"/>
        <v>2.7246614322846936</v>
      </c>
      <c r="DB95" s="24">
        <f t="shared" ca="1" si="93"/>
        <v>2.7159830362836486</v>
      </c>
      <c r="DC95" s="24">
        <f t="shared" ca="1" si="94"/>
        <v>2.7199744984914855</v>
      </c>
      <c r="DD95" s="24">
        <f t="shared" ca="1" si="95"/>
        <v>2.7109030028673127</v>
      </c>
      <c r="DE95" s="48">
        <f t="shared" ca="1" si="96"/>
        <v>2.7180689253196113</v>
      </c>
      <c r="DF95" s="48">
        <f>+[1]NAC!AG96</f>
        <v>2.7152970133857899</v>
      </c>
      <c r="DG95" s="24">
        <f t="shared" ca="1" si="97"/>
        <v>9.4676423282193944E-3</v>
      </c>
    </row>
    <row r="96" spans="1:111" x14ac:dyDescent="0.25">
      <c r="B96" s="35"/>
    </row>
    <row r="97" spans="2:2" x14ac:dyDescent="0.25">
      <c r="B97" s="35"/>
    </row>
    <row r="98" spans="2:2" x14ac:dyDescent="0.25">
      <c r="B98" s="35"/>
    </row>
    <row r="99" spans="2:2" x14ac:dyDescent="0.25">
      <c r="B99" s="35"/>
    </row>
    <row r="100" spans="2:2" x14ac:dyDescent="0.25">
      <c r="B100" s="35"/>
    </row>
    <row r="101" spans="2:2" x14ac:dyDescent="0.25">
      <c r="B101" s="35"/>
    </row>
    <row r="102" spans="2:2" x14ac:dyDescent="0.25">
      <c r="B102" s="35"/>
    </row>
    <row r="103" spans="2:2" x14ac:dyDescent="0.25">
      <c r="B103" s="35"/>
    </row>
    <row r="104" spans="2:2" x14ac:dyDescent="0.25">
      <c r="B104" s="35"/>
    </row>
    <row r="105" spans="2:2" x14ac:dyDescent="0.25">
      <c r="B105" s="35"/>
    </row>
    <row r="106" spans="2:2" x14ac:dyDescent="0.25">
      <c r="B106" s="35"/>
    </row>
    <row r="107" spans="2:2" x14ac:dyDescent="0.25">
      <c r="B107" s="35"/>
    </row>
    <row r="108" spans="2:2" x14ac:dyDescent="0.25">
      <c r="B108" s="35"/>
    </row>
    <row r="109" spans="2:2" x14ac:dyDescent="0.25">
      <c r="B109" s="35"/>
    </row>
    <row r="110" spans="2:2" x14ac:dyDescent="0.25">
      <c r="B110" s="35"/>
    </row>
    <row r="111" spans="2:2" x14ac:dyDescent="0.25">
      <c r="B111" s="35"/>
    </row>
    <row r="112" spans="2:2" x14ac:dyDescent="0.25">
      <c r="B112" s="35"/>
    </row>
    <row r="113" spans="2:12" x14ac:dyDescent="0.25">
      <c r="B113" s="35"/>
    </row>
    <row r="114" spans="2:12" x14ac:dyDescent="0.25">
      <c r="B114" s="35"/>
    </row>
    <row r="115" spans="2:12" x14ac:dyDescent="0.25">
      <c r="B115" s="35"/>
    </row>
    <row r="116" spans="2:12" x14ac:dyDescent="0.25">
      <c r="B116" s="35"/>
    </row>
    <row r="117" spans="2:12" x14ac:dyDescent="0.25">
      <c r="B117" s="35"/>
      <c r="I117" s="51"/>
      <c r="J117" s="38"/>
    </row>
    <row r="118" spans="2:12" x14ac:dyDescent="0.25">
      <c r="B118" s="35"/>
      <c r="H118" s="35"/>
      <c r="I118" s="51"/>
      <c r="J118" s="38"/>
    </row>
    <row r="119" spans="2:12" x14ac:dyDescent="0.25">
      <c r="B119" s="35"/>
      <c r="H119" s="35"/>
      <c r="I119" s="51"/>
      <c r="J119" s="38"/>
      <c r="K119" s="52"/>
      <c r="L119" s="52"/>
    </row>
    <row r="120" spans="2:12" x14ac:dyDescent="0.25">
      <c r="B120" s="35"/>
      <c r="H120" s="35"/>
      <c r="I120" s="51"/>
      <c r="J120" s="38"/>
      <c r="K120" s="52"/>
      <c r="L120" s="52"/>
    </row>
    <row r="121" spans="2:12" x14ac:dyDescent="0.25">
      <c r="B121" s="35"/>
      <c r="H121" s="35"/>
      <c r="I121" s="51"/>
      <c r="J121" s="38"/>
      <c r="K121" s="52"/>
      <c r="L121" s="52"/>
    </row>
    <row r="122" spans="2:12" x14ac:dyDescent="0.25">
      <c r="B122" s="35"/>
      <c r="H122" s="35"/>
      <c r="I122" s="51"/>
      <c r="J122" s="38"/>
      <c r="K122" s="52"/>
      <c r="L122" s="52"/>
    </row>
    <row r="123" spans="2:12" x14ac:dyDescent="0.25">
      <c r="B123" s="35"/>
      <c r="H123" s="35"/>
      <c r="I123" s="51"/>
      <c r="J123" s="38"/>
      <c r="K123" s="52"/>
      <c r="L123" s="52"/>
    </row>
    <row r="124" spans="2:12" x14ac:dyDescent="0.25">
      <c r="B124" s="35"/>
      <c r="H124" s="35"/>
      <c r="I124" s="51"/>
      <c r="J124" s="38"/>
      <c r="K124" s="52"/>
      <c r="L124" s="52"/>
    </row>
    <row r="125" spans="2:12" x14ac:dyDescent="0.25">
      <c r="B125" s="35"/>
      <c r="H125" s="35"/>
      <c r="I125" s="51"/>
      <c r="J125" s="38"/>
      <c r="K125" s="52"/>
      <c r="L125" s="52"/>
    </row>
    <row r="126" spans="2:12" x14ac:dyDescent="0.25">
      <c r="B126" s="35"/>
      <c r="H126" s="35"/>
      <c r="I126" s="51"/>
      <c r="J126" s="38"/>
      <c r="K126" s="52"/>
      <c r="L126" s="52"/>
    </row>
    <row r="127" spans="2:12" x14ac:dyDescent="0.25">
      <c r="B127" s="35"/>
      <c r="H127" s="35"/>
      <c r="I127" s="51"/>
      <c r="J127" s="38"/>
      <c r="K127" s="52"/>
      <c r="L127" s="52"/>
    </row>
    <row r="128" spans="2:12" x14ac:dyDescent="0.25">
      <c r="B128" s="35"/>
      <c r="H128" s="35"/>
      <c r="I128" s="51"/>
      <c r="J128" s="38"/>
      <c r="K128" s="52"/>
      <c r="L128" s="52"/>
    </row>
    <row r="129" spans="2:12" x14ac:dyDescent="0.25">
      <c r="B129" s="35"/>
      <c r="H129" s="35"/>
      <c r="I129" s="51"/>
      <c r="J129" s="38"/>
      <c r="K129" s="52"/>
      <c r="L129" s="52"/>
    </row>
    <row r="130" spans="2:12" x14ac:dyDescent="0.25">
      <c r="B130" s="35"/>
      <c r="H130" s="35"/>
      <c r="I130" s="51"/>
      <c r="J130" s="38"/>
      <c r="K130" s="52"/>
      <c r="L130" s="52"/>
    </row>
    <row r="131" spans="2:12" x14ac:dyDescent="0.25">
      <c r="B131" s="35"/>
      <c r="H131" s="35"/>
      <c r="I131" s="51"/>
      <c r="J131" s="38"/>
      <c r="K131" s="52"/>
      <c r="L131" s="52"/>
    </row>
    <row r="132" spans="2:12" x14ac:dyDescent="0.25">
      <c r="B132" s="35"/>
      <c r="H132" s="35"/>
      <c r="I132" s="51"/>
      <c r="J132" s="38"/>
      <c r="K132" s="52"/>
      <c r="L132" s="52"/>
    </row>
    <row r="133" spans="2:12" x14ac:dyDescent="0.25">
      <c r="B133" s="35"/>
      <c r="H133" s="35"/>
      <c r="I133" s="51"/>
      <c r="J133" s="38"/>
      <c r="K133" s="52"/>
      <c r="L133" s="52"/>
    </row>
    <row r="134" spans="2:12" x14ac:dyDescent="0.25">
      <c r="B134" s="35"/>
      <c r="H134" s="35"/>
      <c r="I134" s="51"/>
      <c r="J134" s="38"/>
      <c r="K134" s="52"/>
      <c r="L134" s="52"/>
    </row>
    <row r="135" spans="2:12" x14ac:dyDescent="0.25">
      <c r="B135" s="35"/>
      <c r="H135" s="35"/>
      <c r="I135" s="51"/>
      <c r="J135" s="38"/>
      <c r="K135" s="52"/>
      <c r="L135" s="52"/>
    </row>
    <row r="136" spans="2:12" x14ac:dyDescent="0.25">
      <c r="B136" s="35"/>
      <c r="H136" s="35"/>
      <c r="I136" s="51"/>
      <c r="J136" s="38"/>
      <c r="K136" s="52"/>
      <c r="L136" s="52"/>
    </row>
    <row r="137" spans="2:12" x14ac:dyDescent="0.25">
      <c r="B137" s="35"/>
      <c r="H137" s="35"/>
      <c r="I137" s="51"/>
      <c r="J137" s="38"/>
      <c r="K137" s="52"/>
      <c r="L137" s="52"/>
    </row>
    <row r="138" spans="2:12" x14ac:dyDescent="0.25">
      <c r="B138" s="35"/>
      <c r="H138" s="35"/>
      <c r="I138" s="51"/>
      <c r="J138" s="38"/>
      <c r="K138" s="52"/>
      <c r="L138" s="52"/>
    </row>
    <row r="139" spans="2:12" x14ac:dyDescent="0.25">
      <c r="B139" s="35"/>
      <c r="H139" s="35"/>
      <c r="I139" s="51"/>
      <c r="J139" s="38"/>
      <c r="K139" s="52"/>
      <c r="L139" s="52"/>
    </row>
    <row r="140" spans="2:12" x14ac:dyDescent="0.25">
      <c r="B140" s="35"/>
      <c r="H140" s="35"/>
      <c r="I140" s="51"/>
      <c r="J140" s="38"/>
      <c r="K140" s="52"/>
      <c r="L140" s="52"/>
    </row>
    <row r="141" spans="2:12" x14ac:dyDescent="0.25">
      <c r="B141" s="35"/>
      <c r="H141" s="35"/>
      <c r="I141" s="51"/>
      <c r="J141" s="38"/>
      <c r="K141" s="52"/>
      <c r="L141" s="52"/>
    </row>
    <row r="142" spans="2:12" x14ac:dyDescent="0.25">
      <c r="B142" s="35"/>
      <c r="H142" s="35"/>
      <c r="I142" s="51"/>
      <c r="J142" s="38"/>
      <c r="K142" s="52"/>
      <c r="L142" s="52"/>
    </row>
    <row r="143" spans="2:12" x14ac:dyDescent="0.25">
      <c r="B143" s="35"/>
      <c r="H143" s="35"/>
      <c r="I143" s="51"/>
      <c r="J143" s="38"/>
      <c r="K143" s="52"/>
      <c r="L143" s="52"/>
    </row>
    <row r="144" spans="2:12" x14ac:dyDescent="0.25">
      <c r="B144" s="35"/>
      <c r="H144" s="35"/>
      <c r="I144" s="51"/>
      <c r="J144" s="38"/>
      <c r="K144" s="52"/>
      <c r="L144" s="52"/>
    </row>
    <row r="145" spans="2:12" x14ac:dyDescent="0.25">
      <c r="B145" s="35"/>
      <c r="H145" s="35"/>
      <c r="I145" s="51"/>
      <c r="J145" s="38"/>
      <c r="K145" s="52"/>
      <c r="L145" s="52"/>
    </row>
    <row r="146" spans="2:12" x14ac:dyDescent="0.25">
      <c r="B146" s="35"/>
      <c r="H146" s="35"/>
      <c r="I146" s="51"/>
      <c r="J146" s="38"/>
      <c r="K146" s="52"/>
      <c r="L146" s="52"/>
    </row>
    <row r="147" spans="2:12" x14ac:dyDescent="0.25">
      <c r="B147" s="35"/>
      <c r="H147" s="35"/>
      <c r="I147" s="51"/>
      <c r="J147" s="38"/>
      <c r="K147" s="52"/>
      <c r="L147" s="52"/>
    </row>
    <row r="148" spans="2:12" x14ac:dyDescent="0.25">
      <c r="B148" s="35"/>
      <c r="H148" s="35"/>
      <c r="I148" s="51"/>
      <c r="J148" s="38"/>
      <c r="K148" s="52"/>
      <c r="L148" s="52"/>
    </row>
    <row r="149" spans="2:12" x14ac:dyDescent="0.25">
      <c r="B149" s="35"/>
      <c r="H149" s="35"/>
      <c r="I149" s="51"/>
      <c r="J149" s="38"/>
      <c r="K149" s="52"/>
      <c r="L149" s="52"/>
    </row>
    <row r="150" spans="2:12" x14ac:dyDescent="0.25">
      <c r="B150" s="35"/>
      <c r="H150" s="35"/>
      <c r="I150" s="51"/>
      <c r="J150" s="38"/>
      <c r="K150" s="52"/>
      <c r="L150" s="52"/>
    </row>
    <row r="151" spans="2:12" x14ac:dyDescent="0.25">
      <c r="B151" s="35"/>
      <c r="H151" s="35"/>
      <c r="I151" s="51"/>
      <c r="J151" s="38"/>
      <c r="K151" s="52"/>
      <c r="L151" s="52"/>
    </row>
    <row r="152" spans="2:12" x14ac:dyDescent="0.25">
      <c r="B152" s="35"/>
      <c r="H152" s="35"/>
      <c r="I152" s="51"/>
      <c r="J152" s="38"/>
      <c r="K152" s="52"/>
      <c r="L152" s="52"/>
    </row>
    <row r="153" spans="2:12" x14ac:dyDescent="0.25">
      <c r="B153" s="35"/>
      <c r="H153" s="35"/>
      <c r="I153" s="51"/>
      <c r="J153" s="38"/>
      <c r="K153" s="52"/>
      <c r="L153" s="52"/>
    </row>
    <row r="154" spans="2:12" x14ac:dyDescent="0.25">
      <c r="B154" s="35"/>
      <c r="H154" s="35"/>
      <c r="I154" s="51"/>
      <c r="J154" s="38"/>
      <c r="K154" s="52"/>
      <c r="L154" s="52"/>
    </row>
    <row r="155" spans="2:12" x14ac:dyDescent="0.25">
      <c r="B155" s="35"/>
      <c r="H155" s="35"/>
      <c r="I155" s="51"/>
      <c r="J155" s="38"/>
      <c r="K155" s="52"/>
      <c r="L155" s="52"/>
    </row>
    <row r="156" spans="2:12" x14ac:dyDescent="0.25">
      <c r="B156" s="35"/>
      <c r="H156" s="35"/>
      <c r="I156" s="51"/>
      <c r="J156" s="38"/>
      <c r="K156" s="52"/>
      <c r="L156" s="52"/>
    </row>
    <row r="157" spans="2:12" x14ac:dyDescent="0.25">
      <c r="B157" s="35"/>
      <c r="H157" s="35"/>
      <c r="I157" s="51"/>
      <c r="J157" s="38"/>
      <c r="K157" s="52"/>
      <c r="L157" s="52"/>
    </row>
    <row r="158" spans="2:12" x14ac:dyDescent="0.25">
      <c r="B158" s="35"/>
      <c r="H158" s="35"/>
      <c r="I158" s="51"/>
      <c r="J158" s="38"/>
      <c r="K158" s="52"/>
      <c r="L158" s="52"/>
    </row>
    <row r="159" spans="2:12" x14ac:dyDescent="0.25">
      <c r="B159" s="35"/>
      <c r="H159" s="35"/>
      <c r="I159" s="51"/>
      <c r="J159" s="38"/>
      <c r="K159" s="52"/>
      <c r="L159" s="52"/>
    </row>
    <row r="160" spans="2:12" x14ac:dyDescent="0.25">
      <c r="B160" s="35"/>
      <c r="H160" s="35"/>
      <c r="I160" s="51"/>
      <c r="J160" s="38"/>
      <c r="K160" s="52"/>
      <c r="L160" s="52"/>
    </row>
    <row r="161" spans="2:12" x14ac:dyDescent="0.25">
      <c r="B161" s="35"/>
      <c r="H161" s="35"/>
      <c r="I161" s="51"/>
      <c r="J161" s="38"/>
      <c r="K161" s="52"/>
      <c r="L161" s="52"/>
    </row>
    <row r="162" spans="2:12" x14ac:dyDescent="0.25">
      <c r="B162" s="35"/>
      <c r="H162" s="35"/>
      <c r="I162" s="51"/>
      <c r="J162" s="38"/>
      <c r="K162" s="52"/>
      <c r="L162" s="52"/>
    </row>
    <row r="163" spans="2:12" x14ac:dyDescent="0.25">
      <c r="B163" s="35"/>
      <c r="H163" s="35"/>
      <c r="I163" s="51"/>
      <c r="J163" s="38"/>
      <c r="K163" s="52"/>
      <c r="L163" s="52"/>
    </row>
    <row r="164" spans="2:12" x14ac:dyDescent="0.25">
      <c r="B164" s="35"/>
      <c r="H164" s="35"/>
      <c r="I164" s="51"/>
      <c r="J164" s="38"/>
      <c r="K164" s="52"/>
      <c r="L164" s="52"/>
    </row>
    <row r="165" spans="2:12" x14ac:dyDescent="0.25">
      <c r="B165" s="35"/>
      <c r="H165" s="35"/>
      <c r="I165" s="51"/>
      <c r="J165" s="38"/>
      <c r="K165" s="52"/>
      <c r="L165" s="52"/>
    </row>
    <row r="166" spans="2:12" x14ac:dyDescent="0.25">
      <c r="B166" s="35"/>
      <c r="H166" s="35"/>
      <c r="I166" s="51"/>
      <c r="J166" s="38"/>
      <c r="K166" s="52"/>
      <c r="L166" s="52"/>
    </row>
    <row r="167" spans="2:12" x14ac:dyDescent="0.25">
      <c r="B167" s="35"/>
      <c r="H167" s="35"/>
      <c r="I167" s="51"/>
      <c r="J167" s="38"/>
      <c r="K167" s="52"/>
      <c r="L167" s="52"/>
    </row>
    <row r="168" spans="2:12" x14ac:dyDescent="0.25">
      <c r="B168" s="35"/>
      <c r="H168" s="35"/>
      <c r="I168" s="51"/>
      <c r="J168" s="38"/>
      <c r="K168" s="52"/>
      <c r="L168" s="52"/>
    </row>
    <row r="169" spans="2:12" x14ac:dyDescent="0.25">
      <c r="B169" s="35"/>
      <c r="H169" s="35"/>
      <c r="I169" s="51"/>
      <c r="J169" s="38"/>
      <c r="K169" s="52"/>
      <c r="L169" s="52"/>
    </row>
    <row r="170" spans="2:12" x14ac:dyDescent="0.25">
      <c r="B170" s="35"/>
      <c r="H170" s="35"/>
      <c r="I170" s="51"/>
      <c r="J170" s="38"/>
      <c r="K170" s="52"/>
      <c r="L170" s="52"/>
    </row>
    <row r="171" spans="2:12" x14ac:dyDescent="0.25">
      <c r="B171" s="35"/>
      <c r="H171" s="35"/>
      <c r="I171" s="51"/>
      <c r="J171" s="38"/>
      <c r="K171" s="52"/>
      <c r="L171" s="52"/>
    </row>
    <row r="172" spans="2:12" x14ac:dyDescent="0.25">
      <c r="B172" s="35"/>
      <c r="H172" s="35"/>
      <c r="I172" s="51"/>
      <c r="J172" s="38"/>
      <c r="K172" s="52"/>
      <c r="L172" s="52"/>
    </row>
    <row r="173" spans="2:12" x14ac:dyDescent="0.25">
      <c r="B173" s="35"/>
      <c r="H173" s="35"/>
      <c r="I173" s="51"/>
      <c r="J173" s="38"/>
      <c r="K173" s="52"/>
      <c r="L173" s="52"/>
    </row>
    <row r="174" spans="2:12" x14ac:dyDescent="0.25">
      <c r="B174" s="35"/>
      <c r="H174" s="35"/>
      <c r="I174" s="51"/>
      <c r="J174" s="38"/>
      <c r="K174" s="52"/>
      <c r="L174" s="52"/>
    </row>
    <row r="175" spans="2:12" x14ac:dyDescent="0.25">
      <c r="B175" s="35"/>
      <c r="H175" s="35"/>
      <c r="I175" s="51"/>
      <c r="J175" s="38"/>
      <c r="K175" s="52"/>
      <c r="L175" s="52"/>
    </row>
    <row r="176" spans="2:12" x14ac:dyDescent="0.25">
      <c r="B176" s="35"/>
      <c r="H176" s="35"/>
      <c r="I176" s="51"/>
      <c r="J176" s="38"/>
      <c r="K176" s="52"/>
      <c r="L176" s="52"/>
    </row>
    <row r="177" spans="2:12" x14ac:dyDescent="0.25">
      <c r="B177" s="35"/>
      <c r="H177" s="35"/>
      <c r="I177" s="51"/>
      <c r="J177" s="38"/>
      <c r="K177" s="52"/>
      <c r="L177" s="52"/>
    </row>
    <row r="178" spans="2:12" x14ac:dyDescent="0.25">
      <c r="B178" s="35"/>
      <c r="H178" s="35"/>
      <c r="I178" s="51"/>
      <c r="J178" s="38"/>
      <c r="K178" s="52"/>
      <c r="L178" s="52"/>
    </row>
    <row r="179" spans="2:12" x14ac:dyDescent="0.25">
      <c r="B179" s="35"/>
      <c r="H179" s="35"/>
      <c r="I179" s="51"/>
      <c r="J179" s="38"/>
      <c r="K179" s="52"/>
      <c r="L179" s="52"/>
    </row>
    <row r="180" spans="2:12" x14ac:dyDescent="0.25">
      <c r="B180" s="35"/>
      <c r="H180" s="35"/>
      <c r="I180" s="51"/>
      <c r="J180" s="38"/>
      <c r="K180" s="52"/>
      <c r="L180" s="52"/>
    </row>
    <row r="181" spans="2:12" x14ac:dyDescent="0.25">
      <c r="B181" s="35"/>
      <c r="H181" s="35"/>
      <c r="I181" s="51"/>
      <c r="J181" s="38"/>
      <c r="K181" s="52"/>
      <c r="L181" s="52"/>
    </row>
    <row r="182" spans="2:12" x14ac:dyDescent="0.25">
      <c r="B182" s="35"/>
      <c r="H182" s="35"/>
      <c r="I182" s="51"/>
      <c r="J182" s="38"/>
      <c r="K182" s="52"/>
      <c r="L182" s="52"/>
    </row>
    <row r="183" spans="2:12" x14ac:dyDescent="0.25">
      <c r="B183" s="35"/>
      <c r="H183" s="35"/>
      <c r="I183" s="51"/>
      <c r="J183" s="38"/>
      <c r="K183" s="52"/>
      <c r="L183" s="52"/>
    </row>
    <row r="184" spans="2:12" x14ac:dyDescent="0.25">
      <c r="B184" s="35"/>
      <c r="H184" s="35"/>
      <c r="I184" s="51"/>
      <c r="J184" s="38"/>
      <c r="K184" s="52"/>
      <c r="L184" s="52"/>
    </row>
    <row r="185" spans="2:12" x14ac:dyDescent="0.25">
      <c r="B185" s="35"/>
      <c r="H185" s="35"/>
      <c r="I185" s="51"/>
      <c r="J185" s="38"/>
      <c r="K185" s="52"/>
      <c r="L185" s="52"/>
    </row>
    <row r="186" spans="2:12" x14ac:dyDescent="0.25">
      <c r="B186" s="35"/>
      <c r="H186" s="35"/>
      <c r="I186" s="51"/>
      <c r="J186" s="38"/>
      <c r="K186" s="52"/>
      <c r="L186" s="52"/>
    </row>
    <row r="187" spans="2:12" x14ac:dyDescent="0.25">
      <c r="B187" s="35"/>
      <c r="H187" s="35"/>
      <c r="I187" s="51"/>
      <c r="J187" s="38"/>
      <c r="K187" s="52"/>
      <c r="L187" s="52"/>
    </row>
    <row r="188" spans="2:12" x14ac:dyDescent="0.25">
      <c r="B188" s="35"/>
      <c r="H188" s="35"/>
      <c r="I188" s="51"/>
      <c r="J188" s="38"/>
      <c r="K188" s="52"/>
      <c r="L188" s="52"/>
    </row>
    <row r="189" spans="2:12" x14ac:dyDescent="0.25">
      <c r="B189" s="35"/>
      <c r="H189" s="35"/>
      <c r="I189" s="51"/>
      <c r="J189" s="38"/>
      <c r="K189" s="52"/>
      <c r="L189" s="52"/>
    </row>
    <row r="190" spans="2:12" x14ac:dyDescent="0.25">
      <c r="B190" s="35"/>
      <c r="H190" s="35"/>
      <c r="I190" s="51"/>
      <c r="J190" s="38"/>
      <c r="K190" s="52"/>
      <c r="L190" s="52"/>
    </row>
    <row r="191" spans="2:12" x14ac:dyDescent="0.25">
      <c r="B191" s="35"/>
      <c r="H191" s="35"/>
      <c r="I191" s="51"/>
      <c r="J191" s="38"/>
      <c r="K191" s="52"/>
      <c r="L191" s="52"/>
    </row>
    <row r="192" spans="2:12" x14ac:dyDescent="0.25">
      <c r="B192" s="35"/>
      <c r="H192" s="35"/>
      <c r="I192" s="51"/>
      <c r="J192" s="38"/>
      <c r="K192" s="52"/>
      <c r="L192" s="52"/>
    </row>
    <row r="193" spans="2:12" x14ac:dyDescent="0.25">
      <c r="B193" s="35"/>
      <c r="H193" s="35"/>
      <c r="I193" s="51"/>
      <c r="J193" s="38"/>
      <c r="K193" s="52"/>
      <c r="L193" s="52"/>
    </row>
    <row r="194" spans="2:12" x14ac:dyDescent="0.25">
      <c r="B194" s="35"/>
      <c r="H194" s="35"/>
      <c r="I194" s="51"/>
      <c r="J194" s="38"/>
      <c r="K194" s="52"/>
      <c r="L194" s="52"/>
    </row>
    <row r="195" spans="2:12" x14ac:dyDescent="0.25">
      <c r="B195" s="35"/>
      <c r="H195" s="35"/>
      <c r="I195" s="51"/>
      <c r="J195" s="38"/>
      <c r="K195" s="52"/>
      <c r="L195" s="52"/>
    </row>
    <row r="196" spans="2:12" x14ac:dyDescent="0.25">
      <c r="H196" s="35"/>
      <c r="I196" s="51"/>
      <c r="J196" s="38"/>
      <c r="K196" s="52"/>
      <c r="L196" s="52"/>
    </row>
    <row r="197" spans="2:12" x14ac:dyDescent="0.25">
      <c r="H197" s="35"/>
      <c r="I197" s="51"/>
      <c r="J197" s="38"/>
      <c r="K197" s="52"/>
      <c r="L197" s="52"/>
    </row>
    <row r="198" spans="2:12" x14ac:dyDescent="0.25">
      <c r="H198" s="35"/>
      <c r="I198" s="51"/>
      <c r="J198" s="38"/>
      <c r="K198" s="52"/>
      <c r="L198" s="52"/>
    </row>
    <row r="199" spans="2:12" x14ac:dyDescent="0.25">
      <c r="H199" s="35"/>
      <c r="I199" s="51"/>
      <c r="J199" s="38"/>
      <c r="K199" s="52"/>
      <c r="L199" s="52"/>
    </row>
    <row r="200" spans="2:12" x14ac:dyDescent="0.25">
      <c r="H200" s="35"/>
      <c r="I200" s="51"/>
      <c r="J200" s="38"/>
      <c r="K200" s="52"/>
      <c r="L200" s="52"/>
    </row>
    <row r="201" spans="2:12" x14ac:dyDescent="0.25">
      <c r="H201" s="35"/>
      <c r="I201" s="51"/>
      <c r="J201" s="38"/>
      <c r="K201" s="52"/>
      <c r="L201" s="52"/>
    </row>
    <row r="202" spans="2:12" x14ac:dyDescent="0.25">
      <c r="H202" s="35"/>
      <c r="I202" s="51"/>
      <c r="J202" s="38"/>
      <c r="K202" s="52"/>
      <c r="L202" s="52"/>
    </row>
    <row r="203" spans="2:12" x14ac:dyDescent="0.25">
      <c r="H203" s="35"/>
      <c r="I203" s="51"/>
      <c r="J203" s="38"/>
      <c r="K203" s="52"/>
      <c r="L203" s="52"/>
    </row>
    <row r="204" spans="2:12" x14ac:dyDescent="0.25">
      <c r="H204" s="35"/>
      <c r="I204" s="51"/>
      <c r="J204" s="38"/>
      <c r="K204" s="52"/>
      <c r="L204" s="52"/>
    </row>
    <row r="205" spans="2:12" x14ac:dyDescent="0.25">
      <c r="H205" s="35"/>
      <c r="I205" s="51"/>
      <c r="J205" s="38"/>
      <c r="K205" s="52"/>
      <c r="L205" s="52"/>
    </row>
    <row r="206" spans="2:12" x14ac:dyDescent="0.25">
      <c r="H206" s="35"/>
      <c r="I206" s="51"/>
      <c r="J206" s="38"/>
      <c r="K206" s="52"/>
      <c r="L206" s="52"/>
    </row>
    <row r="207" spans="2:12" x14ac:dyDescent="0.25">
      <c r="H207" s="35"/>
      <c r="I207" s="51"/>
      <c r="J207" s="38"/>
      <c r="K207" s="52"/>
      <c r="L207" s="52"/>
    </row>
    <row r="208" spans="2:12" x14ac:dyDescent="0.25">
      <c r="H208" s="35"/>
      <c r="I208" s="51"/>
      <c r="J208" s="38"/>
      <c r="K208" s="52"/>
      <c r="L208" s="52"/>
    </row>
  </sheetData>
  <mergeCells count="13">
    <mergeCell ref="CU1:DD1"/>
    <mergeCell ref="C2:H2"/>
    <mergeCell ref="J2:O2"/>
    <mergeCell ref="Q2:V2"/>
    <mergeCell ref="X2:AC2"/>
    <mergeCell ref="AE2:AJ2"/>
    <mergeCell ref="AL2:AQ2"/>
    <mergeCell ref="AS2:AX2"/>
    <mergeCell ref="AZ2:BE2"/>
    <mergeCell ref="BG2:BL2"/>
    <mergeCell ref="BN2:BS2"/>
    <mergeCell ref="BV1:CE1"/>
    <mergeCell ref="CH1:CQ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36341-D1EB-4638-B33E-112C1D7C4A0B}">
  <dimension ref="A1:AR258"/>
  <sheetViews>
    <sheetView zoomScale="89" zoomScaleNormal="85" workbookViewId="0">
      <pane xSplit="4" ySplit="31" topLeftCell="E32" activePane="bottomRight" state="frozen"/>
      <selection pane="topRight" activeCell="E1" sqref="E1"/>
      <selection pane="bottomLeft" activeCell="A19" sqref="A19"/>
      <selection pane="bottomRight" activeCell="M25" sqref="M25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31" s="88" customFormat="1" x14ac:dyDescent="0.25">
      <c r="E1" s="233" t="s">
        <v>132</v>
      </c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T1" s="88" t="str">
        <f>+NAC!C4</f>
        <v>Alimentos y bebidas no alcohólicas</v>
      </c>
      <c r="U1" s="88" t="str">
        <f>+NAC!D4</f>
        <v>Bebidas alcohólicas y tabaco</v>
      </c>
      <c r="V1" s="88" t="str">
        <f>+NAC!E4</f>
        <v>Prendas de vestir y calzado</v>
      </c>
      <c r="W1" s="88" t="str">
        <f>+NAC!F4</f>
        <v>Vivienda, agua, electricidad, gas y otros combustibles</v>
      </c>
      <c r="X1" s="88" t="str">
        <f>+NAC!G4</f>
        <v>Equipamiento y mantenimiento del hogar</v>
      </c>
      <c r="Y1" s="88" t="str">
        <f>+NAC!H4</f>
        <v>Salud</v>
      </c>
      <c r="Z1" s="88" t="str">
        <f>+NAC!I4</f>
        <v>Transporte</v>
      </c>
      <c r="AA1" s="88" t="str">
        <f>+NAC!J4</f>
        <v>Comunicación</v>
      </c>
      <c r="AB1" s="88" t="str">
        <f>+NAC!K4</f>
        <v>Recreación y cultura</v>
      </c>
      <c r="AC1" s="88" t="str">
        <f>+NAC!L4</f>
        <v>Educación</v>
      </c>
      <c r="AD1" s="88" t="str">
        <f>+NAC!M4</f>
        <v>Restaurantes y hoteles</v>
      </c>
      <c r="AE1" s="88" t="str">
        <f>+NAC!N4</f>
        <v>Bienes y servicios varios</v>
      </c>
    </row>
    <row r="2" spans="2:31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  <c r="T2" s="109" t="str">
        <f t="shared" ref="T2:AE2" si="0">+E2</f>
        <v>participacion_1</v>
      </c>
      <c r="U2" s="109" t="str">
        <f t="shared" si="0"/>
        <v>participacion_2</v>
      </c>
      <c r="V2" s="109" t="str">
        <f t="shared" si="0"/>
        <v>participacion_3</v>
      </c>
      <c r="W2" s="109" t="str">
        <f t="shared" si="0"/>
        <v>participacion_4</v>
      </c>
      <c r="X2" s="109" t="str">
        <f t="shared" si="0"/>
        <v>participacion_5</v>
      </c>
      <c r="Y2" s="109" t="str">
        <f t="shared" si="0"/>
        <v>participacion_6</v>
      </c>
      <c r="Z2" s="109" t="str">
        <f t="shared" si="0"/>
        <v>participacion_7</v>
      </c>
      <c r="AA2" s="109" t="str">
        <f t="shared" si="0"/>
        <v>participacion_8</v>
      </c>
      <c r="AB2" s="109" t="str">
        <f t="shared" si="0"/>
        <v>participacion_9</v>
      </c>
      <c r="AC2" s="109" t="str">
        <f t="shared" si="0"/>
        <v>participacion_10</v>
      </c>
      <c r="AD2" s="109" t="str">
        <f t="shared" si="0"/>
        <v>participacion_11</v>
      </c>
      <c r="AE2" s="109" t="str">
        <f t="shared" si="0"/>
        <v>participacion_12</v>
      </c>
    </row>
    <row r="3" spans="2:31" s="82" customFormat="1" x14ac:dyDescent="0.25">
      <c r="B3" s="82" t="s">
        <v>66</v>
      </c>
      <c r="C3" s="82">
        <v>1</v>
      </c>
      <c r="D3" s="84">
        <f>+SUM(E3:P3)</f>
        <v>5.5433412486496252</v>
      </c>
      <c r="E3" s="85">
        <f>+E18/E$15*E$16</f>
        <v>2.3020760562010665</v>
      </c>
      <c r="F3" s="85">
        <f t="shared" ref="F3:P3" si="1">+F18/F$15*F$16</f>
        <v>0.21680226926937973</v>
      </c>
      <c r="G3" s="85">
        <f t="shared" si="1"/>
        <v>0.6070481935897325</v>
      </c>
      <c r="H3" s="85">
        <f t="shared" si="1"/>
        <v>0.50450170269290162</v>
      </c>
      <c r="I3" s="85">
        <f t="shared" si="1"/>
        <v>0.25503563327003825</v>
      </c>
      <c r="J3" s="85">
        <f t="shared" si="1"/>
        <v>0.23920512098153252</v>
      </c>
      <c r="K3" s="85">
        <f t="shared" si="1"/>
        <v>0.39693329299971841</v>
      </c>
      <c r="L3" s="85">
        <f t="shared" si="1"/>
        <v>0.14119671241249826</v>
      </c>
      <c r="M3" s="85">
        <f t="shared" si="1"/>
        <v>0.3325347569372395</v>
      </c>
      <c r="N3" s="85">
        <f t="shared" si="1"/>
        <v>5.9993116857838737E-2</v>
      </c>
      <c r="O3" s="85">
        <f t="shared" si="1"/>
        <v>0.32286255444773848</v>
      </c>
      <c r="P3" s="85">
        <f t="shared" si="1"/>
        <v>0.16515183898994071</v>
      </c>
      <c r="R3" s="85">
        <f>+D3/D$14*100</f>
        <v>5.5433412475548334</v>
      </c>
      <c r="S3" s="82">
        <f>+C3</f>
        <v>1</v>
      </c>
      <c r="T3" s="86">
        <f t="shared" ref="T3:AE12" si="2">+E3/$D3</f>
        <v>0.4152867292378688</v>
      </c>
      <c r="U3" s="86">
        <f t="shared" si="2"/>
        <v>3.9110395616036346E-2</v>
      </c>
      <c r="V3" s="86">
        <f t="shared" si="2"/>
        <v>0.10950943958891422</v>
      </c>
      <c r="W3" s="86">
        <f t="shared" si="2"/>
        <v>9.1010399696356381E-2</v>
      </c>
      <c r="X3" s="86">
        <f t="shared" si="2"/>
        <v>4.6007565082190408E-2</v>
      </c>
      <c r="Y3" s="86">
        <f t="shared" si="2"/>
        <v>4.3151794243192876E-2</v>
      </c>
      <c r="Z3" s="86">
        <f t="shared" si="2"/>
        <v>7.1605422649455797E-2</v>
      </c>
      <c r="AA3" s="86">
        <f t="shared" si="2"/>
        <v>2.5471409043578943E-2</v>
      </c>
      <c r="AB3" s="86">
        <f t="shared" si="2"/>
        <v>5.9988144698514816E-2</v>
      </c>
      <c r="AC3" s="86">
        <f t="shared" si="2"/>
        <v>1.0822555236420497E-2</v>
      </c>
      <c r="AD3" s="86">
        <f t="shared" si="2"/>
        <v>5.8243312104660487E-2</v>
      </c>
      <c r="AE3" s="86">
        <f t="shared" si="2"/>
        <v>2.9792832802810434E-2</v>
      </c>
    </row>
    <row r="4" spans="2:31" s="82" customFormat="1" x14ac:dyDescent="0.25">
      <c r="B4" s="82" t="s">
        <v>66</v>
      </c>
      <c r="C4" s="82">
        <v>2</v>
      </c>
      <c r="D4" s="84">
        <f t="shared" ref="D4:D12" si="3">+SUM(E4:P4)</f>
        <v>6.66964444354441</v>
      </c>
      <c r="E4" s="85">
        <f t="shared" ref="E4:P12" si="4">+E19/E$15*E$16</f>
        <v>2.554455161099876</v>
      </c>
      <c r="F4" s="85">
        <f t="shared" si="4"/>
        <v>0.25228098006093702</v>
      </c>
      <c r="G4" s="85">
        <f t="shared" si="4"/>
        <v>0.76553531196530999</v>
      </c>
      <c r="H4" s="85">
        <f t="shared" si="4"/>
        <v>0.59109661486960685</v>
      </c>
      <c r="I4" s="85">
        <f t="shared" si="4"/>
        <v>0.31202802462045481</v>
      </c>
      <c r="J4" s="85">
        <f t="shared" si="4"/>
        <v>0.3741963821302427</v>
      </c>
      <c r="K4" s="85">
        <f t="shared" si="4"/>
        <v>0.55094559927963271</v>
      </c>
      <c r="L4" s="85">
        <f t="shared" si="4"/>
        <v>0.1848718460506184</v>
      </c>
      <c r="M4" s="85">
        <f t="shared" si="4"/>
        <v>0.43597415139463225</v>
      </c>
      <c r="N4" s="85">
        <f t="shared" si="4"/>
        <v>8.5098597916695509E-2</v>
      </c>
      <c r="O4" s="85">
        <f t="shared" si="4"/>
        <v>0.38199133281923658</v>
      </c>
      <c r="P4" s="85">
        <f t="shared" si="4"/>
        <v>0.1811704413371682</v>
      </c>
      <c r="R4" s="85">
        <f t="shared" ref="R4:R13" si="5">+D4/D$14*100</f>
        <v>6.6696444422271766</v>
      </c>
      <c r="S4" s="82">
        <f t="shared" ref="S4:S12" si="6">+C4</f>
        <v>2</v>
      </c>
      <c r="T4" s="86">
        <f t="shared" si="2"/>
        <v>0.38299720213306859</v>
      </c>
      <c r="U4" s="86">
        <f t="shared" si="2"/>
        <v>3.7825251735138794E-2</v>
      </c>
      <c r="V4" s="86">
        <f t="shared" si="2"/>
        <v>0.11477902884407525</v>
      </c>
      <c r="W4" s="86">
        <f t="shared" si="2"/>
        <v>8.8624906450857799E-2</v>
      </c>
      <c r="X4" s="86">
        <f t="shared" si="2"/>
        <v>4.6783307155521411E-2</v>
      </c>
      <c r="Y4" s="86">
        <f t="shared" si="2"/>
        <v>5.6104397362955333E-2</v>
      </c>
      <c r="Z4" s="86">
        <f t="shared" si="2"/>
        <v>8.260494302854425E-2</v>
      </c>
      <c r="AA4" s="86">
        <f t="shared" si="2"/>
        <v>2.7718396027775816E-2</v>
      </c>
      <c r="AB4" s="86">
        <f t="shared" si="2"/>
        <v>6.5366925491300257E-2</v>
      </c>
      <c r="AC4" s="86">
        <f t="shared" si="2"/>
        <v>1.275909062874603E-2</v>
      </c>
      <c r="AD4" s="86">
        <f t="shared" si="2"/>
        <v>5.7273117937938711E-2</v>
      </c>
      <c r="AE4" s="86">
        <f t="shared" si="2"/>
        <v>2.7163433204077946E-2</v>
      </c>
    </row>
    <row r="5" spans="2:31" s="82" customFormat="1" x14ac:dyDescent="0.25">
      <c r="B5" s="82" t="s">
        <v>66</v>
      </c>
      <c r="C5" s="82">
        <v>3</v>
      </c>
      <c r="D5" s="84">
        <f t="shared" si="3"/>
        <v>7.6096910693003306</v>
      </c>
      <c r="E5" s="85">
        <f t="shared" si="4"/>
        <v>2.5905018725683258</v>
      </c>
      <c r="F5" s="85">
        <f t="shared" si="4"/>
        <v>0.28969326661733413</v>
      </c>
      <c r="G5" s="85">
        <f t="shared" si="4"/>
        <v>0.81482627394286955</v>
      </c>
      <c r="H5" s="85">
        <f t="shared" si="4"/>
        <v>0.78461784627473619</v>
      </c>
      <c r="I5" s="85">
        <f t="shared" si="4"/>
        <v>0.36221852640359875</v>
      </c>
      <c r="J5" s="85">
        <f t="shared" si="4"/>
        <v>0.44593110432275718</v>
      </c>
      <c r="K5" s="85">
        <f t="shared" si="4"/>
        <v>0.71548716712984273</v>
      </c>
      <c r="L5" s="85">
        <f t="shared" si="4"/>
        <v>0.23652351511937919</v>
      </c>
      <c r="M5" s="85">
        <f t="shared" si="4"/>
        <v>0.47736773394284437</v>
      </c>
      <c r="N5" s="85">
        <f t="shared" si="4"/>
        <v>0.14350170943457247</v>
      </c>
      <c r="O5" s="85">
        <f t="shared" si="4"/>
        <v>0.5119103619153752</v>
      </c>
      <c r="P5" s="85">
        <f t="shared" si="4"/>
        <v>0.23711169162869519</v>
      </c>
      <c r="R5" s="85">
        <f t="shared" si="5"/>
        <v>7.6096910677974421</v>
      </c>
      <c r="S5" s="82">
        <f t="shared" si="6"/>
        <v>3</v>
      </c>
      <c r="T5" s="86">
        <f t="shared" si="2"/>
        <v>0.34042142433602213</v>
      </c>
      <c r="U5" s="86">
        <f t="shared" si="2"/>
        <v>3.806899176052489E-2</v>
      </c>
      <c r="V5" s="86">
        <f t="shared" si="2"/>
        <v>0.10707744460614331</v>
      </c>
      <c r="W5" s="86">
        <f t="shared" si="2"/>
        <v>0.10310771345766044</v>
      </c>
      <c r="X5" s="86">
        <f t="shared" si="2"/>
        <v>4.7599636188240528E-2</v>
      </c>
      <c r="Y5" s="86">
        <f t="shared" si="2"/>
        <v>5.8600421523256147E-2</v>
      </c>
      <c r="Z5" s="86">
        <f t="shared" si="2"/>
        <v>9.4023155554411736E-2</v>
      </c>
      <c r="AA5" s="86">
        <f t="shared" si="2"/>
        <v>3.1081881375392844E-2</v>
      </c>
      <c r="AB5" s="86">
        <f t="shared" si="2"/>
        <v>6.2731552384390779E-2</v>
      </c>
      <c r="AC5" s="86">
        <f t="shared" si="2"/>
        <v>1.8857757578819381E-2</v>
      </c>
      <c r="AD5" s="86">
        <f t="shared" si="2"/>
        <v>6.7270846773342483E-2</v>
      </c>
      <c r="AE5" s="86">
        <f t="shared" si="2"/>
        <v>3.1159174461795374E-2</v>
      </c>
    </row>
    <row r="6" spans="2:31" s="82" customFormat="1" x14ac:dyDescent="0.25">
      <c r="B6" s="82" t="s">
        <v>66</v>
      </c>
      <c r="C6" s="82">
        <v>4</v>
      </c>
      <c r="D6" s="84">
        <f t="shared" si="3"/>
        <v>7.9122331046053018</v>
      </c>
      <c r="E6" s="85">
        <f t="shared" si="4"/>
        <v>2.4839343332001893</v>
      </c>
      <c r="F6" s="85">
        <f t="shared" si="4"/>
        <v>0.36037398868507559</v>
      </c>
      <c r="G6" s="85">
        <f t="shared" si="4"/>
        <v>0.82701115497743094</v>
      </c>
      <c r="H6" s="85">
        <f t="shared" si="4"/>
        <v>0.69856059433788387</v>
      </c>
      <c r="I6" s="85">
        <f t="shared" si="4"/>
        <v>0.45554645269350325</v>
      </c>
      <c r="J6" s="85">
        <f t="shared" si="4"/>
        <v>0.45952624964290717</v>
      </c>
      <c r="K6" s="85">
        <f t="shared" si="4"/>
        <v>0.86090086830390411</v>
      </c>
      <c r="L6" s="85">
        <f t="shared" si="4"/>
        <v>0.2362344494664407</v>
      </c>
      <c r="M6" s="85">
        <f t="shared" si="4"/>
        <v>0.53119815309271701</v>
      </c>
      <c r="N6" s="85">
        <f t="shared" si="4"/>
        <v>0.14949502453672697</v>
      </c>
      <c r="O6" s="85">
        <f t="shared" si="4"/>
        <v>0.59712144102451759</v>
      </c>
      <c r="P6" s="85">
        <f t="shared" si="4"/>
        <v>0.25233039464400464</v>
      </c>
      <c r="R6" s="85">
        <f t="shared" si="5"/>
        <v>7.9122331030426611</v>
      </c>
      <c r="S6" s="82">
        <f t="shared" si="6"/>
        <v>4</v>
      </c>
      <c r="T6" s="86">
        <f t="shared" si="2"/>
        <v>0.31393593949531384</v>
      </c>
      <c r="U6" s="86">
        <f t="shared" si="2"/>
        <v>4.5546432204496161E-2</v>
      </c>
      <c r="V6" s="86">
        <f t="shared" si="2"/>
        <v>0.10452310290202023</v>
      </c>
      <c r="W6" s="86">
        <f t="shared" si="2"/>
        <v>8.8288677179049216E-2</v>
      </c>
      <c r="X6" s="86">
        <f t="shared" si="2"/>
        <v>5.7574953451302285E-2</v>
      </c>
      <c r="Y6" s="86">
        <f t="shared" si="2"/>
        <v>5.8077946335458784E-2</v>
      </c>
      <c r="Z6" s="86">
        <f t="shared" si="2"/>
        <v>0.10880630751422354</v>
      </c>
      <c r="AA6" s="86">
        <f t="shared" si="2"/>
        <v>2.9856861690404551E-2</v>
      </c>
      <c r="AB6" s="86">
        <f t="shared" si="2"/>
        <v>6.7136312349485E-2</v>
      </c>
      <c r="AC6" s="86">
        <f t="shared" si="2"/>
        <v>1.8894163324095398E-2</v>
      </c>
      <c r="AD6" s="86">
        <f t="shared" si="2"/>
        <v>7.5468130568216454E-2</v>
      </c>
      <c r="AE6" s="86">
        <f t="shared" si="2"/>
        <v>3.189117298593442E-2</v>
      </c>
    </row>
    <row r="7" spans="2:31" s="82" customFormat="1" x14ac:dyDescent="0.25">
      <c r="B7" s="82" t="s">
        <v>66</v>
      </c>
      <c r="C7" s="82">
        <v>5</v>
      </c>
      <c r="D7" s="84">
        <f t="shared" si="3"/>
        <v>8.1689857899144602</v>
      </c>
      <c r="E7" s="85">
        <f t="shared" si="4"/>
        <v>2.5160765601705672</v>
      </c>
      <c r="F7" s="85">
        <f t="shared" si="4"/>
        <v>0.28244720993614159</v>
      </c>
      <c r="G7" s="85">
        <f t="shared" si="4"/>
        <v>0.849908112944465</v>
      </c>
      <c r="H7" s="85">
        <f t="shared" si="4"/>
        <v>0.77293213174639985</v>
      </c>
      <c r="I7" s="85">
        <f t="shared" si="4"/>
        <v>0.41499076077522268</v>
      </c>
      <c r="J7" s="85">
        <f t="shared" si="4"/>
        <v>0.63930563442833799</v>
      </c>
      <c r="K7" s="85">
        <f t="shared" si="4"/>
        <v>0.82678830441244788</v>
      </c>
      <c r="L7" s="85">
        <f t="shared" si="4"/>
        <v>0.26018734648927039</v>
      </c>
      <c r="M7" s="85">
        <f t="shared" si="4"/>
        <v>0.54105037505614495</v>
      </c>
      <c r="N7" s="85">
        <f t="shared" si="4"/>
        <v>0.14421783376738304</v>
      </c>
      <c r="O7" s="85">
        <f t="shared" si="4"/>
        <v>0.64912854924351437</v>
      </c>
      <c r="P7" s="85">
        <f t="shared" si="4"/>
        <v>0.27195297094456689</v>
      </c>
      <c r="R7" s="85">
        <f t="shared" si="5"/>
        <v>8.1689857883011108</v>
      </c>
      <c r="S7" s="82">
        <f t="shared" si="6"/>
        <v>5</v>
      </c>
      <c r="T7" s="86">
        <f t="shared" si="2"/>
        <v>0.30800354228513277</v>
      </c>
      <c r="U7" s="86">
        <f t="shared" si="2"/>
        <v>3.4575554077331691E-2</v>
      </c>
      <c r="V7" s="86">
        <f t="shared" si="2"/>
        <v>0.10404083625580215</v>
      </c>
      <c r="W7" s="86">
        <f t="shared" si="2"/>
        <v>9.4617881781686078E-2</v>
      </c>
      <c r="X7" s="86">
        <f t="shared" si="2"/>
        <v>5.0800769085383383E-2</v>
      </c>
      <c r="Y7" s="86">
        <f t="shared" si="2"/>
        <v>7.8260098728245228E-2</v>
      </c>
      <c r="Z7" s="86">
        <f t="shared" si="2"/>
        <v>0.10121064299477811</v>
      </c>
      <c r="AA7" s="86">
        <f t="shared" si="2"/>
        <v>3.1850630320657575E-2</v>
      </c>
      <c r="AB7" s="86">
        <f t="shared" si="2"/>
        <v>6.6232258075920883E-2</v>
      </c>
      <c r="AC7" s="86">
        <f t="shared" si="2"/>
        <v>1.7654313212961677E-2</v>
      </c>
      <c r="AD7" s="86">
        <f t="shared" si="2"/>
        <v>7.9462563155017013E-2</v>
      </c>
      <c r="AE7" s="86">
        <f t="shared" si="2"/>
        <v>3.329091002708362E-2</v>
      </c>
    </row>
    <row r="8" spans="2:31" s="82" customFormat="1" x14ac:dyDescent="0.25">
      <c r="B8" s="82" t="s">
        <v>66</v>
      </c>
      <c r="C8" s="82">
        <v>6</v>
      </c>
      <c r="D8" s="84">
        <f t="shared" si="3"/>
        <v>9.5025946006860131</v>
      </c>
      <c r="E8" s="85">
        <f t="shared" si="4"/>
        <v>2.8026216844265059</v>
      </c>
      <c r="F8" s="85">
        <f t="shared" si="4"/>
        <v>0.32367558392500523</v>
      </c>
      <c r="G8" s="85">
        <f t="shared" si="4"/>
        <v>0.98890444101953257</v>
      </c>
      <c r="H8" s="85">
        <f t="shared" si="4"/>
        <v>0.90597233116166986</v>
      </c>
      <c r="I8" s="85">
        <f t="shared" si="4"/>
        <v>0.54592637373053821</v>
      </c>
      <c r="J8" s="85">
        <f t="shared" si="4"/>
        <v>0.68975686345591469</v>
      </c>
      <c r="K8" s="85">
        <f t="shared" si="4"/>
        <v>0.95930343539186802</v>
      </c>
      <c r="L8" s="85">
        <f t="shared" si="4"/>
        <v>0.29260413990764822</v>
      </c>
      <c r="M8" s="85">
        <f t="shared" si="4"/>
        <v>0.64684103737696441</v>
      </c>
      <c r="N8" s="85">
        <f t="shared" si="4"/>
        <v>0.25859519363017414</v>
      </c>
      <c r="O8" s="85">
        <f t="shared" si="4"/>
        <v>0.76918609972234764</v>
      </c>
      <c r="P8" s="85">
        <f t="shared" si="4"/>
        <v>0.31920741693784432</v>
      </c>
      <c r="R8" s="85">
        <f t="shared" si="5"/>
        <v>9.5025945988092815</v>
      </c>
      <c r="S8" s="82">
        <f t="shared" si="6"/>
        <v>6</v>
      </c>
      <c r="T8" s="86">
        <f t="shared" si="2"/>
        <v>0.29493225820916097</v>
      </c>
      <c r="U8" s="86">
        <f t="shared" si="2"/>
        <v>3.4061811276431639E-2</v>
      </c>
      <c r="V8" s="86">
        <f t="shared" si="2"/>
        <v>0.10406678202899884</v>
      </c>
      <c r="W8" s="86">
        <f t="shared" si="2"/>
        <v>9.5339469821880615E-2</v>
      </c>
      <c r="X8" s="86">
        <f t="shared" si="2"/>
        <v>5.7450243504140075E-2</v>
      </c>
      <c r="Y8" s="86">
        <f t="shared" si="2"/>
        <v>7.258616119497717E-2</v>
      </c>
      <c r="Z8" s="86">
        <f t="shared" si="2"/>
        <v>0.10095173746785049</v>
      </c>
      <c r="AA8" s="86">
        <f t="shared" si="2"/>
        <v>3.0792025989041402E-2</v>
      </c>
      <c r="AB8" s="86">
        <f t="shared" si="2"/>
        <v>6.8069939270088142E-2</v>
      </c>
      <c r="AC8" s="86">
        <f t="shared" si="2"/>
        <v>2.7213114364734194E-2</v>
      </c>
      <c r="AD8" s="86">
        <f t="shared" si="2"/>
        <v>8.0944850542905247E-2</v>
      </c>
      <c r="AE8" s="86">
        <f t="shared" si="2"/>
        <v>3.3591606329791239E-2</v>
      </c>
    </row>
    <row r="9" spans="2:31" s="82" customFormat="1" x14ac:dyDescent="0.25">
      <c r="B9" s="82" t="s">
        <v>66</v>
      </c>
      <c r="C9" s="82">
        <v>7</v>
      </c>
      <c r="D9" s="84">
        <f t="shared" si="3"/>
        <v>10.462094365794533</v>
      </c>
      <c r="E9" s="85">
        <f t="shared" si="4"/>
        <v>2.7716501159841131</v>
      </c>
      <c r="F9" s="85">
        <f t="shared" si="4"/>
        <v>0.32758043181519908</v>
      </c>
      <c r="G9" s="85">
        <f t="shared" si="4"/>
        <v>1.033601044962335</v>
      </c>
      <c r="H9" s="85">
        <f t="shared" si="4"/>
        <v>0.97230245659140591</v>
      </c>
      <c r="I9" s="85">
        <f t="shared" si="4"/>
        <v>0.59988404696265529</v>
      </c>
      <c r="J9" s="85">
        <f t="shared" si="4"/>
        <v>0.85333081610826156</v>
      </c>
      <c r="K9" s="85">
        <f t="shared" si="4"/>
        <v>1.3057804561680122</v>
      </c>
      <c r="L9" s="85">
        <f t="shared" si="4"/>
        <v>0.31484712408721527</v>
      </c>
      <c r="M9" s="85">
        <f t="shared" si="4"/>
        <v>0.75274986841638081</v>
      </c>
      <c r="N9" s="85">
        <f t="shared" si="4"/>
        <v>0.24648318892305543</v>
      </c>
      <c r="O9" s="85">
        <f t="shared" si="4"/>
        <v>0.90764908587895154</v>
      </c>
      <c r="P9" s="85">
        <f t="shared" si="4"/>
        <v>0.37623572989694909</v>
      </c>
      <c r="R9" s="85">
        <f t="shared" si="5"/>
        <v>10.462094363728303</v>
      </c>
      <c r="S9" s="82">
        <f t="shared" si="6"/>
        <v>7</v>
      </c>
      <c r="T9" s="86">
        <f t="shared" si="2"/>
        <v>0.26492306598246051</v>
      </c>
      <c r="U9" s="86">
        <f t="shared" si="2"/>
        <v>3.1311171583981535E-2</v>
      </c>
      <c r="V9" s="86">
        <f t="shared" si="2"/>
        <v>9.879485013456378E-2</v>
      </c>
      <c r="W9" s="86">
        <f t="shared" si="2"/>
        <v>9.2935737587142797E-2</v>
      </c>
      <c r="X9" s="86">
        <f t="shared" si="2"/>
        <v>5.7338810565880201E-2</v>
      </c>
      <c r="Y9" s="86">
        <f t="shared" si="2"/>
        <v>8.1564052690845351E-2</v>
      </c>
      <c r="Z9" s="86">
        <f t="shared" si="2"/>
        <v>0.12481061731169407</v>
      </c>
      <c r="AA9" s="86">
        <f t="shared" si="2"/>
        <v>3.0094081842407902E-2</v>
      </c>
      <c r="AB9" s="86">
        <f t="shared" si="2"/>
        <v>7.1950208256338355E-2</v>
      </c>
      <c r="AC9" s="86">
        <f t="shared" si="2"/>
        <v>2.3559641148805155E-2</v>
      </c>
      <c r="AD9" s="86">
        <f t="shared" si="2"/>
        <v>8.6755964355137133E-2</v>
      </c>
      <c r="AE9" s="86">
        <f t="shared" si="2"/>
        <v>3.5961798540743356E-2</v>
      </c>
    </row>
    <row r="10" spans="2:31" s="82" customFormat="1" x14ac:dyDescent="0.25">
      <c r="B10" s="82" t="s">
        <v>66</v>
      </c>
      <c r="C10" s="82">
        <v>8</v>
      </c>
      <c r="D10" s="84">
        <f t="shared" si="3"/>
        <v>11.813602452653903</v>
      </c>
      <c r="E10" s="85">
        <f t="shared" si="4"/>
        <v>2.8545312892447807</v>
      </c>
      <c r="F10" s="85">
        <f t="shared" si="4"/>
        <v>0.37109281825313184</v>
      </c>
      <c r="G10" s="85">
        <f t="shared" si="4"/>
        <v>1.1709740462240925</v>
      </c>
      <c r="H10" s="85">
        <f t="shared" si="4"/>
        <v>1.0823684831684335</v>
      </c>
      <c r="I10" s="85">
        <f t="shared" si="4"/>
        <v>0.79864310843799879</v>
      </c>
      <c r="J10" s="85">
        <f t="shared" si="4"/>
        <v>1.039308669348566</v>
      </c>
      <c r="K10" s="85">
        <f t="shared" si="4"/>
        <v>1.4591488722871579</v>
      </c>
      <c r="L10" s="85">
        <f t="shared" si="4"/>
        <v>0.33615913794976426</v>
      </c>
      <c r="M10" s="85">
        <f t="shared" si="4"/>
        <v>0.85584190726140519</v>
      </c>
      <c r="N10" s="85">
        <f t="shared" si="4"/>
        <v>0.29395061709418752</v>
      </c>
      <c r="O10" s="85">
        <f t="shared" si="4"/>
        <v>1.1388174624010767</v>
      </c>
      <c r="P10" s="85">
        <f t="shared" si="4"/>
        <v>0.41276604098330838</v>
      </c>
      <c r="R10" s="85">
        <f t="shared" si="5"/>
        <v>11.813602450320754</v>
      </c>
      <c r="S10" s="82">
        <f t="shared" si="6"/>
        <v>8</v>
      </c>
      <c r="T10" s="86">
        <f t="shared" si="2"/>
        <v>0.24163089122772333</v>
      </c>
      <c r="U10" s="86">
        <f t="shared" si="2"/>
        <v>3.1412333345428138E-2</v>
      </c>
      <c r="V10" s="86">
        <f t="shared" si="2"/>
        <v>9.912082710731776E-2</v>
      </c>
      <c r="W10" s="86">
        <f t="shared" si="2"/>
        <v>9.16205270582202E-2</v>
      </c>
      <c r="X10" s="86">
        <f t="shared" si="2"/>
        <v>6.7603689191232705E-2</v>
      </c>
      <c r="Y10" s="86">
        <f t="shared" si="2"/>
        <v>8.7975591993540242E-2</v>
      </c>
      <c r="Z10" s="86">
        <f t="shared" si="2"/>
        <v>0.12351430295162531</v>
      </c>
      <c r="AA10" s="86">
        <f t="shared" si="2"/>
        <v>2.8455260729909424E-2</v>
      </c>
      <c r="AB10" s="86">
        <f t="shared" si="2"/>
        <v>7.2445463667108759E-2</v>
      </c>
      <c r="AC10" s="86">
        <f t="shared" si="2"/>
        <v>2.4882386069132713E-2</v>
      </c>
      <c r="AD10" s="86">
        <f t="shared" si="2"/>
        <v>9.6398830667037014E-2</v>
      </c>
      <c r="AE10" s="86">
        <f t="shared" si="2"/>
        <v>3.4939895991724458E-2</v>
      </c>
    </row>
    <row r="11" spans="2:31" s="82" customFormat="1" x14ac:dyDescent="0.25">
      <c r="B11" s="82" t="s">
        <v>66</v>
      </c>
      <c r="C11" s="82">
        <v>9</v>
      </c>
      <c r="D11" s="84">
        <f t="shared" si="3"/>
        <v>14.03660400074746</v>
      </c>
      <c r="E11" s="85">
        <f t="shared" si="4"/>
        <v>3.0538169529538486</v>
      </c>
      <c r="F11" s="85">
        <f t="shared" si="4"/>
        <v>0.47650941119442125</v>
      </c>
      <c r="G11" s="85">
        <f t="shared" si="4"/>
        <v>1.2487831667645106</v>
      </c>
      <c r="H11" s="85">
        <f t="shared" si="4"/>
        <v>1.3786656218684565</v>
      </c>
      <c r="I11" s="85">
        <f t="shared" si="4"/>
        <v>0.97892551200914968</v>
      </c>
      <c r="J11" s="85">
        <f t="shared" si="4"/>
        <v>1.3597482660600544</v>
      </c>
      <c r="K11" s="85">
        <f t="shared" si="4"/>
        <v>1.639201001699117</v>
      </c>
      <c r="L11" s="85">
        <f t="shared" si="4"/>
        <v>0.38038268426664495</v>
      </c>
      <c r="M11" s="85">
        <f t="shared" si="4"/>
        <v>1.0457884788779634</v>
      </c>
      <c r="N11" s="85">
        <f t="shared" si="4"/>
        <v>0.43756469849951557</v>
      </c>
      <c r="O11" s="85">
        <f t="shared" si="4"/>
        <v>1.5043515307494768</v>
      </c>
      <c r="P11" s="85">
        <f t="shared" si="4"/>
        <v>0.53286667580430203</v>
      </c>
      <c r="R11" s="85">
        <f t="shared" si="5"/>
        <v>14.036603997975275</v>
      </c>
      <c r="S11" s="82">
        <f t="shared" si="6"/>
        <v>9</v>
      </c>
      <c r="T11" s="86">
        <f t="shared" si="2"/>
        <v>0.21756095368874342</v>
      </c>
      <c r="U11" s="86">
        <f t="shared" si="2"/>
        <v>3.3947628013802113E-2</v>
      </c>
      <c r="V11" s="86">
        <f t="shared" si="2"/>
        <v>8.8966189164986914E-2</v>
      </c>
      <c r="W11" s="86">
        <f t="shared" si="2"/>
        <v>9.821931442926235E-2</v>
      </c>
      <c r="X11" s="86">
        <f t="shared" si="2"/>
        <v>6.9740908267913029E-2</v>
      </c>
      <c r="Y11" s="86">
        <f t="shared" si="2"/>
        <v>9.6871598428483613E-2</v>
      </c>
      <c r="Z11" s="86">
        <f t="shared" si="2"/>
        <v>0.1167804549883881</v>
      </c>
      <c r="AA11" s="86">
        <f t="shared" si="2"/>
        <v>2.7099338575512232E-2</v>
      </c>
      <c r="AB11" s="86">
        <f t="shared" si="2"/>
        <v>7.4504380035389936E-2</v>
      </c>
      <c r="AC11" s="86">
        <f t="shared" si="2"/>
        <v>3.1173116978737515E-2</v>
      </c>
      <c r="AD11" s="86">
        <f t="shared" si="2"/>
        <v>0.10717346807456911</v>
      </c>
      <c r="AE11" s="86">
        <f t="shared" si="2"/>
        <v>3.7962649354211779E-2</v>
      </c>
    </row>
    <row r="12" spans="2:31" s="82" customFormat="1" x14ac:dyDescent="0.25">
      <c r="B12" s="82" t="s">
        <v>66</v>
      </c>
      <c r="C12" s="82">
        <v>10</v>
      </c>
      <c r="D12" s="84">
        <f t="shared" si="3"/>
        <v>18.281208943853635</v>
      </c>
      <c r="E12" s="85">
        <f>+E27/E$15*E$16</f>
        <v>3.0550709794801212</v>
      </c>
      <c r="F12" s="85">
        <f t="shared" si="4"/>
        <v>0.59594404093390185</v>
      </c>
      <c r="G12" s="85">
        <f t="shared" si="4"/>
        <v>1.5832332555629305</v>
      </c>
      <c r="H12" s="85">
        <f t="shared" si="4"/>
        <v>1.7391312191509314</v>
      </c>
      <c r="I12" s="85">
        <f t="shared" si="4"/>
        <v>1.6811715623616816</v>
      </c>
      <c r="J12" s="85">
        <f t="shared" si="4"/>
        <v>1.8774608950970089</v>
      </c>
      <c r="K12" s="85">
        <f t="shared" si="4"/>
        <v>2.3038520045043862</v>
      </c>
      <c r="L12" s="85">
        <f t="shared" si="4"/>
        <v>0.43771604480760407</v>
      </c>
      <c r="M12" s="85">
        <f t="shared" si="4"/>
        <v>1.6405185390775094</v>
      </c>
      <c r="N12" s="85">
        <f t="shared" si="4"/>
        <v>0.47771001979342365</v>
      </c>
      <c r="O12" s="85">
        <f t="shared" si="4"/>
        <v>2.116494583555391</v>
      </c>
      <c r="P12" s="85">
        <f t="shared" si="4"/>
        <v>0.77290579952874483</v>
      </c>
      <c r="R12" s="85">
        <f t="shared" si="5"/>
        <v>18.281208940243154</v>
      </c>
      <c r="S12" s="82">
        <f t="shared" si="6"/>
        <v>10</v>
      </c>
      <c r="T12" s="86">
        <f t="shared" si="2"/>
        <v>0.1671153690580881</v>
      </c>
      <c r="U12" s="86">
        <f t="shared" si="2"/>
        <v>3.2598721603379822E-2</v>
      </c>
      <c r="V12" s="86">
        <f t="shared" si="2"/>
        <v>8.660440676683108E-2</v>
      </c>
      <c r="W12" s="86">
        <f t="shared" si="2"/>
        <v>9.5132177772939266E-2</v>
      </c>
      <c r="X12" s="86">
        <f t="shared" si="2"/>
        <v>9.1961727888182798E-2</v>
      </c>
      <c r="Y12" s="86">
        <f t="shared" si="2"/>
        <v>0.10269894627117832</v>
      </c>
      <c r="Z12" s="86">
        <f t="shared" si="2"/>
        <v>0.12602295677381717</v>
      </c>
      <c r="AA12" s="86">
        <f t="shared" si="2"/>
        <v>2.3943495539706608E-2</v>
      </c>
      <c r="AB12" s="86">
        <f t="shared" si="2"/>
        <v>8.9737967774230362E-2</v>
      </c>
      <c r="AC12" s="86">
        <f t="shared" si="2"/>
        <v>2.6131205067487378E-2</v>
      </c>
      <c r="AD12" s="86">
        <f t="shared" si="2"/>
        <v>0.11577432269691236</v>
      </c>
      <c r="AE12" s="86">
        <f t="shared" si="2"/>
        <v>4.2278702787246748E-2</v>
      </c>
    </row>
    <row r="13" spans="2:31" s="82" customFormat="1" x14ac:dyDescent="0.25">
      <c r="D13" s="87">
        <f>+SUM(D2:D12)/100</f>
        <v>1.0000000001974967</v>
      </c>
      <c r="E13" s="85"/>
      <c r="F13" s="85"/>
      <c r="G13" s="85"/>
      <c r="H13" s="85"/>
      <c r="I13" s="85"/>
      <c r="J13" s="85"/>
      <c r="K13" s="85"/>
      <c r="L13" s="85"/>
      <c r="M13" s="85"/>
      <c r="N13" s="85"/>
      <c r="O13" s="85"/>
      <c r="P13" s="85"/>
      <c r="R13" s="85">
        <f t="shared" si="5"/>
        <v>0.99999999999999989</v>
      </c>
    </row>
    <row r="14" spans="2:31" s="82" customFormat="1" x14ac:dyDescent="0.25">
      <c r="B14" s="82" t="s">
        <v>67</v>
      </c>
      <c r="D14" s="85">
        <f>+SUM(D18:D27)</f>
        <v>100.00000001974968</v>
      </c>
      <c r="E14" s="85">
        <f>+SUM(E18:E27)</f>
        <v>22.6814459005458</v>
      </c>
      <c r="F14" s="85">
        <f t="shared" ref="F14:P14" si="7">+SUM(F18:F27)</f>
        <v>1.9624811840595571</v>
      </c>
      <c r="G14" s="85">
        <f t="shared" si="7"/>
        <v>6.8186066250349606</v>
      </c>
      <c r="H14" s="85">
        <f t="shared" si="7"/>
        <v>14.463098820081123</v>
      </c>
      <c r="I14" s="85">
        <f t="shared" si="7"/>
        <v>5.508670000318431</v>
      </c>
      <c r="J14" s="85">
        <f t="shared" si="7"/>
        <v>6.4456960766867155</v>
      </c>
      <c r="K14" s="85">
        <f t="shared" si="7"/>
        <v>14.299041611732026</v>
      </c>
      <c r="L14" s="85">
        <f t="shared" si="7"/>
        <v>5.1375933641104545</v>
      </c>
      <c r="M14" s="85">
        <f t="shared" si="7"/>
        <v>8.6152407627760059</v>
      </c>
      <c r="N14" s="85">
        <f t="shared" si="7"/>
        <v>3.0890878528312404</v>
      </c>
      <c r="O14" s="85">
        <f t="shared" si="7"/>
        <v>6.5612052580142848</v>
      </c>
      <c r="P14" s="85">
        <f t="shared" si="7"/>
        <v>4.4178325635590658</v>
      </c>
    </row>
    <row r="15" spans="2:31" s="82" customFormat="1" x14ac:dyDescent="0.25">
      <c r="E15" s="85">
        <f>+E14/$D$14*100</f>
        <v>22.681445896066286</v>
      </c>
      <c r="F15" s="85">
        <f t="shared" ref="F15:P15" si="8">+F14/$D$14*100</f>
        <v>1.9624811836719733</v>
      </c>
      <c r="G15" s="85">
        <f t="shared" si="8"/>
        <v>6.8186066236883072</v>
      </c>
      <c r="H15" s="85">
        <f t="shared" si="8"/>
        <v>14.46309881722471</v>
      </c>
      <c r="I15" s="85">
        <f t="shared" si="8"/>
        <v>5.5086699992304862</v>
      </c>
      <c r="J15" s="85">
        <f t="shared" si="8"/>
        <v>6.4456960754137107</v>
      </c>
      <c r="K15" s="85">
        <f t="shared" si="8"/>
        <v>14.299041608908011</v>
      </c>
      <c r="L15" s="85">
        <f t="shared" si="8"/>
        <v>5.1375933630957968</v>
      </c>
      <c r="M15" s="85">
        <f t="shared" si="8"/>
        <v>8.6152407610745225</v>
      </c>
      <c r="N15" s="85">
        <f t="shared" si="8"/>
        <v>3.0890878522211556</v>
      </c>
      <c r="O15" s="85">
        <f t="shared" si="8"/>
        <v>6.561205256718468</v>
      </c>
      <c r="P15" s="85">
        <f t="shared" si="8"/>
        <v>4.4178325626865584</v>
      </c>
    </row>
    <row r="16" spans="2:31" s="82" customFormat="1" x14ac:dyDescent="0.25">
      <c r="B16" s="234" t="s">
        <v>68</v>
      </c>
      <c r="C16" s="234"/>
      <c r="D16" s="234"/>
      <c r="E16" s="83">
        <f>+NAC!C3*100</f>
        <v>26.984734999999993</v>
      </c>
      <c r="F16" s="83">
        <f>+NAC!D3*100</f>
        <v>3.4963999999999995</v>
      </c>
      <c r="G16" s="83">
        <f>+NAC!E3*100</f>
        <v>9.8898250000000001</v>
      </c>
      <c r="H16" s="83">
        <f>+NAC!F3*100</f>
        <v>9.4301490000000019</v>
      </c>
      <c r="I16" s="83">
        <f>+NAC!G3*100</f>
        <v>6.4043699999999992</v>
      </c>
      <c r="J16" s="83">
        <f>+NAC!H3*100</f>
        <v>7.9777699999999996</v>
      </c>
      <c r="K16" s="83">
        <f>+NAC!I3*100</f>
        <v>11.018340999999999</v>
      </c>
      <c r="L16" s="83">
        <f>+NAC!J3*100</f>
        <v>2.8207230000000001</v>
      </c>
      <c r="M16" s="83">
        <f>+NAC!K3*100</f>
        <v>7.2598650000000005</v>
      </c>
      <c r="N16" s="83">
        <f>+NAC!L3*100</f>
        <v>2.2966099999999998</v>
      </c>
      <c r="O16" s="83">
        <f>+NAC!M3*100</f>
        <v>8.8995130000000007</v>
      </c>
      <c r="P16" s="83">
        <f>+NAC!N3*100</f>
        <v>3.5216990000000004</v>
      </c>
    </row>
    <row r="17" spans="1:44" s="82" customFormat="1" x14ac:dyDescent="0.25">
      <c r="E17" s="83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</row>
    <row r="18" spans="1:44" s="82" customFormat="1" x14ac:dyDescent="0.25">
      <c r="B18" s="82" t="str">
        <f>+B3</f>
        <v>Metropolitana</v>
      </c>
      <c r="C18" s="82">
        <f>+C3</f>
        <v>1</v>
      </c>
      <c r="D18" s="84">
        <f>+SUM(E18:P18)</f>
        <v>5.3543876230606688</v>
      </c>
      <c r="E18" s="85">
        <v>1.9349611370040931</v>
      </c>
      <c r="F18" s="85">
        <v>0.12168812893791965</v>
      </c>
      <c r="G18" s="85">
        <v>0.41853347594208912</v>
      </c>
      <c r="H18" s="85">
        <v>0.77375850365731824</v>
      </c>
      <c r="I18" s="85">
        <v>0.21936695439667109</v>
      </c>
      <c r="J18" s="85">
        <v>0.19326748070319474</v>
      </c>
      <c r="K18" s="85">
        <v>0.51511980547378677</v>
      </c>
      <c r="L18" s="85">
        <v>0.25717211246244204</v>
      </c>
      <c r="M18" s="85">
        <v>0.39461711649455111</v>
      </c>
      <c r="N18" s="85">
        <v>8.0694592683317523E-2</v>
      </c>
      <c r="O18" s="85">
        <v>0.23803184392674676</v>
      </c>
      <c r="P18" s="85">
        <v>0.20717647137853848</v>
      </c>
    </row>
    <row r="19" spans="1:44" s="82" customFormat="1" x14ac:dyDescent="0.25">
      <c r="B19" s="82" t="str">
        <f t="shared" ref="B19:C27" si="9">+B4</f>
        <v>Metropolitana</v>
      </c>
      <c r="C19" s="82">
        <f t="shared" si="9"/>
        <v>2</v>
      </c>
      <c r="D19" s="84">
        <f t="shared" ref="D19:D27" si="10">+SUM(E19:P19)</f>
        <v>6.486228503795509</v>
      </c>
      <c r="E19" s="85">
        <v>2.1470930335396714</v>
      </c>
      <c r="F19" s="85">
        <v>0.14160184085571251</v>
      </c>
      <c r="G19" s="85">
        <v>0.5278034898326267</v>
      </c>
      <c r="H19" s="85">
        <v>0.90656984861916157</v>
      </c>
      <c r="I19" s="85">
        <v>0.26838852504553162</v>
      </c>
      <c r="J19" s="85">
        <v>0.30233463132315352</v>
      </c>
      <c r="K19" s="85">
        <v>0.71498913024603494</v>
      </c>
      <c r="L19" s="85">
        <v>0.33672089364780766</v>
      </c>
      <c r="M19" s="85">
        <v>0.51736806123390866</v>
      </c>
      <c r="N19" s="85">
        <v>0.11446307604056268</v>
      </c>
      <c r="O19" s="85">
        <v>0.28162479687534236</v>
      </c>
      <c r="P19" s="85">
        <v>0.22727117653599482</v>
      </c>
    </row>
    <row r="20" spans="1:44" s="82" customFormat="1" x14ac:dyDescent="0.25">
      <c r="B20" s="82" t="str">
        <f t="shared" si="9"/>
        <v>Metropolitana</v>
      </c>
      <c r="C20" s="82">
        <f t="shared" si="9"/>
        <v>3</v>
      </c>
      <c r="D20" s="84">
        <f t="shared" si="10"/>
        <v>7.5706921257170974</v>
      </c>
      <c r="E20" s="85">
        <v>2.1773913312958935</v>
      </c>
      <c r="F20" s="85">
        <v>0.16260084223000415</v>
      </c>
      <c r="G20" s="85">
        <v>0.56178747638730853</v>
      </c>
      <c r="H20" s="85">
        <v>1.2033749885001324</v>
      </c>
      <c r="I20" s="85">
        <v>0.31155950227188317</v>
      </c>
      <c r="J20" s="85">
        <v>0.36029321088952154</v>
      </c>
      <c r="K20" s="85">
        <v>0.92852279425998352</v>
      </c>
      <c r="L20" s="85">
        <v>0.43079793425069063</v>
      </c>
      <c r="M20" s="85">
        <v>0.5664895916778302</v>
      </c>
      <c r="N20" s="85">
        <v>0.19301900949107936</v>
      </c>
      <c r="O20" s="85">
        <v>0.37740817475830568</v>
      </c>
      <c r="P20" s="85">
        <v>0.29744726970446461</v>
      </c>
    </row>
    <row r="21" spans="1:44" s="82" customFormat="1" x14ac:dyDescent="0.25">
      <c r="B21" s="82" t="str">
        <f t="shared" si="9"/>
        <v>Metropolitana</v>
      </c>
      <c r="C21" s="82">
        <f t="shared" si="9"/>
        <v>4</v>
      </c>
      <c r="D21" s="84">
        <f t="shared" si="10"/>
        <v>7.8305041271066296</v>
      </c>
      <c r="E21" s="85">
        <v>2.0878182493866104</v>
      </c>
      <c r="F21" s="85">
        <v>0.2022729584370431</v>
      </c>
      <c r="G21" s="85">
        <v>0.57018842489055444</v>
      </c>
      <c r="H21" s="85">
        <v>1.0713882575692109</v>
      </c>
      <c r="I21" s="85">
        <v>0.39183480611029214</v>
      </c>
      <c r="J21" s="85">
        <v>0.37127750535210569</v>
      </c>
      <c r="K21" s="85">
        <v>1.1172332873907751</v>
      </c>
      <c r="L21" s="85">
        <v>0.43027143739862977</v>
      </c>
      <c r="M21" s="85">
        <v>0.63036984582108346</v>
      </c>
      <c r="N21" s="85">
        <v>0.20108040296955379</v>
      </c>
      <c r="O21" s="85">
        <v>0.44023041909701921</v>
      </c>
      <c r="P21" s="85">
        <v>0.31653853268375109</v>
      </c>
    </row>
    <row r="22" spans="1:44" s="82" customFormat="1" x14ac:dyDescent="0.25">
      <c r="B22" s="82" t="str">
        <f t="shared" si="9"/>
        <v>Metropolitana</v>
      </c>
      <c r="C22" s="82">
        <f t="shared" si="9"/>
        <v>5</v>
      </c>
      <c r="D22" s="84">
        <f t="shared" si="10"/>
        <v>8.1209117311418471</v>
      </c>
      <c r="E22" s="85">
        <v>2.1148347156223437</v>
      </c>
      <c r="F22" s="85">
        <v>0.15853373037419219</v>
      </c>
      <c r="G22" s="85">
        <v>0.58597488716428847</v>
      </c>
      <c r="H22" s="85">
        <v>1.1854525098655735</v>
      </c>
      <c r="I22" s="85">
        <v>0.35695113708925391</v>
      </c>
      <c r="J22" s="85">
        <v>0.51653153936809548</v>
      </c>
      <c r="K22" s="85">
        <v>1.0729637398726446</v>
      </c>
      <c r="L22" s="85">
        <v>0.47389863679800603</v>
      </c>
      <c r="M22" s="85">
        <v>0.64206142193806048</v>
      </c>
      <c r="N22" s="85">
        <v>0.19398224268137512</v>
      </c>
      <c r="O22" s="85">
        <v>0.4785728892786133</v>
      </c>
      <c r="P22" s="85">
        <v>0.34115428108940005</v>
      </c>
    </row>
    <row r="23" spans="1:44" s="82" customFormat="1" x14ac:dyDescent="0.25">
      <c r="B23" s="82" t="str">
        <f t="shared" si="9"/>
        <v>Metropolitana</v>
      </c>
      <c r="C23" s="82">
        <f t="shared" si="9"/>
        <v>6</v>
      </c>
      <c r="D23" s="84">
        <f t="shared" si="10"/>
        <v>9.4963569776528498</v>
      </c>
      <c r="E23" s="85">
        <v>2.3556841341025572</v>
      </c>
      <c r="F23" s="85">
        <v>0.18167464908673533</v>
      </c>
      <c r="G23" s="85">
        <v>0.68180684407768266</v>
      </c>
      <c r="H23" s="85">
        <v>1.3894973824127972</v>
      </c>
      <c r="I23" s="85">
        <v>0.46957440571954873</v>
      </c>
      <c r="J23" s="85">
        <v>0.55729396908753459</v>
      </c>
      <c r="K23" s="85">
        <v>1.2449351257359633</v>
      </c>
      <c r="L23" s="85">
        <v>0.53294176252112924</v>
      </c>
      <c r="M23" s="85">
        <v>0.76760260296104021</v>
      </c>
      <c r="N23" s="85">
        <v>0.34782713272421023</v>
      </c>
      <c r="O23" s="85">
        <v>0.56708584850576016</v>
      </c>
      <c r="P23" s="85">
        <v>0.40043312071789022</v>
      </c>
    </row>
    <row r="24" spans="1:44" s="82" customFormat="1" x14ac:dyDescent="0.25">
      <c r="B24" s="82" t="str">
        <f t="shared" si="9"/>
        <v>Metropolitana</v>
      </c>
      <c r="C24" s="82">
        <f t="shared" si="9"/>
        <v>7</v>
      </c>
      <c r="D24" s="84">
        <f t="shared" si="10"/>
        <v>10.556800927472226</v>
      </c>
      <c r="E24" s="85">
        <v>2.3296516400297991</v>
      </c>
      <c r="F24" s="85">
        <v>0.18386638644790876</v>
      </c>
      <c r="G24" s="85">
        <v>0.71262321946357321</v>
      </c>
      <c r="H24" s="85">
        <v>1.4912284535389462</v>
      </c>
      <c r="I24" s="85">
        <v>0.51598568672955369</v>
      </c>
      <c r="J24" s="85">
        <v>0.68945470882447113</v>
      </c>
      <c r="K24" s="85">
        <v>1.6945753516654904</v>
      </c>
      <c r="L24" s="85">
        <v>0.57345457001636668</v>
      </c>
      <c r="M24" s="85">
        <v>0.89328401413446212</v>
      </c>
      <c r="N24" s="85">
        <v>0.33153570901413065</v>
      </c>
      <c r="O24" s="85">
        <v>0.669168296458996</v>
      </c>
      <c r="P24" s="85">
        <v>0.47197289114852981</v>
      </c>
    </row>
    <row r="25" spans="1:44" s="82" customFormat="1" x14ac:dyDescent="0.25">
      <c r="B25" s="82" t="str">
        <f t="shared" si="9"/>
        <v>Metropolitana</v>
      </c>
      <c r="C25" s="82">
        <f t="shared" si="9"/>
        <v>8</v>
      </c>
      <c r="D25" s="84">
        <f t="shared" si="10"/>
        <v>11.875925093307874</v>
      </c>
      <c r="E25" s="85">
        <v>2.3993156499640946</v>
      </c>
      <c r="F25" s="85">
        <v>0.20828928990320753</v>
      </c>
      <c r="G25" s="85">
        <v>0.80733596274460817</v>
      </c>
      <c r="H25" s="85">
        <v>1.6600376440196938</v>
      </c>
      <c r="I25" s="85">
        <v>0.68694677720752928</v>
      </c>
      <c r="J25" s="85">
        <v>0.83971683956337395</v>
      </c>
      <c r="K25" s="85">
        <v>1.8936090685907501</v>
      </c>
      <c r="L25" s="85">
        <v>0.61227173177753125</v>
      </c>
      <c r="M25" s="85">
        <v>1.0156227539319558</v>
      </c>
      <c r="N25" s="85">
        <v>0.39538244648354193</v>
      </c>
      <c r="O25" s="85">
        <v>0.83959820281724751</v>
      </c>
      <c r="P25" s="85">
        <v>0.51779872630434176</v>
      </c>
    </row>
    <row r="26" spans="1:44" s="82" customFormat="1" x14ac:dyDescent="0.25">
      <c r="B26" s="82" t="str">
        <f t="shared" si="9"/>
        <v>Metropolitana</v>
      </c>
      <c r="C26" s="82">
        <f t="shared" si="9"/>
        <v>9</v>
      </c>
      <c r="D26" s="84">
        <f t="shared" si="10"/>
        <v>14.177590656732361</v>
      </c>
      <c r="E26" s="85">
        <v>2.5668209821186956</v>
      </c>
      <c r="F26" s="85">
        <v>0.26745817220903301</v>
      </c>
      <c r="G26" s="85">
        <v>0.86098198627892319</v>
      </c>
      <c r="H26" s="85">
        <v>2.1144710571374894</v>
      </c>
      <c r="I26" s="85">
        <v>0.84201531133993612</v>
      </c>
      <c r="J26" s="85">
        <v>1.0986182933443671</v>
      </c>
      <c r="K26" s="85">
        <v>2.1272715491977756</v>
      </c>
      <c r="L26" s="85">
        <v>0.69281937791299564</v>
      </c>
      <c r="M26" s="85">
        <v>1.2410312768476484</v>
      </c>
      <c r="N26" s="85">
        <v>0.58855260348760396</v>
      </c>
      <c r="O26" s="85">
        <v>1.1090898087913283</v>
      </c>
      <c r="P26" s="85">
        <v>0.66846023806656585</v>
      </c>
    </row>
    <row r="27" spans="1:44" s="82" customFormat="1" x14ac:dyDescent="0.25">
      <c r="B27" s="82" t="str">
        <f t="shared" si="9"/>
        <v>Metropolitana</v>
      </c>
      <c r="C27" s="82">
        <f t="shared" si="9"/>
        <v>10</v>
      </c>
      <c r="D27" s="84">
        <f t="shared" si="10"/>
        <v>18.530602253762602</v>
      </c>
      <c r="E27" s="85">
        <v>2.5678750274820419</v>
      </c>
      <c r="F27" s="85">
        <v>0.33449518557780084</v>
      </c>
      <c r="G27" s="85">
        <v>1.0915708582533057</v>
      </c>
      <c r="H27" s="85">
        <v>2.6673201747608015</v>
      </c>
      <c r="I27" s="85">
        <v>1.4460468944082308</v>
      </c>
      <c r="J27" s="85">
        <v>1.516907898230897</v>
      </c>
      <c r="K27" s="85">
        <v>2.9898217592988221</v>
      </c>
      <c r="L27" s="85">
        <v>0.79724490732485576</v>
      </c>
      <c r="M27" s="85">
        <v>1.9467940777354655</v>
      </c>
      <c r="N27" s="85">
        <v>0.64255063725586536</v>
      </c>
      <c r="O27" s="85">
        <v>1.5603949775049257</v>
      </c>
      <c r="P27" s="85">
        <v>0.96957985592958906</v>
      </c>
    </row>
    <row r="28" spans="1:44" s="94" customFormat="1" ht="15.75" thickBot="1" x14ac:dyDescent="0.3">
      <c r="D28" s="95"/>
    </row>
    <row r="29" spans="1:44" s="88" customFormat="1" x14ac:dyDescent="0.25">
      <c r="A29" s="89" t="s">
        <v>69</v>
      </c>
      <c r="E29" s="233" t="s">
        <v>70</v>
      </c>
      <c r="F29" s="233"/>
      <c r="G29" s="233"/>
      <c r="H29" s="233"/>
      <c r="I29" s="233"/>
      <c r="J29" s="233"/>
      <c r="K29" s="233"/>
      <c r="L29" s="233"/>
      <c r="M29" s="233"/>
      <c r="N29" s="233"/>
      <c r="Q29" s="233" t="s">
        <v>71</v>
      </c>
      <c r="R29" s="233"/>
      <c r="S29" s="233"/>
      <c r="T29" s="233"/>
      <c r="U29" s="233"/>
      <c r="V29" s="233"/>
      <c r="W29" s="233"/>
      <c r="X29" s="233"/>
      <c r="Y29" s="233"/>
      <c r="Z29" s="233"/>
      <c r="AD29" s="233" t="s">
        <v>72</v>
      </c>
      <c r="AE29" s="233"/>
      <c r="AF29" s="233"/>
      <c r="AG29" s="233"/>
      <c r="AH29" s="233"/>
      <c r="AI29" s="233"/>
      <c r="AJ29" s="233"/>
      <c r="AK29" s="233"/>
      <c r="AL29" s="233"/>
      <c r="AM29" s="233"/>
    </row>
    <row r="30" spans="1:44" s="105" customFormat="1" x14ac:dyDescent="0.25">
      <c r="E30" s="106" cm="1">
        <f t="array" ref="E30:N30">+TRANSPOSE(D3:D12)</f>
        <v>5.5433412486496252</v>
      </c>
      <c r="F30" s="106">
        <v>6.66964444354441</v>
      </c>
      <c r="G30" s="106">
        <v>7.6096910693003306</v>
      </c>
      <c r="H30" s="106">
        <v>7.9122331046053018</v>
      </c>
      <c r="I30" s="106">
        <v>8.1689857899144602</v>
      </c>
      <c r="J30" s="106">
        <v>9.5025946006860131</v>
      </c>
      <c r="K30" s="106">
        <v>10.462094365794533</v>
      </c>
      <c r="L30" s="106">
        <v>11.813602452653903</v>
      </c>
      <c r="M30" s="106">
        <v>14.03660400074746</v>
      </c>
      <c r="N30" s="106">
        <v>18.281208943853635</v>
      </c>
      <c r="AQ30" s="107" t="s">
        <v>73</v>
      </c>
      <c r="AR30" s="107" t="s">
        <v>74</v>
      </c>
    </row>
    <row r="31" spans="1:44" s="96" customFormat="1" ht="15.75" thickBot="1" x14ac:dyDescent="0.3">
      <c r="E31" s="96">
        <v>1</v>
      </c>
      <c r="F31" s="96">
        <f>+E31+1</f>
        <v>2</v>
      </c>
      <c r="G31" s="96">
        <f t="shared" ref="G31:N31" si="11">+F31+1</f>
        <v>3</v>
      </c>
      <c r="H31" s="96">
        <f t="shared" si="11"/>
        <v>4</v>
      </c>
      <c r="I31" s="96">
        <f t="shared" si="11"/>
        <v>5</v>
      </c>
      <c r="J31" s="96">
        <f t="shared" si="11"/>
        <v>6</v>
      </c>
      <c r="K31" s="96">
        <f t="shared" si="11"/>
        <v>7</v>
      </c>
      <c r="L31" s="96">
        <f t="shared" si="11"/>
        <v>8</v>
      </c>
      <c r="M31" s="96">
        <f t="shared" si="11"/>
        <v>9</v>
      </c>
      <c r="N31" s="96">
        <f t="shared" si="11"/>
        <v>10</v>
      </c>
      <c r="O31" s="96" t="s">
        <v>79</v>
      </c>
      <c r="Q31" s="96">
        <f t="shared" ref="Q31:Z31" si="12">+E31</f>
        <v>1</v>
      </c>
      <c r="R31" s="96">
        <f t="shared" si="12"/>
        <v>2</v>
      </c>
      <c r="S31" s="96">
        <f t="shared" si="12"/>
        <v>3</v>
      </c>
      <c r="T31" s="96">
        <f t="shared" si="12"/>
        <v>4</v>
      </c>
      <c r="U31" s="96">
        <f t="shared" si="12"/>
        <v>5</v>
      </c>
      <c r="V31" s="96">
        <f t="shared" si="12"/>
        <v>6</v>
      </c>
      <c r="W31" s="96">
        <f t="shared" si="12"/>
        <v>7</v>
      </c>
      <c r="X31" s="96">
        <f t="shared" si="12"/>
        <v>8</v>
      </c>
      <c r="Y31" s="96">
        <f t="shared" si="12"/>
        <v>9</v>
      </c>
      <c r="Z31" s="96">
        <f t="shared" si="12"/>
        <v>10</v>
      </c>
      <c r="AA31" s="96" t="s">
        <v>79</v>
      </c>
      <c r="AB31" s="96" t="s">
        <v>80</v>
      </c>
      <c r="AD31" s="96">
        <f>+Q31</f>
        <v>1</v>
      </c>
      <c r="AE31" s="96">
        <f>+R31</f>
        <v>2</v>
      </c>
      <c r="AF31" s="96">
        <f t="shared" ref="AF31:AO31" si="13">+S31</f>
        <v>3</v>
      </c>
      <c r="AG31" s="96">
        <f t="shared" si="13"/>
        <v>4</v>
      </c>
      <c r="AH31" s="96">
        <f t="shared" si="13"/>
        <v>5</v>
      </c>
      <c r="AI31" s="96">
        <f t="shared" si="13"/>
        <v>6</v>
      </c>
      <c r="AJ31" s="96">
        <f t="shared" si="13"/>
        <v>7</v>
      </c>
      <c r="AK31" s="96">
        <f t="shared" si="13"/>
        <v>8</v>
      </c>
      <c r="AL31" s="96">
        <f t="shared" si="13"/>
        <v>9</v>
      </c>
      <c r="AM31" s="96">
        <f t="shared" si="13"/>
        <v>10</v>
      </c>
      <c r="AN31" s="96" t="str">
        <f t="shared" si="13"/>
        <v>Total</v>
      </c>
      <c r="AO31" s="96" t="str">
        <f t="shared" si="13"/>
        <v>GBA INDEC</v>
      </c>
      <c r="AQ31" s="96" t="s">
        <v>81</v>
      </c>
      <c r="AR31" s="96" t="s">
        <v>81</v>
      </c>
    </row>
    <row r="32" spans="1:44" x14ac:dyDescent="0.25">
      <c r="B32" s="110">
        <f>+ROW()</f>
        <v>32</v>
      </c>
      <c r="D32" s="37">
        <f>+NAC!A5</f>
        <v>42705</v>
      </c>
      <c r="E32" s="19" cm="1">
        <f t="array" ref="E32">+SUMPRODUCT($E$3:$P$3/100,NAC!$C5:$N5)/D$3*100</f>
        <v>100</v>
      </c>
      <c r="F32" s="19" cm="1">
        <f t="array" ref="F32">+SUMPRODUCT($E$4:$P$4/100,NAC!$C5:$N5)/D$4*100</f>
        <v>100</v>
      </c>
      <c r="G32" s="19" cm="1">
        <f t="array" ref="G32">+SUMPRODUCT($E$5:$P$5/100,NAC!$C5:$N5)/D$5*100</f>
        <v>100</v>
      </c>
      <c r="H32" s="19" cm="1">
        <f t="array" ref="H32">+SUMPRODUCT($E$6:$P$6/100,NAC!$C5:$N5)/D$6*100</f>
        <v>100</v>
      </c>
      <c r="I32" s="19" cm="1">
        <f t="array" ref="I32">+SUMPRODUCT($E$7:$P$7/100,NAC!$C5:$N5)/D$7*100</f>
        <v>100</v>
      </c>
      <c r="J32" s="19" cm="1">
        <f t="array" ref="J32">+SUMPRODUCT($E$8:$P$8/100,NAC!$C5:$N5)/D$8*100</f>
        <v>100</v>
      </c>
      <c r="K32" s="19" cm="1">
        <f t="array" ref="K32">+SUMPRODUCT($E$9:$P$9/100,NAC!$C5:$N5)/D$9*100</f>
        <v>100</v>
      </c>
      <c r="L32" s="19" cm="1">
        <f t="array" ref="L32">+SUMPRODUCT($E$10:$P$10/100,NAC!$C5:$N5)/D$10*100</f>
        <v>100</v>
      </c>
      <c r="M32" s="19" cm="1">
        <f t="array" ref="M32">+SUMPRODUCT($E$11:$P$11/100,NAC!$C5:$N5)/D$11*100</f>
        <v>100</v>
      </c>
      <c r="N32" s="19" cm="1">
        <f t="array" ref="N32">+SUMPRODUCT($E$12:$P$12/100,NAC!$C5:$N5)/D$12*100</f>
        <v>100</v>
      </c>
      <c r="O32" s="19" cm="1">
        <f t="array" ref="O32">+SUMPRODUCT(_xlfn.ANCHORARRAY($E$30)/100,$E32:$N32)/$D$14*100</f>
        <v>100</v>
      </c>
    </row>
    <row r="33" spans="2:44" x14ac:dyDescent="0.25">
      <c r="B33" s="110">
        <f t="shared" ref="B33:B96" si="14">+ROW()</f>
        <v>33</v>
      </c>
      <c r="D33" s="37">
        <f>+NAC!A6</f>
        <v>42736</v>
      </c>
      <c r="E33" s="19" cm="1">
        <f t="array" ref="E33">+SUMPRODUCT($E$3:$P$3/100,NAC!$C6:$N6)/D$3*100</f>
        <v>101.40913314641455</v>
      </c>
      <c r="F33" s="19" cm="1">
        <f t="array" ref="F33">+SUMPRODUCT($E$4:$P$4/100,NAC!$C6:$N6)/D$4*100</f>
        <v>101.42854296764571</v>
      </c>
      <c r="G33" s="19" cm="1">
        <f t="array" ref="G33">+SUMPRODUCT($E$5:$P$5/100,NAC!$C6:$N6)/D$5*100</f>
        <v>101.47809041257325</v>
      </c>
      <c r="H33" s="19" cm="1">
        <f t="array" ref="H33">+SUMPRODUCT($E$6:$P$6/100,NAC!$C6:$N6)/D$6*100</f>
        <v>101.50652105541896</v>
      </c>
      <c r="I33" s="19" cm="1">
        <f t="array" ref="I33">+SUMPRODUCT($E$7:$P$7/100,NAC!$C6:$N6)/D$7*100</f>
        <v>101.54151021266982</v>
      </c>
      <c r="J33" s="19" cm="1">
        <f t="array" ref="J33">+SUMPRODUCT($E$8:$P$8/100,NAC!$C6:$N6)/D$8*100</f>
        <v>101.53242499798863</v>
      </c>
      <c r="K33" s="19" cm="1">
        <f t="array" ref="K33">+SUMPRODUCT($E$9:$P$9/100,NAC!$C6:$N6)/D$9*100</f>
        <v>101.59294648136989</v>
      </c>
      <c r="L33" s="19" cm="1">
        <f t="array" ref="L33">+SUMPRODUCT($E$10:$P$10/100,NAC!$C6:$N6)/D$10*100</f>
        <v>101.60736765673335</v>
      </c>
      <c r="M33" s="19" cm="1">
        <f t="array" ref="M33">+SUMPRODUCT($E$11:$P$11/100,NAC!$C6:$N6)/D$11*100</f>
        <v>101.65369765081127</v>
      </c>
      <c r="N33" s="19" cm="1">
        <f t="array" ref="N33">+SUMPRODUCT($E$12:$P$12/100,NAC!$C6:$N6)/D$12*100</f>
        <v>101.70688210337997</v>
      </c>
      <c r="O33" s="19" cm="1">
        <f t="array" ref="O33">+SUMPRODUCT(_xlfn.ANCHORARRAY($E$30)/100,$E33:$N33)/$D$14*100</f>
        <v>101.57732051580001</v>
      </c>
      <c r="Q33" s="24">
        <f t="shared" ref="Q33:AA48" si="15">+E33/E32-1</f>
        <v>1.409133146414554E-2</v>
      </c>
      <c r="R33" s="24">
        <f t="shared" si="15"/>
        <v>1.4285429676457184E-2</v>
      </c>
      <c r="S33" s="24">
        <f t="shared" si="15"/>
        <v>1.4780904125732519E-2</v>
      </c>
      <c r="T33" s="24">
        <f t="shared" si="15"/>
        <v>1.5065210554189523E-2</v>
      </c>
      <c r="U33" s="24">
        <f t="shared" si="15"/>
        <v>1.5415102126698166E-2</v>
      </c>
      <c r="V33" s="24">
        <f t="shared" si="15"/>
        <v>1.532424997988624E-2</v>
      </c>
      <c r="W33" s="24">
        <f t="shared" si="15"/>
        <v>1.5929464813698946E-2</v>
      </c>
      <c r="X33" s="24">
        <f t="shared" si="15"/>
        <v>1.6073676567333495E-2</v>
      </c>
      <c r="Y33" s="24">
        <f t="shared" si="15"/>
        <v>1.65369765081127E-2</v>
      </c>
      <c r="Z33" s="24">
        <f t="shared" si="15"/>
        <v>1.7068821033799697E-2</v>
      </c>
      <c r="AA33" s="24">
        <f t="shared" si="15"/>
        <v>1.5773205158000181E-2</v>
      </c>
      <c r="AB33" s="24">
        <f>+NAC!Y6</f>
        <v>1.5858999999999845E-2</v>
      </c>
      <c r="AQ33" s="24">
        <f t="shared" ref="AQ33:AQ96" si="16">+Q33-Z33</f>
        <v>-2.977489569654157E-3</v>
      </c>
    </row>
    <row r="34" spans="2:44" x14ac:dyDescent="0.25">
      <c r="B34" s="110">
        <f t="shared" si="14"/>
        <v>34</v>
      </c>
      <c r="D34" s="37">
        <f>+NAC!A7</f>
        <v>42767</v>
      </c>
      <c r="E34" s="19" cm="1">
        <f t="array" ref="E34">+SUMPRODUCT($E$3:$P$3/100,NAC!$C7:$N7)/D$3*100</f>
        <v>103.44888882532499</v>
      </c>
      <c r="F34" s="19" cm="1">
        <f t="array" ref="F34">+SUMPRODUCT($E$4:$P$4/100,NAC!$C7:$N7)/D$4*100</f>
        <v>103.45790138049134</v>
      </c>
      <c r="G34" s="19" cm="1">
        <f t="array" ref="G34">+SUMPRODUCT($E$5:$P$5/100,NAC!$C7:$N7)/D$5*100</f>
        <v>103.59695974539862</v>
      </c>
      <c r="H34" s="19" cm="1">
        <f t="array" ref="H34">+SUMPRODUCT($E$6:$P$6/100,NAC!$C7:$N7)/D$6*100</f>
        <v>103.57209938757038</v>
      </c>
      <c r="I34" s="19" cm="1">
        <f t="array" ref="I34">+SUMPRODUCT($E$7:$P$7/100,NAC!$C7:$N7)/D$7*100</f>
        <v>103.63494990668534</v>
      </c>
      <c r="J34" s="19" cm="1">
        <f t="array" ref="J34">+SUMPRODUCT($E$8:$P$8/100,NAC!$C7:$N7)/D$8*100</f>
        <v>103.62064907909246</v>
      </c>
      <c r="K34" s="19" cm="1">
        <f t="array" ref="K34">+SUMPRODUCT($E$9:$P$9/100,NAC!$C7:$N7)/D$9*100</f>
        <v>103.67398189330778</v>
      </c>
      <c r="L34" s="19" cm="1">
        <f t="array" ref="L34">+SUMPRODUCT($E$10:$P$10/100,NAC!$C7:$N7)/D$10*100</f>
        <v>103.67089232400508</v>
      </c>
      <c r="M34" s="19" cm="1">
        <f t="array" ref="M34">+SUMPRODUCT($E$11:$P$11/100,NAC!$C7:$N7)/D$11*100</f>
        <v>103.77429772963704</v>
      </c>
      <c r="N34" s="19" cm="1">
        <f t="array" ref="N34">+SUMPRODUCT($E$12:$P$12/100,NAC!$C7:$N7)/D$12*100</f>
        <v>103.75826059285247</v>
      </c>
      <c r="O34" s="19" cm="1">
        <f t="array" ref="O34">+SUMPRODUCT(_xlfn.ANCHORARRAY($E$30)/100,$E34:$N34)/$D$14*100</f>
        <v>103.65403667950702</v>
      </c>
      <c r="Q34" s="24">
        <f t="shared" si="15"/>
        <v>2.0114122028490611E-2</v>
      </c>
      <c r="R34" s="24">
        <f t="shared" si="15"/>
        <v>2.0007764614078827E-2</v>
      </c>
      <c r="S34" s="24">
        <f t="shared" si="15"/>
        <v>2.0880067058916874E-2</v>
      </c>
      <c r="T34" s="24">
        <f t="shared" si="15"/>
        <v>2.0349218066725738E-2</v>
      </c>
      <c r="U34" s="24">
        <f t="shared" si="15"/>
        <v>2.0616590098285759E-2</v>
      </c>
      <c r="V34" s="24">
        <f t="shared" si="15"/>
        <v>2.0567065951051511E-2</v>
      </c>
      <c r="W34" s="24">
        <f t="shared" si="15"/>
        <v>2.0484054100345483E-2</v>
      </c>
      <c r="X34" s="24">
        <f t="shared" si="15"/>
        <v>2.0308809438337905E-2</v>
      </c>
      <c r="Y34" s="24">
        <f t="shared" si="15"/>
        <v>2.0861022548438912E-2</v>
      </c>
      <c r="Z34" s="24">
        <f t="shared" si="15"/>
        <v>2.0169515051964515E-2</v>
      </c>
      <c r="AA34" s="24">
        <f t="shared" si="15"/>
        <v>2.0444683450613121E-2</v>
      </c>
      <c r="AB34" s="24">
        <f>+NAC!Y7</f>
        <v>2.0672160211210544E-2</v>
      </c>
      <c r="AQ34" s="24">
        <f t="shared" si="16"/>
        <v>-5.5393023473904179E-5</v>
      </c>
    </row>
    <row r="35" spans="2:44" x14ac:dyDescent="0.25">
      <c r="B35" s="110">
        <f t="shared" si="14"/>
        <v>35</v>
      </c>
      <c r="D35" s="37">
        <f>+NAC!A8</f>
        <v>42795</v>
      </c>
      <c r="E35" s="19" cm="1">
        <f t="array" ref="E35">+SUMPRODUCT($E$3:$P$3/100,NAC!$C8:$N8)/D$3*100</f>
        <v>106.08358209975124</v>
      </c>
      <c r="F35" s="19" cm="1">
        <f t="array" ref="F35">+SUMPRODUCT($E$4:$P$4/100,NAC!$C8:$N8)/D$4*100</f>
        <v>106.08032618643874</v>
      </c>
      <c r="G35" s="19" cm="1">
        <f t="array" ref="G35">+SUMPRODUCT($E$5:$P$5/100,NAC!$C8:$N8)/D$5*100</f>
        <v>106.24212357485116</v>
      </c>
      <c r="H35" s="19" cm="1">
        <f t="array" ref="H35">+SUMPRODUCT($E$6:$P$6/100,NAC!$C8:$N8)/D$6*100</f>
        <v>106.13069678723279</v>
      </c>
      <c r="I35" s="19" cm="1">
        <f t="array" ref="I35">+SUMPRODUCT($E$7:$P$7/100,NAC!$C8:$N8)/D$7*100</f>
        <v>106.20139157940538</v>
      </c>
      <c r="J35" s="19" cm="1">
        <f t="array" ref="J35">+SUMPRODUCT($E$8:$P$8/100,NAC!$C8:$N8)/D$8*100</f>
        <v>106.25551001884955</v>
      </c>
      <c r="K35" s="19" cm="1">
        <f t="array" ref="K35">+SUMPRODUCT($E$9:$P$9/100,NAC!$C8:$N8)/D$9*100</f>
        <v>106.2112940756024</v>
      </c>
      <c r="L35" s="19" cm="1">
        <f t="array" ref="L35">+SUMPRODUCT($E$10:$P$10/100,NAC!$C8:$N8)/D$10*100</f>
        <v>106.17695770954913</v>
      </c>
      <c r="M35" s="19" cm="1">
        <f t="array" ref="M35">+SUMPRODUCT($E$11:$P$11/100,NAC!$C8:$N8)/D$11*100</f>
        <v>106.3070621174901</v>
      </c>
      <c r="N35" s="19" cm="1">
        <f t="array" ref="N35">+SUMPRODUCT($E$12:$P$12/100,NAC!$C8:$N8)/D$12*100</f>
        <v>106.14182129946059</v>
      </c>
      <c r="O35" s="19" cm="1">
        <f t="array" ref="O35">+SUMPRODUCT(_xlfn.ANCHORARRAY($E$30)/100,$E35:$N35)/$D$14*100</f>
        <v>106.19152694072602</v>
      </c>
      <c r="Q35" s="24">
        <f t="shared" si="15"/>
        <v>2.5468550743691143E-2</v>
      </c>
      <c r="R35" s="24">
        <f t="shared" si="15"/>
        <v>2.5347747933749387E-2</v>
      </c>
      <c r="S35" s="24">
        <f t="shared" si="15"/>
        <v>2.5533218696314419E-2</v>
      </c>
      <c r="T35" s="24">
        <f t="shared" si="15"/>
        <v>2.4703539030217492E-2</v>
      </c>
      <c r="U35" s="24">
        <f t="shared" si="15"/>
        <v>2.4764248692462409E-2</v>
      </c>
      <c r="V35" s="24">
        <f t="shared" si="15"/>
        <v>2.5427952470611581E-2</v>
      </c>
      <c r="W35" s="24">
        <f t="shared" si="15"/>
        <v>2.4473953213312472E-2</v>
      </c>
      <c r="X35" s="24">
        <f t="shared" si="15"/>
        <v>2.4173278818820032E-2</v>
      </c>
      <c r="Y35" s="24">
        <f t="shared" si="15"/>
        <v>2.440647099777693E-2</v>
      </c>
      <c r="Z35" s="24">
        <f t="shared" si="15"/>
        <v>2.2972250045335763E-2</v>
      </c>
      <c r="AA35" s="24">
        <f t="shared" si="15"/>
        <v>2.4480380528399515E-2</v>
      </c>
      <c r="AB35" s="24">
        <f>+NAC!Y8</f>
        <v>2.3741897403600554E-2</v>
      </c>
      <c r="AQ35" s="24">
        <f t="shared" si="16"/>
        <v>2.4963006983553804E-3</v>
      </c>
    </row>
    <row r="36" spans="2:44" x14ac:dyDescent="0.25">
      <c r="B36" s="110">
        <f t="shared" si="14"/>
        <v>36</v>
      </c>
      <c r="D36" s="37">
        <f>+NAC!A9</f>
        <v>42826</v>
      </c>
      <c r="E36" s="19" cm="1">
        <f t="array" ref="E36">+SUMPRODUCT($E$3:$P$3/100,NAC!$C9:$N9)/D$3*100</f>
        <v>109.0083516760004</v>
      </c>
      <c r="F36" s="19" cm="1">
        <f t="array" ref="F36">+SUMPRODUCT($E$4:$P$4/100,NAC!$C9:$N9)/D$4*100</f>
        <v>108.99935132180238</v>
      </c>
      <c r="G36" s="19" cm="1">
        <f t="array" ref="G36">+SUMPRODUCT($E$5:$P$5/100,NAC!$C9:$N9)/D$5*100</f>
        <v>109.20107566854283</v>
      </c>
      <c r="H36" s="19" cm="1">
        <f t="array" ref="H36">+SUMPRODUCT($E$6:$P$6/100,NAC!$C9:$N9)/D$6*100</f>
        <v>108.97864178309398</v>
      </c>
      <c r="I36" s="19" cm="1">
        <f t="array" ref="I36">+SUMPRODUCT($E$7:$P$7/100,NAC!$C9:$N9)/D$7*100</f>
        <v>109.09196347867164</v>
      </c>
      <c r="J36" s="19" cm="1">
        <f t="array" ref="J36">+SUMPRODUCT($E$8:$P$8/100,NAC!$C9:$N9)/D$8*100</f>
        <v>109.14818022853345</v>
      </c>
      <c r="K36" s="19" cm="1">
        <f t="array" ref="K36">+SUMPRODUCT($E$9:$P$9/100,NAC!$C9:$N9)/D$9*100</f>
        <v>109.02869227483627</v>
      </c>
      <c r="L36" s="19" cm="1">
        <f t="array" ref="L36">+SUMPRODUCT($E$10:$P$10/100,NAC!$C9:$N9)/D$10*100</f>
        <v>108.96707098361982</v>
      </c>
      <c r="M36" s="19" cm="1">
        <f t="array" ref="M36">+SUMPRODUCT($E$11:$P$11/100,NAC!$C9:$N9)/D$11*100</f>
        <v>109.10267769663137</v>
      </c>
      <c r="N36" s="19" cm="1">
        <f t="array" ref="N36">+SUMPRODUCT($E$12:$P$12/100,NAC!$C9:$N9)/D$12*100</f>
        <v>108.85437249127914</v>
      </c>
      <c r="O36" s="19" cm="1">
        <f t="array" ref="O36">+SUMPRODUCT(_xlfn.ANCHORARRAY($E$30)/100,$E36:$N36)/$D$14*100</f>
        <v>109.02252617485699</v>
      </c>
      <c r="Q36" s="24">
        <f t="shared" si="15"/>
        <v>2.7570426246532387E-2</v>
      </c>
      <c r="R36" s="24">
        <f t="shared" si="15"/>
        <v>2.7517120660369931E-2</v>
      </c>
      <c r="S36" s="24">
        <f t="shared" si="15"/>
        <v>2.7851025507853233E-2</v>
      </c>
      <c r="T36" s="24">
        <f t="shared" si="15"/>
        <v>2.6834319212759361E-2</v>
      </c>
      <c r="U36" s="24">
        <f t="shared" si="15"/>
        <v>2.7217834496123583E-2</v>
      </c>
      <c r="V36" s="24">
        <f t="shared" si="15"/>
        <v>2.7223719590360407E-2</v>
      </c>
      <c r="W36" s="24">
        <f t="shared" si="15"/>
        <v>2.6526352246762253E-2</v>
      </c>
      <c r="X36" s="24">
        <f t="shared" si="15"/>
        <v>2.6277954598239228E-2</v>
      </c>
      <c r="Y36" s="24">
        <f t="shared" si="15"/>
        <v>2.6297552800881308E-2</v>
      </c>
      <c r="Z36" s="24">
        <f t="shared" si="15"/>
        <v>2.5555913386539286E-2</v>
      </c>
      <c r="AA36" s="24">
        <f t="shared" si="15"/>
        <v>2.6659370250049941E-2</v>
      </c>
      <c r="AB36" s="24">
        <f>+NAC!Y9</f>
        <v>2.6558301836310916E-2</v>
      </c>
      <c r="AQ36" s="24">
        <f t="shared" si="16"/>
        <v>2.0145128599931006E-3</v>
      </c>
    </row>
    <row r="37" spans="2:44" x14ac:dyDescent="0.25">
      <c r="B37" s="110">
        <f t="shared" si="14"/>
        <v>37</v>
      </c>
      <c r="D37" s="37">
        <f>+NAC!A10</f>
        <v>42856</v>
      </c>
      <c r="E37" s="19" cm="1">
        <f t="array" ref="E37">+SUMPRODUCT($E$3:$P$3/100,NAC!$C10:$N10)/D$3*100</f>
        <v>110.54857470565243</v>
      </c>
      <c r="F37" s="19" cm="1">
        <f t="array" ref="F37">+SUMPRODUCT($E$4:$P$4/100,NAC!$C10:$N10)/D$4*100</f>
        <v>110.53488505621259</v>
      </c>
      <c r="G37" s="19" cm="1">
        <f t="array" ref="G37">+SUMPRODUCT($E$5:$P$5/100,NAC!$C10:$N10)/D$5*100</f>
        <v>110.7438912459193</v>
      </c>
      <c r="H37" s="19" cm="1">
        <f t="array" ref="H37">+SUMPRODUCT($E$6:$P$6/100,NAC!$C10:$N10)/D$6*100</f>
        <v>110.52131834063968</v>
      </c>
      <c r="I37" s="19" cm="1">
        <f t="array" ref="I37">+SUMPRODUCT($E$7:$P$7/100,NAC!$C10:$N10)/D$7*100</f>
        <v>110.63084830038055</v>
      </c>
      <c r="J37" s="19" cm="1">
        <f t="array" ref="J37">+SUMPRODUCT($E$8:$P$8/100,NAC!$C10:$N10)/D$8*100</f>
        <v>110.70139670422579</v>
      </c>
      <c r="K37" s="19" cm="1">
        <f t="array" ref="K37">+SUMPRODUCT($E$9:$P$9/100,NAC!$C10:$N10)/D$9*100</f>
        <v>110.56579491090434</v>
      </c>
      <c r="L37" s="19" cm="1">
        <f t="array" ref="L37">+SUMPRODUCT($E$10:$P$10/100,NAC!$C10:$N10)/D$10*100</f>
        <v>110.52412518018811</v>
      </c>
      <c r="M37" s="19" cm="1">
        <f t="array" ref="M37">+SUMPRODUCT($E$11:$P$11/100,NAC!$C10:$N10)/D$11*100</f>
        <v>110.67494136745685</v>
      </c>
      <c r="N37" s="19" cm="1">
        <f t="array" ref="N37">+SUMPRODUCT($E$12:$P$12/100,NAC!$C10:$N10)/D$12*100</f>
        <v>110.44434286991414</v>
      </c>
      <c r="O37" s="19" cm="1">
        <f t="array" ref="O37">+SUMPRODUCT(_xlfn.ANCHORARRAY($E$30)/100,$E37:$N37)/$D$14*100</f>
        <v>110.57920699874902</v>
      </c>
      <c r="Q37" s="24">
        <f t="shared" si="15"/>
        <v>1.4129403903197613E-2</v>
      </c>
      <c r="R37" s="24">
        <f t="shared" si="15"/>
        <v>1.4087549290791701E-2</v>
      </c>
      <c r="S37" s="24">
        <f t="shared" si="15"/>
        <v>1.4128208609037518E-2</v>
      </c>
      <c r="T37" s="24">
        <f t="shared" si="15"/>
        <v>1.4155769720604283E-2</v>
      </c>
      <c r="U37" s="24">
        <f t="shared" si="15"/>
        <v>1.4106307858413158E-2</v>
      </c>
      <c r="V37" s="24">
        <f t="shared" si="15"/>
        <v>1.4230346969049013E-2</v>
      </c>
      <c r="W37" s="24">
        <f t="shared" si="15"/>
        <v>1.4098147964513696E-2</v>
      </c>
      <c r="X37" s="24">
        <f t="shared" si="15"/>
        <v>1.4289217673863597E-2</v>
      </c>
      <c r="Y37" s="24">
        <f t="shared" si="15"/>
        <v>1.4410862354792719E-2</v>
      </c>
      <c r="Z37" s="24">
        <f t="shared" si="15"/>
        <v>1.4606398826674472E-2</v>
      </c>
      <c r="AA37" s="24">
        <f t="shared" si="15"/>
        <v>1.4278524617887811E-2</v>
      </c>
      <c r="AB37" s="24">
        <f>+NAC!Y10</f>
        <v>1.4347502493881281E-2</v>
      </c>
      <c r="AQ37" s="24">
        <f t="shared" si="16"/>
        <v>-4.769949234768589E-4</v>
      </c>
    </row>
    <row r="38" spans="2:44" x14ac:dyDescent="0.25">
      <c r="B38" s="110">
        <f t="shared" si="14"/>
        <v>38</v>
      </c>
      <c r="D38" s="37">
        <f>+NAC!A11</f>
        <v>42887</v>
      </c>
      <c r="E38" s="19" cm="1">
        <f t="array" ref="E38">+SUMPRODUCT($E$3:$P$3/100,NAC!$C11:$N11)/D$3*100</f>
        <v>111.79518547042973</v>
      </c>
      <c r="F38" s="19" cm="1">
        <f t="array" ref="F38">+SUMPRODUCT($E$4:$P$4/100,NAC!$C11:$N11)/D$4*100</f>
        <v>111.79308028513233</v>
      </c>
      <c r="G38" s="19" cm="1">
        <f t="array" ref="G38">+SUMPRODUCT($E$5:$P$5/100,NAC!$C11:$N11)/D$5*100</f>
        <v>112.02216988516705</v>
      </c>
      <c r="H38" s="19" cm="1">
        <f t="array" ref="H38">+SUMPRODUCT($E$6:$P$6/100,NAC!$C11:$N11)/D$6*100</f>
        <v>111.79045227354685</v>
      </c>
      <c r="I38" s="19" cm="1">
        <f t="array" ref="I38">+SUMPRODUCT($E$7:$P$7/100,NAC!$C11:$N11)/D$7*100</f>
        <v>111.92394786859514</v>
      </c>
      <c r="J38" s="19" cm="1">
        <f t="array" ref="J38">+SUMPRODUCT($E$8:$P$8/100,NAC!$C11:$N11)/D$8*100</f>
        <v>111.99917478712493</v>
      </c>
      <c r="K38" s="19" cm="1">
        <f t="array" ref="K38">+SUMPRODUCT($E$9:$P$9/100,NAC!$C11:$N11)/D$9*100</f>
        <v>111.86984222720326</v>
      </c>
      <c r="L38" s="19" cm="1">
        <f t="array" ref="L38">+SUMPRODUCT($E$10:$P$10/100,NAC!$C11:$N11)/D$10*100</f>
        <v>111.83842736964549</v>
      </c>
      <c r="M38" s="19" cm="1">
        <f t="array" ref="M38">+SUMPRODUCT($E$11:$P$11/100,NAC!$C11:$N11)/D$11*100</f>
        <v>112.01404648902758</v>
      </c>
      <c r="N38" s="19" cm="1">
        <f t="array" ref="N38">+SUMPRODUCT($E$12:$P$12/100,NAC!$C11:$N11)/D$12*100</f>
        <v>111.81616669030656</v>
      </c>
      <c r="O38" s="19" cm="1">
        <f t="array" ref="O38">+SUMPRODUCT(_xlfn.ANCHORARRAY($E$30)/100,$E38:$N38)/$D$14*100</f>
        <v>111.88932159455398</v>
      </c>
      <c r="Q38" s="24">
        <f t="shared" si="15"/>
        <v>1.1276588306059487E-2</v>
      </c>
      <c r="R38" s="24">
        <f t="shared" si="15"/>
        <v>1.1382788594568094E-2</v>
      </c>
      <c r="S38" s="24">
        <f t="shared" si="15"/>
        <v>1.1542655986407357E-2</v>
      </c>
      <c r="T38" s="24">
        <f t="shared" si="15"/>
        <v>1.1483159556562095E-2</v>
      </c>
      <c r="U38" s="24">
        <f t="shared" si="15"/>
        <v>1.1688417725078004E-2</v>
      </c>
      <c r="V38" s="24">
        <f t="shared" si="15"/>
        <v>1.172323133705877E-2</v>
      </c>
      <c r="W38" s="24">
        <f t="shared" si="15"/>
        <v>1.1794310503983052E-2</v>
      </c>
      <c r="X38" s="24">
        <f t="shared" si="15"/>
        <v>1.189154121161029E-2</v>
      </c>
      <c r="Y38" s="24">
        <f t="shared" si="15"/>
        <v>1.2099442791884574E-2</v>
      </c>
      <c r="Z38" s="24">
        <f t="shared" si="15"/>
        <v>1.2420951447084994E-2</v>
      </c>
      <c r="AA38" s="24">
        <f t="shared" si="15"/>
        <v>1.1847748155942028E-2</v>
      </c>
      <c r="AB38" s="24">
        <f>+NAC!Y11</f>
        <v>1.1920734713892323E-2</v>
      </c>
      <c r="AQ38" s="24">
        <f t="shared" si="16"/>
        <v>-1.1443631410255062E-3</v>
      </c>
    </row>
    <row r="39" spans="2:44" x14ac:dyDescent="0.25">
      <c r="B39" s="110">
        <f t="shared" si="14"/>
        <v>39</v>
      </c>
      <c r="D39" s="37">
        <f>+NAC!A12</f>
        <v>42917</v>
      </c>
      <c r="E39" s="19" cm="1">
        <f t="array" ref="E39">+SUMPRODUCT($E$3:$P$3/100,NAC!$C12:$N12)/D$3*100</f>
        <v>113.46061051224116</v>
      </c>
      <c r="F39" s="19" cm="1">
        <f t="array" ref="F39">+SUMPRODUCT($E$4:$P$4/100,NAC!$C12:$N12)/D$4*100</f>
        <v>113.49564529150369</v>
      </c>
      <c r="G39" s="19" cm="1">
        <f t="array" ref="G39">+SUMPRODUCT($E$5:$P$5/100,NAC!$C12:$N12)/D$5*100</f>
        <v>113.78899920135912</v>
      </c>
      <c r="H39" s="19" cm="1">
        <f t="array" ref="H39">+SUMPRODUCT($E$6:$P$6/100,NAC!$C12:$N12)/D$6*100</f>
        <v>113.6146222324808</v>
      </c>
      <c r="I39" s="19" cm="1">
        <f t="array" ref="I39">+SUMPRODUCT($E$7:$P$7/100,NAC!$C12:$N12)/D$7*100</f>
        <v>113.77092992653547</v>
      </c>
      <c r="J39" s="19" cm="1">
        <f t="array" ref="J39">+SUMPRODUCT($E$8:$P$8/100,NAC!$C12:$N12)/D$8*100</f>
        <v>113.84569136105</v>
      </c>
      <c r="K39" s="19" cm="1">
        <f t="array" ref="K39">+SUMPRODUCT($E$9:$P$9/100,NAC!$C12:$N12)/D$9*100</f>
        <v>113.78972703180857</v>
      </c>
      <c r="L39" s="19" cm="1">
        <f t="array" ref="L39">+SUMPRODUCT($E$10:$P$10/100,NAC!$C12:$N12)/D$10*100</f>
        <v>113.80050953945116</v>
      </c>
      <c r="M39" s="19" cm="1">
        <f t="array" ref="M39">+SUMPRODUCT($E$11:$P$11/100,NAC!$C12:$N12)/D$11*100</f>
        <v>114.05508462308053</v>
      </c>
      <c r="N39" s="19" cm="1">
        <f t="array" ref="N39">+SUMPRODUCT($E$12:$P$12/100,NAC!$C12:$N12)/D$12*100</f>
        <v>113.96841338193464</v>
      </c>
      <c r="O39" s="19" cm="1">
        <f t="array" ref="O39">+SUMPRODUCT(_xlfn.ANCHORARRAY($E$30)/100,$E39:$N39)/$D$14*100</f>
        <v>113.81292824036899</v>
      </c>
      <c r="Q39" s="24">
        <f t="shared" si="15"/>
        <v>1.4897108804850401E-2</v>
      </c>
      <c r="R39" s="24">
        <f t="shared" si="15"/>
        <v>1.5229609936759037E-2</v>
      </c>
      <c r="S39" s="24">
        <f t="shared" si="15"/>
        <v>1.5772139729155699E-2</v>
      </c>
      <c r="T39" s="24">
        <f t="shared" si="15"/>
        <v>1.6317761685678445E-2</v>
      </c>
      <c r="U39" s="24">
        <f t="shared" si="15"/>
        <v>1.6502116777624698E-2</v>
      </c>
      <c r="V39" s="24">
        <f t="shared" si="15"/>
        <v>1.6486876599177691E-2</v>
      </c>
      <c r="W39" s="24">
        <f t="shared" si="15"/>
        <v>1.7161772702835254E-2</v>
      </c>
      <c r="X39" s="24">
        <f t="shared" si="15"/>
        <v>1.7543899855821943E-2</v>
      </c>
      <c r="Y39" s="24">
        <f t="shared" si="15"/>
        <v>1.8221269546341068E-2</v>
      </c>
      <c r="Z39" s="24">
        <f t="shared" si="15"/>
        <v>1.9248081519277038E-2</v>
      </c>
      <c r="AA39" s="24">
        <f t="shared" si="15"/>
        <v>1.7192048520818348E-2</v>
      </c>
      <c r="AB39" s="24">
        <f>+NAC!Y12</f>
        <v>1.7322662871029015E-2</v>
      </c>
      <c r="AQ39" s="24">
        <f t="shared" si="16"/>
        <v>-4.3509727144266375E-3</v>
      </c>
    </row>
    <row r="40" spans="2:44" x14ac:dyDescent="0.25">
      <c r="B40" s="110">
        <f t="shared" si="14"/>
        <v>40</v>
      </c>
      <c r="D40" s="37">
        <f>+NAC!A13</f>
        <v>42948</v>
      </c>
      <c r="E40" s="19" cm="1">
        <f t="array" ref="E40">+SUMPRODUCT($E$3:$P$3/100,NAC!$C13:$N13)/D$3*100</f>
        <v>115.14013016856408</v>
      </c>
      <c r="F40" s="19" cm="1">
        <f t="array" ref="F40">+SUMPRODUCT($E$4:$P$4/100,NAC!$C13:$N13)/D$4*100</f>
        <v>115.14720833216359</v>
      </c>
      <c r="G40" s="19" cm="1">
        <f t="array" ref="G40">+SUMPRODUCT($E$5:$P$5/100,NAC!$C13:$N13)/D$5*100</f>
        <v>115.44135380570249</v>
      </c>
      <c r="H40" s="19" cm="1">
        <f t="array" ref="H40">+SUMPRODUCT($E$6:$P$6/100,NAC!$C13:$N13)/D$6*100</f>
        <v>115.21457857914842</v>
      </c>
      <c r="I40" s="19" cm="1">
        <f t="array" ref="I40">+SUMPRODUCT($E$7:$P$7/100,NAC!$C13:$N13)/D$7*100</f>
        <v>115.40582417211833</v>
      </c>
      <c r="J40" s="19" cm="1">
        <f t="array" ref="J40">+SUMPRODUCT($E$8:$P$8/100,NAC!$C13:$N13)/D$8*100</f>
        <v>115.46583321614487</v>
      </c>
      <c r="K40" s="19" cm="1">
        <f t="array" ref="K40">+SUMPRODUCT($E$9:$P$9/100,NAC!$C13:$N13)/D$9*100</f>
        <v>115.38910115077827</v>
      </c>
      <c r="L40" s="19" cm="1">
        <f t="array" ref="L40">+SUMPRODUCT($E$10:$P$10/100,NAC!$C13:$N13)/D$10*100</f>
        <v>115.37655309829672</v>
      </c>
      <c r="M40" s="19" cm="1">
        <f t="array" ref="M40">+SUMPRODUCT($E$11:$P$11/100,NAC!$C13:$N13)/D$11*100</f>
        <v>115.65207965827736</v>
      </c>
      <c r="N40" s="19" cm="1">
        <f t="array" ref="N40">+SUMPRODUCT($E$12:$P$12/100,NAC!$C13:$N13)/D$12*100</f>
        <v>115.49897711159898</v>
      </c>
      <c r="O40" s="19" cm="1">
        <f t="array" ref="O40">+SUMPRODUCT(_xlfn.ANCHORARRAY($E$30)/100,$E40:$N40)/$D$14*100</f>
        <v>115.41350924859401</v>
      </c>
      <c r="Q40" s="24">
        <f t="shared" si="15"/>
        <v>1.4802667187673313E-2</v>
      </c>
      <c r="R40" s="24">
        <f t="shared" si="15"/>
        <v>1.4551774532124195E-2</v>
      </c>
      <c r="S40" s="24">
        <f t="shared" si="15"/>
        <v>1.4521215723317882E-2</v>
      </c>
      <c r="T40" s="24">
        <f t="shared" si="15"/>
        <v>1.4082310139567733E-2</v>
      </c>
      <c r="U40" s="24">
        <f t="shared" si="15"/>
        <v>1.4370052584069981E-2</v>
      </c>
      <c r="V40" s="24">
        <f t="shared" si="15"/>
        <v>1.4231033565923479E-2</v>
      </c>
      <c r="W40" s="24">
        <f t="shared" si="15"/>
        <v>1.4055522942968413E-2</v>
      </c>
      <c r="X40" s="24">
        <f t="shared" si="15"/>
        <v>1.3849178401957873E-2</v>
      </c>
      <c r="Y40" s="24">
        <f t="shared" si="15"/>
        <v>1.4001962652296029E-2</v>
      </c>
      <c r="Z40" s="24">
        <f t="shared" si="15"/>
        <v>1.3429718675955105E-2</v>
      </c>
      <c r="AA40" s="24">
        <f t="shared" si="15"/>
        <v>1.4063261818944239E-2</v>
      </c>
      <c r="AB40" s="24">
        <f>+NAC!Y13</f>
        <v>1.4032580687119323E-2</v>
      </c>
      <c r="AQ40" s="24">
        <f t="shared" si="16"/>
        <v>1.3729485117182083E-3</v>
      </c>
    </row>
    <row r="41" spans="2:44" x14ac:dyDescent="0.25">
      <c r="B41" s="110">
        <f t="shared" si="14"/>
        <v>41</v>
      </c>
      <c r="D41" s="37">
        <f>+NAC!A14</f>
        <v>42979</v>
      </c>
      <c r="E41" s="19" cm="1">
        <f t="array" ref="E41">+SUMPRODUCT($E$3:$P$3/100,NAC!$C14:$N14)/D$3*100</f>
        <v>117.36587960935876</v>
      </c>
      <c r="F41" s="19" cm="1">
        <f t="array" ref="F41">+SUMPRODUCT($E$4:$P$4/100,NAC!$C14:$N14)/D$4*100</f>
        <v>117.39153098575521</v>
      </c>
      <c r="G41" s="19" cm="1">
        <f t="array" ref="G41">+SUMPRODUCT($E$5:$P$5/100,NAC!$C14:$N14)/D$5*100</f>
        <v>117.66960865649688</v>
      </c>
      <c r="H41" s="19" cm="1">
        <f t="array" ref="H41">+SUMPRODUCT($E$6:$P$6/100,NAC!$C14:$N14)/D$6*100</f>
        <v>117.39702034168636</v>
      </c>
      <c r="I41" s="19" cm="1">
        <f t="array" ref="I41">+SUMPRODUCT($E$7:$P$7/100,NAC!$C14:$N14)/D$7*100</f>
        <v>117.62801926765852</v>
      </c>
      <c r="J41" s="19" cm="1">
        <f t="array" ref="J41">+SUMPRODUCT($E$8:$P$8/100,NAC!$C14:$N14)/D$8*100</f>
        <v>117.70543461587025</v>
      </c>
      <c r="K41" s="19" cm="1">
        <f t="array" ref="K41">+SUMPRODUCT($E$9:$P$9/100,NAC!$C14:$N14)/D$9*100</f>
        <v>117.59248787880398</v>
      </c>
      <c r="L41" s="19" cm="1">
        <f t="array" ref="L41">+SUMPRODUCT($E$10:$P$10/100,NAC!$C14:$N14)/D$10*100</f>
        <v>117.57849762745738</v>
      </c>
      <c r="M41" s="19" cm="1">
        <f t="array" ref="M41">+SUMPRODUCT($E$11:$P$11/100,NAC!$C14:$N14)/D$11*100</f>
        <v>117.86087179986011</v>
      </c>
      <c r="N41" s="19" cm="1">
        <f t="array" ref="N41">+SUMPRODUCT($E$12:$P$12/100,NAC!$C14:$N14)/D$12*100</f>
        <v>117.67817404132398</v>
      </c>
      <c r="O41" s="19" cm="1">
        <f t="array" ref="O41">+SUMPRODUCT(_xlfn.ANCHORARRAY($E$30)/100,$E41:$N41)/$D$14*100</f>
        <v>117.622245031201</v>
      </c>
      <c r="Q41" s="24">
        <f t="shared" si="15"/>
        <v>1.9330787949745964E-2</v>
      </c>
      <c r="R41" s="24">
        <f t="shared" si="15"/>
        <v>1.9490899398250772E-2</v>
      </c>
      <c r="S41" s="24">
        <f t="shared" si="15"/>
        <v>1.9302050585310315E-2</v>
      </c>
      <c r="T41" s="24">
        <f t="shared" si="15"/>
        <v>1.8942409801366189E-2</v>
      </c>
      <c r="U41" s="24">
        <f t="shared" si="15"/>
        <v>1.9255484820471125E-2</v>
      </c>
      <c r="V41" s="24">
        <f t="shared" si="15"/>
        <v>1.9396226029330998E-2</v>
      </c>
      <c r="W41" s="24">
        <f t="shared" si="15"/>
        <v>1.909527594938587E-2</v>
      </c>
      <c r="X41" s="24">
        <f t="shared" si="15"/>
        <v>1.9084852771469762E-2</v>
      </c>
      <c r="Y41" s="24">
        <f t="shared" si="15"/>
        <v>1.909859423288518E-2</v>
      </c>
      <c r="Z41" s="24">
        <f t="shared" si="15"/>
        <v>1.8867672980509509E-2</v>
      </c>
      <c r="AA41" s="24">
        <f t="shared" si="15"/>
        <v>1.9137584473317704E-2</v>
      </c>
      <c r="AB41" s="24">
        <f>+NAC!Y14</f>
        <v>1.8980446673178442E-2</v>
      </c>
      <c r="AQ41" s="24">
        <f t="shared" si="16"/>
        <v>4.6311496923645556E-4</v>
      </c>
    </row>
    <row r="42" spans="2:44" x14ac:dyDescent="0.25">
      <c r="B42" s="110">
        <f t="shared" si="14"/>
        <v>42</v>
      </c>
      <c r="D42" s="37">
        <f>+NAC!A15</f>
        <v>43009</v>
      </c>
      <c r="E42" s="19" cm="1">
        <f t="array" ref="E42">+SUMPRODUCT($E$3:$P$3/100,NAC!$C15:$N15)/D$3*100</f>
        <v>119.20721446239145</v>
      </c>
      <c r="F42" s="19" cm="1">
        <f t="array" ref="F42">+SUMPRODUCT($E$4:$P$4/100,NAC!$C15:$N15)/D$4*100</f>
        <v>119.23382030225123</v>
      </c>
      <c r="G42" s="19" cm="1">
        <f t="array" ref="G42">+SUMPRODUCT($E$5:$P$5/100,NAC!$C15:$N15)/D$5*100</f>
        <v>119.50370721889117</v>
      </c>
      <c r="H42" s="19" cm="1">
        <f t="array" ref="H42">+SUMPRODUCT($E$6:$P$6/100,NAC!$C15:$N15)/D$6*100</f>
        <v>119.22966891828032</v>
      </c>
      <c r="I42" s="19" cm="1">
        <f t="array" ref="I42">+SUMPRODUCT($E$7:$P$7/100,NAC!$C15:$N15)/D$7*100</f>
        <v>119.44663625870029</v>
      </c>
      <c r="J42" s="19" cm="1">
        <f t="array" ref="J42">+SUMPRODUCT($E$8:$P$8/100,NAC!$C15:$N15)/D$8*100</f>
        <v>119.50631648084715</v>
      </c>
      <c r="K42" s="19" cm="1">
        <f t="array" ref="K42">+SUMPRODUCT($E$9:$P$9/100,NAC!$C15:$N15)/D$9*100</f>
        <v>119.37208725019615</v>
      </c>
      <c r="L42" s="19" cm="1">
        <f t="array" ref="L42">+SUMPRODUCT($E$10:$P$10/100,NAC!$C15:$N15)/D$10*100</f>
        <v>119.33692817445851</v>
      </c>
      <c r="M42" s="19" cm="1">
        <f t="array" ref="M42">+SUMPRODUCT($E$11:$P$11/100,NAC!$C15:$N15)/D$11*100</f>
        <v>119.59619327759485</v>
      </c>
      <c r="N42" s="19" cm="1">
        <f t="array" ref="N42">+SUMPRODUCT($E$12:$P$12/100,NAC!$C15:$N15)/D$12*100</f>
        <v>119.36721293534747</v>
      </c>
      <c r="O42" s="19" cm="1">
        <f t="array" ref="O42">+SUMPRODUCT(_xlfn.ANCHORARRAY($E$30)/100,$E42:$N42)/$D$14*100</f>
        <v>119.39773067375199</v>
      </c>
      <c r="Q42" s="24">
        <f t="shared" si="15"/>
        <v>1.5688842951302462E-2</v>
      </c>
      <c r="R42" s="24">
        <f t="shared" si="15"/>
        <v>1.5693545360777161E-2</v>
      </c>
      <c r="S42" s="24">
        <f t="shared" si="15"/>
        <v>1.5586850192970569E-2</v>
      </c>
      <c r="T42" s="24">
        <f t="shared" si="15"/>
        <v>1.5610690725028631E-2</v>
      </c>
      <c r="U42" s="24">
        <f t="shared" si="15"/>
        <v>1.5460746532708125E-2</v>
      </c>
      <c r="V42" s="24">
        <f t="shared" si="15"/>
        <v>1.5299904128080799E-2</v>
      </c>
      <c r="W42" s="24">
        <f t="shared" si="15"/>
        <v>1.5133614429744036E-2</v>
      </c>
      <c r="X42" s="24">
        <f t="shared" si="15"/>
        <v>1.4955375196004317E-2</v>
      </c>
      <c r="Y42" s="24">
        <f t="shared" si="15"/>
        <v>1.4723473967522382E-2</v>
      </c>
      <c r="Z42" s="24">
        <f t="shared" si="15"/>
        <v>1.4353034517941676E-2</v>
      </c>
      <c r="AA42" s="24">
        <f t="shared" si="15"/>
        <v>1.5094811717630607E-2</v>
      </c>
      <c r="AB42" s="24">
        <f>+NAC!Y15</f>
        <v>1.5147326869770827E-2</v>
      </c>
      <c r="AQ42" s="24">
        <f t="shared" si="16"/>
        <v>1.3358084333607856E-3</v>
      </c>
    </row>
    <row r="43" spans="2:44" x14ac:dyDescent="0.25">
      <c r="B43" s="110">
        <f t="shared" si="14"/>
        <v>43</v>
      </c>
      <c r="D43" s="37">
        <f>+NAC!A16</f>
        <v>43040</v>
      </c>
      <c r="E43" s="19" cm="1">
        <f t="array" ref="E43">+SUMPRODUCT($E$3:$P$3/100,NAC!$C16:$N16)/D$3*100</f>
        <v>120.76665101565631</v>
      </c>
      <c r="F43" s="19" cm="1">
        <f t="array" ref="F43">+SUMPRODUCT($E$4:$P$4/100,NAC!$C16:$N16)/D$4*100</f>
        <v>120.81128779420976</v>
      </c>
      <c r="G43" s="19" cm="1">
        <f t="array" ref="G43">+SUMPRODUCT($E$5:$P$5/100,NAC!$C16:$N16)/D$5*100</f>
        <v>121.10830221090994</v>
      </c>
      <c r="H43" s="19" cm="1">
        <f t="array" ref="H43">+SUMPRODUCT($E$6:$P$6/100,NAC!$C16:$N16)/D$6*100</f>
        <v>120.86052011670176</v>
      </c>
      <c r="I43" s="19" cm="1">
        <f t="array" ref="I43">+SUMPRODUCT($E$7:$P$7/100,NAC!$C16:$N16)/D$7*100</f>
        <v>121.07460512558055</v>
      </c>
      <c r="J43" s="19" cm="1">
        <f t="array" ref="J43">+SUMPRODUCT($E$8:$P$8/100,NAC!$C16:$N16)/D$8*100</f>
        <v>121.12177374262943</v>
      </c>
      <c r="K43" s="19" cm="1">
        <f t="array" ref="K43">+SUMPRODUCT($E$9:$P$9/100,NAC!$C16:$N16)/D$9*100</f>
        <v>121.04250324464489</v>
      </c>
      <c r="L43" s="19" cm="1">
        <f t="array" ref="L43">+SUMPRODUCT($E$10:$P$10/100,NAC!$C16:$N16)/D$10*100</f>
        <v>121.00833951603678</v>
      </c>
      <c r="M43" s="19" cm="1">
        <f t="array" ref="M43">+SUMPRODUCT($E$11:$P$11/100,NAC!$C16:$N16)/D$11*100</f>
        <v>121.2567851280745</v>
      </c>
      <c r="N43" s="19" cm="1">
        <f t="array" ref="N43">+SUMPRODUCT($E$12:$P$12/100,NAC!$C16:$N16)/D$12*100</f>
        <v>121.04252537358167</v>
      </c>
      <c r="O43" s="19" cm="1">
        <f t="array" ref="O43">+SUMPRODUCT(_xlfn.ANCHORARRAY($E$30)/100,$E43:$N43)/$D$14*100</f>
        <v>121.038599864506</v>
      </c>
      <c r="Q43" s="24">
        <f t="shared" si="15"/>
        <v>1.3081729661226449E-2</v>
      </c>
      <c r="R43" s="24">
        <f t="shared" si="15"/>
        <v>1.3230033961503018E-2</v>
      </c>
      <c r="S43" s="24">
        <f t="shared" si="15"/>
        <v>1.3427156607616286E-2</v>
      </c>
      <c r="T43" s="24">
        <f t="shared" si="15"/>
        <v>1.3678233054049915E-2</v>
      </c>
      <c r="U43" s="24">
        <f t="shared" si="15"/>
        <v>1.3629256694632774E-2</v>
      </c>
      <c r="V43" s="24">
        <f t="shared" si="15"/>
        <v>1.3517756294004535E-2</v>
      </c>
      <c r="W43" s="24">
        <f t="shared" si="15"/>
        <v>1.3993355003901975E-2</v>
      </c>
      <c r="X43" s="24">
        <f t="shared" si="15"/>
        <v>1.4005818376142898E-2</v>
      </c>
      <c r="Y43" s="24">
        <f t="shared" si="15"/>
        <v>1.3884989187116004E-2</v>
      </c>
      <c r="Z43" s="24">
        <f t="shared" si="15"/>
        <v>1.4034946423199024E-2</v>
      </c>
      <c r="AA43" s="24">
        <f t="shared" si="15"/>
        <v>1.3742884236532138E-2</v>
      </c>
      <c r="AB43" s="24">
        <f>+NAC!Y16</f>
        <v>1.3750829473627713E-2</v>
      </c>
      <c r="AQ43" s="24">
        <f t="shared" si="16"/>
        <v>-9.532167619725751E-4</v>
      </c>
    </row>
    <row r="44" spans="2:44" x14ac:dyDescent="0.25">
      <c r="B44" s="110">
        <f t="shared" si="14"/>
        <v>44</v>
      </c>
      <c r="D44" s="37">
        <f>+NAC!A17</f>
        <v>43070</v>
      </c>
      <c r="E44" s="19" cm="1">
        <f t="array" ref="E44">+SUMPRODUCT($E$3:$P$3/100,NAC!$C17:$N17)/D$3*100</f>
        <v>124.1969338243585</v>
      </c>
      <c r="F44" s="19" cm="1">
        <f t="array" ref="F44">+SUMPRODUCT($E$4:$P$4/100,NAC!$C17:$N17)/D$4*100</f>
        <v>124.25091778385118</v>
      </c>
      <c r="G44" s="19" cm="1">
        <f t="array" ref="G44">+SUMPRODUCT($E$5:$P$5/100,NAC!$C17:$N17)/D$5*100</f>
        <v>124.93330153666911</v>
      </c>
      <c r="H44" s="19" cm="1">
        <f t="array" ref="H44">+SUMPRODUCT($E$6:$P$6/100,NAC!$C17:$N17)/D$6*100</f>
        <v>124.42492290851537</v>
      </c>
      <c r="I44" s="19" cm="1">
        <f t="array" ref="I44">+SUMPRODUCT($E$7:$P$7/100,NAC!$C17:$N17)/D$7*100</f>
        <v>124.79856271764875</v>
      </c>
      <c r="J44" s="19" cm="1">
        <f t="array" ref="J44">+SUMPRODUCT($E$8:$P$8/100,NAC!$C17:$N17)/D$8*100</f>
        <v>124.85897354531097</v>
      </c>
      <c r="K44" s="19" cm="1">
        <f t="array" ref="K44">+SUMPRODUCT($E$9:$P$9/100,NAC!$C17:$N17)/D$9*100</f>
        <v>124.82621455440845</v>
      </c>
      <c r="L44" s="19" cm="1">
        <f t="array" ref="L44">+SUMPRODUCT($E$10:$P$10/100,NAC!$C17:$N17)/D$10*100</f>
        <v>124.80729009703258</v>
      </c>
      <c r="M44" s="19" cm="1">
        <f t="array" ref="M44">+SUMPRODUCT($E$11:$P$11/100,NAC!$C17:$N17)/D$11*100</f>
        <v>125.21790116126421</v>
      </c>
      <c r="N44" s="19" cm="1">
        <f t="array" ref="N44">+SUMPRODUCT($E$12:$P$12/100,NAC!$C17:$N17)/D$12*100</f>
        <v>125.04411978128027</v>
      </c>
      <c r="O44" s="19" cm="1">
        <f t="array" ref="O44">+SUMPRODUCT(_xlfn.ANCHORARRAY($E$30)/100,$E44:$N44)/$D$14*100</f>
        <v>124.82279261218901</v>
      </c>
      <c r="Q44" s="24">
        <f t="shared" si="15"/>
        <v>2.8404222356530173E-2</v>
      </c>
      <c r="R44" s="24">
        <f t="shared" si="15"/>
        <v>2.8471097795931932E-2</v>
      </c>
      <c r="S44" s="24">
        <f t="shared" si="15"/>
        <v>3.1583295743820461E-2</v>
      </c>
      <c r="T44" s="24">
        <f t="shared" si="15"/>
        <v>2.9491870367361006E-2</v>
      </c>
      <c r="U44" s="24">
        <f t="shared" si="15"/>
        <v>3.0757544806408132E-2</v>
      </c>
      <c r="V44" s="24">
        <f t="shared" si="15"/>
        <v>3.0854896582200642E-2</v>
      </c>
      <c r="W44" s="24">
        <f t="shared" si="15"/>
        <v>3.125936103714011E-2</v>
      </c>
      <c r="X44" s="24">
        <f t="shared" si="15"/>
        <v>3.1394122059598573E-2</v>
      </c>
      <c r="Y44" s="24">
        <f t="shared" si="15"/>
        <v>3.2667170162938852E-2</v>
      </c>
      <c r="Z44" s="24">
        <f t="shared" si="15"/>
        <v>3.3059409454224475E-2</v>
      </c>
      <c r="AA44" s="24">
        <f t="shared" si="15"/>
        <v>3.1264346678820942E-2</v>
      </c>
      <c r="AB44" s="24">
        <f>+NAC!Y17</f>
        <v>3.1419739821809234E-2</v>
      </c>
      <c r="AD44" s="24">
        <f t="shared" ref="AD44:AN67" si="17">+E44/E32-1</f>
        <v>0.24196933824358502</v>
      </c>
      <c r="AE44" s="24">
        <f t="shared" si="17"/>
        <v>0.24250917783851178</v>
      </c>
      <c r="AF44" s="24">
        <f t="shared" si="17"/>
        <v>0.24933301536669106</v>
      </c>
      <c r="AG44" s="24">
        <f t="shared" si="17"/>
        <v>0.24424922908515367</v>
      </c>
      <c r="AH44" s="24">
        <f t="shared" si="17"/>
        <v>0.24798562717648753</v>
      </c>
      <c r="AI44" s="24">
        <f t="shared" si="17"/>
        <v>0.24858973545310969</v>
      </c>
      <c r="AJ44" s="24">
        <f t="shared" si="17"/>
        <v>0.24826214554408454</v>
      </c>
      <c r="AK44" s="24">
        <f t="shared" si="17"/>
        <v>0.24807290097032575</v>
      </c>
      <c r="AL44" s="24">
        <f t="shared" si="17"/>
        <v>0.25217901161264211</v>
      </c>
      <c r="AM44" s="24">
        <f t="shared" si="17"/>
        <v>0.25044119781280272</v>
      </c>
      <c r="AN44" s="24">
        <f t="shared" si="17"/>
        <v>0.24822792612189004</v>
      </c>
      <c r="AO44" s="24">
        <f>+NAC!AV17</f>
        <v>0.24795599999999984</v>
      </c>
      <c r="AQ44" s="24">
        <f t="shared" si="16"/>
        <v>-4.6551870976943022E-3</v>
      </c>
      <c r="AR44" s="24">
        <f>+AD44-AM44</f>
        <v>-8.471859569217699E-3</v>
      </c>
    </row>
    <row r="45" spans="2:44" x14ac:dyDescent="0.25">
      <c r="B45" s="110">
        <f t="shared" si="14"/>
        <v>45</v>
      </c>
      <c r="D45" s="37">
        <f>+NAC!A18</f>
        <v>43101</v>
      </c>
      <c r="E45" s="19" cm="1">
        <f t="array" ref="E45">+SUMPRODUCT($E$3:$P$3/100,NAC!$C18:$N18)/D$3*100</f>
        <v>126.3655519432459</v>
      </c>
      <c r="F45" s="19" cm="1">
        <f t="array" ref="F45">+SUMPRODUCT($E$4:$P$4/100,NAC!$C18:$N18)/D$4*100</f>
        <v>126.40393879077298</v>
      </c>
      <c r="G45" s="19" cm="1">
        <f t="array" ref="G45">+SUMPRODUCT($E$5:$P$5/100,NAC!$C18:$N18)/D$5*100</f>
        <v>127.09636776902535</v>
      </c>
      <c r="H45" s="19" cm="1">
        <f t="array" ref="H45">+SUMPRODUCT($E$6:$P$6/100,NAC!$C18:$N18)/D$6*100</f>
        <v>126.61750782758638</v>
      </c>
      <c r="I45" s="19" cm="1">
        <f t="array" ref="I45">+SUMPRODUCT($E$7:$P$7/100,NAC!$C18:$N18)/D$7*100</f>
        <v>126.99136456442818</v>
      </c>
      <c r="J45" s="19" cm="1">
        <f t="array" ref="J45">+SUMPRODUCT($E$8:$P$8/100,NAC!$C18:$N18)/D$8*100</f>
        <v>127.03257550538916</v>
      </c>
      <c r="K45" s="19" cm="1">
        <f t="array" ref="K45">+SUMPRODUCT($E$9:$P$9/100,NAC!$C18:$N18)/D$9*100</f>
        <v>127.03901305515851</v>
      </c>
      <c r="L45" s="19" cm="1">
        <f t="array" ref="L45">+SUMPRODUCT($E$10:$P$10/100,NAC!$C18:$N18)/D$10*100</f>
        <v>127.01338385651091</v>
      </c>
      <c r="M45" s="19" cm="1">
        <f t="array" ref="M45">+SUMPRODUCT($E$11:$P$11/100,NAC!$C18:$N18)/D$11*100</f>
        <v>127.45310392005788</v>
      </c>
      <c r="N45" s="19" cm="1">
        <f t="array" ref="N45">+SUMPRODUCT($E$12:$P$12/100,NAC!$C18:$N18)/D$12*100</f>
        <v>127.30575475351019</v>
      </c>
      <c r="O45" s="19" cm="1">
        <f t="array" ref="O45">+SUMPRODUCT(_xlfn.ANCHORARRAY($E$30)/100,$E45:$N45)/$D$14*100</f>
        <v>127.02969369034001</v>
      </c>
      <c r="Q45" s="24">
        <f t="shared" si="15"/>
        <v>1.7461124458630461E-2</v>
      </c>
      <c r="R45" s="24">
        <f t="shared" si="15"/>
        <v>1.7328008881730916E-2</v>
      </c>
      <c r="S45" s="24">
        <f t="shared" si="15"/>
        <v>1.7313768272755992E-2</v>
      </c>
      <c r="T45" s="24">
        <f t="shared" si="15"/>
        <v>1.7621750271713088E-2</v>
      </c>
      <c r="U45" s="24">
        <f t="shared" si="15"/>
        <v>1.7570729974996091E-2</v>
      </c>
      <c r="V45" s="24">
        <f t="shared" si="15"/>
        <v>1.7408456103392478E-2</v>
      </c>
      <c r="W45" s="24">
        <f t="shared" si="15"/>
        <v>1.7727033609479248E-2</v>
      </c>
      <c r="X45" s="24">
        <f t="shared" si="15"/>
        <v>1.7676000799017322E-2</v>
      </c>
      <c r="Y45" s="24">
        <f t="shared" si="15"/>
        <v>1.7850504904366904E-2</v>
      </c>
      <c r="Z45" s="24">
        <f t="shared" si="15"/>
        <v>1.8086695929291352E-2</v>
      </c>
      <c r="AA45" s="24">
        <f t="shared" si="15"/>
        <v>1.7680273225480603E-2</v>
      </c>
      <c r="AB45" s="24">
        <f>+NAC!Y18</f>
        <v>1.7573536246470178E-2</v>
      </c>
      <c r="AD45" s="24">
        <f t="shared" si="17"/>
        <v>0.24609636255148026</v>
      </c>
      <c r="AE45" s="24">
        <f t="shared" si="17"/>
        <v>0.24623636594182452</v>
      </c>
      <c r="AF45" s="24">
        <f t="shared" si="17"/>
        <v>0.25245131488282291</v>
      </c>
      <c r="AG45" s="24">
        <f t="shared" si="17"/>
        <v>0.24738299087659321</v>
      </c>
      <c r="AH45" s="24">
        <f t="shared" si="17"/>
        <v>0.25063497970884874</v>
      </c>
      <c r="AI45" s="24">
        <f t="shared" si="17"/>
        <v>0.25115277713406026</v>
      </c>
      <c r="AJ45" s="24">
        <f t="shared" si="17"/>
        <v>0.25047079994332977</v>
      </c>
      <c r="AK45" s="24">
        <f t="shared" si="17"/>
        <v>0.25004108250898049</v>
      </c>
      <c r="AL45" s="24">
        <f t="shared" si="17"/>
        <v>0.2537970272155734</v>
      </c>
      <c r="AM45" s="24">
        <f t="shared" si="17"/>
        <v>0.25169263004356224</v>
      </c>
      <c r="AN45" s="24">
        <f t="shared" si="17"/>
        <v>0.25057141737245336</v>
      </c>
      <c r="AO45" s="24">
        <f>+NAC!AV18</f>
        <v>0.25006226257777908</v>
      </c>
      <c r="AQ45" s="24">
        <f t="shared" si="16"/>
        <v>-6.2557147066089058E-4</v>
      </c>
      <c r="AR45" s="24">
        <f t="shared" ref="AR45:AR108" si="18">+AD45-AM45</f>
        <v>-5.5962674920819744E-3</v>
      </c>
    </row>
    <row r="46" spans="2:44" x14ac:dyDescent="0.25">
      <c r="B46" s="110">
        <f t="shared" si="14"/>
        <v>46</v>
      </c>
      <c r="D46" s="37">
        <f>+NAC!A19</f>
        <v>43132</v>
      </c>
      <c r="E46" s="19" cm="1">
        <f t="array" ref="E46">+SUMPRODUCT($E$3:$P$3/100,NAC!$C19:$N19)/D$3*100</f>
        <v>129.28903635755194</v>
      </c>
      <c r="F46" s="19" cm="1">
        <f t="array" ref="F46">+SUMPRODUCT($E$4:$P$4/100,NAC!$C19:$N19)/D$4*100</f>
        <v>129.35333694556499</v>
      </c>
      <c r="G46" s="19" cm="1">
        <f t="array" ref="G46">+SUMPRODUCT($E$5:$P$5/100,NAC!$C19:$N19)/D$5*100</f>
        <v>130.18527347264134</v>
      </c>
      <c r="H46" s="19" cm="1">
        <f t="array" ref="H46">+SUMPRODUCT($E$6:$P$6/100,NAC!$C19:$N19)/D$6*100</f>
        <v>129.67948542778794</v>
      </c>
      <c r="I46" s="19" cm="1">
        <f t="array" ref="I46">+SUMPRODUCT($E$7:$P$7/100,NAC!$C19:$N19)/D$7*100</f>
        <v>130.09122584041117</v>
      </c>
      <c r="J46" s="19" cm="1">
        <f t="array" ref="J46">+SUMPRODUCT($E$8:$P$8/100,NAC!$C19:$N19)/D$8*100</f>
        <v>130.11339383428188</v>
      </c>
      <c r="K46" s="19" cm="1">
        <f t="array" ref="K46">+SUMPRODUCT($E$9:$P$9/100,NAC!$C19:$N19)/D$9*100</f>
        <v>130.18908599144441</v>
      </c>
      <c r="L46" s="19" cm="1">
        <f t="array" ref="L46">+SUMPRODUCT($E$10:$P$10/100,NAC!$C19:$N19)/D$10*100</f>
        <v>130.13358347703706</v>
      </c>
      <c r="M46" s="19" cm="1">
        <f t="array" ref="M46">+SUMPRODUCT($E$11:$P$11/100,NAC!$C19:$N19)/D$11*100</f>
        <v>130.59166148777422</v>
      </c>
      <c r="N46" s="19" cm="1">
        <f t="array" ref="N46">+SUMPRODUCT($E$12:$P$12/100,NAC!$C19:$N19)/D$12*100</f>
        <v>130.40321698516951</v>
      </c>
      <c r="O46" s="19" cm="1">
        <f t="array" ref="O46">+SUMPRODUCT(_xlfn.ANCHORARRAY($E$30)/100,$E46:$N46)/$D$14*100</f>
        <v>130.11675068916801</v>
      </c>
      <c r="Q46" s="24">
        <f t="shared" si="15"/>
        <v>2.3135137459131538E-2</v>
      </c>
      <c r="R46" s="24">
        <f t="shared" si="15"/>
        <v>2.3333119070553021E-2</v>
      </c>
      <c r="S46" s="24">
        <f t="shared" si="15"/>
        <v>2.4303650512102148E-2</v>
      </c>
      <c r="T46" s="24">
        <f t="shared" si="15"/>
        <v>2.4182892656290589E-2</v>
      </c>
      <c r="U46" s="24">
        <f t="shared" si="15"/>
        <v>2.4410016276424029E-2</v>
      </c>
      <c r="V46" s="24">
        <f t="shared" si="15"/>
        <v>2.4252191350414787E-2</v>
      </c>
      <c r="W46" s="24">
        <f t="shared" si="15"/>
        <v>2.4796106806325602E-2</v>
      </c>
      <c r="X46" s="24">
        <f t="shared" si="15"/>
        <v>2.4565912077825436E-2</v>
      </c>
      <c r="Y46" s="24">
        <f t="shared" si="15"/>
        <v>2.4625195237967024E-2</v>
      </c>
      <c r="Z46" s="24">
        <f t="shared" si="15"/>
        <v>2.4330889343193052E-2</v>
      </c>
      <c r="AA46" s="24">
        <f t="shared" si="15"/>
        <v>2.4301853441867749E-2</v>
      </c>
      <c r="AB46" s="24">
        <f>+NAC!Y19</f>
        <v>2.4190341345332378E-2</v>
      </c>
      <c r="AD46" s="24">
        <f t="shared" si="17"/>
        <v>0.24978661274804437</v>
      </c>
      <c r="AE46" s="24">
        <f t="shared" si="17"/>
        <v>0.25029925428157451</v>
      </c>
      <c r="AF46" s="24">
        <f t="shared" si="17"/>
        <v>0.25665148661299075</v>
      </c>
      <c r="AG46" s="24">
        <f t="shared" si="17"/>
        <v>0.25206968087537573</v>
      </c>
      <c r="AH46" s="24">
        <f t="shared" si="17"/>
        <v>0.25528333788502344</v>
      </c>
      <c r="AI46" s="24">
        <f t="shared" si="17"/>
        <v>0.25567051539088315</v>
      </c>
      <c r="AJ46" s="24">
        <f t="shared" si="17"/>
        <v>0.25575466104334321</v>
      </c>
      <c r="AK46" s="24">
        <f t="shared" si="17"/>
        <v>0.25525671246590131</v>
      </c>
      <c r="AL46" s="24">
        <f t="shared" si="17"/>
        <v>0.25842009384640119</v>
      </c>
      <c r="AM46" s="24">
        <f t="shared" si="17"/>
        <v>0.25679841045978868</v>
      </c>
      <c r="AN46" s="24">
        <f t="shared" si="17"/>
        <v>0.25529844140544533</v>
      </c>
      <c r="AO46" s="24">
        <f>+NAC!AV19</f>
        <v>0.25437113435867365</v>
      </c>
      <c r="AQ46" s="24">
        <f t="shared" si="16"/>
        <v>-1.1957518840615133E-3</v>
      </c>
      <c r="AR46" s="24">
        <f t="shared" si="18"/>
        <v>-7.0117977117443164E-3</v>
      </c>
    </row>
    <row r="47" spans="2:44" x14ac:dyDescent="0.25">
      <c r="B47" s="110">
        <f t="shared" si="14"/>
        <v>47</v>
      </c>
      <c r="D47" s="37">
        <f>+NAC!A20</f>
        <v>43160</v>
      </c>
      <c r="E47" s="19" cm="1">
        <f t="array" ref="E47">+SUMPRODUCT($E$3:$P$3/100,NAC!$C20:$N20)/D$3*100</f>
        <v>132.25808996811782</v>
      </c>
      <c r="F47" s="19" cm="1">
        <f t="array" ref="F47">+SUMPRODUCT($E$4:$P$4/100,NAC!$C20:$N20)/D$4*100</f>
        <v>132.34879815775716</v>
      </c>
      <c r="G47" s="19" cm="1">
        <f t="array" ref="G47">+SUMPRODUCT($E$5:$P$5/100,NAC!$C20:$N20)/D$5*100</f>
        <v>133.22148684773967</v>
      </c>
      <c r="H47" s="19" cm="1">
        <f t="array" ref="H47">+SUMPRODUCT($E$6:$P$6/100,NAC!$C20:$N20)/D$6*100</f>
        <v>132.72870711446109</v>
      </c>
      <c r="I47" s="19" cm="1">
        <f t="array" ref="I47">+SUMPRODUCT($E$7:$P$7/100,NAC!$C20:$N20)/D$7*100</f>
        <v>133.09348970848461</v>
      </c>
      <c r="J47" s="19" cm="1">
        <f t="array" ref="J47">+SUMPRODUCT($E$8:$P$8/100,NAC!$C20:$N20)/D$8*100</f>
        <v>133.28416907548529</v>
      </c>
      <c r="K47" s="19" cm="1">
        <f t="array" ref="K47">+SUMPRODUCT($E$9:$P$9/100,NAC!$C20:$N20)/D$9*100</f>
        <v>133.26478389568581</v>
      </c>
      <c r="L47" s="19" cm="1">
        <f t="array" ref="L47">+SUMPRODUCT($E$10:$P$10/100,NAC!$C20:$N20)/D$10*100</f>
        <v>133.24414568419434</v>
      </c>
      <c r="M47" s="19" cm="1">
        <f t="array" ref="M47">+SUMPRODUCT($E$11:$P$11/100,NAC!$C20:$N20)/D$11*100</f>
        <v>133.74699184056334</v>
      </c>
      <c r="N47" s="19" cm="1">
        <f t="array" ref="N47">+SUMPRODUCT($E$12:$P$12/100,NAC!$C20:$N20)/D$12*100</f>
        <v>133.49467275227445</v>
      </c>
      <c r="O47" s="19" cm="1">
        <f t="array" ref="O47">+SUMPRODUCT(_xlfn.ANCHORARRAY($E$30)/100,$E47:$N47)/$D$14*100</f>
        <v>133.19729907082299</v>
      </c>
      <c r="Q47" s="24">
        <f t="shared" si="15"/>
        <v>2.2964465466003503E-2</v>
      </c>
      <c r="R47" s="24">
        <f t="shared" si="15"/>
        <v>2.3157200911273934E-2</v>
      </c>
      <c r="S47" s="24">
        <f t="shared" si="15"/>
        <v>2.3322249084773761E-2</v>
      </c>
      <c r="T47" s="24">
        <f t="shared" si="15"/>
        <v>2.3513523951875337E-2</v>
      </c>
      <c r="U47" s="24">
        <f t="shared" si="15"/>
        <v>2.3078142654727962E-2</v>
      </c>
      <c r="V47" s="24">
        <f t="shared" si="15"/>
        <v>2.4369322386916137E-2</v>
      </c>
      <c r="W47" s="24">
        <f t="shared" si="15"/>
        <v>2.3624852120426754E-2</v>
      </c>
      <c r="X47" s="24">
        <f t="shared" si="15"/>
        <v>2.390283986689834E-2</v>
      </c>
      <c r="Y47" s="24">
        <f t="shared" si="15"/>
        <v>2.4161805714406404E-2</v>
      </c>
      <c r="Z47" s="24">
        <f t="shared" si="15"/>
        <v>2.3706898024276057E-2</v>
      </c>
      <c r="AA47" s="24">
        <f t="shared" si="15"/>
        <v>2.3675263679262981E-2</v>
      </c>
      <c r="AB47" s="24">
        <f>+NAC!Y20</f>
        <v>2.3410625508416993E-2</v>
      </c>
      <c r="AD47" s="24">
        <f t="shared" si="17"/>
        <v>0.24673476658956028</v>
      </c>
      <c r="AE47" s="24">
        <f t="shared" si="17"/>
        <v>0.2476281221567036</v>
      </c>
      <c r="AF47" s="24">
        <f t="shared" si="17"/>
        <v>0.2539422440467376</v>
      </c>
      <c r="AG47" s="24">
        <f t="shared" si="17"/>
        <v>0.25061561953702305</v>
      </c>
      <c r="AH47" s="24">
        <f t="shared" si="17"/>
        <v>0.25321794497365291</v>
      </c>
      <c r="AI47" s="24">
        <f t="shared" si="17"/>
        <v>0.25437418776533005</v>
      </c>
      <c r="AJ47" s="24">
        <f t="shared" si="17"/>
        <v>0.25471387064379836</v>
      </c>
      <c r="AK47" s="24">
        <f t="shared" si="17"/>
        <v>0.25492525458007997</v>
      </c>
      <c r="AL47" s="24">
        <f t="shared" si="17"/>
        <v>0.25811953765354501</v>
      </c>
      <c r="AM47" s="24">
        <f t="shared" si="17"/>
        <v>0.25770098080041959</v>
      </c>
      <c r="AN47" s="24">
        <f t="shared" si="17"/>
        <v>0.25431192966243965</v>
      </c>
      <c r="AO47" s="24">
        <f>+NAC!AV20</f>
        <v>0.25396523331662713</v>
      </c>
      <c r="AQ47" s="24">
        <f t="shared" si="16"/>
        <v>-7.4243255827255439E-4</v>
      </c>
      <c r="AR47" s="24">
        <f t="shared" si="18"/>
        <v>-1.0966214210859304E-2</v>
      </c>
    </row>
    <row r="48" spans="2:44" x14ac:dyDescent="0.25">
      <c r="B48" s="110">
        <f t="shared" si="14"/>
        <v>48</v>
      </c>
      <c r="D48" s="37">
        <f>+NAC!A21</f>
        <v>43191</v>
      </c>
      <c r="E48" s="19" cm="1">
        <f t="array" ref="E48">+SUMPRODUCT($E$3:$P$3/100,NAC!$C21:$N21)/D$3*100</f>
        <v>135.66350234153853</v>
      </c>
      <c r="F48" s="19" cm="1">
        <f t="array" ref="F48">+SUMPRODUCT($E$4:$P$4/100,NAC!$C21:$N21)/D$4*100</f>
        <v>135.79944332725208</v>
      </c>
      <c r="G48" s="19" cm="1">
        <f t="array" ref="G48">+SUMPRODUCT($E$5:$P$5/100,NAC!$C21:$N21)/D$5*100</f>
        <v>136.87447408563224</v>
      </c>
      <c r="H48" s="19" cm="1">
        <f t="array" ref="H48">+SUMPRODUCT($E$6:$P$6/100,NAC!$C21:$N21)/D$6*100</f>
        <v>136.27501292929219</v>
      </c>
      <c r="I48" s="19" cm="1">
        <f t="array" ref="I48">+SUMPRODUCT($E$7:$P$7/100,NAC!$C21:$N21)/D$7*100</f>
        <v>136.70567676261069</v>
      </c>
      <c r="J48" s="19" cm="1">
        <f t="array" ref="J48">+SUMPRODUCT($E$8:$P$8/100,NAC!$C21:$N21)/D$8*100</f>
        <v>136.90114395330443</v>
      </c>
      <c r="K48" s="19" cm="1">
        <f t="array" ref="K48">+SUMPRODUCT($E$9:$P$9/100,NAC!$C21:$N21)/D$9*100</f>
        <v>136.94883495625896</v>
      </c>
      <c r="L48" s="19" cm="1">
        <f t="array" ref="L48">+SUMPRODUCT($E$10:$P$10/100,NAC!$C21:$N21)/D$10*100</f>
        <v>136.92967729935822</v>
      </c>
      <c r="M48" s="19" cm="1">
        <f t="array" ref="M48">+SUMPRODUCT($E$11:$P$11/100,NAC!$C21:$N21)/D$11*100</f>
        <v>137.47720482894118</v>
      </c>
      <c r="N48" s="19" cm="1">
        <f t="array" ref="N48">+SUMPRODUCT($E$12:$P$12/100,NAC!$C21:$N21)/D$12*100</f>
        <v>137.2548500820686</v>
      </c>
      <c r="O48" s="19" cm="1">
        <f t="array" ref="O48">+SUMPRODUCT(_xlfn.ANCHORARRAY($E$30)/100,$E48:$N48)/$D$14*100</f>
        <v>136.84540104718502</v>
      </c>
      <c r="Q48" s="24">
        <f t="shared" si="15"/>
        <v>2.5748234941557202E-2</v>
      </c>
      <c r="R48" s="24">
        <f t="shared" si="15"/>
        <v>2.6072357418628123E-2</v>
      </c>
      <c r="S48" s="24">
        <f t="shared" si="15"/>
        <v>2.7420405854406971E-2</v>
      </c>
      <c r="T48" s="24">
        <f t="shared" si="15"/>
        <v>2.671845369346415E-2</v>
      </c>
      <c r="U48" s="24">
        <f t="shared" si="15"/>
        <v>2.7140223477781555E-2</v>
      </c>
      <c r="V48" s="24">
        <f t="shared" si="15"/>
        <v>2.7137317979381903E-2</v>
      </c>
      <c r="W48" s="24">
        <f t="shared" si="15"/>
        <v>2.7644595615424317E-2</v>
      </c>
      <c r="X48" s="24">
        <f t="shared" si="15"/>
        <v>2.7659989084241277E-2</v>
      </c>
      <c r="Y48" s="24">
        <f t="shared" si="15"/>
        <v>2.7890070176864512E-2</v>
      </c>
      <c r="Z48" s="24">
        <f t="shared" si="15"/>
        <v>2.8167246319797945E-2</v>
      </c>
      <c r="AA48" s="24">
        <f t="shared" si="15"/>
        <v>2.7388708343269563E-2</v>
      </c>
      <c r="AB48" s="24">
        <f>+NAC!Y21</f>
        <v>2.7390323758465174E-2</v>
      </c>
      <c r="AD48" s="24">
        <f t="shared" si="17"/>
        <v>0.24452393101735725</v>
      </c>
      <c r="AE48" s="24">
        <f t="shared" si="17"/>
        <v>0.24587386695840885</v>
      </c>
      <c r="AF48" s="24">
        <f t="shared" si="17"/>
        <v>0.25341690315474796</v>
      </c>
      <c r="AG48" s="24">
        <f t="shared" si="17"/>
        <v>0.25047450307306685</v>
      </c>
      <c r="AH48" s="24">
        <f t="shared" si="17"/>
        <v>0.25312325861050033</v>
      </c>
      <c r="AI48" s="24">
        <f t="shared" si="17"/>
        <v>0.25426868012514814</v>
      </c>
      <c r="AJ48" s="24">
        <f t="shared" si="17"/>
        <v>0.2560806893935994</v>
      </c>
      <c r="AK48" s="24">
        <f t="shared" si="17"/>
        <v>0.25661519634625951</v>
      </c>
      <c r="AL48" s="24">
        <f t="shared" si="17"/>
        <v>0.26007177579277596</v>
      </c>
      <c r="AM48" s="24">
        <f t="shared" si="17"/>
        <v>0.26090341564427977</v>
      </c>
      <c r="AN48" s="24">
        <f t="shared" si="17"/>
        <v>0.25520299197345686</v>
      </c>
      <c r="AO48" s="24">
        <f>+NAC!AV21</f>
        <v>0.25498156776336267</v>
      </c>
      <c r="AQ48" s="24">
        <f t="shared" si="16"/>
        <v>-2.419011378240743E-3</v>
      </c>
      <c r="AR48" s="24">
        <f t="shared" si="18"/>
        <v>-1.6379484626922514E-2</v>
      </c>
    </row>
    <row r="49" spans="2:44" x14ac:dyDescent="0.25">
      <c r="B49" s="110">
        <f t="shared" si="14"/>
        <v>49</v>
      </c>
      <c r="D49" s="37">
        <f>+NAC!A22</f>
        <v>43221</v>
      </c>
      <c r="E49" s="19" cm="1">
        <f t="array" ref="E49">+SUMPRODUCT($E$3:$P$3/100,NAC!$C22:$N22)/D$3*100</f>
        <v>138.73735876062091</v>
      </c>
      <c r="F49" s="19" cm="1">
        <f t="array" ref="F49">+SUMPRODUCT($E$4:$P$4/100,NAC!$C22:$N22)/D$4*100</f>
        <v>138.84388754263074</v>
      </c>
      <c r="G49" s="19" cm="1">
        <f t="array" ref="G49">+SUMPRODUCT($E$5:$P$5/100,NAC!$C22:$N22)/D$5*100</f>
        <v>139.80295118950335</v>
      </c>
      <c r="H49" s="19" cm="1">
        <f t="array" ref="H49">+SUMPRODUCT($E$6:$P$6/100,NAC!$C22:$N22)/D$6*100</f>
        <v>139.22024179533531</v>
      </c>
      <c r="I49" s="19" cm="1">
        <f t="array" ref="I49">+SUMPRODUCT($E$7:$P$7/100,NAC!$C22:$N22)/D$7*100</f>
        <v>139.63917445278389</v>
      </c>
      <c r="J49" s="19" cm="1">
        <f t="array" ref="J49">+SUMPRODUCT($E$8:$P$8/100,NAC!$C22:$N22)/D$8*100</f>
        <v>139.79646619590798</v>
      </c>
      <c r="K49" s="19" cm="1">
        <f t="array" ref="K49">+SUMPRODUCT($E$9:$P$9/100,NAC!$C22:$N22)/D$9*100</f>
        <v>139.81833153266331</v>
      </c>
      <c r="L49" s="19" cm="1">
        <f t="array" ref="L49">+SUMPRODUCT($E$10:$P$10/100,NAC!$C22:$N22)/D$10*100</f>
        <v>139.76983669351165</v>
      </c>
      <c r="M49" s="19" cm="1">
        <f t="array" ref="M49">+SUMPRODUCT($E$11:$P$11/100,NAC!$C22:$N22)/D$11*100</f>
        <v>140.25228185669206</v>
      </c>
      <c r="N49" s="19" cm="1">
        <f t="array" ref="N49">+SUMPRODUCT($E$12:$P$12/100,NAC!$C22:$N22)/D$12*100</f>
        <v>139.97858146393003</v>
      </c>
      <c r="O49" s="19" cm="1">
        <f t="array" ref="O49">+SUMPRODUCT(_xlfn.ANCHORARRAY($E$30)/100,$E49:$N49)/$D$14*100</f>
        <v>139.71269035799298</v>
      </c>
      <c r="Q49" s="24">
        <f t="shared" ref="Q49:AA72" si="19">+E49/E48-1</f>
        <v>2.2657946802403961E-2</v>
      </c>
      <c r="R49" s="24">
        <f t="shared" si="19"/>
        <v>2.2418679640991535E-2</v>
      </c>
      <c r="S49" s="24">
        <f t="shared" si="19"/>
        <v>2.1395348719579266E-2</v>
      </c>
      <c r="T49" s="24">
        <f t="shared" si="19"/>
        <v>2.1612391022639565E-2</v>
      </c>
      <c r="U49" s="24">
        <f t="shared" si="19"/>
        <v>2.1458492139044161E-2</v>
      </c>
      <c r="V49" s="24">
        <f t="shared" si="19"/>
        <v>2.1148999628455512E-2</v>
      </c>
      <c r="W49" s="24">
        <f t="shared" si="19"/>
        <v>2.0953055769483919E-2</v>
      </c>
      <c r="X49" s="24">
        <f t="shared" si="19"/>
        <v>2.0741737292962581E-2</v>
      </c>
      <c r="Y49" s="24">
        <f t="shared" si="19"/>
        <v>2.0185724834919538E-2</v>
      </c>
      <c r="Z49" s="24">
        <f t="shared" si="19"/>
        <v>1.9844336139909213E-2</v>
      </c>
      <c r="AA49" s="24">
        <f t="shared" si="19"/>
        <v>2.0952763402105834E-2</v>
      </c>
      <c r="AB49" s="24">
        <f>+NAC!Y22</f>
        <v>2.0753748413176565E-2</v>
      </c>
      <c r="AD49" s="24">
        <f t="shared" si="17"/>
        <v>0.25499002705393692</v>
      </c>
      <c r="AE49" s="24">
        <f t="shared" si="17"/>
        <v>0.25610921359371375</v>
      </c>
      <c r="AF49" s="24">
        <f t="shared" si="17"/>
        <v>0.26239876183378041</v>
      </c>
      <c r="AG49" s="24">
        <f t="shared" si="17"/>
        <v>0.25966866741710581</v>
      </c>
      <c r="AH49" s="24">
        <f t="shared" si="17"/>
        <v>0.26220829540817658</v>
      </c>
      <c r="AI49" s="24">
        <f t="shared" si="17"/>
        <v>0.26282477329006948</v>
      </c>
      <c r="AJ49" s="24">
        <f t="shared" si="17"/>
        <v>0.26457130476320567</v>
      </c>
      <c r="AK49" s="24">
        <f t="shared" si="17"/>
        <v>0.26460930105209246</v>
      </c>
      <c r="AL49" s="24">
        <f t="shared" si="17"/>
        <v>0.26724514261122723</v>
      </c>
      <c r="AM49" s="24">
        <f t="shared" si="17"/>
        <v>0.26741286902130001</v>
      </c>
      <c r="AN49" s="24">
        <f t="shared" si="17"/>
        <v>0.26346258170917758</v>
      </c>
      <c r="AO49" s="24">
        <f>+NAC!AV22</f>
        <v>0.26290756997415188</v>
      </c>
      <c r="AQ49" s="24">
        <f t="shared" si="16"/>
        <v>2.8136106624947477E-3</v>
      </c>
      <c r="AR49" s="24">
        <f t="shared" si="18"/>
        <v>-1.2422841967363096E-2</v>
      </c>
    </row>
    <row r="50" spans="2:44" x14ac:dyDescent="0.25">
      <c r="B50" s="110">
        <f t="shared" si="14"/>
        <v>50</v>
      </c>
      <c r="D50" s="37">
        <f>+NAC!A23</f>
        <v>43252</v>
      </c>
      <c r="E50" s="19" cm="1">
        <f t="array" ref="E50">+SUMPRODUCT($E$3:$P$3/100,NAC!$C23:$N23)/D$3*100</f>
        <v>144.10072125441474</v>
      </c>
      <c r="F50" s="19" cm="1">
        <f t="array" ref="F50">+SUMPRODUCT($E$4:$P$4/100,NAC!$C23:$N23)/D$4*100</f>
        <v>144.17096625639542</v>
      </c>
      <c r="G50" s="19" cm="1">
        <f t="array" ref="G50">+SUMPRODUCT($E$5:$P$5/100,NAC!$C23:$N23)/D$5*100</f>
        <v>145.05162303013884</v>
      </c>
      <c r="H50" s="19" cm="1">
        <f t="array" ref="H50">+SUMPRODUCT($E$6:$P$6/100,NAC!$C23:$N23)/D$6*100</f>
        <v>144.44182867161089</v>
      </c>
      <c r="I50" s="19" cm="1">
        <f t="array" ref="I50">+SUMPRODUCT($E$7:$P$7/100,NAC!$C23:$N23)/D$7*100</f>
        <v>144.87339170955758</v>
      </c>
      <c r="J50" s="19" cm="1">
        <f t="array" ref="J50">+SUMPRODUCT($E$8:$P$8/100,NAC!$C23:$N23)/D$8*100</f>
        <v>144.97376064831792</v>
      </c>
      <c r="K50" s="19" cm="1">
        <f t="array" ref="K50">+SUMPRODUCT($E$9:$P$9/100,NAC!$C23:$N23)/D$9*100</f>
        <v>145.05137260690921</v>
      </c>
      <c r="L50" s="19" cm="1">
        <f t="array" ref="L50">+SUMPRODUCT($E$10:$P$10/100,NAC!$C23:$N23)/D$10*100</f>
        <v>144.95226023708599</v>
      </c>
      <c r="M50" s="19" cm="1">
        <f t="array" ref="M50">+SUMPRODUCT($E$11:$P$11/100,NAC!$C23:$N23)/D$11*100</f>
        <v>145.35828953752815</v>
      </c>
      <c r="N50" s="19" cm="1">
        <f t="array" ref="N50">+SUMPRODUCT($E$12:$P$12/100,NAC!$C23:$N23)/D$12*100</f>
        <v>145.04740963556989</v>
      </c>
      <c r="O50" s="19" cm="1">
        <f t="array" ref="O50">+SUMPRODUCT(_xlfn.ANCHORARRAY($E$30)/100,$E50:$N50)/$D$14*100</f>
        <v>144.900478414285</v>
      </c>
      <c r="Q50" s="24">
        <f t="shared" si="19"/>
        <v>3.8658386909670384E-2</v>
      </c>
      <c r="R50" s="24">
        <f t="shared" si="19"/>
        <v>3.8367398148003051E-2</v>
      </c>
      <c r="S50" s="24">
        <f t="shared" si="19"/>
        <v>3.7543355100715381E-2</v>
      </c>
      <c r="T50" s="24">
        <f t="shared" si="19"/>
        <v>3.7505946038735694E-2</v>
      </c>
      <c r="U50" s="24">
        <f t="shared" si="19"/>
        <v>3.7483874258677607E-2</v>
      </c>
      <c r="V50" s="24">
        <f t="shared" si="19"/>
        <v>3.7034515916551047E-2</v>
      </c>
      <c r="W50" s="24">
        <f t="shared" si="19"/>
        <v>3.7427431845897807E-2</v>
      </c>
      <c r="X50" s="24">
        <f t="shared" si="19"/>
        <v>3.7078268574774143E-2</v>
      </c>
      <c r="Y50" s="24">
        <f t="shared" si="19"/>
        <v>3.6405879556764331E-2</v>
      </c>
      <c r="Z50" s="24">
        <f t="shared" si="19"/>
        <v>3.6211455485752442E-2</v>
      </c>
      <c r="AA50" s="24">
        <f t="shared" si="19"/>
        <v>3.7131831353322875E-2</v>
      </c>
      <c r="AB50" s="24">
        <f>+NAC!Y23</f>
        <v>3.7366760919353981E-2</v>
      </c>
      <c r="AD50" s="24">
        <f t="shared" si="17"/>
        <v>0.28897072488448039</v>
      </c>
      <c r="AE50" s="24">
        <f t="shared" si="17"/>
        <v>0.28962334599495865</v>
      </c>
      <c r="AF50" s="24">
        <f t="shared" si="17"/>
        <v>0.29484746795058525</v>
      </c>
      <c r="AG50" s="24">
        <f t="shared" si="17"/>
        <v>0.29207661060505785</v>
      </c>
      <c r="AH50" s="24">
        <f t="shared" si="17"/>
        <v>0.29439136546225919</v>
      </c>
      <c r="AI50" s="24">
        <f t="shared" si="17"/>
        <v>0.29441811445367594</v>
      </c>
      <c r="AJ50" s="24">
        <f t="shared" si="17"/>
        <v>0.29660835949259279</v>
      </c>
      <c r="AK50" s="24">
        <f t="shared" si="17"/>
        <v>0.29608635999497301</v>
      </c>
      <c r="AL50" s="24">
        <f t="shared" si="17"/>
        <v>0.29767912233906157</v>
      </c>
      <c r="AM50" s="24">
        <f t="shared" si="17"/>
        <v>0.29719533345569582</v>
      </c>
      <c r="AN50" s="24">
        <f t="shared" si="17"/>
        <v>0.29503402424184322</v>
      </c>
      <c r="AO50" s="24">
        <f>+NAC!AV23</f>
        <v>0.29466497746489195</v>
      </c>
      <c r="AQ50" s="24">
        <f t="shared" si="16"/>
        <v>2.4469314239179418E-3</v>
      </c>
      <c r="AR50" s="24">
        <f t="shared" si="18"/>
        <v>-8.2246085712154304E-3</v>
      </c>
    </row>
    <row r="51" spans="2:44" x14ac:dyDescent="0.25">
      <c r="B51" s="110">
        <f t="shared" si="14"/>
        <v>51</v>
      </c>
      <c r="D51" s="37">
        <f>+NAC!A24</f>
        <v>43282</v>
      </c>
      <c r="E51" s="19" cm="1">
        <f t="array" ref="E51">+SUMPRODUCT($E$3:$P$3/100,NAC!$C24:$N24)/D$3*100</f>
        <v>148.5832475128735</v>
      </c>
      <c r="F51" s="19" cm="1">
        <f t="array" ref="F51">+SUMPRODUCT($E$4:$P$4/100,NAC!$C24:$N24)/D$4*100</f>
        <v>148.6313490946641</v>
      </c>
      <c r="G51" s="19" cm="1">
        <f t="array" ref="G51">+SUMPRODUCT($E$5:$P$5/100,NAC!$C24:$N24)/D$5*100</f>
        <v>149.4661452715153</v>
      </c>
      <c r="H51" s="19" cm="1">
        <f t="array" ref="H51">+SUMPRODUCT($E$6:$P$6/100,NAC!$C24:$N24)/D$6*100</f>
        <v>148.94197425736161</v>
      </c>
      <c r="I51" s="19" cm="1">
        <f t="array" ref="I51">+SUMPRODUCT($E$7:$P$7/100,NAC!$C24:$N24)/D$7*100</f>
        <v>149.31485712883313</v>
      </c>
      <c r="J51" s="19" cm="1">
        <f t="array" ref="J51">+SUMPRODUCT($E$8:$P$8/100,NAC!$C24:$N24)/D$8*100</f>
        <v>149.40016817458505</v>
      </c>
      <c r="K51" s="19" cm="1">
        <f t="array" ref="K51">+SUMPRODUCT($E$9:$P$9/100,NAC!$C24:$N24)/D$9*100</f>
        <v>149.56718280921007</v>
      </c>
      <c r="L51" s="19" cm="1">
        <f t="array" ref="L51">+SUMPRODUCT($E$10:$P$10/100,NAC!$C24:$N24)/D$10*100</f>
        <v>149.44867302936257</v>
      </c>
      <c r="M51" s="19" cm="1">
        <f t="array" ref="M51">+SUMPRODUCT($E$11:$P$11/100,NAC!$C24:$N24)/D$11*100</f>
        <v>149.829493908796</v>
      </c>
      <c r="N51" s="19" cm="1">
        <f t="array" ref="N51">+SUMPRODUCT($E$12:$P$12/100,NAC!$C24:$N24)/D$12*100</f>
        <v>149.594761520877</v>
      </c>
      <c r="O51" s="19" cm="1">
        <f t="array" ref="O51">+SUMPRODUCT(_xlfn.ANCHORARRAY($E$30)/100,$E51:$N51)/$D$14*100</f>
        <v>149.38444437958401</v>
      </c>
      <c r="Q51" s="24">
        <f t="shared" si="19"/>
        <v>3.110689675553191E-2</v>
      </c>
      <c r="R51" s="24">
        <f t="shared" si="19"/>
        <v>3.0938149019104744E-2</v>
      </c>
      <c r="S51" s="24">
        <f t="shared" si="19"/>
        <v>3.0434145783113431E-2</v>
      </c>
      <c r="T51" s="24">
        <f t="shared" si="19"/>
        <v>3.1155418254789735E-2</v>
      </c>
      <c r="U51" s="24">
        <f t="shared" si="19"/>
        <v>3.0657564973558538E-2</v>
      </c>
      <c r="V51" s="24">
        <f t="shared" si="19"/>
        <v>3.0532473645385139E-2</v>
      </c>
      <c r="W51" s="24">
        <f t="shared" si="19"/>
        <v>3.1132488587603646E-2</v>
      </c>
      <c r="X51" s="24">
        <f t="shared" si="19"/>
        <v>3.1019956397521309E-2</v>
      </c>
      <c r="Y51" s="24">
        <f t="shared" si="19"/>
        <v>3.0759885696876488E-2</v>
      </c>
      <c r="Z51" s="24">
        <f t="shared" si="19"/>
        <v>3.1350796934135339E-2</v>
      </c>
      <c r="AA51" s="24">
        <f t="shared" si="19"/>
        <v>3.09451425859264E-2</v>
      </c>
      <c r="AB51" s="24">
        <f>+NAC!Y24</f>
        <v>3.1016129934470893E-2</v>
      </c>
      <c r="AD51" s="24">
        <f t="shared" si="17"/>
        <v>0.3095579764824461</v>
      </c>
      <c r="AE51" s="24">
        <f t="shared" si="17"/>
        <v>0.30957754998367926</v>
      </c>
      <c r="AF51" s="24">
        <f t="shared" si="17"/>
        <v>0.31353774372356069</v>
      </c>
      <c r="AG51" s="24">
        <f t="shared" si="17"/>
        <v>0.31094018824965319</v>
      </c>
      <c r="AH51" s="24">
        <f t="shared" si="17"/>
        <v>0.31241660084214118</v>
      </c>
      <c r="AI51" s="24">
        <f t="shared" si="17"/>
        <v>0.31230410557021115</v>
      </c>
      <c r="AJ51" s="24">
        <f t="shared" si="17"/>
        <v>0.31441727395479502</v>
      </c>
      <c r="AK51" s="24">
        <f t="shared" si="17"/>
        <v>0.31325135216159361</v>
      </c>
      <c r="AL51" s="24">
        <f t="shared" si="17"/>
        <v>0.31365904820411705</v>
      </c>
      <c r="AM51" s="24">
        <f t="shared" si="17"/>
        <v>0.31259843917937324</v>
      </c>
      <c r="AN51" s="24">
        <f t="shared" si="17"/>
        <v>0.31254372143109443</v>
      </c>
      <c r="AO51" s="24">
        <f>+NAC!AV24</f>
        <v>0.31209155496496921</v>
      </c>
      <c r="AQ51" s="24">
        <f t="shared" si="16"/>
        <v>-2.4390017860342894E-4</v>
      </c>
      <c r="AR51" s="24">
        <f t="shared" si="18"/>
        <v>-3.0404626969271487E-3</v>
      </c>
    </row>
    <row r="52" spans="2:44" x14ac:dyDescent="0.25">
      <c r="B52" s="110">
        <f t="shared" si="14"/>
        <v>52</v>
      </c>
      <c r="D52" s="37">
        <f>+NAC!A25</f>
        <v>43313</v>
      </c>
      <c r="E52" s="19" cm="1">
        <f t="array" ref="E52">+SUMPRODUCT($E$3:$P$3/100,NAC!$C25:$N25)/D$3*100</f>
        <v>154.33896144785629</v>
      </c>
      <c r="F52" s="19" cm="1">
        <f t="array" ref="F52">+SUMPRODUCT($E$4:$P$4/100,NAC!$C25:$N25)/D$4*100</f>
        <v>154.37751702089463</v>
      </c>
      <c r="G52" s="19" cm="1">
        <f t="array" ref="G52">+SUMPRODUCT($E$5:$P$5/100,NAC!$C25:$N25)/D$5*100</f>
        <v>155.34818315092994</v>
      </c>
      <c r="H52" s="19" cm="1">
        <f t="array" ref="H52">+SUMPRODUCT($E$6:$P$6/100,NAC!$C25:$N25)/D$6*100</f>
        <v>154.67858420124301</v>
      </c>
      <c r="I52" s="19" cm="1">
        <f t="array" ref="I52">+SUMPRODUCT($E$7:$P$7/100,NAC!$C25:$N25)/D$7*100</f>
        <v>155.16867963439631</v>
      </c>
      <c r="J52" s="19" cm="1">
        <f t="array" ref="J52">+SUMPRODUCT($E$8:$P$8/100,NAC!$C25:$N25)/D$8*100</f>
        <v>155.20157959081368</v>
      </c>
      <c r="K52" s="19" cm="1">
        <f t="array" ref="K52">+SUMPRODUCT($E$9:$P$9/100,NAC!$C25:$N25)/D$9*100</f>
        <v>155.39159522449998</v>
      </c>
      <c r="L52" s="19" cm="1">
        <f t="array" ref="L52">+SUMPRODUCT($E$10:$P$10/100,NAC!$C25:$N25)/D$10*100</f>
        <v>155.19834152990018</v>
      </c>
      <c r="M52" s="19" cm="1">
        <f t="array" ref="M52">+SUMPRODUCT($E$11:$P$11/100,NAC!$C25:$N25)/D$11*100</f>
        <v>155.59440703127896</v>
      </c>
      <c r="N52" s="19" cm="1">
        <f t="array" ref="N52">+SUMPRODUCT($E$12:$P$12/100,NAC!$C25:$N25)/D$12*100</f>
        <v>155.27143664045559</v>
      </c>
      <c r="O52" s="19" cm="1">
        <f t="array" ref="O52">+SUMPRODUCT(_xlfn.ANCHORARRAY($E$30)/100,$E52:$N52)/$D$14*100</f>
        <v>155.15329497968199</v>
      </c>
      <c r="Q52" s="24">
        <f t="shared" si="19"/>
        <v>3.8737300680442566E-2</v>
      </c>
      <c r="R52" s="24">
        <f t="shared" si="19"/>
        <v>3.8660538044169579E-2</v>
      </c>
      <c r="S52" s="24">
        <f t="shared" si="19"/>
        <v>3.9353646732037673E-2</v>
      </c>
      <c r="T52" s="24">
        <f t="shared" si="19"/>
        <v>3.8515737235824021E-2</v>
      </c>
      <c r="U52" s="24">
        <f t="shared" si="19"/>
        <v>3.920455484555263E-2</v>
      </c>
      <c r="V52" s="24">
        <f t="shared" si="19"/>
        <v>3.8831358003889704E-2</v>
      </c>
      <c r="W52" s="24">
        <f t="shared" si="19"/>
        <v>3.8941780582439689E-2</v>
      </c>
      <c r="X52" s="24">
        <f t="shared" si="19"/>
        <v>3.8472529624990148E-2</v>
      </c>
      <c r="Y52" s="24">
        <f t="shared" si="19"/>
        <v>3.8476490656720541E-2</v>
      </c>
      <c r="Z52" s="24">
        <f t="shared" si="19"/>
        <v>3.794701807647427E-2</v>
      </c>
      <c r="AA52" s="24">
        <f t="shared" si="19"/>
        <v>3.8617478707752229E-2</v>
      </c>
      <c r="AB52" s="24">
        <f>+NAC!Y25</f>
        <v>3.8894388753662135E-2</v>
      </c>
      <c r="AD52" s="24">
        <f t="shared" si="17"/>
        <v>0.34044456282883728</v>
      </c>
      <c r="AE52" s="24">
        <f t="shared" si="17"/>
        <v>0.34069700218492405</v>
      </c>
      <c r="AF52" s="24">
        <f t="shared" si="17"/>
        <v>0.34568920087678467</v>
      </c>
      <c r="AG52" s="24">
        <f t="shared" si="17"/>
        <v>0.34252614650657409</v>
      </c>
      <c r="AH52" s="24">
        <f t="shared" si="17"/>
        <v>0.3445480827984464</v>
      </c>
      <c r="AI52" s="24">
        <f t="shared" si="17"/>
        <v>0.34413423666450282</v>
      </c>
      <c r="AJ52" s="24">
        <f t="shared" si="17"/>
        <v>0.34667480442065912</v>
      </c>
      <c r="AK52" s="24">
        <f t="shared" si="17"/>
        <v>0.34514628286456706</v>
      </c>
      <c r="AL52" s="24">
        <f t="shared" si="17"/>
        <v>0.34536627003181497</v>
      </c>
      <c r="AM52" s="24">
        <f t="shared" si="17"/>
        <v>0.3443533486052186</v>
      </c>
      <c r="AN52" s="24">
        <f t="shared" si="17"/>
        <v>0.34432525264863734</v>
      </c>
      <c r="AO52" s="24">
        <f>+NAC!AV25</f>
        <v>0.34426110161125778</v>
      </c>
      <c r="AQ52" s="24">
        <f t="shared" si="16"/>
        <v>7.9028260396829531E-4</v>
      </c>
      <c r="AR52" s="24">
        <f t="shared" si="18"/>
        <v>-3.9087857763813183E-3</v>
      </c>
    </row>
    <row r="53" spans="2:44" x14ac:dyDescent="0.25">
      <c r="B53" s="110">
        <f t="shared" si="14"/>
        <v>53</v>
      </c>
      <c r="D53" s="37">
        <f>+NAC!A26</f>
        <v>43344</v>
      </c>
      <c r="E53" s="19" cm="1">
        <f t="array" ref="E53">+SUMPRODUCT($E$3:$P$3/100,NAC!$C26:$N26)/D$3*100</f>
        <v>164.57979983120535</v>
      </c>
      <c r="F53" s="19" cm="1">
        <f t="array" ref="F53">+SUMPRODUCT($E$4:$P$4/100,NAC!$C26:$N26)/D$4*100</f>
        <v>164.63836744796896</v>
      </c>
      <c r="G53" s="19" cm="1">
        <f t="array" ref="G53">+SUMPRODUCT($E$5:$P$5/100,NAC!$C26:$N26)/D$5*100</f>
        <v>165.47506064268768</v>
      </c>
      <c r="H53" s="19" cm="1">
        <f t="array" ref="H53">+SUMPRODUCT($E$6:$P$6/100,NAC!$C26:$N26)/D$6*100</f>
        <v>164.97419880911926</v>
      </c>
      <c r="I53" s="19" cm="1">
        <f t="array" ref="I53">+SUMPRODUCT($E$7:$P$7/100,NAC!$C26:$N26)/D$7*100</f>
        <v>165.31991217486711</v>
      </c>
      <c r="J53" s="19" cm="1">
        <f t="array" ref="J53">+SUMPRODUCT($E$8:$P$8/100,NAC!$C26:$N26)/D$8*100</f>
        <v>165.31935199438095</v>
      </c>
      <c r="K53" s="19" cm="1">
        <f t="array" ref="K53">+SUMPRODUCT($E$9:$P$9/100,NAC!$C26:$N26)/D$9*100</f>
        <v>165.65976413804623</v>
      </c>
      <c r="L53" s="19" cm="1">
        <f t="array" ref="L53">+SUMPRODUCT($E$10:$P$10/100,NAC!$C26:$N26)/D$10*100</f>
        <v>165.4572635038717</v>
      </c>
      <c r="M53" s="19" cm="1">
        <f t="array" ref="M53">+SUMPRODUCT($E$11:$P$11/100,NAC!$C26:$N26)/D$11*100</f>
        <v>165.65150937310199</v>
      </c>
      <c r="N53" s="19" cm="1">
        <f t="array" ref="N53">+SUMPRODUCT($E$12:$P$12/100,NAC!$C26:$N26)/D$12*100</f>
        <v>165.50268717333461</v>
      </c>
      <c r="O53" s="19" cm="1">
        <f t="array" ref="O53">+SUMPRODUCT(_xlfn.ANCHORARRAY($E$30)/100,$E53:$N53)/$D$14*100</f>
        <v>165.349568290093</v>
      </c>
      <c r="Q53" s="24">
        <f t="shared" si="19"/>
        <v>6.6352904589220829E-2</v>
      </c>
      <c r="R53" s="24">
        <f t="shared" si="19"/>
        <v>6.6465963600681244E-2</v>
      </c>
      <c r="S53" s="24">
        <f t="shared" si="19"/>
        <v>6.5188258313384262E-2</v>
      </c>
      <c r="T53" s="24">
        <f t="shared" si="19"/>
        <v>6.6561345004821248E-2</v>
      </c>
      <c r="U53" s="24">
        <f t="shared" si="19"/>
        <v>6.5420628469539333E-2</v>
      </c>
      <c r="V53" s="24">
        <f t="shared" si="19"/>
        <v>6.5191168996105553E-2</v>
      </c>
      <c r="W53" s="24">
        <f t="shared" si="19"/>
        <v>6.6079306919472947E-2</v>
      </c>
      <c r="X53" s="24">
        <f t="shared" si="19"/>
        <v>6.6102007745972413E-2</v>
      </c>
      <c r="Y53" s="24">
        <f t="shared" si="19"/>
        <v>6.4636657150544341E-2</v>
      </c>
      <c r="Z53" s="24">
        <f t="shared" si="19"/>
        <v>6.589267642683283E-2</v>
      </c>
      <c r="AA53" s="24">
        <f t="shared" si="19"/>
        <v>6.5717413940491909E-2</v>
      </c>
      <c r="AB53" s="24">
        <f>+NAC!Y26</f>
        <v>6.5342861600713009E-2</v>
      </c>
      <c r="AD53" s="24">
        <f t="shared" si="17"/>
        <v>0.40227977994110109</v>
      </c>
      <c r="AE53" s="24">
        <f t="shared" si="17"/>
        <v>0.40247227432400456</v>
      </c>
      <c r="AF53" s="24">
        <f t="shared" si="17"/>
        <v>0.40626847095026286</v>
      </c>
      <c r="AG53" s="24">
        <f t="shared" si="17"/>
        <v>0.40526734263747555</v>
      </c>
      <c r="AH53" s="24">
        <f t="shared" si="17"/>
        <v>0.40544670567551888</v>
      </c>
      <c r="AI53" s="24">
        <f t="shared" si="17"/>
        <v>0.40451757842701097</v>
      </c>
      <c r="AJ53" s="24">
        <f t="shared" si="17"/>
        <v>0.40876145344235337</v>
      </c>
      <c r="AK53" s="24">
        <f t="shared" si="17"/>
        <v>0.40720681793465507</v>
      </c>
      <c r="AL53" s="24">
        <f t="shared" si="17"/>
        <v>0.40548348950273594</v>
      </c>
      <c r="AM53" s="24">
        <f t="shared" si="17"/>
        <v>0.40640087698179705</v>
      </c>
      <c r="AN53" s="24">
        <f t="shared" si="17"/>
        <v>0.40576783112949122</v>
      </c>
      <c r="AO53" s="24">
        <f>+NAC!AV26</f>
        <v>0.40542340474211969</v>
      </c>
      <c r="AQ53" s="24">
        <f t="shared" si="16"/>
        <v>4.6022816238799891E-4</v>
      </c>
      <c r="AR53" s="24">
        <f t="shared" si="18"/>
        <v>-4.1210970406959646E-3</v>
      </c>
    </row>
    <row r="54" spans="2:44" x14ac:dyDescent="0.25">
      <c r="B54" s="110">
        <f t="shared" si="14"/>
        <v>54</v>
      </c>
      <c r="D54" s="37">
        <f>+NAC!A27</f>
        <v>43374</v>
      </c>
      <c r="E54" s="19" cm="1">
        <f t="array" ref="E54">+SUMPRODUCT($E$3:$P$3/100,NAC!$C27:$N27)/D$3*100</f>
        <v>173.66588047444981</v>
      </c>
      <c r="F54" s="19" cm="1">
        <f t="array" ref="F54">+SUMPRODUCT($E$4:$P$4/100,NAC!$C27:$N27)/D$4*100</f>
        <v>173.67952089047088</v>
      </c>
      <c r="G54" s="19" cm="1">
        <f t="array" ref="G54">+SUMPRODUCT($E$5:$P$5/100,NAC!$C27:$N27)/D$5*100</f>
        <v>174.58906478563287</v>
      </c>
      <c r="H54" s="19" cm="1">
        <f t="array" ref="H54">+SUMPRODUCT($E$6:$P$6/100,NAC!$C27:$N27)/D$6*100</f>
        <v>173.91210315930266</v>
      </c>
      <c r="I54" s="19" cm="1">
        <f t="array" ref="I54">+SUMPRODUCT($E$7:$P$7/100,NAC!$C27:$N27)/D$7*100</f>
        <v>174.32902764655756</v>
      </c>
      <c r="J54" s="19" cm="1">
        <f t="array" ref="J54">+SUMPRODUCT($E$8:$P$8/100,NAC!$C27:$N27)/D$8*100</f>
        <v>174.25536199179959</v>
      </c>
      <c r="K54" s="19" cm="1">
        <f t="array" ref="K54">+SUMPRODUCT($E$9:$P$9/100,NAC!$C27:$N27)/D$9*100</f>
        <v>174.67651557885034</v>
      </c>
      <c r="L54" s="19" cm="1">
        <f t="array" ref="L54">+SUMPRODUCT($E$10:$P$10/100,NAC!$C27:$N27)/D$10*100</f>
        <v>174.38151435693362</v>
      </c>
      <c r="M54" s="19" cm="1">
        <f t="array" ref="M54">+SUMPRODUCT($E$11:$P$11/100,NAC!$C27:$N27)/D$11*100</f>
        <v>174.50917163669155</v>
      </c>
      <c r="N54" s="19" cm="1">
        <f t="array" ref="N54">+SUMPRODUCT($E$12:$P$12/100,NAC!$C27:$N27)/D$12*100</f>
        <v>174.26135293814315</v>
      </c>
      <c r="O54" s="19" cm="1">
        <f t="array" ref="O54">+SUMPRODUCT(_xlfn.ANCHORARRAY($E$30)/100,$E54:$N54)/$D$14*100</f>
        <v>174.284216612053</v>
      </c>
      <c r="Q54" s="24">
        <f t="shared" si="19"/>
        <v>5.5207751209827904E-2</v>
      </c>
      <c r="R54" s="24">
        <f t="shared" si="19"/>
        <v>5.4915227736081818E-2</v>
      </c>
      <c r="S54" s="24">
        <f t="shared" si="19"/>
        <v>5.5077811167117074E-2</v>
      </c>
      <c r="T54" s="24">
        <f t="shared" si="19"/>
        <v>5.4177589069699605E-2</v>
      </c>
      <c r="U54" s="24">
        <f t="shared" si="19"/>
        <v>5.4495041481518847E-2</v>
      </c>
      <c r="V54" s="24">
        <f t="shared" si="19"/>
        <v>5.4053018534226727E-2</v>
      </c>
      <c r="W54" s="24">
        <f t="shared" si="19"/>
        <v>5.4429338878512201E-2</v>
      </c>
      <c r="X54" s="24">
        <f t="shared" si="19"/>
        <v>5.3936893818222087E-2</v>
      </c>
      <c r="Y54" s="24">
        <f t="shared" si="19"/>
        <v>5.3471666494985914E-2</v>
      </c>
      <c r="Z54" s="24">
        <f t="shared" si="19"/>
        <v>5.292159247925321E-2</v>
      </c>
      <c r="AA54" s="24">
        <f t="shared" si="19"/>
        <v>5.4034905650826026E-2</v>
      </c>
      <c r="AB54" s="24">
        <f>+NAC!Y27</f>
        <v>5.3916071516107333E-2</v>
      </c>
      <c r="AD54" s="24">
        <f t="shared" si="17"/>
        <v>0.45684035364520215</v>
      </c>
      <c r="AE54" s="24">
        <f t="shared" si="17"/>
        <v>0.45662967478692518</v>
      </c>
      <c r="AF54" s="24">
        <f t="shared" si="17"/>
        <v>0.46095103531678383</v>
      </c>
      <c r="AG54" s="24">
        <f t="shared" si="17"/>
        <v>0.45863110027170761</v>
      </c>
      <c r="AH54" s="24">
        <f t="shared" si="17"/>
        <v>0.45947205469220331</v>
      </c>
      <c r="AI54" s="24">
        <f t="shared" si="17"/>
        <v>0.45812679298610015</v>
      </c>
      <c r="AJ54" s="24">
        <f t="shared" si="17"/>
        <v>0.46329447362966603</v>
      </c>
      <c r="AK54" s="24">
        <f t="shared" si="17"/>
        <v>0.46125358700372709</v>
      </c>
      <c r="AL54" s="24">
        <f t="shared" si="17"/>
        <v>0.45915322933095482</v>
      </c>
      <c r="AM54" s="24">
        <f t="shared" si="17"/>
        <v>0.45987619759982024</v>
      </c>
      <c r="AN54" s="24">
        <f t="shared" si="17"/>
        <v>0.45969454887107886</v>
      </c>
      <c r="AO54" s="24">
        <f>+NAC!AV27</f>
        <v>0.45909689592535741</v>
      </c>
      <c r="AQ54" s="24">
        <f t="shared" si="16"/>
        <v>2.2861587305746944E-3</v>
      </c>
      <c r="AR54" s="24">
        <f t="shared" si="18"/>
        <v>-3.0358439546180893E-3</v>
      </c>
    </row>
    <row r="55" spans="2:44" x14ac:dyDescent="0.25">
      <c r="B55" s="110">
        <f t="shared" si="14"/>
        <v>55</v>
      </c>
      <c r="D55" s="37">
        <f>+NAC!A28</f>
        <v>43405</v>
      </c>
      <c r="E55" s="19" cm="1">
        <f t="array" ref="E55">+SUMPRODUCT($E$3:$P$3/100,NAC!$C28:$N28)/D$3*100</f>
        <v>179.1557506345973</v>
      </c>
      <c r="F55" s="19" cm="1">
        <f t="array" ref="F55">+SUMPRODUCT($E$4:$P$4/100,NAC!$C28:$N28)/D$4*100</f>
        <v>179.18275836325509</v>
      </c>
      <c r="G55" s="19" cm="1">
        <f t="array" ref="G55">+SUMPRODUCT($E$5:$P$5/100,NAC!$C28:$N28)/D$5*100</f>
        <v>180.06053681561932</v>
      </c>
      <c r="H55" s="19" cm="1">
        <f t="array" ref="H55">+SUMPRODUCT($E$6:$P$6/100,NAC!$C28:$N28)/D$6*100</f>
        <v>179.38526202710477</v>
      </c>
      <c r="I55" s="19" cm="1">
        <f t="array" ref="I55">+SUMPRODUCT($E$7:$P$7/100,NAC!$C28:$N28)/D$7*100</f>
        <v>179.86813705186952</v>
      </c>
      <c r="J55" s="19" cm="1">
        <f t="array" ref="J55">+SUMPRODUCT($E$8:$P$8/100,NAC!$C28:$N28)/D$8*100</f>
        <v>179.72976033531782</v>
      </c>
      <c r="K55" s="19" cm="1">
        <f t="array" ref="K55">+SUMPRODUCT($E$9:$P$9/100,NAC!$C28:$N28)/D$9*100</f>
        <v>180.18340391059118</v>
      </c>
      <c r="L55" s="19" cm="1">
        <f t="array" ref="L55">+SUMPRODUCT($E$10:$P$10/100,NAC!$C28:$N28)/D$10*100</f>
        <v>179.89161719995633</v>
      </c>
      <c r="M55" s="19" cm="1">
        <f t="array" ref="M55">+SUMPRODUCT($E$11:$P$11/100,NAC!$C28:$N28)/D$11*100</f>
        <v>180.03663192971783</v>
      </c>
      <c r="N55" s="19" cm="1">
        <f t="array" ref="N55">+SUMPRODUCT($E$12:$P$12/100,NAC!$C28:$N28)/D$12*100</f>
        <v>179.80701953336231</v>
      </c>
      <c r="O55" s="19" cm="1">
        <f t="array" ref="O55">+SUMPRODUCT(_xlfn.ANCHORARRAY($E$30)/100,$E55:$N55)/$D$14*100</f>
        <v>179.79445547694303</v>
      </c>
      <c r="Q55" s="24">
        <f t="shared" si="19"/>
        <v>3.1611679537450588E-2</v>
      </c>
      <c r="R55" s="24">
        <f t="shared" si="19"/>
        <v>3.1686162217448466E-2</v>
      </c>
      <c r="S55" s="24">
        <f t="shared" si="19"/>
        <v>3.1339145075921726E-2</v>
      </c>
      <c r="T55" s="24">
        <f t="shared" si="19"/>
        <v>3.1470833647435859E-2</v>
      </c>
      <c r="U55" s="24">
        <f t="shared" si="19"/>
        <v>3.1773878854772342E-2</v>
      </c>
      <c r="V55" s="24">
        <f t="shared" si="19"/>
        <v>3.1415953465901758E-2</v>
      </c>
      <c r="W55" s="24">
        <f t="shared" si="19"/>
        <v>3.152620896685443E-2</v>
      </c>
      <c r="X55" s="24">
        <f t="shared" si="19"/>
        <v>3.1597975641754816E-2</v>
      </c>
      <c r="Y55" s="24">
        <f t="shared" si="19"/>
        <v>3.1674325430492756E-2</v>
      </c>
      <c r="Z55" s="24">
        <f t="shared" si="19"/>
        <v>3.1823846777935261E-2</v>
      </c>
      <c r="AA55" s="24">
        <f t="shared" si="19"/>
        <v>3.1616396320933049E-2</v>
      </c>
      <c r="AB55" s="24">
        <f>+NAC!Y28</f>
        <v>3.1533649961842602E-2</v>
      </c>
      <c r="AD55" s="24">
        <f t="shared" si="17"/>
        <v>0.48348694882142063</v>
      </c>
      <c r="AE55" s="24">
        <f t="shared" si="17"/>
        <v>0.48316239016072271</v>
      </c>
      <c r="AF55" s="24">
        <f t="shared" si="17"/>
        <v>0.48677285973379547</v>
      </c>
      <c r="AG55" s="24">
        <f t="shared" si="17"/>
        <v>0.48423374195222779</v>
      </c>
      <c r="AH55" s="24">
        <f t="shared" si="17"/>
        <v>0.48559755256114512</v>
      </c>
      <c r="AI55" s="24">
        <f t="shared" si="17"/>
        <v>0.4838765548234456</v>
      </c>
      <c r="AJ55" s="24">
        <f t="shared" si="17"/>
        <v>0.4885961466478741</v>
      </c>
      <c r="AK55" s="24">
        <f t="shared" si="17"/>
        <v>0.48660512093148722</v>
      </c>
      <c r="AL55" s="24">
        <f t="shared" si="17"/>
        <v>0.48475511485446821</v>
      </c>
      <c r="AM55" s="24">
        <f t="shared" si="17"/>
        <v>0.48548635265508411</v>
      </c>
      <c r="AN55" s="24">
        <f t="shared" si="17"/>
        <v>0.48543072770347617</v>
      </c>
      <c r="AO55" s="24">
        <f>+NAC!AV28</f>
        <v>0.48469180289931746</v>
      </c>
      <c r="AQ55" s="24">
        <f t="shared" si="16"/>
        <v>-2.1216724048467306E-4</v>
      </c>
      <c r="AR55" s="24">
        <f t="shared" si="18"/>
        <v>-1.9994038336634823E-3</v>
      </c>
    </row>
    <row r="56" spans="2:44" x14ac:dyDescent="0.25">
      <c r="B56" s="110">
        <f t="shared" si="14"/>
        <v>56</v>
      </c>
      <c r="D56" s="37">
        <f>+NAC!A29</f>
        <v>43435</v>
      </c>
      <c r="E56" s="19" cm="1">
        <f t="array" ref="E56">+SUMPRODUCT($E$3:$P$3/100,NAC!$C29:$N29)/D$3*100</f>
        <v>183.29163822326379</v>
      </c>
      <c r="F56" s="19" cm="1">
        <f t="array" ref="F56">+SUMPRODUCT($E$4:$P$4/100,NAC!$C29:$N29)/D$4*100</f>
        <v>183.42991582638507</v>
      </c>
      <c r="G56" s="19" cm="1">
        <f t="array" ref="G56">+SUMPRODUCT($E$5:$P$5/100,NAC!$C29:$N29)/D$5*100</f>
        <v>184.45849272454558</v>
      </c>
      <c r="H56" s="19" cm="1">
        <f t="array" ref="H56">+SUMPRODUCT($E$6:$P$6/100,NAC!$C29:$N29)/D$6*100</f>
        <v>183.75538378241052</v>
      </c>
      <c r="I56" s="19" cm="1">
        <f t="array" ref="I56">+SUMPRODUCT($E$7:$P$7/100,NAC!$C29:$N29)/D$7*100</f>
        <v>184.42241958990849</v>
      </c>
      <c r="J56" s="19" cm="1">
        <f t="array" ref="J56">+SUMPRODUCT($E$8:$P$8/100,NAC!$C29:$N29)/D$8*100</f>
        <v>184.23146287899391</v>
      </c>
      <c r="K56" s="19" cm="1">
        <f t="array" ref="K56">+SUMPRODUCT($E$9:$P$9/100,NAC!$C29:$N29)/D$9*100</f>
        <v>184.8015846797357</v>
      </c>
      <c r="L56" s="19" cm="1">
        <f t="array" ref="L56">+SUMPRODUCT($E$10:$P$10/100,NAC!$C29:$N29)/D$10*100</f>
        <v>184.5356760258579</v>
      </c>
      <c r="M56" s="19" cm="1">
        <f t="array" ref="M56">+SUMPRODUCT($E$11:$P$11/100,NAC!$C29:$N29)/D$11*100</f>
        <v>184.76498669240343</v>
      </c>
      <c r="N56" s="19" cm="1">
        <f t="array" ref="N56">+SUMPRODUCT($E$12:$P$12/100,NAC!$C29:$N29)/D$12*100</f>
        <v>184.60160376807332</v>
      </c>
      <c r="O56" s="19" cm="1">
        <f t="array" ref="O56">+SUMPRODUCT(_xlfn.ANCHORARRAY($E$30)/100,$E56:$N56)/$D$14*100</f>
        <v>184.35925192811305</v>
      </c>
      <c r="Q56" s="24">
        <f t="shared" si="19"/>
        <v>2.3085430269564666E-2</v>
      </c>
      <c r="R56" s="24">
        <f t="shared" si="19"/>
        <v>2.3702936052138357E-2</v>
      </c>
      <c r="S56" s="24">
        <f t="shared" si="19"/>
        <v>2.4424873915763978E-2</v>
      </c>
      <c r="T56" s="24">
        <f t="shared" si="19"/>
        <v>2.4361654385216092E-2</v>
      </c>
      <c r="U56" s="24">
        <f t="shared" si="19"/>
        <v>2.5320118463925789E-2</v>
      </c>
      <c r="V56" s="24">
        <f t="shared" si="19"/>
        <v>2.5047062519180763E-2</v>
      </c>
      <c r="W56" s="24">
        <f t="shared" si="19"/>
        <v>2.5630444696427723E-2</v>
      </c>
      <c r="X56" s="24">
        <f t="shared" si="19"/>
        <v>2.5815871235064458E-2</v>
      </c>
      <c r="Y56" s="24">
        <f t="shared" si="19"/>
        <v>2.6263292708849528E-2</v>
      </c>
      <c r="Z56" s="24">
        <f t="shared" si="19"/>
        <v>2.6665167172861048E-2</v>
      </c>
      <c r="AA56" s="24">
        <f t="shared" si="19"/>
        <v>2.5388972307632818E-2</v>
      </c>
      <c r="AB56" s="24">
        <f>+NAC!Y29</f>
        <v>2.569823445714392E-2</v>
      </c>
      <c r="AD56" s="24">
        <f t="shared" si="17"/>
        <v>0.47581451956356724</v>
      </c>
      <c r="AE56" s="24">
        <f t="shared" si="17"/>
        <v>0.47628620454524606</v>
      </c>
      <c r="AF56" s="24">
        <f t="shared" si="17"/>
        <v>0.47645576043954363</v>
      </c>
      <c r="AG56" s="24">
        <f t="shared" si="17"/>
        <v>0.47683743326502559</v>
      </c>
      <c r="AH56" s="24">
        <f t="shared" si="17"/>
        <v>0.47776076562000225</v>
      </c>
      <c r="AI56" s="24">
        <f t="shared" si="17"/>
        <v>0.47551639780329302</v>
      </c>
      <c r="AJ56" s="24">
        <f t="shared" si="17"/>
        <v>0.48047095187033451</v>
      </c>
      <c r="AK56" s="24">
        <f t="shared" si="17"/>
        <v>0.47856488096479732</v>
      </c>
      <c r="AL56" s="24">
        <f t="shared" si="17"/>
        <v>0.47554770507174049</v>
      </c>
      <c r="AM56" s="24">
        <f t="shared" si="17"/>
        <v>0.47629176078785185</v>
      </c>
      <c r="AN56" s="24">
        <f t="shared" si="17"/>
        <v>0.47696785234486327</v>
      </c>
      <c r="AO56" s="24">
        <f>+NAC!AV29</f>
        <v>0.4764559006888065</v>
      </c>
      <c r="AQ56" s="24">
        <f t="shared" si="16"/>
        <v>-3.5797369032963822E-3</v>
      </c>
      <c r="AR56" s="24">
        <f t="shared" si="18"/>
        <v>-4.7724122428460802E-4</v>
      </c>
    </row>
    <row r="57" spans="2:44" x14ac:dyDescent="0.25">
      <c r="B57" s="110">
        <f t="shared" si="14"/>
        <v>57</v>
      </c>
      <c r="D57" s="37">
        <f>+NAC!A30</f>
        <v>43466</v>
      </c>
      <c r="E57" s="19" cm="1">
        <f t="array" ref="E57">+SUMPRODUCT($E$3:$P$3/100,NAC!$C30:$N30)/D$3*100</f>
        <v>188.7377919142198</v>
      </c>
      <c r="F57" s="19" cm="1">
        <f t="array" ref="F57">+SUMPRODUCT($E$4:$P$4/100,NAC!$C30:$N30)/D$4*100</f>
        <v>188.8274379917903</v>
      </c>
      <c r="G57" s="19" cm="1">
        <f t="array" ref="G57">+SUMPRODUCT($E$5:$P$5/100,NAC!$C30:$N30)/D$5*100</f>
        <v>189.9122158428471</v>
      </c>
      <c r="H57" s="19" cm="1">
        <f t="array" ref="H57">+SUMPRODUCT($E$6:$P$6/100,NAC!$C30:$N30)/D$6*100</f>
        <v>189.16958715216688</v>
      </c>
      <c r="I57" s="19" cm="1">
        <f t="array" ref="I57">+SUMPRODUCT($E$7:$P$7/100,NAC!$C30:$N30)/D$7*100</f>
        <v>189.88666099901204</v>
      </c>
      <c r="J57" s="19" cm="1">
        <f t="array" ref="J57">+SUMPRODUCT($E$8:$P$8/100,NAC!$C30:$N30)/D$8*100</f>
        <v>189.63255608417956</v>
      </c>
      <c r="K57" s="19" cm="1">
        <f t="array" ref="K57">+SUMPRODUCT($E$9:$P$9/100,NAC!$C30:$N30)/D$9*100</f>
        <v>190.22288108209077</v>
      </c>
      <c r="L57" s="19" cm="1">
        <f t="array" ref="L57">+SUMPRODUCT($E$10:$P$10/100,NAC!$C30:$N30)/D$10*100</f>
        <v>189.91710181327338</v>
      </c>
      <c r="M57" s="19" cm="1">
        <f t="array" ref="M57">+SUMPRODUCT($E$11:$P$11/100,NAC!$C30:$N30)/D$11*100</f>
        <v>190.18145006703571</v>
      </c>
      <c r="N57" s="19" cm="1">
        <f t="array" ref="N57">+SUMPRODUCT($E$12:$P$12/100,NAC!$C30:$N30)/D$12*100</f>
        <v>189.99041931214472</v>
      </c>
      <c r="O57" s="19" cm="1">
        <f t="array" ref="O57">+SUMPRODUCT(_xlfn.ANCHORARRAY($E$30)/100,$E57:$N57)/$D$14*100</f>
        <v>189.77250885446102</v>
      </c>
      <c r="Q57" s="24">
        <f t="shared" si="19"/>
        <v>2.9713050435624222E-2</v>
      </c>
      <c r="R57" s="24">
        <f t="shared" si="19"/>
        <v>2.9425528224708675E-2</v>
      </c>
      <c r="S57" s="24">
        <f t="shared" si="19"/>
        <v>2.9566126437158058E-2</v>
      </c>
      <c r="T57" s="24">
        <f t="shared" si="19"/>
        <v>2.9464189066522595E-2</v>
      </c>
      <c r="U57" s="24">
        <f t="shared" si="19"/>
        <v>2.962894327736354E-2</v>
      </c>
      <c r="V57" s="24">
        <f t="shared" si="19"/>
        <v>2.9316888227355342E-2</v>
      </c>
      <c r="W57" s="24">
        <f t="shared" si="19"/>
        <v>2.9335767935920298E-2</v>
      </c>
      <c r="X57" s="24">
        <f t="shared" si="19"/>
        <v>2.9161980508643826E-2</v>
      </c>
      <c r="Y57" s="24">
        <f t="shared" si="19"/>
        <v>2.9315421019944665E-2</v>
      </c>
      <c r="Z57" s="24">
        <f t="shared" si="19"/>
        <v>2.919159657378545E-2</v>
      </c>
      <c r="AA57" s="24">
        <f t="shared" si="19"/>
        <v>2.9362545517698013E-2</v>
      </c>
      <c r="AB57" s="24">
        <f>+NAC!Y30</f>
        <v>2.9062409093474573E-2</v>
      </c>
      <c r="AD57" s="24">
        <f t="shared" si="17"/>
        <v>0.49358578356059346</v>
      </c>
      <c r="AE57" s="24">
        <f t="shared" si="17"/>
        <v>0.49384140872652926</v>
      </c>
      <c r="AF57" s="24">
        <f t="shared" si="17"/>
        <v>0.49423794854608438</v>
      </c>
      <c r="AG57" s="24">
        <f t="shared" si="17"/>
        <v>0.49402393395514443</v>
      </c>
      <c r="AH57" s="24">
        <f t="shared" si="17"/>
        <v>0.49527223091357819</v>
      </c>
      <c r="AI57" s="24">
        <f t="shared" si="17"/>
        <v>0.49278683306027027</v>
      </c>
      <c r="AJ57" s="24">
        <f t="shared" si="17"/>
        <v>0.4973579887581363</v>
      </c>
      <c r="AK57" s="24">
        <f t="shared" si="17"/>
        <v>0.49525267374834936</v>
      </c>
      <c r="AL57" s="24">
        <f t="shared" si="17"/>
        <v>0.49216805411285058</v>
      </c>
      <c r="AM57" s="24">
        <f t="shared" si="17"/>
        <v>0.49239458718896723</v>
      </c>
      <c r="AN57" s="24">
        <f t="shared" si="17"/>
        <v>0.49392243137316405</v>
      </c>
      <c r="AO57" s="24">
        <f>+NAC!AV30</f>
        <v>0.49312576630834082</v>
      </c>
      <c r="AQ57" s="24">
        <f t="shared" si="16"/>
        <v>5.2145386183877207E-4</v>
      </c>
      <c r="AR57" s="24">
        <f t="shared" si="18"/>
        <v>1.1911963716262353E-3</v>
      </c>
    </row>
    <row r="58" spans="2:44" x14ac:dyDescent="0.25">
      <c r="B58" s="110">
        <f t="shared" si="14"/>
        <v>58</v>
      </c>
      <c r="D58" s="37">
        <f>+NAC!A31</f>
        <v>43497</v>
      </c>
      <c r="E58" s="19" cm="1">
        <f t="array" ref="E58">+SUMPRODUCT($E$3:$P$3/100,NAC!$C31:$N31)/D$3*100</f>
        <v>196.58327571056918</v>
      </c>
      <c r="F58" s="19" cm="1">
        <f t="array" ref="F58">+SUMPRODUCT($E$4:$P$4/100,NAC!$C31:$N31)/D$4*100</f>
        <v>196.43866393703223</v>
      </c>
      <c r="G58" s="19" cm="1">
        <f t="array" ref="G58">+SUMPRODUCT($E$5:$P$5/100,NAC!$C31:$N31)/D$5*100</f>
        <v>197.44611542641576</v>
      </c>
      <c r="H58" s="19" cm="1">
        <f t="array" ref="H58">+SUMPRODUCT($E$6:$P$6/100,NAC!$C31:$N31)/D$6*100</f>
        <v>196.40744640028433</v>
      </c>
      <c r="I58" s="19" cm="1">
        <f t="array" ref="I58">+SUMPRODUCT($E$7:$P$7/100,NAC!$C31:$N31)/D$7*100</f>
        <v>197.20185706210953</v>
      </c>
      <c r="J58" s="19" cm="1">
        <f t="array" ref="J58">+SUMPRODUCT($E$8:$P$8/100,NAC!$C31:$N31)/D$8*100</f>
        <v>196.8569795398852</v>
      </c>
      <c r="K58" s="19" cm="1">
        <f t="array" ref="K58">+SUMPRODUCT($E$9:$P$9/100,NAC!$C31:$N31)/D$9*100</f>
        <v>197.28772303106715</v>
      </c>
      <c r="L58" s="19" cm="1">
        <f t="array" ref="L58">+SUMPRODUCT($E$10:$P$10/100,NAC!$C31:$N31)/D$10*100</f>
        <v>196.85652195578632</v>
      </c>
      <c r="M58" s="19" cm="1">
        <f t="array" ref="M58">+SUMPRODUCT($E$11:$P$11/100,NAC!$C31:$N31)/D$11*100</f>
        <v>197.10205978081007</v>
      </c>
      <c r="N58" s="19" cm="1">
        <f t="array" ref="N58">+SUMPRODUCT($E$12:$P$12/100,NAC!$C31:$N31)/D$12*100</f>
        <v>196.62338952078645</v>
      </c>
      <c r="O58" s="19" cm="1">
        <f t="array" ref="O58">+SUMPRODUCT(_xlfn.ANCHORARRAY($E$30)/100,$E58:$N58)/$D$14*100</f>
        <v>196.88805194288099</v>
      </c>
      <c r="Q58" s="24">
        <f t="shared" si="19"/>
        <v>4.1568165637516419E-2</v>
      </c>
      <c r="R58" s="24">
        <f t="shared" si="19"/>
        <v>4.0307838872297941E-2</v>
      </c>
      <c r="S58" s="24">
        <f t="shared" si="19"/>
        <v>3.9670431678828777E-2</v>
      </c>
      <c r="T58" s="24">
        <f t="shared" si="19"/>
        <v>3.8261220300149779E-2</v>
      </c>
      <c r="U58" s="24">
        <f t="shared" si="19"/>
        <v>3.8524012295605869E-2</v>
      </c>
      <c r="V58" s="24">
        <f t="shared" si="19"/>
        <v>3.8096957636845064E-2</v>
      </c>
      <c r="W58" s="24">
        <f t="shared" si="19"/>
        <v>3.7139811513671406E-2</v>
      </c>
      <c r="X58" s="24">
        <f t="shared" si="19"/>
        <v>3.6539206191845697E-2</v>
      </c>
      <c r="Y58" s="24">
        <f t="shared" si="19"/>
        <v>3.6389509656882701E-2</v>
      </c>
      <c r="Z58" s="24">
        <f t="shared" si="19"/>
        <v>3.491212995190085E-2</v>
      </c>
      <c r="AA58" s="24">
        <f t="shared" si="19"/>
        <v>3.7495120507032853E-2</v>
      </c>
      <c r="AB58" s="24">
        <f>+NAC!Y31</f>
        <v>3.7656221899571962E-2</v>
      </c>
      <c r="AD58" s="24">
        <f t="shared" si="17"/>
        <v>0.52049455428620739</v>
      </c>
      <c r="AE58" s="24">
        <f t="shared" si="17"/>
        <v>0.51862076832001924</v>
      </c>
      <c r="AF58" s="24">
        <f t="shared" si="17"/>
        <v>0.51665476562454193</v>
      </c>
      <c r="AG58" s="24">
        <f t="shared" si="17"/>
        <v>0.51456065508259496</v>
      </c>
      <c r="AH58" s="24">
        <f t="shared" si="17"/>
        <v>0.51587361705720269</v>
      </c>
      <c r="AI58" s="24">
        <f t="shared" si="17"/>
        <v>0.5129647589594879</v>
      </c>
      <c r="AJ58" s="24">
        <f t="shared" si="17"/>
        <v>0.51539371775013643</v>
      </c>
      <c r="AK58" s="24">
        <f t="shared" si="17"/>
        <v>0.51272651298750227</v>
      </c>
      <c r="AL58" s="24">
        <f t="shared" si="17"/>
        <v>0.50930049847985459</v>
      </c>
      <c r="AM58" s="24">
        <f t="shared" si="17"/>
        <v>0.5078108812541644</v>
      </c>
      <c r="AN58" s="24">
        <f t="shared" si="17"/>
        <v>0.51316453031647646</v>
      </c>
      <c r="AO58" s="24">
        <f>+NAC!AV31</f>
        <v>0.51275713013779733</v>
      </c>
      <c r="AQ58" s="24">
        <f t="shared" si="16"/>
        <v>6.6560356856155689E-3</v>
      </c>
      <c r="AR58" s="24">
        <f t="shared" si="18"/>
        <v>1.2683673032042986E-2</v>
      </c>
    </row>
    <row r="59" spans="2:44" x14ac:dyDescent="0.25">
      <c r="B59" s="110">
        <f t="shared" si="14"/>
        <v>59</v>
      </c>
      <c r="D59" s="37">
        <f>+NAC!A32</f>
        <v>43525</v>
      </c>
      <c r="E59" s="19" cm="1">
        <f t="array" ref="E59">+SUMPRODUCT($E$3:$P$3/100,NAC!$C32:$N32)/D$3*100</f>
        <v>206.22576645723535</v>
      </c>
      <c r="F59" s="19" cm="1">
        <f t="array" ref="F59">+SUMPRODUCT($E$4:$P$4/100,NAC!$C32:$N32)/D$4*100</f>
        <v>205.99515616408058</v>
      </c>
      <c r="G59" s="19" cm="1">
        <f t="array" ref="G59">+SUMPRODUCT($E$5:$P$5/100,NAC!$C32:$N32)/D$5*100</f>
        <v>206.96594625708897</v>
      </c>
      <c r="H59" s="19" cm="1">
        <f t="array" ref="H59">+SUMPRODUCT($E$6:$P$6/100,NAC!$C32:$N32)/D$6*100</f>
        <v>205.80592433801576</v>
      </c>
      <c r="I59" s="19" cm="1">
        <f t="array" ref="I59">+SUMPRODUCT($E$7:$P$7/100,NAC!$C32:$N32)/D$7*100</f>
        <v>206.5307021679744</v>
      </c>
      <c r="J59" s="19" cm="1">
        <f t="array" ref="J59">+SUMPRODUCT($E$8:$P$8/100,NAC!$C32:$N32)/D$8*100</f>
        <v>206.35387672222203</v>
      </c>
      <c r="K59" s="19" cm="1">
        <f t="array" ref="K59">+SUMPRODUCT($E$9:$P$9/100,NAC!$C32:$N32)/D$9*100</f>
        <v>206.55930677655769</v>
      </c>
      <c r="L59" s="19" cm="1">
        <f t="array" ref="L59">+SUMPRODUCT($E$10:$P$10/100,NAC!$C32:$N32)/D$10*100</f>
        <v>206.0481982239755</v>
      </c>
      <c r="M59" s="19" cm="1">
        <f t="array" ref="M59">+SUMPRODUCT($E$11:$P$11/100,NAC!$C32:$N32)/D$11*100</f>
        <v>206.28065674552377</v>
      </c>
      <c r="N59" s="19" cm="1">
        <f t="array" ref="N59">+SUMPRODUCT($E$12:$P$12/100,NAC!$C32:$N32)/D$12*100</f>
        <v>205.38474729491699</v>
      </c>
      <c r="O59" s="19" cm="1">
        <f t="array" ref="O59">+SUMPRODUCT(_xlfn.ANCHORARRAY($E$30)/100,$E59:$N59)/$D$14*100</f>
        <v>206.13845039351003</v>
      </c>
      <c r="Q59" s="24">
        <f t="shared" si="19"/>
        <v>4.9050412410783562E-2</v>
      </c>
      <c r="R59" s="24">
        <f t="shared" si="19"/>
        <v>4.864873358185573E-2</v>
      </c>
      <c r="S59" s="24">
        <f t="shared" si="19"/>
        <v>4.8214829702340145E-2</v>
      </c>
      <c r="T59" s="24">
        <f t="shared" si="19"/>
        <v>4.785194303976148E-2</v>
      </c>
      <c r="U59" s="24">
        <f t="shared" si="19"/>
        <v>4.7306071275620365E-2</v>
      </c>
      <c r="V59" s="24">
        <f t="shared" si="19"/>
        <v>4.8242623678032448E-2</v>
      </c>
      <c r="W59" s="24">
        <f t="shared" si="19"/>
        <v>4.6995239252827448E-2</v>
      </c>
      <c r="X59" s="24">
        <f t="shared" si="19"/>
        <v>4.6692261840598936E-2</v>
      </c>
      <c r="Y59" s="24">
        <f t="shared" si="19"/>
        <v>4.6567737419491717E-2</v>
      </c>
      <c r="Z59" s="24">
        <f t="shared" si="19"/>
        <v>4.4559082189987054E-2</v>
      </c>
      <c r="AA59" s="24">
        <f t="shared" si="19"/>
        <v>4.6983036092574482E-2</v>
      </c>
      <c r="AB59" s="24">
        <f>+NAC!Y32</f>
        <v>4.6795401882895993E-2</v>
      </c>
      <c r="AD59" s="24">
        <f t="shared" si="17"/>
        <v>0.55926769021802913</v>
      </c>
      <c r="AE59" s="24">
        <f t="shared" si="17"/>
        <v>0.55645656803425148</v>
      </c>
      <c r="AF59" s="24">
        <f t="shared" si="17"/>
        <v>0.55354778838065877</v>
      </c>
      <c r="AG59" s="24">
        <f t="shared" si="17"/>
        <v>0.5505758235144651</v>
      </c>
      <c r="AH59" s="24">
        <f t="shared" si="17"/>
        <v>0.55177163526435224</v>
      </c>
      <c r="AI59" s="24">
        <f t="shared" si="17"/>
        <v>0.54822495539852012</v>
      </c>
      <c r="AJ59" s="24">
        <f t="shared" si="17"/>
        <v>0.54999168376128393</v>
      </c>
      <c r="AK59" s="24">
        <f t="shared" si="17"/>
        <v>0.54639588228015712</v>
      </c>
      <c r="AL59" s="24">
        <f t="shared" si="17"/>
        <v>0.54231997226095463</v>
      </c>
      <c r="AM59" s="24">
        <f t="shared" si="17"/>
        <v>0.53852392054661746</v>
      </c>
      <c r="AN59" s="24">
        <f t="shared" si="17"/>
        <v>0.54761734533297957</v>
      </c>
      <c r="AO59" s="24">
        <f>+NAC!AV32</f>
        <v>0.54732339935119079</v>
      </c>
      <c r="AQ59" s="24">
        <f t="shared" si="16"/>
        <v>4.4913302207965078E-3</v>
      </c>
      <c r="AR59" s="24">
        <f t="shared" si="18"/>
        <v>2.0743769671411671E-2</v>
      </c>
    </row>
    <row r="60" spans="2:44" x14ac:dyDescent="0.25">
      <c r="B60" s="110">
        <f t="shared" si="14"/>
        <v>60</v>
      </c>
      <c r="D60" s="37">
        <f>+NAC!A33</f>
        <v>43556</v>
      </c>
      <c r="E60" s="19" cm="1">
        <f t="array" ref="E60">+SUMPRODUCT($E$3:$P$3/100,NAC!$C33:$N33)/D$3*100</f>
        <v>212.98876237274905</v>
      </c>
      <c r="F60" s="19" cm="1">
        <f t="array" ref="F60">+SUMPRODUCT($E$4:$P$4/100,NAC!$C33:$N33)/D$4*100</f>
        <v>212.86026782109025</v>
      </c>
      <c r="G60" s="19" cm="1">
        <f t="array" ref="G60">+SUMPRODUCT($E$5:$P$5/100,NAC!$C33:$N33)/D$5*100</f>
        <v>213.90067709087396</v>
      </c>
      <c r="H60" s="19" cm="1">
        <f t="array" ref="H60">+SUMPRODUCT($E$6:$P$6/100,NAC!$C33:$N33)/D$6*100</f>
        <v>212.7848325852253</v>
      </c>
      <c r="I60" s="19" cm="1">
        <f t="array" ref="I60">+SUMPRODUCT($E$7:$P$7/100,NAC!$C33:$N33)/D$7*100</f>
        <v>213.56304107063494</v>
      </c>
      <c r="J60" s="19" cm="1">
        <f t="array" ref="J60">+SUMPRODUCT($E$8:$P$8/100,NAC!$C33:$N33)/D$8*100</f>
        <v>213.38202453142355</v>
      </c>
      <c r="K60" s="19" cm="1">
        <f t="array" ref="K60">+SUMPRODUCT($E$9:$P$9/100,NAC!$C33:$N33)/D$9*100</f>
        <v>213.70769983570003</v>
      </c>
      <c r="L60" s="19" cm="1">
        <f t="array" ref="L60">+SUMPRODUCT($E$10:$P$10/100,NAC!$C33:$N33)/D$10*100</f>
        <v>213.25349515800193</v>
      </c>
      <c r="M60" s="19" cm="1">
        <f t="array" ref="M60">+SUMPRODUCT($E$11:$P$11/100,NAC!$C33:$N33)/D$11*100</f>
        <v>213.44985505899362</v>
      </c>
      <c r="N60" s="19" cm="1">
        <f t="array" ref="N60">+SUMPRODUCT($E$12:$P$12/100,NAC!$C33:$N33)/D$12*100</f>
        <v>212.70363152853059</v>
      </c>
      <c r="O60" s="19" cm="1">
        <f t="array" ref="O60">+SUMPRODUCT(_xlfn.ANCHORARRAY($E$30)/100,$E60:$N60)/$D$14*100</f>
        <v>213.23682037322897</v>
      </c>
      <c r="Q60" s="24">
        <f t="shared" si="19"/>
        <v>3.2794136405433827E-2</v>
      </c>
      <c r="R60" s="24">
        <f t="shared" si="19"/>
        <v>3.3326568375915633E-2</v>
      </c>
      <c r="S60" s="24">
        <f t="shared" si="19"/>
        <v>3.3506627342310802E-2</v>
      </c>
      <c r="T60" s="24">
        <f t="shared" si="19"/>
        <v>3.3910142624210327E-2</v>
      </c>
      <c r="U60" s="24">
        <f t="shared" si="19"/>
        <v>3.4049847450482451E-2</v>
      </c>
      <c r="V60" s="24">
        <f t="shared" si="19"/>
        <v>3.4058714674221058E-2</v>
      </c>
      <c r="W60" s="24">
        <f t="shared" si="19"/>
        <v>3.4606976420941349E-2</v>
      </c>
      <c r="X60" s="24">
        <f t="shared" si="19"/>
        <v>3.4968987819996578E-2</v>
      </c>
      <c r="Y60" s="24">
        <f t="shared" si="19"/>
        <v>3.475458352022831E-2</v>
      </c>
      <c r="Z60" s="24">
        <f t="shared" si="19"/>
        <v>3.5634993980854013E-2</v>
      </c>
      <c r="AA60" s="24">
        <f t="shared" si="19"/>
        <v>3.443496332764906E-2</v>
      </c>
      <c r="AB60" s="24">
        <f>+NAC!Y33</f>
        <v>3.444697949233122E-2</v>
      </c>
      <c r="AD60" s="24">
        <f t="shared" si="17"/>
        <v>0.56997835598067459</v>
      </c>
      <c r="AE60" s="24">
        <f t="shared" si="17"/>
        <v>0.56746053301658628</v>
      </c>
      <c r="AF60" s="24">
        <f t="shared" si="17"/>
        <v>0.56275067736188777</v>
      </c>
      <c r="AG60" s="24">
        <f t="shared" si="17"/>
        <v>0.56143689155715637</v>
      </c>
      <c r="AH60" s="24">
        <f t="shared" si="17"/>
        <v>0.56221048114546845</v>
      </c>
      <c r="AI60" s="24">
        <f t="shared" si="17"/>
        <v>0.55865771731028024</v>
      </c>
      <c r="AJ60" s="24">
        <f t="shared" si="17"/>
        <v>0.56049301115966133</v>
      </c>
      <c r="AK60" s="24">
        <f t="shared" si="17"/>
        <v>0.55739427247595974</v>
      </c>
      <c r="AL60" s="24">
        <f t="shared" si="17"/>
        <v>0.55261998034207171</v>
      </c>
      <c r="AM60" s="24">
        <f t="shared" si="17"/>
        <v>0.54969847259567883</v>
      </c>
      <c r="AN60" s="24">
        <f t="shared" si="17"/>
        <v>0.55823154261284813</v>
      </c>
      <c r="AO60" s="24">
        <f>+NAC!AV33</f>
        <v>0.55795122821591314</v>
      </c>
      <c r="AQ60" s="24">
        <f t="shared" si="16"/>
        <v>-2.8408575754201859E-3</v>
      </c>
      <c r="AR60" s="24">
        <f t="shared" si="18"/>
        <v>2.0279883384995756E-2</v>
      </c>
    </row>
    <row r="61" spans="2:44" x14ac:dyDescent="0.25">
      <c r="B61" s="110">
        <f t="shared" si="14"/>
        <v>61</v>
      </c>
      <c r="D61" s="37">
        <f>+NAC!A34</f>
        <v>43586</v>
      </c>
      <c r="E61" s="19" cm="1">
        <f t="array" ref="E61">+SUMPRODUCT($E$3:$P$3/100,NAC!$C34:$N34)/D$3*100</f>
        <v>219.18062959477149</v>
      </c>
      <c r="F61" s="19" cm="1">
        <f t="array" ref="F61">+SUMPRODUCT($E$4:$P$4/100,NAC!$C34:$N34)/D$4*100</f>
        <v>219.14983107889742</v>
      </c>
      <c r="G61" s="19" cm="1">
        <f t="array" ref="G61">+SUMPRODUCT($E$5:$P$5/100,NAC!$C34:$N34)/D$5*100</f>
        <v>220.31101456197644</v>
      </c>
      <c r="H61" s="19" cm="1">
        <f t="array" ref="H61">+SUMPRODUCT($E$6:$P$6/100,NAC!$C34:$N34)/D$6*100</f>
        <v>219.14676874255065</v>
      </c>
      <c r="I61" s="19" cm="1">
        <f t="array" ref="I61">+SUMPRODUCT($E$7:$P$7/100,NAC!$C34:$N34)/D$7*100</f>
        <v>220.05590339614076</v>
      </c>
      <c r="J61" s="19" cm="1">
        <f t="array" ref="J61">+SUMPRODUCT($E$8:$P$8/100,NAC!$C34:$N34)/D$8*100</f>
        <v>219.86884127865918</v>
      </c>
      <c r="K61" s="19" cm="1">
        <f t="array" ref="K61">+SUMPRODUCT($E$9:$P$9/100,NAC!$C34:$N34)/D$9*100</f>
        <v>220.28778308309768</v>
      </c>
      <c r="L61" s="19" cm="1">
        <f t="array" ref="L61">+SUMPRODUCT($E$10:$P$10/100,NAC!$C34:$N34)/D$10*100</f>
        <v>219.8668536342584</v>
      </c>
      <c r="M61" s="19" cm="1">
        <f t="array" ref="M61">+SUMPRODUCT($E$11:$P$11/100,NAC!$C34:$N34)/D$11*100</f>
        <v>220.12566399912163</v>
      </c>
      <c r="N61" s="19" cm="1">
        <f t="array" ref="N61">+SUMPRODUCT($E$12:$P$12/100,NAC!$C34:$N34)/D$12*100</f>
        <v>219.42922618086052</v>
      </c>
      <c r="O61" s="19" cm="1">
        <f t="array" ref="O61">+SUMPRODUCT(_xlfn.ANCHORARRAY($E$30)/100,$E61:$N61)/$D$14*100</f>
        <v>219.77381047728403</v>
      </c>
      <c r="Q61" s="24">
        <f t="shared" si="19"/>
        <v>2.9071332933453764E-2</v>
      </c>
      <c r="R61" s="24">
        <f t="shared" si="19"/>
        <v>2.954784996838189E-2</v>
      </c>
      <c r="S61" s="24">
        <f t="shared" si="19"/>
        <v>2.9968757267556878E-2</v>
      </c>
      <c r="T61" s="24">
        <f t="shared" si="19"/>
        <v>2.9898447553949881E-2</v>
      </c>
      <c r="U61" s="24">
        <f t="shared" si="19"/>
        <v>3.0402556046007723E-2</v>
      </c>
      <c r="V61" s="24">
        <f t="shared" si="19"/>
        <v>3.0400015003514635E-2</v>
      </c>
      <c r="W61" s="24">
        <f t="shared" si="19"/>
        <v>3.0790108416573148E-2</v>
      </c>
      <c r="X61" s="24">
        <f t="shared" si="19"/>
        <v>3.1011723729810647E-2</v>
      </c>
      <c r="Y61" s="24">
        <f t="shared" si="19"/>
        <v>3.1275771718293877E-2</v>
      </c>
      <c r="Z61" s="24">
        <f t="shared" si="19"/>
        <v>3.1619557240271323E-2</v>
      </c>
      <c r="AA61" s="24">
        <f t="shared" si="19"/>
        <v>3.0656010029662673E-2</v>
      </c>
      <c r="AB61" s="24">
        <f>+NAC!Y34</f>
        <v>3.0590696999836187E-2</v>
      </c>
      <c r="AD61" s="24">
        <f t="shared" si="17"/>
        <v>0.57982414796398385</v>
      </c>
      <c r="AE61" s="24">
        <f t="shared" si="17"/>
        <v>0.57839019749147758</v>
      </c>
      <c r="AF61" s="24">
        <f t="shared" si="17"/>
        <v>0.57586812501078133</v>
      </c>
      <c r="AG61" s="24">
        <f t="shared" si="17"/>
        <v>0.57410133696444521</v>
      </c>
      <c r="AH61" s="24">
        <f t="shared" si="17"/>
        <v>0.57588946123817242</v>
      </c>
      <c r="AI61" s="24">
        <f t="shared" si="17"/>
        <v>0.57277824870436533</v>
      </c>
      <c r="AJ61" s="24">
        <f t="shared" si="17"/>
        <v>0.57552862109240444</v>
      </c>
      <c r="AK61" s="24">
        <f t="shared" si="17"/>
        <v>0.5730636798008435</v>
      </c>
      <c r="AL61" s="24">
        <f t="shared" si="17"/>
        <v>0.56949791536399474</v>
      </c>
      <c r="AM61" s="24">
        <f t="shared" si="17"/>
        <v>0.56759144067625455</v>
      </c>
      <c r="AN61" s="24">
        <f t="shared" si="17"/>
        <v>0.57304114546893592</v>
      </c>
      <c r="AO61" s="24">
        <f>+NAC!AV34</f>
        <v>0.57296511981935572</v>
      </c>
      <c r="AQ61" s="24">
        <f t="shared" si="16"/>
        <v>-2.5482243068175592E-3</v>
      </c>
      <c r="AR61" s="24">
        <f t="shared" si="18"/>
        <v>1.2232707287729294E-2</v>
      </c>
    </row>
    <row r="62" spans="2:44" x14ac:dyDescent="0.25">
      <c r="B62" s="110">
        <f t="shared" si="14"/>
        <v>62</v>
      </c>
      <c r="D62" s="37">
        <f>+NAC!A35</f>
        <v>43617</v>
      </c>
      <c r="E62" s="19" cm="1">
        <f t="array" ref="E62">+SUMPRODUCT($E$3:$P$3/100,NAC!$C35:$N35)/D$3*100</f>
        <v>225.08769156698483</v>
      </c>
      <c r="F62" s="19" cm="1">
        <f t="array" ref="F62">+SUMPRODUCT($E$4:$P$4/100,NAC!$C35:$N35)/D$4*100</f>
        <v>225.0909154837592</v>
      </c>
      <c r="G62" s="19" cm="1">
        <f t="array" ref="G62">+SUMPRODUCT($E$5:$P$5/100,NAC!$C35:$N35)/D$5*100</f>
        <v>226.29500811806599</v>
      </c>
      <c r="H62" s="19" cm="1">
        <f t="array" ref="H62">+SUMPRODUCT($E$6:$P$6/100,NAC!$C35:$N35)/D$6*100</f>
        <v>225.07773060483717</v>
      </c>
      <c r="I62" s="19" cm="1">
        <f t="array" ref="I62">+SUMPRODUCT($E$7:$P$7/100,NAC!$C35:$N35)/D$7*100</f>
        <v>226.08291184833558</v>
      </c>
      <c r="J62" s="19" cm="1">
        <f t="array" ref="J62">+SUMPRODUCT($E$8:$P$8/100,NAC!$C35:$N35)/D$8*100</f>
        <v>225.86608233657199</v>
      </c>
      <c r="K62" s="19" cm="1">
        <f t="array" ref="K62">+SUMPRODUCT($E$9:$P$9/100,NAC!$C35:$N35)/D$9*100</f>
        <v>226.26967812547477</v>
      </c>
      <c r="L62" s="19" cm="1">
        <f t="array" ref="L62">+SUMPRODUCT($E$10:$P$10/100,NAC!$C35:$N35)/D$10*100</f>
        <v>225.85431104627506</v>
      </c>
      <c r="M62" s="19" cm="1">
        <f t="array" ref="M62">+SUMPRODUCT($E$11:$P$11/100,NAC!$C35:$N35)/D$11*100</f>
        <v>226.15042547317466</v>
      </c>
      <c r="N62" s="19" cm="1">
        <f t="array" ref="N62">+SUMPRODUCT($E$12:$P$12/100,NAC!$C35:$N35)/D$12*100</f>
        <v>225.47345209511121</v>
      </c>
      <c r="O62" s="19" cm="1">
        <f t="array" ref="O62">+SUMPRODUCT(_xlfn.ANCHORARRAY($E$30)/100,$E62:$N62)/$D$14*100</f>
        <v>225.76817760337403</v>
      </c>
      <c r="Q62" s="24">
        <f t="shared" si="19"/>
        <v>2.6950657013507628E-2</v>
      </c>
      <c r="R62" s="24">
        <f t="shared" si="19"/>
        <v>2.7109691919967371E-2</v>
      </c>
      <c r="S62" s="24">
        <f t="shared" si="19"/>
        <v>2.7161572325319128E-2</v>
      </c>
      <c r="T62" s="24">
        <f t="shared" si="19"/>
        <v>2.7063880048599387E-2</v>
      </c>
      <c r="U62" s="24">
        <f t="shared" si="19"/>
        <v>2.7388533364383738E-2</v>
      </c>
      <c r="V62" s="24">
        <f t="shared" si="19"/>
        <v>2.7276448190819202E-2</v>
      </c>
      <c r="W62" s="24">
        <f t="shared" si="19"/>
        <v>2.7154910538641053E-2</v>
      </c>
      <c r="X62" s="24">
        <f t="shared" si="19"/>
        <v>2.723219672746402E-2</v>
      </c>
      <c r="Y62" s="24">
        <f t="shared" si="19"/>
        <v>2.7369645885892968E-2</v>
      </c>
      <c r="Z62" s="24">
        <f t="shared" si="19"/>
        <v>2.7545218198367305E-2</v>
      </c>
      <c r="AA62" s="24">
        <f t="shared" si="19"/>
        <v>2.7275165831051496E-2</v>
      </c>
      <c r="AB62" s="24">
        <f>+NAC!Y35</f>
        <v>2.7180054023995259E-2</v>
      </c>
      <c r="AD62" s="24">
        <f t="shared" si="17"/>
        <v>0.56201641190667484</v>
      </c>
      <c r="AE62" s="24">
        <f t="shared" si="17"/>
        <v>0.56127770610522765</v>
      </c>
      <c r="AF62" s="24">
        <f t="shared" si="17"/>
        <v>0.56009980026935913</v>
      </c>
      <c r="AG62" s="24">
        <f t="shared" si="17"/>
        <v>0.55825866146123326</v>
      </c>
      <c r="AH62" s="24">
        <f t="shared" si="17"/>
        <v>0.5605551107796729</v>
      </c>
      <c r="AI62" s="24">
        <f t="shared" si="17"/>
        <v>0.55797905308178697</v>
      </c>
      <c r="AJ62" s="24">
        <f t="shared" si="17"/>
        <v>0.55992786596144839</v>
      </c>
      <c r="AK62" s="24">
        <f t="shared" si="17"/>
        <v>0.55812893622261917</v>
      </c>
      <c r="AL62" s="24">
        <f t="shared" si="17"/>
        <v>0.55581374954737517</v>
      </c>
      <c r="AM62" s="24">
        <f t="shared" si="17"/>
        <v>0.55448106699465316</v>
      </c>
      <c r="AN62" s="24">
        <f t="shared" si="17"/>
        <v>0.55809131946328128</v>
      </c>
      <c r="AO62" s="24">
        <f>+NAC!AV35</f>
        <v>0.55751895821492736</v>
      </c>
      <c r="AQ62" s="24">
        <f t="shared" si="16"/>
        <v>-5.9456118485967657E-4</v>
      </c>
      <c r="AR62" s="24">
        <f t="shared" si="18"/>
        <v>7.5353449120216798E-3</v>
      </c>
    </row>
    <row r="63" spans="2:44" x14ac:dyDescent="0.25">
      <c r="B63" s="110">
        <f t="shared" si="14"/>
        <v>63</v>
      </c>
      <c r="D63" s="37">
        <f>+NAC!A36</f>
        <v>43647</v>
      </c>
      <c r="E63" s="19" cm="1">
        <f t="array" ref="E63">+SUMPRODUCT($E$3:$P$3/100,NAC!$C36:$N36)/D$3*100</f>
        <v>229.8557576070915</v>
      </c>
      <c r="F63" s="19" cm="1">
        <f t="array" ref="F63">+SUMPRODUCT($E$4:$P$4/100,NAC!$C36:$N36)/D$4*100</f>
        <v>229.87279032848824</v>
      </c>
      <c r="G63" s="19" cm="1">
        <f t="array" ref="G63">+SUMPRODUCT($E$5:$P$5/100,NAC!$C36:$N36)/D$5*100</f>
        <v>231.09733980346144</v>
      </c>
      <c r="H63" s="19" cm="1">
        <f t="array" ref="H63">+SUMPRODUCT($E$6:$P$6/100,NAC!$C36:$N36)/D$6*100</f>
        <v>229.84259118608631</v>
      </c>
      <c r="I63" s="19" cm="1">
        <f t="array" ref="I63">+SUMPRODUCT($E$7:$P$7/100,NAC!$C36:$N36)/D$7*100</f>
        <v>230.99824634071862</v>
      </c>
      <c r="J63" s="19" cm="1">
        <f t="array" ref="J63">+SUMPRODUCT($E$8:$P$8/100,NAC!$C36:$N36)/D$8*100</f>
        <v>230.76799821063446</v>
      </c>
      <c r="K63" s="19" cm="1">
        <f t="array" ref="K63">+SUMPRODUCT($E$9:$P$9/100,NAC!$C36:$N36)/D$9*100</f>
        <v>231.21080294789138</v>
      </c>
      <c r="L63" s="19" cm="1">
        <f t="array" ref="L63">+SUMPRODUCT($E$10:$P$10/100,NAC!$C36:$N36)/D$10*100</f>
        <v>230.84540919814546</v>
      </c>
      <c r="M63" s="19" cm="1">
        <f t="array" ref="M63">+SUMPRODUCT($E$11:$P$11/100,NAC!$C36:$N36)/D$11*100</f>
        <v>231.26515657447408</v>
      </c>
      <c r="N63" s="19" cm="1">
        <f t="array" ref="N63">+SUMPRODUCT($E$12:$P$12/100,NAC!$C36:$N36)/D$12*100</f>
        <v>230.68524438772155</v>
      </c>
      <c r="O63" s="19" cm="1">
        <f t="array" ref="O63">+SUMPRODUCT(_xlfn.ANCHORARRAY($E$30)/100,$E63:$N63)/$D$14*100</f>
        <v>230.73850029936401</v>
      </c>
      <c r="Q63" s="24">
        <f t="shared" si="19"/>
        <v>2.1183148696017007E-2</v>
      </c>
      <c r="R63" s="24">
        <f t="shared" si="19"/>
        <v>2.1244192971768605E-2</v>
      </c>
      <c r="S63" s="24">
        <f t="shared" si="19"/>
        <v>2.1221553782087454E-2</v>
      </c>
      <c r="T63" s="24">
        <f t="shared" si="19"/>
        <v>2.1169844606327093E-2</v>
      </c>
      <c r="U63" s="24">
        <f t="shared" si="19"/>
        <v>2.1741291512029193E-2</v>
      </c>
      <c r="V63" s="24">
        <f t="shared" si="19"/>
        <v>2.1702753345488768E-2</v>
      </c>
      <c r="W63" s="24">
        <f t="shared" si="19"/>
        <v>2.1837326429909876E-2</v>
      </c>
      <c r="X63" s="24">
        <f t="shared" si="19"/>
        <v>2.2098750866206718E-2</v>
      </c>
      <c r="Y63" s="24">
        <f t="shared" si="19"/>
        <v>2.2616500015853802E-2</v>
      </c>
      <c r="Z63" s="24">
        <f t="shared" si="19"/>
        <v>2.3114882236387801E-2</v>
      </c>
      <c r="AA63" s="24">
        <f t="shared" si="19"/>
        <v>2.2015160634027753E-2</v>
      </c>
      <c r="AB63" s="24">
        <f>+NAC!Y36</f>
        <v>2.1978655386921009E-2</v>
      </c>
      <c r="AD63" s="24">
        <f t="shared" si="17"/>
        <v>0.54698299744172996</v>
      </c>
      <c r="AE63" s="24">
        <f t="shared" si="17"/>
        <v>0.54659694424277228</v>
      </c>
      <c r="AF63" s="24">
        <f t="shared" si="17"/>
        <v>0.54615173478688162</v>
      </c>
      <c r="AG63" s="24">
        <f t="shared" si="17"/>
        <v>0.54316868923016925</v>
      </c>
      <c r="AH63" s="24">
        <f t="shared" si="17"/>
        <v>0.54705466544033676</v>
      </c>
      <c r="AI63" s="24">
        <f t="shared" si="17"/>
        <v>0.54463011006095474</v>
      </c>
      <c r="AJ63" s="24">
        <f t="shared" si="17"/>
        <v>0.54586586846946927</v>
      </c>
      <c r="AK63" s="24">
        <f t="shared" si="17"/>
        <v>0.54464676412878332</v>
      </c>
      <c r="AL63" s="24">
        <f t="shared" si="17"/>
        <v>0.54352224345928501</v>
      </c>
      <c r="AM63" s="24">
        <f t="shared" si="17"/>
        <v>0.54206766361620096</v>
      </c>
      <c r="AN63" s="24">
        <f t="shared" si="17"/>
        <v>0.54459523049843361</v>
      </c>
      <c r="AO63" s="24">
        <f>+NAC!AV36</f>
        <v>0.54386637070100718</v>
      </c>
      <c r="AQ63" s="24">
        <f t="shared" si="16"/>
        <v>-1.9317335403707947E-3</v>
      </c>
      <c r="AR63" s="24">
        <f t="shared" si="18"/>
        <v>4.9153338255290002E-3</v>
      </c>
    </row>
    <row r="64" spans="2:44" x14ac:dyDescent="0.25">
      <c r="B64" s="110">
        <f t="shared" si="14"/>
        <v>64</v>
      </c>
      <c r="D64" s="37">
        <f>+NAC!A37</f>
        <v>43678</v>
      </c>
      <c r="E64" s="19" cm="1">
        <f t="array" ref="E64">+SUMPRODUCT($E$3:$P$3/100,NAC!$C37:$N37)/D$3*100</f>
        <v>239.00414985690216</v>
      </c>
      <c r="F64" s="19" cm="1">
        <f t="array" ref="F64">+SUMPRODUCT($E$4:$P$4/100,NAC!$C37:$N37)/D$4*100</f>
        <v>239.00363684058667</v>
      </c>
      <c r="G64" s="19" cm="1">
        <f t="array" ref="G64">+SUMPRODUCT($E$5:$P$5/100,NAC!$C37:$N37)/D$5*100</f>
        <v>240.11912609621339</v>
      </c>
      <c r="H64" s="19" cm="1">
        <f t="array" ref="H64">+SUMPRODUCT($E$6:$P$6/100,NAC!$C37:$N37)/D$6*100</f>
        <v>238.91882289983712</v>
      </c>
      <c r="I64" s="19" cm="1">
        <f t="array" ref="I64">+SUMPRODUCT($E$7:$P$7/100,NAC!$C37:$N37)/D$7*100</f>
        <v>240.08835338687197</v>
      </c>
      <c r="J64" s="19" cm="1">
        <f t="array" ref="J64">+SUMPRODUCT($E$8:$P$8/100,NAC!$C37:$N37)/D$8*100</f>
        <v>239.81801427260683</v>
      </c>
      <c r="K64" s="19" cm="1">
        <f t="array" ref="K64">+SUMPRODUCT($E$9:$P$9/100,NAC!$C37:$N37)/D$9*100</f>
        <v>240.30194934734911</v>
      </c>
      <c r="L64" s="19" cm="1">
        <f t="array" ref="L64">+SUMPRODUCT($E$10:$P$10/100,NAC!$C37:$N37)/D$10*100</f>
        <v>239.96555615783913</v>
      </c>
      <c r="M64" s="19" cm="1">
        <f t="array" ref="M64">+SUMPRODUCT($E$11:$P$11/100,NAC!$C37:$N37)/D$11*100</f>
        <v>240.37642918155143</v>
      </c>
      <c r="N64" s="19" cm="1">
        <f t="array" ref="N64">+SUMPRODUCT($E$12:$P$12/100,NAC!$C37:$N37)/D$12*100</f>
        <v>239.89374965239082</v>
      </c>
      <c r="O64" s="19" cm="1">
        <f t="array" ref="O64">+SUMPRODUCT(_xlfn.ANCHORARRAY($E$30)/100,$E64:$N64)/$D$14*100</f>
        <v>239.85272202593401</v>
      </c>
      <c r="Q64" s="24">
        <f t="shared" si="19"/>
        <v>3.980057904596257E-2</v>
      </c>
      <c r="R64" s="24">
        <f t="shared" si="19"/>
        <v>3.9721301938565379E-2</v>
      </c>
      <c r="S64" s="24">
        <f t="shared" si="19"/>
        <v>3.903890153138323E-2</v>
      </c>
      <c r="T64" s="24">
        <f t="shared" si="19"/>
        <v>3.9488902674276183E-2</v>
      </c>
      <c r="U64" s="24">
        <f t="shared" si="19"/>
        <v>3.9351411494031874E-2</v>
      </c>
      <c r="V64" s="24">
        <f t="shared" si="19"/>
        <v>3.9216945729675823E-2</v>
      </c>
      <c r="W64" s="24">
        <f t="shared" si="19"/>
        <v>3.931973023555746E-2</v>
      </c>
      <c r="X64" s="24">
        <f t="shared" si="19"/>
        <v>3.9507595110394478E-2</v>
      </c>
      <c r="Y64" s="24">
        <f t="shared" si="19"/>
        <v>3.9397515570588126E-2</v>
      </c>
      <c r="Z64" s="24">
        <f t="shared" si="19"/>
        <v>3.9918050628293233E-2</v>
      </c>
      <c r="AA64" s="24">
        <f t="shared" si="19"/>
        <v>3.9500220876641956E-2</v>
      </c>
      <c r="AB64" s="24">
        <f>+NAC!Y37</f>
        <v>3.9539857870486861E-2</v>
      </c>
      <c r="AD64" s="24">
        <f t="shared" si="17"/>
        <v>0.54856652924705696</v>
      </c>
      <c r="AE64" s="24">
        <f t="shared" si="17"/>
        <v>0.54817645375290036</v>
      </c>
      <c r="AF64" s="24">
        <f t="shared" si="17"/>
        <v>0.54568351702525852</v>
      </c>
      <c r="AG64" s="24">
        <f t="shared" si="17"/>
        <v>0.54461475150945393</v>
      </c>
      <c r="AH64" s="24">
        <f t="shared" si="17"/>
        <v>0.54727328963912547</v>
      </c>
      <c r="AI64" s="24">
        <f t="shared" si="17"/>
        <v>0.5452034373933754</v>
      </c>
      <c r="AJ64" s="24">
        <f t="shared" si="17"/>
        <v>0.54642822863216001</v>
      </c>
      <c r="AK64" s="24">
        <f t="shared" si="17"/>
        <v>0.54618634318078652</v>
      </c>
      <c r="AL64" s="24">
        <f t="shared" si="17"/>
        <v>0.54489119350690318</v>
      </c>
      <c r="AM64" s="24">
        <f t="shared" si="17"/>
        <v>0.54499600726877739</v>
      </c>
      <c r="AN64" s="24">
        <f t="shared" si="17"/>
        <v>0.54590801347366669</v>
      </c>
      <c r="AO64" s="24">
        <f>+NAC!AV37</f>
        <v>0.54482558087056776</v>
      </c>
      <c r="AQ64" s="24">
        <f t="shared" si="16"/>
        <v>-1.1747158233066379E-4</v>
      </c>
      <c r="AR64" s="24">
        <f t="shared" si="18"/>
        <v>3.5705219782795616E-3</v>
      </c>
    </row>
    <row r="65" spans="2:44" x14ac:dyDescent="0.25">
      <c r="B65" s="110">
        <f t="shared" si="14"/>
        <v>65</v>
      </c>
      <c r="D65" s="37">
        <f>+NAC!A38</f>
        <v>43709</v>
      </c>
      <c r="E65" s="19" cm="1">
        <f t="array" ref="E65">+SUMPRODUCT($E$3:$P$3/100,NAC!$C38:$N38)/D$3*100</f>
        <v>253.08764720835057</v>
      </c>
      <c r="F65" s="19" cm="1">
        <f t="array" ref="F65">+SUMPRODUCT($E$4:$P$4/100,NAC!$C38:$N38)/D$4*100</f>
        <v>253.20787397673348</v>
      </c>
      <c r="G65" s="19" cm="1">
        <f t="array" ref="G65">+SUMPRODUCT($E$5:$P$5/100,NAC!$C38:$N38)/D$5*100</f>
        <v>254.10714069353193</v>
      </c>
      <c r="H65" s="19" cm="1">
        <f t="array" ref="H65">+SUMPRODUCT($E$6:$P$6/100,NAC!$C38:$N38)/D$6*100</f>
        <v>252.98939398662114</v>
      </c>
      <c r="I65" s="19" cm="1">
        <f t="array" ref="I65">+SUMPRODUCT($E$7:$P$7/100,NAC!$C38:$N38)/D$7*100</f>
        <v>254.30311871625383</v>
      </c>
      <c r="J65" s="19" cm="1">
        <f t="array" ref="J65">+SUMPRODUCT($E$8:$P$8/100,NAC!$C38:$N38)/D$8*100</f>
        <v>253.89785729787729</v>
      </c>
      <c r="K65" s="19" cm="1">
        <f t="array" ref="K65">+SUMPRODUCT($E$9:$P$9/100,NAC!$C38:$N38)/D$9*100</f>
        <v>254.45922521548314</v>
      </c>
      <c r="L65" s="19" cm="1">
        <f t="array" ref="L65">+SUMPRODUCT($E$10:$P$10/100,NAC!$C38:$N38)/D$10*100</f>
        <v>254.17493386886446</v>
      </c>
      <c r="M65" s="19" cm="1">
        <f t="array" ref="M65">+SUMPRODUCT($E$11:$P$11/100,NAC!$C38:$N38)/D$11*100</f>
        <v>254.4904259295368</v>
      </c>
      <c r="N65" s="19" cm="1">
        <f t="array" ref="N65">+SUMPRODUCT($E$12:$P$12/100,NAC!$C38:$N38)/D$12*100</f>
        <v>254.22744437101329</v>
      </c>
      <c r="O65" s="19" cm="1">
        <f t="array" ref="O65">+SUMPRODUCT(_xlfn.ANCHORARRAY($E$30)/100,$E65:$N65)/$D$14*100</f>
        <v>254.01896956582698</v>
      </c>
      <c r="Q65" s="24">
        <f t="shared" si="19"/>
        <v>5.8925744008547776E-2</v>
      </c>
      <c r="R65" s="24">
        <f t="shared" si="19"/>
        <v>5.9431050187830126E-2</v>
      </c>
      <c r="S65" s="24">
        <f t="shared" si="19"/>
        <v>5.8254479036016882E-2</v>
      </c>
      <c r="T65" s="24">
        <f t="shared" si="19"/>
        <v>5.8892685456946481E-2</v>
      </c>
      <c r="U65" s="24">
        <f t="shared" si="19"/>
        <v>5.9206392683599063E-2</v>
      </c>
      <c r="V65" s="24">
        <f t="shared" si="19"/>
        <v>5.8710531266702892E-2</v>
      </c>
      <c r="W65" s="24">
        <f t="shared" si="19"/>
        <v>5.8914527770518088E-2</v>
      </c>
      <c r="X65" s="24">
        <f t="shared" si="19"/>
        <v>5.9214238653813256E-2</v>
      </c>
      <c r="Y65" s="24">
        <f t="shared" si="19"/>
        <v>5.8716226029488672E-2</v>
      </c>
      <c r="Z65" s="24">
        <f t="shared" si="19"/>
        <v>5.9750179983397489E-2</v>
      </c>
      <c r="AA65" s="24">
        <f t="shared" si="19"/>
        <v>5.9062275467364644E-2</v>
      </c>
      <c r="AB65" s="24">
        <f>+NAC!Y38</f>
        <v>5.8856622721223051E-2</v>
      </c>
      <c r="AD65" s="24">
        <f t="shared" si="17"/>
        <v>0.537780745072723</v>
      </c>
      <c r="AE65" s="24">
        <f t="shared" si="17"/>
        <v>0.53796395033348077</v>
      </c>
      <c r="AF65" s="24">
        <f t="shared" si="17"/>
        <v>0.53562198259125338</v>
      </c>
      <c r="AG65" s="24">
        <f t="shared" si="17"/>
        <v>0.53350885055267616</v>
      </c>
      <c r="AH65" s="24">
        <f t="shared" si="17"/>
        <v>0.53824857133522275</v>
      </c>
      <c r="AI65" s="24">
        <f t="shared" si="17"/>
        <v>0.53580239841798472</v>
      </c>
      <c r="AJ65" s="24">
        <f t="shared" si="17"/>
        <v>0.53603517751865981</v>
      </c>
      <c r="AK65" s="24">
        <f t="shared" si="17"/>
        <v>0.53619689148863969</v>
      </c>
      <c r="AL65" s="24">
        <f t="shared" si="17"/>
        <v>0.5363000729220051</v>
      </c>
      <c r="AM65" s="24">
        <f t="shared" si="17"/>
        <v>0.53609254757752245</v>
      </c>
      <c r="AN65" s="24">
        <f t="shared" si="17"/>
        <v>0.53625420491071618</v>
      </c>
      <c r="AO65" s="24">
        <f>+NAC!AV38</f>
        <v>0.53542005697226358</v>
      </c>
      <c r="AQ65" s="24">
        <f t="shared" si="16"/>
        <v>-8.244359748497132E-4</v>
      </c>
      <c r="AR65" s="24">
        <f t="shared" si="18"/>
        <v>1.6881974952005496E-3</v>
      </c>
    </row>
    <row r="66" spans="2:44" x14ac:dyDescent="0.25">
      <c r="B66" s="110">
        <f t="shared" si="14"/>
        <v>66</v>
      </c>
      <c r="D66" s="37">
        <f>+NAC!A39</f>
        <v>43739</v>
      </c>
      <c r="E66" s="19" cm="1">
        <f t="array" ref="E66">+SUMPRODUCT($E$3:$P$3/100,NAC!$C39:$N39)/D$3*100</f>
        <v>260.9750788513075</v>
      </c>
      <c r="F66" s="19" cm="1">
        <f t="array" ref="F66">+SUMPRODUCT($E$4:$P$4/100,NAC!$C39:$N39)/D$4*100</f>
        <v>261.208486662523</v>
      </c>
      <c r="G66" s="19" cm="1">
        <f t="array" ref="G66">+SUMPRODUCT($E$5:$P$5/100,NAC!$C39:$N39)/D$5*100</f>
        <v>262.11661850226483</v>
      </c>
      <c r="H66" s="19" cm="1">
        <f t="array" ref="H66">+SUMPRODUCT($E$6:$P$6/100,NAC!$C39:$N39)/D$6*100</f>
        <v>261.22900210691336</v>
      </c>
      <c r="I66" s="19" cm="1">
        <f t="array" ref="I66">+SUMPRODUCT($E$7:$P$7/100,NAC!$C39:$N39)/D$7*100</f>
        <v>262.48383063241761</v>
      </c>
      <c r="J66" s="19" cm="1">
        <f t="array" ref="J66">+SUMPRODUCT($E$8:$P$8/100,NAC!$C39:$N39)/D$8*100</f>
        <v>262.10830624986284</v>
      </c>
      <c r="K66" s="19" cm="1">
        <f t="array" ref="K66">+SUMPRODUCT($E$9:$P$9/100,NAC!$C39:$N39)/D$9*100</f>
        <v>262.77915753786016</v>
      </c>
      <c r="L66" s="19" cm="1">
        <f t="array" ref="L66">+SUMPRODUCT($E$10:$P$10/100,NAC!$C39:$N39)/D$10*100</f>
        <v>262.68055351993974</v>
      </c>
      <c r="M66" s="19" cm="1">
        <f t="array" ref="M66">+SUMPRODUCT($E$11:$P$11/100,NAC!$C39:$N39)/D$11*100</f>
        <v>263.036333884074</v>
      </c>
      <c r="N66" s="19" cm="1">
        <f t="array" ref="N66">+SUMPRODUCT($E$12:$P$12/100,NAC!$C39:$N39)/D$12*100</f>
        <v>263.15941803720489</v>
      </c>
      <c r="O66" s="19" cm="1">
        <f t="array" ref="O66">+SUMPRODUCT(_xlfn.ANCHORARRAY($E$30)/100,$E66:$N66)/$D$14*100</f>
        <v>262.40741691600505</v>
      </c>
      <c r="Q66" s="24">
        <f t="shared" si="19"/>
        <v>3.1164822661074787E-2</v>
      </c>
      <c r="R66" s="24">
        <f t="shared" si="19"/>
        <v>3.1597013790039874E-2</v>
      </c>
      <c r="S66" s="24">
        <f t="shared" si="19"/>
        <v>3.1520081595789451E-2</v>
      </c>
      <c r="T66" s="24">
        <f t="shared" si="19"/>
        <v>3.2568986353348706E-2</v>
      </c>
      <c r="U66" s="24">
        <f t="shared" si="19"/>
        <v>3.2169137199184794E-2</v>
      </c>
      <c r="V66" s="24">
        <f t="shared" si="19"/>
        <v>3.2337606308953326E-2</v>
      </c>
      <c r="W66" s="24">
        <f t="shared" si="19"/>
        <v>3.269652462130801E-2</v>
      </c>
      <c r="X66" s="24">
        <f t="shared" si="19"/>
        <v>3.3463644591577024E-2</v>
      </c>
      <c r="Y66" s="24">
        <f t="shared" si="19"/>
        <v>3.3580469376491839E-2</v>
      </c>
      <c r="Z66" s="24">
        <f t="shared" si="19"/>
        <v>3.5133790092136907E-2</v>
      </c>
      <c r="AA66" s="24">
        <f t="shared" si="19"/>
        <v>3.3022917007008212E-2</v>
      </c>
      <c r="AB66" s="24">
        <f>+NAC!Y39</f>
        <v>3.2934820909841234E-2</v>
      </c>
      <c r="AD66" s="24">
        <f t="shared" si="17"/>
        <v>0.50274238174091357</v>
      </c>
      <c r="AE66" s="24">
        <f t="shared" si="17"/>
        <v>0.5039682590283705</v>
      </c>
      <c r="AF66" s="24">
        <f t="shared" si="17"/>
        <v>0.50133468452965047</v>
      </c>
      <c r="AG66" s="24">
        <f t="shared" si="17"/>
        <v>0.5020748835843174</v>
      </c>
      <c r="AH66" s="24">
        <f t="shared" si="17"/>
        <v>0.50568057526592192</v>
      </c>
      <c r="AI66" s="24">
        <f t="shared" si="17"/>
        <v>0.50416207142135216</v>
      </c>
      <c r="AJ66" s="24">
        <f t="shared" si="17"/>
        <v>0.50437599849671599</v>
      </c>
      <c r="AK66" s="24">
        <f t="shared" si="17"/>
        <v>0.50635550154858056</v>
      </c>
      <c r="AL66" s="24">
        <f t="shared" si="17"/>
        <v>0.50729231831829469</v>
      </c>
      <c r="AM66" s="24">
        <f t="shared" si="17"/>
        <v>0.51014217208916968</v>
      </c>
      <c r="AN66" s="24">
        <f t="shared" si="17"/>
        <v>0.50562926475499159</v>
      </c>
      <c r="AO66" s="24">
        <f>+NAC!AV39</f>
        <v>0.50485307552858982</v>
      </c>
      <c r="AQ66" s="24">
        <f t="shared" si="16"/>
        <v>-3.9689674310621204E-3</v>
      </c>
      <c r="AR66" s="24">
        <f t="shared" si="18"/>
        <v>-7.3997903482561078E-3</v>
      </c>
    </row>
    <row r="67" spans="2:44" x14ac:dyDescent="0.25">
      <c r="B67" s="110">
        <f t="shared" si="14"/>
        <v>67</v>
      </c>
      <c r="D67" s="37">
        <f>+NAC!A40</f>
        <v>43770</v>
      </c>
      <c r="E67" s="19" cm="1">
        <f t="array" ref="E67">+SUMPRODUCT($E$3:$P$3/100,NAC!$C40:$N40)/D$3*100</f>
        <v>272.52373995215493</v>
      </c>
      <c r="F67" s="19" cm="1">
        <f t="array" ref="F67">+SUMPRODUCT($E$4:$P$4/100,NAC!$C40:$N40)/D$4*100</f>
        <v>272.78276421786967</v>
      </c>
      <c r="G67" s="19" cm="1">
        <f t="array" ref="G67">+SUMPRODUCT($E$5:$P$5/100,NAC!$C40:$N40)/D$5*100</f>
        <v>273.52717193387502</v>
      </c>
      <c r="H67" s="19" cm="1">
        <f t="array" ref="H67">+SUMPRODUCT($E$6:$P$6/100,NAC!$C40:$N40)/D$6*100</f>
        <v>272.54311487224004</v>
      </c>
      <c r="I67" s="19" cm="1">
        <f t="array" ref="I67">+SUMPRODUCT($E$7:$P$7/100,NAC!$C40:$N40)/D$7*100</f>
        <v>273.94637365423625</v>
      </c>
      <c r="J67" s="19" cm="1">
        <f t="array" ref="J67">+SUMPRODUCT($E$8:$P$8/100,NAC!$C40:$N40)/D$8*100</f>
        <v>273.39598421093746</v>
      </c>
      <c r="K67" s="19" cm="1">
        <f t="array" ref="K67">+SUMPRODUCT($E$9:$P$9/100,NAC!$C40:$N40)/D$9*100</f>
        <v>274.07276876107812</v>
      </c>
      <c r="L67" s="19" cm="1">
        <f t="array" ref="L67">+SUMPRODUCT($E$10:$P$10/100,NAC!$C40:$N40)/D$10*100</f>
        <v>273.81113707891478</v>
      </c>
      <c r="M67" s="19" cm="1">
        <f t="array" ref="M67">+SUMPRODUCT($E$11:$P$11/100,NAC!$C40:$N40)/D$11*100</f>
        <v>274.05500478437352</v>
      </c>
      <c r="N67" s="19" cm="1">
        <f t="array" ref="N67">+SUMPRODUCT($E$12:$P$12/100,NAC!$C40:$N40)/D$12*100</f>
        <v>273.80582011205513</v>
      </c>
      <c r="O67" s="19" cm="1">
        <f t="array" ref="O67">+SUMPRODUCT(_xlfn.ANCHORARRAY($E$30)/100,$E67:$N67)/$D$14*100</f>
        <v>273.58147376088306</v>
      </c>
      <c r="Q67" s="24">
        <f t="shared" si="19"/>
        <v>4.425196900669337E-2</v>
      </c>
      <c r="R67" s="24">
        <f t="shared" si="19"/>
        <v>4.4310495815935935E-2</v>
      </c>
      <c r="S67" s="24">
        <f t="shared" si="19"/>
        <v>4.3532354021695197E-2</v>
      </c>
      <c r="T67" s="24">
        <f t="shared" si="19"/>
        <v>4.3311089787404722E-2</v>
      </c>
      <c r="U67" s="24">
        <f t="shared" si="19"/>
        <v>4.3669520496562697E-2</v>
      </c>
      <c r="V67" s="24">
        <f t="shared" si="19"/>
        <v>4.3064938011976972E-2</v>
      </c>
      <c r="W67" s="24">
        <f t="shared" si="19"/>
        <v>4.297757603393948E-2</v>
      </c>
      <c r="X67" s="24">
        <f t="shared" si="19"/>
        <v>4.2373077907079004E-2</v>
      </c>
      <c r="Y67" s="24">
        <f t="shared" si="19"/>
        <v>4.1890299859318025E-2</v>
      </c>
      <c r="Z67" s="24">
        <f t="shared" si="19"/>
        <v>4.0456093702658569E-2</v>
      </c>
      <c r="AA67" s="24">
        <f t="shared" si="19"/>
        <v>4.2582854464265241E-2</v>
      </c>
      <c r="AB67" s="24">
        <f>+NAC!Y40</f>
        <v>4.2545373094803107E-2</v>
      </c>
      <c r="AD67" s="24">
        <f t="shared" si="17"/>
        <v>0.5211554135819465</v>
      </c>
      <c r="AE67" s="24">
        <f t="shared" si="17"/>
        <v>0.52237172097139162</v>
      </c>
      <c r="AF67" s="24">
        <f t="shared" ref="AF67:AN95" si="20">+G67/G55-1</f>
        <v>0.51908450775066206</v>
      </c>
      <c r="AG67" s="24">
        <f t="shared" si="20"/>
        <v>0.51931720472699316</v>
      </c>
      <c r="AH67" s="24">
        <f t="shared" si="20"/>
        <v>0.5230400344627848</v>
      </c>
      <c r="AI67" s="24">
        <f t="shared" si="20"/>
        <v>0.52115032981109333</v>
      </c>
      <c r="AJ67" s="24">
        <f t="shared" si="20"/>
        <v>0.52107665197109831</v>
      </c>
      <c r="AK67" s="24">
        <f t="shared" si="20"/>
        <v>0.52208947443372722</v>
      </c>
      <c r="AL67" s="24">
        <f t="shared" si="20"/>
        <v>0.52221801667206424</v>
      </c>
      <c r="AM67" s="24">
        <f t="shared" si="20"/>
        <v>0.52277603412058005</v>
      </c>
      <c r="AN67" s="24">
        <f t="shared" si="20"/>
        <v>0.52163465238763917</v>
      </c>
      <c r="AO67" s="24">
        <f>+NAC!AV40</f>
        <v>0.5209175300658877</v>
      </c>
      <c r="AQ67" s="24">
        <f t="shared" si="16"/>
        <v>3.7958753040348014E-3</v>
      </c>
      <c r="AR67" s="24">
        <f t="shared" si="18"/>
        <v>-1.6206205386335437E-3</v>
      </c>
    </row>
    <row r="68" spans="2:44" x14ac:dyDescent="0.25">
      <c r="B68" s="110">
        <f t="shared" si="14"/>
        <v>68</v>
      </c>
      <c r="D68" s="37">
        <f>+NAC!A41</f>
        <v>43800</v>
      </c>
      <c r="E68" s="19" cm="1">
        <f t="array" ref="E68">+SUMPRODUCT($E$3:$P$3/100,NAC!$C41:$N41)/D$3*100</f>
        <v>282.00901889815384</v>
      </c>
      <c r="F68" s="19" cm="1">
        <f t="array" ref="F68">+SUMPRODUCT($E$4:$P$4/100,NAC!$C41:$N41)/D$4*100</f>
        <v>282.46249155378939</v>
      </c>
      <c r="G68" s="19" cm="1">
        <f t="array" ref="G68">+SUMPRODUCT($E$5:$P$5/100,NAC!$C41:$N41)/D$5*100</f>
        <v>283.34648459511118</v>
      </c>
      <c r="H68" s="19" cm="1">
        <f t="array" ref="H68">+SUMPRODUCT($E$6:$P$6/100,NAC!$C41:$N41)/D$6*100</f>
        <v>282.48846502756584</v>
      </c>
      <c r="I68" s="19" cm="1">
        <f t="array" ref="I68">+SUMPRODUCT($E$7:$P$7/100,NAC!$C41:$N41)/D$7*100</f>
        <v>284.03921939926857</v>
      </c>
      <c r="J68" s="19" cm="1">
        <f t="array" ref="J68">+SUMPRODUCT($E$8:$P$8/100,NAC!$C41:$N41)/D$8*100</f>
        <v>283.41387832065192</v>
      </c>
      <c r="K68" s="19" cm="1">
        <f t="array" ref="K68">+SUMPRODUCT($E$9:$P$9/100,NAC!$C41:$N41)/D$9*100</f>
        <v>284.31744603893276</v>
      </c>
      <c r="L68" s="19" cm="1">
        <f t="array" ref="L68">+SUMPRODUCT($E$10:$P$10/100,NAC!$C41:$N41)/D$10*100</f>
        <v>284.12175371413019</v>
      </c>
      <c r="M68" s="19" cm="1">
        <f t="array" ref="M68">+SUMPRODUCT($E$11:$P$11/100,NAC!$C41:$N41)/D$11*100</f>
        <v>284.37439794942821</v>
      </c>
      <c r="N68" s="19" cm="1">
        <f t="array" ref="N68">+SUMPRODUCT($E$12:$P$12/100,NAC!$C41:$N41)/D$12*100</f>
        <v>284.29400493530454</v>
      </c>
      <c r="O68" s="19" cm="1">
        <f t="array" ref="O68">+SUMPRODUCT(_xlfn.ANCHORARRAY($E$30)/100,$E68:$N68)/$D$14*100</f>
        <v>283.71916258094001</v>
      </c>
      <c r="Q68" s="24">
        <f t="shared" si="19"/>
        <v>3.4805330895811837E-2</v>
      </c>
      <c r="R68" s="24">
        <f t="shared" si="19"/>
        <v>3.5485113451627637E-2</v>
      </c>
      <c r="S68" s="24">
        <f t="shared" si="19"/>
        <v>3.5898856379833255E-2</v>
      </c>
      <c r="T68" s="24">
        <f t="shared" si="19"/>
        <v>3.6490924234090061E-2</v>
      </c>
      <c r="U68" s="24">
        <f t="shared" si="19"/>
        <v>3.6842414120695999E-2</v>
      </c>
      <c r="V68" s="24">
        <f t="shared" si="19"/>
        <v>3.6642433277239261E-2</v>
      </c>
      <c r="W68" s="24">
        <f t="shared" si="19"/>
        <v>3.7379405929909737E-2</v>
      </c>
      <c r="X68" s="24">
        <f t="shared" si="19"/>
        <v>3.7655943235953115E-2</v>
      </c>
      <c r="Y68" s="24">
        <f t="shared" si="19"/>
        <v>3.7654459816101493E-2</v>
      </c>
      <c r="Z68" s="24">
        <f t="shared" si="19"/>
        <v>3.8305193143655991E-2</v>
      </c>
      <c r="AA68" s="24">
        <f t="shared" si="19"/>
        <v>3.7055465345279703E-2</v>
      </c>
      <c r="AB68" s="24">
        <f>+NAC!Y41</f>
        <v>3.7437073551383371E-2</v>
      </c>
      <c r="AD68" s="24">
        <f t="shared" ref="AD68:AD99" si="21">+E68/E56-1</f>
        <v>0.53858092835988747</v>
      </c>
      <c r="AE68" s="24">
        <f t="shared" ref="AE68:AE99" si="22">+F68/F56-1</f>
        <v>0.53989326267334636</v>
      </c>
      <c r="AF68" s="24">
        <f t="shared" si="20"/>
        <v>0.53609888278896656</v>
      </c>
      <c r="AG68" s="24">
        <f t="shared" si="20"/>
        <v>0.53730714830139448</v>
      </c>
      <c r="AH68" s="24">
        <f t="shared" si="20"/>
        <v>0.54015558428781763</v>
      </c>
      <c r="AI68" s="24">
        <f t="shared" si="20"/>
        <v>0.53835763930725866</v>
      </c>
      <c r="AJ68" s="24">
        <f t="shared" si="20"/>
        <v>0.53850112558103724</v>
      </c>
      <c r="AK68" s="24">
        <f t="shared" si="20"/>
        <v>0.53965758726414448</v>
      </c>
      <c r="AL68" s="24">
        <f t="shared" si="20"/>
        <v>0.53911410944355187</v>
      </c>
      <c r="AM68" s="24">
        <f t="shared" si="20"/>
        <v>0.54004081834782491</v>
      </c>
      <c r="AN68" s="24">
        <f t="shared" si="20"/>
        <v>0.53894724356752222</v>
      </c>
      <c r="AO68" s="24">
        <f>+NAC!AV41</f>
        <v>0.5383240201633388</v>
      </c>
      <c r="AQ68" s="24">
        <f t="shared" si="16"/>
        <v>-3.4998622478441543E-3</v>
      </c>
      <c r="AR68" s="24">
        <f t="shared" si="18"/>
        <v>-1.4598899879374461E-3</v>
      </c>
    </row>
    <row r="69" spans="2:44" x14ac:dyDescent="0.25">
      <c r="B69" s="110">
        <f t="shared" si="14"/>
        <v>69</v>
      </c>
      <c r="D69" s="37">
        <f>+NAC!A42</f>
        <v>43831</v>
      </c>
      <c r="E69" s="19" cm="1">
        <f t="array" ref="E69">+SUMPRODUCT($E$3:$P$3/100,NAC!$C42:$N42)/D$3*100</f>
        <v>289.96982433952741</v>
      </c>
      <c r="F69" s="19" cm="1">
        <f t="array" ref="F69">+SUMPRODUCT($E$4:$P$4/100,NAC!$C42:$N42)/D$4*100</f>
        <v>289.98815958659299</v>
      </c>
      <c r="G69" s="19" cm="1">
        <f t="array" ref="G69">+SUMPRODUCT($E$5:$P$5/100,NAC!$C42:$N42)/D$5*100</f>
        <v>290.46425380503837</v>
      </c>
      <c r="H69" s="19" cm="1">
        <f t="array" ref="H69">+SUMPRODUCT($E$6:$P$6/100,NAC!$C42:$N42)/D$6*100</f>
        <v>289.47654998606458</v>
      </c>
      <c r="I69" s="19" cm="1">
        <f t="array" ref="I69">+SUMPRODUCT($E$7:$P$7/100,NAC!$C42:$N42)/D$7*100</f>
        <v>290.74665561865572</v>
      </c>
      <c r="J69" s="19" cm="1">
        <f t="array" ref="J69">+SUMPRODUCT($E$8:$P$8/100,NAC!$C42:$N42)/D$8*100</f>
        <v>290.00938104958067</v>
      </c>
      <c r="K69" s="19" cm="1">
        <f t="array" ref="K69">+SUMPRODUCT($E$9:$P$9/100,NAC!$C42:$N42)/D$9*100</f>
        <v>290.64103838708843</v>
      </c>
      <c r="L69" s="19" cm="1">
        <f t="array" ref="L69">+SUMPRODUCT($E$10:$P$10/100,NAC!$C42:$N42)/D$10*100</f>
        <v>290.14844846761707</v>
      </c>
      <c r="M69" s="19" cm="1">
        <f t="array" ref="M69">+SUMPRODUCT($E$11:$P$11/100,NAC!$C42:$N42)/D$11*100</f>
        <v>290.17351392889861</v>
      </c>
      <c r="N69" s="19" cm="1">
        <f t="array" ref="N69">+SUMPRODUCT($E$12:$P$12/100,NAC!$C42:$N42)/D$12*100</f>
        <v>289.63353234531758</v>
      </c>
      <c r="O69" s="19" cm="1">
        <f t="array" ref="O69">+SUMPRODUCT(_xlfn.ANCHORARRAY($E$30)/100,$E69:$N69)/$D$14*100</f>
        <v>290.09529877443401</v>
      </c>
      <c r="Q69" s="24">
        <f t="shared" si="19"/>
        <v>2.8228903715482145E-2</v>
      </c>
      <c r="R69" s="24">
        <f t="shared" si="19"/>
        <v>2.6643070346812792E-2</v>
      </c>
      <c r="S69" s="24">
        <f t="shared" si="19"/>
        <v>2.5120372395295965E-2</v>
      </c>
      <c r="T69" s="24">
        <f t="shared" si="19"/>
        <v>2.4737594003411134E-2</v>
      </c>
      <c r="U69" s="24">
        <f t="shared" si="19"/>
        <v>2.3614472091470606E-2</v>
      </c>
      <c r="V69" s="24">
        <f t="shared" si="19"/>
        <v>2.3271629350015921E-2</v>
      </c>
      <c r="W69" s="24">
        <f t="shared" si="19"/>
        <v>2.2241309621533922E-2</v>
      </c>
      <c r="X69" s="24">
        <f t="shared" si="19"/>
        <v>2.1211662516875229E-2</v>
      </c>
      <c r="Y69" s="24">
        <f t="shared" si="19"/>
        <v>2.0392538925046555E-2</v>
      </c>
      <c r="Z69" s="24">
        <f t="shared" si="19"/>
        <v>1.8781709488485676E-2</v>
      </c>
      <c r="AA69" s="24">
        <f t="shared" si="19"/>
        <v>2.2473406926382777E-2</v>
      </c>
      <c r="AB69" s="24">
        <f>+NAC!Y42</f>
        <v>2.2528949260559816E-2</v>
      </c>
      <c r="AD69" s="24">
        <f t="shared" si="21"/>
        <v>0.53636333984089934</v>
      </c>
      <c r="AE69" s="24">
        <f t="shared" si="22"/>
        <v>0.5357310498445722</v>
      </c>
      <c r="AF69" s="24">
        <f t="shared" si="20"/>
        <v>0.52946587725245831</v>
      </c>
      <c r="AG69" s="24">
        <f t="shared" si="20"/>
        <v>0.53024888590157659</v>
      </c>
      <c r="AH69" s="24">
        <f t="shared" si="20"/>
        <v>0.53115892442897006</v>
      </c>
      <c r="AI69" s="24">
        <f t="shared" si="20"/>
        <v>0.52932274414337877</v>
      </c>
      <c r="AJ69" s="24">
        <f t="shared" si="20"/>
        <v>0.52789736299736822</v>
      </c>
      <c r="AK69" s="24">
        <f t="shared" si="20"/>
        <v>0.52776367002952274</v>
      </c>
      <c r="AL69" s="24">
        <f t="shared" si="20"/>
        <v>0.52577190796798212</v>
      </c>
      <c r="AM69" s="24">
        <f t="shared" si="20"/>
        <v>0.52446388293645607</v>
      </c>
      <c r="AN69" s="24">
        <f t="shared" si="20"/>
        <v>0.52864764514923412</v>
      </c>
      <c r="AO69" s="24">
        <f>+NAC!AV42</f>
        <v>0.52855728676900671</v>
      </c>
      <c r="AQ69" s="24">
        <f t="shared" si="16"/>
        <v>9.4471942269964693E-3</v>
      </c>
      <c r="AR69" s="24">
        <f t="shared" si="18"/>
        <v>1.1899456904443273E-2</v>
      </c>
    </row>
    <row r="70" spans="2:44" x14ac:dyDescent="0.25">
      <c r="B70" s="110">
        <f t="shared" si="14"/>
        <v>70</v>
      </c>
      <c r="D70" s="37">
        <f>+NAC!A43</f>
        <v>43862</v>
      </c>
      <c r="E70" s="19" cm="1">
        <f t="array" ref="E70">+SUMPRODUCT($E$3:$P$3/100,NAC!$C43:$N43)/D$3*100</f>
        <v>296.19009471682227</v>
      </c>
      <c r="F70" s="19" cm="1">
        <f t="array" ref="F70">+SUMPRODUCT($E$4:$P$4/100,NAC!$C43:$N43)/D$4*100</f>
        <v>296.080827161733</v>
      </c>
      <c r="G70" s="19" cm="1">
        <f t="array" ref="G70">+SUMPRODUCT($E$5:$P$5/100,NAC!$C43:$N43)/D$5*100</f>
        <v>296.41141789573089</v>
      </c>
      <c r="H70" s="19" cm="1">
        <f t="array" ref="H70">+SUMPRODUCT($E$6:$P$6/100,NAC!$C43:$N43)/D$6*100</f>
        <v>295.41436972116009</v>
      </c>
      <c r="I70" s="19" cm="1">
        <f t="array" ref="I70">+SUMPRODUCT($E$7:$P$7/100,NAC!$C43:$N43)/D$7*100</f>
        <v>296.61086917705728</v>
      </c>
      <c r="J70" s="19" cm="1">
        <f t="array" ref="J70">+SUMPRODUCT($E$8:$P$8/100,NAC!$C43:$N43)/D$8*100</f>
        <v>295.85153308791735</v>
      </c>
      <c r="K70" s="19" cm="1">
        <f t="array" ref="K70">+SUMPRODUCT($E$9:$P$9/100,NAC!$C43:$N43)/D$9*100</f>
        <v>296.40003429678461</v>
      </c>
      <c r="L70" s="19" cm="1">
        <f t="array" ref="L70">+SUMPRODUCT($E$10:$P$10/100,NAC!$C43:$N43)/D$10*100</f>
        <v>295.85114011176302</v>
      </c>
      <c r="M70" s="19" cm="1">
        <f t="array" ref="M70">+SUMPRODUCT($E$11:$P$11/100,NAC!$C43:$N43)/D$11*100</f>
        <v>295.77432271039805</v>
      </c>
      <c r="N70" s="19" cm="1">
        <f t="array" ref="N70">+SUMPRODUCT($E$12:$P$12/100,NAC!$C43:$N43)/D$12*100</f>
        <v>295.14415587378357</v>
      </c>
      <c r="O70" s="19" cm="1">
        <f t="array" ref="O70">+SUMPRODUCT(_xlfn.ANCHORARRAY($E$30)/100,$E70:$N70)/$D$14*100</f>
        <v>295.872823458558</v>
      </c>
      <c r="Q70" s="24">
        <f t="shared" si="19"/>
        <v>2.1451440305773062E-2</v>
      </c>
      <c r="R70" s="24">
        <f t="shared" si="19"/>
        <v>2.1010056354803242E-2</v>
      </c>
      <c r="S70" s="24">
        <f t="shared" si="19"/>
        <v>2.0474684966516721E-2</v>
      </c>
      <c r="T70" s="24">
        <f t="shared" si="19"/>
        <v>2.0512265105347316E-2</v>
      </c>
      <c r="U70" s="24">
        <f t="shared" si="19"/>
        <v>2.0169496175024282E-2</v>
      </c>
      <c r="V70" s="24">
        <f t="shared" si="19"/>
        <v>2.0144700206569777E-2</v>
      </c>
      <c r="W70" s="24">
        <f t="shared" si="19"/>
        <v>1.9814806407435492E-2</v>
      </c>
      <c r="X70" s="24">
        <f t="shared" si="19"/>
        <v>1.9654393033166295E-2</v>
      </c>
      <c r="Y70" s="24">
        <f t="shared" si="19"/>
        <v>1.9301585129757326E-2</v>
      </c>
      <c r="Z70" s="24">
        <f t="shared" si="19"/>
        <v>1.9026193147746229E-2</v>
      </c>
      <c r="AA70" s="24">
        <f t="shared" si="19"/>
        <v>1.9915954200334429E-2</v>
      </c>
      <c r="AB70" s="24">
        <f>+NAC!Y43</f>
        <v>2.0136293736429556E-2</v>
      </c>
      <c r="AD70" s="24">
        <f t="shared" si="21"/>
        <v>0.50669019857469899</v>
      </c>
      <c r="AE70" s="24">
        <f t="shared" si="22"/>
        <v>0.50724313242448416</v>
      </c>
      <c r="AF70" s="24">
        <f t="shared" si="20"/>
        <v>0.50122689046367963</v>
      </c>
      <c r="AG70" s="24">
        <f t="shared" si="20"/>
        <v>0.50408945859973486</v>
      </c>
      <c r="AH70" s="24">
        <f t="shared" si="20"/>
        <v>0.50409774834746357</v>
      </c>
      <c r="AI70" s="24">
        <f t="shared" si="20"/>
        <v>0.50287550778952617</v>
      </c>
      <c r="AJ70" s="24">
        <f t="shared" si="20"/>
        <v>0.50237444957540589</v>
      </c>
      <c r="AK70" s="24">
        <f t="shared" si="20"/>
        <v>0.50287700489908449</v>
      </c>
      <c r="AL70" s="24">
        <f t="shared" si="20"/>
        <v>0.50061507748482059</v>
      </c>
      <c r="AM70" s="24">
        <f t="shared" si="20"/>
        <v>0.50106330987942704</v>
      </c>
      <c r="AN70" s="24">
        <f t="shared" si="20"/>
        <v>0.50274646195592099</v>
      </c>
      <c r="AO70" s="24">
        <f>+NAC!AV43</f>
        <v>0.50274891855201087</v>
      </c>
      <c r="AQ70" s="24">
        <f t="shared" si="16"/>
        <v>2.4252471580268331E-3</v>
      </c>
      <c r="AR70" s="24">
        <f t="shared" si="18"/>
        <v>5.6268886952719477E-3</v>
      </c>
    </row>
    <row r="71" spans="2:44" x14ac:dyDescent="0.25">
      <c r="B71" s="110">
        <f t="shared" si="14"/>
        <v>71</v>
      </c>
      <c r="D71" s="37">
        <f>+NAC!A44</f>
        <v>43891</v>
      </c>
      <c r="E71" s="19" cm="1">
        <f t="array" ref="E71">+SUMPRODUCT($E$3:$P$3/100,NAC!$C44:$N44)/D$3*100</f>
        <v>306.29276100592415</v>
      </c>
      <c r="F71" s="19" cm="1">
        <f t="array" ref="F71">+SUMPRODUCT($E$4:$P$4/100,NAC!$C44:$N44)/D$4*100</f>
        <v>306.17072144781235</v>
      </c>
      <c r="G71" s="19" cm="1">
        <f t="array" ref="G71">+SUMPRODUCT($E$5:$P$5/100,NAC!$C44:$N44)/D$5*100</f>
        <v>306.50065458508965</v>
      </c>
      <c r="H71" s="19" cm="1">
        <f t="array" ref="H71">+SUMPRODUCT($E$6:$P$6/100,NAC!$C44:$N44)/D$6*100</f>
        <v>305.35122967261998</v>
      </c>
      <c r="I71" s="19" cm="1">
        <f t="array" ref="I71">+SUMPRODUCT($E$7:$P$7/100,NAC!$C44:$N44)/D$7*100</f>
        <v>306.52609961002508</v>
      </c>
      <c r="J71" s="19" cm="1">
        <f t="array" ref="J71">+SUMPRODUCT($E$8:$P$8/100,NAC!$C44:$N44)/D$8*100</f>
        <v>306.04211246507089</v>
      </c>
      <c r="K71" s="19" cm="1">
        <f t="array" ref="K71">+SUMPRODUCT($E$9:$P$9/100,NAC!$C44:$N44)/D$9*100</f>
        <v>306.23149617290744</v>
      </c>
      <c r="L71" s="19" cm="1">
        <f t="array" ref="L71">+SUMPRODUCT($E$10:$P$10/100,NAC!$C44:$N44)/D$10*100</f>
        <v>305.60225876450232</v>
      </c>
      <c r="M71" s="19" cm="1">
        <f t="array" ref="M71">+SUMPRODUCT($E$11:$P$11/100,NAC!$C44:$N44)/D$11*100</f>
        <v>305.58373691873675</v>
      </c>
      <c r="N71" s="19" cm="1">
        <f t="array" ref="N71">+SUMPRODUCT($E$12:$P$12/100,NAC!$C44:$N44)/D$12*100</f>
        <v>304.44565175402136</v>
      </c>
      <c r="O71" s="19" cm="1">
        <f t="array" ref="O71">+SUMPRODUCT(_xlfn.ANCHORARRAY($E$30)/100,$E71:$N71)/$D$14*100</f>
        <v>305.69600900989894</v>
      </c>
      <c r="Q71" s="24">
        <f t="shared" si="19"/>
        <v>3.4108724327059914E-2</v>
      </c>
      <c r="R71" s="24">
        <f t="shared" si="19"/>
        <v>3.4078175148327894E-2</v>
      </c>
      <c r="S71" s="24">
        <f t="shared" si="19"/>
        <v>3.4037948878568036E-2</v>
      </c>
      <c r="T71" s="24">
        <f t="shared" si="19"/>
        <v>3.3637023008864508E-2</v>
      </c>
      <c r="U71" s="24">
        <f t="shared" si="19"/>
        <v>3.3428412318393663E-2</v>
      </c>
      <c r="V71" s="24">
        <f t="shared" si="19"/>
        <v>3.444490981943038E-2</v>
      </c>
      <c r="W71" s="24">
        <f t="shared" si="19"/>
        <v>3.3169570642757051E-2</v>
      </c>
      <c r="X71" s="24">
        <f t="shared" si="19"/>
        <v>3.2959543941779801E-2</v>
      </c>
      <c r="Y71" s="24">
        <f t="shared" si="19"/>
        <v>3.3165198785505723E-2</v>
      </c>
      <c r="Z71" s="24">
        <f t="shared" si="19"/>
        <v>3.1515094217943851E-2</v>
      </c>
      <c r="AA71" s="24">
        <f t="shared" si="19"/>
        <v>3.3200702371087631E-2</v>
      </c>
      <c r="AB71" s="24">
        <f>+NAC!Y44</f>
        <v>3.3434686436722538E-2</v>
      </c>
      <c r="AD71" s="24">
        <f t="shared" si="21"/>
        <v>0.4852303195073322</v>
      </c>
      <c r="AE71" s="24">
        <f t="shared" si="22"/>
        <v>0.48630058662126641</v>
      </c>
      <c r="AF71" s="24">
        <f t="shared" si="20"/>
        <v>0.48092311864851744</v>
      </c>
      <c r="AG71" s="24">
        <f t="shared" si="20"/>
        <v>0.48368532468050307</v>
      </c>
      <c r="AH71" s="24">
        <f t="shared" si="20"/>
        <v>0.48416722740197238</v>
      </c>
      <c r="AI71" s="24">
        <f t="shared" si="20"/>
        <v>0.48309359303698285</v>
      </c>
      <c r="AJ71" s="24">
        <f t="shared" si="20"/>
        <v>0.48253545653195173</v>
      </c>
      <c r="AK71" s="24">
        <f t="shared" si="20"/>
        <v>0.48315909286579162</v>
      </c>
      <c r="AL71" s="24">
        <f t="shared" si="20"/>
        <v>0.48139792523405278</v>
      </c>
      <c r="AM71" s="24">
        <f t="shared" si="20"/>
        <v>0.48231870070108163</v>
      </c>
      <c r="AN71" s="24">
        <f t="shared" si="20"/>
        <v>0.48296452421339908</v>
      </c>
      <c r="AO71" s="24">
        <f>+NAC!AV44</f>
        <v>0.48356866551335198</v>
      </c>
      <c r="AQ71" s="24">
        <f t="shared" si="16"/>
        <v>2.593630109116063E-3</v>
      </c>
      <c r="AR71" s="24">
        <f t="shared" si="18"/>
        <v>2.911618806250571E-3</v>
      </c>
    </row>
    <row r="72" spans="2:44" x14ac:dyDescent="0.25">
      <c r="B72" s="110">
        <f t="shared" si="14"/>
        <v>72</v>
      </c>
      <c r="D72" s="37">
        <f>+NAC!A45</f>
        <v>43922</v>
      </c>
      <c r="E72" s="19" cm="1">
        <f t="array" ref="E72">+SUMPRODUCT($E$3:$P$3/100,NAC!$C45:$N45)/D$3*100</f>
        <v>311.90380670518266</v>
      </c>
      <c r="F72" s="19" cm="1">
        <f t="array" ref="F72">+SUMPRODUCT($E$4:$P$4/100,NAC!$C45:$N45)/D$4*100</f>
        <v>311.55794276393249</v>
      </c>
      <c r="G72" s="19" cm="1">
        <f t="array" ref="G72">+SUMPRODUCT($E$5:$P$5/100,NAC!$C45:$N45)/D$5*100</f>
        <v>311.43780301588151</v>
      </c>
      <c r="H72" s="19" cm="1">
        <f t="array" ref="H72">+SUMPRODUCT($E$6:$P$6/100,NAC!$C45:$N45)/D$6*100</f>
        <v>310.21815333524762</v>
      </c>
      <c r="I72" s="19" cm="1">
        <f t="array" ref="I72">+SUMPRODUCT($E$7:$P$7/100,NAC!$C45:$N45)/D$7*100</f>
        <v>311.30008252691135</v>
      </c>
      <c r="J72" s="19" cm="1">
        <f t="array" ref="J72">+SUMPRODUCT($E$8:$P$8/100,NAC!$C45:$N45)/D$8*100</f>
        <v>310.67539868860268</v>
      </c>
      <c r="K72" s="19" cm="1">
        <f t="array" ref="K72">+SUMPRODUCT($E$9:$P$9/100,NAC!$C45:$N45)/D$9*100</f>
        <v>310.7459938049895</v>
      </c>
      <c r="L72" s="19" cm="1">
        <f t="array" ref="L72">+SUMPRODUCT($E$10:$P$10/100,NAC!$C45:$N45)/D$10*100</f>
        <v>310.00344298238599</v>
      </c>
      <c r="M72" s="19" cm="1">
        <f t="array" ref="M72">+SUMPRODUCT($E$11:$P$11/100,NAC!$C45:$N45)/D$11*100</f>
        <v>309.78026550966644</v>
      </c>
      <c r="N72" s="19" cm="1">
        <f t="array" ref="N72">+SUMPRODUCT($E$12:$P$12/100,NAC!$C45:$N45)/D$12*100</f>
        <v>308.47369897955906</v>
      </c>
      <c r="O72" s="19" cm="1">
        <f t="array" ref="O72">+SUMPRODUCT(_xlfn.ANCHORARRAY($E$30)/100,$E72:$N72)/$D$14*100</f>
        <v>310.27508464678999</v>
      </c>
      <c r="Q72" s="24">
        <f t="shared" si="19"/>
        <v>1.8319224002652845E-2</v>
      </c>
      <c r="R72" s="24">
        <f t="shared" si="19"/>
        <v>1.7595481666715873E-2</v>
      </c>
      <c r="S72" s="24">
        <f t="shared" ref="S72:AA100" si="23">+G72/G71-1</f>
        <v>1.6108117085346096E-2</v>
      </c>
      <c r="T72" s="24">
        <f t="shared" si="23"/>
        <v>1.5938772107928489E-2</v>
      </c>
      <c r="U72" s="24">
        <f t="shared" si="23"/>
        <v>1.5574474483444956E-2</v>
      </c>
      <c r="V72" s="24">
        <f t="shared" si="23"/>
        <v>1.5139374729223221E-2</v>
      </c>
      <c r="W72" s="24">
        <f t="shared" si="23"/>
        <v>1.4742107485681499E-2</v>
      </c>
      <c r="X72" s="24">
        <f t="shared" si="23"/>
        <v>1.4401674371377071E-2</v>
      </c>
      <c r="Y72" s="24">
        <f t="shared" si="23"/>
        <v>1.3732826992837177E-2</v>
      </c>
      <c r="Z72" s="24">
        <f t="shared" si="23"/>
        <v>1.3230759586581931E-2</v>
      </c>
      <c r="AA72" s="24">
        <f t="shared" si="23"/>
        <v>1.4979180303079431E-2</v>
      </c>
      <c r="AB72" s="24">
        <f>+NAC!Y45</f>
        <v>1.4965725908725691E-2</v>
      </c>
      <c r="AD72" s="24">
        <f t="shared" si="21"/>
        <v>0.46441438144667746</v>
      </c>
      <c r="AE72" s="24">
        <f t="shared" si="22"/>
        <v>0.46367354487122014</v>
      </c>
      <c r="AF72" s="24">
        <f t="shared" si="20"/>
        <v>0.45599260017101173</v>
      </c>
      <c r="AG72" s="24">
        <f t="shared" si="20"/>
        <v>0.45789598612954707</v>
      </c>
      <c r="AH72" s="24">
        <f t="shared" si="20"/>
        <v>0.45764960531700982</v>
      </c>
      <c r="AI72" s="24">
        <f t="shared" si="20"/>
        <v>0.45595862336966109</v>
      </c>
      <c r="AJ72" s="24">
        <f t="shared" si="20"/>
        <v>0.45407018111136477</v>
      </c>
      <c r="AK72" s="24">
        <f t="shared" si="20"/>
        <v>0.45368516822057692</v>
      </c>
      <c r="AL72" s="24">
        <f t="shared" si="20"/>
        <v>0.4513022996621332</v>
      </c>
      <c r="AM72" s="24">
        <f t="shared" si="20"/>
        <v>0.45025120992437095</v>
      </c>
      <c r="AN72" s="24">
        <f t="shared" si="20"/>
        <v>0.4550727407382773</v>
      </c>
      <c r="AO72" s="24">
        <f>+NAC!AV45</f>
        <v>0.45562931438707133</v>
      </c>
      <c r="AQ72" s="24">
        <f t="shared" si="16"/>
        <v>5.0884644160709147E-3</v>
      </c>
      <c r="AR72" s="24">
        <f t="shared" si="18"/>
        <v>1.4163171522306506E-2</v>
      </c>
    </row>
    <row r="73" spans="2:44" x14ac:dyDescent="0.25">
      <c r="B73" s="110">
        <f t="shared" si="14"/>
        <v>73</v>
      </c>
      <c r="D73" s="37">
        <f>+NAC!A46</f>
        <v>43952</v>
      </c>
      <c r="E73" s="19" cm="1">
        <f t="array" ref="E73">+SUMPRODUCT($E$3:$P$3/100,NAC!$C46:$N46)/D$3*100</f>
        <v>316.67582974463198</v>
      </c>
      <c r="F73" s="19" cm="1">
        <f t="array" ref="F73">+SUMPRODUCT($E$4:$P$4/100,NAC!$C46:$N46)/D$4*100</f>
        <v>316.46864029530656</v>
      </c>
      <c r="G73" s="19" cm="1">
        <f t="array" ref="G73">+SUMPRODUCT($E$5:$P$5/100,NAC!$C46:$N46)/D$5*100</f>
        <v>316.20789215596602</v>
      </c>
      <c r="H73" s="19" cm="1">
        <f t="array" ref="H73">+SUMPRODUCT($E$6:$P$6/100,NAC!$C46:$N46)/D$6*100</f>
        <v>315.07947853504902</v>
      </c>
      <c r="I73" s="19" cm="1">
        <f t="array" ref="I73">+SUMPRODUCT($E$7:$P$7/100,NAC!$C46:$N46)/D$7*100</f>
        <v>316.1510068971063</v>
      </c>
      <c r="J73" s="19" cm="1">
        <f t="array" ref="J73">+SUMPRODUCT($E$8:$P$8/100,NAC!$C46:$N46)/D$8*100</f>
        <v>315.5416961850234</v>
      </c>
      <c r="K73" s="19" cm="1">
        <f t="array" ref="K73">+SUMPRODUCT($E$9:$P$9/100,NAC!$C46:$N46)/D$9*100</f>
        <v>315.62411898676845</v>
      </c>
      <c r="L73" s="19" cm="1">
        <f t="array" ref="L73">+SUMPRODUCT($E$10:$P$10/100,NAC!$C46:$N46)/D$10*100</f>
        <v>314.97812605686306</v>
      </c>
      <c r="M73" s="19" cm="1">
        <f t="array" ref="M73">+SUMPRODUCT($E$11:$P$11/100,NAC!$C46:$N46)/D$11*100</f>
        <v>314.60445770072067</v>
      </c>
      <c r="N73" s="19" cm="1">
        <f t="array" ref="N73">+SUMPRODUCT($E$12:$P$12/100,NAC!$C46:$N46)/D$12*100</f>
        <v>313.55600579654163</v>
      </c>
      <c r="O73" s="19" cm="1">
        <f t="array" ref="O73">+SUMPRODUCT(_xlfn.ANCHORARRAY($E$30)/100,$E73:$N73)/$D$14*100</f>
        <v>315.17776773107499</v>
      </c>
      <c r="Q73" s="24">
        <f t="shared" ref="Q73:U124" si="24">+E73/E72-1</f>
        <v>1.5299662706457218E-2</v>
      </c>
      <c r="R73" s="24">
        <f t="shared" si="24"/>
        <v>1.5761747198000053E-2</v>
      </c>
      <c r="S73" s="24">
        <f t="shared" si="23"/>
        <v>1.531634597307141E-2</v>
      </c>
      <c r="T73" s="24">
        <f t="shared" si="23"/>
        <v>1.5670666424694613E-2</v>
      </c>
      <c r="U73" s="24">
        <f t="shared" si="23"/>
        <v>1.5582791789898076E-2</v>
      </c>
      <c r="V73" s="24">
        <f t="shared" si="23"/>
        <v>1.5663607472500063E-2</v>
      </c>
      <c r="W73" s="24">
        <f t="shared" si="23"/>
        <v>1.5698111251726266E-2</v>
      </c>
      <c r="X73" s="24">
        <f t="shared" si="23"/>
        <v>1.6047186529988711E-2</v>
      </c>
      <c r="Y73" s="24">
        <f t="shared" si="23"/>
        <v>1.5572948725824265E-2</v>
      </c>
      <c r="Z73" s="24">
        <f t="shared" si="23"/>
        <v>1.6475656867327659E-2</v>
      </c>
      <c r="AA73" s="24">
        <f t="shared" si="23"/>
        <v>1.5801085317134422E-2</v>
      </c>
      <c r="AB73" s="24">
        <f>+NAC!Y46</f>
        <v>1.5427362512386189E-2</v>
      </c>
      <c r="AD73" s="24">
        <f t="shared" si="21"/>
        <v>0.44481668079023629</v>
      </c>
      <c r="AE73" s="24">
        <f t="shared" si="22"/>
        <v>0.44407430631955558</v>
      </c>
      <c r="AF73" s="24">
        <f t="shared" si="20"/>
        <v>0.43527954235357802</v>
      </c>
      <c r="AG73" s="24">
        <f t="shared" si="20"/>
        <v>0.4377555295154647</v>
      </c>
      <c r="AH73" s="24">
        <f t="shared" si="20"/>
        <v>0.43668496058466033</v>
      </c>
      <c r="AI73" s="24">
        <f t="shared" si="20"/>
        <v>0.43513603087173935</v>
      </c>
      <c r="AJ73" s="24">
        <f t="shared" si="20"/>
        <v>0.43278085860852156</v>
      </c>
      <c r="AK73" s="24">
        <f t="shared" si="20"/>
        <v>0.43258577111772967</v>
      </c>
      <c r="AL73" s="24">
        <f t="shared" si="20"/>
        <v>0.42920390101345052</v>
      </c>
      <c r="AM73" s="24">
        <f t="shared" si="20"/>
        <v>0.4289619083744971</v>
      </c>
      <c r="AN73" s="24">
        <f t="shared" si="20"/>
        <v>0.43410066489087873</v>
      </c>
      <c r="AO73" s="24">
        <f>+NAC!AV46</f>
        <v>0.43421228214716923</v>
      </c>
      <c r="AQ73" s="24">
        <f t="shared" si="16"/>
        <v>-1.1759941608704416E-3</v>
      </c>
      <c r="AR73" s="24">
        <f t="shared" si="18"/>
        <v>1.5854772415739182E-2</v>
      </c>
    </row>
    <row r="74" spans="2:44" x14ac:dyDescent="0.25">
      <c r="B74" s="110">
        <f t="shared" si="14"/>
        <v>74</v>
      </c>
      <c r="D74" s="37">
        <f>+NAC!A47</f>
        <v>43983</v>
      </c>
      <c r="E74" s="19" cm="1">
        <f t="array" ref="E74">+SUMPRODUCT($E$3:$P$3/100,NAC!$C47:$N47)/D$3*100</f>
        <v>323.33612745781608</v>
      </c>
      <c r="F74" s="19" cm="1">
        <f t="array" ref="F74">+SUMPRODUCT($E$4:$P$4/100,NAC!$C47:$N47)/D$4*100</f>
        <v>323.33242120213959</v>
      </c>
      <c r="G74" s="19" cm="1">
        <f t="array" ref="G74">+SUMPRODUCT($E$5:$P$5/100,NAC!$C47:$N47)/D$5*100</f>
        <v>322.97302348008964</v>
      </c>
      <c r="H74" s="19" cm="1">
        <f t="array" ref="H74">+SUMPRODUCT($E$6:$P$6/100,NAC!$C47:$N47)/D$6*100</f>
        <v>322.05336625210163</v>
      </c>
      <c r="I74" s="19" cm="1">
        <f t="array" ref="I74">+SUMPRODUCT($E$7:$P$7/100,NAC!$C47:$N47)/D$7*100</f>
        <v>323.04625259475387</v>
      </c>
      <c r="J74" s="19" cm="1">
        <f t="array" ref="J74">+SUMPRODUCT($E$8:$P$8/100,NAC!$C47:$N47)/D$8*100</f>
        <v>322.47079887518322</v>
      </c>
      <c r="K74" s="19" cm="1">
        <f t="array" ref="K74">+SUMPRODUCT($E$9:$P$9/100,NAC!$C47:$N47)/D$9*100</f>
        <v>322.60968221748101</v>
      </c>
      <c r="L74" s="19" cm="1">
        <f t="array" ref="L74">+SUMPRODUCT($E$10:$P$10/100,NAC!$C47:$N47)/D$10*100</f>
        <v>322.12438096778146</v>
      </c>
      <c r="M74" s="19" cm="1">
        <f t="array" ref="M74">+SUMPRODUCT($E$11:$P$11/100,NAC!$C47:$N47)/D$11*100</f>
        <v>321.68452548163134</v>
      </c>
      <c r="N74" s="19" cm="1">
        <f t="array" ref="N74">+SUMPRODUCT($E$12:$P$12/100,NAC!$C47:$N47)/D$12*100</f>
        <v>321.01769121439878</v>
      </c>
      <c r="O74" s="19" cm="1">
        <f t="array" ref="O74">+SUMPRODUCT(_xlfn.ANCHORARRAY($E$30)/100,$E74:$N74)/$D$14*100</f>
        <v>322.22602631009795</v>
      </c>
      <c r="Q74" s="24">
        <f t="shared" si="24"/>
        <v>2.1031910514152541E-2</v>
      </c>
      <c r="R74" s="24">
        <f t="shared" si="24"/>
        <v>2.1688660527084958E-2</v>
      </c>
      <c r="S74" s="24">
        <f t="shared" si="23"/>
        <v>2.1394568231670741E-2</v>
      </c>
      <c r="T74" s="24">
        <f t="shared" si="23"/>
        <v>2.2133741459384959E-2</v>
      </c>
      <c r="U74" s="24">
        <f t="shared" si="23"/>
        <v>2.1809975445979513E-2</v>
      </c>
      <c r="V74" s="24">
        <f t="shared" si="23"/>
        <v>2.1959388486321618E-2</v>
      </c>
      <c r="W74" s="24">
        <f t="shared" si="23"/>
        <v>2.2132539341853663E-2</v>
      </c>
      <c r="X74" s="24">
        <f t="shared" si="23"/>
        <v>2.2688099013035146E-2</v>
      </c>
      <c r="Y74" s="24">
        <f t="shared" si="23"/>
        <v>2.2504664532267515E-2</v>
      </c>
      <c r="Z74" s="24">
        <f t="shared" si="23"/>
        <v>2.3796978147179404E-2</v>
      </c>
      <c r="AA74" s="24">
        <f t="shared" si="23"/>
        <v>2.2362803790897168E-2</v>
      </c>
      <c r="AB74" s="24">
        <f>+NAC!Y47</f>
        <v>2.2435391591276943E-2</v>
      </c>
      <c r="AD74" s="24">
        <f t="shared" si="21"/>
        <v>0.43648959748468985</v>
      </c>
      <c r="AE74" s="24">
        <f t="shared" si="22"/>
        <v>0.43645255743548095</v>
      </c>
      <c r="AF74" s="24">
        <f t="shared" si="20"/>
        <v>0.42722115775343728</v>
      </c>
      <c r="AG74" s="24">
        <f t="shared" si="20"/>
        <v>0.43085397825305938</v>
      </c>
      <c r="AH74" s="24">
        <f t="shared" si="20"/>
        <v>0.42888398753225854</v>
      </c>
      <c r="AI74" s="24">
        <f t="shared" si="20"/>
        <v>0.42770793887794412</v>
      </c>
      <c r="AJ74" s="24">
        <f t="shared" si="20"/>
        <v>0.42577514092976343</v>
      </c>
      <c r="AK74" s="24">
        <f t="shared" si="20"/>
        <v>0.42624853816397468</v>
      </c>
      <c r="AL74" s="24">
        <f t="shared" si="20"/>
        <v>0.42243608345450001</v>
      </c>
      <c r="AM74" s="24">
        <f t="shared" si="20"/>
        <v>0.42374939591107275</v>
      </c>
      <c r="AN74" s="24">
        <f t="shared" si="20"/>
        <v>0.42724289016576789</v>
      </c>
      <c r="AO74" s="24">
        <f>+NAC!AV47</f>
        <v>0.42758749118769868</v>
      </c>
      <c r="AQ74" s="24">
        <f t="shared" si="16"/>
        <v>-2.7650676330268631E-3</v>
      </c>
      <c r="AR74" s="24">
        <f t="shared" si="18"/>
        <v>1.2740201573617105E-2</v>
      </c>
    </row>
    <row r="75" spans="2:44" x14ac:dyDescent="0.25">
      <c r="B75" s="110">
        <f t="shared" si="14"/>
        <v>75</v>
      </c>
      <c r="D75" s="37">
        <f>+NAC!A48</f>
        <v>44013</v>
      </c>
      <c r="E75" s="19" cm="1">
        <f t="array" ref="E75">+SUMPRODUCT($E$3:$P$3/100,NAC!$C48:$N48)/D$3*100</f>
        <v>329.21449745930704</v>
      </c>
      <c r="F75" s="19" cm="1">
        <f t="array" ref="F75">+SUMPRODUCT($E$4:$P$4/100,NAC!$C48:$N48)/D$4*100</f>
        <v>329.32171514789002</v>
      </c>
      <c r="G75" s="19" cm="1">
        <f t="array" ref="G75">+SUMPRODUCT($E$5:$P$5/100,NAC!$C48:$N48)/D$5*100</f>
        <v>328.92230559922228</v>
      </c>
      <c r="H75" s="19" cm="1">
        <f t="array" ref="H75">+SUMPRODUCT($E$6:$P$6/100,NAC!$C48:$N48)/D$6*100</f>
        <v>328.14725347515582</v>
      </c>
      <c r="I75" s="19" cm="1">
        <f t="array" ref="I75">+SUMPRODUCT($E$7:$P$7/100,NAC!$C48:$N48)/D$7*100</f>
        <v>329.14056957621472</v>
      </c>
      <c r="J75" s="19" cm="1">
        <f t="array" ref="J75">+SUMPRODUCT($E$8:$P$8/100,NAC!$C48:$N48)/D$8*100</f>
        <v>328.57851391913147</v>
      </c>
      <c r="K75" s="19" cm="1">
        <f t="array" ref="K75">+SUMPRODUCT($E$9:$P$9/100,NAC!$C48:$N48)/D$9*100</f>
        <v>328.81716627454819</v>
      </c>
      <c r="L75" s="19" cm="1">
        <f t="array" ref="L75">+SUMPRODUCT($E$10:$P$10/100,NAC!$C48:$N48)/D$10*100</f>
        <v>328.44922324209307</v>
      </c>
      <c r="M75" s="19" cm="1">
        <f t="array" ref="M75">+SUMPRODUCT($E$11:$P$11/100,NAC!$C48:$N48)/D$11*100</f>
        <v>327.99601989709782</v>
      </c>
      <c r="N75" s="19" cm="1">
        <f t="array" ref="N75">+SUMPRODUCT($E$12:$P$12/100,NAC!$C48:$N48)/D$12*100</f>
        <v>327.6808997332771</v>
      </c>
      <c r="O75" s="19" cm="1">
        <f t="array" ref="O75">+SUMPRODUCT(_xlfn.ANCHORARRAY($E$30)/100,$E75:$N75)/$D$14*100</f>
        <v>328.46512798045904</v>
      </c>
      <c r="Q75" s="24">
        <f t="shared" si="24"/>
        <v>1.8180368669931113E-2</v>
      </c>
      <c r="R75" s="24">
        <f t="shared" si="24"/>
        <v>1.8523641778583233E-2</v>
      </c>
      <c r="S75" s="24">
        <f t="shared" si="23"/>
        <v>1.8420368534276088E-2</v>
      </c>
      <c r="T75" s="24">
        <f t="shared" si="23"/>
        <v>1.8921979589817228E-2</v>
      </c>
      <c r="U75" s="24">
        <f t="shared" si="23"/>
        <v>1.8865153000570123E-2</v>
      </c>
      <c r="V75" s="24">
        <f t="shared" si="23"/>
        <v>1.8940366275807641E-2</v>
      </c>
      <c r="W75" s="24">
        <f t="shared" si="23"/>
        <v>1.9241468558536701E-2</v>
      </c>
      <c r="X75" s="24">
        <f t="shared" si="23"/>
        <v>1.9634782860302069E-2</v>
      </c>
      <c r="Y75" s="24">
        <f t="shared" si="23"/>
        <v>1.9620136859293424E-2</v>
      </c>
      <c r="Z75" s="24">
        <f t="shared" si="23"/>
        <v>2.0756514987294361E-2</v>
      </c>
      <c r="AA75" s="24">
        <f t="shared" si="23"/>
        <v>1.9362500732193588E-2</v>
      </c>
      <c r="AB75" s="24">
        <f>+NAC!Y48</f>
        <v>1.9341946456512993E-2</v>
      </c>
      <c r="AD75" s="24">
        <f t="shared" si="21"/>
        <v>0.43226561251537743</v>
      </c>
      <c r="AE75" s="24">
        <f t="shared" si="22"/>
        <v>0.43262590877889151</v>
      </c>
      <c r="AF75" s="24">
        <f t="shared" si="20"/>
        <v>0.42330632571952953</v>
      </c>
      <c r="AG75" s="24">
        <f t="shared" si="20"/>
        <v>0.42770429006119071</v>
      </c>
      <c r="AH75" s="24">
        <f t="shared" si="20"/>
        <v>0.42486176752501303</v>
      </c>
      <c r="AI75" s="24">
        <f t="shared" si="20"/>
        <v>0.42384783187840469</v>
      </c>
      <c r="AJ75" s="24">
        <f t="shared" si="20"/>
        <v>0.42215312642054448</v>
      </c>
      <c r="AK75" s="24">
        <f t="shared" si="20"/>
        <v>0.42281028842193558</v>
      </c>
      <c r="AL75" s="24">
        <f t="shared" si="20"/>
        <v>0.4182682110673841</v>
      </c>
      <c r="AM75" s="24">
        <f t="shared" si="20"/>
        <v>0.42046753186576269</v>
      </c>
      <c r="AN75" s="24">
        <f t="shared" si="20"/>
        <v>0.42353845393942868</v>
      </c>
      <c r="AO75" s="24">
        <f>+NAC!AV48</f>
        <v>0.42390430987357575</v>
      </c>
      <c r="AQ75" s="24">
        <f t="shared" si="16"/>
        <v>-2.5761463173632482E-3</v>
      </c>
      <c r="AR75" s="24">
        <f t="shared" si="18"/>
        <v>1.1798080649614739E-2</v>
      </c>
    </row>
    <row r="76" spans="2:44" x14ac:dyDescent="0.25">
      <c r="B76" s="110">
        <f t="shared" si="14"/>
        <v>76</v>
      </c>
      <c r="D76" s="37">
        <f>+NAC!A49</f>
        <v>44044</v>
      </c>
      <c r="E76" s="19" cm="1">
        <f t="array" ref="E76">+SUMPRODUCT($E$3:$P$3/100,NAC!$C49:$N49)/D$3*100</f>
        <v>338.60614645567057</v>
      </c>
      <c r="F76" s="19" cm="1">
        <f t="array" ref="F76">+SUMPRODUCT($E$4:$P$4/100,NAC!$C49:$N49)/D$4*100</f>
        <v>338.60252497883579</v>
      </c>
      <c r="G76" s="19" cm="1">
        <f t="array" ref="G76">+SUMPRODUCT($E$5:$P$5/100,NAC!$C49:$N49)/D$5*100</f>
        <v>337.99203401459482</v>
      </c>
      <c r="H76" s="19" cm="1">
        <f t="array" ref="H76">+SUMPRODUCT($E$6:$P$6/100,NAC!$C49:$N49)/D$6*100</f>
        <v>337.15380467627239</v>
      </c>
      <c r="I76" s="19" cm="1">
        <f t="array" ref="I76">+SUMPRODUCT($E$7:$P$7/100,NAC!$C49:$N49)/D$7*100</f>
        <v>338.13216252131878</v>
      </c>
      <c r="J76" s="19" cm="1">
        <f t="array" ref="J76">+SUMPRODUCT($E$8:$P$8/100,NAC!$C49:$N49)/D$8*100</f>
        <v>337.49900037986674</v>
      </c>
      <c r="K76" s="19" cm="1">
        <f t="array" ref="K76">+SUMPRODUCT($E$9:$P$9/100,NAC!$C49:$N49)/D$9*100</f>
        <v>337.71479516942782</v>
      </c>
      <c r="L76" s="19" cm="1">
        <f t="array" ref="L76">+SUMPRODUCT($E$10:$P$10/100,NAC!$C49:$N49)/D$10*100</f>
        <v>337.2775213619035</v>
      </c>
      <c r="M76" s="19" cm="1">
        <f t="array" ref="M76">+SUMPRODUCT($E$11:$P$11/100,NAC!$C49:$N49)/D$11*100</f>
        <v>336.69793508879269</v>
      </c>
      <c r="N76" s="19" cm="1">
        <f t="array" ref="N76">+SUMPRODUCT($E$12:$P$12/100,NAC!$C49:$N49)/D$12*100</f>
        <v>336.3853051921119</v>
      </c>
      <c r="O76" s="19" cm="1">
        <f t="array" ref="O76">+SUMPRODUCT(_xlfn.ANCHORARRAY($E$30)/100,$E76:$N76)/$D$14*100</f>
        <v>337.37627570204501</v>
      </c>
      <c r="Q76" s="24">
        <f t="shared" si="24"/>
        <v>2.8527446600447481E-2</v>
      </c>
      <c r="R76" s="24">
        <f t="shared" si="24"/>
        <v>2.8181590839759796E-2</v>
      </c>
      <c r="S76" s="24">
        <f t="shared" si="23"/>
        <v>2.7574075278505417E-2</v>
      </c>
      <c r="T76" s="24">
        <f t="shared" si="23"/>
        <v>2.7446675557192934E-2</v>
      </c>
      <c r="U76" s="24">
        <f t="shared" si="23"/>
        <v>2.7318397597358546E-2</v>
      </c>
      <c r="V76" s="24">
        <f t="shared" si="23"/>
        <v>2.7148721181844415E-2</v>
      </c>
      <c r="W76" s="24">
        <f t="shared" si="23"/>
        <v>2.7059502384527256E-2</v>
      </c>
      <c r="X76" s="24">
        <f t="shared" si="23"/>
        <v>2.6878730394509942E-2</v>
      </c>
      <c r="Y76" s="24">
        <f t="shared" si="23"/>
        <v>2.6530551176886075E-2</v>
      </c>
      <c r="Z76" s="24">
        <f t="shared" si="23"/>
        <v>2.6563664424505529E-2</v>
      </c>
      <c r="AA76" s="24">
        <f t="shared" si="23"/>
        <v>2.7129661454095455E-2</v>
      </c>
      <c r="AB76" s="24">
        <f>+NAC!Y49</f>
        <v>2.7001103590661213E-2</v>
      </c>
      <c r="AD76" s="24">
        <f t="shared" si="21"/>
        <v>0.41673751965563222</v>
      </c>
      <c r="AE76" s="24">
        <f t="shared" si="22"/>
        <v>0.41672540826096593</v>
      </c>
      <c r="AF76" s="24">
        <f t="shared" si="20"/>
        <v>0.40760146644530404</v>
      </c>
      <c r="AG76" s="24">
        <f t="shared" si="20"/>
        <v>0.41116468172798037</v>
      </c>
      <c r="AH76" s="24">
        <f t="shared" si="20"/>
        <v>0.40836553606772252</v>
      </c>
      <c r="AI76" s="24">
        <f t="shared" si="20"/>
        <v>0.4073129635550381</v>
      </c>
      <c r="AJ76" s="24">
        <f t="shared" si="20"/>
        <v>0.40537684395257001</v>
      </c>
      <c r="AK76" s="24">
        <f t="shared" si="20"/>
        <v>0.40552472097310788</v>
      </c>
      <c r="AL76" s="24">
        <f t="shared" si="20"/>
        <v>0.40071111063261355</v>
      </c>
      <c r="AM76" s="24">
        <f t="shared" si="20"/>
        <v>0.40222621756314458</v>
      </c>
      <c r="AN76" s="24">
        <f t="shared" si="20"/>
        <v>0.40659765231084721</v>
      </c>
      <c r="AO76" s="24">
        <f>+NAC!AV49</f>
        <v>0.40672941645865301</v>
      </c>
      <c r="AQ76" s="24">
        <f t="shared" si="16"/>
        <v>1.9637821759419527E-3</v>
      </c>
      <c r="AR76" s="24">
        <f t="shared" si="18"/>
        <v>1.4511302092487632E-2</v>
      </c>
    </row>
    <row r="77" spans="2:44" x14ac:dyDescent="0.25">
      <c r="B77" s="110">
        <f t="shared" si="14"/>
        <v>77</v>
      </c>
      <c r="D77" s="37">
        <f>+NAC!A50</f>
        <v>44075</v>
      </c>
      <c r="E77" s="19" cm="1">
        <f t="array" ref="E77">+SUMPRODUCT($E$3:$P$3/100,NAC!$C50:$N50)/D$3*100</f>
        <v>348.58542425595351</v>
      </c>
      <c r="F77" s="19" cm="1">
        <f t="array" ref="F77">+SUMPRODUCT($E$4:$P$4/100,NAC!$C50:$N50)/D$4*100</f>
        <v>348.63957486983918</v>
      </c>
      <c r="G77" s="19" cm="1">
        <f t="array" ref="G77">+SUMPRODUCT($E$5:$P$5/100,NAC!$C50:$N50)/D$5*100</f>
        <v>347.77423761465326</v>
      </c>
      <c r="H77" s="19" cm="1">
        <f t="array" ref="H77">+SUMPRODUCT($E$6:$P$6/100,NAC!$C50:$N50)/D$6*100</f>
        <v>346.96987729806705</v>
      </c>
      <c r="I77" s="19" cm="1">
        <f t="array" ref="I77">+SUMPRODUCT($E$7:$P$7/100,NAC!$C50:$N50)/D$7*100</f>
        <v>347.90518784398682</v>
      </c>
      <c r="J77" s="19" cm="1">
        <f t="array" ref="J77">+SUMPRODUCT($E$8:$P$8/100,NAC!$C50:$N50)/D$8*100</f>
        <v>347.14830435259614</v>
      </c>
      <c r="K77" s="19" cm="1">
        <f t="array" ref="K77">+SUMPRODUCT($E$9:$P$9/100,NAC!$C50:$N50)/D$9*100</f>
        <v>347.38723986729775</v>
      </c>
      <c r="L77" s="19" cm="1">
        <f t="array" ref="L77">+SUMPRODUCT($E$10:$P$10/100,NAC!$C50:$N50)/D$10*100</f>
        <v>346.91569204455647</v>
      </c>
      <c r="M77" s="19" cm="1">
        <f t="array" ref="M77">+SUMPRODUCT($E$11:$P$11/100,NAC!$C50:$N50)/D$11*100</f>
        <v>346.10868525271485</v>
      </c>
      <c r="N77" s="19" cm="1">
        <f t="array" ref="N77">+SUMPRODUCT($E$12:$P$12/100,NAC!$C50:$N50)/D$12*100</f>
        <v>345.74864685657292</v>
      </c>
      <c r="O77" s="19" cm="1">
        <f t="array" ref="O77">+SUMPRODUCT(_xlfn.ANCHORARRAY($E$30)/100,$E77:$N77)/$D$14*100</f>
        <v>347.01849122031405</v>
      </c>
      <c r="Q77" s="24">
        <f t="shared" si="24"/>
        <v>2.9471638080820872E-2</v>
      </c>
      <c r="R77" s="24">
        <f t="shared" si="24"/>
        <v>2.9642572487109442E-2</v>
      </c>
      <c r="S77" s="24">
        <f t="shared" si="23"/>
        <v>2.8942112877240245E-2</v>
      </c>
      <c r="T77" s="24">
        <f t="shared" si="23"/>
        <v>2.9114524248717411E-2</v>
      </c>
      <c r="U77" s="24">
        <f t="shared" si="23"/>
        <v>2.8902974652853075E-2</v>
      </c>
      <c r="V77" s="24">
        <f t="shared" si="23"/>
        <v>2.8590614970322115E-2</v>
      </c>
      <c r="W77" s="24">
        <f t="shared" si="23"/>
        <v>2.8640867490029143E-2</v>
      </c>
      <c r="X77" s="24">
        <f t="shared" si="23"/>
        <v>2.8576380197929296E-2</v>
      </c>
      <c r="Y77" s="24">
        <f t="shared" si="23"/>
        <v>2.7950127349133824E-2</v>
      </c>
      <c r="Z77" s="24">
        <f t="shared" si="23"/>
        <v>2.7835168540176092E-2</v>
      </c>
      <c r="AA77" s="24">
        <f t="shared" si="23"/>
        <v>2.8580004620077704E-2</v>
      </c>
      <c r="AB77" s="24">
        <f>+NAC!Y50</f>
        <v>2.8355216469789557E-2</v>
      </c>
      <c r="AD77" s="24">
        <f t="shared" si="21"/>
        <v>0.37733085000780719</v>
      </c>
      <c r="AE77" s="24">
        <f t="shared" si="22"/>
        <v>0.37689073169136367</v>
      </c>
      <c r="AF77" s="24">
        <f t="shared" si="20"/>
        <v>0.36861261224488495</v>
      </c>
      <c r="AG77" s="24">
        <f t="shared" si="20"/>
        <v>0.37147993372566401</v>
      </c>
      <c r="AH77" s="24">
        <f t="shared" si="20"/>
        <v>0.36807283213924036</v>
      </c>
      <c r="AI77" s="24">
        <f t="shared" si="20"/>
        <v>0.36727543921458072</v>
      </c>
      <c r="AJ77" s="24">
        <f t="shared" si="20"/>
        <v>0.36519805706835973</v>
      </c>
      <c r="AK77" s="24">
        <f t="shared" si="20"/>
        <v>0.36486980350131382</v>
      </c>
      <c r="AL77" s="24">
        <f t="shared" si="20"/>
        <v>0.36000670354705311</v>
      </c>
      <c r="AM77" s="24">
        <f t="shared" si="20"/>
        <v>0.35999733511066512</v>
      </c>
      <c r="AN77" s="24">
        <f t="shared" si="20"/>
        <v>0.36611250653226102</v>
      </c>
      <c r="AO77" s="24">
        <f>+NAC!AV50</f>
        <v>0.3662071923005068</v>
      </c>
      <c r="AQ77" s="24">
        <f t="shared" si="16"/>
        <v>1.6364695406447805E-3</v>
      </c>
      <c r="AR77" s="24">
        <f t="shared" si="18"/>
        <v>1.7333514897142077E-2</v>
      </c>
    </row>
    <row r="78" spans="2:44" x14ac:dyDescent="0.25">
      <c r="B78" s="110">
        <f t="shared" si="14"/>
        <v>78</v>
      </c>
      <c r="D78" s="37">
        <f>+NAC!A51</f>
        <v>44105</v>
      </c>
      <c r="E78" s="19" cm="1">
        <f t="array" ref="E78">+SUMPRODUCT($E$3:$P$3/100,NAC!$C51:$N51)/D$3*100</f>
        <v>362.59500611387801</v>
      </c>
      <c r="F78" s="19" cm="1">
        <f t="array" ref="F78">+SUMPRODUCT($E$4:$P$4/100,NAC!$C51:$N51)/D$4*100</f>
        <v>362.52065178516108</v>
      </c>
      <c r="G78" s="19" cm="1">
        <f t="array" ref="G78">+SUMPRODUCT($E$5:$P$5/100,NAC!$C51:$N51)/D$5*100</f>
        <v>361.20386322689171</v>
      </c>
      <c r="H78" s="19" cm="1">
        <f t="array" ref="H78">+SUMPRODUCT($E$6:$P$6/100,NAC!$C51:$N51)/D$6*100</f>
        <v>360.31820659885176</v>
      </c>
      <c r="I78" s="19" cm="1">
        <f t="array" ref="I78">+SUMPRODUCT($E$7:$P$7/100,NAC!$C51:$N51)/D$7*100</f>
        <v>361.18749568844521</v>
      </c>
      <c r="J78" s="19" cm="1">
        <f t="array" ref="J78">+SUMPRODUCT($E$8:$P$8/100,NAC!$C51:$N51)/D$8*100</f>
        <v>360.28388393505179</v>
      </c>
      <c r="K78" s="19" cm="1">
        <f t="array" ref="K78">+SUMPRODUCT($E$9:$P$9/100,NAC!$C51:$N51)/D$9*100</f>
        <v>360.43140628991279</v>
      </c>
      <c r="L78" s="19" cm="1">
        <f t="array" ref="L78">+SUMPRODUCT($E$10:$P$10/100,NAC!$C51:$N51)/D$10*100</f>
        <v>359.87556824428208</v>
      </c>
      <c r="M78" s="19" cm="1">
        <f t="array" ref="M78">+SUMPRODUCT($E$11:$P$11/100,NAC!$C51:$N51)/D$11*100</f>
        <v>358.70559872327675</v>
      </c>
      <c r="N78" s="19" cm="1">
        <f t="array" ref="N78">+SUMPRODUCT($E$12:$P$12/100,NAC!$C51:$N51)/D$12*100</f>
        <v>358.21234735958797</v>
      </c>
      <c r="O78" s="19" cm="1">
        <f t="array" ref="O78">+SUMPRODUCT(_xlfn.ANCHORARRAY($E$30)/100,$E78:$N78)/$D$14*100</f>
        <v>360.07467853430609</v>
      </c>
      <c r="Q78" s="24">
        <f t="shared" si="24"/>
        <v>4.0189809679586075E-2</v>
      </c>
      <c r="R78" s="24">
        <f t="shared" si="24"/>
        <v>3.9814977747446578E-2</v>
      </c>
      <c r="S78" s="24">
        <f t="shared" si="23"/>
        <v>3.8615929990533093E-2</v>
      </c>
      <c r="T78" s="24">
        <f t="shared" si="23"/>
        <v>3.8471147422742158E-2</v>
      </c>
      <c r="U78" s="24">
        <f t="shared" si="23"/>
        <v>3.8177952811714544E-2</v>
      </c>
      <c r="V78" s="24">
        <f t="shared" si="23"/>
        <v>3.7838524393637663E-2</v>
      </c>
      <c r="W78" s="24">
        <f t="shared" si="23"/>
        <v>3.7549353935964813E-2</v>
      </c>
      <c r="X78" s="24">
        <f t="shared" si="23"/>
        <v>3.7357422846300947E-2</v>
      </c>
      <c r="Y78" s="24">
        <f t="shared" si="23"/>
        <v>3.6395831735236861E-2</v>
      </c>
      <c r="Z78" s="24">
        <f t="shared" si="23"/>
        <v>3.6048443331103908E-2</v>
      </c>
      <c r="AA78" s="24">
        <f t="shared" si="23"/>
        <v>3.7623895107373295E-2</v>
      </c>
      <c r="AB78" s="24">
        <f>+NAC!Y51</f>
        <v>3.7609698439821981E-2</v>
      </c>
      <c r="AD78" s="24">
        <f t="shared" si="21"/>
        <v>0.38938556014564596</v>
      </c>
      <c r="AE78" s="24">
        <f t="shared" si="22"/>
        <v>0.38785939315031404</v>
      </c>
      <c r="AF78" s="24">
        <f t="shared" si="20"/>
        <v>0.3780273272668162</v>
      </c>
      <c r="AG78" s="24">
        <f t="shared" si="20"/>
        <v>0.379319308701352</v>
      </c>
      <c r="AH78" s="24">
        <f t="shared" si="20"/>
        <v>0.3760371250991541</v>
      </c>
      <c r="AI78" s="24">
        <f t="shared" si="20"/>
        <v>0.37456110830612155</v>
      </c>
      <c r="AJ78" s="24">
        <f t="shared" si="20"/>
        <v>0.37161337172634501</v>
      </c>
      <c r="AK78" s="24">
        <f t="shared" si="20"/>
        <v>0.37001221986904476</v>
      </c>
      <c r="AL78" s="24">
        <f t="shared" si="20"/>
        <v>0.3637112159621505</v>
      </c>
      <c r="AM78" s="24">
        <f t="shared" si="20"/>
        <v>0.36119904060946317</v>
      </c>
      <c r="AN78" s="24">
        <f t="shared" si="20"/>
        <v>0.3721970314945926</v>
      </c>
      <c r="AO78" s="24">
        <f>+NAC!AV51</f>
        <v>0.37239040074240792</v>
      </c>
      <c r="AQ78" s="24">
        <f t="shared" si="16"/>
        <v>4.1413663484821672E-3</v>
      </c>
      <c r="AR78" s="24">
        <f t="shared" si="18"/>
        <v>2.8186519536182786E-2</v>
      </c>
    </row>
    <row r="79" spans="2:44" x14ac:dyDescent="0.25">
      <c r="B79" s="110">
        <f t="shared" si="14"/>
        <v>79</v>
      </c>
      <c r="D79" s="37">
        <f>+NAC!A52</f>
        <v>44136</v>
      </c>
      <c r="E79" s="19" cm="1">
        <f t="array" ref="E79">+SUMPRODUCT($E$3:$P$3/100,NAC!$C52:$N52)/D$3*100</f>
        <v>373.6062208810078</v>
      </c>
      <c r="F79" s="19" cm="1">
        <f t="array" ref="F79">+SUMPRODUCT($E$4:$P$4/100,NAC!$C52:$N52)/D$4*100</f>
        <v>373.63902664853697</v>
      </c>
      <c r="G79" s="19" cm="1">
        <f t="array" ref="G79">+SUMPRODUCT($E$5:$P$5/100,NAC!$C52:$N52)/D$5*100</f>
        <v>372.21071103568448</v>
      </c>
      <c r="H79" s="19" cm="1">
        <f t="array" ref="H79">+SUMPRODUCT($E$6:$P$6/100,NAC!$C52:$N52)/D$6*100</f>
        <v>371.46529520856575</v>
      </c>
      <c r="I79" s="19" cm="1">
        <f t="array" ref="I79">+SUMPRODUCT($E$7:$P$7/100,NAC!$C52:$N52)/D$7*100</f>
        <v>372.34477395397772</v>
      </c>
      <c r="J79" s="19" cm="1">
        <f t="array" ref="J79">+SUMPRODUCT($E$8:$P$8/100,NAC!$C52:$N52)/D$8*100</f>
        <v>371.3881640358187</v>
      </c>
      <c r="K79" s="19" cm="1">
        <f t="array" ref="K79">+SUMPRODUCT($E$9:$P$9/100,NAC!$C52:$N52)/D$9*100</f>
        <v>371.70810033386459</v>
      </c>
      <c r="L79" s="19" cm="1">
        <f t="array" ref="L79">+SUMPRODUCT($E$10:$P$10/100,NAC!$C52:$N52)/D$10*100</f>
        <v>371.23587073782198</v>
      </c>
      <c r="M79" s="19" cm="1">
        <f t="array" ref="M79">+SUMPRODUCT($E$11:$P$11/100,NAC!$C52:$N52)/D$11*100</f>
        <v>370.02332158768394</v>
      </c>
      <c r="N79" s="19" cm="1">
        <f t="array" ref="N79">+SUMPRODUCT($E$12:$P$12/100,NAC!$C52:$N52)/D$12*100</f>
        <v>369.87550789478291</v>
      </c>
      <c r="O79" s="19" cm="1">
        <f t="array" ref="O79">+SUMPRODUCT(_xlfn.ANCHORARRAY($E$30)/100,$E79:$N79)/$D$14*100</f>
        <v>371.35545579427804</v>
      </c>
      <c r="Q79" s="24">
        <f t="shared" si="24"/>
        <v>3.0367805903183331E-2</v>
      </c>
      <c r="R79" s="24">
        <f t="shared" si="24"/>
        <v>3.0669631670983799E-2</v>
      </c>
      <c r="S79" s="24">
        <f t="shared" si="23"/>
        <v>3.0472674656524257E-2</v>
      </c>
      <c r="T79" s="24">
        <f t="shared" si="23"/>
        <v>3.0936789775167339E-2</v>
      </c>
      <c r="U79" s="24">
        <f t="shared" si="23"/>
        <v>3.0890544104429818E-2</v>
      </c>
      <c r="V79" s="24">
        <f t="shared" si="23"/>
        <v>3.0820918158994459E-2</v>
      </c>
      <c r="W79" s="24">
        <f t="shared" si="23"/>
        <v>3.1286657730601242E-2</v>
      </c>
      <c r="X79" s="24">
        <f t="shared" si="23"/>
        <v>3.1567306858209854E-2</v>
      </c>
      <c r="Y79" s="24">
        <f t="shared" si="23"/>
        <v>3.1551564583016889E-2</v>
      </c>
      <c r="Z79" s="24">
        <f t="shared" si="23"/>
        <v>3.2559348166429913E-2</v>
      </c>
      <c r="AA79" s="24">
        <f t="shared" si="23"/>
        <v>3.1328993490713275E-2</v>
      </c>
      <c r="AB79" s="24">
        <f>+NAC!Y52</f>
        <v>3.1597049410966527E-2</v>
      </c>
      <c r="AD79" s="24">
        <f t="shared" si="21"/>
        <v>0.3709125705767844</v>
      </c>
      <c r="AE79" s="24">
        <f t="shared" si="22"/>
        <v>0.36973106684304335</v>
      </c>
      <c r="AF79" s="24">
        <f t="shared" si="20"/>
        <v>0.36078148435529522</v>
      </c>
      <c r="AG79" s="24">
        <f t="shared" si="20"/>
        <v>0.36295974815836907</v>
      </c>
      <c r="AH79" s="24">
        <f t="shared" si="20"/>
        <v>0.35918854842713066</v>
      </c>
      <c r="AI79" s="24">
        <f t="shared" si="20"/>
        <v>0.35842581999769174</v>
      </c>
      <c r="AJ79" s="24">
        <f t="shared" si="20"/>
        <v>0.35623871723607725</v>
      </c>
      <c r="AK79" s="24">
        <f t="shared" si="20"/>
        <v>0.35580997434311268</v>
      </c>
      <c r="AL79" s="24">
        <f t="shared" si="20"/>
        <v>0.35017903387248217</v>
      </c>
      <c r="AM79" s="24">
        <f t="shared" si="20"/>
        <v>0.35086795358627221</v>
      </c>
      <c r="AN79" s="24">
        <f t="shared" si="20"/>
        <v>0.35738524502156843</v>
      </c>
      <c r="AO79" s="24">
        <f>+NAC!AV52</f>
        <v>0.3579781989182178</v>
      </c>
      <c r="AQ79" s="24">
        <f t="shared" si="16"/>
        <v>-2.191542263246582E-3</v>
      </c>
      <c r="AR79" s="24">
        <f t="shared" si="18"/>
        <v>2.0044616990512187E-2</v>
      </c>
    </row>
    <row r="80" spans="2:44" x14ac:dyDescent="0.25">
      <c r="B80" s="110">
        <f t="shared" si="14"/>
        <v>80</v>
      </c>
      <c r="D80" s="37">
        <f>+NAC!A53</f>
        <v>44166</v>
      </c>
      <c r="E80" s="19" cm="1">
        <f t="array" ref="E80">+SUMPRODUCT($E$3:$P$3/100,NAC!$C53:$N53)/D$3*100</f>
        <v>388.35711568931623</v>
      </c>
      <c r="F80" s="19" cm="1">
        <f t="array" ref="F80">+SUMPRODUCT($E$4:$P$4/100,NAC!$C53:$N53)/D$4*100</f>
        <v>388.4355201234672</v>
      </c>
      <c r="G80" s="19" cm="1">
        <f t="array" ref="G80">+SUMPRODUCT($E$5:$P$5/100,NAC!$C53:$N53)/D$5*100</f>
        <v>386.74681846871545</v>
      </c>
      <c r="H80" s="19" cm="1">
        <f t="array" ref="H80">+SUMPRODUCT($E$6:$P$6/100,NAC!$C53:$N53)/D$6*100</f>
        <v>386.01437063694289</v>
      </c>
      <c r="I80" s="19" cm="1">
        <f t="array" ref="I80">+SUMPRODUCT($E$7:$P$7/100,NAC!$C53:$N53)/D$7*100</f>
        <v>387.01350361838706</v>
      </c>
      <c r="J80" s="19" cm="1">
        <f t="array" ref="J80">+SUMPRODUCT($E$8:$P$8/100,NAC!$C53:$N53)/D$8*100</f>
        <v>385.83668929213582</v>
      </c>
      <c r="K80" s="19" cm="1">
        <f t="array" ref="K80">+SUMPRODUCT($E$9:$P$9/100,NAC!$C53:$N53)/D$9*100</f>
        <v>386.34208518175626</v>
      </c>
      <c r="L80" s="19" cm="1">
        <f t="array" ref="L80">+SUMPRODUCT($E$10:$P$10/100,NAC!$C53:$N53)/D$10*100</f>
        <v>385.82482166729449</v>
      </c>
      <c r="M80" s="19" cm="1">
        <f t="array" ref="M80">+SUMPRODUCT($E$11:$P$11/100,NAC!$C53:$N53)/D$11*100</f>
        <v>384.47350791972229</v>
      </c>
      <c r="N80" s="19" cm="1">
        <f t="array" ref="N80">+SUMPRODUCT($E$12:$P$12/100,NAC!$C53:$N53)/D$12*100</f>
        <v>384.3482881070488</v>
      </c>
      <c r="O80" s="19" cm="1">
        <f t="array" ref="O80">+SUMPRODUCT(_xlfn.ANCHORARRAY($E$30)/100,$E80:$N80)/$D$14*100</f>
        <v>385.91721917956198</v>
      </c>
      <c r="Q80" s="24">
        <f t="shared" si="24"/>
        <v>3.9482465718916782E-2</v>
      </c>
      <c r="R80" s="24">
        <f t="shared" si="24"/>
        <v>3.9601038488007223E-2</v>
      </c>
      <c r="S80" s="24">
        <f t="shared" si="23"/>
        <v>3.9053436674575837E-2</v>
      </c>
      <c r="T80" s="24">
        <f t="shared" si="23"/>
        <v>3.9166715211466308E-2</v>
      </c>
      <c r="U80" s="24">
        <f t="shared" si="23"/>
        <v>3.9395556727277681E-2</v>
      </c>
      <c r="V80" s="24">
        <f t="shared" si="23"/>
        <v>3.890410803431954E-2</v>
      </c>
      <c r="W80" s="24">
        <f t="shared" si="23"/>
        <v>3.9369561316386692E-2</v>
      </c>
      <c r="X80" s="24">
        <f t="shared" si="23"/>
        <v>3.9298333160740384E-2</v>
      </c>
      <c r="Y80" s="24">
        <f t="shared" si="23"/>
        <v>3.9052096149064353E-2</v>
      </c>
      <c r="Z80" s="24">
        <f t="shared" si="23"/>
        <v>3.9128787668695653E-2</v>
      </c>
      <c r="AA80" s="24">
        <f t="shared" si="23"/>
        <v>3.9212466541358237E-2</v>
      </c>
      <c r="AB80" s="24">
        <f>+NAC!Y53</f>
        <v>4.0055673383535328E-2</v>
      </c>
      <c r="AD80" s="24">
        <f t="shared" si="21"/>
        <v>0.37710884994628313</v>
      </c>
      <c r="AE80" s="24">
        <f t="shared" si="22"/>
        <v>0.37517557813334435</v>
      </c>
      <c r="AF80" s="24">
        <f t="shared" si="20"/>
        <v>0.36492541639031972</v>
      </c>
      <c r="AG80" s="24">
        <f t="shared" si="20"/>
        <v>0.3664783466442596</v>
      </c>
      <c r="AH80" s="24">
        <f t="shared" si="20"/>
        <v>0.36253544294659346</v>
      </c>
      <c r="AI80" s="24">
        <f t="shared" si="20"/>
        <v>0.36138953949038322</v>
      </c>
      <c r="AJ80" s="24">
        <f t="shared" si="20"/>
        <v>0.35884058669003682</v>
      </c>
      <c r="AK80" s="24">
        <f t="shared" si="20"/>
        <v>0.35795593481903221</v>
      </c>
      <c r="AL80" s="24">
        <f t="shared" si="20"/>
        <v>0.35199761543968244</v>
      </c>
      <c r="AM80" s="24">
        <f t="shared" si="20"/>
        <v>0.35193947615783583</v>
      </c>
      <c r="AN80" s="24">
        <f t="shared" si="20"/>
        <v>0.36020850924888337</v>
      </c>
      <c r="AO80" s="24">
        <f>+NAC!AV53</f>
        <v>0.36140587812345415</v>
      </c>
      <c r="AQ80" s="24">
        <f t="shared" si="16"/>
        <v>3.5367805022112897E-4</v>
      </c>
      <c r="AR80" s="24">
        <f t="shared" si="18"/>
        <v>2.5169373788447302E-2</v>
      </c>
    </row>
    <row r="81" spans="2:44" x14ac:dyDescent="0.25">
      <c r="B81" s="110">
        <f t="shared" si="14"/>
        <v>81</v>
      </c>
      <c r="D81" s="37">
        <f>+NAC!A54</f>
        <v>44197</v>
      </c>
      <c r="E81" s="19" cm="1">
        <f t="array" ref="E81">+SUMPRODUCT($E$3:$P$3/100,NAC!$C54:$N54)/D$3*100</f>
        <v>404.34657421152264</v>
      </c>
      <c r="F81" s="19" cm="1">
        <f t="array" ref="F81">+SUMPRODUCT($E$4:$P$4/100,NAC!$C54:$N54)/D$4*100</f>
        <v>404.38382236793871</v>
      </c>
      <c r="G81" s="19" cm="1">
        <f t="array" ref="G81">+SUMPRODUCT($E$5:$P$5/100,NAC!$C54:$N54)/D$5*100</f>
        <v>402.51098486255137</v>
      </c>
      <c r="H81" s="19" cm="1">
        <f t="array" ref="H81">+SUMPRODUCT($E$6:$P$6/100,NAC!$C54:$N54)/D$6*100</f>
        <v>401.8493827364228</v>
      </c>
      <c r="I81" s="19" cm="1">
        <f t="array" ref="I81">+SUMPRODUCT($E$7:$P$7/100,NAC!$C54:$N54)/D$7*100</f>
        <v>402.84698036799102</v>
      </c>
      <c r="J81" s="19" cm="1">
        <f t="array" ref="J81">+SUMPRODUCT($E$8:$P$8/100,NAC!$C54:$N54)/D$8*100</f>
        <v>401.42462093093474</v>
      </c>
      <c r="K81" s="19" cm="1">
        <f t="array" ref="K81">+SUMPRODUCT($E$9:$P$9/100,NAC!$C54:$N54)/D$9*100</f>
        <v>401.99164695584653</v>
      </c>
      <c r="L81" s="19" cm="1">
        <f t="array" ref="L81">+SUMPRODUCT($E$10:$P$10/100,NAC!$C54:$N54)/D$10*100</f>
        <v>401.29932840860249</v>
      </c>
      <c r="M81" s="19" cm="1">
        <f t="array" ref="M81">+SUMPRODUCT($E$11:$P$11/100,NAC!$C54:$N54)/D$11*100</f>
        <v>399.71549946669245</v>
      </c>
      <c r="N81" s="19" cm="1">
        <f t="array" ref="N81">+SUMPRODUCT($E$12:$P$12/100,NAC!$C54:$N54)/D$12*100</f>
        <v>399.36969235289246</v>
      </c>
      <c r="O81" s="19" cm="1">
        <f t="array" ref="O81">+SUMPRODUCT(_xlfn.ANCHORARRAY($E$30)/100,$E81:$N81)/$D$14*100</f>
        <v>401.44538524867198</v>
      </c>
      <c r="Q81" s="24">
        <f t="shared" si="24"/>
        <v>4.1172049838267721E-2</v>
      </c>
      <c r="R81" s="24">
        <f t="shared" si="24"/>
        <v>4.1057785445064887E-2</v>
      </c>
      <c r="S81" s="24">
        <f t="shared" si="23"/>
        <v>4.0760946544440957E-2</v>
      </c>
      <c r="T81" s="24">
        <f t="shared" si="23"/>
        <v>4.1021820180817015E-2</v>
      </c>
      <c r="U81" s="24">
        <f t="shared" si="23"/>
        <v>4.0911949070429499E-2</v>
      </c>
      <c r="V81" s="24">
        <f t="shared" si="23"/>
        <v>4.0400335352754668E-2</v>
      </c>
      <c r="W81" s="24">
        <f t="shared" si="23"/>
        <v>4.0507007583002075E-2</v>
      </c>
      <c r="X81" s="24">
        <f t="shared" si="23"/>
        <v>4.0107597729033717E-2</v>
      </c>
      <c r="Y81" s="24">
        <f t="shared" si="23"/>
        <v>3.9643801804291501E-2</v>
      </c>
      <c r="Z81" s="24">
        <f t="shared" si="23"/>
        <v>3.9082792120203047E-2</v>
      </c>
      <c r="AA81" s="24">
        <f t="shared" si="23"/>
        <v>4.0237038663685443E-2</v>
      </c>
      <c r="AB81" s="24">
        <f>+NAC!Y54</f>
        <v>4.0490294198287202E-2</v>
      </c>
      <c r="AD81" s="24">
        <f t="shared" si="21"/>
        <v>0.39444362920353671</v>
      </c>
      <c r="AE81" s="24">
        <f t="shared" si="22"/>
        <v>0.39448390908245412</v>
      </c>
      <c r="AF81" s="24">
        <f t="shared" si="20"/>
        <v>0.3857504997248975</v>
      </c>
      <c r="AG81" s="24">
        <f t="shared" si="20"/>
        <v>0.38819321549800101</v>
      </c>
      <c r="AH81" s="24">
        <f t="shared" si="20"/>
        <v>0.3855601520533618</v>
      </c>
      <c r="AI81" s="24">
        <f t="shared" si="20"/>
        <v>0.38417805478611844</v>
      </c>
      <c r="AJ81" s="24">
        <f t="shared" si="20"/>
        <v>0.38312073610353847</v>
      </c>
      <c r="AK81" s="24">
        <f t="shared" si="20"/>
        <v>0.38308279960832103</v>
      </c>
      <c r="AL81" s="24">
        <f t="shared" si="20"/>
        <v>0.37750511428356948</v>
      </c>
      <c r="AM81" s="24">
        <f t="shared" si="20"/>
        <v>0.37887933458181622</v>
      </c>
      <c r="AN81" s="24">
        <f t="shared" si="20"/>
        <v>0.38383967939038932</v>
      </c>
      <c r="AO81" s="24">
        <f>+NAC!AV54</f>
        <v>0.38531980309830005</v>
      </c>
      <c r="AQ81" s="24">
        <f t="shared" si="16"/>
        <v>2.0892577180646743E-3</v>
      </c>
      <c r="AR81" s="24">
        <f t="shared" si="18"/>
        <v>1.5564294621720487E-2</v>
      </c>
    </row>
    <row r="82" spans="2:44" x14ac:dyDescent="0.25">
      <c r="B82" s="110">
        <f t="shared" si="14"/>
        <v>82</v>
      </c>
      <c r="D82" s="37">
        <f>+NAC!A55</f>
        <v>44228</v>
      </c>
      <c r="E82" s="19" cm="1">
        <f t="array" ref="E82">+SUMPRODUCT($E$3:$P$3/100,NAC!$C55:$N55)/D$3*100</f>
        <v>418.6792707113911</v>
      </c>
      <c r="F82" s="19" cm="1">
        <f t="array" ref="F82">+SUMPRODUCT($E$4:$P$4/100,NAC!$C55:$N55)/D$4*100</f>
        <v>418.67068540061314</v>
      </c>
      <c r="G82" s="19" cm="1">
        <f t="array" ref="G82">+SUMPRODUCT($E$5:$P$5/100,NAC!$C55:$N55)/D$5*100</f>
        <v>416.67329937068462</v>
      </c>
      <c r="H82" s="19" cm="1">
        <f t="array" ref="H82">+SUMPRODUCT($E$6:$P$6/100,NAC!$C55:$N55)/D$6*100</f>
        <v>416.21129541883892</v>
      </c>
      <c r="I82" s="19" cm="1">
        <f t="array" ref="I82">+SUMPRODUCT($E$7:$P$7/100,NAC!$C55:$N55)/D$7*100</f>
        <v>417.15645065621095</v>
      </c>
      <c r="J82" s="19" cm="1">
        <f t="array" ref="J82">+SUMPRODUCT($E$8:$P$8/100,NAC!$C55:$N55)/D$8*100</f>
        <v>415.5981644897351</v>
      </c>
      <c r="K82" s="19" cm="1">
        <f t="array" ref="K82">+SUMPRODUCT($E$9:$P$9/100,NAC!$C55:$N55)/D$9*100</f>
        <v>416.36535878285838</v>
      </c>
      <c r="L82" s="19" cm="1">
        <f t="array" ref="L82">+SUMPRODUCT($E$10:$P$10/100,NAC!$C55:$N55)/D$10*100</f>
        <v>415.72371168898502</v>
      </c>
      <c r="M82" s="19" cm="1">
        <f t="array" ref="M82">+SUMPRODUCT($E$11:$P$11/100,NAC!$C55:$N55)/D$11*100</f>
        <v>414.01960680450571</v>
      </c>
      <c r="N82" s="19" cm="1">
        <f t="array" ref="N82">+SUMPRODUCT($E$12:$P$12/100,NAC!$C55:$N55)/D$12*100</f>
        <v>413.8191900767431</v>
      </c>
      <c r="O82" s="19" cm="1">
        <f t="array" ref="O82">+SUMPRODUCT(_xlfn.ANCHORARRAY($E$30)/100,$E82:$N82)/$D$14*100</f>
        <v>415.77981222610896</v>
      </c>
      <c r="Q82" s="24">
        <f t="shared" si="24"/>
        <v>3.5446563453189306E-2</v>
      </c>
      <c r="R82" s="24">
        <f t="shared" si="24"/>
        <v>3.5329956942924401E-2</v>
      </c>
      <c r="S82" s="24">
        <f t="shared" si="23"/>
        <v>3.5184914302324843E-2</v>
      </c>
      <c r="T82" s="24">
        <f t="shared" si="23"/>
        <v>3.573954147849534E-2</v>
      </c>
      <c r="U82" s="24">
        <f t="shared" si="23"/>
        <v>3.5520857758815971E-2</v>
      </c>
      <c r="V82" s="24">
        <f t="shared" si="23"/>
        <v>3.5308107225537899E-2</v>
      </c>
      <c r="W82" s="24">
        <f t="shared" si="23"/>
        <v>3.5756245026132616E-2</v>
      </c>
      <c r="X82" s="24">
        <f t="shared" si="23"/>
        <v>3.5944199900817209E-2</v>
      </c>
      <c r="Y82" s="24">
        <f t="shared" si="23"/>
        <v>3.5785720986296621E-2</v>
      </c>
      <c r="Z82" s="24">
        <f t="shared" si="23"/>
        <v>3.6180756828894989E-2</v>
      </c>
      <c r="AA82" s="24">
        <f t="shared" si="23"/>
        <v>3.5707041366430436E-2</v>
      </c>
      <c r="AB82" s="24">
        <f>+NAC!Y55</f>
        <v>3.57463168148211E-2</v>
      </c>
      <c r="AD82" s="24">
        <f t="shared" si="21"/>
        <v>0.41354919755732134</v>
      </c>
      <c r="AE82" s="24">
        <f t="shared" si="22"/>
        <v>0.41404186624997474</v>
      </c>
      <c r="AF82" s="24">
        <f t="shared" si="20"/>
        <v>0.40572621098306816</v>
      </c>
      <c r="AG82" s="24">
        <f t="shared" si="20"/>
        <v>0.40890673602539485</v>
      </c>
      <c r="AH82" s="24">
        <f t="shared" si="20"/>
        <v>0.40640985886190117</v>
      </c>
      <c r="AI82" s="24">
        <f t="shared" si="20"/>
        <v>0.40475244509290076</v>
      </c>
      <c r="AJ82" s="24">
        <f t="shared" si="20"/>
        <v>0.40474126384868359</v>
      </c>
      <c r="AK82" s="24">
        <f t="shared" si="20"/>
        <v>0.40517867036759769</v>
      </c>
      <c r="AL82" s="24">
        <f t="shared" si="20"/>
        <v>0.39978211431789945</v>
      </c>
      <c r="AM82" s="24">
        <f t="shared" si="20"/>
        <v>0.40209176377427625</v>
      </c>
      <c r="AN82" s="24">
        <f t="shared" si="20"/>
        <v>0.40526530069885225</v>
      </c>
      <c r="AO82" s="24">
        <f>+NAC!AV55</f>
        <v>0.40651782754865295</v>
      </c>
      <c r="AQ82" s="24">
        <f t="shared" si="16"/>
        <v>-7.3419337570568288E-4</v>
      </c>
      <c r="AR82" s="24">
        <f t="shared" si="18"/>
        <v>1.145743378304509E-2</v>
      </c>
    </row>
    <row r="83" spans="2:44" x14ac:dyDescent="0.25">
      <c r="B83" s="110">
        <f t="shared" si="14"/>
        <v>83</v>
      </c>
      <c r="D83" s="37">
        <f>+NAC!A56</f>
        <v>44256</v>
      </c>
      <c r="E83" s="19" cm="1">
        <f t="array" ref="E83">+SUMPRODUCT($E$3:$P$3/100,NAC!$C56:$N56)/D$3*100</f>
        <v>439.05083476128129</v>
      </c>
      <c r="F83" s="19" cm="1">
        <f t="array" ref="F83">+SUMPRODUCT($E$4:$P$4/100,NAC!$C56:$N56)/D$4*100</f>
        <v>439.27792315279692</v>
      </c>
      <c r="G83" s="19" cm="1">
        <f t="array" ref="G83">+SUMPRODUCT($E$5:$P$5/100,NAC!$C56:$N56)/D$5*100</f>
        <v>437.07246041134613</v>
      </c>
      <c r="H83" s="19" cm="1">
        <f t="array" ref="H83">+SUMPRODUCT($E$6:$P$6/100,NAC!$C56:$N56)/D$6*100</f>
        <v>436.66200419450661</v>
      </c>
      <c r="I83" s="19" cm="1">
        <f t="array" ref="I83">+SUMPRODUCT($E$7:$P$7/100,NAC!$C56:$N56)/D$7*100</f>
        <v>437.32129855138402</v>
      </c>
      <c r="J83" s="19" cm="1">
        <f t="array" ref="J83">+SUMPRODUCT($E$8:$P$8/100,NAC!$C56:$N56)/D$8*100</f>
        <v>436.37657061129573</v>
      </c>
      <c r="K83" s="19" cm="1">
        <f t="array" ref="K83">+SUMPRODUCT($E$9:$P$9/100,NAC!$C56:$N56)/D$9*100</f>
        <v>436.69816855807699</v>
      </c>
      <c r="L83" s="19" cm="1">
        <f t="array" ref="L83">+SUMPRODUCT($E$10:$P$10/100,NAC!$C56:$N56)/D$10*100</f>
        <v>436.06093138118621</v>
      </c>
      <c r="M83" s="19" cm="1">
        <f t="array" ref="M83">+SUMPRODUCT($E$11:$P$11/100,NAC!$C56:$N56)/D$11*100</f>
        <v>434.34765460750924</v>
      </c>
      <c r="N83" s="19" cm="1">
        <f t="array" ref="N83">+SUMPRODUCT($E$12:$P$12/100,NAC!$C56:$N56)/D$12*100</f>
        <v>433.59175440498302</v>
      </c>
      <c r="O83" s="19" cm="1">
        <f t="array" ref="O83">+SUMPRODUCT(_xlfn.ANCHORARRAY($E$30)/100,$E83:$N83)/$D$14*100</f>
        <v>436.07350656576307</v>
      </c>
      <c r="Q83" s="24">
        <f t="shared" si="24"/>
        <v>4.865672956599032E-2</v>
      </c>
      <c r="R83" s="24">
        <f t="shared" si="24"/>
        <v>4.9220636817371988E-2</v>
      </c>
      <c r="S83" s="24">
        <f t="shared" si="23"/>
        <v>4.8957207172792394E-2</v>
      </c>
      <c r="T83" s="24">
        <f t="shared" si="23"/>
        <v>4.9135400698551157E-2</v>
      </c>
      <c r="U83" s="24">
        <f t="shared" si="23"/>
        <v>4.8338813563718386E-2</v>
      </c>
      <c r="V83" s="24">
        <f t="shared" si="23"/>
        <v>4.9996385684407452E-2</v>
      </c>
      <c r="W83" s="24">
        <f t="shared" si="23"/>
        <v>4.8834057268012376E-2</v>
      </c>
      <c r="X83" s="24">
        <f t="shared" si="23"/>
        <v>4.8920037804858429E-2</v>
      </c>
      <c r="Y83" s="24">
        <f t="shared" si="23"/>
        <v>4.9099239429504005E-2</v>
      </c>
      <c r="Z83" s="24">
        <f t="shared" si="23"/>
        <v>4.7780684903890203E-2</v>
      </c>
      <c r="AA83" s="24">
        <f t="shared" si="23"/>
        <v>4.8808753438509989E-2</v>
      </c>
      <c r="AB83" s="24">
        <f>+NAC!Y56</f>
        <v>4.8108074962817993E-2</v>
      </c>
      <c r="AD83" s="24">
        <f t="shared" si="21"/>
        <v>0.43343523144116824</v>
      </c>
      <c r="AE83" s="24">
        <f t="shared" si="22"/>
        <v>0.43474830341565851</v>
      </c>
      <c r="AF83" s="24">
        <f t="shared" si="20"/>
        <v>0.4260082445925335</v>
      </c>
      <c r="AG83" s="24">
        <f t="shared" si="20"/>
        <v>0.43003191656595097</v>
      </c>
      <c r="AH83" s="24">
        <f t="shared" si="20"/>
        <v>0.42670167110651214</v>
      </c>
      <c r="AI83" s="24">
        <f t="shared" si="20"/>
        <v>0.42587099238213555</v>
      </c>
      <c r="AJ83" s="24">
        <f t="shared" si="20"/>
        <v>0.42603936569445544</v>
      </c>
      <c r="AK83" s="24">
        <f t="shared" si="20"/>
        <v>0.42689040697574021</v>
      </c>
      <c r="AL83" s="24">
        <f t="shared" si="20"/>
        <v>0.42137032221388937</v>
      </c>
      <c r="AM83" s="24">
        <f t="shared" si="20"/>
        <v>0.42420084473831143</v>
      </c>
      <c r="AN83" s="24">
        <f t="shared" si="20"/>
        <v>0.42649394729795853</v>
      </c>
      <c r="AO83" s="24">
        <f>+NAC!AV56</f>
        <v>0.42648849702914249</v>
      </c>
      <c r="AQ83" s="24">
        <f t="shared" si="16"/>
        <v>8.7604466210011722E-4</v>
      </c>
      <c r="AR83" s="24">
        <f t="shared" si="18"/>
        <v>9.2343867028568116E-3</v>
      </c>
    </row>
    <row r="84" spans="2:44" x14ac:dyDescent="0.25">
      <c r="B84" s="110">
        <f t="shared" si="14"/>
        <v>84</v>
      </c>
      <c r="D84" s="37">
        <f>+NAC!A57</f>
        <v>44287</v>
      </c>
      <c r="E84" s="19" cm="1">
        <f t="array" ref="E84">+SUMPRODUCT($E$3:$P$3/100,NAC!$C57:$N57)/D$3*100</f>
        <v>457.30936414382171</v>
      </c>
      <c r="F84" s="19" cm="1">
        <f t="array" ref="F84">+SUMPRODUCT($E$4:$P$4/100,NAC!$C57:$N57)/D$4*100</f>
        <v>457.51945783269815</v>
      </c>
      <c r="G84" s="19" cm="1">
        <f t="array" ref="G84">+SUMPRODUCT($E$5:$P$5/100,NAC!$C57:$N57)/D$5*100</f>
        <v>455.08142042414346</v>
      </c>
      <c r="H84" s="19" cm="1">
        <f t="array" ref="H84">+SUMPRODUCT($E$6:$P$6/100,NAC!$C57:$N57)/D$6*100</f>
        <v>454.70357926863716</v>
      </c>
      <c r="I84" s="19" cm="1">
        <f t="array" ref="I84">+SUMPRODUCT($E$7:$P$7/100,NAC!$C57:$N57)/D$7*100</f>
        <v>455.27091853149892</v>
      </c>
      <c r="J84" s="19" cm="1">
        <f t="array" ref="J84">+SUMPRODUCT($E$8:$P$8/100,NAC!$C57:$N57)/D$8*100</f>
        <v>454.21934888566614</v>
      </c>
      <c r="K84" s="19" cm="1">
        <f t="array" ref="K84">+SUMPRODUCT($E$9:$P$9/100,NAC!$C57:$N57)/D$9*100</f>
        <v>454.62663767063452</v>
      </c>
      <c r="L84" s="19" cm="1">
        <f t="array" ref="L84">+SUMPRODUCT($E$10:$P$10/100,NAC!$C57:$N57)/D$10*100</f>
        <v>453.93805377714375</v>
      </c>
      <c r="M84" s="19" cm="1">
        <f t="array" ref="M84">+SUMPRODUCT($E$11:$P$11/100,NAC!$C57:$N57)/D$11*100</f>
        <v>451.90400911436478</v>
      </c>
      <c r="N84" s="19" cm="1">
        <f t="array" ref="N84">+SUMPRODUCT($E$12:$P$12/100,NAC!$C57:$N57)/D$12*100</f>
        <v>451.02323963282407</v>
      </c>
      <c r="O84" s="19" cm="1">
        <f t="array" ref="O84">+SUMPRODUCT(_xlfn.ANCHORARRAY($E$30)/100,$E84:$N84)/$D$14*100</f>
        <v>453.90065886724801</v>
      </c>
      <c r="Q84" s="24">
        <f t="shared" si="24"/>
        <v>4.1586367538665181E-2</v>
      </c>
      <c r="R84" s="24">
        <f t="shared" si="24"/>
        <v>4.1526181304486265E-2</v>
      </c>
      <c r="S84" s="24">
        <f t="shared" si="23"/>
        <v>4.1203602706627596E-2</v>
      </c>
      <c r="T84" s="24">
        <f t="shared" si="23"/>
        <v>4.1317025298345245E-2</v>
      </c>
      <c r="U84" s="24">
        <f t="shared" si="23"/>
        <v>4.1044467853664113E-2</v>
      </c>
      <c r="V84" s="24">
        <f t="shared" si="23"/>
        <v>4.0888488237064147E-2</v>
      </c>
      <c r="W84" s="24">
        <f t="shared" si="23"/>
        <v>4.1054601102988642E-2</v>
      </c>
      <c r="X84" s="24">
        <f t="shared" si="23"/>
        <v>4.0996844957729373E-2</v>
      </c>
      <c r="Y84" s="24">
        <f t="shared" si="23"/>
        <v>4.0420051358905251E-2</v>
      </c>
      <c r="Z84" s="24">
        <f t="shared" si="23"/>
        <v>4.0202529339521842E-2</v>
      </c>
      <c r="AA84" s="24">
        <f t="shared" si="23"/>
        <v>4.0881071730039853E-2</v>
      </c>
      <c r="AB84" s="24">
        <f>+NAC!Y57</f>
        <v>4.0802935399596674E-2</v>
      </c>
      <c r="AD84" s="24">
        <f t="shared" si="21"/>
        <v>0.46618718435866713</v>
      </c>
      <c r="AE84" s="24">
        <f t="shared" si="22"/>
        <v>0.46848914771324157</v>
      </c>
      <c r="AF84" s="24">
        <f t="shared" si="20"/>
        <v>0.46122730130143186</v>
      </c>
      <c r="AG84" s="24">
        <f t="shared" si="20"/>
        <v>0.46575425835007955</v>
      </c>
      <c r="AH84" s="24">
        <f t="shared" si="20"/>
        <v>0.46248248582504492</v>
      </c>
      <c r="AI84" s="24">
        <f t="shared" si="20"/>
        <v>0.46203835515454172</v>
      </c>
      <c r="AJ84" s="24">
        <f t="shared" si="20"/>
        <v>0.46301689075334695</v>
      </c>
      <c r="AK84" s="24">
        <f t="shared" si="20"/>
        <v>0.46430003941258136</v>
      </c>
      <c r="AL84" s="24">
        <f t="shared" si="20"/>
        <v>0.45878888821684316</v>
      </c>
      <c r="AM84" s="24">
        <f t="shared" si="20"/>
        <v>0.46211246250433491</v>
      </c>
      <c r="AN84" s="24">
        <f t="shared" si="20"/>
        <v>0.46289754262401717</v>
      </c>
      <c r="AO84" s="24">
        <f>+NAC!AV57</f>
        <v>0.46280152829043075</v>
      </c>
      <c r="AQ84" s="24">
        <f t="shared" si="16"/>
        <v>1.3838381991433391E-3</v>
      </c>
      <c r="AR84" s="24">
        <f t="shared" si="18"/>
        <v>4.0747218543322195E-3</v>
      </c>
    </row>
    <row r="85" spans="2:44" x14ac:dyDescent="0.25">
      <c r="B85" s="110">
        <f t="shared" si="14"/>
        <v>85</v>
      </c>
      <c r="D85" s="37">
        <f>+NAC!A58</f>
        <v>44317</v>
      </c>
      <c r="E85" s="19" cm="1">
        <f t="array" ref="E85">+SUMPRODUCT($E$3:$P$3/100,NAC!$C58:$N58)/D$3*100</f>
        <v>471.43179841744853</v>
      </c>
      <c r="F85" s="19" cm="1">
        <f t="array" ref="F85">+SUMPRODUCT($E$4:$P$4/100,NAC!$C58:$N58)/D$4*100</f>
        <v>471.8692091139643</v>
      </c>
      <c r="G85" s="19" cm="1">
        <f t="array" ref="G85">+SUMPRODUCT($E$5:$P$5/100,NAC!$C58:$N58)/D$5*100</f>
        <v>469.47515478671545</v>
      </c>
      <c r="H85" s="19" cm="1">
        <f t="array" ref="H85">+SUMPRODUCT($E$6:$P$6/100,NAC!$C58:$N58)/D$6*100</f>
        <v>469.31850720257717</v>
      </c>
      <c r="I85" s="19" cm="1">
        <f t="array" ref="I85">+SUMPRODUCT($E$7:$P$7/100,NAC!$C58:$N58)/D$7*100</f>
        <v>470.01602247419311</v>
      </c>
      <c r="J85" s="19" cm="1">
        <f t="array" ref="J85">+SUMPRODUCT($E$8:$P$8/100,NAC!$C58:$N58)/D$8*100</f>
        <v>468.84059382284278</v>
      </c>
      <c r="K85" s="19" cm="1">
        <f t="array" ref="K85">+SUMPRODUCT($E$9:$P$9/100,NAC!$C58:$N58)/D$9*100</f>
        <v>469.74782260806887</v>
      </c>
      <c r="L85" s="19" cm="1">
        <f t="array" ref="L85">+SUMPRODUCT($E$10:$P$10/100,NAC!$C58:$N58)/D$10*100</f>
        <v>469.07672398805033</v>
      </c>
      <c r="M85" s="19" cm="1">
        <f t="array" ref="M85">+SUMPRODUCT($E$11:$P$11/100,NAC!$C58:$N58)/D$11*100</f>
        <v>466.97168667481981</v>
      </c>
      <c r="N85" s="19" cm="1">
        <f t="array" ref="N85">+SUMPRODUCT($E$12:$P$12/100,NAC!$C58:$N58)/D$12*100</f>
        <v>466.26053971570974</v>
      </c>
      <c r="O85" s="19" cm="1">
        <f t="array" ref="O85">+SUMPRODUCT(_xlfn.ANCHORARRAY($E$30)/100,$E85:$N85)/$D$14*100</f>
        <v>468.75716778952199</v>
      </c>
      <c r="Q85" s="24">
        <f t="shared" si="24"/>
        <v>3.0881576851300663E-2</v>
      </c>
      <c r="R85" s="24">
        <f t="shared" si="24"/>
        <v>3.1364242625312455E-2</v>
      </c>
      <c r="S85" s="24">
        <f t="shared" si="23"/>
        <v>3.16289211481251E-2</v>
      </c>
      <c r="T85" s="24">
        <f t="shared" si="23"/>
        <v>3.2141660194202171E-2</v>
      </c>
      <c r="U85" s="24">
        <f t="shared" si="23"/>
        <v>3.2387537491424423E-2</v>
      </c>
      <c r="V85" s="24">
        <f t="shared" si="23"/>
        <v>3.2189832892515202E-2</v>
      </c>
      <c r="W85" s="24">
        <f t="shared" si="23"/>
        <v>3.3260666411696782E-2</v>
      </c>
      <c r="X85" s="24">
        <f t="shared" si="23"/>
        <v>3.3349638975935569E-2</v>
      </c>
      <c r="Y85" s="24">
        <f t="shared" si="23"/>
        <v>3.3342650776620575E-2</v>
      </c>
      <c r="Z85" s="24">
        <f t="shared" si="23"/>
        <v>3.3783846915050875E-2</v>
      </c>
      <c r="AA85" s="24">
        <f t="shared" si="23"/>
        <v>3.2730749850308216E-2</v>
      </c>
      <c r="AB85" s="24">
        <f>+NAC!Y58</f>
        <v>3.3229780736395487E-2</v>
      </c>
      <c r="AD85" s="24">
        <f t="shared" si="21"/>
        <v>0.48868891824681437</v>
      </c>
      <c r="AE85" s="24">
        <f t="shared" si="22"/>
        <v>0.49104571206059688</v>
      </c>
      <c r="AF85" s="24">
        <f t="shared" si="20"/>
        <v>0.48470410268935371</v>
      </c>
      <c r="AG85" s="24">
        <f t="shared" si="20"/>
        <v>0.4895241968301367</v>
      </c>
      <c r="AH85" s="24">
        <f t="shared" si="20"/>
        <v>0.48668203554753608</v>
      </c>
      <c r="AI85" s="24">
        <f t="shared" si="20"/>
        <v>0.48582770356894422</v>
      </c>
      <c r="AJ85" s="24">
        <f t="shared" si="20"/>
        <v>0.48831408739001203</v>
      </c>
      <c r="AK85" s="24">
        <f t="shared" si="20"/>
        <v>0.48923587126608226</v>
      </c>
      <c r="AL85" s="24">
        <f t="shared" si="20"/>
        <v>0.48431363651892112</v>
      </c>
      <c r="AM85" s="24">
        <f t="shared" si="20"/>
        <v>0.48700879937300301</v>
      </c>
      <c r="AN85" s="24">
        <f t="shared" si="20"/>
        <v>0.48727865916446378</v>
      </c>
      <c r="AO85" s="24">
        <f>+NAC!AV58</f>
        <v>0.48844728646747448</v>
      </c>
      <c r="AQ85" s="24">
        <f t="shared" si="16"/>
        <v>-2.9022700637502119E-3</v>
      </c>
      <c r="AR85" s="24">
        <f t="shared" si="18"/>
        <v>1.6801188738113648E-3</v>
      </c>
    </row>
    <row r="86" spans="2:44" x14ac:dyDescent="0.25">
      <c r="B86" s="110">
        <f t="shared" si="14"/>
        <v>86</v>
      </c>
      <c r="D86" s="37">
        <f>+NAC!A59</f>
        <v>44348</v>
      </c>
      <c r="E86" s="19" cm="1">
        <f t="array" ref="E86">+SUMPRODUCT($E$3:$P$3/100,NAC!$C59:$N59)/D$3*100</f>
        <v>486.74368567071997</v>
      </c>
      <c r="F86" s="19" cm="1">
        <f t="array" ref="F86">+SUMPRODUCT($E$4:$P$4/100,NAC!$C59:$N59)/D$4*100</f>
        <v>487.20607676732686</v>
      </c>
      <c r="G86" s="19" cm="1">
        <f t="array" ref="G86">+SUMPRODUCT($E$5:$P$5/100,NAC!$C59:$N59)/D$5*100</f>
        <v>484.6725036128696</v>
      </c>
      <c r="H86" s="19" cm="1">
        <f t="array" ref="H86">+SUMPRODUCT($E$6:$P$6/100,NAC!$C59:$N59)/D$6*100</f>
        <v>484.57086212393949</v>
      </c>
      <c r="I86" s="19" cm="1">
        <f t="array" ref="I86">+SUMPRODUCT($E$7:$P$7/100,NAC!$C59:$N59)/D$7*100</f>
        <v>485.21073437342909</v>
      </c>
      <c r="J86" s="19" cm="1">
        <f t="array" ref="J86">+SUMPRODUCT($E$8:$P$8/100,NAC!$C59:$N59)/D$8*100</f>
        <v>483.87963903348054</v>
      </c>
      <c r="K86" s="19" cm="1">
        <f t="array" ref="K86">+SUMPRODUCT($E$9:$P$9/100,NAC!$C59:$N59)/D$9*100</f>
        <v>484.78163391713178</v>
      </c>
      <c r="L86" s="19" cm="1">
        <f t="array" ref="L86">+SUMPRODUCT($E$10:$P$10/100,NAC!$C59:$N59)/D$10*100</f>
        <v>484.05205336102819</v>
      </c>
      <c r="M86" s="19" cm="1">
        <f t="array" ref="M86">+SUMPRODUCT($E$11:$P$11/100,NAC!$C59:$N59)/D$11*100</f>
        <v>481.75929086484228</v>
      </c>
      <c r="N86" s="19" cm="1">
        <f t="array" ref="N86">+SUMPRODUCT($E$12:$P$12/100,NAC!$C59:$N59)/D$12*100</f>
        <v>480.91398614876277</v>
      </c>
      <c r="O86" s="19" cm="1">
        <f t="array" ref="O86">+SUMPRODUCT(_xlfn.ANCHORARRAY($E$30)/100,$E86:$N86)/$D$14*100</f>
        <v>483.75898102091702</v>
      </c>
      <c r="Q86" s="24">
        <f t="shared" si="24"/>
        <v>3.2479538513676909E-2</v>
      </c>
      <c r="R86" s="24">
        <f t="shared" si="24"/>
        <v>3.250237005750134E-2</v>
      </c>
      <c r="S86" s="24">
        <f t="shared" si="23"/>
        <v>3.237093309667971E-2</v>
      </c>
      <c r="T86" s="24">
        <f t="shared" si="23"/>
        <v>3.2498941949414384E-2</v>
      </c>
      <c r="U86" s="24">
        <f t="shared" si="23"/>
        <v>3.2328072177731482E-2</v>
      </c>
      <c r="V86" s="24">
        <f t="shared" si="23"/>
        <v>3.2077097010760225E-2</v>
      </c>
      <c r="W86" s="24">
        <f t="shared" si="23"/>
        <v>3.2004004245499873E-2</v>
      </c>
      <c r="X86" s="24">
        <f t="shared" si="23"/>
        <v>3.1925117165607642E-2</v>
      </c>
      <c r="Y86" s="24">
        <f t="shared" si="23"/>
        <v>3.1667025243695246E-2</v>
      </c>
      <c r="Z86" s="24">
        <f t="shared" si="23"/>
        <v>3.1427592911867697E-2</v>
      </c>
      <c r="AA86" s="24">
        <f t="shared" si="23"/>
        <v>3.2003378854211117E-2</v>
      </c>
      <c r="AB86" s="24">
        <f>+NAC!Y59</f>
        <v>3.1745479758920503E-2</v>
      </c>
      <c r="AD86" s="24">
        <f t="shared" si="21"/>
        <v>0.50537983335692305</v>
      </c>
      <c r="AE86" s="24">
        <f t="shared" si="22"/>
        <v>0.50682716863316801</v>
      </c>
      <c r="AF86" s="24">
        <f t="shared" si="20"/>
        <v>0.50065939994133379</v>
      </c>
      <c r="AG86" s="24">
        <f t="shared" si="20"/>
        <v>0.50462908605221668</v>
      </c>
      <c r="AH86" s="24">
        <f t="shared" si="20"/>
        <v>0.50198533639114151</v>
      </c>
      <c r="AI86" s="24">
        <f t="shared" si="20"/>
        <v>0.5005378493845356</v>
      </c>
      <c r="AJ86" s="24">
        <f t="shared" si="20"/>
        <v>0.50268780088976284</v>
      </c>
      <c r="AK86" s="24">
        <f t="shared" si="20"/>
        <v>0.50268679417172879</v>
      </c>
      <c r="AL86" s="24">
        <f t="shared" si="20"/>
        <v>0.4976141303146131</v>
      </c>
      <c r="AM86" s="24">
        <f t="shared" si="20"/>
        <v>0.49809184761588021</v>
      </c>
      <c r="AN86" s="24">
        <f t="shared" si="20"/>
        <v>0.50130325151130384</v>
      </c>
      <c r="AO86" s="24">
        <f>+NAC!AV59</f>
        <v>0.50200078391471603</v>
      </c>
      <c r="AQ86" s="24">
        <f t="shared" si="16"/>
        <v>1.0519456018092121E-3</v>
      </c>
      <c r="AR86" s="24">
        <f t="shared" si="18"/>
        <v>7.287985741042835E-3</v>
      </c>
    </row>
    <row r="87" spans="2:44" x14ac:dyDescent="0.25">
      <c r="B87" s="110">
        <f t="shared" si="14"/>
        <v>87</v>
      </c>
      <c r="D87" s="37">
        <f>+NAC!A60</f>
        <v>44378</v>
      </c>
      <c r="E87" s="19" cm="1">
        <f t="array" ref="E87">+SUMPRODUCT($E$3:$P$3/100,NAC!$C60:$N60)/D$3*100</f>
        <v>501.26998621676807</v>
      </c>
      <c r="F87" s="19" cm="1">
        <f t="array" ref="F87">+SUMPRODUCT($E$4:$P$4/100,NAC!$C60:$N60)/D$4*100</f>
        <v>501.60956299942609</v>
      </c>
      <c r="G87" s="19" cm="1">
        <f t="array" ref="G87">+SUMPRODUCT($E$5:$P$5/100,NAC!$C60:$N60)/D$5*100</f>
        <v>498.96378638633098</v>
      </c>
      <c r="H87" s="19" cm="1">
        <f t="array" ref="H87">+SUMPRODUCT($E$6:$P$6/100,NAC!$C60:$N60)/D$6*100</f>
        <v>498.84655472088531</v>
      </c>
      <c r="I87" s="19" cm="1">
        <f t="array" ref="I87">+SUMPRODUCT($E$7:$P$7/100,NAC!$C60:$N60)/D$7*100</f>
        <v>499.62496874854401</v>
      </c>
      <c r="J87" s="19" cm="1">
        <f t="array" ref="J87">+SUMPRODUCT($E$8:$P$8/100,NAC!$C60:$N60)/D$8*100</f>
        <v>498.20045816203714</v>
      </c>
      <c r="K87" s="19" cm="1">
        <f t="array" ref="K87">+SUMPRODUCT($E$9:$P$9/100,NAC!$C60:$N60)/D$9*100</f>
        <v>499.12602815572632</v>
      </c>
      <c r="L87" s="19" cm="1">
        <f t="array" ref="L87">+SUMPRODUCT($E$10:$P$10/100,NAC!$C60:$N60)/D$10*100</f>
        <v>498.43552732202994</v>
      </c>
      <c r="M87" s="19" cm="1">
        <f t="array" ref="M87">+SUMPRODUCT($E$11:$P$11/100,NAC!$C60:$N60)/D$11*100</f>
        <v>496.26212521967847</v>
      </c>
      <c r="N87" s="19" cm="1">
        <f t="array" ref="N87">+SUMPRODUCT($E$12:$P$12/100,NAC!$C60:$N60)/D$12*100</f>
        <v>495.39476838556914</v>
      </c>
      <c r="O87" s="19" cm="1">
        <f t="array" ref="O87">+SUMPRODUCT(_xlfn.ANCHORARRAY($E$30)/100,$E87:$N87)/$D$14*100</f>
        <v>498.16317741364503</v>
      </c>
      <c r="Q87" s="24">
        <f t="shared" si="24"/>
        <v>2.9843839732674127E-2</v>
      </c>
      <c r="R87" s="24">
        <f t="shared" si="24"/>
        <v>2.9563437155111449E-2</v>
      </c>
      <c r="S87" s="24">
        <f t="shared" si="23"/>
        <v>2.9486473168852445E-2</v>
      </c>
      <c r="T87" s="24">
        <f t="shared" si="23"/>
        <v>2.9460484962660738E-2</v>
      </c>
      <c r="U87" s="24">
        <f t="shared" si="23"/>
        <v>2.9707162999451198E-2</v>
      </c>
      <c r="V87" s="24">
        <f t="shared" si="23"/>
        <v>2.9595829155286468E-2</v>
      </c>
      <c r="W87" s="24">
        <f t="shared" si="23"/>
        <v>2.958939290395346E-2</v>
      </c>
      <c r="X87" s="24">
        <f t="shared" si="23"/>
        <v>2.9714725639793826E-2</v>
      </c>
      <c r="Y87" s="24">
        <f t="shared" si="23"/>
        <v>3.0103901740641259E-2</v>
      </c>
      <c r="Z87" s="24">
        <f t="shared" si="23"/>
        <v>3.0110960907522744E-2</v>
      </c>
      <c r="AA87" s="24">
        <f t="shared" si="23"/>
        <v>2.9775563778329461E-2</v>
      </c>
      <c r="AB87" s="24">
        <f>+NAC!Y60</f>
        <v>2.9970333220362466E-2</v>
      </c>
      <c r="AD87" s="24">
        <f t="shared" si="21"/>
        <v>0.52262427713630122</v>
      </c>
      <c r="AE87" s="24">
        <f t="shared" si="22"/>
        <v>0.52315969438628107</v>
      </c>
      <c r="AF87" s="24">
        <f t="shared" si="20"/>
        <v>0.51696548969925127</v>
      </c>
      <c r="AG87" s="24">
        <f t="shared" si="20"/>
        <v>0.52019116246741093</v>
      </c>
      <c r="AH87" s="24">
        <f t="shared" si="20"/>
        <v>0.51796835434731325</v>
      </c>
      <c r="AI87" s="24">
        <f t="shared" si="20"/>
        <v>0.51622956784280905</v>
      </c>
      <c r="AJ87" s="24">
        <f t="shared" si="20"/>
        <v>0.5179439498574645</v>
      </c>
      <c r="AK87" s="24">
        <f t="shared" si="20"/>
        <v>0.51754211016855867</v>
      </c>
      <c r="AL87" s="24">
        <f t="shared" si="20"/>
        <v>0.51301264379784484</v>
      </c>
      <c r="AM87" s="24">
        <f t="shared" si="20"/>
        <v>0.51182070358329201</v>
      </c>
      <c r="AN87" s="24">
        <f t="shared" si="20"/>
        <v>0.51663946939074035</v>
      </c>
      <c r="AO87" s="24">
        <f>+NAC!AV60</f>
        <v>0.51766171625105817</v>
      </c>
      <c r="AQ87" s="24">
        <f t="shared" si="16"/>
        <v>-2.6712117484861686E-4</v>
      </c>
      <c r="AR87" s="24">
        <f t="shared" si="18"/>
        <v>1.0803573553009205E-2</v>
      </c>
    </row>
    <row r="88" spans="2:44" x14ac:dyDescent="0.25">
      <c r="B88" s="110">
        <f t="shared" si="14"/>
        <v>88</v>
      </c>
      <c r="D88" s="37">
        <f>+NAC!A61</f>
        <v>44409</v>
      </c>
      <c r="E88" s="19" cm="1">
        <f t="array" ref="E88">+SUMPRODUCT($E$3:$P$3/100,NAC!$C61:$N61)/D$3*100</f>
        <v>512.30197351071922</v>
      </c>
      <c r="F88" s="19" cm="1">
        <f t="array" ref="F88">+SUMPRODUCT($E$4:$P$4/100,NAC!$C61:$N61)/D$4*100</f>
        <v>512.98598796721444</v>
      </c>
      <c r="G88" s="19" cm="1">
        <f t="array" ref="G88">+SUMPRODUCT($E$5:$P$5/100,NAC!$C61:$N61)/D$5*100</f>
        <v>510.4220293941915</v>
      </c>
      <c r="H88" s="19" cm="1">
        <f t="array" ref="H88">+SUMPRODUCT($E$6:$P$6/100,NAC!$C61:$N61)/D$6*100</f>
        <v>510.59653310576846</v>
      </c>
      <c r="I88" s="19" cm="1">
        <f t="array" ref="I88">+SUMPRODUCT($E$7:$P$7/100,NAC!$C61:$N61)/D$7*100</f>
        <v>511.54327529010749</v>
      </c>
      <c r="J88" s="19" cm="1">
        <f t="array" ref="J88">+SUMPRODUCT($E$8:$P$8/100,NAC!$C61:$N61)/D$8*100</f>
        <v>510.2248935843873</v>
      </c>
      <c r="K88" s="19" cm="1">
        <f t="array" ref="K88">+SUMPRODUCT($E$9:$P$9/100,NAC!$C61:$N61)/D$9*100</f>
        <v>511.43228216823718</v>
      </c>
      <c r="L88" s="19" cm="1">
        <f t="array" ref="L88">+SUMPRODUCT($E$10:$P$10/100,NAC!$C61:$N61)/D$10*100</f>
        <v>511.01151736154515</v>
      </c>
      <c r="M88" s="19" cm="1">
        <f t="array" ref="M88">+SUMPRODUCT($E$11:$P$11/100,NAC!$C61:$N61)/D$11*100</f>
        <v>509.02848112287876</v>
      </c>
      <c r="N88" s="19" cm="1">
        <f t="array" ref="N88">+SUMPRODUCT($E$12:$P$12/100,NAC!$C61:$N61)/D$12*100</f>
        <v>508.6872245955326</v>
      </c>
      <c r="O88" s="19" cm="1">
        <f t="array" ref="O88">+SUMPRODUCT(_xlfn.ANCHORARRAY($E$30)/100,$E88:$N88)/$D$14*100</f>
        <v>510.44649979498399</v>
      </c>
      <c r="Q88" s="24">
        <f t="shared" si="24"/>
        <v>2.2008074684887413E-2</v>
      </c>
      <c r="R88" s="24">
        <f t="shared" si="24"/>
        <v>2.2679840670823515E-2</v>
      </c>
      <c r="S88" s="24">
        <f t="shared" si="23"/>
        <v>2.2964077394965088E-2</v>
      </c>
      <c r="T88" s="24">
        <f t="shared" si="23"/>
        <v>2.355429394808084E-2</v>
      </c>
      <c r="U88" s="24">
        <f t="shared" si="23"/>
        <v>2.3854505453192898E-2</v>
      </c>
      <c r="V88" s="24">
        <f t="shared" si="23"/>
        <v>2.4135737383122358E-2</v>
      </c>
      <c r="W88" s="24">
        <f t="shared" si="23"/>
        <v>2.4655604633528228E-2</v>
      </c>
      <c r="X88" s="24">
        <f t="shared" si="23"/>
        <v>2.523092626860457E-2</v>
      </c>
      <c r="Y88" s="24">
        <f t="shared" si="23"/>
        <v>2.5725025655643385E-2</v>
      </c>
      <c r="Z88" s="24">
        <f t="shared" si="23"/>
        <v>2.683204801149186E-2</v>
      </c>
      <c r="AA88" s="24">
        <f t="shared" si="23"/>
        <v>2.4657226664385856E-2</v>
      </c>
      <c r="AB88" s="24">
        <f>+NAC!Y61</f>
        <v>2.4684866674014705E-2</v>
      </c>
      <c r="AD88" s="24">
        <f t="shared" si="21"/>
        <v>0.51297304810675803</v>
      </c>
      <c r="AE88" s="24">
        <f t="shared" si="22"/>
        <v>0.51500934022650435</v>
      </c>
      <c r="AF88" s="24">
        <f t="shared" si="20"/>
        <v>0.51015993877580845</v>
      </c>
      <c r="AG88" s="24">
        <f t="shared" si="20"/>
        <v>0.51443206638593897</v>
      </c>
      <c r="AH88" s="24">
        <f t="shared" si="20"/>
        <v>0.51285009824481098</v>
      </c>
      <c r="AI88" s="24">
        <f t="shared" si="20"/>
        <v>0.51178194012459777</v>
      </c>
      <c r="AJ88" s="24">
        <f t="shared" si="20"/>
        <v>0.51439110599716908</v>
      </c>
      <c r="AK88" s="24">
        <f t="shared" si="20"/>
        <v>0.51510695197864265</v>
      </c>
      <c r="AL88" s="24">
        <f t="shared" si="20"/>
        <v>0.51182537246223303</v>
      </c>
      <c r="AM88" s="24">
        <f t="shared" si="20"/>
        <v>0.51221595219511129</v>
      </c>
      <c r="AN88" s="24">
        <f t="shared" si="20"/>
        <v>0.51298872077711399</v>
      </c>
      <c r="AO88" s="24">
        <f>+NAC!AV61</f>
        <v>0.51423887270992519</v>
      </c>
      <c r="AQ88" s="24">
        <f t="shared" si="16"/>
        <v>-4.8239733266044471E-3</v>
      </c>
      <c r="AR88" s="24">
        <f t="shared" si="18"/>
        <v>7.570959116467435E-4</v>
      </c>
    </row>
    <row r="89" spans="2:44" x14ac:dyDescent="0.25">
      <c r="B89" s="110">
        <f t="shared" si="14"/>
        <v>89</v>
      </c>
      <c r="D89" s="37">
        <f>+NAC!A62</f>
        <v>44440</v>
      </c>
      <c r="E89" s="19" cm="1">
        <f t="array" ref="E89">+SUMPRODUCT($E$3:$P$3/100,NAC!$C62:$N62)/D$3*100</f>
        <v>530.15011976246683</v>
      </c>
      <c r="F89" s="19" cm="1">
        <f t="array" ref="F89">+SUMPRODUCT($E$4:$P$4/100,NAC!$C62:$N62)/D$4*100</f>
        <v>531.06658200031347</v>
      </c>
      <c r="G89" s="19" cm="1">
        <f t="array" ref="G89">+SUMPRODUCT($E$5:$P$5/100,NAC!$C62:$N62)/D$5*100</f>
        <v>528.30183549931394</v>
      </c>
      <c r="H89" s="19" cm="1">
        <f t="array" ref="H89">+SUMPRODUCT($E$6:$P$6/100,NAC!$C62:$N62)/D$6*100</f>
        <v>528.69272730373291</v>
      </c>
      <c r="I89" s="19" cm="1">
        <f t="array" ref="I89">+SUMPRODUCT($E$7:$P$7/100,NAC!$C62:$N62)/D$7*100</f>
        <v>529.63932236362791</v>
      </c>
      <c r="J89" s="19" cm="1">
        <f t="array" ref="J89">+SUMPRODUCT($E$8:$P$8/100,NAC!$C62:$N62)/D$8*100</f>
        <v>528.26932883800407</v>
      </c>
      <c r="K89" s="19" cm="1">
        <f t="array" ref="K89">+SUMPRODUCT($E$9:$P$9/100,NAC!$C62:$N62)/D$9*100</f>
        <v>529.52434634232657</v>
      </c>
      <c r="L89" s="19" cm="1">
        <f t="array" ref="L89">+SUMPRODUCT($E$10:$P$10/100,NAC!$C62:$N62)/D$10*100</f>
        <v>529.24073209420226</v>
      </c>
      <c r="M89" s="19" cm="1">
        <f t="array" ref="M89">+SUMPRODUCT($E$11:$P$11/100,NAC!$C62:$N62)/D$11*100</f>
        <v>527.1742822185372</v>
      </c>
      <c r="N89" s="19" cm="1">
        <f t="array" ref="N89">+SUMPRODUCT($E$12:$P$12/100,NAC!$C62:$N62)/D$12*100</f>
        <v>526.98604918419403</v>
      </c>
      <c r="O89" s="19" cm="1">
        <f t="array" ref="O89">+SUMPRODUCT(_xlfn.ANCHORARRAY($E$30)/100,$E89:$N89)/$D$14*100</f>
        <v>528.56579528574116</v>
      </c>
      <c r="Q89" s="24">
        <f t="shared" si="24"/>
        <v>3.4839112817460549E-2</v>
      </c>
      <c r="R89" s="24">
        <f t="shared" si="24"/>
        <v>3.5245785376606831E-2</v>
      </c>
      <c r="S89" s="24">
        <f t="shared" si="23"/>
        <v>3.5029456166583595E-2</v>
      </c>
      <c r="T89" s="24">
        <f t="shared" si="23"/>
        <v>3.5441279022973449E-2</v>
      </c>
      <c r="U89" s="24">
        <f t="shared" si="23"/>
        <v>3.5375398226587418E-2</v>
      </c>
      <c r="V89" s="24">
        <f t="shared" si="23"/>
        <v>3.536565048179563E-2</v>
      </c>
      <c r="W89" s="24">
        <f t="shared" si="23"/>
        <v>3.5375287804257027E-2</v>
      </c>
      <c r="X89" s="24">
        <f t="shared" si="23"/>
        <v>3.5672806019672931E-2</v>
      </c>
      <c r="Y89" s="24">
        <f t="shared" si="23"/>
        <v>3.5647909240029474E-2</v>
      </c>
      <c r="Z89" s="24">
        <f t="shared" si="23"/>
        <v>3.5972644296721201E-2</v>
      </c>
      <c r="AA89" s="24">
        <f t="shared" si="23"/>
        <v>3.5496953153826283E-2</v>
      </c>
      <c r="AB89" s="24">
        <f>+NAC!Y62</f>
        <v>3.5467879533113811E-2</v>
      </c>
      <c r="AD89" s="24">
        <f t="shared" si="21"/>
        <v>0.52086140977942041</v>
      </c>
      <c r="AE89" s="24">
        <f t="shared" si="22"/>
        <v>0.52325387098863185</v>
      </c>
      <c r="AF89" s="24">
        <f t="shared" si="20"/>
        <v>0.5190942236632603</v>
      </c>
      <c r="AG89" s="24">
        <f t="shared" si="20"/>
        <v>0.52374243960537092</v>
      </c>
      <c r="AH89" s="24">
        <f t="shared" si="20"/>
        <v>0.52236684266156219</v>
      </c>
      <c r="AI89" s="24">
        <f t="shared" si="20"/>
        <v>0.52173962025591392</v>
      </c>
      <c r="AJ89" s="24">
        <f t="shared" si="20"/>
        <v>0.52430568994015259</v>
      </c>
      <c r="AK89" s="24">
        <f t="shared" si="20"/>
        <v>0.52556008341712235</v>
      </c>
      <c r="AL89" s="24">
        <f t="shared" si="20"/>
        <v>0.52314664347014417</v>
      </c>
      <c r="AM89" s="24">
        <f t="shared" si="20"/>
        <v>0.52418831996992288</v>
      </c>
      <c r="AN89" s="24">
        <f t="shared" si="20"/>
        <v>0.52316319924913435</v>
      </c>
      <c r="AO89" s="24">
        <f>+NAC!AV62</f>
        <v>0.52471217096959299</v>
      </c>
      <c r="AQ89" s="24">
        <f t="shared" si="16"/>
        <v>-1.1335314792606521E-3</v>
      </c>
      <c r="AR89" s="24">
        <f t="shared" si="18"/>
        <v>-3.3269101905024634E-3</v>
      </c>
    </row>
    <row r="90" spans="2:44" x14ac:dyDescent="0.25">
      <c r="B90" s="110">
        <f t="shared" si="14"/>
        <v>90</v>
      </c>
      <c r="D90" s="37">
        <f>+NAC!A63</f>
        <v>44470</v>
      </c>
      <c r="E90" s="19" cm="1">
        <f t="array" ref="E90">+SUMPRODUCT($E$3:$P$3/100,NAC!$C63:$N63)/D$3*100</f>
        <v>548.72519128163788</v>
      </c>
      <c r="F90" s="19" cm="1">
        <f t="array" ref="F90">+SUMPRODUCT($E$4:$P$4/100,NAC!$C63:$N63)/D$4*100</f>
        <v>549.78803642673802</v>
      </c>
      <c r="G90" s="19" cm="1">
        <f t="array" ref="G90">+SUMPRODUCT($E$5:$P$5/100,NAC!$C63:$N63)/D$5*100</f>
        <v>546.72624975488816</v>
      </c>
      <c r="H90" s="19" cm="1">
        <f t="array" ref="H90">+SUMPRODUCT($E$6:$P$6/100,NAC!$C63:$N63)/D$6*100</f>
        <v>547.1134718494859</v>
      </c>
      <c r="I90" s="19" cm="1">
        <f t="array" ref="I90">+SUMPRODUCT($E$7:$P$7/100,NAC!$C63:$N63)/D$7*100</f>
        <v>548.32110653877862</v>
      </c>
      <c r="J90" s="19" cm="1">
        <f t="array" ref="J90">+SUMPRODUCT($E$8:$P$8/100,NAC!$C63:$N63)/D$8*100</f>
        <v>546.76947886441985</v>
      </c>
      <c r="K90" s="19" cm="1">
        <f t="array" ref="K90">+SUMPRODUCT($E$9:$P$9/100,NAC!$C63:$N63)/D$9*100</f>
        <v>548.14339766877924</v>
      </c>
      <c r="L90" s="19" cm="1">
        <f t="array" ref="L90">+SUMPRODUCT($E$10:$P$10/100,NAC!$C63:$N63)/D$10*100</f>
        <v>547.91635036556579</v>
      </c>
      <c r="M90" s="19" cm="1">
        <f t="array" ref="M90">+SUMPRODUCT($E$11:$P$11/100,NAC!$C63:$N63)/D$11*100</f>
        <v>545.71983570085911</v>
      </c>
      <c r="N90" s="19" cm="1">
        <f t="array" ref="N90">+SUMPRODUCT($E$12:$P$12/100,NAC!$C63:$N63)/D$12*100</f>
        <v>545.63055992484965</v>
      </c>
      <c r="O90" s="19" cm="1">
        <f t="array" ref="O90">+SUMPRODUCT(_xlfn.ANCHORARRAY($E$30)/100,$E90:$N90)/$D$14*100</f>
        <v>547.15358301986385</v>
      </c>
      <c r="Q90" s="24">
        <f t="shared" si="24"/>
        <v>3.5037380596072643E-2</v>
      </c>
      <c r="R90" s="24">
        <f t="shared" si="24"/>
        <v>3.5252556008906311E-2</v>
      </c>
      <c r="S90" s="24">
        <f t="shared" si="23"/>
        <v>3.4874787512636063E-2</v>
      </c>
      <c r="T90" s="24">
        <f t="shared" si="23"/>
        <v>3.4842061549998027E-2</v>
      </c>
      <c r="U90" s="24">
        <f t="shared" si="23"/>
        <v>3.5272653268604071E-2</v>
      </c>
      <c r="V90" s="24">
        <f t="shared" si="23"/>
        <v>3.5020299336910643E-2</v>
      </c>
      <c r="W90" s="24">
        <f t="shared" si="23"/>
        <v>3.5161841858760923E-2</v>
      </c>
      <c r="X90" s="24">
        <f t="shared" si="23"/>
        <v>3.5287567904050521E-2</v>
      </c>
      <c r="Y90" s="24">
        <f t="shared" si="23"/>
        <v>3.5179169598857474E-2</v>
      </c>
      <c r="Z90" s="24">
        <f t="shared" si="23"/>
        <v>3.5379514826850533E-2</v>
      </c>
      <c r="AA90" s="24">
        <f t="shared" si="23"/>
        <v>3.5166459691312824E-2</v>
      </c>
      <c r="AB90" s="24">
        <f>+NAC!Y63</f>
        <v>3.5162748383717801E-2</v>
      </c>
      <c r="AD90" s="24">
        <f t="shared" si="21"/>
        <v>0.51332804376600571</v>
      </c>
      <c r="AE90" s="24">
        <f t="shared" si="22"/>
        <v>0.51657025253434763</v>
      </c>
      <c r="AF90" s="24">
        <f t="shared" si="20"/>
        <v>0.51362237621323503</v>
      </c>
      <c r="AG90" s="24">
        <f t="shared" si="20"/>
        <v>0.51841750383320595</v>
      </c>
      <c r="AH90" s="24">
        <f t="shared" si="20"/>
        <v>0.51810655984544929</v>
      </c>
      <c r="AI90" s="24">
        <f t="shared" si="20"/>
        <v>0.51760737364257392</v>
      </c>
      <c r="AJ90" s="24">
        <f t="shared" si="20"/>
        <v>0.52079809945274413</v>
      </c>
      <c r="AK90" s="24">
        <f t="shared" si="20"/>
        <v>0.52251611032856338</v>
      </c>
      <c r="AL90" s="24">
        <f t="shared" si="20"/>
        <v>0.52135856714590734</v>
      </c>
      <c r="AM90" s="24">
        <f t="shared" si="20"/>
        <v>0.52320422215129203</v>
      </c>
      <c r="AN90" s="24">
        <f t="shared" si="20"/>
        <v>0.5195558467123198</v>
      </c>
      <c r="AO90" s="24">
        <f>+NAC!AV63</f>
        <v>0.5211165082286735</v>
      </c>
      <c r="AQ90" s="24">
        <f t="shared" si="16"/>
        <v>-3.4213423077789074E-4</v>
      </c>
      <c r="AR90" s="24">
        <f t="shared" si="18"/>
        <v>-9.8761783852863161E-3</v>
      </c>
    </row>
    <row r="91" spans="2:44" x14ac:dyDescent="0.25">
      <c r="B91" s="110">
        <f t="shared" si="14"/>
        <v>91</v>
      </c>
      <c r="D91" s="37">
        <f>+NAC!A64</f>
        <v>44501</v>
      </c>
      <c r="E91" s="19" cm="1">
        <f t="array" ref="E91">+SUMPRODUCT($E$3:$P$3/100,NAC!$C64:$N64)/D$3*100</f>
        <v>562.12039993258202</v>
      </c>
      <c r="F91" s="19" cm="1">
        <f t="array" ref="F91">+SUMPRODUCT($E$4:$P$4/100,NAC!$C64:$N64)/D$4*100</f>
        <v>563.24533924641059</v>
      </c>
      <c r="G91" s="19" cm="1">
        <f t="array" ref="G91">+SUMPRODUCT($E$5:$P$5/100,NAC!$C64:$N64)/D$5*100</f>
        <v>560.14507600016839</v>
      </c>
      <c r="H91" s="19" cm="1">
        <f t="array" ref="H91">+SUMPRODUCT($E$6:$P$6/100,NAC!$C64:$N64)/D$6*100</f>
        <v>560.62250584532853</v>
      </c>
      <c r="I91" s="19" cm="1">
        <f t="array" ref="I91">+SUMPRODUCT($E$7:$P$7/100,NAC!$C64:$N64)/D$7*100</f>
        <v>561.97509274333322</v>
      </c>
      <c r="J91" s="19" cm="1">
        <f t="array" ref="J91">+SUMPRODUCT($E$8:$P$8/100,NAC!$C64:$N64)/D$8*100</f>
        <v>560.36794796310642</v>
      </c>
      <c r="K91" s="19" cm="1">
        <f t="array" ref="K91">+SUMPRODUCT($E$9:$P$9/100,NAC!$C64:$N64)/D$9*100</f>
        <v>561.84932609326393</v>
      </c>
      <c r="L91" s="19" cm="1">
        <f t="array" ref="L91">+SUMPRODUCT($E$10:$P$10/100,NAC!$C64:$N64)/D$10*100</f>
        <v>561.8086411248579</v>
      </c>
      <c r="M91" s="19" cm="1">
        <f t="array" ref="M91">+SUMPRODUCT($E$11:$P$11/100,NAC!$C64:$N64)/D$11*100</f>
        <v>559.58379192957079</v>
      </c>
      <c r="N91" s="19" cm="1">
        <f t="array" ref="N91">+SUMPRODUCT($E$12:$P$12/100,NAC!$C64:$N64)/D$12*100</f>
        <v>559.67954329142378</v>
      </c>
      <c r="O91" s="19" cm="1">
        <f t="array" ref="O91">+SUMPRODUCT(_xlfn.ANCHORARRAY($E$30)/100,$E91:$N91)/$D$14*100</f>
        <v>560.88073626462403</v>
      </c>
      <c r="Q91" s="24">
        <f t="shared" si="24"/>
        <v>2.441150664079661E-2</v>
      </c>
      <c r="R91" s="24">
        <f t="shared" si="24"/>
        <v>2.447725655715649E-2</v>
      </c>
      <c r="S91" s="24">
        <f t="shared" si="23"/>
        <v>2.4543958244727104E-2</v>
      </c>
      <c r="T91" s="24">
        <f t="shared" si="23"/>
        <v>2.4691466562093867E-2</v>
      </c>
      <c r="U91" s="24">
        <f t="shared" si="23"/>
        <v>2.4901441950217817E-2</v>
      </c>
      <c r="V91" s="24">
        <f t="shared" si="23"/>
        <v>2.4870570915789036E-2</v>
      </c>
      <c r="W91" s="24">
        <f t="shared" si="23"/>
        <v>2.5004275309663759E-2</v>
      </c>
      <c r="X91" s="24">
        <f t="shared" si="23"/>
        <v>2.5354765832454662E-2</v>
      </c>
      <c r="Y91" s="24">
        <f t="shared" si="23"/>
        <v>2.5404897021759298E-2</v>
      </c>
      <c r="Z91" s="24">
        <f t="shared" si="23"/>
        <v>2.5748160749114124E-2</v>
      </c>
      <c r="AA91" s="24">
        <f t="shared" si="23"/>
        <v>2.5088300014407094E-2</v>
      </c>
      <c r="AB91" s="24">
        <f>+NAC!Y64</f>
        <v>2.5294646013509503E-2</v>
      </c>
      <c r="AD91" s="24">
        <f t="shared" si="21"/>
        <v>0.50457987184216413</v>
      </c>
      <c r="AE91" s="24">
        <f t="shared" si="22"/>
        <v>0.5074585337045816</v>
      </c>
      <c r="AF91" s="24">
        <f t="shared" si="20"/>
        <v>0.5049139086877763</v>
      </c>
      <c r="AG91" s="24">
        <f t="shared" si="20"/>
        <v>0.50921906589027954</v>
      </c>
      <c r="AH91" s="24">
        <f t="shared" si="20"/>
        <v>0.50928690840923152</v>
      </c>
      <c r="AI91" s="24">
        <f t="shared" si="20"/>
        <v>0.50884708299174952</v>
      </c>
      <c r="AJ91" s="24">
        <f t="shared" si="20"/>
        <v>0.51153371580715179</v>
      </c>
      <c r="AK91" s="24">
        <f t="shared" si="20"/>
        <v>0.51334686491442039</v>
      </c>
      <c r="AL91" s="24">
        <f t="shared" si="20"/>
        <v>0.51229330499636339</v>
      </c>
      <c r="AM91" s="24">
        <f t="shared" si="20"/>
        <v>0.51315653874176959</v>
      </c>
      <c r="AN91" s="24">
        <f t="shared" si="20"/>
        <v>0.51036083491752549</v>
      </c>
      <c r="AO91" s="24">
        <f>+NAC!AV64</f>
        <v>0.51182345155032971</v>
      </c>
      <c r="AQ91" s="24">
        <f t="shared" si="16"/>
        <v>-1.3366541083175143E-3</v>
      </c>
      <c r="AR91" s="24">
        <f t="shared" si="18"/>
        <v>-8.5766668996054563E-3</v>
      </c>
    </row>
    <row r="92" spans="2:44" x14ac:dyDescent="0.25">
      <c r="B92" s="110">
        <f t="shared" si="14"/>
        <v>92</v>
      </c>
      <c r="D92" s="37">
        <f>+NAC!A65</f>
        <v>44531</v>
      </c>
      <c r="E92" s="19" cm="1">
        <f t="array" ref="E92">+SUMPRODUCT($E$3:$P$3/100,NAC!$C65:$N65)/D$3*100</f>
        <v>584.47845687883955</v>
      </c>
      <c r="F92" s="19" cm="1">
        <f t="array" ref="F92">+SUMPRODUCT($E$4:$P$4/100,NAC!$C65:$N65)/D$4*100</f>
        <v>585.35397206745006</v>
      </c>
      <c r="G92" s="19" cm="1">
        <f t="array" ref="G92">+SUMPRODUCT($E$5:$P$5/100,NAC!$C65:$N65)/D$5*100</f>
        <v>581.87585074692129</v>
      </c>
      <c r="H92" s="19" cm="1">
        <f t="array" ref="H92">+SUMPRODUCT($E$6:$P$6/100,NAC!$C65:$N65)/D$6*100</f>
        <v>582.65286498753846</v>
      </c>
      <c r="I92" s="19" cm="1">
        <f t="array" ref="I92">+SUMPRODUCT($E$7:$P$7/100,NAC!$C65:$N65)/D$7*100</f>
        <v>583.48176859638079</v>
      </c>
      <c r="J92" s="19" cm="1">
        <f t="array" ref="J92">+SUMPRODUCT($E$8:$P$8/100,NAC!$C65:$N65)/D$8*100</f>
        <v>581.77260586869272</v>
      </c>
      <c r="K92" s="19" cm="1">
        <f t="array" ref="K92">+SUMPRODUCT($E$9:$P$9/100,NAC!$C65:$N65)/D$9*100</f>
        <v>583.29062371247164</v>
      </c>
      <c r="L92" s="19" cm="1">
        <f t="array" ref="L92">+SUMPRODUCT($E$10:$P$10/100,NAC!$C65:$N65)/D$10*100</f>
        <v>583.1408864629359</v>
      </c>
      <c r="M92" s="19" cm="1">
        <f t="array" ref="M92">+SUMPRODUCT($E$11:$P$11/100,NAC!$C65:$N65)/D$11*100</f>
        <v>580.47992167958057</v>
      </c>
      <c r="N92" s="19" cm="1">
        <f t="array" ref="N92">+SUMPRODUCT($E$12:$P$12/100,NAC!$C65:$N65)/D$12*100</f>
        <v>580.52724991074649</v>
      </c>
      <c r="O92" s="19" cm="1">
        <f t="array" ref="O92">+SUMPRODUCT(_xlfn.ANCHORARRAY($E$30)/100,$E92:$N92)/$D$14*100</f>
        <v>582.28993544925208</v>
      </c>
      <c r="Q92" s="24">
        <f t="shared" si="24"/>
        <v>3.9774498397388003E-2</v>
      </c>
      <c r="R92" s="24">
        <f t="shared" si="24"/>
        <v>3.9252225061674695E-2</v>
      </c>
      <c r="S92" s="24">
        <f t="shared" si="23"/>
        <v>3.879490453067258E-2</v>
      </c>
      <c r="T92" s="24">
        <f t="shared" si="23"/>
        <v>3.92962446432501E-2</v>
      </c>
      <c r="U92" s="24">
        <f t="shared" si="23"/>
        <v>3.826980257801238E-2</v>
      </c>
      <c r="V92" s="24">
        <f t="shared" si="23"/>
        <v>3.8197505734206549E-2</v>
      </c>
      <c r="W92" s="24">
        <f t="shared" si="23"/>
        <v>3.8162006472974852E-2</v>
      </c>
      <c r="X92" s="24">
        <f t="shared" si="23"/>
        <v>3.7970660784722776E-2</v>
      </c>
      <c r="Y92" s="24">
        <f t="shared" si="23"/>
        <v>3.7342271258349324E-2</v>
      </c>
      <c r="Z92" s="24">
        <f t="shared" si="23"/>
        <v>3.7249363263697877E-2</v>
      </c>
      <c r="AA92" s="24">
        <f t="shared" si="23"/>
        <v>3.817068014710201E-2</v>
      </c>
      <c r="AB92" s="24">
        <f>+NAC!Y65</f>
        <v>3.8399703058412671E-2</v>
      </c>
      <c r="AD92" s="24">
        <f t="shared" si="21"/>
        <v>0.50500256919824138</v>
      </c>
      <c r="AE92" s="24">
        <f t="shared" si="22"/>
        <v>0.50695274181256855</v>
      </c>
      <c r="AF92" s="24">
        <f t="shared" si="20"/>
        <v>0.50453946344225753</v>
      </c>
      <c r="AG92" s="24">
        <f t="shared" si="20"/>
        <v>0.50940718612660008</v>
      </c>
      <c r="AH92" s="24">
        <f t="shared" si="20"/>
        <v>0.50765222179875247</v>
      </c>
      <c r="AI92" s="24">
        <f t="shared" si="20"/>
        <v>0.5078208527447845</v>
      </c>
      <c r="AJ92" s="24">
        <f t="shared" si="20"/>
        <v>0.50977759370444997</v>
      </c>
      <c r="AK92" s="24">
        <f t="shared" si="20"/>
        <v>0.51141360979048556</v>
      </c>
      <c r="AL92" s="24">
        <f t="shared" si="20"/>
        <v>0.50980473224382528</v>
      </c>
      <c r="AM92" s="24">
        <f t="shared" si="20"/>
        <v>0.51041976216388885</v>
      </c>
      <c r="AN92" s="24">
        <f t="shared" si="20"/>
        <v>0.50884673321176832</v>
      </c>
      <c r="AO92" s="24">
        <f>+NAC!AV65</f>
        <v>0.50941633543466325</v>
      </c>
      <c r="AQ92" s="24">
        <f t="shared" si="16"/>
        <v>2.5251351336901262E-3</v>
      </c>
      <c r="AR92" s="24">
        <f t="shared" si="18"/>
        <v>-5.417192965647466E-3</v>
      </c>
    </row>
    <row r="93" spans="2:44" x14ac:dyDescent="0.25">
      <c r="B93" s="110">
        <f t="shared" si="14"/>
        <v>93</v>
      </c>
      <c r="D93" s="37">
        <f>+NAC!A66</f>
        <v>44562</v>
      </c>
      <c r="E93" s="19" cm="1">
        <f t="array" ref="E93">+SUMPRODUCT($E$3:$P$3/100,NAC!$C66:$N66)/D$3*100</f>
        <v>607.97367107359287</v>
      </c>
      <c r="F93" s="19" cm="1">
        <f t="array" ref="F93">+SUMPRODUCT($E$4:$P$4/100,NAC!$C66:$N66)/D$4*100</f>
        <v>608.60824573122409</v>
      </c>
      <c r="G93" s="19" cm="1">
        <f t="array" ref="G93">+SUMPRODUCT($E$5:$P$5/100,NAC!$C66:$N66)/D$5*100</f>
        <v>604.63865918151873</v>
      </c>
      <c r="H93" s="19" cm="1">
        <f t="array" ref="H93">+SUMPRODUCT($E$6:$P$6/100,NAC!$C66:$N66)/D$6*100</f>
        <v>605.304846956956</v>
      </c>
      <c r="I93" s="19" cm="1">
        <f t="array" ref="I93">+SUMPRODUCT($E$7:$P$7/100,NAC!$C66:$N66)/D$7*100</f>
        <v>606.38425899685637</v>
      </c>
      <c r="J93" s="19" cm="1">
        <f t="array" ref="J93">+SUMPRODUCT($E$8:$P$8/100,NAC!$C66:$N66)/D$8*100</f>
        <v>604.35169041887514</v>
      </c>
      <c r="K93" s="19" cm="1">
        <f t="array" ref="K93">+SUMPRODUCT($E$9:$P$9/100,NAC!$C66:$N66)/D$9*100</f>
        <v>605.79360623678406</v>
      </c>
      <c r="L93" s="19" cm="1">
        <f t="array" ref="L93">+SUMPRODUCT($E$10:$P$10/100,NAC!$C66:$N66)/D$10*100</f>
        <v>605.53219193670498</v>
      </c>
      <c r="M93" s="19" cm="1">
        <f t="array" ref="M93">+SUMPRODUCT($E$11:$P$11/100,NAC!$C66:$N66)/D$11*100</f>
        <v>602.67186113219191</v>
      </c>
      <c r="N93" s="19" cm="1">
        <f t="array" ref="N93">+SUMPRODUCT($E$12:$P$12/100,NAC!$C66:$N66)/D$12*100</f>
        <v>602.47828986926652</v>
      </c>
      <c r="O93" s="19" cm="1">
        <f t="array" ref="O93">+SUMPRODUCT(_xlfn.ANCHORARRAY($E$30)/100,$E93:$N93)/$D$14*100</f>
        <v>604.81170300918404</v>
      </c>
      <c r="Q93" s="24">
        <f t="shared" si="24"/>
        <v>4.0198597430296301E-2</v>
      </c>
      <c r="R93" s="24">
        <f t="shared" si="24"/>
        <v>3.9726857206829447E-2</v>
      </c>
      <c r="S93" s="24">
        <f t="shared" si="23"/>
        <v>3.9119699512152106E-2</v>
      </c>
      <c r="T93" s="24">
        <f t="shared" si="23"/>
        <v>3.8877320151685879E-2</v>
      </c>
      <c r="U93" s="24">
        <f t="shared" si="23"/>
        <v>3.9251424180004157E-2</v>
      </c>
      <c r="V93" s="24">
        <f t="shared" si="23"/>
        <v>3.8810841766032889E-2</v>
      </c>
      <c r="W93" s="24">
        <f t="shared" si="23"/>
        <v>3.8579366116135327E-2</v>
      </c>
      <c r="X93" s="24">
        <f t="shared" si="23"/>
        <v>3.8397762862392382E-2</v>
      </c>
      <c r="Y93" s="24">
        <f t="shared" si="23"/>
        <v>3.8230330841418914E-2</v>
      </c>
      <c r="Z93" s="24">
        <f t="shared" si="23"/>
        <v>3.7812247335323068E-2</v>
      </c>
      <c r="AA93" s="24">
        <f t="shared" si="23"/>
        <v>3.8677926903469162E-2</v>
      </c>
      <c r="AB93" s="24">
        <f>+NAC!Y66</f>
        <v>3.875681916706375E-2</v>
      </c>
      <c r="AD93" s="24">
        <f t="shared" si="21"/>
        <v>0.50359545461500166</v>
      </c>
      <c r="AE93" s="24">
        <f t="shared" si="22"/>
        <v>0.50502619557680206</v>
      </c>
      <c r="AF93" s="24">
        <f t="shared" si="20"/>
        <v>0.5021668523853815</v>
      </c>
      <c r="AG93" s="24">
        <f t="shared" si="20"/>
        <v>0.50629781445746747</v>
      </c>
      <c r="AH93" s="24">
        <f t="shared" si="20"/>
        <v>0.50524712495781632</v>
      </c>
      <c r="AI93" s="24">
        <f t="shared" si="20"/>
        <v>0.50551724759018724</v>
      </c>
      <c r="AJ93" s="24">
        <f t="shared" si="20"/>
        <v>0.50698058236847521</v>
      </c>
      <c r="AK93" s="24">
        <f t="shared" si="20"/>
        <v>0.50892899407036341</v>
      </c>
      <c r="AL93" s="24">
        <f t="shared" si="20"/>
        <v>0.50775204348164493</v>
      </c>
      <c r="AM93" s="24">
        <f t="shared" si="20"/>
        <v>0.50857288724078376</v>
      </c>
      <c r="AN93" s="24">
        <f t="shared" si="20"/>
        <v>0.50658526722019359</v>
      </c>
      <c r="AO93" s="24">
        <f>+NAC!AV66</f>
        <v>0.50690162141591033</v>
      </c>
      <c r="AQ93" s="24">
        <f t="shared" si="16"/>
        <v>2.386350094973233E-3</v>
      </c>
      <c r="AR93" s="24">
        <f t="shared" si="18"/>
        <v>-4.9774326257820967E-3</v>
      </c>
    </row>
    <row r="94" spans="2:44" x14ac:dyDescent="0.25">
      <c r="B94" s="110">
        <f t="shared" si="14"/>
        <v>94</v>
      </c>
      <c r="D94" s="37">
        <f>+NAC!A67</f>
        <v>44593</v>
      </c>
      <c r="E94" s="19" cm="1">
        <f t="array" ref="E94">+SUMPRODUCT($E$3:$P$3/100,NAC!$C67:$N67)/D$3*100</f>
        <v>639.90086689909458</v>
      </c>
      <c r="F94" s="19" cm="1">
        <f t="array" ref="F94">+SUMPRODUCT($E$4:$P$4/100,NAC!$C67:$N67)/D$4*100</f>
        <v>639.78023596284197</v>
      </c>
      <c r="G94" s="19" cm="1">
        <f t="array" ref="G94">+SUMPRODUCT($E$5:$P$5/100,NAC!$C67:$N67)/D$5*100</f>
        <v>634.68717546256153</v>
      </c>
      <c r="H94" s="19" cm="1">
        <f t="array" ref="H94">+SUMPRODUCT($E$6:$P$6/100,NAC!$C67:$N67)/D$6*100</f>
        <v>634.94234390354723</v>
      </c>
      <c r="I94" s="19" cm="1">
        <f t="array" ref="I94">+SUMPRODUCT($E$7:$P$7/100,NAC!$C67:$N67)/D$7*100</f>
        <v>635.86045943286922</v>
      </c>
      <c r="J94" s="19" cm="1">
        <f t="array" ref="J94">+SUMPRODUCT($E$8:$P$8/100,NAC!$C67:$N67)/D$8*100</f>
        <v>633.42198223696232</v>
      </c>
      <c r="K94" s="19" cm="1">
        <f t="array" ref="K94">+SUMPRODUCT($E$9:$P$9/100,NAC!$C67:$N67)/D$9*100</f>
        <v>634.44166465251101</v>
      </c>
      <c r="L94" s="19" cm="1">
        <f t="array" ref="L94">+SUMPRODUCT($E$10:$P$10/100,NAC!$C67:$N67)/D$10*100</f>
        <v>633.68698173751386</v>
      </c>
      <c r="M94" s="19" cm="1">
        <f t="array" ref="M94">+SUMPRODUCT($E$11:$P$11/100,NAC!$C67:$N67)/D$11*100</f>
        <v>630.08834350430834</v>
      </c>
      <c r="N94" s="19" cm="1">
        <f t="array" ref="N94">+SUMPRODUCT($E$12:$P$12/100,NAC!$C67:$N67)/D$12*100</f>
        <v>628.84908330546955</v>
      </c>
      <c r="O94" s="19" cm="1">
        <f t="array" ref="O94">+SUMPRODUCT(_xlfn.ANCHORARRAY($E$30)/100,$E94:$N94)/$D$14*100</f>
        <v>633.45504779770101</v>
      </c>
      <c r="Q94" s="24">
        <f t="shared" si="24"/>
        <v>5.2514109318456015E-2</v>
      </c>
      <c r="R94" s="24">
        <f t="shared" si="24"/>
        <v>5.1218481593468645E-2</v>
      </c>
      <c r="S94" s="24">
        <f t="shared" si="23"/>
        <v>4.9696650759510685E-2</v>
      </c>
      <c r="T94" s="24">
        <f t="shared" si="23"/>
        <v>4.8962926855100397E-2</v>
      </c>
      <c r="U94" s="24">
        <f t="shared" si="23"/>
        <v>4.860977177206971E-2</v>
      </c>
      <c r="V94" s="24">
        <f t="shared" si="23"/>
        <v>4.8101614141161209E-2</v>
      </c>
      <c r="W94" s="24">
        <f t="shared" si="23"/>
        <v>4.7290130038991185E-2</v>
      </c>
      <c r="X94" s="24">
        <f t="shared" si="23"/>
        <v>4.6495942207068985E-2</v>
      </c>
      <c r="Y94" s="24">
        <f t="shared" si="23"/>
        <v>4.549155874079025E-2</v>
      </c>
      <c r="Z94" s="24">
        <f t="shared" si="23"/>
        <v>4.377052896283673E-2</v>
      </c>
      <c r="AA94" s="24">
        <f t="shared" si="23"/>
        <v>4.7359111349870808E-2</v>
      </c>
      <c r="AB94" s="24">
        <f>+NAC!Y67</f>
        <v>4.6943656010089985E-2</v>
      </c>
      <c r="AD94" s="24">
        <f t="shared" si="21"/>
        <v>0.52837962531992311</v>
      </c>
      <c r="AE94" s="24">
        <f t="shared" si="22"/>
        <v>0.52812283800251247</v>
      </c>
      <c r="AF94" s="24">
        <f t="shared" si="20"/>
        <v>0.5232249736691803</v>
      </c>
      <c r="AG94" s="24">
        <f t="shared" si="20"/>
        <v>0.52552886212421601</v>
      </c>
      <c r="AH94" s="24">
        <f t="shared" si="20"/>
        <v>0.52427334740389209</v>
      </c>
      <c r="AI94" s="24">
        <f t="shared" si="20"/>
        <v>0.52412122179285348</v>
      </c>
      <c r="AJ94" s="24">
        <f t="shared" si="20"/>
        <v>0.52376188669284351</v>
      </c>
      <c r="AK94" s="24">
        <f t="shared" si="20"/>
        <v>0.52429838356584657</v>
      </c>
      <c r="AL94" s="24">
        <f t="shared" si="20"/>
        <v>0.52188044514961174</v>
      </c>
      <c r="AM94" s="24">
        <f t="shared" si="20"/>
        <v>0.51962281688495149</v>
      </c>
      <c r="AN94" s="24">
        <f t="shared" si="20"/>
        <v>0.52353488353882871</v>
      </c>
      <c r="AO94" s="24">
        <f>+NAC!AV67</f>
        <v>0.5231925686439769</v>
      </c>
      <c r="AQ94" s="24">
        <f t="shared" si="16"/>
        <v>8.7435803556192848E-3</v>
      </c>
      <c r="AR94" s="24">
        <f t="shared" si="18"/>
        <v>8.7568084349716191E-3</v>
      </c>
    </row>
    <row r="95" spans="2:44" x14ac:dyDescent="0.25">
      <c r="B95" s="110">
        <f t="shared" si="14"/>
        <v>95</v>
      </c>
      <c r="D95" s="37">
        <f>+NAC!A68</f>
        <v>44621</v>
      </c>
      <c r="E95" s="19" cm="1">
        <f t="array" ref="E95">+SUMPRODUCT($E$3:$P$3/100,NAC!$C68:$N68)/D$3*100</f>
        <v>684.34012494485546</v>
      </c>
      <c r="F95" s="19" cm="1">
        <f t="array" ref="F95">+SUMPRODUCT($E$4:$P$4/100,NAC!$C68:$N68)/D$4*100</f>
        <v>684.00590518324145</v>
      </c>
      <c r="G95" s="19" cm="1">
        <f t="array" ref="G95">+SUMPRODUCT($E$5:$P$5/100,NAC!$C68:$N68)/D$5*100</f>
        <v>678.53208553943068</v>
      </c>
      <c r="H95" s="19" cm="1">
        <f t="array" ref="H95">+SUMPRODUCT($E$6:$P$6/100,NAC!$C68:$N68)/D$6*100</f>
        <v>678.12951135409935</v>
      </c>
      <c r="I95" s="19" cm="1">
        <f t="array" ref="I95">+SUMPRODUCT($E$7:$P$7/100,NAC!$C68:$N68)/D$7*100</f>
        <v>678.91235301198356</v>
      </c>
      <c r="J95" s="19" cm="1">
        <f t="array" ref="J95">+SUMPRODUCT($E$8:$P$8/100,NAC!$C68:$N68)/D$8*100</f>
        <v>677.0123900999464</v>
      </c>
      <c r="K95" s="19" cm="1">
        <f t="array" ref="K95">+SUMPRODUCT($E$9:$P$9/100,NAC!$C68:$N68)/D$9*100</f>
        <v>677.10282810014178</v>
      </c>
      <c r="L95" s="19" cm="1">
        <f t="array" ref="L95">+SUMPRODUCT($E$10:$P$10/100,NAC!$C68:$N68)/D$10*100</f>
        <v>676.05524858065974</v>
      </c>
      <c r="M95" s="19" cm="1">
        <f t="array" ref="M95">+SUMPRODUCT($E$11:$P$11/100,NAC!$C68:$N68)/D$11*100</f>
        <v>672.18821393428345</v>
      </c>
      <c r="N95" s="19" cm="1">
        <f t="array" ref="N95">+SUMPRODUCT($E$12:$P$12/100,NAC!$C68:$N68)/D$12*100</f>
        <v>669.35764426995399</v>
      </c>
      <c r="O95" s="19" cm="1">
        <f t="array" ref="O95">+SUMPRODUCT(_xlfn.ANCHORARRAY($E$30)/100,$E95:$N95)/$D$14*100</f>
        <v>676.06413333562205</v>
      </c>
      <c r="Q95" s="24">
        <f t="shared" si="24"/>
        <v>6.9447097737356911E-2</v>
      </c>
      <c r="R95" s="24">
        <f t="shared" si="24"/>
        <v>6.9126344851590638E-2</v>
      </c>
      <c r="S95" s="24">
        <f t="shared" si="23"/>
        <v>6.9081134410688083E-2</v>
      </c>
      <c r="T95" s="24">
        <f t="shared" si="23"/>
        <v>6.801746310545731E-2</v>
      </c>
      <c r="U95" s="24">
        <f t="shared" si="23"/>
        <v>6.7706511610287512E-2</v>
      </c>
      <c r="V95" s="24">
        <f t="shared" si="23"/>
        <v>6.8817327287951535E-2</v>
      </c>
      <c r="W95" s="24">
        <f t="shared" si="23"/>
        <v>6.7242058371113744E-2</v>
      </c>
      <c r="X95" s="24">
        <f t="shared" si="23"/>
        <v>6.685992937234686E-2</v>
      </c>
      <c r="Y95" s="24">
        <f t="shared" si="23"/>
        <v>6.6815821724032887E-2</v>
      </c>
      <c r="Z95" s="24">
        <f t="shared" si="23"/>
        <v>6.4416983406505146E-2</v>
      </c>
      <c r="AA95" s="24">
        <f t="shared" si="23"/>
        <v>6.7264576525292163E-2</v>
      </c>
      <c r="AB95" s="24">
        <f>+NAC!Y68</f>
        <v>6.7287978339025445E-2</v>
      </c>
      <c r="AD95" s="24">
        <f t="shared" si="21"/>
        <v>0.55868084231508575</v>
      </c>
      <c r="AE95" s="24">
        <f t="shared" si="22"/>
        <v>0.55711423026674445</v>
      </c>
      <c r="AF95" s="24">
        <f t="shared" si="20"/>
        <v>0.55244758477996392</v>
      </c>
      <c r="AG95" s="24">
        <f t="shared" si="20"/>
        <v>0.55298492848036651</v>
      </c>
      <c r="AH95" s="24">
        <f t="shared" si="20"/>
        <v>0.55243377183060582</v>
      </c>
      <c r="AI95" s="24">
        <f t="shared" ref="AI95:AN124" si="25">+J95/J83-1</f>
        <v>0.55144074108185337</v>
      </c>
      <c r="AJ95" s="24">
        <f t="shared" si="25"/>
        <v>0.5505053074434707</v>
      </c>
      <c r="AK95" s="24">
        <f t="shared" si="25"/>
        <v>0.55036876713378513</v>
      </c>
      <c r="AL95" s="24">
        <f t="shared" si="25"/>
        <v>0.54758108350255674</v>
      </c>
      <c r="AM95" s="24">
        <f t="shared" si="25"/>
        <v>0.54375086119548555</v>
      </c>
      <c r="AN95" s="24">
        <f t="shared" si="25"/>
        <v>0.55034443312062709</v>
      </c>
      <c r="AO95" s="24">
        <f>+NAC!AV68</f>
        <v>0.55106630322138228</v>
      </c>
      <c r="AQ95" s="24">
        <f t="shared" si="16"/>
        <v>5.0301143308517648E-3</v>
      </c>
      <c r="AR95" s="24">
        <f t="shared" si="18"/>
        <v>1.49299811196002E-2</v>
      </c>
    </row>
    <row r="96" spans="2:44" x14ac:dyDescent="0.25">
      <c r="B96" s="110">
        <f t="shared" si="14"/>
        <v>96</v>
      </c>
      <c r="D96" s="37">
        <f>+NAC!A69</f>
        <v>44652</v>
      </c>
      <c r="E96" s="19" cm="1">
        <f t="array" ref="E96">+SUMPRODUCT($E$3:$P$3/100,NAC!$C69:$N69)/D$3*100</f>
        <v>726.07309320060983</v>
      </c>
      <c r="F96" s="19" cm="1">
        <f t="array" ref="F96">+SUMPRODUCT($E$4:$P$4/100,NAC!$C69:$N69)/D$4*100</f>
        <v>725.83930608781486</v>
      </c>
      <c r="G96" s="19" cm="1">
        <f t="array" ref="G96">+SUMPRODUCT($E$5:$P$5/100,NAC!$C69:$N69)/D$5*100</f>
        <v>719.65316000335577</v>
      </c>
      <c r="H96" s="19" cm="1">
        <f t="array" ref="H96">+SUMPRODUCT($E$6:$P$6/100,NAC!$C69:$N69)/D$6*100</f>
        <v>719.14550676866111</v>
      </c>
      <c r="I96" s="19" cm="1">
        <f t="array" ref="I96">+SUMPRODUCT($E$7:$P$7/100,NAC!$C69:$N69)/D$7*100</f>
        <v>720.21986644905314</v>
      </c>
      <c r="J96" s="19" cm="1">
        <f t="array" ref="J96">+SUMPRODUCT($E$8:$P$8/100,NAC!$C69:$N69)/D$8*100</f>
        <v>718.06879332939252</v>
      </c>
      <c r="K96" s="19" cm="1">
        <f t="array" ref="K96">+SUMPRODUCT($E$9:$P$9/100,NAC!$C69:$N69)/D$9*100</f>
        <v>718.09805131890369</v>
      </c>
      <c r="L96" s="19" cm="1">
        <f t="array" ref="L96">+SUMPRODUCT($E$10:$P$10/100,NAC!$C69:$N69)/D$10*100</f>
        <v>717.11199259454577</v>
      </c>
      <c r="M96" s="19" cm="1">
        <f t="array" ref="M96">+SUMPRODUCT($E$11:$P$11/100,NAC!$C69:$N69)/D$11*100</f>
        <v>712.71747571500725</v>
      </c>
      <c r="N96" s="19" cm="1">
        <f t="array" ref="N96">+SUMPRODUCT($E$12:$P$12/100,NAC!$C69:$N69)/D$12*100</f>
        <v>709.74066170234687</v>
      </c>
      <c r="O96" s="19" cm="1">
        <f t="array" ref="O96">+SUMPRODUCT(_xlfn.ANCHORARRAY($E$30)/100,$E96:$N96)/$D$14*100</f>
        <v>717.02864485958503</v>
      </c>
      <c r="Q96" s="24">
        <f t="shared" si="24"/>
        <v>6.0982787264033611E-2</v>
      </c>
      <c r="R96" s="24">
        <f t="shared" si="24"/>
        <v>6.1159414834827341E-2</v>
      </c>
      <c r="S96" s="24">
        <f t="shared" si="23"/>
        <v>6.0602991870655654E-2</v>
      </c>
      <c r="T96" s="24">
        <f t="shared" si="23"/>
        <v>6.0484014819913057E-2</v>
      </c>
      <c r="U96" s="24">
        <f t="shared" si="23"/>
        <v>6.0843661562216989E-2</v>
      </c>
      <c r="V96" s="24">
        <f t="shared" si="23"/>
        <v>6.0643503471753402E-2</v>
      </c>
      <c r="W96" s="24">
        <f t="shared" si="23"/>
        <v>6.0545047985974154E-2</v>
      </c>
      <c r="X96" s="24">
        <f t="shared" si="23"/>
        <v>6.0729865051831755E-2</v>
      </c>
      <c r="Y96" s="24">
        <f t="shared" si="23"/>
        <v>6.0294514156248091E-2</v>
      </c>
      <c r="Z96" s="24">
        <f t="shared" si="23"/>
        <v>6.0331002085495467E-2</v>
      </c>
      <c r="AA96" s="24">
        <f t="shared" si="23"/>
        <v>6.0592641295506677E-2</v>
      </c>
      <c r="AB96" s="24">
        <f>+NAC!Y69</f>
        <v>6.0473191149971628E-2</v>
      </c>
      <c r="AD96" s="24">
        <f t="shared" si="21"/>
        <v>0.58770659454999308</v>
      </c>
      <c r="AE96" s="24">
        <f t="shared" si="22"/>
        <v>0.58646652871588612</v>
      </c>
      <c r="AF96" s="24">
        <f t="shared" ref="AF96:AH99" si="26">+G96/G84-1</f>
        <v>0.58137231648048182</v>
      </c>
      <c r="AG96" s="24">
        <f t="shared" si="26"/>
        <v>0.58156992721579748</v>
      </c>
      <c r="AH96" s="24">
        <f t="shared" si="26"/>
        <v>0.58195886698004218</v>
      </c>
      <c r="AI96" s="24">
        <f t="shared" si="25"/>
        <v>0.5808855239016717</v>
      </c>
      <c r="AJ96" s="24">
        <f t="shared" si="25"/>
        <v>0.57953360365819018</v>
      </c>
      <c r="AK96" s="24">
        <f t="shared" si="25"/>
        <v>0.57975738457610038</v>
      </c>
      <c r="AL96" s="24">
        <f t="shared" si="25"/>
        <v>0.57714351132175423</v>
      </c>
      <c r="AM96" s="24">
        <f t="shared" si="25"/>
        <v>0.57362326225172655</v>
      </c>
      <c r="AN96" s="24">
        <f t="shared" si="25"/>
        <v>0.5797039084477158</v>
      </c>
      <c r="AO96" s="24">
        <f>+NAC!AV69</f>
        <v>0.5803800857180077</v>
      </c>
      <c r="AQ96" s="24">
        <f t="shared" si="16"/>
        <v>6.5178517853814455E-4</v>
      </c>
      <c r="AR96" s="24">
        <f t="shared" si="18"/>
        <v>1.4083332298266527E-2</v>
      </c>
    </row>
    <row r="97" spans="2:44" x14ac:dyDescent="0.25">
      <c r="B97" s="110">
        <f t="shared" ref="B97:B124" si="27">+ROW()</f>
        <v>97</v>
      </c>
      <c r="D97" s="37">
        <f>+NAC!A70</f>
        <v>44682</v>
      </c>
      <c r="E97" s="19" cm="1">
        <f t="array" ref="E97">+SUMPRODUCT($E$3:$P$3/100,NAC!$C70:$N70)/D$3*100</f>
        <v>761.54301766949322</v>
      </c>
      <c r="F97" s="19" cm="1">
        <f t="array" ref="F97">+SUMPRODUCT($E$4:$P$4/100,NAC!$C70:$N70)/D$4*100</f>
        <v>761.67196346607727</v>
      </c>
      <c r="G97" s="19" cm="1">
        <f t="array" ref="G97">+SUMPRODUCT($E$5:$P$5/100,NAC!$C70:$N70)/D$5*100</f>
        <v>755.26060632785118</v>
      </c>
      <c r="H97" s="19" cm="1">
        <f t="array" ref="H97">+SUMPRODUCT($E$6:$P$6/100,NAC!$C70:$N70)/D$6*100</f>
        <v>755.18452024177157</v>
      </c>
      <c r="I97" s="19" cm="1">
        <f t="array" ref="I97">+SUMPRODUCT($E$7:$P$7/100,NAC!$C70:$N70)/D$7*100</f>
        <v>756.35958282232491</v>
      </c>
      <c r="J97" s="19" cm="1">
        <f t="array" ref="J97">+SUMPRODUCT($E$8:$P$8/100,NAC!$C70:$N70)/D$8*100</f>
        <v>754.02823173805962</v>
      </c>
      <c r="K97" s="19" cm="1">
        <f t="array" ref="K97">+SUMPRODUCT($E$9:$P$9/100,NAC!$C70:$N70)/D$9*100</f>
        <v>754.53775014493999</v>
      </c>
      <c r="L97" s="19" cm="1">
        <f t="array" ref="L97">+SUMPRODUCT($E$10:$P$10/100,NAC!$C70:$N70)/D$10*100</f>
        <v>753.75092846065843</v>
      </c>
      <c r="M97" s="19" cm="1">
        <f t="array" ref="M97">+SUMPRODUCT($E$11:$P$11/100,NAC!$C70:$N70)/D$11*100</f>
        <v>749.16566845114517</v>
      </c>
      <c r="N97" s="19" cm="1">
        <f t="array" ref="N97">+SUMPRODUCT($E$12:$P$12/100,NAC!$C70:$N70)/D$12*100</f>
        <v>746.60706012782134</v>
      </c>
      <c r="O97" s="19" cm="1">
        <f t="array" ref="O97">+SUMPRODUCT(_xlfn.ANCHORARRAY($E$30)/100,$E97:$N97)/$D$14*100</f>
        <v>753.31165572336397</v>
      </c>
      <c r="Q97" s="24">
        <f t="shared" si="24"/>
        <v>4.8851726914336036E-2</v>
      </c>
      <c r="R97" s="24">
        <f t="shared" si="24"/>
        <v>4.9367204390453834E-2</v>
      </c>
      <c r="S97" s="24">
        <f t="shared" si="23"/>
        <v>4.9478621513076249E-2</v>
      </c>
      <c r="T97" s="24">
        <f t="shared" si="23"/>
        <v>5.0113660078396016E-2</v>
      </c>
      <c r="U97" s="24">
        <f t="shared" si="23"/>
        <v>5.0178727437016901E-2</v>
      </c>
      <c r="V97" s="24">
        <f t="shared" si="23"/>
        <v>5.007798520520268E-2</v>
      </c>
      <c r="W97" s="24">
        <f t="shared" si="23"/>
        <v>5.074473988490702E-2</v>
      </c>
      <c r="X97" s="24">
        <f t="shared" si="23"/>
        <v>5.1092348537571164E-2</v>
      </c>
      <c r="Y97" s="24">
        <f t="shared" si="23"/>
        <v>5.1139748887976344E-2</v>
      </c>
      <c r="Z97" s="24">
        <f t="shared" si="23"/>
        <v>5.1943477969894847E-2</v>
      </c>
      <c r="AA97" s="24">
        <f t="shared" si="23"/>
        <v>5.0601898716172267E-2</v>
      </c>
      <c r="AB97" s="24">
        <f>+NAC!Y70</f>
        <v>5.0502280595626114E-2</v>
      </c>
      <c r="AD97" s="24">
        <f t="shared" si="21"/>
        <v>0.61538322240018672</v>
      </c>
      <c r="AE97" s="24">
        <f t="shared" si="22"/>
        <v>0.61415906940883014</v>
      </c>
      <c r="AF97" s="24">
        <f t="shared" si="26"/>
        <v>0.60873392047970953</v>
      </c>
      <c r="AG97" s="24">
        <f t="shared" si="26"/>
        <v>0.60910875802262554</v>
      </c>
      <c r="AH97" s="24">
        <f t="shared" si="26"/>
        <v>0.60922084919744179</v>
      </c>
      <c r="AI97" s="24">
        <f t="shared" si="25"/>
        <v>0.60828273334833827</v>
      </c>
      <c r="AJ97" s="24">
        <f t="shared" si="25"/>
        <v>0.60626130410929813</v>
      </c>
      <c r="AK97" s="24">
        <f t="shared" si="25"/>
        <v>0.60688196602963429</v>
      </c>
      <c r="AL97" s="24">
        <f t="shared" si="25"/>
        <v>0.6043064062100918</v>
      </c>
      <c r="AM97" s="24">
        <f t="shared" si="25"/>
        <v>0.60126580856069367</v>
      </c>
      <c r="AN97" s="24">
        <f t="shared" si="25"/>
        <v>0.60704029183317076</v>
      </c>
      <c r="AO97" s="24">
        <f>+NAC!AV70</f>
        <v>0.6067992959624513</v>
      </c>
      <c r="AQ97" s="24">
        <f t="shared" ref="AQ97:AQ124" si="28">+Q97-Z97</f>
        <v>-3.0917510555588112E-3</v>
      </c>
      <c r="AR97" s="24">
        <f t="shared" si="18"/>
        <v>1.4117413839493054E-2</v>
      </c>
    </row>
    <row r="98" spans="2:44" x14ac:dyDescent="0.25">
      <c r="B98" s="110">
        <f t="shared" si="27"/>
        <v>98</v>
      </c>
      <c r="D98" s="37">
        <f>+NAC!A71</f>
        <v>44713</v>
      </c>
      <c r="E98" s="19" cm="1">
        <f t="array" ref="E98">+SUMPRODUCT($E$3:$P$3/100,NAC!$C71:$N71)/D$3*100</f>
        <v>800.76940420814685</v>
      </c>
      <c r="F98" s="19" cm="1">
        <f t="array" ref="F98">+SUMPRODUCT($E$4:$P$4/100,NAC!$C71:$N71)/D$4*100</f>
        <v>801.10727755998323</v>
      </c>
      <c r="G98" s="19" cm="1">
        <f t="array" ref="G98">+SUMPRODUCT($E$5:$P$5/100,NAC!$C71:$N71)/D$5*100</f>
        <v>794.53831598749809</v>
      </c>
      <c r="H98" s="19" cm="1">
        <f t="array" ref="H98">+SUMPRODUCT($E$6:$P$6/100,NAC!$C71:$N71)/D$6*100</f>
        <v>794.56400665563854</v>
      </c>
      <c r="I98" s="19" cm="1">
        <f t="array" ref="I98">+SUMPRODUCT($E$7:$P$7/100,NAC!$C71:$N71)/D$7*100</f>
        <v>796.14737011996738</v>
      </c>
      <c r="J98" s="19" cm="1">
        <f t="array" ref="J98">+SUMPRODUCT($E$8:$P$8/100,NAC!$C71:$N71)/D$8*100</f>
        <v>793.52610308954308</v>
      </c>
      <c r="K98" s="19" cm="1">
        <f t="array" ref="K98">+SUMPRODUCT($E$9:$P$9/100,NAC!$C71:$N71)/D$9*100</f>
        <v>794.32253161187884</v>
      </c>
      <c r="L98" s="19" cm="1">
        <f t="array" ref="L98">+SUMPRODUCT($E$10:$P$10/100,NAC!$C71:$N71)/D$10*100</f>
        <v>793.86852112359497</v>
      </c>
      <c r="M98" s="19" cm="1">
        <f t="array" ref="M98">+SUMPRODUCT($E$11:$P$11/100,NAC!$C71:$N71)/D$11*100</f>
        <v>789.3718199883574</v>
      </c>
      <c r="N98" s="19" cm="1">
        <f t="array" ref="N98">+SUMPRODUCT($E$12:$P$12/100,NAC!$C71:$N71)/D$12*100</f>
        <v>787.23358817725364</v>
      </c>
      <c r="O98" s="19" cm="1">
        <f t="array" ref="O98">+SUMPRODUCT(_xlfn.ANCHORARRAY($E$30)/100,$E98:$N98)/$D$14*100</f>
        <v>793.19684686729192</v>
      </c>
      <c r="Q98" s="24">
        <f t="shared" si="24"/>
        <v>5.1509088296411543E-2</v>
      </c>
      <c r="R98" s="24">
        <f t="shared" si="24"/>
        <v>5.1774669392386397E-2</v>
      </c>
      <c r="S98" s="24">
        <f t="shared" si="23"/>
        <v>5.2005505557371601E-2</v>
      </c>
      <c r="T98" s="24">
        <f t="shared" si="23"/>
        <v>5.2145515908164519E-2</v>
      </c>
      <c r="U98" s="24">
        <f t="shared" si="23"/>
        <v>5.2604327625725311E-2</v>
      </c>
      <c r="V98" s="24">
        <f t="shared" si="23"/>
        <v>5.2382483425639892E-2</v>
      </c>
      <c r="W98" s="24">
        <f t="shared" si="23"/>
        <v>5.2727357192263069E-2</v>
      </c>
      <c r="X98" s="24">
        <f t="shared" si="23"/>
        <v>5.3223937972277424E-2</v>
      </c>
      <c r="Y98" s="24">
        <f t="shared" si="23"/>
        <v>5.3667904484112405E-2</v>
      </c>
      <c r="Z98" s="24">
        <f t="shared" si="23"/>
        <v>5.4414872587029706E-2</v>
      </c>
      <c r="AA98" s="24">
        <f t="shared" si="23"/>
        <v>5.2946467562125177E-2</v>
      </c>
      <c r="AB98" s="24">
        <f>+NAC!Y71</f>
        <v>5.2952212516281572E-2</v>
      </c>
      <c r="AD98" s="24">
        <f t="shared" si="21"/>
        <v>0.64515622448128473</v>
      </c>
      <c r="AE98" s="24">
        <f t="shared" si="22"/>
        <v>0.64428835304237175</v>
      </c>
      <c r="AF98" s="24">
        <f t="shared" si="26"/>
        <v>0.63933029017493559</v>
      </c>
      <c r="AG98" s="24">
        <f t="shared" si="26"/>
        <v>0.63972716636934646</v>
      </c>
      <c r="AH98" s="24">
        <f t="shared" si="26"/>
        <v>0.64082802320534493</v>
      </c>
      <c r="AI98" s="24">
        <f t="shared" si="25"/>
        <v>0.63992455783955293</v>
      </c>
      <c r="AJ98" s="24">
        <f t="shared" si="25"/>
        <v>0.63851614013013491</v>
      </c>
      <c r="AK98" s="24">
        <f t="shared" si="25"/>
        <v>0.64004783289596223</v>
      </c>
      <c r="AL98" s="24">
        <f t="shared" si="25"/>
        <v>0.63851914214523342</v>
      </c>
      <c r="AM98" s="24">
        <f t="shared" si="25"/>
        <v>0.63695299128550609</v>
      </c>
      <c r="AN98" s="24">
        <f t="shared" si="25"/>
        <v>0.6396529635343251</v>
      </c>
      <c r="AO98" s="24">
        <f>+NAC!AV71</f>
        <v>0.63982581648779813</v>
      </c>
      <c r="AQ98" s="24">
        <f t="shared" si="28"/>
        <v>-2.905784290618163E-3</v>
      </c>
      <c r="AR98" s="24">
        <f t="shared" si="18"/>
        <v>8.2032331957786475E-3</v>
      </c>
    </row>
    <row r="99" spans="2:44" x14ac:dyDescent="0.25">
      <c r="B99" s="110">
        <f t="shared" si="27"/>
        <v>99</v>
      </c>
      <c r="D99" s="37">
        <f>+NAC!A72</f>
        <v>44743</v>
      </c>
      <c r="E99" s="19" cm="1">
        <f t="array" ref="E99">+SUMPRODUCT($E$3:$P$3/100,NAC!$C72:$N72)/D$3*100</f>
        <v>857.39493938130045</v>
      </c>
      <c r="F99" s="19" cm="1">
        <f t="array" ref="F99">+SUMPRODUCT($E$4:$P$4/100,NAC!$C72:$N72)/D$4*100</f>
        <v>858.16698525535401</v>
      </c>
      <c r="G99" s="19" cm="1">
        <f t="array" ref="G99">+SUMPRODUCT($E$5:$P$5/100,NAC!$C72:$N72)/D$5*100</f>
        <v>851.11209607000285</v>
      </c>
      <c r="H99" s="19" cm="1">
        <f t="array" ref="H99">+SUMPRODUCT($E$6:$P$6/100,NAC!$C72:$N72)/D$6*100</f>
        <v>851.99030970190984</v>
      </c>
      <c r="I99" s="19" cm="1">
        <f t="array" ref="I99">+SUMPRODUCT($E$7:$P$7/100,NAC!$C72:$N72)/D$7*100</f>
        <v>853.61343948841363</v>
      </c>
      <c r="J99" s="19" cm="1">
        <f t="array" ref="J99">+SUMPRODUCT($E$8:$P$8/100,NAC!$C72:$N72)/D$8*100</f>
        <v>851.16073611581862</v>
      </c>
      <c r="K99" s="19" cm="1">
        <f t="array" ref="K99">+SUMPRODUCT($E$9:$P$9/100,NAC!$C72:$N72)/D$9*100</f>
        <v>852.27051344843142</v>
      </c>
      <c r="L99" s="19" cm="1">
        <f t="array" ref="L99">+SUMPRODUCT($E$10:$P$10/100,NAC!$C72:$N72)/D$10*100</f>
        <v>852.51063985008636</v>
      </c>
      <c r="M99" s="19" cm="1">
        <f t="array" ref="M99">+SUMPRODUCT($E$11:$P$11/100,NAC!$C72:$N72)/D$11*100</f>
        <v>848.11495166588134</v>
      </c>
      <c r="N99" s="19" cm="1">
        <f t="array" ref="N99">+SUMPRODUCT($E$12:$P$12/100,NAC!$C72:$N72)/D$12*100</f>
        <v>847.67929875789059</v>
      </c>
      <c r="O99" s="19" cm="1">
        <f t="array" ref="O99">+SUMPRODUCT(_xlfn.ANCHORARRAY($E$30)/100,$E99:$N99)/$D$14*100</f>
        <v>851.44751328483892</v>
      </c>
      <c r="Q99" s="24">
        <f t="shared" si="24"/>
        <v>7.0713909492019944E-2</v>
      </c>
      <c r="R99" s="24">
        <f t="shared" si="24"/>
        <v>7.1226050859459766E-2</v>
      </c>
      <c r="S99" s="24">
        <f t="shared" si="23"/>
        <v>7.1203337767533181E-2</v>
      </c>
      <c r="T99" s="24">
        <f t="shared" si="23"/>
        <v>7.2273979899972529E-2</v>
      </c>
      <c r="U99" s="24">
        <f t="shared" si="23"/>
        <v>7.2180191162079632E-2</v>
      </c>
      <c r="V99" s="24">
        <f t="shared" si="23"/>
        <v>7.2631048684950406E-2</v>
      </c>
      <c r="W99" s="24">
        <f t="shared" si="23"/>
        <v>7.2952710681593924E-2</v>
      </c>
      <c r="X99" s="24">
        <f t="shared" si="23"/>
        <v>7.3868804677496014E-2</v>
      </c>
      <c r="Y99" s="24">
        <f t="shared" si="23"/>
        <v>7.4417568742687568E-2</v>
      </c>
      <c r="Z99" s="24">
        <f t="shared" si="23"/>
        <v>7.6782433433248087E-2</v>
      </c>
      <c r="AA99" s="24">
        <f t="shared" si="23"/>
        <v>7.3437844146262421E-2</v>
      </c>
      <c r="AB99" s="24">
        <f>+NAC!Y72</f>
        <v>7.4061968571593528E-2</v>
      </c>
      <c r="AD99" s="24">
        <f t="shared" si="21"/>
        <v>0.71044539461121947</v>
      </c>
      <c r="AE99" s="24">
        <f t="shared" si="22"/>
        <v>0.71082660410988985</v>
      </c>
      <c r="AF99" s="24">
        <f t="shared" si="26"/>
        <v>0.70575925406140638</v>
      </c>
      <c r="AG99" s="24">
        <f t="shared" si="26"/>
        <v>0.70792060532244339</v>
      </c>
      <c r="AH99" s="24">
        <f t="shared" si="26"/>
        <v>0.70850836703885456</v>
      </c>
      <c r="AI99" s="24">
        <f t="shared" si="25"/>
        <v>0.70847040015965423</v>
      </c>
      <c r="AJ99" s="24">
        <f t="shared" si="25"/>
        <v>0.70752568564211349</v>
      </c>
      <c r="AK99" s="24">
        <f t="shared" si="25"/>
        <v>0.71037294317765398</v>
      </c>
      <c r="AL99" s="24">
        <f t="shared" si="25"/>
        <v>0.70900600421692372</v>
      </c>
      <c r="AM99" s="24">
        <f t="shared" si="25"/>
        <v>0.71111879425043911</v>
      </c>
      <c r="AN99" s="24">
        <f t="shared" si="25"/>
        <v>0.70917392510897614</v>
      </c>
      <c r="AO99" s="24">
        <f>+NAC!AV72</f>
        <v>0.71002453931319232</v>
      </c>
      <c r="AQ99" s="24">
        <f t="shared" si="28"/>
        <v>-6.0685239412281433E-3</v>
      </c>
      <c r="AR99" s="24">
        <f t="shared" si="18"/>
        <v>-6.7339963921964063E-4</v>
      </c>
    </row>
    <row r="100" spans="2:44" x14ac:dyDescent="0.25">
      <c r="B100" s="110">
        <f t="shared" si="27"/>
        <v>100</v>
      </c>
      <c r="D100" s="37">
        <f>+NAC!A73</f>
        <v>44774</v>
      </c>
      <c r="E100" s="19" cm="1">
        <f t="array" ref="E100">+SUMPRODUCT($E$3:$P$3/100,NAC!$C73:$N73)/D$3*100</f>
        <v>918.46602016410111</v>
      </c>
      <c r="F100" s="19" cm="1">
        <f t="array" ref="F100">+SUMPRODUCT($E$4:$P$4/100,NAC!$C73:$N73)/D$4*100</f>
        <v>919.08367133443232</v>
      </c>
      <c r="G100" s="19" cm="1">
        <f t="array" ref="G100">+SUMPRODUCT($E$5:$P$5/100,NAC!$C73:$N73)/D$5*100</f>
        <v>911.01911226594245</v>
      </c>
      <c r="H100" s="19" cm="1">
        <f t="array" ref="H100">+SUMPRODUCT($E$6:$P$6/100,NAC!$C73:$N73)/D$6*100</f>
        <v>912.04635972707808</v>
      </c>
      <c r="I100" s="19" cm="1">
        <f t="array" ref="I100">+SUMPRODUCT($E$7:$P$7/100,NAC!$C73:$N73)/D$7*100</f>
        <v>913.38790752817295</v>
      </c>
      <c r="J100" s="19" cm="1">
        <f t="array" ref="J100">+SUMPRODUCT($E$8:$P$8/100,NAC!$C73:$N73)/D$8*100</f>
        <v>910.74834653810569</v>
      </c>
      <c r="K100" s="19" cm="1">
        <f t="array" ref="K100">+SUMPRODUCT($E$9:$P$9/100,NAC!$C73:$N73)/D$9*100</f>
        <v>911.65308707517647</v>
      </c>
      <c r="L100" s="19" cm="1">
        <f t="array" ref="L100">+SUMPRODUCT($E$10:$P$10/100,NAC!$C73:$N73)/D$10*100</f>
        <v>911.92254556443174</v>
      </c>
      <c r="M100" s="19" cm="1">
        <f t="array" ref="M100">+SUMPRODUCT($E$11:$P$11/100,NAC!$C73:$N73)/D$11*100</f>
        <v>906.68850318773457</v>
      </c>
      <c r="N100" s="19" cm="1">
        <f t="array" ref="N100">+SUMPRODUCT($E$12:$P$12/100,NAC!$C73:$N73)/D$12*100</f>
        <v>906.23765714078354</v>
      </c>
      <c r="O100" s="19" cm="1">
        <f t="array" ref="O100">+SUMPRODUCT(_xlfn.ANCHORARRAY($E$30)/100,$E100:$N100)/$D$14*100</f>
        <v>910.90992900364597</v>
      </c>
      <c r="Q100" s="24">
        <f t="shared" si="24"/>
        <v>7.1228646190598877E-2</v>
      </c>
      <c r="R100" s="24">
        <f t="shared" si="24"/>
        <v>7.0984653483205262E-2</v>
      </c>
      <c r="S100" s="24">
        <f t="shared" si="23"/>
        <v>7.0386752194639524E-2</v>
      </c>
      <c r="T100" s="24">
        <f t="shared" si="23"/>
        <v>7.0489123340123916E-2</v>
      </c>
      <c r="U100" s="24">
        <f t="shared" si="23"/>
        <v>7.002521899793801E-2</v>
      </c>
      <c r="V100" s="24">
        <f t="shared" ref="V100:AA124" si="29">+J100/J99-1</f>
        <v>7.000747084999337E-2</v>
      </c>
      <c r="W100" s="24">
        <f t="shared" si="29"/>
        <v>6.9675734041851456E-2</v>
      </c>
      <c r="X100" s="24">
        <f t="shared" si="29"/>
        <v>6.9690515211391357E-2</v>
      </c>
      <c r="Y100" s="24">
        <f t="shared" si="29"/>
        <v>6.9063222393146217E-2</v>
      </c>
      <c r="Z100" s="24">
        <f t="shared" si="29"/>
        <v>6.908079325365013E-2</v>
      </c>
      <c r="AA100" s="24">
        <f t="shared" si="29"/>
        <v>6.9836854052699238E-2</v>
      </c>
      <c r="AB100" s="24">
        <f>+NAC!Y73</f>
        <v>6.9703355753550689E-2</v>
      </c>
      <c r="AD100" s="24">
        <f t="shared" ref="AD100:AH124" si="30">+E100/E88-1</f>
        <v>0.79282155379962327</v>
      </c>
      <c r="AE100" s="24">
        <f t="shared" si="30"/>
        <v>0.79163504051337186</v>
      </c>
      <c r="AF100" s="24">
        <f t="shared" si="30"/>
        <v>0.78483501847914106</v>
      </c>
      <c r="AG100" s="24">
        <f t="shared" si="30"/>
        <v>0.78623688292484073</v>
      </c>
      <c r="AH100" s="24">
        <f t="shared" si="30"/>
        <v>0.78555354287507839</v>
      </c>
      <c r="AI100" s="24">
        <f t="shared" si="25"/>
        <v>0.78499394676726975</v>
      </c>
      <c r="AJ100" s="24">
        <f t="shared" si="25"/>
        <v>0.78254896857544365</v>
      </c>
      <c r="AK100" s="24">
        <f t="shared" si="25"/>
        <v>0.78454401629315629</v>
      </c>
      <c r="AL100" s="24">
        <f t="shared" si="25"/>
        <v>0.7812136978812021</v>
      </c>
      <c r="AM100" s="24">
        <f t="shared" si="25"/>
        <v>0.78152234481876603</v>
      </c>
      <c r="AN100" s="24">
        <f t="shared" si="25"/>
        <v>0.78453555733951408</v>
      </c>
      <c r="AO100" s="24">
        <f>+NAC!AV73</f>
        <v>0.78515273096755411</v>
      </c>
      <c r="AQ100" s="24">
        <f t="shared" si="28"/>
        <v>2.1478529369487465E-3</v>
      </c>
      <c r="AR100" s="24">
        <f t="shared" si="18"/>
        <v>1.1299208980857234E-2</v>
      </c>
    </row>
    <row r="101" spans="2:44" x14ac:dyDescent="0.25">
      <c r="B101" s="110">
        <f t="shared" si="27"/>
        <v>101</v>
      </c>
      <c r="D101" s="37">
        <f>+NAC!A74</f>
        <v>44805</v>
      </c>
      <c r="E101" s="19" cm="1">
        <f t="array" ref="E101">+SUMPRODUCT($E$3:$P$3/100,NAC!$C74:$N74)/D$3*100</f>
        <v>978.66140345968802</v>
      </c>
      <c r="F101" s="19" cm="1">
        <f t="array" ref="F101">+SUMPRODUCT($E$4:$P$4/100,NAC!$C74:$N74)/D$4*100</f>
        <v>978.99621503382571</v>
      </c>
      <c r="G101" s="19" cm="1">
        <f t="array" ref="G101">+SUMPRODUCT($E$5:$P$5/100,NAC!$C74:$N74)/D$5*100</f>
        <v>969.16699988125379</v>
      </c>
      <c r="H101" s="19" cm="1">
        <f t="array" ref="H101">+SUMPRODUCT($E$6:$P$6/100,NAC!$C74:$N74)/D$6*100</f>
        <v>970.32029091116488</v>
      </c>
      <c r="I101" s="19" cm="1">
        <f t="array" ref="I101">+SUMPRODUCT($E$7:$P$7/100,NAC!$C74:$N74)/D$7*100</f>
        <v>970.89781805947939</v>
      </c>
      <c r="J101" s="19" cm="1">
        <f t="array" ref="J101">+SUMPRODUCT($E$8:$P$8/100,NAC!$C74:$N74)/D$8*100</f>
        <v>967.91042112004232</v>
      </c>
      <c r="K101" s="19" cm="1">
        <f t="array" ref="K101">+SUMPRODUCT($E$9:$P$9/100,NAC!$C74:$N74)/D$9*100</f>
        <v>968.1868462998566</v>
      </c>
      <c r="L101" s="19" cm="1">
        <f t="array" ref="L101">+SUMPRODUCT($E$10:$P$10/100,NAC!$C74:$N74)/D$10*100</f>
        <v>968.15048948275546</v>
      </c>
      <c r="M101" s="19" cm="1">
        <f t="array" ref="M101">+SUMPRODUCT($E$11:$P$11/100,NAC!$C74:$N74)/D$11*100</f>
        <v>961.53424095481716</v>
      </c>
      <c r="N101" s="19" cm="1">
        <f t="array" ref="N101">+SUMPRODUCT($E$12:$P$12/100,NAC!$C74:$N74)/D$12*100</f>
        <v>960.49725097512169</v>
      </c>
      <c r="O101" s="19" cm="1">
        <f t="array" ref="O101">+SUMPRODUCT(_xlfn.ANCHORARRAY($E$30)/100,$E101:$N101)/$D$14*100</f>
        <v>967.5831684066269</v>
      </c>
      <c r="Q101" s="24">
        <f t="shared" si="24"/>
        <v>6.5539042244406431E-2</v>
      </c>
      <c r="R101" s="24">
        <f t="shared" si="24"/>
        <v>6.5187257230242546E-2</v>
      </c>
      <c r="S101" s="24">
        <f t="shared" si="24"/>
        <v>6.3827297180058418E-2</v>
      </c>
      <c r="T101" s="24">
        <f t="shared" si="24"/>
        <v>6.3893606462641639E-2</v>
      </c>
      <c r="U101" s="24">
        <f t="shared" si="24"/>
        <v>6.2963293095198436E-2</v>
      </c>
      <c r="V101" s="24">
        <f t="shared" si="29"/>
        <v>6.2763852165330203E-2</v>
      </c>
      <c r="W101" s="24">
        <f t="shared" si="29"/>
        <v>6.2012359773886416E-2</v>
      </c>
      <c r="X101" s="24">
        <f t="shared" si="29"/>
        <v>6.1658683834296069E-2</v>
      </c>
      <c r="Y101" s="24">
        <f t="shared" si="29"/>
        <v>6.0490165667984153E-2</v>
      </c>
      <c r="Z101" s="24">
        <f t="shared" si="29"/>
        <v>5.9873470724588262E-2</v>
      </c>
      <c r="AA101" s="24">
        <f t="shared" si="29"/>
        <v>6.2216073838354369E-2</v>
      </c>
      <c r="AB101" s="24">
        <f>+NAC!Y74</f>
        <v>6.1655198875771644E-2</v>
      </c>
      <c r="AD101" s="24">
        <f t="shared" si="30"/>
        <v>0.84600807767086073</v>
      </c>
      <c r="AE101" s="24">
        <f t="shared" si="30"/>
        <v>0.84345287053525775</v>
      </c>
      <c r="AF101" s="24">
        <f t="shared" si="30"/>
        <v>0.83449485645883659</v>
      </c>
      <c r="AG101" s="24">
        <f t="shared" si="30"/>
        <v>0.83531991419605411</v>
      </c>
      <c r="AH101" s="24">
        <f t="shared" si="30"/>
        <v>0.83313016436665199</v>
      </c>
      <c r="AI101" s="24">
        <f t="shared" si="25"/>
        <v>0.83222907006372115</v>
      </c>
      <c r="AJ101" s="24">
        <f t="shared" si="25"/>
        <v>0.82840855758111598</v>
      </c>
      <c r="AK101" s="24">
        <f t="shared" si="25"/>
        <v>0.82931968530046807</v>
      </c>
      <c r="AL101" s="24">
        <f t="shared" si="25"/>
        <v>0.823939963285649</v>
      </c>
      <c r="AM101" s="24">
        <f t="shared" si="25"/>
        <v>0.82262367753762922</v>
      </c>
      <c r="AN101" s="24">
        <f t="shared" si="25"/>
        <v>0.83058226059360152</v>
      </c>
      <c r="AO101" s="24">
        <f>+NAC!AV74</f>
        <v>0.83029982395352242</v>
      </c>
      <c r="AQ101" s="24">
        <f t="shared" si="28"/>
        <v>5.6655715198181689E-3</v>
      </c>
      <c r="AR101" s="24">
        <f t="shared" si="18"/>
        <v>2.3384400133231509E-2</v>
      </c>
    </row>
    <row r="102" spans="2:44" x14ac:dyDescent="0.25">
      <c r="B102" s="110">
        <f t="shared" si="27"/>
        <v>102</v>
      </c>
      <c r="D102" s="37">
        <f>+NAC!A75</f>
        <v>44835</v>
      </c>
      <c r="E102" s="19" cm="1">
        <f t="array" ref="E102">+SUMPRODUCT($E$3:$P$3/100,NAC!$C75:$N75)/D$3*100</f>
        <v>1040.6624469438004</v>
      </c>
      <c r="F102" s="19" cm="1">
        <f t="array" ref="F102">+SUMPRODUCT($E$4:$P$4/100,NAC!$C75:$N75)/D$4*100</f>
        <v>1041.0418528564821</v>
      </c>
      <c r="G102" s="19" cm="1">
        <f t="array" ref="G102">+SUMPRODUCT($E$5:$P$5/100,NAC!$C75:$N75)/D$5*100</f>
        <v>1030.8123629053</v>
      </c>
      <c r="H102" s="19" cm="1">
        <f t="array" ref="H102">+SUMPRODUCT($E$6:$P$6/100,NAC!$C75:$N75)/D$6*100</f>
        <v>1031.4885769893103</v>
      </c>
      <c r="I102" s="19" cm="1">
        <f t="array" ref="I102">+SUMPRODUCT($E$7:$P$7/100,NAC!$C75:$N75)/D$7*100</f>
        <v>1032.7562073661384</v>
      </c>
      <c r="J102" s="19" cm="1">
        <f t="array" ref="J102">+SUMPRODUCT($E$8:$P$8/100,NAC!$C75:$N75)/D$8*100</f>
        <v>1029.4973028145157</v>
      </c>
      <c r="K102" s="19" cm="1">
        <f t="array" ref="K102">+SUMPRODUCT($E$9:$P$9/100,NAC!$C75:$N75)/D$9*100</f>
        <v>1029.4220118623225</v>
      </c>
      <c r="L102" s="19" cm="1">
        <f t="array" ref="L102">+SUMPRODUCT($E$10:$P$10/100,NAC!$C75:$N75)/D$10*100</f>
        <v>1029.394346056682</v>
      </c>
      <c r="M102" s="19" cm="1">
        <f t="array" ref="M102">+SUMPRODUCT($E$11:$P$11/100,NAC!$C75:$N75)/D$11*100</f>
        <v>1022.6277780133494</v>
      </c>
      <c r="N102" s="19" cm="1">
        <f t="array" ref="N102">+SUMPRODUCT($E$12:$P$12/100,NAC!$C75:$N75)/D$12*100</f>
        <v>1020.9843057642365</v>
      </c>
      <c r="O102" s="19" cm="1">
        <f t="array" ref="O102">+SUMPRODUCT(_xlfn.ANCHORARRAY($E$30)/100,$E102:$N102)/$D$14*100</f>
        <v>1028.869484325756</v>
      </c>
      <c r="Q102" s="24">
        <f t="shared" si="24"/>
        <v>6.3352905575851937E-2</v>
      </c>
      <c r="R102" s="24">
        <f t="shared" si="24"/>
        <v>6.3376790297920316E-2</v>
      </c>
      <c r="S102" s="24">
        <f t="shared" si="24"/>
        <v>6.3606543590113196E-2</v>
      </c>
      <c r="T102" s="24">
        <f t="shared" si="24"/>
        <v>6.3039273373028504E-2</v>
      </c>
      <c r="U102" s="24">
        <f t="shared" si="24"/>
        <v>6.3712563934168243E-2</v>
      </c>
      <c r="V102" s="24">
        <f t="shared" si="29"/>
        <v>6.3628699878245598E-2</v>
      </c>
      <c r="W102" s="24">
        <f t="shared" si="29"/>
        <v>6.3247260377983672E-2</v>
      </c>
      <c r="X102" s="24">
        <f t="shared" si="29"/>
        <v>6.3258612415355797E-2</v>
      </c>
      <c r="Y102" s="24">
        <f t="shared" si="29"/>
        <v>6.3537557433072323E-2</v>
      </c>
      <c r="Z102" s="24">
        <f t="shared" si="29"/>
        <v>6.2974729732653278E-2</v>
      </c>
      <c r="AA102" s="24">
        <f t="shared" si="29"/>
        <v>6.3339584565172524E-2</v>
      </c>
      <c r="AB102" s="24">
        <f>+NAC!Y75</f>
        <v>6.3473501086934503E-2</v>
      </c>
      <c r="AD102" s="24">
        <f t="shared" si="30"/>
        <v>0.89650933377627928</v>
      </c>
      <c r="AE102" s="24">
        <f t="shared" si="30"/>
        <v>0.89353311436635119</v>
      </c>
      <c r="AF102" s="24">
        <f t="shared" si="30"/>
        <v>0.88542687198107006</v>
      </c>
      <c r="AG102" s="24">
        <f t="shared" si="30"/>
        <v>0.88532841917129557</v>
      </c>
      <c r="AH102" s="24">
        <f t="shared" si="30"/>
        <v>0.88348796909407179</v>
      </c>
      <c r="AI102" s="24">
        <f t="shared" si="25"/>
        <v>0.88287265952128213</v>
      </c>
      <c r="AJ102" s="24">
        <f t="shared" si="25"/>
        <v>0.87801589190053586</v>
      </c>
      <c r="AK102" s="24">
        <f t="shared" si="25"/>
        <v>0.87874361728734263</v>
      </c>
      <c r="AL102" s="24">
        <f t="shared" si="25"/>
        <v>0.87390618979426526</v>
      </c>
      <c r="AM102" s="24">
        <f t="shared" si="25"/>
        <v>0.8712007368224719</v>
      </c>
      <c r="AN102" s="24">
        <f t="shared" si="25"/>
        <v>0.88040344841971718</v>
      </c>
      <c r="AO102" s="24">
        <f>+NAC!AV75</f>
        <v>0.88035684713137119</v>
      </c>
      <c r="AQ102" s="24">
        <f t="shared" si="28"/>
        <v>3.7817584319865816E-4</v>
      </c>
      <c r="AR102" s="24">
        <f t="shared" si="18"/>
        <v>2.5308596953807383E-2</v>
      </c>
    </row>
    <row r="103" spans="2:44" x14ac:dyDescent="0.25">
      <c r="B103" s="110">
        <f t="shared" si="27"/>
        <v>103</v>
      </c>
      <c r="D103" s="37">
        <f>+NAC!A76</f>
        <v>44866</v>
      </c>
      <c r="E103" s="19" cm="1">
        <f t="array" ref="E103">+SUMPRODUCT($E$3:$P$3/100,NAC!$C76:$N76)/D$3*100</f>
        <v>1088.9804826931438</v>
      </c>
      <c r="F103" s="19" cm="1">
        <f t="array" ref="F103">+SUMPRODUCT($E$4:$P$4/100,NAC!$C76:$N76)/D$4*100</f>
        <v>1089.7262588434967</v>
      </c>
      <c r="G103" s="19" cm="1">
        <f t="array" ref="G103">+SUMPRODUCT($E$5:$P$5/100,NAC!$C76:$N76)/D$5*100</f>
        <v>1080.322806139425</v>
      </c>
      <c r="H103" s="19" cm="1">
        <f t="array" ref="H103">+SUMPRODUCT($E$6:$P$6/100,NAC!$C76:$N76)/D$6*100</f>
        <v>1081.3758369913869</v>
      </c>
      <c r="I103" s="19" cm="1">
        <f t="array" ref="I103">+SUMPRODUCT($E$7:$P$7/100,NAC!$C76:$N76)/D$7*100</f>
        <v>1082.611080430368</v>
      </c>
      <c r="J103" s="19" cm="1">
        <f t="array" ref="J103">+SUMPRODUCT($E$8:$P$8/100,NAC!$C76:$N76)/D$8*100</f>
        <v>1079.3872043001004</v>
      </c>
      <c r="K103" s="19" cm="1">
        <f t="array" ref="K103">+SUMPRODUCT($E$9:$P$9/100,NAC!$C76:$N76)/D$9*100</f>
        <v>1079.9674041518881</v>
      </c>
      <c r="L103" s="19" cm="1">
        <f t="array" ref="L103">+SUMPRODUCT($E$10:$P$10/100,NAC!$C76:$N76)/D$10*100</f>
        <v>1080.2569043343076</v>
      </c>
      <c r="M103" s="19" cm="1">
        <f t="array" ref="M103">+SUMPRODUCT($E$11:$P$11/100,NAC!$C76:$N76)/D$11*100</f>
        <v>1073.6503380241024</v>
      </c>
      <c r="N103" s="19" cm="1">
        <f t="array" ref="N103">+SUMPRODUCT($E$12:$P$12/100,NAC!$C76:$N76)/D$12*100</f>
        <v>1072.7844036916147</v>
      </c>
      <c r="O103" s="19" cm="1">
        <f t="array" ref="O103">+SUMPRODUCT(_xlfn.ANCHORARRAY($E$30)/100,$E103:$N103)/$D$14*100</f>
        <v>1079.2515812659399</v>
      </c>
      <c r="Q103" s="24">
        <f t="shared" si="24"/>
        <v>4.6430075276803651E-2</v>
      </c>
      <c r="R103" s="24">
        <f t="shared" si="24"/>
        <v>4.6765080436901751E-2</v>
      </c>
      <c r="S103" s="24">
        <f t="shared" si="24"/>
        <v>4.8030509737564619E-2</v>
      </c>
      <c r="T103" s="24">
        <f t="shared" si="24"/>
        <v>4.8364335887932652E-2</v>
      </c>
      <c r="U103" s="24">
        <f t="shared" si="24"/>
        <v>4.8273612599604387E-2</v>
      </c>
      <c r="V103" s="24">
        <f t="shared" si="29"/>
        <v>4.8460448948425494E-2</v>
      </c>
      <c r="W103" s="24">
        <f t="shared" si="29"/>
        <v>4.9100749456604476E-2</v>
      </c>
      <c r="X103" s="24">
        <f t="shared" si="29"/>
        <v>4.9410178395155935E-2</v>
      </c>
      <c r="Y103" s="24">
        <f t="shared" si="29"/>
        <v>4.989357917684778E-2</v>
      </c>
      <c r="Z103" s="24">
        <f t="shared" si="29"/>
        <v>5.0735449737010718E-2</v>
      </c>
      <c r="AA103" s="24">
        <f t="shared" si="29"/>
        <v>4.8968404358110007E-2</v>
      </c>
      <c r="AB103" s="24">
        <f>+NAC!Y76</f>
        <v>4.9161470818679165E-2</v>
      </c>
      <c r="AD103" s="24">
        <f t="shared" si="30"/>
        <v>0.93727266049008517</v>
      </c>
      <c r="AE103" s="24">
        <f t="shared" si="30"/>
        <v>0.9347275208730299</v>
      </c>
      <c r="AF103" s="24">
        <f t="shared" si="30"/>
        <v>0.92864822423093152</v>
      </c>
      <c r="AG103" s="24">
        <f t="shared" si="30"/>
        <v>0.92888409886585999</v>
      </c>
      <c r="AH103" s="24">
        <f t="shared" si="30"/>
        <v>0.92643961344532588</v>
      </c>
      <c r="AI103" s="24">
        <f t="shared" si="25"/>
        <v>0.92621153337479112</v>
      </c>
      <c r="AJ103" s="24">
        <f t="shared" si="25"/>
        <v>0.92216552373797711</v>
      </c>
      <c r="AK103" s="24">
        <f t="shared" si="25"/>
        <v>0.92282002315131417</v>
      </c>
      <c r="AL103" s="24">
        <f t="shared" si="25"/>
        <v>0.91865874871377984</v>
      </c>
      <c r="AM103" s="24">
        <f t="shared" si="25"/>
        <v>0.91678330314284584</v>
      </c>
      <c r="AN103" s="24">
        <f t="shared" si="25"/>
        <v>0.92420868017964519</v>
      </c>
      <c r="AO103" s="24">
        <f>+NAC!AV76</f>
        <v>0.92412782322705045</v>
      </c>
      <c r="AQ103" s="24">
        <f t="shared" si="28"/>
        <v>-4.3053744602070676E-3</v>
      </c>
      <c r="AR103" s="24">
        <f t="shared" si="18"/>
        <v>2.0489357347239334E-2</v>
      </c>
    </row>
    <row r="104" spans="2:44" x14ac:dyDescent="0.25">
      <c r="B104" s="110">
        <f t="shared" si="27"/>
        <v>104</v>
      </c>
      <c r="D104" s="37">
        <f>+NAC!A77</f>
        <v>44896</v>
      </c>
      <c r="E104" s="19" cm="1">
        <f t="array" ref="E104">+SUMPRODUCT($E$3:$P$3/100,NAC!$C77:$N77)/D$3*100</f>
        <v>1142.9647366730303</v>
      </c>
      <c r="F104" s="19" cm="1">
        <f t="array" ref="F104">+SUMPRODUCT($E$4:$P$4/100,NAC!$C77:$N77)/D$4*100</f>
        <v>1143.8926729641212</v>
      </c>
      <c r="G104" s="19" cm="1">
        <f t="array" ref="G104">+SUMPRODUCT($E$5:$P$5/100,NAC!$C77:$N77)/D$5*100</f>
        <v>1134.4969734820011</v>
      </c>
      <c r="H104" s="19" cm="1">
        <f t="array" ref="H104">+SUMPRODUCT($E$6:$P$6/100,NAC!$C77:$N77)/D$6*100</f>
        <v>1136.4069619053166</v>
      </c>
      <c r="I104" s="19" cm="1">
        <f t="array" ref="I104">+SUMPRODUCT($E$7:$P$7/100,NAC!$C77:$N77)/D$7*100</f>
        <v>1137.6029449125472</v>
      </c>
      <c r="J104" s="19" cm="1">
        <f t="array" ref="J104">+SUMPRODUCT($E$8:$P$8/100,NAC!$C77:$N77)/D$8*100</f>
        <v>1134.2281957008197</v>
      </c>
      <c r="K104" s="19" cm="1">
        <f t="array" ref="K104">+SUMPRODUCT($E$9:$P$9/100,NAC!$C77:$N77)/D$9*100</f>
        <v>1135.4497840175695</v>
      </c>
      <c r="L104" s="19" cm="1">
        <f t="array" ref="L104">+SUMPRODUCT($E$10:$P$10/100,NAC!$C77:$N77)/D$10*100</f>
        <v>1136.2263870973945</v>
      </c>
      <c r="M104" s="19" cm="1">
        <f t="array" ref="M104">+SUMPRODUCT($E$11:$P$11/100,NAC!$C77:$N77)/D$11*100</f>
        <v>1129.7816204785745</v>
      </c>
      <c r="N104" s="19" cm="1">
        <f t="array" ref="N104">+SUMPRODUCT($E$12:$P$12/100,NAC!$C77:$N77)/D$12*100</f>
        <v>1129.7120935817579</v>
      </c>
      <c r="O104" s="19" cm="1">
        <f t="array" ref="O104">+SUMPRODUCT(_xlfn.ANCHORARRAY($E$30)/100,$E104:$N104)/$D$14*100</f>
        <v>1134.7397191444409</v>
      </c>
      <c r="Q104" s="24">
        <f t="shared" si="24"/>
        <v>4.957320616654104E-2</v>
      </c>
      <c r="R104" s="24">
        <f t="shared" si="24"/>
        <v>4.9706441118625655E-2</v>
      </c>
      <c r="S104" s="24">
        <f t="shared" si="24"/>
        <v>5.0146277607680645E-2</v>
      </c>
      <c r="T104" s="24">
        <f t="shared" si="24"/>
        <v>5.088991544978283E-2</v>
      </c>
      <c r="U104" s="24">
        <f t="shared" si="24"/>
        <v>5.0795586223187694E-2</v>
      </c>
      <c r="V104" s="24">
        <f t="shared" si="29"/>
        <v>5.0807524104641733E-2</v>
      </c>
      <c r="W104" s="24">
        <f t="shared" si="29"/>
        <v>5.1374124489666828E-2</v>
      </c>
      <c r="X104" s="24">
        <f t="shared" si="29"/>
        <v>5.1811270576953561E-2</v>
      </c>
      <c r="Y104" s="24">
        <f t="shared" si="29"/>
        <v>5.2280784969316541E-2</v>
      </c>
      <c r="Z104" s="24">
        <f t="shared" si="29"/>
        <v>5.3065359352957087E-2</v>
      </c>
      <c r="AA104" s="24">
        <f t="shared" si="29"/>
        <v>5.1413534009757456E-2</v>
      </c>
      <c r="AB104" s="24">
        <f>+NAC!Y77</f>
        <v>5.1246077588670946E-2</v>
      </c>
      <c r="AD104" s="24">
        <f t="shared" si="30"/>
        <v>0.95552928122714897</v>
      </c>
      <c r="AE104" s="24">
        <f t="shared" si="30"/>
        <v>0.95418964857098643</v>
      </c>
      <c r="AF104" s="24">
        <f t="shared" si="30"/>
        <v>0.94972341956744066</v>
      </c>
      <c r="AG104" s="24">
        <f t="shared" si="30"/>
        <v>0.95040139711596816</v>
      </c>
      <c r="AH104" s="24">
        <f t="shared" si="30"/>
        <v>0.9496803604492321</v>
      </c>
      <c r="AI104" s="24">
        <f t="shared" si="25"/>
        <v>0.94960743125264546</v>
      </c>
      <c r="AJ104" s="24">
        <f t="shared" si="25"/>
        <v>0.94662786929570153</v>
      </c>
      <c r="AK104" s="24">
        <f t="shared" si="25"/>
        <v>0.94845947775883221</v>
      </c>
      <c r="AL104" s="24">
        <f t="shared" si="25"/>
        <v>0.94628888663302169</v>
      </c>
      <c r="AM104" s="24">
        <f t="shared" si="25"/>
        <v>0.94601044783934984</v>
      </c>
      <c r="AN104" s="24">
        <f t="shared" si="25"/>
        <v>0.94875379095975476</v>
      </c>
      <c r="AO104" s="24">
        <f>+NAC!AV77</f>
        <v>0.9479318233519185</v>
      </c>
      <c r="AQ104" s="24">
        <f t="shared" si="28"/>
        <v>-3.4921531864160471E-3</v>
      </c>
      <c r="AR104" s="24">
        <f t="shared" si="18"/>
        <v>9.5188333877991305E-3</v>
      </c>
    </row>
    <row r="105" spans="2:44" x14ac:dyDescent="0.25">
      <c r="B105" s="110">
        <f t="shared" si="27"/>
        <v>105</v>
      </c>
      <c r="D105" s="37">
        <f>+NAC!A78</f>
        <v>44927</v>
      </c>
      <c r="E105" s="19" cm="1">
        <f t="array" ref="E105">+SUMPRODUCT($E$3:$P$3/100,NAC!$C78:$N78)/D$3*100</f>
        <v>1213.0855609622131</v>
      </c>
      <c r="F105" s="19" cm="1">
        <f t="array" ref="F105">+SUMPRODUCT($E$4:$P$4/100,NAC!$C78:$N78)/D$4*100</f>
        <v>1213.353907485704</v>
      </c>
      <c r="G105" s="19" cm="1">
        <f t="array" ref="G105">+SUMPRODUCT($E$5:$P$5/100,NAC!$C78:$N78)/D$5*100</f>
        <v>1203.3690427652082</v>
      </c>
      <c r="H105" s="19" cm="1">
        <f t="array" ref="H105">+SUMPRODUCT($E$6:$P$6/100,NAC!$C78:$N78)/D$6*100</f>
        <v>1205.1856716276025</v>
      </c>
      <c r="I105" s="19" cm="1">
        <f t="array" ref="I105">+SUMPRODUCT($E$7:$P$7/100,NAC!$C78:$N78)/D$7*100</f>
        <v>1206.2588934370865</v>
      </c>
      <c r="J105" s="19" cm="1">
        <f t="array" ref="J105">+SUMPRODUCT($E$8:$P$8/100,NAC!$C78:$N78)/D$8*100</f>
        <v>1202.2237786054116</v>
      </c>
      <c r="K105" s="19" cm="1">
        <f t="array" ref="K105">+SUMPRODUCT($E$9:$P$9/100,NAC!$C78:$N78)/D$9*100</f>
        <v>1203.6026870534797</v>
      </c>
      <c r="L105" s="19" cm="1">
        <f t="array" ref="L105">+SUMPRODUCT($E$10:$P$10/100,NAC!$C78:$N78)/D$10*100</f>
        <v>1203.9674614694802</v>
      </c>
      <c r="M105" s="19" cm="1">
        <f t="array" ref="M105">+SUMPRODUCT($E$11:$P$11/100,NAC!$C78:$N78)/D$11*100</f>
        <v>1197.2645972866226</v>
      </c>
      <c r="N105" s="19" cm="1">
        <f t="array" ref="N105">+SUMPRODUCT($E$12:$P$12/100,NAC!$C78:$N78)/D$12*100</f>
        <v>1197.2424285646912</v>
      </c>
      <c r="O105" s="19" cm="1">
        <f t="array" ref="O105">+SUMPRODUCT(_xlfn.ANCHORARRAY($E$30)/100,$E105:$N105)/$D$14*100</f>
        <v>1202.9628580034159</v>
      </c>
      <c r="Q105" s="24">
        <f t="shared" si="24"/>
        <v>6.1349945487637836E-2</v>
      </c>
      <c r="R105" s="24">
        <f t="shared" si="24"/>
        <v>6.0723559266789184E-2</v>
      </c>
      <c r="S105" s="24">
        <f t="shared" si="24"/>
        <v>6.0707142366210887E-2</v>
      </c>
      <c r="T105" s="24">
        <f t="shared" si="24"/>
        <v>6.0522957028501967E-2</v>
      </c>
      <c r="U105" s="24">
        <f t="shared" si="24"/>
        <v>6.035141595894622E-2</v>
      </c>
      <c r="V105" s="24">
        <f t="shared" si="29"/>
        <v>5.9948767948392101E-2</v>
      </c>
      <c r="W105" s="24">
        <f t="shared" si="29"/>
        <v>6.0022824430653543E-2</v>
      </c>
      <c r="X105" s="24">
        <f t="shared" si="29"/>
        <v>5.9619346233576787E-2</v>
      </c>
      <c r="Y105" s="24">
        <f t="shared" si="29"/>
        <v>5.9730991888027329E-2</v>
      </c>
      <c r="Z105" s="24">
        <f t="shared" si="29"/>
        <v>5.9776588536666786E-2</v>
      </c>
      <c r="AA105" s="24">
        <f t="shared" si="29"/>
        <v>6.0122279768626719E-2</v>
      </c>
      <c r="AB105" s="24">
        <f>+NAC!Y78</f>
        <v>6.0278735663842564E-2</v>
      </c>
      <c r="AD105" s="24">
        <f t="shared" si="30"/>
        <v>0.99529291921487473</v>
      </c>
      <c r="AE105" s="24">
        <f t="shared" si="30"/>
        <v>0.99365341497780157</v>
      </c>
      <c r="AF105" s="24">
        <f t="shared" si="30"/>
        <v>0.99022841905969572</v>
      </c>
      <c r="AG105" s="24">
        <f t="shared" si="30"/>
        <v>0.99103918907377375</v>
      </c>
      <c r="AH105" s="24">
        <f t="shared" si="30"/>
        <v>0.98926485234396555</v>
      </c>
      <c r="AI105" s="24">
        <f t="shared" si="25"/>
        <v>0.98927842457452586</v>
      </c>
      <c r="AJ105" s="24">
        <f t="shared" si="25"/>
        <v>0.98681972649119132</v>
      </c>
      <c r="AK105" s="24">
        <f t="shared" si="25"/>
        <v>0.98827985943863483</v>
      </c>
      <c r="AL105" s="24">
        <f t="shared" si="25"/>
        <v>0.98659448781533676</v>
      </c>
      <c r="AM105" s="24">
        <f t="shared" si="25"/>
        <v>0.98719596821403188</v>
      </c>
      <c r="AN105" s="24">
        <f t="shared" si="25"/>
        <v>0.98898740222483594</v>
      </c>
      <c r="AO105" s="24">
        <f>+NAC!AV78</f>
        <v>0.98829086145403622</v>
      </c>
      <c r="AQ105" s="24">
        <f t="shared" si="28"/>
        <v>1.5733569509710499E-3</v>
      </c>
      <c r="AR105" s="24">
        <f t="shared" si="18"/>
        <v>8.0969510008428447E-3</v>
      </c>
    </row>
    <row r="106" spans="2:44" x14ac:dyDescent="0.25">
      <c r="B106" s="110">
        <f t="shared" si="27"/>
        <v>106</v>
      </c>
      <c r="D106" s="37">
        <f>+NAC!A79</f>
        <v>44958</v>
      </c>
      <c r="E106" s="19" cm="1">
        <f t="array" ref="E106">+SUMPRODUCT($E$3:$P$3/100,NAC!$C79:$N79)/D$3*100</f>
        <v>1300.8850414574858</v>
      </c>
      <c r="F106" s="19" cm="1">
        <f t="array" ref="F106">+SUMPRODUCT($E$4:$P$4/100,NAC!$C79:$N79)/D$4*100</f>
        <v>1299.1868520465835</v>
      </c>
      <c r="G106" s="19" cm="1">
        <f t="array" ref="G106">+SUMPRODUCT($E$5:$P$5/100,NAC!$C79:$N79)/D$5*100</f>
        <v>1286.5412353825002</v>
      </c>
      <c r="H106" s="19" cm="1">
        <f t="array" ref="H106">+SUMPRODUCT($E$6:$P$6/100,NAC!$C79:$N79)/D$6*100</f>
        <v>1287.2074276181088</v>
      </c>
      <c r="I106" s="19" cm="1">
        <f t="array" ref="I106">+SUMPRODUCT($E$7:$P$7/100,NAC!$C79:$N79)/D$7*100</f>
        <v>1288.2498012200917</v>
      </c>
      <c r="J106" s="19" cm="1">
        <f t="array" ref="J106">+SUMPRODUCT($E$8:$P$8/100,NAC!$C79:$N79)/D$8*100</f>
        <v>1283.0888069872046</v>
      </c>
      <c r="K106" s="19" cm="1">
        <f t="array" ref="K106">+SUMPRODUCT($E$9:$P$9/100,NAC!$C79:$N79)/D$9*100</f>
        <v>1283.1095825423617</v>
      </c>
      <c r="L106" s="19" cm="1">
        <f t="array" ref="L106">+SUMPRODUCT($E$10:$P$10/100,NAC!$C79:$N79)/D$10*100</f>
        <v>1282.3532160364875</v>
      </c>
      <c r="M106" s="19" cm="1">
        <f t="array" ref="M106">+SUMPRODUCT($E$11:$P$11/100,NAC!$C79:$N79)/D$11*100</f>
        <v>1274.3394944785093</v>
      </c>
      <c r="N106" s="19" cm="1">
        <f t="array" ref="N106">+SUMPRODUCT($E$12:$P$12/100,NAC!$C79:$N79)/D$12*100</f>
        <v>1271.8672463175983</v>
      </c>
      <c r="O106" s="19" cm="1">
        <f t="array" ref="O106">+SUMPRODUCT(_xlfn.ANCHORARRAY($E$30)/100,$E106:$N106)/$D$14*100</f>
        <v>1282.7949207121519</v>
      </c>
      <c r="Q106" s="24">
        <f t="shared" si="24"/>
        <v>7.2376989159470773E-2</v>
      </c>
      <c r="R106" s="24">
        <f t="shared" si="24"/>
        <v>7.07402383025586E-2</v>
      </c>
      <c r="S106" s="24">
        <f t="shared" si="24"/>
        <v>6.9116114559646391E-2</v>
      </c>
      <c r="T106" s="24">
        <f t="shared" si="24"/>
        <v>6.8057360721635485E-2</v>
      </c>
      <c r="U106" s="24">
        <f t="shared" si="24"/>
        <v>6.7971235884016767E-2</v>
      </c>
      <c r="V106" s="24">
        <f t="shared" si="29"/>
        <v>6.7262875531872268E-2</v>
      </c>
      <c r="W106" s="24">
        <f t="shared" si="29"/>
        <v>6.6057426046066459E-2</v>
      </c>
      <c r="X106" s="24">
        <f t="shared" si="29"/>
        <v>6.5106206833310143E-2</v>
      </c>
      <c r="Y106" s="24">
        <f t="shared" si="29"/>
        <v>6.4375825833790312E-2</v>
      </c>
      <c r="Z106" s="24">
        <f t="shared" si="29"/>
        <v>6.2330582321886707E-2</v>
      </c>
      <c r="AA106" s="24">
        <f t="shared" si="29"/>
        <v>6.6362865800557724E-2</v>
      </c>
      <c r="AB106" s="24">
        <f>+NAC!Y79</f>
        <v>6.62772168092709E-2</v>
      </c>
      <c r="AD106" s="24">
        <f t="shared" si="30"/>
        <v>1.032947771678236</v>
      </c>
      <c r="AE106" s="24">
        <f t="shared" si="30"/>
        <v>1.0306767527623961</v>
      </c>
      <c r="AF106" s="24">
        <f t="shared" si="30"/>
        <v>1.0270477884555742</v>
      </c>
      <c r="AG106" s="24">
        <f t="shared" si="30"/>
        <v>1.0272823823727304</v>
      </c>
      <c r="AH106" s="24">
        <f t="shared" si="30"/>
        <v>1.0259945120177711</v>
      </c>
      <c r="AI106" s="24">
        <f t="shared" si="25"/>
        <v>1.0256461615934303</v>
      </c>
      <c r="AJ106" s="24">
        <f t="shared" si="25"/>
        <v>1.0224232644700777</v>
      </c>
      <c r="AK106" s="24">
        <f t="shared" si="25"/>
        <v>1.0236382519968896</v>
      </c>
      <c r="AL106" s="24">
        <f t="shared" si="25"/>
        <v>1.0224774948083066</v>
      </c>
      <c r="AM106" s="24">
        <f t="shared" si="25"/>
        <v>1.0225317649064243</v>
      </c>
      <c r="AN106" s="24">
        <f t="shared" si="25"/>
        <v>1.0250764835989163</v>
      </c>
      <c r="AO106" s="24">
        <f>+NAC!AV79</f>
        <v>1.025007968469017</v>
      </c>
      <c r="AQ106" s="24">
        <f t="shared" si="28"/>
        <v>1.0046406837584065E-2</v>
      </c>
      <c r="AR106" s="24">
        <f t="shared" si="18"/>
        <v>1.0416006771811759E-2</v>
      </c>
    </row>
    <row r="107" spans="2:44" x14ac:dyDescent="0.25">
      <c r="B107" s="110">
        <f t="shared" si="27"/>
        <v>107</v>
      </c>
      <c r="D107" s="37">
        <f>+NAC!A80</f>
        <v>44986</v>
      </c>
      <c r="E107" s="19" cm="1">
        <f t="array" ref="E107">+SUMPRODUCT($E$3:$P$3/100,NAC!$C80:$N80)/D$3*100</f>
        <v>1405.9744560938861</v>
      </c>
      <c r="F107" s="19" cm="1">
        <f t="array" ref="F107">+SUMPRODUCT($E$4:$P$4/100,NAC!$C80:$N80)/D$4*100</f>
        <v>1402.9249692344679</v>
      </c>
      <c r="G107" s="19" cm="1">
        <f t="array" ref="G107">+SUMPRODUCT($E$5:$P$5/100,NAC!$C80:$N80)/D$5*100</f>
        <v>1388.6152822021693</v>
      </c>
      <c r="H107" s="19" cm="1">
        <f t="array" ref="H107">+SUMPRODUCT($E$6:$P$6/100,NAC!$C80:$N80)/D$6*100</f>
        <v>1388.0959243616392</v>
      </c>
      <c r="I107" s="19" cm="1">
        <f t="array" ref="I107">+SUMPRODUCT($E$7:$P$7/100,NAC!$C80:$N80)/D$7*100</f>
        <v>1388.452164451234</v>
      </c>
      <c r="J107" s="19" cm="1">
        <f t="array" ref="J107">+SUMPRODUCT($E$8:$P$8/100,NAC!$C80:$N80)/D$8*100</f>
        <v>1384.4713575598137</v>
      </c>
      <c r="K107" s="19" cm="1">
        <f t="array" ref="K107">+SUMPRODUCT($E$9:$P$9/100,NAC!$C80:$N80)/D$9*100</f>
        <v>1381.8270904231206</v>
      </c>
      <c r="L107" s="19" cm="1">
        <f t="array" ref="L107">+SUMPRODUCT($E$10:$P$10/100,NAC!$C80:$N80)/D$10*100</f>
        <v>1380.4987233987397</v>
      </c>
      <c r="M107" s="19" cm="1">
        <f t="array" ref="M107">+SUMPRODUCT($E$11:$P$11/100,NAC!$C80:$N80)/D$11*100</f>
        <v>1372.14705128947</v>
      </c>
      <c r="N107" s="19" cm="1">
        <f t="array" ref="N107">+SUMPRODUCT($E$12:$P$12/100,NAC!$C80:$N80)/D$12*100</f>
        <v>1365.8310035662091</v>
      </c>
      <c r="O107" s="19" cm="1">
        <f t="array" ref="O107">+SUMPRODUCT(_xlfn.ANCHORARRAY($E$30)/100,$E107:$N107)/$D$14*100</f>
        <v>1381.9379005056228</v>
      </c>
      <c r="Q107" s="24">
        <f t="shared" si="24"/>
        <v>8.0783014092206118E-2</v>
      </c>
      <c r="R107" s="24">
        <f t="shared" si="24"/>
        <v>7.9848496792026324E-2</v>
      </c>
      <c r="S107" s="24">
        <f t="shared" si="24"/>
        <v>7.9339895226383073E-2</v>
      </c>
      <c r="T107" s="24">
        <f t="shared" si="24"/>
        <v>7.8377808097501278E-2</v>
      </c>
      <c r="U107" s="24">
        <f t="shared" si="24"/>
        <v>7.7781780471645634E-2</v>
      </c>
      <c r="V107" s="24">
        <f t="shared" si="29"/>
        <v>7.9014445469806072E-2</v>
      </c>
      <c r="W107" s="24">
        <f t="shared" si="29"/>
        <v>7.6936147328242388E-2</v>
      </c>
      <c r="X107" s="24">
        <f t="shared" si="29"/>
        <v>7.6535470987940002E-2</v>
      </c>
      <c r="Y107" s="24">
        <f t="shared" si="29"/>
        <v>7.6751569918960927E-2</v>
      </c>
      <c r="Z107" s="24">
        <f t="shared" si="29"/>
        <v>7.3878588760471153E-2</v>
      </c>
      <c r="AA107" s="24">
        <f t="shared" si="29"/>
        <v>7.7286695006892447E-2</v>
      </c>
      <c r="AB107" s="24">
        <f>+NAC!Y80</f>
        <v>7.675239849783555E-2</v>
      </c>
      <c r="AD107" s="24">
        <f t="shared" si="30"/>
        <v>1.0544965943757578</v>
      </c>
      <c r="AE107" s="24">
        <f t="shared" si="30"/>
        <v>1.0510421892609711</v>
      </c>
      <c r="AF107" s="24">
        <f t="shared" si="30"/>
        <v>1.0464990702661097</v>
      </c>
      <c r="AG107" s="24">
        <f t="shared" si="30"/>
        <v>1.0469481140702284</v>
      </c>
      <c r="AH107" s="24">
        <f t="shared" si="30"/>
        <v>1.0451125366792762</v>
      </c>
      <c r="AI107" s="24">
        <f t="shared" si="25"/>
        <v>1.0449719647751587</v>
      </c>
      <c r="AJ107" s="24">
        <f t="shared" si="25"/>
        <v>1.0407935590822137</v>
      </c>
      <c r="AK107" s="24">
        <f t="shared" si="25"/>
        <v>1.0419909856435843</v>
      </c>
      <c r="AL107" s="24">
        <f t="shared" si="25"/>
        <v>1.0413137613026016</v>
      </c>
      <c r="AM107" s="24">
        <f t="shared" si="25"/>
        <v>1.0405100550631277</v>
      </c>
      <c r="AN107" s="24">
        <f t="shared" si="25"/>
        <v>1.0440929082974737</v>
      </c>
      <c r="AO107" s="24">
        <f>+NAC!AV80</f>
        <v>1.0429651896009893</v>
      </c>
      <c r="AQ107" s="24">
        <f t="shared" si="28"/>
        <v>6.9044253317349646E-3</v>
      </c>
      <c r="AR107" s="24">
        <f t="shared" si="18"/>
        <v>1.3986539312630164E-2</v>
      </c>
    </row>
    <row r="108" spans="2:44" x14ac:dyDescent="0.25">
      <c r="B108" s="110">
        <f t="shared" si="27"/>
        <v>108</v>
      </c>
      <c r="D108" s="37">
        <f>+NAC!A81</f>
        <v>45017</v>
      </c>
      <c r="E108" s="19" cm="1">
        <f t="array" ref="E108">+SUMPRODUCT($E$3:$P$3/100,NAC!$C81:$N81)/D$3*100</f>
        <v>1530.7799793881584</v>
      </c>
      <c r="F108" s="19" cm="1">
        <f t="array" ref="F108">+SUMPRODUCT($E$4:$P$4/100,NAC!$C81:$N81)/D$4*100</f>
        <v>1526.1758273041003</v>
      </c>
      <c r="G108" s="19" cm="1">
        <f t="array" ref="G108">+SUMPRODUCT($E$5:$P$5/100,NAC!$C81:$N81)/D$5*100</f>
        <v>1508.2713875499601</v>
      </c>
      <c r="H108" s="19" cm="1">
        <f t="array" ref="H108">+SUMPRODUCT($E$6:$P$6/100,NAC!$C81:$N81)/D$6*100</f>
        <v>1506.7189863929852</v>
      </c>
      <c r="I108" s="19" cm="1">
        <f t="array" ref="I108">+SUMPRODUCT($E$7:$P$7/100,NAC!$C81:$N81)/D$7*100</f>
        <v>1507.063435027123</v>
      </c>
      <c r="J108" s="19" cm="1">
        <f t="array" ref="J108">+SUMPRODUCT($E$8:$P$8/100,NAC!$C81:$N81)/D$8*100</f>
        <v>1502.2267447529541</v>
      </c>
      <c r="K108" s="19" cm="1">
        <f t="array" ref="K108">+SUMPRODUCT($E$9:$P$9/100,NAC!$C81:$N81)/D$9*100</f>
        <v>1497.88879958199</v>
      </c>
      <c r="L108" s="19" cm="1">
        <f t="array" ref="L108">+SUMPRODUCT($E$10:$P$10/100,NAC!$C81:$N81)/D$10*100</f>
        <v>1495.9852887597772</v>
      </c>
      <c r="M108" s="19" cm="1">
        <f t="array" ref="M108">+SUMPRODUCT($E$11:$P$11/100,NAC!$C81:$N81)/D$11*100</f>
        <v>1485.4490359198726</v>
      </c>
      <c r="N108" s="19" cm="1">
        <f t="array" ref="N108">+SUMPRODUCT($E$12:$P$12/100,NAC!$C81:$N81)/D$12*100</f>
        <v>1477.2009196814083</v>
      </c>
      <c r="O108" s="19" cm="1">
        <f t="array" ref="O108">+SUMPRODUCT(_xlfn.ANCHORARRAY($E$30)/100,$E108:$N108)/$D$14*100</f>
        <v>1498.4961658190109</v>
      </c>
      <c r="Q108" s="24">
        <f t="shared" si="24"/>
        <v>8.8767987749229782E-2</v>
      </c>
      <c r="R108" s="24">
        <f t="shared" si="24"/>
        <v>8.7852779565885442E-2</v>
      </c>
      <c r="S108" s="24">
        <f t="shared" si="24"/>
        <v>8.6169370941987067E-2</v>
      </c>
      <c r="T108" s="24">
        <f t="shared" si="24"/>
        <v>8.5457395234337818E-2</v>
      </c>
      <c r="U108" s="24">
        <f t="shared" si="24"/>
        <v>8.542697660943066E-2</v>
      </c>
      <c r="V108" s="24">
        <f t="shared" si="29"/>
        <v>8.5054404737335387E-2</v>
      </c>
      <c r="W108" s="24">
        <f t="shared" si="29"/>
        <v>8.399148487046304E-2</v>
      </c>
      <c r="X108" s="24">
        <f t="shared" si="29"/>
        <v>8.3655684285396159E-2</v>
      </c>
      <c r="Y108" s="24">
        <f t="shared" si="29"/>
        <v>8.2572771281275825E-2</v>
      </c>
      <c r="Z108" s="24">
        <f t="shared" si="29"/>
        <v>8.1540041062481583E-2</v>
      </c>
      <c r="AA108" s="24">
        <f t="shared" si="29"/>
        <v>8.4344068768026359E-2</v>
      </c>
      <c r="AB108" s="24">
        <f>+NAC!Y81</f>
        <v>8.4026898836709663E-2</v>
      </c>
      <c r="AD108" s="24">
        <f t="shared" si="30"/>
        <v>1.1083001060407187</v>
      </c>
      <c r="AE108" s="24">
        <f t="shared" si="30"/>
        <v>1.1026359615739212</v>
      </c>
      <c r="AF108" s="24">
        <f t="shared" si="30"/>
        <v>1.0958309799444597</v>
      </c>
      <c r="AG108" s="24">
        <f t="shared" si="30"/>
        <v>1.0951517769514139</v>
      </c>
      <c r="AH108" s="24">
        <f t="shared" si="30"/>
        <v>1.0925046714658064</v>
      </c>
      <c r="AI108" s="24">
        <f t="shared" si="25"/>
        <v>1.0920373628656672</v>
      </c>
      <c r="AJ108" s="24">
        <f t="shared" si="25"/>
        <v>1.0859112440576522</v>
      </c>
      <c r="AK108" s="24">
        <f t="shared" si="25"/>
        <v>1.0861250463086392</v>
      </c>
      <c r="AL108" s="24">
        <f t="shared" si="25"/>
        <v>1.0842045923311354</v>
      </c>
      <c r="AM108" s="24">
        <f t="shared" si="25"/>
        <v>1.0813249111841379</v>
      </c>
      <c r="AN108" s="24">
        <f t="shared" si="25"/>
        <v>1.0898693191155004</v>
      </c>
      <c r="AO108" s="24">
        <f>+NAC!AV81</f>
        <v>1.0883405987029038</v>
      </c>
      <c r="AQ108" s="24">
        <f t="shared" si="28"/>
        <v>7.227946686748199E-3</v>
      </c>
      <c r="AR108" s="24">
        <f t="shared" si="18"/>
        <v>2.6975194856580842E-2</v>
      </c>
    </row>
    <row r="109" spans="2:44" x14ac:dyDescent="0.25">
      <c r="B109" s="110">
        <f t="shared" si="27"/>
        <v>109</v>
      </c>
      <c r="D109" s="37">
        <f>+NAC!A82</f>
        <v>45047</v>
      </c>
      <c r="E109" s="19" cm="1">
        <f t="array" ref="E109">+SUMPRODUCT($E$3:$P$3/100,NAC!$C82:$N82)/D$3*100</f>
        <v>1643.1137887485174</v>
      </c>
      <c r="F109" s="19" cm="1">
        <f t="array" ref="F109">+SUMPRODUCT($E$4:$P$4/100,NAC!$C82:$N82)/D$4*100</f>
        <v>1639.35691700333</v>
      </c>
      <c r="G109" s="19" cm="1">
        <f t="array" ref="G109">+SUMPRODUCT($E$5:$P$5/100,NAC!$C82:$N82)/D$5*100</f>
        <v>1622.1958501272752</v>
      </c>
      <c r="H109" s="19" cm="1">
        <f t="array" ref="H109">+SUMPRODUCT($E$6:$P$6/100,NAC!$C82:$N82)/D$6*100</f>
        <v>1621.2619714642897</v>
      </c>
      <c r="I109" s="19" cm="1">
        <f t="array" ref="I109">+SUMPRODUCT($E$7:$P$7/100,NAC!$C82:$N82)/D$7*100</f>
        <v>1622.3858345056051</v>
      </c>
      <c r="J109" s="19" cm="1">
        <f t="array" ref="J109">+SUMPRODUCT($E$8:$P$8/100,NAC!$C82:$N82)/D$8*100</f>
        <v>1617.3326128974484</v>
      </c>
      <c r="K109" s="19" cm="1">
        <f t="array" ref="K109">+SUMPRODUCT($E$9:$P$9/100,NAC!$C82:$N82)/D$9*100</f>
        <v>1614.1296047976791</v>
      </c>
      <c r="L109" s="19" cm="1">
        <f t="array" ref="L109">+SUMPRODUCT($E$10:$P$10/100,NAC!$C82:$N82)/D$10*100</f>
        <v>1613.28181666866</v>
      </c>
      <c r="M109" s="19" cm="1">
        <f t="array" ref="M109">+SUMPRODUCT($E$11:$P$11/100,NAC!$C82:$N82)/D$11*100</f>
        <v>1603.2802459462634</v>
      </c>
      <c r="N109" s="19" cm="1">
        <f t="array" ref="N109">+SUMPRODUCT($E$12:$P$12/100,NAC!$C82:$N82)/D$12*100</f>
        <v>1596.9151189505649</v>
      </c>
      <c r="O109" s="19" cm="1">
        <f t="array" ref="O109">+SUMPRODUCT(_xlfn.ANCHORARRAY($E$30)/100,$E109:$N109)/$D$14*100</f>
        <v>1614.8057819981218</v>
      </c>
      <c r="Q109" s="24">
        <f t="shared" si="24"/>
        <v>7.3383380285165556E-2</v>
      </c>
      <c r="R109" s="24">
        <f t="shared" si="24"/>
        <v>7.4159928151370069E-2</v>
      </c>
      <c r="S109" s="24">
        <f t="shared" si="24"/>
        <v>7.5533132510306578E-2</v>
      </c>
      <c r="T109" s="24">
        <f t="shared" si="24"/>
        <v>7.6021465253792941E-2</v>
      </c>
      <c r="U109" s="24">
        <f t="shared" si="24"/>
        <v>7.6521264333114569E-2</v>
      </c>
      <c r="V109" s="24">
        <f t="shared" si="29"/>
        <v>7.6623498114742894E-2</v>
      </c>
      <c r="W109" s="24">
        <f t="shared" si="29"/>
        <v>7.7603093933360068E-2</v>
      </c>
      <c r="X109" s="24">
        <f t="shared" si="29"/>
        <v>7.8407541030116379E-2</v>
      </c>
      <c r="Y109" s="24">
        <f t="shared" si="29"/>
        <v>7.9323630213555818E-2</v>
      </c>
      <c r="Z109" s="24">
        <f t="shared" si="29"/>
        <v>8.1041243390896023E-2</v>
      </c>
      <c r="AA109" s="24">
        <f t="shared" si="29"/>
        <v>7.7617560079335401E-2</v>
      </c>
      <c r="AB109" s="24">
        <f>+NAC!Y82</f>
        <v>7.7727529658905947E-2</v>
      </c>
      <c r="AD109" s="24">
        <f t="shared" si="30"/>
        <v>1.1576112584904856</v>
      </c>
      <c r="AE109" s="24">
        <f t="shared" si="30"/>
        <v>1.1523135885732811</v>
      </c>
      <c r="AF109" s="24">
        <f t="shared" si="30"/>
        <v>1.1478623888707045</v>
      </c>
      <c r="AG109" s="24">
        <f t="shared" si="30"/>
        <v>1.1468421663956305</v>
      </c>
      <c r="AH109" s="24">
        <f t="shared" si="30"/>
        <v>1.14499276713298</v>
      </c>
      <c r="AI109" s="24">
        <f t="shared" si="25"/>
        <v>1.1449231538313147</v>
      </c>
      <c r="AJ109" s="24">
        <f t="shared" si="25"/>
        <v>1.1392297529018518</v>
      </c>
      <c r="AK109" s="24">
        <f t="shared" si="25"/>
        <v>1.1403380821876681</v>
      </c>
      <c r="AL109" s="24">
        <f t="shared" si="25"/>
        <v>1.140087718195828</v>
      </c>
      <c r="AM109" s="24">
        <f t="shared" si="25"/>
        <v>1.1388963542310573</v>
      </c>
      <c r="AN109" s="24">
        <f t="shared" si="25"/>
        <v>1.1436091818432201</v>
      </c>
      <c r="AO109" s="24">
        <f>+NAC!AV82</f>
        <v>1.1424628923702809</v>
      </c>
      <c r="AQ109" s="24">
        <f t="shared" si="28"/>
        <v>-7.6578631057304669E-3</v>
      </c>
      <c r="AR109" s="24">
        <f t="shared" ref="AR109:AR123" si="31">+AD109-AM109</f>
        <v>1.8714904259428344E-2</v>
      </c>
    </row>
    <row r="110" spans="2:44" x14ac:dyDescent="0.25">
      <c r="B110" s="110">
        <f t="shared" si="27"/>
        <v>110</v>
      </c>
      <c r="D110" s="37">
        <f>+NAC!A83</f>
        <v>45078</v>
      </c>
      <c r="E110" s="19" cm="1">
        <f t="array" ref="E110">+SUMPRODUCT($E$3:$P$3/100,NAC!$C83:$N83)/D$3*100</f>
        <v>1732.1253737228162</v>
      </c>
      <c r="F110" s="19" cm="1">
        <f t="array" ref="F110">+SUMPRODUCT($E$4:$P$4/100,NAC!$C83:$N83)/D$4*100</f>
        <v>1729.8029369700605</v>
      </c>
      <c r="G110" s="19" cm="1">
        <f t="array" ref="G110">+SUMPRODUCT($E$5:$P$5/100,NAC!$C83:$N83)/D$5*100</f>
        <v>1714.1453284831971</v>
      </c>
      <c r="H110" s="19" cm="1">
        <f t="array" ref="H110">+SUMPRODUCT($E$6:$P$6/100,NAC!$C83:$N83)/D$6*100</f>
        <v>1714.0140552104465</v>
      </c>
      <c r="I110" s="19" cm="1">
        <f t="array" ref="I110">+SUMPRODUCT($E$7:$P$7/100,NAC!$C83:$N83)/D$7*100</f>
        <v>1716.5121201593195</v>
      </c>
      <c r="J110" s="19" cm="1">
        <f t="array" ref="J110">+SUMPRODUCT($E$8:$P$8/100,NAC!$C83:$N83)/D$8*100</f>
        <v>1711.6161503868991</v>
      </c>
      <c r="K110" s="19" cm="1">
        <f t="array" ref="K110">+SUMPRODUCT($E$9:$P$9/100,NAC!$C83:$N83)/D$9*100</f>
        <v>1709.9663836002037</v>
      </c>
      <c r="L110" s="19" cm="1">
        <f t="array" ref="L110">+SUMPRODUCT($E$10:$P$10/100,NAC!$C83:$N83)/D$10*100</f>
        <v>1710.3533712956364</v>
      </c>
      <c r="M110" s="19" cm="1">
        <f t="array" ref="M110">+SUMPRODUCT($E$11:$P$11/100,NAC!$C83:$N83)/D$11*100</f>
        <v>1701.4811097416864</v>
      </c>
      <c r="N110" s="19" cm="1">
        <f t="array" ref="N110">+SUMPRODUCT($E$12:$P$12/100,NAC!$C83:$N83)/D$12*100</f>
        <v>1697.4340087855776</v>
      </c>
      <c r="O110" s="19" cm="1">
        <f t="array" ref="O110">+SUMPRODUCT(_xlfn.ANCHORARRAY($E$30)/100,$E110:$N110)/$D$14*100</f>
        <v>1710.4111198396006</v>
      </c>
      <c r="Q110" s="24">
        <f t="shared" si="24"/>
        <v>5.4172501979972365E-2</v>
      </c>
      <c r="R110" s="24">
        <f t="shared" si="24"/>
        <v>5.5171646289242426E-2</v>
      </c>
      <c r="S110" s="24">
        <f t="shared" si="24"/>
        <v>5.6682106755918227E-2</v>
      </c>
      <c r="T110" s="24">
        <f t="shared" si="24"/>
        <v>5.7209806544950448E-2</v>
      </c>
      <c r="U110" s="24">
        <f t="shared" si="24"/>
        <v>5.8017201365911708E-2</v>
      </c>
      <c r="V110" s="24">
        <f t="shared" si="29"/>
        <v>5.8295700425246455E-2</v>
      </c>
      <c r="W110" s="24">
        <f t="shared" si="29"/>
        <v>5.9373657801498059E-2</v>
      </c>
      <c r="X110" s="24">
        <f t="shared" si="29"/>
        <v>6.0170240328762947E-2</v>
      </c>
      <c r="Y110" s="24">
        <f t="shared" si="29"/>
        <v>6.1249968022567547E-2</v>
      </c>
      <c r="Z110" s="24">
        <f t="shared" si="29"/>
        <v>6.2945668584483139E-2</v>
      </c>
      <c r="AA110" s="24">
        <f t="shared" si="29"/>
        <v>5.9205471585058955E-2</v>
      </c>
      <c r="AB110" s="24">
        <f>+NAC!Y83</f>
        <v>5.9508319805006149E-2</v>
      </c>
      <c r="AD110" s="24">
        <f t="shared" si="30"/>
        <v>1.1630763670793032</v>
      </c>
      <c r="AE110" s="24">
        <f t="shared" si="30"/>
        <v>1.1592650390578192</v>
      </c>
      <c r="AF110" s="24">
        <f t="shared" si="30"/>
        <v>1.15741052884625</v>
      </c>
      <c r="AG110" s="24">
        <f t="shared" si="30"/>
        <v>1.1571755589896671</v>
      </c>
      <c r="AH110" s="24">
        <f t="shared" si="30"/>
        <v>1.1560230989655431</v>
      </c>
      <c r="AI110" s="24">
        <f t="shared" si="25"/>
        <v>1.1569752320973832</v>
      </c>
      <c r="AJ110" s="24">
        <f t="shared" si="25"/>
        <v>1.1527355898242679</v>
      </c>
      <c r="AK110" s="24">
        <f t="shared" si="25"/>
        <v>1.1544542021579374</v>
      </c>
      <c r="AL110" s="24">
        <f t="shared" si="25"/>
        <v>1.1554875239488305</v>
      </c>
      <c r="AM110" s="24">
        <f t="shared" si="25"/>
        <v>1.1562012016227428</v>
      </c>
      <c r="AN110" s="24">
        <f t="shared" si="25"/>
        <v>1.1563513856551748</v>
      </c>
      <c r="AO110" s="24">
        <f>+NAC!AV83</f>
        <v>1.1558027347843294</v>
      </c>
      <c r="AQ110" s="24">
        <f t="shared" si="28"/>
        <v>-8.7731666045107737E-3</v>
      </c>
      <c r="AR110" s="24">
        <f t="shared" si="31"/>
        <v>6.875165456560417E-3</v>
      </c>
    </row>
    <row r="111" spans="2:44" x14ac:dyDescent="0.25">
      <c r="B111" s="110">
        <f t="shared" si="27"/>
        <v>111</v>
      </c>
      <c r="D111" s="37">
        <f>+NAC!A84</f>
        <v>45108</v>
      </c>
      <c r="E111" s="19" cm="1">
        <f t="array" ref="E111">+SUMPRODUCT($E$3:$P$3/100,NAC!$C84:$N84)/D$3*100</f>
        <v>1837.1968753440865</v>
      </c>
      <c r="F111" s="19" cm="1">
        <f t="array" ref="F111">+SUMPRODUCT($E$4:$P$4/100,NAC!$C84:$N84)/D$4*100</f>
        <v>1835.7336191274335</v>
      </c>
      <c r="G111" s="19" cm="1">
        <f t="array" ref="G111">+SUMPRODUCT($E$5:$P$5/100,NAC!$C84:$N84)/D$5*100</f>
        <v>1819.7494991066251</v>
      </c>
      <c r="H111" s="19" cm="1">
        <f t="array" ref="H111">+SUMPRODUCT($E$6:$P$6/100,NAC!$C84:$N84)/D$6*100</f>
        <v>1820.8929529413051</v>
      </c>
      <c r="I111" s="19" cm="1">
        <f t="array" ref="I111">+SUMPRODUCT($E$7:$P$7/100,NAC!$C84:$N84)/D$7*100</f>
        <v>1824.349473007916</v>
      </c>
      <c r="J111" s="19" cm="1">
        <f t="array" ref="J111">+SUMPRODUCT($E$8:$P$8/100,NAC!$C84:$N84)/D$8*100</f>
        <v>1819.0114177085006</v>
      </c>
      <c r="K111" s="19" cm="1">
        <f t="array" ref="K111">+SUMPRODUCT($E$9:$P$9/100,NAC!$C84:$N84)/D$9*100</f>
        <v>1818.283826976658</v>
      </c>
      <c r="L111" s="19" cm="1">
        <f t="array" ref="L111">+SUMPRODUCT($E$10:$P$10/100,NAC!$C84:$N84)/D$10*100</f>
        <v>1819.3894222643287</v>
      </c>
      <c r="M111" s="19" cm="1">
        <f t="array" ref="M111">+SUMPRODUCT($E$11:$P$11/100,NAC!$C84:$N84)/D$11*100</f>
        <v>1811.5765771402714</v>
      </c>
      <c r="N111" s="19" cm="1">
        <f t="array" ref="N111">+SUMPRODUCT($E$12:$P$12/100,NAC!$C84:$N84)/D$12*100</f>
        <v>1809.1815335675485</v>
      </c>
      <c r="O111" s="19" cm="1">
        <f t="array" ref="O111">+SUMPRODUCT(_xlfn.ANCHORARRAY($E$30)/100,$E111:$N111)/$D$14*100</f>
        <v>1818.9038271464569</v>
      </c>
      <c r="Q111" s="24">
        <f t="shared" si="24"/>
        <v>6.0660448265036804E-2</v>
      </c>
      <c r="R111" s="24">
        <f t="shared" si="24"/>
        <v>6.1238583825578452E-2</v>
      </c>
      <c r="S111" s="24">
        <f t="shared" si="24"/>
        <v>6.1607478005890171E-2</v>
      </c>
      <c r="T111" s="24">
        <f t="shared" si="24"/>
        <v>6.2355905079049201E-2</v>
      </c>
      <c r="U111" s="24">
        <f t="shared" si="24"/>
        <v>6.2823531265592036E-2</v>
      </c>
      <c r="V111" s="24">
        <f t="shared" si="29"/>
        <v>6.2744948566491043E-2</v>
      </c>
      <c r="W111" s="24">
        <f t="shared" si="29"/>
        <v>6.3344779415136943E-2</v>
      </c>
      <c r="X111" s="24">
        <f t="shared" si="29"/>
        <v>6.3750598442761985E-2</v>
      </c>
      <c r="Y111" s="24">
        <f t="shared" si="29"/>
        <v>6.4705665415997204E-2</v>
      </c>
      <c r="Z111" s="24">
        <f t="shared" si="29"/>
        <v>6.5833207184248899E-2</v>
      </c>
      <c r="AA111" s="24">
        <f t="shared" si="29"/>
        <v>6.3430777576463981E-2</v>
      </c>
      <c r="AB111" s="24">
        <f>+NAC!Y84</f>
        <v>6.3448508623157984E-2</v>
      </c>
      <c r="AD111" s="24">
        <f t="shared" si="30"/>
        <v>1.1427661757250571</v>
      </c>
      <c r="AE111" s="24">
        <f t="shared" si="30"/>
        <v>1.1391333512803423</v>
      </c>
      <c r="AF111" s="24">
        <f t="shared" si="30"/>
        <v>1.1380844045212033</v>
      </c>
      <c r="AG111" s="24">
        <f t="shared" si="30"/>
        <v>1.1372226094665212</v>
      </c>
      <c r="AH111" s="24">
        <f t="shared" si="30"/>
        <v>1.1372080014359689</v>
      </c>
      <c r="AI111" s="24">
        <f t="shared" si="25"/>
        <v>1.137095075613292</v>
      </c>
      <c r="AJ111" s="24">
        <f t="shared" si="25"/>
        <v>1.133458565426102</v>
      </c>
      <c r="AK111" s="24">
        <f t="shared" si="25"/>
        <v>1.1341545046103678</v>
      </c>
      <c r="AL111" s="24">
        <f t="shared" si="25"/>
        <v>1.1360035848701204</v>
      </c>
      <c r="AM111" s="24">
        <f t="shared" si="25"/>
        <v>1.1342759416427328</v>
      </c>
      <c r="AN111" s="24">
        <f t="shared" si="25"/>
        <v>1.1362489158365423</v>
      </c>
      <c r="AO111" s="24">
        <f>+NAC!AV84</f>
        <v>1.1344999360149153</v>
      </c>
      <c r="AQ111" s="24">
        <f t="shared" si="28"/>
        <v>-5.1727589192120949E-3</v>
      </c>
      <c r="AR111" s="24">
        <f t="shared" si="31"/>
        <v>8.4902340823242994E-3</v>
      </c>
    </row>
    <row r="112" spans="2:44" x14ac:dyDescent="0.25">
      <c r="B112" s="110">
        <f t="shared" si="27"/>
        <v>112</v>
      </c>
      <c r="D112" s="37">
        <f>+NAC!A85</f>
        <v>45139</v>
      </c>
      <c r="E112" s="19" cm="1">
        <f t="array" ref="E112">+SUMPRODUCT($E$3:$P$3/100,NAC!$C85:$N85)/D$3*100</f>
        <v>2072.9761636631224</v>
      </c>
      <c r="F112" s="19" cm="1">
        <f t="array" ref="F112">+SUMPRODUCT($E$4:$P$4/100,NAC!$C85:$N85)/D$4*100</f>
        <v>2069.2146097436507</v>
      </c>
      <c r="G112" s="19" cm="1">
        <f t="array" ref="G112">+SUMPRODUCT($E$5:$P$5/100,NAC!$C85:$N85)/D$5*100</f>
        <v>2047.3554370333047</v>
      </c>
      <c r="H112" s="19" cm="1">
        <f t="array" ref="H112">+SUMPRODUCT($E$6:$P$6/100,NAC!$C85:$N85)/D$6*100</f>
        <v>2047.1908051651635</v>
      </c>
      <c r="I112" s="19" cm="1">
        <f t="array" ref="I112">+SUMPRODUCT($E$7:$P$7/100,NAC!$C85:$N85)/D$7*100</f>
        <v>2052.0962754255452</v>
      </c>
      <c r="J112" s="19" cm="1">
        <f t="array" ref="J112">+SUMPRODUCT($E$8:$P$8/100,NAC!$C85:$N85)/D$8*100</f>
        <v>2044.7104123529061</v>
      </c>
      <c r="K112" s="19" cm="1">
        <f t="array" ref="K112">+SUMPRODUCT($E$9:$P$9/100,NAC!$C85:$N85)/D$9*100</f>
        <v>2042.4345330257597</v>
      </c>
      <c r="L112" s="19" cm="1">
        <f t="array" ref="L112">+SUMPRODUCT($E$10:$P$10/100,NAC!$C85:$N85)/D$10*100</f>
        <v>2043.1331166962689</v>
      </c>
      <c r="M112" s="19" cm="1">
        <f t="array" ref="M112">+SUMPRODUCT($E$11:$P$11/100,NAC!$C85:$N85)/D$11*100</f>
        <v>2033.5228367068296</v>
      </c>
      <c r="N112" s="19" cm="1">
        <f t="array" ref="N112">+SUMPRODUCT($E$12:$P$12/100,NAC!$C85:$N85)/D$12*100</f>
        <v>2028.9600502961869</v>
      </c>
      <c r="O112" s="19" cm="1">
        <f t="array" ref="O112">+SUMPRODUCT(_xlfn.ANCHORARRAY($E$30)/100,$E112:$N112)/$D$14*100</f>
        <v>2044.0383526483711</v>
      </c>
      <c r="Q112" s="24">
        <f t="shared" si="24"/>
        <v>0.12833643007088025</v>
      </c>
      <c r="R112" s="24">
        <f t="shared" si="24"/>
        <v>0.12718674876543146</v>
      </c>
      <c r="S112" s="24">
        <f t="shared" si="24"/>
        <v>0.12507542276473704</v>
      </c>
      <c r="T112" s="24">
        <f t="shared" si="24"/>
        <v>0.12427850404842156</v>
      </c>
      <c r="U112" s="24">
        <f t="shared" si="24"/>
        <v>0.12483726708464982</v>
      </c>
      <c r="V112" s="24">
        <f t="shared" si="29"/>
        <v>0.12407783285314933</v>
      </c>
      <c r="W112" s="24">
        <f t="shared" si="29"/>
        <v>0.12327597194867379</v>
      </c>
      <c r="X112" s="24">
        <f t="shared" si="29"/>
        <v>0.12297735256341058</v>
      </c>
      <c r="Y112" s="24">
        <f t="shared" si="29"/>
        <v>0.12251552728558646</v>
      </c>
      <c r="Z112" s="24">
        <f t="shared" si="29"/>
        <v>0.1214795268749258</v>
      </c>
      <c r="AA112" s="24">
        <f t="shared" si="29"/>
        <v>0.12377483742783202</v>
      </c>
      <c r="AB112" s="24">
        <f>+NAC!Y85</f>
        <v>0.12441637728689958</v>
      </c>
      <c r="AD112" s="24">
        <f t="shared" si="30"/>
        <v>1.2569982102252912</v>
      </c>
      <c r="AE112" s="24">
        <f t="shared" si="30"/>
        <v>1.2513887193092277</v>
      </c>
      <c r="AF112" s="24">
        <f t="shared" si="30"/>
        <v>1.2473243529885965</v>
      </c>
      <c r="AG112" s="24">
        <f t="shared" si="30"/>
        <v>1.2446126595777076</v>
      </c>
      <c r="AH112" s="24">
        <f t="shared" si="30"/>
        <v>1.2466864937800257</v>
      </c>
      <c r="AI112" s="24">
        <f t="shared" si="25"/>
        <v>1.2450882509149364</v>
      </c>
      <c r="AJ112" s="24">
        <f t="shared" si="25"/>
        <v>1.2403637545707529</v>
      </c>
      <c r="AK112" s="24">
        <f t="shared" si="25"/>
        <v>1.2404678189326681</v>
      </c>
      <c r="AL112" s="24">
        <f t="shared" si="25"/>
        <v>1.2428020533594193</v>
      </c>
      <c r="AM112" s="24">
        <f t="shared" si="25"/>
        <v>1.2388829622216737</v>
      </c>
      <c r="AN112" s="24">
        <f t="shared" si="25"/>
        <v>1.2439522147751116</v>
      </c>
      <c r="AO112" s="24">
        <f>+NAC!AV85</f>
        <v>1.2436750080888426</v>
      </c>
      <c r="AQ112" s="24">
        <f t="shared" si="28"/>
        <v>6.8569031959544446E-3</v>
      </c>
      <c r="AR112" s="24">
        <f t="shared" si="31"/>
        <v>1.8115248003617523E-2</v>
      </c>
    </row>
    <row r="113" spans="2:44" x14ac:dyDescent="0.25">
      <c r="B113" s="110">
        <f t="shared" si="27"/>
        <v>113</v>
      </c>
      <c r="D113" s="37">
        <f>+NAC!A86</f>
        <v>45170</v>
      </c>
      <c r="E113" s="19" cm="1">
        <f t="array" ref="E113">+SUMPRODUCT($E$3:$P$3/100,NAC!$C86:$N86)/D$3*100</f>
        <v>2347.8185599308995</v>
      </c>
      <c r="F113" s="19" cm="1">
        <f t="array" ref="F113">+SUMPRODUCT($E$4:$P$4/100,NAC!$C86:$N86)/D$4*100</f>
        <v>2341.6111801804673</v>
      </c>
      <c r="G113" s="19" cm="1">
        <f t="array" ref="G113">+SUMPRODUCT($E$5:$P$5/100,NAC!$C86:$N86)/D$5*100</f>
        <v>2312.6703354234269</v>
      </c>
      <c r="H113" s="19" cm="1">
        <f t="array" ref="H113">+SUMPRODUCT($E$6:$P$6/100,NAC!$C86:$N86)/D$6*100</f>
        <v>2311.9681550035925</v>
      </c>
      <c r="I113" s="19" cm="1">
        <f t="array" ref="I113">+SUMPRODUCT($E$7:$P$7/100,NAC!$C86:$N86)/D$7*100</f>
        <v>2315.8588014258644</v>
      </c>
      <c r="J113" s="19" cm="1">
        <f t="array" ref="J113">+SUMPRODUCT($E$8:$P$8/100,NAC!$C86:$N86)/D$8*100</f>
        <v>2306.8647935292802</v>
      </c>
      <c r="K113" s="19" cm="1">
        <f t="array" ref="K113">+SUMPRODUCT($E$9:$P$9/100,NAC!$C86:$N86)/D$9*100</f>
        <v>2302.0269591116607</v>
      </c>
      <c r="L113" s="19" cm="1">
        <f t="array" ref="L113">+SUMPRODUCT($E$10:$P$10/100,NAC!$C86:$N86)/D$10*100</f>
        <v>2301.7640190824441</v>
      </c>
      <c r="M113" s="19" cm="1">
        <f t="array" ref="M113">+SUMPRODUCT($E$11:$P$11/100,NAC!$C86:$N86)/D$11*100</f>
        <v>2288.2639972810525</v>
      </c>
      <c r="N113" s="19" cm="1">
        <f t="array" ref="N113">+SUMPRODUCT($E$12:$P$12/100,NAC!$C86:$N86)/D$12*100</f>
        <v>2281.7940031859243</v>
      </c>
      <c r="O113" s="19" cm="1">
        <f t="array" ref="O113">+SUMPRODUCT(_xlfn.ANCHORARRAY($E$30)/100,$E113:$N113)/$D$14*100</f>
        <v>2304.7298661941272</v>
      </c>
      <c r="Q113" s="24">
        <f t="shared" si="24"/>
        <v>0.13258348122156294</v>
      </c>
      <c r="R113" s="24">
        <f t="shared" si="24"/>
        <v>0.13164249331806288</v>
      </c>
      <c r="S113" s="24">
        <f t="shared" si="24"/>
        <v>0.12958907554155497</v>
      </c>
      <c r="T113" s="24">
        <f t="shared" si="24"/>
        <v>0.12933691826398541</v>
      </c>
      <c r="U113" s="24">
        <f t="shared" si="24"/>
        <v>0.12853321218841085</v>
      </c>
      <c r="V113" s="24">
        <f t="shared" si="29"/>
        <v>0.12821100709058619</v>
      </c>
      <c r="W113" s="24">
        <f t="shared" si="29"/>
        <v>0.12709950888919241</v>
      </c>
      <c r="X113" s="24">
        <f t="shared" si="29"/>
        <v>0.12658543893820262</v>
      </c>
      <c r="Y113" s="24">
        <f t="shared" si="29"/>
        <v>0.12527086294578393</v>
      </c>
      <c r="Z113" s="24">
        <f t="shared" si="29"/>
        <v>0.12461258310770029</v>
      </c>
      <c r="AA113" s="24">
        <f t="shared" si="29"/>
        <v>0.12753748637249851</v>
      </c>
      <c r="AB113" s="24">
        <f>+NAC!Y86</f>
        <v>0.12749750132466953</v>
      </c>
      <c r="AD113" s="24">
        <f t="shared" si="30"/>
        <v>1.399010067865222</v>
      </c>
      <c r="AE113" s="24">
        <f t="shared" si="30"/>
        <v>1.3918490635835208</v>
      </c>
      <c r="AF113" s="24">
        <f t="shared" si="30"/>
        <v>1.3862454414015173</v>
      </c>
      <c r="AG113" s="24">
        <f t="shared" si="30"/>
        <v>1.3826855695582467</v>
      </c>
      <c r="AH113" s="24">
        <f t="shared" si="30"/>
        <v>1.3852755236946979</v>
      </c>
      <c r="AI113" s="24">
        <f t="shared" si="25"/>
        <v>1.3833453418755761</v>
      </c>
      <c r="AJ113" s="24">
        <f t="shared" si="25"/>
        <v>1.3776680791619649</v>
      </c>
      <c r="AK113" s="24">
        <f t="shared" si="25"/>
        <v>1.3774857773528426</v>
      </c>
      <c r="AL113" s="24">
        <f t="shared" si="25"/>
        <v>1.3798050031050106</v>
      </c>
      <c r="AM113" s="24">
        <f t="shared" si="25"/>
        <v>1.375638244533639</v>
      </c>
      <c r="AN113" s="24">
        <f t="shared" si="25"/>
        <v>1.3819449753238828</v>
      </c>
      <c r="AO113" s="24">
        <f>+NAC!AV86</f>
        <v>1.3828244500508422</v>
      </c>
      <c r="AQ113" s="24">
        <f t="shared" si="28"/>
        <v>7.9708981138626456E-3</v>
      </c>
      <c r="AR113" s="24">
        <f t="shared" si="31"/>
        <v>2.3371823331582942E-2</v>
      </c>
    </row>
    <row r="114" spans="2:44" x14ac:dyDescent="0.25">
      <c r="B114" s="110">
        <f t="shared" si="27"/>
        <v>114</v>
      </c>
      <c r="D114" s="37">
        <f>+NAC!A87</f>
        <v>45200</v>
      </c>
      <c r="E114" s="19" cm="1">
        <f t="array" ref="E114">+SUMPRODUCT($E$3:$P$3/100,NAC!$C87:$N87)/D$3*100</f>
        <v>2544.6385619158846</v>
      </c>
      <c r="F114" s="19" cm="1">
        <f t="array" ref="F114">+SUMPRODUCT($E$4:$P$4/100,NAC!$C87:$N87)/D$4*100</f>
        <v>2537.7146359255257</v>
      </c>
      <c r="G114" s="19" cm="1">
        <f t="array" ref="G114">+SUMPRODUCT($E$5:$P$5/100,NAC!$C87:$N87)/D$5*100</f>
        <v>2505.9937755840356</v>
      </c>
      <c r="H114" s="19" cm="1">
        <f t="array" ref="H114">+SUMPRODUCT($E$6:$P$6/100,NAC!$C87:$N87)/D$6*100</f>
        <v>2506.1022567901437</v>
      </c>
      <c r="I114" s="19" cm="1">
        <f t="array" ref="I114">+SUMPRODUCT($E$7:$P$7/100,NAC!$C87:$N87)/D$7*100</f>
        <v>2508.4193695765139</v>
      </c>
      <c r="J114" s="19" cm="1">
        <f t="array" ref="J114">+SUMPRODUCT($E$8:$P$8/100,NAC!$C87:$N87)/D$8*100</f>
        <v>2499.3902326059401</v>
      </c>
      <c r="K114" s="19" cm="1">
        <f t="array" ref="K114">+SUMPRODUCT($E$9:$P$9/100,NAC!$C87:$N87)/D$9*100</f>
        <v>2493.0218509154952</v>
      </c>
      <c r="L114" s="19" cm="1">
        <f t="array" ref="L114">+SUMPRODUCT($E$10:$P$10/100,NAC!$C87:$N87)/D$10*100</f>
        <v>2493.2203975722064</v>
      </c>
      <c r="M114" s="19" cm="1">
        <f t="array" ref="M114">+SUMPRODUCT($E$11:$P$11/100,NAC!$C87:$N87)/D$11*100</f>
        <v>2477.7352528323663</v>
      </c>
      <c r="N114" s="19" cm="1">
        <f t="array" ref="N114">+SUMPRODUCT($E$12:$P$12/100,NAC!$C87:$N87)/D$12*100</f>
        <v>2472.189133248562</v>
      </c>
      <c r="O114" s="19" cm="1">
        <f t="array" ref="O114">+SUMPRODUCT(_xlfn.ANCHORARRAY($E$30)/100,$E114:$N114)/$D$14*100</f>
        <v>2496.818313031064</v>
      </c>
      <c r="Q114" s="24">
        <f t="shared" si="24"/>
        <v>8.3831010344673995E-2</v>
      </c>
      <c r="R114" s="24">
        <f t="shared" si="24"/>
        <v>8.3747232420518625E-2</v>
      </c>
      <c r="S114" s="24">
        <f t="shared" si="24"/>
        <v>8.3593168122344297E-2</v>
      </c>
      <c r="T114" s="24">
        <f t="shared" si="24"/>
        <v>8.3969193678729237E-2</v>
      </c>
      <c r="U114" s="24">
        <f t="shared" si="24"/>
        <v>8.3148665208816253E-2</v>
      </c>
      <c r="V114" s="24">
        <f t="shared" si="29"/>
        <v>8.3457617289357744E-2</v>
      </c>
      <c r="W114" s="24">
        <f t="shared" si="29"/>
        <v>8.2968138599705421E-2</v>
      </c>
      <c r="X114" s="24">
        <f t="shared" si="29"/>
        <v>8.3178109007926437E-2</v>
      </c>
      <c r="Y114" s="24">
        <f t="shared" si="29"/>
        <v>8.2801309541401746E-2</v>
      </c>
      <c r="Z114" s="24">
        <f t="shared" si="29"/>
        <v>8.3440980998635839E-2</v>
      </c>
      <c r="AA114" s="24">
        <f t="shared" si="29"/>
        <v>8.3345319403587359E-2</v>
      </c>
      <c r="AB114" s="24">
        <f>+NAC!Y87</f>
        <v>8.3017393804100115E-2</v>
      </c>
      <c r="AD114" s="24">
        <f t="shared" si="30"/>
        <v>1.4452103267384495</v>
      </c>
      <c r="AE114" s="24">
        <f t="shared" si="30"/>
        <v>1.4376682157036913</v>
      </c>
      <c r="AF114" s="24">
        <f t="shared" si="30"/>
        <v>1.4310862633826011</v>
      </c>
      <c r="AG114" s="24">
        <f t="shared" si="30"/>
        <v>1.4295976830930193</v>
      </c>
      <c r="AH114" s="24">
        <f t="shared" si="30"/>
        <v>1.4288591554184822</v>
      </c>
      <c r="AI114" s="24">
        <f t="shared" si="25"/>
        <v>1.427777348976945</v>
      </c>
      <c r="AJ114" s="24">
        <f t="shared" si="25"/>
        <v>1.4217685479693416</v>
      </c>
      <c r="AK114" s="24">
        <f t="shared" si="25"/>
        <v>1.4220265121165925</v>
      </c>
      <c r="AL114" s="24">
        <f t="shared" si="25"/>
        <v>1.4229101791522254</v>
      </c>
      <c r="AM114" s="24">
        <f t="shared" si="25"/>
        <v>1.4213781928783482</v>
      </c>
      <c r="AN114" s="24">
        <f t="shared" si="25"/>
        <v>1.4267590312169589</v>
      </c>
      <c r="AO114" s="24">
        <f>+NAC!AV87</f>
        <v>1.4266146012563361</v>
      </c>
      <c r="AQ114" s="24">
        <f t="shared" si="28"/>
        <v>3.9002934603815653E-4</v>
      </c>
      <c r="AR114" s="24">
        <f t="shared" si="31"/>
        <v>2.3832133860101301E-2</v>
      </c>
    </row>
    <row r="115" spans="2:44" x14ac:dyDescent="0.25">
      <c r="B115" s="110">
        <f t="shared" si="27"/>
        <v>115</v>
      </c>
      <c r="D115" s="37">
        <f>+NAC!A88</f>
        <v>45231</v>
      </c>
      <c r="E115" s="19" cm="1">
        <f t="array" ref="E115">+SUMPRODUCT($E$3:$P$3/100,NAC!$C88:$N88)/D$3*100</f>
        <v>2882.4876358685815</v>
      </c>
      <c r="F115" s="19" cm="1">
        <f t="array" ref="F115">+SUMPRODUCT($E$4:$P$4/100,NAC!$C88:$N88)/D$4*100</f>
        <v>2872.438751704688</v>
      </c>
      <c r="G115" s="19" cm="1">
        <f t="array" ref="G115">+SUMPRODUCT($E$5:$P$5/100,NAC!$C88:$N88)/D$5*100</f>
        <v>2831.2443612007955</v>
      </c>
      <c r="H115" s="19" cm="1">
        <f t="array" ref="H115">+SUMPRODUCT($E$6:$P$6/100,NAC!$C88:$N88)/D$6*100</f>
        <v>2829.6143625332606</v>
      </c>
      <c r="I115" s="19" cm="1">
        <f t="array" ref="I115">+SUMPRODUCT($E$7:$P$7/100,NAC!$C88:$N88)/D$7*100</f>
        <v>2833.5615422981487</v>
      </c>
      <c r="J115" s="19" cm="1">
        <f t="array" ref="J115">+SUMPRODUCT($E$8:$P$8/100,NAC!$C88:$N88)/D$8*100</f>
        <v>2820.8920785310843</v>
      </c>
      <c r="K115" s="19" cm="1">
        <f t="array" ref="K115">+SUMPRODUCT($E$9:$P$9/100,NAC!$C88:$N88)/D$9*100</f>
        <v>2811.5342312630883</v>
      </c>
      <c r="L115" s="19" cm="1">
        <f t="array" ref="L115">+SUMPRODUCT($E$10:$P$10/100,NAC!$C88:$N88)/D$10*100</f>
        <v>2810.1411900590565</v>
      </c>
      <c r="M115" s="19" cm="1">
        <f t="array" ref="M115">+SUMPRODUCT($E$11:$P$11/100,NAC!$C88:$N88)/D$11*100</f>
        <v>2791.0448435428043</v>
      </c>
      <c r="N115" s="19" cm="1">
        <f t="array" ref="N115">+SUMPRODUCT($E$12:$P$12/100,NAC!$C88:$N88)/D$12*100</f>
        <v>2781.1669019013452</v>
      </c>
      <c r="O115" s="19" cm="1">
        <f t="array" ref="O115">+SUMPRODUCT(_xlfn.ANCHORARRAY($E$30)/100,$E115:$N115)/$D$14*100</f>
        <v>2816.5565063997215</v>
      </c>
      <c r="Q115" s="24">
        <f t="shared" si="24"/>
        <v>0.13276898299392537</v>
      </c>
      <c r="R115" s="24">
        <f t="shared" si="24"/>
        <v>0.13189982476382167</v>
      </c>
      <c r="S115" s="24">
        <f t="shared" si="24"/>
        <v>0.12978906363841958</v>
      </c>
      <c r="T115" s="24">
        <f t="shared" si="24"/>
        <v>0.12908974678370733</v>
      </c>
      <c r="U115" s="24">
        <f t="shared" si="24"/>
        <v>0.12962034046823967</v>
      </c>
      <c r="V115" s="24">
        <f t="shared" si="29"/>
        <v>0.12863211263730379</v>
      </c>
      <c r="W115" s="24">
        <f t="shared" si="29"/>
        <v>0.12776156784611725</v>
      </c>
      <c r="X115" s="24">
        <f t="shared" si="29"/>
        <v>0.12711302731016261</v>
      </c>
      <c r="Y115" s="24">
        <f t="shared" si="29"/>
        <v>0.12644998708085753</v>
      </c>
      <c r="Z115" s="24">
        <f t="shared" si="29"/>
        <v>0.12498144437952985</v>
      </c>
      <c r="AA115" s="24">
        <f t="shared" si="29"/>
        <v>0.12805825385848957</v>
      </c>
      <c r="AB115" s="24">
        <f>+NAC!Y88</f>
        <v>0.1281069017691574</v>
      </c>
      <c r="AD115" s="24">
        <f t="shared" si="30"/>
        <v>1.6469598690510394</v>
      </c>
      <c r="AE115" s="24">
        <f t="shared" si="30"/>
        <v>1.6359268930099438</v>
      </c>
      <c r="AF115" s="24">
        <f t="shared" si="30"/>
        <v>1.6207392319323111</v>
      </c>
      <c r="AG115" s="24">
        <f t="shared" si="30"/>
        <v>1.6166798496310384</v>
      </c>
      <c r="AH115" s="24">
        <f t="shared" si="30"/>
        <v>1.6173402374301666</v>
      </c>
      <c r="AI115" s="24">
        <f t="shared" si="25"/>
        <v>1.6134199731969363</v>
      </c>
      <c r="AJ115" s="24">
        <f t="shared" si="25"/>
        <v>1.603351008978851</v>
      </c>
      <c r="AK115" s="24">
        <f t="shared" si="25"/>
        <v>1.6013637855809537</v>
      </c>
      <c r="AL115" s="24">
        <f t="shared" si="25"/>
        <v>1.5995845618409779</v>
      </c>
      <c r="AM115" s="24">
        <f t="shared" si="25"/>
        <v>1.5924751444287648</v>
      </c>
      <c r="AN115" s="24">
        <f t="shared" si="25"/>
        <v>1.6097311834335777</v>
      </c>
      <c r="AO115" s="24">
        <f>+NAC!AV88</f>
        <v>1.6092081683813459</v>
      </c>
      <c r="AQ115" s="24">
        <f t="shared" si="28"/>
        <v>7.7875386143955172E-3</v>
      </c>
      <c r="AR115" s="24">
        <f t="shared" si="31"/>
        <v>5.4484724622274605E-2</v>
      </c>
    </row>
    <row r="116" spans="2:44" x14ac:dyDescent="0.25">
      <c r="B116" s="110">
        <f t="shared" si="27"/>
        <v>116</v>
      </c>
      <c r="D116" s="37">
        <f>+NAC!A89</f>
        <v>45261</v>
      </c>
      <c r="E116" s="19" cm="1">
        <f t="array" ref="E116">+SUMPRODUCT($E$3:$P$3/100,NAC!$C89:$N89)/D$3*100</f>
        <v>3627.5215225668248</v>
      </c>
      <c r="F116" s="19" cm="1">
        <f t="array" ref="F116">+SUMPRODUCT($E$4:$P$4/100,NAC!$C89:$N89)/D$4*100</f>
        <v>3612.2146023122391</v>
      </c>
      <c r="G116" s="19" cm="1">
        <f t="array" ref="G116">+SUMPRODUCT($E$5:$P$5/100,NAC!$C89:$N89)/D$5*100</f>
        <v>3552.7904006097338</v>
      </c>
      <c r="H116" s="19" cm="1">
        <f t="array" ref="H116">+SUMPRODUCT($E$6:$P$6/100,NAC!$C89:$N89)/D$6*100</f>
        <v>3552.6862687379034</v>
      </c>
      <c r="I116" s="19" cm="1">
        <f t="array" ref="I116">+SUMPRODUCT($E$7:$P$7/100,NAC!$C89:$N89)/D$7*100</f>
        <v>3558.9207507070187</v>
      </c>
      <c r="J116" s="19" cm="1">
        <f t="array" ref="J116">+SUMPRODUCT($E$8:$P$8/100,NAC!$C89:$N89)/D$8*100</f>
        <v>3536.9641391221544</v>
      </c>
      <c r="K116" s="19" cm="1">
        <f t="array" ref="K116">+SUMPRODUCT($E$9:$P$9/100,NAC!$C89:$N89)/D$9*100</f>
        <v>3529.8101807933485</v>
      </c>
      <c r="L116" s="19" cm="1">
        <f t="array" ref="L116">+SUMPRODUCT($E$10:$P$10/100,NAC!$C89:$N89)/D$10*100</f>
        <v>3526.2349977310819</v>
      </c>
      <c r="M116" s="19" cm="1">
        <f t="array" ref="M116">+SUMPRODUCT($E$11:$P$11/100,NAC!$C89:$N89)/D$11*100</f>
        <v>3497.7751070336303</v>
      </c>
      <c r="N116" s="19" cm="1">
        <f t="array" ref="N116">+SUMPRODUCT($E$12:$P$12/100,NAC!$C89:$N89)/D$12*100</f>
        <v>3486.1673727953203</v>
      </c>
      <c r="O116" s="19" cm="1">
        <f t="array" ref="O116">+SUMPRODUCT(_xlfn.ANCHORARRAY($E$30)/100,$E116:$N116)/$D$14*100</f>
        <v>3534.4418916645873</v>
      </c>
      <c r="Q116" s="24">
        <f t="shared" si="24"/>
        <v>0.25846906589548713</v>
      </c>
      <c r="R116" s="24">
        <f t="shared" si="24"/>
        <v>0.2575427762101179</v>
      </c>
      <c r="S116" s="24">
        <f t="shared" si="24"/>
        <v>0.25485120581499854</v>
      </c>
      <c r="T116" s="24">
        <f t="shared" si="24"/>
        <v>0.2555372618187095</v>
      </c>
      <c r="U116" s="24">
        <f t="shared" si="24"/>
        <v>0.25598851395356337</v>
      </c>
      <c r="V116" s="24">
        <f t="shared" si="29"/>
        <v>0.2538459610138466</v>
      </c>
      <c r="W116" s="24">
        <f t="shared" si="29"/>
        <v>0.25547473032457901</v>
      </c>
      <c r="X116" s="24">
        <f t="shared" si="29"/>
        <v>0.25482485015529632</v>
      </c>
      <c r="Y116" s="24">
        <f t="shared" si="29"/>
        <v>0.25321351074880627</v>
      </c>
      <c r="Z116" s="24">
        <f t="shared" si="29"/>
        <v>0.25349088917029805</v>
      </c>
      <c r="AA116" s="24">
        <f t="shared" si="29"/>
        <v>0.25488051939796041</v>
      </c>
      <c r="AB116" s="24">
        <f>+NAC!Y89</f>
        <v>0.25465674984236841</v>
      </c>
      <c r="AD116" s="24">
        <f t="shared" si="30"/>
        <v>2.1737825377936884</v>
      </c>
      <c r="AE116" s="24">
        <f t="shared" si="30"/>
        <v>2.1578265056563906</v>
      </c>
      <c r="AF116" s="24">
        <f t="shared" si="30"/>
        <v>2.131599716573505</v>
      </c>
      <c r="AG116" s="24">
        <f t="shared" si="30"/>
        <v>2.1262447237928015</v>
      </c>
      <c r="AH116" s="24">
        <f t="shared" si="30"/>
        <v>2.1284384122094635</v>
      </c>
      <c r="AI116" s="24">
        <f t="shared" si="25"/>
        <v>2.1183884799625585</v>
      </c>
      <c r="AJ116" s="24">
        <f t="shared" si="25"/>
        <v>2.108732971266944</v>
      </c>
      <c r="AK116" s="24">
        <f t="shared" si="25"/>
        <v>2.1034616320953492</v>
      </c>
      <c r="AL116" s="24">
        <f t="shared" si="25"/>
        <v>2.095974517227476</v>
      </c>
      <c r="AM116" s="24">
        <f t="shared" si="25"/>
        <v>2.0858901065159077</v>
      </c>
      <c r="AN116" s="24">
        <f t="shared" si="25"/>
        <v>2.1147600035798946</v>
      </c>
      <c r="AO116" s="24">
        <f>+NAC!AV89</f>
        <v>2.114076437471768</v>
      </c>
      <c r="AQ116" s="24">
        <f t="shared" si="28"/>
        <v>4.9781767251890763E-3</v>
      </c>
      <c r="AR116" s="24">
        <f t="shared" si="31"/>
        <v>8.789243127778068E-2</v>
      </c>
    </row>
    <row r="117" spans="2:44" x14ac:dyDescent="0.25">
      <c r="B117" s="110">
        <f t="shared" si="27"/>
        <v>117</v>
      </c>
      <c r="D117" s="37">
        <f>+NAC!A90</f>
        <v>45292</v>
      </c>
      <c r="E117" s="19" cm="1">
        <f t="array" ref="E117">+SUMPRODUCT($E$3:$P$3/100,NAC!$C90:$N90)/D$3*100</f>
        <v>4364.2649026847275</v>
      </c>
      <c r="F117" s="19" cm="1">
        <f t="array" ref="F117">+SUMPRODUCT($E$4:$P$4/100,NAC!$C90:$N90)/D$4*100</f>
        <v>4345.0009314672898</v>
      </c>
      <c r="G117" s="19" cm="1">
        <f t="array" ref="G117">+SUMPRODUCT($E$5:$P$5/100,NAC!$C90:$N90)/D$5*100</f>
        <v>4276.2811003488314</v>
      </c>
      <c r="H117" s="19" cm="1">
        <f t="array" ref="H117">+SUMPRODUCT($E$6:$P$6/100,NAC!$C90:$N90)/D$6*100</f>
        <v>4283.4209699656112</v>
      </c>
      <c r="I117" s="19" cm="1">
        <f t="array" ref="I117">+SUMPRODUCT($E$7:$P$7/100,NAC!$C90:$N90)/D$7*100</f>
        <v>4289.5610802233214</v>
      </c>
      <c r="J117" s="19" cm="1">
        <f t="array" ref="J117">+SUMPRODUCT($E$8:$P$8/100,NAC!$C90:$N90)/D$8*100</f>
        <v>4259.6713360178774</v>
      </c>
      <c r="K117" s="19" cm="1">
        <f t="array" ref="K117">+SUMPRODUCT($E$9:$P$9/100,NAC!$C90:$N90)/D$9*100</f>
        <v>4261.2387798599957</v>
      </c>
      <c r="L117" s="19" cm="1">
        <f t="array" ref="L117">+SUMPRODUCT($E$10:$P$10/100,NAC!$C90:$N90)/D$10*100</f>
        <v>4255.7483731906541</v>
      </c>
      <c r="M117" s="19" cm="1">
        <f t="array" ref="M117">+SUMPRODUCT($E$11:$P$11/100,NAC!$C90:$N90)/D$11*100</f>
        <v>4221.8677944106194</v>
      </c>
      <c r="N117" s="19" cm="1">
        <f t="array" ref="N117">+SUMPRODUCT($E$12:$P$12/100,NAC!$C90:$N90)/D$12*100</f>
        <v>4218.9559713750223</v>
      </c>
      <c r="O117" s="19" cm="1">
        <f t="array" ref="O117">+SUMPRODUCT(_xlfn.ANCHORARRAY($E$30)/100,$E117:$N117)/$D$14*100</f>
        <v>4263.6962119771342</v>
      </c>
      <c r="Q117" s="24">
        <f t="shared" si="24"/>
        <v>0.20309827950974779</v>
      </c>
      <c r="R117" s="24">
        <f t="shared" si="24"/>
        <v>0.20286345354065682</v>
      </c>
      <c r="S117" s="24">
        <f t="shared" si="24"/>
        <v>0.20364013019595295</v>
      </c>
      <c r="T117" s="24">
        <f t="shared" si="24"/>
        <v>0.20568511992118643</v>
      </c>
      <c r="U117" s="24">
        <f t="shared" si="24"/>
        <v>0.20529828582756537</v>
      </c>
      <c r="V117" s="24">
        <f t="shared" si="29"/>
        <v>0.20432980614700069</v>
      </c>
      <c r="W117" s="24">
        <f t="shared" si="29"/>
        <v>0.207214711727715</v>
      </c>
      <c r="X117" s="24">
        <f t="shared" si="29"/>
        <v>0.20688166725387558</v>
      </c>
      <c r="Y117" s="24">
        <f t="shared" si="29"/>
        <v>0.20701522116757043</v>
      </c>
      <c r="Z117" s="24">
        <f t="shared" si="29"/>
        <v>0.21019891480199604</v>
      </c>
      <c r="AA117" s="24">
        <f t="shared" si="29"/>
        <v>0.20632799821447789</v>
      </c>
      <c r="AB117" s="24">
        <f>+NAC!Y90</f>
        <v>0.20614225288961063</v>
      </c>
      <c r="AD117" s="24">
        <f t="shared" si="30"/>
        <v>2.597656293281585</v>
      </c>
      <c r="AE117" s="24">
        <f t="shared" si="30"/>
        <v>2.5809840019973591</v>
      </c>
      <c r="AF117" s="24">
        <f t="shared" si="30"/>
        <v>2.5535907509490299</v>
      </c>
      <c r="AG117" s="24">
        <f t="shared" si="30"/>
        <v>2.5541585589719582</v>
      </c>
      <c r="AH117" s="24">
        <f t="shared" si="30"/>
        <v>2.5560865943137165</v>
      </c>
      <c r="AI117" s="24">
        <f t="shared" si="25"/>
        <v>2.5431601103075234</v>
      </c>
      <c r="AJ117" s="24">
        <f t="shared" si="25"/>
        <v>2.5404031793015229</v>
      </c>
      <c r="AK117" s="24">
        <f t="shared" si="25"/>
        <v>2.5347702569938053</v>
      </c>
      <c r="AL117" s="24">
        <f t="shared" si="25"/>
        <v>2.5262612825758795</v>
      </c>
      <c r="AM117" s="24">
        <f t="shared" si="25"/>
        <v>2.5238944684184799</v>
      </c>
      <c r="AN117" s="24">
        <f t="shared" si="25"/>
        <v>2.5443290568868311</v>
      </c>
      <c r="AO117" s="24">
        <f>+NAC!AV90</f>
        <v>2.542482786482557</v>
      </c>
      <c r="AQ117" s="24">
        <f t="shared" si="28"/>
        <v>-7.1006352922482474E-3</v>
      </c>
      <c r="AR117" s="24">
        <f t="shared" si="31"/>
        <v>7.3761824863105119E-2</v>
      </c>
    </row>
    <row r="118" spans="2:44" x14ac:dyDescent="0.25">
      <c r="B118" s="110">
        <f t="shared" si="27"/>
        <v>118</v>
      </c>
      <c r="D118" s="37">
        <f>+NAC!A91</f>
        <v>45323</v>
      </c>
      <c r="E118" s="19" cm="1">
        <f t="array" ref="E118">+SUMPRODUCT($E$3:$P$3/100,NAC!$C91:$N91)/D$3*100</f>
        <v>4923.5477076203133</v>
      </c>
      <c r="F118" s="19" cm="1">
        <f t="array" ref="F118">+SUMPRODUCT($E$4:$P$4/100,NAC!$C91:$N91)/D$4*100</f>
        <v>4905.3963103481483</v>
      </c>
      <c r="G118" s="19" cm="1">
        <f t="array" ref="G118">+SUMPRODUCT($E$5:$P$5/100,NAC!$C91:$N91)/D$5*100</f>
        <v>4839.776718289052</v>
      </c>
      <c r="H118" s="19" cm="1">
        <f t="array" ref="H118">+SUMPRODUCT($E$6:$P$6/100,NAC!$C91:$N91)/D$6*100</f>
        <v>4850.8550512613456</v>
      </c>
      <c r="I118" s="19" cm="1">
        <f t="array" ref="I118">+SUMPRODUCT($E$7:$P$7/100,NAC!$C91:$N91)/D$7*100</f>
        <v>4857.1229791717651</v>
      </c>
      <c r="J118" s="19" cm="1">
        <f t="array" ref="J118">+SUMPRODUCT($E$8:$P$8/100,NAC!$C91:$N91)/D$8*100</f>
        <v>4821.6104496451408</v>
      </c>
      <c r="K118" s="19" cm="1">
        <f t="array" ref="K118">+SUMPRODUCT($E$9:$P$9/100,NAC!$C91:$N91)/D$9*100</f>
        <v>4833.7647793252136</v>
      </c>
      <c r="L118" s="19" cm="1">
        <f t="array" ref="L118">+SUMPRODUCT($E$10:$P$10/100,NAC!$C91:$N91)/D$10*100</f>
        <v>4825.2488808458638</v>
      </c>
      <c r="M118" s="19" cm="1">
        <f t="array" ref="M118">+SUMPRODUCT($E$11:$P$11/100,NAC!$C91:$N91)/D$11*100</f>
        <v>4788.0437732738346</v>
      </c>
      <c r="N118" s="19" cm="1">
        <f t="array" ref="N118">+SUMPRODUCT($E$12:$P$12/100,NAC!$C91:$N91)/D$12*100</f>
        <v>4784.6007253360121</v>
      </c>
      <c r="O118" s="19" cm="1">
        <f t="array" ref="O118">+SUMPRODUCT(_xlfn.ANCHORARRAY($E$30)/100,$E118:$N118)/$D$14*100</f>
        <v>4829.6706909484365</v>
      </c>
      <c r="Q118" s="24">
        <f t="shared" si="24"/>
        <v>0.12815051730511051</v>
      </c>
      <c r="R118" s="24">
        <f t="shared" si="24"/>
        <v>0.12897474309438528</v>
      </c>
      <c r="S118" s="24">
        <f t="shared" si="24"/>
        <v>0.13177235189105185</v>
      </c>
      <c r="T118" s="24">
        <f t="shared" si="24"/>
        <v>0.1324721724235034</v>
      </c>
      <c r="U118" s="24">
        <f t="shared" si="24"/>
        <v>0.13231234812464665</v>
      </c>
      <c r="V118" s="24">
        <f t="shared" si="29"/>
        <v>0.13192076789487417</v>
      </c>
      <c r="W118" s="24">
        <f t="shared" si="29"/>
        <v>0.1343567044802001</v>
      </c>
      <c r="X118" s="24">
        <f t="shared" si="29"/>
        <v>0.13381912127202189</v>
      </c>
      <c r="Y118" s="24">
        <f t="shared" si="29"/>
        <v>0.13410556806463303</v>
      </c>
      <c r="Z118" s="24">
        <f t="shared" si="29"/>
        <v>0.13407221070776854</v>
      </c>
      <c r="AA118" s="24">
        <f t="shared" si="29"/>
        <v>0.13274268400769862</v>
      </c>
      <c r="AB118" s="24">
        <f>+NAC!Y91</f>
        <v>0.13240676053524769</v>
      </c>
      <c r="AD118" s="24">
        <f t="shared" si="30"/>
        <v>2.7847677163725919</v>
      </c>
      <c r="AE118" s="24">
        <f t="shared" si="30"/>
        <v>2.7757434988052521</v>
      </c>
      <c r="AF118" s="24">
        <f t="shared" si="30"/>
        <v>2.7618512218538749</v>
      </c>
      <c r="AG118" s="24">
        <f t="shared" si="30"/>
        <v>2.768510767714826</v>
      </c>
      <c r="AH118" s="24">
        <f t="shared" si="30"/>
        <v>2.7703269774011376</v>
      </c>
      <c r="AI118" s="24">
        <f t="shared" si="25"/>
        <v>2.7578150657916414</v>
      </c>
      <c r="AJ118" s="24">
        <f t="shared" si="25"/>
        <v>2.7672267786727618</v>
      </c>
      <c r="AK118" s="24">
        <f t="shared" si="25"/>
        <v>2.7628079537709587</v>
      </c>
      <c r="AL118" s="24">
        <f t="shared" si="25"/>
        <v>2.7572748816305177</v>
      </c>
      <c r="AM118" s="24">
        <f t="shared" si="25"/>
        <v>2.7618711694862284</v>
      </c>
      <c r="AN118" s="24">
        <f t="shared" si="25"/>
        <v>2.7649593188810053</v>
      </c>
      <c r="AO118" s="24">
        <f>+NAC!AV91</f>
        <v>2.7621843487350324</v>
      </c>
      <c r="AQ118" s="24">
        <f t="shared" si="28"/>
        <v>-5.9216934026580237E-3</v>
      </c>
      <c r="AR118" s="24">
        <f t="shared" si="31"/>
        <v>2.2896546886363556E-2</v>
      </c>
    </row>
    <row r="119" spans="2:44" x14ac:dyDescent="0.25">
      <c r="B119" s="110">
        <f t="shared" si="27"/>
        <v>119</v>
      </c>
      <c r="D119" s="37">
        <f>+NAC!A92</f>
        <v>45352</v>
      </c>
      <c r="E119" s="19" cm="1">
        <f t="array" ref="E119">+SUMPRODUCT($E$3:$P$3/100,NAC!$C92:$N92)/D$3*100</f>
        <v>5457.0526585501757</v>
      </c>
      <c r="F119" s="19" cm="1">
        <f t="array" ref="F119">+SUMPRODUCT($E$4:$P$4/100,NAC!$C92:$N92)/D$4*100</f>
        <v>5441.3186705863172</v>
      </c>
      <c r="G119" s="19" cm="1">
        <f t="array" ref="G119">+SUMPRODUCT($E$5:$P$5/100,NAC!$C92:$N92)/D$5*100</f>
        <v>5376.989675652303</v>
      </c>
      <c r="H119" s="19" cm="1">
        <f t="array" ref="H119">+SUMPRODUCT($E$6:$P$6/100,NAC!$C92:$N92)/D$6*100</f>
        <v>5385.926221278778</v>
      </c>
      <c r="I119" s="19" cm="1">
        <f t="array" ref="I119">+SUMPRODUCT($E$7:$P$7/100,NAC!$C92:$N92)/D$7*100</f>
        <v>5394.1420116666386</v>
      </c>
      <c r="J119" s="19" cm="1">
        <f t="array" ref="J119">+SUMPRODUCT($E$8:$P$8/100,NAC!$C92:$N92)/D$8*100</f>
        <v>5361.5409004945031</v>
      </c>
      <c r="K119" s="19" cm="1">
        <f t="array" ref="K119">+SUMPRODUCT($E$9:$P$9/100,NAC!$C92:$N92)/D$9*100</f>
        <v>5373.4346683884723</v>
      </c>
      <c r="L119" s="19" cm="1">
        <f t="array" ref="L119">+SUMPRODUCT($E$10:$P$10/100,NAC!$C92:$N92)/D$10*100</f>
        <v>5361.3496567666634</v>
      </c>
      <c r="M119" s="19" cm="1">
        <f t="array" ref="M119">+SUMPRODUCT($E$11:$P$11/100,NAC!$C92:$N92)/D$11*100</f>
        <v>5324.6036429736723</v>
      </c>
      <c r="N119" s="19" cm="1">
        <f t="array" ref="N119">+SUMPRODUCT($E$12:$P$12/100,NAC!$C92:$N92)/D$12*100</f>
        <v>5307.5137493212169</v>
      </c>
      <c r="O119" s="19" cm="1">
        <f t="array" ref="O119">+SUMPRODUCT(_xlfn.ANCHORARRAY($E$30)/100,$E119:$N119)/$D$14*100</f>
        <v>5364.0847358996443</v>
      </c>
      <c r="Q119" s="24">
        <f t="shared" si="24"/>
        <v>0.10835783110299557</v>
      </c>
      <c r="R119" s="24">
        <f t="shared" si="24"/>
        <v>0.10925159280354513</v>
      </c>
      <c r="S119" s="24">
        <f t="shared" si="24"/>
        <v>0.11099953337375568</v>
      </c>
      <c r="T119" s="24">
        <f t="shared" si="24"/>
        <v>0.1103045059815384</v>
      </c>
      <c r="U119" s="24">
        <f t="shared" si="24"/>
        <v>0.11056319446670582</v>
      </c>
      <c r="V119" s="24">
        <f t="shared" si="29"/>
        <v>0.11198135073087467</v>
      </c>
      <c r="W119" s="24">
        <f t="shared" si="29"/>
        <v>0.11164587308251184</v>
      </c>
      <c r="X119" s="24">
        <f t="shared" si="29"/>
        <v>0.11110323822857837</v>
      </c>
      <c r="Y119" s="24">
        <f t="shared" si="29"/>
        <v>0.11206244034251256</v>
      </c>
      <c r="Z119" s="24">
        <f t="shared" si="29"/>
        <v>0.1092908382545299</v>
      </c>
      <c r="AA119" s="24">
        <f t="shared" si="29"/>
        <v>0.11065227406762612</v>
      </c>
      <c r="AB119" s="24">
        <f>+NAC!Y92</f>
        <v>0.11009700156540236</v>
      </c>
      <c r="AD119" s="24">
        <f t="shared" si="30"/>
        <v>2.8813312965237632</v>
      </c>
      <c r="AE119" s="24">
        <f t="shared" si="30"/>
        <v>2.8785528733981218</v>
      </c>
      <c r="AF119" s="24">
        <f t="shared" si="30"/>
        <v>2.8721953766237349</v>
      </c>
      <c r="AG119" s="24">
        <f t="shared" si="30"/>
        <v>2.8800821519274113</v>
      </c>
      <c r="AH119" s="24">
        <f t="shared" si="30"/>
        <v>2.8850038552092263</v>
      </c>
      <c r="AI119" s="24">
        <f t="shared" si="25"/>
        <v>2.8726268125506289</v>
      </c>
      <c r="AJ119" s="24">
        <f t="shared" si="25"/>
        <v>2.8886447556496426</v>
      </c>
      <c r="AK119" s="24">
        <f t="shared" si="25"/>
        <v>2.8836324625981598</v>
      </c>
      <c r="AL119" s="24">
        <f t="shared" si="25"/>
        <v>2.880490533408862</v>
      </c>
      <c r="AM119" s="24">
        <f t="shared" si="25"/>
        <v>2.8859227352895078</v>
      </c>
      <c r="AN119" s="24">
        <f t="shared" si="25"/>
        <v>2.8815671340492472</v>
      </c>
      <c r="AO119" s="24">
        <f>+NAC!AV92</f>
        <v>2.8786907470031893</v>
      </c>
      <c r="AQ119" s="24">
        <f t="shared" si="28"/>
        <v>-9.3300715153432634E-4</v>
      </c>
      <c r="AR119" s="24">
        <f t="shared" si="31"/>
        <v>-4.5914387657446376E-3</v>
      </c>
    </row>
    <row r="120" spans="2:44" x14ac:dyDescent="0.25">
      <c r="B120" s="110">
        <f t="shared" si="27"/>
        <v>120</v>
      </c>
      <c r="D120" s="37">
        <f>+NAC!A93</f>
        <v>45383</v>
      </c>
      <c r="E120" s="19" cm="1">
        <f t="array" ref="E120">+SUMPRODUCT($E$3:$P$3/100,NAC!$C93:$N93)/D$3*100</f>
        <v>5920.9664373688902</v>
      </c>
      <c r="F120" s="19" cm="1">
        <f t="array" ref="F120">+SUMPRODUCT($E$4:$P$4/100,NAC!$C93:$N93)/D$4*100</f>
        <v>5906.8293302065613</v>
      </c>
      <c r="G120" s="19" cm="1">
        <f t="array" ref="G120">+SUMPRODUCT($E$5:$P$5/100,NAC!$C93:$N93)/D$5*100</f>
        <v>5854.4246443172615</v>
      </c>
      <c r="H120" s="19" cm="1">
        <f t="array" ref="H120">+SUMPRODUCT($E$6:$P$6/100,NAC!$C93:$N93)/D$6*100</f>
        <v>5849.423915401685</v>
      </c>
      <c r="I120" s="19" cm="1">
        <f t="array" ref="I120">+SUMPRODUCT($E$7:$P$7/100,NAC!$C93:$N93)/D$7*100</f>
        <v>5868.9315794065405</v>
      </c>
      <c r="J120" s="19" cm="1">
        <f t="array" ref="J120">+SUMPRODUCT($E$8:$P$8/100,NAC!$C93:$N93)/D$8*100</f>
        <v>5834.8925916296375</v>
      </c>
      <c r="K120" s="19" cm="1">
        <f t="array" ref="K120">+SUMPRODUCT($E$9:$P$9/100,NAC!$C93:$N93)/D$9*100</f>
        <v>5846.3118934930089</v>
      </c>
      <c r="L120" s="19" cm="1">
        <f t="array" ref="L120">+SUMPRODUCT($E$10:$P$10/100,NAC!$C93:$N93)/D$10*100</f>
        <v>5834.0128967442815</v>
      </c>
      <c r="M120" s="19" cm="1">
        <f t="array" ref="M120">+SUMPRODUCT($E$11:$P$11/100,NAC!$C93:$N93)/D$11*100</f>
        <v>5802.2910404527192</v>
      </c>
      <c r="N120" s="19" cm="1">
        <f t="array" ref="N120">+SUMPRODUCT($E$12:$P$12/100,NAC!$C93:$N93)/D$12*100</f>
        <v>5782.339943240373</v>
      </c>
      <c r="O120" s="19" cm="1">
        <f t="array" ref="O120">+SUMPRODUCT(_xlfn.ANCHORARRAY($E$30)/100,$E120:$N120)/$D$14*100</f>
        <v>5836.7859688512981</v>
      </c>
      <c r="Q120" s="24">
        <f t="shared" si="24"/>
        <v>8.5011783438052158E-2</v>
      </c>
      <c r="R120" s="24">
        <f t="shared" si="24"/>
        <v>8.5551074620315193E-2</v>
      </c>
      <c r="S120" s="24">
        <f t="shared" si="24"/>
        <v>8.8792242028443047E-2</v>
      </c>
      <c r="T120" s="24">
        <f t="shared" si="24"/>
        <v>8.6057193336907423E-2</v>
      </c>
      <c r="U120" s="24">
        <f t="shared" si="24"/>
        <v>8.8019478670196438E-2</v>
      </c>
      <c r="V120" s="24">
        <f t="shared" si="29"/>
        <v>8.8286501944147444E-2</v>
      </c>
      <c r="W120" s="24">
        <f t="shared" si="29"/>
        <v>8.8002786725302373E-2</v>
      </c>
      <c r="X120" s="24">
        <f t="shared" si="29"/>
        <v>8.816124114961621E-2</v>
      </c>
      <c r="Y120" s="24">
        <f t="shared" si="29"/>
        <v>8.9713231164051388E-2</v>
      </c>
      <c r="Z120" s="24">
        <f t="shared" si="29"/>
        <v>8.9463017214016949E-2</v>
      </c>
      <c r="AA120" s="24">
        <f t="shared" si="29"/>
        <v>8.8123371688753505E-2</v>
      </c>
      <c r="AB120" s="24">
        <f>+NAC!Y93</f>
        <v>8.8319207606050831E-2</v>
      </c>
      <c r="AD120" s="24">
        <f t="shared" si="30"/>
        <v>2.867940864849472</v>
      </c>
      <c r="AE120" s="24">
        <f t="shared" si="30"/>
        <v>2.8703465384068019</v>
      </c>
      <c r="AF120" s="24">
        <f t="shared" si="30"/>
        <v>2.8815459158362766</v>
      </c>
      <c r="AG120" s="24">
        <f t="shared" si="30"/>
        <v>2.8822261936215008</v>
      </c>
      <c r="AH120" s="24">
        <f t="shared" si="30"/>
        <v>2.8942830427711335</v>
      </c>
      <c r="AI120" s="24">
        <f t="shared" si="25"/>
        <v>2.8841623689699412</v>
      </c>
      <c r="AJ120" s="24">
        <f t="shared" si="25"/>
        <v>2.9030346545915267</v>
      </c>
      <c r="AK120" s="24">
        <f t="shared" si="25"/>
        <v>2.8997795904670141</v>
      </c>
      <c r="AL120" s="24">
        <f t="shared" si="25"/>
        <v>2.9060855674928074</v>
      </c>
      <c r="AM120" s="24">
        <f t="shared" si="25"/>
        <v>2.9143896176882054</v>
      </c>
      <c r="AN120" s="24">
        <f t="shared" si="25"/>
        <v>2.8950956979333826</v>
      </c>
      <c r="AO120" s="24">
        <f>+NAC!AV93</f>
        <v>2.894048796074471</v>
      </c>
      <c r="AQ120" s="24">
        <f t="shared" si="28"/>
        <v>-4.4512337759647913E-3</v>
      </c>
      <c r="AR120" s="24">
        <f t="shared" si="31"/>
        <v>-4.6448752838733398E-2</v>
      </c>
    </row>
    <row r="121" spans="2:44" x14ac:dyDescent="0.25">
      <c r="B121" s="110">
        <f t="shared" si="27"/>
        <v>121</v>
      </c>
      <c r="D121" s="37">
        <f>+NAC!A94</f>
        <v>45413</v>
      </c>
      <c r="E121" s="19" cm="1">
        <f t="array" ref="E121">+SUMPRODUCT($E$3:$P$3/100,NAC!$C94:$N94)/D$3*100</f>
        <v>6179.6485604991803</v>
      </c>
      <c r="F121" s="19" cm="1">
        <f t="array" ref="F121">+SUMPRODUCT($E$4:$P$4/100,NAC!$C94:$N94)/D$4*100</f>
        <v>6160.8342617756261</v>
      </c>
      <c r="G121" s="19" cm="1">
        <f t="array" ref="G121">+SUMPRODUCT($E$5:$P$5/100,NAC!$C94:$N94)/D$5*100</f>
        <v>6105.0918732197861</v>
      </c>
      <c r="H121" s="19" cm="1">
        <f t="array" ref="H121">+SUMPRODUCT($E$6:$P$6/100,NAC!$C94:$N94)/D$6*100</f>
        <v>6100.6508305203479</v>
      </c>
      <c r="I121" s="19" cm="1">
        <f t="array" ref="I121">+SUMPRODUCT($E$7:$P$7/100,NAC!$C94:$N94)/D$7*100</f>
        <v>6115.2700244713797</v>
      </c>
      <c r="J121" s="19" cm="1">
        <f t="array" ref="J121">+SUMPRODUCT($E$8:$P$8/100,NAC!$C94:$N94)/D$8*100</f>
        <v>6081.358721140612</v>
      </c>
      <c r="K121" s="19" cm="1">
        <f t="array" ref="K121">+SUMPRODUCT($E$9:$P$9/100,NAC!$C94:$N94)/D$9*100</f>
        <v>6089.4896872977606</v>
      </c>
      <c r="L121" s="19" cm="1">
        <f t="array" ref="L121">+SUMPRODUCT($E$10:$P$10/100,NAC!$C94:$N94)/D$10*100</f>
        <v>6074.3261964128333</v>
      </c>
      <c r="M121" s="19" cm="1">
        <f t="array" ref="M121">+SUMPRODUCT($E$11:$P$11/100,NAC!$C94:$N94)/D$11*100</f>
        <v>6039.7505954685021</v>
      </c>
      <c r="N121" s="19" cm="1">
        <f t="array" ref="N121">+SUMPRODUCT($E$12:$P$12/100,NAC!$C94:$N94)/D$12*100</f>
        <v>6013.8959228279982</v>
      </c>
      <c r="O121" s="19" cm="1">
        <f t="array" ref="O121">+SUMPRODUCT(_xlfn.ANCHORARRAY($E$30)/100,$E121:$N121)/$D$14*100</f>
        <v>6080.0571559854834</v>
      </c>
      <c r="Q121" s="24">
        <f t="shared" si="24"/>
        <v>4.3689172344851368E-2</v>
      </c>
      <c r="R121" s="24">
        <f t="shared" si="24"/>
        <v>4.3001908023670987E-2</v>
      </c>
      <c r="S121" s="24">
        <f t="shared" si="24"/>
        <v>4.2816714558934654E-2</v>
      </c>
      <c r="T121" s="24">
        <f t="shared" si="24"/>
        <v>4.2949001260991881E-2</v>
      </c>
      <c r="U121" s="24">
        <f t="shared" si="24"/>
        <v>4.1973303271964246E-2</v>
      </c>
      <c r="V121" s="24">
        <f t="shared" si="29"/>
        <v>4.2240045663314962E-2</v>
      </c>
      <c r="W121" s="24">
        <f t="shared" si="29"/>
        <v>4.1595077073361519E-2</v>
      </c>
      <c r="X121" s="24">
        <f t="shared" si="29"/>
        <v>4.1191766957296316E-2</v>
      </c>
      <c r="Y121" s="24">
        <f t="shared" si="29"/>
        <v>4.0925136874425894E-2</v>
      </c>
      <c r="Z121" s="24">
        <f t="shared" si="29"/>
        <v>4.0045376415185796E-2</v>
      </c>
      <c r="AA121" s="24">
        <f t="shared" si="29"/>
        <v>4.1678963119845536E-2</v>
      </c>
      <c r="AB121" s="24">
        <f>+NAC!Y94</f>
        <v>4.176327882665154E-2</v>
      </c>
      <c r="AD121" s="24">
        <f t="shared" si="30"/>
        <v>2.7609376799192513</v>
      </c>
      <c r="AE121" s="24">
        <f t="shared" si="30"/>
        <v>2.7580798896663405</v>
      </c>
      <c r="AF121" s="24">
        <f t="shared" si="30"/>
        <v>2.7634739804942723</v>
      </c>
      <c r="AG121" s="24">
        <f t="shared" si="30"/>
        <v>2.7629025647288628</v>
      </c>
      <c r="AH121" s="24">
        <f t="shared" si="30"/>
        <v>2.7693068408322894</v>
      </c>
      <c r="AI121" s="24">
        <f t="shared" si="25"/>
        <v>2.7601163005337965</v>
      </c>
      <c r="AJ121" s="24">
        <f t="shared" si="25"/>
        <v>2.7726150794818234</v>
      </c>
      <c r="AK121" s="24">
        <f t="shared" si="25"/>
        <v>2.7651984505447347</v>
      </c>
      <c r="AL121" s="24">
        <f t="shared" si="25"/>
        <v>2.7671209451619068</v>
      </c>
      <c r="AM121" s="24">
        <f t="shared" si="25"/>
        <v>2.765945886203466</v>
      </c>
      <c r="AN121" s="24">
        <f t="shared" si="25"/>
        <v>2.7651940708697285</v>
      </c>
      <c r="AO121" s="24">
        <f>+NAC!AV94</f>
        <v>2.7641026419668697</v>
      </c>
      <c r="AQ121" s="24">
        <f t="shared" si="28"/>
        <v>3.643795929665572E-3</v>
      </c>
      <c r="AR121" s="24">
        <f t="shared" si="31"/>
        <v>-5.0082062842147224E-3</v>
      </c>
    </row>
    <row r="122" spans="2:44" x14ac:dyDescent="0.25">
      <c r="B122" s="110">
        <f t="shared" si="27"/>
        <v>122</v>
      </c>
      <c r="D122" s="37">
        <f>+NAC!A95</f>
        <v>45444</v>
      </c>
      <c r="E122" s="19" cm="1">
        <f t="array" ref="E122">+SUMPRODUCT($E$3:$P$3/100,NAC!$C95:$N95)/D$3*100</f>
        <v>6441.1088811778118</v>
      </c>
      <c r="F122" s="19" cm="1">
        <f t="array" ref="F122">+SUMPRODUCT($E$4:$P$4/100,NAC!$C95:$N95)/D$4*100</f>
        <v>6423.7352694635047</v>
      </c>
      <c r="G122" s="19" cm="1">
        <f t="array" ref="G122">+SUMPRODUCT($E$5:$P$5/100,NAC!$C95:$N95)/D$5*100</f>
        <v>6377.6567918213677</v>
      </c>
      <c r="H122" s="19" cm="1">
        <f t="array" ref="H122">+SUMPRODUCT($E$6:$P$6/100,NAC!$C95:$N95)/D$6*100</f>
        <v>6367.6122065498457</v>
      </c>
      <c r="I122" s="19" cm="1">
        <f t="array" ref="I122">+SUMPRODUCT($E$7:$P$7/100,NAC!$C95:$N95)/D$7*100</f>
        <v>6389.4566880619168</v>
      </c>
      <c r="J122" s="19" cm="1">
        <f t="array" ref="J122">+SUMPRODUCT($E$8:$P$8/100,NAC!$C95:$N95)/D$8*100</f>
        <v>6355.4948621159274</v>
      </c>
      <c r="K122" s="19" cm="1">
        <f t="array" ref="K122">+SUMPRODUCT($E$9:$P$9/100,NAC!$C95:$N95)/D$9*100</f>
        <v>6366.5238385530938</v>
      </c>
      <c r="L122" s="19" cm="1">
        <f t="array" ref="L122">+SUMPRODUCT($E$10:$P$10/100,NAC!$C95:$N95)/D$10*100</f>
        <v>6352.4580435526113</v>
      </c>
      <c r="M122" s="19" cm="1">
        <f t="array" ref="M122">+SUMPRODUCT($E$11:$P$11/100,NAC!$C95:$N95)/D$11*100</f>
        <v>6323.8928877947092</v>
      </c>
      <c r="N122" s="19" cm="1">
        <f t="array" ref="N122">+SUMPRODUCT($E$12:$P$12/100,NAC!$C95:$N95)/D$12*100</f>
        <v>6298.9207714073464</v>
      </c>
      <c r="O122" s="19" cm="1">
        <f t="array" ref="O122">+SUMPRODUCT(_xlfn.ANCHORARRAY($E$30)/100,$E122:$N122)/$D$14*100</f>
        <v>6356.2285080725296</v>
      </c>
      <c r="Q122" s="24">
        <f t="shared" si="24"/>
        <v>4.2309901302463482E-2</v>
      </c>
      <c r="R122" s="24">
        <f t="shared" si="24"/>
        <v>4.2672955725984396E-2</v>
      </c>
      <c r="S122" s="24">
        <f t="shared" si="24"/>
        <v>4.4645506449656924E-2</v>
      </c>
      <c r="T122" s="24">
        <f t="shared" si="24"/>
        <v>4.375949115034472E-2</v>
      </c>
      <c r="U122" s="24">
        <f t="shared" si="24"/>
        <v>4.4836395203045498E-2</v>
      </c>
      <c r="V122" s="24">
        <f t="shared" si="29"/>
        <v>4.5078107302293668E-2</v>
      </c>
      <c r="W122" s="24">
        <f t="shared" si="29"/>
        <v>4.549382057961382E-2</v>
      </c>
      <c r="X122" s="24">
        <f t="shared" si="29"/>
        <v>4.5788098654304665E-2</v>
      </c>
      <c r="Y122" s="24">
        <f t="shared" si="29"/>
        <v>4.7045368485810091E-2</v>
      </c>
      <c r="Z122" s="24">
        <f t="shared" si="29"/>
        <v>4.7394376663125959E-2</v>
      </c>
      <c r="AA122" s="24">
        <f t="shared" si="29"/>
        <v>4.5422492749952248E-2</v>
      </c>
      <c r="AB122" s="24">
        <f>+NAC!Y95</f>
        <v>4.5770657883027477E-2</v>
      </c>
      <c r="AD122" s="24">
        <f t="shared" si="30"/>
        <v>2.7186158570808812</v>
      </c>
      <c r="AE122" s="24">
        <f t="shared" si="30"/>
        <v>2.7135647836945989</v>
      </c>
      <c r="AF122" s="24">
        <f t="shared" si="30"/>
        <v>2.7206044819226567</v>
      </c>
      <c r="AG122" s="24">
        <f t="shared" si="30"/>
        <v>2.7150291662970236</v>
      </c>
      <c r="AH122" s="24">
        <f t="shared" si="30"/>
        <v>2.7223487169253859</v>
      </c>
      <c r="AI122" s="24">
        <f t="shared" si="25"/>
        <v>2.7131542961190869</v>
      </c>
      <c r="AJ122" s="24">
        <f t="shared" si="25"/>
        <v>2.7231865489360461</v>
      </c>
      <c r="AK122" s="24">
        <f t="shared" si="25"/>
        <v>2.7141202222675553</v>
      </c>
      <c r="AL122" s="24">
        <f t="shared" si="25"/>
        <v>2.7166988523044977</v>
      </c>
      <c r="AM122" s="24">
        <f t="shared" si="25"/>
        <v>2.7108486920878203</v>
      </c>
      <c r="AN122" s="24">
        <f t="shared" si="25"/>
        <v>2.7161992425941466</v>
      </c>
      <c r="AO122" s="24">
        <f>+NAC!AV95</f>
        <v>2.7152970133857899</v>
      </c>
      <c r="AQ122" s="24">
        <f t="shared" si="28"/>
        <v>-5.0844753606624771E-3</v>
      </c>
      <c r="AR122" s="24">
        <f t="shared" si="31"/>
        <v>7.7671649930608488E-3</v>
      </c>
    </row>
    <row r="123" spans="2:44" x14ac:dyDescent="0.25">
      <c r="B123" s="110">
        <f t="shared" si="27"/>
        <v>123</v>
      </c>
      <c r="D123" s="37">
        <f>+NAC!A96</f>
        <v>45474</v>
      </c>
      <c r="E123" s="19" cm="1">
        <f t="array" ref="E123">+SUMPRODUCT($E$3:$P$3/100,NAC!$C96:$N96)/D$3*100</f>
        <v>6685.1542766057973</v>
      </c>
      <c r="F123" s="19" cm="1">
        <f t="array" ref="F123">+SUMPRODUCT($E$4:$P$4/100,NAC!$C96:$N96)/D$4*100</f>
        <v>6668.8560813597815</v>
      </c>
      <c r="G123" s="19" cm="1">
        <f t="array" ref="G123">+SUMPRODUCT($E$5:$P$5/100,NAC!$C96:$N96)/D$5*100</f>
        <v>6626.3804089880896</v>
      </c>
      <c r="H123" s="19" cm="1">
        <f t="array" ref="H123">+SUMPRODUCT($E$6:$P$6/100,NAC!$C96:$N96)/D$6*100</f>
        <v>6616.9510091547763</v>
      </c>
      <c r="I123" s="19" cm="1">
        <f t="array" ref="I123">+SUMPRODUCT($E$7:$P$7/100,NAC!$C96:$N96)/D$7*100</f>
        <v>6643.6683907710003</v>
      </c>
      <c r="J123" s="19" cm="1">
        <f t="array" ref="J123">+SUMPRODUCT($E$8:$P$8/100,NAC!$C96:$N96)/D$8*100</f>
        <v>6608.6806106180502</v>
      </c>
      <c r="K123" s="19" cm="1">
        <f t="array" ref="K123">+SUMPRODUCT($E$9:$P$9/100,NAC!$C96:$N96)/D$9*100</f>
        <v>6622.1814656722345</v>
      </c>
      <c r="L123" s="19" cm="1">
        <f t="array" ref="L123">+SUMPRODUCT($E$10:$P$10/100,NAC!$C96:$N96)/D$10*100</f>
        <v>6611.0377868997675</v>
      </c>
      <c r="M123" s="19" cm="1">
        <f t="array" ref="M123">+SUMPRODUCT($E$11:$P$11/100,NAC!$C96:$N96)/D$11*100</f>
        <v>6588.7151592691407</v>
      </c>
      <c r="N123" s="19" cm="1">
        <f t="array" ref="N123">+SUMPRODUCT($E$12:$P$12/100,NAC!$C96:$N96)/D$12*100</f>
        <v>6567.3579656219335</v>
      </c>
      <c r="O123" s="19" cm="1">
        <f t="array" ref="O123">+SUMPRODUCT(_xlfn.ANCHORARRAY($E$30)/100,$E123:$N123)/$D$14*100</f>
        <v>6613.1269060198947</v>
      </c>
      <c r="Q123" s="24">
        <f t="shared" si="24"/>
        <v>3.7888723809829328E-2</v>
      </c>
      <c r="R123" s="24">
        <f t="shared" si="24"/>
        <v>3.8158610467885712E-2</v>
      </c>
      <c r="S123" s="24">
        <f t="shared" si="24"/>
        <v>3.8999216371392365E-2</v>
      </c>
      <c r="T123" s="24">
        <f t="shared" si="24"/>
        <v>3.9157347293928391E-2</v>
      </c>
      <c r="U123" s="24">
        <f t="shared" si="24"/>
        <v>3.9786121906742578E-2</v>
      </c>
      <c r="V123" s="24">
        <f t="shared" si="29"/>
        <v>3.9837298903555363E-2</v>
      </c>
      <c r="W123" s="24">
        <f t="shared" si="29"/>
        <v>4.0156549099994221E-2</v>
      </c>
      <c r="X123" s="24">
        <f t="shared" si="29"/>
        <v>4.0705462605864939E-2</v>
      </c>
      <c r="Y123" s="24">
        <f t="shared" si="29"/>
        <v>4.1876463781596707E-2</v>
      </c>
      <c r="Z123" s="24">
        <f t="shared" si="29"/>
        <v>4.2616378893524542E-2</v>
      </c>
      <c r="AA123" s="24">
        <f t="shared" si="29"/>
        <v>4.0416797102416746E-2</v>
      </c>
      <c r="AB123" s="24">
        <f>+NAC!Y96</f>
        <v>4.0309336951463992E-2</v>
      </c>
      <c r="AD123" s="24">
        <f t="shared" si="30"/>
        <v>2.6387794723163474</v>
      </c>
      <c r="AE123" s="24">
        <f t="shared" si="30"/>
        <v>2.632801628664208</v>
      </c>
      <c r="AF123" s="24">
        <f t="shared" si="30"/>
        <v>2.6413695468751044</v>
      </c>
      <c r="AG123" s="24">
        <f t="shared" si="30"/>
        <v>2.6339044524645749</v>
      </c>
      <c r="AH123" s="24">
        <f t="shared" si="30"/>
        <v>2.6416643242246671</v>
      </c>
      <c r="AI123" s="24">
        <f t="shared" si="25"/>
        <v>2.6331166183351034</v>
      </c>
      <c r="AJ123" s="24">
        <f t="shared" si="25"/>
        <v>2.6419954725567969</v>
      </c>
      <c r="AK123" s="24">
        <f t="shared" si="25"/>
        <v>2.633657372082538</v>
      </c>
      <c r="AL123" s="24">
        <f t="shared" si="25"/>
        <v>2.6370061538717788</v>
      </c>
      <c r="AM123" s="24">
        <f t="shared" si="25"/>
        <v>2.630016028668873</v>
      </c>
      <c r="AN123" s="24">
        <f t="shared" si="25"/>
        <v>2.6357760137295099</v>
      </c>
      <c r="AO123" s="24">
        <f>+NAC!AV96</f>
        <v>2.6344572785918889</v>
      </c>
      <c r="AQ123" s="24">
        <f t="shared" si="28"/>
        <v>-4.7276550836952147E-3</v>
      </c>
      <c r="AR123" s="24">
        <f t="shared" si="31"/>
        <v>8.7634436474743893E-3</v>
      </c>
    </row>
    <row r="124" spans="2:44" x14ac:dyDescent="0.25">
      <c r="B124" s="110">
        <f t="shared" si="27"/>
        <v>124</v>
      </c>
      <c r="D124" s="37">
        <f>+NAC!A97</f>
        <v>45505</v>
      </c>
      <c r="E124" s="19" cm="1">
        <f t="array" ref="E124">+SUMPRODUCT($E$3:$P$3/100,NAC!$C97:$N97)/D$3*100</f>
        <v>6950.5786995279223</v>
      </c>
      <c r="F124" s="19" cm="1">
        <f t="array" ref="F124">+SUMPRODUCT($E$4:$P$4/100,NAC!$C97:$N97)/D$4*100</f>
        <v>6935.0489169423381</v>
      </c>
      <c r="G124" s="19" cm="1">
        <f t="array" ref="G124">+SUMPRODUCT($E$5:$P$5/100,NAC!$C97:$N97)/D$5*100</f>
        <v>6897.3925547309309</v>
      </c>
      <c r="H124" s="19" cm="1">
        <f t="array" ref="H124">+SUMPRODUCT($E$6:$P$6/100,NAC!$C97:$N97)/D$6*100</f>
        <v>6887.2585896358842</v>
      </c>
      <c r="I124" s="19" cm="1">
        <f t="array" ref="I124">+SUMPRODUCT($E$7:$P$7/100,NAC!$C97:$N97)/D$7*100</f>
        <v>6916.4505967335199</v>
      </c>
      <c r="J124" s="19" cm="1">
        <f t="array" ref="J124">+SUMPRODUCT($E$8:$P$8/100,NAC!$C97:$N97)/D$8*100</f>
        <v>6881.7187599411072</v>
      </c>
      <c r="K124" s="19" cm="1">
        <f t="array" ref="K124">+SUMPRODUCT($E$9:$P$9/100,NAC!$C97:$N97)/D$9*100</f>
        <v>6898.3588217929737</v>
      </c>
      <c r="L124" s="19" cm="1">
        <f t="array" ref="L124">+SUMPRODUCT($E$10:$P$10/100,NAC!$C97:$N97)/D$10*100</f>
        <v>6888.037231777852</v>
      </c>
      <c r="M124" s="19" cm="1">
        <f t="array" ref="M124">+SUMPRODUCT($E$11:$P$11/100,NAC!$C97:$N97)/D$11*100</f>
        <v>6868.1973051225141</v>
      </c>
      <c r="N124" s="19" cm="1">
        <f t="array" ref="N124">+SUMPRODUCT($E$12:$P$12/100,NAC!$C97:$N97)/D$12*100</f>
        <v>6847.2775257365311</v>
      </c>
      <c r="O124" s="19" cm="1">
        <f t="array" ref="O124">+SUMPRODUCT(_xlfn.ANCHORARRAY($E$30)/100,$E124:$N124)/$D$14*100</f>
        <v>6887.8542347030507</v>
      </c>
      <c r="Q124" s="24">
        <f t="shared" si="24"/>
        <v>3.9703559849165737E-2</v>
      </c>
      <c r="R124" s="24">
        <f t="shared" si="24"/>
        <v>3.9915816496114864E-2</v>
      </c>
      <c r="S124" s="24">
        <f t="shared" si="24"/>
        <v>4.0898971839171461E-2</v>
      </c>
      <c r="T124" s="24">
        <f t="shared" si="24"/>
        <v>4.0850775547095264E-2</v>
      </c>
      <c r="U124" s="24">
        <f t="shared" si="24"/>
        <v>4.1058973735271342E-2</v>
      </c>
      <c r="V124" s="24">
        <f t="shared" si="29"/>
        <v>4.1315077155396507E-2</v>
      </c>
      <c r="W124" s="24">
        <f t="shared" si="29"/>
        <v>4.1704890986810739E-2</v>
      </c>
      <c r="X124" s="24">
        <f t="shared" si="29"/>
        <v>4.1899540406043156E-2</v>
      </c>
      <c r="Y124" s="24">
        <f t="shared" si="29"/>
        <v>4.2418307529988208E-2</v>
      </c>
      <c r="Z124" s="24">
        <f t="shared" si="29"/>
        <v>4.2622857103250533E-2</v>
      </c>
      <c r="AA124" s="24">
        <f t="shared" si="29"/>
        <v>4.1542727455157857E-2</v>
      </c>
      <c r="AB124" s="24">
        <f>+NAC!Y97</f>
        <v>4.1722732793725292E-2</v>
      </c>
      <c r="AD124" s="24">
        <f t="shared" si="30"/>
        <v>2.3529467542191456</v>
      </c>
      <c r="AE124" s="24">
        <f t="shared" si="30"/>
        <v>2.3515368025559718</v>
      </c>
      <c r="AF124" s="24">
        <f t="shared" si="30"/>
        <v>2.3689277542962999</v>
      </c>
      <c r="AG124" s="24">
        <f t="shared" si="30"/>
        <v>2.3642484971400761</v>
      </c>
      <c r="AH124" s="24">
        <f t="shared" si="30"/>
        <v>2.370431826011306</v>
      </c>
      <c r="AI124" s="24">
        <f t="shared" si="25"/>
        <v>2.3656202454713959</v>
      </c>
      <c r="AJ124" s="24">
        <f t="shared" si="25"/>
        <v>2.3775177173357998</v>
      </c>
      <c r="AK124" s="24">
        <f t="shared" si="25"/>
        <v>2.3713110396427606</v>
      </c>
      <c r="AL124" s="24">
        <f t="shared" si="25"/>
        <v>2.3774871770041957</v>
      </c>
      <c r="AM124" s="24">
        <f t="shared" si="25"/>
        <v>2.3747719797326554</v>
      </c>
      <c r="AN124" s="24">
        <f t="shared" si="25"/>
        <v>2.3697284719627492</v>
      </c>
      <c r="AO124" s="24">
        <f>+NAC!AV97</f>
        <v>2.3671661538870934</v>
      </c>
      <c r="AQ124" s="24">
        <f t="shared" si="28"/>
        <v>-2.9192972540847961E-3</v>
      </c>
      <c r="AR124" s="24">
        <f>+AD124-AM124</f>
        <v>-2.1825225513509849E-2</v>
      </c>
    </row>
    <row r="125" spans="2:44" x14ac:dyDescent="0.25">
      <c r="D125" s="35"/>
    </row>
    <row r="126" spans="2:44" x14ac:dyDescent="0.25">
      <c r="D126" s="35"/>
      <c r="AL126" s="24"/>
    </row>
    <row r="127" spans="2:44" x14ac:dyDescent="0.25">
      <c r="D127" s="35"/>
    </row>
    <row r="128" spans="2:44" x14ac:dyDescent="0.25">
      <c r="D128" s="35"/>
    </row>
    <row r="129" spans="4:4" x14ac:dyDescent="0.25">
      <c r="D129" s="35"/>
    </row>
    <row r="130" spans="4:4" x14ac:dyDescent="0.25">
      <c r="D130" s="35"/>
    </row>
    <row r="131" spans="4:4" x14ac:dyDescent="0.25">
      <c r="D131" s="35"/>
    </row>
    <row r="132" spans="4:4" x14ac:dyDescent="0.25">
      <c r="D132" s="35"/>
    </row>
    <row r="133" spans="4:4" x14ac:dyDescent="0.25">
      <c r="D133" s="35"/>
    </row>
    <row r="134" spans="4:4" x14ac:dyDescent="0.25">
      <c r="D134" s="35"/>
    </row>
    <row r="135" spans="4:4" x14ac:dyDescent="0.25">
      <c r="D135" s="35"/>
    </row>
    <row r="136" spans="4:4" x14ac:dyDescent="0.25">
      <c r="D136" s="35"/>
    </row>
    <row r="137" spans="4:4" x14ac:dyDescent="0.25">
      <c r="D137" s="35"/>
    </row>
    <row r="138" spans="4:4" x14ac:dyDescent="0.25">
      <c r="D138" s="35"/>
    </row>
    <row r="139" spans="4:4" x14ac:dyDescent="0.25">
      <c r="D139" s="35"/>
    </row>
    <row r="140" spans="4:4" x14ac:dyDescent="0.25">
      <c r="D140" s="35"/>
    </row>
    <row r="141" spans="4:4" x14ac:dyDescent="0.25">
      <c r="D141" s="35"/>
    </row>
    <row r="142" spans="4:4" x14ac:dyDescent="0.25">
      <c r="D142" s="35"/>
    </row>
    <row r="143" spans="4:4" x14ac:dyDescent="0.25">
      <c r="D143" s="35"/>
    </row>
    <row r="144" spans="4:4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E1:P1"/>
    <mergeCell ref="B16:D16"/>
    <mergeCell ref="E29:N29"/>
    <mergeCell ref="Q29:Z29"/>
    <mergeCell ref="AD29:AM29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A7A4A-BF85-4188-B5FC-4280416902DE}">
  <sheetPr>
    <tabColor theme="9"/>
  </sheetPr>
  <dimension ref="A1:BG110"/>
  <sheetViews>
    <sheetView zoomScale="97" workbookViewId="0">
      <pane xSplit="2" ySplit="3" topLeftCell="C102" activePane="bottomRight" state="frozen"/>
      <selection pane="topRight" activeCell="BH105" sqref="BH105"/>
      <selection pane="bottomLeft" activeCell="BH105" sqref="BH105"/>
      <selection pane="bottomRight" activeCell="C112" sqref="C112"/>
    </sheetView>
  </sheetViews>
  <sheetFormatPr baseColWidth="10" defaultColWidth="11.42578125" defaultRowHeight="15" x14ac:dyDescent="0.25"/>
  <cols>
    <col min="39" max="49" width="11.5703125" style="48"/>
  </cols>
  <sheetData>
    <row r="1" spans="1:59" s="118" customFormat="1" x14ac:dyDescent="0.25">
      <c r="AM1" s="119"/>
      <c r="AN1" s="119"/>
      <c r="AO1" s="119"/>
      <c r="AP1" s="119"/>
      <c r="AQ1" s="119"/>
      <c r="AR1" s="119"/>
      <c r="AS1" s="119"/>
      <c r="AT1" s="119"/>
      <c r="AU1" s="119"/>
      <c r="AV1" s="119"/>
      <c r="AW1" s="119"/>
    </row>
    <row r="2" spans="1:59" s="120" customFormat="1" x14ac:dyDescent="0.25">
      <c r="C2" s="244" t="s">
        <v>37</v>
      </c>
      <c r="D2" s="244"/>
      <c r="E2" s="244"/>
      <c r="F2" s="244"/>
      <c r="H2" s="244" t="s">
        <v>38</v>
      </c>
      <c r="I2" s="244"/>
      <c r="J2" s="244"/>
      <c r="K2" s="244"/>
      <c r="M2" s="244" t="s">
        <v>128</v>
      </c>
      <c r="N2" s="244"/>
      <c r="O2" s="244"/>
      <c r="P2" s="244"/>
      <c r="R2" s="244" t="s">
        <v>40</v>
      </c>
      <c r="S2" s="244"/>
      <c r="T2" s="244"/>
      <c r="U2" s="244"/>
      <c r="W2" s="244" t="s">
        <v>41</v>
      </c>
      <c r="X2" s="244"/>
      <c r="Y2" s="244"/>
      <c r="Z2" s="244"/>
      <c r="AB2" s="244" t="s">
        <v>129</v>
      </c>
      <c r="AC2" s="244"/>
      <c r="AD2" s="244"/>
      <c r="AE2" s="244"/>
      <c r="AG2" s="244" t="s">
        <v>130</v>
      </c>
      <c r="AH2" s="244"/>
      <c r="AI2" s="244"/>
      <c r="AJ2" s="244"/>
      <c r="AK2" s="210"/>
      <c r="AM2" s="243" t="s">
        <v>81</v>
      </c>
      <c r="AN2" s="243"/>
      <c r="AO2" s="243"/>
      <c r="AP2" s="243"/>
      <c r="AQ2" s="243"/>
      <c r="AR2" s="243"/>
      <c r="AS2" s="243"/>
      <c r="AT2" s="121"/>
      <c r="AU2" s="121"/>
      <c r="AV2" s="121"/>
      <c r="AW2" s="121"/>
      <c r="BA2" s="243" t="s">
        <v>133</v>
      </c>
      <c r="BB2" s="243"/>
      <c r="BC2" s="243"/>
      <c r="BD2" s="243"/>
      <c r="BE2" s="243"/>
      <c r="BF2" s="243"/>
      <c r="BG2" s="243"/>
    </row>
    <row r="3" spans="1:59" s="124" customFormat="1" ht="15.75" thickBot="1" x14ac:dyDescent="0.3">
      <c r="B3" s="124" t="s">
        <v>6</v>
      </c>
      <c r="C3" s="124" t="s">
        <v>134</v>
      </c>
      <c r="D3" s="124" t="s">
        <v>135</v>
      </c>
      <c r="E3" s="124" t="s">
        <v>136</v>
      </c>
      <c r="F3" s="124" t="s">
        <v>137</v>
      </c>
      <c r="H3" s="124" t="s">
        <v>134</v>
      </c>
      <c r="I3" s="124" t="s">
        <v>135</v>
      </c>
      <c r="J3" s="124" t="s">
        <v>136</v>
      </c>
      <c r="K3" s="124" t="s">
        <v>137</v>
      </c>
      <c r="M3" s="124" t="s">
        <v>134</v>
      </c>
      <c r="N3" s="124" t="s">
        <v>135</v>
      </c>
      <c r="O3" s="124" t="s">
        <v>136</v>
      </c>
      <c r="P3" s="124" t="s">
        <v>137</v>
      </c>
      <c r="R3" s="124" t="s">
        <v>134</v>
      </c>
      <c r="S3" s="124" t="s">
        <v>135</v>
      </c>
      <c r="T3" s="124" t="s">
        <v>136</v>
      </c>
      <c r="U3" s="124" t="s">
        <v>137</v>
      </c>
      <c r="W3" s="124" t="s">
        <v>134</v>
      </c>
      <c r="X3" s="124" t="s">
        <v>135</v>
      </c>
      <c r="Y3" s="124" t="s">
        <v>136</v>
      </c>
      <c r="Z3" s="124" t="s">
        <v>137</v>
      </c>
      <c r="AB3" s="124" t="s">
        <v>134</v>
      </c>
      <c r="AC3" s="124" t="s">
        <v>135</v>
      </c>
      <c r="AD3" s="124" t="s">
        <v>136</v>
      </c>
      <c r="AE3" s="124" t="s">
        <v>137</v>
      </c>
      <c r="AG3" s="124" t="s">
        <v>134</v>
      </c>
      <c r="AH3" s="124" t="s">
        <v>135</v>
      </c>
      <c r="AI3" s="124" t="s">
        <v>136</v>
      </c>
      <c r="AJ3" s="124" t="s">
        <v>137</v>
      </c>
      <c r="AM3" s="125" t="s">
        <v>131</v>
      </c>
      <c r="AN3" s="125" t="s">
        <v>38</v>
      </c>
      <c r="AO3" s="125" t="s">
        <v>128</v>
      </c>
      <c r="AP3" s="125" t="s">
        <v>40</v>
      </c>
      <c r="AQ3" s="125" t="s">
        <v>41</v>
      </c>
      <c r="AR3" s="125" t="s">
        <v>129</v>
      </c>
      <c r="AS3" s="125" t="s">
        <v>130</v>
      </c>
      <c r="AT3" s="126"/>
      <c r="AU3" s="126"/>
      <c r="AV3" s="126"/>
      <c r="AW3" s="126"/>
      <c r="AZ3" s="125"/>
      <c r="BA3" s="125" t="s">
        <v>131</v>
      </c>
      <c r="BB3" s="125" t="s">
        <v>38</v>
      </c>
      <c r="BC3" s="125" t="s">
        <v>128</v>
      </c>
      <c r="BD3" s="125" t="s">
        <v>40</v>
      </c>
      <c r="BE3" s="125" t="s">
        <v>41</v>
      </c>
      <c r="BF3" s="125" t="s">
        <v>129</v>
      </c>
      <c r="BG3" s="125" t="s">
        <v>130</v>
      </c>
    </row>
    <row r="4" spans="1:59" x14ac:dyDescent="0.25">
      <c r="A4" s="110">
        <f>+ROW()</f>
        <v>4</v>
      </c>
      <c r="B4" s="35">
        <f>+NAC!A5</f>
        <v>42705</v>
      </c>
      <c r="AL4" s="35">
        <f t="shared" ref="AL4:AL35" si="0">+B4</f>
        <v>42705</v>
      </c>
      <c r="AY4" s="35">
        <f t="shared" ref="AY4:AY35" si="1">+AL4</f>
        <v>42705</v>
      </c>
    </row>
    <row r="5" spans="1:59" x14ac:dyDescent="0.25">
      <c r="A5" s="110">
        <f t="shared" ref="A5:A68" si="2">+ROW()</f>
        <v>5</v>
      </c>
      <c r="B5" s="35">
        <f>+NAC!A6</f>
        <v>42736</v>
      </c>
      <c r="C5" s="24">
        <f ca="1">+NAC_d!CR6</f>
        <v>1.6114550703979269E-2</v>
      </c>
      <c r="D5" s="24">
        <f ca="1">+NAC_d!CH6</f>
        <v>1.4910348894956016E-2</v>
      </c>
      <c r="E5" s="24">
        <f ca="1">+NAC_d!CQ6</f>
        <v>1.6939290999717249E-2</v>
      </c>
      <c r="F5" s="24">
        <f t="shared" ref="F5:F36" ca="1" si="3">+D5-E5</f>
        <v>-2.0289421047612333E-3</v>
      </c>
      <c r="H5" s="24">
        <f>+GBA_d!$AB33</f>
        <v>1.3130000000000086E-2</v>
      </c>
      <c r="I5" s="24">
        <f>+GBA_d!$Q33</f>
        <v>1.1245956420898429E-2</v>
      </c>
      <c r="J5" s="24">
        <f>+GBA_d!$Z33</f>
        <v>1.3956985473632777E-2</v>
      </c>
      <c r="K5" s="24">
        <f t="shared" ref="K5:K36" si="4">+I5-J5</f>
        <v>-2.7110290527343484E-3</v>
      </c>
      <c r="M5" s="24">
        <f>+PAM_d!$AB33</f>
        <v>1.7873999999999945E-2</v>
      </c>
      <c r="N5" s="24">
        <f>+PAM_d!$Q33</f>
        <v>1.6290664672851563E-2</v>
      </c>
      <c r="O5" s="24">
        <f>+PAM_d!$Z33</f>
        <v>1.9242782592773455E-2</v>
      </c>
      <c r="P5" s="24">
        <f t="shared" ref="P5:P36" si="5">+N5-O5</f>
        <v>-2.9521179199218928E-3</v>
      </c>
      <c r="R5" s="24">
        <f>+NOA_d!$AB33</f>
        <v>1.6013999999999973E-2</v>
      </c>
      <c r="S5" s="24">
        <f>+NOA_d!$Q33</f>
        <v>1.4882202148437607E-2</v>
      </c>
      <c r="T5" s="24">
        <f>+NOA_d!$Z33</f>
        <v>1.8201446533203214E-2</v>
      </c>
      <c r="U5" s="24">
        <f t="shared" ref="U5:U36" si="6">+S5-T5</f>
        <v>-3.3192443847656072E-3</v>
      </c>
      <c r="W5" s="24">
        <f>+NEA_d!$AB33</f>
        <v>1.6727000000000158E-2</v>
      </c>
      <c r="X5" s="24">
        <f>+NEA_d!$Q33</f>
        <v>1.6817245483398358E-2</v>
      </c>
      <c r="Y5" s="24">
        <f>+NEA_d!$Z33</f>
        <v>1.6737899780273402E-2</v>
      </c>
      <c r="Z5" s="24">
        <f t="shared" ref="Z5:Z36" si="7">+X5-Y5</f>
        <v>7.9345703124955591E-5</v>
      </c>
      <c r="AB5" s="24">
        <f>+CUY_d!$AB33</f>
        <v>1.7074000000000034E-2</v>
      </c>
      <c r="AC5" s="24">
        <f>+CUY_d!$Q33</f>
        <v>1.6020660400390518E-2</v>
      </c>
      <c r="AD5" s="24">
        <f>+CUY_d!$Z33</f>
        <v>1.8606948852539107E-2</v>
      </c>
      <c r="AE5" s="24">
        <f t="shared" ref="AE5:AE36" si="8">+AC5-AD5</f>
        <v>-2.5862884521485885E-3</v>
      </c>
      <c r="AG5" s="24">
        <f>+PAT_d!$AB33</f>
        <v>2.5592999999999977E-2</v>
      </c>
      <c r="AH5" s="24">
        <f>+PAT_d!$Q33</f>
        <v>2.5442581176757795E-2</v>
      </c>
      <c r="AI5" s="24">
        <f>+PAT_d!$Z33</f>
        <v>2.8067779541015581E-2</v>
      </c>
      <c r="AJ5" s="24">
        <f t="shared" ref="AJ5:AJ36" si="9">+AH5-AI5</f>
        <v>-2.6251983642577859E-3</v>
      </c>
      <c r="AK5" s="24"/>
      <c r="AL5" s="35">
        <f t="shared" si="0"/>
        <v>42736</v>
      </c>
      <c r="AM5" s="48">
        <f t="shared" ref="AM5:AM36" ca="1" si="10">+F5</f>
        <v>-2.0289421047612333E-3</v>
      </c>
      <c r="AN5" s="48">
        <f>+K5</f>
        <v>-2.7110290527343484E-3</v>
      </c>
      <c r="AO5" s="48">
        <f t="shared" ref="AO5:AO36" si="11">+P5</f>
        <v>-2.9521179199218928E-3</v>
      </c>
      <c r="AP5" s="48">
        <f t="shared" ref="AP5:AP36" si="12">+U5</f>
        <v>-3.3192443847656072E-3</v>
      </c>
      <c r="AQ5" s="48">
        <f t="shared" ref="AQ5:AQ36" si="13">+Z5</f>
        <v>7.9345703124955591E-5</v>
      </c>
      <c r="AR5" s="48">
        <f t="shared" ref="AR5:AR36" si="14">+AE5</f>
        <v>-2.5862884521485885E-3</v>
      </c>
      <c r="AS5" s="48">
        <f t="shared" ref="AS5:AS36" si="15">+AJ5</f>
        <v>-2.6251983642577859E-3</v>
      </c>
      <c r="AU5" s="48">
        <f t="shared" ref="AU5:AU36" si="16">+MIN(AN5:AS5)</f>
        <v>-3.3192443847656072E-3</v>
      </c>
      <c r="AV5" s="48">
        <f t="shared" ref="AV5:AV36" si="17">+MAX(AN5:AS5)</f>
        <v>7.9345703124955591E-5</v>
      </c>
      <c r="AY5" s="35">
        <f t="shared" si="1"/>
        <v>42736</v>
      </c>
    </row>
    <row r="6" spans="1:59" x14ac:dyDescent="0.25">
      <c r="A6" s="110">
        <f t="shared" si="2"/>
        <v>6</v>
      </c>
      <c r="B6" s="35">
        <f>+NAC!A7</f>
        <v>42767</v>
      </c>
      <c r="C6" s="24">
        <f ca="1">+NAC_d!CR7</f>
        <v>2.0521119937963794E-2</v>
      </c>
      <c r="D6" s="24">
        <f ca="1">+NAC_d!CH7</f>
        <v>2.0013511549536567E-2</v>
      </c>
      <c r="E6" s="24">
        <f ca="1">+NAC_d!CQ7</f>
        <v>2.0927058951514699E-2</v>
      </c>
      <c r="F6" s="24">
        <f t="shared" ca="1" si="3"/>
        <v>-9.13547401978132E-4</v>
      </c>
      <c r="H6" s="24">
        <f>+GBA_d!$AB34</f>
        <v>2.4631587259285492E-2</v>
      </c>
      <c r="I6" s="24">
        <f>+GBA_d!$Q34</f>
        <v>2.4488851156085234E-2</v>
      </c>
      <c r="J6" s="24">
        <f>+GBA_d!$Z34</f>
        <v>2.4076275511682121E-2</v>
      </c>
      <c r="K6" s="24">
        <f t="shared" si="4"/>
        <v>4.1257564440311256E-4</v>
      </c>
      <c r="M6" s="24">
        <f>+PAM_d!$AB34</f>
        <v>1.7131786449010367E-2</v>
      </c>
      <c r="N6" s="24">
        <f>+PAM_d!$Q34</f>
        <v>1.7158225246749037E-2</v>
      </c>
      <c r="O6" s="24">
        <f>+PAM_d!$Z34</f>
        <v>1.651479005187273E-2</v>
      </c>
      <c r="P6" s="24">
        <f t="shared" si="5"/>
        <v>6.4343519487630729E-4</v>
      </c>
      <c r="R6" s="24">
        <f>+NOA_d!$AB34</f>
        <v>2.0768414608460128E-2</v>
      </c>
      <c r="S6" s="24">
        <f>+NOA_d!$Q34</f>
        <v>2.2217872085533719E-2</v>
      </c>
      <c r="T6" s="24">
        <f>+NOA_d!$Z34</f>
        <v>1.9233959524253663E-2</v>
      </c>
      <c r="U6" s="24">
        <f t="shared" si="6"/>
        <v>2.9839125612800554E-3</v>
      </c>
      <c r="W6" s="24">
        <f>+NEA_d!$AB34</f>
        <v>1.7595677108997565E-2</v>
      </c>
      <c r="X6" s="24">
        <f>+NEA_d!$Q34</f>
        <v>1.7286723285398153E-2</v>
      </c>
      <c r="Y6" s="24">
        <f>+NEA_d!$Z34</f>
        <v>1.6868460019058062E-2</v>
      </c>
      <c r="Z6" s="24">
        <f t="shared" si="7"/>
        <v>4.1826326634009092E-4</v>
      </c>
      <c r="AB6" s="24">
        <f>+CUY_d!$AB34</f>
        <v>1.5316486312696886E-2</v>
      </c>
      <c r="AC6" s="24">
        <f>+CUY_d!$Q34</f>
        <v>1.4530096673576631E-2</v>
      </c>
      <c r="AD6" s="24">
        <f>+CUY_d!$Z34</f>
        <v>1.6860277647846589E-2</v>
      </c>
      <c r="AE6" s="24">
        <f t="shared" si="8"/>
        <v>-2.3301809742699575E-3</v>
      </c>
      <c r="AG6" s="24">
        <f>+PAT_d!$AB34</f>
        <v>1.6803936844342893E-2</v>
      </c>
      <c r="AH6" s="24">
        <f>+PAT_d!$Q34</f>
        <v>1.6980389609722923E-2</v>
      </c>
      <c r="AI6" s="24">
        <f>+PAT_d!$Z34</f>
        <v>1.737828838248956E-2</v>
      </c>
      <c r="AJ6" s="24">
        <f t="shared" si="9"/>
        <v>-3.978987727666361E-4</v>
      </c>
      <c r="AK6" s="24"/>
      <c r="AL6" s="35">
        <f t="shared" si="0"/>
        <v>42767</v>
      </c>
      <c r="AM6" s="48">
        <f t="shared" ca="1" si="10"/>
        <v>-9.13547401978132E-4</v>
      </c>
      <c r="AN6" s="48">
        <f t="shared" ref="AN6:AN36" si="18">+K6</f>
        <v>4.1257564440311256E-4</v>
      </c>
      <c r="AO6" s="48">
        <f t="shared" si="11"/>
        <v>6.4343519487630729E-4</v>
      </c>
      <c r="AP6" s="48">
        <f t="shared" si="12"/>
        <v>2.9839125612800554E-3</v>
      </c>
      <c r="AQ6" s="48">
        <f t="shared" si="13"/>
        <v>4.1826326634009092E-4</v>
      </c>
      <c r="AR6" s="48">
        <f t="shared" si="14"/>
        <v>-2.3301809742699575E-3</v>
      </c>
      <c r="AS6" s="48">
        <f t="shared" si="15"/>
        <v>-3.978987727666361E-4</v>
      </c>
      <c r="AU6" s="48">
        <f t="shared" si="16"/>
        <v>-2.3301809742699575E-3</v>
      </c>
      <c r="AV6" s="48">
        <f t="shared" si="17"/>
        <v>2.9839125612800554E-3</v>
      </c>
      <c r="AY6" s="35">
        <f t="shared" si="1"/>
        <v>42767</v>
      </c>
    </row>
    <row r="7" spans="1:59" x14ac:dyDescent="0.25">
      <c r="A7" s="110">
        <f t="shared" si="2"/>
        <v>7</v>
      </c>
      <c r="B7" s="35">
        <f>+NAC!A8</f>
        <v>42795</v>
      </c>
      <c r="C7" s="24">
        <f ca="1">+NAC_d!CR8</f>
        <v>2.3923592832393981E-2</v>
      </c>
      <c r="D7" s="24">
        <f ca="1">+NAC_d!CH8</f>
        <v>2.5308160014654746E-2</v>
      </c>
      <c r="E7" s="24">
        <f ca="1">+NAC_d!CQ8</f>
        <v>2.1811464478843412E-2</v>
      </c>
      <c r="F7" s="24">
        <f t="shared" ca="1" si="3"/>
        <v>3.4966955358113339E-3</v>
      </c>
      <c r="H7" s="24">
        <f>+GBA_d!$AB35</f>
        <v>2.3641609309449585E-2</v>
      </c>
      <c r="I7" s="24">
        <f>+GBA_d!$Q35</f>
        <v>2.7091300639146887E-2</v>
      </c>
      <c r="J7" s="24">
        <f>+GBA_d!$Z35</f>
        <v>2.1787547113859551E-2</v>
      </c>
      <c r="K7" s="24">
        <f t="shared" si="4"/>
        <v>5.3037535252873358E-3</v>
      </c>
      <c r="M7" s="24">
        <f>+PAM_d!$AB35</f>
        <v>2.208126632358165E-2</v>
      </c>
      <c r="N7" s="24">
        <f>+PAM_d!$Q35</f>
        <v>2.2504582345119983E-2</v>
      </c>
      <c r="O7" s="24">
        <f>+PAM_d!$Z35</f>
        <v>2.0358692425733071E-2</v>
      </c>
      <c r="P7" s="24">
        <f t="shared" si="5"/>
        <v>2.1458899193869119E-3</v>
      </c>
      <c r="R7" s="24">
        <f>+NOA_d!$AB35</f>
        <v>3.2238469215082333E-2</v>
      </c>
      <c r="S7" s="24">
        <f>+NOA_d!$Q35</f>
        <v>2.9646607851322004E-2</v>
      </c>
      <c r="T7" s="24">
        <f>+NOA_d!$Z35</f>
        <v>3.2492206190320561E-2</v>
      </c>
      <c r="U7" s="24">
        <f t="shared" si="6"/>
        <v>-2.8455983389985562E-3</v>
      </c>
      <c r="W7" s="24">
        <f>+NEA_d!$AB35</f>
        <v>2.4417731392389674E-2</v>
      </c>
      <c r="X7" s="24">
        <f>+NEA_d!$Q35</f>
        <v>2.3782163440113413E-2</v>
      </c>
      <c r="Y7" s="24">
        <f>+NEA_d!$Z35</f>
        <v>2.3185967841222954E-2</v>
      </c>
      <c r="Z7" s="24">
        <f t="shared" si="7"/>
        <v>5.9619559889045881E-4</v>
      </c>
      <c r="AB7" s="24">
        <f>+CUY_d!$AB35</f>
        <v>2.5745362426064178E-2</v>
      </c>
      <c r="AC7" s="24">
        <f>+CUY_d!$Q35</f>
        <v>2.5043510003859071E-2</v>
      </c>
      <c r="AD7" s="24">
        <f>+CUY_d!$Z35</f>
        <v>2.5769825815611824E-2</v>
      </c>
      <c r="AE7" s="24">
        <f t="shared" si="8"/>
        <v>-7.263158117527535E-4</v>
      </c>
      <c r="AG7" s="24">
        <f>+PAT_d!$AB35</f>
        <v>2.1422537007576459E-2</v>
      </c>
      <c r="AH7" s="24">
        <f>+PAT_d!$Q35</f>
        <v>1.9203946708548525E-2</v>
      </c>
      <c r="AI7" s="24">
        <f>+PAT_d!$Z35</f>
        <v>2.0725984998173574E-2</v>
      </c>
      <c r="AJ7" s="24">
        <f t="shared" si="9"/>
        <v>-1.5220382896250495E-3</v>
      </c>
      <c r="AK7" s="24"/>
      <c r="AL7" s="35">
        <f t="shared" si="0"/>
        <v>42795</v>
      </c>
      <c r="AM7" s="48">
        <f t="shared" ca="1" si="10"/>
        <v>3.4966955358113339E-3</v>
      </c>
      <c r="AN7" s="48">
        <f t="shared" si="18"/>
        <v>5.3037535252873358E-3</v>
      </c>
      <c r="AO7" s="48">
        <f t="shared" si="11"/>
        <v>2.1458899193869119E-3</v>
      </c>
      <c r="AP7" s="48">
        <f t="shared" si="12"/>
        <v>-2.8455983389985562E-3</v>
      </c>
      <c r="AQ7" s="48">
        <f t="shared" si="13"/>
        <v>5.9619559889045881E-4</v>
      </c>
      <c r="AR7" s="48">
        <f t="shared" si="14"/>
        <v>-7.263158117527535E-4</v>
      </c>
      <c r="AS7" s="48">
        <f t="shared" si="15"/>
        <v>-1.5220382896250495E-3</v>
      </c>
      <c r="AU7" s="48">
        <f t="shared" si="16"/>
        <v>-2.8455983389985562E-3</v>
      </c>
      <c r="AV7" s="48">
        <f t="shared" si="17"/>
        <v>5.3037535252873358E-3</v>
      </c>
      <c r="AY7" s="35">
        <f t="shared" si="1"/>
        <v>42795</v>
      </c>
    </row>
    <row r="8" spans="1:59" x14ac:dyDescent="0.25">
      <c r="A8" s="110">
        <f t="shared" si="2"/>
        <v>8</v>
      </c>
      <c r="B8" s="35">
        <f>+NAC!A9</f>
        <v>42826</v>
      </c>
      <c r="C8" s="24">
        <f ca="1">+NAC_d!CR9</f>
        <v>2.6692103139345891E-2</v>
      </c>
      <c r="D8" s="24">
        <f ca="1">+NAC_d!CH9</f>
        <v>2.7347230098816233E-2</v>
      </c>
      <c r="E8" s="24">
        <f ca="1">+NAC_d!CQ9</f>
        <v>2.5297721018142427E-2</v>
      </c>
      <c r="F8" s="24">
        <f t="shared" ca="1" si="3"/>
        <v>2.0495090806738059E-3</v>
      </c>
      <c r="H8" s="24">
        <f>+GBA_d!$AB36</f>
        <v>2.633661670557963E-2</v>
      </c>
      <c r="I8" s="24">
        <f>+GBA_d!$Q36</f>
        <v>2.7649891507686375E-2</v>
      </c>
      <c r="J8" s="24">
        <f>+GBA_d!$Z36</f>
        <v>2.5134459102105433E-2</v>
      </c>
      <c r="K8" s="24">
        <f t="shared" si="4"/>
        <v>2.5154324055809418E-3</v>
      </c>
      <c r="M8" s="24">
        <f>+PAM_d!$AB36</f>
        <v>2.7159075122876741E-2</v>
      </c>
      <c r="N8" s="24">
        <f>+PAM_d!$Q36</f>
        <v>2.8178590674918569E-2</v>
      </c>
      <c r="O8" s="24">
        <f>+PAM_d!$Z36</f>
        <v>2.6276007704387982E-2</v>
      </c>
      <c r="P8" s="24">
        <f t="shared" si="5"/>
        <v>1.9025829705305863E-3</v>
      </c>
      <c r="R8" s="24">
        <f>+NOA_d!$AB36</f>
        <v>2.7159871094297294E-2</v>
      </c>
      <c r="S8" s="24">
        <f>+NOA_d!$Q36</f>
        <v>2.757443231851342E-2</v>
      </c>
      <c r="T8" s="24">
        <f>+NOA_d!$Z36</f>
        <v>2.6261859144788735E-2</v>
      </c>
      <c r="U8" s="24">
        <f t="shared" si="6"/>
        <v>1.3125731737246848E-3</v>
      </c>
      <c r="W8" s="24">
        <f>+NEA_d!$AB36</f>
        <v>2.2260067177416465E-2</v>
      </c>
      <c r="X8" s="24">
        <f>+NEA_d!$Q36</f>
        <v>2.3560535506863989E-2</v>
      </c>
      <c r="Y8" s="24">
        <f>+NEA_d!$Z36</f>
        <v>1.8418476014143703E-2</v>
      </c>
      <c r="Z8" s="24">
        <f t="shared" si="7"/>
        <v>5.1420594927202856E-3</v>
      </c>
      <c r="AB8" s="24">
        <f>+CUY_d!$AB36</f>
        <v>3.3295633275996384E-2</v>
      </c>
      <c r="AC8" s="24">
        <f>+CUY_d!$Q36</f>
        <v>3.2857365358366586E-2</v>
      </c>
      <c r="AD8" s="24">
        <f>+CUY_d!$Z36</f>
        <v>3.1118169668284734E-2</v>
      </c>
      <c r="AE8" s="24">
        <f t="shared" si="8"/>
        <v>1.7391956900818517E-3</v>
      </c>
      <c r="AG8" s="24">
        <f>+PAT_d!$AB36</f>
        <v>2.0043805337566889E-2</v>
      </c>
      <c r="AH8" s="24">
        <f>+PAT_d!$Q36</f>
        <v>2.0825823323216586E-2</v>
      </c>
      <c r="AI8" s="24">
        <f>+PAT_d!$Z36</f>
        <v>2.1267022844051686E-2</v>
      </c>
      <c r="AJ8" s="24">
        <f t="shared" si="9"/>
        <v>-4.411995208351005E-4</v>
      </c>
      <c r="AK8" s="24"/>
      <c r="AL8" s="35">
        <f t="shared" si="0"/>
        <v>42826</v>
      </c>
      <c r="AM8" s="48">
        <f t="shared" ca="1" si="10"/>
        <v>2.0495090806738059E-3</v>
      </c>
      <c r="AN8" s="48">
        <f t="shared" si="18"/>
        <v>2.5154324055809418E-3</v>
      </c>
      <c r="AO8" s="48">
        <f t="shared" si="11"/>
        <v>1.9025829705305863E-3</v>
      </c>
      <c r="AP8" s="48">
        <f t="shared" si="12"/>
        <v>1.3125731737246848E-3</v>
      </c>
      <c r="AQ8" s="48">
        <f t="shared" si="13"/>
        <v>5.1420594927202856E-3</v>
      </c>
      <c r="AR8" s="48">
        <f t="shared" si="14"/>
        <v>1.7391956900818517E-3</v>
      </c>
      <c r="AS8" s="48">
        <f t="shared" si="15"/>
        <v>-4.411995208351005E-4</v>
      </c>
      <c r="AU8" s="48">
        <f t="shared" si="16"/>
        <v>-4.411995208351005E-4</v>
      </c>
      <c r="AV8" s="48">
        <f t="shared" si="17"/>
        <v>5.1420594927202856E-3</v>
      </c>
      <c r="AY8" s="35">
        <f t="shared" si="1"/>
        <v>42826</v>
      </c>
    </row>
    <row r="9" spans="1:59" x14ac:dyDescent="0.25">
      <c r="A9" s="110">
        <f t="shared" si="2"/>
        <v>9</v>
      </c>
      <c r="B9" s="35">
        <f>+NAC!A10</f>
        <v>42856</v>
      </c>
      <c r="C9" s="24">
        <f ca="1">+NAC_d!CR10</f>
        <v>1.4440734599573846E-2</v>
      </c>
      <c r="D9" s="24">
        <f ca="1">+NAC_d!CH10</f>
        <v>1.4957041571580509E-2</v>
      </c>
      <c r="E9" s="24">
        <f ca="1">+NAC_d!CQ10</f>
        <v>1.4419511344979652E-2</v>
      </c>
      <c r="F9" s="24">
        <f t="shared" ca="1" si="3"/>
        <v>5.3753022660085747E-4</v>
      </c>
      <c r="H9" s="24">
        <f>+GBA_d!$AB37</f>
        <v>1.2831315966341794E-2</v>
      </c>
      <c r="I9" s="24">
        <f>+GBA_d!$Q37</f>
        <v>1.2194836062359826E-2</v>
      </c>
      <c r="J9" s="24">
        <f>+GBA_d!$Z37</f>
        <v>1.3536163717337679E-2</v>
      </c>
      <c r="K9" s="24">
        <f t="shared" si="4"/>
        <v>-1.341327654977853E-3</v>
      </c>
      <c r="M9" s="24">
        <f>+PAM_d!$AB37</f>
        <v>1.4806166460578307E-2</v>
      </c>
      <c r="N9" s="24">
        <f>+PAM_d!$Q37</f>
        <v>1.4905861155225297E-2</v>
      </c>
      <c r="O9" s="24">
        <f>+PAM_d!$Z37</f>
        <v>1.4696131594327255E-2</v>
      </c>
      <c r="P9" s="24">
        <f t="shared" si="5"/>
        <v>2.0972956089804207E-4</v>
      </c>
      <c r="R9" s="24">
        <f>+NOA_d!$AB37</f>
        <v>1.5217901359189323E-2</v>
      </c>
      <c r="S9" s="24">
        <f>+NOA_d!$Q37</f>
        <v>1.4726758007866714E-2</v>
      </c>
      <c r="T9" s="24">
        <f>+NOA_d!$Z37</f>
        <v>1.6403773495103691E-2</v>
      </c>
      <c r="U9" s="24">
        <f t="shared" si="6"/>
        <v>-1.6770154872369769E-3</v>
      </c>
      <c r="W9" s="24">
        <f>+NEA_d!$AB37</f>
        <v>1.9251056556093049E-2</v>
      </c>
      <c r="X9" s="24">
        <f>+NEA_d!$Q37</f>
        <v>1.9099505838048314E-2</v>
      </c>
      <c r="Y9" s="24">
        <f>+NEA_d!$Z37</f>
        <v>2.0704171122509996E-2</v>
      </c>
      <c r="Z9" s="24">
        <f t="shared" si="7"/>
        <v>-1.6046652844616816E-3</v>
      </c>
      <c r="AB9" s="24">
        <f>+CUY_d!$AB37</f>
        <v>1.6980263242047267E-2</v>
      </c>
      <c r="AC9" s="24">
        <f>+CUY_d!$Q37</f>
        <v>1.7469486336909146E-2</v>
      </c>
      <c r="AD9" s="24">
        <f>+CUY_d!$Z37</f>
        <v>1.6173381096713291E-2</v>
      </c>
      <c r="AE9" s="24">
        <f t="shared" si="8"/>
        <v>1.296105240195855E-3</v>
      </c>
      <c r="AG9" s="24">
        <f>+PAT_d!$AB37</f>
        <v>1.6916440331812499E-2</v>
      </c>
      <c r="AH9" s="24">
        <f>+PAT_d!$Q37</f>
        <v>1.868967908466157E-2</v>
      </c>
      <c r="AI9" s="24">
        <f>+PAT_d!$Z37</f>
        <v>1.7064026310265268E-2</v>
      </c>
      <c r="AJ9" s="24">
        <f t="shared" si="9"/>
        <v>1.6256527743963023E-3</v>
      </c>
      <c r="AK9" s="24"/>
      <c r="AL9" s="35">
        <f t="shared" si="0"/>
        <v>42856</v>
      </c>
      <c r="AM9" s="48">
        <f t="shared" ca="1" si="10"/>
        <v>5.3753022660085747E-4</v>
      </c>
      <c r="AN9" s="48">
        <f t="shared" si="18"/>
        <v>-1.341327654977853E-3</v>
      </c>
      <c r="AO9" s="48">
        <f t="shared" si="11"/>
        <v>2.0972956089804207E-4</v>
      </c>
      <c r="AP9" s="48">
        <f t="shared" si="12"/>
        <v>-1.6770154872369769E-3</v>
      </c>
      <c r="AQ9" s="48">
        <f t="shared" si="13"/>
        <v>-1.6046652844616816E-3</v>
      </c>
      <c r="AR9" s="48">
        <f t="shared" si="14"/>
        <v>1.296105240195855E-3</v>
      </c>
      <c r="AS9" s="48">
        <f t="shared" si="15"/>
        <v>1.6256527743963023E-3</v>
      </c>
      <c r="AU9" s="48">
        <f t="shared" si="16"/>
        <v>-1.6770154872369769E-3</v>
      </c>
      <c r="AV9" s="48">
        <f t="shared" si="17"/>
        <v>1.6256527743963023E-3</v>
      </c>
      <c r="AY9" s="35">
        <f t="shared" si="1"/>
        <v>42856</v>
      </c>
    </row>
    <row r="10" spans="1:59" x14ac:dyDescent="0.25">
      <c r="A10" s="110">
        <f t="shared" si="2"/>
        <v>10</v>
      </c>
      <c r="B10" s="35">
        <f>+NAC!A11</f>
        <v>42887</v>
      </c>
      <c r="C10" s="24">
        <f ca="1">+NAC_d!CR11</f>
        <v>1.1869278847253861E-2</v>
      </c>
      <c r="D10" s="24">
        <f ca="1">+NAC_d!CH11</f>
        <v>1.1149976410332885E-2</v>
      </c>
      <c r="E10" s="24">
        <f ca="1">+NAC_d!CQ11</f>
        <v>1.2753217246614712E-2</v>
      </c>
      <c r="F10" s="24">
        <f t="shared" ca="1" si="3"/>
        <v>-1.6032408362818273E-3</v>
      </c>
      <c r="H10" s="24">
        <f>+GBA_d!$AB38</f>
        <v>1.3883670844019536E-2</v>
      </c>
      <c r="I10" s="24">
        <f>+GBA_d!$Q38</f>
        <v>1.3672522698790601E-2</v>
      </c>
      <c r="J10" s="24">
        <f>+GBA_d!$Z38</f>
        <v>1.4014106707278096E-2</v>
      </c>
      <c r="K10" s="24">
        <f t="shared" si="4"/>
        <v>-3.4158400848749437E-4</v>
      </c>
      <c r="M10" s="24">
        <f>+PAM_d!$AB38</f>
        <v>1.0020806795980164E-2</v>
      </c>
      <c r="N10" s="24">
        <f>+PAM_d!$Q38</f>
        <v>9.1564416944514004E-3</v>
      </c>
      <c r="O10" s="24">
        <f>+PAM_d!$Z38</f>
        <v>1.0865511804519112E-2</v>
      </c>
      <c r="P10" s="24">
        <f t="shared" si="5"/>
        <v>-1.7090701100677119E-3</v>
      </c>
      <c r="R10" s="24">
        <f>+NOA_d!$AB38</f>
        <v>9.4628972732810901E-3</v>
      </c>
      <c r="S10" s="24">
        <f>+NOA_d!$Q38</f>
        <v>9.1050116642485968E-3</v>
      </c>
      <c r="T10" s="24">
        <f>+NOA_d!$Z38</f>
        <v>9.5008082417518125E-3</v>
      </c>
      <c r="U10" s="24">
        <f t="shared" si="6"/>
        <v>-3.9579657750321573E-4</v>
      </c>
      <c r="W10" s="24">
        <f>+NEA_d!$AB38</f>
        <v>1.36480819609337E-2</v>
      </c>
      <c r="X10" s="24">
        <f>+NEA_d!$Q38</f>
        <v>1.3796129027980442E-2</v>
      </c>
      <c r="Y10" s="24">
        <f>+NEA_d!$Z38</f>
        <v>1.2977358326671684E-2</v>
      </c>
      <c r="Z10" s="24">
        <f t="shared" si="7"/>
        <v>8.1877070130875751E-4</v>
      </c>
      <c r="AB10" s="24">
        <f>+CUY_d!$AB38</f>
        <v>1.0068359190757992E-2</v>
      </c>
      <c r="AC10" s="24">
        <f>+CUY_d!$Q38</f>
        <v>8.6985206578356067E-3</v>
      </c>
      <c r="AD10" s="24">
        <f>+CUY_d!$Z38</f>
        <v>1.2211858066370374E-2</v>
      </c>
      <c r="AE10" s="24">
        <f t="shared" si="8"/>
        <v>-3.5133374085347668E-3</v>
      </c>
      <c r="AG10" s="24">
        <f>+PAT_d!$AB38</f>
        <v>1.1000120373211297E-2</v>
      </c>
      <c r="AH10" s="24">
        <f>+PAT_d!$Q38</f>
        <v>9.8290679410670823E-3</v>
      </c>
      <c r="AI10" s="24">
        <f>+PAT_d!$Z38</f>
        <v>1.1978510700686451E-2</v>
      </c>
      <c r="AJ10" s="24">
        <f t="shared" si="9"/>
        <v>-2.1494427596193688E-3</v>
      </c>
      <c r="AK10" s="24"/>
      <c r="AL10" s="35">
        <f t="shared" si="0"/>
        <v>42887</v>
      </c>
      <c r="AM10" s="48">
        <f t="shared" ca="1" si="10"/>
        <v>-1.6032408362818273E-3</v>
      </c>
      <c r="AN10" s="48">
        <f t="shared" si="18"/>
        <v>-3.4158400848749437E-4</v>
      </c>
      <c r="AO10" s="48">
        <f t="shared" si="11"/>
        <v>-1.7090701100677119E-3</v>
      </c>
      <c r="AP10" s="48">
        <f t="shared" si="12"/>
        <v>-3.9579657750321573E-4</v>
      </c>
      <c r="AQ10" s="48">
        <f t="shared" si="13"/>
        <v>8.1877070130875751E-4</v>
      </c>
      <c r="AR10" s="48">
        <f t="shared" si="14"/>
        <v>-3.5133374085347668E-3</v>
      </c>
      <c r="AS10" s="48">
        <f t="shared" si="15"/>
        <v>-2.1494427596193688E-3</v>
      </c>
      <c r="AU10" s="48">
        <f t="shared" si="16"/>
        <v>-3.5133374085347668E-3</v>
      </c>
      <c r="AV10" s="48">
        <f t="shared" si="17"/>
        <v>8.1877070130875751E-4</v>
      </c>
      <c r="AY10" s="35">
        <f t="shared" si="1"/>
        <v>42887</v>
      </c>
    </row>
    <row r="11" spans="1:59" x14ac:dyDescent="0.25">
      <c r="A11" s="110">
        <f t="shared" si="2"/>
        <v>11</v>
      </c>
      <c r="B11" s="35">
        <f>+NAC!A12</f>
        <v>42917</v>
      </c>
      <c r="C11" s="24">
        <f ca="1">+NAC_d!CR12</f>
        <v>1.7284047507501565E-2</v>
      </c>
      <c r="D11" s="24">
        <f ca="1">+NAC_d!CH12</f>
        <v>1.458691504319054E-2</v>
      </c>
      <c r="E11" s="24">
        <f ca="1">+NAC_d!CQ12</f>
        <v>1.9320402272151593E-2</v>
      </c>
      <c r="F11" s="24">
        <f t="shared" ca="1" si="3"/>
        <v>-4.733487228961053E-3</v>
      </c>
      <c r="H11" s="24">
        <f>+GBA_d!$AB39</f>
        <v>1.7193732181012722E-2</v>
      </c>
      <c r="I11" s="24">
        <f>+GBA_d!$Q39</f>
        <v>1.47830335489052E-2</v>
      </c>
      <c r="J11" s="24">
        <f>+GBA_d!$Z39</f>
        <v>1.8731614268348018E-2</v>
      </c>
      <c r="K11" s="24">
        <f t="shared" si="4"/>
        <v>-3.948580719442818E-3</v>
      </c>
      <c r="M11" s="24">
        <f>+PAM_d!$AB39</f>
        <v>1.9500780031201259E-2</v>
      </c>
      <c r="N11" s="24">
        <f>+PAM_d!$Q39</f>
        <v>1.7159699231628744E-2</v>
      </c>
      <c r="O11" s="24">
        <f>+PAM_d!$Z39</f>
        <v>2.2035067493757499E-2</v>
      </c>
      <c r="P11" s="24">
        <f t="shared" si="5"/>
        <v>-4.8753682621287542E-3</v>
      </c>
      <c r="R11" s="24">
        <f>+NOA_d!$AB39</f>
        <v>1.4138486712502285E-2</v>
      </c>
      <c r="S11" s="24">
        <f>+NOA_d!$Q39</f>
        <v>1.3040899398213623E-2</v>
      </c>
      <c r="T11" s="24">
        <f>+NOA_d!$Z39</f>
        <v>1.7198659669068972E-2</v>
      </c>
      <c r="U11" s="24">
        <f t="shared" si="6"/>
        <v>-4.1577602708553485E-3</v>
      </c>
      <c r="W11" s="24">
        <f>+NEA_d!$AB39</f>
        <v>1.2808613162551774E-2</v>
      </c>
      <c r="X11" s="24">
        <f>+NEA_d!$Q39</f>
        <v>1.1595659421377968E-2</v>
      </c>
      <c r="Y11" s="24">
        <f>+NEA_d!$Z39</f>
        <v>1.4437773918365648E-2</v>
      </c>
      <c r="Z11" s="24">
        <f t="shared" si="7"/>
        <v>-2.8421144969876799E-3</v>
      </c>
      <c r="AB11" s="24">
        <f>+CUY_d!$AB39</f>
        <v>1.4129705825323802E-2</v>
      </c>
      <c r="AC11" s="24">
        <f>+CUY_d!$Q39</f>
        <v>1.3226941438978512E-2</v>
      </c>
      <c r="AD11" s="24">
        <f>+CUY_d!$Z39</f>
        <v>1.5349806375537955E-2</v>
      </c>
      <c r="AE11" s="24">
        <f t="shared" si="8"/>
        <v>-2.1228649365594432E-3</v>
      </c>
      <c r="AG11" s="24">
        <f>+PAT_d!$AB39</f>
        <v>1.4980515661326077E-2</v>
      </c>
      <c r="AH11" s="24">
        <f>+PAT_d!$Q39</f>
        <v>1.3905176116691731E-2</v>
      </c>
      <c r="AI11" s="24">
        <f>+PAT_d!$Z39</f>
        <v>1.7613404285059309E-2</v>
      </c>
      <c r="AJ11" s="24">
        <f t="shared" si="9"/>
        <v>-3.7082281683675777E-3</v>
      </c>
      <c r="AK11" s="24"/>
      <c r="AL11" s="35">
        <f t="shared" si="0"/>
        <v>42917</v>
      </c>
      <c r="AM11" s="48">
        <f t="shared" ca="1" si="10"/>
        <v>-4.733487228961053E-3</v>
      </c>
      <c r="AN11" s="48">
        <f t="shared" si="18"/>
        <v>-3.948580719442818E-3</v>
      </c>
      <c r="AO11" s="48">
        <f t="shared" si="11"/>
        <v>-4.8753682621287542E-3</v>
      </c>
      <c r="AP11" s="48">
        <f t="shared" si="12"/>
        <v>-4.1577602708553485E-3</v>
      </c>
      <c r="AQ11" s="48">
        <f t="shared" si="13"/>
        <v>-2.8421144969876799E-3</v>
      </c>
      <c r="AR11" s="48">
        <f t="shared" si="14"/>
        <v>-2.1228649365594432E-3</v>
      </c>
      <c r="AS11" s="48">
        <f t="shared" si="15"/>
        <v>-3.7082281683675777E-3</v>
      </c>
      <c r="AU11" s="48">
        <f t="shared" si="16"/>
        <v>-4.8753682621287542E-3</v>
      </c>
      <c r="AV11" s="48">
        <f t="shared" si="17"/>
        <v>-2.1228649365594432E-3</v>
      </c>
      <c r="AY11" s="35">
        <f t="shared" si="1"/>
        <v>42917</v>
      </c>
    </row>
    <row r="12" spans="1:59" x14ac:dyDescent="0.25">
      <c r="A12" s="110">
        <f t="shared" si="2"/>
        <v>12</v>
      </c>
      <c r="B12" s="35">
        <f>+NAC!A13</f>
        <v>42948</v>
      </c>
      <c r="C12" s="24">
        <f ca="1">+NAC_d!CR13</f>
        <v>1.402126244336066E-2</v>
      </c>
      <c r="D12" s="24">
        <f ca="1">+NAC_d!CH13</f>
        <v>1.4164969986374176E-2</v>
      </c>
      <c r="E12" s="24">
        <f ca="1">+NAC_d!CQ13</f>
        <v>1.370641401853212E-2</v>
      </c>
      <c r="F12" s="24">
        <f t="shared" ca="1" si="3"/>
        <v>4.5855596784205588E-4</v>
      </c>
      <c r="H12" s="24">
        <f>+GBA_d!$AB40</f>
        <v>1.4775293868762196E-2</v>
      </c>
      <c r="I12" s="24">
        <f>+GBA_d!$Q40</f>
        <v>1.591276211965198E-2</v>
      </c>
      <c r="J12" s="24">
        <f>+GBA_d!$Z40</f>
        <v>1.432115939760803E-2</v>
      </c>
      <c r="K12" s="24">
        <f t="shared" si="4"/>
        <v>1.5916027220439499E-3</v>
      </c>
      <c r="M12" s="24">
        <f>+PAM_d!$AB40</f>
        <v>1.3314163004728874E-2</v>
      </c>
      <c r="N12" s="24">
        <f>+PAM_d!$Q40</f>
        <v>1.3872229314334072E-2</v>
      </c>
      <c r="O12" s="24">
        <f>+PAM_d!$Z40</f>
        <v>1.1945426145430815E-2</v>
      </c>
      <c r="P12" s="24">
        <f t="shared" si="5"/>
        <v>1.9268031689032572E-3</v>
      </c>
      <c r="R12" s="24">
        <f>+NOA_d!$AB40</f>
        <v>1.2712001589000099E-2</v>
      </c>
      <c r="S12" s="24">
        <f>+NOA_d!$Q40</f>
        <v>1.2484653832953496E-2</v>
      </c>
      <c r="T12" s="24">
        <f>+NOA_d!$Z40</f>
        <v>1.2794722198697484E-2</v>
      </c>
      <c r="U12" s="24">
        <f t="shared" si="6"/>
        <v>-3.1006836574398733E-4</v>
      </c>
      <c r="W12" s="24">
        <f>+NEA_d!$AB40</f>
        <v>1.1526442106265744E-2</v>
      </c>
      <c r="X12" s="24">
        <f>+NEA_d!$Q40</f>
        <v>1.184950653264738E-2</v>
      </c>
      <c r="Y12" s="24">
        <f>+NEA_d!$Z40</f>
        <v>9.3682622678628036E-3</v>
      </c>
      <c r="Z12" s="24">
        <f t="shared" si="7"/>
        <v>2.4812442647845767E-3</v>
      </c>
      <c r="AB12" s="24">
        <f>+CUY_d!$AB40</f>
        <v>1.3585526546592508E-2</v>
      </c>
      <c r="AC12" s="24">
        <f>+CUY_d!$Q40</f>
        <v>1.4761126005109704E-2</v>
      </c>
      <c r="AD12" s="24">
        <f>+CUY_d!$Z40</f>
        <v>1.2554961003676812E-2</v>
      </c>
      <c r="AE12" s="24">
        <f t="shared" si="8"/>
        <v>2.2061650014328915E-3</v>
      </c>
      <c r="AG12" s="24">
        <f>+PAT_d!$AB40</f>
        <v>1.697940967643774E-2</v>
      </c>
      <c r="AH12" s="24">
        <f>+PAT_d!$Q40</f>
        <v>1.7600698866546471E-2</v>
      </c>
      <c r="AI12" s="24">
        <f>+PAT_d!$Z40</f>
        <v>1.6708129446180831E-2</v>
      </c>
      <c r="AJ12" s="24">
        <f t="shared" si="9"/>
        <v>8.9256942036564091E-4</v>
      </c>
      <c r="AK12" s="24"/>
      <c r="AL12" s="35">
        <f t="shared" si="0"/>
        <v>42948</v>
      </c>
      <c r="AM12" s="48">
        <f t="shared" ca="1" si="10"/>
        <v>4.5855596784205588E-4</v>
      </c>
      <c r="AN12" s="48">
        <f t="shared" si="18"/>
        <v>1.5916027220439499E-3</v>
      </c>
      <c r="AO12" s="48">
        <f t="shared" si="11"/>
        <v>1.9268031689032572E-3</v>
      </c>
      <c r="AP12" s="48">
        <f t="shared" si="12"/>
        <v>-3.1006836574398733E-4</v>
      </c>
      <c r="AQ12" s="48">
        <f t="shared" si="13"/>
        <v>2.4812442647845767E-3</v>
      </c>
      <c r="AR12" s="48">
        <f t="shared" si="14"/>
        <v>2.2061650014328915E-3</v>
      </c>
      <c r="AS12" s="48">
        <f t="shared" si="15"/>
        <v>8.9256942036564091E-4</v>
      </c>
      <c r="AU12" s="48">
        <f t="shared" si="16"/>
        <v>-3.1006836574398733E-4</v>
      </c>
      <c r="AV12" s="48">
        <f t="shared" si="17"/>
        <v>2.4812442647845767E-3</v>
      </c>
      <c r="AY12" s="35">
        <f t="shared" si="1"/>
        <v>42948</v>
      </c>
    </row>
    <row r="13" spans="1:59" x14ac:dyDescent="0.25">
      <c r="A13" s="110">
        <f t="shared" si="2"/>
        <v>13</v>
      </c>
      <c r="B13" s="35">
        <f>+NAC!A14</f>
        <v>42979</v>
      </c>
      <c r="C13" s="24">
        <f ca="1">+NAC_d!CR14</f>
        <v>1.8985115571285682E-2</v>
      </c>
      <c r="D13" s="24">
        <f ca="1">+NAC_d!CH14</f>
        <v>1.8489840375533806E-2</v>
      </c>
      <c r="E13" s="24">
        <f ca="1">+NAC_d!CQ14</f>
        <v>1.9011447741158705E-2</v>
      </c>
      <c r="F13" s="24">
        <f t="shared" ca="1" si="3"/>
        <v>-5.2160736562489873E-4</v>
      </c>
      <c r="H13" s="24">
        <f>+GBA_d!$AB41</f>
        <v>2.0436303178720916E-2</v>
      </c>
      <c r="I13" s="24">
        <f>+GBA_d!$Q41</f>
        <v>2.0756874743085962E-2</v>
      </c>
      <c r="J13" s="24">
        <f>+GBA_d!$Z41</f>
        <v>2.0316839229966188E-2</v>
      </c>
      <c r="K13" s="24">
        <f t="shared" si="4"/>
        <v>4.4003551311977418E-4</v>
      </c>
      <c r="M13" s="24">
        <f>+PAM_d!$AB41</f>
        <v>1.915188482107566E-2</v>
      </c>
      <c r="N13" s="24">
        <f>+PAM_d!$Q41</f>
        <v>1.9054725108299753E-2</v>
      </c>
      <c r="O13" s="24">
        <f>+PAM_d!$Z41</f>
        <v>1.9226192867263014E-2</v>
      </c>
      <c r="P13" s="24">
        <f t="shared" si="5"/>
        <v>-1.7146775896326183E-4</v>
      </c>
      <c r="R13" s="24">
        <f>+NOA_d!$AB41</f>
        <v>1.7622485171312929E-2</v>
      </c>
      <c r="S13" s="24">
        <f>+NOA_d!$Q41</f>
        <v>1.9190691982299057E-2</v>
      </c>
      <c r="T13" s="24">
        <f>+NOA_d!$Z41</f>
        <v>1.5003831787797406E-2</v>
      </c>
      <c r="U13" s="24">
        <f t="shared" si="6"/>
        <v>4.1868601945016515E-3</v>
      </c>
      <c r="W13" s="24">
        <f>+NEA_d!$AB41</f>
        <v>1.2986469412081592E-2</v>
      </c>
      <c r="X13" s="24">
        <f>+NEA_d!$Q41</f>
        <v>1.3433031021138131E-2</v>
      </c>
      <c r="Y13" s="24">
        <f>+NEA_d!$Z41</f>
        <v>1.1663664312074218E-2</v>
      </c>
      <c r="Z13" s="24">
        <f t="shared" si="7"/>
        <v>1.7693667090639131E-3</v>
      </c>
      <c r="AB13" s="24">
        <f>+CUY_d!$AB41</f>
        <v>1.7395043931073939E-2</v>
      </c>
      <c r="AC13" s="24">
        <f>+CUY_d!$Q41</f>
        <v>1.7728927594854671E-2</v>
      </c>
      <c r="AD13" s="24">
        <f>+CUY_d!$Z41</f>
        <v>1.6529399124375788E-2</v>
      </c>
      <c r="AE13" s="24">
        <f t="shared" si="8"/>
        <v>1.1995284704788833E-3</v>
      </c>
      <c r="AG13" s="24">
        <f>+PAT_d!$AB41</f>
        <v>1.2930212066232016E-2</v>
      </c>
      <c r="AH13" s="24">
        <f>+PAT_d!$Q41</f>
        <v>1.2679410384163203E-2</v>
      </c>
      <c r="AI13" s="24">
        <f>+PAT_d!$Z41</f>
        <v>1.3223765783064945E-2</v>
      </c>
      <c r="AJ13" s="24">
        <f t="shared" si="9"/>
        <v>-5.4435539890174134E-4</v>
      </c>
      <c r="AK13" s="24"/>
      <c r="AL13" s="35">
        <f t="shared" si="0"/>
        <v>42979</v>
      </c>
      <c r="AM13" s="48">
        <f t="shared" ca="1" si="10"/>
        <v>-5.2160736562489873E-4</v>
      </c>
      <c r="AN13" s="48">
        <f t="shared" si="18"/>
        <v>4.4003551311977418E-4</v>
      </c>
      <c r="AO13" s="48">
        <f t="shared" si="11"/>
        <v>-1.7146775896326183E-4</v>
      </c>
      <c r="AP13" s="48">
        <f t="shared" si="12"/>
        <v>4.1868601945016515E-3</v>
      </c>
      <c r="AQ13" s="48">
        <f t="shared" si="13"/>
        <v>1.7693667090639131E-3</v>
      </c>
      <c r="AR13" s="48">
        <f t="shared" si="14"/>
        <v>1.1995284704788833E-3</v>
      </c>
      <c r="AS13" s="48">
        <f t="shared" si="15"/>
        <v>-5.4435539890174134E-4</v>
      </c>
      <c r="AU13" s="48">
        <f t="shared" si="16"/>
        <v>-5.4435539890174134E-4</v>
      </c>
      <c r="AV13" s="48">
        <f t="shared" si="17"/>
        <v>4.1868601945016515E-3</v>
      </c>
      <c r="AY13" s="35">
        <f t="shared" si="1"/>
        <v>42979</v>
      </c>
    </row>
    <row r="14" spans="1:59" x14ac:dyDescent="0.25">
      <c r="A14" s="110">
        <f t="shared" si="2"/>
        <v>14</v>
      </c>
      <c r="B14" s="35">
        <f>+NAC!A15</f>
        <v>43009</v>
      </c>
      <c r="C14" s="24">
        <f ca="1">+NAC_d!CR15</f>
        <v>1.5308642052138444E-2</v>
      </c>
      <c r="D14" s="24">
        <f ca="1">+NAC_d!CH15</f>
        <v>1.6278833281802463E-2</v>
      </c>
      <c r="E14" s="24">
        <f ca="1">+NAC_d!CQ15</f>
        <v>1.4137214628951345E-2</v>
      </c>
      <c r="F14" s="24">
        <f t="shared" ca="1" si="3"/>
        <v>2.1416186528511183E-3</v>
      </c>
      <c r="H14" s="24">
        <f>+GBA_d!$AB42</f>
        <v>1.2994466183362086E-2</v>
      </c>
      <c r="I14" s="24">
        <f>+GBA_d!$Q42</f>
        <v>1.4016114994370721E-2</v>
      </c>
      <c r="J14" s="24">
        <f>+GBA_d!$Z42</f>
        <v>1.2280539006796598E-2</v>
      </c>
      <c r="K14" s="24">
        <f t="shared" si="4"/>
        <v>1.7355759875741228E-3</v>
      </c>
      <c r="M14" s="24">
        <f>+PAM_d!$AB42</f>
        <v>1.6857539172699276E-2</v>
      </c>
      <c r="N14" s="24">
        <f>+PAM_d!$Q42</f>
        <v>1.7104335028350404E-2</v>
      </c>
      <c r="O14" s="24">
        <f>+PAM_d!$Z42</f>
        <v>1.6636530804461591E-2</v>
      </c>
      <c r="P14" s="24">
        <f t="shared" si="5"/>
        <v>4.6780422388881249E-4</v>
      </c>
      <c r="R14" s="24">
        <f>+NOA_d!$AB42</f>
        <v>1.881334475594354E-2</v>
      </c>
      <c r="S14" s="24">
        <f>+NOA_d!$Q42</f>
        <v>1.9096353051625714E-2</v>
      </c>
      <c r="T14" s="24">
        <f>+NOA_d!$Z42</f>
        <v>1.7436480482597938E-2</v>
      </c>
      <c r="U14" s="24">
        <f t="shared" si="6"/>
        <v>1.659872569027776E-3</v>
      </c>
      <c r="W14" s="24">
        <f>+NEA_d!$AB42</f>
        <v>1.4912602371348394E-2</v>
      </c>
      <c r="X14" s="24">
        <f>+NEA_d!$Q42</f>
        <v>1.5016501075783006E-2</v>
      </c>
      <c r="Y14" s="24">
        <f>+NEA_d!$Z42</f>
        <v>1.4224985162953674E-2</v>
      </c>
      <c r="Z14" s="24">
        <f t="shared" si="7"/>
        <v>7.9151591282933254E-4</v>
      </c>
      <c r="AB14" s="24">
        <f>+CUY_d!$AB42</f>
        <v>1.7169072026413268E-2</v>
      </c>
      <c r="AC14" s="24">
        <f>+CUY_d!$Q42</f>
        <v>1.7955958630171187E-2</v>
      </c>
      <c r="AD14" s="24">
        <f>+CUY_d!$Z42</f>
        <v>1.6628596124377948E-2</v>
      </c>
      <c r="AE14" s="24">
        <f t="shared" si="8"/>
        <v>1.3273625057932392E-3</v>
      </c>
      <c r="AG14" s="24">
        <f>+PAT_d!$AB42</f>
        <v>1.6376627324060644E-2</v>
      </c>
      <c r="AH14" s="24">
        <f>+PAT_d!$Q42</f>
        <v>1.7477274884677652E-2</v>
      </c>
      <c r="AI14" s="24">
        <f>+PAT_d!$Z42</f>
        <v>1.6049162054070587E-2</v>
      </c>
      <c r="AJ14" s="24">
        <f t="shared" si="9"/>
        <v>1.4281128306070645E-3</v>
      </c>
      <c r="AK14" s="24"/>
      <c r="AL14" s="35">
        <f t="shared" si="0"/>
        <v>43009</v>
      </c>
      <c r="AM14" s="48">
        <f t="shared" ca="1" si="10"/>
        <v>2.1416186528511183E-3</v>
      </c>
      <c r="AN14" s="48">
        <f t="shared" si="18"/>
        <v>1.7355759875741228E-3</v>
      </c>
      <c r="AO14" s="48">
        <f t="shared" si="11"/>
        <v>4.6780422388881249E-4</v>
      </c>
      <c r="AP14" s="48">
        <f t="shared" si="12"/>
        <v>1.659872569027776E-3</v>
      </c>
      <c r="AQ14" s="48">
        <f t="shared" si="13"/>
        <v>7.9151591282933254E-4</v>
      </c>
      <c r="AR14" s="48">
        <f t="shared" si="14"/>
        <v>1.3273625057932392E-3</v>
      </c>
      <c r="AS14" s="48">
        <f t="shared" si="15"/>
        <v>1.4281128306070645E-3</v>
      </c>
      <c r="AU14" s="48">
        <f t="shared" si="16"/>
        <v>4.6780422388881249E-4</v>
      </c>
      <c r="AV14" s="48">
        <f t="shared" si="17"/>
        <v>1.7355759875741228E-3</v>
      </c>
      <c r="AY14" s="35">
        <f t="shared" si="1"/>
        <v>43009</v>
      </c>
    </row>
    <row r="15" spans="1:59" x14ac:dyDescent="0.25">
      <c r="A15" s="110">
        <f t="shared" si="2"/>
        <v>15</v>
      </c>
      <c r="B15" s="35">
        <f>+NAC!A16</f>
        <v>43040</v>
      </c>
      <c r="C15" s="24">
        <f ca="1">+NAC_d!CR16</f>
        <v>1.3790082729026709E-2</v>
      </c>
      <c r="D15" s="24">
        <f ca="1">+NAC_d!CH16</f>
        <v>1.3395178328984292E-2</v>
      </c>
      <c r="E15" s="24">
        <f ca="1">+NAC_d!CQ16</f>
        <v>1.3651241051179985E-2</v>
      </c>
      <c r="F15" s="24">
        <f t="shared" ca="1" si="3"/>
        <v>-2.5606272219569348E-4</v>
      </c>
      <c r="H15" s="24">
        <f>+GBA_d!$AB43</f>
        <v>1.1678807683778381E-2</v>
      </c>
      <c r="I15" s="24">
        <f>+GBA_d!$Q43</f>
        <v>1.1093334529673315E-2</v>
      </c>
      <c r="J15" s="24">
        <f>+GBA_d!$Z43</f>
        <v>1.1739925531196516E-2</v>
      </c>
      <c r="K15" s="24">
        <f t="shared" si="4"/>
        <v>-6.4659100152320015E-4</v>
      </c>
      <c r="M15" s="24">
        <f>+PAM_d!$AB43</f>
        <v>1.616808639077072E-2</v>
      </c>
      <c r="N15" s="24">
        <f>+PAM_d!$Q43</f>
        <v>1.5326101440500395E-2</v>
      </c>
      <c r="O15" s="24">
        <f>+PAM_d!$Z43</f>
        <v>1.6714918968630643E-2</v>
      </c>
      <c r="P15" s="24">
        <f t="shared" si="5"/>
        <v>-1.3888175281302484E-3</v>
      </c>
      <c r="R15" s="24">
        <f>+NOA_d!$AB43</f>
        <v>1.2601473908256944E-2</v>
      </c>
      <c r="S15" s="24">
        <f>+NOA_d!$Q43</f>
        <v>1.2166641838128989E-2</v>
      </c>
      <c r="T15" s="24">
        <f>+NOA_d!$Z43</f>
        <v>1.4225612203423887E-2</v>
      </c>
      <c r="U15" s="24">
        <f t="shared" si="6"/>
        <v>-2.0589703652948987E-3</v>
      </c>
      <c r="W15" s="24">
        <f>+NEA_d!$AB43</f>
        <v>1.5210860489929701E-2</v>
      </c>
      <c r="X15" s="24">
        <f>+NEA_d!$Q43</f>
        <v>1.5339399930107911E-2</v>
      </c>
      <c r="Y15" s="24">
        <f>+NEA_d!$Z43</f>
        <v>1.6771399907701934E-2</v>
      </c>
      <c r="Z15" s="24">
        <f t="shared" si="7"/>
        <v>-1.4319999775940229E-3</v>
      </c>
      <c r="AB15" s="24">
        <f>+CUY_d!$AB43</f>
        <v>1.5641775170490035E-2</v>
      </c>
      <c r="AC15" s="24">
        <f>+CUY_d!$Q43</f>
        <v>1.4406349043130096E-2</v>
      </c>
      <c r="AD15" s="24">
        <f>+CUY_d!$Z43</f>
        <v>1.719586337290524E-2</v>
      </c>
      <c r="AE15" s="24">
        <f t="shared" si="8"/>
        <v>-2.7895143297751446E-3</v>
      </c>
      <c r="AG15" s="24">
        <f>+PAT_d!$AB43</f>
        <v>1.4577043346991614E-2</v>
      </c>
      <c r="AH15" s="24">
        <f>+PAT_d!$Q43</f>
        <v>1.3389767431812194E-2</v>
      </c>
      <c r="AI15" s="24">
        <f>+PAT_d!$Z43</f>
        <v>1.4275437803666913E-2</v>
      </c>
      <c r="AJ15" s="24">
        <f t="shared" si="9"/>
        <v>-8.8567037185471875E-4</v>
      </c>
      <c r="AK15" s="24"/>
      <c r="AL15" s="35">
        <f t="shared" si="0"/>
        <v>43040</v>
      </c>
      <c r="AM15" s="48">
        <f t="shared" ca="1" si="10"/>
        <v>-2.5606272219569348E-4</v>
      </c>
      <c r="AN15" s="48">
        <f t="shared" si="18"/>
        <v>-6.4659100152320015E-4</v>
      </c>
      <c r="AO15" s="48">
        <f t="shared" si="11"/>
        <v>-1.3888175281302484E-3</v>
      </c>
      <c r="AP15" s="48">
        <f t="shared" si="12"/>
        <v>-2.0589703652948987E-3</v>
      </c>
      <c r="AQ15" s="48">
        <f t="shared" si="13"/>
        <v>-1.4319999775940229E-3</v>
      </c>
      <c r="AR15" s="48">
        <f t="shared" si="14"/>
        <v>-2.7895143297751446E-3</v>
      </c>
      <c r="AS15" s="48">
        <f t="shared" si="15"/>
        <v>-8.8567037185471875E-4</v>
      </c>
      <c r="AU15" s="48">
        <f t="shared" si="16"/>
        <v>-2.7895143297751446E-3</v>
      </c>
      <c r="AV15" s="48">
        <f t="shared" si="17"/>
        <v>-6.4659100152320015E-4</v>
      </c>
      <c r="AY15" s="35">
        <f t="shared" si="1"/>
        <v>43040</v>
      </c>
    </row>
    <row r="16" spans="1:59" x14ac:dyDescent="0.25">
      <c r="A16" s="110">
        <f t="shared" si="2"/>
        <v>16</v>
      </c>
      <c r="B16" s="35">
        <f>+NAC!A17</f>
        <v>43070</v>
      </c>
      <c r="C16" s="24">
        <f ca="1">+NAC_d!CR17</f>
        <v>3.1211169791611537E-2</v>
      </c>
      <c r="D16" s="24">
        <f ca="1">+NAC_d!CH17</f>
        <v>2.7691647344390669E-2</v>
      </c>
      <c r="E16" s="24">
        <f ca="1">+NAC_d!CQ17</f>
        <v>3.3145061984860558E-2</v>
      </c>
      <c r="F16" s="24">
        <f t="shared" ca="1" si="3"/>
        <v>-5.4534146404698891E-3</v>
      </c>
      <c r="H16" s="24">
        <f>+GBA_d!$AB44</f>
        <v>3.4287033031388692E-2</v>
      </c>
      <c r="I16" s="24">
        <f>+GBA_d!$Q44</f>
        <v>3.2016175580248607E-2</v>
      </c>
      <c r="J16" s="24">
        <f>+GBA_d!$Z44</f>
        <v>3.4345505274060883E-2</v>
      </c>
      <c r="K16" s="24">
        <f t="shared" si="4"/>
        <v>-2.3293296938122765E-3</v>
      </c>
      <c r="M16" s="24">
        <f>+PAM_d!$AB44</f>
        <v>3.1104682822828966E-2</v>
      </c>
      <c r="N16" s="24">
        <f>+PAM_d!$Q44</f>
        <v>2.8817230161675589E-2</v>
      </c>
      <c r="O16" s="24">
        <f>+PAM_d!$Z44</f>
        <v>3.3117521435685582E-2</v>
      </c>
      <c r="P16" s="24">
        <f t="shared" si="5"/>
        <v>-4.300291274009993E-3</v>
      </c>
      <c r="R16" s="24">
        <f>+NOA_d!$AB44</f>
        <v>2.3101739831777879E-2</v>
      </c>
      <c r="S16" s="24">
        <f>+NOA_d!$Q44</f>
        <v>2.278446556690028E-2</v>
      </c>
      <c r="T16" s="24">
        <f>+NOA_d!$Z44</f>
        <v>2.7531603726585807E-2</v>
      </c>
      <c r="U16" s="24">
        <f t="shared" si="6"/>
        <v>-4.7471381596855267E-3</v>
      </c>
      <c r="W16" s="24">
        <f>+NEA_d!$AB44</f>
        <v>2.1552098649913143E-2</v>
      </c>
      <c r="X16" s="24">
        <f>+NEA_d!$Q44</f>
        <v>2.1475236241554452E-2</v>
      </c>
      <c r="Y16" s="24">
        <f>+NEA_d!$Z44</f>
        <v>2.3767639215729552E-2</v>
      </c>
      <c r="Z16" s="24">
        <f t="shared" si="7"/>
        <v>-2.2924029741751006E-3</v>
      </c>
      <c r="AB16" s="24">
        <f>+CUY_d!$AB44</f>
        <v>3.3444447097197516E-2</v>
      </c>
      <c r="AC16" s="24">
        <f>+CUY_d!$Q44</f>
        <v>2.9698593100780712E-2</v>
      </c>
      <c r="AD16" s="24">
        <f>+CUY_d!$Z44</f>
        <v>3.6510559447389346E-2</v>
      </c>
      <c r="AE16" s="24">
        <f t="shared" si="8"/>
        <v>-6.8119663466086333E-3</v>
      </c>
      <c r="AG16" s="24">
        <f>+PAT_d!$AB44</f>
        <v>2.5117571256816795E-2</v>
      </c>
      <c r="AH16" s="24">
        <f>+PAT_d!$Q44</f>
        <v>2.4979791917020489E-2</v>
      </c>
      <c r="AI16" s="24">
        <f>+PAT_d!$Z44</f>
        <v>2.7208662086023683E-2</v>
      </c>
      <c r="AJ16" s="24">
        <f t="shared" si="9"/>
        <v>-2.2288701690031942E-3</v>
      </c>
      <c r="AK16" s="24"/>
      <c r="AL16" s="35">
        <f t="shared" si="0"/>
        <v>43070</v>
      </c>
      <c r="AM16" s="48">
        <f t="shared" ca="1" si="10"/>
        <v>-5.4534146404698891E-3</v>
      </c>
      <c r="AN16" s="48">
        <f t="shared" si="18"/>
        <v>-2.3293296938122765E-3</v>
      </c>
      <c r="AO16" s="48">
        <f t="shared" si="11"/>
        <v>-4.300291274009993E-3</v>
      </c>
      <c r="AP16" s="48">
        <f t="shared" si="12"/>
        <v>-4.7471381596855267E-3</v>
      </c>
      <c r="AQ16" s="48">
        <f t="shared" si="13"/>
        <v>-2.2924029741751006E-3</v>
      </c>
      <c r="AR16" s="48">
        <f t="shared" si="14"/>
        <v>-6.8119663466086333E-3</v>
      </c>
      <c r="AS16" s="48">
        <f t="shared" si="15"/>
        <v>-2.2288701690031942E-3</v>
      </c>
      <c r="AU16" s="48">
        <f t="shared" si="16"/>
        <v>-6.8119663466086333E-3</v>
      </c>
      <c r="AV16" s="48">
        <f t="shared" si="17"/>
        <v>-2.2288701690031942E-3</v>
      </c>
      <c r="AY16" s="35">
        <f t="shared" si="1"/>
        <v>43070</v>
      </c>
      <c r="BA16" s="48">
        <f ca="1">+AVERAGE(AM5:AM16)</f>
        <v>-5.688660697077963E-4</v>
      </c>
      <c r="BB16" s="48">
        <f t="shared" ref="BB16:BG16" si="19">+AVERAGE(AN5:AN16)</f>
        <v>5.6711138919270564E-5</v>
      </c>
      <c r="BC16" s="48">
        <f t="shared" si="19"/>
        <v>-6.7507398456149537E-4</v>
      </c>
      <c r="BD16" s="48">
        <f t="shared" si="19"/>
        <v>-7.8069778762916242E-4</v>
      </c>
      <c r="BE16" s="48">
        <f t="shared" si="19"/>
        <v>3.271315763203238E-4</v>
      </c>
      <c r="BF16" s="48">
        <f t="shared" si="19"/>
        <v>-1.092675945972214E-3</v>
      </c>
      <c r="BG16" s="48">
        <f t="shared" si="19"/>
        <v>-8.7971389915518039E-4</v>
      </c>
    </row>
    <row r="17" spans="1:59" x14ac:dyDescent="0.25">
      <c r="A17" s="110">
        <f t="shared" si="2"/>
        <v>17</v>
      </c>
      <c r="B17" s="35">
        <f>+NAC!A18</f>
        <v>43101</v>
      </c>
      <c r="C17" s="24">
        <f ca="1">+NAC_d!CR18</f>
        <v>1.7966234231781453E-2</v>
      </c>
      <c r="D17" s="24">
        <f ca="1">+NAC_d!CH18</f>
        <v>1.7813928189734263E-2</v>
      </c>
      <c r="E17" s="24">
        <f ca="1">+NAC_d!CQ18</f>
        <v>1.8291179455340645E-2</v>
      </c>
      <c r="F17" s="24">
        <f t="shared" ca="1" si="3"/>
        <v>-4.7725126560638209E-4</v>
      </c>
      <c r="H17" s="24">
        <f>+GBA_d!$AB45</f>
        <v>1.5799045419356617E-2</v>
      </c>
      <c r="I17" s="24">
        <f>+GBA_d!$Q45</f>
        <v>1.5559624381205062E-2</v>
      </c>
      <c r="J17" s="24">
        <f>+GBA_d!$Z45</f>
        <v>1.6188606010888895E-2</v>
      </c>
      <c r="K17" s="24">
        <f t="shared" si="4"/>
        <v>-6.2898162968383353E-4</v>
      </c>
      <c r="M17" s="24">
        <f>+PAM_d!$AB45</f>
        <v>1.8715646837688782E-2</v>
      </c>
      <c r="N17" s="24">
        <f>+PAM_d!$Q45</f>
        <v>1.8861834334782834E-2</v>
      </c>
      <c r="O17" s="24">
        <f>+PAM_d!$Z45</f>
        <v>1.8978711938796078E-2</v>
      </c>
      <c r="P17" s="24">
        <f t="shared" si="5"/>
        <v>-1.1687760401324354E-4</v>
      </c>
      <c r="R17" s="24">
        <f>+NOA_d!$AB45</f>
        <v>1.8782428225527559E-2</v>
      </c>
      <c r="S17" s="24">
        <f>+NOA_d!$Q45</f>
        <v>1.844872867246572E-2</v>
      </c>
      <c r="T17" s="24">
        <f>+NOA_d!$Z45</f>
        <v>2.0528125896308591E-2</v>
      </c>
      <c r="U17" s="24">
        <f t="shared" si="6"/>
        <v>-2.0793972238428715E-3</v>
      </c>
      <c r="W17" s="24">
        <f>+NEA_d!$AB45</f>
        <v>1.9967172545321876E-2</v>
      </c>
      <c r="X17" s="24">
        <f>+NEA_d!$Q45</f>
        <v>1.9891257904351756E-2</v>
      </c>
      <c r="Y17" s="24">
        <f>+NEA_d!$Z45</f>
        <v>2.0766801975624416E-2</v>
      </c>
      <c r="Z17" s="24">
        <f t="shared" si="7"/>
        <v>-8.7554407127266032E-4</v>
      </c>
      <c r="AB17" s="24">
        <f>+CUY_d!$AB45</f>
        <v>1.5014000693064133E-2</v>
      </c>
      <c r="AC17" s="24">
        <f>+CUY_d!$Q45</f>
        <v>1.2691323840461566E-2</v>
      </c>
      <c r="AD17" s="24">
        <f>+CUY_d!$Z45</f>
        <v>1.8620881606587147E-2</v>
      </c>
      <c r="AE17" s="24">
        <f t="shared" si="8"/>
        <v>-5.9295577661255816E-3</v>
      </c>
      <c r="AG17" s="24">
        <f>+PAT_d!$AB45</f>
        <v>2.5656331831395374E-2</v>
      </c>
      <c r="AH17" s="24">
        <f>+PAT_d!$Q45</f>
        <v>2.8140865518804459E-2</v>
      </c>
      <c r="AI17" s="24">
        <f>+PAT_d!$Z45</f>
        <v>2.8703320804883914E-2</v>
      </c>
      <c r="AJ17" s="24">
        <f t="shared" si="9"/>
        <v>-5.6245528607945516E-4</v>
      </c>
      <c r="AK17" s="24"/>
      <c r="AL17" s="35">
        <f t="shared" si="0"/>
        <v>43101</v>
      </c>
      <c r="AM17" s="48">
        <f t="shared" ca="1" si="10"/>
        <v>-4.7725126560638209E-4</v>
      </c>
      <c r="AN17" s="48">
        <f t="shared" si="18"/>
        <v>-6.2898162968383353E-4</v>
      </c>
      <c r="AO17" s="48">
        <f t="shared" si="11"/>
        <v>-1.1687760401324354E-4</v>
      </c>
      <c r="AP17" s="48">
        <f t="shared" si="12"/>
        <v>-2.0793972238428715E-3</v>
      </c>
      <c r="AQ17" s="48">
        <f t="shared" si="13"/>
        <v>-8.7554407127266032E-4</v>
      </c>
      <c r="AR17" s="48">
        <f t="shared" si="14"/>
        <v>-5.9295577661255816E-3</v>
      </c>
      <c r="AS17" s="48">
        <f t="shared" si="15"/>
        <v>-5.6245528607945516E-4</v>
      </c>
      <c r="AU17" s="48">
        <f t="shared" si="16"/>
        <v>-5.9295577661255816E-3</v>
      </c>
      <c r="AV17" s="48">
        <f t="shared" si="17"/>
        <v>-1.1687760401324354E-4</v>
      </c>
      <c r="AY17" s="35">
        <f t="shared" si="1"/>
        <v>43101</v>
      </c>
      <c r="BA17" s="48">
        <f t="shared" ref="BA17:BA80" ca="1" si="20">+AVERAGE(AM6:AM17)</f>
        <v>-4.3955849977822536E-4</v>
      </c>
      <c r="BB17" s="48">
        <f t="shared" ref="BB17:BB80" si="21">+AVERAGE(AN6:AN17)</f>
        <v>2.302150908401468E-4</v>
      </c>
      <c r="BC17" s="48">
        <f t="shared" ref="BC17:BC80" si="22">+AVERAGE(AO6:AO17)</f>
        <v>-4.3880395823577462E-4</v>
      </c>
      <c r="BD17" s="48">
        <f t="shared" ref="BD17:BD80" si="23">+AVERAGE(AP6:AP17)</f>
        <v>-6.7737719088560111E-4</v>
      </c>
      <c r="BE17" s="48">
        <f t="shared" ref="BE17:BE80" si="24">+AVERAGE(AQ6:AQ17)</f>
        <v>2.4755742845385581E-4</v>
      </c>
      <c r="BF17" s="48">
        <f t="shared" ref="BF17:BF80" si="25">+AVERAGE(AR6:AR17)</f>
        <v>-1.3712817221369633E-3</v>
      </c>
      <c r="BG17" s="48">
        <f t="shared" ref="BG17:BG80" si="26">+AVERAGE(AS6:AS17)</f>
        <v>-7.0781864264031957E-4</v>
      </c>
    </row>
    <row r="18" spans="1:59" x14ac:dyDescent="0.25">
      <c r="A18" s="110">
        <f t="shared" si="2"/>
        <v>18</v>
      </c>
      <c r="B18" s="35">
        <f>+NAC!A19</f>
        <v>43132</v>
      </c>
      <c r="C18" s="24">
        <f ca="1">+NAC_d!CR19</f>
        <v>2.4097424616754459E-2</v>
      </c>
      <c r="D18" s="24">
        <f ca="1">+NAC_d!CH19</f>
        <v>2.2574318109689129E-2</v>
      </c>
      <c r="E18" s="24">
        <f ca="1">+NAC_d!CQ19</f>
        <v>2.4192920651539884E-2</v>
      </c>
      <c r="F18" s="24">
        <f t="shared" ca="1" si="3"/>
        <v>-1.6186025418507555E-3</v>
      </c>
      <c r="H18" s="24">
        <f>+GBA_d!$AB46</f>
        <v>2.5797014046405664E-2</v>
      </c>
      <c r="I18" s="24">
        <f>+GBA_d!$Q46</f>
        <v>2.5701139433137454E-2</v>
      </c>
      <c r="J18" s="24">
        <f>+GBA_d!$Z46</f>
        <v>2.5008458108219722E-2</v>
      </c>
      <c r="K18" s="24">
        <f t="shared" si="4"/>
        <v>6.9268132491773216E-4</v>
      </c>
      <c r="M18" s="24">
        <f>+PAM_d!$AB46</f>
        <v>2.344528125225831E-2</v>
      </c>
      <c r="N18" s="24">
        <f>+PAM_d!$Q46</f>
        <v>2.1397153481110376E-2</v>
      </c>
      <c r="O18" s="24">
        <f>+PAM_d!$Z46</f>
        <v>2.3541264393523775E-2</v>
      </c>
      <c r="P18" s="24">
        <f t="shared" si="5"/>
        <v>-2.1441109124133995E-3</v>
      </c>
      <c r="R18" s="24">
        <f>+NOA_d!$AB46</f>
        <v>2.0435396086314839E-2</v>
      </c>
      <c r="S18" s="24">
        <f>+NOA_d!$Q46</f>
        <v>1.9938925226613113E-2</v>
      </c>
      <c r="T18" s="24">
        <f>+NOA_d!$Z46</f>
        <v>2.2795237040908134E-2</v>
      </c>
      <c r="U18" s="24">
        <f t="shared" si="6"/>
        <v>-2.8563118142950206E-3</v>
      </c>
      <c r="W18" s="24">
        <f>+NEA_d!$AB46</f>
        <v>2.0656332887524664E-2</v>
      </c>
      <c r="X18" s="24">
        <f>+NEA_d!$Q46</f>
        <v>2.1021649794417119E-2</v>
      </c>
      <c r="Y18" s="24">
        <f>+NEA_d!$Z46</f>
        <v>2.0561261427081368E-2</v>
      </c>
      <c r="Z18" s="24">
        <f t="shared" si="7"/>
        <v>4.6038836733575117E-4</v>
      </c>
      <c r="AB18" s="24">
        <f>+CUY_d!$AB46</f>
        <v>2.6361268995135578E-2</v>
      </c>
      <c r="AC18" s="24">
        <f>+CUY_d!$Q46</f>
        <v>2.5127115495839458E-2</v>
      </c>
      <c r="AD18" s="24">
        <f>+CUY_d!$Z46</f>
        <v>2.8328117712816958E-2</v>
      </c>
      <c r="AE18" s="24">
        <f t="shared" si="8"/>
        <v>-3.2010022169774999E-3</v>
      </c>
      <c r="AG18" s="24">
        <f>+PAT_d!$AB46</f>
        <v>2.0337944394035246E-2</v>
      </c>
      <c r="AH18" s="24">
        <f>+PAT_d!$Q46</f>
        <v>1.8625369408227455E-2</v>
      </c>
      <c r="AI18" s="24">
        <f>+PAT_d!$Z46</f>
        <v>2.0163333903070457E-2</v>
      </c>
      <c r="AJ18" s="24">
        <f t="shared" si="9"/>
        <v>-1.5379644948430027E-3</v>
      </c>
      <c r="AK18" s="24"/>
      <c r="AL18" s="35">
        <f t="shared" si="0"/>
        <v>43132</v>
      </c>
      <c r="AM18" s="48">
        <f t="shared" ca="1" si="10"/>
        <v>-1.6186025418507555E-3</v>
      </c>
      <c r="AN18" s="48">
        <f t="shared" si="18"/>
        <v>6.9268132491773216E-4</v>
      </c>
      <c r="AO18" s="48">
        <f t="shared" si="11"/>
        <v>-2.1441109124133995E-3</v>
      </c>
      <c r="AP18" s="48">
        <f t="shared" si="12"/>
        <v>-2.8563118142950206E-3</v>
      </c>
      <c r="AQ18" s="48">
        <f t="shared" si="13"/>
        <v>4.6038836733575117E-4</v>
      </c>
      <c r="AR18" s="48">
        <f t="shared" si="14"/>
        <v>-3.2010022169774999E-3</v>
      </c>
      <c r="AS18" s="48">
        <f t="shared" si="15"/>
        <v>-1.5379644948430027E-3</v>
      </c>
      <c r="AU18" s="48">
        <f t="shared" si="16"/>
        <v>-3.2010022169774999E-3</v>
      </c>
      <c r="AV18" s="48">
        <f t="shared" si="17"/>
        <v>6.9268132491773216E-4</v>
      </c>
      <c r="AY18" s="35">
        <f t="shared" si="1"/>
        <v>43132</v>
      </c>
      <c r="BA18" s="48">
        <f t="shared" ca="1" si="20"/>
        <v>-4.9831309476761065E-4</v>
      </c>
      <c r="BB18" s="48">
        <f t="shared" si="21"/>
        <v>2.5355723088303178E-4</v>
      </c>
      <c r="BC18" s="48">
        <f t="shared" si="22"/>
        <v>-6.7109946717658353E-4</v>
      </c>
      <c r="BD18" s="48">
        <f t="shared" si="23"/>
        <v>-1.1640625555168576E-3</v>
      </c>
      <c r="BE18" s="48">
        <f t="shared" si="24"/>
        <v>2.5106785353682753E-4</v>
      </c>
      <c r="BF18" s="48">
        <f t="shared" si="25"/>
        <v>-1.4438501590292585E-3</v>
      </c>
      <c r="BG18" s="48">
        <f t="shared" si="26"/>
        <v>-8.0282411948001675E-4</v>
      </c>
    </row>
    <row r="19" spans="1:59" x14ac:dyDescent="0.25">
      <c r="A19" s="110">
        <f t="shared" si="2"/>
        <v>19</v>
      </c>
      <c r="B19" s="35">
        <f>+NAC!A20</f>
        <v>43160</v>
      </c>
      <c r="C19" s="24">
        <f ca="1">+NAC_d!CR20</f>
        <v>2.3676377510216229E-2</v>
      </c>
      <c r="D19" s="24">
        <f ca="1">+NAC_d!CH20</f>
        <v>2.3309711486706464E-2</v>
      </c>
      <c r="E19" s="24">
        <f ca="1">+NAC_d!CQ20</f>
        <v>2.3992801999126678E-2</v>
      </c>
      <c r="F19" s="24">
        <f t="shared" ca="1" si="3"/>
        <v>-6.8309051242021468E-4</v>
      </c>
      <c r="H19" s="24">
        <f>+GBA_d!$AB47</f>
        <v>2.464861429734766E-2</v>
      </c>
      <c r="I19" s="24">
        <f>+GBA_d!$Q47</f>
        <v>2.4153793496380915E-2</v>
      </c>
      <c r="J19" s="24">
        <f>+GBA_d!$Z47</f>
        <v>2.5265534283609004E-2</v>
      </c>
      <c r="K19" s="24">
        <f t="shared" si="4"/>
        <v>-1.1117407872280882E-3</v>
      </c>
      <c r="M19" s="24">
        <f>+PAM_d!$AB47</f>
        <v>1.9433742152362932E-2</v>
      </c>
      <c r="N19" s="24">
        <f>+PAM_d!$Q47</f>
        <v>1.9125061894979201E-2</v>
      </c>
      <c r="O19" s="24">
        <f>+PAM_d!$Z47</f>
        <v>1.8445263398235268E-2</v>
      </c>
      <c r="P19" s="24">
        <f t="shared" si="5"/>
        <v>6.79798496743933E-4</v>
      </c>
      <c r="R19" s="24">
        <f>+NOA_d!$AB47</f>
        <v>3.1043981553127598E-2</v>
      </c>
      <c r="S19" s="24">
        <f>+NOA_d!$Q47</f>
        <v>2.9815146871532638E-2</v>
      </c>
      <c r="T19" s="24">
        <f>+NOA_d!$Z47</f>
        <v>3.2161304443241168E-2</v>
      </c>
      <c r="U19" s="24">
        <f t="shared" si="6"/>
        <v>-2.3461575717085292E-3</v>
      </c>
      <c r="W19" s="24">
        <f>+NEA_d!$AB47</f>
        <v>2.4281698815492359E-2</v>
      </c>
      <c r="X19" s="24">
        <f>+NEA_d!$Q47</f>
        <v>2.2707242491542656E-2</v>
      </c>
      <c r="Y19" s="24">
        <f>+NEA_d!$Z47</f>
        <v>2.3682034910396332E-2</v>
      </c>
      <c r="Z19" s="24">
        <f t="shared" si="7"/>
        <v>-9.7479241885367607E-4</v>
      </c>
      <c r="AB19" s="24">
        <f>+CUY_d!$AB47</f>
        <v>2.1200859504637792E-2</v>
      </c>
      <c r="AC19" s="24">
        <f>+CUY_d!$Q47</f>
        <v>2.0289681744959598E-2</v>
      </c>
      <c r="AD19" s="24">
        <f>+CUY_d!$Z47</f>
        <v>2.0275188913969622E-2</v>
      </c>
      <c r="AE19" s="24">
        <f t="shared" si="8"/>
        <v>1.4492830989976113E-5</v>
      </c>
      <c r="AG19" s="24">
        <f>+PAT_d!$AB47</f>
        <v>3.1149554547516001E-2</v>
      </c>
      <c r="AH19" s="24">
        <f>+PAT_d!$Q47</f>
        <v>2.8678225087166886E-2</v>
      </c>
      <c r="AI19" s="24">
        <f>+PAT_d!$Z47</f>
        <v>3.2063393100034254E-2</v>
      </c>
      <c r="AJ19" s="24">
        <f t="shared" si="9"/>
        <v>-3.3851680128673678E-3</v>
      </c>
      <c r="AK19" s="24"/>
      <c r="AL19" s="35">
        <f t="shared" si="0"/>
        <v>43160</v>
      </c>
      <c r="AM19" s="48">
        <f t="shared" ca="1" si="10"/>
        <v>-6.8309051242021468E-4</v>
      </c>
      <c r="AN19" s="48">
        <f t="shared" si="18"/>
        <v>-1.1117407872280882E-3</v>
      </c>
      <c r="AO19" s="48">
        <f t="shared" si="11"/>
        <v>6.79798496743933E-4</v>
      </c>
      <c r="AP19" s="48">
        <f t="shared" si="12"/>
        <v>-2.3461575717085292E-3</v>
      </c>
      <c r="AQ19" s="48">
        <f t="shared" si="13"/>
        <v>-9.7479241885367607E-4</v>
      </c>
      <c r="AR19" s="48">
        <f t="shared" si="14"/>
        <v>1.4492830989976113E-5</v>
      </c>
      <c r="AS19" s="48">
        <f t="shared" si="15"/>
        <v>-3.3851680128673678E-3</v>
      </c>
      <c r="AU19" s="48">
        <f t="shared" si="16"/>
        <v>-3.3851680128673678E-3</v>
      </c>
      <c r="AV19" s="48">
        <f t="shared" si="17"/>
        <v>6.79798496743933E-4</v>
      </c>
      <c r="AY19" s="35">
        <f t="shared" si="1"/>
        <v>43160</v>
      </c>
      <c r="BA19" s="48">
        <f t="shared" ca="1" si="20"/>
        <v>-8.4662859878690633E-4</v>
      </c>
      <c r="BB19" s="48">
        <f t="shared" si="21"/>
        <v>-2.8106729515992024E-4</v>
      </c>
      <c r="BC19" s="48">
        <f t="shared" si="22"/>
        <v>-7.9327375239683173E-4</v>
      </c>
      <c r="BD19" s="48">
        <f t="shared" si="23"/>
        <v>-1.1224424915760218E-3</v>
      </c>
      <c r="BE19" s="48">
        <f t="shared" si="24"/>
        <v>1.2015218539148294E-4</v>
      </c>
      <c r="BF19" s="48">
        <f t="shared" si="25"/>
        <v>-1.3821161054673643E-3</v>
      </c>
      <c r="BG19" s="48">
        <f t="shared" si="26"/>
        <v>-9.5808492975020998E-4</v>
      </c>
    </row>
    <row r="20" spans="1:59" x14ac:dyDescent="0.25">
      <c r="A20" s="110">
        <f t="shared" si="2"/>
        <v>20</v>
      </c>
      <c r="B20" s="35">
        <f>+NAC!A21</f>
        <v>43191</v>
      </c>
      <c r="C20" s="24">
        <f ca="1">+NAC_d!CR21</f>
        <v>2.7420382595638504E-2</v>
      </c>
      <c r="D20" s="24">
        <f ca="1">+NAC_d!CH21</f>
        <v>2.6606451544955556E-2</v>
      </c>
      <c r="E20" s="24">
        <f ca="1">+NAC_d!CQ21</f>
        <v>2.7435062141242694E-2</v>
      </c>
      <c r="F20" s="24">
        <f t="shared" ca="1" si="3"/>
        <v>-8.2861059628713818E-4</v>
      </c>
      <c r="H20" s="24">
        <f>+GBA_d!$AB48</f>
        <v>2.5731295523389708E-2</v>
      </c>
      <c r="I20" s="24">
        <f>+GBA_d!$Q48</f>
        <v>2.347778408627077E-2</v>
      </c>
      <c r="J20" s="24">
        <f>+GBA_d!$Z48</f>
        <v>2.5811065622738161E-2</v>
      </c>
      <c r="K20" s="24">
        <f t="shared" si="4"/>
        <v>-2.3332815364673909E-3</v>
      </c>
      <c r="M20" s="24">
        <f>+PAM_d!$AB48</f>
        <v>2.8634432539990318E-2</v>
      </c>
      <c r="N20" s="24">
        <f>+PAM_d!$Q48</f>
        <v>2.7949136366604233E-2</v>
      </c>
      <c r="O20" s="24">
        <f>+PAM_d!$Z48</f>
        <v>2.9599267277200303E-2</v>
      </c>
      <c r="P20" s="24">
        <f t="shared" si="5"/>
        <v>-1.6501309105960704E-3</v>
      </c>
      <c r="R20" s="24">
        <f>+NOA_d!$AB48</f>
        <v>2.8311869596541861E-2</v>
      </c>
      <c r="S20" s="24">
        <f>+NOA_d!$Q48</f>
        <v>2.7055397558257033E-2</v>
      </c>
      <c r="T20" s="24">
        <f>+NOA_d!$Z48</f>
        <v>3.1620985632536902E-2</v>
      </c>
      <c r="U20" s="24">
        <f t="shared" si="6"/>
        <v>-4.5655880742798693E-3</v>
      </c>
      <c r="W20" s="24">
        <f>+NEA_d!$AB48</f>
        <v>2.6470978484372854E-2</v>
      </c>
      <c r="X20" s="24">
        <f>+NEA_d!$Q48</f>
        <v>2.702492133367107E-2</v>
      </c>
      <c r="Y20" s="24">
        <f>+NEA_d!$Z48</f>
        <v>2.693202008120954E-2</v>
      </c>
      <c r="Z20" s="24">
        <f t="shared" si="7"/>
        <v>9.2901252461530248E-5</v>
      </c>
      <c r="AB20" s="24">
        <f>+CUY_d!$AB48</f>
        <v>3.3539879666480532E-2</v>
      </c>
      <c r="AC20" s="24">
        <f>+CUY_d!$Q48</f>
        <v>3.1575827404727974E-2</v>
      </c>
      <c r="AD20" s="24">
        <f>+CUY_d!$Z48</f>
        <v>3.392937753385894E-2</v>
      </c>
      <c r="AE20" s="24">
        <f t="shared" si="8"/>
        <v>-2.3535501291309657E-3</v>
      </c>
      <c r="AG20" s="24">
        <f>+PAT_d!$AB48</f>
        <v>2.7230271769806302E-2</v>
      </c>
      <c r="AH20" s="24">
        <f>+PAT_d!$Q48</f>
        <v>2.8891590200994077E-2</v>
      </c>
      <c r="AI20" s="24">
        <f>+PAT_d!$Z48</f>
        <v>2.6854180600190514E-2</v>
      </c>
      <c r="AJ20" s="24">
        <f t="shared" si="9"/>
        <v>2.0374096008035636E-3</v>
      </c>
      <c r="AK20" s="24"/>
      <c r="AL20" s="35">
        <f t="shared" si="0"/>
        <v>43191</v>
      </c>
      <c r="AM20" s="48">
        <f t="shared" ca="1" si="10"/>
        <v>-8.2861059628713818E-4</v>
      </c>
      <c r="AN20" s="48">
        <f t="shared" si="18"/>
        <v>-2.3332815364673909E-3</v>
      </c>
      <c r="AO20" s="48">
        <f t="shared" si="11"/>
        <v>-1.6501309105960704E-3</v>
      </c>
      <c r="AP20" s="48">
        <f t="shared" si="12"/>
        <v>-4.5655880742798693E-3</v>
      </c>
      <c r="AQ20" s="48">
        <f t="shared" si="13"/>
        <v>9.2901252461530248E-5</v>
      </c>
      <c r="AR20" s="48">
        <f t="shared" si="14"/>
        <v>-2.3535501291309657E-3</v>
      </c>
      <c r="AS20" s="48">
        <f t="shared" si="15"/>
        <v>2.0374096008035636E-3</v>
      </c>
      <c r="AU20" s="48">
        <f t="shared" si="16"/>
        <v>-4.5655880742798693E-3</v>
      </c>
      <c r="AV20" s="48">
        <f t="shared" si="17"/>
        <v>2.0374096008035636E-3</v>
      </c>
      <c r="AY20" s="35">
        <f t="shared" si="1"/>
        <v>43191</v>
      </c>
      <c r="BA20" s="48">
        <f t="shared" ca="1" si="20"/>
        <v>-1.0864719052003184E-3</v>
      </c>
      <c r="BB20" s="48">
        <f t="shared" si="21"/>
        <v>-6.8512679033061463E-4</v>
      </c>
      <c r="BC20" s="48">
        <f t="shared" si="22"/>
        <v>-1.0893332424907198E-3</v>
      </c>
      <c r="BD20" s="48">
        <f t="shared" si="23"/>
        <v>-1.612289262243068E-3</v>
      </c>
      <c r="BE20" s="48">
        <f t="shared" si="24"/>
        <v>-3.0061100129674667E-4</v>
      </c>
      <c r="BF20" s="48">
        <f t="shared" si="25"/>
        <v>-1.7231782570684324E-3</v>
      </c>
      <c r="BG20" s="48">
        <f t="shared" si="26"/>
        <v>-7.515341696136546E-4</v>
      </c>
    </row>
    <row r="21" spans="1:59" x14ac:dyDescent="0.25">
      <c r="A21" s="110">
        <f t="shared" si="2"/>
        <v>21</v>
      </c>
      <c r="B21" s="35">
        <f>+NAC!A22</f>
        <v>43221</v>
      </c>
      <c r="C21" s="24">
        <f ca="1">+NAC_d!CR22</f>
        <v>2.0846849601733997E-2</v>
      </c>
      <c r="D21" s="24">
        <f ca="1">+NAC_d!CH22</f>
        <v>2.2919105559897179E-2</v>
      </c>
      <c r="E21" s="24">
        <f ca="1">+NAC_d!CQ22</f>
        <v>1.950913884291916E-2</v>
      </c>
      <c r="F21" s="24">
        <f t="shared" ca="1" si="3"/>
        <v>3.409966716978019E-3</v>
      </c>
      <c r="H21" s="24">
        <f>+GBA_d!$AB49</f>
        <v>1.9293402853846509E-2</v>
      </c>
      <c r="I21" s="24">
        <f>+GBA_d!$Q49</f>
        <v>2.1746961009777355E-2</v>
      </c>
      <c r="J21" s="24">
        <f>+GBA_d!$Z49</f>
        <v>1.8367241064809248E-2</v>
      </c>
      <c r="K21" s="24">
        <f t="shared" si="4"/>
        <v>3.379719944968107E-3</v>
      </c>
      <c r="M21" s="24">
        <f>+PAM_d!$AB49</f>
        <v>2.2147486450583287E-2</v>
      </c>
      <c r="N21" s="24">
        <f>+PAM_d!$Q49</f>
        <v>2.2880911664227455E-2</v>
      </c>
      <c r="O21" s="24">
        <f>+PAM_d!$Z49</f>
        <v>2.1643227067605242E-2</v>
      </c>
      <c r="P21" s="24">
        <f t="shared" si="5"/>
        <v>1.2376845966222128E-3</v>
      </c>
      <c r="R21" s="24">
        <f>+NOA_d!$AB49</f>
        <v>2.3043997066132471E-2</v>
      </c>
      <c r="S21" s="24">
        <f>+NOA_d!$Q49</f>
        <v>2.4056445539081039E-2</v>
      </c>
      <c r="T21" s="24">
        <f>+NOA_d!$Z49</f>
        <v>2.1271699289747037E-2</v>
      </c>
      <c r="U21" s="24">
        <f t="shared" si="6"/>
        <v>2.7847462493340025E-3</v>
      </c>
      <c r="W21" s="24">
        <f>+NEA_d!$AB49</f>
        <v>2.5538029090892866E-2</v>
      </c>
      <c r="X21" s="24">
        <f>+NEA_d!$Q49</f>
        <v>2.6951820122250725E-2</v>
      </c>
      <c r="Y21" s="24">
        <f>+NEA_d!$Z49</f>
        <v>2.3881635930662171E-2</v>
      </c>
      <c r="Z21" s="24">
        <f t="shared" si="7"/>
        <v>3.0701841915885542E-3</v>
      </c>
      <c r="AB21" s="24">
        <f>+CUY_d!$AB49</f>
        <v>1.80888044594949E-2</v>
      </c>
      <c r="AC21" s="24">
        <f>+CUY_d!$Q49</f>
        <v>1.9428328224478486E-2</v>
      </c>
      <c r="AD21" s="24">
        <f>+CUY_d!$Z49</f>
        <v>1.7815812110319351E-2</v>
      </c>
      <c r="AE21" s="24">
        <f t="shared" si="8"/>
        <v>1.6125161141591349E-3</v>
      </c>
      <c r="AG21" s="24">
        <f>+PAT_d!$AB49</f>
        <v>1.9874570997886032E-2</v>
      </c>
      <c r="AH21" s="24">
        <f>+PAT_d!$Q49</f>
        <v>1.9033642911815196E-2</v>
      </c>
      <c r="AI21" s="24">
        <f>+PAT_d!$Z49</f>
        <v>1.9656555071448922E-2</v>
      </c>
      <c r="AJ21" s="24">
        <f t="shared" si="9"/>
        <v>-6.2291215963372615E-4</v>
      </c>
      <c r="AK21" s="24"/>
      <c r="AL21" s="35">
        <f t="shared" si="0"/>
        <v>43221</v>
      </c>
      <c r="AM21" s="48">
        <f t="shared" ca="1" si="10"/>
        <v>3.409966716978019E-3</v>
      </c>
      <c r="AN21" s="48">
        <f t="shared" si="18"/>
        <v>3.379719944968107E-3</v>
      </c>
      <c r="AO21" s="48">
        <f t="shared" si="11"/>
        <v>1.2376845966222128E-3</v>
      </c>
      <c r="AP21" s="48">
        <f t="shared" si="12"/>
        <v>2.7847462493340025E-3</v>
      </c>
      <c r="AQ21" s="48">
        <f t="shared" si="13"/>
        <v>3.0701841915885542E-3</v>
      </c>
      <c r="AR21" s="48">
        <f t="shared" si="14"/>
        <v>1.6125161141591349E-3</v>
      </c>
      <c r="AS21" s="48">
        <f t="shared" si="15"/>
        <v>-6.2291215963372615E-4</v>
      </c>
      <c r="AU21" s="48">
        <f t="shared" si="16"/>
        <v>-6.2291215963372615E-4</v>
      </c>
      <c r="AV21" s="48">
        <f t="shared" si="17"/>
        <v>3.379719944968107E-3</v>
      </c>
      <c r="AY21" s="35">
        <f t="shared" si="1"/>
        <v>43221</v>
      </c>
      <c r="BA21" s="48">
        <f t="shared" ca="1" si="20"/>
        <v>-8.4710219766888828E-4</v>
      </c>
      <c r="BB21" s="48">
        <f t="shared" si="21"/>
        <v>-2.9170615700178465E-4</v>
      </c>
      <c r="BC21" s="48">
        <f t="shared" si="22"/>
        <v>-1.0036703228470389E-3</v>
      </c>
      <c r="BD21" s="48">
        <f t="shared" si="23"/>
        <v>-1.2404757841954865E-3</v>
      </c>
      <c r="BE21" s="48">
        <f t="shared" si="24"/>
        <v>8.89597883741063E-5</v>
      </c>
      <c r="BF21" s="48">
        <f t="shared" si="25"/>
        <v>-1.6968106842381592E-3</v>
      </c>
      <c r="BG21" s="48">
        <f t="shared" si="26"/>
        <v>-9.3891458078282364E-4</v>
      </c>
    </row>
    <row r="22" spans="1:59" x14ac:dyDescent="0.25">
      <c r="A22" s="110">
        <f t="shared" si="2"/>
        <v>22</v>
      </c>
      <c r="B22" s="35">
        <f>+NAC!A23</f>
        <v>43252</v>
      </c>
      <c r="C22" s="24">
        <f ca="1">+NAC_d!CR23</f>
        <v>3.7025293426312222E-2</v>
      </c>
      <c r="D22" s="24">
        <f ca="1">+NAC_d!CH23</f>
        <v>3.7471954805656793E-2</v>
      </c>
      <c r="E22" s="24">
        <f ca="1">+NAC_d!CQ23</f>
        <v>3.6931429153245876E-2</v>
      </c>
      <c r="F22" s="24">
        <f t="shared" ca="1" si="3"/>
        <v>5.4052565241091699E-4</v>
      </c>
      <c r="H22" s="24">
        <f>+GBA_d!$AB50</f>
        <v>3.9247743229688936E-2</v>
      </c>
      <c r="I22" s="24">
        <f>+GBA_d!$Q50</f>
        <v>3.9642550938440158E-2</v>
      </c>
      <c r="J22" s="24">
        <f>+GBA_d!$Z50</f>
        <v>3.9030114836601459E-2</v>
      </c>
      <c r="K22" s="24">
        <f t="shared" si="4"/>
        <v>6.1243610183869812E-4</v>
      </c>
      <c r="M22" s="24">
        <f>+PAM_d!$AB50</f>
        <v>3.7129221548739766E-2</v>
      </c>
      <c r="N22" s="24">
        <f>+PAM_d!$Q50</f>
        <v>3.8444930493579221E-2</v>
      </c>
      <c r="O22" s="24">
        <f>+PAM_d!$Z50</f>
        <v>3.5259828252908854E-2</v>
      </c>
      <c r="P22" s="24">
        <f t="shared" si="5"/>
        <v>3.1851022406703677E-3</v>
      </c>
      <c r="R22" s="24">
        <f>+NOA_d!$AB50</f>
        <v>3.4002482557890623E-2</v>
      </c>
      <c r="S22" s="24">
        <f>+NOA_d!$Q50</f>
        <v>3.7200647144737031E-2</v>
      </c>
      <c r="T22" s="24">
        <f>+NOA_d!$Z50</f>
        <v>3.1525465947169096E-2</v>
      </c>
      <c r="U22" s="24">
        <f t="shared" si="6"/>
        <v>5.6751811975679356E-3</v>
      </c>
      <c r="W22" s="24">
        <f>+NEA_d!$AB50</f>
        <v>3.0978422423892704E-2</v>
      </c>
      <c r="X22" s="24">
        <f>+NEA_d!$Q50</f>
        <v>3.1727274736849331E-2</v>
      </c>
      <c r="Y22" s="24">
        <f>+NEA_d!$Z50</f>
        <v>3.0592705605166248E-2</v>
      </c>
      <c r="Z22" s="24">
        <f t="shared" si="7"/>
        <v>1.134569131683083E-3</v>
      </c>
      <c r="AB22" s="24">
        <f>+CUY_d!$AB50</f>
        <v>3.647774394344494E-2</v>
      </c>
      <c r="AC22" s="24">
        <f>+CUY_d!$Q50</f>
        <v>3.9284079148343531E-2</v>
      </c>
      <c r="AD22" s="24">
        <f>+CUY_d!$Z50</f>
        <v>3.4730839487157716E-2</v>
      </c>
      <c r="AE22" s="24">
        <f t="shared" si="8"/>
        <v>4.553239661185815E-3</v>
      </c>
      <c r="AG22" s="24">
        <f>+PAT_d!$AB50</f>
        <v>3.2703507636931972E-2</v>
      </c>
      <c r="AH22" s="24">
        <f>+PAT_d!$Q50</f>
        <v>3.1132518436453704E-2</v>
      </c>
      <c r="AI22" s="24">
        <f>+PAT_d!$Z50</f>
        <v>3.2385331191735256E-2</v>
      </c>
      <c r="AJ22" s="24">
        <f t="shared" si="9"/>
        <v>-1.2528127552815516E-3</v>
      </c>
      <c r="AK22" s="24"/>
      <c r="AL22" s="35">
        <f t="shared" si="0"/>
        <v>43252</v>
      </c>
      <c r="AM22" s="48">
        <f t="shared" ca="1" si="10"/>
        <v>5.4052565241091699E-4</v>
      </c>
      <c r="AN22" s="48">
        <f t="shared" si="18"/>
        <v>6.1243610183869812E-4</v>
      </c>
      <c r="AO22" s="48">
        <f t="shared" si="11"/>
        <v>3.1851022406703677E-3</v>
      </c>
      <c r="AP22" s="48">
        <f t="shared" si="12"/>
        <v>5.6751811975679356E-3</v>
      </c>
      <c r="AQ22" s="48">
        <f t="shared" si="13"/>
        <v>1.134569131683083E-3</v>
      </c>
      <c r="AR22" s="48">
        <f t="shared" si="14"/>
        <v>4.553239661185815E-3</v>
      </c>
      <c r="AS22" s="48">
        <f t="shared" si="15"/>
        <v>-1.2528127552815516E-3</v>
      </c>
      <c r="AU22" s="48">
        <f t="shared" si="16"/>
        <v>-1.2528127552815516E-3</v>
      </c>
      <c r="AV22" s="48">
        <f t="shared" si="17"/>
        <v>5.6751811975679356E-3</v>
      </c>
      <c r="AY22" s="35">
        <f t="shared" si="1"/>
        <v>43252</v>
      </c>
      <c r="BA22" s="48">
        <f t="shared" ca="1" si="20"/>
        <v>-6.6845499027782618E-4</v>
      </c>
      <c r="BB22" s="48">
        <f t="shared" si="21"/>
        <v>-2.1220448114126858E-4</v>
      </c>
      <c r="BC22" s="48">
        <f t="shared" si="22"/>
        <v>-5.9582262695219901E-4</v>
      </c>
      <c r="BD22" s="48">
        <f t="shared" si="23"/>
        <v>-7.3456096960622386E-4</v>
      </c>
      <c r="BE22" s="48">
        <f t="shared" si="24"/>
        <v>1.1527632423863343E-4</v>
      </c>
      <c r="BF22" s="48">
        <f t="shared" si="25"/>
        <v>-1.0245959284281108E-3</v>
      </c>
      <c r="BG22" s="48">
        <f t="shared" si="26"/>
        <v>-8.6419541375467224E-4</v>
      </c>
    </row>
    <row r="23" spans="1:59" x14ac:dyDescent="0.25">
      <c r="A23" s="110">
        <f t="shared" si="2"/>
        <v>23</v>
      </c>
      <c r="B23" s="35">
        <f>+NAC!A24</f>
        <v>43282</v>
      </c>
      <c r="C23" s="24">
        <f ca="1">+NAC_d!CR24</f>
        <v>3.122774682157492E-2</v>
      </c>
      <c r="D23" s="24">
        <f ca="1">+NAC_d!CH24</f>
        <v>3.2073664321107254E-2</v>
      </c>
      <c r="E23" s="24">
        <f ca="1">+NAC_d!CQ24</f>
        <v>3.0909639932980237E-2</v>
      </c>
      <c r="F23" s="24">
        <f t="shared" ca="1" si="3"/>
        <v>1.1640243881270163E-3</v>
      </c>
      <c r="H23" s="24">
        <f>+GBA_d!$AB51</f>
        <v>2.7986008374569549E-2</v>
      </c>
      <c r="I23" s="24">
        <f>+GBA_d!$Q51</f>
        <v>2.808419086112246E-2</v>
      </c>
      <c r="J23" s="24">
        <f>+GBA_d!$Z51</f>
        <v>2.8451981666331116E-2</v>
      </c>
      <c r="K23" s="24">
        <f t="shared" si="4"/>
        <v>-3.6779080520865648E-4</v>
      </c>
      <c r="M23" s="24">
        <f>+PAM_d!$AB51</f>
        <v>3.3028677002612472E-2</v>
      </c>
      <c r="N23" s="24">
        <f>+PAM_d!$Q51</f>
        <v>3.2473793313446242E-2</v>
      </c>
      <c r="O23" s="24">
        <f>+PAM_d!$Z51</f>
        <v>3.3827350900953235E-2</v>
      </c>
      <c r="P23" s="24">
        <f t="shared" si="5"/>
        <v>-1.3535575875069927E-3</v>
      </c>
      <c r="R23" s="24">
        <f>+NOA_d!$AB51</f>
        <v>3.4235196392547795E-2</v>
      </c>
      <c r="S23" s="24">
        <f>+NOA_d!$Q51</f>
        <v>3.5172184704629794E-2</v>
      </c>
      <c r="T23" s="24">
        <f>+NOA_d!$Z51</f>
        <v>3.4672696821678173E-2</v>
      </c>
      <c r="U23" s="24">
        <f t="shared" si="6"/>
        <v>4.9948788295162139E-4</v>
      </c>
      <c r="W23" s="24">
        <f>+NEA_d!$AB51</f>
        <v>3.4176056761044515E-2</v>
      </c>
      <c r="X23" s="24">
        <f>+NEA_d!$Q51</f>
        <v>3.3947357059438854E-2</v>
      </c>
      <c r="Y23" s="24">
        <f>+NEA_d!$Z51</f>
        <v>3.6587345940886307E-2</v>
      </c>
      <c r="Z23" s="24">
        <f t="shared" si="7"/>
        <v>-2.6399888814474526E-3</v>
      </c>
      <c r="AB23" s="24">
        <f>+CUY_d!$AB51</f>
        <v>3.6410586677945167E-2</v>
      </c>
      <c r="AC23" s="24">
        <f>+CUY_d!$Q51</f>
        <v>3.7109869557942154E-2</v>
      </c>
      <c r="AD23" s="24">
        <f>+CUY_d!$Z51</f>
        <v>3.7333261313404531E-2</v>
      </c>
      <c r="AE23" s="24">
        <f t="shared" si="8"/>
        <v>-2.2339175546237655E-4</v>
      </c>
      <c r="AG23" s="24">
        <f>+PAT_d!$AB51</f>
        <v>3.2209680664340157E-2</v>
      </c>
      <c r="AH23" s="24">
        <f>+PAT_d!$Q51</f>
        <v>3.0980616334202127E-2</v>
      </c>
      <c r="AI23" s="24">
        <f>+PAT_d!$Z51</f>
        <v>3.278792665680319E-2</v>
      </c>
      <c r="AJ23" s="24">
        <f t="shared" si="9"/>
        <v>-1.8073103226010634E-3</v>
      </c>
      <c r="AK23" s="24"/>
      <c r="AL23" s="35">
        <f t="shared" si="0"/>
        <v>43282</v>
      </c>
      <c r="AM23" s="48">
        <f t="shared" ca="1" si="10"/>
        <v>1.1640243881270163E-3</v>
      </c>
      <c r="AN23" s="48">
        <f t="shared" si="18"/>
        <v>-3.6779080520865648E-4</v>
      </c>
      <c r="AO23" s="48">
        <f t="shared" si="11"/>
        <v>-1.3535575875069927E-3</v>
      </c>
      <c r="AP23" s="48">
        <f t="shared" si="12"/>
        <v>4.9948788295162139E-4</v>
      </c>
      <c r="AQ23" s="48">
        <f t="shared" si="13"/>
        <v>-2.6399888814474526E-3</v>
      </c>
      <c r="AR23" s="48">
        <f t="shared" si="14"/>
        <v>-2.2339175546237655E-4</v>
      </c>
      <c r="AS23" s="48">
        <f t="shared" si="15"/>
        <v>-1.8073103226010634E-3</v>
      </c>
      <c r="AU23" s="48">
        <f t="shared" si="16"/>
        <v>-2.6399888814474526E-3</v>
      </c>
      <c r="AV23" s="48">
        <f t="shared" si="17"/>
        <v>4.9948788295162139E-4</v>
      </c>
      <c r="AY23" s="35">
        <f t="shared" si="1"/>
        <v>43282</v>
      </c>
      <c r="BA23" s="48">
        <f t="shared" ca="1" si="20"/>
        <v>-1.7699568885382044E-4</v>
      </c>
      <c r="BB23" s="48">
        <f t="shared" si="21"/>
        <v>8.6194678378244863E-5</v>
      </c>
      <c r="BC23" s="48">
        <f t="shared" si="22"/>
        <v>-3.023384040670522E-4</v>
      </c>
      <c r="BD23" s="48">
        <f t="shared" si="23"/>
        <v>-3.4645695678897637E-4</v>
      </c>
      <c r="BE23" s="48">
        <f t="shared" si="24"/>
        <v>1.3212012553365238E-4</v>
      </c>
      <c r="BF23" s="48">
        <f t="shared" si="25"/>
        <v>-8.663064966700218E-4</v>
      </c>
      <c r="BG23" s="48">
        <f t="shared" si="26"/>
        <v>-7.0578559327412937E-4</v>
      </c>
    </row>
    <row r="24" spans="1:59" x14ac:dyDescent="0.25">
      <c r="A24" s="110">
        <f t="shared" si="2"/>
        <v>24</v>
      </c>
      <c r="B24" s="35">
        <f>+NAC!A25</f>
        <v>43313</v>
      </c>
      <c r="C24" s="24">
        <f ca="1">+NAC_d!CR25</f>
        <v>3.8736563916194511E-2</v>
      </c>
      <c r="D24" s="24">
        <f ca="1">+NAC_d!CH25</f>
        <v>3.9540334213768569E-2</v>
      </c>
      <c r="E24" s="24">
        <f ca="1">+NAC_d!CQ25</f>
        <v>3.836325186721945E-2</v>
      </c>
      <c r="F24" s="24">
        <f t="shared" ca="1" si="3"/>
        <v>1.1770823465491187E-3</v>
      </c>
      <c r="H24" s="24">
        <f>+GBA_d!$AB52</f>
        <v>4.0618222640087298E-2</v>
      </c>
      <c r="I24" s="24">
        <f>+GBA_d!$Q52</f>
        <v>4.0895112075437279E-2</v>
      </c>
      <c r="J24" s="24">
        <f>+GBA_d!$Z52</f>
        <v>3.9817474493117455E-2</v>
      </c>
      <c r="K24" s="24">
        <f t="shared" si="4"/>
        <v>1.0776375823198237E-3</v>
      </c>
      <c r="M24" s="24">
        <f>+PAM_d!$AB52</f>
        <v>3.7373508518312892E-2</v>
      </c>
      <c r="N24" s="24">
        <f>+PAM_d!$Q52</f>
        <v>3.7077458081469672E-2</v>
      </c>
      <c r="O24" s="24">
        <f>+PAM_d!$Z52</f>
        <v>3.6962641939818797E-2</v>
      </c>
      <c r="P24" s="24">
        <f t="shared" si="5"/>
        <v>1.1481614165087528E-4</v>
      </c>
      <c r="R24" s="24">
        <f>+NOA_d!$AB52</f>
        <v>3.9753419796059841E-2</v>
      </c>
      <c r="S24" s="24">
        <f>+NOA_d!$Q52</f>
        <v>4.2295355801671208E-2</v>
      </c>
      <c r="T24" s="24">
        <f>+NOA_d!$Z52</f>
        <v>3.8333411362802217E-2</v>
      </c>
      <c r="U24" s="24">
        <f t="shared" si="6"/>
        <v>3.9619444388689917E-3</v>
      </c>
      <c r="W24" s="24">
        <f>+NEA_d!$AB52</f>
        <v>3.9854012802921446E-2</v>
      </c>
      <c r="X24" s="24">
        <f>+NEA_d!$Q52</f>
        <v>4.1417346235465002E-2</v>
      </c>
      <c r="Y24" s="24">
        <f>+NEA_d!$Z52</f>
        <v>3.9140972518703521E-2</v>
      </c>
      <c r="Z24" s="24">
        <f t="shared" si="7"/>
        <v>2.2763737167614817E-3</v>
      </c>
      <c r="AB24" s="24">
        <f>+CUY_d!$AB52</f>
        <v>3.3997282549289354E-2</v>
      </c>
      <c r="AC24" s="24">
        <f>+CUY_d!$Q52</f>
        <v>3.5199973075840552E-2</v>
      </c>
      <c r="AD24" s="24">
        <f>+CUY_d!$Z52</f>
        <v>3.3045738036369787E-2</v>
      </c>
      <c r="AE24" s="24">
        <f t="shared" si="8"/>
        <v>2.1542350394707643E-3</v>
      </c>
      <c r="AG24" s="24">
        <f>+PAT_d!$AB52</f>
        <v>3.6458452352307713E-2</v>
      </c>
      <c r="AH24" s="24">
        <f>+PAT_d!$Q52</f>
        <v>3.6440031928149708E-2</v>
      </c>
      <c r="AI24" s="24">
        <f>+PAT_d!$Z52</f>
        <v>3.5555112841703318E-2</v>
      </c>
      <c r="AJ24" s="24">
        <f t="shared" si="9"/>
        <v>8.8491908644638961E-4</v>
      </c>
      <c r="AK24" s="24"/>
      <c r="AL24" s="35">
        <f t="shared" si="0"/>
        <v>43313</v>
      </c>
      <c r="AM24" s="48">
        <f t="shared" ca="1" si="10"/>
        <v>1.1770823465491187E-3</v>
      </c>
      <c r="AN24" s="48">
        <f t="shared" si="18"/>
        <v>1.0776375823198237E-3</v>
      </c>
      <c r="AO24" s="48">
        <f t="shared" si="11"/>
        <v>1.1481614165087528E-4</v>
      </c>
      <c r="AP24" s="48">
        <f t="shared" si="12"/>
        <v>3.9619444388689917E-3</v>
      </c>
      <c r="AQ24" s="48">
        <f t="shared" si="13"/>
        <v>2.2763737167614817E-3</v>
      </c>
      <c r="AR24" s="48">
        <f t="shared" si="14"/>
        <v>2.1542350394707643E-3</v>
      </c>
      <c r="AS24" s="48">
        <f t="shared" si="15"/>
        <v>8.8491908644638961E-4</v>
      </c>
      <c r="AU24" s="48">
        <f t="shared" si="16"/>
        <v>1.1481614165087528E-4</v>
      </c>
      <c r="AV24" s="48">
        <f t="shared" si="17"/>
        <v>3.9619444388689917E-3</v>
      </c>
      <c r="AY24" s="35">
        <f t="shared" si="1"/>
        <v>43313</v>
      </c>
      <c r="BA24" s="48">
        <f t="shared" ca="1" si="20"/>
        <v>-1.1711849062823187E-4</v>
      </c>
      <c r="BB24" s="48">
        <f t="shared" si="21"/>
        <v>4.3364250067901011E-5</v>
      </c>
      <c r="BC24" s="48">
        <f t="shared" si="22"/>
        <v>-4.5333732300475066E-4</v>
      </c>
      <c r="BD24" s="48">
        <f t="shared" si="23"/>
        <v>9.544110262105221E-6</v>
      </c>
      <c r="BE24" s="48">
        <f t="shared" si="24"/>
        <v>1.1504757986506113E-4</v>
      </c>
      <c r="BF24" s="48">
        <f t="shared" si="25"/>
        <v>-8.706339935001991E-4</v>
      </c>
      <c r="BG24" s="48">
        <f t="shared" si="26"/>
        <v>-7.0642312110073358E-4</v>
      </c>
    </row>
    <row r="25" spans="1:59" x14ac:dyDescent="0.25">
      <c r="A25" s="110">
        <f t="shared" si="2"/>
        <v>25</v>
      </c>
      <c r="B25" s="35">
        <f>+NAC!A26</f>
        <v>43344</v>
      </c>
      <c r="C25" s="24">
        <f ca="1">+NAC_d!CR26</f>
        <v>6.5332850897609873E-2</v>
      </c>
      <c r="D25" s="24">
        <f ca="1">+NAC_d!CH26</f>
        <v>6.5544882306599606E-2</v>
      </c>
      <c r="E25" s="24">
        <f ca="1">+NAC_d!CQ26</f>
        <v>6.5989748826055905E-2</v>
      </c>
      <c r="F25" s="24">
        <f t="shared" ca="1" si="3"/>
        <v>-4.4486651945629951E-4</v>
      </c>
      <c r="H25" s="24">
        <f>+GBA_d!$AB53</f>
        <v>6.6477331678424401E-2</v>
      </c>
      <c r="I25" s="24">
        <f>+GBA_d!$Q53</f>
        <v>6.708742856158767E-2</v>
      </c>
      <c r="J25" s="24">
        <f>+GBA_d!$Z53</f>
        <v>6.6688653540601495E-2</v>
      </c>
      <c r="K25" s="24">
        <f t="shared" si="4"/>
        <v>3.9877502098617512E-4</v>
      </c>
      <c r="M25" s="24">
        <f>+PAM_d!$AB53</f>
        <v>6.3437761529526071E-2</v>
      </c>
      <c r="N25" s="24">
        <f>+PAM_d!$Q53</f>
        <v>6.2586095041796908E-2</v>
      </c>
      <c r="O25" s="24">
        <f>+PAM_d!$Z53</f>
        <v>6.44895470992497E-2</v>
      </c>
      <c r="P25" s="24">
        <f t="shared" si="5"/>
        <v>-1.9034520574527924E-3</v>
      </c>
      <c r="R25" s="24">
        <f>+NOA_d!$AB53</f>
        <v>5.9741739533791582E-2</v>
      </c>
      <c r="S25" s="24">
        <f>+NOA_d!$Q53</f>
        <v>6.0022396613641504E-2</v>
      </c>
      <c r="T25" s="24">
        <f>+NOA_d!$Z53</f>
        <v>6.1907064158036151E-2</v>
      </c>
      <c r="U25" s="24">
        <f t="shared" si="6"/>
        <v>-1.884667544394647E-3</v>
      </c>
      <c r="W25" s="24">
        <f>+NEA_d!$AB53</f>
        <v>7.3114377695518096E-2</v>
      </c>
      <c r="X25" s="24">
        <f>+NEA_d!$Q53</f>
        <v>7.2472958489305128E-2</v>
      </c>
      <c r="Y25" s="24">
        <f>+NEA_d!$Z53</f>
        <v>7.761932467327548E-2</v>
      </c>
      <c r="Z25" s="24">
        <f t="shared" si="7"/>
        <v>-5.1463661839703523E-3</v>
      </c>
      <c r="AB25" s="24">
        <f>+CUY_d!$AB53</f>
        <v>6.8387042212372684E-2</v>
      </c>
      <c r="AC25" s="24">
        <f>+CUY_d!$Q53</f>
        <v>7.1260169605989576E-2</v>
      </c>
      <c r="AD25" s="24">
        <f>+CUY_d!$Z53</f>
        <v>6.7525637389401538E-2</v>
      </c>
      <c r="AE25" s="24">
        <f t="shared" si="8"/>
        <v>3.7345322165880379E-3</v>
      </c>
      <c r="AG25" s="24">
        <f>+PAT_d!$AB53</f>
        <v>6.564023285085363E-2</v>
      </c>
      <c r="AH25" s="24">
        <f>+PAT_d!$Q53</f>
        <v>6.3558320534143897E-2</v>
      </c>
      <c r="AI25" s="24">
        <f>+PAT_d!$Z53</f>
        <v>6.5726817465659781E-2</v>
      </c>
      <c r="AJ25" s="24">
        <f t="shared" si="9"/>
        <v>-2.1684969315158842E-3</v>
      </c>
      <c r="AK25" s="24"/>
      <c r="AL25" s="35">
        <f t="shared" si="0"/>
        <v>43344</v>
      </c>
      <c r="AM25" s="48">
        <f t="shared" ca="1" si="10"/>
        <v>-4.4486651945629951E-4</v>
      </c>
      <c r="AN25" s="48">
        <f t="shared" si="18"/>
        <v>3.9877502098617512E-4</v>
      </c>
      <c r="AO25" s="48">
        <f t="shared" si="11"/>
        <v>-1.9034520574527924E-3</v>
      </c>
      <c r="AP25" s="48">
        <f t="shared" si="12"/>
        <v>-1.884667544394647E-3</v>
      </c>
      <c r="AQ25" s="48">
        <f t="shared" si="13"/>
        <v>-5.1463661839703523E-3</v>
      </c>
      <c r="AR25" s="48">
        <f t="shared" si="14"/>
        <v>3.7345322165880379E-3</v>
      </c>
      <c r="AS25" s="48">
        <f t="shared" si="15"/>
        <v>-2.1684969315158842E-3</v>
      </c>
      <c r="AU25" s="48">
        <f t="shared" si="16"/>
        <v>-5.1463661839703523E-3</v>
      </c>
      <c r="AV25" s="48">
        <f t="shared" si="17"/>
        <v>3.7345322165880379E-3</v>
      </c>
      <c r="AY25" s="35">
        <f t="shared" si="1"/>
        <v>43344</v>
      </c>
      <c r="BA25" s="48">
        <f t="shared" ca="1" si="20"/>
        <v>-1.1072342011418194E-4</v>
      </c>
      <c r="BB25" s="48">
        <f t="shared" si="21"/>
        <v>3.9925875723434423E-5</v>
      </c>
      <c r="BC25" s="48">
        <f t="shared" si="22"/>
        <v>-5.9766934787887826E-4</v>
      </c>
      <c r="BD25" s="48">
        <f t="shared" si="23"/>
        <v>-4.9641653464591962E-4</v>
      </c>
      <c r="BE25" s="48">
        <f t="shared" si="24"/>
        <v>-4.6126349455446097E-4</v>
      </c>
      <c r="BF25" s="48">
        <f t="shared" si="25"/>
        <v>-6.5938368132443614E-4</v>
      </c>
      <c r="BG25" s="48">
        <f t="shared" si="26"/>
        <v>-8.4176824881857881E-4</v>
      </c>
    </row>
    <row r="26" spans="1:59" x14ac:dyDescent="0.25">
      <c r="A26" s="110">
        <f t="shared" si="2"/>
        <v>26</v>
      </c>
      <c r="B26" s="35">
        <f>+NAC!A27</f>
        <v>43374</v>
      </c>
      <c r="C26" s="24">
        <f ca="1">+NAC_d!CR27</f>
        <v>5.4223844101523033E-2</v>
      </c>
      <c r="D26" s="24">
        <f ca="1">+NAC_d!CH27</f>
        <v>5.4710792845335199E-2</v>
      </c>
      <c r="E26" s="24">
        <f ca="1">+NAC_d!CQ27</f>
        <v>5.2698987907841444E-2</v>
      </c>
      <c r="F26" s="24">
        <f t="shared" ca="1" si="3"/>
        <v>2.0118049374937552E-3</v>
      </c>
      <c r="H26" s="24">
        <f>+GBA_d!$AB54</f>
        <v>5.0544352146319138E-2</v>
      </c>
      <c r="I26" s="24">
        <f>+GBA_d!$Q54</f>
        <v>5.3124978961952118E-2</v>
      </c>
      <c r="J26" s="24">
        <f>+GBA_d!$Z54</f>
        <v>4.9186698079888513E-2</v>
      </c>
      <c r="K26" s="24">
        <f t="shared" si="4"/>
        <v>3.938280882063605E-3</v>
      </c>
      <c r="M26" s="24">
        <f>+PAM_d!$AB54</f>
        <v>5.7879613457382684E-2</v>
      </c>
      <c r="N26" s="24">
        <f>+PAM_d!$Q54</f>
        <v>5.7708048731849981E-2</v>
      </c>
      <c r="O26" s="24">
        <f>+PAM_d!$Z54</f>
        <v>5.7175618355026714E-2</v>
      </c>
      <c r="P26" s="24">
        <f t="shared" si="5"/>
        <v>5.3243037682326744E-4</v>
      </c>
      <c r="R26" s="24">
        <f>+NOA_d!$AB54</f>
        <v>5.3158539656708914E-2</v>
      </c>
      <c r="S26" s="24">
        <f>+NOA_d!$Q54</f>
        <v>5.4178551872160252E-2</v>
      </c>
      <c r="T26" s="24">
        <f>+NOA_d!$Z54</f>
        <v>5.4983701505152194E-2</v>
      </c>
      <c r="U26" s="24">
        <f t="shared" si="6"/>
        <v>-8.0514963299194164E-4</v>
      </c>
      <c r="W26" s="24">
        <f>+NEA_d!$AB54</f>
        <v>4.8683404776485029E-2</v>
      </c>
      <c r="X26" s="24">
        <f>+NEA_d!$Q54</f>
        <v>4.9227210312017267E-2</v>
      </c>
      <c r="Y26" s="24">
        <f>+NEA_d!$Z54</f>
        <v>4.9096772157324109E-2</v>
      </c>
      <c r="Z26" s="24">
        <f t="shared" si="7"/>
        <v>1.3043815469315767E-4</v>
      </c>
      <c r="AB26" s="24">
        <f>+CUY_d!$AB54</f>
        <v>5.9458658808487996E-2</v>
      </c>
      <c r="AC26" s="24">
        <f>+CUY_d!$Q54</f>
        <v>5.9203915175489286E-2</v>
      </c>
      <c r="AD26" s="24">
        <f>+CUY_d!$Z54</f>
        <v>5.921984186322371E-2</v>
      </c>
      <c r="AE26" s="24">
        <f t="shared" si="8"/>
        <v>-1.5926687734424405E-5</v>
      </c>
      <c r="AG26" s="24">
        <f>+PAT_d!$AB54</f>
        <v>5.8023144511104574E-2</v>
      </c>
      <c r="AH26" s="24">
        <f>+PAT_d!$Q54</f>
        <v>5.9266695312063078E-2</v>
      </c>
      <c r="AI26" s="24">
        <f>+PAT_d!$Z54</f>
        <v>5.8153622708551289E-2</v>
      </c>
      <c r="AJ26" s="24">
        <f t="shared" si="9"/>
        <v>1.1130726035117888E-3</v>
      </c>
      <c r="AK26" s="24"/>
      <c r="AL26" s="35">
        <f t="shared" si="0"/>
        <v>43374</v>
      </c>
      <c r="AM26" s="48">
        <f t="shared" ca="1" si="10"/>
        <v>2.0118049374937552E-3</v>
      </c>
      <c r="AN26" s="48">
        <f t="shared" si="18"/>
        <v>3.938280882063605E-3</v>
      </c>
      <c r="AO26" s="48">
        <f t="shared" si="11"/>
        <v>5.3243037682326744E-4</v>
      </c>
      <c r="AP26" s="48">
        <f t="shared" si="12"/>
        <v>-8.0514963299194164E-4</v>
      </c>
      <c r="AQ26" s="48">
        <f t="shared" si="13"/>
        <v>1.3043815469315767E-4</v>
      </c>
      <c r="AR26" s="48">
        <f t="shared" si="14"/>
        <v>-1.5926687734424405E-5</v>
      </c>
      <c r="AS26" s="48">
        <f t="shared" si="15"/>
        <v>1.1130726035117888E-3</v>
      </c>
      <c r="AU26" s="48">
        <f t="shared" si="16"/>
        <v>-8.0514963299194164E-4</v>
      </c>
      <c r="AV26" s="48">
        <f t="shared" si="17"/>
        <v>3.938280882063605E-3</v>
      </c>
      <c r="AY26" s="35">
        <f t="shared" si="1"/>
        <v>43374</v>
      </c>
      <c r="BA26" s="48">
        <f t="shared" ca="1" si="20"/>
        <v>-1.2154122972729553E-4</v>
      </c>
      <c r="BB26" s="48">
        <f t="shared" si="21"/>
        <v>2.2348461693089128E-4</v>
      </c>
      <c r="BC26" s="48">
        <f t="shared" si="22"/>
        <v>-5.9228383513434035E-4</v>
      </c>
      <c r="BD26" s="48">
        <f t="shared" si="23"/>
        <v>-7.0183505148089609E-4</v>
      </c>
      <c r="BE26" s="48">
        <f t="shared" si="24"/>
        <v>-5.1635330773247556E-4</v>
      </c>
      <c r="BF26" s="48">
        <f t="shared" si="25"/>
        <v>-7.7132444745174145E-4</v>
      </c>
      <c r="BG26" s="48">
        <f t="shared" si="26"/>
        <v>-8.6802160107651849E-4</v>
      </c>
    </row>
    <row r="27" spans="1:59" x14ac:dyDescent="0.25">
      <c r="A27" s="110">
        <f t="shared" si="2"/>
        <v>27</v>
      </c>
      <c r="B27" s="35">
        <f>+NAC!A28</f>
        <v>43405</v>
      </c>
      <c r="C27" s="24">
        <f ca="1">+NAC_d!CR28</f>
        <v>3.1681153220195934E-2</v>
      </c>
      <c r="D27" s="24">
        <f ca="1">+NAC_d!CH28</f>
        <v>3.1492184292122971E-2</v>
      </c>
      <c r="E27" s="24">
        <f ca="1">+NAC_d!CQ28</f>
        <v>3.1424460726645842E-2</v>
      </c>
      <c r="F27" s="24">
        <f t="shared" ca="1" si="3"/>
        <v>6.77235654771291E-5</v>
      </c>
      <c r="H27" s="24">
        <f>+GBA_d!$AB55</f>
        <v>2.8886732556862249E-2</v>
      </c>
      <c r="I27" s="24">
        <f>+GBA_d!$Q55</f>
        <v>2.8693007500236289E-2</v>
      </c>
      <c r="J27" s="24">
        <f>+GBA_d!$Z55</f>
        <v>2.9235640396301887E-2</v>
      </c>
      <c r="K27" s="24">
        <f t="shared" si="4"/>
        <v>-5.4263289606559795E-4</v>
      </c>
      <c r="M27" s="24">
        <f>+PAM_d!$AB55</f>
        <v>3.2832981420490848E-2</v>
      </c>
      <c r="N27" s="24">
        <f>+PAM_d!$Q55</f>
        <v>3.2796839163725E-2</v>
      </c>
      <c r="O27" s="24">
        <f>+PAM_d!$Z55</f>
        <v>3.2062431845226946E-2</v>
      </c>
      <c r="P27" s="24">
        <f t="shared" si="5"/>
        <v>7.3440731849805374E-4</v>
      </c>
      <c r="R27" s="24">
        <f>+NOA_d!$AB55</f>
        <v>3.2707282554084838E-2</v>
      </c>
      <c r="S27" s="24">
        <f>+NOA_d!$Q55</f>
        <v>3.1130008113088747E-2</v>
      </c>
      <c r="T27" s="24">
        <f>+NOA_d!$Z55</f>
        <v>3.2665533499828925E-2</v>
      </c>
      <c r="U27" s="24">
        <f t="shared" si="6"/>
        <v>-1.5355253867401775E-3</v>
      </c>
      <c r="W27" s="24">
        <f>+NEA_d!$AB55</f>
        <v>3.0238248175182614E-2</v>
      </c>
      <c r="X27" s="24">
        <f>+NEA_d!$Q55</f>
        <v>2.9704052438025874E-2</v>
      </c>
      <c r="Y27" s="24">
        <f>+NEA_d!$Z55</f>
        <v>2.9094134711306952E-2</v>
      </c>
      <c r="Z27" s="24">
        <f t="shared" si="7"/>
        <v>6.0991772671892264E-4</v>
      </c>
      <c r="AB27" s="24">
        <f>+CUY_d!$AB55</f>
        <v>3.6610926619094375E-2</v>
      </c>
      <c r="AC27" s="24">
        <f>+CUY_d!$Q55</f>
        <v>3.6042870878402855E-2</v>
      </c>
      <c r="AD27" s="24">
        <f>+CUY_d!$Z55</f>
        <v>3.6483430268492878E-2</v>
      </c>
      <c r="AE27" s="24">
        <f t="shared" si="8"/>
        <v>-4.4055939009002287E-4</v>
      </c>
      <c r="AG27" s="24">
        <f>+PAT_d!$AB55</f>
        <v>4.1884696303743585E-2</v>
      </c>
      <c r="AH27" s="24">
        <f>+PAT_d!$Q55</f>
        <v>4.4734392771307974E-2</v>
      </c>
      <c r="AI27" s="24">
        <f>+PAT_d!$Z55</f>
        <v>4.1285867266394938E-2</v>
      </c>
      <c r="AJ27" s="24">
        <f t="shared" si="9"/>
        <v>3.4485255049130359E-3</v>
      </c>
      <c r="AK27" s="24"/>
      <c r="AL27" s="35">
        <f t="shared" si="0"/>
        <v>43405</v>
      </c>
      <c r="AM27" s="48">
        <f t="shared" ca="1" si="10"/>
        <v>6.77235654771291E-5</v>
      </c>
      <c r="AN27" s="48">
        <f t="shared" si="18"/>
        <v>-5.4263289606559795E-4</v>
      </c>
      <c r="AO27" s="48">
        <f t="shared" si="11"/>
        <v>7.3440731849805374E-4</v>
      </c>
      <c r="AP27" s="48">
        <f t="shared" si="12"/>
        <v>-1.5355253867401775E-3</v>
      </c>
      <c r="AQ27" s="48">
        <f t="shared" si="13"/>
        <v>6.0991772671892264E-4</v>
      </c>
      <c r="AR27" s="48">
        <f t="shared" si="14"/>
        <v>-4.4055939009002287E-4</v>
      </c>
      <c r="AS27" s="48">
        <f t="shared" si="15"/>
        <v>3.4485255049130359E-3</v>
      </c>
      <c r="AU27" s="48">
        <f t="shared" si="16"/>
        <v>-1.5355253867401775E-3</v>
      </c>
      <c r="AV27" s="48">
        <f t="shared" si="17"/>
        <v>3.4485255049130359E-3</v>
      </c>
      <c r="AY27" s="35">
        <f t="shared" si="1"/>
        <v>43405</v>
      </c>
      <c r="BA27" s="48">
        <f t="shared" ca="1" si="20"/>
        <v>-9.4559039087893648E-5</v>
      </c>
      <c r="BB27" s="48">
        <f t="shared" si="21"/>
        <v>2.3214779238569147E-4</v>
      </c>
      <c r="BC27" s="48">
        <f t="shared" si="22"/>
        <v>-4.1534843124864845E-4</v>
      </c>
      <c r="BD27" s="48">
        <f t="shared" si="23"/>
        <v>-6.5821463660133606E-4</v>
      </c>
      <c r="BE27" s="48">
        <f t="shared" si="24"/>
        <v>-3.4619349903973012E-4</v>
      </c>
      <c r="BF27" s="48">
        <f t="shared" si="25"/>
        <v>-5.7557820247798131E-4</v>
      </c>
      <c r="BG27" s="48">
        <f t="shared" si="26"/>
        <v>-5.0683861134587227E-4</v>
      </c>
    </row>
    <row r="28" spans="1:59" x14ac:dyDescent="0.25">
      <c r="A28" s="110">
        <f t="shared" si="2"/>
        <v>28</v>
      </c>
      <c r="B28" s="35">
        <f>+NAC!A29</f>
        <v>43435</v>
      </c>
      <c r="C28" s="24">
        <f ca="1">+NAC_d!CR29</f>
        <v>2.5601125964034077E-2</v>
      </c>
      <c r="D28" s="24">
        <f ca="1">+NAC_d!CH29</f>
        <v>2.3255002525039759E-2</v>
      </c>
      <c r="E28" s="24">
        <f ca="1">+NAC_d!CQ29</f>
        <v>2.7463999492716384E-2</v>
      </c>
      <c r="F28" s="24">
        <f t="shared" ca="1" si="3"/>
        <v>-4.2089969676766259E-3</v>
      </c>
      <c r="H28" s="24">
        <f>+GBA_d!$AB56</f>
        <v>2.829374374570226E-2</v>
      </c>
      <c r="I28" s="24">
        <f>+GBA_d!$Q56</f>
        <v>2.5269582019222137E-2</v>
      </c>
      <c r="J28" s="24">
        <f>+GBA_d!$Z56</f>
        <v>2.9531296970792598E-2</v>
      </c>
      <c r="K28" s="24">
        <f t="shared" si="4"/>
        <v>-4.2617149515704611E-3</v>
      </c>
      <c r="M28" s="24">
        <f>+PAM_d!$AB56</f>
        <v>2.3053468721704329E-2</v>
      </c>
      <c r="N28" s="24">
        <f>+PAM_d!$Q56</f>
        <v>2.1565422236909493E-2</v>
      </c>
      <c r="O28" s="24">
        <f>+PAM_d!$Z56</f>
        <v>2.3701551356279049E-2</v>
      </c>
      <c r="P28" s="24">
        <f t="shared" si="5"/>
        <v>-2.1361291193695564E-3</v>
      </c>
      <c r="R28" s="24">
        <f>+NOA_d!$AB56</f>
        <v>2.2655984289267961E-2</v>
      </c>
      <c r="S28" s="24">
        <f>+NOA_d!$Q56</f>
        <v>2.1912377810501704E-2</v>
      </c>
      <c r="T28" s="24">
        <f>+NOA_d!$Z56</f>
        <v>2.3653697444493194E-2</v>
      </c>
      <c r="U28" s="24">
        <f t="shared" si="6"/>
        <v>-1.7413196339914894E-3</v>
      </c>
      <c r="W28" s="24">
        <f>+NEA_d!$AB56</f>
        <v>2.461906621556742E-2</v>
      </c>
      <c r="X28" s="24">
        <f>+NEA_d!$Q56</f>
        <v>2.430346229261704E-2</v>
      </c>
      <c r="Y28" s="24">
        <f>+NEA_d!$Z56</f>
        <v>2.479492596473154E-2</v>
      </c>
      <c r="Z28" s="24">
        <f t="shared" si="7"/>
        <v>-4.9146367211450048E-4</v>
      </c>
      <c r="AB28" s="24">
        <f>+CUY_d!$AB56</f>
        <v>2.4948754882892388E-2</v>
      </c>
      <c r="AC28" s="24">
        <f>+CUY_d!$Q56</f>
        <v>2.1840678311542128E-2</v>
      </c>
      <c r="AD28" s="24">
        <f>+CUY_d!$Z56</f>
        <v>2.8360223813665542E-2</v>
      </c>
      <c r="AE28" s="24">
        <f t="shared" si="8"/>
        <v>-6.5195455021234139E-3</v>
      </c>
      <c r="AG28" s="24">
        <f>+PAT_d!$AB56</f>
        <v>2.6248383937748754E-2</v>
      </c>
      <c r="AH28" s="24">
        <f>+PAT_d!$Q56</f>
        <v>2.4930307310446986E-2</v>
      </c>
      <c r="AI28" s="24">
        <f>+PAT_d!$Z56</f>
        <v>2.7530301147746572E-2</v>
      </c>
      <c r="AJ28" s="24">
        <f t="shared" si="9"/>
        <v>-2.5999938372995857E-3</v>
      </c>
      <c r="AK28" s="24"/>
      <c r="AL28" s="35">
        <f t="shared" si="0"/>
        <v>43435</v>
      </c>
      <c r="AM28" s="48">
        <f t="shared" ca="1" si="10"/>
        <v>-4.2089969676766259E-3</v>
      </c>
      <c r="AN28" s="48">
        <f t="shared" si="18"/>
        <v>-4.2617149515704611E-3</v>
      </c>
      <c r="AO28" s="48">
        <f t="shared" si="11"/>
        <v>-2.1361291193695564E-3</v>
      </c>
      <c r="AP28" s="48">
        <f t="shared" si="12"/>
        <v>-1.7413196339914894E-3</v>
      </c>
      <c r="AQ28" s="48">
        <f t="shared" si="13"/>
        <v>-4.9146367211450048E-4</v>
      </c>
      <c r="AR28" s="48">
        <f t="shared" si="14"/>
        <v>-6.5195455021234139E-3</v>
      </c>
      <c r="AS28" s="48">
        <f t="shared" si="15"/>
        <v>-2.5999938372995857E-3</v>
      </c>
      <c r="AU28" s="48">
        <f t="shared" si="16"/>
        <v>-6.5195455021234139E-3</v>
      </c>
      <c r="AV28" s="48">
        <f t="shared" si="17"/>
        <v>-4.9146367211450048E-4</v>
      </c>
      <c r="AY28" s="35">
        <f t="shared" si="1"/>
        <v>43435</v>
      </c>
      <c r="BA28" s="48">
        <f t="shared" ca="1" si="20"/>
        <v>9.1424336448782863E-6</v>
      </c>
      <c r="BB28" s="48">
        <f t="shared" si="21"/>
        <v>7.1115687572509412E-5</v>
      </c>
      <c r="BC28" s="48">
        <f t="shared" si="22"/>
        <v>-2.350015850286121E-4</v>
      </c>
      <c r="BD28" s="48">
        <f t="shared" si="23"/>
        <v>-4.0772975946016626E-4</v>
      </c>
      <c r="BE28" s="48">
        <f t="shared" si="24"/>
        <v>-1.9611522386801342E-4</v>
      </c>
      <c r="BF28" s="48">
        <f t="shared" si="25"/>
        <v>-5.5120979877087972E-4</v>
      </c>
      <c r="BG28" s="48">
        <f t="shared" si="26"/>
        <v>-5.3776558370390492E-4</v>
      </c>
    </row>
    <row r="29" spans="1:59" x14ac:dyDescent="0.25">
      <c r="A29" s="110">
        <f t="shared" si="2"/>
        <v>29</v>
      </c>
      <c r="B29" s="35">
        <f>+NAC!A30</f>
        <v>43466</v>
      </c>
      <c r="C29" s="24">
        <f ca="1">+NAC_d!CR30</f>
        <v>2.9229013288279537E-2</v>
      </c>
      <c r="D29" s="24">
        <f ca="1">+NAC_d!CH30</f>
        <v>3.0413680756310013E-2</v>
      </c>
      <c r="E29" s="24">
        <f ca="1">+NAC_d!CQ30</f>
        <v>2.8445088371234162E-2</v>
      </c>
      <c r="F29" s="24">
        <f t="shared" ca="1" si="3"/>
        <v>1.9685923850758513E-3</v>
      </c>
      <c r="H29" s="24">
        <f>+GBA_d!$AB57</f>
        <v>2.8191549222265744E-2</v>
      </c>
      <c r="I29" s="24">
        <f>+GBA_d!$Q57</f>
        <v>2.9387464128442842E-2</v>
      </c>
      <c r="J29" s="24">
        <f>+GBA_d!$Z57</f>
        <v>2.7386138778496383E-2</v>
      </c>
      <c r="K29" s="24">
        <f t="shared" si="4"/>
        <v>2.0013253499464589E-3</v>
      </c>
      <c r="M29" s="24">
        <f>+PAM_d!$AB57</f>
        <v>2.8708782275023381E-2</v>
      </c>
      <c r="N29" s="24">
        <f>+PAM_d!$Q57</f>
        <v>2.8645237293418946E-2</v>
      </c>
      <c r="O29" s="24">
        <f>+PAM_d!$Z57</f>
        <v>2.8831814210562134E-2</v>
      </c>
      <c r="P29" s="24">
        <f t="shared" si="5"/>
        <v>-1.8657691714318858E-4</v>
      </c>
      <c r="R29" s="24">
        <f>+NOA_d!$AB57</f>
        <v>3.214219619198988E-2</v>
      </c>
      <c r="S29" s="24">
        <f>+NOA_d!$Q57</f>
        <v>3.2272302947931486E-2</v>
      </c>
      <c r="T29" s="24">
        <f>+NOA_d!$Z57</f>
        <v>3.1185194944007177E-2</v>
      </c>
      <c r="U29" s="24">
        <f t="shared" si="6"/>
        <v>1.0871080039243086E-3</v>
      </c>
      <c r="W29" s="24">
        <f>+NEA_d!$AB57</f>
        <v>3.4307895368635988E-2</v>
      </c>
      <c r="X29" s="24">
        <f>+NEA_d!$Q57</f>
        <v>3.4839115589204939E-2</v>
      </c>
      <c r="Y29" s="24">
        <f>+NEA_d!$Z57</f>
        <v>3.2217733083886202E-2</v>
      </c>
      <c r="Z29" s="24">
        <f t="shared" si="7"/>
        <v>2.6213825053187367E-3</v>
      </c>
      <c r="AB29" s="24">
        <f>+CUY_d!$AB57</f>
        <v>2.9291694302602256E-2</v>
      </c>
      <c r="AC29" s="24">
        <f>+CUY_d!$Q57</f>
        <v>2.817997022300589E-2</v>
      </c>
      <c r="AD29" s="24">
        <f>+CUY_d!$Z57</f>
        <v>3.0862491192261921E-2</v>
      </c>
      <c r="AE29" s="24">
        <f t="shared" si="8"/>
        <v>-2.6825209692560303E-3</v>
      </c>
      <c r="AG29" s="24">
        <f>+PAT_d!$AB57</f>
        <v>3.0346128212727974E-2</v>
      </c>
      <c r="AH29" s="24">
        <f>+PAT_d!$Q57</f>
        <v>3.2027263646047688E-2</v>
      </c>
      <c r="AI29" s="24">
        <f>+PAT_d!$Z57</f>
        <v>3.1523321457622488E-2</v>
      </c>
      <c r="AJ29" s="24">
        <f t="shared" si="9"/>
        <v>5.0394218842519933E-4</v>
      </c>
      <c r="AK29" s="24"/>
      <c r="AL29" s="35">
        <f t="shared" si="0"/>
        <v>43466</v>
      </c>
      <c r="AM29" s="48">
        <f t="shared" ca="1" si="10"/>
        <v>1.9685923850758513E-3</v>
      </c>
      <c r="AN29" s="48">
        <f t="shared" si="18"/>
        <v>2.0013253499464589E-3</v>
      </c>
      <c r="AO29" s="48">
        <f t="shared" si="11"/>
        <v>-1.8657691714318858E-4</v>
      </c>
      <c r="AP29" s="48">
        <f t="shared" si="12"/>
        <v>1.0871080039243086E-3</v>
      </c>
      <c r="AQ29" s="48">
        <f t="shared" si="13"/>
        <v>2.6213825053187367E-3</v>
      </c>
      <c r="AR29" s="48">
        <f t="shared" si="14"/>
        <v>-2.6825209692560303E-3</v>
      </c>
      <c r="AS29" s="48">
        <f t="shared" si="15"/>
        <v>5.0394218842519933E-4</v>
      </c>
      <c r="AU29" s="48">
        <f t="shared" si="16"/>
        <v>-2.6825209692560303E-3</v>
      </c>
      <c r="AV29" s="48">
        <f t="shared" si="17"/>
        <v>2.6213825053187367E-3</v>
      </c>
      <c r="AY29" s="35">
        <f t="shared" si="1"/>
        <v>43466</v>
      </c>
      <c r="BA29" s="48">
        <f t="shared" ca="1" si="20"/>
        <v>2.1296273786839773E-4</v>
      </c>
      <c r="BB29" s="48">
        <f t="shared" si="21"/>
        <v>2.9030793587503378E-4</v>
      </c>
      <c r="BC29" s="48">
        <f t="shared" si="22"/>
        <v>-2.4080986112277417E-4</v>
      </c>
      <c r="BD29" s="48">
        <f t="shared" si="23"/>
        <v>-1.4385432381290122E-4</v>
      </c>
      <c r="BE29" s="48">
        <f t="shared" si="24"/>
        <v>9.5295324181269667E-5</v>
      </c>
      <c r="BF29" s="48">
        <f t="shared" si="25"/>
        <v>-2.8062339903175043E-4</v>
      </c>
      <c r="BG29" s="48">
        <f t="shared" si="26"/>
        <v>-4.4889912749518368E-4</v>
      </c>
    </row>
    <row r="30" spans="1:59" x14ac:dyDescent="0.25">
      <c r="A30" s="110">
        <f t="shared" si="2"/>
        <v>30</v>
      </c>
      <c r="B30" s="35">
        <f>+NAC!A31</f>
        <v>43497</v>
      </c>
      <c r="C30" s="24">
        <f ca="1">+NAC_d!CR31</f>
        <v>3.7462658399993076E-2</v>
      </c>
      <c r="D30" s="24">
        <f ca="1">+NAC_d!CH31</f>
        <v>4.2810757685733059E-2</v>
      </c>
      <c r="E30" s="24">
        <f ca="1">+NAC_d!CQ31</f>
        <v>3.4643720046477311E-2</v>
      </c>
      <c r="F30" s="24">
        <f t="shared" ca="1" si="3"/>
        <v>8.1670376392557475E-3</v>
      </c>
      <c r="H30" s="24">
        <f>+GBA_d!$AB58</f>
        <v>3.8261221761852982E-2</v>
      </c>
      <c r="I30" s="24">
        <f>+GBA_d!$Q58</f>
        <v>4.2151222346651362E-2</v>
      </c>
      <c r="J30" s="24">
        <f>+GBA_d!$Z58</f>
        <v>3.6266078183600836E-2</v>
      </c>
      <c r="K30" s="24">
        <f t="shared" si="4"/>
        <v>5.8851441630505263E-3</v>
      </c>
      <c r="M30" s="24">
        <f>+PAM_d!$AB58</f>
        <v>3.5962698559047324E-2</v>
      </c>
      <c r="N30" s="24">
        <f>+PAM_d!$Q58</f>
        <v>3.98173814297198E-2</v>
      </c>
      <c r="O30" s="24">
        <f>+PAM_d!$Z58</f>
        <v>3.2568923519349369E-2</v>
      </c>
      <c r="P30" s="24">
        <f t="shared" si="5"/>
        <v>7.2484579103704316E-3</v>
      </c>
      <c r="R30" s="24">
        <f>+NOA_d!$AB58</f>
        <v>4.2156783640811657E-2</v>
      </c>
      <c r="S30" s="24">
        <f>+NOA_d!$Q58</f>
        <v>4.7396917026237606E-2</v>
      </c>
      <c r="T30" s="24">
        <f>+NOA_d!$Z58</f>
        <v>3.5150482716367115E-2</v>
      </c>
      <c r="U30" s="24">
        <f t="shared" si="6"/>
        <v>1.2246434309870491E-2</v>
      </c>
      <c r="W30" s="24">
        <f>+NEA_d!$AB58</f>
        <v>4.521758942567855E-2</v>
      </c>
      <c r="X30" s="24">
        <f>+NEA_d!$Q58</f>
        <v>4.7710120046267734E-2</v>
      </c>
      <c r="Y30" s="24">
        <f>+NEA_d!$Z58</f>
        <v>4.3469458806276284E-2</v>
      </c>
      <c r="Z30" s="24">
        <f t="shared" si="7"/>
        <v>4.2406612399914501E-3</v>
      </c>
      <c r="AB30" s="24">
        <f>+CUY_d!$AB58</f>
        <v>3.7820097429283051E-2</v>
      </c>
      <c r="AC30" s="24">
        <f>+CUY_d!$Q58</f>
        <v>4.2236713296167849E-2</v>
      </c>
      <c r="AD30" s="24">
        <f>+CUY_d!$Z58</f>
        <v>3.3378290438398572E-2</v>
      </c>
      <c r="AE30" s="24">
        <f t="shared" si="8"/>
        <v>8.858422857769277E-3</v>
      </c>
      <c r="AG30" s="24">
        <f>+PAT_d!$AB58</f>
        <v>2.9965554074047551E-2</v>
      </c>
      <c r="AH30" s="24">
        <f>+PAT_d!$Q58</f>
        <v>3.2899864246271227E-2</v>
      </c>
      <c r="AI30" s="24">
        <f>+PAT_d!$Z58</f>
        <v>3.0057028797750407E-2</v>
      </c>
      <c r="AJ30" s="24">
        <f t="shared" si="9"/>
        <v>2.8428354485208196E-3</v>
      </c>
      <c r="AK30" s="24"/>
      <c r="AL30" s="35">
        <f t="shared" si="0"/>
        <v>43497</v>
      </c>
      <c r="AM30" s="48">
        <f t="shared" ca="1" si="10"/>
        <v>8.1670376392557475E-3</v>
      </c>
      <c r="AN30" s="48">
        <f t="shared" si="18"/>
        <v>5.8851441630505263E-3</v>
      </c>
      <c r="AO30" s="48">
        <f t="shared" si="11"/>
        <v>7.2484579103704316E-3</v>
      </c>
      <c r="AP30" s="48">
        <f t="shared" si="12"/>
        <v>1.2246434309870491E-2</v>
      </c>
      <c r="AQ30" s="48">
        <f t="shared" si="13"/>
        <v>4.2406612399914501E-3</v>
      </c>
      <c r="AR30" s="48">
        <f t="shared" si="14"/>
        <v>8.858422857769277E-3</v>
      </c>
      <c r="AS30" s="48">
        <f t="shared" si="15"/>
        <v>2.8428354485208196E-3</v>
      </c>
      <c r="AU30" s="48">
        <f t="shared" si="16"/>
        <v>2.8428354485208196E-3</v>
      </c>
      <c r="AV30" s="48">
        <f t="shared" si="17"/>
        <v>1.2246434309870491E-2</v>
      </c>
      <c r="AY30" s="35">
        <f t="shared" si="1"/>
        <v>43497</v>
      </c>
      <c r="BA30" s="48">
        <f t="shared" ca="1" si="20"/>
        <v>1.0284327529606063E-3</v>
      </c>
      <c r="BB30" s="48">
        <f t="shared" si="21"/>
        <v>7.2301317238609997E-4</v>
      </c>
      <c r="BC30" s="48">
        <f t="shared" si="22"/>
        <v>5.4190420744254508E-4</v>
      </c>
      <c r="BD30" s="48">
        <f t="shared" si="23"/>
        <v>1.1147078532008914E-3</v>
      </c>
      <c r="BE30" s="48">
        <f t="shared" si="24"/>
        <v>4.1031806356924455E-4</v>
      </c>
      <c r="BF30" s="48">
        <f t="shared" si="25"/>
        <v>7.2432869053048099E-4</v>
      </c>
      <c r="BG30" s="48">
        <f t="shared" si="26"/>
        <v>-8.3832465548198495E-5</v>
      </c>
    </row>
    <row r="31" spans="1:59" x14ac:dyDescent="0.25">
      <c r="A31" s="110">
        <f t="shared" si="2"/>
        <v>31</v>
      </c>
      <c r="B31" s="35">
        <f>+NAC!A32</f>
        <v>43525</v>
      </c>
      <c r="C31" s="24">
        <f ca="1">+NAC_d!CR32</f>
        <v>4.6720193704408386E-2</v>
      </c>
      <c r="D31" s="24">
        <f ca="1">+NAC_d!CH32</f>
        <v>4.9053621164611316E-2</v>
      </c>
      <c r="E31" s="24">
        <f ca="1">+NAC_d!CQ32</f>
        <v>4.4273968631181715E-2</v>
      </c>
      <c r="F31" s="24">
        <f t="shared" ca="1" si="3"/>
        <v>4.7796525334296014E-3</v>
      </c>
      <c r="H31" s="24">
        <f>+GBA_d!$AB59</f>
        <v>4.7913090109630296E-2</v>
      </c>
      <c r="I31" s="24">
        <f>+GBA_d!$Q59</f>
        <v>5.0858613162215738E-2</v>
      </c>
      <c r="J31" s="24">
        <f>+GBA_d!$Z59</f>
        <v>4.6199625125201704E-2</v>
      </c>
      <c r="K31" s="24">
        <f t="shared" si="4"/>
        <v>4.6589880370140335E-3</v>
      </c>
      <c r="M31" s="24">
        <f>+PAM_d!$AB59</f>
        <v>4.5171943982354801E-2</v>
      </c>
      <c r="N31" s="24">
        <f>+PAM_d!$Q59</f>
        <v>4.7005873001733978E-2</v>
      </c>
      <c r="O31" s="24">
        <f>+PAM_d!$Z59</f>
        <v>4.230145971715249E-2</v>
      </c>
      <c r="P31" s="24">
        <f t="shared" si="5"/>
        <v>4.7044132845814879E-3</v>
      </c>
      <c r="R31" s="24">
        <f>+NOA_d!$AB59</f>
        <v>4.8798433333164803E-2</v>
      </c>
      <c r="S31" s="24">
        <f>+NOA_d!$Q59</f>
        <v>4.9271713996745348E-2</v>
      </c>
      <c r="T31" s="24">
        <f>+NOA_d!$Z59</f>
        <v>4.4781389287914308E-2</v>
      </c>
      <c r="U31" s="24">
        <f t="shared" si="6"/>
        <v>4.4903247088310394E-3</v>
      </c>
      <c r="W31" s="24">
        <f>+NEA_d!$AB59</f>
        <v>5.1465448691642157E-2</v>
      </c>
      <c r="X31" s="24">
        <f>+NEA_d!$Q59</f>
        <v>5.2421810044058326E-2</v>
      </c>
      <c r="Y31" s="24">
        <f>+NEA_d!$Z59</f>
        <v>4.7805669653141702E-2</v>
      </c>
      <c r="Z31" s="24">
        <f t="shared" si="7"/>
        <v>4.6161403909166232E-3</v>
      </c>
      <c r="AB31" s="24">
        <f>+CUY_d!$AB59</f>
        <v>4.4380464396732489E-2</v>
      </c>
      <c r="AC31" s="24">
        <f>+CUY_d!$Q59</f>
        <v>4.5895700210715429E-2</v>
      </c>
      <c r="AD31" s="24">
        <f>+CUY_d!$Z59</f>
        <v>4.1121684144913795E-2</v>
      </c>
      <c r="AE31" s="24">
        <f t="shared" si="8"/>
        <v>4.774016065801634E-3</v>
      </c>
      <c r="AG31" s="24">
        <f>+PAT_d!$AB59</f>
        <v>4.2915274443651397E-2</v>
      </c>
      <c r="AH31" s="24">
        <f>+PAT_d!$Q59</f>
        <v>4.2060910669415863E-2</v>
      </c>
      <c r="AI31" s="24">
        <f>+PAT_d!$Z59</f>
        <v>3.8800169965413911E-2</v>
      </c>
      <c r="AJ31" s="24">
        <f t="shared" si="9"/>
        <v>3.260740704001952E-3</v>
      </c>
      <c r="AK31" s="24"/>
      <c r="AL31" s="35">
        <f t="shared" si="0"/>
        <v>43525</v>
      </c>
      <c r="AM31" s="48">
        <f t="shared" ca="1" si="10"/>
        <v>4.7796525334296014E-3</v>
      </c>
      <c r="AN31" s="48">
        <f t="shared" si="18"/>
        <v>4.6589880370140335E-3</v>
      </c>
      <c r="AO31" s="48">
        <f t="shared" si="11"/>
        <v>4.7044132845814879E-3</v>
      </c>
      <c r="AP31" s="48">
        <f t="shared" si="12"/>
        <v>4.4903247088310394E-3</v>
      </c>
      <c r="AQ31" s="48">
        <f t="shared" si="13"/>
        <v>4.6161403909166232E-3</v>
      </c>
      <c r="AR31" s="48">
        <f t="shared" si="14"/>
        <v>4.774016065801634E-3</v>
      </c>
      <c r="AS31" s="48">
        <f t="shared" si="15"/>
        <v>3.260740704001952E-3</v>
      </c>
      <c r="AU31" s="48">
        <f t="shared" si="16"/>
        <v>3.260740704001952E-3</v>
      </c>
      <c r="AV31" s="48">
        <f t="shared" si="17"/>
        <v>4.774016065801634E-3</v>
      </c>
      <c r="AY31" s="35">
        <f t="shared" si="1"/>
        <v>43525</v>
      </c>
      <c r="BA31" s="48">
        <f t="shared" ca="1" si="20"/>
        <v>1.4836613401147576E-3</v>
      </c>
      <c r="BB31" s="48">
        <f t="shared" si="21"/>
        <v>1.2039072410729434E-3</v>
      </c>
      <c r="BC31" s="48">
        <f t="shared" si="22"/>
        <v>8.7728877309567466E-4</v>
      </c>
      <c r="BD31" s="48">
        <f t="shared" si="23"/>
        <v>1.6844147099125222E-3</v>
      </c>
      <c r="BE31" s="48">
        <f t="shared" si="24"/>
        <v>8.7622913105010281E-4</v>
      </c>
      <c r="BF31" s="48">
        <f t="shared" si="25"/>
        <v>1.1209556267647858E-3</v>
      </c>
      <c r="BG31" s="48">
        <f t="shared" si="26"/>
        <v>4.6999326085757814E-4</v>
      </c>
    </row>
    <row r="32" spans="1:59" x14ac:dyDescent="0.25">
      <c r="A32" s="110">
        <f t="shared" si="2"/>
        <v>32</v>
      </c>
      <c r="B32" s="35">
        <f>+NAC!A33</f>
        <v>43556</v>
      </c>
      <c r="C32" s="24">
        <f ca="1">+NAC_d!CR33</f>
        <v>3.4415903687857963E-2</v>
      </c>
      <c r="D32" s="24">
        <f ca="1">+NAC_d!CH33</f>
        <v>3.3202987344502999E-2</v>
      </c>
      <c r="E32" s="24">
        <f ca="1">+NAC_d!CQ33</f>
        <v>3.5142646096458341E-2</v>
      </c>
      <c r="F32" s="24">
        <f t="shared" ca="1" si="3"/>
        <v>-1.9396587519553421E-3</v>
      </c>
      <c r="H32" s="24">
        <f>+GBA_d!$AB60</f>
        <v>3.2458901509905047E-2</v>
      </c>
      <c r="I32" s="24">
        <f>+GBA_d!$Q60</f>
        <v>3.0263080561858002E-2</v>
      </c>
      <c r="J32" s="24">
        <f>+GBA_d!$Z60</f>
        <v>3.3519883340558776E-2</v>
      </c>
      <c r="K32" s="24">
        <f t="shared" si="4"/>
        <v>-3.2568027787007736E-3</v>
      </c>
      <c r="M32" s="24">
        <f>+PAM_d!$AB60</f>
        <v>3.666822212306653E-2</v>
      </c>
      <c r="N32" s="24">
        <f>+PAM_d!$Q60</f>
        <v>3.4994469259559402E-2</v>
      </c>
      <c r="O32" s="24">
        <f>+PAM_d!$Z60</f>
        <v>3.7976578143042339E-2</v>
      </c>
      <c r="P32" s="24">
        <f t="shared" si="5"/>
        <v>-2.9821088834829368E-3</v>
      </c>
      <c r="R32" s="24">
        <f>+NOA_d!$AB60</f>
        <v>3.6248120721565691E-2</v>
      </c>
      <c r="S32" s="24">
        <f>+NOA_d!$Q60</f>
        <v>3.4458515421271763E-2</v>
      </c>
      <c r="T32" s="24">
        <f>+NOA_d!$Z60</f>
        <v>4.0110072972057598E-2</v>
      </c>
      <c r="U32" s="24">
        <f t="shared" si="6"/>
        <v>-5.6515575507858351E-3</v>
      </c>
      <c r="W32" s="24">
        <f>+NEA_d!$AB60</f>
        <v>3.5093875008516573E-2</v>
      </c>
      <c r="X32" s="24">
        <f>+NEA_d!$Q60</f>
        <v>3.4694725283617833E-2</v>
      </c>
      <c r="Y32" s="24">
        <f>+NEA_d!$Z60</f>
        <v>3.6329664618243607E-2</v>
      </c>
      <c r="Z32" s="24">
        <f t="shared" si="7"/>
        <v>-1.6349393346257735E-3</v>
      </c>
      <c r="AB32" s="24">
        <f>+CUY_d!$AB60</f>
        <v>3.3479328866239388E-2</v>
      </c>
      <c r="AC32" s="24">
        <f>+CUY_d!$Q60</f>
        <v>3.2262037136499E-2</v>
      </c>
      <c r="AD32" s="24">
        <f>+CUY_d!$Z60</f>
        <v>3.4145227533326494E-2</v>
      </c>
      <c r="AE32" s="24">
        <f t="shared" si="8"/>
        <v>-1.8831903968274943E-3</v>
      </c>
      <c r="AG32" s="24">
        <f>+PAT_d!$AB60</f>
        <v>3.5469227666182324E-2</v>
      </c>
      <c r="AH32" s="24">
        <f>+PAT_d!$Q60</f>
        <v>3.3897799282090801E-2</v>
      </c>
      <c r="AI32" s="24">
        <f>+PAT_d!$Z60</f>
        <v>3.5062233331513593E-2</v>
      </c>
      <c r="AJ32" s="24">
        <f t="shared" si="9"/>
        <v>-1.1644340494227912E-3</v>
      </c>
      <c r="AK32" s="24"/>
      <c r="AL32" s="35">
        <f t="shared" si="0"/>
        <v>43556</v>
      </c>
      <c r="AM32" s="48">
        <f t="shared" ca="1" si="10"/>
        <v>-1.9396587519553421E-3</v>
      </c>
      <c r="AN32" s="48">
        <f t="shared" si="18"/>
        <v>-3.2568027787007736E-3</v>
      </c>
      <c r="AO32" s="48">
        <f t="shared" si="11"/>
        <v>-2.9821088834829368E-3</v>
      </c>
      <c r="AP32" s="48">
        <f t="shared" si="12"/>
        <v>-5.6515575507858351E-3</v>
      </c>
      <c r="AQ32" s="48">
        <f t="shared" si="13"/>
        <v>-1.6349393346257735E-3</v>
      </c>
      <c r="AR32" s="48">
        <f t="shared" si="14"/>
        <v>-1.8831903968274943E-3</v>
      </c>
      <c r="AS32" s="48">
        <f t="shared" si="15"/>
        <v>-1.1644340494227912E-3</v>
      </c>
      <c r="AU32" s="48">
        <f t="shared" si="16"/>
        <v>-5.6515575507858351E-3</v>
      </c>
      <c r="AV32" s="48">
        <f t="shared" si="17"/>
        <v>-1.1644340494227912E-3</v>
      </c>
      <c r="AY32" s="35">
        <f t="shared" si="1"/>
        <v>43556</v>
      </c>
      <c r="BA32" s="48">
        <f t="shared" ca="1" si="20"/>
        <v>1.3910739938090739E-3</v>
      </c>
      <c r="BB32" s="48">
        <f t="shared" si="21"/>
        <v>1.126947137553495E-3</v>
      </c>
      <c r="BC32" s="48">
        <f t="shared" si="22"/>
        <v>7.6629060868843579E-4</v>
      </c>
      <c r="BD32" s="48">
        <f t="shared" si="23"/>
        <v>1.593917253537025E-3</v>
      </c>
      <c r="BE32" s="48">
        <f t="shared" si="24"/>
        <v>7.322424154594942E-4</v>
      </c>
      <c r="BF32" s="48">
        <f t="shared" si="25"/>
        <v>1.1601522711234085E-3</v>
      </c>
      <c r="BG32" s="48">
        <f t="shared" si="26"/>
        <v>2.031729566720486E-4</v>
      </c>
    </row>
    <row r="33" spans="1:59" x14ac:dyDescent="0.25">
      <c r="A33" s="110">
        <f t="shared" si="2"/>
        <v>33</v>
      </c>
      <c r="B33" s="35">
        <f>+NAC!A34</f>
        <v>43586</v>
      </c>
      <c r="C33" s="24">
        <f ca="1">+NAC_d!CR34</f>
        <v>3.093374324082121E-2</v>
      </c>
      <c r="D33" s="24">
        <f ca="1">+NAC_d!CH34</f>
        <v>2.9797428297114292E-2</v>
      </c>
      <c r="E33" s="24">
        <f ca="1">+NAC_d!CQ34</f>
        <v>3.1730875358505717E-2</v>
      </c>
      <c r="F33" s="24">
        <f t="shared" ca="1" si="3"/>
        <v>-1.9334470613914245E-3</v>
      </c>
      <c r="H33" s="24">
        <f>+GBA_d!$AB61</f>
        <v>3.0277683505854913E-2</v>
      </c>
      <c r="I33" s="24">
        <f>+GBA_d!$Q61</f>
        <v>2.8776855500863174E-2</v>
      </c>
      <c r="J33" s="24">
        <f>+GBA_d!$Z61</f>
        <v>3.1368535970801137E-2</v>
      </c>
      <c r="K33" s="24">
        <f t="shared" si="4"/>
        <v>-2.5916804699379625E-3</v>
      </c>
      <c r="M33" s="24">
        <f>+PAM_d!$AB61</f>
        <v>2.9518575312991402E-2</v>
      </c>
      <c r="N33" s="24">
        <f>+PAM_d!$Q61</f>
        <v>2.7490557052835207E-2</v>
      </c>
      <c r="O33" s="24">
        <f>+PAM_d!$Z61</f>
        <v>3.0489222374630032E-2</v>
      </c>
      <c r="P33" s="24">
        <f t="shared" si="5"/>
        <v>-2.9986653217948245E-3</v>
      </c>
      <c r="R33" s="24">
        <f>+NOA_d!$AB61</f>
        <v>3.8750644866305528E-2</v>
      </c>
      <c r="S33" s="24">
        <f>+NOA_d!$Q61</f>
        <v>3.7325795244206095E-2</v>
      </c>
      <c r="T33" s="24">
        <f>+NOA_d!$Z61</f>
        <v>4.3821035686768983E-2</v>
      </c>
      <c r="U33" s="24">
        <f t="shared" si="6"/>
        <v>-6.4952404425628885E-3</v>
      </c>
      <c r="W33" s="24">
        <f>+NEA_d!$AB61</f>
        <v>2.7752585481809033E-2</v>
      </c>
      <c r="X33" s="24">
        <f>+NEA_d!$Q61</f>
        <v>2.7498254403594657E-2</v>
      </c>
      <c r="Y33" s="24">
        <f>+NEA_d!$Z61</f>
        <v>2.7850800822463606E-2</v>
      </c>
      <c r="Z33" s="24">
        <f t="shared" si="7"/>
        <v>-3.5254641886894866E-4</v>
      </c>
      <c r="AB33" s="24">
        <f>+CUY_d!$AB61</f>
        <v>2.8824001796475374E-2</v>
      </c>
      <c r="AC33" s="24">
        <f>+CUY_d!$Q61</f>
        <v>2.8079067862732954E-2</v>
      </c>
      <c r="AD33" s="24">
        <f>+CUY_d!$Z61</f>
        <v>2.9969038797465819E-2</v>
      </c>
      <c r="AE33" s="24">
        <f t="shared" si="8"/>
        <v>-1.8899709347328653E-3</v>
      </c>
      <c r="AG33" s="24">
        <f>+PAT_d!$AB61</f>
        <v>3.4233133960006601E-2</v>
      </c>
      <c r="AH33" s="24">
        <f>+PAT_d!$Q61</f>
        <v>3.4582509777836723E-2</v>
      </c>
      <c r="AI33" s="24">
        <f>+PAT_d!$Z61</f>
        <v>3.4634578498504265E-2</v>
      </c>
      <c r="AJ33" s="24">
        <f t="shared" si="9"/>
        <v>-5.2068720667541868E-5</v>
      </c>
      <c r="AK33" s="24"/>
      <c r="AL33" s="35">
        <f t="shared" si="0"/>
        <v>43586</v>
      </c>
      <c r="AM33" s="48">
        <f t="shared" ca="1" si="10"/>
        <v>-1.9334470613914245E-3</v>
      </c>
      <c r="AN33" s="48">
        <f t="shared" si="18"/>
        <v>-2.5916804699379625E-3</v>
      </c>
      <c r="AO33" s="48">
        <f t="shared" si="11"/>
        <v>-2.9986653217948245E-3</v>
      </c>
      <c r="AP33" s="48">
        <f t="shared" si="12"/>
        <v>-6.4952404425628885E-3</v>
      </c>
      <c r="AQ33" s="48">
        <f t="shared" si="13"/>
        <v>-3.5254641886894866E-4</v>
      </c>
      <c r="AR33" s="48">
        <f t="shared" si="14"/>
        <v>-1.8899709347328653E-3</v>
      </c>
      <c r="AS33" s="48">
        <f t="shared" si="15"/>
        <v>-5.2068720667541868E-5</v>
      </c>
      <c r="AU33" s="48">
        <f t="shared" si="16"/>
        <v>-6.4952404425628885E-3</v>
      </c>
      <c r="AV33" s="48">
        <f t="shared" si="17"/>
        <v>-5.2068720667541868E-5</v>
      </c>
      <c r="AY33" s="35">
        <f t="shared" si="1"/>
        <v>43586</v>
      </c>
      <c r="BA33" s="48">
        <f t="shared" ca="1" si="20"/>
        <v>9.45789512278287E-4</v>
      </c>
      <c r="BB33" s="48">
        <f t="shared" si="21"/>
        <v>6.2933043631132246E-4</v>
      </c>
      <c r="BC33" s="48">
        <f t="shared" si="22"/>
        <v>4.1326144882034937E-4</v>
      </c>
      <c r="BD33" s="48">
        <f t="shared" si="23"/>
        <v>8.2058502921228405E-4</v>
      </c>
      <c r="BE33" s="48">
        <f t="shared" si="24"/>
        <v>4.4701486458803563E-4</v>
      </c>
      <c r="BF33" s="48">
        <f t="shared" si="25"/>
        <v>8.6827835038240841E-4</v>
      </c>
      <c r="BG33" s="48">
        <f t="shared" si="26"/>
        <v>2.5074324325256397E-4</v>
      </c>
    </row>
    <row r="34" spans="1:59" x14ac:dyDescent="0.25">
      <c r="A34" s="110">
        <f t="shared" si="2"/>
        <v>34</v>
      </c>
      <c r="B34" s="35">
        <f>+NAC!A35</f>
        <v>43617</v>
      </c>
      <c r="C34" s="24">
        <f ca="1">+NAC_d!CR35</f>
        <v>2.7187985924051805E-2</v>
      </c>
      <c r="D34" s="24">
        <f ca="1">+NAC_d!CH35</f>
        <v>2.7277487465299677E-2</v>
      </c>
      <c r="E34" s="24">
        <f ca="1">+NAC_d!CQ35</f>
        <v>2.7004181012259876E-2</v>
      </c>
      <c r="F34" s="24">
        <f t="shared" ca="1" si="3"/>
        <v>2.7330645303980106E-4</v>
      </c>
      <c r="H34" s="24">
        <f>+GBA_d!$AB62</f>
        <v>2.6184294266291985E-2</v>
      </c>
      <c r="I34" s="24">
        <f>+GBA_d!$Q62</f>
        <v>2.6398163033232613E-2</v>
      </c>
      <c r="J34" s="24">
        <f>+GBA_d!$Z62</f>
        <v>2.5919976538368861E-2</v>
      </c>
      <c r="K34" s="24">
        <f t="shared" si="4"/>
        <v>4.7818649486375264E-4</v>
      </c>
      <c r="M34" s="24">
        <f>+PAM_d!$AB62</f>
        <v>2.8100491570536512E-2</v>
      </c>
      <c r="N34" s="24">
        <f>+PAM_d!$Q62</f>
        <v>2.7518386035258358E-2</v>
      </c>
      <c r="O34" s="24">
        <f>+PAM_d!$Z62</f>
        <v>2.8802865470344274E-2</v>
      </c>
      <c r="P34" s="24">
        <f t="shared" si="5"/>
        <v>-1.2844794350859168E-3</v>
      </c>
      <c r="R34" s="24">
        <f>+NOA_d!$AB62</f>
        <v>2.8238989707560558E-2</v>
      </c>
      <c r="S34" s="24">
        <f>+NOA_d!$Q62</f>
        <v>2.7213440886470375E-2</v>
      </c>
      <c r="T34" s="24">
        <f>+NOA_d!$Z62</f>
        <v>2.835861227996328E-2</v>
      </c>
      <c r="U34" s="24">
        <f t="shared" si="6"/>
        <v>-1.1451713934929053E-3</v>
      </c>
      <c r="W34" s="24">
        <f>+NEA_d!$AB62</f>
        <v>2.9187530478014256E-2</v>
      </c>
      <c r="X34" s="24">
        <f>+NEA_d!$Q62</f>
        <v>2.9037742467614924E-2</v>
      </c>
      <c r="Y34" s="24">
        <f>+NEA_d!$Z62</f>
        <v>2.8587814612515361E-2</v>
      </c>
      <c r="Z34" s="24">
        <f t="shared" si="7"/>
        <v>4.4992785509956335E-4</v>
      </c>
      <c r="AB34" s="24">
        <f>+CUY_d!$AB62</f>
        <v>2.6252795717275346E-2</v>
      </c>
      <c r="AC34" s="24">
        <f>+CUY_d!$Q62</f>
        <v>2.6115184905220135E-2</v>
      </c>
      <c r="AD34" s="24">
        <f>+CUY_d!$Z62</f>
        <v>2.5613740399391904E-2</v>
      </c>
      <c r="AE34" s="24">
        <f t="shared" si="8"/>
        <v>5.0144450582823019E-4</v>
      </c>
      <c r="AG34" s="24">
        <f>+PAT_d!$AB62</f>
        <v>2.7674416810419045E-2</v>
      </c>
      <c r="AH34" s="24">
        <f>+PAT_d!$Q62</f>
        <v>2.8477219993724878E-2</v>
      </c>
      <c r="AI34" s="24">
        <f>+PAT_d!$Z62</f>
        <v>2.8184721176475858E-2</v>
      </c>
      <c r="AJ34" s="24">
        <f t="shared" si="9"/>
        <v>2.924988172490206E-4</v>
      </c>
      <c r="AK34" s="24"/>
      <c r="AL34" s="35">
        <f t="shared" si="0"/>
        <v>43617</v>
      </c>
      <c r="AM34" s="48">
        <f t="shared" ca="1" si="10"/>
        <v>2.7330645303980106E-4</v>
      </c>
      <c r="AN34" s="48">
        <f t="shared" si="18"/>
        <v>4.7818649486375264E-4</v>
      </c>
      <c r="AO34" s="48">
        <f t="shared" si="11"/>
        <v>-1.2844794350859168E-3</v>
      </c>
      <c r="AP34" s="48">
        <f t="shared" si="12"/>
        <v>-1.1451713934929053E-3</v>
      </c>
      <c r="AQ34" s="48">
        <f t="shared" si="13"/>
        <v>4.4992785509956335E-4</v>
      </c>
      <c r="AR34" s="48">
        <f t="shared" si="14"/>
        <v>5.0144450582823019E-4</v>
      </c>
      <c r="AS34" s="48">
        <f t="shared" si="15"/>
        <v>2.924988172490206E-4</v>
      </c>
      <c r="AU34" s="48">
        <f t="shared" si="16"/>
        <v>-1.2844794350859168E-3</v>
      </c>
      <c r="AV34" s="48">
        <f t="shared" si="17"/>
        <v>5.0144450582823019E-4</v>
      </c>
      <c r="AY34" s="35">
        <f t="shared" si="1"/>
        <v>43617</v>
      </c>
      <c r="BA34" s="48">
        <f t="shared" ca="1" si="20"/>
        <v>9.2352124566402738E-4</v>
      </c>
      <c r="BB34" s="48">
        <f t="shared" si="21"/>
        <v>6.1814296906341026E-4</v>
      </c>
      <c r="BC34" s="48">
        <f t="shared" si="22"/>
        <v>4.0796309173992316E-5</v>
      </c>
      <c r="BD34" s="48">
        <f t="shared" si="23"/>
        <v>2.5222231329054728E-4</v>
      </c>
      <c r="BE34" s="48">
        <f t="shared" si="24"/>
        <v>3.8996142487274232E-4</v>
      </c>
      <c r="BF34" s="48">
        <f t="shared" si="25"/>
        <v>5.3062875410260968E-4</v>
      </c>
      <c r="BG34" s="48">
        <f t="shared" si="26"/>
        <v>3.7951920763011165E-4</v>
      </c>
    </row>
    <row r="35" spans="1:59" x14ac:dyDescent="0.25">
      <c r="A35" s="110">
        <f t="shared" si="2"/>
        <v>35</v>
      </c>
      <c r="B35" s="35">
        <f>+NAC!A36</f>
        <v>43647</v>
      </c>
      <c r="C35" s="24">
        <f ca="1">+NAC_d!CR36</f>
        <v>2.2166330321198746E-2</v>
      </c>
      <c r="D35" s="24">
        <f ca="1">+NAC_d!CH36</f>
        <v>2.0625340098871403E-2</v>
      </c>
      <c r="E35" s="24">
        <f ca="1">+NAC_d!CQ36</f>
        <v>2.3172806081673603E-2</v>
      </c>
      <c r="F35" s="24">
        <f t="shared" ca="1" si="3"/>
        <v>-2.5474659828021995E-3</v>
      </c>
      <c r="H35" s="24">
        <f>+GBA_d!$AB63</f>
        <v>2.1450911689346652E-2</v>
      </c>
      <c r="I35" s="24">
        <f>+GBA_d!$Q63</f>
        <v>2.1149123546968518E-2</v>
      </c>
      <c r="J35" s="24">
        <f>+GBA_d!$Z63</f>
        <v>2.2351413260573105E-2</v>
      </c>
      <c r="K35" s="24">
        <f t="shared" si="4"/>
        <v>-1.2022897136045874E-3</v>
      </c>
      <c r="M35" s="24">
        <f>+PAM_d!$AB63</f>
        <v>2.2183907587229212E-2</v>
      </c>
      <c r="N35" s="24">
        <f>+PAM_d!$Q63</f>
        <v>2.0949115971939491E-2</v>
      </c>
      <c r="O35" s="24">
        <f>+PAM_d!$Z63</f>
        <v>2.3194053116354141E-2</v>
      </c>
      <c r="P35" s="24">
        <f t="shared" si="5"/>
        <v>-2.2449371444146493E-3</v>
      </c>
      <c r="R35" s="24">
        <f>+NOA_d!$AB63</f>
        <v>1.9774555593432774E-2</v>
      </c>
      <c r="S35" s="24">
        <f>+NOA_d!$Q63</f>
        <v>1.8375241008918186E-2</v>
      </c>
      <c r="T35" s="24">
        <f>+NOA_d!$Z63</f>
        <v>2.2238537925900692E-2</v>
      </c>
      <c r="U35" s="24">
        <f t="shared" si="6"/>
        <v>-3.863296916982506E-3</v>
      </c>
      <c r="W35" s="24">
        <f>+NEA_d!$AB63</f>
        <v>1.8638495941427857E-2</v>
      </c>
      <c r="X35" s="24">
        <f>+NEA_d!$Q63</f>
        <v>1.8130010229251425E-2</v>
      </c>
      <c r="Y35" s="24">
        <f>+NEA_d!$Z63</f>
        <v>1.8312021863853722E-2</v>
      </c>
      <c r="Z35" s="24">
        <f t="shared" si="7"/>
        <v>-1.8201163460229708E-4</v>
      </c>
      <c r="AB35" s="24">
        <f>+CUY_d!$AB63</f>
        <v>2.8020086868046024E-2</v>
      </c>
      <c r="AC35" s="24">
        <f>+CUY_d!$Q63</f>
        <v>2.541707586102171E-2</v>
      </c>
      <c r="AD35" s="24">
        <f>+CUY_d!$Z63</f>
        <v>3.1144656092031875E-2</v>
      </c>
      <c r="AE35" s="24">
        <f t="shared" si="8"/>
        <v>-5.7275802310101653E-3</v>
      </c>
      <c r="AG35" s="24">
        <f>+PAT_d!$AB63</f>
        <v>2.5435188317371793E-2</v>
      </c>
      <c r="AH35" s="24">
        <f>+PAT_d!$Q63</f>
        <v>2.4624426199430172E-2</v>
      </c>
      <c r="AI35" s="24">
        <f>+PAT_d!$Z63</f>
        <v>2.5985492310406588E-2</v>
      </c>
      <c r="AJ35" s="24">
        <f t="shared" si="9"/>
        <v>-1.3610661109764166E-3</v>
      </c>
      <c r="AK35" s="24"/>
      <c r="AL35" s="35">
        <f t="shared" si="0"/>
        <v>43647</v>
      </c>
      <c r="AM35" s="48">
        <f t="shared" ca="1" si="10"/>
        <v>-2.5474659828021995E-3</v>
      </c>
      <c r="AN35" s="48">
        <f t="shared" si="18"/>
        <v>-1.2022897136045874E-3</v>
      </c>
      <c r="AO35" s="48">
        <f t="shared" si="11"/>
        <v>-2.2449371444146493E-3</v>
      </c>
      <c r="AP35" s="48">
        <f t="shared" si="12"/>
        <v>-3.863296916982506E-3</v>
      </c>
      <c r="AQ35" s="48">
        <f t="shared" si="13"/>
        <v>-1.8201163460229708E-4</v>
      </c>
      <c r="AR35" s="48">
        <f t="shared" si="14"/>
        <v>-5.7275802310101653E-3</v>
      </c>
      <c r="AS35" s="48">
        <f t="shared" si="15"/>
        <v>-1.3610661109764166E-3</v>
      </c>
      <c r="AU35" s="48">
        <f t="shared" si="16"/>
        <v>-5.7275802310101653E-3</v>
      </c>
      <c r="AV35" s="48">
        <f t="shared" si="17"/>
        <v>-1.8201163460229708E-4</v>
      </c>
      <c r="AY35" s="35">
        <f t="shared" si="1"/>
        <v>43647</v>
      </c>
      <c r="BA35" s="48">
        <f t="shared" ca="1" si="20"/>
        <v>6.1423038141992603E-4</v>
      </c>
      <c r="BB35" s="48">
        <f t="shared" si="21"/>
        <v>5.4860139336374936E-4</v>
      </c>
      <c r="BC35" s="48">
        <f t="shared" si="22"/>
        <v>-3.3485320568312403E-5</v>
      </c>
      <c r="BD35" s="48">
        <f t="shared" si="23"/>
        <v>-1.1134308670396331E-4</v>
      </c>
      <c r="BE35" s="48">
        <f t="shared" si="24"/>
        <v>5.9479286210983862E-4</v>
      </c>
      <c r="BF35" s="48">
        <f t="shared" si="25"/>
        <v>7.1946381140293905E-5</v>
      </c>
      <c r="BG35" s="48">
        <f t="shared" si="26"/>
        <v>4.1670622526549889E-4</v>
      </c>
    </row>
    <row r="36" spans="1:59" x14ac:dyDescent="0.25">
      <c r="A36" s="110">
        <f t="shared" si="2"/>
        <v>36</v>
      </c>
      <c r="B36" s="35">
        <f>+NAC!A37</f>
        <v>43678</v>
      </c>
      <c r="C36" s="24">
        <f ca="1">+NAC_d!CR37</f>
        <v>3.9549983449855164E-2</v>
      </c>
      <c r="D36" s="24">
        <f ca="1">+NAC_d!CH37</f>
        <v>4.0636902491959948E-2</v>
      </c>
      <c r="E36" s="24">
        <f ca="1">+NAC_d!CQ37</f>
        <v>3.9832220960033027E-2</v>
      </c>
      <c r="F36" s="24">
        <f t="shared" ca="1" si="3"/>
        <v>8.0468153192692071E-4</v>
      </c>
      <c r="H36" s="24">
        <f>+GBA_d!$AB64</f>
        <v>3.8697442254365999E-2</v>
      </c>
      <c r="I36" s="24">
        <f>+GBA_d!$Q64</f>
        <v>3.8294462365534354E-2</v>
      </c>
      <c r="J36" s="24">
        <f>+GBA_d!$Z64</f>
        <v>3.9773621769933376E-2</v>
      </c>
      <c r="K36" s="24">
        <f t="shared" si="4"/>
        <v>-1.4791594043990219E-3</v>
      </c>
      <c r="M36" s="24">
        <f>+PAM_d!$AB64</f>
        <v>3.8582444193978604E-2</v>
      </c>
      <c r="N36" s="24">
        <f>+PAM_d!$Q64</f>
        <v>3.8520231522945148E-2</v>
      </c>
      <c r="O36" s="24">
        <f>+PAM_d!$Z64</f>
        <v>3.856396055728295E-2</v>
      </c>
      <c r="P36" s="24">
        <f t="shared" si="5"/>
        <v>-4.372903433780273E-5</v>
      </c>
      <c r="R36" s="24">
        <f>+NOA_d!$AB64</f>
        <v>4.1477010413282667E-2</v>
      </c>
      <c r="S36" s="24">
        <f>+NOA_d!$Q64</f>
        <v>4.2863227893613409E-2</v>
      </c>
      <c r="T36" s="24">
        <f>+NOA_d!$Z64</f>
        <v>3.906833736151305E-2</v>
      </c>
      <c r="U36" s="24">
        <f t="shared" si="6"/>
        <v>3.794890532100359E-3</v>
      </c>
      <c r="W36" s="24">
        <f>+NEA_d!$AB64</f>
        <v>4.4618518950020114E-2</v>
      </c>
      <c r="X36" s="24">
        <f>+NEA_d!$Q64</f>
        <v>4.4972841947165554E-2</v>
      </c>
      <c r="Y36" s="24">
        <f>+NEA_d!$Z64</f>
        <v>4.2374381515083659E-2</v>
      </c>
      <c r="Z36" s="24">
        <f t="shared" si="7"/>
        <v>2.5984604320818949E-3</v>
      </c>
      <c r="AB36" s="24">
        <f>+CUY_d!$AB64</f>
        <v>4.3737120083708447E-2</v>
      </c>
      <c r="AC36" s="24">
        <f>+CUY_d!$Q64</f>
        <v>4.5687460645017719E-2</v>
      </c>
      <c r="AD36" s="24">
        <f>+CUY_d!$Z64</f>
        <v>4.1817426618711906E-2</v>
      </c>
      <c r="AE36" s="24">
        <f t="shared" si="8"/>
        <v>3.8700340263058131E-3</v>
      </c>
      <c r="AG36" s="24">
        <f>+PAT_d!$AB64</f>
        <v>4.2206821824809282E-2</v>
      </c>
      <c r="AH36" s="24">
        <f>+PAT_d!$Q64</f>
        <v>3.9602721493436244E-2</v>
      </c>
      <c r="AI36" s="24">
        <f>+PAT_d!$Z64</f>
        <v>4.3373192753825229E-2</v>
      </c>
      <c r="AJ36" s="24">
        <f t="shared" si="9"/>
        <v>-3.7704712603889856E-3</v>
      </c>
      <c r="AK36" s="24"/>
      <c r="AL36" s="35">
        <f t="shared" ref="AL36:AL67" si="27">+B36</f>
        <v>43678</v>
      </c>
      <c r="AM36" s="48">
        <f t="shared" ca="1" si="10"/>
        <v>8.0468153192692071E-4</v>
      </c>
      <c r="AN36" s="48">
        <f t="shared" si="18"/>
        <v>-1.4791594043990219E-3</v>
      </c>
      <c r="AO36" s="48">
        <f t="shared" si="11"/>
        <v>-4.372903433780273E-5</v>
      </c>
      <c r="AP36" s="48">
        <f t="shared" si="12"/>
        <v>3.794890532100359E-3</v>
      </c>
      <c r="AQ36" s="48">
        <f t="shared" si="13"/>
        <v>2.5984604320818949E-3</v>
      </c>
      <c r="AR36" s="48">
        <f t="shared" si="14"/>
        <v>3.8700340263058131E-3</v>
      </c>
      <c r="AS36" s="48">
        <f t="shared" si="15"/>
        <v>-3.7704712603889856E-3</v>
      </c>
      <c r="AU36" s="48">
        <f t="shared" si="16"/>
        <v>-3.7704712603889856E-3</v>
      </c>
      <c r="AV36" s="48">
        <f t="shared" si="17"/>
        <v>3.8700340263058131E-3</v>
      </c>
      <c r="AY36" s="35">
        <f t="shared" ref="AY36:AY67" si="28">+AL36</f>
        <v>43678</v>
      </c>
      <c r="BA36" s="48">
        <f t="shared" ca="1" si="20"/>
        <v>5.8319698020140953E-4</v>
      </c>
      <c r="BB36" s="48">
        <f t="shared" si="21"/>
        <v>3.3553497780384561E-4</v>
      </c>
      <c r="BC36" s="48">
        <f t="shared" si="22"/>
        <v>-4.6697418567368899E-5</v>
      </c>
      <c r="BD36" s="48">
        <f t="shared" si="23"/>
        <v>-1.2526424560134938E-4</v>
      </c>
      <c r="BE36" s="48">
        <f t="shared" si="24"/>
        <v>6.2163342171987301E-4</v>
      </c>
      <c r="BF36" s="48">
        <f t="shared" si="25"/>
        <v>2.1492963004321464E-4</v>
      </c>
      <c r="BG36" s="48">
        <f t="shared" si="26"/>
        <v>2.8757029695884267E-5</v>
      </c>
    </row>
    <row r="37" spans="1:59" x14ac:dyDescent="0.25">
      <c r="A37" s="110">
        <f t="shared" si="2"/>
        <v>37</v>
      </c>
      <c r="B37" s="35">
        <f>+NAC!A38</f>
        <v>43709</v>
      </c>
      <c r="C37" s="24">
        <f ca="1">+NAC_d!CR38</f>
        <v>5.8741339227067035E-2</v>
      </c>
      <c r="D37" s="24">
        <f ca="1">+NAC_d!CH38</f>
        <v>5.8593577417495268E-2</v>
      </c>
      <c r="E37" s="24">
        <f ca="1">+NAC_d!CQ38</f>
        <v>5.9198075117501636E-2</v>
      </c>
      <c r="F37" s="24">
        <f t="shared" ref="F37:F68" ca="1" si="29">+D37-E37</f>
        <v>-6.0449770000636782E-4</v>
      </c>
      <c r="H37" s="24">
        <f>+GBA_d!$AB65</f>
        <v>5.808182641795101E-2</v>
      </c>
      <c r="I37" s="24">
        <f>+GBA_d!$Q65</f>
        <v>5.8022916644185241E-2</v>
      </c>
      <c r="J37" s="24">
        <f>+GBA_d!$Z65</f>
        <v>5.9125694786501537E-2</v>
      </c>
      <c r="K37" s="24">
        <f t="shared" ref="K37:K68" si="30">+I37-J37</f>
        <v>-1.1027781423162963E-3</v>
      </c>
      <c r="M37" s="24">
        <f>+PAM_d!$AB65</f>
        <v>6.0534542592812324E-2</v>
      </c>
      <c r="N37" s="24">
        <f>+PAM_d!$Q65</f>
        <v>5.9697716559493852E-2</v>
      </c>
      <c r="O37" s="24">
        <f>+PAM_d!$Z65</f>
        <v>6.1619837271406075E-2</v>
      </c>
      <c r="P37" s="24">
        <f t="shared" ref="P37:P68" si="31">+N37-O37</f>
        <v>-1.922120711912223E-3</v>
      </c>
      <c r="R37" s="24">
        <f>+NOA_d!$AB65</f>
        <v>5.8286008402740563E-2</v>
      </c>
      <c r="S37" s="24">
        <f>+NOA_d!$Q65</f>
        <v>5.7298438073526192E-2</v>
      </c>
      <c r="T37" s="24">
        <f>+NOA_d!$Z65</f>
        <v>5.6658182266412727E-2</v>
      </c>
      <c r="U37" s="24">
        <f t="shared" ref="U37:U68" si="32">+S37-T37</f>
        <v>6.4025580711346564E-4</v>
      </c>
      <c r="W37" s="24">
        <f>+NEA_d!$AB65</f>
        <v>6.1886981290254273E-2</v>
      </c>
      <c r="X37" s="24">
        <f>+NEA_d!$Q65</f>
        <v>6.1061732293514082E-2</v>
      </c>
      <c r="Y37" s="24">
        <f>+NEA_d!$Z65</f>
        <v>6.3302566347542388E-2</v>
      </c>
      <c r="Z37" s="24">
        <f t="shared" ref="Z37:Z68" si="33">+X37-Y37</f>
        <v>-2.2408340540283067E-3</v>
      </c>
      <c r="AB37" s="24">
        <f>+CUY_d!$AB65</f>
        <v>5.8247540832499389E-2</v>
      </c>
      <c r="AC37" s="24">
        <f>+CUY_d!$Q65</f>
        <v>5.7986370657357789E-2</v>
      </c>
      <c r="AD37" s="24">
        <f>+CUY_d!$Z65</f>
        <v>5.9145172221681142E-2</v>
      </c>
      <c r="AE37" s="24">
        <f t="shared" ref="AE37:AE68" si="34">+AC37-AD37</f>
        <v>-1.1588015643233529E-3</v>
      </c>
      <c r="AG37" s="24">
        <f>+PAT_d!$AB65</f>
        <v>5.261354954064501E-2</v>
      </c>
      <c r="AH37" s="24">
        <f>+PAT_d!$Q65</f>
        <v>5.1856971363231752E-2</v>
      </c>
      <c r="AI37" s="24">
        <f>+PAT_d!$Z65</f>
        <v>5.2504655439503889E-2</v>
      </c>
      <c r="AJ37" s="24">
        <f t="shared" ref="AJ37:AJ68" si="35">+AH37-AI37</f>
        <v>-6.4768407627213698E-4</v>
      </c>
      <c r="AK37" s="24"/>
      <c r="AL37" s="35">
        <f t="shared" si="27"/>
        <v>43709</v>
      </c>
      <c r="AM37" s="48">
        <f t="shared" ref="AM37:AM68" ca="1" si="36">+F37</f>
        <v>-6.0449770000636782E-4</v>
      </c>
      <c r="AN37" s="48">
        <f t="shared" ref="AN37:AN68" si="37">+K37</f>
        <v>-1.1027781423162963E-3</v>
      </c>
      <c r="AO37" s="48">
        <f t="shared" ref="AO37:AO68" si="38">+P37</f>
        <v>-1.922120711912223E-3</v>
      </c>
      <c r="AP37" s="48">
        <f t="shared" ref="AP37:AP68" si="39">+U37</f>
        <v>6.4025580711346564E-4</v>
      </c>
      <c r="AQ37" s="48">
        <f t="shared" ref="AQ37:AQ68" si="40">+Z37</f>
        <v>-2.2408340540283067E-3</v>
      </c>
      <c r="AR37" s="48">
        <f t="shared" ref="AR37:AR68" si="41">+AE37</f>
        <v>-1.1588015643233529E-3</v>
      </c>
      <c r="AS37" s="48">
        <f t="shared" ref="AS37:AS68" si="42">+AJ37</f>
        <v>-6.4768407627213698E-4</v>
      </c>
      <c r="AU37" s="48">
        <f t="shared" ref="AU37:AU68" si="43">+MIN(AN37:AS37)</f>
        <v>-2.2408340540283067E-3</v>
      </c>
      <c r="AV37" s="48">
        <f t="shared" ref="AV37:AV68" si="44">+MAX(AN37:AS37)</f>
        <v>6.4025580711346564E-4</v>
      </c>
      <c r="AY37" s="35">
        <f t="shared" si="28"/>
        <v>43709</v>
      </c>
      <c r="BA37" s="48">
        <f t="shared" ca="1" si="20"/>
        <v>5.6989438182223717E-4</v>
      </c>
      <c r="BB37" s="48">
        <f t="shared" si="21"/>
        <v>2.1040554752863963E-4</v>
      </c>
      <c r="BC37" s="48">
        <f t="shared" si="22"/>
        <v>-4.825313977232145E-5</v>
      </c>
      <c r="BD37" s="48">
        <f t="shared" si="23"/>
        <v>8.5146033690993342E-5</v>
      </c>
      <c r="BE37" s="48">
        <f t="shared" si="24"/>
        <v>8.6376109921504352E-4</v>
      </c>
      <c r="BF37" s="48">
        <f t="shared" si="25"/>
        <v>-1.928481850327346E-4</v>
      </c>
      <c r="BG37" s="48">
        <f t="shared" si="26"/>
        <v>1.5549143429952986E-4</v>
      </c>
    </row>
    <row r="38" spans="1:59" x14ac:dyDescent="0.25">
      <c r="A38" s="110">
        <f t="shared" si="2"/>
        <v>38</v>
      </c>
      <c r="B38" s="35">
        <f>+NAC!A39</f>
        <v>43739</v>
      </c>
      <c r="C38" s="24">
        <f ca="1">+NAC_d!CR39</f>
        <v>3.2925366767175612E-2</v>
      </c>
      <c r="D38" s="24">
        <f ca="1">+NAC_d!CH39</f>
        <v>3.0484996870490111E-2</v>
      </c>
      <c r="E38" s="24">
        <f ca="1">+NAC_d!CQ39</f>
        <v>3.4973424666195463E-2</v>
      </c>
      <c r="F38" s="24">
        <f t="shared" ca="1" si="29"/>
        <v>-4.488427795705352E-3</v>
      </c>
      <c r="H38" s="24">
        <f>+GBA_d!$AB66</f>
        <v>3.1972863577848232E-2</v>
      </c>
      <c r="I38" s="24">
        <f>+GBA_d!$Q66</f>
        <v>3.023944223066688E-2</v>
      </c>
      <c r="J38" s="24">
        <f>+GBA_d!$Z66</f>
        <v>3.4320405386701447E-2</v>
      </c>
      <c r="K38" s="24">
        <f t="shared" si="30"/>
        <v>-4.0809631560345672E-3</v>
      </c>
      <c r="M38" s="24">
        <f>+PAM_d!$AB66</f>
        <v>3.4494208098814871E-2</v>
      </c>
      <c r="N38" s="24">
        <f>+PAM_d!$Q66</f>
        <v>3.2147813976950879E-2</v>
      </c>
      <c r="O38" s="24">
        <f>+PAM_d!$Z66</f>
        <v>3.6628048636096144E-2</v>
      </c>
      <c r="P38" s="24">
        <f t="shared" si="31"/>
        <v>-4.4802346591452658E-3</v>
      </c>
      <c r="R38" s="24">
        <f>+NOA_d!$AB66</f>
        <v>2.8572891299213143E-2</v>
      </c>
      <c r="S38" s="24">
        <f>+NOA_d!$Q66</f>
        <v>2.5981717760386713E-2</v>
      </c>
      <c r="T38" s="24">
        <f>+NOA_d!$Z66</f>
        <v>3.1992047600962525E-2</v>
      </c>
      <c r="U38" s="24">
        <f t="shared" si="32"/>
        <v>-6.0103298405758121E-3</v>
      </c>
      <c r="W38" s="24">
        <f>+NEA_d!$AB66</f>
        <v>3.3015361013315481E-2</v>
      </c>
      <c r="X38" s="24">
        <f>+NEA_d!$Q66</f>
        <v>3.0359821053483005E-2</v>
      </c>
      <c r="Y38" s="24">
        <f>+NEA_d!$Z66</f>
        <v>3.5266212702745214E-2</v>
      </c>
      <c r="Z38" s="24">
        <f t="shared" si="33"/>
        <v>-4.9063916492622095E-3</v>
      </c>
      <c r="AB38" s="24">
        <f>+CUY_d!$AB66</f>
        <v>3.7229155265044334E-2</v>
      </c>
      <c r="AC38" s="24">
        <f>+CUY_d!$Q66</f>
        <v>3.5007786695022469E-2</v>
      </c>
      <c r="AD38" s="24">
        <f>+CUY_d!$Z66</f>
        <v>3.9884137032323075E-2</v>
      </c>
      <c r="AE38" s="24">
        <f t="shared" si="34"/>
        <v>-4.8763503373006056E-3</v>
      </c>
      <c r="AG38" s="24">
        <f>+PAT_d!$AB66</f>
        <v>3.2422726528638091E-2</v>
      </c>
      <c r="AH38" s="24">
        <f>+PAT_d!$Q66</f>
        <v>3.1776450433220527E-2</v>
      </c>
      <c r="AI38" s="24">
        <f>+PAT_d!$Z66</f>
        <v>3.2923314522526503E-2</v>
      </c>
      <c r="AJ38" s="24">
        <f t="shared" si="35"/>
        <v>-1.1468640893059767E-3</v>
      </c>
      <c r="AK38" s="24"/>
      <c r="AL38" s="35">
        <f t="shared" si="27"/>
        <v>43739</v>
      </c>
      <c r="AM38" s="48">
        <f t="shared" ca="1" si="36"/>
        <v>-4.488427795705352E-3</v>
      </c>
      <c r="AN38" s="48">
        <f t="shared" si="37"/>
        <v>-4.0809631560345672E-3</v>
      </c>
      <c r="AO38" s="48">
        <f t="shared" si="38"/>
        <v>-4.4802346591452658E-3</v>
      </c>
      <c r="AP38" s="48">
        <f t="shared" si="39"/>
        <v>-6.0103298405758121E-3</v>
      </c>
      <c r="AQ38" s="48">
        <f t="shared" si="40"/>
        <v>-4.9063916492622095E-3</v>
      </c>
      <c r="AR38" s="48">
        <f t="shared" si="41"/>
        <v>-4.8763503373006056E-3</v>
      </c>
      <c r="AS38" s="48">
        <f t="shared" si="42"/>
        <v>-1.1468640893059767E-3</v>
      </c>
      <c r="AU38" s="48">
        <f t="shared" si="43"/>
        <v>-6.0103298405758121E-3</v>
      </c>
      <c r="AV38" s="48">
        <f t="shared" si="44"/>
        <v>-1.1468640893059767E-3</v>
      </c>
      <c r="AY38" s="35">
        <f t="shared" si="28"/>
        <v>43739</v>
      </c>
      <c r="BA38" s="48">
        <f t="shared" ca="1" si="20"/>
        <v>2.8208320722311608E-5</v>
      </c>
      <c r="BB38" s="48">
        <f t="shared" si="21"/>
        <v>-4.5786478897954136E-4</v>
      </c>
      <c r="BC38" s="48">
        <f t="shared" si="22"/>
        <v>-4.6597522610303255E-4</v>
      </c>
      <c r="BD38" s="48">
        <f t="shared" si="23"/>
        <v>-3.4861898360766252E-4</v>
      </c>
      <c r="BE38" s="48">
        <f t="shared" si="24"/>
        <v>4.4402528221876292E-4</v>
      </c>
      <c r="BF38" s="48">
        <f t="shared" si="25"/>
        <v>-5.9788348916324974E-4</v>
      </c>
      <c r="BG38" s="48">
        <f t="shared" si="26"/>
        <v>-3.2836623435283929E-5</v>
      </c>
    </row>
    <row r="39" spans="1:59" x14ac:dyDescent="0.25">
      <c r="A39" s="110">
        <f t="shared" si="2"/>
        <v>39</v>
      </c>
      <c r="B39" s="35">
        <f>+NAC!A40</f>
        <v>43770</v>
      </c>
      <c r="C39" s="24">
        <f ca="1">+NAC_d!CR40</f>
        <v>4.2727091355867497E-2</v>
      </c>
      <c r="D39" s="24">
        <f ca="1">+NAC_d!CH40</f>
        <v>4.3549055023449412E-2</v>
      </c>
      <c r="E39" s="24">
        <f ca="1">+NAC_d!CQ40</f>
        <v>4.0492046856781538E-2</v>
      </c>
      <c r="F39" s="24">
        <f t="shared" ca="1" si="29"/>
        <v>3.0570081666678739E-3</v>
      </c>
      <c r="H39" s="24">
        <f>+GBA_d!$AB67</f>
        <v>4.0704799698397576E-2</v>
      </c>
      <c r="I39" s="24">
        <f>+GBA_d!$Q67</f>
        <v>4.3753722736447287E-2</v>
      </c>
      <c r="J39" s="24">
        <f>+GBA_d!$Z67</f>
        <v>3.8730827868002082E-2</v>
      </c>
      <c r="K39" s="24">
        <f t="shared" si="30"/>
        <v>5.0228948684452046E-3</v>
      </c>
      <c r="M39" s="24">
        <f>+PAM_d!$AB67</f>
        <v>4.4933364858572356E-2</v>
      </c>
      <c r="N39" s="24">
        <f>+PAM_d!$Q67</f>
        <v>4.5398957108712779E-2</v>
      </c>
      <c r="O39" s="24">
        <f>+PAM_d!$Z67</f>
        <v>4.298317487035419E-2</v>
      </c>
      <c r="P39" s="24">
        <f t="shared" si="31"/>
        <v>2.4157822383585881E-3</v>
      </c>
      <c r="R39" s="24">
        <f>+NOA_d!$AB67</f>
        <v>3.8583361236549818E-2</v>
      </c>
      <c r="S39" s="24">
        <f>+NOA_d!$Q67</f>
        <v>3.7716951401272292E-2</v>
      </c>
      <c r="T39" s="24">
        <f>+NOA_d!$Z67</f>
        <v>3.7603712589944882E-2</v>
      </c>
      <c r="U39" s="24">
        <f t="shared" si="32"/>
        <v>1.1323881132740965E-4</v>
      </c>
      <c r="W39" s="24">
        <f>+NEA_d!$AB67</f>
        <v>4.29670840187657E-2</v>
      </c>
      <c r="X39" s="24">
        <f>+NEA_d!$Q67</f>
        <v>4.3483669530285152E-2</v>
      </c>
      <c r="Y39" s="24">
        <f>+NEA_d!$Z67</f>
        <v>4.2747966748310162E-2</v>
      </c>
      <c r="Z39" s="24">
        <f t="shared" si="33"/>
        <v>7.3570278197498951E-4</v>
      </c>
      <c r="AB39" s="24">
        <f>+CUY_d!$AB67</f>
        <v>4.5150648934680016E-2</v>
      </c>
      <c r="AC39" s="24">
        <f>+CUY_d!$Q67</f>
        <v>4.7413971697298996E-2</v>
      </c>
      <c r="AD39" s="24">
        <f>+CUY_d!$Z67</f>
        <v>4.295329320138741E-2</v>
      </c>
      <c r="AE39" s="24">
        <f t="shared" si="34"/>
        <v>4.4606784959115853E-3</v>
      </c>
      <c r="AG39" s="24">
        <f>+PAT_d!$AB67</f>
        <v>4.5470601811979927E-2</v>
      </c>
      <c r="AH39" s="24">
        <f>+PAT_d!$Q67</f>
        <v>4.6776446470817357E-2</v>
      </c>
      <c r="AI39" s="24">
        <f>+PAT_d!$Z67</f>
        <v>4.3698587030663427E-2</v>
      </c>
      <c r="AJ39" s="24">
        <f t="shared" si="35"/>
        <v>3.0778594401539294E-3</v>
      </c>
      <c r="AK39" s="24"/>
      <c r="AL39" s="35">
        <f t="shared" si="27"/>
        <v>43770</v>
      </c>
      <c r="AM39" s="48">
        <f t="shared" ca="1" si="36"/>
        <v>3.0570081666678739E-3</v>
      </c>
      <c r="AN39" s="48">
        <f t="shared" si="37"/>
        <v>5.0228948684452046E-3</v>
      </c>
      <c r="AO39" s="48">
        <f t="shared" si="38"/>
        <v>2.4157822383585881E-3</v>
      </c>
      <c r="AP39" s="48">
        <f t="shared" si="39"/>
        <v>1.1323881132740965E-4</v>
      </c>
      <c r="AQ39" s="48">
        <f t="shared" si="40"/>
        <v>7.3570278197498951E-4</v>
      </c>
      <c r="AR39" s="48">
        <f t="shared" si="41"/>
        <v>4.4606784959115853E-3</v>
      </c>
      <c r="AS39" s="48">
        <f t="shared" si="42"/>
        <v>3.0778594401539294E-3</v>
      </c>
      <c r="AU39" s="48">
        <f t="shared" si="43"/>
        <v>1.1323881132740965E-4</v>
      </c>
      <c r="AV39" s="48">
        <f t="shared" si="44"/>
        <v>5.0228948684452046E-3</v>
      </c>
      <c r="AY39" s="35">
        <f t="shared" si="28"/>
        <v>43770</v>
      </c>
      <c r="BA39" s="48">
        <f t="shared" ca="1" si="20"/>
        <v>2.7731537082154034E-4</v>
      </c>
      <c r="BB39" s="48">
        <f t="shared" si="21"/>
        <v>5.929191396358835E-6</v>
      </c>
      <c r="BC39" s="48">
        <f t="shared" si="22"/>
        <v>-3.2586064944798804E-4</v>
      </c>
      <c r="BD39" s="48">
        <f t="shared" si="23"/>
        <v>-2.1122196710203026E-4</v>
      </c>
      <c r="BE39" s="48">
        <f t="shared" si="24"/>
        <v>4.5450737015676851E-4</v>
      </c>
      <c r="BF39" s="48">
        <f t="shared" si="25"/>
        <v>-1.8944699866311568E-4</v>
      </c>
      <c r="BG39" s="48">
        <f t="shared" si="26"/>
        <v>-6.3725462165209468E-5</v>
      </c>
    </row>
    <row r="40" spans="1:59" x14ac:dyDescent="0.25">
      <c r="A40" s="110">
        <f t="shared" si="2"/>
        <v>40</v>
      </c>
      <c r="B40" s="35">
        <f>+NAC!A41</f>
        <v>43800</v>
      </c>
      <c r="C40" s="24">
        <f ca="1">+NAC_d!CR41</f>
        <v>3.739621149683825E-2</v>
      </c>
      <c r="D40" s="24">
        <f ca="1">+NAC_d!CH41</f>
        <v>3.5363563230630168E-2</v>
      </c>
      <c r="E40" s="24">
        <f ca="1">+NAC_d!CQ41</f>
        <v>3.9133721879342609E-2</v>
      </c>
      <c r="F40" s="24">
        <f t="shared" ca="1" si="29"/>
        <v>-3.7701586487124406E-3</v>
      </c>
      <c r="H40" s="24">
        <f>+GBA_d!$AB68</f>
        <v>3.8314354515238014E-2</v>
      </c>
      <c r="I40" s="24">
        <f>+GBA_d!$Q68</f>
        <v>3.4954707362111925E-2</v>
      </c>
      <c r="J40" s="24">
        <f>+GBA_d!$Z68</f>
        <v>4.0121796658717734E-2</v>
      </c>
      <c r="K40" s="24">
        <f t="shared" si="30"/>
        <v>-5.1670892966058091E-3</v>
      </c>
      <c r="M40" s="24">
        <f>+PAM_d!$AB68</f>
        <v>3.6257466342476841E-2</v>
      </c>
      <c r="N40" s="24">
        <f>+PAM_d!$Q68</f>
        <v>3.4074577390024396E-2</v>
      </c>
      <c r="O40" s="24">
        <f>+PAM_d!$Z68</f>
        <v>3.6840235128579923E-2</v>
      </c>
      <c r="P40" s="24">
        <f t="shared" si="31"/>
        <v>-2.765657738555527E-3</v>
      </c>
      <c r="R40" s="24">
        <f>+NOA_d!$AB68</f>
        <v>3.6890763258673243E-2</v>
      </c>
      <c r="S40" s="24">
        <f>+NOA_d!$Q68</f>
        <v>3.6347087493225461E-2</v>
      </c>
      <c r="T40" s="24">
        <f>+NOA_d!$Z68</f>
        <v>3.8969537833288381E-2</v>
      </c>
      <c r="U40" s="24">
        <f t="shared" si="32"/>
        <v>-2.6224503400629207E-3</v>
      </c>
      <c r="W40" s="24">
        <f>+NEA_d!$AB68</f>
        <v>3.9868707134029346E-2</v>
      </c>
      <c r="X40" s="24">
        <f>+NEA_d!$Q68</f>
        <v>3.9384413225066917E-2</v>
      </c>
      <c r="Y40" s="24">
        <f>+NEA_d!$Z68</f>
        <v>4.2065688648966315E-2</v>
      </c>
      <c r="Z40" s="24">
        <f t="shared" si="33"/>
        <v>-2.6812754238993985E-3</v>
      </c>
      <c r="AB40" s="24">
        <f>+CUY_d!$AB68</f>
        <v>3.2678830007014437E-2</v>
      </c>
      <c r="AC40" s="24">
        <f>+CUY_d!$Q68</f>
        <v>3.0685442442762501E-2</v>
      </c>
      <c r="AD40" s="24">
        <f>+CUY_d!$Z68</f>
        <v>3.5659442826383447E-2</v>
      </c>
      <c r="AE40" s="24">
        <f t="shared" si="34"/>
        <v>-4.9740003836209468E-3</v>
      </c>
      <c r="AG40" s="24">
        <f>+PAT_d!$AB68</f>
        <v>4.1546797520736201E-2</v>
      </c>
      <c r="AH40" s="24">
        <f>+PAT_d!$Q68</f>
        <v>3.8227117712930525E-2</v>
      </c>
      <c r="AI40" s="24">
        <f>+PAT_d!$Z68</f>
        <v>4.1306734294891401E-2</v>
      </c>
      <c r="AJ40" s="24">
        <f t="shared" si="35"/>
        <v>-3.0796165819608756E-3</v>
      </c>
      <c r="AK40" s="24"/>
      <c r="AL40" s="35">
        <f t="shared" si="27"/>
        <v>43800</v>
      </c>
      <c r="AM40" s="48">
        <f t="shared" ca="1" si="36"/>
        <v>-3.7701586487124406E-3</v>
      </c>
      <c r="AN40" s="48">
        <f t="shared" si="37"/>
        <v>-5.1670892966058091E-3</v>
      </c>
      <c r="AO40" s="48">
        <f t="shared" si="38"/>
        <v>-2.765657738555527E-3</v>
      </c>
      <c r="AP40" s="48">
        <f t="shared" si="39"/>
        <v>-2.6224503400629207E-3</v>
      </c>
      <c r="AQ40" s="48">
        <f t="shared" si="40"/>
        <v>-2.6812754238993985E-3</v>
      </c>
      <c r="AR40" s="48">
        <f t="shared" si="41"/>
        <v>-4.9740003836209468E-3</v>
      </c>
      <c r="AS40" s="48">
        <f t="shared" si="42"/>
        <v>-3.0796165819608756E-3</v>
      </c>
      <c r="AU40" s="48">
        <f t="shared" si="43"/>
        <v>-5.1670892966058091E-3</v>
      </c>
      <c r="AV40" s="48">
        <f t="shared" si="44"/>
        <v>-2.6224503400629207E-3</v>
      </c>
      <c r="AY40" s="35">
        <f t="shared" si="28"/>
        <v>43800</v>
      </c>
      <c r="BA40" s="48">
        <f t="shared" ca="1" si="20"/>
        <v>3.1388523073522245E-4</v>
      </c>
      <c r="BB40" s="48">
        <f t="shared" si="21"/>
        <v>-6.9518670689920167E-5</v>
      </c>
      <c r="BC40" s="48">
        <f t="shared" si="22"/>
        <v>-3.7832136771348557E-4</v>
      </c>
      <c r="BD40" s="48">
        <f t="shared" si="23"/>
        <v>-2.8464952594131621E-4</v>
      </c>
      <c r="BE40" s="48">
        <f t="shared" si="24"/>
        <v>2.7202305750802697E-4</v>
      </c>
      <c r="BF40" s="48">
        <f t="shared" si="25"/>
        <v>-6.0651572121243426E-5</v>
      </c>
      <c r="BG40" s="48">
        <f t="shared" si="26"/>
        <v>-1.0369402422031697E-4</v>
      </c>
    </row>
    <row r="41" spans="1:59" x14ac:dyDescent="0.25">
      <c r="A41" s="110">
        <f t="shared" si="2"/>
        <v>41</v>
      </c>
      <c r="B41" s="35">
        <f>+NAC!A42</f>
        <v>43831</v>
      </c>
      <c r="C41" s="24">
        <f ca="1">+NAC_d!CR42</f>
        <v>2.2695574325589218E-2</v>
      </c>
      <c r="D41" s="24">
        <f ca="1">+NAC_d!CH42</f>
        <v>2.9136737953174618E-2</v>
      </c>
      <c r="E41" s="24">
        <f ca="1">+NAC_d!CQ42</f>
        <v>1.8480876197640939E-2</v>
      </c>
      <c r="F41" s="24">
        <f t="shared" ca="1" si="29"/>
        <v>1.065586175553368E-2</v>
      </c>
      <c r="H41" s="24">
        <f>+GBA_d!$AB69</f>
        <v>1.889838269420574E-2</v>
      </c>
      <c r="I41" s="24">
        <f>+GBA_d!$Q69</f>
        <v>2.4693367825532775E-2</v>
      </c>
      <c r="J41" s="24">
        <f>+GBA_d!$Z69</f>
        <v>1.5505780271557246E-2</v>
      </c>
      <c r="K41" s="24">
        <f t="shared" si="30"/>
        <v>9.1875875539755292E-3</v>
      </c>
      <c r="M41" s="24">
        <f>+PAM_d!$AB69</f>
        <v>2.5070051206209865E-2</v>
      </c>
      <c r="N41" s="24">
        <f>+PAM_d!$Q69</f>
        <v>3.0876320106109301E-2</v>
      </c>
      <c r="O41" s="24">
        <f>+PAM_d!$Z69</f>
        <v>2.2014319215349021E-2</v>
      </c>
      <c r="P41" s="24">
        <f t="shared" si="31"/>
        <v>8.8620008907602799E-3</v>
      </c>
      <c r="R41" s="24">
        <f>+NOA_d!$AB69</f>
        <v>2.4337542778990473E-2</v>
      </c>
      <c r="S41" s="24">
        <f>+NOA_d!$Q69</f>
        <v>2.8583929285159071E-2</v>
      </c>
      <c r="T41" s="24">
        <f>+NOA_d!$Z69</f>
        <v>1.8369696420709403E-2</v>
      </c>
      <c r="U41" s="24">
        <f t="shared" si="32"/>
        <v>1.0214232864449668E-2</v>
      </c>
      <c r="W41" s="24">
        <f>+NEA_d!$AB69</f>
        <v>3.093417674585841E-2</v>
      </c>
      <c r="X41" s="24">
        <f>+NEA_d!$Q69</f>
        <v>3.5761477874740821E-2</v>
      </c>
      <c r="Y41" s="24">
        <f>+NEA_d!$Z69</f>
        <v>2.6852060413345979E-2</v>
      </c>
      <c r="Z41" s="24">
        <f t="shared" si="33"/>
        <v>8.9094174613948418E-3</v>
      </c>
      <c r="AB41" s="24">
        <f>+CUY_d!$AB69</f>
        <v>2.5135582594613348E-2</v>
      </c>
      <c r="AC41" s="24">
        <f>+CUY_d!$Q69</f>
        <v>2.9412566117469341E-2</v>
      </c>
      <c r="AD41" s="24">
        <f>+CUY_d!$Z69</f>
        <v>2.2546123705587062E-2</v>
      </c>
      <c r="AE41" s="24">
        <f t="shared" si="34"/>
        <v>6.8664424118822787E-3</v>
      </c>
      <c r="AG41" s="24">
        <f>+PAT_d!$AB69</f>
        <v>2.5209514763806951E-2</v>
      </c>
      <c r="AH41" s="24">
        <f>+PAT_d!$Q69</f>
        <v>2.8050182036690519E-2</v>
      </c>
      <c r="AI41" s="24">
        <f>+PAT_d!$Z69</f>
        <v>2.3637793499234894E-2</v>
      </c>
      <c r="AJ41" s="24">
        <f t="shared" si="35"/>
        <v>4.4123885374556249E-3</v>
      </c>
      <c r="AK41" s="24"/>
      <c r="AL41" s="35">
        <f t="shared" si="27"/>
        <v>43831</v>
      </c>
      <c r="AM41" s="48">
        <f t="shared" ca="1" si="36"/>
        <v>1.065586175553368E-2</v>
      </c>
      <c r="AN41" s="48">
        <f t="shared" si="37"/>
        <v>9.1875875539755292E-3</v>
      </c>
      <c r="AO41" s="48">
        <f t="shared" si="38"/>
        <v>8.8620008907602799E-3</v>
      </c>
      <c r="AP41" s="48">
        <f t="shared" si="39"/>
        <v>1.0214232864449668E-2</v>
      </c>
      <c r="AQ41" s="48">
        <f t="shared" si="40"/>
        <v>8.9094174613948418E-3</v>
      </c>
      <c r="AR41" s="48">
        <f t="shared" si="41"/>
        <v>6.8664424118822787E-3</v>
      </c>
      <c r="AS41" s="48">
        <f t="shared" si="42"/>
        <v>4.4123885374556249E-3</v>
      </c>
      <c r="AU41" s="48">
        <f t="shared" si="43"/>
        <v>4.4123885374556249E-3</v>
      </c>
      <c r="AV41" s="48">
        <f t="shared" si="44"/>
        <v>1.0214232864449668E-2</v>
      </c>
      <c r="AY41" s="35">
        <f t="shared" si="28"/>
        <v>43831</v>
      </c>
      <c r="BA41" s="48">
        <f t="shared" ca="1" si="20"/>
        <v>1.0378243449400415E-3</v>
      </c>
      <c r="BB41" s="48">
        <f t="shared" si="21"/>
        <v>5.2933651297916906E-4</v>
      </c>
      <c r="BC41" s="48">
        <f t="shared" si="22"/>
        <v>3.7572678294513678E-4</v>
      </c>
      <c r="BD41" s="48">
        <f t="shared" si="23"/>
        <v>4.759442124357971E-4</v>
      </c>
      <c r="BE41" s="48">
        <f t="shared" si="24"/>
        <v>7.9602597051436907E-4</v>
      </c>
      <c r="BF41" s="48">
        <f t="shared" si="25"/>
        <v>7.3509537630694899E-4</v>
      </c>
      <c r="BG41" s="48">
        <f t="shared" si="26"/>
        <v>2.2200983819888517E-4</v>
      </c>
    </row>
    <row r="42" spans="1:59" x14ac:dyDescent="0.25">
      <c r="A42" s="110">
        <f t="shared" si="2"/>
        <v>42</v>
      </c>
      <c r="B42" s="35">
        <f>+NAC!A43</f>
        <v>43862</v>
      </c>
      <c r="C42" s="24">
        <f ca="1">+NAC_d!CR43</f>
        <v>1.9996866817134862E-2</v>
      </c>
      <c r="D42" s="24">
        <f ca="1">+NAC_d!CH43</f>
        <v>2.1840924467014133E-2</v>
      </c>
      <c r="E42" s="24">
        <f ca="1">+NAC_d!CQ43</f>
        <v>1.8765257043812378E-2</v>
      </c>
      <c r="F42" s="24">
        <f t="shared" ca="1" si="29"/>
        <v>3.0756674232017556E-3</v>
      </c>
      <c r="H42" s="24">
        <f>+GBA_d!$AB70</f>
        <v>1.8310154619005869E-2</v>
      </c>
      <c r="I42" s="24">
        <f>+GBA_d!$Q70</f>
        <v>1.9837153712433109E-2</v>
      </c>
      <c r="J42" s="24">
        <f>+GBA_d!$Z70</f>
        <v>1.7573201639477398E-2</v>
      </c>
      <c r="K42" s="24">
        <f t="shared" si="30"/>
        <v>2.2639520729557105E-3</v>
      </c>
      <c r="M42" s="24">
        <f>+PAM_d!$AB70</f>
        <v>2.2504107653098071E-2</v>
      </c>
      <c r="N42" s="24">
        <f>+PAM_d!$Q70</f>
        <v>2.3282526019485106E-2</v>
      </c>
      <c r="O42" s="24">
        <f>+PAM_d!$Z70</f>
        <v>2.2429834374017021E-2</v>
      </c>
      <c r="P42" s="24">
        <f t="shared" si="31"/>
        <v>8.526916454680844E-4</v>
      </c>
      <c r="R42" s="24">
        <f>+NOA_d!$AB70</f>
        <v>1.8290425624644335E-2</v>
      </c>
      <c r="S42" s="24">
        <f>+NOA_d!$Q70</f>
        <v>2.0929024260470053E-2</v>
      </c>
      <c r="T42" s="24">
        <f>+NOA_d!$Z70</f>
        <v>1.3516212452796328E-2</v>
      </c>
      <c r="U42" s="24">
        <f t="shared" si="32"/>
        <v>7.4128118076737248E-3</v>
      </c>
      <c r="W42" s="24">
        <f>+NEA_d!$AB70</f>
        <v>2.2225544714693957E-2</v>
      </c>
      <c r="X42" s="24">
        <f>+NEA_d!$Q70</f>
        <v>2.2879962167333234E-2</v>
      </c>
      <c r="Y42" s="24">
        <f>+NEA_d!$Z70</f>
        <v>1.9485640489875333E-2</v>
      </c>
      <c r="Z42" s="24">
        <f t="shared" si="33"/>
        <v>3.394321677457901E-3</v>
      </c>
      <c r="AB42" s="24">
        <f>+CUY_d!$AB70</f>
        <v>2.2947928231808801E-2</v>
      </c>
      <c r="AC42" s="24">
        <f>+CUY_d!$Q70</f>
        <v>2.6167068841089769E-2</v>
      </c>
      <c r="AD42" s="24">
        <f>+CUY_d!$Z70</f>
        <v>1.972405142996525E-2</v>
      </c>
      <c r="AE42" s="24">
        <f t="shared" si="34"/>
        <v>6.4430174111245186E-3</v>
      </c>
      <c r="AG42" s="24">
        <f>+PAT_d!$AB70</f>
        <v>1.7795919145872308E-2</v>
      </c>
      <c r="AH42" s="24">
        <f>+PAT_d!$Q70</f>
        <v>1.8191180267481899E-2</v>
      </c>
      <c r="AI42" s="24">
        <f>+PAT_d!$Z70</f>
        <v>1.6230450900033278E-2</v>
      </c>
      <c r="AJ42" s="24">
        <f t="shared" si="35"/>
        <v>1.9607293674486215E-3</v>
      </c>
      <c r="AK42" s="24"/>
      <c r="AL42" s="35">
        <f t="shared" si="27"/>
        <v>43862</v>
      </c>
      <c r="AM42" s="48">
        <f t="shared" ca="1" si="36"/>
        <v>3.0756674232017556E-3</v>
      </c>
      <c r="AN42" s="48">
        <f t="shared" si="37"/>
        <v>2.2639520729557105E-3</v>
      </c>
      <c r="AO42" s="48">
        <f t="shared" si="38"/>
        <v>8.526916454680844E-4</v>
      </c>
      <c r="AP42" s="48">
        <f t="shared" si="39"/>
        <v>7.4128118076737248E-3</v>
      </c>
      <c r="AQ42" s="48">
        <f t="shared" si="40"/>
        <v>3.394321677457901E-3</v>
      </c>
      <c r="AR42" s="48">
        <f t="shared" si="41"/>
        <v>6.4430174111245186E-3</v>
      </c>
      <c r="AS42" s="48">
        <f t="shared" si="42"/>
        <v>1.9607293674486215E-3</v>
      </c>
      <c r="AU42" s="48">
        <f t="shared" si="43"/>
        <v>8.526916454680844E-4</v>
      </c>
      <c r="AV42" s="48">
        <f t="shared" si="44"/>
        <v>7.4128118076737248E-3</v>
      </c>
      <c r="AY42" s="35">
        <f t="shared" si="28"/>
        <v>43862</v>
      </c>
      <c r="BA42" s="48">
        <f t="shared" ca="1" si="20"/>
        <v>6.1354349360220883E-4</v>
      </c>
      <c r="BB42" s="48">
        <f t="shared" si="21"/>
        <v>2.275705054712677E-4</v>
      </c>
      <c r="BC42" s="48">
        <f t="shared" si="22"/>
        <v>-1.572537391300588E-4</v>
      </c>
      <c r="BD42" s="48">
        <f t="shared" si="23"/>
        <v>7.3142337252733266E-5</v>
      </c>
      <c r="BE42" s="48">
        <f t="shared" si="24"/>
        <v>7.2549767363657336E-4</v>
      </c>
      <c r="BF42" s="48">
        <f t="shared" si="25"/>
        <v>5.3381158908655246E-4</v>
      </c>
      <c r="BG42" s="48">
        <f t="shared" si="26"/>
        <v>1.4850099810953532E-4</v>
      </c>
    </row>
    <row r="43" spans="1:59" x14ac:dyDescent="0.25">
      <c r="A43" s="110">
        <f t="shared" si="2"/>
        <v>43</v>
      </c>
      <c r="B43" s="35">
        <f>+NAC!A44</f>
        <v>43891</v>
      </c>
      <c r="C43" s="24">
        <f ca="1">+NAC_d!CR44</f>
        <v>3.3262848757402708E-2</v>
      </c>
      <c r="D43" s="24">
        <f ca="1">+NAC_d!CH44</f>
        <v>3.450825737922103E-2</v>
      </c>
      <c r="E43" s="24">
        <f ca="1">+NAC_d!CQ44</f>
        <v>3.1791659356606328E-2</v>
      </c>
      <c r="F43" s="24">
        <f t="shared" ca="1" si="29"/>
        <v>2.7165980226147024E-3</v>
      </c>
      <c r="H43" s="24">
        <f>+GBA_d!$AB71</f>
        <v>3.5958414599450705E-2</v>
      </c>
      <c r="I43" s="24">
        <f>+GBA_d!$Q71</f>
        <v>3.6345028742085894E-2</v>
      </c>
      <c r="J43" s="24">
        <f>+GBA_d!$Z71</f>
        <v>3.5327166374636176E-2</v>
      </c>
      <c r="K43" s="24">
        <f t="shared" si="30"/>
        <v>1.0178623674497178E-3</v>
      </c>
      <c r="M43" s="24">
        <f>+PAM_d!$AB71</f>
        <v>3.0398913615235168E-2</v>
      </c>
      <c r="N43" s="24">
        <f>+PAM_d!$Q71</f>
        <v>3.2215317244559838E-2</v>
      </c>
      <c r="O43" s="24">
        <f>+PAM_d!$Z71</f>
        <v>2.7186096526450765E-2</v>
      </c>
      <c r="P43" s="24">
        <f t="shared" si="31"/>
        <v>5.0292207181090731E-3</v>
      </c>
      <c r="R43" s="24">
        <f>+NOA_d!$AB71</f>
        <v>3.787714759415417E-2</v>
      </c>
      <c r="S43" s="24">
        <f>+NOA_d!$Q71</f>
        <v>3.9229467613351332E-2</v>
      </c>
      <c r="T43" s="24">
        <f>+NOA_d!$Z71</f>
        <v>3.1654907816437872E-2</v>
      </c>
      <c r="U43" s="24">
        <f t="shared" si="32"/>
        <v>7.5745597969134604E-3</v>
      </c>
      <c r="W43" s="24">
        <f>+NEA_d!$AB71</f>
        <v>3.4757910693908878E-2</v>
      </c>
      <c r="X43" s="24">
        <f>+NEA_d!$Q71</f>
        <v>3.364023052686349E-2</v>
      </c>
      <c r="Y43" s="24">
        <f>+NEA_d!$Z71</f>
        <v>3.4266068590472765E-2</v>
      </c>
      <c r="Z43" s="24">
        <f t="shared" si="33"/>
        <v>-6.2583806360927419E-4</v>
      </c>
      <c r="AB43" s="24">
        <f>+CUY_d!$AB71</f>
        <v>3.1250184666598679E-2</v>
      </c>
      <c r="AC43" s="24">
        <f>+CUY_d!$Q71</f>
        <v>3.1345528072989737E-2</v>
      </c>
      <c r="AD43" s="24">
        <f>+CUY_d!$Z71</f>
        <v>2.8681448974775092E-2</v>
      </c>
      <c r="AE43" s="24">
        <f t="shared" si="34"/>
        <v>2.6640790982146445E-3</v>
      </c>
      <c r="AG43" s="24">
        <f>+PAT_d!$AB71</f>
        <v>2.598619504303934E-2</v>
      </c>
      <c r="AH43" s="24">
        <f>+PAT_d!$Q71</f>
        <v>2.5300329946300604E-2</v>
      </c>
      <c r="AI43" s="24">
        <f>+PAT_d!$Z71</f>
        <v>2.4996908771167892E-2</v>
      </c>
      <c r="AJ43" s="24">
        <f t="shared" si="35"/>
        <v>3.0342117513271205E-4</v>
      </c>
      <c r="AK43" s="24"/>
      <c r="AL43" s="35">
        <f t="shared" si="27"/>
        <v>43891</v>
      </c>
      <c r="AM43" s="48">
        <f t="shared" ca="1" si="36"/>
        <v>2.7165980226147024E-3</v>
      </c>
      <c r="AN43" s="48">
        <f t="shared" si="37"/>
        <v>1.0178623674497178E-3</v>
      </c>
      <c r="AO43" s="48">
        <f t="shared" si="38"/>
        <v>5.0292207181090731E-3</v>
      </c>
      <c r="AP43" s="48">
        <f t="shared" si="39"/>
        <v>7.5745597969134604E-3</v>
      </c>
      <c r="AQ43" s="48">
        <f t="shared" si="40"/>
        <v>-6.2583806360927419E-4</v>
      </c>
      <c r="AR43" s="48">
        <f t="shared" si="41"/>
        <v>2.6640790982146445E-3</v>
      </c>
      <c r="AS43" s="48">
        <f t="shared" si="42"/>
        <v>3.0342117513271205E-4</v>
      </c>
      <c r="AU43" s="48">
        <f t="shared" si="43"/>
        <v>-6.2583806360927419E-4</v>
      </c>
      <c r="AV43" s="48">
        <f t="shared" si="44"/>
        <v>7.5745597969134604E-3</v>
      </c>
      <c r="AY43" s="35">
        <f t="shared" si="28"/>
        <v>43891</v>
      </c>
      <c r="BA43" s="48">
        <f t="shared" ca="1" si="20"/>
        <v>4.416222843676339E-4</v>
      </c>
      <c r="BB43" s="48">
        <f t="shared" si="21"/>
        <v>-7.585663365909194E-5</v>
      </c>
      <c r="BC43" s="48">
        <f t="shared" si="22"/>
        <v>-1.3018645300276002E-4</v>
      </c>
      <c r="BD43" s="48">
        <f t="shared" si="23"/>
        <v>3.3016192792626836E-4</v>
      </c>
      <c r="BE43" s="48">
        <f t="shared" si="24"/>
        <v>2.8866613575941519E-4</v>
      </c>
      <c r="BF43" s="48">
        <f t="shared" si="25"/>
        <v>3.5798350845430332E-4</v>
      </c>
      <c r="BG43" s="48">
        <f t="shared" si="26"/>
        <v>-9.7942295962901341E-5</v>
      </c>
    </row>
    <row r="44" spans="1:59" x14ac:dyDescent="0.25">
      <c r="A44" s="110">
        <f t="shared" si="2"/>
        <v>44</v>
      </c>
      <c r="B44" s="35">
        <f>+NAC!A45</f>
        <v>43922</v>
      </c>
      <c r="C44" s="24">
        <f ca="1">+NAC_d!CR45</f>
        <v>1.4881977223398346E-2</v>
      </c>
      <c r="D44" s="24">
        <f ca="1">+NAC_d!CH45</f>
        <v>1.9926443093443602E-2</v>
      </c>
      <c r="E44" s="24">
        <f ca="1">+NAC_d!CQ45</f>
        <v>1.2410137545605604E-2</v>
      </c>
      <c r="F44" s="24">
        <f t="shared" ca="1" si="29"/>
        <v>7.5163055478379981E-3</v>
      </c>
      <c r="H44" s="24">
        <f>+GBA_d!$AB72</f>
        <v>1.3965973965299083E-2</v>
      </c>
      <c r="I44" s="24">
        <f>+GBA_d!$Q72</f>
        <v>1.7478965845129091E-2</v>
      </c>
      <c r="J44" s="24">
        <f>+GBA_d!$Z72</f>
        <v>1.2344739938350946E-2</v>
      </c>
      <c r="K44" s="24">
        <f t="shared" si="30"/>
        <v>5.1342259067781448E-3</v>
      </c>
      <c r="M44" s="24">
        <f>+PAM_d!$AB72</f>
        <v>1.4678438501949387E-2</v>
      </c>
      <c r="N44" s="24">
        <f>+PAM_d!$Q72</f>
        <v>1.7676767929235337E-2</v>
      </c>
      <c r="O44" s="24">
        <f>+PAM_d!$Z72</f>
        <v>1.3397773234963273E-2</v>
      </c>
      <c r="P44" s="24">
        <f t="shared" si="31"/>
        <v>4.2789946942720647E-3</v>
      </c>
      <c r="R44" s="24">
        <f>+NOA_d!$AB72</f>
        <v>2.5915580786387782E-2</v>
      </c>
      <c r="S44" s="24">
        <f>+NOA_d!$Q72</f>
        <v>2.9705194261816947E-2</v>
      </c>
      <c r="T44" s="24">
        <f>+NOA_d!$Z72</f>
        <v>2.1311194059747685E-2</v>
      </c>
      <c r="U44" s="24">
        <f t="shared" si="32"/>
        <v>8.3940002020692628E-3</v>
      </c>
      <c r="W44" s="24">
        <f>+NEA_d!$AB72</f>
        <v>2.1417348187262597E-2</v>
      </c>
      <c r="X44" s="24">
        <f>+NEA_d!$Q72</f>
        <v>2.3542471758266847E-2</v>
      </c>
      <c r="Y44" s="24">
        <f>+NEA_d!$Z72</f>
        <v>1.815962716932451E-2</v>
      </c>
      <c r="Z44" s="24">
        <f t="shared" si="33"/>
        <v>5.3828445889423371E-3</v>
      </c>
      <c r="AB44" s="24">
        <f>+CUY_d!$AB72</f>
        <v>1.2942427764508047E-2</v>
      </c>
      <c r="AC44" s="24">
        <f>+CUY_d!$Q72</f>
        <v>1.6319221493402702E-2</v>
      </c>
      <c r="AD44" s="24">
        <f>+CUY_d!$Z72</f>
        <v>8.9167859939400795E-3</v>
      </c>
      <c r="AE44" s="24">
        <f t="shared" si="34"/>
        <v>7.4024354994626229E-3</v>
      </c>
      <c r="AG44" s="24">
        <f>+PAT_d!$AB72</f>
        <v>6.1542395691380758E-3</v>
      </c>
      <c r="AH44" s="24">
        <f>+PAT_d!$Q72</f>
        <v>4.9799032304362889E-3</v>
      </c>
      <c r="AI44" s="24">
        <f>+PAT_d!$Z72</f>
        <v>7.0406924432844242E-3</v>
      </c>
      <c r="AJ44" s="24">
        <f t="shared" si="35"/>
        <v>-2.0607892128481353E-3</v>
      </c>
      <c r="AK44" s="24"/>
      <c r="AL44" s="35">
        <f t="shared" si="27"/>
        <v>43922</v>
      </c>
      <c r="AM44" s="48">
        <f t="shared" ca="1" si="36"/>
        <v>7.5163055478379981E-3</v>
      </c>
      <c r="AN44" s="48">
        <f t="shared" si="37"/>
        <v>5.1342259067781448E-3</v>
      </c>
      <c r="AO44" s="48">
        <f t="shared" si="38"/>
        <v>4.2789946942720647E-3</v>
      </c>
      <c r="AP44" s="48">
        <f t="shared" si="39"/>
        <v>8.3940002020692628E-3</v>
      </c>
      <c r="AQ44" s="48">
        <f t="shared" si="40"/>
        <v>5.3828445889423371E-3</v>
      </c>
      <c r="AR44" s="48">
        <f t="shared" si="41"/>
        <v>7.4024354994626229E-3</v>
      </c>
      <c r="AS44" s="48">
        <f t="shared" si="42"/>
        <v>-2.0607892128481353E-3</v>
      </c>
      <c r="AU44" s="48">
        <f t="shared" si="43"/>
        <v>-2.0607892128481353E-3</v>
      </c>
      <c r="AV44" s="48">
        <f t="shared" si="44"/>
        <v>8.3940002020692628E-3</v>
      </c>
      <c r="AY44" s="35">
        <f t="shared" si="28"/>
        <v>43922</v>
      </c>
      <c r="BA44" s="48">
        <f t="shared" ca="1" si="20"/>
        <v>1.2296193093504122E-3</v>
      </c>
      <c r="BB44" s="48">
        <f t="shared" si="21"/>
        <v>6.233957567974846E-4</v>
      </c>
      <c r="BC44" s="48">
        <f t="shared" si="22"/>
        <v>4.7490551181015678E-4</v>
      </c>
      <c r="BD44" s="48">
        <f t="shared" si="23"/>
        <v>1.5006250739975264E-3</v>
      </c>
      <c r="BE44" s="48">
        <f t="shared" si="24"/>
        <v>8.7348146272342442E-4</v>
      </c>
      <c r="BF44" s="48">
        <f t="shared" si="25"/>
        <v>1.1317856664784798E-3</v>
      </c>
      <c r="BG44" s="48">
        <f t="shared" si="26"/>
        <v>-1.7263855958168003E-4</v>
      </c>
    </row>
    <row r="45" spans="1:59" x14ac:dyDescent="0.25">
      <c r="A45" s="110">
        <f t="shared" si="2"/>
        <v>45</v>
      </c>
      <c r="B45" s="35">
        <f>+NAC!A46</f>
        <v>43952</v>
      </c>
      <c r="C45" s="24">
        <f ca="1">+NAC_d!CR46</f>
        <v>1.5364065909300173E-2</v>
      </c>
      <c r="D45" s="24">
        <f ca="1">+NAC_d!CH46</f>
        <v>1.4668031805452619E-2</v>
      </c>
      <c r="E45" s="24">
        <f ca="1">+NAC_d!CQ46</f>
        <v>1.6093197006548099E-2</v>
      </c>
      <c r="F45" s="24">
        <f t="shared" ca="1" si="29"/>
        <v>-1.4251652010954796E-3</v>
      </c>
      <c r="H45" s="24">
        <f>+GBA_d!$AB73</f>
        <v>1.5153942769465356E-2</v>
      </c>
      <c r="I45" s="24">
        <f>+GBA_d!$Q73</f>
        <v>1.4419863934169053E-2</v>
      </c>
      <c r="J45" s="24">
        <f>+GBA_d!$Z73</f>
        <v>1.5919319619447814E-2</v>
      </c>
      <c r="K45" s="24">
        <f t="shared" si="30"/>
        <v>-1.4994556852787611E-3</v>
      </c>
      <c r="M45" s="24">
        <f>+PAM_d!$AB73</f>
        <v>1.5613504087952368E-2</v>
      </c>
      <c r="N45" s="24">
        <f>+PAM_d!$Q73</f>
        <v>1.5229653655646436E-2</v>
      </c>
      <c r="O45" s="24">
        <f>+PAM_d!$Z73</f>
        <v>1.6148074074497698E-2</v>
      </c>
      <c r="P45" s="24">
        <f t="shared" si="31"/>
        <v>-9.1842041885126235E-4</v>
      </c>
      <c r="R45" s="24">
        <f>+NOA_d!$AB73</f>
        <v>1.674404322410239E-2</v>
      </c>
      <c r="S45" s="24">
        <f>+NOA_d!$Q73</f>
        <v>1.5257819317636923E-2</v>
      </c>
      <c r="T45" s="24">
        <f>+NOA_d!$Z73</f>
        <v>1.7799803327471331E-2</v>
      </c>
      <c r="U45" s="24">
        <f t="shared" si="32"/>
        <v>-2.5419840098344082E-3</v>
      </c>
      <c r="W45" s="24">
        <f>+NEA_d!$AB73</f>
        <v>1.6471551717072597E-2</v>
      </c>
      <c r="X45" s="24">
        <f>+NEA_d!$Q73</f>
        <v>1.4303538566289964E-2</v>
      </c>
      <c r="Y45" s="24">
        <f>+NEA_d!$Z73</f>
        <v>1.9863280969983244E-2</v>
      </c>
      <c r="Z45" s="24">
        <f t="shared" si="33"/>
        <v>-5.5597424036932797E-3</v>
      </c>
      <c r="AB45" s="24">
        <f>+CUY_d!$AB73</f>
        <v>1.346219240611024E-2</v>
      </c>
      <c r="AC45" s="24">
        <f>+CUY_d!$Q73</f>
        <v>1.2626390057227654E-2</v>
      </c>
      <c r="AD45" s="24">
        <f>+CUY_d!$Z73</f>
        <v>1.4854790289972053E-2</v>
      </c>
      <c r="AE45" s="24">
        <f t="shared" si="34"/>
        <v>-2.2284002327443986E-3</v>
      </c>
      <c r="AG45" s="24">
        <f>+PAT_d!$AB73</f>
        <v>1.5930122714461703E-2</v>
      </c>
      <c r="AH45" s="24">
        <f>+PAT_d!$Q73</f>
        <v>1.5082094626255538E-2</v>
      </c>
      <c r="AI45" s="24">
        <f>+PAT_d!$Z73</f>
        <v>1.6439667857625073E-2</v>
      </c>
      <c r="AJ45" s="24">
        <f t="shared" si="35"/>
        <v>-1.3575732313695354E-3</v>
      </c>
      <c r="AK45" s="24"/>
      <c r="AL45" s="35">
        <f t="shared" si="27"/>
        <v>43952</v>
      </c>
      <c r="AM45" s="48">
        <f t="shared" ca="1" si="36"/>
        <v>-1.4251652010954796E-3</v>
      </c>
      <c r="AN45" s="48">
        <f t="shared" si="37"/>
        <v>-1.4994556852787611E-3</v>
      </c>
      <c r="AO45" s="48">
        <f t="shared" si="38"/>
        <v>-9.1842041885126235E-4</v>
      </c>
      <c r="AP45" s="48">
        <f t="shared" si="39"/>
        <v>-2.5419840098344082E-3</v>
      </c>
      <c r="AQ45" s="48">
        <f t="shared" si="40"/>
        <v>-5.5597424036932797E-3</v>
      </c>
      <c r="AR45" s="48">
        <f t="shared" si="41"/>
        <v>-2.2284002327443986E-3</v>
      </c>
      <c r="AS45" s="48">
        <f t="shared" si="42"/>
        <v>-1.3575732313695354E-3</v>
      </c>
      <c r="AU45" s="48">
        <f t="shared" si="43"/>
        <v>-5.5597424036932797E-3</v>
      </c>
      <c r="AV45" s="48">
        <f t="shared" si="44"/>
        <v>-9.1842041885126235E-4</v>
      </c>
      <c r="AY45" s="35">
        <f t="shared" si="28"/>
        <v>43952</v>
      </c>
      <c r="BA45" s="48">
        <f t="shared" ca="1" si="20"/>
        <v>1.271976131041741E-3</v>
      </c>
      <c r="BB45" s="48">
        <f t="shared" si="21"/>
        <v>7.1441448885241809E-4</v>
      </c>
      <c r="BC45" s="48">
        <f t="shared" si="22"/>
        <v>6.4825925372212023E-4</v>
      </c>
      <c r="BD45" s="48">
        <f t="shared" si="23"/>
        <v>1.8300631100582332E-3</v>
      </c>
      <c r="BE45" s="48">
        <f t="shared" si="24"/>
        <v>4.3954846398806352E-4</v>
      </c>
      <c r="BF45" s="48">
        <f t="shared" si="25"/>
        <v>1.1035832249775186E-3</v>
      </c>
      <c r="BG45" s="48">
        <f t="shared" si="26"/>
        <v>-2.8143060214017951E-4</v>
      </c>
    </row>
    <row r="46" spans="1:59" x14ac:dyDescent="0.25">
      <c r="A46" s="110">
        <f t="shared" si="2"/>
        <v>46</v>
      </c>
      <c r="B46" s="35">
        <f>+NAC!A47</f>
        <v>43983</v>
      </c>
      <c r="C46" s="24">
        <f ca="1">+NAC_d!CR47</f>
        <v>2.2289426447274385E-2</v>
      </c>
      <c r="D46" s="24">
        <f ca="1">+NAC_d!CH47</f>
        <v>2.130750446395191E-2</v>
      </c>
      <c r="E46" s="24">
        <f ca="1">+NAC_d!CQ47</f>
        <v>2.3107797780977046E-2</v>
      </c>
      <c r="F46" s="24">
        <f t="shared" ca="1" si="29"/>
        <v>-1.8002933170251367E-3</v>
      </c>
      <c r="H46" s="24">
        <f>+GBA_d!$AB74</f>
        <v>2.0488781139482048E-2</v>
      </c>
      <c r="I46" s="24">
        <f>+GBA_d!$Q74</f>
        <v>1.8980479380714677E-2</v>
      </c>
      <c r="J46" s="24">
        <f>+GBA_d!$Z74</f>
        <v>2.1513695921645759E-2</v>
      </c>
      <c r="K46" s="24">
        <f t="shared" si="30"/>
        <v>-2.5332165409310825E-3</v>
      </c>
      <c r="M46" s="24">
        <f>+PAM_d!$AB74</f>
        <v>2.526745055221391E-2</v>
      </c>
      <c r="N46" s="24">
        <f>+PAM_d!$Q74</f>
        <v>2.3729177337232565E-2</v>
      </c>
      <c r="O46" s="24">
        <f>+PAM_d!$Z74</f>
        <v>2.8061291062698279E-2</v>
      </c>
      <c r="P46" s="24">
        <f t="shared" si="31"/>
        <v>-4.3321137254657138E-3</v>
      </c>
      <c r="R46" s="24">
        <f>+NOA_d!$AB74</f>
        <v>2.2102327254348353E-2</v>
      </c>
      <c r="S46" s="24">
        <f>+NOA_d!$Q74</f>
        <v>2.0383912824004424E-2</v>
      </c>
      <c r="T46" s="24">
        <f>+NOA_d!$Z74</f>
        <v>2.2479396788673833E-2</v>
      </c>
      <c r="U46" s="24">
        <f t="shared" si="32"/>
        <v>-2.095483964669409E-3</v>
      </c>
      <c r="W46" s="24">
        <f>+NEA_d!$AB74</f>
        <v>2.3063843221315272E-2</v>
      </c>
      <c r="X46" s="24">
        <f>+NEA_d!$Q74</f>
        <v>2.1584381744119474E-2</v>
      </c>
      <c r="Y46" s="24">
        <f>+NEA_d!$Z74</f>
        <v>2.3350296525135761E-2</v>
      </c>
      <c r="Z46" s="24">
        <f t="shared" si="33"/>
        <v>-1.7659147810162867E-3</v>
      </c>
      <c r="AB46" s="24">
        <f>+CUY_d!$AB74</f>
        <v>2.3283651331019284E-2</v>
      </c>
      <c r="AC46" s="24">
        <f>+CUY_d!$Q74</f>
        <v>2.3850457299876338E-2</v>
      </c>
      <c r="AD46" s="24">
        <f>+CUY_d!$Z74</f>
        <v>2.1999402197868667E-2</v>
      </c>
      <c r="AE46" s="24">
        <f t="shared" si="34"/>
        <v>1.8510551020076704E-3</v>
      </c>
      <c r="AG46" s="24">
        <f>+PAT_d!$AB74</f>
        <v>1.9220693189425653E-2</v>
      </c>
      <c r="AH46" s="24">
        <f>+PAT_d!$Q74</f>
        <v>1.928593314731808E-2</v>
      </c>
      <c r="AI46" s="24">
        <f>+PAT_d!$Z74</f>
        <v>1.8172536909974557E-2</v>
      </c>
      <c r="AJ46" s="24">
        <f t="shared" si="35"/>
        <v>1.1133962373435224E-3</v>
      </c>
      <c r="AK46" s="24"/>
      <c r="AL46" s="35">
        <f t="shared" si="27"/>
        <v>43983</v>
      </c>
      <c r="AM46" s="48">
        <f t="shared" ca="1" si="36"/>
        <v>-1.8002933170251367E-3</v>
      </c>
      <c r="AN46" s="48">
        <f t="shared" si="37"/>
        <v>-2.5332165409310825E-3</v>
      </c>
      <c r="AO46" s="48">
        <f t="shared" si="38"/>
        <v>-4.3321137254657138E-3</v>
      </c>
      <c r="AP46" s="48">
        <f t="shared" si="39"/>
        <v>-2.095483964669409E-3</v>
      </c>
      <c r="AQ46" s="48">
        <f t="shared" si="40"/>
        <v>-1.7659147810162867E-3</v>
      </c>
      <c r="AR46" s="48">
        <f t="shared" si="41"/>
        <v>1.8510551020076704E-3</v>
      </c>
      <c r="AS46" s="48">
        <f t="shared" si="42"/>
        <v>1.1133962373435224E-3</v>
      </c>
      <c r="AU46" s="48">
        <f t="shared" si="43"/>
        <v>-4.3321137254657138E-3</v>
      </c>
      <c r="AV46" s="48">
        <f t="shared" si="44"/>
        <v>1.8510551020076704E-3</v>
      </c>
      <c r="AY46" s="35">
        <f t="shared" si="28"/>
        <v>43983</v>
      </c>
      <c r="BA46" s="48">
        <f t="shared" ca="1" si="20"/>
        <v>1.0991761502029962E-3</v>
      </c>
      <c r="BB46" s="48">
        <f t="shared" si="21"/>
        <v>4.6346423586951513E-4</v>
      </c>
      <c r="BC46" s="48">
        <f t="shared" si="22"/>
        <v>3.9428972952380387E-4</v>
      </c>
      <c r="BD46" s="48">
        <f t="shared" si="23"/>
        <v>1.7508703957935245E-3</v>
      </c>
      <c r="BE46" s="48">
        <f t="shared" si="24"/>
        <v>2.5489491097840933E-4</v>
      </c>
      <c r="BF46" s="48">
        <f t="shared" si="25"/>
        <v>1.2160507746591387E-3</v>
      </c>
      <c r="BG46" s="48">
        <f t="shared" si="26"/>
        <v>-2.1302248379897101E-4</v>
      </c>
    </row>
    <row r="47" spans="1:59" x14ac:dyDescent="0.25">
      <c r="A47" s="110">
        <f t="shared" si="2"/>
        <v>47</v>
      </c>
      <c r="B47" s="35">
        <f>+NAC!A48</f>
        <v>44013</v>
      </c>
      <c r="C47" s="24">
        <f ca="1">+NAC_d!CR48</f>
        <v>1.9572801090779191E-2</v>
      </c>
      <c r="D47" s="24">
        <f ca="1">+NAC_d!CH48</f>
        <v>1.8624159653514605E-2</v>
      </c>
      <c r="E47" s="24">
        <f ca="1">+NAC_d!CQ48</f>
        <v>2.0535825008931585E-2</v>
      </c>
      <c r="F47" s="24">
        <f t="shared" ca="1" si="29"/>
        <v>-1.9116653554169805E-3</v>
      </c>
      <c r="H47" s="24">
        <f>+GBA_d!$AB75</f>
        <v>1.6420650897843947E-2</v>
      </c>
      <c r="I47" s="24">
        <f>+GBA_d!$Q75</f>
        <v>1.5294205135622407E-2</v>
      </c>
      <c r="J47" s="24">
        <f>+GBA_d!$Z75</f>
        <v>1.7622552171241868E-2</v>
      </c>
      <c r="K47" s="24">
        <f t="shared" si="30"/>
        <v>-2.3283470356194602E-3</v>
      </c>
      <c r="M47" s="24">
        <f>+PAM_d!$AB75</f>
        <v>2.1321407749698373E-2</v>
      </c>
      <c r="N47" s="24">
        <f>+PAM_d!$Q75</f>
        <v>2.0493636035466611E-2</v>
      </c>
      <c r="O47" s="24">
        <f>+PAM_d!$Z75</f>
        <v>2.3220843933307478E-2</v>
      </c>
      <c r="P47" s="24">
        <f t="shared" si="31"/>
        <v>-2.7272078978408665E-3</v>
      </c>
      <c r="R47" s="24">
        <f>+NOA_d!$AB75</f>
        <v>1.8938357431879993E-2</v>
      </c>
      <c r="S47" s="24">
        <f>+NOA_d!$Q75</f>
        <v>1.6585768637467746E-2</v>
      </c>
      <c r="T47" s="24">
        <f>+NOA_d!$Z75</f>
        <v>2.251920978945865E-2</v>
      </c>
      <c r="U47" s="24">
        <f t="shared" si="32"/>
        <v>-5.9334411519909036E-3</v>
      </c>
      <c r="W47" s="24">
        <f>+NEA_d!$AB75</f>
        <v>2.2019483822389052E-2</v>
      </c>
      <c r="X47" s="24">
        <f>+NEA_d!$Q75</f>
        <v>2.1070303312361149E-2</v>
      </c>
      <c r="Y47" s="24">
        <f>+NEA_d!$Z75</f>
        <v>2.4410510742418845E-2</v>
      </c>
      <c r="Z47" s="24">
        <f t="shared" si="33"/>
        <v>-3.3402074300576956E-3</v>
      </c>
      <c r="AB47" s="24">
        <f>+CUY_d!$AB75</f>
        <v>2.2655973467418544E-2</v>
      </c>
      <c r="AC47" s="24">
        <f>+CUY_d!$Q75</f>
        <v>2.1272689204504314E-2</v>
      </c>
      <c r="AD47" s="24">
        <f>+CUY_d!$Z75</f>
        <v>2.338643614099456E-2</v>
      </c>
      <c r="AE47" s="24">
        <f t="shared" si="34"/>
        <v>-2.1137469364902461E-3</v>
      </c>
      <c r="AG47" s="24">
        <f>+PAT_d!$AB75</f>
        <v>2.7304743719430036E-2</v>
      </c>
      <c r="AH47" s="24">
        <f>+PAT_d!$Q75</f>
        <v>2.6148435063509945E-2</v>
      </c>
      <c r="AI47" s="24">
        <f>+PAT_d!$Z75</f>
        <v>2.8252623398879795E-2</v>
      </c>
      <c r="AJ47" s="24">
        <f t="shared" si="35"/>
        <v>-2.1041883353698498E-3</v>
      </c>
      <c r="AK47" s="24"/>
      <c r="AL47" s="35">
        <f t="shared" si="27"/>
        <v>44013</v>
      </c>
      <c r="AM47" s="48">
        <f t="shared" ca="1" si="36"/>
        <v>-1.9116653554169805E-3</v>
      </c>
      <c r="AN47" s="48">
        <f t="shared" si="37"/>
        <v>-2.3283470356194602E-3</v>
      </c>
      <c r="AO47" s="48">
        <f t="shared" si="38"/>
        <v>-2.7272078978408665E-3</v>
      </c>
      <c r="AP47" s="48">
        <f t="shared" si="39"/>
        <v>-5.9334411519909036E-3</v>
      </c>
      <c r="AQ47" s="48">
        <f t="shared" si="40"/>
        <v>-3.3402074300576956E-3</v>
      </c>
      <c r="AR47" s="48">
        <f t="shared" si="41"/>
        <v>-2.1137469364902461E-3</v>
      </c>
      <c r="AS47" s="48">
        <f t="shared" si="42"/>
        <v>-2.1041883353698498E-3</v>
      </c>
      <c r="AU47" s="48">
        <f t="shared" si="43"/>
        <v>-5.9334411519909036E-3</v>
      </c>
      <c r="AV47" s="48">
        <f t="shared" si="44"/>
        <v>-2.1041883353698498E-3</v>
      </c>
      <c r="AY47" s="35">
        <f t="shared" si="28"/>
        <v>44013</v>
      </c>
      <c r="BA47" s="48">
        <f t="shared" ca="1" si="20"/>
        <v>1.1521595358184311E-3</v>
      </c>
      <c r="BB47" s="48">
        <f t="shared" si="21"/>
        <v>3.6962612570160908E-4</v>
      </c>
      <c r="BC47" s="48">
        <f t="shared" si="22"/>
        <v>3.5410050007161908E-4</v>
      </c>
      <c r="BD47" s="48">
        <f t="shared" si="23"/>
        <v>1.5783583762094915E-3</v>
      </c>
      <c r="BE47" s="48">
        <f t="shared" si="24"/>
        <v>-8.2880719762072151E-6</v>
      </c>
      <c r="BF47" s="48">
        <f t="shared" si="25"/>
        <v>1.5172035492024654E-3</v>
      </c>
      <c r="BG47" s="48">
        <f t="shared" si="26"/>
        <v>-2.7494933583175712E-4</v>
      </c>
    </row>
    <row r="48" spans="1:59" x14ac:dyDescent="0.25">
      <c r="A48" s="110">
        <f t="shared" si="2"/>
        <v>48</v>
      </c>
      <c r="B48" s="35">
        <f>+NAC!A49</f>
        <v>44044</v>
      </c>
      <c r="C48" s="24">
        <f ca="1">+NAC_d!CR49</f>
        <v>2.7092747847003773E-2</v>
      </c>
      <c r="D48" s="24">
        <f ca="1">+NAC_d!CH49</f>
        <v>2.7433636022648367E-2</v>
      </c>
      <c r="E48" s="24">
        <f ca="1">+NAC_d!CQ49</f>
        <v>2.7028386132963433E-2</v>
      </c>
      <c r="F48" s="24">
        <f t="shared" ca="1" si="29"/>
        <v>4.0524988968493325E-4</v>
      </c>
      <c r="H48" s="24">
        <f>+GBA_d!$AB76</f>
        <v>2.7942931537865201E-2</v>
      </c>
      <c r="I48" s="24">
        <f>+GBA_d!$Q76</f>
        <v>2.9919338532450546E-2</v>
      </c>
      <c r="J48" s="24">
        <f>+GBA_d!$Z76</f>
        <v>2.7447416452588413E-2</v>
      </c>
      <c r="K48" s="24">
        <f t="shared" si="30"/>
        <v>2.4719220798621322E-3</v>
      </c>
      <c r="M48" s="24">
        <f>+PAM_d!$AB76</f>
        <v>2.629744067530182E-2</v>
      </c>
      <c r="N48" s="24">
        <f>+PAM_d!$Q76</f>
        <v>2.7236859241014155E-2</v>
      </c>
      <c r="O48" s="24">
        <f>+PAM_d!$Z76</f>
        <v>2.5988382940040466E-2</v>
      </c>
      <c r="P48" s="24">
        <f t="shared" si="31"/>
        <v>1.2484763009736888E-3</v>
      </c>
      <c r="R48" s="24">
        <f>+NOA_d!$AB76</f>
        <v>2.5544301709592876E-2</v>
      </c>
      <c r="S48" s="24">
        <f>+NOA_d!$Q76</f>
        <v>2.6104741396175246E-2</v>
      </c>
      <c r="T48" s="24">
        <f>+NOA_d!$Z76</f>
        <v>2.5363833841248296E-2</v>
      </c>
      <c r="U48" s="24">
        <f t="shared" si="32"/>
        <v>7.409075549269506E-4</v>
      </c>
      <c r="W48" s="24">
        <f>+NEA_d!$AB76</f>
        <v>2.3424605000084586E-2</v>
      </c>
      <c r="X48" s="24">
        <f>+NEA_d!$Q76</f>
        <v>2.3736101815932553E-2</v>
      </c>
      <c r="Y48" s="24">
        <f>+NEA_d!$Z76</f>
        <v>2.2966886291148514E-2</v>
      </c>
      <c r="Z48" s="24">
        <f t="shared" si="33"/>
        <v>7.6921552478403932E-4</v>
      </c>
      <c r="AB48" s="24">
        <f>+CUY_d!$AB76</f>
        <v>2.6915572793070108E-2</v>
      </c>
      <c r="AC48" s="24">
        <f>+CUY_d!$Q76</f>
        <v>2.7931013277529448E-2</v>
      </c>
      <c r="AD48" s="24">
        <f>+CUY_d!$Z76</f>
        <v>2.6279692884017658E-2</v>
      </c>
      <c r="AE48" s="24">
        <f t="shared" si="34"/>
        <v>1.6513203935117904E-3</v>
      </c>
      <c r="AG48" s="24">
        <f>+PAT_d!$AB76</f>
        <v>2.90856307128462E-2</v>
      </c>
      <c r="AH48" s="24">
        <f>+PAT_d!$Q76</f>
        <v>2.8634855871738196E-2</v>
      </c>
      <c r="AI48" s="24">
        <f>+PAT_d!$Z76</f>
        <v>2.9190182026546552E-2</v>
      </c>
      <c r="AJ48" s="24">
        <f t="shared" si="35"/>
        <v>-5.5532615480835545E-4</v>
      </c>
      <c r="AK48" s="24"/>
      <c r="AL48" s="35">
        <f t="shared" si="27"/>
        <v>44044</v>
      </c>
      <c r="AM48" s="48">
        <f t="shared" ca="1" si="36"/>
        <v>4.0524988968493325E-4</v>
      </c>
      <c r="AN48" s="48">
        <f t="shared" si="37"/>
        <v>2.4719220798621322E-3</v>
      </c>
      <c r="AO48" s="48">
        <f t="shared" si="38"/>
        <v>1.2484763009736888E-3</v>
      </c>
      <c r="AP48" s="48">
        <f t="shared" si="39"/>
        <v>7.409075549269506E-4</v>
      </c>
      <c r="AQ48" s="48">
        <f t="shared" si="40"/>
        <v>7.6921552478403932E-4</v>
      </c>
      <c r="AR48" s="48">
        <f t="shared" si="41"/>
        <v>1.6513203935117904E-3</v>
      </c>
      <c r="AS48" s="48">
        <f t="shared" si="42"/>
        <v>-5.5532615480835545E-4</v>
      </c>
      <c r="AU48" s="48">
        <f t="shared" si="43"/>
        <v>-5.5532615480835545E-4</v>
      </c>
      <c r="AV48" s="48">
        <f t="shared" si="44"/>
        <v>2.4719220798621322E-3</v>
      </c>
      <c r="AY48" s="35">
        <f t="shared" si="28"/>
        <v>44044</v>
      </c>
      <c r="BA48" s="48">
        <f t="shared" ca="1" si="20"/>
        <v>1.1188735656315989E-3</v>
      </c>
      <c r="BB48" s="48">
        <f t="shared" si="21"/>
        <v>6.9888291605670527E-4</v>
      </c>
      <c r="BC48" s="48">
        <f t="shared" si="22"/>
        <v>4.6178427801424338E-4</v>
      </c>
      <c r="BD48" s="48">
        <f t="shared" si="23"/>
        <v>1.3238597947783741E-3</v>
      </c>
      <c r="BE48" s="48">
        <f t="shared" si="24"/>
        <v>-1.6072514758436185E-4</v>
      </c>
      <c r="BF48" s="48">
        <f t="shared" si="25"/>
        <v>1.33231074646963E-3</v>
      </c>
      <c r="BG48" s="48">
        <f t="shared" si="26"/>
        <v>-7.0205770333712598E-6</v>
      </c>
    </row>
    <row r="49" spans="1:59" x14ac:dyDescent="0.25">
      <c r="A49" s="110">
        <f t="shared" si="2"/>
        <v>49</v>
      </c>
      <c r="B49" s="35">
        <f>+NAC!A50</f>
        <v>44075</v>
      </c>
      <c r="C49" s="24">
        <f ca="1">+NAC_d!CR50</f>
        <v>2.8240521520135564E-2</v>
      </c>
      <c r="D49" s="24">
        <f ca="1">+NAC_d!CH50</f>
        <v>2.9346447348427729E-2</v>
      </c>
      <c r="E49" s="24">
        <f ca="1">+NAC_d!CQ50</f>
        <v>2.7217785470695199E-2</v>
      </c>
      <c r="F49" s="24">
        <f t="shared" ca="1" si="29"/>
        <v>2.1286618777325295E-3</v>
      </c>
      <c r="H49" s="24">
        <f>+GBA_d!$AB77</f>
        <v>2.7755258811012595E-2</v>
      </c>
      <c r="I49" s="24">
        <f>+GBA_d!$Q77</f>
        <v>2.9079588605246398E-2</v>
      </c>
      <c r="J49" s="24">
        <f>+GBA_d!$Z77</f>
        <v>2.7284506971510192E-2</v>
      </c>
      <c r="K49" s="24">
        <f t="shared" si="30"/>
        <v>1.7950816337362063E-3</v>
      </c>
      <c r="M49" s="24">
        <f>+PAM_d!$AB77</f>
        <v>2.903936100470661E-2</v>
      </c>
      <c r="N49" s="24">
        <f>+PAM_d!$Q77</f>
        <v>2.8933125161460183E-2</v>
      </c>
      <c r="O49" s="24">
        <f>+PAM_d!$Z77</f>
        <v>2.8571985875400552E-2</v>
      </c>
      <c r="P49" s="24">
        <f t="shared" si="31"/>
        <v>3.6113928605963075E-4</v>
      </c>
      <c r="R49" s="24">
        <f>+NOA_d!$AB77</f>
        <v>2.3186773308560005E-2</v>
      </c>
      <c r="S49" s="24">
        <f>+NOA_d!$Q77</f>
        <v>2.4476576880498646E-2</v>
      </c>
      <c r="T49" s="24">
        <f>+NOA_d!$Z77</f>
        <v>2.1007842411799871E-2</v>
      </c>
      <c r="U49" s="24">
        <f t="shared" si="32"/>
        <v>3.4687344686987753E-3</v>
      </c>
      <c r="W49" s="24">
        <f>+NEA_d!$AB77</f>
        <v>3.3996790666793064E-2</v>
      </c>
      <c r="X49" s="24">
        <f>+NEA_d!$Q77</f>
        <v>3.4230529352319516E-2</v>
      </c>
      <c r="Y49" s="24">
        <f>+NEA_d!$Z77</f>
        <v>3.3699749396274514E-2</v>
      </c>
      <c r="Z49" s="24">
        <f t="shared" si="33"/>
        <v>5.3077995604500217E-4</v>
      </c>
      <c r="AB49" s="24">
        <f>+CUY_d!$AB77</f>
        <v>3.5660735619181816E-2</v>
      </c>
      <c r="AC49" s="24">
        <f>+CUY_d!$Q77</f>
        <v>3.6790395750369465E-2</v>
      </c>
      <c r="AD49" s="24">
        <f>+CUY_d!$Z77</f>
        <v>3.3663749710959756E-2</v>
      </c>
      <c r="AE49" s="24">
        <f t="shared" si="34"/>
        <v>3.1266460394097084E-3</v>
      </c>
      <c r="AG49" s="24">
        <f>+PAT_d!$AB77</f>
        <v>2.2723328644406626E-2</v>
      </c>
      <c r="AH49" s="24">
        <f>+PAT_d!$Q77</f>
        <v>2.2618061656573873E-2</v>
      </c>
      <c r="AI49" s="24">
        <f>+PAT_d!$Z77</f>
        <v>2.1209217073142828E-2</v>
      </c>
      <c r="AJ49" s="24">
        <f t="shared" si="35"/>
        <v>1.4088445834310459E-3</v>
      </c>
      <c r="AK49" s="24"/>
      <c r="AL49" s="35">
        <f t="shared" si="27"/>
        <v>44075</v>
      </c>
      <c r="AM49" s="48">
        <f t="shared" ca="1" si="36"/>
        <v>2.1286618777325295E-3</v>
      </c>
      <c r="AN49" s="48">
        <f t="shared" si="37"/>
        <v>1.7950816337362063E-3</v>
      </c>
      <c r="AO49" s="48">
        <f t="shared" si="38"/>
        <v>3.6113928605963075E-4</v>
      </c>
      <c r="AP49" s="48">
        <f t="shared" si="39"/>
        <v>3.4687344686987753E-3</v>
      </c>
      <c r="AQ49" s="48">
        <f t="shared" si="40"/>
        <v>5.3077995604500217E-4</v>
      </c>
      <c r="AR49" s="48">
        <f t="shared" si="41"/>
        <v>3.1266460394097084E-3</v>
      </c>
      <c r="AS49" s="48">
        <f t="shared" si="42"/>
        <v>1.4088445834310459E-3</v>
      </c>
      <c r="AU49" s="48">
        <f t="shared" si="43"/>
        <v>3.6113928605963075E-4</v>
      </c>
      <c r="AV49" s="48">
        <f t="shared" si="44"/>
        <v>3.4687344686987753E-3</v>
      </c>
      <c r="AY49" s="35">
        <f t="shared" si="28"/>
        <v>44075</v>
      </c>
      <c r="BA49" s="48">
        <f t="shared" ca="1" si="20"/>
        <v>1.3466368637765069E-3</v>
      </c>
      <c r="BB49" s="48">
        <f t="shared" si="21"/>
        <v>9.4037123072774709E-4</v>
      </c>
      <c r="BC49" s="48">
        <f t="shared" si="22"/>
        <v>6.5205594451189786E-4</v>
      </c>
      <c r="BD49" s="48">
        <f t="shared" si="23"/>
        <v>1.5595663499104833E-3</v>
      </c>
      <c r="BE49" s="48">
        <f t="shared" si="24"/>
        <v>7.0242686588413886E-5</v>
      </c>
      <c r="BF49" s="48">
        <f t="shared" si="25"/>
        <v>1.6894313801140519E-3</v>
      </c>
      <c r="BG49" s="48">
        <f t="shared" si="26"/>
        <v>1.643568112752273E-4</v>
      </c>
    </row>
    <row r="50" spans="1:59" x14ac:dyDescent="0.25">
      <c r="A50" s="110">
        <f t="shared" si="2"/>
        <v>50</v>
      </c>
      <c r="B50" s="35">
        <f>+NAC!A51</f>
        <v>44105</v>
      </c>
      <c r="C50" s="24">
        <f ca="1">+NAC_d!CR51</f>
        <v>3.761879766264653E-2</v>
      </c>
      <c r="D50" s="24">
        <f ca="1">+NAC_d!CH51</f>
        <v>4.0122138031758903E-2</v>
      </c>
      <c r="E50" s="24">
        <f ca="1">+NAC_d!CQ51</f>
        <v>3.5769348308793525E-2</v>
      </c>
      <c r="F50" s="24">
        <f t="shared" ca="1" si="29"/>
        <v>4.3527897229653778E-3</v>
      </c>
      <c r="H50" s="24">
        <f>+GBA_d!$AB78</f>
        <v>3.5618447530375352E-2</v>
      </c>
      <c r="I50" s="24">
        <f>+GBA_d!$Q78</f>
        <v>3.8724971814962483E-2</v>
      </c>
      <c r="J50" s="24">
        <f>+GBA_d!$Z78</f>
        <v>3.4348325536543989E-2</v>
      </c>
      <c r="K50" s="24">
        <f t="shared" si="30"/>
        <v>4.3766462784184945E-3</v>
      </c>
      <c r="M50" s="24">
        <f>+PAM_d!$AB78</f>
        <v>4.0147184440501915E-2</v>
      </c>
      <c r="N50" s="24">
        <f>+PAM_d!$Q78</f>
        <v>4.1578050224742258E-2</v>
      </c>
      <c r="O50" s="24">
        <f>+PAM_d!$Z78</f>
        <v>3.9278847552939311E-2</v>
      </c>
      <c r="P50" s="24">
        <f t="shared" si="31"/>
        <v>2.2992026718029468E-3</v>
      </c>
      <c r="R50" s="24">
        <f>+NOA_d!$AB78</f>
        <v>4.068586643241523E-2</v>
      </c>
      <c r="S50" s="24">
        <f>+NOA_d!$Q78</f>
        <v>4.3521455687619559E-2</v>
      </c>
      <c r="T50" s="24">
        <f>+NOA_d!$Z78</f>
        <v>3.7173643640268761E-2</v>
      </c>
      <c r="U50" s="24">
        <f t="shared" si="32"/>
        <v>6.3478120473507982E-3</v>
      </c>
      <c r="W50" s="24">
        <f>+NEA_d!$AB78</f>
        <v>3.746017580802441E-2</v>
      </c>
      <c r="X50" s="24">
        <f>+NEA_d!$Q78</f>
        <v>3.8496750460780937E-2</v>
      </c>
      <c r="Y50" s="24">
        <f>+NEA_d!$Z78</f>
        <v>3.6630678728285071E-2</v>
      </c>
      <c r="Z50" s="24">
        <f t="shared" si="33"/>
        <v>1.8660717324958664E-3</v>
      </c>
      <c r="AB50" s="24">
        <f>+CUY_d!$AB78</f>
        <v>3.6607839935713926E-2</v>
      </c>
      <c r="AC50" s="24">
        <f>+CUY_d!$Q78</f>
        <v>3.7508597926586562E-2</v>
      </c>
      <c r="AD50" s="24">
        <f>+CUY_d!$Z78</f>
        <v>3.6195396779022282E-2</v>
      </c>
      <c r="AE50" s="24">
        <f t="shared" si="34"/>
        <v>1.3132011475642802E-3</v>
      </c>
      <c r="AG50" s="24">
        <f>+PAT_d!$AB78</f>
        <v>3.4622168183348956E-2</v>
      </c>
      <c r="AH50" s="24">
        <f>+PAT_d!$Q78</f>
        <v>3.5810493153831668E-2</v>
      </c>
      <c r="AI50" s="24">
        <f>+PAT_d!$Z78</f>
        <v>3.2705319824731349E-2</v>
      </c>
      <c r="AJ50" s="24">
        <f t="shared" si="35"/>
        <v>3.1051733291003192E-3</v>
      </c>
      <c r="AK50" s="24"/>
      <c r="AL50" s="35">
        <f t="shared" si="27"/>
        <v>44105</v>
      </c>
      <c r="AM50" s="48">
        <f t="shared" ca="1" si="36"/>
        <v>4.3527897229653778E-3</v>
      </c>
      <c r="AN50" s="48">
        <f t="shared" si="37"/>
        <v>4.3766462784184945E-3</v>
      </c>
      <c r="AO50" s="48">
        <f t="shared" si="38"/>
        <v>2.2992026718029468E-3</v>
      </c>
      <c r="AP50" s="48">
        <f t="shared" si="39"/>
        <v>6.3478120473507982E-3</v>
      </c>
      <c r="AQ50" s="48">
        <f t="shared" si="40"/>
        <v>1.8660717324958664E-3</v>
      </c>
      <c r="AR50" s="48">
        <f t="shared" si="41"/>
        <v>1.3132011475642802E-3</v>
      </c>
      <c r="AS50" s="48">
        <f t="shared" si="42"/>
        <v>3.1051733291003192E-3</v>
      </c>
      <c r="AU50" s="48">
        <f t="shared" si="43"/>
        <v>1.3132011475642802E-3</v>
      </c>
      <c r="AV50" s="48">
        <f t="shared" si="44"/>
        <v>6.3478120473507982E-3</v>
      </c>
      <c r="AY50" s="35">
        <f t="shared" si="28"/>
        <v>44105</v>
      </c>
      <c r="BA50" s="48">
        <f t="shared" ca="1" si="20"/>
        <v>2.0834049903324012E-3</v>
      </c>
      <c r="BB50" s="48">
        <f t="shared" si="21"/>
        <v>1.6451720169321689E-3</v>
      </c>
      <c r="BC50" s="48">
        <f t="shared" si="22"/>
        <v>1.217009055424249E-3</v>
      </c>
      <c r="BD50" s="48">
        <f t="shared" si="23"/>
        <v>2.5894115072377009E-3</v>
      </c>
      <c r="BE50" s="48">
        <f t="shared" si="24"/>
        <v>6.3461463506825355E-4</v>
      </c>
      <c r="BF50" s="48">
        <f t="shared" si="25"/>
        <v>2.2052273371861255E-3</v>
      </c>
      <c r="BG50" s="48">
        <f t="shared" si="26"/>
        <v>5.1869326280908534E-4</v>
      </c>
    </row>
    <row r="51" spans="1:59" x14ac:dyDescent="0.25">
      <c r="A51" s="110">
        <f t="shared" si="2"/>
        <v>51</v>
      </c>
      <c r="B51" s="35">
        <f>+NAC!A52</f>
        <v>44136</v>
      </c>
      <c r="C51" s="24">
        <f ca="1">+NAC_d!CR52</f>
        <v>3.1375092937652616E-2</v>
      </c>
      <c r="D51" s="24">
        <f ca="1">+NAC_d!CH52</f>
        <v>3.1184535566874283E-2</v>
      </c>
      <c r="E51" s="24">
        <f ca="1">+NAC_d!CQ52</f>
        <v>3.2127220550472568E-2</v>
      </c>
      <c r="F51" s="24">
        <f t="shared" ca="1" si="29"/>
        <v>-9.4268498359828534E-4</v>
      </c>
      <c r="H51" s="24">
        <f>+GBA_d!$AB79</f>
        <v>2.9723456879644505E-2</v>
      </c>
      <c r="I51" s="24">
        <f>+GBA_d!$Q79</f>
        <v>2.6979734297607472E-2</v>
      </c>
      <c r="J51" s="24">
        <f>+GBA_d!$Z79</f>
        <v>3.143315543894043E-2</v>
      </c>
      <c r="K51" s="24">
        <f t="shared" si="30"/>
        <v>-4.4534211413329583E-3</v>
      </c>
      <c r="M51" s="24">
        <f>+PAM_d!$AB79</f>
        <v>3.3760059325991021E-2</v>
      </c>
      <c r="N51" s="24">
        <f>+PAM_d!$Q79</f>
        <v>3.4241920777712709E-2</v>
      </c>
      <c r="O51" s="24">
        <f>+PAM_d!$Z79</f>
        <v>3.4325954925673363E-2</v>
      </c>
      <c r="P51" s="24">
        <f t="shared" si="31"/>
        <v>-8.4034147960654337E-5</v>
      </c>
      <c r="R51" s="24">
        <f>+NOA_d!$AB79</f>
        <v>3.1050664537877193E-2</v>
      </c>
      <c r="S51" s="24">
        <f>+NOA_d!$Q79</f>
        <v>2.9191107353528256E-2</v>
      </c>
      <c r="T51" s="24">
        <f>+NOA_d!$Z79</f>
        <v>3.3805775325474796E-2</v>
      </c>
      <c r="U51" s="24">
        <f t="shared" si="32"/>
        <v>-4.61466797194654E-3</v>
      </c>
      <c r="W51" s="24">
        <f>+NEA_d!$AB79</f>
        <v>3.67810862666762E-2</v>
      </c>
      <c r="X51" s="24">
        <f>+NEA_d!$Q79</f>
        <v>3.6357962792217258E-2</v>
      </c>
      <c r="Y51" s="24">
        <f>+NEA_d!$Z79</f>
        <v>3.8105359760652213E-2</v>
      </c>
      <c r="Z51" s="24">
        <f t="shared" si="33"/>
        <v>-1.7473969684349555E-3</v>
      </c>
      <c r="AB51" s="24">
        <f>+CUY_d!$AB79</f>
        <v>3.1494685166041148E-2</v>
      </c>
      <c r="AC51" s="24">
        <f>+CUY_d!$Q79</f>
        <v>3.1267333777710515E-2</v>
      </c>
      <c r="AD51" s="24">
        <f>+CUY_d!$Z79</f>
        <v>3.1889871772446732E-2</v>
      </c>
      <c r="AE51" s="24">
        <f t="shared" si="34"/>
        <v>-6.225379947362164E-4</v>
      </c>
      <c r="AG51" s="24">
        <f>+PAT_d!$AB79</f>
        <v>2.920307815624068E-2</v>
      </c>
      <c r="AH51" s="24">
        <f>+PAT_d!$Q79</f>
        <v>2.9632804204198004E-2</v>
      </c>
      <c r="AI51" s="24">
        <f>+PAT_d!$Z79</f>
        <v>2.8104272878607173E-2</v>
      </c>
      <c r="AJ51" s="24">
        <f t="shared" si="35"/>
        <v>1.5285313255908317E-3</v>
      </c>
      <c r="AK51" s="24"/>
      <c r="AL51" s="35">
        <f t="shared" si="27"/>
        <v>44136</v>
      </c>
      <c r="AM51" s="48">
        <f t="shared" ca="1" si="36"/>
        <v>-9.4268498359828534E-4</v>
      </c>
      <c r="AN51" s="48">
        <f t="shared" si="37"/>
        <v>-4.4534211413329583E-3</v>
      </c>
      <c r="AO51" s="48">
        <f t="shared" si="38"/>
        <v>-8.4034147960654337E-5</v>
      </c>
      <c r="AP51" s="48">
        <f t="shared" si="39"/>
        <v>-4.61466797194654E-3</v>
      </c>
      <c r="AQ51" s="48">
        <f t="shared" si="40"/>
        <v>-1.7473969684349555E-3</v>
      </c>
      <c r="AR51" s="48">
        <f t="shared" si="41"/>
        <v>-6.225379947362164E-4</v>
      </c>
      <c r="AS51" s="48">
        <f t="shared" si="42"/>
        <v>1.5285313255908317E-3</v>
      </c>
      <c r="AU51" s="48">
        <f t="shared" si="43"/>
        <v>-4.61466797194654E-3</v>
      </c>
      <c r="AV51" s="48">
        <f t="shared" si="44"/>
        <v>1.5285313255908317E-3</v>
      </c>
      <c r="AY51" s="35">
        <f t="shared" si="28"/>
        <v>44136</v>
      </c>
      <c r="BA51" s="48">
        <f t="shared" ca="1" si="20"/>
        <v>1.7500972278102211E-3</v>
      </c>
      <c r="BB51" s="48">
        <f t="shared" si="21"/>
        <v>8.5547901611732202E-4</v>
      </c>
      <c r="BC51" s="48">
        <f t="shared" si="22"/>
        <v>1.0086910232309787E-3</v>
      </c>
      <c r="BD51" s="48">
        <f t="shared" si="23"/>
        <v>2.1954192752982049E-3</v>
      </c>
      <c r="BE51" s="48">
        <f t="shared" si="24"/>
        <v>4.276896558674248E-4</v>
      </c>
      <c r="BF51" s="48">
        <f t="shared" si="25"/>
        <v>1.7816259629654756E-3</v>
      </c>
      <c r="BG51" s="48">
        <f t="shared" si="26"/>
        <v>3.8958258659549383E-4</v>
      </c>
    </row>
    <row r="52" spans="1:59" x14ac:dyDescent="0.25">
      <c r="A52" s="110">
        <f t="shared" si="2"/>
        <v>52</v>
      </c>
      <c r="B52" s="35">
        <f>+NAC!A53</f>
        <v>44166</v>
      </c>
      <c r="C52" s="24">
        <f ca="1">+NAC_d!CR53</f>
        <v>3.967249390918326E-2</v>
      </c>
      <c r="D52" s="24">
        <f ca="1">+NAC_d!CH53</f>
        <v>4.3388040107949388E-2</v>
      </c>
      <c r="E52" s="24">
        <f ca="1">+NAC_d!CQ53</f>
        <v>3.8728666191475414E-2</v>
      </c>
      <c r="F52" s="24">
        <f t="shared" ca="1" si="29"/>
        <v>4.6593739164739745E-3</v>
      </c>
      <c r="H52" s="24">
        <f>+GBA_d!$AB80</f>
        <v>3.7169694180610113E-2</v>
      </c>
      <c r="I52" s="24">
        <f>+GBA_d!$Q80</f>
        <v>3.4164404985285168E-2</v>
      </c>
      <c r="J52" s="24">
        <f>+GBA_d!$Z80</f>
        <v>3.8299777364394494E-2</v>
      </c>
      <c r="K52" s="24">
        <f t="shared" si="30"/>
        <v>-4.1353723791093255E-3</v>
      </c>
      <c r="M52" s="24">
        <f>+PAM_d!$AB80</f>
        <v>4.1918616128254982E-2</v>
      </c>
      <c r="N52" s="24">
        <f>+PAM_d!$Q80</f>
        <v>4.3152240284362042E-2</v>
      </c>
      <c r="O52" s="24">
        <f>+PAM_d!$Z80</f>
        <v>4.1348875430388121E-2</v>
      </c>
      <c r="P52" s="24">
        <f t="shared" si="31"/>
        <v>1.8033648539739211E-3</v>
      </c>
      <c r="R52" s="24">
        <f>+NOA_d!$AB80</f>
        <v>4.3102837348282463E-2</v>
      </c>
      <c r="S52" s="24">
        <f>+NOA_d!$Q80</f>
        <v>4.6907101454414235E-2</v>
      </c>
      <c r="T52" s="24">
        <f>+NOA_d!$Z80</f>
        <v>3.8440229048404495E-2</v>
      </c>
      <c r="U52" s="24">
        <f t="shared" si="32"/>
        <v>8.46687240600974E-3</v>
      </c>
      <c r="W52" s="24">
        <f>+NEA_d!$AB80</f>
        <v>5.548968800844678E-2</v>
      </c>
      <c r="X52" s="24">
        <f>+NEA_d!$Q80</f>
        <v>6.1232610795830977E-2</v>
      </c>
      <c r="Y52" s="24">
        <f>+NEA_d!$Z80</f>
        <v>4.8986997932992438E-2</v>
      </c>
      <c r="Z52" s="24">
        <f t="shared" si="33"/>
        <v>1.224561286283854E-2</v>
      </c>
      <c r="AB52" s="24">
        <f>+CUY_d!$AB80</f>
        <v>4.2782916956893624E-2</v>
      </c>
      <c r="AC52" s="24">
        <f>+CUY_d!$Q80</f>
        <v>4.476931079657942E-2</v>
      </c>
      <c r="AD52" s="24">
        <f>+CUY_d!$Z80</f>
        <v>4.1455607362440583E-2</v>
      </c>
      <c r="AE52" s="24">
        <f t="shared" si="34"/>
        <v>3.3137034341388372E-3</v>
      </c>
      <c r="AG52" s="24">
        <f>+PAT_d!$AB80</f>
        <v>3.0236917902687566E-2</v>
      </c>
      <c r="AH52" s="24">
        <f>+PAT_d!$Q80</f>
        <v>2.8935412415561856E-2</v>
      </c>
      <c r="AI52" s="24">
        <f>+PAT_d!$Z80</f>
        <v>3.0457179188690731E-2</v>
      </c>
      <c r="AJ52" s="24">
        <f t="shared" si="35"/>
        <v>-1.5217667731288742E-3</v>
      </c>
      <c r="AK52" s="24"/>
      <c r="AL52" s="35">
        <f t="shared" si="27"/>
        <v>44166</v>
      </c>
      <c r="AM52" s="48">
        <f t="shared" ca="1" si="36"/>
        <v>4.6593739164739745E-3</v>
      </c>
      <c r="AN52" s="48">
        <f t="shared" si="37"/>
        <v>-4.1353723791093255E-3</v>
      </c>
      <c r="AO52" s="48">
        <f t="shared" si="38"/>
        <v>1.8033648539739211E-3</v>
      </c>
      <c r="AP52" s="48">
        <f t="shared" si="39"/>
        <v>8.46687240600974E-3</v>
      </c>
      <c r="AQ52" s="48">
        <f t="shared" si="40"/>
        <v>1.224561286283854E-2</v>
      </c>
      <c r="AR52" s="48">
        <f t="shared" si="41"/>
        <v>3.3137034341388372E-3</v>
      </c>
      <c r="AS52" s="48">
        <f t="shared" si="42"/>
        <v>-1.5217667731288742E-3</v>
      </c>
      <c r="AU52" s="48">
        <f t="shared" si="43"/>
        <v>-4.1353723791093255E-3</v>
      </c>
      <c r="AV52" s="48">
        <f t="shared" si="44"/>
        <v>1.224561286283854E-2</v>
      </c>
      <c r="AY52" s="35">
        <f t="shared" si="28"/>
        <v>44166</v>
      </c>
      <c r="BA52" s="48">
        <f t="shared" ca="1" si="20"/>
        <v>2.4525582749090891E-3</v>
      </c>
      <c r="BB52" s="48">
        <f t="shared" si="21"/>
        <v>9.4145542590869569E-4</v>
      </c>
      <c r="BC52" s="48">
        <f t="shared" si="22"/>
        <v>1.3894429059417661E-3</v>
      </c>
      <c r="BD52" s="48">
        <f t="shared" si="23"/>
        <v>3.1195295041375934E-3</v>
      </c>
      <c r="BE52" s="48">
        <f t="shared" si="24"/>
        <v>1.6715970130955864E-3</v>
      </c>
      <c r="BF52" s="48">
        <f t="shared" si="25"/>
        <v>2.472267947778791E-3</v>
      </c>
      <c r="BG52" s="48">
        <f t="shared" si="26"/>
        <v>5.1940340399816065E-4</v>
      </c>
    </row>
    <row r="53" spans="1:59" x14ac:dyDescent="0.25">
      <c r="A53" s="110">
        <f t="shared" si="2"/>
        <v>53</v>
      </c>
      <c r="B53" s="35">
        <f>+NAC!A54</f>
        <v>44197</v>
      </c>
      <c r="C53" s="24">
        <f ca="1">+NAC_d!CR54</f>
        <v>4.0779449416447289E-2</v>
      </c>
      <c r="D53" s="24">
        <f ca="1">+NAC_d!CH54</f>
        <v>4.378355814164081E-2</v>
      </c>
      <c r="E53" s="24">
        <f ca="1">+NAC_d!CQ54</f>
        <v>3.7863437314271664E-2</v>
      </c>
      <c r="F53" s="24">
        <f t="shared" ca="1" si="29"/>
        <v>5.9201208273691464E-3</v>
      </c>
      <c r="H53" s="24">
        <f>+GBA_d!$AB81</f>
        <v>3.2872767508454359E-2</v>
      </c>
      <c r="I53" s="24">
        <f>+GBA_d!$Q81</f>
        <v>3.2838684476271363E-2</v>
      </c>
      <c r="J53" s="24">
        <f>+GBA_d!$Z81</f>
        <v>3.2331360869928494E-2</v>
      </c>
      <c r="K53" s="24">
        <f t="shared" si="30"/>
        <v>5.0732360634286877E-4</v>
      </c>
      <c r="M53" s="24">
        <f>+PAM_d!$AB81</f>
        <v>4.6229961258070995E-2</v>
      </c>
      <c r="N53" s="24">
        <f>+PAM_d!$Q81</f>
        <v>4.7813019015669589E-2</v>
      </c>
      <c r="O53" s="24">
        <f>+PAM_d!$Z81</f>
        <v>4.4452083086601979E-2</v>
      </c>
      <c r="P53" s="24">
        <f t="shared" si="31"/>
        <v>3.36093592906761E-3</v>
      </c>
      <c r="R53" s="24">
        <f>+NOA_d!$AB81</f>
        <v>5.5123809098887699E-2</v>
      </c>
      <c r="S53" s="24">
        <f>+NOA_d!$Q81</f>
        <v>5.5428489458605457E-2</v>
      </c>
      <c r="T53" s="24">
        <f>+NOA_d!$Z81</f>
        <v>5.6050900209416499E-2</v>
      </c>
      <c r="U53" s="24">
        <f t="shared" si="32"/>
        <v>-6.2241075081104213E-4</v>
      </c>
      <c r="W53" s="24">
        <f>+NEA_d!$AB81</f>
        <v>4.3149207565559733E-2</v>
      </c>
      <c r="X53" s="24">
        <f>+NEA_d!$Q81</f>
        <v>4.4957297885836134E-2</v>
      </c>
      <c r="Y53" s="24">
        <f>+NEA_d!$Z81</f>
        <v>4.2277011008856613E-2</v>
      </c>
      <c r="Z53" s="24">
        <f t="shared" si="33"/>
        <v>2.6802868769795207E-3</v>
      </c>
      <c r="AB53" s="24">
        <f>+CUY_d!$AB81</f>
        <v>4.4594875219063468E-2</v>
      </c>
      <c r="AC53" s="24">
        <f>+CUY_d!$Q81</f>
        <v>4.5451778223414729E-2</v>
      </c>
      <c r="AD53" s="24">
        <f>+CUY_d!$Z81</f>
        <v>4.4003646906059179E-2</v>
      </c>
      <c r="AE53" s="24">
        <f t="shared" si="34"/>
        <v>1.4481313173555499E-3</v>
      </c>
      <c r="AG53" s="24">
        <f>+PAT_d!$AB81</f>
        <v>4.1123532928520667E-2</v>
      </c>
      <c r="AH53" s="24">
        <f>+PAT_d!$Q81</f>
        <v>3.7565133471150203E-2</v>
      </c>
      <c r="AI53" s="24">
        <f>+PAT_d!$Z81</f>
        <v>4.1690197038353416E-2</v>
      </c>
      <c r="AJ53" s="24">
        <f t="shared" si="35"/>
        <v>-4.1250635672032132E-3</v>
      </c>
      <c r="AK53" s="24"/>
      <c r="AL53" s="35">
        <f t="shared" si="27"/>
        <v>44197</v>
      </c>
      <c r="AM53" s="48">
        <f t="shared" ca="1" si="36"/>
        <v>5.9201208273691464E-3</v>
      </c>
      <c r="AN53" s="48">
        <f t="shared" si="37"/>
        <v>5.0732360634286877E-4</v>
      </c>
      <c r="AO53" s="48">
        <f t="shared" si="38"/>
        <v>3.36093592906761E-3</v>
      </c>
      <c r="AP53" s="48">
        <f t="shared" si="39"/>
        <v>-6.2241075081104213E-4</v>
      </c>
      <c r="AQ53" s="48">
        <f t="shared" si="40"/>
        <v>2.6802868769795207E-3</v>
      </c>
      <c r="AR53" s="48">
        <f t="shared" si="41"/>
        <v>1.4481313173555499E-3</v>
      </c>
      <c r="AS53" s="48">
        <f t="shared" si="42"/>
        <v>-4.1250635672032132E-3</v>
      </c>
      <c r="AU53" s="48">
        <f t="shared" si="43"/>
        <v>-4.1250635672032132E-3</v>
      </c>
      <c r="AV53" s="48">
        <f t="shared" si="44"/>
        <v>3.36093592906761E-3</v>
      </c>
      <c r="AY53" s="35">
        <f t="shared" si="28"/>
        <v>44197</v>
      </c>
      <c r="BA53" s="48">
        <f t="shared" ca="1" si="20"/>
        <v>2.0579131975620446E-3</v>
      </c>
      <c r="BB53" s="48">
        <f t="shared" si="21"/>
        <v>2.1810009693930729E-4</v>
      </c>
      <c r="BC53" s="48">
        <f t="shared" si="22"/>
        <v>9.3102082580071022E-4</v>
      </c>
      <c r="BD53" s="48">
        <f t="shared" si="23"/>
        <v>2.216475869532534E-3</v>
      </c>
      <c r="BE53" s="48">
        <f t="shared" si="24"/>
        <v>1.152502797727643E-3</v>
      </c>
      <c r="BF53" s="48">
        <f t="shared" si="25"/>
        <v>2.0207420232348969E-3</v>
      </c>
      <c r="BG53" s="48">
        <f t="shared" si="26"/>
        <v>-1.9205093805674256E-4</v>
      </c>
    </row>
    <row r="54" spans="1:59" x14ac:dyDescent="0.25">
      <c r="A54" s="110">
        <f t="shared" si="2"/>
        <v>54</v>
      </c>
      <c r="B54" s="35">
        <f>+NAC!A55</f>
        <v>44228</v>
      </c>
      <c r="C54" s="24">
        <f ca="1">+NAC_d!CR55</f>
        <v>3.5746495979207316E-2</v>
      </c>
      <c r="D54" s="24">
        <f ca="1">+NAC_d!CH55</f>
        <v>3.5413648675870046E-2</v>
      </c>
      <c r="E54" s="24">
        <f ca="1">+NAC_d!CQ55</f>
        <v>3.6328676725050579E-2</v>
      </c>
      <c r="F54" s="24">
        <f t="shared" ca="1" si="29"/>
        <v>-9.1502804918053293E-4</v>
      </c>
      <c r="H54" s="24">
        <f>+GBA_d!$AB82</f>
        <v>3.6051266750101618E-2</v>
      </c>
      <c r="I54" s="24">
        <f>+GBA_d!$Q82</f>
        <v>3.5704478519736682E-2</v>
      </c>
      <c r="J54" s="24">
        <f>+GBA_d!$Z82</f>
        <v>3.6501533737991698E-2</v>
      </c>
      <c r="K54" s="24">
        <f t="shared" si="30"/>
        <v>-7.9705521825501613E-4</v>
      </c>
      <c r="M54" s="24">
        <f>+PAM_d!$AB82</f>
        <v>3.4484750490264782E-2</v>
      </c>
      <c r="N54" s="24">
        <f>+PAM_d!$Q82</f>
        <v>3.3632937644271221E-2</v>
      </c>
      <c r="O54" s="24">
        <f>+PAM_d!$Z82</f>
        <v>3.4884763906120053E-2</v>
      </c>
      <c r="P54" s="24">
        <f t="shared" si="31"/>
        <v>-1.2518262618488318E-3</v>
      </c>
      <c r="R54" s="24">
        <f>+NOA_d!$AB82</f>
        <v>3.2923617102607272E-2</v>
      </c>
      <c r="S54" s="24">
        <f>+NOA_d!$Q82</f>
        <v>3.3818393134255276E-2</v>
      </c>
      <c r="T54" s="24">
        <f>+NOA_d!$Z82</f>
        <v>3.2996410685060429E-2</v>
      </c>
      <c r="U54" s="24">
        <f t="shared" si="32"/>
        <v>8.2198244919484686E-4</v>
      </c>
      <c r="W54" s="24">
        <f>+NEA_d!$AB82</f>
        <v>3.7966819709376542E-2</v>
      </c>
      <c r="X54" s="24">
        <f>+NEA_d!$Q82</f>
        <v>3.7280571487972924E-2</v>
      </c>
      <c r="Y54" s="24">
        <f>+NEA_d!$Z82</f>
        <v>4.0007792435559963E-2</v>
      </c>
      <c r="Z54" s="24">
        <f t="shared" si="33"/>
        <v>-2.727220947587039E-3</v>
      </c>
      <c r="AB54" s="24">
        <f>+CUY_d!$AB82</f>
        <v>4.0820803473944123E-2</v>
      </c>
      <c r="AC54" s="24">
        <f>+CUY_d!$Q82</f>
        <v>3.9993842766921084E-2</v>
      </c>
      <c r="AD54" s="24">
        <f>+CUY_d!$Z82</f>
        <v>4.1822397147484924E-2</v>
      </c>
      <c r="AE54" s="24">
        <f t="shared" si="34"/>
        <v>-1.8285543805638405E-3</v>
      </c>
      <c r="AG54" s="24">
        <f>+PAT_d!$AB82</f>
        <v>3.8555313439230909E-2</v>
      </c>
      <c r="AH54" s="24">
        <f>+PAT_d!$Q82</f>
        <v>3.8220285499059425E-2</v>
      </c>
      <c r="AI54" s="24">
        <f>+PAT_d!$Z82</f>
        <v>3.841881632716615E-2</v>
      </c>
      <c r="AJ54" s="24">
        <f t="shared" si="35"/>
        <v>-1.985308281067244E-4</v>
      </c>
      <c r="AK54" s="24"/>
      <c r="AL54" s="35">
        <f t="shared" si="27"/>
        <v>44228</v>
      </c>
      <c r="AM54" s="48">
        <f t="shared" ca="1" si="36"/>
        <v>-9.1502804918053293E-4</v>
      </c>
      <c r="AN54" s="48">
        <f t="shared" si="37"/>
        <v>-7.9705521825501613E-4</v>
      </c>
      <c r="AO54" s="48">
        <f t="shared" si="38"/>
        <v>-1.2518262618488318E-3</v>
      </c>
      <c r="AP54" s="48">
        <f t="shared" si="39"/>
        <v>8.2198244919484686E-4</v>
      </c>
      <c r="AQ54" s="48">
        <f t="shared" si="40"/>
        <v>-2.727220947587039E-3</v>
      </c>
      <c r="AR54" s="48">
        <f t="shared" si="41"/>
        <v>-1.8285543805638405E-3</v>
      </c>
      <c r="AS54" s="48">
        <f t="shared" si="42"/>
        <v>-1.985308281067244E-4</v>
      </c>
      <c r="AU54" s="48">
        <f t="shared" si="43"/>
        <v>-2.727220947587039E-3</v>
      </c>
      <c r="AV54" s="48">
        <f t="shared" si="44"/>
        <v>8.2198244919484686E-4</v>
      </c>
      <c r="AY54" s="35">
        <f t="shared" si="28"/>
        <v>44228</v>
      </c>
      <c r="BA54" s="48">
        <f t="shared" ca="1" si="20"/>
        <v>1.7253552415301872E-3</v>
      </c>
      <c r="BB54" s="48">
        <f t="shared" si="21"/>
        <v>-3.698384399491994E-5</v>
      </c>
      <c r="BC54" s="48">
        <f t="shared" si="22"/>
        <v>7.5564433352430049E-4</v>
      </c>
      <c r="BD54" s="48">
        <f t="shared" si="23"/>
        <v>1.6672400896592943E-3</v>
      </c>
      <c r="BE54" s="48">
        <f t="shared" si="24"/>
        <v>6.4237424564056456E-4</v>
      </c>
      <c r="BF54" s="48">
        <f t="shared" si="25"/>
        <v>1.3314443739275335E-3</v>
      </c>
      <c r="BG54" s="48">
        <f t="shared" si="26"/>
        <v>-3.719892876863547E-4</v>
      </c>
    </row>
    <row r="55" spans="1:59" x14ac:dyDescent="0.25">
      <c r="A55" s="110">
        <f t="shared" si="2"/>
        <v>55</v>
      </c>
      <c r="B55" s="35">
        <f>+NAC!A56</f>
        <v>44256</v>
      </c>
      <c r="C55" s="24">
        <f ca="1">+NAC_d!CR56</f>
        <v>4.8150714631102431E-2</v>
      </c>
      <c r="D55" s="24">
        <f ca="1">+NAC_d!CH56</f>
        <v>4.5219916479888989E-2</v>
      </c>
      <c r="E55" s="24">
        <f ca="1">+NAC_d!CQ56</f>
        <v>4.8174149822914236E-2</v>
      </c>
      <c r="F55" s="24">
        <f t="shared" ca="1" si="29"/>
        <v>-2.9542333430252476E-3</v>
      </c>
      <c r="H55" s="24">
        <f>+GBA_d!$AB83</f>
        <v>5.1968423144926446E-2</v>
      </c>
      <c r="I55" s="24">
        <f>+GBA_d!$Q83</f>
        <v>5.3591824905963703E-2</v>
      </c>
      <c r="J55" s="24">
        <f>+GBA_d!$Z83</f>
        <v>5.0807202747373159E-2</v>
      </c>
      <c r="K55" s="24">
        <f t="shared" si="30"/>
        <v>2.784622158590544E-3</v>
      </c>
      <c r="M55" s="24">
        <f>+PAM_d!$AB83</f>
        <v>4.8241990041874239E-2</v>
      </c>
      <c r="N55" s="24">
        <f>+PAM_d!$Q83</f>
        <v>4.8598968789415942E-2</v>
      </c>
      <c r="O55" s="24">
        <f>+PAM_d!$Z83</f>
        <v>4.7679560074107785E-2</v>
      </c>
      <c r="P55" s="24">
        <f t="shared" si="31"/>
        <v>9.1940871530815649E-4</v>
      </c>
      <c r="R55" s="24">
        <f>+NOA_d!$AB83</f>
        <v>4.1850519470913339E-2</v>
      </c>
      <c r="S55" s="24">
        <f>+NOA_d!$Q83</f>
        <v>3.9307357981832824E-2</v>
      </c>
      <c r="T55" s="24">
        <f>+NOA_d!$Z83</f>
        <v>4.2577637024102E-2</v>
      </c>
      <c r="U55" s="24">
        <f t="shared" si="32"/>
        <v>-3.2702790422691752E-3</v>
      </c>
      <c r="W55" s="24">
        <f>+NEA_d!$AB83</f>
        <v>3.3275381484669353E-2</v>
      </c>
      <c r="X55" s="24">
        <f>+NEA_d!$Q83</f>
        <v>3.1817696879592239E-2</v>
      </c>
      <c r="Y55" s="24">
        <f>+NEA_d!$Z83</f>
        <v>3.2833871325582908E-2</v>
      </c>
      <c r="Z55" s="24">
        <f t="shared" si="33"/>
        <v>-1.0161744459906696E-3</v>
      </c>
      <c r="AB55" s="24">
        <f>+CUY_d!$AB83</f>
        <v>4.3388032274635391E-2</v>
      </c>
      <c r="AC55" s="24">
        <f>+CUY_d!$Q83</f>
        <v>4.2606724515807715E-2</v>
      </c>
      <c r="AD55" s="24">
        <f>+CUY_d!$Z83</f>
        <v>4.4029435356833346E-2</v>
      </c>
      <c r="AE55" s="24">
        <f t="shared" si="34"/>
        <v>-1.4227108410256317E-3</v>
      </c>
      <c r="AG55" s="24">
        <f>+PAT_d!$AB83</f>
        <v>4.050153522722777E-2</v>
      </c>
      <c r="AH55" s="24">
        <f>+PAT_d!$Q83</f>
        <v>3.8238593634120521E-2</v>
      </c>
      <c r="AI55" s="24">
        <f>+PAT_d!$Z83</f>
        <v>3.8870249593654593E-2</v>
      </c>
      <c r="AJ55" s="24">
        <f t="shared" si="35"/>
        <v>-6.3165595953407205E-4</v>
      </c>
      <c r="AK55" s="24"/>
      <c r="AL55" s="35">
        <f t="shared" si="27"/>
        <v>44256</v>
      </c>
      <c r="AM55" s="48">
        <f t="shared" ca="1" si="36"/>
        <v>-2.9542333430252476E-3</v>
      </c>
      <c r="AN55" s="48">
        <f t="shared" si="37"/>
        <v>2.784622158590544E-3</v>
      </c>
      <c r="AO55" s="48">
        <f t="shared" si="38"/>
        <v>9.1940871530815649E-4</v>
      </c>
      <c r="AP55" s="48">
        <f t="shared" si="39"/>
        <v>-3.2702790422691752E-3</v>
      </c>
      <c r="AQ55" s="48">
        <f t="shared" si="40"/>
        <v>-1.0161744459906696E-3</v>
      </c>
      <c r="AR55" s="48">
        <f t="shared" si="41"/>
        <v>-1.4227108410256317E-3</v>
      </c>
      <c r="AS55" s="48">
        <f t="shared" si="42"/>
        <v>-6.3165595953407205E-4</v>
      </c>
      <c r="AU55" s="48">
        <f t="shared" si="43"/>
        <v>-3.2702790422691752E-3</v>
      </c>
      <c r="AV55" s="48">
        <f t="shared" si="44"/>
        <v>2.784622158590544E-3</v>
      </c>
      <c r="AY55" s="35">
        <f t="shared" si="28"/>
        <v>44256</v>
      </c>
      <c r="BA55" s="48">
        <f t="shared" ca="1" si="20"/>
        <v>1.2527859610601915E-3</v>
      </c>
      <c r="BB55" s="48">
        <f t="shared" si="21"/>
        <v>1.1024613860014891E-4</v>
      </c>
      <c r="BC55" s="48">
        <f t="shared" si="22"/>
        <v>4.1315999995755748E-4</v>
      </c>
      <c r="BD55" s="48">
        <f t="shared" si="23"/>
        <v>7.6350351972740793E-4</v>
      </c>
      <c r="BE55" s="48">
        <f t="shared" si="24"/>
        <v>6.0984621377544823E-4</v>
      </c>
      <c r="BF55" s="48">
        <f t="shared" si="25"/>
        <v>9.9087854565751044E-4</v>
      </c>
      <c r="BG55" s="48">
        <f t="shared" si="26"/>
        <v>-4.4991238224192004E-4</v>
      </c>
    </row>
    <row r="56" spans="1:59" x14ac:dyDescent="0.25">
      <c r="A56" s="110">
        <f t="shared" si="2"/>
        <v>56</v>
      </c>
      <c r="B56" s="35">
        <f>+NAC!A57</f>
        <v>44287</v>
      </c>
      <c r="C56" s="24">
        <f ca="1">+NAC_d!CR57</f>
        <v>4.0958629930704982E-2</v>
      </c>
      <c r="D56" s="24">
        <f ca="1">+NAC_d!CH57</f>
        <v>4.0984999505748076E-2</v>
      </c>
      <c r="E56" s="24">
        <f ca="1">+NAC_d!CQ57</f>
        <v>4.060451371911844E-2</v>
      </c>
      <c r="F56" s="24">
        <f t="shared" ca="1" si="29"/>
        <v>3.8048578662963628E-4</v>
      </c>
      <c r="H56" s="24">
        <f>+GBA_d!$AB84</f>
        <v>4.1091859445749224E-2</v>
      </c>
      <c r="I56" s="24">
        <f>+GBA_d!$Q84</f>
        <v>4.2691023445596388E-2</v>
      </c>
      <c r="J56" s="24">
        <f>+GBA_d!$Z84</f>
        <v>4.0452089730092622E-2</v>
      </c>
      <c r="K56" s="24">
        <f t="shared" si="30"/>
        <v>2.2389337155037659E-3</v>
      </c>
      <c r="M56" s="24">
        <f>+PAM_d!$AB84</f>
        <v>3.9540988912438957E-2</v>
      </c>
      <c r="N56" s="24">
        <f>+PAM_d!$Q84</f>
        <v>3.9025841644470427E-2</v>
      </c>
      <c r="O56" s="24">
        <f>+PAM_d!$Z84</f>
        <v>3.9048350073793259E-2</v>
      </c>
      <c r="P56" s="24">
        <f t="shared" si="31"/>
        <v>-2.2508429322831702E-5</v>
      </c>
      <c r="R56" s="24">
        <f>+NOA_d!$AB84</f>
        <v>3.9937666118565973E-2</v>
      </c>
      <c r="S56" s="24">
        <f>+NOA_d!$Q84</f>
        <v>4.0262929944293813E-2</v>
      </c>
      <c r="T56" s="24">
        <f>+NOA_d!$Z84</f>
        <v>4.0510586472122245E-2</v>
      </c>
      <c r="U56" s="24">
        <f t="shared" si="32"/>
        <v>-2.4765652782843262E-4</v>
      </c>
      <c r="W56" s="24">
        <f>+NEA_d!$AB84</f>
        <v>4.1338639580825509E-2</v>
      </c>
      <c r="X56" s="24">
        <f>+NEA_d!$Q84</f>
        <v>4.0177735500037892E-2</v>
      </c>
      <c r="Y56" s="24">
        <f>+NEA_d!$Z84</f>
        <v>4.3903856463454405E-2</v>
      </c>
      <c r="Z56" s="24">
        <f t="shared" si="33"/>
        <v>-3.7261209634165127E-3</v>
      </c>
      <c r="AB56" s="24">
        <f>+CUY_d!$AB84</f>
        <v>4.169239421379678E-2</v>
      </c>
      <c r="AC56" s="24">
        <f>+CUY_d!$Q84</f>
        <v>4.2385046022037187E-2</v>
      </c>
      <c r="AD56" s="24">
        <f>+CUY_d!$Z84</f>
        <v>4.115740773201626E-2</v>
      </c>
      <c r="AE56" s="24">
        <f t="shared" si="34"/>
        <v>1.2276382900209271E-3</v>
      </c>
      <c r="AG56" s="24">
        <f>+PAT_d!$AB84</f>
        <v>4.7519516701369557E-2</v>
      </c>
      <c r="AH56" s="24">
        <f>+PAT_d!$Q84</f>
        <v>4.7333392332775448E-2</v>
      </c>
      <c r="AI56" s="24">
        <f>+PAT_d!$Z84</f>
        <v>4.6178828949931638E-2</v>
      </c>
      <c r="AJ56" s="24">
        <f t="shared" si="35"/>
        <v>1.1545633828438095E-3</v>
      </c>
      <c r="AK56" s="24"/>
      <c r="AL56" s="35">
        <f t="shared" si="27"/>
        <v>44287</v>
      </c>
      <c r="AM56" s="48">
        <f t="shared" ca="1" si="36"/>
        <v>3.8048578662963628E-4</v>
      </c>
      <c r="AN56" s="48">
        <f t="shared" si="37"/>
        <v>2.2389337155037659E-3</v>
      </c>
      <c r="AO56" s="48">
        <f t="shared" si="38"/>
        <v>-2.2508429322831702E-5</v>
      </c>
      <c r="AP56" s="48">
        <f t="shared" si="39"/>
        <v>-2.4765652782843262E-4</v>
      </c>
      <c r="AQ56" s="48">
        <f t="shared" si="40"/>
        <v>-3.7261209634165127E-3</v>
      </c>
      <c r="AR56" s="48">
        <f t="shared" si="41"/>
        <v>1.2276382900209271E-3</v>
      </c>
      <c r="AS56" s="48">
        <f t="shared" si="42"/>
        <v>1.1545633828438095E-3</v>
      </c>
      <c r="AU56" s="48">
        <f t="shared" si="43"/>
        <v>-3.7261209634165127E-3</v>
      </c>
      <c r="AV56" s="48">
        <f t="shared" si="44"/>
        <v>2.2389337155037659E-3</v>
      </c>
      <c r="AY56" s="35">
        <f t="shared" si="28"/>
        <v>44287</v>
      </c>
      <c r="BA56" s="48">
        <f t="shared" ca="1" si="20"/>
        <v>6.5813431429282787E-4</v>
      </c>
      <c r="BB56" s="48">
        <f t="shared" si="21"/>
        <v>-1.31028210672716E-4</v>
      </c>
      <c r="BC56" s="48">
        <f t="shared" si="22"/>
        <v>5.4701406324649447E-5</v>
      </c>
      <c r="BD56" s="48">
        <f t="shared" si="23"/>
        <v>4.3365458902600018E-5</v>
      </c>
      <c r="BE56" s="48">
        <f t="shared" si="24"/>
        <v>-1.4923424892112255E-4</v>
      </c>
      <c r="BF56" s="48">
        <f t="shared" si="25"/>
        <v>4.7631211153736919E-4</v>
      </c>
      <c r="BG56" s="48">
        <f t="shared" si="26"/>
        <v>-1.8196633260092465E-4</v>
      </c>
    </row>
    <row r="57" spans="1:59" x14ac:dyDescent="0.25">
      <c r="A57" s="110">
        <f t="shared" si="2"/>
        <v>57</v>
      </c>
      <c r="B57" s="35">
        <f>+NAC!A58</f>
        <v>44317</v>
      </c>
      <c r="C57" s="24">
        <f ca="1">+NAC_d!CR58</f>
        <v>3.3124069787078048E-2</v>
      </c>
      <c r="D57" s="24">
        <f ca="1">+NAC_d!CH58</f>
        <v>3.1298663590131115E-2</v>
      </c>
      <c r="E57" s="24">
        <f ca="1">+NAC_d!CQ58</f>
        <v>3.4383788400920601E-2</v>
      </c>
      <c r="F57" s="24">
        <f t="shared" ca="1" si="29"/>
        <v>-3.0851248107894857E-3</v>
      </c>
      <c r="H57" s="24">
        <f>+GBA_d!$AB85</f>
        <v>3.369597563224791E-2</v>
      </c>
      <c r="I57" s="24">
        <f>+GBA_d!$Q85</f>
        <v>3.0531483965413386E-2</v>
      </c>
      <c r="J57" s="24">
        <f>+GBA_d!$Z85</f>
        <v>3.4922388219532863E-2</v>
      </c>
      <c r="K57" s="24">
        <f t="shared" si="30"/>
        <v>-4.3909042541194765E-3</v>
      </c>
      <c r="M57" s="24">
        <f>+PAM_d!$AB85</f>
        <v>3.2301467680478479E-2</v>
      </c>
      <c r="N57" s="24">
        <f>+PAM_d!$Q85</f>
        <v>3.0922229790093514E-2</v>
      </c>
      <c r="O57" s="24">
        <f>+PAM_d!$Z85</f>
        <v>3.2699838446496043E-2</v>
      </c>
      <c r="P57" s="24">
        <f t="shared" si="31"/>
        <v>-1.7776086564025295E-3</v>
      </c>
      <c r="R57" s="24">
        <f>+NOA_d!$AB85</f>
        <v>3.2453268469876617E-2</v>
      </c>
      <c r="S57" s="24">
        <f>+NOA_d!$Q85</f>
        <v>3.2220225945549963E-2</v>
      </c>
      <c r="T57" s="24">
        <f>+NOA_d!$Z85</f>
        <v>3.3949297680823998E-2</v>
      </c>
      <c r="U57" s="24">
        <f t="shared" si="32"/>
        <v>-1.7290717352740348E-3</v>
      </c>
      <c r="W57" s="24">
        <f>+NEA_d!$AB85</f>
        <v>3.1457044157977565E-2</v>
      </c>
      <c r="X57" s="24">
        <f>+NEA_d!$Q85</f>
        <v>3.1039602614282513E-2</v>
      </c>
      <c r="Y57" s="24">
        <f>+NEA_d!$Z85</f>
        <v>3.3917558905061762E-2</v>
      </c>
      <c r="Z57" s="24">
        <f t="shared" si="33"/>
        <v>-2.8779562907792489E-3</v>
      </c>
      <c r="AB57" s="24">
        <f>+CUY_d!$AB85</f>
        <v>3.6358526499834287E-2</v>
      </c>
      <c r="AC57" s="24">
        <f>+CUY_d!$Q85</f>
        <v>3.3825170856177644E-2</v>
      </c>
      <c r="AD57" s="24">
        <f>+CUY_d!$Z85</f>
        <v>4.0019521939129277E-2</v>
      </c>
      <c r="AE57" s="24">
        <f t="shared" si="34"/>
        <v>-6.1943510829516324E-3</v>
      </c>
      <c r="AG57" s="24">
        <f>+PAT_d!$AB85</f>
        <v>3.5144406810333262E-2</v>
      </c>
      <c r="AH57" s="24">
        <f>+PAT_d!$Q85</f>
        <v>3.2251133667131837E-2</v>
      </c>
      <c r="AI57" s="24">
        <f>+PAT_d!$Z85</f>
        <v>3.419293205671492E-2</v>
      </c>
      <c r="AJ57" s="24">
        <f t="shared" si="35"/>
        <v>-1.9417983895830826E-3</v>
      </c>
      <c r="AK57" s="24"/>
      <c r="AL57" s="35">
        <f t="shared" si="27"/>
        <v>44317</v>
      </c>
      <c r="AM57" s="48">
        <f t="shared" ca="1" si="36"/>
        <v>-3.0851248107894857E-3</v>
      </c>
      <c r="AN57" s="48">
        <f t="shared" si="37"/>
        <v>-4.3909042541194765E-3</v>
      </c>
      <c r="AO57" s="48">
        <f t="shared" si="38"/>
        <v>-1.7776086564025295E-3</v>
      </c>
      <c r="AP57" s="48">
        <f t="shared" si="39"/>
        <v>-1.7290717352740348E-3</v>
      </c>
      <c r="AQ57" s="48">
        <f t="shared" si="40"/>
        <v>-2.8779562907792489E-3</v>
      </c>
      <c r="AR57" s="48">
        <f t="shared" si="41"/>
        <v>-6.1943510829516324E-3</v>
      </c>
      <c r="AS57" s="48">
        <f t="shared" si="42"/>
        <v>-1.9417983895830826E-3</v>
      </c>
      <c r="AU57" s="48">
        <f t="shared" si="43"/>
        <v>-6.1943510829516324E-3</v>
      </c>
      <c r="AV57" s="48">
        <f t="shared" si="44"/>
        <v>-1.7290717352740348E-3</v>
      </c>
      <c r="AY57" s="35">
        <f t="shared" si="28"/>
        <v>44317</v>
      </c>
      <c r="BA57" s="48">
        <f t="shared" ca="1" si="20"/>
        <v>5.1980434681832743E-4</v>
      </c>
      <c r="BB57" s="48">
        <f t="shared" si="21"/>
        <v>-3.7198225807610896E-4</v>
      </c>
      <c r="BC57" s="48">
        <f t="shared" si="22"/>
        <v>-1.6897613471289485E-5</v>
      </c>
      <c r="BD57" s="48">
        <f t="shared" si="23"/>
        <v>1.111081484492978E-4</v>
      </c>
      <c r="BE57" s="48">
        <f t="shared" si="24"/>
        <v>7.4247927155046689E-5</v>
      </c>
      <c r="BF57" s="48">
        <f t="shared" si="25"/>
        <v>1.4581620735343304E-4</v>
      </c>
      <c r="BG57" s="48">
        <f t="shared" si="26"/>
        <v>-2.3065176245205357E-4</v>
      </c>
    </row>
    <row r="58" spans="1:59" x14ac:dyDescent="0.25">
      <c r="A58" s="110">
        <f t="shared" si="2"/>
        <v>58</v>
      </c>
      <c r="B58" s="35">
        <f>+NAC!A59</f>
        <v>44348</v>
      </c>
      <c r="C58" s="24">
        <f ca="1">+NAC_d!CR59</f>
        <v>3.1881416584292221E-2</v>
      </c>
      <c r="D58" s="24">
        <f ca="1">+NAC_d!CH59</f>
        <v>3.2076879259715252E-2</v>
      </c>
      <c r="E58" s="24">
        <f ca="1">+NAC_d!CQ59</f>
        <v>3.0976267209688713E-2</v>
      </c>
      <c r="F58" s="24">
        <f t="shared" ca="1" si="29"/>
        <v>1.1006120500265393E-3</v>
      </c>
      <c r="H58" s="24">
        <f>+GBA_d!$AB86</f>
        <v>3.0645449418720716E-2</v>
      </c>
      <c r="I58" s="24">
        <f>+GBA_d!$Q86</f>
        <v>3.2358388338147082E-2</v>
      </c>
      <c r="J58" s="24">
        <f>+GBA_d!$Z86</f>
        <v>2.9442645534295764E-2</v>
      </c>
      <c r="K58" s="24">
        <f t="shared" si="30"/>
        <v>2.9157428038513178E-3</v>
      </c>
      <c r="M58" s="24">
        <f>+PAM_d!$AB86</f>
        <v>3.2431176875069578E-2</v>
      </c>
      <c r="N58" s="24">
        <f>+PAM_d!$Q86</f>
        <v>3.1917784535001381E-2</v>
      </c>
      <c r="O58" s="24">
        <f>+PAM_d!$Z86</f>
        <v>3.2593060985958378E-2</v>
      </c>
      <c r="P58" s="24">
        <f t="shared" si="31"/>
        <v>-6.752764509569964E-4</v>
      </c>
      <c r="R58" s="24">
        <f>+NOA_d!$AB86</f>
        <v>3.2863347983856483E-2</v>
      </c>
      <c r="S58" s="24">
        <f>+NOA_d!$Q86</f>
        <v>3.3107345045187753E-2</v>
      </c>
      <c r="T58" s="24">
        <f>+NOA_d!$Z86</f>
        <v>3.2743651970152943E-2</v>
      </c>
      <c r="U58" s="24">
        <f t="shared" si="32"/>
        <v>3.6369307503480997E-4</v>
      </c>
      <c r="W58" s="24">
        <f>+NEA_d!$AB86</f>
        <v>2.8534883353045437E-2</v>
      </c>
      <c r="X58" s="24">
        <f>+NEA_d!$Q86</f>
        <v>2.8027601467825347E-2</v>
      </c>
      <c r="Y58" s="24">
        <f>+NEA_d!$Z86</f>
        <v>2.7904055240446812E-2</v>
      </c>
      <c r="Z58" s="24">
        <f t="shared" si="33"/>
        <v>1.2354622737853482E-4</v>
      </c>
      <c r="AB58" s="24">
        <f>+CUY_d!$AB86</f>
        <v>3.5469228720880874E-2</v>
      </c>
      <c r="AC58" s="24">
        <f>+CUY_d!$Q86</f>
        <v>3.6755872571373249E-2</v>
      </c>
      <c r="AD58" s="24">
        <f>+CUY_d!$Z86</f>
        <v>3.3656275867908647E-2</v>
      </c>
      <c r="AE58" s="24">
        <f t="shared" si="34"/>
        <v>3.0995967034646021E-3</v>
      </c>
      <c r="AG58" s="24">
        <f>+PAT_d!$AB86</f>
        <v>3.4460532801019905E-2</v>
      </c>
      <c r="AH58" s="24">
        <f>+PAT_d!$Q86</f>
        <v>3.3213230235226376E-2</v>
      </c>
      <c r="AI58" s="24">
        <f>+PAT_d!$Z86</f>
        <v>3.4103002479829225E-2</v>
      </c>
      <c r="AJ58" s="24">
        <f t="shared" si="35"/>
        <v>-8.8977224460284887E-4</v>
      </c>
      <c r="AK58" s="24"/>
      <c r="AL58" s="35">
        <f t="shared" si="27"/>
        <v>44348</v>
      </c>
      <c r="AM58" s="48">
        <f t="shared" ca="1" si="36"/>
        <v>1.1006120500265393E-3</v>
      </c>
      <c r="AN58" s="48">
        <f t="shared" si="37"/>
        <v>2.9157428038513178E-3</v>
      </c>
      <c r="AO58" s="48">
        <f t="shared" si="38"/>
        <v>-6.752764509569964E-4</v>
      </c>
      <c r="AP58" s="48">
        <f t="shared" si="39"/>
        <v>3.6369307503480997E-4</v>
      </c>
      <c r="AQ58" s="48">
        <f t="shared" si="40"/>
        <v>1.2354622737853482E-4</v>
      </c>
      <c r="AR58" s="48">
        <f t="shared" si="41"/>
        <v>3.0995967034646021E-3</v>
      </c>
      <c r="AS58" s="48">
        <f t="shared" si="42"/>
        <v>-8.8977224460284887E-4</v>
      </c>
      <c r="AU58" s="48">
        <f t="shared" si="43"/>
        <v>-8.8977224460284887E-4</v>
      </c>
      <c r="AV58" s="48">
        <f t="shared" si="44"/>
        <v>3.0995967034646021E-3</v>
      </c>
      <c r="AY58" s="35">
        <f t="shared" si="28"/>
        <v>44348</v>
      </c>
      <c r="BA58" s="48">
        <f t="shared" ca="1" si="20"/>
        <v>7.6154646073930043E-4</v>
      </c>
      <c r="BB58" s="48">
        <f t="shared" si="21"/>
        <v>8.2097687322424395E-5</v>
      </c>
      <c r="BC58" s="48">
        <f t="shared" si="22"/>
        <v>2.8783882607110362E-4</v>
      </c>
      <c r="BD58" s="48">
        <f t="shared" si="23"/>
        <v>3.1603956842464936E-4</v>
      </c>
      <c r="BE58" s="48">
        <f t="shared" si="24"/>
        <v>2.3170301118794848E-4</v>
      </c>
      <c r="BF58" s="48">
        <f t="shared" si="25"/>
        <v>2.4986134080817735E-4</v>
      </c>
      <c r="BG58" s="48">
        <f t="shared" si="26"/>
        <v>-3.9758246928091784E-4</v>
      </c>
    </row>
    <row r="59" spans="1:59" x14ac:dyDescent="0.25">
      <c r="A59" s="110">
        <f t="shared" si="2"/>
        <v>59</v>
      </c>
      <c r="B59" s="35">
        <f>+NAC!A60</f>
        <v>44378</v>
      </c>
      <c r="C59" s="24">
        <f ca="1">+NAC_d!CR60</f>
        <v>2.9967495613644424E-2</v>
      </c>
      <c r="D59" s="24">
        <f ca="1">+NAC_d!CH60</f>
        <v>2.9491345490875842E-2</v>
      </c>
      <c r="E59" s="24">
        <f ca="1">+NAC_d!CQ60</f>
        <v>3.0512662771043919E-2</v>
      </c>
      <c r="F59" s="24">
        <f t="shared" ca="1" si="29"/>
        <v>-1.021317280168077E-3</v>
      </c>
      <c r="H59" s="24">
        <f>+GBA_d!$AB87</f>
        <v>3.0841320010875473E-2</v>
      </c>
      <c r="I59" s="24">
        <f>+GBA_d!$Q87</f>
        <v>3.0799910002450082E-2</v>
      </c>
      <c r="J59" s="24">
        <f>+GBA_d!$Z87</f>
        <v>3.1228063391350869E-2</v>
      </c>
      <c r="K59" s="24">
        <f t="shared" si="30"/>
        <v>-4.2815338890078714E-4</v>
      </c>
      <c r="M59" s="24">
        <f>+PAM_d!$AB87</f>
        <v>2.865666252137733E-2</v>
      </c>
      <c r="N59" s="24">
        <f>+PAM_d!$Q87</f>
        <v>2.8277757132106229E-2</v>
      </c>
      <c r="O59" s="24">
        <f>+PAM_d!$Z87</f>
        <v>2.8501304541439287E-2</v>
      </c>
      <c r="P59" s="24">
        <f t="shared" si="31"/>
        <v>-2.2354740933305806E-4</v>
      </c>
      <c r="R59" s="24">
        <f>+NOA_d!$AB87</f>
        <v>2.7529381732412039E-2</v>
      </c>
      <c r="S59" s="24">
        <f>+NOA_d!$Q87</f>
        <v>2.7244127026205156E-2</v>
      </c>
      <c r="T59" s="24">
        <f>+NOA_d!$Z87</f>
        <v>2.7930779586378129E-2</v>
      </c>
      <c r="U59" s="24">
        <f t="shared" si="32"/>
        <v>-6.8665256017297338E-4</v>
      </c>
      <c r="W59" s="24">
        <f>+NEA_d!$AB87</f>
        <v>2.9767024352205018E-2</v>
      </c>
      <c r="X59" s="24">
        <f>+NEA_d!$Q87</f>
        <v>2.9732051954658667E-2</v>
      </c>
      <c r="Y59" s="24">
        <f>+NEA_d!$Z87</f>
        <v>3.0654128740769782E-2</v>
      </c>
      <c r="Z59" s="24">
        <f t="shared" si="33"/>
        <v>-9.2207678611111454E-4</v>
      </c>
      <c r="AB59" s="24">
        <f>+CUY_d!$AB87</f>
        <v>3.1686556978792968E-2</v>
      </c>
      <c r="AC59" s="24">
        <f>+CUY_d!$Q87</f>
        <v>3.1408723243512515E-2</v>
      </c>
      <c r="AD59" s="24">
        <f>+CUY_d!$Z87</f>
        <v>3.1550458253612801E-2</v>
      </c>
      <c r="AE59" s="24">
        <f t="shared" si="34"/>
        <v>-1.4173501010028566E-4</v>
      </c>
      <c r="AG59" s="24">
        <f>+PAT_d!$AB87</f>
        <v>3.3494321087429668E-2</v>
      </c>
      <c r="AH59" s="24">
        <f>+PAT_d!$Q87</f>
        <v>3.4681064226356417E-2</v>
      </c>
      <c r="AI59" s="24">
        <f>+PAT_d!$Z87</f>
        <v>3.3086287401883796E-2</v>
      </c>
      <c r="AJ59" s="24">
        <f t="shared" si="35"/>
        <v>1.5947768244726213E-3</v>
      </c>
      <c r="AK59" s="24"/>
      <c r="AL59" s="35">
        <f t="shared" si="27"/>
        <v>44378</v>
      </c>
      <c r="AM59" s="48">
        <f t="shared" ca="1" si="36"/>
        <v>-1.021317280168077E-3</v>
      </c>
      <c r="AN59" s="48">
        <f t="shared" si="37"/>
        <v>-4.2815338890078714E-4</v>
      </c>
      <c r="AO59" s="48">
        <f t="shared" si="38"/>
        <v>-2.2354740933305806E-4</v>
      </c>
      <c r="AP59" s="48">
        <f t="shared" si="39"/>
        <v>-6.8665256017297338E-4</v>
      </c>
      <c r="AQ59" s="48">
        <f t="shared" si="40"/>
        <v>-9.2207678611111454E-4</v>
      </c>
      <c r="AR59" s="48">
        <f t="shared" si="41"/>
        <v>-1.4173501010028566E-4</v>
      </c>
      <c r="AS59" s="48">
        <f t="shared" si="42"/>
        <v>1.5947768244726213E-3</v>
      </c>
      <c r="AU59" s="48">
        <f t="shared" si="43"/>
        <v>-9.2207678611111454E-4</v>
      </c>
      <c r="AV59" s="48">
        <f t="shared" si="44"/>
        <v>1.5947768244726213E-3</v>
      </c>
      <c r="AY59" s="35">
        <f t="shared" si="28"/>
        <v>44378</v>
      </c>
      <c r="BA59" s="48">
        <f t="shared" ca="1" si="20"/>
        <v>8.3574213367670902E-4</v>
      </c>
      <c r="BB59" s="48">
        <f t="shared" si="21"/>
        <v>2.4044715788231383E-4</v>
      </c>
      <c r="BC59" s="48">
        <f t="shared" si="22"/>
        <v>4.96477200113421E-4</v>
      </c>
      <c r="BD59" s="48">
        <f t="shared" si="23"/>
        <v>7.5327195107614353E-4</v>
      </c>
      <c r="BE59" s="48">
        <f t="shared" si="24"/>
        <v>4.3321389818349693E-4</v>
      </c>
      <c r="BF59" s="48">
        <f t="shared" si="25"/>
        <v>4.141956680073407E-4</v>
      </c>
      <c r="BG59" s="48">
        <f t="shared" si="26"/>
        <v>-8.9335372627378604E-5</v>
      </c>
    </row>
    <row r="60" spans="1:59" x14ac:dyDescent="0.25">
      <c r="A60" s="110">
        <f t="shared" si="2"/>
        <v>60</v>
      </c>
      <c r="B60" s="35">
        <f>+NAC!A61</f>
        <v>44409</v>
      </c>
      <c r="C60" s="24">
        <f ca="1">+NAC_d!CR61</f>
        <v>2.4704485787713004E-2</v>
      </c>
      <c r="D60" s="24">
        <f ca="1">+NAC_d!CH61</f>
        <v>2.2226825182387167E-2</v>
      </c>
      <c r="E60" s="24">
        <f ca="1">+NAC_d!CQ61</f>
        <v>2.737299155025541E-2</v>
      </c>
      <c r="F60" s="24">
        <f t="shared" ca="1" si="29"/>
        <v>-5.1461663678682434E-3</v>
      </c>
      <c r="H60" s="24">
        <f>+GBA_d!$AB88</f>
        <v>2.6032158014076101E-2</v>
      </c>
      <c r="I60" s="24">
        <f>+GBA_d!$Q88</f>
        <v>2.3115019867839814E-2</v>
      </c>
      <c r="J60" s="24">
        <f>+GBA_d!$Z88</f>
        <v>2.7946397379209786E-2</v>
      </c>
      <c r="K60" s="24">
        <f t="shared" si="30"/>
        <v>-4.831377511369972E-3</v>
      </c>
      <c r="M60" s="24">
        <f>+PAM_d!$AB88</f>
        <v>2.263523047907845E-2</v>
      </c>
      <c r="N60" s="24">
        <f>+PAM_d!$Q88</f>
        <v>2.0085022007668485E-2</v>
      </c>
      <c r="O60" s="24">
        <f>+PAM_d!$Z88</f>
        <v>2.5131999379068404E-2</v>
      </c>
      <c r="P60" s="24">
        <f t="shared" si="31"/>
        <v>-5.0469773713999189E-3</v>
      </c>
      <c r="R60" s="24">
        <f>+NOA_d!$AB88</f>
        <v>2.3828622011282885E-2</v>
      </c>
      <c r="S60" s="24">
        <f>+NOA_d!$Q88</f>
        <v>2.1759399815941105E-2</v>
      </c>
      <c r="T60" s="24">
        <f>+NOA_d!$Z88</f>
        <v>2.5750992726686794E-2</v>
      </c>
      <c r="U60" s="24">
        <f t="shared" si="32"/>
        <v>-3.9915929107456893E-3</v>
      </c>
      <c r="W60" s="24">
        <f>+NEA_d!$AB88</f>
        <v>2.7374985767552262E-2</v>
      </c>
      <c r="X60" s="24">
        <f>+NEA_d!$Q88</f>
        <v>2.6015208070075513E-2</v>
      </c>
      <c r="Y60" s="24">
        <f>+NEA_d!$Z88</f>
        <v>2.9140311038202915E-2</v>
      </c>
      <c r="Z60" s="24">
        <f t="shared" si="33"/>
        <v>-3.1251029681274023E-3</v>
      </c>
      <c r="AB60" s="24">
        <f>+CUY_d!$AB88</f>
        <v>1.777637025948664E-2</v>
      </c>
      <c r="AC60" s="24">
        <f>+CUY_d!$Q88</f>
        <v>1.5676747550519066E-2</v>
      </c>
      <c r="AD60" s="24">
        <f>+CUY_d!$Z88</f>
        <v>2.0318803824655562E-2</v>
      </c>
      <c r="AE60" s="24">
        <f t="shared" si="34"/>
        <v>-4.6420562741364968E-3</v>
      </c>
      <c r="AG60" s="24">
        <f>+PAT_d!$AB88</f>
        <v>3.4057785794644246E-2</v>
      </c>
      <c r="AH60" s="24">
        <f>+PAT_d!$Q88</f>
        <v>3.3463028659335148E-2</v>
      </c>
      <c r="AI60" s="24">
        <f>+PAT_d!$Z88</f>
        <v>3.4648125542226182E-2</v>
      </c>
      <c r="AJ60" s="24">
        <f t="shared" si="35"/>
        <v>-1.1850968828910347E-3</v>
      </c>
      <c r="AK60" s="24"/>
      <c r="AL60" s="35">
        <f t="shared" si="27"/>
        <v>44409</v>
      </c>
      <c r="AM60" s="48">
        <f t="shared" ca="1" si="36"/>
        <v>-5.1461663678682434E-3</v>
      </c>
      <c r="AN60" s="48">
        <f t="shared" si="37"/>
        <v>-4.831377511369972E-3</v>
      </c>
      <c r="AO60" s="48">
        <f t="shared" si="38"/>
        <v>-5.0469773713999189E-3</v>
      </c>
      <c r="AP60" s="48">
        <f t="shared" si="39"/>
        <v>-3.9915929107456893E-3</v>
      </c>
      <c r="AQ60" s="48">
        <f t="shared" si="40"/>
        <v>-3.1251029681274023E-3</v>
      </c>
      <c r="AR60" s="48">
        <f t="shared" si="41"/>
        <v>-4.6420562741364968E-3</v>
      </c>
      <c r="AS60" s="48">
        <f t="shared" si="42"/>
        <v>-1.1850968828910347E-3</v>
      </c>
      <c r="AU60" s="48">
        <f t="shared" si="43"/>
        <v>-5.0469773713999189E-3</v>
      </c>
      <c r="AV60" s="48">
        <f t="shared" si="44"/>
        <v>-1.1850968828910347E-3</v>
      </c>
      <c r="AY60" s="35">
        <f t="shared" si="28"/>
        <v>44409</v>
      </c>
      <c r="BA60" s="48">
        <f t="shared" ca="1" si="20"/>
        <v>3.7312411221394431E-4</v>
      </c>
      <c r="BB60" s="48">
        <f t="shared" si="21"/>
        <v>-3.6816114138702821E-4</v>
      </c>
      <c r="BC60" s="48">
        <f t="shared" si="22"/>
        <v>-2.8143939251046302E-5</v>
      </c>
      <c r="BD60" s="48">
        <f t="shared" si="23"/>
        <v>3.5889691227009024E-4</v>
      </c>
      <c r="BE60" s="48">
        <f t="shared" si="24"/>
        <v>1.0868735710754344E-4</v>
      </c>
      <c r="BF60" s="48">
        <f t="shared" si="25"/>
        <v>-1.1025238763001655E-4</v>
      </c>
      <c r="BG60" s="48">
        <f t="shared" si="26"/>
        <v>-1.4181626663426852E-4</v>
      </c>
    </row>
    <row r="61" spans="1:59" x14ac:dyDescent="0.25">
      <c r="A61" s="110">
        <f t="shared" si="2"/>
        <v>61</v>
      </c>
      <c r="B61" s="35">
        <f>+NAC!A62</f>
        <v>44440</v>
      </c>
      <c r="C61" s="24">
        <f ca="1">+NAC_d!CR62</f>
        <v>3.5397641862662921E-2</v>
      </c>
      <c r="D61" s="24">
        <f ca="1">+NAC_d!CH62</f>
        <v>3.3403431127125405E-2</v>
      </c>
      <c r="E61" s="24">
        <f ca="1">+NAC_d!CQ62</f>
        <v>3.6959656131207108E-2</v>
      </c>
      <c r="F61" s="24">
        <f t="shared" ca="1" si="29"/>
        <v>-3.5562250040817034E-3</v>
      </c>
      <c r="H61" s="24">
        <f>+GBA_d!$AB89</f>
        <v>3.8369103246173042E-2</v>
      </c>
      <c r="I61" s="24">
        <f>+GBA_d!$Q89</f>
        <v>3.7391159143149055E-2</v>
      </c>
      <c r="J61" s="24">
        <f>+GBA_d!$Z89</f>
        <v>3.8847700748657621E-2</v>
      </c>
      <c r="K61" s="24">
        <f t="shared" si="30"/>
        <v>-1.4565416055085656E-3</v>
      </c>
      <c r="M61" s="24">
        <f>+PAM_d!$AB89</f>
        <v>3.4100113397051768E-2</v>
      </c>
      <c r="N61" s="24">
        <f>+PAM_d!$Q89</f>
        <v>3.3779348278517807E-2</v>
      </c>
      <c r="O61" s="24">
        <f>+PAM_d!$Z89</f>
        <v>3.5118840862972345E-2</v>
      </c>
      <c r="P61" s="24">
        <f t="shared" si="31"/>
        <v>-1.339492584454538E-3</v>
      </c>
      <c r="R61" s="24">
        <f>+NOA_d!$AB89</f>
        <v>3.2608142352426484E-2</v>
      </c>
      <c r="S61" s="24">
        <f>+NOA_d!$Q89</f>
        <v>3.164844710562531E-2</v>
      </c>
      <c r="T61" s="24">
        <f>+NOA_d!$Z89</f>
        <v>3.2556003134996514E-2</v>
      </c>
      <c r="U61" s="24">
        <f t="shared" si="32"/>
        <v>-9.0755602937120372E-4</v>
      </c>
      <c r="W61" s="24">
        <f>+NEA_d!$AB89</f>
        <v>2.8305117769801269E-2</v>
      </c>
      <c r="X61" s="24">
        <f>+NEA_d!$Q89</f>
        <v>2.7804684009360203E-2</v>
      </c>
      <c r="Y61" s="24">
        <f>+NEA_d!$Z89</f>
        <v>2.8724715176311921E-2</v>
      </c>
      <c r="Z61" s="24">
        <f t="shared" si="33"/>
        <v>-9.2003116695171805E-4</v>
      </c>
      <c r="AB61" s="24">
        <f>+CUY_d!$AB89</f>
        <v>2.86967506267779E-2</v>
      </c>
      <c r="AC61" s="24">
        <f>+CUY_d!$Q89</f>
        <v>2.9144909710419498E-2</v>
      </c>
      <c r="AD61" s="24">
        <f>+CUY_d!$Z89</f>
        <v>2.7446269164607351E-2</v>
      </c>
      <c r="AE61" s="24">
        <f t="shared" si="34"/>
        <v>1.6986405458121467E-3</v>
      </c>
      <c r="AG61" s="24">
        <f>+PAT_d!$AB89</f>
        <v>3.7444097185322267E-2</v>
      </c>
      <c r="AH61" s="24">
        <f>+PAT_d!$Q89</f>
        <v>3.7801809013923826E-2</v>
      </c>
      <c r="AI61" s="24">
        <f>+PAT_d!$Z89</f>
        <v>3.7838735806612345E-2</v>
      </c>
      <c r="AJ61" s="24">
        <f t="shared" si="35"/>
        <v>-3.6926792688518617E-5</v>
      </c>
      <c r="AK61" s="24"/>
      <c r="AL61" s="35">
        <f t="shared" si="27"/>
        <v>44440</v>
      </c>
      <c r="AM61" s="48">
        <f t="shared" ca="1" si="36"/>
        <v>-3.5562250040817034E-3</v>
      </c>
      <c r="AN61" s="48">
        <f t="shared" si="37"/>
        <v>-1.4565416055085656E-3</v>
      </c>
      <c r="AO61" s="48">
        <f t="shared" si="38"/>
        <v>-1.339492584454538E-3</v>
      </c>
      <c r="AP61" s="48">
        <f t="shared" si="39"/>
        <v>-9.0755602937120372E-4</v>
      </c>
      <c r="AQ61" s="48">
        <f t="shared" si="40"/>
        <v>-9.2003116695171805E-4</v>
      </c>
      <c r="AR61" s="48">
        <f t="shared" si="41"/>
        <v>1.6986405458121467E-3</v>
      </c>
      <c r="AS61" s="48">
        <f t="shared" si="42"/>
        <v>-3.6926792688518617E-5</v>
      </c>
      <c r="AU61" s="48">
        <f t="shared" si="43"/>
        <v>-1.4565416055085656E-3</v>
      </c>
      <c r="AV61" s="48">
        <f t="shared" si="44"/>
        <v>1.6986405458121467E-3</v>
      </c>
      <c r="AY61" s="35">
        <f t="shared" si="28"/>
        <v>44440</v>
      </c>
      <c r="BA61" s="48">
        <f t="shared" ca="1" si="20"/>
        <v>-1.0061646127057511E-4</v>
      </c>
      <c r="BB61" s="48">
        <f t="shared" si="21"/>
        <v>-6.3912974465742589E-4</v>
      </c>
      <c r="BC61" s="48">
        <f t="shared" si="22"/>
        <v>-1.6986326179389369E-4</v>
      </c>
      <c r="BD61" s="48">
        <f t="shared" si="23"/>
        <v>-5.7939625690746803E-6</v>
      </c>
      <c r="BE61" s="48">
        <f t="shared" si="24"/>
        <v>-1.2213569808849911E-5</v>
      </c>
      <c r="BF61" s="48">
        <f t="shared" si="25"/>
        <v>-2.2925284542981336E-4</v>
      </c>
      <c r="BG61" s="48">
        <f t="shared" si="26"/>
        <v>-2.6229721464423222E-4</v>
      </c>
    </row>
    <row r="62" spans="1:59" x14ac:dyDescent="0.25">
      <c r="A62" s="110">
        <f t="shared" si="2"/>
        <v>62</v>
      </c>
      <c r="B62" s="35">
        <f>+NAC!A63</f>
        <v>44470</v>
      </c>
      <c r="C62" s="24">
        <f ca="1">+NAC_d!CR63</f>
        <v>3.4936059866992331E-2</v>
      </c>
      <c r="D62" s="24">
        <f ca="1">+NAC_d!CH63</f>
        <v>3.4342453681231566E-2</v>
      </c>
      <c r="E62" s="24">
        <f ca="1">+NAC_d!CQ63</f>
        <v>3.5763641856566775E-2</v>
      </c>
      <c r="F62" s="24">
        <f t="shared" ca="1" si="29"/>
        <v>-1.4211881753352085E-3</v>
      </c>
      <c r="H62" s="24">
        <f>+GBA_d!$AB90</f>
        <v>3.7714114410323907E-2</v>
      </c>
      <c r="I62" s="24">
        <f>+GBA_d!$Q90</f>
        <v>3.7099499437701633E-2</v>
      </c>
      <c r="J62" s="24">
        <f>+GBA_d!$Z90</f>
        <v>3.8303067477844399E-2</v>
      </c>
      <c r="K62" s="24">
        <f t="shared" si="30"/>
        <v>-1.2035680401427662E-3</v>
      </c>
      <c r="M62" s="24">
        <f>+PAM_d!$AB90</f>
        <v>3.4004334090493638E-2</v>
      </c>
      <c r="N62" s="24">
        <f>+PAM_d!$Q90</f>
        <v>3.4078396387325016E-2</v>
      </c>
      <c r="O62" s="24">
        <f>+PAM_d!$Z90</f>
        <v>3.4012525727546095E-2</v>
      </c>
      <c r="P62" s="24">
        <f t="shared" si="31"/>
        <v>6.5870659778921592E-5</v>
      </c>
      <c r="R62" s="24">
        <f>+NOA_d!$AB90</f>
        <v>3.199318305058485E-2</v>
      </c>
      <c r="S62" s="24">
        <f>+NOA_d!$Q90</f>
        <v>3.2817122336898263E-2</v>
      </c>
      <c r="T62" s="24">
        <f>+NOA_d!$Z90</f>
        <v>3.0499088689155185E-2</v>
      </c>
      <c r="U62" s="24">
        <f t="shared" si="32"/>
        <v>2.3180336477430785E-3</v>
      </c>
      <c r="W62" s="24">
        <f>+NEA_d!$AB90</f>
        <v>3.521419620767352E-2</v>
      </c>
      <c r="X62" s="24">
        <f>+NEA_d!$Q90</f>
        <v>3.4767041465616266E-2</v>
      </c>
      <c r="Y62" s="24">
        <f>+NEA_d!$Z90</f>
        <v>3.7980386350242146E-2</v>
      </c>
      <c r="Z62" s="24">
        <f t="shared" si="33"/>
        <v>-3.2133448846258794E-3</v>
      </c>
      <c r="AB62" s="24">
        <f>+CUY_d!$AB90</f>
        <v>3.1060585052738787E-2</v>
      </c>
      <c r="AC62" s="24">
        <f>+CUY_d!$Q90</f>
        <v>2.9771974461246353E-2</v>
      </c>
      <c r="AD62" s="24">
        <f>+CUY_d!$Z90</f>
        <v>3.2335420330385833E-2</v>
      </c>
      <c r="AE62" s="24">
        <f t="shared" si="34"/>
        <v>-2.5634458691394801E-3</v>
      </c>
      <c r="AG62" s="24">
        <f>+PAT_d!$AB90</f>
        <v>2.8660826481141877E-2</v>
      </c>
      <c r="AH62" s="24">
        <f>+PAT_d!$Q90</f>
        <v>2.8194266821865988E-2</v>
      </c>
      <c r="AI62" s="24">
        <f>+PAT_d!$Z90</f>
        <v>2.8374780828476887E-2</v>
      </c>
      <c r="AJ62" s="24">
        <f t="shared" si="35"/>
        <v>-1.80514006610899E-4</v>
      </c>
      <c r="AK62" s="24"/>
      <c r="AL62" s="35">
        <f t="shared" si="27"/>
        <v>44470</v>
      </c>
      <c r="AM62" s="48">
        <f t="shared" ca="1" si="36"/>
        <v>-1.4211881753352085E-3</v>
      </c>
      <c r="AN62" s="48">
        <f t="shared" si="37"/>
        <v>-1.2035680401427662E-3</v>
      </c>
      <c r="AO62" s="48">
        <f t="shared" si="38"/>
        <v>6.5870659778921592E-5</v>
      </c>
      <c r="AP62" s="48">
        <f t="shared" si="39"/>
        <v>2.3180336477430785E-3</v>
      </c>
      <c r="AQ62" s="48">
        <f t="shared" si="40"/>
        <v>-3.2133448846258794E-3</v>
      </c>
      <c r="AR62" s="48">
        <f t="shared" si="41"/>
        <v>-2.5634458691394801E-3</v>
      </c>
      <c r="AS62" s="48">
        <f t="shared" si="42"/>
        <v>-1.80514006610899E-4</v>
      </c>
      <c r="AU62" s="48">
        <f t="shared" si="43"/>
        <v>-3.2133448846258794E-3</v>
      </c>
      <c r="AV62" s="48">
        <f t="shared" si="44"/>
        <v>2.3180336477430785E-3</v>
      </c>
      <c r="AY62" s="35">
        <f t="shared" si="28"/>
        <v>44470</v>
      </c>
      <c r="BA62" s="48">
        <f t="shared" ca="1" si="20"/>
        <v>-5.817812861289573E-4</v>
      </c>
      <c r="BB62" s="48">
        <f t="shared" si="21"/>
        <v>-1.1041476045375309E-3</v>
      </c>
      <c r="BC62" s="48">
        <f t="shared" si="22"/>
        <v>-3.5597426279589578E-4</v>
      </c>
      <c r="BD62" s="48">
        <f t="shared" si="23"/>
        <v>-3.416088292030513E-4</v>
      </c>
      <c r="BE62" s="48">
        <f t="shared" si="24"/>
        <v>-4.3549828790232875E-4</v>
      </c>
      <c r="BF62" s="48">
        <f t="shared" si="25"/>
        <v>-5.5230676348846008E-4</v>
      </c>
      <c r="BG62" s="48">
        <f t="shared" si="26"/>
        <v>-5.3610449262016713E-4</v>
      </c>
    </row>
    <row r="63" spans="1:59" x14ac:dyDescent="0.25">
      <c r="A63" s="110">
        <f t="shared" si="2"/>
        <v>63</v>
      </c>
      <c r="B63" s="35">
        <f>+NAC!A64</f>
        <v>44501</v>
      </c>
      <c r="C63" s="24">
        <f ca="1">+NAC_d!CR64</f>
        <v>2.5274710970803804E-2</v>
      </c>
      <c r="D63" s="24">
        <f ca="1">+NAC_d!CH64</f>
        <v>2.5489680781296986E-2</v>
      </c>
      <c r="E63" s="24">
        <f ca="1">+NAC_d!CQ64</f>
        <v>2.5235037669681271E-2</v>
      </c>
      <c r="F63" s="24">
        <f t="shared" ca="1" si="29"/>
        <v>2.5464311161571551E-4</v>
      </c>
      <c r="H63" s="24">
        <f>+GBA_d!$AB91</f>
        <v>2.2672956074479167E-2</v>
      </c>
      <c r="I63" s="24">
        <f>+GBA_d!$Q91</f>
        <v>2.1179032684137677E-2</v>
      </c>
      <c r="J63" s="24">
        <f>+GBA_d!$Z91</f>
        <v>2.368435376256639E-2</v>
      </c>
      <c r="K63" s="24">
        <f t="shared" si="30"/>
        <v>-2.5053210784287128E-3</v>
      </c>
      <c r="M63" s="24">
        <f>+PAM_d!$AB91</f>
        <v>2.8087595653764286E-2</v>
      </c>
      <c r="N63" s="24">
        <f>+PAM_d!$Q91</f>
        <v>2.7921377192223318E-2</v>
      </c>
      <c r="O63" s="24">
        <f>+PAM_d!$Z91</f>
        <v>2.8513322059227075E-2</v>
      </c>
      <c r="P63" s="24">
        <f t="shared" si="31"/>
        <v>-5.9194486700375748E-4</v>
      </c>
      <c r="R63" s="24">
        <f>+NOA_d!$AB91</f>
        <v>2.655175559512668E-2</v>
      </c>
      <c r="S63" s="24">
        <f>+NOA_d!$Q91</f>
        <v>2.6367681955992595E-2</v>
      </c>
      <c r="T63" s="24">
        <f>+NOA_d!$Z91</f>
        <v>2.6620942665931846E-2</v>
      </c>
      <c r="U63" s="24">
        <f t="shared" si="32"/>
        <v>-2.5326070993925143E-4</v>
      </c>
      <c r="W63" s="24">
        <f>+NEA_d!$AB91</f>
        <v>2.9715411682912585E-2</v>
      </c>
      <c r="X63" s="24">
        <f>+NEA_d!$Q91</f>
        <v>2.9348172225022839E-2</v>
      </c>
      <c r="Y63" s="24">
        <f>+NEA_d!$Z91</f>
        <v>3.2512560177108796E-2</v>
      </c>
      <c r="Z63" s="24">
        <f t="shared" si="33"/>
        <v>-3.1643879520859564E-3</v>
      </c>
      <c r="AB63" s="24">
        <f>+CUY_d!$AB91</f>
        <v>2.6500962735193978E-2</v>
      </c>
      <c r="AC63" s="24">
        <f>+CUY_d!$Q91</f>
        <v>2.597232926486126E-2</v>
      </c>
      <c r="AD63" s="24">
        <f>+CUY_d!$Z91</f>
        <v>2.707505961608736E-2</v>
      </c>
      <c r="AE63" s="24">
        <f t="shared" si="34"/>
        <v>-1.1027303512261E-3</v>
      </c>
      <c r="AG63" s="24">
        <f>+PAT_d!$AB91</f>
        <v>2.1906232887188404E-2</v>
      </c>
      <c r="AH63" s="24">
        <f>+PAT_d!$Q91</f>
        <v>2.0323346068679582E-2</v>
      </c>
      <c r="AI63" s="24">
        <f>+PAT_d!$Z91</f>
        <v>2.2258416347153087E-2</v>
      </c>
      <c r="AJ63" s="24">
        <f t="shared" si="35"/>
        <v>-1.9350702784735052E-3</v>
      </c>
      <c r="AK63" s="24"/>
      <c r="AL63" s="35">
        <f t="shared" si="27"/>
        <v>44501</v>
      </c>
      <c r="AM63" s="48">
        <f t="shared" ca="1" si="36"/>
        <v>2.5464311161571551E-4</v>
      </c>
      <c r="AN63" s="48">
        <f t="shared" si="37"/>
        <v>-2.5053210784287128E-3</v>
      </c>
      <c r="AO63" s="48">
        <f t="shared" si="38"/>
        <v>-5.9194486700375748E-4</v>
      </c>
      <c r="AP63" s="48">
        <f t="shared" si="39"/>
        <v>-2.5326070993925143E-4</v>
      </c>
      <c r="AQ63" s="48">
        <f t="shared" si="40"/>
        <v>-3.1643879520859564E-3</v>
      </c>
      <c r="AR63" s="48">
        <f t="shared" si="41"/>
        <v>-1.1027303512261E-3</v>
      </c>
      <c r="AS63" s="48">
        <f t="shared" si="42"/>
        <v>-1.9350702784735052E-3</v>
      </c>
      <c r="AU63" s="48">
        <f t="shared" si="43"/>
        <v>-3.1643879520859564E-3</v>
      </c>
      <c r="AV63" s="48">
        <f t="shared" si="44"/>
        <v>-2.5326070993925143E-4</v>
      </c>
      <c r="AY63" s="35">
        <f t="shared" si="28"/>
        <v>44501</v>
      </c>
      <c r="BA63" s="48">
        <f t="shared" ca="1" si="20"/>
        <v>-4.8200394486112391E-4</v>
      </c>
      <c r="BB63" s="48">
        <f t="shared" si="21"/>
        <v>-9.4180593262884382E-4</v>
      </c>
      <c r="BC63" s="48">
        <f t="shared" si="22"/>
        <v>-3.9830015604948771E-4</v>
      </c>
      <c r="BD63" s="48">
        <f t="shared" si="23"/>
        <v>2.1841775964222727E-5</v>
      </c>
      <c r="BE63" s="48">
        <f t="shared" si="24"/>
        <v>-5.5358086987324551E-4</v>
      </c>
      <c r="BF63" s="48">
        <f t="shared" si="25"/>
        <v>-5.9232279319595038E-4</v>
      </c>
      <c r="BG63" s="48">
        <f t="shared" si="26"/>
        <v>-8.2473795962552854E-4</v>
      </c>
    </row>
    <row r="64" spans="1:59" x14ac:dyDescent="0.25">
      <c r="A64" s="110">
        <f t="shared" si="2"/>
        <v>64</v>
      </c>
      <c r="B64" s="35">
        <f>+NAC!A65</f>
        <v>44531</v>
      </c>
      <c r="C64" s="24">
        <f ca="1">+NAC_d!CR65</f>
        <v>3.8065315422159962E-2</v>
      </c>
      <c r="D64" s="24">
        <f ca="1">+NAC_d!CH65</f>
        <v>4.0721589793050406E-2</v>
      </c>
      <c r="E64" s="24">
        <f ca="1">+NAC_d!CQ65</f>
        <v>3.7339741255085546E-2</v>
      </c>
      <c r="F64" s="24">
        <f t="shared" ca="1" si="29"/>
        <v>3.38184853796486E-3</v>
      </c>
      <c r="H64" s="24">
        <f>+GBA_d!$AB92</f>
        <v>4.0624208936166806E-2</v>
      </c>
      <c r="I64" s="24">
        <f>+GBA_d!$Q92</f>
        <v>4.0464976026632238E-2</v>
      </c>
      <c r="J64" s="24">
        <f>+GBA_d!$Z92</f>
        <v>3.9873178424848277E-2</v>
      </c>
      <c r="K64" s="24">
        <f t="shared" si="30"/>
        <v>5.9179760178396101E-4</v>
      </c>
      <c r="M64" s="24">
        <f>+PAM_d!$AB92</f>
        <v>3.5218194707665962E-2</v>
      </c>
      <c r="N64" s="24">
        <f>+PAM_d!$Q92</f>
        <v>3.8181177097826202E-2</v>
      </c>
      <c r="O64" s="24">
        <f>+PAM_d!$Z92</f>
        <v>3.3959273488141095E-2</v>
      </c>
      <c r="P64" s="24">
        <f t="shared" si="31"/>
        <v>4.221903609685107E-3</v>
      </c>
      <c r="R64" s="24">
        <f>+NOA_d!$AB92</f>
        <v>4.0413704164750985E-2</v>
      </c>
      <c r="S64" s="24">
        <f>+NOA_d!$Q92</f>
        <v>4.1965768287188565E-2</v>
      </c>
      <c r="T64" s="24">
        <f>+NOA_d!$Z92</f>
        <v>3.8603215722224249E-2</v>
      </c>
      <c r="U64" s="24">
        <f t="shared" si="32"/>
        <v>3.3625525649643162E-3</v>
      </c>
      <c r="W64" s="24">
        <f>+NEA_d!$AB92</f>
        <v>4.4130030581145174E-2</v>
      </c>
      <c r="X64" s="24">
        <f>+NEA_d!$Q92</f>
        <v>4.6696833412375405E-2</v>
      </c>
      <c r="Y64" s="24">
        <f>+NEA_d!$Z92</f>
        <v>4.3821652217320262E-2</v>
      </c>
      <c r="Z64" s="24">
        <f t="shared" si="33"/>
        <v>2.8751811950551431E-3</v>
      </c>
      <c r="AB64" s="24">
        <f>+CUY_d!$AB92</f>
        <v>3.9113286685803494E-2</v>
      </c>
      <c r="AC64" s="24">
        <f>+CUY_d!$Q92</f>
        <v>4.1467782313348911E-2</v>
      </c>
      <c r="AD64" s="24">
        <f>+CUY_d!$Z92</f>
        <v>3.7188003437387707E-2</v>
      </c>
      <c r="AE64" s="24">
        <f t="shared" si="34"/>
        <v>4.2797788759612043E-3</v>
      </c>
      <c r="AG64" s="24">
        <f>+PAT_d!$AB92</f>
        <v>3.0915776000872919E-2</v>
      </c>
      <c r="AH64" s="24">
        <f>+PAT_d!$Q92</f>
        <v>3.0994258369035244E-2</v>
      </c>
      <c r="AI64" s="24">
        <f>+PAT_d!$Z92</f>
        <v>3.071668317264975E-2</v>
      </c>
      <c r="AJ64" s="24">
        <f t="shared" si="35"/>
        <v>2.7757519638549333E-4</v>
      </c>
      <c r="AK64" s="24"/>
      <c r="AL64" s="35">
        <f t="shared" si="27"/>
        <v>44531</v>
      </c>
      <c r="AM64" s="48">
        <f t="shared" ca="1" si="36"/>
        <v>3.38184853796486E-3</v>
      </c>
      <c r="AN64" s="48">
        <f t="shared" si="37"/>
        <v>5.9179760178396101E-4</v>
      </c>
      <c r="AO64" s="48">
        <f t="shared" si="38"/>
        <v>4.221903609685107E-3</v>
      </c>
      <c r="AP64" s="48">
        <f t="shared" si="39"/>
        <v>3.3625525649643162E-3</v>
      </c>
      <c r="AQ64" s="48">
        <f t="shared" si="40"/>
        <v>2.8751811950551431E-3</v>
      </c>
      <c r="AR64" s="48">
        <f t="shared" si="41"/>
        <v>4.2797788759612043E-3</v>
      </c>
      <c r="AS64" s="48">
        <f t="shared" si="42"/>
        <v>2.7757519638549333E-4</v>
      </c>
      <c r="AU64" s="48">
        <f t="shared" si="43"/>
        <v>2.7757519638549333E-4</v>
      </c>
      <c r="AV64" s="48">
        <f t="shared" si="44"/>
        <v>4.2797788759612043E-3</v>
      </c>
      <c r="AY64" s="35">
        <f t="shared" si="28"/>
        <v>44531</v>
      </c>
      <c r="BA64" s="48">
        <f t="shared" ca="1" si="20"/>
        <v>-5.8846439307021681E-4</v>
      </c>
      <c r="BB64" s="48">
        <f t="shared" si="21"/>
        <v>-5.4787510088773661E-4</v>
      </c>
      <c r="BC64" s="48">
        <f t="shared" si="22"/>
        <v>-1.9675525974022223E-4</v>
      </c>
      <c r="BD64" s="48">
        <f t="shared" si="23"/>
        <v>-4.0351821078956257E-4</v>
      </c>
      <c r="BE64" s="48">
        <f t="shared" si="24"/>
        <v>-1.3344501755218618E-3</v>
      </c>
      <c r="BF64" s="48">
        <f t="shared" si="25"/>
        <v>-5.1181650637741971E-4</v>
      </c>
      <c r="BG64" s="48">
        <f t="shared" si="26"/>
        <v>-6.7479279549933124E-4</v>
      </c>
    </row>
    <row r="65" spans="1:59" x14ac:dyDescent="0.25">
      <c r="A65" s="110">
        <f t="shared" si="2"/>
        <v>65</v>
      </c>
      <c r="B65" s="35">
        <f>+NAC!A66</f>
        <v>44562</v>
      </c>
      <c r="C65" s="24">
        <f ca="1">+NAC_d!CR66</f>
        <v>3.8777982755020979E-2</v>
      </c>
      <c r="D65" s="24">
        <f ca="1">+NAC_d!CH66</f>
        <v>3.9637218469446012E-2</v>
      </c>
      <c r="E65" s="24">
        <f ca="1">+NAC_d!CQ66</f>
        <v>3.8193933360809895E-2</v>
      </c>
      <c r="F65" s="24">
        <f t="shared" ca="1" si="29"/>
        <v>1.4432851086361165E-3</v>
      </c>
      <c r="H65" s="24">
        <f>+GBA_d!$AB93</f>
        <v>3.9271234002354882E-2</v>
      </c>
      <c r="I65" s="24">
        <f>+GBA_d!$Q93</f>
        <v>4.0461120411527274E-2</v>
      </c>
      <c r="J65" s="24">
        <f>+GBA_d!$Z93</f>
        <v>3.9104185727392604E-2</v>
      </c>
      <c r="K65" s="24">
        <f t="shared" si="30"/>
        <v>1.3569346841346697E-3</v>
      </c>
      <c r="M65" s="24">
        <f>+PAM_d!$AB93</f>
        <v>3.8482056642328066E-2</v>
      </c>
      <c r="N65" s="24">
        <f>+PAM_d!$Q93</f>
        <v>3.9858774238135108E-2</v>
      </c>
      <c r="O65" s="24">
        <f>+PAM_d!$Z93</f>
        <v>3.6904003220278536E-2</v>
      </c>
      <c r="P65" s="24">
        <f t="shared" si="31"/>
        <v>2.9547710178565723E-3</v>
      </c>
      <c r="R65" s="24">
        <f>+NOA_d!$AB93</f>
        <v>4.036788721264073E-2</v>
      </c>
      <c r="S65" s="24">
        <f>+NOA_d!$Q93</f>
        <v>4.2212345165938192E-2</v>
      </c>
      <c r="T65" s="24">
        <f>+NOA_d!$Z93</f>
        <v>3.7443396165991016E-2</v>
      </c>
      <c r="U65" s="24">
        <f t="shared" si="32"/>
        <v>4.7689489999471757E-3</v>
      </c>
      <c r="W65" s="24">
        <f>+NEA_d!$AB93</f>
        <v>3.4239414273455449E-2</v>
      </c>
      <c r="X65" s="24">
        <f>+NEA_d!$Q93</f>
        <v>3.5035276466845788E-2</v>
      </c>
      <c r="Y65" s="24">
        <f>+NEA_d!$Z93</f>
        <v>3.4418127813443666E-2</v>
      </c>
      <c r="Z65" s="24">
        <f t="shared" si="33"/>
        <v>6.1714865340212199E-4</v>
      </c>
      <c r="AB65" s="24">
        <f>+CUY_d!$AB93</f>
        <v>4.0503028221933635E-2</v>
      </c>
      <c r="AC65" s="24">
        <f>+CUY_d!$Q93</f>
        <v>4.0169333580970301E-2</v>
      </c>
      <c r="AD65" s="24">
        <f>+CUY_d!$Z93</f>
        <v>4.0759602485383128E-2</v>
      </c>
      <c r="AE65" s="24">
        <f t="shared" si="34"/>
        <v>-5.9026890441282731E-4</v>
      </c>
      <c r="AG65" s="24">
        <f>+PAT_d!$AB93</f>
        <v>3.592545642741074E-2</v>
      </c>
      <c r="AH65" s="24">
        <f>+PAT_d!$Q93</f>
        <v>3.6520072046887231E-2</v>
      </c>
      <c r="AI65" s="24">
        <f>+PAT_d!$Z93</f>
        <v>3.6140674255794147E-2</v>
      </c>
      <c r="AJ65" s="24">
        <f t="shared" si="35"/>
        <v>3.7939779109308347E-4</v>
      </c>
      <c r="AK65" s="24"/>
      <c r="AL65" s="35">
        <f t="shared" si="27"/>
        <v>44562</v>
      </c>
      <c r="AM65" s="48">
        <f t="shared" ca="1" si="36"/>
        <v>1.4432851086361165E-3</v>
      </c>
      <c r="AN65" s="48">
        <f t="shared" si="37"/>
        <v>1.3569346841346697E-3</v>
      </c>
      <c r="AO65" s="48">
        <f t="shared" si="38"/>
        <v>2.9547710178565723E-3</v>
      </c>
      <c r="AP65" s="48">
        <f t="shared" si="39"/>
        <v>4.7689489999471757E-3</v>
      </c>
      <c r="AQ65" s="48">
        <f t="shared" si="40"/>
        <v>6.1714865340212199E-4</v>
      </c>
      <c r="AR65" s="48">
        <f t="shared" si="41"/>
        <v>-5.9026890441282731E-4</v>
      </c>
      <c r="AS65" s="48">
        <f t="shared" si="42"/>
        <v>3.7939779109308347E-4</v>
      </c>
      <c r="AU65" s="48">
        <f t="shared" si="43"/>
        <v>-5.9026890441282731E-4</v>
      </c>
      <c r="AV65" s="48">
        <f t="shared" si="44"/>
        <v>4.7689489999471757E-3</v>
      </c>
      <c r="AY65" s="35">
        <f t="shared" si="28"/>
        <v>44562</v>
      </c>
      <c r="BA65" s="48">
        <f t="shared" ca="1" si="20"/>
        <v>-9.615340362979693E-4</v>
      </c>
      <c r="BB65" s="48">
        <f t="shared" si="21"/>
        <v>-4.7707417773841981E-4</v>
      </c>
      <c r="BC65" s="48">
        <f t="shared" si="22"/>
        <v>-2.3060233567447538E-4</v>
      </c>
      <c r="BD65" s="48">
        <f t="shared" si="23"/>
        <v>4.5761768440288897E-5</v>
      </c>
      <c r="BE65" s="48">
        <f t="shared" si="24"/>
        <v>-1.5063783608199783E-3</v>
      </c>
      <c r="BF65" s="48">
        <f t="shared" si="25"/>
        <v>-6.8168319152478452E-4</v>
      </c>
      <c r="BG65" s="48">
        <f t="shared" si="26"/>
        <v>-2.9942101564130647E-4</v>
      </c>
    </row>
    <row r="66" spans="1:59" x14ac:dyDescent="0.25">
      <c r="A66" s="110">
        <f t="shared" si="2"/>
        <v>66</v>
      </c>
      <c r="B66" s="35">
        <f>+NAC!A67</f>
        <v>44593</v>
      </c>
      <c r="C66" s="24">
        <f ca="1">+NAC_d!CR67</f>
        <v>4.7275308046559106E-2</v>
      </c>
      <c r="D66" s="24">
        <f ca="1">+NAC_d!CH67</f>
        <v>5.1672069729041592E-2</v>
      </c>
      <c r="E66" s="24">
        <f ca="1">+NAC_d!CQ67</f>
        <v>4.3423437026201883E-2</v>
      </c>
      <c r="F66" s="24">
        <f t="shared" ca="1" si="29"/>
        <v>8.2486327028397088E-3</v>
      </c>
      <c r="H66" s="24">
        <f>+GBA_d!$AB94</f>
        <v>4.563161555042039E-2</v>
      </c>
      <c r="I66" s="24">
        <f>+GBA_d!$Q94</f>
        <v>5.3894031124834374E-2</v>
      </c>
      <c r="J66" s="24">
        <f>+GBA_d!$Z94</f>
        <v>4.1934541098683331E-2</v>
      </c>
      <c r="K66" s="24">
        <f t="shared" si="30"/>
        <v>1.1959490026151043E-2</v>
      </c>
      <c r="M66" s="24">
        <f>+PAM_d!$AB94</f>
        <v>4.6657176953345036E-2</v>
      </c>
      <c r="N66" s="24">
        <f>+PAM_d!$Q94</f>
        <v>4.931997921515241E-2</v>
      </c>
      <c r="O66" s="24">
        <f>+PAM_d!$Z94</f>
        <v>4.3643742704842392E-2</v>
      </c>
      <c r="P66" s="24">
        <f t="shared" si="31"/>
        <v>5.6762365103100176E-3</v>
      </c>
      <c r="R66" s="24">
        <f>+NOA_d!$AB94</f>
        <v>4.8523634995495613E-2</v>
      </c>
      <c r="S66" s="24">
        <f>+NOA_d!$Q94</f>
        <v>5.0600584707703344E-2</v>
      </c>
      <c r="T66" s="24">
        <f>+NOA_d!$Z94</f>
        <v>4.6572499738609663E-2</v>
      </c>
      <c r="U66" s="24">
        <f t="shared" si="32"/>
        <v>4.0280849690936815E-3</v>
      </c>
      <c r="W66" s="24">
        <f>+NEA_d!$AB94</f>
        <v>4.9633790775865716E-2</v>
      </c>
      <c r="X66" s="24">
        <f>+NEA_d!$Q94</f>
        <v>5.1082867047472558E-2</v>
      </c>
      <c r="Y66" s="24">
        <f>+NEA_d!$Z94</f>
        <v>4.7417061535167671E-2</v>
      </c>
      <c r="Z66" s="24">
        <f t="shared" si="33"/>
        <v>3.6658055123048872E-3</v>
      </c>
      <c r="AB66" s="24">
        <f>+CUY_d!$AB94</f>
        <v>5.4047108197206484E-2</v>
      </c>
      <c r="AC66" s="24">
        <f>+CUY_d!$Q94</f>
        <v>5.6963510797349404E-2</v>
      </c>
      <c r="AD66" s="24">
        <f>+CUY_d!$Z94</f>
        <v>5.1335988773993702E-2</v>
      </c>
      <c r="AE66" s="24">
        <f t="shared" si="34"/>
        <v>5.6275220233557022E-3</v>
      </c>
      <c r="AG66" s="24">
        <f>+PAT_d!$AB94</f>
        <v>4.8421409942731364E-2</v>
      </c>
      <c r="AH66" s="24">
        <f>+PAT_d!$Q94</f>
        <v>4.8808886940671092E-2</v>
      </c>
      <c r="AI66" s="24">
        <f>+PAT_d!$Z94</f>
        <v>4.7201448198977314E-2</v>
      </c>
      <c r="AJ66" s="24">
        <f t="shared" si="35"/>
        <v>1.6074387416937785E-3</v>
      </c>
      <c r="AK66" s="24"/>
      <c r="AL66" s="35">
        <f t="shared" si="27"/>
        <v>44593</v>
      </c>
      <c r="AM66" s="48">
        <f t="shared" ca="1" si="36"/>
        <v>8.2486327028397088E-3</v>
      </c>
      <c r="AN66" s="48">
        <f t="shared" si="37"/>
        <v>1.1959490026151043E-2</v>
      </c>
      <c r="AO66" s="48">
        <f t="shared" si="38"/>
        <v>5.6762365103100176E-3</v>
      </c>
      <c r="AP66" s="48">
        <f t="shared" si="39"/>
        <v>4.0280849690936815E-3</v>
      </c>
      <c r="AQ66" s="48">
        <f t="shared" si="40"/>
        <v>3.6658055123048872E-3</v>
      </c>
      <c r="AR66" s="48">
        <f t="shared" si="41"/>
        <v>5.6275220233557022E-3</v>
      </c>
      <c r="AS66" s="48">
        <f t="shared" si="42"/>
        <v>1.6074387416937785E-3</v>
      </c>
      <c r="AU66" s="48">
        <f t="shared" si="43"/>
        <v>1.6074387416937785E-3</v>
      </c>
      <c r="AV66" s="48">
        <f t="shared" si="44"/>
        <v>1.1959490026151043E-2</v>
      </c>
      <c r="AY66" s="35">
        <f t="shared" si="28"/>
        <v>44593</v>
      </c>
      <c r="BA66" s="48">
        <f t="shared" ca="1" si="20"/>
        <v>-1.9789564029628245E-4</v>
      </c>
      <c r="BB66" s="48">
        <f t="shared" si="21"/>
        <v>5.8597125929541838E-4</v>
      </c>
      <c r="BC66" s="48">
        <f t="shared" si="22"/>
        <v>3.4673622867209541E-4</v>
      </c>
      <c r="BD66" s="48">
        <f t="shared" si="23"/>
        <v>3.1293697843185847E-4</v>
      </c>
      <c r="BE66" s="48">
        <f t="shared" si="24"/>
        <v>-9.736261558289846E-4</v>
      </c>
      <c r="BF66" s="48">
        <f t="shared" si="25"/>
        <v>-6.0343491198155963E-5</v>
      </c>
      <c r="BG66" s="48">
        <f t="shared" si="26"/>
        <v>-1.4892355149126457E-4</v>
      </c>
    </row>
    <row r="67" spans="1:59" x14ac:dyDescent="0.25">
      <c r="A67" s="110">
        <f t="shared" si="2"/>
        <v>67</v>
      </c>
      <c r="B67" s="35">
        <f>+NAC!A68</f>
        <v>44621</v>
      </c>
      <c r="C67" s="24">
        <f ca="1">+NAC_d!CR68</f>
        <v>6.7328276790805441E-2</v>
      </c>
      <c r="D67" s="24">
        <f ca="1">+NAC_d!CH68</f>
        <v>7.0213778435281426E-2</v>
      </c>
      <c r="E67" s="24">
        <f ca="1">+NAC_d!CQ68</f>
        <v>6.4741178097255991E-2</v>
      </c>
      <c r="F67" s="24">
        <f t="shared" ca="1" si="29"/>
        <v>5.4726003380254351E-3</v>
      </c>
      <c r="H67" s="24">
        <f>+GBA_d!$AB95</f>
        <v>6.6668901421061966E-2</v>
      </c>
      <c r="I67" s="24">
        <f>+GBA_d!$Q95</f>
        <v>6.8097029774469631E-2</v>
      </c>
      <c r="J67" s="24">
        <f>+GBA_d!$Z95</f>
        <v>6.5546464079205391E-2</v>
      </c>
      <c r="K67" s="24">
        <f t="shared" si="30"/>
        <v>2.5505656952642397E-3</v>
      </c>
      <c r="M67" s="24">
        <f>+PAM_d!$AB95</f>
        <v>6.6277816685989199E-2</v>
      </c>
      <c r="N67" s="24">
        <f>+PAM_d!$Q95</f>
        <v>6.9226953427310001E-2</v>
      </c>
      <c r="O67" s="24">
        <f>+PAM_d!$Z95</f>
        <v>6.209963921775441E-2</v>
      </c>
      <c r="P67" s="24">
        <f t="shared" si="31"/>
        <v>7.1273142095555908E-3</v>
      </c>
      <c r="R67" s="24">
        <f>+NOA_d!$AB95</f>
        <v>6.7668803239308239E-2</v>
      </c>
      <c r="S67" s="24">
        <f>+NOA_d!$Q95</f>
        <v>7.0631943977369049E-2</v>
      </c>
      <c r="T67" s="24">
        <f>+NOA_d!$Z95</f>
        <v>6.1645064695543983E-2</v>
      </c>
      <c r="U67" s="24">
        <f t="shared" si="32"/>
        <v>8.9868792818250665E-3</v>
      </c>
      <c r="W67" s="24">
        <f>+NEA_d!$AB95</f>
        <v>7.2485125727378419E-2</v>
      </c>
      <c r="X67" s="24">
        <f>+NEA_d!$Q95</f>
        <v>7.3773456744808508E-2</v>
      </c>
      <c r="Y67" s="24">
        <f>+NEA_d!$Z95</f>
        <v>6.97198548567175E-2</v>
      </c>
      <c r="Z67" s="24">
        <f t="shared" si="33"/>
        <v>4.0536018880910074E-3</v>
      </c>
      <c r="AB67" s="24">
        <f>+CUY_d!$AB95</f>
        <v>6.793580602898408E-2</v>
      </c>
      <c r="AC67" s="24">
        <f>+CUY_d!$Q95</f>
        <v>7.180220911633417E-2</v>
      </c>
      <c r="AD67" s="24">
        <f>+CUY_d!$Z95</f>
        <v>6.2693105272108918E-2</v>
      </c>
      <c r="AE67" s="24">
        <f t="shared" si="34"/>
        <v>9.1091038442252525E-3</v>
      </c>
      <c r="AG67" s="24">
        <f>+PAT_d!$AB95</f>
        <v>7.4368772068735156E-2</v>
      </c>
      <c r="AH67" s="24">
        <f>+PAT_d!$Q95</f>
        <v>7.6390516657007135E-2</v>
      </c>
      <c r="AI67" s="24">
        <f>+PAT_d!$Z95</f>
        <v>6.9675550034433043E-2</v>
      </c>
      <c r="AJ67" s="24">
        <f t="shared" si="35"/>
        <v>6.7149666225740923E-3</v>
      </c>
      <c r="AK67" s="24"/>
      <c r="AL67" s="35">
        <f t="shared" si="27"/>
        <v>44621</v>
      </c>
      <c r="AM67" s="48">
        <f t="shared" ca="1" si="36"/>
        <v>5.4726003380254351E-3</v>
      </c>
      <c r="AN67" s="48">
        <f t="shared" si="37"/>
        <v>2.5505656952642397E-3</v>
      </c>
      <c r="AO67" s="48">
        <f t="shared" si="38"/>
        <v>7.1273142095555908E-3</v>
      </c>
      <c r="AP67" s="48">
        <f t="shared" si="39"/>
        <v>8.9868792818250665E-3</v>
      </c>
      <c r="AQ67" s="48">
        <f t="shared" si="40"/>
        <v>4.0536018880910074E-3</v>
      </c>
      <c r="AR67" s="48">
        <f t="shared" si="41"/>
        <v>9.1091038442252525E-3</v>
      </c>
      <c r="AS67" s="48">
        <f t="shared" si="42"/>
        <v>6.7149666225740923E-3</v>
      </c>
      <c r="AU67" s="48">
        <f t="shared" si="43"/>
        <v>2.5505656952642397E-3</v>
      </c>
      <c r="AV67" s="48">
        <f t="shared" si="44"/>
        <v>9.1091038442252525E-3</v>
      </c>
      <c r="AY67" s="35">
        <f t="shared" si="28"/>
        <v>44621</v>
      </c>
      <c r="BA67" s="48">
        <f t="shared" ca="1" si="20"/>
        <v>5.0434049979127449E-4</v>
      </c>
      <c r="BB67" s="48">
        <f t="shared" si="21"/>
        <v>5.6646655401822643E-4</v>
      </c>
      <c r="BC67" s="48">
        <f t="shared" si="22"/>
        <v>8.6406168652604831E-4</v>
      </c>
      <c r="BD67" s="48">
        <f t="shared" si="23"/>
        <v>1.3343668387730452E-3</v>
      </c>
      <c r="BE67" s="48">
        <f t="shared" si="24"/>
        <v>-5.5114479465551147E-4</v>
      </c>
      <c r="BF67" s="48">
        <f t="shared" si="25"/>
        <v>8.1730773257275102E-4</v>
      </c>
      <c r="BG67" s="48">
        <f t="shared" si="26"/>
        <v>4.6329499701774912E-4</v>
      </c>
    </row>
    <row r="68" spans="1:59" x14ac:dyDescent="0.25">
      <c r="A68" s="110">
        <f t="shared" si="2"/>
        <v>68</v>
      </c>
      <c r="B68" s="35">
        <f>+NAC!A69</f>
        <v>44652</v>
      </c>
      <c r="C68" s="24">
        <f ca="1">+NAC_d!CR69</f>
        <v>6.0366765602632766E-2</v>
      </c>
      <c r="D68" s="24">
        <f ca="1">+NAC_d!CH69</f>
        <v>6.0975307895088315E-2</v>
      </c>
      <c r="E68" s="24">
        <f ca="1">+NAC_d!CQ69</f>
        <v>6.0255157043657803E-2</v>
      </c>
      <c r="F68" s="24">
        <f t="shared" ca="1" si="29"/>
        <v>7.2015085143051216E-4</v>
      </c>
      <c r="H68" s="24">
        <f>+GBA_d!$AB96</f>
        <v>6.1885678853573323E-2</v>
      </c>
      <c r="I68" s="24">
        <f>+GBA_d!$Q96</f>
        <v>6.236046277468521E-2</v>
      </c>
      <c r="J68" s="24">
        <f>+GBA_d!$Z96</f>
        <v>6.1558733770240792E-2</v>
      </c>
      <c r="K68" s="24">
        <f t="shared" si="30"/>
        <v>8.0172900444441808E-4</v>
      </c>
      <c r="M68" s="24">
        <f>+PAM_d!$AB96</f>
        <v>5.8553377006983043E-2</v>
      </c>
      <c r="N68" s="24">
        <f>+PAM_d!$Q96</f>
        <v>5.8187886755470597E-2</v>
      </c>
      <c r="O68" s="24">
        <f>+PAM_d!$Z96</f>
        <v>5.9095854252191105E-2</v>
      </c>
      <c r="P68" s="24">
        <f t="shared" si="31"/>
        <v>-9.0796749672050758E-4</v>
      </c>
      <c r="R68" s="24">
        <f>+NOA_d!$AB96</f>
        <v>6.3651077181514859E-2</v>
      </c>
      <c r="S68" s="24">
        <f>+NOA_d!$Q96</f>
        <v>6.4287223693370477E-2</v>
      </c>
      <c r="T68" s="24">
        <f>+NOA_d!$Z96</f>
        <v>6.1681829559660617E-2</v>
      </c>
      <c r="U68" s="24">
        <f t="shared" si="32"/>
        <v>2.6053941337098596E-3</v>
      </c>
      <c r="W68" s="24">
        <f>+NEA_d!$AB96</f>
        <v>6.0247628239695983E-2</v>
      </c>
      <c r="X68" s="24">
        <f>+NEA_d!$Q96</f>
        <v>6.1318433555304086E-2</v>
      </c>
      <c r="Y68" s="24">
        <f>+NEA_d!$Z96</f>
        <v>5.9917377475451117E-2</v>
      </c>
      <c r="Z68" s="24">
        <f t="shared" si="33"/>
        <v>1.4010560798529692E-3</v>
      </c>
      <c r="AB68" s="24">
        <f>+CUY_d!$AB96</f>
        <v>5.8474493093167323E-2</v>
      </c>
      <c r="AC68" s="24">
        <f>+CUY_d!$Q96</f>
        <v>5.8133167177072398E-2</v>
      </c>
      <c r="AD68" s="24">
        <f>+CUY_d!$Z96</f>
        <v>5.6910850293441673E-2</v>
      </c>
      <c r="AE68" s="24">
        <f t="shared" si="34"/>
        <v>1.2223168836307252E-3</v>
      </c>
      <c r="AG68" s="24">
        <f>+PAT_d!$AB96</f>
        <v>5.8869592940136384E-2</v>
      </c>
      <c r="AH68" s="24">
        <f>+PAT_d!$Q96</f>
        <v>6.0874403512226616E-2</v>
      </c>
      <c r="AI68" s="24">
        <f>+PAT_d!$Z96</f>
        <v>5.6516391656328935E-2</v>
      </c>
      <c r="AJ68" s="24">
        <f t="shared" si="35"/>
        <v>4.358011855897681E-3</v>
      </c>
      <c r="AK68" s="24"/>
      <c r="AL68" s="35">
        <f t="shared" ref="AL68:AL94" si="45">+B68</f>
        <v>44652</v>
      </c>
      <c r="AM68" s="48">
        <f t="shared" ca="1" si="36"/>
        <v>7.2015085143051216E-4</v>
      </c>
      <c r="AN68" s="48">
        <f t="shared" si="37"/>
        <v>8.0172900444441808E-4</v>
      </c>
      <c r="AO68" s="48">
        <f t="shared" si="38"/>
        <v>-9.0796749672050758E-4</v>
      </c>
      <c r="AP68" s="48">
        <f t="shared" si="39"/>
        <v>2.6053941337098596E-3</v>
      </c>
      <c r="AQ68" s="48">
        <f t="shared" si="40"/>
        <v>1.4010560798529692E-3</v>
      </c>
      <c r="AR68" s="48">
        <f t="shared" si="41"/>
        <v>1.2223168836307252E-3</v>
      </c>
      <c r="AS68" s="48">
        <f t="shared" si="42"/>
        <v>4.358011855897681E-3</v>
      </c>
      <c r="AU68" s="48">
        <f t="shared" si="43"/>
        <v>-9.0796749672050758E-4</v>
      </c>
      <c r="AV68" s="48">
        <f t="shared" si="44"/>
        <v>4.358011855897681E-3</v>
      </c>
      <c r="AY68" s="35">
        <f t="shared" ref="AY68:AY94" si="46">+AL68</f>
        <v>44652</v>
      </c>
      <c r="BA68" s="48">
        <f t="shared" ca="1" si="20"/>
        <v>5.3264592185801407E-4</v>
      </c>
      <c r="BB68" s="48">
        <f t="shared" si="21"/>
        <v>4.4669949476328075E-4</v>
      </c>
      <c r="BC68" s="48">
        <f t="shared" si="22"/>
        <v>7.9027343090957525E-4</v>
      </c>
      <c r="BD68" s="48">
        <f t="shared" si="23"/>
        <v>1.572121060567903E-3</v>
      </c>
      <c r="BE68" s="48">
        <f t="shared" si="24"/>
        <v>-1.2388004104972131E-4</v>
      </c>
      <c r="BF68" s="48">
        <f t="shared" si="25"/>
        <v>8.168642820402342E-4</v>
      </c>
      <c r="BG68" s="48">
        <f t="shared" si="26"/>
        <v>7.3024903643890504E-4</v>
      </c>
    </row>
    <row r="69" spans="1:59" x14ac:dyDescent="0.25">
      <c r="A69" s="110">
        <f t="shared" ref="A69:A110" si="47">+ROW()</f>
        <v>69</v>
      </c>
      <c r="B69" s="35">
        <f>+NAC!A70</f>
        <v>44682</v>
      </c>
      <c r="C69" s="24">
        <f ca="1">+NAC_d!CR70</f>
        <v>5.0633777591749363E-2</v>
      </c>
      <c r="D69" s="24">
        <f ca="1">+NAC_d!CH70</f>
        <v>4.9989937879358015E-2</v>
      </c>
      <c r="E69" s="24">
        <f ca="1">+NAC_d!CQ70</f>
        <v>5.0949959824340363E-2</v>
      </c>
      <c r="F69" s="24">
        <f t="shared" ref="F69:F94" ca="1" si="48">+D69-E69</f>
        <v>-9.6002194498234772E-4</v>
      </c>
      <c r="H69" s="24">
        <f>+GBA_d!$AB97</f>
        <v>4.7713882039585709E-2</v>
      </c>
      <c r="I69" s="24">
        <f>+GBA_d!$Q97</f>
        <v>4.6002463033750329E-2</v>
      </c>
      <c r="J69" s="24">
        <f>+GBA_d!$Z97</f>
        <v>4.8814985470758243E-2</v>
      </c>
      <c r="K69" s="24">
        <f t="shared" ref="K69:K94" si="49">+I69-J69</f>
        <v>-2.8125224370079138E-3</v>
      </c>
      <c r="M69" s="24">
        <f>+PAM_d!$AB97</f>
        <v>5.2773468476936758E-2</v>
      </c>
      <c r="N69" s="24">
        <f>+PAM_d!$Q97</f>
        <v>5.0489762538254102E-2</v>
      </c>
      <c r="O69" s="24">
        <f>+PAM_d!$Z97</f>
        <v>5.4641094174600946E-2</v>
      </c>
      <c r="P69" s="24">
        <f t="shared" ref="P69:P94" si="50">+N69-O69</f>
        <v>-4.1513316363468444E-3</v>
      </c>
      <c r="R69" s="24">
        <f>+NOA_d!$AB97</f>
        <v>5.5505178191320059E-2</v>
      </c>
      <c r="S69" s="24">
        <f>+NOA_d!$Q97</f>
        <v>5.4513076922260595E-2</v>
      </c>
      <c r="T69" s="24">
        <f>+NOA_d!$Z97</f>
        <v>5.8828832631285799E-2</v>
      </c>
      <c r="U69" s="24">
        <f t="shared" ref="U69:U94" si="51">+S69-T69</f>
        <v>-4.3157557090252041E-3</v>
      </c>
      <c r="W69" s="24">
        <f>+NEA_d!$AB97</f>
        <v>5.2642129098058321E-2</v>
      </c>
      <c r="X69" s="24">
        <f>+NEA_d!$Q97</f>
        <v>5.2239825173364896E-2</v>
      </c>
      <c r="Y69" s="24">
        <f>+NEA_d!$Z97</f>
        <v>5.3939771414316384E-2</v>
      </c>
      <c r="Z69" s="24">
        <f t="shared" ref="Z69:Z94" si="52">+X69-Y69</f>
        <v>-1.6999462409514887E-3</v>
      </c>
      <c r="AB69" s="24">
        <f>+CUY_d!$AB97</f>
        <v>5.2185573982037603E-2</v>
      </c>
      <c r="AC69" s="24">
        <f>+CUY_d!$Q97</f>
        <v>5.0402533514879E-2</v>
      </c>
      <c r="AD69" s="24">
        <f>+CUY_d!$Z97</f>
        <v>5.3558733249372548E-2</v>
      </c>
      <c r="AE69" s="24">
        <f t="shared" ref="AE69:AE94" si="53">+AC69-AD69</f>
        <v>-3.1561997344935477E-3</v>
      </c>
      <c r="AG69" s="24">
        <f>+PAT_d!$AB97</f>
        <v>4.8683763564224325E-2</v>
      </c>
      <c r="AH69" s="24">
        <f>+PAT_d!$Q97</f>
        <v>4.7194957689564498E-2</v>
      </c>
      <c r="AI69" s="24">
        <f>+PAT_d!$Z97</f>
        <v>4.8155692772446912E-2</v>
      </c>
      <c r="AJ69" s="24">
        <f t="shared" ref="AJ69:AJ94" si="54">+AH69-AI69</f>
        <v>-9.6073508288241349E-4</v>
      </c>
      <c r="AK69" s="24"/>
      <c r="AL69" s="35">
        <f t="shared" si="45"/>
        <v>44682</v>
      </c>
      <c r="AM69" s="48">
        <f t="shared" ref="AM69:AM94" ca="1" si="55">+F69</f>
        <v>-9.6002194498234772E-4</v>
      </c>
      <c r="AN69" s="48">
        <f t="shared" ref="AN69:AN94" si="56">+K69</f>
        <v>-2.8125224370079138E-3</v>
      </c>
      <c r="AO69" s="48">
        <f t="shared" ref="AO69:AO94" si="57">+P69</f>
        <v>-4.1513316363468444E-3</v>
      </c>
      <c r="AP69" s="48">
        <f t="shared" ref="AP69:AP94" si="58">+U69</f>
        <v>-4.3157557090252041E-3</v>
      </c>
      <c r="AQ69" s="48">
        <f t="shared" ref="AQ69:AQ94" si="59">+Z69</f>
        <v>-1.6999462409514887E-3</v>
      </c>
      <c r="AR69" s="48">
        <f t="shared" ref="AR69:AR94" si="60">+AE69</f>
        <v>-3.1561997344935477E-3</v>
      </c>
      <c r="AS69" s="48">
        <f t="shared" ref="AS69:AS94" si="61">+AJ69</f>
        <v>-9.6073508288241349E-4</v>
      </c>
      <c r="AU69" s="48">
        <f t="shared" ref="AU69:AU94" si="62">+MIN(AN69:AS69)</f>
        <v>-4.3157557090252041E-3</v>
      </c>
      <c r="AV69" s="48">
        <f t="shared" ref="AV69:AV94" si="63">+MAX(AN69:AS69)</f>
        <v>-9.6073508288241349E-4</v>
      </c>
      <c r="AY69" s="35">
        <f t="shared" si="46"/>
        <v>44682</v>
      </c>
      <c r="BA69" s="48">
        <f t="shared" ca="1" si="20"/>
        <v>7.0973782734194224E-4</v>
      </c>
      <c r="BB69" s="48">
        <f t="shared" si="21"/>
        <v>5.7823131285591101E-4</v>
      </c>
      <c r="BC69" s="48">
        <f t="shared" si="22"/>
        <v>5.9246318258088237E-4</v>
      </c>
      <c r="BD69" s="48">
        <f t="shared" si="23"/>
        <v>1.3565640627553055E-3</v>
      </c>
      <c r="BE69" s="48">
        <f t="shared" si="24"/>
        <v>-2.5712536897407972E-5</v>
      </c>
      <c r="BF69" s="48">
        <f t="shared" si="25"/>
        <v>1.070043561078408E-3</v>
      </c>
      <c r="BG69" s="48">
        <f t="shared" si="26"/>
        <v>8.1200431199729417E-4</v>
      </c>
    </row>
    <row r="70" spans="1:59" x14ac:dyDescent="0.25">
      <c r="A70" s="110">
        <f t="shared" si="47"/>
        <v>70</v>
      </c>
      <c r="B70" s="35">
        <f>+NAC!A71</f>
        <v>44713</v>
      </c>
      <c r="C70" s="24">
        <f ca="1">+NAC_d!CR71</f>
        <v>5.3026355223449562E-2</v>
      </c>
      <c r="D70" s="24">
        <f ca="1">+NAC_d!CH71</f>
        <v>5.0897003024527265E-2</v>
      </c>
      <c r="E70" s="24">
        <f ca="1">+NAC_d!CQ71</f>
        <v>5.4805765198090217E-2</v>
      </c>
      <c r="F70" s="24">
        <f t="shared" ca="1" si="48"/>
        <v>-3.9087621735629519E-3</v>
      </c>
      <c r="H70" s="24">
        <f>+GBA_d!$AB98</f>
        <v>5.4737081689388178E-2</v>
      </c>
      <c r="I70" s="24">
        <f>+GBA_d!$Q98</f>
        <v>5.3449017361518081E-2</v>
      </c>
      <c r="J70" s="24">
        <f>+GBA_d!$Z98</f>
        <v>5.6192874770528922E-2</v>
      </c>
      <c r="K70" s="24">
        <f t="shared" si="49"/>
        <v>-2.7438574090108414E-3</v>
      </c>
      <c r="M70" s="24">
        <f>+PAM_d!$AB98</f>
        <v>5.1552155378102871E-2</v>
      </c>
      <c r="N70" s="24">
        <f>+PAM_d!$Q98</f>
        <v>4.9871391162689793E-2</v>
      </c>
      <c r="O70" s="24">
        <f>+PAM_d!$Z98</f>
        <v>5.3110211203927893E-2</v>
      </c>
      <c r="P70" s="24">
        <f t="shared" si="50"/>
        <v>-3.2388200412380996E-3</v>
      </c>
      <c r="R70" s="24">
        <f>+NOA_d!$AB98</f>
        <v>5.2392063753733176E-2</v>
      </c>
      <c r="S70" s="24">
        <f>+NOA_d!$Q98</f>
        <v>5.0756289509033214E-2</v>
      </c>
      <c r="T70" s="24">
        <f>+NOA_d!$Z98</f>
        <v>5.5250237499127053E-2</v>
      </c>
      <c r="U70" s="24">
        <f t="shared" si="51"/>
        <v>-4.4939479900938384E-3</v>
      </c>
      <c r="W70" s="24">
        <f>+NEA_d!$AB98</f>
        <v>4.9237398089115425E-2</v>
      </c>
      <c r="X70" s="24">
        <f>+NEA_d!$Q98</f>
        <v>4.7976319159910741E-2</v>
      </c>
      <c r="Y70" s="24">
        <f>+NEA_d!$Z98</f>
        <v>5.2066393102910835E-2</v>
      </c>
      <c r="Z70" s="24">
        <f t="shared" si="52"/>
        <v>-4.0900739430000943E-3</v>
      </c>
      <c r="AB70" s="24">
        <f>+CUY_d!$AB98</f>
        <v>5.2963880800524832E-2</v>
      </c>
      <c r="AC70" s="24">
        <f>+CUY_d!$Q98</f>
        <v>5.0829444210540364E-2</v>
      </c>
      <c r="AD70" s="24">
        <f>+CUY_d!$Z98</f>
        <v>5.5377148416015265E-2</v>
      </c>
      <c r="AE70" s="24">
        <f t="shared" si="53"/>
        <v>-4.5477042054749006E-3</v>
      </c>
      <c r="AG70" s="24">
        <f>+PAT_d!$AB98</f>
        <v>5.0819530731697204E-2</v>
      </c>
      <c r="AH70" s="24">
        <f>+PAT_d!$Q98</f>
        <v>5.0995759496942572E-2</v>
      </c>
      <c r="AI70" s="24">
        <f>+PAT_d!$Z98</f>
        <v>5.1238000660663863E-2</v>
      </c>
      <c r="AJ70" s="24">
        <f t="shared" si="54"/>
        <v>-2.4224116372129068E-4</v>
      </c>
      <c r="AK70" s="24"/>
      <c r="AL70" s="35">
        <f t="shared" si="45"/>
        <v>44713</v>
      </c>
      <c r="AM70" s="48">
        <f t="shared" ca="1" si="55"/>
        <v>-3.9087621735629519E-3</v>
      </c>
      <c r="AN70" s="48">
        <f t="shared" si="56"/>
        <v>-2.7438574090108414E-3</v>
      </c>
      <c r="AO70" s="48">
        <f t="shared" si="57"/>
        <v>-3.2388200412380996E-3</v>
      </c>
      <c r="AP70" s="48">
        <f t="shared" si="58"/>
        <v>-4.4939479900938384E-3</v>
      </c>
      <c r="AQ70" s="48">
        <f t="shared" si="59"/>
        <v>-4.0900739430000943E-3</v>
      </c>
      <c r="AR70" s="48">
        <f t="shared" si="60"/>
        <v>-4.5477042054749006E-3</v>
      </c>
      <c r="AS70" s="48">
        <f t="shared" si="61"/>
        <v>-2.4224116372129068E-4</v>
      </c>
      <c r="AU70" s="48">
        <f t="shared" si="62"/>
        <v>-4.5477042054749006E-3</v>
      </c>
      <c r="AV70" s="48">
        <f t="shared" si="63"/>
        <v>-2.4224116372129068E-4</v>
      </c>
      <c r="AY70" s="35">
        <f t="shared" si="46"/>
        <v>44713</v>
      </c>
      <c r="BA70" s="48">
        <f t="shared" ca="1" si="20"/>
        <v>2.9228997537615137E-4</v>
      </c>
      <c r="BB70" s="48">
        <f t="shared" si="21"/>
        <v>1.0659796178406437E-4</v>
      </c>
      <c r="BC70" s="48">
        <f t="shared" si="22"/>
        <v>3.7883455005745709E-4</v>
      </c>
      <c r="BD70" s="48">
        <f t="shared" si="23"/>
        <v>9.5176064066125143E-4</v>
      </c>
      <c r="BE70" s="48">
        <f t="shared" si="24"/>
        <v>-3.7684755109562706E-4</v>
      </c>
      <c r="BF70" s="48">
        <f t="shared" si="25"/>
        <v>4.3276848533344941E-4</v>
      </c>
      <c r="BG70" s="48">
        <f t="shared" si="26"/>
        <v>8.6596523540409065E-4</v>
      </c>
    </row>
    <row r="71" spans="1:59" x14ac:dyDescent="0.25">
      <c r="A71" s="110">
        <f t="shared" si="47"/>
        <v>71</v>
      </c>
      <c r="B71" s="35">
        <f>+NAC!A72</f>
        <v>44743</v>
      </c>
      <c r="C71" s="24">
        <f ca="1">+NAC_d!CR72</f>
        <v>7.3989243047134945E-2</v>
      </c>
      <c r="D71" s="24">
        <f ca="1">+NAC_d!CH72</f>
        <v>7.0695141488546609E-2</v>
      </c>
      <c r="E71" s="24">
        <f ca="1">+NAC_d!CQ72</f>
        <v>7.7890764607356999E-2</v>
      </c>
      <c r="F71" s="24">
        <f t="shared" ca="1" si="48"/>
        <v>-7.1956231188103903E-3</v>
      </c>
      <c r="H71" s="24">
        <f>+GBA_d!$AB99</f>
        <v>7.3672592777808799E-2</v>
      </c>
      <c r="I71" s="24">
        <f>+GBA_d!$Q99</f>
        <v>6.8731335642372215E-2</v>
      </c>
      <c r="J71" s="24">
        <f>+GBA_d!$Z99</f>
        <v>7.7295984927580275E-2</v>
      </c>
      <c r="K71" s="24">
        <f t="shared" si="49"/>
        <v>-8.5646492852080591E-3</v>
      </c>
      <c r="M71" s="24">
        <f>+PAM_d!$AB99</f>
        <v>7.518262902192796E-2</v>
      </c>
      <c r="N71" s="24">
        <f>+PAM_d!$Q99</f>
        <v>7.3474144338613767E-2</v>
      </c>
      <c r="O71" s="24">
        <f>+PAM_d!$Z99</f>
        <v>7.9495539650824787E-2</v>
      </c>
      <c r="P71" s="24">
        <f t="shared" si="50"/>
        <v>-6.0213953122110198E-3</v>
      </c>
      <c r="R71" s="24">
        <f>+NOA_d!$AB99</f>
        <v>6.7388390429747425E-2</v>
      </c>
      <c r="S71" s="24">
        <f>+NOA_d!$Q99</f>
        <v>6.556013821462181E-2</v>
      </c>
      <c r="T71" s="24">
        <f>+NOA_d!$Z99</f>
        <v>6.9705706742990481E-2</v>
      </c>
      <c r="U71" s="24">
        <f t="shared" si="51"/>
        <v>-4.1455685283686705E-3</v>
      </c>
      <c r="W71" s="24">
        <f>+NEA_d!$AB99</f>
        <v>7.4381759219980692E-2</v>
      </c>
      <c r="X71" s="24">
        <f>+NEA_d!$Q99</f>
        <v>7.2912829833605475E-2</v>
      </c>
      <c r="Y71" s="24">
        <f>+NEA_d!$Z99</f>
        <v>7.6077606734199721E-2</v>
      </c>
      <c r="Z71" s="24">
        <f t="shared" si="52"/>
        <v>-3.1647769005942461E-3</v>
      </c>
      <c r="AB71" s="24">
        <f>+CUY_d!$AB99</f>
        <v>7.3314861451222235E-2</v>
      </c>
      <c r="AC71" s="24">
        <f>+CUY_d!$Q99</f>
        <v>7.1307860957270375E-2</v>
      </c>
      <c r="AD71" s="24">
        <f>+CUY_d!$Z99</f>
        <v>7.5789825460456539E-2</v>
      </c>
      <c r="AE71" s="24">
        <f t="shared" si="53"/>
        <v>-4.4819645031861644E-3</v>
      </c>
      <c r="AG71" s="24">
        <f>+PAT_d!$AB99</f>
        <v>8.0417238813412339E-2</v>
      </c>
      <c r="AH71" s="24">
        <f>+PAT_d!$Q99</f>
        <v>7.9241943355501387E-2</v>
      </c>
      <c r="AI71" s="24">
        <f>+PAT_d!$Z99</f>
        <v>8.0951585401479065E-2</v>
      </c>
      <c r="AJ71" s="24">
        <f t="shared" si="54"/>
        <v>-1.7096420459776773E-3</v>
      </c>
      <c r="AK71" s="24"/>
      <c r="AL71" s="35">
        <f t="shared" si="45"/>
        <v>44743</v>
      </c>
      <c r="AM71" s="48">
        <f t="shared" ca="1" si="55"/>
        <v>-7.1956231188103903E-3</v>
      </c>
      <c r="AN71" s="48">
        <f t="shared" si="56"/>
        <v>-8.5646492852080591E-3</v>
      </c>
      <c r="AO71" s="48">
        <f t="shared" si="57"/>
        <v>-6.0213953122110198E-3</v>
      </c>
      <c r="AP71" s="48">
        <f t="shared" si="58"/>
        <v>-4.1455685283686705E-3</v>
      </c>
      <c r="AQ71" s="48">
        <f t="shared" si="59"/>
        <v>-3.1647769005942461E-3</v>
      </c>
      <c r="AR71" s="48">
        <f t="shared" si="60"/>
        <v>-4.4819645031861644E-3</v>
      </c>
      <c r="AS71" s="48">
        <f t="shared" si="61"/>
        <v>-1.7096420459776773E-3</v>
      </c>
      <c r="AU71" s="48">
        <f t="shared" si="62"/>
        <v>-8.5646492852080591E-3</v>
      </c>
      <c r="AV71" s="48">
        <f t="shared" si="63"/>
        <v>-1.7096420459776773E-3</v>
      </c>
      <c r="AY71" s="35">
        <f t="shared" si="46"/>
        <v>44743</v>
      </c>
      <c r="BA71" s="48">
        <f t="shared" ca="1" si="20"/>
        <v>-2.2223551117737475E-4</v>
      </c>
      <c r="BB71" s="48">
        <f t="shared" si="21"/>
        <v>-5.714433629082083E-4</v>
      </c>
      <c r="BC71" s="48">
        <f t="shared" si="22"/>
        <v>-1.043194418490397E-4</v>
      </c>
      <c r="BD71" s="48">
        <f t="shared" si="23"/>
        <v>6.6351764331161001E-4</v>
      </c>
      <c r="BE71" s="48">
        <f t="shared" si="24"/>
        <v>-5.6373922730255466E-4</v>
      </c>
      <c r="BF71" s="48">
        <f t="shared" si="25"/>
        <v>7.1082694242959502E-5</v>
      </c>
      <c r="BG71" s="48">
        <f t="shared" si="26"/>
        <v>5.9059699619989914E-4</v>
      </c>
    </row>
    <row r="72" spans="1:59" x14ac:dyDescent="0.25">
      <c r="A72" s="110">
        <f t="shared" si="47"/>
        <v>72</v>
      </c>
      <c r="B72" s="35">
        <f>+NAC!A73</f>
        <v>44774</v>
      </c>
      <c r="C72" s="24">
        <f ca="1">+NAC_d!CR73</f>
        <v>6.9509926955975132E-2</v>
      </c>
      <c r="D72" s="24">
        <f ca="1">+NAC_d!CH73</f>
        <v>7.1994815325908235E-2</v>
      </c>
      <c r="E72" s="24">
        <f ca="1">+NAC_d!CQ73</f>
        <v>6.8541630238995177E-2</v>
      </c>
      <c r="F72" s="24">
        <f t="shared" ca="1" si="48"/>
        <v>3.4531850869130576E-3</v>
      </c>
      <c r="H72" s="24">
        <f>+GBA_d!$AB100</f>
        <v>6.950753900936979E-2</v>
      </c>
      <c r="I72" s="24">
        <f>+GBA_d!$Q100</f>
        <v>7.031780188091652E-2</v>
      </c>
      <c r="J72" s="24">
        <f>+GBA_d!$Z100</f>
        <v>6.9400066151764195E-2</v>
      </c>
      <c r="K72" s="24">
        <f t="shared" si="49"/>
        <v>9.1773572915232471E-4</v>
      </c>
      <c r="M72" s="24">
        <f>+PAM_d!$AB100</f>
        <v>6.9256192976226094E-2</v>
      </c>
      <c r="N72" s="24">
        <f>+PAM_d!$Q100</f>
        <v>7.1069470338704699E-2</v>
      </c>
      <c r="O72" s="24">
        <f>+PAM_d!$Z100</f>
        <v>6.8199389860671644E-2</v>
      </c>
      <c r="P72" s="24">
        <f t="shared" si="50"/>
        <v>2.8700804780330547E-3</v>
      </c>
      <c r="R72" s="24">
        <f>+NOA_d!$AB100</f>
        <v>7.6103321296795645E-2</v>
      </c>
      <c r="S72" s="24">
        <f>+NOA_d!$Q100</f>
        <v>7.6248361708715962E-2</v>
      </c>
      <c r="T72" s="24">
        <f>+NOA_d!$Z100</f>
        <v>7.5399719709052793E-2</v>
      </c>
      <c r="U72" s="24">
        <f t="shared" si="51"/>
        <v>8.4864199966316889E-4</v>
      </c>
      <c r="W72" s="24">
        <f>+NEA_d!$AB100</f>
        <v>7.6225165756825808E-2</v>
      </c>
      <c r="X72" s="24">
        <f>+NEA_d!$Q100</f>
        <v>7.6249341397472081E-2</v>
      </c>
      <c r="Y72" s="24">
        <f>+NEA_d!$Z100</f>
        <v>7.7708291796372508E-2</v>
      </c>
      <c r="Z72" s="24">
        <f t="shared" si="52"/>
        <v>-1.4589503989004271E-3</v>
      </c>
      <c r="AB72" s="24">
        <f>+CUY_d!$AB100</f>
        <v>6.4539428696940737E-2</v>
      </c>
      <c r="AC72" s="24">
        <f>+CUY_d!$Q100</f>
        <v>6.7435044777432784E-2</v>
      </c>
      <c r="AD72" s="24">
        <f>+CUY_d!$Z100</f>
        <v>6.0300177827723456E-2</v>
      </c>
      <c r="AE72" s="24">
        <f t="shared" si="53"/>
        <v>7.1348669497093287E-3</v>
      </c>
      <c r="AG72" s="24">
        <f>+PAT_d!$AB100</f>
        <v>6.4400169601499302E-2</v>
      </c>
      <c r="AH72" s="24">
        <f>+PAT_d!$Q100</f>
        <v>6.4499594983380426E-2</v>
      </c>
      <c r="AI72" s="24">
        <f>+PAT_d!$Z100</f>
        <v>6.378259947339493E-2</v>
      </c>
      <c r="AJ72" s="24">
        <f t="shared" si="54"/>
        <v>7.1699550998549633E-4</v>
      </c>
      <c r="AK72" s="24"/>
      <c r="AL72" s="35">
        <f t="shared" si="45"/>
        <v>44774</v>
      </c>
      <c r="AM72" s="48">
        <f t="shared" ca="1" si="55"/>
        <v>3.4531850869130576E-3</v>
      </c>
      <c r="AN72" s="48">
        <f t="shared" si="56"/>
        <v>9.1773572915232471E-4</v>
      </c>
      <c r="AO72" s="48">
        <f t="shared" si="57"/>
        <v>2.8700804780330547E-3</v>
      </c>
      <c r="AP72" s="48">
        <f t="shared" si="58"/>
        <v>8.4864199966316889E-4</v>
      </c>
      <c r="AQ72" s="48">
        <f t="shared" si="59"/>
        <v>-1.4589503989004271E-3</v>
      </c>
      <c r="AR72" s="48">
        <f t="shared" si="60"/>
        <v>7.1348669497093287E-3</v>
      </c>
      <c r="AS72" s="48">
        <f t="shared" si="61"/>
        <v>7.1699550998549633E-4</v>
      </c>
      <c r="AU72" s="48">
        <f t="shared" si="62"/>
        <v>-1.4589503989004271E-3</v>
      </c>
      <c r="AV72" s="48">
        <f t="shared" si="63"/>
        <v>7.1348669497093287E-3</v>
      </c>
      <c r="AY72" s="35">
        <f t="shared" si="46"/>
        <v>44774</v>
      </c>
      <c r="BA72" s="48">
        <f t="shared" ca="1" si="20"/>
        <v>4.9437711005440033E-4</v>
      </c>
      <c r="BB72" s="48">
        <f t="shared" si="21"/>
        <v>-9.235059286468357E-5</v>
      </c>
      <c r="BC72" s="48">
        <f t="shared" si="22"/>
        <v>5.5543537893704142E-4</v>
      </c>
      <c r="BD72" s="48">
        <f t="shared" si="23"/>
        <v>1.0668705525123483E-3</v>
      </c>
      <c r="BE72" s="48">
        <f t="shared" si="24"/>
        <v>-4.2489317986697345E-4</v>
      </c>
      <c r="BF72" s="48">
        <f t="shared" si="25"/>
        <v>1.0524929628967783E-3</v>
      </c>
      <c r="BG72" s="48">
        <f t="shared" si="26"/>
        <v>7.4910469560627668E-4</v>
      </c>
    </row>
    <row r="73" spans="1:59" x14ac:dyDescent="0.25">
      <c r="A73" s="110">
        <f t="shared" si="47"/>
        <v>73</v>
      </c>
      <c r="B73" s="35">
        <f>+NAC!A74</f>
        <v>44805</v>
      </c>
      <c r="C73" s="24">
        <f ca="1">+NAC_d!CR74</f>
        <v>6.1731870791473353E-2</v>
      </c>
      <c r="D73" s="24">
        <f ca="1">+NAC_d!CH74</f>
        <v>6.4952333446983923E-2</v>
      </c>
      <c r="E73" s="24">
        <f ca="1">+NAC_d!CQ74</f>
        <v>5.9242801146868196E-2</v>
      </c>
      <c r="F73" s="24">
        <f t="shared" ca="1" si="48"/>
        <v>5.7095323001157272E-3</v>
      </c>
      <c r="H73" s="24">
        <f>+GBA_d!$AB101</f>
        <v>6.0360531075257962E-2</v>
      </c>
      <c r="I73" s="24">
        <f>+GBA_d!$Q101</f>
        <v>6.5261963341650242E-2</v>
      </c>
      <c r="J73" s="24">
        <f>+GBA_d!$Z101</f>
        <v>5.7948135692033498E-2</v>
      </c>
      <c r="K73" s="24">
        <f t="shared" si="49"/>
        <v>7.3138276496167443E-3</v>
      </c>
      <c r="M73" s="24">
        <f>+PAM_d!$AB101</f>
        <v>6.2639722451166335E-2</v>
      </c>
      <c r="N73" s="24">
        <f>+PAM_d!$Q101</f>
        <v>6.5554737631223103E-2</v>
      </c>
      <c r="O73" s="24">
        <f>+PAM_d!$Z101</f>
        <v>6.1448932310775195E-2</v>
      </c>
      <c r="P73" s="24">
        <f t="shared" si="50"/>
        <v>4.1058053204479084E-3</v>
      </c>
      <c r="R73" s="24">
        <f>+NOA_d!$AB101</f>
        <v>6.1417483490655789E-2</v>
      </c>
      <c r="S73" s="24">
        <f>+NOA_d!$Q101</f>
        <v>6.0206448101166377E-2</v>
      </c>
      <c r="T73" s="24">
        <f>+NOA_d!$Z101</f>
        <v>6.1169743432358814E-2</v>
      </c>
      <c r="U73" s="24">
        <f t="shared" si="51"/>
        <v>-9.6329533119243749E-4</v>
      </c>
      <c r="W73" s="24">
        <f>+NEA_d!$AB101</f>
        <v>6.8467264052096466E-2</v>
      </c>
      <c r="X73" s="24">
        <f>+NEA_d!$Q101</f>
        <v>6.963542799746647E-2</v>
      </c>
      <c r="Y73" s="24">
        <f>+NEA_d!$Z101</f>
        <v>6.6702628856038615E-2</v>
      </c>
      <c r="Z73" s="24">
        <f t="shared" si="52"/>
        <v>2.9327991414278554E-3</v>
      </c>
      <c r="AB73" s="24">
        <f>+CUY_d!$AB101</f>
        <v>6.0629580850222631E-2</v>
      </c>
      <c r="AC73" s="24">
        <f>+CUY_d!$Q101</f>
        <v>6.3997825249919371E-2</v>
      </c>
      <c r="AD73" s="24">
        <f>+CUY_d!$Z101</f>
        <v>5.6243046827871623E-2</v>
      </c>
      <c r="AE73" s="24">
        <f t="shared" si="53"/>
        <v>7.7547784220477478E-3</v>
      </c>
      <c r="AG73" s="24">
        <f>+PAT_d!$AB101</f>
        <v>6.1304199717964192E-2</v>
      </c>
      <c r="AH73" s="24">
        <f>+PAT_d!$Q101</f>
        <v>6.2512494081387482E-2</v>
      </c>
      <c r="AI73" s="24">
        <f>+PAT_d!$Z101</f>
        <v>6.0027663444463419E-2</v>
      </c>
      <c r="AJ73" s="24">
        <f t="shared" si="54"/>
        <v>2.4848306369240625E-3</v>
      </c>
      <c r="AK73" s="24"/>
      <c r="AL73" s="35">
        <f t="shared" si="45"/>
        <v>44805</v>
      </c>
      <c r="AM73" s="48">
        <f t="shared" ca="1" si="55"/>
        <v>5.7095323001157272E-3</v>
      </c>
      <c r="AN73" s="48">
        <f t="shared" si="56"/>
        <v>7.3138276496167443E-3</v>
      </c>
      <c r="AO73" s="48">
        <f t="shared" si="57"/>
        <v>4.1058053204479084E-3</v>
      </c>
      <c r="AP73" s="48">
        <f t="shared" si="58"/>
        <v>-9.6329533119243749E-4</v>
      </c>
      <c r="AQ73" s="48">
        <f t="shared" si="59"/>
        <v>2.9327991414278554E-3</v>
      </c>
      <c r="AR73" s="48">
        <f t="shared" si="60"/>
        <v>7.7547784220477478E-3</v>
      </c>
      <c r="AS73" s="48">
        <f t="shared" si="61"/>
        <v>2.4848306369240625E-3</v>
      </c>
      <c r="AU73" s="48">
        <f t="shared" si="62"/>
        <v>-9.6329533119243749E-4</v>
      </c>
      <c r="AV73" s="48">
        <f t="shared" si="63"/>
        <v>7.7547784220477478E-3</v>
      </c>
      <c r="AY73" s="35">
        <f t="shared" si="46"/>
        <v>44805</v>
      </c>
      <c r="BA73" s="48">
        <f t="shared" ca="1" si="20"/>
        <v>1.2665235520708529E-3</v>
      </c>
      <c r="BB73" s="48">
        <f t="shared" si="21"/>
        <v>6.3851351172909221E-4</v>
      </c>
      <c r="BC73" s="48">
        <f t="shared" si="22"/>
        <v>1.0092102043455786E-3</v>
      </c>
      <c r="BD73" s="48">
        <f t="shared" si="23"/>
        <v>1.0622256106939121E-3</v>
      </c>
      <c r="BE73" s="48">
        <f t="shared" si="24"/>
        <v>-1.0382398750200898E-4</v>
      </c>
      <c r="BF73" s="48">
        <f t="shared" si="25"/>
        <v>1.5571711192497451E-3</v>
      </c>
      <c r="BG73" s="48">
        <f t="shared" si="26"/>
        <v>9.5925114807399181E-4</v>
      </c>
    </row>
    <row r="74" spans="1:59" x14ac:dyDescent="0.25">
      <c r="A74" s="110">
        <f t="shared" si="47"/>
        <v>74</v>
      </c>
      <c r="B74" s="35">
        <f>+NAC!A75</f>
        <v>44835</v>
      </c>
      <c r="C74" s="24">
        <f ca="1">+NAC_d!CR75</f>
        <v>6.3633671578487538E-2</v>
      </c>
      <c r="D74" s="24">
        <f ca="1">+NAC_d!CH75</f>
        <v>6.301451133547431E-2</v>
      </c>
      <c r="E74" s="24">
        <f ca="1">+NAC_d!CQ75</f>
        <v>6.382661830486569E-2</v>
      </c>
      <c r="F74" s="24">
        <f t="shared" ca="1" si="48"/>
        <v>-8.1210696939137961E-4</v>
      </c>
      <c r="H74" s="24">
        <f>+GBA_d!$AB102</f>
        <v>6.5501717487751909E-2</v>
      </c>
      <c r="I74" s="24">
        <f>+GBA_d!$Q102</f>
        <v>6.6292640976810757E-2</v>
      </c>
      <c r="J74" s="24">
        <f>+GBA_d!$Z102</f>
        <v>6.4833296953698216E-2</v>
      </c>
      <c r="K74" s="24">
        <f t="shared" si="49"/>
        <v>1.459344023112541E-3</v>
      </c>
      <c r="M74" s="24">
        <f>+PAM_d!$AB102</f>
        <v>6.1396174753997501E-2</v>
      </c>
      <c r="N74" s="24">
        <f>+PAM_d!$Q102</f>
        <v>6.0729397617058867E-2</v>
      </c>
      <c r="O74" s="24">
        <f>+PAM_d!$Z102</f>
        <v>6.178739347657447E-2</v>
      </c>
      <c r="P74" s="24">
        <f t="shared" si="50"/>
        <v>-1.0579958595156036E-3</v>
      </c>
      <c r="R74" s="24">
        <f>+NOA_d!$AB102</f>
        <v>6.2821457868655228E-2</v>
      </c>
      <c r="S74" s="24">
        <f>+NOA_d!$Q102</f>
        <v>6.2029189757787151E-2</v>
      </c>
      <c r="T74" s="24">
        <f>+NOA_d!$Z102</f>
        <v>6.3537987464900914E-2</v>
      </c>
      <c r="U74" s="24">
        <f t="shared" si="51"/>
        <v>-1.5087977071137626E-3</v>
      </c>
      <c r="W74" s="24">
        <f>+NEA_d!$AB102</f>
        <v>6.2240156745021924E-2</v>
      </c>
      <c r="X74" s="24">
        <f>+NEA_d!$Q102</f>
        <v>6.2451343073242516E-2</v>
      </c>
      <c r="Y74" s="24">
        <f>+NEA_d!$Z102</f>
        <v>6.4118166938601506E-2</v>
      </c>
      <c r="Z74" s="24">
        <f t="shared" si="52"/>
        <v>-1.6668238653589906E-3</v>
      </c>
      <c r="AB74" s="24">
        <f>+CUY_d!$AB102</f>
        <v>5.9873107604006215E-2</v>
      </c>
      <c r="AC74" s="24">
        <f>+CUY_d!$Q102</f>
        <v>5.9986554345588861E-2</v>
      </c>
      <c r="AD74" s="24">
        <f>+CUY_d!$Z102</f>
        <v>5.9270504186923922E-2</v>
      </c>
      <c r="AE74" s="24">
        <f t="shared" si="53"/>
        <v>7.1605015866493815E-4</v>
      </c>
      <c r="AG74" s="24">
        <f>+PAT_d!$AB102</f>
        <v>6.598064888045907E-2</v>
      </c>
      <c r="AH74" s="24">
        <f>+PAT_d!$Q102</f>
        <v>6.8094008807606743E-2</v>
      </c>
      <c r="AI74" s="24">
        <f>+PAT_d!$Z102</f>
        <v>6.6079085078875721E-2</v>
      </c>
      <c r="AJ74" s="24">
        <f t="shared" si="54"/>
        <v>2.0149237287310218E-3</v>
      </c>
      <c r="AK74" s="24"/>
      <c r="AL74" s="35">
        <f t="shared" si="45"/>
        <v>44835</v>
      </c>
      <c r="AM74" s="48">
        <f t="shared" ca="1" si="55"/>
        <v>-8.1210696939137961E-4</v>
      </c>
      <c r="AN74" s="48">
        <f t="shared" si="56"/>
        <v>1.459344023112541E-3</v>
      </c>
      <c r="AO74" s="48">
        <f t="shared" si="57"/>
        <v>-1.0579958595156036E-3</v>
      </c>
      <c r="AP74" s="48">
        <f t="shared" si="58"/>
        <v>-1.5087977071137626E-3</v>
      </c>
      <c r="AQ74" s="48">
        <f t="shared" si="59"/>
        <v>-1.6668238653589906E-3</v>
      </c>
      <c r="AR74" s="48">
        <f t="shared" si="60"/>
        <v>7.1605015866493815E-4</v>
      </c>
      <c r="AS74" s="48">
        <f t="shared" si="61"/>
        <v>2.0149237287310218E-3</v>
      </c>
      <c r="AU74" s="48">
        <f t="shared" si="62"/>
        <v>-1.6668238653589906E-3</v>
      </c>
      <c r="AV74" s="48">
        <f t="shared" si="63"/>
        <v>2.0149237287310218E-3</v>
      </c>
      <c r="AY74" s="35">
        <f t="shared" si="46"/>
        <v>44835</v>
      </c>
      <c r="BA74" s="48">
        <f t="shared" ca="1" si="20"/>
        <v>1.3172803192328386E-3</v>
      </c>
      <c r="BB74" s="48">
        <f t="shared" si="21"/>
        <v>8.6042285033370114E-4</v>
      </c>
      <c r="BC74" s="48">
        <f t="shared" si="22"/>
        <v>9.1555466107103489E-4</v>
      </c>
      <c r="BD74" s="48">
        <f t="shared" si="23"/>
        <v>7.4332299778917532E-4</v>
      </c>
      <c r="BE74" s="48">
        <f t="shared" si="24"/>
        <v>2.5052764103565089E-5</v>
      </c>
      <c r="BF74" s="48">
        <f t="shared" si="25"/>
        <v>1.8304624549001132E-3</v>
      </c>
      <c r="BG74" s="48">
        <f t="shared" si="26"/>
        <v>1.1422042926858185E-3</v>
      </c>
    </row>
    <row r="75" spans="1:59" x14ac:dyDescent="0.25">
      <c r="A75" s="110">
        <f t="shared" si="47"/>
        <v>75</v>
      </c>
      <c r="B75" s="35">
        <f>+NAC!A76</f>
        <v>44866</v>
      </c>
      <c r="C75" s="24">
        <f ca="1">+NAC_d!CR76</f>
        <v>4.8938470004582069E-2</v>
      </c>
      <c r="D75" s="24">
        <f ca="1">+NAC_d!CH76</f>
        <v>4.6398429254593143E-2</v>
      </c>
      <c r="E75" s="24">
        <f ca="1">+NAC_d!CQ76</f>
        <v>5.070765562412749E-2</v>
      </c>
      <c r="F75" s="24">
        <f t="shared" ca="1" si="48"/>
        <v>-4.3092263695343469E-3</v>
      </c>
      <c r="H75" s="24">
        <f>+GBA_d!$AB103</f>
        <v>4.9993772500254385E-2</v>
      </c>
      <c r="I75" s="24">
        <f>+GBA_d!$Q103</f>
        <v>4.6635966043783839E-2</v>
      </c>
      <c r="J75" s="24">
        <f>+GBA_d!$Z103</f>
        <v>5.1029076307094856E-2</v>
      </c>
      <c r="K75" s="24">
        <f t="shared" si="49"/>
        <v>-4.3931102633110175E-3</v>
      </c>
      <c r="M75" s="24">
        <f>+PAM_d!$AB103</f>
        <v>4.9350471642873428E-2</v>
      </c>
      <c r="N75" s="24">
        <f>+PAM_d!$Q103</f>
        <v>4.7982780888805143E-2</v>
      </c>
      <c r="O75" s="24">
        <f>+PAM_d!$Z103</f>
        <v>5.0575586891365765E-2</v>
      </c>
      <c r="P75" s="24">
        <f t="shared" si="50"/>
        <v>-2.5928060025606214E-3</v>
      </c>
      <c r="R75" s="24">
        <f>+NOA_d!$AB103</f>
        <v>4.5620185345912168E-2</v>
      </c>
      <c r="S75" s="24">
        <f>+NOA_d!$Q103</f>
        <v>4.4464362604240915E-2</v>
      </c>
      <c r="T75" s="24">
        <f>+NOA_d!$Z103</f>
        <v>4.7120346945898728E-2</v>
      </c>
      <c r="U75" s="24">
        <f t="shared" si="51"/>
        <v>-2.6559843416578133E-3</v>
      </c>
      <c r="W75" s="24">
        <f>+NEA_d!$AB103</f>
        <v>4.5301597604330945E-2</v>
      </c>
      <c r="X75" s="24">
        <f>+NEA_d!$Q103</f>
        <v>4.4277755789346118E-2</v>
      </c>
      <c r="Y75" s="24">
        <f>+NEA_d!$Z103</f>
        <v>4.6921813955276948E-2</v>
      </c>
      <c r="Z75" s="24">
        <f t="shared" si="52"/>
        <v>-2.6440581659308293E-3</v>
      </c>
      <c r="AB75" s="24">
        <f>+CUY_d!$AB103</f>
        <v>4.9251204613318444E-2</v>
      </c>
      <c r="AC75" s="24">
        <f>+CUY_d!$Q103</f>
        <v>4.7012100884960217E-2</v>
      </c>
      <c r="AD75" s="24">
        <f>+CUY_d!$Z103</f>
        <v>5.2717119747465402E-2</v>
      </c>
      <c r="AE75" s="24">
        <f t="shared" si="53"/>
        <v>-5.7050188625051845E-3</v>
      </c>
      <c r="AG75" s="24">
        <f>+PAT_d!$AB103</f>
        <v>4.9036725435473993E-2</v>
      </c>
      <c r="AH75" s="24">
        <f>+PAT_d!$Q103</f>
        <v>4.851417958838522E-2</v>
      </c>
      <c r="AI75" s="24">
        <f>+PAT_d!$Z103</f>
        <v>5.0082764996740803E-2</v>
      </c>
      <c r="AJ75" s="24">
        <f t="shared" si="54"/>
        <v>-1.5685854083555828E-3</v>
      </c>
      <c r="AK75" s="24"/>
      <c r="AL75" s="35">
        <f t="shared" si="45"/>
        <v>44866</v>
      </c>
      <c r="AM75" s="48">
        <f t="shared" ca="1" si="55"/>
        <v>-4.3092263695343469E-3</v>
      </c>
      <c r="AN75" s="48">
        <f t="shared" si="56"/>
        <v>-4.3931102633110175E-3</v>
      </c>
      <c r="AO75" s="48">
        <f t="shared" si="57"/>
        <v>-2.5928060025606214E-3</v>
      </c>
      <c r="AP75" s="48">
        <f t="shared" si="58"/>
        <v>-2.6559843416578133E-3</v>
      </c>
      <c r="AQ75" s="48">
        <f t="shared" si="59"/>
        <v>-2.6440581659308293E-3</v>
      </c>
      <c r="AR75" s="48">
        <f t="shared" si="60"/>
        <v>-5.7050188625051845E-3</v>
      </c>
      <c r="AS75" s="48">
        <f t="shared" si="61"/>
        <v>-1.5685854083555828E-3</v>
      </c>
      <c r="AU75" s="48">
        <f t="shared" si="62"/>
        <v>-5.7050188625051845E-3</v>
      </c>
      <c r="AV75" s="48">
        <f t="shared" si="63"/>
        <v>-1.5685854083555828E-3</v>
      </c>
      <c r="AY75" s="35">
        <f t="shared" si="46"/>
        <v>44866</v>
      </c>
      <c r="BA75" s="48">
        <f t="shared" ca="1" si="20"/>
        <v>9.3695786247033341E-4</v>
      </c>
      <c r="BB75" s="48">
        <f t="shared" si="21"/>
        <v>7.0310708492684248E-4</v>
      </c>
      <c r="BC75" s="48">
        <f t="shared" si="22"/>
        <v>7.4881623310796286E-4</v>
      </c>
      <c r="BD75" s="48">
        <f t="shared" si="23"/>
        <v>5.4309602847929517E-4</v>
      </c>
      <c r="BE75" s="48">
        <f t="shared" si="24"/>
        <v>6.8413579616492345E-5</v>
      </c>
      <c r="BF75" s="48">
        <f t="shared" si="25"/>
        <v>1.4469384122935229E-3</v>
      </c>
      <c r="BG75" s="48">
        <f t="shared" si="26"/>
        <v>1.1727446985289787E-3</v>
      </c>
    </row>
    <row r="76" spans="1:59" x14ac:dyDescent="0.25">
      <c r="A76" s="110">
        <f t="shared" si="47"/>
        <v>76</v>
      </c>
      <c r="B76" s="35">
        <f>+NAC!A77</f>
        <v>44896</v>
      </c>
      <c r="C76" s="24">
        <f ca="1">+NAC_d!CR77</f>
        <v>5.1290920708587429E-2</v>
      </c>
      <c r="D76" s="24">
        <f ca="1">+NAC_d!CH77</f>
        <v>4.8278832473068078E-2</v>
      </c>
      <c r="E76" s="24">
        <f ca="1">+NAC_d!CQ77</f>
        <v>5.3225410226152681E-2</v>
      </c>
      <c r="F76" s="24">
        <f t="shared" ca="1" si="48"/>
        <v>-4.9465777530846022E-3</v>
      </c>
      <c r="H76" s="24">
        <f>+GBA_d!$AB104</f>
        <v>5.3433989670724769E-2</v>
      </c>
      <c r="I76" s="24">
        <f>+GBA_d!$Q104</f>
        <v>5.2524682149220681E-2</v>
      </c>
      <c r="J76" s="24">
        <f>+GBA_d!$Z104</f>
        <v>5.4350570585207647E-2</v>
      </c>
      <c r="K76" s="24">
        <f t="shared" si="49"/>
        <v>-1.8258884359869665E-3</v>
      </c>
      <c r="M76" s="24">
        <f>+PAM_d!$AB104</f>
        <v>5.0786373469694945E-2</v>
      </c>
      <c r="N76" s="24">
        <f>+PAM_d!$Q104</f>
        <v>4.913089758069078E-2</v>
      </c>
      <c r="O76" s="24">
        <f>+PAM_d!$Z104</f>
        <v>5.2342367838579928E-2</v>
      </c>
      <c r="P76" s="24">
        <f t="shared" si="50"/>
        <v>-3.2114702578891485E-3</v>
      </c>
      <c r="R76" s="24">
        <f>+NOA_d!$AB104</f>
        <v>4.659288617966828E-2</v>
      </c>
      <c r="S76" s="24">
        <f>+NOA_d!$Q104</f>
        <v>4.3886552034862136E-2</v>
      </c>
      <c r="T76" s="24">
        <f>+NOA_d!$Z104</f>
        <v>5.1350423725328387E-2</v>
      </c>
      <c r="U76" s="24">
        <f t="shared" si="51"/>
        <v>-7.4638716904662505E-3</v>
      </c>
      <c r="W76" s="24">
        <f>+NEA_d!$AB104</f>
        <v>4.7896149376340125E-2</v>
      </c>
      <c r="X76" s="24">
        <f>+NEA_d!$Q104</f>
        <v>4.5685116695510342E-2</v>
      </c>
      <c r="Y76" s="24">
        <f>+NEA_d!$Z104</f>
        <v>5.2640968071241412E-2</v>
      </c>
      <c r="Z76" s="24">
        <f t="shared" si="52"/>
        <v>-6.9558513757310703E-3</v>
      </c>
      <c r="AB76" s="24">
        <f>+CUY_d!$AB104</f>
        <v>5.0036957604143506E-2</v>
      </c>
      <c r="AC76" s="24">
        <f>+CUY_d!$Q104</f>
        <v>4.5239938968459903E-2</v>
      </c>
      <c r="AD76" s="24">
        <f>+CUY_d!$Z104</f>
        <v>5.6897881708979137E-2</v>
      </c>
      <c r="AE76" s="24">
        <f t="shared" si="53"/>
        <v>-1.1657942740519234E-2</v>
      </c>
      <c r="AG76" s="24">
        <f>+PAT_d!$AB104</f>
        <v>4.5340011207647413E-2</v>
      </c>
      <c r="AH76" s="24">
        <f>+PAT_d!$Q104</f>
        <v>4.3671826100056377E-2</v>
      </c>
      <c r="AI76" s="24">
        <f>+PAT_d!$Z104</f>
        <v>4.7924048280510112E-2</v>
      </c>
      <c r="AJ76" s="24">
        <f t="shared" si="54"/>
        <v>-4.2522221804537352E-3</v>
      </c>
      <c r="AK76" s="24"/>
      <c r="AL76" s="35">
        <f t="shared" si="45"/>
        <v>44896</v>
      </c>
      <c r="AM76" s="48">
        <f t="shared" ca="1" si="55"/>
        <v>-4.9465777530846022E-3</v>
      </c>
      <c r="AN76" s="48">
        <f t="shared" si="56"/>
        <v>-1.8258884359869665E-3</v>
      </c>
      <c r="AO76" s="48">
        <f t="shared" si="57"/>
        <v>-3.2114702578891485E-3</v>
      </c>
      <c r="AP76" s="48">
        <f t="shared" si="58"/>
        <v>-7.4638716904662505E-3</v>
      </c>
      <c r="AQ76" s="48">
        <f t="shared" si="59"/>
        <v>-6.9558513757310703E-3</v>
      </c>
      <c r="AR76" s="48">
        <f t="shared" si="60"/>
        <v>-1.1657942740519234E-2</v>
      </c>
      <c r="AS76" s="48">
        <f t="shared" si="61"/>
        <v>-4.2522221804537352E-3</v>
      </c>
      <c r="AU76" s="48">
        <f t="shared" si="62"/>
        <v>-1.1657942740519234E-2</v>
      </c>
      <c r="AV76" s="48">
        <f t="shared" si="63"/>
        <v>-1.8258884359869665E-3</v>
      </c>
      <c r="AY76" s="35">
        <f t="shared" si="46"/>
        <v>44896</v>
      </c>
      <c r="BA76" s="48">
        <f t="shared" ca="1" si="20"/>
        <v>2.4292233821621156E-4</v>
      </c>
      <c r="BB76" s="48">
        <f t="shared" si="21"/>
        <v>5.0163324844593182E-4</v>
      </c>
      <c r="BC76" s="48">
        <f t="shared" si="22"/>
        <v>1.2936841081010822E-4</v>
      </c>
      <c r="BD76" s="48">
        <f t="shared" si="23"/>
        <v>-3.5910599280658539E-4</v>
      </c>
      <c r="BE76" s="48">
        <f t="shared" si="24"/>
        <v>-7.5083913461569207E-4</v>
      </c>
      <c r="BF76" s="48">
        <f t="shared" si="25"/>
        <v>1.1879494425348636E-4</v>
      </c>
      <c r="BG76" s="48">
        <f t="shared" si="26"/>
        <v>7.9526158379237633E-4</v>
      </c>
    </row>
    <row r="77" spans="1:59" x14ac:dyDescent="0.25">
      <c r="A77" s="110">
        <f t="shared" si="47"/>
        <v>77</v>
      </c>
      <c r="B77" s="35">
        <f>+NAC!A78</f>
        <v>44927</v>
      </c>
      <c r="C77" s="24">
        <f ca="1">+NAC_d!CR78</f>
        <v>6.0274942677018606E-2</v>
      </c>
      <c r="D77" s="24">
        <f ca="1">+NAC_d!CH78</f>
        <v>6.1780295094346682E-2</v>
      </c>
      <c r="E77" s="24">
        <f ca="1">+NAC_d!CQ78</f>
        <v>5.9717264932015457E-2</v>
      </c>
      <c r="F77" s="24">
        <f t="shared" ca="1" si="48"/>
        <v>2.0630301623312253E-3</v>
      </c>
      <c r="H77" s="24">
        <f>+GBA_d!$AB105</f>
        <v>5.960427115896394E-2</v>
      </c>
      <c r="I77" s="24">
        <f>+GBA_d!$Q105</f>
        <v>6.0137778727493707E-2</v>
      </c>
      <c r="J77" s="24">
        <f>+GBA_d!$Z105</f>
        <v>5.9065993861949107E-2</v>
      </c>
      <c r="K77" s="24">
        <f t="shared" si="49"/>
        <v>1.0717848655446005E-3</v>
      </c>
      <c r="M77" s="24">
        <f>+PAM_d!$AB105</f>
        <v>6.0739233887102007E-2</v>
      </c>
      <c r="N77" s="24">
        <f>+PAM_d!$Q105</f>
        <v>6.234608390925378E-2</v>
      </c>
      <c r="O77" s="24">
        <f>+PAM_d!$Z105</f>
        <v>6.0164903503798994E-2</v>
      </c>
      <c r="P77" s="24">
        <f t="shared" si="50"/>
        <v>2.1811804054547856E-3</v>
      </c>
      <c r="R77" s="24">
        <f>+NOA_d!$AB105</f>
        <v>6.3323931661345423E-2</v>
      </c>
      <c r="S77" s="24">
        <f>+NOA_d!$Q105</f>
        <v>6.618100297065066E-2</v>
      </c>
      <c r="T77" s="24">
        <f>+NOA_d!$Z105</f>
        <v>6.0759541043356347E-2</v>
      </c>
      <c r="U77" s="24">
        <f t="shared" si="51"/>
        <v>5.4214619272943132E-3</v>
      </c>
      <c r="W77" s="24">
        <f>+NEA_d!$AB105</f>
        <v>5.6460189490126877E-2</v>
      </c>
      <c r="X77" s="24">
        <f>+NEA_d!$Q105</f>
        <v>5.7810899542792837E-2</v>
      </c>
      <c r="Y77" s="24">
        <f>+NEA_d!$Z105</f>
        <v>5.3963878653842112E-2</v>
      </c>
      <c r="Z77" s="24">
        <f t="shared" si="52"/>
        <v>3.8470208889507251E-3</v>
      </c>
      <c r="AB77" s="24">
        <f>+CUY_d!$AB105</f>
        <v>6.3531778947333306E-2</v>
      </c>
      <c r="AC77" s="24">
        <f>+CUY_d!$Q105</f>
        <v>6.4905326436759836E-2</v>
      </c>
      <c r="AD77" s="24">
        <f>+CUY_d!$Z105</f>
        <v>6.3683567932073304E-2</v>
      </c>
      <c r="AE77" s="24">
        <f t="shared" si="53"/>
        <v>1.221758504686532E-3</v>
      </c>
      <c r="AG77" s="24">
        <f>+PAT_d!$AB105</f>
        <v>5.8889839205681804E-2</v>
      </c>
      <c r="AH77" s="24">
        <f>+PAT_d!$Q105</f>
        <v>6.0042309018640161E-2</v>
      </c>
      <c r="AI77" s="24">
        <f>+PAT_d!$Z105</f>
        <v>6.1145287233815404E-2</v>
      </c>
      <c r="AJ77" s="24">
        <f t="shared" si="54"/>
        <v>-1.1029782151752432E-3</v>
      </c>
      <c r="AK77" s="24"/>
      <c r="AL77" s="35">
        <f t="shared" si="45"/>
        <v>44927</v>
      </c>
      <c r="AM77" s="48">
        <f t="shared" ca="1" si="55"/>
        <v>2.0630301623312253E-3</v>
      </c>
      <c r="AN77" s="48">
        <f t="shared" si="56"/>
        <v>1.0717848655446005E-3</v>
      </c>
      <c r="AO77" s="48">
        <f t="shared" si="57"/>
        <v>2.1811804054547856E-3</v>
      </c>
      <c r="AP77" s="48">
        <f t="shared" si="58"/>
        <v>5.4214619272943132E-3</v>
      </c>
      <c r="AQ77" s="48">
        <f t="shared" si="59"/>
        <v>3.8470208889507251E-3</v>
      </c>
      <c r="AR77" s="48">
        <f t="shared" si="60"/>
        <v>1.221758504686532E-3</v>
      </c>
      <c r="AS77" s="48">
        <f t="shared" si="61"/>
        <v>-1.1029782151752432E-3</v>
      </c>
      <c r="AU77" s="48">
        <f t="shared" si="62"/>
        <v>-1.1029782151752432E-3</v>
      </c>
      <c r="AV77" s="48">
        <f t="shared" si="63"/>
        <v>5.4214619272943132E-3</v>
      </c>
      <c r="AY77" s="35">
        <f t="shared" si="46"/>
        <v>44927</v>
      </c>
      <c r="BA77" s="48">
        <f t="shared" ca="1" si="20"/>
        <v>2.9456775935747065E-4</v>
      </c>
      <c r="BB77" s="48">
        <f t="shared" si="21"/>
        <v>4.7787076356342606E-4</v>
      </c>
      <c r="BC77" s="48">
        <f t="shared" si="22"/>
        <v>6.4902526443292682E-5</v>
      </c>
      <c r="BD77" s="48">
        <f t="shared" si="23"/>
        <v>-3.0472991552765727E-4</v>
      </c>
      <c r="BE77" s="48">
        <f t="shared" si="24"/>
        <v>-4.8168311498664185E-4</v>
      </c>
      <c r="BF77" s="48">
        <f t="shared" si="25"/>
        <v>2.6979722834509962E-4</v>
      </c>
      <c r="BG77" s="48">
        <f t="shared" si="26"/>
        <v>6.7173024993668251E-4</v>
      </c>
    </row>
    <row r="78" spans="1:59" x14ac:dyDescent="0.25">
      <c r="A78" s="110">
        <f t="shared" si="47"/>
        <v>78</v>
      </c>
      <c r="B78" s="35">
        <f>+NAC!A79</f>
        <v>44958</v>
      </c>
      <c r="C78" s="24">
        <f ca="1">+NAC_d!CR79</f>
        <v>6.6307198369715659E-2</v>
      </c>
      <c r="D78" s="24">
        <f ca="1">+NAC_d!CH79</f>
        <v>7.348795109752837E-2</v>
      </c>
      <c r="E78" s="24">
        <f ca="1">+NAC_d!CQ79</f>
        <v>6.186082736311449E-2</v>
      </c>
      <c r="F78" s="24">
        <f t="shared" ca="1" si="48"/>
        <v>1.162712373441388E-2</v>
      </c>
      <c r="H78" s="24">
        <f>+GBA_d!$AB106</f>
        <v>6.6918211939876349E-2</v>
      </c>
      <c r="I78" s="24">
        <f>+GBA_d!$Q106</f>
        <v>7.4042814339275731E-2</v>
      </c>
      <c r="J78" s="24">
        <f>+GBA_d!$Z106</f>
        <v>6.3577644780429265E-2</v>
      </c>
      <c r="K78" s="24">
        <f t="shared" si="49"/>
        <v>1.0465169558846465E-2</v>
      </c>
      <c r="M78" s="24">
        <f>+PAM_d!$AB106</f>
        <v>6.3506936505733247E-2</v>
      </c>
      <c r="N78" s="24">
        <f>+PAM_d!$Q106</f>
        <v>6.791327209659892E-2</v>
      </c>
      <c r="O78" s="24">
        <f>+PAM_d!$Z106</f>
        <v>5.9546218236907977E-2</v>
      </c>
      <c r="P78" s="24">
        <f t="shared" si="50"/>
        <v>8.3670538596909427E-3</v>
      </c>
      <c r="R78" s="24">
        <f>+NOA_d!$AB106</f>
        <v>7.291385735253697E-2</v>
      </c>
      <c r="S78" s="24">
        <f>+NOA_d!$Q106</f>
        <v>7.8834652666644356E-2</v>
      </c>
      <c r="T78" s="24">
        <f>+NOA_d!$Z106</f>
        <v>6.5680749479909872E-2</v>
      </c>
      <c r="U78" s="24">
        <f t="shared" si="51"/>
        <v>1.3153903186734484E-2</v>
      </c>
      <c r="W78" s="24">
        <f>+NEA_d!$AB106</f>
        <v>7.7614443200404448E-2</v>
      </c>
      <c r="X78" s="24">
        <f>+NEA_d!$Q106</f>
        <v>8.033240222305027E-2</v>
      </c>
      <c r="Y78" s="24">
        <f>+NEA_d!$Z106</f>
        <v>7.4138715498280661E-2</v>
      </c>
      <c r="Z78" s="24">
        <f t="shared" si="52"/>
        <v>6.1936867247696092E-3</v>
      </c>
      <c r="AB78" s="24">
        <f>+CUY_d!$AB106</f>
        <v>6.7219580839784188E-2</v>
      </c>
      <c r="AC78" s="24">
        <f>+CUY_d!$Q106</f>
        <v>7.2852329493342305E-2</v>
      </c>
      <c r="AD78" s="24">
        <f>+CUY_d!$Z106</f>
        <v>6.1881867734088436E-2</v>
      </c>
      <c r="AE78" s="24">
        <f t="shared" si="53"/>
        <v>1.0970461759253869E-2</v>
      </c>
      <c r="AG78" s="24">
        <f>+PAT_d!$AB106</f>
        <v>5.75787312029159E-2</v>
      </c>
      <c r="AH78" s="24">
        <f>+PAT_d!$Q106</f>
        <v>6.0866939828168043E-2</v>
      </c>
      <c r="AI78" s="24">
        <f>+PAT_d!$Z106</f>
        <v>5.4993534386458265E-2</v>
      </c>
      <c r="AJ78" s="24">
        <f t="shared" si="54"/>
        <v>5.8734054417097781E-3</v>
      </c>
      <c r="AK78" s="24"/>
      <c r="AL78" s="35">
        <f t="shared" si="45"/>
        <v>44958</v>
      </c>
      <c r="AM78" s="48">
        <f t="shared" ca="1" si="55"/>
        <v>1.162712373441388E-2</v>
      </c>
      <c r="AN78" s="48">
        <f t="shared" si="56"/>
        <v>1.0465169558846465E-2</v>
      </c>
      <c r="AO78" s="48">
        <f t="shared" si="57"/>
        <v>8.3670538596909427E-3</v>
      </c>
      <c r="AP78" s="48">
        <f t="shared" si="58"/>
        <v>1.3153903186734484E-2</v>
      </c>
      <c r="AQ78" s="48">
        <f t="shared" si="59"/>
        <v>6.1936867247696092E-3</v>
      </c>
      <c r="AR78" s="48">
        <f t="shared" si="60"/>
        <v>1.0970461759253869E-2</v>
      </c>
      <c r="AS78" s="48">
        <f t="shared" si="61"/>
        <v>5.8734054417097781E-3</v>
      </c>
      <c r="AU78" s="48">
        <f t="shared" si="62"/>
        <v>5.8734054417097781E-3</v>
      </c>
      <c r="AV78" s="48">
        <f t="shared" si="63"/>
        <v>1.3153903186734484E-2</v>
      </c>
      <c r="AY78" s="35">
        <f t="shared" si="46"/>
        <v>44958</v>
      </c>
      <c r="BA78" s="48">
        <f t="shared" ca="1" si="20"/>
        <v>5.7610867865531823E-4</v>
      </c>
      <c r="BB78" s="48">
        <f t="shared" si="21"/>
        <v>3.533440579547113E-4</v>
      </c>
      <c r="BC78" s="48">
        <f t="shared" si="22"/>
        <v>2.8913730555836975E-4</v>
      </c>
      <c r="BD78" s="48">
        <f t="shared" si="23"/>
        <v>4.5575493594240957E-4</v>
      </c>
      <c r="BE78" s="48">
        <f t="shared" si="24"/>
        <v>-2.7102634728124836E-4</v>
      </c>
      <c r="BF78" s="48">
        <f t="shared" si="25"/>
        <v>7.1504220633661353E-4</v>
      </c>
      <c r="BG78" s="48">
        <f t="shared" si="26"/>
        <v>1.0272274749380157E-3</v>
      </c>
    </row>
    <row r="79" spans="1:59" x14ac:dyDescent="0.25">
      <c r="A79" s="110">
        <f t="shared" si="47"/>
        <v>79</v>
      </c>
      <c r="B79" s="35">
        <f>+NAC!A80</f>
        <v>44986</v>
      </c>
      <c r="C79" s="24">
        <f ca="1">+NAC_d!CR80</f>
        <v>7.6643979017493091E-2</v>
      </c>
      <c r="D79" s="24">
        <f ca="1">+NAC_d!CH80</f>
        <v>7.761202963856273E-2</v>
      </c>
      <c r="E79" s="24">
        <f ca="1">+NAC_d!CQ80</f>
        <v>7.3658911940177374E-2</v>
      </c>
      <c r="F79" s="24">
        <f t="shared" ca="1" si="48"/>
        <v>3.9531176983853555E-3</v>
      </c>
      <c r="H79" s="24">
        <f>+GBA_d!$AB107</f>
        <v>7.8178313695163038E-2</v>
      </c>
      <c r="I79" s="24">
        <f>+GBA_d!$Q107</f>
        <v>8.3376829021885701E-2</v>
      </c>
      <c r="J79" s="24">
        <f>+GBA_d!$Z107</f>
        <v>7.5457748158445304E-2</v>
      </c>
      <c r="K79" s="24">
        <f t="shared" si="49"/>
        <v>7.9190808634403975E-3</v>
      </c>
      <c r="M79" s="24">
        <f>+PAM_d!$AB107</f>
        <v>7.8215474342873792E-2</v>
      </c>
      <c r="N79" s="24">
        <f>+PAM_d!$Q107</f>
        <v>8.2089870313403424E-2</v>
      </c>
      <c r="O79" s="24">
        <f>+PAM_d!$Z107</f>
        <v>7.3359195190363602E-2</v>
      </c>
      <c r="P79" s="24">
        <f t="shared" si="50"/>
        <v>8.7306751230398216E-3</v>
      </c>
      <c r="R79" s="24">
        <f>+NOA_d!$AB107</f>
        <v>7.3389077992521701E-2</v>
      </c>
      <c r="S79" s="24">
        <f>+NOA_d!$Q107</f>
        <v>7.3293114674138238E-2</v>
      </c>
      <c r="T79" s="24">
        <f>+NOA_d!$Z107</f>
        <v>6.9253075975500789E-2</v>
      </c>
      <c r="U79" s="24">
        <f t="shared" si="51"/>
        <v>4.0400386986374492E-3</v>
      </c>
      <c r="W79" s="24">
        <f>+NEA_d!$AB107</f>
        <v>6.2482537705801811E-2</v>
      </c>
      <c r="X79" s="24">
        <f>+NEA_d!$Q107</f>
        <v>6.2772378949609076E-2</v>
      </c>
      <c r="Y79" s="24">
        <f>+NEA_d!$Z107</f>
        <v>5.9738727390364232E-2</v>
      </c>
      <c r="Z79" s="24">
        <f t="shared" si="52"/>
        <v>3.0336515592448432E-3</v>
      </c>
      <c r="AB79" s="24">
        <f>+CUY_d!$AB107</f>
        <v>7.8582275671276403E-2</v>
      </c>
      <c r="AC79" s="24">
        <f>+CUY_d!$Q107</f>
        <v>8.0462767845052685E-2</v>
      </c>
      <c r="AD79" s="24">
        <f>+CUY_d!$Z107</f>
        <v>7.4216597802509776E-2</v>
      </c>
      <c r="AE79" s="24">
        <f t="shared" si="53"/>
        <v>6.246170042542909E-3</v>
      </c>
      <c r="AG79" s="24">
        <f>+PAT_d!$AB107</f>
        <v>6.9633880946788906E-2</v>
      </c>
      <c r="AH79" s="24">
        <f>+PAT_d!$Q107</f>
        <v>6.9201223273524404E-2</v>
      </c>
      <c r="AI79" s="24">
        <f>+PAT_d!$Z107</f>
        <v>6.6077534094378665E-2</v>
      </c>
      <c r="AJ79" s="24">
        <f t="shared" si="54"/>
        <v>3.1236891791457388E-3</v>
      </c>
      <c r="AK79" s="24"/>
      <c r="AL79" s="35">
        <f t="shared" si="45"/>
        <v>44986</v>
      </c>
      <c r="AM79" s="48">
        <f t="shared" ca="1" si="55"/>
        <v>3.9531176983853555E-3</v>
      </c>
      <c r="AN79" s="48">
        <f t="shared" si="56"/>
        <v>7.9190808634403975E-3</v>
      </c>
      <c r="AO79" s="48">
        <f t="shared" si="57"/>
        <v>8.7306751230398216E-3</v>
      </c>
      <c r="AP79" s="48">
        <f t="shared" si="58"/>
        <v>4.0400386986374492E-3</v>
      </c>
      <c r="AQ79" s="48">
        <f t="shared" si="59"/>
        <v>3.0336515592448432E-3</v>
      </c>
      <c r="AR79" s="48">
        <f t="shared" si="60"/>
        <v>6.246170042542909E-3</v>
      </c>
      <c r="AS79" s="48">
        <f t="shared" si="61"/>
        <v>3.1236891791457388E-3</v>
      </c>
      <c r="AU79" s="48">
        <f t="shared" si="62"/>
        <v>3.0336515592448432E-3</v>
      </c>
      <c r="AV79" s="48">
        <f t="shared" si="63"/>
        <v>8.7306751230398216E-3</v>
      </c>
      <c r="AY79" s="35">
        <f t="shared" si="46"/>
        <v>44986</v>
      </c>
      <c r="BA79" s="48">
        <f t="shared" ca="1" si="20"/>
        <v>4.4948512535197827E-4</v>
      </c>
      <c r="BB79" s="48">
        <f t="shared" si="21"/>
        <v>8.0072032196939113E-4</v>
      </c>
      <c r="BC79" s="48">
        <f t="shared" si="22"/>
        <v>4.2275071501538902E-4</v>
      </c>
      <c r="BD79" s="48">
        <f t="shared" si="23"/>
        <v>4.3518220676774799E-5</v>
      </c>
      <c r="BE79" s="48">
        <f t="shared" si="24"/>
        <v>-3.5602220801842871E-4</v>
      </c>
      <c r="BF79" s="48">
        <f t="shared" si="25"/>
        <v>4.7646438952975156E-4</v>
      </c>
      <c r="BG79" s="48">
        <f t="shared" si="26"/>
        <v>7.2795435465231961E-4</v>
      </c>
    </row>
    <row r="80" spans="1:59" x14ac:dyDescent="0.25">
      <c r="A80" s="110">
        <f t="shared" si="47"/>
        <v>80</v>
      </c>
      <c r="B80" s="35">
        <f>+NAC!A81</f>
        <v>45017</v>
      </c>
      <c r="C80" s="24">
        <f ca="1">+NAC_d!CR81</f>
        <v>8.3695612196554414E-2</v>
      </c>
      <c r="D80" s="24">
        <f ca="1">+NAC_d!CH81</f>
        <v>8.6364768979621864E-2</v>
      </c>
      <c r="E80" s="24">
        <f ca="1">+NAC_d!CQ81</f>
        <v>8.1946806258228477E-2</v>
      </c>
      <c r="F80" s="24">
        <f t="shared" ca="1" si="48"/>
        <v>4.417962721393387E-3</v>
      </c>
      <c r="H80" s="24">
        <f>+GBA_d!$AB108</f>
        <v>8.5858183974304003E-2</v>
      </c>
      <c r="I80" s="24">
        <f>+GBA_d!$Q108</f>
        <v>9.0722978979080438E-2</v>
      </c>
      <c r="J80" s="24">
        <f>+GBA_d!$Z108</f>
        <v>8.3546326095486734E-2</v>
      </c>
      <c r="K80" s="24">
        <f t="shared" si="49"/>
        <v>7.1766528835937038E-3</v>
      </c>
      <c r="M80" s="24">
        <f>+PAM_d!$AB108</f>
        <v>8.5401514895506292E-2</v>
      </c>
      <c r="N80" s="24">
        <f>+PAM_d!$Q108</f>
        <v>8.9747558255118376E-2</v>
      </c>
      <c r="O80" s="24">
        <f>+PAM_d!$Z108</f>
        <v>8.2540893810860716E-2</v>
      </c>
      <c r="P80" s="24">
        <f t="shared" si="50"/>
        <v>7.20666444425766E-3</v>
      </c>
      <c r="R80" s="24">
        <f>+NOA_d!$AB108</f>
        <v>7.6925545164763243E-2</v>
      </c>
      <c r="S80" s="24">
        <f>+NOA_d!$Q108</f>
        <v>7.8878920040832412E-2</v>
      </c>
      <c r="T80" s="24">
        <f>+NOA_d!$Z108</f>
        <v>7.3966740549734178E-2</v>
      </c>
      <c r="U80" s="24">
        <f t="shared" si="51"/>
        <v>4.9121794910982342E-3</v>
      </c>
      <c r="W80" s="24">
        <f>+NEA_d!$AB108</f>
        <v>8.3391165193748895E-2</v>
      </c>
      <c r="X80" s="24">
        <f>+NEA_d!$Q108</f>
        <v>8.5882292448381969E-2</v>
      </c>
      <c r="Y80" s="24">
        <f>+NEA_d!$Z108</f>
        <v>8.3031724657344874E-2</v>
      </c>
      <c r="Z80" s="24">
        <f t="shared" si="52"/>
        <v>2.8505677910370952E-3</v>
      </c>
      <c r="AB80" s="24">
        <f>+CUY_d!$AB108</f>
        <v>7.2252721148119647E-2</v>
      </c>
      <c r="AC80" s="24">
        <f>+CUY_d!$Q108</f>
        <v>7.4704279529274498E-2</v>
      </c>
      <c r="AD80" s="24">
        <f>+CUY_d!$Z108</f>
        <v>6.8526062013215761E-2</v>
      </c>
      <c r="AE80" s="24">
        <f t="shared" si="53"/>
        <v>6.1782175160587371E-3</v>
      </c>
      <c r="AG80" s="24">
        <f>+PAT_d!$AB108</f>
        <v>8.1093918728547987E-2</v>
      </c>
      <c r="AH80" s="24">
        <f>+PAT_d!$Q108</f>
        <v>8.3702895710437542E-2</v>
      </c>
      <c r="AI80" s="24">
        <f>+PAT_d!$Z108</f>
        <v>7.8337543745671034E-2</v>
      </c>
      <c r="AJ80" s="24">
        <f t="shared" si="54"/>
        <v>5.3653519647665071E-3</v>
      </c>
      <c r="AK80" s="24"/>
      <c r="AL80" s="35">
        <f t="shared" si="45"/>
        <v>45017</v>
      </c>
      <c r="AM80" s="48">
        <f t="shared" ca="1" si="55"/>
        <v>4.417962721393387E-3</v>
      </c>
      <c r="AN80" s="48">
        <f t="shared" si="56"/>
        <v>7.1766528835937038E-3</v>
      </c>
      <c r="AO80" s="48">
        <f t="shared" si="57"/>
        <v>7.20666444425766E-3</v>
      </c>
      <c r="AP80" s="48">
        <f t="shared" si="58"/>
        <v>4.9121794910982342E-3</v>
      </c>
      <c r="AQ80" s="48">
        <f t="shared" si="59"/>
        <v>2.8505677910370952E-3</v>
      </c>
      <c r="AR80" s="48">
        <f t="shared" si="60"/>
        <v>6.1782175160587371E-3</v>
      </c>
      <c r="AS80" s="48">
        <f t="shared" si="61"/>
        <v>5.3653519647665071E-3</v>
      </c>
      <c r="AU80" s="48">
        <f t="shared" si="62"/>
        <v>2.8505677910370952E-3</v>
      </c>
      <c r="AV80" s="48">
        <f t="shared" si="63"/>
        <v>7.20666444425766E-3</v>
      </c>
      <c r="AY80" s="35">
        <f t="shared" si="46"/>
        <v>45017</v>
      </c>
      <c r="BA80" s="48">
        <f t="shared" ca="1" si="20"/>
        <v>7.5763611451555113E-4</v>
      </c>
      <c r="BB80" s="48">
        <f t="shared" si="21"/>
        <v>1.3319639785651649E-3</v>
      </c>
      <c r="BC80" s="48">
        <f t="shared" si="22"/>
        <v>1.0989700434302363E-3</v>
      </c>
      <c r="BD80" s="48">
        <f t="shared" si="23"/>
        <v>2.3575033379247268E-4</v>
      </c>
      <c r="BE80" s="48">
        <f t="shared" si="24"/>
        <v>-2.3522956541975151E-4</v>
      </c>
      <c r="BF80" s="48">
        <f t="shared" si="25"/>
        <v>8.8945610889875259E-4</v>
      </c>
      <c r="BG80" s="48">
        <f t="shared" si="26"/>
        <v>8.1189936372472182E-4</v>
      </c>
    </row>
    <row r="81" spans="1:59" x14ac:dyDescent="0.25">
      <c r="A81" s="110">
        <f t="shared" si="47"/>
        <v>81</v>
      </c>
      <c r="B81" s="35">
        <f>+NAC!A82</f>
        <v>45047</v>
      </c>
      <c r="C81" s="24">
        <f ca="1">+NAC_d!CR82</f>
        <v>7.7525831965595371E-2</v>
      </c>
      <c r="D81" s="24">
        <f ca="1">+NAC_d!CH82</f>
        <v>7.4000227833175281E-2</v>
      </c>
      <c r="E81" s="24">
        <f ca="1">+NAC_d!CQ82</f>
        <v>8.0707230588701329E-2</v>
      </c>
      <c r="F81" s="24">
        <f t="shared" ca="1" si="48"/>
        <v>-6.7070027555260481E-3</v>
      </c>
      <c r="H81" s="24">
        <f>+GBA_d!$AB109</f>
        <v>7.9525994113905707E-2</v>
      </c>
      <c r="I81" s="24">
        <f>+GBA_d!$Q109</f>
        <v>7.4367466951044126E-2</v>
      </c>
      <c r="J81" s="24">
        <f>+GBA_d!$Z109</f>
        <v>8.1858379172298212E-2</v>
      </c>
      <c r="K81" s="24">
        <f t="shared" si="49"/>
        <v>-7.4909122212540868E-3</v>
      </c>
      <c r="M81" s="24">
        <f>+PAM_d!$AB109</f>
        <v>7.6790302504688324E-2</v>
      </c>
      <c r="N81" s="24">
        <f>+PAM_d!$Q109</f>
        <v>7.2346037967088384E-2</v>
      </c>
      <c r="O81" s="24">
        <f>+PAM_d!$Z109</f>
        <v>8.1191352905383596E-2</v>
      </c>
      <c r="P81" s="24">
        <f t="shared" si="50"/>
        <v>-8.8453149382952123E-3</v>
      </c>
      <c r="R81" s="24">
        <f>+NOA_d!$AB109</f>
        <v>7.9573527074891404E-2</v>
      </c>
      <c r="S81" s="24">
        <f>+NOA_d!$Q109</f>
        <v>7.9349562930324025E-2</v>
      </c>
      <c r="T81" s="24">
        <f>+NOA_d!$Z109</f>
        <v>7.9734527169479819E-2</v>
      </c>
      <c r="U81" s="24">
        <f t="shared" si="51"/>
        <v>-3.8496423915579392E-4</v>
      </c>
      <c r="W81" s="24">
        <f>+NEA_d!$AB109</f>
        <v>7.2870564981044827E-2</v>
      </c>
      <c r="X81" s="24">
        <f>+NEA_d!$Q109</f>
        <v>7.1189179937909852E-2</v>
      </c>
      <c r="Y81" s="24">
        <f>+NEA_d!$Z109</f>
        <v>7.3778684050006538E-2</v>
      </c>
      <c r="Z81" s="24">
        <f t="shared" si="52"/>
        <v>-2.5895041120966855E-3</v>
      </c>
      <c r="AB81" s="24">
        <f>+CUY_d!$AB109</f>
        <v>7.4666967477925228E-2</v>
      </c>
      <c r="AC81" s="24">
        <f>+CUY_d!$Q109</f>
        <v>7.313984285567865E-2</v>
      </c>
      <c r="AD81" s="24">
        <f>+CUY_d!$Z109</f>
        <v>7.5053259535091676E-2</v>
      </c>
      <c r="AE81" s="24">
        <f t="shared" si="53"/>
        <v>-1.913416679413027E-3</v>
      </c>
      <c r="AG81" s="24">
        <f>+PAT_d!$AB109</f>
        <v>7.2698946476225768E-2</v>
      </c>
      <c r="AH81" s="24">
        <f>+PAT_d!$Q109</f>
        <v>7.2285383006857717E-2</v>
      </c>
      <c r="AI81" s="24">
        <f>+PAT_d!$Z109</f>
        <v>7.5160276917755953E-2</v>
      </c>
      <c r="AJ81" s="24">
        <f t="shared" si="54"/>
        <v>-2.8748939108982352E-3</v>
      </c>
      <c r="AK81" s="24"/>
      <c r="AL81" s="35">
        <f t="shared" si="45"/>
        <v>45047</v>
      </c>
      <c r="AM81" s="48">
        <f t="shared" ca="1" si="55"/>
        <v>-6.7070027555260481E-3</v>
      </c>
      <c r="AN81" s="48">
        <f t="shared" si="56"/>
        <v>-7.4909122212540868E-3</v>
      </c>
      <c r="AO81" s="48">
        <f t="shared" si="57"/>
        <v>-8.8453149382952123E-3</v>
      </c>
      <c r="AP81" s="48">
        <f t="shared" si="58"/>
        <v>-3.8496423915579392E-4</v>
      </c>
      <c r="AQ81" s="48">
        <f t="shared" si="59"/>
        <v>-2.5895041120966855E-3</v>
      </c>
      <c r="AR81" s="48">
        <f t="shared" si="60"/>
        <v>-1.913416679413027E-3</v>
      </c>
      <c r="AS81" s="48">
        <f t="shared" si="61"/>
        <v>-2.8748939108982352E-3</v>
      </c>
      <c r="AU81" s="48">
        <f t="shared" si="62"/>
        <v>-8.8453149382952123E-3</v>
      </c>
      <c r="AV81" s="48">
        <f t="shared" si="63"/>
        <v>-3.8496423915579392E-4</v>
      </c>
      <c r="AY81" s="35">
        <f t="shared" si="46"/>
        <v>45047</v>
      </c>
      <c r="BA81" s="48">
        <f t="shared" ref="BA81:BA94" ca="1" si="64">+AVERAGE(AM70:AM81)</f>
        <v>2.787210469702428E-4</v>
      </c>
      <c r="BB81" s="48">
        <f t="shared" ref="BB81:BB94" si="65">+AVERAGE(AN70:AN81)</f>
        <v>9.4209816321131712E-4</v>
      </c>
      <c r="BC81" s="48">
        <f t="shared" ref="BC81:BC94" si="66">+AVERAGE(AO70:AO81)</f>
        <v>7.0780476826787231E-4</v>
      </c>
      <c r="BD81" s="48">
        <f t="shared" ref="BD81:BD94" si="67">+AVERAGE(AP70:AP81)</f>
        <v>5.6331628961492353E-4</v>
      </c>
      <c r="BE81" s="48">
        <f t="shared" ref="BE81:BE94" si="68">+AVERAGE(AQ70:AQ81)</f>
        <v>-3.0935938801518459E-4</v>
      </c>
      <c r="BF81" s="48">
        <f t="shared" ref="BF81:BF94" si="69">+AVERAGE(AR70:AR81)</f>
        <v>9.9302136348879588E-4</v>
      </c>
      <c r="BG81" s="48">
        <f t="shared" ref="BG81:BG94" si="70">+AVERAGE(AS70:AS81)</f>
        <v>6.5238612805673668E-4</v>
      </c>
    </row>
    <row r="82" spans="1:59" x14ac:dyDescent="0.25">
      <c r="A82" s="110">
        <f t="shared" si="47"/>
        <v>82</v>
      </c>
      <c r="B82" s="35">
        <f>+NAC!A83</f>
        <v>45078</v>
      </c>
      <c r="C82" s="24">
        <f ca="1">+NAC_d!CR83</f>
        <v>5.9644899108355576E-2</v>
      </c>
      <c r="D82" s="24">
        <f ca="1">+NAC_d!CH83</f>
        <v>5.6870426730117662E-2</v>
      </c>
      <c r="E82" s="24">
        <f ca="1">+NAC_d!CQ83</f>
        <v>6.2865984126239116E-2</v>
      </c>
      <c r="F82" s="24">
        <f t="shared" ca="1" si="48"/>
        <v>-5.9955573961214537E-3</v>
      </c>
      <c r="H82" s="24">
        <f>+GBA_d!$AB110</f>
        <v>5.8219487762752431E-2</v>
      </c>
      <c r="I82" s="24">
        <f>+GBA_d!$Q110</f>
        <v>5.1572185369141321E-2</v>
      </c>
      <c r="J82" s="24">
        <f>+GBA_d!$Z110</f>
        <v>6.1944785011737613E-2</v>
      </c>
      <c r="K82" s="24">
        <f t="shared" si="49"/>
        <v>-1.0372599642596292E-2</v>
      </c>
      <c r="M82" s="24">
        <f>+PAM_d!$AB110</f>
        <v>5.8865053264280265E-2</v>
      </c>
      <c r="N82" s="24">
        <f>+PAM_d!$Q110</f>
        <v>5.4230051779545096E-2</v>
      </c>
      <c r="O82" s="24">
        <f>+PAM_d!$Z110</f>
        <v>6.2345605553808303E-2</v>
      </c>
      <c r="P82" s="24">
        <f t="shared" si="50"/>
        <v>-8.1155537742632067E-3</v>
      </c>
      <c r="R82" s="24">
        <f>+NOA_d!$AB110</f>
        <v>6.6211057437000731E-2</v>
      </c>
      <c r="S82" s="24">
        <f>+NOA_d!$Q110</f>
        <v>6.414463181995278E-2</v>
      </c>
      <c r="T82" s="24">
        <f>+NOA_d!$Z110</f>
        <v>7.0097701502277232E-2</v>
      </c>
      <c r="U82" s="24">
        <f t="shared" si="51"/>
        <v>-5.9530696823244522E-3</v>
      </c>
      <c r="W82" s="24">
        <f>+NEA_d!$AB110</f>
        <v>6.6095580125910658E-2</v>
      </c>
      <c r="X82" s="24">
        <f>+NEA_d!$Q110</f>
        <v>6.564519843091654E-2</v>
      </c>
      <c r="Y82" s="24">
        <f>+NEA_d!$Z110</f>
        <v>6.3333703852127998E-2</v>
      </c>
      <c r="Z82" s="24">
        <f t="shared" si="52"/>
        <v>2.3114945787885421E-3</v>
      </c>
      <c r="AB82" s="24">
        <f>+CUY_d!$AB110</f>
        <v>5.3054454716255695E-2</v>
      </c>
      <c r="AC82" s="24">
        <f>+CUY_d!$Q110</f>
        <v>4.962941304958024E-2</v>
      </c>
      <c r="AD82" s="24">
        <f>+CUY_d!$Z110</f>
        <v>5.6608706667938158E-2</v>
      </c>
      <c r="AE82" s="24">
        <f t="shared" si="53"/>
        <v>-6.9792936183579179E-3</v>
      </c>
      <c r="AG82" s="24">
        <f>+PAT_d!$AB110</f>
        <v>6.7789928256195342E-2</v>
      </c>
      <c r="AH82" s="24">
        <f>+PAT_d!$Q110</f>
        <v>6.8338401108660074E-2</v>
      </c>
      <c r="AI82" s="24">
        <f>+PAT_d!$Z110</f>
        <v>7.0749677323126425E-2</v>
      </c>
      <c r="AJ82" s="24">
        <f t="shared" si="54"/>
        <v>-2.4112762144663513E-3</v>
      </c>
      <c r="AK82" s="24"/>
      <c r="AL82" s="35">
        <f t="shared" si="45"/>
        <v>45078</v>
      </c>
      <c r="AM82" s="48">
        <f t="shared" ca="1" si="55"/>
        <v>-5.9955573961214537E-3</v>
      </c>
      <c r="AN82" s="48">
        <f t="shared" si="56"/>
        <v>-1.0372599642596292E-2</v>
      </c>
      <c r="AO82" s="48">
        <f t="shared" si="57"/>
        <v>-8.1155537742632067E-3</v>
      </c>
      <c r="AP82" s="48">
        <f t="shared" si="58"/>
        <v>-5.9530696823244522E-3</v>
      </c>
      <c r="AQ82" s="48">
        <f t="shared" si="59"/>
        <v>2.3114945787885421E-3</v>
      </c>
      <c r="AR82" s="48">
        <f t="shared" si="60"/>
        <v>-6.9792936183579179E-3</v>
      </c>
      <c r="AS82" s="48">
        <f t="shared" si="61"/>
        <v>-2.4112762144663513E-3</v>
      </c>
      <c r="AU82" s="48">
        <f t="shared" si="62"/>
        <v>-1.0372599642596292E-2</v>
      </c>
      <c r="AV82" s="48">
        <f t="shared" si="63"/>
        <v>2.3114945787885421E-3</v>
      </c>
      <c r="AY82" s="35">
        <f t="shared" si="46"/>
        <v>45078</v>
      </c>
      <c r="BA82" s="48">
        <f t="shared" ca="1" si="64"/>
        <v>1.0482144509036766E-4</v>
      </c>
      <c r="BB82" s="48">
        <f t="shared" si="65"/>
        <v>3.0636964374586295E-4</v>
      </c>
      <c r="BC82" s="48">
        <f t="shared" si="66"/>
        <v>3.0141029051578005E-4</v>
      </c>
      <c r="BD82" s="48">
        <f t="shared" si="67"/>
        <v>4.4172281526237239E-4</v>
      </c>
      <c r="BE82" s="48">
        <f t="shared" si="68"/>
        <v>2.2410465546720179E-4</v>
      </c>
      <c r="BF82" s="48">
        <f t="shared" si="69"/>
        <v>7.9038891241521114E-4</v>
      </c>
      <c r="BG82" s="48">
        <f t="shared" si="70"/>
        <v>4.7163320716131496E-4</v>
      </c>
    </row>
    <row r="83" spans="1:59" x14ac:dyDescent="0.25">
      <c r="A83" s="110">
        <f t="shared" si="47"/>
        <v>83</v>
      </c>
      <c r="B83" s="35">
        <f>+NAC!A84</f>
        <v>45108</v>
      </c>
      <c r="C83" s="24">
        <f ca="1">+NAC_d!CR84</f>
        <v>6.3754741466568676E-2</v>
      </c>
      <c r="D83" s="24">
        <f ca="1">+NAC_d!CH84</f>
        <v>6.0654112063456722E-2</v>
      </c>
      <c r="E83" s="24">
        <f ca="1">+NAC_d!CQ84</f>
        <v>6.5982553891445805E-2</v>
      </c>
      <c r="F83" s="24">
        <f t="shared" ca="1" si="48"/>
        <v>-5.3284418279890833E-3</v>
      </c>
      <c r="H83" s="24">
        <f>+GBA_d!$AB111</f>
        <v>6.1873190529190936E-2</v>
      </c>
      <c r="I83" s="24">
        <f>+GBA_d!$Q111</f>
        <v>5.9232798805473941E-2</v>
      </c>
      <c r="J83" s="24">
        <f>+GBA_d!$Z111</f>
        <v>6.3508860026480374E-2</v>
      </c>
      <c r="K83" s="24">
        <f t="shared" si="49"/>
        <v>-4.276061221006433E-3</v>
      </c>
      <c r="M83" s="24">
        <f>+PAM_d!$AB111</f>
        <v>6.4373705221829169E-2</v>
      </c>
      <c r="N83" s="24">
        <f>+PAM_d!$Q111</f>
        <v>6.16194200883875E-2</v>
      </c>
      <c r="O83" s="24">
        <f>+PAM_d!$Z111</f>
        <v>6.7134810416664914E-2</v>
      </c>
      <c r="P83" s="24">
        <f t="shared" si="50"/>
        <v>-5.5153903282774142E-3</v>
      </c>
      <c r="R83" s="24">
        <f>+NOA_d!$AB111</f>
        <v>6.0752003200670757E-2</v>
      </c>
      <c r="S83" s="24">
        <f>+NOA_d!$Q111</f>
        <v>5.8243161231481322E-2</v>
      </c>
      <c r="T83" s="24">
        <f>+NOA_d!$Z111</f>
        <v>6.398892039000792E-2</v>
      </c>
      <c r="U83" s="24">
        <f t="shared" si="51"/>
        <v>-5.7457591585265977E-3</v>
      </c>
      <c r="W83" s="24">
        <f>+NEA_d!$AB111</f>
        <v>6.2591028386031144E-2</v>
      </c>
      <c r="X83" s="24">
        <f>+NEA_d!$Q111</f>
        <v>6.0793886564820321E-2</v>
      </c>
      <c r="Y83" s="24">
        <f>+NEA_d!$Z111</f>
        <v>6.3295420580942618E-2</v>
      </c>
      <c r="Z83" s="24">
        <f t="shared" si="52"/>
        <v>-2.5015340161222976E-3</v>
      </c>
      <c r="AB83" s="24">
        <f>+CUY_d!$AB111</f>
        <v>6.3077290324396795E-2</v>
      </c>
      <c r="AC83" s="24">
        <f>+CUY_d!$Q111</f>
        <v>6.1289039511079668E-2</v>
      </c>
      <c r="AD83" s="24">
        <f>+CUY_d!$Z111</f>
        <v>6.5851499330194629E-2</v>
      </c>
      <c r="AE83" s="24">
        <f t="shared" si="53"/>
        <v>-4.5624598191149612E-3</v>
      </c>
      <c r="AG83" s="24">
        <f>+PAT_d!$AB111</f>
        <v>7.7981483706818455E-2</v>
      </c>
      <c r="AH83" s="24">
        <f>+PAT_d!$Q111</f>
        <v>7.5649125410564455E-2</v>
      </c>
      <c r="AI83" s="24">
        <f>+PAT_d!$Z111</f>
        <v>8.0054819546879541E-2</v>
      </c>
      <c r="AJ83" s="24">
        <f t="shared" si="54"/>
        <v>-4.4056941363150859E-3</v>
      </c>
      <c r="AK83" s="24"/>
      <c r="AL83" s="35">
        <f t="shared" si="45"/>
        <v>45108</v>
      </c>
      <c r="AM83" s="48">
        <f t="shared" ca="1" si="55"/>
        <v>-5.3284418279890833E-3</v>
      </c>
      <c r="AN83" s="48">
        <f t="shared" si="56"/>
        <v>-4.276061221006433E-3</v>
      </c>
      <c r="AO83" s="48">
        <f t="shared" si="57"/>
        <v>-5.5153903282774142E-3</v>
      </c>
      <c r="AP83" s="48">
        <f t="shared" si="58"/>
        <v>-5.7457591585265977E-3</v>
      </c>
      <c r="AQ83" s="48">
        <f t="shared" si="59"/>
        <v>-2.5015340161222976E-3</v>
      </c>
      <c r="AR83" s="48">
        <f t="shared" si="60"/>
        <v>-4.5624598191149612E-3</v>
      </c>
      <c r="AS83" s="48">
        <f t="shared" si="61"/>
        <v>-4.4056941363150859E-3</v>
      </c>
      <c r="AU83" s="48">
        <f t="shared" si="62"/>
        <v>-5.7457591585265977E-3</v>
      </c>
      <c r="AV83" s="48">
        <f t="shared" si="63"/>
        <v>-2.5015340161222976E-3</v>
      </c>
      <c r="AY83" s="35">
        <f t="shared" si="46"/>
        <v>45108</v>
      </c>
      <c r="BA83" s="48">
        <f t="shared" ca="1" si="64"/>
        <v>2.6041988599214322E-4</v>
      </c>
      <c r="BB83" s="48">
        <f t="shared" si="65"/>
        <v>6.6375198242933176E-4</v>
      </c>
      <c r="BC83" s="48">
        <f t="shared" si="66"/>
        <v>3.4357737251024717E-4</v>
      </c>
      <c r="BD83" s="48">
        <f t="shared" si="67"/>
        <v>3.0837359608254511E-4</v>
      </c>
      <c r="BE83" s="48">
        <f t="shared" si="68"/>
        <v>2.7937489583986414E-4</v>
      </c>
      <c r="BF83" s="48">
        <f t="shared" si="69"/>
        <v>7.8368096942114474E-4</v>
      </c>
      <c r="BG83" s="48">
        <f t="shared" si="70"/>
        <v>2.469621996331976E-4</v>
      </c>
    </row>
    <row r="84" spans="1:59" x14ac:dyDescent="0.25">
      <c r="A84" s="110">
        <f t="shared" si="47"/>
        <v>84</v>
      </c>
      <c r="B84" s="35">
        <f>+NAC!A85</f>
        <v>45139</v>
      </c>
      <c r="C84" s="24">
        <f ca="1">+NAC_d!CR85</f>
        <v>0.12439229647738337</v>
      </c>
      <c r="D84" s="24">
        <f ca="1">+NAC_d!CH85</f>
        <v>0.131804342765246</v>
      </c>
      <c r="E84" s="24">
        <f ca="1">+NAC_d!CQ85</f>
        <v>0.12154991785032565</v>
      </c>
      <c r="F84" s="24">
        <f t="shared" ca="1" si="48"/>
        <v>1.0254424914920346E-2</v>
      </c>
      <c r="H84" s="24">
        <f>+GBA_d!$AB112</f>
        <v>0.1225980935243256</v>
      </c>
      <c r="I84" s="24">
        <f>+GBA_d!$Q112</f>
        <v>0.12616167236223053</v>
      </c>
      <c r="J84" s="24">
        <f>+GBA_d!$Z112</f>
        <v>0.12240706170762405</v>
      </c>
      <c r="K84" s="24">
        <f t="shared" si="49"/>
        <v>3.7546106546064717E-3</v>
      </c>
      <c r="M84" s="24">
        <f>+PAM_d!$AB112</f>
        <v>0.12241216390812393</v>
      </c>
      <c r="N84" s="24">
        <f>+PAM_d!$Q112</f>
        <v>0.1258771780239003</v>
      </c>
      <c r="O84" s="24">
        <f>+PAM_d!$Z112</f>
        <v>0.11872958499213171</v>
      </c>
      <c r="P84" s="24">
        <f t="shared" si="50"/>
        <v>7.1475930317685954E-3</v>
      </c>
      <c r="R84" s="24">
        <f>+NOA_d!$AB112</f>
        <v>0.13680632267064619</v>
      </c>
      <c r="S84" s="24">
        <f>+NOA_d!$Q112</f>
        <v>0.14343737083242747</v>
      </c>
      <c r="T84" s="24">
        <f>+NOA_d!$Z112</f>
        <v>0.12851855134688539</v>
      </c>
      <c r="U84" s="24">
        <f t="shared" si="51"/>
        <v>1.4918819485542079E-2</v>
      </c>
      <c r="W84" s="24">
        <f>+NEA_d!$AB112</f>
        <v>0.14180495639256052</v>
      </c>
      <c r="X84" s="24">
        <f>+NEA_d!$Q112</f>
        <v>0.14612650081420409</v>
      </c>
      <c r="Y84" s="24">
        <f>+NEA_d!$Z112</f>
        <v>0.1331562849065353</v>
      </c>
      <c r="Z84" s="24">
        <f t="shared" si="52"/>
        <v>1.2970215907668781E-2</v>
      </c>
      <c r="AB84" s="24">
        <f>+CUY_d!$AB112</f>
        <v>0.12326648875119295</v>
      </c>
      <c r="AC84" s="24">
        <f>+CUY_d!$Q112</f>
        <v>0.12772106962513829</v>
      </c>
      <c r="AD84" s="24">
        <f>+CUY_d!$Z112</f>
        <v>0.11895290281818371</v>
      </c>
      <c r="AE84" s="24">
        <f t="shared" si="53"/>
        <v>8.7681668069545804E-3</v>
      </c>
      <c r="AG84" s="24">
        <f>+PAT_d!$AB112</f>
        <v>0.12146015126213849</v>
      </c>
      <c r="AH84" s="24">
        <f>+PAT_d!$Q112</f>
        <v>0.11996387970679057</v>
      </c>
      <c r="AI84" s="24">
        <f>+PAT_d!$Z112</f>
        <v>0.12205379855920628</v>
      </c>
      <c r="AJ84" s="24">
        <f t="shared" si="54"/>
        <v>-2.0899188524157175E-3</v>
      </c>
      <c r="AK84" s="24"/>
      <c r="AL84" s="35">
        <f t="shared" si="45"/>
        <v>45139</v>
      </c>
      <c r="AM84" s="48">
        <f t="shared" ca="1" si="55"/>
        <v>1.0254424914920346E-2</v>
      </c>
      <c r="AN84" s="48">
        <f t="shared" si="56"/>
        <v>3.7546106546064717E-3</v>
      </c>
      <c r="AO84" s="48">
        <f t="shared" si="57"/>
        <v>7.1475930317685954E-3</v>
      </c>
      <c r="AP84" s="48">
        <f t="shared" si="58"/>
        <v>1.4918819485542079E-2</v>
      </c>
      <c r="AQ84" s="48">
        <f t="shared" si="59"/>
        <v>1.2970215907668781E-2</v>
      </c>
      <c r="AR84" s="48">
        <f t="shared" si="60"/>
        <v>8.7681668069545804E-3</v>
      </c>
      <c r="AS84" s="48">
        <f t="shared" si="61"/>
        <v>-2.0899188524157175E-3</v>
      </c>
      <c r="AU84" s="48">
        <f t="shared" si="62"/>
        <v>-2.0899188524157175E-3</v>
      </c>
      <c r="AV84" s="48">
        <f t="shared" si="63"/>
        <v>1.4918819485542079E-2</v>
      </c>
      <c r="AY84" s="35">
        <f t="shared" si="46"/>
        <v>45139</v>
      </c>
      <c r="BA84" s="48">
        <f t="shared" ca="1" si="64"/>
        <v>8.2718987165941726E-4</v>
      </c>
      <c r="BB84" s="48">
        <f t="shared" si="65"/>
        <v>9.0015822621717734E-4</v>
      </c>
      <c r="BC84" s="48">
        <f t="shared" si="66"/>
        <v>7.0003675198820892E-4</v>
      </c>
      <c r="BD84" s="48">
        <f t="shared" si="67"/>
        <v>1.4808883865724543E-3</v>
      </c>
      <c r="BE84" s="48">
        <f t="shared" si="68"/>
        <v>1.4818054213872982E-3</v>
      </c>
      <c r="BF84" s="48">
        <f t="shared" si="69"/>
        <v>9.1978929085824912E-4</v>
      </c>
      <c r="BG84" s="48">
        <f t="shared" si="70"/>
        <v>1.3052669433096428E-5</v>
      </c>
    </row>
    <row r="85" spans="1:59" x14ac:dyDescent="0.25">
      <c r="A85" s="110">
        <f t="shared" si="47"/>
        <v>85</v>
      </c>
      <c r="B85" s="35">
        <f>+NAC!A86</f>
        <v>45170</v>
      </c>
      <c r="C85" s="24">
        <f ca="1">+NAC_d!CR86</f>
        <v>0.12777280392065404</v>
      </c>
      <c r="D85" s="24">
        <f ca="1">+NAC_d!CH86</f>
        <v>0.1329547853158517</v>
      </c>
      <c r="E85" s="24">
        <f ca="1">+NAC_d!CQ86</f>
        <v>0.12443076436789013</v>
      </c>
      <c r="F85" s="24">
        <f t="shared" ca="1" si="48"/>
        <v>8.5240209479615636E-3</v>
      </c>
      <c r="H85" s="24">
        <f>+GBA_d!$AB113</f>
        <v>0.12179890371797142</v>
      </c>
      <c r="I85" s="24">
        <f>+GBA_d!$Q113</f>
        <v>0.12557294316827305</v>
      </c>
      <c r="J85" s="24">
        <f>+GBA_d!$Z113</f>
        <v>0.11999642801058585</v>
      </c>
      <c r="K85" s="24">
        <f t="shared" si="49"/>
        <v>5.5765151576872007E-3</v>
      </c>
      <c r="M85" s="24">
        <f>+PAM_d!$AB113</f>
        <v>0.1307483734730237</v>
      </c>
      <c r="N85" s="24">
        <f>+PAM_d!$Q113</f>
        <v>0.13580756197184662</v>
      </c>
      <c r="O85" s="24">
        <f>+PAM_d!$Z113</f>
        <v>0.12825072304568885</v>
      </c>
      <c r="P85" s="24">
        <f t="shared" si="50"/>
        <v>7.5568389261577718E-3</v>
      </c>
      <c r="R85" s="24">
        <f>+NOA_d!$AB113</f>
        <v>0.13177804233588808</v>
      </c>
      <c r="S85" s="24">
        <f>+NOA_d!$Q113</f>
        <v>0.13419345777080549</v>
      </c>
      <c r="T85" s="24">
        <f>+NOA_d!$Z113</f>
        <v>0.1286696426695082</v>
      </c>
      <c r="U85" s="24">
        <f t="shared" si="51"/>
        <v>5.5238151012972914E-3</v>
      </c>
      <c r="W85" s="24">
        <f>+NEA_d!$AB113</f>
        <v>0.12953542006163632</v>
      </c>
      <c r="X85" s="24">
        <f>+NEA_d!$Q113</f>
        <v>0.13284123049051444</v>
      </c>
      <c r="Y85" s="24">
        <f>+NEA_d!$Z113</f>
        <v>0.12666611490526347</v>
      </c>
      <c r="Z85" s="24">
        <f t="shared" si="52"/>
        <v>6.1751155852509676E-3</v>
      </c>
      <c r="AB85" s="24">
        <f>+CUY_d!$AB113</f>
        <v>0.13658008573656444</v>
      </c>
      <c r="AC85" s="24">
        <f>+CUY_d!$Q113</f>
        <v>0.14251258313618909</v>
      </c>
      <c r="AD85" s="24">
        <f>+CUY_d!$Z113</f>
        <v>0.13025621782385177</v>
      </c>
      <c r="AE85" s="24">
        <f t="shared" si="53"/>
        <v>1.2256365312337314E-2</v>
      </c>
      <c r="AG85" s="24">
        <f>+PAT_d!$AB113</f>
        <v>0.13990105394925623</v>
      </c>
      <c r="AH85" s="24">
        <f>+PAT_d!$Q113</f>
        <v>0.14777406525830039</v>
      </c>
      <c r="AI85" s="24">
        <f>+PAT_d!$Z113</f>
        <v>0.13672038110062168</v>
      </c>
      <c r="AJ85" s="24">
        <f t="shared" si="54"/>
        <v>1.1053684157678711E-2</v>
      </c>
      <c r="AK85" s="24"/>
      <c r="AL85" s="35">
        <f t="shared" si="45"/>
        <v>45170</v>
      </c>
      <c r="AM85" s="48">
        <f t="shared" ca="1" si="55"/>
        <v>8.5240209479615636E-3</v>
      </c>
      <c r="AN85" s="48">
        <f t="shared" si="56"/>
        <v>5.5765151576872007E-3</v>
      </c>
      <c r="AO85" s="48">
        <f t="shared" si="57"/>
        <v>7.5568389261577718E-3</v>
      </c>
      <c r="AP85" s="48">
        <f t="shared" si="58"/>
        <v>5.5238151012972914E-3</v>
      </c>
      <c r="AQ85" s="48">
        <f t="shared" si="59"/>
        <v>6.1751155852509676E-3</v>
      </c>
      <c r="AR85" s="48">
        <f t="shared" si="60"/>
        <v>1.2256365312337314E-2</v>
      </c>
      <c r="AS85" s="48">
        <f t="shared" si="61"/>
        <v>1.1053684157678711E-2</v>
      </c>
      <c r="AU85" s="48">
        <f t="shared" si="62"/>
        <v>5.5238151012972914E-3</v>
      </c>
      <c r="AV85" s="48">
        <f t="shared" si="63"/>
        <v>1.2256365312337314E-2</v>
      </c>
      <c r="AY85" s="35">
        <f t="shared" si="46"/>
        <v>45170</v>
      </c>
      <c r="BA85" s="48">
        <f t="shared" ca="1" si="64"/>
        <v>1.061730592313237E-3</v>
      </c>
      <c r="BB85" s="48">
        <f t="shared" si="65"/>
        <v>7.5538218522304878E-4</v>
      </c>
      <c r="BC85" s="48">
        <f t="shared" si="66"/>
        <v>9.8762288579736413E-4</v>
      </c>
      <c r="BD85" s="48">
        <f t="shared" si="67"/>
        <v>2.0214809226132648E-3</v>
      </c>
      <c r="BE85" s="48">
        <f t="shared" si="68"/>
        <v>1.7519984583725574E-3</v>
      </c>
      <c r="BF85" s="48">
        <f t="shared" si="69"/>
        <v>1.294921531715713E-3</v>
      </c>
      <c r="BG85" s="48">
        <f t="shared" si="70"/>
        <v>7.2712379616265055E-4</v>
      </c>
    </row>
    <row r="86" spans="1:59" x14ac:dyDescent="0.25">
      <c r="A86" s="110">
        <f t="shared" si="47"/>
        <v>86</v>
      </c>
      <c r="B86" s="35">
        <f>+NAC!A87</f>
        <v>45200</v>
      </c>
      <c r="C86" s="24">
        <f ca="1">+NAC_d!CR87</f>
        <v>8.2922192567950193E-2</v>
      </c>
      <c r="D86" s="24">
        <f ca="1">+NAC_d!CH87</f>
        <v>8.0916962516512037E-2</v>
      </c>
      <c r="E86" s="24">
        <f ca="1">+NAC_d!CQ87</f>
        <v>8.4051018090755658E-2</v>
      </c>
      <c r="F86" s="24">
        <f t="shared" ca="1" si="48"/>
        <v>-3.1340555742436216E-3</v>
      </c>
      <c r="H86" s="24">
        <f>+GBA_d!$AB114</f>
        <v>8.612751353074799E-2</v>
      </c>
      <c r="I86" s="24">
        <f>+GBA_d!$Q114</f>
        <v>8.8216227040858852E-2</v>
      </c>
      <c r="J86" s="24">
        <f>+GBA_d!$Z114</f>
        <v>8.522367264172015E-2</v>
      </c>
      <c r="K86" s="24">
        <f t="shared" si="49"/>
        <v>2.9925543991387027E-3</v>
      </c>
      <c r="M86" s="24">
        <f>+PAM_d!$AB114</f>
        <v>8.3056026132919625E-2</v>
      </c>
      <c r="N86" s="24">
        <f>+PAM_d!$Q114</f>
        <v>8.2631611946695438E-2</v>
      </c>
      <c r="O86" s="24">
        <f>+PAM_d!$Z114</f>
        <v>8.46661524137724E-2</v>
      </c>
      <c r="P86" s="24">
        <f t="shared" si="50"/>
        <v>-2.0345404670769618E-3</v>
      </c>
      <c r="R86" s="24">
        <f>+NOA_d!$AB114</f>
        <v>7.7189699649289345E-2</v>
      </c>
      <c r="S86" s="24">
        <f>+NOA_d!$Q114</f>
        <v>7.6083053827369573E-2</v>
      </c>
      <c r="T86" s="24">
        <f>+NOA_d!$Z114</f>
        <v>7.872602486233915E-2</v>
      </c>
      <c r="U86" s="24">
        <f t="shared" si="51"/>
        <v>-2.6429710349695767E-3</v>
      </c>
      <c r="W86" s="24">
        <f>+NEA_d!$AB114</f>
        <v>7.3956982684887596E-2</v>
      </c>
      <c r="X86" s="24">
        <f>+NEA_d!$Q114</f>
        <v>7.1578852880083366E-2</v>
      </c>
      <c r="Y86" s="24">
        <f>+NEA_d!$Z114</f>
        <v>7.9433517626910977E-2</v>
      </c>
      <c r="Z86" s="24">
        <f t="shared" si="52"/>
        <v>-7.854664746827611E-3</v>
      </c>
      <c r="AB86" s="24">
        <f>+CUY_d!$AB114</f>
        <v>7.3826180359703342E-2</v>
      </c>
      <c r="AC86" s="24">
        <f>+CUY_d!$Q114</f>
        <v>7.5031239298166463E-2</v>
      </c>
      <c r="AD86" s="24">
        <f>+CUY_d!$Z114</f>
        <v>7.3253241299448435E-2</v>
      </c>
      <c r="AE86" s="24">
        <f t="shared" si="53"/>
        <v>1.7779979987180283E-3</v>
      </c>
      <c r="AG86" s="24">
        <f>+PAT_d!$AB114</f>
        <v>8.175730451777774E-2</v>
      </c>
      <c r="AH86" s="24">
        <f>+PAT_d!$Q114</f>
        <v>8.1014900141658686E-2</v>
      </c>
      <c r="AI86" s="24">
        <f>+PAT_d!$Z114</f>
        <v>8.1759587898973862E-2</v>
      </c>
      <c r="AJ86" s="24">
        <f t="shared" si="54"/>
        <v>-7.4468775731517667E-4</v>
      </c>
      <c r="AK86" s="24"/>
      <c r="AL86" s="35">
        <f t="shared" si="45"/>
        <v>45200</v>
      </c>
      <c r="AM86" s="48">
        <f t="shared" ca="1" si="55"/>
        <v>-3.1340555742436216E-3</v>
      </c>
      <c r="AN86" s="48">
        <f t="shared" si="56"/>
        <v>2.9925543991387027E-3</v>
      </c>
      <c r="AO86" s="48">
        <f t="shared" si="57"/>
        <v>-2.0345404670769618E-3</v>
      </c>
      <c r="AP86" s="48">
        <f t="shared" si="58"/>
        <v>-2.6429710349695767E-3</v>
      </c>
      <c r="AQ86" s="48">
        <f t="shared" si="59"/>
        <v>-7.854664746827611E-3</v>
      </c>
      <c r="AR86" s="48">
        <f t="shared" si="60"/>
        <v>1.7779979987180283E-3</v>
      </c>
      <c r="AS86" s="48">
        <f t="shared" si="61"/>
        <v>-7.4468775731517667E-4</v>
      </c>
      <c r="AU86" s="48">
        <f t="shared" si="62"/>
        <v>-7.854664746827611E-3</v>
      </c>
      <c r="AV86" s="48">
        <f t="shared" si="63"/>
        <v>2.9925543991387027E-3</v>
      </c>
      <c r="AY86" s="35">
        <f t="shared" si="46"/>
        <v>45200</v>
      </c>
      <c r="BA86" s="48">
        <f t="shared" ca="1" si="64"/>
        <v>8.6823487524221676E-4</v>
      </c>
      <c r="BB86" s="48">
        <f t="shared" si="65"/>
        <v>8.8314971655856223E-4</v>
      </c>
      <c r="BC86" s="48">
        <f t="shared" si="66"/>
        <v>9.0624416850058431E-4</v>
      </c>
      <c r="BD86" s="48">
        <f t="shared" si="67"/>
        <v>1.9269664786252805E-3</v>
      </c>
      <c r="BE86" s="48">
        <f t="shared" si="68"/>
        <v>1.2363450515835057E-3</v>
      </c>
      <c r="BF86" s="48">
        <f t="shared" si="69"/>
        <v>1.3834171850534704E-3</v>
      </c>
      <c r="BG86" s="48">
        <f t="shared" si="70"/>
        <v>4.9715617232546727E-4</v>
      </c>
    </row>
    <row r="87" spans="1:59" x14ac:dyDescent="0.25">
      <c r="A87" s="110">
        <f t="shared" si="47"/>
        <v>87</v>
      </c>
      <c r="B87" s="35">
        <f>+NAC!A88</f>
        <v>45231</v>
      </c>
      <c r="C87" s="24">
        <f ca="1">+NAC_d!CR88</f>
        <v>0.12802817061911753</v>
      </c>
      <c r="D87" s="24">
        <f ca="1">+NAC_d!CH88</f>
        <v>0.13061860332328368</v>
      </c>
      <c r="E87" s="24">
        <f ca="1">+NAC_d!CQ88</f>
        <v>0.12589209771158427</v>
      </c>
      <c r="F87" s="24">
        <f t="shared" ca="1" si="48"/>
        <v>4.7265056116994053E-3</v>
      </c>
      <c r="H87" s="24">
        <f>+GBA_d!$AB115</f>
        <v>0.1290547952761214</v>
      </c>
      <c r="I87" s="24">
        <f>+GBA_d!$Q115</f>
        <v>0.13461220262206175</v>
      </c>
      <c r="J87" s="24">
        <f>+GBA_d!$Z115</f>
        <v>0.12735562352682694</v>
      </c>
      <c r="K87" s="24">
        <f t="shared" si="49"/>
        <v>7.2565790952348053E-3</v>
      </c>
      <c r="M87" s="24">
        <f>+PAM_d!$AB115</f>
        <v>0.13011902206014558</v>
      </c>
      <c r="N87" s="24">
        <f>+PAM_d!$Q115</f>
        <v>0.13357601196451374</v>
      </c>
      <c r="O87" s="24">
        <f>+PAM_d!$Z115</f>
        <v>0.12698351885105752</v>
      </c>
      <c r="P87" s="24">
        <f t="shared" si="50"/>
        <v>6.5924931134562215E-3</v>
      </c>
      <c r="R87" s="24">
        <f>+NOA_d!$AB115</f>
        <v>0.11811740816823679</v>
      </c>
      <c r="S87" s="24">
        <f>+NOA_d!$Q115</f>
        <v>0.12011215708737732</v>
      </c>
      <c r="T87" s="24">
        <f>+NOA_d!$Z115</f>
        <v>0.11486637773176267</v>
      </c>
      <c r="U87" s="24">
        <f t="shared" si="51"/>
        <v>5.2457793556146548E-3</v>
      </c>
      <c r="W87" s="24">
        <f>+NEA_d!$AB115</f>
        <v>0.12825834239127931</v>
      </c>
      <c r="X87" s="24">
        <f>+NEA_d!$Q115</f>
        <v>0.13091923156903906</v>
      </c>
      <c r="Y87" s="24">
        <f>+NEA_d!$Z115</f>
        <v>0.12296347095784532</v>
      </c>
      <c r="Z87" s="24">
        <f t="shared" si="52"/>
        <v>7.9557606111937407E-3</v>
      </c>
      <c r="AB87" s="24">
        <f>+CUY_d!$AB115</f>
        <v>0.12757877971198539</v>
      </c>
      <c r="AC87" s="24">
        <f>+CUY_d!$Q115</f>
        <v>0.13100988521151224</v>
      </c>
      <c r="AD87" s="24">
        <f>+CUY_d!$Z115</f>
        <v>0.12241132343776684</v>
      </c>
      <c r="AE87" s="24">
        <f t="shared" si="53"/>
        <v>8.5985617737454056E-3</v>
      </c>
      <c r="AG87" s="24">
        <f>+PAT_d!$AB115</f>
        <v>0.1195271825339812</v>
      </c>
      <c r="AH87" s="24">
        <f>+PAT_d!$Q115</f>
        <v>0.12108143767441915</v>
      </c>
      <c r="AI87" s="24">
        <f>+PAT_d!$Z115</f>
        <v>0.11890961542217782</v>
      </c>
      <c r="AJ87" s="24">
        <f t="shared" si="54"/>
        <v>2.1718222522413289E-3</v>
      </c>
      <c r="AK87" s="24"/>
      <c r="AL87" s="35">
        <f t="shared" si="45"/>
        <v>45231</v>
      </c>
      <c r="AM87" s="48">
        <f t="shared" ca="1" si="55"/>
        <v>4.7265056116994053E-3</v>
      </c>
      <c r="AN87" s="48">
        <f t="shared" si="56"/>
        <v>7.2565790952348053E-3</v>
      </c>
      <c r="AO87" s="48">
        <f t="shared" si="57"/>
        <v>6.5924931134562215E-3</v>
      </c>
      <c r="AP87" s="48">
        <f t="shared" si="58"/>
        <v>5.2457793556146548E-3</v>
      </c>
      <c r="AQ87" s="48">
        <f t="shared" si="59"/>
        <v>7.9557606111937407E-3</v>
      </c>
      <c r="AR87" s="48">
        <f t="shared" si="60"/>
        <v>8.5985617737454056E-3</v>
      </c>
      <c r="AS87" s="48">
        <f t="shared" si="61"/>
        <v>2.1718222522413289E-3</v>
      </c>
      <c r="AU87" s="48">
        <f t="shared" si="62"/>
        <v>2.1718222522413289E-3</v>
      </c>
      <c r="AV87" s="48">
        <f t="shared" si="63"/>
        <v>8.5985617737454056E-3</v>
      </c>
      <c r="AY87" s="35">
        <f t="shared" si="46"/>
        <v>45231</v>
      </c>
      <c r="BA87" s="48">
        <f t="shared" ca="1" si="64"/>
        <v>1.6212125403450295E-3</v>
      </c>
      <c r="BB87" s="48">
        <f t="shared" si="65"/>
        <v>1.8539571631040475E-3</v>
      </c>
      <c r="BC87" s="48">
        <f t="shared" si="66"/>
        <v>1.671685761501988E-3</v>
      </c>
      <c r="BD87" s="48">
        <f t="shared" si="67"/>
        <v>2.5854467867313193E-3</v>
      </c>
      <c r="BE87" s="48">
        <f t="shared" si="68"/>
        <v>2.1196632830105533E-3</v>
      </c>
      <c r="BF87" s="48">
        <f t="shared" si="69"/>
        <v>2.575382238074353E-3</v>
      </c>
      <c r="BG87" s="48">
        <f t="shared" si="70"/>
        <v>8.0885681070854332E-4</v>
      </c>
    </row>
    <row r="88" spans="1:59" x14ac:dyDescent="0.25">
      <c r="A88" s="110">
        <f t="shared" si="47"/>
        <v>88</v>
      </c>
      <c r="B88" s="35">
        <f>+NAC!A89</f>
        <v>45261</v>
      </c>
      <c r="C88" s="24">
        <f ca="1">+NAC_d!CR89</f>
        <v>0.25453113368182723</v>
      </c>
      <c r="D88" s="24">
        <f ca="1">+NAC_d!CH89</f>
        <v>0.26010943049946622</v>
      </c>
      <c r="E88" s="24">
        <f ca="1">+NAC_d!CQ89</f>
        <v>0.25170136406557098</v>
      </c>
      <c r="F88" s="24">
        <f t="shared" ca="1" si="48"/>
        <v>8.4080664338952449E-3</v>
      </c>
      <c r="H88" s="24">
        <f>+GBA_d!$AB116</f>
        <v>0.25084997475967419</v>
      </c>
      <c r="I88" s="24">
        <f>+GBA_d!$Q116</f>
        <v>0.25620331672297381</v>
      </c>
      <c r="J88" s="24">
        <f>+GBA_d!$Z116</f>
        <v>0.25083946358616926</v>
      </c>
      <c r="K88" s="24">
        <f t="shared" si="49"/>
        <v>5.3638531368045417E-3</v>
      </c>
      <c r="M88" s="24">
        <f>+PAM_d!$AB116</f>
        <v>0.25698049898302866</v>
      </c>
      <c r="N88" s="24">
        <f>+PAM_d!$Q116</f>
        <v>0.25569235581593519</v>
      </c>
      <c r="O88" s="24">
        <f>+PAM_d!$Z116</f>
        <v>0.2538323886242535</v>
      </c>
      <c r="P88" s="24">
        <f t="shared" si="50"/>
        <v>1.8599671916816884E-3</v>
      </c>
      <c r="R88" s="24">
        <f>+NOA_d!$AB116</f>
        <v>0.25228747326784617</v>
      </c>
      <c r="S88" s="24">
        <f>+NOA_d!$Q116</f>
        <v>0.25676797679014296</v>
      </c>
      <c r="T88" s="24">
        <f>+NOA_d!$Z116</f>
        <v>0.25038393928102765</v>
      </c>
      <c r="U88" s="24">
        <f t="shared" si="51"/>
        <v>6.3840375091153145E-3</v>
      </c>
      <c r="W88" s="24">
        <f>+NEA_d!$AB116</f>
        <v>0.28354861333531112</v>
      </c>
      <c r="X88" s="24">
        <f>+NEA_d!$Q116</f>
        <v>0.28550373435410048</v>
      </c>
      <c r="Y88" s="24">
        <f>+NEA_d!$Z116</f>
        <v>0.28312018063862299</v>
      </c>
      <c r="Z88" s="24">
        <f t="shared" si="52"/>
        <v>2.3835537154774933E-3</v>
      </c>
      <c r="AB88" s="24">
        <f>+CUY_d!$AB116</f>
        <v>0.2584609455383633</v>
      </c>
      <c r="AC88" s="24">
        <f>+CUY_d!$Q116</f>
        <v>0.25877326654634891</v>
      </c>
      <c r="AD88" s="24">
        <f>+CUY_d!$Z116</f>
        <v>0.26176265499870977</v>
      </c>
      <c r="AE88" s="24">
        <f t="shared" si="53"/>
        <v>-2.9893884523608527E-3</v>
      </c>
      <c r="AG88" s="24">
        <f>+PAT_d!$AB116</f>
        <v>0.24308679453367188</v>
      </c>
      <c r="AH88" s="24">
        <f>+PAT_d!$Q116</f>
        <v>0.24039320178533119</v>
      </c>
      <c r="AI88" s="24">
        <f>+PAT_d!$Z116</f>
        <v>0.2422493032248445</v>
      </c>
      <c r="AJ88" s="24">
        <f t="shared" si="54"/>
        <v>-1.8561014395133135E-3</v>
      </c>
      <c r="AK88" s="24"/>
      <c r="AL88" s="35">
        <f t="shared" si="45"/>
        <v>45261</v>
      </c>
      <c r="AM88" s="48">
        <f t="shared" ca="1" si="55"/>
        <v>8.4080664338952449E-3</v>
      </c>
      <c r="AN88" s="48">
        <f t="shared" si="56"/>
        <v>5.3638531368045417E-3</v>
      </c>
      <c r="AO88" s="48">
        <f t="shared" si="57"/>
        <v>1.8599671916816884E-3</v>
      </c>
      <c r="AP88" s="48">
        <f t="shared" si="58"/>
        <v>6.3840375091153145E-3</v>
      </c>
      <c r="AQ88" s="48">
        <f t="shared" si="59"/>
        <v>2.3835537154774933E-3</v>
      </c>
      <c r="AR88" s="48">
        <f t="shared" si="60"/>
        <v>-2.9893884523608527E-3</v>
      </c>
      <c r="AS88" s="48">
        <f t="shared" si="61"/>
        <v>-1.8561014395133135E-3</v>
      </c>
      <c r="AU88" s="48">
        <f t="shared" si="62"/>
        <v>-2.9893884523608527E-3</v>
      </c>
      <c r="AV88" s="48">
        <f t="shared" si="63"/>
        <v>6.3840375091153145E-3</v>
      </c>
      <c r="AY88" s="35">
        <f t="shared" si="46"/>
        <v>45261</v>
      </c>
      <c r="BA88" s="48">
        <f t="shared" ca="1" si="64"/>
        <v>2.7340995559266834E-3</v>
      </c>
      <c r="BB88" s="48">
        <f t="shared" si="65"/>
        <v>2.4531022941700065E-3</v>
      </c>
      <c r="BC88" s="48">
        <f t="shared" si="66"/>
        <v>2.0943055489662243E-3</v>
      </c>
      <c r="BD88" s="48">
        <f t="shared" si="67"/>
        <v>3.7394392200297832E-3</v>
      </c>
      <c r="BE88" s="48">
        <f t="shared" si="68"/>
        <v>2.8979470406112671E-3</v>
      </c>
      <c r="BF88" s="48">
        <f t="shared" si="69"/>
        <v>3.2977617620875512E-3</v>
      </c>
      <c r="BG88" s="48">
        <f t="shared" si="70"/>
        <v>1.008533539120245E-3</v>
      </c>
    </row>
    <row r="89" spans="1:59" x14ac:dyDescent="0.25">
      <c r="A89" s="110">
        <f t="shared" si="47"/>
        <v>89</v>
      </c>
      <c r="B89" s="35">
        <f>+NAC!A90</f>
        <v>45292</v>
      </c>
      <c r="C89" s="24">
        <f ca="1">+NAC_d!CR90</f>
        <v>0.20712482532379073</v>
      </c>
      <c r="D89" s="24">
        <f ca="1">+NAC_d!CH90</f>
        <v>0.20424952301263111</v>
      </c>
      <c r="E89" s="24">
        <f ca="1">+NAC_d!CQ90</f>
        <v>0.2095602289145384</v>
      </c>
      <c r="F89" s="24">
        <f t="shared" ca="1" si="48"/>
        <v>-5.3107059019072977E-3</v>
      </c>
      <c r="H89" s="24">
        <f>+GBA_d!$AB117</f>
        <v>0.19551815973106401</v>
      </c>
      <c r="I89" s="24">
        <f>+GBA_d!$Q117</f>
        <v>0.19186947085730499</v>
      </c>
      <c r="J89" s="24">
        <f>+GBA_d!$Z117</f>
        <v>0.19902566295839619</v>
      </c>
      <c r="K89" s="24">
        <f t="shared" si="49"/>
        <v>-7.1561921010911966E-3</v>
      </c>
      <c r="M89" s="24">
        <f>+PAM_d!$AB117</f>
        <v>0.21203681979011701</v>
      </c>
      <c r="N89" s="24">
        <f>+PAM_d!$Q117</f>
        <v>0.20887365869740027</v>
      </c>
      <c r="O89" s="24">
        <f>+PAM_d!$Z117</f>
        <v>0.21605906694428456</v>
      </c>
      <c r="P89" s="24">
        <f t="shared" si="50"/>
        <v>-7.185408246884295E-3</v>
      </c>
      <c r="R89" s="24">
        <f>+NOA_d!$AB117</f>
        <v>0.21711863705681056</v>
      </c>
      <c r="S89" s="24">
        <f>+NOA_d!$Q117</f>
        <v>0.21540638402668355</v>
      </c>
      <c r="T89" s="24">
        <f>+NOA_d!$Z117</f>
        <v>0.22368519168484635</v>
      </c>
      <c r="U89" s="24">
        <f t="shared" si="51"/>
        <v>-8.2788076581628012E-3</v>
      </c>
      <c r="W89" s="24">
        <f>+NEA_d!$AB117</f>
        <v>0.19503902622166902</v>
      </c>
      <c r="X89" s="24">
        <f>+NEA_d!$Q117</f>
        <v>0.19241746955494166</v>
      </c>
      <c r="Y89" s="24">
        <f>+NEA_d!$Z117</f>
        <v>0.19833301998632735</v>
      </c>
      <c r="Z89" s="24">
        <f t="shared" si="52"/>
        <v>-5.9155504313856966E-3</v>
      </c>
      <c r="AB89" s="24">
        <f>+CUY_d!$AB117</f>
        <v>0.22292733205987769</v>
      </c>
      <c r="AC89" s="24">
        <f>+CUY_d!$Q117</f>
        <v>0.21672871998374954</v>
      </c>
      <c r="AD89" s="24">
        <f>+CUY_d!$Z117</f>
        <v>0.2374053288332223</v>
      </c>
      <c r="AE89" s="24">
        <f t="shared" si="53"/>
        <v>-2.0676608849472755E-2</v>
      </c>
      <c r="AG89" s="24">
        <f>+PAT_d!$AB117</f>
        <v>0.24190884114252698</v>
      </c>
      <c r="AH89" s="24">
        <f>+PAT_d!$Q117</f>
        <v>0.24560231791338483</v>
      </c>
      <c r="AI89" s="24">
        <f>+PAT_d!$Z117</f>
        <v>0.2417715780561458</v>
      </c>
      <c r="AJ89" s="24">
        <f t="shared" si="54"/>
        <v>3.8307398572390294E-3</v>
      </c>
      <c r="AK89" s="24"/>
      <c r="AL89" s="35">
        <f t="shared" si="45"/>
        <v>45292</v>
      </c>
      <c r="AM89" s="48">
        <f t="shared" ca="1" si="55"/>
        <v>-5.3107059019072977E-3</v>
      </c>
      <c r="AN89" s="48">
        <f t="shared" si="56"/>
        <v>-7.1561921010911966E-3</v>
      </c>
      <c r="AO89" s="48">
        <f t="shared" si="57"/>
        <v>-7.185408246884295E-3</v>
      </c>
      <c r="AP89" s="48">
        <f t="shared" si="58"/>
        <v>-8.2788076581628012E-3</v>
      </c>
      <c r="AQ89" s="48">
        <f t="shared" si="59"/>
        <v>-5.9155504313856966E-3</v>
      </c>
      <c r="AR89" s="48">
        <f t="shared" si="60"/>
        <v>-2.0676608849472755E-2</v>
      </c>
      <c r="AS89" s="48">
        <f t="shared" si="61"/>
        <v>3.8307398572390294E-3</v>
      </c>
      <c r="AU89" s="48">
        <f t="shared" si="62"/>
        <v>-2.0676608849472755E-2</v>
      </c>
      <c r="AV89" s="48">
        <f t="shared" si="63"/>
        <v>3.8307398572390294E-3</v>
      </c>
      <c r="AY89" s="35">
        <f t="shared" si="46"/>
        <v>45292</v>
      </c>
      <c r="BA89" s="48">
        <f t="shared" ca="1" si="64"/>
        <v>2.119621550573473E-3</v>
      </c>
      <c r="BB89" s="48">
        <f t="shared" si="65"/>
        <v>1.7674375469503567E-3</v>
      </c>
      <c r="BC89" s="48">
        <f t="shared" si="66"/>
        <v>1.3137564946046343E-3</v>
      </c>
      <c r="BD89" s="48">
        <f t="shared" si="67"/>
        <v>2.597750087908357E-3</v>
      </c>
      <c r="BE89" s="48">
        <f t="shared" si="68"/>
        <v>2.0843994305832316E-3</v>
      </c>
      <c r="BF89" s="48">
        <f t="shared" si="69"/>
        <v>1.4728978159076107E-3</v>
      </c>
      <c r="BG89" s="48">
        <f t="shared" si="70"/>
        <v>1.4196767118214344E-3</v>
      </c>
    </row>
    <row r="90" spans="1:59" x14ac:dyDescent="0.25">
      <c r="A90" s="110">
        <f t="shared" si="47"/>
        <v>90</v>
      </c>
      <c r="B90" s="35">
        <f>+NAC!A91</f>
        <v>45323</v>
      </c>
      <c r="C90" s="24">
        <f ca="1">+NAC_d!CR91</f>
        <v>0.13168325079515042</v>
      </c>
      <c r="D90" s="24">
        <f ca="1">+NAC_d!CH91</f>
        <v>0.12360594591688878</v>
      </c>
      <c r="E90" s="24">
        <f ca="1">+NAC_d!CQ91</f>
        <v>0.13579959104613937</v>
      </c>
      <c r="F90" s="24">
        <f t="shared" ca="1" si="48"/>
        <v>-1.2193645129250585E-2</v>
      </c>
      <c r="H90" s="24">
        <f>+GBA_d!$AB118</f>
        <v>0.14973905493530637</v>
      </c>
      <c r="I90" s="24">
        <f>+GBA_d!$Q118</f>
        <v>0.14499099408034577</v>
      </c>
      <c r="J90" s="24">
        <f>+GBA_d!$Z118</f>
        <v>0.1481946643788743</v>
      </c>
      <c r="K90" s="24">
        <f t="shared" si="49"/>
        <v>-3.203670298528527E-3</v>
      </c>
      <c r="M90" s="24">
        <f>+PAM_d!$AB118</f>
        <v>0.11889319282549415</v>
      </c>
      <c r="N90" s="24">
        <f>+PAM_d!$Q118</f>
        <v>0.11670891812816531</v>
      </c>
      <c r="O90" s="24">
        <f>+PAM_d!$Z118</f>
        <v>0.11920079244499471</v>
      </c>
      <c r="P90" s="24">
        <f t="shared" si="50"/>
        <v>-2.4918743168294011E-3</v>
      </c>
      <c r="R90" s="24">
        <f>+NOA_d!$AB118</f>
        <v>0.1169122273133536</v>
      </c>
      <c r="S90" s="24">
        <f>+NOA_d!$Q118</f>
        <v>0.11250432434411306</v>
      </c>
      <c r="T90" s="24">
        <f>+NOA_d!$Z118</f>
        <v>0.12672591564200086</v>
      </c>
      <c r="U90" s="24">
        <f t="shared" si="51"/>
        <v>-1.4221591297887803E-2</v>
      </c>
      <c r="W90" s="24">
        <f>+NEA_d!$AB118</f>
        <v>0.1089586501875468</v>
      </c>
      <c r="X90" s="24">
        <f>+NEA_d!$Q118</f>
        <v>0.10530549537094824</v>
      </c>
      <c r="Y90" s="24">
        <f>+NEA_d!$Z118</f>
        <v>0.11266404289366538</v>
      </c>
      <c r="Z90" s="24">
        <f t="shared" si="52"/>
        <v>-7.3585475227171404E-3</v>
      </c>
      <c r="AB90" s="24">
        <f>+CUY_d!$AB118</f>
        <v>0.13535663533264719</v>
      </c>
      <c r="AC90" s="24">
        <f>+CUY_d!$Q118</f>
        <v>0.13277881098319533</v>
      </c>
      <c r="AD90" s="24">
        <f>+CUY_d!$Z118</f>
        <v>0.13935980296053629</v>
      </c>
      <c r="AE90" s="24">
        <f t="shared" si="53"/>
        <v>-6.5809919773409664E-3</v>
      </c>
      <c r="AG90" s="24">
        <f>+PAT_d!$AB118</f>
        <v>0.11310171215911047</v>
      </c>
      <c r="AH90" s="24">
        <f>+PAT_d!$Q118</f>
        <v>0.11397949784298378</v>
      </c>
      <c r="AI90" s="24">
        <f>+PAT_d!$Z118</f>
        <v>0.11563089964910844</v>
      </c>
      <c r="AJ90" s="24">
        <f t="shared" si="54"/>
        <v>-1.6514018061246638E-3</v>
      </c>
      <c r="AK90" s="24"/>
      <c r="AL90" s="35">
        <f t="shared" si="45"/>
        <v>45323</v>
      </c>
      <c r="AM90" s="48">
        <f t="shared" ca="1" si="55"/>
        <v>-1.2193645129250585E-2</v>
      </c>
      <c r="AN90" s="48">
        <f t="shared" si="56"/>
        <v>-3.203670298528527E-3</v>
      </c>
      <c r="AO90" s="48">
        <f t="shared" si="57"/>
        <v>-2.4918743168294011E-3</v>
      </c>
      <c r="AP90" s="48">
        <f t="shared" si="58"/>
        <v>-1.4221591297887803E-2</v>
      </c>
      <c r="AQ90" s="48">
        <f t="shared" si="59"/>
        <v>-7.3585475227171404E-3</v>
      </c>
      <c r="AR90" s="48">
        <f t="shared" si="60"/>
        <v>-6.5809919773409664E-3</v>
      </c>
      <c r="AS90" s="48">
        <f t="shared" si="61"/>
        <v>-1.6514018061246638E-3</v>
      </c>
      <c r="AU90" s="48">
        <f t="shared" si="62"/>
        <v>-1.4221591297887803E-2</v>
      </c>
      <c r="AV90" s="48">
        <f t="shared" si="63"/>
        <v>-1.6514018061246638E-3</v>
      </c>
      <c r="AY90" s="35">
        <f t="shared" si="46"/>
        <v>45323</v>
      </c>
      <c r="BA90" s="48">
        <f t="shared" ca="1" si="64"/>
        <v>1.3455747860143438E-4</v>
      </c>
      <c r="BB90" s="48">
        <f t="shared" si="65"/>
        <v>6.28367558835774E-4</v>
      </c>
      <c r="BC90" s="48">
        <f t="shared" si="66"/>
        <v>4.0884581322793895E-4</v>
      </c>
      <c r="BD90" s="48">
        <f t="shared" si="67"/>
        <v>3.1645888085649981E-4</v>
      </c>
      <c r="BE90" s="48">
        <f t="shared" si="68"/>
        <v>9.5504657662600267E-4</v>
      </c>
      <c r="BF90" s="48">
        <f t="shared" si="69"/>
        <v>1.0276671191374506E-5</v>
      </c>
      <c r="BG90" s="48">
        <f t="shared" si="70"/>
        <v>7.9260944116856435E-4</v>
      </c>
    </row>
    <row r="91" spans="1:59" x14ac:dyDescent="0.25">
      <c r="A91" s="110">
        <f t="shared" si="47"/>
        <v>91</v>
      </c>
      <c r="B91" s="35">
        <f>+NAC!A92</f>
        <v>45352</v>
      </c>
      <c r="C91" s="24">
        <f ca="1">+NAC_d!CR92</f>
        <v>0.10987542395746486</v>
      </c>
      <c r="D91" s="24">
        <f ca="1">+NAC_d!CH92</f>
        <v>0.10410602478809494</v>
      </c>
      <c r="E91" s="24">
        <f ca="1">+NAC_d!CQ92</f>
        <v>0.10955183258052137</v>
      </c>
      <c r="F91" s="24">
        <f t="shared" ca="1" si="48"/>
        <v>-5.445807792426427E-3</v>
      </c>
      <c r="H91" s="24">
        <f>+GBA_d!$AB119</f>
        <v>0.11482187140392397</v>
      </c>
      <c r="I91" s="24">
        <f>+GBA_d!$Q119</f>
        <v>0.11580640369613437</v>
      </c>
      <c r="J91" s="24">
        <f>+GBA_d!$Z119</f>
        <v>0.1124553205176857</v>
      </c>
      <c r="K91" s="24">
        <f t="shared" si="49"/>
        <v>3.3510831784486772E-3</v>
      </c>
      <c r="M91" s="24">
        <f>+PAM_d!$AB119</f>
        <v>0.11279330233265372</v>
      </c>
      <c r="N91" s="24">
        <f>+PAM_d!$Q119</f>
        <v>0.10959377355359678</v>
      </c>
      <c r="O91" s="24">
        <f>+PAM_d!$Z119</f>
        <v>0.11107513209447006</v>
      </c>
      <c r="P91" s="24">
        <f t="shared" si="50"/>
        <v>-1.4813585408732788E-3</v>
      </c>
      <c r="R91" s="24">
        <f>+NOA_d!$AB119</f>
        <v>8.766686708165472E-2</v>
      </c>
      <c r="S91" s="24">
        <f>+NOA_d!$Q119</f>
        <v>8.3969124522712324E-2</v>
      </c>
      <c r="T91" s="24">
        <f>+NOA_d!$Z119</f>
        <v>8.7671761519660052E-2</v>
      </c>
      <c r="U91" s="24">
        <f t="shared" si="51"/>
        <v>-3.702636996947728E-3</v>
      </c>
      <c r="W91" s="24">
        <f>+NEA_d!$AB119</f>
        <v>0.10345253032237367</v>
      </c>
      <c r="X91" s="24">
        <f>+NEA_d!$Q119</f>
        <v>9.8864832490815679E-2</v>
      </c>
      <c r="Y91" s="24">
        <f>+NEA_d!$Z119</f>
        <v>0.11562506992852906</v>
      </c>
      <c r="Z91" s="24">
        <f t="shared" si="52"/>
        <v>-1.6760237437713377E-2</v>
      </c>
      <c r="AB91" s="24">
        <f>+CUY_d!$AB119</f>
        <v>9.3075061656613833E-2</v>
      </c>
      <c r="AC91" s="24">
        <f>+CUY_d!$Q119</f>
        <v>9.2683864980600772E-2</v>
      </c>
      <c r="AD91" s="24">
        <f>+CUY_d!$Z119</f>
        <v>9.2118476162798668E-2</v>
      </c>
      <c r="AE91" s="24">
        <f t="shared" si="53"/>
        <v>5.6538881780210382E-4</v>
      </c>
      <c r="AG91" s="24">
        <f>+PAT_d!$AB119</f>
        <v>0.1046066580957834</v>
      </c>
      <c r="AH91" s="24">
        <f>+PAT_d!$Q119</f>
        <v>0.10181051040194422</v>
      </c>
      <c r="AI91" s="24">
        <f>+PAT_d!$Z119</f>
        <v>0.10088983884156377</v>
      </c>
      <c r="AJ91" s="24">
        <f t="shared" si="54"/>
        <v>9.2067156038044828E-4</v>
      </c>
      <c r="AK91" s="24"/>
      <c r="AL91" s="35">
        <f t="shared" si="45"/>
        <v>45352</v>
      </c>
      <c r="AM91" s="48">
        <f t="shared" ca="1" si="55"/>
        <v>-5.445807792426427E-3</v>
      </c>
      <c r="AN91" s="48">
        <f t="shared" si="56"/>
        <v>3.3510831784486772E-3</v>
      </c>
      <c r="AO91" s="48">
        <f t="shared" si="57"/>
        <v>-1.4813585408732788E-3</v>
      </c>
      <c r="AP91" s="48">
        <f t="shared" si="58"/>
        <v>-3.702636996947728E-3</v>
      </c>
      <c r="AQ91" s="48">
        <f t="shared" si="59"/>
        <v>-1.6760237437713377E-2</v>
      </c>
      <c r="AR91" s="48">
        <f t="shared" si="60"/>
        <v>5.6538881780210382E-4</v>
      </c>
      <c r="AS91" s="48">
        <f t="shared" si="61"/>
        <v>9.2067156038044828E-4</v>
      </c>
      <c r="AU91" s="48">
        <f t="shared" si="62"/>
        <v>-1.6760237437713377E-2</v>
      </c>
      <c r="AV91" s="48">
        <f t="shared" si="63"/>
        <v>3.3510831784486772E-3</v>
      </c>
      <c r="AY91" s="35">
        <f t="shared" si="46"/>
        <v>45352</v>
      </c>
      <c r="BA91" s="48">
        <f t="shared" ca="1" si="64"/>
        <v>-6.4868631229954754E-4</v>
      </c>
      <c r="BB91" s="48">
        <f t="shared" si="65"/>
        <v>2.4770108508646399E-4</v>
      </c>
      <c r="BC91" s="48">
        <f t="shared" si="66"/>
        <v>-4.4215699209815273E-4</v>
      </c>
      <c r="BD91" s="48">
        <f t="shared" si="67"/>
        <v>-3.2876409377559829E-4</v>
      </c>
      <c r="BE91" s="48">
        <f t="shared" si="68"/>
        <v>-6.9444417312051565E-4</v>
      </c>
      <c r="BF91" s="48">
        <f t="shared" si="69"/>
        <v>-4.6312176420369261E-4</v>
      </c>
      <c r="BG91" s="48">
        <f t="shared" si="70"/>
        <v>6.0902463960479014E-4</v>
      </c>
    </row>
    <row r="92" spans="1:59" x14ac:dyDescent="0.25">
      <c r="A92" s="110">
        <f t="shared" si="47"/>
        <v>92</v>
      </c>
      <c r="B92" s="35">
        <f>+NAC!A93</f>
        <v>45383</v>
      </c>
      <c r="C92" s="24">
        <f ca="1">+NAC_d!CR93</f>
        <v>8.8141145482174998E-2</v>
      </c>
      <c r="D92" s="24">
        <f ca="1">+NAC_d!CH93</f>
        <v>8.3712968427366308E-2</v>
      </c>
      <c r="E92" s="24">
        <f ca="1">+NAC_d!CQ93</f>
        <v>9.028164903905056E-2</v>
      </c>
      <c r="F92" s="24">
        <f t="shared" ca="1" si="48"/>
        <v>-6.5686806116842522E-3</v>
      </c>
      <c r="H92" s="24">
        <f>+GBA_d!$AB120</f>
        <v>9.2271810127675602E-2</v>
      </c>
      <c r="I92" s="24">
        <f>+GBA_d!$Q120</f>
        <v>8.9696791312926294E-2</v>
      </c>
      <c r="J92" s="24">
        <f>+GBA_d!$Z120</f>
        <v>9.2030010114819927E-2</v>
      </c>
      <c r="K92" s="24">
        <f t="shared" si="49"/>
        <v>-2.3332188018936328E-3</v>
      </c>
      <c r="M92" s="24">
        <f>+PAM_d!$AB120</f>
        <v>8.7635860887988581E-2</v>
      </c>
      <c r="N92" s="24">
        <f>+PAM_d!$Q120</f>
        <v>8.4885477037570434E-2</v>
      </c>
      <c r="O92" s="24">
        <f>+PAM_d!$Z120</f>
        <v>8.8949169999728017E-2</v>
      </c>
      <c r="P92" s="24">
        <f t="shared" si="50"/>
        <v>-4.0636929621575835E-3</v>
      </c>
      <c r="R92" s="24">
        <f>+NOA_d!$AB120</f>
        <v>9.1020858661966964E-2</v>
      </c>
      <c r="S92" s="24">
        <f>+NOA_d!$Q120</f>
        <v>9.0961241703975793E-2</v>
      </c>
      <c r="T92" s="24">
        <f>+NOA_d!$Z120</f>
        <v>9.3166635516070739E-2</v>
      </c>
      <c r="U92" s="24">
        <f t="shared" si="51"/>
        <v>-2.2053938120949468E-3</v>
      </c>
      <c r="W92" s="24">
        <f>+NEA_d!$AB120</f>
        <v>6.2869625393418893E-2</v>
      </c>
      <c r="X92" s="24">
        <f>+NEA_d!$Q120</f>
        <v>6.1829159456751714E-2</v>
      </c>
      <c r="Y92" s="24">
        <f>+NEA_d!$Z120</f>
        <v>6.1909544692877683E-2</v>
      </c>
      <c r="Z92" s="24">
        <f t="shared" si="52"/>
        <v>-8.0385236125968262E-5</v>
      </c>
      <c r="AB92" s="24">
        <f>+CUY_d!$AB120</f>
        <v>8.1495061408456415E-2</v>
      </c>
      <c r="AC92" s="24">
        <f>+CUY_d!$Q120</f>
        <v>7.8543272856820723E-2</v>
      </c>
      <c r="AD92" s="24">
        <f>+CUY_d!$Z120</f>
        <v>8.1467075671019407E-2</v>
      </c>
      <c r="AE92" s="24">
        <f t="shared" si="53"/>
        <v>-2.9238028141986838E-3</v>
      </c>
      <c r="AG92" s="24">
        <f>+PAT_d!$AB120</f>
        <v>8.4532521256315718E-2</v>
      </c>
      <c r="AH92" s="24">
        <f>+PAT_d!$Q120</f>
        <v>9.0475278177182039E-2</v>
      </c>
      <c r="AI92" s="24">
        <f>+PAT_d!$Z120</f>
        <v>8.9632247078725857E-2</v>
      </c>
      <c r="AJ92" s="24">
        <f t="shared" si="54"/>
        <v>8.4303109845618174E-4</v>
      </c>
      <c r="AK92" s="24"/>
      <c r="AL92" s="35">
        <f t="shared" si="45"/>
        <v>45383</v>
      </c>
      <c r="AM92" s="48">
        <f t="shared" ca="1" si="55"/>
        <v>-6.5686806116842522E-3</v>
      </c>
      <c r="AN92" s="48">
        <f t="shared" si="56"/>
        <v>-2.3332188018936328E-3</v>
      </c>
      <c r="AO92" s="48">
        <f t="shared" si="57"/>
        <v>-4.0636929621575835E-3</v>
      </c>
      <c r="AP92" s="48">
        <f t="shared" si="58"/>
        <v>-2.2053938120949468E-3</v>
      </c>
      <c r="AQ92" s="48">
        <f t="shared" si="59"/>
        <v>-8.0385236125968262E-5</v>
      </c>
      <c r="AR92" s="48">
        <f t="shared" si="60"/>
        <v>-2.9238028141986838E-3</v>
      </c>
      <c r="AS92" s="48">
        <f t="shared" si="61"/>
        <v>8.4303109845618174E-4</v>
      </c>
      <c r="AU92" s="48">
        <f t="shared" si="62"/>
        <v>-4.0636929621575835E-3</v>
      </c>
      <c r="AV92" s="48">
        <f t="shared" si="63"/>
        <v>8.4303109845618174E-4</v>
      </c>
      <c r="AY92" s="35">
        <f t="shared" si="46"/>
        <v>45383</v>
      </c>
      <c r="BA92" s="48">
        <f t="shared" ca="1" si="64"/>
        <v>-1.5642399233893507E-3</v>
      </c>
      <c r="BB92" s="48">
        <f t="shared" si="65"/>
        <v>-5.4478822203748078E-4</v>
      </c>
      <c r="BC92" s="48">
        <f t="shared" si="66"/>
        <v>-1.3813534426327563E-3</v>
      </c>
      <c r="BD92" s="48">
        <f t="shared" si="67"/>
        <v>-9.2189520237503009E-4</v>
      </c>
      <c r="BE92" s="48">
        <f t="shared" si="68"/>
        <v>-9.3869025871743761E-4</v>
      </c>
      <c r="BF92" s="48">
        <f t="shared" si="69"/>
        <v>-1.2216234583918111E-3</v>
      </c>
      <c r="BG92" s="48">
        <f t="shared" si="70"/>
        <v>2.3216456741226299E-4</v>
      </c>
    </row>
    <row r="93" spans="1:59" x14ac:dyDescent="0.25">
      <c r="A93" s="110">
        <f t="shared" si="47"/>
        <v>93</v>
      </c>
      <c r="B93" s="35">
        <f>+NAC!A94</f>
        <v>45413</v>
      </c>
      <c r="C93" s="24">
        <f ca="1">+NAC_d!CR94</f>
        <v>4.1964130841237735E-2</v>
      </c>
      <c r="D93" s="24">
        <f ca="1">+NAC_d!CH94</f>
        <v>4.2767272618964736E-2</v>
      </c>
      <c r="E93" s="24">
        <f ca="1">+NAC_d!CQ94</f>
        <v>4.0822916113999463E-2</v>
      </c>
      <c r="F93" s="24">
        <f t="shared" ca="1" si="48"/>
        <v>1.9443565049652722E-3</v>
      </c>
      <c r="H93" s="24">
        <f>+GBA_d!$AB121</f>
        <v>4.3005823851510305E-2</v>
      </c>
      <c r="I93" s="24">
        <f>+GBA_d!$Q121</f>
        <v>4.5673855479398062E-2</v>
      </c>
      <c r="J93" s="24">
        <f>+GBA_d!$Z121</f>
        <v>4.0975733648126234E-2</v>
      </c>
      <c r="K93" s="24">
        <f t="shared" si="49"/>
        <v>4.6981218312718287E-3</v>
      </c>
      <c r="M93" s="24">
        <f>+PAM_d!$AB121</f>
        <v>4.0158781762211548E-2</v>
      </c>
      <c r="N93" s="24">
        <f>+PAM_d!$Q121</f>
        <v>4.2846625232969116E-2</v>
      </c>
      <c r="O93" s="24">
        <f>+PAM_d!$Z121</f>
        <v>3.8706583579006359E-2</v>
      </c>
      <c r="P93" s="24">
        <f t="shared" si="50"/>
        <v>4.140041653962756E-3</v>
      </c>
      <c r="R93" s="24">
        <f>+NOA_d!$AB121</f>
        <v>4.1700910000279645E-2</v>
      </c>
      <c r="S93" s="24">
        <f>+NOA_d!$Q121</f>
        <v>4.2607850251359602E-2</v>
      </c>
      <c r="T93" s="24">
        <f>+NOA_d!$Z121</f>
        <v>4.087192586695898E-2</v>
      </c>
      <c r="U93" s="24">
        <f t="shared" si="51"/>
        <v>1.7359243844006222E-3</v>
      </c>
      <c r="W93" s="24">
        <f>+NEA_d!$AB121</f>
        <v>3.7307587374065143E-2</v>
      </c>
      <c r="X93" s="24">
        <f>+NEA_d!$Q121</f>
        <v>3.6935785782302499E-2</v>
      </c>
      <c r="Y93" s="24">
        <f>+NEA_d!$Z121</f>
        <v>3.7957403931523581E-2</v>
      </c>
      <c r="Z93" s="24">
        <f t="shared" si="52"/>
        <v>-1.0216181492210819E-3</v>
      </c>
      <c r="AB93" s="24">
        <f>+CUY_d!$AB121</f>
        <v>4.2669612632195264E-2</v>
      </c>
      <c r="AC93" s="24">
        <f>+CUY_d!$Q121</f>
        <v>4.1643540514438193E-2</v>
      </c>
      <c r="AD93" s="24">
        <f>+CUY_d!$Z121</f>
        <v>4.4967811198934671E-2</v>
      </c>
      <c r="AE93" s="24">
        <f t="shared" si="53"/>
        <v>-3.3242706844964776E-3</v>
      </c>
      <c r="AG93" s="24">
        <f>+PAT_d!$AB121</f>
        <v>4.520328397786022E-2</v>
      </c>
      <c r="AH93" s="24">
        <f>+PAT_d!$Q121</f>
        <v>4.38527159787927E-2</v>
      </c>
      <c r="AI93" s="24">
        <f>+PAT_d!$Z121</f>
        <v>4.538361831604476E-2</v>
      </c>
      <c r="AJ93" s="24">
        <f t="shared" si="54"/>
        <v>-1.5309023372520603E-3</v>
      </c>
      <c r="AK93" s="24"/>
      <c r="AL93" s="35">
        <f t="shared" si="45"/>
        <v>45413</v>
      </c>
      <c r="AM93" s="48">
        <f t="shared" ca="1" si="55"/>
        <v>1.9443565049652722E-3</v>
      </c>
      <c r="AN93" s="48">
        <f t="shared" si="56"/>
        <v>4.6981218312718287E-3</v>
      </c>
      <c r="AO93" s="48">
        <f t="shared" si="57"/>
        <v>4.140041653962756E-3</v>
      </c>
      <c r="AP93" s="48">
        <f t="shared" si="58"/>
        <v>1.7359243844006222E-3</v>
      </c>
      <c r="AQ93" s="48">
        <f t="shared" si="59"/>
        <v>-1.0216181492210819E-3</v>
      </c>
      <c r="AR93" s="48">
        <f t="shared" si="60"/>
        <v>-3.3242706844964776E-3</v>
      </c>
      <c r="AS93" s="48">
        <f t="shared" si="61"/>
        <v>-1.5309023372520603E-3</v>
      </c>
      <c r="AU93" s="48">
        <f t="shared" si="62"/>
        <v>-3.3242706844964776E-3</v>
      </c>
      <c r="AV93" s="48">
        <f t="shared" si="63"/>
        <v>4.6981218312718287E-3</v>
      </c>
      <c r="AY93" s="35">
        <f t="shared" si="46"/>
        <v>45413</v>
      </c>
      <c r="BA93" s="48">
        <f t="shared" ca="1" si="64"/>
        <v>-8.4329331834840737E-4</v>
      </c>
      <c r="BB93" s="48">
        <f t="shared" si="65"/>
        <v>4.7096461567301223E-4</v>
      </c>
      <c r="BC93" s="48">
        <f t="shared" si="66"/>
        <v>-2.9924039327792568E-4</v>
      </c>
      <c r="BD93" s="48">
        <f t="shared" si="67"/>
        <v>-7.4515448374532867E-4</v>
      </c>
      <c r="BE93" s="48">
        <f t="shared" si="68"/>
        <v>-8.0803309514447064E-4</v>
      </c>
      <c r="BF93" s="48">
        <f t="shared" si="69"/>
        <v>-1.3391946254820986E-3</v>
      </c>
      <c r="BG93" s="48">
        <f t="shared" si="70"/>
        <v>3.4416386521611092E-4</v>
      </c>
    </row>
    <row r="94" spans="1:59" x14ac:dyDescent="0.25">
      <c r="A94" s="110">
        <f t="shared" si="47"/>
        <v>94</v>
      </c>
      <c r="B94" s="35">
        <f>+NAC!A95</f>
        <v>45444</v>
      </c>
      <c r="C94" s="24">
        <f ca="1">+NAC_d!CR95</f>
        <v>4.5815916329230877E-2</v>
      </c>
      <c r="D94" s="24">
        <f ca="1">+NAC_d!CH95</f>
        <v>4.3918407629484513E-2</v>
      </c>
      <c r="E94" s="24">
        <f ca="1">+NAC_d!CQ95</f>
        <v>4.7095124208664352E-2</v>
      </c>
      <c r="F94" s="24">
        <f t="shared" ca="1" si="48"/>
        <v>-3.1767165791798391E-3</v>
      </c>
      <c r="H94" s="24">
        <f>+GBA_d!$AB122</f>
        <v>4.3535999562241745E-2</v>
      </c>
      <c r="I94" s="24">
        <f>+GBA_d!$Q122</f>
        <v>3.8149657710168983E-2</v>
      </c>
      <c r="J94" s="24">
        <f>+GBA_d!$Z122</f>
        <v>4.5465041670347928E-2</v>
      </c>
      <c r="K94" s="24">
        <f t="shared" si="49"/>
        <v>-7.315383960178945E-3</v>
      </c>
      <c r="M94" s="24">
        <f>+PAM_d!$AB122</f>
        <v>4.737693199429116E-2</v>
      </c>
      <c r="N94" s="24">
        <f>+PAM_d!$Q122</f>
        <v>4.6289213062833845E-2</v>
      </c>
      <c r="O94" s="24">
        <f>+PAM_d!$Z122</f>
        <v>4.8416864066570309E-2</v>
      </c>
      <c r="P94" s="24">
        <f t="shared" si="50"/>
        <v>-2.1276510037364638E-3</v>
      </c>
      <c r="R94" s="24">
        <f>+NOA_d!$AB122</f>
        <v>4.759406961475765E-2</v>
      </c>
      <c r="S94" s="24">
        <f>+NOA_d!$Q122</f>
        <v>4.5661986157856438E-2</v>
      </c>
      <c r="T94" s="24">
        <f>+NOA_d!$Z122</f>
        <v>5.2540350918157896E-2</v>
      </c>
      <c r="U94" s="24">
        <f t="shared" si="51"/>
        <v>-6.8783647603014586E-3</v>
      </c>
      <c r="W94" s="24">
        <f>+NEA_d!$AB122</f>
        <v>4.3818115281907044E-2</v>
      </c>
      <c r="X94" s="24">
        <f>+NEA_d!$Q122</f>
        <v>4.444140337537017E-2</v>
      </c>
      <c r="Y94" s="24">
        <f>+NEA_d!$Z122</f>
        <v>4.2693803066672142E-2</v>
      </c>
      <c r="Z94" s="24">
        <f t="shared" si="52"/>
        <v>1.7476003086980274E-3</v>
      </c>
      <c r="AB94" s="24">
        <f>+CUY_d!$AB122</f>
        <v>5.0647807869153016E-2</v>
      </c>
      <c r="AC94" s="24">
        <f>+CUY_d!$Q122</f>
        <v>4.9946185290121736E-2</v>
      </c>
      <c r="AD94" s="24">
        <f>+CUY_d!$Z122</f>
        <v>4.9570196994469518E-2</v>
      </c>
      <c r="AE94" s="24">
        <f t="shared" si="53"/>
        <v>3.759882956522187E-4</v>
      </c>
      <c r="AG94" s="24">
        <f>+PAT_d!$AB122</f>
        <v>4.9534044474444983E-2</v>
      </c>
      <c r="AH94" s="24">
        <f>+PAT_d!$Q122</f>
        <v>5.2046318865189178E-2</v>
      </c>
      <c r="AI94" s="24">
        <f>+PAT_d!$Z122</f>
        <v>5.0991285830136679E-2</v>
      </c>
      <c r="AJ94" s="24">
        <f t="shared" si="54"/>
        <v>1.0550330350524995E-3</v>
      </c>
      <c r="AK94" s="24"/>
      <c r="AL94" s="35">
        <f t="shared" si="45"/>
        <v>45444</v>
      </c>
      <c r="AM94" s="48">
        <f t="shared" ca="1" si="55"/>
        <v>-3.1767165791798391E-3</v>
      </c>
      <c r="AN94" s="48">
        <f t="shared" si="56"/>
        <v>-7.315383960178945E-3</v>
      </c>
      <c r="AO94" s="48">
        <f t="shared" si="57"/>
        <v>-2.1276510037364638E-3</v>
      </c>
      <c r="AP94" s="48">
        <f t="shared" si="58"/>
        <v>-6.8783647603014586E-3</v>
      </c>
      <c r="AQ94" s="48">
        <f t="shared" si="59"/>
        <v>1.7476003086980274E-3</v>
      </c>
      <c r="AR94" s="48">
        <f t="shared" si="60"/>
        <v>3.759882956522187E-4</v>
      </c>
      <c r="AS94" s="48">
        <f t="shared" si="61"/>
        <v>1.0550330350524995E-3</v>
      </c>
      <c r="AU94" s="48">
        <f t="shared" si="62"/>
        <v>-7.315383960178945E-3</v>
      </c>
      <c r="AV94" s="48">
        <f t="shared" si="63"/>
        <v>1.7476003086980274E-3</v>
      </c>
      <c r="AY94" s="35">
        <f t="shared" si="46"/>
        <v>45444</v>
      </c>
      <c r="BA94" s="48">
        <f t="shared" ca="1" si="64"/>
        <v>-6.0838991693660616E-4</v>
      </c>
      <c r="BB94" s="48">
        <f t="shared" si="65"/>
        <v>7.2573258920779116E-4</v>
      </c>
      <c r="BC94" s="48">
        <f t="shared" si="66"/>
        <v>1.9975150426596958E-4</v>
      </c>
      <c r="BD94" s="48">
        <f t="shared" si="67"/>
        <v>-8.2226240691007924E-4</v>
      </c>
      <c r="BE94" s="48">
        <f t="shared" si="68"/>
        <v>-8.5502428431868027E-4</v>
      </c>
      <c r="BF94" s="48">
        <f t="shared" si="69"/>
        <v>-7.2625446598125387E-4</v>
      </c>
      <c r="BG94" s="48">
        <f t="shared" si="70"/>
        <v>6.3302296934268176E-4</v>
      </c>
    </row>
    <row r="95" spans="1:59" x14ac:dyDescent="0.25">
      <c r="A95" s="110">
        <f t="shared" si="47"/>
        <v>95</v>
      </c>
      <c r="B95" s="35">
        <f>+NAC!A96</f>
        <v>45474</v>
      </c>
      <c r="C95" s="24">
        <f ca="1">+NAC_d!CR96</f>
        <v>4.0464456202410126E-2</v>
      </c>
      <c r="D95" s="24">
        <f ca="1">+NAC_d!CH96</f>
        <v>3.8219628180359511E-2</v>
      </c>
      <c r="E95" s="24">
        <f ca="1">+NAC_d!CQ96</f>
        <v>4.2219878735694216E-2</v>
      </c>
      <c r="F95" s="24">
        <f t="shared" ref="F95:F107" ca="1" si="71">+D95-E95</f>
        <v>-4.0002505553347056E-3</v>
      </c>
      <c r="H95" s="24">
        <f>+GBA_d!$AB123</f>
        <v>4.0371942876526123E-2</v>
      </c>
      <c r="I95" s="24">
        <f>+GBA_d!$Q123</f>
        <v>3.8088458071369624E-2</v>
      </c>
      <c r="J95" s="24">
        <f>+GBA_d!$Z123</f>
        <v>4.1829663921379767E-2</v>
      </c>
      <c r="K95" s="24">
        <f t="shared" ref="K95:K107" si="72">+I95-J95</f>
        <v>-3.7412058500101431E-3</v>
      </c>
      <c r="M95" s="24">
        <f>+PAM_d!$AB123</f>
        <v>3.9323157743564652E-2</v>
      </c>
      <c r="N95" s="24">
        <f>+PAM_d!$Q123</f>
        <v>3.7155443027724555E-2</v>
      </c>
      <c r="O95" s="24">
        <f>+PAM_d!$Z123</f>
        <v>4.1496378326234762E-2</v>
      </c>
      <c r="P95" s="24">
        <f t="shared" ref="P95:P107" si="73">+N95-O95</f>
        <v>-4.3409352985102068E-3</v>
      </c>
      <c r="R95" s="24">
        <f>+NOA_d!$AB123</f>
        <v>3.5859446279410845E-2</v>
      </c>
      <c r="S95" s="24">
        <f>+NOA_d!$Q123</f>
        <v>3.2356804451416643E-2</v>
      </c>
      <c r="T95" s="24">
        <f>+NOA_d!$Z123</f>
        <v>4.0686318424036694E-2</v>
      </c>
      <c r="U95" s="24">
        <f t="shared" ref="U95:U107" si="74">+S95-T95</f>
        <v>-8.3295139726200507E-3</v>
      </c>
      <c r="W95" s="24">
        <f>+NEA_d!$AB123</f>
        <v>4.606758600499572E-2</v>
      </c>
      <c r="X95" s="24">
        <f>+NEA_d!$Q123</f>
        <v>4.4723813061456452E-2</v>
      </c>
      <c r="Y95" s="24">
        <f>+NEA_d!$Z123</f>
        <v>4.6063504910758946E-2</v>
      </c>
      <c r="Z95" s="24">
        <f t="shared" ref="Z95:Z107" si="75">+X95-Y95</f>
        <v>-1.3396918493024934E-3</v>
      </c>
      <c r="AB95" s="24">
        <f>+CUY_d!$AB123</f>
        <v>4.5914975417206128E-2</v>
      </c>
      <c r="AC95" s="24">
        <f>+CUY_d!$Q123</f>
        <v>4.1611351381840356E-2</v>
      </c>
      <c r="AD95" s="24">
        <f>+CUY_d!$Z123</f>
        <v>5.0669044332173563E-2</v>
      </c>
      <c r="AE95" s="24">
        <f t="shared" ref="AE95:AE107" si="76">+AC95-AD95</f>
        <v>-9.0576929503332071E-3</v>
      </c>
      <c r="AG95" s="24">
        <f>+PAT_d!$AB123</f>
        <v>4.1609773460840715E-2</v>
      </c>
      <c r="AH95" s="24">
        <f>+PAT_d!$Q123</f>
        <v>4.2848495574112411E-2</v>
      </c>
      <c r="AI95" s="24">
        <f>+PAT_d!$Z123</f>
        <v>4.3591423644562255E-2</v>
      </c>
      <c r="AJ95" s="24">
        <f t="shared" ref="AJ95:AJ107" si="77">+AH95-AI95</f>
        <v>-7.4292807044984421E-4</v>
      </c>
      <c r="AK95" s="24"/>
      <c r="AL95" s="35">
        <f t="shared" ref="AL95:AL107" si="78">+B95</f>
        <v>45474</v>
      </c>
      <c r="AM95" s="48">
        <f t="shared" ref="AM95:AM107" ca="1" si="79">+F95</f>
        <v>-4.0002505553347056E-3</v>
      </c>
      <c r="AN95" s="48">
        <f t="shared" ref="AN95:AN107" si="80">+K95</f>
        <v>-3.7412058500101431E-3</v>
      </c>
      <c r="AO95" s="48">
        <f t="shared" ref="AO95:AO107" si="81">+P95</f>
        <v>-4.3409352985102068E-3</v>
      </c>
      <c r="AP95" s="48">
        <f t="shared" ref="AP95:AP107" si="82">+U95</f>
        <v>-8.3295139726200507E-3</v>
      </c>
      <c r="AQ95" s="48">
        <f t="shared" ref="AQ95:AQ107" si="83">+Z95</f>
        <v>-1.3396918493024934E-3</v>
      </c>
      <c r="AR95" s="48">
        <f t="shared" ref="AR95:AR107" si="84">+AE95</f>
        <v>-9.0576929503332071E-3</v>
      </c>
      <c r="AS95" s="48">
        <f t="shared" ref="AS95:AS107" si="85">+AJ95</f>
        <v>-7.4292807044984421E-4</v>
      </c>
      <c r="AU95" s="48">
        <f t="shared" ref="AU95:AU107" si="86">+MIN(AN95:AS95)</f>
        <v>-9.0576929503332071E-3</v>
      </c>
      <c r="AV95" s="48">
        <f t="shared" ref="AV95:AV107" si="87">+MAX(AN95:AS95)</f>
        <v>-7.4292807044984421E-4</v>
      </c>
      <c r="AY95" s="35">
        <f t="shared" ref="AY95:AY107" si="88">+AL95</f>
        <v>45474</v>
      </c>
      <c r="BA95" s="48">
        <f t="shared" ref="BA95:BA107" ca="1" si="89">+AVERAGE(AM84:AM95)</f>
        <v>-4.9770731088207476E-4</v>
      </c>
      <c r="BB95" s="48">
        <f t="shared" ref="BB95:BB107" si="90">+AVERAGE(AN84:AN95)</f>
        <v>7.7030387012414858E-4</v>
      </c>
      <c r="BC95" s="48">
        <f t="shared" ref="BC95:BC107" si="91">+AVERAGE(AO84:AO95)</f>
        <v>2.9762275674657018E-4</v>
      </c>
      <c r="BD95" s="48">
        <f t="shared" ref="BD95:BD107" si="92">+AVERAGE(AP84:AP95)</f>
        <v>-1.0375753080845336E-3</v>
      </c>
      <c r="BE95" s="48">
        <f t="shared" ref="BE95:BE107" si="93">+AVERAGE(AQ84:AQ95)</f>
        <v>-7.5820410375036318E-4</v>
      </c>
      <c r="BF95" s="48">
        <f t="shared" ref="BF95:BF107" si="94">+AVERAGE(AR84:AR95)</f>
        <v>-1.1008572269161077E-3</v>
      </c>
      <c r="BG95" s="48">
        <f t="shared" ref="BG95:BG107" si="95">+AVERAGE(AS84:AS95)</f>
        <v>9.3825347483145194E-4</v>
      </c>
    </row>
    <row r="96" spans="1:59" x14ac:dyDescent="0.25">
      <c r="A96" s="110">
        <f t="shared" si="47"/>
        <v>96</v>
      </c>
      <c r="B96" s="35">
        <f>+NAC!A97</f>
        <v>45505</v>
      </c>
      <c r="C96" s="24">
        <f ca="1">+NAC_d!CR97</f>
        <v>4.1794853665875875E-2</v>
      </c>
      <c r="D96" s="24">
        <f ca="1">+NAC_d!CH97</f>
        <v>4.1970271948734039E-2</v>
      </c>
      <c r="E96" s="24">
        <f ca="1">+NAC_d!CQ97</f>
        <v>4.2459749083666232E-2</v>
      </c>
      <c r="F96" s="24">
        <f t="shared" ca="1" si="71"/>
        <v>-4.8947713493219247E-4</v>
      </c>
      <c r="H96" s="24">
        <f>+GBA_d!$AB124</f>
        <v>4.1377770776646283E-2</v>
      </c>
      <c r="I96" s="24">
        <f>+GBA_d!$Q124</f>
        <v>3.7570906360467893E-2</v>
      </c>
      <c r="J96" s="24">
        <f>+GBA_d!$Z124</f>
        <v>4.2669833670097246E-2</v>
      </c>
      <c r="K96" s="24">
        <f t="shared" si="72"/>
        <v>-5.098927309629353E-3</v>
      </c>
      <c r="M96" s="24">
        <f>+PAM_d!$AB124</f>
        <v>3.9069410474624977E-2</v>
      </c>
      <c r="N96" s="24">
        <f>+PAM_d!$Q124</f>
        <v>3.8294677386559117E-2</v>
      </c>
      <c r="O96" s="24">
        <f>+PAM_d!$Z124</f>
        <v>3.9574855714247681E-2</v>
      </c>
      <c r="P96" s="24">
        <f t="shared" si="73"/>
        <v>-1.2801783276885637E-3</v>
      </c>
      <c r="R96" s="24">
        <f>+NOA_d!$AB124</f>
        <v>5.0454589804555638E-2</v>
      </c>
      <c r="S96" s="24">
        <f>+NOA_d!$Q124</f>
        <v>5.0839283595592644E-2</v>
      </c>
      <c r="T96" s="24">
        <f>+NOA_d!$Z124</f>
        <v>5.1463064548219251E-2</v>
      </c>
      <c r="U96" s="24">
        <f t="shared" si="74"/>
        <v>-6.2378095262660693E-4</v>
      </c>
      <c r="W96" s="24">
        <f>+NEA_d!$AB124</f>
        <v>4.3657400949174807E-2</v>
      </c>
      <c r="X96" s="24">
        <f>+NEA_d!$Q124</f>
        <v>4.5154001070720762E-2</v>
      </c>
      <c r="Y96" s="24">
        <f>+NEA_d!$Z124</f>
        <v>4.226970657307616E-2</v>
      </c>
      <c r="Z96" s="24">
        <f t="shared" si="75"/>
        <v>2.8842944976446017E-3</v>
      </c>
      <c r="AB96" s="24">
        <f>+CUY_d!$AB124</f>
        <v>4.5173898717675742E-2</v>
      </c>
      <c r="AC96" s="24">
        <f>+CUY_d!$Q124</f>
        <v>4.5877680900029638E-2</v>
      </c>
      <c r="AD96" s="24">
        <f>+CUY_d!$Z124</f>
        <v>4.3625223770517252E-2</v>
      </c>
      <c r="AE96" s="24">
        <f t="shared" si="76"/>
        <v>2.2524571295123863E-3</v>
      </c>
      <c r="AG96" s="24">
        <f>+PAT_d!$AB124</f>
        <v>4.6117444825600984E-2</v>
      </c>
      <c r="AH96" s="24">
        <f>+PAT_d!$Q124</f>
        <v>4.7497846631828766E-2</v>
      </c>
      <c r="AI96" s="24">
        <f>+PAT_d!$Z124</f>
        <v>4.6573358001919862E-2</v>
      </c>
      <c r="AJ96" s="24">
        <f t="shared" si="77"/>
        <v>9.244886299089039E-4</v>
      </c>
      <c r="AK96" s="24"/>
      <c r="AL96" s="35">
        <f t="shared" si="78"/>
        <v>45505</v>
      </c>
      <c r="AM96" s="48">
        <f t="shared" ca="1" si="79"/>
        <v>-4.8947713493219247E-4</v>
      </c>
      <c r="AN96" s="48">
        <f t="shared" si="80"/>
        <v>-5.098927309629353E-3</v>
      </c>
      <c r="AO96" s="48">
        <f t="shared" si="81"/>
        <v>-1.2801783276885637E-3</v>
      </c>
      <c r="AP96" s="48">
        <f t="shared" si="82"/>
        <v>-6.2378095262660693E-4</v>
      </c>
      <c r="AQ96" s="48">
        <f t="shared" si="83"/>
        <v>2.8842944976446017E-3</v>
      </c>
      <c r="AR96" s="48">
        <f t="shared" si="84"/>
        <v>2.2524571295123863E-3</v>
      </c>
      <c r="AS96" s="48">
        <f t="shared" si="85"/>
        <v>9.244886299089039E-4</v>
      </c>
      <c r="AU96" s="48">
        <f t="shared" si="86"/>
        <v>-5.098927309629353E-3</v>
      </c>
      <c r="AV96" s="48">
        <f t="shared" si="87"/>
        <v>2.8842944976446017E-3</v>
      </c>
      <c r="AY96" s="35">
        <f t="shared" si="88"/>
        <v>45505</v>
      </c>
      <c r="BA96" s="48">
        <f t="shared" ca="1" si="89"/>
        <v>-1.3930324817031197E-3</v>
      </c>
      <c r="BB96" s="48">
        <f t="shared" si="90"/>
        <v>3.2509039771163227E-5</v>
      </c>
      <c r="BC96" s="48">
        <f t="shared" si="91"/>
        <v>-4.0469152320819307E-4</v>
      </c>
      <c r="BD96" s="48">
        <f t="shared" si="92"/>
        <v>-2.3327920112652576E-3</v>
      </c>
      <c r="BE96" s="48">
        <f t="shared" si="93"/>
        <v>-1.5986975545857114E-3</v>
      </c>
      <c r="BF96" s="48">
        <f t="shared" si="94"/>
        <v>-1.6438330333696238E-3</v>
      </c>
      <c r="BG96" s="48">
        <f t="shared" si="95"/>
        <v>1.1894540983585038E-3</v>
      </c>
    </row>
    <row r="97" spans="1:59" x14ac:dyDescent="0.25">
      <c r="A97" s="110">
        <f t="shared" si="47"/>
        <v>97</v>
      </c>
      <c r="B97" s="35">
        <f>+NAC!A98</f>
        <v>45536</v>
      </c>
      <c r="C97" s="24">
        <f ca="1">+NAC_d!CR98</f>
        <v>3.4602750798021775E-2</v>
      </c>
      <c r="D97" s="24">
        <f ca="1">+NAC_d!CH98</f>
        <v>3.2916547037573851E-2</v>
      </c>
      <c r="E97" s="24">
        <f ca="1">+NAC_d!CQ98</f>
        <v>3.5809921426787517E-2</v>
      </c>
      <c r="F97" s="24">
        <f t="shared" ca="1" si="71"/>
        <v>-2.8933743892136654E-3</v>
      </c>
      <c r="H97" s="24">
        <f>+GBA_d!$AB125</f>
        <v>3.7177512181158612E-2</v>
      </c>
      <c r="I97" s="24">
        <f>+GBA_d!$Q125</f>
        <v>3.5328662792053045E-2</v>
      </c>
      <c r="J97" s="24">
        <f>+GBA_d!$Z125</f>
        <v>3.7555807122245266E-2</v>
      </c>
      <c r="K97" s="24">
        <f t="shared" si="72"/>
        <v>-2.2271443301922211E-3</v>
      </c>
      <c r="M97" s="24">
        <f>+PAM_d!$AB125</f>
        <v>3.2135128597617024E-2</v>
      </c>
      <c r="N97" s="24">
        <f>+PAM_d!$Q125</f>
        <v>3.1506356155600823E-2</v>
      </c>
      <c r="O97" s="24">
        <f>+PAM_d!$Z125</f>
        <v>3.2491428837014613E-2</v>
      </c>
      <c r="P97" s="24">
        <f t="shared" si="73"/>
        <v>-9.8507268141379001E-4</v>
      </c>
      <c r="R97" s="24">
        <f>+NOA_d!$AB125</f>
        <v>3.4199871840186358E-2</v>
      </c>
      <c r="S97" s="24">
        <f>+NOA_d!$Q125</f>
        <v>3.2607210395827257E-2</v>
      </c>
      <c r="T97" s="24">
        <f>+NOA_d!$Z125</f>
        <v>3.6916763248622697E-2</v>
      </c>
      <c r="U97" s="24">
        <f t="shared" si="74"/>
        <v>-4.3095528527954396E-3</v>
      </c>
      <c r="W97" s="24">
        <f>+NEA_d!$AB125</f>
        <v>3.2656876874425755E-2</v>
      </c>
      <c r="X97" s="24">
        <f>+NEA_d!$Q125</f>
        <v>3.2244918719099847E-2</v>
      </c>
      <c r="Y97" s="24">
        <f>+NEA_d!$Z125</f>
        <v>3.3232453327414868E-2</v>
      </c>
      <c r="Z97" s="24">
        <f t="shared" si="75"/>
        <v>-9.875346083150216E-4</v>
      </c>
      <c r="AB97" s="24">
        <f>+CUY_d!$AB125</f>
        <v>3.031806617753996E-2</v>
      </c>
      <c r="AC97" s="24">
        <f>+CUY_d!$Q125</f>
        <v>2.8863302723906692E-2</v>
      </c>
      <c r="AD97" s="24">
        <f>+CUY_d!$Z125</f>
        <v>3.004893770839856E-2</v>
      </c>
      <c r="AE97" s="24">
        <f t="shared" si="76"/>
        <v>-1.1856349844918679E-3</v>
      </c>
      <c r="AG97" s="24">
        <f>+PAT_d!$AB125</f>
        <v>3.7263769835657046E-2</v>
      </c>
      <c r="AH97" s="24">
        <f>+PAT_d!$Q125</f>
        <v>3.658571553302048E-2</v>
      </c>
      <c r="AI97" s="24">
        <f>+PAT_d!$Z125</f>
        <v>3.756143745727436E-2</v>
      </c>
      <c r="AJ97" s="24">
        <f t="shared" si="77"/>
        <v>-9.757219242538806E-4</v>
      </c>
      <c r="AK97" s="24"/>
      <c r="AL97" s="35">
        <f t="shared" si="78"/>
        <v>45536</v>
      </c>
      <c r="AM97" s="48">
        <f t="shared" ca="1" si="79"/>
        <v>-2.8933743892136654E-3</v>
      </c>
      <c r="AN97" s="48">
        <f t="shared" si="80"/>
        <v>-2.2271443301922211E-3</v>
      </c>
      <c r="AO97" s="48">
        <f t="shared" si="81"/>
        <v>-9.8507268141379001E-4</v>
      </c>
      <c r="AP97" s="48">
        <f t="shared" si="82"/>
        <v>-4.3095528527954396E-3</v>
      </c>
      <c r="AQ97" s="48">
        <f t="shared" si="83"/>
        <v>-9.875346083150216E-4</v>
      </c>
      <c r="AR97" s="48">
        <f t="shared" si="84"/>
        <v>-1.1856349844918679E-3</v>
      </c>
      <c r="AS97" s="48">
        <f t="shared" si="85"/>
        <v>-9.757219242538806E-4</v>
      </c>
      <c r="AU97" s="48">
        <f t="shared" si="86"/>
        <v>-4.3095528527954396E-3</v>
      </c>
      <c r="AV97" s="48">
        <f t="shared" si="87"/>
        <v>-9.757219242538806E-4</v>
      </c>
      <c r="AY97" s="35">
        <f t="shared" si="88"/>
        <v>45536</v>
      </c>
      <c r="BA97" s="48">
        <f t="shared" ca="1" si="89"/>
        <v>-2.3444820931343888E-3</v>
      </c>
      <c r="BB97" s="48">
        <f t="shared" si="90"/>
        <v>-6.1779591755212193E-4</v>
      </c>
      <c r="BC97" s="48">
        <f t="shared" si="91"/>
        <v>-1.1165174905058233E-3</v>
      </c>
      <c r="BD97" s="48">
        <f t="shared" si="92"/>
        <v>-3.1522393407729852E-3</v>
      </c>
      <c r="BE97" s="48">
        <f t="shared" si="93"/>
        <v>-2.1955850707162106E-3</v>
      </c>
      <c r="BF97" s="48">
        <f t="shared" si="94"/>
        <v>-2.7639997247720558E-3</v>
      </c>
      <c r="BG97" s="48">
        <f t="shared" si="95"/>
        <v>1.8700359153078772E-4</v>
      </c>
    </row>
    <row r="98" spans="1:59" x14ac:dyDescent="0.25">
      <c r="A98" s="110">
        <f t="shared" si="47"/>
        <v>98</v>
      </c>
      <c r="B98" s="35">
        <f>+NAC!A99</f>
        <v>45566</v>
      </c>
      <c r="C98" s="24">
        <f ca="1">+NAC_d!CR99</f>
        <v>2.7000374018961937E-2</v>
      </c>
      <c r="D98" s="24">
        <f ca="1">+NAC_d!CH99</f>
        <v>2.4175882228495205E-2</v>
      </c>
      <c r="E98" s="24">
        <f ca="1">+NAC_d!CQ99</f>
        <v>2.9332242628714589E-2</v>
      </c>
      <c r="F98" s="24">
        <f t="shared" ca="1" si="71"/>
        <v>-5.1563604002193841E-3</v>
      </c>
      <c r="H98" s="24">
        <f>+GBA_d!$AB126</f>
        <v>2.8202663042794729E-2</v>
      </c>
      <c r="I98" s="24">
        <f>+GBA_d!$Q126</f>
        <v>2.5042576221142143E-2</v>
      </c>
      <c r="J98" s="24">
        <f>+GBA_d!$Z126</f>
        <v>2.9912472932773548E-2</v>
      </c>
      <c r="K98" s="24">
        <f t="shared" si="72"/>
        <v>-4.8698967116314051E-3</v>
      </c>
      <c r="M98" s="24">
        <f>+PAM_d!$AB126</f>
        <v>2.5654479044446621E-2</v>
      </c>
      <c r="N98" s="24">
        <f>+PAM_d!$Q126</f>
        <v>2.4652711047986831E-2</v>
      </c>
      <c r="O98" s="24">
        <f>+PAM_d!$Z126</f>
        <v>2.6933323091400618E-2</v>
      </c>
      <c r="P98" s="24">
        <f t="shared" si="73"/>
        <v>-2.2806120434137878E-3</v>
      </c>
      <c r="R98" s="24">
        <f>+NOA_d!$AB126</f>
        <v>2.5513946084953609E-2</v>
      </c>
      <c r="S98" s="24">
        <f>+NOA_d!$Q126</f>
        <v>2.2421459065969707E-2</v>
      </c>
      <c r="T98" s="24">
        <f>+NOA_d!$Z126</f>
        <v>2.9418583534595255E-2</v>
      </c>
      <c r="U98" s="24">
        <f t="shared" si="74"/>
        <v>-6.9971244686255485E-3</v>
      </c>
      <c r="W98" s="24">
        <f>+NEA_d!$AB126</f>
        <v>2.5623967395638658E-2</v>
      </c>
      <c r="X98" s="24">
        <f>+NEA_d!$Q126</f>
        <v>2.4536199459760599E-2</v>
      </c>
      <c r="Y98" s="24">
        <f>+NEA_d!$Z126</f>
        <v>2.7971020738450703E-2</v>
      </c>
      <c r="Z98" s="24">
        <f t="shared" si="75"/>
        <v>-3.4348212786901033E-3</v>
      </c>
      <c r="AB98" s="24">
        <f>+CUY_d!$AB126</f>
        <v>2.2444358129773745E-2</v>
      </c>
      <c r="AC98" s="24">
        <f>+CUY_d!$Q126</f>
        <v>1.8163133581791335E-2</v>
      </c>
      <c r="AD98" s="24">
        <f>+CUY_d!$Z126</f>
        <v>2.5963820696569329E-2</v>
      </c>
      <c r="AE98" s="24">
        <f t="shared" si="76"/>
        <v>-7.8006871147779933E-3</v>
      </c>
      <c r="AG98" s="24">
        <f>+PAT_d!$AB126</f>
        <v>3.2338033151974921E-2</v>
      </c>
      <c r="AH98" s="24">
        <f>+PAT_d!$Q126</f>
        <v>3.2394046237198326E-2</v>
      </c>
      <c r="AI98" s="24">
        <f>+PAT_d!$Z126</f>
        <v>3.4927932192869937E-2</v>
      </c>
      <c r="AJ98" s="24">
        <f t="shared" si="77"/>
        <v>-2.5338859556716109E-3</v>
      </c>
      <c r="AK98" s="24"/>
      <c r="AL98" s="35">
        <f t="shared" si="78"/>
        <v>45566</v>
      </c>
      <c r="AM98" s="48">
        <f t="shared" ca="1" si="79"/>
        <v>-5.1563604002193841E-3</v>
      </c>
      <c r="AN98" s="48">
        <f t="shared" si="80"/>
        <v>-4.8698967116314051E-3</v>
      </c>
      <c r="AO98" s="48">
        <f t="shared" si="81"/>
        <v>-2.2806120434137878E-3</v>
      </c>
      <c r="AP98" s="48">
        <f t="shared" si="82"/>
        <v>-6.9971244686255485E-3</v>
      </c>
      <c r="AQ98" s="48">
        <f t="shared" si="83"/>
        <v>-3.4348212786901033E-3</v>
      </c>
      <c r="AR98" s="48">
        <f t="shared" si="84"/>
        <v>-7.8006871147779933E-3</v>
      </c>
      <c r="AS98" s="48">
        <f t="shared" si="85"/>
        <v>-2.5338859556716109E-3</v>
      </c>
      <c r="AU98" s="48">
        <f t="shared" si="86"/>
        <v>-7.8006871147779933E-3</v>
      </c>
      <c r="AV98" s="48">
        <f t="shared" si="87"/>
        <v>-2.2806120434137878E-3</v>
      </c>
      <c r="AY98" s="35">
        <f t="shared" si="88"/>
        <v>45566</v>
      </c>
      <c r="BA98" s="48">
        <f t="shared" ca="1" si="89"/>
        <v>-2.5130074952990356E-3</v>
      </c>
      <c r="BB98" s="48">
        <f t="shared" si="90"/>
        <v>-1.2730001767829642E-3</v>
      </c>
      <c r="BC98" s="48">
        <f t="shared" si="91"/>
        <v>-1.1370234552005587E-3</v>
      </c>
      <c r="BD98" s="48">
        <f t="shared" si="92"/>
        <v>-3.515085460244316E-3</v>
      </c>
      <c r="BE98" s="48">
        <f t="shared" si="93"/>
        <v>-1.8272647817047516E-3</v>
      </c>
      <c r="BF98" s="48">
        <f t="shared" si="94"/>
        <v>-3.5622234842300573E-3</v>
      </c>
      <c r="BG98" s="48">
        <f t="shared" si="95"/>
        <v>3.7903741667751532E-5</v>
      </c>
    </row>
    <row r="99" spans="1:59" x14ac:dyDescent="0.25">
      <c r="A99" s="110">
        <f t="shared" si="47"/>
        <v>99</v>
      </c>
      <c r="B99" s="35">
        <f>+NAC!A100</f>
        <v>45597</v>
      </c>
      <c r="C99" s="24">
        <f ca="1">+NAC_d!CR100</f>
        <v>2.4285055047826187E-2</v>
      </c>
      <c r="D99" s="24">
        <f ca="1">+NAC_d!CH100</f>
        <v>1.9836577247189124E-2</v>
      </c>
      <c r="E99" s="24">
        <f ca="1">+NAC_d!CQ100</f>
        <v>2.7118463615909194E-2</v>
      </c>
      <c r="F99" s="24">
        <f t="shared" ca="1" si="71"/>
        <v>-7.2818863687200697E-3</v>
      </c>
      <c r="H99" s="24">
        <f>+GBA_d!$AB127</f>
        <v>2.6013303472445681E-2</v>
      </c>
      <c r="I99" s="24">
        <f>+GBA_d!$Q127</f>
        <v>2.2061852321172859E-2</v>
      </c>
      <c r="J99" s="24">
        <f>+GBA_d!$Z127</f>
        <v>2.7406148201551739E-2</v>
      </c>
      <c r="K99" s="24">
        <f t="shared" si="72"/>
        <v>-5.3442958803788798E-3</v>
      </c>
      <c r="M99" s="24">
        <f>+PAM_d!$AB127</f>
        <v>2.3137163776276948E-2</v>
      </c>
      <c r="N99" s="24">
        <f>+PAM_d!$Q127</f>
        <v>2.0809909480705047E-2</v>
      </c>
      <c r="O99" s="24">
        <f>+PAM_d!$Z127</f>
        <v>2.5242615371282584E-2</v>
      </c>
      <c r="P99" s="24">
        <f t="shared" si="73"/>
        <v>-4.4327058905775374E-3</v>
      </c>
      <c r="R99" s="24">
        <f>+NOA_d!$AB127</f>
        <v>1.9266449044730294E-2</v>
      </c>
      <c r="S99" s="24">
        <f>+NOA_d!$Q127</f>
        <v>1.5768242862390203E-2</v>
      </c>
      <c r="T99" s="24">
        <f>+NOA_d!$Z127</f>
        <v>2.4160621922258319E-2</v>
      </c>
      <c r="U99" s="24">
        <f t="shared" si="74"/>
        <v>-8.3923790598681158E-3</v>
      </c>
      <c r="W99" s="24">
        <f>+NEA_d!$AB127</f>
        <v>1.7763802482029467E-2</v>
      </c>
      <c r="X99" s="24">
        <f>+NEA_d!$Q127</f>
        <v>1.5344023419963548E-2</v>
      </c>
      <c r="Y99" s="24">
        <f>+NEA_d!$Z127</f>
        <v>2.2385333877033897E-2</v>
      </c>
      <c r="Z99" s="24">
        <f t="shared" si="75"/>
        <v>-7.0413104570703489E-3</v>
      </c>
      <c r="AB99" s="24">
        <f>+CUY_d!$AB127</f>
        <v>2.1378599320499792E-2</v>
      </c>
      <c r="AC99" s="24">
        <f>+CUY_d!$Q127</f>
        <v>1.8155233465360521E-2</v>
      </c>
      <c r="AD99" s="24">
        <f>+CUY_d!$Z127</f>
        <v>2.5271113494846009E-2</v>
      </c>
      <c r="AE99" s="24">
        <f t="shared" si="76"/>
        <v>-7.1158800294854885E-3</v>
      </c>
      <c r="AG99" s="24">
        <f>+PAT_d!$AB127</f>
        <v>3.2889952025316749E-2</v>
      </c>
      <c r="AH99" s="24">
        <f>+PAT_d!$Q127</f>
        <v>3.4183572001813767E-2</v>
      </c>
      <c r="AI99" s="24">
        <f>+PAT_d!$Z127</f>
        <v>3.3853340427951073E-2</v>
      </c>
      <c r="AJ99" s="24">
        <f t="shared" si="77"/>
        <v>3.3023157386269375E-4</v>
      </c>
      <c r="AK99" s="24"/>
      <c r="AL99" s="35">
        <f t="shared" si="78"/>
        <v>45597</v>
      </c>
      <c r="AM99" s="48">
        <f t="shared" ca="1" si="79"/>
        <v>-7.2818863687200697E-3</v>
      </c>
      <c r="AN99" s="48">
        <f t="shared" si="80"/>
        <v>-5.3442958803788798E-3</v>
      </c>
      <c r="AO99" s="48">
        <f t="shared" si="81"/>
        <v>-4.4327058905775374E-3</v>
      </c>
      <c r="AP99" s="48">
        <f t="shared" si="82"/>
        <v>-8.3923790598681158E-3</v>
      </c>
      <c r="AQ99" s="48">
        <f t="shared" si="83"/>
        <v>-7.0413104570703489E-3</v>
      </c>
      <c r="AR99" s="48">
        <f t="shared" si="84"/>
        <v>-7.1158800294854885E-3</v>
      </c>
      <c r="AS99" s="48">
        <f t="shared" si="85"/>
        <v>3.3023157386269375E-4</v>
      </c>
      <c r="AU99" s="48">
        <f t="shared" si="86"/>
        <v>-8.3923790598681158E-3</v>
      </c>
      <c r="AV99" s="48">
        <f t="shared" si="87"/>
        <v>3.3023157386269375E-4</v>
      </c>
      <c r="AY99" s="35">
        <f t="shared" si="88"/>
        <v>45597</v>
      </c>
      <c r="BA99" s="48">
        <f t="shared" ca="1" si="89"/>
        <v>-3.5137068270006586E-3</v>
      </c>
      <c r="BB99" s="48">
        <f t="shared" si="90"/>
        <v>-2.323073091417438E-3</v>
      </c>
      <c r="BC99" s="48">
        <f t="shared" si="91"/>
        <v>-2.0557900388700387E-3</v>
      </c>
      <c r="BD99" s="48">
        <f t="shared" si="92"/>
        <v>-4.6515986615345466E-3</v>
      </c>
      <c r="BE99" s="48">
        <f t="shared" si="93"/>
        <v>-3.0770207040600925E-3</v>
      </c>
      <c r="BF99" s="48">
        <f t="shared" si="94"/>
        <v>-4.8717603011659656E-3</v>
      </c>
      <c r="BG99" s="48">
        <f t="shared" si="95"/>
        <v>-1.1556214819713473E-4</v>
      </c>
    </row>
    <row r="100" spans="1:59" x14ac:dyDescent="0.25">
      <c r="A100" s="110">
        <f t="shared" si="47"/>
        <v>100</v>
      </c>
      <c r="B100" s="35">
        <f>+NAC!A101</f>
        <v>45627</v>
      </c>
      <c r="C100" s="24">
        <f ca="1">+NAC_d!CR101</f>
        <v>2.6974516908280677E-2</v>
      </c>
      <c r="D100" s="24">
        <f ca="1">+NAC_d!CH101</f>
        <v>2.6407521877044537E-2</v>
      </c>
      <c r="E100" s="24">
        <f ca="1">+NAC_d!CQ101</f>
        <v>2.7520529043954411E-2</v>
      </c>
      <c r="F100" s="24">
        <f t="shared" ca="1" si="71"/>
        <v>-1.113007166909874E-3</v>
      </c>
      <c r="H100" s="24">
        <f>+GBA_d!$AB128</f>
        <v>2.8655273911321277E-2</v>
      </c>
      <c r="I100" s="24">
        <f>+GBA_d!$Q128</f>
        <v>2.7294339763223929E-2</v>
      </c>
      <c r="J100" s="24">
        <f>+GBA_d!$Z128</f>
        <v>2.8736945729704422E-2</v>
      </c>
      <c r="K100" s="24">
        <f t="shared" si="72"/>
        <v>-1.4426059664804924E-3</v>
      </c>
      <c r="M100" s="24">
        <f>+PAM_d!$AB128</f>
        <v>2.5251585398556875E-2</v>
      </c>
      <c r="N100" s="24">
        <f>+PAM_d!$Q128</f>
        <v>2.4872998857964124E-2</v>
      </c>
      <c r="O100" s="24">
        <f>+PAM_d!$Z128</f>
        <v>2.5245442987197553E-2</v>
      </c>
      <c r="P100" s="24">
        <f t="shared" si="73"/>
        <v>-3.7244412923342907E-4</v>
      </c>
      <c r="R100" s="24">
        <f>+NOA_d!$AB128</f>
        <v>2.7169856599032816E-2</v>
      </c>
      <c r="S100" s="24">
        <f>+NOA_d!$Q128</f>
        <v>2.7150729013155406E-2</v>
      </c>
      <c r="T100" s="24">
        <f>+NOA_d!$Z128</f>
        <v>2.7333236100070435E-2</v>
      </c>
      <c r="U100" s="24">
        <f t="shared" si="74"/>
        <v>-1.8250708691502915E-4</v>
      </c>
      <c r="W100" s="24">
        <f>+NEA_d!$AB128</f>
        <v>2.9301617430987692E-2</v>
      </c>
      <c r="X100" s="24">
        <f>+NEA_d!$Q128</f>
        <v>2.8515737253044682E-2</v>
      </c>
      <c r="Y100" s="24">
        <f>+NEA_d!$Z128</f>
        <v>3.3736508412449906E-2</v>
      </c>
      <c r="Z100" s="24">
        <f t="shared" si="75"/>
        <v>-5.2207711594052242E-3</v>
      </c>
      <c r="AB100" s="24">
        <f>+CUY_d!$AB128</f>
        <v>2.3062593615844174E-2</v>
      </c>
      <c r="AC100" s="24">
        <f>+CUY_d!$Q128</f>
        <v>2.2580074932327943E-2</v>
      </c>
      <c r="AD100" s="24">
        <f>+CUY_d!$Z128</f>
        <v>2.3337361999060224E-2</v>
      </c>
      <c r="AE100" s="24">
        <f t="shared" si="76"/>
        <v>-7.5728706673228174E-4</v>
      </c>
      <c r="AG100" s="24">
        <f>+PAT_d!$AB128</f>
        <v>2.6495819913852747E-2</v>
      </c>
      <c r="AH100" s="24">
        <f>+PAT_d!$Q128</f>
        <v>2.7152073855692738E-2</v>
      </c>
      <c r="AI100" s="24">
        <f>+PAT_d!$Z128</f>
        <v>2.7934706101089501E-2</v>
      </c>
      <c r="AJ100" s="24">
        <f t="shared" si="77"/>
        <v>-7.8263224539676379E-4</v>
      </c>
      <c r="AK100" s="24"/>
      <c r="AL100" s="35">
        <f t="shared" si="78"/>
        <v>45627</v>
      </c>
      <c r="AM100" s="48">
        <f t="shared" ca="1" si="79"/>
        <v>-1.113007166909874E-3</v>
      </c>
      <c r="AN100" s="48">
        <f t="shared" si="80"/>
        <v>-1.4426059664804924E-3</v>
      </c>
      <c r="AO100" s="48">
        <f t="shared" si="81"/>
        <v>-3.7244412923342907E-4</v>
      </c>
      <c r="AP100" s="48">
        <f t="shared" si="82"/>
        <v>-1.8250708691502915E-4</v>
      </c>
      <c r="AQ100" s="48">
        <f t="shared" si="83"/>
        <v>-5.2207711594052242E-3</v>
      </c>
      <c r="AR100" s="48">
        <f t="shared" si="84"/>
        <v>-7.5728706673228174E-4</v>
      </c>
      <c r="AS100" s="48">
        <f t="shared" si="85"/>
        <v>-7.8263224539676379E-4</v>
      </c>
      <c r="AU100" s="48">
        <f t="shared" si="86"/>
        <v>-5.2207711594052242E-3</v>
      </c>
      <c r="AV100" s="48">
        <f t="shared" si="87"/>
        <v>-1.8250708691502915E-4</v>
      </c>
      <c r="AY100" s="35">
        <f t="shared" si="88"/>
        <v>45627</v>
      </c>
      <c r="BA100" s="48">
        <f t="shared" ca="1" si="89"/>
        <v>-4.3071296270677517E-3</v>
      </c>
      <c r="BB100" s="48">
        <f t="shared" si="90"/>
        <v>-2.890278016691191E-3</v>
      </c>
      <c r="BC100" s="48">
        <f t="shared" si="91"/>
        <v>-2.2418243156129649E-3</v>
      </c>
      <c r="BD100" s="48">
        <f t="shared" si="92"/>
        <v>-5.1988107112037425E-3</v>
      </c>
      <c r="BE100" s="48">
        <f t="shared" si="93"/>
        <v>-3.7107144436336523E-3</v>
      </c>
      <c r="BF100" s="48">
        <f t="shared" si="94"/>
        <v>-4.6857518523635844E-3</v>
      </c>
      <c r="BG100" s="48">
        <f t="shared" si="95"/>
        <v>-2.6106382020755586E-5</v>
      </c>
    </row>
    <row r="101" spans="1:59" x14ac:dyDescent="0.25">
      <c r="A101" s="110">
        <f t="shared" si="47"/>
        <v>101</v>
      </c>
      <c r="B101" s="35">
        <f>+NAC!A102</f>
        <v>45658</v>
      </c>
      <c r="C101" s="24">
        <f ca="1">+NAC_d!CR102</f>
        <v>2.2349420864928637E-2</v>
      </c>
      <c r="D101" s="24">
        <f ca="1">+NAC_d!CH102</f>
        <v>2.17921395720444E-2</v>
      </c>
      <c r="E101" s="24">
        <f ca="1">+NAC_d!CQ102</f>
        <v>2.3064759395392542E-2</v>
      </c>
      <c r="F101" s="24">
        <f t="shared" ca="1" si="71"/>
        <v>-1.2726198233481423E-3</v>
      </c>
      <c r="H101" s="24">
        <f>+GBA_d!$AB129</f>
        <v>2.0234114180589513E-2</v>
      </c>
      <c r="I101" s="24">
        <f>+GBA_d!$Q129</f>
        <v>1.8133402853016234E-2</v>
      </c>
      <c r="J101" s="24">
        <f>+GBA_d!$Z129</f>
        <v>2.1538310322149368E-2</v>
      </c>
      <c r="K101" s="24">
        <f t="shared" si="72"/>
        <v>-3.4049074691331338E-3</v>
      </c>
      <c r="M101" s="24">
        <f>+PAM_d!$AB129</f>
        <v>2.3479695538445755E-2</v>
      </c>
      <c r="N101" s="24">
        <f>+PAM_d!$Q129</f>
        <v>2.3065294390930635E-2</v>
      </c>
      <c r="O101" s="24">
        <f>+PAM_d!$Z129</f>
        <v>2.435796793501388E-2</v>
      </c>
      <c r="P101" s="24">
        <f t="shared" si="73"/>
        <v>-1.2926735440832449E-3</v>
      </c>
      <c r="R101" s="24">
        <f>+NOA_d!$AB129</f>
        <v>2.5850285224909397E-2</v>
      </c>
      <c r="S101" s="24">
        <f>+NOA_d!$Q129</f>
        <v>2.508493731514605E-2</v>
      </c>
      <c r="T101" s="24">
        <f>+NOA_d!$Z129</f>
        <v>2.7952053325841941E-2</v>
      </c>
      <c r="U101" s="24">
        <f t="shared" si="74"/>
        <v>-2.8671160106958915E-3</v>
      </c>
      <c r="W101" s="24">
        <f>+NEA_d!$AB129</f>
        <v>2.4796521174364372E-2</v>
      </c>
      <c r="X101" s="24">
        <f>+NEA_d!$Q129</f>
        <v>2.419692493375325E-2</v>
      </c>
      <c r="Y101" s="24">
        <f>+NEA_d!$Z129</f>
        <v>2.7992269937932024E-2</v>
      </c>
      <c r="Z101" s="24">
        <f t="shared" si="75"/>
        <v>-3.795345004178774E-3</v>
      </c>
      <c r="AB101" s="24">
        <f>+CUY_d!$AB129</f>
        <v>1.9666407829216581E-2</v>
      </c>
      <c r="AC101" s="24">
        <f>+CUY_d!$Q129</f>
        <v>1.7929624724078552E-2</v>
      </c>
      <c r="AD101" s="24">
        <f>+CUY_d!$Z129</f>
        <v>2.1542446715544061E-2</v>
      </c>
      <c r="AE101" s="24">
        <f t="shared" si="76"/>
        <v>-3.6128219914655091E-3</v>
      </c>
      <c r="AG101" s="24">
        <f>+PAT_d!$AB129</f>
        <v>2.5060177814997253E-2</v>
      </c>
      <c r="AH101" s="24">
        <f>+PAT_d!$Q129</f>
        <v>2.5469475315755385E-2</v>
      </c>
      <c r="AI101" s="24">
        <f>+PAT_d!$Z129</f>
        <v>2.7073045585462419E-2</v>
      </c>
      <c r="AJ101" s="24">
        <f t="shared" si="77"/>
        <v>-1.6035702697070331E-3</v>
      </c>
      <c r="AK101" s="24"/>
      <c r="AL101" s="35">
        <f t="shared" si="78"/>
        <v>45658</v>
      </c>
      <c r="AM101" s="48">
        <f t="shared" ca="1" si="79"/>
        <v>-1.2726198233481423E-3</v>
      </c>
      <c r="AN101" s="48">
        <f t="shared" si="80"/>
        <v>-3.4049074691331338E-3</v>
      </c>
      <c r="AO101" s="48">
        <f t="shared" si="81"/>
        <v>-1.2926735440832449E-3</v>
      </c>
      <c r="AP101" s="48">
        <f t="shared" si="82"/>
        <v>-2.8671160106958915E-3</v>
      </c>
      <c r="AQ101" s="48">
        <f t="shared" si="83"/>
        <v>-3.795345004178774E-3</v>
      </c>
      <c r="AR101" s="48">
        <f t="shared" si="84"/>
        <v>-3.6128219914655091E-3</v>
      </c>
      <c r="AS101" s="48">
        <f t="shared" si="85"/>
        <v>-1.6035702697070331E-3</v>
      </c>
      <c r="AU101" s="48">
        <f t="shared" si="86"/>
        <v>-3.795345004178774E-3</v>
      </c>
      <c r="AV101" s="48">
        <f t="shared" si="87"/>
        <v>-1.2926735440832449E-3</v>
      </c>
      <c r="AY101" s="35">
        <f t="shared" si="88"/>
        <v>45658</v>
      </c>
      <c r="BA101" s="48">
        <f t="shared" ca="1" si="89"/>
        <v>-3.9706224538544888E-3</v>
      </c>
      <c r="BB101" s="48">
        <f t="shared" si="90"/>
        <v>-2.5776709640280191E-3</v>
      </c>
      <c r="BC101" s="48">
        <f t="shared" si="91"/>
        <v>-1.7507630903795441E-3</v>
      </c>
      <c r="BD101" s="48">
        <f t="shared" si="92"/>
        <v>-4.7478364072481667E-3</v>
      </c>
      <c r="BE101" s="48">
        <f t="shared" si="93"/>
        <v>-3.5340306580330751E-3</v>
      </c>
      <c r="BF101" s="48">
        <f t="shared" si="94"/>
        <v>-3.2637696141963137E-3</v>
      </c>
      <c r="BG101" s="48">
        <f t="shared" si="95"/>
        <v>-4.7896555926626078E-4</v>
      </c>
    </row>
    <row r="102" spans="1:59" x14ac:dyDescent="0.25">
      <c r="A102" s="110">
        <f t="shared" si="47"/>
        <v>102</v>
      </c>
      <c r="B102" s="35">
        <f>+NAC!A103</f>
        <v>45689</v>
      </c>
      <c r="C102" s="24">
        <f ca="1">+NAC_d!CR103</f>
        <v>2.4276437571861376E-2</v>
      </c>
      <c r="D102" s="24">
        <f ca="1">+NAC_d!CH103</f>
        <v>2.5542804134804031E-2</v>
      </c>
      <c r="E102" s="24">
        <f ca="1">+NAC_d!CQ103</f>
        <v>2.3122922453273853E-2</v>
      </c>
      <c r="F102" s="24">
        <f t="shared" ca="1" si="71"/>
        <v>2.4198816815301782E-3</v>
      </c>
      <c r="H102" s="24">
        <f>+GBA_d!$AB130</f>
        <v>2.2348251105860584E-2</v>
      </c>
      <c r="I102" s="24">
        <f>+GBA_d!$Q130</f>
        <v>2.4374916285307524E-2</v>
      </c>
      <c r="J102" s="24">
        <f>+GBA_d!$Z130</f>
        <v>2.1347296940908533E-2</v>
      </c>
      <c r="K102" s="24">
        <f t="shared" si="72"/>
        <v>3.0276193443989907E-3</v>
      </c>
      <c r="M102" s="24">
        <f>+PAM_d!$AB130</f>
        <v>2.5049293186714339E-2</v>
      </c>
      <c r="N102" s="24">
        <f>+PAM_d!$Q130</f>
        <v>2.6328264117015276E-2</v>
      </c>
      <c r="O102" s="24">
        <f>+PAM_d!$Z130</f>
        <v>2.4134392516208747E-2</v>
      </c>
      <c r="P102" s="24">
        <f t="shared" si="73"/>
        <v>2.1938716008065295E-3</v>
      </c>
      <c r="R102" s="24">
        <f>+NOA_d!$AB130</f>
        <v>2.5751567315128954E-2</v>
      </c>
      <c r="S102" s="24">
        <f>+NOA_d!$Q130</f>
        <v>2.7472573200037598E-2</v>
      </c>
      <c r="T102" s="24">
        <f>+NOA_d!$Z130</f>
        <v>2.3649745379477061E-2</v>
      </c>
      <c r="U102" s="24">
        <f t="shared" si="74"/>
        <v>3.822827820560537E-3</v>
      </c>
      <c r="W102" s="24">
        <f>+NEA_d!$AB130</f>
        <v>1.9112393132259653E-2</v>
      </c>
      <c r="X102" s="24">
        <f>+NEA_d!$Q130</f>
        <v>2.0031081091623326E-2</v>
      </c>
      <c r="Y102" s="24">
        <f>+NEA_d!$Z130</f>
        <v>1.5284534781292436E-2</v>
      </c>
      <c r="Z102" s="24">
        <f t="shared" si="75"/>
        <v>4.7465463103308903E-3</v>
      </c>
      <c r="AB102" s="24">
        <f>+CUY_d!$AB130</f>
        <v>2.6714263653926817E-2</v>
      </c>
      <c r="AC102" s="24">
        <f>+CUY_d!$Q130</f>
        <v>2.8703637984953234E-2</v>
      </c>
      <c r="AD102" s="24">
        <f>+CUY_d!$Z130</f>
        <v>2.4423331728764763E-2</v>
      </c>
      <c r="AE102" s="24">
        <f t="shared" si="76"/>
        <v>4.2803062561884708E-3</v>
      </c>
      <c r="AG102" s="24">
        <f>+PAT_d!$AB130</f>
        <v>3.20825549934729E-2</v>
      </c>
      <c r="AH102" s="24">
        <f>+PAT_d!$Q130</f>
        <v>3.6106823758017104E-2</v>
      </c>
      <c r="AI102" s="24">
        <f>+PAT_d!$Z130</f>
        <v>3.1718416369997504E-2</v>
      </c>
      <c r="AJ102" s="24">
        <f t="shared" si="77"/>
        <v>4.3884073880195995E-3</v>
      </c>
      <c r="AK102" s="24"/>
      <c r="AL102" s="35">
        <f t="shared" si="78"/>
        <v>45689</v>
      </c>
      <c r="AM102" s="48">
        <f t="shared" ca="1" si="79"/>
        <v>2.4198816815301782E-3</v>
      </c>
      <c r="AN102" s="48">
        <f t="shared" si="80"/>
        <v>3.0276193443989907E-3</v>
      </c>
      <c r="AO102" s="48">
        <f t="shared" si="81"/>
        <v>2.1938716008065295E-3</v>
      </c>
      <c r="AP102" s="48">
        <f t="shared" si="82"/>
        <v>3.822827820560537E-3</v>
      </c>
      <c r="AQ102" s="48">
        <f t="shared" si="83"/>
        <v>4.7465463103308903E-3</v>
      </c>
      <c r="AR102" s="48">
        <f t="shared" si="84"/>
        <v>4.2803062561884708E-3</v>
      </c>
      <c r="AS102" s="48">
        <f t="shared" si="85"/>
        <v>4.3884073880195995E-3</v>
      </c>
      <c r="AU102" s="48">
        <f t="shared" si="86"/>
        <v>2.1938716008065295E-3</v>
      </c>
      <c r="AV102" s="48">
        <f t="shared" si="87"/>
        <v>4.7465463103308903E-3</v>
      </c>
      <c r="AY102" s="35">
        <f t="shared" si="88"/>
        <v>45689</v>
      </c>
      <c r="BA102" s="48">
        <f t="shared" ca="1" si="89"/>
        <v>-2.7528285529560916E-3</v>
      </c>
      <c r="BB102" s="48">
        <f t="shared" si="90"/>
        <v>-2.0583968271173925E-3</v>
      </c>
      <c r="BC102" s="48">
        <f t="shared" si="91"/>
        <v>-1.3602842639098833E-3</v>
      </c>
      <c r="BD102" s="48">
        <f t="shared" si="92"/>
        <v>-3.2441348140441382E-3</v>
      </c>
      <c r="BE102" s="48">
        <f t="shared" si="93"/>
        <v>-2.5252728386124059E-3</v>
      </c>
      <c r="BF102" s="48">
        <f t="shared" si="94"/>
        <v>-2.3586614280688609E-3</v>
      </c>
      <c r="BG102" s="48">
        <f t="shared" si="95"/>
        <v>2.435187357909448E-5</v>
      </c>
    </row>
    <row r="103" spans="1:59" x14ac:dyDescent="0.25">
      <c r="A103" s="110">
        <f t="shared" si="47"/>
        <v>103</v>
      </c>
      <c r="B103" s="35">
        <f>+NAC!A104</f>
        <v>45717</v>
      </c>
      <c r="C103" s="24">
        <f ca="1">+NAC_d!CR104</f>
        <v>3.7305790441201525E-2</v>
      </c>
      <c r="D103" s="24">
        <f ca="1">+NAC_d!CH104</f>
        <v>4.084534838150411E-2</v>
      </c>
      <c r="E103" s="24">
        <f ca="1">+NAC_d!CQ104</f>
        <v>3.3692145341855051E-2</v>
      </c>
      <c r="F103" s="24">
        <f t="shared" ca="1" si="71"/>
        <v>7.1532030396490587E-3</v>
      </c>
      <c r="H103" s="24">
        <f>+GBA_d!$AB131</f>
        <v>3.8542769769347895E-2</v>
      </c>
      <c r="I103" s="24">
        <f>+GBA_d!$Q131</f>
        <v>4.4670399817731354E-2</v>
      </c>
      <c r="J103" s="24">
        <f>+GBA_d!$Z131</f>
        <v>3.5436229473258196E-2</v>
      </c>
      <c r="K103" s="24">
        <f t="shared" si="72"/>
        <v>9.2341703444731582E-3</v>
      </c>
      <c r="M103" s="24">
        <f>+PAM_d!$AB131</f>
        <v>3.6114210637193223E-2</v>
      </c>
      <c r="N103" s="24">
        <f>+PAM_d!$Q131</f>
        <v>3.9473724256101406E-2</v>
      </c>
      <c r="O103" s="24">
        <f>+PAM_d!$Z131</f>
        <v>3.0994340363720729E-2</v>
      </c>
      <c r="P103" s="24">
        <f t="shared" si="73"/>
        <v>8.4793838923806764E-3</v>
      </c>
      <c r="R103" s="24">
        <f>+NOA_d!$AB131</f>
        <v>4.3292425758025832E-2</v>
      </c>
      <c r="S103" s="24">
        <f>+NOA_d!$Q131</f>
        <v>4.4984645923248356E-2</v>
      </c>
      <c r="T103" s="24">
        <f>+NOA_d!$Z131</f>
        <v>3.7199181555818361E-2</v>
      </c>
      <c r="U103" s="24">
        <f t="shared" si="74"/>
        <v>7.785464367429995E-3</v>
      </c>
      <c r="W103" s="24">
        <f>+NEA_d!$AB131</f>
        <v>3.1283883387685396E-2</v>
      </c>
      <c r="X103" s="24">
        <f>+NEA_d!$Q131</f>
        <v>3.4362104379744407E-2</v>
      </c>
      <c r="Y103" s="24">
        <f>+NEA_d!$Z131</f>
        <v>2.3705978070498013E-2</v>
      </c>
      <c r="Z103" s="24">
        <f t="shared" si="75"/>
        <v>1.0656126309246394E-2</v>
      </c>
      <c r="AB103" s="24">
        <f>+CUY_d!$AB131</f>
        <v>3.5226652591624941E-2</v>
      </c>
      <c r="AC103" s="24">
        <f>+CUY_d!$Q131</f>
        <v>3.8187801322383752E-2</v>
      </c>
      <c r="AD103" s="24">
        <f>+CUY_d!$Z131</f>
        <v>2.8927443881659576E-2</v>
      </c>
      <c r="AE103" s="24">
        <f t="shared" si="76"/>
        <v>9.2603574407241762E-3</v>
      </c>
      <c r="AG103" s="24">
        <f>+PAT_d!$AB131</f>
        <v>3.3066613772764208E-2</v>
      </c>
      <c r="AH103" s="24">
        <f>+PAT_d!$Q131</f>
        <v>3.1375923767380298E-2</v>
      </c>
      <c r="AI103" s="24">
        <f>+PAT_d!$Z131</f>
        <v>3.2912894512975521E-2</v>
      </c>
      <c r="AJ103" s="24">
        <f t="shared" si="77"/>
        <v>-1.5369707455952231E-3</v>
      </c>
      <c r="AK103" s="24"/>
      <c r="AL103" s="35">
        <f t="shared" si="78"/>
        <v>45717</v>
      </c>
      <c r="AM103" s="48">
        <f t="shared" ca="1" si="79"/>
        <v>7.1532030396490587E-3</v>
      </c>
      <c r="AN103" s="48">
        <f t="shared" si="80"/>
        <v>9.2341703444731582E-3</v>
      </c>
      <c r="AO103" s="48">
        <f t="shared" si="81"/>
        <v>8.4793838923806764E-3</v>
      </c>
      <c r="AP103" s="48">
        <f t="shared" si="82"/>
        <v>7.785464367429995E-3</v>
      </c>
      <c r="AQ103" s="48">
        <f t="shared" si="83"/>
        <v>1.0656126309246394E-2</v>
      </c>
      <c r="AR103" s="48">
        <f t="shared" si="84"/>
        <v>9.2603574407241762E-3</v>
      </c>
      <c r="AS103" s="48">
        <f t="shared" si="85"/>
        <v>-1.5369707455952231E-3</v>
      </c>
      <c r="AU103" s="48">
        <f t="shared" si="86"/>
        <v>-1.5369707455952231E-3</v>
      </c>
      <c r="AV103" s="48">
        <f t="shared" si="87"/>
        <v>1.0656126309246394E-2</v>
      </c>
      <c r="AY103" s="35">
        <f t="shared" si="88"/>
        <v>45717</v>
      </c>
      <c r="BA103" s="48">
        <f t="shared" ca="1" si="89"/>
        <v>-1.702910983616468E-3</v>
      </c>
      <c r="BB103" s="48">
        <f t="shared" si="90"/>
        <v>-1.568139563282019E-3</v>
      </c>
      <c r="BC103" s="48">
        <f t="shared" si="91"/>
        <v>-5.3022239447205377E-4</v>
      </c>
      <c r="BD103" s="48">
        <f t="shared" si="92"/>
        <v>-2.2867930336793276E-3</v>
      </c>
      <c r="BE103" s="48">
        <f t="shared" si="93"/>
        <v>-2.4057585969909182E-4</v>
      </c>
      <c r="BF103" s="48">
        <f t="shared" si="94"/>
        <v>-1.6340807094920213E-3</v>
      </c>
      <c r="BG103" s="48">
        <f t="shared" si="95"/>
        <v>-1.8045165191887813E-4</v>
      </c>
    </row>
    <row r="104" spans="1:59" x14ac:dyDescent="0.25">
      <c r="A104" s="110">
        <f t="shared" si="47"/>
        <v>104</v>
      </c>
      <c r="B104" s="35">
        <f>+NAC!A105</f>
        <v>45748</v>
      </c>
      <c r="C104" s="24">
        <f ca="1">+NAC_d!CR105</f>
        <v>2.7802518733182513E-2</v>
      </c>
      <c r="D104" s="24">
        <f ca="1">+NAC_d!CH105</f>
        <v>2.8649418309417252E-2</v>
      </c>
      <c r="E104" s="24">
        <f ca="1">+NAC_d!CQ105</f>
        <v>2.7402323066041623E-2</v>
      </c>
      <c r="F104" s="24">
        <f t="shared" ca="1" si="71"/>
        <v>1.2470952433756288E-3</v>
      </c>
      <c r="H104" s="24">
        <f>+GBA_d!$AB132</f>
        <v>2.7577538869369755E-2</v>
      </c>
      <c r="I104" s="24">
        <f>+GBA_d!$Q132</f>
        <v>2.785486241899604E-2</v>
      </c>
      <c r="J104" s="24">
        <f>+GBA_d!$Z132</f>
        <v>2.7393090190140468E-2</v>
      </c>
      <c r="K104" s="24">
        <f t="shared" si="72"/>
        <v>4.6177222885557256E-4</v>
      </c>
      <c r="M104" s="24">
        <f>+PAM_d!$AB132</f>
        <v>2.8134614522970391E-2</v>
      </c>
      <c r="N104" s="24">
        <f>+PAM_d!$Q132</f>
        <v>2.9221269357006197E-2</v>
      </c>
      <c r="O104" s="24">
        <f>+PAM_d!$Z132</f>
        <v>2.8113415801302555E-2</v>
      </c>
      <c r="P104" s="24">
        <f t="shared" si="73"/>
        <v>1.1078535557036417E-3</v>
      </c>
      <c r="R104" s="24">
        <f>+NOA_d!$AB132</f>
        <v>2.8667830962877838E-2</v>
      </c>
      <c r="S104" s="24">
        <f>+NOA_d!$Q132</f>
        <v>2.9718205507093698E-2</v>
      </c>
      <c r="T104" s="24">
        <f>+NOA_d!$Z132</f>
        <v>2.587574130874648E-2</v>
      </c>
      <c r="U104" s="24">
        <f t="shared" si="74"/>
        <v>3.8424641983472174E-3</v>
      </c>
      <c r="W104" s="24">
        <f>+NEA_d!$AB132</f>
        <v>2.6623690309882653E-2</v>
      </c>
      <c r="X104" s="24">
        <f>+NEA_d!$Q132</f>
        <v>2.7510412468716661E-2</v>
      </c>
      <c r="Y104" s="24">
        <f>+NEA_d!$Z132</f>
        <v>2.6229805529047079E-2</v>
      </c>
      <c r="Z104" s="24">
        <f t="shared" si="75"/>
        <v>1.2806069396695818E-3</v>
      </c>
      <c r="AB104" s="24">
        <f>+CUY_d!$AB132</f>
        <v>2.8546152344188336E-2</v>
      </c>
      <c r="AC104" s="24">
        <f>+CUY_d!$Q132</f>
        <v>2.9732213948163944E-2</v>
      </c>
      <c r="AD104" s="24">
        <f>+CUY_d!$Z132</f>
        <v>2.6787544212266035E-2</v>
      </c>
      <c r="AE104" s="24">
        <f t="shared" si="76"/>
        <v>2.944669735897909E-3</v>
      </c>
      <c r="AG104" s="24">
        <f>+PAT_d!$AB132</f>
        <v>2.6696144787466736E-2</v>
      </c>
      <c r="AH104" s="24">
        <f>+PAT_d!$Q132</f>
        <v>2.8083890182083904E-2</v>
      </c>
      <c r="AI104" s="24">
        <f>+PAT_d!$Z132</f>
        <v>2.6207047105397674E-2</v>
      </c>
      <c r="AJ104" s="24">
        <f t="shared" si="77"/>
        <v>1.8768430766862298E-3</v>
      </c>
      <c r="AK104" s="24"/>
      <c r="AL104" s="35">
        <f t="shared" si="78"/>
        <v>45748</v>
      </c>
      <c r="AM104" s="48">
        <f t="shared" ca="1" si="79"/>
        <v>1.2470952433756288E-3</v>
      </c>
      <c r="AN104" s="48">
        <f t="shared" si="80"/>
        <v>4.6177222885557256E-4</v>
      </c>
      <c r="AO104" s="48">
        <f t="shared" si="81"/>
        <v>1.1078535557036417E-3</v>
      </c>
      <c r="AP104" s="48">
        <f t="shared" si="82"/>
        <v>3.8424641983472174E-3</v>
      </c>
      <c r="AQ104" s="48">
        <f t="shared" si="83"/>
        <v>1.2806069396695818E-3</v>
      </c>
      <c r="AR104" s="48">
        <f t="shared" si="84"/>
        <v>2.944669735897909E-3</v>
      </c>
      <c r="AS104" s="48">
        <f t="shared" si="85"/>
        <v>1.8768430766862298E-3</v>
      </c>
      <c r="AU104" s="48">
        <f t="shared" si="86"/>
        <v>4.6177222885557256E-4</v>
      </c>
      <c r="AV104" s="48">
        <f t="shared" si="87"/>
        <v>3.8424641983472174E-3</v>
      </c>
      <c r="AY104" s="35">
        <f t="shared" si="88"/>
        <v>45748</v>
      </c>
      <c r="BA104" s="48">
        <f t="shared" ca="1" si="89"/>
        <v>-1.0515963290281445E-3</v>
      </c>
      <c r="BB104" s="48">
        <f t="shared" si="90"/>
        <v>-1.3352236440529186E-3</v>
      </c>
      <c r="BC104" s="48">
        <f t="shared" si="91"/>
        <v>-9.9260184650284966E-5</v>
      </c>
      <c r="BD104" s="48">
        <f t="shared" si="92"/>
        <v>-1.7828048661424807E-3</v>
      </c>
      <c r="BE104" s="48">
        <f t="shared" si="93"/>
        <v>-1.2715984504946265E-4</v>
      </c>
      <c r="BF104" s="48">
        <f t="shared" si="94"/>
        <v>-1.1450413303173053E-3</v>
      </c>
      <c r="BG104" s="48">
        <f t="shared" si="95"/>
        <v>-9.4300653733040793E-5</v>
      </c>
    </row>
    <row r="105" spans="1:59" x14ac:dyDescent="0.25">
      <c r="A105" s="110">
        <f t="shared" si="47"/>
        <v>105</v>
      </c>
      <c r="B105" s="35">
        <f>+NAC!A106</f>
        <v>45778</v>
      </c>
      <c r="C105" s="24">
        <f ca="1">+NAC_d!CR106</f>
        <v>1.4955011821664144E-2</v>
      </c>
      <c r="D105" s="24">
        <f ca="1">+NAC_d!CH106</f>
        <v>1.260093019871511E-2</v>
      </c>
      <c r="E105" s="24">
        <f ca="1">+NAC_d!CQ106</f>
        <v>1.6662824968429302E-2</v>
      </c>
      <c r="F105" s="24">
        <f t="shared" ca="1" si="71"/>
        <v>-4.0618947697141916E-3</v>
      </c>
      <c r="H105" s="24">
        <f>+GBA_d!$AB133</f>
        <v>1.5008447859677698E-2</v>
      </c>
      <c r="I105" s="24">
        <f>+GBA_d!$Q133</f>
        <v>1.2130895922257245E-2</v>
      </c>
      <c r="J105" s="24">
        <f>+GBA_d!$Z133</f>
        <v>1.6536796149459354E-2</v>
      </c>
      <c r="K105" s="24">
        <f t="shared" si="72"/>
        <v>-4.4059002272021086E-3</v>
      </c>
      <c r="M105" s="24">
        <f>+PAM_d!$AB133</f>
        <v>1.5682934431768381E-2</v>
      </c>
      <c r="N105" s="24">
        <f>+PAM_d!$Q133</f>
        <v>1.3651668970354525E-2</v>
      </c>
      <c r="O105" s="24">
        <f>+PAM_d!$Z133</f>
        <v>1.7608374933367976E-2</v>
      </c>
      <c r="P105" s="24">
        <f t="shared" si="73"/>
        <v>-3.9567059630134516E-3</v>
      </c>
      <c r="R105" s="24">
        <f>+NOA_d!$AB133</f>
        <v>1.2233061689830071E-2</v>
      </c>
      <c r="S105" s="24">
        <f>+NOA_d!$Q133</f>
        <v>1.1104781820890697E-2</v>
      </c>
      <c r="T105" s="24">
        <f>+NOA_d!$Z133</f>
        <v>1.1954537556048805E-2</v>
      </c>
      <c r="U105" s="24">
        <f t="shared" si="74"/>
        <v>-8.4975573515810865E-4</v>
      </c>
      <c r="W105" s="24">
        <f>+NEA_d!$AB133</f>
        <v>1.2705034032927554E-2</v>
      </c>
      <c r="X105" s="24">
        <f>+NEA_d!$Q133</f>
        <v>1.2033275005635113E-2</v>
      </c>
      <c r="Y105" s="24">
        <f>+NEA_d!$Z133</f>
        <v>1.3535369253564689E-2</v>
      </c>
      <c r="Z105" s="24">
        <f t="shared" si="75"/>
        <v>-1.5020942479295751E-3</v>
      </c>
      <c r="AB105" s="24">
        <f>+CUY_d!$AB133</f>
        <v>1.631775536262281E-2</v>
      </c>
      <c r="AC105" s="24">
        <f>+CUY_d!$Q133</f>
        <v>1.3739608706396345E-2</v>
      </c>
      <c r="AD105" s="24">
        <f>+CUY_d!$Z133</f>
        <v>1.8201368590090583E-2</v>
      </c>
      <c r="AE105" s="24">
        <f t="shared" si="76"/>
        <v>-4.4617598836942385E-3</v>
      </c>
      <c r="AG105" s="24">
        <f>+PAT_d!$AB133</f>
        <v>1.5043927495021148E-2</v>
      </c>
      <c r="AH105" s="24">
        <f>+PAT_d!$Q133</f>
        <v>1.5151408296585123E-2</v>
      </c>
      <c r="AI105" s="24">
        <f>+PAT_d!$Z133</f>
        <v>1.6035035470350678E-2</v>
      </c>
      <c r="AJ105" s="24">
        <f t="shared" si="77"/>
        <v>-8.8362717376555544E-4</v>
      </c>
      <c r="AL105" s="35">
        <f t="shared" si="78"/>
        <v>45778</v>
      </c>
      <c r="AM105" s="48">
        <f t="shared" ca="1" si="79"/>
        <v>-4.0618947697141916E-3</v>
      </c>
      <c r="AN105" s="48">
        <f t="shared" si="80"/>
        <v>-4.4059002272021086E-3</v>
      </c>
      <c r="AO105" s="48">
        <f t="shared" si="81"/>
        <v>-3.9567059630134516E-3</v>
      </c>
      <c r="AP105" s="48">
        <f t="shared" si="82"/>
        <v>-8.4975573515810865E-4</v>
      </c>
      <c r="AQ105" s="48">
        <f t="shared" si="83"/>
        <v>-1.5020942479295751E-3</v>
      </c>
      <c r="AR105" s="48">
        <f t="shared" si="84"/>
        <v>-4.4617598836942385E-3</v>
      </c>
      <c r="AS105" s="48">
        <f t="shared" si="85"/>
        <v>-8.8362717376555544E-4</v>
      </c>
      <c r="AU105" s="48">
        <f t="shared" si="86"/>
        <v>-4.4617598836942385E-3</v>
      </c>
      <c r="AV105" s="48">
        <f t="shared" si="87"/>
        <v>-8.4975573515810865E-4</v>
      </c>
      <c r="AY105" s="35">
        <f t="shared" si="88"/>
        <v>45778</v>
      </c>
      <c r="BA105" s="48">
        <f t="shared" ca="1" si="89"/>
        <v>-1.5521172685847666E-3</v>
      </c>
      <c r="BB105" s="48">
        <f t="shared" si="90"/>
        <v>-2.0938921489257467E-3</v>
      </c>
      <c r="BC105" s="48">
        <f t="shared" si="91"/>
        <v>-7.739891527316356E-4</v>
      </c>
      <c r="BD105" s="48">
        <f t="shared" si="92"/>
        <v>-1.9982782094390417E-3</v>
      </c>
      <c r="BE105" s="48">
        <f t="shared" si="93"/>
        <v>-1.671995199418371E-4</v>
      </c>
      <c r="BF105" s="48">
        <f t="shared" si="94"/>
        <v>-1.2398320969171188E-3</v>
      </c>
      <c r="BG105" s="48">
        <f t="shared" si="95"/>
        <v>-4.0361056775832051E-5</v>
      </c>
    </row>
    <row r="106" spans="1:59" x14ac:dyDescent="0.25">
      <c r="A106" s="110">
        <f t="shared" si="47"/>
        <v>106</v>
      </c>
      <c r="B106" s="35">
        <f>+NAC!A107</f>
        <v>45809</v>
      </c>
      <c r="C106" s="24">
        <f ca="1">+NAC_d!CR107</f>
        <v>1.6044768643887375E-2</v>
      </c>
      <c r="D106" s="24">
        <f ca="1">+NAC_d!CH107</f>
        <v>1.2588665251934694E-2</v>
      </c>
      <c r="E106" s="24">
        <f ca="1">+NAC_d!CQ107</f>
        <v>1.8711143398420171E-2</v>
      </c>
      <c r="F106" s="24">
        <f t="shared" ca="1" si="71"/>
        <v>-6.1224781464854772E-3</v>
      </c>
      <c r="H106" s="24">
        <f>+GBA_d!$AB134</f>
        <v>2.0243753200644976E-2</v>
      </c>
      <c r="I106" s="24">
        <f>+GBA_d!$Q134</f>
        <v>1.7332103982331981E-2</v>
      </c>
      <c r="J106" s="24">
        <f>+GBA_d!$Z134</f>
        <v>2.1422327053003176E-2</v>
      </c>
      <c r="K106" s="24">
        <f t="shared" si="72"/>
        <v>-4.0902230706711951E-3</v>
      </c>
      <c r="M106" s="24">
        <f>+PAM_d!$AB134</f>
        <v>1.3087472524450083E-2</v>
      </c>
      <c r="N106" s="24">
        <f>+PAM_d!$Q134</f>
        <v>1.1293823399159519E-2</v>
      </c>
      <c r="O106" s="24">
        <f>+PAM_d!$Z134</f>
        <v>1.4287709083237177E-2</v>
      </c>
      <c r="P106" s="24">
        <f t="shared" si="73"/>
        <v>-2.9938856840776573E-3</v>
      </c>
      <c r="R106" s="24">
        <f>+NOA_d!$AB134</f>
        <v>1.2177238193853412E-2</v>
      </c>
      <c r="S106" s="24">
        <f>+NOA_d!$Q134</f>
        <v>1.0138632486814902E-2</v>
      </c>
      <c r="T106" s="24">
        <f>+NOA_d!$Z134</f>
        <v>1.4713204155305748E-2</v>
      </c>
      <c r="U106" s="24">
        <f t="shared" si="74"/>
        <v>-4.5745716684908455E-3</v>
      </c>
      <c r="W106" s="24">
        <f>+NEA_d!$AB134</f>
        <v>1.0597560153735142E-2</v>
      </c>
      <c r="X106" s="24">
        <f>+NEA_d!$Q134</f>
        <v>9.3415058071997237E-3</v>
      </c>
      <c r="Y106" s="24">
        <f>+NEA_d!$Z134</f>
        <v>1.2579440293410071E-2</v>
      </c>
      <c r="Z106" s="24">
        <f t="shared" si="75"/>
        <v>-3.2379344862103476E-3</v>
      </c>
      <c r="AB106" s="24">
        <f>+CUY_d!$AB134</f>
        <v>9.6708077184364249E-3</v>
      </c>
      <c r="AC106" s="24">
        <f>+CUY_d!$Q134</f>
        <v>7.2849542977919679E-3</v>
      </c>
      <c r="AD106" s="24">
        <f>+CUY_d!$Z134</f>
        <v>1.2806956667358094E-2</v>
      </c>
      <c r="AE106" s="24">
        <f t="shared" si="76"/>
        <v>-5.5220023695661258E-3</v>
      </c>
      <c r="AG106" s="24">
        <f>+PAT_d!$AB134</f>
        <v>1.8232502497023129E-2</v>
      </c>
      <c r="AH106" s="24">
        <f>+PAT_d!$Q134</f>
        <v>1.804167990855321E-2</v>
      </c>
      <c r="AI106" s="24">
        <f>+PAT_d!$Z134</f>
        <v>1.9964413624857569E-2</v>
      </c>
      <c r="AJ106" s="24">
        <f t="shared" si="77"/>
        <v>-1.922733716304359E-3</v>
      </c>
      <c r="AL106" s="35">
        <f t="shared" si="78"/>
        <v>45809</v>
      </c>
      <c r="AM106" s="48">
        <f t="shared" ca="1" si="79"/>
        <v>-6.1224781464854772E-3</v>
      </c>
      <c r="AN106" s="48">
        <f t="shared" si="80"/>
        <v>-4.0902230706711951E-3</v>
      </c>
      <c r="AO106" s="48">
        <f t="shared" si="81"/>
        <v>-2.9938856840776573E-3</v>
      </c>
      <c r="AP106" s="48">
        <f t="shared" si="82"/>
        <v>-4.5745716684908455E-3</v>
      </c>
      <c r="AQ106" s="48">
        <f t="shared" si="83"/>
        <v>-3.2379344862103476E-3</v>
      </c>
      <c r="AR106" s="48">
        <f t="shared" si="84"/>
        <v>-5.5220023695661258E-3</v>
      </c>
      <c r="AS106" s="48">
        <f t="shared" si="85"/>
        <v>-1.922733716304359E-3</v>
      </c>
      <c r="AU106" s="48">
        <f t="shared" si="86"/>
        <v>-5.5220023695661258E-3</v>
      </c>
      <c r="AV106" s="48">
        <f t="shared" si="87"/>
        <v>-1.922733716304359E-3</v>
      </c>
      <c r="AY106" s="35">
        <f t="shared" si="88"/>
        <v>45809</v>
      </c>
      <c r="BA106" s="48">
        <f t="shared" ca="1" si="89"/>
        <v>-1.7975973991935696E-3</v>
      </c>
      <c r="BB106" s="48">
        <f t="shared" si="90"/>
        <v>-1.8251287414667676E-3</v>
      </c>
      <c r="BC106" s="48">
        <f t="shared" si="91"/>
        <v>-8.4617537609340176E-4</v>
      </c>
      <c r="BD106" s="48">
        <f t="shared" si="92"/>
        <v>-1.8062954517881573E-3</v>
      </c>
      <c r="BE106" s="48">
        <f t="shared" si="93"/>
        <v>-5.8266075285086838E-4</v>
      </c>
      <c r="BF106" s="48">
        <f t="shared" si="94"/>
        <v>-1.7313313190186475E-3</v>
      </c>
      <c r="BG106" s="48">
        <f t="shared" si="95"/>
        <v>-2.8850828605557027E-4</v>
      </c>
    </row>
    <row r="107" spans="1:59" x14ac:dyDescent="0.25">
      <c r="A107" s="110">
        <f t="shared" si="47"/>
        <v>107</v>
      </c>
      <c r="B107" s="35">
        <f>+NAC!A108</f>
        <v>45839</v>
      </c>
      <c r="C107" s="24">
        <f ca="1">+NAC_d!CR108</f>
        <v>1.9092880060441519E-2</v>
      </c>
      <c r="D107" s="24">
        <f ca="1">+NAC_d!CH108</f>
        <v>1.7907266109737696E-2</v>
      </c>
      <c r="E107" s="24">
        <f ca="1">+NAC_d!CQ108</f>
        <v>2.0014482900490904E-2</v>
      </c>
      <c r="F107" s="24">
        <f t="shared" ca="1" si="71"/>
        <v>-2.107216790753208E-3</v>
      </c>
      <c r="H107" s="24">
        <f>+GBA_d!$AB135</f>
        <v>1.8679320347811057E-2</v>
      </c>
      <c r="I107" s="24">
        <f>+GBA_d!$Q135</f>
        <v>1.7316013031791755E-2</v>
      </c>
      <c r="J107" s="24">
        <f>+GBA_d!$Z135</f>
        <v>1.9219077620825642E-2</v>
      </c>
      <c r="K107" s="24">
        <f t="shared" si="72"/>
        <v>-1.9030645890338871E-3</v>
      </c>
      <c r="M107" s="24">
        <f>+PAM_d!$AB135</f>
        <v>1.9929920797073342E-2</v>
      </c>
      <c r="N107" s="24">
        <f>+PAM_d!$Q135</f>
        <v>1.9710476395992771E-2</v>
      </c>
      <c r="O107" s="24">
        <f>+PAM_d!$Z135</f>
        <v>2.1054556755735199E-2</v>
      </c>
      <c r="P107" s="24">
        <f t="shared" si="73"/>
        <v>-1.3440803597424278E-3</v>
      </c>
      <c r="R107" s="24">
        <f>+NOA_d!$AB135</f>
        <v>1.6764289838723689E-2</v>
      </c>
      <c r="S107" s="24">
        <f>+NOA_d!$Q135</f>
        <v>1.6667667544163267E-2</v>
      </c>
      <c r="T107" s="24">
        <f>+NOA_d!$Z135</f>
        <v>1.87658007222129E-2</v>
      </c>
      <c r="U107" s="24">
        <f t="shared" si="74"/>
        <v>-2.0981331780496326E-3</v>
      </c>
      <c r="W107" s="24">
        <f>+NEA_d!$AB135</f>
        <v>1.7051666315376801E-2</v>
      </c>
      <c r="X107" s="24">
        <f>+NEA_d!$Q135</f>
        <v>1.6279320027202449E-2</v>
      </c>
      <c r="Y107" s="24">
        <f>+NEA_d!$Z135</f>
        <v>1.9517655990951122E-2</v>
      </c>
      <c r="Z107" s="24">
        <f t="shared" si="75"/>
        <v>-3.2383359637486731E-3</v>
      </c>
      <c r="AB107" s="24">
        <f>+CUY_d!$AB135</f>
        <v>1.8568573615583395E-2</v>
      </c>
      <c r="AC107" s="24">
        <f>+CUY_d!$Q135</f>
        <v>1.8811925746351932E-2</v>
      </c>
      <c r="AD107" s="24">
        <f>+CUY_d!$Z135</f>
        <v>1.9210122221378967E-2</v>
      </c>
      <c r="AE107" s="24">
        <f t="shared" si="76"/>
        <v>-3.9819647502703504E-4</v>
      </c>
      <c r="AG107" s="24">
        <f>+PAT_d!$AB135</f>
        <v>2.1419155864935258E-2</v>
      </c>
      <c r="AH107" s="24">
        <f>+PAT_d!$Q135</f>
        <v>1.881249420497455E-2</v>
      </c>
      <c r="AI107" s="24">
        <f>+PAT_d!$Z135</f>
        <v>2.2771492030805973E-2</v>
      </c>
      <c r="AJ107" s="24">
        <f t="shared" si="77"/>
        <v>-3.9589978258314229E-3</v>
      </c>
      <c r="AL107" s="35">
        <f t="shared" si="78"/>
        <v>45839</v>
      </c>
      <c r="AM107" s="48">
        <f t="shared" ca="1" si="79"/>
        <v>-2.107216790753208E-3</v>
      </c>
      <c r="AN107" s="48">
        <f t="shared" si="80"/>
        <v>-1.9030645890338871E-3</v>
      </c>
      <c r="AO107" s="48">
        <f t="shared" si="81"/>
        <v>-1.3440803597424278E-3</v>
      </c>
      <c r="AP107" s="48">
        <f t="shared" si="82"/>
        <v>-2.0981331780496326E-3</v>
      </c>
      <c r="AQ107" s="48">
        <f t="shared" si="83"/>
        <v>-3.2383359637486731E-3</v>
      </c>
      <c r="AR107" s="48">
        <f t="shared" si="84"/>
        <v>-3.9819647502703504E-4</v>
      </c>
      <c r="AS107" s="48">
        <f t="shared" si="85"/>
        <v>-3.9589978258314229E-3</v>
      </c>
      <c r="AU107" s="48">
        <f t="shared" si="86"/>
        <v>-3.9589978258314229E-3</v>
      </c>
      <c r="AV107" s="48">
        <f t="shared" si="87"/>
        <v>-3.9819647502703504E-4</v>
      </c>
      <c r="AY107" s="35">
        <f t="shared" si="88"/>
        <v>45839</v>
      </c>
      <c r="BA107" s="48">
        <f t="shared" ca="1" si="89"/>
        <v>-1.6398445854784449E-3</v>
      </c>
      <c r="BB107" s="48">
        <f t="shared" si="90"/>
        <v>-1.6719503030520795E-3</v>
      </c>
      <c r="BC107" s="48">
        <f t="shared" si="91"/>
        <v>-5.9643746452942015E-4</v>
      </c>
      <c r="BD107" s="48">
        <f t="shared" si="92"/>
        <v>-1.287013718907289E-3</v>
      </c>
      <c r="BE107" s="48">
        <f t="shared" si="93"/>
        <v>-7.4088109572138328E-4</v>
      </c>
      <c r="BF107" s="48">
        <f t="shared" si="94"/>
        <v>-1.0097066127431331E-3</v>
      </c>
      <c r="BG107" s="48">
        <f t="shared" si="95"/>
        <v>-5.5651409900403515E-4</v>
      </c>
    </row>
    <row r="108" spans="1:59" x14ac:dyDescent="0.25">
      <c r="A108" s="110">
        <f t="shared" si="47"/>
        <v>108</v>
      </c>
      <c r="B108" s="35">
        <f>+NAC!A109</f>
        <v>45870</v>
      </c>
      <c r="C108" s="24">
        <f ca="1">+NAC_d!CR109</f>
        <v>1.8860220546598194E-2</v>
      </c>
      <c r="D108" s="24">
        <f ca="1">+NAC_d!CH109</f>
        <v>1.7204880383765442E-2</v>
      </c>
      <c r="E108" s="24">
        <f ca="1">+NAC_d!CQ109</f>
        <v>1.9523438741112731E-2</v>
      </c>
      <c r="F108" s="24">
        <f t="shared" ref="F108" ca="1" si="96">+D108-E108</f>
        <v>-2.318558357347289E-3</v>
      </c>
      <c r="H108" s="24">
        <f>+GBA_d!$AB136</f>
        <v>1.8715637795281514E-2</v>
      </c>
      <c r="I108" s="24">
        <f>+GBA_d!$Q136</f>
        <v>1.7409424008389518E-2</v>
      </c>
      <c r="J108" s="24">
        <f>+GBA_d!$Z136</f>
        <v>1.88881044679583E-2</v>
      </c>
      <c r="K108" s="24">
        <f t="shared" ref="K108" si="97">+I108-J108</f>
        <v>-1.4786804595687819E-3</v>
      </c>
      <c r="M108" s="24">
        <f>+PAM_d!$AB136</f>
        <v>1.8413812955563991E-2</v>
      </c>
      <c r="N108" s="24">
        <f>+PAM_d!$Q136</f>
        <v>1.6899758399151033E-2</v>
      </c>
      <c r="O108" s="24">
        <f>+PAM_d!$Z136</f>
        <v>1.9480496161587091E-2</v>
      </c>
      <c r="P108" s="24">
        <f t="shared" ref="P108" si="98">+N108-O108</f>
        <v>-2.5807377624360583E-3</v>
      </c>
      <c r="R108" s="24">
        <f>+NOA_d!$AB136</f>
        <v>1.9677895699320436E-2</v>
      </c>
      <c r="S108" s="24">
        <f>+NOA_d!$Q136</f>
        <v>1.7285910008320027E-2</v>
      </c>
      <c r="T108" s="24">
        <f>+NOA_d!$Z136</f>
        <v>2.3703989269817649E-2</v>
      </c>
      <c r="U108" s="24">
        <f t="shared" ref="U108" si="99">+S108-T108</f>
        <v>-6.4180792614976223E-3</v>
      </c>
      <c r="W108" s="24">
        <f>+NEA_d!$AB136</f>
        <v>1.6846544217424375E-2</v>
      </c>
      <c r="X108" s="24">
        <f>+NEA_d!$Q136</f>
        <v>1.6480198414301261E-2</v>
      </c>
      <c r="Y108" s="24">
        <f>+NEA_d!$Z136</f>
        <v>1.8596234768603059E-2</v>
      </c>
      <c r="Z108" s="24">
        <f t="shared" ref="Z108" si="100">+X108-Y108</f>
        <v>-2.1160363543017979E-3</v>
      </c>
      <c r="AB108" s="24">
        <f>+CUY_d!$AB136</f>
        <v>2.1111180792394268E-2</v>
      </c>
      <c r="AC108" s="24">
        <f>+CUY_d!$Q136</f>
        <v>1.8627188274276563E-2</v>
      </c>
      <c r="AD108" s="24">
        <f>+CUY_d!$Z136</f>
        <v>2.3954686916255907E-2</v>
      </c>
      <c r="AE108" s="24">
        <f t="shared" ref="AE108" si="101">+AC108-AD108</f>
        <v>-5.3274986419793446E-3</v>
      </c>
      <c r="AG108" s="24">
        <f>+PAT_d!$AB136</f>
        <v>1.954929666209182E-2</v>
      </c>
      <c r="AH108" s="24">
        <f>+PAT_d!$Q136</f>
        <v>1.7574173371264878E-2</v>
      </c>
      <c r="AI108" s="24">
        <f>+PAT_d!$Z136</f>
        <v>2.0439863768115352E-2</v>
      </c>
      <c r="AJ108" s="24">
        <f t="shared" ref="AJ108" si="102">+AH108-AI108</f>
        <v>-2.8656903968504732E-3</v>
      </c>
      <c r="AL108" s="35">
        <f t="shared" ref="AL108" si="103">+B108</f>
        <v>45870</v>
      </c>
      <c r="AM108" s="48">
        <f t="shared" ref="AM108" ca="1" si="104">+F108</f>
        <v>-2.318558357347289E-3</v>
      </c>
      <c r="AN108" s="48">
        <f t="shared" ref="AN108" si="105">+K108</f>
        <v>-1.4786804595687819E-3</v>
      </c>
      <c r="AO108" s="48">
        <f t="shared" ref="AO108" si="106">+P108</f>
        <v>-2.5807377624360583E-3</v>
      </c>
      <c r="AP108" s="48">
        <f t="shared" ref="AP108" si="107">+U108</f>
        <v>-6.4180792614976223E-3</v>
      </c>
      <c r="AQ108" s="48">
        <f t="shared" ref="AQ108" si="108">+Z108</f>
        <v>-2.1160363543017979E-3</v>
      </c>
      <c r="AR108" s="48">
        <f t="shared" ref="AR108" si="109">+AE108</f>
        <v>-5.3274986419793446E-3</v>
      </c>
      <c r="AS108" s="48">
        <f t="shared" ref="AS108" si="110">+AJ108</f>
        <v>-2.8656903968504732E-3</v>
      </c>
      <c r="AU108" s="48">
        <f t="shared" ref="AU108" si="111">+MIN(AN108:AS108)</f>
        <v>-6.4180792614976223E-3</v>
      </c>
      <c r="AV108" s="48">
        <f t="shared" ref="AV108" si="112">+MAX(AN108:AS108)</f>
        <v>-1.4786804595687819E-3</v>
      </c>
      <c r="AY108" s="35">
        <f t="shared" ref="AY108" si="113">+AL108</f>
        <v>45870</v>
      </c>
      <c r="BA108" s="48">
        <f t="shared" ref="BA108" ca="1" si="114">+AVERAGE(AM97:AM108)</f>
        <v>-1.792268020679703E-3</v>
      </c>
      <c r="BB108" s="48">
        <f t="shared" ref="BB108" si="115">+AVERAGE(AN97:AN108)</f>
        <v>-1.370263065547032E-3</v>
      </c>
      <c r="BC108" s="48">
        <f t="shared" ref="BC108" si="116">+AVERAGE(AO97:AO108)</f>
        <v>-7.0481741742504467E-4</v>
      </c>
      <c r="BD108" s="48">
        <f t="shared" ref="BD108" si="117">+AVERAGE(AP97:AP108)</f>
        <v>-1.7698719113132071E-3</v>
      </c>
      <c r="BE108" s="48">
        <f t="shared" ref="BE108" si="118">+AVERAGE(AQ97:AQ108)</f>
        <v>-1.1575753333835832E-3</v>
      </c>
      <c r="BF108" s="48">
        <f t="shared" ref="BF108" si="119">+AVERAGE(AR97:AR108)</f>
        <v>-1.6413695937007773E-3</v>
      </c>
      <c r="BG108" s="48">
        <f t="shared" ref="BG108" si="120">+AVERAGE(AS97:AS108)</f>
        <v>-8.723623512339832E-4</v>
      </c>
    </row>
    <row r="109" spans="1:59" x14ac:dyDescent="0.25">
      <c r="A109" s="110">
        <f t="shared" si="47"/>
        <v>109</v>
      </c>
      <c r="B109" s="35">
        <f>+NAC!A110</f>
        <v>45901</v>
      </c>
      <c r="C109" s="24">
        <f ca="1">+NAC_d!CR110</f>
        <v>2.0900232343321834E-2</v>
      </c>
      <c r="D109" s="24">
        <f ca="1">+NAC_d!CH110</f>
        <v>2.0193795486867838E-2</v>
      </c>
      <c r="E109" s="24">
        <f ca="1">+NAC_d!CQ110</f>
        <v>2.1008748300328284E-2</v>
      </c>
      <c r="F109" s="24">
        <f t="shared" ref="F109" ca="1" si="121">+D109-E109</f>
        <v>-8.1495281346044557E-4</v>
      </c>
      <c r="H109" s="24">
        <f>+GBA_d!$AB137</f>
        <v>2.0953170557133527E-2</v>
      </c>
      <c r="I109" s="24">
        <f>+GBA_d!$Q137</f>
        <v>2.1233441751778548E-2</v>
      </c>
      <c r="J109" s="24">
        <f>+GBA_d!$Z137</f>
        <v>2.0724719968348015E-2</v>
      </c>
      <c r="K109" s="24">
        <f t="shared" ref="K109" si="122">+I109-J109</f>
        <v>5.0872178343053243E-4</v>
      </c>
      <c r="M109" s="24">
        <f>+PAM_d!$AB137</f>
        <v>2.0083347520879924E-2</v>
      </c>
      <c r="N109" s="24">
        <f>+PAM_d!$Q137</f>
        <v>1.9037793940590353E-2</v>
      </c>
      <c r="O109" s="24">
        <f>+PAM_d!$Z137</f>
        <v>2.0147607510302201E-2</v>
      </c>
      <c r="P109" s="24">
        <f t="shared" ref="P109" si="123">+N109-O109</f>
        <v>-1.1098135697118483E-3</v>
      </c>
      <c r="R109" s="24">
        <f>+NOA_d!$AB137</f>
        <v>2.1947335762450004E-2</v>
      </c>
      <c r="S109" s="24">
        <f>+NOA_d!$Q137</f>
        <v>2.0894747460393992E-2</v>
      </c>
      <c r="T109" s="24">
        <f>+NOA_d!$Z137</f>
        <v>2.3729829639578925E-2</v>
      </c>
      <c r="U109" s="24">
        <f t="shared" ref="U109" si="124">+S109-T109</f>
        <v>-2.8350821791849334E-3</v>
      </c>
      <c r="W109" s="24">
        <f>+NEA_d!$AB137</f>
        <v>1.7947295355935866E-2</v>
      </c>
      <c r="X109" s="24">
        <f>+NEA_d!$Q137</f>
        <v>1.8336485495133559E-2</v>
      </c>
      <c r="Y109" s="24">
        <f>+NEA_d!$Z137</f>
        <v>1.7573160131453047E-2</v>
      </c>
      <c r="Z109" s="24">
        <f t="shared" ref="Z109" si="125">+X109-Y109</f>
        <v>7.6332536368051151E-4</v>
      </c>
      <c r="AB109" s="24">
        <f>+CUY_d!$AB137</f>
        <v>2.1506033140109571E-2</v>
      </c>
      <c r="AC109" s="24">
        <f>+CUY_d!$Q137</f>
        <v>2.1210939816723062E-2</v>
      </c>
      <c r="AD109" s="24">
        <f>+CUY_d!$Z137</f>
        <v>2.1691761447730995E-2</v>
      </c>
      <c r="AE109" s="24">
        <f t="shared" ref="AE109" si="126">+AC109-AD109</f>
        <v>-4.8082163100793274E-4</v>
      </c>
      <c r="AG109" s="24">
        <f>+PAT_d!$AB137</f>
        <v>2.3958537199836538E-2</v>
      </c>
      <c r="AH109" s="24">
        <f>+PAT_d!$Q137</f>
        <v>2.274383786408829E-2</v>
      </c>
      <c r="AI109" s="24">
        <f>+PAT_d!$Z137</f>
        <v>2.4652160192931039E-2</v>
      </c>
      <c r="AJ109" s="24">
        <f t="shared" ref="AJ109" si="127">+AH109-AI109</f>
        <v>-1.9083223288427487E-3</v>
      </c>
      <c r="AL109" s="35">
        <f t="shared" ref="AL109" si="128">+B109</f>
        <v>45901</v>
      </c>
      <c r="AM109" s="48">
        <f t="shared" ref="AM109" ca="1" si="129">+F109</f>
        <v>-8.1495281346044557E-4</v>
      </c>
      <c r="AN109" s="48">
        <f t="shared" ref="AN109" si="130">+K109</f>
        <v>5.0872178343053243E-4</v>
      </c>
      <c r="AO109" s="48">
        <f t="shared" ref="AO109" si="131">+P109</f>
        <v>-1.1098135697118483E-3</v>
      </c>
      <c r="AP109" s="48">
        <f t="shared" ref="AP109" si="132">+U109</f>
        <v>-2.8350821791849334E-3</v>
      </c>
      <c r="AQ109" s="48">
        <f t="shared" ref="AQ109" si="133">+Z109</f>
        <v>7.6332536368051151E-4</v>
      </c>
      <c r="AR109" s="48">
        <f t="shared" ref="AR109" si="134">+AE109</f>
        <v>-4.8082163100793274E-4</v>
      </c>
      <c r="AS109" s="48">
        <f t="shared" ref="AS109" si="135">+AJ109</f>
        <v>-1.9083223288427487E-3</v>
      </c>
      <c r="AU109" s="48">
        <f t="shared" ref="AU109" si="136">+MIN(AN109:AS109)</f>
        <v>-2.8350821791849334E-3</v>
      </c>
      <c r="AV109" s="48">
        <f t="shared" ref="AV109" si="137">+MAX(AN109:AS109)</f>
        <v>7.6332536368051151E-4</v>
      </c>
      <c r="AY109" s="35">
        <f t="shared" ref="AY109" si="138">+AL109</f>
        <v>45901</v>
      </c>
      <c r="BA109" s="48">
        <f t="shared" ref="BA109" ca="1" si="139">+AVERAGE(AM98:AM109)</f>
        <v>-1.6190662227002679E-3</v>
      </c>
      <c r="BB109" s="48">
        <f t="shared" ref="BB109" si="140">+AVERAGE(AN98:AN109)</f>
        <v>-1.1422742227451359E-3</v>
      </c>
      <c r="BC109" s="48">
        <f t="shared" ref="BC109" si="141">+AVERAGE(AO98:AO109)</f>
        <v>-7.1521249144988286E-4</v>
      </c>
      <c r="BD109" s="48">
        <f t="shared" ref="BD109" si="142">+AVERAGE(AP98:AP109)</f>
        <v>-1.6469993551789981E-3</v>
      </c>
      <c r="BE109" s="48">
        <f t="shared" ref="BE109" si="143">+AVERAGE(AQ98:AQ109)</f>
        <v>-1.0116703357172889E-3</v>
      </c>
      <c r="BF109" s="48">
        <f t="shared" ref="BF109" si="144">+AVERAGE(AR98:AR109)</f>
        <v>-1.5826351475771161E-3</v>
      </c>
      <c r="BG109" s="48">
        <f t="shared" ref="BG109" si="145">+AVERAGE(AS98:AS109)</f>
        <v>-9.5007905161638895E-4</v>
      </c>
    </row>
    <row r="110" spans="1:59" x14ac:dyDescent="0.25">
      <c r="A110" s="110">
        <f t="shared" si="47"/>
        <v>110</v>
      </c>
      <c r="B110" s="35">
        <f>+NAC!A111</f>
        <v>45931</v>
      </c>
      <c r="C110" s="24">
        <f ca="1">+NAC_d!CR111</f>
        <v>2.3403268033856284E-2</v>
      </c>
      <c r="D110" s="48">
        <f ca="1">+NAC_d!CH111</f>
        <v>2.3057081148768255E-2</v>
      </c>
      <c r="E110" s="48">
        <f ca="1">+NAC_d!CQ111</f>
        <v>2.3411392757474836E-2</v>
      </c>
      <c r="F110" s="48">
        <f t="shared" ref="F110" ca="1" si="146">+D110-E110</f>
        <v>-3.5431160870658118E-4</v>
      </c>
      <c r="H110" s="24">
        <f>+GBA_d!$AB138</f>
        <v>2.3965787765641178E-2</v>
      </c>
      <c r="I110" s="24">
        <f>+GBA_d!$Q138</f>
        <v>2.43638807810731E-2</v>
      </c>
      <c r="J110" s="24">
        <f>+GBA_d!$Z138</f>
        <v>2.3481460512782881E-2</v>
      </c>
      <c r="K110" s="24">
        <f t="shared" ref="K110" si="147">+I110-J110</f>
        <v>8.8242026829021825E-4</v>
      </c>
      <c r="M110" s="24">
        <f>+PAM_d!$AB138</f>
        <v>2.3208022495716518E-2</v>
      </c>
      <c r="N110" s="24">
        <f>+PAM_d!$Q138</f>
        <v>2.255824790699168E-2</v>
      </c>
      <c r="O110" s="24">
        <f>+PAM_d!$Z138</f>
        <v>2.3305585748324642E-2</v>
      </c>
      <c r="P110" s="24">
        <f t="shared" ref="P110" si="148">+N110-O110</f>
        <v>-7.4733784133296233E-4</v>
      </c>
      <c r="R110" s="24">
        <f>+NOA_d!$AB138</f>
        <v>2.1381891593889257E-2</v>
      </c>
      <c r="S110" s="24">
        <f>+NOA_d!$Q138</f>
        <v>2.1702026140837161E-2</v>
      </c>
      <c r="T110" s="24">
        <f>+NOA_d!$Z138</f>
        <v>2.0976814197087856E-2</v>
      </c>
      <c r="U110" s="24">
        <f t="shared" ref="U110" si="149">+S110-T110</f>
        <v>7.2521194374930431E-4</v>
      </c>
      <c r="W110" s="24">
        <f>+NEA_d!$AB138</f>
        <v>2.1844374914688158E-2</v>
      </c>
      <c r="X110" s="24">
        <f>+NEA_d!$Q138</f>
        <v>2.1883941950621599E-2</v>
      </c>
      <c r="Y110" s="24">
        <f>+NEA_d!$Z138</f>
        <v>2.2931382434051351E-2</v>
      </c>
      <c r="Z110" s="24">
        <f t="shared" ref="Z110" si="150">+X110-Y110</f>
        <v>-1.0474404834297513E-3</v>
      </c>
      <c r="AB110" s="24">
        <f>+CUY_d!$AB138</f>
        <v>2.3435119564376272E-2</v>
      </c>
      <c r="AC110" s="24">
        <f>+CUY_d!$Q138</f>
        <v>2.465014518544173E-2</v>
      </c>
      <c r="AD110" s="24">
        <f>+CUY_d!$Z138</f>
        <v>2.2130557407312512E-2</v>
      </c>
      <c r="AE110" s="24">
        <f t="shared" ref="AE110" si="151">+AC110-AD110</f>
        <v>2.5195877781292175E-3</v>
      </c>
      <c r="AG110" s="24">
        <f>+PAT_d!$AB138</f>
        <v>2.4147869665913202E-2</v>
      </c>
      <c r="AH110" s="24">
        <f>+PAT_d!$Q138</f>
        <v>2.3737949642823386E-2</v>
      </c>
      <c r="AI110" s="24">
        <f>+PAT_d!$Z138</f>
        <v>2.481338782581255E-2</v>
      </c>
      <c r="AJ110" s="24">
        <f t="shared" ref="AJ110" si="152">+AH110-AI110</f>
        <v>-1.0754381829891635E-3</v>
      </c>
      <c r="AL110" s="35">
        <f t="shared" ref="AL110" si="153">+B110</f>
        <v>45931</v>
      </c>
      <c r="AM110" s="48">
        <f t="shared" ref="AM110" ca="1" si="154">+F110</f>
        <v>-3.5431160870658118E-4</v>
      </c>
      <c r="AN110" s="48">
        <f t="shared" ref="AN110" si="155">+K110</f>
        <v>8.8242026829021825E-4</v>
      </c>
      <c r="AO110" s="48">
        <f t="shared" ref="AO110" si="156">+P110</f>
        <v>-7.4733784133296233E-4</v>
      </c>
      <c r="AP110" s="48">
        <f t="shared" ref="AP110" si="157">+U110</f>
        <v>7.2521194374930431E-4</v>
      </c>
      <c r="AQ110" s="48">
        <f t="shared" ref="AQ110" si="158">+Z110</f>
        <v>-1.0474404834297513E-3</v>
      </c>
      <c r="AR110" s="48">
        <f t="shared" ref="AR110" si="159">+AE110</f>
        <v>2.5195877781292175E-3</v>
      </c>
      <c r="AS110" s="48">
        <f t="shared" ref="AS110" si="160">+AJ110</f>
        <v>-1.0754381829891635E-3</v>
      </c>
      <c r="AU110" s="48">
        <f t="shared" ref="AU110" si="161">+MIN(AN110:AS110)</f>
        <v>-1.0754381829891635E-3</v>
      </c>
      <c r="AV110" s="48">
        <f t="shared" ref="AV110" si="162">+MAX(AN110:AS110)</f>
        <v>2.5195877781292175E-3</v>
      </c>
      <c r="AY110" s="35">
        <f t="shared" ref="AY110" si="163">+AL110</f>
        <v>45931</v>
      </c>
      <c r="BA110" s="48">
        <f t="shared" ref="BA110" ca="1" si="164">+AVERAGE(AM99:AM110)</f>
        <v>-1.2188954900742011E-3</v>
      </c>
      <c r="BB110" s="48">
        <f t="shared" ref="BB110" si="165">+AVERAGE(AN99:AN110)</f>
        <v>-6.6291447441833384E-4</v>
      </c>
      <c r="BC110" s="48">
        <f t="shared" ref="BC110" si="166">+AVERAGE(AO99:AO110)</f>
        <v>-5.8743964127648074E-4</v>
      </c>
      <c r="BD110" s="48">
        <f t="shared" ref="BD110" si="167">+AVERAGE(AP99:AP110)</f>
        <v>-1.003471320814427E-3</v>
      </c>
      <c r="BE110" s="48">
        <f t="shared" ref="BE110" si="168">+AVERAGE(AQ99:AQ110)</f>
        <v>-8.1272193611225951E-4</v>
      </c>
      <c r="BF110" s="48">
        <f t="shared" ref="BF110" si="169">+AVERAGE(AR99:AR110)</f>
        <v>-7.2261223983484857E-4</v>
      </c>
      <c r="BG110" s="48">
        <f t="shared" ref="BG110" si="170">+AVERAGE(AS99:AS110)</f>
        <v>-8.2854173722618496E-4</v>
      </c>
    </row>
  </sheetData>
  <mergeCells count="9">
    <mergeCell ref="BA2:BG2"/>
    <mergeCell ref="AB2:AE2"/>
    <mergeCell ref="AG2:AJ2"/>
    <mergeCell ref="AM2:AS2"/>
    <mergeCell ref="C2:F2"/>
    <mergeCell ref="H2:K2"/>
    <mergeCell ref="M2:P2"/>
    <mergeCell ref="R2:U2"/>
    <mergeCell ref="W2:Z2"/>
  </mergeCells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912D0-5564-4E29-92BF-697DE405E1F5}">
  <sheetPr>
    <tabColor theme="9"/>
  </sheetPr>
  <dimension ref="A1:BR110"/>
  <sheetViews>
    <sheetView zoomScale="88" workbookViewId="0">
      <pane xSplit="2" ySplit="3" topLeftCell="AD101" activePane="bottomRight" state="frozen"/>
      <selection pane="topRight" activeCell="BH105" sqref="BH105"/>
      <selection pane="bottomLeft" activeCell="BH105" sqref="BH105"/>
      <selection pane="bottomRight" activeCell="AS110" sqref="AS110"/>
    </sheetView>
  </sheetViews>
  <sheetFormatPr baseColWidth="10" defaultColWidth="11.42578125" defaultRowHeight="15" x14ac:dyDescent="0.25"/>
  <sheetData>
    <row r="1" spans="1:70" s="166" customFormat="1" x14ac:dyDescent="0.25">
      <c r="A1" s="245" t="s">
        <v>138</v>
      </c>
      <c r="B1" s="245"/>
      <c r="BL1" s="166" t="s">
        <v>139</v>
      </c>
    </row>
    <row r="2" spans="1:70" s="167" customFormat="1" x14ac:dyDescent="0.25">
      <c r="A2" s="245"/>
      <c r="B2" s="245"/>
      <c r="C2" s="247" t="s">
        <v>37</v>
      </c>
      <c r="D2" s="247"/>
      <c r="E2" s="247"/>
      <c r="F2" s="247"/>
      <c r="H2" s="247" t="s">
        <v>38</v>
      </c>
      <c r="I2" s="247"/>
      <c r="J2" s="247"/>
      <c r="K2" s="247"/>
      <c r="M2" s="247" t="s">
        <v>128</v>
      </c>
      <c r="N2" s="247"/>
      <c r="O2" s="247"/>
      <c r="P2" s="247"/>
      <c r="R2" s="247" t="s">
        <v>40</v>
      </c>
      <c r="S2" s="247"/>
      <c r="T2" s="247"/>
      <c r="U2" s="247"/>
      <c r="W2" s="247" t="s">
        <v>41</v>
      </c>
      <c r="X2" s="247"/>
      <c r="Y2" s="247"/>
      <c r="Z2" s="247"/>
      <c r="AB2" s="247" t="s">
        <v>129</v>
      </c>
      <c r="AC2" s="247"/>
      <c r="AD2" s="247"/>
      <c r="AE2" s="247"/>
      <c r="AG2" s="247" t="s">
        <v>130</v>
      </c>
      <c r="AH2" s="247"/>
      <c r="AI2" s="247"/>
      <c r="AJ2" s="247"/>
      <c r="AK2" s="211"/>
      <c r="AM2" s="247" t="s">
        <v>81</v>
      </c>
      <c r="AN2" s="247"/>
      <c r="AO2" s="247"/>
      <c r="AP2" s="247"/>
      <c r="AQ2" s="247"/>
      <c r="AR2" s="247"/>
      <c r="AS2" s="247"/>
      <c r="AY2" s="247" t="s">
        <v>140</v>
      </c>
      <c r="AZ2" s="247"/>
      <c r="BA2" s="247"/>
      <c r="BB2" s="247"/>
      <c r="BC2" s="247"/>
      <c r="BD2" s="247"/>
      <c r="BE2" s="247"/>
      <c r="BL2" s="167">
        <f>+NAC_d!C3</f>
        <v>0.3008606686391192</v>
      </c>
      <c r="BM2" s="167">
        <f>+NAC_d!D3</f>
        <v>0.28843594649817594</v>
      </c>
      <c r="BN2" s="167">
        <f>+NAC_d!E3</f>
        <v>0.16451098850039381</v>
      </c>
      <c r="BO2" s="167">
        <f>+NAC_d!F3</f>
        <v>0.14096216203948453</v>
      </c>
      <c r="BP2" s="167">
        <f>+NAC_d!G3</f>
        <v>7.0913375475878879E-2</v>
      </c>
      <c r="BQ2" s="167">
        <f>+NAC_d!H3</f>
        <v>3.4316858846947906E-2</v>
      </c>
      <c r="BR2" s="167">
        <f>+NAC_d!I3</f>
        <v>0</v>
      </c>
    </row>
    <row r="3" spans="1:70" s="168" customFormat="1" ht="15.75" thickBot="1" x14ac:dyDescent="0.3">
      <c r="A3" s="246"/>
      <c r="B3" s="246"/>
      <c r="C3" s="168" t="s">
        <v>134</v>
      </c>
      <c r="D3" s="168" t="s">
        <v>135</v>
      </c>
      <c r="E3" s="168" t="s">
        <v>136</v>
      </c>
      <c r="F3" s="168" t="s">
        <v>137</v>
      </c>
      <c r="H3" s="168" t="s">
        <v>134</v>
      </c>
      <c r="I3" s="168" t="s">
        <v>135</v>
      </c>
      <c r="J3" s="168" t="s">
        <v>136</v>
      </c>
      <c r="K3" s="168" t="s">
        <v>137</v>
      </c>
      <c r="M3" s="168" t="s">
        <v>134</v>
      </c>
      <c r="N3" s="168" t="s">
        <v>135</v>
      </c>
      <c r="O3" s="168" t="s">
        <v>136</v>
      </c>
      <c r="P3" s="168" t="s">
        <v>137</v>
      </c>
      <c r="R3" s="168" t="s">
        <v>134</v>
      </c>
      <c r="S3" s="168" t="s">
        <v>135</v>
      </c>
      <c r="T3" s="168" t="s">
        <v>136</v>
      </c>
      <c r="U3" s="168" t="s">
        <v>137</v>
      </c>
      <c r="W3" s="168" t="s">
        <v>134</v>
      </c>
      <c r="X3" s="168" t="s">
        <v>135</v>
      </c>
      <c r="Y3" s="168" t="s">
        <v>136</v>
      </c>
      <c r="Z3" s="168" t="s">
        <v>137</v>
      </c>
      <c r="AB3" s="168" t="s">
        <v>134</v>
      </c>
      <c r="AC3" s="168" t="s">
        <v>135</v>
      </c>
      <c r="AD3" s="168" t="s">
        <v>136</v>
      </c>
      <c r="AE3" s="168" t="s">
        <v>137</v>
      </c>
      <c r="AG3" s="168" t="s">
        <v>134</v>
      </c>
      <c r="AH3" s="168" t="s">
        <v>135</v>
      </c>
      <c r="AI3" s="168" t="s">
        <v>136</v>
      </c>
      <c r="AJ3" s="168" t="s">
        <v>137</v>
      </c>
      <c r="AM3" s="169" t="s">
        <v>131</v>
      </c>
      <c r="AN3" s="169" t="s">
        <v>38</v>
      </c>
      <c r="AO3" s="169" t="s">
        <v>128</v>
      </c>
      <c r="AP3" s="169" t="s">
        <v>40</v>
      </c>
      <c r="AQ3" s="169" t="s">
        <v>41</v>
      </c>
      <c r="AR3" s="169" t="s">
        <v>129</v>
      </c>
      <c r="AS3" s="169" t="s">
        <v>130</v>
      </c>
      <c r="AY3" s="169" t="s">
        <v>131</v>
      </c>
      <c r="AZ3" s="169" t="s">
        <v>38</v>
      </c>
      <c r="BA3" s="169" t="s">
        <v>128</v>
      </c>
      <c r="BB3" s="169" t="s">
        <v>40</v>
      </c>
      <c r="BC3" s="169" t="s">
        <v>41</v>
      </c>
      <c r="BD3" s="169" t="s">
        <v>129</v>
      </c>
      <c r="BE3" s="169" t="s">
        <v>130</v>
      </c>
      <c r="BL3" s="168" t="str">
        <f>+AY3</f>
        <v>NAC</v>
      </c>
      <c r="BM3" s="168" t="str">
        <f t="shared" ref="BM3:BR3" si="0">+AZ3</f>
        <v>GBA</v>
      </c>
      <c r="BN3" s="168" t="str">
        <f t="shared" si="0"/>
        <v>PAM</v>
      </c>
      <c r="BO3" s="168" t="str">
        <f t="shared" si="0"/>
        <v>NOA</v>
      </c>
      <c r="BP3" s="168" t="str">
        <f t="shared" si="0"/>
        <v>NEA</v>
      </c>
      <c r="BQ3" s="168" t="str">
        <f t="shared" si="0"/>
        <v>CUY</v>
      </c>
      <c r="BR3" s="168" t="str">
        <f t="shared" si="0"/>
        <v>PAT</v>
      </c>
    </row>
    <row r="4" spans="1:70" x14ac:dyDescent="0.25">
      <c r="B4" s="35">
        <f>+NAC!A5</f>
        <v>42705</v>
      </c>
      <c r="AL4" s="35">
        <f>+B4</f>
        <v>42705</v>
      </c>
    </row>
    <row r="5" spans="1:70" x14ac:dyDescent="0.25">
      <c r="B5" s="35">
        <f>+NAC!A6</f>
        <v>42736</v>
      </c>
      <c r="C5" s="24"/>
      <c r="D5" s="24"/>
      <c r="E5" s="24"/>
      <c r="F5" s="24"/>
      <c r="H5" s="24"/>
      <c r="I5" s="24"/>
      <c r="J5" s="24"/>
      <c r="K5" s="24"/>
      <c r="M5" s="24"/>
      <c r="N5" s="24"/>
      <c r="O5" s="24"/>
      <c r="P5" s="24"/>
      <c r="R5" s="24"/>
      <c r="S5" s="24"/>
      <c r="T5" s="24"/>
      <c r="U5" s="24"/>
      <c r="W5" s="24"/>
      <c r="X5" s="24"/>
      <c r="Y5" s="24"/>
      <c r="Z5" s="24"/>
      <c r="AB5" s="24"/>
      <c r="AC5" s="24"/>
      <c r="AD5" s="24"/>
      <c r="AE5" s="24"/>
      <c r="AG5" s="24"/>
      <c r="AH5" s="24"/>
      <c r="AI5" s="24"/>
      <c r="AJ5" s="24"/>
      <c r="AK5" s="24"/>
      <c r="AL5" s="35">
        <f t="shared" ref="AL5:AL68" si="1">+B5</f>
        <v>42736</v>
      </c>
      <c r="AM5" s="24"/>
      <c r="AN5" s="24"/>
      <c r="AO5" s="24"/>
      <c r="AP5" s="24"/>
      <c r="AQ5" s="24"/>
      <c r="AR5" s="24"/>
      <c r="AS5" s="24"/>
    </row>
    <row r="6" spans="1:70" x14ac:dyDescent="0.25">
      <c r="B6" s="35">
        <f>+NAC!A7</f>
        <v>42767</v>
      </c>
      <c r="C6" s="24"/>
      <c r="D6" s="24"/>
      <c r="E6" s="24"/>
      <c r="F6" s="24"/>
      <c r="H6" s="24"/>
      <c r="I6" s="24"/>
      <c r="J6" s="24"/>
      <c r="K6" s="24"/>
      <c r="M6" s="24"/>
      <c r="N6" s="24"/>
      <c r="O6" s="24"/>
      <c r="P6" s="24"/>
      <c r="R6" s="24"/>
      <c r="S6" s="24"/>
      <c r="T6" s="24"/>
      <c r="U6" s="24"/>
      <c r="W6" s="24"/>
      <c r="X6" s="24"/>
      <c r="Y6" s="24"/>
      <c r="Z6" s="24"/>
      <c r="AB6" s="24"/>
      <c r="AC6" s="24"/>
      <c r="AD6" s="24"/>
      <c r="AE6" s="24"/>
      <c r="AG6" s="24"/>
      <c r="AH6" s="24"/>
      <c r="AI6" s="24"/>
      <c r="AJ6" s="24"/>
      <c r="AK6" s="24"/>
      <c r="AL6" s="35">
        <f t="shared" si="1"/>
        <v>42767</v>
      </c>
      <c r="AM6" s="24"/>
      <c r="AN6" s="24"/>
      <c r="AO6" s="24"/>
      <c r="AP6" s="24"/>
      <c r="AQ6" s="24"/>
      <c r="AR6" s="24"/>
      <c r="AS6" s="24"/>
    </row>
    <row r="7" spans="1:70" x14ac:dyDescent="0.25">
      <c r="B7" s="35">
        <f>+NAC!A8</f>
        <v>42795</v>
      </c>
      <c r="C7" s="24"/>
      <c r="D7" s="24"/>
      <c r="E7" s="24"/>
      <c r="F7" s="24"/>
      <c r="H7" s="24"/>
      <c r="I7" s="24"/>
      <c r="J7" s="24"/>
      <c r="K7" s="24"/>
      <c r="M7" s="24"/>
      <c r="N7" s="24"/>
      <c r="O7" s="24"/>
      <c r="P7" s="24"/>
      <c r="R7" s="24"/>
      <c r="S7" s="24"/>
      <c r="T7" s="24"/>
      <c r="U7" s="24"/>
      <c r="W7" s="24"/>
      <c r="X7" s="24"/>
      <c r="Y7" s="24"/>
      <c r="Z7" s="24"/>
      <c r="AB7" s="24"/>
      <c r="AC7" s="24"/>
      <c r="AD7" s="24"/>
      <c r="AE7" s="24"/>
      <c r="AG7" s="24"/>
      <c r="AH7" s="24"/>
      <c r="AI7" s="24"/>
      <c r="AJ7" s="24"/>
      <c r="AK7" s="24"/>
      <c r="AL7" s="35">
        <f t="shared" si="1"/>
        <v>42795</v>
      </c>
      <c r="AM7" s="24"/>
      <c r="AN7" s="24"/>
      <c r="AO7" s="24"/>
      <c r="AP7" s="24"/>
      <c r="AQ7" s="24"/>
      <c r="AR7" s="24"/>
      <c r="AS7" s="24"/>
    </row>
    <row r="8" spans="1:70" x14ac:dyDescent="0.25">
      <c r="B8" s="35">
        <f>+NAC!A9</f>
        <v>42826</v>
      </c>
      <c r="C8" s="24"/>
      <c r="D8" s="24"/>
      <c r="E8" s="24"/>
      <c r="F8" s="24"/>
      <c r="H8" s="24"/>
      <c r="I8" s="24"/>
      <c r="J8" s="24"/>
      <c r="K8" s="24"/>
      <c r="M8" s="24"/>
      <c r="N8" s="24"/>
      <c r="O8" s="24"/>
      <c r="P8" s="24"/>
      <c r="R8" s="24"/>
      <c r="S8" s="24"/>
      <c r="T8" s="24"/>
      <c r="U8" s="24"/>
      <c r="W8" s="24"/>
      <c r="X8" s="24"/>
      <c r="Y8" s="24"/>
      <c r="Z8" s="24"/>
      <c r="AB8" s="24"/>
      <c r="AC8" s="24"/>
      <c r="AD8" s="24"/>
      <c r="AE8" s="24"/>
      <c r="AG8" s="24"/>
      <c r="AH8" s="24"/>
      <c r="AI8" s="24"/>
      <c r="AJ8" s="24"/>
      <c r="AK8" s="24"/>
      <c r="AL8" s="35">
        <f t="shared" si="1"/>
        <v>42826</v>
      </c>
      <c r="AM8" s="24"/>
      <c r="AN8" s="24"/>
      <c r="AO8" s="24"/>
      <c r="AP8" s="24"/>
      <c r="AQ8" s="24"/>
      <c r="AR8" s="24"/>
      <c r="AS8" s="24"/>
    </row>
    <row r="9" spans="1:70" x14ac:dyDescent="0.25">
      <c r="B9" s="35">
        <f>+NAC!A10</f>
        <v>42856</v>
      </c>
      <c r="C9" s="24"/>
      <c r="D9" s="24"/>
      <c r="E9" s="24"/>
      <c r="F9" s="24"/>
      <c r="H9" s="24"/>
      <c r="I9" s="24"/>
      <c r="J9" s="24"/>
      <c r="K9" s="24"/>
      <c r="M9" s="24"/>
      <c r="N9" s="24"/>
      <c r="O9" s="24"/>
      <c r="P9" s="24"/>
      <c r="R9" s="24"/>
      <c r="S9" s="24"/>
      <c r="T9" s="24"/>
      <c r="U9" s="24"/>
      <c r="W9" s="24"/>
      <c r="X9" s="24"/>
      <c r="Y9" s="24"/>
      <c r="Z9" s="24"/>
      <c r="AB9" s="24"/>
      <c r="AC9" s="24"/>
      <c r="AD9" s="24"/>
      <c r="AE9" s="24"/>
      <c r="AG9" s="24"/>
      <c r="AH9" s="24"/>
      <c r="AI9" s="24"/>
      <c r="AJ9" s="24"/>
      <c r="AK9" s="24"/>
      <c r="AL9" s="35">
        <f t="shared" si="1"/>
        <v>42856</v>
      </c>
      <c r="AM9" s="24"/>
      <c r="AN9" s="24"/>
      <c r="AO9" s="24"/>
      <c r="AP9" s="24"/>
      <c r="AQ9" s="24"/>
      <c r="AR9" s="24"/>
      <c r="AS9" s="24"/>
    </row>
    <row r="10" spans="1:70" x14ac:dyDescent="0.25">
      <c r="B10" s="35">
        <f>+NAC!A11</f>
        <v>42887</v>
      </c>
      <c r="C10" s="24"/>
      <c r="D10" s="24"/>
      <c r="E10" s="24"/>
      <c r="F10" s="24"/>
      <c r="H10" s="24"/>
      <c r="I10" s="24"/>
      <c r="J10" s="24"/>
      <c r="K10" s="24"/>
      <c r="M10" s="24"/>
      <c r="N10" s="24"/>
      <c r="O10" s="24"/>
      <c r="P10" s="24"/>
      <c r="R10" s="24"/>
      <c r="S10" s="24"/>
      <c r="T10" s="24"/>
      <c r="U10" s="24"/>
      <c r="W10" s="24"/>
      <c r="X10" s="24"/>
      <c r="Y10" s="24"/>
      <c r="Z10" s="24"/>
      <c r="AB10" s="24"/>
      <c r="AC10" s="24"/>
      <c r="AD10" s="24"/>
      <c r="AE10" s="24"/>
      <c r="AG10" s="24"/>
      <c r="AH10" s="24"/>
      <c r="AI10" s="24"/>
      <c r="AJ10" s="24"/>
      <c r="AK10" s="24"/>
      <c r="AL10" s="35">
        <f t="shared" si="1"/>
        <v>42887</v>
      </c>
      <c r="AM10" s="24"/>
      <c r="AN10" s="24"/>
      <c r="AO10" s="24"/>
      <c r="AP10" s="24"/>
      <c r="AQ10" s="24"/>
      <c r="AR10" s="24"/>
      <c r="AS10" s="24"/>
    </row>
    <row r="11" spans="1:70" x14ac:dyDescent="0.25">
      <c r="B11" s="35">
        <f>+NAC!A12</f>
        <v>42917</v>
      </c>
      <c r="C11" s="24"/>
      <c r="D11" s="24"/>
      <c r="E11" s="24"/>
      <c r="F11" s="24"/>
      <c r="H11" s="24"/>
      <c r="I11" s="24"/>
      <c r="J11" s="24"/>
      <c r="K11" s="24"/>
      <c r="M11" s="24"/>
      <c r="N11" s="24"/>
      <c r="O11" s="24"/>
      <c r="P11" s="24"/>
      <c r="R11" s="24"/>
      <c r="S11" s="24"/>
      <c r="T11" s="24"/>
      <c r="U11" s="24"/>
      <c r="W11" s="24"/>
      <c r="X11" s="24"/>
      <c r="Y11" s="24"/>
      <c r="Z11" s="24"/>
      <c r="AB11" s="24"/>
      <c r="AC11" s="24"/>
      <c r="AD11" s="24"/>
      <c r="AE11" s="24"/>
      <c r="AG11" s="24"/>
      <c r="AH11" s="24"/>
      <c r="AI11" s="24"/>
      <c r="AJ11" s="24"/>
      <c r="AK11" s="24"/>
      <c r="AL11" s="35">
        <f t="shared" si="1"/>
        <v>42917</v>
      </c>
      <c r="AM11" s="24"/>
      <c r="AN11" s="24"/>
      <c r="AO11" s="24"/>
      <c r="AP11" s="24"/>
      <c r="AQ11" s="24"/>
      <c r="AR11" s="24"/>
      <c r="AS11" s="24"/>
    </row>
    <row r="12" spans="1:70" x14ac:dyDescent="0.25">
      <c r="B12" s="35">
        <f>+NAC!A13</f>
        <v>42948</v>
      </c>
      <c r="C12" s="24"/>
      <c r="D12" s="24"/>
      <c r="E12" s="24"/>
      <c r="F12" s="24"/>
      <c r="H12" s="24"/>
      <c r="I12" s="24"/>
      <c r="J12" s="24"/>
      <c r="K12" s="24"/>
      <c r="M12" s="24"/>
      <c r="N12" s="24"/>
      <c r="O12" s="24"/>
      <c r="P12" s="24"/>
      <c r="R12" s="24"/>
      <c r="S12" s="24"/>
      <c r="T12" s="24"/>
      <c r="U12" s="24"/>
      <c r="W12" s="24"/>
      <c r="X12" s="24"/>
      <c r="Y12" s="24"/>
      <c r="Z12" s="24"/>
      <c r="AB12" s="24"/>
      <c r="AC12" s="24"/>
      <c r="AD12" s="24"/>
      <c r="AE12" s="24"/>
      <c r="AG12" s="24"/>
      <c r="AH12" s="24"/>
      <c r="AI12" s="24"/>
      <c r="AJ12" s="24"/>
      <c r="AK12" s="24"/>
      <c r="AL12" s="35">
        <f t="shared" si="1"/>
        <v>42948</v>
      </c>
      <c r="AM12" s="24"/>
      <c r="AN12" s="24"/>
      <c r="AO12" s="24"/>
      <c r="AP12" s="24"/>
      <c r="AQ12" s="24"/>
      <c r="AR12" s="24"/>
      <c r="AS12" s="24"/>
    </row>
    <row r="13" spans="1:70" x14ac:dyDescent="0.25">
      <c r="B13" s="35">
        <f>+NAC!A14</f>
        <v>42979</v>
      </c>
      <c r="C13" s="24"/>
      <c r="D13" s="24"/>
      <c r="E13" s="24"/>
      <c r="F13" s="24"/>
      <c r="H13" s="24"/>
      <c r="I13" s="24"/>
      <c r="J13" s="24"/>
      <c r="K13" s="24"/>
      <c r="M13" s="24"/>
      <c r="N13" s="24"/>
      <c r="O13" s="24"/>
      <c r="P13" s="24"/>
      <c r="R13" s="24"/>
      <c r="S13" s="24"/>
      <c r="T13" s="24"/>
      <c r="U13" s="24"/>
      <c r="W13" s="24"/>
      <c r="X13" s="24"/>
      <c r="Y13" s="24"/>
      <c r="Z13" s="24"/>
      <c r="AB13" s="24"/>
      <c r="AC13" s="24"/>
      <c r="AD13" s="24"/>
      <c r="AE13" s="24"/>
      <c r="AG13" s="24"/>
      <c r="AH13" s="24"/>
      <c r="AI13" s="24"/>
      <c r="AJ13" s="24"/>
      <c r="AK13" s="24"/>
      <c r="AL13" s="35">
        <f t="shared" si="1"/>
        <v>42979</v>
      </c>
      <c r="AM13" s="24"/>
      <c r="AN13" s="24"/>
      <c r="AO13" s="24"/>
      <c r="AP13" s="24"/>
      <c r="AQ13" s="24"/>
      <c r="AR13" s="24"/>
      <c r="AS13" s="24"/>
    </row>
    <row r="14" spans="1:70" x14ac:dyDescent="0.25">
      <c r="B14" s="35">
        <f>+NAC!A15</f>
        <v>43009</v>
      </c>
      <c r="C14" s="24"/>
      <c r="D14" s="24"/>
      <c r="E14" s="24"/>
      <c r="F14" s="24"/>
      <c r="H14" s="24"/>
      <c r="I14" s="24"/>
      <c r="J14" s="24"/>
      <c r="K14" s="24"/>
      <c r="M14" s="24"/>
      <c r="N14" s="24"/>
      <c r="O14" s="24"/>
      <c r="P14" s="24"/>
      <c r="R14" s="24"/>
      <c r="S14" s="24"/>
      <c r="T14" s="24"/>
      <c r="U14" s="24"/>
      <c r="W14" s="24"/>
      <c r="X14" s="24"/>
      <c r="Y14" s="24"/>
      <c r="Z14" s="24"/>
      <c r="AB14" s="24"/>
      <c r="AC14" s="24"/>
      <c r="AD14" s="24"/>
      <c r="AE14" s="24"/>
      <c r="AG14" s="24"/>
      <c r="AH14" s="24"/>
      <c r="AI14" s="24"/>
      <c r="AJ14" s="24"/>
      <c r="AK14" s="24"/>
      <c r="AL14" s="35">
        <f t="shared" si="1"/>
        <v>43009</v>
      </c>
      <c r="AM14" s="24"/>
      <c r="AN14" s="24"/>
      <c r="AO14" s="24"/>
      <c r="AP14" s="24"/>
      <c r="AQ14" s="24"/>
      <c r="AR14" s="24"/>
      <c r="AS14" s="24"/>
    </row>
    <row r="15" spans="1:70" x14ac:dyDescent="0.25">
      <c r="B15" s="35">
        <f>+NAC!A16</f>
        <v>43040</v>
      </c>
      <c r="C15" s="24"/>
      <c r="D15" s="24"/>
      <c r="E15" s="24"/>
      <c r="F15" s="24"/>
      <c r="H15" s="24"/>
      <c r="I15" s="24"/>
      <c r="J15" s="24"/>
      <c r="K15" s="24"/>
      <c r="M15" s="24"/>
      <c r="N15" s="24"/>
      <c r="O15" s="24"/>
      <c r="P15" s="24"/>
      <c r="R15" s="24"/>
      <c r="S15" s="24"/>
      <c r="T15" s="24"/>
      <c r="U15" s="24"/>
      <c r="W15" s="24"/>
      <c r="X15" s="24"/>
      <c r="Y15" s="24"/>
      <c r="Z15" s="24"/>
      <c r="AB15" s="24"/>
      <c r="AC15" s="24"/>
      <c r="AD15" s="24"/>
      <c r="AE15" s="24"/>
      <c r="AG15" s="24"/>
      <c r="AH15" s="24"/>
      <c r="AI15" s="24"/>
      <c r="AJ15" s="24"/>
      <c r="AK15" s="24"/>
      <c r="AL15" s="35">
        <f t="shared" si="1"/>
        <v>43040</v>
      </c>
      <c r="AM15" s="24"/>
      <c r="AN15" s="24"/>
      <c r="AO15" s="24"/>
      <c r="AP15" s="24"/>
      <c r="AQ15" s="24"/>
      <c r="AR15" s="24"/>
      <c r="AS15" s="24"/>
    </row>
    <row r="16" spans="1:70" x14ac:dyDescent="0.25">
      <c r="B16" s="35">
        <f>+NAC!A17</f>
        <v>43070</v>
      </c>
      <c r="C16" s="48">
        <f ca="1">+NAC_d!DD17</f>
        <v>0.24845931864659199</v>
      </c>
      <c r="D16" s="48">
        <f ca="1">+NAC_d!CT17</f>
        <v>0.24130245771674974</v>
      </c>
      <c r="E16" s="48">
        <f ca="1">+NAC_d!DC17</f>
        <v>0.24962666918043674</v>
      </c>
      <c r="F16" s="24">
        <f t="shared" ref="F16:F69" ca="1" si="2">+D16-E16</f>
        <v>-8.3242114636870035E-3</v>
      </c>
      <c r="H16" s="24">
        <f>+GBA_d!$AM44</f>
        <v>0.2484819030761718</v>
      </c>
      <c r="I16" s="24">
        <f>+GBA_d!$AD44</f>
        <v>0.24926506042480479</v>
      </c>
      <c r="J16" s="24">
        <f>+GBA_d!$AM44</f>
        <v>0.2484819030761718</v>
      </c>
      <c r="K16" s="24">
        <f t="shared" ref="K16:K69" si="3">+I16-J16</f>
        <v>7.8315734863299014E-4</v>
      </c>
      <c r="M16" s="24">
        <f>+PAM_d!$AM44</f>
        <v>0.25269653320312502</v>
      </c>
      <c r="N16" s="24">
        <f>+PAM_d!$AD44</f>
        <v>0.24280700683593759</v>
      </c>
      <c r="O16" s="24">
        <f>+PAM_d!$AM44</f>
        <v>0.25269653320312502</v>
      </c>
      <c r="P16" s="24">
        <f t="shared" ref="P16:P79" si="4">+N16-O16</f>
        <v>-9.8895263671874289E-3</v>
      </c>
      <c r="R16" s="24">
        <f>+NOA_d!$AM44</f>
        <v>0.25100044250488285</v>
      </c>
      <c r="S16" s="24">
        <f>+NOA_d!$AD44</f>
        <v>0.23956222534179683</v>
      </c>
      <c r="T16" s="24">
        <f>+NOA_d!$AM44</f>
        <v>0.25100044250488285</v>
      </c>
      <c r="U16" s="24">
        <f t="shared" ref="U16:U79" si="5">+S16-T16</f>
        <v>-1.1438217163086017E-2</v>
      </c>
      <c r="W16" s="24">
        <f>+NEA_d!$AM44</f>
        <v>0.2182165527343749</v>
      </c>
      <c r="X16" s="24">
        <f>+NEA_d!$AD44</f>
        <v>0.22293876647949218</v>
      </c>
      <c r="Y16" s="24">
        <f>+NEA_d!$AM44</f>
        <v>0.2182165527343749</v>
      </c>
      <c r="Z16" s="24">
        <f t="shared" ref="Z16:Z79" si="6">+X16-Y16</f>
        <v>4.7222137451172763E-3</v>
      </c>
      <c r="AB16" s="24">
        <f>+CUY_d!$AM44</f>
        <v>0.26229362487792973</v>
      </c>
      <c r="AC16" s="24">
        <f>+CUY_d!$AD44</f>
        <v>0.24619682312011726</v>
      </c>
      <c r="AD16" s="24">
        <f>+CUY_d!$AM44</f>
        <v>0.26229362487792973</v>
      </c>
      <c r="AE16" s="24">
        <f t="shared" ref="AE16:AE79" si="7">+AC16-AD16</f>
        <v>-1.6096801757812473E-2</v>
      </c>
      <c r="AG16" s="24">
        <f>+PAT_d!$AM44</f>
        <v>0.24533462524414063</v>
      </c>
      <c r="AH16" s="24">
        <f>+PAT_d!$AD44</f>
        <v>0.23250785827636711</v>
      </c>
      <c r="AI16" s="24">
        <f>+PAT_d!$AM44</f>
        <v>0.24533462524414063</v>
      </c>
      <c r="AJ16" s="24">
        <f t="shared" ref="AJ16:AJ79" si="8">+AH16-AI16</f>
        <v>-1.2826766967773517E-2</v>
      </c>
      <c r="AK16" s="24"/>
      <c r="AL16" s="35">
        <f t="shared" si="1"/>
        <v>43070</v>
      </c>
      <c r="AM16" s="24">
        <f ca="1">+F16</f>
        <v>-8.3242114636870035E-3</v>
      </c>
      <c r="AN16" s="24">
        <f t="shared" ref="AN16:AN69" si="9">+K16</f>
        <v>7.8315734863299014E-4</v>
      </c>
      <c r="AO16" s="24">
        <f t="shared" ref="AO16:AO69" si="10">+P16</f>
        <v>-9.8895263671874289E-3</v>
      </c>
      <c r="AP16" s="24">
        <f t="shared" ref="AP16:AP69" si="11">+U16</f>
        <v>-1.1438217163086017E-2</v>
      </c>
      <c r="AQ16" s="24">
        <f t="shared" ref="AQ16:AQ69" si="12">+Z16</f>
        <v>4.7222137451172763E-3</v>
      </c>
      <c r="AR16" s="24">
        <f t="shared" ref="AR16:AR69" si="13">+AE16</f>
        <v>-1.6096801757812473E-2</v>
      </c>
      <c r="AS16" s="24">
        <f>+AJ16</f>
        <v>-1.2826766967773517E-2</v>
      </c>
      <c r="AU16" s="24">
        <f>+MIN(AN16:AS16)</f>
        <v>-1.6096801757812473E-2</v>
      </c>
      <c r="AV16" s="24">
        <f>+MAX(AN16:AS16)</f>
        <v>4.7222137451172763E-3</v>
      </c>
      <c r="AX16" s="35">
        <f>+AL16</f>
        <v>43070</v>
      </c>
      <c r="AY16" s="24">
        <f ca="1">+(1+$D16)/(1+$E16)-1</f>
        <v>-6.6613586833469407E-3</v>
      </c>
      <c r="AZ16" s="24">
        <f>+(1+$I16)/(1+$J16)-1</f>
        <v>6.2728770573561299E-4</v>
      </c>
      <c r="BA16" s="24">
        <f>+(1+$N16)/(1+$O16)-1</f>
        <v>-7.8945906730499837E-3</v>
      </c>
      <c r="BB16" s="24">
        <f>+(1+$S16)/(1+$T16)-1</f>
        <v>-9.1432558890093274E-3</v>
      </c>
      <c r="BC16" s="24">
        <f>+(1+$X16)/(1+$Y16)-1</f>
        <v>3.8763335915259489E-3</v>
      </c>
      <c r="BD16" s="24">
        <f>+(1+$AC16)/(1+$AD16)-1</f>
        <v>-1.2752026502050318E-2</v>
      </c>
      <c r="BE16" s="24">
        <f>+(1+$AH16)/(1+$AI16)-1</f>
        <v>-1.0299855723724827E-2</v>
      </c>
      <c r="BG16" s="24">
        <f>+MIN(AZ16:BE16)</f>
        <v>-1.2752026502050318E-2</v>
      </c>
      <c r="BH16" s="24">
        <f>+MAX(AZ16:BE16)</f>
        <v>3.8763335915259489E-3</v>
      </c>
    </row>
    <row r="17" spans="2:60" x14ac:dyDescent="0.25">
      <c r="B17" s="35">
        <f>+NAC!A18</f>
        <v>43101</v>
      </c>
      <c r="C17" s="48">
        <f ca="1">+NAC_d!DD18</f>
        <v>0.25073440815679304</v>
      </c>
      <c r="D17" s="48">
        <f ca="1">+NAC_d!CT18</f>
        <v>0.2448537271650395</v>
      </c>
      <c r="E17" s="48">
        <f ca="1">+NAC_d!DC18</f>
        <v>0.25128788522632628</v>
      </c>
      <c r="F17" s="24">
        <f t="shared" ca="1" si="2"/>
        <v>-6.4341580612867766E-3</v>
      </c>
      <c r="H17" s="24">
        <f>+GBA_d!$AM45</f>
        <v>0.2512296901077844</v>
      </c>
      <c r="I17" s="24">
        <f>+GBA_d!$AD45</f>
        <v>0.25459404555534415</v>
      </c>
      <c r="J17" s="24">
        <f>+GBA_d!$AM45</f>
        <v>0.2512296901077844</v>
      </c>
      <c r="K17" s="24">
        <f t="shared" si="3"/>
        <v>3.3643554475597526E-3</v>
      </c>
      <c r="M17" s="24">
        <f>+PAM_d!$AM45</f>
        <v>0.25237197815264278</v>
      </c>
      <c r="N17" s="24">
        <f>+PAM_d!$AD45</f>
        <v>0.24595125265329032</v>
      </c>
      <c r="O17" s="24">
        <f>+PAM_d!$AM45</f>
        <v>0.25237197815264278</v>
      </c>
      <c r="P17" s="24">
        <f t="shared" si="4"/>
        <v>-6.4207254993524643E-3</v>
      </c>
      <c r="R17" s="24">
        <f>+NOA_d!$AM45</f>
        <v>0.25385908793572787</v>
      </c>
      <c r="S17" s="24">
        <f>+NOA_d!$AD45</f>
        <v>0.24391832848904516</v>
      </c>
      <c r="T17" s="24">
        <f>+NOA_d!$AM45</f>
        <v>0.25385908793572787</v>
      </c>
      <c r="U17" s="24">
        <f t="shared" si="5"/>
        <v>-9.9407594466827121E-3</v>
      </c>
      <c r="W17" s="24">
        <f>+NEA_d!$AM45</f>
        <v>0.22304382960168279</v>
      </c>
      <c r="X17" s="24">
        <f>+NEA_d!$AD45</f>
        <v>0.22663591950765127</v>
      </c>
      <c r="Y17" s="24">
        <f>+NEA_d!$AM45</f>
        <v>0.22304382960168279</v>
      </c>
      <c r="Z17" s="24">
        <f t="shared" si="6"/>
        <v>3.5920899059684874E-3</v>
      </c>
      <c r="AB17" s="24">
        <f>+CUY_d!$AM45</f>
        <v>0.26231089083771097</v>
      </c>
      <c r="AC17" s="24">
        <f>+CUY_d!$AD45</f>
        <v>0.24211323623474201</v>
      </c>
      <c r="AD17" s="24">
        <f>+CUY_d!$AM45</f>
        <v>0.26231089083771097</v>
      </c>
      <c r="AE17" s="24">
        <f t="shared" si="7"/>
        <v>-2.0197654602968962E-2</v>
      </c>
      <c r="AG17" s="24">
        <f>+PAT_d!$AM45</f>
        <v>0.24610447870849095</v>
      </c>
      <c r="AH17" s="24">
        <f>+PAT_d!$AD45</f>
        <v>0.23575100100954716</v>
      </c>
      <c r="AI17" s="24">
        <f>+PAT_d!$AM45</f>
        <v>0.24610447870849095</v>
      </c>
      <c r="AJ17" s="24">
        <f t="shared" si="8"/>
        <v>-1.0353477698943792E-2</v>
      </c>
      <c r="AK17" s="24"/>
      <c r="AL17" s="35">
        <f t="shared" si="1"/>
        <v>43101</v>
      </c>
      <c r="AM17" s="24">
        <f t="shared" ref="AM17:AM69" ca="1" si="14">+F17</f>
        <v>-6.4341580612867766E-3</v>
      </c>
      <c r="AN17" s="24">
        <f t="shared" si="9"/>
        <v>3.3643554475597526E-3</v>
      </c>
      <c r="AO17" s="24">
        <f t="shared" si="10"/>
        <v>-6.4207254993524643E-3</v>
      </c>
      <c r="AP17" s="24">
        <f t="shared" si="11"/>
        <v>-9.9407594466827121E-3</v>
      </c>
      <c r="AQ17" s="24">
        <f t="shared" si="12"/>
        <v>3.5920899059684874E-3</v>
      </c>
      <c r="AR17" s="24">
        <f t="shared" si="13"/>
        <v>-2.0197654602968962E-2</v>
      </c>
      <c r="AS17" s="24">
        <f t="shared" ref="AS17:AS69" si="15">+AJ17</f>
        <v>-1.0353477698943792E-2</v>
      </c>
      <c r="AU17" s="24">
        <f t="shared" ref="AU17:AU80" si="16">+MIN(AN17:AS17)</f>
        <v>-2.0197654602968962E-2</v>
      </c>
      <c r="AV17" s="24">
        <f t="shared" ref="AV17:AV80" si="17">+MAX(AN17:AS17)</f>
        <v>3.5920899059684874E-3</v>
      </c>
      <c r="AX17" s="35">
        <f t="shared" ref="AX17:AX80" si="18">+AL17</f>
        <v>43101</v>
      </c>
      <c r="AY17" s="24">
        <f t="shared" ref="AY17:AY80" ca="1" si="19">+(1+$D17)/(1+$E17)-1</f>
        <v>-5.142028574921409E-3</v>
      </c>
      <c r="AZ17" s="24">
        <f t="shared" ref="AZ17:AZ80" si="20">+(1+$I17)/(1+$J17)-1</f>
        <v>2.6888392068684652E-3</v>
      </c>
      <c r="BA17" s="24">
        <f t="shared" ref="BA17:BA80" si="21">+(1+$N17)/(1+$O17)-1</f>
        <v>-5.1268517751599241E-3</v>
      </c>
      <c r="BB17" s="24">
        <f t="shared" ref="BB17:BB80" si="22">+(1+$S17)/(1+$T17)-1</f>
        <v>-7.9281312727481623E-3</v>
      </c>
      <c r="BC17" s="24">
        <f t="shared" ref="BC17:BC80" si="23">+(1+$X17)/(1+$Y17)-1</f>
        <v>2.9370083222106658E-3</v>
      </c>
      <c r="BD17" s="24">
        <f t="shared" ref="BD17:BD80" si="24">+(1+$AC17)/(1+$AD17)-1</f>
        <v>-1.6000538971477241E-2</v>
      </c>
      <c r="BE17" s="24">
        <f t="shared" ref="BE17:BE80" si="25">+(1+$AH17)/(1+$AI17)-1</f>
        <v>-8.3086754568721943E-3</v>
      </c>
      <c r="BG17" s="24">
        <f t="shared" ref="BG17:BG80" si="26">+MIN(AZ17:BE17)</f>
        <v>-1.6000538971477241E-2</v>
      </c>
      <c r="BH17" s="24">
        <f t="shared" ref="BH17:BH80" si="27">+MAX(AZ17:BE17)</f>
        <v>2.9370083222106658E-3</v>
      </c>
    </row>
    <row r="18" spans="2:60" x14ac:dyDescent="0.25">
      <c r="B18" s="35">
        <f>+NAC!A19</f>
        <v>43132</v>
      </c>
      <c r="C18" s="48">
        <f ca="1">+NAC_d!DD19</f>
        <v>0.2551174701321175</v>
      </c>
      <c r="D18" s="48">
        <f ca="1">+NAC_d!CT19</f>
        <v>0.24797900889401547</v>
      </c>
      <c r="E18" s="48">
        <f ca="1">+NAC_d!DC19</f>
        <v>0.255290652264613</v>
      </c>
      <c r="F18" s="24">
        <f t="shared" ca="1" si="2"/>
        <v>-7.3116433705975314E-3</v>
      </c>
      <c r="H18" s="24">
        <f>+GBA_d!$AM46</f>
        <v>0.25236864290776695</v>
      </c>
      <c r="I18" s="24">
        <f>+GBA_d!$AD46</f>
        <v>0.25607861969411583</v>
      </c>
      <c r="J18" s="24">
        <f>+GBA_d!$AM46</f>
        <v>0.25236864290776695</v>
      </c>
      <c r="K18" s="24">
        <f t="shared" si="3"/>
        <v>3.7099767863488786E-3</v>
      </c>
      <c r="M18" s="24">
        <f>+PAM_d!$AM46</f>
        <v>0.26102877258083135</v>
      </c>
      <c r="N18" s="24">
        <f>+PAM_d!$AD46</f>
        <v>0.25114365813399009</v>
      </c>
      <c r="O18" s="24">
        <f>+PAM_d!$AM46</f>
        <v>0.26102877258083135</v>
      </c>
      <c r="P18" s="24">
        <f t="shared" si="4"/>
        <v>-9.8851144468412588E-3</v>
      </c>
      <c r="R18" s="24">
        <f>+NOA_d!$AM46</f>
        <v>0.2582401626999582</v>
      </c>
      <c r="S18" s="24">
        <f>+NOA_d!$AD46</f>
        <v>0.24114511952364093</v>
      </c>
      <c r="T18" s="24">
        <f>+NOA_d!$AM46</f>
        <v>0.2582401626999582</v>
      </c>
      <c r="U18" s="24">
        <f t="shared" si="5"/>
        <v>-1.7095043176317271E-2</v>
      </c>
      <c r="W18" s="24">
        <f>+NEA_d!$AM46</f>
        <v>0.22748536570355249</v>
      </c>
      <c r="X18" s="24">
        <f>+NEA_d!$AD46</f>
        <v>0.23113946301000632</v>
      </c>
      <c r="Y18" s="24">
        <f>+NEA_d!$AM46</f>
        <v>0.22748536570355249</v>
      </c>
      <c r="Z18" s="24">
        <f t="shared" si="6"/>
        <v>3.6540973064538296E-3</v>
      </c>
      <c r="AB18" s="24">
        <f>+CUY_d!$AM46</f>
        <v>0.27654684805484431</v>
      </c>
      <c r="AC18" s="24">
        <f>+CUY_d!$AD46</f>
        <v>0.25508741747088193</v>
      </c>
      <c r="AD18" s="24">
        <f>+CUY_d!$AM46</f>
        <v>0.27654684805484431</v>
      </c>
      <c r="AE18" s="24">
        <f t="shared" si="7"/>
        <v>-2.145943058396238E-2</v>
      </c>
      <c r="AG18" s="24">
        <f>+PAT_d!$AM46</f>
        <v>0.24951565598269898</v>
      </c>
      <c r="AH18" s="24">
        <f>+PAT_d!$AD46</f>
        <v>0.23774984528757925</v>
      </c>
      <c r="AI18" s="24">
        <f>+PAT_d!$AM46</f>
        <v>0.24951565598269898</v>
      </c>
      <c r="AJ18" s="24">
        <f t="shared" si="8"/>
        <v>-1.1765810695119727E-2</v>
      </c>
      <c r="AK18" s="24"/>
      <c r="AL18" s="35">
        <f t="shared" si="1"/>
        <v>43132</v>
      </c>
      <c r="AM18" s="24">
        <f t="shared" ca="1" si="14"/>
        <v>-7.3116433705975314E-3</v>
      </c>
      <c r="AN18" s="24">
        <f t="shared" si="9"/>
        <v>3.7099767863488786E-3</v>
      </c>
      <c r="AO18" s="24">
        <f t="shared" si="10"/>
        <v>-9.8851144468412588E-3</v>
      </c>
      <c r="AP18" s="24">
        <f t="shared" si="11"/>
        <v>-1.7095043176317271E-2</v>
      </c>
      <c r="AQ18" s="24">
        <f t="shared" si="12"/>
        <v>3.6540973064538296E-3</v>
      </c>
      <c r="AR18" s="24">
        <f t="shared" si="13"/>
        <v>-2.145943058396238E-2</v>
      </c>
      <c r="AS18" s="24">
        <f t="shared" si="15"/>
        <v>-1.1765810695119727E-2</v>
      </c>
      <c r="AU18" s="24">
        <f t="shared" si="16"/>
        <v>-2.145943058396238E-2</v>
      </c>
      <c r="AV18" s="24">
        <f t="shared" si="17"/>
        <v>3.7099767863488786E-3</v>
      </c>
      <c r="AX18" s="35">
        <f t="shared" si="18"/>
        <v>43132</v>
      </c>
      <c r="AY18" s="24">
        <f t="shared" ca="1" si="19"/>
        <v>-5.8246616888343317E-3</v>
      </c>
      <c r="AZ18" s="24">
        <f t="shared" si="20"/>
        <v>2.9623679955248505E-3</v>
      </c>
      <c r="BA18" s="24">
        <f t="shared" si="21"/>
        <v>-7.8389285492751481E-3</v>
      </c>
      <c r="BB18" s="24">
        <f t="shared" si="22"/>
        <v>-1.3586470757406377E-2</v>
      </c>
      <c r="BC18" s="24">
        <f t="shared" si="23"/>
        <v>2.9768968401178153E-3</v>
      </c>
      <c r="BD18" s="24">
        <f t="shared" si="24"/>
        <v>-1.6810531173737542E-2</v>
      </c>
      <c r="BE18" s="24">
        <f t="shared" si="25"/>
        <v>-9.4162971378428661E-3</v>
      </c>
      <c r="BG18" s="24">
        <f t="shared" si="26"/>
        <v>-1.6810531173737542E-2</v>
      </c>
      <c r="BH18" s="24">
        <f t="shared" si="27"/>
        <v>2.9768968401178153E-3</v>
      </c>
    </row>
    <row r="19" spans="2:60" x14ac:dyDescent="0.25">
      <c r="B19" s="35">
        <f>+NAC!A20</f>
        <v>43160</v>
      </c>
      <c r="C19" s="48">
        <f ca="1">+NAC_d!DD20</f>
        <v>0.25481443553859706</v>
      </c>
      <c r="D19" s="48">
        <f ca="1">+NAC_d!CT20</f>
        <v>0.2455465481856185</v>
      </c>
      <c r="E19" s="48">
        <f ca="1">+NAC_d!DC20</f>
        <v>0.25797041530685139</v>
      </c>
      <c r="F19" s="24">
        <f t="shared" ca="1" si="2"/>
        <v>-1.242386712123289E-2</v>
      </c>
      <c r="H19" s="24">
        <f>+GBA_d!$AM47</f>
        <v>0.25663148804042968</v>
      </c>
      <c r="I19" s="24">
        <f>+GBA_d!$AD47</f>
        <v>0.25248620301710667</v>
      </c>
      <c r="J19" s="24">
        <f>+GBA_d!$AM47</f>
        <v>0.25663148804042968</v>
      </c>
      <c r="K19" s="24">
        <f t="shared" si="3"/>
        <v>-4.1452850233230087E-3</v>
      </c>
      <c r="M19" s="24">
        <f>+PAM_d!$AM47</f>
        <v>0.25866402665777755</v>
      </c>
      <c r="N19" s="24">
        <f>+PAM_d!$AD47</f>
        <v>0.2470084536060746</v>
      </c>
      <c r="O19" s="24">
        <f>+PAM_d!$AM47</f>
        <v>0.25866402665777755</v>
      </c>
      <c r="P19" s="24">
        <f t="shared" si="4"/>
        <v>-1.165557305170295E-2</v>
      </c>
      <c r="R19" s="24">
        <f>+NOA_d!$AM47</f>
        <v>0.25783691135763664</v>
      </c>
      <c r="S19" s="24">
        <f>+NOA_d!$AD47</f>
        <v>0.24134827794788927</v>
      </c>
      <c r="T19" s="24">
        <f>+NOA_d!$AM47</f>
        <v>0.25783691135763664</v>
      </c>
      <c r="U19" s="24">
        <f t="shared" si="5"/>
        <v>-1.6488633409747377E-2</v>
      </c>
      <c r="W19" s="24">
        <f>+NEA_d!$AM47</f>
        <v>0.22808048241444934</v>
      </c>
      <c r="X19" s="24">
        <f>+NEA_d!$AD47</f>
        <v>0.22984682708933857</v>
      </c>
      <c r="Y19" s="24">
        <f>+NEA_d!$AM47</f>
        <v>0.22808048241444934</v>
      </c>
      <c r="Z19" s="24">
        <f t="shared" si="6"/>
        <v>1.7663446748892309E-3</v>
      </c>
      <c r="AB19" s="24">
        <f>+CUY_d!$AM47</f>
        <v>0.2697088993830552</v>
      </c>
      <c r="AC19" s="24">
        <f>+CUY_d!$AD47</f>
        <v>0.24926671817925872</v>
      </c>
      <c r="AD19" s="24">
        <f>+CUY_d!$AM47</f>
        <v>0.2697088993830552</v>
      </c>
      <c r="AE19" s="24">
        <f t="shared" si="7"/>
        <v>-2.0442181203796483E-2</v>
      </c>
      <c r="AG19" s="24">
        <f>+PAT_d!$AM47</f>
        <v>0.26339427681703143</v>
      </c>
      <c r="AH19" s="24">
        <f>+PAT_d!$AD47</f>
        <v>0.24925567455287712</v>
      </c>
      <c r="AI19" s="24">
        <f>+PAT_d!$AM47</f>
        <v>0.26339427681703143</v>
      </c>
      <c r="AJ19" s="24">
        <f t="shared" si="8"/>
        <v>-1.413860226415431E-2</v>
      </c>
      <c r="AK19" s="24"/>
      <c r="AL19" s="35">
        <f t="shared" si="1"/>
        <v>43160</v>
      </c>
      <c r="AM19" s="24">
        <f t="shared" ca="1" si="14"/>
        <v>-1.242386712123289E-2</v>
      </c>
      <c r="AN19" s="24">
        <f t="shared" si="9"/>
        <v>-4.1452850233230087E-3</v>
      </c>
      <c r="AO19" s="24">
        <f t="shared" si="10"/>
        <v>-1.165557305170295E-2</v>
      </c>
      <c r="AP19" s="24">
        <f t="shared" si="11"/>
        <v>-1.6488633409747377E-2</v>
      </c>
      <c r="AQ19" s="24">
        <f t="shared" si="12"/>
        <v>1.7663446748892309E-3</v>
      </c>
      <c r="AR19" s="24">
        <f t="shared" si="13"/>
        <v>-2.0442181203796483E-2</v>
      </c>
      <c r="AS19" s="24">
        <f t="shared" si="15"/>
        <v>-1.413860226415431E-2</v>
      </c>
      <c r="AU19" s="24">
        <f t="shared" si="16"/>
        <v>-2.0442181203796483E-2</v>
      </c>
      <c r="AV19" s="24">
        <f t="shared" si="17"/>
        <v>1.7663446748892309E-3</v>
      </c>
      <c r="AX19" s="35">
        <f t="shared" si="18"/>
        <v>43160</v>
      </c>
      <c r="AY19" s="24">
        <f t="shared" ca="1" si="19"/>
        <v>-9.8761202728304687E-3</v>
      </c>
      <c r="AZ19" s="24">
        <f t="shared" si="20"/>
        <v>-3.2987276403420029E-3</v>
      </c>
      <c r="BA19" s="24">
        <f t="shared" si="21"/>
        <v>-9.2602734366317163E-3</v>
      </c>
      <c r="BB19" s="24">
        <f t="shared" si="22"/>
        <v>-1.3108721218834773E-2</v>
      </c>
      <c r="BC19" s="24">
        <f t="shared" si="23"/>
        <v>1.4382971638930986E-3</v>
      </c>
      <c r="BD19" s="24">
        <f t="shared" si="24"/>
        <v>-1.6099895979093448E-2</v>
      </c>
      <c r="BE19" s="24">
        <f t="shared" si="25"/>
        <v>-1.1190965895282345E-2</v>
      </c>
      <c r="BG19" s="24">
        <f t="shared" si="26"/>
        <v>-1.6099895979093448E-2</v>
      </c>
      <c r="BH19" s="24">
        <f t="shared" si="27"/>
        <v>1.4382971638930986E-3</v>
      </c>
    </row>
    <row r="20" spans="2:60" x14ac:dyDescent="0.25">
      <c r="B20" s="35">
        <f>+NAC!A21</f>
        <v>43191</v>
      </c>
      <c r="C20" s="48">
        <f ca="1">+NAC_d!DD21</f>
        <v>0.25570453255216896</v>
      </c>
      <c r="D20" s="48">
        <f ca="1">+NAC_d!CT21</f>
        <v>0.24464843492488364</v>
      </c>
      <c r="E20" s="48">
        <f ca="1">+NAC_d!DC21</f>
        <v>0.26059278717519874</v>
      </c>
      <c r="F20" s="24">
        <f t="shared" ca="1" si="2"/>
        <v>-1.5944352250315097E-2</v>
      </c>
      <c r="H20" s="24">
        <f>+GBA_d!$AM48</f>
        <v>0.25746088661472522</v>
      </c>
      <c r="I20" s="24">
        <f>+GBA_d!$AD48</f>
        <v>0.24740129323799698</v>
      </c>
      <c r="J20" s="24">
        <f>+GBA_d!$AM48</f>
        <v>0.25746088661472522</v>
      </c>
      <c r="K20" s="24">
        <f t="shared" si="3"/>
        <v>-1.0059593376728238E-2</v>
      </c>
      <c r="M20" s="24">
        <f>+PAM_d!$AM48</f>
        <v>0.26273979891021582</v>
      </c>
      <c r="N20" s="24">
        <f>+PAM_d!$AD48</f>
        <v>0.24673016395408287</v>
      </c>
      <c r="O20" s="24">
        <f>+PAM_d!$AM48</f>
        <v>0.26273979891021582</v>
      </c>
      <c r="P20" s="24">
        <f t="shared" si="4"/>
        <v>-1.6009634956132945E-2</v>
      </c>
      <c r="R20" s="24">
        <f>+NOA_d!$AM48</f>
        <v>0.26440531984798166</v>
      </c>
      <c r="S20" s="24">
        <f>+NOA_d!$AD48</f>
        <v>0.24072126457973297</v>
      </c>
      <c r="T20" s="24">
        <f>+NOA_d!$AM48</f>
        <v>0.26440531984798166</v>
      </c>
      <c r="U20" s="24">
        <f t="shared" si="5"/>
        <v>-2.3684055268248683E-2</v>
      </c>
      <c r="W20" s="24">
        <f>+NEA_d!$AM48</f>
        <v>0.23834671142657249</v>
      </c>
      <c r="X20" s="24">
        <f>+NEA_d!$AD48</f>
        <v>0.23400941813218501</v>
      </c>
      <c r="Y20" s="24">
        <f>+NEA_d!$AM48</f>
        <v>0.23834671142657249</v>
      </c>
      <c r="Z20" s="24">
        <f t="shared" si="6"/>
        <v>-4.3372932943874787E-3</v>
      </c>
      <c r="AB20" s="24">
        <f>+CUY_d!$AM48</f>
        <v>0.27317059344483607</v>
      </c>
      <c r="AC20" s="24">
        <f>+CUY_d!$AD48</f>
        <v>0.24771666609340381</v>
      </c>
      <c r="AD20" s="24">
        <f>+CUY_d!$AM48</f>
        <v>0.27317059344483607</v>
      </c>
      <c r="AE20" s="24">
        <f t="shared" si="7"/>
        <v>-2.5453927351432259E-2</v>
      </c>
      <c r="AG20" s="24">
        <f>+PAT_d!$AM48</f>
        <v>0.27030606675530056</v>
      </c>
      <c r="AH20" s="24">
        <f>+PAT_d!$AD48</f>
        <v>0.25912631537275965</v>
      </c>
      <c r="AI20" s="24">
        <f>+PAT_d!$AM48</f>
        <v>0.27030606675530056</v>
      </c>
      <c r="AJ20" s="24">
        <f t="shared" si="8"/>
        <v>-1.1179751382540903E-2</v>
      </c>
      <c r="AK20" s="24"/>
      <c r="AL20" s="35">
        <f t="shared" si="1"/>
        <v>43191</v>
      </c>
      <c r="AM20" s="24">
        <f t="shared" ca="1" si="14"/>
        <v>-1.5944352250315097E-2</v>
      </c>
      <c r="AN20" s="24">
        <f t="shared" si="9"/>
        <v>-1.0059593376728238E-2</v>
      </c>
      <c r="AO20" s="24">
        <f t="shared" si="10"/>
        <v>-1.6009634956132945E-2</v>
      </c>
      <c r="AP20" s="24">
        <f t="shared" si="11"/>
        <v>-2.3684055268248683E-2</v>
      </c>
      <c r="AQ20" s="24">
        <f t="shared" si="12"/>
        <v>-4.3372932943874787E-3</v>
      </c>
      <c r="AR20" s="24">
        <f t="shared" si="13"/>
        <v>-2.5453927351432259E-2</v>
      </c>
      <c r="AS20" s="24">
        <f t="shared" si="15"/>
        <v>-1.1179751382540903E-2</v>
      </c>
      <c r="AU20" s="24">
        <f t="shared" si="16"/>
        <v>-2.5453927351432259E-2</v>
      </c>
      <c r="AV20" s="24">
        <f t="shared" si="17"/>
        <v>-4.3372932943874787E-3</v>
      </c>
      <c r="AX20" s="35">
        <f t="shared" si="18"/>
        <v>43191</v>
      </c>
      <c r="AY20" s="24">
        <f t="shared" ca="1" si="19"/>
        <v>-1.2648297223756155E-2</v>
      </c>
      <c r="AZ20" s="24">
        <f t="shared" si="20"/>
        <v>-7.9999254718849944E-3</v>
      </c>
      <c r="BA20" s="24">
        <f t="shared" si="21"/>
        <v>-1.2678490826019573E-2</v>
      </c>
      <c r="BB20" s="24">
        <f t="shared" si="22"/>
        <v>-1.8731379009933491E-2</v>
      </c>
      <c r="BC20" s="24">
        <f t="shared" si="23"/>
        <v>-3.5024870291704424E-3</v>
      </c>
      <c r="BD20" s="24">
        <f t="shared" si="24"/>
        <v>-1.9992550473979409E-2</v>
      </c>
      <c r="BE20" s="24">
        <f t="shared" si="25"/>
        <v>-8.8008328662847468E-3</v>
      </c>
      <c r="BG20" s="24">
        <f t="shared" si="26"/>
        <v>-1.9992550473979409E-2</v>
      </c>
      <c r="BH20" s="24">
        <f t="shared" si="27"/>
        <v>-3.5024870291704424E-3</v>
      </c>
    </row>
    <row r="21" spans="2:60" x14ac:dyDescent="0.25">
      <c r="B21" s="35">
        <f>+NAC!A22</f>
        <v>43221</v>
      </c>
      <c r="C21" s="48">
        <f ca="1">+NAC_d!DD22</f>
        <v>0.26363420983138264</v>
      </c>
      <c r="D21" s="48">
        <f ca="1">+NAC_d!CT22</f>
        <v>0.2544123658854347</v>
      </c>
      <c r="E21" s="48">
        <f ca="1">+NAC_d!DC22</f>
        <v>0.26691753511385419</v>
      </c>
      <c r="F21" s="24">
        <f t="shared" ca="1" si="2"/>
        <v>-1.2505169228419488E-2</v>
      </c>
      <c r="H21" s="24">
        <f>+GBA_d!$AM49</f>
        <v>0.263454644925603</v>
      </c>
      <c r="I21" s="24">
        <f>+GBA_d!$AD49</f>
        <v>0.25917307134638246</v>
      </c>
      <c r="J21" s="24">
        <f>+GBA_d!$AM49</f>
        <v>0.263454644925603</v>
      </c>
      <c r="K21" s="24">
        <f t="shared" si="3"/>
        <v>-4.2815735792205434E-3</v>
      </c>
      <c r="M21" s="24">
        <f>+PAM_d!$AM49</f>
        <v>0.27138512007365967</v>
      </c>
      <c r="N21" s="24">
        <f>+PAM_d!$AD49</f>
        <v>0.25652687161848919</v>
      </c>
      <c r="O21" s="24">
        <f>+PAM_d!$AM49</f>
        <v>0.27138512007365967</v>
      </c>
      <c r="P21" s="24">
        <f t="shared" si="4"/>
        <v>-1.4858248455170475E-2</v>
      </c>
      <c r="R21" s="24">
        <f>+NOA_d!$AM49</f>
        <v>0.27046101486985985</v>
      </c>
      <c r="S21" s="24">
        <f>+NOA_d!$AD49</f>
        <v>0.25212881012882971</v>
      </c>
      <c r="T21" s="24">
        <f>+NOA_d!$AM49</f>
        <v>0.27046101486985985</v>
      </c>
      <c r="U21" s="24">
        <f t="shared" si="5"/>
        <v>-1.8332204741030145E-2</v>
      </c>
      <c r="W21" s="24">
        <f>+NEA_d!$AM49</f>
        <v>0.24220170017568465</v>
      </c>
      <c r="X21" s="24">
        <f>+NEA_d!$AD49</f>
        <v>0.24351764546948629</v>
      </c>
      <c r="Y21" s="24">
        <f>+NEA_d!$AM49</f>
        <v>0.24220170017568465</v>
      </c>
      <c r="Z21" s="24">
        <f t="shared" si="6"/>
        <v>1.3159452938016347E-3</v>
      </c>
      <c r="AB21" s="24">
        <f>+CUY_d!$AM49</f>
        <v>0.27522840651806235</v>
      </c>
      <c r="AC21" s="24">
        <f>+CUY_d!$AD49</f>
        <v>0.25011878203121096</v>
      </c>
      <c r="AD21" s="24">
        <f>+CUY_d!$AM49</f>
        <v>0.27522840651806235</v>
      </c>
      <c r="AE21" s="24">
        <f t="shared" si="7"/>
        <v>-2.510962448685139E-2</v>
      </c>
      <c r="AG21" s="24">
        <f>+PAT_d!$AM49</f>
        <v>0.27354411758432939</v>
      </c>
      <c r="AH21" s="24">
        <f>+PAT_d!$AD49</f>
        <v>0.2595514633988929</v>
      </c>
      <c r="AI21" s="24">
        <f>+PAT_d!$AM49</f>
        <v>0.27354411758432939</v>
      </c>
      <c r="AJ21" s="24">
        <f t="shared" si="8"/>
        <v>-1.3992654185436493E-2</v>
      </c>
      <c r="AK21" s="24"/>
      <c r="AL21" s="35">
        <f t="shared" si="1"/>
        <v>43221</v>
      </c>
      <c r="AM21" s="24">
        <f t="shared" ca="1" si="14"/>
        <v>-1.2505169228419488E-2</v>
      </c>
      <c r="AN21" s="24">
        <f t="shared" si="9"/>
        <v>-4.2815735792205434E-3</v>
      </c>
      <c r="AO21" s="24">
        <f t="shared" si="10"/>
        <v>-1.4858248455170475E-2</v>
      </c>
      <c r="AP21" s="24">
        <f t="shared" si="11"/>
        <v>-1.8332204741030145E-2</v>
      </c>
      <c r="AQ21" s="24">
        <f t="shared" si="12"/>
        <v>1.3159452938016347E-3</v>
      </c>
      <c r="AR21" s="24">
        <f t="shared" si="13"/>
        <v>-2.510962448685139E-2</v>
      </c>
      <c r="AS21" s="24">
        <f t="shared" si="15"/>
        <v>-1.3992654185436493E-2</v>
      </c>
      <c r="AU21" s="24">
        <f t="shared" si="16"/>
        <v>-2.510962448685139E-2</v>
      </c>
      <c r="AV21" s="24">
        <f t="shared" si="17"/>
        <v>1.3159452938016347E-3</v>
      </c>
      <c r="AX21" s="35">
        <f t="shared" si="18"/>
        <v>43221</v>
      </c>
      <c r="AY21" s="24">
        <f t="shared" ca="1" si="19"/>
        <v>-9.8705471207293227E-3</v>
      </c>
      <c r="AZ21" s="24">
        <f t="shared" si="20"/>
        <v>-3.3887829661448654E-3</v>
      </c>
      <c r="BA21" s="24">
        <f t="shared" si="21"/>
        <v>-1.1686662224196565E-2</v>
      </c>
      <c r="BB21" s="24">
        <f t="shared" si="22"/>
        <v>-1.4429568893861711E-2</v>
      </c>
      <c r="BC21" s="24">
        <f t="shared" si="23"/>
        <v>1.0593652332109293E-3</v>
      </c>
      <c r="BD21" s="24">
        <f t="shared" si="24"/>
        <v>-1.9690295760750653E-2</v>
      </c>
      <c r="BE21" s="24">
        <f t="shared" si="25"/>
        <v>-1.0987176645264496E-2</v>
      </c>
      <c r="BG21" s="24">
        <f t="shared" si="26"/>
        <v>-1.9690295760750653E-2</v>
      </c>
      <c r="BH21" s="24">
        <f t="shared" si="27"/>
        <v>1.0593652332109293E-3</v>
      </c>
    </row>
    <row r="22" spans="2:60" x14ac:dyDescent="0.25">
      <c r="B22" s="35">
        <f>+NAC!A23</f>
        <v>43252</v>
      </c>
      <c r="C22" s="48">
        <f ca="1">+NAC_d!DD23</f>
        <v>0.29504933554932999</v>
      </c>
      <c r="D22" s="48">
        <f ca="1">+NAC_d!CT23</f>
        <v>0.28706688397273417</v>
      </c>
      <c r="E22" s="48">
        <f ca="1">+NAC_d!DC23</f>
        <v>0.29716360109574147</v>
      </c>
      <c r="F22" s="24">
        <f t="shared" ca="1" si="2"/>
        <v>-1.0096717123007304E-2</v>
      </c>
      <c r="H22" s="24">
        <f>+GBA_d!$AM50</f>
        <v>0.29462442003960376</v>
      </c>
      <c r="I22" s="24">
        <f>+GBA_d!$AD50</f>
        <v>0.29143276023921105</v>
      </c>
      <c r="J22" s="24">
        <f>+GBA_d!$AM50</f>
        <v>0.29462442003960376</v>
      </c>
      <c r="K22" s="24">
        <f t="shared" si="3"/>
        <v>-3.1916598003927099E-3</v>
      </c>
      <c r="M22" s="24">
        <f>+PAM_d!$AM50</f>
        <v>0.30206632403667366</v>
      </c>
      <c r="N22" s="24">
        <f>+PAM_d!$AD50</f>
        <v>0.29299472901372914</v>
      </c>
      <c r="O22" s="24">
        <f>+PAM_d!$AM50</f>
        <v>0.30206632403667366</v>
      </c>
      <c r="P22" s="24">
        <f t="shared" si="4"/>
        <v>-9.071595022944523E-3</v>
      </c>
      <c r="R22" s="24">
        <f>+NOA_d!$AM50</f>
        <v>0.29817913926573913</v>
      </c>
      <c r="S22" s="24">
        <f>+NOA_d!$AD50</f>
        <v>0.2869907464162913</v>
      </c>
      <c r="T22" s="24">
        <f>+NOA_d!$AM50</f>
        <v>0.29817913926573913</v>
      </c>
      <c r="U22" s="24">
        <f t="shared" si="5"/>
        <v>-1.1188392849447837E-2</v>
      </c>
      <c r="W22" s="24">
        <f>+NEA_d!$AM50</f>
        <v>0.26380318431416283</v>
      </c>
      <c r="X22" s="24">
        <f>+NEA_d!$AD50</f>
        <v>0.26551190590707718</v>
      </c>
      <c r="Y22" s="24">
        <f>+NEA_d!$AM50</f>
        <v>0.26380318431416283</v>
      </c>
      <c r="Z22" s="24">
        <f t="shared" si="6"/>
        <v>1.7087215929143529E-3</v>
      </c>
      <c r="AB22" s="24">
        <f>+CUY_d!$AM50</f>
        <v>0.30359879614034768</v>
      </c>
      <c r="AC22" s="24">
        <f>+CUY_d!$AD50</f>
        <v>0.28802463828542857</v>
      </c>
      <c r="AD22" s="24">
        <f>+CUY_d!$AM50</f>
        <v>0.30359879614034768</v>
      </c>
      <c r="AE22" s="24">
        <f t="shared" si="7"/>
        <v>-1.5574157854919113E-2</v>
      </c>
      <c r="AG22" s="24">
        <f>+PAT_d!$AM50</f>
        <v>0.29922547931302867</v>
      </c>
      <c r="AH22" s="24">
        <f>+PAT_d!$AD50</f>
        <v>0.28612308140709608</v>
      </c>
      <c r="AI22" s="24">
        <f>+PAT_d!$AM50</f>
        <v>0.29922547931302867</v>
      </c>
      <c r="AJ22" s="24">
        <f t="shared" si="8"/>
        <v>-1.3102397905932595E-2</v>
      </c>
      <c r="AK22" s="24"/>
      <c r="AL22" s="35">
        <f t="shared" si="1"/>
        <v>43252</v>
      </c>
      <c r="AM22" s="24">
        <f t="shared" ca="1" si="14"/>
        <v>-1.0096717123007304E-2</v>
      </c>
      <c r="AN22" s="24">
        <f t="shared" si="9"/>
        <v>-3.1916598003927099E-3</v>
      </c>
      <c r="AO22" s="24">
        <f t="shared" si="10"/>
        <v>-9.071595022944523E-3</v>
      </c>
      <c r="AP22" s="24">
        <f t="shared" si="11"/>
        <v>-1.1188392849447837E-2</v>
      </c>
      <c r="AQ22" s="24">
        <f t="shared" si="12"/>
        <v>1.7087215929143529E-3</v>
      </c>
      <c r="AR22" s="24">
        <f t="shared" si="13"/>
        <v>-1.5574157854919113E-2</v>
      </c>
      <c r="AS22" s="24">
        <f t="shared" si="15"/>
        <v>-1.3102397905932595E-2</v>
      </c>
      <c r="AU22" s="24">
        <f t="shared" si="16"/>
        <v>-1.5574157854919113E-2</v>
      </c>
      <c r="AV22" s="24">
        <f t="shared" si="17"/>
        <v>1.7087215929143529E-3</v>
      </c>
      <c r="AX22" s="35">
        <f t="shared" si="18"/>
        <v>43252</v>
      </c>
      <c r="AY22" s="24">
        <f t="shared" ca="1" si="19"/>
        <v>-7.7836882830186749E-3</v>
      </c>
      <c r="AZ22" s="24">
        <f t="shared" si="20"/>
        <v>-2.4653171614784641E-3</v>
      </c>
      <c r="BA22" s="24">
        <f t="shared" si="21"/>
        <v>-6.9670759895092971E-3</v>
      </c>
      <c r="BB22" s="24">
        <f t="shared" si="22"/>
        <v>-8.6185276831486357E-3</v>
      </c>
      <c r="BC22" s="24">
        <f t="shared" si="23"/>
        <v>1.3520472286525642E-3</v>
      </c>
      <c r="BD22" s="24">
        <f t="shared" si="24"/>
        <v>-1.194704835646565E-2</v>
      </c>
      <c r="BE22" s="24">
        <f t="shared" si="25"/>
        <v>-1.0084775979655625E-2</v>
      </c>
      <c r="BG22" s="24">
        <f t="shared" si="26"/>
        <v>-1.194704835646565E-2</v>
      </c>
      <c r="BH22" s="24">
        <f t="shared" si="27"/>
        <v>1.3520472286525642E-3</v>
      </c>
    </row>
    <row r="23" spans="2:60" x14ac:dyDescent="0.25">
      <c r="B23" s="35">
        <f>+NAC!A24</f>
        <v>43282</v>
      </c>
      <c r="C23" s="48">
        <f ca="1">+NAC_d!DD24</f>
        <v>0.31280030547364435</v>
      </c>
      <c r="D23" s="48">
        <f ca="1">+NAC_d!CT24</f>
        <v>0.30924991784616296</v>
      </c>
      <c r="E23" s="48">
        <f ca="1">+NAC_d!DC24</f>
        <v>0.31191179727092311</v>
      </c>
      <c r="F23" s="24">
        <f t="shared" ca="1" si="2"/>
        <v>-2.6618794247601496E-3</v>
      </c>
      <c r="H23" s="24">
        <f>+GBA_d!$AM51</f>
        <v>0.30697725647751417</v>
      </c>
      <c r="I23" s="24">
        <f>+GBA_d!$AD51</f>
        <v>0.30836007350145489</v>
      </c>
      <c r="J23" s="24">
        <f>+GBA_d!$AM51</f>
        <v>0.30697725647751417</v>
      </c>
      <c r="K23" s="24">
        <f t="shared" si="3"/>
        <v>1.3828170239407189E-3</v>
      </c>
      <c r="M23" s="24">
        <f>+PAM_d!$AM51</f>
        <v>0.31708961980837147</v>
      </c>
      <c r="N23" s="24">
        <f>+PAM_d!$AD51</f>
        <v>0.31246172415949491</v>
      </c>
      <c r="O23" s="24">
        <f>+PAM_d!$AM51</f>
        <v>0.31708961980837147</v>
      </c>
      <c r="P23" s="24">
        <f t="shared" si="4"/>
        <v>-4.6278956488765566E-3</v>
      </c>
      <c r="R23" s="24">
        <f>+NOA_d!$AM51</f>
        <v>0.32048002444155288</v>
      </c>
      <c r="S23" s="24">
        <f>+NOA_d!$AD51</f>
        <v>0.31510684657826538</v>
      </c>
      <c r="T23" s="24">
        <f>+NOA_d!$AM51</f>
        <v>0.32048002444155288</v>
      </c>
      <c r="U23" s="24">
        <f t="shared" si="5"/>
        <v>-5.3731778632875038E-3</v>
      </c>
      <c r="W23" s="24">
        <f>+NEA_d!$AM51</f>
        <v>0.29139748371128893</v>
      </c>
      <c r="X23" s="24">
        <f>+NEA_d!$AD51</f>
        <v>0.29347400639135657</v>
      </c>
      <c r="Y23" s="24">
        <f>+NEA_d!$AM51</f>
        <v>0.29139748371128893</v>
      </c>
      <c r="Z23" s="24">
        <f t="shared" si="6"/>
        <v>2.0765226800676384E-3</v>
      </c>
      <c r="AB23" s="24">
        <f>+CUY_d!$AM51</f>
        <v>0.33182316296650249</v>
      </c>
      <c r="AC23" s="24">
        <f>+CUY_d!$AD51</f>
        <v>0.31838486519366449</v>
      </c>
      <c r="AD23" s="24">
        <f>+CUY_d!$AM51</f>
        <v>0.33182316296650249</v>
      </c>
      <c r="AE23" s="24">
        <f t="shared" si="7"/>
        <v>-1.3438297772838004E-2</v>
      </c>
      <c r="AG23" s="24">
        <f>+PAT_d!$AM51</f>
        <v>0.31859936532785205</v>
      </c>
      <c r="AH23" s="24">
        <f>+PAT_d!$AD51</f>
        <v>0.30778301401838748</v>
      </c>
      <c r="AI23" s="24">
        <f>+PAT_d!$AM51</f>
        <v>0.31859936532785205</v>
      </c>
      <c r="AJ23" s="24">
        <f t="shared" si="8"/>
        <v>-1.0816351309464567E-2</v>
      </c>
      <c r="AK23" s="24"/>
      <c r="AL23" s="35">
        <f t="shared" si="1"/>
        <v>43282</v>
      </c>
      <c r="AM23" s="24">
        <f t="shared" ca="1" si="14"/>
        <v>-2.6618794247601496E-3</v>
      </c>
      <c r="AN23" s="24">
        <f t="shared" si="9"/>
        <v>1.3828170239407189E-3</v>
      </c>
      <c r="AO23" s="24">
        <f t="shared" si="10"/>
        <v>-4.6278956488765566E-3</v>
      </c>
      <c r="AP23" s="24">
        <f t="shared" si="11"/>
        <v>-5.3731778632875038E-3</v>
      </c>
      <c r="AQ23" s="24">
        <f t="shared" si="12"/>
        <v>2.0765226800676384E-3</v>
      </c>
      <c r="AR23" s="24">
        <f t="shared" si="13"/>
        <v>-1.3438297772838004E-2</v>
      </c>
      <c r="AS23" s="24">
        <f t="shared" si="15"/>
        <v>-1.0816351309464567E-2</v>
      </c>
      <c r="AU23" s="24">
        <f t="shared" si="16"/>
        <v>-1.3438297772838004E-2</v>
      </c>
      <c r="AV23" s="24">
        <f t="shared" si="17"/>
        <v>2.0765226800676384E-3</v>
      </c>
      <c r="AX23" s="35">
        <f t="shared" si="18"/>
        <v>43282</v>
      </c>
      <c r="AY23" s="24">
        <f t="shared" ca="1" si="19"/>
        <v>-2.0290079182895271E-3</v>
      </c>
      <c r="AZ23" s="24">
        <f t="shared" si="20"/>
        <v>1.0580268455990804E-3</v>
      </c>
      <c r="BA23" s="24">
        <f t="shared" si="21"/>
        <v>-3.513728738937183E-3</v>
      </c>
      <c r="BB23" s="24">
        <f t="shared" si="22"/>
        <v>-4.0691095388284415E-3</v>
      </c>
      <c r="BC23" s="24">
        <f t="shared" si="23"/>
        <v>1.6079655615404143E-3</v>
      </c>
      <c r="BD23" s="24">
        <f t="shared" si="24"/>
        <v>-1.0090151715716922E-2</v>
      </c>
      <c r="BE23" s="24">
        <f t="shared" si="25"/>
        <v>-8.20290953710201E-3</v>
      </c>
      <c r="BG23" s="24">
        <f t="shared" si="26"/>
        <v>-1.0090151715716922E-2</v>
      </c>
      <c r="BH23" s="24">
        <f t="shared" si="27"/>
        <v>1.6079655615404143E-3</v>
      </c>
    </row>
    <row r="24" spans="2:60" x14ac:dyDescent="0.25">
      <c r="B24" s="35">
        <f>+NAC!A25</f>
        <v>43313</v>
      </c>
      <c r="C24" s="48">
        <f ca="1">+NAC_d!DD25</f>
        <v>0.3447979139313091</v>
      </c>
      <c r="D24" s="48">
        <f ca="1">+NAC_d!CT25</f>
        <v>0.34200858582744686</v>
      </c>
      <c r="E24" s="48">
        <f ca="1">+NAC_d!DC25</f>
        <v>0.34382201901733289</v>
      </c>
      <c r="F24" s="24">
        <f t="shared" ca="1" si="2"/>
        <v>-1.8134331898860268E-3</v>
      </c>
      <c r="H24" s="24">
        <f>+GBA_d!$AM52</f>
        <v>0.33982987287526867</v>
      </c>
      <c r="I24" s="24">
        <f>+GBA_d!$AD52</f>
        <v>0.34053400658227662</v>
      </c>
      <c r="J24" s="24">
        <f>+GBA_d!$AM52</f>
        <v>0.33982987287526867</v>
      </c>
      <c r="K24" s="24">
        <f t="shared" si="3"/>
        <v>7.0413370700794786E-4</v>
      </c>
      <c r="M24" s="24">
        <f>+PAM_d!$AM52</f>
        <v>0.3496505804965413</v>
      </c>
      <c r="N24" s="24">
        <f>+PAM_d!$AD52</f>
        <v>0.34250098717178501</v>
      </c>
      <c r="O24" s="24">
        <f>+PAM_d!$AM52</f>
        <v>0.3496505804965413</v>
      </c>
      <c r="P24" s="24">
        <f t="shared" si="4"/>
        <v>-7.1495933247562871E-3</v>
      </c>
      <c r="R24" s="24">
        <f>+NOA_d!$AM52</f>
        <v>0.35377732363996484</v>
      </c>
      <c r="S24" s="24">
        <f>+NOA_d!$AD52</f>
        <v>0.35382768853073299</v>
      </c>
      <c r="T24" s="24">
        <f>+NOA_d!$AM52</f>
        <v>0.35377732363996484</v>
      </c>
      <c r="U24" s="24">
        <f t="shared" si="5"/>
        <v>5.0364890768150872E-5</v>
      </c>
      <c r="W24" s="24">
        <f>+NEA_d!$AM52</f>
        <v>0.32948903516825134</v>
      </c>
      <c r="X24" s="24">
        <f>+NEA_d!$AD52</f>
        <v>0.33127135850135336</v>
      </c>
      <c r="Y24" s="24">
        <f>+NEA_d!$AM52</f>
        <v>0.32948903516825134</v>
      </c>
      <c r="Z24" s="24">
        <f t="shared" si="6"/>
        <v>1.7823233331020205E-3</v>
      </c>
      <c r="AB24" s="24">
        <f>+CUY_d!$AM52</f>
        <v>0.35877487673053543</v>
      </c>
      <c r="AC24" s="24">
        <f>+CUY_d!$AD52</f>
        <v>0.34493916053422491</v>
      </c>
      <c r="AD24" s="24">
        <f>+CUY_d!$AM52</f>
        <v>0.35877487673053543</v>
      </c>
      <c r="AE24" s="24">
        <f t="shared" si="7"/>
        <v>-1.3835716196310521E-2</v>
      </c>
      <c r="AG24" s="24">
        <f>+PAT_d!$AM52</f>
        <v>0.34304258518999475</v>
      </c>
      <c r="AH24" s="24">
        <f>+PAT_d!$AD52</f>
        <v>0.33199463238779581</v>
      </c>
      <c r="AI24" s="24">
        <f>+PAT_d!$AM52</f>
        <v>0.34304258518999475</v>
      </c>
      <c r="AJ24" s="24">
        <f t="shared" si="8"/>
        <v>-1.1047952802198946E-2</v>
      </c>
      <c r="AK24" s="24"/>
      <c r="AL24" s="35">
        <f t="shared" si="1"/>
        <v>43313</v>
      </c>
      <c r="AM24" s="24">
        <f t="shared" ca="1" si="14"/>
        <v>-1.8134331898860268E-3</v>
      </c>
      <c r="AN24" s="24">
        <f t="shared" si="9"/>
        <v>7.0413370700794786E-4</v>
      </c>
      <c r="AO24" s="24">
        <f t="shared" si="10"/>
        <v>-7.1495933247562871E-3</v>
      </c>
      <c r="AP24" s="24">
        <f t="shared" si="11"/>
        <v>5.0364890768150872E-5</v>
      </c>
      <c r="AQ24" s="24">
        <f t="shared" si="12"/>
        <v>1.7823233331020205E-3</v>
      </c>
      <c r="AR24" s="24">
        <f t="shared" si="13"/>
        <v>-1.3835716196310521E-2</v>
      </c>
      <c r="AS24" s="24">
        <f t="shared" si="15"/>
        <v>-1.1047952802198946E-2</v>
      </c>
      <c r="AU24" s="24">
        <f t="shared" si="16"/>
        <v>-1.3835716196310521E-2</v>
      </c>
      <c r="AV24" s="24">
        <f t="shared" si="17"/>
        <v>1.7823233331020205E-3</v>
      </c>
      <c r="AX24" s="35">
        <f t="shared" si="18"/>
        <v>43313</v>
      </c>
      <c r="AY24" s="24">
        <f t="shared" ca="1" si="19"/>
        <v>-1.349459351181137E-3</v>
      </c>
      <c r="AZ24" s="24">
        <f t="shared" si="20"/>
        <v>5.2553963847423724E-4</v>
      </c>
      <c r="BA24" s="24">
        <f t="shared" si="21"/>
        <v>-5.297366168750095E-3</v>
      </c>
      <c r="BB24" s="24">
        <f t="shared" si="22"/>
        <v>3.7203231202598275E-5</v>
      </c>
      <c r="BC24" s="24">
        <f t="shared" si="23"/>
        <v>1.3406077718245424E-3</v>
      </c>
      <c r="BD24" s="24">
        <f t="shared" si="24"/>
        <v>-1.0182493386690972E-2</v>
      </c>
      <c r="BE24" s="24">
        <f t="shared" si="25"/>
        <v>-8.2260629141822639E-3</v>
      </c>
      <c r="BG24" s="24">
        <f t="shared" si="26"/>
        <v>-1.0182493386690972E-2</v>
      </c>
      <c r="BH24" s="24">
        <f t="shared" si="27"/>
        <v>1.3406077718245424E-3</v>
      </c>
    </row>
    <row r="25" spans="2:60" x14ac:dyDescent="0.25">
      <c r="B25" s="35">
        <f>+NAC!A26</f>
        <v>43344</v>
      </c>
      <c r="C25" s="48">
        <f ca="1">+NAC_d!DD26</f>
        <v>0.40596498774802248</v>
      </c>
      <c r="D25" s="48">
        <f ca="1">+NAC_d!CT26</f>
        <v>0.40401045150602544</v>
      </c>
      <c r="E25" s="48">
        <f ca="1">+NAC_d!DC26</f>
        <v>0.40577468456770704</v>
      </c>
      <c r="F25" s="24">
        <f t="shared" ca="1" si="2"/>
        <v>-1.7642330616816082E-3</v>
      </c>
      <c r="H25" s="24">
        <f>+GBA_d!$AM53</f>
        <v>0.40072305789777984</v>
      </c>
      <c r="I25" s="24">
        <f>+GBA_d!$AD53</f>
        <v>0.40137874294824405</v>
      </c>
      <c r="J25" s="24">
        <f>+GBA_d!$AM53</f>
        <v>0.40072305789777984</v>
      </c>
      <c r="K25" s="24">
        <f t="shared" si="3"/>
        <v>6.5568505046420533E-4</v>
      </c>
      <c r="M25" s="24">
        <f>+PAM_d!$AM53</f>
        <v>0.40958792584925963</v>
      </c>
      <c r="N25" s="24">
        <f>+PAM_d!$AD53</f>
        <v>0.39984914097427016</v>
      </c>
      <c r="O25" s="24">
        <f>+PAM_d!$AM53</f>
        <v>0.40958792584925963</v>
      </c>
      <c r="P25" s="24">
        <f t="shared" si="4"/>
        <v>-9.7387848749894701E-3</v>
      </c>
      <c r="R25" s="24">
        <f>+NOA_d!$AM53</f>
        <v>0.41633524746218753</v>
      </c>
      <c r="S25" s="24">
        <f>+NOA_d!$AD53</f>
        <v>0.40806591179423557</v>
      </c>
      <c r="T25" s="24">
        <f>+NOA_d!$AM53</f>
        <v>0.41633524746218753</v>
      </c>
      <c r="U25" s="24">
        <f t="shared" si="5"/>
        <v>-8.2693356679519603E-3</v>
      </c>
      <c r="W25" s="24">
        <f>+NEA_d!$AM53</f>
        <v>0.41616539842097855</v>
      </c>
      <c r="X25" s="24">
        <f>+NEA_d!$AD53</f>
        <v>0.40882770612421715</v>
      </c>
      <c r="Y25" s="24">
        <f>+NEA_d!$AM53</f>
        <v>0.41616539842097855</v>
      </c>
      <c r="Z25" s="24">
        <f t="shared" si="6"/>
        <v>-7.3376922967614E-3</v>
      </c>
      <c r="AB25" s="24">
        <f>+CUY_d!$AM53</f>
        <v>0.42694054653011926</v>
      </c>
      <c r="AC25" s="24">
        <f>+CUY_d!$AD53</f>
        <v>0.41568124296962883</v>
      </c>
      <c r="AD25" s="24">
        <f>+CUY_d!$AM53</f>
        <v>0.42694054653011926</v>
      </c>
      <c r="AE25" s="24">
        <f t="shared" si="7"/>
        <v>-1.125930356049043E-2</v>
      </c>
      <c r="AG25" s="24">
        <f>+PAT_d!$AM53</f>
        <v>0.41263613070623117</v>
      </c>
      <c r="AH25" s="24">
        <f>+PAT_d!$AD53</f>
        <v>0.39891653731307342</v>
      </c>
      <c r="AI25" s="24">
        <f>+PAT_d!$AM53</f>
        <v>0.41263613070623117</v>
      </c>
      <c r="AJ25" s="24">
        <f t="shared" si="8"/>
        <v>-1.3719593393157758E-2</v>
      </c>
      <c r="AK25" s="24"/>
      <c r="AL25" s="35">
        <f t="shared" si="1"/>
        <v>43344</v>
      </c>
      <c r="AM25" s="24">
        <f t="shared" ca="1" si="14"/>
        <v>-1.7642330616816082E-3</v>
      </c>
      <c r="AN25" s="24">
        <f t="shared" si="9"/>
        <v>6.5568505046420533E-4</v>
      </c>
      <c r="AO25" s="24">
        <f t="shared" si="10"/>
        <v>-9.7387848749894701E-3</v>
      </c>
      <c r="AP25" s="24">
        <f t="shared" si="11"/>
        <v>-8.2693356679519603E-3</v>
      </c>
      <c r="AQ25" s="24">
        <f t="shared" si="12"/>
        <v>-7.3376922967614E-3</v>
      </c>
      <c r="AR25" s="24">
        <f t="shared" si="13"/>
        <v>-1.125930356049043E-2</v>
      </c>
      <c r="AS25" s="24">
        <f t="shared" si="15"/>
        <v>-1.3719593393157758E-2</v>
      </c>
      <c r="AU25" s="24">
        <f t="shared" si="16"/>
        <v>-1.3719593393157758E-2</v>
      </c>
      <c r="AV25" s="24">
        <f t="shared" si="17"/>
        <v>6.5568505046420533E-4</v>
      </c>
      <c r="AX25" s="35">
        <f t="shared" si="18"/>
        <v>43344</v>
      </c>
      <c r="AY25" s="24">
        <f t="shared" ca="1" si="19"/>
        <v>-1.2549899219618244E-3</v>
      </c>
      <c r="AZ25" s="24">
        <f t="shared" si="20"/>
        <v>4.6810470261560155E-4</v>
      </c>
      <c r="BA25" s="24">
        <f t="shared" si="21"/>
        <v>-6.9089587789438189E-3</v>
      </c>
      <c r="BB25" s="24">
        <f t="shared" si="22"/>
        <v>-5.8385440048668302E-3</v>
      </c>
      <c r="BC25" s="24">
        <f t="shared" si="23"/>
        <v>-5.1813808647936943E-3</v>
      </c>
      <c r="BD25" s="24">
        <f t="shared" si="24"/>
        <v>-7.8905204480099744E-3</v>
      </c>
      <c r="BE25" s="24">
        <f t="shared" si="25"/>
        <v>-9.7120504671637242E-3</v>
      </c>
      <c r="BG25" s="24">
        <f t="shared" si="26"/>
        <v>-9.7120504671637242E-3</v>
      </c>
      <c r="BH25" s="24">
        <f t="shared" si="27"/>
        <v>4.6810470261560155E-4</v>
      </c>
    </row>
    <row r="26" spans="2:60" x14ac:dyDescent="0.25">
      <c r="B26" s="35">
        <f>+NAC!A27</f>
        <v>43374</v>
      </c>
      <c r="C26" s="48">
        <f ca="1">+NAC_d!DD27</f>
        <v>0.45985344028989017</v>
      </c>
      <c r="D26" s="48">
        <f ca="1">+NAC_d!CT27</f>
        <v>0.45710500698821654</v>
      </c>
      <c r="E26" s="48">
        <f ca="1">+NAC_d!DC27</f>
        <v>0.45922816589699345</v>
      </c>
      <c r="F26" s="24">
        <f t="shared" ca="1" si="2"/>
        <v>-2.1231589087769009E-3</v>
      </c>
      <c r="H26" s="24">
        <f>+GBA_d!$AM54</f>
        <v>0.45179122131702765</v>
      </c>
      <c r="I26" s="24">
        <f>+GBA_d!$AD54</f>
        <v>0.4554275197029678</v>
      </c>
      <c r="J26" s="24">
        <f>+GBA_d!$AM54</f>
        <v>0.45179122131702765</v>
      </c>
      <c r="K26" s="24">
        <f t="shared" si="3"/>
        <v>3.636298385940151E-3</v>
      </c>
      <c r="M26" s="24">
        <f>+PAM_d!$AM54</f>
        <v>0.46579622311652891</v>
      </c>
      <c r="N26" s="24">
        <f>+PAM_d!$AD54</f>
        <v>0.45573236926335681</v>
      </c>
      <c r="O26" s="24">
        <f>+PAM_d!$AM54</f>
        <v>0.46579622311652891</v>
      </c>
      <c r="P26" s="24">
        <f t="shared" si="4"/>
        <v>-1.00638538531721E-2</v>
      </c>
      <c r="R26" s="24">
        <f>+NOA_d!$AM54</f>
        <v>0.46860332866296406</v>
      </c>
      <c r="S26" s="24">
        <f>+NOA_d!$AD54</f>
        <v>0.45653831395921562</v>
      </c>
      <c r="T26" s="24">
        <f>+NOA_d!$AM54</f>
        <v>0.46860332866296406</v>
      </c>
      <c r="U26" s="24">
        <f t="shared" si="5"/>
        <v>-1.2065014703748433E-2</v>
      </c>
      <c r="W26" s="24">
        <f>+NEA_d!$AM54</f>
        <v>0.4648569795247508</v>
      </c>
      <c r="X26" s="24">
        <f>+NEA_d!$AD54</f>
        <v>0.45631165832310638</v>
      </c>
      <c r="Y26" s="24">
        <f>+NEA_d!$AM54</f>
        <v>0.4648569795247508</v>
      </c>
      <c r="Z26" s="24">
        <f t="shared" si="6"/>
        <v>-8.545321201644418E-3</v>
      </c>
      <c r="AB26" s="24">
        <f>+CUY_d!$AM54</f>
        <v>0.48672164623917347</v>
      </c>
      <c r="AC26" s="24">
        <f>+CUY_d!$AD54</f>
        <v>0.47304517693648918</v>
      </c>
      <c r="AD26" s="24">
        <f>+CUY_d!$AM54</f>
        <v>0.48672164623917347</v>
      </c>
      <c r="AE26" s="24">
        <f t="shared" si="7"/>
        <v>-1.3676469302684291E-2</v>
      </c>
      <c r="AG26" s="24">
        <f>+PAT_d!$AM54</f>
        <v>0.47117491466051864</v>
      </c>
      <c r="AH26" s="24">
        <f>+PAT_d!$AD54</f>
        <v>0.45637227884521159</v>
      </c>
      <c r="AI26" s="24">
        <f>+PAT_d!$AM54</f>
        <v>0.47117491466051864</v>
      </c>
      <c r="AJ26" s="24">
        <f t="shared" si="8"/>
        <v>-1.4802635815307053E-2</v>
      </c>
      <c r="AK26" s="24"/>
      <c r="AL26" s="35">
        <f t="shared" si="1"/>
        <v>43374</v>
      </c>
      <c r="AM26" s="24">
        <f t="shared" ca="1" si="14"/>
        <v>-2.1231589087769009E-3</v>
      </c>
      <c r="AN26" s="24">
        <f t="shared" si="9"/>
        <v>3.636298385940151E-3</v>
      </c>
      <c r="AO26" s="24">
        <f t="shared" si="10"/>
        <v>-1.00638538531721E-2</v>
      </c>
      <c r="AP26" s="24">
        <f t="shared" si="11"/>
        <v>-1.2065014703748433E-2</v>
      </c>
      <c r="AQ26" s="24">
        <f t="shared" si="12"/>
        <v>-8.545321201644418E-3</v>
      </c>
      <c r="AR26" s="24">
        <f t="shared" si="13"/>
        <v>-1.3676469302684291E-2</v>
      </c>
      <c r="AS26" s="24">
        <f t="shared" si="15"/>
        <v>-1.4802635815307053E-2</v>
      </c>
      <c r="AU26" s="24">
        <f t="shared" si="16"/>
        <v>-1.4802635815307053E-2</v>
      </c>
      <c r="AV26" s="24">
        <f t="shared" si="17"/>
        <v>3.636298385940151E-3</v>
      </c>
      <c r="AX26" s="35">
        <f t="shared" si="18"/>
        <v>43374</v>
      </c>
      <c r="AY26" s="24">
        <f t="shared" ca="1" si="19"/>
        <v>-1.454987614957215E-3</v>
      </c>
      <c r="AZ26" s="24">
        <f t="shared" si="20"/>
        <v>2.5046978742861992E-3</v>
      </c>
      <c r="BA26" s="24">
        <f t="shared" si="21"/>
        <v>-6.8657932763496188E-3</v>
      </c>
      <c r="BB26" s="24">
        <f t="shared" si="22"/>
        <v>-8.2152984868504308E-3</v>
      </c>
      <c r="BC26" s="24">
        <f t="shared" si="23"/>
        <v>-5.8335532554288916E-3</v>
      </c>
      <c r="BD26" s="24">
        <f t="shared" si="24"/>
        <v>-9.1990786152070791E-3</v>
      </c>
      <c r="BE26" s="24">
        <f t="shared" si="25"/>
        <v>-1.0061778288765089E-2</v>
      </c>
      <c r="BG26" s="24">
        <f t="shared" si="26"/>
        <v>-1.0061778288765089E-2</v>
      </c>
      <c r="BH26" s="24">
        <f t="shared" si="27"/>
        <v>2.5046978742861992E-3</v>
      </c>
    </row>
    <row r="27" spans="2:60" x14ac:dyDescent="0.25">
      <c r="B27" s="35">
        <f>+NAC!A28</f>
        <v>43405</v>
      </c>
      <c r="C27" s="48">
        <f ca="1">+NAC_d!DD28</f>
        <v>0.48561650628546005</v>
      </c>
      <c r="D27" s="48">
        <f ca="1">+NAC_d!CT28</f>
        <v>0.48312569325580457</v>
      </c>
      <c r="E27" s="48">
        <f ca="1">+NAC_d!DC28</f>
        <v>0.48481406931108983</v>
      </c>
      <c r="F27" s="24">
        <f t="shared" ca="1" si="2"/>
        <v>-1.6883760552852678E-3</v>
      </c>
      <c r="H27" s="24">
        <f>+GBA_d!$AM55</f>
        <v>0.47689661116164617</v>
      </c>
      <c r="I27" s="24">
        <f>+GBA_d!$AD55</f>
        <v>0.48076152943713835</v>
      </c>
      <c r="J27" s="24">
        <f>+GBA_d!$AM55</f>
        <v>0.47689661116164617</v>
      </c>
      <c r="K27" s="24">
        <f t="shared" si="3"/>
        <v>3.8649182754921796E-3</v>
      </c>
      <c r="M27" s="24">
        <f>+PAM_d!$AM55</f>
        <v>0.48792270713779962</v>
      </c>
      <c r="N27" s="24">
        <f>+PAM_d!$AD55</f>
        <v>0.48078118696096683</v>
      </c>
      <c r="O27" s="24">
        <f>+PAM_d!$AM55</f>
        <v>0.48792270713779962</v>
      </c>
      <c r="P27" s="24">
        <f t="shared" si="4"/>
        <v>-7.141520176832783E-3</v>
      </c>
      <c r="R27" s="24">
        <f>+NOA_d!$AM55</f>
        <v>0.49530441910116507</v>
      </c>
      <c r="S27" s="24">
        <f>+NOA_d!$AD55</f>
        <v>0.48382716976556805</v>
      </c>
      <c r="T27" s="24">
        <f>+NOA_d!$AM55</f>
        <v>0.49530441910116507</v>
      </c>
      <c r="U27" s="24">
        <f t="shared" si="5"/>
        <v>-1.1477249335597017E-2</v>
      </c>
      <c r="W27" s="24">
        <f>+NEA_d!$AM55</f>
        <v>0.48261027597421013</v>
      </c>
      <c r="X27" s="24">
        <f>+NEA_d!$AD55</f>
        <v>0.4769150259423296</v>
      </c>
      <c r="Y27" s="24">
        <f>+NEA_d!$AM55</f>
        <v>0.48261027597421013</v>
      </c>
      <c r="Z27" s="24">
        <f t="shared" si="6"/>
        <v>-5.6952500318805388E-3</v>
      </c>
      <c r="AB27" s="24">
        <f>+CUY_d!$AM55</f>
        <v>0.51491212974337541</v>
      </c>
      <c r="AC27" s="24">
        <f>+CUY_d!$AD55</f>
        <v>0.50446411882816156</v>
      </c>
      <c r="AD27" s="24">
        <f>+CUY_d!$AM55</f>
        <v>0.51491212974337541</v>
      </c>
      <c r="AE27" s="24">
        <f t="shared" si="7"/>
        <v>-1.0448010915213857E-2</v>
      </c>
      <c r="AG27" s="24">
        <f>+PAT_d!$AM55</f>
        <v>0.51035270086997309</v>
      </c>
      <c r="AH27" s="24">
        <f>+PAT_d!$AD55</f>
        <v>0.50141856301178467</v>
      </c>
      <c r="AI27" s="24">
        <f>+PAT_d!$AM55</f>
        <v>0.51035270086997309</v>
      </c>
      <c r="AJ27" s="24">
        <f t="shared" si="8"/>
        <v>-8.9341378581884179E-3</v>
      </c>
      <c r="AK27" s="24"/>
      <c r="AL27" s="35">
        <f t="shared" si="1"/>
        <v>43405</v>
      </c>
      <c r="AM27" s="24">
        <f t="shared" ca="1" si="14"/>
        <v>-1.6883760552852678E-3</v>
      </c>
      <c r="AN27" s="24">
        <f t="shared" si="9"/>
        <v>3.8649182754921796E-3</v>
      </c>
      <c r="AO27" s="24">
        <f t="shared" si="10"/>
        <v>-7.141520176832783E-3</v>
      </c>
      <c r="AP27" s="24">
        <f t="shared" si="11"/>
        <v>-1.1477249335597017E-2</v>
      </c>
      <c r="AQ27" s="24">
        <f t="shared" si="12"/>
        <v>-5.6952500318805388E-3</v>
      </c>
      <c r="AR27" s="24">
        <f t="shared" si="13"/>
        <v>-1.0448010915213857E-2</v>
      </c>
      <c r="AS27" s="24">
        <f t="shared" si="15"/>
        <v>-8.9341378581884179E-3</v>
      </c>
      <c r="AU27" s="24">
        <f t="shared" si="16"/>
        <v>-1.1477249335597017E-2</v>
      </c>
      <c r="AV27" s="24">
        <f t="shared" si="17"/>
        <v>3.8649182754921796E-3</v>
      </c>
      <c r="AX27" s="35">
        <f t="shared" si="18"/>
        <v>43405</v>
      </c>
      <c r="AY27" s="24">
        <f t="shared" ca="1" si="19"/>
        <v>-1.137095943648081E-3</v>
      </c>
      <c r="AZ27" s="24">
        <f t="shared" si="20"/>
        <v>2.6169186429727542E-3</v>
      </c>
      <c r="BA27" s="24">
        <f t="shared" si="21"/>
        <v>-4.7996580350402329E-3</v>
      </c>
      <c r="BB27" s="24">
        <f t="shared" si="22"/>
        <v>-7.6755269288216743E-3</v>
      </c>
      <c r="BC27" s="24">
        <f t="shared" si="23"/>
        <v>-3.8413668947074875E-3</v>
      </c>
      <c r="BD27" s="24">
        <f t="shared" si="24"/>
        <v>-6.8967768559512477E-3</v>
      </c>
      <c r="BE27" s="24">
        <f t="shared" si="25"/>
        <v>-5.9152659197035939E-3</v>
      </c>
      <c r="BG27" s="24">
        <f t="shared" si="26"/>
        <v>-7.6755269288216743E-3</v>
      </c>
      <c r="BH27" s="24">
        <f t="shared" si="27"/>
        <v>2.6169186429727542E-3</v>
      </c>
    </row>
    <row r="28" spans="2:60" x14ac:dyDescent="0.25">
      <c r="B28" s="35">
        <f>+NAC!A29</f>
        <v>43435</v>
      </c>
      <c r="C28" s="48">
        <f ca="1">+NAC_d!DD29</f>
        <v>0.47753438503291568</v>
      </c>
      <c r="D28" s="48">
        <f ca="1">+NAC_d!CT29</f>
        <v>0.47672289535389201</v>
      </c>
      <c r="E28" s="48">
        <f ca="1">+NAC_d!DC29</f>
        <v>0.4766493673468124</v>
      </c>
      <c r="F28" s="24">
        <f t="shared" ca="1" si="2"/>
        <v>7.3528007079604052E-5</v>
      </c>
      <c r="H28" s="24">
        <f>+GBA_d!$AM56</f>
        <v>0.47002261413428004</v>
      </c>
      <c r="I28" s="24">
        <f>+GBA_d!$AD56</f>
        <v>0.47108135538918838</v>
      </c>
      <c r="J28" s="24">
        <f>+GBA_d!$AM56</f>
        <v>0.47002261413428004</v>
      </c>
      <c r="K28" s="24">
        <f t="shared" si="3"/>
        <v>1.0587412549083464E-3</v>
      </c>
      <c r="M28" s="24">
        <f>+PAM_d!$AM56</f>
        <v>0.47436158228976755</v>
      </c>
      <c r="N28" s="24">
        <f>+PAM_d!$AD56</f>
        <v>0.4703436277603299</v>
      </c>
      <c r="O28" s="24">
        <f>+PAM_d!$AM56</f>
        <v>0.47436158228976755</v>
      </c>
      <c r="P28" s="24">
        <f t="shared" si="4"/>
        <v>-4.0179545294376506E-3</v>
      </c>
      <c r="R28" s="24">
        <f>+NOA_d!$AM56</f>
        <v>0.48966113729898675</v>
      </c>
      <c r="S28" s="24">
        <f>+NOA_d!$AD56</f>
        <v>0.48256196917743921</v>
      </c>
      <c r="T28" s="24">
        <f>+NOA_d!$AM56</f>
        <v>0.48966113729898675</v>
      </c>
      <c r="U28" s="24">
        <f t="shared" si="5"/>
        <v>-7.0991681215475388E-3</v>
      </c>
      <c r="W28" s="24">
        <f>+NEA_d!$AM56</f>
        <v>0.48409798259053693</v>
      </c>
      <c r="X28" s="24">
        <f>+NEA_d!$AD56</f>
        <v>0.48100425826375615</v>
      </c>
      <c r="Y28" s="24">
        <f>+NEA_d!$AM56</f>
        <v>0.48409798259053693</v>
      </c>
      <c r="Z28" s="24">
        <f t="shared" si="6"/>
        <v>-3.093724326780789E-3</v>
      </c>
      <c r="AB28" s="24">
        <f>+CUY_d!$AM56</f>
        <v>0.50300000574186909</v>
      </c>
      <c r="AC28" s="24">
        <f>+CUY_d!$AD56</f>
        <v>0.49298313698704033</v>
      </c>
      <c r="AD28" s="24">
        <f>+CUY_d!$AM56</f>
        <v>0.50300000574186909</v>
      </c>
      <c r="AE28" s="24">
        <f t="shared" si="7"/>
        <v>-1.0016868754828767E-2</v>
      </c>
      <c r="AG28" s="24">
        <f>+PAT_d!$AM56</f>
        <v>0.51082562175110358</v>
      </c>
      <c r="AH28" s="24">
        <f>+PAT_d!$AD56</f>
        <v>0.5013460766003659</v>
      </c>
      <c r="AI28" s="24">
        <f>+PAT_d!$AM56</f>
        <v>0.51082562175110358</v>
      </c>
      <c r="AJ28" s="24">
        <f t="shared" si="8"/>
        <v>-9.4795451507376782E-3</v>
      </c>
      <c r="AK28" s="24"/>
      <c r="AL28" s="35">
        <f t="shared" si="1"/>
        <v>43435</v>
      </c>
      <c r="AM28" s="24">
        <f t="shared" ca="1" si="14"/>
        <v>7.3528007079604052E-5</v>
      </c>
      <c r="AN28" s="24">
        <f t="shared" si="9"/>
        <v>1.0587412549083464E-3</v>
      </c>
      <c r="AO28" s="24">
        <f t="shared" si="10"/>
        <v>-4.0179545294376506E-3</v>
      </c>
      <c r="AP28" s="24">
        <f t="shared" si="11"/>
        <v>-7.0991681215475388E-3</v>
      </c>
      <c r="AQ28" s="24">
        <f t="shared" si="12"/>
        <v>-3.093724326780789E-3</v>
      </c>
      <c r="AR28" s="24">
        <f t="shared" si="13"/>
        <v>-1.0016868754828767E-2</v>
      </c>
      <c r="AS28" s="24">
        <f t="shared" si="15"/>
        <v>-9.4795451507376782E-3</v>
      </c>
      <c r="AU28" s="24">
        <f t="shared" si="16"/>
        <v>-1.0016868754828767E-2</v>
      </c>
      <c r="AV28" s="24">
        <f t="shared" si="17"/>
        <v>1.0587412549083464E-3</v>
      </c>
      <c r="AX28" s="35">
        <f t="shared" si="18"/>
        <v>43435</v>
      </c>
      <c r="AY28" s="24">
        <f t="shared" ca="1" si="19"/>
        <v>4.9793816125465185E-5</v>
      </c>
      <c r="AZ28" s="24">
        <f t="shared" si="20"/>
        <v>7.202210664847275E-4</v>
      </c>
      <c r="BA28" s="24">
        <f t="shared" si="21"/>
        <v>-2.7252165124904693E-3</v>
      </c>
      <c r="BB28" s="24">
        <f t="shared" si="22"/>
        <v>-4.7656261842338177E-3</v>
      </c>
      <c r="BC28" s="24">
        <f t="shared" si="23"/>
        <v>-2.0845822601150976E-3</v>
      </c>
      <c r="BD28" s="24">
        <f t="shared" si="24"/>
        <v>-6.6645833110855479E-3</v>
      </c>
      <c r="BE28" s="24">
        <f t="shared" si="25"/>
        <v>-6.2744138133893346E-3</v>
      </c>
      <c r="BG28" s="24">
        <f t="shared" si="26"/>
        <v>-6.6645833110855479E-3</v>
      </c>
      <c r="BH28" s="24">
        <f t="shared" si="27"/>
        <v>7.202210664847275E-4</v>
      </c>
    </row>
    <row r="29" spans="2:60" x14ac:dyDescent="0.25">
      <c r="B29" s="35">
        <f>+NAC!A30</f>
        <v>43466</v>
      </c>
      <c r="C29" s="48">
        <f ca="1">+NAC_d!DD30</f>
        <v>0.49388182639924239</v>
      </c>
      <c r="D29" s="48">
        <f ca="1">+NAC_d!CT30</f>
        <v>0.49500358750746587</v>
      </c>
      <c r="E29" s="48">
        <f ca="1">+NAC_d!DC30</f>
        <v>0.49137380322454538</v>
      </c>
      <c r="F29" s="24">
        <f t="shared" ca="1" si="2"/>
        <v>3.6297842829204896E-3</v>
      </c>
      <c r="H29" s="24">
        <f>+GBA_d!$AM57</f>
        <v>0.48622101105934479</v>
      </c>
      <c r="I29" s="24">
        <f>+GBA_d!$AD57</f>
        <v>0.49111157001087125</v>
      </c>
      <c r="J29" s="24">
        <f>+GBA_d!$AM57</f>
        <v>0.48622101105934479</v>
      </c>
      <c r="K29" s="24">
        <f t="shared" si="3"/>
        <v>4.890558951526458E-3</v>
      </c>
      <c r="M29" s="24">
        <f>+PAM_d!$AM57</f>
        <v>0.48861804838239431</v>
      </c>
      <c r="N29" s="24">
        <f>+PAM_d!$AD57</f>
        <v>0.48446228812553427</v>
      </c>
      <c r="O29" s="24">
        <f>+PAM_d!$AM57</f>
        <v>0.48861804838239431</v>
      </c>
      <c r="P29" s="24">
        <f t="shared" si="4"/>
        <v>-4.1557602568600416E-3</v>
      </c>
      <c r="R29" s="24">
        <f>+NOA_d!$AM57</f>
        <v>0.50521722163906824</v>
      </c>
      <c r="S29" s="24">
        <f>+NOA_d!$AD57</f>
        <v>0.50268502979102458</v>
      </c>
      <c r="T29" s="24">
        <f>+NOA_d!$AM57</f>
        <v>0.50521722163906824</v>
      </c>
      <c r="U29" s="24">
        <f t="shared" si="5"/>
        <v>-2.5321918480436523E-3</v>
      </c>
      <c r="W29" s="24">
        <f>+NEA_d!$AM57</f>
        <v>0.50074654886802872</v>
      </c>
      <c r="X29" s="24">
        <f>+NEA_d!$AD57</f>
        <v>0.50271033791844033</v>
      </c>
      <c r="Y29" s="24">
        <f>+NEA_d!$AM57</f>
        <v>0.50074654886802872</v>
      </c>
      <c r="Z29" s="24">
        <f t="shared" si="6"/>
        <v>1.9637890504116129E-3</v>
      </c>
      <c r="AB29" s="24">
        <f>+CUY_d!$AM57</f>
        <v>0.52106279986851178</v>
      </c>
      <c r="AC29" s="24">
        <f>+CUY_d!$AD57</f>
        <v>0.51581762496922123</v>
      </c>
      <c r="AD29" s="24">
        <f>+CUY_d!$AM57</f>
        <v>0.52106279986851178</v>
      </c>
      <c r="AE29" s="24">
        <f t="shared" si="7"/>
        <v>-5.24517489929055E-3</v>
      </c>
      <c r="AG29" s="24">
        <f>+PAT_d!$AM57</f>
        <v>0.51496727187835178</v>
      </c>
      <c r="AH29" s="24">
        <f>+PAT_d!$AD57</f>
        <v>0.50702120223356317</v>
      </c>
      <c r="AI29" s="24">
        <f>+PAT_d!$AM57</f>
        <v>0.51496727187835178</v>
      </c>
      <c r="AJ29" s="24">
        <f t="shared" si="8"/>
        <v>-7.9460696447886114E-3</v>
      </c>
      <c r="AK29" s="24"/>
      <c r="AL29" s="35">
        <f t="shared" si="1"/>
        <v>43466</v>
      </c>
      <c r="AM29" s="24">
        <f t="shared" ca="1" si="14"/>
        <v>3.6297842829204896E-3</v>
      </c>
      <c r="AN29" s="24">
        <f t="shared" si="9"/>
        <v>4.890558951526458E-3</v>
      </c>
      <c r="AO29" s="24">
        <f t="shared" si="10"/>
        <v>-4.1557602568600416E-3</v>
      </c>
      <c r="AP29" s="24">
        <f t="shared" si="11"/>
        <v>-2.5321918480436523E-3</v>
      </c>
      <c r="AQ29" s="24">
        <f t="shared" si="12"/>
        <v>1.9637890504116129E-3</v>
      </c>
      <c r="AR29" s="24">
        <f t="shared" si="13"/>
        <v>-5.24517489929055E-3</v>
      </c>
      <c r="AS29" s="24">
        <f t="shared" si="15"/>
        <v>-7.9460696447886114E-3</v>
      </c>
      <c r="AU29" s="24">
        <f t="shared" si="16"/>
        <v>-7.9460696447886114E-3</v>
      </c>
      <c r="AV29" s="24">
        <f t="shared" si="17"/>
        <v>4.890558951526458E-3</v>
      </c>
      <c r="AX29" s="35">
        <f t="shared" si="18"/>
        <v>43466</v>
      </c>
      <c r="AY29" s="24">
        <f t="shared" ca="1" si="19"/>
        <v>2.4338527839715685E-3</v>
      </c>
      <c r="AZ29" s="24">
        <f t="shared" si="20"/>
        <v>3.2906000622616727E-3</v>
      </c>
      <c r="BA29" s="24">
        <f t="shared" si="21"/>
        <v>-2.791690092281196E-3</v>
      </c>
      <c r="BB29" s="24">
        <f t="shared" si="22"/>
        <v>-1.6822766917895526E-3</v>
      </c>
      <c r="BC29" s="24">
        <f t="shared" si="23"/>
        <v>1.3085414401872164E-3</v>
      </c>
      <c r="BD29" s="24">
        <f t="shared" si="24"/>
        <v>-3.4483618294681717E-3</v>
      </c>
      <c r="BE29" s="24">
        <f t="shared" si="25"/>
        <v>-5.2450437658211335E-3</v>
      </c>
      <c r="BG29" s="24">
        <f t="shared" si="26"/>
        <v>-5.2450437658211335E-3</v>
      </c>
      <c r="BH29" s="24">
        <f t="shared" si="27"/>
        <v>3.2906000622616727E-3</v>
      </c>
    </row>
    <row r="30" spans="2:60" x14ac:dyDescent="0.25">
      <c r="B30" s="35">
        <f>+NAC!A31</f>
        <v>43497</v>
      </c>
      <c r="C30" s="48">
        <f ca="1">+NAC_d!DD31</f>
        <v>0.5133780963579615</v>
      </c>
      <c r="D30" s="48">
        <f ca="1">+NAC_d!CT31</f>
        <v>0.52458926087005309</v>
      </c>
      <c r="E30" s="48">
        <f ca="1">+NAC_d!DC31</f>
        <v>0.50659168661945242</v>
      </c>
      <c r="F30" s="24">
        <f t="shared" ca="1" si="2"/>
        <v>1.7997574250600668E-2</v>
      </c>
      <c r="H30" s="24">
        <f>+GBA_d!$AM58</f>
        <v>0.50254410708670294</v>
      </c>
      <c r="I30" s="24">
        <f>+GBA_d!$AD58</f>
        <v>0.51502585460797601</v>
      </c>
      <c r="J30" s="24">
        <f>+GBA_d!$AM58</f>
        <v>0.50254410708670294</v>
      </c>
      <c r="K30" s="24">
        <f t="shared" si="3"/>
        <v>1.2481747521273068E-2</v>
      </c>
      <c r="M30" s="24">
        <f>+PAM_d!$AM58</f>
        <v>0.50174769618150949</v>
      </c>
      <c r="N30" s="24">
        <f>+PAM_d!$AD58</f>
        <v>0.51123359215276065</v>
      </c>
      <c r="O30" s="24">
        <f>+PAM_d!$AM58</f>
        <v>0.50174769618150949</v>
      </c>
      <c r="P30" s="24">
        <f t="shared" si="4"/>
        <v>9.485895971251157E-3</v>
      </c>
      <c r="R30" s="24">
        <f>+NOA_d!$AM58</f>
        <v>0.52340006791638105</v>
      </c>
      <c r="S30" s="24">
        <f>+NOA_d!$AD58</f>
        <v>0.5431391317033063</v>
      </c>
      <c r="T30" s="24">
        <f>+NOA_d!$AM58</f>
        <v>0.52340006791638105</v>
      </c>
      <c r="U30" s="24">
        <f t="shared" si="5"/>
        <v>1.9739063786925248E-2</v>
      </c>
      <c r="W30" s="24">
        <f>+NEA_d!$AM58</f>
        <v>0.53443330482968499</v>
      </c>
      <c r="X30" s="24">
        <f>+NEA_d!$AD58</f>
        <v>0.54198966187671305</v>
      </c>
      <c r="Y30" s="24">
        <f>+NEA_d!$AM58</f>
        <v>0.53443330482968499</v>
      </c>
      <c r="Z30" s="24">
        <f t="shared" si="6"/>
        <v>7.5563570470280617E-3</v>
      </c>
      <c r="AB30" s="24">
        <f>+CUY_d!$AM58</f>
        <v>0.52853281817636288</v>
      </c>
      <c r="AC30" s="24">
        <f>+CUY_d!$AD58</f>
        <v>0.54111695566669105</v>
      </c>
      <c r="AD30" s="24">
        <f>+CUY_d!$AM58</f>
        <v>0.52853281817636288</v>
      </c>
      <c r="AE30" s="24">
        <f t="shared" si="7"/>
        <v>1.2584137490328162E-2</v>
      </c>
      <c r="AG30" s="24">
        <f>+PAT_d!$AM58</f>
        <v>0.52965964854517877</v>
      </c>
      <c r="AH30" s="24">
        <f>+PAT_d!$AD58</f>
        <v>0.52813982642864188</v>
      </c>
      <c r="AI30" s="24">
        <f>+PAT_d!$AM58</f>
        <v>0.52965964854517877</v>
      </c>
      <c r="AJ30" s="24">
        <f t="shared" si="8"/>
        <v>-1.5198221165368953E-3</v>
      </c>
      <c r="AK30" s="24"/>
      <c r="AL30" s="35">
        <f t="shared" si="1"/>
        <v>43497</v>
      </c>
      <c r="AM30" s="24">
        <f t="shared" ca="1" si="14"/>
        <v>1.7997574250600668E-2</v>
      </c>
      <c r="AN30" s="24">
        <f t="shared" si="9"/>
        <v>1.2481747521273068E-2</v>
      </c>
      <c r="AO30" s="24">
        <f t="shared" si="10"/>
        <v>9.485895971251157E-3</v>
      </c>
      <c r="AP30" s="24">
        <f t="shared" si="11"/>
        <v>1.9739063786925248E-2</v>
      </c>
      <c r="AQ30" s="24">
        <f t="shared" si="12"/>
        <v>7.5563570470280617E-3</v>
      </c>
      <c r="AR30" s="24">
        <f t="shared" si="13"/>
        <v>1.2584137490328162E-2</v>
      </c>
      <c r="AS30" s="24">
        <f t="shared" si="15"/>
        <v>-1.5198221165368953E-3</v>
      </c>
      <c r="AU30" s="24">
        <f t="shared" si="16"/>
        <v>-1.5198221165368953E-3</v>
      </c>
      <c r="AV30" s="24">
        <f t="shared" si="17"/>
        <v>1.9739063786925248E-2</v>
      </c>
      <c r="AX30" s="35">
        <f t="shared" si="18"/>
        <v>43497</v>
      </c>
      <c r="AY30" s="24">
        <f t="shared" ca="1" si="19"/>
        <v>1.1945887137466027E-2</v>
      </c>
      <c r="AZ30" s="24">
        <f t="shared" si="20"/>
        <v>8.3070756208774021E-3</v>
      </c>
      <c r="BA30" s="24">
        <f t="shared" si="21"/>
        <v>6.3165710161372512E-3</v>
      </c>
      <c r="BB30" s="24">
        <f t="shared" si="22"/>
        <v>1.2957242291529614E-2</v>
      </c>
      <c r="BC30" s="24">
        <f t="shared" si="23"/>
        <v>4.9245262229671294E-3</v>
      </c>
      <c r="BD30" s="24">
        <f t="shared" si="24"/>
        <v>8.2328212653894894E-3</v>
      </c>
      <c r="BE30" s="24">
        <f t="shared" si="25"/>
        <v>-9.9356880988676899E-4</v>
      </c>
      <c r="BG30" s="24">
        <f t="shared" si="26"/>
        <v>-9.9356880988676899E-4</v>
      </c>
      <c r="BH30" s="24">
        <f t="shared" si="27"/>
        <v>1.2957242291529614E-2</v>
      </c>
    </row>
    <row r="31" spans="2:60" x14ac:dyDescent="0.25">
      <c r="B31" s="35">
        <f>+NAC!A32</f>
        <v>43525</v>
      </c>
      <c r="C31" s="48">
        <f ca="1">+NAC_d!DD32</f>
        <v>0.54744551009433184</v>
      </c>
      <c r="D31" s="48">
        <f ca="1">+NAC_d!CT32</f>
        <v>0.56294410866165645</v>
      </c>
      <c r="E31" s="48">
        <f ca="1">+NAC_d!DC32</f>
        <v>0.53643119035731579</v>
      </c>
      <c r="F31" s="24">
        <f t="shared" ca="1" si="2"/>
        <v>2.651291830434066E-2</v>
      </c>
      <c r="H31" s="24">
        <f>+GBA_d!$AM59</f>
        <v>0.53322337385170848</v>
      </c>
      <c r="I31" s="24">
        <f>+GBA_d!$AD59</f>
        <v>0.55453016782080033</v>
      </c>
      <c r="J31" s="24">
        <f>+GBA_d!$AM59</f>
        <v>0.53322337385170848</v>
      </c>
      <c r="K31" s="24">
        <f t="shared" si="3"/>
        <v>2.1306793969091853E-2</v>
      </c>
      <c r="M31" s="24">
        <f>+PAM_d!$AM59</f>
        <v>0.53692483249814149</v>
      </c>
      <c r="N31" s="24">
        <f>+PAM_d!$AD59</f>
        <v>0.55257730932388816</v>
      </c>
      <c r="O31" s="24">
        <f>+PAM_d!$AM59</f>
        <v>0.53692483249814149</v>
      </c>
      <c r="P31" s="24">
        <f t="shared" si="4"/>
        <v>1.5652476825746664E-2</v>
      </c>
      <c r="R31" s="24">
        <f>+NOA_d!$AM59</f>
        <v>0.54202645705412955</v>
      </c>
      <c r="S31" s="24">
        <f>+NOA_d!$AD59</f>
        <v>0.57229406323712406</v>
      </c>
      <c r="T31" s="24">
        <f>+NOA_d!$AM59</f>
        <v>0.54202645705412955</v>
      </c>
      <c r="U31" s="24">
        <f t="shared" si="5"/>
        <v>3.0267606182994511E-2</v>
      </c>
      <c r="W31" s="24">
        <f>+NEA_d!$AM59</f>
        <v>0.57059307643889867</v>
      </c>
      <c r="X31" s="24">
        <f>+NEA_d!$AD59</f>
        <v>0.58679188295171958</v>
      </c>
      <c r="Y31" s="24">
        <f>+NEA_d!$AM59</f>
        <v>0.57059307643889867</v>
      </c>
      <c r="Z31" s="24">
        <f t="shared" si="6"/>
        <v>1.6198806512820907E-2</v>
      </c>
      <c r="AB31" s="24">
        <f>+CUY_d!$AM59</f>
        <v>0.55976414914538619</v>
      </c>
      <c r="AC31" s="24">
        <f>+CUY_d!$AD59</f>
        <v>0.57979407838070385</v>
      </c>
      <c r="AD31" s="24">
        <f>+CUY_d!$AM59</f>
        <v>0.55976414914538619</v>
      </c>
      <c r="AE31" s="24">
        <f t="shared" si="7"/>
        <v>2.0029929235317656E-2</v>
      </c>
      <c r="AG31" s="24">
        <f>+PAT_d!$AM59</f>
        <v>0.53964447680390681</v>
      </c>
      <c r="AH31" s="24">
        <f>+PAT_d!$AD59</f>
        <v>0.54802030442852767</v>
      </c>
      <c r="AI31" s="24">
        <f>+PAT_d!$AM59</f>
        <v>0.53964447680390681</v>
      </c>
      <c r="AJ31" s="24">
        <f t="shared" si="8"/>
        <v>8.3758276246208574E-3</v>
      </c>
      <c r="AK31" s="24"/>
      <c r="AL31" s="35">
        <f t="shared" si="1"/>
        <v>43525</v>
      </c>
      <c r="AM31" s="24">
        <f t="shared" ca="1" si="14"/>
        <v>2.651291830434066E-2</v>
      </c>
      <c r="AN31" s="24">
        <f t="shared" si="9"/>
        <v>2.1306793969091853E-2</v>
      </c>
      <c r="AO31" s="24">
        <f t="shared" si="10"/>
        <v>1.5652476825746664E-2</v>
      </c>
      <c r="AP31" s="24">
        <f t="shared" si="11"/>
        <v>3.0267606182994511E-2</v>
      </c>
      <c r="AQ31" s="24">
        <f t="shared" si="12"/>
        <v>1.6198806512820907E-2</v>
      </c>
      <c r="AR31" s="24">
        <f t="shared" si="13"/>
        <v>2.0029929235317656E-2</v>
      </c>
      <c r="AS31" s="24">
        <f t="shared" si="15"/>
        <v>8.3758276246208574E-3</v>
      </c>
      <c r="AU31" s="24">
        <f t="shared" si="16"/>
        <v>8.3758276246208574E-3</v>
      </c>
      <c r="AV31" s="24">
        <f t="shared" si="17"/>
        <v>3.0267606182994511E-2</v>
      </c>
      <c r="AX31" s="35">
        <f t="shared" si="18"/>
        <v>43525</v>
      </c>
      <c r="AY31" s="24">
        <f t="shared" ca="1" si="19"/>
        <v>1.7256170319072117E-2</v>
      </c>
      <c r="AZ31" s="24">
        <f t="shared" si="20"/>
        <v>1.3896731769465376E-2</v>
      </c>
      <c r="BA31" s="24">
        <f t="shared" si="21"/>
        <v>1.0184282597806016E-2</v>
      </c>
      <c r="BB31" s="24">
        <f t="shared" si="22"/>
        <v>1.9628461006315989E-2</v>
      </c>
      <c r="BC31" s="24">
        <f t="shared" si="23"/>
        <v>1.0313815052304554E-2</v>
      </c>
      <c r="BD31" s="24">
        <f t="shared" si="24"/>
        <v>1.2841639709626707E-2</v>
      </c>
      <c r="BE31" s="24">
        <f t="shared" si="25"/>
        <v>5.4401050052852451E-3</v>
      </c>
      <c r="BG31" s="24">
        <f t="shared" si="26"/>
        <v>5.4401050052852451E-3</v>
      </c>
      <c r="BH31" s="24">
        <f t="shared" si="27"/>
        <v>1.9628461006315989E-2</v>
      </c>
    </row>
    <row r="32" spans="2:60" x14ac:dyDescent="0.25">
      <c r="B32" s="35">
        <f>+NAC!A33</f>
        <v>43556</v>
      </c>
      <c r="C32" s="48">
        <f ca="1">+NAC_d!DD33</f>
        <v>0.55798178900051498</v>
      </c>
      <c r="D32" s="48">
        <f ca="1">+NAC_d!CT33</f>
        <v>0.57298692180583899</v>
      </c>
      <c r="E32" s="48">
        <f ca="1">+NAC_d!DC33</f>
        <v>0.5479571474006848</v>
      </c>
      <c r="F32" s="24">
        <f t="shared" ca="1" si="2"/>
        <v>2.5029774405154193E-2</v>
      </c>
      <c r="H32" s="24">
        <f>+GBA_d!$AM60</f>
        <v>0.54474531966202155</v>
      </c>
      <c r="I32" s="24">
        <f>+GBA_d!$AD60</f>
        <v>0.56483615416746558</v>
      </c>
      <c r="J32" s="24">
        <f>+GBA_d!$AM60</f>
        <v>0.54474531966202155</v>
      </c>
      <c r="K32" s="24">
        <f t="shared" si="3"/>
        <v>2.0090834505444022E-2</v>
      </c>
      <c r="M32" s="24">
        <f>+PAM_d!$AM60</f>
        <v>0.54942998621034089</v>
      </c>
      <c r="N32" s="24">
        <f>+PAM_d!$AD60</f>
        <v>0.56321832608168054</v>
      </c>
      <c r="O32" s="24">
        <f>+PAM_d!$AM60</f>
        <v>0.54942998621034089</v>
      </c>
      <c r="P32" s="24">
        <f t="shared" si="4"/>
        <v>1.378833987133965E-2</v>
      </c>
      <c r="R32" s="24">
        <f>+NOA_d!$AM60</f>
        <v>0.55471561078025089</v>
      </c>
      <c r="S32" s="24">
        <f>+NOA_d!$AD60</f>
        <v>0.58362731584758287</v>
      </c>
      <c r="T32" s="24">
        <f>+NOA_d!$AM60</f>
        <v>0.55471561078025089</v>
      </c>
      <c r="U32" s="24">
        <f t="shared" si="5"/>
        <v>2.8911705067331983E-2</v>
      </c>
      <c r="W32" s="24">
        <f>+NEA_d!$AM60</f>
        <v>0.58496586368876202</v>
      </c>
      <c r="X32" s="24">
        <f>+NEA_d!$AD60</f>
        <v>0.59864201667174877</v>
      </c>
      <c r="Y32" s="24">
        <f>+NEA_d!$AM60</f>
        <v>0.58496586368876202</v>
      </c>
      <c r="Z32" s="24">
        <f t="shared" si="6"/>
        <v>1.3676152982986745E-2</v>
      </c>
      <c r="AB32" s="24">
        <f>+CUY_d!$AM60</f>
        <v>0.5600897759222998</v>
      </c>
      <c r="AC32" s="24">
        <f>+CUY_d!$AD60</f>
        <v>0.58084496581135081</v>
      </c>
      <c r="AD32" s="24">
        <f>+CUY_d!$AM60</f>
        <v>0.5600897759222998</v>
      </c>
      <c r="AE32" s="24">
        <f t="shared" si="7"/>
        <v>2.0755189889051007E-2</v>
      </c>
      <c r="AG32" s="24">
        <f>+PAT_d!$AM60</f>
        <v>0.55195146575311682</v>
      </c>
      <c r="AH32" s="24">
        <f>+PAT_d!$AD60</f>
        <v>0.555552403416953</v>
      </c>
      <c r="AI32" s="24">
        <f>+PAT_d!$AM60</f>
        <v>0.55195146575311682</v>
      </c>
      <c r="AJ32" s="24">
        <f t="shared" si="8"/>
        <v>3.600937663836179E-3</v>
      </c>
      <c r="AK32" s="24"/>
      <c r="AL32" s="35">
        <f t="shared" si="1"/>
        <v>43556</v>
      </c>
      <c r="AM32" s="24">
        <f t="shared" ca="1" si="14"/>
        <v>2.5029774405154193E-2</v>
      </c>
      <c r="AN32" s="24">
        <f t="shared" si="9"/>
        <v>2.0090834505444022E-2</v>
      </c>
      <c r="AO32" s="24">
        <f t="shared" si="10"/>
        <v>1.378833987133965E-2</v>
      </c>
      <c r="AP32" s="24">
        <f t="shared" si="11"/>
        <v>2.8911705067331983E-2</v>
      </c>
      <c r="AQ32" s="24">
        <f t="shared" si="12"/>
        <v>1.3676152982986745E-2</v>
      </c>
      <c r="AR32" s="24">
        <f t="shared" si="13"/>
        <v>2.0755189889051007E-2</v>
      </c>
      <c r="AS32" s="24">
        <f t="shared" si="15"/>
        <v>3.600937663836179E-3</v>
      </c>
      <c r="AU32" s="24">
        <f t="shared" si="16"/>
        <v>3.600937663836179E-3</v>
      </c>
      <c r="AV32" s="24">
        <f t="shared" si="17"/>
        <v>2.8911705067331983E-2</v>
      </c>
      <c r="AX32" s="35">
        <f t="shared" si="18"/>
        <v>43556</v>
      </c>
      <c r="AY32" s="24">
        <f t="shared" ca="1" si="19"/>
        <v>1.6169552527460995E-2</v>
      </c>
      <c r="AZ32" s="24">
        <f t="shared" si="20"/>
        <v>1.300592029619474E-2</v>
      </c>
      <c r="BA32" s="24">
        <f t="shared" si="21"/>
        <v>8.898975748535598E-3</v>
      </c>
      <c r="BB32" s="24">
        <f t="shared" si="22"/>
        <v>1.8596137368700028E-2</v>
      </c>
      <c r="BC32" s="24">
        <f t="shared" si="23"/>
        <v>8.6286735230736156E-3</v>
      </c>
      <c r="BD32" s="24">
        <f t="shared" si="24"/>
        <v>1.3303843284775629E-2</v>
      </c>
      <c r="BE32" s="24">
        <f t="shared" si="25"/>
        <v>2.3202643531694545E-3</v>
      </c>
      <c r="BG32" s="24">
        <f t="shared" si="26"/>
        <v>2.3202643531694545E-3</v>
      </c>
      <c r="BH32" s="24">
        <f t="shared" si="27"/>
        <v>1.8596137368700028E-2</v>
      </c>
    </row>
    <row r="33" spans="2:60" x14ac:dyDescent="0.25">
      <c r="B33" s="35">
        <f>+NAC!A34</f>
        <v>43586</v>
      </c>
      <c r="C33" s="48">
        <f ca="1">+NAC_d!DD34</f>
        <v>0.5733760634731393</v>
      </c>
      <c r="D33" s="48">
        <f ca="1">+NAC_d!CT34</f>
        <v>0.58356401597760166</v>
      </c>
      <c r="E33" s="48">
        <f ca="1">+NAC_d!DC34</f>
        <v>0.56651384657301573</v>
      </c>
      <c r="F33" s="24">
        <f t="shared" ca="1" si="2"/>
        <v>1.7050169404585924E-2</v>
      </c>
      <c r="H33" s="24">
        <f>+GBA_d!$AM61</f>
        <v>0.56446678029598396</v>
      </c>
      <c r="I33" s="24">
        <f>+GBA_d!$AD61</f>
        <v>0.57560264869049527</v>
      </c>
      <c r="J33" s="24">
        <f>+GBA_d!$AM61</f>
        <v>0.56446678029598396</v>
      </c>
      <c r="K33" s="24">
        <f t="shared" si="3"/>
        <v>1.1135868394511306E-2</v>
      </c>
      <c r="M33" s="24">
        <f>+PAM_d!$AM61</f>
        <v>0.56284587350195525</v>
      </c>
      <c r="N33" s="24">
        <f>+PAM_d!$AD61</f>
        <v>0.57026301922830047</v>
      </c>
      <c r="O33" s="24">
        <f>+PAM_d!$AM61</f>
        <v>0.56284587350195525</v>
      </c>
      <c r="P33" s="24">
        <f t="shared" si="4"/>
        <v>7.4171457263452201E-3</v>
      </c>
      <c r="R33" s="24">
        <f>+NOA_d!$AM61</f>
        <v>0.58904320972729551</v>
      </c>
      <c r="S33" s="24">
        <f>+NOA_d!$AD61</f>
        <v>0.60414738068200524</v>
      </c>
      <c r="T33" s="24">
        <f>+NOA_d!$AM61</f>
        <v>0.58904320972729551</v>
      </c>
      <c r="U33" s="24">
        <f t="shared" si="5"/>
        <v>1.5104170954709728E-2</v>
      </c>
      <c r="W33" s="24">
        <f>+NEA_d!$AM61</f>
        <v>0.59111011966532234</v>
      </c>
      <c r="X33" s="24">
        <f>+NEA_d!$AD61</f>
        <v>0.59949264353114939</v>
      </c>
      <c r="Y33" s="24">
        <f>+NEA_d!$AM61</f>
        <v>0.59111011966532234</v>
      </c>
      <c r="Z33" s="24">
        <f t="shared" si="6"/>
        <v>8.3825238658270518E-3</v>
      </c>
      <c r="AB33" s="24">
        <f>+CUY_d!$AM61</f>
        <v>0.5787180232667497</v>
      </c>
      <c r="AC33" s="24">
        <f>+CUY_d!$AD61</f>
        <v>0.59425981590826527</v>
      </c>
      <c r="AD33" s="24">
        <f>+CUY_d!$AM61</f>
        <v>0.5787180232667497</v>
      </c>
      <c r="AE33" s="24">
        <f t="shared" si="7"/>
        <v>1.5541792641515562E-2</v>
      </c>
      <c r="AG33" s="24">
        <f>+PAT_d!$AM61</f>
        <v>0.57474851962001838</v>
      </c>
      <c r="AH33" s="24">
        <f>+PAT_d!$AD61</f>
        <v>0.57928771126678757</v>
      </c>
      <c r="AI33" s="24">
        <f>+PAT_d!$AM61</f>
        <v>0.57474851962001838</v>
      </c>
      <c r="AJ33" s="24">
        <f t="shared" si="8"/>
        <v>4.5391916467691917E-3</v>
      </c>
      <c r="AK33" s="24"/>
      <c r="AL33" s="35">
        <f t="shared" si="1"/>
        <v>43586</v>
      </c>
      <c r="AM33" s="24">
        <f t="shared" ca="1" si="14"/>
        <v>1.7050169404585924E-2</v>
      </c>
      <c r="AN33" s="24">
        <f t="shared" si="9"/>
        <v>1.1135868394511306E-2</v>
      </c>
      <c r="AO33" s="24">
        <f t="shared" si="10"/>
        <v>7.4171457263452201E-3</v>
      </c>
      <c r="AP33" s="24">
        <f t="shared" si="11"/>
        <v>1.5104170954709728E-2</v>
      </c>
      <c r="AQ33" s="24">
        <f t="shared" si="12"/>
        <v>8.3825238658270518E-3</v>
      </c>
      <c r="AR33" s="24">
        <f t="shared" si="13"/>
        <v>1.5541792641515562E-2</v>
      </c>
      <c r="AS33" s="24">
        <f t="shared" si="15"/>
        <v>4.5391916467691917E-3</v>
      </c>
      <c r="AU33" s="24">
        <f t="shared" si="16"/>
        <v>4.5391916467691917E-3</v>
      </c>
      <c r="AV33" s="24">
        <f t="shared" si="17"/>
        <v>1.5541792641515562E-2</v>
      </c>
      <c r="AX33" s="35">
        <f t="shared" si="18"/>
        <v>43586</v>
      </c>
      <c r="AY33" s="24">
        <f t="shared" ca="1" si="19"/>
        <v>1.0884148545437844E-2</v>
      </c>
      <c r="AZ33" s="24">
        <f t="shared" si="20"/>
        <v>7.1179960704594869E-3</v>
      </c>
      <c r="BA33" s="24">
        <f t="shared" si="21"/>
        <v>4.7459227119595049E-3</v>
      </c>
      <c r="BB33" s="24">
        <f t="shared" si="22"/>
        <v>9.5051983874634427E-3</v>
      </c>
      <c r="BC33" s="24">
        <f t="shared" si="23"/>
        <v>5.2683492878482507E-3</v>
      </c>
      <c r="BD33" s="24">
        <f t="shared" si="24"/>
        <v>9.8445652817440443E-3</v>
      </c>
      <c r="BE33" s="24">
        <f t="shared" si="25"/>
        <v>2.8824866892807055E-3</v>
      </c>
      <c r="BG33" s="24">
        <f t="shared" si="26"/>
        <v>2.8824866892807055E-3</v>
      </c>
      <c r="BH33" s="24">
        <f t="shared" si="27"/>
        <v>9.8445652817440443E-3</v>
      </c>
    </row>
    <row r="34" spans="2:60" x14ac:dyDescent="0.25">
      <c r="B34" s="35">
        <f>+NAC!A35</f>
        <v>43617</v>
      </c>
      <c r="C34" s="48">
        <f ca="1">+NAC_d!DD35</f>
        <v>0.55845088830991552</v>
      </c>
      <c r="D34" s="48">
        <f ca="1">+NAC_d!CT35</f>
        <v>0.56800350702362934</v>
      </c>
      <c r="E34" s="48">
        <f ca="1">+NAC_d!DC35</f>
        <v>0.55151654662241079</v>
      </c>
      <c r="F34" s="24">
        <f t="shared" ca="1" si="2"/>
        <v>1.6486960401218553E-2</v>
      </c>
      <c r="H34" s="24">
        <f>+GBA_d!$AM62</f>
        <v>0.54472685595712433</v>
      </c>
      <c r="I34" s="24">
        <f>+GBA_d!$AD62</f>
        <v>0.55553046845422793</v>
      </c>
      <c r="J34" s="24">
        <f>+GBA_d!$AM62</f>
        <v>0.54472685595712433</v>
      </c>
      <c r="K34" s="24">
        <f t="shared" si="3"/>
        <v>1.0803612497103598E-2</v>
      </c>
      <c r="M34" s="24">
        <f>+PAM_d!$AM62</f>
        <v>0.55309833248404816</v>
      </c>
      <c r="N34" s="24">
        <f>+PAM_d!$AD62</f>
        <v>0.55374067106420477</v>
      </c>
      <c r="O34" s="24">
        <f>+PAM_d!$AM62</f>
        <v>0.55309833248404816</v>
      </c>
      <c r="P34" s="24">
        <f t="shared" si="4"/>
        <v>6.423385801566095E-4</v>
      </c>
      <c r="R34" s="24">
        <f>+NOA_d!$AM62</f>
        <v>0.58416473849008543</v>
      </c>
      <c r="S34" s="24">
        <f>+NOA_d!$AD62</f>
        <v>0.58870104365586418</v>
      </c>
      <c r="T34" s="24">
        <f>+NOA_d!$AM62</f>
        <v>0.58416473849008543</v>
      </c>
      <c r="U34" s="24">
        <f t="shared" si="5"/>
        <v>4.5363051657787423E-3</v>
      </c>
      <c r="W34" s="24">
        <f>+NEA_d!$AM62</f>
        <v>0.58801481117935772</v>
      </c>
      <c r="X34" s="24">
        <f>+NEA_d!$AD62</f>
        <v>0.59532304640551659</v>
      </c>
      <c r="Y34" s="24">
        <f>+NEA_d!$AM62</f>
        <v>0.58801481117935772</v>
      </c>
      <c r="Z34" s="24">
        <f t="shared" si="6"/>
        <v>7.3082352261588657E-3</v>
      </c>
      <c r="AB34" s="24">
        <f>+CUY_d!$AM62</f>
        <v>0.5648078080682748</v>
      </c>
      <c r="AC34" s="24">
        <f>+CUY_d!$AD62</f>
        <v>0.57405875699378472</v>
      </c>
      <c r="AD34" s="24">
        <f>+CUY_d!$AM62</f>
        <v>0.5648078080682748</v>
      </c>
      <c r="AE34" s="24">
        <f t="shared" si="7"/>
        <v>9.2509489255099275E-3</v>
      </c>
      <c r="AG34" s="24">
        <f>+PAT_d!$AM62</f>
        <v>0.56834112094515055</v>
      </c>
      <c r="AH34" s="24">
        <f>+PAT_d!$AD62</f>
        <v>0.57522084292021813</v>
      </c>
      <c r="AI34" s="24">
        <f>+PAT_d!$AM62</f>
        <v>0.56834112094515055</v>
      </c>
      <c r="AJ34" s="24">
        <f t="shared" si="8"/>
        <v>6.8797219750675875E-3</v>
      </c>
      <c r="AK34" s="24"/>
      <c r="AL34" s="35">
        <f t="shared" si="1"/>
        <v>43617</v>
      </c>
      <c r="AM34" s="24">
        <f t="shared" ca="1" si="14"/>
        <v>1.6486960401218553E-2</v>
      </c>
      <c r="AN34" s="24">
        <f t="shared" si="9"/>
        <v>1.0803612497103598E-2</v>
      </c>
      <c r="AO34" s="24">
        <f t="shared" si="10"/>
        <v>6.423385801566095E-4</v>
      </c>
      <c r="AP34" s="24">
        <f t="shared" si="11"/>
        <v>4.5363051657787423E-3</v>
      </c>
      <c r="AQ34" s="24">
        <f t="shared" si="12"/>
        <v>7.3082352261588657E-3</v>
      </c>
      <c r="AR34" s="24">
        <f t="shared" si="13"/>
        <v>9.2509489255099275E-3</v>
      </c>
      <c r="AS34" s="24">
        <f t="shared" si="15"/>
        <v>6.8797219750675875E-3</v>
      </c>
      <c r="AU34" s="24">
        <f t="shared" si="16"/>
        <v>6.423385801566095E-4</v>
      </c>
      <c r="AV34" s="24">
        <f t="shared" si="17"/>
        <v>1.0803612497103598E-2</v>
      </c>
      <c r="AX34" s="35">
        <f t="shared" si="18"/>
        <v>43617</v>
      </c>
      <c r="AY34" s="24">
        <f t="shared" ca="1" si="19"/>
        <v>1.0626351640986353E-2</v>
      </c>
      <c r="AZ34" s="24">
        <f t="shared" si="20"/>
        <v>6.9938659093291555E-3</v>
      </c>
      <c r="BA34" s="24">
        <f t="shared" si="21"/>
        <v>4.1358526161650033E-4</v>
      </c>
      <c r="BB34" s="24">
        <f t="shared" si="22"/>
        <v>2.8635312070526275E-3</v>
      </c>
      <c r="BC34" s="24">
        <f t="shared" si="23"/>
        <v>4.6021203169581693E-3</v>
      </c>
      <c r="BD34" s="24">
        <f t="shared" si="24"/>
        <v>5.9118754889970759E-3</v>
      </c>
      <c r="BE34" s="24">
        <f t="shared" si="25"/>
        <v>4.3866234731648746E-3</v>
      </c>
      <c r="BG34" s="24">
        <f t="shared" si="26"/>
        <v>4.1358526161650033E-4</v>
      </c>
      <c r="BH34" s="24">
        <f t="shared" si="27"/>
        <v>6.9938659093291555E-3</v>
      </c>
    </row>
    <row r="35" spans="2:60" x14ac:dyDescent="0.25">
      <c r="B35" s="35">
        <f>+NAC!A36</f>
        <v>43647</v>
      </c>
      <c r="C35" s="48">
        <f ca="1">+NAC_d!DD36</f>
        <v>0.54475675271486068</v>
      </c>
      <c r="D35" s="48">
        <f ca="1">+NAC_d!CT36</f>
        <v>0.55061035656298141</v>
      </c>
      <c r="E35" s="48">
        <f ca="1">+NAC_d!DC36</f>
        <v>0.53987263014923559</v>
      </c>
      <c r="F35" s="24">
        <f t="shared" ca="1" si="2"/>
        <v>1.0737726413745818E-2</v>
      </c>
      <c r="H35" s="24">
        <f>+GBA_d!$AM63</f>
        <v>0.53556384978768778</v>
      </c>
      <c r="I35" s="24">
        <f>+GBA_d!$AD63</f>
        <v>0.54503744793719067</v>
      </c>
      <c r="J35" s="24">
        <f>+GBA_d!$AM63</f>
        <v>0.53556384978768778</v>
      </c>
      <c r="K35" s="24">
        <f t="shared" si="3"/>
        <v>9.473598149502882E-3</v>
      </c>
      <c r="M35" s="24">
        <f>+PAM_d!$AM63</f>
        <v>0.53712414003917308</v>
      </c>
      <c r="N35" s="24">
        <f>+PAM_d!$AD63</f>
        <v>0.53639750940493847</v>
      </c>
      <c r="O35" s="24">
        <f>+PAM_d!$AM63</f>
        <v>0.53712414003917308</v>
      </c>
      <c r="P35" s="24">
        <f t="shared" si="4"/>
        <v>-7.2663063423461516E-4</v>
      </c>
      <c r="R35" s="24">
        <f>+NOA_d!$AM63</f>
        <v>0.56512706973166416</v>
      </c>
      <c r="S35" s="24">
        <f>+NOA_d!$AD63</f>
        <v>0.56292241245431196</v>
      </c>
      <c r="T35" s="24">
        <f>+NOA_d!$AM63</f>
        <v>0.56512706973166416</v>
      </c>
      <c r="U35" s="24">
        <f t="shared" si="5"/>
        <v>-2.2046572773521955E-3</v>
      </c>
      <c r="W35" s="24">
        <f>+NEA_d!$AM63</f>
        <v>0.56001766706306721</v>
      </c>
      <c r="X35" s="24">
        <f>+NEA_d!$AD63</f>
        <v>0.57091776333293098</v>
      </c>
      <c r="Y35" s="24">
        <f>+NEA_d!$AM63</f>
        <v>0.56001766706306721</v>
      </c>
      <c r="Z35" s="24">
        <f t="shared" si="6"/>
        <v>1.0900096269863768E-2</v>
      </c>
      <c r="AB35" s="24">
        <f>+CUY_d!$AM63</f>
        <v>0.55547235327027211</v>
      </c>
      <c r="AC35" s="24">
        <f>+CUY_d!$AD63</f>
        <v>0.55631218562984186</v>
      </c>
      <c r="AD35" s="24">
        <f>+CUY_d!$AM63</f>
        <v>0.55547235327027211</v>
      </c>
      <c r="AE35" s="24">
        <f t="shared" si="7"/>
        <v>8.3983235956974767E-4</v>
      </c>
      <c r="AG35" s="24">
        <f>+PAT_d!$AM63</f>
        <v>0.55801127758367941</v>
      </c>
      <c r="AH35" s="24">
        <f>+PAT_d!$AD63</f>
        <v>0.56550930904341534</v>
      </c>
      <c r="AI35" s="24">
        <f>+PAT_d!$AM63</f>
        <v>0.55801127758367941</v>
      </c>
      <c r="AJ35" s="24">
        <f t="shared" si="8"/>
        <v>7.4980314597359321E-3</v>
      </c>
      <c r="AK35" s="24"/>
      <c r="AL35" s="35">
        <f t="shared" si="1"/>
        <v>43647</v>
      </c>
      <c r="AM35" s="24">
        <f t="shared" ca="1" si="14"/>
        <v>1.0737726413745818E-2</v>
      </c>
      <c r="AN35" s="24">
        <f t="shared" si="9"/>
        <v>9.473598149502882E-3</v>
      </c>
      <c r="AO35" s="24">
        <f t="shared" si="10"/>
        <v>-7.2663063423461516E-4</v>
      </c>
      <c r="AP35" s="24">
        <f t="shared" si="11"/>
        <v>-2.2046572773521955E-3</v>
      </c>
      <c r="AQ35" s="24">
        <f t="shared" si="12"/>
        <v>1.0900096269863768E-2</v>
      </c>
      <c r="AR35" s="24">
        <f t="shared" si="13"/>
        <v>8.3983235956974767E-4</v>
      </c>
      <c r="AS35" s="24">
        <f t="shared" si="15"/>
        <v>7.4980314597359321E-3</v>
      </c>
      <c r="AU35" s="24">
        <f t="shared" si="16"/>
        <v>-2.2046572773521955E-3</v>
      </c>
      <c r="AV35" s="24">
        <f t="shared" si="17"/>
        <v>1.0900096269863768E-2</v>
      </c>
      <c r="AX35" s="35">
        <f t="shared" si="18"/>
        <v>43647</v>
      </c>
      <c r="AY35" s="24">
        <f t="shared" ca="1" si="19"/>
        <v>6.9731263505250496E-3</v>
      </c>
      <c r="AZ35" s="24">
        <f t="shared" si="20"/>
        <v>6.1694589585530313E-3</v>
      </c>
      <c r="BA35" s="24">
        <f t="shared" si="21"/>
        <v>-4.7272085273220021E-4</v>
      </c>
      <c r="BB35" s="24">
        <f t="shared" si="22"/>
        <v>-1.4086123229152259E-3</v>
      </c>
      <c r="BC35" s="24">
        <f t="shared" si="23"/>
        <v>6.9871620687376179E-3</v>
      </c>
      <c r="BD35" s="24">
        <f t="shared" si="24"/>
        <v>5.3992111001144316E-4</v>
      </c>
      <c r="BE35" s="24">
        <f t="shared" si="25"/>
        <v>4.8125655876924966E-3</v>
      </c>
      <c r="BG35" s="24">
        <f t="shared" si="26"/>
        <v>-1.4086123229152259E-3</v>
      </c>
      <c r="BH35" s="24">
        <f t="shared" si="27"/>
        <v>6.9871620687376179E-3</v>
      </c>
    </row>
    <row r="36" spans="2:60" x14ac:dyDescent="0.25">
      <c r="B36" s="35">
        <f>+NAC!A37</f>
        <v>43678</v>
      </c>
      <c r="C36" s="48">
        <f ca="1">+NAC_d!DD37</f>
        <v>0.54596642931724704</v>
      </c>
      <c r="D36" s="48">
        <f ca="1">+NAC_d!CT37</f>
        <v>0.55224603155593677</v>
      </c>
      <c r="E36" s="48">
        <f ca="1">+NAC_d!DC37</f>
        <v>0.54205108291756221</v>
      </c>
      <c r="F36" s="24">
        <f t="shared" ca="1" si="2"/>
        <v>1.0194948638374557E-2</v>
      </c>
      <c r="H36" s="24">
        <f>+GBA_d!$AM64</f>
        <v>0.5354990897138403</v>
      </c>
      <c r="I36" s="24">
        <f>+GBA_d!$AD64</f>
        <v>0.54117721154626808</v>
      </c>
      <c r="J36" s="24">
        <f>+GBA_d!$AM64</f>
        <v>0.5354990897138403</v>
      </c>
      <c r="K36" s="24">
        <f t="shared" si="3"/>
        <v>5.6781218324277738E-3</v>
      </c>
      <c r="M36" s="24">
        <f>+PAM_d!$AM64</f>
        <v>0.539497827772218</v>
      </c>
      <c r="N36" s="24">
        <f>+PAM_d!$AD64</f>
        <v>0.53853493270427344</v>
      </c>
      <c r="O36" s="24">
        <f>+PAM_d!$AM64</f>
        <v>0.539497827772218</v>
      </c>
      <c r="P36" s="24">
        <f t="shared" si="4"/>
        <v>-9.6289506794455804E-4</v>
      </c>
      <c r="R36" s="24">
        <f>+NOA_d!$AM64</f>
        <v>0.56623485703990672</v>
      </c>
      <c r="S36" s="24">
        <f>+NOA_d!$AD64</f>
        <v>0.56377393694299327</v>
      </c>
      <c r="T36" s="24">
        <f>+NOA_d!$AM64</f>
        <v>0.56623485703990672</v>
      </c>
      <c r="U36" s="24">
        <f t="shared" si="5"/>
        <v>-2.4609200969134548E-3</v>
      </c>
      <c r="W36" s="24">
        <f>+NEA_d!$AM64</f>
        <v>0.56487184497789578</v>
      </c>
      <c r="X36" s="24">
        <f>+NEA_d!$AD64</f>
        <v>0.57628102273239712</v>
      </c>
      <c r="Y36" s="24">
        <f>+NEA_d!$AM64</f>
        <v>0.56487184497789578</v>
      </c>
      <c r="Z36" s="24">
        <f t="shared" si="6"/>
        <v>1.1409177754501343E-2</v>
      </c>
      <c r="AB36" s="24">
        <f>+CUY_d!$AM64</f>
        <v>0.56868001540850877</v>
      </c>
      <c r="AC36" s="24">
        <f>+CUY_d!$AD64</f>
        <v>0.57207899892684733</v>
      </c>
      <c r="AD36" s="24">
        <f>+CUY_d!$AM64</f>
        <v>0.56868001540850877</v>
      </c>
      <c r="AE36" s="24">
        <f t="shared" si="7"/>
        <v>3.3989835183385608E-3</v>
      </c>
      <c r="AG36" s="24">
        <f>+PAT_d!$AM64</f>
        <v>0.56977371931284138</v>
      </c>
      <c r="AH36" s="24">
        <f>+PAT_d!$AD64</f>
        <v>0.57028644983646215</v>
      </c>
      <c r="AI36" s="24">
        <f>+PAT_d!$AM64</f>
        <v>0.56977371931284138</v>
      </c>
      <c r="AJ36" s="24">
        <f t="shared" si="8"/>
        <v>5.1273052362077465E-4</v>
      </c>
      <c r="AK36" s="24"/>
      <c r="AL36" s="35">
        <f t="shared" si="1"/>
        <v>43678</v>
      </c>
      <c r="AM36" s="24">
        <f t="shared" ca="1" si="14"/>
        <v>1.0194948638374557E-2</v>
      </c>
      <c r="AN36" s="24">
        <f t="shared" si="9"/>
        <v>5.6781218324277738E-3</v>
      </c>
      <c r="AO36" s="24">
        <f t="shared" si="10"/>
        <v>-9.6289506794455804E-4</v>
      </c>
      <c r="AP36" s="24">
        <f t="shared" si="11"/>
        <v>-2.4609200969134548E-3</v>
      </c>
      <c r="AQ36" s="24">
        <f t="shared" si="12"/>
        <v>1.1409177754501343E-2</v>
      </c>
      <c r="AR36" s="24">
        <f t="shared" si="13"/>
        <v>3.3989835183385608E-3</v>
      </c>
      <c r="AS36" s="24">
        <f t="shared" si="15"/>
        <v>5.1273052362077465E-4</v>
      </c>
      <c r="AU36" s="24">
        <f t="shared" si="16"/>
        <v>-2.4609200969134548E-3</v>
      </c>
      <c r="AV36" s="24">
        <f t="shared" si="17"/>
        <v>1.1409177754501343E-2</v>
      </c>
      <c r="AX36" s="35">
        <f t="shared" si="18"/>
        <v>43678</v>
      </c>
      <c r="AY36" s="24">
        <f t="shared" ca="1" si="19"/>
        <v>6.6112911247309114E-3</v>
      </c>
      <c r="AZ36" s="24">
        <f t="shared" si="20"/>
        <v>3.6978998362584559E-3</v>
      </c>
      <c r="BA36" s="24">
        <f t="shared" si="21"/>
        <v>-6.2546049144995841E-4</v>
      </c>
      <c r="BB36" s="24">
        <f t="shared" si="22"/>
        <v>-1.5712331301095395E-3</v>
      </c>
      <c r="BC36" s="24">
        <f t="shared" si="23"/>
        <v>7.2908064587631216E-3</v>
      </c>
      <c r="BD36" s="24">
        <f t="shared" si="24"/>
        <v>2.166779384547235E-3</v>
      </c>
      <c r="BE36" s="24">
        <f t="shared" si="25"/>
        <v>3.2662702739427729E-4</v>
      </c>
      <c r="BG36" s="24">
        <f t="shared" si="26"/>
        <v>-1.5712331301095395E-3</v>
      </c>
      <c r="BH36" s="24">
        <f t="shared" si="27"/>
        <v>7.2908064587631216E-3</v>
      </c>
    </row>
    <row r="37" spans="2:60" x14ac:dyDescent="0.25">
      <c r="B37" s="35">
        <f>+NAC!A38</f>
        <v>43709</v>
      </c>
      <c r="C37" s="48">
        <f ca="1">+NAC_d!DD38</f>
        <v>0.53640110355776627</v>
      </c>
      <c r="D37" s="48">
        <f ca="1">+NAC_d!CT38</f>
        <v>0.54211962993042295</v>
      </c>
      <c r="E37" s="48">
        <f ca="1">+NAC_d!DC38</f>
        <v>0.5322263094536217</v>
      </c>
      <c r="F37" s="24">
        <f t="shared" ca="1" si="2"/>
        <v>9.8933204768012484E-3</v>
      </c>
      <c r="H37" s="24">
        <f>+GBA_d!$AM65</f>
        <v>0.52461220510705475</v>
      </c>
      <c r="I37" s="24">
        <f>+GBA_d!$AD65</f>
        <v>0.52808548276475498</v>
      </c>
      <c r="J37" s="24">
        <f>+GBA_d!$AM65</f>
        <v>0.52461220510705475</v>
      </c>
      <c r="K37" s="24">
        <f t="shared" si="3"/>
        <v>3.4732776577002245E-3</v>
      </c>
      <c r="M37" s="24">
        <f>+PAM_d!$AM65</f>
        <v>0.53534756433530495</v>
      </c>
      <c r="N37" s="24">
        <f>+PAM_d!$AD65</f>
        <v>0.53435280457872136</v>
      </c>
      <c r="O37" s="24">
        <f>+PAM_d!$AM65</f>
        <v>0.53534756433530495</v>
      </c>
      <c r="P37" s="24">
        <f t="shared" si="4"/>
        <v>-9.9475975658358529E-4</v>
      </c>
      <c r="R37" s="24">
        <f>+NOA_d!$AM65</f>
        <v>0.55849314210399159</v>
      </c>
      <c r="S37" s="24">
        <f>+NOA_d!$AD65</f>
        <v>0.55975547904629863</v>
      </c>
      <c r="T37" s="24">
        <f>+NOA_d!$AM65</f>
        <v>0.55849314210399159</v>
      </c>
      <c r="U37" s="24">
        <f t="shared" si="5"/>
        <v>1.2623369423070407E-3</v>
      </c>
      <c r="W37" s="24">
        <f>+NEA_d!$AM65</f>
        <v>0.54408167213825642</v>
      </c>
      <c r="X37" s="24">
        <f>+NEA_d!$AD65</f>
        <v>0.55950922521885516</v>
      </c>
      <c r="Y37" s="24">
        <f>+NEA_d!$AM65</f>
        <v>0.54408167213825642</v>
      </c>
      <c r="Z37" s="24">
        <f t="shared" si="6"/>
        <v>1.5427553080598733E-2</v>
      </c>
      <c r="AB37" s="24">
        <f>+CUY_d!$AM65</f>
        <v>0.55636530579593324</v>
      </c>
      <c r="AC37" s="24">
        <f>+CUY_d!$AD65</f>
        <v>0.55259964073247314</v>
      </c>
      <c r="AD37" s="24">
        <f>+CUY_d!$AM65</f>
        <v>0.55636530579593324</v>
      </c>
      <c r="AE37" s="24">
        <f t="shared" si="7"/>
        <v>-3.7656650634600997E-3</v>
      </c>
      <c r="AG37" s="24">
        <f>+PAT_d!$AM65</f>
        <v>0.55029799427618142</v>
      </c>
      <c r="AH37" s="24">
        <f>+PAT_d!$AD65</f>
        <v>0.55301003941953231</v>
      </c>
      <c r="AI37" s="24">
        <f>+PAT_d!$AM65</f>
        <v>0.55029799427618142</v>
      </c>
      <c r="AJ37" s="24">
        <f t="shared" si="8"/>
        <v>2.712045143350883E-3</v>
      </c>
      <c r="AK37" s="24"/>
      <c r="AL37" s="35">
        <f t="shared" si="1"/>
        <v>43709</v>
      </c>
      <c r="AM37" s="24">
        <f t="shared" ca="1" si="14"/>
        <v>9.8933204768012484E-3</v>
      </c>
      <c r="AN37" s="24">
        <f t="shared" si="9"/>
        <v>3.4732776577002245E-3</v>
      </c>
      <c r="AO37" s="24">
        <f t="shared" si="10"/>
        <v>-9.9475975658358529E-4</v>
      </c>
      <c r="AP37" s="24">
        <f t="shared" si="11"/>
        <v>1.2623369423070407E-3</v>
      </c>
      <c r="AQ37" s="24">
        <f t="shared" si="12"/>
        <v>1.5427553080598733E-2</v>
      </c>
      <c r="AR37" s="24">
        <f t="shared" si="13"/>
        <v>-3.7656650634600997E-3</v>
      </c>
      <c r="AS37" s="24">
        <f t="shared" si="15"/>
        <v>2.712045143350883E-3</v>
      </c>
      <c r="AU37" s="24">
        <f t="shared" si="16"/>
        <v>-3.7656650634600997E-3</v>
      </c>
      <c r="AV37" s="24">
        <f t="shared" si="17"/>
        <v>1.5427553080598733E-2</v>
      </c>
      <c r="AX37" s="35">
        <f t="shared" si="18"/>
        <v>43709</v>
      </c>
      <c r="AY37" s="24">
        <f t="shared" ca="1" si="19"/>
        <v>6.4568271773959296E-3</v>
      </c>
      <c r="AZ37" s="24">
        <f t="shared" si="20"/>
        <v>2.2781384315733177E-3</v>
      </c>
      <c r="BA37" s="24">
        <f t="shared" si="21"/>
        <v>-6.4790525591140735E-4</v>
      </c>
      <c r="BB37" s="24">
        <f t="shared" si="22"/>
        <v>8.099727282744329E-4</v>
      </c>
      <c r="BC37" s="24">
        <f t="shared" si="23"/>
        <v>9.9914100134577133E-3</v>
      </c>
      <c r="BD37" s="24">
        <f t="shared" si="24"/>
        <v>-2.4195251907997983E-3</v>
      </c>
      <c r="BE37" s="24">
        <f t="shared" si="25"/>
        <v>1.7493702200248595E-3</v>
      </c>
      <c r="BG37" s="24">
        <f t="shared" si="26"/>
        <v>-2.4195251907997983E-3</v>
      </c>
      <c r="BH37" s="24">
        <f t="shared" si="27"/>
        <v>9.9914100134577133E-3</v>
      </c>
    </row>
    <row r="38" spans="2:60" x14ac:dyDescent="0.25">
      <c r="B38" s="35">
        <f>+NAC!A39</f>
        <v>43739</v>
      </c>
      <c r="C38" s="48">
        <f ca="1">+NAC_d!DD39</f>
        <v>0.50536120224678815</v>
      </c>
      <c r="D38" s="48">
        <f ca="1">+NAC_d!CT39</f>
        <v>0.50669847393493628</v>
      </c>
      <c r="E38" s="48">
        <f ca="1">+NAC_d!DC39</f>
        <v>0.50642636601232383</v>
      </c>
      <c r="F38" s="24">
        <f t="shared" ca="1" si="2"/>
        <v>2.7210792261245231E-4</v>
      </c>
      <c r="H38" s="24">
        <f>+GBA_d!$AM66</f>
        <v>0.50300944238979328</v>
      </c>
      <c r="I38" s="24">
        <f>+GBA_d!$AD66</f>
        <v>0.49487854423137523</v>
      </c>
      <c r="J38" s="24">
        <f>+GBA_d!$AM66</f>
        <v>0.50300944238979328</v>
      </c>
      <c r="K38" s="24">
        <f t="shared" si="3"/>
        <v>-8.130898158418054E-3</v>
      </c>
      <c r="M38" s="24">
        <f>+PAM_d!$AM66</f>
        <v>0.5055061069906317</v>
      </c>
      <c r="N38" s="24">
        <f>+PAM_d!$AD66</f>
        <v>0.49727412494789958</v>
      </c>
      <c r="O38" s="24">
        <f>+PAM_d!$AM66</f>
        <v>0.5055061069906317</v>
      </c>
      <c r="P38" s="24">
        <f t="shared" si="4"/>
        <v>-8.2319820427321222E-3</v>
      </c>
      <c r="R38" s="24">
        <f>+NOA_d!$AM66</f>
        <v>0.52452831887100171</v>
      </c>
      <c r="S38" s="24">
        <f>+NOA_d!$AD66</f>
        <v>0.5180356333716809</v>
      </c>
      <c r="T38" s="24">
        <f>+NOA_d!$AM66</f>
        <v>0.52452831887100171</v>
      </c>
      <c r="U38" s="24">
        <f t="shared" si="5"/>
        <v>-6.492685499320805E-3</v>
      </c>
      <c r="W38" s="24">
        <f>+NEA_d!$AM66</f>
        <v>0.52372557731840574</v>
      </c>
      <c r="X38" s="24">
        <f>+NEA_d!$AD66</f>
        <v>0.53146585452155004</v>
      </c>
      <c r="Y38" s="24">
        <f>+NEA_d!$AM66</f>
        <v>0.52372557731840574</v>
      </c>
      <c r="Z38" s="24">
        <f t="shared" si="6"/>
        <v>7.7402772031442968E-3</v>
      </c>
      <c r="AB38" s="24">
        <f>+CUY_d!$AM66</f>
        <v>0.52795437638113962</v>
      </c>
      <c r="AC38" s="24">
        <f>+CUY_d!$AD66</f>
        <v>0.51713253204106913</v>
      </c>
      <c r="AD38" s="24">
        <f>+CUY_d!$AM66</f>
        <v>0.52795437638113962</v>
      </c>
      <c r="AE38" s="24">
        <f t="shared" si="7"/>
        <v>-1.0821844340070497E-2</v>
      </c>
      <c r="AG38" s="24">
        <f>+PAT_d!$AM66</f>
        <v>0.51333313838347761</v>
      </c>
      <c r="AH38" s="24">
        <f>+PAT_d!$AD66</f>
        <v>0.51270609474546092</v>
      </c>
      <c r="AI38" s="24">
        <f>+PAT_d!$AM66</f>
        <v>0.51333313838347761</v>
      </c>
      <c r="AJ38" s="24">
        <f t="shared" si="8"/>
        <v>-6.2704363801668883E-4</v>
      </c>
      <c r="AK38" s="24"/>
      <c r="AL38" s="35">
        <f t="shared" si="1"/>
        <v>43739</v>
      </c>
      <c r="AM38" s="24">
        <f t="shared" ca="1" si="14"/>
        <v>2.7210792261245231E-4</v>
      </c>
      <c r="AN38" s="24">
        <f t="shared" si="9"/>
        <v>-8.130898158418054E-3</v>
      </c>
      <c r="AO38" s="24">
        <f t="shared" si="10"/>
        <v>-8.2319820427321222E-3</v>
      </c>
      <c r="AP38" s="24">
        <f t="shared" si="11"/>
        <v>-6.492685499320805E-3</v>
      </c>
      <c r="AQ38" s="24">
        <f t="shared" si="12"/>
        <v>7.7402772031442968E-3</v>
      </c>
      <c r="AR38" s="24">
        <f t="shared" si="13"/>
        <v>-1.0821844340070497E-2</v>
      </c>
      <c r="AS38" s="24">
        <f t="shared" si="15"/>
        <v>-6.2704363801668883E-4</v>
      </c>
      <c r="AU38" s="24">
        <f t="shared" si="16"/>
        <v>-1.0821844340070497E-2</v>
      </c>
      <c r="AV38" s="24">
        <f t="shared" si="17"/>
        <v>7.7402772031442968E-3</v>
      </c>
      <c r="AX38" s="35">
        <f t="shared" si="18"/>
        <v>43739</v>
      </c>
      <c r="AY38" s="24">
        <f t="shared" ca="1" si="19"/>
        <v>1.806314126941988E-4</v>
      </c>
      <c r="AZ38" s="24">
        <f t="shared" si="20"/>
        <v>-5.4097452278741853E-3</v>
      </c>
      <c r="BA38" s="24">
        <f t="shared" si="21"/>
        <v>-5.4679167387684524E-3</v>
      </c>
      <c r="BB38" s="24">
        <f t="shared" si="22"/>
        <v>-4.258815936019511E-3</v>
      </c>
      <c r="BC38" s="24">
        <f t="shared" si="23"/>
        <v>5.0798367621853746E-3</v>
      </c>
      <c r="BD38" s="24">
        <f t="shared" si="24"/>
        <v>-7.0825703354450154E-3</v>
      </c>
      <c r="BE38" s="24">
        <f t="shared" si="25"/>
        <v>-4.1434606968726584E-4</v>
      </c>
      <c r="BG38" s="24">
        <f t="shared" si="26"/>
        <v>-7.0825703354450154E-3</v>
      </c>
      <c r="BH38" s="24">
        <f t="shared" si="27"/>
        <v>5.0798367621853746E-3</v>
      </c>
    </row>
    <row r="39" spans="2:60" x14ac:dyDescent="0.25">
      <c r="B39" s="35">
        <f>+NAC!A40</f>
        <v>43770</v>
      </c>
      <c r="C39" s="48">
        <f ca="1">+NAC_d!DD40</f>
        <v>0.52147870779582006</v>
      </c>
      <c r="D39" s="48">
        <f ca="1">+NAC_d!CT40</f>
        <v>0.52430991976841801</v>
      </c>
      <c r="E39" s="48">
        <f ca="1">+NAC_d!DC40</f>
        <v>0.51966984756879242</v>
      </c>
      <c r="F39" s="24">
        <f t="shared" ca="1" si="2"/>
        <v>4.6400721996255889E-3</v>
      </c>
      <c r="H39" s="24">
        <f>+GBA_d!$AM67</f>
        <v>0.51687541813634952</v>
      </c>
      <c r="I39" s="24">
        <f>+GBA_d!$AD67</f>
        <v>0.51676451011550273</v>
      </c>
      <c r="J39" s="24">
        <f>+GBA_d!$AM67</f>
        <v>0.51687541813634952</v>
      </c>
      <c r="K39" s="24">
        <f t="shared" si="3"/>
        <v>-1.1090802084678941E-4</v>
      </c>
      <c r="M39" s="24">
        <f>+PAM_d!$AM67</f>
        <v>0.52143658252185454</v>
      </c>
      <c r="N39" s="24">
        <f>+PAM_d!$AD67</f>
        <v>0.51554376366392263</v>
      </c>
      <c r="O39" s="24">
        <f>+PAM_d!$AM67</f>
        <v>0.52143658252185454</v>
      </c>
      <c r="P39" s="24">
        <f t="shared" si="4"/>
        <v>-5.8928188579319141E-3</v>
      </c>
      <c r="R39" s="24">
        <f>+NOA_d!$AM67</f>
        <v>0.53181857270664934</v>
      </c>
      <c r="S39" s="24">
        <f>+NOA_d!$AD67</f>
        <v>0.52773296983535256</v>
      </c>
      <c r="T39" s="24">
        <f>+NOA_d!$AM67</f>
        <v>0.53181857270664934</v>
      </c>
      <c r="U39" s="24">
        <f t="shared" si="5"/>
        <v>-4.0856028712967785E-3</v>
      </c>
      <c r="W39" s="24">
        <f>+NEA_d!$AM67</f>
        <v>0.54394208852126824</v>
      </c>
      <c r="X39" s="24">
        <f>+NEA_d!$AD67</f>
        <v>0.55196010528730244</v>
      </c>
      <c r="Y39" s="24">
        <f>+NEA_d!$AM67</f>
        <v>0.54394208852126824</v>
      </c>
      <c r="Z39" s="24">
        <f t="shared" si="6"/>
        <v>8.0180167660341972E-3</v>
      </c>
      <c r="AB39" s="24">
        <f>+CUY_d!$AM67</f>
        <v>0.53749206419573547</v>
      </c>
      <c r="AC39" s="24">
        <f>+CUY_d!$AD67</f>
        <v>0.53378383814275554</v>
      </c>
      <c r="AD39" s="24">
        <f>+CUY_d!$AM67</f>
        <v>0.53749206419573547</v>
      </c>
      <c r="AE39" s="24">
        <f t="shared" si="7"/>
        <v>-3.7082260529799349E-3</v>
      </c>
      <c r="AG39" s="24">
        <f>+PAT_d!$AM67</f>
        <v>0.5168396190605713</v>
      </c>
      <c r="AH39" s="24">
        <f>+PAT_d!$AD67</f>
        <v>0.5156628530358156</v>
      </c>
      <c r="AI39" s="24">
        <f>+PAT_d!$AM67</f>
        <v>0.5168396190605713</v>
      </c>
      <c r="AJ39" s="24">
        <f t="shared" si="8"/>
        <v>-1.1767660247556933E-3</v>
      </c>
      <c r="AK39" s="24"/>
      <c r="AL39" s="35">
        <f t="shared" si="1"/>
        <v>43770</v>
      </c>
      <c r="AM39" s="24">
        <f t="shared" ca="1" si="14"/>
        <v>4.6400721996255889E-3</v>
      </c>
      <c r="AN39" s="24">
        <f t="shared" si="9"/>
        <v>-1.1090802084678941E-4</v>
      </c>
      <c r="AO39" s="24">
        <f t="shared" si="10"/>
        <v>-5.8928188579319141E-3</v>
      </c>
      <c r="AP39" s="24">
        <f t="shared" si="11"/>
        <v>-4.0856028712967785E-3</v>
      </c>
      <c r="AQ39" s="24">
        <f t="shared" si="12"/>
        <v>8.0180167660341972E-3</v>
      </c>
      <c r="AR39" s="24">
        <f t="shared" si="13"/>
        <v>-3.7082260529799349E-3</v>
      </c>
      <c r="AS39" s="24">
        <f t="shared" si="15"/>
        <v>-1.1767660247556933E-3</v>
      </c>
      <c r="AU39" s="24">
        <f t="shared" si="16"/>
        <v>-5.8928188579319141E-3</v>
      </c>
      <c r="AV39" s="24">
        <f t="shared" si="17"/>
        <v>8.0180167660341972E-3</v>
      </c>
      <c r="AX39" s="35">
        <f t="shared" si="18"/>
        <v>43770</v>
      </c>
      <c r="AY39" s="24">
        <f t="shared" ca="1" si="19"/>
        <v>3.0533422815810507E-3</v>
      </c>
      <c r="AZ39" s="24">
        <f t="shared" si="20"/>
        <v>-7.3116104012727057E-5</v>
      </c>
      <c r="BA39" s="24">
        <f t="shared" si="21"/>
        <v>-3.8731938784883901E-3</v>
      </c>
      <c r="BB39" s="24">
        <f t="shared" si="22"/>
        <v>-2.6671584638627843E-3</v>
      </c>
      <c r="BC39" s="24">
        <f t="shared" si="23"/>
        <v>5.1932108241918851E-3</v>
      </c>
      <c r="BD39" s="24">
        <f t="shared" si="24"/>
        <v>-2.4118667922489179E-3</v>
      </c>
      <c r="BE39" s="24">
        <f t="shared" si="25"/>
        <v>-7.7580121851283934E-4</v>
      </c>
      <c r="BG39" s="24">
        <f t="shared" si="26"/>
        <v>-3.8731938784883901E-3</v>
      </c>
      <c r="BH39" s="24">
        <f t="shared" si="27"/>
        <v>5.1932108241918851E-3</v>
      </c>
    </row>
    <row r="40" spans="2:60" x14ac:dyDescent="0.25">
      <c r="B40" s="35">
        <f>+NAC!A41</f>
        <v>43800</v>
      </c>
      <c r="C40" s="48">
        <f ca="1">+NAC_d!DD41</f>
        <v>0.53897671071379016</v>
      </c>
      <c r="D40" s="48">
        <f ca="1">+NAC_d!CT41</f>
        <v>0.54234765146980601</v>
      </c>
      <c r="E40" s="48">
        <f ca="1">+NAC_d!DC41</f>
        <v>0.536929941595649</v>
      </c>
      <c r="F40" s="24">
        <f t="shared" ca="1" si="2"/>
        <v>5.4177098741570173E-3</v>
      </c>
      <c r="H40" s="24">
        <f>+GBA_d!$AM68</f>
        <v>0.53247909010791661</v>
      </c>
      <c r="I40" s="24">
        <f>+GBA_d!$AD68</f>
        <v>0.53109250214193549</v>
      </c>
      <c r="J40" s="24">
        <f>+GBA_d!$AM68</f>
        <v>0.53247909010791661</v>
      </c>
      <c r="K40" s="24">
        <f t="shared" si="3"/>
        <v>-1.3865879659811231E-3</v>
      </c>
      <c r="M40" s="24">
        <f>+PAM_d!$AM68</f>
        <v>0.54096343984748874</v>
      </c>
      <c r="N40" s="24">
        <f>+PAM_d!$AD68</f>
        <v>0.53410172546287948</v>
      </c>
      <c r="O40" s="24">
        <f>+PAM_d!$AM68</f>
        <v>0.54096343984748874</v>
      </c>
      <c r="P40" s="24">
        <f t="shared" si="4"/>
        <v>-6.8617143846092521E-3</v>
      </c>
      <c r="R40" s="24">
        <f>+NOA_d!$AM68</f>
        <v>0.55473754307986911</v>
      </c>
      <c r="S40" s="24">
        <f>+NOA_d!$AD68</f>
        <v>0.54931249306174412</v>
      </c>
      <c r="T40" s="24">
        <f>+NOA_d!$AM68</f>
        <v>0.55473754307986911</v>
      </c>
      <c r="U40" s="24">
        <f t="shared" si="5"/>
        <v>-5.4250500181249883E-3</v>
      </c>
      <c r="W40" s="24">
        <f>+NEA_d!$AM68</f>
        <v>0.5699619845350492</v>
      </c>
      <c r="X40" s="24">
        <f>+NEA_d!$AD68</f>
        <v>0.5748098124869363</v>
      </c>
      <c r="Y40" s="24">
        <f>+NEA_d!$AM68</f>
        <v>0.5699619845350492</v>
      </c>
      <c r="Z40" s="24">
        <f t="shared" si="6"/>
        <v>4.8478279518870959E-3</v>
      </c>
      <c r="AB40" s="24">
        <f>+CUY_d!$AM68</f>
        <v>0.5484050604853643</v>
      </c>
      <c r="AC40" s="24">
        <f>+CUY_d!$AD68</f>
        <v>0.54705983758629539</v>
      </c>
      <c r="AD40" s="24">
        <f>+CUY_d!$AM68</f>
        <v>0.5484050604853643</v>
      </c>
      <c r="AE40" s="24">
        <f t="shared" si="7"/>
        <v>-1.3452228990689097E-3</v>
      </c>
      <c r="AG40" s="24">
        <f>+PAT_d!$AM68</f>
        <v>0.53717638147389124</v>
      </c>
      <c r="AH40" s="24">
        <f>+PAT_d!$AD68</f>
        <v>0.5353261232573685</v>
      </c>
      <c r="AI40" s="24">
        <f>+PAT_d!$AM68</f>
        <v>0.53717638147389124</v>
      </c>
      <c r="AJ40" s="24">
        <f t="shared" si="8"/>
        <v>-1.8502582165227377E-3</v>
      </c>
      <c r="AK40" s="24"/>
      <c r="AL40" s="35">
        <f t="shared" si="1"/>
        <v>43800</v>
      </c>
      <c r="AM40" s="24">
        <f t="shared" ca="1" si="14"/>
        <v>5.4177098741570173E-3</v>
      </c>
      <c r="AN40" s="24">
        <f t="shared" si="9"/>
        <v>-1.3865879659811231E-3</v>
      </c>
      <c r="AO40" s="24">
        <f t="shared" si="10"/>
        <v>-6.8617143846092521E-3</v>
      </c>
      <c r="AP40" s="24">
        <f t="shared" si="11"/>
        <v>-5.4250500181249883E-3</v>
      </c>
      <c r="AQ40" s="24">
        <f t="shared" si="12"/>
        <v>4.8478279518870959E-3</v>
      </c>
      <c r="AR40" s="24">
        <f t="shared" si="13"/>
        <v>-1.3452228990689097E-3</v>
      </c>
      <c r="AS40" s="24">
        <f t="shared" si="15"/>
        <v>-1.8502582165227377E-3</v>
      </c>
      <c r="AU40" s="24">
        <f t="shared" si="16"/>
        <v>-6.8617143846092521E-3</v>
      </c>
      <c r="AV40" s="24">
        <f t="shared" si="17"/>
        <v>4.8478279518870959E-3</v>
      </c>
      <c r="AX40" s="35">
        <f t="shared" si="18"/>
        <v>43800</v>
      </c>
      <c r="AY40" s="24">
        <f t="shared" ca="1" si="19"/>
        <v>3.5250207101387154E-3</v>
      </c>
      <c r="AZ40" s="24">
        <f t="shared" si="20"/>
        <v>-9.0480057765973676E-4</v>
      </c>
      <c r="BA40" s="24">
        <f t="shared" si="21"/>
        <v>-4.4528729281781976E-3</v>
      </c>
      <c r="BB40" s="24">
        <f t="shared" si="22"/>
        <v>-3.489367091102813E-3</v>
      </c>
      <c r="BC40" s="24">
        <f t="shared" si="23"/>
        <v>3.0878632728950084E-3</v>
      </c>
      <c r="BD40" s="24">
        <f t="shared" si="24"/>
        <v>-8.6877970977905505E-4</v>
      </c>
      <c r="BE40" s="24">
        <f t="shared" si="25"/>
        <v>-1.2036733317153381E-3</v>
      </c>
      <c r="BG40" s="24">
        <f t="shared" si="26"/>
        <v>-4.4528729281781976E-3</v>
      </c>
      <c r="BH40" s="24">
        <f t="shared" si="27"/>
        <v>3.0878632728950084E-3</v>
      </c>
    </row>
    <row r="41" spans="2:60" x14ac:dyDescent="0.25">
      <c r="B41" s="35">
        <f>+NAC!A42</f>
        <v>43831</v>
      </c>
      <c r="C41" s="48">
        <f ca="1">+NAC_d!DD42</f>
        <v>0.52920744626959593</v>
      </c>
      <c r="D41" s="48">
        <f ca="1">+NAC_d!CT42</f>
        <v>0.5404362931772495</v>
      </c>
      <c r="E41" s="48">
        <f ca="1">+NAC_d!DC42</f>
        <v>0.52203921363441097</v>
      </c>
      <c r="F41" s="24">
        <f t="shared" ca="1" si="2"/>
        <v>1.8397079542838535E-2</v>
      </c>
      <c r="H41" s="24">
        <f>+GBA_d!$AM69</f>
        <v>0.5147580013101678</v>
      </c>
      <c r="I41" s="24">
        <f>+GBA_d!$AD69</f>
        <v>0.52411058726131943</v>
      </c>
      <c r="J41" s="24">
        <f>+GBA_d!$AM69</f>
        <v>0.5147580013101678</v>
      </c>
      <c r="K41" s="24">
        <f t="shared" si="3"/>
        <v>9.3525859511516263E-3</v>
      </c>
      <c r="M41" s="24">
        <f>+PAM_d!$AM69</f>
        <v>0.53075233401477528</v>
      </c>
      <c r="N41" s="24">
        <f>+PAM_d!$AD69</f>
        <v>0.53742911946472671</v>
      </c>
      <c r="O41" s="24">
        <f>+PAM_d!$AM69</f>
        <v>0.53075233401477528</v>
      </c>
      <c r="P41" s="24">
        <f t="shared" si="4"/>
        <v>6.6767854499514279E-3</v>
      </c>
      <c r="R41" s="24">
        <f>+NOA_d!$AM69</f>
        <v>0.53541537206233669</v>
      </c>
      <c r="S41" s="24">
        <f>+NOA_d!$AD69</f>
        <v>0.5437767023808413</v>
      </c>
      <c r="T41" s="24">
        <f>+NOA_d!$AM69</f>
        <v>0.53541537206233669</v>
      </c>
      <c r="U41" s="24">
        <f t="shared" si="5"/>
        <v>8.3613303185046117E-3</v>
      </c>
      <c r="W41" s="24">
        <f>+NEA_d!$AM69</f>
        <v>0.56180101050388331</v>
      </c>
      <c r="X41" s="24">
        <f>+NEA_d!$AD69</f>
        <v>0.57621345596740414</v>
      </c>
      <c r="Y41" s="24">
        <f>+NEA_d!$AM69</f>
        <v>0.56180101050388331</v>
      </c>
      <c r="Z41" s="24">
        <f t="shared" si="6"/>
        <v>1.4412445463520829E-2</v>
      </c>
      <c r="AB41" s="24">
        <f>+CUY_d!$AM69</f>
        <v>0.53591347638831355</v>
      </c>
      <c r="AC41" s="24">
        <f>+CUY_d!$AD69</f>
        <v>0.54891447360287171</v>
      </c>
      <c r="AD41" s="24">
        <f>+CUY_d!$AM69</f>
        <v>0.53591347638831355</v>
      </c>
      <c r="AE41" s="24">
        <f t="shared" si="7"/>
        <v>1.3000997214558163E-2</v>
      </c>
      <c r="AG41" s="24">
        <f>+PAT_d!$AM69</f>
        <v>0.52542536520413097</v>
      </c>
      <c r="AH41" s="24">
        <f>+PAT_d!$AD69</f>
        <v>0.52940949924532443</v>
      </c>
      <c r="AI41" s="24">
        <f>+PAT_d!$AM69</f>
        <v>0.52542536520413097</v>
      </c>
      <c r="AJ41" s="24">
        <f t="shared" si="8"/>
        <v>3.9841340411934656E-3</v>
      </c>
      <c r="AK41" s="24"/>
      <c r="AL41" s="35">
        <f t="shared" si="1"/>
        <v>43831</v>
      </c>
      <c r="AM41" s="24">
        <f t="shared" ca="1" si="14"/>
        <v>1.8397079542838535E-2</v>
      </c>
      <c r="AN41" s="24">
        <f t="shared" si="9"/>
        <v>9.3525859511516263E-3</v>
      </c>
      <c r="AO41" s="24">
        <f t="shared" si="10"/>
        <v>6.6767854499514279E-3</v>
      </c>
      <c r="AP41" s="24">
        <f t="shared" si="11"/>
        <v>8.3613303185046117E-3</v>
      </c>
      <c r="AQ41" s="24">
        <f t="shared" si="12"/>
        <v>1.4412445463520829E-2</v>
      </c>
      <c r="AR41" s="24">
        <f t="shared" si="13"/>
        <v>1.3000997214558163E-2</v>
      </c>
      <c r="AS41" s="24">
        <f t="shared" si="15"/>
        <v>3.9841340411934656E-3</v>
      </c>
      <c r="AU41" s="24">
        <f t="shared" si="16"/>
        <v>3.9841340411934656E-3</v>
      </c>
      <c r="AV41" s="24">
        <f t="shared" si="17"/>
        <v>1.4412445463520829E-2</v>
      </c>
      <c r="AX41" s="35">
        <f t="shared" si="18"/>
        <v>43831</v>
      </c>
      <c r="AY41" s="24">
        <f t="shared" ca="1" si="19"/>
        <v>1.208712586248617E-2</v>
      </c>
      <c r="AZ41" s="24">
        <f t="shared" si="20"/>
        <v>6.1743103142959388E-3</v>
      </c>
      <c r="BA41" s="24">
        <f t="shared" si="21"/>
        <v>4.3617672836988586E-3</v>
      </c>
      <c r="BB41" s="24">
        <f t="shared" si="22"/>
        <v>5.4456471327846145E-3</v>
      </c>
      <c r="BC41" s="24">
        <f t="shared" si="23"/>
        <v>9.2280933144428534E-3</v>
      </c>
      <c r="BD41" s="24">
        <f t="shared" si="24"/>
        <v>8.4646677136590576E-3</v>
      </c>
      <c r="BE41" s="24">
        <f t="shared" si="25"/>
        <v>2.6118184029675362E-3</v>
      </c>
      <c r="BG41" s="24">
        <f t="shared" si="26"/>
        <v>2.6118184029675362E-3</v>
      </c>
      <c r="BH41" s="24">
        <f t="shared" si="27"/>
        <v>9.2280933144428534E-3</v>
      </c>
    </row>
    <row r="42" spans="2:60" x14ac:dyDescent="0.25">
      <c r="B42" s="35">
        <f>+NAC!A43</f>
        <v>43862</v>
      </c>
      <c r="C42" s="48">
        <f ca="1">+NAC_d!DD43</f>
        <v>0.50346308012085128</v>
      </c>
      <c r="D42" s="48">
        <f ca="1">+NAC_d!CT43</f>
        <v>0.5094597311175364</v>
      </c>
      <c r="E42" s="48">
        <f ca="1">+NAC_d!DC43</f>
        <v>0.49868079288140699</v>
      </c>
      <c r="F42" s="24">
        <f t="shared" ca="1" si="2"/>
        <v>1.0778938236129409E-2</v>
      </c>
      <c r="H42" s="24">
        <f>+GBA_d!$AM70</f>
        <v>0.48743376006669714</v>
      </c>
      <c r="I42" s="24">
        <f>+GBA_d!$AD70</f>
        <v>0.49147702360852419</v>
      </c>
      <c r="J42" s="24">
        <f>+GBA_d!$AM70</f>
        <v>0.48743376006669714</v>
      </c>
      <c r="K42" s="24">
        <f t="shared" si="3"/>
        <v>4.0432635418270468E-3</v>
      </c>
      <c r="M42" s="24">
        <f>+PAM_d!$AM70</f>
        <v>0.51572143968851325</v>
      </c>
      <c r="N42" s="24">
        <f>+PAM_d!$AD70</f>
        <v>0.51298139561644818</v>
      </c>
      <c r="O42" s="24">
        <f>+PAM_d!$AM70</f>
        <v>0.51572143968851325</v>
      </c>
      <c r="P42" s="24">
        <f t="shared" si="4"/>
        <v>-2.7400440720650732E-3</v>
      </c>
      <c r="R42" s="24">
        <f>+NOA_d!$AM70</f>
        <v>0.50332574675600372</v>
      </c>
      <c r="S42" s="24">
        <f>+NOA_d!$AD70</f>
        <v>0.50476521060662716</v>
      </c>
      <c r="T42" s="24">
        <f>+NOA_d!$AM70</f>
        <v>0.50332574675600372</v>
      </c>
      <c r="U42" s="24">
        <f t="shared" si="5"/>
        <v>1.4394638506234347E-3</v>
      </c>
      <c r="W42" s="24">
        <f>+NEA_d!$AM70</f>
        <v>0.52590350400173014</v>
      </c>
      <c r="X42" s="24">
        <f>+NEA_d!$AD70</f>
        <v>0.53885805754780747</v>
      </c>
      <c r="Y42" s="24">
        <f>+NEA_d!$AM70</f>
        <v>0.52590350400173014</v>
      </c>
      <c r="Z42" s="24">
        <f t="shared" si="6"/>
        <v>1.295455354607733E-2</v>
      </c>
      <c r="AB42" s="24">
        <f>+CUY_d!$AM70</f>
        <v>0.51561913703850726</v>
      </c>
      <c r="AC42" s="24">
        <f>+CUY_d!$AD70</f>
        <v>0.5250326581145226</v>
      </c>
      <c r="AD42" s="24">
        <f>+CUY_d!$AM70</f>
        <v>0.51561913703850726</v>
      </c>
      <c r="AE42" s="24">
        <f t="shared" si="7"/>
        <v>9.4135210760153409E-3</v>
      </c>
      <c r="AG42" s="24">
        <f>+PAT_d!$AM70</f>
        <v>0.5049493992629388</v>
      </c>
      <c r="AH42" s="24">
        <f>+PAT_d!$AD70</f>
        <v>0.50763042677446735</v>
      </c>
      <c r="AI42" s="24">
        <f>+PAT_d!$AM70</f>
        <v>0.5049493992629388</v>
      </c>
      <c r="AJ42" s="24">
        <f t="shared" si="8"/>
        <v>2.6810275115285442E-3</v>
      </c>
      <c r="AK42" s="24"/>
      <c r="AL42" s="35">
        <f t="shared" si="1"/>
        <v>43862</v>
      </c>
      <c r="AM42" s="24">
        <f t="shared" ca="1" si="14"/>
        <v>1.0778938236129409E-2</v>
      </c>
      <c r="AN42" s="24">
        <f t="shared" si="9"/>
        <v>4.0432635418270468E-3</v>
      </c>
      <c r="AO42" s="24">
        <f t="shared" si="10"/>
        <v>-2.7400440720650732E-3</v>
      </c>
      <c r="AP42" s="24">
        <f t="shared" si="11"/>
        <v>1.4394638506234347E-3</v>
      </c>
      <c r="AQ42" s="24">
        <f t="shared" si="12"/>
        <v>1.295455354607733E-2</v>
      </c>
      <c r="AR42" s="24">
        <f t="shared" si="13"/>
        <v>9.4135210760153409E-3</v>
      </c>
      <c r="AS42" s="24">
        <f t="shared" si="15"/>
        <v>2.6810275115285442E-3</v>
      </c>
      <c r="AU42" s="24">
        <f t="shared" si="16"/>
        <v>-2.7400440720650732E-3</v>
      </c>
      <c r="AV42" s="24">
        <f t="shared" si="17"/>
        <v>1.295455354607733E-2</v>
      </c>
      <c r="AX42" s="35">
        <f t="shared" si="18"/>
        <v>43862</v>
      </c>
      <c r="AY42" s="24">
        <f t="shared" ca="1" si="19"/>
        <v>7.1922842324585456E-3</v>
      </c>
      <c r="AZ42" s="24">
        <f t="shared" si="20"/>
        <v>2.7182814121724519E-3</v>
      </c>
      <c r="BA42" s="24">
        <f t="shared" si="21"/>
        <v>-1.8077491023866799E-3</v>
      </c>
      <c r="BB42" s="24">
        <f t="shared" si="22"/>
        <v>9.5751958863843356E-4</v>
      </c>
      <c r="BC42" s="24">
        <f t="shared" si="23"/>
        <v>8.4897593537884841E-3</v>
      </c>
      <c r="BD42" s="24">
        <f t="shared" si="24"/>
        <v>6.2110070043119858E-3</v>
      </c>
      <c r="BE42" s="24">
        <f t="shared" si="25"/>
        <v>1.7814735251839853E-3</v>
      </c>
      <c r="BG42" s="24">
        <f t="shared" si="26"/>
        <v>-1.8077491023866799E-3</v>
      </c>
      <c r="BH42" s="24">
        <f t="shared" si="27"/>
        <v>8.4897593537884841E-3</v>
      </c>
    </row>
    <row r="43" spans="2:60" x14ac:dyDescent="0.25">
      <c r="B43" s="35">
        <f>+NAC!A44</f>
        <v>43891</v>
      </c>
      <c r="C43" s="48">
        <f ca="1">+NAC_d!DD44</f>
        <v>0.4841335387534782</v>
      </c>
      <c r="D43" s="48">
        <f ca="1">+NAC_d!CT44</f>
        <v>0.48853073333749175</v>
      </c>
      <c r="E43" s="48">
        <f ca="1">+NAC_d!DC44</f>
        <v>0.4807669142225981</v>
      </c>
      <c r="F43" s="24">
        <f t="shared" ca="1" si="2"/>
        <v>7.7638191148936553E-3</v>
      </c>
      <c r="H43" s="24">
        <f>+GBA_d!$AM71</f>
        <v>0.47197584762614508</v>
      </c>
      <c r="I43" s="24">
        <f>+GBA_d!$AD71</f>
        <v>0.47087798447833373</v>
      </c>
      <c r="J43" s="24">
        <f>+GBA_d!$AM71</f>
        <v>0.47197584762614508</v>
      </c>
      <c r="K43" s="24">
        <f t="shared" si="3"/>
        <v>-1.097863147811351E-3</v>
      </c>
      <c r="M43" s="24">
        <f>+PAM_d!$AM71</f>
        <v>0.49374058199783866</v>
      </c>
      <c r="N43" s="24">
        <f>+PAM_d!$AD71</f>
        <v>0.49160822449251218</v>
      </c>
      <c r="O43" s="24">
        <f>+PAM_d!$AM71</f>
        <v>0.49374058199783866</v>
      </c>
      <c r="P43" s="24">
        <f t="shared" si="4"/>
        <v>-2.1323575053264765E-3</v>
      </c>
      <c r="R43" s="24">
        <f>+NOA_d!$AM71</f>
        <v>0.4844381806462783</v>
      </c>
      <c r="S43" s="24">
        <f>+NOA_d!$AD71</f>
        <v>0.49036358060698504</v>
      </c>
      <c r="T43" s="24">
        <f>+NOA_d!$AM71</f>
        <v>0.4844381806462783</v>
      </c>
      <c r="U43" s="24">
        <f t="shared" si="5"/>
        <v>5.9253999607067342E-3</v>
      </c>
      <c r="W43" s="24">
        <f>+NEA_d!$AM71</f>
        <v>0.50618598833763651</v>
      </c>
      <c r="X43" s="24">
        <f>+NEA_d!$AD71</f>
        <v>0.51139550907373121</v>
      </c>
      <c r="Y43" s="24">
        <f>+NEA_d!$AM71</f>
        <v>0.50618598833763651</v>
      </c>
      <c r="Z43" s="24">
        <f t="shared" si="6"/>
        <v>5.2095207360947082E-3</v>
      </c>
      <c r="AB43" s="24">
        <f>+CUY_d!$AM71</f>
        <v>0.49750919006472283</v>
      </c>
      <c r="AC43" s="24">
        <f>+CUY_d!$AD71</f>
        <v>0.50381688326551122</v>
      </c>
      <c r="AD43" s="24">
        <f>+CUY_d!$AM71</f>
        <v>0.49750919006472283</v>
      </c>
      <c r="AE43" s="24">
        <f t="shared" si="7"/>
        <v>6.307693200788389E-3</v>
      </c>
      <c r="AG43" s="24">
        <f>+PAT_d!$AM71</f>
        <v>0.48495208867062178</v>
      </c>
      <c r="AH43" s="24">
        <f>+PAT_d!$AD71</f>
        <v>0.48338159332350772</v>
      </c>
      <c r="AI43" s="24">
        <f>+PAT_d!$AM71</f>
        <v>0.48495208867062178</v>
      </c>
      <c r="AJ43" s="24">
        <f t="shared" si="8"/>
        <v>-1.5704953471140648E-3</v>
      </c>
      <c r="AK43" s="24"/>
      <c r="AL43" s="35">
        <f t="shared" si="1"/>
        <v>43891</v>
      </c>
      <c r="AM43" s="24">
        <f t="shared" ca="1" si="14"/>
        <v>7.7638191148936553E-3</v>
      </c>
      <c r="AN43" s="24">
        <f t="shared" si="9"/>
        <v>-1.097863147811351E-3</v>
      </c>
      <c r="AO43" s="24">
        <f t="shared" si="10"/>
        <v>-2.1323575053264765E-3</v>
      </c>
      <c r="AP43" s="24">
        <f t="shared" si="11"/>
        <v>5.9253999607067342E-3</v>
      </c>
      <c r="AQ43" s="24">
        <f t="shared" si="12"/>
        <v>5.2095207360947082E-3</v>
      </c>
      <c r="AR43" s="24">
        <f t="shared" si="13"/>
        <v>6.307693200788389E-3</v>
      </c>
      <c r="AS43" s="24">
        <f t="shared" si="15"/>
        <v>-1.5704953471140648E-3</v>
      </c>
      <c r="AU43" s="24">
        <f t="shared" si="16"/>
        <v>-2.1323575053264765E-3</v>
      </c>
      <c r="AV43" s="24">
        <f t="shared" si="17"/>
        <v>6.307693200788389E-3</v>
      </c>
      <c r="AX43" s="35">
        <f t="shared" si="18"/>
        <v>43891</v>
      </c>
      <c r="AY43" s="24">
        <f t="shared" ca="1" si="19"/>
        <v>5.2431068254721325E-3</v>
      </c>
      <c r="AZ43" s="24">
        <f t="shared" si="20"/>
        <v>-7.4584318049908394E-4</v>
      </c>
      <c r="BA43" s="24">
        <f t="shared" si="21"/>
        <v>-1.4275286693185008E-3</v>
      </c>
      <c r="BB43" s="24">
        <f t="shared" si="22"/>
        <v>3.9916784935611904E-3</v>
      </c>
      <c r="BC43" s="24">
        <f t="shared" si="23"/>
        <v>3.4587499660945209E-3</v>
      </c>
      <c r="BD43" s="24">
        <f t="shared" si="24"/>
        <v>4.2121231994014519E-3</v>
      </c>
      <c r="BE43" s="24">
        <f t="shared" si="25"/>
        <v>-1.0576067464371786E-3</v>
      </c>
      <c r="BG43" s="24">
        <f t="shared" si="26"/>
        <v>-1.4275286693185008E-3</v>
      </c>
      <c r="BH43" s="24">
        <f t="shared" si="27"/>
        <v>4.2121231994014519E-3</v>
      </c>
    </row>
    <row r="44" spans="2:60" x14ac:dyDescent="0.25">
      <c r="B44" s="35">
        <f>+NAC!A45</f>
        <v>43922</v>
      </c>
      <c r="C44" s="48">
        <f ca="1">+NAC_d!DD45</f>
        <v>0.45610713727792929</v>
      </c>
      <c r="D44" s="48">
        <f ca="1">+NAC_d!CT45</f>
        <v>0.46940327784976632</v>
      </c>
      <c r="E44" s="48">
        <f ca="1">+NAC_d!DC45</f>
        <v>0.44824816266084611</v>
      </c>
      <c r="F44" s="24">
        <f t="shared" ca="1" si="2"/>
        <v>2.1155115188920215E-2</v>
      </c>
      <c r="H44" s="24">
        <f>+GBA_d!$AM72</f>
        <v>0.44181745381051352</v>
      </c>
      <c r="I44" s="24">
        <f>+GBA_d!$AD72</f>
        <v>0.45262645897707321</v>
      </c>
      <c r="J44" s="24">
        <f>+GBA_d!$AM72</f>
        <v>0.44181745381051352</v>
      </c>
      <c r="K44" s="24">
        <f t="shared" si="3"/>
        <v>1.0809005166559693E-2</v>
      </c>
      <c r="M44" s="24">
        <f>+PAM_d!$AM72</f>
        <v>0.45836949644416647</v>
      </c>
      <c r="N44" s="24">
        <f>+PAM_d!$AD72</f>
        <v>0.46665038510222434</v>
      </c>
      <c r="O44" s="24">
        <f>+PAM_d!$AM72</f>
        <v>0.45836949644416647</v>
      </c>
      <c r="P44" s="24">
        <f t="shared" si="4"/>
        <v>8.2808886580578722E-3</v>
      </c>
      <c r="R44" s="24">
        <f>+NOA_d!$AM72</f>
        <v>0.45760854565289755</v>
      </c>
      <c r="S44" s="24">
        <f>+NOA_d!$AD72</f>
        <v>0.48351538260061533</v>
      </c>
      <c r="T44" s="24">
        <f>+NOA_d!$AM72</f>
        <v>0.45760854565289755</v>
      </c>
      <c r="U44" s="24">
        <f t="shared" si="5"/>
        <v>2.5906836947717782E-2</v>
      </c>
      <c r="W44" s="24">
        <f>+NEA_d!$AM72</f>
        <v>0.4797779284822683</v>
      </c>
      <c r="X44" s="24">
        <f>+NEA_d!$AD72</f>
        <v>0.49510522993884254</v>
      </c>
      <c r="Y44" s="24">
        <f>+NEA_d!$AM72</f>
        <v>0.4797779284822683</v>
      </c>
      <c r="Z44" s="24">
        <f t="shared" si="6"/>
        <v>1.5327301456574238E-2</v>
      </c>
      <c r="AB44" s="24">
        <f>+CUY_d!$AM72</f>
        <v>0.46097677464531839</v>
      </c>
      <c r="AC44" s="24">
        <f>+CUY_d!$AD72</f>
        <v>0.48059111842252156</v>
      </c>
      <c r="AD44" s="24">
        <f>+CUY_d!$AM72</f>
        <v>0.46097677464531839</v>
      </c>
      <c r="AE44" s="24">
        <f t="shared" si="7"/>
        <v>1.9614343777203169E-2</v>
      </c>
      <c r="AG44" s="24">
        <f>+PAT_d!$AM72</f>
        <v>0.4447509835295187</v>
      </c>
      <c r="AH44" s="24">
        <f>+PAT_d!$AD72</f>
        <v>0.44189173354195788</v>
      </c>
      <c r="AI44" s="24">
        <f>+PAT_d!$AM72</f>
        <v>0.4447509835295187</v>
      </c>
      <c r="AJ44" s="24">
        <f t="shared" si="8"/>
        <v>-2.8592499875608191E-3</v>
      </c>
      <c r="AK44" s="24"/>
      <c r="AL44" s="35">
        <f t="shared" si="1"/>
        <v>43922</v>
      </c>
      <c r="AM44" s="24">
        <f t="shared" ca="1" si="14"/>
        <v>2.1155115188920215E-2</v>
      </c>
      <c r="AN44" s="24">
        <f t="shared" si="9"/>
        <v>1.0809005166559693E-2</v>
      </c>
      <c r="AO44" s="24">
        <f t="shared" si="10"/>
        <v>8.2808886580578722E-3</v>
      </c>
      <c r="AP44" s="24">
        <f t="shared" si="11"/>
        <v>2.5906836947717782E-2</v>
      </c>
      <c r="AQ44" s="24">
        <f t="shared" si="12"/>
        <v>1.5327301456574238E-2</v>
      </c>
      <c r="AR44" s="24">
        <f t="shared" si="13"/>
        <v>1.9614343777203169E-2</v>
      </c>
      <c r="AS44" s="24">
        <f t="shared" si="15"/>
        <v>-2.8592499875608191E-3</v>
      </c>
      <c r="AU44" s="24">
        <f t="shared" si="16"/>
        <v>-2.8592499875608191E-3</v>
      </c>
      <c r="AV44" s="24">
        <f t="shared" si="17"/>
        <v>2.5906836947717782E-2</v>
      </c>
      <c r="AX44" s="35">
        <f t="shared" si="18"/>
        <v>43922</v>
      </c>
      <c r="AY44" s="24">
        <f t="shared" ca="1" si="19"/>
        <v>1.4607382722345186E-2</v>
      </c>
      <c r="AZ44" s="24">
        <f t="shared" si="20"/>
        <v>7.4967917318471411E-3</v>
      </c>
      <c r="BA44" s="24">
        <f t="shared" si="21"/>
        <v>5.6781828461500705E-3</v>
      </c>
      <c r="BB44" s="24">
        <f t="shared" si="22"/>
        <v>1.7773521584365737E-2</v>
      </c>
      <c r="BC44" s="24">
        <f t="shared" si="23"/>
        <v>1.0357838944316855E-2</v>
      </c>
      <c r="BD44" s="24">
        <f t="shared" si="24"/>
        <v>1.3425500061056805E-2</v>
      </c>
      <c r="BE44" s="24">
        <f t="shared" si="25"/>
        <v>-1.9790607655969517E-3</v>
      </c>
      <c r="BG44" s="24">
        <f t="shared" si="26"/>
        <v>-1.9790607655969517E-3</v>
      </c>
      <c r="BH44" s="24">
        <f t="shared" si="27"/>
        <v>1.7773521584365737E-2</v>
      </c>
    </row>
    <row r="45" spans="2:60" x14ac:dyDescent="0.25">
      <c r="B45" s="35">
        <f>+NAC!A46</f>
        <v>43952</v>
      </c>
      <c r="C45" s="48">
        <f ca="1">+NAC_d!DD46</f>
        <v>0.43411627856738444</v>
      </c>
      <c r="D45" s="48">
        <f ca="1">+NAC_d!CT46</f>
        <v>0.44781535755994972</v>
      </c>
      <c r="E45" s="48">
        <f ca="1">+NAC_d!DC46</f>
        <v>0.42629743938367914</v>
      </c>
      <c r="F45" s="24">
        <f t="shared" ca="1" si="2"/>
        <v>2.1517918176270578E-2</v>
      </c>
      <c r="H45" s="24">
        <f>+GBA_d!$AM73</f>
        <v>0.4202199850045556</v>
      </c>
      <c r="I45" s="24">
        <f>+GBA_d!$AD73</f>
        <v>0.43235447705059693</v>
      </c>
      <c r="J45" s="24">
        <f>+GBA_d!$AM73</f>
        <v>0.4202199850045556</v>
      </c>
      <c r="K45" s="24">
        <f t="shared" si="3"/>
        <v>1.2134492046041334E-2</v>
      </c>
      <c r="M45" s="24">
        <f>+PAM_d!$AM73</f>
        <v>0.43807360904352</v>
      </c>
      <c r="N45" s="24">
        <f>+PAM_d!$AD73</f>
        <v>0.44914904792130939</v>
      </c>
      <c r="O45" s="24">
        <f>+PAM_d!$AM73</f>
        <v>0.43807360904352</v>
      </c>
      <c r="P45" s="24">
        <f t="shared" si="4"/>
        <v>1.107543887778939E-2</v>
      </c>
      <c r="R45" s="24">
        <f>+NOA_d!$AM73</f>
        <v>0.42127207670026978</v>
      </c>
      <c r="S45" s="24">
        <f>+NOA_d!$AD73</f>
        <v>0.45195520941296374</v>
      </c>
      <c r="T45" s="24">
        <f>+NOA_d!$AM73</f>
        <v>0.42127207670026978</v>
      </c>
      <c r="U45" s="24">
        <f t="shared" si="5"/>
        <v>3.0683132712693961E-2</v>
      </c>
      <c r="W45" s="24">
        <f>+NEA_d!$AM73</f>
        <v>0.46827844278691599</v>
      </c>
      <c r="X45" s="24">
        <f>+NEA_d!$AD73</f>
        <v>0.47590569497966939</v>
      </c>
      <c r="Y45" s="24">
        <f>+NEA_d!$AM73</f>
        <v>0.46827844278691599</v>
      </c>
      <c r="Z45" s="24">
        <f t="shared" si="6"/>
        <v>7.6272521927533976E-3</v>
      </c>
      <c r="AB45" s="24">
        <f>+CUY_d!$AM73</f>
        <v>0.43953771657280849</v>
      </c>
      <c r="AC45" s="24">
        <f>+CUY_d!$AD73</f>
        <v>0.4583368986549321</v>
      </c>
      <c r="AD45" s="24">
        <f>+CUY_d!$AM73</f>
        <v>0.43953771657280849</v>
      </c>
      <c r="AE45" s="24">
        <f t="shared" si="7"/>
        <v>1.8799182082123611E-2</v>
      </c>
      <c r="AG45" s="24">
        <f>+PAT_d!$AM73</f>
        <v>0.4193438343872673</v>
      </c>
      <c r="AH45" s="24">
        <f>+PAT_d!$AD73</f>
        <v>0.41471411634665167</v>
      </c>
      <c r="AI45" s="24">
        <f>+PAT_d!$AM73</f>
        <v>0.4193438343872673</v>
      </c>
      <c r="AJ45" s="24">
        <f t="shared" si="8"/>
        <v>-4.6297180406156269E-3</v>
      </c>
      <c r="AK45" s="24"/>
      <c r="AL45" s="35">
        <f t="shared" si="1"/>
        <v>43952</v>
      </c>
      <c r="AM45" s="24">
        <f t="shared" ca="1" si="14"/>
        <v>2.1517918176270578E-2</v>
      </c>
      <c r="AN45" s="24">
        <f t="shared" si="9"/>
        <v>1.2134492046041334E-2</v>
      </c>
      <c r="AO45" s="24">
        <f t="shared" si="10"/>
        <v>1.107543887778939E-2</v>
      </c>
      <c r="AP45" s="24">
        <f t="shared" si="11"/>
        <v>3.0683132712693961E-2</v>
      </c>
      <c r="AQ45" s="24">
        <f t="shared" si="12"/>
        <v>7.6272521927533976E-3</v>
      </c>
      <c r="AR45" s="24">
        <f t="shared" si="13"/>
        <v>1.8799182082123611E-2</v>
      </c>
      <c r="AS45" s="24">
        <f t="shared" si="15"/>
        <v>-4.6297180406156269E-3</v>
      </c>
      <c r="AU45" s="24">
        <f t="shared" si="16"/>
        <v>-4.6297180406156269E-3</v>
      </c>
      <c r="AV45" s="24">
        <f t="shared" si="17"/>
        <v>3.0683132712693961E-2</v>
      </c>
      <c r="AX45" s="35">
        <f t="shared" si="18"/>
        <v>43952</v>
      </c>
      <c r="AY45" s="24">
        <f t="shared" ca="1" si="19"/>
        <v>1.508655739126108E-2</v>
      </c>
      <c r="AZ45" s="24">
        <f t="shared" si="20"/>
        <v>8.5440932912956846E-3</v>
      </c>
      <c r="BA45" s="24">
        <f t="shared" si="21"/>
        <v>7.7015799526116702E-3</v>
      </c>
      <c r="BB45" s="24">
        <f t="shared" si="22"/>
        <v>2.1588500341138239E-2</v>
      </c>
      <c r="BC45" s="24">
        <f t="shared" si="23"/>
        <v>5.194690578086858E-3</v>
      </c>
      <c r="BD45" s="24">
        <f t="shared" si="24"/>
        <v>1.3059179947629174E-2</v>
      </c>
      <c r="BE45" s="24">
        <f t="shared" si="25"/>
        <v>-3.2618720907849896E-3</v>
      </c>
      <c r="BG45" s="24">
        <f t="shared" si="26"/>
        <v>-3.2618720907849896E-3</v>
      </c>
      <c r="BH45" s="24">
        <f t="shared" si="27"/>
        <v>2.1588500341138239E-2</v>
      </c>
    </row>
    <row r="46" spans="2:60" x14ac:dyDescent="0.25">
      <c r="B46" s="35">
        <f>+NAC!A47</f>
        <v>43983</v>
      </c>
      <c r="C46" s="48">
        <f ca="1">+NAC_d!DD47</f>
        <v>0.42727711768987731</v>
      </c>
      <c r="D46" s="48">
        <f ca="1">+NAC_d!CT47</f>
        <v>0.43940143514931673</v>
      </c>
      <c r="E46" s="48">
        <f ca="1">+NAC_d!DC47</f>
        <v>0.42088616499124321</v>
      </c>
      <c r="F46" s="24">
        <f t="shared" ca="1" si="2"/>
        <v>1.8515270158073527E-2</v>
      </c>
      <c r="H46" s="24">
        <f>+GBA_d!$AM74</f>
        <v>0.41412020340899347</v>
      </c>
      <c r="I46" s="24">
        <f>+GBA_d!$AD74</f>
        <v>0.42200298503542144</v>
      </c>
      <c r="J46" s="24">
        <f>+GBA_d!$AM74</f>
        <v>0.41412020340899347</v>
      </c>
      <c r="K46" s="24">
        <f t="shared" si="3"/>
        <v>7.8827816264279704E-3</v>
      </c>
      <c r="M46" s="24">
        <f>+PAM_d!$AM74</f>
        <v>0.43703702699211755</v>
      </c>
      <c r="N46" s="24">
        <f>+PAM_d!$AD74</f>
        <v>0.44380497987177581</v>
      </c>
      <c r="O46" s="24">
        <f>+PAM_d!$AM74</f>
        <v>0.43703702699211755</v>
      </c>
      <c r="P46" s="24">
        <f t="shared" si="4"/>
        <v>6.7679528796582566E-3</v>
      </c>
      <c r="R46" s="24">
        <f>+NOA_d!$AM74</f>
        <v>0.41314654081143476</v>
      </c>
      <c r="S46" s="24">
        <f>+NOA_d!$AD74</f>
        <v>0.44230174455996107</v>
      </c>
      <c r="T46" s="24">
        <f>+NOA_d!$AM74</f>
        <v>0.41314654081143476</v>
      </c>
      <c r="U46" s="24">
        <f t="shared" si="5"/>
        <v>2.9155203748526315E-2</v>
      </c>
      <c r="W46" s="24">
        <f>+NEA_d!$AM74</f>
        <v>0.46080204184947804</v>
      </c>
      <c r="X46" s="24">
        <f>+NEA_d!$AD74</f>
        <v>0.46521565215172989</v>
      </c>
      <c r="Y46" s="24">
        <f>+NEA_d!$AM74</f>
        <v>0.46080204184947804</v>
      </c>
      <c r="Z46" s="24">
        <f t="shared" si="6"/>
        <v>4.4136103022518469E-3</v>
      </c>
      <c r="AB46" s="24">
        <f>+CUY_d!$AM74</f>
        <v>0.43446467985674797</v>
      </c>
      <c r="AC46" s="24">
        <f>+CUY_d!$AD74</f>
        <v>0.4551182192309644</v>
      </c>
      <c r="AD46" s="24">
        <f>+CUY_d!$AM74</f>
        <v>0.43446467985674797</v>
      </c>
      <c r="AE46" s="24">
        <f t="shared" si="7"/>
        <v>2.0653539374216434E-2</v>
      </c>
      <c r="AG46" s="24">
        <f>+PAT_d!$AM74</f>
        <v>0.40552264864629683</v>
      </c>
      <c r="AH46" s="24">
        <f>+PAT_d!$AD74</f>
        <v>0.40207111074942281</v>
      </c>
      <c r="AI46" s="24">
        <f>+PAT_d!$AM74</f>
        <v>0.40552264864629683</v>
      </c>
      <c r="AJ46" s="24">
        <f t="shared" si="8"/>
        <v>-3.451537896874024E-3</v>
      </c>
      <c r="AK46" s="24"/>
      <c r="AL46" s="35">
        <f t="shared" si="1"/>
        <v>43983</v>
      </c>
      <c r="AM46" s="24">
        <f t="shared" ca="1" si="14"/>
        <v>1.8515270158073527E-2</v>
      </c>
      <c r="AN46" s="24">
        <f t="shared" si="9"/>
        <v>7.8827816264279704E-3</v>
      </c>
      <c r="AO46" s="24">
        <f t="shared" si="10"/>
        <v>6.7679528796582566E-3</v>
      </c>
      <c r="AP46" s="24">
        <f t="shared" si="11"/>
        <v>2.9155203748526315E-2</v>
      </c>
      <c r="AQ46" s="24">
        <f t="shared" si="12"/>
        <v>4.4136103022518469E-3</v>
      </c>
      <c r="AR46" s="24">
        <f t="shared" si="13"/>
        <v>2.0653539374216434E-2</v>
      </c>
      <c r="AS46" s="24">
        <f t="shared" si="15"/>
        <v>-3.451537896874024E-3</v>
      </c>
      <c r="AU46" s="24">
        <f t="shared" si="16"/>
        <v>-3.451537896874024E-3</v>
      </c>
      <c r="AV46" s="24">
        <f t="shared" si="17"/>
        <v>2.9155203748526315E-2</v>
      </c>
      <c r="AX46" s="35">
        <f t="shared" si="18"/>
        <v>43983</v>
      </c>
      <c r="AY46" s="24">
        <f t="shared" ca="1" si="19"/>
        <v>1.3030790653231206E-2</v>
      </c>
      <c r="AZ46" s="24">
        <f t="shared" si="20"/>
        <v>5.5743363311160365E-3</v>
      </c>
      <c r="BA46" s="24">
        <f t="shared" si="21"/>
        <v>4.7096579646415115E-3</v>
      </c>
      <c r="BB46" s="24">
        <f t="shared" si="22"/>
        <v>2.0631408637766135E-2</v>
      </c>
      <c r="BC46" s="24">
        <f t="shared" si="23"/>
        <v>3.021360989243993E-3</v>
      </c>
      <c r="BD46" s="24">
        <f t="shared" si="24"/>
        <v>1.4398081503323557E-2</v>
      </c>
      <c r="BE46" s="24">
        <f t="shared" si="25"/>
        <v>-2.4556971032791974E-3</v>
      </c>
      <c r="BG46" s="24">
        <f t="shared" si="26"/>
        <v>-2.4556971032791974E-3</v>
      </c>
      <c r="BH46" s="24">
        <f t="shared" si="27"/>
        <v>2.0631408637766135E-2</v>
      </c>
    </row>
    <row r="47" spans="2:60" x14ac:dyDescent="0.25">
      <c r="B47" s="35">
        <f>+NAC!A48</f>
        <v>44013</v>
      </c>
      <c r="C47" s="48">
        <f ca="1">+NAC_d!DD48</f>
        <v>0.4236557061692352</v>
      </c>
      <c r="D47" s="48">
        <f ca="1">+NAC_d!CT48</f>
        <v>0.43657914386193752</v>
      </c>
      <c r="E47" s="48">
        <f ca="1">+NAC_d!DC48</f>
        <v>0.41722417368211917</v>
      </c>
      <c r="F47" s="24">
        <f t="shared" ca="1" si="2"/>
        <v>1.9354970179818354E-2</v>
      </c>
      <c r="H47" s="24">
        <f>+GBA_d!$AM75</f>
        <v>0.40757922550374404</v>
      </c>
      <c r="I47" s="24">
        <f>+GBA_d!$AD75</f>
        <v>0.41384970823569844</v>
      </c>
      <c r="J47" s="24">
        <f>+GBA_d!$AM75</f>
        <v>0.40757922550374404</v>
      </c>
      <c r="K47" s="24">
        <f t="shared" si="3"/>
        <v>6.2704827319544076E-3</v>
      </c>
      <c r="M47" s="24">
        <f>+PAM_d!$AM75</f>
        <v>0.43707465367283205</v>
      </c>
      <c r="N47" s="24">
        <f>+PAM_d!$AD75</f>
        <v>0.44316084963039204</v>
      </c>
      <c r="O47" s="24">
        <f>+PAM_d!$AM75</f>
        <v>0.43707465367283205</v>
      </c>
      <c r="P47" s="24">
        <f t="shared" si="4"/>
        <v>6.0861959575599922E-3</v>
      </c>
      <c r="R47" s="24">
        <f>+NOA_d!$AM75</f>
        <v>0.41353454269003254</v>
      </c>
      <c r="S47" s="24">
        <f>+NOA_d!$AD75</f>
        <v>0.43976735544752765</v>
      </c>
      <c r="T47" s="24">
        <f>+NOA_d!$AM75</f>
        <v>0.41353454269003254</v>
      </c>
      <c r="U47" s="24">
        <f t="shared" si="5"/>
        <v>2.6232812757495116E-2</v>
      </c>
      <c r="W47" s="24">
        <f>+NEA_d!$AM75</f>
        <v>0.46955052445081114</v>
      </c>
      <c r="X47" s="24">
        <f>+NEA_d!$AD75</f>
        <v>0.46944709941681495</v>
      </c>
      <c r="Y47" s="24">
        <f>+NEA_d!$AM75</f>
        <v>0.46955052445081114</v>
      </c>
      <c r="Z47" s="24">
        <f t="shared" si="6"/>
        <v>-1.0342503399618508E-4</v>
      </c>
      <c r="AB47" s="24">
        <f>+CUY_d!$AM75</f>
        <v>0.42367192402702702</v>
      </c>
      <c r="AC47" s="24">
        <f>+CUY_d!$AD75</f>
        <v>0.44923712687020734</v>
      </c>
      <c r="AD47" s="24">
        <f>+CUY_d!$AM75</f>
        <v>0.42367192402702702</v>
      </c>
      <c r="AE47" s="24">
        <f t="shared" si="7"/>
        <v>2.5565202843180312E-2</v>
      </c>
      <c r="AG47" s="24">
        <f>+PAT_d!$AM75</f>
        <v>0.40862844703836121</v>
      </c>
      <c r="AH47" s="24">
        <f>+PAT_d!$AD75</f>
        <v>0.40415652736278429</v>
      </c>
      <c r="AI47" s="24">
        <f>+PAT_d!$AM75</f>
        <v>0.40862844703836121</v>
      </c>
      <c r="AJ47" s="24">
        <f t="shared" si="8"/>
        <v>-4.4719196755769186E-3</v>
      </c>
      <c r="AK47" s="24"/>
      <c r="AL47" s="35">
        <f t="shared" si="1"/>
        <v>44013</v>
      </c>
      <c r="AM47" s="24">
        <f t="shared" ca="1" si="14"/>
        <v>1.9354970179818354E-2</v>
      </c>
      <c r="AN47" s="24">
        <f t="shared" si="9"/>
        <v>6.2704827319544076E-3</v>
      </c>
      <c r="AO47" s="24">
        <f t="shared" si="10"/>
        <v>6.0861959575599922E-3</v>
      </c>
      <c r="AP47" s="24">
        <f t="shared" si="11"/>
        <v>2.6232812757495116E-2</v>
      </c>
      <c r="AQ47" s="24">
        <f t="shared" si="12"/>
        <v>-1.0342503399618508E-4</v>
      </c>
      <c r="AR47" s="24">
        <f t="shared" si="13"/>
        <v>2.5565202843180312E-2</v>
      </c>
      <c r="AS47" s="24">
        <f t="shared" si="15"/>
        <v>-4.4719196755769186E-3</v>
      </c>
      <c r="AU47" s="24">
        <f t="shared" si="16"/>
        <v>-4.4719196755769186E-3</v>
      </c>
      <c r="AV47" s="24">
        <f t="shared" si="17"/>
        <v>2.6232812757495116E-2</v>
      </c>
      <c r="AX47" s="35">
        <f t="shared" si="18"/>
        <v>44013</v>
      </c>
      <c r="AY47" s="24">
        <f t="shared" ca="1" si="19"/>
        <v>1.3656957409590165E-2</v>
      </c>
      <c r="AZ47" s="24">
        <f t="shared" si="20"/>
        <v>4.4547991461796332E-3</v>
      </c>
      <c r="BA47" s="24">
        <f t="shared" si="21"/>
        <v>4.2351285940540606E-3</v>
      </c>
      <c r="BB47" s="24">
        <f t="shared" si="22"/>
        <v>1.8558310366842967E-2</v>
      </c>
      <c r="BC47" s="24">
        <f t="shared" si="23"/>
        <v>-7.0378685370409144E-5</v>
      </c>
      <c r="BD47" s="24">
        <f t="shared" si="24"/>
        <v>1.7957229057988355E-2</v>
      </c>
      <c r="BE47" s="24">
        <f t="shared" si="25"/>
        <v>-3.1746623355357606E-3</v>
      </c>
      <c r="BG47" s="24">
        <f t="shared" si="26"/>
        <v>-3.1746623355357606E-3</v>
      </c>
      <c r="BH47" s="24">
        <f t="shared" si="27"/>
        <v>1.8558310366842967E-2</v>
      </c>
    </row>
    <row r="48" spans="2:60" x14ac:dyDescent="0.25">
      <c r="B48" s="35">
        <f>+NAC!A49</f>
        <v>44044</v>
      </c>
      <c r="C48" s="48">
        <f ca="1">+NAC_d!DD49</f>
        <v>0.40659561783154974</v>
      </c>
      <c r="D48" s="48">
        <f ca="1">+NAC_d!CT49</f>
        <v>0.41835228952374903</v>
      </c>
      <c r="E48" s="48">
        <f ca="1">+NAC_d!DC49</f>
        <v>0.39977337357515319</v>
      </c>
      <c r="F48" s="24">
        <f t="shared" ca="1" si="2"/>
        <v>1.8578915948595842E-2</v>
      </c>
      <c r="H48" s="24">
        <f>+GBA_d!$AM76</f>
        <v>0.39089279475504446</v>
      </c>
      <c r="I48" s="24">
        <f>+GBA_d!$AD76</f>
        <v>0.40244526872740538</v>
      </c>
      <c r="J48" s="24">
        <f>+GBA_d!$AM76</f>
        <v>0.39089279475504446</v>
      </c>
      <c r="K48" s="24">
        <f t="shared" si="3"/>
        <v>1.1552473972360922E-2</v>
      </c>
      <c r="M48" s="24">
        <f>+PAM_d!$AM76</f>
        <v>0.41967366101818859</v>
      </c>
      <c r="N48" s="24">
        <f>+PAM_d!$AD76</f>
        <v>0.42748111549058798</v>
      </c>
      <c r="O48" s="24">
        <f>+PAM_d!$AM76</f>
        <v>0.41967366101818859</v>
      </c>
      <c r="P48" s="24">
        <f t="shared" si="4"/>
        <v>7.8074544723993888E-3</v>
      </c>
      <c r="R48" s="24">
        <f>+NOA_d!$AM76</f>
        <v>0.39489112105955337</v>
      </c>
      <c r="S48" s="24">
        <f>+NOA_d!$AD76</f>
        <v>0.41663074353106899</v>
      </c>
      <c r="T48" s="24">
        <f>+NOA_d!$AM76</f>
        <v>0.39489112105955337</v>
      </c>
      <c r="U48" s="24">
        <f t="shared" si="5"/>
        <v>2.1739622471515618E-2</v>
      </c>
      <c r="W48" s="24">
        <f>+NEA_d!$AM76</f>
        <v>0.44218963061998195</v>
      </c>
      <c r="X48" s="24">
        <f>+NEA_d!$AD76</f>
        <v>0.4395838676329531</v>
      </c>
      <c r="Y48" s="24">
        <f>+NEA_d!$AM76</f>
        <v>0.44218963061998195</v>
      </c>
      <c r="Z48" s="24">
        <f t="shared" si="6"/>
        <v>-2.605762987028859E-3</v>
      </c>
      <c r="AB48" s="24">
        <f>+CUY_d!$AM76</f>
        <v>0.40243918716171501</v>
      </c>
      <c r="AC48" s="24">
        <f>+CUY_d!$AD76</f>
        <v>0.42462814595117893</v>
      </c>
      <c r="AD48" s="24">
        <f>+CUY_d!$AM76</f>
        <v>0.40243918716171501</v>
      </c>
      <c r="AE48" s="24">
        <f t="shared" si="7"/>
        <v>2.218895878946392E-2</v>
      </c>
      <c r="AG48" s="24">
        <f>+PAT_d!$AM76</f>
        <v>0.3894803679868335</v>
      </c>
      <c r="AH48" s="24">
        <f>+PAT_d!$AD76</f>
        <v>0.38934259913275659</v>
      </c>
      <c r="AI48" s="24">
        <f>+PAT_d!$AM76</f>
        <v>0.3894803679868335</v>
      </c>
      <c r="AJ48" s="24">
        <f t="shared" si="8"/>
        <v>-1.3776885407690287E-4</v>
      </c>
      <c r="AK48" s="24"/>
      <c r="AL48" s="35">
        <f t="shared" si="1"/>
        <v>44044</v>
      </c>
      <c r="AM48" s="24">
        <f t="shared" ca="1" si="14"/>
        <v>1.8578915948595842E-2</v>
      </c>
      <c r="AN48" s="24">
        <f t="shared" si="9"/>
        <v>1.1552473972360922E-2</v>
      </c>
      <c r="AO48" s="24">
        <f t="shared" si="10"/>
        <v>7.8074544723993888E-3</v>
      </c>
      <c r="AP48" s="24">
        <f t="shared" si="11"/>
        <v>2.1739622471515618E-2</v>
      </c>
      <c r="AQ48" s="24">
        <f t="shared" si="12"/>
        <v>-2.605762987028859E-3</v>
      </c>
      <c r="AR48" s="24">
        <f t="shared" si="13"/>
        <v>2.218895878946392E-2</v>
      </c>
      <c r="AS48" s="24">
        <f t="shared" si="15"/>
        <v>-1.3776885407690287E-4</v>
      </c>
      <c r="AU48" s="24">
        <f t="shared" si="16"/>
        <v>-2.605762987028859E-3</v>
      </c>
      <c r="AV48" s="24">
        <f t="shared" si="17"/>
        <v>2.218895878946392E-2</v>
      </c>
      <c r="AX48" s="35">
        <f t="shared" si="18"/>
        <v>44044</v>
      </c>
      <c r="AY48" s="24">
        <f t="shared" ca="1" si="19"/>
        <v>1.3272802797458239E-2</v>
      </c>
      <c r="AZ48" s="24">
        <f t="shared" si="20"/>
        <v>8.305797553862071E-3</v>
      </c>
      <c r="BA48" s="24">
        <f t="shared" si="21"/>
        <v>5.4994712424261127E-3</v>
      </c>
      <c r="BB48" s="24">
        <f t="shared" si="22"/>
        <v>1.5585175174821053E-2</v>
      </c>
      <c r="BC48" s="24">
        <f t="shared" si="23"/>
        <v>-1.8068102361189498E-3</v>
      </c>
      <c r="BD48" s="24">
        <f t="shared" si="24"/>
        <v>1.582169051791138E-2</v>
      </c>
      <c r="BE48" s="24">
        <f t="shared" si="25"/>
        <v>-9.9151349850723491E-5</v>
      </c>
      <c r="BG48" s="24">
        <f t="shared" si="26"/>
        <v>-1.8068102361189498E-3</v>
      </c>
      <c r="BH48" s="24">
        <f t="shared" si="27"/>
        <v>1.582169051791138E-2</v>
      </c>
    </row>
    <row r="49" spans="2:60" x14ac:dyDescent="0.25">
      <c r="B49" s="35">
        <f>+NAC!A50</f>
        <v>44075</v>
      </c>
      <c r="C49" s="48">
        <f ca="1">+NAC_d!DD50</f>
        <v>0.36607361785167791</v>
      </c>
      <c r="D49" s="48">
        <f ca="1">+NAC_d!CT50</f>
        <v>0.37916564152172683</v>
      </c>
      <c r="E49" s="48">
        <f ca="1">+NAC_d!DC50</f>
        <v>0.35751011896920537</v>
      </c>
      <c r="F49" s="24">
        <f t="shared" ca="1" si="2"/>
        <v>2.1655522552521456E-2</v>
      </c>
      <c r="H49" s="24">
        <f>+GBA_d!$AM77</f>
        <v>0.34907747583084348</v>
      </c>
      <c r="I49" s="24">
        <f>+GBA_d!$AD77</f>
        <v>0.36407990552886327</v>
      </c>
      <c r="J49" s="24">
        <f>+GBA_d!$AM77</f>
        <v>0.34907747583084348</v>
      </c>
      <c r="K49" s="24">
        <f t="shared" si="3"/>
        <v>1.5002429698019792E-2</v>
      </c>
      <c r="M49" s="24">
        <f>+PAM_d!$AM77</f>
        <v>0.37547972027501308</v>
      </c>
      <c r="N49" s="24">
        <f>+PAM_d!$AD77</f>
        <v>0.38603922828047099</v>
      </c>
      <c r="O49" s="24">
        <f>+PAM_d!$AM77</f>
        <v>0.37547972027501308</v>
      </c>
      <c r="P49" s="24">
        <f t="shared" si="4"/>
        <v>1.0559508005457907E-2</v>
      </c>
      <c r="R49" s="24">
        <f>+NOA_d!$AM77</f>
        <v>0.34782922028546093</v>
      </c>
      <c r="S49" s="24">
        <f>+NOA_d!$AD77</f>
        <v>0.37265408003511968</v>
      </c>
      <c r="T49" s="24">
        <f>+NOA_d!$AM77</f>
        <v>0.34782922028546093</v>
      </c>
      <c r="U49" s="24">
        <f t="shared" si="5"/>
        <v>2.4824859749658756E-2</v>
      </c>
      <c r="W49" s="24">
        <f>+NEA_d!$AM77</f>
        <v>0.40203842907542953</v>
      </c>
      <c r="X49" s="24">
        <f>+NEA_d!$AD77</f>
        <v>0.40318092732538147</v>
      </c>
      <c r="Y49" s="24">
        <f>+NEA_d!$AM77</f>
        <v>0.40203842907542953</v>
      </c>
      <c r="Z49" s="24">
        <f t="shared" si="6"/>
        <v>1.1424982499519398E-3</v>
      </c>
      <c r="AB49" s="24">
        <f>+CUY_d!$AM77</f>
        <v>0.36869863259854818</v>
      </c>
      <c r="AC49" s="24">
        <f>+CUY_d!$AD77</f>
        <v>0.39608677408586002</v>
      </c>
      <c r="AD49" s="24">
        <f>+CUY_d!$AM77</f>
        <v>0.36869863259854818</v>
      </c>
      <c r="AE49" s="24">
        <f t="shared" si="7"/>
        <v>2.7388141487311835E-2</v>
      </c>
      <c r="AG49" s="24">
        <f>+PAT_d!$AM77</f>
        <v>0.34816520895844683</v>
      </c>
      <c r="AH49" s="24">
        <f>+PAT_d!$AD77</f>
        <v>0.35072245978528627</v>
      </c>
      <c r="AI49" s="24">
        <f>+PAT_d!$AM77</f>
        <v>0.34816520895844683</v>
      </c>
      <c r="AJ49" s="24">
        <f t="shared" si="8"/>
        <v>2.5572508268394412E-3</v>
      </c>
      <c r="AK49" s="24"/>
      <c r="AL49" s="35">
        <f t="shared" si="1"/>
        <v>44075</v>
      </c>
      <c r="AM49" s="24">
        <f t="shared" ca="1" si="14"/>
        <v>2.1655522552521456E-2</v>
      </c>
      <c r="AN49" s="24">
        <f t="shared" si="9"/>
        <v>1.5002429698019792E-2</v>
      </c>
      <c r="AO49" s="24">
        <f t="shared" si="10"/>
        <v>1.0559508005457907E-2</v>
      </c>
      <c r="AP49" s="24">
        <f t="shared" si="11"/>
        <v>2.4824859749658756E-2</v>
      </c>
      <c r="AQ49" s="24">
        <f t="shared" si="12"/>
        <v>1.1424982499519398E-3</v>
      </c>
      <c r="AR49" s="24">
        <f t="shared" si="13"/>
        <v>2.7388141487311835E-2</v>
      </c>
      <c r="AS49" s="24">
        <f t="shared" si="15"/>
        <v>2.5572508268394412E-3</v>
      </c>
      <c r="AU49" s="24">
        <f t="shared" si="16"/>
        <v>1.1424982499519398E-3</v>
      </c>
      <c r="AV49" s="24">
        <f t="shared" si="17"/>
        <v>2.7388141487311835E-2</v>
      </c>
      <c r="AX49" s="35">
        <f t="shared" si="18"/>
        <v>44075</v>
      </c>
      <c r="AY49" s="24">
        <f t="shared" ca="1" si="19"/>
        <v>1.5952383890121657E-2</v>
      </c>
      <c r="AZ49" s="24">
        <f t="shared" si="20"/>
        <v>1.1120510101749526E-2</v>
      </c>
      <c r="BA49" s="24">
        <f t="shared" si="21"/>
        <v>7.6769637892928344E-3</v>
      </c>
      <c r="BB49" s="24">
        <f t="shared" si="22"/>
        <v>1.8418401512619642E-2</v>
      </c>
      <c r="BC49" s="24">
        <f t="shared" si="23"/>
        <v>8.1488369095938928E-4</v>
      </c>
      <c r="BD49" s="24">
        <f t="shared" si="24"/>
        <v>2.0010352049021796E-2</v>
      </c>
      <c r="BE49" s="24">
        <f t="shared" si="25"/>
        <v>1.8968378725743307E-3</v>
      </c>
      <c r="BG49" s="24">
        <f t="shared" si="26"/>
        <v>8.1488369095938928E-4</v>
      </c>
      <c r="BH49" s="24">
        <f t="shared" si="27"/>
        <v>2.0010352049021796E-2</v>
      </c>
    </row>
    <row r="50" spans="2:60" x14ac:dyDescent="0.25">
      <c r="B50" s="35">
        <f>+NAC!A51</f>
        <v>44105</v>
      </c>
      <c r="C50" s="48">
        <f ca="1">+NAC_d!DD51</f>
        <v>0.37228081570913751</v>
      </c>
      <c r="D50" s="48">
        <f ca="1">+NAC_d!CT51</f>
        <v>0.39206365945743804</v>
      </c>
      <c r="E50" s="48">
        <f ca="1">+NAC_d!DC51</f>
        <v>0.35855408239184317</v>
      </c>
      <c r="F50" s="24">
        <f t="shared" ca="1" si="2"/>
        <v>3.3509577065594875E-2</v>
      </c>
      <c r="H50" s="24">
        <f>+GBA_d!$AM78</f>
        <v>0.34911389244321844</v>
      </c>
      <c r="I50" s="24">
        <f>+GBA_d!$AD78</f>
        <v>0.37531509991109946</v>
      </c>
      <c r="J50" s="24">
        <f>+GBA_d!$AM78</f>
        <v>0.34911389244321844</v>
      </c>
      <c r="K50" s="24">
        <f t="shared" si="3"/>
        <v>2.6201207467881016E-2</v>
      </c>
      <c r="M50" s="24">
        <f>+PAM_d!$AM78</f>
        <v>0.37899700900498923</v>
      </c>
      <c r="N50" s="24">
        <f>+PAM_d!$AD78</f>
        <v>0.39870279951938969</v>
      </c>
      <c r="O50" s="24">
        <f>+PAM_d!$AM78</f>
        <v>0.37899700900498923</v>
      </c>
      <c r="P50" s="24">
        <f t="shared" si="4"/>
        <v>1.9705790514400467E-2</v>
      </c>
      <c r="R50" s="24">
        <f>+NOA_d!$AM78</f>
        <v>0.35459662374145395</v>
      </c>
      <c r="S50" s="24">
        <f>+NOA_d!$AD78</f>
        <v>0.39612037812970802</v>
      </c>
      <c r="T50" s="24">
        <f>+NOA_d!$AM78</f>
        <v>0.35459662374145395</v>
      </c>
      <c r="U50" s="24">
        <f t="shared" si="5"/>
        <v>4.1523754388254064E-2</v>
      </c>
      <c r="W50" s="24">
        <f>+NEA_d!$AM78</f>
        <v>0.40388629562366773</v>
      </c>
      <c r="X50" s="24">
        <f>+NEA_d!$AD78</f>
        <v>0.41426208937966225</v>
      </c>
      <c r="Y50" s="24">
        <f>+NEA_d!$AM78</f>
        <v>0.40388629562366773</v>
      </c>
      <c r="Z50" s="24">
        <f t="shared" si="6"/>
        <v>1.0375793755994511E-2</v>
      </c>
      <c r="AB50" s="24">
        <f>+CUY_d!$AM78</f>
        <v>0.36384350156913148</v>
      </c>
      <c r="AC50" s="24">
        <f>+CUY_d!$AD78</f>
        <v>0.39946003323400681</v>
      </c>
      <c r="AD50" s="24">
        <f>+CUY_d!$AM78</f>
        <v>0.36384350156913148</v>
      </c>
      <c r="AE50" s="24">
        <f t="shared" si="7"/>
        <v>3.5616531664875328E-2</v>
      </c>
      <c r="AG50" s="24">
        <f>+PAT_d!$AM78</f>
        <v>0.34788068360872093</v>
      </c>
      <c r="AH50" s="24">
        <f>+PAT_d!$AD78</f>
        <v>0.35600351858845536</v>
      </c>
      <c r="AI50" s="24">
        <f>+PAT_d!$AM78</f>
        <v>0.34788068360872093</v>
      </c>
      <c r="AJ50" s="24">
        <f t="shared" si="8"/>
        <v>8.1228349797344279E-3</v>
      </c>
      <c r="AK50" s="24"/>
      <c r="AL50" s="35">
        <f t="shared" si="1"/>
        <v>44105</v>
      </c>
      <c r="AM50" s="24">
        <f t="shared" ca="1" si="14"/>
        <v>3.3509577065594875E-2</v>
      </c>
      <c r="AN50" s="24">
        <f t="shared" si="9"/>
        <v>2.6201207467881016E-2</v>
      </c>
      <c r="AO50" s="24">
        <f t="shared" si="10"/>
        <v>1.9705790514400467E-2</v>
      </c>
      <c r="AP50" s="24">
        <f t="shared" si="11"/>
        <v>4.1523754388254064E-2</v>
      </c>
      <c r="AQ50" s="24">
        <f t="shared" si="12"/>
        <v>1.0375793755994511E-2</v>
      </c>
      <c r="AR50" s="24">
        <f t="shared" si="13"/>
        <v>3.5616531664875328E-2</v>
      </c>
      <c r="AS50" s="24">
        <f t="shared" si="15"/>
        <v>8.1228349797344279E-3</v>
      </c>
      <c r="AU50" s="24">
        <f t="shared" si="16"/>
        <v>8.1228349797344279E-3</v>
      </c>
      <c r="AV50" s="24">
        <f t="shared" si="17"/>
        <v>4.1523754388254064E-2</v>
      </c>
      <c r="AX50" s="35">
        <f t="shared" si="18"/>
        <v>44105</v>
      </c>
      <c r="AY50" s="24">
        <f t="shared" ca="1" si="19"/>
        <v>2.4665618763294761E-2</v>
      </c>
      <c r="AZ50" s="24">
        <f t="shared" si="20"/>
        <v>1.9421049338118612E-2</v>
      </c>
      <c r="BA50" s="24">
        <f t="shared" si="21"/>
        <v>1.4289944347753991E-2</v>
      </c>
      <c r="BB50" s="24">
        <f t="shared" si="22"/>
        <v>3.0653962707779092E-2</v>
      </c>
      <c r="BC50" s="24">
        <f t="shared" si="23"/>
        <v>7.3907650415414583E-3</v>
      </c>
      <c r="BD50" s="24">
        <f t="shared" si="24"/>
        <v>2.611482301590895E-2</v>
      </c>
      <c r="BE50" s="24">
        <f t="shared" si="25"/>
        <v>6.0263753895388739E-3</v>
      </c>
      <c r="BG50" s="24">
        <f t="shared" si="26"/>
        <v>6.0263753895388739E-3</v>
      </c>
      <c r="BH50" s="24">
        <f t="shared" si="27"/>
        <v>3.0653962707779092E-2</v>
      </c>
    </row>
    <row r="51" spans="2:60" x14ac:dyDescent="0.25">
      <c r="B51" s="35">
        <f>+NAC!A52</f>
        <v>44136</v>
      </c>
      <c r="C51" s="48">
        <f ca="1">+NAC_d!DD52</f>
        <v>0.3573410200728504</v>
      </c>
      <c r="D51" s="48">
        <f ca="1">+NAC_d!CT52</f>
        <v>0.3755697551993713</v>
      </c>
      <c r="E51" s="48">
        <f ca="1">+NAC_d!DC52</f>
        <v>0.34763226039304507</v>
      </c>
      <c r="F51" s="24">
        <f t="shared" ca="1" si="2"/>
        <v>2.7937494806326235E-2</v>
      </c>
      <c r="H51" s="24">
        <f>+GBA_d!$AM79</f>
        <v>0.33963560317673491</v>
      </c>
      <c r="I51" s="24">
        <f>+GBA_d!$AD79</f>
        <v>0.35321264500900962</v>
      </c>
      <c r="J51" s="24">
        <f>+GBA_d!$AM79</f>
        <v>0.33963560317673491</v>
      </c>
      <c r="K51" s="24">
        <f t="shared" si="3"/>
        <v>1.3577041832274706E-2</v>
      </c>
      <c r="M51" s="24">
        <f>+PAM_d!$AM79</f>
        <v>0.36755072617161821</v>
      </c>
      <c r="N51" s="24">
        <f>+PAM_d!$AD79</f>
        <v>0.38377512253598289</v>
      </c>
      <c r="O51" s="24">
        <f>+PAM_d!$AM79</f>
        <v>0.36755072617161821</v>
      </c>
      <c r="P51" s="24">
        <f t="shared" si="4"/>
        <v>1.6224396364364679E-2</v>
      </c>
      <c r="R51" s="24">
        <f>+NOA_d!$AM79</f>
        <v>0.34963839842555644</v>
      </c>
      <c r="S51" s="24">
        <f>+NOA_d!$AD79</f>
        <v>0.38464990479905836</v>
      </c>
      <c r="T51" s="24">
        <f>+NOA_d!$AM79</f>
        <v>0.34963839842555644</v>
      </c>
      <c r="U51" s="24">
        <f t="shared" si="5"/>
        <v>3.5011506373501922E-2</v>
      </c>
      <c r="W51" s="24">
        <f>+NEA_d!$AM79</f>
        <v>0.39763579930645654</v>
      </c>
      <c r="X51" s="24">
        <f>+NEA_d!$AD79</f>
        <v>0.40460442324270907</v>
      </c>
      <c r="Y51" s="24">
        <f>+NEA_d!$AM79</f>
        <v>0.39763579930645654</v>
      </c>
      <c r="Z51" s="24">
        <f t="shared" si="6"/>
        <v>6.9686239362525271E-3</v>
      </c>
      <c r="AB51" s="24">
        <f>+CUY_d!$AM79</f>
        <v>0.34937614668436412</v>
      </c>
      <c r="AC51" s="24">
        <f>+CUY_d!$AD79</f>
        <v>0.37788635267392423</v>
      </c>
      <c r="AD51" s="24">
        <f>+CUY_d!$AM79</f>
        <v>0.34937614668436412</v>
      </c>
      <c r="AE51" s="24">
        <f t="shared" si="7"/>
        <v>2.8510205989560111E-2</v>
      </c>
      <c r="AG51" s="24">
        <f>+PAT_d!$AM79</f>
        <v>0.32774146422021611</v>
      </c>
      <c r="AH51" s="24">
        <f>+PAT_d!$AD79</f>
        <v>0.33379549192399049</v>
      </c>
      <c r="AI51" s="24">
        <f>+PAT_d!$AM79</f>
        <v>0.32774146422021611</v>
      </c>
      <c r="AJ51" s="24">
        <f t="shared" si="8"/>
        <v>6.0540277037743895E-3</v>
      </c>
      <c r="AK51" s="24"/>
      <c r="AL51" s="35">
        <f t="shared" si="1"/>
        <v>44136</v>
      </c>
      <c r="AM51" s="24">
        <f t="shared" ca="1" si="14"/>
        <v>2.7937494806326235E-2</v>
      </c>
      <c r="AN51" s="24">
        <f t="shared" si="9"/>
        <v>1.3577041832274706E-2</v>
      </c>
      <c r="AO51" s="24">
        <f t="shared" si="10"/>
        <v>1.6224396364364679E-2</v>
      </c>
      <c r="AP51" s="24">
        <f t="shared" si="11"/>
        <v>3.5011506373501922E-2</v>
      </c>
      <c r="AQ51" s="24">
        <f t="shared" si="12"/>
        <v>6.9686239362525271E-3</v>
      </c>
      <c r="AR51" s="24">
        <f t="shared" si="13"/>
        <v>2.8510205989560111E-2</v>
      </c>
      <c r="AS51" s="24">
        <f t="shared" si="15"/>
        <v>6.0540277037743895E-3</v>
      </c>
      <c r="AU51" s="24">
        <f t="shared" si="16"/>
        <v>6.0540277037743895E-3</v>
      </c>
      <c r="AV51" s="24">
        <f t="shared" si="17"/>
        <v>3.5011506373501922E-2</v>
      </c>
      <c r="AX51" s="35">
        <f t="shared" si="18"/>
        <v>44136</v>
      </c>
      <c r="AY51" s="24">
        <f t="shared" ca="1" si="19"/>
        <v>2.0730799957384693E-2</v>
      </c>
      <c r="AZ51" s="24">
        <f t="shared" si="20"/>
        <v>1.0134876827757378E-2</v>
      </c>
      <c r="BA51" s="24">
        <f t="shared" si="21"/>
        <v>1.1863835142542634E-2</v>
      </c>
      <c r="BB51" s="24">
        <f t="shared" si="22"/>
        <v>2.5941397647210707E-2</v>
      </c>
      <c r="BC51" s="24">
        <f t="shared" si="23"/>
        <v>4.9860084721002895E-3</v>
      </c>
      <c r="BD51" s="24">
        <f t="shared" si="24"/>
        <v>2.1128434839769783E-2</v>
      </c>
      <c r="BE51" s="24">
        <f t="shared" si="25"/>
        <v>4.5596434749666237E-3</v>
      </c>
      <c r="BG51" s="24">
        <f t="shared" si="26"/>
        <v>4.5596434749666237E-3</v>
      </c>
      <c r="BH51" s="24">
        <f t="shared" si="27"/>
        <v>2.5941397647210707E-2</v>
      </c>
    </row>
    <row r="52" spans="2:60" x14ac:dyDescent="0.25">
      <c r="B52" s="35">
        <f>+NAC!A53</f>
        <v>44166</v>
      </c>
      <c r="C52" s="48">
        <f ca="1">+NAC_d!DD53</f>
        <v>0.36031933391022997</v>
      </c>
      <c r="D52" s="48">
        <f ca="1">+NAC_d!CT53</f>
        <v>0.38623096454239159</v>
      </c>
      <c r="E52" s="48">
        <f ca="1">+NAC_d!DC53</f>
        <v>0.34710695157019389</v>
      </c>
      <c r="F52" s="24">
        <f t="shared" ca="1" si="2"/>
        <v>3.9124012972197697E-2</v>
      </c>
      <c r="H52" s="24">
        <f>+GBA_d!$AM80</f>
        <v>0.33728891462142219</v>
      </c>
      <c r="I52" s="24">
        <f>+GBA_d!$AD80</f>
        <v>0.35217931749999387</v>
      </c>
      <c r="J52" s="24">
        <f>+GBA_d!$AM80</f>
        <v>0.33728891462142219</v>
      </c>
      <c r="K52" s="24">
        <f t="shared" si="3"/>
        <v>1.4890402878571685E-2</v>
      </c>
      <c r="M52" s="24">
        <f>+PAM_d!$AM80</f>
        <v>0.37349744207816271</v>
      </c>
      <c r="N52" s="24">
        <f>+PAM_d!$AD80</f>
        <v>0.39592264492808837</v>
      </c>
      <c r="O52" s="24">
        <f>+PAM_d!$AM80</f>
        <v>0.37349744207816271</v>
      </c>
      <c r="P52" s="24">
        <f t="shared" si="4"/>
        <v>2.2425202849925663E-2</v>
      </c>
      <c r="R52" s="24">
        <f>+NOA_d!$AM80</f>
        <v>0.34895081766915315</v>
      </c>
      <c r="S52" s="24">
        <f>+NOA_d!$AD80</f>
        <v>0.39875900251592933</v>
      </c>
      <c r="T52" s="24">
        <f>+NOA_d!$AM80</f>
        <v>0.34895081766915315</v>
      </c>
      <c r="U52" s="24">
        <f t="shared" si="5"/>
        <v>4.9808184846776182E-2</v>
      </c>
      <c r="W52" s="24">
        <f>+NEA_d!$AM80</f>
        <v>0.40691877420794165</v>
      </c>
      <c r="X52" s="24">
        <f>+NEA_d!$AD80</f>
        <v>0.43412966391141894</v>
      </c>
      <c r="Y52" s="24">
        <f>+NEA_d!$AM80</f>
        <v>0.40691877420794165</v>
      </c>
      <c r="Z52" s="24">
        <f t="shared" si="6"/>
        <v>2.7210889703477292E-2</v>
      </c>
      <c r="AB52" s="24">
        <f>+CUY_d!$AM80</f>
        <v>0.35692805597403243</v>
      </c>
      <c r="AC52" s="24">
        <f>+CUY_d!$AD80</f>
        <v>0.39671457047778458</v>
      </c>
      <c r="AD52" s="24">
        <f>+CUY_d!$AM80</f>
        <v>0.35692805597403243</v>
      </c>
      <c r="AE52" s="24">
        <f t="shared" si="7"/>
        <v>3.9786514503752146E-2</v>
      </c>
      <c r="AG52" s="24">
        <f>+PAT_d!$AM80</f>
        <v>0.31390749608344093</v>
      </c>
      <c r="AH52" s="24">
        <f>+PAT_d!$AD80</f>
        <v>0.32185857135383888</v>
      </c>
      <c r="AI52" s="24">
        <f>+PAT_d!$AM80</f>
        <v>0.31390749608344093</v>
      </c>
      <c r="AJ52" s="24">
        <f t="shared" si="8"/>
        <v>7.9510752703979559E-3</v>
      </c>
      <c r="AK52" s="24"/>
      <c r="AL52" s="35">
        <f t="shared" si="1"/>
        <v>44166</v>
      </c>
      <c r="AM52" s="24">
        <f t="shared" ca="1" si="14"/>
        <v>3.9124012972197697E-2</v>
      </c>
      <c r="AN52" s="24">
        <f t="shared" si="9"/>
        <v>1.4890402878571685E-2</v>
      </c>
      <c r="AO52" s="24">
        <f t="shared" si="10"/>
        <v>2.2425202849925663E-2</v>
      </c>
      <c r="AP52" s="24">
        <f t="shared" si="11"/>
        <v>4.9808184846776182E-2</v>
      </c>
      <c r="AQ52" s="24">
        <f t="shared" si="12"/>
        <v>2.7210889703477292E-2</v>
      </c>
      <c r="AR52" s="24">
        <f t="shared" si="13"/>
        <v>3.9786514503752146E-2</v>
      </c>
      <c r="AS52" s="24">
        <f t="shared" si="15"/>
        <v>7.9510752703979559E-3</v>
      </c>
      <c r="AU52" s="24">
        <f t="shared" si="16"/>
        <v>7.9510752703979559E-3</v>
      </c>
      <c r="AV52" s="24">
        <f t="shared" si="17"/>
        <v>4.9808184846776182E-2</v>
      </c>
      <c r="AX52" s="35">
        <f t="shared" si="18"/>
        <v>44166</v>
      </c>
      <c r="AY52" s="24">
        <f t="shared" ca="1" si="19"/>
        <v>2.9042989442370937E-2</v>
      </c>
      <c r="AZ52" s="24">
        <f t="shared" si="20"/>
        <v>1.1134768796604577E-2</v>
      </c>
      <c r="BA52" s="24">
        <f t="shared" si="21"/>
        <v>1.6327080169872943E-2</v>
      </c>
      <c r="BB52" s="24">
        <f t="shared" si="22"/>
        <v>3.6923647767113987E-2</v>
      </c>
      <c r="BC52" s="24">
        <f t="shared" si="23"/>
        <v>1.934076806871543E-2</v>
      </c>
      <c r="BD52" s="24">
        <f t="shared" si="24"/>
        <v>2.9321019879121391E-2</v>
      </c>
      <c r="BE52" s="24">
        <f t="shared" si="25"/>
        <v>6.0514726448390732E-3</v>
      </c>
      <c r="BG52" s="24">
        <f t="shared" si="26"/>
        <v>6.0514726448390732E-3</v>
      </c>
      <c r="BH52" s="24">
        <f t="shared" si="27"/>
        <v>3.6923647767113987E-2</v>
      </c>
    </row>
    <row r="53" spans="2:60" x14ac:dyDescent="0.25">
      <c r="B53" s="35">
        <f>+NAC!A54</f>
        <v>44197</v>
      </c>
      <c r="C53" s="48">
        <f ca="1">+NAC_d!DD54</f>
        <v>0.38437326113518555</v>
      </c>
      <c r="D53" s="48">
        <f ca="1">+NAC_d!CT54</f>
        <v>0.40596000046984093</v>
      </c>
      <c r="E53" s="48">
        <f ca="1">+NAC_d!DC54</f>
        <v>0.37274354763169959</v>
      </c>
      <c r="F53" s="24">
        <f t="shared" ca="1" si="2"/>
        <v>3.3216452838141342E-2</v>
      </c>
      <c r="H53" s="24">
        <f>+GBA_d!$AM81</f>
        <v>0.35944601392444553</v>
      </c>
      <c r="I53" s="24">
        <f>+GBA_d!$AD81</f>
        <v>0.36292782925526113</v>
      </c>
      <c r="J53" s="24">
        <f>+GBA_d!$AM81</f>
        <v>0.35944601392444553</v>
      </c>
      <c r="K53" s="24">
        <f t="shared" si="3"/>
        <v>3.4818153308155964E-3</v>
      </c>
      <c r="M53" s="24">
        <f>+PAM_d!$AM81</f>
        <v>0.40365182514667031</v>
      </c>
      <c r="N53" s="24">
        <f>+PAM_d!$AD81</f>
        <v>0.41885684283046198</v>
      </c>
      <c r="O53" s="24">
        <f>+PAM_d!$AM81</f>
        <v>0.40365182514667031</v>
      </c>
      <c r="P53" s="24">
        <f t="shared" si="4"/>
        <v>1.5205017683791677E-2</v>
      </c>
      <c r="R53" s="24">
        <f>+NOA_d!$AM81</f>
        <v>0.39886401799334603</v>
      </c>
      <c r="S53" s="24">
        <f>+NOA_d!$AD81</f>
        <v>0.43526459932929251</v>
      </c>
      <c r="T53" s="24">
        <f>+NOA_d!$AM81</f>
        <v>0.39886401799334603</v>
      </c>
      <c r="U53" s="24">
        <f t="shared" si="5"/>
        <v>3.640058133594648E-2</v>
      </c>
      <c r="W53" s="24">
        <f>+NEA_d!$AM81</f>
        <v>0.42805293113344667</v>
      </c>
      <c r="X53" s="24">
        <f>+NEA_d!$AD81</f>
        <v>0.44686232345091281</v>
      </c>
      <c r="Y53" s="24">
        <f>+NEA_d!$AM81</f>
        <v>0.42805293113344667</v>
      </c>
      <c r="Z53" s="24">
        <f t="shared" si="6"/>
        <v>1.8809392317466145E-2</v>
      </c>
      <c r="AB53" s="24">
        <f>+CUY_d!$AM81</f>
        <v>0.38540238546141081</v>
      </c>
      <c r="AC53" s="24">
        <f>+CUY_d!$AD81</f>
        <v>0.41847669189024184</v>
      </c>
      <c r="AD53" s="24">
        <f>+CUY_d!$AM81</f>
        <v>0.38540238546141081</v>
      </c>
      <c r="AE53" s="24">
        <f t="shared" si="7"/>
        <v>3.3074306428831024E-2</v>
      </c>
      <c r="AG53" s="24">
        <f>+PAT_d!$AM81</f>
        <v>0.33707896208733734</v>
      </c>
      <c r="AH53" s="24">
        <f>+PAT_d!$AD81</f>
        <v>0.33409281860112672</v>
      </c>
      <c r="AI53" s="24">
        <f>+PAT_d!$AM81</f>
        <v>0.33707896208733734</v>
      </c>
      <c r="AJ53" s="24">
        <f t="shared" si="8"/>
        <v>-2.986143486210624E-3</v>
      </c>
      <c r="AK53" s="24"/>
      <c r="AL53" s="35">
        <f t="shared" si="1"/>
        <v>44197</v>
      </c>
      <c r="AM53" s="24">
        <f t="shared" ca="1" si="14"/>
        <v>3.3216452838141342E-2</v>
      </c>
      <c r="AN53" s="24">
        <f t="shared" si="9"/>
        <v>3.4818153308155964E-3</v>
      </c>
      <c r="AO53" s="24">
        <f t="shared" si="10"/>
        <v>1.5205017683791677E-2</v>
      </c>
      <c r="AP53" s="24">
        <f t="shared" si="11"/>
        <v>3.640058133594648E-2</v>
      </c>
      <c r="AQ53" s="24">
        <f t="shared" si="12"/>
        <v>1.8809392317466145E-2</v>
      </c>
      <c r="AR53" s="24">
        <f t="shared" si="13"/>
        <v>3.3074306428831024E-2</v>
      </c>
      <c r="AS53" s="24">
        <f t="shared" si="15"/>
        <v>-2.986143486210624E-3</v>
      </c>
      <c r="AU53" s="24">
        <f t="shared" si="16"/>
        <v>-2.986143486210624E-3</v>
      </c>
      <c r="AV53" s="24">
        <f t="shared" si="17"/>
        <v>3.640058133594648E-2</v>
      </c>
      <c r="AX53" s="35">
        <f t="shared" si="18"/>
        <v>44197</v>
      </c>
      <c r="AY53" s="24">
        <f t="shared" ca="1" si="19"/>
        <v>2.4197129096288572E-2</v>
      </c>
      <c r="AZ53" s="24">
        <f t="shared" si="20"/>
        <v>2.5612016182712249E-3</v>
      </c>
      <c r="BA53" s="24">
        <f t="shared" si="21"/>
        <v>1.0832470995578269E-2</v>
      </c>
      <c r="BB53" s="24">
        <f t="shared" si="22"/>
        <v>2.6021529518046149E-2</v>
      </c>
      <c r="BC53" s="24">
        <f t="shared" si="23"/>
        <v>1.3171355141953445E-2</v>
      </c>
      <c r="BD53" s="24">
        <f t="shared" si="24"/>
        <v>2.3873429680731695E-2</v>
      </c>
      <c r="BE53" s="24">
        <f t="shared" si="25"/>
        <v>-2.2333336855057118E-3</v>
      </c>
      <c r="BG53" s="24">
        <f t="shared" si="26"/>
        <v>-2.2333336855057118E-3</v>
      </c>
      <c r="BH53" s="24">
        <f t="shared" si="27"/>
        <v>2.6021529518046149E-2</v>
      </c>
    </row>
    <row r="54" spans="2:60" x14ac:dyDescent="0.25">
      <c r="B54" s="35">
        <f>+NAC!A55</f>
        <v>44228</v>
      </c>
      <c r="C54" s="48">
        <f ca="1">+NAC_d!DD55</f>
        <v>0.40574917531108379</v>
      </c>
      <c r="D54" s="48">
        <f ca="1">+NAC_d!CT55</f>
        <v>0.42463483221531417</v>
      </c>
      <c r="E54" s="48">
        <f ca="1">+NAC_d!DC55</f>
        <v>0.39640952060738632</v>
      </c>
      <c r="F54" s="24">
        <f t="shared" ca="1" si="2"/>
        <v>2.822531160792785E-2</v>
      </c>
      <c r="H54" s="24">
        <f>+GBA_d!$AM82</f>
        <v>0.38473367438966299</v>
      </c>
      <c r="I54" s="24">
        <f>+GBA_d!$AD82</f>
        <v>0.38413319373623045</v>
      </c>
      <c r="J54" s="24">
        <f>+GBA_d!$AM82</f>
        <v>0.38473367438966299</v>
      </c>
      <c r="K54" s="24">
        <f t="shared" si="3"/>
        <v>-6.0048065343254464E-4</v>
      </c>
      <c r="M54" s="24">
        <f>+PAM_d!$AM82</f>
        <v>0.42075068511930924</v>
      </c>
      <c r="N54" s="24">
        <f>+PAM_d!$AD82</f>
        <v>0.4332084534428966</v>
      </c>
      <c r="O54" s="24">
        <f>+PAM_d!$AM82</f>
        <v>0.42075068511930924</v>
      </c>
      <c r="P54" s="24">
        <f t="shared" si="4"/>
        <v>1.2457768323587359E-2</v>
      </c>
      <c r="R54" s="24">
        <f>+NOA_d!$AM82</f>
        <v>0.42575075945409102</v>
      </c>
      <c r="S54" s="24">
        <f>+NOA_d!$AD82</f>
        <v>0.45338501163282285</v>
      </c>
      <c r="T54" s="24">
        <f>+NOA_d!$AM82</f>
        <v>0.42575075945409102</v>
      </c>
      <c r="U54" s="24">
        <f t="shared" si="5"/>
        <v>2.7634252178731833E-2</v>
      </c>
      <c r="W54" s="24">
        <f>+NEA_d!$AM82</f>
        <v>0.45679950496956123</v>
      </c>
      <c r="X54" s="24">
        <f>+NEA_d!$AD82</f>
        <v>0.4672319658639108</v>
      </c>
      <c r="Y54" s="24">
        <f>+NEA_d!$AM82</f>
        <v>0.45679950496956123</v>
      </c>
      <c r="Z54" s="24">
        <f t="shared" si="6"/>
        <v>1.0432460894349571E-2</v>
      </c>
      <c r="AB54" s="24">
        <f>+CUY_d!$AM82</f>
        <v>0.41542531257475201</v>
      </c>
      <c r="AC54" s="24">
        <f>+CUY_d!$AD82</f>
        <v>0.43758952169482468</v>
      </c>
      <c r="AD54" s="24">
        <f>+CUY_d!$AM82</f>
        <v>0.41542531257475201</v>
      </c>
      <c r="AE54" s="24">
        <f t="shared" si="7"/>
        <v>2.2164209120072664E-2</v>
      </c>
      <c r="AG54" s="24">
        <f>+PAT_d!$AM82</f>
        <v>0.36627273067540744</v>
      </c>
      <c r="AH54" s="24">
        <f>+PAT_d!$AD82</f>
        <v>0.36033610765165092</v>
      </c>
      <c r="AI54" s="24">
        <f>+PAT_d!$AM82</f>
        <v>0.36627273067540744</v>
      </c>
      <c r="AJ54" s="24">
        <f t="shared" si="8"/>
        <v>-5.9366230237565265E-3</v>
      </c>
      <c r="AK54" s="24"/>
      <c r="AL54" s="35">
        <f t="shared" si="1"/>
        <v>44228</v>
      </c>
      <c r="AM54" s="24">
        <f t="shared" ca="1" si="14"/>
        <v>2.822531160792785E-2</v>
      </c>
      <c r="AN54" s="24">
        <f t="shared" si="9"/>
        <v>-6.0048065343254464E-4</v>
      </c>
      <c r="AO54" s="24">
        <f t="shared" si="10"/>
        <v>1.2457768323587359E-2</v>
      </c>
      <c r="AP54" s="24">
        <f t="shared" si="11"/>
        <v>2.7634252178731833E-2</v>
      </c>
      <c r="AQ54" s="24">
        <f t="shared" si="12"/>
        <v>1.0432460894349571E-2</v>
      </c>
      <c r="AR54" s="24">
        <f t="shared" si="13"/>
        <v>2.2164209120072664E-2</v>
      </c>
      <c r="AS54" s="24">
        <f t="shared" si="15"/>
        <v>-5.9366230237565265E-3</v>
      </c>
      <c r="AU54" s="24">
        <f t="shared" si="16"/>
        <v>-5.9366230237565265E-3</v>
      </c>
      <c r="AV54" s="24">
        <f t="shared" si="17"/>
        <v>2.7634252178731833E-2</v>
      </c>
      <c r="AX54" s="35">
        <f t="shared" si="18"/>
        <v>44228</v>
      </c>
      <c r="AY54" s="24">
        <f t="shared" ca="1" si="19"/>
        <v>2.0212775114603065E-2</v>
      </c>
      <c r="AZ54" s="24">
        <f t="shared" si="20"/>
        <v>-4.3364342511365006E-4</v>
      </c>
      <c r="BA54" s="24">
        <f t="shared" si="21"/>
        <v>8.7684408348824849E-3</v>
      </c>
      <c r="BB54" s="24">
        <f t="shared" si="22"/>
        <v>1.9382246157324756E-2</v>
      </c>
      <c r="BC54" s="24">
        <f t="shared" si="23"/>
        <v>7.1612194119790029E-3</v>
      </c>
      <c r="BD54" s="24">
        <f t="shared" si="24"/>
        <v>1.5659045322394594E-2</v>
      </c>
      <c r="BE54" s="24">
        <f t="shared" si="25"/>
        <v>-4.3451229688392656E-3</v>
      </c>
      <c r="BG54" s="24">
        <f t="shared" si="26"/>
        <v>-4.3451229688392656E-3</v>
      </c>
      <c r="BH54" s="24">
        <f t="shared" si="27"/>
        <v>1.9382246157324756E-2</v>
      </c>
    </row>
    <row r="55" spans="2:60" x14ac:dyDescent="0.25">
      <c r="B55" s="35">
        <f>+NAC!A56</f>
        <v>44256</v>
      </c>
      <c r="C55" s="48">
        <f ca="1">+NAC_d!DD56</f>
        <v>0.42600404579177886</v>
      </c>
      <c r="D55" s="48">
        <f ca="1">+NAC_d!CT56</f>
        <v>0.43938599786022392</v>
      </c>
      <c r="E55" s="48">
        <f ca="1">+NAC_d!DC56</f>
        <v>0.41858130834278762</v>
      </c>
      <c r="F55" s="24">
        <f t="shared" ca="1" si="2"/>
        <v>2.0804689517436303E-2</v>
      </c>
      <c r="H55" s="24">
        <f>+GBA_d!$AM83</f>
        <v>0.40543797766914347</v>
      </c>
      <c r="I55" s="24">
        <f>+GBA_d!$AD83</f>
        <v>0.40716786114328252</v>
      </c>
      <c r="J55" s="24">
        <f>+GBA_d!$AM83</f>
        <v>0.40543797766914347</v>
      </c>
      <c r="K55" s="24">
        <f t="shared" si="3"/>
        <v>1.729883474139049E-3</v>
      </c>
      <c r="M55" s="24">
        <f>+PAM_d!$AM83</f>
        <v>0.44909618402574969</v>
      </c>
      <c r="N55" s="24">
        <f>+PAM_d!$AD83</f>
        <v>0.45595679625477437</v>
      </c>
      <c r="O55" s="24">
        <f>+PAM_d!$AM83</f>
        <v>0.44909618402574969</v>
      </c>
      <c r="P55" s="24">
        <f t="shared" si="4"/>
        <v>6.8606122290246763E-3</v>
      </c>
      <c r="R55" s="24">
        <f>+NOA_d!$AM83</f>
        <v>0.44084601014804625</v>
      </c>
      <c r="S55" s="24">
        <f>+NOA_d!$AD83</f>
        <v>0.45349394300710499</v>
      </c>
      <c r="T55" s="24">
        <f>+NOA_d!$AM83</f>
        <v>0.44084601014804625</v>
      </c>
      <c r="U55" s="24">
        <f t="shared" si="5"/>
        <v>1.2647932859058741E-2</v>
      </c>
      <c r="W55" s="24">
        <f>+NEA_d!$AM83</f>
        <v>0.45478220562089988</v>
      </c>
      <c r="X55" s="24">
        <f>+NEA_d!$AD83</f>
        <v>0.46464491521788842</v>
      </c>
      <c r="Y55" s="24">
        <f>+NEA_d!$AM83</f>
        <v>0.45478220562089988</v>
      </c>
      <c r="Z55" s="24">
        <f t="shared" si="6"/>
        <v>9.8627095969885392E-3</v>
      </c>
      <c r="AB55" s="24">
        <f>+CUY_d!$AM83</f>
        <v>0.43654353964482207</v>
      </c>
      <c r="AC55" s="24">
        <f>+CUY_d!$AD83</f>
        <v>0.45328647055171278</v>
      </c>
      <c r="AD55" s="24">
        <f>+CUY_d!$AM83</f>
        <v>0.43654353964482207</v>
      </c>
      <c r="AE55" s="24">
        <f t="shared" si="7"/>
        <v>1.6742930906890718E-2</v>
      </c>
      <c r="AG55" s="24">
        <f>+PAT_d!$AM83</f>
        <v>0.3847652422985437</v>
      </c>
      <c r="AH55" s="24">
        <f>+PAT_d!$AD83</f>
        <v>0.37750218743412933</v>
      </c>
      <c r="AI55" s="24">
        <f>+PAT_d!$AM83</f>
        <v>0.3847652422985437</v>
      </c>
      <c r="AJ55" s="24">
        <f t="shared" si="8"/>
        <v>-7.2630548644143644E-3</v>
      </c>
      <c r="AK55" s="24"/>
      <c r="AL55" s="35">
        <f t="shared" si="1"/>
        <v>44256</v>
      </c>
      <c r="AM55" s="24">
        <f t="shared" ca="1" si="14"/>
        <v>2.0804689517436303E-2</v>
      </c>
      <c r="AN55" s="24">
        <f t="shared" si="9"/>
        <v>1.729883474139049E-3</v>
      </c>
      <c r="AO55" s="24">
        <f t="shared" si="10"/>
        <v>6.8606122290246763E-3</v>
      </c>
      <c r="AP55" s="24">
        <f t="shared" si="11"/>
        <v>1.2647932859058741E-2</v>
      </c>
      <c r="AQ55" s="24">
        <f t="shared" si="12"/>
        <v>9.8627095969885392E-3</v>
      </c>
      <c r="AR55" s="24">
        <f t="shared" si="13"/>
        <v>1.6742930906890718E-2</v>
      </c>
      <c r="AS55" s="24">
        <f t="shared" si="15"/>
        <v>-7.2630548644143644E-3</v>
      </c>
      <c r="AU55" s="24">
        <f t="shared" si="16"/>
        <v>-7.2630548644143644E-3</v>
      </c>
      <c r="AV55" s="24">
        <f t="shared" si="17"/>
        <v>1.6742930906890718E-2</v>
      </c>
      <c r="AX55" s="35">
        <f t="shared" si="18"/>
        <v>44256</v>
      </c>
      <c r="AY55" s="24">
        <f t="shared" ca="1" si="19"/>
        <v>1.4665842130501927E-2</v>
      </c>
      <c r="AZ55" s="24">
        <f t="shared" si="20"/>
        <v>1.2308500991327076E-3</v>
      </c>
      <c r="BA55" s="24">
        <f t="shared" si="21"/>
        <v>4.7344077671678253E-3</v>
      </c>
      <c r="BB55" s="24">
        <f t="shared" si="22"/>
        <v>8.7781294947397726E-3</v>
      </c>
      <c r="BC55" s="24">
        <f t="shared" si="23"/>
        <v>6.7795093718370225E-3</v>
      </c>
      <c r="BD55" s="24">
        <f t="shared" si="24"/>
        <v>1.1655011104661828E-2</v>
      </c>
      <c r="BE55" s="24">
        <f t="shared" si="25"/>
        <v>-5.2449719581050269E-3</v>
      </c>
      <c r="BG55" s="24">
        <f t="shared" si="26"/>
        <v>-5.2449719581050269E-3</v>
      </c>
      <c r="BH55" s="24">
        <f t="shared" si="27"/>
        <v>1.1655011104661828E-2</v>
      </c>
    </row>
    <row r="56" spans="2:60" x14ac:dyDescent="0.25">
      <c r="B56" s="35">
        <f>+NAC!A57</f>
        <v>44287</v>
      </c>
      <c r="C56" s="48">
        <f ca="1">+NAC_d!DD57</f>
        <v>0.46264418040433886</v>
      </c>
      <c r="D56" s="48">
        <f ca="1">+NAC_d!CT57</f>
        <v>0.46910519127880623</v>
      </c>
      <c r="E56" s="48">
        <f ca="1">+NAC_d!DC57</f>
        <v>0.4580870516743325</v>
      </c>
      <c r="F56" s="24">
        <f t="shared" ca="1" si="2"/>
        <v>1.1018139604473731E-2</v>
      </c>
      <c r="H56" s="24">
        <f>+GBA_d!$AM84</f>
        <v>0.44445940514388926</v>
      </c>
      <c r="I56" s="24">
        <f>+GBA_d!$AD84</f>
        <v>0.44203599931575366</v>
      </c>
      <c r="J56" s="24">
        <f>+GBA_d!$AM84</f>
        <v>0.44445940514388926</v>
      </c>
      <c r="K56" s="24">
        <f t="shared" si="3"/>
        <v>-2.4234058281356052E-3</v>
      </c>
      <c r="M56" s="24">
        <f>+PAM_d!$AM84</f>
        <v>0.48577492360552355</v>
      </c>
      <c r="N56" s="24">
        <f>+PAM_d!$AD84</f>
        <v>0.4865002162767218</v>
      </c>
      <c r="O56" s="24">
        <f>+PAM_d!$AM84</f>
        <v>0.48577492360552355</v>
      </c>
      <c r="P56" s="24">
        <f t="shared" si="4"/>
        <v>7.2529267119825214E-4</v>
      </c>
      <c r="R56" s="24">
        <f>+NOA_d!$AM84</f>
        <v>0.46793214032613006</v>
      </c>
      <c r="S56" s="24">
        <f>+NOA_d!$AD84</f>
        <v>0.46839685400713282</v>
      </c>
      <c r="T56" s="24">
        <f>+NOA_d!$AM84</f>
        <v>0.46793214032613006</v>
      </c>
      <c r="U56" s="24">
        <f t="shared" si="5"/>
        <v>4.6471368100275967E-4</v>
      </c>
      <c r="W56" s="24">
        <f>+NEA_d!$AM84</f>
        <v>0.49156646387974368</v>
      </c>
      <c r="X56" s="24">
        <f>+NEA_d!$AD84</f>
        <v>0.48844925663504446</v>
      </c>
      <c r="Y56" s="24">
        <f>+NEA_d!$AM84</f>
        <v>0.49156646387974368</v>
      </c>
      <c r="Z56" s="24">
        <f t="shared" si="6"/>
        <v>-3.1172072446992161E-3</v>
      </c>
      <c r="AB56" s="24">
        <f>+CUY_d!$AM84</f>
        <v>0.48244926498800611</v>
      </c>
      <c r="AC56" s="24">
        <f>+CUY_d!$AD84</f>
        <v>0.49055931684854448</v>
      </c>
      <c r="AD56" s="24">
        <f>+CUY_d!$AM84</f>
        <v>0.48244926498800611</v>
      </c>
      <c r="AE56" s="24">
        <f t="shared" si="7"/>
        <v>8.1100518605383698E-3</v>
      </c>
      <c r="AG56" s="24">
        <f>+PAT_d!$AM84</f>
        <v>0.43858345589152958</v>
      </c>
      <c r="AH56" s="24">
        <f>+PAT_d!$AD84</f>
        <v>0.4355551133646911</v>
      </c>
      <c r="AI56" s="24">
        <f>+PAT_d!$AM84</f>
        <v>0.43858345589152958</v>
      </c>
      <c r="AJ56" s="24">
        <f t="shared" si="8"/>
        <v>-3.0283425268384789E-3</v>
      </c>
      <c r="AK56" s="24"/>
      <c r="AL56" s="35">
        <f t="shared" si="1"/>
        <v>44287</v>
      </c>
      <c r="AM56" s="24">
        <f t="shared" ca="1" si="14"/>
        <v>1.1018139604473731E-2</v>
      </c>
      <c r="AN56" s="24">
        <f t="shared" si="9"/>
        <v>-2.4234058281356052E-3</v>
      </c>
      <c r="AO56" s="24">
        <f t="shared" si="10"/>
        <v>7.2529267119825214E-4</v>
      </c>
      <c r="AP56" s="24">
        <f t="shared" si="11"/>
        <v>4.6471368100275967E-4</v>
      </c>
      <c r="AQ56" s="24">
        <f t="shared" si="12"/>
        <v>-3.1172072446992161E-3</v>
      </c>
      <c r="AR56" s="24">
        <f t="shared" si="13"/>
        <v>8.1100518605383698E-3</v>
      </c>
      <c r="AS56" s="24">
        <f t="shared" si="15"/>
        <v>-3.0283425268384789E-3</v>
      </c>
      <c r="AU56" s="24">
        <f t="shared" si="16"/>
        <v>-3.1172072446992161E-3</v>
      </c>
      <c r="AV56" s="24">
        <f t="shared" si="17"/>
        <v>8.1100518605383698E-3</v>
      </c>
      <c r="AX56" s="35">
        <f t="shared" si="18"/>
        <v>44287</v>
      </c>
      <c r="AY56" s="24">
        <f t="shared" ca="1" si="19"/>
        <v>7.5565718739643017E-3</v>
      </c>
      <c r="AZ56" s="24">
        <f t="shared" si="20"/>
        <v>-1.6777251195191356E-3</v>
      </c>
      <c r="BA56" s="24">
        <f t="shared" si="21"/>
        <v>4.8815783580336003E-4</v>
      </c>
      <c r="BB56" s="24">
        <f t="shared" si="22"/>
        <v>3.1657708707122367E-4</v>
      </c>
      <c r="BC56" s="24">
        <f t="shared" si="23"/>
        <v>-2.0898882618954895E-3</v>
      </c>
      <c r="BD56" s="24">
        <f t="shared" si="24"/>
        <v>5.4707112425893545E-3</v>
      </c>
      <c r="BE56" s="24">
        <f t="shared" si="25"/>
        <v>-2.1050864407179404E-3</v>
      </c>
      <c r="BG56" s="24">
        <f t="shared" si="26"/>
        <v>-2.1050864407179404E-3</v>
      </c>
      <c r="BH56" s="24">
        <f t="shared" si="27"/>
        <v>5.4707112425893545E-3</v>
      </c>
    </row>
    <row r="57" spans="2:60" x14ac:dyDescent="0.25">
      <c r="B57" s="35">
        <f>+NAC!A58</f>
        <v>44317</v>
      </c>
      <c r="C57" s="48">
        <f ca="1">+NAC_d!DD58</f>
        <v>0.48822768014393936</v>
      </c>
      <c r="D57" s="48">
        <f ca="1">+NAC_d!CT58</f>
        <v>0.49318414786684817</v>
      </c>
      <c r="E57" s="48">
        <f ca="1">+NAC_d!DC58</f>
        <v>0.48433392997070257</v>
      </c>
      <c r="F57" s="24">
        <f t="shared" ca="1" si="2"/>
        <v>8.8502178961455957E-3</v>
      </c>
      <c r="H57" s="24">
        <f>+GBA_d!$AM85</f>
        <v>0.47147844163220953</v>
      </c>
      <c r="I57" s="24">
        <f>+GBA_d!$AD85</f>
        <v>0.46493927331341145</v>
      </c>
      <c r="J57" s="24">
        <f>+GBA_d!$AM85</f>
        <v>0.47147844163220953</v>
      </c>
      <c r="K57" s="24">
        <f t="shared" si="3"/>
        <v>-6.5391683187980831E-3</v>
      </c>
      <c r="M57" s="24">
        <f>+PAM_d!$AM85</f>
        <v>0.50997631420279554</v>
      </c>
      <c r="N57" s="24">
        <f>+PAM_d!$AD85</f>
        <v>0.509477301051382</v>
      </c>
      <c r="O57" s="24">
        <f>+PAM_d!$AM85</f>
        <v>0.50997631420279554</v>
      </c>
      <c r="P57" s="24">
        <f t="shared" si="4"/>
        <v>-4.9901315141354097E-4</v>
      </c>
      <c r="R57" s="24">
        <f>+NOA_d!$AM85</f>
        <v>0.49122391316180836</v>
      </c>
      <c r="S57" s="24">
        <f>+NOA_d!$AD85</f>
        <v>0.49293007508151754</v>
      </c>
      <c r="T57" s="24">
        <f>+NOA_d!$AM85</f>
        <v>0.49122391316180836</v>
      </c>
      <c r="U57" s="24">
        <f t="shared" si="5"/>
        <v>1.7061619197091815E-3</v>
      </c>
      <c r="W57" s="24">
        <f>+NEA_d!$AM85</f>
        <v>0.51212107157389508</v>
      </c>
      <c r="X57" s="24">
        <f>+NEA_d!$AD85</f>
        <v>0.51300875105073218</v>
      </c>
      <c r="Y57" s="24">
        <f>+NEA_d!$AM85</f>
        <v>0.51212107157389508</v>
      </c>
      <c r="Z57" s="24">
        <f t="shared" si="6"/>
        <v>8.8767947683709991E-4</v>
      </c>
      <c r="AB57" s="24">
        <f>+CUY_d!$AM85</f>
        <v>0.51920864996982607</v>
      </c>
      <c r="AC57" s="24">
        <f>+CUY_d!$AD85</f>
        <v>0.52176336262096323</v>
      </c>
      <c r="AD57" s="24">
        <f>+CUY_d!$AM85</f>
        <v>0.51920864996982607</v>
      </c>
      <c r="AE57" s="24">
        <f t="shared" si="7"/>
        <v>2.5547126511371587E-3</v>
      </c>
      <c r="AG57" s="24">
        <f>+PAT_d!$AM85</f>
        <v>0.46370993705170727</v>
      </c>
      <c r="AH57" s="24">
        <f>+PAT_d!$AD85</f>
        <v>0.45983600839492289</v>
      </c>
      <c r="AI57" s="24">
        <f>+PAT_d!$AM85</f>
        <v>0.46370993705170727</v>
      </c>
      <c r="AJ57" s="24">
        <f t="shared" si="8"/>
        <v>-3.8739286567843756E-3</v>
      </c>
      <c r="AK57" s="24"/>
      <c r="AL57" s="35">
        <f t="shared" si="1"/>
        <v>44317</v>
      </c>
      <c r="AM57" s="24">
        <f t="shared" ca="1" si="14"/>
        <v>8.8502178961455957E-3</v>
      </c>
      <c r="AN57" s="24">
        <f t="shared" si="9"/>
        <v>-6.5391683187980831E-3</v>
      </c>
      <c r="AO57" s="24">
        <f t="shared" si="10"/>
        <v>-4.9901315141354097E-4</v>
      </c>
      <c r="AP57" s="24">
        <f t="shared" si="11"/>
        <v>1.7061619197091815E-3</v>
      </c>
      <c r="AQ57" s="24">
        <f t="shared" si="12"/>
        <v>8.8767947683709991E-4</v>
      </c>
      <c r="AR57" s="24">
        <f t="shared" si="13"/>
        <v>2.5547126511371587E-3</v>
      </c>
      <c r="AS57" s="24">
        <f t="shared" si="15"/>
        <v>-3.8739286567843756E-3</v>
      </c>
      <c r="AU57" s="24">
        <f t="shared" si="16"/>
        <v>-6.5391683187980831E-3</v>
      </c>
      <c r="AV57" s="24">
        <f t="shared" si="17"/>
        <v>2.5547126511371587E-3</v>
      </c>
      <c r="AX57" s="35">
        <f t="shared" si="18"/>
        <v>44317</v>
      </c>
      <c r="AY57" s="24">
        <f t="shared" ca="1" si="19"/>
        <v>5.962417025877853E-3</v>
      </c>
      <c r="AZ57" s="24">
        <f t="shared" si="20"/>
        <v>-4.4439443581277827E-3</v>
      </c>
      <c r="BA57" s="24">
        <f t="shared" si="21"/>
        <v>-3.3047746956016422E-4</v>
      </c>
      <c r="BB57" s="24">
        <f t="shared" si="22"/>
        <v>1.1441353003061039E-3</v>
      </c>
      <c r="BC57" s="24">
        <f t="shared" si="23"/>
        <v>5.8704259435593542E-4</v>
      </c>
      <c r="BD57" s="24">
        <f t="shared" si="24"/>
        <v>1.6816074942620496E-3</v>
      </c>
      <c r="BE57" s="24">
        <f t="shared" si="25"/>
        <v>-2.6466505136854002E-3</v>
      </c>
      <c r="BG57" s="24">
        <f t="shared" si="26"/>
        <v>-4.4439443581277827E-3</v>
      </c>
      <c r="BH57" s="24">
        <f t="shared" si="27"/>
        <v>1.6816074942620496E-3</v>
      </c>
    </row>
    <row r="58" spans="2:60" x14ac:dyDescent="0.25">
      <c r="B58" s="35">
        <f>+NAC!A59</f>
        <v>44348</v>
      </c>
      <c r="C58" s="48">
        <f ca="1">+NAC_d!DD59</f>
        <v>0.50219149984144651</v>
      </c>
      <c r="D58" s="48">
        <f ca="1">+NAC_d!CT59</f>
        <v>0.50892931732578672</v>
      </c>
      <c r="E58" s="48">
        <f ca="1">+NAC_d!DC59</f>
        <v>0.49574957568790401</v>
      </c>
      <c r="F58" s="24">
        <f t="shared" ca="1" si="2"/>
        <v>1.3179741637882714E-2</v>
      </c>
      <c r="H58" s="24">
        <f>+GBA_d!$AM86</f>
        <v>0.48290000011584389</v>
      </c>
      <c r="I58" s="24">
        <f>+GBA_d!$AD86</f>
        <v>0.48417205021455945</v>
      </c>
      <c r="J58" s="24">
        <f>+GBA_d!$AM86</f>
        <v>0.48290000011584389</v>
      </c>
      <c r="K58" s="24">
        <f t="shared" si="3"/>
        <v>1.2720500987155603E-3</v>
      </c>
      <c r="M58" s="24">
        <f>+PAM_d!$AM86</f>
        <v>0.51663240105775943</v>
      </c>
      <c r="N58" s="24">
        <f>+PAM_d!$AD86</f>
        <v>0.52155131141065314</v>
      </c>
      <c r="O58" s="24">
        <f>+PAM_d!$AM86</f>
        <v>0.51663240105775943</v>
      </c>
      <c r="P58" s="24">
        <f t="shared" si="4"/>
        <v>4.9189103528937128E-3</v>
      </c>
      <c r="R58" s="24">
        <f>+NOA_d!$AM86</f>
        <v>0.5061937040695661</v>
      </c>
      <c r="S58" s="24">
        <f>+NOA_d!$AD86</f>
        <v>0.51154580822130713</v>
      </c>
      <c r="T58" s="24">
        <f>+NOA_d!$AM86</f>
        <v>0.5061937040695661</v>
      </c>
      <c r="U58" s="24">
        <f t="shared" si="5"/>
        <v>5.3521041517410328E-3</v>
      </c>
      <c r="W58" s="24">
        <f>+NEA_d!$AM86</f>
        <v>0.51884978854565622</v>
      </c>
      <c r="X58" s="24">
        <f>+NEA_d!$AD86</f>
        <v>0.52255142613574712</v>
      </c>
      <c r="Y58" s="24">
        <f>+NEA_d!$AM86</f>
        <v>0.51884978854565622</v>
      </c>
      <c r="Z58" s="24">
        <f t="shared" si="6"/>
        <v>3.7016375900909004E-3</v>
      </c>
      <c r="AB58" s="24">
        <f>+CUY_d!$AM86</f>
        <v>0.53653666725931326</v>
      </c>
      <c r="AC58" s="24">
        <f>+CUY_d!$AD86</f>
        <v>0.54094486320002733</v>
      </c>
      <c r="AD58" s="24">
        <f>+CUY_d!$AM86</f>
        <v>0.53653666725931326</v>
      </c>
      <c r="AE58" s="24">
        <f t="shared" si="7"/>
        <v>4.4081959407140658E-3</v>
      </c>
      <c r="AG58" s="24">
        <f>+PAT_d!$AM86</f>
        <v>0.4866113411960602</v>
      </c>
      <c r="AH58" s="24">
        <f>+PAT_d!$AD86</f>
        <v>0.47978288407264658</v>
      </c>
      <c r="AI58" s="24">
        <f>+PAT_d!$AM86</f>
        <v>0.4866113411960602</v>
      </c>
      <c r="AJ58" s="24">
        <f t="shared" si="8"/>
        <v>-6.8284571234136227E-3</v>
      </c>
      <c r="AK58" s="24"/>
      <c r="AL58" s="35">
        <f t="shared" si="1"/>
        <v>44348</v>
      </c>
      <c r="AM58" s="24">
        <f t="shared" ca="1" si="14"/>
        <v>1.3179741637882714E-2</v>
      </c>
      <c r="AN58" s="24">
        <f t="shared" si="9"/>
        <v>1.2720500987155603E-3</v>
      </c>
      <c r="AO58" s="24">
        <f t="shared" si="10"/>
        <v>4.9189103528937128E-3</v>
      </c>
      <c r="AP58" s="24">
        <f t="shared" si="11"/>
        <v>5.3521041517410328E-3</v>
      </c>
      <c r="AQ58" s="24">
        <f t="shared" si="12"/>
        <v>3.7016375900909004E-3</v>
      </c>
      <c r="AR58" s="24">
        <f t="shared" si="13"/>
        <v>4.4081959407140658E-3</v>
      </c>
      <c r="AS58" s="24">
        <f t="shared" si="15"/>
        <v>-6.8284571234136227E-3</v>
      </c>
      <c r="AU58" s="24">
        <f t="shared" si="16"/>
        <v>-6.8284571234136227E-3</v>
      </c>
      <c r="AV58" s="24">
        <f t="shared" si="17"/>
        <v>5.3521041517410328E-3</v>
      </c>
      <c r="AX58" s="35">
        <f t="shared" si="18"/>
        <v>44348</v>
      </c>
      <c r="AY58" s="24">
        <f t="shared" ca="1" si="19"/>
        <v>8.8114627288604641E-3</v>
      </c>
      <c r="AZ58" s="24">
        <f t="shared" si="20"/>
        <v>8.5781246113447729E-4</v>
      </c>
      <c r="BA58" s="24">
        <f t="shared" si="21"/>
        <v>3.2433108704936764E-3</v>
      </c>
      <c r="BB58" s="24">
        <f t="shared" si="22"/>
        <v>3.5533969749577121E-3</v>
      </c>
      <c r="BC58" s="24">
        <f t="shared" si="23"/>
        <v>2.4371321101051002E-3</v>
      </c>
      <c r="BD58" s="24">
        <f t="shared" si="24"/>
        <v>2.8689168534954401E-3</v>
      </c>
      <c r="BE58" s="24">
        <f t="shared" si="25"/>
        <v>-4.5933035314528192E-3</v>
      </c>
      <c r="BG58" s="24">
        <f t="shared" si="26"/>
        <v>-4.5933035314528192E-3</v>
      </c>
      <c r="BH58" s="24">
        <f t="shared" si="27"/>
        <v>3.5533969749577121E-3</v>
      </c>
    </row>
    <row r="59" spans="2:60" x14ac:dyDescent="0.25">
      <c r="B59" s="35">
        <f>+NAC!A60</f>
        <v>44378</v>
      </c>
      <c r="C59" s="48">
        <f ca="1">+NAC_d!DD60</f>
        <v>0.5175065629139326</v>
      </c>
      <c r="D59" s="48">
        <f ca="1">+NAC_d!CT60</f>
        <v>0.52502732084496451</v>
      </c>
      <c r="E59" s="48">
        <f ca="1">+NAC_d!DC60</f>
        <v>0.51037214011307341</v>
      </c>
      <c r="F59" s="24">
        <f t="shared" ca="1" si="2"/>
        <v>1.4655180731891093E-2</v>
      </c>
      <c r="H59" s="24">
        <f>+GBA_d!$AM87</f>
        <v>0.50272622404025302</v>
      </c>
      <c r="I59" s="24">
        <f>+GBA_d!$AD87</f>
        <v>0.50683851838291427</v>
      </c>
      <c r="J59" s="24">
        <f>+GBA_d!$AM87</f>
        <v>0.50272622404025302</v>
      </c>
      <c r="K59" s="24">
        <f t="shared" si="3"/>
        <v>4.112294342661249E-3</v>
      </c>
      <c r="M59" s="24">
        <f>+PAM_d!$AM87</f>
        <v>0.52445917442568346</v>
      </c>
      <c r="N59" s="24">
        <f>+PAM_d!$AD87</f>
        <v>0.533157400115708</v>
      </c>
      <c r="O59" s="24">
        <f>+PAM_d!$AM87</f>
        <v>0.52445917442568346</v>
      </c>
      <c r="P59" s="24">
        <f t="shared" si="4"/>
        <v>8.6982256900245414E-3</v>
      </c>
      <c r="R59" s="24">
        <f>+NOA_d!$AM87</f>
        <v>0.51416506761874725</v>
      </c>
      <c r="S59" s="24">
        <f>+NOA_d!$AD87</f>
        <v>0.52739355805417132</v>
      </c>
      <c r="T59" s="24">
        <f>+NOA_d!$AM87</f>
        <v>0.51416506761874725</v>
      </c>
      <c r="U59" s="24">
        <f t="shared" si="5"/>
        <v>1.3228490435424067E-2</v>
      </c>
      <c r="W59" s="24">
        <f>+NEA_d!$AM87</f>
        <v>0.52810693475521853</v>
      </c>
      <c r="X59" s="24">
        <f>+NEA_d!$AD87</f>
        <v>0.53546724369050103</v>
      </c>
      <c r="Y59" s="24">
        <f>+NEA_d!$AM87</f>
        <v>0.52810693475521853</v>
      </c>
      <c r="Z59" s="24">
        <f t="shared" si="6"/>
        <v>7.3603089352825002E-3</v>
      </c>
      <c r="AB59" s="24">
        <f>+CUY_d!$AM87</f>
        <v>0.54879432368835102</v>
      </c>
      <c r="AC59" s="24">
        <f>+CUY_d!$AD87</f>
        <v>0.55623859400349795</v>
      </c>
      <c r="AD59" s="24">
        <f>+CUY_d!$AM87</f>
        <v>0.54879432368835102</v>
      </c>
      <c r="AE59" s="24">
        <f t="shared" si="7"/>
        <v>7.4442703151469392E-3</v>
      </c>
      <c r="AG59" s="24">
        <f>+PAT_d!$AM87</f>
        <v>0.4935996819625974</v>
      </c>
      <c r="AH59" s="24">
        <f>+PAT_d!$AD87</f>
        <v>0.4920875742713291</v>
      </c>
      <c r="AI59" s="24">
        <f>+PAT_d!$AM87</f>
        <v>0.4935996819625974</v>
      </c>
      <c r="AJ59" s="24">
        <f t="shared" si="8"/>
        <v>-1.5121076912683051E-3</v>
      </c>
      <c r="AK59" s="24"/>
      <c r="AL59" s="35">
        <f t="shared" si="1"/>
        <v>44378</v>
      </c>
      <c r="AM59" s="24">
        <f t="shared" ca="1" si="14"/>
        <v>1.4655180731891093E-2</v>
      </c>
      <c r="AN59" s="24">
        <f t="shared" si="9"/>
        <v>4.112294342661249E-3</v>
      </c>
      <c r="AO59" s="24">
        <f t="shared" si="10"/>
        <v>8.6982256900245414E-3</v>
      </c>
      <c r="AP59" s="24">
        <f t="shared" si="11"/>
        <v>1.3228490435424067E-2</v>
      </c>
      <c r="AQ59" s="24">
        <f t="shared" si="12"/>
        <v>7.3603089352825002E-3</v>
      </c>
      <c r="AR59" s="24">
        <f t="shared" si="13"/>
        <v>7.4442703151469392E-3</v>
      </c>
      <c r="AS59" s="24">
        <f t="shared" si="15"/>
        <v>-1.5121076912683051E-3</v>
      </c>
      <c r="AU59" s="24">
        <f t="shared" si="16"/>
        <v>-1.5121076912683051E-3</v>
      </c>
      <c r="AV59" s="24">
        <f t="shared" si="17"/>
        <v>1.3228490435424067E-2</v>
      </c>
      <c r="AX59" s="35">
        <f t="shared" si="18"/>
        <v>44378</v>
      </c>
      <c r="AY59" s="24">
        <f t="shared" ca="1" si="19"/>
        <v>9.7030263884461121E-3</v>
      </c>
      <c r="AZ59" s="24">
        <f t="shared" si="20"/>
        <v>2.7365559187519928E-3</v>
      </c>
      <c r="BA59" s="24">
        <f t="shared" si="21"/>
        <v>5.705778046369403E-3</v>
      </c>
      <c r="BB59" s="24">
        <f t="shared" si="22"/>
        <v>8.7364916271830406E-3</v>
      </c>
      <c r="BC59" s="24">
        <f t="shared" si="23"/>
        <v>4.8166190257237229E-3</v>
      </c>
      <c r="BD59" s="24">
        <f t="shared" si="24"/>
        <v>4.806493800557643E-3</v>
      </c>
      <c r="BE59" s="24">
        <f t="shared" si="25"/>
        <v>-1.0123915460944488E-3</v>
      </c>
      <c r="BG59" s="24">
        <f t="shared" si="26"/>
        <v>-1.0123915460944488E-3</v>
      </c>
      <c r="BH59" s="24">
        <f t="shared" si="27"/>
        <v>8.7364916271830406E-3</v>
      </c>
    </row>
    <row r="60" spans="2:60" x14ac:dyDescent="0.25">
      <c r="B60" s="35">
        <f>+NAC!A61</f>
        <v>44409</v>
      </c>
      <c r="C60" s="48">
        <f ca="1">+NAC_d!DD61</f>
        <v>0.51397795913737077</v>
      </c>
      <c r="D60" s="48">
        <f ca="1">+NAC_d!CT61</f>
        <v>0.51729881312683212</v>
      </c>
      <c r="E60" s="48">
        <f ca="1">+NAC_d!DC61</f>
        <v>0.51087892495820308</v>
      </c>
      <c r="F60" s="24">
        <f t="shared" ca="1" si="2"/>
        <v>6.4198881686290399E-3</v>
      </c>
      <c r="H60" s="24">
        <f>+GBA_d!$AM88</f>
        <v>0.50345602462344829</v>
      </c>
      <c r="I60" s="24">
        <f>+GBA_d!$AD88</f>
        <v>0.49688336066173111</v>
      </c>
      <c r="J60" s="24">
        <f>+GBA_d!$AM88</f>
        <v>0.50345602462344829</v>
      </c>
      <c r="K60" s="24">
        <f t="shared" si="3"/>
        <v>-6.5726639617171845E-3</v>
      </c>
      <c r="M60" s="24">
        <f>+PAM_d!$AM88</f>
        <v>0.52318672163960978</v>
      </c>
      <c r="N60" s="24">
        <f>+PAM_d!$AD88</f>
        <v>0.52248323857245071</v>
      </c>
      <c r="O60" s="24">
        <f>+PAM_d!$AM88</f>
        <v>0.52318672163960978</v>
      </c>
      <c r="P60" s="24">
        <f t="shared" si="4"/>
        <v>-7.0348306715906084E-4</v>
      </c>
      <c r="R60" s="24">
        <f>+NOA_d!$AM88</f>
        <v>0.51473678903177267</v>
      </c>
      <c r="S60" s="24">
        <f>+NOA_d!$AD88</f>
        <v>0.52092536190475691</v>
      </c>
      <c r="T60" s="24">
        <f>+NOA_d!$AM88</f>
        <v>0.51473678903177267</v>
      </c>
      <c r="U60" s="24">
        <f t="shared" si="5"/>
        <v>6.1885728729842437E-3</v>
      </c>
      <c r="W60" s="24">
        <f>+NEA_d!$AM88</f>
        <v>0.53732879060762606</v>
      </c>
      <c r="X60" s="24">
        <f>+NEA_d!$AD88</f>
        <v>0.53888559827614002</v>
      </c>
      <c r="Y60" s="24">
        <f>+NEA_d!$AM88</f>
        <v>0.53732879060762606</v>
      </c>
      <c r="Z60" s="24">
        <f t="shared" si="6"/>
        <v>1.5568076685139598E-3</v>
      </c>
      <c r="AB60" s="24">
        <f>+CUY_d!$AM88</f>
        <v>0.53979853900773223</v>
      </c>
      <c r="AC60" s="24">
        <f>+CUY_d!$AD88</f>
        <v>0.53768621936043526</v>
      </c>
      <c r="AD60" s="24">
        <f>+CUY_d!$AM88</f>
        <v>0.53979853900773223</v>
      </c>
      <c r="AE60" s="24">
        <f t="shared" si="7"/>
        <v>-2.1123196472969674E-3</v>
      </c>
      <c r="AG60" s="24">
        <f>+PAT_d!$AM88</f>
        <v>0.50152045583078286</v>
      </c>
      <c r="AH60" s="24">
        <f>+PAT_d!$AD88</f>
        <v>0.49909108633558152</v>
      </c>
      <c r="AI60" s="24">
        <f>+PAT_d!$AM88</f>
        <v>0.50152045583078286</v>
      </c>
      <c r="AJ60" s="24">
        <f t="shared" si="8"/>
        <v>-2.4293694952013389E-3</v>
      </c>
      <c r="AK60" s="24"/>
      <c r="AL60" s="35">
        <f t="shared" si="1"/>
        <v>44409</v>
      </c>
      <c r="AM60" s="24">
        <f t="shared" ca="1" si="14"/>
        <v>6.4198881686290399E-3</v>
      </c>
      <c r="AN60" s="24">
        <f t="shared" si="9"/>
        <v>-6.5726639617171845E-3</v>
      </c>
      <c r="AO60" s="24">
        <f t="shared" si="10"/>
        <v>-7.0348306715906084E-4</v>
      </c>
      <c r="AP60" s="24">
        <f t="shared" si="11"/>
        <v>6.1885728729842437E-3</v>
      </c>
      <c r="AQ60" s="24">
        <f t="shared" si="12"/>
        <v>1.5568076685139598E-3</v>
      </c>
      <c r="AR60" s="24">
        <f t="shared" si="13"/>
        <v>-2.1123196472969674E-3</v>
      </c>
      <c r="AS60" s="24">
        <f t="shared" si="15"/>
        <v>-2.4293694952013389E-3</v>
      </c>
      <c r="AU60" s="24">
        <f t="shared" si="16"/>
        <v>-6.5726639617171845E-3</v>
      </c>
      <c r="AV60" s="24">
        <f t="shared" si="17"/>
        <v>6.1885728729842437E-3</v>
      </c>
      <c r="AX60" s="35">
        <f t="shared" si="18"/>
        <v>44409</v>
      </c>
      <c r="AY60" s="24">
        <f t="shared" ca="1" si="19"/>
        <v>4.2491082922522239E-3</v>
      </c>
      <c r="AZ60" s="24">
        <f t="shared" si="20"/>
        <v>-4.371703497854762E-3</v>
      </c>
      <c r="BA60" s="24">
        <f t="shared" si="21"/>
        <v>-4.6184952715566663E-4</v>
      </c>
      <c r="BB60" s="24">
        <f t="shared" si="22"/>
        <v>4.085576397031998E-3</v>
      </c>
      <c r="BC60" s="24">
        <f t="shared" si="23"/>
        <v>1.0126705998256824E-3</v>
      </c>
      <c r="BD60" s="24">
        <f t="shared" si="24"/>
        <v>-1.371815593914083E-3</v>
      </c>
      <c r="BE60" s="24">
        <f t="shared" si="25"/>
        <v>-1.617939659607992E-3</v>
      </c>
      <c r="BG60" s="24">
        <f t="shared" si="26"/>
        <v>-4.371703497854762E-3</v>
      </c>
      <c r="BH60" s="24">
        <f t="shared" si="27"/>
        <v>4.085576397031998E-3</v>
      </c>
    </row>
    <row r="61" spans="2:60" x14ac:dyDescent="0.25">
      <c r="B61" s="35">
        <f>+NAC!A62</f>
        <v>44440</v>
      </c>
      <c r="C61" s="48">
        <f ca="1">+NAC_d!DD62</f>
        <v>0.52451607956999191</v>
      </c>
      <c r="D61" s="48">
        <f ca="1">+NAC_d!CT62</f>
        <v>0.52327897334222828</v>
      </c>
      <c r="E61" s="48">
        <f ca="1">+NAC_d!DC62</f>
        <v>0.52520771411939471</v>
      </c>
      <c r="F61" s="24">
        <f t="shared" ca="1" si="2"/>
        <v>-1.9287407771664267E-3</v>
      </c>
      <c r="H61" s="24">
        <f>+GBA_d!$AM89</f>
        <v>0.52037904179168359</v>
      </c>
      <c r="I61" s="24">
        <f>+GBA_d!$AD89</f>
        <v>0.50897324348217965</v>
      </c>
      <c r="J61" s="24">
        <f>+GBA_d!$AM89</f>
        <v>0.52037904179168359</v>
      </c>
      <c r="K61" s="24">
        <f t="shared" si="3"/>
        <v>-1.1405798309503945E-2</v>
      </c>
      <c r="M61" s="24">
        <f>+PAM_d!$AM89</f>
        <v>0.53288179667811808</v>
      </c>
      <c r="N61" s="24">
        <f>+PAM_d!$AD89</f>
        <v>0.52965405782753572</v>
      </c>
      <c r="O61" s="24">
        <f>+PAM_d!$AM89</f>
        <v>0.53288179667811808</v>
      </c>
      <c r="P61" s="24">
        <f t="shared" si="4"/>
        <v>-3.2277388505823623E-3</v>
      </c>
      <c r="R61" s="24">
        <f>+NOA_d!$AM89</f>
        <v>0.53186929592002286</v>
      </c>
      <c r="S61" s="24">
        <f>+NOA_d!$AD89</f>
        <v>0.53157263248550435</v>
      </c>
      <c r="T61" s="24">
        <f>+NOA_d!$AM89</f>
        <v>0.53186929592002286</v>
      </c>
      <c r="U61" s="24">
        <f t="shared" si="5"/>
        <v>-2.9666343451850707E-4</v>
      </c>
      <c r="W61" s="24">
        <f>+NEA_d!$AM89</f>
        <v>0.52992986906868444</v>
      </c>
      <c r="X61" s="24">
        <f>+NEA_d!$AD89</f>
        <v>0.5293242475188551</v>
      </c>
      <c r="Y61" s="24">
        <f>+NEA_d!$AM89</f>
        <v>0.52992986906868444</v>
      </c>
      <c r="Z61" s="24">
        <f t="shared" si="6"/>
        <v>-6.0562154982934935E-4</v>
      </c>
      <c r="AB61" s="24">
        <f>+CUY_d!$AM89</f>
        <v>0.53053666108634867</v>
      </c>
      <c r="AC61" s="24">
        <f>+CUY_d!$AD89</f>
        <v>0.5263470339550429</v>
      </c>
      <c r="AD61" s="24">
        <f>+CUY_d!$AM89</f>
        <v>0.53053666108634867</v>
      </c>
      <c r="AE61" s="24">
        <f t="shared" si="7"/>
        <v>-4.1896271313057731E-3</v>
      </c>
      <c r="AG61" s="24">
        <f>+PAT_d!$AM89</f>
        <v>0.52597143231187049</v>
      </c>
      <c r="AH61" s="24">
        <f>+PAT_d!$AD89</f>
        <v>0.52134946526906334</v>
      </c>
      <c r="AI61" s="24">
        <f>+PAT_d!$AM89</f>
        <v>0.52597143231187049</v>
      </c>
      <c r="AJ61" s="24">
        <f t="shared" si="8"/>
        <v>-4.6219670428071513E-3</v>
      </c>
      <c r="AK61" s="24"/>
      <c r="AL61" s="35">
        <f t="shared" si="1"/>
        <v>44440</v>
      </c>
      <c r="AM61" s="24">
        <f t="shared" ca="1" si="14"/>
        <v>-1.9287407771664267E-3</v>
      </c>
      <c r="AN61" s="24">
        <f t="shared" si="9"/>
        <v>-1.1405798309503945E-2</v>
      </c>
      <c r="AO61" s="24">
        <f t="shared" si="10"/>
        <v>-3.2277388505823623E-3</v>
      </c>
      <c r="AP61" s="24">
        <f t="shared" si="11"/>
        <v>-2.9666343451850707E-4</v>
      </c>
      <c r="AQ61" s="24">
        <f t="shared" si="12"/>
        <v>-6.0562154982934935E-4</v>
      </c>
      <c r="AR61" s="24">
        <f t="shared" si="13"/>
        <v>-4.1896271313057731E-3</v>
      </c>
      <c r="AS61" s="24">
        <f t="shared" si="15"/>
        <v>-4.6219670428071513E-3</v>
      </c>
      <c r="AU61" s="24">
        <f t="shared" si="16"/>
        <v>-1.1405798309503945E-2</v>
      </c>
      <c r="AV61" s="24">
        <f t="shared" si="17"/>
        <v>-2.9666343451850707E-4</v>
      </c>
      <c r="AX61" s="35">
        <f t="shared" si="18"/>
        <v>44440</v>
      </c>
      <c r="AY61" s="24">
        <f t="shared" ca="1" si="19"/>
        <v>-1.2645758078138059E-3</v>
      </c>
      <c r="AZ61" s="24">
        <f t="shared" si="20"/>
        <v>-7.5019439205521454E-3</v>
      </c>
      <c r="BA61" s="24">
        <f t="shared" si="21"/>
        <v>-2.1056671542301064E-3</v>
      </c>
      <c r="BB61" s="24">
        <f t="shared" si="22"/>
        <v>-1.9366106188600796E-4</v>
      </c>
      <c r="BC61" s="24">
        <f t="shared" si="23"/>
        <v>-3.9584922294377822E-4</v>
      </c>
      <c r="BD61" s="24">
        <f t="shared" si="24"/>
        <v>-2.7373582337661961E-3</v>
      </c>
      <c r="BE61" s="24">
        <f t="shared" si="25"/>
        <v>-3.0288686570002499E-3</v>
      </c>
      <c r="BG61" s="24">
        <f t="shared" si="26"/>
        <v>-7.5019439205521454E-3</v>
      </c>
      <c r="BH61" s="24">
        <f t="shared" si="27"/>
        <v>-1.9366106188600796E-4</v>
      </c>
    </row>
    <row r="62" spans="2:60" x14ac:dyDescent="0.25">
      <c r="B62" s="35">
        <f>+NAC!A63</f>
        <v>44470</v>
      </c>
      <c r="C62" s="48">
        <f ca="1">+NAC_d!DD63</f>
        <v>0.52057448086731051</v>
      </c>
      <c r="D62" s="48">
        <f ca="1">+NAC_d!CT63</f>
        <v>0.51481451390828781</v>
      </c>
      <c r="E62" s="48">
        <f ca="1">+NAC_d!DC63</f>
        <v>0.52519931116272223</v>
      </c>
      <c r="F62" s="24">
        <f t="shared" ca="1" si="2"/>
        <v>-1.0384797254434419E-2</v>
      </c>
      <c r="H62" s="24">
        <f>+GBA_d!$AM90</f>
        <v>0.52619208041204257</v>
      </c>
      <c r="I62" s="24">
        <f>+GBA_d!$AD90</f>
        <v>0.50661189241056714</v>
      </c>
      <c r="J62" s="24">
        <f>+GBA_d!$AM90</f>
        <v>0.52619208041204257</v>
      </c>
      <c r="K62" s="24">
        <f t="shared" si="3"/>
        <v>-1.9580188001475429E-2</v>
      </c>
      <c r="M62" s="24">
        <f>+PAM_d!$AM90</f>
        <v>0.52511424817022556</v>
      </c>
      <c r="N62" s="24">
        <f>+PAM_d!$AD90</f>
        <v>0.51864011996447101</v>
      </c>
      <c r="O62" s="24">
        <f>+PAM_d!$AM90</f>
        <v>0.52511424817022556</v>
      </c>
      <c r="P62" s="24">
        <f t="shared" si="4"/>
        <v>-6.4741282057545479E-3</v>
      </c>
      <c r="R62" s="24">
        <f>+NOA_d!$AM90</f>
        <v>0.52201121106004122</v>
      </c>
      <c r="S62" s="24">
        <f>+NOA_d!$AD90</f>
        <v>0.51586192148899368</v>
      </c>
      <c r="T62" s="24">
        <f>+NOA_d!$AM90</f>
        <v>0.52201121106004122</v>
      </c>
      <c r="U62" s="24">
        <f t="shared" si="5"/>
        <v>-6.1492895710475448E-3</v>
      </c>
      <c r="W62" s="24">
        <f>+NEA_d!$AM90</f>
        <v>0.5319218591261996</v>
      </c>
      <c r="X62" s="24">
        <f>+NEA_d!$AD90</f>
        <v>0.52383175618466082</v>
      </c>
      <c r="Y62" s="24">
        <f>+NEA_d!$AM90</f>
        <v>0.5319218591261996</v>
      </c>
      <c r="Z62" s="24">
        <f t="shared" si="6"/>
        <v>-8.0901029415387793E-3</v>
      </c>
      <c r="AB62" s="24">
        <f>+CUY_d!$AM90</f>
        <v>0.52483519253714217</v>
      </c>
      <c r="AC62" s="24">
        <f>+CUY_d!$AD90</f>
        <v>0.51496517909355233</v>
      </c>
      <c r="AD62" s="24">
        <f>+CUY_d!$AM90</f>
        <v>0.52483519253714217</v>
      </c>
      <c r="AE62" s="24">
        <f t="shared" si="7"/>
        <v>-9.8700134435898423E-3</v>
      </c>
      <c r="AG62" s="24">
        <f>+PAT_d!$AM90</f>
        <v>0.51957243477797732</v>
      </c>
      <c r="AH62" s="24">
        <f>+PAT_d!$AD90</f>
        <v>0.5101631122304644</v>
      </c>
      <c r="AI62" s="24">
        <f>+PAT_d!$AM90</f>
        <v>0.51957243477797732</v>
      </c>
      <c r="AJ62" s="24">
        <f t="shared" si="8"/>
        <v>-9.4093225475129216E-3</v>
      </c>
      <c r="AK62" s="24"/>
      <c r="AL62" s="35">
        <f t="shared" si="1"/>
        <v>44470</v>
      </c>
      <c r="AM62" s="24">
        <f t="shared" ca="1" si="14"/>
        <v>-1.0384797254434419E-2</v>
      </c>
      <c r="AN62" s="24">
        <f t="shared" si="9"/>
        <v>-1.9580188001475429E-2</v>
      </c>
      <c r="AO62" s="24">
        <f t="shared" si="10"/>
        <v>-6.4741282057545479E-3</v>
      </c>
      <c r="AP62" s="24">
        <f t="shared" si="11"/>
        <v>-6.1492895710475448E-3</v>
      </c>
      <c r="AQ62" s="24">
        <f t="shared" si="12"/>
        <v>-8.0901029415387793E-3</v>
      </c>
      <c r="AR62" s="24">
        <f t="shared" si="13"/>
        <v>-9.8700134435898423E-3</v>
      </c>
      <c r="AS62" s="24">
        <f t="shared" si="15"/>
        <v>-9.4093225475129216E-3</v>
      </c>
      <c r="AU62" s="24">
        <f t="shared" si="16"/>
        <v>-1.9580188001475429E-2</v>
      </c>
      <c r="AV62" s="24">
        <f t="shared" si="17"/>
        <v>-6.1492895710475448E-3</v>
      </c>
      <c r="AX62" s="35">
        <f t="shared" si="18"/>
        <v>44470</v>
      </c>
      <c r="AY62" s="24">
        <f t="shared" ca="1" si="19"/>
        <v>-6.8088132340669016E-3</v>
      </c>
      <c r="AZ62" s="24">
        <f t="shared" si="20"/>
        <v>-1.2829438871278298E-2</v>
      </c>
      <c r="BA62" s="24">
        <f t="shared" si="21"/>
        <v>-4.2450119481356463E-3</v>
      </c>
      <c r="BB62" s="24">
        <f t="shared" si="22"/>
        <v>-4.0402393401325343E-3</v>
      </c>
      <c r="BC62" s="24">
        <f t="shared" si="23"/>
        <v>-5.2810154077658211E-3</v>
      </c>
      <c r="BD62" s="24">
        <f t="shared" si="24"/>
        <v>-6.4728394857986871E-3</v>
      </c>
      <c r="BE62" s="24">
        <f t="shared" si="25"/>
        <v>-6.1920855710229095E-3</v>
      </c>
      <c r="BG62" s="24">
        <f t="shared" si="26"/>
        <v>-1.2829438871278298E-2</v>
      </c>
      <c r="BH62" s="24">
        <f t="shared" si="27"/>
        <v>-4.0402393401325343E-3</v>
      </c>
    </row>
    <row r="63" spans="2:60" x14ac:dyDescent="0.25">
      <c r="B63" s="35">
        <f>+NAC!A64</f>
        <v>44501</v>
      </c>
      <c r="C63" s="48">
        <f ca="1">+NAC_d!DD64</f>
        <v>0.51158058019445973</v>
      </c>
      <c r="D63" s="48">
        <f ca="1">+NAC_d!CT64</f>
        <v>0.50644874775659687</v>
      </c>
      <c r="E63" s="48">
        <f ca="1">+NAC_d!DC64</f>
        <v>0.51501456613043439</v>
      </c>
      <c r="F63" s="24">
        <f t="shared" ca="1" si="2"/>
        <v>-8.5658183738375193E-3</v>
      </c>
      <c r="H63" s="24">
        <f>+GBA_d!$AM91</f>
        <v>0.51472632551672604</v>
      </c>
      <c r="I63" s="24">
        <f>+GBA_d!$AD91</f>
        <v>0.49810207888327707</v>
      </c>
      <c r="J63" s="24">
        <f>+GBA_d!$AM91</f>
        <v>0.51472632551672604</v>
      </c>
      <c r="K63" s="24">
        <f t="shared" si="3"/>
        <v>-1.6624246633448969E-2</v>
      </c>
      <c r="M63" s="24">
        <f>+PAM_d!$AM91</f>
        <v>0.51654351748152605</v>
      </c>
      <c r="N63" s="24">
        <f>+PAM_d!$AD91</f>
        <v>0.509359282593568</v>
      </c>
      <c r="O63" s="24">
        <f>+PAM_d!$AM91</f>
        <v>0.51654351748152605</v>
      </c>
      <c r="P63" s="24">
        <f t="shared" si="4"/>
        <v>-7.184234887958052E-3</v>
      </c>
      <c r="R63" s="24">
        <f>+NOA_d!$AM91</f>
        <v>0.51143340610052479</v>
      </c>
      <c r="S63" s="24">
        <f>+NOA_d!$AD91</f>
        <v>0.51170339056338676</v>
      </c>
      <c r="T63" s="24">
        <f>+NOA_d!$AM91</f>
        <v>0.51143340610052479</v>
      </c>
      <c r="U63" s="24">
        <f t="shared" si="5"/>
        <v>2.6998446286197186E-4</v>
      </c>
      <c r="W63" s="24">
        <f>+NEA_d!$AM91</f>
        <v>0.52366861984255153</v>
      </c>
      <c r="X63" s="24">
        <f>+NEA_d!$AD91</f>
        <v>0.51352475623484106</v>
      </c>
      <c r="Y63" s="24">
        <f>+NEA_d!$AM91</f>
        <v>0.52366861984255153</v>
      </c>
      <c r="Z63" s="24">
        <f t="shared" si="6"/>
        <v>-1.0143863607710468E-2</v>
      </c>
      <c r="AB63" s="24">
        <f>+CUY_d!$AM91</f>
        <v>0.51772029081913051</v>
      </c>
      <c r="AC63" s="24">
        <f>+CUY_d!$AD91</f>
        <v>0.50718664563538018</v>
      </c>
      <c r="AD63" s="24">
        <f>+CUY_d!$AM91</f>
        <v>0.51772029081913051</v>
      </c>
      <c r="AE63" s="24">
        <f t="shared" si="7"/>
        <v>-1.0533645183750329E-2</v>
      </c>
      <c r="AG63" s="24">
        <f>+PAT_d!$AM91</f>
        <v>0.51093206368216215</v>
      </c>
      <c r="AH63" s="24">
        <f>+PAT_d!$AD91</f>
        <v>0.49650892385019074</v>
      </c>
      <c r="AI63" s="24">
        <f>+PAT_d!$AM91</f>
        <v>0.51093206368216215</v>
      </c>
      <c r="AJ63" s="24">
        <f t="shared" si="8"/>
        <v>-1.442313983197141E-2</v>
      </c>
      <c r="AK63" s="24"/>
      <c r="AL63" s="35">
        <f t="shared" si="1"/>
        <v>44501</v>
      </c>
      <c r="AM63" s="24">
        <f t="shared" ca="1" si="14"/>
        <v>-8.5658183738375193E-3</v>
      </c>
      <c r="AN63" s="24">
        <f t="shared" si="9"/>
        <v>-1.6624246633448969E-2</v>
      </c>
      <c r="AO63" s="24">
        <f t="shared" si="10"/>
        <v>-7.184234887958052E-3</v>
      </c>
      <c r="AP63" s="24">
        <f t="shared" si="11"/>
        <v>2.6998446286197186E-4</v>
      </c>
      <c r="AQ63" s="24">
        <f t="shared" si="12"/>
        <v>-1.0143863607710468E-2</v>
      </c>
      <c r="AR63" s="24">
        <f t="shared" si="13"/>
        <v>-1.0533645183750329E-2</v>
      </c>
      <c r="AS63" s="24">
        <f t="shared" si="15"/>
        <v>-1.442313983197141E-2</v>
      </c>
      <c r="AU63" s="24">
        <f t="shared" si="16"/>
        <v>-1.6624246633448969E-2</v>
      </c>
      <c r="AV63" s="24">
        <f t="shared" si="17"/>
        <v>2.6998446286197186E-4</v>
      </c>
      <c r="AX63" s="35">
        <f t="shared" si="18"/>
        <v>44501</v>
      </c>
      <c r="AY63" s="24">
        <f t="shared" ca="1" si="19"/>
        <v>-5.6539511667639264E-3</v>
      </c>
      <c r="AZ63" s="24">
        <f t="shared" si="20"/>
        <v>-1.097508266239311E-2</v>
      </c>
      <c r="BA63" s="24">
        <f t="shared" si="21"/>
        <v>-4.7372428190446403E-3</v>
      </c>
      <c r="BB63" s="24">
        <f t="shared" si="22"/>
        <v>1.7862809024360438E-4</v>
      </c>
      <c r="BC63" s="24">
        <f t="shared" si="23"/>
        <v>-6.6575261022037147E-3</v>
      </c>
      <c r="BD63" s="24">
        <f t="shared" si="24"/>
        <v>-6.9404390568338359E-3</v>
      </c>
      <c r="BE63" s="24">
        <f t="shared" si="25"/>
        <v>-9.5458559512080488E-3</v>
      </c>
      <c r="BG63" s="24">
        <f t="shared" si="26"/>
        <v>-1.097508266239311E-2</v>
      </c>
      <c r="BH63" s="24">
        <f t="shared" si="27"/>
        <v>1.7862809024360438E-4</v>
      </c>
    </row>
    <row r="64" spans="2:60" x14ac:dyDescent="0.25">
      <c r="B64" s="35">
        <f>+NAC!A65</f>
        <v>44531</v>
      </c>
      <c r="C64" s="48">
        <f ca="1">+NAC_d!DD65</f>
        <v>0.50924390224623761</v>
      </c>
      <c r="D64" s="48">
        <f ca="1">+NAC_d!CT65</f>
        <v>0.50259891377017385</v>
      </c>
      <c r="E64" s="48">
        <f ca="1">+NAC_d!DC65</f>
        <v>0.51298878059241937</v>
      </c>
      <c r="F64" s="24">
        <f t="shared" ca="1" si="2"/>
        <v>-1.0389866822245519E-2</v>
      </c>
      <c r="H64" s="24">
        <f>+GBA_d!$AM92</f>
        <v>0.51702168573814022</v>
      </c>
      <c r="I64" s="24">
        <f>+GBA_d!$AD92</f>
        <v>0.50722915628962828</v>
      </c>
      <c r="J64" s="24">
        <f>+GBA_d!$AM92</f>
        <v>0.51702168573814022</v>
      </c>
      <c r="K64" s="24">
        <f t="shared" si="3"/>
        <v>-9.7925294485119441E-3</v>
      </c>
      <c r="M64" s="24">
        <f>+PAM_d!$AM92</f>
        <v>0.5057818475103053</v>
      </c>
      <c r="N64" s="24">
        <f>+PAM_d!$AD92</f>
        <v>0.50216654497081059</v>
      </c>
      <c r="O64" s="24">
        <f>+PAM_d!$AM92</f>
        <v>0.5057818475103053</v>
      </c>
      <c r="P64" s="24">
        <f t="shared" si="4"/>
        <v>-3.6153025394947136E-3</v>
      </c>
      <c r="R64" s="24">
        <f>+NOA_d!$AM92</f>
        <v>0.51167063063850926</v>
      </c>
      <c r="S64" s="24">
        <f>+NOA_d!$AD92</f>
        <v>0.50456824925770549</v>
      </c>
      <c r="T64" s="24">
        <f>+NOA_d!$AM92</f>
        <v>0.51167063063850926</v>
      </c>
      <c r="U64" s="24">
        <f t="shared" si="5"/>
        <v>-7.1023813808037684E-3</v>
      </c>
      <c r="W64" s="24">
        <f>+NEA_d!$AM92</f>
        <v>0.51616588130230645</v>
      </c>
      <c r="X64" s="24">
        <f>+NEA_d!$AD92</f>
        <v>0.49279390166330628</v>
      </c>
      <c r="Y64" s="24">
        <f>+NEA_d!$AM92</f>
        <v>0.51616588130230645</v>
      </c>
      <c r="Z64" s="24">
        <f t="shared" si="6"/>
        <v>-2.3371979639000173E-2</v>
      </c>
      <c r="AB64" s="24">
        <f>+CUY_d!$AM92</f>
        <v>0.51150108279485784</v>
      </c>
      <c r="AC64" s="24">
        <f>+CUY_d!$AD92</f>
        <v>0.5024238529416365</v>
      </c>
      <c r="AD64" s="24">
        <f>+CUY_d!$AM92</f>
        <v>0.51150108279485784</v>
      </c>
      <c r="AE64" s="24">
        <f t="shared" si="7"/>
        <v>-9.0772298532213469E-3</v>
      </c>
      <c r="AG64" s="24">
        <f>+PAT_d!$AM92</f>
        <v>0.51131256749924026</v>
      </c>
      <c r="AH64" s="24">
        <f>+PAT_d!$AD92</f>
        <v>0.49950335994892781</v>
      </c>
      <c r="AI64" s="24">
        <f>+PAT_d!$AM92</f>
        <v>0.51131256749924026</v>
      </c>
      <c r="AJ64" s="24">
        <f t="shared" si="8"/>
        <v>-1.1809207550312451E-2</v>
      </c>
      <c r="AK64" s="24"/>
      <c r="AL64" s="35">
        <f t="shared" si="1"/>
        <v>44531</v>
      </c>
      <c r="AM64" s="24">
        <f t="shared" ca="1" si="14"/>
        <v>-1.0389866822245519E-2</v>
      </c>
      <c r="AN64" s="24">
        <f t="shared" si="9"/>
        <v>-9.7925294485119441E-3</v>
      </c>
      <c r="AO64" s="24">
        <f t="shared" si="10"/>
        <v>-3.6153025394947136E-3</v>
      </c>
      <c r="AP64" s="24">
        <f t="shared" si="11"/>
        <v>-7.1023813808037684E-3</v>
      </c>
      <c r="AQ64" s="24">
        <f t="shared" si="12"/>
        <v>-2.3371979639000173E-2</v>
      </c>
      <c r="AR64" s="24">
        <f t="shared" si="13"/>
        <v>-9.0772298532213469E-3</v>
      </c>
      <c r="AS64" s="24">
        <f t="shared" si="15"/>
        <v>-1.1809207550312451E-2</v>
      </c>
      <c r="AU64" s="24">
        <f t="shared" si="16"/>
        <v>-2.3371979639000173E-2</v>
      </c>
      <c r="AV64" s="24">
        <f t="shared" si="17"/>
        <v>-3.6153025394947136E-3</v>
      </c>
      <c r="AX64" s="35">
        <f t="shared" si="18"/>
        <v>44531</v>
      </c>
      <c r="AY64" s="24">
        <f t="shared" ca="1" si="19"/>
        <v>-6.8671142545930763E-3</v>
      </c>
      <c r="AZ64" s="24">
        <f t="shared" si="20"/>
        <v>-6.4551018225867951E-3</v>
      </c>
      <c r="BA64" s="24">
        <f t="shared" si="21"/>
        <v>-2.4009470863739502E-3</v>
      </c>
      <c r="BB64" s="24">
        <f t="shared" si="22"/>
        <v>-4.698365660384507E-3</v>
      </c>
      <c r="BC64" s="24">
        <f t="shared" si="23"/>
        <v>-1.5415186377182422E-2</v>
      </c>
      <c r="BD64" s="24">
        <f t="shared" si="24"/>
        <v>-6.0054405230308694E-3</v>
      </c>
      <c r="BE64" s="24">
        <f t="shared" si="25"/>
        <v>-7.8138750409870728E-3</v>
      </c>
      <c r="BG64" s="24">
        <f t="shared" si="26"/>
        <v>-1.5415186377182422E-2</v>
      </c>
      <c r="BH64" s="24">
        <f t="shared" si="27"/>
        <v>-2.4009470863739502E-3</v>
      </c>
    </row>
    <row r="65" spans="2:60" x14ac:dyDescent="0.25">
      <c r="B65" s="35">
        <f>+NAC!A66</f>
        <v>44562</v>
      </c>
      <c r="C65" s="48">
        <f ca="1">+NAC_d!DD66</f>
        <v>0.50634155693571037</v>
      </c>
      <c r="D65" s="48">
        <f ca="1">+NAC_d!CT66</f>
        <v>0.49662996988428376</v>
      </c>
      <c r="E65" s="48">
        <f ca="1">+NAC_d!DC66</f>
        <v>0.51347057501012872</v>
      </c>
      <c r="F65" s="24">
        <f t="shared" ca="1" si="2"/>
        <v>-1.6840605125844954E-2</v>
      </c>
      <c r="H65" s="24">
        <f>+GBA_d!$AM93</f>
        <v>0.52697442239996284</v>
      </c>
      <c r="I65" s="24">
        <f>+GBA_d!$AD93</f>
        <v>0.51835263361115502</v>
      </c>
      <c r="J65" s="24">
        <f>+GBA_d!$AM93</f>
        <v>0.52697442239996284</v>
      </c>
      <c r="K65" s="24">
        <f t="shared" si="3"/>
        <v>-8.621788788807816E-3</v>
      </c>
      <c r="M65" s="24">
        <f>+PAM_d!$AM93</f>
        <v>0.49489981488255741</v>
      </c>
      <c r="N65" s="24">
        <f>+PAM_d!$AD93</f>
        <v>0.49076317416086801</v>
      </c>
      <c r="O65" s="24">
        <f>+PAM_d!$AM93</f>
        <v>0.49489981488255741</v>
      </c>
      <c r="P65" s="24">
        <f t="shared" si="4"/>
        <v>-4.1366407216893997E-3</v>
      </c>
      <c r="R65" s="24">
        <f>+NOA_d!$AM93</f>
        <v>0.48503515561892852</v>
      </c>
      <c r="S65" s="24">
        <f>+NOA_d!$AD93</f>
        <v>0.48572794763712324</v>
      </c>
      <c r="T65" s="24">
        <f>+NOA_d!$AM93</f>
        <v>0.48503515561892852</v>
      </c>
      <c r="U65" s="24">
        <f t="shared" si="5"/>
        <v>6.9279201819472114E-4</v>
      </c>
      <c r="W65" s="24">
        <f>+NEA_d!$AM93</f>
        <v>0.50473382395078525</v>
      </c>
      <c r="X65" s="24">
        <f>+NEA_d!$AD93</f>
        <v>0.47861960660224656</v>
      </c>
      <c r="Y65" s="24">
        <f>+NEA_d!$AM93</f>
        <v>0.50473382395078525</v>
      </c>
      <c r="Z65" s="24">
        <f t="shared" si="6"/>
        <v>-2.6114217348538693E-2</v>
      </c>
      <c r="AB65" s="24">
        <f>+CUY_d!$AM93</f>
        <v>0.50680437826799341</v>
      </c>
      <c r="AC65" s="24">
        <f>+CUY_d!$AD93</f>
        <v>0.49483242596435484</v>
      </c>
      <c r="AD65" s="24">
        <f>+CUY_d!$AM93</f>
        <v>0.50680437826799341</v>
      </c>
      <c r="AE65" s="24">
        <f t="shared" si="7"/>
        <v>-1.1971952303638567E-2</v>
      </c>
      <c r="AG65" s="24">
        <f>+PAT_d!$AM93</f>
        <v>0.50326116838964841</v>
      </c>
      <c r="AH65" s="24">
        <f>+PAT_d!$AD93</f>
        <v>0.49799302284672309</v>
      </c>
      <c r="AI65" s="24">
        <f>+PAT_d!$AM93</f>
        <v>0.50326116838964841</v>
      </c>
      <c r="AJ65" s="24">
        <f t="shared" si="8"/>
        <v>-5.2681455429253177E-3</v>
      </c>
      <c r="AK65" s="24"/>
      <c r="AL65" s="35">
        <f t="shared" si="1"/>
        <v>44562</v>
      </c>
      <c r="AM65" s="24">
        <f t="shared" ca="1" si="14"/>
        <v>-1.6840605125844954E-2</v>
      </c>
      <c r="AN65" s="24">
        <f t="shared" si="9"/>
        <v>-8.621788788807816E-3</v>
      </c>
      <c r="AO65" s="24">
        <f t="shared" si="10"/>
        <v>-4.1366407216893997E-3</v>
      </c>
      <c r="AP65" s="24">
        <f t="shared" si="11"/>
        <v>6.9279201819472114E-4</v>
      </c>
      <c r="AQ65" s="24">
        <f t="shared" si="12"/>
        <v>-2.6114217348538693E-2</v>
      </c>
      <c r="AR65" s="24">
        <f t="shared" si="13"/>
        <v>-1.1971952303638567E-2</v>
      </c>
      <c r="AS65" s="24">
        <f t="shared" si="15"/>
        <v>-5.2681455429253177E-3</v>
      </c>
      <c r="AU65" s="24">
        <f t="shared" si="16"/>
        <v>-2.6114217348538693E-2</v>
      </c>
      <c r="AV65" s="24">
        <f t="shared" si="17"/>
        <v>6.9279201819472114E-4</v>
      </c>
      <c r="AX65" s="35">
        <f t="shared" si="18"/>
        <v>44562</v>
      </c>
      <c r="AY65" s="24">
        <f t="shared" ca="1" si="19"/>
        <v>-1.1127144064715155E-2</v>
      </c>
      <c r="AZ65" s="24">
        <f t="shared" si="20"/>
        <v>-5.6463216818372075E-3</v>
      </c>
      <c r="BA65" s="24">
        <f t="shared" si="21"/>
        <v>-2.7671691978999879E-3</v>
      </c>
      <c r="BB65" s="24">
        <f t="shared" si="22"/>
        <v>4.6651556737464794E-4</v>
      </c>
      <c r="BC65" s="24">
        <f t="shared" si="23"/>
        <v>-1.7354708808215658E-2</v>
      </c>
      <c r="BD65" s="24">
        <f t="shared" si="24"/>
        <v>-7.9452598335291169E-3</v>
      </c>
      <c r="BE65" s="24">
        <f t="shared" si="25"/>
        <v>-3.5044779002498805E-3</v>
      </c>
      <c r="BG65" s="24">
        <f t="shared" si="26"/>
        <v>-1.7354708808215658E-2</v>
      </c>
      <c r="BH65" s="24">
        <f t="shared" si="27"/>
        <v>4.6651556737464794E-4</v>
      </c>
    </row>
    <row r="66" spans="2:60" x14ac:dyDescent="0.25">
      <c r="B66" s="35">
        <f>+NAC!A67</f>
        <v>44593</v>
      </c>
      <c r="C66" s="48">
        <f ca="1">+NAC_d!DD67</f>
        <v>0.52310852528807272</v>
      </c>
      <c r="D66" s="48">
        <f ca="1">+NAC_d!CT67</f>
        <v>0.5201305681642967</v>
      </c>
      <c r="E66" s="48">
        <f ca="1">+NAC_d!DC67</f>
        <v>0.52383187369239148</v>
      </c>
      <c r="F66" s="24">
        <f t="shared" ca="1" si="2"/>
        <v>-3.7013055280947782E-3</v>
      </c>
      <c r="H66" s="24">
        <f>+GBA_d!$AM94</f>
        <v>0.53497833074592394</v>
      </c>
      <c r="I66" s="24">
        <f>+GBA_d!$AD94</f>
        <v>0.54501869103868628</v>
      </c>
      <c r="J66" s="24">
        <f>+GBA_d!$AM94</f>
        <v>0.53497833074592394</v>
      </c>
      <c r="K66" s="24">
        <f t="shared" si="3"/>
        <v>1.004036029276234E-2</v>
      </c>
      <c r="M66" s="24">
        <f>+PAM_d!$AM94</f>
        <v>0.50755223401311689</v>
      </c>
      <c r="N66" s="24">
        <f>+PAM_d!$AD94</f>
        <v>0.51338790198610318</v>
      </c>
      <c r="O66" s="24">
        <f>+PAM_d!$AM94</f>
        <v>0.50755223401311689</v>
      </c>
      <c r="P66" s="24">
        <f t="shared" si="4"/>
        <v>5.8356679729862915E-3</v>
      </c>
      <c r="R66" s="24">
        <f>+NOA_d!$AM94</f>
        <v>0.50455213487635264</v>
      </c>
      <c r="S66" s="24">
        <f>+NOA_d!$AD94</f>
        <v>0.50984608212656646</v>
      </c>
      <c r="T66" s="24">
        <f>+NOA_d!$AM94</f>
        <v>0.50455213487635264</v>
      </c>
      <c r="U66" s="24">
        <f t="shared" si="5"/>
        <v>5.2939472502138152E-3</v>
      </c>
      <c r="W66" s="24">
        <f>+NEA_d!$AM94</f>
        <v>0.51545391461359058</v>
      </c>
      <c r="X66" s="24">
        <f>+NEA_d!$AD94</f>
        <v>0.49829446159458435</v>
      </c>
      <c r="Y66" s="24">
        <f>+NEA_d!$AM94</f>
        <v>0.51545391461359058</v>
      </c>
      <c r="Z66" s="24">
        <f t="shared" si="6"/>
        <v>-1.7159453019006232E-2</v>
      </c>
      <c r="AB66" s="24">
        <f>+CUY_d!$AM94</f>
        <v>0.52056403783677108</v>
      </c>
      <c r="AC66" s="24">
        <f>+CUY_d!$AD94</f>
        <v>0.51922373386118448</v>
      </c>
      <c r="AD66" s="24">
        <f>+CUY_d!$AM94</f>
        <v>0.52056403783677108</v>
      </c>
      <c r="AE66" s="24">
        <f t="shared" si="7"/>
        <v>-1.3403039755865986E-3</v>
      </c>
      <c r="AG66" s="24">
        <f>+PAT_d!$AM94</f>
        <v>0.51597529610148229</v>
      </c>
      <c r="AH66" s="24">
        <f>+PAT_d!$AD94</f>
        <v>0.51327075465641747</v>
      </c>
      <c r="AI66" s="24">
        <f>+PAT_d!$AM94</f>
        <v>0.51597529610148229</v>
      </c>
      <c r="AJ66" s="24">
        <f t="shared" si="8"/>
        <v>-2.7045414450648231E-3</v>
      </c>
      <c r="AK66" s="24"/>
      <c r="AL66" s="35">
        <f t="shared" si="1"/>
        <v>44593</v>
      </c>
      <c r="AM66" s="24">
        <f t="shared" ca="1" si="14"/>
        <v>-3.7013055280947782E-3</v>
      </c>
      <c r="AN66" s="24">
        <f t="shared" si="9"/>
        <v>1.004036029276234E-2</v>
      </c>
      <c r="AO66" s="24">
        <f t="shared" si="10"/>
        <v>5.8356679729862915E-3</v>
      </c>
      <c r="AP66" s="24">
        <f t="shared" si="11"/>
        <v>5.2939472502138152E-3</v>
      </c>
      <c r="AQ66" s="24">
        <f t="shared" si="12"/>
        <v>-1.7159453019006232E-2</v>
      </c>
      <c r="AR66" s="24">
        <f t="shared" si="13"/>
        <v>-1.3403039755865986E-3</v>
      </c>
      <c r="AS66" s="24">
        <f t="shared" si="15"/>
        <v>-2.7045414450648231E-3</v>
      </c>
      <c r="AU66" s="24">
        <f t="shared" si="16"/>
        <v>-1.7159453019006232E-2</v>
      </c>
      <c r="AV66" s="24">
        <f t="shared" si="17"/>
        <v>1.004036029276234E-2</v>
      </c>
      <c r="AX66" s="35">
        <f t="shared" si="18"/>
        <v>44593</v>
      </c>
      <c r="AY66" s="24">
        <f t="shared" ca="1" si="19"/>
        <v>-2.4289461271905788E-3</v>
      </c>
      <c r="AZ66" s="24">
        <f t="shared" si="20"/>
        <v>6.541043669250568E-3</v>
      </c>
      <c r="BA66" s="24">
        <f t="shared" si="21"/>
        <v>3.8709557395910643E-3</v>
      </c>
      <c r="BB66" s="24">
        <f t="shared" si="22"/>
        <v>3.5186200115617794E-3</v>
      </c>
      <c r="BC66" s="24">
        <f t="shared" si="23"/>
        <v>-1.132297911110125E-2</v>
      </c>
      <c r="BD66" s="24">
        <f t="shared" si="24"/>
        <v>-8.8145184433885415E-4</v>
      </c>
      <c r="BE66" s="24">
        <f t="shared" si="25"/>
        <v>-1.7840273862113065E-3</v>
      </c>
      <c r="BG66" s="24">
        <f t="shared" si="26"/>
        <v>-1.132297911110125E-2</v>
      </c>
      <c r="BH66" s="24">
        <f t="shared" si="27"/>
        <v>6.541043669250568E-3</v>
      </c>
    </row>
    <row r="67" spans="2:60" x14ac:dyDescent="0.25">
      <c r="B67" s="35">
        <f>+NAC!A68</f>
        <v>44621</v>
      </c>
      <c r="C67" s="48">
        <f ca="1">+NAC_d!DD68</f>
        <v>0.55097618593262609</v>
      </c>
      <c r="D67" s="48">
        <f ca="1">+NAC_d!CT68</f>
        <v>0.55648074957188709</v>
      </c>
      <c r="E67" s="48">
        <f ca="1">+NAC_d!DC68</f>
        <v>0.54791696083279673</v>
      </c>
      <c r="F67" s="24">
        <f t="shared" ca="1" si="2"/>
        <v>8.5637887390903611E-3</v>
      </c>
      <c r="H67" s="24">
        <f>+GBA_d!$AM95</f>
        <v>0.55650887097862456</v>
      </c>
      <c r="I67" s="24">
        <f>+GBA_d!$AD95</f>
        <v>0.56628955904412814</v>
      </c>
      <c r="J67" s="24">
        <f>+GBA_d!$AM95</f>
        <v>0.55650887097862456</v>
      </c>
      <c r="K67" s="24">
        <f t="shared" si="3"/>
        <v>9.7806880655035844E-3</v>
      </c>
      <c r="M67" s="24">
        <f>+PAM_d!$AM95</f>
        <v>0.5283019206120545</v>
      </c>
      <c r="N67" s="24">
        <f>+PAM_d!$AD95</f>
        <v>0.54315919046007965</v>
      </c>
      <c r="O67" s="24">
        <f>+PAM_d!$AM95</f>
        <v>0.5283019206120545</v>
      </c>
      <c r="P67" s="24">
        <f t="shared" si="4"/>
        <v>1.4857269848025156E-2</v>
      </c>
      <c r="R67" s="24">
        <f>+NOA_d!$AM95</f>
        <v>0.53206849240302501</v>
      </c>
      <c r="S67" s="24">
        <f>+NOA_d!$AD95</f>
        <v>0.55535264289164821</v>
      </c>
      <c r="T67" s="24">
        <f>+NOA_d!$AM95</f>
        <v>0.53206849240302501</v>
      </c>
      <c r="U67" s="24">
        <f t="shared" si="5"/>
        <v>2.3284150488623201E-2</v>
      </c>
      <c r="W67" s="24">
        <f>+NEA_d!$AM95</f>
        <v>0.56957588881345611</v>
      </c>
      <c r="X67" s="24">
        <f>+NEA_d!$AD95</f>
        <v>0.55921809454656057</v>
      </c>
      <c r="Y67" s="24">
        <f>+NEA_d!$AM95</f>
        <v>0.56957588881345611</v>
      </c>
      <c r="Z67" s="24">
        <f t="shared" si="6"/>
        <v>-1.0357794266895537E-2</v>
      </c>
      <c r="AB67" s="24">
        <f>+CUY_d!$AM95</f>
        <v>0.54774651404494845</v>
      </c>
      <c r="AC67" s="24">
        <f>+CUY_d!$AD95</f>
        <v>0.56176563588785422</v>
      </c>
      <c r="AD67" s="24">
        <f>+CUY_d!$AM95</f>
        <v>0.54774651404494845</v>
      </c>
      <c r="AE67" s="24">
        <f t="shared" si="7"/>
        <v>1.4019121842905768E-2</v>
      </c>
      <c r="AG67" s="24">
        <f>+PAT_d!$AM95</f>
        <v>0.56092804595207291</v>
      </c>
      <c r="AH67" s="24">
        <f>+PAT_d!$AD95</f>
        <v>0.56887857900279615</v>
      </c>
      <c r="AI67" s="24">
        <f>+PAT_d!$AM95</f>
        <v>0.56092804595207291</v>
      </c>
      <c r="AJ67" s="24">
        <f t="shared" si="8"/>
        <v>7.9505330507232408E-3</v>
      </c>
      <c r="AK67" s="24"/>
      <c r="AL67" s="35">
        <f t="shared" si="1"/>
        <v>44621</v>
      </c>
      <c r="AM67" s="24">
        <f t="shared" ca="1" si="14"/>
        <v>8.5637887390903611E-3</v>
      </c>
      <c r="AN67" s="24">
        <f t="shared" si="9"/>
        <v>9.7806880655035844E-3</v>
      </c>
      <c r="AO67" s="24">
        <f t="shared" si="10"/>
        <v>1.4857269848025156E-2</v>
      </c>
      <c r="AP67" s="24">
        <f t="shared" si="11"/>
        <v>2.3284150488623201E-2</v>
      </c>
      <c r="AQ67" s="24">
        <f t="shared" si="12"/>
        <v>-1.0357794266895537E-2</v>
      </c>
      <c r="AR67" s="24">
        <f t="shared" si="13"/>
        <v>1.4019121842905768E-2</v>
      </c>
      <c r="AS67" s="24">
        <f t="shared" si="15"/>
        <v>7.9505330507232408E-3</v>
      </c>
      <c r="AU67" s="24">
        <f t="shared" si="16"/>
        <v>-1.0357794266895537E-2</v>
      </c>
      <c r="AV67" s="24">
        <f t="shared" si="17"/>
        <v>2.3284150488623201E-2</v>
      </c>
      <c r="AX67" s="35">
        <f t="shared" si="18"/>
        <v>44621</v>
      </c>
      <c r="AY67" s="24">
        <f t="shared" ca="1" si="19"/>
        <v>5.5324600451971406E-3</v>
      </c>
      <c r="AZ67" s="24">
        <f t="shared" si="20"/>
        <v>6.2837342259116635E-3</v>
      </c>
      <c r="BA67" s="24">
        <f t="shared" si="21"/>
        <v>9.7214232656823718E-3</v>
      </c>
      <c r="BB67" s="24">
        <f t="shared" si="22"/>
        <v>1.5197852187471383E-2</v>
      </c>
      <c r="BC67" s="24">
        <f t="shared" si="23"/>
        <v>-6.5991038348108821E-3</v>
      </c>
      <c r="BD67" s="24">
        <f t="shared" si="24"/>
        <v>9.0577634746322744E-3</v>
      </c>
      <c r="BE67" s="24">
        <f t="shared" si="25"/>
        <v>5.0934654363736787E-3</v>
      </c>
      <c r="BG67" s="24">
        <f t="shared" si="26"/>
        <v>-6.5991038348108821E-3</v>
      </c>
      <c r="BH67" s="24">
        <f t="shared" si="27"/>
        <v>1.5197852187471383E-2</v>
      </c>
    </row>
    <row r="68" spans="2:60" x14ac:dyDescent="0.25">
      <c r="B68" s="35">
        <f>+NAC!A69</f>
        <v>44652</v>
      </c>
      <c r="C68" s="48">
        <f ca="1">+NAC_d!DD69</f>
        <v>0.57989333535143972</v>
      </c>
      <c r="D68" s="48">
        <f ca="1">+NAC_d!CT69</f>
        <v>0.58637025825912725</v>
      </c>
      <c r="E68" s="48">
        <f ca="1">+NAC_d!DC69</f>
        <v>0.57714762790401464</v>
      </c>
      <c r="F68" s="24">
        <f t="shared" ca="1" si="2"/>
        <v>9.2226303551126154E-3</v>
      </c>
      <c r="H68" s="24">
        <f>+GBA_d!$AM96</f>
        <v>0.58808425922509455</v>
      </c>
      <c r="I68" s="24">
        <f>+GBA_d!$AD96</f>
        <v>0.5958362193305069</v>
      </c>
      <c r="J68" s="24">
        <f>+GBA_d!$AM96</f>
        <v>0.58808425922509455</v>
      </c>
      <c r="K68" s="24">
        <f t="shared" si="3"/>
        <v>7.7519601054123477E-3</v>
      </c>
      <c r="M68" s="24">
        <f>+PAM_d!$AM96</f>
        <v>0.55778913276839703</v>
      </c>
      <c r="N68" s="24">
        <f>+PAM_d!$AD96</f>
        <v>0.57161862316701795</v>
      </c>
      <c r="O68" s="24">
        <f>+PAM_d!$AM96</f>
        <v>0.55778913276839703</v>
      </c>
      <c r="P68" s="24">
        <f t="shared" si="4"/>
        <v>1.3829490398620914E-2</v>
      </c>
      <c r="R68" s="24">
        <f>+NOA_d!$AM96</f>
        <v>0.56324145200682607</v>
      </c>
      <c r="S68" s="24">
        <f>+NOA_d!$AD96</f>
        <v>0.59127264705658833</v>
      </c>
      <c r="T68" s="24">
        <f>+NOA_d!$AM96</f>
        <v>0.56324145200682607</v>
      </c>
      <c r="U68" s="24">
        <f t="shared" si="5"/>
        <v>2.8031195049762259E-2</v>
      </c>
      <c r="W68" s="24">
        <f>+NEA_d!$AM96</f>
        <v>0.59365323685639582</v>
      </c>
      <c r="X68" s="24">
        <f>+NEA_d!$AD96</f>
        <v>0.59090783161180394</v>
      </c>
      <c r="Y68" s="24">
        <f>+NEA_d!$AM96</f>
        <v>0.59365323685639582</v>
      </c>
      <c r="Z68" s="24">
        <f t="shared" si="6"/>
        <v>-2.7454052445918808E-3</v>
      </c>
      <c r="AB68" s="24">
        <f>+CUY_d!$AM96</f>
        <v>0.57116500545420235</v>
      </c>
      <c r="AC68" s="24">
        <f>+CUY_d!$AD96</f>
        <v>0.58536044333793402</v>
      </c>
      <c r="AD68" s="24">
        <f>+CUY_d!$AM96</f>
        <v>0.57116500545420235</v>
      </c>
      <c r="AE68" s="24">
        <f t="shared" si="7"/>
        <v>1.4195437883731676E-2</v>
      </c>
      <c r="AG68" s="24">
        <f>+PAT_d!$AM96</f>
        <v>0.57635197837039542</v>
      </c>
      <c r="AH68" s="24">
        <f>+PAT_d!$AD96</f>
        <v>0.5891626666992269</v>
      </c>
      <c r="AI68" s="24">
        <f>+PAT_d!$AM96</f>
        <v>0.57635197837039542</v>
      </c>
      <c r="AJ68" s="24">
        <f t="shared" si="8"/>
        <v>1.2810688328831477E-2</v>
      </c>
      <c r="AK68" s="24"/>
      <c r="AL68" s="35">
        <f t="shared" si="1"/>
        <v>44652</v>
      </c>
      <c r="AM68" s="24">
        <f t="shared" ca="1" si="14"/>
        <v>9.2226303551126154E-3</v>
      </c>
      <c r="AN68" s="24">
        <f t="shared" si="9"/>
        <v>7.7519601054123477E-3</v>
      </c>
      <c r="AO68" s="24">
        <f t="shared" si="10"/>
        <v>1.3829490398620914E-2</v>
      </c>
      <c r="AP68" s="24">
        <f t="shared" si="11"/>
        <v>2.8031195049762259E-2</v>
      </c>
      <c r="AQ68" s="24">
        <f t="shared" si="12"/>
        <v>-2.7454052445918808E-3</v>
      </c>
      <c r="AR68" s="24">
        <f t="shared" si="13"/>
        <v>1.4195437883731676E-2</v>
      </c>
      <c r="AS68" s="24">
        <f t="shared" si="15"/>
        <v>1.2810688328831477E-2</v>
      </c>
      <c r="AU68" s="24">
        <f t="shared" si="16"/>
        <v>-2.7454052445918808E-3</v>
      </c>
      <c r="AV68" s="24">
        <f t="shared" si="17"/>
        <v>2.8031195049762259E-2</v>
      </c>
      <c r="AX68" s="35">
        <f t="shared" si="18"/>
        <v>44652</v>
      </c>
      <c r="AY68" s="24">
        <f t="shared" ca="1" si="19"/>
        <v>5.8476646015499512E-3</v>
      </c>
      <c r="AZ68" s="24">
        <f t="shared" si="20"/>
        <v>4.8813279650508079E-3</v>
      </c>
      <c r="BA68" s="24">
        <f t="shared" si="21"/>
        <v>8.877639539084603E-3</v>
      </c>
      <c r="BB68" s="24">
        <f t="shared" si="22"/>
        <v>1.7931455830944687E-2</v>
      </c>
      <c r="BC68" s="24">
        <f t="shared" si="23"/>
        <v>-1.7227118052403068E-3</v>
      </c>
      <c r="BD68" s="24">
        <f t="shared" si="24"/>
        <v>9.0349758519652212E-3</v>
      </c>
      <c r="BE68" s="24">
        <f t="shared" si="25"/>
        <v>8.1267943356628791E-3</v>
      </c>
      <c r="BG68" s="24">
        <f t="shared" si="26"/>
        <v>-1.7227118052403068E-3</v>
      </c>
      <c r="BH68" s="24">
        <f t="shared" si="27"/>
        <v>1.7931455830944687E-2</v>
      </c>
    </row>
    <row r="69" spans="2:60" x14ac:dyDescent="0.25">
      <c r="B69" s="35">
        <f>+NAC!A70</f>
        <v>44682</v>
      </c>
      <c r="C69" s="48">
        <f ca="1">+NAC_d!DD70</f>
        <v>0.60666985859153111</v>
      </c>
      <c r="D69" s="48">
        <f ca="1">+NAC_d!CT70</f>
        <v>0.61512165944699637</v>
      </c>
      <c r="E69" s="48">
        <f ca="1">+NAC_d!DC70</f>
        <v>0.60240643247624082</v>
      </c>
      <c r="F69" s="24">
        <f t="shared" ca="1" si="2"/>
        <v>1.2715226970755555E-2</v>
      </c>
      <c r="H69" s="24">
        <f>+GBA_d!$AM97</f>
        <v>0.6094023940587423</v>
      </c>
      <c r="I69" s="24">
        <f>+GBA_d!$AD97</f>
        <v>0.6197939043987537</v>
      </c>
      <c r="J69" s="24">
        <f>+GBA_d!$AM97</f>
        <v>0.6094023940587423</v>
      </c>
      <c r="K69" s="24">
        <f t="shared" si="3"/>
        <v>1.0391510340011401E-2</v>
      </c>
      <c r="M69" s="24">
        <f>+PAM_d!$AM97</f>
        <v>0.59088669748182943</v>
      </c>
      <c r="N69" s="24">
        <f>+PAM_d!$AD97</f>
        <v>0.6014489032674879</v>
      </c>
      <c r="O69" s="24">
        <f>+PAM_d!$AM97</f>
        <v>0.59088669748182943</v>
      </c>
      <c r="P69" s="24">
        <f t="shared" si="4"/>
        <v>1.0562205785658474E-2</v>
      </c>
      <c r="R69" s="24">
        <f>+NOA_d!$AM97</f>
        <v>0.60085714595666673</v>
      </c>
      <c r="S69" s="24">
        <f>+NOA_d!$AD97</f>
        <v>0.62563934816598854</v>
      </c>
      <c r="T69" s="24">
        <f>+NOA_d!$AM97</f>
        <v>0.60085714595666673</v>
      </c>
      <c r="U69" s="24">
        <f t="shared" si="5"/>
        <v>2.4782202209321813E-2</v>
      </c>
      <c r="W69" s="24">
        <f>+NEA_d!$AM97</f>
        <v>0.6245149467669926</v>
      </c>
      <c r="X69" s="24">
        <f>+NEA_d!$AD97</f>
        <v>0.62362005722916969</v>
      </c>
      <c r="Y69" s="24">
        <f>+NEA_d!$AM97</f>
        <v>0.6245149467669926</v>
      </c>
      <c r="Z69" s="24">
        <f t="shared" si="6"/>
        <v>-8.9488953782290714E-4</v>
      </c>
      <c r="AB69" s="24">
        <f>+CUY_d!$AM97</f>
        <v>0.59161878979513638</v>
      </c>
      <c r="AC69" s="24">
        <f>+CUY_d!$AD97</f>
        <v>0.61078166131060896</v>
      </c>
      <c r="AD69" s="24">
        <f>+CUY_d!$AM97</f>
        <v>0.59161878979513638</v>
      </c>
      <c r="AE69" s="24">
        <f t="shared" si="7"/>
        <v>1.9162871515472579E-2</v>
      </c>
      <c r="AG69" s="24">
        <f>+PAT_d!$AM97</f>
        <v>0.59763449229551457</v>
      </c>
      <c r="AH69" s="24">
        <f>+PAT_d!$AD97</f>
        <v>0.61216885817688249</v>
      </c>
      <c r="AI69" s="24">
        <f>+PAT_d!$AM97</f>
        <v>0.59763449229551457</v>
      </c>
      <c r="AJ69" s="24">
        <f t="shared" si="8"/>
        <v>1.4534365881367917E-2</v>
      </c>
      <c r="AK69" s="24"/>
      <c r="AL69" s="35">
        <f t="shared" ref="AL69:AL94" si="28">+B69</f>
        <v>44682</v>
      </c>
      <c r="AM69" s="24">
        <f t="shared" ca="1" si="14"/>
        <v>1.2715226970755555E-2</v>
      </c>
      <c r="AN69" s="24">
        <f t="shared" si="9"/>
        <v>1.0391510340011401E-2</v>
      </c>
      <c r="AO69" s="24">
        <f t="shared" si="10"/>
        <v>1.0562205785658474E-2</v>
      </c>
      <c r="AP69" s="24">
        <f t="shared" si="11"/>
        <v>2.4782202209321813E-2</v>
      </c>
      <c r="AQ69" s="24">
        <f t="shared" si="12"/>
        <v>-8.9488953782290714E-4</v>
      </c>
      <c r="AR69" s="24">
        <f t="shared" si="13"/>
        <v>1.9162871515472579E-2</v>
      </c>
      <c r="AS69" s="24">
        <f t="shared" si="15"/>
        <v>1.4534365881367917E-2</v>
      </c>
      <c r="AU69" s="24">
        <f t="shared" si="16"/>
        <v>-8.9488953782290714E-4</v>
      </c>
      <c r="AV69" s="24">
        <f t="shared" si="17"/>
        <v>2.4782202209321813E-2</v>
      </c>
      <c r="AX69" s="35">
        <f t="shared" si="18"/>
        <v>44682</v>
      </c>
      <c r="AY69" s="24">
        <f t="shared" ca="1" si="19"/>
        <v>7.9350823318315999E-3</v>
      </c>
      <c r="AZ69" s="24">
        <f t="shared" si="20"/>
        <v>6.4567508898785153E-3</v>
      </c>
      <c r="BA69" s="24">
        <f t="shared" si="21"/>
        <v>6.6391942319821151E-3</v>
      </c>
      <c r="BB69" s="24">
        <f t="shared" si="22"/>
        <v>1.5480583181275653E-2</v>
      </c>
      <c r="BC69" s="24">
        <f t="shared" si="23"/>
        <v>-5.5086568431017557E-4</v>
      </c>
      <c r="BD69" s="24">
        <f t="shared" si="24"/>
        <v>1.2039862584142469E-2</v>
      </c>
      <c r="BE69" s="24">
        <f t="shared" si="25"/>
        <v>9.0974286994045528E-3</v>
      </c>
      <c r="BG69" s="24">
        <f t="shared" si="26"/>
        <v>-5.5086568431017557E-4</v>
      </c>
      <c r="BH69" s="24">
        <f t="shared" si="27"/>
        <v>1.5480583181275653E-2</v>
      </c>
    </row>
    <row r="70" spans="2:60" x14ac:dyDescent="0.25">
      <c r="B70" s="35">
        <f>+NAC!A71</f>
        <v>44713</v>
      </c>
      <c r="C70" s="48">
        <f ca="1">+NAC_d!DD71</f>
        <v>0.63959315290354413</v>
      </c>
      <c r="D70" s="48">
        <f ca="1">+NAC_d!CT71</f>
        <v>0.64457371882054226</v>
      </c>
      <c r="E70" s="48">
        <f ca="1">+NAC_d!DC71</f>
        <v>0.63944369712893723</v>
      </c>
      <c r="F70" s="24">
        <f t="shared" ref="F70:F94" ca="1" si="29">+D70-E70</f>
        <v>5.1300216916050356E-3</v>
      </c>
      <c r="H70" s="24">
        <f>+GBA_d!$AM98</f>
        <v>0.65122296867858354</v>
      </c>
      <c r="I70" s="24">
        <f>+GBA_d!$AD98</f>
        <v>0.65288558333302849</v>
      </c>
      <c r="J70" s="24">
        <f>+GBA_d!$AM98</f>
        <v>0.65122296867858354</v>
      </c>
      <c r="K70" s="24">
        <f t="shared" ref="K70:K94" si="30">+I70-J70</f>
        <v>1.6626146544449494E-3</v>
      </c>
      <c r="M70" s="24">
        <f>+PAM_d!$AM98</f>
        <v>0.62249688603068298</v>
      </c>
      <c r="N70" s="24">
        <f>+PAM_d!$AD98</f>
        <v>0.62931137843217733</v>
      </c>
      <c r="O70" s="24">
        <f>+PAM_d!$AM98</f>
        <v>0.62249688603068298</v>
      </c>
      <c r="P70" s="24">
        <f t="shared" si="4"/>
        <v>6.8144924014943431E-3</v>
      </c>
      <c r="R70" s="24">
        <f>+NOA_d!$AM98</f>
        <v>0.63574463057727826</v>
      </c>
      <c r="S70" s="24">
        <f>+NOA_d!$AD98</f>
        <v>0.65341073001863448</v>
      </c>
      <c r="T70" s="24">
        <f>+NOA_d!$AM98</f>
        <v>0.63574463057727826</v>
      </c>
      <c r="U70" s="24">
        <f t="shared" si="5"/>
        <v>1.766609944135622E-2</v>
      </c>
      <c r="W70" s="24">
        <f>+NEA_d!$AM98</f>
        <v>0.66270146700328536</v>
      </c>
      <c r="X70" s="24">
        <f>+NEA_d!$AD98</f>
        <v>0.65512615503688076</v>
      </c>
      <c r="Y70" s="24">
        <f>+NEA_d!$AM98</f>
        <v>0.66270146700328536</v>
      </c>
      <c r="Z70" s="24">
        <f t="shared" si="6"/>
        <v>-7.5753119664045965E-3</v>
      </c>
      <c r="AB70" s="24">
        <f>+CUY_d!$AM98</f>
        <v>0.62506448125507919</v>
      </c>
      <c r="AC70" s="24">
        <f>+CUY_d!$AD98</f>
        <v>0.63264741746908282</v>
      </c>
      <c r="AD70" s="24">
        <f>+CUY_d!$AM98</f>
        <v>0.62506448125507919</v>
      </c>
      <c r="AE70" s="24">
        <f t="shared" si="7"/>
        <v>7.5829362140036327E-3</v>
      </c>
      <c r="AG70" s="24">
        <f>+PAT_d!$AM98</f>
        <v>0.62410715899648594</v>
      </c>
      <c r="AH70" s="24">
        <f>+PAT_d!$AD98</f>
        <v>0.63991573467480656</v>
      </c>
      <c r="AI70" s="24">
        <f>+PAT_d!$AM98</f>
        <v>0.62410715899648594</v>
      </c>
      <c r="AJ70" s="24">
        <f t="shared" si="8"/>
        <v>1.5808575678320613E-2</v>
      </c>
      <c r="AK70" s="24"/>
      <c r="AL70" s="35">
        <f t="shared" si="28"/>
        <v>44713</v>
      </c>
      <c r="AM70" s="24">
        <f t="shared" ref="AM70:AM94" ca="1" si="31">+F70</f>
        <v>5.1300216916050356E-3</v>
      </c>
      <c r="AN70" s="24">
        <f t="shared" ref="AN70:AN94" si="32">+K70</f>
        <v>1.6626146544449494E-3</v>
      </c>
      <c r="AO70" s="24">
        <f t="shared" ref="AO70:AO94" si="33">+P70</f>
        <v>6.8144924014943431E-3</v>
      </c>
      <c r="AP70" s="24">
        <f t="shared" ref="AP70:AP94" si="34">+U70</f>
        <v>1.766609944135622E-2</v>
      </c>
      <c r="AQ70" s="24">
        <f t="shared" ref="AQ70:AQ94" si="35">+Z70</f>
        <v>-7.5753119664045965E-3</v>
      </c>
      <c r="AR70" s="24">
        <f t="shared" ref="AR70:AR94" si="36">+AE70</f>
        <v>7.5829362140036327E-3</v>
      </c>
      <c r="AS70" s="24">
        <f t="shared" ref="AS70:AS94" si="37">+AJ70</f>
        <v>1.5808575678320613E-2</v>
      </c>
      <c r="AU70" s="24">
        <f t="shared" si="16"/>
        <v>-7.5753119664045965E-3</v>
      </c>
      <c r="AV70" s="24">
        <f t="shared" si="17"/>
        <v>1.766609944135622E-2</v>
      </c>
      <c r="AX70" s="35">
        <f t="shared" si="18"/>
        <v>44713</v>
      </c>
      <c r="AY70" s="24">
        <f t="shared" ca="1" si="19"/>
        <v>3.1291234341190854E-3</v>
      </c>
      <c r="AZ70" s="24">
        <f t="shared" si="20"/>
        <v>1.0068989385336735E-3</v>
      </c>
      <c r="BA70" s="24">
        <f t="shared" si="21"/>
        <v>4.2000033776123935E-3</v>
      </c>
      <c r="BB70" s="24">
        <f t="shared" si="22"/>
        <v>1.0800035110078099E-2</v>
      </c>
      <c r="BC70" s="24">
        <f t="shared" si="23"/>
        <v>-4.5560265127194688E-3</v>
      </c>
      <c r="BD70" s="24">
        <f t="shared" si="24"/>
        <v>4.6662371256476209E-3</v>
      </c>
      <c r="BE70" s="24">
        <f t="shared" si="25"/>
        <v>9.7337023550148061E-3</v>
      </c>
      <c r="BG70" s="24">
        <f t="shared" si="26"/>
        <v>-4.5560265127194688E-3</v>
      </c>
      <c r="BH70" s="24">
        <f t="shared" si="27"/>
        <v>1.0800035110078099E-2</v>
      </c>
    </row>
    <row r="71" spans="2:60" x14ac:dyDescent="0.25">
      <c r="B71" s="35">
        <f>+NAC!A72</f>
        <v>44743</v>
      </c>
      <c r="C71" s="48">
        <f ca="1">+NAC_d!DD72</f>
        <v>0.70967085533414087</v>
      </c>
      <c r="D71" s="48">
        <f ca="1">+NAC_d!CT72</f>
        <v>0.71039523379510694</v>
      </c>
      <c r="E71" s="48">
        <f ca="1">+NAC_d!DC72</f>
        <v>0.71481757000169965</v>
      </c>
      <c r="F71" s="24">
        <f t="shared" ca="1" si="29"/>
        <v>-4.4223362065927141E-3</v>
      </c>
      <c r="H71" s="24">
        <f>+GBA_d!$AM99</f>
        <v>0.72498784461663912</v>
      </c>
      <c r="I71" s="24">
        <f>+GBA_d!$AD99</f>
        <v>0.71370854808798967</v>
      </c>
      <c r="J71" s="24">
        <f>+GBA_d!$AM99</f>
        <v>0.72498784461663912</v>
      </c>
      <c r="K71" s="24">
        <f t="shared" si="30"/>
        <v>-1.1279296528649452E-2</v>
      </c>
      <c r="M71" s="24">
        <f>+PAM_d!$AM99</f>
        <v>0.70294208070876207</v>
      </c>
      <c r="N71" s="24">
        <f>+PAM_d!$AD99</f>
        <v>0.70092528569490975</v>
      </c>
      <c r="O71" s="24">
        <f>+PAM_d!$AM99</f>
        <v>0.70294208070876207</v>
      </c>
      <c r="P71" s="24">
        <f t="shared" si="4"/>
        <v>-2.0167950138523238E-3</v>
      </c>
      <c r="R71" s="24">
        <f>+NOA_d!$AM99</f>
        <v>0.70222100636659124</v>
      </c>
      <c r="S71" s="24">
        <f>+NOA_d!$AD99</f>
        <v>0.71508263678712725</v>
      </c>
      <c r="T71" s="24">
        <f>+NOA_d!$AM99</f>
        <v>0.70222100636659124</v>
      </c>
      <c r="U71" s="24">
        <f t="shared" si="5"/>
        <v>1.2861630420536008E-2</v>
      </c>
      <c r="W71" s="24">
        <f>+NEA_d!$AM99</f>
        <v>0.73598083530925917</v>
      </c>
      <c r="X71" s="24">
        <f>+NEA_d!$AD99</f>
        <v>0.72453220559791509</v>
      </c>
      <c r="Y71" s="24">
        <f>+NEA_d!$AM99</f>
        <v>0.73598083530925917</v>
      </c>
      <c r="Z71" s="24">
        <f t="shared" si="6"/>
        <v>-1.1448629711344083E-2</v>
      </c>
      <c r="AB71" s="24">
        <f>+CUY_d!$AM99</f>
        <v>0.69475746015477724</v>
      </c>
      <c r="AC71" s="24">
        <f>+CUY_d!$AD99</f>
        <v>0.69580494433462814</v>
      </c>
      <c r="AD71" s="24">
        <f>+CUY_d!$AM99</f>
        <v>0.69475746015477724</v>
      </c>
      <c r="AE71" s="24">
        <f t="shared" si="7"/>
        <v>1.0474841798508994E-3</v>
      </c>
      <c r="AG71" s="24">
        <f>+PAT_d!$AM99</f>
        <v>0.69935583289394665</v>
      </c>
      <c r="AH71" s="24">
        <f>+PAT_d!$AD99</f>
        <v>0.71054241313776556</v>
      </c>
      <c r="AI71" s="24">
        <f>+PAT_d!$AM99</f>
        <v>0.69935583289394665</v>
      </c>
      <c r="AJ71" s="24">
        <f t="shared" si="8"/>
        <v>1.1186580243818911E-2</v>
      </c>
      <c r="AK71" s="24"/>
      <c r="AL71" s="35">
        <f t="shared" si="28"/>
        <v>44743</v>
      </c>
      <c r="AM71" s="24">
        <f t="shared" ca="1" si="31"/>
        <v>-4.4223362065927141E-3</v>
      </c>
      <c r="AN71" s="24">
        <f t="shared" si="32"/>
        <v>-1.1279296528649452E-2</v>
      </c>
      <c r="AO71" s="24">
        <f t="shared" si="33"/>
        <v>-2.0167950138523238E-3</v>
      </c>
      <c r="AP71" s="24">
        <f t="shared" si="34"/>
        <v>1.2861630420536008E-2</v>
      </c>
      <c r="AQ71" s="24">
        <f t="shared" si="35"/>
        <v>-1.1448629711344083E-2</v>
      </c>
      <c r="AR71" s="24">
        <f t="shared" si="36"/>
        <v>1.0474841798508994E-3</v>
      </c>
      <c r="AS71" s="24">
        <f t="shared" si="37"/>
        <v>1.1186580243818911E-2</v>
      </c>
      <c r="AU71" s="24">
        <f t="shared" si="16"/>
        <v>-1.1448629711344083E-2</v>
      </c>
      <c r="AV71" s="24">
        <f t="shared" si="17"/>
        <v>1.2861630420536008E-2</v>
      </c>
      <c r="AX71" s="35">
        <f t="shared" si="18"/>
        <v>44743</v>
      </c>
      <c r="AY71" s="24">
        <f t="shared" ca="1" si="19"/>
        <v>-2.5788960201686972E-3</v>
      </c>
      <c r="AZ71" s="24">
        <f t="shared" si="20"/>
        <v>-6.5387687013853668E-3</v>
      </c>
      <c r="BA71" s="24">
        <f t="shared" si="21"/>
        <v>-1.1843004155566161E-3</v>
      </c>
      <c r="BB71" s="24">
        <f t="shared" si="22"/>
        <v>7.5557935029773038E-3</v>
      </c>
      <c r="BC71" s="24">
        <f t="shared" si="23"/>
        <v>-6.5949055879436225E-3</v>
      </c>
      <c r="BD71" s="24">
        <f t="shared" si="24"/>
        <v>6.1807320780582486E-4</v>
      </c>
      <c r="BE71" s="24">
        <f t="shared" si="25"/>
        <v>6.5828357000243809E-3</v>
      </c>
      <c r="BG71" s="24">
        <f t="shared" si="26"/>
        <v>-6.5949055879436225E-3</v>
      </c>
      <c r="BH71" s="24">
        <f t="shared" si="27"/>
        <v>7.5557935029773038E-3</v>
      </c>
    </row>
    <row r="72" spans="2:60" x14ac:dyDescent="0.25">
      <c r="B72" s="35">
        <f>+NAC!A73</f>
        <v>44774</v>
      </c>
      <c r="C72" s="48">
        <f ca="1">+NAC_d!DD73</f>
        <v>0.78442660978648915</v>
      </c>
      <c r="D72" s="48">
        <f ca="1">+NAC_d!CT73</f>
        <v>0.79366729342028108</v>
      </c>
      <c r="E72" s="48">
        <f ca="1">+NAC_d!DC73</f>
        <v>0.78353331933240344</v>
      </c>
      <c r="F72" s="24">
        <f t="shared" ca="1" si="29"/>
        <v>1.013397408787764E-2</v>
      </c>
      <c r="H72" s="24">
        <f>+GBA_d!$AM100</f>
        <v>0.7945508830491208</v>
      </c>
      <c r="I72" s="24">
        <f>+GBA_d!$AD100</f>
        <v>0.79277278764904358</v>
      </c>
      <c r="J72" s="24">
        <f>+GBA_d!$AM100</f>
        <v>0.7945508830491208</v>
      </c>
      <c r="K72" s="24">
        <f t="shared" si="30"/>
        <v>-1.7780954000772287E-3</v>
      </c>
      <c r="M72" s="24">
        <f>+PAM_d!$AM100</f>
        <v>0.77448532743392695</v>
      </c>
      <c r="N72" s="24">
        <f>+PAM_d!$AD100</f>
        <v>0.78593853015250081</v>
      </c>
      <c r="O72" s="24">
        <f>+PAM_d!$AM100</f>
        <v>0.77448532743392695</v>
      </c>
      <c r="P72" s="24">
        <f t="shared" si="4"/>
        <v>1.1453202718573863E-2</v>
      </c>
      <c r="R72" s="24">
        <f>+NOA_d!$AM100</f>
        <v>0.78461245088675469</v>
      </c>
      <c r="S72" s="24">
        <f>+NOA_d!$AD100</f>
        <v>0.80654553153092712</v>
      </c>
      <c r="T72" s="24">
        <f>+NOA_d!$AM100</f>
        <v>0.78461245088675469</v>
      </c>
      <c r="U72" s="24">
        <f t="shared" si="5"/>
        <v>2.1933080644172431E-2</v>
      </c>
      <c r="W72" s="24">
        <f>+NEA_d!$AM100</f>
        <v>0.81790657750547746</v>
      </c>
      <c r="X72" s="24">
        <f>+NEA_d!$AD100</f>
        <v>0.80896602301310327</v>
      </c>
      <c r="Y72" s="24">
        <f>+NEA_d!$AM100</f>
        <v>0.81790657750547746</v>
      </c>
      <c r="Z72" s="24">
        <f t="shared" si="6"/>
        <v>-8.9405544923741864E-3</v>
      </c>
      <c r="AB72" s="24">
        <f>+CUY_d!$AM100</f>
        <v>0.76116683299485866</v>
      </c>
      <c r="AC72" s="24">
        <f>+CUY_d!$AD100</f>
        <v>0.78222217950262718</v>
      </c>
      <c r="AD72" s="24">
        <f>+CUY_d!$AM100</f>
        <v>0.76116683299485866</v>
      </c>
      <c r="AE72" s="24">
        <f t="shared" si="7"/>
        <v>2.1055346507768524E-2</v>
      </c>
      <c r="AG72" s="24">
        <f>+PAT_d!$AM100</f>
        <v>0.74720769382230023</v>
      </c>
      <c r="AH72" s="24">
        <f>+PAT_d!$AD100</f>
        <v>0.76191276851885092</v>
      </c>
      <c r="AI72" s="24">
        <f>+PAT_d!$AM100</f>
        <v>0.74720769382230023</v>
      </c>
      <c r="AJ72" s="24">
        <f t="shared" si="8"/>
        <v>1.4705074696550691E-2</v>
      </c>
      <c r="AK72" s="24"/>
      <c r="AL72" s="35">
        <f t="shared" si="28"/>
        <v>44774</v>
      </c>
      <c r="AM72" s="24">
        <f t="shared" ca="1" si="31"/>
        <v>1.013397408787764E-2</v>
      </c>
      <c r="AN72" s="24">
        <f t="shared" si="32"/>
        <v>-1.7780954000772287E-3</v>
      </c>
      <c r="AO72" s="24">
        <f t="shared" si="33"/>
        <v>1.1453202718573863E-2</v>
      </c>
      <c r="AP72" s="24">
        <f t="shared" si="34"/>
        <v>2.1933080644172431E-2</v>
      </c>
      <c r="AQ72" s="24">
        <f t="shared" si="35"/>
        <v>-8.9405544923741864E-3</v>
      </c>
      <c r="AR72" s="24">
        <f t="shared" si="36"/>
        <v>2.1055346507768524E-2</v>
      </c>
      <c r="AS72" s="24">
        <f t="shared" si="37"/>
        <v>1.4705074696550691E-2</v>
      </c>
      <c r="AU72" s="24">
        <f t="shared" si="16"/>
        <v>-8.9405544923741864E-3</v>
      </c>
      <c r="AV72" s="24">
        <f t="shared" si="17"/>
        <v>2.1933080644172431E-2</v>
      </c>
      <c r="AX72" s="35">
        <f t="shared" si="18"/>
        <v>44774</v>
      </c>
      <c r="AY72" s="24">
        <f t="shared" ca="1" si="19"/>
        <v>5.6819651071451371E-3</v>
      </c>
      <c r="AZ72" s="24">
        <f t="shared" si="20"/>
        <v>-9.9083030571756048E-4</v>
      </c>
      <c r="BA72" s="24">
        <f t="shared" si="21"/>
        <v>6.4543800624918823E-3</v>
      </c>
      <c r="BB72" s="24">
        <f t="shared" si="22"/>
        <v>1.2290108495698338E-2</v>
      </c>
      <c r="BC72" s="24">
        <f t="shared" si="23"/>
        <v>-4.9180494768011895E-3</v>
      </c>
      <c r="BD72" s="24">
        <f t="shared" si="24"/>
        <v>1.1955338990778053E-2</v>
      </c>
      <c r="BE72" s="24">
        <f t="shared" si="25"/>
        <v>8.4163289507848127E-3</v>
      </c>
      <c r="BG72" s="24">
        <f t="shared" si="26"/>
        <v>-4.9180494768011895E-3</v>
      </c>
      <c r="BH72" s="24">
        <f t="shared" si="27"/>
        <v>1.2290108495698338E-2</v>
      </c>
    </row>
    <row r="73" spans="2:60" x14ac:dyDescent="0.25">
      <c r="B73" s="35">
        <f>+NAC!A74</f>
        <v>44805</v>
      </c>
      <c r="C73" s="48">
        <f ca="1">+NAC_d!DD74</f>
        <v>0.82981158744998984</v>
      </c>
      <c r="D73" s="48">
        <f ca="1">+NAC_d!CT74</f>
        <v>0.84842638607465815</v>
      </c>
      <c r="E73" s="48">
        <f ca="1">+NAC_d!DC74</f>
        <v>0.82185952745435098</v>
      </c>
      <c r="F73" s="24">
        <f t="shared" ca="1" si="29"/>
        <v>2.6566858620307165E-2</v>
      </c>
      <c r="H73" s="24">
        <f>+GBA_d!$AM101</f>
        <v>0.82754580845498649</v>
      </c>
      <c r="I73" s="24">
        <f>+GBA_d!$AD101</f>
        <v>0.840937859133013</v>
      </c>
      <c r="J73" s="24">
        <f>+GBA_d!$AM101</f>
        <v>0.82754580845498649</v>
      </c>
      <c r="K73" s="24">
        <f t="shared" si="30"/>
        <v>1.3392050678026513E-2</v>
      </c>
      <c r="M73" s="24">
        <f>+PAM_d!$AM101</f>
        <v>0.81962252241065814</v>
      </c>
      <c r="N73" s="24">
        <f>+PAM_d!$AD101</f>
        <v>0.8408331188769651</v>
      </c>
      <c r="O73" s="24">
        <f>+PAM_d!$AM101</f>
        <v>0.81962252241065814</v>
      </c>
      <c r="P73" s="24">
        <f t="shared" si="4"/>
        <v>2.1210596466306963E-2</v>
      </c>
      <c r="R73" s="24">
        <f>+NOA_d!$AM101</f>
        <v>0.83406685049905005</v>
      </c>
      <c r="S73" s="24">
        <f>+NOA_d!$AD101</f>
        <v>0.85655416502685688</v>
      </c>
      <c r="T73" s="24">
        <f>+NOA_d!$AM101</f>
        <v>0.83406685049905005</v>
      </c>
      <c r="U73" s="24">
        <f t="shared" si="5"/>
        <v>2.2487314527806834E-2</v>
      </c>
      <c r="W73" s="24">
        <f>+NEA_d!$AM101</f>
        <v>0.88501908881174818</v>
      </c>
      <c r="X73" s="24">
        <f>+NEA_d!$AD101</f>
        <v>0.88258934441757586</v>
      </c>
      <c r="Y73" s="24">
        <f>+NEA_d!$AM101</f>
        <v>0.88501908881174818</v>
      </c>
      <c r="Z73" s="24">
        <f t="shared" si="6"/>
        <v>-2.4297443941723174E-3</v>
      </c>
      <c r="AB73" s="24">
        <f>+CUY_d!$AM101</f>
        <v>0.81052798329511155</v>
      </c>
      <c r="AC73" s="24">
        <f>+CUY_d!$AD101</f>
        <v>0.84257873231529823</v>
      </c>
      <c r="AD73" s="24">
        <f>+CUY_d!$AM101</f>
        <v>0.81052798329511155</v>
      </c>
      <c r="AE73" s="24">
        <f t="shared" si="7"/>
        <v>3.2050749020186675E-2</v>
      </c>
      <c r="AG73" s="24">
        <f>+PAT_d!$AM101</f>
        <v>0.78456288567336241</v>
      </c>
      <c r="AH73" s="24">
        <f>+PAT_d!$AD101</f>
        <v>0.80386497091535714</v>
      </c>
      <c r="AI73" s="24">
        <f>+PAT_d!$AM101</f>
        <v>0.78456288567336241</v>
      </c>
      <c r="AJ73" s="24">
        <f t="shared" si="8"/>
        <v>1.9302085241994726E-2</v>
      </c>
      <c r="AK73" s="24"/>
      <c r="AL73" s="35">
        <f t="shared" si="28"/>
        <v>44805</v>
      </c>
      <c r="AM73" s="24">
        <f t="shared" ca="1" si="31"/>
        <v>2.6566858620307165E-2</v>
      </c>
      <c r="AN73" s="24">
        <f t="shared" si="32"/>
        <v>1.3392050678026513E-2</v>
      </c>
      <c r="AO73" s="24">
        <f t="shared" si="33"/>
        <v>2.1210596466306963E-2</v>
      </c>
      <c r="AP73" s="24">
        <f t="shared" si="34"/>
        <v>2.2487314527806834E-2</v>
      </c>
      <c r="AQ73" s="24">
        <f t="shared" si="35"/>
        <v>-2.4297443941723174E-3</v>
      </c>
      <c r="AR73" s="24">
        <f t="shared" si="36"/>
        <v>3.2050749020186675E-2</v>
      </c>
      <c r="AS73" s="24">
        <f t="shared" si="37"/>
        <v>1.9302085241994726E-2</v>
      </c>
      <c r="AU73" s="24">
        <f t="shared" si="16"/>
        <v>-2.4297443941723174E-3</v>
      </c>
      <c r="AV73" s="24">
        <f t="shared" si="17"/>
        <v>3.2050749020186675E-2</v>
      </c>
      <c r="AX73" s="35">
        <f t="shared" si="18"/>
        <v>44805</v>
      </c>
      <c r="AY73" s="24">
        <f t="shared" ca="1" si="19"/>
        <v>1.4582276086580803E-2</v>
      </c>
      <c r="AZ73" s="24">
        <f t="shared" si="20"/>
        <v>7.3278878242446499E-3</v>
      </c>
      <c r="BA73" s="24">
        <f t="shared" si="21"/>
        <v>1.1656591521084669E-2</v>
      </c>
      <c r="BB73" s="24">
        <f t="shared" si="22"/>
        <v>1.2260902333896873E-2</v>
      </c>
      <c r="BC73" s="24">
        <f t="shared" si="23"/>
        <v>-1.2889760154651819E-3</v>
      </c>
      <c r="BD73" s="24">
        <f t="shared" si="24"/>
        <v>1.77024322826842E-2</v>
      </c>
      <c r="BE73" s="24">
        <f t="shared" si="25"/>
        <v>1.0816141810946256E-2</v>
      </c>
      <c r="BG73" s="24">
        <f t="shared" si="26"/>
        <v>-1.2889760154651819E-3</v>
      </c>
      <c r="BH73" s="24">
        <f t="shared" si="27"/>
        <v>1.77024322826842E-2</v>
      </c>
    </row>
    <row r="74" spans="2:60" x14ac:dyDescent="0.25">
      <c r="B74" s="35">
        <f>+NAC!A75</f>
        <v>44835</v>
      </c>
      <c r="C74" s="48">
        <f ca="1">+NAC_d!DD75</f>
        <v>0.88055020259553141</v>
      </c>
      <c r="D74" s="48">
        <f ca="1">+NAC_d!CT75</f>
        <v>0.89966491710713692</v>
      </c>
      <c r="E74" s="48">
        <f ca="1">+NAC_d!DC75</f>
        <v>0.87122098304610907</v>
      </c>
      <c r="F74" s="24">
        <f t="shared" ca="1" si="29"/>
        <v>2.8443934061027853E-2</v>
      </c>
      <c r="H74" s="24">
        <f>+GBA_d!$AM102</f>
        <v>0.87424239560243855</v>
      </c>
      <c r="I74" s="24">
        <f>+GBA_d!$AD102</f>
        <v>0.89275811313517317</v>
      </c>
      <c r="J74" s="24">
        <f>+GBA_d!$AM102</f>
        <v>0.87424239560243855</v>
      </c>
      <c r="K74" s="24">
        <f t="shared" si="30"/>
        <v>1.8515717532734621E-2</v>
      </c>
      <c r="M74" s="24">
        <f>+PAM_d!$AM102</f>
        <v>0.86849985576554101</v>
      </c>
      <c r="N74" s="24">
        <f>+PAM_d!$AD102</f>
        <v>0.88827637452017538</v>
      </c>
      <c r="O74" s="24">
        <f>+PAM_d!$AM102</f>
        <v>0.86849985576554101</v>
      </c>
      <c r="P74" s="24">
        <f t="shared" si="4"/>
        <v>1.9776518754634376E-2</v>
      </c>
      <c r="R74" s="24">
        <f>+NOA_d!$AM102</f>
        <v>0.89286898791643443</v>
      </c>
      <c r="S74" s="24">
        <f>+NOA_d!$AD102</f>
        <v>0.90906470563116515</v>
      </c>
      <c r="T74" s="24">
        <f>+NOA_d!$AM102</f>
        <v>0.89286898791643443</v>
      </c>
      <c r="U74" s="24">
        <f t="shared" si="5"/>
        <v>1.6195717714730717E-2</v>
      </c>
      <c r="W74" s="24">
        <f>+NEA_d!$AM102</f>
        <v>0.93248647451204536</v>
      </c>
      <c r="X74" s="24">
        <f>+NEA_d!$AD102</f>
        <v>0.93295640205051011</v>
      </c>
      <c r="Y74" s="24">
        <f>+NEA_d!$AM102</f>
        <v>0.93248647451204536</v>
      </c>
      <c r="Z74" s="24">
        <f t="shared" si="6"/>
        <v>4.6992753846475388E-4</v>
      </c>
      <c r="AB74" s="24">
        <f>+CUY_d!$AM102</f>
        <v>0.85776720622040381</v>
      </c>
      <c r="AC74" s="24">
        <f>+CUY_d!$AD102</f>
        <v>0.89664190715539593</v>
      </c>
      <c r="AD74" s="24">
        <f>+CUY_d!$AM102</f>
        <v>0.85776720622040381</v>
      </c>
      <c r="AE74" s="24">
        <f t="shared" si="7"/>
        <v>3.8874700934992124E-2</v>
      </c>
      <c r="AG74" s="24">
        <f>+PAT_d!$AM102</f>
        <v>0.84999204948579199</v>
      </c>
      <c r="AH74" s="24">
        <f>+PAT_d!$AD102</f>
        <v>0.8738651150895782</v>
      </c>
      <c r="AI74" s="24">
        <f>+PAT_d!$AM102</f>
        <v>0.84999204948579199</v>
      </c>
      <c r="AJ74" s="24">
        <f t="shared" si="8"/>
        <v>2.3873065603786214E-2</v>
      </c>
      <c r="AK74" s="24"/>
      <c r="AL74" s="35">
        <f t="shared" si="28"/>
        <v>44835</v>
      </c>
      <c r="AM74" s="24">
        <f t="shared" ca="1" si="31"/>
        <v>2.8443934061027853E-2</v>
      </c>
      <c r="AN74" s="24">
        <f t="shared" si="32"/>
        <v>1.8515717532734621E-2</v>
      </c>
      <c r="AO74" s="24">
        <f t="shared" si="33"/>
        <v>1.9776518754634376E-2</v>
      </c>
      <c r="AP74" s="24">
        <f t="shared" si="34"/>
        <v>1.6195717714730717E-2</v>
      </c>
      <c r="AQ74" s="24">
        <f t="shared" si="35"/>
        <v>4.6992753846475388E-4</v>
      </c>
      <c r="AR74" s="24">
        <f t="shared" si="36"/>
        <v>3.8874700934992124E-2</v>
      </c>
      <c r="AS74" s="24">
        <f t="shared" si="37"/>
        <v>2.3873065603786214E-2</v>
      </c>
      <c r="AU74" s="24">
        <f t="shared" si="16"/>
        <v>4.6992753846475388E-4</v>
      </c>
      <c r="AV74" s="24">
        <f t="shared" si="17"/>
        <v>3.8874700934992124E-2</v>
      </c>
      <c r="AX74" s="35">
        <f t="shared" si="18"/>
        <v>44835</v>
      </c>
      <c r="AY74" s="24">
        <f t="shared" ca="1" si="19"/>
        <v>1.5200734877782729E-2</v>
      </c>
      <c r="AZ74" s="24">
        <f t="shared" si="20"/>
        <v>9.8790410334215206E-3</v>
      </c>
      <c r="BA74" s="24">
        <f t="shared" si="21"/>
        <v>1.0584169270129173E-2</v>
      </c>
      <c r="BB74" s="24">
        <f t="shared" si="22"/>
        <v>8.5561746841011921E-3</v>
      </c>
      <c r="BC74" s="24">
        <f t="shared" si="23"/>
        <v>2.4317248511840361E-4</v>
      </c>
      <c r="BD74" s="24">
        <f t="shared" si="24"/>
        <v>2.092549637264951E-2</v>
      </c>
      <c r="BE74" s="24">
        <f t="shared" si="25"/>
        <v>1.2904415243525813E-2</v>
      </c>
      <c r="BG74" s="24">
        <f t="shared" si="26"/>
        <v>2.4317248511840361E-4</v>
      </c>
      <c r="BH74" s="24">
        <f t="shared" si="27"/>
        <v>2.092549637264951E-2</v>
      </c>
    </row>
    <row r="75" spans="2:60" x14ac:dyDescent="0.25">
      <c r="B75" s="35">
        <f>+NAC!A76</f>
        <v>44866</v>
      </c>
      <c r="C75" s="48">
        <f ca="1">+NAC_d!DD76</f>
        <v>0.92395406925582102</v>
      </c>
      <c r="D75" s="48">
        <f ca="1">+NAC_d!CT76</f>
        <v>0.93839725803627871</v>
      </c>
      <c r="E75" s="48">
        <f ca="1">+NAC_d!DC76</f>
        <v>0.91771266101081972</v>
      </c>
      <c r="F75" s="24">
        <f t="shared" ca="1" si="29"/>
        <v>2.0684597025458995E-2</v>
      </c>
      <c r="H75" s="24">
        <f>+GBA_d!$AM103</f>
        <v>0.9243072794707603</v>
      </c>
      <c r="I75" s="24">
        <f>+GBA_d!$AD103</f>
        <v>0.93994260832145016</v>
      </c>
      <c r="J75" s="24">
        <f>+GBA_d!$AM103</f>
        <v>0.9243072794707603</v>
      </c>
      <c r="K75" s="24">
        <f t="shared" si="30"/>
        <v>1.5635328850689856E-2</v>
      </c>
      <c r="M75" s="24">
        <f>+PAM_d!$AM103</f>
        <v>0.90858036592770164</v>
      </c>
      <c r="N75" s="24">
        <f>+PAM_d!$AD103</f>
        <v>0.92512887655047726</v>
      </c>
      <c r="O75" s="24">
        <f>+PAM_d!$AM103</f>
        <v>0.90858036592770164</v>
      </c>
      <c r="P75" s="24">
        <f t="shared" si="4"/>
        <v>1.6548510622775625E-2</v>
      </c>
      <c r="R75" s="24">
        <f>+NOA_d!$AM103</f>
        <v>0.93066549587734526</v>
      </c>
      <c r="S75" s="24">
        <f>+NOA_d!$AD103</f>
        <v>0.94272489868090159</v>
      </c>
      <c r="T75" s="24">
        <f>+NOA_d!$AM103</f>
        <v>0.93066549587734526</v>
      </c>
      <c r="U75" s="24">
        <f t="shared" si="5"/>
        <v>1.2059402803556329E-2</v>
      </c>
      <c r="W75" s="24">
        <f>+NEA_d!$AM103</f>
        <v>0.95945533581998466</v>
      </c>
      <c r="X75" s="24">
        <f>+NEA_d!$AD103</f>
        <v>0.96099184711107433</v>
      </c>
      <c r="Y75" s="24">
        <f>+NEA_d!$AM103</f>
        <v>0.95945533581998466</v>
      </c>
      <c r="Z75" s="24">
        <f t="shared" si="6"/>
        <v>1.5365112910896706E-3</v>
      </c>
      <c r="AB75" s="24">
        <f>+CUY_d!$AM103</f>
        <v>0.90414841075458097</v>
      </c>
      <c r="AC75" s="24">
        <f>+CUY_d!$AD103</f>
        <v>0.93553663309820112</v>
      </c>
      <c r="AD75" s="24">
        <f>+CUY_d!$AM103</f>
        <v>0.90414841075458097</v>
      </c>
      <c r="AE75" s="24">
        <f t="shared" si="7"/>
        <v>3.1388222343620154E-2</v>
      </c>
      <c r="AG75" s="24">
        <f>+PAT_d!$AM103</f>
        <v>0.90034607246150267</v>
      </c>
      <c r="AH75" s="24">
        <f>+PAT_d!$AD103</f>
        <v>0.92563872166382022</v>
      </c>
      <c r="AI75" s="24">
        <f>+PAT_d!$AM103</f>
        <v>0.90034607246150267</v>
      </c>
      <c r="AJ75" s="24">
        <f t="shared" si="8"/>
        <v>2.5292649202317552E-2</v>
      </c>
      <c r="AK75" s="24"/>
      <c r="AL75" s="35">
        <f t="shared" si="28"/>
        <v>44866</v>
      </c>
      <c r="AM75" s="24">
        <f t="shared" ca="1" si="31"/>
        <v>2.0684597025458995E-2</v>
      </c>
      <c r="AN75" s="24">
        <f t="shared" si="32"/>
        <v>1.5635328850689856E-2</v>
      </c>
      <c r="AO75" s="24">
        <f t="shared" si="33"/>
        <v>1.6548510622775625E-2</v>
      </c>
      <c r="AP75" s="24">
        <f t="shared" si="34"/>
        <v>1.2059402803556329E-2</v>
      </c>
      <c r="AQ75" s="24">
        <f t="shared" si="35"/>
        <v>1.5365112910896706E-3</v>
      </c>
      <c r="AR75" s="24">
        <f t="shared" si="36"/>
        <v>3.1388222343620154E-2</v>
      </c>
      <c r="AS75" s="24">
        <f t="shared" si="37"/>
        <v>2.5292649202317552E-2</v>
      </c>
      <c r="AU75" s="24">
        <f t="shared" si="16"/>
        <v>1.5365112910896706E-3</v>
      </c>
      <c r="AV75" s="24">
        <f t="shared" si="17"/>
        <v>3.1388222343620154E-2</v>
      </c>
      <c r="AX75" s="35">
        <f t="shared" si="18"/>
        <v>44866</v>
      </c>
      <c r="AY75" s="24">
        <f t="shared" ca="1" si="19"/>
        <v>1.0786077312831654E-2</v>
      </c>
      <c r="AZ75" s="24">
        <f t="shared" si="20"/>
        <v>8.1251726361446508E-3</v>
      </c>
      <c r="BA75" s="24">
        <f t="shared" si="21"/>
        <v>8.6705862211529094E-3</v>
      </c>
      <c r="BB75" s="24">
        <f t="shared" si="22"/>
        <v>6.2462414277912881E-3</v>
      </c>
      <c r="BC75" s="24">
        <f t="shared" si="23"/>
        <v>7.8415224016659124E-4</v>
      </c>
      <c r="BD75" s="24">
        <f t="shared" si="24"/>
        <v>1.648412600947502E-2</v>
      </c>
      <c r="BE75" s="24">
        <f t="shared" si="25"/>
        <v>1.330949639586243E-2</v>
      </c>
      <c r="BG75" s="24">
        <f t="shared" si="26"/>
        <v>7.8415224016659124E-4</v>
      </c>
      <c r="BH75" s="24">
        <f t="shared" si="27"/>
        <v>1.648412600947502E-2</v>
      </c>
    </row>
    <row r="76" spans="2:60" x14ac:dyDescent="0.25">
      <c r="B76" s="35">
        <f>+NAC!A77</f>
        <v>44896</v>
      </c>
      <c r="C76" s="48">
        <f ca="1">+NAC_d!DD77</f>
        <v>0.94846645468201696</v>
      </c>
      <c r="D76" s="48">
        <f ca="1">+NAC_d!CT77</f>
        <v>0.95247300954651104</v>
      </c>
      <c r="E76" s="48">
        <f ca="1">+NAC_d!DC77</f>
        <v>0.94708023202239877</v>
      </c>
      <c r="F76" s="24">
        <f t="shared" ca="1" si="29"/>
        <v>5.3927775241122688E-3</v>
      </c>
      <c r="H76" s="24">
        <f>+GBA_d!$AM104</f>
        <v>0.95109799943541207</v>
      </c>
      <c r="I76" s="24">
        <f>+GBA_d!$AD104</f>
        <v>0.96242788008945013</v>
      </c>
      <c r="J76" s="24">
        <f>+GBA_d!$AM104</f>
        <v>0.95109799943541207</v>
      </c>
      <c r="K76" s="24">
        <f t="shared" si="30"/>
        <v>1.132988065403806E-2</v>
      </c>
      <c r="M76" s="24">
        <f>+PAM_d!$AM104</f>
        <v>0.94251362987907572</v>
      </c>
      <c r="N76" s="24">
        <f>+PAM_d!$AD104</f>
        <v>0.94543325458846672</v>
      </c>
      <c r="O76" s="24">
        <f>+PAM_d!$AM104</f>
        <v>0.94251362987907572</v>
      </c>
      <c r="P76" s="24">
        <f t="shared" si="4"/>
        <v>2.9196247093909999E-3</v>
      </c>
      <c r="R76" s="24">
        <f>+NOA_d!$AM104</f>
        <v>0.95436135420689139</v>
      </c>
      <c r="S76" s="24">
        <f>+NOA_d!$AD104</f>
        <v>0.94630616260065703</v>
      </c>
      <c r="T76" s="24">
        <f>+NOA_d!$AM104</f>
        <v>0.95436135420689139</v>
      </c>
      <c r="U76" s="24">
        <f t="shared" si="5"/>
        <v>-8.0551916062343576E-3</v>
      </c>
      <c r="W76" s="24">
        <f>+NEA_d!$AM104</f>
        <v>0.97601089918805495</v>
      </c>
      <c r="X76" s="24">
        <f>+NEA_d!$AD104</f>
        <v>0.95909639069043129</v>
      </c>
      <c r="Y76" s="24">
        <f>+NEA_d!$AM104</f>
        <v>0.97601089918805495</v>
      </c>
      <c r="Z76" s="24">
        <f t="shared" si="6"/>
        <v>-1.6914508497623659E-2</v>
      </c>
      <c r="AB76" s="24">
        <f>+CUY_d!$AM104</f>
        <v>0.94033330034319529</v>
      </c>
      <c r="AC76" s="24">
        <f>+CUY_d!$AD104</f>
        <v>0.94254707309043484</v>
      </c>
      <c r="AD76" s="24">
        <f>+CUY_d!$AM104</f>
        <v>0.94033330034319529</v>
      </c>
      <c r="AE76" s="24">
        <f t="shared" si="7"/>
        <v>2.2137727472395508E-3</v>
      </c>
      <c r="AG76" s="24">
        <f>+PAT_d!$AM104</f>
        <v>0.93207152062198051</v>
      </c>
      <c r="AH76" s="24">
        <f>+PAT_d!$AD104</f>
        <v>0.94931723890211095</v>
      </c>
      <c r="AI76" s="24">
        <f>+PAT_d!$AM104</f>
        <v>0.93207152062198051</v>
      </c>
      <c r="AJ76" s="24">
        <f t="shared" si="8"/>
        <v>1.724571828013044E-2</v>
      </c>
      <c r="AK76" s="24"/>
      <c r="AL76" s="35">
        <f t="shared" si="28"/>
        <v>44896</v>
      </c>
      <c r="AM76" s="24">
        <f t="shared" ca="1" si="31"/>
        <v>5.3927775241122688E-3</v>
      </c>
      <c r="AN76" s="24">
        <f t="shared" si="32"/>
        <v>1.132988065403806E-2</v>
      </c>
      <c r="AO76" s="24">
        <f t="shared" si="33"/>
        <v>2.9196247093909999E-3</v>
      </c>
      <c r="AP76" s="24">
        <f t="shared" si="34"/>
        <v>-8.0551916062343576E-3</v>
      </c>
      <c r="AQ76" s="24">
        <f t="shared" si="35"/>
        <v>-1.6914508497623659E-2</v>
      </c>
      <c r="AR76" s="24">
        <f t="shared" si="36"/>
        <v>2.2137727472395508E-3</v>
      </c>
      <c r="AS76" s="24">
        <f t="shared" si="37"/>
        <v>1.724571828013044E-2</v>
      </c>
      <c r="AU76" s="24">
        <f t="shared" si="16"/>
        <v>-1.6914508497623659E-2</v>
      </c>
      <c r="AV76" s="24">
        <f t="shared" si="17"/>
        <v>1.724571828013044E-2</v>
      </c>
      <c r="AX76" s="35">
        <f t="shared" si="18"/>
        <v>44896</v>
      </c>
      <c r="AY76" s="24">
        <f t="shared" ca="1" si="19"/>
        <v>2.7696740151847976E-3</v>
      </c>
      <c r="AZ76" s="24">
        <f t="shared" si="20"/>
        <v>5.8069254631578637E-3</v>
      </c>
      <c r="BA76" s="24">
        <f t="shared" si="21"/>
        <v>1.5030137572691338E-3</v>
      </c>
      <c r="BB76" s="24">
        <f t="shared" si="22"/>
        <v>-4.1216490435072028E-3</v>
      </c>
      <c r="BC76" s="24">
        <f t="shared" si="23"/>
        <v>-8.5599267213424257E-3</v>
      </c>
      <c r="BD76" s="24">
        <f t="shared" si="24"/>
        <v>1.1409239571613661E-3</v>
      </c>
      <c r="BE76" s="24">
        <f t="shared" si="25"/>
        <v>8.926024785344655E-3</v>
      </c>
      <c r="BG76" s="24">
        <f t="shared" si="26"/>
        <v>-8.5599267213424257E-3</v>
      </c>
      <c r="BH76" s="24">
        <f t="shared" si="27"/>
        <v>8.926024785344655E-3</v>
      </c>
    </row>
    <row r="77" spans="2:60" x14ac:dyDescent="0.25">
      <c r="B77" s="35">
        <f>+NAC!A78</f>
        <v>44927</v>
      </c>
      <c r="C77" s="48">
        <f ca="1">+NAC_d!DD78</f>
        <v>0.98878893550180336</v>
      </c>
      <c r="D77" s="48">
        <f ca="1">+NAC_d!CT78</f>
        <v>0.99405843828105311</v>
      </c>
      <c r="E77" s="48">
        <f ca="1">+NAC_d!DC78</f>
        <v>0.98744615218713716</v>
      </c>
      <c r="F77" s="24">
        <f t="shared" ca="1" si="29"/>
        <v>6.6122860939159533E-3</v>
      </c>
      <c r="H77" s="24">
        <f>+GBA_d!$AM105</f>
        <v>0.98857975001577625</v>
      </c>
      <c r="I77" s="24">
        <f>+GBA_d!$AD105</f>
        <v>0.99954029314239912</v>
      </c>
      <c r="J77" s="24">
        <f>+GBA_d!$AM105</f>
        <v>0.98857975001577625</v>
      </c>
      <c r="K77" s="24">
        <f t="shared" si="30"/>
        <v>1.0960543126622868E-2</v>
      </c>
      <c r="M77" s="24">
        <f>+PAM_d!$AM105</f>
        <v>0.98609009954615012</v>
      </c>
      <c r="N77" s="24">
        <f>+PAM_d!$AD105</f>
        <v>0.98750392911104834</v>
      </c>
      <c r="O77" s="24">
        <f>+PAM_d!$AM105</f>
        <v>0.98609009954615012</v>
      </c>
      <c r="P77" s="24">
        <f t="shared" si="4"/>
        <v>1.4138295648982169E-3</v>
      </c>
      <c r="R77" s="24">
        <f>+NOA_d!$AM105</f>
        <v>0.998284880681507</v>
      </c>
      <c r="S77" s="24">
        <f>+NOA_d!$AD105</f>
        <v>0.99106704708926951</v>
      </c>
      <c r="T77" s="24">
        <f>+NOA_d!$AM105</f>
        <v>0.998284880681507</v>
      </c>
      <c r="U77" s="24">
        <f t="shared" si="5"/>
        <v>-7.2178335922374881E-3</v>
      </c>
      <c r="W77" s="24">
        <f>+NEA_d!$AM105</f>
        <v>1.0133484280411906</v>
      </c>
      <c r="X77" s="24">
        <f>+NEA_d!$AD105</f>
        <v>1.0022056855891766</v>
      </c>
      <c r="Y77" s="24">
        <f>+NEA_d!$AM105</f>
        <v>1.0133484280411906</v>
      </c>
      <c r="Z77" s="24">
        <f t="shared" si="6"/>
        <v>-1.1142742452014076E-2</v>
      </c>
      <c r="AB77" s="24">
        <f>+CUY_d!$AM105</f>
        <v>0.98307144412386172</v>
      </c>
      <c r="AC77" s="24">
        <f>+CUY_d!$AD105</f>
        <v>0.98874227320903119</v>
      </c>
      <c r="AD77" s="24">
        <f>+CUY_d!$AM105</f>
        <v>0.98307144412386172</v>
      </c>
      <c r="AE77" s="24">
        <f t="shared" si="7"/>
        <v>5.6708290851694709E-3</v>
      </c>
      <c r="AG77" s="24">
        <f>+PAT_d!$AM105</f>
        <v>0.97869713992189755</v>
      </c>
      <c r="AH77" s="24">
        <f>+PAT_d!$AD105</f>
        <v>0.99355401083073414</v>
      </c>
      <c r="AI77" s="24">
        <f>+PAT_d!$AM105</f>
        <v>0.97869713992189755</v>
      </c>
      <c r="AJ77" s="24">
        <f t="shared" si="8"/>
        <v>1.4856870908836584E-2</v>
      </c>
      <c r="AK77" s="24"/>
      <c r="AL77" s="35">
        <f t="shared" si="28"/>
        <v>44927</v>
      </c>
      <c r="AM77" s="24">
        <f t="shared" ca="1" si="31"/>
        <v>6.6122860939159533E-3</v>
      </c>
      <c r="AN77" s="24">
        <f t="shared" si="32"/>
        <v>1.0960543126622868E-2</v>
      </c>
      <c r="AO77" s="24">
        <f t="shared" si="33"/>
        <v>1.4138295648982169E-3</v>
      </c>
      <c r="AP77" s="24">
        <f t="shared" si="34"/>
        <v>-7.2178335922374881E-3</v>
      </c>
      <c r="AQ77" s="24">
        <f t="shared" si="35"/>
        <v>-1.1142742452014076E-2</v>
      </c>
      <c r="AR77" s="24">
        <f t="shared" si="36"/>
        <v>5.6708290851694709E-3</v>
      </c>
      <c r="AS77" s="24">
        <f t="shared" si="37"/>
        <v>1.4856870908836584E-2</v>
      </c>
      <c r="AU77" s="24">
        <f t="shared" si="16"/>
        <v>-1.1142742452014076E-2</v>
      </c>
      <c r="AV77" s="24">
        <f t="shared" si="17"/>
        <v>1.4856870908836584E-2</v>
      </c>
      <c r="AX77" s="35">
        <f t="shared" si="18"/>
        <v>44927</v>
      </c>
      <c r="AY77" s="24">
        <f t="shared" ca="1" si="19"/>
        <v>3.3270265393803289E-3</v>
      </c>
      <c r="AZ77" s="24">
        <f t="shared" si="20"/>
        <v>5.5117443122589815E-3</v>
      </c>
      <c r="BA77" s="24">
        <f t="shared" si="21"/>
        <v>7.1186577347193136E-4</v>
      </c>
      <c r="BB77" s="24">
        <f t="shared" si="22"/>
        <v>-3.6120143138829164E-3</v>
      </c>
      <c r="BC77" s="24">
        <f t="shared" si="23"/>
        <v>-5.5344332341198399E-3</v>
      </c>
      <c r="BD77" s="24">
        <f t="shared" si="24"/>
        <v>2.8596191539003168E-3</v>
      </c>
      <c r="BE77" s="24">
        <f t="shared" si="25"/>
        <v>7.5084107664009636E-3</v>
      </c>
      <c r="BG77" s="24">
        <f t="shared" si="26"/>
        <v>-5.5344332341198399E-3</v>
      </c>
      <c r="BH77" s="24">
        <f t="shared" si="27"/>
        <v>7.5084107664009636E-3</v>
      </c>
    </row>
    <row r="78" spans="2:60" x14ac:dyDescent="0.25">
      <c r="B78" s="35">
        <f>+NAC!A79</f>
        <v>44958</v>
      </c>
      <c r="C78" s="48">
        <f ca="1">+NAC_d!DD79</f>
        <v>1.0249307337525217</v>
      </c>
      <c r="D78" s="48">
        <f ca="1">+NAC_d!CT79</f>
        <v>1.035423178853252</v>
      </c>
      <c r="E78" s="48">
        <f ca="1">+NAC_d!DC79</f>
        <v>1.0225645127502316</v>
      </c>
      <c r="F78" s="24">
        <f t="shared" ca="1" si="29"/>
        <v>1.2858666103020333E-2</v>
      </c>
      <c r="H78" s="24">
        <f>+GBA_d!$AM106</f>
        <v>1.02988660376844</v>
      </c>
      <c r="I78" s="24">
        <f>+GBA_d!$AD106</f>
        <v>1.0377683338231747</v>
      </c>
      <c r="J78" s="24">
        <f>+GBA_d!$AM106</f>
        <v>1.02988660376844</v>
      </c>
      <c r="K78" s="24">
        <f t="shared" si="30"/>
        <v>7.8817300547346925E-3</v>
      </c>
      <c r="M78" s="24">
        <f>+PAM_d!$AM106</f>
        <v>1.0163530599033441</v>
      </c>
      <c r="N78" s="24">
        <f>+PAM_d!$AD106</f>
        <v>1.0227212540347841</v>
      </c>
      <c r="O78" s="24">
        <f>+PAM_d!$AM106</f>
        <v>1.0163530599033441</v>
      </c>
      <c r="P78" s="24">
        <f t="shared" si="4"/>
        <v>6.3681941314399637E-3</v>
      </c>
      <c r="R78" s="24">
        <f>+NOA_d!$AM106</f>
        <v>1.0347694305467705</v>
      </c>
      <c r="S78" s="24">
        <f>+NOA_d!$AD106</f>
        <v>1.0445754147187878</v>
      </c>
      <c r="T78" s="24">
        <f>+NOA_d!$AM106</f>
        <v>1.0347694305467705</v>
      </c>
      <c r="U78" s="24">
        <f t="shared" si="5"/>
        <v>9.8059841720172791E-3</v>
      </c>
      <c r="W78" s="24">
        <f>+NEA_d!$AM106</f>
        <v>1.0647128768142911</v>
      </c>
      <c r="X78" s="24">
        <f>+NEA_d!$AD106</f>
        <v>1.0579230676010147</v>
      </c>
      <c r="Y78" s="24">
        <f>+NEA_d!$AM106</f>
        <v>1.0647128768142911</v>
      </c>
      <c r="Z78" s="24">
        <f t="shared" si="6"/>
        <v>-6.789809213276321E-3</v>
      </c>
      <c r="AB78" s="24">
        <f>+CUY_d!$AM106</f>
        <v>1.0029634973230852</v>
      </c>
      <c r="AC78" s="24">
        <f>+CUY_d!$AD106</f>
        <v>1.0186380691275088</v>
      </c>
      <c r="AD78" s="24">
        <f>+CUY_d!$AM106</f>
        <v>1.0029634973230852</v>
      </c>
      <c r="AE78" s="24">
        <f t="shared" si="7"/>
        <v>1.5674571804423554E-2</v>
      </c>
      <c r="AG78" s="24">
        <f>+PAT_d!$AM106</f>
        <v>0.99342036120822219</v>
      </c>
      <c r="AH78" s="24">
        <f>+PAT_d!$AD106</f>
        <v>1.016473705730343</v>
      </c>
      <c r="AI78" s="24">
        <f>+PAT_d!$AM106</f>
        <v>0.99342036120822219</v>
      </c>
      <c r="AJ78" s="24">
        <f t="shared" si="8"/>
        <v>2.3053344522120822E-2</v>
      </c>
      <c r="AK78" s="24"/>
      <c r="AL78" s="35">
        <f t="shared" si="28"/>
        <v>44958</v>
      </c>
      <c r="AM78" s="24">
        <f t="shared" ca="1" si="31"/>
        <v>1.2858666103020333E-2</v>
      </c>
      <c r="AN78" s="24">
        <f t="shared" si="32"/>
        <v>7.8817300547346925E-3</v>
      </c>
      <c r="AO78" s="24">
        <f t="shared" si="33"/>
        <v>6.3681941314399637E-3</v>
      </c>
      <c r="AP78" s="24">
        <f t="shared" si="34"/>
        <v>9.8059841720172791E-3</v>
      </c>
      <c r="AQ78" s="24">
        <f t="shared" si="35"/>
        <v>-6.789809213276321E-3</v>
      </c>
      <c r="AR78" s="24">
        <f t="shared" si="36"/>
        <v>1.5674571804423554E-2</v>
      </c>
      <c r="AS78" s="24">
        <f t="shared" si="37"/>
        <v>2.3053344522120822E-2</v>
      </c>
      <c r="AU78" s="24">
        <f t="shared" si="16"/>
        <v>-6.789809213276321E-3</v>
      </c>
      <c r="AV78" s="24">
        <f t="shared" si="17"/>
        <v>2.3053344522120822E-2</v>
      </c>
      <c r="AX78" s="35">
        <f t="shared" si="18"/>
        <v>44958</v>
      </c>
      <c r="AY78" s="24">
        <f t="shared" ca="1" si="19"/>
        <v>6.3576049228390996E-3</v>
      </c>
      <c r="AZ78" s="24">
        <f t="shared" si="20"/>
        <v>3.8828425391361776E-3</v>
      </c>
      <c r="BA78" s="24">
        <f t="shared" si="21"/>
        <v>3.158273349085583E-3</v>
      </c>
      <c r="BB78" s="24">
        <f t="shared" si="22"/>
        <v>4.8192114668157426E-3</v>
      </c>
      <c r="BC78" s="24">
        <f t="shared" si="23"/>
        <v>-3.2885004445520893E-3</v>
      </c>
      <c r="BD78" s="24">
        <f t="shared" si="24"/>
        <v>7.8256901962379111E-3</v>
      </c>
      <c r="BE78" s="24">
        <f t="shared" si="25"/>
        <v>1.1564718094957183E-2</v>
      </c>
      <c r="BG78" s="24">
        <f t="shared" si="26"/>
        <v>-3.2885004445520893E-3</v>
      </c>
      <c r="BH78" s="24">
        <f t="shared" si="27"/>
        <v>1.1564718094957183E-2</v>
      </c>
    </row>
    <row r="79" spans="2:60" x14ac:dyDescent="0.25">
      <c r="B79" s="35">
        <f>+NAC!A80</f>
        <v>44986</v>
      </c>
      <c r="C79" s="48">
        <f ca="1">+NAC_d!DD80</f>
        <v>1.0426044449766123</v>
      </c>
      <c r="D79" s="48">
        <f ca="1">+NAC_d!CT80</f>
        <v>1.0494937994017506</v>
      </c>
      <c r="E79" s="48">
        <f ca="1">+NAC_d!DC80</f>
        <v>1.0395044906301867</v>
      </c>
      <c r="F79" s="24">
        <f t="shared" ca="1" si="29"/>
        <v>9.9893087715638984E-3</v>
      </c>
      <c r="H79" s="24">
        <f>+GBA_d!$AM107</f>
        <v>1.0487677914564659</v>
      </c>
      <c r="I79" s="24">
        <f>+GBA_d!$AD107</f>
        <v>1.0669198904566897</v>
      </c>
      <c r="J79" s="24">
        <f>+GBA_d!$AM107</f>
        <v>1.0487677914564659</v>
      </c>
      <c r="K79" s="24">
        <f t="shared" si="30"/>
        <v>1.8152099000223743E-2</v>
      </c>
      <c r="M79" s="24">
        <f>+PAM_d!$AM107</f>
        <v>1.037728869949984</v>
      </c>
      <c r="N79" s="24">
        <f>+PAM_d!$AD107</f>
        <v>1.0470548113688798</v>
      </c>
      <c r="O79" s="24">
        <f>+PAM_d!$AM107</f>
        <v>1.037728869949984</v>
      </c>
      <c r="P79" s="24">
        <f t="shared" si="4"/>
        <v>9.3259414188957557E-3</v>
      </c>
      <c r="R79" s="24">
        <f>+NOA_d!$AM107</f>
        <v>1.0493510918707938</v>
      </c>
      <c r="S79" s="24">
        <f>+NOA_d!$AD107</f>
        <v>1.0496574265264793</v>
      </c>
      <c r="T79" s="24">
        <f>+NOA_d!$AM107</f>
        <v>1.0493510918707938</v>
      </c>
      <c r="U79" s="24">
        <f t="shared" si="5"/>
        <v>3.0633465568552509E-4</v>
      </c>
      <c r="W79" s="24">
        <f>+NEA_d!$AM107</f>
        <v>1.0454478680259252</v>
      </c>
      <c r="X79" s="24">
        <f>+NEA_d!$AD107</f>
        <v>1.036839130741702</v>
      </c>
      <c r="Y79" s="24">
        <f>+NEA_d!$AM107</f>
        <v>1.0454478680259252</v>
      </c>
      <c r="Z79" s="24">
        <f t="shared" si="6"/>
        <v>-8.608737284223178E-3</v>
      </c>
      <c r="AB79" s="24">
        <f>+CUY_d!$AM107</f>
        <v>1.0246829709750367</v>
      </c>
      <c r="AC79" s="24">
        <f>+CUY_d!$AD107</f>
        <v>1.0349494122102212</v>
      </c>
      <c r="AD79" s="24">
        <f>+CUY_d!$AM107</f>
        <v>1.0246829709750367</v>
      </c>
      <c r="AE79" s="24">
        <f t="shared" si="7"/>
        <v>1.0266441235184498E-2</v>
      </c>
      <c r="AG79" s="24">
        <f>+PAT_d!$AM107</f>
        <v>0.98671518950019799</v>
      </c>
      <c r="AH79" s="24">
        <f>+PAT_d!$AD107</f>
        <v>1.0030055258771813</v>
      </c>
      <c r="AI79" s="24">
        <f>+PAT_d!$AM107</f>
        <v>0.98671518950019799</v>
      </c>
      <c r="AJ79" s="24">
        <f t="shared" si="8"/>
        <v>1.6290336376983294E-2</v>
      </c>
      <c r="AK79" s="24"/>
      <c r="AL79" s="35">
        <f t="shared" si="28"/>
        <v>44986</v>
      </c>
      <c r="AM79" s="24">
        <f t="shared" ca="1" si="31"/>
        <v>9.9893087715638984E-3</v>
      </c>
      <c r="AN79" s="24">
        <f t="shared" si="32"/>
        <v>1.8152099000223743E-2</v>
      </c>
      <c r="AO79" s="24">
        <f t="shared" si="33"/>
        <v>9.3259414188957557E-3</v>
      </c>
      <c r="AP79" s="24">
        <f t="shared" si="34"/>
        <v>3.0633465568552509E-4</v>
      </c>
      <c r="AQ79" s="24">
        <f t="shared" si="35"/>
        <v>-8.608737284223178E-3</v>
      </c>
      <c r="AR79" s="24">
        <f t="shared" si="36"/>
        <v>1.0266441235184498E-2</v>
      </c>
      <c r="AS79" s="24">
        <f t="shared" si="37"/>
        <v>1.6290336376983294E-2</v>
      </c>
      <c r="AU79" s="24">
        <f t="shared" si="16"/>
        <v>-8.608737284223178E-3</v>
      </c>
      <c r="AV79" s="24">
        <f t="shared" si="17"/>
        <v>1.8152099000223743E-2</v>
      </c>
      <c r="AX79" s="35">
        <f t="shared" si="18"/>
        <v>44986</v>
      </c>
      <c r="AY79" s="24">
        <f t="shared" ca="1" si="19"/>
        <v>4.8979096724015569E-3</v>
      </c>
      <c r="AZ79" s="24">
        <f t="shared" si="20"/>
        <v>8.8600079891529848E-3</v>
      </c>
      <c r="BA79" s="24">
        <f t="shared" si="21"/>
        <v>4.5766350746774265E-3</v>
      </c>
      <c r="BB79" s="24">
        <f t="shared" si="22"/>
        <v>1.4947885547811346E-4</v>
      </c>
      <c r="BC79" s="24">
        <f t="shared" si="23"/>
        <v>-4.208729745105444E-3</v>
      </c>
      <c r="BD79" s="24">
        <f t="shared" si="24"/>
        <v>5.0706413707033438E-3</v>
      </c>
      <c r="BE79" s="24">
        <f t="shared" si="25"/>
        <v>8.1996334769460777E-3</v>
      </c>
      <c r="BG79" s="24">
        <f t="shared" si="26"/>
        <v>-4.208729745105444E-3</v>
      </c>
      <c r="BH79" s="24">
        <f t="shared" si="27"/>
        <v>8.8600079891529848E-3</v>
      </c>
    </row>
    <row r="80" spans="2:60" x14ac:dyDescent="0.25">
      <c r="B80" s="35">
        <f>+NAC!A81</f>
        <v>45017</v>
      </c>
      <c r="C80" s="48">
        <f ca="1">+NAC_d!DD81</f>
        <v>1.0875432409618297</v>
      </c>
      <c r="D80" s="48">
        <f ca="1">+NAC_d!CT81</f>
        <v>1.09853880796669</v>
      </c>
      <c r="E80" s="48">
        <f ca="1">+NAC_d!DC81</f>
        <v>1.081230499401177</v>
      </c>
      <c r="F80" s="24">
        <f t="shared" ca="1" si="29"/>
        <v>1.730830856551302E-2</v>
      </c>
      <c r="H80" s="24">
        <f>+GBA_d!$AM108</f>
        <v>1.0912030044452457</v>
      </c>
      <c r="I80" s="24">
        <f>+GBA_d!$AD108</f>
        <v>1.1221017716923223</v>
      </c>
      <c r="J80" s="24">
        <f>+GBA_d!$AM108</f>
        <v>1.0912030044452457</v>
      </c>
      <c r="K80" s="24">
        <f t="shared" si="30"/>
        <v>3.0898767247076631E-2</v>
      </c>
      <c r="M80" s="24">
        <f>+PAM_d!$AM108</f>
        <v>1.0828377557736881</v>
      </c>
      <c r="N80" s="24">
        <f>+PAM_d!$AD108</f>
        <v>1.1081067079150215</v>
      </c>
      <c r="O80" s="24">
        <f>+PAM_d!$AM108</f>
        <v>1.0828377557736881</v>
      </c>
      <c r="P80" s="24">
        <f t="shared" ref="P80:P94" si="38">+N80-O80</f>
        <v>2.5268952141333401E-2</v>
      </c>
      <c r="R80" s="24">
        <f>+NOA_d!$AM108</f>
        <v>1.0730645011522584</v>
      </c>
      <c r="S80" s="24">
        <f>+NOA_d!$AD108</f>
        <v>1.0777588432478091</v>
      </c>
      <c r="T80" s="24">
        <f>+NOA_d!$AM108</f>
        <v>1.0730645011522584</v>
      </c>
      <c r="U80" s="24">
        <f t="shared" ref="U80:U94" si="39">+S80-T80</f>
        <v>4.694342095550752E-3</v>
      </c>
      <c r="W80" s="24">
        <f>+NEA_d!$AM108</f>
        <v>1.090054356388845</v>
      </c>
      <c r="X80" s="24">
        <f>+NEA_d!$AD108</f>
        <v>1.0839810887192285</v>
      </c>
      <c r="Y80" s="24">
        <f>+NEA_d!$AM108</f>
        <v>1.090054356388845</v>
      </c>
      <c r="Z80" s="24">
        <f t="shared" ref="Z80:Z94" si="40">+X80-Y80</f>
        <v>-6.0732676696164667E-3</v>
      </c>
      <c r="AB80" s="24">
        <f>+CUY_d!$AM108</f>
        <v>1.0469337798930898</v>
      </c>
      <c r="AC80" s="24">
        <f>+CUY_d!$AD108</f>
        <v>1.0668181565108528</v>
      </c>
      <c r="AD80" s="24">
        <f>+CUY_d!$AM108</f>
        <v>1.0469337798930898</v>
      </c>
      <c r="AE80" s="24">
        <f t="shared" ref="AE80:AE94" si="41">+AC80-AD80</f>
        <v>1.9884376617762989E-2</v>
      </c>
      <c r="AG80" s="24">
        <f>+PAT_d!$AM108</f>
        <v>1.0277485465315315</v>
      </c>
      <c r="AH80" s="24">
        <f>+PAT_d!$AD108</f>
        <v>1.0461073255521258</v>
      </c>
      <c r="AI80" s="24">
        <f>+PAT_d!$AM108</f>
        <v>1.0277485465315315</v>
      </c>
      <c r="AJ80" s="24">
        <f t="shared" ref="AJ80:AJ94" si="42">+AH80-AI80</f>
        <v>1.8358779020594351E-2</v>
      </c>
      <c r="AK80" s="24"/>
      <c r="AL80" s="35">
        <f t="shared" si="28"/>
        <v>45017</v>
      </c>
      <c r="AM80" s="24">
        <f t="shared" ca="1" si="31"/>
        <v>1.730830856551302E-2</v>
      </c>
      <c r="AN80" s="24">
        <f t="shared" si="32"/>
        <v>3.0898767247076631E-2</v>
      </c>
      <c r="AO80" s="24">
        <f t="shared" si="33"/>
        <v>2.5268952141333401E-2</v>
      </c>
      <c r="AP80" s="24">
        <f t="shared" si="34"/>
        <v>4.694342095550752E-3</v>
      </c>
      <c r="AQ80" s="24">
        <f t="shared" si="35"/>
        <v>-6.0732676696164667E-3</v>
      </c>
      <c r="AR80" s="24">
        <f t="shared" si="36"/>
        <v>1.9884376617762989E-2</v>
      </c>
      <c r="AS80" s="24">
        <f t="shared" si="37"/>
        <v>1.8358779020594351E-2</v>
      </c>
      <c r="AU80" s="24">
        <f t="shared" si="16"/>
        <v>-6.0732676696164667E-3</v>
      </c>
      <c r="AV80" s="24">
        <f t="shared" si="17"/>
        <v>3.0898767247076631E-2</v>
      </c>
      <c r="AX80" s="35">
        <f t="shared" si="18"/>
        <v>45017</v>
      </c>
      <c r="AY80" s="24">
        <f t="shared" ca="1" si="19"/>
        <v>8.316382337512751E-3</v>
      </c>
      <c r="AZ80" s="24">
        <f t="shared" si="20"/>
        <v>1.477559432603881E-2</v>
      </c>
      <c r="BA80" s="24">
        <f t="shared" si="21"/>
        <v>1.213198295032214E-2</v>
      </c>
      <c r="BB80" s="24">
        <f t="shared" si="22"/>
        <v>2.2644457482829949E-3</v>
      </c>
      <c r="BC80" s="24">
        <f t="shared" si="23"/>
        <v>-2.9057941249478469E-3</v>
      </c>
      <c r="BD80" s="24">
        <f t="shared" si="24"/>
        <v>9.7142256447599884E-3</v>
      </c>
      <c r="BE80" s="24">
        <f t="shared" si="25"/>
        <v>9.0537749623822439E-3</v>
      </c>
      <c r="BG80" s="24">
        <f t="shared" si="26"/>
        <v>-2.9057941249478469E-3</v>
      </c>
      <c r="BH80" s="24">
        <f t="shared" si="27"/>
        <v>1.477559432603881E-2</v>
      </c>
    </row>
    <row r="81" spans="2:60" x14ac:dyDescent="0.25">
      <c r="B81" s="35">
        <f>+NAC!A82</f>
        <v>45047</v>
      </c>
      <c r="C81" s="48">
        <f ca="1">+NAC_d!DD82</f>
        <v>1.1409760617420446</v>
      </c>
      <c r="D81" s="48">
        <f ca="1">+NAC_d!CT82</f>
        <v>1.1465264347437452</v>
      </c>
      <c r="E81" s="48">
        <f ca="1">+NAC_d!DC82</f>
        <v>1.1401597937170345</v>
      </c>
      <c r="F81" s="24">
        <f t="shared" ca="1" si="29"/>
        <v>6.3666410267106954E-3</v>
      </c>
      <c r="H81" s="24">
        <f>+GBA_d!$AM109</f>
        <v>1.157087307342302</v>
      </c>
      <c r="I81" s="24">
        <f>+GBA_d!$AD109</f>
        <v>1.1796479316625086</v>
      </c>
      <c r="J81" s="24">
        <f>+GBA_d!$AM109</f>
        <v>1.157087307342302</v>
      </c>
      <c r="K81" s="24">
        <f t="shared" si="30"/>
        <v>2.2560624320206557E-2</v>
      </c>
      <c r="M81" s="24">
        <f>+PAM_d!$AM109</f>
        <v>1.1352725429401356</v>
      </c>
      <c r="N81" s="24">
        <f>+PAM_d!$AD109</f>
        <v>1.1519675454830467</v>
      </c>
      <c r="O81" s="24">
        <f>+PAM_d!$AM109</f>
        <v>1.1352725429401356</v>
      </c>
      <c r="P81" s="24">
        <f t="shared" si="38"/>
        <v>1.6695002542911119E-2</v>
      </c>
      <c r="R81" s="24">
        <f>+NOA_d!$AM109</f>
        <v>1.113995435297074</v>
      </c>
      <c r="S81" s="24">
        <f>+NOA_d!$AD109</f>
        <v>1.1266953899514958</v>
      </c>
      <c r="T81" s="24">
        <f>+NOA_d!$AM109</f>
        <v>1.113995435297074</v>
      </c>
      <c r="U81" s="24">
        <f t="shared" si="39"/>
        <v>1.2699954654421752E-2</v>
      </c>
      <c r="W81" s="24">
        <f>+NEA_d!$AM109</f>
        <v>1.1293966479550885</v>
      </c>
      <c r="X81" s="24">
        <f>+NEA_d!$AD109</f>
        <v>1.1215106480725221</v>
      </c>
      <c r="Y81" s="24">
        <f>+NEA_d!$AM109</f>
        <v>1.1293966479550885</v>
      </c>
      <c r="Z81" s="24">
        <f t="shared" si="40"/>
        <v>-7.8859998825664412E-3</v>
      </c>
      <c r="AB81" s="24">
        <f>+CUY_d!$AM109</f>
        <v>1.0886949751150596</v>
      </c>
      <c r="AC81" s="24">
        <f>+CUY_d!$AD109</f>
        <v>1.1115570849467127</v>
      </c>
      <c r="AD81" s="24">
        <f>+CUY_d!$AM109</f>
        <v>1.0886949751150596</v>
      </c>
      <c r="AE81" s="24">
        <f t="shared" si="41"/>
        <v>2.2862109831653044E-2</v>
      </c>
      <c r="AG81" s="24">
        <f>+PAT_d!$AM109</f>
        <v>1.0799912683217441</v>
      </c>
      <c r="AH81" s="24">
        <f>+PAT_d!$AD109</f>
        <v>1.0951313422034272</v>
      </c>
      <c r="AI81" s="24">
        <f>+PAT_d!$AM109</f>
        <v>1.0799912683217441</v>
      </c>
      <c r="AJ81" s="24">
        <f t="shared" si="42"/>
        <v>1.5140073881683147E-2</v>
      </c>
      <c r="AK81" s="24"/>
      <c r="AL81" s="35">
        <f t="shared" si="28"/>
        <v>45047</v>
      </c>
      <c r="AM81" s="24">
        <f t="shared" ca="1" si="31"/>
        <v>6.3666410267106954E-3</v>
      </c>
      <c r="AN81" s="24">
        <f t="shared" si="32"/>
        <v>2.2560624320206557E-2</v>
      </c>
      <c r="AO81" s="24">
        <f t="shared" si="33"/>
        <v>1.6695002542911119E-2</v>
      </c>
      <c r="AP81" s="24">
        <f t="shared" si="34"/>
        <v>1.2699954654421752E-2</v>
      </c>
      <c r="AQ81" s="24">
        <f t="shared" si="35"/>
        <v>-7.8859998825664412E-3</v>
      </c>
      <c r="AR81" s="24">
        <f t="shared" si="36"/>
        <v>2.2862109831653044E-2</v>
      </c>
      <c r="AS81" s="24">
        <f t="shared" si="37"/>
        <v>1.5140073881683147E-2</v>
      </c>
      <c r="AU81" s="24">
        <f t="shared" ref="AU81:AU94" si="43">+MIN(AN81:AS81)</f>
        <v>-7.8859998825664412E-3</v>
      </c>
      <c r="AV81" s="24">
        <f t="shared" ref="AV81:AV94" si="44">+MAX(AN81:AS81)</f>
        <v>2.2862109831653044E-2</v>
      </c>
      <c r="AX81" s="35">
        <f t="shared" ref="AX81:AX94" si="45">+AL81</f>
        <v>45047</v>
      </c>
      <c r="AY81" s="24">
        <f t="shared" ref="AY81:AY110" ca="1" si="46">+(1+$D81)/(1+$E81)-1</f>
        <v>2.9748437688632556E-3</v>
      </c>
      <c r="AZ81" s="24">
        <f t="shared" ref="AZ81:AZ110" si="47">+(1+$I81)/(1+$J81)-1</f>
        <v>1.0458836897057733E-2</v>
      </c>
      <c r="BA81" s="24">
        <f t="shared" ref="BA81:BA110" si="48">+(1+$N81)/(1+$O81)-1</f>
        <v>7.8186752309956642E-3</v>
      </c>
      <c r="BB81" s="24">
        <f t="shared" ref="BB81:BB110" si="49">+(1+$S81)/(1+$T81)-1</f>
        <v>6.007560112180288E-3</v>
      </c>
      <c r="BC81" s="24">
        <f t="shared" ref="BC81:BC110" si="50">+(1+$X81)/(1+$Y81)-1</f>
        <v>-3.7033964011071729E-3</v>
      </c>
      <c r="BD81" s="24">
        <f t="shared" ref="BD81:BD110" si="51">+(1+$AC81)/(1+$AD81)-1</f>
        <v>1.0945643142744599E-2</v>
      </c>
      <c r="BE81" s="24">
        <f t="shared" ref="BE81:BE110" si="52">+(1+$AH81)/(1+$AI81)-1</f>
        <v>7.2789122301937237E-3</v>
      </c>
      <c r="BG81" s="24">
        <f t="shared" ref="BG81:BG94" si="53">+MIN(AZ81:BE81)</f>
        <v>-3.7033964011071729E-3</v>
      </c>
      <c r="BH81" s="24">
        <f t="shared" ref="BH81:BH94" si="54">+MAX(AZ81:BE81)</f>
        <v>1.0945643142744599E-2</v>
      </c>
    </row>
    <row r="82" spans="2:60" x14ac:dyDescent="0.25">
      <c r="B82" s="35">
        <f>+NAC!A83</f>
        <v>45078</v>
      </c>
      <c r="C82" s="48">
        <f ca="1">+NAC_d!DD83</f>
        <v>1.1544326518367591</v>
      </c>
      <c r="D82" s="48">
        <f ca="1">+NAC_d!CT83</f>
        <v>1.1587275466063467</v>
      </c>
      <c r="E82" s="48">
        <f ca="1">+NAC_d!DC83</f>
        <v>1.1565136638301179</v>
      </c>
      <c r="F82" s="24">
        <f t="shared" ca="1" si="29"/>
        <v>2.2138827762288038E-3</v>
      </c>
      <c r="H82" s="24">
        <f>+GBA_d!$AM110</f>
        <v>1.1688345675924525</v>
      </c>
      <c r="I82" s="24">
        <f>+GBA_d!$AD110</f>
        <v>1.1757646559625532</v>
      </c>
      <c r="J82" s="24">
        <f>+GBA_d!$AM110</f>
        <v>1.1688345675924525</v>
      </c>
      <c r="K82" s="24">
        <f t="shared" si="30"/>
        <v>6.9300883701006732E-3</v>
      </c>
      <c r="M82" s="24">
        <f>+PAM_d!$AM110</f>
        <v>1.153998108193159</v>
      </c>
      <c r="N82" s="24">
        <f>+PAM_d!$AD110</f>
        <v>1.1609016837672228</v>
      </c>
      <c r="O82" s="24">
        <f>+PAM_d!$AM110</f>
        <v>1.153998108193159</v>
      </c>
      <c r="P82" s="24">
        <f t="shared" si="38"/>
        <v>6.9035755740638471E-3</v>
      </c>
      <c r="R82" s="24">
        <f>+NOA_d!$AM110</f>
        <v>1.1437395377033277</v>
      </c>
      <c r="S82" s="24">
        <f>+NOA_d!$AD110</f>
        <v>1.1537929444995911</v>
      </c>
      <c r="T82" s="24">
        <f>+NOA_d!$AM110</f>
        <v>1.1437395377033277</v>
      </c>
      <c r="U82" s="24">
        <f t="shared" si="39"/>
        <v>1.0053406796263431E-2</v>
      </c>
      <c r="W82" s="24">
        <f>+NEA_d!$AM110</f>
        <v>1.1522018377208112</v>
      </c>
      <c r="X82" s="24">
        <f>+NEA_d!$AD110</f>
        <v>1.1572793146231137</v>
      </c>
      <c r="Y82" s="24">
        <f>+NEA_d!$AM110</f>
        <v>1.1522018377208112</v>
      </c>
      <c r="Z82" s="24">
        <f t="shared" si="40"/>
        <v>5.0774769023025357E-3</v>
      </c>
      <c r="AB82" s="24">
        <f>+CUY_d!$AM110</f>
        <v>1.0911323497883827</v>
      </c>
      <c r="AC82" s="24">
        <f>+CUY_d!$AD110</f>
        <v>1.109145719035677</v>
      </c>
      <c r="AD82" s="24">
        <f>+CUY_d!$AM110</f>
        <v>1.0911323497883827</v>
      </c>
      <c r="AE82" s="24">
        <f t="shared" si="41"/>
        <v>1.8013369247294353E-2</v>
      </c>
      <c r="AG82" s="24">
        <f>+PAT_d!$AM110</f>
        <v>1.1185972900434984</v>
      </c>
      <c r="AH82" s="24">
        <f>+PAT_d!$AD110</f>
        <v>1.1297034246014594</v>
      </c>
      <c r="AI82" s="24">
        <f>+PAT_d!$AM110</f>
        <v>1.1185972900434984</v>
      </c>
      <c r="AJ82" s="24">
        <f t="shared" si="42"/>
        <v>1.1106134557961056E-2</v>
      </c>
      <c r="AK82" s="24"/>
      <c r="AL82" s="35">
        <f t="shared" si="28"/>
        <v>45078</v>
      </c>
      <c r="AM82" s="24">
        <f t="shared" ca="1" si="31"/>
        <v>2.2138827762288038E-3</v>
      </c>
      <c r="AN82" s="24">
        <f t="shared" si="32"/>
        <v>6.9300883701006732E-3</v>
      </c>
      <c r="AO82" s="24">
        <f t="shared" si="33"/>
        <v>6.9035755740638471E-3</v>
      </c>
      <c r="AP82" s="24">
        <f t="shared" si="34"/>
        <v>1.0053406796263431E-2</v>
      </c>
      <c r="AQ82" s="24">
        <f t="shared" si="35"/>
        <v>5.0774769023025357E-3</v>
      </c>
      <c r="AR82" s="24">
        <f t="shared" si="36"/>
        <v>1.8013369247294353E-2</v>
      </c>
      <c r="AS82" s="24">
        <f t="shared" si="37"/>
        <v>1.1106134557961056E-2</v>
      </c>
      <c r="AU82" s="24">
        <f t="shared" si="43"/>
        <v>5.0774769023025357E-3</v>
      </c>
      <c r="AV82" s="24">
        <f t="shared" si="44"/>
        <v>1.8013369247294353E-2</v>
      </c>
      <c r="AX82" s="35">
        <f t="shared" si="45"/>
        <v>45078</v>
      </c>
      <c r="AY82" s="24">
        <f t="shared" ca="1" si="46"/>
        <v>1.0266027122205479E-3</v>
      </c>
      <c r="AZ82" s="24">
        <f t="shared" si="47"/>
        <v>3.1953051992312798E-3</v>
      </c>
      <c r="BA82" s="24">
        <f t="shared" si="48"/>
        <v>3.2050054026531161E-3</v>
      </c>
      <c r="BB82" s="24">
        <f t="shared" si="49"/>
        <v>4.6896587106071141E-3</v>
      </c>
      <c r="BC82" s="24">
        <f t="shared" si="50"/>
        <v>2.3592010811028796E-3</v>
      </c>
      <c r="BD82" s="24">
        <f t="shared" si="51"/>
        <v>8.6141698535329159E-3</v>
      </c>
      <c r="BE82" s="24">
        <f t="shared" si="52"/>
        <v>5.2422112546612887E-3</v>
      </c>
      <c r="BG82" s="24">
        <f t="shared" si="53"/>
        <v>2.3592010811028796E-3</v>
      </c>
      <c r="BH82" s="24">
        <f t="shared" si="54"/>
        <v>8.6141698535329159E-3</v>
      </c>
    </row>
    <row r="83" spans="2:60" x14ac:dyDescent="0.25">
      <c r="B83" s="35">
        <f>+NAC!A84</f>
        <v>45108</v>
      </c>
      <c r="C83" s="48">
        <f ca="1">+NAC_d!DD84</f>
        <v>1.133902144177402</v>
      </c>
      <c r="D83" s="48">
        <f ca="1">+NAC_d!CT84</f>
        <v>1.1384828980819393</v>
      </c>
      <c r="E83" s="48">
        <f ca="1">+NAC_d!DC84</f>
        <v>1.1326891539967998</v>
      </c>
      <c r="F83" s="24">
        <f t="shared" ca="1" si="29"/>
        <v>5.7937440851394406E-3</v>
      </c>
      <c r="H83" s="24">
        <f>+GBA_d!$AM111</f>
        <v>1.1410780424669733</v>
      </c>
      <c r="I83" s="24">
        <f>+GBA_d!$AD111</f>
        <v>1.1564271666948134</v>
      </c>
      <c r="J83" s="24">
        <f>+GBA_d!$AM111</f>
        <v>1.1410780424669733</v>
      </c>
      <c r="K83" s="24">
        <f t="shared" si="30"/>
        <v>1.5349124227840072E-2</v>
      </c>
      <c r="M83" s="24">
        <f>+PAM_d!$AM111</f>
        <v>1.1293338215812097</v>
      </c>
      <c r="N83" s="24">
        <f>+PAM_d!$AD111</f>
        <v>1.1370381433848014</v>
      </c>
      <c r="O83" s="24">
        <f>+PAM_d!$AM111</f>
        <v>1.1293338215812097</v>
      </c>
      <c r="P83" s="24">
        <f t="shared" si="38"/>
        <v>7.7043218035917072E-3</v>
      </c>
      <c r="R83" s="24">
        <f>+NOA_d!$AM111</f>
        <v>1.1322828343724591</v>
      </c>
      <c r="S83" s="24">
        <f>+NOA_d!$AD111</f>
        <v>1.139003302098216</v>
      </c>
      <c r="T83" s="24">
        <f>+NOA_d!$AM111</f>
        <v>1.1322828343724591</v>
      </c>
      <c r="U83" s="24">
        <f t="shared" si="39"/>
        <v>6.7204677257568513E-3</v>
      </c>
      <c r="W83" s="24">
        <f>+NEA_d!$AM111</f>
        <v>1.126636911588188</v>
      </c>
      <c r="X83" s="24">
        <f>+NEA_d!$AD111</f>
        <v>1.1329120548589673</v>
      </c>
      <c r="Y83" s="24">
        <f>+NEA_d!$AM111</f>
        <v>1.126636911588188</v>
      </c>
      <c r="Z83" s="24">
        <f t="shared" si="40"/>
        <v>6.2751432707792709E-3</v>
      </c>
      <c r="AB83" s="24">
        <f>+CUY_d!$AM111</f>
        <v>1.0718141197941149</v>
      </c>
      <c r="AC83" s="24">
        <f>+CUY_d!$AD111</f>
        <v>1.0894210860584352</v>
      </c>
      <c r="AD83" s="24">
        <f>+CUY_d!$AM111</f>
        <v>1.0718141197941149</v>
      </c>
      <c r="AE83" s="24">
        <f t="shared" si="41"/>
        <v>1.7606966264320345E-2</v>
      </c>
      <c r="AG83" s="24">
        <f>+PAT_d!$AM111</f>
        <v>1.1168396852302798</v>
      </c>
      <c r="AH83" s="24">
        <f>+PAT_d!$AD111</f>
        <v>1.1226135994437088</v>
      </c>
      <c r="AI83" s="24">
        <f>+PAT_d!$AM111</f>
        <v>1.1168396852302798</v>
      </c>
      <c r="AJ83" s="24">
        <f t="shared" si="42"/>
        <v>5.7739142134289878E-3</v>
      </c>
      <c r="AK83" s="24"/>
      <c r="AL83" s="35">
        <f t="shared" si="28"/>
        <v>45108</v>
      </c>
      <c r="AM83" s="24">
        <f t="shared" ca="1" si="31"/>
        <v>5.7937440851394406E-3</v>
      </c>
      <c r="AN83" s="24">
        <f t="shared" si="32"/>
        <v>1.5349124227840072E-2</v>
      </c>
      <c r="AO83" s="24">
        <f t="shared" si="33"/>
        <v>7.7043218035917072E-3</v>
      </c>
      <c r="AP83" s="24">
        <f t="shared" si="34"/>
        <v>6.7204677257568513E-3</v>
      </c>
      <c r="AQ83" s="24">
        <f t="shared" si="35"/>
        <v>6.2751432707792709E-3</v>
      </c>
      <c r="AR83" s="24">
        <f t="shared" si="36"/>
        <v>1.7606966264320345E-2</v>
      </c>
      <c r="AS83" s="24">
        <f t="shared" si="37"/>
        <v>5.7739142134289878E-3</v>
      </c>
      <c r="AU83" s="24">
        <f t="shared" si="43"/>
        <v>5.7739142134289878E-3</v>
      </c>
      <c r="AV83" s="24">
        <f t="shared" si="44"/>
        <v>1.7606966264320345E-2</v>
      </c>
      <c r="AX83" s="35">
        <f t="shared" si="45"/>
        <v>45108</v>
      </c>
      <c r="AY83" s="24">
        <f t="shared" ca="1" si="46"/>
        <v>2.7166378533325375E-3</v>
      </c>
      <c r="AZ83" s="24">
        <f t="shared" si="47"/>
        <v>7.1688765768456175E-3</v>
      </c>
      <c r="BA83" s="24">
        <f t="shared" si="48"/>
        <v>3.6181841125646486E-3</v>
      </c>
      <c r="BB83" s="24">
        <f t="shared" si="49"/>
        <v>3.151771246019841E-3</v>
      </c>
      <c r="BC83" s="24">
        <f t="shared" si="50"/>
        <v>2.9507356129228057E-3</v>
      </c>
      <c r="BD83" s="24">
        <f t="shared" si="51"/>
        <v>8.4983329807937213E-3</v>
      </c>
      <c r="BE83" s="24">
        <f t="shared" si="52"/>
        <v>2.7276105289006924E-3</v>
      </c>
      <c r="BG83" s="24">
        <f t="shared" si="53"/>
        <v>2.7276105289006924E-3</v>
      </c>
      <c r="BH83" s="24">
        <f t="shared" si="54"/>
        <v>8.4983329807937213E-3</v>
      </c>
    </row>
    <row r="84" spans="2:60" x14ac:dyDescent="0.25">
      <c r="B84" s="35">
        <f>+NAC!A85</f>
        <v>45139</v>
      </c>
      <c r="C84" s="48">
        <f ca="1">+NAC_d!DD85</f>
        <v>1.2434042657075839</v>
      </c>
      <c r="D84" s="48">
        <f ca="1">+NAC_d!CT85</f>
        <v>1.2577947172650403</v>
      </c>
      <c r="E84" s="48">
        <f ca="1">+NAC_d!DC85</f>
        <v>1.2384877460791146</v>
      </c>
      <c r="F84" s="24">
        <f t="shared" ca="1" si="29"/>
        <v>1.9306971185925725E-2</v>
      </c>
      <c r="H84" s="24">
        <f>+GBA_d!$AM112</f>
        <v>1.2472049428422438</v>
      </c>
      <c r="I84" s="24">
        <f>+GBA_d!$AD112</f>
        <v>1.2689388330313602</v>
      </c>
      <c r="J84" s="24">
        <f>+GBA_d!$AM112</f>
        <v>1.2472049428422438</v>
      </c>
      <c r="K84" s="24">
        <f t="shared" si="30"/>
        <v>2.1733890189116423E-2</v>
      </c>
      <c r="M84" s="24">
        <f>+PAM_d!$AM112</f>
        <v>1.2300600104611248</v>
      </c>
      <c r="N84" s="24">
        <f>+PAM_d!$AD112</f>
        <v>1.2463925458006488</v>
      </c>
      <c r="O84" s="24">
        <f>+PAM_d!$AM112</f>
        <v>1.2300600104611248</v>
      </c>
      <c r="P84" s="24">
        <f t="shared" si="38"/>
        <v>1.6332535339524057E-2</v>
      </c>
      <c r="R84" s="24">
        <f>+NOA_d!$AM112</f>
        <v>1.2376058791970515</v>
      </c>
      <c r="S84" s="24">
        <f>+NOA_d!$AD112</f>
        <v>1.2725389407979595</v>
      </c>
      <c r="T84" s="24">
        <f>+NOA_d!$AM112</f>
        <v>1.2376058791970515</v>
      </c>
      <c r="U84" s="24">
        <f t="shared" si="39"/>
        <v>3.4933061600908033E-2</v>
      </c>
      <c r="W84" s="24">
        <f>+NEA_d!$AM112</f>
        <v>1.236052186314347</v>
      </c>
      <c r="X84" s="24">
        <f>+NEA_d!$AD112</f>
        <v>1.2713946814645487</v>
      </c>
      <c r="Y84" s="24">
        <f>+NEA_d!$AM112</f>
        <v>1.236052186314347</v>
      </c>
      <c r="Z84" s="24">
        <f t="shared" si="40"/>
        <v>3.5342495150201714E-2</v>
      </c>
      <c r="AB84" s="24">
        <f>+CUY_d!$AM112</f>
        <v>1.1864208569622576</v>
      </c>
      <c r="AC84" s="24">
        <f>+CUY_d!$AD112</f>
        <v>1.2074262912723066</v>
      </c>
      <c r="AD84" s="24">
        <f>+CUY_d!$AM112</f>
        <v>1.1864208569622576</v>
      </c>
      <c r="AE84" s="24">
        <f t="shared" si="41"/>
        <v>2.1005434310048976E-2</v>
      </c>
      <c r="AG84" s="24">
        <f>+PAT_d!$AM112</f>
        <v>1.2327945681094152</v>
      </c>
      <c r="AH84" s="24">
        <f>+PAT_d!$AD112</f>
        <v>1.2332094564944263</v>
      </c>
      <c r="AI84" s="24">
        <f>+PAT_d!$AM112</f>
        <v>1.2327945681094152</v>
      </c>
      <c r="AJ84" s="24">
        <f t="shared" si="42"/>
        <v>4.1488838501102521E-4</v>
      </c>
      <c r="AK84" s="24"/>
      <c r="AL84" s="35">
        <f t="shared" si="28"/>
        <v>45139</v>
      </c>
      <c r="AM84" s="24">
        <f t="shared" ca="1" si="31"/>
        <v>1.9306971185925725E-2</v>
      </c>
      <c r="AN84" s="24">
        <f t="shared" si="32"/>
        <v>2.1733890189116423E-2</v>
      </c>
      <c r="AO84" s="24">
        <f t="shared" si="33"/>
        <v>1.6332535339524057E-2</v>
      </c>
      <c r="AP84" s="24">
        <f t="shared" si="34"/>
        <v>3.4933061600908033E-2</v>
      </c>
      <c r="AQ84" s="24">
        <f t="shared" si="35"/>
        <v>3.5342495150201714E-2</v>
      </c>
      <c r="AR84" s="24">
        <f t="shared" si="36"/>
        <v>2.1005434310048976E-2</v>
      </c>
      <c r="AS84" s="24">
        <f t="shared" si="37"/>
        <v>4.1488838501102521E-4</v>
      </c>
      <c r="AU84" s="24">
        <f t="shared" si="43"/>
        <v>4.1488838501102521E-4</v>
      </c>
      <c r="AV84" s="24">
        <f t="shared" si="44"/>
        <v>3.5342495150201714E-2</v>
      </c>
      <c r="AX84" s="35">
        <f t="shared" si="45"/>
        <v>45139</v>
      </c>
      <c r="AY84" s="24">
        <f t="shared" ca="1" si="46"/>
        <v>8.6250064221899958E-3</v>
      </c>
      <c r="AZ84" s="24">
        <f t="shared" si="47"/>
        <v>9.6715211749345276E-3</v>
      </c>
      <c r="BA84" s="24">
        <f t="shared" si="48"/>
        <v>7.3238097911754174E-3</v>
      </c>
      <c r="BB84" s="24">
        <f t="shared" si="49"/>
        <v>1.5611802742243164E-2</v>
      </c>
      <c r="BC84" s="24">
        <f t="shared" si="50"/>
        <v>1.5805755950828893E-2</v>
      </c>
      <c r="BD84" s="24">
        <f t="shared" si="51"/>
        <v>9.607223715947022E-3</v>
      </c>
      <c r="BE84" s="24">
        <f t="shared" si="52"/>
        <v>1.8581574451004279E-4</v>
      </c>
      <c r="BG84" s="24">
        <f t="shared" si="53"/>
        <v>1.8581574451004279E-4</v>
      </c>
      <c r="BH84" s="24">
        <f t="shared" si="54"/>
        <v>1.5805755950828893E-2</v>
      </c>
    </row>
    <row r="85" spans="2:60" x14ac:dyDescent="0.25">
      <c r="B85" s="35">
        <f>+NAC!A86</f>
        <v>45170</v>
      </c>
      <c r="C85" s="48">
        <f ca="1">+NAC_d!DD86</f>
        <v>1.3829465693429355</v>
      </c>
      <c r="D85" s="48">
        <f ca="1">+NAC_d!CT86</f>
        <v>1.4019660306360753</v>
      </c>
      <c r="E85" s="48">
        <f ca="1">+NAC_d!DC86</f>
        <v>1.3762488492974883</v>
      </c>
      <c r="F85" s="24">
        <f t="shared" ca="1" si="29"/>
        <v>2.5717181338587025E-2</v>
      </c>
      <c r="H85" s="24">
        <f>+GBA_d!$AM113</f>
        <v>1.3790027356536685</v>
      </c>
      <c r="I85" s="24">
        <f>+GBA_d!$AD113</f>
        <v>1.397397305121673</v>
      </c>
      <c r="J85" s="24">
        <f>+GBA_d!$AM113</f>
        <v>1.3790027356536685</v>
      </c>
      <c r="K85" s="24">
        <f t="shared" si="30"/>
        <v>1.8394569468004551E-2</v>
      </c>
      <c r="M85" s="24">
        <f>+PAM_d!$AM113</f>
        <v>1.3704077913202672</v>
      </c>
      <c r="N85" s="24">
        <f>+PAM_d!$AD113</f>
        <v>1.3944988939278695</v>
      </c>
      <c r="O85" s="24">
        <f>+PAM_d!$AM113</f>
        <v>1.3704077913202672</v>
      </c>
      <c r="P85" s="24">
        <f t="shared" si="38"/>
        <v>2.4091102607602277E-2</v>
      </c>
      <c r="R85" s="24">
        <f>+NOA_d!$AM113</f>
        <v>1.3799376525189335</v>
      </c>
      <c r="S85" s="24">
        <f>+NOA_d!$AD113</f>
        <v>1.431129148288762</v>
      </c>
      <c r="T85" s="24">
        <f>+NOA_d!$AM113</f>
        <v>1.3799376525189335</v>
      </c>
      <c r="U85" s="24">
        <f t="shared" si="39"/>
        <v>5.119149576982851E-2</v>
      </c>
      <c r="W85" s="24">
        <f>+NEA_d!$AM113</f>
        <v>1.3617493398154985</v>
      </c>
      <c r="X85" s="24">
        <f>+NEA_d!$AD113</f>
        <v>1.4056136123849519</v>
      </c>
      <c r="Y85" s="24">
        <f>+NEA_d!$AM113</f>
        <v>1.3617493398154985</v>
      </c>
      <c r="Z85" s="24">
        <f t="shared" si="40"/>
        <v>4.3864272569453355E-2</v>
      </c>
      <c r="AB85" s="24">
        <f>+CUY_d!$AM113</f>
        <v>1.3396279632637071</v>
      </c>
      <c r="AC85" s="24">
        <f>+CUY_d!$AD113</f>
        <v>1.3703171700862007</v>
      </c>
      <c r="AD85" s="24">
        <f>+CUY_d!$AM113</f>
        <v>1.3396279632637071</v>
      </c>
      <c r="AE85" s="24">
        <f t="shared" si="41"/>
        <v>3.0689206822493542E-2</v>
      </c>
      <c r="AG85" s="24">
        <f>+PAT_d!$AM113</f>
        <v>1.3943366573411184</v>
      </c>
      <c r="AH85" s="24">
        <f>+PAT_d!$AD113</f>
        <v>1.4124138875844099</v>
      </c>
      <c r="AI85" s="24">
        <f>+PAT_d!$AM113</f>
        <v>1.3943366573411184</v>
      </c>
      <c r="AJ85" s="24">
        <f t="shared" si="42"/>
        <v>1.8077230243291442E-2</v>
      </c>
      <c r="AK85" s="24"/>
      <c r="AL85" s="35">
        <f t="shared" si="28"/>
        <v>45170</v>
      </c>
      <c r="AM85" s="24">
        <f t="shared" ca="1" si="31"/>
        <v>2.5717181338587025E-2</v>
      </c>
      <c r="AN85" s="24">
        <f t="shared" si="32"/>
        <v>1.8394569468004551E-2</v>
      </c>
      <c r="AO85" s="24">
        <f t="shared" si="33"/>
        <v>2.4091102607602277E-2</v>
      </c>
      <c r="AP85" s="24">
        <f t="shared" si="34"/>
        <v>5.119149576982851E-2</v>
      </c>
      <c r="AQ85" s="24">
        <f t="shared" si="35"/>
        <v>4.3864272569453355E-2</v>
      </c>
      <c r="AR85" s="24">
        <f t="shared" si="36"/>
        <v>3.0689206822493542E-2</v>
      </c>
      <c r="AS85" s="24">
        <f t="shared" si="37"/>
        <v>1.8077230243291442E-2</v>
      </c>
      <c r="AU85" s="24">
        <f t="shared" si="43"/>
        <v>1.8077230243291442E-2</v>
      </c>
      <c r="AV85" s="24">
        <f t="shared" si="44"/>
        <v>5.119149576982851E-2</v>
      </c>
      <c r="AX85" s="35">
        <f t="shared" si="45"/>
        <v>45170</v>
      </c>
      <c r="AY85" s="24">
        <f t="shared" ca="1" si="46"/>
        <v>1.0822596019852915E-2</v>
      </c>
      <c r="AZ85" s="24">
        <f t="shared" si="47"/>
        <v>7.7320505741034218E-3</v>
      </c>
      <c r="BA85" s="24">
        <f t="shared" si="48"/>
        <v>1.0163273465357614E-2</v>
      </c>
      <c r="BB85" s="24">
        <f t="shared" si="49"/>
        <v>2.1509595310468477E-2</v>
      </c>
      <c r="BC85" s="24">
        <f t="shared" si="50"/>
        <v>1.8572789173672444E-2</v>
      </c>
      <c r="BD85" s="24">
        <f t="shared" si="51"/>
        <v>1.3117131144082972E-2</v>
      </c>
      <c r="BE85" s="24">
        <f t="shared" si="52"/>
        <v>7.5499951887993966E-3</v>
      </c>
      <c r="BG85" s="24">
        <f t="shared" si="53"/>
        <v>7.5499951887993966E-3</v>
      </c>
      <c r="BH85" s="24">
        <f t="shared" si="54"/>
        <v>2.1509595310468477E-2</v>
      </c>
    </row>
    <row r="86" spans="2:60" x14ac:dyDescent="0.25">
      <c r="B86" s="35">
        <f>+NAC!A87</f>
        <v>45200</v>
      </c>
      <c r="C86" s="48">
        <f ca="1">+NAC_d!DD87</f>
        <v>1.4261602397519648</v>
      </c>
      <c r="D86" s="48">
        <f ca="1">+NAC_d!CT87</f>
        <v>1.4424180462420999</v>
      </c>
      <c r="E86" s="48">
        <f ca="1">+NAC_d!DC87</f>
        <v>1.4214236981798476</v>
      </c>
      <c r="F86" s="24">
        <f t="shared" ca="1" si="29"/>
        <v>2.099434806225231E-2</v>
      </c>
      <c r="H86" s="24">
        <f>+GBA_d!$AM114</f>
        <v>1.4245579973848566</v>
      </c>
      <c r="I86" s="24">
        <f>+GBA_d!$AD114</f>
        <v>1.44668916378104</v>
      </c>
      <c r="J86" s="24">
        <f>+GBA_d!$AM114</f>
        <v>1.4245579973848566</v>
      </c>
      <c r="K86" s="24">
        <f t="shared" si="30"/>
        <v>2.2131166396183399E-2</v>
      </c>
      <c r="M86" s="24">
        <f>+PAM_d!$AM114</f>
        <v>1.4214839189647122</v>
      </c>
      <c r="N86" s="24">
        <f>+PAM_d!$AD114</f>
        <v>1.443941125004621</v>
      </c>
      <c r="O86" s="24">
        <f>+PAM_d!$AM114</f>
        <v>1.4214839189647122</v>
      </c>
      <c r="P86" s="24">
        <f t="shared" si="38"/>
        <v>2.2457206039908861E-2</v>
      </c>
      <c r="R86" s="24">
        <f>+NOA_d!$AM114</f>
        <v>1.4139247620496325</v>
      </c>
      <c r="S86" s="24">
        <f>+NOA_d!$AD114</f>
        <v>1.4633003531060633</v>
      </c>
      <c r="T86" s="24">
        <f>+NOA_d!$AM114</f>
        <v>1.4139247620496325</v>
      </c>
      <c r="U86" s="24">
        <f t="shared" si="39"/>
        <v>4.9375591056430856E-2</v>
      </c>
      <c r="W86" s="24">
        <f>+NEA_d!$AM114</f>
        <v>1.395740883706925</v>
      </c>
      <c r="X86" s="24">
        <f>+NEA_d!$AD114</f>
        <v>1.4262802170079927</v>
      </c>
      <c r="Y86" s="24">
        <f>+NEA_d!$AM114</f>
        <v>1.395740883706925</v>
      </c>
      <c r="Z86" s="24">
        <f t="shared" si="40"/>
        <v>3.0539333301067728E-2</v>
      </c>
      <c r="AB86" s="24">
        <f>+CUY_d!$AM114</f>
        <v>1.370511861778883</v>
      </c>
      <c r="AC86" s="24">
        <f>+CUY_d!$AD114</f>
        <v>1.4039597431126563</v>
      </c>
      <c r="AD86" s="24">
        <f>+CUY_d!$AM114</f>
        <v>1.370511861778883</v>
      </c>
      <c r="AE86" s="24">
        <f t="shared" si="41"/>
        <v>3.3447881333773299E-2</v>
      </c>
      <c r="AG86" s="24">
        <f>+PAT_d!$AM114</f>
        <v>1.429553934589292</v>
      </c>
      <c r="AH86" s="24">
        <f>+PAT_d!$AD114</f>
        <v>1.4415972154911305</v>
      </c>
      <c r="AI86" s="24">
        <f>+PAT_d!$AM114</f>
        <v>1.429553934589292</v>
      </c>
      <c r="AJ86" s="24">
        <f t="shared" si="42"/>
        <v>1.2043280901838482E-2</v>
      </c>
      <c r="AK86" s="24"/>
      <c r="AL86" s="35">
        <f t="shared" si="28"/>
        <v>45200</v>
      </c>
      <c r="AM86" s="24">
        <f t="shared" ca="1" si="31"/>
        <v>2.099434806225231E-2</v>
      </c>
      <c r="AN86" s="24">
        <f t="shared" si="32"/>
        <v>2.2131166396183399E-2</v>
      </c>
      <c r="AO86" s="24">
        <f t="shared" si="33"/>
        <v>2.2457206039908861E-2</v>
      </c>
      <c r="AP86" s="24">
        <f t="shared" si="34"/>
        <v>4.9375591056430856E-2</v>
      </c>
      <c r="AQ86" s="24">
        <f t="shared" si="35"/>
        <v>3.0539333301067728E-2</v>
      </c>
      <c r="AR86" s="24">
        <f t="shared" si="36"/>
        <v>3.3447881333773299E-2</v>
      </c>
      <c r="AS86" s="24">
        <f t="shared" si="37"/>
        <v>1.2043280901838482E-2</v>
      </c>
      <c r="AU86" s="24">
        <f t="shared" si="43"/>
        <v>1.2043280901838482E-2</v>
      </c>
      <c r="AV86" s="24">
        <f t="shared" si="44"/>
        <v>4.9375591056430856E-2</v>
      </c>
      <c r="AX86" s="35">
        <f t="shared" si="45"/>
        <v>45200</v>
      </c>
      <c r="AY86" s="24">
        <f t="shared" ca="1" si="46"/>
        <v>8.6702496874186963E-3</v>
      </c>
      <c r="AZ86" s="24">
        <f t="shared" si="47"/>
        <v>9.1279179215568718E-3</v>
      </c>
      <c r="BA86" s="24">
        <f t="shared" si="48"/>
        <v>9.2741503934952174E-3</v>
      </c>
      <c r="BB86" s="24">
        <f t="shared" si="49"/>
        <v>2.0454486333909783E-2</v>
      </c>
      <c r="BC86" s="24">
        <f t="shared" si="50"/>
        <v>1.2747344050753284E-2</v>
      </c>
      <c r="BD86" s="24">
        <f t="shared" si="51"/>
        <v>1.4109982689001654E-2</v>
      </c>
      <c r="BE86" s="24">
        <f t="shared" si="52"/>
        <v>4.9569926110220042E-3</v>
      </c>
      <c r="BG86" s="24">
        <f t="shared" si="53"/>
        <v>4.9569926110220042E-3</v>
      </c>
      <c r="BH86" s="24">
        <f t="shared" si="54"/>
        <v>2.0454486333909783E-2</v>
      </c>
    </row>
    <row r="87" spans="2:60" x14ac:dyDescent="0.25">
      <c r="B87" s="35">
        <f>+NAC!A88</f>
        <v>45231</v>
      </c>
      <c r="C87" s="48">
        <f ca="1">+NAC_d!DD88</f>
        <v>1.6090921204027282</v>
      </c>
      <c r="D87" s="48">
        <f ca="1">+NAC_d!CT88</f>
        <v>1.6389979217963409</v>
      </c>
      <c r="E87" s="48">
        <f ca="1">+NAC_d!DC88</f>
        <v>1.5946911040377194</v>
      </c>
      <c r="F87" s="24">
        <f t="shared" ca="1" si="29"/>
        <v>4.4306817758621442E-2</v>
      </c>
      <c r="H87" s="24">
        <f>+GBA_d!$AM115</f>
        <v>1.6006312808420531</v>
      </c>
      <c r="I87" s="24">
        <f>+GBA_d!$AD115</f>
        <v>1.6523485445874746</v>
      </c>
      <c r="J87" s="24">
        <f>+GBA_d!$AM115</f>
        <v>1.6006312808420531</v>
      </c>
      <c r="K87" s="24">
        <f t="shared" si="30"/>
        <v>5.1717263745421516E-2</v>
      </c>
      <c r="M87" s="24">
        <f>+PAM_d!$AM115</f>
        <v>1.5975974521843597</v>
      </c>
      <c r="N87" s="24">
        <f>+PAM_d!$AD115</f>
        <v>1.6435482380819328</v>
      </c>
      <c r="O87" s="24">
        <f>+PAM_d!$AM115</f>
        <v>1.5975974521843597</v>
      </c>
      <c r="P87" s="24">
        <f t="shared" si="38"/>
        <v>4.5950785897573176E-2</v>
      </c>
      <c r="R87" s="24">
        <f>+NOA_d!$AM115</f>
        <v>1.5700995720622042</v>
      </c>
      <c r="S87" s="24">
        <f>+NOA_d!$AD115</f>
        <v>1.6417106900536846</v>
      </c>
      <c r="T87" s="24">
        <f>+NOA_d!$AM115</f>
        <v>1.5700995720622042</v>
      </c>
      <c r="U87" s="24">
        <f t="shared" si="39"/>
        <v>7.1611117991480455E-2</v>
      </c>
      <c r="W87" s="24">
        <f>+NEA_d!$AM115</f>
        <v>1.5697520697549159</v>
      </c>
      <c r="X87" s="24">
        <f>+NEA_d!$AD115</f>
        <v>1.6275834598389656</v>
      </c>
      <c r="Y87" s="24">
        <f>+NEA_d!$AM115</f>
        <v>1.5697520697549159</v>
      </c>
      <c r="Z87" s="24">
        <f t="shared" si="40"/>
        <v>5.7831390084049694E-2</v>
      </c>
      <c r="AB87" s="24">
        <f>+CUY_d!$AM115</f>
        <v>1.5274494981542892</v>
      </c>
      <c r="AC87" s="24">
        <f>+CUY_d!$AD115</f>
        <v>1.5968202571993761</v>
      </c>
      <c r="AD87" s="24">
        <f>+CUY_d!$AM115</f>
        <v>1.5274494981542892</v>
      </c>
      <c r="AE87" s="24">
        <f t="shared" si="41"/>
        <v>6.9370759045086938E-2</v>
      </c>
      <c r="AG87" s="24">
        <f>+PAT_d!$AM115</f>
        <v>1.5887971398208607</v>
      </c>
      <c r="AH87" s="24">
        <f>+PAT_d!$AD115</f>
        <v>1.6105792080362789</v>
      </c>
      <c r="AI87" s="24">
        <f>+PAT_d!$AM115</f>
        <v>1.5887971398208607</v>
      </c>
      <c r="AJ87" s="24">
        <f t="shared" si="42"/>
        <v>2.1782068215418171E-2</v>
      </c>
      <c r="AK87" s="24"/>
      <c r="AL87" s="35">
        <f t="shared" si="28"/>
        <v>45231</v>
      </c>
      <c r="AM87" s="24">
        <f t="shared" ca="1" si="31"/>
        <v>4.4306817758621442E-2</v>
      </c>
      <c r="AN87" s="24">
        <f t="shared" si="32"/>
        <v>5.1717263745421516E-2</v>
      </c>
      <c r="AO87" s="24">
        <f t="shared" si="33"/>
        <v>4.5950785897573176E-2</v>
      </c>
      <c r="AP87" s="24">
        <f t="shared" si="34"/>
        <v>7.1611117991480455E-2</v>
      </c>
      <c r="AQ87" s="24">
        <f t="shared" si="35"/>
        <v>5.7831390084049694E-2</v>
      </c>
      <c r="AR87" s="24">
        <f t="shared" si="36"/>
        <v>6.9370759045086938E-2</v>
      </c>
      <c r="AS87" s="24">
        <f t="shared" si="37"/>
        <v>2.1782068215418171E-2</v>
      </c>
      <c r="AU87" s="24">
        <f t="shared" si="43"/>
        <v>2.1782068215418171E-2</v>
      </c>
      <c r="AV87" s="24">
        <f t="shared" si="44"/>
        <v>7.1611117991480455E-2</v>
      </c>
      <c r="AX87" s="35">
        <f t="shared" si="45"/>
        <v>45231</v>
      </c>
      <c r="AY87" s="24">
        <f t="shared" ca="1" si="46"/>
        <v>1.7075950848127297E-2</v>
      </c>
      <c r="AZ87" s="24">
        <f t="shared" si="47"/>
        <v>1.9886426855819428E-2</v>
      </c>
      <c r="BA87" s="24">
        <f t="shared" si="48"/>
        <v>1.7689725503438725E-2</v>
      </c>
      <c r="BB87" s="24">
        <f t="shared" si="49"/>
        <v>2.7863168715296371E-2</v>
      </c>
      <c r="BC87" s="24">
        <f t="shared" si="50"/>
        <v>2.2504657458867428E-2</v>
      </c>
      <c r="BD87" s="24">
        <f t="shared" si="51"/>
        <v>2.7446941707735872E-2</v>
      </c>
      <c r="BE87" s="24">
        <f t="shared" si="52"/>
        <v>8.4139726054106578E-3</v>
      </c>
      <c r="BG87" s="24">
        <f t="shared" si="53"/>
        <v>8.4139726054106578E-3</v>
      </c>
      <c r="BH87" s="24">
        <f t="shared" si="54"/>
        <v>2.7863168715296371E-2</v>
      </c>
    </row>
    <row r="88" spans="2:60" x14ac:dyDescent="0.25">
      <c r="B88" s="35">
        <f>+NAC!A89</f>
        <v>45261</v>
      </c>
      <c r="C88" s="48">
        <f ca="1">+NAC_d!DD89</f>
        <v>2.1134933548964496</v>
      </c>
      <c r="D88" s="48">
        <f ca="1">+NAC_d!CT89</f>
        <v>2.1722725531706253</v>
      </c>
      <c r="E88" s="48">
        <f ca="1">+NAC_d!DC89</f>
        <v>2.0836498651845479</v>
      </c>
      <c r="F88" s="24">
        <f t="shared" ca="1" si="29"/>
        <v>8.862268798607742E-2</v>
      </c>
      <c r="H88" s="24">
        <f>+GBA_d!$AM116</f>
        <v>2.0852852239728512</v>
      </c>
      <c r="I88" s="24">
        <f>+GBA_d!$AD116</f>
        <v>2.1656160613854021</v>
      </c>
      <c r="J88" s="24">
        <f>+GBA_d!$AM116</f>
        <v>2.0852852239728512</v>
      </c>
      <c r="K88" s="24">
        <f t="shared" si="30"/>
        <v>8.0330837412550871E-2</v>
      </c>
      <c r="M88" s="24">
        <f>+PAM_d!$AM116</f>
        <v>2.094954567728835</v>
      </c>
      <c r="N88" s="24">
        <f>+PAM_d!$AD116</f>
        <v>2.1640316022003909</v>
      </c>
      <c r="O88" s="24">
        <f>+PAM_d!$AM116</f>
        <v>2.094954567728835</v>
      </c>
      <c r="P88" s="24">
        <f t="shared" si="38"/>
        <v>6.9077034471555887E-2</v>
      </c>
      <c r="R88" s="24">
        <f>+NOA_d!$AM116</f>
        <v>2.0566509079556874</v>
      </c>
      <c r="S88" s="24">
        <f>+NOA_d!$AD116</f>
        <v>2.1804389018441772</v>
      </c>
      <c r="T88" s="24">
        <f>+NOA_d!$AM116</f>
        <v>2.0566509079556874</v>
      </c>
      <c r="U88" s="24">
        <f t="shared" si="39"/>
        <v>0.12378799388848982</v>
      </c>
      <c r="W88" s="24">
        <f>+NEA_d!$AM116</f>
        <v>2.1324077629071017</v>
      </c>
      <c r="X88" s="24">
        <f>+NEA_d!$AD116</f>
        <v>2.2301964482617942</v>
      </c>
      <c r="Y88" s="24">
        <f>+NEA_d!$AM116</f>
        <v>2.1324077629071017</v>
      </c>
      <c r="Z88" s="24">
        <f t="shared" si="40"/>
        <v>9.7788685354692539E-2</v>
      </c>
      <c r="AB88" s="24">
        <f>+CUY_d!$AM116</f>
        <v>2.0173599969844838</v>
      </c>
      <c r="AC88" s="24">
        <f>+CUY_d!$AD116</f>
        <v>2.127327799026272</v>
      </c>
      <c r="AD88" s="24">
        <f>+CUY_d!$AM116</f>
        <v>2.0173599969844838</v>
      </c>
      <c r="AE88" s="24">
        <f t="shared" si="41"/>
        <v>0.10996780204178824</v>
      </c>
      <c r="AG88" s="24">
        <f>+PAT_d!$AM116</f>
        <v>2.0688592827026038</v>
      </c>
      <c r="AH88" s="24">
        <f>+PAT_d!$AD116</f>
        <v>2.1026464654799399</v>
      </c>
      <c r="AI88" s="24">
        <f>+PAT_d!$AM116</f>
        <v>2.0688592827026038</v>
      </c>
      <c r="AJ88" s="24">
        <f t="shared" si="42"/>
        <v>3.3787182777336167E-2</v>
      </c>
      <c r="AK88" s="24"/>
      <c r="AL88" s="35">
        <f t="shared" si="28"/>
        <v>45261</v>
      </c>
      <c r="AM88" s="24">
        <f t="shared" ca="1" si="31"/>
        <v>8.862268798607742E-2</v>
      </c>
      <c r="AN88" s="24">
        <f t="shared" si="32"/>
        <v>8.0330837412550871E-2</v>
      </c>
      <c r="AO88" s="24">
        <f t="shared" si="33"/>
        <v>6.9077034471555887E-2</v>
      </c>
      <c r="AP88" s="24">
        <f t="shared" si="34"/>
        <v>0.12378799388848982</v>
      </c>
      <c r="AQ88" s="24">
        <f t="shared" si="35"/>
        <v>9.7788685354692539E-2</v>
      </c>
      <c r="AR88" s="24">
        <f t="shared" si="36"/>
        <v>0.10996780204178824</v>
      </c>
      <c r="AS88" s="24">
        <f t="shared" si="37"/>
        <v>3.3787182777336167E-2</v>
      </c>
      <c r="AU88" s="24">
        <f t="shared" si="43"/>
        <v>3.3787182777336167E-2</v>
      </c>
      <c r="AV88" s="24">
        <f t="shared" si="44"/>
        <v>0.12378799388848982</v>
      </c>
      <c r="AX88" s="35">
        <f t="shared" si="45"/>
        <v>45261</v>
      </c>
      <c r="AY88" s="24">
        <f t="shared" ca="1" si="46"/>
        <v>2.8739543028752257E-2</v>
      </c>
      <c r="AZ88" s="24">
        <f t="shared" si="47"/>
        <v>2.6036762108208267E-2</v>
      </c>
      <c r="BA88" s="24">
        <f t="shared" si="48"/>
        <v>2.2319240221431391E-2</v>
      </c>
      <c r="BB88" s="24">
        <f t="shared" si="49"/>
        <v>4.0497916712144422E-2</v>
      </c>
      <c r="BC88" s="24">
        <f t="shared" si="50"/>
        <v>3.1218376647086821E-2</v>
      </c>
      <c r="BD88" s="24">
        <f t="shared" si="51"/>
        <v>3.6445038759607362E-2</v>
      </c>
      <c r="BE88" s="24">
        <f t="shared" si="52"/>
        <v>1.1009687856258221E-2</v>
      </c>
      <c r="BG88" s="24">
        <f t="shared" si="53"/>
        <v>1.1009687856258221E-2</v>
      </c>
      <c r="BH88" s="24">
        <f t="shared" si="54"/>
        <v>4.0497916712144422E-2</v>
      </c>
    </row>
    <row r="89" spans="2:60" x14ac:dyDescent="0.25">
      <c r="B89" s="35">
        <f>+NAC!A90</f>
        <v>45292</v>
      </c>
      <c r="C89" s="48">
        <f ca="1">+NAC_d!DD90</f>
        <v>2.5447174793048357</v>
      </c>
      <c r="D89" s="48">
        <f ca="1">+NAC_d!CT90</f>
        <v>2.5979267336867791</v>
      </c>
      <c r="E89" s="48">
        <f ca="1">+NAC_d!DC90</f>
        <v>2.5196748795672312</v>
      </c>
      <c r="F89" s="24">
        <f t="shared" ca="1" si="29"/>
        <v>7.8251854119547826E-2</v>
      </c>
      <c r="H89" s="24">
        <f>+GBA_d!$AM117</f>
        <v>2.4930176046914094</v>
      </c>
      <c r="I89" s="24">
        <f>+GBA_d!$AD117</f>
        <v>2.5589724427608069</v>
      </c>
      <c r="J89" s="24">
        <f>+GBA_d!$AM117</f>
        <v>2.4930176046914094</v>
      </c>
      <c r="K89" s="24">
        <f t="shared" si="30"/>
        <v>6.5954838069397503E-2</v>
      </c>
      <c r="M89" s="24">
        <f>+PAM_d!$AM117</f>
        <v>2.5500586290194915</v>
      </c>
      <c r="N89" s="24">
        <f>+PAM_d!$AD117</f>
        <v>2.6004410588225126</v>
      </c>
      <c r="O89" s="24">
        <f>+PAM_d!$AM117</f>
        <v>2.5500586290194915</v>
      </c>
      <c r="P89" s="24">
        <f t="shared" si="38"/>
        <v>5.03824298030211E-2</v>
      </c>
      <c r="R89" s="24">
        <f>+NOA_d!$AM117</f>
        <v>2.52613227361255</v>
      </c>
      <c r="S89" s="24">
        <f>+NOA_d!$AD117</f>
        <v>2.6255811485459715</v>
      </c>
      <c r="T89" s="24">
        <f>+NOA_d!$AM117</f>
        <v>2.52613227361255</v>
      </c>
      <c r="U89" s="24">
        <f t="shared" si="39"/>
        <v>9.9448874933421472E-2</v>
      </c>
      <c r="W89" s="24">
        <f>+NEA_d!$AM117</f>
        <v>2.5614765651621698</v>
      </c>
      <c r="X89" s="24">
        <f>+NEA_d!$AD117</f>
        <v>2.6412393525785087</v>
      </c>
      <c r="Y89" s="24">
        <f>+NEA_d!$AM117</f>
        <v>2.5614765651621698</v>
      </c>
      <c r="Z89" s="24">
        <f t="shared" si="40"/>
        <v>7.9762787416338909E-2</v>
      </c>
      <c r="AB89" s="24">
        <f>+CUY_d!$AM117</f>
        <v>2.5101579565956311</v>
      </c>
      <c r="AC89" s="24">
        <f>+CUY_d!$AD117</f>
        <v>2.5731904568558863</v>
      </c>
      <c r="AD89" s="24">
        <f>+CUY_d!$AM117</f>
        <v>2.5101579565956311</v>
      </c>
      <c r="AE89" s="24">
        <f t="shared" si="41"/>
        <v>6.3032500260255198E-2</v>
      </c>
      <c r="AG89" s="24">
        <f>+PAT_d!$AM117</f>
        <v>2.5912351307217154</v>
      </c>
      <c r="AH89" s="24">
        <f>+PAT_d!$AD117</f>
        <v>2.6457635664046184</v>
      </c>
      <c r="AI89" s="24">
        <f>+PAT_d!$AM117</f>
        <v>2.5912351307217154</v>
      </c>
      <c r="AJ89" s="24">
        <f t="shared" si="42"/>
        <v>5.4528435682902998E-2</v>
      </c>
      <c r="AK89" s="24"/>
      <c r="AL89" s="35">
        <f t="shared" si="28"/>
        <v>45292</v>
      </c>
      <c r="AM89" s="24">
        <f t="shared" ca="1" si="31"/>
        <v>7.8251854119547826E-2</v>
      </c>
      <c r="AN89" s="24">
        <f t="shared" si="32"/>
        <v>6.5954838069397503E-2</v>
      </c>
      <c r="AO89" s="24">
        <f t="shared" si="33"/>
        <v>5.03824298030211E-2</v>
      </c>
      <c r="AP89" s="24">
        <f t="shared" si="34"/>
        <v>9.9448874933421472E-2</v>
      </c>
      <c r="AQ89" s="24">
        <f t="shared" si="35"/>
        <v>7.9762787416338909E-2</v>
      </c>
      <c r="AR89" s="24">
        <f t="shared" si="36"/>
        <v>6.3032500260255198E-2</v>
      </c>
      <c r="AS89" s="24">
        <f t="shared" si="37"/>
        <v>5.4528435682902998E-2</v>
      </c>
      <c r="AU89" s="24">
        <f t="shared" si="43"/>
        <v>5.03824298030211E-2</v>
      </c>
      <c r="AV89" s="24">
        <f t="shared" si="44"/>
        <v>9.9448874933421472E-2</v>
      </c>
      <c r="AX89" s="35">
        <f t="shared" si="45"/>
        <v>45292</v>
      </c>
      <c r="AY89" s="24">
        <f t="shared" ca="1" si="46"/>
        <v>2.2232693870056996E-2</v>
      </c>
      <c r="AZ89" s="24">
        <f t="shared" si="47"/>
        <v>1.8881908290646621E-2</v>
      </c>
      <c r="BA89" s="24">
        <f t="shared" si="48"/>
        <v>1.4191999363384111E-2</v>
      </c>
      <c r="BB89" s="24">
        <f t="shared" si="49"/>
        <v>2.8203387512611755E-2</v>
      </c>
      <c r="BC89" s="24">
        <f t="shared" si="50"/>
        <v>2.2395988280974999E-2</v>
      </c>
      <c r="BD89" s="24">
        <f t="shared" si="51"/>
        <v>1.795716917576784E-2</v>
      </c>
      <c r="BE89" s="24">
        <f t="shared" si="52"/>
        <v>1.5183755364952756E-2</v>
      </c>
      <c r="BG89" s="24">
        <f t="shared" si="53"/>
        <v>1.4191999363384111E-2</v>
      </c>
      <c r="BH89" s="24">
        <f t="shared" si="54"/>
        <v>2.8203387512611755E-2</v>
      </c>
    </row>
    <row r="90" spans="2:60" x14ac:dyDescent="0.25">
      <c r="B90" s="35">
        <f>+NAC!A91</f>
        <v>45323</v>
      </c>
      <c r="C90" s="48">
        <f ca="1">+NAC_d!DD91</f>
        <v>2.7620466280855021</v>
      </c>
      <c r="D90" s="48">
        <f ca="1">+NAC_d!CT91</f>
        <v>2.7659033497400789</v>
      </c>
      <c r="E90" s="48">
        <f ca="1">+NAC_d!DC91</f>
        <v>2.7647544629318865</v>
      </c>
      <c r="F90" s="24">
        <f t="shared" ca="1" si="29"/>
        <v>1.148886808192362E-3</v>
      </c>
      <c r="H90" s="24">
        <f>+GBA_d!$AM118</f>
        <v>2.770918085737065</v>
      </c>
      <c r="I90" s="24">
        <f>+GBA_d!$AD118</f>
        <v>2.7940679279606608</v>
      </c>
      <c r="J90" s="24">
        <f>+GBA_d!$AM118</f>
        <v>2.770918085737065</v>
      </c>
      <c r="K90" s="24">
        <f t="shared" si="30"/>
        <v>2.314984222359584E-2</v>
      </c>
      <c r="M90" s="24">
        <f>+PAM_d!$AM118</f>
        <v>2.7499340400990575</v>
      </c>
      <c r="N90" s="24">
        <f>+PAM_d!$AD118</f>
        <v>2.7649542754425327</v>
      </c>
      <c r="O90" s="24">
        <f>+PAM_d!$AM118</f>
        <v>2.7499340400990575</v>
      </c>
      <c r="P90" s="24">
        <f t="shared" si="38"/>
        <v>1.5020235343475186E-2</v>
      </c>
      <c r="R90" s="24">
        <f>+NOA_d!$AM118</f>
        <v>2.728118966772993</v>
      </c>
      <c r="S90" s="24">
        <f>+NOA_d!$AD118</f>
        <v>2.7387329893862962</v>
      </c>
      <c r="T90" s="24">
        <f>+NOA_d!$AM118</f>
        <v>2.728118966772993</v>
      </c>
      <c r="U90" s="24">
        <f t="shared" si="39"/>
        <v>1.0614022613303131E-2</v>
      </c>
      <c r="W90" s="24">
        <f>+NEA_d!$AM118</f>
        <v>2.6892133729917003</v>
      </c>
      <c r="X90" s="24">
        <f>+NEA_d!$AD118</f>
        <v>2.7254106773842977</v>
      </c>
      <c r="Y90" s="24">
        <f>+NEA_d!$AM118</f>
        <v>2.6892133729917003</v>
      </c>
      <c r="Z90" s="24">
        <f t="shared" si="40"/>
        <v>3.6197304392597385E-2</v>
      </c>
      <c r="AB90" s="24">
        <f>+CUY_d!$AM118</f>
        <v>2.766269110820387</v>
      </c>
      <c r="AC90" s="24">
        <f>+CUY_d!$AD118</f>
        <v>2.7727787188058013</v>
      </c>
      <c r="AD90" s="24">
        <f>+CUY_d!$AM118</f>
        <v>2.766269110820387</v>
      </c>
      <c r="AE90" s="24">
        <f t="shared" si="41"/>
        <v>6.5096079854143341E-3</v>
      </c>
      <c r="AG90" s="24">
        <f>+PAT_d!$AM118</f>
        <v>2.7976468567350667</v>
      </c>
      <c r="AH90" s="24">
        <f>+PAT_d!$AD118</f>
        <v>2.8282895945607325</v>
      </c>
      <c r="AI90" s="24">
        <f>+PAT_d!$AM118</f>
        <v>2.7976468567350667</v>
      </c>
      <c r="AJ90" s="24">
        <f t="shared" si="42"/>
        <v>3.0642737825665733E-2</v>
      </c>
      <c r="AK90" s="24"/>
      <c r="AL90" s="35">
        <f t="shared" si="28"/>
        <v>45323</v>
      </c>
      <c r="AM90" s="24">
        <f t="shared" ca="1" si="31"/>
        <v>1.148886808192362E-3</v>
      </c>
      <c r="AN90" s="24">
        <f t="shared" si="32"/>
        <v>2.314984222359584E-2</v>
      </c>
      <c r="AO90" s="24">
        <f t="shared" si="33"/>
        <v>1.5020235343475186E-2</v>
      </c>
      <c r="AP90" s="24">
        <f t="shared" si="34"/>
        <v>1.0614022613303131E-2</v>
      </c>
      <c r="AQ90" s="24">
        <f t="shared" si="35"/>
        <v>3.6197304392597385E-2</v>
      </c>
      <c r="AR90" s="24">
        <f t="shared" si="36"/>
        <v>6.5096079854143341E-3</v>
      </c>
      <c r="AS90" s="24">
        <f t="shared" si="37"/>
        <v>3.0642737825665733E-2</v>
      </c>
      <c r="AU90" s="24">
        <f t="shared" si="43"/>
        <v>6.5096079854143341E-3</v>
      </c>
      <c r="AV90" s="24">
        <f t="shared" si="44"/>
        <v>3.6197304392597385E-2</v>
      </c>
      <c r="AX90" s="35">
        <f t="shared" si="45"/>
        <v>45323</v>
      </c>
      <c r="AY90" s="24">
        <f t="shared" ca="1" si="46"/>
        <v>3.0516912045785993E-4</v>
      </c>
      <c r="AZ90" s="24">
        <f t="shared" si="47"/>
        <v>6.1390466982447212E-3</v>
      </c>
      <c r="BA90" s="24">
        <f t="shared" si="48"/>
        <v>4.0054665449738014E-3</v>
      </c>
      <c r="BB90" s="24">
        <f t="shared" si="49"/>
        <v>2.8470182169348934E-3</v>
      </c>
      <c r="BC90" s="24">
        <f t="shared" si="50"/>
        <v>9.81165921645899E-3</v>
      </c>
      <c r="BD90" s="24">
        <f t="shared" si="51"/>
        <v>1.7283969344390471E-3</v>
      </c>
      <c r="BE90" s="24">
        <f t="shared" si="52"/>
        <v>8.0688750117250407E-3</v>
      </c>
      <c r="BG90" s="24">
        <f t="shared" si="53"/>
        <v>1.7283969344390471E-3</v>
      </c>
      <c r="BH90" s="24">
        <f t="shared" si="54"/>
        <v>9.81165921645899E-3</v>
      </c>
    </row>
    <row r="91" spans="2:60" x14ac:dyDescent="0.25">
      <c r="B91" s="35">
        <f>+NAC!A92</f>
        <v>45352</v>
      </c>
      <c r="C91" s="48">
        <f ca="1">+NAC_d!DD92</f>
        <v>2.8781650923311455</v>
      </c>
      <c r="D91" s="48">
        <f ca="1">+NAC_d!CT92</f>
        <v>2.8584912406854737</v>
      </c>
      <c r="E91" s="48">
        <f ca="1">+NAC_d!DC92</f>
        <v>2.8906119691339343</v>
      </c>
      <c r="F91" s="24">
        <f t="shared" ca="1" si="29"/>
        <v>-3.2120728448460589E-2</v>
      </c>
      <c r="H91" s="24">
        <f>+GBA_d!$AM119</f>
        <v>2.9006440698370657</v>
      </c>
      <c r="I91" s="24">
        <f>+GBA_d!$AD119</f>
        <v>2.9076387612043968</v>
      </c>
      <c r="J91" s="24">
        <f>+GBA_d!$AM119</f>
        <v>2.9006440698370657</v>
      </c>
      <c r="K91" s="24">
        <f t="shared" si="30"/>
        <v>6.9946913673311073E-3</v>
      </c>
      <c r="M91" s="24">
        <f>+PAM_d!$AM119</f>
        <v>2.8817000661271419</v>
      </c>
      <c r="N91" s="24">
        <f>+PAM_d!$AD119</f>
        <v>2.8606495970016672</v>
      </c>
      <c r="O91" s="24">
        <f>+PAM_d!$AM119</f>
        <v>2.8817000661271419</v>
      </c>
      <c r="P91" s="24">
        <f t="shared" si="38"/>
        <v>-2.1050469125474702E-2</v>
      </c>
      <c r="R91" s="24">
        <f>+NOA_d!$AM119</f>
        <v>2.7923386098706402</v>
      </c>
      <c r="S91" s="24">
        <f>+NOA_d!$AD119</f>
        <v>2.775922038370362</v>
      </c>
      <c r="T91" s="24">
        <f>+NOA_d!$AM119</f>
        <v>2.7923386098706402</v>
      </c>
      <c r="U91" s="24">
        <f t="shared" si="39"/>
        <v>-1.6416571500278199E-2</v>
      </c>
      <c r="W91" s="24">
        <f>+NEA_d!$AM119</f>
        <v>2.8837675936976925</v>
      </c>
      <c r="X91" s="24">
        <f>+NEA_d!$AD119</f>
        <v>2.8519280901987893</v>
      </c>
      <c r="Y91" s="24">
        <f>+NEA_d!$AM119</f>
        <v>2.8837675936976925</v>
      </c>
      <c r="Z91" s="24">
        <f t="shared" si="40"/>
        <v>-3.1839503498903188E-2</v>
      </c>
      <c r="AB91" s="24">
        <f>+CUY_d!$AM119</f>
        <v>2.829034191561036</v>
      </c>
      <c r="AC91" s="24">
        <f>+CUY_d!$AD119</f>
        <v>2.8154525587247967</v>
      </c>
      <c r="AD91" s="24">
        <f>+CUY_d!$AM119</f>
        <v>2.829034191561036</v>
      </c>
      <c r="AE91" s="24">
        <f t="shared" si="41"/>
        <v>-1.3581632836239255E-2</v>
      </c>
      <c r="AG91" s="24">
        <f>+PAT_d!$AM119</f>
        <v>2.921657386429942</v>
      </c>
      <c r="AH91" s="24">
        <f>+PAT_d!$AD119</f>
        <v>2.9450475928517958</v>
      </c>
      <c r="AI91" s="24">
        <f>+PAT_d!$AM119</f>
        <v>2.921657386429942</v>
      </c>
      <c r="AJ91" s="24">
        <f t="shared" si="42"/>
        <v>2.3390206421853854E-2</v>
      </c>
      <c r="AK91" s="24"/>
      <c r="AL91" s="35">
        <f t="shared" si="28"/>
        <v>45352</v>
      </c>
      <c r="AM91" s="24">
        <f t="shared" ca="1" si="31"/>
        <v>-3.2120728448460589E-2</v>
      </c>
      <c r="AN91" s="24">
        <f t="shared" si="32"/>
        <v>6.9946913673311073E-3</v>
      </c>
      <c r="AO91" s="24">
        <f t="shared" si="33"/>
        <v>-2.1050469125474702E-2</v>
      </c>
      <c r="AP91" s="24">
        <f t="shared" si="34"/>
        <v>-1.6416571500278199E-2</v>
      </c>
      <c r="AQ91" s="24">
        <f t="shared" si="35"/>
        <v>-3.1839503498903188E-2</v>
      </c>
      <c r="AR91" s="24">
        <f t="shared" si="36"/>
        <v>-1.3581632836239255E-2</v>
      </c>
      <c r="AS91" s="24">
        <f t="shared" si="37"/>
        <v>2.3390206421853854E-2</v>
      </c>
      <c r="AU91" s="24">
        <f t="shared" si="43"/>
        <v>-3.1839503498903188E-2</v>
      </c>
      <c r="AV91" s="24">
        <f t="shared" si="44"/>
        <v>2.3390206421853854E-2</v>
      </c>
      <c r="AX91" s="35">
        <f t="shared" si="45"/>
        <v>45352</v>
      </c>
      <c r="AY91" s="24">
        <f t="shared" ca="1" si="46"/>
        <v>-8.2559578552909851E-3</v>
      </c>
      <c r="AZ91" s="24">
        <f t="shared" si="47"/>
        <v>1.7932144646111148E-3</v>
      </c>
      <c r="BA91" s="24">
        <f t="shared" si="48"/>
        <v>-5.4230024903694218E-3</v>
      </c>
      <c r="BB91" s="24">
        <f t="shared" si="49"/>
        <v>-4.3288780852926978E-3</v>
      </c>
      <c r="BC91" s="24">
        <f t="shared" si="50"/>
        <v>-8.1980970103798789E-3</v>
      </c>
      <c r="BD91" s="24">
        <f t="shared" si="51"/>
        <v>-3.547012681728523E-3</v>
      </c>
      <c r="BE91" s="24">
        <f t="shared" si="52"/>
        <v>5.9643676428213777E-3</v>
      </c>
      <c r="BG91" s="24">
        <f t="shared" si="53"/>
        <v>-8.1980970103798789E-3</v>
      </c>
      <c r="BH91" s="24">
        <f t="shared" si="54"/>
        <v>5.9643676428213777E-3</v>
      </c>
    </row>
    <row r="92" spans="2:60" x14ac:dyDescent="0.25">
      <c r="B92" s="35">
        <f>+NAC!A93</f>
        <v>45383</v>
      </c>
      <c r="C92" s="48">
        <f ca="1">+NAC_d!DD93</f>
        <v>2.8940740909568246</v>
      </c>
      <c r="D92" s="48">
        <f ca="1">+NAC_d!CT93</f>
        <v>2.8490727198579489</v>
      </c>
      <c r="E92" s="48">
        <f ca="1">+NAC_d!DC93</f>
        <v>2.9205835341834789</v>
      </c>
      <c r="F92" s="24">
        <f t="shared" ca="1" si="29"/>
        <v>-7.1510814325530081E-2</v>
      </c>
      <c r="H92" s="24">
        <f>+GBA_d!$AM120</f>
        <v>2.9311843715882873</v>
      </c>
      <c r="I92" s="24">
        <f>+GBA_d!$AD120</f>
        <v>2.9039623275197526</v>
      </c>
      <c r="J92" s="24">
        <f>+GBA_d!$AM120</f>
        <v>2.9311843715882873</v>
      </c>
      <c r="K92" s="24">
        <f t="shared" si="30"/>
        <v>-2.7222044068534679E-2</v>
      </c>
      <c r="M92" s="24">
        <f>+PAM_d!$AM120</f>
        <v>2.9046784184908296</v>
      </c>
      <c r="N92" s="24">
        <f>+PAM_d!$AD120</f>
        <v>2.8434246977569546</v>
      </c>
      <c r="O92" s="24">
        <f>+PAM_d!$AM120</f>
        <v>2.9046784184908296</v>
      </c>
      <c r="P92" s="24">
        <f t="shared" si="38"/>
        <v>-6.1253720733875028E-2</v>
      </c>
      <c r="R92" s="24">
        <f>+NOA_d!$AM120</f>
        <v>2.8601363360358176</v>
      </c>
      <c r="S92" s="24">
        <f>+NOA_d!$AD120</f>
        <v>2.8182084375158891</v>
      </c>
      <c r="T92" s="24">
        <f>+NOA_d!$AM120</f>
        <v>2.8601363360358176</v>
      </c>
      <c r="U92" s="24">
        <f t="shared" si="39"/>
        <v>-4.1927898519928508E-2</v>
      </c>
      <c r="W92" s="24">
        <f>+NEA_d!$AM120</f>
        <v>2.8080231476333792</v>
      </c>
      <c r="X92" s="24">
        <f>+NEA_d!$AD120</f>
        <v>2.7666049025272748</v>
      </c>
      <c r="Y92" s="24">
        <f>+NEA_d!$AM120</f>
        <v>2.8080231476333792</v>
      </c>
      <c r="Z92" s="24">
        <f t="shared" si="40"/>
        <v>-4.1418245106104479E-2</v>
      </c>
      <c r="AB92" s="24">
        <f>+CUY_d!$AM120</f>
        <v>2.8754079633676199</v>
      </c>
      <c r="AC92" s="24">
        <f>+CUY_d!$AD120</f>
        <v>2.8290818865254912</v>
      </c>
      <c r="AD92" s="24">
        <f>+CUY_d!$AM120</f>
        <v>2.8754079633676199</v>
      </c>
      <c r="AE92" s="24">
        <f t="shared" si="41"/>
        <v>-4.6326076842128749E-2</v>
      </c>
      <c r="AG92" s="24">
        <f>+PAT_d!$AM120</f>
        <v>2.9627335383366558</v>
      </c>
      <c r="AH92" s="24">
        <f>+PAT_d!$AD120</f>
        <v>2.9697013713496263</v>
      </c>
      <c r="AI92" s="24">
        <f>+PAT_d!$AM120</f>
        <v>2.9627335383366558</v>
      </c>
      <c r="AJ92" s="24">
        <f t="shared" si="42"/>
        <v>6.9678330129705479E-3</v>
      </c>
      <c r="AK92" s="24"/>
      <c r="AL92" s="35">
        <f t="shared" si="28"/>
        <v>45383</v>
      </c>
      <c r="AM92" s="24">
        <f t="shared" ca="1" si="31"/>
        <v>-7.1510814325530081E-2</v>
      </c>
      <c r="AN92" s="24">
        <f t="shared" si="32"/>
        <v>-2.7222044068534679E-2</v>
      </c>
      <c r="AO92" s="24">
        <f t="shared" si="33"/>
        <v>-6.1253720733875028E-2</v>
      </c>
      <c r="AP92" s="24">
        <f t="shared" si="34"/>
        <v>-4.1927898519928508E-2</v>
      </c>
      <c r="AQ92" s="24">
        <f t="shared" si="35"/>
        <v>-4.1418245106104479E-2</v>
      </c>
      <c r="AR92" s="24">
        <f t="shared" si="36"/>
        <v>-4.6326076842128749E-2</v>
      </c>
      <c r="AS92" s="24">
        <f t="shared" si="37"/>
        <v>6.9678330129705479E-3</v>
      </c>
      <c r="AU92" s="24">
        <f t="shared" si="43"/>
        <v>-6.1253720733875028E-2</v>
      </c>
      <c r="AV92" s="24">
        <f t="shared" si="44"/>
        <v>6.9678330129705479E-3</v>
      </c>
      <c r="AX92" s="35">
        <f t="shared" si="45"/>
        <v>45383</v>
      </c>
      <c r="AY92" s="24">
        <f t="shared" ca="1" si="46"/>
        <v>-1.8239839478493169E-2</v>
      </c>
      <c r="AZ92" s="24">
        <f t="shared" si="47"/>
        <v>-6.9246419133316417E-3</v>
      </c>
      <c r="BA92" s="24">
        <f t="shared" si="48"/>
        <v>-1.5687263884217595E-2</v>
      </c>
      <c r="BB92" s="24">
        <f t="shared" si="49"/>
        <v>-1.0861766235693793E-2</v>
      </c>
      <c r="BC92" s="24">
        <f t="shared" si="50"/>
        <v>-1.0876573881081875E-2</v>
      </c>
      <c r="BD92" s="24">
        <f t="shared" si="51"/>
        <v>-1.1953858091851788E-2</v>
      </c>
      <c r="BE92" s="24">
        <f t="shared" si="52"/>
        <v>1.7583400310825503E-3</v>
      </c>
      <c r="BG92" s="24">
        <f t="shared" si="53"/>
        <v>-1.5687263884217595E-2</v>
      </c>
      <c r="BH92" s="24">
        <f t="shared" si="54"/>
        <v>1.7583400310825503E-3</v>
      </c>
    </row>
    <row r="93" spans="2:60" x14ac:dyDescent="0.25">
      <c r="B93" s="35">
        <f>+NAC!A94</f>
        <v>45413</v>
      </c>
      <c r="C93" s="48">
        <f ca="1">+NAC_d!DD94</f>
        <v>2.7655575441877325</v>
      </c>
      <c r="D93" s="48">
        <f ca="1">+NAC_d!CT94</f>
        <v>2.7371379988401463</v>
      </c>
      <c r="E93" s="48">
        <f ca="1">+NAC_d!DC94</f>
        <v>2.7758914453588939</v>
      </c>
      <c r="F93" s="24">
        <f t="shared" ca="1" si="29"/>
        <v>-3.875344651874757E-2</v>
      </c>
      <c r="H93" s="24">
        <f>+GBA_d!$AM121</f>
        <v>2.7826277580352561</v>
      </c>
      <c r="I93" s="24">
        <f>+GBA_d!$AD121</f>
        <v>2.7996974631491911</v>
      </c>
      <c r="J93" s="24">
        <f>+GBA_d!$AM121</f>
        <v>2.7826277580352561</v>
      </c>
      <c r="K93" s="24">
        <f t="shared" si="30"/>
        <v>1.7069705113935019E-2</v>
      </c>
      <c r="M93" s="24">
        <f>+PAM_d!$AM121</f>
        <v>2.7512464090158297</v>
      </c>
      <c r="N93" s="24">
        <f>+PAM_d!$AD121</f>
        <v>2.7376950475718527</v>
      </c>
      <c r="O93" s="24">
        <f>+PAM_d!$AM121</f>
        <v>2.7512464090158297</v>
      </c>
      <c r="P93" s="24">
        <f t="shared" si="38"/>
        <v>-1.3551361443977061E-2</v>
      </c>
      <c r="R93" s="24">
        <f>+NOA_d!$AM121</f>
        <v>2.7211994625489644</v>
      </c>
      <c r="S93" s="24">
        <f>+NOA_d!$AD121</f>
        <v>2.6882343103399444</v>
      </c>
      <c r="T93" s="24">
        <f>+NOA_d!$AM121</f>
        <v>2.7211994625489644</v>
      </c>
      <c r="U93" s="24">
        <f t="shared" si="39"/>
        <v>-3.2965152209019966E-2</v>
      </c>
      <c r="W93" s="24">
        <f>+NEA_d!$AM121</f>
        <v>2.680987413086529</v>
      </c>
      <c r="X93" s="24">
        <f>+NEA_d!$AD121</f>
        <v>2.646160255800925</v>
      </c>
      <c r="Y93" s="24">
        <f>+NEA_d!$AM121</f>
        <v>2.680987413086529</v>
      </c>
      <c r="Z93" s="24">
        <f t="shared" si="40"/>
        <v>-3.4827157285604038E-2</v>
      </c>
      <c r="AB93" s="24">
        <f>+CUY_d!$AM121</f>
        <v>2.7669543727856527</v>
      </c>
      <c r="AC93" s="24">
        <f>+CUY_d!$AD121</f>
        <v>2.7166995892971575</v>
      </c>
      <c r="AD93" s="24">
        <f>+CUY_d!$AM121</f>
        <v>2.7669543727856527</v>
      </c>
      <c r="AE93" s="24">
        <f t="shared" si="41"/>
        <v>-5.0254783488495214E-2</v>
      </c>
      <c r="AG93" s="24">
        <f>+PAT_d!$AM121</f>
        <v>2.852985283835594</v>
      </c>
      <c r="AH93" s="24">
        <f>+PAT_d!$AD121</f>
        <v>2.8644409629908609</v>
      </c>
      <c r="AI93" s="24">
        <f>+PAT_d!$AM121</f>
        <v>2.852985283835594</v>
      </c>
      <c r="AJ93" s="24">
        <f t="shared" si="42"/>
        <v>1.1455679155266907E-2</v>
      </c>
      <c r="AK93" s="24"/>
      <c r="AL93" s="35">
        <f t="shared" si="28"/>
        <v>45413</v>
      </c>
      <c r="AM93" s="24">
        <f t="shared" ca="1" si="31"/>
        <v>-3.875344651874757E-2</v>
      </c>
      <c r="AN93" s="24">
        <f t="shared" si="32"/>
        <v>1.7069705113935019E-2</v>
      </c>
      <c r="AO93" s="24">
        <f t="shared" si="33"/>
        <v>-1.3551361443977061E-2</v>
      </c>
      <c r="AP93" s="24">
        <f t="shared" si="34"/>
        <v>-3.2965152209019966E-2</v>
      </c>
      <c r="AQ93" s="24">
        <f t="shared" si="35"/>
        <v>-3.4827157285604038E-2</v>
      </c>
      <c r="AR93" s="24">
        <f t="shared" si="36"/>
        <v>-5.0254783488495214E-2</v>
      </c>
      <c r="AS93" s="24">
        <f t="shared" si="37"/>
        <v>1.1455679155266907E-2</v>
      </c>
      <c r="AU93" s="24">
        <f t="shared" si="43"/>
        <v>-5.0254783488495214E-2</v>
      </c>
      <c r="AV93" s="24">
        <f t="shared" si="44"/>
        <v>1.7069705113935019E-2</v>
      </c>
      <c r="AX93" s="35">
        <f t="shared" si="45"/>
        <v>45413</v>
      </c>
      <c r="AY93" s="24">
        <f t="shared" ca="1" si="46"/>
        <v>-1.0263390004599082E-2</v>
      </c>
      <c r="AZ93" s="24">
        <f t="shared" si="47"/>
        <v>4.5126579208527584E-3</v>
      </c>
      <c r="BA93" s="24">
        <f t="shared" si="48"/>
        <v>-3.6124956791447893E-3</v>
      </c>
      <c r="BB93" s="24">
        <f t="shared" si="49"/>
        <v>-8.8587436768141625E-3</v>
      </c>
      <c r="BC93" s="24">
        <f t="shared" si="50"/>
        <v>-9.4613627750498308E-3</v>
      </c>
      <c r="BD93" s="24">
        <f t="shared" si="51"/>
        <v>-1.3340958906102207E-2</v>
      </c>
      <c r="BE93" s="24">
        <f t="shared" si="52"/>
        <v>2.9731956681295912E-3</v>
      </c>
      <c r="BG93" s="24">
        <f t="shared" si="53"/>
        <v>-1.3340958906102207E-2</v>
      </c>
      <c r="BH93" s="24">
        <f t="shared" si="54"/>
        <v>4.5126579208527584E-3</v>
      </c>
    </row>
    <row r="94" spans="2:60" x14ac:dyDescent="0.25">
      <c r="B94" s="35">
        <f>+NAC!A95</f>
        <v>45444</v>
      </c>
      <c r="C94" s="48">
        <f ca="1">+NAC_d!DD95</f>
        <v>2.7164148262109902</v>
      </c>
      <c r="D94" s="48">
        <f ca="1">+NAC_d!CT95</f>
        <v>2.6913391179948976</v>
      </c>
      <c r="E94" s="48">
        <f ca="1">+NAC_d!DC95</f>
        <v>2.7198645746733314</v>
      </c>
      <c r="F94" s="24">
        <f t="shared" ca="1" si="29"/>
        <v>-2.8525456678433869E-2</v>
      </c>
      <c r="H94" s="24">
        <f>+GBA_d!$AM122</f>
        <v>2.723927215890074</v>
      </c>
      <c r="I94" s="24">
        <f>+GBA_d!$AD122</f>
        <v>2.7511971842292575</v>
      </c>
      <c r="J94" s="24">
        <f>+GBA_d!$AM122</f>
        <v>2.723927215890074</v>
      </c>
      <c r="K94" s="24">
        <f t="shared" si="30"/>
        <v>2.7269968339183492E-2</v>
      </c>
      <c r="M94" s="24">
        <f>+PAM_d!$AM122</f>
        <v>2.7020626582543503</v>
      </c>
      <c r="N94" s="24">
        <f>+PAM_d!$AD122</f>
        <v>2.7095413884204005</v>
      </c>
      <c r="O94" s="24">
        <f>+PAM_d!$AM122</f>
        <v>2.7020626582543503</v>
      </c>
      <c r="P94" s="24">
        <f t="shared" si="38"/>
        <v>7.4787301660501626E-3</v>
      </c>
      <c r="R94" s="24">
        <f>+NOA_d!$AM122</f>
        <v>2.660144847194041</v>
      </c>
      <c r="S94" s="24">
        <f>+NOA_d!$AD122</f>
        <v>2.6241750407271152</v>
      </c>
      <c r="T94" s="24">
        <f>+NOA_d!$AM122</f>
        <v>2.660144847194041</v>
      </c>
      <c r="U94" s="24">
        <f t="shared" si="39"/>
        <v>-3.5969806466925824E-2</v>
      </c>
      <c r="W94" s="24">
        <f>+NEA_d!$AM122</f>
        <v>2.6095373925300631</v>
      </c>
      <c r="X94" s="24">
        <f>+NEA_d!$AD122</f>
        <v>2.5736103724837398</v>
      </c>
      <c r="Y94" s="24">
        <f>+NEA_d!$AM122</f>
        <v>2.6095373925300631</v>
      </c>
      <c r="Z94" s="24">
        <f t="shared" si="40"/>
        <v>-3.592702004632331E-2</v>
      </c>
      <c r="AB94" s="24">
        <f>+CUY_d!$AM122</f>
        <v>2.7418611243342181</v>
      </c>
      <c r="AC94" s="24">
        <f>+CUY_d!$AD122</f>
        <v>2.7178212682837439</v>
      </c>
      <c r="AD94" s="24">
        <f>+CUY_d!$AM122</f>
        <v>2.7418611243342181</v>
      </c>
      <c r="AE94" s="24">
        <f t="shared" si="41"/>
        <v>-2.4039856050474206E-2</v>
      </c>
      <c r="AG94" s="24">
        <f>+PAT_d!$AM122</f>
        <v>2.781886694438795</v>
      </c>
      <c r="AH94" s="24">
        <f>+PAT_d!$AD122</f>
        <v>2.8055085218011135</v>
      </c>
      <c r="AI94" s="24">
        <f>+PAT_d!$AM122</f>
        <v>2.781886694438795</v>
      </c>
      <c r="AJ94" s="24">
        <f t="shared" si="42"/>
        <v>2.3621827362318548E-2</v>
      </c>
      <c r="AK94" s="24"/>
      <c r="AL94" s="35">
        <f t="shared" si="28"/>
        <v>45444</v>
      </c>
      <c r="AM94" s="24">
        <f t="shared" ca="1" si="31"/>
        <v>-2.8525456678433869E-2</v>
      </c>
      <c r="AN94" s="24">
        <f t="shared" si="32"/>
        <v>2.7269968339183492E-2</v>
      </c>
      <c r="AO94" s="24">
        <f t="shared" si="33"/>
        <v>7.4787301660501626E-3</v>
      </c>
      <c r="AP94" s="24">
        <f t="shared" si="34"/>
        <v>-3.5969806466925824E-2</v>
      </c>
      <c r="AQ94" s="24">
        <f t="shared" si="35"/>
        <v>-3.592702004632331E-2</v>
      </c>
      <c r="AR94" s="24">
        <f t="shared" si="36"/>
        <v>-2.4039856050474206E-2</v>
      </c>
      <c r="AS94" s="24">
        <f t="shared" si="37"/>
        <v>2.3621827362318548E-2</v>
      </c>
      <c r="AU94" s="24">
        <f t="shared" si="43"/>
        <v>-3.5969806466925824E-2</v>
      </c>
      <c r="AV94" s="24">
        <f t="shared" si="44"/>
        <v>2.7269968339183492E-2</v>
      </c>
      <c r="AX94" s="35">
        <f t="shared" si="45"/>
        <v>45444</v>
      </c>
      <c r="AY94" s="24">
        <f t="shared" ca="1" si="46"/>
        <v>-7.6684126816468634E-3</v>
      </c>
      <c r="AZ94" s="24">
        <f t="shared" si="47"/>
        <v>7.3229058352219933E-3</v>
      </c>
      <c r="BA94" s="24">
        <f t="shared" si="48"/>
        <v>2.0201522384757364E-3</v>
      </c>
      <c r="BB94" s="24">
        <f t="shared" si="49"/>
        <v>-9.8274270469107528E-3</v>
      </c>
      <c r="BC94" s="24">
        <f t="shared" si="50"/>
        <v>-9.9533585995463802E-3</v>
      </c>
      <c r="BD94" s="24">
        <f t="shared" si="51"/>
        <v>-6.4245719580925398E-3</v>
      </c>
      <c r="BE94" s="24">
        <f t="shared" si="52"/>
        <v>6.2460431183868348E-3</v>
      </c>
      <c r="BG94" s="24">
        <f t="shared" si="53"/>
        <v>-9.9533585995463802E-3</v>
      </c>
      <c r="BH94" s="24">
        <f t="shared" si="54"/>
        <v>7.3229058352219933E-3</v>
      </c>
    </row>
    <row r="95" spans="2:60" x14ac:dyDescent="0.25">
      <c r="B95" s="35">
        <f>+NAC!A96</f>
        <v>45474</v>
      </c>
      <c r="C95" s="48">
        <f ca="1">+NAC_d!DD96</f>
        <v>2.6350461064409898</v>
      </c>
      <c r="D95" s="48">
        <f ca="1">+NAC_d!CT96</f>
        <v>2.6132615552835312</v>
      </c>
      <c r="E95" s="48">
        <f ca="1">+NAC_d!DC96</f>
        <v>2.6369420791890832</v>
      </c>
      <c r="F95" s="24">
        <f t="shared" ref="F95:F107" ca="1" si="55">+D95-E95</f>
        <v>-2.3680523905551976E-2</v>
      </c>
      <c r="H95" s="24">
        <f>+GBA_d!$AM123</f>
        <v>2.6480164722857458</v>
      </c>
      <c r="I95" s="24">
        <f>+GBA_d!$AD123</f>
        <v>2.6763160140902635</v>
      </c>
      <c r="J95" s="24">
        <f>+GBA_d!$AM123</f>
        <v>2.6480164722857458</v>
      </c>
      <c r="K95" s="24">
        <f t="shared" ref="K95:K107" si="56">+I95-J95</f>
        <v>2.8299541804517769E-2</v>
      </c>
      <c r="M95" s="24">
        <f>+PAM_d!$AM123</f>
        <v>2.6131188049270362</v>
      </c>
      <c r="N95" s="24">
        <f>+PAM_d!$AD123</f>
        <v>2.6240586497716096</v>
      </c>
      <c r="O95" s="24">
        <f>+PAM_d!$AM123</f>
        <v>2.6131188049270362</v>
      </c>
      <c r="P95" s="24">
        <f t="shared" ref="P95:P107" si="57">+N95-O95</f>
        <v>1.0939844844573443E-2</v>
      </c>
      <c r="R95" s="24">
        <f>+NOA_d!$AM123</f>
        <v>2.579983393557193</v>
      </c>
      <c r="S95" s="24">
        <f>+NOA_d!$AD123</f>
        <v>2.5355217977158468</v>
      </c>
      <c r="T95" s="24">
        <f>+NOA_d!$AM123</f>
        <v>2.579983393557193</v>
      </c>
      <c r="U95" s="24">
        <f t="shared" ref="U95:U107" si="58">+S95-T95</f>
        <v>-4.4461595841346124E-2</v>
      </c>
      <c r="W95" s="24">
        <f>+NEA_d!$AM123</f>
        <v>2.5510407200601777</v>
      </c>
      <c r="X95" s="24">
        <f>+NEA_d!$AD123</f>
        <v>2.5194733887722598</v>
      </c>
      <c r="Y95" s="24">
        <f>+NEA_d!$AM123</f>
        <v>2.5510407200601777</v>
      </c>
      <c r="Z95" s="24">
        <f t="shared" ref="Z95:Z107" si="59">+X95-Y95</f>
        <v>-3.1567331287917888E-2</v>
      </c>
      <c r="AB95" s="24">
        <f>+CUY_d!$AM123</f>
        <v>2.6885604176553333</v>
      </c>
      <c r="AC95" s="24">
        <f>+CUY_d!$AD123</f>
        <v>2.6488879949586535</v>
      </c>
      <c r="AD95" s="24">
        <f>+CUY_d!$AM123</f>
        <v>2.6885604176553333</v>
      </c>
      <c r="AE95" s="24">
        <f t="shared" ref="AE95:AE107" si="60">+AC95-AD95</f>
        <v>-3.967242269667981E-2</v>
      </c>
      <c r="AG95" s="24">
        <f>+PAT_d!$AM123</f>
        <v>2.6542075902847282</v>
      </c>
      <c r="AH95" s="24">
        <f>+PAT_d!$AD123</f>
        <v>2.6894641041426897</v>
      </c>
      <c r="AI95" s="24">
        <f>+PAT_d!$AM123</f>
        <v>2.6542075902847282</v>
      </c>
      <c r="AJ95" s="24">
        <f t="shared" ref="AJ95:AJ107" si="61">+AH95-AI95</f>
        <v>3.5256513857961469E-2</v>
      </c>
      <c r="AK95" s="24"/>
      <c r="AL95" s="35">
        <f t="shared" ref="AL95:AL107" si="62">+B95</f>
        <v>45474</v>
      </c>
      <c r="AM95" s="24">
        <f t="shared" ref="AM95:AM107" ca="1" si="63">+F95</f>
        <v>-2.3680523905551976E-2</v>
      </c>
      <c r="AN95" s="24">
        <f t="shared" ref="AN95:AN107" si="64">+K95</f>
        <v>2.8299541804517769E-2</v>
      </c>
      <c r="AO95" s="24">
        <f t="shared" ref="AO95:AO107" si="65">+P95</f>
        <v>1.0939844844573443E-2</v>
      </c>
      <c r="AP95" s="24">
        <f t="shared" ref="AP95:AP107" si="66">+U95</f>
        <v>-4.4461595841346124E-2</v>
      </c>
      <c r="AQ95" s="24">
        <f t="shared" ref="AQ95:AQ107" si="67">+Z95</f>
        <v>-3.1567331287917888E-2</v>
      </c>
      <c r="AR95" s="24">
        <f t="shared" ref="AR95:AR107" si="68">+AE95</f>
        <v>-3.967242269667981E-2</v>
      </c>
      <c r="AS95" s="24">
        <f t="shared" ref="AS95:AS107" si="69">+AJ95</f>
        <v>3.5256513857961469E-2</v>
      </c>
      <c r="AU95" s="24">
        <f t="shared" ref="AU95:AU107" si="70">+MIN(AN95:AS95)</f>
        <v>-4.4461595841346124E-2</v>
      </c>
      <c r="AV95" s="24">
        <f t="shared" ref="AV95:AV107" si="71">+MAX(AN95:AS95)</f>
        <v>3.5256513857961469E-2</v>
      </c>
      <c r="AX95" s="35">
        <f t="shared" ref="AX95:AX107" si="72">+AL95</f>
        <v>45474</v>
      </c>
      <c r="AY95" s="24">
        <f t="shared" ca="1" si="46"/>
        <v>-6.5111083404528758E-3</v>
      </c>
      <c r="AZ95" s="24">
        <f t="shared" si="47"/>
        <v>7.7575148082558165E-3</v>
      </c>
      <c r="BA95" s="24">
        <f t="shared" si="48"/>
        <v>3.0278121022910831E-3</v>
      </c>
      <c r="BB95" s="24">
        <f t="shared" si="49"/>
        <v>-1.2419497789113332E-2</v>
      </c>
      <c r="BC95" s="24">
        <f t="shared" si="50"/>
        <v>-8.8895999163262074E-3</v>
      </c>
      <c r="BD95" s="24">
        <f t="shared" si="51"/>
        <v>-1.0755530126817847E-2</v>
      </c>
      <c r="BE95" s="24">
        <f t="shared" si="52"/>
        <v>9.6481967668438084E-3</v>
      </c>
      <c r="BG95" s="24">
        <f t="shared" ref="BG95:BG107" si="73">+MIN(AZ95:BE95)</f>
        <v>-1.2419497789113332E-2</v>
      </c>
      <c r="BH95" s="24">
        <f t="shared" ref="BH95:BH107" si="74">+MAX(AZ95:BE95)</f>
        <v>9.6481967668438084E-3</v>
      </c>
    </row>
    <row r="96" spans="2:60" x14ac:dyDescent="0.25">
      <c r="B96" s="35">
        <f>+NAC!A97</f>
        <v>45505</v>
      </c>
      <c r="C96" s="48">
        <f ca="1">+NAC_d!DD97</f>
        <v>2.3680169620448623</v>
      </c>
      <c r="D96" s="48">
        <f ca="1">+NAC_d!CT97</f>
        <v>2.3264681739797743</v>
      </c>
      <c r="E96" s="48">
        <f ca="1">+NAC_d!DC97</f>
        <v>2.3804698898914718</v>
      </c>
      <c r="F96" s="24">
        <f t="shared" ca="1" si="55"/>
        <v>-5.4001715911697445E-2</v>
      </c>
      <c r="H96" s="24">
        <f>+GBA_d!$AM124</f>
        <v>2.3888567331330406</v>
      </c>
      <c r="I96" s="24">
        <f>+GBA_d!$AD124</f>
        <v>2.3871145079959901</v>
      </c>
      <c r="J96" s="24">
        <f>+GBA_d!$AM124</f>
        <v>2.3888567331330406</v>
      </c>
      <c r="K96" s="24">
        <f t="shared" si="56"/>
        <v>-1.7422251370504682E-3</v>
      </c>
      <c r="M96" s="24">
        <f>+PAM_d!$AM124</f>
        <v>2.3574757570542624</v>
      </c>
      <c r="N96" s="24">
        <f>+PAM_d!$AD124</f>
        <v>2.3421414698173271</v>
      </c>
      <c r="O96" s="24">
        <f>+PAM_d!$AM124</f>
        <v>2.3574757570542624</v>
      </c>
      <c r="P96" s="24">
        <f t="shared" si="57"/>
        <v>-1.5334287236935307E-2</v>
      </c>
      <c r="R96" s="24">
        <f>+NOA_d!$AM124</f>
        <v>2.3355413657389934</v>
      </c>
      <c r="S96" s="24">
        <f>+NOA_d!$AD124</f>
        <v>2.2492074230034942</v>
      </c>
      <c r="T96" s="24">
        <f>+NOA_d!$AM124</f>
        <v>2.3355413657389934</v>
      </c>
      <c r="U96" s="24">
        <f t="shared" si="58"/>
        <v>-8.6333942735499214E-2</v>
      </c>
      <c r="W96" s="24">
        <f>+NEA_d!$AM124</f>
        <v>2.2662239257062784</v>
      </c>
      <c r="X96" s="24">
        <f>+NEA_d!$AD124</f>
        <v>2.2094116062442843</v>
      </c>
      <c r="Y96" s="24">
        <f>+NEA_d!$AM124</f>
        <v>2.2662239257062784</v>
      </c>
      <c r="Z96" s="24">
        <f t="shared" si="59"/>
        <v>-5.6812319461994054E-2</v>
      </c>
      <c r="AB96" s="24">
        <f>+CUY_d!$AM124</f>
        <v>2.4402472897396943</v>
      </c>
      <c r="AC96" s="24">
        <f>+CUY_d!$AD124</f>
        <v>2.3840730805001935</v>
      </c>
      <c r="AD96" s="24">
        <f>+CUY_d!$AM124</f>
        <v>2.4402472897396943</v>
      </c>
      <c r="AE96" s="24">
        <f t="shared" si="60"/>
        <v>-5.6174209239500783E-2</v>
      </c>
      <c r="AG96" s="24">
        <f>+PAT_d!$AM124</f>
        <v>2.408389431514939</v>
      </c>
      <c r="AH96" s="24">
        <f>+PAT_d!$AD124</f>
        <v>2.4507413804512042</v>
      </c>
      <c r="AI96" s="24">
        <f>+PAT_d!$AM124</f>
        <v>2.408389431514939</v>
      </c>
      <c r="AJ96" s="24">
        <f t="shared" si="61"/>
        <v>4.2351948936265149E-2</v>
      </c>
      <c r="AK96" s="24"/>
      <c r="AL96" s="35">
        <f t="shared" si="62"/>
        <v>45505</v>
      </c>
      <c r="AM96" s="24">
        <f t="shared" ca="1" si="63"/>
        <v>-5.4001715911697445E-2</v>
      </c>
      <c r="AN96" s="24">
        <f t="shared" si="64"/>
        <v>-1.7422251370504682E-3</v>
      </c>
      <c r="AO96" s="24">
        <f t="shared" si="65"/>
        <v>-1.5334287236935307E-2</v>
      </c>
      <c r="AP96" s="24">
        <f t="shared" si="66"/>
        <v>-8.6333942735499214E-2</v>
      </c>
      <c r="AQ96" s="24">
        <f t="shared" si="67"/>
        <v>-5.6812319461994054E-2</v>
      </c>
      <c r="AR96" s="24">
        <f t="shared" si="68"/>
        <v>-5.6174209239500783E-2</v>
      </c>
      <c r="AS96" s="24">
        <f t="shared" si="69"/>
        <v>4.2351948936265149E-2</v>
      </c>
      <c r="AU96" s="24">
        <f t="shared" si="70"/>
        <v>-8.6333942735499214E-2</v>
      </c>
      <c r="AV96" s="24">
        <f t="shared" si="71"/>
        <v>4.2351948936265149E-2</v>
      </c>
      <c r="AX96" s="35">
        <f t="shared" si="72"/>
        <v>45505</v>
      </c>
      <c r="AY96" s="24">
        <f t="shared" ca="1" si="46"/>
        <v>-1.5974618224873782E-2</v>
      </c>
      <c r="AZ96" s="24">
        <f t="shared" si="47"/>
        <v>-5.1410409888874575E-4</v>
      </c>
      <c r="BA96" s="24">
        <f t="shared" si="48"/>
        <v>-4.5672071361102518E-3</v>
      </c>
      <c r="BB96" s="24">
        <f t="shared" si="49"/>
        <v>-2.5883037644886753E-2</v>
      </c>
      <c r="BC96" s="24">
        <f t="shared" si="50"/>
        <v>-1.7393883810250088E-2</v>
      </c>
      <c r="BD96" s="24">
        <f t="shared" si="51"/>
        <v>-1.6328538185913732E-2</v>
      </c>
      <c r="BE96" s="24">
        <f t="shared" si="52"/>
        <v>1.2425795170195819E-2</v>
      </c>
      <c r="BG96" s="24">
        <f t="shared" si="73"/>
        <v>-2.5883037644886753E-2</v>
      </c>
      <c r="BH96" s="24">
        <f t="shared" si="74"/>
        <v>1.2425795170195819E-2</v>
      </c>
    </row>
    <row r="97" spans="2:60" x14ac:dyDescent="0.25">
      <c r="B97" s="35">
        <f>+NAC!A98</f>
        <v>45536</v>
      </c>
      <c r="C97" s="48">
        <f ca="1">+NAC_d!DD98</f>
        <v>2.0897709197739904</v>
      </c>
      <c r="D97" s="48">
        <f ca="1">+NAC_d!CT98</f>
        <v>2.0327459353461079</v>
      </c>
      <c r="E97" s="48">
        <f ca="1">+NAC_d!DC98</f>
        <v>2.1140416662314672</v>
      </c>
      <c r="F97" s="24">
        <f t="shared" ca="1" si="55"/>
        <v>-8.1295730885359241E-2</v>
      </c>
      <c r="H97" s="24">
        <f>+GBA_d!$AM125</f>
        <v>2.1394099972381997</v>
      </c>
      <c r="I97" s="24">
        <f>+GBA_d!$AD125</f>
        <v>2.1155481797706899</v>
      </c>
      <c r="J97" s="24">
        <f>+GBA_d!$AM125</f>
        <v>2.1394099972381997</v>
      </c>
      <c r="K97" s="24">
        <f t="shared" si="56"/>
        <v>-2.3861817467509816E-2</v>
      </c>
      <c r="M97" s="24">
        <f>+PAM_d!$AM125</f>
        <v>2.0725129360685668</v>
      </c>
      <c r="N97" s="24">
        <f>+PAM_d!$AD125</f>
        <v>2.0352326262934732</v>
      </c>
      <c r="O97" s="24">
        <f>+PAM_d!$AM125</f>
        <v>2.0725129360685668</v>
      </c>
      <c r="P97" s="24">
        <f t="shared" si="57"/>
        <v>-3.7280309775093556E-2</v>
      </c>
      <c r="R97" s="24">
        <f>+NOA_d!$AM125</f>
        <v>2.0643853842507589</v>
      </c>
      <c r="S97" s="24">
        <f>+NOA_d!$AD125</f>
        <v>1.9581858280680122</v>
      </c>
      <c r="T97" s="24">
        <f>+NOA_d!$AM125</f>
        <v>2.0643853842507589</v>
      </c>
      <c r="U97" s="24">
        <f t="shared" si="58"/>
        <v>-0.10619955618274668</v>
      </c>
      <c r="W97" s="24">
        <f>+NEA_d!$AM125</f>
        <v>1.9953581768614459</v>
      </c>
      <c r="X97" s="24">
        <f>+NEA_d!$AD125</f>
        <v>1.9244158258516944</v>
      </c>
      <c r="Y97" s="24">
        <f>+NEA_d!$AM125</f>
        <v>1.9953581768614459</v>
      </c>
      <c r="Z97" s="24">
        <f t="shared" si="59"/>
        <v>-7.0942351009751548E-2</v>
      </c>
      <c r="AB97" s="24">
        <f>+CUY_d!$AM125</f>
        <v>2.1352387276163931</v>
      </c>
      <c r="AC97" s="24">
        <f>+CUY_d!$AD125</f>
        <v>2.0474488050758426</v>
      </c>
      <c r="AD97" s="24">
        <f>+CUY_d!$AM125</f>
        <v>2.1352387276163931</v>
      </c>
      <c r="AE97" s="24">
        <f t="shared" si="60"/>
        <v>-8.7789922540550513E-2</v>
      </c>
      <c r="AG97" s="24">
        <f>+PAT_d!$AM125</f>
        <v>2.1110671514068517</v>
      </c>
      <c r="AH97" s="24">
        <f>+PAT_d!$AD125</f>
        <v>2.1164576123868351</v>
      </c>
      <c r="AI97" s="24">
        <f>+PAT_d!$AM125</f>
        <v>2.1110671514068517</v>
      </c>
      <c r="AJ97" s="24">
        <f t="shared" si="61"/>
        <v>5.3904609799833025E-3</v>
      </c>
      <c r="AK97" s="24"/>
      <c r="AL97" s="35">
        <f t="shared" si="62"/>
        <v>45536</v>
      </c>
      <c r="AM97" s="24">
        <f t="shared" ca="1" si="63"/>
        <v>-8.1295730885359241E-2</v>
      </c>
      <c r="AN97" s="24">
        <f t="shared" si="64"/>
        <v>-2.3861817467509816E-2</v>
      </c>
      <c r="AO97" s="24">
        <f t="shared" si="65"/>
        <v>-3.7280309775093556E-2</v>
      </c>
      <c r="AP97" s="24">
        <f t="shared" si="66"/>
        <v>-0.10619955618274668</v>
      </c>
      <c r="AQ97" s="24">
        <f t="shared" si="67"/>
        <v>-7.0942351009751548E-2</v>
      </c>
      <c r="AR97" s="24">
        <f t="shared" si="68"/>
        <v>-8.7789922540550513E-2</v>
      </c>
      <c r="AS97" s="24">
        <f t="shared" si="69"/>
        <v>5.3904609799833025E-3</v>
      </c>
      <c r="AU97" s="24">
        <f t="shared" si="70"/>
        <v>-0.10619955618274668</v>
      </c>
      <c r="AV97" s="24">
        <f t="shared" si="71"/>
        <v>5.3904609799833025E-3</v>
      </c>
      <c r="AX97" s="35">
        <f t="shared" si="72"/>
        <v>45536</v>
      </c>
      <c r="AY97" s="24">
        <f t="shared" ca="1" si="46"/>
        <v>-2.6106179556595777E-2</v>
      </c>
      <c r="AZ97" s="24">
        <f t="shared" si="47"/>
        <v>-7.6007330958688391E-3</v>
      </c>
      <c r="BA97" s="24">
        <f t="shared" si="48"/>
        <v>-1.213349155912602E-2</v>
      </c>
      <c r="BB97" s="24">
        <f t="shared" si="49"/>
        <v>-3.4656070587124388E-2</v>
      </c>
      <c r="BC97" s="24">
        <f t="shared" si="50"/>
        <v>-2.3684096131730503E-2</v>
      </c>
      <c r="BD97" s="24">
        <f t="shared" si="51"/>
        <v>-2.8001032829577888E-2</v>
      </c>
      <c r="BE97" s="24">
        <f t="shared" si="52"/>
        <v>1.7326726546373905E-3</v>
      </c>
      <c r="BG97" s="24">
        <f t="shared" si="73"/>
        <v>-3.4656070587124388E-2</v>
      </c>
      <c r="BH97" s="24">
        <f t="shared" si="74"/>
        <v>1.7326726546373905E-3</v>
      </c>
    </row>
    <row r="98" spans="2:60" x14ac:dyDescent="0.25">
      <c r="B98" s="35">
        <f>+NAC!A99</f>
        <v>45566</v>
      </c>
      <c r="C98" s="48">
        <f ca="1">+NAC_d!DD99</f>
        <v>1.9302159582824245</v>
      </c>
      <c r="D98" s="48">
        <f ca="1">+NAC_d!CT99</f>
        <v>1.8735465827797433</v>
      </c>
      <c r="E98" s="48">
        <f ca="1">+NAC_d!DC99</f>
        <v>1.9568566778219139</v>
      </c>
      <c r="F98" s="24">
        <f t="shared" ca="1" si="55"/>
        <v>-8.3310095042170573E-2</v>
      </c>
      <c r="H98" s="24">
        <f>+GBA_d!$AM126</f>
        <v>1.9794019383439361</v>
      </c>
      <c r="I98" s="24">
        <f>+GBA_d!$AD126</f>
        <v>1.934682881192995</v>
      </c>
      <c r="J98" s="24">
        <f>+GBA_d!$AM126</f>
        <v>1.9794019383439361</v>
      </c>
      <c r="K98" s="24">
        <f t="shared" si="56"/>
        <v>-4.4719057150941044E-2</v>
      </c>
      <c r="M98" s="24">
        <f>+PAM_d!$AM126</f>
        <v>1.9089742614873781</v>
      </c>
      <c r="N98" s="24">
        <f>+PAM_d!$AD126</f>
        <v>1.8726847663358601</v>
      </c>
      <c r="O98" s="24">
        <f>+PAM_d!$AM126</f>
        <v>1.9089742614873781</v>
      </c>
      <c r="P98" s="24">
        <f t="shared" si="57"/>
        <v>-3.6289495151518025E-2</v>
      </c>
      <c r="R98" s="24">
        <f>+NOA_d!$AM126</f>
        <v>1.9243155249379442</v>
      </c>
      <c r="S98" s="24">
        <f>+NOA_d!$AD126</f>
        <v>1.8106684328538614</v>
      </c>
      <c r="T98" s="24">
        <f>+NOA_d!$AM126</f>
        <v>1.9243155249379442</v>
      </c>
      <c r="U98" s="24">
        <f t="shared" si="58"/>
        <v>-0.11364709208408286</v>
      </c>
      <c r="W98" s="24">
        <f>+NEA_d!$AM126</f>
        <v>1.8525530773908963</v>
      </c>
      <c r="X98" s="24">
        <f>+NEA_d!$AD126</f>
        <v>1.7960330383576197</v>
      </c>
      <c r="Y98" s="24">
        <f>+NEA_d!$AM126</f>
        <v>1.8525530773908963</v>
      </c>
      <c r="Z98" s="24">
        <f t="shared" si="59"/>
        <v>-5.6520039033276515E-2</v>
      </c>
      <c r="AB98" s="24">
        <f>+CUY_d!$AM126</f>
        <v>1.9970946091777888</v>
      </c>
      <c r="AC98" s="24">
        <f>+CUY_d!$AD126</f>
        <v>1.886241730827996</v>
      </c>
      <c r="AD98" s="24">
        <f>+CUY_d!$AM126</f>
        <v>1.9970946091777888</v>
      </c>
      <c r="AE98" s="24">
        <f t="shared" si="60"/>
        <v>-0.11085287834979285</v>
      </c>
      <c r="AG98" s="24">
        <f>+PAT_d!$AM126</f>
        <v>1.9763824882496421</v>
      </c>
      <c r="AH98" s="24">
        <f>+PAT_d!$AD126</f>
        <v>1.9762885636055021</v>
      </c>
      <c r="AI98" s="24">
        <f>+PAT_d!$AM126</f>
        <v>1.9763824882496421</v>
      </c>
      <c r="AJ98" s="24">
        <f t="shared" si="61"/>
        <v>-9.3924644140042091E-5</v>
      </c>
      <c r="AK98" s="24"/>
      <c r="AL98" s="35">
        <f t="shared" si="62"/>
        <v>45566</v>
      </c>
      <c r="AM98" s="24">
        <f t="shared" ca="1" si="63"/>
        <v>-8.3310095042170573E-2</v>
      </c>
      <c r="AN98" s="24">
        <f t="shared" si="64"/>
        <v>-4.4719057150941044E-2</v>
      </c>
      <c r="AO98" s="24">
        <f t="shared" si="65"/>
        <v>-3.6289495151518025E-2</v>
      </c>
      <c r="AP98" s="24">
        <f t="shared" si="66"/>
        <v>-0.11364709208408286</v>
      </c>
      <c r="AQ98" s="24">
        <f t="shared" si="67"/>
        <v>-5.6520039033276515E-2</v>
      </c>
      <c r="AR98" s="24">
        <f t="shared" si="68"/>
        <v>-0.11085287834979285</v>
      </c>
      <c r="AS98" s="24">
        <f t="shared" si="69"/>
        <v>-9.3924644140042091E-5</v>
      </c>
      <c r="AU98" s="24">
        <f t="shared" si="70"/>
        <v>-0.11364709208408286</v>
      </c>
      <c r="AV98" s="24">
        <f t="shared" si="71"/>
        <v>-9.3924644140042091E-5</v>
      </c>
      <c r="AX98" s="35">
        <f t="shared" si="72"/>
        <v>45566</v>
      </c>
      <c r="AY98" s="24">
        <f t="shared" ca="1" si="46"/>
        <v>-2.8175222582495496E-2</v>
      </c>
      <c r="AZ98" s="24">
        <f t="shared" si="47"/>
        <v>-1.5009407282522425E-2</v>
      </c>
      <c r="BA98" s="24">
        <f t="shared" si="48"/>
        <v>-1.2475014176633881E-2</v>
      </c>
      <c r="BB98" s="24">
        <f t="shared" si="49"/>
        <v>-3.8862800923814333E-2</v>
      </c>
      <c r="BC98" s="24">
        <f t="shared" si="50"/>
        <v>-1.9813843073157811E-2</v>
      </c>
      <c r="BD98" s="24">
        <f t="shared" si="51"/>
        <v>-3.6986779800122438E-2</v>
      </c>
      <c r="BE98" s="24">
        <f t="shared" si="52"/>
        <v>-3.155664452092477E-5</v>
      </c>
      <c r="BG98" s="24">
        <f t="shared" si="73"/>
        <v>-3.8862800923814333E-2</v>
      </c>
      <c r="BH98" s="24">
        <f t="shared" si="74"/>
        <v>-3.155664452092477E-5</v>
      </c>
    </row>
    <row r="99" spans="2:60" x14ac:dyDescent="0.25">
      <c r="B99" s="35">
        <f>+NAC!A100</f>
        <v>45597</v>
      </c>
      <c r="C99" s="48">
        <f ca="1">+NAC_d!DD100</f>
        <v>1.6607282444764015</v>
      </c>
      <c r="D99" s="48">
        <f ca="1">+NAC_d!CT100</f>
        <v>1.5919862833749101</v>
      </c>
      <c r="E99" s="48">
        <f ca="1">+NAC_d!DC100</f>
        <v>1.6974539516084901</v>
      </c>
      <c r="F99" s="24">
        <f t="shared" ca="1" si="55"/>
        <v>-0.10546766823358</v>
      </c>
      <c r="H99" s="24">
        <f>+GBA_d!$AM127</f>
        <v>1.7152531158197908</v>
      </c>
      <c r="I99" s="24">
        <f>+GBA_d!$AD127</f>
        <v>1.6435705649875292</v>
      </c>
      <c r="J99" s="24">
        <f>+GBA_d!$AM127</f>
        <v>1.7152531158197908</v>
      </c>
      <c r="K99" s="24">
        <f t="shared" si="56"/>
        <v>-7.1682550832261605E-2</v>
      </c>
      <c r="M99" s="24">
        <f>+PAM_d!$AM127</f>
        <v>1.6463602439684131</v>
      </c>
      <c r="N99" s="24">
        <f>+PAM_d!$AD127</f>
        <v>1.5869152534446096</v>
      </c>
      <c r="O99" s="24">
        <f>+PAM_d!$AM127</f>
        <v>1.6463602439684131</v>
      </c>
      <c r="P99" s="24">
        <f t="shared" si="57"/>
        <v>-5.9444990523803476E-2</v>
      </c>
      <c r="R99" s="24">
        <f>+NOA_d!$AM127</f>
        <v>1.6863926175715664</v>
      </c>
      <c r="S99" s="24">
        <f>+NOA_d!$AD127</f>
        <v>1.5488409506531617</v>
      </c>
      <c r="T99" s="24">
        <f>+NOA_d!$AM127</f>
        <v>1.6863926175715664</v>
      </c>
      <c r="U99" s="24">
        <f t="shared" si="58"/>
        <v>-0.1375516669184047</v>
      </c>
      <c r="W99" s="24">
        <f>+NEA_d!$AM127</f>
        <v>1.5970643799683581</v>
      </c>
      <c r="X99" s="24">
        <f>+NEA_d!$AD127</f>
        <v>1.5102901741642749</v>
      </c>
      <c r="Y99" s="24">
        <f>+NEA_d!$AM127</f>
        <v>1.5970643799683581</v>
      </c>
      <c r="Z99" s="24">
        <f t="shared" si="59"/>
        <v>-8.6774205804083238E-2</v>
      </c>
      <c r="AB99" s="24">
        <f>+CUY_d!$AM127</f>
        <v>1.7377080603477073</v>
      </c>
      <c r="AC99" s="24">
        <f>+CUY_d!$AD127</f>
        <v>1.5982461883956778</v>
      </c>
      <c r="AD99" s="24">
        <f>+CUY_d!$AM127</f>
        <v>1.7377080603477073</v>
      </c>
      <c r="AE99" s="24">
        <f t="shared" si="60"/>
        <v>-0.13946187195202953</v>
      </c>
      <c r="AG99" s="24">
        <f>+PAT_d!$AM127</f>
        <v>1.7501264940931867</v>
      </c>
      <c r="AH99" s="24">
        <f>+PAT_d!$AD127</f>
        <v>1.7455888881745953</v>
      </c>
      <c r="AI99" s="24">
        <f>+PAT_d!$AM127</f>
        <v>1.7501264940931867</v>
      </c>
      <c r="AJ99" s="24">
        <f t="shared" si="61"/>
        <v>-4.5376059185913142E-3</v>
      </c>
      <c r="AK99" s="24"/>
      <c r="AL99" s="35">
        <f t="shared" si="62"/>
        <v>45597</v>
      </c>
      <c r="AM99" s="24">
        <f t="shared" ca="1" si="63"/>
        <v>-0.10546766823358</v>
      </c>
      <c r="AN99" s="24">
        <f t="shared" si="64"/>
        <v>-7.1682550832261605E-2</v>
      </c>
      <c r="AO99" s="24">
        <f t="shared" si="65"/>
        <v>-5.9444990523803476E-2</v>
      </c>
      <c r="AP99" s="24">
        <f t="shared" si="66"/>
        <v>-0.1375516669184047</v>
      </c>
      <c r="AQ99" s="24">
        <f t="shared" si="67"/>
        <v>-8.6774205804083238E-2</v>
      </c>
      <c r="AR99" s="24">
        <f t="shared" si="68"/>
        <v>-0.13946187195202953</v>
      </c>
      <c r="AS99" s="24">
        <f t="shared" si="69"/>
        <v>-4.5376059185913142E-3</v>
      </c>
      <c r="AU99" s="24">
        <f t="shared" si="70"/>
        <v>-0.13946187195202953</v>
      </c>
      <c r="AV99" s="24">
        <f t="shared" si="71"/>
        <v>-4.5376059185913142E-3</v>
      </c>
      <c r="AX99" s="35">
        <f t="shared" si="72"/>
        <v>45597</v>
      </c>
      <c r="AY99" s="24">
        <f t="shared" ca="1" si="46"/>
        <v>-3.909896892611997E-2</v>
      </c>
      <c r="AZ99" s="24">
        <f t="shared" si="47"/>
        <v>-2.6399951597374072E-2</v>
      </c>
      <c r="BA99" s="24">
        <f t="shared" si="48"/>
        <v>-2.2462924561873487E-2</v>
      </c>
      <c r="BB99" s="24">
        <f t="shared" si="49"/>
        <v>-5.1203113803502065E-2</v>
      </c>
      <c r="BC99" s="24">
        <f t="shared" si="50"/>
        <v>-3.3412419989811926E-2</v>
      </c>
      <c r="BD99" s="24">
        <f t="shared" si="51"/>
        <v>-5.0941104339049526E-2</v>
      </c>
      <c r="BE99" s="24">
        <f t="shared" si="52"/>
        <v>-1.6499626211148311E-3</v>
      </c>
      <c r="BG99" s="24">
        <f t="shared" si="73"/>
        <v>-5.1203113803502065E-2</v>
      </c>
      <c r="BH99" s="24">
        <f t="shared" si="74"/>
        <v>-1.6499626211148311E-3</v>
      </c>
    </row>
    <row r="100" spans="2:60" x14ac:dyDescent="0.25">
      <c r="B100" s="35">
        <f>+NAC!A101</f>
        <v>45627</v>
      </c>
      <c r="C100" s="48">
        <f ca="1">+NAC_d!DD101</f>
        <v>1.1781046561004551</v>
      </c>
      <c r="D100" s="48">
        <f ca="1">+NAC_d!CT101</f>
        <v>1.1112723652926104</v>
      </c>
      <c r="E100" s="48">
        <f ca="1">+NAC_d!DC101</f>
        <v>1.214337533695669</v>
      </c>
      <c r="F100" s="24">
        <f t="shared" ca="1" si="55"/>
        <v>-0.10306516840305857</v>
      </c>
      <c r="H100" s="24">
        <f>+GBA_d!$AM128</f>
        <v>1.2331252559326438</v>
      </c>
      <c r="I100" s="24">
        <f>+GBA_d!$AD128</f>
        <v>1.1618515426792544</v>
      </c>
      <c r="J100" s="24">
        <f>+GBA_d!$AM128</f>
        <v>1.2331252559326438</v>
      </c>
      <c r="K100" s="24">
        <f t="shared" si="56"/>
        <v>-7.1273713253389381E-2</v>
      </c>
      <c r="M100" s="24">
        <f>+PAM_d!$AM128</f>
        <v>1.1639006977703636</v>
      </c>
      <c r="N100" s="24">
        <f>+PAM_d!$AD128</f>
        <v>1.1113926363487554</v>
      </c>
      <c r="O100" s="24">
        <f>+PAM_d!$AM128</f>
        <v>1.1639006977703636</v>
      </c>
      <c r="P100" s="24">
        <f t="shared" si="57"/>
        <v>-5.2508061421608243E-2</v>
      </c>
      <c r="R100" s="24">
        <f>+NOA_d!$AM128</f>
        <v>1.2071783990060174</v>
      </c>
      <c r="S100" s="24">
        <f>+NOA_d!$AD128</f>
        <v>1.0831560709309382</v>
      </c>
      <c r="T100" s="24">
        <f>+NOA_d!$AM128</f>
        <v>1.2071783990060174</v>
      </c>
      <c r="U100" s="24">
        <f t="shared" si="58"/>
        <v>-0.12402232807507918</v>
      </c>
      <c r="W100" s="24">
        <f>+NEA_d!$AM128</f>
        <v>1.0923061649101644</v>
      </c>
      <c r="X100" s="24">
        <f>+NEA_d!$AD128</f>
        <v>1.0084523134403041</v>
      </c>
      <c r="Y100" s="24">
        <f>+NEA_d!$AM128</f>
        <v>1.0923061649101644</v>
      </c>
      <c r="Z100" s="24">
        <f t="shared" si="59"/>
        <v>-8.3853851469860352E-2</v>
      </c>
      <c r="AB100" s="24">
        <f>+CUY_d!$AM128</f>
        <v>1.220385056809794</v>
      </c>
      <c r="AC100" s="24">
        <f>+CUY_d!$AD128</f>
        <v>1.1107175157222473</v>
      </c>
      <c r="AD100" s="24">
        <f>+CUY_d!$AM128</f>
        <v>1.220385056809794</v>
      </c>
      <c r="AE100" s="24">
        <f t="shared" si="60"/>
        <v>-0.10966754108754673</v>
      </c>
      <c r="AG100" s="24">
        <f>+PAT_d!$AM128</f>
        <v>1.2756708030407542</v>
      </c>
      <c r="AH100" s="24">
        <f>+PAT_d!$AD128</f>
        <v>1.2735833414634827</v>
      </c>
      <c r="AI100" s="24">
        <f>+PAT_d!$AM128</f>
        <v>1.2756708030407542</v>
      </c>
      <c r="AJ100" s="24">
        <f t="shared" si="61"/>
        <v>-2.0874615772714655E-3</v>
      </c>
      <c r="AK100" s="24"/>
      <c r="AL100" s="35">
        <f t="shared" si="62"/>
        <v>45627</v>
      </c>
      <c r="AM100" s="24">
        <f t="shared" ca="1" si="63"/>
        <v>-0.10306516840305857</v>
      </c>
      <c r="AN100" s="24">
        <f t="shared" si="64"/>
        <v>-7.1273713253389381E-2</v>
      </c>
      <c r="AO100" s="24">
        <f t="shared" si="65"/>
        <v>-5.2508061421608243E-2</v>
      </c>
      <c r="AP100" s="24">
        <f t="shared" si="66"/>
        <v>-0.12402232807507918</v>
      </c>
      <c r="AQ100" s="24">
        <f t="shared" si="67"/>
        <v>-8.3853851469860352E-2</v>
      </c>
      <c r="AR100" s="24">
        <f t="shared" si="68"/>
        <v>-0.10966754108754673</v>
      </c>
      <c r="AS100" s="24">
        <f t="shared" si="69"/>
        <v>-2.0874615772714655E-3</v>
      </c>
      <c r="AU100" s="24">
        <f t="shared" si="70"/>
        <v>-0.12402232807507918</v>
      </c>
      <c r="AV100" s="24">
        <f t="shared" si="71"/>
        <v>-2.0874615772714655E-3</v>
      </c>
      <c r="AX100" s="35">
        <f t="shared" si="72"/>
        <v>45627</v>
      </c>
      <c r="AY100" s="24">
        <f t="shared" ca="1" si="46"/>
        <v>-4.6544470675636163E-2</v>
      </c>
      <c r="AZ100" s="24">
        <f t="shared" si="47"/>
        <v>-3.1916576584336109E-2</v>
      </c>
      <c r="BA100" s="24">
        <f t="shared" si="48"/>
        <v>-2.4265467207303604E-2</v>
      </c>
      <c r="BB100" s="24">
        <f t="shared" si="49"/>
        <v>-5.6190441212604969E-2</v>
      </c>
      <c r="BC100" s="24">
        <f t="shared" si="50"/>
        <v>-4.0077237679725819E-2</v>
      </c>
      <c r="BD100" s="24">
        <f t="shared" si="51"/>
        <v>-4.9391226423183943E-2</v>
      </c>
      <c r="BE100" s="24">
        <f t="shared" si="52"/>
        <v>-9.172950562454929E-4</v>
      </c>
      <c r="BG100" s="24">
        <f t="shared" si="73"/>
        <v>-5.6190441212604969E-2</v>
      </c>
      <c r="BH100" s="24">
        <f t="shared" si="74"/>
        <v>-9.172950562454929E-4</v>
      </c>
    </row>
    <row r="101" spans="2:60" x14ac:dyDescent="0.25">
      <c r="B101" s="35">
        <f>+NAC!A102</f>
        <v>45658</v>
      </c>
      <c r="C101" s="48">
        <f ca="1">+NAC_d!DD102</f>
        <v>0.84470071945559355</v>
      </c>
      <c r="D101" s="48">
        <f ca="1">+NAC_d!CT102</f>
        <v>0.79139079246207022</v>
      </c>
      <c r="E101" s="48">
        <f ca="1">+NAC_d!DC102</f>
        <v>0.87292095257094426</v>
      </c>
      <c r="F101" s="24">
        <f t="shared" ca="1" si="55"/>
        <v>-8.1530160108874039E-2</v>
      </c>
      <c r="H101" s="24">
        <f>+GBA_d!$AM129</f>
        <v>0.90256394934418038</v>
      </c>
      <c r="I101" s="24">
        <f>+GBA_d!$AD129</f>
        <v>0.84672342184238247</v>
      </c>
      <c r="J101" s="24">
        <f>+GBA_d!$AM129</f>
        <v>0.90256394934418038</v>
      </c>
      <c r="K101" s="24">
        <f t="shared" si="56"/>
        <v>-5.584052750179791E-2</v>
      </c>
      <c r="M101" s="24">
        <f>+PAM_d!$AM129</f>
        <v>0.82278063774575272</v>
      </c>
      <c r="N101" s="24">
        <f>+PAM_d!$AD129</f>
        <v>0.78686375829261679</v>
      </c>
      <c r="O101" s="24">
        <f>+PAM_d!$AM129</f>
        <v>0.82278063774575272</v>
      </c>
      <c r="P101" s="24">
        <f t="shared" si="57"/>
        <v>-3.591687945313593E-2</v>
      </c>
      <c r="R101" s="24">
        <f>+NOA_d!$AM129</f>
        <v>0.85413175114978146</v>
      </c>
      <c r="S101" s="24">
        <f>+NOA_d!$AD129</f>
        <v>0.75695301460669762</v>
      </c>
      <c r="T101" s="24">
        <f>+NOA_d!$AM129</f>
        <v>0.85413175114978146</v>
      </c>
      <c r="U101" s="24">
        <f t="shared" si="58"/>
        <v>-9.7178736543083843E-2</v>
      </c>
      <c r="W101" s="24">
        <f>+NEA_d!$AM129</f>
        <v>0.79488883974478997</v>
      </c>
      <c r="X101" s="24">
        <f>+NEA_d!$AD129</f>
        <v>0.72510948205867609</v>
      </c>
      <c r="Y101" s="24">
        <f>+NEA_d!$AM129</f>
        <v>0.79488883974478997</v>
      </c>
      <c r="Z101" s="24">
        <f t="shared" si="59"/>
        <v>-6.9779357686113874E-2</v>
      </c>
      <c r="AB101" s="24">
        <f>+CUY_d!$AM129</f>
        <v>0.83304332924027658</v>
      </c>
      <c r="AC101" s="24">
        <f>+CUY_d!$AD129</f>
        <v>0.76585121513888677</v>
      </c>
      <c r="AD101" s="24">
        <f>+CUY_d!$AM129</f>
        <v>0.83304332924027658</v>
      </c>
      <c r="AE101" s="24">
        <f t="shared" si="60"/>
        <v>-6.719211410138981E-2</v>
      </c>
      <c r="AG101" s="24">
        <f>+PAT_d!$AM129</f>
        <v>0.88221423628307938</v>
      </c>
      <c r="AH101" s="24">
        <f>+PAT_d!$AD129</f>
        <v>0.87177743869558566</v>
      </c>
      <c r="AI101" s="24">
        <f>+PAT_d!$AM129</f>
        <v>0.88221423628307938</v>
      </c>
      <c r="AJ101" s="24">
        <f t="shared" si="61"/>
        <v>-1.0436797587493718E-2</v>
      </c>
      <c r="AK101" s="24"/>
      <c r="AL101" s="35">
        <f t="shared" si="62"/>
        <v>45658</v>
      </c>
      <c r="AM101" s="24">
        <f t="shared" ca="1" si="63"/>
        <v>-8.1530160108874039E-2</v>
      </c>
      <c r="AN101" s="24">
        <f t="shared" si="64"/>
        <v>-5.584052750179791E-2</v>
      </c>
      <c r="AO101" s="24">
        <f t="shared" si="65"/>
        <v>-3.591687945313593E-2</v>
      </c>
      <c r="AP101" s="24">
        <f t="shared" si="66"/>
        <v>-9.7178736543083843E-2</v>
      </c>
      <c r="AQ101" s="24">
        <f t="shared" si="67"/>
        <v>-6.9779357686113874E-2</v>
      </c>
      <c r="AR101" s="24">
        <f t="shared" si="68"/>
        <v>-6.719211410138981E-2</v>
      </c>
      <c r="AS101" s="24">
        <f t="shared" si="69"/>
        <v>-1.0436797587493718E-2</v>
      </c>
      <c r="AU101" s="24">
        <f t="shared" si="70"/>
        <v>-9.7178736543083843E-2</v>
      </c>
      <c r="AV101" s="24">
        <f t="shared" si="71"/>
        <v>-1.0436797587493718E-2</v>
      </c>
      <c r="AX101" s="35">
        <f t="shared" si="72"/>
        <v>45658</v>
      </c>
      <c r="AY101" s="24">
        <f t="shared" ca="1" si="46"/>
        <v>-4.3531020354574124E-2</v>
      </c>
      <c r="AZ101" s="24">
        <f t="shared" si="47"/>
        <v>-2.9350144851134297E-2</v>
      </c>
      <c r="BA101" s="24">
        <f t="shared" si="48"/>
        <v>-1.9704444248186959E-2</v>
      </c>
      <c r="BB101" s="24">
        <f t="shared" si="49"/>
        <v>-5.2411990940137598E-2</v>
      </c>
      <c r="BC101" s="24">
        <f t="shared" si="50"/>
        <v>-3.8876701520989765E-2</v>
      </c>
      <c r="BD101" s="24">
        <f t="shared" si="51"/>
        <v>-3.6656042456584048E-2</v>
      </c>
      <c r="BE101" s="24">
        <f t="shared" si="52"/>
        <v>-5.5449573094845661E-3</v>
      </c>
      <c r="BG101" s="24">
        <f t="shared" si="73"/>
        <v>-5.2411990940137598E-2</v>
      </c>
      <c r="BH101" s="24">
        <f t="shared" si="74"/>
        <v>-5.5449573094845661E-3</v>
      </c>
    </row>
    <row r="102" spans="2:60" x14ac:dyDescent="0.25">
      <c r="B102" s="35">
        <f>+NAC!A103</f>
        <v>45689</v>
      </c>
      <c r="C102" s="48">
        <f ca="1">+NAC_d!DD103</f>
        <v>0.66962220213352519</v>
      </c>
      <c r="D102" s="48">
        <f ca="1">+NAC_d!CT103</f>
        <v>0.63504647094374733</v>
      </c>
      <c r="E102" s="48">
        <f ca="1">+NAC_d!DC103</f>
        <v>0.6871183733684858</v>
      </c>
      <c r="F102" s="24">
        <f t="shared" ca="1" si="55"/>
        <v>-5.207190242473847E-2</v>
      </c>
      <c r="H102" s="24">
        <f>+GBA_d!$AM130</f>
        <v>0.69237726598483817</v>
      </c>
      <c r="I102" s="24">
        <f>+GBA_d!$AD130</f>
        <v>0.65218517912566321</v>
      </c>
      <c r="J102" s="24">
        <f>+GBA_d!$AM130</f>
        <v>0.69237726598483817</v>
      </c>
      <c r="K102" s="24">
        <f t="shared" si="56"/>
        <v>-4.0192086859174969E-2</v>
      </c>
      <c r="M102" s="24">
        <f>+PAM_d!$AM130</f>
        <v>0.66795123245929999</v>
      </c>
      <c r="N102" s="24">
        <f>+PAM_d!$AD130</f>
        <v>0.64224423168042488</v>
      </c>
      <c r="O102" s="24">
        <f>+PAM_d!$AM130</f>
        <v>0.66795123245929999</v>
      </c>
      <c r="P102" s="24">
        <f t="shared" si="57"/>
        <v>-2.5707000778875111E-2</v>
      </c>
      <c r="R102" s="24">
        <f>+NOA_d!$AM130</f>
        <v>0.68451037525219327</v>
      </c>
      <c r="S102" s="24">
        <f>+NOA_d!$AD130</f>
        <v>0.62266428579843125</v>
      </c>
      <c r="T102" s="24">
        <f>+NOA_d!$AM130</f>
        <v>0.68451037525219327</v>
      </c>
      <c r="U102" s="24">
        <f t="shared" si="58"/>
        <v>-6.1846089453762021E-2</v>
      </c>
      <c r="W102" s="24">
        <f>+NEA_d!$AM130</f>
        <v>0.63780153792439709</v>
      </c>
      <c r="X102" s="24">
        <f>+NEA_d!$AD130</f>
        <v>0.59201713676015477</v>
      </c>
      <c r="Y102" s="24">
        <f>+NEA_d!$AM130</f>
        <v>0.63780153792439709</v>
      </c>
      <c r="Z102" s="24">
        <f t="shared" si="59"/>
        <v>-4.5784401164242317E-2</v>
      </c>
      <c r="AB102" s="24">
        <f>+CUY_d!$AM130</f>
        <v>0.6481293702517541</v>
      </c>
      <c r="AC102" s="24">
        <f>+CUY_d!$AD130</f>
        <v>0.60361188922386311</v>
      </c>
      <c r="AD102" s="24">
        <f>+CUY_d!$AM130</f>
        <v>0.6481293702517541</v>
      </c>
      <c r="AE102" s="24">
        <f t="shared" si="60"/>
        <v>-4.4517481027890993E-2</v>
      </c>
      <c r="AG102" s="24">
        <f>+PAT_d!$AM130</f>
        <v>0.74064297765311093</v>
      </c>
      <c r="AH102" s="24">
        <f>+PAT_d!$AD130</f>
        <v>0.7409309422157373</v>
      </c>
      <c r="AI102" s="24">
        <f>+PAT_d!$AM130</f>
        <v>0.74064297765311093</v>
      </c>
      <c r="AJ102" s="24">
        <f t="shared" si="61"/>
        <v>2.8796456262636383E-4</v>
      </c>
      <c r="AK102" s="24"/>
      <c r="AL102" s="35">
        <f t="shared" si="62"/>
        <v>45689</v>
      </c>
      <c r="AM102" s="24">
        <f t="shared" ca="1" si="63"/>
        <v>-5.207190242473847E-2</v>
      </c>
      <c r="AN102" s="24">
        <f t="shared" si="64"/>
        <v>-4.0192086859174969E-2</v>
      </c>
      <c r="AO102" s="24">
        <f t="shared" si="65"/>
        <v>-2.5707000778875111E-2</v>
      </c>
      <c r="AP102" s="24">
        <f t="shared" si="66"/>
        <v>-6.1846089453762021E-2</v>
      </c>
      <c r="AQ102" s="24">
        <f t="shared" si="67"/>
        <v>-4.5784401164242317E-2</v>
      </c>
      <c r="AR102" s="24">
        <f t="shared" si="68"/>
        <v>-4.4517481027890993E-2</v>
      </c>
      <c r="AS102" s="24">
        <f t="shared" si="69"/>
        <v>2.8796456262636383E-4</v>
      </c>
      <c r="AU102" s="24">
        <f t="shared" si="70"/>
        <v>-6.1846089453762021E-2</v>
      </c>
      <c r="AV102" s="24">
        <f t="shared" si="71"/>
        <v>2.8796456262636383E-4</v>
      </c>
      <c r="AX102" s="35">
        <f t="shared" si="72"/>
        <v>45689</v>
      </c>
      <c r="AY102" s="24">
        <f t="shared" ca="1" si="46"/>
        <v>-3.0864403616666314E-2</v>
      </c>
      <c r="AZ102" s="24">
        <f t="shared" si="47"/>
        <v>-2.3748893149888817E-2</v>
      </c>
      <c r="BA102" s="24">
        <f t="shared" si="48"/>
        <v>-1.5412321582670918E-2</v>
      </c>
      <c r="BB102" s="24">
        <f t="shared" si="49"/>
        <v>-3.671457912184295E-2</v>
      </c>
      <c r="BC102" s="24">
        <f t="shared" si="50"/>
        <v>-2.7954791898818998E-2</v>
      </c>
      <c r="BD102" s="24">
        <f t="shared" si="51"/>
        <v>-2.7010914210630732E-2</v>
      </c>
      <c r="BE102" s="24">
        <f t="shared" si="52"/>
        <v>1.6543574203509159E-4</v>
      </c>
      <c r="BG102" s="24">
        <f t="shared" si="73"/>
        <v>-3.671457912184295E-2</v>
      </c>
      <c r="BH102" s="24">
        <f t="shared" si="74"/>
        <v>1.6543574203509159E-4</v>
      </c>
    </row>
    <row r="103" spans="2:60" x14ac:dyDescent="0.25">
      <c r="B103" s="35">
        <f>+NAC!A104</f>
        <v>45717</v>
      </c>
      <c r="C103" s="48">
        <f ca="1">+NAC_d!DD104</f>
        <v>0.56045330920731318</v>
      </c>
      <c r="D103" s="48">
        <f ca="1">+NAC_d!CT104</f>
        <v>0.54136511844142565</v>
      </c>
      <c r="E103" s="48">
        <f ca="1">+NAC_d!DC104</f>
        <v>0.57177065514545933</v>
      </c>
      <c r="F103" s="24">
        <f t="shared" ca="1" si="55"/>
        <v>-3.0405536704033675E-2</v>
      </c>
      <c r="H103" s="24">
        <f>+GBA_d!$AM131</f>
        <v>0.57520819292062852</v>
      </c>
      <c r="I103" s="24">
        <f>+GBA_d!$AD131</f>
        <v>0.54685342003125159</v>
      </c>
      <c r="J103" s="24">
        <f>+GBA_d!$AM131</f>
        <v>0.57520819292062852</v>
      </c>
      <c r="K103" s="24">
        <f t="shared" si="56"/>
        <v>-2.8354772889376934E-2</v>
      </c>
      <c r="M103" s="24">
        <f>+PAM_d!$AM131</f>
        <v>0.54773356994008982</v>
      </c>
      <c r="N103" s="24">
        <f>+PAM_d!$AD131</f>
        <v>0.5384636867381396</v>
      </c>
      <c r="O103" s="24">
        <f>+PAM_d!$AM131</f>
        <v>0.54773356994008982</v>
      </c>
      <c r="P103" s="24">
        <f t="shared" si="57"/>
        <v>-9.2698832019502131E-3</v>
      </c>
      <c r="R103" s="24">
        <f>+NOA_d!$AM131</f>
        <v>0.60634195383795331</v>
      </c>
      <c r="S103" s="24">
        <f>+NOA_d!$AD131</f>
        <v>0.56430586977650132</v>
      </c>
      <c r="T103" s="24">
        <f>+NOA_d!$AM131</f>
        <v>0.60634195383795331</v>
      </c>
      <c r="U103" s="24">
        <f t="shared" si="58"/>
        <v>-4.2036084061451984E-2</v>
      </c>
      <c r="W103" s="24">
        <f>+NEA_d!$AM131</f>
        <v>0.50285904329280795</v>
      </c>
      <c r="X103" s="24">
        <f>+NEA_d!$AD131</f>
        <v>0.49856665451309046</v>
      </c>
      <c r="Y103" s="24">
        <f>+NEA_d!$AM131</f>
        <v>0.50285904329280795</v>
      </c>
      <c r="Z103" s="24">
        <f t="shared" si="59"/>
        <v>-4.2923887797174931E-3</v>
      </c>
      <c r="AB103" s="24">
        <f>+CUY_d!$AM131</f>
        <v>0.55276700937951917</v>
      </c>
      <c r="AC103" s="24">
        <f>+CUY_d!$AD131</f>
        <v>0.52363401236579388</v>
      </c>
      <c r="AD103" s="24">
        <f>+CUY_d!$AM131</f>
        <v>0.55276700937951917</v>
      </c>
      <c r="AE103" s="24">
        <f t="shared" si="60"/>
        <v>-2.9132997013725292E-2</v>
      </c>
      <c r="AG103" s="24">
        <f>+PAT_d!$AM131</f>
        <v>0.63316302224505439</v>
      </c>
      <c r="AH103" s="24">
        <f>+PAT_d!$AD131</f>
        <v>0.62963979903218337</v>
      </c>
      <c r="AI103" s="24">
        <f>+PAT_d!$AM131</f>
        <v>0.63316302224505439</v>
      </c>
      <c r="AJ103" s="24">
        <f t="shared" si="61"/>
        <v>-3.5232232128710184E-3</v>
      </c>
      <c r="AK103" s="24"/>
      <c r="AL103" s="35">
        <f t="shared" si="62"/>
        <v>45717</v>
      </c>
      <c r="AM103" s="24">
        <f t="shared" ca="1" si="63"/>
        <v>-3.0405536704033675E-2</v>
      </c>
      <c r="AN103" s="24">
        <f t="shared" si="64"/>
        <v>-2.8354772889376934E-2</v>
      </c>
      <c r="AO103" s="24">
        <f t="shared" si="65"/>
        <v>-9.2698832019502131E-3</v>
      </c>
      <c r="AP103" s="24">
        <f t="shared" si="66"/>
        <v>-4.2036084061451984E-2</v>
      </c>
      <c r="AQ103" s="24">
        <f t="shared" si="67"/>
        <v>-4.2923887797174931E-3</v>
      </c>
      <c r="AR103" s="24">
        <f t="shared" si="68"/>
        <v>-2.9132997013725292E-2</v>
      </c>
      <c r="AS103" s="24">
        <f t="shared" si="69"/>
        <v>-3.5232232128710184E-3</v>
      </c>
      <c r="AU103" s="24">
        <f t="shared" si="70"/>
        <v>-4.2036084061451984E-2</v>
      </c>
      <c r="AV103" s="24">
        <f t="shared" si="71"/>
        <v>-3.5232232128710184E-3</v>
      </c>
      <c r="AX103" s="35">
        <f t="shared" si="72"/>
        <v>45717</v>
      </c>
      <c r="AY103" s="24">
        <f t="shared" ca="1" si="46"/>
        <v>-1.9344766747296127E-2</v>
      </c>
      <c r="AZ103" s="24">
        <f t="shared" si="47"/>
        <v>-1.8000650972239907E-2</v>
      </c>
      <c r="BA103" s="24">
        <f t="shared" si="48"/>
        <v>-5.9893274798640261E-3</v>
      </c>
      <c r="BB103" s="24">
        <f t="shared" si="49"/>
        <v>-2.6168826606948303E-2</v>
      </c>
      <c r="BC103" s="24">
        <f t="shared" si="50"/>
        <v>-2.8561486181117868E-3</v>
      </c>
      <c r="BD103" s="24">
        <f t="shared" si="51"/>
        <v>-1.8761988654928174E-2</v>
      </c>
      <c r="BE103" s="24">
        <f t="shared" si="52"/>
        <v>-2.1573003826818038E-3</v>
      </c>
      <c r="BG103" s="24">
        <f t="shared" si="73"/>
        <v>-2.6168826606948303E-2</v>
      </c>
      <c r="BH103" s="24">
        <f t="shared" si="74"/>
        <v>-2.1573003826818038E-3</v>
      </c>
    </row>
    <row r="104" spans="2:60" x14ac:dyDescent="0.25">
      <c r="B104" s="35">
        <f>+NAC!A105</f>
        <v>45748</v>
      </c>
      <c r="C104" s="48">
        <f ca="1">+NAC_d!DD105</f>
        <v>0.47392445201409661</v>
      </c>
      <c r="D104" s="48">
        <f ca="1">+NAC_d!CT105</f>
        <v>0.46304822280390123</v>
      </c>
      <c r="E104" s="48">
        <f ca="1">+NAC_d!DC105</f>
        <v>0.48112262904430536</v>
      </c>
      <c r="F104" s="24">
        <f t="shared" ca="1" si="55"/>
        <v>-1.8074406240404128E-2</v>
      </c>
      <c r="H104" s="24">
        <f>+GBA_d!$AM132</f>
        <v>0.48197210518728451</v>
      </c>
      <c r="I104" s="24">
        <f>+GBA_d!$AD132</f>
        <v>0.45906716611776766</v>
      </c>
      <c r="J104" s="24">
        <f>+GBA_d!$AM132</f>
        <v>0.48197210518728451</v>
      </c>
      <c r="K104" s="24">
        <f t="shared" si="56"/>
        <v>-2.290493906951685E-2</v>
      </c>
      <c r="M104" s="24">
        <f>+PAM_d!$AM132</f>
        <v>0.46126714742970698</v>
      </c>
      <c r="N104" s="24">
        <f>+PAM_d!$AD132</f>
        <v>0.45952691047909822</v>
      </c>
      <c r="O104" s="24">
        <f>+PAM_d!$AM132</f>
        <v>0.46126714742970698</v>
      </c>
      <c r="P104" s="24">
        <f t="shared" si="57"/>
        <v>-1.7402369506087645E-3</v>
      </c>
      <c r="R104" s="24">
        <f>+NOA_d!$AM132</f>
        <v>0.5074620731640731</v>
      </c>
      <c r="S104" s="24">
        <f>+NOA_d!$AD132</f>
        <v>0.47649079684496187</v>
      </c>
      <c r="T104" s="24">
        <f>+NOA_d!$AM132</f>
        <v>0.5074620731640731</v>
      </c>
      <c r="U104" s="24">
        <f t="shared" si="58"/>
        <v>-3.0971276319111229E-2</v>
      </c>
      <c r="W104" s="24">
        <f>+NEA_d!$AM132</f>
        <v>0.45236357601626165</v>
      </c>
      <c r="X104" s="24">
        <f>+NEA_d!$AD132</f>
        <v>0.45013237541752216</v>
      </c>
      <c r="Y104" s="24">
        <f>+NEA_d!$AM132</f>
        <v>0.45236357601626165</v>
      </c>
      <c r="Z104" s="24">
        <f t="shared" si="59"/>
        <v>-2.2312005987394912E-3</v>
      </c>
      <c r="AB104" s="24">
        <f>+CUY_d!$AM132</f>
        <v>0.47425831092025184</v>
      </c>
      <c r="AC104" s="24">
        <f>+CUY_d!$AD132</f>
        <v>0.45467971873246604</v>
      </c>
      <c r="AD104" s="24">
        <f>+CUY_d!$AM132</f>
        <v>0.47425831092025184</v>
      </c>
      <c r="AE104" s="24">
        <f t="shared" si="60"/>
        <v>-1.9578592187785793E-2</v>
      </c>
      <c r="AG104" s="24">
        <f>+PAT_d!$AM132</f>
        <v>0.53810003970884313</v>
      </c>
      <c r="AH104" s="24">
        <f>+PAT_d!$AD132</f>
        <v>0.53640018963578351</v>
      </c>
      <c r="AI104" s="24">
        <f>+PAT_d!$AM132</f>
        <v>0.53810003970884313</v>
      </c>
      <c r="AJ104" s="24">
        <f t="shared" si="61"/>
        <v>-1.6998500730596167E-3</v>
      </c>
      <c r="AK104" s="24"/>
      <c r="AL104" s="35">
        <f t="shared" si="62"/>
        <v>45748</v>
      </c>
      <c r="AM104" s="24">
        <f t="shared" ca="1" si="63"/>
        <v>-1.8074406240404128E-2</v>
      </c>
      <c r="AN104" s="24">
        <f t="shared" si="64"/>
        <v>-2.290493906951685E-2</v>
      </c>
      <c r="AO104" s="24">
        <f t="shared" si="65"/>
        <v>-1.7402369506087645E-3</v>
      </c>
      <c r="AP104" s="24">
        <f t="shared" si="66"/>
        <v>-3.0971276319111229E-2</v>
      </c>
      <c r="AQ104" s="24">
        <f t="shared" si="67"/>
        <v>-2.2312005987394912E-3</v>
      </c>
      <c r="AR104" s="24">
        <f t="shared" si="68"/>
        <v>-1.9578592187785793E-2</v>
      </c>
      <c r="AS104" s="24">
        <f t="shared" si="69"/>
        <v>-1.6998500730596167E-3</v>
      </c>
      <c r="AU104" s="24">
        <f t="shared" si="70"/>
        <v>-3.0971276319111229E-2</v>
      </c>
      <c r="AV104" s="24">
        <f t="shared" si="71"/>
        <v>-1.6998500730596167E-3</v>
      </c>
      <c r="AX104" s="35">
        <f t="shared" si="72"/>
        <v>45748</v>
      </c>
      <c r="AY104" s="24">
        <f t="shared" ca="1" si="46"/>
        <v>-1.2203180132401736E-2</v>
      </c>
      <c r="AZ104" s="24">
        <f t="shared" si="47"/>
        <v>-1.545571538718149E-2</v>
      </c>
      <c r="BA104" s="24">
        <f t="shared" si="48"/>
        <v>-1.1909095155322458E-3</v>
      </c>
      <c r="BB104" s="24">
        <f t="shared" si="49"/>
        <v>-2.0545310472789735E-2</v>
      </c>
      <c r="BC104" s="24">
        <f t="shared" si="50"/>
        <v>-1.5362548576572932E-3</v>
      </c>
      <c r="BD104" s="24">
        <f t="shared" si="51"/>
        <v>-1.3280299688841257E-2</v>
      </c>
      <c r="BE104" s="24">
        <f t="shared" si="52"/>
        <v>-1.1051622320882304E-3</v>
      </c>
      <c r="BG104" s="24">
        <f t="shared" si="73"/>
        <v>-2.0545310472789735E-2</v>
      </c>
      <c r="BH104" s="24">
        <f t="shared" si="74"/>
        <v>-1.1051622320882304E-3</v>
      </c>
    </row>
    <row r="105" spans="2:60" x14ac:dyDescent="0.25">
      <c r="B105" s="35">
        <f>+NAC!A106</f>
        <v>45778</v>
      </c>
      <c r="C105" s="48">
        <f ca="1">+NAC_d!DD106</f>
        <v>0.43571833745411825</v>
      </c>
      <c r="D105" s="48">
        <f ca="1">+NAC_d!CT106</f>
        <v>0.42072352118990342</v>
      </c>
      <c r="E105" s="48">
        <f ca="1">+NAC_d!DC106</f>
        <v>0.44674208537883753</v>
      </c>
      <c r="F105" s="24">
        <f t="shared" ca="1" si="55"/>
        <v>-2.6018564188934112E-2</v>
      </c>
      <c r="H105" s="24">
        <f>+GBA_d!$AM133</f>
        <v>0.44717991697122139</v>
      </c>
      <c r="I105" s="24">
        <f>+GBA_d!$AD133</f>
        <v>0.41226344171767471</v>
      </c>
      <c r="J105" s="24">
        <f>+GBA_d!$AM133</f>
        <v>0.44717991697122139</v>
      </c>
      <c r="K105" s="24">
        <f t="shared" si="56"/>
        <v>-3.4916475253546686E-2</v>
      </c>
      <c r="M105" s="24">
        <f>+PAM_d!$AM133</f>
        <v>0.43158588839959733</v>
      </c>
      <c r="N105" s="24">
        <f>+PAM_d!$AD133</f>
        <v>0.41866680383970922</v>
      </c>
      <c r="O105" s="24">
        <f>+PAM_d!$AM133</f>
        <v>0.43158588839959733</v>
      </c>
      <c r="P105" s="24">
        <f t="shared" si="57"/>
        <v>-1.2919084559888105E-2</v>
      </c>
      <c r="R105" s="24">
        <f>+NOA_d!$AM133</f>
        <v>0.46558192917100016</v>
      </c>
      <c r="S105" s="24">
        <f>+NOA_d!$AD133</f>
        <v>0.43187767543143085</v>
      </c>
      <c r="T105" s="24">
        <f>+NOA_d!$AM133</f>
        <v>0.46558192917100016</v>
      </c>
      <c r="U105" s="24">
        <f t="shared" si="58"/>
        <v>-3.3704253739569312E-2</v>
      </c>
      <c r="W105" s="24">
        <f>+NEA_d!$AM133</f>
        <v>0.41819100449827529</v>
      </c>
      <c r="X105" s="24">
        <f>+NEA_d!$AD133</f>
        <v>0.4153067501458616</v>
      </c>
      <c r="Y105" s="24">
        <f>+NEA_d!$AM133</f>
        <v>0.41819100449827529</v>
      </c>
      <c r="Z105" s="24">
        <f t="shared" si="59"/>
        <v>-2.8842543524136843E-3</v>
      </c>
      <c r="AB105" s="24">
        <f>+CUY_d!$AM133</f>
        <v>0.43649575972302079</v>
      </c>
      <c r="AC105" s="24">
        <f>+CUY_d!$AD133</f>
        <v>0.41571122126162763</v>
      </c>
      <c r="AD105" s="24">
        <f>+CUY_d!$AM133</f>
        <v>0.43649575972302079</v>
      </c>
      <c r="AE105" s="24">
        <f t="shared" si="60"/>
        <v>-2.0784538461393165E-2</v>
      </c>
      <c r="AG105" s="24">
        <f>+PAT_d!$AM133</f>
        <v>0.49491870833015206</v>
      </c>
      <c r="AH105" s="24">
        <f>+PAT_d!$AD133</f>
        <v>0.49415601678387855</v>
      </c>
      <c r="AI105" s="24">
        <f>+PAT_d!$AM133</f>
        <v>0.49491870833015206</v>
      </c>
      <c r="AJ105" s="24">
        <f t="shared" si="61"/>
        <v>-7.6269154627350844E-4</v>
      </c>
      <c r="AK105" s="24"/>
      <c r="AL105" s="35">
        <f t="shared" si="62"/>
        <v>45778</v>
      </c>
      <c r="AM105" s="24">
        <f t="shared" ca="1" si="63"/>
        <v>-2.6018564188934112E-2</v>
      </c>
      <c r="AN105" s="24">
        <f t="shared" si="64"/>
        <v>-3.4916475253546686E-2</v>
      </c>
      <c r="AO105" s="24">
        <f t="shared" si="65"/>
        <v>-1.2919084559888105E-2</v>
      </c>
      <c r="AP105" s="24">
        <f t="shared" si="66"/>
        <v>-3.3704253739569312E-2</v>
      </c>
      <c r="AQ105" s="24">
        <f t="shared" si="67"/>
        <v>-2.8842543524136843E-3</v>
      </c>
      <c r="AR105" s="24">
        <f t="shared" si="68"/>
        <v>-2.0784538461393165E-2</v>
      </c>
      <c r="AS105" s="24">
        <f t="shared" si="69"/>
        <v>-7.6269154627350844E-4</v>
      </c>
      <c r="AU105" s="24">
        <f t="shared" si="70"/>
        <v>-3.4916475253546686E-2</v>
      </c>
      <c r="AV105" s="24">
        <f t="shared" si="71"/>
        <v>-7.6269154627350844E-4</v>
      </c>
      <c r="AX105" s="35">
        <f t="shared" si="72"/>
        <v>45778</v>
      </c>
      <c r="AY105" s="24">
        <f t="shared" ca="1" si="46"/>
        <v>-1.7984245050921444E-2</v>
      </c>
      <c r="AZ105" s="24">
        <f t="shared" si="47"/>
        <v>-2.4127252488842399E-2</v>
      </c>
      <c r="BA105" s="24">
        <f t="shared" si="48"/>
        <v>-9.0243167836270288E-3</v>
      </c>
      <c r="BB105" s="24">
        <f t="shared" si="49"/>
        <v>-2.2997181575944992E-2</v>
      </c>
      <c r="BC105" s="24">
        <f t="shared" si="50"/>
        <v>-2.0337559209340217E-3</v>
      </c>
      <c r="BD105" s="24">
        <f t="shared" si="51"/>
        <v>-1.4468917378078983E-2</v>
      </c>
      <c r="BE105" s="24">
        <f t="shared" si="52"/>
        <v>-5.1018931131407985E-4</v>
      </c>
      <c r="BG105" s="24">
        <f t="shared" si="73"/>
        <v>-2.4127252488842399E-2</v>
      </c>
      <c r="BH105" s="24">
        <f t="shared" si="74"/>
        <v>-5.1018931131407985E-4</v>
      </c>
    </row>
    <row r="106" spans="2:60" x14ac:dyDescent="0.25">
      <c r="B106" s="35">
        <f>+NAC!A107</f>
        <v>45809</v>
      </c>
      <c r="C106" s="48">
        <f ca="1">+NAC_d!DD107</f>
        <v>0.39484787259360199</v>
      </c>
      <c r="D106" s="48">
        <f ca="1">+NAC_d!CT107</f>
        <v>0.37808522533910027</v>
      </c>
      <c r="E106" s="48">
        <f ca="1">+NAC_d!DC107</f>
        <v>0.40752473192224503</v>
      </c>
      <c r="F106" s="24">
        <f t="shared" ca="1" si="55"/>
        <v>-2.9439506583144759E-2</v>
      </c>
      <c r="H106" s="24">
        <f>+GBA_d!$AM134</f>
        <v>0.41389890578781463</v>
      </c>
      <c r="I106" s="24">
        <f>+GBA_d!$AD134</f>
        <v>0.38394395053692865</v>
      </c>
      <c r="J106" s="24">
        <f>+GBA_d!$AM134</f>
        <v>0.41389890578781463</v>
      </c>
      <c r="K106" s="24">
        <f t="shared" si="56"/>
        <v>-2.9954955250885984E-2</v>
      </c>
      <c r="M106" s="24">
        <f>+PAM_d!$AM134</f>
        <v>0.38498341725312035</v>
      </c>
      <c r="N106" s="24">
        <f>+PAM_d!$AD134</f>
        <v>0.37121644596212255</v>
      </c>
      <c r="O106" s="24">
        <f>+PAM_d!$AM134</f>
        <v>0.38498341725312035</v>
      </c>
      <c r="P106" s="24">
        <f t="shared" si="57"/>
        <v>-1.3766971290997798E-2</v>
      </c>
      <c r="R106" s="24">
        <f>+NOA_d!$AM134</f>
        <v>0.41291052072630285</v>
      </c>
      <c r="S106" s="24">
        <f>+NOA_d!$AD134</f>
        <v>0.38323375631477985</v>
      </c>
      <c r="T106" s="24">
        <f>+NOA_d!$AM134</f>
        <v>0.41291052072630285</v>
      </c>
      <c r="U106" s="24">
        <f t="shared" si="58"/>
        <v>-2.9676764411523004E-2</v>
      </c>
      <c r="W106" s="24">
        <f>+NEA_d!$AM134</f>
        <v>0.37723179071410451</v>
      </c>
      <c r="X106" s="24">
        <f>+NEA_d!$AD134</f>
        <v>0.36774340978314157</v>
      </c>
      <c r="Y106" s="24">
        <f>+NEA_d!$AM134</f>
        <v>0.37723179071410451</v>
      </c>
      <c r="Z106" s="24">
        <f t="shared" si="59"/>
        <v>-9.4883809309629363E-3</v>
      </c>
      <c r="AB106" s="24">
        <f>+CUY_d!$AM134</f>
        <v>0.38617969797241058</v>
      </c>
      <c r="AC106" s="24">
        <f>+CUY_d!$AD134</f>
        <v>0.35818828887249099</v>
      </c>
      <c r="AD106" s="24">
        <f>+CUY_d!$AM134</f>
        <v>0.38617969797241058</v>
      </c>
      <c r="AE106" s="24">
        <f t="shared" si="60"/>
        <v>-2.7991409099919595E-2</v>
      </c>
      <c r="AG106" s="24">
        <f>+PAT_d!$AM134</f>
        <v>0.45078641879931691</v>
      </c>
      <c r="AH106" s="24">
        <f>+PAT_d!$AD134</f>
        <v>0.44586134098440766</v>
      </c>
      <c r="AI106" s="24">
        <f>+PAT_d!$AM134</f>
        <v>0.45078641879931691</v>
      </c>
      <c r="AJ106" s="24">
        <f t="shared" si="61"/>
        <v>-4.9250778149092511E-3</v>
      </c>
      <c r="AK106" s="24"/>
      <c r="AL106" s="35">
        <f t="shared" si="62"/>
        <v>45809</v>
      </c>
      <c r="AM106" s="24">
        <f t="shared" ca="1" si="63"/>
        <v>-2.9439506583144759E-2</v>
      </c>
      <c r="AN106" s="24">
        <f t="shared" si="64"/>
        <v>-2.9954955250885984E-2</v>
      </c>
      <c r="AO106" s="24">
        <f t="shared" si="65"/>
        <v>-1.3766971290997798E-2</v>
      </c>
      <c r="AP106" s="24">
        <f t="shared" si="66"/>
        <v>-2.9676764411523004E-2</v>
      </c>
      <c r="AQ106" s="24">
        <f t="shared" si="67"/>
        <v>-9.4883809309629363E-3</v>
      </c>
      <c r="AR106" s="24">
        <f t="shared" si="68"/>
        <v>-2.7991409099919595E-2</v>
      </c>
      <c r="AS106" s="24">
        <f t="shared" si="69"/>
        <v>-4.9250778149092511E-3</v>
      </c>
      <c r="AU106" s="24">
        <f t="shared" si="70"/>
        <v>-2.9954955250885984E-2</v>
      </c>
      <c r="AV106" s="24">
        <f t="shared" si="71"/>
        <v>-4.9250778149092511E-3</v>
      </c>
      <c r="AX106" s="35">
        <f t="shared" si="72"/>
        <v>45809</v>
      </c>
      <c r="AY106" s="24">
        <f t="shared" ca="1" si="46"/>
        <v>-2.0915800564967335E-2</v>
      </c>
      <c r="AZ106" s="24">
        <f t="shared" si="47"/>
        <v>-2.1186065798809883E-2</v>
      </c>
      <c r="BA106" s="24">
        <f t="shared" si="48"/>
        <v>-9.9401704883241848E-3</v>
      </c>
      <c r="BB106" s="24">
        <f t="shared" si="49"/>
        <v>-2.1003994220573641E-2</v>
      </c>
      <c r="BC106" s="24">
        <f t="shared" si="50"/>
        <v>-6.8894582560014017E-3</v>
      </c>
      <c r="BD106" s="24">
        <f t="shared" si="51"/>
        <v>-2.0193203767782109E-2</v>
      </c>
      <c r="BE106" s="24">
        <f t="shared" si="52"/>
        <v>-3.3947642127676314E-3</v>
      </c>
      <c r="BG106" s="24">
        <f t="shared" si="73"/>
        <v>-2.1186065798809883E-2</v>
      </c>
      <c r="BH106" s="24">
        <f t="shared" si="74"/>
        <v>-3.3947642127676314E-3</v>
      </c>
    </row>
    <row r="107" spans="2:60" x14ac:dyDescent="0.25">
      <c r="B107" s="35">
        <f>+NAC!A108</f>
        <v>45839</v>
      </c>
      <c r="C107" s="48">
        <f ca="1">+NAC_d!DD108</f>
        <v>0.36619711250478471</v>
      </c>
      <c r="D107" s="48">
        <f ca="1">+NAC_d!CT108</f>
        <v>0.35112352542371461</v>
      </c>
      <c r="E107" s="48">
        <f ca="1">+NAC_d!DC108</f>
        <v>0.37753620027181611</v>
      </c>
      <c r="F107" s="24">
        <f t="shared" ca="1" si="55"/>
        <v>-2.6412674848101503E-2</v>
      </c>
      <c r="H107" s="24">
        <f>+GBA_d!$AM135</f>
        <v>0.38321338747645761</v>
      </c>
      <c r="I107" s="24">
        <f>+GBA_d!$AD135</f>
        <v>0.35625083881136854</v>
      </c>
      <c r="J107" s="24">
        <f>+GBA_d!$AM135</f>
        <v>0.38321338747645761</v>
      </c>
      <c r="K107" s="24">
        <f t="shared" si="56"/>
        <v>-2.696254866508907E-2</v>
      </c>
      <c r="M107" s="24">
        <f>+PAM_d!$AM135</f>
        <v>0.35779985283296534</v>
      </c>
      <c r="N107" s="24">
        <f>+PAM_d!$AD135</f>
        <v>0.34815256937014305</v>
      </c>
      <c r="O107" s="24">
        <f>+PAM_d!$AM135</f>
        <v>0.35779985283296534</v>
      </c>
      <c r="P107" s="24">
        <f t="shared" si="57"/>
        <v>-9.647283462822287E-3</v>
      </c>
      <c r="R107" s="24">
        <f>+NOA_d!$AM135</f>
        <v>0.3831496508730543</v>
      </c>
      <c r="S107" s="24">
        <f>+NOA_d!$AD135</f>
        <v>0.36221220283251365</v>
      </c>
      <c r="T107" s="24">
        <f>+NOA_d!$AM135</f>
        <v>0.3831496508730543</v>
      </c>
      <c r="U107" s="24">
        <f t="shared" si="58"/>
        <v>-2.0937448040540652E-2</v>
      </c>
      <c r="W107" s="24">
        <f>+NEA_d!$AM135</f>
        <v>0.34228191733431212</v>
      </c>
      <c r="X107" s="24">
        <f>+NEA_d!$AD135</f>
        <v>0.33050412471485457</v>
      </c>
      <c r="Y107" s="24">
        <f>+NEA_d!$AM135</f>
        <v>0.34228191733431212</v>
      </c>
      <c r="Z107" s="24">
        <f t="shared" si="59"/>
        <v>-1.177779261945755E-2</v>
      </c>
      <c r="AB107" s="24">
        <f>+CUY_d!$AM135</f>
        <v>0.34467498306211564</v>
      </c>
      <c r="AC107" s="24">
        <f>+CUY_d!$AD135</f>
        <v>0.32845943381531528</v>
      </c>
      <c r="AD107" s="24">
        <f>+CUY_d!$AM135</f>
        <v>0.34467498306211564</v>
      </c>
      <c r="AE107" s="24">
        <f t="shared" si="60"/>
        <v>-1.6215549246800354E-2</v>
      </c>
      <c r="AG107" s="24">
        <f>+PAT_d!$AM135</f>
        <v>0.42184283672187739</v>
      </c>
      <c r="AH107" s="24">
        <f>+PAT_d!$AD135</f>
        <v>0.41253653367157472</v>
      </c>
      <c r="AI107" s="24">
        <f>+PAT_d!$AM135</f>
        <v>0.42184283672187739</v>
      </c>
      <c r="AJ107" s="24">
        <f t="shared" si="61"/>
        <v>-9.3063030503026667E-3</v>
      </c>
      <c r="AK107" s="24"/>
      <c r="AL107" s="35">
        <f t="shared" si="62"/>
        <v>45839</v>
      </c>
      <c r="AM107" s="24">
        <f t="shared" ca="1" si="63"/>
        <v>-2.6412674848101503E-2</v>
      </c>
      <c r="AN107" s="24">
        <f t="shared" si="64"/>
        <v>-2.696254866508907E-2</v>
      </c>
      <c r="AO107" s="24">
        <f t="shared" si="65"/>
        <v>-9.647283462822287E-3</v>
      </c>
      <c r="AP107" s="24">
        <f t="shared" si="66"/>
        <v>-2.0937448040540652E-2</v>
      </c>
      <c r="AQ107" s="24">
        <f t="shared" si="67"/>
        <v>-1.177779261945755E-2</v>
      </c>
      <c r="AR107" s="24">
        <f t="shared" si="68"/>
        <v>-1.6215549246800354E-2</v>
      </c>
      <c r="AS107" s="24">
        <f t="shared" si="69"/>
        <v>-9.3063030503026667E-3</v>
      </c>
      <c r="AU107" s="24">
        <f t="shared" si="70"/>
        <v>-2.696254866508907E-2</v>
      </c>
      <c r="AV107" s="24">
        <f t="shared" si="71"/>
        <v>-9.3063030503026667E-3</v>
      </c>
      <c r="AX107" s="35">
        <f t="shared" si="72"/>
        <v>45839</v>
      </c>
      <c r="AY107" s="24">
        <f t="shared" ca="1" si="46"/>
        <v>-1.9173851723743973E-2</v>
      </c>
      <c r="AZ107" s="24">
        <f t="shared" si="47"/>
        <v>-1.9492689204143487E-2</v>
      </c>
      <c r="BA107" s="24">
        <f t="shared" si="48"/>
        <v>-7.105085070302386E-3</v>
      </c>
      <c r="BB107" s="24">
        <f t="shared" si="49"/>
        <v>-1.5137514604674052E-2</v>
      </c>
      <c r="BC107" s="24">
        <f t="shared" si="50"/>
        <v>-8.774455252177904E-3</v>
      </c>
      <c r="BD107" s="24">
        <f t="shared" si="51"/>
        <v>-1.2059084500757211E-2</v>
      </c>
      <c r="BE107" s="24">
        <f t="shared" si="52"/>
        <v>-6.5452403106370793E-3</v>
      </c>
      <c r="BG107" s="24">
        <f t="shared" si="73"/>
        <v>-1.9492689204143487E-2</v>
      </c>
      <c r="BH107" s="24">
        <f t="shared" si="74"/>
        <v>-6.5452403106370793E-3</v>
      </c>
    </row>
    <row r="108" spans="2:60" x14ac:dyDescent="0.25">
      <c r="B108" s="35">
        <f>+NAC!A109</f>
        <v>45870</v>
      </c>
      <c r="C108" s="48">
        <f ca="1">+NAC_d!DD109</f>
        <v>0.33612091330524163</v>
      </c>
      <c r="D108" s="48">
        <f ca="1">+NAC_d!CT109</f>
        <v>0.31901022616693364</v>
      </c>
      <c r="E108" s="48">
        <f ca="1">+NAC_d!DC109</f>
        <v>0.34722750218989096</v>
      </c>
      <c r="F108" s="24">
        <f t="shared" ref="F108" ca="1" si="75">+D108-E108</f>
        <v>-2.8217276022957316E-2</v>
      </c>
      <c r="H108" s="24">
        <f>+GBA_d!$AM136</f>
        <v>0.35166437248870186</v>
      </c>
      <c r="I108" s="24">
        <f>+GBA_d!$AD136</f>
        <v>0.32989695091410409</v>
      </c>
      <c r="J108" s="24">
        <f>+GBA_d!$AM136</f>
        <v>0.35166437248870186</v>
      </c>
      <c r="K108" s="24">
        <f t="shared" ref="K108" si="76">+I108-J108</f>
        <v>-2.1767421574597767E-2</v>
      </c>
      <c r="M108" s="24">
        <f>+PAM_d!$AM136</f>
        <v>0.33155439461184533</v>
      </c>
      <c r="N108" s="24">
        <f>+PAM_d!$AD136</f>
        <v>0.32037277271651754</v>
      </c>
      <c r="O108" s="24">
        <f>+PAM_d!$AM136</f>
        <v>0.33155439461184533</v>
      </c>
      <c r="P108" s="24">
        <f t="shared" ref="P108" si="77">+N108-O108</f>
        <v>-1.1181621895327787E-2</v>
      </c>
      <c r="R108" s="24">
        <f>+NOA_d!$AM136</f>
        <v>0.34663390764399726</v>
      </c>
      <c r="S108" s="24">
        <f>+NOA_d!$AD136</f>
        <v>0.31871666963319445</v>
      </c>
      <c r="T108" s="24">
        <f>+NOA_d!$AM136</f>
        <v>0.34663390764399726</v>
      </c>
      <c r="U108" s="24">
        <f t="shared" ref="U108" si="78">+S108-T108</f>
        <v>-2.7917238010802814E-2</v>
      </c>
      <c r="W108" s="24">
        <f>+NEA_d!$AM136</f>
        <v>0.31179415306056479</v>
      </c>
      <c r="X108" s="24">
        <f>+NEA_d!$AD136</f>
        <v>0.29400174069628693</v>
      </c>
      <c r="Y108" s="24">
        <f>+NEA_d!$AM136</f>
        <v>0.31179415306056479</v>
      </c>
      <c r="Z108" s="24">
        <f t="shared" ref="Z108" si="79">+X108-Y108</f>
        <v>-1.7792412364277865E-2</v>
      </c>
      <c r="AB108" s="24">
        <f>+CUY_d!$AM136</f>
        <v>0.31933017708304612</v>
      </c>
      <c r="AC108" s="24">
        <f>+CUY_d!$AD136</f>
        <v>0.2938462331840106</v>
      </c>
      <c r="AD108" s="24">
        <f>+CUY_d!$AM136</f>
        <v>0.31933017708304612</v>
      </c>
      <c r="AE108" s="24">
        <f t="shared" ref="AE108" si="80">+AC108-AD108</f>
        <v>-2.5483943899035522E-2</v>
      </c>
      <c r="AG108" s="24">
        <f>+PAT_d!$AM136</f>
        <v>0.38633866370739578</v>
      </c>
      <c r="AH108" s="24">
        <f>+PAT_d!$AD136</f>
        <v>0.37218486914251714</v>
      </c>
      <c r="AI108" s="24">
        <f>+PAT_d!$AM136</f>
        <v>0.38633866370739578</v>
      </c>
      <c r="AJ108" s="24">
        <f t="shared" ref="AJ108" si="81">+AH108-AI108</f>
        <v>-1.4153794564878641E-2</v>
      </c>
      <c r="AK108" s="24"/>
      <c r="AL108" s="35">
        <f t="shared" ref="AL108" si="82">+B108</f>
        <v>45870</v>
      </c>
      <c r="AM108" s="24">
        <f t="shared" ref="AM108" ca="1" si="83">+F108</f>
        <v>-2.8217276022957316E-2</v>
      </c>
      <c r="AN108" s="24">
        <f t="shared" ref="AN108" si="84">+K108</f>
        <v>-2.1767421574597767E-2</v>
      </c>
      <c r="AO108" s="24">
        <f t="shared" ref="AO108" si="85">+P108</f>
        <v>-1.1181621895327787E-2</v>
      </c>
      <c r="AP108" s="24">
        <f t="shared" ref="AP108" si="86">+U108</f>
        <v>-2.7917238010802814E-2</v>
      </c>
      <c r="AQ108" s="24">
        <f t="shared" ref="AQ108" si="87">+Z108</f>
        <v>-1.7792412364277865E-2</v>
      </c>
      <c r="AR108" s="24">
        <f t="shared" ref="AR108" si="88">+AE108</f>
        <v>-2.5483943899035522E-2</v>
      </c>
      <c r="AS108" s="24">
        <f t="shared" ref="AS108" si="89">+AJ108</f>
        <v>-1.4153794564878641E-2</v>
      </c>
      <c r="AU108" s="24">
        <f t="shared" ref="AU108" si="90">+MIN(AN108:AS108)</f>
        <v>-2.7917238010802814E-2</v>
      </c>
      <c r="AV108" s="24">
        <f t="shared" ref="AV108" si="91">+MAX(AN108:AS108)</f>
        <v>-1.1181621895327787E-2</v>
      </c>
      <c r="AX108" s="35">
        <f t="shared" ref="AX108" si="92">+AL108</f>
        <v>45870</v>
      </c>
      <c r="AY108" s="24">
        <f t="shared" ca="1" si="46"/>
        <v>-2.0944700117159654E-2</v>
      </c>
      <c r="AZ108" s="24">
        <f t="shared" si="47"/>
        <v>-1.6104161667381489E-2</v>
      </c>
      <c r="BA108" s="24">
        <f t="shared" si="48"/>
        <v>-8.3974202935864772E-3</v>
      </c>
      <c r="BB108" s="24">
        <f t="shared" si="49"/>
        <v>-2.0731126590778803E-2</v>
      </c>
      <c r="BC108" s="24">
        <f t="shared" si="50"/>
        <v>-1.3563417951487411E-2</v>
      </c>
      <c r="BD108" s="24">
        <f t="shared" si="51"/>
        <v>-1.93158197558847E-2</v>
      </c>
      <c r="BE108" s="24">
        <f t="shared" si="52"/>
        <v>-1.0209478344222256E-2</v>
      </c>
      <c r="BG108" s="24">
        <f t="shared" ref="BG108" si="93">+MIN(AZ108:BE108)</f>
        <v>-2.0731126590778803E-2</v>
      </c>
      <c r="BH108" s="24">
        <f t="shared" ref="BH108" si="94">+MAX(AZ108:BE108)</f>
        <v>-8.3974202935864772E-3</v>
      </c>
    </row>
    <row r="109" spans="2:60" x14ac:dyDescent="0.25">
      <c r="B109" s="35">
        <f>+NAC!A110</f>
        <v>45901</v>
      </c>
      <c r="C109" s="48">
        <f ca="1">+NAC_d!DD110</f>
        <v>0.31842501847202787</v>
      </c>
      <c r="D109" s="48">
        <f ca="1">+NAC_d!CT110</f>
        <v>0.30276357056973957</v>
      </c>
      <c r="E109" s="48">
        <f ca="1">+NAC_d!DC110</f>
        <v>0.32797633738817455</v>
      </c>
      <c r="F109" s="24">
        <f t="shared" ref="F109" ca="1" si="95">+D109-E109</f>
        <v>-2.5212766818434984E-2</v>
      </c>
      <c r="H109" s="24">
        <f>+GBA_d!$AM137</f>
        <v>0.32973785952428214</v>
      </c>
      <c r="I109" s="24">
        <f>+GBA_d!$AD137</f>
        <v>0.31179140418523277</v>
      </c>
      <c r="J109" s="24">
        <f>+GBA_d!$AM137</f>
        <v>0.32973785952428214</v>
      </c>
      <c r="K109" s="24">
        <f t="shared" ref="K109" si="96">+I109-J109</f>
        <v>-1.7946455339049372E-2</v>
      </c>
      <c r="M109" s="24">
        <f>+PAM_d!$AM137</f>
        <v>0.31563516363827593</v>
      </c>
      <c r="N109" s="24">
        <f>+PAM_d!$AD137</f>
        <v>0.30441247352361733</v>
      </c>
      <c r="O109" s="24">
        <f>+PAM_d!$AM137</f>
        <v>0.31563516363827593</v>
      </c>
      <c r="P109" s="24">
        <f t="shared" ref="P109" si="97">+N109-O109</f>
        <v>-1.1222690114658596E-2</v>
      </c>
      <c r="R109" s="24">
        <f>+NOA_d!$AM137</f>
        <v>0.32950816277692252</v>
      </c>
      <c r="S109" s="24">
        <f>+NOA_d!$AD137</f>
        <v>0.30375897811223762</v>
      </c>
      <c r="T109" s="24">
        <f>+NOA_d!$AM137</f>
        <v>0.32950816277692252</v>
      </c>
      <c r="U109" s="24">
        <f t="shared" ref="U109" si="98">+S109-T109</f>
        <v>-2.5749184664684899E-2</v>
      </c>
      <c r="W109" s="24">
        <f>+NEA_d!$AM137</f>
        <v>0.29191308061711663</v>
      </c>
      <c r="X109" s="24">
        <f>+NEA_d!$AD137</f>
        <v>0.27656640488034179</v>
      </c>
      <c r="Y109" s="24">
        <f>+NEA_d!$AM137</f>
        <v>0.29191308061711663</v>
      </c>
      <c r="Z109" s="24">
        <f t="shared" ref="Z109" si="99">+X109-Y109</f>
        <v>-1.534667573677484E-2</v>
      </c>
      <c r="AB109" s="24">
        <f>+CUY_d!$AM137</f>
        <v>0.30862595281538119</v>
      </c>
      <c r="AC109" s="24">
        <f>+CUY_d!$AD137</f>
        <v>0.28422301025808472</v>
      </c>
      <c r="AD109" s="24">
        <f>+CUY_d!$AM137</f>
        <v>0.30862595281538119</v>
      </c>
      <c r="AE109" s="24">
        <f t="shared" ref="AE109" si="100">+AC109-AD109</f>
        <v>-2.440294255729647E-2</v>
      </c>
      <c r="AG109" s="24">
        <f>+PAT_d!$AM137</f>
        <v>0.36908992108263439</v>
      </c>
      <c r="AH109" s="24">
        <f>+PAT_d!$AD137</f>
        <v>0.35386162311161451</v>
      </c>
      <c r="AI109" s="24">
        <f>+PAT_d!$AM137</f>
        <v>0.36908992108263439</v>
      </c>
      <c r="AJ109" s="24">
        <f t="shared" ref="AJ109" si="101">+AH109-AI109</f>
        <v>-1.5228297971019877E-2</v>
      </c>
      <c r="AK109" s="24"/>
      <c r="AL109" s="35">
        <f t="shared" ref="AL109" si="102">+B109</f>
        <v>45901</v>
      </c>
      <c r="AM109" s="24">
        <f t="shared" ref="AM109" ca="1" si="103">+F109</f>
        <v>-2.5212766818434984E-2</v>
      </c>
      <c r="AN109" s="24">
        <f t="shared" ref="AN109" si="104">+K109</f>
        <v>-1.7946455339049372E-2</v>
      </c>
      <c r="AO109" s="24">
        <f t="shared" ref="AO109" si="105">+P109</f>
        <v>-1.1222690114658596E-2</v>
      </c>
      <c r="AP109" s="24">
        <f t="shared" ref="AP109" si="106">+U109</f>
        <v>-2.5749184664684899E-2</v>
      </c>
      <c r="AQ109" s="24">
        <f t="shared" ref="AQ109" si="107">+Z109</f>
        <v>-1.534667573677484E-2</v>
      </c>
      <c r="AR109" s="24">
        <f t="shared" ref="AR109" si="108">+AE109</f>
        <v>-2.440294255729647E-2</v>
      </c>
      <c r="AS109" s="24">
        <f t="shared" ref="AS109" si="109">+AJ109</f>
        <v>-1.5228297971019877E-2</v>
      </c>
      <c r="AU109" s="24">
        <f t="shared" ref="AU109" si="110">+MIN(AN109:AS109)</f>
        <v>-2.5749184664684899E-2</v>
      </c>
      <c r="AV109" s="24">
        <f t="shared" ref="AV109" si="111">+MAX(AN109:AS109)</f>
        <v>-1.1222690114658596E-2</v>
      </c>
      <c r="AX109" s="35">
        <f t="shared" ref="AX109" si="112">+AL109</f>
        <v>45901</v>
      </c>
      <c r="AY109" s="24">
        <f t="shared" ca="1" si="46"/>
        <v>-1.8985855476930213E-2</v>
      </c>
      <c r="AZ109" s="24">
        <f t="shared" si="47"/>
        <v>-1.3496235525300992E-2</v>
      </c>
      <c r="BA109" s="24">
        <f t="shared" si="48"/>
        <v>-8.5302448770244732E-3</v>
      </c>
      <c r="BB109" s="24">
        <f t="shared" si="49"/>
        <v>-1.9367451352012011E-2</v>
      </c>
      <c r="BC109" s="24">
        <f t="shared" si="50"/>
        <v>-1.187903115699096E-2</v>
      </c>
      <c r="BD109" s="24">
        <f t="shared" si="51"/>
        <v>-1.8647759892577387E-2</v>
      </c>
      <c r="BE109" s="24">
        <f t="shared" si="52"/>
        <v>-1.1122934831758746E-2</v>
      </c>
      <c r="BG109" s="24">
        <f t="shared" ref="BG109" si="113">+MIN(AZ109:BE109)</f>
        <v>-1.9367451352012011E-2</v>
      </c>
      <c r="BH109" s="24">
        <f t="shared" ref="BH109" si="114">+MAX(AZ109:BE109)</f>
        <v>-8.5302448770244732E-3</v>
      </c>
    </row>
    <row r="110" spans="2:60" x14ac:dyDescent="0.25">
      <c r="B110" s="35">
        <f>+NAC!A111</f>
        <v>45931</v>
      </c>
      <c r="C110" s="48">
        <f ca="1">+NAC_d!DD111</f>
        <v>0.31380718712080835</v>
      </c>
      <c r="D110" s="48">
        <f ca="1">+NAC_d!CT111</f>
        <v>0.30134044265326221</v>
      </c>
      <c r="E110" s="48">
        <f ca="1">+NAC_d!DC111</f>
        <v>0.3203376487309979</v>
      </c>
      <c r="F110" s="24">
        <f t="shared" ref="F110" ca="1" si="115">+D110-E110</f>
        <v>-1.8997206077735695E-2</v>
      </c>
      <c r="H110" s="24">
        <f>+GBA_d!$AM138</f>
        <v>0.32143466783112684</v>
      </c>
      <c r="I110" s="24">
        <f>+GBA_d!$AD138</f>
        <v>0.31092284821985583</v>
      </c>
      <c r="J110" s="24">
        <f>+GBA_d!$AM138</f>
        <v>0.32143466783112684</v>
      </c>
      <c r="K110" s="24">
        <f t="shared" ref="K110" si="116">+I110-J110</f>
        <v>-1.0511819611271012E-2</v>
      </c>
      <c r="M110" s="24">
        <f>+PAM_d!$AM138</f>
        <v>0.31098756022949092</v>
      </c>
      <c r="N110" s="24">
        <f>+PAM_d!$AD138</f>
        <v>0.30174616149712064</v>
      </c>
      <c r="O110" s="24">
        <f>+PAM_d!$AM138</f>
        <v>0.31098756022949092</v>
      </c>
      <c r="P110" s="24">
        <f t="shared" ref="P110" si="117">+N110-O110</f>
        <v>-9.2413987323702873E-3</v>
      </c>
      <c r="R110" s="24">
        <f>+NOA_d!$AM138</f>
        <v>0.31860550236063245</v>
      </c>
      <c r="S110" s="24">
        <f>+NOA_d!$AD138</f>
        <v>0.30284158037280839</v>
      </c>
      <c r="T110" s="24">
        <f>+NOA_d!$AM138</f>
        <v>0.31860550236063245</v>
      </c>
      <c r="U110" s="24">
        <f t="shared" ref="U110" si="118">+S110-T110</f>
        <v>-1.5763921987824059E-2</v>
      </c>
      <c r="W110" s="24">
        <f>+NEA_d!$AM138</f>
        <v>0.28557946370021625</v>
      </c>
      <c r="X110" s="24">
        <f>+NEA_d!$AD138</f>
        <v>0.27326170677885564</v>
      </c>
      <c r="Y110" s="24">
        <f>+NEA_d!$AM138</f>
        <v>0.28557946370021625</v>
      </c>
      <c r="Z110" s="24">
        <f t="shared" ref="Z110" si="119">+X110-Y110</f>
        <v>-1.2317756921360612E-2</v>
      </c>
      <c r="AB110" s="24">
        <f>+CUY_d!$AM138</f>
        <v>0.30373659149181109</v>
      </c>
      <c r="AC110" s="24">
        <f>+CUY_d!$AD138</f>
        <v>0.29240516623530244</v>
      </c>
      <c r="AD110" s="24">
        <f>+CUY_d!$AM138</f>
        <v>0.30373659149181109</v>
      </c>
      <c r="AE110" s="24">
        <f t="shared" ref="AE110" si="120">+AC110-AD110</f>
        <v>-1.1331425256508654E-2</v>
      </c>
      <c r="AG110" s="24">
        <f>+PAT_d!$AM138</f>
        <v>0.35570954906007257</v>
      </c>
      <c r="AH110" s="24">
        <f>+PAT_d!$AD138</f>
        <v>0.34251018513327236</v>
      </c>
      <c r="AI110" s="24">
        <f>+PAT_d!$AM138</f>
        <v>0.35570954906007257</v>
      </c>
      <c r="AJ110" s="24">
        <f t="shared" ref="AJ110" si="121">+AH110-AI110</f>
        <v>-1.3199363926800212E-2</v>
      </c>
      <c r="AK110" s="24"/>
      <c r="AL110" s="35">
        <f t="shared" ref="AL110" si="122">+B110</f>
        <v>45931</v>
      </c>
      <c r="AM110" s="24">
        <f t="shared" ref="AM110" ca="1" si="123">+F110</f>
        <v>-1.8997206077735695E-2</v>
      </c>
      <c r="AN110" s="24">
        <f t="shared" ref="AN110" si="124">+K110</f>
        <v>-1.0511819611271012E-2</v>
      </c>
      <c r="AO110" s="24">
        <f t="shared" ref="AO110" si="125">+P110</f>
        <v>-9.2413987323702873E-3</v>
      </c>
      <c r="AP110" s="24">
        <f t="shared" ref="AP110" si="126">+U110</f>
        <v>-1.5763921987824059E-2</v>
      </c>
      <c r="AQ110" s="24">
        <f t="shared" ref="AQ110" si="127">+Z110</f>
        <v>-1.2317756921360612E-2</v>
      </c>
      <c r="AR110" s="24">
        <f t="shared" ref="AR110" si="128">+AE110</f>
        <v>-1.1331425256508654E-2</v>
      </c>
      <c r="AS110" s="24">
        <f t="shared" ref="AS110" si="129">+AJ110</f>
        <v>-1.3199363926800212E-2</v>
      </c>
      <c r="AU110" s="24">
        <f t="shared" ref="AU110" si="130">+MIN(AN110:AS110)</f>
        <v>-1.5763921987824059E-2</v>
      </c>
      <c r="AV110" s="24">
        <f t="shared" ref="AV110" si="131">+MAX(AN110:AS110)</f>
        <v>-9.2413987323702873E-3</v>
      </c>
      <c r="AX110" s="35">
        <f t="shared" ref="AX110" si="132">+AL110</f>
        <v>45931</v>
      </c>
      <c r="AY110" s="24">
        <f t="shared" ca="1" si="46"/>
        <v>-1.4388142378575886E-2</v>
      </c>
      <c r="AZ110" s="24">
        <f t="shared" si="47"/>
        <v>-7.9548538169685878E-3</v>
      </c>
      <c r="BA110" s="24">
        <f t="shared" si="48"/>
        <v>-7.0491887281924903E-3</v>
      </c>
      <c r="BB110" s="24">
        <f t="shared" si="49"/>
        <v>-1.1954994848423328E-2</v>
      </c>
      <c r="BC110" s="24">
        <f t="shared" si="50"/>
        <v>-9.5814823347496469E-3</v>
      </c>
      <c r="BD110" s="24">
        <f t="shared" si="51"/>
        <v>-8.6914989810499277E-3</v>
      </c>
      <c r="BE110" s="24">
        <f t="shared" si="52"/>
        <v>-9.7361296421873966E-3</v>
      </c>
      <c r="BG110" s="24">
        <f t="shared" ref="BG110" si="133">+MIN(AZ110:BE110)</f>
        <v>-1.1954994848423328E-2</v>
      </c>
      <c r="BH110" s="24">
        <f t="shared" ref="BH110" si="134">+MAX(AZ110:BE110)</f>
        <v>-7.0491887281924903E-3</v>
      </c>
    </row>
  </sheetData>
  <mergeCells count="10">
    <mergeCell ref="A1:B3"/>
    <mergeCell ref="AG2:AJ2"/>
    <mergeCell ref="AM2:AS2"/>
    <mergeCell ref="AY2:BE2"/>
    <mergeCell ref="C2:F2"/>
    <mergeCell ref="H2:K2"/>
    <mergeCell ref="M2:P2"/>
    <mergeCell ref="R2:U2"/>
    <mergeCell ref="W2:Z2"/>
    <mergeCell ref="AB2:AE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B9F3F-62FF-4DE7-93BC-81F88327D65F}">
  <dimension ref="B1:Y110"/>
  <sheetViews>
    <sheetView zoomScale="88" workbookViewId="0">
      <pane xSplit="2" ySplit="3" topLeftCell="C96" activePane="bottomRight" state="frozen"/>
      <selection pane="topRight" activeCell="C1" sqref="C1"/>
      <selection pane="bottomLeft" activeCell="A4" sqref="A4"/>
      <selection pane="bottomRight" activeCell="Q110" sqref="Q110"/>
    </sheetView>
  </sheetViews>
  <sheetFormatPr baseColWidth="10" defaultColWidth="11.42578125" defaultRowHeight="15" x14ac:dyDescent="0.25"/>
  <sheetData>
    <row r="1" spans="2:25" s="118" customFormat="1" x14ac:dyDescent="0.25">
      <c r="C1" s="248" t="s">
        <v>141</v>
      </c>
      <c r="D1" s="248"/>
      <c r="E1" s="248"/>
      <c r="F1" s="248"/>
      <c r="G1" s="248"/>
      <c r="H1" s="248"/>
      <c r="I1" s="248"/>
      <c r="K1" s="248" t="s">
        <v>142</v>
      </c>
      <c r="L1" s="248"/>
      <c r="M1" s="248"/>
      <c r="N1" s="248"/>
      <c r="O1" s="248"/>
      <c r="P1" s="248"/>
      <c r="Q1" s="248"/>
      <c r="S1" s="248" t="s">
        <v>143</v>
      </c>
      <c r="T1" s="248"/>
      <c r="U1" s="248"/>
      <c r="V1" s="248"/>
      <c r="W1" s="248"/>
      <c r="X1" s="248"/>
      <c r="Y1" s="248"/>
    </row>
    <row r="2" spans="2:25" s="128" customFormat="1" x14ac:dyDescent="0.25">
      <c r="C2" s="128">
        <f>+NAC_d!C3</f>
        <v>0.3008606686391192</v>
      </c>
      <c r="D2" s="128">
        <f>+NAC_d!D3</f>
        <v>0.28843594649817594</v>
      </c>
      <c r="E2" s="128">
        <f>+NAC_d!E3</f>
        <v>0.16451098850039381</v>
      </c>
      <c r="F2" s="128">
        <f>+NAC_d!F3</f>
        <v>0.14096216203948453</v>
      </c>
      <c r="G2" s="128">
        <f>+NAC_d!G3</f>
        <v>7.0913375475878879E-2</v>
      </c>
      <c r="H2" s="128">
        <f>+NAC_d!H3</f>
        <v>3.4316858846947906E-2</v>
      </c>
      <c r="K2" s="128">
        <f t="shared" ref="K2:P2" si="0">+C2</f>
        <v>0.3008606686391192</v>
      </c>
      <c r="L2" s="128">
        <f t="shared" si="0"/>
        <v>0.28843594649817594</v>
      </c>
      <c r="M2" s="128">
        <f t="shared" si="0"/>
        <v>0.16451098850039381</v>
      </c>
      <c r="N2" s="128">
        <f t="shared" si="0"/>
        <v>0.14096216203948453</v>
      </c>
      <c r="O2" s="128">
        <f t="shared" si="0"/>
        <v>7.0913375475878879E-2</v>
      </c>
      <c r="P2" s="128">
        <f t="shared" si="0"/>
        <v>3.4316858846947906E-2</v>
      </c>
      <c r="S2" s="128">
        <f t="shared" ref="S2:X2" si="1">+K2</f>
        <v>0.3008606686391192</v>
      </c>
      <c r="T2" s="128">
        <f t="shared" si="1"/>
        <v>0.28843594649817594</v>
      </c>
      <c r="U2" s="128">
        <f t="shared" si="1"/>
        <v>0.16451098850039381</v>
      </c>
      <c r="V2" s="128">
        <f t="shared" si="1"/>
        <v>0.14096216203948453</v>
      </c>
      <c r="W2" s="128">
        <f t="shared" si="1"/>
        <v>7.0913375475878879E-2</v>
      </c>
      <c r="X2" s="128">
        <f t="shared" si="1"/>
        <v>3.4316858846947906E-2</v>
      </c>
    </row>
    <row r="3" spans="2:25" s="122" customFormat="1" ht="15.75" thickBot="1" x14ac:dyDescent="0.3">
      <c r="B3" s="127" t="str">
        <f>+NAC!A4</f>
        <v>Fecha</v>
      </c>
      <c r="C3" s="123" t="s">
        <v>38</v>
      </c>
      <c r="D3" s="123" t="s">
        <v>128</v>
      </c>
      <c r="E3" s="123" t="s">
        <v>40</v>
      </c>
      <c r="F3" s="123" t="s">
        <v>41</v>
      </c>
      <c r="G3" s="123" t="s">
        <v>129</v>
      </c>
      <c r="H3" s="123" t="s">
        <v>130</v>
      </c>
      <c r="I3" s="122" t="s">
        <v>144</v>
      </c>
      <c r="K3" s="123" t="s">
        <v>38</v>
      </c>
      <c r="L3" s="123" t="s">
        <v>128</v>
      </c>
      <c r="M3" s="123" t="s">
        <v>40</v>
      </c>
      <c r="N3" s="123" t="s">
        <v>41</v>
      </c>
      <c r="O3" s="123" t="s">
        <v>129</v>
      </c>
      <c r="P3" s="123" t="s">
        <v>130</v>
      </c>
      <c r="Q3" s="122" t="s">
        <v>144</v>
      </c>
      <c r="S3" s="123" t="s">
        <v>38</v>
      </c>
      <c r="T3" s="123" t="s">
        <v>128</v>
      </c>
      <c r="U3" s="123" t="s">
        <v>40</v>
      </c>
      <c r="V3" s="123" t="s">
        <v>41</v>
      </c>
      <c r="W3" s="123" t="s">
        <v>129</v>
      </c>
      <c r="X3" s="123" t="s">
        <v>130</v>
      </c>
      <c r="Y3" s="122" t="s">
        <v>144</v>
      </c>
    </row>
    <row r="4" spans="2:25" x14ac:dyDescent="0.25">
      <c r="B4" s="155">
        <f>+NAC!A5</f>
        <v>42705</v>
      </c>
      <c r="C4" s="34">
        <f>+GBA_d!$E32/GBA_d!$N32*100</f>
        <v>100</v>
      </c>
      <c r="D4" s="34">
        <f>+PAM_d!$E32/PAM_d!$N32*100</f>
        <v>100</v>
      </c>
      <c r="E4" s="34">
        <f>+NOA_d!$E32/NOA_d!$N32*100</f>
        <v>100</v>
      </c>
      <c r="F4" s="34">
        <f>NEA_d!$E32/NEA_d!$N32*100</f>
        <v>100</v>
      </c>
      <c r="G4" s="34">
        <f>+CUY_d!$E32/CUY_d!$N32*100</f>
        <v>100</v>
      </c>
      <c r="H4" s="34">
        <f>+PAT_d!$E32/PAT_d!$N32*100</f>
        <v>100</v>
      </c>
      <c r="I4" s="19">
        <f>+SUMPRODUCT($C$2:$H$2,C4:H4)</f>
        <v>100.00000000000003</v>
      </c>
    </row>
    <row r="5" spans="2:25" x14ac:dyDescent="0.25">
      <c r="B5" s="155">
        <f>+NAC!A6</f>
        <v>42736</v>
      </c>
      <c r="C5" s="34">
        <f>+GBA_d!$E33/GBA_d!$N33*100</f>
        <v>99.732628790809315</v>
      </c>
      <c r="D5" s="34">
        <f>+PAM_d!$E33/PAM_d!$N33*100</f>
        <v>99.710361655697753</v>
      </c>
      <c r="E5" s="34">
        <f>+NOA_d!$E33/NOA_d!$N33*100</f>
        <v>99.674009068041784</v>
      </c>
      <c r="F5" s="34">
        <f>NEA_d!$E33/NEA_d!$N33*100</f>
        <v>100.00780394860288</v>
      </c>
      <c r="G5" s="34">
        <f>+CUY_d!$E33/CUY_d!$N33*100</f>
        <v>99.746095542047712</v>
      </c>
      <c r="H5" s="34">
        <f>+PAT_d!$E33/PAT_d!$N33*100</f>
        <v>99.744647345583587</v>
      </c>
      <c r="I5" s="19">
        <f t="shared" ref="I5:I35" si="2">+SUMPRODUCT($C$2:$H$2,C5:H5)</f>
        <v>99.756719257096407</v>
      </c>
      <c r="K5" s="24">
        <f t="shared" ref="K5:K36" si="3">+C5/C4-1</f>
        <v>-2.6737120919068103E-3</v>
      </c>
      <c r="L5" s="24">
        <f t="shared" ref="L5:L36" si="4">+D5/D4-1</f>
        <v>-2.8963834430224544E-3</v>
      </c>
      <c r="M5" s="24">
        <f t="shared" ref="M5:M36" si="5">+E5/E4-1</f>
        <v>-3.2599093195821993E-3</v>
      </c>
      <c r="N5" s="24">
        <f t="shared" ref="N5:N36" si="6">+F5/F4-1</f>
        <v>7.8039486028913529E-5</v>
      </c>
      <c r="O5" s="24">
        <f t="shared" ref="O5:O36" si="7">+G5/G4-1</f>
        <v>-2.53904457952292E-3</v>
      </c>
      <c r="P5" s="24">
        <f t="shared" ref="P5:P36" si="8">+H5/H4-1</f>
        <v>-2.5535265441640753E-3</v>
      </c>
      <c r="Q5" s="24">
        <f t="shared" ref="Q5:Q36" si="9">+I5/I4-1</f>
        <v>-2.4328074290361767E-3</v>
      </c>
    </row>
    <row r="6" spans="2:25" x14ac:dyDescent="0.25">
      <c r="B6" s="155">
        <f>+NAC!A7</f>
        <v>42767</v>
      </c>
      <c r="C6" s="34">
        <f>+GBA_d!$E34/GBA_d!$N34*100</f>
        <v>99.772808662734207</v>
      </c>
      <c r="D6" s="34">
        <f>+PAM_d!$E34/PAM_d!$N34*100</f>
        <v>99.773476483549729</v>
      </c>
      <c r="E6" s="34">
        <f>+NOA_d!$E34/NOA_d!$N34*100</f>
        <v>99.965815012017671</v>
      </c>
      <c r="F6" s="34">
        <f>NEA_d!$E34/NEA_d!$N34*100</f>
        <v>100.04893964351692</v>
      </c>
      <c r="G6" s="34">
        <f>+CUY_d!$E34/CUY_d!$N34*100</f>
        <v>99.517522886394914</v>
      </c>
      <c r="H6" s="34">
        <f>+PAT_d!$E34/PAT_d!$N34*100</f>
        <v>99.705637005750276</v>
      </c>
      <c r="I6" s="19">
        <f t="shared" si="2"/>
        <v>99.823268675245515</v>
      </c>
      <c r="K6" s="24">
        <f t="shared" si="3"/>
        <v>4.028758933967147E-4</v>
      </c>
      <c r="L6" s="24">
        <f t="shared" si="4"/>
        <v>6.3298163605018942E-4</v>
      </c>
      <c r="M6" s="24">
        <f t="shared" si="5"/>
        <v>2.9276031605860453E-3</v>
      </c>
      <c r="N6" s="24">
        <f t="shared" si="6"/>
        <v>4.1132484956052373E-4</v>
      </c>
      <c r="O6" s="24">
        <f t="shared" si="7"/>
        <v>-2.2915448911625669E-3</v>
      </c>
      <c r="P6" s="24">
        <f t="shared" si="8"/>
        <v>-3.9110208789605583E-4</v>
      </c>
      <c r="Q6" s="24">
        <f t="shared" si="9"/>
        <v>6.6711714904732489E-4</v>
      </c>
    </row>
    <row r="7" spans="2:25" x14ac:dyDescent="0.25">
      <c r="B7" s="155">
        <f>+NAC!A8</f>
        <v>42795</v>
      </c>
      <c r="C7" s="34">
        <f>+GBA_d!$E35/GBA_d!$N35*100</f>
        <v>100.29069556316423</v>
      </c>
      <c r="D7" s="34">
        <f>+PAM_d!$E35/PAM_d!$N35*100</f>
        <v>99.983307495915824</v>
      </c>
      <c r="E7" s="34">
        <f>+NOA_d!$E35/NOA_d!$N35*100</f>
        <v>99.690304402398226</v>
      </c>
      <c r="F7" s="34">
        <f>NEA_d!$E35/NEA_d!$N35*100</f>
        <v>100.10723670716308</v>
      </c>
      <c r="G7" s="34">
        <f>+CUY_d!$E35/CUY_d!$N35*100</f>
        <v>99.447057613777474</v>
      </c>
      <c r="H7" s="34">
        <f>+PAT_d!$E35/PAT_d!$N35*100</f>
        <v>99.556962631388714</v>
      </c>
      <c r="I7" s="19">
        <f t="shared" si="2"/>
        <v>99.992397470591825</v>
      </c>
      <c r="K7" s="24">
        <f t="shared" si="3"/>
        <v>5.1906617381161091E-3</v>
      </c>
      <c r="L7" s="24">
        <f t="shared" si="4"/>
        <v>2.1030740810228377E-3</v>
      </c>
      <c r="M7" s="24">
        <f t="shared" si="5"/>
        <v>-2.7560482509578765E-3</v>
      </c>
      <c r="N7" s="24">
        <f t="shared" si="6"/>
        <v>5.8268547226880685E-4</v>
      </c>
      <c r="O7" s="24">
        <f t="shared" si="7"/>
        <v>-7.0806899703357296E-4</v>
      </c>
      <c r="P7" s="24">
        <f t="shared" si="8"/>
        <v>-1.4911330876206108E-3</v>
      </c>
      <c r="Q7" s="24">
        <f t="shared" si="9"/>
        <v>1.6942822809833391E-3</v>
      </c>
    </row>
    <row r="8" spans="2:25" x14ac:dyDescent="0.25">
      <c r="B8" s="155">
        <f>+NAC!A9</f>
        <v>42826</v>
      </c>
      <c r="C8" s="34">
        <f>+GBA_d!$E36/GBA_d!$N36*100</f>
        <v>100.53678471113687</v>
      </c>
      <c r="D8" s="34">
        <f>+PAM_d!$E36/PAM_d!$N36*100</f>
        <v>100.16866361527453</v>
      </c>
      <c r="E8" s="34">
        <f>+NOA_d!$E36/NOA_d!$N36*100</f>
        <v>99.817806772356775</v>
      </c>
      <c r="F8" s="34">
        <f>NEA_d!$E36/NEA_d!$N36*100</f>
        <v>100.61268449598828</v>
      </c>
      <c r="G8" s="34">
        <f>+CUY_d!$E36/CUY_d!$N36*100</f>
        <v>99.614795802358557</v>
      </c>
      <c r="H8" s="34">
        <f>+PAT_d!$E36/PAT_d!$N36*100</f>
        <v>99.513952837450148</v>
      </c>
      <c r="I8" s="19">
        <f t="shared" si="2"/>
        <v>100.22254285807193</v>
      </c>
      <c r="K8" s="24">
        <f t="shared" si="3"/>
        <v>2.4537585125994354E-3</v>
      </c>
      <c r="L8" s="24">
        <f t="shared" si="4"/>
        <v>1.8538706510211611E-3</v>
      </c>
      <c r="M8" s="24">
        <f t="shared" si="5"/>
        <v>1.2789846587677456E-3</v>
      </c>
      <c r="N8" s="24">
        <f t="shared" si="6"/>
        <v>5.0490634388775657E-3</v>
      </c>
      <c r="O8" s="24">
        <f t="shared" si="7"/>
        <v>1.686708411550164E-3</v>
      </c>
      <c r="P8" s="24">
        <f t="shared" si="8"/>
        <v>-4.3201191359976132E-4</v>
      </c>
      <c r="Q8" s="24">
        <f t="shared" si="9"/>
        <v>2.3016288568118437E-3</v>
      </c>
    </row>
    <row r="9" spans="2:25" x14ac:dyDescent="0.25">
      <c r="B9" s="155">
        <f>+NAC!A10</f>
        <v>42856</v>
      </c>
      <c r="C9" s="34">
        <f>+GBA_d!$E37/GBA_d!$N37*100</f>
        <v>100.40373295185773</v>
      </c>
      <c r="D9" s="34">
        <f>+PAM_d!$E37/PAM_d!$N37*100</f>
        <v>100.18936767551648</v>
      </c>
      <c r="E9" s="34">
        <f>+NOA_d!$E37/NOA_d!$N37*100</f>
        <v>99.653112374102378</v>
      </c>
      <c r="F9" s="34">
        <f>NEA_d!$E37/NEA_d!$N37*100</f>
        <v>100.45450969220585</v>
      </c>
      <c r="G9" s="34">
        <f>+CUY_d!$E37/CUY_d!$N37*100</f>
        <v>99.741852130778753</v>
      </c>
      <c r="H9" s="34">
        <f>+PAT_d!$E37/PAT_d!$N37*100</f>
        <v>99.673013751351746</v>
      </c>
      <c r="I9" s="19">
        <f t="shared" si="2"/>
        <v>100.15356237549948</v>
      </c>
      <c r="K9" s="24">
        <f t="shared" si="3"/>
        <v>-1.3234137103292909E-3</v>
      </c>
      <c r="L9" s="24">
        <f t="shared" si="4"/>
        <v>2.0669198823974888E-4</v>
      </c>
      <c r="M9" s="24">
        <f t="shared" si="5"/>
        <v>-1.6499500798489164E-3</v>
      </c>
      <c r="N9" s="24">
        <f t="shared" si="6"/>
        <v>-1.5721159272789054E-3</v>
      </c>
      <c r="O9" s="24">
        <f t="shared" si="7"/>
        <v>1.2754764731164325E-3</v>
      </c>
      <c r="P9" s="24">
        <f t="shared" si="8"/>
        <v>1.5983780099804168E-3</v>
      </c>
      <c r="Q9" s="24">
        <f t="shared" si="9"/>
        <v>-6.8827312304520216E-4</v>
      </c>
    </row>
    <row r="10" spans="2:25" x14ac:dyDescent="0.25">
      <c r="B10" s="155">
        <f>+NAC!A11</f>
        <v>42887</v>
      </c>
      <c r="C10" s="34">
        <f>+GBA_d!$E38/GBA_d!$N38*100</f>
        <v>100.36991063189005</v>
      </c>
      <c r="D10" s="34">
        <f>+PAM_d!$E38/PAM_d!$N38*100</f>
        <v>100.01997753247447</v>
      </c>
      <c r="E10" s="34">
        <f>+NOA_d!$E38/NOA_d!$N38*100</f>
        <v>99.614041220822259</v>
      </c>
      <c r="F10" s="34">
        <f>NEA_d!$E38/NEA_d!$N38*100</f>
        <v>100.53570519837804</v>
      </c>
      <c r="G10" s="34">
        <f>+CUY_d!$E38/CUY_d!$N38*100</f>
        <v>99.395653084111743</v>
      </c>
      <c r="H10" s="34">
        <f>+PAT_d!$E38/PAT_d!$N38*100</f>
        <v>99.461308230461853</v>
      </c>
      <c r="I10" s="19">
        <f t="shared" si="2"/>
        <v>100.06773101205007</v>
      </c>
      <c r="K10" s="24">
        <f t="shared" si="3"/>
        <v>-3.3686317204861815E-4</v>
      </c>
      <c r="L10" s="24">
        <f t="shared" si="4"/>
        <v>-1.6906997915249189E-3</v>
      </c>
      <c r="M10" s="24">
        <f t="shared" si="5"/>
        <v>-3.9207158059895164E-4</v>
      </c>
      <c r="N10" s="24">
        <f t="shared" si="6"/>
        <v>8.0828134467014756E-4</v>
      </c>
      <c r="O10" s="24">
        <f t="shared" si="7"/>
        <v>-3.4709506518194599E-3</v>
      </c>
      <c r="P10" s="24">
        <f t="shared" si="8"/>
        <v>-2.1240003981219946E-3</v>
      </c>
      <c r="Q10" s="24">
        <f t="shared" si="9"/>
        <v>-8.5699760860824536E-4</v>
      </c>
    </row>
    <row r="11" spans="2:25" x14ac:dyDescent="0.25">
      <c r="B11" s="155">
        <f>+NAC!A12</f>
        <v>42917</v>
      </c>
      <c r="C11" s="34">
        <f>+GBA_d!$E39/GBA_d!$N39*100</f>
        <v>99.980879126062177</v>
      </c>
      <c r="D11" s="34">
        <f>+PAM_d!$E39/PAM_d!$N39*100</f>
        <v>99.542856698219282</v>
      </c>
      <c r="E11" s="34">
        <f>+NOA_d!$E39/NOA_d!$N39*100</f>
        <v>99.206872671129105</v>
      </c>
      <c r="F11" s="34">
        <f>NEA_d!$E39/NEA_d!$N39*100</f>
        <v>100.25403786248468</v>
      </c>
      <c r="G11" s="34">
        <f>+CUY_d!$E39/CUY_d!$N39*100</f>
        <v>99.187839436584781</v>
      </c>
      <c r="H11" s="34">
        <f>+PAT_d!$E39/PAT_d!$N39*100</f>
        <v>99.098866832491055</v>
      </c>
      <c r="I11" s="19">
        <f t="shared" si="2"/>
        <v>99.679205178912341</v>
      </c>
      <c r="K11" s="24">
        <f t="shared" si="3"/>
        <v>-3.8759774057651741E-3</v>
      </c>
      <c r="L11" s="24">
        <f t="shared" si="4"/>
        <v>-4.7702553632376077E-3</v>
      </c>
      <c r="M11" s="24">
        <f t="shared" si="5"/>
        <v>-4.0874614131009013E-3</v>
      </c>
      <c r="N11" s="24">
        <f t="shared" si="6"/>
        <v>-2.8016646955185687E-3</v>
      </c>
      <c r="O11" s="24">
        <f t="shared" si="7"/>
        <v>-2.0907719913173528E-3</v>
      </c>
      <c r="P11" s="24">
        <f t="shared" si="8"/>
        <v>-3.6440441455987127E-3</v>
      </c>
      <c r="Q11" s="24">
        <f t="shared" si="9"/>
        <v>-3.8826285877406885E-3</v>
      </c>
    </row>
    <row r="12" spans="2:25" x14ac:dyDescent="0.25">
      <c r="B12" s="155">
        <f>+NAC!A13</f>
        <v>42948</v>
      </c>
      <c r="C12" s="34">
        <f>+GBA_d!$E40/GBA_d!$N40*100</f>
        <v>100.13776221766986</v>
      </c>
      <c r="D12" s="34">
        <f>+PAM_d!$E40/PAM_d!$N40*100</f>
        <v>99.732392108699273</v>
      </c>
      <c r="E12" s="34">
        <f>+NOA_d!$E40/NOA_d!$N40*100</f>
        <v>99.176500363488202</v>
      </c>
      <c r="F12" s="34">
        <f>NEA_d!$E40/NEA_d!$N40*100</f>
        <v>100.50048384832226</v>
      </c>
      <c r="G12" s="34">
        <f>+CUY_d!$E40/CUY_d!$N40*100</f>
        <v>99.403950905453428</v>
      </c>
      <c r="H12" s="34">
        <f>+PAT_d!$E40/PAT_d!$N40*100</f>
        <v>99.185865859611795</v>
      </c>
      <c r="I12" s="19">
        <f t="shared" si="2"/>
        <v>99.829127663974944</v>
      </c>
      <c r="K12" s="24">
        <f t="shared" si="3"/>
        <v>1.5691309476273396E-3</v>
      </c>
      <c r="L12" s="24">
        <f t="shared" si="4"/>
        <v>1.9040583801468447E-3</v>
      </c>
      <c r="M12" s="24">
        <f t="shared" si="5"/>
        <v>-3.0615124560562368E-4</v>
      </c>
      <c r="N12" s="24">
        <f t="shared" si="6"/>
        <v>2.4582150613785547E-3</v>
      </c>
      <c r="O12" s="24">
        <f t="shared" si="7"/>
        <v>2.1788101252755432E-3</v>
      </c>
      <c r="P12" s="24">
        <f t="shared" si="8"/>
        <v>8.7790133128162751E-4</v>
      </c>
      <c r="Q12" s="24">
        <f t="shared" si="9"/>
        <v>1.5040497643767914E-3</v>
      </c>
    </row>
    <row r="13" spans="2:25" x14ac:dyDescent="0.25">
      <c r="B13" s="155">
        <f>+NAC!A14</f>
        <v>42979</v>
      </c>
      <c r="C13" s="34">
        <f>+GBA_d!$E41/GBA_d!$N41*100</f>
        <v>100.18094897092718</v>
      </c>
      <c r="D13" s="34">
        <f>+PAM_d!$E41/PAM_d!$N41*100</f>
        <v>99.715613801891038</v>
      </c>
      <c r="E13" s="34">
        <f>+NOA_d!$E41/NOA_d!$N41*100</f>
        <v>99.585600436411553</v>
      </c>
      <c r="F13" s="34">
        <f>NEA_d!$E41/NEA_d!$N41*100</f>
        <v>100.67625591233818</v>
      </c>
      <c r="G13" s="34">
        <f>+CUY_d!$E41/CUY_d!$N41*100</f>
        <v>99.521249892862826</v>
      </c>
      <c r="H13" s="34">
        <f>+PAT_d!$E41/PAT_d!$N41*100</f>
        <v>99.132578162067816</v>
      </c>
      <c r="I13" s="19">
        <f t="shared" si="2"/>
        <v>99.935849460935643</v>
      </c>
      <c r="K13" s="24">
        <f t="shared" si="3"/>
        <v>4.3127340077209197E-4</v>
      </c>
      <c r="L13" s="24">
        <f t="shared" si="4"/>
        <v>-1.6823327359827278E-4</v>
      </c>
      <c r="M13" s="24">
        <f t="shared" si="5"/>
        <v>4.1249698408794E-3</v>
      </c>
      <c r="N13" s="24">
        <f t="shared" si="6"/>
        <v>1.7489673411044127E-3</v>
      </c>
      <c r="O13" s="24">
        <f t="shared" si="7"/>
        <v>1.1800233928425108E-3</v>
      </c>
      <c r="P13" s="24">
        <f t="shared" si="8"/>
        <v>-5.37250918587584E-4</v>
      </c>
      <c r="Q13" s="24">
        <f t="shared" si="9"/>
        <v>1.0690446712098289E-3</v>
      </c>
    </row>
    <row r="14" spans="2:25" x14ac:dyDescent="0.25">
      <c r="B14" s="155">
        <f>+NAC!A15</f>
        <v>43009</v>
      </c>
      <c r="C14" s="34">
        <f>+GBA_d!$E42/GBA_d!$N42*100</f>
        <v>100.35271128655654</v>
      </c>
      <c r="D14" s="34">
        <f>+PAM_d!$E42/PAM_d!$N42*100</f>
        <v>99.761497836067221</v>
      </c>
      <c r="E14" s="34">
        <f>+NOA_d!$E42/NOA_d!$N42*100</f>
        <v>99.748066997819052</v>
      </c>
      <c r="F14" s="34">
        <f>NEA_d!$E42/NEA_d!$N42*100</f>
        <v>100.75482512505177</v>
      </c>
      <c r="G14" s="34">
        <f>+CUY_d!$E42/CUY_d!$N42*100</f>
        <v>99.651189947806259</v>
      </c>
      <c r="H14" s="34">
        <f>+PAT_d!$E42/PAT_d!$N42*100</f>
        <v>99.271914438393452</v>
      </c>
      <c r="I14" s="19">
        <f t="shared" si="2"/>
        <v>100.05255948283141</v>
      </c>
      <c r="K14" s="24">
        <f t="shared" si="3"/>
        <v>1.714520748642645E-3</v>
      </c>
      <c r="L14" s="24">
        <f t="shared" si="4"/>
        <v>4.6014894184320809E-4</v>
      </c>
      <c r="M14" s="24">
        <f t="shared" si="5"/>
        <v>1.6314262372825183E-3</v>
      </c>
      <c r="N14" s="24">
        <f t="shared" si="6"/>
        <v>7.8041452775123865E-4</v>
      </c>
      <c r="O14" s="24">
        <f t="shared" si="7"/>
        <v>1.3056513567033523E-3</v>
      </c>
      <c r="P14" s="24">
        <f t="shared" si="8"/>
        <v>1.4055548529954276E-3</v>
      </c>
      <c r="Q14" s="24">
        <f t="shared" si="9"/>
        <v>1.167849400643739E-3</v>
      </c>
    </row>
    <row r="15" spans="2:25" x14ac:dyDescent="0.25">
      <c r="B15" s="155">
        <f>+NAC!A16</f>
        <v>43040</v>
      </c>
      <c r="C15" s="34">
        <f>+GBA_d!$E43/GBA_d!$N43*100</f>
        <v>100.28857705753293</v>
      </c>
      <c r="D15" s="34">
        <f>+PAM_d!$E43/PAM_d!$N43*100</f>
        <v>99.625225106866182</v>
      </c>
      <c r="E15" s="34">
        <f>+NOA_d!$E43/NOA_d!$N43*100</f>
        <v>99.545569337069026</v>
      </c>
      <c r="F15" s="34">
        <f>NEA_d!$E43/NEA_d!$N43*100</f>
        <v>100.61292409662524</v>
      </c>
      <c r="G15" s="34">
        <f>+CUY_d!$E43/CUY_d!$N43*100</f>
        <v>99.377910796417652</v>
      </c>
      <c r="H15" s="34">
        <f>+PAT_d!$E43/PAT_d!$N43*100</f>
        <v>99.18522970750243</v>
      </c>
      <c r="I15" s="19">
        <f t="shared" si="2"/>
        <v>99.918288401327771</v>
      </c>
      <c r="K15" s="24">
        <f t="shared" si="3"/>
        <v>-6.3908815418523002E-4</v>
      </c>
      <c r="L15" s="24">
        <f t="shared" si="4"/>
        <v>-1.3659851962625202E-3</v>
      </c>
      <c r="M15" s="24">
        <f t="shared" si="5"/>
        <v>-2.0300910768973335E-3</v>
      </c>
      <c r="N15" s="24">
        <f t="shared" si="6"/>
        <v>-1.4083794820785034E-3</v>
      </c>
      <c r="O15" s="24">
        <f t="shared" si="7"/>
        <v>-2.7423571312268358E-3</v>
      </c>
      <c r="P15" s="24">
        <f t="shared" si="8"/>
        <v>-8.7320498835363747E-4</v>
      </c>
      <c r="Q15" s="24">
        <f t="shared" si="9"/>
        <v>-1.3420054639050605E-3</v>
      </c>
    </row>
    <row r="16" spans="2:25" x14ac:dyDescent="0.25">
      <c r="B16" s="155">
        <f>+NAC!A17</f>
        <v>43070</v>
      </c>
      <c r="C16" s="34">
        <f>+GBA_d!$E44/GBA_d!$N44*100</f>
        <v>100.06272877057354</v>
      </c>
      <c r="D16" s="34">
        <f>+PAM_d!$E44/PAM_d!$N44*100</f>
        <v>99.210540932694997</v>
      </c>
      <c r="E16" s="34">
        <f>+NOA_d!$E44/NOA_d!$N44*100</f>
        <v>99.085674411099077</v>
      </c>
      <c r="F16" s="34">
        <f>NEA_d!$E44/NEA_d!$N44*100</f>
        <v>100.3876333591526</v>
      </c>
      <c r="G16" s="34">
        <f>+CUY_d!$E44/CUY_d!$N44*100</f>
        <v>98.724797349794969</v>
      </c>
      <c r="H16" s="34">
        <f>+PAT_d!$E44/PAT_d!$N44*100</f>
        <v>98.970014427627532</v>
      </c>
      <c r="I16" s="19">
        <f t="shared" si="2"/>
        <v>99.569614482658167</v>
      </c>
      <c r="K16" s="24">
        <f t="shared" si="3"/>
        <v>-2.2519841599689672E-3</v>
      </c>
      <c r="L16" s="24">
        <f t="shared" si="4"/>
        <v>-4.1624415274983395E-3</v>
      </c>
      <c r="M16" s="24">
        <f t="shared" si="5"/>
        <v>-4.6199437004846855E-3</v>
      </c>
      <c r="N16" s="24">
        <f t="shared" si="6"/>
        <v>-2.2391828832672989E-3</v>
      </c>
      <c r="O16" s="24">
        <f t="shared" si="7"/>
        <v>-6.5720182824192674E-3</v>
      </c>
      <c r="P16" s="24">
        <f t="shared" si="8"/>
        <v>-2.1698319448325565E-3</v>
      </c>
      <c r="Q16" s="24">
        <f t="shared" si="9"/>
        <v>-3.4895905869517518E-3</v>
      </c>
      <c r="S16" s="24">
        <f t="shared" ref="S16:S47" si="10">+C16/C4-1</f>
        <v>6.2728770573539094E-4</v>
      </c>
      <c r="T16" s="24">
        <f t="shared" ref="T16:T47" si="11">+D16/D4-1</f>
        <v>-7.8945906730499837E-3</v>
      </c>
      <c r="U16" s="24">
        <f t="shared" ref="U16:U47" si="12">+E16/E4-1</f>
        <v>-9.1432558890092164E-3</v>
      </c>
      <c r="V16" s="24">
        <f t="shared" ref="V16:V47" si="13">+F16/F4-1</f>
        <v>3.8763335915259489E-3</v>
      </c>
      <c r="W16" s="24">
        <f t="shared" ref="W16:W47" si="14">+G16/G4-1</f>
        <v>-1.2752026502050318E-2</v>
      </c>
      <c r="X16" s="24">
        <f t="shared" ref="X16:X47" si="15">+H16/H4-1</f>
        <v>-1.0299855723724716E-2</v>
      </c>
      <c r="Y16" s="24">
        <f t="shared" ref="Y16:Y47" si="16">+I16/I4-1</f>
        <v>-4.3038551734185804E-3</v>
      </c>
    </row>
    <row r="17" spans="2:25" x14ac:dyDescent="0.25">
      <c r="B17" s="155">
        <f>+NAC!A18</f>
        <v>43101</v>
      </c>
      <c r="C17" s="34">
        <f>+GBA_d!$E45/GBA_d!$N45*100</f>
        <v>100.00079379330609</v>
      </c>
      <c r="D17" s="34">
        <f>+PAM_d!$E45/PAM_d!$N45*100</f>
        <v>99.199161411041388</v>
      </c>
      <c r="E17" s="34">
        <f>+NOA_d!$E45/NOA_d!$N45*100</f>
        <v>98.883780439669252</v>
      </c>
      <c r="F17" s="34">
        <f>NEA_d!$E45/NEA_d!$N45*100</f>
        <v>100.30152770108596</v>
      </c>
      <c r="G17" s="34">
        <f>+CUY_d!$E45/CUY_d!$N45*100</f>
        <v>98.150104253074488</v>
      </c>
      <c r="H17" s="34">
        <f>+PAT_d!$E45/PAT_d!$N45*100</f>
        <v>98.915901442228957</v>
      </c>
      <c r="I17" s="19">
        <f t="shared" si="2"/>
        <v>99.459736589316549</v>
      </c>
      <c r="K17" s="24">
        <f t="shared" si="3"/>
        <v>-6.1896150573170772E-4</v>
      </c>
      <c r="L17" s="24">
        <f t="shared" si="4"/>
        <v>-1.1470073186403695E-4</v>
      </c>
      <c r="M17" s="24">
        <f t="shared" si="5"/>
        <v>-2.0375697357842837E-3</v>
      </c>
      <c r="N17" s="24">
        <f t="shared" si="6"/>
        <v>-8.577317263630535E-4</v>
      </c>
      <c r="O17" s="24">
        <f t="shared" si="7"/>
        <v>-5.8211625867842232E-3</v>
      </c>
      <c r="P17" s="24">
        <f t="shared" si="8"/>
        <v>-5.467614177033786E-4</v>
      </c>
      <c r="Q17" s="24">
        <f t="shared" si="9"/>
        <v>-1.1035283596558809E-3</v>
      </c>
      <c r="S17" s="24">
        <f t="shared" si="10"/>
        <v>2.6888392068682432E-3</v>
      </c>
      <c r="T17" s="24">
        <f t="shared" si="11"/>
        <v>-5.1268517751600351E-3</v>
      </c>
      <c r="U17" s="24">
        <f t="shared" si="12"/>
        <v>-7.9281312727482733E-3</v>
      </c>
      <c r="V17" s="24">
        <f t="shared" si="13"/>
        <v>2.9370083222108878E-3</v>
      </c>
      <c r="W17" s="24">
        <f t="shared" si="14"/>
        <v>-1.6000538971477241E-2</v>
      </c>
      <c r="X17" s="24">
        <f t="shared" si="15"/>
        <v>-8.3086754568723054E-3</v>
      </c>
      <c r="Y17" s="24">
        <f t="shared" si="16"/>
        <v>-2.9770693141427662E-3</v>
      </c>
    </row>
    <row r="18" spans="2:25" x14ac:dyDescent="0.25">
      <c r="B18" s="155">
        <f>+NAC!A19</f>
        <v>43132</v>
      </c>
      <c r="C18" s="34">
        <f>+GBA_d!$E46/GBA_d!$N46*100</f>
        <v>100.06837243794031</v>
      </c>
      <c r="D18" s="34">
        <f>+PAM_d!$E46/PAM_d!$N46*100</f>
        <v>98.991359330282407</v>
      </c>
      <c r="E18" s="34">
        <f>+NOA_d!$E46/NOA_d!$N46*100</f>
        <v>98.607632389616597</v>
      </c>
      <c r="F18" s="34">
        <f>NEA_d!$E46/NEA_d!$N46*100</f>
        <v>100.34677501579885</v>
      </c>
      <c r="G18" s="34">
        <f>+CUY_d!$E46/CUY_d!$N46*100</f>
        <v>97.844580465580037</v>
      </c>
      <c r="H18" s="34">
        <f>+PAT_d!$E46/PAT_d!$N46*100</f>
        <v>98.76677910138622</v>
      </c>
      <c r="I18" s="19">
        <f t="shared" si="2"/>
        <v>99.35429639291965</v>
      </c>
      <c r="K18" s="24">
        <f t="shared" si="3"/>
        <v>6.7578108203725229E-4</v>
      </c>
      <c r="L18" s="24">
        <f t="shared" si="4"/>
        <v>-2.094796748310479E-3</v>
      </c>
      <c r="M18" s="24">
        <f t="shared" si="5"/>
        <v>-2.7926526354959957E-3</v>
      </c>
      <c r="N18" s="24">
        <f t="shared" si="6"/>
        <v>4.5111291672195186E-4</v>
      </c>
      <c r="O18" s="24">
        <f t="shared" si="7"/>
        <v>-3.1128218336546887E-3</v>
      </c>
      <c r="P18" s="24">
        <f t="shared" si="8"/>
        <v>-1.5075669196608077E-3</v>
      </c>
      <c r="Q18" s="24">
        <f t="shared" si="9"/>
        <v>-1.060129455523029E-3</v>
      </c>
      <c r="S18" s="24">
        <f t="shared" si="10"/>
        <v>2.9623679955248505E-3</v>
      </c>
      <c r="T18" s="24">
        <f t="shared" si="11"/>
        <v>-7.8389285492750371E-3</v>
      </c>
      <c r="U18" s="24">
        <f t="shared" si="12"/>
        <v>-1.3586470757406377E-2</v>
      </c>
      <c r="V18" s="24">
        <f t="shared" si="13"/>
        <v>2.9768968401180373E-3</v>
      </c>
      <c r="W18" s="24">
        <f t="shared" si="14"/>
        <v>-1.6810531173737542E-2</v>
      </c>
      <c r="X18" s="24">
        <f t="shared" si="15"/>
        <v>-9.4162971378429772E-3</v>
      </c>
      <c r="Y18" s="24">
        <f t="shared" si="16"/>
        <v>-4.6980257063267139E-3</v>
      </c>
    </row>
    <row r="19" spans="2:25" x14ac:dyDescent="0.25">
      <c r="B19" s="155">
        <f>+NAC!A20</f>
        <v>43160</v>
      </c>
      <c r="C19" s="34">
        <f>+GBA_d!$E47/GBA_d!$N47*100</f>
        <v>99.959863873640899</v>
      </c>
      <c r="D19" s="34">
        <f>+PAM_d!$E47/PAM_d!$N47*100</f>
        <v>99.057434729404818</v>
      </c>
      <c r="E19" s="34">
        <f>+NOA_d!$E47/NOA_d!$N47*100</f>
        <v>98.383491993766413</v>
      </c>
      <c r="F19" s="34">
        <f>NEA_d!$E47/NEA_d!$N47*100</f>
        <v>100.25122066180418</v>
      </c>
      <c r="G19" s="34">
        <f>+CUY_d!$E47/CUY_d!$N47*100</f>
        <v>97.845970330768722</v>
      </c>
      <c r="H19" s="34">
        <f>+PAT_d!$E47/PAT_d!$N47*100</f>
        <v>98.442824057942943</v>
      </c>
      <c r="I19" s="19">
        <f t="shared" si="2"/>
        <v>99.279347288115403</v>
      </c>
      <c r="K19" s="24">
        <f t="shared" si="3"/>
        <v>-1.0843442503944978E-3</v>
      </c>
      <c r="L19" s="24">
        <f t="shared" si="4"/>
        <v>6.6748653184922624E-4</v>
      </c>
      <c r="M19" s="24">
        <f t="shared" si="5"/>
        <v>-2.2730532152376304E-3</v>
      </c>
      <c r="N19" s="24">
        <f t="shared" si="6"/>
        <v>-9.5224140466521057E-4</v>
      </c>
      <c r="O19" s="24">
        <f t="shared" si="7"/>
        <v>1.4204825469876781E-5</v>
      </c>
      <c r="P19" s="24">
        <f t="shared" si="8"/>
        <v>-3.2800000809050101E-3</v>
      </c>
      <c r="Q19" s="24">
        <f t="shared" si="9"/>
        <v>-7.5436199062639542E-4</v>
      </c>
      <c r="S19" s="24">
        <f t="shared" si="10"/>
        <v>-3.2987276403420029E-3</v>
      </c>
      <c r="T19" s="24">
        <f t="shared" si="11"/>
        <v>-9.2602734366317163E-3</v>
      </c>
      <c r="U19" s="24">
        <f t="shared" si="12"/>
        <v>-1.3108721218834773E-2</v>
      </c>
      <c r="V19" s="24">
        <f t="shared" si="13"/>
        <v>1.4382971638933206E-3</v>
      </c>
      <c r="W19" s="24">
        <f t="shared" si="14"/>
        <v>-1.609989597909367E-2</v>
      </c>
      <c r="X19" s="24">
        <f t="shared" si="15"/>
        <v>-1.1190965895282345E-2</v>
      </c>
      <c r="Y19" s="24">
        <f t="shared" si="16"/>
        <v>-7.1310439644787227E-3</v>
      </c>
    </row>
    <row r="20" spans="2:25" x14ac:dyDescent="0.25">
      <c r="B20" s="155">
        <f>+NAC!A21</f>
        <v>43191</v>
      </c>
      <c r="C20" s="34">
        <f>+GBA_d!$E48/GBA_d!$N48*100</f>
        <v>99.732497926264841</v>
      </c>
      <c r="D20" s="34">
        <f>+PAM_d!$E48/PAM_d!$N48*100</f>
        <v>98.898676132573641</v>
      </c>
      <c r="E20" s="34">
        <f>+NOA_d!$E48/NOA_d!$N48*100</f>
        <v>97.948081601763462</v>
      </c>
      <c r="F20" s="34">
        <f>NEA_d!$E48/NEA_d!$N48*100</f>
        <v>100.26028987357103</v>
      </c>
      <c r="G20" s="34">
        <f>+CUY_d!$E48/CUY_d!$N48*100</f>
        <v>97.623241969324738</v>
      </c>
      <c r="H20" s="34">
        <f>+PAT_d!$E48/PAT_d!$N48*100</f>
        <v>98.638147170664396</v>
      </c>
      <c r="I20" s="19">
        <f t="shared" si="2"/>
        <v>99.085707208491868</v>
      </c>
      <c r="K20" s="24">
        <f t="shared" si="3"/>
        <v>-2.274572399012742E-3</v>
      </c>
      <c r="L20" s="24">
        <f t="shared" si="4"/>
        <v>-1.6026923901760748E-3</v>
      </c>
      <c r="M20" s="24">
        <f t="shared" si="5"/>
        <v>-4.4256448229194056E-3</v>
      </c>
      <c r="N20" s="24">
        <f t="shared" si="6"/>
        <v>9.0464851270288804E-5</v>
      </c>
      <c r="O20" s="24">
        <f t="shared" si="7"/>
        <v>-2.2763161394491194E-3</v>
      </c>
      <c r="P20" s="24">
        <f t="shared" si="8"/>
        <v>1.9841274830401101E-3</v>
      </c>
      <c r="Q20" s="24">
        <f t="shared" si="9"/>
        <v>-1.9504568161752278E-3</v>
      </c>
      <c r="S20" s="24">
        <f t="shared" si="10"/>
        <v>-7.9999254718848833E-3</v>
      </c>
      <c r="T20" s="24">
        <f t="shared" si="11"/>
        <v>-1.2678490826019462E-2</v>
      </c>
      <c r="U20" s="24">
        <f t="shared" si="12"/>
        <v>-1.873137900993338E-2</v>
      </c>
      <c r="V20" s="24">
        <f t="shared" si="13"/>
        <v>-3.5024870291707755E-3</v>
      </c>
      <c r="W20" s="24">
        <f t="shared" si="14"/>
        <v>-1.999255047397952E-2</v>
      </c>
      <c r="X20" s="24">
        <f t="shared" si="15"/>
        <v>-8.8008328662848578E-3</v>
      </c>
      <c r="Y20" s="24">
        <f t="shared" si="16"/>
        <v>-1.1343113207474387E-2</v>
      </c>
    </row>
    <row r="21" spans="2:25" x14ac:dyDescent="0.25">
      <c r="B21" s="155">
        <f>+NAC!A22</f>
        <v>43221</v>
      </c>
      <c r="C21" s="34">
        <f>+GBA_d!$E49/GBA_d!$N49*100</f>
        <v>100.06348649189312</v>
      </c>
      <c r="D21" s="34">
        <f>+PAM_d!$E49/PAM_d!$N49*100</f>
        <v>99.01848837703686</v>
      </c>
      <c r="E21" s="34">
        <f>+NOA_d!$E49/NOA_d!$N49*100</f>
        <v>98.21516092361253</v>
      </c>
      <c r="F21" s="34">
        <f>NEA_d!$E49/NEA_d!$N49*100</f>
        <v>100.56092770729303</v>
      </c>
      <c r="G21" s="34">
        <f>+CUY_d!$E49/CUY_d!$N49*100</f>
        <v>97.777905562598647</v>
      </c>
      <c r="H21" s="34">
        <f>+PAT_d!$E49/PAT_d!$N49*100</f>
        <v>98.577888742499781</v>
      </c>
      <c r="I21" s="19">
        <f t="shared" si="2"/>
        <v>99.31506268755885</v>
      </c>
      <c r="K21" s="24">
        <f t="shared" si="3"/>
        <v>3.3187634172462399E-3</v>
      </c>
      <c r="L21" s="24">
        <f t="shared" si="4"/>
        <v>1.2114645933440915E-3</v>
      </c>
      <c r="M21" s="24">
        <f t="shared" si="5"/>
        <v>2.7267437756970381E-3</v>
      </c>
      <c r="N21" s="24">
        <f t="shared" si="6"/>
        <v>2.9985733544268811E-3</v>
      </c>
      <c r="O21" s="24">
        <f t="shared" si="7"/>
        <v>1.5842906889171893E-3</v>
      </c>
      <c r="P21" s="24">
        <f t="shared" si="8"/>
        <v>-6.1090389360574093E-4</v>
      </c>
      <c r="Q21" s="24">
        <f t="shared" si="9"/>
        <v>2.314718091322554E-3</v>
      </c>
      <c r="S21" s="24">
        <f t="shared" si="10"/>
        <v>-3.3887829661448654E-3</v>
      </c>
      <c r="T21" s="24">
        <f t="shared" si="11"/>
        <v>-1.1686662224196787E-2</v>
      </c>
      <c r="U21" s="24">
        <f t="shared" si="12"/>
        <v>-1.4429568893861711E-2</v>
      </c>
      <c r="V21" s="24">
        <f t="shared" si="13"/>
        <v>1.0593652332111514E-3</v>
      </c>
      <c r="W21" s="24">
        <f t="shared" si="14"/>
        <v>-1.9690295760750764E-2</v>
      </c>
      <c r="X21" s="24">
        <f t="shared" si="15"/>
        <v>-1.0987176645264385E-2</v>
      </c>
      <c r="Y21" s="24">
        <f t="shared" si="16"/>
        <v>-8.3721404216945405E-3</v>
      </c>
    </row>
    <row r="22" spans="2:25" x14ac:dyDescent="0.25">
      <c r="B22" s="155">
        <f>+NAC!A23</f>
        <v>43252</v>
      </c>
      <c r="C22" s="34">
        <f>+GBA_d!$E50/GBA_d!$N50*100</f>
        <v>100.12246696871318</v>
      </c>
      <c r="D22" s="34">
        <f>+PAM_d!$E50/PAM_d!$N50*100</f>
        <v>99.323130748536698</v>
      </c>
      <c r="E22" s="34">
        <f>+NOA_d!$E50/NOA_d!$N50*100</f>
        <v>98.755514848930304</v>
      </c>
      <c r="F22" s="34">
        <f>NEA_d!$E50/NEA_d!$N50*100</f>
        <v>100.67163421997216</v>
      </c>
      <c r="G22" s="34">
        <f>+CUY_d!$E50/CUY_d!$N50*100</f>
        <v>98.208168410293382</v>
      </c>
      <c r="H22" s="34">
        <f>+PAT_d!$E50/PAT_d!$N50*100</f>
        <v>98.458263218314173</v>
      </c>
      <c r="I22" s="19">
        <f t="shared" si="2"/>
        <v>99.551583210435723</v>
      </c>
      <c r="K22" s="24">
        <f t="shared" si="3"/>
        <v>5.8943055941629297E-4</v>
      </c>
      <c r="L22" s="24">
        <f t="shared" si="4"/>
        <v>3.0766211087756012E-3</v>
      </c>
      <c r="M22" s="24">
        <f t="shared" si="5"/>
        <v>5.5017363942215791E-3</v>
      </c>
      <c r="N22" s="24">
        <f t="shared" si="6"/>
        <v>1.1008899301463426E-3</v>
      </c>
      <c r="O22" s="24">
        <f t="shared" si="7"/>
        <v>4.4004097369345629E-3</v>
      </c>
      <c r="P22" s="24">
        <f t="shared" si="8"/>
        <v>-1.2135127431881498E-3</v>
      </c>
      <c r="Q22" s="24">
        <f t="shared" si="9"/>
        <v>2.3815171281817982E-3</v>
      </c>
      <c r="S22" s="24">
        <f t="shared" si="10"/>
        <v>-2.4653171614785752E-3</v>
      </c>
      <c r="T22" s="24">
        <f t="shared" si="11"/>
        <v>-6.9670759895094081E-3</v>
      </c>
      <c r="U22" s="24">
        <f t="shared" si="12"/>
        <v>-8.6185276831485247E-3</v>
      </c>
      <c r="V22" s="24">
        <f t="shared" si="13"/>
        <v>1.3520472286527863E-3</v>
      </c>
      <c r="W22" s="24">
        <f t="shared" si="14"/>
        <v>-1.1947048356465539E-2</v>
      </c>
      <c r="X22" s="24">
        <f t="shared" si="15"/>
        <v>-1.0084775979655514E-2</v>
      </c>
      <c r="Y22" s="24">
        <f t="shared" si="16"/>
        <v>-5.1579844610666337E-3</v>
      </c>
    </row>
    <row r="23" spans="2:25" x14ac:dyDescent="0.25">
      <c r="B23" s="155">
        <f>+NAC!A24</f>
        <v>43282</v>
      </c>
      <c r="C23" s="34">
        <f>+GBA_d!$E51/GBA_d!$N51*100</f>
        <v>100.08666158022415</v>
      </c>
      <c r="D23" s="34">
        <f>+PAM_d!$E51/PAM_d!$N51*100</f>
        <v>99.193090101882845</v>
      </c>
      <c r="E23" s="34">
        <f>+NOA_d!$E51/NOA_d!$N51*100</f>
        <v>98.803189039225671</v>
      </c>
      <c r="F23" s="34">
        <f>NEA_d!$E51/NEA_d!$N51*100</f>
        <v>100.4152429027729</v>
      </c>
      <c r="G23" s="34">
        <f>+CUY_d!$E51/CUY_d!$N51*100</f>
        <v>98.187019088315466</v>
      </c>
      <c r="H23" s="34">
        <f>+PAT_d!$E51/PAT_d!$N51*100</f>
        <v>98.285967792634807</v>
      </c>
      <c r="I23" s="19">
        <f t="shared" si="2"/>
        <v>99.467591426470605</v>
      </c>
      <c r="K23" s="24">
        <f t="shared" si="3"/>
        <v>-3.5761592350924687E-4</v>
      </c>
      <c r="L23" s="24">
        <f t="shared" si="4"/>
        <v>-1.3092685024507222E-3</v>
      </c>
      <c r="M23" s="24">
        <f t="shared" si="5"/>
        <v>4.8274965067318654E-4</v>
      </c>
      <c r="N23" s="24">
        <f t="shared" si="6"/>
        <v>-2.5468079383615949E-3</v>
      </c>
      <c r="O23" s="24">
        <f t="shared" si="7"/>
        <v>-2.1535196430466641E-4</v>
      </c>
      <c r="P23" s="24">
        <f t="shared" si="8"/>
        <v>-1.7499336271790122E-3</v>
      </c>
      <c r="Q23" s="24">
        <f t="shared" si="9"/>
        <v>-8.4370113720411144E-4</v>
      </c>
      <c r="S23" s="24">
        <f t="shared" si="10"/>
        <v>1.0580268455990804E-3</v>
      </c>
      <c r="T23" s="24">
        <f t="shared" si="11"/>
        <v>-3.513728738937183E-3</v>
      </c>
      <c r="U23" s="24">
        <f t="shared" si="12"/>
        <v>-4.0691095388284415E-3</v>
      </c>
      <c r="V23" s="24">
        <f t="shared" si="13"/>
        <v>1.6079655615401922E-3</v>
      </c>
      <c r="W23" s="24">
        <f t="shared" si="14"/>
        <v>-1.0090151715716922E-2</v>
      </c>
      <c r="X23" s="24">
        <f t="shared" si="15"/>
        <v>-8.20290953710201E-3</v>
      </c>
      <c r="Y23" s="24">
        <f t="shared" si="16"/>
        <v>-2.1229478311139971E-3</v>
      </c>
    </row>
    <row r="24" spans="2:25" x14ac:dyDescent="0.25">
      <c r="B24" s="155">
        <f>+NAC!A25</f>
        <v>43313</v>
      </c>
      <c r="C24" s="34">
        <f>+GBA_d!$E52/GBA_d!$N52*100</f>
        <v>100.19038858102336</v>
      </c>
      <c r="D24" s="34">
        <f>+PAM_d!$E52/PAM_d!$N52*100</f>
        <v>99.204073108814129</v>
      </c>
      <c r="E24" s="34">
        <f>+NOA_d!$E52/NOA_d!$N52*100</f>
        <v>99.18019004976108</v>
      </c>
      <c r="F24" s="34">
        <f>NEA_d!$E52/NEA_d!$N52*100</f>
        <v>100.63521557804145</v>
      </c>
      <c r="G24" s="34">
        <f>+CUY_d!$E52/CUY_d!$N52*100</f>
        <v>98.391770832747696</v>
      </c>
      <c r="H24" s="34">
        <f>+PAT_d!$E52/PAT_d!$N52*100</f>
        <v>98.369956686852973</v>
      </c>
      <c r="I24" s="19">
        <f t="shared" si="2"/>
        <v>99.612397200450744</v>
      </c>
      <c r="K24" s="24">
        <f t="shared" si="3"/>
        <v>1.0363718717509851E-3</v>
      </c>
      <c r="L24" s="24">
        <f t="shared" si="4"/>
        <v>1.1072350826046851E-4</v>
      </c>
      <c r="M24" s="24">
        <f t="shared" si="5"/>
        <v>3.8156765404175896E-3</v>
      </c>
      <c r="N24" s="24">
        <f t="shared" si="6"/>
        <v>2.1906303157732676E-3</v>
      </c>
      <c r="O24" s="24">
        <f t="shared" si="7"/>
        <v>2.0853239698424009E-3</v>
      </c>
      <c r="P24" s="24">
        <f t="shared" si="8"/>
        <v>8.5453596382523145E-4</v>
      </c>
      <c r="Q24" s="24">
        <f t="shared" si="9"/>
        <v>1.4558085895464146E-3</v>
      </c>
      <c r="S24" s="24">
        <f t="shared" si="10"/>
        <v>5.2553963847423724E-4</v>
      </c>
      <c r="T24" s="24">
        <f t="shared" si="11"/>
        <v>-5.297366168750095E-3</v>
      </c>
      <c r="U24" s="24">
        <f t="shared" si="12"/>
        <v>3.7203231202598275E-5</v>
      </c>
      <c r="V24" s="24">
        <f t="shared" si="13"/>
        <v>1.3406077718245424E-3</v>
      </c>
      <c r="W24" s="24">
        <f t="shared" si="14"/>
        <v>-1.0182493386690972E-2</v>
      </c>
      <c r="X24" s="24">
        <f t="shared" si="15"/>
        <v>-8.2260629141823749E-3</v>
      </c>
      <c r="Y24" s="24">
        <f t="shared" si="16"/>
        <v>-2.171014298088636E-3</v>
      </c>
    </row>
    <row r="25" spans="2:25" x14ac:dyDescent="0.25">
      <c r="B25" s="155">
        <f>+NAC!A26</f>
        <v>43344</v>
      </c>
      <c r="C25" s="34">
        <f>+GBA_d!$E53/GBA_d!$N53*100</f>
        <v>100.22784414425298</v>
      </c>
      <c r="D25" s="34">
        <f>+PAM_d!$E53/PAM_d!$N53*100</f>
        <v>99.026682736516676</v>
      </c>
      <c r="E25" s="34">
        <f>+NOA_d!$E53/NOA_d!$N53*100</f>
        <v>99.004165526012486</v>
      </c>
      <c r="F25" s="34">
        <f>NEA_d!$E53/NEA_d!$N53*100</f>
        <v>100.15461388641491</v>
      </c>
      <c r="G25" s="34">
        <f>+CUY_d!$E53/CUY_d!$N53*100</f>
        <v>98.735975435571675</v>
      </c>
      <c r="H25" s="34">
        <f>+PAT_d!$E53/PAT_d!$N53*100</f>
        <v>98.169797560017784</v>
      </c>
      <c r="I25" s="19">
        <f t="shared" si="2"/>
        <v>99.493335602119345</v>
      </c>
      <c r="K25" s="24">
        <f t="shared" si="3"/>
        <v>3.7384387624506132E-4</v>
      </c>
      <c r="L25" s="24">
        <f t="shared" si="4"/>
        <v>-1.7881359780750339E-3</v>
      </c>
      <c r="M25" s="24">
        <f t="shared" si="5"/>
        <v>-1.7747951850090038E-3</v>
      </c>
      <c r="N25" s="24">
        <f t="shared" si="6"/>
        <v>-4.7756810463017718E-3</v>
      </c>
      <c r="O25" s="24">
        <f t="shared" si="7"/>
        <v>3.4983068188607636E-3</v>
      </c>
      <c r="P25" s="24">
        <f t="shared" si="8"/>
        <v>-2.0347587167529602E-3</v>
      </c>
      <c r="Q25" s="24">
        <f t="shared" si="9"/>
        <v>-1.1952488011287565E-3</v>
      </c>
      <c r="S25" s="24">
        <f t="shared" si="10"/>
        <v>4.681047026158236E-4</v>
      </c>
      <c r="T25" s="24">
        <f t="shared" si="11"/>
        <v>-6.90895877894393E-3</v>
      </c>
      <c r="U25" s="24">
        <f t="shared" si="12"/>
        <v>-5.8385440048667192E-3</v>
      </c>
      <c r="V25" s="24">
        <f t="shared" si="13"/>
        <v>-5.1813808647938053E-3</v>
      </c>
      <c r="W25" s="24">
        <f t="shared" si="14"/>
        <v>-7.8905204480100855E-3</v>
      </c>
      <c r="X25" s="24">
        <f t="shared" si="15"/>
        <v>-9.7120504671635022E-3</v>
      </c>
      <c r="Y25" s="24">
        <f t="shared" si="16"/>
        <v>-4.427979160664175E-3</v>
      </c>
    </row>
    <row r="26" spans="2:25" x14ac:dyDescent="0.25">
      <c r="B26" s="155">
        <f>+NAC!A27</f>
        <v>43374</v>
      </c>
      <c r="C26" s="34">
        <f>+GBA_d!$E54/GBA_d!$N54*100</f>
        <v>100.60406450919484</v>
      </c>
      <c r="D26" s="34">
        <f>+PAM_d!$E54/PAM_d!$N54*100</f>
        <v>99.076556014985783</v>
      </c>
      <c r="E26" s="34">
        <f>+NOA_d!$E54/NOA_d!$N54*100</f>
        <v>98.928606853945595</v>
      </c>
      <c r="F26" s="34">
        <f>NEA_d!$E54/NEA_d!$N54*100</f>
        <v>100.16706648694336</v>
      </c>
      <c r="G26" s="34">
        <f>+CUY_d!$E54/CUY_d!$N54*100</f>
        <v>98.734490817377448</v>
      </c>
      <c r="H26" s="34">
        <f>+PAT_d!$E54/PAT_d!$N54*100</f>
        <v>98.273062445013082</v>
      </c>
      <c r="I26" s="19">
        <f t="shared" si="2"/>
        <v>99.613674319808382</v>
      </c>
      <c r="K26" s="24">
        <f t="shared" si="3"/>
        <v>3.7536511750206891E-3</v>
      </c>
      <c r="L26" s="24">
        <f t="shared" si="4"/>
        <v>5.0363474864445479E-4</v>
      </c>
      <c r="M26" s="24">
        <f t="shared" si="5"/>
        <v>-7.6318679790332578E-4</v>
      </c>
      <c r="N26" s="24">
        <f t="shared" si="6"/>
        <v>1.2433376801368468E-4</v>
      </c>
      <c r="O26" s="24">
        <f t="shared" si="7"/>
        <v>-1.5036243756871848E-5</v>
      </c>
      <c r="P26" s="24">
        <f t="shared" si="8"/>
        <v>1.0519007633906785E-3</v>
      </c>
      <c r="Q26" s="24">
        <f t="shared" si="9"/>
        <v>1.2095153606095366E-3</v>
      </c>
      <c r="S26" s="24">
        <f t="shared" si="10"/>
        <v>2.5046978742861992E-3</v>
      </c>
      <c r="T26" s="24">
        <f t="shared" si="11"/>
        <v>-6.8657932763496188E-3</v>
      </c>
      <c r="U26" s="24">
        <f t="shared" si="12"/>
        <v>-8.2152984868506529E-3</v>
      </c>
      <c r="V26" s="24">
        <f t="shared" si="13"/>
        <v>-5.8335532554288916E-3</v>
      </c>
      <c r="W26" s="24">
        <f t="shared" si="14"/>
        <v>-9.1990786152071902E-3</v>
      </c>
      <c r="X26" s="24">
        <f t="shared" si="15"/>
        <v>-1.0061778288765089E-2</v>
      </c>
      <c r="Y26" s="24">
        <f t="shared" si="16"/>
        <v>-4.3865460842942294E-3</v>
      </c>
    </row>
    <row r="27" spans="2:25" x14ac:dyDescent="0.25">
      <c r="B27" s="155">
        <f>+NAC!A28</f>
        <v>43405</v>
      </c>
      <c r="C27" s="34">
        <f>+GBA_d!$E55/GBA_d!$N55*100</f>
        <v>100.551024104512</v>
      </c>
      <c r="D27" s="34">
        <f>+PAM_d!$E55/PAM_d!$N55*100</f>
        <v>99.147058094689328</v>
      </c>
      <c r="E27" s="34">
        <f>+NOA_d!$E55/NOA_d!$N55*100</f>
        <v>98.781504638977466</v>
      </c>
      <c r="F27" s="34">
        <f>NEA_d!$E55/NEA_d!$N55*100</f>
        <v>100.22643294082074</v>
      </c>
      <c r="G27" s="34">
        <f>+CUY_d!$E55/CUY_d!$N55*100</f>
        <v>98.692523521244141</v>
      </c>
      <c r="H27" s="34">
        <f>+PAT_d!$E55/PAT_d!$N55*100</f>
        <v>98.598522698475676</v>
      </c>
      <c r="I27" s="19">
        <f t="shared" si="2"/>
        <v>99.610413106126131</v>
      </c>
      <c r="K27" s="24">
        <f t="shared" si="3"/>
        <v>-5.2721930213861512E-4</v>
      </c>
      <c r="L27" s="24">
        <f t="shared" si="4"/>
        <v>7.1159195009640186E-4</v>
      </c>
      <c r="M27" s="24">
        <f t="shared" si="5"/>
        <v>-1.4869532650479966E-3</v>
      </c>
      <c r="N27" s="24">
        <f t="shared" si="6"/>
        <v>5.9267437851073801E-4</v>
      </c>
      <c r="O27" s="24">
        <f t="shared" si="7"/>
        <v>-4.2505203385245771E-4</v>
      </c>
      <c r="P27" s="24">
        <f t="shared" si="8"/>
        <v>3.3117951691461478E-3</v>
      </c>
      <c r="Q27" s="24">
        <f t="shared" si="9"/>
        <v>-3.2738614497596075E-5</v>
      </c>
      <c r="S27" s="24">
        <f t="shared" si="10"/>
        <v>2.6169186429727542E-3</v>
      </c>
      <c r="T27" s="24">
        <f t="shared" si="11"/>
        <v>-4.7996580350401219E-3</v>
      </c>
      <c r="U27" s="24">
        <f t="shared" si="12"/>
        <v>-7.6755269288216743E-3</v>
      </c>
      <c r="V27" s="24">
        <f t="shared" si="13"/>
        <v>-3.8413668947074875E-3</v>
      </c>
      <c r="W27" s="24">
        <f t="shared" si="14"/>
        <v>-6.8967768559511367E-3</v>
      </c>
      <c r="X27" s="24">
        <f t="shared" si="15"/>
        <v>-5.9152659197034829E-3</v>
      </c>
      <c r="Y27" s="24">
        <f t="shared" si="16"/>
        <v>-3.0812707075710266E-3</v>
      </c>
    </row>
    <row r="28" spans="2:25" x14ac:dyDescent="0.25">
      <c r="B28" s="155">
        <f>+NAC!A29</f>
        <v>43435</v>
      </c>
      <c r="C28" s="34">
        <f>+GBA_d!$E56/GBA_d!$N56*100</f>
        <v>100.13479605580405</v>
      </c>
      <c r="D28" s="34">
        <f>+PAM_d!$E56/PAM_d!$N56*100</f>
        <v>98.940170728332106</v>
      </c>
      <c r="E28" s="34">
        <f>+NOA_d!$E56/NOA_d!$N56*100</f>
        <v>98.613469126643082</v>
      </c>
      <c r="F28" s="34">
        <f>NEA_d!$E56/NEA_d!$N56*100</f>
        <v>100.17836707951717</v>
      </c>
      <c r="G28" s="34">
        <f>+CUY_d!$E56/CUY_d!$N56*100</f>
        <v>98.066837712987208</v>
      </c>
      <c r="H28" s="34">
        <f>+PAT_d!$E56/PAT_d!$N56*100</f>
        <v>98.349035601991488</v>
      </c>
      <c r="I28" s="19">
        <f t="shared" si="2"/>
        <v>99.338162441659748</v>
      </c>
      <c r="K28" s="24">
        <f t="shared" si="3"/>
        <v>-4.1394710040478788E-3</v>
      </c>
      <c r="L28" s="24">
        <f t="shared" si="4"/>
        <v>-2.0866717614519414E-3</v>
      </c>
      <c r="M28" s="24">
        <f t="shared" si="5"/>
        <v>-1.7010827375885107E-3</v>
      </c>
      <c r="N28" s="24">
        <f t="shared" si="6"/>
        <v>-4.7957270246212769E-4</v>
      </c>
      <c r="O28" s="24">
        <f t="shared" si="7"/>
        <v>-6.339748807033474E-3</v>
      </c>
      <c r="P28" s="24">
        <f t="shared" si="8"/>
        <v>-2.5303330075963082E-3</v>
      </c>
      <c r="Q28" s="24">
        <f t="shared" si="9"/>
        <v>-2.7331546569967502E-3</v>
      </c>
      <c r="S28" s="24">
        <f t="shared" si="10"/>
        <v>7.2022106648450546E-4</v>
      </c>
      <c r="T28" s="24">
        <f t="shared" si="11"/>
        <v>-2.7252165124904693E-3</v>
      </c>
      <c r="U28" s="24">
        <f t="shared" si="12"/>
        <v>-4.7656261842338177E-3</v>
      </c>
      <c r="V28" s="24">
        <f t="shared" si="13"/>
        <v>-2.0845822601150976E-3</v>
      </c>
      <c r="W28" s="24">
        <f t="shared" si="14"/>
        <v>-6.6645833110856589E-3</v>
      </c>
      <c r="X28" s="24">
        <f t="shared" si="15"/>
        <v>-6.2744138133893346E-3</v>
      </c>
      <c r="Y28" s="24">
        <f t="shared" si="16"/>
        <v>-2.3245248281917874E-3</v>
      </c>
    </row>
    <row r="29" spans="2:25" x14ac:dyDescent="0.25">
      <c r="B29" s="155">
        <f>+NAC!A30</f>
        <v>43466</v>
      </c>
      <c r="C29" s="34">
        <f>+GBA_d!$E57/GBA_d!$N57*100</f>
        <v>100.32985641158857</v>
      </c>
      <c r="D29" s="34">
        <f>+PAM_d!$E57/PAM_d!$N57*100</f>
        <v>98.922228094967593</v>
      </c>
      <c r="E29" s="34">
        <f>+NOA_d!$E57/NOA_d!$N57*100</f>
        <v>98.717430560639571</v>
      </c>
      <c r="F29" s="34">
        <f>NEA_d!$E57/NEA_d!$N57*100</f>
        <v>100.43277640659691</v>
      </c>
      <c r="G29" s="34">
        <f>+CUY_d!$E57/CUY_d!$N57*100</f>
        <v>97.811647180009871</v>
      </c>
      <c r="H29" s="34">
        <f>+PAT_d!$E57/PAT_d!$N57*100</f>
        <v>98.397083210028811</v>
      </c>
      <c r="I29" s="19">
        <f t="shared" si="2"/>
        <v>99.428190438249786</v>
      </c>
      <c r="K29" s="24">
        <f t="shared" si="3"/>
        <v>1.9479777606559168E-3</v>
      </c>
      <c r="L29" s="24">
        <f t="shared" si="4"/>
        <v>-1.8134831618377145E-4</v>
      </c>
      <c r="M29" s="24">
        <f t="shared" si="5"/>
        <v>1.0542315863868446E-3</v>
      </c>
      <c r="N29" s="24">
        <f t="shared" si="6"/>
        <v>2.5395635255045512E-3</v>
      </c>
      <c r="O29" s="24">
        <f t="shared" si="7"/>
        <v>-2.6022102774865274E-3</v>
      </c>
      <c r="P29" s="24">
        <f t="shared" si="8"/>
        <v>4.8854173041168458E-4</v>
      </c>
      <c r="Q29" s="24">
        <f t="shared" si="9"/>
        <v>9.0627805444776222E-4</v>
      </c>
      <c r="S29" s="24">
        <f t="shared" si="10"/>
        <v>3.2906000622616727E-3</v>
      </c>
      <c r="T29" s="24">
        <f t="shared" si="11"/>
        <v>-2.791690092281085E-3</v>
      </c>
      <c r="U29" s="24">
        <f t="shared" si="12"/>
        <v>-1.6822766917894416E-3</v>
      </c>
      <c r="V29" s="24">
        <f t="shared" si="13"/>
        <v>1.3085414401872164E-3</v>
      </c>
      <c r="W29" s="24">
        <f t="shared" si="14"/>
        <v>-3.4483618294680607E-3</v>
      </c>
      <c r="X29" s="24">
        <f t="shared" si="15"/>
        <v>-5.2450437658212445E-3</v>
      </c>
      <c r="Y29" s="24">
        <f t="shared" si="16"/>
        <v>-3.1717509163553537E-4</v>
      </c>
    </row>
    <row r="30" spans="2:25" x14ac:dyDescent="0.25">
      <c r="B30" s="155">
        <f>+NAC!A31</f>
        <v>43497</v>
      </c>
      <c r="C30" s="34">
        <f>+GBA_d!$E58/GBA_d!$N58*100</f>
        <v>100.89964797504041</v>
      </c>
      <c r="D30" s="34">
        <f>+PAM_d!$E58/PAM_d!$N58*100</f>
        <v>99.616645281476096</v>
      </c>
      <c r="E30" s="34">
        <f>+NOA_d!$E58/NOA_d!$N58*100</f>
        <v>99.885315374282953</v>
      </c>
      <c r="F30" s="34">
        <f>NEA_d!$E58/NEA_d!$N58*100</f>
        <v>100.84093534075433</v>
      </c>
      <c r="G30" s="34">
        <f>+CUY_d!$E58/CUY_d!$N58*100</f>
        <v>98.650117408340193</v>
      </c>
      <c r="H30" s="34">
        <f>+PAT_d!$E58/PAT_d!$N58*100</f>
        <v>98.668647510218108</v>
      </c>
      <c r="I30" s="19">
        <f t="shared" si="2"/>
        <v>100.11835602631606</v>
      </c>
      <c r="K30" s="24">
        <f t="shared" si="3"/>
        <v>5.679182486959311E-3</v>
      </c>
      <c r="L30" s="24">
        <f t="shared" si="4"/>
        <v>7.0198296164725171E-3</v>
      </c>
      <c r="M30" s="24">
        <f t="shared" si="5"/>
        <v>1.1830583586005972E-2</v>
      </c>
      <c r="N30" s="24">
        <f t="shared" si="6"/>
        <v>4.0640013027719579E-3</v>
      </c>
      <c r="O30" s="24">
        <f t="shared" si="7"/>
        <v>8.5722943279671338E-3</v>
      </c>
      <c r="P30" s="24">
        <f t="shared" si="8"/>
        <v>2.7598816075640187E-3</v>
      </c>
      <c r="Q30" s="24">
        <f t="shared" si="9"/>
        <v>6.9413471674806271E-3</v>
      </c>
      <c r="S30" s="24">
        <f t="shared" si="10"/>
        <v>8.3070756208774021E-3</v>
      </c>
      <c r="T30" s="24">
        <f t="shared" si="11"/>
        <v>6.3165710161372512E-3</v>
      </c>
      <c r="U30" s="24">
        <f t="shared" si="12"/>
        <v>1.2957242291529614E-2</v>
      </c>
      <c r="V30" s="24">
        <f t="shared" si="13"/>
        <v>4.9245262229671294E-3</v>
      </c>
      <c r="W30" s="24">
        <f t="shared" si="14"/>
        <v>8.2328212653897115E-3</v>
      </c>
      <c r="X30" s="24">
        <f t="shared" si="15"/>
        <v>-9.9356880988676899E-4</v>
      </c>
      <c r="Y30" s="24">
        <f t="shared" si="16"/>
        <v>7.6902525722164494E-3</v>
      </c>
    </row>
    <row r="31" spans="2:25" x14ac:dyDescent="0.25">
      <c r="B31" s="155">
        <f>+NAC!A32</f>
        <v>43525</v>
      </c>
      <c r="C31" s="34">
        <f>+GBA_d!$E59/GBA_d!$N59*100</f>
        <v>101.34897928960515</v>
      </c>
      <c r="D31" s="34">
        <f>+PAM_d!$E59/PAM_d!$N59*100</f>
        <v>100.06626363810281</v>
      </c>
      <c r="E31" s="34">
        <f>+NOA_d!$E59/NOA_d!$N59*100</f>
        <v>100.31460853003126</v>
      </c>
      <c r="F31" s="34">
        <f>NEA_d!$E59/NEA_d!$N59*100</f>
        <v>101.2851932104778</v>
      </c>
      <c r="G31" s="34">
        <f>+CUY_d!$E59/CUY_d!$N59*100</f>
        <v>99.102473028795288</v>
      </c>
      <c r="H31" s="34">
        <f>+PAT_d!$E59/PAT_d!$N59*100</f>
        <v>98.978363357834979</v>
      </c>
      <c r="I31" s="19">
        <f t="shared" si="2"/>
        <v>100.55918177252825</v>
      </c>
      <c r="K31" s="24">
        <f t="shared" si="3"/>
        <v>4.4532495760134516E-3</v>
      </c>
      <c r="L31" s="24">
        <f t="shared" si="4"/>
        <v>4.5134862286948518E-3</v>
      </c>
      <c r="M31" s="24">
        <f t="shared" si="5"/>
        <v>4.2978605427603789E-3</v>
      </c>
      <c r="N31" s="24">
        <f t="shared" si="6"/>
        <v>4.4055310298567463E-3</v>
      </c>
      <c r="O31" s="24">
        <f t="shared" si="7"/>
        <v>4.5854544560008925E-3</v>
      </c>
      <c r="P31" s="24">
        <f t="shared" si="8"/>
        <v>3.1389489511832736E-3</v>
      </c>
      <c r="Q31" s="24">
        <f t="shared" si="9"/>
        <v>4.4030461916126917E-3</v>
      </c>
      <c r="S31" s="24">
        <f t="shared" si="10"/>
        <v>1.3896731769465376E-2</v>
      </c>
      <c r="T31" s="24">
        <f t="shared" si="11"/>
        <v>1.0184282597806016E-2</v>
      </c>
      <c r="U31" s="24">
        <f t="shared" si="12"/>
        <v>1.9628461006315989E-2</v>
      </c>
      <c r="V31" s="24">
        <f t="shared" si="13"/>
        <v>1.0313815052304554E-2</v>
      </c>
      <c r="W31" s="24">
        <f t="shared" si="14"/>
        <v>1.2841639709626707E-2</v>
      </c>
      <c r="X31" s="24">
        <f t="shared" si="15"/>
        <v>5.4401050052852451E-3</v>
      </c>
      <c r="Y31" s="24">
        <f t="shared" si="16"/>
        <v>1.28912459577184E-2</v>
      </c>
    </row>
    <row r="32" spans="2:25" x14ac:dyDescent="0.25">
      <c r="B32" s="155">
        <f>+NAC!A33</f>
        <v>43556</v>
      </c>
      <c r="C32" s="34">
        <f>+GBA_d!$E60/GBA_d!$N60*100</f>
        <v>101.02961084523423</v>
      </c>
      <c r="D32" s="34">
        <f>+PAM_d!$E60/PAM_d!$N60*100</f>
        <v>99.7787730530397</v>
      </c>
      <c r="E32" s="34">
        <f>+NOA_d!$E60/NOA_d!$N60*100</f>
        <v>99.769537582230484</v>
      </c>
      <c r="F32" s="34">
        <f>NEA_d!$E60/NEA_d!$N60*100</f>
        <v>101.1254031822188</v>
      </c>
      <c r="G32" s="34">
        <f>+CUY_d!$E60/CUY_d!$N60*100</f>
        <v>98.922006281436367</v>
      </c>
      <c r="H32" s="34">
        <f>+PAT_d!$E60/PAT_d!$N60*100</f>
        <v>98.867013747407185</v>
      </c>
      <c r="I32" s="19">
        <f t="shared" si="2"/>
        <v>100.25136056643922</v>
      </c>
      <c r="K32" s="24">
        <f t="shared" si="3"/>
        <v>-3.1511757356561532E-3</v>
      </c>
      <c r="L32" s="24">
        <f t="shared" si="4"/>
        <v>-2.8730020949202517E-3</v>
      </c>
      <c r="M32" s="24">
        <f t="shared" si="5"/>
        <v>-5.4336148621624281E-3</v>
      </c>
      <c r="N32" s="24">
        <f t="shared" si="6"/>
        <v>-1.5776247563347168E-3</v>
      </c>
      <c r="O32" s="24">
        <f t="shared" si="7"/>
        <v>-1.821011543339468E-3</v>
      </c>
      <c r="P32" s="24">
        <f t="shared" si="8"/>
        <v>-1.1249894082935308E-3</v>
      </c>
      <c r="Q32" s="24">
        <f t="shared" si="9"/>
        <v>-3.061094975746137E-3</v>
      </c>
      <c r="S32" s="24">
        <f t="shared" si="10"/>
        <v>1.3005920296194518E-2</v>
      </c>
      <c r="T32" s="24">
        <f t="shared" si="11"/>
        <v>8.898975748535598E-3</v>
      </c>
      <c r="U32" s="24">
        <f t="shared" si="12"/>
        <v>1.8596137368699805E-2</v>
      </c>
      <c r="V32" s="24">
        <f t="shared" si="13"/>
        <v>8.6286735230736156E-3</v>
      </c>
      <c r="W32" s="24">
        <f t="shared" si="14"/>
        <v>1.3303843284775629E-2</v>
      </c>
      <c r="X32" s="24">
        <f t="shared" si="15"/>
        <v>2.3202643531696765E-3</v>
      </c>
      <c r="Y32" s="24">
        <f t="shared" si="16"/>
        <v>1.1764091822997536E-2</v>
      </c>
    </row>
    <row r="33" spans="2:25" x14ac:dyDescent="0.25">
      <c r="B33" s="155">
        <f>+NAC!A34</f>
        <v>43586</v>
      </c>
      <c r="C33" s="34">
        <f>+GBA_d!$E61/GBA_d!$N61*100</f>
        <v>100.77573799553889</v>
      </c>
      <c r="D33" s="34">
        <f>+PAM_d!$E61/PAM_d!$N61*100</f>
        <v>99.488422469929347</v>
      </c>
      <c r="E33" s="34">
        <f>+NOA_d!$E61/NOA_d!$N61*100</f>
        <v>99.148715512848113</v>
      </c>
      <c r="F33" s="34">
        <f>NEA_d!$E61/NEA_d!$N61*100</f>
        <v>101.09071779916512</v>
      </c>
      <c r="G33" s="34">
        <f>+CUY_d!$E61/CUY_d!$N61*100</f>
        <v>98.740486537021866</v>
      </c>
      <c r="H33" s="34">
        <f>+PAT_d!$E61/PAT_d!$N61*100</f>
        <v>98.862038194657416</v>
      </c>
      <c r="I33" s="19">
        <f t="shared" si="2"/>
        <v>99.971168363838103</v>
      </c>
      <c r="K33" s="24">
        <f t="shared" si="3"/>
        <v>-2.5128558604886608E-3</v>
      </c>
      <c r="L33" s="24">
        <f t="shared" si="4"/>
        <v>-2.9099434100678945E-3</v>
      </c>
      <c r="M33" s="24">
        <f t="shared" si="5"/>
        <v>-6.2225613591793127E-3</v>
      </c>
      <c r="N33" s="24">
        <f t="shared" si="6"/>
        <v>-3.4299376775970281E-4</v>
      </c>
      <c r="O33" s="24">
        <f t="shared" si="7"/>
        <v>-1.8349783959907828E-3</v>
      </c>
      <c r="P33" s="24">
        <f t="shared" si="8"/>
        <v>-5.0325710883480923E-5</v>
      </c>
      <c r="Q33" s="24">
        <f t="shared" si="9"/>
        <v>-2.7948967576896244E-3</v>
      </c>
      <c r="S33" s="24">
        <f t="shared" si="10"/>
        <v>7.1179960704594869E-3</v>
      </c>
      <c r="T33" s="24">
        <f t="shared" si="11"/>
        <v>4.7459227119595049E-3</v>
      </c>
      <c r="U33" s="24">
        <f t="shared" si="12"/>
        <v>9.5051983874634427E-3</v>
      </c>
      <c r="V33" s="24">
        <f t="shared" si="13"/>
        <v>5.2683492878482507E-3</v>
      </c>
      <c r="W33" s="24">
        <f t="shared" si="14"/>
        <v>9.8445652817442664E-3</v>
      </c>
      <c r="X33" s="24">
        <f t="shared" si="15"/>
        <v>2.8824866892804835E-3</v>
      </c>
      <c r="Y33" s="24">
        <f t="shared" si="16"/>
        <v>6.6063058163023936E-3</v>
      </c>
    </row>
    <row r="34" spans="2:25" x14ac:dyDescent="0.25">
      <c r="B34" s="155">
        <f>+NAC!A35</f>
        <v>43617</v>
      </c>
      <c r="C34" s="34">
        <f>+GBA_d!$E62/GBA_d!$N62*100</f>
        <v>100.82271007720361</v>
      </c>
      <c r="D34" s="34">
        <f>+PAM_d!$E62/PAM_d!$N62*100</f>
        <v>99.364209331551919</v>
      </c>
      <c r="E34" s="34">
        <f>+NOA_d!$E62/NOA_d!$N62*100</f>
        <v>99.038304347568769</v>
      </c>
      <c r="F34" s="34">
        <f>NEA_d!$E62/NEA_d!$N62*100</f>
        <v>101.13493719315727</v>
      </c>
      <c r="G34" s="34">
        <f>+CUY_d!$E62/CUY_d!$N62*100</f>
        <v>98.788762873937472</v>
      </c>
      <c r="H34" s="34">
        <f>+PAT_d!$E62/PAT_d!$N62*100</f>
        <v>98.890162546874663</v>
      </c>
      <c r="I34" s="19">
        <f t="shared" si="2"/>
        <v>99.941930870470827</v>
      </c>
      <c r="K34" s="24">
        <f t="shared" si="3"/>
        <v>4.661050625776042E-4</v>
      </c>
      <c r="L34" s="24">
        <f t="shared" si="4"/>
        <v>-1.2485185240018737E-3</v>
      </c>
      <c r="M34" s="24">
        <f t="shared" si="5"/>
        <v>-1.1135914843499739E-3</v>
      </c>
      <c r="N34" s="24">
        <f t="shared" si="6"/>
        <v>4.374228905961175E-4</v>
      </c>
      <c r="O34" s="24">
        <f t="shared" si="7"/>
        <v>4.8892140001255413E-4</v>
      </c>
      <c r="P34" s="24">
        <f t="shared" si="8"/>
        <v>2.8448080507770257E-4</v>
      </c>
      <c r="Q34" s="24">
        <f t="shared" si="9"/>
        <v>-2.9245925446097498E-4</v>
      </c>
      <c r="S34" s="24">
        <f t="shared" si="10"/>
        <v>6.9938659093291555E-3</v>
      </c>
      <c r="T34" s="24">
        <f t="shared" si="11"/>
        <v>4.1358526161672238E-4</v>
      </c>
      <c r="U34" s="24">
        <f t="shared" si="12"/>
        <v>2.8635312070526275E-3</v>
      </c>
      <c r="V34" s="24">
        <f t="shared" si="13"/>
        <v>4.6021203169581693E-3</v>
      </c>
      <c r="W34" s="24">
        <f t="shared" si="14"/>
        <v>5.9118754889968539E-3</v>
      </c>
      <c r="X34" s="24">
        <f t="shared" si="15"/>
        <v>4.3866234731646525E-3</v>
      </c>
      <c r="Y34" s="24">
        <f t="shared" si="16"/>
        <v>3.9210592885294826E-3</v>
      </c>
    </row>
    <row r="35" spans="2:25" x14ac:dyDescent="0.25">
      <c r="B35" s="155">
        <f>+NAC!A36</f>
        <v>43647</v>
      </c>
      <c r="C35" s="34">
        <f>+GBA_d!$E63/GBA_d!$N63*100</f>
        <v>100.70414213114192</v>
      </c>
      <c r="D35" s="34">
        <f>+PAM_d!$E63/PAM_d!$N63*100</f>
        <v>99.146199459744722</v>
      </c>
      <c r="E35" s="34">
        <f>+NOA_d!$E63/NOA_d!$N63*100</f>
        <v>98.664013649601685</v>
      </c>
      <c r="F35" s="34">
        <f>NEA_d!$E63/NEA_d!$N63*100</f>
        <v>101.11686047910626</v>
      </c>
      <c r="G35" s="34">
        <f>+CUY_d!$E63/CUY_d!$N63*100</f>
        <v>98.240032332650344</v>
      </c>
      <c r="H35" s="34">
        <f>+PAT_d!$E63/PAT_d!$N63*100</f>
        <v>98.758975458986683</v>
      </c>
      <c r="I35" s="19">
        <f t="shared" si="2"/>
        <v>99.735839226127666</v>
      </c>
      <c r="K35" s="24">
        <f t="shared" si="3"/>
        <v>-1.1760043542857757E-3</v>
      </c>
      <c r="L35" s="24">
        <f t="shared" si="4"/>
        <v>-2.194048272248228E-3</v>
      </c>
      <c r="M35" s="24">
        <f t="shared" si="5"/>
        <v>-3.7792518807019393E-3</v>
      </c>
      <c r="N35" s="24">
        <f t="shared" si="6"/>
        <v>-1.7873857000061388E-4</v>
      </c>
      <c r="O35" s="24">
        <f t="shared" si="7"/>
        <v>-5.5545846037909907E-3</v>
      </c>
      <c r="P35" s="24">
        <f t="shared" si="8"/>
        <v>-1.3265939149993411E-3</v>
      </c>
      <c r="Q35" s="24">
        <f t="shared" si="9"/>
        <v>-2.0621138950203122E-3</v>
      </c>
      <c r="S35" s="24">
        <f t="shared" si="10"/>
        <v>6.1694589585530313E-3</v>
      </c>
      <c r="T35" s="24">
        <f t="shared" si="11"/>
        <v>-4.7272085273242226E-4</v>
      </c>
      <c r="U35" s="24">
        <f t="shared" si="12"/>
        <v>-1.4086123229153369E-3</v>
      </c>
      <c r="V35" s="24">
        <f t="shared" si="13"/>
        <v>6.98716206873784E-3</v>
      </c>
      <c r="W35" s="24">
        <f t="shared" si="14"/>
        <v>5.3992111001144316E-4</v>
      </c>
      <c r="X35" s="24">
        <f t="shared" si="15"/>
        <v>4.8125655876922746E-3</v>
      </c>
      <c r="Y35" s="24">
        <f t="shared" si="16"/>
        <v>2.6968361836263721E-3</v>
      </c>
    </row>
    <row r="36" spans="2:25" x14ac:dyDescent="0.25">
      <c r="B36" s="155">
        <f>+NAC!A37</f>
        <v>43678</v>
      </c>
      <c r="C36" s="34">
        <f>+GBA_d!$E64/GBA_d!$N64*100</f>
        <v>100.56088260255179</v>
      </c>
      <c r="D36" s="34">
        <f>+PAM_d!$E64/PAM_d!$N64*100</f>
        <v>99.142024880493651</v>
      </c>
      <c r="E36" s="34">
        <f>+NOA_d!$E64/NOA_d!$N64*100</f>
        <v>99.024354849304331</v>
      </c>
      <c r="F36" s="34">
        <f>NEA_d!$E64/NEA_d!$N64*100</f>
        <v>101.36892745775685</v>
      </c>
      <c r="G36" s="34">
        <f>+CUY_d!$E64/CUY_d!$N64*100</f>
        <v>98.6049640933972</v>
      </c>
      <c r="H36" s="34">
        <f>+PAT_d!$E64/PAT_d!$N64*100</f>
        <v>98.40208697339051</v>
      </c>
      <c r="I36" s="19">
        <f t="shared" ref="I36:I67" si="17">+SUMPRODUCT($C$2:$H$2,C36:H36)</f>
        <v>99.799977214288063</v>
      </c>
      <c r="K36" s="24">
        <f t="shared" si="3"/>
        <v>-1.4225783126534663E-3</v>
      </c>
      <c r="L36" s="24">
        <f t="shared" si="4"/>
        <v>-4.2105287684446324E-5</v>
      </c>
      <c r="M36" s="24">
        <f t="shared" si="5"/>
        <v>3.6522049567371262E-3</v>
      </c>
      <c r="N36" s="24">
        <f t="shared" si="6"/>
        <v>2.4928283716114663E-3</v>
      </c>
      <c r="O36" s="24">
        <f t="shared" si="7"/>
        <v>3.7146950390973821E-3</v>
      </c>
      <c r="P36" s="24">
        <f t="shared" si="8"/>
        <v>-3.6137321589001514E-3</v>
      </c>
      <c r="Q36" s="24">
        <f t="shared" si="9"/>
        <v>6.4307864312418417E-4</v>
      </c>
      <c r="S36" s="24">
        <f t="shared" si="10"/>
        <v>3.6978998362584559E-3</v>
      </c>
      <c r="T36" s="24">
        <f t="shared" si="11"/>
        <v>-6.2546049144995841E-4</v>
      </c>
      <c r="U36" s="24">
        <f t="shared" si="12"/>
        <v>-1.5712331301095395E-3</v>
      </c>
      <c r="V36" s="24">
        <f t="shared" si="13"/>
        <v>7.2908064587631216E-3</v>
      </c>
      <c r="W36" s="24">
        <f t="shared" si="14"/>
        <v>2.166779384547235E-3</v>
      </c>
      <c r="X36" s="24">
        <f t="shared" si="15"/>
        <v>3.2662702739427729E-4</v>
      </c>
      <c r="Y36" s="24">
        <f t="shared" si="16"/>
        <v>1.8830990831377736E-3</v>
      </c>
    </row>
    <row r="37" spans="2:25" x14ac:dyDescent="0.25">
      <c r="B37" s="155">
        <f>+NAC!A38</f>
        <v>43709</v>
      </c>
      <c r="C37" s="34">
        <f>+GBA_d!$E65/GBA_d!$N65*100</f>
        <v>100.45617704791174</v>
      </c>
      <c r="D37" s="34">
        <f>+PAM_d!$E65/PAM_d!$N65*100</f>
        <v>98.96252282829623</v>
      </c>
      <c r="E37" s="34">
        <f>+NOA_d!$E65/NOA_d!$N65*100</f>
        <v>99.084356200074126</v>
      </c>
      <c r="F37" s="34">
        <f>NEA_d!$E65/NEA_d!$N65*100</f>
        <v>101.15529969849364</v>
      </c>
      <c r="G37" s="34">
        <f>+CUY_d!$E65/CUY_d!$N65*100</f>
        <v>98.497081255767128</v>
      </c>
      <c r="H37" s="34">
        <f>+PAT_d!$E65/PAT_d!$N65*100</f>
        <v>98.341532880375141</v>
      </c>
      <c r="I37" s="19">
        <f t="shared" si="17"/>
        <v>99.686729675059127</v>
      </c>
      <c r="K37" s="24">
        <f t="shared" ref="K37:K68" si="18">+C37/C36-1</f>
        <v>-1.0412155495280739E-3</v>
      </c>
      <c r="L37" s="24">
        <f t="shared" ref="L37:L68" si="19">+D37/D36-1</f>
        <v>-1.8105546302266129E-3</v>
      </c>
      <c r="M37" s="24">
        <f t="shared" ref="M37:M68" si="20">+E37/E36-1</f>
        <v>6.0592518740576473E-4</v>
      </c>
      <c r="N37" s="24">
        <f t="shared" ref="N37:N68" si="21">+F37/F36-1</f>
        <v>-2.1074284262526666E-3</v>
      </c>
      <c r="O37" s="24">
        <f t="shared" ref="O37:O68" si="22">+G37/G36-1</f>
        <v>-1.0940913433921118E-3</v>
      </c>
      <c r="P37" s="24">
        <f t="shared" ref="P37:P68" si="23">+H37/H36-1</f>
        <v>-6.1537407262246546E-4</v>
      </c>
      <c r="Q37" s="24">
        <f t="shared" ref="Q37:Q68" si="24">+I37/I36-1</f>
        <v>-1.1347451411314324E-3</v>
      </c>
      <c r="S37" s="24">
        <f t="shared" si="10"/>
        <v>2.2781384315733177E-3</v>
      </c>
      <c r="T37" s="24">
        <f t="shared" si="11"/>
        <v>-6.4790525591129633E-4</v>
      </c>
      <c r="U37" s="24">
        <f t="shared" si="12"/>
        <v>8.099727282744329E-4</v>
      </c>
      <c r="V37" s="24">
        <f t="shared" si="13"/>
        <v>9.9914100134579353E-3</v>
      </c>
      <c r="W37" s="24">
        <f t="shared" si="14"/>
        <v>-2.4195251907996873E-3</v>
      </c>
      <c r="X37" s="24">
        <f t="shared" si="15"/>
        <v>1.7493702200248595E-3</v>
      </c>
      <c r="Y37" s="24">
        <f t="shared" si="16"/>
        <v>1.9437892173319593E-3</v>
      </c>
    </row>
    <row r="38" spans="2:25" x14ac:dyDescent="0.25">
      <c r="B38" s="155">
        <f>+NAC!A39</f>
        <v>43739</v>
      </c>
      <c r="C38" s="34">
        <f>+GBA_d!$E66/GBA_d!$N66*100</f>
        <v>100.05982215131148</v>
      </c>
      <c r="D38" s="34">
        <f>+PAM_d!$E66/PAM_d!$N66*100</f>
        <v>98.534813655931913</v>
      </c>
      <c r="E38" s="34">
        <f>+NOA_d!$E66/NOA_d!$N66*100</f>
        <v>98.507288126547806</v>
      </c>
      <c r="F38" s="34">
        <f>NEA_d!$E66/NEA_d!$N66*100</f>
        <v>100.67589883364401</v>
      </c>
      <c r="G38" s="34">
        <f>+CUY_d!$E66/CUY_d!$N66*100</f>
        <v>98.03519684162903</v>
      </c>
      <c r="H38" s="34">
        <f>+PAT_d!$E66/PAT_d!$N66*100</f>
        <v>98.232343387832856</v>
      </c>
      <c r="I38" s="19">
        <f t="shared" si="17"/>
        <v>99.245103131002693</v>
      </c>
      <c r="K38" s="24">
        <f t="shared" si="18"/>
        <v>-3.9455502712513191E-3</v>
      </c>
      <c r="L38" s="24">
        <f t="shared" si="19"/>
        <v>-4.3219307687457631E-3</v>
      </c>
      <c r="M38" s="24">
        <f t="shared" si="20"/>
        <v>-5.8240079025299041E-3</v>
      </c>
      <c r="N38" s="24">
        <f t="shared" si="21"/>
        <v>-4.7392560377809145E-3</v>
      </c>
      <c r="O38" s="24">
        <f t="shared" si="22"/>
        <v>-4.6893208230072148E-3</v>
      </c>
      <c r="P38" s="24">
        <f t="shared" si="23"/>
        <v>-1.1103090357063028E-3</v>
      </c>
      <c r="Q38" s="24">
        <f t="shared" si="24"/>
        <v>-4.4301437663364363E-3</v>
      </c>
      <c r="S38" s="24">
        <f t="shared" si="10"/>
        <v>-5.4097452278741853E-3</v>
      </c>
      <c r="T38" s="24">
        <f t="shared" si="11"/>
        <v>-5.4679167387684524E-3</v>
      </c>
      <c r="U38" s="24">
        <f t="shared" si="12"/>
        <v>-4.258815936019511E-3</v>
      </c>
      <c r="V38" s="24">
        <f t="shared" si="13"/>
        <v>5.0798367621855967E-3</v>
      </c>
      <c r="W38" s="24">
        <f t="shared" si="14"/>
        <v>-7.0825703354449043E-3</v>
      </c>
      <c r="X38" s="24">
        <f t="shared" si="15"/>
        <v>-4.1434606968726584E-4</v>
      </c>
      <c r="Y38" s="24">
        <f t="shared" si="16"/>
        <v>-3.7000059612538605E-3</v>
      </c>
    </row>
    <row r="39" spans="2:25" x14ac:dyDescent="0.25">
      <c r="B39" s="155">
        <f>+NAC!A40</f>
        <v>43770</v>
      </c>
      <c r="C39" s="34">
        <f>+GBA_d!$E67/GBA_d!$N67*100</f>
        <v>100.54367220537499</v>
      </c>
      <c r="D39" s="34">
        <f>+PAM_d!$E67/PAM_d!$N67*100</f>
        <v>98.76304231620685</v>
      </c>
      <c r="E39" s="34">
        <f>+NOA_d!$E67/NOA_d!$N67*100</f>
        <v>98.518038712806515</v>
      </c>
      <c r="F39" s="34">
        <f>NEA_d!$E67/NEA_d!$N67*100</f>
        <v>100.74692993723914</v>
      </c>
      <c r="G39" s="34">
        <f>+CUY_d!$E67/CUY_d!$N67*100</f>
        <v>98.454490301120003</v>
      </c>
      <c r="H39" s="34">
        <f>+PAT_d!$E67/PAT_d!$N67*100</f>
        <v>98.522029844422633</v>
      </c>
      <c r="I39" s="19">
        <f t="shared" si="17"/>
        <v>99.507959862709072</v>
      </c>
      <c r="K39" s="24">
        <f t="shared" si="18"/>
        <v>4.835607776034534E-3</v>
      </c>
      <c r="L39" s="24">
        <f t="shared" si="19"/>
        <v>2.3162235945548559E-3</v>
      </c>
      <c r="M39" s="24">
        <f t="shared" si="20"/>
        <v>1.091349326853841E-4</v>
      </c>
      <c r="N39" s="24">
        <f t="shared" si="21"/>
        <v>7.0554228388375329E-4</v>
      </c>
      <c r="O39" s="24">
        <f t="shared" si="22"/>
        <v>4.2769686092263282E-3</v>
      </c>
      <c r="P39" s="24">
        <f t="shared" si="23"/>
        <v>2.9489926290984236E-3</v>
      </c>
      <c r="Q39" s="24">
        <f t="shared" si="24"/>
        <v>2.64856122280821E-3</v>
      </c>
      <c r="S39" s="24">
        <f t="shared" si="10"/>
        <v>-7.3116104012727057E-5</v>
      </c>
      <c r="T39" s="24">
        <f t="shared" si="11"/>
        <v>-3.8731938784883901E-3</v>
      </c>
      <c r="U39" s="24">
        <f t="shared" si="12"/>
        <v>-2.6671584638627843E-3</v>
      </c>
      <c r="V39" s="24">
        <f t="shared" si="13"/>
        <v>5.1932108241918851E-3</v>
      </c>
      <c r="W39" s="24">
        <f t="shared" si="14"/>
        <v>-2.4118667922489179E-3</v>
      </c>
      <c r="X39" s="24">
        <f t="shared" si="15"/>
        <v>-7.7580121851283934E-4</v>
      </c>
      <c r="Y39" s="24">
        <f t="shared" si="16"/>
        <v>-1.0285394892188826E-3</v>
      </c>
    </row>
    <row r="40" spans="2:25" x14ac:dyDescent="0.25">
      <c r="B40" s="155">
        <f>+NAC!A41</f>
        <v>43800</v>
      </c>
      <c r="C40" s="34">
        <f>+GBA_d!$E68/GBA_d!$N68*100</f>
        <v>100.04419403448892</v>
      </c>
      <c r="D40" s="34">
        <f>+PAM_d!$E68/PAM_d!$N68*100</f>
        <v>98.49960272058658</v>
      </c>
      <c r="E40" s="34">
        <f>+NOA_d!$E68/NOA_d!$N68*100</f>
        <v>98.269370532733106</v>
      </c>
      <c r="F40" s="34">
        <f>NEA_d!$E68/NEA_d!$N68*100</f>
        <v>100.4877041799606</v>
      </c>
      <c r="G40" s="34">
        <f>+CUY_d!$E68/CUY_d!$N68*100</f>
        <v>97.981639234179966</v>
      </c>
      <c r="H40" s="34">
        <f>+PAT_d!$E68/PAT_d!$N68*100</f>
        <v>98.230655490637446</v>
      </c>
      <c r="I40" s="19">
        <f t="shared" si="17"/>
        <v>99.160720887998494</v>
      </c>
      <c r="K40" s="24">
        <f t="shared" si="18"/>
        <v>-4.9677733061689322E-3</v>
      </c>
      <c r="L40" s="24">
        <f t="shared" si="19"/>
        <v>-2.6673904472973575E-3</v>
      </c>
      <c r="M40" s="24">
        <f t="shared" si="20"/>
        <v>-2.5240878048568005E-3</v>
      </c>
      <c r="N40" s="24">
        <f t="shared" si="21"/>
        <v>-2.5730387758716722E-3</v>
      </c>
      <c r="O40" s="24">
        <f t="shared" si="22"/>
        <v>-4.8027374423841307E-3</v>
      </c>
      <c r="P40" s="24">
        <f t="shared" si="23"/>
        <v>-2.9574538227166158E-3</v>
      </c>
      <c r="Q40" s="24">
        <f t="shared" si="24"/>
        <v>-3.4895597818472845E-3</v>
      </c>
      <c r="S40" s="24">
        <f t="shared" si="10"/>
        <v>-9.0480057765962574E-4</v>
      </c>
      <c r="T40" s="24">
        <f t="shared" si="11"/>
        <v>-4.4528729281783086E-3</v>
      </c>
      <c r="U40" s="24">
        <f t="shared" si="12"/>
        <v>-3.4893670911027019E-3</v>
      </c>
      <c r="V40" s="24">
        <f t="shared" si="13"/>
        <v>3.0878632728950084E-3</v>
      </c>
      <c r="W40" s="24">
        <f t="shared" si="14"/>
        <v>-8.6877970977905505E-4</v>
      </c>
      <c r="X40" s="24">
        <f t="shared" si="15"/>
        <v>-1.2036733317153381E-3</v>
      </c>
      <c r="Y40" s="24">
        <f t="shared" si="16"/>
        <v>-1.7862375274503295E-3</v>
      </c>
    </row>
    <row r="41" spans="2:25" x14ac:dyDescent="0.25">
      <c r="B41" s="155">
        <f>+NAC!A42</f>
        <v>43831</v>
      </c>
      <c r="C41" s="34">
        <f>+GBA_d!$E69/GBA_d!$N69*100</f>
        <v>100.94932407886246</v>
      </c>
      <c r="D41" s="34">
        <f>+PAM_d!$E69/PAM_d!$N69*100</f>
        <v>99.353703833102827</v>
      </c>
      <c r="E41" s="34">
        <f>+NOA_d!$E69/NOA_d!$N69*100</f>
        <v>99.255010853327988</v>
      </c>
      <c r="F41" s="34">
        <f>NEA_d!$E69/NEA_d!$N69*100</f>
        <v>101.35957943910556</v>
      </c>
      <c r="G41" s="34">
        <f>+CUY_d!$E69/CUY_d!$N69*100</f>
        <v>98.639590271914315</v>
      </c>
      <c r="H41" s="34">
        <f>+PAT_d!$E69/PAT_d!$N69*100</f>
        <v>98.654078522755086</v>
      </c>
      <c r="I41" s="19">
        <f t="shared" si="17"/>
        <v>100.02563054356189</v>
      </c>
      <c r="K41" s="24">
        <f t="shared" si="18"/>
        <v>9.047302075935626E-3</v>
      </c>
      <c r="L41" s="24">
        <f t="shared" si="19"/>
        <v>8.6711122575700017E-3</v>
      </c>
      <c r="M41" s="24">
        <f t="shared" si="20"/>
        <v>1.0029985083364057E-2</v>
      </c>
      <c r="N41" s="24">
        <f t="shared" si="21"/>
        <v>8.6764372443373095E-3</v>
      </c>
      <c r="O41" s="24">
        <f t="shared" si="22"/>
        <v>6.7150441947783079E-3</v>
      </c>
      <c r="P41" s="24">
        <f t="shared" si="23"/>
        <v>4.3104978787196213E-3</v>
      </c>
      <c r="Q41" s="24">
        <f t="shared" si="24"/>
        <v>8.7223010060637485E-3</v>
      </c>
      <c r="S41" s="24">
        <f t="shared" si="10"/>
        <v>6.1743103142959388E-3</v>
      </c>
      <c r="T41" s="24">
        <f t="shared" si="11"/>
        <v>4.3617672836988586E-3</v>
      </c>
      <c r="U41" s="24">
        <f t="shared" si="12"/>
        <v>5.4456471327846145E-3</v>
      </c>
      <c r="V41" s="24">
        <f t="shared" si="13"/>
        <v>9.2280933144428534E-3</v>
      </c>
      <c r="W41" s="24">
        <f t="shared" si="14"/>
        <v>8.4646677136590576E-3</v>
      </c>
      <c r="X41" s="24">
        <f t="shared" si="15"/>
        <v>2.6118184029675362E-3</v>
      </c>
      <c r="Y41" s="24">
        <f t="shared" si="16"/>
        <v>6.0087597157181261E-3</v>
      </c>
    </row>
    <row r="42" spans="2:25" x14ac:dyDescent="0.25">
      <c r="B42" s="155">
        <f>+NAC!A43</f>
        <v>43862</v>
      </c>
      <c r="C42" s="34">
        <f>+GBA_d!$E70/GBA_d!$N70*100</f>
        <v>101.1739216126257</v>
      </c>
      <c r="D42" s="34">
        <f>+PAM_d!$E70/PAM_d!$N70*100</f>
        <v>99.436563380385763</v>
      </c>
      <c r="E42" s="34">
        <f>+NOA_d!$E70/NOA_d!$N70*100</f>
        <v>99.980957520371177</v>
      </c>
      <c r="F42" s="34">
        <f>NEA_d!$E70/NEA_d!$N70*100</f>
        <v>101.69705061480829</v>
      </c>
      <c r="G42" s="34">
        <f>+CUY_d!$E70/CUY_d!$N70*100</f>
        <v>99.262833978539575</v>
      </c>
      <c r="H42" s="34">
        <f>+PAT_d!$E70/PAT_d!$N70*100</f>
        <v>98.844423093523289</v>
      </c>
      <c r="I42" s="19">
        <f t="shared" si="17"/>
        <v>100.33482799278669</v>
      </c>
      <c r="K42" s="24">
        <f t="shared" si="18"/>
        <v>2.2248542604186294E-3</v>
      </c>
      <c r="L42" s="24">
        <f t="shared" si="19"/>
        <v>8.3398548907775982E-4</v>
      </c>
      <c r="M42" s="24">
        <f t="shared" si="20"/>
        <v>7.3139548401837118E-3</v>
      </c>
      <c r="N42" s="24">
        <f t="shared" si="21"/>
        <v>3.3294453032481908E-3</v>
      </c>
      <c r="O42" s="24">
        <f t="shared" si="22"/>
        <v>6.3183931006525196E-3</v>
      </c>
      <c r="P42" s="24">
        <f t="shared" si="23"/>
        <v>1.9294141065266945E-3</v>
      </c>
      <c r="Q42" s="24">
        <f t="shared" si="24"/>
        <v>3.0911822054462412E-3</v>
      </c>
      <c r="S42" s="24">
        <f t="shared" si="10"/>
        <v>2.7182814121724519E-3</v>
      </c>
      <c r="T42" s="24">
        <f t="shared" si="11"/>
        <v>-1.8077491023863468E-3</v>
      </c>
      <c r="U42" s="24">
        <f t="shared" si="12"/>
        <v>9.5751958863865561E-4</v>
      </c>
      <c r="V42" s="24">
        <f t="shared" si="13"/>
        <v>8.4897593537887062E-3</v>
      </c>
      <c r="W42" s="24">
        <f t="shared" si="14"/>
        <v>6.2110070043117638E-3</v>
      </c>
      <c r="X42" s="24">
        <f t="shared" si="15"/>
        <v>1.7814735251842073E-3</v>
      </c>
      <c r="Y42" s="24">
        <f t="shared" si="16"/>
        <v>2.1621606173169994E-3</v>
      </c>
    </row>
    <row r="43" spans="2:25" x14ac:dyDescent="0.25">
      <c r="B43" s="155">
        <f>+NAC!A44</f>
        <v>43891</v>
      </c>
      <c r="C43" s="34">
        <f>+GBA_d!$E71/GBA_d!$N71*100</f>
        <v>101.27338884455146</v>
      </c>
      <c r="D43" s="34">
        <f>+PAM_d!$E71/PAM_d!$N71*100</f>
        <v>99.92341617792782</v>
      </c>
      <c r="E43" s="34">
        <f>+NOA_d!$E71/NOA_d!$N71*100</f>
        <v>100.71503219549061</v>
      </c>
      <c r="F43" s="34">
        <f>NEA_d!$E71/NEA_d!$N71*100</f>
        <v>101.63551336906042</v>
      </c>
      <c r="G43" s="34">
        <f>+CUY_d!$E71/CUY_d!$N71*100</f>
        <v>99.519904854557922</v>
      </c>
      <c r="H43" s="34">
        <f>+PAT_d!$E71/PAT_d!$N71*100</f>
        <v>98.873683172996422</v>
      </c>
      <c r="I43" s="19">
        <f t="shared" si="17"/>
        <v>100.63650242295843</v>
      </c>
      <c r="K43" s="24">
        <f t="shared" si="18"/>
        <v>9.8313113043690947E-4</v>
      </c>
      <c r="L43" s="24">
        <f t="shared" si="19"/>
        <v>4.8961144773240761E-3</v>
      </c>
      <c r="M43" s="24">
        <f t="shared" si="20"/>
        <v>7.342144877636958E-3</v>
      </c>
      <c r="N43" s="24">
        <f t="shared" si="21"/>
        <v>-6.0510354406395628E-4</v>
      </c>
      <c r="O43" s="24">
        <f t="shared" si="22"/>
        <v>2.5897998849591097E-3</v>
      </c>
      <c r="P43" s="24">
        <f t="shared" si="23"/>
        <v>2.9602155141761344E-4</v>
      </c>
      <c r="Q43" s="24">
        <f t="shared" si="24"/>
        <v>3.0066771051167063E-3</v>
      </c>
      <c r="S43" s="24">
        <f t="shared" si="10"/>
        <v>-7.4584318049908394E-4</v>
      </c>
      <c r="T43" s="24">
        <f t="shared" si="11"/>
        <v>-1.4275286693186118E-3</v>
      </c>
      <c r="U43" s="24">
        <f t="shared" si="12"/>
        <v>3.9916784935611904E-3</v>
      </c>
      <c r="V43" s="24">
        <f t="shared" si="13"/>
        <v>3.4587499660945209E-3</v>
      </c>
      <c r="W43" s="24">
        <f t="shared" si="14"/>
        <v>4.2121231994012298E-3</v>
      </c>
      <c r="X43" s="24">
        <f t="shared" si="15"/>
        <v>-1.0576067464371786E-3</v>
      </c>
      <c r="Y43" s="24">
        <f t="shared" si="16"/>
        <v>7.6890691697428792E-4</v>
      </c>
    </row>
    <row r="44" spans="2:25" x14ac:dyDescent="0.25">
      <c r="B44" s="155">
        <f>+NAC!A45</f>
        <v>43922</v>
      </c>
      <c r="C44" s="34">
        <f>+GBA_d!$E72/GBA_d!$N72*100</f>
        <v>101.78700879649054</v>
      </c>
      <c r="D44" s="34">
        <f>+PAM_d!$E72/PAM_d!$N72*100</f>
        <v>100.34533517059938</v>
      </c>
      <c r="E44" s="34">
        <f>+NOA_d!$E72/NOA_d!$N72*100</f>
        <v>101.54279361191045</v>
      </c>
      <c r="F44" s="34">
        <f>NEA_d!$E72/NEA_d!$N72*100</f>
        <v>102.17284382155934</v>
      </c>
      <c r="G44" s="34">
        <f>+CUY_d!$E72/CUY_d!$N72*100</f>
        <v>100.25008368280766</v>
      </c>
      <c r="H44" s="34">
        <f>+PAT_d!$E72/PAT_d!$N72*100</f>
        <v>98.671349919487966</v>
      </c>
      <c r="I44" s="19">
        <f t="shared" si="17"/>
        <v>101.16948218400515</v>
      </c>
      <c r="K44" s="24">
        <f t="shared" si="18"/>
        <v>5.0716181002636862E-3</v>
      </c>
      <c r="L44" s="24">
        <f t="shared" si="19"/>
        <v>4.2224236201080512E-3</v>
      </c>
      <c r="M44" s="24">
        <f t="shared" si="20"/>
        <v>8.218846763739629E-3</v>
      </c>
      <c r="N44" s="24">
        <f t="shared" si="21"/>
        <v>5.2868375894137287E-3</v>
      </c>
      <c r="O44" s="24">
        <f t="shared" si="22"/>
        <v>7.337012925372477E-3</v>
      </c>
      <c r="P44" s="24">
        <f t="shared" si="23"/>
        <v>-2.0463812716923213E-3</v>
      </c>
      <c r="Q44" s="24">
        <f t="shared" si="24"/>
        <v>5.2960878827712499E-3</v>
      </c>
      <c r="S44" s="24">
        <f t="shared" si="10"/>
        <v>7.4967917318473631E-3</v>
      </c>
      <c r="T44" s="24">
        <f t="shared" si="11"/>
        <v>5.6781828461502926E-3</v>
      </c>
      <c r="U44" s="24">
        <f t="shared" si="12"/>
        <v>1.7773521584365737E-2</v>
      </c>
      <c r="V44" s="24">
        <f t="shared" si="13"/>
        <v>1.0357838944316855E-2</v>
      </c>
      <c r="W44" s="24">
        <f t="shared" si="14"/>
        <v>1.3425500061056805E-2</v>
      </c>
      <c r="X44" s="24">
        <f t="shared" si="15"/>
        <v>-1.9790607655968406E-3</v>
      </c>
      <c r="Y44" s="24">
        <f t="shared" si="16"/>
        <v>9.1581960821116581E-3</v>
      </c>
    </row>
    <row r="45" spans="2:25" x14ac:dyDescent="0.25">
      <c r="B45" s="155">
        <f>+NAC!A46</f>
        <v>43952</v>
      </c>
      <c r="C45" s="34">
        <f>+GBA_d!$E73/GBA_d!$N73*100</f>
        <v>101.63677530247195</v>
      </c>
      <c r="D45" s="34">
        <f>+PAM_d!$E73/PAM_d!$N73*100</f>
        <v>100.25464050994071</v>
      </c>
      <c r="E45" s="34">
        <f>+NOA_d!$E73/NOA_d!$N73*100</f>
        <v>101.28918759152066</v>
      </c>
      <c r="F45" s="34">
        <f>NEA_d!$E73/NEA_d!$N73*100</f>
        <v>101.61585279844849</v>
      </c>
      <c r="G45" s="34">
        <f>+CUY_d!$E73/CUY_d!$N73*100</f>
        <v>100.02995631882527</v>
      </c>
      <c r="H45" s="34">
        <f>+PAT_d!$E73/PAT_d!$N73*100</f>
        <v>98.539562871432153</v>
      </c>
      <c r="I45" s="19">
        <f t="shared" si="17"/>
        <v>100.95775510635445</v>
      </c>
      <c r="K45" s="24">
        <f t="shared" si="18"/>
        <v>-1.4759594155966393E-3</v>
      </c>
      <c r="L45" s="24">
        <f t="shared" si="19"/>
        <v>-9.0382537966993137E-4</v>
      </c>
      <c r="M45" s="24">
        <f t="shared" si="20"/>
        <v>-2.4975284938393294E-3</v>
      </c>
      <c r="N45" s="24">
        <f t="shared" si="21"/>
        <v>-5.4514585508025348E-3</v>
      </c>
      <c r="O45" s="24">
        <f t="shared" si="22"/>
        <v>-2.1957823464653359E-3</v>
      </c>
      <c r="P45" s="24">
        <f t="shared" si="23"/>
        <v>-1.3356161455513327E-3</v>
      </c>
      <c r="Q45" s="24">
        <f t="shared" si="24"/>
        <v>-2.0927959012937425E-3</v>
      </c>
      <c r="S45" s="24">
        <f t="shared" si="10"/>
        <v>8.5440932912956846E-3</v>
      </c>
      <c r="T45" s="24">
        <f t="shared" si="11"/>
        <v>7.7015799526116702E-3</v>
      </c>
      <c r="U45" s="24">
        <f t="shared" si="12"/>
        <v>2.1588500341138239E-2</v>
      </c>
      <c r="V45" s="24">
        <f t="shared" si="13"/>
        <v>5.194690578086858E-3</v>
      </c>
      <c r="W45" s="24">
        <f t="shared" si="14"/>
        <v>1.3059179947628952E-2</v>
      </c>
      <c r="X45" s="24">
        <f t="shared" si="15"/>
        <v>-3.2618720907848786E-3</v>
      </c>
      <c r="Y45" s="24">
        <f t="shared" si="16"/>
        <v>9.8687127365135741E-3</v>
      </c>
    </row>
    <row r="46" spans="2:25" x14ac:dyDescent="0.25">
      <c r="B46" s="155">
        <f>+NAC!A47</f>
        <v>43983</v>
      </c>
      <c r="C46" s="34">
        <f>+GBA_d!$E74/GBA_d!$N74*100</f>
        <v>101.38472977298854</v>
      </c>
      <c r="D46" s="34">
        <f>+PAM_d!$E74/PAM_d!$N74*100</f>
        <v>99.832180771430572</v>
      </c>
      <c r="E46" s="34">
        <f>+NOA_d!$E74/NOA_d!$N74*100</f>
        <v>101.08160407535489</v>
      </c>
      <c r="F46" s="34">
        <f>NEA_d!$E74/NEA_d!$N74*100</f>
        <v>101.4405023470423</v>
      </c>
      <c r="G46" s="34">
        <f>+CUY_d!$E74/CUY_d!$N74*100</f>
        <v>100.21113153340893</v>
      </c>
      <c r="H46" s="34">
        <f>+PAT_d!$E74/PAT_d!$N74*100</f>
        <v>98.647318261165495</v>
      </c>
      <c r="I46" s="19">
        <f t="shared" si="17"/>
        <v>100.71774996962455</v>
      </c>
      <c r="K46" s="24">
        <f t="shared" si="18"/>
        <v>-2.4798654692981259E-3</v>
      </c>
      <c r="L46" s="24">
        <f t="shared" si="19"/>
        <v>-4.213867172245811E-3</v>
      </c>
      <c r="M46" s="24">
        <f t="shared" si="20"/>
        <v>-2.0494143659529618E-3</v>
      </c>
      <c r="N46" s="24">
        <f t="shared" si="21"/>
        <v>-1.725621018543122E-3</v>
      </c>
      <c r="O46" s="24">
        <f t="shared" si="22"/>
        <v>1.8112095741220635E-3</v>
      </c>
      <c r="P46" s="24">
        <f t="shared" si="23"/>
        <v>1.0935241297338472E-3</v>
      </c>
      <c r="Q46" s="24">
        <f t="shared" si="24"/>
        <v>-2.3772828197008433E-3</v>
      </c>
      <c r="S46" s="24">
        <f t="shared" si="10"/>
        <v>5.5743363311160365E-3</v>
      </c>
      <c r="T46" s="24">
        <f t="shared" si="11"/>
        <v>4.7096579646415115E-3</v>
      </c>
      <c r="U46" s="24">
        <f t="shared" si="12"/>
        <v>2.0631408637765913E-2</v>
      </c>
      <c r="V46" s="24">
        <f t="shared" si="13"/>
        <v>3.0213609892437709E-3</v>
      </c>
      <c r="W46" s="24">
        <f t="shared" si="14"/>
        <v>1.4398081503323557E-2</v>
      </c>
      <c r="X46" s="24">
        <f t="shared" si="15"/>
        <v>-2.4556971032791974E-3</v>
      </c>
      <c r="Y46" s="24">
        <f t="shared" si="16"/>
        <v>7.7626987231136368E-3</v>
      </c>
    </row>
    <row r="47" spans="2:25" x14ac:dyDescent="0.25">
      <c r="B47" s="155">
        <f>+NAC!A48</f>
        <v>44013</v>
      </c>
      <c r="C47" s="34">
        <f>+GBA_d!$E75/GBA_d!$N75*100</f>
        <v>101.15275885752449</v>
      </c>
      <c r="D47" s="34">
        <f>+PAM_d!$E75/PAM_d!$N75*100</f>
        <v>99.566096364068486</v>
      </c>
      <c r="E47" s="34">
        <f>+NOA_d!$E75/NOA_d!$N75*100</f>
        <v>100.49505103694942</v>
      </c>
      <c r="F47" s="34">
        <f>NEA_d!$E75/NEA_d!$N75*100</f>
        <v>101.10974400739696</v>
      </c>
      <c r="G47" s="34">
        <f>+CUY_d!$E75/CUY_d!$N75*100</f>
        <v>100.00415109591192</v>
      </c>
      <c r="H47" s="34">
        <f>+PAT_d!$E75/PAT_d!$N75*100</f>
        <v>98.445449059300955</v>
      </c>
      <c r="I47" s="19">
        <f t="shared" si="17"/>
        <v>100.40648670779601</v>
      </c>
      <c r="K47" s="24">
        <f t="shared" si="18"/>
        <v>-2.2880261749816944E-3</v>
      </c>
      <c r="L47" s="24">
        <f t="shared" si="19"/>
        <v>-2.6653169880290761E-3</v>
      </c>
      <c r="M47" s="24">
        <f t="shared" si="20"/>
        <v>-5.8027674152084652E-3</v>
      </c>
      <c r="N47" s="24">
        <f t="shared" si="21"/>
        <v>-3.2606141727666849E-3</v>
      </c>
      <c r="O47" s="24">
        <f t="shared" si="22"/>
        <v>-2.0654435722842202E-3</v>
      </c>
      <c r="P47" s="24">
        <f t="shared" si="23"/>
        <v>-2.0463729315995938E-3</v>
      </c>
      <c r="Q47" s="24">
        <f t="shared" si="24"/>
        <v>-3.0904509078332199E-3</v>
      </c>
      <c r="S47" s="24">
        <f t="shared" si="10"/>
        <v>4.4547991461796332E-3</v>
      </c>
      <c r="T47" s="24">
        <f t="shared" si="11"/>
        <v>4.2351285940542827E-3</v>
      </c>
      <c r="U47" s="24">
        <f t="shared" si="12"/>
        <v>1.8558310366842967E-2</v>
      </c>
      <c r="V47" s="24">
        <f t="shared" si="13"/>
        <v>-7.0378685370520166E-5</v>
      </c>
      <c r="W47" s="24">
        <f t="shared" si="14"/>
        <v>1.7957229057988355E-2</v>
      </c>
      <c r="X47" s="24">
        <f t="shared" si="15"/>
        <v>-3.1746623355355386E-3</v>
      </c>
      <c r="Y47" s="24">
        <f t="shared" si="16"/>
        <v>6.7242376148037852E-3</v>
      </c>
    </row>
    <row r="48" spans="2:25" x14ac:dyDescent="0.25">
      <c r="B48" s="155">
        <f>+NAC!A49</f>
        <v>44044</v>
      </c>
      <c r="C48" s="34">
        <f>+GBA_d!$E76/GBA_d!$N76*100</f>
        <v>101.39612093528625</v>
      </c>
      <c r="D48" s="34">
        <f>+PAM_d!$E76/PAM_d!$N76*100</f>
        <v>99.687253595239838</v>
      </c>
      <c r="E48" s="34">
        <f>+NOA_d!$E76/NOA_d!$N76*100</f>
        <v>100.56766676620438</v>
      </c>
      <c r="F48" s="34">
        <f>NEA_d!$E76/NEA_d!$N76*100</f>
        <v>101.18577304200178</v>
      </c>
      <c r="G48" s="34">
        <f>+CUY_d!$E76/CUY_d!$N76*100</f>
        <v>100.1650613188127</v>
      </c>
      <c r="H48" s="34">
        <f>+PAT_d!$E76/PAT_d!$N76*100</f>
        <v>98.39233027363899</v>
      </c>
      <c r="I48" s="19">
        <f t="shared" si="17"/>
        <v>100.54690200556171</v>
      </c>
      <c r="K48" s="24">
        <f t="shared" si="18"/>
        <v>2.405886705517668E-3</v>
      </c>
      <c r="L48" s="24">
        <f t="shared" si="19"/>
        <v>1.2168522779916202E-3</v>
      </c>
      <c r="M48" s="24">
        <f t="shared" si="20"/>
        <v>7.2258015201431824E-4</v>
      </c>
      <c r="N48" s="24">
        <f t="shared" si="21"/>
        <v>7.5194567399239354E-4</v>
      </c>
      <c r="O48" s="24">
        <f t="shared" si="22"/>
        <v>1.6090354364035608E-3</v>
      </c>
      <c r="P48" s="24">
        <f t="shared" si="23"/>
        <v>-5.3957583788322161E-4</v>
      </c>
      <c r="Q48" s="24">
        <f t="shared" si="24"/>
        <v>1.3984683895407191E-3</v>
      </c>
      <c r="S48" s="24">
        <f t="shared" ref="S48:S79" si="25">+C48/C36-1</f>
        <v>8.3057975538618489E-3</v>
      </c>
      <c r="T48" s="24">
        <f t="shared" ref="T48:T79" si="26">+D48/D36-1</f>
        <v>5.4994712424263348E-3</v>
      </c>
      <c r="U48" s="24">
        <f t="shared" ref="U48:U79" si="27">+E48/E36-1</f>
        <v>1.5585175174821053E-2</v>
      </c>
      <c r="V48" s="24">
        <f t="shared" ref="V48:V79" si="28">+F48/F36-1</f>
        <v>-1.8068102361189498E-3</v>
      </c>
      <c r="W48" s="24">
        <f t="shared" ref="W48:W79" si="29">+G48/G36-1</f>
        <v>1.582169051791138E-2</v>
      </c>
      <c r="X48" s="24">
        <f t="shared" ref="X48:X79" si="30">+H48/H36-1</f>
        <v>-9.9151349850501447E-5</v>
      </c>
      <c r="Y48" s="24">
        <f t="shared" ref="Y48:Y79" si="31">+I48/I36-1</f>
        <v>7.4842180541772052E-3</v>
      </c>
    </row>
    <row r="49" spans="2:25" x14ac:dyDescent="0.25">
      <c r="B49" s="155">
        <f>+NAC!A50</f>
        <v>44075</v>
      </c>
      <c r="C49" s="34">
        <f>+GBA_d!$E77/GBA_d!$N77*100</f>
        <v>101.57330097955619</v>
      </c>
      <c r="D49" s="34">
        <f>+PAM_d!$E77/PAM_d!$N77*100</f>
        <v>99.722254532546131</v>
      </c>
      <c r="E49" s="34">
        <f>+NOA_d!$E77/NOA_d!$N77*100</f>
        <v>100.90933165618652</v>
      </c>
      <c r="F49" s="34">
        <f>NEA_d!$E77/NEA_d!$N77*100</f>
        <v>101.23772950247205</v>
      </c>
      <c r="G49" s="34">
        <f>+CUY_d!$E77/CUY_d!$N77*100</f>
        <v>100.46804252749615</v>
      </c>
      <c r="H49" s="34">
        <f>+PAT_d!$E77/PAT_d!$N77*100</f>
        <v>98.52807082438963</v>
      </c>
      <c r="I49" s="19">
        <f t="shared" si="17"/>
        <v>100.69997917395061</v>
      </c>
      <c r="K49" s="24">
        <f t="shared" si="18"/>
        <v>1.747404561788235E-3</v>
      </c>
      <c r="L49" s="24">
        <f t="shared" si="19"/>
        <v>3.511074489865873E-4</v>
      </c>
      <c r="M49" s="24">
        <f t="shared" si="20"/>
        <v>3.3973631980190877E-3</v>
      </c>
      <c r="N49" s="24">
        <f t="shared" si="21"/>
        <v>5.1347594536532704E-4</v>
      </c>
      <c r="O49" s="24">
        <f t="shared" si="22"/>
        <v>3.0248192802388996E-3</v>
      </c>
      <c r="P49" s="24">
        <f t="shared" si="23"/>
        <v>1.3795846726378791E-3</v>
      </c>
      <c r="Q49" s="24">
        <f t="shared" si="24"/>
        <v>1.5224453994657772E-3</v>
      </c>
      <c r="S49" s="24">
        <f t="shared" si="25"/>
        <v>1.1120510101749748E-2</v>
      </c>
      <c r="T49" s="24">
        <f t="shared" si="26"/>
        <v>7.6769637892928344E-3</v>
      </c>
      <c r="U49" s="24">
        <f t="shared" si="27"/>
        <v>1.8418401512619642E-2</v>
      </c>
      <c r="V49" s="24">
        <f t="shared" si="28"/>
        <v>8.1488369095938928E-4</v>
      </c>
      <c r="W49" s="24">
        <f t="shared" si="29"/>
        <v>2.0010352049022018E-2</v>
      </c>
      <c r="X49" s="24">
        <f t="shared" si="30"/>
        <v>1.8968378725741086E-3</v>
      </c>
      <c r="Y49" s="24">
        <f t="shared" si="31"/>
        <v>1.0164336839961541E-2</v>
      </c>
    </row>
    <row r="50" spans="2:25" x14ac:dyDescent="0.25">
      <c r="B50" s="155">
        <f>+NAC!A51</f>
        <v>44105</v>
      </c>
      <c r="C50" s="34">
        <f>+GBA_d!$E78/GBA_d!$N78*100</f>
        <v>102.00308889407547</v>
      </c>
      <c r="D50" s="34">
        <f>+PAM_d!$E78/PAM_d!$N78*100</f>
        <v>99.942870659391488</v>
      </c>
      <c r="E50" s="34">
        <f>+NOA_d!$E78/NOA_d!$N78*100</f>
        <v>101.52692686322347</v>
      </c>
      <c r="F50" s="34">
        <f>NEA_d!$E78/NEA_d!$N78*100</f>
        <v>101.41997074726945</v>
      </c>
      <c r="G50" s="34">
        <f>+CUY_d!$E78/CUY_d!$N78*100</f>
        <v>100.59536865647793</v>
      </c>
      <c r="H50" s="34">
        <f>+PAT_d!$E78/PAT_d!$N78*100</f>
        <v>98.824328364482028</v>
      </c>
      <c r="I50" s="19">
        <f t="shared" si="17"/>
        <v>101.03940514630551</v>
      </c>
      <c r="K50" s="24">
        <f t="shared" si="18"/>
        <v>4.2313079359879158E-3</v>
      </c>
      <c r="L50" s="24">
        <f t="shared" si="19"/>
        <v>2.2123058476717361E-3</v>
      </c>
      <c r="M50" s="24">
        <f t="shared" si="20"/>
        <v>6.1202982608306034E-3</v>
      </c>
      <c r="N50" s="24">
        <f t="shared" si="21"/>
        <v>1.8001316870006612E-3</v>
      </c>
      <c r="O50" s="24">
        <f t="shared" si="22"/>
        <v>1.2673296481011675E-3</v>
      </c>
      <c r="P50" s="24">
        <f t="shared" si="23"/>
        <v>3.0068338658577609E-3</v>
      </c>
      <c r="Q50" s="24">
        <f t="shared" si="24"/>
        <v>3.3706657651693117E-3</v>
      </c>
      <c r="S50" s="24">
        <f t="shared" si="25"/>
        <v>1.9421049338118612E-2</v>
      </c>
      <c r="T50" s="24">
        <f t="shared" si="26"/>
        <v>1.4289944347753991E-2</v>
      </c>
      <c r="U50" s="24">
        <f t="shared" si="27"/>
        <v>3.0653962707779314E-2</v>
      </c>
      <c r="V50" s="24">
        <f t="shared" si="28"/>
        <v>7.3907650415412363E-3</v>
      </c>
      <c r="W50" s="24">
        <f t="shared" si="29"/>
        <v>2.6114823015908506E-2</v>
      </c>
      <c r="X50" s="24">
        <f t="shared" si="30"/>
        <v>6.0263753895388739E-3</v>
      </c>
      <c r="Y50" s="24">
        <f t="shared" si="31"/>
        <v>1.8079501745636328E-2</v>
      </c>
    </row>
    <row r="51" spans="2:25" x14ac:dyDescent="0.25">
      <c r="B51" s="155">
        <f>+NAC!A52</f>
        <v>44136</v>
      </c>
      <c r="C51" s="34">
        <f>+GBA_d!$E79/GBA_d!$N79*100</f>
        <v>101.56266993898689</v>
      </c>
      <c r="D51" s="34">
        <f>+PAM_d!$E79/PAM_d!$N79*100</f>
        <v>99.934750768422305</v>
      </c>
      <c r="E51" s="34">
        <f>+NOA_d!$E79/NOA_d!$N79*100</f>
        <v>101.07373433047873</v>
      </c>
      <c r="F51" s="34">
        <f>NEA_d!$E79/NEA_d!$N79*100</f>
        <v>101.2492549834443</v>
      </c>
      <c r="G51" s="34">
        <f>+CUY_d!$E79/CUY_d!$N79*100</f>
        <v>100.53467958412996</v>
      </c>
      <c r="H51" s="34">
        <f>+PAT_d!$E79/PAT_d!$N79*100</f>
        <v>98.971255174943224</v>
      </c>
      <c r="I51" s="19">
        <f t="shared" si="17"/>
        <v>100.80667712149396</v>
      </c>
      <c r="K51" s="24">
        <f t="shared" si="18"/>
        <v>-4.3177021388630665E-3</v>
      </c>
      <c r="L51" s="24">
        <f t="shared" si="19"/>
        <v>-8.1245324610068614E-5</v>
      </c>
      <c r="M51" s="24">
        <f t="shared" si="20"/>
        <v>-4.4637668719675894E-3</v>
      </c>
      <c r="N51" s="24">
        <f t="shared" si="21"/>
        <v>-1.6832558969135381E-3</v>
      </c>
      <c r="O51" s="24">
        <f t="shared" si="22"/>
        <v>-6.0329887109633606E-4</v>
      </c>
      <c r="P51" s="24">
        <f t="shared" si="23"/>
        <v>1.4867473717534718E-3</v>
      </c>
      <c r="Q51" s="24">
        <f t="shared" si="24"/>
        <v>-2.3033392217082227E-3</v>
      </c>
      <c r="S51" s="24">
        <f t="shared" si="25"/>
        <v>1.0134876827757378E-2</v>
      </c>
      <c r="T51" s="24">
        <f t="shared" si="26"/>
        <v>1.1863835142542856E-2</v>
      </c>
      <c r="U51" s="24">
        <f t="shared" si="27"/>
        <v>2.5941397647210707E-2</v>
      </c>
      <c r="V51" s="24">
        <f t="shared" si="28"/>
        <v>4.9860084721002895E-3</v>
      </c>
      <c r="W51" s="24">
        <f t="shared" si="29"/>
        <v>2.1128434839769783E-2</v>
      </c>
      <c r="X51" s="24">
        <f t="shared" si="30"/>
        <v>4.5596434749666237E-3</v>
      </c>
      <c r="Y51" s="24">
        <f t="shared" si="31"/>
        <v>1.3051390668412211E-2</v>
      </c>
    </row>
    <row r="52" spans="2:25" x14ac:dyDescent="0.25">
      <c r="B52" s="155">
        <f>+NAC!A53</f>
        <v>44166</v>
      </c>
      <c r="C52" s="34">
        <f>+GBA_d!$E80/GBA_d!$N80*100</f>
        <v>101.1581630045056</v>
      </c>
      <c r="D52" s="34">
        <f>+PAM_d!$E80/PAM_d!$N80*100</f>
        <v>100.10781363090624</v>
      </c>
      <c r="E52" s="34">
        <f>+NOA_d!$E80/NOA_d!$N80*100</f>
        <v>101.89783415657976</v>
      </c>
      <c r="F52" s="34">
        <f>NEA_d!$E80/NEA_d!$N80*100</f>
        <v>102.4312135602629</v>
      </c>
      <c r="G52" s="34">
        <f>+CUY_d!$E80/CUY_d!$N80*100</f>
        <v>100.85456082595425</v>
      </c>
      <c r="H52" s="34">
        <f>+PAT_d!$E80/PAT_d!$N80*100</f>
        <v>98.82509561522366</v>
      </c>
      <c r="I52" s="19">
        <f t="shared" si="17"/>
        <v>101.0547474803345</v>
      </c>
      <c r="K52" s="24">
        <f t="shared" si="18"/>
        <v>-3.9828308444854743E-3</v>
      </c>
      <c r="L52" s="24">
        <f t="shared" si="19"/>
        <v>1.7317585840082028E-3</v>
      </c>
      <c r="M52" s="24">
        <f t="shared" si="20"/>
        <v>8.1534518493844299E-3</v>
      </c>
      <c r="N52" s="24">
        <f t="shared" si="21"/>
        <v>1.1673750853888887E-2</v>
      </c>
      <c r="O52" s="24">
        <f t="shared" si="22"/>
        <v>3.1817999833241295E-3</v>
      </c>
      <c r="P52" s="24">
        <f t="shared" si="23"/>
        <v>-1.4767879770869463E-3</v>
      </c>
      <c r="Q52" s="24">
        <f t="shared" si="24"/>
        <v>2.4608524546598787E-3</v>
      </c>
      <c r="S52" s="24">
        <f t="shared" si="25"/>
        <v>1.1134768796604577E-2</v>
      </c>
      <c r="T52" s="24">
        <f t="shared" si="26"/>
        <v>1.6327080169872943E-2</v>
      </c>
      <c r="U52" s="24">
        <f t="shared" si="27"/>
        <v>3.6923647767113987E-2</v>
      </c>
      <c r="V52" s="24">
        <f t="shared" si="28"/>
        <v>1.934076806871543E-2</v>
      </c>
      <c r="W52" s="24">
        <f t="shared" si="29"/>
        <v>2.9321019879121391E-2</v>
      </c>
      <c r="X52" s="24">
        <f t="shared" si="30"/>
        <v>6.0514726448390732E-3</v>
      </c>
      <c r="Y52" s="24">
        <f t="shared" si="31"/>
        <v>1.9100573043184133E-2</v>
      </c>
    </row>
    <row r="53" spans="2:25" x14ac:dyDescent="0.25">
      <c r="B53" s="155">
        <f>+NAC!A54</f>
        <v>44197</v>
      </c>
      <c r="C53" s="34">
        <f>+GBA_d!$E81/GBA_d!$N81*100</f>
        <v>101.2078756510566</v>
      </c>
      <c r="D53" s="34">
        <f>+PAM_d!$E81/PAM_d!$N81*100</f>
        <v>100.42994994817818</v>
      </c>
      <c r="E53" s="34">
        <f>+NOA_d!$E81/NOA_d!$N81*100</f>
        <v>101.83777804806185</v>
      </c>
      <c r="F53" s="34">
        <f>NEA_d!$E81/NEA_d!$N81*100</f>
        <v>102.69462245693704</v>
      </c>
      <c r="G53" s="34">
        <f>+CUY_d!$E81/CUY_d!$N81*100</f>
        <v>100.99445559400704</v>
      </c>
      <c r="H53" s="34">
        <f>+PAT_d!$E81/PAT_d!$N81*100</f>
        <v>98.433751045977687</v>
      </c>
      <c r="I53" s="19">
        <f t="shared" si="17"/>
        <v>101.18636124565796</v>
      </c>
      <c r="K53" s="24">
        <f t="shared" si="18"/>
        <v>4.9143484889890843E-4</v>
      </c>
      <c r="L53" s="24">
        <f t="shared" si="19"/>
        <v>3.2178938445268646E-3</v>
      </c>
      <c r="M53" s="24">
        <f t="shared" si="20"/>
        <v>-5.8937571161354896E-4</v>
      </c>
      <c r="N53" s="24">
        <f t="shared" si="21"/>
        <v>2.571568641224431E-3</v>
      </c>
      <c r="O53" s="24">
        <f t="shared" si="22"/>
        <v>1.3870941175799789E-3</v>
      </c>
      <c r="P53" s="24">
        <f t="shared" si="23"/>
        <v>-3.9599715720961548E-3</v>
      </c>
      <c r="Q53" s="24">
        <f t="shared" si="24"/>
        <v>1.3024006155581969E-3</v>
      </c>
      <c r="S53" s="24">
        <f t="shared" si="25"/>
        <v>2.5612016182710029E-3</v>
      </c>
      <c r="T53" s="24">
        <f t="shared" si="26"/>
        <v>1.0832470995578269E-2</v>
      </c>
      <c r="U53" s="24">
        <f t="shared" si="27"/>
        <v>2.6021529518046149E-2</v>
      </c>
      <c r="V53" s="24">
        <f t="shared" si="28"/>
        <v>1.3171355141953223E-2</v>
      </c>
      <c r="W53" s="24">
        <f t="shared" si="29"/>
        <v>2.3873429680731473E-2</v>
      </c>
      <c r="X53" s="24">
        <f t="shared" si="30"/>
        <v>-2.2333336855057118E-3</v>
      </c>
      <c r="Y53" s="24">
        <f t="shared" si="31"/>
        <v>1.1604332767395809E-2</v>
      </c>
    </row>
    <row r="54" spans="2:25" x14ac:dyDescent="0.25">
      <c r="B54" s="155">
        <f>+NAC!A55</f>
        <v>44228</v>
      </c>
      <c r="C54" s="34">
        <f>+GBA_d!$E82/GBA_d!$N82*100</f>
        <v>101.13004820672545</v>
      </c>
      <c r="D54" s="34">
        <f>+PAM_d!$E82/PAM_d!$N82*100</f>
        <v>100.30846700321069</v>
      </c>
      <c r="E54" s="34">
        <f>+NOA_d!$E82/NOA_d!$N82*100</f>
        <v>101.91881305007601</v>
      </c>
      <c r="F54" s="34">
        <f>NEA_d!$E82/NEA_d!$N82*100</f>
        <v>102.42532550781208</v>
      </c>
      <c r="G54" s="34">
        <f>+CUY_d!$E82/CUY_d!$N82*100</f>
        <v>100.81719519463886</v>
      </c>
      <c r="H54" s="34">
        <f>+PAT_d!$E82/PAT_d!$N82*100</f>
        <v>98.414931920397947</v>
      </c>
      <c r="I54" s="19">
        <f t="shared" si="17"/>
        <v>101.09006050207458</v>
      </c>
      <c r="K54" s="24">
        <f t="shared" si="18"/>
        <v>-7.6898604807673632E-4</v>
      </c>
      <c r="L54" s="24">
        <f t="shared" si="19"/>
        <v>-1.2096286519127641E-3</v>
      </c>
      <c r="M54" s="24">
        <f t="shared" si="20"/>
        <v>7.9572633621216582E-4</v>
      </c>
      <c r="N54" s="24">
        <f t="shared" si="21"/>
        <v>-2.6223081859800823E-3</v>
      </c>
      <c r="O54" s="24">
        <f t="shared" si="22"/>
        <v>-1.7551498082306605E-3</v>
      </c>
      <c r="P54" s="24">
        <f t="shared" si="23"/>
        <v>-1.911856998211281E-4</v>
      </c>
      <c r="Q54" s="24">
        <f t="shared" si="24"/>
        <v>-9.5171663846660426E-4</v>
      </c>
      <c r="S54" s="24">
        <f t="shared" si="25"/>
        <v>-4.3364342511342802E-4</v>
      </c>
      <c r="T54" s="24">
        <f t="shared" si="26"/>
        <v>8.7684408348822629E-3</v>
      </c>
      <c r="U54" s="24">
        <f t="shared" si="27"/>
        <v>1.9382246157324534E-2</v>
      </c>
      <c r="V54" s="24">
        <f t="shared" si="28"/>
        <v>7.1612194119790029E-3</v>
      </c>
      <c r="W54" s="24">
        <f t="shared" si="29"/>
        <v>1.5659045322394594E-2</v>
      </c>
      <c r="X54" s="24">
        <f t="shared" si="30"/>
        <v>-4.3451229688393767E-3</v>
      </c>
      <c r="Y54" s="24">
        <f t="shared" si="31"/>
        <v>7.5271221807664546E-3</v>
      </c>
    </row>
    <row r="55" spans="2:25" x14ac:dyDescent="0.25">
      <c r="B55" s="155">
        <f>+NAC!A56</f>
        <v>44256</v>
      </c>
      <c r="C55" s="34">
        <f>+GBA_d!$E83/GBA_d!$N83*100</f>
        <v>101.39804120525029</v>
      </c>
      <c r="D55" s="34">
        <f>+PAM_d!$E83/PAM_d!$N83*100</f>
        <v>100.39649437560254</v>
      </c>
      <c r="E55" s="34">
        <f>+NOA_d!$E83/NOA_d!$N83*100</f>
        <v>101.59912179016951</v>
      </c>
      <c r="F55" s="34">
        <f>NEA_d!$E83/NEA_d!$N83*100</f>
        <v>102.32455228445745</v>
      </c>
      <c r="G55" s="34">
        <f>+CUY_d!$E83/CUY_d!$N83*100</f>
        <v>100.67981045077271</v>
      </c>
      <c r="H55" s="34">
        <f>+PAT_d!$E83/PAT_d!$N83*100</f>
        <v>98.355093477359489</v>
      </c>
      <c r="I55" s="19">
        <f t="shared" si="17"/>
        <v>101.11748549332323</v>
      </c>
      <c r="K55" s="24">
        <f t="shared" si="18"/>
        <v>2.649983889823071E-3</v>
      </c>
      <c r="L55" s="24">
        <f t="shared" si="19"/>
        <v>8.7756672015570913E-4</v>
      </c>
      <c r="M55" s="24">
        <f t="shared" si="20"/>
        <v>-3.1367247158718969E-3</v>
      </c>
      <c r="N55" s="24">
        <f t="shared" si="21"/>
        <v>-9.8387017912804353E-4</v>
      </c>
      <c r="O55" s="24">
        <f t="shared" si="22"/>
        <v>-1.362711426368457E-3</v>
      </c>
      <c r="P55" s="24">
        <f t="shared" si="23"/>
        <v>-6.0802199291121184E-4</v>
      </c>
      <c r="Q55" s="24">
        <f t="shared" si="24"/>
        <v>2.7129265837255723E-4</v>
      </c>
      <c r="S55" s="24">
        <f t="shared" si="25"/>
        <v>1.2308500991327076E-3</v>
      </c>
      <c r="T55" s="24">
        <f t="shared" si="26"/>
        <v>4.7344077671678253E-3</v>
      </c>
      <c r="U55" s="24">
        <f t="shared" si="27"/>
        <v>8.7781294947397726E-3</v>
      </c>
      <c r="V55" s="24">
        <f t="shared" si="28"/>
        <v>6.7795093718372446E-3</v>
      </c>
      <c r="W55" s="24">
        <f t="shared" si="29"/>
        <v>1.165501110466205E-2</v>
      </c>
      <c r="X55" s="24">
        <f t="shared" si="30"/>
        <v>-5.2449719581051379E-3</v>
      </c>
      <c r="Y55" s="24">
        <f t="shared" si="31"/>
        <v>4.7794096454516488E-3</v>
      </c>
    </row>
    <row r="56" spans="2:25" x14ac:dyDescent="0.25">
      <c r="B56" s="155">
        <f>+NAC!A57</f>
        <v>44287</v>
      </c>
      <c r="C56" s="34">
        <f>+GBA_d!$E84/GBA_d!$N84*100</f>
        <v>101.61623817499195</v>
      </c>
      <c r="D56" s="34">
        <f>+PAM_d!$E84/PAM_d!$N84*100</f>
        <v>100.39431953224923</v>
      </c>
      <c r="E56" s="34">
        <f>+NOA_d!$E84/NOA_d!$N84*100</f>
        <v>101.5749397337252</v>
      </c>
      <c r="F56" s="34">
        <f>NEA_d!$E84/NEA_d!$N84*100</f>
        <v>101.95931399457218</v>
      </c>
      <c r="G56" s="34">
        <f>+CUY_d!$E84/CUY_d!$N84*100</f>
        <v>100.79852294268173</v>
      </c>
      <c r="H56" s="34">
        <f>+PAT_d!$E84/PAT_d!$N84*100</f>
        <v>98.463638198685118</v>
      </c>
      <c r="I56" s="19">
        <f t="shared" si="17"/>
        <v>101.13918530091493</v>
      </c>
      <c r="K56" s="24">
        <f t="shared" si="18"/>
        <v>2.1518854521063169E-3</v>
      </c>
      <c r="L56" s="24">
        <f t="shared" si="19"/>
        <v>-2.166254276947388E-5</v>
      </c>
      <c r="M56" s="24">
        <f t="shared" si="20"/>
        <v>-2.3801442392623606E-4</v>
      </c>
      <c r="N56" s="24">
        <f t="shared" si="21"/>
        <v>-3.5694100949489327E-3</v>
      </c>
      <c r="O56" s="24">
        <f t="shared" si="22"/>
        <v>1.1791092114448176E-3</v>
      </c>
      <c r="P56" s="24">
        <f t="shared" si="23"/>
        <v>1.1036004083573303E-3</v>
      </c>
      <c r="Q56" s="24">
        <f t="shared" si="24"/>
        <v>2.1459995257822051E-4</v>
      </c>
      <c r="S56" s="24">
        <f t="shared" si="25"/>
        <v>-1.6777251195191356E-3</v>
      </c>
      <c r="T56" s="24">
        <f t="shared" si="26"/>
        <v>4.8815783580336003E-4</v>
      </c>
      <c r="U56" s="24">
        <f t="shared" si="27"/>
        <v>3.1657708707144572E-4</v>
      </c>
      <c r="V56" s="24">
        <f t="shared" si="28"/>
        <v>-2.0898882618954895E-3</v>
      </c>
      <c r="W56" s="24">
        <f t="shared" si="29"/>
        <v>5.4707112425895765E-3</v>
      </c>
      <c r="X56" s="24">
        <f t="shared" si="30"/>
        <v>-2.1050864407179404E-3</v>
      </c>
      <c r="Y56" s="24">
        <f t="shared" si="31"/>
        <v>-2.9946662210955655E-4</v>
      </c>
    </row>
    <row r="57" spans="2:25" x14ac:dyDescent="0.25">
      <c r="B57" s="155">
        <f>+NAC!A58</f>
        <v>44317</v>
      </c>
      <c r="C57" s="34">
        <f>+GBA_d!$E85/GBA_d!$N85*100</f>
        <v>101.18510712828824</v>
      </c>
      <c r="D57" s="34">
        <f>+PAM_d!$E85/PAM_d!$N85*100</f>
        <v>100.22150861003331</v>
      </c>
      <c r="E57" s="34">
        <f>+NOA_d!$E85/NOA_d!$N85*100</f>
        <v>101.40507612658345</v>
      </c>
      <c r="F57" s="34">
        <f>NEA_d!$E85/NEA_d!$N85*100</f>
        <v>101.67550563230299</v>
      </c>
      <c r="G57" s="34">
        <f>+CUY_d!$E85/CUY_d!$N85*100</f>
        <v>100.19816744302173</v>
      </c>
      <c r="H57" s="34">
        <f>+PAT_d!$E85/PAT_d!$N85*100</f>
        <v>98.278763086740128</v>
      </c>
      <c r="I57" s="19">
        <f t="shared" si="17"/>
        <v>100.84276180565918</v>
      </c>
      <c r="K57" s="24">
        <f t="shared" si="18"/>
        <v>-4.2427377203362315E-3</v>
      </c>
      <c r="L57" s="24">
        <f t="shared" si="19"/>
        <v>-1.7213217144262938E-3</v>
      </c>
      <c r="M57" s="24">
        <f t="shared" si="20"/>
        <v>-1.6722983797681223E-3</v>
      </c>
      <c r="N57" s="24">
        <f t="shared" si="21"/>
        <v>-2.7835452314274312E-3</v>
      </c>
      <c r="O57" s="24">
        <f t="shared" si="22"/>
        <v>-5.9559950099803416E-3</v>
      </c>
      <c r="P57" s="24">
        <f t="shared" si="23"/>
        <v>-1.8775978150628037E-3</v>
      </c>
      <c r="Q57" s="24">
        <f t="shared" si="24"/>
        <v>-2.9308471723774598E-3</v>
      </c>
      <c r="S57" s="24">
        <f t="shared" si="25"/>
        <v>-4.4439443581276716E-3</v>
      </c>
      <c r="T57" s="24">
        <f t="shared" si="26"/>
        <v>-3.3047746956027524E-4</v>
      </c>
      <c r="U57" s="24">
        <f t="shared" si="27"/>
        <v>1.1441353003061039E-3</v>
      </c>
      <c r="V57" s="24">
        <f t="shared" si="28"/>
        <v>5.8704259435593542E-4</v>
      </c>
      <c r="W57" s="24">
        <f t="shared" si="29"/>
        <v>1.6816074942622716E-3</v>
      </c>
      <c r="X57" s="24">
        <f t="shared" si="30"/>
        <v>-2.6466505136855112E-3</v>
      </c>
      <c r="Y57" s="24">
        <f t="shared" si="31"/>
        <v>-1.1390239469383223E-3</v>
      </c>
    </row>
    <row r="58" spans="2:25" x14ac:dyDescent="0.25">
      <c r="B58" s="155">
        <f>+NAC!A59</f>
        <v>44348</v>
      </c>
      <c r="C58" s="34">
        <f>+GBA_d!$E86/GBA_d!$N86*100</f>
        <v>101.47169885755656</v>
      </c>
      <c r="D58" s="34">
        <f>+PAM_d!$E86/PAM_d!$N86*100</f>
        <v>100.15596756855165</v>
      </c>
      <c r="E58" s="34">
        <f>+NOA_d!$E86/NOA_d!$N86*100</f>
        <v>101.44078714150014</v>
      </c>
      <c r="F58" s="34">
        <f>NEA_d!$E86/NEA_d!$N86*100</f>
        <v>101.68772625257748</v>
      </c>
      <c r="G58" s="34">
        <f>+CUY_d!$E86/CUY_d!$N86*100</f>
        <v>100.498628937573</v>
      </c>
      <c r="H58" s="34">
        <f>+PAT_d!$E86/PAT_d!$N86*100</f>
        <v>98.194201185828135</v>
      </c>
      <c r="I58" s="19">
        <f t="shared" si="17"/>
        <v>100.93608393200041</v>
      </c>
      <c r="K58" s="24">
        <f t="shared" si="18"/>
        <v>2.8323509002661229E-3</v>
      </c>
      <c r="L58" s="24">
        <f t="shared" si="19"/>
        <v>-6.5396183305010958E-4</v>
      </c>
      <c r="M58" s="24">
        <f t="shared" si="20"/>
        <v>3.5216200490895133E-4</v>
      </c>
      <c r="N58" s="24">
        <f t="shared" si="21"/>
        <v>1.2019237276961192E-4</v>
      </c>
      <c r="O58" s="24">
        <f t="shared" si="22"/>
        <v>2.9986725527901825E-3</v>
      </c>
      <c r="P58" s="24">
        <f t="shared" si="23"/>
        <v>-8.6042903121763548E-4</v>
      </c>
      <c r="Q58" s="24">
        <f t="shared" si="24"/>
        <v>9.2542215891588953E-4</v>
      </c>
      <c r="S58" s="24">
        <f t="shared" si="25"/>
        <v>8.5781246113447729E-4</v>
      </c>
      <c r="T58" s="24">
        <f t="shared" si="26"/>
        <v>3.2433108704936764E-3</v>
      </c>
      <c r="U58" s="24">
        <f t="shared" si="27"/>
        <v>3.5533969749577121E-3</v>
      </c>
      <c r="V58" s="24">
        <f t="shared" si="28"/>
        <v>2.4371321101051002E-3</v>
      </c>
      <c r="W58" s="24">
        <f t="shared" si="29"/>
        <v>2.8689168534956622E-3</v>
      </c>
      <c r="X58" s="24">
        <f t="shared" si="30"/>
        <v>-4.5933035314528192E-3</v>
      </c>
      <c r="Y58" s="24">
        <f t="shared" si="31"/>
        <v>2.1677803807345075E-3</v>
      </c>
    </row>
    <row r="59" spans="2:25" x14ac:dyDescent="0.25">
      <c r="B59" s="155">
        <f>+NAC!A60</f>
        <v>44378</v>
      </c>
      <c r="C59" s="34">
        <f>+GBA_d!$E87/GBA_d!$N87*100</f>
        <v>101.42956903847413</v>
      </c>
      <c r="D59" s="34">
        <f>+PAM_d!$E87/PAM_d!$N87*100</f>
        <v>100.13419841086528</v>
      </c>
      <c r="E59" s="34">
        <f>+NOA_d!$E87/NOA_d!$N87*100</f>
        <v>101.37302520890705</v>
      </c>
      <c r="F59" s="34">
        <f>NEA_d!$E87/NEA_d!$N87*100</f>
        <v>101.59675112406904</v>
      </c>
      <c r="G59" s="34">
        <f>+CUY_d!$E87/CUY_d!$N87*100</f>
        <v>100.48482042818448</v>
      </c>
      <c r="H59" s="34">
        <f>+PAT_d!$E87/PAT_d!$N87*100</f>
        <v>98.345783718921851</v>
      </c>
      <c r="I59" s="19">
        <f t="shared" si="17"/>
        <v>100.89738071392077</v>
      </c>
      <c r="K59" s="24">
        <f t="shared" si="18"/>
        <v>-4.1518787560235193E-4</v>
      </c>
      <c r="L59" s="24">
        <f t="shared" si="19"/>
        <v>-2.1735257733357383E-4</v>
      </c>
      <c r="M59" s="24">
        <f t="shared" si="20"/>
        <v>-6.679949407191188E-4</v>
      </c>
      <c r="N59" s="24">
        <f t="shared" si="21"/>
        <v>-8.946520082715459E-4</v>
      </c>
      <c r="O59" s="24">
        <f t="shared" si="22"/>
        <v>-1.3739997783557278E-4</v>
      </c>
      <c r="P59" s="24">
        <f t="shared" si="23"/>
        <v>1.5437014738461929E-3</v>
      </c>
      <c r="Q59" s="24">
        <f t="shared" si="24"/>
        <v>-3.8344283403857204E-4</v>
      </c>
      <c r="S59" s="24">
        <f t="shared" si="25"/>
        <v>2.7365559187517707E-3</v>
      </c>
      <c r="T59" s="24">
        <f t="shared" si="26"/>
        <v>5.705778046369403E-3</v>
      </c>
      <c r="U59" s="24">
        <f t="shared" si="27"/>
        <v>8.7364916271830406E-3</v>
      </c>
      <c r="V59" s="24">
        <f t="shared" si="28"/>
        <v>4.8166190257237229E-3</v>
      </c>
      <c r="W59" s="24">
        <f t="shared" si="29"/>
        <v>4.806493800557865E-3</v>
      </c>
      <c r="X59" s="24">
        <f t="shared" si="30"/>
        <v>-1.0123915460944488E-3</v>
      </c>
      <c r="Y59" s="24">
        <f t="shared" si="31"/>
        <v>4.8890666551590911E-3</v>
      </c>
    </row>
    <row r="60" spans="2:25" x14ac:dyDescent="0.25">
      <c r="B60" s="155">
        <f>+NAC!A61</f>
        <v>44409</v>
      </c>
      <c r="C60" s="34">
        <f>+GBA_d!$E88/GBA_d!$N88*100</f>
        <v>100.95284715872457</v>
      </c>
      <c r="D60" s="34">
        <f>+PAM_d!$E88/PAM_d!$N88*100</f>
        <v>99.641213084303416</v>
      </c>
      <c r="E60" s="34">
        <f>+NOA_d!$E88/NOA_d!$N88*100</f>
        <v>100.97854365184895</v>
      </c>
      <c r="F60" s="34">
        <f>NEA_d!$E88/NEA_d!$N88*100</f>
        <v>101.28824089948205</v>
      </c>
      <c r="G60" s="34">
        <f>+CUY_d!$E88/CUY_d!$N88*100</f>
        <v>100.0276533257302</v>
      </c>
      <c r="H60" s="34">
        <f>+PAT_d!$E88/PAT_d!$N88*100</f>
        <v>98.233137420288003</v>
      </c>
      <c r="I60" s="19">
        <f t="shared" si="17"/>
        <v>100.46708941246055</v>
      </c>
      <c r="K60" s="24">
        <f t="shared" si="18"/>
        <v>-4.7000286432128391E-3</v>
      </c>
      <c r="L60" s="24">
        <f t="shared" si="19"/>
        <v>-4.9232463472576038E-3</v>
      </c>
      <c r="M60" s="24">
        <f t="shared" si="20"/>
        <v>-3.8913858617236619E-3</v>
      </c>
      <c r="N60" s="24">
        <f t="shared" si="21"/>
        <v>-3.0366150607537001E-3</v>
      </c>
      <c r="O60" s="24">
        <f t="shared" si="22"/>
        <v>-4.5496135685589856E-3</v>
      </c>
      <c r="P60" s="24">
        <f t="shared" si="23"/>
        <v>-1.1454105542114679E-3</v>
      </c>
      <c r="Q60" s="24">
        <f t="shared" si="24"/>
        <v>-4.264642931418039E-3</v>
      </c>
      <c r="S60" s="24">
        <f t="shared" si="25"/>
        <v>-4.371703497854651E-3</v>
      </c>
      <c r="T60" s="24">
        <f t="shared" si="26"/>
        <v>-4.6184952715577765E-4</v>
      </c>
      <c r="U60" s="24">
        <f t="shared" si="27"/>
        <v>4.085576397031776E-3</v>
      </c>
      <c r="V60" s="24">
        <f t="shared" si="28"/>
        <v>1.0126705998256824E-3</v>
      </c>
      <c r="W60" s="24">
        <f t="shared" si="29"/>
        <v>-1.371815593914083E-3</v>
      </c>
      <c r="X60" s="24">
        <f t="shared" si="30"/>
        <v>-1.6179396596082141E-3</v>
      </c>
      <c r="Y60" s="24">
        <f t="shared" si="31"/>
        <v>-7.9378470653168609E-4</v>
      </c>
    </row>
    <row r="61" spans="2:25" x14ac:dyDescent="0.25">
      <c r="B61" s="155">
        <f>+NAC!A62</f>
        <v>44440</v>
      </c>
      <c r="C61" s="34">
        <f>+GBA_d!$E89/GBA_d!$N89*100</f>
        <v>100.81130377178221</v>
      </c>
      <c r="D61" s="34">
        <f>+PAM_d!$E89/PAM_d!$N89*100</f>
        <v>99.512272656631168</v>
      </c>
      <c r="E61" s="34">
        <f>+NOA_d!$E89/NOA_d!$N89*100</f>
        <v>100.88978944786379</v>
      </c>
      <c r="F61" s="34">
        <f>NEA_d!$E89/NEA_d!$N89*100</f>
        <v>101.1976546259159</v>
      </c>
      <c r="G61" s="34">
        <f>+CUY_d!$E89/CUY_d!$N89*100</f>
        <v>100.19302550405311</v>
      </c>
      <c r="H61" s="34">
        <f>+PAT_d!$E89/PAT_d!$N89*100</f>
        <v>98.229642238834941</v>
      </c>
      <c r="I61" s="19">
        <f t="shared" si="17"/>
        <v>100.37155039704807</v>
      </c>
      <c r="K61" s="24">
        <f t="shared" si="18"/>
        <v>-1.4020742448186407E-3</v>
      </c>
      <c r="L61" s="24">
        <f t="shared" si="19"/>
        <v>-1.2940471485745064E-3</v>
      </c>
      <c r="M61" s="24">
        <f t="shared" si="20"/>
        <v>-8.7894121637532852E-4</v>
      </c>
      <c r="N61" s="24">
        <f t="shared" si="21"/>
        <v>-8.9434146315214846E-4</v>
      </c>
      <c r="O61" s="24">
        <f t="shared" si="22"/>
        <v>1.6532646005840146E-3</v>
      </c>
      <c r="P61" s="24">
        <f t="shared" si="23"/>
        <v>-3.5580472586449474E-5</v>
      </c>
      <c r="Q61" s="24">
        <f t="shared" si="24"/>
        <v>-9.5094837494746898E-4</v>
      </c>
      <c r="S61" s="24">
        <f t="shared" si="25"/>
        <v>-7.5019439205520344E-3</v>
      </c>
      <c r="T61" s="24">
        <f t="shared" si="26"/>
        <v>-2.1056671542302174E-3</v>
      </c>
      <c r="U61" s="24">
        <f t="shared" si="27"/>
        <v>-1.9366106188589693E-4</v>
      </c>
      <c r="V61" s="24">
        <f t="shared" si="28"/>
        <v>-3.9584922294377822E-4</v>
      </c>
      <c r="W61" s="24">
        <f t="shared" si="29"/>
        <v>-2.7373582337664182E-3</v>
      </c>
      <c r="X61" s="24">
        <f t="shared" si="30"/>
        <v>-3.0288686570001389E-3</v>
      </c>
      <c r="Y61" s="24">
        <f t="shared" si="31"/>
        <v>-3.2614582405743331E-3</v>
      </c>
    </row>
    <row r="62" spans="2:25" x14ac:dyDescent="0.25">
      <c r="B62" s="155">
        <f>+NAC!A63</f>
        <v>44470</v>
      </c>
      <c r="C62" s="34">
        <f>+GBA_d!$E90/GBA_d!$N90*100</f>
        <v>100.69444650042736</v>
      </c>
      <c r="D62" s="34">
        <f>+PAM_d!$E90/PAM_d!$N90*100</f>
        <v>99.518611979311402</v>
      </c>
      <c r="E62" s="34">
        <f>+NOA_d!$E90/NOA_d!$N90*100</f>
        <v>101.1167337792279</v>
      </c>
      <c r="F62" s="34">
        <f>NEA_d!$E90/NEA_d!$N90*100</f>
        <v>100.88437031909798</v>
      </c>
      <c r="G62" s="34">
        <f>+CUY_d!$E90/CUY_d!$N90*100</f>
        <v>99.944230982149818</v>
      </c>
      <c r="H62" s="34">
        <f>+PAT_d!$E90/PAT_d!$N90*100</f>
        <v>98.212399666750287</v>
      </c>
      <c r="I62" s="19">
        <f t="shared" si="17"/>
        <v>100.31316016159505</v>
      </c>
      <c r="K62" s="24">
        <f t="shared" si="18"/>
        <v>-1.1591683371081629E-3</v>
      </c>
      <c r="L62" s="24">
        <f t="shared" si="19"/>
        <v>6.3703928279368327E-5</v>
      </c>
      <c r="M62" s="24">
        <f t="shared" si="20"/>
        <v>2.2494281394191962E-3</v>
      </c>
      <c r="N62" s="24">
        <f t="shared" si="21"/>
        <v>-3.0957664777508942E-3</v>
      </c>
      <c r="O62" s="24">
        <f t="shared" si="22"/>
        <v>-2.4831521021713154E-3</v>
      </c>
      <c r="P62" s="24">
        <f t="shared" si="23"/>
        <v>-1.7553328803465718E-4</v>
      </c>
      <c r="Q62" s="24">
        <f t="shared" si="24"/>
        <v>-5.8174089392903916E-4</v>
      </c>
      <c r="S62" s="24">
        <f t="shared" si="25"/>
        <v>-1.2829438871278409E-2</v>
      </c>
      <c r="T62" s="24">
        <f t="shared" si="26"/>
        <v>-4.2450119481355353E-3</v>
      </c>
      <c r="U62" s="24">
        <f t="shared" si="27"/>
        <v>-4.0402393401326453E-3</v>
      </c>
      <c r="V62" s="24">
        <f t="shared" si="28"/>
        <v>-5.2810154077655991E-3</v>
      </c>
      <c r="W62" s="24">
        <f t="shared" si="29"/>
        <v>-6.472839485798576E-3</v>
      </c>
      <c r="X62" s="24">
        <f t="shared" si="30"/>
        <v>-6.1920855710229095E-3</v>
      </c>
      <c r="Y62" s="24">
        <f t="shared" si="31"/>
        <v>-7.1877401065342239E-3</v>
      </c>
    </row>
    <row r="63" spans="2:25" x14ac:dyDescent="0.25">
      <c r="B63" s="155">
        <f>+NAC!A64</f>
        <v>44501</v>
      </c>
      <c r="C63" s="34">
        <f>+GBA_d!$E91/GBA_d!$N91*100</f>
        <v>100.44801124099314</v>
      </c>
      <c r="D63" s="34">
        <f>+PAM_d!$E91/PAM_d!$N91*100</f>
        <v>99.461335587971575</v>
      </c>
      <c r="E63" s="34">
        <f>+NOA_d!$E91/NOA_d!$N91*100</f>
        <v>101.09178893861596</v>
      </c>
      <c r="F63" s="34">
        <f>NEA_d!$E91/NEA_d!$N91*100</f>
        <v>100.57518542556335</v>
      </c>
      <c r="G63" s="34">
        <f>+CUY_d!$E91/CUY_d!$N91*100</f>
        <v>99.83692476737798</v>
      </c>
      <c r="H63" s="34">
        <f>+PAT_d!$E91/PAT_d!$N91*100</f>
        <v>98.026489829732967</v>
      </c>
      <c r="I63" s="19">
        <f t="shared" si="17"/>
        <v>100.16082055553348</v>
      </c>
      <c r="K63" s="24">
        <f t="shared" si="18"/>
        <v>-2.4473570092385932E-3</v>
      </c>
      <c r="L63" s="24">
        <f t="shared" si="19"/>
        <v>-5.7553446737912406E-4</v>
      </c>
      <c r="M63" s="24">
        <f t="shared" si="20"/>
        <v>-2.4669349651262884E-4</v>
      </c>
      <c r="N63" s="24">
        <f t="shared" si="21"/>
        <v>-3.064745238104627E-3</v>
      </c>
      <c r="O63" s="24">
        <f t="shared" si="22"/>
        <v>-1.073660917867314E-3</v>
      </c>
      <c r="P63" s="24">
        <f t="shared" si="23"/>
        <v>-1.8929365095257111E-3</v>
      </c>
      <c r="Q63" s="24">
        <f t="shared" si="24"/>
        <v>-1.5186402842475299E-3</v>
      </c>
      <c r="S63" s="24">
        <f t="shared" si="25"/>
        <v>-1.0975082662393332E-2</v>
      </c>
      <c r="T63" s="24">
        <f t="shared" si="26"/>
        <v>-4.7372428190446403E-3</v>
      </c>
      <c r="U63" s="24">
        <f t="shared" si="27"/>
        <v>1.7862809024360438E-4</v>
      </c>
      <c r="V63" s="24">
        <f t="shared" si="28"/>
        <v>-6.6575261022037147E-3</v>
      </c>
      <c r="W63" s="24">
        <f t="shared" si="29"/>
        <v>-6.9404390568339469E-3</v>
      </c>
      <c r="X63" s="24">
        <f t="shared" si="30"/>
        <v>-9.5458559512080488E-3</v>
      </c>
      <c r="Y63" s="24">
        <f t="shared" si="31"/>
        <v>-6.4068828018414292E-3</v>
      </c>
    </row>
    <row r="64" spans="2:25" x14ac:dyDescent="0.25">
      <c r="B64" s="155">
        <f>+NAC!A65</f>
        <v>44531</v>
      </c>
      <c r="C64" s="34">
        <f>+GBA_d!$E92/GBA_d!$N92*100</f>
        <v>100.50517676212567</v>
      </c>
      <c r="D64" s="34">
        <f>+PAM_d!$E92/PAM_d!$N92*100</f>
        <v>99.867460067445847</v>
      </c>
      <c r="E64" s="34">
        <f>+NOA_d!$E92/NOA_d!$N92*100</f>
        <v>101.41908087171092</v>
      </c>
      <c r="F64" s="34">
        <f>NEA_d!$E92/NEA_d!$N92*100</f>
        <v>100.85221731239047</v>
      </c>
      <c r="G64" s="34">
        <f>+CUY_d!$E92/CUY_d!$N92*100</f>
        <v>100.24888475943756</v>
      </c>
      <c r="H64" s="34">
        <f>+PAT_d!$E92/PAT_d!$N92*100</f>
        <v>98.052888667172695</v>
      </c>
      <c r="I64" s="19">
        <f t="shared" si="17"/>
        <v>100.41817384301653</v>
      </c>
      <c r="K64" s="24">
        <f t="shared" si="18"/>
        <v>5.6910555446809674E-4</v>
      </c>
      <c r="L64" s="24">
        <f t="shared" si="19"/>
        <v>4.0832397541561427E-3</v>
      </c>
      <c r="M64" s="24">
        <f t="shared" si="20"/>
        <v>3.2375718792916341E-3</v>
      </c>
      <c r="N64" s="24">
        <f t="shared" si="21"/>
        <v>2.7544755264921061E-3</v>
      </c>
      <c r="O64" s="24">
        <f t="shared" si="22"/>
        <v>4.1263289411153092E-3</v>
      </c>
      <c r="P64" s="24">
        <f t="shared" si="23"/>
        <v>2.6930309843375966E-4</v>
      </c>
      <c r="Q64" s="24">
        <f t="shared" si="24"/>
        <v>2.5694007502701233E-3</v>
      </c>
      <c r="S64" s="24">
        <f t="shared" si="25"/>
        <v>-6.4551018225869061E-3</v>
      </c>
      <c r="T64" s="24">
        <f t="shared" si="26"/>
        <v>-2.4009470863739502E-3</v>
      </c>
      <c r="U64" s="24">
        <f t="shared" si="27"/>
        <v>-4.698365660384618E-3</v>
      </c>
      <c r="V64" s="24">
        <f t="shared" si="28"/>
        <v>-1.5415186377182533E-2</v>
      </c>
      <c r="W64" s="24">
        <f t="shared" si="29"/>
        <v>-6.0054405230310914E-3</v>
      </c>
      <c r="X64" s="24">
        <f t="shared" si="30"/>
        <v>-7.8138750409871838E-3</v>
      </c>
      <c r="Y64" s="24">
        <f t="shared" si="31"/>
        <v>-6.2992947208327932E-3</v>
      </c>
    </row>
    <row r="65" spans="2:25" x14ac:dyDescent="0.25">
      <c r="B65" s="155">
        <f>+NAC!A66</f>
        <v>44562</v>
      </c>
      <c r="C65" s="34">
        <f>+GBA_d!$E93/GBA_d!$N93*100</f>
        <v>100.63642342839536</v>
      </c>
      <c r="D65" s="34">
        <f>+PAM_d!$E93/PAM_d!$N93*100</f>
        <v>100.15204328413493</v>
      </c>
      <c r="E65" s="34">
        <f>+NOA_d!$E93/NOA_d!$N93*100</f>
        <v>101.8852869568681</v>
      </c>
      <c r="F65" s="34">
        <f>NEA_d!$E93/NEA_d!$N93*100</f>
        <v>100.91238718802724</v>
      </c>
      <c r="G65" s="34">
        <f>+CUY_d!$E93/CUY_d!$N93*100</f>
        <v>100.19202840256682</v>
      </c>
      <c r="H65" s="34">
        <f>+PAT_d!$E93/PAT_d!$N93*100</f>
        <v>98.088792140798347</v>
      </c>
      <c r="I65" s="19">
        <f t="shared" si="17"/>
        <v>100.62212275017737</v>
      </c>
      <c r="K65" s="24">
        <f t="shared" si="18"/>
        <v>1.3058697123664587E-3</v>
      </c>
      <c r="L65" s="24">
        <f t="shared" si="19"/>
        <v>2.8496090367862159E-3</v>
      </c>
      <c r="M65" s="24">
        <f t="shared" si="20"/>
        <v>4.5968281426933544E-3</v>
      </c>
      <c r="N65" s="24">
        <f t="shared" si="21"/>
        <v>5.9661430596413823E-4</v>
      </c>
      <c r="O65" s="24">
        <f t="shared" si="22"/>
        <v>-5.671520137822128E-4</v>
      </c>
      <c r="P65" s="24">
        <f t="shared" si="23"/>
        <v>3.6616436408642983E-4</v>
      </c>
      <c r="Q65" s="24">
        <f t="shared" si="24"/>
        <v>2.0309959776769748E-3</v>
      </c>
      <c r="S65" s="24">
        <f t="shared" si="25"/>
        <v>-5.6463216818370965E-3</v>
      </c>
      <c r="T65" s="24">
        <f t="shared" si="26"/>
        <v>-2.767169197900099E-3</v>
      </c>
      <c r="U65" s="24">
        <f t="shared" si="27"/>
        <v>4.665155673744259E-4</v>
      </c>
      <c r="V65" s="24">
        <f t="shared" si="28"/>
        <v>-1.7354708808215769E-2</v>
      </c>
      <c r="W65" s="24">
        <f t="shared" si="29"/>
        <v>-7.9452598335292279E-3</v>
      </c>
      <c r="X65" s="24">
        <f t="shared" si="30"/>
        <v>-3.5044779002499915E-3</v>
      </c>
      <c r="Y65" s="24">
        <f t="shared" si="31"/>
        <v>-5.5762307146389745E-3</v>
      </c>
    </row>
    <row r="66" spans="2:25" x14ac:dyDescent="0.25">
      <c r="B66" s="155">
        <f>+NAC!A67</f>
        <v>44593</v>
      </c>
      <c r="C66" s="34">
        <f>+GBA_d!$E94/GBA_d!$N94*100</f>
        <v>101.79154426831904</v>
      </c>
      <c r="D66" s="34">
        <f>+PAM_d!$E94/PAM_d!$N94*100</f>
        <v>100.69675663928636</v>
      </c>
      <c r="E66" s="34">
        <f>+NOA_d!$E94/NOA_d!$N94*100</f>
        <v>102.27742662522863</v>
      </c>
      <c r="F66" s="34">
        <f>NEA_d!$E94/NEA_d!$N94*100</f>
        <v>101.26556568663938</v>
      </c>
      <c r="G66" s="34">
        <f>+CUY_d!$E94/CUY_d!$N94*100</f>
        <v>100.72832969199348</v>
      </c>
      <c r="H66" s="34">
        <f>+PAT_d!$E94/PAT_d!$N94*100</f>
        <v>98.239356986639834</v>
      </c>
      <c r="I66" s="19">
        <f t="shared" si="17"/>
        <v>101.28426202708891</v>
      </c>
      <c r="K66" s="24">
        <f t="shared" si="18"/>
        <v>1.1478158708070341E-2</v>
      </c>
      <c r="L66" s="24">
        <f t="shared" si="19"/>
        <v>5.4388641238807267E-3</v>
      </c>
      <c r="M66" s="24">
        <f t="shared" si="20"/>
        <v>3.84883509752032E-3</v>
      </c>
      <c r="N66" s="24">
        <f t="shared" si="21"/>
        <v>3.4998527777772015E-3</v>
      </c>
      <c r="O66" s="24">
        <f t="shared" si="22"/>
        <v>5.3527341244337112E-3</v>
      </c>
      <c r="P66" s="24">
        <f t="shared" si="23"/>
        <v>1.5349852165102984E-3</v>
      </c>
      <c r="Q66" s="24">
        <f t="shared" si="24"/>
        <v>6.580454266061242E-3</v>
      </c>
      <c r="S66" s="24">
        <f t="shared" si="25"/>
        <v>6.541043669250568E-3</v>
      </c>
      <c r="T66" s="24">
        <f t="shared" si="26"/>
        <v>3.8709557395910643E-3</v>
      </c>
      <c r="U66" s="24">
        <f t="shared" si="27"/>
        <v>3.5186200115617794E-3</v>
      </c>
      <c r="V66" s="24">
        <f t="shared" si="28"/>
        <v>-1.132297911110125E-2</v>
      </c>
      <c r="W66" s="24">
        <f t="shared" si="29"/>
        <v>-8.8145184433874313E-4</v>
      </c>
      <c r="X66" s="24">
        <f t="shared" si="30"/>
        <v>-1.7840273862113065E-3</v>
      </c>
      <c r="Y66" s="24">
        <f t="shared" si="31"/>
        <v>1.9210743771427286E-3</v>
      </c>
    </row>
    <row r="67" spans="2:25" x14ac:dyDescent="0.25">
      <c r="B67" s="155">
        <f>+NAC!A68</f>
        <v>44621</v>
      </c>
      <c r="C67" s="34">
        <f>+GBA_d!$E95/GBA_d!$N95*100</f>
        <v>102.03519954721212</v>
      </c>
      <c r="D67" s="34">
        <f>+PAM_d!$E95/PAM_d!$N95*100</f>
        <v>101.37249119181848</v>
      </c>
      <c r="E67" s="34">
        <f>+NOA_d!$E95/NOA_d!$N95*100</f>
        <v>103.1432102255134</v>
      </c>
      <c r="F67" s="34">
        <f>NEA_d!$E95/NEA_d!$N95*100</f>
        <v>101.64930193908179</v>
      </c>
      <c r="G67" s="34">
        <f>+CUY_d!$E95/CUY_d!$N95*100</f>
        <v>101.59174436050662</v>
      </c>
      <c r="H67" s="34">
        <f>+PAT_d!$E95/PAT_d!$N95*100</f>
        <v>98.856061746477721</v>
      </c>
      <c r="I67" s="19">
        <f t="shared" si="17"/>
        <v>101.83138867893597</v>
      </c>
      <c r="K67" s="24">
        <f t="shared" si="18"/>
        <v>2.3936691465333837E-3</v>
      </c>
      <c r="L67" s="24">
        <f t="shared" si="19"/>
        <v>6.7105890505760879E-3</v>
      </c>
      <c r="M67" s="24">
        <f t="shared" si="20"/>
        <v>8.4650506847148144E-3</v>
      </c>
      <c r="N67" s="24">
        <f t="shared" si="21"/>
        <v>3.7894051135789475E-3</v>
      </c>
      <c r="O67" s="24">
        <f t="shared" si="22"/>
        <v>8.5717163299867671E-3</v>
      </c>
      <c r="P67" s="24">
        <f t="shared" si="23"/>
        <v>6.2775732532711626E-3</v>
      </c>
      <c r="Q67" s="24">
        <f t="shared" si="24"/>
        <v>5.401892069872849E-3</v>
      </c>
      <c r="S67" s="24">
        <f t="shared" si="25"/>
        <v>6.2837342259116635E-3</v>
      </c>
      <c r="T67" s="24">
        <f t="shared" si="26"/>
        <v>9.7214232656823718E-3</v>
      </c>
      <c r="U67" s="24">
        <f t="shared" si="27"/>
        <v>1.5197852187471383E-2</v>
      </c>
      <c r="V67" s="24">
        <f t="shared" si="28"/>
        <v>-6.5991038348107711E-3</v>
      </c>
      <c r="W67" s="24">
        <f t="shared" si="29"/>
        <v>9.0577634746322744E-3</v>
      </c>
      <c r="X67" s="24">
        <f t="shared" si="30"/>
        <v>5.0934654363736787E-3</v>
      </c>
      <c r="Y67" s="24">
        <f t="shared" si="31"/>
        <v>7.0601358620598909E-3</v>
      </c>
    </row>
    <row r="68" spans="2:25" x14ac:dyDescent="0.25">
      <c r="B68" s="155">
        <f>+NAC!A69</f>
        <v>44652</v>
      </c>
      <c r="C68" s="34">
        <f>+GBA_d!$E96/GBA_d!$N96*100</f>
        <v>102.11226036009879</v>
      </c>
      <c r="D68" s="34">
        <f>+PAM_d!$E96/PAM_d!$N96*100</f>
        <v>101.28558411282822</v>
      </c>
      <c r="E68" s="34">
        <f>+NOA_d!$E96/NOA_d!$N96*100</f>
        <v>103.39632627909137</v>
      </c>
      <c r="F68" s="34">
        <f>NEA_d!$E96/NEA_d!$N96*100</f>
        <v>101.78366748069953</v>
      </c>
      <c r="G68" s="34">
        <f>+CUY_d!$E96/CUY_d!$N96*100</f>
        <v>101.70923516338264</v>
      </c>
      <c r="H68" s="34">
        <f>+PAT_d!$E96/PAT_d!$N96*100</f>
        <v>99.263831935866946</v>
      </c>
      <c r="I68" s="19">
        <f t="shared" ref="I68:I94" si="32">+SUMPRODUCT($C$2:$H$2,C68:H68)</f>
        <v>101.91241201192105</v>
      </c>
      <c r="K68" s="24">
        <f t="shared" si="18"/>
        <v>7.5523753791473247E-4</v>
      </c>
      <c r="L68" s="24">
        <f t="shared" si="19"/>
        <v>-8.5730436303299573E-4</v>
      </c>
      <c r="M68" s="24">
        <f t="shared" si="20"/>
        <v>2.454025359735823E-3</v>
      </c>
      <c r="N68" s="24">
        <f t="shared" si="21"/>
        <v>1.3218540516712896E-3</v>
      </c>
      <c r="O68" s="24">
        <f t="shared" si="22"/>
        <v>1.1564995129829114E-3</v>
      </c>
      <c r="P68" s="24">
        <f t="shared" si="23"/>
        <v>4.1248880663986576E-3</v>
      </c>
      <c r="Q68" s="24">
        <f t="shared" si="24"/>
        <v>7.9566167206590599E-4</v>
      </c>
      <c r="S68" s="24">
        <f t="shared" si="25"/>
        <v>4.8813279650505859E-3</v>
      </c>
      <c r="T68" s="24">
        <f t="shared" si="26"/>
        <v>8.877639539084603E-3</v>
      </c>
      <c r="U68" s="24">
        <f t="shared" si="27"/>
        <v>1.7931455830944687E-2</v>
      </c>
      <c r="V68" s="24">
        <f t="shared" si="28"/>
        <v>-1.7227118052403068E-3</v>
      </c>
      <c r="W68" s="24">
        <f t="shared" si="29"/>
        <v>9.0349758519654433E-3</v>
      </c>
      <c r="X68" s="24">
        <f t="shared" si="30"/>
        <v>8.1267943356628791E-3</v>
      </c>
      <c r="Y68" s="24">
        <f t="shared" si="31"/>
        <v>7.6451744069874206E-3</v>
      </c>
    </row>
    <row r="69" spans="2:25" x14ac:dyDescent="0.25">
      <c r="B69" s="155">
        <f>+NAC!A70</f>
        <v>44682</v>
      </c>
      <c r="C69" s="34">
        <f>+GBA_d!$E97/GBA_d!$N97*100</f>
        <v>101.83843415878124</v>
      </c>
      <c r="D69" s="34">
        <f>+PAM_d!$E97/PAM_d!$N97*100</f>
        <v>100.88689867191761</v>
      </c>
      <c r="E69" s="34">
        <f>+NOA_d!$E97/NOA_d!$N97*100</f>
        <v>102.97488584256462</v>
      </c>
      <c r="F69" s="34">
        <f>NEA_d!$E97/NEA_d!$N97*100</f>
        <v>101.61949608531526</v>
      </c>
      <c r="G69" s="34">
        <f>+CUY_d!$E97/CUY_d!$N97*100</f>
        <v>101.40453961021861</v>
      </c>
      <c r="H69" s="34">
        <f>+PAT_d!$E97/PAT_d!$N97*100</f>
        <v>99.172847126587428</v>
      </c>
      <c r="I69" s="19">
        <f t="shared" si="32"/>
        <v>101.59783042472758</v>
      </c>
      <c r="K69" s="24">
        <f t="shared" ref="K69:K94" si="33">+C69/C68-1</f>
        <v>-2.6816192331058364E-3</v>
      </c>
      <c r="L69" s="24">
        <f t="shared" ref="L69:L94" si="34">+D69/D68-1</f>
        <v>-3.9362505967925898E-3</v>
      </c>
      <c r="M69" s="24">
        <f t="shared" ref="M69:M94" si="35">+E69/E68-1</f>
        <v>-4.0759710880750033E-3</v>
      </c>
      <c r="N69" s="24">
        <f t="shared" ref="N69:N94" si="36">+F69/F68-1</f>
        <v>-1.6129443892891615E-3</v>
      </c>
      <c r="O69" s="24">
        <f t="shared" ref="O69:O94" si="37">+G69/G68-1</f>
        <v>-2.995751100424493E-3</v>
      </c>
      <c r="P69" s="24">
        <f t="shared" ref="P69:P94" si="38">+H69/H68-1</f>
        <v>-9.1659577819147575E-4</v>
      </c>
      <c r="Q69" s="24">
        <f t="shared" ref="Q69:Q94" si="39">+I69/I68-1</f>
        <v>-3.0867838468652264E-3</v>
      </c>
      <c r="S69" s="24">
        <f t="shared" si="25"/>
        <v>6.4567508898782933E-3</v>
      </c>
      <c r="T69" s="24">
        <f t="shared" si="26"/>
        <v>6.6391942319823372E-3</v>
      </c>
      <c r="U69" s="24">
        <f t="shared" si="27"/>
        <v>1.5480583181275653E-2</v>
      </c>
      <c r="V69" s="24">
        <f t="shared" si="28"/>
        <v>-5.5086568431017557E-4</v>
      </c>
      <c r="W69" s="24">
        <f t="shared" si="29"/>
        <v>1.2039862584142469E-2</v>
      </c>
      <c r="X69" s="24">
        <f t="shared" si="30"/>
        <v>9.0974286994045528E-3</v>
      </c>
      <c r="Y69" s="24">
        <f t="shared" si="31"/>
        <v>7.4875836951346919E-3</v>
      </c>
    </row>
    <row r="70" spans="2:25" x14ac:dyDescent="0.25">
      <c r="B70" s="155">
        <f>+NAC!A71</f>
        <v>44713</v>
      </c>
      <c r="C70" s="34">
        <f>+GBA_d!$E98/GBA_d!$N98*100</f>
        <v>101.57387060342747</v>
      </c>
      <c r="D70" s="34">
        <f>+PAM_d!$E98/PAM_d!$N98*100</f>
        <v>100.5766229706276</v>
      </c>
      <c r="E70" s="34">
        <f>+NOA_d!$E98/NOA_d!$N98*100</f>
        <v>102.53635120422229</v>
      </c>
      <c r="F70" s="34">
        <f>NEA_d!$E98/NEA_d!$N98*100</f>
        <v>101.22443427575256</v>
      </c>
      <c r="G70" s="34">
        <f>+CUY_d!$E98/CUY_d!$N98*100</f>
        <v>100.96757937099817</v>
      </c>
      <c r="H70" s="34">
        <f>+PAT_d!$E98/PAT_d!$N98*100</f>
        <v>99.149994313159439</v>
      </c>
      <c r="I70" s="19">
        <f t="shared" si="32"/>
        <v>101.26913589504422</v>
      </c>
      <c r="K70" s="24">
        <f t="shared" si="33"/>
        <v>-2.5978753261394205E-3</v>
      </c>
      <c r="L70" s="24">
        <f t="shared" si="34"/>
        <v>-3.0754806161602533E-3</v>
      </c>
      <c r="M70" s="24">
        <f t="shared" si="35"/>
        <v>-4.2586562223801971E-3</v>
      </c>
      <c r="N70" s="24">
        <f t="shared" si="36"/>
        <v>-3.8876576324589074E-3</v>
      </c>
      <c r="O70" s="24">
        <f t="shared" si="37"/>
        <v>-4.3090796615224969E-3</v>
      </c>
      <c r="P70" s="24">
        <f t="shared" si="38"/>
        <v>-2.3043417719792458E-4</v>
      </c>
      <c r="Q70" s="24">
        <f t="shared" si="39"/>
        <v>-3.2352514646155628E-3</v>
      </c>
      <c r="S70" s="24">
        <f t="shared" si="25"/>
        <v>1.0068989385338956E-3</v>
      </c>
      <c r="T70" s="24">
        <f t="shared" si="26"/>
        <v>4.2000033776123935E-3</v>
      </c>
      <c r="U70" s="24">
        <f t="shared" si="27"/>
        <v>1.0800035110077877E-2</v>
      </c>
      <c r="V70" s="24">
        <f t="shared" si="28"/>
        <v>-4.5560265127196908E-3</v>
      </c>
      <c r="W70" s="24">
        <f t="shared" si="29"/>
        <v>4.6662371256473989E-3</v>
      </c>
      <c r="X70" s="24">
        <f t="shared" si="30"/>
        <v>9.7337023550150281E-3</v>
      </c>
      <c r="Y70" s="24">
        <f t="shared" si="31"/>
        <v>3.299632302637967E-3</v>
      </c>
    </row>
    <row r="71" spans="2:25" x14ac:dyDescent="0.25">
      <c r="B71" s="155">
        <f>+NAC!A72</f>
        <v>44743</v>
      </c>
      <c r="C71" s="34">
        <f>+GBA_d!$E99/GBA_d!$N99*100</f>
        <v>100.76634454705035</v>
      </c>
      <c r="D71" s="34">
        <f>+PAM_d!$E99/PAM_d!$N99*100</f>
        <v>100.01560943807586</v>
      </c>
      <c r="E71" s="34">
        <f>+NOA_d!$E99/NOA_d!$N99*100</f>
        <v>102.13897885415766</v>
      </c>
      <c r="F71" s="34">
        <f>NEA_d!$E99/NEA_d!$N99*100</f>
        <v>100.92673014236399</v>
      </c>
      <c r="G71" s="34">
        <f>+CUY_d!$E99/CUY_d!$N99*100</f>
        <v>100.54692740348233</v>
      </c>
      <c r="H71" s="34">
        <f>+PAT_d!$E99/PAT_d!$N99*100</f>
        <v>98.993177854933649</v>
      </c>
      <c r="I71" s="19">
        <f t="shared" si="32"/>
        <v>100.72181816093791</v>
      </c>
      <c r="K71" s="24">
        <f t="shared" si="33"/>
        <v>-7.9501357148229479E-3</v>
      </c>
      <c r="L71" s="24">
        <f t="shared" si="34"/>
        <v>-5.5779714607795405E-3</v>
      </c>
      <c r="M71" s="24">
        <f t="shared" si="35"/>
        <v>-3.8754290102753775E-3</v>
      </c>
      <c r="N71" s="24">
        <f t="shared" si="36"/>
        <v>-2.9410303502173107E-3</v>
      </c>
      <c r="O71" s="24">
        <f t="shared" si="37"/>
        <v>-4.1662083030651331E-3</v>
      </c>
      <c r="P71" s="24">
        <f t="shared" si="38"/>
        <v>-1.5816083431179351E-3</v>
      </c>
      <c r="Q71" s="24">
        <f t="shared" si="39"/>
        <v>-5.4045858026628979E-3</v>
      </c>
      <c r="S71" s="24">
        <f t="shared" si="25"/>
        <v>-6.5387687013853668E-3</v>
      </c>
      <c r="T71" s="24">
        <f t="shared" si="26"/>
        <v>-1.1843004155567272E-3</v>
      </c>
      <c r="U71" s="24">
        <f t="shared" si="27"/>
        <v>7.5557935029773038E-3</v>
      </c>
      <c r="V71" s="24">
        <f t="shared" si="28"/>
        <v>-6.5949055879437335E-3</v>
      </c>
      <c r="W71" s="24">
        <f t="shared" si="29"/>
        <v>6.1807320780582486E-4</v>
      </c>
      <c r="X71" s="24">
        <f t="shared" si="30"/>
        <v>6.5828357000243809E-3</v>
      </c>
      <c r="Y71" s="24">
        <f t="shared" si="31"/>
        <v>-1.7400110066349006E-3</v>
      </c>
    </row>
    <row r="72" spans="2:25" x14ac:dyDescent="0.25">
      <c r="B72" s="155">
        <f>+NAC!A73</f>
        <v>44774</v>
      </c>
      <c r="C72" s="34">
        <f>+GBA_d!$E100/GBA_d!$N100*100</f>
        <v>100.85282001831123</v>
      </c>
      <c r="D72" s="34">
        <f>+PAM_d!$E100/PAM_d!$N100*100</f>
        <v>100.28433534343723</v>
      </c>
      <c r="E72" s="34">
        <f>+NOA_d!$E100/NOA_d!$N100*100</f>
        <v>102.2195809090678</v>
      </c>
      <c r="F72" s="34">
        <f>NEA_d!$E100/NEA_d!$N100*100</f>
        <v>100.79010031932026</v>
      </c>
      <c r="G72" s="34">
        <f>+CUY_d!$E100/CUY_d!$N100*100</f>
        <v>101.22351782969132</v>
      </c>
      <c r="H72" s="34">
        <f>+PAT_d!$E100/PAT_d!$N100*100</f>
        <v>99.059899818684798</v>
      </c>
      <c r="I72" s="19">
        <f t="shared" si="32"/>
        <v>100.86961472752613</v>
      </c>
      <c r="K72" s="24">
        <f t="shared" si="33"/>
        <v>8.5817811144783818E-4</v>
      </c>
      <c r="L72" s="24">
        <f t="shared" si="34"/>
        <v>2.6868396530419503E-3</v>
      </c>
      <c r="M72" s="24">
        <f t="shared" si="35"/>
        <v>7.8914099019167239E-4</v>
      </c>
      <c r="N72" s="24">
        <f t="shared" si="36"/>
        <v>-1.3537525970672704E-3</v>
      </c>
      <c r="O72" s="24">
        <f t="shared" si="37"/>
        <v>6.7291009649048661E-3</v>
      </c>
      <c r="P72" s="24">
        <f t="shared" si="38"/>
        <v>6.7400567591557881E-4</v>
      </c>
      <c r="Q72" s="24">
        <f t="shared" si="39"/>
        <v>1.4673738946218151E-3</v>
      </c>
      <c r="S72" s="24">
        <f t="shared" si="25"/>
        <v>-9.9083030571744946E-4</v>
      </c>
      <c r="T72" s="24">
        <f t="shared" si="26"/>
        <v>6.4543800624916603E-3</v>
      </c>
      <c r="U72" s="24">
        <f t="shared" si="27"/>
        <v>1.229010849569856E-2</v>
      </c>
      <c r="V72" s="24">
        <f t="shared" si="28"/>
        <v>-4.9180494768009675E-3</v>
      </c>
      <c r="W72" s="24">
        <f t="shared" si="29"/>
        <v>1.1955338990777831E-2</v>
      </c>
      <c r="X72" s="24">
        <f t="shared" si="30"/>
        <v>8.4163289507848127E-3</v>
      </c>
      <c r="Y72" s="24">
        <f t="shared" si="31"/>
        <v>4.0065390310357607E-3</v>
      </c>
    </row>
    <row r="73" spans="2:25" x14ac:dyDescent="0.25">
      <c r="B73" s="155">
        <f>+NAC!A74</f>
        <v>44805</v>
      </c>
      <c r="C73" s="34">
        <f>+GBA_d!$E101/GBA_d!$N101*100</f>
        <v>101.55003769723767</v>
      </c>
      <c r="D73" s="34">
        <f>+PAM_d!$E101/PAM_d!$N101*100</f>
        <v>100.67224657032435</v>
      </c>
      <c r="E73" s="34">
        <f>+NOA_d!$E101/NOA_d!$N101*100</f>
        <v>102.12678930277148</v>
      </c>
      <c r="F73" s="34">
        <f>NEA_d!$E101/NEA_d!$N101*100</f>
        <v>101.06721327628176</v>
      </c>
      <c r="G73" s="34">
        <f>+CUY_d!$E101/CUY_d!$N101*100</f>
        <v>101.96668575323588</v>
      </c>
      <c r="H73" s="34">
        <f>+PAT_d!$E101/PAT_d!$N101*100</f>
        <v>99.292107979328719</v>
      </c>
      <c r="I73" s="19">
        <f t="shared" si="32"/>
        <v>101.27573404982139</v>
      </c>
      <c r="K73" s="24">
        <f t="shared" si="33"/>
        <v>6.9132194697167915E-3</v>
      </c>
      <c r="L73" s="24">
        <f t="shared" si="34"/>
        <v>3.8681138540597182E-3</v>
      </c>
      <c r="M73" s="24">
        <f t="shared" si="35"/>
        <v>-9.0776743037968011E-4</v>
      </c>
      <c r="N73" s="24">
        <f t="shared" si="36"/>
        <v>2.7494065000785994E-3</v>
      </c>
      <c r="O73" s="24">
        <f t="shared" si="37"/>
        <v>7.3418503869322471E-3</v>
      </c>
      <c r="P73" s="24">
        <f t="shared" si="38"/>
        <v>2.3441186703090366E-3</v>
      </c>
      <c r="Q73" s="24">
        <f t="shared" si="39"/>
        <v>4.026180960364556E-3</v>
      </c>
      <c r="S73" s="24">
        <f t="shared" si="25"/>
        <v>7.3278878242446499E-3</v>
      </c>
      <c r="T73" s="24">
        <f t="shared" si="26"/>
        <v>1.1656591521084891E-2</v>
      </c>
      <c r="U73" s="24">
        <f t="shared" si="27"/>
        <v>1.2260902333897095E-2</v>
      </c>
      <c r="V73" s="24">
        <f t="shared" si="28"/>
        <v>-1.2889760154651819E-3</v>
      </c>
      <c r="W73" s="24">
        <f t="shared" si="29"/>
        <v>1.7702432282684422E-2</v>
      </c>
      <c r="X73" s="24">
        <f t="shared" si="30"/>
        <v>1.0816141810946478E-2</v>
      </c>
      <c r="Y73" s="24">
        <f t="shared" si="31"/>
        <v>9.0083659084330137E-3</v>
      </c>
    </row>
    <row r="74" spans="2:25" x14ac:dyDescent="0.25">
      <c r="B74" s="155">
        <f>+NAC!A75</f>
        <v>44835</v>
      </c>
      <c r="C74" s="34">
        <f>+GBA_d!$E102/GBA_d!$N102*100</f>
        <v>101.68921106924273</v>
      </c>
      <c r="D74" s="34">
        <f>+PAM_d!$E102/PAM_d!$N102*100</f>
        <v>100.57193381402874</v>
      </c>
      <c r="E74" s="34">
        <f>+NOA_d!$E102/NOA_d!$N102*100</f>
        <v>101.98190621692871</v>
      </c>
      <c r="F74" s="34">
        <f>NEA_d!$E102/NEA_d!$N102*100</f>
        <v>100.90890262213807</v>
      </c>
      <c r="G74" s="34">
        <f>+CUY_d!$E102/CUY_d!$N102*100</f>
        <v>102.03561362503402</v>
      </c>
      <c r="H74" s="34">
        <f>+PAT_d!$E102/PAT_d!$N102*100</f>
        <v>99.479773254113141</v>
      </c>
      <c r="I74" s="19">
        <f t="shared" si="32"/>
        <v>101.2538493578195</v>
      </c>
      <c r="K74" s="24">
        <f t="shared" si="33"/>
        <v>1.3704905991269722E-3</v>
      </c>
      <c r="L74" s="24">
        <f t="shared" si="34"/>
        <v>-9.9642910248887162E-4</v>
      </c>
      <c r="M74" s="24">
        <f t="shared" si="35"/>
        <v>-1.41865897118576E-3</v>
      </c>
      <c r="N74" s="24">
        <f t="shared" si="36"/>
        <v>-1.566389821305636E-3</v>
      </c>
      <c r="O74" s="24">
        <f t="shared" si="37"/>
        <v>6.7598423238890426E-4</v>
      </c>
      <c r="P74" s="24">
        <f t="shared" si="38"/>
        <v>1.8900321345125537E-3</v>
      </c>
      <c r="Q74" s="24">
        <f t="shared" si="39"/>
        <v>-2.1609018396373525E-4</v>
      </c>
      <c r="S74" s="24">
        <f t="shared" si="25"/>
        <v>9.8790410334212986E-3</v>
      </c>
      <c r="T74" s="24">
        <f t="shared" si="26"/>
        <v>1.0584169270129173E-2</v>
      </c>
      <c r="U74" s="24">
        <f t="shared" si="27"/>
        <v>8.55617468410097E-3</v>
      </c>
      <c r="V74" s="24">
        <f t="shared" si="28"/>
        <v>2.4317248511840361E-4</v>
      </c>
      <c r="W74" s="24">
        <f t="shared" si="29"/>
        <v>2.0925496372649288E-2</v>
      </c>
      <c r="X74" s="24">
        <f t="shared" si="30"/>
        <v>1.2904415243525813E-2</v>
      </c>
      <c r="Y74" s="24">
        <f t="shared" si="31"/>
        <v>9.3775252888961269E-3</v>
      </c>
    </row>
    <row r="75" spans="2:25" x14ac:dyDescent="0.25">
      <c r="B75" s="155">
        <f>+NAC!A76</f>
        <v>44866</v>
      </c>
      <c r="C75" s="34">
        <f>+GBA_d!$E103/GBA_d!$N103*100</f>
        <v>101.26416867328361</v>
      </c>
      <c r="D75" s="34">
        <f>+PAM_d!$E103/PAM_d!$N103*100</f>
        <v>100.32372367385811</v>
      </c>
      <c r="E75" s="34">
        <f>+NOA_d!$E103/NOA_d!$N103*100</f>
        <v>101.72323265869387</v>
      </c>
      <c r="F75" s="34">
        <f>NEA_d!$E103/NEA_d!$N103*100</f>
        <v>100.65405168251998</v>
      </c>
      <c r="G75" s="34">
        <f>+CUY_d!$E103/CUY_d!$N103*100</f>
        <v>101.48264921564191</v>
      </c>
      <c r="H75" s="34">
        <f>+PAT_d!$E103/PAT_d!$N103*100</f>
        <v>99.331173042820836</v>
      </c>
      <c r="I75" s="19">
        <f t="shared" si="32"/>
        <v>100.93158704418666</v>
      </c>
      <c r="K75" s="24">
        <f t="shared" si="33"/>
        <v>-4.1798180110740324E-3</v>
      </c>
      <c r="L75" s="24">
        <f t="shared" si="34"/>
        <v>-2.4679861543639436E-3</v>
      </c>
      <c r="M75" s="24">
        <f t="shared" si="35"/>
        <v>-2.5364652204539206E-3</v>
      </c>
      <c r="N75" s="24">
        <f t="shared" si="36"/>
        <v>-2.5255545645205268E-3</v>
      </c>
      <c r="O75" s="24">
        <f t="shared" si="37"/>
        <v>-5.4193275244481809E-3</v>
      </c>
      <c r="P75" s="24">
        <f t="shared" si="38"/>
        <v>-1.4937731202172566E-3</v>
      </c>
      <c r="Q75" s="24">
        <f t="shared" si="39"/>
        <v>-3.1827166638772608E-3</v>
      </c>
      <c r="S75" s="24">
        <f t="shared" si="25"/>
        <v>8.1251726361446508E-3</v>
      </c>
      <c r="T75" s="24">
        <f t="shared" si="26"/>
        <v>8.6705862211529094E-3</v>
      </c>
      <c r="U75" s="24">
        <f t="shared" si="27"/>
        <v>6.2462414277912881E-3</v>
      </c>
      <c r="V75" s="24">
        <f t="shared" si="28"/>
        <v>7.8415224016659124E-4</v>
      </c>
      <c r="W75" s="24">
        <f t="shared" si="29"/>
        <v>1.648412600947502E-2</v>
      </c>
      <c r="X75" s="24">
        <f t="shared" si="30"/>
        <v>1.330949639586243E-2</v>
      </c>
      <c r="Y75" s="24">
        <f t="shared" si="31"/>
        <v>7.6952892795625338E-3</v>
      </c>
    </row>
    <row r="76" spans="2:25" x14ac:dyDescent="0.25">
      <c r="B76" s="155">
        <f>+NAC!A77</f>
        <v>44896</v>
      </c>
      <c r="C76" s="34">
        <f>+GBA_d!$E104/GBA_d!$N104*100</f>
        <v>101.08880283224484</v>
      </c>
      <c r="D76" s="34">
        <f>+PAM_d!$E104/PAM_d!$N104*100</f>
        <v>100.01756223383073</v>
      </c>
      <c r="E76" s="34">
        <f>+NOA_d!$E104/NOA_d!$N104*100</f>
        <v>101.00106701404266</v>
      </c>
      <c r="F76" s="34">
        <f>NEA_d!$E104/NEA_d!$N104*100</f>
        <v>99.988929722511514</v>
      </c>
      <c r="G76" s="34">
        <f>+CUY_d!$E104/CUY_d!$N104*100</f>
        <v>100.36326111373832</v>
      </c>
      <c r="H76" s="34">
        <f>+PAT_d!$E104/PAT_d!$N104*100</f>
        <v>98.928111181690497</v>
      </c>
      <c r="I76" s="19">
        <f t="shared" si="32"/>
        <v>100.48474577592587</v>
      </c>
      <c r="K76" s="24">
        <f t="shared" si="33"/>
        <v>-1.7317659675315511E-3</v>
      </c>
      <c r="L76" s="24">
        <f t="shared" si="34"/>
        <v>-3.0517352109326046E-3</v>
      </c>
      <c r="M76" s="24">
        <f t="shared" si="35"/>
        <v>-7.0993186686688636E-3</v>
      </c>
      <c r="N76" s="24">
        <f t="shared" si="36"/>
        <v>-6.6079998657815331E-3</v>
      </c>
      <c r="O76" s="24">
        <f t="shared" si="37"/>
        <v>-1.1030339772910236E-2</v>
      </c>
      <c r="P76" s="24">
        <f t="shared" si="38"/>
        <v>-4.0577579906015959E-3</v>
      </c>
      <c r="Q76" s="24">
        <f t="shared" si="39"/>
        <v>-4.4271697428591716E-3</v>
      </c>
      <c r="S76" s="24">
        <f t="shared" si="25"/>
        <v>5.8069254631578637E-3</v>
      </c>
      <c r="T76" s="24">
        <f t="shared" si="26"/>
        <v>1.5030137572689117E-3</v>
      </c>
      <c r="U76" s="24">
        <f t="shared" si="27"/>
        <v>-4.1216490435070918E-3</v>
      </c>
      <c r="V76" s="24">
        <f t="shared" si="28"/>
        <v>-8.5599267213423147E-3</v>
      </c>
      <c r="W76" s="24">
        <f t="shared" si="29"/>
        <v>1.1409239571613661E-3</v>
      </c>
      <c r="X76" s="24">
        <f t="shared" si="30"/>
        <v>8.926024785344433E-3</v>
      </c>
      <c r="Y76" s="24">
        <f t="shared" si="31"/>
        <v>6.6294705790426178E-4</v>
      </c>
    </row>
    <row r="77" spans="2:25" x14ac:dyDescent="0.25">
      <c r="B77" s="155">
        <f>+NAC!A78</f>
        <v>44927</v>
      </c>
      <c r="C77" s="34">
        <f>+GBA_d!$E105/GBA_d!$N105*100</f>
        <v>101.19110566283291</v>
      </c>
      <c r="D77" s="34">
        <f>+PAM_d!$E105/PAM_d!$N105*100</f>
        <v>100.22333809589219</v>
      </c>
      <c r="E77" s="34">
        <f>+NOA_d!$E105/NOA_d!$N105*100</f>
        <v>101.51727584200583</v>
      </c>
      <c r="F77" s="34">
        <f>NEA_d!$E105/NEA_d!$N105*100</f>
        <v>100.35389431863946</v>
      </c>
      <c r="G77" s="34">
        <f>+CUY_d!$E105/CUY_d!$N105*100</f>
        <v>100.47853944605494</v>
      </c>
      <c r="H77" s="34">
        <f>+PAT_d!$E105/PAT_d!$N105*100</f>
        <v>98.825283083771609</v>
      </c>
      <c r="I77" s="19">
        <f t="shared" si="32"/>
        <v>100.71589209092137</v>
      </c>
      <c r="K77" s="24">
        <f t="shared" si="33"/>
        <v>1.0120095175905064E-3</v>
      </c>
      <c r="L77" s="24">
        <f t="shared" si="34"/>
        <v>2.057397295690766E-3</v>
      </c>
      <c r="M77" s="24">
        <f t="shared" si="35"/>
        <v>5.1109245003460035E-3</v>
      </c>
      <c r="N77" s="24">
        <f t="shared" si="36"/>
        <v>3.6500500319465168E-3</v>
      </c>
      <c r="O77" s="24">
        <f t="shared" si="37"/>
        <v>1.1486108665399453E-3</v>
      </c>
      <c r="P77" s="24">
        <f t="shared" si="38"/>
        <v>-1.0394224320126044E-3</v>
      </c>
      <c r="Q77" s="24">
        <f t="shared" si="39"/>
        <v>2.3003124823637311E-3</v>
      </c>
      <c r="S77" s="24">
        <f t="shared" si="25"/>
        <v>5.5117443122589815E-3</v>
      </c>
      <c r="T77" s="24">
        <f t="shared" si="26"/>
        <v>7.1186577347193136E-4</v>
      </c>
      <c r="U77" s="24">
        <f t="shared" si="27"/>
        <v>-3.6120143138828054E-3</v>
      </c>
      <c r="V77" s="24">
        <f t="shared" si="28"/>
        <v>-5.5344332341197289E-3</v>
      </c>
      <c r="W77" s="24">
        <f t="shared" si="29"/>
        <v>2.8596191539005389E-3</v>
      </c>
      <c r="X77" s="24">
        <f t="shared" si="30"/>
        <v>7.5084107664011857E-3</v>
      </c>
      <c r="Y77" s="24">
        <f t="shared" si="31"/>
        <v>9.3189587121722539E-4</v>
      </c>
    </row>
    <row r="78" spans="2:25" x14ac:dyDescent="0.25">
      <c r="B78" s="155">
        <f>+NAC!A79</f>
        <v>44958</v>
      </c>
      <c r="C78" s="34">
        <f>+GBA_d!$E106/GBA_d!$N106*100</f>
        <v>102.18678480652845</v>
      </c>
      <c r="D78" s="34">
        <f>+PAM_d!$E106/PAM_d!$N106*100</f>
        <v>101.01478452211956</v>
      </c>
      <c r="E78" s="34">
        <f>+NOA_d!$E106/NOA_d!$N106*100</f>
        <v>102.77032317241735</v>
      </c>
      <c r="F78" s="34">
        <f>NEA_d!$E106/NEA_d!$N106*100</f>
        <v>100.93255382886103</v>
      </c>
      <c r="G78" s="34">
        <f>+CUY_d!$E106/CUY_d!$N106*100</f>
        <v>101.51659839414752</v>
      </c>
      <c r="H78" s="34">
        <f>+PAT_d!$E106/PAT_d!$N106*100</f>
        <v>99.375467456020189</v>
      </c>
      <c r="I78" s="19">
        <f t="shared" si="32"/>
        <v>101.6239363968989</v>
      </c>
      <c r="K78" s="24">
        <f t="shared" si="33"/>
        <v>9.8395915053357541E-3</v>
      </c>
      <c r="L78" s="24">
        <f t="shared" si="34"/>
        <v>7.896827637791537E-3</v>
      </c>
      <c r="M78" s="24">
        <f t="shared" si="35"/>
        <v>1.2343193018316212E-2</v>
      </c>
      <c r="N78" s="24">
        <f t="shared" si="36"/>
        <v>5.7661888873414835E-3</v>
      </c>
      <c r="O78" s="24">
        <f t="shared" si="37"/>
        <v>1.0331150848882587E-2</v>
      </c>
      <c r="P78" s="24">
        <f t="shared" si="38"/>
        <v>5.56724306858003E-3</v>
      </c>
      <c r="Q78" s="24">
        <f t="shared" si="39"/>
        <v>9.0158989522506339E-3</v>
      </c>
      <c r="S78" s="24">
        <f t="shared" si="25"/>
        <v>3.8828425391363997E-3</v>
      </c>
      <c r="T78" s="24">
        <f t="shared" si="26"/>
        <v>3.1582733490853609E-3</v>
      </c>
      <c r="U78" s="24">
        <f t="shared" si="27"/>
        <v>4.8192114668159647E-3</v>
      </c>
      <c r="V78" s="24">
        <f t="shared" si="28"/>
        <v>-3.2885004445522004E-3</v>
      </c>
      <c r="W78" s="24">
        <f t="shared" si="29"/>
        <v>7.825690196237689E-3</v>
      </c>
      <c r="X78" s="24">
        <f t="shared" si="30"/>
        <v>1.1564718094957183E-2</v>
      </c>
      <c r="Y78" s="24">
        <f t="shared" si="31"/>
        <v>3.353673739747709E-3</v>
      </c>
    </row>
    <row r="79" spans="2:25" x14ac:dyDescent="0.25">
      <c r="B79" s="155">
        <f>+NAC!A80</f>
        <v>44986</v>
      </c>
      <c r="C79" s="34">
        <f>+GBA_d!$E107/GBA_d!$N107*100</f>
        <v>102.93923223037524</v>
      </c>
      <c r="D79" s="34">
        <f>+PAM_d!$E107/PAM_d!$N107*100</f>
        <v>101.83643609061437</v>
      </c>
      <c r="E79" s="34">
        <f>+NOA_d!$E107/NOA_d!$N107*100</f>
        <v>103.15862795452824</v>
      </c>
      <c r="F79" s="34">
        <f>NEA_d!$E107/NEA_d!$N107*100</f>
        <v>101.22148749844158</v>
      </c>
      <c r="G79" s="34">
        <f>+CUY_d!$E107/CUY_d!$N107*100</f>
        <v>102.10687966238292</v>
      </c>
      <c r="H79" s="34">
        <f>+PAT_d!$E107/PAT_d!$N107*100</f>
        <v>99.666645219773201</v>
      </c>
      <c r="I79" s="19">
        <f t="shared" si="32"/>
        <v>102.24377234152715</v>
      </c>
      <c r="K79" s="24">
        <f t="shared" si="33"/>
        <v>7.3634514019733643E-3</v>
      </c>
      <c r="L79" s="24">
        <f t="shared" si="34"/>
        <v>8.1339733820340321E-3</v>
      </c>
      <c r="M79" s="24">
        <f t="shared" si="35"/>
        <v>3.7783746331072621E-3</v>
      </c>
      <c r="N79" s="24">
        <f t="shared" si="36"/>
        <v>2.8626410272987179E-3</v>
      </c>
      <c r="O79" s="24">
        <f t="shared" si="37"/>
        <v>5.8146281255759824E-3</v>
      </c>
      <c r="P79" s="24">
        <f t="shared" si="38"/>
        <v>2.9300769214684053E-3</v>
      </c>
      <c r="Q79" s="24">
        <f t="shared" si="39"/>
        <v>6.0993105227438171E-3</v>
      </c>
      <c r="S79" s="24">
        <f t="shared" si="25"/>
        <v>8.8600079891529848E-3</v>
      </c>
      <c r="T79" s="24">
        <f t="shared" si="26"/>
        <v>4.5766350746772044E-3</v>
      </c>
      <c r="U79" s="24">
        <f t="shared" si="27"/>
        <v>1.4947885547811346E-4</v>
      </c>
      <c r="V79" s="24">
        <f t="shared" si="28"/>
        <v>-4.208729745105444E-3</v>
      </c>
      <c r="W79" s="24">
        <f t="shared" si="29"/>
        <v>5.0706413707033438E-3</v>
      </c>
      <c r="X79" s="24">
        <f t="shared" si="30"/>
        <v>8.1996334769462997E-3</v>
      </c>
      <c r="Y79" s="24">
        <f t="shared" si="31"/>
        <v>4.0496714023157132E-3</v>
      </c>
    </row>
    <row r="80" spans="2:25" x14ac:dyDescent="0.25">
      <c r="B80" s="155">
        <f>+NAC!A81</f>
        <v>45017</v>
      </c>
      <c r="C80" s="34">
        <f>+GBA_d!$E108/GBA_d!$N108*100</f>
        <v>103.62102969489449</v>
      </c>
      <c r="D80" s="34">
        <f>+PAM_d!$E108/PAM_d!$N108*100</f>
        <v>102.51437909239844</v>
      </c>
      <c r="E80" s="34">
        <f>+NOA_d!$E108/NOA_d!$N108*100</f>
        <v>103.63046165052212</v>
      </c>
      <c r="F80" s="34">
        <f>NEA_d!$E108/NEA_d!$N108*100</f>
        <v>101.48790509771848</v>
      </c>
      <c r="G80" s="34">
        <f>+CUY_d!$E108/CUY_d!$N108*100</f>
        <v>102.69726162391568</v>
      </c>
      <c r="H80" s="34">
        <f>+PAT_d!$E108/PAT_d!$N108*100</f>
        <v>100.16254433211805</v>
      </c>
      <c r="I80" s="19">
        <f t="shared" si="32"/>
        <v>102.81850182005846</v>
      </c>
      <c r="K80" s="24">
        <f t="shared" si="33"/>
        <v>6.6233004632616499E-3</v>
      </c>
      <c r="L80" s="24">
        <f t="shared" si="34"/>
        <v>6.6571752489534841E-3</v>
      </c>
      <c r="M80" s="24">
        <f t="shared" si="35"/>
        <v>4.5738655636429204E-3</v>
      </c>
      <c r="N80" s="24">
        <f t="shared" si="36"/>
        <v>2.6320261227241737E-3</v>
      </c>
      <c r="O80" s="24">
        <f t="shared" si="37"/>
        <v>5.7819998366892555E-3</v>
      </c>
      <c r="P80" s="24">
        <f t="shared" si="38"/>
        <v>4.9755774487176829E-3</v>
      </c>
      <c r="Q80" s="24">
        <f t="shared" si="39"/>
        <v>5.621168559895473E-3</v>
      </c>
      <c r="S80" s="24">
        <f t="shared" ref="S80:S94" si="40">+C80/C68-1</f>
        <v>1.4775594326039032E-2</v>
      </c>
      <c r="T80" s="24">
        <f t="shared" ref="T80:T94" si="41">+D80/D68-1</f>
        <v>1.2131982950321918E-2</v>
      </c>
      <c r="U80" s="24">
        <f t="shared" ref="U80:U94" si="42">+E80/E68-1</f>
        <v>2.2644457482827729E-3</v>
      </c>
      <c r="V80" s="24">
        <f t="shared" ref="V80:V94" si="43">+F80/F68-1</f>
        <v>-2.9057941249477359E-3</v>
      </c>
      <c r="W80" s="24">
        <f t="shared" ref="W80:W94" si="44">+G80/G68-1</f>
        <v>9.7142256447597664E-3</v>
      </c>
      <c r="X80" s="24">
        <f t="shared" ref="X80:X94" si="45">+H80/H68-1</f>
        <v>9.0537749623824659E-3</v>
      </c>
      <c r="Y80" s="24">
        <f t="shared" ref="Y80:Y94" si="46">+I80/I68-1</f>
        <v>8.8908680527688411E-3</v>
      </c>
    </row>
    <row r="81" spans="2:25" x14ac:dyDescent="0.25">
      <c r="B81" s="155">
        <f>+NAC!A82</f>
        <v>45047</v>
      </c>
      <c r="C81" s="34">
        <f>+GBA_d!$E109/GBA_d!$N109*100</f>
        <v>102.90354573149969</v>
      </c>
      <c r="D81" s="34">
        <f>+PAM_d!$E109/PAM_d!$N109*100</f>
        <v>101.6757005676957</v>
      </c>
      <c r="E81" s="34">
        <f>+NOA_d!$E109/NOA_d!$N109*100</f>
        <v>103.59351365930871</v>
      </c>
      <c r="F81" s="34">
        <f>NEA_d!$E109/NEA_d!$N109*100</f>
        <v>101.24315880923061</v>
      </c>
      <c r="G81" s="34">
        <f>+CUY_d!$E109/CUY_d!$N109*100</f>
        <v>102.51447751384634</v>
      </c>
      <c r="H81" s="34">
        <f>+PAT_d!$E109/PAT_d!$N109*100</f>
        <v>99.894717576440272</v>
      </c>
      <c r="I81" s="19">
        <f t="shared" si="32"/>
        <v>102.29800295328091</v>
      </c>
      <c r="K81" s="24">
        <f t="shared" si="33"/>
        <v>-6.9241153606307559E-3</v>
      </c>
      <c r="L81" s="24">
        <f t="shared" si="34"/>
        <v>-8.1810818358156734E-3</v>
      </c>
      <c r="M81" s="24">
        <f t="shared" si="35"/>
        <v>-3.5653600905505289E-4</v>
      </c>
      <c r="N81" s="24">
        <f t="shared" si="36"/>
        <v>-2.4115808504689973E-3</v>
      </c>
      <c r="O81" s="24">
        <f t="shared" si="37"/>
        <v>-1.7798343128048177E-3</v>
      </c>
      <c r="P81" s="24">
        <f t="shared" si="38"/>
        <v>-2.6739212493416264E-3</v>
      </c>
      <c r="Q81" s="24">
        <f t="shared" si="39"/>
        <v>-5.0623074404300139E-3</v>
      </c>
      <c r="S81" s="24">
        <f t="shared" si="40"/>
        <v>1.0458836897057733E-2</v>
      </c>
      <c r="T81" s="24">
        <f t="shared" si="41"/>
        <v>7.8186752309956642E-3</v>
      </c>
      <c r="U81" s="24">
        <f t="shared" si="42"/>
        <v>6.0075601121800659E-3</v>
      </c>
      <c r="V81" s="24">
        <f t="shared" si="43"/>
        <v>-3.7033964011069509E-3</v>
      </c>
      <c r="W81" s="24">
        <f t="shared" si="44"/>
        <v>1.0945643142744377E-2</v>
      </c>
      <c r="X81" s="24">
        <f t="shared" si="45"/>
        <v>7.2789122301937237E-3</v>
      </c>
      <c r="Y81" s="24">
        <f t="shared" si="46"/>
        <v>6.8916090592316959E-3</v>
      </c>
    </row>
    <row r="82" spans="2:25" x14ac:dyDescent="0.25">
      <c r="B82" s="155">
        <f>+NAC!A83</f>
        <v>45078</v>
      </c>
      <c r="C82" s="34">
        <f>+GBA_d!$E110/GBA_d!$N110*100</f>
        <v>101.89843012027265</v>
      </c>
      <c r="D82" s="34">
        <f>+PAM_d!$E110/PAM_d!$N110*100</f>
        <v>100.89897159062909</v>
      </c>
      <c r="E82" s="34">
        <f>+NOA_d!$E110/NOA_d!$N110*100</f>
        <v>103.01721169680104</v>
      </c>
      <c r="F82" s="34">
        <f>NEA_d!$E110/NEA_d!$N110*100</f>
        <v>101.46324307052994</v>
      </c>
      <c r="G82" s="34">
        <f>+CUY_d!$E110/CUY_d!$N110*100</f>
        <v>101.83733124939999</v>
      </c>
      <c r="H82" s="34">
        <f>+PAT_d!$E110/PAT_d!$N110*100</f>
        <v>99.6697595292475</v>
      </c>
      <c r="I82" s="19">
        <f t="shared" si="32"/>
        <v>101.65204360767676</v>
      </c>
      <c r="K82" s="24">
        <f t="shared" si="33"/>
        <v>-9.7675508077207374E-3</v>
      </c>
      <c r="L82" s="24">
        <f t="shared" si="34"/>
        <v>-7.6392783401523223E-3</v>
      </c>
      <c r="M82" s="24">
        <f t="shared" si="35"/>
        <v>-5.5631085591224538E-3</v>
      </c>
      <c r="N82" s="24">
        <f t="shared" si="36"/>
        <v>2.1738185956250433E-3</v>
      </c>
      <c r="O82" s="24">
        <f t="shared" si="37"/>
        <v>-6.6053720495711232E-3</v>
      </c>
      <c r="P82" s="24">
        <f t="shared" si="38"/>
        <v>-2.2519513809189373E-3</v>
      </c>
      <c r="Q82" s="24">
        <f t="shared" si="39"/>
        <v>-6.314486372712147E-3</v>
      </c>
      <c r="S82" s="24">
        <f t="shared" si="40"/>
        <v>3.1953051992312798E-3</v>
      </c>
      <c r="T82" s="24">
        <f t="shared" si="41"/>
        <v>3.2050054026533381E-3</v>
      </c>
      <c r="U82" s="24">
        <f t="shared" si="42"/>
        <v>4.6896587106071141E-3</v>
      </c>
      <c r="V82" s="24">
        <f t="shared" si="43"/>
        <v>2.3592010811028796E-3</v>
      </c>
      <c r="W82" s="24">
        <f t="shared" si="44"/>
        <v>8.6141698535326938E-3</v>
      </c>
      <c r="X82" s="24">
        <f t="shared" si="45"/>
        <v>5.2422112546615107E-3</v>
      </c>
      <c r="Y82" s="24">
        <f t="shared" si="46"/>
        <v>3.7810899564640899E-3</v>
      </c>
    </row>
    <row r="83" spans="2:25" x14ac:dyDescent="0.25">
      <c r="B83" s="155">
        <f>+NAC!A84</f>
        <v>45108</v>
      </c>
      <c r="C83" s="34">
        <f>+GBA_d!$E111/GBA_d!$N111*100</f>
        <v>101.48872603420804</v>
      </c>
      <c r="D83" s="34">
        <f>+PAM_d!$E111/PAM_d!$N111*100</f>
        <v>100.37748432715317</v>
      </c>
      <c r="E83" s="34">
        <f>+NOA_d!$E111/NOA_d!$N111*100</f>
        <v>102.46089755080806</v>
      </c>
      <c r="F83" s="34">
        <f>NEA_d!$E111/NEA_d!$N111*100</f>
        <v>101.22453823929092</v>
      </c>
      <c r="G83" s="34">
        <f>+CUY_d!$E111/CUY_d!$N111*100</f>
        <v>101.40140867275281</v>
      </c>
      <c r="H83" s="34">
        <f>+PAT_d!$E111/PAT_d!$N111*100</f>
        <v>99.263192689140084</v>
      </c>
      <c r="I83" s="19">
        <f t="shared" si="32"/>
        <v>101.20833111257696</v>
      </c>
      <c r="K83" s="24">
        <f t="shared" si="33"/>
        <v>-4.0207104818104078E-3</v>
      </c>
      <c r="L83" s="24">
        <f t="shared" si="34"/>
        <v>-5.1684100963061974E-3</v>
      </c>
      <c r="M83" s="24">
        <f t="shared" si="35"/>
        <v>-5.4002058183278967E-3</v>
      </c>
      <c r="N83" s="24">
        <f t="shared" si="36"/>
        <v>-2.352623708992696E-3</v>
      </c>
      <c r="O83" s="24">
        <f t="shared" si="37"/>
        <v>-4.2805773806032787E-3</v>
      </c>
      <c r="P83" s="24">
        <f t="shared" si="38"/>
        <v>-4.0791393701327117E-3</v>
      </c>
      <c r="Q83" s="24">
        <f t="shared" si="39"/>
        <v>-4.3650130322249181E-3</v>
      </c>
      <c r="S83" s="24">
        <f t="shared" si="40"/>
        <v>7.1688765768453955E-3</v>
      </c>
      <c r="T83" s="24">
        <f t="shared" si="41"/>
        <v>3.6181841125646486E-3</v>
      </c>
      <c r="U83" s="24">
        <f t="shared" si="42"/>
        <v>3.1517712460202851E-3</v>
      </c>
      <c r="V83" s="24">
        <f t="shared" si="43"/>
        <v>2.9507356129228057E-3</v>
      </c>
      <c r="W83" s="24">
        <f t="shared" si="44"/>
        <v>8.4983329807937213E-3</v>
      </c>
      <c r="X83" s="24">
        <f t="shared" si="45"/>
        <v>2.7276105289004704E-3</v>
      </c>
      <c r="Y83" s="24">
        <f t="shared" si="46"/>
        <v>4.8302637950961014E-3</v>
      </c>
    </row>
    <row r="84" spans="2:25" x14ac:dyDescent="0.25">
      <c r="B84" s="155">
        <f>+NAC!A85</f>
        <v>45139</v>
      </c>
      <c r="C84" s="34">
        <f>+GBA_d!$E112/GBA_d!$N112*100</f>
        <v>101.8282202026702</v>
      </c>
      <c r="D84" s="34">
        <f>+PAM_d!$E112/PAM_d!$N112*100</f>
        <v>101.01879874052703</v>
      </c>
      <c r="E84" s="34">
        <f>+NOA_d!$E112/NOA_d!$N112*100</f>
        <v>103.81541284261493</v>
      </c>
      <c r="F84" s="34">
        <f>NEA_d!$E112/NEA_d!$N112*100</f>
        <v>102.38316404722696</v>
      </c>
      <c r="G84" s="34">
        <f>+CUY_d!$E112/CUY_d!$N112*100</f>
        <v>102.19599481079631</v>
      </c>
      <c r="H84" s="34">
        <f>+PAT_d!$E112/PAT_d!$N112*100</f>
        <v>99.078306707720671</v>
      </c>
      <c r="I84" s="19">
        <f t="shared" si="32"/>
        <v>101.9316068124273</v>
      </c>
      <c r="K84" s="24">
        <f t="shared" si="33"/>
        <v>3.345141689410136E-3</v>
      </c>
      <c r="L84" s="24">
        <f t="shared" si="34"/>
        <v>6.3890265598176565E-3</v>
      </c>
      <c r="M84" s="24">
        <f t="shared" si="35"/>
        <v>1.3219826530752377E-2</v>
      </c>
      <c r="N84" s="24">
        <f t="shared" si="36"/>
        <v>1.1446096253826088E-2</v>
      </c>
      <c r="O84" s="24">
        <f t="shared" si="37"/>
        <v>7.8360463473226005E-3</v>
      </c>
      <c r="P84" s="24">
        <f t="shared" si="38"/>
        <v>-1.8625834653376305E-3</v>
      </c>
      <c r="Q84" s="24">
        <f t="shared" si="39"/>
        <v>7.1464047662816998E-3</v>
      </c>
      <c r="S84" s="24">
        <f t="shared" si="40"/>
        <v>9.6715211749345276E-3</v>
      </c>
      <c r="T84" s="24">
        <f t="shared" si="41"/>
        <v>7.3238097911756395E-3</v>
      </c>
      <c r="U84" s="24">
        <f t="shared" si="42"/>
        <v>1.5611802742243164E-2</v>
      </c>
      <c r="V84" s="24">
        <f t="shared" si="43"/>
        <v>1.5805755950828448E-2</v>
      </c>
      <c r="W84" s="24">
        <f t="shared" si="44"/>
        <v>9.607223715947022E-3</v>
      </c>
      <c r="X84" s="24">
        <f t="shared" si="45"/>
        <v>1.8581574450982075E-4</v>
      </c>
      <c r="Y84" s="24">
        <f t="shared" si="46"/>
        <v>1.0528364639538657E-2</v>
      </c>
    </row>
    <row r="85" spans="2:25" x14ac:dyDescent="0.25">
      <c r="B85" s="155">
        <f>+NAC!A86</f>
        <v>45170</v>
      </c>
      <c r="C85" s="34">
        <f>+GBA_d!$E113/GBA_d!$N113*100</f>
        <v>102.33522772451484</v>
      </c>
      <c r="D85" s="34">
        <f>+PAM_d!$E113/PAM_d!$N113*100</f>
        <v>101.69540614259046</v>
      </c>
      <c r="E85" s="34">
        <f>+NOA_d!$E113/NOA_d!$N113*100</f>
        <v>104.32349521103154</v>
      </c>
      <c r="F85" s="34">
        <f>NEA_d!$E113/NEA_d!$N113*100</f>
        <v>102.94431332083273</v>
      </c>
      <c r="G85" s="34">
        <f>+CUY_d!$E113/CUY_d!$N113*100</f>
        <v>103.30419614258857</v>
      </c>
      <c r="H85" s="34">
        <f>+PAT_d!$E113/PAT_d!$N113*100</f>
        <v>100.04176291685837</v>
      </c>
      <c r="I85" s="19">
        <f t="shared" si="32"/>
        <v>102.55363836625702</v>
      </c>
      <c r="K85" s="24">
        <f t="shared" si="33"/>
        <v>4.9790472703494792E-3</v>
      </c>
      <c r="L85" s="24">
        <f t="shared" si="34"/>
        <v>6.6978365462584399E-3</v>
      </c>
      <c r="M85" s="24">
        <f t="shared" si="35"/>
        <v>4.8940938007622226E-3</v>
      </c>
      <c r="N85" s="24">
        <f t="shared" si="36"/>
        <v>5.4808745053720465E-3</v>
      </c>
      <c r="O85" s="24">
        <f t="shared" si="37"/>
        <v>1.0843882226930335E-2</v>
      </c>
      <c r="P85" s="24">
        <f t="shared" si="38"/>
        <v>9.7241892918080719E-3</v>
      </c>
      <c r="Q85" s="24">
        <f t="shared" si="39"/>
        <v>6.102440384113228E-3</v>
      </c>
      <c r="S85" s="24">
        <f t="shared" si="40"/>
        <v>7.7320505741036438E-3</v>
      </c>
      <c r="T85" s="24">
        <f t="shared" si="41"/>
        <v>1.0163273465357614E-2</v>
      </c>
      <c r="U85" s="24">
        <f t="shared" si="42"/>
        <v>2.1509595310468033E-2</v>
      </c>
      <c r="V85" s="24">
        <f t="shared" si="43"/>
        <v>1.8572789173672444E-2</v>
      </c>
      <c r="W85" s="24">
        <f t="shared" si="44"/>
        <v>1.3117131144082972E-2</v>
      </c>
      <c r="X85" s="24">
        <f t="shared" si="45"/>
        <v>7.5499951887991745E-3</v>
      </c>
      <c r="Y85" s="24">
        <f t="shared" si="46"/>
        <v>1.2618070147059957E-2</v>
      </c>
    </row>
    <row r="86" spans="2:25" x14ac:dyDescent="0.25">
      <c r="B86" s="155">
        <f>+NAC!A87</f>
        <v>45200</v>
      </c>
      <c r="C86" s="34">
        <f>+GBA_d!$E114/GBA_d!$N114*100</f>
        <v>102.61742184139067</v>
      </c>
      <c r="D86" s="34">
        <f>+PAM_d!$E114/PAM_d!$N114*100</f>
        <v>101.50465305358469</v>
      </c>
      <c r="E86" s="34">
        <f>+NOA_d!$E114/NOA_d!$N114*100</f>
        <v>104.06789372394896</v>
      </c>
      <c r="F86" s="34">
        <f>NEA_d!$E114/NEA_d!$N114*100</f>
        <v>102.19522312164642</v>
      </c>
      <c r="G86" s="34">
        <f>+CUY_d!$E114/CUY_d!$N114*100</f>
        <v>103.47533436694492</v>
      </c>
      <c r="H86" s="34">
        <f>+PAT_d!$E114/PAT_d!$N114*100</f>
        <v>99.972893755079923</v>
      </c>
      <c r="I86" s="19">
        <f t="shared" si="32"/>
        <v>102.44564941768786</v>
      </c>
      <c r="K86" s="24">
        <f t="shared" si="33"/>
        <v>2.7575461857132222E-3</v>
      </c>
      <c r="L86" s="24">
        <f t="shared" si="34"/>
        <v>-1.8757296542806223E-3</v>
      </c>
      <c r="M86" s="24">
        <f t="shared" si="35"/>
        <v>-2.4500855398444932E-3</v>
      </c>
      <c r="N86" s="24">
        <f t="shared" si="36"/>
        <v>-7.2766544845631609E-3</v>
      </c>
      <c r="O86" s="24">
        <f t="shared" si="37"/>
        <v>1.6566434931659657E-3</v>
      </c>
      <c r="P86" s="24">
        <f t="shared" si="38"/>
        <v>-6.884041201441482E-4</v>
      </c>
      <c r="Q86" s="24">
        <f t="shared" si="39"/>
        <v>-1.0529996818200438E-3</v>
      </c>
      <c r="S86" s="24">
        <f t="shared" si="40"/>
        <v>9.1279179215570938E-3</v>
      </c>
      <c r="T86" s="24">
        <f t="shared" si="41"/>
        <v>9.2741503934952174E-3</v>
      </c>
      <c r="U86" s="24">
        <f t="shared" si="42"/>
        <v>2.0454486333910005E-2</v>
      </c>
      <c r="V86" s="24">
        <f t="shared" si="43"/>
        <v>1.2747344050753284E-2</v>
      </c>
      <c r="W86" s="24">
        <f t="shared" si="44"/>
        <v>1.4109982689001876E-2</v>
      </c>
      <c r="X86" s="24">
        <f t="shared" si="45"/>
        <v>4.9569926110220042E-3</v>
      </c>
      <c r="Y86" s="24">
        <f t="shared" si="46"/>
        <v>1.1770417296992575E-2</v>
      </c>
    </row>
    <row r="87" spans="2:25" x14ac:dyDescent="0.25">
      <c r="B87" s="155">
        <f>+NAC!A88</f>
        <v>45231</v>
      </c>
      <c r="C87" s="34">
        <f>+GBA_d!$E115/GBA_d!$N115*100</f>
        <v>103.27795115672022</v>
      </c>
      <c r="D87" s="34">
        <f>+PAM_d!$E115/PAM_d!$N115*100</f>
        <v>102.0984228071315</v>
      </c>
      <c r="E87" s="34">
        <f>+NOA_d!$E115/NOA_d!$N115*100</f>
        <v>104.55756425252842</v>
      </c>
      <c r="F87" s="34">
        <f>NEA_d!$E115/NEA_d!$N115*100</f>
        <v>102.91923663748221</v>
      </c>
      <c r="G87" s="34">
        <f>+CUY_d!$E115/CUY_d!$N115*100</f>
        <v>104.26803757301025</v>
      </c>
      <c r="H87" s="34">
        <f>+PAT_d!$E115/PAT_d!$N115*100</f>
        <v>100.16694281166644</v>
      </c>
      <c r="I87" s="19">
        <f t="shared" si="32"/>
        <v>103.06112835743095</v>
      </c>
      <c r="K87" s="24">
        <f t="shared" si="33"/>
        <v>6.436814563032911E-3</v>
      </c>
      <c r="L87" s="24">
        <f t="shared" si="34"/>
        <v>5.8496801445482305E-3</v>
      </c>
      <c r="M87" s="24">
        <f t="shared" si="35"/>
        <v>4.7052987339051278E-3</v>
      </c>
      <c r="N87" s="24">
        <f t="shared" si="36"/>
        <v>7.0846121151277863E-3</v>
      </c>
      <c r="O87" s="24">
        <f t="shared" si="37"/>
        <v>7.6607938588943991E-3</v>
      </c>
      <c r="P87" s="24">
        <f t="shared" si="38"/>
        <v>1.9410167026066016E-3</v>
      </c>
      <c r="Q87" s="24">
        <f t="shared" si="39"/>
        <v>6.0078582471929654E-3</v>
      </c>
      <c r="S87" s="24">
        <f t="shared" si="40"/>
        <v>1.9886426855819428E-2</v>
      </c>
      <c r="T87" s="24">
        <f t="shared" si="41"/>
        <v>1.7689725503438725E-2</v>
      </c>
      <c r="U87" s="24">
        <f t="shared" si="42"/>
        <v>2.7863168715296593E-2</v>
      </c>
      <c r="V87" s="24">
        <f t="shared" si="43"/>
        <v>2.2504657458867205E-2</v>
      </c>
      <c r="W87" s="24">
        <f t="shared" si="44"/>
        <v>2.7446941707735872E-2</v>
      </c>
      <c r="X87" s="24">
        <f t="shared" si="45"/>
        <v>8.4139726054106578E-3</v>
      </c>
      <c r="Y87" s="24">
        <f t="shared" si="46"/>
        <v>2.109885889649199E-2</v>
      </c>
    </row>
    <row r="88" spans="2:25" x14ac:dyDescent="0.25">
      <c r="B88" s="155">
        <f>+NAC!A89</f>
        <v>45261</v>
      </c>
      <c r="C88" s="34">
        <f>+GBA_d!$E116/GBA_d!$N116*100</f>
        <v>103.72082794339154</v>
      </c>
      <c r="D88" s="34">
        <f>+PAM_d!$E116/PAM_d!$N116*100</f>
        <v>102.24987823168956</v>
      </c>
      <c r="E88" s="34">
        <f>+NOA_d!$E116/NOA_d!$N116*100</f>
        <v>105.09139981381506</v>
      </c>
      <c r="F88" s="34">
        <f>NEA_d!$E116/NEA_d!$N116*100</f>
        <v>103.11042179112798</v>
      </c>
      <c r="G88" s="34">
        <f>+CUY_d!$E116/CUY_d!$N116*100</f>
        <v>104.02100405506908</v>
      </c>
      <c r="H88" s="34">
        <f>+PAT_d!$E116/PAT_d!$N116*100</f>
        <v>100.01727880601013</v>
      </c>
      <c r="I88" s="19">
        <f t="shared" si="32"/>
        <v>103.33017546165054</v>
      </c>
      <c r="K88" s="24">
        <f t="shared" si="33"/>
        <v>4.2882026774453408E-3</v>
      </c>
      <c r="L88" s="24">
        <f t="shared" si="34"/>
        <v>1.4834257023164099E-3</v>
      </c>
      <c r="M88" s="24">
        <f t="shared" si="35"/>
        <v>5.1056617959970296E-3</v>
      </c>
      <c r="N88" s="24">
        <f t="shared" si="36"/>
        <v>1.8576231217024564E-3</v>
      </c>
      <c r="O88" s="24">
        <f t="shared" si="37"/>
        <v>-2.3692161441917214E-3</v>
      </c>
      <c r="P88" s="24">
        <f t="shared" si="38"/>
        <v>-1.4941456877416437E-3</v>
      </c>
      <c r="Q88" s="24">
        <f t="shared" si="39"/>
        <v>2.6105584957938355E-3</v>
      </c>
      <c r="S88" s="24">
        <f t="shared" si="40"/>
        <v>2.6036762108208045E-2</v>
      </c>
      <c r="T88" s="24">
        <f t="shared" si="41"/>
        <v>2.2319240221431391E-2</v>
      </c>
      <c r="U88" s="24">
        <f t="shared" si="42"/>
        <v>4.04979167121442E-2</v>
      </c>
      <c r="V88" s="24">
        <f t="shared" si="43"/>
        <v>3.1218376647086821E-2</v>
      </c>
      <c r="W88" s="24">
        <f t="shared" si="44"/>
        <v>3.644503875960714E-2</v>
      </c>
      <c r="X88" s="24">
        <f t="shared" si="45"/>
        <v>1.1009687856258221E-2</v>
      </c>
      <c r="Y88" s="24">
        <f t="shared" si="46"/>
        <v>2.8317031244421642E-2</v>
      </c>
    </row>
    <row r="89" spans="2:25" x14ac:dyDescent="0.25">
      <c r="B89" s="155">
        <f>+NAC!A90</f>
        <v>45292</v>
      </c>
      <c r="C89" s="34">
        <f>+GBA_d!$E117/GBA_d!$N117*100</f>
        <v>103.10178683978765</v>
      </c>
      <c r="D89" s="34">
        <f>+PAM_d!$E117/PAM_d!$N117*100</f>
        <v>101.64570764634533</v>
      </c>
      <c r="E89" s="34">
        <f>+NOA_d!$E117/NOA_d!$N117*100</f>
        <v>104.38040691180261</v>
      </c>
      <c r="F89" s="34">
        <f>NEA_d!$E117/NEA_d!$N117*100</f>
        <v>102.60141895974991</v>
      </c>
      <c r="G89" s="34">
        <f>+CUY_d!$E117/CUY_d!$N117*100</f>
        <v>102.2828495774218</v>
      </c>
      <c r="H89" s="34">
        <f>+PAT_d!$E117/PAT_d!$N117*100</f>
        <v>100.3258220059878</v>
      </c>
      <c r="I89" s="19">
        <f t="shared" si="32"/>
        <v>102.6682793742863</v>
      </c>
      <c r="K89" s="24">
        <f t="shared" si="33"/>
        <v>-5.9683393960348052E-3</v>
      </c>
      <c r="L89" s="24">
        <f t="shared" si="34"/>
        <v>-5.908765817551731E-3</v>
      </c>
      <c r="M89" s="24">
        <f t="shared" si="35"/>
        <v>-6.7654718014231729E-3</v>
      </c>
      <c r="N89" s="24">
        <f t="shared" si="36"/>
        <v>-4.9364828747298084E-3</v>
      </c>
      <c r="O89" s="24">
        <f t="shared" si="37"/>
        <v>-1.6709649108242575E-2</v>
      </c>
      <c r="P89" s="24">
        <f t="shared" si="38"/>
        <v>3.0848989660687831E-3</v>
      </c>
      <c r="Q89" s="24">
        <f t="shared" si="39"/>
        <v>-6.4056417634739127E-3</v>
      </c>
      <c r="S89" s="24">
        <f t="shared" si="40"/>
        <v>1.8881908290646621E-2</v>
      </c>
      <c r="T89" s="24">
        <f t="shared" si="41"/>
        <v>1.4191999363384111E-2</v>
      </c>
      <c r="U89" s="24">
        <f t="shared" si="42"/>
        <v>2.8203387512611755E-2</v>
      </c>
      <c r="V89" s="24">
        <f t="shared" si="43"/>
        <v>2.2395988280974999E-2</v>
      </c>
      <c r="W89" s="24">
        <f t="shared" si="44"/>
        <v>1.795716917576784E-2</v>
      </c>
      <c r="X89" s="24">
        <f t="shared" si="45"/>
        <v>1.5183755364952756E-2</v>
      </c>
      <c r="Y89" s="24">
        <f t="shared" si="46"/>
        <v>1.9385096461265627E-2</v>
      </c>
    </row>
    <row r="90" spans="2:25" x14ac:dyDescent="0.25">
      <c r="B90" s="155">
        <f>+NAC!A91</f>
        <v>45323</v>
      </c>
      <c r="C90" s="34">
        <f>+GBA_d!$E118/GBA_d!$N118*100</f>
        <v>102.81411425039923</v>
      </c>
      <c r="D90" s="34">
        <f>+PAM_d!$E118/PAM_d!$N118*100</f>
        <v>101.41939586207064</v>
      </c>
      <c r="E90" s="34">
        <f>+NOA_d!$E118/NOA_d!$N118*100</f>
        <v>103.06291215464951</v>
      </c>
      <c r="F90" s="34">
        <f>NEA_d!$E118/NEA_d!$N118*100</f>
        <v>101.92286965087672</v>
      </c>
      <c r="G90" s="34">
        <f>+CUY_d!$E118/CUY_d!$N118*100</f>
        <v>101.69205937160663</v>
      </c>
      <c r="H90" s="34">
        <f>+PAT_d!$E118/PAT_d!$N118*100</f>
        <v>100.17731568215457</v>
      </c>
      <c r="I90" s="19">
        <f t="shared" si="32"/>
        <v>102.15707021227499</v>
      </c>
      <c r="K90" s="24">
        <f t="shared" si="33"/>
        <v>-2.7901804440638722E-3</v>
      </c>
      <c r="L90" s="24">
        <f t="shared" si="34"/>
        <v>-2.2264765479530491E-3</v>
      </c>
      <c r="M90" s="24">
        <f t="shared" si="35"/>
        <v>-1.2622050403255591E-2</v>
      </c>
      <c r="N90" s="24">
        <f t="shared" si="36"/>
        <v>-6.6134495580356667E-3</v>
      </c>
      <c r="O90" s="24">
        <f t="shared" si="37"/>
        <v>-5.7760436696474571E-3</v>
      </c>
      <c r="P90" s="24">
        <f t="shared" si="38"/>
        <v>-1.4802402897269307E-3</v>
      </c>
      <c r="Q90" s="24">
        <f t="shared" si="39"/>
        <v>-4.9792318048659245E-3</v>
      </c>
      <c r="S90" s="24">
        <f t="shared" si="40"/>
        <v>6.1390466982449432E-3</v>
      </c>
      <c r="T90" s="24">
        <f t="shared" si="41"/>
        <v>4.0054665449738014E-3</v>
      </c>
      <c r="U90" s="24">
        <f t="shared" si="42"/>
        <v>2.8470182169348934E-3</v>
      </c>
      <c r="V90" s="24">
        <f t="shared" si="43"/>
        <v>9.81165921645899E-3</v>
      </c>
      <c r="W90" s="24">
        <f t="shared" si="44"/>
        <v>1.728396934438825E-3</v>
      </c>
      <c r="X90" s="24">
        <f t="shared" si="45"/>
        <v>8.0688750117250407E-3</v>
      </c>
      <c r="Y90" s="24">
        <f t="shared" si="46"/>
        <v>5.2461441101228079E-3</v>
      </c>
    </row>
    <row r="91" spans="2:25" x14ac:dyDescent="0.25">
      <c r="B91" s="155">
        <f>+NAC!A92</f>
        <v>45352</v>
      </c>
      <c r="C91" s="34">
        <f>+GBA_d!$E119/GBA_d!$N119*100</f>
        <v>103.12382435058669</v>
      </c>
      <c r="D91" s="34">
        <f>+PAM_d!$E119/PAM_d!$N119*100</f>
        <v>101.28417684408461</v>
      </c>
      <c r="E91" s="34">
        <f>+NOA_d!$E119/NOA_d!$N119*100</f>
        <v>102.71206683066703</v>
      </c>
      <c r="F91" s="34">
        <f>NEA_d!$E119/NEA_d!$N119*100</f>
        <v>100.39166392439441</v>
      </c>
      <c r="G91" s="34">
        <f>+CUY_d!$E119/CUY_d!$N119*100</f>
        <v>101.74470526532873</v>
      </c>
      <c r="H91" s="34">
        <f>+PAT_d!$E119/PAT_d!$N119*100</f>
        <v>100.26109373359056</v>
      </c>
      <c r="I91" s="19">
        <f t="shared" si="32"/>
        <v>101.94429609146741</v>
      </c>
      <c r="K91" s="24">
        <f t="shared" si="33"/>
        <v>3.0123305778151366E-3</v>
      </c>
      <c r="L91" s="24">
        <f t="shared" si="34"/>
        <v>-1.3332658594212843E-3</v>
      </c>
      <c r="M91" s="24">
        <f t="shared" si="35"/>
        <v>-3.4041860126756696E-3</v>
      </c>
      <c r="N91" s="24">
        <f t="shared" si="36"/>
        <v>-1.5023181075329406E-2</v>
      </c>
      <c r="O91" s="24">
        <f t="shared" si="37"/>
        <v>5.1769916006638717E-4</v>
      </c>
      <c r="P91" s="24">
        <f t="shared" si="38"/>
        <v>8.3629762751669112E-4</v>
      </c>
      <c r="Q91" s="24">
        <f t="shared" si="39"/>
        <v>-2.0828134593665615E-3</v>
      </c>
      <c r="S91" s="24">
        <f t="shared" si="40"/>
        <v>1.7932144646108927E-3</v>
      </c>
      <c r="T91" s="24">
        <f t="shared" si="41"/>
        <v>-5.4230024903695329E-3</v>
      </c>
      <c r="U91" s="24">
        <f t="shared" si="42"/>
        <v>-4.3288780852926978E-3</v>
      </c>
      <c r="V91" s="24">
        <f t="shared" si="43"/>
        <v>-8.1980970103797679E-3</v>
      </c>
      <c r="W91" s="24">
        <f t="shared" si="44"/>
        <v>-3.547012681728412E-3</v>
      </c>
      <c r="X91" s="24">
        <f t="shared" si="45"/>
        <v>5.9643676428211556E-3</v>
      </c>
      <c r="Y91" s="24">
        <f t="shared" si="46"/>
        <v>-2.9290414780412943E-3</v>
      </c>
    </row>
    <row r="92" spans="2:25" x14ac:dyDescent="0.25">
      <c r="B92" s="155">
        <f>+NAC!A93</f>
        <v>45383</v>
      </c>
      <c r="C92" s="34">
        <f>+GBA_d!$E120/GBA_d!$N120*100</f>
        <v>102.90349116956664</v>
      </c>
      <c r="D92" s="34">
        <f>+PAM_d!$E120/PAM_d!$N120*100</f>
        <v>100.90620897564928</v>
      </c>
      <c r="E92" s="34">
        <f>+NOA_d!$E120/NOA_d!$N120*100</f>
        <v>102.50485180117713</v>
      </c>
      <c r="F92" s="34">
        <f>NEA_d!$E120/NEA_d!$N120*100</f>
        <v>100.3840643998869</v>
      </c>
      <c r="G92" s="34">
        <f>+CUY_d!$E120/CUY_d!$N120*100</f>
        <v>101.46963313204162</v>
      </c>
      <c r="H92" s="34">
        <f>+PAT_d!$E120/PAT_d!$N120*100</f>
        <v>100.33866414343227</v>
      </c>
      <c r="I92" s="19">
        <f t="shared" si="32"/>
        <v>101.71698226802019</v>
      </c>
      <c r="K92" s="24">
        <f t="shared" si="33"/>
        <v>-2.1365885372035542E-3</v>
      </c>
      <c r="L92" s="24">
        <f t="shared" si="34"/>
        <v>-3.7317563336390913E-3</v>
      </c>
      <c r="M92" s="24">
        <f t="shared" si="35"/>
        <v>-2.0174360801396007E-3</v>
      </c>
      <c r="N92" s="24">
        <f t="shared" si="36"/>
        <v>-7.5698760339637516E-5</v>
      </c>
      <c r="O92" s="24">
        <f t="shared" si="37"/>
        <v>-2.703552313309876E-3</v>
      </c>
      <c r="P92" s="24">
        <f t="shared" si="38"/>
        <v>7.7368405782429761E-4</v>
      </c>
      <c r="Q92" s="24">
        <f t="shared" si="39"/>
        <v>-2.2297846192715909E-3</v>
      </c>
      <c r="S92" s="24">
        <f t="shared" si="40"/>
        <v>-6.9246419133316417E-3</v>
      </c>
      <c r="T92" s="24">
        <f t="shared" si="41"/>
        <v>-1.5687263884217484E-2</v>
      </c>
      <c r="U92" s="24">
        <f t="shared" si="42"/>
        <v>-1.0861766235693793E-2</v>
      </c>
      <c r="V92" s="24">
        <f t="shared" si="43"/>
        <v>-1.0876573881082097E-2</v>
      </c>
      <c r="W92" s="24">
        <f t="shared" si="44"/>
        <v>-1.1953858091851677E-2</v>
      </c>
      <c r="X92" s="24">
        <f t="shared" si="45"/>
        <v>1.7583400310823283E-3</v>
      </c>
      <c r="Y92" s="24">
        <f t="shared" si="46"/>
        <v>-1.0713242583188287E-2</v>
      </c>
    </row>
    <row r="93" spans="2:25" x14ac:dyDescent="0.25">
      <c r="B93" s="155">
        <f>+NAC!A94</f>
        <v>45413</v>
      </c>
      <c r="C93" s="34">
        <f>+GBA_d!$E121/GBA_d!$N121*100</f>
        <v>103.36791423222876</v>
      </c>
      <c r="D93" s="34">
        <f>+PAM_d!$E121/PAM_d!$N121*100</f>
        <v>101.30839753872087</v>
      </c>
      <c r="E93" s="34">
        <f>+NOA_d!$E121/NOA_d!$N121*100</f>
        <v>102.67580527522036</v>
      </c>
      <c r="F93" s="34">
        <f>NEA_d!$E121/NEA_d!$N121*100</f>
        <v>100.28526055524449</v>
      </c>
      <c r="G93" s="34">
        <f>+CUY_d!$E121/CUY_d!$N121*100</f>
        <v>101.1468360820536</v>
      </c>
      <c r="H93" s="34">
        <f>+PAT_d!$E121/PAT_d!$N121*100</f>
        <v>100.19172411800756</v>
      </c>
      <c r="I93" s="19">
        <f t="shared" si="32"/>
        <v>101.95897751296852</v>
      </c>
      <c r="K93" s="24">
        <f t="shared" si="33"/>
        <v>4.5131905378879011E-3</v>
      </c>
      <c r="L93" s="24">
        <f t="shared" si="34"/>
        <v>3.9857662591273879E-3</v>
      </c>
      <c r="M93" s="24">
        <f t="shared" si="35"/>
        <v>1.6677598283330042E-3</v>
      </c>
      <c r="N93" s="24">
        <f t="shared" si="36"/>
        <v>-9.8425826084125312E-4</v>
      </c>
      <c r="O93" s="24">
        <f t="shared" si="37"/>
        <v>-3.1812182622950047E-3</v>
      </c>
      <c r="P93" s="24">
        <f t="shared" si="38"/>
        <v>-1.4644407186312769E-3</v>
      </c>
      <c r="Q93" s="24">
        <f t="shared" si="39"/>
        <v>2.379103661477977E-3</v>
      </c>
      <c r="S93" s="24">
        <f t="shared" si="40"/>
        <v>4.5126579208525364E-3</v>
      </c>
      <c r="T93" s="24">
        <f t="shared" si="41"/>
        <v>-3.6124956791449003E-3</v>
      </c>
      <c r="U93" s="24">
        <f t="shared" si="42"/>
        <v>-8.8587436768140515E-3</v>
      </c>
      <c r="V93" s="24">
        <f t="shared" si="43"/>
        <v>-9.4613627750498308E-3</v>
      </c>
      <c r="W93" s="24">
        <f t="shared" si="44"/>
        <v>-1.3340958906102096E-2</v>
      </c>
      <c r="X93" s="24">
        <f t="shared" si="45"/>
        <v>2.9731956681293692E-3</v>
      </c>
      <c r="Y93" s="24">
        <f t="shared" si="46"/>
        <v>-3.3140963706518312E-3</v>
      </c>
    </row>
    <row r="94" spans="2:25" x14ac:dyDescent="0.25">
      <c r="B94" s="155">
        <f>+NAC!A95</f>
        <v>45444</v>
      </c>
      <c r="C94" s="34">
        <f>+GBA_d!$E122/GBA_d!$N122*100</f>
        <v>102.64462272880036</v>
      </c>
      <c r="D94" s="34">
        <f>+PAM_d!$E122/PAM_d!$N122*100</f>
        <v>101.10280287394782</v>
      </c>
      <c r="E94" s="34">
        <f>+NOA_d!$E122/NOA_d!$N122*100</f>
        <v>102.00481756427457</v>
      </c>
      <c r="F94" s="34">
        <f>NEA_d!$E122/NEA_d!$N122*100</f>
        <v>100.453343027576</v>
      </c>
      <c r="G94" s="34">
        <f>+CUY_d!$E122/CUY_d!$N122*100</f>
        <v>101.18306998676812</v>
      </c>
      <c r="H94" s="34">
        <f>+PAT_d!$E122/PAT_d!$N122*100</f>
        <v>100.29230114486644</v>
      </c>
      <c r="I94" s="19">
        <f t="shared" si="32"/>
        <v>101.60139602912267</v>
      </c>
      <c r="K94" s="24">
        <f t="shared" si="33"/>
        <v>-6.9972535365609989E-3</v>
      </c>
      <c r="L94" s="24">
        <f t="shared" si="34"/>
        <v>-2.0293941052069719E-3</v>
      </c>
      <c r="M94" s="24">
        <f t="shared" si="35"/>
        <v>-6.5350128898158388E-3</v>
      </c>
      <c r="N94" s="24">
        <f t="shared" si="36"/>
        <v>1.6760436319445127E-3</v>
      </c>
      <c r="O94" s="24">
        <f t="shared" si="37"/>
        <v>3.5823072790064359E-4</v>
      </c>
      <c r="P94" s="24">
        <f t="shared" si="38"/>
        <v>1.0038456543619567E-3</v>
      </c>
      <c r="Q94" s="24">
        <f t="shared" si="39"/>
        <v>-3.5071113164151235E-3</v>
      </c>
      <c r="S94" s="24">
        <f t="shared" si="40"/>
        <v>7.3229058352219933E-3</v>
      </c>
      <c r="T94" s="24">
        <f t="shared" si="41"/>
        <v>2.0201522384759585E-3</v>
      </c>
      <c r="U94" s="24">
        <f t="shared" si="42"/>
        <v>-9.8274270469106417E-3</v>
      </c>
      <c r="V94" s="24">
        <f t="shared" si="43"/>
        <v>-9.9533585995466023E-3</v>
      </c>
      <c r="W94" s="24">
        <f t="shared" si="44"/>
        <v>-6.4245719580925398E-3</v>
      </c>
      <c r="X94" s="24">
        <f t="shared" si="45"/>
        <v>6.2460431183870568E-3</v>
      </c>
      <c r="Y94" s="24">
        <f t="shared" si="46"/>
        <v>-4.9824456800462436E-4</v>
      </c>
    </row>
    <row r="95" spans="2:25" x14ac:dyDescent="0.25">
      <c r="B95" s="155">
        <f>+NAC!A96</f>
        <v>45474</v>
      </c>
      <c r="C95" s="34">
        <f>+GBA_d!$E123/GBA_d!$N123*100</f>
        <v>102.27602632928945</v>
      </c>
      <c r="D95" s="34">
        <f>+PAM_d!$E123/PAM_d!$N123*100</f>
        <v>100.68140848899645</v>
      </c>
      <c r="E95" s="34">
        <f>+NOA_d!$E123/NOA_d!$N123*100</f>
        <v>101.18838466020522</v>
      </c>
      <c r="F95" s="34">
        <f>NEA_d!$E123/NEA_d!$N123*100</f>
        <v>100.32469259262875</v>
      </c>
      <c r="G95" s="34">
        <f>+CUY_d!$E123/CUY_d!$N123*100</f>
        <v>100.31078276687123</v>
      </c>
      <c r="H95" s="34">
        <f>+PAT_d!$E123/PAT_d!$N123*100</f>
        <v>100.22090350391007</v>
      </c>
      <c r="I95" s="19">
        <f t="shared" ref="I95:I107" si="47">+SUMPRODUCT($C$2:$H$2,C95:H95)</f>
        <v>101.15220058017113</v>
      </c>
      <c r="K95" s="24">
        <f t="shared" ref="K95:K107" si="48">+C95/C94-1</f>
        <v>-3.590995706465594E-3</v>
      </c>
      <c r="L95" s="24">
        <f t="shared" ref="L95:L107" si="49">+D95/D94-1</f>
        <v>-4.1679792545094019E-3</v>
      </c>
      <c r="M95" s="24">
        <f t="shared" ref="M95:M107" si="50">+E95/E94-1</f>
        <v>-8.0038661267631817E-3</v>
      </c>
      <c r="N95" s="24">
        <f t="shared" ref="N95:N107" si="51">+F95/F94-1</f>
        <v>-1.2806983926053617E-3</v>
      </c>
      <c r="O95" s="24">
        <f t="shared" ref="O95:O107" si="52">+G95/G94-1</f>
        <v>-8.6208811415878772E-3</v>
      </c>
      <c r="P95" s="24">
        <f t="shared" ref="P95:P107" si="53">+H95/H94-1</f>
        <v>-7.1189553077710688E-4</v>
      </c>
      <c r="Q95" s="24">
        <f t="shared" ref="Q95:Q107" si="54">+I95/I94-1</f>
        <v>-4.421154300112029E-3</v>
      </c>
      <c r="S95" s="24">
        <f t="shared" ref="S95:S107" si="55">+C95/C83-1</f>
        <v>7.7575148082560386E-3</v>
      </c>
      <c r="T95" s="24">
        <f t="shared" ref="T95:T107" si="56">+D95/D83-1</f>
        <v>3.0278121022910831E-3</v>
      </c>
      <c r="U95" s="24">
        <f t="shared" ref="U95:U107" si="57">+E95/E83-1</f>
        <v>-1.2419497789113443E-2</v>
      </c>
      <c r="V95" s="24">
        <f t="shared" ref="V95:V107" si="58">+F95/F83-1</f>
        <v>-8.8895999163263184E-3</v>
      </c>
      <c r="W95" s="24">
        <f t="shared" ref="W95:W107" si="59">+G95/G83-1</f>
        <v>-1.0755530126818069E-2</v>
      </c>
      <c r="X95" s="24">
        <f t="shared" ref="X95:X107" si="60">+H95/H83-1</f>
        <v>9.6481967668440305E-3</v>
      </c>
      <c r="Y95" s="24">
        <f t="shared" ref="Y95:Y107" si="61">+I95/I83-1</f>
        <v>-5.5460387291039748E-4</v>
      </c>
    </row>
    <row r="96" spans="2:25" x14ac:dyDescent="0.25">
      <c r="B96" s="155">
        <f>+NAC!A97</f>
        <v>45505</v>
      </c>
      <c r="C96" s="34">
        <f>+GBA_d!$E124/GBA_d!$N124*100</f>
        <v>101.77586989728147</v>
      </c>
      <c r="D96" s="34">
        <f>+PAM_d!$E124/PAM_d!$N124*100</f>
        <v>100.55742496203801</v>
      </c>
      <c r="E96" s="34">
        <f>+NOA_d!$E124/NOA_d!$N124*100</f>
        <v>101.12835460389009</v>
      </c>
      <c r="F96" s="34">
        <f>NEA_d!$E124/NEA_d!$N124*100</f>
        <v>100.60232318766373</v>
      </c>
      <c r="G96" s="34">
        <f>+CUY_d!$E124/CUY_d!$N124*100</f>
        <v>100.52728360708079</v>
      </c>
      <c r="H96" s="34">
        <f>+PAT_d!$E124/PAT_d!$N124*100</f>
        <v>100.30943345268066</v>
      </c>
      <c r="I96" s="19">
        <f t="shared" si="47"/>
        <v>101.01361255581324</v>
      </c>
      <c r="K96" s="24">
        <f t="shared" si="48"/>
        <v>-4.8902606989996711E-3</v>
      </c>
      <c r="L96" s="24">
        <f t="shared" si="49"/>
        <v>-1.2314441049162683E-3</v>
      </c>
      <c r="M96" s="24">
        <f t="shared" si="50"/>
        <v>-5.9325046562119788E-4</v>
      </c>
      <c r="N96" s="24">
        <f t="shared" si="51"/>
        <v>2.7673206651357418E-3</v>
      </c>
      <c r="O96" s="24">
        <f t="shared" si="52"/>
        <v>2.1583007752290495E-3</v>
      </c>
      <c r="P96" s="24">
        <f t="shared" si="53"/>
        <v>8.8334814071133749E-4</v>
      </c>
      <c r="Q96" s="24">
        <f t="shared" si="54"/>
        <v>-1.3700940124188321E-3</v>
      </c>
      <c r="S96" s="24">
        <f t="shared" si="55"/>
        <v>-5.1410409888863473E-4</v>
      </c>
      <c r="T96" s="24">
        <f t="shared" si="56"/>
        <v>-4.5672071361102518E-3</v>
      </c>
      <c r="U96" s="24">
        <f t="shared" si="57"/>
        <v>-2.5883037644886642E-2</v>
      </c>
      <c r="V96" s="24">
        <f t="shared" si="58"/>
        <v>-1.7393883810249977E-2</v>
      </c>
      <c r="W96" s="24">
        <f t="shared" si="59"/>
        <v>-1.6328538185913621E-2</v>
      </c>
      <c r="X96" s="24">
        <f t="shared" si="60"/>
        <v>1.2425795170196041E-2</v>
      </c>
      <c r="Y96" s="24">
        <f t="shared" si="61"/>
        <v>-9.0059823966410768E-3</v>
      </c>
    </row>
    <row r="97" spans="2:25" x14ac:dyDescent="0.25">
      <c r="B97" s="155">
        <f>+NAC!A98</f>
        <v>45536</v>
      </c>
      <c r="C97" s="34">
        <f>+GBA_d!$E125/GBA_d!$N125*100</f>
        <v>101.55740497227583</v>
      </c>
      <c r="D97" s="34">
        <f>+PAM_d!$E125/PAM_d!$N125*100</f>
        <v>100.46148579055742</v>
      </c>
      <c r="E97" s="34">
        <f>+NOA_d!$E125/NOA_d!$N125*100</f>
        <v>100.70805279710251</v>
      </c>
      <c r="F97" s="34">
        <f>NEA_d!$E125/NEA_d!$N125*100</f>
        <v>100.50617030792715</v>
      </c>
      <c r="G97" s="34">
        <f>+CUY_d!$E125/CUY_d!$N125*100</f>
        <v>100.41157195496679</v>
      </c>
      <c r="H97" s="34">
        <f>+PAT_d!$E125/PAT_d!$N125*100</f>
        <v>100.21510254378614</v>
      </c>
      <c r="I97" s="19">
        <f t="shared" si="47"/>
        <v>100.82607191883373</v>
      </c>
      <c r="K97" s="24">
        <f t="shared" si="48"/>
        <v>-2.1465296757091634E-3</v>
      </c>
      <c r="L97" s="24">
        <f t="shared" si="49"/>
        <v>-9.5407347112175245E-4</v>
      </c>
      <c r="M97" s="24">
        <f t="shared" si="50"/>
        <v>-4.1561222708889067E-3</v>
      </c>
      <c r="N97" s="24">
        <f t="shared" si="51"/>
        <v>-9.5577196122220709E-4</v>
      </c>
      <c r="O97" s="24">
        <f t="shared" si="52"/>
        <v>-1.1510472377456171E-3</v>
      </c>
      <c r="P97" s="24">
        <f t="shared" si="53"/>
        <v>-9.4039917929567007E-4</v>
      </c>
      <c r="Q97" s="24">
        <f t="shared" si="54"/>
        <v>-1.8565877631183669E-3</v>
      </c>
      <c r="S97" s="24">
        <f t="shared" si="55"/>
        <v>-7.6007330958689501E-3</v>
      </c>
      <c r="T97" s="24">
        <f t="shared" si="56"/>
        <v>-1.2133491559126242E-2</v>
      </c>
      <c r="U97" s="24">
        <f t="shared" si="57"/>
        <v>-3.4656070587124277E-2</v>
      </c>
      <c r="V97" s="24">
        <f t="shared" si="58"/>
        <v>-2.3684096131730503E-2</v>
      </c>
      <c r="W97" s="24">
        <f t="shared" si="59"/>
        <v>-2.8001032829577888E-2</v>
      </c>
      <c r="X97" s="24">
        <f t="shared" si="60"/>
        <v>1.7326726546376126E-3</v>
      </c>
      <c r="Y97" s="24">
        <f t="shared" si="61"/>
        <v>-1.6845491539300705E-2</v>
      </c>
    </row>
    <row r="98" spans="2:25" x14ac:dyDescent="0.25">
      <c r="B98" s="155">
        <f>+NAC!A99</f>
        <v>45566</v>
      </c>
      <c r="C98" s="34">
        <f>+GBA_d!$E126/GBA_d!$N126*100</f>
        <v>101.0771951626908</v>
      </c>
      <c r="D98" s="34">
        <f>+PAM_d!$E126/PAM_d!$N126*100</f>
        <v>100.23838106774691</v>
      </c>
      <c r="E98" s="34">
        <f>+NOA_d!$E126/NOA_d!$N126*100</f>
        <v>100.02352388759445</v>
      </c>
      <c r="F98" s="34">
        <f>NEA_d!$E126/NEA_d!$N126*100</f>
        <v>100.17034300788778</v>
      </c>
      <c r="G98" s="34">
        <f>+CUY_d!$E126/CUY_d!$N126*100</f>
        <v>99.648114959970698</v>
      </c>
      <c r="H98" s="34">
        <f>+PAT_d!$E126/PAT_d!$N126*100</f>
        <v>99.969738946009969</v>
      </c>
      <c r="I98" s="19">
        <f t="shared" si="47"/>
        <v>100.39473336220026</v>
      </c>
      <c r="K98" s="24">
        <f t="shared" si="48"/>
        <v>-4.7284568733921839E-3</v>
      </c>
      <c r="L98" s="24">
        <f t="shared" si="49"/>
        <v>-2.2207985583214684E-3</v>
      </c>
      <c r="M98" s="24">
        <f t="shared" si="50"/>
        <v>-6.7971616022324266E-3</v>
      </c>
      <c r="N98" s="24">
        <f t="shared" si="51"/>
        <v>-3.3413600280507438E-3</v>
      </c>
      <c r="O98" s="24">
        <f t="shared" si="52"/>
        <v>-7.6032769941943856E-3</v>
      </c>
      <c r="P98" s="24">
        <f t="shared" si="53"/>
        <v>-2.448369472744627E-3</v>
      </c>
      <c r="Q98" s="24">
        <f t="shared" si="54"/>
        <v>-4.2780458310496261E-3</v>
      </c>
      <c r="S98" s="24">
        <f t="shared" si="55"/>
        <v>-1.5009407282522647E-2</v>
      </c>
      <c r="T98" s="24">
        <f t="shared" si="56"/>
        <v>-1.2475014176633881E-2</v>
      </c>
      <c r="U98" s="24">
        <f t="shared" si="57"/>
        <v>-3.8862800923814445E-2</v>
      </c>
      <c r="V98" s="24">
        <f t="shared" si="58"/>
        <v>-1.98138430731577E-2</v>
      </c>
      <c r="W98" s="24">
        <f t="shared" si="59"/>
        <v>-3.6986779800122327E-2</v>
      </c>
      <c r="X98" s="24">
        <f t="shared" si="60"/>
        <v>-3.155664452092477E-5</v>
      </c>
      <c r="Y98" s="24">
        <f t="shared" si="61"/>
        <v>-2.0019552486076564E-2</v>
      </c>
    </row>
    <row r="99" spans="2:25" x14ac:dyDescent="0.25">
      <c r="B99" s="155">
        <f>+NAC!A100</f>
        <v>45597</v>
      </c>
      <c r="C99" s="34">
        <f>+GBA_d!$E127/GBA_d!$N127*100</f>
        <v>100.55141824510685</v>
      </c>
      <c r="D99" s="34">
        <f>+PAM_d!$E127/PAM_d!$N127*100</f>
        <v>99.804993637728657</v>
      </c>
      <c r="E99" s="34">
        <f>+NOA_d!$E127/NOA_d!$N127*100</f>
        <v>99.203891391089243</v>
      </c>
      <c r="F99" s="34">
        <f>NEA_d!$E127/NEA_d!$N127*100</f>
        <v>99.480455877919809</v>
      </c>
      <c r="G99" s="34">
        <f>+CUY_d!$E127/CUY_d!$N127*100</f>
        <v>98.956508591775588</v>
      </c>
      <c r="H99" s="34">
        <f>+PAT_d!$E127/PAT_d!$N127*100</f>
        <v>100.00167110015583</v>
      </c>
      <c r="I99" s="19">
        <f t="shared" si="47"/>
        <v>99.83150838918975</v>
      </c>
      <c r="K99" s="24">
        <f t="shared" si="48"/>
        <v>-5.2017363237838454E-3</v>
      </c>
      <c r="L99" s="24">
        <f t="shared" si="49"/>
        <v>-4.3235677332552624E-3</v>
      </c>
      <c r="M99" s="24">
        <f t="shared" si="50"/>
        <v>-8.1943973242364354E-3</v>
      </c>
      <c r="N99" s="24">
        <f t="shared" si="51"/>
        <v>-6.8871395390315282E-3</v>
      </c>
      <c r="O99" s="24">
        <f t="shared" si="52"/>
        <v>-6.9404862146457136E-3</v>
      </c>
      <c r="P99" s="24">
        <f t="shared" si="53"/>
        <v>3.1941820077285854E-4</v>
      </c>
      <c r="Q99" s="24">
        <f t="shared" si="54"/>
        <v>-5.61010477490409E-3</v>
      </c>
      <c r="S99" s="24">
        <f t="shared" si="55"/>
        <v>-2.6399951597374072E-2</v>
      </c>
      <c r="T99" s="24">
        <f t="shared" si="56"/>
        <v>-2.2462924561873376E-2</v>
      </c>
      <c r="U99" s="24">
        <f t="shared" si="57"/>
        <v>-5.1203113803501954E-2</v>
      </c>
      <c r="V99" s="24">
        <f t="shared" si="58"/>
        <v>-3.3412419989812037E-2</v>
      </c>
      <c r="W99" s="24">
        <f t="shared" si="59"/>
        <v>-5.0941104339049637E-2</v>
      </c>
      <c r="X99" s="24">
        <f t="shared" si="60"/>
        <v>-1.6499626211149421E-3</v>
      </c>
      <c r="Y99" s="24">
        <f t="shared" si="61"/>
        <v>-3.1336935852675718E-2</v>
      </c>
    </row>
    <row r="100" spans="2:25" x14ac:dyDescent="0.25">
      <c r="B100" s="155">
        <f>+NAC!A101</f>
        <v>45627</v>
      </c>
      <c r="C100" s="34">
        <f>+GBA_d!$E128/GBA_d!$N128*100</f>
        <v>100.41041419494555</v>
      </c>
      <c r="D100" s="34">
        <f>+PAM_d!$E128/PAM_d!$N128*100</f>
        <v>99.768737164507726</v>
      </c>
      <c r="E100" s="34">
        <f>+NOA_d!$E128/NOA_d!$N128*100</f>
        <v>99.186267690626522</v>
      </c>
      <c r="F100" s="34">
        <f>NEA_d!$E128/NEA_d!$N128*100</f>
        <v>98.978040909748159</v>
      </c>
      <c r="G100" s="34">
        <f>+CUY_d!$E128/CUY_d!$N128*100</f>
        <v>98.883279091018238</v>
      </c>
      <c r="H100" s="34">
        <f>+PAT_d!$E128/PAT_d!$N128*100</f>
        <v>99.92553345062224</v>
      </c>
      <c r="I100" s="19">
        <f t="shared" si="47"/>
        <v>99.697101597613525</v>
      </c>
      <c r="K100" s="24">
        <f t="shared" si="48"/>
        <v>-1.4023079198901556E-3</v>
      </c>
      <c r="L100" s="24">
        <f t="shared" si="49"/>
        <v>-3.632731379407117E-4</v>
      </c>
      <c r="M100" s="24">
        <f t="shared" si="50"/>
        <v>-1.7765130193581058E-4</v>
      </c>
      <c r="N100" s="24">
        <f t="shared" si="51"/>
        <v>-5.0503886792416797E-3</v>
      </c>
      <c r="O100" s="24">
        <f t="shared" si="52"/>
        <v>-7.4001702161341498E-4</v>
      </c>
      <c r="P100" s="24">
        <f t="shared" si="53"/>
        <v>-7.6136377218471996E-4</v>
      </c>
      <c r="Q100" s="24">
        <f t="shared" si="54"/>
        <v>-1.3463363796152317E-3</v>
      </c>
      <c r="S100" s="24">
        <f t="shared" si="55"/>
        <v>-3.1916576584335998E-2</v>
      </c>
      <c r="T100" s="24">
        <f t="shared" si="56"/>
        <v>-2.4265467207303493E-2</v>
      </c>
      <c r="U100" s="24">
        <f t="shared" si="57"/>
        <v>-5.6190441212604969E-2</v>
      </c>
      <c r="V100" s="24">
        <f t="shared" si="58"/>
        <v>-4.0077237679725819E-2</v>
      </c>
      <c r="W100" s="24">
        <f t="shared" si="59"/>
        <v>-4.9391226423183943E-2</v>
      </c>
      <c r="X100" s="24">
        <f t="shared" si="60"/>
        <v>-9.172950562454929E-4</v>
      </c>
      <c r="Y100" s="24">
        <f t="shared" si="61"/>
        <v>-3.515985381622988E-2</v>
      </c>
    </row>
    <row r="101" spans="2:25" x14ac:dyDescent="0.25">
      <c r="B101" s="155">
        <f>+NAC!A102</f>
        <v>45658</v>
      </c>
      <c r="C101" s="34">
        <f>+GBA_d!$E129/GBA_d!$N129*100</f>
        <v>100.07573446162911</v>
      </c>
      <c r="D101" s="34">
        <f>+PAM_d!$E129/PAM_d!$N129*100</f>
        <v>99.642835466960406</v>
      </c>
      <c r="E101" s="34">
        <f>+NOA_d!$E129/NOA_d!$N129*100</f>
        <v>98.90962197041334</v>
      </c>
      <c r="F101" s="34">
        <f>NEA_d!$E129/NEA_d!$N129*100</f>
        <v>98.612614219221669</v>
      </c>
      <c r="G101" s="34">
        <f>+CUY_d!$E129/CUY_d!$N129*100</f>
        <v>98.533565100731423</v>
      </c>
      <c r="H101" s="34">
        <f>+PAT_d!$E129/PAT_d!$N129*100</f>
        <v>99.769519605925638</v>
      </c>
      <c r="I101" s="19">
        <f t="shared" si="47"/>
        <v>99.432919152120974</v>
      </c>
      <c r="K101" s="24">
        <f t="shared" si="48"/>
        <v>-3.3331177448053806E-3</v>
      </c>
      <c r="L101" s="24">
        <f t="shared" si="49"/>
        <v>-1.2619353629756969E-3</v>
      </c>
      <c r="M101" s="24">
        <f t="shared" si="50"/>
        <v>-2.78915344487074E-3</v>
      </c>
      <c r="N101" s="24">
        <f t="shared" si="51"/>
        <v>-3.6919976104567986E-3</v>
      </c>
      <c r="O101" s="24">
        <f t="shared" si="52"/>
        <v>-3.5366342368654546E-3</v>
      </c>
      <c r="P101" s="24">
        <f t="shared" si="53"/>
        <v>-1.5613010940160876E-3</v>
      </c>
      <c r="Q101" s="24">
        <f t="shared" si="54"/>
        <v>-2.6498508106966856E-3</v>
      </c>
      <c r="S101" s="24">
        <f t="shared" si="55"/>
        <v>-2.9350144851134297E-2</v>
      </c>
      <c r="T101" s="24">
        <f t="shared" si="56"/>
        <v>-1.9704444248186959E-2</v>
      </c>
      <c r="U101" s="24">
        <f t="shared" si="57"/>
        <v>-5.2411990940137598E-2</v>
      </c>
      <c r="V101" s="24">
        <f t="shared" si="58"/>
        <v>-3.8876701520989987E-2</v>
      </c>
      <c r="W101" s="24">
        <f t="shared" si="59"/>
        <v>-3.6656042456584048E-2</v>
      </c>
      <c r="X101" s="24">
        <f t="shared" si="60"/>
        <v>-5.5449573094846771E-3</v>
      </c>
      <c r="Y101" s="24">
        <f t="shared" si="61"/>
        <v>-3.1512753908834235E-2</v>
      </c>
    </row>
    <row r="102" spans="2:25" x14ac:dyDescent="0.25">
      <c r="B102" s="155">
        <f>+NAC!A103</f>
        <v>45689</v>
      </c>
      <c r="C102" s="34">
        <f>+GBA_d!$E130/GBA_d!$N130*100</f>
        <v>100.37239283676602</v>
      </c>
      <c r="D102" s="34">
        <f>+PAM_d!$E130/PAM_d!$N130*100</f>
        <v>99.856287518324194</v>
      </c>
      <c r="E102" s="34">
        <f>+NOA_d!$E130/NOA_d!$N130*100</f>
        <v>99.279000711820089</v>
      </c>
      <c r="F102" s="34">
        <f>NEA_d!$E130/NEA_d!$N130*100</f>
        <v>99.073637040056013</v>
      </c>
      <c r="G102" s="34">
        <f>+CUY_d!$E130/CUY_d!$N130*100</f>
        <v>98.945263880017805</v>
      </c>
      <c r="H102" s="34">
        <f>+PAT_d!$E130/PAT_d!$N130*100</f>
        <v>100.19388859070955</v>
      </c>
      <c r="I102" s="19">
        <f t="shared" si="47"/>
        <v>99.753250829811691</v>
      </c>
      <c r="K102" s="24">
        <f t="shared" si="48"/>
        <v>2.9643387253945885E-3</v>
      </c>
      <c r="L102" s="24">
        <f t="shared" si="49"/>
        <v>2.1421715907969929E-3</v>
      </c>
      <c r="M102" s="24">
        <f t="shared" si="50"/>
        <v>3.7345076651615905E-3</v>
      </c>
      <c r="N102" s="24">
        <f t="shared" si="51"/>
        <v>4.6750897386156343E-3</v>
      </c>
      <c r="O102" s="24">
        <f t="shared" si="52"/>
        <v>4.1782592446086841E-3</v>
      </c>
      <c r="P102" s="24">
        <f t="shared" si="53"/>
        <v>4.2534933159956712E-3</v>
      </c>
      <c r="Q102" s="24">
        <f t="shared" si="54"/>
        <v>3.2215857728228325E-3</v>
      </c>
      <c r="S102" s="24">
        <f t="shared" si="55"/>
        <v>-2.3748893149888928E-2</v>
      </c>
      <c r="T102" s="24">
        <f t="shared" si="56"/>
        <v>-1.5412321582671029E-2</v>
      </c>
      <c r="U102" s="24">
        <f t="shared" si="57"/>
        <v>-3.6714579121842839E-2</v>
      </c>
      <c r="V102" s="24">
        <f t="shared" si="58"/>
        <v>-2.7954791898818887E-2</v>
      </c>
      <c r="W102" s="24">
        <f t="shared" si="59"/>
        <v>-2.7010914210630621E-2</v>
      </c>
      <c r="X102" s="24">
        <f t="shared" si="60"/>
        <v>1.6543574203531364E-4</v>
      </c>
      <c r="Y102" s="24">
        <f t="shared" si="61"/>
        <v>-2.3530621791211681E-2</v>
      </c>
    </row>
    <row r="103" spans="2:25" x14ac:dyDescent="0.25">
      <c r="B103" s="155">
        <f>+NAC!A104</f>
        <v>45717</v>
      </c>
      <c r="C103" s="34">
        <f>+GBA_d!$E131/GBA_d!$N131*100</f>
        <v>101.26752838152922</v>
      </c>
      <c r="D103" s="34">
        <f>+PAM_d!$E131/PAM_d!$N131*100</f>
        <v>100.67755274043695</v>
      </c>
      <c r="E103" s="34">
        <f>+NOA_d!$E131/NOA_d!$N131*100</f>
        <v>100.024212563334</v>
      </c>
      <c r="F103" s="34">
        <f>NEA_d!$E131/NEA_d!$N131*100</f>
        <v>100.10493041220681</v>
      </c>
      <c r="G103" s="34">
        <f>+CUY_d!$E131/CUY_d!$N131*100</f>
        <v>99.835772259441626</v>
      </c>
      <c r="H103" s="34">
        <f>+PAT_d!$E131/PAT_d!$N131*100</f>
        <v>100.04480043771098</v>
      </c>
      <c r="I103" s="19">
        <f t="shared" si="47"/>
        <v>100.58544591974035</v>
      </c>
      <c r="K103" s="24">
        <f t="shared" si="48"/>
        <v>8.9181449147968106E-3</v>
      </c>
      <c r="L103" s="24">
        <f t="shared" si="49"/>
        <v>8.2244718136756934E-3</v>
      </c>
      <c r="M103" s="24">
        <f t="shared" si="50"/>
        <v>7.5062384408668414E-3</v>
      </c>
      <c r="N103" s="24">
        <f t="shared" si="51"/>
        <v>1.0409362197269845E-2</v>
      </c>
      <c r="O103" s="24">
        <f t="shared" si="52"/>
        <v>9.0000101521146014E-3</v>
      </c>
      <c r="P103" s="24">
        <f t="shared" si="53"/>
        <v>-1.4879964745913021E-3</v>
      </c>
      <c r="Q103" s="24">
        <f t="shared" si="54"/>
        <v>8.3425360377322733E-3</v>
      </c>
      <c r="S103" s="24">
        <f t="shared" si="55"/>
        <v>-1.8000650972239796E-2</v>
      </c>
      <c r="T103" s="24">
        <f t="shared" si="56"/>
        <v>-5.9893274798638041E-3</v>
      </c>
      <c r="U103" s="24">
        <f t="shared" si="57"/>
        <v>-2.6168826606948414E-2</v>
      </c>
      <c r="V103" s="24">
        <f t="shared" si="58"/>
        <v>-2.8561486181116758E-3</v>
      </c>
      <c r="W103" s="24">
        <f t="shared" si="59"/>
        <v>-1.8761988654928174E-2</v>
      </c>
      <c r="X103" s="24">
        <f t="shared" si="60"/>
        <v>-2.1573003826819148E-3</v>
      </c>
      <c r="Y103" s="24">
        <f t="shared" si="61"/>
        <v>-1.3329339882908742E-2</v>
      </c>
    </row>
    <row r="104" spans="2:25" x14ac:dyDescent="0.25">
      <c r="B104" s="155">
        <f>+NAC!A105</f>
        <v>45748</v>
      </c>
      <c r="C104" s="34">
        <f>+GBA_d!$E132/GBA_d!$N132*100</f>
        <v>101.31304409770246</v>
      </c>
      <c r="D104" s="34">
        <f>+PAM_d!$E132/PAM_d!$N132*100</f>
        <v>100.78603881120389</v>
      </c>
      <c r="E104" s="34">
        <f>+NOA_d!$E132/NOA_d!$N132*100</f>
        <v>100.39885779595463</v>
      </c>
      <c r="F104" s="34">
        <f>NEA_d!$E132/NEA_d!$N132*100</f>
        <v>100.2298488933212</v>
      </c>
      <c r="G104" s="34">
        <f>+CUY_d!$E132/CUY_d!$N132*100</f>
        <v>100.12208599473134</v>
      </c>
      <c r="H104" s="34">
        <f>+PAT_d!$E132/PAT_d!$N132*100</f>
        <v>100.22777364140276</v>
      </c>
      <c r="I104" s="19">
        <f t="shared" si="47"/>
        <v>100.73625566679566</v>
      </c>
      <c r="K104" s="24">
        <f t="shared" si="48"/>
        <v>4.4946012705837646E-4</v>
      </c>
      <c r="L104" s="24">
        <f t="shared" si="49"/>
        <v>1.0775596725780545E-3</v>
      </c>
      <c r="M104" s="24">
        <f t="shared" si="50"/>
        <v>3.7455454336459137E-3</v>
      </c>
      <c r="N104" s="24">
        <f t="shared" si="51"/>
        <v>1.247875410332E-3</v>
      </c>
      <c r="O104" s="24">
        <f t="shared" si="52"/>
        <v>2.8678471534799854E-3</v>
      </c>
      <c r="P104" s="24">
        <f t="shared" si="53"/>
        <v>1.8289126760335783E-3</v>
      </c>
      <c r="Q104" s="24">
        <f t="shared" si="54"/>
        <v>1.4993197641699485E-3</v>
      </c>
      <c r="S104" s="24">
        <f t="shared" si="55"/>
        <v>-1.5455715387181601E-2</v>
      </c>
      <c r="T104" s="24">
        <f t="shared" si="56"/>
        <v>-1.1909095155322458E-3</v>
      </c>
      <c r="U104" s="24">
        <f t="shared" si="57"/>
        <v>-2.0545310472789846E-2</v>
      </c>
      <c r="V104" s="24">
        <f t="shared" si="58"/>
        <v>-1.5362548576570711E-3</v>
      </c>
      <c r="W104" s="24">
        <f t="shared" si="59"/>
        <v>-1.3280299688841257E-2</v>
      </c>
      <c r="X104" s="24">
        <f t="shared" si="60"/>
        <v>-1.1051622320882304E-3</v>
      </c>
      <c r="Y104" s="24">
        <f t="shared" si="61"/>
        <v>-9.6417193998181716E-3</v>
      </c>
    </row>
    <row r="105" spans="2:25" x14ac:dyDescent="0.25">
      <c r="B105" s="155">
        <f>+NAC!A106</f>
        <v>45778</v>
      </c>
      <c r="C105" s="34">
        <f>+GBA_d!$E133/GBA_d!$N133*100</f>
        <v>100.87393046630275</v>
      </c>
      <c r="D105" s="34">
        <f>+PAM_d!$E133/PAM_d!$N133*100</f>
        <v>100.39415846648983</v>
      </c>
      <c r="E105" s="34">
        <f>+NOA_d!$E133/NOA_d!$N133*100</f>
        <v>100.31455113784975</v>
      </c>
      <c r="F105" s="34">
        <f>NEA_d!$E133/NEA_d!$N133*100</f>
        <v>100.08130481280786</v>
      </c>
      <c r="G105" s="34">
        <f>+CUY_d!$E133/CUY_d!$N133*100</f>
        <v>99.683350867728265</v>
      </c>
      <c r="H105" s="34">
        <f>+PAT_d!$E133/PAT_d!$N133*100</f>
        <v>100.14060737128044</v>
      </c>
      <c r="I105" s="19">
        <f t="shared" si="47"/>
        <v>100.42219934010961</v>
      </c>
      <c r="K105" s="24">
        <f t="shared" si="48"/>
        <v>-4.3342260151243428E-3</v>
      </c>
      <c r="L105" s="24">
        <f t="shared" si="49"/>
        <v>-3.8882403687692246E-3</v>
      </c>
      <c r="M105" s="24">
        <f t="shared" si="50"/>
        <v>-8.3971730312126791E-4</v>
      </c>
      <c r="N105" s="24">
        <f t="shared" si="51"/>
        <v>-1.4820343655456147E-3</v>
      </c>
      <c r="O105" s="24">
        <f t="shared" si="52"/>
        <v>-4.3820014599591506E-3</v>
      </c>
      <c r="P105" s="24">
        <f t="shared" si="53"/>
        <v>-8.6968179532942447E-4</v>
      </c>
      <c r="Q105" s="24">
        <f t="shared" si="54"/>
        <v>-3.1176096888576588E-3</v>
      </c>
      <c r="S105" s="24">
        <f t="shared" si="55"/>
        <v>-2.412725248884251E-2</v>
      </c>
      <c r="T105" s="24">
        <f t="shared" si="56"/>
        <v>-9.0243167836270288E-3</v>
      </c>
      <c r="U105" s="24">
        <f t="shared" si="57"/>
        <v>-2.2997181575944992E-2</v>
      </c>
      <c r="V105" s="24">
        <f t="shared" si="58"/>
        <v>-2.0337559209339107E-3</v>
      </c>
      <c r="W105" s="24">
        <f t="shared" si="59"/>
        <v>-1.4468917378078983E-2</v>
      </c>
      <c r="X105" s="24">
        <f t="shared" si="60"/>
        <v>-5.1018931131385781E-4</v>
      </c>
      <c r="Y105" s="24">
        <f t="shared" si="61"/>
        <v>-1.5072514557763483E-2</v>
      </c>
    </row>
    <row r="106" spans="2:25" x14ac:dyDescent="0.25">
      <c r="B106" s="155">
        <f>+NAC!A107</f>
        <v>45809</v>
      </c>
      <c r="C106" s="34">
        <f>+GBA_d!$E134/GBA_d!$N134*100</f>
        <v>100.46998699777396</v>
      </c>
      <c r="D106" s="34">
        <f>+PAM_d!$E134/PAM_d!$N134*100</f>
        <v>100.09782377653333</v>
      </c>
      <c r="E106" s="34">
        <f>+NOA_d!$E134/NOA_d!$N134*100</f>
        <v>99.86230896568388</v>
      </c>
      <c r="F106" s="34">
        <f>NEA_d!$E134/NEA_d!$N134*100</f>
        <v>99.76127391411174</v>
      </c>
      <c r="G106" s="34">
        <f>+CUY_d!$E134/CUY_d!$N134*100</f>
        <v>99.139859636675553</v>
      </c>
      <c r="H106" s="34">
        <f>+PAT_d!$E134/PAT_d!$N134*100</f>
        <v>99.95183243012373</v>
      </c>
      <c r="I106" s="19">
        <f t="shared" si="47"/>
        <v>100.05066504636855</v>
      </c>
      <c r="K106" s="24">
        <f t="shared" si="48"/>
        <v>-4.0044386756966643E-3</v>
      </c>
      <c r="L106" s="24">
        <f t="shared" si="49"/>
        <v>-2.9517124749385282E-3</v>
      </c>
      <c r="M106" s="24">
        <f t="shared" si="50"/>
        <v>-4.5082409983014937E-3</v>
      </c>
      <c r="N106" s="24">
        <f t="shared" si="51"/>
        <v>-3.1977090955669363E-3</v>
      </c>
      <c r="O106" s="24">
        <f t="shared" si="52"/>
        <v>-5.4521765803587918E-3</v>
      </c>
      <c r="P106" s="24">
        <f t="shared" si="53"/>
        <v>-1.8850988236650545E-3</v>
      </c>
      <c r="Q106" s="24">
        <f t="shared" si="54"/>
        <v>-3.6997227324483406E-3</v>
      </c>
      <c r="S106" s="24">
        <f t="shared" si="55"/>
        <v>-2.1186065798810105E-2</v>
      </c>
      <c r="T106" s="24">
        <f t="shared" si="56"/>
        <v>-9.9401704883244069E-3</v>
      </c>
      <c r="U106" s="24">
        <f t="shared" si="57"/>
        <v>-2.1003994220573641E-2</v>
      </c>
      <c r="V106" s="24">
        <f t="shared" si="58"/>
        <v>-6.8894582560011797E-3</v>
      </c>
      <c r="W106" s="24">
        <f t="shared" si="59"/>
        <v>-2.0193203767782109E-2</v>
      </c>
      <c r="X106" s="24">
        <f t="shared" si="60"/>
        <v>-3.3947642127677424E-3</v>
      </c>
      <c r="Y106" s="24">
        <f t="shared" si="61"/>
        <v>-1.5262890505063798E-2</v>
      </c>
    </row>
    <row r="107" spans="2:25" x14ac:dyDescent="0.25">
      <c r="B107" s="155">
        <f>+NAC!A108</f>
        <v>45839</v>
      </c>
      <c r="C107" s="34">
        <f>+GBA_d!$E135/GBA_d!$N135*100</f>
        <v>100.28239153501781</v>
      </c>
      <c r="D107" s="34">
        <f>+PAM_d!$E135/PAM_d!$N135*100</f>
        <v>99.966058516684271</v>
      </c>
      <c r="E107" s="34">
        <f>+NOA_d!$E135/NOA_d!$N135*100</f>
        <v>99.656644009587978</v>
      </c>
      <c r="F107" s="34">
        <f>NEA_d!$E135/NEA_d!$N135*100</f>
        <v>99.444398066786221</v>
      </c>
      <c r="G107" s="34">
        <f>+CUY_d!$E135/CUY_d!$N135*100</f>
        <v>99.101126561148433</v>
      </c>
      <c r="H107" s="34">
        <f>+PAT_d!$E135/PAT_d!$N135*100</f>
        <v>99.564933606327784</v>
      </c>
      <c r="I107" s="19">
        <f t="shared" si="47"/>
        <v>99.861693617353183</v>
      </c>
      <c r="K107" s="24">
        <f t="shared" si="48"/>
        <v>-1.8671791284327055E-3</v>
      </c>
      <c r="L107" s="24">
        <f t="shared" si="49"/>
        <v>-1.3163648806513439E-3</v>
      </c>
      <c r="M107" s="24">
        <f t="shared" si="50"/>
        <v>-2.0594852875530645E-3</v>
      </c>
      <c r="N107" s="24">
        <f t="shared" si="51"/>
        <v>-3.1763412283440928E-3</v>
      </c>
      <c r="O107" s="24">
        <f t="shared" si="52"/>
        <v>-3.9069124839463676E-4</v>
      </c>
      <c r="P107" s="24">
        <f t="shared" si="53"/>
        <v>-3.8708527336547283E-3</v>
      </c>
      <c r="Q107" s="24">
        <f t="shared" si="54"/>
        <v>-1.8887573503663102E-3</v>
      </c>
      <c r="S107" s="24">
        <f t="shared" si="55"/>
        <v>-1.9492689204143598E-2</v>
      </c>
      <c r="T107" s="24">
        <f t="shared" si="56"/>
        <v>-7.105085070302386E-3</v>
      </c>
      <c r="U107" s="24">
        <f t="shared" si="57"/>
        <v>-1.5137514604674052E-2</v>
      </c>
      <c r="V107" s="24">
        <f t="shared" si="58"/>
        <v>-8.774455252177904E-3</v>
      </c>
      <c r="W107" s="24">
        <f t="shared" si="59"/>
        <v>-1.20590845007571E-2</v>
      </c>
      <c r="X107" s="24">
        <f t="shared" si="60"/>
        <v>-6.5452403106373014E-3</v>
      </c>
      <c r="Y107" s="24">
        <f t="shared" si="61"/>
        <v>-1.2758071059414178E-2</v>
      </c>
    </row>
    <row r="108" spans="2:25" x14ac:dyDescent="0.25">
      <c r="B108" s="155">
        <f>+NAC!A109</f>
        <v>45870</v>
      </c>
      <c r="C108" s="34">
        <f>+GBA_d!$E136/GBA_d!$N136*100</f>
        <v>100.13685483461725</v>
      </c>
      <c r="D108" s="34">
        <f>+PAM_d!$E136/PAM_d!$N136*100</f>
        <v>99.713002000990997</v>
      </c>
      <c r="E108" s="34">
        <f>+NOA_d!$E136/NOA_d!$N136*100</f>
        <v>99.03184988267968</v>
      </c>
      <c r="F108" s="34">
        <f>NEA_d!$E136/NEA_d!$N136*100</f>
        <v>99.237811831378835</v>
      </c>
      <c r="G108" s="34">
        <f>+CUY_d!$E136/CUY_d!$N136*100</f>
        <v>98.585516716377725</v>
      </c>
      <c r="H108" s="34">
        <f>+PAT_d!$E136/PAT_d!$N136*100</f>
        <v>99.28532646412431</v>
      </c>
      <c r="I108" s="19">
        <f t="shared" ref="I108" si="62">+SUMPRODUCT($C$2:$H$2,C108:H108)</f>
        <v>99.566851537567189</v>
      </c>
      <c r="K108" s="24">
        <f t="shared" ref="K108" si="63">+C108/C107-1</f>
        <v>-1.4512687439223182E-3</v>
      </c>
      <c r="L108" s="24">
        <f t="shared" ref="L108" si="64">+D108/D107-1</f>
        <v>-2.5314243599094954E-3</v>
      </c>
      <c r="M108" s="24">
        <f t="shared" ref="M108" si="65">+E108/E107-1</f>
        <v>-6.2694678625559996E-3</v>
      </c>
      <c r="N108" s="24">
        <f t="shared" ref="N108" si="66">+F108/F107-1</f>
        <v>-2.0774044533774516E-3</v>
      </c>
      <c r="O108" s="24">
        <f t="shared" ref="O108" si="67">+G108/G107-1</f>
        <v>-5.2028656248681582E-3</v>
      </c>
      <c r="P108" s="24">
        <f t="shared" ref="P108" si="68">+H108/H107-1</f>
        <v>-2.8082893452128221E-3</v>
      </c>
      <c r="Q108" s="24">
        <f t="shared" ref="Q108" si="69">+I108/I107-1</f>
        <v>-2.9525042997544659E-3</v>
      </c>
      <c r="S108" s="24">
        <f t="shared" ref="S108" si="70">+C108/C96-1</f>
        <v>-1.61041616673816E-2</v>
      </c>
      <c r="T108" s="24">
        <f t="shared" ref="T108" si="71">+D108/D96-1</f>
        <v>-8.3974202935864772E-3</v>
      </c>
      <c r="U108" s="24">
        <f t="shared" ref="U108" si="72">+E108/E96-1</f>
        <v>-2.0731126590778692E-2</v>
      </c>
      <c r="V108" s="24">
        <f t="shared" ref="V108" si="73">+F108/F96-1</f>
        <v>-1.3563417951487411E-2</v>
      </c>
      <c r="W108" s="24">
        <f t="shared" ref="W108" si="74">+G108/G96-1</f>
        <v>-1.9315819755884589E-2</v>
      </c>
      <c r="X108" s="24">
        <f t="shared" ref="X108" si="75">+H108/H96-1</f>
        <v>-1.0209478344222367E-2</v>
      </c>
      <c r="Y108" s="24">
        <f t="shared" ref="Y108" si="76">+I108/I96-1</f>
        <v>-1.4322436171131603E-2</v>
      </c>
    </row>
    <row r="109" spans="2:25" x14ac:dyDescent="0.25">
      <c r="B109" s="155">
        <f>+NAC!A110</f>
        <v>45901</v>
      </c>
      <c r="C109" s="34">
        <f>+GBA_d!$E137/GBA_d!$N137*100</f>
        <v>100.18676231543165</v>
      </c>
      <c r="D109" s="34">
        <f>+PAM_d!$E137/PAM_d!$N137*100</f>
        <v>99.604524716054271</v>
      </c>
      <c r="E109" s="34">
        <f>+NOA_d!$E137/NOA_d!$N137*100</f>
        <v>98.757594483798755</v>
      </c>
      <c r="F109" s="34">
        <f>NEA_d!$E137/NEA_d!$N137*100</f>
        <v>99.312254379369435</v>
      </c>
      <c r="G109" s="34">
        <f>+CUY_d!$E137/CUY_d!$N137*100</f>
        <v>98.539121070714316</v>
      </c>
      <c r="H109" s="34">
        <f>+PAT_d!$E137/PAT_d!$N137*100</f>
        <v>99.100416489033591</v>
      </c>
      <c r="I109" s="19">
        <f t="shared" ref="I109" si="77">+SUMPRODUCT($C$2:$H$2,C109:H109)</f>
        <v>99.506317941645861</v>
      </c>
      <c r="K109" s="24">
        <f t="shared" ref="K109" si="78">+C109/C108-1</f>
        <v>4.9839273359264524E-4</v>
      </c>
      <c r="L109" s="24">
        <f t="shared" ref="L109" si="79">+D109/D108-1</f>
        <v>-1.0878950864968706E-3</v>
      </c>
      <c r="M109" s="24">
        <f t="shared" ref="M109" si="80">+E109/E108-1</f>
        <v>-2.7693656051647197E-3</v>
      </c>
      <c r="N109" s="24">
        <f t="shared" ref="N109" si="81">+F109/F108-1</f>
        <v>7.5014298095466003E-4</v>
      </c>
      <c r="O109" s="24">
        <f t="shared" ref="O109" si="82">+G109/G108-1</f>
        <v>-4.706132017027187E-4</v>
      </c>
      <c r="P109" s="24">
        <f t="shared" ref="P109" si="83">+H109/H108-1</f>
        <v>-1.8624099016034679E-3</v>
      </c>
      <c r="Q109" s="24">
        <f t="shared" ref="Q109" si="84">+I109/I108-1</f>
        <v>-6.0796936918794398E-4</v>
      </c>
      <c r="S109" s="24">
        <f t="shared" ref="S109" si="85">+C109/C97-1</f>
        <v>-1.349623552530077E-2</v>
      </c>
      <c r="T109" s="24">
        <f t="shared" ref="T109" si="86">+D109/D97-1</f>
        <v>-8.5302448770242512E-3</v>
      </c>
      <c r="U109" s="24">
        <f t="shared" ref="U109" si="87">+E109/E97-1</f>
        <v>-1.9367451352012122E-2</v>
      </c>
      <c r="V109" s="24">
        <f t="shared" ref="V109" si="88">+F109/F97-1</f>
        <v>-1.1879031156991071E-2</v>
      </c>
      <c r="W109" s="24">
        <f t="shared" ref="W109" si="89">+G109/G97-1</f>
        <v>-1.8647759892577387E-2</v>
      </c>
      <c r="X109" s="24">
        <f t="shared" ref="X109" si="90">+H109/H97-1</f>
        <v>-1.1122934831758746E-2</v>
      </c>
      <c r="Y109" s="24">
        <f t="shared" ref="Y109" si="91">+I109/I97-1</f>
        <v>-1.3089411816521901E-2</v>
      </c>
    </row>
    <row r="110" spans="2:25" x14ac:dyDescent="0.25">
      <c r="B110" s="155">
        <f>+NAC!A111</f>
        <v>45931</v>
      </c>
      <c r="C110" s="34">
        <f>+GBA_d!$E138/GBA_d!$N138*100</f>
        <v>100.27314085094241</v>
      </c>
      <c r="D110" s="34">
        <f>+PAM_d!$E138/PAM_d!$N138*100</f>
        <v>99.53178180179188</v>
      </c>
      <c r="E110" s="34">
        <f>+NOA_d!$E138/NOA_d!$N138*100</f>
        <v>98.827743174797135</v>
      </c>
      <c r="F110" s="34">
        <f>NEA_d!$E138/NEA_d!$N138*100</f>
        <v>99.210562635891876</v>
      </c>
      <c r="G110" s="34">
        <f>+CUY_d!$E138/CUY_d!$N138*100</f>
        <v>98.782023470332575</v>
      </c>
      <c r="H110" s="34">
        <f>+PAT_d!$E138/PAT_d!$N138*100</f>
        <v>98.996420607335992</v>
      </c>
      <c r="I110" s="19">
        <f t="shared" ref="I110" si="92">+SUMPRODUCT($C$2:$H$2,C110:H110)</f>
        <v>99.522185933820623</v>
      </c>
      <c r="K110" s="24">
        <f t="shared" ref="K110" si="93">+C110/C109-1</f>
        <v>8.6217513685893366E-4</v>
      </c>
      <c r="L110" s="24">
        <f t="shared" ref="L110" si="94">+D110/D109-1</f>
        <v>-7.3031736730599928E-4</v>
      </c>
      <c r="M110" s="24">
        <f t="shared" ref="M110" si="95">+E110/E109-1</f>
        <v>7.1031186376147026E-4</v>
      </c>
      <c r="N110" s="24">
        <f t="shared" ref="N110" si="96">+F110/F109-1</f>
        <v>-1.0239596725808431E-3</v>
      </c>
      <c r="O110" s="24">
        <f t="shared" ref="O110" si="97">+G110/G109-1</f>
        <v>2.4650351756634326E-3</v>
      </c>
      <c r="P110" s="24">
        <f t="shared" ref="P110" si="98">+H110/H109-1</f>
        <v>-1.0493990376831963E-3</v>
      </c>
      <c r="Q110" s="24">
        <f t="shared" ref="Q110" si="99">+I110/I109-1</f>
        <v>1.5946718261705684E-4</v>
      </c>
      <c r="S110" s="24">
        <f t="shared" ref="S110" si="100">+C110/C98-1</f>
        <v>-7.9548538169683658E-3</v>
      </c>
      <c r="T110" s="24">
        <f t="shared" ref="T110" si="101">+D110/D98-1</f>
        <v>-7.0491887281926013E-3</v>
      </c>
      <c r="U110" s="24">
        <f t="shared" ref="U110" si="102">+E110/E98-1</f>
        <v>-1.1954994848423106E-2</v>
      </c>
      <c r="V110" s="24">
        <f t="shared" ref="V110" si="103">+F110/F98-1</f>
        <v>-9.581482334749758E-3</v>
      </c>
      <c r="W110" s="24">
        <f t="shared" ref="W110" si="104">+G110/G98-1</f>
        <v>-8.6914989810498167E-3</v>
      </c>
      <c r="X110" s="24">
        <f t="shared" ref="X110" si="105">+H110/H98-1</f>
        <v>-9.7361296421872856E-3</v>
      </c>
      <c r="Y110" s="24">
        <f t="shared" ref="Y110" si="106">+I110/I98-1</f>
        <v>-8.691167346714157E-3</v>
      </c>
    </row>
  </sheetData>
  <mergeCells count="3">
    <mergeCell ref="K1:Q1"/>
    <mergeCell ref="S1:Y1"/>
    <mergeCell ref="C1:I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81E87-E18B-4218-A866-8FAAD39B59E9}">
  <sheetPr>
    <tabColor rgb="FFFFC000"/>
  </sheetPr>
  <dimension ref="B1:AS224"/>
  <sheetViews>
    <sheetView zoomScale="86" workbookViewId="0">
      <pane xSplit="3" ySplit="18" topLeftCell="D121" activePane="bottomRight" state="frozen"/>
      <selection pane="topRight" activeCell="D1" sqref="D1"/>
      <selection pane="bottomLeft" activeCell="A19" sqref="A19"/>
      <selection pane="bottomRight" activeCell="D125" sqref="D125"/>
    </sheetView>
  </sheetViews>
  <sheetFormatPr baseColWidth="10" defaultColWidth="11.42578125" defaultRowHeight="15" x14ac:dyDescent="0.25"/>
  <cols>
    <col min="1" max="1" width="4.42578125" customWidth="1"/>
    <col min="2" max="2" width="6.5703125" style="69" customWidth="1"/>
    <col min="3" max="7" width="14.140625" style="36" customWidth="1"/>
    <col min="8" max="10" width="14.140625" customWidth="1"/>
    <col min="11" max="11" width="2.85546875" customWidth="1"/>
    <col min="12" max="31" width="14.140625" customWidth="1"/>
  </cols>
  <sheetData>
    <row r="1" spans="2:20" s="25" customFormat="1" ht="15.75" thickBot="1" x14ac:dyDescent="0.3">
      <c r="B1" s="129"/>
      <c r="C1" s="130"/>
      <c r="D1" s="130"/>
      <c r="E1" s="130"/>
      <c r="F1" s="130"/>
      <c r="G1" s="130"/>
      <c r="H1" s="97"/>
      <c r="I1" s="97"/>
      <c r="J1" s="97"/>
      <c r="M1" s="149"/>
      <c r="N1" s="149"/>
      <c r="O1" s="149"/>
      <c r="P1" s="149"/>
      <c r="Q1" s="149"/>
      <c r="R1" s="149"/>
      <c r="S1" s="149"/>
      <c r="T1" s="149"/>
    </row>
    <row r="2" spans="2:20" s="25" customFormat="1" ht="15.75" thickBot="1" x14ac:dyDescent="0.3">
      <c r="B2" s="129"/>
      <c r="C2" s="250" t="s">
        <v>145</v>
      </c>
      <c r="D2" s="250"/>
      <c r="E2" s="250"/>
      <c r="F2" s="250"/>
      <c r="G2" s="250"/>
      <c r="H2" s="250"/>
      <c r="I2" s="250"/>
      <c r="J2" s="250"/>
      <c r="K2" s="104"/>
      <c r="M2" s="249" t="s">
        <v>145</v>
      </c>
      <c r="N2" s="249"/>
      <c r="O2" s="249"/>
      <c r="P2" s="249"/>
      <c r="Q2" s="249"/>
      <c r="R2" s="249"/>
      <c r="S2" s="249"/>
      <c r="T2" s="249"/>
    </row>
    <row r="3" spans="2:20" s="25" customFormat="1" ht="15.75" thickBot="1" x14ac:dyDescent="0.3">
      <c r="B3" s="129"/>
      <c r="C3" s="130" t="str">
        <f>+M3</f>
        <v>decil</v>
      </c>
      <c r="D3" s="130" t="s">
        <v>38</v>
      </c>
      <c r="E3" s="130" t="s">
        <v>128</v>
      </c>
      <c r="F3" s="130" t="s">
        <v>40</v>
      </c>
      <c r="G3" s="130" t="s">
        <v>41</v>
      </c>
      <c r="H3" s="130" t="s">
        <v>129</v>
      </c>
      <c r="I3" s="130" t="s">
        <v>130</v>
      </c>
      <c r="J3" s="213" t="s">
        <v>37</v>
      </c>
      <c r="K3" s="104"/>
      <c r="M3" s="150" t="str">
        <f>+GBA_d!C2</f>
        <v>decil</v>
      </c>
      <c r="N3" s="150" t="s">
        <v>38</v>
      </c>
      <c r="O3" s="150" t="s">
        <v>128</v>
      </c>
      <c r="P3" s="150" t="s">
        <v>40</v>
      </c>
      <c r="Q3" s="150" t="s">
        <v>41</v>
      </c>
      <c r="R3" s="150" t="s">
        <v>129</v>
      </c>
      <c r="S3" s="150" t="s">
        <v>130</v>
      </c>
      <c r="T3" s="212" t="s">
        <v>37</v>
      </c>
    </row>
    <row r="4" spans="2:20" s="25" customFormat="1" x14ac:dyDescent="0.25">
      <c r="B4" s="129"/>
      <c r="C4" s="131">
        <f t="shared" ref="C4:C13" si="0">+M4</f>
        <v>1</v>
      </c>
      <c r="D4" s="132">
        <f>+N4/N$14*N$15*100</f>
        <v>1.7144823546264003</v>
      </c>
      <c r="E4" s="132">
        <f t="shared" ref="E4:E13" si="1">+O4/O$14*O$15*100</f>
        <v>1.6771958603728525</v>
      </c>
      <c r="F4" s="132">
        <f t="shared" ref="F4:F13" si="2">+P4/P$14*P$15*100</f>
        <v>0.82285801708068607</v>
      </c>
      <c r="G4" s="132">
        <f t="shared" ref="G4:G13" si="3">+Q4/Q$14*Q$15*100</f>
        <v>0.79852825890828694</v>
      </c>
      <c r="H4" s="132">
        <f t="shared" ref="H4:H13" si="4">+R4/R$14*R$15*100</f>
        <v>0.33776617154515304</v>
      </c>
      <c r="I4" s="132">
        <f t="shared" ref="I4:I13" si="5">+S4/S$14*S$15*100</f>
        <v>0.14771409048077958</v>
      </c>
      <c r="J4" s="186">
        <f>+SUM(D4:I4)</f>
        <v>5.4985447530141593</v>
      </c>
      <c r="K4" s="91"/>
      <c r="M4" s="151">
        <f>+GBA_d!C3</f>
        <v>1</v>
      </c>
      <c r="N4" s="152">
        <f>+GBA_d!$D3</f>
        <v>1.6676649700000001</v>
      </c>
      <c r="O4" s="152">
        <f>+PAM_d!$D3</f>
        <v>1.5987950999999998</v>
      </c>
      <c r="P4" s="152">
        <f>+NOA_d!$D3</f>
        <v>0.91188132999999982</v>
      </c>
      <c r="Q4" s="152">
        <f>+NEA_d!$D3</f>
        <v>0.78135062</v>
      </c>
      <c r="R4" s="152">
        <f>+CUY_d!$D3</f>
        <v>0.39307149000000008</v>
      </c>
      <c r="S4" s="152">
        <f>+PAT_d!$D3</f>
        <v>0.19021768</v>
      </c>
      <c r="T4" s="188">
        <f>+SUM(N4:S4)</f>
        <v>5.5429811900000008</v>
      </c>
    </row>
    <row r="5" spans="2:20" s="25" customFormat="1" x14ac:dyDescent="0.25">
      <c r="B5" s="129"/>
      <c r="C5" s="131">
        <f t="shared" si="0"/>
        <v>2</v>
      </c>
      <c r="D5" s="132">
        <f t="shared" ref="D5:D13" si="6">+N5/N$14*N$15*100</f>
        <v>2.2068934486705531</v>
      </c>
      <c r="E5" s="132">
        <f t="shared" si="1"/>
        <v>2.1467847082284686</v>
      </c>
      <c r="F5" s="132">
        <f t="shared" si="2"/>
        <v>0.91502996410301063</v>
      </c>
      <c r="G5" s="132">
        <f t="shared" si="3"/>
        <v>0.67999501647704219</v>
      </c>
      <c r="H5" s="132">
        <f t="shared" si="4"/>
        <v>0.44363719192697448</v>
      </c>
      <c r="I5" s="132">
        <f t="shared" si="5"/>
        <v>0.21777773694314109</v>
      </c>
      <c r="J5" s="186">
        <f t="shared" ref="J5:J13" si="7">+SUM(D5:I5)</f>
        <v>6.6101180663491901</v>
      </c>
      <c r="K5" s="91"/>
      <c r="M5" s="151">
        <f>+GBA_d!C4</f>
        <v>2</v>
      </c>
      <c r="N5" s="152">
        <f>+GBA_d!$D4</f>
        <v>2.14662979</v>
      </c>
      <c r="O5" s="152">
        <f>+PAM_d!$D4</f>
        <v>2.0464329499999998</v>
      </c>
      <c r="P5" s="152">
        <f>+NOA_d!$D4</f>
        <v>1.0140251699999998</v>
      </c>
      <c r="Q5" s="152">
        <f>+NEA_d!$D4</f>
        <v>0.66536722000000004</v>
      </c>
      <c r="R5" s="152">
        <f>+CUY_d!$D4</f>
        <v>0.51627767000000002</v>
      </c>
      <c r="S5" s="152">
        <f>+PAT_d!$D4</f>
        <v>0.28044160000000001</v>
      </c>
      <c r="T5" s="188">
        <f t="shared" ref="T5:T13" si="8">+SUM(N5:S5)</f>
        <v>6.6691744000000002</v>
      </c>
    </row>
    <row r="6" spans="2:20" s="25" customFormat="1" x14ac:dyDescent="0.25">
      <c r="B6" s="129"/>
      <c r="C6" s="131">
        <f t="shared" si="0"/>
        <v>3</v>
      </c>
      <c r="D6" s="132">
        <f t="shared" si="6"/>
        <v>2.8740010106909541</v>
      </c>
      <c r="E6" s="132">
        <f t="shared" si="1"/>
        <v>2.4819776607340724</v>
      </c>
      <c r="F6" s="132">
        <f t="shared" si="2"/>
        <v>0.90188038045588936</v>
      </c>
      <c r="G6" s="132">
        <f t="shared" si="3"/>
        <v>0.57617422269543606</v>
      </c>
      <c r="H6" s="132">
        <f t="shared" si="4"/>
        <v>0.51876572100840412</v>
      </c>
      <c r="I6" s="132">
        <f t="shared" si="5"/>
        <v>0.2180866263890146</v>
      </c>
      <c r="J6" s="186">
        <f t="shared" si="7"/>
        <v>7.5708856219737708</v>
      </c>
      <c r="K6" s="91"/>
      <c r="M6" s="151">
        <f>+GBA_d!C5</f>
        <v>3</v>
      </c>
      <c r="N6" s="152">
        <f>+GBA_d!$D5</f>
        <v>2.7955206399999999</v>
      </c>
      <c r="O6" s="152">
        <f>+PAM_d!$D5</f>
        <v>2.3659572599999996</v>
      </c>
      <c r="P6" s="152">
        <f>+NOA_d!$D5</f>
        <v>0.99945296000000006</v>
      </c>
      <c r="Q6" s="152">
        <f>+NEA_d!$D5</f>
        <v>0.56377978000000006</v>
      </c>
      <c r="R6" s="152">
        <f>+CUY_d!$D5</f>
        <v>0.60370763000000005</v>
      </c>
      <c r="S6" s="152">
        <f>+PAT_d!$D5</f>
        <v>0.28083937000000003</v>
      </c>
      <c r="T6" s="188">
        <f t="shared" si="8"/>
        <v>7.6092576399999992</v>
      </c>
    </row>
    <row r="7" spans="2:20" s="25" customFormat="1" x14ac:dyDescent="0.25">
      <c r="B7" s="129"/>
      <c r="C7" s="131">
        <f t="shared" si="0"/>
        <v>4</v>
      </c>
      <c r="D7" s="132">
        <f t="shared" si="6"/>
        <v>3.1644697326165696</v>
      </c>
      <c r="E7" s="132">
        <f t="shared" si="1"/>
        <v>2.6716416510898062</v>
      </c>
      <c r="F7" s="132">
        <f t="shared" si="2"/>
        <v>0.67211439848675436</v>
      </c>
      <c r="G7" s="132">
        <f t="shared" si="3"/>
        <v>0.52531642900797493</v>
      </c>
      <c r="H7" s="132">
        <f t="shared" si="4"/>
        <v>0.56183642890178143</v>
      </c>
      <c r="I7" s="132">
        <f t="shared" si="5"/>
        <v>0.29071864390319491</v>
      </c>
      <c r="J7" s="186">
        <f t="shared" si="7"/>
        <v>7.8860972840060812</v>
      </c>
      <c r="K7" s="91"/>
      <c r="M7" s="151">
        <f>+GBA_d!C6</f>
        <v>4</v>
      </c>
      <c r="N7" s="152">
        <f>+GBA_d!$D6</f>
        <v>3.0780575299999997</v>
      </c>
      <c r="O7" s="152">
        <f>+PAM_d!$D6</f>
        <v>2.54675538</v>
      </c>
      <c r="P7" s="152">
        <f>+NOA_d!$D6</f>
        <v>0.74482906999999987</v>
      </c>
      <c r="Q7" s="152">
        <f>+NEA_d!$D6</f>
        <v>0.51401602000000002</v>
      </c>
      <c r="R7" s="152">
        <f>+CUY_d!$D6</f>
        <v>0.65383067000000017</v>
      </c>
      <c r="S7" s="152">
        <f>+PAT_d!$D6</f>
        <v>0.37437069000000001</v>
      </c>
      <c r="T7" s="188">
        <f t="shared" si="8"/>
        <v>7.9118593599999993</v>
      </c>
    </row>
    <row r="8" spans="2:20" s="25" customFormat="1" x14ac:dyDescent="0.25">
      <c r="B8" s="129"/>
      <c r="C8" s="131">
        <f t="shared" si="0"/>
        <v>5</v>
      </c>
      <c r="D8" s="132">
        <f t="shared" si="6"/>
        <v>3.234061762792162</v>
      </c>
      <c r="E8" s="132">
        <f t="shared" si="1"/>
        <v>3.2097502127680428</v>
      </c>
      <c r="F8" s="132">
        <f t="shared" si="2"/>
        <v>0.63641832329092041</v>
      </c>
      <c r="G8" s="132">
        <f t="shared" si="3"/>
        <v>0.39982584282034483</v>
      </c>
      <c r="H8" s="132">
        <f t="shared" si="4"/>
        <v>0.52511689023339003</v>
      </c>
      <c r="I8" s="132">
        <f t="shared" si="5"/>
        <v>0.19826582035405738</v>
      </c>
      <c r="J8" s="186">
        <f t="shared" si="7"/>
        <v>8.2034388522589179</v>
      </c>
      <c r="K8" s="91"/>
      <c r="M8" s="151">
        <f>+GBA_d!C7</f>
        <v>5</v>
      </c>
      <c r="N8" s="152">
        <f>+GBA_d!$D7</f>
        <v>3.1457492100000004</v>
      </c>
      <c r="O8" s="152">
        <f>+PAM_d!$D7</f>
        <v>3.0597099800000001</v>
      </c>
      <c r="P8" s="152">
        <f>+NOA_d!$D7</f>
        <v>0.70527110999999998</v>
      </c>
      <c r="Q8" s="152">
        <f>+NEA_d!$D7</f>
        <v>0.39122493999999997</v>
      </c>
      <c r="R8" s="152">
        <f>+CUY_d!$D7</f>
        <v>0.61109872999999992</v>
      </c>
      <c r="S8" s="152">
        <f>+PAT_d!$D7</f>
        <v>0.25531528000000003</v>
      </c>
      <c r="T8" s="188">
        <f t="shared" si="8"/>
        <v>8.1683692500000014</v>
      </c>
    </row>
    <row r="9" spans="2:20" s="25" customFormat="1" x14ac:dyDescent="0.25">
      <c r="B9" s="129"/>
      <c r="C9" s="131">
        <f t="shared" si="0"/>
        <v>6</v>
      </c>
      <c r="D9" s="132">
        <f t="shared" si="6"/>
        <v>3.9273647741770641</v>
      </c>
      <c r="E9" s="132">
        <f t="shared" si="1"/>
        <v>3.5504111363643336</v>
      </c>
      <c r="F9" s="132">
        <f t="shared" si="2"/>
        <v>0.69126221561607504</v>
      </c>
      <c r="G9" s="132">
        <f t="shared" si="3"/>
        <v>0.34895753291190196</v>
      </c>
      <c r="H9" s="132">
        <f t="shared" si="4"/>
        <v>0.54779151217404154</v>
      </c>
      <c r="I9" s="132">
        <f t="shared" si="5"/>
        <v>0.42896585567090151</v>
      </c>
      <c r="J9" s="186">
        <f t="shared" si="7"/>
        <v>9.4947530269143172</v>
      </c>
      <c r="K9" s="91"/>
      <c r="M9" s="151">
        <f>+GBA_d!C8</f>
        <v>6</v>
      </c>
      <c r="N9" s="152">
        <f>+GBA_d!$D8</f>
        <v>3.8201201899999995</v>
      </c>
      <c r="O9" s="152">
        <f>+PAM_d!$D8</f>
        <v>3.3844466600000001</v>
      </c>
      <c r="P9" s="152">
        <f>+NOA_d!$D8</f>
        <v>0.7660484500000001</v>
      </c>
      <c r="Q9" s="152">
        <f>+NEA_d!$D8</f>
        <v>0.34145089000000001</v>
      </c>
      <c r="R9" s="152">
        <f>+CUY_d!$D8</f>
        <v>0.63748605999999997</v>
      </c>
      <c r="S9" s="152">
        <f>+PAT_d!$D8</f>
        <v>0.55239747000000006</v>
      </c>
      <c r="T9" s="188">
        <f t="shared" si="8"/>
        <v>9.5019497200000007</v>
      </c>
    </row>
    <row r="10" spans="2:20" s="25" customFormat="1" x14ac:dyDescent="0.25">
      <c r="B10" s="129"/>
      <c r="C10" s="131">
        <f t="shared" si="0"/>
        <v>7</v>
      </c>
      <c r="D10" s="132">
        <f t="shared" si="6"/>
        <v>4.5789156393405746</v>
      </c>
      <c r="E10" s="132">
        <f t="shared" si="1"/>
        <v>3.6705115892098785</v>
      </c>
      <c r="F10" s="132">
        <f t="shared" si="2"/>
        <v>0.68345868365545248</v>
      </c>
      <c r="G10" s="132">
        <f t="shared" si="3"/>
        <v>0.37437066053408269</v>
      </c>
      <c r="H10" s="132">
        <f t="shared" si="4"/>
        <v>0.59736140364737278</v>
      </c>
      <c r="I10" s="132">
        <f t="shared" si="5"/>
        <v>0.53548775208451216</v>
      </c>
      <c r="J10" s="186">
        <f t="shared" si="7"/>
        <v>10.440105728471872</v>
      </c>
      <c r="K10" s="91"/>
      <c r="M10" s="151">
        <f>+GBA_d!C9</f>
        <v>7</v>
      </c>
      <c r="N10" s="152">
        <f>+GBA_d!$D9</f>
        <v>4.4538791499999997</v>
      </c>
      <c r="O10" s="152">
        <f>+PAM_d!$D9</f>
        <v>3.4989329999999996</v>
      </c>
      <c r="P10" s="152">
        <f>+NOA_d!$D9</f>
        <v>0.75740067000000011</v>
      </c>
      <c r="Q10" s="152">
        <f>+NEA_d!$D9</f>
        <v>0.3663173400000001</v>
      </c>
      <c r="R10" s="152">
        <f>+CUY_d!$D9</f>
        <v>0.69517245000000005</v>
      </c>
      <c r="S10" s="152">
        <f>+PAT_d!$D9</f>
        <v>0.6895702199999999</v>
      </c>
      <c r="T10" s="188">
        <f t="shared" si="8"/>
        <v>10.46127283</v>
      </c>
    </row>
    <row r="11" spans="2:20" s="25" customFormat="1" x14ac:dyDescent="0.25">
      <c r="B11" s="129"/>
      <c r="C11" s="131">
        <f t="shared" si="0"/>
        <v>8</v>
      </c>
      <c r="D11" s="132">
        <f t="shared" si="6"/>
        <v>5.5002844350902986</v>
      </c>
      <c r="E11" s="132">
        <f t="shared" si="1"/>
        <v>4.2860817965956075</v>
      </c>
      <c r="F11" s="132">
        <f t="shared" si="2"/>
        <v>0.50318255631493924</v>
      </c>
      <c r="G11" s="132">
        <f t="shared" si="3"/>
        <v>0.36129918181095566</v>
      </c>
      <c r="H11" s="132">
        <f t="shared" si="4"/>
        <v>0.61024210691395231</v>
      </c>
      <c r="I11" s="132">
        <f t="shared" si="5"/>
        <v>0.58668848604152879</v>
      </c>
      <c r="J11" s="186">
        <f t="shared" si="7"/>
        <v>11.847778562767285</v>
      </c>
      <c r="K11" s="91"/>
      <c r="M11" s="151">
        <f>+GBA_d!C10</f>
        <v>8</v>
      </c>
      <c r="N11" s="152">
        <f>+GBA_d!$D10</f>
        <v>5.3500881199999997</v>
      </c>
      <c r="O11" s="152">
        <f>+PAM_d!$D10</f>
        <v>4.0857282899999996</v>
      </c>
      <c r="P11" s="152">
        <f>+NOA_d!$D10</f>
        <v>0.55762084000000001</v>
      </c>
      <c r="Q11" s="152">
        <f>+NEA_d!$D10</f>
        <v>0.35352705000000006</v>
      </c>
      <c r="R11" s="152">
        <f>+CUY_d!$D10</f>
        <v>0.71016221999999984</v>
      </c>
      <c r="S11" s="152">
        <f>+PAT_d!$D10</f>
        <v>0.75550357000000001</v>
      </c>
      <c r="T11" s="188">
        <f t="shared" si="8"/>
        <v>11.812630089999999</v>
      </c>
    </row>
    <row r="12" spans="2:20" s="25" customFormat="1" x14ac:dyDescent="0.25">
      <c r="B12" s="129"/>
      <c r="C12" s="131">
        <f t="shared" si="0"/>
        <v>9</v>
      </c>
      <c r="D12" s="132">
        <f t="shared" si="6"/>
        <v>6.9171868825948435</v>
      </c>
      <c r="E12" s="132">
        <f t="shared" si="1"/>
        <v>5.2325609604809245</v>
      </c>
      <c r="F12" s="132">
        <f t="shared" si="2"/>
        <v>0.51731433798257676</v>
      </c>
      <c r="G12" s="132">
        <f t="shared" si="3"/>
        <v>0.24537800924199429</v>
      </c>
      <c r="H12" s="132">
        <f t="shared" si="4"/>
        <v>0.47207121783460188</v>
      </c>
      <c r="I12" s="132">
        <f t="shared" si="5"/>
        <v>0.74286192444458743</v>
      </c>
      <c r="J12" s="186">
        <f t="shared" si="7"/>
        <v>14.127373332579529</v>
      </c>
      <c r="K12" s="91"/>
      <c r="M12" s="151">
        <f>+GBA_d!C11</f>
        <v>9</v>
      </c>
      <c r="N12" s="152">
        <f>+GBA_d!$D11</f>
        <v>6.7282991999999995</v>
      </c>
      <c r="O12" s="152">
        <f>+PAM_d!$D11</f>
        <v>4.9879641499999998</v>
      </c>
      <c r="P12" s="152">
        <f>+NOA_d!$D11</f>
        <v>0.57328151000000005</v>
      </c>
      <c r="Q12" s="152">
        <f>+NEA_d!$D11</f>
        <v>0.24009952999999995</v>
      </c>
      <c r="R12" s="152">
        <f>+CUY_d!$D11</f>
        <v>0.54936744000000004</v>
      </c>
      <c r="S12" s="152">
        <f>+PAT_d!$D11</f>
        <v>0.95661470999999998</v>
      </c>
      <c r="T12" s="188">
        <f t="shared" si="8"/>
        <v>14.035626539999997</v>
      </c>
    </row>
    <row r="13" spans="2:20" s="25" customFormat="1" ht="15.75" thickBot="1" x14ac:dyDescent="0.3">
      <c r="B13" s="129"/>
      <c r="C13" s="130">
        <f t="shared" si="0"/>
        <v>10</v>
      </c>
      <c r="D13" s="133">
        <f t="shared" si="6"/>
        <v>10.552339959400578</v>
      </c>
      <c r="E13" s="133">
        <f t="shared" si="1"/>
        <v>5.2630844241560135</v>
      </c>
      <c r="F13" s="133">
        <f t="shared" si="2"/>
        <v>0.53648112301369566</v>
      </c>
      <c r="G13" s="133">
        <f t="shared" si="3"/>
        <v>0.20015484559198052</v>
      </c>
      <c r="H13" s="133">
        <f t="shared" si="4"/>
        <v>0.56541135581432822</v>
      </c>
      <c r="I13" s="133">
        <f t="shared" si="5"/>
        <v>1.2034330636882822</v>
      </c>
      <c r="J13" s="187">
        <f t="shared" si="7"/>
        <v>18.320904771664882</v>
      </c>
      <c r="K13" s="134"/>
      <c r="M13" s="150">
        <f>+GBA_d!C12</f>
        <v>10</v>
      </c>
      <c r="N13" s="153">
        <f>+GBA_d!$D12</f>
        <v>10.264187120000001</v>
      </c>
      <c r="O13" s="153">
        <f>+PAM_d!$D12</f>
        <v>5.0170607900000004</v>
      </c>
      <c r="P13" s="153">
        <f>+NOA_d!$D12</f>
        <v>0.5945219100000001</v>
      </c>
      <c r="Q13" s="153">
        <f>+NEA_d!$D12</f>
        <v>0.19584918999999998</v>
      </c>
      <c r="R13" s="153">
        <f>+CUY_d!$D12</f>
        <v>0.65799095000000007</v>
      </c>
      <c r="S13" s="153">
        <f>+PAT_d!$D12</f>
        <v>1.5497116399999999</v>
      </c>
      <c r="T13" s="189">
        <f t="shared" si="8"/>
        <v>18.279321600000003</v>
      </c>
    </row>
    <row r="14" spans="2:20" s="25" customFormat="1" x14ac:dyDescent="0.25">
      <c r="B14" s="129"/>
      <c r="C14" s="131"/>
      <c r="D14" s="132">
        <f t="shared" ref="D14:I14" si="9">+SUM(D4:D13)</f>
        <v>44.669999999999995</v>
      </c>
      <c r="E14" s="132">
        <f t="shared" si="9"/>
        <v>34.19</v>
      </c>
      <c r="F14" s="132">
        <f t="shared" si="9"/>
        <v>6.88</v>
      </c>
      <c r="G14" s="132">
        <f t="shared" si="9"/>
        <v>4.5100000000000007</v>
      </c>
      <c r="H14" s="132">
        <f t="shared" si="9"/>
        <v>5.18</v>
      </c>
      <c r="I14" s="132">
        <f t="shared" si="9"/>
        <v>4.57</v>
      </c>
      <c r="M14" s="151"/>
      <c r="N14" s="152">
        <f t="shared" ref="N14:S14" si="10">+SUM(N4:N13)</f>
        <v>43.450195919999999</v>
      </c>
      <c r="O14" s="152">
        <f t="shared" si="10"/>
        <v>32.591783559999996</v>
      </c>
      <c r="P14" s="152">
        <f t="shared" si="10"/>
        <v>7.6243330199999999</v>
      </c>
      <c r="Q14" s="152">
        <f t="shared" si="10"/>
        <v>4.4129825800000004</v>
      </c>
      <c r="R14" s="152">
        <f t="shared" si="10"/>
        <v>6.0281653100000003</v>
      </c>
      <c r="S14" s="152">
        <f t="shared" si="10"/>
        <v>5.8849822300000003</v>
      </c>
      <c r="T14" s="151"/>
    </row>
    <row r="15" spans="2:20" s="25" customFormat="1" x14ac:dyDescent="0.25">
      <c r="B15" s="129"/>
      <c r="C15" s="131"/>
      <c r="D15" s="185">
        <f>+[1]IPCse!B$4</f>
        <v>0.44669999999999999</v>
      </c>
      <c r="E15" s="185">
        <f>+[1]IPCse!C$4</f>
        <v>0.34189999999999998</v>
      </c>
      <c r="F15" s="185">
        <f>+[1]IPCse!D$4</f>
        <v>6.88E-2</v>
      </c>
      <c r="G15" s="185">
        <f>+[1]IPCse!E$4</f>
        <v>4.5100000000000001E-2</v>
      </c>
      <c r="H15" s="185">
        <f>+[1]IPCse!F$4</f>
        <v>5.1799999999999999E-2</v>
      </c>
      <c r="I15" s="185">
        <f>+[1]IPCse!G$4</f>
        <v>4.5699999999999998E-2</v>
      </c>
      <c r="M15" s="151"/>
      <c r="N15" s="190">
        <f>+[1]IPCse!B$4</f>
        <v>0.44669999999999999</v>
      </c>
      <c r="O15" s="190">
        <f>+[1]IPCse!C$4</f>
        <v>0.34189999999999998</v>
      </c>
      <c r="P15" s="190">
        <f>+[1]IPCse!D$4</f>
        <v>6.88E-2</v>
      </c>
      <c r="Q15" s="190">
        <f>+[1]IPCse!E$4</f>
        <v>4.5100000000000001E-2</v>
      </c>
      <c r="R15" s="190">
        <f>+[1]IPCse!F$4</f>
        <v>5.1799999999999999E-2</v>
      </c>
      <c r="S15" s="190">
        <f>+[1]IPCse!G$4</f>
        <v>4.5699999999999998E-2</v>
      </c>
      <c r="T15" s="151"/>
    </row>
    <row r="16" spans="2:20" s="97" customFormat="1" ht="15.75" thickBot="1" x14ac:dyDescent="0.3">
      <c r="B16" s="147"/>
      <c r="C16" s="130"/>
      <c r="D16" s="148"/>
      <c r="E16" s="148"/>
      <c r="F16" s="148"/>
      <c r="G16" s="148"/>
      <c r="H16" s="148"/>
      <c r="I16" s="148"/>
      <c r="M16" s="149"/>
      <c r="N16" s="149"/>
      <c r="O16" s="149"/>
      <c r="P16" s="149"/>
      <c r="Q16" s="149"/>
      <c r="R16" s="149"/>
      <c r="S16" s="149"/>
      <c r="T16" s="149"/>
    </row>
    <row r="17" spans="2:45" s="144" customFormat="1" x14ac:dyDescent="0.25">
      <c r="B17" s="141"/>
      <c r="C17" s="142"/>
      <c r="D17" s="252" t="s">
        <v>146</v>
      </c>
      <c r="E17" s="252"/>
      <c r="F17" s="252"/>
      <c r="G17" s="252"/>
      <c r="H17" s="252"/>
      <c r="I17" s="252"/>
      <c r="J17" s="143" t="s">
        <v>37</v>
      </c>
      <c r="L17" s="145" cm="1">
        <f t="array" ref="L17:U17">+TRANSPOSE(J4:J13)</f>
        <v>5.4985447530141593</v>
      </c>
      <c r="M17" s="145">
        <v>6.6101180663491901</v>
      </c>
      <c r="N17" s="145">
        <v>7.5708856219737708</v>
      </c>
      <c r="O17" s="145">
        <v>7.8860972840060812</v>
      </c>
      <c r="P17" s="145">
        <v>8.2034388522589179</v>
      </c>
      <c r="Q17" s="145">
        <v>9.4947530269143172</v>
      </c>
      <c r="R17" s="145">
        <v>10.440105728471872</v>
      </c>
      <c r="S17" s="145">
        <v>11.847778562767285</v>
      </c>
      <c r="T17" s="145">
        <v>14.127373332579529</v>
      </c>
      <c r="U17" s="145">
        <v>18.320904771664882</v>
      </c>
      <c r="AA17" s="251" t="s">
        <v>147</v>
      </c>
      <c r="AB17" s="251"/>
      <c r="AD17" s="251" t="s">
        <v>148</v>
      </c>
      <c r="AE17" s="251"/>
      <c r="AG17" s="251" t="s">
        <v>148</v>
      </c>
      <c r="AH17" s="251"/>
      <c r="AJ17" s="146" t="s">
        <v>149</v>
      </c>
      <c r="AK17" s="146"/>
      <c r="AM17" s="251" t="s">
        <v>150</v>
      </c>
      <c r="AN17" s="251"/>
      <c r="AO17" s="251"/>
      <c r="AP17" s="251"/>
      <c r="AR17" s="146" t="s">
        <v>151</v>
      </c>
      <c r="AS17" s="146"/>
    </row>
    <row r="18" spans="2:45" s="138" customFormat="1" ht="15.75" thickBot="1" x14ac:dyDescent="0.3">
      <c r="B18" s="135"/>
      <c r="C18" s="136"/>
      <c r="D18" s="137" t="s">
        <v>38</v>
      </c>
      <c r="E18" s="137" t="s">
        <v>128</v>
      </c>
      <c r="F18" s="137" t="s">
        <v>40</v>
      </c>
      <c r="G18" s="137" t="s">
        <v>41</v>
      </c>
      <c r="H18" s="137" t="s">
        <v>129</v>
      </c>
      <c r="I18" s="137" t="s">
        <v>130</v>
      </c>
      <c r="J18" s="137" t="s">
        <v>131</v>
      </c>
      <c r="K18" s="136"/>
      <c r="L18" s="139">
        <v>1</v>
      </c>
      <c r="M18" s="139">
        <f>+L18+1</f>
        <v>2</v>
      </c>
      <c r="N18" s="139">
        <f t="shared" ref="N18:U18" si="11">+M18+1</f>
        <v>3</v>
      </c>
      <c r="O18" s="139">
        <f t="shared" si="11"/>
        <v>4</v>
      </c>
      <c r="P18" s="139">
        <f t="shared" si="11"/>
        <v>5</v>
      </c>
      <c r="Q18" s="139">
        <f t="shared" si="11"/>
        <v>6</v>
      </c>
      <c r="R18" s="139">
        <f t="shared" si="11"/>
        <v>7</v>
      </c>
      <c r="S18" s="139">
        <f t="shared" si="11"/>
        <v>8</v>
      </c>
      <c r="T18" s="139">
        <f t="shared" si="11"/>
        <v>9</v>
      </c>
      <c r="U18" s="139">
        <f t="shared" si="11"/>
        <v>10</v>
      </c>
      <c r="V18" s="140" t="s">
        <v>152</v>
      </c>
      <c r="W18" s="140" t="s">
        <v>135</v>
      </c>
      <c r="X18" s="140" t="s">
        <v>136</v>
      </c>
      <c r="Z18" s="138" t="s">
        <v>153</v>
      </c>
      <c r="AA18" s="138" t="s">
        <v>153</v>
      </c>
      <c r="AB18" s="138" t="s">
        <v>154</v>
      </c>
      <c r="AD18" s="138" t="s">
        <v>153</v>
      </c>
      <c r="AE18" s="138" t="s">
        <v>154</v>
      </c>
      <c r="AG18" s="138" t="s">
        <v>155</v>
      </c>
      <c r="AH18" s="138" t="s">
        <v>156</v>
      </c>
      <c r="AJ18" s="138" t="s">
        <v>134</v>
      </c>
      <c r="AK18" s="138" t="s">
        <v>146</v>
      </c>
      <c r="AM18" s="138" t="s">
        <v>157</v>
      </c>
      <c r="AN18" s="138" t="s">
        <v>158</v>
      </c>
      <c r="AO18" s="138" t="s">
        <v>159</v>
      </c>
      <c r="AP18" s="138" t="s">
        <v>160</v>
      </c>
      <c r="AR18" s="138" t="s">
        <v>134</v>
      </c>
      <c r="AS18" s="138" t="s">
        <v>146</v>
      </c>
    </row>
    <row r="19" spans="2:45" x14ac:dyDescent="0.25">
      <c r="B19" s="69">
        <v>5</v>
      </c>
      <c r="C19" s="154">
        <f>+NAC!A5</f>
        <v>42705</v>
      </c>
      <c r="D19" s="71" cm="1">
        <f t="array" aca="1" ref="D19" ca="1">INDIRECT(_xlfn.CONCAT(D$18,"!$P",$B19))</f>
        <v>100</v>
      </c>
      <c r="E19" s="71" cm="1">
        <f t="array" aca="1" ref="E19" ca="1">INDIRECT(_xlfn.CONCAT(E$18,"!$P",$B19))</f>
        <v>100</v>
      </c>
      <c r="F19" s="71" cm="1">
        <f t="array" aca="1" ref="F19" ca="1">INDIRECT(_xlfn.CONCAT(F$18,"!$P",$B19))</f>
        <v>100</v>
      </c>
      <c r="G19" s="71" cm="1">
        <f t="array" aca="1" ref="G19" ca="1">INDIRECT(_xlfn.CONCAT(G$18,"!$P",$B19))</f>
        <v>100</v>
      </c>
      <c r="H19" s="71" cm="1">
        <f t="array" aca="1" ref="H19" ca="1">INDIRECT(_xlfn.CONCAT(H$18,"!$P",$B19))</f>
        <v>100</v>
      </c>
      <c r="I19" s="71" cm="1">
        <f t="array" aca="1" ref="I19" ca="1">INDIRECT(_xlfn.CONCAT(I$18,"!$P",$B19))</f>
        <v>100</v>
      </c>
      <c r="J19" s="71" cm="1">
        <f t="array" aca="1" ref="J19" ca="1">INDIRECT(_xlfn.CONCAT(J$18,"!$P",$B19))</f>
        <v>100</v>
      </c>
      <c r="K19" s="71"/>
      <c r="L19" s="71">
        <f ca="1">+SUMPRODUCT($D$4:$I$4,$D19:$I19)/J$4</f>
        <v>99.999999999999986</v>
      </c>
      <c r="M19" s="71">
        <f ca="1">+SUMPRODUCT($D$5:$I$5,$D19:$I19)/$J$5</f>
        <v>99.999999999999986</v>
      </c>
      <c r="N19" s="71">
        <f ca="1">+SUMPRODUCT($D$6:$I$6,$D19:$I19)/$J$6</f>
        <v>100</v>
      </c>
      <c r="O19" s="71">
        <f ca="1">+SUMPRODUCT($D$7:$I$7,$D19:$I19)/$J$7</f>
        <v>100.00000000000001</v>
      </c>
      <c r="P19" s="71">
        <f ca="1">+SUMPRODUCT($D$8:$I$8,$D19:$I19)/$J$8</f>
        <v>100</v>
      </c>
      <c r="Q19" s="71">
        <f ca="1">+SUMPRODUCT($D$9:$I$9,$D19:$I19)/$J$9</f>
        <v>100.00000000000001</v>
      </c>
      <c r="R19" s="71">
        <f ca="1">+SUMPRODUCT($D$10:$I$10,$D19:$I19)/$J$10</f>
        <v>100</v>
      </c>
      <c r="S19" s="71">
        <f ca="1">+SUMPRODUCT($D$11:$I$11,$D19:$I19)/$J$11</f>
        <v>99.999999999999957</v>
      </c>
      <c r="T19" s="71">
        <f ca="1">+SUMPRODUCT($D$12:$I$12,$D19:$I19)/$J$12</f>
        <v>100</v>
      </c>
      <c r="U19" s="71">
        <f ca="1">+SUMPRODUCT($D$13:$I$13,$D19:$I19)/$J$13</f>
        <v>99.999999999999986</v>
      </c>
      <c r="V19" s="34" cm="1">
        <f t="array" aca="1" ref="V19" ca="1">+SUMPRODUCT(_xlfn.ANCHORARRAY($L$17)/100,L19:U19)</f>
        <v>100</v>
      </c>
      <c r="W19" s="34"/>
      <c r="X19" s="34"/>
      <c r="Z19" s="19">
        <f ca="1">+L19/U19*100</f>
        <v>100</v>
      </c>
      <c r="AC19" s="35">
        <f>+C19</f>
        <v>42705</v>
      </c>
      <c r="AJ19">
        <f>+d1d10index!I4</f>
        <v>100.00000000000003</v>
      </c>
      <c r="AK19" s="19">
        <f ca="1">+Z19</f>
        <v>100</v>
      </c>
    </row>
    <row r="20" spans="2:45" x14ac:dyDescent="0.25">
      <c r="B20" s="69">
        <f>+B19+1</f>
        <v>6</v>
      </c>
      <c r="C20" s="154">
        <f>+NAC!A6</f>
        <v>42736</v>
      </c>
      <c r="D20" s="71" cm="1">
        <f t="array" aca="1" ref="D20" ca="1">INDIRECT(_xlfn.CONCAT(D$18,"!$P",$B20))</f>
        <v>101.3389</v>
      </c>
      <c r="E20" s="71" cm="1">
        <f t="array" aca="1" ref="E20" ca="1">INDIRECT(_xlfn.CONCAT(E$18,"!$P",$B20))</f>
        <v>101.6093</v>
      </c>
      <c r="F20" s="71" cm="1">
        <f t="array" aca="1" ref="F20" ca="1">INDIRECT(_xlfn.CONCAT(F$18,"!$P",$B20))</f>
        <v>101.43389999999999</v>
      </c>
      <c r="G20" s="71" cm="1">
        <f t="array" aca="1" ref="G20" ca="1">INDIRECT(_xlfn.CONCAT(G$18,"!$P",$B20))</f>
        <v>101.8639</v>
      </c>
      <c r="H20" s="71" cm="1">
        <f t="array" aca="1" ref="H20" ca="1">INDIRECT(_xlfn.CONCAT(H$18,"!$P",$B20))</f>
        <v>101.7235</v>
      </c>
      <c r="I20" s="71" cm="1">
        <f t="array" aca="1" ref="I20" ca="1">INDIRECT(_xlfn.CONCAT(I$18,"!$P",$B20))</f>
        <v>101.8374</v>
      </c>
      <c r="J20" s="71" cm="1">
        <f t="array" aca="1" ref="J20" ca="1">INDIRECT(_xlfn.CONCAT(J$18,"!$P",$B20))</f>
        <v>101.5039</v>
      </c>
      <c r="K20" s="71"/>
      <c r="L20" s="71">
        <f ca="1">+SUMPRODUCT($D$4:$I$4,$D20:$I20)/J$4</f>
        <v>101.54885608906199</v>
      </c>
      <c r="M20" s="71">
        <f t="shared" ref="M20:M83" ca="1" si="12">+SUMPRODUCT($D$5:$I$5,$D20:$I20)/$J$5</f>
        <v>101.53611294962384</v>
      </c>
      <c r="N20" s="71">
        <f t="shared" ref="N20:N83" ca="1" si="13">+SUMPRODUCT($D$6:$I$6,$D20:$I20)/$J$6</f>
        <v>101.51953016803563</v>
      </c>
      <c r="O20" s="71">
        <f t="shared" ref="O20:O83" ca="1" si="14">+SUMPRODUCT($D$7:$I$7,$D20:$I20)/$J$7</f>
        <v>101.51935167068477</v>
      </c>
      <c r="P20" s="71">
        <f t="shared" ref="P20:P83" ca="1" si="15">+SUMPRODUCT($D$8:$I$8,$D20:$I20)/$J$8</f>
        <v>101.51432402144678</v>
      </c>
      <c r="Q20" s="71">
        <f t="shared" ref="Q20:Q83" ca="1" si="16">+SUMPRODUCT($D$9:$I$9,$D20:$I20)/$J$9</f>
        <v>101.51093437272557</v>
      </c>
      <c r="R20" s="71">
        <f t="shared" ref="R20:R83" ca="1" si="17">+SUMPRODUCT($D$10:$I$10,$D20:$I20)/$J$10</f>
        <v>101.50658655330116</v>
      </c>
      <c r="S20" s="71">
        <f t="shared" ref="S20:S83" ca="1" si="18">+SUMPRODUCT($D$11:$I$11,$D20:$I20)/$J$11</f>
        <v>101.50125990954083</v>
      </c>
      <c r="T20" s="71">
        <f t="shared" ref="T20:T83" ca="1" si="19">+SUMPRODUCT($D$12:$I$12,$D20:$I20)/$J$12</f>
        <v>101.4907136464507</v>
      </c>
      <c r="U20" s="71">
        <f t="shared" ref="U20:U83" ca="1" si="20">+SUMPRODUCT($D$13:$I$13,$D20:$I20)/$J$13</f>
        <v>101.46970978524133</v>
      </c>
      <c r="V20" s="34" cm="1">
        <f t="array" aca="1" ref="V20" ca="1">+SUMPRODUCT(_xlfn.ANCHORARRAY($L$17)/100,L20:U20)</f>
        <v>101.50426699000002</v>
      </c>
      <c r="W20" s="34"/>
      <c r="X20" s="34"/>
      <c r="Z20" s="19">
        <f t="shared" ref="Z20:Z83" ca="1" si="21">+L20/U20*100</f>
        <v>100.07799993119933</v>
      </c>
      <c r="AA20" s="24">
        <f ca="1">+Z20/Z19-1</f>
        <v>7.7999931199324024E-4</v>
      </c>
      <c r="AB20" s="24">
        <f>+d1d10index!Q5</f>
        <v>-2.4328074290361767E-3</v>
      </c>
      <c r="AC20" s="35">
        <f t="shared" ref="AC20:AC83" si="22">+C20</f>
        <v>42736</v>
      </c>
      <c r="AJ20">
        <f>+d1d10index!I5</f>
        <v>99.756719257096407</v>
      </c>
      <c r="AK20" s="19">
        <f t="shared" ref="AK20:AK83" ca="1" si="23">+Z20</f>
        <v>100.07799993119933</v>
      </c>
      <c r="AM20">
        <f ca="1">+NAC_d!BV6/NAC_d!BV$5-1</f>
        <v>1.4910348894956016E-2</v>
      </c>
      <c r="AN20">
        <f ca="1">+NAC_d!CE6/NAC_d!CE$5-1</f>
        <v>1.6939290999717249E-2</v>
      </c>
      <c r="AO20">
        <f ca="1">+L20/$L$19-1</f>
        <v>1.5488560890619896E-2</v>
      </c>
      <c r="AP20">
        <f ca="1">+U20/$U$19-1</f>
        <v>1.4697097852413465E-2</v>
      </c>
      <c r="AR20" s="24">
        <f ca="1">+AM20-AN20</f>
        <v>-2.0289421047612333E-3</v>
      </c>
      <c r="AS20" s="24">
        <f ca="1">+AO20-AP20</f>
        <v>7.9146303820643027E-4</v>
      </c>
    </row>
    <row r="21" spans="2:45" x14ac:dyDescent="0.25">
      <c r="B21" s="69">
        <f t="shared" ref="B21:B84" si="24">+B20+1</f>
        <v>7</v>
      </c>
      <c r="C21" s="154">
        <f>+NAC!A7</f>
        <v>42767</v>
      </c>
      <c r="D21" s="71" cm="1">
        <f t="array" aca="1" ref="D21" ca="1">INDIRECT(_xlfn.CONCAT(D$18,"!$P",$B21))</f>
        <v>103.2097</v>
      </c>
      <c r="E21" s="71" cm="1">
        <f t="array" aca="1" ref="E21" ca="1">INDIRECT(_xlfn.CONCAT(E$18,"!$P",$B21))</f>
        <v>103.1957</v>
      </c>
      <c r="F21" s="71" cm="1">
        <f t="array" aca="1" ref="F21" ca="1">INDIRECT(_xlfn.CONCAT(F$18,"!$P",$B21))</f>
        <v>102.9705</v>
      </c>
      <c r="G21" s="71" cm="1">
        <f t="array" aca="1" ref="G21" ca="1">INDIRECT(_xlfn.CONCAT(G$18,"!$P",$B21))</f>
        <v>103.4466</v>
      </c>
      <c r="H21" s="71" cm="1">
        <f t="array" aca="1" ref="H21" ca="1">INDIRECT(_xlfn.CONCAT(H$18,"!$P",$B21))</f>
        <v>103.14879999999999</v>
      </c>
      <c r="I21" s="71" cm="1">
        <f t="array" aca="1" ref="I21" ca="1">INDIRECT(_xlfn.CONCAT(I$18,"!$P",$B21))</f>
        <v>103.524</v>
      </c>
      <c r="J21" s="71" cm="1">
        <f t="array" aca="1" ref="J21" ca="1">INDIRECT(_xlfn.CONCAT(J$18,"!$P",$B21))</f>
        <v>103.2105</v>
      </c>
      <c r="K21" s="71"/>
      <c r="L21" s="71">
        <f t="shared" ref="L21:L83" ca="1" si="25">+SUMPRODUCT($D$4:$I$4,$D21:$I21)/J$4</f>
        <v>103.20873966292139</v>
      </c>
      <c r="M21" s="71">
        <f t="shared" ca="1" si="12"/>
        <v>103.20267905185254</v>
      </c>
      <c r="N21" s="71">
        <f t="shared" ca="1" si="13"/>
        <v>103.19952549592209</v>
      </c>
      <c r="O21" s="71">
        <f t="shared" ca="1" si="14"/>
        <v>103.20759905534436</v>
      </c>
      <c r="P21" s="71">
        <f t="shared" ca="1" si="15"/>
        <v>103.2009093335097</v>
      </c>
      <c r="Q21" s="71">
        <f t="shared" ca="1" si="16"/>
        <v>103.20644302502613</v>
      </c>
      <c r="R21" s="71">
        <f t="shared" ca="1" si="17"/>
        <v>103.21025003476485</v>
      </c>
      <c r="S21" s="71">
        <f t="shared" ca="1" si="18"/>
        <v>103.21412764946371</v>
      </c>
      <c r="T21" s="71">
        <f t="shared" ca="1" si="19"/>
        <v>103.21436222357356</v>
      </c>
      <c r="U21" s="71">
        <f t="shared" ca="1" si="20"/>
        <v>103.22002769282213</v>
      </c>
      <c r="V21" s="34" cm="1">
        <f t="array" aca="1" ref="V21" ca="1">+SUMPRODUCT(_xlfn.ANCHORARRAY($L$17)/100,L21:U21)</f>
        <v>103.21034951999999</v>
      </c>
      <c r="W21" s="34"/>
      <c r="X21" s="34"/>
      <c r="Z21" s="19">
        <f t="shared" ca="1" si="21"/>
        <v>99.989064108823598</v>
      </c>
      <c r="AA21" s="24">
        <f t="shared" ref="AA21:AA84" ca="1" si="26">+Z21/Z20-1</f>
        <v>-8.8866506561757763E-4</v>
      </c>
      <c r="AB21" s="24">
        <f>+d1d10index!Q6</f>
        <v>6.6711714904732489E-4</v>
      </c>
      <c r="AC21" s="35">
        <f t="shared" si="22"/>
        <v>42767</v>
      </c>
      <c r="AJ21">
        <f>+d1d10index!I6</f>
        <v>99.823268675245515</v>
      </c>
      <c r="AK21" s="19">
        <f t="shared" ca="1" si="23"/>
        <v>99.989064108823598</v>
      </c>
      <c r="AM21">
        <f ca="1">+NAC_d!BV7/NAC_d!BV$5-1</f>
        <v>3.5222268884309571E-2</v>
      </c>
      <c r="AN21">
        <f ca="1">+NAC_d!CE7/NAC_d!CE$5-1</f>
        <v>3.8220839492579817E-2</v>
      </c>
      <c r="AO21">
        <f t="shared" ref="AO21:AO84" ca="1" si="27">+L21/$L$19-1</f>
        <v>3.2087396629214116E-2</v>
      </c>
      <c r="AP21">
        <f t="shared" ref="AP21:AP84" ca="1" si="28">+U21/$U$19-1</f>
        <v>3.2200276928221472E-2</v>
      </c>
      <c r="AR21" s="24">
        <f t="shared" ref="AR21:AR84" ca="1" si="29">+AM21-AN21</f>
        <v>-2.9985706082702457E-3</v>
      </c>
      <c r="AS21" s="24">
        <f t="shared" ref="AS21:AS84" ca="1" si="30">+AO21-AP21</f>
        <v>-1.128802990073563E-4</v>
      </c>
    </row>
    <row r="22" spans="2:45" x14ac:dyDescent="0.25">
      <c r="B22" s="69">
        <f t="shared" si="24"/>
        <v>8</v>
      </c>
      <c r="C22" s="154">
        <f>+NAC!A8</f>
        <v>42795</v>
      </c>
      <c r="D22" s="71" cm="1">
        <f t="array" aca="1" ref="D22" ca="1">INDIRECT(_xlfn.CONCAT(D$18,"!$P",$B22))</f>
        <v>105.0891</v>
      </c>
      <c r="E22" s="71" cm="1">
        <f t="array" aca="1" ref="E22" ca="1">INDIRECT(_xlfn.CONCAT(E$18,"!$P",$B22))</f>
        <v>105.31229999999999</v>
      </c>
      <c r="F22" s="71" cm="1">
        <f t="array" aca="1" ref="F22" ca="1">INDIRECT(_xlfn.CONCAT(F$18,"!$P",$B22))</f>
        <v>105.264</v>
      </c>
      <c r="G22" s="71" cm="1">
        <f t="array" aca="1" ref="G22" ca="1">INDIRECT(_xlfn.CONCAT(G$18,"!$P",$B22))</f>
        <v>105.4076</v>
      </c>
      <c r="H22" s="71" cm="1">
        <f t="array" aca="1" ref="H22" ca="1">INDIRECT(_xlfn.CONCAT(H$18,"!$P",$B22))</f>
        <v>105.2127</v>
      </c>
      <c r="I22" s="71" cm="1">
        <f t="array" aca="1" ref="I22" ca="1">INDIRECT(_xlfn.CONCAT(I$18,"!$P",$B22))</f>
        <v>105.2611</v>
      </c>
      <c r="J22" s="71" cm="1">
        <f t="array" aca="1" ref="J22" ca="1">INDIRECT(_xlfn.CONCAT(J$18,"!$P",$B22))</f>
        <v>105.20569999999999</v>
      </c>
      <c r="K22" s="71"/>
      <c r="L22" s="71">
        <f t="shared" ca="1" si="25"/>
        <v>105.2418229464833</v>
      </c>
      <c r="M22" s="71">
        <f t="shared" ca="1" si="12"/>
        <v>105.23252721544553</v>
      </c>
      <c r="N22" s="71">
        <f t="shared" ca="1" si="13"/>
        <v>105.22076994919435</v>
      </c>
      <c r="O22" s="71">
        <f t="shared" ca="1" si="14"/>
        <v>105.21598444750114</v>
      </c>
      <c r="P22" s="71">
        <f t="shared" ca="1" si="15"/>
        <v>105.21759203009724</v>
      </c>
      <c r="Q22" s="71">
        <f t="shared" ca="1" si="16"/>
        <v>105.21190315835021</v>
      </c>
      <c r="R22" s="71">
        <f t="shared" ca="1" si="17"/>
        <v>105.20633731162749</v>
      </c>
      <c r="S22" s="71">
        <f t="shared" ca="1" si="18"/>
        <v>105.20186968188099</v>
      </c>
      <c r="T22" s="71">
        <f t="shared" ca="1" si="19"/>
        <v>105.19688075992751</v>
      </c>
      <c r="U22" s="71">
        <f t="shared" ca="1" si="20"/>
        <v>105.17693276048838</v>
      </c>
      <c r="V22" s="34" cm="1">
        <f t="array" aca="1" ref="V22" ca="1">+SUMPRODUCT(_xlfn.ANCHORARRAY($L$17)/100,L22:U22)</f>
        <v>105.20607243000001</v>
      </c>
      <c r="W22" s="34"/>
      <c r="X22" s="34"/>
      <c r="Z22" s="19">
        <f t="shared" ca="1" si="21"/>
        <v>100.06169621445673</v>
      </c>
      <c r="AA22" s="24">
        <f t="shared" ca="1" si="26"/>
        <v>7.2640049469896439E-4</v>
      </c>
      <c r="AB22" s="24">
        <f>+d1d10index!Q7</f>
        <v>1.6942822809833391E-3</v>
      </c>
      <c r="AC22" s="35">
        <f t="shared" si="22"/>
        <v>42795</v>
      </c>
      <c r="AJ22">
        <f>+d1d10index!I7</f>
        <v>99.992397470591825</v>
      </c>
      <c r="AK22" s="19">
        <f t="shared" ca="1" si="23"/>
        <v>100.06169621445673</v>
      </c>
      <c r="AM22">
        <f ca="1">+NAC_d!BV8/NAC_d!BV$5-1</f>
        <v>6.1421839715967597E-2</v>
      </c>
      <c r="AN22">
        <f ca="1">+NAC_d!CE8/NAC_d!CE$5-1</f>
        <v>6.0865956454367209E-2</v>
      </c>
      <c r="AO22">
        <f t="shared" ca="1" si="27"/>
        <v>5.241822946483321E-2</v>
      </c>
      <c r="AP22">
        <f t="shared" ca="1" si="28"/>
        <v>5.1769327604884063E-2</v>
      </c>
      <c r="AR22" s="24">
        <f t="shared" ca="1" si="29"/>
        <v>5.5588326160038726E-4</v>
      </c>
      <c r="AS22" s="24">
        <f t="shared" ca="1" si="30"/>
        <v>6.4890185994914695E-4</v>
      </c>
    </row>
    <row r="23" spans="2:45" x14ac:dyDescent="0.25">
      <c r="B23" s="69">
        <f t="shared" si="24"/>
        <v>9</v>
      </c>
      <c r="C23" s="154">
        <f>+NAC!A9</f>
        <v>42826</v>
      </c>
      <c r="D23" s="71" cm="1">
        <f t="array" aca="1" ref="D23" ca="1">INDIRECT(_xlfn.CONCAT(D$18,"!$P",$B23))</f>
        <v>107.4973</v>
      </c>
      <c r="E23" s="71" cm="1">
        <f t="array" aca="1" ref="E23" ca="1">INDIRECT(_xlfn.CONCAT(E$18,"!$P",$B23))</f>
        <v>107.3262</v>
      </c>
      <c r="F23" s="71" cm="1">
        <f t="array" aca="1" ref="F23" ca="1">INDIRECT(_xlfn.CONCAT(F$18,"!$P",$B23))</f>
        <v>107.45359999999999</v>
      </c>
      <c r="G23" s="71" cm="1">
        <f t="array" aca="1" ref="G23" ca="1">INDIRECT(_xlfn.CONCAT(G$18,"!$P",$B23))</f>
        <v>107.5916</v>
      </c>
      <c r="H23" s="71" cm="1">
        <f t="array" aca="1" ref="H23" ca="1">INDIRECT(_xlfn.CONCAT(H$18,"!$P",$B23))</f>
        <v>107.6553</v>
      </c>
      <c r="I23" s="71" cm="1">
        <f t="array" aca="1" ref="I23" ca="1">INDIRECT(_xlfn.CONCAT(I$18,"!$P",$B23))</f>
        <v>107.0217</v>
      </c>
      <c r="J23" s="71" cm="1">
        <f t="array" aca="1" ref="J23" ca="1">INDIRECT(_xlfn.CONCAT(J$18,"!$P",$B23))</f>
        <v>107.42700000000001</v>
      </c>
      <c r="K23" s="71"/>
      <c r="L23" s="71">
        <f t="shared" ca="1" si="25"/>
        <v>107.44919424284946</v>
      </c>
      <c r="M23" s="71">
        <f t="shared" ca="1" si="12"/>
        <v>107.44031787736006</v>
      </c>
      <c r="N23" s="71">
        <f t="shared" ca="1" si="13"/>
        <v>107.44030503820633</v>
      </c>
      <c r="O23" s="71">
        <f t="shared" ca="1" si="14"/>
        <v>107.43561580308801</v>
      </c>
      <c r="P23" s="71">
        <f t="shared" ca="1" si="15"/>
        <v>107.43017901201257</v>
      </c>
      <c r="Q23" s="71">
        <f t="shared" ca="1" si="16"/>
        <v>107.42123252263781</v>
      </c>
      <c r="R23" s="71">
        <f t="shared" ca="1" si="17"/>
        <v>107.42231192827182</v>
      </c>
      <c r="S23" s="71">
        <f t="shared" ca="1" si="18"/>
        <v>107.42100907790484</v>
      </c>
      <c r="T23" s="71">
        <f t="shared" ca="1" si="19"/>
        <v>107.41423597090842</v>
      </c>
      <c r="U23" s="71">
        <f t="shared" ca="1" si="20"/>
        <v>107.42153402903506</v>
      </c>
      <c r="V23" s="34" cm="1">
        <f t="array" aca="1" ref="V23" ca="1">+SUMPRODUCT(_xlfn.ANCHORARRAY($L$17)/100,L23:U23)</f>
        <v>107.42649675999998</v>
      </c>
      <c r="W23" s="34"/>
      <c r="X23" s="34"/>
      <c r="Z23" s="19">
        <f t="shared" ca="1" si="21"/>
        <v>100.02574922622769</v>
      </c>
      <c r="AA23" s="24">
        <f t="shared" ca="1" si="26"/>
        <v>-3.5924823972599551E-4</v>
      </c>
      <c r="AB23" s="24">
        <f>+d1d10index!Q8</f>
        <v>2.3016288568118437E-3</v>
      </c>
      <c r="AC23" s="35">
        <f t="shared" si="22"/>
        <v>42826</v>
      </c>
      <c r="AJ23">
        <f>+d1d10index!I8</f>
        <v>100.22254285807193</v>
      </c>
      <c r="AK23" s="19">
        <f t="shared" ca="1" si="23"/>
        <v>100.02574922622769</v>
      </c>
      <c r="AM23">
        <f ca="1">+NAC_d!BV9/NAC_d!BV$5-1</f>
        <v>9.0448786998589048E-2</v>
      </c>
      <c r="AN23">
        <f ca="1">+NAC_d!CE9/NAC_d!CE$5-1</f>
        <v>8.7703447458394646E-2</v>
      </c>
      <c r="AO23">
        <f t="shared" ca="1" si="27"/>
        <v>7.4491942428494662E-2</v>
      </c>
      <c r="AP23">
        <f t="shared" ca="1" si="28"/>
        <v>7.4215340290350706E-2</v>
      </c>
      <c r="AR23" s="24">
        <f t="shared" ca="1" si="29"/>
        <v>2.7453395401944025E-3</v>
      </c>
      <c r="AS23" s="24">
        <f t="shared" ca="1" si="30"/>
        <v>2.766021381439554E-4</v>
      </c>
    </row>
    <row r="24" spans="2:45" x14ac:dyDescent="0.25">
      <c r="B24" s="69">
        <f t="shared" si="24"/>
        <v>10</v>
      </c>
      <c r="C24" s="154">
        <f>+NAC!A10</f>
        <v>42856</v>
      </c>
      <c r="D24" s="71" cm="1">
        <f t="array" aca="1" ref="D24" ca="1">INDIRECT(_xlfn.CONCAT(D$18,"!$P",$B24))</f>
        <v>109.2199</v>
      </c>
      <c r="E24" s="71" cm="1">
        <f t="array" aca="1" ref="E24" ca="1">INDIRECT(_xlfn.CONCAT(E$18,"!$P",$B24))</f>
        <v>109.0797</v>
      </c>
      <c r="F24" s="71" cm="1">
        <f t="array" aca="1" ref="F24" ca="1">INDIRECT(_xlfn.CONCAT(F$18,"!$P",$B24))</f>
        <v>109.0912</v>
      </c>
      <c r="G24" s="71" cm="1">
        <f t="array" aca="1" ref="G24" ca="1">INDIRECT(_xlfn.CONCAT(G$18,"!$P",$B24))</f>
        <v>109.8413</v>
      </c>
      <c r="H24" s="71" cm="1">
        <f t="array" aca="1" ref="H24" ca="1">INDIRECT(_xlfn.CONCAT(H$18,"!$P",$B24))</f>
        <v>109.5453</v>
      </c>
      <c r="I24" s="71" cm="1">
        <f t="array" aca="1" ref="I24" ca="1">INDIRECT(_xlfn.CONCAT(I$18,"!$P",$B24))</f>
        <v>109.1808</v>
      </c>
      <c r="J24" s="71" cm="1">
        <f t="array" aca="1" ref="J24" ca="1">INDIRECT(_xlfn.CONCAT(J$18,"!$P",$B24))</f>
        <v>109.2069</v>
      </c>
      <c r="K24" s="71"/>
      <c r="L24" s="71">
        <f t="shared" ca="1" si="25"/>
        <v>109.26705688906668</v>
      </c>
      <c r="M24" s="71">
        <f t="shared" ca="1" si="12"/>
        <v>109.24102666704316</v>
      </c>
      <c r="N24" s="71">
        <f t="shared" ca="1" si="13"/>
        <v>109.22706806067578</v>
      </c>
      <c r="O24" s="71">
        <f t="shared" ca="1" si="14"/>
        <v>109.22456908029149</v>
      </c>
      <c r="P24" s="71">
        <f t="shared" ca="1" si="15"/>
        <v>109.20523037193666</v>
      </c>
      <c r="Q24" s="71">
        <f t="shared" ca="1" si="16"/>
        <v>109.19794976245079</v>
      </c>
      <c r="R24" s="71">
        <f t="shared" ca="1" si="17"/>
        <v>109.20107939564907</v>
      </c>
      <c r="S24" s="71">
        <f t="shared" ca="1" si="18"/>
        <v>109.19748873630942</v>
      </c>
      <c r="T24" s="71">
        <f t="shared" ca="1" si="19"/>
        <v>109.18286980184061</v>
      </c>
      <c r="U24" s="71">
        <f t="shared" ca="1" si="20"/>
        <v>109.19011857161769</v>
      </c>
      <c r="V24" s="34" cm="1">
        <f t="array" aca="1" ref="V24" ca="1">+SUMPRODUCT(_xlfn.ANCHORARRAY($L$17)/100,L24:U24)</f>
        <v>109.20620504999999</v>
      </c>
      <c r="W24" s="34"/>
      <c r="X24" s="34"/>
      <c r="Z24" s="19">
        <f t="shared" ca="1" si="21"/>
        <v>100.07046271077957</v>
      </c>
      <c r="AA24" s="24">
        <f t="shared" ca="1" si="26"/>
        <v>4.4701974139438327E-4</v>
      </c>
      <c r="AB24" s="24">
        <f>+d1d10index!Q9</f>
        <v>-6.8827312304520216E-4</v>
      </c>
      <c r="AC24" s="35">
        <f t="shared" si="22"/>
        <v>42856</v>
      </c>
      <c r="AJ24">
        <f>+d1d10index!I9</f>
        <v>100.15356237549948</v>
      </c>
      <c r="AK24" s="19">
        <f t="shared" ca="1" si="23"/>
        <v>100.07046271077957</v>
      </c>
      <c r="AM24">
        <f ca="1">+NAC_d!BV10/NAC_d!BV$5-1</f>
        <v>0.10675867483740631</v>
      </c>
      <c r="AN24">
        <f ca="1">+NAC_d!CE10/NAC_d!CE$5-1</f>
        <v>0.10338759965899436</v>
      </c>
      <c r="AO24">
        <f t="shared" ca="1" si="27"/>
        <v>9.2670568890667049E-2</v>
      </c>
      <c r="AP24">
        <f t="shared" ca="1" si="28"/>
        <v>9.1901185716177114E-2</v>
      </c>
      <c r="AR24" s="24">
        <f t="shared" ca="1" si="29"/>
        <v>3.371075178411953E-3</v>
      </c>
      <c r="AS24" s="24">
        <f t="shared" ca="1" si="30"/>
        <v>7.6938317448993487E-4</v>
      </c>
    </row>
    <row r="25" spans="2:45" x14ac:dyDescent="0.25">
      <c r="B25" s="69">
        <f t="shared" si="24"/>
        <v>11</v>
      </c>
      <c r="C25" s="154">
        <f>+NAC!A11</f>
        <v>42887</v>
      </c>
      <c r="D25" s="71" cm="1">
        <f t="array" aca="1" ref="D25" ca="1">INDIRECT(_xlfn.CONCAT(D$18,"!$P",$B25))</f>
        <v>110.88290000000001</v>
      </c>
      <c r="E25" s="71" cm="1">
        <f t="array" aca="1" ref="E25" ca="1">INDIRECT(_xlfn.CONCAT(E$18,"!$P",$B25))</f>
        <v>110.3141</v>
      </c>
      <c r="F25" s="71" cm="1">
        <f t="array" aca="1" ref="F25" ca="1">INDIRECT(_xlfn.CONCAT(F$18,"!$P",$B25))</f>
        <v>110.1614</v>
      </c>
      <c r="G25" s="71" cm="1">
        <f t="array" aca="1" ref="G25" ca="1">INDIRECT(_xlfn.CONCAT(G$18,"!$P",$B25))</f>
        <v>111.54430000000001</v>
      </c>
      <c r="H25" s="71" cm="1">
        <f t="array" aca="1" ref="H25" ca="1">INDIRECT(_xlfn.CONCAT(H$18,"!$P",$B25))</f>
        <v>111.0548</v>
      </c>
      <c r="I25" s="71" cm="1">
        <f t="array" aca="1" ref="I25" ca="1">INDIRECT(_xlfn.CONCAT(I$18,"!$P",$B25))</f>
        <v>110.6001</v>
      </c>
      <c r="J25" s="71" cm="1">
        <f t="array" aca="1" ref="J25" ca="1">INDIRECT(_xlfn.CONCAT(J$18,"!$P",$B25))</f>
        <v>110.6653</v>
      </c>
      <c r="K25" s="71"/>
      <c r="L25" s="71">
        <f t="shared" ca="1" si="25"/>
        <v>110.70044335751993</v>
      </c>
      <c r="M25" s="71">
        <f t="shared" ca="1" si="12"/>
        <v>110.6685524113887</v>
      </c>
      <c r="N25" s="71">
        <f t="shared" ca="1" si="13"/>
        <v>110.66444827451957</v>
      </c>
      <c r="O25" s="71">
        <f t="shared" ca="1" si="14"/>
        <v>110.67459017135998</v>
      </c>
      <c r="P25" s="71">
        <f t="shared" ca="1" si="15"/>
        <v>110.6407772822993</v>
      </c>
      <c r="Q25" s="71">
        <f t="shared" ca="1" si="16"/>
        <v>110.63912691742027</v>
      </c>
      <c r="R25" s="71">
        <f t="shared" ca="1" si="17"/>
        <v>110.6547372543078</v>
      </c>
      <c r="S25" s="71">
        <f t="shared" ca="1" si="18"/>
        <v>110.66150650136116</v>
      </c>
      <c r="T25" s="71">
        <f t="shared" ca="1" si="19"/>
        <v>110.64816689104316</v>
      </c>
      <c r="U25" s="71">
        <f t="shared" ca="1" si="20"/>
        <v>110.69232710866623</v>
      </c>
      <c r="V25" s="34" cm="1">
        <f t="array" aca="1" ref="V25" ca="1">+SUMPRODUCT(_xlfn.ANCHORARRAY($L$17)/100,L25:U25)</f>
        <v>110.66459767999999</v>
      </c>
      <c r="W25" s="34"/>
      <c r="X25" s="34"/>
      <c r="Z25" s="19">
        <f t="shared" ca="1" si="21"/>
        <v>100.00733225966579</v>
      </c>
      <c r="AA25" s="24">
        <f t="shared" ca="1" si="26"/>
        <v>-6.308599900874956E-4</v>
      </c>
      <c r="AB25" s="24">
        <f>+d1d10index!Q10</f>
        <v>-8.5699760860824536E-4</v>
      </c>
      <c r="AC25" s="35">
        <f t="shared" si="22"/>
        <v>42887</v>
      </c>
      <c r="AJ25">
        <f>+d1d10index!I10</f>
        <v>100.06773101205007</v>
      </c>
      <c r="AK25" s="19">
        <f t="shared" ca="1" si="23"/>
        <v>100.00733225966579</v>
      </c>
      <c r="AM25">
        <f ca="1">+NAC_d!BV11/NAC_d!BV$5-1</f>
        <v>0.11909900795377459</v>
      </c>
      <c r="AN25">
        <f ca="1">+NAC_d!CE11/NAC_d!CE$5-1</f>
        <v>0.1174593414246663</v>
      </c>
      <c r="AO25">
        <f t="shared" ca="1" si="27"/>
        <v>0.1070044335751994</v>
      </c>
      <c r="AP25">
        <f t="shared" ca="1" si="28"/>
        <v>0.10692327108666255</v>
      </c>
      <c r="AR25" s="24">
        <f t="shared" ca="1" si="29"/>
        <v>1.6396665291082968E-3</v>
      </c>
      <c r="AS25" s="24">
        <f t="shared" ca="1" si="30"/>
        <v>8.1162488536845601E-5</v>
      </c>
    </row>
    <row r="26" spans="2:45" x14ac:dyDescent="0.25">
      <c r="B26" s="69">
        <f t="shared" si="24"/>
        <v>12</v>
      </c>
      <c r="C26" s="154">
        <f>+NAC!A12</f>
        <v>42917</v>
      </c>
      <c r="D26" s="71" cm="1">
        <f t="array" aca="1" ref="D26" ca="1">INDIRECT(_xlfn.CONCAT(D$18,"!$P",$B26))</f>
        <v>112.8387</v>
      </c>
      <c r="E26" s="71" cm="1">
        <f t="array" aca="1" ref="E26" ca="1">INDIRECT(_xlfn.CONCAT(E$18,"!$P",$B26))</f>
        <v>112.4443</v>
      </c>
      <c r="F26" s="71" cm="1">
        <f t="array" aca="1" ref="F26" ca="1">INDIRECT(_xlfn.CONCAT(F$18,"!$P",$B26))</f>
        <v>111.9143</v>
      </c>
      <c r="G26" s="71" cm="1">
        <f t="array" aca="1" ref="G26" ca="1">INDIRECT(_xlfn.CONCAT(G$18,"!$P",$B26))</f>
        <v>113.18380000000001</v>
      </c>
      <c r="H26" s="71" cm="1">
        <f t="array" aca="1" ref="H26" ca="1">INDIRECT(_xlfn.CONCAT(H$18,"!$P",$B26))</f>
        <v>112.7657</v>
      </c>
      <c r="I26" s="71" cm="1">
        <f t="array" aca="1" ref="I26" ca="1">INDIRECT(_xlfn.CONCAT(I$18,"!$P",$B26))</f>
        <v>112.0685</v>
      </c>
      <c r="J26" s="71" cm="1">
        <f t="array" aca="1" ref="J26" ca="1">INDIRECT(_xlfn.CONCAT(J$18,"!$P",$B26))</f>
        <v>112.6183</v>
      </c>
      <c r="K26" s="71"/>
      <c r="L26" s="71">
        <f t="shared" ca="1" si="25"/>
        <v>112.6050035808742</v>
      </c>
      <c r="M26" s="71">
        <f t="shared" ca="1" si="12"/>
        <v>112.58787282582279</v>
      </c>
      <c r="N26" s="71">
        <f t="shared" ca="1" si="13"/>
        <v>112.59835920012949</v>
      </c>
      <c r="O26" s="71">
        <f t="shared" ca="1" si="14"/>
        <v>112.6156952851189</v>
      </c>
      <c r="P26" s="71">
        <f t="shared" ca="1" si="15"/>
        <v>112.60620133867249</v>
      </c>
      <c r="Q26" s="71">
        <f t="shared" ca="1" si="16"/>
        <v>112.59759441509149</v>
      </c>
      <c r="R26" s="71">
        <f t="shared" ca="1" si="17"/>
        <v>112.60821538856887</v>
      </c>
      <c r="S26" s="71">
        <f t="shared" ca="1" si="18"/>
        <v>112.62538546172119</v>
      </c>
      <c r="T26" s="71">
        <f t="shared" ca="1" si="19"/>
        <v>112.62182593241242</v>
      </c>
      <c r="U26" s="71">
        <f t="shared" ca="1" si="20"/>
        <v>112.64925687873108</v>
      </c>
      <c r="V26" s="34" cm="1">
        <f t="array" aca="1" ref="V26" ca="1">+SUMPRODUCT(_xlfn.ANCHORARRAY($L$17)/100,L26:U26)</f>
        <v>112.61684038999999</v>
      </c>
      <c r="W26" s="34"/>
      <c r="X26" s="34"/>
      <c r="Z26" s="19">
        <f t="shared" ca="1" si="21"/>
        <v>99.960715854606548</v>
      </c>
      <c r="AA26" s="24">
        <f t="shared" ca="1" si="26"/>
        <v>-4.6612987273975115E-4</v>
      </c>
      <c r="AB26" s="24">
        <f>+d1d10index!Q11</f>
        <v>-3.8826285877406885E-3</v>
      </c>
      <c r="AC26" s="35">
        <f t="shared" si="22"/>
        <v>42917</v>
      </c>
      <c r="AJ26">
        <f>+d1d10index!I11</f>
        <v>99.679205178912341</v>
      </c>
      <c r="AK26" s="19">
        <f t="shared" ca="1" si="23"/>
        <v>99.960715854606548</v>
      </c>
      <c r="AM26">
        <f ca="1">+NAC_d!BV12/NAC_d!BV$5-1</f>
        <v>0.13542321010771508</v>
      </c>
      <c r="AN26">
        <f ca="1">+NAC_d!CE12/NAC_d!CE$5-1</f>
        <v>0.13904910542376436</v>
      </c>
      <c r="AO26">
        <f t="shared" ca="1" si="27"/>
        <v>0.12605003580874219</v>
      </c>
      <c r="AP26">
        <f t="shared" ca="1" si="28"/>
        <v>0.12649256878731086</v>
      </c>
      <c r="AR26" s="24">
        <f t="shared" ca="1" si="29"/>
        <v>-3.6258953160492879E-3</v>
      </c>
      <c r="AS26" s="24">
        <f t="shared" ca="1" si="30"/>
        <v>-4.4253297856866602E-4</v>
      </c>
    </row>
    <row r="27" spans="2:45" x14ac:dyDescent="0.25">
      <c r="B27" s="69">
        <f t="shared" si="24"/>
        <v>13</v>
      </c>
      <c r="C27" s="154">
        <f>+NAC!A13</f>
        <v>42948</v>
      </c>
      <c r="D27" s="71" cm="1">
        <f t="array" aca="1" ref="D27" ca="1">INDIRECT(_xlfn.CONCAT(D$18,"!$P",$B27))</f>
        <v>114.5355</v>
      </c>
      <c r="E27" s="71" cm="1">
        <f t="array" aca="1" ref="E27" ca="1">INDIRECT(_xlfn.CONCAT(E$18,"!$P",$B27))</f>
        <v>114.0026</v>
      </c>
      <c r="F27" s="71" cm="1">
        <f t="array" aca="1" ref="F27" ca="1">INDIRECT(_xlfn.CONCAT(F$18,"!$P",$B27))</f>
        <v>113.3031</v>
      </c>
      <c r="G27" s="71" cm="1">
        <f t="array" aca="1" ref="G27" ca="1">INDIRECT(_xlfn.CONCAT(G$18,"!$P",$B27))</f>
        <v>114.4192</v>
      </c>
      <c r="H27" s="71" cm="1">
        <f t="array" aca="1" ref="H27" ca="1">INDIRECT(_xlfn.CONCAT(H$18,"!$P",$B27))</f>
        <v>114.40309999999999</v>
      </c>
      <c r="I27" s="71" cm="1">
        <f t="array" aca="1" ref="I27" ca="1">INDIRECT(_xlfn.CONCAT(I$18,"!$P",$B27))</f>
        <v>113.9473</v>
      </c>
      <c r="J27" s="71" cm="1">
        <f t="array" aca="1" ref="J27" ca="1">INDIRECT(_xlfn.CONCAT(J$18,"!$P",$B27))</f>
        <v>114.23099999999999</v>
      </c>
      <c r="K27" s="71"/>
      <c r="L27" s="71">
        <f t="shared" ca="1" si="25"/>
        <v>114.14769877337206</v>
      </c>
      <c r="M27" s="71">
        <f t="shared" ca="1" si="12"/>
        <v>114.15160029914725</v>
      </c>
      <c r="N27" s="71">
        <f t="shared" ca="1" si="13"/>
        <v>114.17912221169331</v>
      </c>
      <c r="O27" s="71">
        <f t="shared" ca="1" si="14"/>
        <v>114.21106654722307</v>
      </c>
      <c r="P27" s="71">
        <f t="shared" ca="1" si="15"/>
        <v>114.2030244301265</v>
      </c>
      <c r="Q27" s="71">
        <f t="shared" ca="1" si="16"/>
        <v>114.2080186306716</v>
      </c>
      <c r="R27" s="71">
        <f t="shared" ca="1" si="17"/>
        <v>114.22554969439713</v>
      </c>
      <c r="S27" s="71">
        <f t="shared" ca="1" si="18"/>
        <v>114.2508828904521</v>
      </c>
      <c r="T27" s="71">
        <f t="shared" ca="1" si="19"/>
        <v>114.25562058373754</v>
      </c>
      <c r="U27" s="71">
        <f t="shared" ca="1" si="20"/>
        <v>114.3023316669406</v>
      </c>
      <c r="V27" s="34" cm="1">
        <f t="array" aca="1" ref="V27" ca="1">+SUMPRODUCT(_xlfn.ANCHORARRAY($L$17)/100,L27:U27)</f>
        <v>114.22952817999999</v>
      </c>
      <c r="W27" s="34"/>
      <c r="X27" s="34"/>
      <c r="Z27" s="19">
        <f t="shared" ca="1" si="21"/>
        <v>99.864715888719473</v>
      </c>
      <c r="AA27" s="24">
        <f t="shared" ca="1" si="26"/>
        <v>-9.6037693474215757E-4</v>
      </c>
      <c r="AB27" s="24">
        <f>+d1d10index!Q12</f>
        <v>1.5040497643767914E-3</v>
      </c>
      <c r="AC27" s="35">
        <f t="shared" si="22"/>
        <v>42948</v>
      </c>
      <c r="AJ27">
        <f>+d1d10index!I12</f>
        <v>99.829127663974944</v>
      </c>
      <c r="AK27" s="19">
        <f t="shared" ca="1" si="23"/>
        <v>99.864715888719473</v>
      </c>
      <c r="AM27">
        <f ca="1">+NAC_d!BV13/NAC_d!BV$5-1</f>
        <v>0.15150644580072359</v>
      </c>
      <c r="AN27">
        <f ca="1">+NAC_d!CE13/NAC_d!CE$5-1</f>
        <v>0.15466138405014118</v>
      </c>
      <c r="AO27">
        <f t="shared" ca="1" si="27"/>
        <v>0.14147698773372075</v>
      </c>
      <c r="AP27">
        <f t="shared" ca="1" si="28"/>
        <v>0.14302331666940615</v>
      </c>
      <c r="AR27" s="24">
        <f t="shared" ca="1" si="29"/>
        <v>-3.1549382494175937E-3</v>
      </c>
      <c r="AS27" s="24">
        <f t="shared" ca="1" si="30"/>
        <v>-1.5463289356854037E-3</v>
      </c>
    </row>
    <row r="28" spans="2:45" x14ac:dyDescent="0.25">
      <c r="B28" s="69">
        <f t="shared" si="24"/>
        <v>14</v>
      </c>
      <c r="C28" s="154">
        <f>+NAC!A14</f>
        <v>42979</v>
      </c>
      <c r="D28" s="71" cm="1">
        <f t="array" aca="1" ref="D28" ca="1">INDIRECT(_xlfn.CONCAT(D$18,"!$P",$B28))</f>
        <v>116.5488</v>
      </c>
      <c r="E28" s="71" cm="1">
        <f t="array" aca="1" ref="E28" ca="1">INDIRECT(_xlfn.CONCAT(E$18,"!$P",$B28))</f>
        <v>115.76049999999999</v>
      </c>
      <c r="F28" s="71" cm="1">
        <f t="array" aca="1" ref="F28" ca="1">INDIRECT(_xlfn.CONCAT(F$18,"!$P",$B28))</f>
        <v>115.2821</v>
      </c>
      <c r="G28" s="71" cm="1">
        <f t="array" aca="1" ref="G28" ca="1">INDIRECT(_xlfn.CONCAT(G$18,"!$P",$B28))</f>
        <v>115.9294</v>
      </c>
      <c r="H28" s="71" cm="1">
        <f t="array" aca="1" ref="H28" ca="1">INDIRECT(_xlfn.CONCAT(H$18,"!$P",$B28))</f>
        <v>116.1101</v>
      </c>
      <c r="I28" s="71" cm="1">
        <f t="array" aca="1" ref="I28" ca="1">INDIRECT(_xlfn.CONCAT(I$18,"!$P",$B28))</f>
        <v>115.5547</v>
      </c>
      <c r="J28" s="71" cm="1">
        <f t="array" aca="1" ref="J28" ca="1">INDIRECT(_xlfn.CONCAT(J$18,"!$P",$B28))</f>
        <v>116.09780000000001</v>
      </c>
      <c r="K28" s="71"/>
      <c r="L28" s="71">
        <f t="shared" ca="1" si="25"/>
        <v>115.9751797260883</v>
      </c>
      <c r="M28" s="71">
        <f t="shared" ca="1" si="12"/>
        <v>115.99152035663354</v>
      </c>
      <c r="N28" s="71">
        <f t="shared" ca="1" si="13"/>
        <v>116.03363971185652</v>
      </c>
      <c r="O28" s="71">
        <f t="shared" ca="1" si="14"/>
        <v>116.06462077598103</v>
      </c>
      <c r="P28" s="71">
        <f t="shared" ca="1" si="15"/>
        <v>116.05979603301908</v>
      </c>
      <c r="Q28" s="71">
        <f t="shared" ca="1" si="16"/>
        <v>116.06881844347112</v>
      </c>
      <c r="R28" s="71">
        <f t="shared" ca="1" si="17"/>
        <v>116.09042557984715</v>
      </c>
      <c r="S28" s="71">
        <f t="shared" ca="1" si="18"/>
        <v>116.11911366286419</v>
      </c>
      <c r="T28" s="71">
        <f t="shared" ca="1" si="19"/>
        <v>116.13275141404</v>
      </c>
      <c r="U28" s="71">
        <f t="shared" ca="1" si="20"/>
        <v>116.19964667752079</v>
      </c>
      <c r="V28" s="34" cm="1">
        <f t="array" aca="1" ref="V28" ca="1">+SUMPRODUCT(_xlfn.ANCHORARRAY($L$17)/100,L28:U28)</f>
        <v>116.09604129999998</v>
      </c>
      <c r="W28" s="34"/>
      <c r="X28" s="34"/>
      <c r="Z28" s="19">
        <f t="shared" ca="1" si="21"/>
        <v>99.806826476800367</v>
      </c>
      <c r="AA28" s="24">
        <f t="shared" ca="1" si="26"/>
        <v>-5.7967833187066997E-4</v>
      </c>
      <c r="AB28" s="24">
        <f>+d1d10index!Q13</f>
        <v>1.0690446712098289E-3</v>
      </c>
      <c r="AC28" s="35">
        <f t="shared" si="22"/>
        <v>42979</v>
      </c>
      <c r="AJ28">
        <f>+d1d10index!I13</f>
        <v>99.935849460935643</v>
      </c>
      <c r="AK28" s="19">
        <f t="shared" ca="1" si="23"/>
        <v>99.806826476800367</v>
      </c>
      <c r="AM28">
        <f ca="1">+NAC_d!BV14/NAC_d!BV$5-1</f>
        <v>0.17279761617497735</v>
      </c>
      <c r="AN28">
        <f ca="1">+NAC_d!CE14/NAC_d!CE$5-1</f>
        <v>0.17661316861174448</v>
      </c>
      <c r="AO28">
        <f t="shared" ca="1" si="27"/>
        <v>0.15975179726088307</v>
      </c>
      <c r="AP28">
        <f t="shared" ca="1" si="28"/>
        <v>0.16199646677520807</v>
      </c>
      <c r="AR28" s="24">
        <f t="shared" ca="1" si="29"/>
        <v>-3.8155524367671223E-3</v>
      </c>
      <c r="AS28" s="24">
        <f t="shared" ca="1" si="30"/>
        <v>-2.2446695143250039E-3</v>
      </c>
    </row>
    <row r="29" spans="2:45" x14ac:dyDescent="0.25">
      <c r="B29" s="69">
        <f t="shared" si="24"/>
        <v>15</v>
      </c>
      <c r="C29" s="154">
        <f>+NAC!A15</f>
        <v>43009</v>
      </c>
      <c r="D29" s="71" cm="1">
        <f t="array" aca="1" ref="D29" ca="1">INDIRECT(_xlfn.CONCAT(D$18,"!$P",$B29))</f>
        <v>117.8751</v>
      </c>
      <c r="E29" s="71" cm="1">
        <f t="array" aca="1" ref="E29" ca="1">INDIRECT(_xlfn.CONCAT(E$18,"!$P",$B29))</f>
        <v>117.4736</v>
      </c>
      <c r="F29" s="71" cm="1">
        <f t="array" aca="1" ref="F29" ca="1">INDIRECT(_xlfn.CONCAT(F$18,"!$P",$B29))</f>
        <v>117.08029999999999</v>
      </c>
      <c r="G29" s="71" cm="1">
        <f t="array" aca="1" ref="G29" ca="1">INDIRECT(_xlfn.CONCAT(G$18,"!$P",$B29))</f>
        <v>117.3565</v>
      </c>
      <c r="H29" s="71" cm="1">
        <f t="array" aca="1" ref="H29" ca="1">INDIRECT(_xlfn.CONCAT(H$18,"!$P",$B29))</f>
        <v>117.9829</v>
      </c>
      <c r="I29" s="71" cm="1">
        <f t="array" aca="1" ref="I29" ca="1">INDIRECT(_xlfn.CONCAT(I$18,"!$P",$B29))</f>
        <v>116.9633</v>
      </c>
      <c r="J29" s="71" cm="1">
        <f t="array" aca="1" ref="J29" ca="1">INDIRECT(_xlfn.CONCAT(J$18,"!$P",$B29))</f>
        <v>117.6245</v>
      </c>
      <c r="K29" s="71"/>
      <c r="L29" s="71">
        <f t="shared" ca="1" si="25"/>
        <v>117.54050365823436</v>
      </c>
      <c r="M29" s="71">
        <f t="shared" ca="1" si="12"/>
        <v>117.55852608685376</v>
      </c>
      <c r="N29" s="71">
        <f t="shared" ca="1" si="13"/>
        <v>117.59044889603628</v>
      </c>
      <c r="O29" s="71">
        <f t="shared" ca="1" si="14"/>
        <v>117.61086270183546</v>
      </c>
      <c r="P29" s="71">
        <f t="shared" ca="1" si="15"/>
        <v>117.61593297402639</v>
      </c>
      <c r="Q29" s="71">
        <f t="shared" ca="1" si="16"/>
        <v>117.61306540131945</v>
      </c>
      <c r="R29" s="71">
        <f t="shared" ca="1" si="17"/>
        <v>117.62271422623897</v>
      </c>
      <c r="S29" s="71">
        <f t="shared" ca="1" si="18"/>
        <v>117.64068309724362</v>
      </c>
      <c r="T29" s="71">
        <f t="shared" ca="1" si="19"/>
        <v>117.6439360146221</v>
      </c>
      <c r="U29" s="71">
        <f t="shared" ca="1" si="20"/>
        <v>117.674254961779</v>
      </c>
      <c r="V29" s="34" cm="1">
        <f t="array" aca="1" ref="V29" ca="1">+SUMPRODUCT(_xlfn.ANCHORARRAY($L$17)/100,L29:U29)</f>
        <v>117.62367082999999</v>
      </c>
      <c r="W29" s="34"/>
      <c r="X29" s="34"/>
      <c r="Z29" s="19">
        <f t="shared" ca="1" si="21"/>
        <v>99.886337666987487</v>
      </c>
      <c r="AA29" s="24">
        <f t="shared" ca="1" si="26"/>
        <v>7.9665082032831513E-4</v>
      </c>
      <c r="AB29" s="24">
        <f>+d1d10index!Q14</f>
        <v>1.167849400643739E-3</v>
      </c>
      <c r="AC29" s="35">
        <f t="shared" si="22"/>
        <v>43009</v>
      </c>
      <c r="AJ29">
        <f>+d1d10index!I14</f>
        <v>100.05255948283141</v>
      </c>
      <c r="AK29" s="19">
        <f t="shared" ca="1" si="23"/>
        <v>99.886337666987487</v>
      </c>
      <c r="AM29">
        <f ca="1">+NAC_d!BV15/NAC_d!BV$5-1</f>
        <v>0.19188939304198516</v>
      </c>
      <c r="AN29">
        <f ca="1">+NAC_d!CE15/NAC_d!CE$5-1</f>
        <v>0.19324720151165931</v>
      </c>
      <c r="AO29">
        <f t="shared" ca="1" si="27"/>
        <v>0.17540503658234363</v>
      </c>
      <c r="AP29">
        <f t="shared" ca="1" si="28"/>
        <v>0.17674254961779012</v>
      </c>
      <c r="AR29" s="24">
        <f t="shared" ca="1" si="29"/>
        <v>-1.3578084696741488E-3</v>
      </c>
      <c r="AS29" s="24">
        <f t="shared" ca="1" si="30"/>
        <v>-1.3375130354464915E-3</v>
      </c>
    </row>
    <row r="30" spans="2:45" x14ac:dyDescent="0.25">
      <c r="B30" s="69">
        <f t="shared" si="24"/>
        <v>16</v>
      </c>
      <c r="C30" s="154">
        <f>+NAC!A16</f>
        <v>43040</v>
      </c>
      <c r="D30" s="71" cm="1">
        <f t="array" aca="1" ref="D30" ca="1">INDIRECT(_xlfn.CONCAT(D$18,"!$P",$B30))</f>
        <v>119.41379999999999</v>
      </c>
      <c r="E30" s="71" cm="1">
        <f t="array" aca="1" ref="E30" ca="1">INDIRECT(_xlfn.CONCAT(E$18,"!$P",$B30))</f>
        <v>119.0116</v>
      </c>
      <c r="F30" s="71" cm="1">
        <f t="array" aca="1" ref="F30" ca="1">INDIRECT(_xlfn.CONCAT(F$18,"!$P",$B30))</f>
        <v>118.4813</v>
      </c>
      <c r="G30" s="71" cm="1">
        <f t="array" aca="1" ref="G30" ca="1">INDIRECT(_xlfn.CONCAT(G$18,"!$P",$B30))</f>
        <v>118.6951</v>
      </c>
      <c r="H30" s="71" cm="1">
        <f t="array" aca="1" ref="H30" ca="1">INDIRECT(_xlfn.CONCAT(H$18,"!$P",$B30))</f>
        <v>119.40989999999999</v>
      </c>
      <c r="I30" s="71" cm="1">
        <f t="array" aca="1" ref="I30" ca="1">INDIRECT(_xlfn.CONCAT(I$18,"!$P",$B30))</f>
        <v>118.4409</v>
      </c>
      <c r="J30" s="71" cm="1">
        <f t="array" aca="1" ref="J30" ca="1">INDIRECT(_xlfn.CONCAT(J$18,"!$P",$B30))</f>
        <v>119.1358</v>
      </c>
      <c r="K30" s="71"/>
      <c r="L30" s="71">
        <f t="shared" ca="1" si="25"/>
        <v>119.02082077378557</v>
      </c>
      <c r="M30" s="71">
        <f t="shared" ca="1" si="12"/>
        <v>119.04784272199723</v>
      </c>
      <c r="N30" s="71">
        <f t="shared" ca="1" si="13"/>
        <v>119.0878736722085</v>
      </c>
      <c r="O30" s="71">
        <f t="shared" ca="1" si="14"/>
        <v>119.11405005883385</v>
      </c>
      <c r="P30" s="71">
        <f t="shared" ca="1" si="15"/>
        <v>119.12529693800403</v>
      </c>
      <c r="Q30" s="71">
        <f t="shared" ca="1" si="16"/>
        <v>119.12491935043322</v>
      </c>
      <c r="R30" s="71">
        <f t="shared" ca="1" si="17"/>
        <v>119.13545311382173</v>
      </c>
      <c r="S30" s="71">
        <f t="shared" ca="1" si="18"/>
        <v>119.15840066833807</v>
      </c>
      <c r="T30" s="71">
        <f t="shared" ca="1" si="19"/>
        <v>119.16691360607179</v>
      </c>
      <c r="U30" s="71">
        <f t="shared" ca="1" si="20"/>
        <v>119.19907492658726</v>
      </c>
      <c r="V30" s="34" cm="1">
        <f t="array" aca="1" ref="V30" ca="1">+SUMPRODUCT(_xlfn.ANCHORARRAY($L$17)/100,L30:U30)</f>
        <v>119.1350549</v>
      </c>
      <c r="W30" s="34"/>
      <c r="X30" s="34"/>
      <c r="Z30" s="19">
        <f t="shared" ca="1" si="21"/>
        <v>99.850456764944312</v>
      </c>
      <c r="AA30" s="24">
        <f t="shared" ca="1" si="26"/>
        <v>-3.5921731521282307E-4</v>
      </c>
      <c r="AB30" s="24">
        <f>+d1d10index!Q15</f>
        <v>-1.3420054639050605E-3</v>
      </c>
      <c r="AC30" s="35">
        <f t="shared" si="22"/>
        <v>43040</v>
      </c>
      <c r="AJ30">
        <f>+d1d10index!I15</f>
        <v>99.918288401327771</v>
      </c>
      <c r="AK30" s="19">
        <f t="shared" ca="1" si="23"/>
        <v>99.850456764944312</v>
      </c>
      <c r="AM30">
        <f ca="1">+NAC_d!BV16/NAC_d!BV$5-1</f>
        <v>0.2078549640102072</v>
      </c>
      <c r="AN30">
        <f ca="1">+NAC_d!CE16/NAC_d!CE$5-1</f>
        <v>0.20953650669314094</v>
      </c>
      <c r="AO30">
        <f t="shared" ca="1" si="27"/>
        <v>0.19020820773785596</v>
      </c>
      <c r="AP30">
        <f t="shared" ca="1" si="28"/>
        <v>0.19199074926587278</v>
      </c>
      <c r="AR30" s="24">
        <f t="shared" ca="1" si="29"/>
        <v>-1.6815426829337454E-3</v>
      </c>
      <c r="AS30" s="24">
        <f t="shared" ca="1" si="30"/>
        <v>-1.7825415280168233E-3</v>
      </c>
    </row>
    <row r="31" spans="2:45" x14ac:dyDescent="0.25">
      <c r="B31" s="69">
        <f t="shared" si="24"/>
        <v>17</v>
      </c>
      <c r="C31" s="154">
        <f>+NAC!A17</f>
        <v>43070</v>
      </c>
      <c r="D31" s="71" cm="1">
        <f t="array" aca="1" ref="D31" ca="1">INDIRECT(_xlfn.CONCAT(D$18,"!$P",$B31))</f>
        <v>121.77070000000001</v>
      </c>
      <c r="E31" s="71" cm="1">
        <f t="array" aca="1" ref="E31" ca="1">INDIRECT(_xlfn.CONCAT(E$18,"!$P",$B31))</f>
        <v>120.7731</v>
      </c>
      <c r="F31" s="71" cm="1">
        <f t="array" aca="1" ref="F31" ca="1">INDIRECT(_xlfn.CONCAT(F$18,"!$P",$B31))</f>
        <v>119.98220000000001</v>
      </c>
      <c r="G31" s="71" cm="1">
        <f t="array" aca="1" ref="G31" ca="1">INDIRECT(_xlfn.CONCAT(G$18,"!$P",$B31))</f>
        <v>120.4722</v>
      </c>
      <c r="H31" s="71" cm="1">
        <f t="array" aca="1" ref="H31" ca="1">INDIRECT(_xlfn.CONCAT(H$18,"!$P",$B31))</f>
        <v>120.96299999999999</v>
      </c>
      <c r="I31" s="71" cm="1">
        <f t="array" aca="1" ref="I31" ca="1">INDIRECT(_xlfn.CONCAT(I$18,"!$P",$B31))</f>
        <v>119.9773</v>
      </c>
      <c r="J31" s="71" cm="1">
        <f t="array" aca="1" ref="J31" ca="1">INDIRECT(_xlfn.CONCAT(J$18,"!$P",$B31))</f>
        <v>121.1263</v>
      </c>
      <c r="K31" s="71"/>
      <c r="L31" s="71">
        <f t="shared" ca="1" si="25"/>
        <v>120.91238830178432</v>
      </c>
      <c r="M31" s="71">
        <f t="shared" ca="1" si="12"/>
        <v>120.95225389303606</v>
      </c>
      <c r="N31" s="71">
        <f t="shared" ca="1" si="13"/>
        <v>121.02477407883731</v>
      </c>
      <c r="O31" s="71">
        <f t="shared" ca="1" si="14"/>
        <v>121.07015071731591</v>
      </c>
      <c r="P31" s="71">
        <f t="shared" ca="1" si="15"/>
        <v>121.08328563921921</v>
      </c>
      <c r="Q31" s="71">
        <f t="shared" ca="1" si="16"/>
        <v>121.09210493486962</v>
      </c>
      <c r="R31" s="71">
        <f t="shared" ca="1" si="17"/>
        <v>121.11811838470553</v>
      </c>
      <c r="S31" s="71">
        <f t="shared" ca="1" si="18"/>
        <v>121.16383991797153</v>
      </c>
      <c r="T31" s="71">
        <f t="shared" ca="1" si="19"/>
        <v>121.19186746276223</v>
      </c>
      <c r="U31" s="71">
        <f t="shared" ca="1" si="20"/>
        <v>121.27483092045487</v>
      </c>
      <c r="V31" s="34" cm="1">
        <f t="array" aca="1" ref="V31" ca="1">+SUMPRODUCT(_xlfn.ANCHORARRAY($L$17)/100,L31:U31)</f>
        <v>121.12421217000001</v>
      </c>
      <c r="W31" s="24">
        <f ca="1">+L31/L19-1</f>
        <v>0.20912388301784346</v>
      </c>
      <c r="X31" s="24">
        <f ca="1">+U31/U19-1</f>
        <v>0.21274830920454901</v>
      </c>
      <c r="Z31" s="19">
        <f t="shared" ca="1" si="21"/>
        <v>99.701139456621235</v>
      </c>
      <c r="AA31" s="24">
        <f t="shared" ca="1" si="26"/>
        <v>-1.4954093667751689E-3</v>
      </c>
      <c r="AB31" s="24">
        <f>+d1d10index!Q16</f>
        <v>-3.4895905869517518E-3</v>
      </c>
      <c r="AC31" s="35">
        <f t="shared" si="22"/>
        <v>43070</v>
      </c>
      <c r="AD31" s="24">
        <f ca="1">+Z31/Z19-1</f>
        <v>-2.98860543378765E-3</v>
      </c>
      <c r="AE31" s="24">
        <f>+d1d10index!Y16</f>
        <v>-4.3038551734185804E-3</v>
      </c>
      <c r="AG31" s="193">
        <f ca="1">+W31-X31</f>
        <v>-3.6244261867055538E-3</v>
      </c>
      <c r="AH31" s="193">
        <f ca="1">+d1d10_y!AM16</f>
        <v>-8.3242114636870035E-3</v>
      </c>
      <c r="AJ31">
        <f>+d1d10index!I16</f>
        <v>99.569614482658167</v>
      </c>
      <c r="AK31" s="19">
        <f t="shared" ca="1" si="23"/>
        <v>99.701139456621235</v>
      </c>
      <c r="AM31">
        <f ca="1">+NAC_d!BV17/NAC_d!BV$5-1</f>
        <v>0.24130245771674974</v>
      </c>
      <c r="AN31">
        <f ca="1">+NAC_d!CE17/NAC_d!CE$5-1</f>
        <v>0.24962666918043674</v>
      </c>
      <c r="AO31">
        <f t="shared" ca="1" si="27"/>
        <v>0.20912388301784346</v>
      </c>
      <c r="AP31">
        <f t="shared" ca="1" si="28"/>
        <v>0.21274830920454901</v>
      </c>
      <c r="AR31" s="24">
        <f t="shared" ca="1" si="29"/>
        <v>-8.3242114636870035E-3</v>
      </c>
      <c r="AS31" s="24">
        <f t="shared" ca="1" si="30"/>
        <v>-3.6244261867055538E-3</v>
      </c>
    </row>
    <row r="32" spans="2:45" x14ac:dyDescent="0.25">
      <c r="B32" s="69">
        <f t="shared" si="24"/>
        <v>18</v>
      </c>
      <c r="C32" s="154">
        <f>+NAC!A18</f>
        <v>43101</v>
      </c>
      <c r="D32" s="71" cm="1">
        <f t="array" aca="1" ref="D32" ca="1">INDIRECT(_xlfn.CONCAT(D$18,"!$P",$B32))</f>
        <v>123.53959999999999</v>
      </c>
      <c r="E32" s="71" cm="1">
        <f t="array" aca="1" ref="E32" ca="1">INDIRECT(_xlfn.CONCAT(E$18,"!$P",$B32))</f>
        <v>122.6614</v>
      </c>
      <c r="F32" s="71" cm="1">
        <f t="array" aca="1" ref="F32" ca="1">INDIRECT(_xlfn.CONCAT(F$18,"!$P",$B32))</f>
        <v>121.9401</v>
      </c>
      <c r="G32" s="71" cm="1">
        <f t="array" aca="1" ref="G32" ca="1">INDIRECT(_xlfn.CONCAT(G$18,"!$P",$B32))</f>
        <v>121.9888</v>
      </c>
      <c r="H32" s="71" cm="1">
        <f t="array" aca="1" ref="H32" ca="1">INDIRECT(_xlfn.CONCAT(H$18,"!$P",$B32))</f>
        <v>122.4315</v>
      </c>
      <c r="I32" s="71" cm="1">
        <f t="array" aca="1" ref="I32" ca="1">INDIRECT(_xlfn.CONCAT(I$18,"!$P",$B32))</f>
        <v>122.1913</v>
      </c>
      <c r="J32" s="71" cm="1">
        <f t="array" aca="1" ref="J32" ca="1">INDIRECT(_xlfn.CONCAT(J$18,"!$P",$B32))</f>
        <v>122.9418</v>
      </c>
      <c r="K32" s="71"/>
      <c r="L32" s="71">
        <f t="shared" ca="1" si="25"/>
        <v>122.70285605476296</v>
      </c>
      <c r="M32" s="71">
        <f t="shared" ca="1" si="12"/>
        <v>122.75464319999811</v>
      </c>
      <c r="N32" s="71">
        <f t="shared" ca="1" si="13"/>
        <v>122.82836855398088</v>
      </c>
      <c r="O32" s="71">
        <f t="shared" ca="1" si="14"/>
        <v>122.87380929240102</v>
      </c>
      <c r="P32" s="71">
        <f t="shared" ca="1" si="15"/>
        <v>122.8927971665526</v>
      </c>
      <c r="Q32" s="71">
        <f t="shared" ca="1" si="16"/>
        <v>122.91291800660352</v>
      </c>
      <c r="R32" s="71">
        <f t="shared" ca="1" si="17"/>
        <v>122.9379639693519</v>
      </c>
      <c r="S32" s="71">
        <f t="shared" ca="1" si="18"/>
        <v>122.98283557085379</v>
      </c>
      <c r="T32" s="71">
        <f t="shared" ca="1" si="19"/>
        <v>123.02089675541723</v>
      </c>
      <c r="U32" s="71">
        <f t="shared" ca="1" si="20"/>
        <v>123.10077540834109</v>
      </c>
      <c r="V32" s="34" cm="1">
        <f t="array" aca="1" ref="V32" ca="1">+SUMPRODUCT(_xlfn.ANCHORARRAY($L$17)/100,L32:U32)</f>
        <v>122.94033985</v>
      </c>
      <c r="W32" s="24">
        <f t="shared" ref="W32:W95" ca="1" si="31">+L32/L20-1</f>
        <v>0.20831352297211669</v>
      </c>
      <c r="X32" s="24">
        <f t="shared" ref="X32:X95" ca="1" si="32">+U32/U20-1</f>
        <v>0.21317756470262395</v>
      </c>
      <c r="Z32" s="19">
        <f t="shared" ca="1" si="21"/>
        <v>99.676753170515624</v>
      </c>
      <c r="AA32" s="24">
        <f t="shared" ca="1" si="26"/>
        <v>-2.4459385558195379E-4</v>
      </c>
      <c r="AB32" s="24">
        <f>+d1d10index!Q17</f>
        <v>-1.1035283596558809E-3</v>
      </c>
      <c r="AC32" s="35">
        <f t="shared" si="22"/>
        <v>43101</v>
      </c>
      <c r="AD32" s="24">
        <f t="shared" ref="AD32:AD95" ca="1" si="33">+Z32/Z20-1</f>
        <v>-4.009340324142685E-3</v>
      </c>
      <c r="AE32" s="24">
        <f>+d1d10index!Y17</f>
        <v>-2.9770693141427662E-3</v>
      </c>
      <c r="AG32" s="193">
        <f t="shared" ref="AG32:AG95" ca="1" si="34">+W32-X32</f>
        <v>-4.8640417305072514E-3</v>
      </c>
      <c r="AH32" s="193">
        <f ca="1">+d1d10_y!AM17</f>
        <v>-6.4341580612867766E-3</v>
      </c>
      <c r="AJ32">
        <f>+d1d10index!I17</f>
        <v>99.459736589316549</v>
      </c>
      <c r="AK32" s="19">
        <f t="shared" ca="1" si="23"/>
        <v>99.676753170515624</v>
      </c>
      <c r="AM32">
        <f ca="1">+NAC_d!BV18/NAC_d!BV$5-1</f>
        <v>0.26341493056025667</v>
      </c>
      <c r="AN32">
        <f ca="1">+NAC_d!CE18/NAC_d!CE$5-1</f>
        <v>0.27248381483859574</v>
      </c>
      <c r="AO32">
        <f t="shared" ca="1" si="27"/>
        <v>0.22702856054762988</v>
      </c>
      <c r="AP32">
        <f t="shared" ca="1" si="28"/>
        <v>0.23100775408341101</v>
      </c>
      <c r="AR32" s="24">
        <f t="shared" ca="1" si="29"/>
        <v>-9.0688842783390733E-3</v>
      </c>
      <c r="AS32" s="24">
        <f t="shared" ca="1" si="30"/>
        <v>-3.9791935357811337E-3</v>
      </c>
    </row>
    <row r="33" spans="2:45" x14ac:dyDescent="0.25">
      <c r="B33" s="69">
        <f t="shared" si="24"/>
        <v>19</v>
      </c>
      <c r="C33" s="154">
        <f>+NAC!A19</f>
        <v>43132</v>
      </c>
      <c r="D33" s="71" cm="1">
        <f t="array" aca="1" ref="D33" ca="1">INDIRECT(_xlfn.CONCAT(D$18,"!$P",$B33))</f>
        <v>126.2302</v>
      </c>
      <c r="E33" s="71" cm="1">
        <f t="array" aca="1" ref="E33" ca="1">INDIRECT(_xlfn.CONCAT(E$18,"!$P",$B33))</f>
        <v>125.18040000000001</v>
      </c>
      <c r="F33" s="71" cm="1">
        <f t="array" aca="1" ref="F33" ca="1">INDIRECT(_xlfn.CONCAT(F$18,"!$P",$B33))</f>
        <v>124.0185</v>
      </c>
      <c r="G33" s="71" cm="1">
        <f t="array" aca="1" ref="G33" ca="1">INDIRECT(_xlfn.CONCAT(G$18,"!$P",$B33))</f>
        <v>124.07259999999999</v>
      </c>
      <c r="H33" s="71" cm="1">
        <f t="array" aca="1" ref="H33" ca="1">INDIRECT(_xlfn.CONCAT(H$18,"!$P",$B33))</f>
        <v>125.6037</v>
      </c>
      <c r="I33" s="71" cm="1">
        <f t="array" aca="1" ref="I33" ca="1">INDIRECT(_xlfn.CONCAT(I$18,"!$P",$B33))</f>
        <v>124.51130000000001</v>
      </c>
      <c r="J33" s="71" cm="1">
        <f t="array" aca="1" ref="J33" ca="1">INDIRECT(_xlfn.CONCAT(J$18,"!$P",$B33))</f>
        <v>125.5123</v>
      </c>
      <c r="K33" s="71"/>
      <c r="L33" s="71">
        <f t="shared" ca="1" si="25"/>
        <v>125.1810030983188</v>
      </c>
      <c r="M33" s="71">
        <f t="shared" ca="1" si="12"/>
        <v>125.26245624800941</v>
      </c>
      <c r="N33" s="71">
        <f t="shared" ca="1" si="13"/>
        <v>125.3659288114483</v>
      </c>
      <c r="O33" s="71">
        <f t="shared" ca="1" si="14"/>
        <v>125.43432669012896</v>
      </c>
      <c r="P33" s="71">
        <f t="shared" ca="1" si="15"/>
        <v>125.46105776813512</v>
      </c>
      <c r="Q33" s="71">
        <f t="shared" ca="1" si="16"/>
        <v>125.48352046048618</v>
      </c>
      <c r="R33" s="71">
        <f t="shared" ca="1" si="17"/>
        <v>125.51494406439775</v>
      </c>
      <c r="S33" s="71">
        <f t="shared" ca="1" si="18"/>
        <v>125.5733062099996</v>
      </c>
      <c r="T33" s="71">
        <f t="shared" ca="1" si="19"/>
        <v>125.61158732625429</v>
      </c>
      <c r="U33" s="71">
        <f t="shared" ca="1" si="20"/>
        <v>125.70804310600835</v>
      </c>
      <c r="V33" s="34" cm="1">
        <f t="array" aca="1" ref="V33" ca="1">+SUMPRODUCT(_xlfn.ANCHORARRAY($L$17)/100,L33:U33)</f>
        <v>125.51079423000002</v>
      </c>
      <c r="W33" s="24">
        <f t="shared" ca="1" si="31"/>
        <v>0.21289150034346482</v>
      </c>
      <c r="X33" s="24">
        <f t="shared" ca="1" si="32"/>
        <v>0.21786484576529541</v>
      </c>
      <c r="Z33" s="19">
        <f t="shared" ca="1" si="21"/>
        <v>99.580742811146067</v>
      </c>
      <c r="AA33" s="24">
        <f t="shared" ca="1" si="26"/>
        <v>-9.6321716263481072E-4</v>
      </c>
      <c r="AB33" s="24">
        <f>+d1d10index!Q18</f>
        <v>-1.060129455523029E-3</v>
      </c>
      <c r="AC33" s="35">
        <f t="shared" si="22"/>
        <v>43132</v>
      </c>
      <c r="AD33" s="24">
        <f t="shared" ca="1" si="33"/>
        <v>-4.0836595613409354E-3</v>
      </c>
      <c r="AE33" s="24">
        <f>+d1d10index!Y18</f>
        <v>-4.6980257063267139E-3</v>
      </c>
      <c r="AG33" s="193">
        <f ca="1">+W33-X33</f>
        <v>-4.9733454218305884E-3</v>
      </c>
      <c r="AH33" s="193">
        <f ca="1">+d1d10_y!AM18</f>
        <v>-7.3116433705975314E-3</v>
      </c>
      <c r="AJ33">
        <f>+d1d10index!I18</f>
        <v>99.35429639291965</v>
      </c>
      <c r="AK33" s="19">
        <f t="shared" ca="1" si="23"/>
        <v>99.580742811146067</v>
      </c>
      <c r="AM33">
        <f ca="1">+NAC_d!BV19/NAC_d!BV$5-1</f>
        <v>0.29193566110725455</v>
      </c>
      <c r="AN33">
        <f ca="1">+NAC_d!CE19/NAC_d!CE$5-1</f>
        <v>0.30326891480135476</v>
      </c>
      <c r="AO33">
        <f t="shared" ca="1" si="27"/>
        <v>0.2518100309831881</v>
      </c>
      <c r="AP33">
        <f t="shared" ca="1" si="28"/>
        <v>0.2570804310600836</v>
      </c>
      <c r="AR33" s="24">
        <f t="shared" ca="1" si="29"/>
        <v>-1.1333253694100209E-2</v>
      </c>
      <c r="AS33" s="24">
        <f t="shared" ca="1" si="30"/>
        <v>-5.2704000768954984E-3</v>
      </c>
    </row>
    <row r="34" spans="2:45" x14ac:dyDescent="0.25">
      <c r="B34" s="69">
        <f t="shared" si="24"/>
        <v>20</v>
      </c>
      <c r="C34" s="154">
        <f>+NAC!A20</f>
        <v>43160</v>
      </c>
      <c r="D34" s="71" cm="1">
        <f t="array" aca="1" ref="D34" ca="1">INDIRECT(_xlfn.CONCAT(D$18,"!$P",$B34))</f>
        <v>129.3424</v>
      </c>
      <c r="E34" s="71" cm="1">
        <f t="array" aca="1" ref="E34" ca="1">INDIRECT(_xlfn.CONCAT(E$18,"!$P",$B34))</f>
        <v>128.387</v>
      </c>
      <c r="F34" s="71" cm="1">
        <f t="array" aca="1" ref="F34" ca="1">INDIRECT(_xlfn.CONCAT(F$18,"!$P",$B34))</f>
        <v>127.8267</v>
      </c>
      <c r="G34" s="71" cm="1">
        <f t="array" aca="1" ref="G34" ca="1">INDIRECT(_xlfn.CONCAT(G$18,"!$P",$B34))</f>
        <v>127.1854</v>
      </c>
      <c r="H34" s="71" cm="1">
        <f t="array" aca="1" ref="H34" ca="1">INDIRECT(_xlfn.CONCAT(H$18,"!$P",$B34))</f>
        <v>128.7072</v>
      </c>
      <c r="I34" s="71" cm="1">
        <f t="array" aca="1" ref="I34" ca="1">INDIRECT(_xlfn.CONCAT(I$18,"!$P",$B34))</f>
        <v>128.55189999999999</v>
      </c>
      <c r="J34" s="71" cm="1">
        <f t="array" aca="1" ref="J34" ca="1">INDIRECT(_xlfn.CONCAT(J$18,"!$P",$B34))</f>
        <v>128.74600000000001</v>
      </c>
      <c r="K34" s="71"/>
      <c r="L34" s="71">
        <f t="shared" ca="1" si="25"/>
        <v>128.45064744420651</v>
      </c>
      <c r="M34" s="71">
        <f t="shared" ca="1" si="12"/>
        <v>128.53172614078125</v>
      </c>
      <c r="N34" s="71">
        <f t="shared" ca="1" si="13"/>
        <v>128.61817999642372</v>
      </c>
      <c r="O34" s="71">
        <f t="shared" ca="1" si="14"/>
        <v>128.67147125518443</v>
      </c>
      <c r="P34" s="71">
        <f t="shared" ca="1" si="15"/>
        <v>128.68609934054695</v>
      </c>
      <c r="Q34" s="71">
        <f t="shared" ca="1" si="16"/>
        <v>128.7231564031253</v>
      </c>
      <c r="R34" s="71">
        <f t="shared" ca="1" si="17"/>
        <v>128.75303914431834</v>
      </c>
      <c r="S34" s="71">
        <f t="shared" ca="1" si="18"/>
        <v>128.7947596398773</v>
      </c>
      <c r="T34" s="71">
        <f t="shared" ca="1" si="19"/>
        <v>128.83277558015845</v>
      </c>
      <c r="U34" s="71">
        <f t="shared" ca="1" si="20"/>
        <v>128.92846343281036</v>
      </c>
      <c r="V34" s="34" cm="1">
        <f t="array" aca="1" ref="V34" ca="1">+SUMPRODUCT(_xlfn.ANCHORARRAY($L$17)/100,L34:U34)</f>
        <v>128.74515867</v>
      </c>
      <c r="W34" s="24">
        <f t="shared" ca="1" si="31"/>
        <v>0.22052852989372074</v>
      </c>
      <c r="X34" s="24">
        <f t="shared" ca="1" si="32"/>
        <v>0.22582452301028377</v>
      </c>
      <c r="Z34" s="19">
        <f t="shared" ca="1" si="21"/>
        <v>99.629394490648792</v>
      </c>
      <c r="AA34" s="24">
        <f t="shared" ca="1" si="26"/>
        <v>4.8856513949679936E-4</v>
      </c>
      <c r="AB34" s="24">
        <f>+d1d10index!Q19</f>
        <v>-7.5436199062639542E-4</v>
      </c>
      <c r="AC34" s="35">
        <f t="shared" si="22"/>
        <v>43160</v>
      </c>
      <c r="AD34" s="24">
        <f t="shared" ca="1" si="33"/>
        <v>-4.3203517446017692E-3</v>
      </c>
      <c r="AE34" s="24">
        <f>+d1d10index!Y19</f>
        <v>-7.1310439644787227E-3</v>
      </c>
      <c r="AG34" s="193">
        <f t="shared" ca="1" si="34"/>
        <v>-5.2959931165630358E-3</v>
      </c>
      <c r="AH34" s="193">
        <f ca="1">+d1d10_y!AM19</f>
        <v>-1.242386712123289E-2</v>
      </c>
      <c r="AJ34">
        <f>+d1d10index!I19</f>
        <v>99.279347288115403</v>
      </c>
      <c r="AK34" s="19">
        <f t="shared" ca="1" si="23"/>
        <v>99.629394490648792</v>
      </c>
      <c r="AM34">
        <f ca="1">+NAC_d!BV20/NAC_d!BV$5-1</f>
        <v>0.32205030862705231</v>
      </c>
      <c r="AN34">
        <f ca="1">+NAC_d!CE20/NAC_d!CE$5-1</f>
        <v>0.33453798782580035</v>
      </c>
      <c r="AO34">
        <f t="shared" ca="1" si="27"/>
        <v>0.28450647444206534</v>
      </c>
      <c r="AP34">
        <f t="shared" ca="1" si="28"/>
        <v>0.2892846343281037</v>
      </c>
      <c r="AR34" s="24">
        <f t="shared" ca="1" si="29"/>
        <v>-1.2487679198748047E-2</v>
      </c>
      <c r="AS34" s="24">
        <f t="shared" ca="1" si="30"/>
        <v>-4.7781598860383578E-3</v>
      </c>
    </row>
    <row r="35" spans="2:45" x14ac:dyDescent="0.25">
      <c r="B35" s="69">
        <f t="shared" si="24"/>
        <v>21</v>
      </c>
      <c r="C35" s="154">
        <f>+NAC!A21</f>
        <v>43191</v>
      </c>
      <c r="D35" s="71" cm="1">
        <f t="array" aca="1" ref="D35" ca="1">INDIRECT(_xlfn.CONCAT(D$18,"!$P",$B35))</f>
        <v>132.0556</v>
      </c>
      <c r="E35" s="71" cm="1">
        <f t="array" aca="1" ref="E35" ca="1">INDIRECT(_xlfn.CONCAT(E$18,"!$P",$B35))</f>
        <v>131.1335</v>
      </c>
      <c r="F35" s="71" cm="1">
        <f t="array" aca="1" ref="F35" ca="1">INDIRECT(_xlfn.CONCAT(F$18,"!$P",$B35))</f>
        <v>130.43049999999999</v>
      </c>
      <c r="G35" s="71" cm="1">
        <f t="array" aca="1" ref="G35" ca="1">INDIRECT(_xlfn.CONCAT(G$18,"!$P",$B35))</f>
        <v>129.7902</v>
      </c>
      <c r="H35" s="71" cm="1">
        <f t="array" aca="1" ref="H35" ca="1">INDIRECT(_xlfn.CONCAT(H$18,"!$P",$B35))</f>
        <v>131.83779999999999</v>
      </c>
      <c r="I35" s="71" cm="1">
        <f t="array" aca="1" ref="I35" ca="1">INDIRECT(_xlfn.CONCAT(I$18,"!$P",$B35))</f>
        <v>131.45930000000001</v>
      </c>
      <c r="J35" s="71" cm="1">
        <f t="array" aca="1" ref="J35" ca="1">INDIRECT(_xlfn.CONCAT(J$18,"!$P",$B35))</f>
        <v>131.48840000000001</v>
      </c>
      <c r="K35" s="71"/>
      <c r="L35" s="71">
        <f t="shared" ca="1" si="25"/>
        <v>131.1727478297428</v>
      </c>
      <c r="M35" s="71">
        <f t="shared" ca="1" si="12"/>
        <v>131.26385754141486</v>
      </c>
      <c r="N35" s="71">
        <f t="shared" ca="1" si="13"/>
        <v>131.35520971734968</v>
      </c>
      <c r="O35" s="71">
        <f t="shared" ca="1" si="14"/>
        <v>131.41630415647489</v>
      </c>
      <c r="P35" s="71">
        <f t="shared" ca="1" si="15"/>
        <v>131.4299701863938</v>
      </c>
      <c r="Q35" s="71">
        <f t="shared" ca="1" si="16"/>
        <v>131.46971492791681</v>
      </c>
      <c r="R35" s="71">
        <f t="shared" ca="1" si="17"/>
        <v>131.50074130905043</v>
      </c>
      <c r="S35" s="71">
        <f t="shared" ca="1" si="18"/>
        <v>131.54316990972345</v>
      </c>
      <c r="T35" s="71">
        <f t="shared" ca="1" si="19"/>
        <v>131.5765798133078</v>
      </c>
      <c r="U35" s="71">
        <f t="shared" ca="1" si="20"/>
        <v>131.67247972158683</v>
      </c>
      <c r="V35" s="34" cm="1">
        <f t="array" aca="1" ref="V35" ca="1">+SUMPRODUCT(_xlfn.ANCHORARRAY($L$17)/100,L35:U35)</f>
        <v>131.48782463999999</v>
      </c>
      <c r="W35" s="24">
        <f t="shared" ca="1" si="31"/>
        <v>0.22078856667156543</v>
      </c>
      <c r="X35" s="24">
        <f t="shared" ca="1" si="32"/>
        <v>0.22575497465896333</v>
      </c>
      <c r="Z35" s="19">
        <f t="shared" ca="1" si="21"/>
        <v>99.620473547015536</v>
      </c>
      <c r="AA35" s="24">
        <f t="shared" ca="1" si="26"/>
        <v>-8.9541281254046368E-5</v>
      </c>
      <c r="AB35" s="24">
        <f>+d1d10index!Q20</f>
        <v>-1.9504568161752278E-3</v>
      </c>
      <c r="AC35" s="35">
        <f t="shared" si="22"/>
        <v>43191</v>
      </c>
      <c r="AD35" s="24">
        <f t="shared" ca="1" si="33"/>
        <v>-4.0517135072444255E-3</v>
      </c>
      <c r="AE35" s="24">
        <f>+d1d10index!Y20</f>
        <v>-1.1343113207474387E-2</v>
      </c>
      <c r="AG35" s="193">
        <f t="shared" ca="1" si="34"/>
        <v>-4.9664079873978917E-3</v>
      </c>
      <c r="AH35" s="193">
        <f ca="1">+d1d10_y!AM20</f>
        <v>-1.5944352250315097E-2</v>
      </c>
      <c r="AJ35">
        <f>+d1d10index!I20</f>
        <v>99.085707208491868</v>
      </c>
      <c r="AK35" s="19">
        <f t="shared" ca="1" si="23"/>
        <v>99.620473547015536</v>
      </c>
      <c r="AM35">
        <f ca="1">+NAC_d!BV21/NAC_d!BV$5-1</f>
        <v>0.35722537610353156</v>
      </c>
      <c r="AN35">
        <f ca="1">+NAC_d!CE21/NAC_d!CE$5-1</f>
        <v>0.37115112045165</v>
      </c>
      <c r="AO35">
        <f t="shared" ca="1" si="27"/>
        <v>0.3117274782974282</v>
      </c>
      <c r="AP35">
        <f t="shared" ca="1" si="28"/>
        <v>0.31672479721586844</v>
      </c>
      <c r="AR35" s="24">
        <f t="shared" ca="1" si="29"/>
        <v>-1.3925744348118441E-2</v>
      </c>
      <c r="AS35" s="24">
        <f t="shared" ca="1" si="30"/>
        <v>-4.9973189184402411E-3</v>
      </c>
    </row>
    <row r="36" spans="2:45" x14ac:dyDescent="0.25">
      <c r="B36" s="69">
        <f t="shared" si="24"/>
        <v>22</v>
      </c>
      <c r="C36" s="154">
        <f>+NAC!A22</f>
        <v>43221</v>
      </c>
      <c r="D36" s="71" cm="1">
        <f t="array" aca="1" ref="D36" ca="1">INDIRECT(_xlfn.CONCAT(D$18,"!$P",$B36))</f>
        <v>135.4453</v>
      </c>
      <c r="E36" s="71" cm="1">
        <f t="array" aca="1" ref="E36" ca="1">INDIRECT(_xlfn.CONCAT(E$18,"!$P",$B36))</f>
        <v>134.87180000000001</v>
      </c>
      <c r="F36" s="71" cm="1">
        <f t="array" aca="1" ref="F36" ca="1">INDIRECT(_xlfn.CONCAT(F$18,"!$P",$B36))</f>
        <v>133.5703</v>
      </c>
      <c r="G36" s="71" cm="1">
        <f t="array" aca="1" ref="G36" ca="1">INDIRECT(_xlfn.CONCAT(G$18,"!$P",$B36))</f>
        <v>133.7912</v>
      </c>
      <c r="H36" s="71" cm="1">
        <f t="array" aca="1" ref="H36" ca="1">INDIRECT(_xlfn.CONCAT(H$18,"!$P",$B36))</f>
        <v>134.92330000000001</v>
      </c>
      <c r="I36" s="71" cm="1">
        <f t="array" aca="1" ref="I36" ca="1">INDIRECT(_xlfn.CONCAT(I$18,"!$P",$B36))</f>
        <v>134.57650000000001</v>
      </c>
      <c r="J36" s="71" cm="1">
        <f t="array" aca="1" ref="J36" ca="1">INDIRECT(_xlfn.CONCAT(J$18,"!$P",$B36))</f>
        <v>134.9794</v>
      </c>
      <c r="K36" s="71"/>
      <c r="L36" s="71">
        <f t="shared" ca="1" si="25"/>
        <v>134.69415140889276</v>
      </c>
      <c r="M36" s="71">
        <f t="shared" ca="1" si="12"/>
        <v>134.76567131007857</v>
      </c>
      <c r="N36" s="71">
        <f t="shared" ca="1" si="13"/>
        <v>134.84725120135244</v>
      </c>
      <c r="O36" s="71">
        <f t="shared" ca="1" si="14"/>
        <v>134.91180647189867</v>
      </c>
      <c r="P36" s="71">
        <f t="shared" ca="1" si="15"/>
        <v>134.94041510162754</v>
      </c>
      <c r="Q36" s="71">
        <f t="shared" ca="1" si="16"/>
        <v>134.9641794497353</v>
      </c>
      <c r="R36" s="71">
        <f t="shared" ca="1" si="17"/>
        <v>134.98717970179973</v>
      </c>
      <c r="S36" s="71">
        <f t="shared" ca="1" si="18"/>
        <v>135.03784627430963</v>
      </c>
      <c r="T36" s="71">
        <f t="shared" ca="1" si="19"/>
        <v>135.07236885765116</v>
      </c>
      <c r="U36" s="71">
        <f t="shared" ca="1" si="20"/>
        <v>135.13439589360047</v>
      </c>
      <c r="V36" s="34" cm="1">
        <f t="array" aca="1" ref="V36" ca="1">+SUMPRODUCT(_xlfn.ANCHORARRAY($L$17)/100,L36:U36)</f>
        <v>134.97887668000001</v>
      </c>
      <c r="W36" s="24">
        <f t="shared" ca="1" si="31"/>
        <v>0.23270595222163748</v>
      </c>
      <c r="X36" s="24">
        <f t="shared" ca="1" si="32"/>
        <v>0.23760645799615965</v>
      </c>
      <c r="Z36" s="19">
        <f t="shared" ca="1" si="21"/>
        <v>99.674217299158727</v>
      </c>
      <c r="AA36" s="24">
        <f t="shared" ca="1" si="26"/>
        <v>5.3948500975375957E-4</v>
      </c>
      <c r="AB36" s="24">
        <f>+d1d10index!Q21</f>
        <v>2.314718091322554E-3</v>
      </c>
      <c r="AC36" s="35">
        <f t="shared" si="22"/>
        <v>43221</v>
      </c>
      <c r="AD36" s="24">
        <f t="shared" ca="1" si="33"/>
        <v>-3.9596640295953556E-3</v>
      </c>
      <c r="AE36" s="24">
        <f>+d1d10index!Y21</f>
        <v>-8.3721404216945405E-3</v>
      </c>
      <c r="AG36" s="193">
        <f t="shared" ca="1" si="34"/>
        <v>-4.9005057745221681E-3</v>
      </c>
      <c r="AH36" s="193">
        <f ca="1">+d1d10_y!AM21</f>
        <v>-1.2505169228419488E-2</v>
      </c>
      <c r="AJ36">
        <f>+d1d10index!I21</f>
        <v>99.31506268755885</v>
      </c>
      <c r="AK36" s="19">
        <f t="shared" ca="1" si="23"/>
        <v>99.674217299158727</v>
      </c>
      <c r="AM36">
        <f ca="1">+NAC_d!BV22/NAC_d!BV$5-1</f>
        <v>0.38833176776701928</v>
      </c>
      <c r="AN36">
        <f ca="1">+NAC_d!CE22/NAC_d!CE$5-1</f>
        <v>0.39790109803516538</v>
      </c>
      <c r="AO36">
        <f t="shared" ca="1" si="27"/>
        <v>0.34694151408892782</v>
      </c>
      <c r="AP36">
        <f t="shared" ca="1" si="28"/>
        <v>0.35134395893600479</v>
      </c>
      <c r="AR36" s="24">
        <f t="shared" ca="1" si="29"/>
        <v>-9.5693302681461034E-3</v>
      </c>
      <c r="AS36" s="24">
        <f t="shared" ca="1" si="30"/>
        <v>-4.4024448470769695E-3</v>
      </c>
    </row>
    <row r="37" spans="2:45" x14ac:dyDescent="0.25">
      <c r="B37" s="69">
        <f t="shared" si="24"/>
        <v>23</v>
      </c>
      <c r="C37" s="154">
        <f>+NAC!A23</f>
        <v>43252</v>
      </c>
      <c r="D37" s="71" cm="1">
        <f t="array" aca="1" ref="D37" ca="1">INDIRECT(_xlfn.CONCAT(D$18,"!$P",$B37))</f>
        <v>141.1129</v>
      </c>
      <c r="E37" s="71" cm="1">
        <f t="array" aca="1" ref="E37" ca="1">INDIRECT(_xlfn.CONCAT(E$18,"!$P",$B37))</f>
        <v>140.33320000000001</v>
      </c>
      <c r="F37" s="71" cm="1">
        <f t="array" aca="1" ref="F37" ca="1">INDIRECT(_xlfn.CONCAT(F$18,"!$P",$B37))</f>
        <v>138.68680000000001</v>
      </c>
      <c r="G37" s="71" cm="1">
        <f t="array" aca="1" ref="G37" ca="1">INDIRECT(_xlfn.CONCAT(G$18,"!$P",$B37))</f>
        <v>138.4881</v>
      </c>
      <c r="H37" s="71" cm="1">
        <f t="array" aca="1" ref="H37" ca="1">INDIRECT(_xlfn.CONCAT(H$18,"!$P",$B37))</f>
        <v>140.55170000000001</v>
      </c>
      <c r="I37" s="71" cm="1">
        <f t="array" aca="1" ref="I37" ca="1">INDIRECT(_xlfn.CONCAT(I$18,"!$P",$B37))</f>
        <v>139.93039999999999</v>
      </c>
      <c r="J37" s="71" cm="1">
        <f t="array" aca="1" ref="J37" ca="1">INDIRECT(_xlfn.CONCAT(J$18,"!$P",$B37))</f>
        <v>140.47839999999999</v>
      </c>
      <c r="K37" s="71"/>
      <c r="L37" s="71">
        <f t="shared" ca="1" si="25"/>
        <v>140.06457740412412</v>
      </c>
      <c r="M37" s="71">
        <f t="shared" ca="1" si="12"/>
        <v>140.17719137027115</v>
      </c>
      <c r="N37" s="71">
        <f t="shared" ca="1" si="13"/>
        <v>140.29600602748852</v>
      </c>
      <c r="O37" s="71">
        <f t="shared" ca="1" si="14"/>
        <v>140.38356285216088</v>
      </c>
      <c r="P37" s="71">
        <f t="shared" ca="1" si="15"/>
        <v>140.42717970148337</v>
      </c>
      <c r="Q37" s="71">
        <f t="shared" ca="1" si="16"/>
        <v>140.46244145092845</v>
      </c>
      <c r="R37" s="71">
        <f t="shared" ca="1" si="17"/>
        <v>140.49306541564206</v>
      </c>
      <c r="S37" s="71">
        <f t="shared" ca="1" si="18"/>
        <v>140.56029056021706</v>
      </c>
      <c r="T37" s="71">
        <f t="shared" ca="1" si="19"/>
        <v>140.60875016829669</v>
      </c>
      <c r="U37" s="71">
        <f t="shared" ca="1" si="20"/>
        <v>140.69420241038497</v>
      </c>
      <c r="V37" s="34" cm="1">
        <f t="array" aca="1" ref="V37" ca="1">+SUMPRODUCT(_xlfn.ANCHORARRAY($L$17)/100,L37:U37)</f>
        <v>140.47791599999999</v>
      </c>
      <c r="W37" s="24">
        <f t="shared" ca="1" si="31"/>
        <v>0.2652576011079677</v>
      </c>
      <c r="X37" s="24">
        <f t="shared" ca="1" si="32"/>
        <v>0.27103843676776274</v>
      </c>
      <c r="Z37" s="19">
        <f t="shared" ca="1" si="21"/>
        <v>99.552486886116085</v>
      </c>
      <c r="AA37" s="24">
        <f t="shared" ca="1" si="26"/>
        <v>-1.2212828587083724E-3</v>
      </c>
      <c r="AB37" s="24">
        <f>+d1d10index!Q22</f>
        <v>2.3815171281817982E-3</v>
      </c>
      <c r="AC37" s="35">
        <f t="shared" si="22"/>
        <v>43252</v>
      </c>
      <c r="AD37" s="24">
        <f t="shared" ca="1" si="33"/>
        <v>-4.5481202555099909E-3</v>
      </c>
      <c r="AE37" s="24">
        <f>+d1d10index!Y22</f>
        <v>-5.1579844610666337E-3</v>
      </c>
      <c r="AG37" s="193">
        <f t="shared" ca="1" si="34"/>
        <v>-5.7808356597950361E-3</v>
      </c>
      <c r="AH37" s="193">
        <f ca="1">+d1d10_y!AM22</f>
        <v>-1.0096717123007304E-2</v>
      </c>
      <c r="AJ37">
        <f>+d1d10index!I22</f>
        <v>99.551583210435723</v>
      </c>
      <c r="AK37" s="19">
        <f t="shared" ca="1" si="23"/>
        <v>99.552486886116085</v>
      </c>
      <c r="AM37">
        <f ca="1">+NAC_d!BV23/NAC_d!BV$5-1</f>
        <v>0.44035527302404276</v>
      </c>
      <c r="AN37">
        <f ca="1">+NAC_d!CE23/NAC_d!CE$5-1</f>
        <v>0.4495275834004957</v>
      </c>
      <c r="AO37">
        <f t="shared" ca="1" si="27"/>
        <v>0.40064577404124146</v>
      </c>
      <c r="AP37">
        <f t="shared" ca="1" si="28"/>
        <v>0.40694202410384994</v>
      </c>
      <c r="AR37" s="24">
        <f t="shared" ca="1" si="29"/>
        <v>-9.1723103764529412E-3</v>
      </c>
      <c r="AS37" s="24">
        <f t="shared" ca="1" si="30"/>
        <v>-6.2962500626084772E-3</v>
      </c>
    </row>
    <row r="38" spans="2:45" x14ac:dyDescent="0.25">
      <c r="B38" s="69">
        <f t="shared" si="24"/>
        <v>24</v>
      </c>
      <c r="C38" s="154">
        <f>+NAC!A24</f>
        <v>43282</v>
      </c>
      <c r="D38" s="71" cm="1">
        <f t="array" aca="1" ref="D38" ca="1">INDIRECT(_xlfn.CONCAT(D$18,"!$P",$B38))</f>
        <v>145.20689999999999</v>
      </c>
      <c r="E38" s="71" cm="1">
        <f t="array" aca="1" ref="E38" ca="1">INDIRECT(_xlfn.CONCAT(E$18,"!$P",$B38))</f>
        <v>145.11080000000001</v>
      </c>
      <c r="F38" s="71" cm="1">
        <f t="array" aca="1" ref="F38" ca="1">INDIRECT(_xlfn.CONCAT(F$18,"!$P",$B38))</f>
        <v>143.4915</v>
      </c>
      <c r="G38" s="71" cm="1">
        <f t="array" aca="1" ref="G38" ca="1">INDIRECT(_xlfn.CONCAT(G$18,"!$P",$B38))</f>
        <v>143.184</v>
      </c>
      <c r="H38" s="71" cm="1">
        <f t="array" aca="1" ref="H38" ca="1">INDIRECT(_xlfn.CONCAT(H$18,"!$P",$B38))</f>
        <v>145.63499999999999</v>
      </c>
      <c r="I38" s="71" cm="1">
        <f t="array" aca="1" ref="I38" ca="1">INDIRECT(_xlfn.CONCAT(I$18,"!$P",$B38))</f>
        <v>144.72460000000001</v>
      </c>
      <c r="J38" s="71" cm="1">
        <f t="array" aca="1" ref="J38" ca="1">INDIRECT(_xlfn.CONCAT(J$18,"!$P",$B38))</f>
        <v>144.964</v>
      </c>
      <c r="K38" s="71"/>
      <c r="L38" s="71">
        <f t="shared" ca="1" si="25"/>
        <v>144.64044161376594</v>
      </c>
      <c r="M38" s="71">
        <f t="shared" ca="1" si="12"/>
        <v>144.74297130468824</v>
      </c>
      <c r="N38" s="71">
        <f t="shared" ca="1" si="13"/>
        <v>144.83253876814638</v>
      </c>
      <c r="O38" s="71">
        <f t="shared" ca="1" si="14"/>
        <v>144.90611194890323</v>
      </c>
      <c r="P38" s="71">
        <f t="shared" ca="1" si="15"/>
        <v>144.95337245057033</v>
      </c>
      <c r="Q38" s="71">
        <f t="shared" ca="1" si="16"/>
        <v>144.97463776129015</v>
      </c>
      <c r="R38" s="71">
        <f t="shared" ca="1" si="17"/>
        <v>144.98803335398921</v>
      </c>
      <c r="S38" s="71">
        <f t="shared" ca="1" si="18"/>
        <v>145.0357591289289</v>
      </c>
      <c r="T38" s="71">
        <f t="shared" ca="1" si="19"/>
        <v>145.06230030207405</v>
      </c>
      <c r="U38" s="71">
        <f t="shared" ca="1" si="20"/>
        <v>145.088493264036</v>
      </c>
      <c r="V38" s="34" cm="1">
        <f t="array" aca="1" ref="V38" ca="1">+SUMPRODUCT(_xlfn.ANCHORARRAY($L$17)/100,L38:U38)</f>
        <v>144.96492556999999</v>
      </c>
      <c r="W38" s="24">
        <f t="shared" ca="1" si="31"/>
        <v>0.2844939124741781</v>
      </c>
      <c r="X38" s="24">
        <f t="shared" ca="1" si="32"/>
        <v>0.28796671442072919</v>
      </c>
      <c r="Z38" s="19">
        <f t="shared" ca="1" si="21"/>
        <v>99.691187329752822</v>
      </c>
      <c r="AA38" s="24">
        <f t="shared" ca="1" si="26"/>
        <v>1.3932393652344999E-3</v>
      </c>
      <c r="AB38" s="24">
        <f>+d1d10index!Q23</f>
        <v>-8.4370113720411144E-4</v>
      </c>
      <c r="AC38" s="35">
        <f t="shared" si="22"/>
        <v>43282</v>
      </c>
      <c r="AD38" s="24">
        <f t="shared" ca="1" si="33"/>
        <v>-2.6963444844247952E-3</v>
      </c>
      <c r="AE38" s="24">
        <f>+d1d10index!Y23</f>
        <v>-2.1229478311139971E-3</v>
      </c>
      <c r="AG38" s="193">
        <f t="shared" ca="1" si="34"/>
        <v>-3.4728019465510851E-3</v>
      </c>
      <c r="AH38" s="193">
        <f ca="1">+d1d10_y!AM23</f>
        <v>-2.6618794247601496E-3</v>
      </c>
      <c r="AJ38">
        <f>+d1d10index!I23</f>
        <v>99.467591426470605</v>
      </c>
      <c r="AK38" s="19">
        <f t="shared" ca="1" si="23"/>
        <v>99.691187329752822</v>
      </c>
      <c r="AM38">
        <f ca="1">+NAC_d!BV24/NAC_d!BV$5-1</f>
        <v>0.48655274455415265</v>
      </c>
      <c r="AN38">
        <f ca="1">+NAC_d!CE24/NAC_d!CE$5-1</f>
        <v>0.49433195907632799</v>
      </c>
      <c r="AO38">
        <f t="shared" ca="1" si="27"/>
        <v>0.44640441613765969</v>
      </c>
      <c r="AP38">
        <f t="shared" ca="1" si="28"/>
        <v>0.45088493264036034</v>
      </c>
      <c r="AR38" s="24">
        <f t="shared" ca="1" si="29"/>
        <v>-7.7792145221753373E-3</v>
      </c>
      <c r="AS38" s="24">
        <f t="shared" ca="1" si="30"/>
        <v>-4.4805165027006488E-3</v>
      </c>
    </row>
    <row r="39" spans="2:45" x14ac:dyDescent="0.25">
      <c r="B39" s="69">
        <f t="shared" si="24"/>
        <v>25</v>
      </c>
      <c r="C39" s="154">
        <f>+NAC!A25</f>
        <v>43313</v>
      </c>
      <c r="D39" s="71" cm="1">
        <f t="array" aca="1" ref="D39" ca="1">INDIRECT(_xlfn.CONCAT(D$18,"!$P",$B39))</f>
        <v>149.87029999999999</v>
      </c>
      <c r="E39" s="71" cm="1">
        <f t="array" aca="1" ref="E39" ca="1">INDIRECT(_xlfn.CONCAT(E$18,"!$P",$B39))</f>
        <v>150.32849999999999</v>
      </c>
      <c r="F39" s="71" cm="1">
        <f t="array" aca="1" ref="F39" ca="1">INDIRECT(_xlfn.CONCAT(F$18,"!$P",$B39))</f>
        <v>148.04310000000001</v>
      </c>
      <c r="G39" s="71" cm="1">
        <f t="array" aca="1" ref="G39" ca="1">INDIRECT(_xlfn.CONCAT(G$18,"!$P",$B39))</f>
        <v>148.29079999999999</v>
      </c>
      <c r="H39" s="71" cm="1">
        <f t="array" aca="1" ref="H39" ca="1">INDIRECT(_xlfn.CONCAT(H$18,"!$P",$B39))</f>
        <v>150.01230000000001</v>
      </c>
      <c r="I39" s="71" cm="1">
        <f t="array" aca="1" ref="I39" ca="1">INDIRECT(_xlfn.CONCAT(I$18,"!$P",$B39))</f>
        <v>149.6046</v>
      </c>
      <c r="J39" s="71" cm="1">
        <f t="array" aca="1" ref="J39" ca="1">INDIRECT(_xlfn.CONCAT(J$18,"!$P",$B39))</f>
        <v>149.8236</v>
      </c>
      <c r="K39" s="71"/>
      <c r="L39" s="71">
        <f t="shared" ca="1" si="25"/>
        <v>149.50882340259218</v>
      </c>
      <c r="M39" s="71">
        <f t="shared" ca="1" si="12"/>
        <v>149.60446432634961</v>
      </c>
      <c r="N39" s="71">
        <f t="shared" ca="1" si="13"/>
        <v>149.68471778331212</v>
      </c>
      <c r="O39" s="71">
        <f t="shared" ca="1" si="14"/>
        <v>149.76490671548265</v>
      </c>
      <c r="P39" s="71">
        <f t="shared" ca="1" si="15"/>
        <v>149.83351133526418</v>
      </c>
      <c r="Q39" s="71">
        <f t="shared" ca="1" si="16"/>
        <v>149.84674549643211</v>
      </c>
      <c r="R39" s="71">
        <f t="shared" ca="1" si="17"/>
        <v>149.84963358751961</v>
      </c>
      <c r="S39" s="71">
        <f t="shared" ca="1" si="18"/>
        <v>149.90444705135886</v>
      </c>
      <c r="T39" s="71">
        <f t="shared" ca="1" si="19"/>
        <v>149.93644136865669</v>
      </c>
      <c r="U39" s="71">
        <f t="shared" ca="1" si="20"/>
        <v>149.91809669208382</v>
      </c>
      <c r="V39" s="34" cm="1">
        <f t="array" aca="1" ref="V39" ca="1">+SUMPRODUCT(_xlfn.ANCHORARRAY($L$17)/100,L39:U39)</f>
        <v>149.82522488000001</v>
      </c>
      <c r="W39" s="24">
        <f t="shared" ca="1" si="31"/>
        <v>0.30978394666918185</v>
      </c>
      <c r="X39" s="24">
        <f t="shared" ca="1" si="32"/>
        <v>0.311592637750576</v>
      </c>
      <c r="Z39" s="19">
        <f t="shared" ca="1" si="21"/>
        <v>99.727002077452838</v>
      </c>
      <c r="AA39" s="24">
        <f t="shared" ca="1" si="26"/>
        <v>3.5925690785032494E-4</v>
      </c>
      <c r="AB39" s="24">
        <f>+d1d10index!Q24</f>
        <v>1.4558085895464146E-3</v>
      </c>
      <c r="AC39" s="35">
        <f t="shared" si="22"/>
        <v>43313</v>
      </c>
      <c r="AD39" s="24">
        <f t="shared" ca="1" si="33"/>
        <v>-1.3790036855468868E-3</v>
      </c>
      <c r="AE39" s="24">
        <f>+d1d10index!Y24</f>
        <v>-2.171014298088636E-3</v>
      </c>
      <c r="AG39" s="193">
        <f t="shared" ca="1" si="34"/>
        <v>-1.8086910813941426E-3</v>
      </c>
      <c r="AH39" s="193">
        <f ca="1">+d1d10_y!AM24</f>
        <v>-1.8134331898860268E-3</v>
      </c>
      <c r="AJ39">
        <f>+d1d10index!I24</f>
        <v>99.612397200450744</v>
      </c>
      <c r="AK39" s="19">
        <f t="shared" ca="1" si="23"/>
        <v>99.727002077452838</v>
      </c>
      <c r="AM39">
        <f ca="1">+NAC_d!BV25/NAC_d!BV$5-1</f>
        <v>0.54533153690021874</v>
      </c>
      <c r="AN39">
        <f ca="1">+NAC_d!CE25/NAC_d!CE$5-1</f>
        <v>0.55165939239560879</v>
      </c>
      <c r="AO39">
        <f t="shared" ca="1" si="27"/>
        <v>0.49508823402592217</v>
      </c>
      <c r="AP39">
        <f t="shared" ca="1" si="28"/>
        <v>0.49918096692083846</v>
      </c>
      <c r="AR39" s="24">
        <f t="shared" ca="1" si="29"/>
        <v>-6.3278554953900557E-3</v>
      </c>
      <c r="AS39" s="24">
        <f t="shared" ca="1" si="30"/>
        <v>-4.0927328949162955E-3</v>
      </c>
    </row>
    <row r="40" spans="2:45" x14ac:dyDescent="0.25">
      <c r="B40" s="69">
        <f t="shared" si="24"/>
        <v>26</v>
      </c>
      <c r="C40" s="154">
        <f>+NAC!A26</f>
        <v>43344</v>
      </c>
      <c r="D40" s="71" cm="1">
        <f t="array" aca="1" ref="D40" ca="1">INDIRECT(_xlfn.CONCAT(D$18,"!$P",$B40))</f>
        <v>161.58019999999999</v>
      </c>
      <c r="E40" s="71" cm="1">
        <f t="array" aca="1" ref="E40" ca="1">INDIRECT(_xlfn.CONCAT(E$18,"!$P",$B40))</f>
        <v>161.446</v>
      </c>
      <c r="F40" s="71" cm="1">
        <f t="array" aca="1" ref="F40" ca="1">INDIRECT(_xlfn.CONCAT(F$18,"!$P",$B40))</f>
        <v>159.29</v>
      </c>
      <c r="G40" s="71" cm="1">
        <f t="array" aca="1" ref="G40" ca="1">INDIRECT(_xlfn.CONCAT(G$18,"!$P",$B40))</f>
        <v>160.07339999999999</v>
      </c>
      <c r="H40" s="71" cm="1">
        <f t="array" aca="1" ref="H40" ca="1">INDIRECT(_xlfn.CONCAT(H$18,"!$P",$B40))</f>
        <v>162.55600000000001</v>
      </c>
      <c r="I40" s="71" cm="1">
        <f t="array" aca="1" ref="I40" ca="1">INDIRECT(_xlfn.CONCAT(I$18,"!$P",$B40))</f>
        <v>159.66749999999999</v>
      </c>
      <c r="J40" s="71" cm="1">
        <f t="array" aca="1" ref="J40" ca="1">INDIRECT(_xlfn.CONCAT(J$18,"!$P",$B40))</f>
        <v>161.27199999999999</v>
      </c>
      <c r="K40" s="71"/>
      <c r="L40" s="71">
        <f t="shared" ca="1" si="25"/>
        <v>160.98626975971561</v>
      </c>
      <c r="M40" s="71">
        <f t="shared" ca="1" si="12"/>
        <v>161.06705350337424</v>
      </c>
      <c r="N40" s="71">
        <f t="shared" ca="1" si="13"/>
        <v>161.16047765488105</v>
      </c>
      <c r="O40" s="71">
        <f t="shared" ca="1" si="14"/>
        <v>161.23818354167386</v>
      </c>
      <c r="P40" s="71">
        <f t="shared" ca="1" si="15"/>
        <v>161.29281499987061</v>
      </c>
      <c r="Q40" s="71">
        <f t="shared" ca="1" si="16"/>
        <v>161.27778548350668</v>
      </c>
      <c r="R40" s="71">
        <f t="shared" ca="1" si="17"/>
        <v>161.28678691690723</v>
      </c>
      <c r="S40" s="71">
        <f t="shared" ca="1" si="18"/>
        <v>161.34398092490275</v>
      </c>
      <c r="T40" s="71">
        <f t="shared" ca="1" si="19"/>
        <v>161.352491466017</v>
      </c>
      <c r="U40" s="71">
        <f t="shared" ca="1" si="20"/>
        <v>161.36260013860752</v>
      </c>
      <c r="V40" s="34" cm="1">
        <f t="array" aca="1" ref="V40" ca="1">+SUMPRODUCT(_xlfn.ANCHORARRAY($L$17)/100,L40:U40)</f>
        <v>161.27193062999999</v>
      </c>
      <c r="W40" s="24">
        <f t="shared" ca="1" si="31"/>
        <v>0.38810968122606138</v>
      </c>
      <c r="X40" s="24">
        <f t="shared" ca="1" si="32"/>
        <v>0.38866687423261892</v>
      </c>
      <c r="Z40" s="19">
        <f t="shared" ca="1" si="21"/>
        <v>99.766779675979052</v>
      </c>
      <c r="AA40" s="24">
        <f t="shared" ca="1" si="26"/>
        <v>3.988648780930415E-4</v>
      </c>
      <c r="AB40" s="24">
        <f>+d1d10index!Q25</f>
        <v>-1.1952488011287565E-3</v>
      </c>
      <c r="AC40" s="35">
        <f t="shared" si="22"/>
        <v>43344</v>
      </c>
      <c r="AD40" s="24">
        <f t="shared" ca="1" si="33"/>
        <v>-4.0124310365308169E-4</v>
      </c>
      <c r="AE40" s="24">
        <f>+d1d10index!Y25</f>
        <v>-4.427979160664175E-3</v>
      </c>
      <c r="AG40" s="193">
        <f t="shared" ca="1" si="34"/>
        <v>-5.5719300655754367E-4</v>
      </c>
      <c r="AH40" s="193">
        <f ca="1">+d1d10_y!AM25</f>
        <v>-1.7642330616816082E-3</v>
      </c>
      <c r="AJ40">
        <f>+d1d10index!I25</f>
        <v>99.493335602119345</v>
      </c>
      <c r="AK40" s="19">
        <f t="shared" ca="1" si="23"/>
        <v>99.766779675979052</v>
      </c>
      <c r="AM40">
        <f ca="1">+NAC_d!BV26/NAC_d!BV$5-1</f>
        <v>0.64662011061102032</v>
      </c>
      <c r="AN40">
        <f ca="1">+NAC_d!CE26/NAC_d!CE$5-1</f>
        <v>0.65405300596338534</v>
      </c>
      <c r="AO40">
        <f t="shared" ca="1" si="27"/>
        <v>0.60986269759715639</v>
      </c>
      <c r="AP40">
        <f t="shared" ca="1" si="28"/>
        <v>0.61362600138607548</v>
      </c>
      <c r="AR40" s="24">
        <f t="shared" ca="1" si="29"/>
        <v>-7.432895352365021E-3</v>
      </c>
      <c r="AS40" s="24">
        <f t="shared" ca="1" si="30"/>
        <v>-3.7633037889190923E-3</v>
      </c>
    </row>
    <row r="41" spans="2:45" x14ac:dyDescent="0.25">
      <c r="B41" s="69">
        <f t="shared" si="24"/>
        <v>27</v>
      </c>
      <c r="C41" s="154">
        <f>+NAC!A27</f>
        <v>43374</v>
      </c>
      <c r="D41" s="71" cm="1">
        <f t="array" aca="1" ref="D41" ca="1">INDIRECT(_xlfn.CONCAT(D$18,"!$P",$B41))</f>
        <v>168.46190000000001</v>
      </c>
      <c r="E41" s="71" cm="1">
        <f t="array" aca="1" ref="E41" ca="1">INDIRECT(_xlfn.CONCAT(E$18,"!$P",$B41))</f>
        <v>168.904</v>
      </c>
      <c r="F41" s="71" cm="1">
        <f t="array" aca="1" ref="F41" ca="1">INDIRECT(_xlfn.CONCAT(F$18,"!$P",$B41))</f>
        <v>167.1825</v>
      </c>
      <c r="G41" s="71" cm="1">
        <f t="array" aca="1" ref="G41" ca="1">INDIRECT(_xlfn.CONCAT(G$18,"!$P",$B41))</f>
        <v>168.4787</v>
      </c>
      <c r="H41" s="71" cm="1">
        <f t="array" aca="1" ref="H41" ca="1">INDIRECT(_xlfn.CONCAT(H$18,"!$P",$B41))</f>
        <v>170.41290000000001</v>
      </c>
      <c r="I41" s="71" cm="1">
        <f t="array" aca="1" ref="I41" ca="1">INDIRECT(_xlfn.CONCAT(I$18,"!$P",$B41))</f>
        <v>167.7414</v>
      </c>
      <c r="J41" s="71" cm="1">
        <f t="array" aca="1" ref="J41" ca="1">INDIRECT(_xlfn.CONCAT(J$18,"!$P",$B41))</f>
        <v>168.5933</v>
      </c>
      <c r="K41" s="71"/>
      <c r="L41" s="71">
        <f t="shared" ca="1" si="25"/>
        <v>168.50822004057454</v>
      </c>
      <c r="M41" s="71">
        <f t="shared" ca="1" si="12"/>
        <v>168.53730794229241</v>
      </c>
      <c r="N41" s="71">
        <f t="shared" ca="1" si="13"/>
        <v>168.56863477842873</v>
      </c>
      <c r="O41" s="71">
        <f t="shared" ca="1" si="14"/>
        <v>168.61618861381828</v>
      </c>
      <c r="P41" s="71">
        <f t="shared" ca="1" si="15"/>
        <v>168.64391715117009</v>
      </c>
      <c r="Q41" s="71">
        <f t="shared" ca="1" si="16"/>
        <v>168.61469699307699</v>
      </c>
      <c r="R41" s="71">
        <f t="shared" ca="1" si="17"/>
        <v>168.60885624487531</v>
      </c>
      <c r="S41" s="71">
        <f t="shared" ca="1" si="18"/>
        <v>168.63282217850352</v>
      </c>
      <c r="T41" s="71">
        <f t="shared" ca="1" si="19"/>
        <v>168.60639710279085</v>
      </c>
      <c r="U41" s="71">
        <f t="shared" ca="1" si="20"/>
        <v>168.56450641233479</v>
      </c>
      <c r="V41" s="34" cm="1">
        <f t="array" aca="1" ref="V41" ca="1">+SUMPRODUCT(_xlfn.ANCHORARRAY($L$17)/100,L41:U41)</f>
        <v>168.59392390000002</v>
      </c>
      <c r="W41" s="24">
        <f t="shared" ca="1" si="31"/>
        <v>0.43361832556491353</v>
      </c>
      <c r="X41" s="24">
        <f t="shared" ca="1" si="32"/>
        <v>0.43246716511683148</v>
      </c>
      <c r="Z41" s="19">
        <f t="shared" ca="1" si="21"/>
        <v>99.966608408283435</v>
      </c>
      <c r="AA41" s="24">
        <f t="shared" ca="1" si="26"/>
        <v>2.0029586296499424E-3</v>
      </c>
      <c r="AB41" s="24">
        <f>+d1d10index!Q26</f>
        <v>1.2095153606095366E-3</v>
      </c>
      <c r="AC41" s="35">
        <f t="shared" si="22"/>
        <v>43374</v>
      </c>
      <c r="AD41" s="24">
        <f t="shared" ca="1" si="33"/>
        <v>8.0362082714025007E-4</v>
      </c>
      <c r="AE41" s="24">
        <f>+d1d10index!Y26</f>
        <v>-4.3865460842942294E-3</v>
      </c>
      <c r="AG41" s="193">
        <f t="shared" ca="1" si="34"/>
        <v>1.1511604480820559E-3</v>
      </c>
      <c r="AH41" s="193">
        <f ca="1">+d1d10_y!AM26</f>
        <v>-2.1231589087769009E-3</v>
      </c>
      <c r="AJ41">
        <f>+d1d10index!I26</f>
        <v>99.613674319808382</v>
      </c>
      <c r="AK41" s="19">
        <f t="shared" ca="1" si="23"/>
        <v>99.966608408283435</v>
      </c>
      <c r="AM41">
        <f ca="1">+NAC_d!BV27/NAC_d!BV$5-1</f>
        <v>0.73670800237762291</v>
      </c>
      <c r="AN41">
        <f ca="1">+NAC_d!CE27/NAC_d!CE$5-1</f>
        <v>0.74121992532357872</v>
      </c>
      <c r="AO41">
        <f t="shared" ca="1" si="27"/>
        <v>0.68508220040574574</v>
      </c>
      <c r="AP41">
        <f t="shared" ca="1" si="28"/>
        <v>0.68564506412334825</v>
      </c>
      <c r="AR41" s="24">
        <f t="shared" ca="1" si="29"/>
        <v>-4.5119229459558152E-3</v>
      </c>
      <c r="AS41" s="24">
        <f t="shared" ca="1" si="30"/>
        <v>-5.6286371760250198E-4</v>
      </c>
    </row>
    <row r="42" spans="2:45" x14ac:dyDescent="0.25">
      <c r="B42" s="69">
        <f t="shared" si="24"/>
        <v>28</v>
      </c>
      <c r="C42" s="154">
        <f>+NAC!A28</f>
        <v>43405</v>
      </c>
      <c r="D42" s="71" cm="1">
        <f t="array" aca="1" ref="D42" ca="1">INDIRECT(_xlfn.CONCAT(D$18,"!$P",$B42))</f>
        <v>173.80850000000001</v>
      </c>
      <c r="E42" s="71" cm="1">
        <f t="array" aca="1" ref="E42" ca="1">INDIRECT(_xlfn.CONCAT(E$18,"!$P",$B42))</f>
        <v>174.34</v>
      </c>
      <c r="F42" s="71" cm="1">
        <f t="array" aca="1" ref="F42" ca="1">INDIRECT(_xlfn.CONCAT(F$18,"!$P",$B42))</f>
        <v>173.41300000000001</v>
      </c>
      <c r="G42" s="71" cm="1">
        <f t="array" aca="1" ref="G42" ca="1">INDIRECT(_xlfn.CONCAT(G$18,"!$P",$B42))</f>
        <v>174.04499999999999</v>
      </c>
      <c r="H42" s="71" cm="1">
        <f t="array" aca="1" ref="H42" ca="1">INDIRECT(_xlfn.CONCAT(H$18,"!$P",$B42))</f>
        <v>176.66900000000001</v>
      </c>
      <c r="I42" s="71" cm="1">
        <f t="array" aca="1" ref="I42" ca="1">INDIRECT(_xlfn.CONCAT(I$18,"!$P",$B42))</f>
        <v>174.5566</v>
      </c>
      <c r="J42" s="71" cm="1">
        <f t="array" aca="1" ref="J42" ca="1">INDIRECT(_xlfn.CONCAT(J$18,"!$P",$B42))</f>
        <v>174.15459999999999</v>
      </c>
      <c r="K42" s="71"/>
      <c r="L42" s="71">
        <f t="shared" ca="1" si="25"/>
        <v>174.14159290263646</v>
      </c>
      <c r="M42" s="71">
        <f t="shared" ca="1" si="12"/>
        <v>174.16732630714367</v>
      </c>
      <c r="N42" s="71">
        <f t="shared" ca="1" si="13"/>
        <v>174.1711818218009</v>
      </c>
      <c r="O42" s="71">
        <f t="shared" ca="1" si="14"/>
        <v>174.20197895911505</v>
      </c>
      <c r="P42" s="71">
        <f t="shared" ca="1" si="15"/>
        <v>174.1984897573918</v>
      </c>
      <c r="Q42" s="71">
        <f t="shared" ca="1" si="16"/>
        <v>174.18597635312653</v>
      </c>
      <c r="R42" s="71">
        <f t="shared" ca="1" si="17"/>
        <v>174.1799960791428</v>
      </c>
      <c r="S42" s="71">
        <f t="shared" ca="1" si="18"/>
        <v>174.17557220771897</v>
      </c>
      <c r="T42" s="71">
        <f t="shared" ca="1" si="19"/>
        <v>174.1299068777266</v>
      </c>
      <c r="U42" s="71">
        <f t="shared" ca="1" si="20"/>
        <v>174.08960703214214</v>
      </c>
      <c r="V42" s="34" cm="1">
        <f t="array" aca="1" ref="V42" ca="1">+SUMPRODUCT(_xlfn.ANCHORARRAY($L$17)/100,L42:U42)</f>
        <v>174.15603766999999</v>
      </c>
      <c r="W42" s="24">
        <f t="shared" ca="1" si="31"/>
        <v>0.46311873645717028</v>
      </c>
      <c r="X42" s="24">
        <f t="shared" ca="1" si="32"/>
        <v>0.46049461490671018</v>
      </c>
      <c r="Z42" s="19">
        <f t="shared" ca="1" si="21"/>
        <v>100.02986155887221</v>
      </c>
      <c r="AA42" s="24">
        <f t="shared" ca="1" si="26"/>
        <v>6.3274278877645251E-4</v>
      </c>
      <c r="AB42" s="24">
        <f>+d1d10index!Q27</f>
        <v>-3.2738614497596075E-5</v>
      </c>
      <c r="AC42" s="35">
        <f t="shared" si="22"/>
        <v>43405</v>
      </c>
      <c r="AD42" s="24">
        <f t="shared" ca="1" si="33"/>
        <v>1.796734834676128E-3</v>
      </c>
      <c r="AE42" s="24">
        <f>+d1d10index!Y27</f>
        <v>-3.0812707075710266E-3</v>
      </c>
      <c r="AG42" s="193">
        <f t="shared" ca="1" si="34"/>
        <v>2.6241215504601012E-3</v>
      </c>
      <c r="AH42" s="193">
        <f ca="1">+d1d10_y!AM27</f>
        <v>-1.6883760552852678E-3</v>
      </c>
      <c r="AJ42">
        <f>+d1d10index!I27</f>
        <v>99.610413106126131</v>
      </c>
      <c r="AK42" s="19">
        <f t="shared" ca="1" si="23"/>
        <v>100.02986155887221</v>
      </c>
      <c r="AM42">
        <f ca="1">+NAC_d!BV28/NAC_d!BV$5-1</f>
        <v>0.79140073085010365</v>
      </c>
      <c r="AN42">
        <f ca="1">+NAC_d!CE28/NAC_d!CE$5-1</f>
        <v>0.79593682248336273</v>
      </c>
      <c r="AO42">
        <f t="shared" ca="1" si="27"/>
        <v>0.74141592902636488</v>
      </c>
      <c r="AP42">
        <f t="shared" ca="1" si="28"/>
        <v>0.74089607032142157</v>
      </c>
      <c r="AR42" s="24">
        <f t="shared" ca="1" si="29"/>
        <v>-4.5360916332590762E-3</v>
      </c>
      <c r="AS42" s="24">
        <f t="shared" ca="1" si="30"/>
        <v>5.198587049433101E-4</v>
      </c>
    </row>
    <row r="43" spans="2:45" x14ac:dyDescent="0.25">
      <c r="B43" s="69">
        <f t="shared" si="24"/>
        <v>29</v>
      </c>
      <c r="C43" s="154">
        <f>+NAC!A29</f>
        <v>43435</v>
      </c>
      <c r="D43" s="71" cm="1">
        <f t="array" aca="1" ref="D43" ca="1">INDIRECT(_xlfn.CONCAT(D$18,"!$P",$B43))</f>
        <v>178.9256</v>
      </c>
      <c r="E43" s="71" cm="1">
        <f t="array" aca="1" ref="E43" ca="1">INDIRECT(_xlfn.CONCAT(E$18,"!$P",$B43))</f>
        <v>178.78800000000001</v>
      </c>
      <c r="F43" s="71" cm="1">
        <f t="array" aca="1" ref="F43" ca="1">INDIRECT(_xlfn.CONCAT(F$18,"!$P",$B43))</f>
        <v>177.3631</v>
      </c>
      <c r="G43" s="71" cm="1">
        <f t="array" aca="1" ref="G43" ca="1">INDIRECT(_xlfn.CONCAT(G$18,"!$P",$B43))</f>
        <v>178.54179999999999</v>
      </c>
      <c r="H43" s="71" cm="1">
        <f t="array" aca="1" ref="H43" ca="1">INDIRECT(_xlfn.CONCAT(H$18,"!$P",$B43))</f>
        <v>181.67609999999999</v>
      </c>
      <c r="I43" s="71" cm="1">
        <f t="array" aca="1" ref="I43" ca="1">INDIRECT(_xlfn.CONCAT(I$18,"!$P",$B43))</f>
        <v>179.72790000000001</v>
      </c>
      <c r="J43" s="71" cm="1">
        <f t="array" aca="1" ref="J43" ca="1">INDIRECT(_xlfn.CONCAT(J$18,"!$P",$B43))</f>
        <v>178.93260000000001</v>
      </c>
      <c r="K43" s="71"/>
      <c r="L43" s="71">
        <f t="shared" ca="1" si="25"/>
        <v>178.7845743081036</v>
      </c>
      <c r="M43" s="71">
        <f t="shared" ca="1" si="12"/>
        <v>178.83616637696804</v>
      </c>
      <c r="N43" s="71">
        <f t="shared" ca="1" si="13"/>
        <v>178.87672753121112</v>
      </c>
      <c r="O43" s="71">
        <f t="shared" ca="1" si="14"/>
        <v>178.94578255363675</v>
      </c>
      <c r="P43" s="71">
        <f t="shared" ca="1" si="15"/>
        <v>178.92729249221134</v>
      </c>
      <c r="Q43" s="71">
        <f t="shared" ca="1" si="16"/>
        <v>178.94121875010586</v>
      </c>
      <c r="R43" s="71">
        <f t="shared" ca="1" si="17"/>
        <v>178.9597006428564</v>
      </c>
      <c r="S43" s="71">
        <f t="shared" ca="1" si="18"/>
        <v>178.97915576647753</v>
      </c>
      <c r="T43" s="71">
        <f t="shared" ca="1" si="19"/>
        <v>178.94484985480503</v>
      </c>
      <c r="U43" s="71">
        <f t="shared" ca="1" si="20"/>
        <v>178.97370934235715</v>
      </c>
      <c r="V43" s="34" cm="1">
        <f t="array" aca="1" ref="V43" ca="1">+SUMPRODUCT(_xlfn.ANCHORARRAY($L$17)/100,L43:U43)</f>
        <v>178.93288619</v>
      </c>
      <c r="W43" s="24">
        <f t="shared" ca="1" si="31"/>
        <v>0.47862908688790862</v>
      </c>
      <c r="X43" s="24">
        <f t="shared" ca="1" si="32"/>
        <v>0.47576960515201572</v>
      </c>
      <c r="Z43" s="19">
        <f t="shared" ca="1" si="21"/>
        <v>99.894322448281073</v>
      </c>
      <c r="AA43" s="24">
        <f t="shared" ca="1" si="26"/>
        <v>-1.3549864858242167E-3</v>
      </c>
      <c r="AB43" s="24">
        <f>+d1d10index!Q28</f>
        <v>-2.7331546569967502E-3</v>
      </c>
      <c r="AC43" s="35">
        <f t="shared" si="22"/>
        <v>43435</v>
      </c>
      <c r="AD43" s="24">
        <f t="shared" ca="1" si="33"/>
        <v>1.9376207003520829E-3</v>
      </c>
      <c r="AE43" s="24">
        <f>+d1d10index!Y28</f>
        <v>-2.3245248281917874E-3</v>
      </c>
      <c r="AG43" s="193">
        <f t="shared" ca="1" si="34"/>
        <v>2.8594817358928992E-3</v>
      </c>
      <c r="AH43" s="193">
        <f ca="1">+d1d10_y!AM28</f>
        <v>7.3528007079604052E-5</v>
      </c>
      <c r="AJ43">
        <f>+d1d10index!I28</f>
        <v>99.338162441659748</v>
      </c>
      <c r="AK43" s="19">
        <f t="shared" ca="1" si="23"/>
        <v>99.894322448281073</v>
      </c>
      <c r="AM43">
        <f ca="1">+NAC_d!BV29/NAC_d!BV$5-1</f>
        <v>0.8330597593693807</v>
      </c>
      <c r="AN43">
        <f ca="1">+NAC_d!CE29/NAC_d!CE$5-1</f>
        <v>0.84526043046499644</v>
      </c>
      <c r="AO43">
        <f t="shared" ca="1" si="27"/>
        <v>0.78784574308103617</v>
      </c>
      <c r="AP43">
        <f t="shared" ca="1" si="28"/>
        <v>0.7897370934235719</v>
      </c>
      <c r="AR43" s="24">
        <f t="shared" ca="1" si="29"/>
        <v>-1.2200671095615734E-2</v>
      </c>
      <c r="AS43" s="24">
        <f t="shared" ca="1" si="30"/>
        <v>-1.8913503425357359E-3</v>
      </c>
    </row>
    <row r="44" spans="2:45" x14ac:dyDescent="0.25">
      <c r="B44" s="69">
        <f t="shared" si="24"/>
        <v>30</v>
      </c>
      <c r="C44" s="154">
        <f>+NAC!A30</f>
        <v>43466</v>
      </c>
      <c r="D44" s="71" cm="1">
        <f t="array" aca="1" ref="D44" ca="1">INDIRECT(_xlfn.CONCAT(D$18,"!$P",$B44))</f>
        <v>184.08260000000001</v>
      </c>
      <c r="E44" s="71" cm="1">
        <f t="array" aca="1" ref="E44" ca="1">INDIRECT(_xlfn.CONCAT(E$18,"!$P",$B44))</f>
        <v>184.06870000000001</v>
      </c>
      <c r="F44" s="71" cm="1">
        <f t="array" aca="1" ref="F44" ca="1">INDIRECT(_xlfn.CONCAT(F$18,"!$P",$B44))</f>
        <v>183.27500000000001</v>
      </c>
      <c r="G44" s="71" cm="1">
        <f t="array" aca="1" ref="G44" ca="1">INDIRECT(_xlfn.CONCAT(G$18,"!$P",$B44))</f>
        <v>184.42949999999999</v>
      </c>
      <c r="H44" s="71" cm="1">
        <f t="array" aca="1" ref="H44" ca="1">INDIRECT(_xlfn.CONCAT(H$18,"!$P",$B44))</f>
        <v>188.08699999999999</v>
      </c>
      <c r="I44" s="71" cm="1">
        <f t="array" aca="1" ref="I44" ca="1">INDIRECT(_xlfn.CONCAT(I$18,"!$P",$B44))</f>
        <v>185.41069999999999</v>
      </c>
      <c r="J44" s="71" cm="1">
        <f t="array" aca="1" ref="J44" ca="1">INDIRECT(_xlfn.CONCAT(J$18,"!$P",$B44))</f>
        <v>184.3056</v>
      </c>
      <c r="K44" s="71"/>
      <c r="L44" s="71">
        <f t="shared" ca="1" si="25"/>
        <v>184.28954316186855</v>
      </c>
      <c r="M44" s="71">
        <f t="shared" ca="1" si="12"/>
        <v>184.31448740853989</v>
      </c>
      <c r="N44" s="71">
        <f t="shared" ca="1" si="13"/>
        <v>184.32088164166029</v>
      </c>
      <c r="O44" s="71">
        <f t="shared" ca="1" si="14"/>
        <v>184.36641821936894</v>
      </c>
      <c r="P44" s="71">
        <f t="shared" ca="1" si="15"/>
        <v>184.31984288866423</v>
      </c>
      <c r="Q44" s="71">
        <f t="shared" ca="1" si="16"/>
        <v>184.32238771915948</v>
      </c>
      <c r="R44" s="71">
        <f t="shared" ca="1" si="17"/>
        <v>184.33452686691533</v>
      </c>
      <c r="S44" s="71">
        <f t="shared" ca="1" si="18"/>
        <v>184.32587112231931</v>
      </c>
      <c r="T44" s="71">
        <f t="shared" ca="1" si="19"/>
        <v>184.25754850762902</v>
      </c>
      <c r="U44" s="71">
        <f t="shared" ca="1" si="20"/>
        <v>184.26956824285111</v>
      </c>
      <c r="V44" s="34" cm="1">
        <f t="array" aca="1" ref="V44" ca="1">+SUMPRODUCT(_xlfn.ANCHORARRAY($L$17)/100,L44:U44)</f>
        <v>184.30605199000001</v>
      </c>
      <c r="W44" s="24">
        <f t="shared" ca="1" si="31"/>
        <v>0.50191730728434814</v>
      </c>
      <c r="X44" s="24">
        <f t="shared" ca="1" si="32"/>
        <v>0.49690014243700142</v>
      </c>
      <c r="Z44" s="19">
        <f t="shared" ca="1" si="21"/>
        <v>100.01084005308523</v>
      </c>
      <c r="AA44" s="24">
        <f t="shared" ca="1" si="26"/>
        <v>1.1664086801779217E-3</v>
      </c>
      <c r="AB44" s="24">
        <f>+d1d10index!Q29</f>
        <v>9.0627805444776222E-4</v>
      </c>
      <c r="AC44" s="35">
        <f t="shared" si="22"/>
        <v>43466</v>
      </c>
      <c r="AD44" s="24">
        <f t="shared" ca="1" si="33"/>
        <v>3.3517030996996766E-3</v>
      </c>
      <c r="AE44" s="24">
        <f>+d1d10index!Y29</f>
        <v>-3.1717509163553537E-4</v>
      </c>
      <c r="AG44" s="193">
        <f t="shared" ca="1" si="34"/>
        <v>5.0171648473467112E-3</v>
      </c>
      <c r="AH44" s="193">
        <f ca="1">+d1d10_y!AM29</f>
        <v>3.6297842829204896E-3</v>
      </c>
      <c r="AJ44">
        <f>+d1d10index!I29</f>
        <v>99.428190438249786</v>
      </c>
      <c r="AK44" s="19">
        <f t="shared" ca="1" si="23"/>
        <v>100.01084005308523</v>
      </c>
      <c r="AM44">
        <f ca="1">+NAC_d!BV30/NAC_d!BV$5-1</f>
        <v>0.88880985369807952</v>
      </c>
      <c r="AN44">
        <f ca="1">+NAC_d!CE30/NAC_d!CE$5-1</f>
        <v>0.89774902647751476</v>
      </c>
      <c r="AO44">
        <f t="shared" ca="1" si="27"/>
        <v>0.84289543161868585</v>
      </c>
      <c r="AP44">
        <f t="shared" ca="1" si="28"/>
        <v>0.84269568242851123</v>
      </c>
      <c r="AR44" s="24">
        <f t="shared" ca="1" si="29"/>
        <v>-8.9391727794352338E-3</v>
      </c>
      <c r="AS44" s="24">
        <f t="shared" ca="1" si="30"/>
        <v>1.9974919017462511E-4</v>
      </c>
    </row>
    <row r="45" spans="2:45" x14ac:dyDescent="0.25">
      <c r="B45" s="69">
        <f t="shared" si="24"/>
        <v>31</v>
      </c>
      <c r="C45" s="154">
        <f>+NAC!A31</f>
        <v>43497</v>
      </c>
      <c r="D45" s="71" cm="1">
        <f t="array" aca="1" ref="D45" ca="1">INDIRECT(_xlfn.CONCAT(D$18,"!$P",$B45))</f>
        <v>190.92509999999999</v>
      </c>
      <c r="E45" s="71" cm="1">
        <f t="array" aca="1" ref="E45" ca="1">INDIRECT(_xlfn.CONCAT(E$18,"!$P",$B45))</f>
        <v>191.6009</v>
      </c>
      <c r="F45" s="71" cm="1">
        <f t="array" aca="1" ref="F45" ca="1">INDIRECT(_xlfn.CONCAT(F$18,"!$P",$B45))</f>
        <v>191.01580000000001</v>
      </c>
      <c r="G45" s="71" cm="1">
        <f t="array" aca="1" ref="G45" ca="1">INDIRECT(_xlfn.CONCAT(G$18,"!$P",$B45))</f>
        <v>192.00540000000001</v>
      </c>
      <c r="H45" s="71" cm="1">
        <f t="array" aca="1" ref="H45" ca="1">INDIRECT(_xlfn.CONCAT(H$18,"!$P",$B45))</f>
        <v>194.75479999999999</v>
      </c>
      <c r="I45" s="71" cm="1">
        <f t="array" aca="1" ref="I45" ca="1">INDIRECT(_xlfn.CONCAT(I$18,"!$P",$B45))</f>
        <v>190.99199999999999</v>
      </c>
      <c r="J45" s="71" cm="1">
        <f t="array" aca="1" ref="J45" ca="1">INDIRECT(_xlfn.CONCAT(J$18,"!$P",$B45))</f>
        <v>191.41149999999999</v>
      </c>
      <c r="K45" s="71"/>
      <c r="L45" s="71">
        <f t="shared" ca="1" si="25"/>
        <v>191.53874553605888</v>
      </c>
      <c r="M45" s="71">
        <f t="shared" ca="1" si="12"/>
        <v>191.52750310149082</v>
      </c>
      <c r="N45" s="71">
        <f t="shared" ca="1" si="13"/>
        <v>191.5040110233999</v>
      </c>
      <c r="O45" s="71">
        <f t="shared" ca="1" si="14"/>
        <v>191.50904785471241</v>
      </c>
      <c r="P45" s="71">
        <f t="shared" ca="1" si="15"/>
        <v>191.49597136455327</v>
      </c>
      <c r="Q45" s="71">
        <f t="shared" ca="1" si="16"/>
        <v>191.44808560136929</v>
      </c>
      <c r="R45" s="71">
        <f t="shared" ca="1" si="17"/>
        <v>191.42993139677026</v>
      </c>
      <c r="S45" s="71">
        <f t="shared" ca="1" si="18"/>
        <v>191.40694373707086</v>
      </c>
      <c r="T45" s="71">
        <f t="shared" ca="1" si="19"/>
        <v>191.32897943620492</v>
      </c>
      <c r="U45" s="71">
        <f t="shared" ca="1" si="20"/>
        <v>191.25628146665449</v>
      </c>
      <c r="V45" s="34" cm="1">
        <f t="array" aca="1" ref="V45" ca="1">+SUMPRODUCT(_xlfn.ANCHORARRAY($L$17)/100,L45:U45)</f>
        <v>191.4125535</v>
      </c>
      <c r="W45" s="24">
        <f t="shared" ca="1" si="31"/>
        <v>0.53009434974428071</v>
      </c>
      <c r="X45" s="24">
        <f t="shared" ca="1" si="32"/>
        <v>0.52143233432859937</v>
      </c>
      <c r="Z45" s="19">
        <f t="shared" ca="1" si="21"/>
        <v>100.14768878033094</v>
      </c>
      <c r="AA45" s="24">
        <f t="shared" ca="1" si="26"/>
        <v>1.3683389437890714E-3</v>
      </c>
      <c r="AB45" s="24">
        <f>+d1d10index!Q30</f>
        <v>6.9413471674806271E-3</v>
      </c>
      <c r="AC45" s="35">
        <f t="shared" si="22"/>
        <v>43497</v>
      </c>
      <c r="AD45" s="24">
        <f t="shared" ca="1" si="33"/>
        <v>5.6933293845786714E-3</v>
      </c>
      <c r="AE45" s="24">
        <f>+d1d10index!Y30</f>
        <v>7.6902525722164494E-3</v>
      </c>
      <c r="AG45" s="193">
        <f t="shared" ca="1" si="34"/>
        <v>8.6620154156813456E-3</v>
      </c>
      <c r="AH45" s="193">
        <f ca="1">+d1d10_y!AM30</f>
        <v>1.7997574250600668E-2</v>
      </c>
      <c r="AJ45">
        <f>+d1d10index!I30</f>
        <v>100.11835602631606</v>
      </c>
      <c r="AK45" s="19">
        <f t="shared" ca="1" si="23"/>
        <v>100.14768878033094</v>
      </c>
      <c r="AM45">
        <f ca="1">+NAC_d!BV31/NAC_d!BV$5-1</f>
        <v>0.96967123465917271</v>
      </c>
      <c r="AN45">
        <f ca="1">+NAC_d!CE31/NAC_d!CE$5-1</f>
        <v>0.96349411246927641</v>
      </c>
      <c r="AO45">
        <f t="shared" ca="1" si="27"/>
        <v>0.91538745536058919</v>
      </c>
      <c r="AP45">
        <f t="shared" ca="1" si="28"/>
        <v>0.91256281466654521</v>
      </c>
      <c r="AR45" s="24">
        <f t="shared" ca="1" si="29"/>
        <v>6.1771221898963002E-3</v>
      </c>
      <c r="AS45" s="24">
        <f t="shared" ca="1" si="30"/>
        <v>2.8246406940439783E-3</v>
      </c>
    </row>
    <row r="46" spans="2:45" x14ac:dyDescent="0.25">
      <c r="B46" s="69">
        <f t="shared" si="24"/>
        <v>32</v>
      </c>
      <c r="C46" s="154">
        <f>+NAC!A32</f>
        <v>43525</v>
      </c>
      <c r="D46" s="71" cm="1">
        <f t="array" aca="1" ref="D46" ca="1">INDIRECT(_xlfn.CONCAT(D$18,"!$P",$B46))</f>
        <v>199.11089999999999</v>
      </c>
      <c r="E46" s="71" cm="1">
        <f t="array" aca="1" ref="E46" ca="1">INDIRECT(_xlfn.CONCAT(E$18,"!$P",$B46))</f>
        <v>200.69929999999999</v>
      </c>
      <c r="F46" s="71" cm="1">
        <f t="array" aca="1" ref="F46" ca="1">INDIRECT(_xlfn.CONCAT(F$18,"!$P",$B46))</f>
        <v>200.67779999999999</v>
      </c>
      <c r="G46" s="71" cm="1">
        <f t="array" aca="1" ref="G46" ca="1">INDIRECT(_xlfn.CONCAT(G$18,"!$P",$B46))</f>
        <v>201.5779</v>
      </c>
      <c r="H46" s="71" cm="1">
        <f t="array" aca="1" ref="H46" ca="1">INDIRECT(_xlfn.CONCAT(H$18,"!$P",$B46))</f>
        <v>204.55940000000001</v>
      </c>
      <c r="I46" s="71" cm="1">
        <f t="array" aca="1" ref="I46" ca="1">INDIRECT(_xlfn.CONCAT(I$18,"!$P",$B46))</f>
        <v>199.64269999999999</v>
      </c>
      <c r="J46" s="71" cm="1">
        <f t="array" aca="1" ref="J46" ca="1">INDIRECT(_xlfn.CONCAT(J$18,"!$P",$B46))</f>
        <v>200.1771</v>
      </c>
      <c r="K46" s="71"/>
      <c r="L46" s="71">
        <f t="shared" ca="1" si="25"/>
        <v>200.53713858448893</v>
      </c>
      <c r="M46" s="71">
        <f t="shared" ca="1" si="12"/>
        <v>200.48065351072256</v>
      </c>
      <c r="N46" s="71">
        <f t="shared" ca="1" si="13"/>
        <v>200.3946897012278</v>
      </c>
      <c r="O46" s="71">
        <f t="shared" ca="1" si="14"/>
        <v>200.35467076320558</v>
      </c>
      <c r="P46" s="71">
        <f t="shared" ca="1" si="15"/>
        <v>200.33581052638212</v>
      </c>
      <c r="Q46" s="71">
        <f t="shared" ca="1" si="16"/>
        <v>200.24797603703496</v>
      </c>
      <c r="R46" s="71">
        <f t="shared" ca="1" si="17"/>
        <v>200.19941583778484</v>
      </c>
      <c r="S46" s="71">
        <f t="shared" ca="1" si="18"/>
        <v>200.13427152461892</v>
      </c>
      <c r="T46" s="71">
        <f t="shared" ca="1" si="19"/>
        <v>200.00947193673287</v>
      </c>
      <c r="U46" s="71">
        <f t="shared" ca="1" si="20"/>
        <v>199.84311858951122</v>
      </c>
      <c r="V46" s="34" cm="1">
        <f t="array" aca="1" ref="V46" ca="1">+SUMPRODUCT(_xlfn.ANCHORARRAY($L$17)/100,L46:U46)</f>
        <v>200.17957394000001</v>
      </c>
      <c r="W46" s="24">
        <f t="shared" ca="1" si="31"/>
        <v>0.56119990497979955</v>
      </c>
      <c r="X46" s="24">
        <f t="shared" ca="1" si="32"/>
        <v>0.55003102704048934</v>
      </c>
      <c r="Z46" s="19">
        <f t="shared" ca="1" si="21"/>
        <v>100.34728240825908</v>
      </c>
      <c r="AA46" s="24">
        <f t="shared" ca="1" si="26"/>
        <v>1.9929928524455853E-3</v>
      </c>
      <c r="AB46" s="24">
        <f>+d1d10index!Q31</f>
        <v>4.4030461916126917E-3</v>
      </c>
      <c r="AC46" s="35">
        <f t="shared" si="22"/>
        <v>43525</v>
      </c>
      <c r="AD46" s="24">
        <f t="shared" ca="1" si="33"/>
        <v>7.205583465406562E-3</v>
      </c>
      <c r="AE46" s="24">
        <f>+d1d10index!Y31</f>
        <v>1.28912459577184E-2</v>
      </c>
      <c r="AG46" s="193">
        <f t="shared" ca="1" si="34"/>
        <v>1.1168877939310207E-2</v>
      </c>
      <c r="AH46" s="193">
        <f ca="1">+d1d10_y!AM31</f>
        <v>2.651291830434066E-2</v>
      </c>
      <c r="AJ46">
        <f>+d1d10index!I31</f>
        <v>100.55918177252825</v>
      </c>
      <c r="AK46" s="19">
        <f t="shared" ca="1" si="23"/>
        <v>100.34728240825908</v>
      </c>
      <c r="AM46">
        <f ca="1">+NAC_d!BV32/NAC_d!BV$5-1</f>
        <v>1.0662907412229758</v>
      </c>
      <c r="AN46">
        <f ca="1">+NAC_d!CE32/NAC_d!CE$5-1</f>
        <v>1.0504257892122513</v>
      </c>
      <c r="AO46">
        <f t="shared" ca="1" si="27"/>
        <v>1.0053713858448896</v>
      </c>
      <c r="AP46">
        <f t="shared" ca="1" si="28"/>
        <v>0.99843118589511248</v>
      </c>
      <c r="AR46" s="24">
        <f t="shared" ca="1" si="29"/>
        <v>1.5864952010724576E-2</v>
      </c>
      <c r="AS46" s="24">
        <f t="shared" ca="1" si="30"/>
        <v>6.9401999497771261E-3</v>
      </c>
    </row>
    <row r="47" spans="2:45" x14ac:dyDescent="0.25">
      <c r="B47" s="69">
        <f t="shared" si="24"/>
        <v>33</v>
      </c>
      <c r="C47" s="154">
        <f>+NAC!A33</f>
        <v>43556</v>
      </c>
      <c r="D47" s="71" cm="1">
        <f t="array" aca="1" ref="D47" ca="1">INDIRECT(_xlfn.CONCAT(D$18,"!$P",$B47))</f>
        <v>206.49350000000001</v>
      </c>
      <c r="E47" s="71" cm="1">
        <f t="array" aca="1" ref="E47" ca="1">INDIRECT(_xlfn.CONCAT(E$18,"!$P",$B47))</f>
        <v>208.4341</v>
      </c>
      <c r="F47" s="71" cm="1">
        <f t="array" aca="1" ref="F47" ca="1">INDIRECT(_xlfn.CONCAT(F$18,"!$P",$B47))</f>
        <v>208.36760000000001</v>
      </c>
      <c r="G47" s="71" cm="1">
        <f t="array" aca="1" ref="G47" ca="1">INDIRECT(_xlfn.CONCAT(G$18,"!$P",$B47))</f>
        <v>209.40350000000001</v>
      </c>
      <c r="H47" s="71" cm="1">
        <f t="array" aca="1" ref="H47" ca="1">INDIRECT(_xlfn.CONCAT(H$18,"!$P",$B47))</f>
        <v>211.5599</v>
      </c>
      <c r="I47" s="71" cm="1">
        <f t="array" aca="1" ref="I47" ca="1">INDIRECT(_xlfn.CONCAT(I$18,"!$P",$B47))</f>
        <v>207.39400000000001</v>
      </c>
      <c r="J47" s="71" cm="1">
        <f t="array" aca="1" ref="J47" ca="1">INDIRECT(_xlfn.CONCAT(J$18,"!$P",$B47))</f>
        <v>207.71789999999999</v>
      </c>
      <c r="K47" s="71"/>
      <c r="L47" s="71">
        <f t="shared" ca="1" si="25"/>
        <v>208.12390899047941</v>
      </c>
      <c r="M47" s="71">
        <f t="shared" ca="1" si="12"/>
        <v>208.05223855449125</v>
      </c>
      <c r="N47" s="71">
        <f t="shared" ca="1" si="13"/>
        <v>207.94750010819172</v>
      </c>
      <c r="O47" s="71">
        <f t="shared" ca="1" si="14"/>
        <v>207.89864984964984</v>
      </c>
      <c r="P47" s="71">
        <f t="shared" ca="1" si="15"/>
        <v>207.88609118460377</v>
      </c>
      <c r="Q47" s="71">
        <f t="shared" ca="1" si="16"/>
        <v>207.79553528470464</v>
      </c>
      <c r="R47" s="71">
        <f t="shared" ca="1" si="17"/>
        <v>207.73888603396961</v>
      </c>
      <c r="S47" s="71">
        <f t="shared" ca="1" si="18"/>
        <v>207.66941740094333</v>
      </c>
      <c r="T47" s="71">
        <f t="shared" ca="1" si="19"/>
        <v>207.54808424845746</v>
      </c>
      <c r="U47" s="71">
        <f t="shared" ca="1" si="20"/>
        <v>207.35315749345182</v>
      </c>
      <c r="V47" s="34" cm="1">
        <f t="array" aca="1" ref="V47" ca="1">+SUMPRODUCT(_xlfn.ANCHORARRAY($L$17)/100,L47:U47)</f>
        <v>207.72076259000002</v>
      </c>
      <c r="W47" s="24">
        <f t="shared" ca="1" si="31"/>
        <v>0.58663985037971655</v>
      </c>
      <c r="X47" s="24">
        <f t="shared" ca="1" si="32"/>
        <v>0.57476458202873548</v>
      </c>
      <c r="Z47" s="19">
        <f t="shared" ca="1" si="21"/>
        <v>100.37170955405004</v>
      </c>
      <c r="AA47" s="24">
        <f t="shared" ca="1" si="26"/>
        <v>2.4342608194993787E-4</v>
      </c>
      <c r="AB47" s="24">
        <f>+d1d10index!Q32</f>
        <v>-3.061094975746137E-3</v>
      </c>
      <c r="AC47" s="35">
        <f t="shared" si="22"/>
        <v>43556</v>
      </c>
      <c r="AD47" s="24">
        <f t="shared" ca="1" si="33"/>
        <v>7.5409800845802621E-3</v>
      </c>
      <c r="AE47" s="24">
        <f>+d1d10index!Y32</f>
        <v>1.1764091822997536E-2</v>
      </c>
      <c r="AG47" s="193">
        <f t="shared" ca="1" si="34"/>
        <v>1.1875268350981072E-2</v>
      </c>
      <c r="AH47" s="193">
        <f ca="1">+d1d10_y!AM32</f>
        <v>2.5029774405154193E-2</v>
      </c>
      <c r="AJ47">
        <f>+d1d10index!I32</f>
        <v>100.25136056643922</v>
      </c>
      <c r="AK47" s="19">
        <f t="shared" ca="1" si="23"/>
        <v>100.37170955405004</v>
      </c>
      <c r="AM47">
        <f ca="1">+NAC_d!BV33/NAC_d!BV$5-1</f>
        <v>1.1348977665538662</v>
      </c>
      <c r="AN47">
        <f ca="1">+NAC_d!CE33/NAC_d!CE$5-1</f>
        <v>1.1224831770695887</v>
      </c>
      <c r="AO47">
        <f t="shared" ca="1" si="27"/>
        <v>1.0812390899047943</v>
      </c>
      <c r="AP47">
        <f t="shared" ca="1" si="28"/>
        <v>1.0735315749345187</v>
      </c>
      <c r="AR47" s="24">
        <f t="shared" ca="1" si="29"/>
        <v>1.2414589484277538E-2</v>
      </c>
      <c r="AS47" s="24">
        <f t="shared" ca="1" si="30"/>
        <v>7.707514970275664E-3</v>
      </c>
    </row>
    <row r="48" spans="2:45" x14ac:dyDescent="0.25">
      <c r="B48" s="69">
        <f t="shared" si="24"/>
        <v>34</v>
      </c>
      <c r="C48" s="154">
        <f>+NAC!A34</f>
        <v>43586</v>
      </c>
      <c r="D48" s="71" cm="1">
        <f t="array" aca="1" ref="D48" ca="1">INDIRECT(_xlfn.CONCAT(D$18,"!$P",$B48))</f>
        <v>213.23330000000001</v>
      </c>
      <c r="E48" s="71" cm="1">
        <f t="array" aca="1" ref="E48" ca="1">INDIRECT(_xlfn.CONCAT(E$18,"!$P",$B48))</f>
        <v>215.07429999999999</v>
      </c>
      <c r="F48" s="71" cm="1">
        <f t="array" aca="1" ref="F48" ca="1">INDIRECT(_xlfn.CONCAT(F$18,"!$P",$B48))</f>
        <v>214.31979999999999</v>
      </c>
      <c r="G48" s="71" cm="1">
        <f t="array" aca="1" ref="G48" ca="1">INDIRECT(_xlfn.CONCAT(G$18,"!$P",$B48))</f>
        <v>215.25899999999999</v>
      </c>
      <c r="H48" s="71" cm="1">
        <f t="array" aca="1" ref="H48" ca="1">INDIRECT(_xlfn.CONCAT(H$18,"!$P",$B48))</f>
        <v>218.2047</v>
      </c>
      <c r="I48" s="71" cm="1">
        <f t="array" aca="1" ref="I48" ca="1">INDIRECT(_xlfn.CONCAT(I$18,"!$P",$B48))</f>
        <v>213.99940000000001</v>
      </c>
      <c r="J48" s="71" cm="1">
        <f t="array" aca="1" ref="J48" ca="1">INDIRECT(_xlfn.CONCAT(J$18,"!$P",$B48))</f>
        <v>214.31819999999999</v>
      </c>
      <c r="K48" s="71"/>
      <c r="L48" s="71">
        <f t="shared" ca="1" si="25"/>
        <v>214.57759496358284</v>
      </c>
      <c r="M48" s="71">
        <f t="shared" ca="1" si="12"/>
        <v>214.54889133765138</v>
      </c>
      <c r="N48" s="71">
        <f t="shared" ca="1" si="13"/>
        <v>214.48314560222718</v>
      </c>
      <c r="O48" s="71">
        <f t="shared" ca="1" si="14"/>
        <v>214.46695346498089</v>
      </c>
      <c r="P48" s="71">
        <f t="shared" ca="1" si="15"/>
        <v>214.47339011294582</v>
      </c>
      <c r="Q48" s="71">
        <f t="shared" ca="1" si="16"/>
        <v>214.39669708974765</v>
      </c>
      <c r="R48" s="71">
        <f t="shared" ca="1" si="17"/>
        <v>214.34806955255314</v>
      </c>
      <c r="S48" s="71">
        <f t="shared" ca="1" si="18"/>
        <v>214.30122068909799</v>
      </c>
      <c r="T48" s="71">
        <f t="shared" ca="1" si="19"/>
        <v>214.19655268980202</v>
      </c>
      <c r="U48" s="71">
        <f t="shared" ca="1" si="20"/>
        <v>214.01986131341371</v>
      </c>
      <c r="V48" s="34" cm="1">
        <f t="array" aca="1" ref="V48" ca="1">+SUMPRODUCT(_xlfn.ANCHORARRAY($L$17)/100,L48:U48)</f>
        <v>214.32137746000001</v>
      </c>
      <c r="W48" s="24">
        <f t="shared" ca="1" si="31"/>
        <v>0.59307284480516809</v>
      </c>
      <c r="X48" s="24">
        <f t="shared" ca="1" si="32"/>
        <v>0.58375563747607662</v>
      </c>
      <c r="Z48" s="19">
        <f t="shared" ca="1" si="21"/>
        <v>100.26059901485142</v>
      </c>
      <c r="AA48" s="24">
        <f t="shared" ca="1" si="26"/>
        <v>-1.1069906021555775E-3</v>
      </c>
      <c r="AB48" s="24">
        <f>+d1d10index!Q33</f>
        <v>-2.7948967576896244E-3</v>
      </c>
      <c r="AC48" s="35">
        <f t="shared" si="22"/>
        <v>43586</v>
      </c>
      <c r="AD48" s="24">
        <f t="shared" ca="1" si="33"/>
        <v>5.8829828975004439E-3</v>
      </c>
      <c r="AE48" s="24">
        <f>+d1d10index!Y33</f>
        <v>6.6063058163023936E-3</v>
      </c>
      <c r="AG48" s="193">
        <f t="shared" ca="1" si="34"/>
        <v>9.3172073290914703E-3</v>
      </c>
      <c r="AH48" s="193">
        <f ca="1">+d1d10_y!AM33</f>
        <v>1.7050169404585924E-2</v>
      </c>
      <c r="AJ48">
        <f>+d1d10index!I33</f>
        <v>99.971168363838103</v>
      </c>
      <c r="AK48" s="19">
        <f t="shared" ca="1" si="23"/>
        <v>100.26059901485142</v>
      </c>
      <c r="AM48">
        <f ca="1">+NAC_d!BV34/NAC_d!BV$5-1</f>
        <v>1.1985122296744244</v>
      </c>
      <c r="AN48">
        <f ca="1">+NAC_d!CE34/NAC_d!CE$5-1</f>
        <v>1.1898314262117093</v>
      </c>
      <c r="AO48">
        <f t="shared" ca="1" si="27"/>
        <v>1.1457759496358286</v>
      </c>
      <c r="AP48">
        <f t="shared" ca="1" si="28"/>
        <v>1.1401986131341375</v>
      </c>
      <c r="AR48" s="24">
        <f t="shared" ca="1" si="29"/>
        <v>8.6808034627150477E-3</v>
      </c>
      <c r="AS48" s="24">
        <f t="shared" ca="1" si="30"/>
        <v>5.5773365016911214E-3</v>
      </c>
    </row>
    <row r="49" spans="2:45" x14ac:dyDescent="0.25">
      <c r="B49" s="69">
        <f t="shared" si="24"/>
        <v>35</v>
      </c>
      <c r="C49" s="154">
        <f>+NAC!A35</f>
        <v>43617</v>
      </c>
      <c r="D49" s="71" cm="1">
        <f t="array" aca="1" ref="D49" ca="1">INDIRECT(_xlfn.CONCAT(D$18,"!$P",$B49))</f>
        <v>218.77780000000001</v>
      </c>
      <c r="E49" s="71" cm="1">
        <f t="array" aca="1" ref="E49" ca="1">INDIRECT(_xlfn.CONCAT(E$18,"!$P",$B49))</f>
        <v>221.14529999999999</v>
      </c>
      <c r="F49" s="71" cm="1">
        <f t="array" aca="1" ref="F49" ca="1">INDIRECT(_xlfn.CONCAT(F$18,"!$P",$B49))</f>
        <v>220.75729999999999</v>
      </c>
      <c r="G49" s="71" cm="1">
        <f t="array" aca="1" ref="G49" ca="1">INDIRECT(_xlfn.CONCAT(G$18,"!$P",$B49))</f>
        <v>221.56559999999999</v>
      </c>
      <c r="H49" s="71" cm="1">
        <f t="array" aca="1" ref="H49" ca="1">INDIRECT(_xlfn.CONCAT(H$18,"!$P",$B49))</f>
        <v>224.08879999999999</v>
      </c>
      <c r="I49" s="71" cm="1">
        <f t="array" aca="1" ref="I49" ca="1">INDIRECT(_xlfn.CONCAT(I$18,"!$P",$B49))</f>
        <v>219.92080000000001</v>
      </c>
      <c r="J49" s="71" cm="1">
        <f t="array" aca="1" ref="J49" ca="1">INDIRECT(_xlfn.CONCAT(J$18,"!$P",$B49))</f>
        <v>220.17250000000001</v>
      </c>
      <c r="K49" s="71"/>
      <c r="L49" s="71">
        <f t="shared" ca="1" si="25"/>
        <v>220.55799085169005</v>
      </c>
      <c r="M49" s="71">
        <f t="shared" ca="1" si="12"/>
        <v>220.50160911851864</v>
      </c>
      <c r="N49" s="71">
        <f t="shared" ca="1" si="13"/>
        <v>220.39875310825337</v>
      </c>
      <c r="O49" s="71">
        <f t="shared" ca="1" si="14"/>
        <v>220.3547833210971</v>
      </c>
      <c r="P49" s="71">
        <f t="shared" ca="1" si="15"/>
        <v>220.36116303285965</v>
      </c>
      <c r="Q49" s="71">
        <f t="shared" ca="1" si="16"/>
        <v>220.26771810376681</v>
      </c>
      <c r="R49" s="71">
        <f t="shared" ca="1" si="17"/>
        <v>220.20222638813851</v>
      </c>
      <c r="S49" s="71">
        <f t="shared" ca="1" si="18"/>
        <v>220.13351061418714</v>
      </c>
      <c r="T49" s="71">
        <f t="shared" ca="1" si="19"/>
        <v>220.01316326441176</v>
      </c>
      <c r="U49" s="71">
        <f t="shared" ca="1" si="20"/>
        <v>219.785322956334</v>
      </c>
      <c r="V49" s="34" cm="1">
        <f t="array" aca="1" ref="V49" ca="1">+SUMPRODUCT(_xlfn.ANCHORARRAY($L$17)/100,L49:U49)</f>
        <v>220.17651253</v>
      </c>
      <c r="W49" s="24">
        <f t="shared" ca="1" si="31"/>
        <v>0.57468786854881015</v>
      </c>
      <c r="X49" s="24">
        <f t="shared" ca="1" si="32"/>
        <v>0.56214910913849514</v>
      </c>
      <c r="Z49" s="19">
        <f t="shared" ca="1" si="21"/>
        <v>100.35155572945587</v>
      </c>
      <c r="AA49" s="24">
        <f t="shared" ca="1" si="26"/>
        <v>9.0720298400537303E-4</v>
      </c>
      <c r="AB49" s="24">
        <f>+d1d10index!Q34</f>
        <v>-2.9245925446097498E-4</v>
      </c>
      <c r="AC49" s="35">
        <f t="shared" si="22"/>
        <v>43617</v>
      </c>
      <c r="AD49" s="24">
        <f t="shared" ca="1" si="33"/>
        <v>8.0266085593008185E-3</v>
      </c>
      <c r="AE49" s="24">
        <f>+d1d10index!Y34</f>
        <v>3.9210592885294826E-3</v>
      </c>
      <c r="AG49" s="193">
        <f t="shared" ca="1" si="34"/>
        <v>1.2538759410315015E-2</v>
      </c>
      <c r="AH49" s="193">
        <f ca="1">+d1d10_y!AM34</f>
        <v>1.6486960401218553E-2</v>
      </c>
      <c r="AJ49">
        <f>+d1d10index!I34</f>
        <v>99.941930870470827</v>
      </c>
      <c r="AK49" s="19">
        <f t="shared" ca="1" si="23"/>
        <v>100.35155572945587</v>
      </c>
      <c r="AM49">
        <f ca="1">+NAC_d!BV35/NAC_d!BV$5-1</f>
        <v>1.258482119461676</v>
      </c>
      <c r="AN49">
        <f ca="1">+NAC_d!CE35/NAC_d!CE$5-1</f>
        <v>1.2489660304314656</v>
      </c>
      <c r="AO49">
        <f t="shared" ca="1" si="27"/>
        <v>1.205579908516901</v>
      </c>
      <c r="AP49">
        <f t="shared" ca="1" si="28"/>
        <v>1.1978532295633402</v>
      </c>
      <c r="AR49" s="24">
        <f t="shared" ca="1" si="29"/>
        <v>9.5160890302103951E-3</v>
      </c>
      <c r="AS49" s="24">
        <f t="shared" ca="1" si="30"/>
        <v>7.7266789535608282E-3</v>
      </c>
    </row>
    <row r="50" spans="2:45" x14ac:dyDescent="0.25">
      <c r="B50" s="69">
        <f t="shared" si="24"/>
        <v>36</v>
      </c>
      <c r="C50" s="154">
        <f>+NAC!A36</f>
        <v>43647</v>
      </c>
      <c r="D50" s="71" cm="1">
        <f t="array" aca="1" ref="D50" ca="1">INDIRECT(_xlfn.CONCAT(D$18,"!$P",$B50))</f>
        <v>223.40539999999999</v>
      </c>
      <c r="E50" s="71" cm="1">
        <f t="array" aca="1" ref="E50" ca="1">INDIRECT(_xlfn.CONCAT(E$18,"!$P",$B50))</f>
        <v>225.80779999999999</v>
      </c>
      <c r="F50" s="71" cm="1">
        <f t="array" aca="1" ref="F50" ca="1">INDIRECT(_xlfn.CONCAT(F$18,"!$P",$B50))</f>
        <v>225.60990000000001</v>
      </c>
      <c r="G50" s="71" cm="1">
        <f t="array" aca="1" ref="G50" ca="1">INDIRECT(_xlfn.CONCAT(G$18,"!$P",$B50))</f>
        <v>226.04730000000001</v>
      </c>
      <c r="H50" s="71" cm="1">
        <f t="array" aca="1" ref="H50" ca="1">INDIRECT(_xlfn.CONCAT(H$18,"!$P",$B50))</f>
        <v>229.71199999999999</v>
      </c>
      <c r="I50" s="71" cm="1">
        <f t="array" aca="1" ref="I50" ca="1">INDIRECT(_xlfn.CONCAT(I$18,"!$P",$B50))</f>
        <v>225.18690000000001</v>
      </c>
      <c r="J50" s="71" cm="1">
        <f t="array" aca="1" ref="J50" ca="1">INDIRECT(_xlfn.CONCAT(J$18,"!$P",$B50))</f>
        <v>224.90110000000001</v>
      </c>
      <c r="K50" s="71"/>
      <c r="L50" s="71">
        <f t="shared" ca="1" si="25"/>
        <v>225.28702993941451</v>
      </c>
      <c r="M50" s="71">
        <f t="shared" ca="1" si="12"/>
        <v>225.24453679058217</v>
      </c>
      <c r="N50" s="71">
        <f t="shared" ca="1" si="13"/>
        <v>225.14010621359108</v>
      </c>
      <c r="O50" s="71">
        <f t="shared" ca="1" si="14"/>
        <v>225.0981326627757</v>
      </c>
      <c r="P50" s="71">
        <f t="shared" ca="1" si="15"/>
        <v>225.09192451576359</v>
      </c>
      <c r="Q50" s="71">
        <f t="shared" ca="1" si="16"/>
        <v>225.00567446253854</v>
      </c>
      <c r="R50" s="71">
        <f t="shared" ca="1" si="17"/>
        <v>224.94130996429777</v>
      </c>
      <c r="S50" s="71">
        <f t="shared" ca="1" si="18"/>
        <v>224.86174082202828</v>
      </c>
      <c r="T50" s="71">
        <f t="shared" ca="1" si="19"/>
        <v>224.72623724933632</v>
      </c>
      <c r="U50" s="71">
        <f t="shared" ca="1" si="20"/>
        <v>224.50060983010712</v>
      </c>
      <c r="V50" s="34" cm="1">
        <f t="array" aca="1" ref="V50" ca="1">+SUMPRODUCT(_xlfn.ANCHORARRAY($L$17)/100,L50:U50)</f>
        <v>224.90569627999994</v>
      </c>
      <c r="W50" s="24">
        <f t="shared" ca="1" si="31"/>
        <v>0.55756597135536645</v>
      </c>
      <c r="X50" s="24">
        <f t="shared" ca="1" si="32"/>
        <v>0.54733573131505864</v>
      </c>
      <c r="Z50" s="19">
        <f t="shared" ca="1" si="21"/>
        <v>100.35029753812364</v>
      </c>
      <c r="AA50" s="24">
        <f t="shared" ca="1" si="26"/>
        <v>-1.2537835841985867E-5</v>
      </c>
      <c r="AB50" s="24">
        <f>+d1d10index!Q35</f>
        <v>-2.0621138950203122E-3</v>
      </c>
      <c r="AC50" s="35">
        <f t="shared" si="22"/>
        <v>43647</v>
      </c>
      <c r="AD50" s="24">
        <f t="shared" ca="1" si="33"/>
        <v>6.6115192929807609E-3</v>
      </c>
      <c r="AE50" s="24">
        <f>+d1d10index!Y35</f>
        <v>2.6968361836263721E-3</v>
      </c>
      <c r="AG50" s="193">
        <f t="shared" ca="1" si="34"/>
        <v>1.0230240040307814E-2</v>
      </c>
      <c r="AH50" s="193">
        <f ca="1">+d1d10_y!AM35</f>
        <v>1.0737726413745818E-2</v>
      </c>
      <c r="AJ50">
        <f>+d1d10index!I35</f>
        <v>99.735839226127666</v>
      </c>
      <c r="AK50" s="19">
        <f t="shared" ca="1" si="23"/>
        <v>100.35029753812364</v>
      </c>
      <c r="AM50">
        <f ca="1">+NAC_d!BV36/NAC_d!BV$5-1</f>
        <v>1.3050640812827932</v>
      </c>
      <c r="AN50">
        <f ca="1">+NAC_d!CE36/NAC_d!CE$5-1</f>
        <v>1.3010808841389254</v>
      </c>
      <c r="AO50">
        <f t="shared" ca="1" si="27"/>
        <v>1.2528702993941456</v>
      </c>
      <c r="AP50">
        <f t="shared" ca="1" si="28"/>
        <v>1.2450060983010713</v>
      </c>
      <c r="AR50" s="24">
        <f t="shared" ca="1" si="29"/>
        <v>3.9831971438677449E-3</v>
      </c>
      <c r="AS50" s="24">
        <f t="shared" ca="1" si="30"/>
        <v>7.8642010930742856E-3</v>
      </c>
    </row>
    <row r="51" spans="2:45" x14ac:dyDescent="0.25">
      <c r="B51" s="69">
        <f t="shared" si="24"/>
        <v>37</v>
      </c>
      <c r="C51" s="154">
        <f>+NAC!A37</f>
        <v>43678</v>
      </c>
      <c r="D51" s="71" cm="1">
        <f t="array" aca="1" ref="D51" ca="1">INDIRECT(_xlfn.CONCAT(D$18,"!$P",$B51))</f>
        <v>234.0155</v>
      </c>
      <c r="E51" s="71" cm="1">
        <f t="array" aca="1" ref="E51" ca="1">INDIRECT(_xlfn.CONCAT(E$18,"!$P",$B51))</f>
        <v>235.75909999999999</v>
      </c>
      <c r="F51" s="71" cm="1">
        <f t="array" aca="1" ref="F51" ca="1">INDIRECT(_xlfn.CONCAT(F$18,"!$P",$B51))</f>
        <v>235.52449999999999</v>
      </c>
      <c r="G51" s="71" cm="1">
        <f t="array" aca="1" ref="G51" ca="1">INDIRECT(_xlfn.CONCAT(G$18,"!$P",$B51))</f>
        <v>237.6189</v>
      </c>
      <c r="H51" s="71" cm="1">
        <f t="array" aca="1" ref="H51" ca="1">INDIRECT(_xlfn.CONCAT(H$18,"!$P",$B51))</f>
        <v>240.45400000000001</v>
      </c>
      <c r="I51" s="71" cm="1">
        <f t="array" aca="1" ref="I51" ca="1">INDIRECT(_xlfn.CONCAT(I$18,"!$P",$B51))</f>
        <v>236.70529999999999</v>
      </c>
      <c r="J51" s="71" cm="1">
        <f t="array" aca="1" ref="J51" ca="1">INDIRECT(_xlfn.CONCAT(J$18,"!$P",$B51))</f>
        <v>235.33170000000001</v>
      </c>
      <c r="K51" s="71"/>
      <c r="L51" s="71">
        <f t="shared" ca="1" si="25"/>
        <v>235.76423488642033</v>
      </c>
      <c r="M51" s="71">
        <f t="shared" ca="1" si="12"/>
        <v>235.68208818828148</v>
      </c>
      <c r="N51" s="71">
        <f t="shared" ca="1" si="13"/>
        <v>235.55975558957928</v>
      </c>
      <c r="O51" s="71">
        <f t="shared" ca="1" si="14"/>
        <v>235.53269902195032</v>
      </c>
      <c r="P51" s="71">
        <f t="shared" ca="1" si="15"/>
        <v>235.46755795748973</v>
      </c>
      <c r="Q51" s="71">
        <f t="shared" ca="1" si="16"/>
        <v>235.40277495988605</v>
      </c>
      <c r="R51" s="71">
        <f t="shared" ca="1" si="17"/>
        <v>235.36287301685843</v>
      </c>
      <c r="S51" s="71">
        <f t="shared" ca="1" si="18"/>
        <v>235.28506615412695</v>
      </c>
      <c r="T51" s="71">
        <f t="shared" ca="1" si="19"/>
        <v>235.13572921126573</v>
      </c>
      <c r="U51" s="71">
        <f t="shared" ca="1" si="20"/>
        <v>234.975326901317</v>
      </c>
      <c r="V51" s="34" cm="1">
        <f t="array" aca="1" ref="V51" ca="1">+SUMPRODUCT(_xlfn.ANCHORARRAY($L$17)/100,L51:U51)</f>
        <v>235.33440753999997</v>
      </c>
      <c r="W51" s="24">
        <f t="shared" ca="1" si="31"/>
        <v>0.57692522434988702</v>
      </c>
      <c r="X51" s="24">
        <f t="shared" ca="1" si="32"/>
        <v>0.56735799136999376</v>
      </c>
      <c r="Z51" s="19">
        <f t="shared" ca="1" si="21"/>
        <v>100.33574077564094</v>
      </c>
      <c r="AA51" s="24">
        <f t="shared" ca="1" si="26"/>
        <v>-1.4505948502208099E-4</v>
      </c>
      <c r="AB51" s="24">
        <f>+d1d10index!Q36</f>
        <v>6.4307864312418417E-4</v>
      </c>
      <c r="AC51" s="35">
        <f t="shared" si="22"/>
        <v>43678</v>
      </c>
      <c r="AD51" s="24">
        <f t="shared" ca="1" si="33"/>
        <v>6.1040509140677379E-3</v>
      </c>
      <c r="AE51" s="24">
        <f>+d1d10index!Y36</f>
        <v>1.8830990831377736E-3</v>
      </c>
      <c r="AG51" s="193">
        <f t="shared" ca="1" si="34"/>
        <v>9.5672329798932587E-3</v>
      </c>
      <c r="AH51" s="193">
        <f ca="1">+d1d10_y!AM36</f>
        <v>1.0194948638374557E-2</v>
      </c>
      <c r="AJ51">
        <f>+d1d10index!I36</f>
        <v>99.799977214288063</v>
      </c>
      <c r="AK51" s="19">
        <f t="shared" ca="1" si="23"/>
        <v>100.33574077564094</v>
      </c>
      <c r="AM51">
        <f ca="1">+NAC_d!BV37/NAC_d!BV$5-1</f>
        <v>1.3987347455916015</v>
      </c>
      <c r="AN51">
        <f ca="1">+NAC_d!CE37/NAC_d!CE$5-1</f>
        <v>1.3927380463628549</v>
      </c>
      <c r="AO51">
        <f t="shared" ca="1" si="27"/>
        <v>1.3576423488642035</v>
      </c>
      <c r="AP51">
        <f t="shared" ca="1" si="28"/>
        <v>1.3497532690131702</v>
      </c>
      <c r="AR51" s="24">
        <f t="shared" ca="1" si="29"/>
        <v>5.9966992287465715E-3</v>
      </c>
      <c r="AS51" s="24">
        <f t="shared" ca="1" si="30"/>
        <v>7.8890798510333759E-3</v>
      </c>
    </row>
    <row r="52" spans="2:45" x14ac:dyDescent="0.25">
      <c r="B52" s="69">
        <f t="shared" si="24"/>
        <v>38</v>
      </c>
      <c r="C52" s="154">
        <f>+NAC!A38</f>
        <v>43709</v>
      </c>
      <c r="D52" s="71" cm="1">
        <f t="array" aca="1" ref="D52" ca="1">INDIRECT(_xlfn.CONCAT(D$18,"!$P",$B52))</f>
        <v>248.70650000000001</v>
      </c>
      <c r="E52" s="71" cm="1">
        <f t="array" aca="1" ref="E52" ca="1">INDIRECT(_xlfn.CONCAT(E$18,"!$P",$B52))</f>
        <v>251.4376</v>
      </c>
      <c r="F52" s="71" cm="1">
        <f t="array" aca="1" ref="F52" ca="1">INDIRECT(_xlfn.CONCAT(F$18,"!$P",$B52))</f>
        <v>251.512</v>
      </c>
      <c r="G52" s="71" cm="1">
        <f t="array" aca="1" ref="G52" ca="1">INDIRECT(_xlfn.CONCAT(G$18,"!$P",$B52))</f>
        <v>253.32929999999999</v>
      </c>
      <c r="H52" s="71" cm="1">
        <f t="array" aca="1" ref="H52" ca="1">INDIRECT(_xlfn.CONCAT(H$18,"!$P",$B52))</f>
        <v>255.91560000000001</v>
      </c>
      <c r="I52" s="71" cm="1">
        <f t="array" aca="1" ref="I52" ca="1">INDIRECT(_xlfn.CONCAT(I$18,"!$P",$B52))</f>
        <v>250.2465</v>
      </c>
      <c r="J52" s="71" cm="1">
        <f t="array" aca="1" ref="J52" ca="1">INDIRECT(_xlfn.CONCAT(J$18,"!$P",$B52))</f>
        <v>250.48179999999999</v>
      </c>
      <c r="K52" s="71"/>
      <c r="L52" s="71">
        <f t="shared" ca="1" si="25"/>
        <v>251.11495980490241</v>
      </c>
      <c r="M52" s="71">
        <f t="shared" ca="1" si="12"/>
        <v>250.99197866871324</v>
      </c>
      <c r="N52" s="71">
        <f t="shared" ca="1" si="13"/>
        <v>250.82619655315614</v>
      </c>
      <c r="O52" s="71">
        <f t="shared" ca="1" si="14"/>
        <v>250.74915955355908</v>
      </c>
      <c r="P52" s="71">
        <f t="shared" ca="1" si="15"/>
        <v>250.71674047987622</v>
      </c>
      <c r="Q52" s="71">
        <f t="shared" ca="1" si="16"/>
        <v>250.58740369924368</v>
      </c>
      <c r="R52" s="71">
        <f t="shared" ca="1" si="17"/>
        <v>250.50760316409608</v>
      </c>
      <c r="S52" s="71">
        <f t="shared" ca="1" si="18"/>
        <v>250.40221089205639</v>
      </c>
      <c r="T52" s="71">
        <f t="shared" ca="1" si="19"/>
        <v>250.22295472596338</v>
      </c>
      <c r="U52" s="71">
        <f t="shared" ca="1" si="20"/>
        <v>249.94736543149716</v>
      </c>
      <c r="V52" s="34" cm="1">
        <f t="array" aca="1" ref="V52" ca="1">+SUMPRODUCT(_xlfn.ANCHORARRAY($L$17)/100,L52:U52)</f>
        <v>250.48557915000001</v>
      </c>
      <c r="W52" s="24">
        <f t="shared" ca="1" si="31"/>
        <v>0.55985327307546662</v>
      </c>
      <c r="X52" s="24">
        <f t="shared" ca="1" si="32"/>
        <v>0.54897953563463253</v>
      </c>
      <c r="Z52" s="19">
        <f t="shared" ca="1" si="21"/>
        <v>100.4671360993902</v>
      </c>
      <c r="AA52" s="24">
        <f t="shared" ca="1" si="26"/>
        <v>1.3095565222673855E-3</v>
      </c>
      <c r="AB52" s="24">
        <f>+d1d10index!Q37</f>
        <v>-1.1347451411314324E-3</v>
      </c>
      <c r="AC52" s="35">
        <f t="shared" si="22"/>
        <v>43709</v>
      </c>
      <c r="AD52" s="24">
        <f t="shared" ca="1" si="33"/>
        <v>7.0199361519511783E-3</v>
      </c>
      <c r="AE52" s="24">
        <f>+d1d10index!Y37</f>
        <v>1.9437892173319593E-3</v>
      </c>
      <c r="AG52" s="193">
        <f t="shared" ca="1" si="34"/>
        <v>1.0873737440834086E-2</v>
      </c>
      <c r="AH52" s="193">
        <f ca="1">+d1d10_y!AM37</f>
        <v>9.8933204768012484E-3</v>
      </c>
      <c r="AJ52">
        <f>+d1d10index!I37</f>
        <v>99.686729675059127</v>
      </c>
      <c r="AK52" s="19">
        <f t="shared" ca="1" si="23"/>
        <v>100.4671360993902</v>
      </c>
      <c r="AM52">
        <f ca="1">+NAC_d!BV38/NAC_d!BV$5-1</f>
        <v>1.5392851956114586</v>
      </c>
      <c r="AN52">
        <f ca="1">+NAC_d!CE38/NAC_d!CE$5-1</f>
        <v>1.5343835329679472</v>
      </c>
      <c r="AO52">
        <f t="shared" ca="1" si="27"/>
        <v>1.5111495980490246</v>
      </c>
      <c r="AP52">
        <f t="shared" ca="1" si="28"/>
        <v>1.499473654314972</v>
      </c>
      <c r="AR52" s="24">
        <f t="shared" ca="1" si="29"/>
        <v>4.9016626435114397E-3</v>
      </c>
      <c r="AS52" s="24">
        <f t="shared" ca="1" si="30"/>
        <v>1.1675943734052563E-2</v>
      </c>
    </row>
    <row r="53" spans="2:45" x14ac:dyDescent="0.25">
      <c r="B53" s="69">
        <f t="shared" si="24"/>
        <v>39</v>
      </c>
      <c r="C53" s="154">
        <f>+NAC!A39</f>
        <v>43739</v>
      </c>
      <c r="D53" s="71" cm="1">
        <f t="array" aca="1" ref="D53" ca="1">INDIRECT(_xlfn.CONCAT(D$18,"!$P",$B53))</f>
        <v>258.17910000000001</v>
      </c>
      <c r="E53" s="71" cm="1">
        <f t="array" aca="1" ref="E53" ca="1">INDIRECT(_xlfn.CONCAT(E$18,"!$P",$B53))</f>
        <v>261.12779999999998</v>
      </c>
      <c r="F53" s="71" cm="1">
        <f t="array" aca="1" ref="F53" ca="1">INDIRECT(_xlfn.CONCAT(F$18,"!$P",$B53))</f>
        <v>260.05970000000002</v>
      </c>
      <c r="G53" s="71" cm="1">
        <f t="array" aca="1" ref="G53" ca="1">INDIRECT(_xlfn.CONCAT(G$18,"!$P",$B53))</f>
        <v>262.358</v>
      </c>
      <c r="H53" s="71" cm="1">
        <f t="array" aca="1" ref="H53" ca="1">INDIRECT(_xlfn.CONCAT(H$18,"!$P",$B53))</f>
        <v>266.80110000000002</v>
      </c>
      <c r="I53" s="71" cm="1">
        <f t="array" aca="1" ref="I53" ca="1">INDIRECT(_xlfn.CONCAT(I$18,"!$P",$B53))</f>
        <v>259.59300000000002</v>
      </c>
      <c r="J53" s="71" cm="1">
        <f t="array" aca="1" ref="J53" ca="1">INDIRECT(_xlfn.CONCAT(J$18,"!$P",$B53))</f>
        <v>260.01179999999999</v>
      </c>
      <c r="K53" s="71"/>
      <c r="L53" s="71">
        <f t="shared" ca="1" si="25"/>
        <v>260.53446081397692</v>
      </c>
      <c r="M53" s="71">
        <f t="shared" ca="1" si="12"/>
        <v>260.45222375576952</v>
      </c>
      <c r="N53" s="71">
        <f t="shared" ca="1" si="13"/>
        <v>260.31935277458558</v>
      </c>
      <c r="O53" s="71">
        <f t="shared" ca="1" si="14"/>
        <v>260.28309302501651</v>
      </c>
      <c r="P53" s="71">
        <f t="shared" ca="1" si="15"/>
        <v>260.26848679807472</v>
      </c>
      <c r="Q53" s="71">
        <f t="shared" ca="1" si="16"/>
        <v>260.13353913743367</v>
      </c>
      <c r="R53" s="71">
        <f t="shared" ca="1" si="17"/>
        <v>260.05461583681881</v>
      </c>
      <c r="S53" s="71">
        <f t="shared" ca="1" si="18"/>
        <v>259.967242295527</v>
      </c>
      <c r="T53" s="71">
        <f t="shared" ca="1" si="19"/>
        <v>259.77515426963157</v>
      </c>
      <c r="U53" s="71">
        <f t="shared" ca="1" si="20"/>
        <v>259.48586413324841</v>
      </c>
      <c r="V53" s="34" cm="1">
        <f t="array" aca="1" ref="V53" ca="1">+SUMPRODUCT(_xlfn.ANCHORARRAY($L$17)/100,L53:U53)</f>
        <v>260.01634902999996</v>
      </c>
      <c r="W53" s="24">
        <f t="shared" ca="1" si="31"/>
        <v>0.54612315500836517</v>
      </c>
      <c r="X53" s="24">
        <f t="shared" ca="1" si="32"/>
        <v>0.53938613564652771</v>
      </c>
      <c r="Z53" s="19">
        <f t="shared" ca="1" si="21"/>
        <v>100.40410551234886</v>
      </c>
      <c r="AA53" s="24">
        <f t="shared" ca="1" si="26"/>
        <v>-6.2737517449473756E-4</v>
      </c>
      <c r="AB53" s="24">
        <f>+d1d10index!Q38</f>
        <v>-4.4301437663364363E-3</v>
      </c>
      <c r="AC53" s="35">
        <f t="shared" si="22"/>
        <v>43739</v>
      </c>
      <c r="AD53" s="24">
        <f t="shared" ca="1" si="33"/>
        <v>4.3764324010933109E-3</v>
      </c>
      <c r="AE53" s="24">
        <f>+d1d10index!Y38</f>
        <v>-3.7000059612538605E-3</v>
      </c>
      <c r="AG53" s="193">
        <f t="shared" ca="1" si="34"/>
        <v>6.7370193618374596E-3</v>
      </c>
      <c r="AH53" s="193">
        <f ca="1">+d1d10_y!AM38</f>
        <v>2.7210792261245231E-4</v>
      </c>
      <c r="AJ53">
        <f>+d1d10index!I38</f>
        <v>99.245103131002693</v>
      </c>
      <c r="AK53" s="19">
        <f t="shared" ca="1" si="23"/>
        <v>100.40410551234886</v>
      </c>
      <c r="AM53">
        <f ca="1">+NAC_d!BV39/NAC_d!BV$5-1</f>
        <v>1.616695296852956</v>
      </c>
      <c r="AN53">
        <f ca="1">+NAC_d!CE39/NAC_d!CE$5-1</f>
        <v>1.6230196045334484</v>
      </c>
      <c r="AO53">
        <f t="shared" ca="1" si="27"/>
        <v>1.6053446081397698</v>
      </c>
      <c r="AP53">
        <f t="shared" ca="1" si="28"/>
        <v>1.5948586413324843</v>
      </c>
      <c r="AR53" s="24">
        <f t="shared" ca="1" si="29"/>
        <v>-6.3243076804924137E-3</v>
      </c>
      <c r="AS53" s="24">
        <f t="shared" ca="1" si="30"/>
        <v>1.0485966807285418E-2</v>
      </c>
    </row>
    <row r="54" spans="2:45" x14ac:dyDescent="0.25">
      <c r="B54" s="69">
        <f t="shared" si="24"/>
        <v>40</v>
      </c>
      <c r="C54" s="154">
        <f>+NAC!A40</f>
        <v>43770</v>
      </c>
      <c r="D54" s="71" cm="1">
        <f t="array" aca="1" ref="D54" ca="1">INDIRECT(_xlfn.CONCAT(D$18,"!$P",$B54))</f>
        <v>267.65539999999999</v>
      </c>
      <c r="E54" s="71" cm="1">
        <f t="array" aca="1" ref="E54" ca="1">INDIRECT(_xlfn.CONCAT(E$18,"!$P",$B54))</f>
        <v>272.11450000000002</v>
      </c>
      <c r="F54" s="71" cm="1">
        <f t="array" aca="1" ref="F54" ca="1">INDIRECT(_xlfn.CONCAT(F$18,"!$P",$B54))</f>
        <v>270.21609999999998</v>
      </c>
      <c r="G54" s="71" cm="1">
        <f t="array" aca="1" ref="G54" ca="1">INDIRECT(_xlfn.CONCAT(G$18,"!$P",$B54))</f>
        <v>274.15440000000001</v>
      </c>
      <c r="H54" s="71" cm="1">
        <f t="array" aca="1" ref="H54" ca="1">INDIRECT(_xlfn.CONCAT(H$18,"!$P",$B54))</f>
        <v>279.39890000000003</v>
      </c>
      <c r="I54" s="71" cm="1">
        <f t="array" aca="1" ref="I54" ca="1">INDIRECT(_xlfn.CONCAT(I$18,"!$P",$B54))</f>
        <v>269.93970000000002</v>
      </c>
      <c r="J54" s="71" cm="1">
        <f t="array" aca="1" ref="J54" ca="1">INDIRECT(_xlfn.CONCAT(J$18,"!$P",$B54))</f>
        <v>270.35539999999997</v>
      </c>
      <c r="K54" s="71"/>
      <c r="L54" s="71">
        <f t="shared" ca="1" si="25"/>
        <v>271.12531666512103</v>
      </c>
      <c r="M54" s="71">
        <f t="shared" ca="1" si="12"/>
        <v>270.99005383829245</v>
      </c>
      <c r="N54" s="71">
        <f t="shared" ca="1" si="13"/>
        <v>270.78735703379959</v>
      </c>
      <c r="O54" s="71">
        <f t="shared" ca="1" si="14"/>
        <v>270.73807143103625</v>
      </c>
      <c r="P54" s="71">
        <f t="shared" ca="1" si="15"/>
        <v>270.72244919652769</v>
      </c>
      <c r="Q54" s="71">
        <f t="shared" ca="1" si="16"/>
        <v>270.52882964162131</v>
      </c>
      <c r="R54" s="71">
        <f t="shared" ca="1" si="17"/>
        <v>270.41290790902451</v>
      </c>
      <c r="S54" s="71">
        <f t="shared" ca="1" si="18"/>
        <v>270.29346424296068</v>
      </c>
      <c r="T54" s="71">
        <f t="shared" ca="1" si="19"/>
        <v>270.02615910279991</v>
      </c>
      <c r="U54" s="71">
        <f t="shared" ca="1" si="20"/>
        <v>269.59482952906444</v>
      </c>
      <c r="V54" s="34" cm="1">
        <f t="array" aca="1" ref="V54" ca="1">+SUMPRODUCT(_xlfn.ANCHORARRAY($L$17)/100,L54:U54)</f>
        <v>270.36195315999998</v>
      </c>
      <c r="W54" s="24">
        <f t="shared" ca="1" si="31"/>
        <v>0.55692452415264571</v>
      </c>
      <c r="X54" s="24">
        <f t="shared" ca="1" si="32"/>
        <v>0.54859807041375652</v>
      </c>
      <c r="Z54" s="19">
        <f t="shared" ca="1" si="21"/>
        <v>100.56769899435018</v>
      </c>
      <c r="AA54" s="24">
        <f t="shared" ca="1" si="26"/>
        <v>1.6293505247273465E-3</v>
      </c>
      <c r="AB54" s="24">
        <f>+d1d10index!Q39</f>
        <v>2.64856122280821E-3</v>
      </c>
      <c r="AC54" s="35">
        <f t="shared" si="22"/>
        <v>43770</v>
      </c>
      <c r="AD54" s="24">
        <f t="shared" ca="1" si="33"/>
        <v>5.3767687678085707E-3</v>
      </c>
      <c r="AE54" s="24">
        <f>+d1d10index!Y39</f>
        <v>-1.0285394892188826E-3</v>
      </c>
      <c r="AG54" s="193">
        <f t="shared" ca="1" si="34"/>
        <v>8.3264537388891835E-3</v>
      </c>
      <c r="AH54" s="193">
        <f ca="1">+d1d10_y!AM39</f>
        <v>4.6400721996255889E-3</v>
      </c>
      <c r="AJ54">
        <f>+d1d10index!I39</f>
        <v>99.507959862709072</v>
      </c>
      <c r="AK54" s="19">
        <f t="shared" ca="1" si="23"/>
        <v>100.56769899435018</v>
      </c>
      <c r="AM54">
        <f ca="1">+NAC_d!BV40/NAC_d!BV$5-1</f>
        <v>1.7306499043152068</v>
      </c>
      <c r="AN54">
        <f ca="1">+NAC_d!CE40/NAC_d!CE$5-1</f>
        <v>1.7292310372664734</v>
      </c>
      <c r="AO54">
        <f t="shared" ca="1" si="27"/>
        <v>1.7112531666512107</v>
      </c>
      <c r="AP54">
        <f t="shared" ca="1" si="28"/>
        <v>1.6959482952906448</v>
      </c>
      <c r="AR54" s="24">
        <f t="shared" ca="1" si="29"/>
        <v>1.4188670487333965E-3</v>
      </c>
      <c r="AS54" s="24">
        <f t="shared" ca="1" si="30"/>
        <v>1.5304871360565908E-2</v>
      </c>
    </row>
    <row r="55" spans="2:45" x14ac:dyDescent="0.25">
      <c r="B55" s="69">
        <f t="shared" si="24"/>
        <v>41</v>
      </c>
      <c r="C55" s="154">
        <f>+NAC!A41</f>
        <v>43800</v>
      </c>
      <c r="D55" s="71" cm="1">
        <f t="array" aca="1" ref="D55" ca="1">INDIRECT(_xlfn.CONCAT(D$18,"!$P",$B55))</f>
        <v>278.09969999999998</v>
      </c>
      <c r="E55" s="71" cm="1">
        <f t="array" aca="1" ref="E55" ca="1">INDIRECT(_xlfn.CONCAT(E$18,"!$P",$B55))</f>
        <v>281.60939999999999</v>
      </c>
      <c r="F55" s="71" cm="1">
        <f t="array" aca="1" ref="F55" ca="1">INDIRECT(_xlfn.CONCAT(F$18,"!$P",$B55))</f>
        <v>279.57569999999998</v>
      </c>
      <c r="G55" s="71" cm="1">
        <f t="array" aca="1" ref="G55" ca="1">INDIRECT(_xlfn.CONCAT(G$18,"!$P",$B55))</f>
        <v>283.94229999999999</v>
      </c>
      <c r="H55" s="71" cm="1">
        <f t="array" aca="1" ref="H55" ca="1">INDIRECT(_xlfn.CONCAT(H$18,"!$P",$B55))</f>
        <v>288.4803</v>
      </c>
      <c r="I55" s="71" cm="1">
        <f t="array" aca="1" ref="I55" ca="1">INDIRECT(_xlfn.CONCAT(I$18,"!$P",$B55))</f>
        <v>280.57589999999999</v>
      </c>
      <c r="J55" s="71" cm="1">
        <f t="array" aca="1" ref="J55" ca="1">INDIRECT(_xlfn.CONCAT(J$18,"!$P",$B55))</f>
        <v>280.3107</v>
      </c>
      <c r="K55" s="71"/>
      <c r="L55" s="71">
        <f t="shared" ca="1" si="25"/>
        <v>280.94380872394487</v>
      </c>
      <c r="M55" s="71">
        <f t="shared" ca="1" si="12"/>
        <v>280.82318764224613</v>
      </c>
      <c r="N55" s="71">
        <f t="shared" ca="1" si="13"/>
        <v>280.65338453098821</v>
      </c>
      <c r="O55" s="71">
        <f t="shared" ca="1" si="14"/>
        <v>280.63453964793985</v>
      </c>
      <c r="P55" s="71">
        <f t="shared" ca="1" si="15"/>
        <v>280.596532221242</v>
      </c>
      <c r="Q55" s="71">
        <f t="shared" ca="1" si="16"/>
        <v>280.44505959358827</v>
      </c>
      <c r="R55" s="71">
        <f t="shared" ca="1" si="17"/>
        <v>280.36073286071132</v>
      </c>
      <c r="S55" s="71">
        <f t="shared" ca="1" si="18"/>
        <v>280.26752601416615</v>
      </c>
      <c r="T55" s="71">
        <f t="shared" ca="1" si="19"/>
        <v>280.03224451914713</v>
      </c>
      <c r="U55" s="71">
        <f t="shared" ca="1" si="20"/>
        <v>279.69800361433033</v>
      </c>
      <c r="V55" s="34" cm="1">
        <f t="array" aca="1" ref="V55" ca="1">+SUMPRODUCT(_xlfn.ANCHORARRAY($L$17)/100,L55:U55)</f>
        <v>280.31559390999996</v>
      </c>
      <c r="W55" s="24">
        <f t="shared" ca="1" si="31"/>
        <v>0.57140966893367362</v>
      </c>
      <c r="X55" s="24">
        <f t="shared" ca="1" si="32"/>
        <v>0.56278821421362291</v>
      </c>
      <c r="Z55" s="19">
        <f t="shared" ca="1" si="21"/>
        <v>100.44541079790199</v>
      </c>
      <c r="AA55" s="24">
        <f t="shared" ca="1" si="26"/>
        <v>-1.2159788646955993E-3</v>
      </c>
      <c r="AB55" s="24">
        <f>+d1d10index!Q40</f>
        <v>-3.4895597818472845E-3</v>
      </c>
      <c r="AC55" s="35">
        <f t="shared" si="22"/>
        <v>43800</v>
      </c>
      <c r="AD55" s="24">
        <f t="shared" ca="1" si="33"/>
        <v>5.5167134238909288E-3</v>
      </c>
      <c r="AE55" s="24">
        <f>+d1d10index!Y40</f>
        <v>-1.7862375274503295E-3</v>
      </c>
      <c r="AG55" s="193">
        <f t="shared" ca="1" si="34"/>
        <v>8.6214547200507141E-3</v>
      </c>
      <c r="AH55" s="193">
        <f ca="1">+d1d10_y!AM40</f>
        <v>5.4177098741570173E-3</v>
      </c>
      <c r="AJ55">
        <f>+d1d10index!I40</f>
        <v>99.160720887998494</v>
      </c>
      <c r="AK55" s="19">
        <f t="shared" ca="1" si="23"/>
        <v>100.44541079790199</v>
      </c>
      <c r="AM55">
        <f ca="1">+NAC_d!BV41/NAC_d!BV$5-1</f>
        <v>1.827215414867172</v>
      </c>
      <c r="AN55">
        <f ca="1">+NAC_d!CE41/NAC_d!CE$5-1</f>
        <v>1.8360360056233289</v>
      </c>
      <c r="AO55">
        <f t="shared" ca="1" si="27"/>
        <v>1.8094380872394491</v>
      </c>
      <c r="AP55">
        <f t="shared" ca="1" si="28"/>
        <v>1.7969800361433039</v>
      </c>
      <c r="AR55" s="24">
        <f t="shared" ca="1" si="29"/>
        <v>-8.8205907561569319E-3</v>
      </c>
      <c r="AS55" s="24">
        <f t="shared" ca="1" si="30"/>
        <v>1.2458051096145173E-2</v>
      </c>
    </row>
    <row r="56" spans="2:45" x14ac:dyDescent="0.25">
      <c r="B56" s="69">
        <f t="shared" si="24"/>
        <v>42</v>
      </c>
      <c r="C56" s="154">
        <f>+NAC!A42</f>
        <v>43831</v>
      </c>
      <c r="D56" s="71" cm="1">
        <f t="array" aca="1" ref="D56" ca="1">INDIRECT(_xlfn.CONCAT(D$18,"!$P",$B56))</f>
        <v>283.84230000000002</v>
      </c>
      <c r="E56" s="71" cm="1">
        <f t="array" aca="1" ref="E56" ca="1">INDIRECT(_xlfn.CONCAT(E$18,"!$P",$B56))</f>
        <v>288.94310000000002</v>
      </c>
      <c r="F56" s="71" cm="1">
        <f t="array" aca="1" ref="F56" ca="1">INDIRECT(_xlfn.CONCAT(F$18,"!$P",$B56))</f>
        <v>286.72430000000003</v>
      </c>
      <c r="G56" s="71" cm="1">
        <f t="array" aca="1" ref="G56" ca="1">INDIRECT(_xlfn.CONCAT(G$18,"!$P",$B56))</f>
        <v>293.78960000000001</v>
      </c>
      <c r="H56" s="71" cm="1">
        <f t="array" aca="1" ref="H56" ca="1">INDIRECT(_xlfn.CONCAT(H$18,"!$P",$B56))</f>
        <v>297.34739999999999</v>
      </c>
      <c r="I56" s="71" cm="1">
        <f t="array" aca="1" ref="I56" ca="1">INDIRECT(_xlfn.CONCAT(I$18,"!$P",$B56))</f>
        <v>288.79849999999999</v>
      </c>
      <c r="J56" s="71" cm="1">
        <f t="array" aca="1" ref="J56" ca="1">INDIRECT(_xlfn.CONCAT(J$18,"!$P",$B56))</f>
        <v>287.15289999999999</v>
      </c>
      <c r="K56" s="71"/>
      <c r="L56" s="71">
        <f t="shared" ca="1" si="25"/>
        <v>288.23680530706042</v>
      </c>
      <c r="M56" s="71">
        <f t="shared" ca="1" si="12"/>
        <v>287.99082875681762</v>
      </c>
      <c r="N56" s="71">
        <f t="shared" ca="1" si="13"/>
        <v>287.68300425603434</v>
      </c>
      <c r="O56" s="71">
        <f t="shared" ca="1" si="14"/>
        <v>287.62345300504074</v>
      </c>
      <c r="P56" s="71">
        <f t="shared" ca="1" si="15"/>
        <v>287.53075807439598</v>
      </c>
      <c r="Q56" s="71">
        <f t="shared" ca="1" si="16"/>
        <v>287.3281578973066</v>
      </c>
      <c r="R56" s="71">
        <f t="shared" ca="1" si="17"/>
        <v>287.20794221811673</v>
      </c>
      <c r="S56" s="71">
        <f t="shared" ca="1" si="18"/>
        <v>287.0543532518052</v>
      </c>
      <c r="T56" s="71">
        <f t="shared" ca="1" si="19"/>
        <v>286.72175507327393</v>
      </c>
      <c r="U56" s="71">
        <f t="shared" ca="1" si="20"/>
        <v>286.24302596428214</v>
      </c>
      <c r="V56" s="34" cm="1">
        <f t="array" aca="1" ref="V56" ca="1">+SUMPRODUCT(_xlfn.ANCHORARRAY($L$17)/100,L56:U56)</f>
        <v>287.15923086999999</v>
      </c>
      <c r="W56" s="24">
        <f t="shared" ca="1" si="31"/>
        <v>0.56404319182608753</v>
      </c>
      <c r="X56" s="24">
        <f t="shared" ca="1" si="32"/>
        <v>0.55339282928713973</v>
      </c>
      <c r="Z56" s="19">
        <f t="shared" ca="1" si="21"/>
        <v>100.69653377093179</v>
      </c>
      <c r="AA56" s="24">
        <f t="shared" ca="1" si="26"/>
        <v>2.5000940414796613E-3</v>
      </c>
      <c r="AB56" s="24">
        <f>+d1d10index!Q41</f>
        <v>8.7223010060637485E-3</v>
      </c>
      <c r="AC56" s="35">
        <f t="shared" si="22"/>
        <v>43831</v>
      </c>
      <c r="AD56" s="24">
        <f t="shared" ca="1" si="33"/>
        <v>6.8561939634004254E-3</v>
      </c>
      <c r="AE56" s="24">
        <f>+d1d10index!Y41</f>
        <v>6.0087597157181261E-3</v>
      </c>
      <c r="AG56" s="193">
        <f t="shared" ca="1" si="34"/>
        <v>1.06503625389478E-2</v>
      </c>
      <c r="AH56" s="193">
        <f ca="1">+d1d10_y!AM41</f>
        <v>1.8397079542838535E-2</v>
      </c>
      <c r="AJ56">
        <f>+d1d10index!I41</f>
        <v>100.02563054356189</v>
      </c>
      <c r="AK56" s="19">
        <f t="shared" ca="1" si="23"/>
        <v>100.69653377093179</v>
      </c>
      <c r="AM56">
        <f ca="1">+NAC_d!BV42/NAC_d!BV$5-1</f>
        <v>1.9095912495473324</v>
      </c>
      <c r="AN56">
        <f ca="1">+NAC_d!CE42/NAC_d!CE$5-1</f>
        <v>1.8884484359353055</v>
      </c>
      <c r="AO56">
        <f t="shared" ca="1" si="27"/>
        <v>1.8823680530706048</v>
      </c>
      <c r="AP56">
        <f t="shared" ca="1" si="28"/>
        <v>1.8624302596428217</v>
      </c>
      <c r="AR56" s="24">
        <f t="shared" ca="1" si="29"/>
        <v>2.1142813612026856E-2</v>
      </c>
      <c r="AS56" s="24">
        <f t="shared" ca="1" si="30"/>
        <v>1.9937793427783124E-2</v>
      </c>
    </row>
    <row r="57" spans="2:45" x14ac:dyDescent="0.25">
      <c r="B57" s="69">
        <f t="shared" si="24"/>
        <v>43</v>
      </c>
      <c r="C57" s="154">
        <f>+NAC!A43</f>
        <v>43862</v>
      </c>
      <c r="D57" s="71" cm="1">
        <f t="array" aca="1" ref="D57" ca="1">INDIRECT(_xlfn.CONCAT(D$18,"!$P",$B57))</f>
        <v>289.8974</v>
      </c>
      <c r="E57" s="71" cm="1">
        <f t="array" aca="1" ref="E57" ca="1">INDIRECT(_xlfn.CONCAT(E$18,"!$P",$B57))</f>
        <v>296.52159999999998</v>
      </c>
      <c r="F57" s="71" cm="1">
        <f t="array" aca="1" ref="F57" ca="1">INDIRECT(_xlfn.CONCAT(F$18,"!$P",$B57))</f>
        <v>294.19220000000001</v>
      </c>
      <c r="G57" s="71" cm="1">
        <f t="array" aca="1" ref="G57" ca="1">INDIRECT(_xlfn.CONCAT(G$18,"!$P",$B57))</f>
        <v>301.25209999999998</v>
      </c>
      <c r="H57" s="71" cm="1">
        <f t="array" aca="1" ref="H57" ca="1">INDIRECT(_xlfn.CONCAT(H$18,"!$P",$B57))</f>
        <v>305.13909999999998</v>
      </c>
      <c r="I57" s="71" cm="1">
        <f t="array" aca="1" ref="I57" ca="1">INDIRECT(_xlfn.CONCAT(I$18,"!$P",$B57))</f>
        <v>295.18549999999999</v>
      </c>
      <c r="J57" s="71" cm="1">
        <f t="array" aca="1" ref="J57" ca="1">INDIRECT(_xlfn.CONCAT(J$18,"!$P",$B57))</f>
        <v>293.99220000000003</v>
      </c>
      <c r="K57" s="71"/>
      <c r="L57" s="71">
        <f t="shared" ca="1" si="25"/>
        <v>295.28798953260838</v>
      </c>
      <c r="M57" s="71">
        <f t="shared" ca="1" si="12"/>
        <v>295.00852758765757</v>
      </c>
      <c r="N57" s="71">
        <f t="shared" ca="1" si="13"/>
        <v>294.64148608146354</v>
      </c>
      <c r="O57" s="71">
        <f t="shared" ca="1" si="14"/>
        <v>294.54476690907597</v>
      </c>
      <c r="P57" s="71">
        <f t="shared" ca="1" si="15"/>
        <v>294.47930077834184</v>
      </c>
      <c r="Q57" s="71">
        <f t="shared" ca="1" si="16"/>
        <v>294.2226797232484</v>
      </c>
      <c r="R57" s="71">
        <f t="shared" ca="1" si="17"/>
        <v>294.05798083897412</v>
      </c>
      <c r="S57" s="71">
        <f t="shared" ca="1" si="18"/>
        <v>293.86936567730021</v>
      </c>
      <c r="T57" s="71">
        <f t="shared" ca="1" si="19"/>
        <v>293.49275919682361</v>
      </c>
      <c r="U57" s="71">
        <f t="shared" ca="1" si="20"/>
        <v>292.867897719361</v>
      </c>
      <c r="V57" s="34" cm="1">
        <f t="array" aca="1" ref="V57" ca="1">+SUMPRODUCT(_xlfn.ANCHORARRAY($L$17)/100,L57:U57)</f>
        <v>294.00097942000002</v>
      </c>
      <c r="W57" s="24">
        <f t="shared" ca="1" si="31"/>
        <v>0.54166191652862095</v>
      </c>
      <c r="X57" s="24">
        <f t="shared" ca="1" si="32"/>
        <v>0.53128511896966102</v>
      </c>
      <c r="Z57" s="19">
        <f t="shared" ca="1" si="21"/>
        <v>100.82634246774511</v>
      </c>
      <c r="AA57" s="24">
        <f t="shared" ca="1" si="26"/>
        <v>1.2891078962917746E-3</v>
      </c>
      <c r="AB57" s="24">
        <f>+d1d10index!Q42</f>
        <v>3.0911822054462412E-3</v>
      </c>
      <c r="AC57" s="35">
        <f t="shared" si="22"/>
        <v>43862</v>
      </c>
      <c r="AD57" s="24">
        <f t="shared" ca="1" si="33"/>
        <v>6.7765287015535414E-3</v>
      </c>
      <c r="AE57" s="24">
        <f>+d1d10index!Y42</f>
        <v>2.1621606173169994E-3</v>
      </c>
      <c r="AG57" s="193">
        <f t="shared" ca="1" si="34"/>
        <v>1.0376797558959927E-2</v>
      </c>
      <c r="AH57" s="193">
        <f ca="1">+d1d10_y!AM42</f>
        <v>1.0778938236129409E-2</v>
      </c>
      <c r="AJ57">
        <f>+d1d10index!I42</f>
        <v>100.33482799278669</v>
      </c>
      <c r="AK57" s="19">
        <f t="shared" ca="1" si="23"/>
        <v>100.82634246774511</v>
      </c>
      <c r="AM57">
        <f ca="1">+NAC_d!BV43/NAC_d!BV$5-1</f>
        <v>1.9731394122585808</v>
      </c>
      <c r="AN57">
        <f ca="1">+NAC_d!CE43/NAC_d!CE$5-1</f>
        <v>1.9426509132934293</v>
      </c>
      <c r="AO57">
        <f t="shared" ca="1" si="27"/>
        <v>1.9528798953260842</v>
      </c>
      <c r="AP57">
        <f t="shared" ca="1" si="28"/>
        <v>1.9286789771936106</v>
      </c>
      <c r="AR57" s="24">
        <f t="shared" ca="1" si="29"/>
        <v>3.0488498965151489E-2</v>
      </c>
      <c r="AS57" s="24">
        <f t="shared" ca="1" si="30"/>
        <v>2.4200918132473603E-2</v>
      </c>
    </row>
    <row r="58" spans="2:45" x14ac:dyDescent="0.25">
      <c r="B58" s="69">
        <f t="shared" si="24"/>
        <v>44</v>
      </c>
      <c r="C58" s="154">
        <f>+NAC!A44</f>
        <v>43891</v>
      </c>
      <c r="D58" s="71" cm="1">
        <f t="array" aca="1" ref="D58" ca="1">INDIRECT(_xlfn.CONCAT(D$18,"!$P",$B58))</f>
        <v>299.34629999999999</v>
      </c>
      <c r="E58" s="71" cm="1">
        <f t="array" aca="1" ref="E58" ca="1">INDIRECT(_xlfn.CONCAT(E$18,"!$P",$B58))</f>
        <v>305.31619999999998</v>
      </c>
      <c r="F58" s="71" cm="1">
        <f t="array" aca="1" ref="F58" ca="1">INDIRECT(_xlfn.CONCAT(F$18,"!$P",$B58))</f>
        <v>304.63830000000002</v>
      </c>
      <c r="G58" s="71" cm="1">
        <f t="array" aca="1" ref="G58" ca="1">INDIRECT(_xlfn.CONCAT(G$18,"!$P",$B58))</f>
        <v>309.59219999999999</v>
      </c>
      <c r="H58" s="71" cm="1">
        <f t="array" aca="1" ref="H58" ca="1">INDIRECT(_xlfn.CONCAT(H$18,"!$P",$B58))</f>
        <v>313.92570000000001</v>
      </c>
      <c r="I58" s="71" cm="1">
        <f t="array" aca="1" ref="I58" ca="1">INDIRECT(_xlfn.CONCAT(I$18,"!$P",$B58))</f>
        <v>303.8528</v>
      </c>
      <c r="J58" s="71" cm="1">
        <f t="array" aca="1" ref="J58" ca="1">INDIRECT(_xlfn.CONCAT(J$18,"!$P",$B58))</f>
        <v>303.16649999999998</v>
      </c>
      <c r="K58" s="71"/>
      <c r="L58" s="71">
        <f t="shared" ca="1" si="25"/>
        <v>304.46383560538555</v>
      </c>
      <c r="M58" s="71">
        <f t="shared" ca="1" si="12"/>
        <v>304.19870485337321</v>
      </c>
      <c r="N58" s="71">
        <f t="shared" ca="1" si="13"/>
        <v>303.84239661443041</v>
      </c>
      <c r="O58" s="71">
        <f t="shared" ca="1" si="14"/>
        <v>303.70713437109418</v>
      </c>
      <c r="P58" s="71">
        <f t="shared" ca="1" si="15"/>
        <v>303.63422899019656</v>
      </c>
      <c r="Q58" s="71">
        <f t="shared" ca="1" si="16"/>
        <v>303.3852412096291</v>
      </c>
      <c r="R58" s="71">
        <f t="shared" ca="1" si="17"/>
        <v>303.22437961884748</v>
      </c>
      <c r="S58" s="71">
        <f t="shared" ca="1" si="18"/>
        <v>303.01728627796768</v>
      </c>
      <c r="T58" s="71">
        <f t="shared" ca="1" si="19"/>
        <v>302.65334321146071</v>
      </c>
      <c r="U58" s="71">
        <f t="shared" ca="1" si="20"/>
        <v>302.07414245017043</v>
      </c>
      <c r="V58" s="34" cm="1">
        <f t="array" aca="1" ref="V58" ca="1">+SUMPRODUCT(_xlfn.ANCHORARRAY($L$17)/100,L58:U58)</f>
        <v>303.17474846999994</v>
      </c>
      <c r="W58" s="24">
        <f t="shared" ca="1" si="31"/>
        <v>0.51824164718053423</v>
      </c>
      <c r="X58" s="24">
        <f t="shared" ca="1" si="32"/>
        <v>0.5115563877415632</v>
      </c>
      <c r="Z58" s="19">
        <f t="shared" ca="1" si="21"/>
        <v>100.79109490664509</v>
      </c>
      <c r="AA58" s="24">
        <f t="shared" ca="1" si="26"/>
        <v>-3.4958682659047557E-4</v>
      </c>
      <c r="AB58" s="24">
        <f>+d1d10index!Q43</f>
        <v>3.0066771051167063E-3</v>
      </c>
      <c r="AC58" s="35">
        <f t="shared" si="22"/>
        <v>43891</v>
      </c>
      <c r="AD58" s="24">
        <f t="shared" ca="1" si="33"/>
        <v>4.4227654973292285E-3</v>
      </c>
      <c r="AE58" s="24">
        <f>+d1d10index!Y43</f>
        <v>7.6890691697428792E-4</v>
      </c>
      <c r="AG58" s="193">
        <f t="shared" ca="1" si="34"/>
        <v>6.6852594389710251E-3</v>
      </c>
      <c r="AH58" s="193">
        <f ca="1">+d1d10_y!AM43</f>
        <v>7.7638191148936553E-3</v>
      </c>
      <c r="AJ58">
        <f>+d1d10index!I43</f>
        <v>100.63650242295843</v>
      </c>
      <c r="AK58" s="19">
        <f t="shared" ca="1" si="23"/>
        <v>100.79109490664509</v>
      </c>
      <c r="AM58">
        <f ca="1">+NAC_d!BV44/NAC_d!BV$5-1</f>
        <v>2.0757372723211058</v>
      </c>
      <c r="AN58">
        <f ca="1">+NAC_d!CE44/NAC_d!CE$5-1</f>
        <v>2.0362026687342607</v>
      </c>
      <c r="AO58">
        <f t="shared" ca="1" si="27"/>
        <v>2.0446383560538561</v>
      </c>
      <c r="AP58">
        <f t="shared" ca="1" si="28"/>
        <v>2.0207414245017046</v>
      </c>
      <c r="AR58" s="24">
        <f t="shared" ca="1" si="29"/>
        <v>3.953460358684513E-2</v>
      </c>
      <c r="AS58" s="24">
        <f t="shared" ca="1" si="30"/>
        <v>2.3896931552151557E-2</v>
      </c>
    </row>
    <row r="59" spans="2:45" x14ac:dyDescent="0.25">
      <c r="B59" s="69">
        <f t="shared" si="24"/>
        <v>45</v>
      </c>
      <c r="C59" s="154">
        <f>+NAC!A45</f>
        <v>43922</v>
      </c>
      <c r="D59" s="71" cm="1">
        <f t="array" aca="1" ref="D59" ca="1">INDIRECT(_xlfn.CONCAT(D$18,"!$P",$B59))</f>
        <v>304.233</v>
      </c>
      <c r="E59" s="71" cm="1">
        <f t="array" aca="1" ref="E59" ca="1">INDIRECT(_xlfn.CONCAT(E$18,"!$P",$B59))</f>
        <v>310.60840000000002</v>
      </c>
      <c r="F59" s="71" cm="1">
        <f t="array" aca="1" ref="F59" ca="1">INDIRECT(_xlfn.CONCAT(F$18,"!$P",$B59))</f>
        <v>313.20580000000001</v>
      </c>
      <c r="G59" s="71" cm="1">
        <f t="array" aca="1" ref="G59" ca="1">INDIRECT(_xlfn.CONCAT(G$18,"!$P",$B59))</f>
        <v>316.31799999999998</v>
      </c>
      <c r="H59" s="71" cm="1">
        <f t="array" aca="1" ref="H59" ca="1">INDIRECT(_xlfn.CONCAT(H$18,"!$P",$B59))</f>
        <v>318.30309999999997</v>
      </c>
      <c r="I59" s="71" cm="1">
        <f t="array" aca="1" ref="I59" ca="1">INDIRECT(_xlfn.CONCAT(I$18,"!$P",$B59))</f>
        <v>305.79739999999998</v>
      </c>
      <c r="J59" s="71" cm="1">
        <f t="array" aca="1" ref="J59" ca="1">INDIRECT(_xlfn.CONCAT(J$18,"!$P",$B59))</f>
        <v>308.36810000000003</v>
      </c>
      <c r="K59" s="71"/>
      <c r="L59" s="71">
        <f t="shared" ca="1" si="25"/>
        <v>310.1818170262257</v>
      </c>
      <c r="M59" s="71">
        <f t="shared" ca="1" si="12"/>
        <v>309.78470764611507</v>
      </c>
      <c r="N59" s="71">
        <f t="shared" ca="1" si="13"/>
        <v>309.32082199997279</v>
      </c>
      <c r="O59" s="71">
        <f t="shared" ca="1" si="14"/>
        <v>309.02267921979359</v>
      </c>
      <c r="P59" s="71">
        <f t="shared" ca="1" si="15"/>
        <v>308.95107080565572</v>
      </c>
      <c r="Q59" s="71">
        <f t="shared" ca="1" si="16"/>
        <v>308.5968371608929</v>
      </c>
      <c r="R59" s="71">
        <f t="shared" ca="1" si="17"/>
        <v>308.38050960824461</v>
      </c>
      <c r="S59" s="71">
        <f t="shared" ca="1" si="18"/>
        <v>308.09116848562701</v>
      </c>
      <c r="T59" s="71">
        <f t="shared" ca="1" si="19"/>
        <v>307.68523714058529</v>
      </c>
      <c r="U59" s="71">
        <f t="shared" ca="1" si="20"/>
        <v>306.99623266784806</v>
      </c>
      <c r="V59" s="34" cm="1">
        <f t="array" aca="1" ref="V59" ca="1">+SUMPRODUCT(_xlfn.ANCHORARRAY($L$17)/100,L59:U59)</f>
        <v>308.37543565999999</v>
      </c>
      <c r="W59" s="24">
        <f t="shared" ca="1" si="31"/>
        <v>0.49037089746577323</v>
      </c>
      <c r="X59" s="24">
        <f t="shared" ca="1" si="32"/>
        <v>0.48054766263948956</v>
      </c>
      <c r="Z59" s="19">
        <f t="shared" ca="1" si="21"/>
        <v>101.03766236174769</v>
      </c>
      <c r="AA59" s="24">
        <f t="shared" ca="1" si="26"/>
        <v>2.4463218236787654E-3</v>
      </c>
      <c r="AB59" s="24">
        <f>+d1d10index!Q44</f>
        <v>5.2960878827712499E-3</v>
      </c>
      <c r="AC59" s="35">
        <f t="shared" si="22"/>
        <v>43922</v>
      </c>
      <c r="AD59" s="24">
        <f t="shared" ca="1" si="33"/>
        <v>6.6348656474664036E-3</v>
      </c>
      <c r="AE59" s="24">
        <f>+d1d10index!Y44</f>
        <v>9.1581960821116581E-3</v>
      </c>
      <c r="AG59" s="193">
        <f t="shared" ca="1" si="34"/>
        <v>9.8232348262836666E-3</v>
      </c>
      <c r="AH59" s="193">
        <f ca="1">+d1d10_y!AM44</f>
        <v>2.1155115188920215E-2</v>
      </c>
      <c r="AJ59">
        <f>+d1d10index!I44</f>
        <v>101.16948218400515</v>
      </c>
      <c r="AK59" s="19">
        <f t="shared" ca="1" si="23"/>
        <v>101.03766236174769</v>
      </c>
      <c r="AM59">
        <f ca="1">+NAC_d!BV45/NAC_d!BV$5-1</f>
        <v>2.1370257760483962</v>
      </c>
      <c r="AN59">
        <f ca="1">+NAC_d!CE45/NAC_d!CE$5-1</f>
        <v>2.0738823614695878</v>
      </c>
      <c r="AO59">
        <f t="shared" ca="1" si="27"/>
        <v>2.1018181702622574</v>
      </c>
      <c r="AP59">
        <f t="shared" ca="1" si="28"/>
        <v>2.069962326678481</v>
      </c>
      <c r="AR59" s="24">
        <f t="shared" ca="1" si="29"/>
        <v>6.3143414578808343E-2</v>
      </c>
      <c r="AS59" s="24">
        <f t="shared" ca="1" si="30"/>
        <v>3.1855843583776355E-2</v>
      </c>
    </row>
    <row r="60" spans="2:45" x14ac:dyDescent="0.25">
      <c r="B60" s="69">
        <f t="shared" si="24"/>
        <v>46</v>
      </c>
      <c r="C60" s="154">
        <f>+NAC!A46</f>
        <v>43952</v>
      </c>
      <c r="D60" s="71" cm="1">
        <f t="array" aca="1" ref="D60" ca="1">INDIRECT(_xlfn.CONCAT(D$18,"!$P",$B60))</f>
        <v>308.40230000000003</v>
      </c>
      <c r="E60" s="71" cm="1">
        <f t="array" aca="1" ref="E60" ca="1">INDIRECT(_xlfn.CONCAT(E$18,"!$P",$B60))</f>
        <v>316.29259999999999</v>
      </c>
      <c r="F60" s="71" cm="1">
        <f t="array" aca="1" ref="F60" ca="1">INDIRECT(_xlfn.CONCAT(F$18,"!$P",$B60))</f>
        <v>318.99419999999998</v>
      </c>
      <c r="G60" s="71" cm="1">
        <f t="array" aca="1" ref="G60" ca="1">INDIRECT(_xlfn.CONCAT(G$18,"!$P",$B60))</f>
        <v>322.51409999999998</v>
      </c>
      <c r="H60" s="71" cm="1">
        <f t="array" aca="1" ref="H60" ca="1">INDIRECT(_xlfn.CONCAT(H$18,"!$P",$B60))</f>
        <v>322.6404</v>
      </c>
      <c r="I60" s="71" cm="1">
        <f t="array" aca="1" ref="I60" ca="1">INDIRECT(_xlfn.CONCAT(I$18,"!$P",$B60))</f>
        <v>311.166</v>
      </c>
      <c r="J60" s="71" cm="1">
        <f t="array" aca="1" ref="J60" ca="1">INDIRECT(_xlfn.CONCAT(J$18,"!$P",$B60))</f>
        <v>313.31950000000001</v>
      </c>
      <c r="K60" s="71"/>
      <c r="L60" s="71">
        <f t="shared" ca="1" si="25"/>
        <v>315.3923795751727</v>
      </c>
      <c r="M60" s="71">
        <f t="shared" ca="1" si="12"/>
        <v>314.92942365112606</v>
      </c>
      <c r="N60" s="71">
        <f t="shared" ca="1" si="13"/>
        <v>314.37993551259632</v>
      </c>
      <c r="O60" s="71">
        <f t="shared" ca="1" si="14"/>
        <v>314.03437931309458</v>
      </c>
      <c r="P60" s="71">
        <f t="shared" ca="1" si="15"/>
        <v>313.97723613802361</v>
      </c>
      <c r="Q60" s="71">
        <f t="shared" ca="1" si="16"/>
        <v>313.58885422515948</v>
      </c>
      <c r="R60" s="71">
        <f t="shared" ca="1" si="17"/>
        <v>313.33221428931813</v>
      </c>
      <c r="S60" s="71">
        <f t="shared" ca="1" si="18"/>
        <v>313.00711525157504</v>
      </c>
      <c r="T60" s="71">
        <f t="shared" ca="1" si="19"/>
        <v>312.5788009101127</v>
      </c>
      <c r="U60" s="71">
        <f t="shared" ca="1" si="20"/>
        <v>311.75423740361032</v>
      </c>
      <c r="V60" s="34" cm="1">
        <f t="array" aca="1" ref="V60" ca="1">+SUMPRODUCT(_xlfn.ANCHORARRAY($L$17)/100,L60:U60)</f>
        <v>313.32899313999997</v>
      </c>
      <c r="W60" s="24">
        <f t="shared" ca="1" si="31"/>
        <v>0.46982903610556215</v>
      </c>
      <c r="X60" s="24">
        <f t="shared" ca="1" si="32"/>
        <v>0.45666030942368008</v>
      </c>
      <c r="Z60" s="19">
        <f t="shared" ca="1" si="21"/>
        <v>101.1669904479445</v>
      </c>
      <c r="AA60" s="24">
        <f t="shared" ca="1" si="26"/>
        <v>1.279998796228865E-3</v>
      </c>
      <c r="AB60" s="24">
        <f>+d1d10index!Q45</f>
        <v>-2.0927959012937425E-3</v>
      </c>
      <c r="AC60" s="35">
        <f t="shared" si="22"/>
        <v>43952</v>
      </c>
      <c r="AD60" s="24">
        <f t="shared" ca="1" si="33"/>
        <v>9.0403552541993282E-3</v>
      </c>
      <c r="AE60" s="24">
        <f>+d1d10index!Y45</f>
        <v>9.8687127365135741E-3</v>
      </c>
      <c r="AG60" s="193">
        <f t="shared" ca="1" si="34"/>
        <v>1.316872668188207E-2</v>
      </c>
      <c r="AH60" s="193">
        <f ca="1">+d1d10_y!AM45</f>
        <v>2.1517918176270578E-2</v>
      </c>
      <c r="AJ60">
        <f>+d1d10index!I45</f>
        <v>100.95775510635445</v>
      </c>
      <c r="AK60" s="19">
        <f t="shared" ca="1" si="23"/>
        <v>101.1669904479445</v>
      </c>
      <c r="AM60">
        <f ca="1">+NAC_d!BV46/NAC_d!BV$5-1</f>
        <v>2.1830397699059985</v>
      </c>
      <c r="AN60">
        <f ca="1">+NAC_d!CE46/NAC_d!CE$5-1</f>
        <v>2.1233509558876711</v>
      </c>
      <c r="AO60">
        <f t="shared" ca="1" si="27"/>
        <v>2.1539237957517274</v>
      </c>
      <c r="AP60">
        <f t="shared" ca="1" si="28"/>
        <v>2.1175423740361037</v>
      </c>
      <c r="AR60" s="24">
        <f t="shared" ca="1" si="29"/>
        <v>5.9688814018327374E-2</v>
      </c>
      <c r="AS60" s="24">
        <f t="shared" ca="1" si="30"/>
        <v>3.6381421715623752E-2</v>
      </c>
    </row>
    <row r="61" spans="2:45" x14ac:dyDescent="0.25">
      <c r="B61" s="69">
        <f t="shared" si="24"/>
        <v>47</v>
      </c>
      <c r="C61" s="154">
        <f>+NAC!A47</f>
        <v>43983</v>
      </c>
      <c r="D61" s="71" cm="1">
        <f t="array" aca="1" ref="D61" ca="1">INDIRECT(_xlfn.CONCAT(D$18,"!$P",$B61))</f>
        <v>315.5625</v>
      </c>
      <c r="E61" s="71" cm="1">
        <f t="array" aca="1" ref="E61" ca="1">INDIRECT(_xlfn.CONCAT(E$18,"!$P",$B61))</f>
        <v>324.24759999999998</v>
      </c>
      <c r="F61" s="71" cm="1">
        <f t="array" aca="1" ref="F61" ca="1">INDIRECT(_xlfn.CONCAT(F$18,"!$P",$B61))</f>
        <v>325.20269999999999</v>
      </c>
      <c r="G61" s="71" cm="1">
        <f t="array" aca="1" ref="G61" ca="1">INDIRECT(_xlfn.CONCAT(G$18,"!$P",$B61))</f>
        <v>330.39420000000001</v>
      </c>
      <c r="H61" s="71" cm="1">
        <f t="array" aca="1" ref="H61" ca="1">INDIRECT(_xlfn.CONCAT(H$18,"!$P",$B61))</f>
        <v>329.06729999999999</v>
      </c>
      <c r="I61" s="71" cm="1">
        <f t="array" aca="1" ref="I61" ca="1">INDIRECT(_xlfn.CONCAT(I$18,"!$P",$B61))</f>
        <v>315.97910000000002</v>
      </c>
      <c r="J61" s="71" cm="1">
        <f t="array" aca="1" ref="J61" ca="1">INDIRECT(_xlfn.CONCAT(J$18,"!$P",$B61))</f>
        <v>320.57330000000002</v>
      </c>
      <c r="K61" s="71"/>
      <c r="L61" s="71">
        <f t="shared" ca="1" si="25"/>
        <v>322.64904111854821</v>
      </c>
      <c r="M61" s="71">
        <f t="shared" ca="1" si="12"/>
        <v>322.16352454026338</v>
      </c>
      <c r="N61" s="71">
        <f t="shared" ca="1" si="13"/>
        <v>321.62425540521866</v>
      </c>
      <c r="O61" s="71">
        <f t="shared" ca="1" si="14"/>
        <v>321.29191572658613</v>
      </c>
      <c r="P61" s="71">
        <f t="shared" ca="1" si="15"/>
        <v>321.30600530485981</v>
      </c>
      <c r="Q61" s="71">
        <f t="shared" ca="1" si="16"/>
        <v>320.85507970786006</v>
      </c>
      <c r="R61" s="71">
        <f t="shared" ca="1" si="17"/>
        <v>320.57301653819013</v>
      </c>
      <c r="S61" s="71">
        <f t="shared" ca="1" si="18"/>
        <v>320.2823824909114</v>
      </c>
      <c r="T61" s="71">
        <f t="shared" ca="1" si="19"/>
        <v>319.86311584192669</v>
      </c>
      <c r="U61" s="71">
        <f t="shared" ca="1" si="20"/>
        <v>318.94595484257326</v>
      </c>
      <c r="V61" s="34" cm="1">
        <f t="array" aca="1" ref="V61" ca="1">+SUMPRODUCT(_xlfn.ANCHORARRAY($L$17)/100,L61:U61)</f>
        <v>320.58267837999995</v>
      </c>
      <c r="W61" s="24">
        <f t="shared" ca="1" si="31"/>
        <v>0.46287622530759864</v>
      </c>
      <c r="X61" s="24">
        <f t="shared" ca="1" si="32"/>
        <v>0.45117039915326851</v>
      </c>
      <c r="Z61" s="19">
        <f t="shared" ca="1" si="21"/>
        <v>101.16103879662082</v>
      </c>
      <c r="AA61" s="24">
        <f t="shared" ca="1" si="26"/>
        <v>-5.8829973070606556E-5</v>
      </c>
      <c r="AB61" s="24">
        <f>+d1d10index!Q46</f>
        <v>-2.3772828197008433E-3</v>
      </c>
      <c r="AC61" s="35">
        <f t="shared" si="22"/>
        <v>43983</v>
      </c>
      <c r="AD61" s="24">
        <f t="shared" ca="1" si="33"/>
        <v>8.0664725253216663E-3</v>
      </c>
      <c r="AE61" s="24">
        <f>+d1d10index!Y46</f>
        <v>7.7626987231136368E-3</v>
      </c>
      <c r="AG61" s="193">
        <f t="shared" ca="1" si="34"/>
        <v>1.1705826154330135E-2</v>
      </c>
      <c r="AH61" s="193">
        <f ca="1">+d1d10_y!AM46</f>
        <v>1.8515270158073527E-2</v>
      </c>
      <c r="AJ61">
        <f>+d1d10index!I46</f>
        <v>100.71774996962455</v>
      </c>
      <c r="AK61" s="19">
        <f t="shared" ca="1" si="23"/>
        <v>101.16103879662082</v>
      </c>
      <c r="AM61">
        <f ca="1">+NAC_d!BV47/NAC_d!BV$5-1</f>
        <v>2.2508624040122074</v>
      </c>
      <c r="AN61">
        <f ca="1">+NAC_d!CE47/NAC_d!CE$5-1</f>
        <v>2.1955247181753448</v>
      </c>
      <c r="AO61">
        <f t="shared" ca="1" si="27"/>
        <v>2.2264904111854826</v>
      </c>
      <c r="AP61">
        <f t="shared" ca="1" si="28"/>
        <v>2.1894595484257331</v>
      </c>
      <c r="AR61" s="24">
        <f t="shared" ca="1" si="29"/>
        <v>5.5337685836862605E-2</v>
      </c>
      <c r="AS61" s="24">
        <f t="shared" ca="1" si="30"/>
        <v>3.7030862759749539E-2</v>
      </c>
    </row>
    <row r="62" spans="2:45" x14ac:dyDescent="0.25">
      <c r="B62" s="69">
        <f t="shared" si="24"/>
        <v>48</v>
      </c>
      <c r="C62" s="154">
        <f>+NAC!A48</f>
        <v>44013</v>
      </c>
      <c r="D62" s="71" cm="1">
        <f t="array" aca="1" ref="D62" ca="1">INDIRECT(_xlfn.CONCAT(D$18,"!$P",$B62))</f>
        <v>322.75659999999999</v>
      </c>
      <c r="E62" s="71" cm="1">
        <f t="array" aca="1" ref="E62" ca="1">INDIRECT(_xlfn.CONCAT(E$18,"!$P",$B62))</f>
        <v>333.214</v>
      </c>
      <c r="F62" s="71" cm="1">
        <f t="array" aca="1" ref="F62" ca="1">INDIRECT(_xlfn.CONCAT(F$18,"!$P",$B62))</f>
        <v>333.40960000000001</v>
      </c>
      <c r="G62" s="71" cm="1">
        <f t="array" aca="1" ref="G62" ca="1">INDIRECT(_xlfn.CONCAT(G$18,"!$P",$B62))</f>
        <v>339.25810000000001</v>
      </c>
      <c r="H62" s="71" cm="1">
        <f t="array" aca="1" ref="H62" ca="1">INDIRECT(_xlfn.CONCAT(H$18,"!$P",$B62))</f>
        <v>337.3673</v>
      </c>
      <c r="I62" s="71" cm="1">
        <f t="array" aca="1" ref="I62" ca="1">INDIRECT(_xlfn.CONCAT(I$18,"!$P",$B62))</f>
        <v>325.84550000000002</v>
      </c>
      <c r="J62" s="71" cm="1">
        <f t="array" aca="1" ref="J62" ca="1">INDIRECT(_xlfn.CONCAT(J$18,"!$P",$B62))</f>
        <v>328.6943</v>
      </c>
      <c r="K62" s="71"/>
      <c r="L62" s="71">
        <f t="shared" ca="1" si="25"/>
        <v>330.91752344118527</v>
      </c>
      <c r="M62" s="71">
        <f t="shared" ca="1" si="12"/>
        <v>330.40745909872055</v>
      </c>
      <c r="N62" s="71">
        <f t="shared" ca="1" si="13"/>
        <v>329.79985551605074</v>
      </c>
      <c r="O62" s="71">
        <f t="shared" ca="1" si="14"/>
        <v>329.46128440461712</v>
      </c>
      <c r="P62" s="71">
        <f t="shared" ca="1" si="15"/>
        <v>329.48888411323321</v>
      </c>
      <c r="Q62" s="71">
        <f t="shared" ca="1" si="16"/>
        <v>329.03154558724566</v>
      </c>
      <c r="R62" s="71">
        <f t="shared" ca="1" si="17"/>
        <v>328.71674146799069</v>
      </c>
      <c r="S62" s="71">
        <f t="shared" ca="1" si="18"/>
        <v>328.40085981314058</v>
      </c>
      <c r="T62" s="71">
        <f t="shared" ca="1" si="19"/>
        <v>327.95720971430319</v>
      </c>
      <c r="U62" s="71">
        <f t="shared" ca="1" si="20"/>
        <v>326.90675026166105</v>
      </c>
      <c r="V62" s="34" cm="1">
        <f t="array" aca="1" ref="V62" ca="1">+SUMPRODUCT(_xlfn.ANCHORARRAY($L$17)/100,L62:U62)</f>
        <v>328.70712609999998</v>
      </c>
      <c r="W62" s="24">
        <f t="shared" ca="1" si="31"/>
        <v>0.46887072695741749</v>
      </c>
      <c r="X62" s="24">
        <f t="shared" ca="1" si="32"/>
        <v>0.45615083410709079</v>
      </c>
      <c r="Z62" s="19">
        <f t="shared" ca="1" si="21"/>
        <v>101.22688600841492</v>
      </c>
      <c r="AA62" s="24">
        <f t="shared" ca="1" si="26"/>
        <v>6.5091474521628001E-4</v>
      </c>
      <c r="AB62" s="24">
        <f>+d1d10index!Q47</f>
        <v>-3.0904509078332199E-3</v>
      </c>
      <c r="AC62" s="35">
        <f t="shared" si="22"/>
        <v>44013</v>
      </c>
      <c r="AD62" s="24">
        <f t="shared" ca="1" si="33"/>
        <v>8.7352852138606885E-3</v>
      </c>
      <c r="AE62" s="24">
        <f>+d1d10index!Y47</f>
        <v>6.7242376148037852E-3</v>
      </c>
      <c r="AG62" s="193">
        <f t="shared" ca="1" si="34"/>
        <v>1.2719892850326708E-2</v>
      </c>
      <c r="AH62" s="193">
        <f ca="1">+d1d10_y!AM47</f>
        <v>1.9354970179818354E-2</v>
      </c>
      <c r="AJ62">
        <f>+d1d10index!I47</f>
        <v>100.40648670779601</v>
      </c>
      <c r="AK62" s="19">
        <f t="shared" ca="1" si="23"/>
        <v>101.22688600841492</v>
      </c>
      <c r="AM62">
        <f ca="1">+NAC_d!BV48/NAC_d!BV$5-1</f>
        <v>2.3114069844361391</v>
      </c>
      <c r="AN62">
        <f ca="1">+NAC_d!CE48/NAC_d!CE$5-1</f>
        <v>2.2611474545995085</v>
      </c>
      <c r="AO62">
        <f t="shared" ca="1" si="27"/>
        <v>2.3091752344118532</v>
      </c>
      <c r="AP62">
        <f t="shared" ca="1" si="28"/>
        <v>2.2690675026166107</v>
      </c>
      <c r="AR62" s="24">
        <f t="shared" ca="1" si="29"/>
        <v>5.0259529836630623E-2</v>
      </c>
      <c r="AS62" s="24">
        <f t="shared" ca="1" si="30"/>
        <v>4.0107731795242518E-2</v>
      </c>
    </row>
    <row r="63" spans="2:45" x14ac:dyDescent="0.25">
      <c r="B63" s="69">
        <f t="shared" si="24"/>
        <v>49</v>
      </c>
      <c r="C63" s="154">
        <f>+NAC!A49</f>
        <v>44044</v>
      </c>
      <c r="D63" s="71" cm="1">
        <f t="array" aca="1" ref="D63" ca="1">INDIRECT(_xlfn.CONCAT(D$18,"!$P",$B63))</f>
        <v>333.0711</v>
      </c>
      <c r="E63" s="71" cm="1">
        <f t="array" aca="1" ref="E63" ca="1">INDIRECT(_xlfn.CONCAT(E$18,"!$P",$B63))</f>
        <v>342.9248</v>
      </c>
      <c r="F63" s="71" cm="1">
        <f t="array" aca="1" ref="F63" ca="1">INDIRECT(_xlfn.CONCAT(F$18,"!$P",$B63))</f>
        <v>342.05610000000001</v>
      </c>
      <c r="G63" s="71" cm="1">
        <f t="array" aca="1" ref="G63" ca="1">INDIRECT(_xlfn.CONCAT(G$18,"!$P",$B63))</f>
        <v>347.99009999999998</v>
      </c>
      <c r="H63" s="71" cm="1">
        <f t="array" aca="1" ref="H63" ca="1">INDIRECT(_xlfn.CONCAT(H$18,"!$P",$B63))</f>
        <v>347.69580000000002</v>
      </c>
      <c r="I63" s="71" cm="1">
        <f t="array" aca="1" ref="I63" ca="1">INDIRECT(_xlfn.CONCAT(I$18,"!$P",$B63))</f>
        <v>337.20209999999997</v>
      </c>
      <c r="J63" s="71" cm="1">
        <f t="array" aca="1" ref="J63" ca="1">INDIRECT(_xlfn.CONCAT(J$18,"!$P",$B63))</f>
        <v>338.66449999999998</v>
      </c>
      <c r="K63" s="71"/>
      <c r="L63" s="71">
        <f t="shared" ca="1" si="25"/>
        <v>340.59729918962483</v>
      </c>
      <c r="M63" s="71">
        <f t="shared" ca="1" si="12"/>
        <v>340.16747294810858</v>
      </c>
      <c r="N63" s="71">
        <f t="shared" ca="1" si="13"/>
        <v>339.62828671431555</v>
      </c>
      <c r="O63" s="71">
        <f t="shared" ca="1" si="14"/>
        <v>339.36310289634707</v>
      </c>
      <c r="P63" s="71">
        <f t="shared" ca="1" si="15"/>
        <v>339.38672568782607</v>
      </c>
      <c r="Q63" s="71">
        <f t="shared" ca="1" si="16"/>
        <v>338.98859137379554</v>
      </c>
      <c r="R63" s="71">
        <f t="shared" ca="1" si="17"/>
        <v>338.7073037854712</v>
      </c>
      <c r="S63" s="71">
        <f t="shared" ca="1" si="18"/>
        <v>338.43018900571417</v>
      </c>
      <c r="T63" s="71">
        <f t="shared" ca="1" si="19"/>
        <v>338.01480826678926</v>
      </c>
      <c r="U63" s="71">
        <f t="shared" ca="1" si="20"/>
        <v>337.05057603418595</v>
      </c>
      <c r="V63" s="34" cm="1">
        <f t="array" aca="1" ref="V63" ca="1">+SUMPRODUCT(_xlfn.ANCHORARRAY($L$17)/100,L63:U63)</f>
        <v>338.67744108999995</v>
      </c>
      <c r="W63" s="24">
        <f t="shared" ca="1" si="31"/>
        <v>0.44465210914500219</v>
      </c>
      <c r="X63" s="24">
        <f t="shared" ca="1" si="32"/>
        <v>0.43440837163187629</v>
      </c>
      <c r="Z63" s="19">
        <f t="shared" ca="1" si="21"/>
        <v>101.05228218185248</v>
      </c>
      <c r="AA63" s="24">
        <f t="shared" ca="1" si="26"/>
        <v>-1.7248760032777533E-3</v>
      </c>
      <c r="AB63" s="24">
        <f>+d1d10index!Q48</f>
        <v>1.3984683895407191E-3</v>
      </c>
      <c r="AC63" s="35">
        <f t="shared" si="22"/>
        <v>44044</v>
      </c>
      <c r="AD63" s="24">
        <f t="shared" ca="1" si="33"/>
        <v>7.141437344981405E-3</v>
      </c>
      <c r="AE63" s="24">
        <f>+d1d10index!Y48</f>
        <v>7.4842180541772052E-3</v>
      </c>
      <c r="AG63" s="193">
        <f t="shared" ca="1" si="34"/>
        <v>1.0243737513125906E-2</v>
      </c>
      <c r="AH63" s="193">
        <f ca="1">+d1d10_y!AM48</f>
        <v>1.8578915948595842E-2</v>
      </c>
      <c r="AJ63">
        <f>+d1d10index!I48</f>
        <v>100.54690200556171</v>
      </c>
      <c r="AK63" s="19">
        <f t="shared" ca="1" si="23"/>
        <v>101.05228218185248</v>
      </c>
      <c r="AM63">
        <f ca="1">+NAC_d!BV49/NAC_d!BV$5-1</f>
        <v>2.4022509183700151</v>
      </c>
      <c r="AN63">
        <f ca="1">+NAC_d!CE49/NAC_d!CE$5-1</f>
        <v>2.3492910072389548</v>
      </c>
      <c r="AO63">
        <f t="shared" ca="1" si="27"/>
        <v>2.4059729918962489</v>
      </c>
      <c r="AP63">
        <f t="shared" ca="1" si="28"/>
        <v>2.3705057603418598</v>
      </c>
      <c r="AR63" s="24">
        <f t="shared" ca="1" si="29"/>
        <v>5.2959911131060355E-2</v>
      </c>
      <c r="AS63" s="24">
        <f t="shared" ca="1" si="30"/>
        <v>3.5467231554389134E-2</v>
      </c>
    </row>
    <row r="64" spans="2:45" x14ac:dyDescent="0.25">
      <c r="B64" s="69">
        <f t="shared" si="24"/>
        <v>50</v>
      </c>
      <c r="C64" s="154">
        <f>+NAC!A50</f>
        <v>44075</v>
      </c>
      <c r="D64" s="71" cm="1">
        <f t="array" aca="1" ref="D64" ca="1">INDIRECT(_xlfn.CONCAT(D$18,"!$P",$B64))</f>
        <v>340.3537</v>
      </c>
      <c r="E64" s="71" cm="1">
        <f t="array" aca="1" ref="E64" ca="1">INDIRECT(_xlfn.CONCAT(E$18,"!$P",$B64))</f>
        <v>351.23540000000003</v>
      </c>
      <c r="F64" s="71" cm="1">
        <f t="array" aca="1" ref="F64" ca="1">INDIRECT(_xlfn.CONCAT(F$18,"!$P",$B64))</f>
        <v>348.19959999999998</v>
      </c>
      <c r="G64" s="71" cm="1">
        <f t="array" aca="1" ref="G64" ca="1">INDIRECT(_xlfn.CONCAT(G$18,"!$P",$B64))</f>
        <v>359.13229999999999</v>
      </c>
      <c r="H64" s="71" cm="1">
        <f t="array" aca="1" ref="H64" ca="1">INDIRECT(_xlfn.CONCAT(H$18,"!$P",$B64))</f>
        <v>357.85640000000001</v>
      </c>
      <c r="I64" s="71" cm="1">
        <f t="array" aca="1" ref="I64" ca="1">INDIRECT(_xlfn.CONCAT(I$18,"!$P",$B64))</f>
        <v>343.75170000000003</v>
      </c>
      <c r="J64" s="71" cm="1">
        <f t="array" aca="1" ref="J64" ca="1">INDIRECT(_xlfn.CONCAT(J$18,"!$P",$B64))</f>
        <v>346.51100000000002</v>
      </c>
      <c r="K64" s="71"/>
      <c r="L64" s="71">
        <f t="shared" ca="1" si="25"/>
        <v>348.74060984512676</v>
      </c>
      <c r="M64" s="71">
        <f t="shared" ca="1" si="12"/>
        <v>348.19230622162712</v>
      </c>
      <c r="N64" s="71">
        <f t="shared" ca="1" si="13"/>
        <v>347.58202264548646</v>
      </c>
      <c r="O64" s="71">
        <f t="shared" ca="1" si="14"/>
        <v>347.33200204748471</v>
      </c>
      <c r="P64" s="71">
        <f t="shared" ca="1" si="15"/>
        <v>347.33780199296439</v>
      </c>
      <c r="Q64" s="71">
        <f t="shared" ca="1" si="16"/>
        <v>346.84744168138354</v>
      </c>
      <c r="R64" s="71">
        <f t="shared" ca="1" si="17"/>
        <v>346.54223274419496</v>
      </c>
      <c r="S64" s="71">
        <f t="shared" ca="1" si="18"/>
        <v>346.26594091075953</v>
      </c>
      <c r="T64" s="71">
        <f t="shared" ca="1" si="19"/>
        <v>345.76111541811463</v>
      </c>
      <c r="U64" s="71">
        <f t="shared" ca="1" si="20"/>
        <v>344.67797342863423</v>
      </c>
      <c r="V64" s="34" cm="1">
        <f t="array" aca="1" ref="V64" ca="1">+SUMPRODUCT(_xlfn.ANCHORARRAY($L$17)/100,L64:U64)</f>
        <v>346.52279447000006</v>
      </c>
      <c r="W64" s="24">
        <f t="shared" ca="1" si="31"/>
        <v>0.38876875402434075</v>
      </c>
      <c r="X64" s="24">
        <f t="shared" ca="1" si="32"/>
        <v>0.37900222646315429</v>
      </c>
      <c r="Z64" s="19">
        <f t="shared" ca="1" si="21"/>
        <v>101.17867596123999</v>
      </c>
      <c r="AA64" s="24">
        <f t="shared" ca="1" si="26"/>
        <v>1.2507760998416995E-3</v>
      </c>
      <c r="AB64" s="24">
        <f>+d1d10index!Q49</f>
        <v>1.5224453994657772E-3</v>
      </c>
      <c r="AC64" s="35">
        <f t="shared" si="22"/>
        <v>44075</v>
      </c>
      <c r="AD64" s="24">
        <f t="shared" ca="1" si="33"/>
        <v>7.0823145704668189E-3</v>
      </c>
      <c r="AE64" s="24">
        <f>+d1d10index!Y49</f>
        <v>1.0164336839961541E-2</v>
      </c>
      <c r="AG64" s="193">
        <f t="shared" ca="1" si="34"/>
        <v>9.7665275611864555E-3</v>
      </c>
      <c r="AH64" s="193">
        <f ca="1">+d1d10_y!AM49</f>
        <v>2.1655522552521456E-2</v>
      </c>
      <c r="AJ64">
        <f>+d1d10index!I49</f>
        <v>100.69997917395061</v>
      </c>
      <c r="AK64" s="19">
        <f t="shared" ca="1" si="23"/>
        <v>101.17867596123999</v>
      </c>
      <c r="AM64">
        <f ca="1">+NAC_d!BV50/NAC_d!BV$5-1</f>
        <v>2.5020948958121014</v>
      </c>
      <c r="AN64">
        <f ca="1">+NAC_d!CE50/NAC_d!CE$5-1</f>
        <v>2.4404512913529133</v>
      </c>
      <c r="AO64">
        <f t="shared" ca="1" si="27"/>
        <v>2.487406098451268</v>
      </c>
      <c r="AP64">
        <f t="shared" ca="1" si="28"/>
        <v>2.4467797342863427</v>
      </c>
      <c r="AR64" s="24">
        <f t="shared" ca="1" si="29"/>
        <v>6.164360445918815E-2</v>
      </c>
      <c r="AS64" s="24">
        <f t="shared" ca="1" si="30"/>
        <v>4.0626364164925377E-2</v>
      </c>
    </row>
    <row r="65" spans="2:45" x14ac:dyDescent="0.25">
      <c r="B65" s="69">
        <f t="shared" si="24"/>
        <v>51</v>
      </c>
      <c r="C65" s="154">
        <f>+NAC!A51</f>
        <v>44105</v>
      </c>
      <c r="D65" s="71" cm="1">
        <f t="array" aca="1" ref="D65" ca="1">INDIRECT(_xlfn.CONCAT(D$18,"!$P",$B65))</f>
        <v>352.06819999999999</v>
      </c>
      <c r="E65" s="71" cm="1">
        <f t="array" aca="1" ref="E65" ca="1">INDIRECT(_xlfn.CONCAT(E$18,"!$P",$B65))</f>
        <v>363.74680000000001</v>
      </c>
      <c r="F65" s="71" cm="1">
        <f t="array" aca="1" ref="F65" ca="1">INDIRECT(_xlfn.CONCAT(F$18,"!$P",$B65))</f>
        <v>359.72019999999998</v>
      </c>
      <c r="G65" s="71" cm="1">
        <f t="array" aca="1" ref="G65" ca="1">INDIRECT(_xlfn.CONCAT(G$18,"!$P",$B65))</f>
        <v>371.23079999999999</v>
      </c>
      <c r="H65" s="71" cm="1">
        <f t="array" aca="1" ref="H65" ca="1">INDIRECT(_xlfn.CONCAT(H$18,"!$P",$B65))</f>
        <v>370.11680000000001</v>
      </c>
      <c r="I65" s="71" cm="1">
        <f t="array" aca="1" ref="I65" ca="1">INDIRECT(_xlfn.CONCAT(I$18,"!$P",$B65))</f>
        <v>354.80489999999998</v>
      </c>
      <c r="J65" s="71" cm="1">
        <f t="array" aca="1" ref="J65" ca="1">INDIRECT(_xlfn.CONCAT(J$18,"!$P",$B65))</f>
        <v>358.49889999999999</v>
      </c>
      <c r="K65" s="71"/>
      <c r="L65" s="71">
        <f t="shared" ca="1" si="25"/>
        <v>360.74070237162033</v>
      </c>
      <c r="M65" s="71">
        <f t="shared" ca="1" si="12"/>
        <v>360.19312964534055</v>
      </c>
      <c r="N65" s="71">
        <f t="shared" ca="1" si="13"/>
        <v>359.58225379011935</v>
      </c>
      <c r="O65" s="71">
        <f t="shared" ca="1" si="14"/>
        <v>359.34004192438226</v>
      </c>
      <c r="P65" s="71">
        <f t="shared" ca="1" si="15"/>
        <v>359.38673852965354</v>
      </c>
      <c r="Q65" s="71">
        <f t="shared" ca="1" si="16"/>
        <v>358.86154408722552</v>
      </c>
      <c r="R65" s="71">
        <f t="shared" ca="1" si="17"/>
        <v>358.53529773153906</v>
      </c>
      <c r="S65" s="71">
        <f t="shared" ca="1" si="18"/>
        <v>358.26757528149199</v>
      </c>
      <c r="T65" s="71">
        <f t="shared" ca="1" si="19"/>
        <v>357.75381255564895</v>
      </c>
      <c r="U65" s="71">
        <f t="shared" ca="1" si="20"/>
        <v>356.59332680179176</v>
      </c>
      <c r="V65" s="34" cm="1">
        <f t="array" aca="1" ref="V65" ca="1">+SUMPRODUCT(_xlfn.ANCHORARRAY($L$17)/100,L65:U65)</f>
        <v>358.51178886999998</v>
      </c>
      <c r="W65" s="24">
        <f t="shared" ca="1" si="31"/>
        <v>0.38461799350678305</v>
      </c>
      <c r="X65" s="24">
        <f t="shared" ca="1" si="32"/>
        <v>0.37423026103139767</v>
      </c>
      <c r="Z65" s="19">
        <f t="shared" ca="1" si="21"/>
        <v>101.16305473437359</v>
      </c>
      <c r="AA65" s="24">
        <f t="shared" ca="1" si="26"/>
        <v>-1.543924815974318E-4</v>
      </c>
      <c r="AB65" s="24">
        <f>+d1d10index!Q50</f>
        <v>3.3706657651693117E-3</v>
      </c>
      <c r="AC65" s="35">
        <f t="shared" si="22"/>
        <v>44105</v>
      </c>
      <c r="AD65" s="24">
        <f t="shared" ca="1" si="33"/>
        <v>7.5589461023721771E-3</v>
      </c>
      <c r="AE65" s="24">
        <f>+d1d10index!Y50</f>
        <v>1.8079501745636328E-2</v>
      </c>
      <c r="AG65" s="193">
        <f t="shared" ca="1" si="34"/>
        <v>1.0387732475385381E-2</v>
      </c>
      <c r="AH65" s="193">
        <f ca="1">+d1d10_y!AM50</f>
        <v>3.3509577065594875E-2</v>
      </c>
      <c r="AJ65">
        <f>+d1d10index!I50</f>
        <v>101.03940514630551</v>
      </c>
      <c r="AK65" s="19">
        <f t="shared" ca="1" si="23"/>
        <v>101.16305473437359</v>
      </c>
      <c r="AM65">
        <f ca="1">+NAC_d!BV51/NAC_d!BV$5-1</f>
        <v>2.6426064306221928</v>
      </c>
      <c r="AN65">
        <f ca="1">+NAC_d!CE51/NAC_d!CE$5-1</f>
        <v>2.5635139919327541</v>
      </c>
      <c r="AO65">
        <f t="shared" ca="1" si="27"/>
        <v>2.6074070237162039</v>
      </c>
      <c r="AP65">
        <f t="shared" ca="1" si="28"/>
        <v>2.5659332680179183</v>
      </c>
      <c r="AR65" s="24">
        <f t="shared" ca="1" si="29"/>
        <v>7.9092438689438715E-2</v>
      </c>
      <c r="AS65" s="24">
        <f t="shared" ca="1" si="30"/>
        <v>4.1473755698285597E-2</v>
      </c>
    </row>
    <row r="66" spans="2:45" x14ac:dyDescent="0.25">
      <c r="B66" s="69">
        <f t="shared" si="24"/>
        <v>52</v>
      </c>
      <c r="C66" s="154">
        <f>+NAC!A52</f>
        <v>44136</v>
      </c>
      <c r="D66" s="71" cm="1">
        <f t="array" aca="1" ref="D66" ca="1">INDIRECT(_xlfn.CONCAT(D$18,"!$P",$B66))</f>
        <v>366.48050000000001</v>
      </c>
      <c r="E66" s="71" cm="1">
        <f t="array" aca="1" ref="E66" ca="1">INDIRECT(_xlfn.CONCAT(E$18,"!$P",$B66))</f>
        <v>377.86959999999999</v>
      </c>
      <c r="F66" s="71" cm="1">
        <f t="array" aca="1" ref="F66" ca="1">INDIRECT(_xlfn.CONCAT(F$18,"!$P",$B66))</f>
        <v>374.10520000000002</v>
      </c>
      <c r="G66" s="71" cm="1">
        <f t="array" aca="1" ref="G66" ca="1">INDIRECT(_xlfn.CONCAT(G$18,"!$P",$B66))</f>
        <v>386.31110000000001</v>
      </c>
      <c r="H66" s="71" cm="1">
        <f t="array" aca="1" ref="H66" ca="1">INDIRECT(_xlfn.CONCAT(H$18,"!$P",$B66))</f>
        <v>383.84030000000001</v>
      </c>
      <c r="I66" s="71" cm="1">
        <f t="array" aca="1" ref="I66" ca="1">INDIRECT(_xlfn.CONCAT(I$18,"!$P",$B66))</f>
        <v>365.01580000000001</v>
      </c>
      <c r="J66" s="71" cm="1">
        <f t="array" aca="1" ref="J66" ca="1">INDIRECT(_xlfn.CONCAT(J$18,"!$P",$B66))</f>
        <v>372.61540000000002</v>
      </c>
      <c r="K66" s="71"/>
      <c r="L66" s="71">
        <f t="shared" ca="1" si="25"/>
        <v>375.00244350479545</v>
      </c>
      <c r="M66" s="71">
        <f t="shared" ca="1" si="12"/>
        <v>374.39169874255538</v>
      </c>
      <c r="N66" s="71">
        <f t="shared" ca="1" si="13"/>
        <v>373.77900906409502</v>
      </c>
      <c r="O66" s="71">
        <f t="shared" ca="1" si="14"/>
        <v>373.49248007188265</v>
      </c>
      <c r="P66" s="71">
        <f t="shared" ca="1" si="15"/>
        <v>373.5705724181604</v>
      </c>
      <c r="Q66" s="71">
        <f t="shared" ca="1" si="16"/>
        <v>372.95859757353577</v>
      </c>
      <c r="R66" s="71">
        <f t="shared" ca="1" si="17"/>
        <v>372.61307499841968</v>
      </c>
      <c r="S66" s="71">
        <f t="shared" ca="1" si="18"/>
        <v>372.35082984413037</v>
      </c>
      <c r="T66" s="71">
        <f t="shared" ca="1" si="19"/>
        <v>371.82554964984507</v>
      </c>
      <c r="U66" s="71">
        <f t="shared" ca="1" si="20"/>
        <v>370.63172799386524</v>
      </c>
      <c r="V66" s="34" cm="1">
        <f t="array" aca="1" ref="V66" ca="1">+SUMPRODUCT(_xlfn.ANCHORARRAY($L$17)/100,L66:U66)</f>
        <v>372.62567356</v>
      </c>
      <c r="W66" s="24">
        <f t="shared" ca="1" si="31"/>
        <v>0.38313326146513149</v>
      </c>
      <c r="X66" s="24">
        <f t="shared" ca="1" si="32"/>
        <v>0.37477313137382784</v>
      </c>
      <c r="Z66" s="19">
        <f t="shared" ca="1" si="21"/>
        <v>101.17926102403261</v>
      </c>
      <c r="AA66" s="24">
        <f t="shared" ca="1" si="26"/>
        <v>1.6019968655145433E-4</v>
      </c>
      <c r="AB66" s="24">
        <f>+d1d10index!Q51</f>
        <v>-2.3033392217082227E-3</v>
      </c>
      <c r="AC66" s="35">
        <f t="shared" si="22"/>
        <v>44136</v>
      </c>
      <c r="AD66" s="24">
        <f t="shared" ca="1" si="33"/>
        <v>6.0810979648324714E-3</v>
      </c>
      <c r="AE66" s="24">
        <f>+d1d10index!Y51</f>
        <v>1.3051390668412211E-2</v>
      </c>
      <c r="AG66" s="193">
        <f t="shared" ca="1" si="34"/>
        <v>8.3601300913036525E-3</v>
      </c>
      <c r="AH66" s="193">
        <f ca="1">+d1d10_y!AM51</f>
        <v>2.7937494806326235E-2</v>
      </c>
      <c r="AJ66">
        <f>+d1d10index!I51</f>
        <v>100.80667712149396</v>
      </c>
      <c r="AK66" s="19">
        <f t="shared" ca="1" si="23"/>
        <v>101.17926102403261</v>
      </c>
      <c r="AM66">
        <f ca="1">+NAC_d!BV52/NAC_d!BV$5-1</f>
        <v>2.7561994204140561</v>
      </c>
      <c r="AN66">
        <f ca="1">+NAC_d!CE52/NAC_d!CE$5-1</f>
        <v>2.6779997918862728</v>
      </c>
      <c r="AO66">
        <f t="shared" ca="1" si="27"/>
        <v>2.7500244350479552</v>
      </c>
      <c r="AP66">
        <f t="shared" ca="1" si="28"/>
        <v>2.706317279938653</v>
      </c>
      <c r="AR66" s="24">
        <f t="shared" ca="1" si="29"/>
        <v>7.8199628527783283E-2</v>
      </c>
      <c r="AS66" s="24">
        <f t="shared" ca="1" si="30"/>
        <v>4.3707155109302231E-2</v>
      </c>
    </row>
    <row r="67" spans="2:45" x14ac:dyDescent="0.25">
      <c r="B67" s="69">
        <f t="shared" si="24"/>
        <v>53</v>
      </c>
      <c r="C67" s="154">
        <f>+NAC!A53</f>
        <v>44166</v>
      </c>
      <c r="D67" s="71" cm="1">
        <f t="array" aca="1" ref="D67" ca="1">INDIRECT(_xlfn.CONCAT(D$18,"!$P",$B67))</f>
        <v>382.79259999999999</v>
      </c>
      <c r="E67" s="71" cm="1">
        <f t="array" aca="1" ref="E67" ca="1">INDIRECT(_xlfn.CONCAT(E$18,"!$P",$B67))</f>
        <v>397.22160000000002</v>
      </c>
      <c r="F67" s="71" cm="1">
        <f t="array" aca="1" ref="F67" ca="1">INDIRECT(_xlfn.CONCAT(F$18,"!$P",$B67))</f>
        <v>394.11099999999999</v>
      </c>
      <c r="G67" s="71" cm="1">
        <f t="array" aca="1" ref="G67" ca="1">INDIRECT(_xlfn.CONCAT(G$18,"!$P",$B67))</f>
        <v>411.78410000000002</v>
      </c>
      <c r="H67" s="71" cm="1">
        <f t="array" aca="1" ref="H67" ca="1">INDIRECT(_xlfn.CONCAT(H$18,"!$P",$B67))</f>
        <v>405.392</v>
      </c>
      <c r="I67" s="71" cm="1">
        <f t="array" aca="1" ref="I67" ca="1">INDIRECT(_xlfn.CONCAT(I$18,"!$P",$B67))</f>
        <v>378.24900000000002</v>
      </c>
      <c r="J67" s="71" cm="1">
        <f t="array" aca="1" ref="J67" ca="1">INDIRECT(_xlfn.CONCAT(J$18,"!$P",$B67))</f>
        <v>390.76549999999997</v>
      </c>
      <c r="K67" s="71"/>
      <c r="L67" s="71">
        <f t="shared" ca="1" si="25"/>
        <v>394.36409558686711</v>
      </c>
      <c r="M67" s="71">
        <f t="shared" ca="1" si="12"/>
        <v>393.39500466919429</v>
      </c>
      <c r="N67" s="71">
        <f t="shared" ca="1" si="13"/>
        <v>392.4952098199995</v>
      </c>
      <c r="O67" s="71">
        <f t="shared" ca="1" si="14"/>
        <v>392.01926086702315</v>
      </c>
      <c r="P67" s="71">
        <f t="shared" ca="1" si="15"/>
        <v>392.06612069422982</v>
      </c>
      <c r="Q67" s="71">
        <f t="shared" ca="1" si="16"/>
        <v>391.17621744386673</v>
      </c>
      <c r="R67" s="71">
        <f t="shared" ca="1" si="17"/>
        <v>390.70612183537514</v>
      </c>
      <c r="S67" s="71">
        <f t="shared" ca="1" si="18"/>
        <v>390.31629974772187</v>
      </c>
      <c r="T67" s="71">
        <f t="shared" ca="1" si="19"/>
        <v>389.57113737158085</v>
      </c>
      <c r="U67" s="71">
        <f t="shared" ca="1" si="20"/>
        <v>387.98480979623133</v>
      </c>
      <c r="V67" s="34" cm="1">
        <f t="array" aca="1" ref="V67" ca="1">+SUMPRODUCT(_xlfn.ANCHORARRAY($L$17)/100,L67:U67)</f>
        <v>390.77510407</v>
      </c>
      <c r="W67" s="24">
        <f t="shared" ca="1" si="31"/>
        <v>0.40371164389804681</v>
      </c>
      <c r="X67" s="24">
        <f t="shared" ca="1" si="32"/>
        <v>0.38715616408623132</v>
      </c>
      <c r="Z67" s="19">
        <f t="shared" ca="1" si="21"/>
        <v>101.64421019317385</v>
      </c>
      <c r="AA67" s="24">
        <f t="shared" ca="1" si="26"/>
        <v>4.5953010966426344E-3</v>
      </c>
      <c r="AB67" s="24">
        <f>+d1d10index!Q52</f>
        <v>2.4608524546598787E-3</v>
      </c>
      <c r="AC67" s="35">
        <f t="shared" si="22"/>
        <v>44166</v>
      </c>
      <c r="AD67" s="24">
        <f t="shared" ca="1" si="33"/>
        <v>1.193483490932068E-2</v>
      </c>
      <c r="AE67" s="24">
        <f>+d1d10index!Y52</f>
        <v>1.9100573043184133E-2</v>
      </c>
      <c r="AG67" s="193">
        <f t="shared" ca="1" si="34"/>
        <v>1.6555479811815488E-2</v>
      </c>
      <c r="AH67" s="193">
        <f ca="1">+d1d10_y!AM52</f>
        <v>3.9124012972197697E-2</v>
      </c>
      <c r="AJ67">
        <f>+d1d10index!I52</f>
        <v>101.0547474803345</v>
      </c>
      <c r="AK67" s="19">
        <f t="shared" ca="1" si="23"/>
        <v>101.64421019317385</v>
      </c>
      <c r="AM67">
        <f ca="1">+NAC_d!BV53/NAC_d!BV$5-1</f>
        <v>2.9191735515204376</v>
      </c>
      <c r="AN67">
        <f ca="1">+NAC_d!CE53/NAC_d!CE$5-1</f>
        <v>2.820443818078552</v>
      </c>
      <c r="AO67">
        <f t="shared" ca="1" si="27"/>
        <v>2.9436409558686716</v>
      </c>
      <c r="AP67">
        <f t="shared" ca="1" si="28"/>
        <v>2.8798480979623138</v>
      </c>
      <c r="AR67" s="24">
        <f t="shared" ca="1" si="29"/>
        <v>9.8729733441885514E-2</v>
      </c>
      <c r="AS67" s="24">
        <f t="shared" ca="1" si="30"/>
        <v>6.3792857906357803E-2</v>
      </c>
    </row>
    <row r="68" spans="2:45" x14ac:dyDescent="0.25">
      <c r="B68" s="69">
        <f t="shared" si="24"/>
        <v>54</v>
      </c>
      <c r="C68" s="154">
        <f>+NAC!A54</f>
        <v>44197</v>
      </c>
      <c r="D68" s="71" cm="1">
        <f t="array" aca="1" ref="D68" ca="1">INDIRECT(_xlfn.CONCAT(D$18,"!$P",$B68))</f>
        <v>394.93619999999999</v>
      </c>
      <c r="E68" s="71" cm="1">
        <f t="array" aca="1" ref="E68" ca="1">INDIRECT(_xlfn.CONCAT(E$18,"!$P",$B68))</f>
        <v>415.3082</v>
      </c>
      <c r="F68" s="71" cm="1">
        <f t="array" aca="1" ref="F68" ca="1">INDIRECT(_xlfn.CONCAT(F$18,"!$P",$B68))</f>
        <v>413.97969999999998</v>
      </c>
      <c r="G68" s="71" cm="1">
        <f t="array" aca="1" ref="G68" ca="1">INDIRECT(_xlfn.CONCAT(G$18,"!$P",$B68))</f>
        <v>429.81060000000002</v>
      </c>
      <c r="H68" s="71" cm="1">
        <f t="array" aca="1" ref="H68" ca="1">INDIRECT(_xlfn.CONCAT(H$18,"!$P",$B68))</f>
        <v>421.92500000000001</v>
      </c>
      <c r="I68" s="71" cm="1">
        <f t="array" aca="1" ref="I68" ca="1">INDIRECT(_xlfn.CONCAT(I$18,"!$P",$B68))</f>
        <v>392.8476</v>
      </c>
      <c r="J68" s="71" cm="1">
        <f t="array" aca="1" ref="J68" ca="1">INDIRECT(_xlfn.CONCAT(J$18,"!$P",$B68))</f>
        <v>406.06740000000002</v>
      </c>
      <c r="K68" s="71"/>
      <c r="L68" s="71">
        <f t="shared" ca="1" si="25"/>
        <v>410.66645527928432</v>
      </c>
      <c r="M68" s="71">
        <f t="shared" ca="1" si="12"/>
        <v>409.51876468290141</v>
      </c>
      <c r="N68" s="71">
        <f t="shared" ca="1" si="13"/>
        <v>408.32656301257737</v>
      </c>
      <c r="O68" s="71">
        <f t="shared" ca="1" si="14"/>
        <v>407.62971391227285</v>
      </c>
      <c r="P68" s="71">
        <f t="shared" ca="1" si="15"/>
        <v>407.76137352496909</v>
      </c>
      <c r="Q68" s="71">
        <f t="shared" ca="1" si="16"/>
        <v>406.68490051072229</v>
      </c>
      <c r="R68" s="71">
        <f t="shared" ca="1" si="17"/>
        <v>406.0328986777842</v>
      </c>
      <c r="S68" s="71">
        <f t="shared" ca="1" si="18"/>
        <v>405.46499672757591</v>
      </c>
      <c r="T68" s="71">
        <f t="shared" ca="1" si="19"/>
        <v>404.57675450295289</v>
      </c>
      <c r="U68" s="71">
        <f t="shared" ca="1" si="20"/>
        <v>402.42287163082727</v>
      </c>
      <c r="V68" s="34" cm="1">
        <f t="array" aca="1" ref="V68" ca="1">+SUMPRODUCT(_xlfn.ANCHORARRAY($L$17)/100,L68:U68)</f>
        <v>406.08698585999991</v>
      </c>
      <c r="W68" s="24">
        <f t="shared" ca="1" si="31"/>
        <v>0.42475370153301162</v>
      </c>
      <c r="X68" s="24">
        <f t="shared" ca="1" si="32"/>
        <v>0.40587834507116427</v>
      </c>
      <c r="Z68" s="19">
        <f t="shared" ca="1" si="21"/>
        <v>102.04848785434331</v>
      </c>
      <c r="AA68" s="24">
        <f t="shared" ca="1" si="26"/>
        <v>3.9773801223024208E-3</v>
      </c>
      <c r="AB68" s="24">
        <f>+d1d10index!Q53</f>
        <v>1.3024006155581969E-3</v>
      </c>
      <c r="AC68" s="35">
        <f t="shared" si="22"/>
        <v>44197</v>
      </c>
      <c r="AD68" s="24">
        <f t="shared" ca="1" si="33"/>
        <v>1.342602404256521E-2</v>
      </c>
      <c r="AE68" s="24">
        <f>+d1d10index!Y53</f>
        <v>1.1604332767395809E-2</v>
      </c>
      <c r="AG68" s="193">
        <f t="shared" ca="1" si="34"/>
        <v>1.8875356461847348E-2</v>
      </c>
      <c r="AH68" s="193">
        <f ca="1">+d1d10_y!AM53</f>
        <v>3.3216452838141342E-2</v>
      </c>
      <c r="AJ68">
        <f>+d1d10index!I53</f>
        <v>101.18636124565796</v>
      </c>
      <c r="AK68" s="19">
        <f t="shared" ca="1" si="23"/>
        <v>102.04848785434331</v>
      </c>
      <c r="AM68">
        <f ca="1">+NAC_d!BV54/NAC_d!BV$5-1</f>
        <v>3.0907689145806128</v>
      </c>
      <c r="AN68">
        <f ca="1">+NAC_d!CE54/NAC_d!CE$5-1</f>
        <v>2.9650989530970655</v>
      </c>
      <c r="AO68">
        <f t="shared" ca="1" si="27"/>
        <v>3.1066645527928438</v>
      </c>
      <c r="AP68">
        <f t="shared" ca="1" si="28"/>
        <v>3.0242287163082731</v>
      </c>
      <c r="AR68" s="24">
        <f t="shared" ca="1" si="29"/>
        <v>0.12566996148354725</v>
      </c>
      <c r="AS68" s="24">
        <f t="shared" ca="1" si="30"/>
        <v>8.2435836484570757E-2</v>
      </c>
    </row>
    <row r="69" spans="2:45" x14ac:dyDescent="0.25">
      <c r="B69" s="69">
        <f t="shared" si="24"/>
        <v>55</v>
      </c>
      <c r="C69" s="154">
        <f>+NAC!A55</f>
        <v>44228</v>
      </c>
      <c r="D69" s="71" cm="1">
        <f t="array" aca="1" ref="D69" ca="1">INDIRECT(_xlfn.CONCAT(D$18,"!$P",$B69))</f>
        <v>411.7749</v>
      </c>
      <c r="E69" s="71" cm="1">
        <f t="array" aca="1" ref="E69" ca="1">INDIRECT(_xlfn.CONCAT(E$18,"!$P",$B69))</f>
        <v>431.28800000000001</v>
      </c>
      <c r="F69" s="71" cm="1">
        <f t="array" aca="1" ref="F69" ca="1">INDIRECT(_xlfn.CONCAT(F$18,"!$P",$B69))</f>
        <v>430.39679999999998</v>
      </c>
      <c r="G69" s="71" cm="1">
        <f t="array" aca="1" ref="G69" ca="1">INDIRECT(_xlfn.CONCAT(G$18,"!$P",$B69))</f>
        <v>447.53120000000001</v>
      </c>
      <c r="H69" s="71" cm="1">
        <f t="array" aca="1" ref="H69" ca="1">INDIRECT(_xlfn.CONCAT(H$18,"!$P",$B69))</f>
        <v>438.99220000000003</v>
      </c>
      <c r="I69" s="71" cm="1">
        <f t="array" aca="1" ref="I69" ca="1">INDIRECT(_xlfn.CONCAT(I$18,"!$P",$B69))</f>
        <v>408.7115</v>
      </c>
      <c r="J69" s="71" cm="1">
        <f t="array" aca="1" ref="J69" ca="1">INDIRECT(_xlfn.CONCAT(J$18,"!$P",$B69))</f>
        <v>422.59320000000002</v>
      </c>
      <c r="K69" s="71"/>
      <c r="L69" s="71">
        <f t="shared" ca="1" si="25"/>
        <v>427.29599984456382</v>
      </c>
      <c r="M69" s="71">
        <f t="shared" ca="1" si="12"/>
        <v>426.09409857720181</v>
      </c>
      <c r="N69" s="71">
        <f t="shared" ca="1" si="13"/>
        <v>424.88815828334015</v>
      </c>
      <c r="O69" s="71">
        <f t="shared" ca="1" si="14"/>
        <v>424.18059438455072</v>
      </c>
      <c r="P69" s="71">
        <f t="shared" ca="1" si="15"/>
        <v>424.26535507655052</v>
      </c>
      <c r="Q69" s="71">
        <f t="shared" ca="1" si="16"/>
        <v>423.17328869397471</v>
      </c>
      <c r="R69" s="71">
        <f t="shared" ca="1" si="17"/>
        <v>422.53672778946162</v>
      </c>
      <c r="S69" s="71">
        <f t="shared" ca="1" si="18"/>
        <v>421.96546528056399</v>
      </c>
      <c r="T69" s="71">
        <f t="shared" ca="1" si="19"/>
        <v>421.05358815470674</v>
      </c>
      <c r="U69" s="71">
        <f t="shared" ca="1" si="20"/>
        <v>418.95514368850178</v>
      </c>
      <c r="V69" s="34" cm="1">
        <f t="array" aca="1" ref="V69" ca="1">+SUMPRODUCT(_xlfn.ANCHORARRAY($L$17)/100,L69:U69)</f>
        <v>422.61008350000009</v>
      </c>
      <c r="W69" s="24">
        <f t="shared" ca="1" si="31"/>
        <v>0.44704835615191163</v>
      </c>
      <c r="X69" s="24">
        <f t="shared" ca="1" si="32"/>
        <v>0.43052600490192061</v>
      </c>
      <c r="Z69" s="19">
        <f t="shared" ca="1" si="21"/>
        <v>101.990870927763</v>
      </c>
      <c r="AA69" s="24">
        <f t="shared" ca="1" si="26"/>
        <v>-5.64603433051869E-4</v>
      </c>
      <c r="AB69" s="24">
        <f>+d1d10index!Q54</f>
        <v>-9.5171663846660426E-4</v>
      </c>
      <c r="AC69" s="35">
        <f t="shared" si="22"/>
        <v>44228</v>
      </c>
      <c r="AD69" s="24">
        <f t="shared" ca="1" si="33"/>
        <v>1.154984333970499E-2</v>
      </c>
      <c r="AE69" s="24">
        <f>+d1d10index!Y54</f>
        <v>7.5271221807664546E-3</v>
      </c>
      <c r="AG69" s="193">
        <f t="shared" ca="1" si="34"/>
        <v>1.6522351249991019E-2</v>
      </c>
      <c r="AH69" s="193">
        <f ca="1">+d1d10_y!AM54</f>
        <v>2.822531160792785E-2</v>
      </c>
      <c r="AJ69">
        <f>+d1d10index!I54</f>
        <v>101.09006050207458</v>
      </c>
      <c r="AK69" s="19">
        <f t="shared" ca="1" si="23"/>
        <v>101.990870927763</v>
      </c>
      <c r="AM69">
        <f ca="1">+NAC_d!BV55/NAC_d!BV$5-1</f>
        <v>3.2356379677357419</v>
      </c>
      <c r="AN69">
        <f ca="1">+NAC_d!CE55/NAC_d!CE$5-1</f>
        <v>3.1091457511469658</v>
      </c>
      <c r="AO69">
        <f t="shared" ca="1" si="27"/>
        <v>3.2729599984456392</v>
      </c>
      <c r="AP69">
        <f t="shared" ca="1" si="28"/>
        <v>3.1895514368850186</v>
      </c>
      <c r="AR69" s="24">
        <f t="shared" ca="1" si="29"/>
        <v>0.12649221658877607</v>
      </c>
      <c r="AS69" s="24">
        <f t="shared" ca="1" si="30"/>
        <v>8.3408561560620598E-2</v>
      </c>
    </row>
    <row r="70" spans="2:45" x14ac:dyDescent="0.25">
      <c r="B70" s="69">
        <f t="shared" si="24"/>
        <v>56</v>
      </c>
      <c r="C70" s="154">
        <f>+NAC!A56</f>
        <v>44256</v>
      </c>
      <c r="D70" s="71" cm="1">
        <f t="array" aca="1" ref="D70" ca="1">INDIRECT(_xlfn.CONCAT(D$18,"!$P",$B70))</f>
        <v>429.67649999999998</v>
      </c>
      <c r="E70" s="71" cm="1">
        <f t="array" aca="1" ref="E70" ca="1">INDIRECT(_xlfn.CONCAT(E$18,"!$P",$B70))</f>
        <v>452.63529999999997</v>
      </c>
      <c r="F70" s="71" cm="1">
        <f t="array" aca="1" ref="F70" ca="1">INDIRECT(_xlfn.CONCAT(F$18,"!$P",$B70))</f>
        <v>448.54059999999998</v>
      </c>
      <c r="G70" s="71" cm="1">
        <f t="array" aca="1" ref="G70" ca="1">INDIRECT(_xlfn.CONCAT(G$18,"!$P",$B70))</f>
        <v>462.39550000000003</v>
      </c>
      <c r="H70" s="71" cm="1">
        <f t="array" aca="1" ref="H70" ca="1">INDIRECT(_xlfn.CONCAT(H$18,"!$P",$B70))</f>
        <v>460.70330000000001</v>
      </c>
      <c r="I70" s="71" cm="1">
        <f t="array" aca="1" ref="I70" ca="1">INDIRECT(_xlfn.CONCAT(I$18,"!$P",$B70))</f>
        <v>426.16699999999997</v>
      </c>
      <c r="J70" s="71" cm="1">
        <f t="array" aca="1" ref="J70" ca="1">INDIRECT(_xlfn.CONCAT(J$18,"!$P",$B70))</f>
        <v>441.72</v>
      </c>
      <c r="K70" s="71"/>
      <c r="L70" s="71">
        <f t="shared" ca="1" si="25"/>
        <v>446.06580503270243</v>
      </c>
      <c r="M70" s="71">
        <f t="shared" ca="1" si="12"/>
        <v>445.07681885756091</v>
      </c>
      <c r="N70" s="71">
        <f t="shared" ca="1" si="13"/>
        <v>443.96525107264654</v>
      </c>
      <c r="O70" s="71">
        <f t="shared" ca="1" si="14"/>
        <v>443.3228009978302</v>
      </c>
      <c r="P70" s="71">
        <f t="shared" ca="1" si="15"/>
        <v>443.618976895576</v>
      </c>
      <c r="Q70" s="71">
        <f t="shared" ca="1" si="16"/>
        <v>442.46898885712477</v>
      </c>
      <c r="R70" s="71">
        <f t="shared" ca="1" si="17"/>
        <v>441.75179213613711</v>
      </c>
      <c r="S70" s="71">
        <f t="shared" ca="1" si="18"/>
        <v>441.20537898599127</v>
      </c>
      <c r="T70" s="71">
        <f t="shared" ca="1" si="19"/>
        <v>440.29137474524794</v>
      </c>
      <c r="U70" s="71">
        <f t="shared" ca="1" si="20"/>
        <v>437.90877134359147</v>
      </c>
      <c r="V70" s="34" cm="1">
        <f t="array" aca="1" ref="V70" ca="1">+SUMPRODUCT(_xlfn.ANCHORARRAY($L$17)/100,L70:U70)</f>
        <v>441.74639478999995</v>
      </c>
      <c r="W70" s="24">
        <f t="shared" ca="1" si="31"/>
        <v>0.46508633495259066</v>
      </c>
      <c r="X70" s="24">
        <f t="shared" ca="1" si="32"/>
        <v>0.44967314246643286</v>
      </c>
      <c r="Z70" s="19">
        <f t="shared" ca="1" si="21"/>
        <v>101.86272443552194</v>
      </c>
      <c r="AA70" s="24">
        <f t="shared" ca="1" si="26"/>
        <v>-1.2564506124457253E-3</v>
      </c>
      <c r="AB70" s="24">
        <f>+d1d10index!Q55</f>
        <v>2.7129265837255723E-4</v>
      </c>
      <c r="AC70" s="35">
        <f t="shared" si="22"/>
        <v>44256</v>
      </c>
      <c r="AD70" s="24">
        <f t="shared" ca="1" si="33"/>
        <v>1.063218461779214E-2</v>
      </c>
      <c r="AE70" s="24">
        <f>+d1d10index!Y55</f>
        <v>4.7794096454516488E-3</v>
      </c>
      <c r="AG70" s="193">
        <f t="shared" ca="1" si="34"/>
        <v>1.5413192486157801E-2</v>
      </c>
      <c r="AH70" s="193">
        <f ca="1">+d1d10_y!AM55</f>
        <v>2.0804689517436303E-2</v>
      </c>
      <c r="AJ70">
        <f>+d1d10index!I55</f>
        <v>101.11748549332323</v>
      </c>
      <c r="AK70" s="19">
        <f t="shared" ca="1" si="23"/>
        <v>101.86272443552194</v>
      </c>
      <c r="AM70">
        <f ca="1">+NAC_d!BV56/NAC_d!BV$5-1</f>
        <v>3.4271731628757989</v>
      </c>
      <c r="AN70">
        <f ca="1">+NAC_d!CE56/NAC_d!CE$5-1</f>
        <v>3.3071003542069111</v>
      </c>
      <c r="AO70">
        <f t="shared" ca="1" si="27"/>
        <v>3.4606580503270248</v>
      </c>
      <c r="AP70">
        <f t="shared" ca="1" si="28"/>
        <v>3.379087713435915</v>
      </c>
      <c r="AR70" s="24">
        <f t="shared" ca="1" si="29"/>
        <v>0.12007280866888781</v>
      </c>
      <c r="AS70" s="24">
        <f t="shared" ca="1" si="30"/>
        <v>8.1570336891109818E-2</v>
      </c>
    </row>
    <row r="71" spans="2:45" x14ac:dyDescent="0.25">
      <c r="B71" s="69">
        <f t="shared" si="24"/>
        <v>57</v>
      </c>
      <c r="C71" s="154">
        <f>+NAC!A57</f>
        <v>44287</v>
      </c>
      <c r="D71" s="71" cm="1">
        <f t="array" aca="1" ref="D71" ca="1">INDIRECT(_xlfn.CONCAT(D$18,"!$P",$B71))</f>
        <v>450.31909999999999</v>
      </c>
      <c r="E71" s="71" cm="1">
        <f t="array" aca="1" ref="E71" ca="1">INDIRECT(_xlfn.CONCAT(E$18,"!$P",$B71))</f>
        <v>471.6003</v>
      </c>
      <c r="F71" s="71" cm="1">
        <f t="array" aca="1" ref="F71" ca="1">INDIRECT(_xlfn.CONCAT(F$18,"!$P",$B71))</f>
        <v>468.33240000000001</v>
      </c>
      <c r="G71" s="71" cm="1">
        <f t="array" aca="1" ref="G71" ca="1">INDIRECT(_xlfn.CONCAT(G$18,"!$P",$B71))</f>
        <v>483.43020000000001</v>
      </c>
      <c r="H71" s="71" cm="1">
        <f t="array" aca="1" ref="H71" ca="1">INDIRECT(_xlfn.CONCAT(H$18,"!$P",$B71))</f>
        <v>482.29169999999999</v>
      </c>
      <c r="I71" s="71" cm="1">
        <f t="array" aca="1" ref="I71" ca="1">INDIRECT(_xlfn.CONCAT(I$18,"!$P",$B71))</f>
        <v>448.06599999999997</v>
      </c>
      <c r="J71" s="71" cm="1">
        <f t="array" aca="1" ref="J71" ca="1">INDIRECT(_xlfn.CONCAT(J$18,"!$P",$B71))</f>
        <v>461.8578</v>
      </c>
      <c r="K71" s="71"/>
      <c r="L71" s="71">
        <f t="shared" ca="1" si="25"/>
        <v>466.21816600788225</v>
      </c>
      <c r="M71" s="71">
        <f t="shared" ca="1" si="12"/>
        <v>465.20201214335805</v>
      </c>
      <c r="N71" s="71">
        <f t="shared" ca="1" si="13"/>
        <v>464.08736837365313</v>
      </c>
      <c r="O71" s="71">
        <f t="shared" ca="1" si="14"/>
        <v>463.4643723582717</v>
      </c>
      <c r="P71" s="71">
        <f t="shared" ca="1" si="15"/>
        <v>463.64919795152292</v>
      </c>
      <c r="Q71" s="71">
        <f t="shared" ca="1" si="16"/>
        <v>462.54807599498815</v>
      </c>
      <c r="R71" s="71">
        <f t="shared" ca="1" si="17"/>
        <v>461.88150701159049</v>
      </c>
      <c r="S71" s="71">
        <f t="shared" ca="1" si="18"/>
        <v>461.32784006708226</v>
      </c>
      <c r="T71" s="71">
        <f t="shared" ca="1" si="19"/>
        <v>460.38594322327498</v>
      </c>
      <c r="U71" s="71">
        <f t="shared" ca="1" si="20"/>
        <v>458.16053101216875</v>
      </c>
      <c r="V71" s="34" cm="1">
        <f t="array" aca="1" ref="V71" ca="1">+SUMPRODUCT(_xlfn.ANCHORARRAY($L$17)/100,L71:U71)</f>
        <v>461.88098193999991</v>
      </c>
      <c r="W71" s="24">
        <f t="shared" ca="1" si="31"/>
        <v>0.50304802027922779</v>
      </c>
      <c r="X71" s="24">
        <f t="shared" ca="1" si="32"/>
        <v>0.49239789371575649</v>
      </c>
      <c r="Z71" s="19">
        <f t="shared" ca="1" si="21"/>
        <v>101.75869252157372</v>
      </c>
      <c r="AA71" s="24">
        <f t="shared" ca="1" si="26"/>
        <v>-1.0212952237897976E-3</v>
      </c>
      <c r="AB71" s="24">
        <f>+d1d10index!Q56</f>
        <v>2.1459995257822051E-4</v>
      </c>
      <c r="AC71" s="35">
        <f t="shared" si="22"/>
        <v>44287</v>
      </c>
      <c r="AD71" s="24">
        <f t="shared" ca="1" si="33"/>
        <v>7.1362514034074565E-3</v>
      </c>
      <c r="AE71" s="24">
        <f>+d1d10index!Y56</f>
        <v>-2.9946662210955655E-4</v>
      </c>
      <c r="AG71" s="193">
        <f t="shared" ca="1" si="34"/>
        <v>1.0650126563471307E-2</v>
      </c>
      <c r="AH71" s="193">
        <f ca="1">+d1d10_y!AM56</f>
        <v>1.1018139604473731E-2</v>
      </c>
      <c r="AJ71">
        <f>+d1d10index!I56</f>
        <v>101.13918530091493</v>
      </c>
      <c r="AK71" s="19">
        <f t="shared" ca="1" si="23"/>
        <v>101.75869252157372</v>
      </c>
      <c r="AM71">
        <f ca="1">+NAC_d!BV57/NAC_d!BV$5-1</f>
        <v>3.6086208527681238</v>
      </c>
      <c r="AN71">
        <f ca="1">+NAC_d!CE57/NAC_d!CE$5-1</f>
        <v>3.4819880696289252</v>
      </c>
      <c r="AO71">
        <f t="shared" ca="1" si="27"/>
        <v>3.6621816600788231</v>
      </c>
      <c r="AP71">
        <f t="shared" ca="1" si="28"/>
        <v>3.581605310121688</v>
      </c>
      <c r="AR71" s="24">
        <f t="shared" ca="1" si="29"/>
        <v>0.12663278313919868</v>
      </c>
      <c r="AS71" s="24">
        <f t="shared" ca="1" si="30"/>
        <v>8.0576349957135029E-2</v>
      </c>
    </row>
    <row r="72" spans="2:45" x14ac:dyDescent="0.25">
      <c r="B72" s="69">
        <f t="shared" si="24"/>
        <v>58</v>
      </c>
      <c r="C72" s="154">
        <f>+NAC!A58</f>
        <v>44317</v>
      </c>
      <c r="D72" s="71" cm="1">
        <f t="array" aca="1" ref="D72" ca="1">INDIRECT(_xlfn.CONCAT(D$18,"!$P",$B72))</f>
        <v>466.34559999999999</v>
      </c>
      <c r="E72" s="71" cm="1">
        <f t="array" aca="1" ref="E72" ca="1">INDIRECT(_xlfn.CONCAT(E$18,"!$P",$B72))</f>
        <v>487.61040000000003</v>
      </c>
      <c r="F72" s="71" cm="1">
        <f t="array" aca="1" ref="F72" ca="1">INDIRECT(_xlfn.CONCAT(F$18,"!$P",$B72))</f>
        <v>484.7928</v>
      </c>
      <c r="G72" s="71" cm="1">
        <f t="array" aca="1" ref="G72" ca="1">INDIRECT(_xlfn.CONCAT(G$18,"!$P",$B72))</f>
        <v>498.14589999999998</v>
      </c>
      <c r="H72" s="71" cm="1">
        <f t="array" aca="1" ref="H72" ca="1">INDIRECT(_xlfn.CONCAT(H$18,"!$P",$B72))</f>
        <v>501.12349999999998</v>
      </c>
      <c r="I72" s="71" cm="1">
        <f t="array" aca="1" ref="I72" ca="1">INDIRECT(_xlfn.CONCAT(I$18,"!$P",$B72))</f>
        <v>462.68079999999998</v>
      </c>
      <c r="J72" s="71" cm="1">
        <f t="array" aca="1" ref="J72" ca="1">INDIRECT(_xlfn.CONCAT(J$18,"!$P",$B72))</f>
        <v>477.92930000000001</v>
      </c>
      <c r="K72" s="71"/>
      <c r="L72" s="71">
        <f t="shared" ca="1" si="25"/>
        <v>482.24863591268587</v>
      </c>
      <c r="M72" s="71">
        <f t="shared" ca="1" si="12"/>
        <v>481.29017297056123</v>
      </c>
      <c r="N72" s="71">
        <f t="shared" ca="1" si="13"/>
        <v>480.21198012914584</v>
      </c>
      <c r="O72" s="71">
        <f t="shared" ca="1" si="14"/>
        <v>479.58279906644862</v>
      </c>
      <c r="P72" s="71">
        <f t="shared" ca="1" si="15"/>
        <v>479.78450949530003</v>
      </c>
      <c r="Q72" s="71">
        <f t="shared" ca="1" si="16"/>
        <v>478.64992780531981</v>
      </c>
      <c r="R72" s="71">
        <f t="shared" ca="1" si="17"/>
        <v>477.97174785620336</v>
      </c>
      <c r="S72" s="71">
        <f t="shared" ca="1" si="18"/>
        <v>477.40144866605101</v>
      </c>
      <c r="T72" s="71">
        <f t="shared" ca="1" si="19"/>
        <v>476.41899861071022</v>
      </c>
      <c r="U72" s="71">
        <f t="shared" ca="1" si="20"/>
        <v>474.17455147694517</v>
      </c>
      <c r="V72" s="34" cm="1">
        <f t="array" aca="1" ref="V72" ca="1">+SUMPRODUCT(_xlfn.ANCHORARRAY($L$17)/100,L72:U72)</f>
        <v>477.95340986999992</v>
      </c>
      <c r="W72" s="24">
        <f t="shared" ca="1" si="31"/>
        <v>0.52904339845580695</v>
      </c>
      <c r="X72" s="24">
        <f t="shared" ca="1" si="32"/>
        <v>0.52098831254395628</v>
      </c>
      <c r="Z72" s="19">
        <f t="shared" ca="1" si="21"/>
        <v>101.7027662936764</v>
      </c>
      <c r="AA72" s="24">
        <f t="shared" ca="1" si="26"/>
        <v>-5.4959656528075218E-4</v>
      </c>
      <c r="AB72" s="24">
        <f>+d1d10index!Q57</f>
        <v>-2.9308471723774598E-3</v>
      </c>
      <c r="AC72" s="35">
        <f t="shared" si="22"/>
        <v>44317</v>
      </c>
      <c r="AD72" s="24">
        <f t="shared" ca="1" si="33"/>
        <v>5.2959551663998017E-3</v>
      </c>
      <c r="AE72" s="24">
        <f>+d1d10index!Y57</f>
        <v>-1.1390239469383223E-3</v>
      </c>
      <c r="AG72" s="193">
        <f t="shared" ca="1" si="34"/>
        <v>8.0550859118506679E-3</v>
      </c>
      <c r="AH72" s="193">
        <f ca="1">+d1d10_y!AM57</f>
        <v>8.8502178961455957E-3</v>
      </c>
      <c r="AJ72">
        <f>+d1d10index!I57</f>
        <v>100.84276180565918</v>
      </c>
      <c r="AK72" s="19">
        <f t="shared" ca="1" si="23"/>
        <v>101.7027662936764</v>
      </c>
      <c r="AM72">
        <f ca="1">+NAC_d!BV58/NAC_d!BV$5-1</f>
        <v>3.7528645264533766</v>
      </c>
      <c r="AN72">
        <f ca="1">+NAC_d!CE58/NAC_d!CE$5-1</f>
        <v>3.636095799030497</v>
      </c>
      <c r="AO72">
        <f t="shared" ca="1" si="27"/>
        <v>3.8224863591268594</v>
      </c>
      <c r="AP72">
        <f t="shared" ca="1" si="28"/>
        <v>3.7417455147694527</v>
      </c>
      <c r="AR72" s="24">
        <f t="shared" ca="1" si="29"/>
        <v>0.11676872742287969</v>
      </c>
      <c r="AS72" s="24">
        <f t="shared" ca="1" si="30"/>
        <v>8.0740844357406694E-2</v>
      </c>
    </row>
    <row r="73" spans="2:45" x14ac:dyDescent="0.25">
      <c r="B73" s="69">
        <f t="shared" si="24"/>
        <v>59</v>
      </c>
      <c r="C73" s="154">
        <f>+NAC!A59</f>
        <v>44348</v>
      </c>
      <c r="D73" s="71" cm="1">
        <f t="array" aca="1" ref="D73" ca="1">INDIRECT(_xlfn.CONCAT(D$18,"!$P",$B73))</f>
        <v>482.72039999999998</v>
      </c>
      <c r="E73" s="71" cm="1">
        <f t="array" aca="1" ref="E73" ca="1">INDIRECT(_xlfn.CONCAT(E$18,"!$P",$B73))</f>
        <v>505.70670000000001</v>
      </c>
      <c r="F73" s="71" cm="1">
        <f t="array" aca="1" ref="F73" ca="1">INDIRECT(_xlfn.CONCAT(F$18,"!$P",$B73))</f>
        <v>502.90960000000001</v>
      </c>
      <c r="G73" s="71" cm="1">
        <f t="array" aca="1" ref="G73" ca="1">INDIRECT(_xlfn.CONCAT(G$18,"!$P",$B73))</f>
        <v>515.17309999999998</v>
      </c>
      <c r="H73" s="71" cm="1">
        <f t="array" aca="1" ref="H73" ca="1">INDIRECT(_xlfn.CONCAT(H$18,"!$P",$B73))</f>
        <v>520.14689999999996</v>
      </c>
      <c r="I73" s="71" cm="1">
        <f t="array" aca="1" ref="I73" ca="1">INDIRECT(_xlfn.CONCAT(I$18,"!$P",$B73))</f>
        <v>479.17360000000002</v>
      </c>
      <c r="J73" s="71" cm="1">
        <f t="array" aca="1" ref="J73" ca="1">INDIRECT(_xlfn.CONCAT(J$18,"!$P",$B73))</f>
        <v>495.18090000000001</v>
      </c>
      <c r="K73" s="71"/>
      <c r="L73" s="71">
        <f t="shared" ca="1" si="25"/>
        <v>499.66984167613356</v>
      </c>
      <c r="M73" s="71">
        <f t="shared" ca="1" si="12"/>
        <v>498.71397330479567</v>
      </c>
      <c r="N73" s="71">
        <f t="shared" ca="1" si="13"/>
        <v>497.59319255163132</v>
      </c>
      <c r="O73" s="71">
        <f t="shared" ca="1" si="14"/>
        <v>496.92577829546406</v>
      </c>
      <c r="P73" s="71">
        <f t="shared" ca="1" si="15"/>
        <v>497.1722130107928</v>
      </c>
      <c r="Q73" s="71">
        <f t="shared" ca="1" si="16"/>
        <v>495.97739818966778</v>
      </c>
      <c r="R73" s="71">
        <f t="shared" ca="1" si="17"/>
        <v>495.24682313689328</v>
      </c>
      <c r="S73" s="71">
        <f t="shared" ca="1" si="18"/>
        <v>494.63516595961511</v>
      </c>
      <c r="T73" s="71">
        <f t="shared" ca="1" si="19"/>
        <v>493.6012442093762</v>
      </c>
      <c r="U73" s="71">
        <f t="shared" ca="1" si="20"/>
        <v>491.19151870279421</v>
      </c>
      <c r="V73" s="34" cm="1">
        <f t="array" aca="1" ref="V73" ca="1">+SUMPRODUCT(_xlfn.ANCHORARRAY($L$17)/100,L73:U73)</f>
        <v>495.20865363999997</v>
      </c>
      <c r="W73" s="24">
        <f t="shared" ca="1" si="31"/>
        <v>0.54864815325003269</v>
      </c>
      <c r="X73" s="24">
        <f t="shared" ca="1" si="32"/>
        <v>0.54004624057777639</v>
      </c>
      <c r="Z73" s="19">
        <f t="shared" ca="1" si="21"/>
        <v>101.72607275380692</v>
      </c>
      <c r="AA73" s="24">
        <f t="shared" ca="1" si="26"/>
        <v>2.2916249950588607E-4</v>
      </c>
      <c r="AB73" s="24">
        <f>+d1d10index!Q58</f>
        <v>9.2542215891588953E-4</v>
      </c>
      <c r="AC73" s="35">
        <f t="shared" si="22"/>
        <v>44348</v>
      </c>
      <c r="AD73" s="24">
        <f t="shared" ca="1" si="33"/>
        <v>5.5854898675178344E-3</v>
      </c>
      <c r="AE73" s="24">
        <f>+d1d10index!Y58</f>
        <v>2.1677803807345075E-3</v>
      </c>
      <c r="AG73" s="193">
        <f t="shared" ca="1" si="34"/>
        <v>8.6019126722562955E-3</v>
      </c>
      <c r="AH73" s="193">
        <f ca="1">+d1d10_y!AM58</f>
        <v>1.3179741637882714E-2</v>
      </c>
      <c r="AJ73">
        <f>+d1d10index!I58</f>
        <v>100.93608393200041</v>
      </c>
      <c r="AK73" s="19">
        <f t="shared" ca="1" si="23"/>
        <v>101.72607275380692</v>
      </c>
      <c r="AM73">
        <f ca="1">+NAC_d!BV59/NAC_d!BV$5-1</f>
        <v>3.9053215880062062</v>
      </c>
      <c r="AN73">
        <f ca="1">+NAC_d!CE59/NAC_d!CE$5-1</f>
        <v>3.7797047413109803</v>
      </c>
      <c r="AO73">
        <f t="shared" ca="1" si="27"/>
        <v>3.996698416761336</v>
      </c>
      <c r="AP73">
        <f t="shared" ca="1" si="28"/>
        <v>3.9119151870279429</v>
      </c>
      <c r="AR73" s="24">
        <f t="shared" ca="1" si="29"/>
        <v>0.12561684669522588</v>
      </c>
      <c r="AS73" s="24">
        <f t="shared" ca="1" si="30"/>
        <v>8.4783229733393028E-2</v>
      </c>
    </row>
    <row r="74" spans="2:45" x14ac:dyDescent="0.25">
      <c r="B74" s="69">
        <f t="shared" si="24"/>
        <v>60</v>
      </c>
      <c r="C74" s="154">
        <f>+NAC!A60</f>
        <v>44378</v>
      </c>
      <c r="D74" s="71" cm="1">
        <f t="array" aca="1" ref="D74" ca="1">INDIRECT(_xlfn.CONCAT(D$18,"!$P",$B74))</f>
        <v>499.07130000000001</v>
      </c>
      <c r="E74" s="71" cm="1">
        <f t="array" aca="1" ref="E74" ca="1">INDIRECT(_xlfn.CONCAT(E$18,"!$P",$B74))</f>
        <v>519.59900000000005</v>
      </c>
      <c r="F74" s="71" cm="1">
        <f t="array" aca="1" ref="F74" ca="1">INDIRECT(_xlfn.CONCAT(F$18,"!$P",$B74))</f>
        <v>517.24440000000004</v>
      </c>
      <c r="G74" s="71" cm="1">
        <f t="array" aca="1" ref="G74" ca="1">INDIRECT(_xlfn.CONCAT(G$18,"!$P",$B74))</f>
        <v>531.26750000000004</v>
      </c>
      <c r="H74" s="71" cm="1">
        <f t="array" aca="1" ref="H74" ca="1">INDIRECT(_xlfn.CONCAT(H$18,"!$P",$B74))</f>
        <v>537.98990000000003</v>
      </c>
      <c r="I74" s="71" cm="1">
        <f t="array" aca="1" ref="I74" ca="1">INDIRECT(_xlfn.CONCAT(I$18,"!$P",$B74))</f>
        <v>497.16320000000002</v>
      </c>
      <c r="J74" s="71" cm="1">
        <f t="array" aca="1" ref="J74" ca="1">INDIRECT(_xlfn.CONCAT(J$18,"!$P",$B74))</f>
        <v>510.69740000000002</v>
      </c>
      <c r="K74" s="71"/>
      <c r="L74" s="71">
        <f t="shared" ca="1" si="25"/>
        <v>515.06752577269799</v>
      </c>
      <c r="M74" s="71">
        <f t="shared" ca="1" si="12"/>
        <v>514.11504577957123</v>
      </c>
      <c r="N74" s="71">
        <f t="shared" ca="1" si="13"/>
        <v>513.02784160567523</v>
      </c>
      <c r="O74" s="71">
        <f t="shared" ca="1" si="14"/>
        <v>512.42155634527626</v>
      </c>
      <c r="P74" s="71">
        <f t="shared" ca="1" si="15"/>
        <v>512.52734706205274</v>
      </c>
      <c r="Q74" s="71">
        <f t="shared" ca="1" si="16"/>
        <v>511.41285614580215</v>
      </c>
      <c r="R74" s="71">
        <f t="shared" ca="1" si="17"/>
        <v>510.76157832983</v>
      </c>
      <c r="S74" s="71">
        <f t="shared" ca="1" si="18"/>
        <v>510.16118966947738</v>
      </c>
      <c r="T74" s="71">
        <f t="shared" ca="1" si="19"/>
        <v>509.09926337369325</v>
      </c>
      <c r="U74" s="71">
        <f t="shared" ca="1" si="20"/>
        <v>506.92798165560384</v>
      </c>
      <c r="V74" s="34" cm="1">
        <f t="array" aca="1" ref="V74" ca="1">+SUMPRODUCT(_xlfn.ANCHORARRAY($L$17)/100,L74:U74)</f>
        <v>510.72086184</v>
      </c>
      <c r="W74" s="24">
        <f t="shared" ca="1" si="31"/>
        <v>0.55648307897554461</v>
      </c>
      <c r="X74" s="24">
        <f t="shared" ca="1" si="32"/>
        <v>0.55068067958171896</v>
      </c>
      <c r="Z74" s="19">
        <f t="shared" ca="1" si="21"/>
        <v>101.60566084565123</v>
      </c>
      <c r="AA74" s="24">
        <f t="shared" ca="1" si="26"/>
        <v>-1.1836877694777481E-3</v>
      </c>
      <c r="AB74" s="24">
        <f>+d1d10index!Q59</f>
        <v>-3.8344283403857204E-4</v>
      </c>
      <c r="AC74" s="35">
        <f t="shared" si="22"/>
        <v>44378</v>
      </c>
      <c r="AD74" s="24">
        <f t="shared" ca="1" si="33"/>
        <v>3.7418402577831245E-3</v>
      </c>
      <c r="AE74" s="24">
        <f>+d1d10index!Y59</f>
        <v>4.8890666551590911E-3</v>
      </c>
      <c r="AG74" s="193">
        <f t="shared" ca="1" si="34"/>
        <v>5.8023993938256524E-3</v>
      </c>
      <c r="AH74" s="193">
        <f ca="1">+d1d10_y!AM59</f>
        <v>1.4655180731891093E-2</v>
      </c>
      <c r="AJ74">
        <f>+d1d10index!I59</f>
        <v>100.89738071392077</v>
      </c>
      <c r="AK74" s="19">
        <f t="shared" ca="1" si="23"/>
        <v>101.60566084565123</v>
      </c>
      <c r="AM74">
        <f ca="1">+NAC_d!BV60/NAC_d!BV$5-1</f>
        <v>4.0499861217019486</v>
      </c>
      <c r="AN74">
        <f ca="1">+NAC_d!CE60/NAC_d!CE$5-1</f>
        <v>3.9255462602277618</v>
      </c>
      <c r="AO74">
        <f t="shared" ca="1" si="27"/>
        <v>4.1506752577269808</v>
      </c>
      <c r="AP74">
        <f t="shared" ca="1" si="28"/>
        <v>4.0692798165560395</v>
      </c>
      <c r="AR74" s="24">
        <f t="shared" ca="1" si="29"/>
        <v>0.12443986147418684</v>
      </c>
      <c r="AS74" s="24">
        <f t="shared" ca="1" si="30"/>
        <v>8.1395441170941218E-2</v>
      </c>
    </row>
    <row r="75" spans="2:45" x14ac:dyDescent="0.25">
      <c r="B75" s="69">
        <f t="shared" si="24"/>
        <v>61</v>
      </c>
      <c r="C75" s="154">
        <f>+NAC!A61</f>
        <v>44409</v>
      </c>
      <c r="D75" s="71" cm="1">
        <f t="array" aca="1" ref="D75" ca="1">INDIRECT(_xlfn.CONCAT(D$18,"!$P",$B75))</f>
        <v>514.39679999999998</v>
      </c>
      <c r="E75" s="71" cm="1">
        <f t="array" aca="1" ref="E75" ca="1">INDIRECT(_xlfn.CONCAT(E$18,"!$P",$B75))</f>
        <v>536.25120000000004</v>
      </c>
      <c r="F75" s="71" cm="1">
        <f t="array" aca="1" ref="F75" ca="1">INDIRECT(_xlfn.CONCAT(F$18,"!$P",$B75))</f>
        <v>531.96960000000001</v>
      </c>
      <c r="G75" s="71" cm="1">
        <f t="array" aca="1" ref="G75" ca="1">INDIRECT(_xlfn.CONCAT(G$18,"!$P",$B75))</f>
        <v>547.27449999999999</v>
      </c>
      <c r="H75" s="71" cm="1">
        <f t="array" aca="1" ref="H75" ca="1">INDIRECT(_xlfn.CONCAT(H$18,"!$P",$B75))</f>
        <v>554.05579999999998</v>
      </c>
      <c r="I75" s="71" cm="1">
        <f t="array" aca="1" ref="I75" ca="1">INDIRECT(_xlfn.CONCAT(I$18,"!$P",$B75))</f>
        <v>516.70280000000002</v>
      </c>
      <c r="J75" s="71" cm="1">
        <f t="array" aca="1" ref="J75" ca="1">INDIRECT(_xlfn.CONCAT(J$18,"!$P",$B75))</f>
        <v>526.6934</v>
      </c>
      <c r="K75" s="71"/>
      <c r="L75" s="71">
        <f t="shared" ca="1" si="25"/>
        <v>530.96552908989486</v>
      </c>
      <c r="M75" s="71">
        <f t="shared" ca="1" si="12"/>
        <v>530.04695998981742</v>
      </c>
      <c r="N75" s="71">
        <f t="shared" ca="1" si="13"/>
        <v>528.94075461348348</v>
      </c>
      <c r="O75" s="71">
        <f t="shared" ca="1" si="14"/>
        <v>528.3988490883246</v>
      </c>
      <c r="P75" s="71">
        <f t="shared" ca="1" si="15"/>
        <v>528.50783134797757</v>
      </c>
      <c r="Q75" s="71">
        <f t="shared" ca="1" si="16"/>
        <v>527.44890334319973</v>
      </c>
      <c r="R75" s="71">
        <f t="shared" ca="1" si="17"/>
        <v>526.79716753724699</v>
      </c>
      <c r="S75" s="71">
        <f t="shared" ca="1" si="18"/>
        <v>526.20874037147678</v>
      </c>
      <c r="T75" s="71">
        <f t="shared" ca="1" si="19"/>
        <v>525.15233924119434</v>
      </c>
      <c r="U75" s="71">
        <f t="shared" ca="1" si="20"/>
        <v>522.92413127740588</v>
      </c>
      <c r="V75" s="34" cm="1">
        <f t="array" aca="1" ref="V75" ca="1">+SUMPRODUCT(_xlfn.ANCHORARRAY($L$17)/100,L75:U75)</f>
        <v>526.72033266999995</v>
      </c>
      <c r="W75" s="24">
        <f t="shared" ca="1" si="31"/>
        <v>0.55892466074513414</v>
      </c>
      <c r="X75" s="24">
        <f t="shared" ca="1" si="32"/>
        <v>0.55147081316475011</v>
      </c>
      <c r="Z75" s="19">
        <f t="shared" ca="1" si="21"/>
        <v>101.53777523956397</v>
      </c>
      <c r="AA75" s="24">
        <f t="shared" ca="1" si="26"/>
        <v>-6.6812818815664698E-4</v>
      </c>
      <c r="AB75" s="24">
        <f>+d1d10index!Q60</f>
        <v>-4.264642931418039E-3</v>
      </c>
      <c r="AC75" s="35">
        <f t="shared" si="22"/>
        <v>44409</v>
      </c>
      <c r="AD75" s="24">
        <f t="shared" ca="1" si="33"/>
        <v>4.80437499509212E-3</v>
      </c>
      <c r="AE75" s="24">
        <f>+d1d10index!Y60</f>
        <v>-7.9378470653168609E-4</v>
      </c>
      <c r="AG75" s="193">
        <f t="shared" ca="1" si="34"/>
        <v>7.4538475803840321E-3</v>
      </c>
      <c r="AH75" s="193">
        <f ca="1">+d1d10_y!AM60</f>
        <v>6.4198881686290399E-3</v>
      </c>
      <c r="AJ75">
        <f>+d1d10index!I60</f>
        <v>100.46708941246055</v>
      </c>
      <c r="AK75" s="19">
        <f t="shared" ca="1" si="23"/>
        <v>101.53777523956397</v>
      </c>
      <c r="AM75">
        <f ca="1">+NAC_d!BV61/NAC_d!BV$5-1</f>
        <v>4.1622312804024988</v>
      </c>
      <c r="AN75">
        <f ca="1">+NAC_d!CE61/NAC_d!CE$5-1</f>
        <v>4.060373196389369</v>
      </c>
      <c r="AO75">
        <f t="shared" ca="1" si="27"/>
        <v>4.3096552908989496</v>
      </c>
      <c r="AP75">
        <f t="shared" ca="1" si="28"/>
        <v>4.2292413127740591</v>
      </c>
      <c r="AR75" s="24">
        <f t="shared" ca="1" si="29"/>
        <v>0.10185808401312979</v>
      </c>
      <c r="AS75" s="24">
        <f t="shared" ca="1" si="30"/>
        <v>8.0413978124890484E-2</v>
      </c>
    </row>
    <row r="76" spans="2:45" x14ac:dyDescent="0.25">
      <c r="B76" s="69">
        <f t="shared" si="24"/>
        <v>62</v>
      </c>
      <c r="C76" s="154">
        <f>+NAC!A62</f>
        <v>44440</v>
      </c>
      <c r="D76" s="71" cm="1">
        <f t="array" aca="1" ref="D76" ca="1">INDIRECT(_xlfn.CONCAT(D$18,"!$P",$B76))</f>
        <v>531.65150000000006</v>
      </c>
      <c r="E76" s="71" cm="1">
        <f t="array" aca="1" ref="E76" ca="1">INDIRECT(_xlfn.CONCAT(E$18,"!$P",$B76))</f>
        <v>553.57590000000005</v>
      </c>
      <c r="F76" s="71" cm="1">
        <f t="array" aca="1" ref="F76" ca="1">INDIRECT(_xlfn.CONCAT(F$18,"!$P",$B76))</f>
        <v>548.86540000000002</v>
      </c>
      <c r="G76" s="71" cm="1">
        <f t="array" aca="1" ref="G76" ca="1">INDIRECT(_xlfn.CONCAT(G$18,"!$P",$B76))</f>
        <v>563.82029999999997</v>
      </c>
      <c r="H76" s="71" cm="1">
        <f t="array" aca="1" ref="H76" ca="1">INDIRECT(_xlfn.CONCAT(H$18,"!$P",$B76))</f>
        <v>567.90139999999997</v>
      </c>
      <c r="I76" s="71" cm="1">
        <f t="array" aca="1" ref="I76" ca="1">INDIRECT(_xlfn.CONCAT(I$18,"!$P",$B76))</f>
        <v>536.96</v>
      </c>
      <c r="J76" s="71" cm="1">
        <f t="array" aca="1" ref="J76" ca="1">INDIRECT(_xlfn.CONCAT(J$18,"!$P",$B76))</f>
        <v>543.87480000000005</v>
      </c>
      <c r="K76" s="71"/>
      <c r="L76" s="71">
        <f t="shared" ca="1" si="25"/>
        <v>547.95616580064109</v>
      </c>
      <c r="M76" s="71">
        <f t="shared" ca="1" si="12"/>
        <v>547.07190559325397</v>
      </c>
      <c r="N76" s="71">
        <f t="shared" ca="1" si="13"/>
        <v>545.97459333700806</v>
      </c>
      <c r="O76" s="71">
        <f t="shared" ca="1" si="14"/>
        <v>545.46726206356368</v>
      </c>
      <c r="P76" s="71">
        <f t="shared" ca="1" si="15"/>
        <v>545.58186962148886</v>
      </c>
      <c r="Q76" s="71">
        <f t="shared" ca="1" si="16"/>
        <v>544.61656081719843</v>
      </c>
      <c r="R76" s="71">
        <f t="shared" ca="1" si="17"/>
        <v>543.986503097953</v>
      </c>
      <c r="S76" s="71">
        <f t="shared" ca="1" si="18"/>
        <v>543.42499133492413</v>
      </c>
      <c r="T76" s="71">
        <f t="shared" ca="1" si="19"/>
        <v>542.45147578330489</v>
      </c>
      <c r="U76" s="71">
        <f t="shared" ca="1" si="20"/>
        <v>540.27269929356851</v>
      </c>
      <c r="V76" s="34" cm="1">
        <f t="array" aca="1" ref="V76" ca="1">+SUMPRODUCT(_xlfn.ANCHORARRAY($L$17)/100,L76:U76)</f>
        <v>543.90292483000007</v>
      </c>
      <c r="W76" s="24">
        <f t="shared" ca="1" si="31"/>
        <v>0.57124278140129592</v>
      </c>
      <c r="X76" s="24">
        <f t="shared" ca="1" si="32"/>
        <v>0.56747091761995705</v>
      </c>
      <c r="Z76" s="19">
        <f t="shared" ca="1" si="21"/>
        <v>101.42214598611388</v>
      </c>
      <c r="AA76" s="24">
        <f t="shared" ca="1" si="26"/>
        <v>-1.1387806476681472E-3</v>
      </c>
      <c r="AB76" s="24">
        <f>+d1d10index!Q61</f>
        <v>-9.5094837494746898E-4</v>
      </c>
      <c r="AC76" s="35">
        <f t="shared" si="22"/>
        <v>44440</v>
      </c>
      <c r="AD76" s="24">
        <f t="shared" ca="1" si="33"/>
        <v>2.4063373290945655E-3</v>
      </c>
      <c r="AE76" s="24">
        <f>+d1d10index!Y61</f>
        <v>-3.2614582405743331E-3</v>
      </c>
      <c r="AG76" s="193">
        <f t="shared" ca="1" si="34"/>
        <v>3.7718637813388689E-3</v>
      </c>
      <c r="AH76" s="193">
        <f ca="1">+d1d10_y!AM61</f>
        <v>-1.9287407771664267E-3</v>
      </c>
      <c r="AJ76">
        <f>+d1d10index!I61</f>
        <v>100.37155039704807</v>
      </c>
      <c r="AK76" s="19">
        <f t="shared" ca="1" si="23"/>
        <v>101.42214598611388</v>
      </c>
      <c r="AM76">
        <f ca="1">+NAC_d!BV62/NAC_d!BV$5-1</f>
        <v>4.3346675174397156</v>
      </c>
      <c r="AN76">
        <f ca="1">+NAC_d!CE62/NAC_d!CE$5-1</f>
        <v>4.247402849623497</v>
      </c>
      <c r="AO76">
        <f t="shared" ca="1" si="27"/>
        <v>4.4795616580064115</v>
      </c>
      <c r="AP76">
        <f t="shared" ca="1" si="28"/>
        <v>4.402726992935686</v>
      </c>
      <c r="AR76" s="24">
        <f t="shared" ca="1" si="29"/>
        <v>8.7264667816218555E-2</v>
      </c>
      <c r="AS76" s="24">
        <f t="shared" ca="1" si="30"/>
        <v>7.683466507072545E-2</v>
      </c>
    </row>
    <row r="77" spans="2:45" x14ac:dyDescent="0.25">
      <c r="B77" s="69">
        <f t="shared" si="24"/>
        <v>63</v>
      </c>
      <c r="C77" s="154">
        <f>+NAC!A63</f>
        <v>44470</v>
      </c>
      <c r="D77" s="71" cm="1">
        <f t="array" aca="1" ref="D77" ca="1">INDIRECT(_xlfn.CONCAT(D$18,"!$P",$B77))</f>
        <v>549.33249999999998</v>
      </c>
      <c r="E77" s="71" cm="1">
        <f t="array" aca="1" ref="E77" ca="1">INDIRECT(_xlfn.CONCAT(E$18,"!$P",$B77))</f>
        <v>570.78729999999996</v>
      </c>
      <c r="F77" s="71" cm="1">
        <f t="array" aca="1" ref="F77" ca="1">INDIRECT(_xlfn.CONCAT(F$18,"!$P",$B77))</f>
        <v>565.83479999999997</v>
      </c>
      <c r="G77" s="71" cm="1">
        <f t="array" aca="1" ref="G77" ca="1">INDIRECT(_xlfn.CONCAT(G$18,"!$P",$B77))</f>
        <v>582.90819999999997</v>
      </c>
      <c r="H77" s="71" cm="1">
        <f t="array" aca="1" ref="H77" ca="1">INDIRECT(_xlfn.CONCAT(H$18,"!$P",$B77))</f>
        <v>583.89949999999999</v>
      </c>
      <c r="I77" s="71" cm="1">
        <f t="array" aca="1" ref="I77" ca="1">INDIRECT(_xlfn.CONCAT(I$18,"!$P",$B77))</f>
        <v>553.74379999999996</v>
      </c>
      <c r="J77" s="71" cm="1">
        <f t="array" aca="1" ref="J77" ca="1">INDIRECT(_xlfn.CONCAT(J$18,"!$P",$B77))</f>
        <v>561.28430000000003</v>
      </c>
      <c r="K77" s="71"/>
      <c r="L77" s="71">
        <f t="shared" ca="1" si="25"/>
        <v>565.46427218091026</v>
      </c>
      <c r="M77" s="71">
        <f t="shared" ca="1" si="12"/>
        <v>564.50411009033996</v>
      </c>
      <c r="N77" s="71">
        <f t="shared" ca="1" si="13"/>
        <v>563.38278596274381</v>
      </c>
      <c r="O77" s="71">
        <f t="shared" ca="1" si="14"/>
        <v>562.86926992643714</v>
      </c>
      <c r="P77" s="71">
        <f t="shared" ca="1" si="15"/>
        <v>562.96308530500983</v>
      </c>
      <c r="Q77" s="71">
        <f t="shared" ca="1" si="16"/>
        <v>561.98423266613145</v>
      </c>
      <c r="R77" s="71">
        <f t="shared" ca="1" si="17"/>
        <v>561.36395650953068</v>
      </c>
      <c r="S77" s="71">
        <f t="shared" ca="1" si="18"/>
        <v>560.81767988200716</v>
      </c>
      <c r="T77" s="71">
        <f t="shared" ca="1" si="19"/>
        <v>559.8535100147169</v>
      </c>
      <c r="U77" s="71">
        <f t="shared" ca="1" si="20"/>
        <v>557.70245856428858</v>
      </c>
      <c r="V77" s="34" cm="1">
        <f t="array" aca="1" ref="V77" ca="1">+SUMPRODUCT(_xlfn.ANCHORARRAY($L$17)/100,L77:U77)</f>
        <v>561.30968543999995</v>
      </c>
      <c r="W77" s="24">
        <f t="shared" ca="1" si="31"/>
        <v>0.56750892944260012</v>
      </c>
      <c r="X77" s="24">
        <f t="shared" ca="1" si="32"/>
        <v>0.56397334623785866</v>
      </c>
      <c r="Z77" s="19">
        <f t="shared" ca="1" si="21"/>
        <v>101.39174814409159</v>
      </c>
      <c r="AA77" s="24">
        <f t="shared" ca="1" si="26"/>
        <v>-2.9971602086242832E-4</v>
      </c>
      <c r="AB77" s="24">
        <f>+d1d10index!Q62</f>
        <v>-5.8174089392903916E-4</v>
      </c>
      <c r="AC77" s="35">
        <f t="shared" si="22"/>
        <v>44470</v>
      </c>
      <c r="AD77" s="24">
        <f t="shared" ca="1" si="33"/>
        <v>2.2606415980468419E-3</v>
      </c>
      <c r="AE77" s="24">
        <f>+d1d10index!Y62</f>
        <v>-7.1877401065342239E-3</v>
      </c>
      <c r="AG77" s="193">
        <f t="shared" ca="1" si="34"/>
        <v>3.5355832047414548E-3</v>
      </c>
      <c r="AH77" s="193">
        <f ca="1">+d1d10_y!AM62</f>
        <v>-1.0384797254434419E-2</v>
      </c>
      <c r="AJ77">
        <f>+d1d10index!I62</f>
        <v>100.31316016159505</v>
      </c>
      <c r="AK77" s="19">
        <f t="shared" ca="1" si="23"/>
        <v>101.39174814409159</v>
      </c>
      <c r="AM77">
        <f ca="1">+NAC_d!BV63/NAC_d!BV$5-1</f>
        <v>4.5178730895621602</v>
      </c>
      <c r="AN77">
        <f ca="1">+NAC_d!CE63/NAC_d!CE$5-1</f>
        <v>4.4350690858145594</v>
      </c>
      <c r="AO77">
        <f t="shared" ca="1" si="27"/>
        <v>4.6546427218091031</v>
      </c>
      <c r="AP77">
        <f t="shared" ca="1" si="28"/>
        <v>4.5770245856428868</v>
      </c>
      <c r="AR77" s="24">
        <f t="shared" ca="1" si="29"/>
        <v>8.2804003747600774E-2</v>
      </c>
      <c r="AS77" s="24">
        <f t="shared" ca="1" si="30"/>
        <v>7.7618136166216267E-2</v>
      </c>
    </row>
    <row r="78" spans="2:45" x14ac:dyDescent="0.25">
      <c r="B78" s="69">
        <f t="shared" si="24"/>
        <v>64</v>
      </c>
      <c r="C78" s="154">
        <f>+NAC!A64</f>
        <v>44501</v>
      </c>
      <c r="D78" s="71" cm="1">
        <f t="array" aca="1" ref="D78" ca="1">INDIRECT(_xlfn.CONCAT(D$18,"!$P",$B78))</f>
        <v>567.71709999999996</v>
      </c>
      <c r="E78" s="71" cm="1">
        <f t="array" aca="1" ref="E78" ca="1">INDIRECT(_xlfn.CONCAT(E$18,"!$P",$B78))</f>
        <v>589.49459999999999</v>
      </c>
      <c r="F78" s="71" cm="1">
        <f t="array" aca="1" ref="F78" ca="1">INDIRECT(_xlfn.CONCAT(F$18,"!$P",$B78))</f>
        <v>582.55510000000004</v>
      </c>
      <c r="G78" s="71" cm="1">
        <f t="array" aca="1" ref="G78" ca="1">INDIRECT(_xlfn.CONCAT(G$18,"!$P",$B78))</f>
        <v>603.08090000000004</v>
      </c>
      <c r="H78" s="71" cm="1">
        <f t="array" aca="1" ref="H78" ca="1">INDIRECT(_xlfn.CONCAT(H$18,"!$P",$B78))</f>
        <v>602.66049999999996</v>
      </c>
      <c r="I78" s="71" cm="1">
        <f t="array" aca="1" ref="I78" ca="1">INDIRECT(_xlfn.CONCAT(I$18,"!$P",$B78))</f>
        <v>567.1807</v>
      </c>
      <c r="J78" s="71" cm="1">
        <f t="array" aca="1" ref="J78" ca="1">INDIRECT(_xlfn.CONCAT(J$18,"!$P",$B78))</f>
        <v>579.54139999999995</v>
      </c>
      <c r="K78" s="71"/>
      <c r="L78" s="71">
        <f t="shared" ca="1" si="25"/>
        <v>583.84812417709861</v>
      </c>
      <c r="M78" s="71">
        <f t="shared" ca="1" si="12"/>
        <v>582.80932698103493</v>
      </c>
      <c r="N78" s="71">
        <f t="shared" ca="1" si="13"/>
        <v>581.69426743868871</v>
      </c>
      <c r="O78" s="71">
        <f t="shared" ca="1" si="14"/>
        <v>581.1848806268008</v>
      </c>
      <c r="P78" s="71">
        <f t="shared" ca="1" si="15"/>
        <v>581.33649709043539</v>
      </c>
      <c r="Q78" s="71">
        <f t="shared" ca="1" si="16"/>
        <v>580.23223251419597</v>
      </c>
      <c r="R78" s="71">
        <f t="shared" ca="1" si="17"/>
        <v>579.58493939852133</v>
      </c>
      <c r="S78" s="71">
        <f t="shared" ca="1" si="18"/>
        <v>579.07724778833551</v>
      </c>
      <c r="T78" s="71">
        <f t="shared" ca="1" si="19"/>
        <v>578.08015929754663</v>
      </c>
      <c r="U78" s="71">
        <f t="shared" ca="1" si="20"/>
        <v>575.83718137198332</v>
      </c>
      <c r="V78" s="34" cm="1">
        <f t="array" aca="1" ref="V78" ca="1">+SUMPRODUCT(_xlfn.ANCHORARRAY($L$17)/100,L78:U78)</f>
        <v>579.56414366999991</v>
      </c>
      <c r="W78" s="24">
        <f t="shared" ca="1" si="31"/>
        <v>0.55691818624011846</v>
      </c>
      <c r="X78" s="24">
        <f t="shared" ca="1" si="32"/>
        <v>0.55366402247547097</v>
      </c>
      <c r="Z78" s="19">
        <f t="shared" ca="1" si="21"/>
        <v>101.39118192854941</v>
      </c>
      <c r="AA78" s="24">
        <f t="shared" ca="1" si="26"/>
        <v>-5.5844341629862626E-6</v>
      </c>
      <c r="AB78" s="24">
        <f>+d1d10index!Q63</f>
        <v>-1.5186402842475299E-3</v>
      </c>
      <c r="AC78" s="35">
        <f t="shared" si="22"/>
        <v>44501</v>
      </c>
      <c r="AD78" s="24">
        <f t="shared" ca="1" si="33"/>
        <v>2.0945093131927717E-3</v>
      </c>
      <c r="AE78" s="24">
        <f>+d1d10index!Y63</f>
        <v>-6.4068828018414292E-3</v>
      </c>
      <c r="AG78" s="193">
        <f t="shared" ca="1" si="34"/>
        <v>3.2541637646474886E-3</v>
      </c>
      <c r="AH78" s="193">
        <f ca="1">+d1d10_y!AM63</f>
        <v>-8.5658183738375193E-3</v>
      </c>
      <c r="AJ78">
        <f>+d1d10index!I63</f>
        <v>100.16082055553348</v>
      </c>
      <c r="AK78" s="19">
        <f t="shared" ca="1" si="23"/>
        <v>101.39118192854941</v>
      </c>
      <c r="AM78">
        <f ca="1">+NAC_d!BV64/NAC_d!BV$5-1</f>
        <v>4.6585219132068092</v>
      </c>
      <c r="AN78">
        <f ca="1">+NAC_d!CE64/NAC_d!CE$5-1</f>
        <v>4.572223258932409</v>
      </c>
      <c r="AO78">
        <f t="shared" ca="1" si="27"/>
        <v>4.838481241770987</v>
      </c>
      <c r="AP78">
        <f t="shared" ca="1" si="28"/>
        <v>4.7583718137198341</v>
      </c>
      <c r="AR78" s="24">
        <f t="shared" ca="1" si="29"/>
        <v>8.6298654274400199E-2</v>
      </c>
      <c r="AS78" s="24">
        <f t="shared" ca="1" si="30"/>
        <v>8.0109428051152953E-2</v>
      </c>
    </row>
    <row r="79" spans="2:45" x14ac:dyDescent="0.25">
      <c r="B79" s="69">
        <f t="shared" si="24"/>
        <v>65</v>
      </c>
      <c r="C79" s="154">
        <f>+NAC!A65</f>
        <v>44531</v>
      </c>
      <c r="D79" s="71" cm="1">
        <f t="array" aca="1" ref="D79" ca="1">INDIRECT(_xlfn.CONCAT(D$18,"!$P",$B79))</f>
        <v>593.90070000000003</v>
      </c>
      <c r="E79" s="71" cm="1">
        <f t="array" aca="1" ref="E79" ca="1">INDIRECT(_xlfn.CONCAT(E$18,"!$P",$B79))</f>
        <v>613.41399999999999</v>
      </c>
      <c r="F79" s="71" cm="1">
        <f t="array" aca="1" ref="F79" ca="1">INDIRECT(_xlfn.CONCAT(F$18,"!$P",$B79))</f>
        <v>610.41189999999995</v>
      </c>
      <c r="G79" s="71" cm="1">
        <f t="array" aca="1" ref="G79" ca="1">INDIRECT(_xlfn.CONCAT(G$18,"!$P",$B79))</f>
        <v>634.06979999999999</v>
      </c>
      <c r="H79" s="71" cm="1">
        <f t="array" aca="1" ref="H79" ca="1">INDIRECT(_xlfn.CONCAT(H$18,"!$P",$B79))</f>
        <v>632.02639999999997</v>
      </c>
      <c r="I79" s="71" cm="1">
        <f t="array" aca="1" ref="I79" ca="1">INDIRECT(_xlfn.CONCAT(I$18,"!$P",$B79))</f>
        <v>587.21140000000003</v>
      </c>
      <c r="J79" s="71" cm="1">
        <f t="array" aca="1" ref="J79" ca="1">INDIRECT(_xlfn.CONCAT(J$18,"!$P",$B79))</f>
        <v>605.17589999999996</v>
      </c>
      <c r="K79" s="71"/>
      <c r="L79" s="71">
        <f t="shared" ca="1" si="25"/>
        <v>610.31952219296033</v>
      </c>
      <c r="M79" s="71">
        <f t="shared" ca="1" si="12"/>
        <v>608.99439144057669</v>
      </c>
      <c r="N79" s="71">
        <f t="shared" ca="1" si="13"/>
        <v>607.74142704377846</v>
      </c>
      <c r="O79" s="71">
        <f t="shared" ca="1" si="14"/>
        <v>607.06401103069481</v>
      </c>
      <c r="P79" s="71">
        <f t="shared" ca="1" si="15"/>
        <v>607.05319430418183</v>
      </c>
      <c r="Q79" s="71">
        <f t="shared" ca="1" si="16"/>
        <v>605.77321207006685</v>
      </c>
      <c r="R79" s="71">
        <f t="shared" ca="1" si="17"/>
        <v>605.120838550793</v>
      </c>
      <c r="S79" s="71">
        <f t="shared" ca="1" si="18"/>
        <v>604.51857087333326</v>
      </c>
      <c r="T79" s="71">
        <f t="shared" ca="1" si="19"/>
        <v>603.35266550650806</v>
      </c>
      <c r="U79" s="71">
        <f t="shared" ca="1" si="20"/>
        <v>601.16588220658798</v>
      </c>
      <c r="V79" s="34" cm="1">
        <f t="array" aca="1" ref="V79" ca="1">+SUMPRODUCT(_xlfn.ANCHORARRAY($L$17)/100,L79:U79)</f>
        <v>605.18910448999998</v>
      </c>
      <c r="W79" s="24">
        <f t="shared" ca="1" si="31"/>
        <v>0.54760417853131971</v>
      </c>
      <c r="X79" s="24">
        <f t="shared" ca="1" si="32"/>
        <v>0.54945726489219715</v>
      </c>
      <c r="Z79" s="19">
        <f t="shared" ca="1" si="21"/>
        <v>101.52264795080748</v>
      </c>
      <c r="AA79" s="24">
        <f t="shared" ca="1" si="26"/>
        <v>1.296621853670743E-3</v>
      </c>
      <c r="AB79" s="24">
        <f>+d1d10index!Q64</f>
        <v>2.5694007502701233E-3</v>
      </c>
      <c r="AC79" s="35">
        <f t="shared" si="22"/>
        <v>44531</v>
      </c>
      <c r="AD79" s="24">
        <f t="shared" ca="1" si="33"/>
        <v>-1.195958354492932E-3</v>
      </c>
      <c r="AE79" s="24">
        <f>+d1d10index!Y64</f>
        <v>-6.2992947208327932E-3</v>
      </c>
      <c r="AG79" s="193">
        <f t="shared" ca="1" si="34"/>
        <v>-1.8530863608774428E-3</v>
      </c>
      <c r="AH79" s="193">
        <f ca="1">+d1d10_y!AM64</f>
        <v>-1.0389866822245519E-2</v>
      </c>
      <c r="AJ79">
        <f>+d1d10index!I64</f>
        <v>100.41817384301653</v>
      </c>
      <c r="AK79" s="19">
        <f t="shared" ca="1" si="23"/>
        <v>101.52264795080748</v>
      </c>
      <c r="AM79">
        <f ca="1">+NAC_d!BV65/NAC_d!BV$5-1</f>
        <v>4.8889459213914037</v>
      </c>
      <c r="AN79">
        <f ca="1">+NAC_d!CE65/NAC_d!CE$5-1</f>
        <v>4.7802886336365153</v>
      </c>
      <c r="AO79">
        <f t="shared" ca="1" si="27"/>
        <v>5.103195221929604</v>
      </c>
      <c r="AP79">
        <f t="shared" ca="1" si="28"/>
        <v>5.0116588220658809</v>
      </c>
      <c r="AR79" s="24">
        <f t="shared" ca="1" si="29"/>
        <v>0.10865728775488837</v>
      </c>
      <c r="AS79" s="24">
        <f t="shared" ca="1" si="30"/>
        <v>9.1536399863723084E-2</v>
      </c>
    </row>
    <row r="80" spans="2:45" x14ac:dyDescent="0.25">
      <c r="B80" s="69">
        <f t="shared" si="24"/>
        <v>66</v>
      </c>
      <c r="C80" s="154">
        <f>+NAC!A66</f>
        <v>44562</v>
      </c>
      <c r="D80" s="71" cm="1">
        <f t="array" aca="1" ref="D80" ca="1">INDIRECT(_xlfn.CONCAT(D$18,"!$P",$B80))</f>
        <v>613.69299999999998</v>
      </c>
      <c r="E80" s="71" cm="1">
        <f t="array" aca="1" ref="E80" ca="1">INDIRECT(_xlfn.CONCAT(E$18,"!$P",$B80))</f>
        <v>632.70609999999999</v>
      </c>
      <c r="F80" s="71" cm="1">
        <f t="array" aca="1" ref="F80" ca="1">INDIRECT(_xlfn.CONCAT(F$18,"!$P",$B80))</f>
        <v>631.75630000000001</v>
      </c>
      <c r="G80" s="71" cm="1">
        <f t="array" aca="1" ref="G80" ca="1">INDIRECT(_xlfn.CONCAT(G$18,"!$P",$B80))</f>
        <v>652.99490000000003</v>
      </c>
      <c r="H80" s="71" cm="1">
        <f t="array" aca="1" ref="H80" ca="1">INDIRECT(_xlfn.CONCAT(H$18,"!$P",$B80))</f>
        <v>655.33849999999995</v>
      </c>
      <c r="I80" s="71" cm="1">
        <f t="array" aca="1" ref="I80" ca="1">INDIRECT(_xlfn.CONCAT(I$18,"!$P",$B80))</f>
        <v>609.48879999999997</v>
      </c>
      <c r="J80" s="71" cm="1">
        <f t="array" aca="1" ref="J80" ca="1">INDIRECT(_xlfn.CONCAT(J$18,"!$P",$B80))</f>
        <v>625.15940000000001</v>
      </c>
      <c r="K80" s="71"/>
      <c r="L80" s="71">
        <f t="shared" ca="1" si="25"/>
        <v>630.34855655962576</v>
      </c>
      <c r="M80" s="71">
        <f t="shared" ca="1" si="12"/>
        <v>629.0679902375872</v>
      </c>
      <c r="N80" s="71">
        <f t="shared" ca="1" si="13"/>
        <v>627.80140823563909</v>
      </c>
      <c r="O80" s="71">
        <f t="shared" ca="1" si="14"/>
        <v>627.10374596472093</v>
      </c>
      <c r="P80" s="71">
        <f t="shared" ca="1" si="15"/>
        <v>627.01329657557756</v>
      </c>
      <c r="Q80" s="71">
        <f t="shared" ca="1" si="16"/>
        <v>625.77494522422569</v>
      </c>
      <c r="R80" s="71">
        <f t="shared" ca="1" si="17"/>
        <v>625.13665021160523</v>
      </c>
      <c r="S80" s="71">
        <f t="shared" ca="1" si="18"/>
        <v>624.47374381992711</v>
      </c>
      <c r="T80" s="71">
        <f t="shared" ca="1" si="19"/>
        <v>623.24976115309096</v>
      </c>
      <c r="U80" s="71">
        <f t="shared" ca="1" si="20"/>
        <v>621.12232746438065</v>
      </c>
      <c r="V80" s="34" cm="1">
        <f t="array" aca="1" ref="V80" ca="1">+SUMPRODUCT(_xlfn.ANCHORARRAY($L$17)/100,L80:U80)</f>
        <v>625.1739545800001</v>
      </c>
      <c r="W80" s="24">
        <f t="shared" ca="1" si="31"/>
        <v>0.53494045704546522</v>
      </c>
      <c r="X80" s="24">
        <f t="shared" ca="1" si="32"/>
        <v>0.54345682427857334</v>
      </c>
      <c r="Z80" s="19">
        <f t="shared" ca="1" si="21"/>
        <v>101.48541256485007</v>
      </c>
      <c r="AA80" s="24">
        <f t="shared" ca="1" si="26"/>
        <v>-3.6676925502832081E-4</v>
      </c>
      <c r="AB80" s="24">
        <f>+d1d10index!Q65</f>
        <v>2.0309959776769748E-3</v>
      </c>
      <c r="AC80" s="35">
        <f t="shared" si="22"/>
        <v>44562</v>
      </c>
      <c r="AD80" s="24">
        <f t="shared" ca="1" si="33"/>
        <v>-5.5177230092515739E-3</v>
      </c>
      <c r="AE80" s="24">
        <f>+d1d10index!Y65</f>
        <v>-5.5762307146389745E-3</v>
      </c>
      <c r="AG80" s="193">
        <f t="shared" ca="1" si="34"/>
        <v>-8.5163672331081131E-3</v>
      </c>
      <c r="AH80" s="193">
        <f ca="1">+d1d10_y!AM65</f>
        <v>-1.6840605125844954E-2</v>
      </c>
      <c r="AJ80">
        <f>+d1d10index!I65</f>
        <v>100.62212275017737</v>
      </c>
      <c r="AK80" s="19">
        <f t="shared" ca="1" si="23"/>
        <v>101.48541256485007</v>
      </c>
      <c r="AM80">
        <f ca="1">+NAC_d!BV66/NAC_d!BV$5-1</f>
        <v>5.1223673574323474</v>
      </c>
      <c r="AN80">
        <f ca="1">+NAC_d!CE66/NAC_d!CE$5-1</f>
        <v>5.0010605925158753</v>
      </c>
      <c r="AO80">
        <f t="shared" ca="1" si="27"/>
        <v>5.3034855655962589</v>
      </c>
      <c r="AP80">
        <f t="shared" ca="1" si="28"/>
        <v>5.2112232746438076</v>
      </c>
      <c r="AR80" s="24">
        <f t="shared" ca="1" si="29"/>
        <v>0.12130676491647208</v>
      </c>
      <c r="AS80" s="24">
        <f t="shared" ca="1" si="30"/>
        <v>9.2262290952451309E-2</v>
      </c>
    </row>
    <row r="81" spans="2:45" x14ac:dyDescent="0.25">
      <c r="B81" s="69">
        <f t="shared" si="24"/>
        <v>67</v>
      </c>
      <c r="C81" s="154">
        <f>+NAC!A67</f>
        <v>44593</v>
      </c>
      <c r="D81" s="71" cm="1">
        <f t="array" aca="1" ref="D81" ca="1">INDIRECT(_xlfn.CONCAT(D$18,"!$P",$B81))</f>
        <v>641.34339999999997</v>
      </c>
      <c r="E81" s="71" cm="1">
        <f t="array" aca="1" ref="E81" ca="1">INDIRECT(_xlfn.CONCAT(E$18,"!$P",$B81))</f>
        <v>659.11389999999994</v>
      </c>
      <c r="F81" s="71" cm="1">
        <f t="array" aca="1" ref="F81" ca="1">INDIRECT(_xlfn.CONCAT(F$18,"!$P",$B81))</f>
        <v>661.07389999999998</v>
      </c>
      <c r="G81" s="71" cm="1">
        <f t="array" aca="1" ref="G81" ca="1">INDIRECT(_xlfn.CONCAT(G$18,"!$P",$B81))</f>
        <v>683.85839999999996</v>
      </c>
      <c r="H81" s="71" cm="1">
        <f t="array" aca="1" ref="H81" ca="1">INDIRECT(_xlfn.CONCAT(H$18,"!$P",$B81))</f>
        <v>689.28970000000004</v>
      </c>
      <c r="I81" s="71" cm="1">
        <f t="array" aca="1" ref="I81" ca="1">INDIRECT(_xlfn.CONCAT(I$18,"!$P",$B81))</f>
        <v>637.33960000000002</v>
      </c>
      <c r="J81" s="71" cm="1">
        <f t="array" aca="1" ref="J81" ca="1">INDIRECT(_xlfn.CONCAT(J$18,"!$P",$B81))</f>
        <v>652.98379999999997</v>
      </c>
      <c r="K81" s="71"/>
      <c r="L81" s="71">
        <f t="shared" ca="1" si="25"/>
        <v>658.72848330465774</v>
      </c>
      <c r="M81" s="71">
        <f t="shared" ca="1" si="12"/>
        <v>657.30563347644681</v>
      </c>
      <c r="N81" s="71">
        <f t="shared" ca="1" si="13"/>
        <v>655.92508952897538</v>
      </c>
      <c r="O81" s="71">
        <f t="shared" ca="1" si="14"/>
        <v>655.14558678821686</v>
      </c>
      <c r="P81" s="71">
        <f t="shared" ca="1" si="15"/>
        <v>654.87161796474982</v>
      </c>
      <c r="Q81" s="71">
        <f t="shared" ca="1" si="16"/>
        <v>653.57273783678158</v>
      </c>
      <c r="R81" s="71">
        <f t="shared" ca="1" si="17"/>
        <v>652.94533802080934</v>
      </c>
      <c r="S81" s="71">
        <f t="shared" ca="1" si="18"/>
        <v>652.17786671447561</v>
      </c>
      <c r="T81" s="71">
        <f t="shared" ca="1" si="19"/>
        <v>650.77786001443997</v>
      </c>
      <c r="U81" s="71">
        <f t="shared" ca="1" si="20"/>
        <v>648.7073017661927</v>
      </c>
      <c r="V81" s="34" cm="1">
        <f t="array" aca="1" ref="V81" ca="1">+SUMPRODUCT(_xlfn.ANCHORARRAY($L$17)/100,L81:U81)</f>
        <v>652.99466352999991</v>
      </c>
      <c r="W81" s="24">
        <f t="shared" ca="1" si="31"/>
        <v>0.54162099234320338</v>
      </c>
      <c r="X81" s="24">
        <f t="shared" ca="1" si="32"/>
        <v>0.54839321473640723</v>
      </c>
      <c r="Z81" s="19">
        <f t="shared" ca="1" si="21"/>
        <v>101.54479246821811</v>
      </c>
      <c r="AA81" s="24">
        <f t="shared" ca="1" si="26"/>
        <v>5.8510776935638553E-4</v>
      </c>
      <c r="AB81" s="24">
        <f>+d1d10index!Q66</f>
        <v>6.580454266061242E-3</v>
      </c>
      <c r="AC81" s="35">
        <f t="shared" si="22"/>
        <v>44593</v>
      </c>
      <c r="AD81" s="24">
        <f t="shared" ca="1" si="33"/>
        <v>-4.3737096809461917E-3</v>
      </c>
      <c r="AE81" s="24">
        <f>+d1d10index!Y66</f>
        <v>1.9210743771427286E-3</v>
      </c>
      <c r="AG81" s="193">
        <f t="shared" ca="1" si="34"/>
        <v>-6.7722223932038528E-3</v>
      </c>
      <c r="AH81" s="193">
        <f ca="1">+d1d10_y!AM66</f>
        <v>-3.7013055280947782E-3</v>
      </c>
      <c r="AJ81">
        <f>+d1d10index!I66</f>
        <v>101.28426202708891</v>
      </c>
      <c r="AK81" s="19">
        <f t="shared" ca="1" si="23"/>
        <v>101.54479246821811</v>
      </c>
      <c r="AM81">
        <f ca="1">+NAC_d!BV67/NAC_d!BV$5-1</f>
        <v>5.4387227504324001</v>
      </c>
      <c r="AN81">
        <f ca="1">+NAC_d!CE67/NAC_d!CE$5-1</f>
        <v>5.2616472692454099</v>
      </c>
      <c r="AO81">
        <f t="shared" ca="1" si="27"/>
        <v>5.5872848330465787</v>
      </c>
      <c r="AP81">
        <f t="shared" ca="1" si="28"/>
        <v>5.4870730176619276</v>
      </c>
      <c r="AR81" s="24">
        <f t="shared" ca="1" si="29"/>
        <v>0.17707548118699012</v>
      </c>
      <c r="AS81" s="24">
        <f t="shared" ca="1" si="30"/>
        <v>0.10021181538465118</v>
      </c>
    </row>
    <row r="82" spans="2:45" x14ac:dyDescent="0.25">
      <c r="B82" s="69">
        <f t="shared" si="24"/>
        <v>68</v>
      </c>
      <c r="C82" s="154">
        <f>+NAC!A68</f>
        <v>44621</v>
      </c>
      <c r="D82" s="71" cm="1">
        <f t="array" aca="1" ref="D82" ca="1">INDIRECT(_xlfn.CONCAT(D$18,"!$P",$B82))</f>
        <v>680.7038</v>
      </c>
      <c r="E82" s="71" cm="1">
        <f t="array" aca="1" ref="E82" ca="1">INDIRECT(_xlfn.CONCAT(E$18,"!$P",$B82))</f>
        <v>701.947</v>
      </c>
      <c r="F82" s="71" cm="1">
        <f t="array" aca="1" ref="F82" ca="1">INDIRECT(_xlfn.CONCAT(F$18,"!$P",$B82))</f>
        <v>707.86030000000005</v>
      </c>
      <c r="G82" s="71" cm="1">
        <f t="array" aca="1" ref="G82" ca="1">INDIRECT(_xlfn.CONCAT(G$18,"!$P",$B82))</f>
        <v>725.36360000000002</v>
      </c>
      <c r="H82" s="71" cm="1">
        <f t="array" aca="1" ref="H82" ca="1">INDIRECT(_xlfn.CONCAT(H$18,"!$P",$B82))</f>
        <v>735.51660000000004</v>
      </c>
      <c r="I82" s="71" cm="1">
        <f t="array" aca="1" ref="I82" ca="1">INDIRECT(_xlfn.CONCAT(I$18,"!$P",$B82))</f>
        <v>682.5249</v>
      </c>
      <c r="J82" s="71" cm="1">
        <f t="array" aca="1" ref="J82" ca="1">INDIRECT(_xlfn.CONCAT(J$18,"!$P",$B82))</f>
        <v>694.75149999999996</v>
      </c>
      <c r="K82" s="71"/>
      <c r="L82" s="71">
        <f t="shared" ca="1" si="25"/>
        <v>701.14920509656406</v>
      </c>
      <c r="M82" s="71">
        <f t="shared" ca="1" si="12"/>
        <v>699.69523404417293</v>
      </c>
      <c r="N82" s="71">
        <f t="shared" ca="1" si="13"/>
        <v>698.11009218204197</v>
      </c>
      <c r="O82" s="71">
        <f t="shared" ca="1" si="14"/>
        <v>697.16216591908403</v>
      </c>
      <c r="P82" s="71">
        <f t="shared" ca="1" si="15"/>
        <v>696.85173423144329</v>
      </c>
      <c r="Q82" s="71">
        <f t="shared" ca="1" si="16"/>
        <v>695.51049436671769</v>
      </c>
      <c r="R82" s="71">
        <f t="shared" ca="1" si="17"/>
        <v>694.78136856812887</v>
      </c>
      <c r="S82" s="71">
        <f t="shared" ca="1" si="18"/>
        <v>693.81746643531687</v>
      </c>
      <c r="T82" s="71">
        <f t="shared" ca="1" si="19"/>
        <v>692.26940996055691</v>
      </c>
      <c r="U82" s="71">
        <f t="shared" ca="1" si="20"/>
        <v>689.90072196677863</v>
      </c>
      <c r="V82" s="34" cm="1">
        <f t="array" aca="1" ref="V82" ca="1">+SUMPRODUCT(_xlfn.ANCHORARRAY($L$17)/100,L82:U82)</f>
        <v>694.77190156999995</v>
      </c>
      <c r="W82" s="24">
        <f t="shared" ca="1" si="31"/>
        <v>0.57185150080078584</v>
      </c>
      <c r="X82" s="24">
        <f t="shared" ca="1" si="32"/>
        <v>0.57544394429466572</v>
      </c>
      <c r="Z82" s="19">
        <f t="shared" ca="1" si="21"/>
        <v>101.63044953739404</v>
      </c>
      <c r="AA82" s="24">
        <f t="shared" ca="1" si="26"/>
        <v>8.4353975318562924E-4</v>
      </c>
      <c r="AB82" s="24">
        <f>+d1d10index!Q67</f>
        <v>5.401892069872849E-3</v>
      </c>
      <c r="AC82" s="35">
        <f t="shared" si="22"/>
        <v>44621</v>
      </c>
      <c r="AD82" s="24">
        <f t="shared" ca="1" si="33"/>
        <v>-2.2802737646676619E-3</v>
      </c>
      <c r="AE82" s="24">
        <f>+d1d10index!Y67</f>
        <v>7.0601358620598909E-3</v>
      </c>
      <c r="AG82" s="193">
        <f t="shared" ca="1" si="34"/>
        <v>-3.5924434938798822E-3</v>
      </c>
      <c r="AH82" s="193">
        <f ca="1">+d1d10_y!AM67</f>
        <v>8.5637887390903611E-3</v>
      </c>
      <c r="AJ82">
        <f>+d1d10index!I67</f>
        <v>101.83138867893597</v>
      </c>
      <c r="AK82" s="19">
        <f t="shared" ca="1" si="23"/>
        <v>101.63044953739404</v>
      </c>
      <c r="AM82">
        <f ca="1">+NAC_d!BV68/NAC_d!BV$5-1</f>
        <v>5.8908098030374658</v>
      </c>
      <c r="AN82">
        <f ca="1">+NAC_d!CE68/NAC_d!CE$5-1</f>
        <v>5.667033690285824</v>
      </c>
      <c r="AO82">
        <f t="shared" ca="1" si="27"/>
        <v>6.011492050965642</v>
      </c>
      <c r="AP82">
        <f t="shared" ca="1" si="28"/>
        <v>5.8990072196677872</v>
      </c>
      <c r="AR82" s="24">
        <f t="shared" ca="1" si="29"/>
        <v>0.22377611275164178</v>
      </c>
      <c r="AS82" s="24">
        <f t="shared" ca="1" si="30"/>
        <v>0.1124848312978548</v>
      </c>
    </row>
    <row r="83" spans="2:45" x14ac:dyDescent="0.25">
      <c r="B83" s="69">
        <f t="shared" si="24"/>
        <v>69</v>
      </c>
      <c r="C83" s="154">
        <f>+NAC!A69</f>
        <v>44652</v>
      </c>
      <c r="D83" s="71" cm="1">
        <f t="array" aca="1" ref="D83" ca="1">INDIRECT(_xlfn.CONCAT(D$18,"!$P",$B83))</f>
        <v>728.62540000000001</v>
      </c>
      <c r="E83" s="71" cm="1">
        <f t="array" aca="1" ref="E83" ca="1">INDIRECT(_xlfn.CONCAT(E$18,"!$P",$B83))</f>
        <v>747.64980000000003</v>
      </c>
      <c r="F83" s="71" cm="1">
        <f t="array" aca="1" ref="F83" ca="1">INDIRECT(_xlfn.CONCAT(F$18,"!$P",$B83))</f>
        <v>754.19050000000004</v>
      </c>
      <c r="G83" s="71" cm="1">
        <f t="array" aca="1" ref="G83" ca="1">INDIRECT(_xlfn.CONCAT(G$18,"!$P",$B83))</f>
        <v>772.21</v>
      </c>
      <c r="H83" s="71" cm="1">
        <f t="array" aca="1" ref="H83" ca="1">INDIRECT(_xlfn.CONCAT(H$18,"!$P",$B83))</f>
        <v>781.41800000000001</v>
      </c>
      <c r="I83" s="71" cm="1">
        <f t="array" aca="1" ref="I83" ca="1">INDIRECT(_xlfn.CONCAT(I$18,"!$P",$B83))</f>
        <v>723.96990000000005</v>
      </c>
      <c r="J83" s="71" cm="1">
        <f t="array" aca="1" ref="J83" ca="1">INDIRECT(_xlfn.CONCAT(J$18,"!$P",$B83))</f>
        <v>741.36220000000003</v>
      </c>
      <c r="K83" s="71"/>
      <c r="L83" s="71">
        <f t="shared" ca="1" si="25"/>
        <v>747.7016289520227</v>
      </c>
      <c r="M83" s="71">
        <f t="shared" ca="1" si="12"/>
        <v>746.21636127038812</v>
      </c>
      <c r="N83" s="71">
        <f t="shared" ca="1" si="13"/>
        <v>744.70790552750589</v>
      </c>
      <c r="O83" s="71">
        <f t="shared" ca="1" si="14"/>
        <v>743.74214515086351</v>
      </c>
      <c r="P83" s="71">
        <f t="shared" ca="1" si="15"/>
        <v>743.44347581618536</v>
      </c>
      <c r="Q83" s="71">
        <f t="shared" ca="1" si="16"/>
        <v>742.03787013625151</v>
      </c>
      <c r="R83" s="71">
        <f t="shared" ca="1" si="17"/>
        <v>741.33236558263513</v>
      </c>
      <c r="S83" s="71">
        <f t="shared" ca="1" si="18"/>
        <v>740.41124370800731</v>
      </c>
      <c r="T83" s="71">
        <f t="shared" ca="1" si="19"/>
        <v>738.88418610083272</v>
      </c>
      <c r="U83" s="71">
        <f t="shared" ca="1" si="20"/>
        <v>736.63880547886481</v>
      </c>
      <c r="V83" s="34" cm="1">
        <f t="array" aca="1" ref="V83" ca="1">+SUMPRODUCT(_xlfn.ANCHORARRAY($L$17)/100,L83:U83)</f>
        <v>741.37628702999996</v>
      </c>
      <c r="W83" s="24">
        <f t="shared" ca="1" si="31"/>
        <v>0.6037591056445053</v>
      </c>
      <c r="X83" s="24">
        <f t="shared" ca="1" si="32"/>
        <v>0.60781812403500046</v>
      </c>
      <c r="Z83" s="19">
        <f t="shared" ca="1" si="21"/>
        <v>101.50179754187214</v>
      </c>
      <c r="AA83" s="24">
        <f t="shared" ca="1" si="26"/>
        <v>-1.2658804138672153E-3</v>
      </c>
      <c r="AB83" s="24">
        <f>+d1d10index!Q68</f>
        <v>7.9566167206590599E-4</v>
      </c>
      <c r="AC83" s="35">
        <f t="shared" si="22"/>
        <v>44652</v>
      </c>
      <c r="AD83" s="24">
        <f t="shared" ca="1" si="33"/>
        <v>-2.5245507124329603E-3</v>
      </c>
      <c r="AE83" s="24">
        <f>+d1d10index!Y68</f>
        <v>7.6451744069874206E-3</v>
      </c>
      <c r="AG83" s="193">
        <f t="shared" ca="1" si="34"/>
        <v>-4.0590183904951616E-3</v>
      </c>
      <c r="AH83" s="193">
        <f ca="1">+d1d10_y!AM68</f>
        <v>9.2226303551126154E-3</v>
      </c>
      <c r="AJ83">
        <f>+d1d10index!I68</f>
        <v>101.91241201192105</v>
      </c>
      <c r="AK83" s="19">
        <f t="shared" ca="1" si="23"/>
        <v>101.50179754187214</v>
      </c>
      <c r="AM83">
        <f ca="1">+NAC_d!BV69/NAC_d!BV$5-1</f>
        <v>6.3109790524241678</v>
      </c>
      <c r="AN83">
        <f ca="1">+NAC_d!CE69/NAC_d!CE$5-1</f>
        <v>6.0687568523093534</v>
      </c>
      <c r="AO83">
        <f t="shared" ca="1" si="27"/>
        <v>6.4770162895202281</v>
      </c>
      <c r="AP83">
        <f t="shared" ca="1" si="28"/>
        <v>6.3663880547886489</v>
      </c>
      <c r="AR83" s="24">
        <f t="shared" ca="1" si="29"/>
        <v>0.24222220011481443</v>
      </c>
      <c r="AS83" s="24">
        <f t="shared" ca="1" si="30"/>
        <v>0.11062823473157923</v>
      </c>
    </row>
    <row r="84" spans="2:45" x14ac:dyDescent="0.25">
      <c r="B84" s="69">
        <f t="shared" si="24"/>
        <v>70</v>
      </c>
      <c r="C84" s="154">
        <f>+NAC!A70</f>
        <v>44682</v>
      </c>
      <c r="D84" s="71" cm="1">
        <f t="array" aca="1" ref="D84" ca="1">INDIRECT(_xlfn.CONCAT(D$18,"!$P",$B84))</f>
        <v>764.73889999999994</v>
      </c>
      <c r="E84" s="71" cm="1">
        <f t="array" aca="1" ref="E84" ca="1">INDIRECT(_xlfn.CONCAT(E$18,"!$P",$B84))</f>
        <v>787.72260000000006</v>
      </c>
      <c r="F84" s="71" cm="1">
        <f t="array" aca="1" ref="F84" ca="1">INDIRECT(_xlfn.CONCAT(F$18,"!$P",$B84))</f>
        <v>797.08709999999996</v>
      </c>
      <c r="G84" s="71" cm="1">
        <f t="array" aca="1" ref="G84" ca="1">INDIRECT(_xlfn.CONCAT(G$18,"!$P",$B84))</f>
        <v>814.22649999999999</v>
      </c>
      <c r="H84" s="71" cm="1">
        <f t="array" aca="1" ref="H84" ca="1">INDIRECT(_xlfn.CONCAT(H$18,"!$P",$B84))</f>
        <v>825.77809999999999</v>
      </c>
      <c r="I84" s="71" cm="1">
        <f t="array" aca="1" ref="I84" ca="1">INDIRECT(_xlfn.CONCAT(I$18,"!$P",$B84))</f>
        <v>758.82479999999998</v>
      </c>
      <c r="J84" s="71" cm="1">
        <f t="array" aca="1" ref="J84" ca="1">INDIRECT(_xlfn.CONCAT(J$18,"!$P",$B84))</f>
        <v>779.92669999999998</v>
      </c>
      <c r="K84" s="71"/>
      <c r="L84" s="71">
        <f t="shared" ref="L84:L109" ca="1" si="35">+SUMPRODUCT($D$4:$I$4,$D84:$I84)/J$4</f>
        <v>787.36793656411783</v>
      </c>
      <c r="M84" s="71">
        <f t="shared" ref="M84:M125" ca="1" si="36">+SUMPRODUCT($D$5:$I$5,$D84:$I84)/$J$5</f>
        <v>785.67396469069183</v>
      </c>
      <c r="N84" s="71">
        <f t="shared" ref="N84:N125" ca="1" si="37">+SUMPRODUCT($D$6:$I$6,$D84:$I84)/$J$6</f>
        <v>783.90547866374652</v>
      </c>
      <c r="O84" s="71">
        <f t="shared" ref="O84:O125" ca="1" si="38">+SUMPRODUCT($D$7:$I$7,$D84:$I84)/$J$7</f>
        <v>782.70941855041031</v>
      </c>
      <c r="P84" s="71">
        <f t="shared" ref="P84:P125" ca="1" si="39">+SUMPRODUCT($D$8:$I$8,$D84:$I84)/$J$8</f>
        <v>782.41752211931737</v>
      </c>
      <c r="Q84" s="71">
        <f t="shared" ref="Q84:Q125" ca="1" si="40">+SUMPRODUCT($D$9:$I$9,$D84:$I84)/$J$9</f>
        <v>780.76159715867391</v>
      </c>
      <c r="R84" s="71">
        <f t="shared" ref="R84:R125" ca="1" si="41">+SUMPRODUCT($D$10:$I$10,$D84:$I84)/$J$10</f>
        <v>779.90089539502878</v>
      </c>
      <c r="S84" s="71">
        <f t="shared" ref="S84:S125" ca="1" si="42">+SUMPRODUCT($D$11:$I$11,$D84:$I84)/$J$11</f>
        <v>778.78759717151047</v>
      </c>
      <c r="T84" s="71">
        <f t="shared" ref="T84:T125" ca="1" si="43">+SUMPRODUCT($D$12:$I$12,$D84:$I84)/$J$12</f>
        <v>777.02444335415851</v>
      </c>
      <c r="U84" s="71">
        <f t="shared" ref="U84:U110" ca="1" si="44">+SUMPRODUCT($D$13:$I$13,$D84:$I84)/$J$13</f>
        <v>774.3246475717649</v>
      </c>
      <c r="V84" s="34" cm="1">
        <f t="array" aca="1" ref="V84" ca="1">+SUMPRODUCT(_xlfn.ANCHORARRAY($L$17)/100,L84:U84)</f>
        <v>779.94603014000006</v>
      </c>
      <c r="W84" s="24">
        <f t="shared" ca="1" si="31"/>
        <v>0.63270122075923441</v>
      </c>
      <c r="X84" s="24">
        <f t="shared" ca="1" si="32"/>
        <v>0.63299494913828869</v>
      </c>
      <c r="Z84" s="19">
        <f t="shared" ref="Z84:Z109" ca="1" si="45">+L84/U84*100</f>
        <v>101.68447291885334</v>
      </c>
      <c r="AA84" s="24">
        <f t="shared" ca="1" si="26"/>
        <v>1.7997255359527564E-3</v>
      </c>
      <c r="AB84" s="24">
        <f>+d1d10index!Q69</f>
        <v>-3.0867838468652264E-3</v>
      </c>
      <c r="AC84" s="35">
        <f t="shared" ref="AC84:AC109" si="46">+C84</f>
        <v>44682</v>
      </c>
      <c r="AD84" s="24">
        <f t="shared" ca="1" si="33"/>
        <v>-1.7987096604865638E-4</v>
      </c>
      <c r="AE84" s="24">
        <f>+d1d10index!Y69</f>
        <v>7.4875836951346919E-3</v>
      </c>
      <c r="AG84" s="193">
        <f t="shared" ca="1" si="34"/>
        <v>-2.9372837905428106E-4</v>
      </c>
      <c r="AH84" s="193">
        <f ca="1">+d1d10_y!AM69</f>
        <v>1.2715226970755555E-2</v>
      </c>
      <c r="AJ84">
        <f>+d1d10index!I69</f>
        <v>101.59783042472758</v>
      </c>
      <c r="AK84" s="19">
        <f t="shared" ref="AK84:AK109" ca="1" si="47">+Z84</f>
        <v>101.68447291885334</v>
      </c>
      <c r="AM84">
        <f ca="1">+NAC_d!BV70/NAC_d!BV$5-1</f>
        <v>6.6764544410921403</v>
      </c>
      <c r="AN84">
        <f ca="1">+NAC_d!CE70/NAC_d!CE$5-1</f>
        <v>6.4289097299425455</v>
      </c>
      <c r="AO84">
        <f t="shared" ca="1" si="27"/>
        <v>6.8736793656411797</v>
      </c>
      <c r="AP84">
        <f t="shared" ca="1" si="28"/>
        <v>6.7432464757176502</v>
      </c>
      <c r="AR84" s="24">
        <f t="shared" ca="1" si="29"/>
        <v>0.24754471114959475</v>
      </c>
      <c r="AS84" s="24">
        <f t="shared" ca="1" si="30"/>
        <v>0.13043288992352942</v>
      </c>
    </row>
    <row r="85" spans="2:45" x14ac:dyDescent="0.25">
      <c r="B85" s="69">
        <f t="shared" ref="B85:B125" si="48">+B84+1</f>
        <v>71</v>
      </c>
      <c r="C85" s="154">
        <f>+NAC!A71</f>
        <v>44713</v>
      </c>
      <c r="D85" s="71" cm="1">
        <f t="array" aca="1" ref="D85" ca="1">INDIRECT(_xlfn.CONCAT(D$18,"!$P",$B85))</f>
        <v>805.16750000000002</v>
      </c>
      <c r="E85" s="71" cm="1">
        <f t="array" aca="1" ref="E85" ca="1">INDIRECT(_xlfn.CONCAT(E$18,"!$P",$B85))</f>
        <v>826.38580000000002</v>
      </c>
      <c r="F85" s="71" cm="1">
        <f t="array" aca="1" ref="F85" ca="1">INDIRECT(_xlfn.CONCAT(F$18,"!$P",$B85))</f>
        <v>836.85479999999995</v>
      </c>
      <c r="G85" s="71" cm="1">
        <f t="array" aca="1" ref="G85" ca="1">INDIRECT(_xlfn.CONCAT(G$18,"!$P",$B85))</f>
        <v>854.69960000000003</v>
      </c>
      <c r="H85" s="71" cm="1">
        <f t="array" aca="1" ref="H85" ca="1">INDIRECT(_xlfn.CONCAT(H$18,"!$P",$B85))</f>
        <v>865.45090000000005</v>
      </c>
      <c r="I85" s="71" cm="1">
        <f t="array" aca="1" ref="I85" ca="1">INDIRECT(_xlfn.CONCAT(I$18,"!$P",$B85))</f>
        <v>797.06299999999999</v>
      </c>
      <c r="J85" s="71" cm="1">
        <f t="array" aca="1" ref="J85" ca="1">INDIRECT(_xlfn.CONCAT(J$18,"!$P",$B85))</f>
        <v>819.57339999999999</v>
      </c>
      <c r="K85" s="71"/>
      <c r="L85" s="71">
        <f t="shared" ca="1" si="35"/>
        <v>827.06033258180196</v>
      </c>
      <c r="M85" s="71">
        <f t="shared" ca="1" si="36"/>
        <v>825.31941096459411</v>
      </c>
      <c r="N85" s="71">
        <f t="shared" ca="1" si="37"/>
        <v>823.56509644398136</v>
      </c>
      <c r="O85" s="71">
        <f t="shared" ca="1" si="38"/>
        <v>822.35198131766595</v>
      </c>
      <c r="P85" s="71">
        <f t="shared" ca="1" si="39"/>
        <v>822.00495360836771</v>
      </c>
      <c r="Q85" s="71">
        <f t="shared" ca="1" si="40"/>
        <v>820.34100708279402</v>
      </c>
      <c r="R85" s="71">
        <f t="shared" ca="1" si="41"/>
        <v>819.51155562963152</v>
      </c>
      <c r="S85" s="71">
        <f t="shared" ca="1" si="42"/>
        <v>818.40343486887252</v>
      </c>
      <c r="T85" s="71">
        <f t="shared" ca="1" si="43"/>
        <v>816.63530514069328</v>
      </c>
      <c r="U85" s="71">
        <f t="shared" ca="1" si="44"/>
        <v>814.06002632697994</v>
      </c>
      <c r="V85" s="34" cm="1">
        <f t="array" aca="1" ref="V85" ca="1">+SUMPRODUCT(_xlfn.ANCHORARRAY($L$17)/100,L85:U85)</f>
        <v>819.58832519000009</v>
      </c>
      <c r="W85" s="24">
        <f t="shared" ca="1" si="31"/>
        <v>0.65521363027923174</v>
      </c>
      <c r="X85" s="24">
        <f t="shared" ca="1" si="32"/>
        <v>0.65731694325028478</v>
      </c>
      <c r="Z85" s="19">
        <f t="shared" ca="1" si="45"/>
        <v>101.59697145595996</v>
      </c>
      <c r="AA85" s="24">
        <f t="shared" ref="AA85:AA109" ca="1" si="49">+Z85/Z84-1</f>
        <v>-8.6051941246934049E-4</v>
      </c>
      <c r="AB85" s="24">
        <f>+d1d10index!Q70</f>
        <v>-3.2352514646155628E-3</v>
      </c>
      <c r="AC85" s="35">
        <f t="shared" si="46"/>
        <v>44713</v>
      </c>
      <c r="AD85" s="24">
        <f t="shared" ca="1" si="33"/>
        <v>-1.2691072637730505E-3</v>
      </c>
      <c r="AE85" s="24">
        <f>+d1d10index!Y70</f>
        <v>3.299632302637967E-3</v>
      </c>
      <c r="AG85" s="193">
        <f t="shared" ca="1" si="34"/>
        <v>-2.1033129710530396E-3</v>
      </c>
      <c r="AH85" s="193">
        <f ca="1">+d1d10_y!AM70</f>
        <v>5.1300216916050356E-3</v>
      </c>
      <c r="AJ85">
        <f>+d1d10index!I70</f>
        <v>101.26913589504422</v>
      </c>
      <c r="AK85" s="19">
        <f t="shared" ca="1" si="47"/>
        <v>101.59697145595996</v>
      </c>
      <c r="AM85">
        <f ca="1">+NAC_d!BV71/NAC_d!BV$5-1</f>
        <v>7.0671629659980528</v>
      </c>
      <c r="AN85">
        <f ca="1">+NAC_d!CE71/NAC_d!CE$5-1</f>
        <v>6.8360568122795851</v>
      </c>
      <c r="AO85">
        <f t="shared" ref="AO85:AO109" ca="1" si="50">+L85/$L$19-1</f>
        <v>7.2706033258180209</v>
      </c>
      <c r="AP85">
        <f t="shared" ref="AP85:AP109" ca="1" si="51">+U85/$U$19-1</f>
        <v>7.1406002632697998</v>
      </c>
      <c r="AR85" s="24">
        <f t="shared" ref="AR85:AR109" ca="1" si="52">+AM85-AN85</f>
        <v>0.23110615371846777</v>
      </c>
      <c r="AS85" s="24">
        <f t="shared" ref="AS85:AS109" ca="1" si="53">+AO85-AP85</f>
        <v>0.13000306254822114</v>
      </c>
    </row>
    <row r="86" spans="2:45" x14ac:dyDescent="0.25">
      <c r="B86" s="69">
        <f t="shared" si="48"/>
        <v>72</v>
      </c>
      <c r="C86" s="154">
        <f>+NAC!A72</f>
        <v>44743</v>
      </c>
      <c r="D86" s="71" cm="1">
        <f t="array" aca="1" ref="D86" ca="1">INDIRECT(_xlfn.CONCAT(D$18,"!$P",$B86))</f>
        <v>865.10400000000004</v>
      </c>
      <c r="E86" s="71" cm="1">
        <f t="array" aca="1" ref="E86" ca="1">INDIRECT(_xlfn.CONCAT(E$18,"!$P",$B86))</f>
        <v>886.50120000000004</v>
      </c>
      <c r="F86" s="71" cm="1">
        <f t="array" aca="1" ref="F86" ca="1">INDIRECT(_xlfn.CONCAT(F$18,"!$P",$B86))</f>
        <v>892.375</v>
      </c>
      <c r="G86" s="71" cm="1">
        <f t="array" aca="1" ref="G86" ca="1">INDIRECT(_xlfn.CONCAT(G$18,"!$P",$B86))</f>
        <v>919.89599999999996</v>
      </c>
      <c r="H86" s="71" cm="1">
        <f t="array" aca="1" ref="H86" ca="1">INDIRECT(_xlfn.CONCAT(H$18,"!$P",$B86))</f>
        <v>925.12909999999999</v>
      </c>
      <c r="I86" s="71" cm="1">
        <f t="array" aca="1" ref="I86" ca="1">INDIRECT(_xlfn.CONCAT(I$18,"!$P",$B86))</f>
        <v>860.14170000000001</v>
      </c>
      <c r="J86" s="71" cm="1">
        <f t="array" aca="1" ref="J86" ca="1">INDIRECT(_xlfn.CONCAT(J$18,"!$P",$B86))</f>
        <v>879.63829999999996</v>
      </c>
      <c r="K86" s="71"/>
      <c r="L86" s="71">
        <f t="shared" ca="1" si="35"/>
        <v>887.22291848933889</v>
      </c>
      <c r="M86" s="71">
        <f t="shared" ca="1" si="36"/>
        <v>885.32995328190759</v>
      </c>
      <c r="N86" s="71">
        <f t="shared" ca="1" si="37"/>
        <v>883.50726881668663</v>
      </c>
      <c r="O86" s="71">
        <f t="shared" ca="1" si="38"/>
        <v>882.4205090487568</v>
      </c>
      <c r="P86" s="71">
        <f t="shared" ca="1" si="39"/>
        <v>881.98460711958523</v>
      </c>
      <c r="Q86" s="71">
        <f t="shared" ca="1" si="40"/>
        <v>880.34325191250787</v>
      </c>
      <c r="R86" s="71">
        <f t="shared" ca="1" si="41"/>
        <v>879.55684373672591</v>
      </c>
      <c r="S86" s="71">
        <f t="shared" ca="1" si="42"/>
        <v>878.5197862637732</v>
      </c>
      <c r="T86" s="71">
        <f t="shared" ca="1" si="43"/>
        <v>876.72430612785615</v>
      </c>
      <c r="U86" s="71">
        <f t="shared" ca="1" si="44"/>
        <v>874.17449135394736</v>
      </c>
      <c r="V86" s="34" cm="1">
        <f t="array" aca="1" ref="V86" ca="1">+SUMPRODUCT(_xlfn.ANCHORARRAY($L$17)/100,L86:U86)</f>
        <v>879.6495897499999</v>
      </c>
      <c r="W86" s="24">
        <f t="shared" ca="1" si="31"/>
        <v>0.72253709289541779</v>
      </c>
      <c r="X86" s="24">
        <f t="shared" ca="1" si="32"/>
        <v>0.7244549975302863</v>
      </c>
      <c r="Z86" s="19">
        <f t="shared" ca="1" si="45"/>
        <v>101.49265704552666</v>
      </c>
      <c r="AA86" s="24">
        <f t="shared" ca="1" si="49"/>
        <v>-1.0267472439227099E-3</v>
      </c>
      <c r="AB86" s="24">
        <f>+d1d10index!Q71</f>
        <v>-5.4045858026628979E-3</v>
      </c>
      <c r="AC86" s="35">
        <f t="shared" si="46"/>
        <v>44743</v>
      </c>
      <c r="AD86" s="24">
        <f t="shared" ca="1" si="33"/>
        <v>-1.1121801598853454E-3</v>
      </c>
      <c r="AE86" s="24">
        <f>+d1d10index!Y71</f>
        <v>-1.7400110066349006E-3</v>
      </c>
      <c r="AG86" s="193">
        <f t="shared" ca="1" si="34"/>
        <v>-1.9179046348685169E-3</v>
      </c>
      <c r="AH86" s="193">
        <f ca="1">+d1d10_y!AM71</f>
        <v>-4.4223362065927141E-3</v>
      </c>
      <c r="AJ86">
        <f>+d1d10index!I71</f>
        <v>100.72181816093791</v>
      </c>
      <c r="AK86" s="19">
        <f t="shared" ca="1" si="47"/>
        <v>101.49265704552666</v>
      </c>
      <c r="AM86">
        <f ca="1">+NAC_d!BV72/NAC_d!BV$5-1</f>
        <v>7.6374721932904492</v>
      </c>
      <c r="AN86">
        <f ca="1">+NAC_d!CE72/NAC_d!CE$5-1</f>
        <v>7.4464132688947302</v>
      </c>
      <c r="AO86">
        <f t="shared" ca="1" si="50"/>
        <v>7.8722291848933903</v>
      </c>
      <c r="AP86">
        <f t="shared" ca="1" si="51"/>
        <v>7.741744913539474</v>
      </c>
      <c r="AR86" s="24">
        <f t="shared" ca="1" si="52"/>
        <v>0.19105892439571903</v>
      </c>
      <c r="AS86" s="24">
        <f t="shared" ca="1" si="53"/>
        <v>0.13048427135391627</v>
      </c>
    </row>
    <row r="87" spans="2:45" x14ac:dyDescent="0.25">
      <c r="B87" s="69">
        <f t="shared" si="48"/>
        <v>73</v>
      </c>
      <c r="C87" s="154">
        <f>+NAC!A73</f>
        <v>44774</v>
      </c>
      <c r="D87" s="71" cm="1">
        <f t="array" aca="1" ref="D87" ca="1">INDIRECT(_xlfn.CONCAT(D$18,"!$P",$B87))</f>
        <v>924.89750000000004</v>
      </c>
      <c r="E87" s="71" cm="1">
        <f t="array" aca="1" ref="E87" ca="1">INDIRECT(_xlfn.CONCAT(E$18,"!$P",$B87))</f>
        <v>945.84720000000004</v>
      </c>
      <c r="F87" s="71" cm="1">
        <f t="array" aca="1" ref="F87" ca="1">INDIRECT(_xlfn.CONCAT(F$18,"!$P",$B87))</f>
        <v>955.84299999999996</v>
      </c>
      <c r="G87" s="71" cm="1">
        <f t="array" aca="1" ref="G87" ca="1">INDIRECT(_xlfn.CONCAT(G$18,"!$P",$B87))</f>
        <v>983.73040000000003</v>
      </c>
      <c r="H87" s="71" cm="1">
        <f t="array" aca="1" ref="H87" ca="1">INDIRECT(_xlfn.CONCAT(H$18,"!$P",$B87))</f>
        <v>982.47180000000003</v>
      </c>
      <c r="I87" s="71" cm="1">
        <f t="array" aca="1" ref="I87" ca="1">INDIRECT(_xlfn.CONCAT(I$18,"!$P",$B87))</f>
        <v>917.22900000000004</v>
      </c>
      <c r="J87" s="71" cm="1">
        <f t="array" aca="1" ref="J87" ca="1">INDIRECT(_xlfn.CONCAT(J$18,"!$P",$B87))</f>
        <v>939.46770000000004</v>
      </c>
      <c r="K87" s="71"/>
      <c r="L87" s="71">
        <f t="shared" ca="1" si="35"/>
        <v>947.79340193945006</v>
      </c>
      <c r="M87" s="71">
        <f t="shared" ca="1" si="36"/>
        <v>945.64882470972441</v>
      </c>
      <c r="N87" s="71">
        <f t="shared" ca="1" si="37"/>
        <v>943.65343030798783</v>
      </c>
      <c r="O87" s="71">
        <f t="shared" ca="1" si="38"/>
        <v>942.37038352878938</v>
      </c>
      <c r="P87" s="71">
        <f t="shared" ca="1" si="39"/>
        <v>941.86274342051354</v>
      </c>
      <c r="Q87" s="71">
        <f t="shared" ca="1" si="40"/>
        <v>940.12179014217531</v>
      </c>
      <c r="R87" s="71">
        <f t="shared" ca="1" si="41"/>
        <v>939.29943037459111</v>
      </c>
      <c r="S87" s="71">
        <f t="shared" ca="1" si="42"/>
        <v>938.17044250917365</v>
      </c>
      <c r="T87" s="71">
        <f t="shared" ca="1" si="43"/>
        <v>936.33260279837953</v>
      </c>
      <c r="U87" s="71">
        <f t="shared" ca="1" si="44"/>
        <v>933.73778627193383</v>
      </c>
      <c r="V87" s="34" cm="1">
        <f t="array" aca="1" ref="V87" ca="1">+SUMPRODUCT(_xlfn.ANCHORARRAY($L$17)/100,L87:U87)</f>
        <v>939.47451491000004</v>
      </c>
      <c r="W87" s="24">
        <f t="shared" ca="1" si="31"/>
        <v>0.78503754012811688</v>
      </c>
      <c r="X87" s="24">
        <f t="shared" ca="1" si="32"/>
        <v>0.78560852411034654</v>
      </c>
      <c r="Z87" s="19">
        <f t="shared" ca="1" si="45"/>
        <v>101.50530650833302</v>
      </c>
      <c r="AA87" s="24">
        <f t="shared" ca="1" si="49"/>
        <v>1.2463426591247107E-4</v>
      </c>
      <c r="AB87" s="24">
        <f>+d1d10index!Q72</f>
        <v>1.4673738946218151E-3</v>
      </c>
      <c r="AC87" s="35">
        <f t="shared" si="46"/>
        <v>44774</v>
      </c>
      <c r="AD87" s="24">
        <f t="shared" ca="1" si="33"/>
        <v>-3.1976996890414888E-4</v>
      </c>
      <c r="AE87" s="24">
        <f>+d1d10index!Y72</f>
        <v>4.0065390310357607E-3</v>
      </c>
      <c r="AG87" s="193">
        <f t="shared" ca="1" si="34"/>
        <v>-5.7098398222965585E-4</v>
      </c>
      <c r="AH87" s="193">
        <f ca="1">+d1d10_y!AM72</f>
        <v>1.013397408787764E-2</v>
      </c>
      <c r="AJ87">
        <f>+d1d10index!I72</f>
        <v>100.86961472752613</v>
      </c>
      <c r="AK87" s="19">
        <f t="shared" ca="1" si="47"/>
        <v>101.50530650833302</v>
      </c>
      <c r="AM87">
        <f ca="1">+NAC_d!BV73/NAC_d!BV$5-1</f>
        <v>8.2593254087290617</v>
      </c>
      <c r="AN87">
        <f ca="1">+NAC_d!CE73/NAC_d!CE$5-1</f>
        <v>8.0253442040170562</v>
      </c>
      <c r="AO87">
        <f t="shared" ca="1" si="50"/>
        <v>8.4779340193945014</v>
      </c>
      <c r="AP87">
        <f t="shared" ca="1" si="51"/>
        <v>8.3373778627193396</v>
      </c>
      <c r="AR87" s="24">
        <f t="shared" ca="1" si="52"/>
        <v>0.23398120471200556</v>
      </c>
      <c r="AS87" s="24">
        <f t="shared" ca="1" si="53"/>
        <v>0.14055615667516186</v>
      </c>
    </row>
    <row r="88" spans="2:45" x14ac:dyDescent="0.25">
      <c r="B88" s="69">
        <f t="shared" si="48"/>
        <v>74</v>
      </c>
      <c r="C88" s="154">
        <f>+NAC!A74</f>
        <v>44805</v>
      </c>
      <c r="D88" s="71" cm="1">
        <f t="array" aca="1" ref="D88" ca="1">INDIRECT(_xlfn.CONCAT(D$18,"!$P",$B88))</f>
        <v>975.70339999999999</v>
      </c>
      <c r="E88" s="71" cm="1">
        <f t="array" aca="1" ref="E88" ca="1">INDIRECT(_xlfn.CONCAT(E$18,"!$P",$B88))</f>
        <v>998.55070000000001</v>
      </c>
      <c r="F88" s="71" cm="1">
        <f t="array" aca="1" ref="F88" ca="1">INDIRECT(_xlfn.CONCAT(F$18,"!$P",$B88))</f>
        <v>1006.2868999999999</v>
      </c>
      <c r="G88" s="71" cm="1">
        <f t="array" aca="1" ref="G88" ca="1">INDIRECT(_xlfn.CONCAT(G$18,"!$P",$B88))</f>
        <v>1039.133</v>
      </c>
      <c r="H88" s="71" cm="1">
        <f t="array" aca="1" ref="H88" ca="1">INDIRECT(_xlfn.CONCAT(H$18,"!$P",$B88))</f>
        <v>1035.6318000000001</v>
      </c>
      <c r="I88" s="71" cm="1">
        <f t="array" aca="1" ref="I88" ca="1">INDIRECT(_xlfn.CONCAT(I$18,"!$P",$B88))</f>
        <v>968.74369999999999</v>
      </c>
      <c r="J88" s="71" cm="1">
        <f t="array" aca="1" ref="J88" ca="1">INDIRECT(_xlfn.CONCAT(J$18,"!$P",$B88))</f>
        <v>991.25850000000003</v>
      </c>
      <c r="K88" s="71"/>
      <c r="L88" s="71">
        <f t="shared" ca="1" si="35"/>
        <v>999.95515199375086</v>
      </c>
      <c r="M88" s="71">
        <f t="shared" ca="1" si="36"/>
        <v>997.67512017014701</v>
      </c>
      <c r="N88" s="71">
        <f t="shared" ca="1" si="37"/>
        <v>995.56985115920179</v>
      </c>
      <c r="O88" s="71">
        <f t="shared" ca="1" si="38"/>
        <v>994.28834238506772</v>
      </c>
      <c r="P88" s="71">
        <f t="shared" ca="1" si="39"/>
        <v>993.77489004106042</v>
      </c>
      <c r="Q88" s="71">
        <f t="shared" ca="1" si="40"/>
        <v>991.94769385493146</v>
      </c>
      <c r="R88" s="71">
        <f t="shared" ca="1" si="41"/>
        <v>991.08467127672384</v>
      </c>
      <c r="S88" s="71">
        <f t="shared" ca="1" si="42"/>
        <v>989.94397676760639</v>
      </c>
      <c r="T88" s="71">
        <f t="shared" ca="1" si="43"/>
        <v>988.02386287734384</v>
      </c>
      <c r="U88" s="71">
        <f t="shared" ca="1" si="44"/>
        <v>985.24764183550883</v>
      </c>
      <c r="V88" s="34" cm="1">
        <f t="array" aca="1" ref="V88" ca="1">+SUMPRODUCT(_xlfn.ANCHORARRAY($L$17)/100,L88:U88)</f>
        <v>991.26594446000001</v>
      </c>
      <c r="W88" s="24">
        <f t="shared" ca="1" si="31"/>
        <v>0.82488165003614045</v>
      </c>
      <c r="X88" s="24">
        <f t="shared" ca="1" si="32"/>
        <v>0.82361174851841601</v>
      </c>
      <c r="Z88" s="19">
        <f t="shared" ca="1" si="45"/>
        <v>101.49277293684682</v>
      </c>
      <c r="AA88" s="24">
        <f t="shared" ca="1" si="49"/>
        <v>-1.234770074328706E-4</v>
      </c>
      <c r="AB88" s="24">
        <f>+d1d10index!Q73</f>
        <v>4.026180960364556E-3</v>
      </c>
      <c r="AC88" s="35">
        <f t="shared" si="46"/>
        <v>44805</v>
      </c>
      <c r="AD88" s="24">
        <f t="shared" ca="1" si="33"/>
        <v>6.9636616388124573E-4</v>
      </c>
      <c r="AE88" s="24">
        <f>+d1d10index!Y73</f>
        <v>9.0083659084330137E-3</v>
      </c>
      <c r="AG88" s="193">
        <f t="shared" ca="1" si="34"/>
        <v>1.2699015177244366E-3</v>
      </c>
      <c r="AH88" s="193">
        <f ca="1">+d1d10_y!AM73</f>
        <v>2.6566858620307165E-2</v>
      </c>
      <c r="AJ88">
        <f>+d1d10index!I73</f>
        <v>101.27573404982139</v>
      </c>
      <c r="AK88" s="19">
        <f t="shared" ca="1" si="47"/>
        <v>101.49277293684682</v>
      </c>
      <c r="AM88">
        <f ca="1">+NAC_d!BV74/NAC_d!BV$5-1</f>
        <v>8.8607402001709623</v>
      </c>
      <c r="AN88">
        <f ca="1">+NAC_d!CE74/NAC_d!CE$5-1</f>
        <v>8.5600308759776791</v>
      </c>
      <c r="AO88">
        <f t="shared" ca="1" si="50"/>
        <v>8.9995515199375102</v>
      </c>
      <c r="AP88">
        <f t="shared" ca="1" si="51"/>
        <v>8.8524764183550904</v>
      </c>
      <c r="AR88" s="24">
        <f t="shared" ca="1" si="52"/>
        <v>0.30070932419328322</v>
      </c>
      <c r="AS88" s="24">
        <f t="shared" ca="1" si="53"/>
        <v>0.14707510158241988</v>
      </c>
    </row>
    <row r="89" spans="2:45" x14ac:dyDescent="0.25">
      <c r="B89" s="69">
        <f t="shared" si="48"/>
        <v>75</v>
      </c>
      <c r="C89" s="154">
        <f>+NAC!A75</f>
        <v>44835</v>
      </c>
      <c r="D89" s="71" cm="1">
        <f t="array" aca="1" ref="D89" ca="1">INDIRECT(_xlfn.CONCAT(D$18,"!$P",$B89))</f>
        <v>1032.2633000000001</v>
      </c>
      <c r="E89" s="71" cm="1">
        <f t="array" aca="1" ref="E89" ca="1">INDIRECT(_xlfn.CONCAT(E$18,"!$P",$B89))</f>
        <v>1052.7184999999999</v>
      </c>
      <c r="F89" s="71" cm="1">
        <f t="array" aca="1" ref="F89" ca="1">INDIRECT(_xlfn.CONCAT(F$18,"!$P",$B89))</f>
        <v>1057.4526000000001</v>
      </c>
      <c r="G89" s="71" cm="1">
        <f t="array" aca="1" ref="G89" ca="1">INDIRECT(_xlfn.CONCAT(G$18,"!$P",$B89))</f>
        <v>1090.1865</v>
      </c>
      <c r="H89" s="71" cm="1">
        <f t="array" aca="1" ref="H89" ca="1">INDIRECT(_xlfn.CONCAT(H$18,"!$P",$B89))</f>
        <v>1084.4602</v>
      </c>
      <c r="I89" s="71" cm="1">
        <f t="array" aca="1" ref="I89" ca="1">INDIRECT(_xlfn.CONCAT(I$18,"!$P",$B89))</f>
        <v>1031.5165999999999</v>
      </c>
      <c r="J89" s="71" cm="1">
        <f t="array" aca="1" ref="J89" ca="1">INDIRECT(_xlfn.CONCAT(J$18,"!$P",$B89))</f>
        <v>1046.2650000000001</v>
      </c>
      <c r="K89" s="71"/>
      <c r="L89" s="71">
        <f t="shared" ca="1" si="35"/>
        <v>1053.8704634521443</v>
      </c>
      <c r="M89" s="71">
        <f t="shared" ca="1" si="36"/>
        <v>1051.8307619402815</v>
      </c>
      <c r="N89" s="71">
        <f t="shared" ca="1" si="37"/>
        <v>1049.9331029144707</v>
      </c>
      <c r="O89" s="71">
        <f t="shared" ca="1" si="38"/>
        <v>1048.8895347092964</v>
      </c>
      <c r="P89" s="71">
        <f t="shared" ca="1" si="39"/>
        <v>1048.3672337259547</v>
      </c>
      <c r="Q89" s="71">
        <f t="shared" ca="1" si="40"/>
        <v>1046.8526450582071</v>
      </c>
      <c r="R89" s="71">
        <f t="shared" ca="1" si="41"/>
        <v>1046.1292712492016</v>
      </c>
      <c r="S89" s="71">
        <f t="shared" ca="1" si="42"/>
        <v>1045.1509267081042</v>
      </c>
      <c r="T89" s="71">
        <f t="shared" ca="1" si="43"/>
        <v>1043.4729496596083</v>
      </c>
      <c r="U89" s="71">
        <f t="shared" ca="1" si="44"/>
        <v>1041.0717489362314</v>
      </c>
      <c r="V89" s="34" cm="1">
        <f t="array" aca="1" ref="V89" ca="1">+SUMPRODUCT(_xlfn.ANCHORARRAY($L$17)/100,L89:U89)</f>
        <v>1046.2719682700001</v>
      </c>
      <c r="W89" s="24">
        <f t="shared" ca="1" si="31"/>
        <v>0.86372599525611982</v>
      </c>
      <c r="X89" s="24">
        <f t="shared" ca="1" si="32"/>
        <v>0.86671536578177544</v>
      </c>
      <c r="Z89" s="19">
        <f t="shared" ca="1" si="45"/>
        <v>101.22937871755629</v>
      </c>
      <c r="AA89" s="24">
        <f t="shared" ca="1" si="49"/>
        <v>-2.5952017239141423E-3</v>
      </c>
      <c r="AB89" s="24">
        <f>+d1d10index!Q74</f>
        <v>-2.1609018396373525E-4</v>
      </c>
      <c r="AC89" s="35">
        <f t="shared" si="46"/>
        <v>44835</v>
      </c>
      <c r="AD89" s="24">
        <f t="shared" ca="1" si="33"/>
        <v>-1.6014067170886381E-3</v>
      </c>
      <c r="AE89" s="24">
        <f>+d1d10index!Y74</f>
        <v>9.3775252888961269E-3</v>
      </c>
      <c r="AG89" s="193">
        <f t="shared" ca="1" si="34"/>
        <v>-2.9893705256556213E-3</v>
      </c>
      <c r="AH89" s="193">
        <f ca="1">+d1d10_y!AM74</f>
        <v>2.8443934061027853E-2</v>
      </c>
      <c r="AJ89">
        <f>+d1d10index!I74</f>
        <v>101.2538493578195</v>
      </c>
      <c r="AK89" s="19">
        <f t="shared" ca="1" si="47"/>
        <v>101.22937871755629</v>
      </c>
      <c r="AM89">
        <f ca="1">+NAC_d!BV75/NAC_d!BV$5-1</f>
        <v>9.4821099252908034</v>
      </c>
      <c r="AN89">
        <f ca="1">+NAC_d!CE75/NAC_d!CE$5-1</f>
        <v>9.1702153176814374</v>
      </c>
      <c r="AO89">
        <f t="shared" ca="1" si="50"/>
        <v>9.5387046345214443</v>
      </c>
      <c r="AP89">
        <f t="shared" ca="1" si="51"/>
        <v>9.410717489362316</v>
      </c>
      <c r="AR89" s="24">
        <f t="shared" ca="1" si="52"/>
        <v>0.31189460760936605</v>
      </c>
      <c r="AS89" s="24">
        <f t="shared" ca="1" si="53"/>
        <v>0.12798714515912835</v>
      </c>
    </row>
    <row r="90" spans="2:45" x14ac:dyDescent="0.25">
      <c r="B90" s="69">
        <f t="shared" si="48"/>
        <v>76</v>
      </c>
      <c r="C90" s="154">
        <f>+NAC!A76</f>
        <v>44866</v>
      </c>
      <c r="D90" s="71" cm="1">
        <f t="array" aca="1" ref="D90" ca="1">INDIRECT(_xlfn.CONCAT(D$18,"!$P",$B90))</f>
        <v>1082.5534</v>
      </c>
      <c r="E90" s="71" cm="1">
        <f t="array" aca="1" ref="E90" ca="1">INDIRECT(_xlfn.CONCAT(E$18,"!$P",$B90))</f>
        <v>1102.6577</v>
      </c>
      <c r="F90" s="71" cm="1">
        <f t="array" aca="1" ref="F90" ca="1">INDIRECT(_xlfn.CONCAT(F$18,"!$P",$B90))</f>
        <v>1104.9181000000001</v>
      </c>
      <c r="G90" s="71" cm="1">
        <f t="array" aca="1" ref="G90" ca="1">INDIRECT(_xlfn.CONCAT(G$18,"!$P",$B90))</f>
        <v>1137.1147000000001</v>
      </c>
      <c r="H90" s="71" cm="1">
        <f t="array" aca="1" ref="H90" ca="1">INDIRECT(_xlfn.CONCAT(H$18,"!$P",$B90))</f>
        <v>1137.4857999999999</v>
      </c>
      <c r="I90" s="71" cm="1">
        <f t="array" aca="1" ref="I90" ca="1">INDIRECT(_xlfn.CONCAT(I$18,"!$P",$B90))</f>
        <v>1077.2851000000001</v>
      </c>
      <c r="J90" s="71" cm="1">
        <f t="array" aca="1" ref="J90" ca="1">INDIRECT(_xlfn.CONCAT(J$18,"!$P",$B90))</f>
        <v>1096.0239999999999</v>
      </c>
      <c r="K90" s="71"/>
      <c r="L90" s="71">
        <f t="shared" ca="1" si="35"/>
        <v>1103.1891628643064</v>
      </c>
      <c r="M90" s="71">
        <f t="shared" ca="1" si="36"/>
        <v>1101.3046722959652</v>
      </c>
      <c r="N90" s="71">
        <f t="shared" ca="1" si="37"/>
        <v>1099.5730234626978</v>
      </c>
      <c r="O90" s="71">
        <f t="shared" ca="1" si="38"/>
        <v>1098.6242770463989</v>
      </c>
      <c r="P90" s="71">
        <f t="shared" ca="1" si="39"/>
        <v>1098.202874980808</v>
      </c>
      <c r="Q90" s="71">
        <f t="shared" ca="1" si="40"/>
        <v>1096.6358685581356</v>
      </c>
      <c r="R90" s="71">
        <f t="shared" ca="1" si="41"/>
        <v>1095.9151372811539</v>
      </c>
      <c r="S90" s="71">
        <f t="shared" ca="1" si="42"/>
        <v>1095.0085928456547</v>
      </c>
      <c r="T90" s="71">
        <f t="shared" ca="1" si="43"/>
        <v>1093.3249058118572</v>
      </c>
      <c r="U90" s="71">
        <f t="shared" ca="1" si="44"/>
        <v>1090.9290197852874</v>
      </c>
      <c r="V90" s="34" cm="1">
        <f t="array" aca="1" ref="V90" ca="1">+SUMPRODUCT(_xlfn.ANCHORARRAY($L$17)/100,L90:U90)</f>
        <v>1096.0312031699998</v>
      </c>
      <c r="W90" s="24">
        <f t="shared" ca="1" si="31"/>
        <v>0.88951392867655432</v>
      </c>
      <c r="X90" s="24">
        <f t="shared" ca="1" si="32"/>
        <v>0.89450951601640583</v>
      </c>
      <c r="Z90" s="19">
        <f t="shared" ca="1" si="45"/>
        <v>101.12382591870477</v>
      </c>
      <c r="AA90" s="24">
        <f t="shared" ca="1" si="49"/>
        <v>-1.0427091442102299E-3</v>
      </c>
      <c r="AB90" s="24">
        <f>+d1d10index!Q75</f>
        <v>-3.1827166638772608E-3</v>
      </c>
      <c r="AC90" s="35">
        <f t="shared" si="46"/>
        <v>44866</v>
      </c>
      <c r="AD90" s="24">
        <f t="shared" ca="1" si="33"/>
        <v>-2.6368763511708249E-3</v>
      </c>
      <c r="AE90" s="24">
        <f>+d1d10index!Y75</f>
        <v>7.6952892795625338E-3</v>
      </c>
      <c r="AG90" s="193">
        <f t="shared" ca="1" si="34"/>
        <v>-4.9955873398515038E-3</v>
      </c>
      <c r="AH90" s="193">
        <f ca="1">+d1d10_y!AM75</f>
        <v>2.0684597025458995E-2</v>
      </c>
      <c r="AJ90">
        <f>+d1d10index!I75</f>
        <v>100.93158704418666</v>
      </c>
      <c r="AK90" s="19">
        <f t="shared" ca="1" si="47"/>
        <v>101.12382591870477</v>
      </c>
      <c r="AM90">
        <f ca="1">+NAC_d!BV76/NAC_d!BV$5-1</f>
        <v>9.9684633610982765</v>
      </c>
      <c r="AN90">
        <f ca="1">+NAC_d!CE76/NAC_d!CE$5-1</f>
        <v>9.6859230936336527</v>
      </c>
      <c r="AO90">
        <f t="shared" ca="1" si="50"/>
        <v>10.031891628643065</v>
      </c>
      <c r="AP90">
        <f t="shared" ca="1" si="51"/>
        <v>9.9092901978528758</v>
      </c>
      <c r="AR90" s="24">
        <f t="shared" ca="1" si="52"/>
        <v>0.2825402674646238</v>
      </c>
      <c r="AS90" s="24">
        <f t="shared" ca="1" si="53"/>
        <v>0.12260143079018881</v>
      </c>
    </row>
    <row r="91" spans="2:45" x14ac:dyDescent="0.25">
      <c r="B91" s="69">
        <f t="shared" si="48"/>
        <v>77</v>
      </c>
      <c r="C91" s="154">
        <f>+NAC!A77</f>
        <v>44896</v>
      </c>
      <c r="D91" s="71" cm="1">
        <f t="array" aca="1" ref="D91" ca="1">INDIRECT(_xlfn.CONCAT(D$18,"!$P",$B91))</f>
        <v>1143.2887000000001</v>
      </c>
      <c r="E91" s="71" cm="1">
        <f t="array" aca="1" ref="E91" ca="1">INDIRECT(_xlfn.CONCAT(E$18,"!$P",$B91))</f>
        <v>1159.0399</v>
      </c>
      <c r="F91" s="71" cm="1">
        <f t="array" aca="1" ref="F91" ca="1">INDIRECT(_xlfn.CONCAT(F$18,"!$P",$B91))</f>
        <v>1157.9242999999999</v>
      </c>
      <c r="G91" s="71" cm="1">
        <f t="array" aca="1" ref="G91" ca="1">INDIRECT(_xlfn.CONCAT(G$18,"!$P",$B91))</f>
        <v>1191.5862999999999</v>
      </c>
      <c r="H91" s="71" cm="1">
        <f t="array" aca="1" ref="H91" ca="1">INDIRECT(_xlfn.CONCAT(H$18,"!$P",$B91))</f>
        <v>1193.6664000000001</v>
      </c>
      <c r="I91" s="71" cm="1">
        <f t="array" aca="1" ref="I91" ca="1">INDIRECT(_xlfn.CONCAT(I$18,"!$P",$B91))</f>
        <v>1123.6996999999999</v>
      </c>
      <c r="J91" s="71" cm="1">
        <f t="array" aca="1" ref="J91" ca="1">INDIRECT(_xlfn.CONCAT(J$18,"!$P",$B91))</f>
        <v>1153.5771</v>
      </c>
      <c r="K91" s="71"/>
      <c r="L91" s="71">
        <f t="shared" ca="1" si="35"/>
        <v>1159.8658458275381</v>
      </c>
      <c r="M91" s="71">
        <f t="shared" ca="1" si="36"/>
        <v>1158.1344179488226</v>
      </c>
      <c r="N91" s="71">
        <f t="shared" ca="1" si="37"/>
        <v>1156.7592038743317</v>
      </c>
      <c r="O91" s="71">
        <f t="shared" ca="1" si="38"/>
        <v>1155.9564389560317</v>
      </c>
      <c r="P91" s="71">
        <f t="shared" ca="1" si="39"/>
        <v>1155.6923716831363</v>
      </c>
      <c r="Q91" s="71">
        <f t="shared" ca="1" si="40"/>
        <v>1154.0406962385825</v>
      </c>
      <c r="R91" s="71">
        <f t="shared" ca="1" si="41"/>
        <v>1153.3942507694619</v>
      </c>
      <c r="S91" s="71">
        <f t="shared" ca="1" si="42"/>
        <v>1152.7060895996181</v>
      </c>
      <c r="T91" s="71">
        <f t="shared" ca="1" si="43"/>
        <v>1151.1508429619537</v>
      </c>
      <c r="U91" s="71">
        <f t="shared" ca="1" si="44"/>
        <v>1149.0377987407085</v>
      </c>
      <c r="V91" s="34" cm="1">
        <f t="array" aca="1" ref="V91" ca="1">+SUMPRODUCT(_xlfn.ANCHORARRAY($L$17)/100,L91:U91)</f>
        <v>1153.57353388</v>
      </c>
      <c r="W91" s="24">
        <f t="shared" ca="1" si="31"/>
        <v>0.90042396425397597</v>
      </c>
      <c r="X91" s="24">
        <f t="shared" ca="1" si="32"/>
        <v>0.91134898494762995</v>
      </c>
      <c r="Z91" s="19">
        <f t="shared" ca="1" si="45"/>
        <v>100.94235777958711</v>
      </c>
      <c r="AA91" s="24">
        <f t="shared" ca="1" si="49"/>
        <v>-1.7945141757546024E-3</v>
      </c>
      <c r="AB91" s="24">
        <f>+d1d10index!Q76</f>
        <v>-4.4271697428591716E-3</v>
      </c>
      <c r="AC91" s="35">
        <f t="shared" si="46"/>
        <v>44896</v>
      </c>
      <c r="AD91" s="24">
        <f t="shared" ca="1" si="33"/>
        <v>-5.7158691477545709E-3</v>
      </c>
      <c r="AE91" s="24">
        <f>+d1d10index!Y76</f>
        <v>6.6294705790426178E-4</v>
      </c>
      <c r="AG91" s="193">
        <f t="shared" ca="1" si="34"/>
        <v>-1.0925020693653975E-2</v>
      </c>
      <c r="AH91" s="193">
        <f ca="1">+d1d10_y!AM76</f>
        <v>5.3927775241122688E-3</v>
      </c>
      <c r="AJ91">
        <f>+d1d10index!I76</f>
        <v>100.48474577592587</v>
      </c>
      <c r="AK91" s="19">
        <f t="shared" ca="1" si="47"/>
        <v>100.94235777958711</v>
      </c>
      <c r="AM91">
        <f ca="1">+NAC_d!BV77/NAC_d!BV$5-1</f>
        <v>10.498007966195726</v>
      </c>
      <c r="AN91">
        <f ca="1">+NAC_d!CE77/NAC_d!CE$5-1</f>
        <v>10.254685733937421</v>
      </c>
      <c r="AO91">
        <f t="shared" ca="1" si="50"/>
        <v>10.598658458275382</v>
      </c>
      <c r="AP91">
        <f t="shared" ca="1" si="51"/>
        <v>10.490377987407086</v>
      </c>
      <c r="AR91" s="24">
        <f t="shared" ca="1" si="52"/>
        <v>0.24332223225830418</v>
      </c>
      <c r="AS91" s="24">
        <f t="shared" ca="1" si="53"/>
        <v>0.10828047086829606</v>
      </c>
    </row>
    <row r="92" spans="2:45" x14ac:dyDescent="0.25">
      <c r="B92" s="69">
        <f t="shared" si="48"/>
        <v>78</v>
      </c>
      <c r="C92" s="154">
        <f>+NAC!A78</f>
        <v>44927</v>
      </c>
      <c r="D92" s="71" cm="1">
        <f t="array" aca="1" ref="D92" ca="1">INDIRECT(_xlfn.CONCAT(D$18,"!$P",$B92))</f>
        <v>1206.5220999999999</v>
      </c>
      <c r="E92" s="71" cm="1">
        <f t="array" aca="1" ref="E92" ca="1">INDIRECT(_xlfn.CONCAT(E$18,"!$P",$B92))</f>
        <v>1218.4204999999999</v>
      </c>
      <c r="F92" s="71" cm="1">
        <f t="array" aca="1" ref="F92" ca="1">INDIRECT(_xlfn.CONCAT(F$18,"!$P",$B92))</f>
        <v>1220.6357</v>
      </c>
      <c r="G92" s="71" cm="1">
        <f t="array" aca="1" ref="G92" ca="1">INDIRECT(_xlfn.CONCAT(G$18,"!$P",$B92))</f>
        <v>1249.9364</v>
      </c>
      <c r="H92" s="71" cm="1">
        <f t="array" aca="1" ref="H92" ca="1">INDIRECT(_xlfn.CONCAT(H$18,"!$P",$B92))</f>
        <v>1259.7424000000001</v>
      </c>
      <c r="I92" s="71" cm="1">
        <f t="array" aca="1" ref="I92" ca="1">INDIRECT(_xlfn.CONCAT(I$18,"!$P",$B92))</f>
        <v>1185.3976</v>
      </c>
      <c r="J92" s="71" cm="1">
        <f t="array" aca="1" ref="J92" ca="1">INDIRECT(_xlfn.CONCAT(J$18,"!$P",$B92))</f>
        <v>1215.3181999999999</v>
      </c>
      <c r="K92" s="71"/>
      <c r="L92" s="71">
        <f t="shared" ca="1" si="35"/>
        <v>1221.2701134914464</v>
      </c>
      <c r="M92" s="71">
        <f t="shared" ca="1" si="36"/>
        <v>1219.6821124968858</v>
      </c>
      <c r="N92" s="71">
        <f t="shared" ca="1" si="37"/>
        <v>1218.4462583300449</v>
      </c>
      <c r="O92" s="71">
        <f t="shared" ca="1" si="38"/>
        <v>1217.66072459214</v>
      </c>
      <c r="P92" s="71">
        <f t="shared" ca="1" si="39"/>
        <v>1217.2846373173909</v>
      </c>
      <c r="Q92" s="71">
        <f t="shared" ca="1" si="40"/>
        <v>1215.7105535008197</v>
      </c>
      <c r="R92" s="71">
        <f t="shared" ca="1" si="41"/>
        <v>1215.147698453889</v>
      </c>
      <c r="S92" s="71">
        <f t="shared" ca="1" si="42"/>
        <v>1214.4449819669628</v>
      </c>
      <c r="T92" s="71">
        <f t="shared" ca="1" si="43"/>
        <v>1212.867537929656</v>
      </c>
      <c r="U92" s="71">
        <f t="shared" ca="1" si="44"/>
        <v>1211.0826273031225</v>
      </c>
      <c r="V92" s="34" cm="1">
        <f t="array" aca="1" ref="V92" ca="1">+SUMPRODUCT(_xlfn.ANCHORARRAY($L$17)/100,L92:U92)</f>
        <v>1215.3105854599999</v>
      </c>
      <c r="W92" s="24">
        <f t="shared" ca="1" si="31"/>
        <v>0.93745206645194301</v>
      </c>
      <c r="X92" s="24">
        <f t="shared" ca="1" si="32"/>
        <v>0.94982948406821555</v>
      </c>
      <c r="Z92" s="19">
        <f t="shared" ca="1" si="45"/>
        <v>100.84118836804798</v>
      </c>
      <c r="AA92" s="24">
        <f t="shared" ca="1" si="49"/>
        <v>-1.002249340757877E-3</v>
      </c>
      <c r="AB92" s="24">
        <f>+d1d10index!Q77</f>
        <v>2.3003124823637311E-3</v>
      </c>
      <c r="AC92" s="35">
        <f t="shared" si="46"/>
        <v>44927</v>
      </c>
      <c r="AD92" s="24">
        <f t="shared" ca="1" si="33"/>
        <v>-6.3479487398291345E-3</v>
      </c>
      <c r="AE92" s="24">
        <f>+d1d10index!Y77</f>
        <v>9.3189587121722539E-4</v>
      </c>
      <c r="AG92" s="193">
        <f t="shared" ca="1" si="34"/>
        <v>-1.2377417616272535E-2</v>
      </c>
      <c r="AH92" s="193">
        <f ca="1">+d1d10_y!AM77</f>
        <v>6.6122860939159533E-3</v>
      </c>
      <c r="AJ92">
        <f>+d1d10index!I77</f>
        <v>100.71589209092137</v>
      </c>
      <c r="AK92" s="19">
        <f t="shared" ca="1" si="47"/>
        <v>100.84118836804798</v>
      </c>
      <c r="AM92">
        <f ca="1">+NAC_d!BV78/NAC_d!BV$5-1</f>
        <v>11.208358291344444</v>
      </c>
      <c r="AN92">
        <f ca="1">+NAC_d!CE78/NAC_d!CE$5-1</f>
        <v>10.926784783637537</v>
      </c>
      <c r="AO92">
        <f t="shared" ca="1" si="50"/>
        <v>11.212701134914466</v>
      </c>
      <c r="AP92">
        <f t="shared" ca="1" si="51"/>
        <v>11.110826273031227</v>
      </c>
      <c r="AR92" s="24">
        <f t="shared" ca="1" si="52"/>
        <v>0.28157350770690748</v>
      </c>
      <c r="AS92" s="24">
        <f t="shared" ca="1" si="53"/>
        <v>0.10187486188323902</v>
      </c>
    </row>
    <row r="93" spans="2:45" x14ac:dyDescent="0.25">
      <c r="B93" s="69">
        <f t="shared" si="48"/>
        <v>79</v>
      </c>
      <c r="C93" s="154">
        <f>+NAC!A79</f>
        <v>44958</v>
      </c>
      <c r="D93" s="71" cm="1">
        <f t="array" aca="1" ref="D93" ca="1">INDIRECT(_xlfn.CONCAT(D$18,"!$P",$B93))</f>
        <v>1297.0224000000001</v>
      </c>
      <c r="E93" s="71" cm="1">
        <f t="array" aca="1" ref="E93" ca="1">INDIRECT(_xlfn.CONCAT(E$18,"!$P",$B93))</f>
        <v>1309.9952000000001</v>
      </c>
      <c r="F93" s="71" cm="1">
        <f t="array" aca="1" ref="F93" ca="1">INDIRECT(_xlfn.CONCAT(F$18,"!$P",$B93))</f>
        <v>1332.5231000000001</v>
      </c>
      <c r="G93" s="71" cm="1">
        <f t="array" aca="1" ref="G93" ca="1">INDIRECT(_xlfn.CONCAT(G$18,"!$P",$B93))</f>
        <v>1361.1439</v>
      </c>
      <c r="H93" s="71" cm="1">
        <f t="array" aca="1" ref="H93" ca="1">INDIRECT(_xlfn.CONCAT(H$18,"!$P",$B93))</f>
        <v>1363.9280000000001</v>
      </c>
      <c r="I93" s="71" cm="1">
        <f t="array" aca="1" ref="I93" ca="1">INDIRECT(_xlfn.CONCAT(I$18,"!$P",$B93))</f>
        <v>1264.2391</v>
      </c>
      <c r="J93" s="71" cm="1">
        <f t="array" aca="1" ref="J93" ca="1">INDIRECT(_xlfn.CONCAT(J$18,"!$P",$B93))</f>
        <v>1308.7788</v>
      </c>
      <c r="K93" s="71"/>
      <c r="L93" s="71">
        <f t="shared" ca="1" si="35"/>
        <v>1318.8333864026731</v>
      </c>
      <c r="M93" s="71">
        <f t="shared" ca="1" si="36"/>
        <v>1316.1564989243614</v>
      </c>
      <c r="N93" s="71">
        <f t="shared" ca="1" si="37"/>
        <v>1314.0243042674733</v>
      </c>
      <c r="O93" s="71">
        <f t="shared" ca="1" si="38"/>
        <v>1312.2723473907097</v>
      </c>
      <c r="P93" s="71">
        <f t="shared" ca="1" si="39"/>
        <v>1311.4680039945263</v>
      </c>
      <c r="Q93" s="71">
        <f t="shared" ca="1" si="40"/>
        <v>1309.1935591346796</v>
      </c>
      <c r="R93" s="71">
        <f t="shared" ca="1" si="41"/>
        <v>1308.353420329337</v>
      </c>
      <c r="S93" s="71">
        <f t="shared" ca="1" si="42"/>
        <v>1307.0013078122856</v>
      </c>
      <c r="T93" s="71">
        <f t="shared" ca="1" si="43"/>
        <v>1304.75283467738</v>
      </c>
      <c r="U93" s="71">
        <f t="shared" ca="1" si="44"/>
        <v>1302.4005898891935</v>
      </c>
      <c r="V93" s="34" cm="1">
        <f t="array" aca="1" ref="V93" ca="1">+SUMPRODUCT(_xlfn.ANCHORARRAY($L$17)/100,L93:U93)</f>
        <v>1308.7596414</v>
      </c>
      <c r="W93" s="24">
        <f t="shared" ca="1" si="31"/>
        <v>1.0020895100610385</v>
      </c>
      <c r="X93" s="24">
        <f t="shared" ca="1" si="32"/>
        <v>1.0076860339682212</v>
      </c>
      <c r="Z93" s="19">
        <f t="shared" ca="1" si="45"/>
        <v>101.26173134756317</v>
      </c>
      <c r="AA93" s="24">
        <f t="shared" ca="1" si="49"/>
        <v>4.1703493019171756E-3</v>
      </c>
      <c r="AB93" s="24">
        <f>+d1d10index!Q78</f>
        <v>9.0158989522506339E-3</v>
      </c>
      <c r="AC93" s="35">
        <f t="shared" si="46"/>
        <v>44958</v>
      </c>
      <c r="AD93" s="24">
        <f t="shared" ca="1" si="33"/>
        <v>-2.7875493540796548E-3</v>
      </c>
      <c r="AE93" s="24">
        <f>+d1d10index!Y78</f>
        <v>3.353673739747709E-3</v>
      </c>
      <c r="AG93" s="193">
        <f t="shared" ca="1" si="34"/>
        <v>-5.5965239071826822E-3</v>
      </c>
      <c r="AH93" s="193">
        <f ca="1">+d1d10_y!AM78</f>
        <v>1.2858666103020333E-2</v>
      </c>
      <c r="AJ93">
        <f>+d1d10index!I78</f>
        <v>101.6239363968989</v>
      </c>
      <c r="AK93" s="19">
        <f t="shared" ca="1" si="47"/>
        <v>101.26173134756317</v>
      </c>
      <c r="AM93">
        <f ca="1">+NAC_d!BV79/NAC_d!BV$5-1</f>
        <v>12.10552552843987</v>
      </c>
      <c r="AN93">
        <f ca="1">+NAC_d!CE79/NAC_d!CE$5-1</f>
        <v>11.66458555813516</v>
      </c>
      <c r="AO93">
        <f t="shared" ca="1" si="50"/>
        <v>12.188333864026733</v>
      </c>
      <c r="AP93">
        <f t="shared" ca="1" si="51"/>
        <v>12.024005898891938</v>
      </c>
      <c r="AR93" s="24">
        <f t="shared" ca="1" si="52"/>
        <v>0.44093997030470966</v>
      </c>
      <c r="AS93" s="24">
        <f t="shared" ca="1" si="53"/>
        <v>0.16432796513479531</v>
      </c>
    </row>
    <row r="94" spans="2:45" x14ac:dyDescent="0.25">
      <c r="B94" s="69">
        <f t="shared" si="48"/>
        <v>80</v>
      </c>
      <c r="C94" s="154">
        <f>+NAC!A80</f>
        <v>44986</v>
      </c>
      <c r="D94" s="71" cm="1">
        <f t="array" aca="1" ref="D94" ca="1">INDIRECT(_xlfn.CONCAT(D$18,"!$P",$B94))</f>
        <v>1385.6929</v>
      </c>
      <c r="E94" s="71" cm="1">
        <f t="array" aca="1" ref="E94" ca="1">INDIRECT(_xlfn.CONCAT(E$18,"!$P",$B94))</f>
        <v>1408.7382</v>
      </c>
      <c r="F94" s="71" cm="1">
        <f t="array" aca="1" ref="F94" ca="1">INDIRECT(_xlfn.CONCAT(F$18,"!$P",$B94))</f>
        <v>1438.1088</v>
      </c>
      <c r="G94" s="71" cm="1">
        <f t="array" aca="1" ref="G94" ca="1">INDIRECT(_xlfn.CONCAT(G$18,"!$P",$B94))</f>
        <v>1451.7759000000001</v>
      </c>
      <c r="H94" s="71" cm="1">
        <f t="array" aca="1" ref="H94" ca="1">INDIRECT(_xlfn.CONCAT(H$18,"!$P",$B94))</f>
        <v>1476.7791999999999</v>
      </c>
      <c r="I94" s="71" cm="1">
        <f t="array" aca="1" ref="I94" ca="1">INDIRECT(_xlfn.CONCAT(I$18,"!$P",$B94))</f>
        <v>1347.8468</v>
      </c>
      <c r="J94" s="71" cm="1">
        <f t="array" aca="1" ref="J94" ca="1">INDIRECT(_xlfn.CONCAT(J$18,"!$P",$B94))</f>
        <v>1403.1433999999999</v>
      </c>
      <c r="K94" s="71"/>
      <c r="L94" s="71">
        <f t="shared" ca="1" si="35"/>
        <v>1414.7418473120858</v>
      </c>
      <c r="M94" s="71">
        <f t="shared" ca="1" si="36"/>
        <v>1412.0976870247966</v>
      </c>
      <c r="N94" s="71">
        <f t="shared" ca="1" si="37"/>
        <v>1409.672239229855</v>
      </c>
      <c r="O94" s="71">
        <f t="shared" ca="1" si="38"/>
        <v>1407.4635906827903</v>
      </c>
      <c r="P94" s="71">
        <f t="shared" ca="1" si="39"/>
        <v>1406.9129220677473</v>
      </c>
      <c r="Q94" s="71">
        <f t="shared" ca="1" si="40"/>
        <v>1404.1004560918111</v>
      </c>
      <c r="R94" s="71">
        <f t="shared" ca="1" si="41"/>
        <v>1402.8667678490026</v>
      </c>
      <c r="S94" s="71">
        <f t="shared" ca="1" si="42"/>
        <v>1401.0886440002203</v>
      </c>
      <c r="T94" s="71">
        <f t="shared" ca="1" si="43"/>
        <v>1398.3492897177944</v>
      </c>
      <c r="U94" s="71">
        <f t="shared" ca="1" si="44"/>
        <v>1394.8950827221779</v>
      </c>
      <c r="V94" s="34" cm="1">
        <f t="array" aca="1" ref="V94" ca="1">+SUMPRODUCT(_xlfn.ANCHORARRAY($L$17)/100,L94:U94)</f>
        <v>1403.14734886</v>
      </c>
      <c r="W94" s="24">
        <f t="shared" ca="1" si="31"/>
        <v>1.0177472027758259</v>
      </c>
      <c r="X94" s="24">
        <f t="shared" ca="1" si="32"/>
        <v>1.0218779866552268</v>
      </c>
      <c r="Z94" s="19">
        <f t="shared" ca="1" si="45"/>
        <v>101.422814148228</v>
      </c>
      <c r="AA94" s="24">
        <f t="shared" ca="1" si="49"/>
        <v>1.5907569278263978E-3</v>
      </c>
      <c r="AB94" s="24">
        <f>+d1d10index!Q79</f>
        <v>6.0993105227438171E-3</v>
      </c>
      <c r="AC94" s="35">
        <f t="shared" si="46"/>
        <v>44986</v>
      </c>
      <c r="AD94" s="24">
        <f t="shared" ca="1" si="33"/>
        <v>-2.0430431048092945E-3</v>
      </c>
      <c r="AE94" s="24">
        <f>+d1d10index!Y79</f>
        <v>4.0496714023157132E-3</v>
      </c>
      <c r="AG94" s="193">
        <f t="shared" ca="1" si="34"/>
        <v>-4.1307838794009122E-3</v>
      </c>
      <c r="AH94" s="193">
        <f ca="1">+d1d10_y!AM79</f>
        <v>9.9893087715638984E-3</v>
      </c>
      <c r="AJ94">
        <f>+d1d10index!I79</f>
        <v>102.24377234152715</v>
      </c>
      <c r="AK94" s="19">
        <f t="shared" ca="1" si="47"/>
        <v>101.422814148228</v>
      </c>
      <c r="AM94">
        <f ca="1">+NAC_d!BV80/NAC_d!BV$5-1</f>
        <v>13.122671964182084</v>
      </c>
      <c r="AN94">
        <f ca="1">+NAC_d!CE80/NAC_d!CE$5-1</f>
        <v>12.597445150520683</v>
      </c>
      <c r="AO94">
        <f t="shared" ca="1" si="50"/>
        <v>13.14741847312086</v>
      </c>
      <c r="AP94">
        <f t="shared" ca="1" si="51"/>
        <v>12.948950827221781</v>
      </c>
      <c r="AR94" s="24">
        <f t="shared" ca="1" si="52"/>
        <v>0.52522681366140134</v>
      </c>
      <c r="AS94" s="24">
        <f t="shared" ca="1" si="53"/>
        <v>0.19846764589907906</v>
      </c>
    </row>
    <row r="95" spans="2:45" x14ac:dyDescent="0.25">
      <c r="B95" s="69">
        <f t="shared" si="48"/>
        <v>81</v>
      </c>
      <c r="C95" s="154">
        <f>+NAC!A81</f>
        <v>45017</v>
      </c>
      <c r="D95" s="71" cm="1">
        <f t="array" aca="1" ref="D95" ca="1">INDIRECT(_xlfn.CONCAT(D$18,"!$P",$B95))</f>
        <v>1502.3118999999999</v>
      </c>
      <c r="E95" s="71" cm="1">
        <f t="array" aca="1" ref="E95" ca="1">INDIRECT(_xlfn.CONCAT(E$18,"!$P",$B95))</f>
        <v>1528.8988999999999</v>
      </c>
      <c r="F95" s="71" cm="1">
        <f t="array" aca="1" ref="F95" ca="1">INDIRECT(_xlfn.CONCAT(F$18,"!$P",$B95))</f>
        <v>1553.9725000000001</v>
      </c>
      <c r="G95" s="71" cm="1">
        <f t="array" aca="1" ref="G95" ca="1">INDIRECT(_xlfn.CONCAT(G$18,"!$P",$B95))</f>
        <v>1581.9495999999999</v>
      </c>
      <c r="H95" s="71" cm="1">
        <f t="array" aca="1" ref="H95" ca="1">INDIRECT(_xlfn.CONCAT(H$18,"!$P",$B95))</f>
        <v>1587.1067</v>
      </c>
      <c r="I95" s="71" cm="1">
        <f t="array" aca="1" ref="I95" ca="1">INDIRECT(_xlfn.CONCAT(I$18,"!$P",$B95))</f>
        <v>1460.1668999999999</v>
      </c>
      <c r="J95" s="71" cm="1">
        <f t="array" aca="1" ref="J95" ca="1">INDIRECT(_xlfn.CONCAT(J$18,"!$P",$B95))</f>
        <v>1521.0163</v>
      </c>
      <c r="K95" s="71"/>
      <c r="L95" s="71">
        <f t="shared" ca="1" si="35"/>
        <v>1533.7946488975369</v>
      </c>
      <c r="M95" s="71">
        <f t="shared" ca="1" si="36"/>
        <v>1530.592890367649</v>
      </c>
      <c r="N95" s="71">
        <f t="shared" ca="1" si="37"/>
        <v>1527.8389777929785</v>
      </c>
      <c r="O95" s="71">
        <f t="shared" ca="1" si="38"/>
        <v>1525.514280801925</v>
      </c>
      <c r="P95" s="71">
        <f t="shared" ca="1" si="39"/>
        <v>1525.013094450386</v>
      </c>
      <c r="Q95" s="71">
        <f t="shared" ca="1" si="40"/>
        <v>1521.9297965601945</v>
      </c>
      <c r="R95" s="71">
        <f t="shared" ca="1" si="41"/>
        <v>1520.5870793945589</v>
      </c>
      <c r="S95" s="71">
        <f t="shared" ca="1" si="42"/>
        <v>1518.8332398842897</v>
      </c>
      <c r="T95" s="71">
        <f t="shared" ca="1" si="43"/>
        <v>1516.0515720365836</v>
      </c>
      <c r="U95" s="71">
        <f t="shared" ca="1" si="44"/>
        <v>1512.1809371711281</v>
      </c>
      <c r="V95" s="34" cm="1">
        <f t="array" aca="1" ref="V95" ca="1">+SUMPRODUCT(_xlfn.ANCHORARRAY($L$17)/100,L95:U95)</f>
        <v>1521.0142489899999</v>
      </c>
      <c r="W95" s="24">
        <f t="shared" ca="1" si="31"/>
        <v>1.0513458704741634</v>
      </c>
      <c r="X95" s="24">
        <f t="shared" ca="1" si="32"/>
        <v>1.0528119424663065</v>
      </c>
      <c r="Z95" s="19">
        <f t="shared" ca="1" si="45"/>
        <v>101.42930724724266</v>
      </c>
      <c r="AA95" s="24">
        <f t="shared" ca="1" si="49"/>
        <v>6.4020103062611966E-5</v>
      </c>
      <c r="AB95" s="24">
        <f>+d1d10index!Q80</f>
        <v>5.621168559895473E-3</v>
      </c>
      <c r="AC95" s="35">
        <f t="shared" si="46"/>
        <v>45017</v>
      </c>
      <c r="AD95" s="24">
        <f t="shared" ca="1" si="33"/>
        <v>-7.1417744695179142E-4</v>
      </c>
      <c r="AE95" s="24">
        <f>+d1d10index!Y80</f>
        <v>8.8908680527688411E-3</v>
      </c>
      <c r="AG95" s="193">
        <f t="shared" ca="1" si="34"/>
        <v>-1.4660719921431031E-3</v>
      </c>
      <c r="AH95" s="193">
        <f ca="1">+d1d10_y!AM80</f>
        <v>1.730830856551302E-2</v>
      </c>
      <c r="AJ95">
        <f>+d1d10index!I80</f>
        <v>102.81850182005846</v>
      </c>
      <c r="AK95" s="19">
        <f t="shared" ca="1" si="47"/>
        <v>101.42930724724266</v>
      </c>
      <c r="AM95">
        <f ca="1">+NAC_d!BV81/NAC_d!BV$5-1</f>
        <v>14.342373265743655</v>
      </c>
      <c r="AN95">
        <f ca="1">+NAC_d!CE81/NAC_d!CE$5-1</f>
        <v>13.711712353877287</v>
      </c>
      <c r="AO95">
        <f t="shared" ca="1" si="50"/>
        <v>14.337946488975371</v>
      </c>
      <c r="AP95">
        <f t="shared" ca="1" si="51"/>
        <v>14.121809371711283</v>
      </c>
      <c r="AR95" s="24">
        <f t="shared" ca="1" si="52"/>
        <v>0.63066091186636797</v>
      </c>
      <c r="AS95" s="24">
        <f t="shared" ca="1" si="53"/>
        <v>0.21613711726408802</v>
      </c>
    </row>
    <row r="96" spans="2:45" x14ac:dyDescent="0.25">
      <c r="B96" s="69">
        <f t="shared" si="48"/>
        <v>82</v>
      </c>
      <c r="C96" s="154">
        <f>+NAC!A82</f>
        <v>45047</v>
      </c>
      <c r="D96" s="71" cm="1">
        <f t="array" aca="1" ref="D96" ca="1">INDIRECT(_xlfn.CONCAT(D$18,"!$P",$B96))</f>
        <v>1621.0170000000001</v>
      </c>
      <c r="E96" s="71" cm="1">
        <f t="array" aca="1" ref="E96" ca="1">INDIRECT(_xlfn.CONCAT(E$18,"!$P",$B96))</f>
        <v>1651.7257</v>
      </c>
      <c r="F96" s="71" cm="1">
        <f t="array" aca="1" ref="F96" ca="1">INDIRECT(_xlfn.CONCAT(F$18,"!$P",$B96))</f>
        <v>1675.7876000000001</v>
      </c>
      <c r="G96" s="71" cm="1">
        <f t="array" aca="1" ref="G96" ca="1">INDIRECT(_xlfn.CONCAT(G$18,"!$P",$B96))</f>
        <v>1696.9755</v>
      </c>
      <c r="H96" s="71" cm="1">
        <f t="array" aca="1" ref="H96" ca="1">INDIRECT(_xlfn.CONCAT(H$18,"!$P",$B96))</f>
        <v>1700.15</v>
      </c>
      <c r="I96" s="71" cm="1">
        <f t="array" aca="1" ref="I96" ca="1">INDIRECT(_xlfn.CONCAT(I$18,"!$P",$B96))</f>
        <v>1566.0125</v>
      </c>
      <c r="J96" s="71" cm="1">
        <f t="array" aca="1" ref="J96" ca="1">INDIRECT(_xlfn.CONCAT(J$18,"!$P",$B96))</f>
        <v>1640.2911999999999</v>
      </c>
      <c r="K96" s="71"/>
      <c r="L96" s="71">
        <f t="shared" ca="1" si="35"/>
        <v>1652.9948158118441</v>
      </c>
      <c r="M96" s="71">
        <f t="shared" ca="1" si="36"/>
        <v>1649.8849708353541</v>
      </c>
      <c r="N96" s="71">
        <f t="shared" ca="1" si="37"/>
        <v>1647.2273957869863</v>
      </c>
      <c r="O96" s="71">
        <f t="shared" ca="1" si="38"/>
        <v>1644.7582703082942</v>
      </c>
      <c r="P96" s="71">
        <f t="shared" ca="1" si="39"/>
        <v>1644.71962119574</v>
      </c>
      <c r="Q96" s="71">
        <f t="shared" ca="1" si="40"/>
        <v>1641.3597072100445</v>
      </c>
      <c r="R96" s="71">
        <f t="shared" ca="1" si="41"/>
        <v>1639.8294032687179</v>
      </c>
      <c r="S96" s="71">
        <f t="shared" ca="1" si="42"/>
        <v>1638.1208929559655</v>
      </c>
      <c r="T96" s="71">
        <f t="shared" ca="1" si="43"/>
        <v>1635.4678795169325</v>
      </c>
      <c r="U96" s="71">
        <f t="shared" ca="1" si="44"/>
        <v>1631.1015346156082</v>
      </c>
      <c r="V96" s="34" cm="1">
        <f t="array" aca="1" ref="V96" ca="1">+SUMPRODUCT(_xlfn.ANCHORARRAY($L$17)/100,L96:U96)</f>
        <v>1640.2956339099999</v>
      </c>
      <c r="W96" s="24">
        <f t="shared" ref="W96:W109" ca="1" si="54">+L96/L84-1</f>
        <v>1.0993931033375723</v>
      </c>
      <c r="X96" s="24">
        <f t="shared" ref="X96:X109" ca="1" si="55">+U96/U84-1</f>
        <v>1.1064827779028392</v>
      </c>
      <c r="Z96" s="19">
        <f t="shared" ca="1" si="45"/>
        <v>101.34223901649355</v>
      </c>
      <c r="AA96" s="24">
        <f t="shared" ca="1" si="49"/>
        <v>-8.5841294899979825E-4</v>
      </c>
      <c r="AB96" s="24">
        <f>+d1d10index!Q81</f>
        <v>-5.0623074404300139E-3</v>
      </c>
      <c r="AC96" s="35">
        <f t="shared" si="46"/>
        <v>45047</v>
      </c>
      <c r="AD96" s="24">
        <f t="shared" ref="AD96:AD109" ca="1" si="56">+Z96/Z84-1</f>
        <v>-3.3656456343428287E-3</v>
      </c>
      <c r="AE96" s="24">
        <f>+d1d10index!Y81</f>
        <v>6.8916090592316959E-3</v>
      </c>
      <c r="AG96" s="193">
        <f t="shared" ref="AG96:AG109" ca="1" si="57">+W96-X96</f>
        <v>-7.0896745652668791E-3</v>
      </c>
      <c r="AH96" s="193">
        <f ca="1">+d1d10_y!AM81</f>
        <v>6.3666410267106954E-3</v>
      </c>
      <c r="AJ96">
        <f>+d1d10index!I81</f>
        <v>102.29800295328091</v>
      </c>
      <c r="AK96" s="19">
        <f t="shared" ca="1" si="47"/>
        <v>101.34223901649355</v>
      </c>
      <c r="AM96">
        <f ca="1">+NAC_d!BV82/NAC_d!BV$5-1</f>
        <v>15.477712382910301</v>
      </c>
      <c r="AN96">
        <f ca="1">+NAC_d!CE82/NAC_d!CE$5-1</f>
        <v>14.899053915176307</v>
      </c>
      <c r="AO96">
        <f t="shared" ca="1" si="50"/>
        <v>15.529948158118444</v>
      </c>
      <c r="AP96">
        <f t="shared" ca="1" si="51"/>
        <v>15.311015346156083</v>
      </c>
      <c r="AR96" s="24">
        <f t="shared" ca="1" si="52"/>
        <v>0.57865846773399454</v>
      </c>
      <c r="AS96" s="24">
        <f t="shared" ca="1" si="53"/>
        <v>0.21893281196236103</v>
      </c>
    </row>
    <row r="97" spans="2:45" x14ac:dyDescent="0.25">
      <c r="B97" s="69">
        <f t="shared" si="48"/>
        <v>83</v>
      </c>
      <c r="C97" s="154">
        <f>+NAC!A83</f>
        <v>45078</v>
      </c>
      <c r="D97" s="71" cm="1">
        <f t="array" aca="1" ref="D97" ca="1">INDIRECT(_xlfn.CONCAT(D$18,"!$P",$B97))</f>
        <v>1726.7701999999999</v>
      </c>
      <c r="E97" s="71" cm="1">
        <f t="array" aca="1" ref="E97" ca="1">INDIRECT(_xlfn.CONCAT(E$18,"!$P",$B97))</f>
        <v>1760.7203999999999</v>
      </c>
      <c r="F97" s="71" cm="1">
        <f t="array" aca="1" ref="F97" ca="1">INDIRECT(_xlfn.CONCAT(F$18,"!$P",$B97))</f>
        <v>1779.3163</v>
      </c>
      <c r="G97" s="71" cm="1">
        <f t="array" aca="1" ref="G97" ca="1">INDIRECT(_xlfn.CONCAT(G$18,"!$P",$B97))</f>
        <v>1808.068</v>
      </c>
      <c r="H97" s="71" cm="1">
        <f t="array" aca="1" ref="H97" ca="1">INDIRECT(_xlfn.CONCAT(H$18,"!$P",$B97))</f>
        <v>1800.5197000000001</v>
      </c>
      <c r="I97" s="71" cm="1">
        <f t="array" aca="1" ref="I97" ca="1">INDIRECT(_xlfn.CONCAT(I$18,"!$P",$B97))</f>
        <v>1667.8398999999999</v>
      </c>
      <c r="J97" s="71" cm="1">
        <f t="array" aca="1" ref="J97" ca="1">INDIRECT(_xlfn.CONCAT(J$18,"!$P",$B97))</f>
        <v>1746.7824000000001</v>
      </c>
      <c r="K97" s="71"/>
      <c r="L97" s="71">
        <f t="shared" ca="1" si="35"/>
        <v>1759.7430980999836</v>
      </c>
      <c r="M97" s="71">
        <f t="shared" ca="1" si="36"/>
        <v>1756.4415972117538</v>
      </c>
      <c r="N97" s="71">
        <f t="shared" ca="1" si="37"/>
        <v>1753.7026414292282</v>
      </c>
      <c r="O97" s="71">
        <f t="shared" ca="1" si="38"/>
        <v>1751.2474338737604</v>
      </c>
      <c r="P97" s="71">
        <f t="shared" ca="1" si="39"/>
        <v>1751.3892861412803</v>
      </c>
      <c r="Q97" s="71">
        <f t="shared" ca="1" si="40"/>
        <v>1747.8713328450208</v>
      </c>
      <c r="R97" s="71">
        <f t="shared" ca="1" si="41"/>
        <v>1746.2586858671441</v>
      </c>
      <c r="S97" s="71">
        <f t="shared" ca="1" si="42"/>
        <v>1744.6434041968212</v>
      </c>
      <c r="T97" s="71">
        <f t="shared" ca="1" si="43"/>
        <v>1742.0466402488914</v>
      </c>
      <c r="U97" s="71">
        <f t="shared" ca="1" si="44"/>
        <v>1737.3551052702578</v>
      </c>
      <c r="V97" s="34" cm="1">
        <f t="array" aca="1" ref="V97" ca="1">+SUMPRODUCT(_xlfn.ANCHORARRAY($L$17)/100,L97:U97)</f>
        <v>1746.7865852300001</v>
      </c>
      <c r="W97" s="24">
        <f t="shared" ca="1" si="54"/>
        <v>1.1277082563090195</v>
      </c>
      <c r="X97" s="24">
        <f t="shared" ca="1" si="55"/>
        <v>1.134185501171411</v>
      </c>
      <c r="Z97" s="19">
        <f t="shared" ca="1" si="45"/>
        <v>101.28862503479064</v>
      </c>
      <c r="AA97" s="24">
        <f t="shared" ca="1" si="49"/>
        <v>-5.2903885115651583E-4</v>
      </c>
      <c r="AB97" s="24">
        <f>+d1d10index!Q82</f>
        <v>-6.314486372712147E-3</v>
      </c>
      <c r="AC97" s="35">
        <f t="shared" si="46"/>
        <v>45078</v>
      </c>
      <c r="AD97" s="24">
        <f t="shared" ca="1" si="56"/>
        <v>-3.0349961888674892E-3</v>
      </c>
      <c r="AE97" s="24">
        <f>+d1d10index!Y82</f>
        <v>3.7810899564640899E-3</v>
      </c>
      <c r="AG97" s="193">
        <f t="shared" ca="1" si="57"/>
        <v>-6.4772448623915402E-3</v>
      </c>
      <c r="AH97" s="193">
        <f ca="1">+d1d10_y!AM82</f>
        <v>2.2138827762288038E-3</v>
      </c>
      <c r="AJ97">
        <f>+d1d10index!I82</f>
        <v>101.65204360767676</v>
      </c>
      <c r="AK97" s="19">
        <f t="shared" ca="1" si="47"/>
        <v>101.28862503479064</v>
      </c>
      <c r="AM97">
        <f ca="1">+NAC_d!BV83/NAC_d!BV$5-1</f>
        <v>16.414806917662556</v>
      </c>
      <c r="AN97">
        <f ca="1">+NAC_d!CE83/NAC_d!CE$5-1</f>
        <v>15.898563586230001</v>
      </c>
      <c r="AO97">
        <f t="shared" ca="1" si="50"/>
        <v>16.597430980999839</v>
      </c>
      <c r="AP97">
        <f t="shared" ca="1" si="51"/>
        <v>16.373551052702581</v>
      </c>
      <c r="AR97" s="24">
        <f t="shared" ca="1" si="52"/>
        <v>0.51624333143255541</v>
      </c>
      <c r="AS97" s="24">
        <f t="shared" ca="1" si="53"/>
        <v>0.22387992829725789</v>
      </c>
    </row>
    <row r="98" spans="2:45" x14ac:dyDescent="0.25">
      <c r="B98" s="69">
        <f t="shared" si="48"/>
        <v>84</v>
      </c>
      <c r="C98" s="154">
        <f>+NAC!A84</f>
        <v>45108</v>
      </c>
      <c r="D98" s="71" cm="1">
        <f t="array" aca="1" ref="D98" ca="1">INDIRECT(_xlfn.CONCAT(D$18,"!$P",$B98))</f>
        <v>1837.2743</v>
      </c>
      <c r="E98" s="71" cm="1">
        <f t="array" aca="1" ref="E98" ca="1">INDIRECT(_xlfn.CONCAT(E$18,"!$P",$B98))</f>
        <v>1876.0793000000001</v>
      </c>
      <c r="F98" s="71" cm="1">
        <f t="array" aca="1" ref="F98" ca="1">INDIRECT(_xlfn.CONCAT(F$18,"!$P",$B98))</f>
        <v>1890.681</v>
      </c>
      <c r="G98" s="71" cm="1">
        <f t="array" aca="1" ref="G98" ca="1">INDIRECT(_xlfn.CONCAT(G$18,"!$P",$B98))</f>
        <v>1922.4458999999999</v>
      </c>
      <c r="H98" s="71" cm="1">
        <f t="array" aca="1" ref="H98" ca="1">INDIRECT(_xlfn.CONCAT(H$18,"!$P",$B98))</f>
        <v>1915.1279999999999</v>
      </c>
      <c r="I98" s="71" cm="1">
        <f t="array" aca="1" ref="I98" ca="1">INDIRECT(_xlfn.CONCAT(I$18,"!$P",$B98))</f>
        <v>1798.0599</v>
      </c>
      <c r="J98" s="71" cm="1">
        <f t="array" aca="1" ref="J98" ca="1">INDIRECT(_xlfn.CONCAT(J$18,"!$P",$B98))</f>
        <v>1860.2800999999999</v>
      </c>
      <c r="K98" s="71"/>
      <c r="L98" s="71">
        <f t="shared" ca="1" si="35"/>
        <v>1873.2011646000581</v>
      </c>
      <c r="M98" s="71">
        <f t="shared" ca="1" si="36"/>
        <v>1869.9650547375977</v>
      </c>
      <c r="N98" s="71">
        <f t="shared" ca="1" si="37"/>
        <v>1867.0447897856386</v>
      </c>
      <c r="O98" s="71">
        <f t="shared" ca="1" si="38"/>
        <v>1864.7468490789727</v>
      </c>
      <c r="P98" s="71">
        <f t="shared" ca="1" si="39"/>
        <v>1864.7877108931214</v>
      </c>
      <c r="Q98" s="71">
        <f t="shared" ca="1" si="40"/>
        <v>1861.5233737858687</v>
      </c>
      <c r="R98" s="71">
        <f t="shared" ca="1" si="41"/>
        <v>1859.9109661413891</v>
      </c>
      <c r="S98" s="71">
        <f t="shared" ca="1" si="42"/>
        <v>1858.2461742611902</v>
      </c>
      <c r="T98" s="71">
        <f t="shared" ca="1" si="43"/>
        <v>1855.6215481117208</v>
      </c>
      <c r="U98" s="71">
        <f t="shared" ca="1" si="44"/>
        <v>1850.7431024163386</v>
      </c>
      <c r="V98" s="34" cm="1">
        <f t="array" aca="1" ref="V98" ca="1">+SUMPRODUCT(_xlfn.ANCHORARRAY($L$17)/100,L98:U98)</f>
        <v>1860.2980731999999</v>
      </c>
      <c r="W98" s="24">
        <f t="shared" ca="1" si="54"/>
        <v>1.1113083595603341</v>
      </c>
      <c r="X98" s="24">
        <f t="shared" ca="1" si="55"/>
        <v>1.1171323582662001</v>
      </c>
      <c r="Z98" s="19">
        <f t="shared" ca="1" si="45"/>
        <v>101.21346188751956</v>
      </c>
      <c r="AA98" s="24">
        <f t="shared" ca="1" si="49"/>
        <v>-7.4206898598205839E-4</v>
      </c>
      <c r="AB98" s="24">
        <f>+d1d10index!Q83</f>
        <v>-4.3650130322249181E-3</v>
      </c>
      <c r="AC98" s="35">
        <f t="shared" si="46"/>
        <v>45108</v>
      </c>
      <c r="AD98" s="24">
        <f t="shared" ca="1" si="56"/>
        <v>-2.750890223337632E-3</v>
      </c>
      <c r="AE98" s="24">
        <f>+d1d10index!Y83</f>
        <v>4.8302637950961014E-3</v>
      </c>
      <c r="AG98" s="193">
        <f t="shared" ca="1" si="57"/>
        <v>-5.8239987058659182E-3</v>
      </c>
      <c r="AH98" s="193">
        <f ca="1">+d1d10_y!AM83</f>
        <v>5.7937440851394406E-3</v>
      </c>
      <c r="AJ98">
        <f>+d1d10index!I83</f>
        <v>101.20833111257696</v>
      </c>
      <c r="AK98" s="19">
        <f t="shared" ca="1" si="47"/>
        <v>101.21346188751956</v>
      </c>
      <c r="AM98">
        <f ca="1">+NAC_d!BV84/NAC_d!BV$5-1</f>
        <v>17.471086568009923</v>
      </c>
      <c r="AN98">
        <f ca="1">+NAC_d!CE84/NAC_d!CE$5-1</f>
        <v>17.013573968746446</v>
      </c>
      <c r="AO98">
        <f t="shared" ca="1" si="50"/>
        <v>17.732011646000583</v>
      </c>
      <c r="AP98">
        <f t="shared" ca="1" si="51"/>
        <v>17.507431024163388</v>
      </c>
      <c r="AR98" s="24">
        <f t="shared" ca="1" si="52"/>
        <v>0.45751259926347743</v>
      </c>
      <c r="AS98" s="24">
        <f t="shared" ca="1" si="53"/>
        <v>0.22458062183719463</v>
      </c>
    </row>
    <row r="99" spans="2:45" x14ac:dyDescent="0.25">
      <c r="B99" s="69">
        <f t="shared" si="48"/>
        <v>85</v>
      </c>
      <c r="C99" s="154">
        <f>+NAC!A85</f>
        <v>45139</v>
      </c>
      <c r="D99" s="71" cm="1">
        <f t="array" aca="1" ref="D99" ca="1">INDIRECT(_xlfn.CONCAT(D$18,"!$P",$B99))</f>
        <v>2085.5392000000002</v>
      </c>
      <c r="E99" s="71" cm="1">
        <f t="array" aca="1" ref="E99" ca="1">INDIRECT(_xlfn.CONCAT(E$18,"!$P",$B99))</f>
        <v>2131.2298000000001</v>
      </c>
      <c r="F99" s="71" cm="1">
        <f t="array" aca="1" ref="F99" ca="1">INDIRECT(_xlfn.CONCAT(F$18,"!$P",$B99))</f>
        <v>2179.6167</v>
      </c>
      <c r="G99" s="71" cm="1">
        <f t="array" aca="1" ref="G99" ca="1">INDIRECT(_xlfn.CONCAT(G$18,"!$P",$B99))</f>
        <v>2225.2348999999999</v>
      </c>
      <c r="H99" s="71" cm="1">
        <f t="array" aca="1" ref="H99" ca="1">INDIRECT(_xlfn.CONCAT(H$18,"!$P",$B99))</f>
        <v>2177.4203000000002</v>
      </c>
      <c r="I99" s="71" cm="1">
        <f t="array" aca="1" ref="I99" ca="1">INDIRECT(_xlfn.CONCAT(I$18,"!$P",$B99))</f>
        <v>2043.0087000000001</v>
      </c>
      <c r="J99" s="71" cm="1">
        <f t="array" aca="1" ref="J99" ca="1">INDIRECT(_xlfn.CONCAT(J$18,"!$P",$B99))</f>
        <v>2116.7510000000002</v>
      </c>
      <c r="K99" s="71"/>
      <c r="L99" s="71">
        <f t="shared" ca="1" si="35"/>
        <v>2138.3436165645535</v>
      </c>
      <c r="M99" s="71">
        <f t="shared" ca="1" si="36"/>
        <v>2132.5374028606398</v>
      </c>
      <c r="N99" s="71">
        <f t="shared" ca="1" si="37"/>
        <v>2127.4270594947657</v>
      </c>
      <c r="O99" s="71">
        <f t="shared" ca="1" si="38"/>
        <v>2123.3198572391639</v>
      </c>
      <c r="P99" s="71">
        <f t="shared" ca="1" si="39"/>
        <v>2122.3771636083011</v>
      </c>
      <c r="Q99" s="71">
        <f t="shared" ca="1" si="40"/>
        <v>2117.9874434138601</v>
      </c>
      <c r="R99" s="71">
        <f t="shared" ca="1" si="41"/>
        <v>2115.846900119745</v>
      </c>
      <c r="S99" s="71">
        <f t="shared" ca="1" si="42"/>
        <v>2112.9503562486766</v>
      </c>
      <c r="T99" s="71">
        <f t="shared" ca="1" si="43"/>
        <v>2109.1674335049338</v>
      </c>
      <c r="U99" s="71">
        <f t="shared" ca="1" si="44"/>
        <v>2102.9877414720318</v>
      </c>
      <c r="V99" s="34" cm="1">
        <f t="array" aca="1" ref="V99" ca="1">+SUMPRODUCT(_xlfn.ANCHORARRAY($L$17)/100,L99:U99)</f>
        <v>2116.74942134</v>
      </c>
      <c r="W99" s="24">
        <f t="shared" ca="1" si="54"/>
        <v>1.2561284053981647</v>
      </c>
      <c r="X99" s="24">
        <f t="shared" ca="1" si="55"/>
        <v>1.2522251668409781</v>
      </c>
      <c r="Z99" s="19">
        <f t="shared" ca="1" si="45"/>
        <v>101.68122116906748</v>
      </c>
      <c r="AA99" s="24">
        <f t="shared" ca="1" si="49"/>
        <v>4.6215125223931786E-3</v>
      </c>
      <c r="AB99" s="24">
        <f>+d1d10index!Q84</f>
        <v>7.1464047662816998E-3</v>
      </c>
      <c r="AC99" s="35">
        <f t="shared" si="46"/>
        <v>45139</v>
      </c>
      <c r="AD99" s="24">
        <f t="shared" ca="1" si="56"/>
        <v>1.7330587610218107E-3</v>
      </c>
      <c r="AE99" s="24">
        <f>+d1d10index!Y84</f>
        <v>1.0528364639538657E-2</v>
      </c>
      <c r="AG99" s="193">
        <f t="shared" ca="1" si="57"/>
        <v>3.9032385571866612E-3</v>
      </c>
      <c r="AH99" s="193">
        <f ca="1">+d1d10_y!AM84</f>
        <v>1.9306971185925725E-2</v>
      </c>
      <c r="AJ99">
        <f>+d1d10index!I84</f>
        <v>101.9316068124273</v>
      </c>
      <c r="AK99" s="19">
        <f t="shared" ca="1" si="47"/>
        <v>101.68122116906748</v>
      </c>
      <c r="AM99">
        <f ca="1">+NAC_d!BV85/NAC_d!BV$5-1</f>
        <v>19.905655993266436</v>
      </c>
      <c r="AN99">
        <f ca="1">+NAC_d!CE85/NAC_d!CE$5-1</f>
        <v>19.203122404838339</v>
      </c>
      <c r="AO99">
        <f t="shared" ca="1" si="50"/>
        <v>20.383436165645538</v>
      </c>
      <c r="AP99">
        <f t="shared" ca="1" si="51"/>
        <v>20.029877414720321</v>
      </c>
      <c r="AR99" s="24">
        <f t="shared" ca="1" si="52"/>
        <v>0.70253358842809632</v>
      </c>
      <c r="AS99" s="24">
        <f t="shared" ca="1" si="53"/>
        <v>0.35355875092521671</v>
      </c>
    </row>
    <row r="100" spans="2:45" x14ac:dyDescent="0.25">
      <c r="B100" s="69">
        <f t="shared" si="48"/>
        <v>86</v>
      </c>
      <c r="C100" s="154">
        <f>+NAC!A86</f>
        <v>45170</v>
      </c>
      <c r="D100" s="71" cm="1">
        <f t="array" aca="1" ref="D100" ca="1">INDIRECT(_xlfn.CONCAT(D$18,"!$P",$B100))</f>
        <v>2350.3791000000001</v>
      </c>
      <c r="E100" s="71" cm="1">
        <f t="array" aca="1" ref="E100" ca="1">INDIRECT(_xlfn.CONCAT(E$18,"!$P",$B100))</f>
        <v>2424.6669000000002</v>
      </c>
      <c r="F100" s="71" cm="1">
        <f t="array" aca="1" ref="F100" ca="1">INDIRECT(_xlfn.CONCAT(F$18,"!$P",$B100))</f>
        <v>2489.2442999999998</v>
      </c>
      <c r="G100" s="71" cm="1">
        <f t="array" aca="1" ref="G100" ca="1">INDIRECT(_xlfn.CONCAT(G$18,"!$P",$B100))</f>
        <v>2535.2314999999999</v>
      </c>
      <c r="H100" s="71" cm="1">
        <f t="array" aca="1" ref="H100" ca="1">INDIRECT(_xlfn.CONCAT(H$18,"!$P",$B100))</f>
        <v>2497.0817999999999</v>
      </c>
      <c r="I100" s="71" cm="1">
        <f t="array" aca="1" ref="I100" ca="1">INDIRECT(_xlfn.CONCAT(I$18,"!$P",$B100))</f>
        <v>2345.4194000000002</v>
      </c>
      <c r="J100" s="71" cm="1">
        <f t="array" aca="1" ref="J100" ca="1">INDIRECT(_xlfn.CONCAT(J$18,"!$P",$B100))</f>
        <v>2400.9928</v>
      </c>
      <c r="K100" s="71"/>
      <c r="L100" s="71">
        <f t="shared" ca="1" si="35"/>
        <v>2429.5436808462136</v>
      </c>
      <c r="M100" s="71">
        <f t="shared" ca="1" si="36"/>
        <v>2422.4272993902023</v>
      </c>
      <c r="N100" s="71">
        <f t="shared" ca="1" si="37"/>
        <v>2415.2526642801827</v>
      </c>
      <c r="O100" s="71">
        <f t="shared" ca="1" si="38"/>
        <v>2409.9637983084021</v>
      </c>
      <c r="P100" s="71">
        <f t="shared" ca="1" si="39"/>
        <v>2408.4990106181226</v>
      </c>
      <c r="Q100" s="71">
        <f t="shared" ca="1" si="40"/>
        <v>2403.301496842877</v>
      </c>
      <c r="R100" s="71">
        <f t="shared" ca="1" si="41"/>
        <v>2400.3560694369735</v>
      </c>
      <c r="S100" s="71">
        <f t="shared" ca="1" si="42"/>
        <v>2396.0990227237526</v>
      </c>
      <c r="T100" s="71">
        <f t="shared" ca="1" si="43"/>
        <v>2390.8311254084661</v>
      </c>
      <c r="U100" s="71">
        <f t="shared" ca="1" si="44"/>
        <v>2382.0074140965003</v>
      </c>
      <c r="V100" s="34" cm="1">
        <f t="array" aca="1" ref="V100" ca="1">+SUMPRODUCT(_xlfn.ANCHORARRAY($L$17)/100,L100:U100)</f>
        <v>2401.0414093899999</v>
      </c>
      <c r="W100" s="24">
        <f t="shared" ca="1" si="54"/>
        <v>1.4296526459232615</v>
      </c>
      <c r="X100" s="24">
        <f t="shared" ca="1" si="55"/>
        <v>1.4176738039776868</v>
      </c>
      <c r="Z100" s="19">
        <f t="shared" ca="1" si="45"/>
        <v>101.99563890810744</v>
      </c>
      <c r="AA100" s="24">
        <f t="shared" ca="1" si="49"/>
        <v>3.092190823683838E-3</v>
      </c>
      <c r="AB100" s="24">
        <f>+d1d10index!Q85</f>
        <v>6.102440384113228E-3</v>
      </c>
      <c r="AC100" s="35">
        <f t="shared" si="46"/>
        <v>45170</v>
      </c>
      <c r="AD100" s="24">
        <f t="shared" ca="1" si="56"/>
        <v>4.9546973317353693E-3</v>
      </c>
      <c r="AE100" s="24">
        <f>+d1d10index!Y85</f>
        <v>1.2618070147059957E-2</v>
      </c>
      <c r="AG100" s="193">
        <f t="shared" ca="1" si="57"/>
        <v>1.1978841945574636E-2</v>
      </c>
      <c r="AH100" s="193">
        <f ca="1">+d1d10_y!AM85</f>
        <v>2.5717181338587025E-2</v>
      </c>
      <c r="AJ100">
        <f>+d1d10index!I85</f>
        <v>102.55363836625702</v>
      </c>
      <c r="AK100" s="19">
        <f t="shared" ca="1" si="47"/>
        <v>101.99563890810744</v>
      </c>
      <c r="AM100">
        <f ca="1">+NAC_d!BV86/NAC_d!BV$5-1</f>
        <v>22.685162997738225</v>
      </c>
      <c r="AN100">
        <f ca="1">+NAC_d!CE86/NAC_d!CE$5-1</f>
        <v>21.717012368290419</v>
      </c>
      <c r="AO100">
        <f t="shared" ca="1" si="50"/>
        <v>23.295436808462139</v>
      </c>
      <c r="AP100">
        <f t="shared" ca="1" si="51"/>
        <v>22.820074140965005</v>
      </c>
      <c r="AR100" s="24">
        <f t="shared" ca="1" si="52"/>
        <v>0.9681506294478055</v>
      </c>
      <c r="AS100" s="24">
        <f t="shared" ca="1" si="53"/>
        <v>0.47536266749713363</v>
      </c>
    </row>
    <row r="101" spans="2:45" x14ac:dyDescent="0.25">
      <c r="B101" s="69">
        <f t="shared" si="48"/>
        <v>87</v>
      </c>
      <c r="C101" s="154">
        <f>+NAC!A87</f>
        <v>45200</v>
      </c>
      <c r="D101" s="71" cm="1">
        <f t="array" aca="1" ref="D101" ca="1">INDIRECT(_xlfn.CONCAT(D$18,"!$P",$B101))</f>
        <v>2566.2802999999999</v>
      </c>
      <c r="E101" s="71" cm="1">
        <f t="array" aca="1" ref="E101" ca="1">INDIRECT(_xlfn.CONCAT(E$18,"!$P",$B101))</f>
        <v>2635.5920999999998</v>
      </c>
      <c r="F101" s="71" cm="1">
        <f t="array" aca="1" ref="F101" ca="1">INDIRECT(_xlfn.CONCAT(F$18,"!$P",$B101))</f>
        <v>2694.1102000000001</v>
      </c>
      <c r="G101" s="71" cm="1">
        <f t="array" aca="1" ref="G101" ca="1">INDIRECT(_xlfn.CONCAT(G$18,"!$P",$B101))</f>
        <v>2733.5140999999999</v>
      </c>
      <c r="H101" s="71" cm="1">
        <f t="array" aca="1" ref="H101" ca="1">INDIRECT(_xlfn.CONCAT(H$18,"!$P",$B101))</f>
        <v>2700.3278</v>
      </c>
      <c r="I101" s="71" cm="1">
        <f t="array" aca="1" ref="I101" ca="1">INDIRECT(_xlfn.CONCAT(I$18,"!$P",$B101))</f>
        <v>2551.6579999999999</v>
      </c>
      <c r="J101" s="71" cm="1">
        <f t="array" aca="1" ref="J101" ca="1">INDIRECT(_xlfn.CONCAT(J$18,"!$P",$B101))</f>
        <v>2612.5450999999998</v>
      </c>
      <c r="K101" s="71"/>
      <c r="L101" s="71">
        <f t="shared" ca="1" si="35"/>
        <v>2638.6800068740718</v>
      </c>
      <c r="M101" s="71">
        <f t="shared" ca="1" si="36"/>
        <v>2632.2046741855288</v>
      </c>
      <c r="N101" s="71">
        <f t="shared" ca="1" si="37"/>
        <v>2625.721660651122</v>
      </c>
      <c r="O101" s="71">
        <f t="shared" ca="1" si="38"/>
        <v>2620.8072794113659</v>
      </c>
      <c r="P101" s="71">
        <f t="shared" ca="1" si="39"/>
        <v>2619.6948207131959</v>
      </c>
      <c r="Q101" s="71">
        <f t="shared" ca="1" si="40"/>
        <v>2614.7243695569282</v>
      </c>
      <c r="R101" s="71">
        <f t="shared" ca="1" si="41"/>
        <v>2611.9338978771466</v>
      </c>
      <c r="S101" s="71">
        <f t="shared" ca="1" si="42"/>
        <v>2608.0638247671409</v>
      </c>
      <c r="T101" s="71">
        <f t="shared" ca="1" si="43"/>
        <v>2603.248217542463</v>
      </c>
      <c r="U101" s="71">
        <f t="shared" ca="1" si="44"/>
        <v>2594.9382655693139</v>
      </c>
      <c r="V101" s="34" cm="1">
        <f t="array" aca="1" ref="V101" ca="1">+SUMPRODUCT(_xlfn.ANCHORARRAY($L$17)/100,L101:U101)</f>
        <v>2612.5903673100001</v>
      </c>
      <c r="W101" s="24">
        <f t="shared" ca="1" si="54"/>
        <v>1.5037991844183538</v>
      </c>
      <c r="X101" s="24">
        <f t="shared" ca="1" si="55"/>
        <v>1.4925642908097596</v>
      </c>
      <c r="Z101" s="19">
        <f t="shared" ca="1" si="45"/>
        <v>101.68565633661272</v>
      </c>
      <c r="AA101" s="24">
        <f t="shared" ca="1" si="49"/>
        <v>-3.0391747609326281E-3</v>
      </c>
      <c r="AB101" s="24">
        <f>+d1d10index!Q86</f>
        <v>-1.0529996818200438E-3</v>
      </c>
      <c r="AC101" s="35">
        <f t="shared" si="46"/>
        <v>45200</v>
      </c>
      <c r="AD101" s="24">
        <f t="shared" ca="1" si="56"/>
        <v>4.5073636214789659E-3</v>
      </c>
      <c r="AE101" s="24">
        <f>+d1d10index!Y86</f>
        <v>1.1770417296992575E-2</v>
      </c>
      <c r="AG101" s="193">
        <f t="shared" ca="1" si="57"/>
        <v>1.1234893608594199E-2</v>
      </c>
      <c r="AH101" s="193">
        <f ca="1">+d1d10_y!AM86</f>
        <v>2.099434806225231E-2</v>
      </c>
      <c r="AJ101">
        <f>+d1d10index!I86</f>
        <v>102.44564941768786</v>
      </c>
      <c r="AK101" s="19">
        <f t="shared" ca="1" si="47"/>
        <v>101.68565633661272</v>
      </c>
      <c r="AM101">
        <f ca="1">+NAC_d!BV87/NAC_d!BV$5-1</f>
        <v>24.601694444223686</v>
      </c>
      <c r="AN101">
        <f ca="1">+NAC_d!CE87/NAC_d!CE$5-1</f>
        <v>23.626400385825516</v>
      </c>
      <c r="AO101">
        <f t="shared" ca="1" si="50"/>
        <v>25.386800068740722</v>
      </c>
      <c r="AP101">
        <f t="shared" ca="1" si="51"/>
        <v>24.949382655693142</v>
      </c>
      <c r="AR101" s="24">
        <f t="shared" ca="1" si="52"/>
        <v>0.97529405839816974</v>
      </c>
      <c r="AS101" s="24">
        <f t="shared" ca="1" si="53"/>
        <v>0.43741741304758008</v>
      </c>
    </row>
    <row r="102" spans="2:45" x14ac:dyDescent="0.25">
      <c r="B102" s="69">
        <f t="shared" si="48"/>
        <v>88</v>
      </c>
      <c r="C102" s="154">
        <f>+NAC!A88</f>
        <v>45231</v>
      </c>
      <c r="D102" s="71" cm="1">
        <f t="array" aca="1" ref="D102" ca="1">INDIRECT(_xlfn.CONCAT(D$18,"!$P",$B102))</f>
        <v>2921.1626999999999</v>
      </c>
      <c r="E102" s="71" cm="1">
        <f t="array" aca="1" ref="E102" ca="1">INDIRECT(_xlfn.CONCAT(E$18,"!$P",$B102))</f>
        <v>2988.1599000000001</v>
      </c>
      <c r="F102" s="71" cm="1">
        <f t="array" aca="1" ref="F102" ca="1">INDIRECT(_xlfn.CONCAT(F$18,"!$P",$B102))</f>
        <v>3027.3269</v>
      </c>
      <c r="G102" s="71" cm="1">
        <f t="array" aca="1" ref="G102" ca="1">INDIRECT(_xlfn.CONCAT(G$18,"!$P",$B102))</f>
        <v>3099.69</v>
      </c>
      <c r="H102" s="71" cm="1">
        <f t="array" aca="1" ref="H102" ca="1">INDIRECT(_xlfn.CONCAT(H$18,"!$P",$B102))</f>
        <v>3036.6395000000002</v>
      </c>
      <c r="I102" s="71" cm="1">
        <f t="array" aca="1" ref="I102" ca="1">INDIRECT(_xlfn.CONCAT(I$18,"!$P",$B102))</f>
        <v>2862.6158</v>
      </c>
      <c r="J102" s="71" cm="1">
        <f t="array" aca="1" ref="J102" ca="1">INDIRECT(_xlfn.CONCAT(J$18,"!$P",$B102))</f>
        <v>2962.7206000000001</v>
      </c>
      <c r="K102" s="71"/>
      <c r="L102" s="71">
        <f t="shared" ca="1" si="35"/>
        <v>2988.9334566134057</v>
      </c>
      <c r="M102" s="71">
        <f t="shared" ca="1" si="36"/>
        <v>2981.8044692919239</v>
      </c>
      <c r="N102" s="71">
        <f t="shared" ca="1" si="37"/>
        <v>2975.5860424205043</v>
      </c>
      <c r="O102" s="71">
        <f t="shared" ca="1" si="38"/>
        <v>2970.8690001647124</v>
      </c>
      <c r="P102" s="71">
        <f t="shared" ca="1" si="39"/>
        <v>2970.290867285938</v>
      </c>
      <c r="Q102" s="71">
        <f t="shared" ca="1" si="40"/>
        <v>2964.5230633430369</v>
      </c>
      <c r="R102" s="71">
        <f t="shared" ca="1" si="41"/>
        <v>2961.6736366817122</v>
      </c>
      <c r="S102" s="71">
        <f t="shared" ca="1" si="42"/>
        <v>2958.4015149879565</v>
      </c>
      <c r="T102" s="71">
        <f t="shared" ca="1" si="43"/>
        <v>2953.7458893486642</v>
      </c>
      <c r="U102" s="71">
        <f t="shared" ca="1" si="44"/>
        <v>2945.186335158277</v>
      </c>
      <c r="V102" s="34" cm="1">
        <f t="array" aca="1" ref="V102" ca="1">+SUMPRODUCT(_xlfn.ANCHORARRAY($L$17)/100,L102:U102)</f>
        <v>2962.7308257799996</v>
      </c>
      <c r="W102" s="24">
        <f t="shared" ca="1" si="54"/>
        <v>1.7093571594312773</v>
      </c>
      <c r="X102" s="24">
        <f t="shared" ca="1" si="55"/>
        <v>1.6997048219855198</v>
      </c>
      <c r="Z102" s="19">
        <f t="shared" ca="1" si="45"/>
        <v>101.48537703482106</v>
      </c>
      <c r="AA102" s="24">
        <f t="shared" ca="1" si="49"/>
        <v>-1.9695924578455593E-3</v>
      </c>
      <c r="AB102" s="24">
        <f>+d1d10index!Q87</f>
        <v>6.0078582471929654E-3</v>
      </c>
      <c r="AC102" s="35">
        <f t="shared" si="46"/>
        <v>45231</v>
      </c>
      <c r="AD102" s="24">
        <f t="shared" ca="1" si="56"/>
        <v>3.5753306684316311E-3</v>
      </c>
      <c r="AE102" s="24">
        <f>+d1d10index!Y87</f>
        <v>2.109885889649199E-2</v>
      </c>
      <c r="AG102" s="193">
        <f t="shared" ca="1" si="57"/>
        <v>9.6523374457575528E-3</v>
      </c>
      <c r="AH102" s="193">
        <f ca="1">+d1d10_y!AM87</f>
        <v>4.4306817758621442E-2</v>
      </c>
      <c r="AJ102">
        <f>+d1d10index!I87</f>
        <v>103.06112835743095</v>
      </c>
      <c r="AK102" s="19">
        <f t="shared" ca="1" si="47"/>
        <v>101.48537703482106</v>
      </c>
      <c r="AM102">
        <f ca="1">+NAC_d!BV88/NAC_d!BV$5-1</f>
        <v>27.945752015237659</v>
      </c>
      <c r="AN102">
        <f ca="1">+NAC_d!CE88/NAC_d!CE$5-1</f>
        <v>26.726669589482462</v>
      </c>
      <c r="AO102">
        <f t="shared" ca="1" si="50"/>
        <v>28.88933456613406</v>
      </c>
      <c r="AP102">
        <f t="shared" ca="1" si="51"/>
        <v>28.451863351582773</v>
      </c>
      <c r="AR102" s="24">
        <f t="shared" ca="1" si="52"/>
        <v>1.2190824257551967</v>
      </c>
      <c r="AS102" s="24">
        <f t="shared" ca="1" si="53"/>
        <v>0.43747121455128735</v>
      </c>
    </row>
    <row r="103" spans="2:45" x14ac:dyDescent="0.25">
      <c r="B103" s="69">
        <f t="shared" si="48"/>
        <v>89</v>
      </c>
      <c r="C103" s="154">
        <f>+NAC!A89</f>
        <v>45261</v>
      </c>
      <c r="D103" s="71" cm="1">
        <f t="array" aca="1" ref="D103" ca="1">INDIRECT(_xlfn.CONCAT(D$18,"!$P",$B103))</f>
        <v>3753.6556999999998</v>
      </c>
      <c r="E103" s="71" cm="1">
        <f t="array" aca="1" ref="E103" ca="1">INDIRECT(_xlfn.CONCAT(E$18,"!$P",$B103))</f>
        <v>3826.0671000000002</v>
      </c>
      <c r="F103" s="71" cm="1">
        <f t="array" aca="1" ref="F103" ca="1">INDIRECT(_xlfn.CONCAT(F$18,"!$P",$B103))</f>
        <v>3875.9578999999999</v>
      </c>
      <c r="G103" s="71" cm="1">
        <f t="array" aca="1" ref="G103" ca="1">INDIRECT(_xlfn.CONCAT(G$18,"!$P",$B103))</f>
        <v>4016.5990000000002</v>
      </c>
      <c r="H103" s="71" cm="1">
        <f t="array" aca="1" ref="H103" ca="1">INDIRECT(_xlfn.CONCAT(H$18,"!$P",$B103))</f>
        <v>3894.9068000000002</v>
      </c>
      <c r="I103" s="71" cm="1">
        <f t="array" aca="1" ref="I103" ca="1">INDIRECT(_xlfn.CONCAT(I$18,"!$P",$B103))</f>
        <v>3619.7905000000001</v>
      </c>
      <c r="J103" s="71" cm="1">
        <f t="array" aca="1" ref="J103" ca="1">INDIRECT(_xlfn.CONCAT(J$18,"!$P",$B103))</f>
        <v>3799.9486999999999</v>
      </c>
      <c r="K103" s="71"/>
      <c r="L103" s="71">
        <f t="shared" ca="1" si="35"/>
        <v>3837.3122290111282</v>
      </c>
      <c r="M103" s="71">
        <f t="shared" ca="1" si="36"/>
        <v>3826.2222372006349</v>
      </c>
      <c r="N103" s="71">
        <f t="shared" ca="1" si="37"/>
        <v>3817.7972848108902</v>
      </c>
      <c r="O103" s="71">
        <f t="shared" ca="1" si="38"/>
        <v>3811.2544976133336</v>
      </c>
      <c r="P103" s="71">
        <f t="shared" ca="1" si="39"/>
        <v>3810.098107528127</v>
      </c>
      <c r="Q103" s="71">
        <f t="shared" ca="1" si="40"/>
        <v>3801.4022531002011</v>
      </c>
      <c r="R103" s="71">
        <f t="shared" ca="1" si="41"/>
        <v>3797.7652552788891</v>
      </c>
      <c r="S103" s="71">
        <f t="shared" ca="1" si="42"/>
        <v>3793.7107120876867</v>
      </c>
      <c r="T103" s="71">
        <f t="shared" ca="1" si="43"/>
        <v>3787.2021673729892</v>
      </c>
      <c r="U103" s="71">
        <f t="shared" ca="1" si="44"/>
        <v>3776.4775356080308</v>
      </c>
      <c r="V103" s="34" cm="1">
        <f t="array" aca="1" ref="V103" ca="1">+SUMPRODUCT(_xlfn.ANCHORARRAY($L$17)/100,L103:U103)</f>
        <v>3799.8854591899994</v>
      </c>
      <c r="W103" s="24">
        <f t="shared" ca="1" si="54"/>
        <v>2.3084104017851241</v>
      </c>
      <c r="X103" s="24">
        <f t="shared" ca="1" si="55"/>
        <v>2.2866434330940835</v>
      </c>
      <c r="Z103" s="19">
        <f t="shared" ca="1" si="45"/>
        <v>101.6108845565608</v>
      </c>
      <c r="AA103" s="24">
        <f t="shared" ca="1" si="49"/>
        <v>1.2367054782354003E-3</v>
      </c>
      <c r="AB103" s="24">
        <f>+d1d10index!Q88</f>
        <v>2.6105584957938355E-3</v>
      </c>
      <c r="AC103" s="35">
        <f t="shared" si="46"/>
        <v>45261</v>
      </c>
      <c r="AD103" s="24">
        <f t="shared" ca="1" si="56"/>
        <v>6.622856763792484E-3</v>
      </c>
      <c r="AE103" s="24">
        <f>+d1d10index!Y88</f>
        <v>2.8317031244421642E-2</v>
      </c>
      <c r="AG103" s="193">
        <f t="shared" ca="1" si="57"/>
        <v>2.1766968691040667E-2</v>
      </c>
      <c r="AH103" s="193">
        <f ca="1">+d1d10_y!AM88</f>
        <v>8.862268798607742E-2</v>
      </c>
      <c r="AJ103">
        <f>+d1d10index!I88</f>
        <v>103.33017546165054</v>
      </c>
      <c r="AK103" s="19">
        <f t="shared" ca="1" si="47"/>
        <v>101.6108845565608</v>
      </c>
      <c r="AM103">
        <f ca="1">+NAC_d!BV89/NAC_d!BV$5-1</f>
        <v>35.474815087299902</v>
      </c>
      <c r="AN103">
        <f ca="1">+NAC_d!CE89/NAC_d!CE$5-1</f>
        <v>33.70551014615058</v>
      </c>
      <c r="AO103">
        <f t="shared" ca="1" si="50"/>
        <v>37.37312229011129</v>
      </c>
      <c r="AP103">
        <f t="shared" ca="1" si="51"/>
        <v>36.764775356080314</v>
      </c>
      <c r="AR103" s="24">
        <f t="shared" ca="1" si="52"/>
        <v>1.769304941149322</v>
      </c>
      <c r="AS103" s="24">
        <f t="shared" ca="1" si="53"/>
        <v>0.60834693403097617</v>
      </c>
    </row>
    <row r="104" spans="2:45" x14ac:dyDescent="0.25">
      <c r="B104" s="69">
        <f t="shared" si="48"/>
        <v>90</v>
      </c>
      <c r="C104" s="154">
        <f>+NAC!A90</f>
        <v>45292</v>
      </c>
      <c r="D104" s="71" cm="1">
        <f t="array" aca="1" ref="D104" ca="1">INDIRECT(_xlfn.CONCAT(D$18,"!$P",$B104))</f>
        <v>4466.8319000000001</v>
      </c>
      <c r="E104" s="71" cm="1">
        <f t="array" aca="1" ref="E104" ca="1">INDIRECT(_xlfn.CONCAT(E$18,"!$P",$B104))</f>
        <v>4618.6466</v>
      </c>
      <c r="F104" s="71" cm="1">
        <f t="array" aca="1" ref="F104" ca="1">INDIRECT(_xlfn.CONCAT(F$18,"!$P",$B104))</f>
        <v>4729.8356999999996</v>
      </c>
      <c r="G104" s="71" cm="1">
        <f t="array" aca="1" ref="G104" ca="1">INDIRECT(_xlfn.CONCAT(G$18,"!$P",$B104))</f>
        <v>4809.8046999999997</v>
      </c>
      <c r="H104" s="71" cm="1">
        <f t="array" aca="1" ref="H104" ca="1">INDIRECT(_xlfn.CONCAT(H$18,"!$P",$B104))</f>
        <v>4741.3152</v>
      </c>
      <c r="I104" s="71" cm="1">
        <f t="array" aca="1" ref="I104" ca="1">INDIRECT(_xlfn.CONCAT(I$18,"!$P",$B104))</f>
        <v>4505.8181000000004</v>
      </c>
      <c r="J104" s="71" cm="1">
        <f t="array" aca="1" ref="J104" ca="1">INDIRECT(_xlfn.CONCAT(J$18,"!$P",$B104))</f>
        <v>4568.1648999999998</v>
      </c>
      <c r="K104" s="71"/>
      <c r="L104" s="71">
        <f t="shared" ca="1" si="35"/>
        <v>4620.2145252081318</v>
      </c>
      <c r="M104" s="71">
        <f t="shared" ca="1" si="36"/>
        <v>4607.5330109967899</v>
      </c>
      <c r="N104" s="71">
        <f t="shared" ca="1" si="37"/>
        <v>4593.9644035860374</v>
      </c>
      <c r="O104" s="71">
        <f t="shared" ca="1" si="38"/>
        <v>4584.5176274243458</v>
      </c>
      <c r="P104" s="71">
        <f t="shared" ca="1" si="39"/>
        <v>4581.8644560662333</v>
      </c>
      <c r="Q104" s="71">
        <f t="shared" ca="1" si="40"/>
        <v>4572.9510903518603</v>
      </c>
      <c r="R104" s="71">
        <f t="shared" ca="1" si="41"/>
        <v>4567.4277358726158</v>
      </c>
      <c r="S104" s="71">
        <f t="shared" ca="1" si="42"/>
        <v>4559.4500186371251</v>
      </c>
      <c r="T104" s="71">
        <f t="shared" ca="1" si="43"/>
        <v>4549.8714214784068</v>
      </c>
      <c r="U104" s="71">
        <f t="shared" ca="1" si="44"/>
        <v>4532.9242189512297</v>
      </c>
      <c r="V104" s="34" cm="1">
        <f t="array" aca="1" ref="V104" ca="1">+SUMPRODUCT(_xlfn.ANCHORARRAY($L$17)/100,L104:U104)</f>
        <v>4568.2999849299995</v>
      </c>
      <c r="W104" s="24">
        <f t="shared" ca="1" si="54"/>
        <v>2.7831225657357339</v>
      </c>
      <c r="X104" s="24">
        <f t="shared" ca="1" si="55"/>
        <v>2.7428694927655681</v>
      </c>
      <c r="Z104" s="19">
        <f t="shared" ca="1" si="45"/>
        <v>101.9256952474952</v>
      </c>
      <c r="AA104" s="24">
        <f t="shared" ca="1" si="49"/>
        <v>3.0981985080462682E-3</v>
      </c>
      <c r="AB104" s="24">
        <f>+d1d10index!Q89</f>
        <v>-6.4056417634739127E-3</v>
      </c>
      <c r="AC104" s="35">
        <f t="shared" si="46"/>
        <v>45292</v>
      </c>
      <c r="AD104" s="24">
        <f t="shared" ca="1" si="56"/>
        <v>1.0754602330637075E-2</v>
      </c>
      <c r="AE104" s="24">
        <f>+d1d10index!Y89</f>
        <v>1.9385096461265627E-2</v>
      </c>
      <c r="AG104" s="193">
        <f t="shared" ca="1" si="57"/>
        <v>4.0253072970165782E-2</v>
      </c>
      <c r="AH104" s="193">
        <f ca="1">+d1d10_y!AM89</f>
        <v>7.8251854119547826E-2</v>
      </c>
      <c r="AJ104">
        <f>+d1d10index!I89</f>
        <v>102.6682793742863</v>
      </c>
      <c r="AK104" s="19">
        <f t="shared" ca="1" si="47"/>
        <v>101.9256952474952</v>
      </c>
      <c r="AM104">
        <f ca="1">+NAC_d!BV90/NAC_d!BV$5-1</f>
        <v>42.924778670854828</v>
      </c>
      <c r="AN104">
        <f ca="1">+NAC_d!CE90/NAC_d!CE$5-1</f>
        <v>40.978404796973734</v>
      </c>
      <c r="AO104">
        <f t="shared" ca="1" si="50"/>
        <v>45.202145252081323</v>
      </c>
      <c r="AP104">
        <f t="shared" ca="1" si="51"/>
        <v>44.329242189512307</v>
      </c>
      <c r="AR104" s="24">
        <f t="shared" ca="1" si="52"/>
        <v>1.9463738738810932</v>
      </c>
      <c r="AS104" s="24">
        <f t="shared" ca="1" si="53"/>
        <v>0.87290306256901573</v>
      </c>
    </row>
    <row r="105" spans="2:45" x14ac:dyDescent="0.25">
      <c r="B105" s="69">
        <f t="shared" si="48"/>
        <v>91</v>
      </c>
      <c r="C105" s="154">
        <f>+NAC!A91</f>
        <v>45323</v>
      </c>
      <c r="D105" s="71" cm="1">
        <f t="array" aca="1" ref="D105" ca="1">INDIRECT(_xlfn.CONCAT(D$18,"!$P",$B105))</f>
        <v>5042.3311999999996</v>
      </c>
      <c r="E105" s="71" cm="1">
        <f t="array" aca="1" ref="E105" ca="1">INDIRECT(_xlfn.CONCAT(E$18,"!$P",$B105))</f>
        <v>5179.1719000000003</v>
      </c>
      <c r="F105" s="71" cm="1">
        <f t="array" aca="1" ref="F105" ca="1">INDIRECT(_xlfn.CONCAT(F$18,"!$P",$B105))</f>
        <v>5239.4148999999998</v>
      </c>
      <c r="G105" s="71" cm="1">
        <f t="array" aca="1" ref="G105" ca="1">INDIRECT(_xlfn.CONCAT(G$18,"!$P",$B105))</f>
        <v>5303.1268</v>
      </c>
      <c r="H105" s="71" cm="1">
        <f t="array" aca="1" ref="H105" ca="1">INDIRECT(_xlfn.CONCAT(H$18,"!$P",$B105))</f>
        <v>5354.9974000000002</v>
      </c>
      <c r="I105" s="71" cm="1">
        <f t="array" aca="1" ref="I105" ca="1">INDIRECT(_xlfn.CONCAT(I$18,"!$P",$B105))</f>
        <v>5022.7575999999999</v>
      </c>
      <c r="J105" s="71" cm="1">
        <f t="array" aca="1" ref="J105" ca="1">INDIRECT(_xlfn.CONCAT(J$18,"!$P",$B105))</f>
        <v>5129.5987999999998</v>
      </c>
      <c r="K105" s="71"/>
      <c r="L105" s="71">
        <f t="shared" ca="1" si="35"/>
        <v>5170.1195539984546</v>
      </c>
      <c r="M105" s="71">
        <f t="shared" ca="1" si="36"/>
        <v>5161.2235366053292</v>
      </c>
      <c r="N105" s="71">
        <f t="shared" ca="1" si="37"/>
        <v>5151.3774849974607</v>
      </c>
      <c r="O105" s="71">
        <f t="shared" ca="1" si="38"/>
        <v>5144.4132744736444</v>
      </c>
      <c r="P105" s="71">
        <f t="shared" ca="1" si="39"/>
        <v>5143.4144781366567</v>
      </c>
      <c r="Q105" s="71">
        <f t="shared" ca="1" si="40"/>
        <v>5134.588821807547</v>
      </c>
      <c r="R105" s="71">
        <f t="shared" ca="1" si="41"/>
        <v>5129.5814140462653</v>
      </c>
      <c r="S105" s="71">
        <f t="shared" ca="1" si="42"/>
        <v>5123.2934850388283</v>
      </c>
      <c r="T105" s="71">
        <f t="shared" ca="1" si="43"/>
        <v>5114.1800314362881</v>
      </c>
      <c r="U105" s="71">
        <f t="shared" ca="1" si="44"/>
        <v>5098.6256275957594</v>
      </c>
      <c r="V105" s="34" cm="1">
        <f t="array" aca="1" ref="V105" ca="1">+SUMPRODUCT(_xlfn.ANCHORARRAY($L$17)/100,L105:U105)</f>
        <v>5129.7398710899997</v>
      </c>
      <c r="W105" s="24">
        <f t="shared" ca="1" si="54"/>
        <v>2.9202219228774413</v>
      </c>
      <c r="X105" s="24">
        <f t="shared" ca="1" si="55"/>
        <v>2.9147906313752081</v>
      </c>
      <c r="Z105" s="19">
        <f t="shared" ca="1" si="45"/>
        <v>101.40221957101032</v>
      </c>
      <c r="AA105" s="24">
        <f t="shared" ca="1" si="49"/>
        <v>-5.1358558331515702E-3</v>
      </c>
      <c r="AB105" s="24">
        <f>+d1d10index!Q90</f>
        <v>-4.9792318048659245E-3</v>
      </c>
      <c r="AC105" s="35">
        <f t="shared" si="46"/>
        <v>45323</v>
      </c>
      <c r="AD105" s="24">
        <f t="shared" ca="1" si="56"/>
        <v>1.387377260664735E-3</v>
      </c>
      <c r="AE105" s="24">
        <f>+d1d10index!Y90</f>
        <v>5.2461441101228079E-3</v>
      </c>
      <c r="AG105" s="193">
        <f t="shared" ca="1" si="57"/>
        <v>5.4312915022332042E-3</v>
      </c>
      <c r="AH105" s="193">
        <f ca="1">+d1d10_y!AM90</f>
        <v>1.148886808192362E-3</v>
      </c>
      <c r="AJ105">
        <f>+d1d10index!I90</f>
        <v>102.15707021227499</v>
      </c>
      <c r="AK105" s="19">
        <f t="shared" ca="1" si="47"/>
        <v>101.40221957101032</v>
      </c>
      <c r="AM105">
        <f ca="1">+NAC_d!BV91/NAC_d!BV$5-1</f>
        <v>48.354142487655821</v>
      </c>
      <c r="AN105">
        <f ca="1">+NAC_d!CE91/NAC_d!CE$5-1</f>
        <v>46.67905500117206</v>
      </c>
      <c r="AO105">
        <f t="shared" ca="1" si="50"/>
        <v>50.701195539984553</v>
      </c>
      <c r="AP105">
        <f t="shared" ca="1" si="51"/>
        <v>49.986256275957601</v>
      </c>
      <c r="AR105" s="24">
        <f t="shared" ca="1" si="52"/>
        <v>1.6750874864837613</v>
      </c>
      <c r="AS105" s="24">
        <f t="shared" ca="1" si="53"/>
        <v>0.71493926402695251</v>
      </c>
    </row>
    <row r="106" spans="2:45" x14ac:dyDescent="0.25">
      <c r="B106" s="69">
        <f t="shared" si="48"/>
        <v>92</v>
      </c>
      <c r="C106" s="154">
        <f>+NAC!A92</f>
        <v>45352</v>
      </c>
      <c r="D106" s="71" cm="1">
        <f t="array" aca="1" ref="D106" ca="1">INDIRECT(_xlfn.CONCAT(D$18,"!$P",$B106))</f>
        <v>5530.6354000000001</v>
      </c>
      <c r="E106" s="71" cm="1">
        <f t="array" aca="1" ref="E106" ca="1">INDIRECT(_xlfn.CONCAT(E$18,"!$P",$B106))</f>
        <v>5679.6896999999999</v>
      </c>
      <c r="F106" s="71" cm="1">
        <f t="array" aca="1" ref="F106" ca="1">INDIRECT(_xlfn.CONCAT(F$18,"!$P",$B106))</f>
        <v>5653.9534999999996</v>
      </c>
      <c r="G106" s="71" cm="1">
        <f t="array" aca="1" ref="G106" ca="1">INDIRECT(_xlfn.CONCAT(G$18,"!$P",$B106))</f>
        <v>5737.4418999999998</v>
      </c>
      <c r="H106" s="71" cm="1">
        <f t="array" aca="1" ref="H106" ca="1">INDIRECT(_xlfn.CONCAT(H$18,"!$P",$B106))</f>
        <v>5823.9408999999996</v>
      </c>
      <c r="I106" s="71" cm="1">
        <f t="array" aca="1" ref="I106" ca="1">INDIRECT(_xlfn.CONCAT(I$18,"!$P",$B106))</f>
        <v>5486.3941000000004</v>
      </c>
      <c r="J106" s="71" cm="1">
        <f t="array" aca="1" ref="J106" ca="1">INDIRECT(_xlfn.CONCAT(J$18,"!$P",$B106))</f>
        <v>5612.3990999999996</v>
      </c>
      <c r="K106" s="71"/>
      <c r="L106" s="71">
        <f t="shared" ca="1" si="35"/>
        <v>5641.4176189945574</v>
      </c>
      <c r="M106" s="71">
        <f t="shared" ca="1" si="36"/>
        <v>5635.6170492178917</v>
      </c>
      <c r="N106" s="71">
        <f t="shared" ca="1" si="37"/>
        <v>5628.752401441744</v>
      </c>
      <c r="O106" s="71">
        <f t="shared" ca="1" si="38"/>
        <v>5624.683230768539</v>
      </c>
      <c r="P106" s="71">
        <f t="shared" ca="1" si="39"/>
        <v>5626.3079223751538</v>
      </c>
      <c r="Q106" s="71">
        <f t="shared" ca="1" si="40"/>
        <v>5617.8739126416885</v>
      </c>
      <c r="R106" s="71">
        <f t="shared" ca="1" si="41"/>
        <v>5613.0415921538925</v>
      </c>
      <c r="S106" s="71">
        <f t="shared" ca="1" si="42"/>
        <v>5609.0181076128611</v>
      </c>
      <c r="T106" s="71">
        <f t="shared" ca="1" si="43"/>
        <v>5601.4250353755478</v>
      </c>
      <c r="U106" s="71">
        <f t="shared" ca="1" si="44"/>
        <v>5585.4707561288251</v>
      </c>
      <c r="V106" s="34" cm="1">
        <f t="array" aca="1" ref="V106" ca="1">+SUMPRODUCT(_xlfn.ANCHORARRAY($L$17)/100,L106:U106)</f>
        <v>5612.57972109</v>
      </c>
      <c r="W106" s="24">
        <f t="shared" ca="1" si="54"/>
        <v>2.9875950723539213</v>
      </c>
      <c r="X106" s="24">
        <f t="shared" ca="1" si="55"/>
        <v>3.0042228446519559</v>
      </c>
      <c r="Z106" s="19">
        <f t="shared" ca="1" si="45"/>
        <v>101.00164991114389</v>
      </c>
      <c r="AA106" s="24">
        <f t="shared" ca="1" si="49"/>
        <v>-3.9503046536957243E-3</v>
      </c>
      <c r="AB106" s="24">
        <f>+d1d10index!Q91</f>
        <v>-2.0828134593665615E-3</v>
      </c>
      <c r="AC106" s="35">
        <f t="shared" si="46"/>
        <v>45352</v>
      </c>
      <c r="AD106" s="24">
        <f t="shared" ca="1" si="56"/>
        <v>-4.1525591714364207E-3</v>
      </c>
      <c r="AE106" s="24">
        <f>+d1d10index!Y91</f>
        <v>-2.9290414780412943E-3</v>
      </c>
      <c r="AG106" s="193">
        <f t="shared" ca="1" si="57"/>
        <v>-1.6627772298034582E-2</v>
      </c>
      <c r="AH106" s="193">
        <f ca="1">+d1d10_y!AM91</f>
        <v>-3.2120728448460589E-2</v>
      </c>
      <c r="AJ106">
        <f>+d1d10index!I91</f>
        <v>101.94429609146741</v>
      </c>
      <c r="AK106" s="19">
        <f t="shared" ca="1" si="47"/>
        <v>101.00164991114389</v>
      </c>
      <c r="AM106">
        <f ca="1">+NAC_d!BV92/NAC_d!BV$5-1</f>
        <v>53.492206068870885</v>
      </c>
      <c r="AN106">
        <f ca="1">+NAC_d!CE92/NAC_d!CE$5-1</f>
        <v>51.902382852257929</v>
      </c>
      <c r="AO106">
        <f t="shared" ca="1" si="50"/>
        <v>55.414176189945579</v>
      </c>
      <c r="AP106">
        <f t="shared" ca="1" si="51"/>
        <v>54.854707561288258</v>
      </c>
      <c r="AR106" s="24">
        <f t="shared" ca="1" si="52"/>
        <v>1.589823216612956</v>
      </c>
      <c r="AS106" s="24">
        <f t="shared" ca="1" si="53"/>
        <v>0.55946862865732072</v>
      </c>
    </row>
    <row r="107" spans="2:45" x14ac:dyDescent="0.25">
      <c r="B107" s="69">
        <f t="shared" si="48"/>
        <v>93</v>
      </c>
      <c r="C107" s="154">
        <f>+NAC!A93</f>
        <v>45383</v>
      </c>
      <c r="D107" s="71" cm="1">
        <f t="array" aca="1" ref="D107" ca="1">INDIRECT(_xlfn.CONCAT(D$18,"!$P",$B107))</f>
        <v>5884.3477999999996</v>
      </c>
      <c r="E107" s="71" cm="1">
        <f t="array" aca="1" ref="E107" ca="1">INDIRECT(_xlfn.CONCAT(E$18,"!$P",$B107))</f>
        <v>6044.5825000000004</v>
      </c>
      <c r="F107" s="71" cm="1">
        <f t="array" aca="1" ref="F107" ca="1">INDIRECT(_xlfn.CONCAT(F$18,"!$P",$B107))</f>
        <v>6030.9297999999999</v>
      </c>
      <c r="G107" s="71" cm="1">
        <f t="array" aca="1" ref="G107" ca="1">INDIRECT(_xlfn.CONCAT(G$18,"!$P",$B107))</f>
        <v>6015.1639999999998</v>
      </c>
      <c r="H107" s="71" cm="1">
        <f t="array" aca="1" ref="H107" ca="1">INDIRECT(_xlfn.CONCAT(H$18,"!$P",$B107))</f>
        <v>6165.4781999999996</v>
      </c>
      <c r="I107" s="71" cm="1">
        <f t="array" aca="1" ref="I107" ca="1">INDIRECT(_xlfn.CONCAT(I$18,"!$P",$B107))</f>
        <v>5807.0343000000003</v>
      </c>
      <c r="J107" s="71" cm="1">
        <f t="array" aca="1" ref="J107" ca="1">INDIRECT(_xlfn.CONCAT(J$18,"!$P",$B107))</f>
        <v>5965.8926000000001</v>
      </c>
      <c r="K107" s="71"/>
      <c r="L107" s="71">
        <f t="shared" ca="1" si="35"/>
        <v>5989.3496965605191</v>
      </c>
      <c r="M107" s="71">
        <f t="shared" ca="1" si="36"/>
        <v>5986.4569341094793</v>
      </c>
      <c r="N107" s="71">
        <f t="shared" ca="1" si="37"/>
        <v>5981.3313114515977</v>
      </c>
      <c r="O107" s="71">
        <f t="shared" ca="1" si="38"/>
        <v>5977.0175031582066</v>
      </c>
      <c r="P107" s="71">
        <f t="shared" ca="1" si="39"/>
        <v>5980.9173291530087</v>
      </c>
      <c r="Q107" s="71">
        <f t="shared" ca="1" si="40"/>
        <v>5972.4713091316489</v>
      </c>
      <c r="R107" s="71">
        <f t="shared" ca="1" si="41"/>
        <v>5967.08985758176</v>
      </c>
      <c r="S107" s="71">
        <f t="shared" ca="1" si="42"/>
        <v>5963.1810584669902</v>
      </c>
      <c r="T107" s="71">
        <f t="shared" ca="1" si="43"/>
        <v>5956.6646076335783</v>
      </c>
      <c r="U107" s="71">
        <f t="shared" ca="1" si="44"/>
        <v>5939.6978734356908</v>
      </c>
      <c r="V107" s="34" cm="1">
        <f t="array" aca="1" ref="V107" ca="1">+SUMPRODUCT(_xlfn.ANCHORARRAY($L$17)/100,L107:U107)</f>
        <v>5966.1460239200005</v>
      </c>
      <c r="W107" s="24">
        <f t="shared" ca="1" si="54"/>
        <v>2.9049228010187362</v>
      </c>
      <c r="X107" s="24">
        <f t="shared" ca="1" si="55"/>
        <v>2.9279015674851854</v>
      </c>
      <c r="Z107" s="19">
        <f t="shared" ca="1" si="45"/>
        <v>100.83593179624317</v>
      </c>
      <c r="AA107" s="24">
        <f t="shared" ca="1" si="49"/>
        <v>-1.6407466120256231E-3</v>
      </c>
      <c r="AB107" s="24">
        <f>+d1d10index!Q92</f>
        <v>-2.2297846192715909E-3</v>
      </c>
      <c r="AC107" s="35">
        <f t="shared" si="46"/>
        <v>45383</v>
      </c>
      <c r="AD107" s="24">
        <f t="shared" ca="1" si="56"/>
        <v>-5.8501380626911903E-3</v>
      </c>
      <c r="AE107" s="24">
        <f>+d1d10index!Y92</f>
        <v>-1.0713242583188287E-2</v>
      </c>
      <c r="AG107" s="193">
        <f t="shared" ca="1" si="57"/>
        <v>-2.2978766466449141E-2</v>
      </c>
      <c r="AH107" s="193">
        <f ca="1">+d1d10_y!AM92</f>
        <v>-7.1510814325530081E-2</v>
      </c>
      <c r="AJ107">
        <f>+d1d10index!I92</f>
        <v>101.71698226802019</v>
      </c>
      <c r="AK107" s="19">
        <f t="shared" ca="1" si="47"/>
        <v>100.83593179624317</v>
      </c>
      <c r="AM107">
        <f ca="1">+NAC_d!BV93/NAC_d!BV$5-1</f>
        <v>58.053910395051808</v>
      </c>
      <c r="AN107">
        <f ca="1">+NAC_d!CE93/NAC_d!CE$5-1</f>
        <v>56.678497214254968</v>
      </c>
      <c r="AO107">
        <f t="shared" ca="1" si="50"/>
        <v>58.893496965605202</v>
      </c>
      <c r="AP107">
        <f t="shared" ca="1" si="51"/>
        <v>58.396978734356914</v>
      </c>
      <c r="AR107" s="24">
        <f t="shared" ca="1" si="52"/>
        <v>1.3754131807968406</v>
      </c>
      <c r="AS107" s="24">
        <f t="shared" ca="1" si="53"/>
        <v>0.49651823124828809</v>
      </c>
    </row>
    <row r="108" spans="2:45" x14ac:dyDescent="0.25">
      <c r="B108" s="69">
        <f t="shared" si="48"/>
        <v>94</v>
      </c>
      <c r="C108" s="154">
        <f>+NAC!A94</f>
        <v>45413</v>
      </c>
      <c r="D108" s="71" cm="1">
        <f t="array" aca="1" ref="D108" ca="1">INDIRECT(_xlfn.CONCAT(D$18,"!$P",$B108))</f>
        <v>6114.3774000000003</v>
      </c>
      <c r="E108" s="71" cm="1">
        <f t="array" aca="1" ref="E108" ca="1">INDIRECT(_xlfn.CONCAT(E$18,"!$P",$B108))</f>
        <v>6271.7434000000003</v>
      </c>
      <c r="F108" s="71" cm="1">
        <f t="array" aca="1" ref="F108" ca="1">INDIRECT(_xlfn.CONCAT(F$18,"!$P",$B108))</f>
        <v>6238.8406999999997</v>
      </c>
      <c r="G108" s="71" cm="1">
        <f t="array" aca="1" ref="G108" ca="1">INDIRECT(_xlfn.CONCAT(G$18,"!$P",$B108))</f>
        <v>6188.5459000000001</v>
      </c>
      <c r="H108" s="71" cm="1">
        <f t="array" aca="1" ref="H108" ca="1">INDIRECT(_xlfn.CONCAT(H$18,"!$P",$B108))</f>
        <v>6357.8564999999999</v>
      </c>
      <c r="I108" s="71" cm="1">
        <f t="array" aca="1" ref="I108" ca="1">INDIRECT(_xlfn.CONCAT(I$18,"!$P",$B108))</f>
        <v>6032.3671000000004</v>
      </c>
      <c r="J108" s="71" cm="1">
        <f t="array" aca="1" ref="J108" ca="1">INDIRECT(_xlfn.CONCAT(J$18,"!$P",$B108))</f>
        <v>6188.6725999999999</v>
      </c>
      <c r="K108" s="71"/>
      <c r="L108" s="71">
        <f t="shared" ca="1" si="35"/>
        <v>6204.5284890647126</v>
      </c>
      <c r="M108" s="71">
        <f t="shared" ca="1" si="36"/>
        <v>6203.9838400722301</v>
      </c>
      <c r="N108" s="71">
        <f t="shared" ca="1" si="37"/>
        <v>6200.7592549919118</v>
      </c>
      <c r="O108" s="71">
        <f t="shared" ca="1" si="38"/>
        <v>6197.5610774101197</v>
      </c>
      <c r="P108" s="71">
        <f t="shared" ca="1" si="39"/>
        <v>6202.8239553034482</v>
      </c>
      <c r="Q108" s="71">
        <f t="shared" ca="1" si="40"/>
        <v>6195.3514491263822</v>
      </c>
      <c r="R108" s="71">
        <f t="shared" ca="1" si="41"/>
        <v>6190.2363315666635</v>
      </c>
      <c r="S108" s="71">
        <f t="shared" ca="1" si="42"/>
        <v>6187.3341170316362</v>
      </c>
      <c r="T108" s="71">
        <f t="shared" ca="1" si="43"/>
        <v>6182.3327289914259</v>
      </c>
      <c r="U108" s="71">
        <f t="shared" ca="1" si="44"/>
        <v>6166.1663204927745</v>
      </c>
      <c r="V108" s="34" cm="1">
        <f t="array" aca="1" ref="V108" ca="1">+SUMPRODUCT(_xlfn.ANCHORARRAY($L$17)/100,L108:U108)</f>
        <v>6188.9532564599995</v>
      </c>
      <c r="W108" s="24">
        <f t="shared" ca="1" si="54"/>
        <v>2.7535075305226835</v>
      </c>
      <c r="X108" s="24">
        <f t="shared" ca="1" si="55"/>
        <v>2.7803693943221734</v>
      </c>
      <c r="Z108" s="19">
        <f t="shared" ca="1" si="45"/>
        <v>100.62213969876947</v>
      </c>
      <c r="AA108" s="24">
        <f t="shared" ca="1" si="49"/>
        <v>-2.1201975691136354E-3</v>
      </c>
      <c r="AB108" s="24">
        <f>+d1d10index!Q93</f>
        <v>2.379103661477977E-3</v>
      </c>
      <c r="AC108" s="35">
        <f t="shared" si="46"/>
        <v>45413</v>
      </c>
      <c r="AD108" s="24">
        <f t="shared" ca="1" si="56"/>
        <v>-7.1056187894850131E-3</v>
      </c>
      <c r="AE108" s="24">
        <f>+d1d10index!Y93</f>
        <v>-3.3140963706518312E-3</v>
      </c>
      <c r="AG108" s="193">
        <f t="shared" ca="1" si="57"/>
        <v>-2.686186379948996E-2</v>
      </c>
      <c r="AH108" s="193">
        <f ca="1">+d1d10_y!AM93</f>
        <v>-3.875344651874757E-2</v>
      </c>
      <c r="AJ108">
        <f>+d1d10index!I93</f>
        <v>101.95897751296852</v>
      </c>
      <c r="AK108" s="19">
        <f t="shared" ca="1" si="47"/>
        <v>100.62213969876947</v>
      </c>
      <c r="AM108">
        <f ca="1">+NAC_d!BV94/NAC_d!BV$5-1</f>
        <v>60.579485080132898</v>
      </c>
      <c r="AN108">
        <f ca="1">+NAC_d!CE94/NAC_d!CE$5-1</f>
        <v>59.033101667614048</v>
      </c>
      <c r="AO108">
        <f t="shared" ca="1" si="50"/>
        <v>61.045284890647132</v>
      </c>
      <c r="AP108">
        <f t="shared" ca="1" si="51"/>
        <v>60.661663204927756</v>
      </c>
      <c r="AR108" s="24">
        <f t="shared" ca="1" si="52"/>
        <v>1.5463834125188498</v>
      </c>
      <c r="AS108" s="24">
        <f t="shared" ca="1" si="53"/>
        <v>0.38362168571937616</v>
      </c>
    </row>
    <row r="109" spans="2:45" x14ac:dyDescent="0.25">
      <c r="B109" s="69">
        <f t="shared" si="48"/>
        <v>95</v>
      </c>
      <c r="C109" s="154">
        <f>+NAC!A95</f>
        <v>45444</v>
      </c>
      <c r="D109" s="71" cm="1">
        <f t="array" aca="1" ref="D109" ca="1">INDIRECT(_xlfn.CONCAT(D$18,"!$P",$B109))</f>
        <v>6350.2435999999998</v>
      </c>
      <c r="E109" s="71" cm="1">
        <f t="array" aca="1" ref="E109" ca="1">INDIRECT(_xlfn.CONCAT(E$18,"!$P",$B109))</f>
        <v>6503.4826000000003</v>
      </c>
      <c r="F109" s="71" cm="1">
        <f t="array" aca="1" ref="F109" ca="1">INDIRECT(_xlfn.CONCAT(F$18,"!$P",$B109))</f>
        <v>6428.7070999999996</v>
      </c>
      <c r="G109" s="71" cm="1">
        <f t="array" aca="1" ref="G109" ca="1">INDIRECT(_xlfn.CONCAT(G$18,"!$P",$B109))</f>
        <v>6380.1203999999998</v>
      </c>
      <c r="H109" s="71" cm="1">
        <f t="array" aca="1" ref="H109" ca="1">INDIRECT(_xlfn.CONCAT(H$18,"!$P",$B109))</f>
        <v>6557.5713999999998</v>
      </c>
      <c r="I109" s="71" cm="1">
        <f t="array" aca="1" ref="I109" ca="1">INDIRECT(_xlfn.CONCAT(I$18,"!$P",$B109))</f>
        <v>6236.8553000000002</v>
      </c>
      <c r="J109" s="71" cm="1">
        <f t="array" aca="1" ref="J109" ca="1">INDIRECT(_xlfn.CONCAT(J$18,"!$P",$B109))</f>
        <v>6414.6575000000003</v>
      </c>
      <c r="K109" s="71"/>
      <c r="L109" s="71">
        <f t="shared" ca="1" si="35"/>
        <v>6422.7560357664424</v>
      </c>
      <c r="M109" s="71">
        <f t="shared" ca="1" si="36"/>
        <v>6424.1255702355475</v>
      </c>
      <c r="N109" s="71">
        <f t="shared" ca="1" si="37"/>
        <v>6423.0410003774696</v>
      </c>
      <c r="O109" s="71">
        <f t="shared" ca="1" si="38"/>
        <v>6421.4259750963938</v>
      </c>
      <c r="P109" s="71">
        <f t="shared" ca="1" si="39"/>
        <v>6428.2755516619891</v>
      </c>
      <c r="Q109" s="71">
        <f t="shared" ca="1" si="40"/>
        <v>6421.1942332007993</v>
      </c>
      <c r="R109" s="71">
        <f t="shared" ca="1" si="41"/>
        <v>6416.3740282633044</v>
      </c>
      <c r="S109" s="71">
        <f t="shared" ca="1" si="42"/>
        <v>6414.9871597904939</v>
      </c>
      <c r="T109" s="71">
        <f t="shared" ca="1" si="43"/>
        <v>6411.3586727210077</v>
      </c>
      <c r="U109" s="71">
        <f t="shared" ca="1" si="44"/>
        <v>6395.8392864909938</v>
      </c>
      <c r="V109" s="34" cm="1">
        <f t="array" aca="1" ref="V109" ca="1">+SUMPRODUCT(_xlfn.ANCHORARRAY($L$17)/100,L109:U109)</f>
        <v>6414.9394813099998</v>
      </c>
      <c r="W109" s="24">
        <f t="shared" ca="1" si="54"/>
        <v>2.6498259562439377</v>
      </c>
      <c r="X109" s="24">
        <f t="shared" ca="1" si="55"/>
        <v>2.6813655809852852</v>
      </c>
      <c r="Z109" s="19">
        <f t="shared" ca="1" si="45"/>
        <v>100.42084780542095</v>
      </c>
      <c r="AA109" s="24">
        <f t="shared" ca="1" si="49"/>
        <v>-2.0004731955723942E-3</v>
      </c>
      <c r="AB109" s="24">
        <f>+d1d10index!Q94</f>
        <v>-3.5071113164151235E-3</v>
      </c>
      <c r="AC109" s="35">
        <f t="shared" si="46"/>
        <v>45444</v>
      </c>
      <c r="AD109" s="24">
        <f t="shared" ca="1" si="56"/>
        <v>-8.567371006089064E-3</v>
      </c>
      <c r="AE109" s="24">
        <f>+d1d10index!Y94</f>
        <v>-4.9824456800462436E-4</v>
      </c>
      <c r="AG109" s="193">
        <f t="shared" ca="1" si="57"/>
        <v>-3.1539624741347527E-2</v>
      </c>
      <c r="AH109" s="193">
        <f ca="1">+d1d10_y!AM94</f>
        <v>-2.8525456678433869E-2</v>
      </c>
      <c r="AJ109">
        <f>+d1d10index!I94</f>
        <v>101.60139602912267</v>
      </c>
      <c r="AK109" s="19">
        <f t="shared" ca="1" si="47"/>
        <v>100.42084780542095</v>
      </c>
      <c r="AM109">
        <f ca="1">+NAC_d!BV95/NAC_d!BV$5-1</f>
        <v>63.28395800749594</v>
      </c>
      <c r="AN109">
        <f ca="1">+NAC_d!CE95/NAC_d!CE$5-1</f>
        <v>61.86036804728171</v>
      </c>
      <c r="AO109">
        <f t="shared" ca="1" si="50"/>
        <v>63.22756035766443</v>
      </c>
      <c r="AP109">
        <f t="shared" ca="1" si="51"/>
        <v>62.958392864909946</v>
      </c>
      <c r="AR109" s="24">
        <f t="shared" ca="1" si="52"/>
        <v>1.4235899602142297</v>
      </c>
      <c r="AS109" s="24">
        <f t="shared" ca="1" si="53"/>
        <v>0.26916749275448382</v>
      </c>
    </row>
    <row r="110" spans="2:45" x14ac:dyDescent="0.25">
      <c r="B110" s="69">
        <f t="shared" si="48"/>
        <v>96</v>
      </c>
      <c r="C110" s="154">
        <f>+NAC!A96</f>
        <v>45474</v>
      </c>
      <c r="D110" s="71" cm="1">
        <f t="array" aca="1" ref="D110" ca="1">INDIRECT(_xlfn.CONCAT(D$18,"!$P",$B110))</f>
        <v>6597.5519000000004</v>
      </c>
      <c r="E110" s="71" cm="1">
        <f t="array" aca="1" ref="E110" ca="1">INDIRECT(_xlfn.CONCAT(E$18,"!$P",$B110))</f>
        <v>6744.5447000000004</v>
      </c>
      <c r="F110" s="71" cm="1">
        <f t="array" aca="1" ref="F110" ca="1">INDIRECT(_xlfn.CONCAT(F$18,"!$P",$B110))</f>
        <v>6654.2232000000004</v>
      </c>
      <c r="G110" s="71" cm="1">
        <f t="array" aca="1" ref="G110" ca="1">INDIRECT(_xlfn.CONCAT(G$18,"!$P",$B110))</f>
        <v>6589.3829999999998</v>
      </c>
      <c r="H110" s="71" cm="1">
        <f t="array" aca="1" ref="H110" ca="1">INDIRECT(_xlfn.CONCAT(H$18,"!$P",$B110))</f>
        <v>6836.7214999999997</v>
      </c>
      <c r="I110" s="71" cm="1">
        <f t="array" aca="1" ref="I110" ca="1">INDIRECT(_xlfn.CONCAT(I$18,"!$P",$B110))</f>
        <v>6467.4624000000003</v>
      </c>
      <c r="J110" s="71" cm="1">
        <f t="array" aca="1" ref="J110" ca="1">INDIRECT(_xlfn.CONCAT(J$18,"!$P",$B110))</f>
        <v>6657.49</v>
      </c>
      <c r="K110" s="71"/>
      <c r="L110" s="71">
        <f t="shared" ref="L110:L122" ca="1" si="58">+SUMPRODUCT($D$4:$I$4,$D110:$I110)/J$4</f>
        <v>6660.8800014019771</v>
      </c>
      <c r="M110" s="71">
        <f t="shared" ca="1" si="36"/>
        <v>6664.0615977073066</v>
      </c>
      <c r="N110" s="71">
        <f t="shared" ca="1" si="37"/>
        <v>6664.5109197239562</v>
      </c>
      <c r="O110" s="71">
        <f t="shared" ca="1" si="38"/>
        <v>6663.8794075524384</v>
      </c>
      <c r="P110" s="71">
        <f t="shared" ca="1" si="39"/>
        <v>6671.2295848723215</v>
      </c>
      <c r="Q110" s="71">
        <f t="shared" ca="1" si="40"/>
        <v>6664.2645490460427</v>
      </c>
      <c r="R110" s="71">
        <f t="shared" ca="1" si="41"/>
        <v>6659.6606987464766</v>
      </c>
      <c r="S110" s="71">
        <f t="shared" ca="1" si="42"/>
        <v>6658.7631306112735</v>
      </c>
      <c r="T110" s="71">
        <f t="shared" ca="1" si="43"/>
        <v>6655.0804810930549</v>
      </c>
      <c r="U110" s="71">
        <f t="shared" ca="1" si="44"/>
        <v>6640.1850977537742</v>
      </c>
      <c r="V110" s="34" cm="1">
        <f t="array" aca="1" ref="V110" ca="1">+SUMPRODUCT(_xlfn.ANCHORARRAY($L$17)/100,L110:U110)</f>
        <v>6657.7832014999994</v>
      </c>
      <c r="W110" s="24">
        <f t="shared" ref="W110:W122" ca="1" si="59">+L110/L98-1</f>
        <v>2.5558807709924327</v>
      </c>
      <c r="X110" s="24">
        <f t="shared" ref="X110:X122" ca="1" si="60">+U110/U98-1</f>
        <v>2.5878480860386937</v>
      </c>
      <c r="Z110" s="19">
        <f t="shared" ref="Z110:Z122" ca="1" si="61">+L110/U110*100</f>
        <v>100.31166154773612</v>
      </c>
      <c r="AA110" s="24">
        <f t="shared" ref="AA110:AA122" ca="1" si="62">+Z110/Z109-1</f>
        <v>-1.0872867544037268E-3</v>
      </c>
      <c r="AB110" s="24">
        <f>+d1d10index!Q95</f>
        <v>-4.421154300112029E-3</v>
      </c>
      <c r="AC110" s="35">
        <f t="shared" ref="AC110:AC122" si="63">+C110</f>
        <v>45474</v>
      </c>
      <c r="AD110" s="24">
        <f t="shared" ref="AD110:AD122" ca="1" si="64">+Z110/Z98-1</f>
        <v>-8.9098853350715324E-3</v>
      </c>
      <c r="AE110" s="24">
        <f>+d1d10index!Y95</f>
        <v>-5.5460387291039748E-4</v>
      </c>
      <c r="AG110" s="193">
        <f t="shared" ref="AG110:AG122" ca="1" si="65">+W110-X110</f>
        <v>-3.1967315046260936E-2</v>
      </c>
      <c r="AH110" s="193">
        <f ca="1">+d1d10_y!AM95</f>
        <v>-2.3680523905551976E-2</v>
      </c>
      <c r="AJ110">
        <f>+d1d10index!I95</f>
        <v>101.15220058017113</v>
      </c>
      <c r="AK110" s="19">
        <f t="shared" ref="AK110:AK122" ca="1" si="66">+Z110</f>
        <v>100.31166154773612</v>
      </c>
      <c r="AM110">
        <f ca="1">+NAC_d!BV96/NAC_d!BV$5-1</f>
        <v>65.740866980504279</v>
      </c>
      <c r="AN110">
        <f ca="1">+NAC_d!CE96/NAC_d!CE$5-1</f>
        <v>64.514325163519047</v>
      </c>
      <c r="AO110">
        <f t="shared" ref="AO110:AO122" ca="1" si="67">+L110/$L$19-1</f>
        <v>65.608800014019778</v>
      </c>
      <c r="AP110">
        <f t="shared" ref="AP110:AP122" ca="1" si="68">+U110/$U$19-1</f>
        <v>65.401850977537748</v>
      </c>
      <c r="AR110" s="24">
        <f t="shared" ref="AR110:AR122" ca="1" si="69">+AM110-AN110</f>
        <v>1.2265418169852325</v>
      </c>
      <c r="AS110" s="24">
        <f t="shared" ref="AS110:AS122" ca="1" si="70">+AO110-AP110</f>
        <v>0.20694903648202967</v>
      </c>
    </row>
    <row r="111" spans="2:45" x14ac:dyDescent="0.25">
      <c r="B111" s="69">
        <f t="shared" si="48"/>
        <v>97</v>
      </c>
      <c r="C111" s="154">
        <f>+NAC!A97</f>
        <v>45505</v>
      </c>
      <c r="D111" s="71" cm="1">
        <f t="array" aca="1" ref="D111" ca="1">INDIRECT(_xlfn.CONCAT(D$18,"!$P",$B111))</f>
        <v>6880.7826999999997</v>
      </c>
      <c r="E111" s="71" cm="1">
        <f t="array" aca="1" ref="E111" ca="1">INDIRECT(_xlfn.CONCAT(E$18,"!$P",$B111))</f>
        <v>7016.4718999999996</v>
      </c>
      <c r="F111" s="71" cm="1">
        <f t="array" aca="1" ref="F111" ca="1">INDIRECT(_xlfn.CONCAT(F$18,"!$P",$B111))</f>
        <v>6893.5545000000002</v>
      </c>
      <c r="G111" s="71" cm="1">
        <f t="array" aca="1" ref="G111" ca="1">INDIRECT(_xlfn.CONCAT(G$18,"!$P",$B111))</f>
        <v>6850.5465000000004</v>
      </c>
      <c r="H111" s="71" cm="1">
        <f t="array" aca="1" ref="H111" ca="1">INDIRECT(_xlfn.CONCAT(H$18,"!$P",$B111))</f>
        <v>7104.0812999999998</v>
      </c>
      <c r="I111" s="71" cm="1">
        <f t="array" aca="1" ref="I111" ca="1">INDIRECT(_xlfn.CONCAT(I$18,"!$P",$B111))</f>
        <v>6745.4682000000003</v>
      </c>
      <c r="J111" s="71" cm="1">
        <f t="array" aca="1" ref="J111" ca="1">INDIRECT(_xlfn.CONCAT(J$18,"!$P",$B111))</f>
        <v>6931.7975999999999</v>
      </c>
      <c r="K111" s="71"/>
      <c r="L111" s="71">
        <f t="shared" ca="1" si="58"/>
        <v>6929.7733237840839</v>
      </c>
      <c r="M111" s="71">
        <f t="shared" ca="1" si="36"/>
        <v>6934.0369215973069</v>
      </c>
      <c r="N111" s="71">
        <f t="shared" ca="1" si="37"/>
        <v>6935.8891006601125</v>
      </c>
      <c r="O111" s="71">
        <f t="shared" ca="1" si="38"/>
        <v>6936.7460340238231</v>
      </c>
      <c r="P111" s="71">
        <f t="shared" ca="1" si="39"/>
        <v>6944.4141925290714</v>
      </c>
      <c r="Q111" s="71">
        <f t="shared" ca="1" si="40"/>
        <v>6938.1097032104462</v>
      </c>
      <c r="R111" s="71">
        <f t="shared" ca="1" si="41"/>
        <v>6934.0761200811958</v>
      </c>
      <c r="S111" s="71">
        <f t="shared" ca="1" si="42"/>
        <v>6934.2911267821319</v>
      </c>
      <c r="T111" s="71">
        <f t="shared" ca="1" si="43"/>
        <v>6931.32872739905</v>
      </c>
      <c r="U111" s="71">
        <f ca="1">+SUMPRODUCT($D$13:$I$13,$D111:$I111)/$J$13</f>
        <v>6917.8091051937517</v>
      </c>
      <c r="V111" s="34" cm="1">
        <f t="array" aca="1" ref="V111" ca="1">+SUMPRODUCT(_xlfn.ANCHORARRAY($L$17)/100,L111:U111)</f>
        <v>6932.0728795299983</v>
      </c>
      <c r="W111" s="24">
        <f t="shared" ca="1" si="59"/>
        <v>2.2407201864578736</v>
      </c>
      <c r="X111" s="24">
        <f t="shared" ca="1" si="60"/>
        <v>2.2895147074663789</v>
      </c>
      <c r="Z111" s="19">
        <f t="shared" ca="1" si="61"/>
        <v>100.17294808816493</v>
      </c>
      <c r="AA111" s="24">
        <f t="shared" ca="1" si="62"/>
        <v>-1.3828248623434236E-3</v>
      </c>
      <c r="AB111" s="24">
        <f>+d1d10index!Q96</f>
        <v>-1.3700940124188321E-3</v>
      </c>
      <c r="AC111" s="35">
        <f t="shared" si="63"/>
        <v>45505</v>
      </c>
      <c r="AD111" s="24">
        <f t="shared" ca="1" si="64"/>
        <v>-1.4833349398850282E-2</v>
      </c>
      <c r="AE111" s="24">
        <f>+d1d10index!Y96</f>
        <v>-9.0059823966410768E-3</v>
      </c>
      <c r="AG111" s="193">
        <f t="shared" ca="1" si="65"/>
        <v>-4.8794521008505232E-2</v>
      </c>
      <c r="AH111" s="193">
        <f ca="1">+d1d10_y!AM96</f>
        <v>-5.4001715911697445E-2</v>
      </c>
      <c r="AJ111">
        <f>+d1d10index!I96</f>
        <v>101.01361255581324</v>
      </c>
      <c r="AK111" s="19">
        <f t="shared" ca="1" si="66"/>
        <v>100.17294808816493</v>
      </c>
      <c r="AM111">
        <f ca="1">+NAC_d!BV97/NAC_d!BV$5-1</f>
        <v>68.541999317770319</v>
      </c>
      <c r="AN111">
        <f ca="1">+NAC_d!CE97/NAC_d!CE$5-1</f>
        <v>67.296046971347792</v>
      </c>
      <c r="AO111">
        <f t="shared" ca="1" si="67"/>
        <v>68.297733237840845</v>
      </c>
      <c r="AP111">
        <f t="shared" ca="1" si="68"/>
        <v>68.178091051937528</v>
      </c>
      <c r="AR111" s="24">
        <f t="shared" ca="1" si="69"/>
        <v>1.2459523464225271</v>
      </c>
      <c r="AS111" s="24">
        <f t="shared" ca="1" si="70"/>
        <v>0.11964218590331654</v>
      </c>
    </row>
    <row r="112" spans="2:45" x14ac:dyDescent="0.25">
      <c r="B112" s="69">
        <f t="shared" si="48"/>
        <v>98</v>
      </c>
      <c r="C112" s="154">
        <f>+NAC!A98</f>
        <v>45536</v>
      </c>
      <c r="D112" s="71" cm="1">
        <f t="array" aca="1" ref="D112" ca="1">INDIRECT(_xlfn.CONCAT(D$18,"!$P",$B112))</f>
        <v>7117.1826000000001</v>
      </c>
      <c r="E112" s="71" cm="1">
        <f t="array" aca="1" ref="E112" ca="1">INDIRECT(_xlfn.CONCAT(E$18,"!$P",$B112))</f>
        <v>7238.5775999999996</v>
      </c>
      <c r="F112" s="71" cm="1">
        <f t="array" aca="1" ref="F112" ca="1">INDIRECT(_xlfn.CONCAT(F$18,"!$P",$B112))</f>
        <v>7102.4164000000001</v>
      </c>
      <c r="G112" s="71" cm="1">
        <f t="array" aca="1" ref="G112" ca="1">INDIRECT(_xlfn.CONCAT(G$18,"!$P",$B112))</f>
        <v>7062.5909000000001</v>
      </c>
      <c r="H112" s="71" cm="1">
        <f t="array" aca="1" ref="H112" ca="1">INDIRECT(_xlfn.CONCAT(H$18,"!$P",$B112))</f>
        <v>7312.5110999999997</v>
      </c>
      <c r="I112" s="71" cm="1">
        <f t="array" aca="1" ref="I112" ca="1">INDIRECT(_xlfn.CONCAT(I$18,"!$P",$B112))</f>
        <v>6960.7093999999997</v>
      </c>
      <c r="J112" s="71" cm="1">
        <f t="array" aca="1" ref="J112" ca="1">INDIRECT(_xlfn.CONCAT(J$18,"!$P",$B112))</f>
        <v>7157.9270999999999</v>
      </c>
      <c r="K112" s="71"/>
      <c r="L112" s="71">
        <f t="shared" ca="1" si="58"/>
        <v>7151.8684599955541</v>
      </c>
      <c r="M112" s="71">
        <f t="shared" ca="1" si="36"/>
        <v>7156.9026073399773</v>
      </c>
      <c r="N112" s="71">
        <f t="shared" ca="1" si="37"/>
        <v>7159.9428576144974</v>
      </c>
      <c r="O112" s="71">
        <f t="shared" ca="1" si="38"/>
        <v>7161.5612607612584</v>
      </c>
      <c r="P112" s="71">
        <f t="shared" ca="1" si="39"/>
        <v>7169.5959828807945</v>
      </c>
      <c r="Q112" s="71">
        <f t="shared" ca="1" si="40"/>
        <v>7163.6948464826128</v>
      </c>
      <c r="R112" s="71">
        <f t="shared" ca="1" si="41"/>
        <v>7160.088713445778</v>
      </c>
      <c r="S112" s="71">
        <f t="shared" ca="1" si="42"/>
        <v>7161.1192347623282</v>
      </c>
      <c r="T112" s="71">
        <f t="shared" ca="1" si="43"/>
        <v>7158.9556412198272</v>
      </c>
      <c r="U112" s="71">
        <f ca="1">+SUMPRODUCT($D$13:$I$13,$D112:$I112)/$J$13</f>
        <v>7146.7771800241972</v>
      </c>
      <c r="V112" s="34" cm="1">
        <f t="array" aca="1" ref="V112" ca="1">+SUMPRODUCT(_xlfn.ANCHORARRAY($L$17)/100,L112:U112)</f>
        <v>7158.1767413299995</v>
      </c>
      <c r="W112" s="24">
        <f t="shared" ca="1" si="59"/>
        <v>1.9437085311034816</v>
      </c>
      <c r="X112" s="24">
        <f t="shared" ca="1" si="60"/>
        <v>2.0003169334109661</v>
      </c>
      <c r="Z112" s="19">
        <f t="shared" ca="1" si="61"/>
        <v>100.07123882336207</v>
      </c>
      <c r="AA112" s="24">
        <f t="shared" ca="1" si="62"/>
        <v>-1.01533664271658E-3</v>
      </c>
      <c r="AB112" s="24">
        <f>+d1d10index!Q97</f>
        <v>-1.8565877631183669E-3</v>
      </c>
      <c r="AC112" s="35">
        <f t="shared" si="63"/>
        <v>45536</v>
      </c>
      <c r="AD112" s="24">
        <f t="shared" ca="1" si="64"/>
        <v>-1.8867474191510802E-2</v>
      </c>
      <c r="AE112" s="24">
        <f>+d1d10index!Y97</f>
        <v>-1.6845491539300705E-2</v>
      </c>
      <c r="AG112" s="193">
        <f t="shared" ca="1" si="65"/>
        <v>-5.6608402307484429E-2</v>
      </c>
      <c r="AH112" s="193">
        <f ca="1">+d1d10_y!AM97</f>
        <v>-8.1295730885359241E-2</v>
      </c>
      <c r="AJ112">
        <f>+d1d10index!I97</f>
        <v>100.82607191883373</v>
      </c>
      <c r="AK112" s="19">
        <f t="shared" ca="1" si="66"/>
        <v>100.07123882336207</v>
      </c>
      <c r="AM112">
        <f ca="1">+NAC_d!BV98/NAC_d!BV$5-1</f>
        <v>70.831081809400644</v>
      </c>
      <c r="AN112">
        <f ca="1">+NAC_d!CE98/NAC_d!CE$5-1</f>
        <v>69.74172304715195</v>
      </c>
      <c r="AO112">
        <f t="shared" ca="1" si="67"/>
        <v>70.518684599955549</v>
      </c>
      <c r="AP112">
        <f t="shared" ca="1" si="68"/>
        <v>70.467771800241977</v>
      </c>
      <c r="AR112" s="24">
        <f t="shared" ca="1" si="69"/>
        <v>1.0893587622486933</v>
      </c>
      <c r="AS112" s="24">
        <f t="shared" ca="1" si="70"/>
        <v>5.0912799713572099E-2</v>
      </c>
    </row>
    <row r="113" spans="2:45" x14ac:dyDescent="0.25">
      <c r="B113" s="69">
        <f t="shared" si="48"/>
        <v>99</v>
      </c>
      <c r="C113" s="154">
        <f>+NAC!A99</f>
        <v>45566</v>
      </c>
      <c r="D113" s="71" cm="1">
        <f t="array" aca="1" ref="D113" ca="1">INDIRECT(_xlfn.CONCAT(D$18,"!$P",$B113))</f>
        <v>7336.5033000000003</v>
      </c>
      <c r="E113" s="71" cm="1">
        <f t="array" aca="1" ref="E113" ca="1">INDIRECT(_xlfn.CONCAT(E$18,"!$P",$B113))</f>
        <v>7440.4641000000001</v>
      </c>
      <c r="F113" s="71" cm="1">
        <f t="array" aca="1" ref="F113" ca="1">INDIRECT(_xlfn.CONCAT(F$18,"!$P",$B113))</f>
        <v>7285.5011000000004</v>
      </c>
      <c r="G113" s="71" cm="1">
        <f t="array" aca="1" ref="G113" ca="1">INDIRECT(_xlfn.CONCAT(G$18,"!$P",$B113))</f>
        <v>7240.3346000000001</v>
      </c>
      <c r="H113" s="71" cm="1">
        <f t="array" aca="1" ref="H113" ca="1">INDIRECT(_xlfn.CONCAT(H$18,"!$P",$B113))</f>
        <v>7511.1797999999999</v>
      </c>
      <c r="I113" s="71" cm="1">
        <f t="array" aca="1" ref="I113" ca="1">INDIRECT(_xlfn.CONCAT(I$18,"!$P",$B113))</f>
        <v>7200.3347000000003</v>
      </c>
      <c r="J113" s="71" cm="1">
        <f t="array" aca="1" ref="J113" ca="1">INDIRECT(_xlfn.CONCAT(J$18,"!$P",$B113))</f>
        <v>7366.7822999999999</v>
      </c>
      <c r="K113" s="71"/>
      <c r="L113" s="71">
        <f t="shared" ca="1" si="58"/>
        <v>7353.6873779109592</v>
      </c>
      <c r="M113" s="71">
        <f t="shared" ca="1" si="36"/>
        <v>7360.550855358063</v>
      </c>
      <c r="N113" s="71">
        <f t="shared" ca="1" si="37"/>
        <v>7365.2370855061554</v>
      </c>
      <c r="O113" s="71">
        <f t="shared" ca="1" si="38"/>
        <v>7368.3949383479985</v>
      </c>
      <c r="P113" s="71">
        <f t="shared" ca="1" si="39"/>
        <v>7376.4264030998856</v>
      </c>
      <c r="Q113" s="71">
        <f t="shared" ca="1" si="40"/>
        <v>7372.0559382941829</v>
      </c>
      <c r="R113" s="71">
        <f t="shared" ca="1" si="41"/>
        <v>7369.2766334901871</v>
      </c>
      <c r="S113" s="71">
        <f t="shared" ca="1" si="42"/>
        <v>7371.2677755399409</v>
      </c>
      <c r="T113" s="71">
        <f t="shared" ca="1" si="43"/>
        <v>7370.1475336917192</v>
      </c>
      <c r="U113" s="71">
        <f t="shared" ref="U113:U125" ca="1" si="71">+SUMPRODUCT($D$13:$I$13,$D113:$I113)/$J$13</f>
        <v>7360.2705977953874</v>
      </c>
      <c r="V113" s="34" cm="1">
        <f t="array" aca="1" ref="V113" ca="1">+SUMPRODUCT(_xlfn.ANCHORARRAY($L$17)/100,L113:U113)</f>
        <v>7367.0266754700006</v>
      </c>
      <c r="W113" s="24">
        <f t="shared" ca="1" si="59"/>
        <v>1.7868810764297827</v>
      </c>
      <c r="X113" s="24">
        <f t="shared" ca="1" si="60"/>
        <v>1.836395260517147</v>
      </c>
      <c r="Z113" s="19">
        <f t="shared" ca="1" si="61"/>
        <v>99.910557366105536</v>
      </c>
      <c r="AA113" s="24">
        <f t="shared" ca="1" si="62"/>
        <v>-1.6056707116433033E-3</v>
      </c>
      <c r="AB113" s="24">
        <f>+d1d10index!Q98</f>
        <v>-4.2780458310496261E-3</v>
      </c>
      <c r="AC113" s="35">
        <f t="shared" si="63"/>
        <v>45566</v>
      </c>
      <c r="AD113" s="24">
        <f t="shared" ca="1" si="64"/>
        <v>-1.7456729242431468E-2</v>
      </c>
      <c r="AE113" s="24">
        <f>+d1d10index!Y98</f>
        <v>-2.0019552486076564E-2</v>
      </c>
      <c r="AG113" s="193">
        <f t="shared" ca="1" si="65"/>
        <v>-4.9514184087364299E-2</v>
      </c>
      <c r="AH113" s="193">
        <f ca="1">+d1d10_y!AM98</f>
        <v>-8.3310095042170573E-2</v>
      </c>
      <c r="AJ113">
        <f>+d1d10index!I98</f>
        <v>100.39473336220026</v>
      </c>
      <c r="AK113" s="19">
        <f t="shared" ca="1" si="66"/>
        <v>99.910557366105536</v>
      </c>
      <c r="AM113">
        <f ca="1">+NAC_d!BV99/NAC_d!BV$5-1</f>
        <v>72.567661583570114</v>
      </c>
      <c r="AN113">
        <f ca="1">+NAC_d!CE99/NAC_d!CE$5-1</f>
        <v>71.816736431544328</v>
      </c>
      <c r="AO113">
        <f t="shared" ca="1" si="67"/>
        <v>72.536873779109598</v>
      </c>
      <c r="AP113">
        <f t="shared" ca="1" si="68"/>
        <v>72.602705977953889</v>
      </c>
      <c r="AR113" s="24">
        <f t="shared" ca="1" si="69"/>
        <v>0.75092515202578625</v>
      </c>
      <c r="AS113" s="24">
        <f t="shared" ca="1" si="70"/>
        <v>-6.5832198844290701E-2</v>
      </c>
    </row>
    <row r="114" spans="2:45" x14ac:dyDescent="0.25">
      <c r="B114" s="69">
        <f t="shared" si="48"/>
        <v>100</v>
      </c>
      <c r="C114" s="154">
        <f>+NAC!A100</f>
        <v>45597</v>
      </c>
      <c r="D114" s="71" cm="1">
        <f t="array" aca="1" ref="D114" ca="1">INDIRECT(_xlfn.CONCAT(D$18,"!$P",$B114))</f>
        <v>7543.8585000000003</v>
      </c>
      <c r="E114" s="71" cm="1">
        <f t="array" aca="1" ref="E114" ca="1">INDIRECT(_xlfn.CONCAT(E$18,"!$P",$B114))</f>
        <v>7635.6219000000001</v>
      </c>
      <c r="F114" s="71" cm="1">
        <f t="array" aca="1" ref="F114" ca="1">INDIRECT(_xlfn.CONCAT(F$18,"!$P",$B114))</f>
        <v>7488.3968999999997</v>
      </c>
      <c r="G114" s="71" cm="1">
        <f t="array" aca="1" ref="G114" ca="1">INDIRECT(_xlfn.CONCAT(G$18,"!$P",$B114))</f>
        <v>7407.2565999999997</v>
      </c>
      <c r="H114" s="71" cm="1">
        <f t="array" aca="1" ref="H114" ca="1">INDIRECT(_xlfn.CONCAT(H$18,"!$P",$B114))</f>
        <v>7682.8535000000002</v>
      </c>
      <c r="I114" s="71" cm="1">
        <f t="array" aca="1" ref="I114" ca="1">INDIRECT(_xlfn.CONCAT(I$18,"!$P",$B114))</f>
        <v>7425.1370999999999</v>
      </c>
      <c r="J114" s="71" cm="1">
        <f t="array" aca="1" ref="J114" ca="1">INDIRECT(_xlfn.CONCAT(J$18,"!$P",$B114))</f>
        <v>7566.7781999999997</v>
      </c>
      <c r="K114" s="71"/>
      <c r="L114" s="71">
        <f t="shared" ca="1" si="58"/>
        <v>7549.0596362496753</v>
      </c>
      <c r="M114" s="71">
        <f t="shared" ca="1" si="36"/>
        <v>7557.3479868101922</v>
      </c>
      <c r="N114" s="71">
        <f t="shared" ca="1" si="37"/>
        <v>7563.0428841593548</v>
      </c>
      <c r="O114" s="71">
        <f t="shared" ca="1" si="38"/>
        <v>7566.6455748751951</v>
      </c>
      <c r="P114" s="71">
        <f t="shared" ca="1" si="39"/>
        <v>7574.8301541277533</v>
      </c>
      <c r="Q114" s="71">
        <f t="shared" ca="1" si="40"/>
        <v>7571.769060738543</v>
      </c>
      <c r="R114" s="71">
        <f t="shared" ca="1" si="41"/>
        <v>7569.4549419463237</v>
      </c>
      <c r="S114" s="71">
        <f t="shared" ca="1" si="42"/>
        <v>7571.8141285959964</v>
      </c>
      <c r="T114" s="71">
        <f t="shared" ca="1" si="43"/>
        <v>7571.8445468900636</v>
      </c>
      <c r="U114" s="71">
        <f t="shared" ca="1" si="71"/>
        <v>7563.5943692364717</v>
      </c>
      <c r="V114" s="34" cm="1">
        <f t="array" aca="1" ref="V114" ca="1">+SUMPRODUCT(_xlfn.ANCHORARRAY($L$17)/100,L114:U114)</f>
        <v>7567.0302757099998</v>
      </c>
      <c r="W114" s="24">
        <f t="shared" ca="1" si="59"/>
        <v>1.5256700243849171</v>
      </c>
      <c r="X114" s="24">
        <f t="shared" ca="1" si="60"/>
        <v>1.5681208278558705</v>
      </c>
      <c r="Z114" s="19">
        <f t="shared" ca="1" si="61"/>
        <v>99.807832992129846</v>
      </c>
      <c r="AA114" s="24">
        <f t="shared" ca="1" si="62"/>
        <v>-1.0281633561434189E-3</v>
      </c>
      <c r="AB114" s="24">
        <f>+d1d10index!Q99</f>
        <v>-5.61010477490409E-3</v>
      </c>
      <c r="AC114" s="35">
        <f t="shared" si="63"/>
        <v>45597</v>
      </c>
      <c r="AD114" s="24">
        <f t="shared" ca="1" si="64"/>
        <v>-1.6529908955411621E-2</v>
      </c>
      <c r="AE114" s="24">
        <f>+d1d10index!Y99</f>
        <v>-3.1336935852675718E-2</v>
      </c>
      <c r="AG114" s="193">
        <f t="shared" ca="1" si="65"/>
        <v>-4.2450803470953424E-2</v>
      </c>
      <c r="AH114" s="193">
        <f ca="1">+d1d10_y!AM99</f>
        <v>-0.10546766823358</v>
      </c>
      <c r="AJ114">
        <f>+d1d10index!I99</f>
        <v>99.83150838918975</v>
      </c>
      <c r="AK114" s="19">
        <f t="shared" ca="1" si="66"/>
        <v>99.807832992129846</v>
      </c>
      <c r="AM114">
        <f ca="1">+NAC_d!BV100/NAC_d!BV$5-1</f>
        <v>74.026992185467677</v>
      </c>
      <c r="AN114">
        <f ca="1">+NAC_d!CE100/NAC_d!CE$5-1</f>
        <v>73.791414449092414</v>
      </c>
      <c r="AO114">
        <f t="shared" ca="1" si="67"/>
        <v>74.49059636249676</v>
      </c>
      <c r="AP114">
        <f t="shared" ca="1" si="68"/>
        <v>74.635943692364734</v>
      </c>
      <c r="AR114" s="24">
        <f t="shared" ca="1" si="69"/>
        <v>0.23557773637526225</v>
      </c>
      <c r="AS114" s="24">
        <f t="shared" ca="1" si="70"/>
        <v>-0.14534732986797394</v>
      </c>
    </row>
    <row r="115" spans="2:45" x14ac:dyDescent="0.25">
      <c r="B115" s="69">
        <f t="shared" si="48"/>
        <v>101</v>
      </c>
      <c r="C115" s="154">
        <f>+NAC!A101</f>
        <v>45627</v>
      </c>
      <c r="D115" s="71" cm="1">
        <f t="array" aca="1" ref="D115" ca="1">INDIRECT(_xlfn.CONCAT(D$18,"!$P",$B115))</f>
        <v>7806.1018000000004</v>
      </c>
      <c r="E115" s="71" cm="1">
        <f t="array" aca="1" ref="E115" ca="1">INDIRECT(_xlfn.CONCAT(E$18,"!$P",$B115))</f>
        <v>7860.3392000000003</v>
      </c>
      <c r="F115" s="71" cm="1">
        <f t="array" aca="1" ref="F115" ca="1">INDIRECT(_xlfn.CONCAT(F$18,"!$P",$B115))</f>
        <v>7718.4291000000003</v>
      </c>
      <c r="G115" s="71" cm="1">
        <f t="array" aca="1" ref="G115" ca="1">INDIRECT(_xlfn.CONCAT(G$18,"!$P",$B115))</f>
        <v>7608.2974000000004</v>
      </c>
      <c r="H115" s="71" cm="1">
        <f t="array" aca="1" ref="H115" ca="1">INDIRECT(_xlfn.CONCAT(H$18,"!$P",$B115))</f>
        <v>7934.7347</v>
      </c>
      <c r="I115" s="71" cm="1">
        <f t="array" aca="1" ref="I115" ca="1">INDIRECT(_xlfn.CONCAT(I$18,"!$P",$B115))</f>
        <v>7643.2277000000004</v>
      </c>
      <c r="J115" s="71" cm="1">
        <f t="array" aca="1" ref="J115" ca="1">INDIRECT(_xlfn.CONCAT(J$18,"!$P",$B115))</f>
        <v>7808.7093999999997</v>
      </c>
      <c r="K115" s="71"/>
      <c r="L115" s="71">
        <f t="shared" ca="1" si="58"/>
        <v>7784.3253469186438</v>
      </c>
      <c r="M115" s="71">
        <f t="shared" ca="1" si="36"/>
        <v>7794.4988079768091</v>
      </c>
      <c r="N115" s="71">
        <f t="shared" ca="1" si="37"/>
        <v>7802.5071884167401</v>
      </c>
      <c r="O115" s="71">
        <f t="shared" ca="1" si="38"/>
        <v>7806.9877925584542</v>
      </c>
      <c r="P115" s="71">
        <f t="shared" ca="1" si="39"/>
        <v>7815.1784354493275</v>
      </c>
      <c r="Q115" s="71">
        <f t="shared" ca="1" si="40"/>
        <v>7812.79302110353</v>
      </c>
      <c r="R115" s="71">
        <f t="shared" ca="1" si="41"/>
        <v>7811.3440282580677</v>
      </c>
      <c r="S115" s="71">
        <f t="shared" ca="1" si="42"/>
        <v>7814.5274169958129</v>
      </c>
      <c r="T115" s="71">
        <f t="shared" ca="1" si="43"/>
        <v>7815.2783274777939</v>
      </c>
      <c r="U115" s="71">
        <f t="shared" ca="1" si="71"/>
        <v>7810.2256237755255</v>
      </c>
      <c r="V115" s="34" cm="1">
        <f t="array" aca="1" ref="V115" ca="1">+SUMPRODUCT(_xlfn.ANCHORARRAY($L$17)/100,L115:U115)</f>
        <v>7808.9125447100014</v>
      </c>
      <c r="W115" s="24">
        <f t="shared" ca="1" si="59"/>
        <v>1.0285879496766039</v>
      </c>
      <c r="X115" s="24">
        <f t="shared" ca="1" si="60"/>
        <v>1.0681244758200426</v>
      </c>
      <c r="Z115" s="19">
        <f t="shared" ca="1" si="61"/>
        <v>99.668379914940772</v>
      </c>
      <c r="AA115" s="24">
        <f t="shared" ca="1" si="62"/>
        <v>-1.3972157596094936E-3</v>
      </c>
      <c r="AB115" s="24">
        <f>+d1d10index!Q100</f>
        <v>-1.3463363796152317E-3</v>
      </c>
      <c r="AC115" s="35">
        <f t="shared" si="63"/>
        <v>45627</v>
      </c>
      <c r="AD115" s="24">
        <f t="shared" ca="1" si="64"/>
        <v>-1.9117092131392233E-2</v>
      </c>
      <c r="AE115" s="24">
        <f>+d1d10index!Y100</f>
        <v>-3.515985381622988E-2</v>
      </c>
      <c r="AG115" s="193">
        <f t="shared" ca="1" si="65"/>
        <v>-3.9536526143438611E-2</v>
      </c>
      <c r="AH115" s="193">
        <f ca="1">+d1d10_y!AM100</f>
        <v>-0.10306516840305857</v>
      </c>
      <c r="AJ115">
        <f>+d1d10index!I100</f>
        <v>99.697101597613525</v>
      </c>
      <c r="AK115" s="19">
        <f t="shared" ca="1" si="66"/>
        <v>99.668379914940772</v>
      </c>
      <c r="AM115">
        <f ca="1">+NAC_d!BV101/NAC_d!BV$5-1</f>
        <v>76.008269122974255</v>
      </c>
      <c r="AN115">
        <f ca="1">+NAC_d!CE101/NAC_d!CE$5-1</f>
        <v>75.849713742677096</v>
      </c>
      <c r="AO115">
        <f t="shared" ca="1" si="67"/>
        <v>76.84325346918645</v>
      </c>
      <c r="AP115">
        <f t="shared" ca="1" si="68"/>
        <v>77.10225623775527</v>
      </c>
      <c r="AR115" s="24">
        <f t="shared" ca="1" si="69"/>
        <v>0.15855538029715888</v>
      </c>
      <c r="AS115" s="24">
        <f t="shared" ca="1" si="70"/>
        <v>-0.25900276856881987</v>
      </c>
    </row>
    <row r="116" spans="2:45" x14ac:dyDescent="0.25">
      <c r="B116" s="69">
        <f t="shared" si="48"/>
        <v>102</v>
      </c>
      <c r="C116" s="154">
        <f>+NAC!A102</f>
        <v>45658</v>
      </c>
      <c r="D116" s="71" cm="1">
        <f t="array" aca="1" ref="D116" ca="1">INDIRECT(_xlfn.CONCAT(D$18,"!$P",$B116))</f>
        <v>7982.0484999999999</v>
      </c>
      <c r="E116" s="71" cm="1">
        <f t="array" aca="1" ref="E116" ca="1">INDIRECT(_xlfn.CONCAT(E$18,"!$P",$B116))</f>
        <v>8047.6306000000004</v>
      </c>
      <c r="F116" s="71" cm="1">
        <f t="array" aca="1" ref="F116" ca="1">INDIRECT(_xlfn.CONCAT(F$18,"!$P",$B116))</f>
        <v>7934.7160000000003</v>
      </c>
      <c r="G116" s="71" cm="1">
        <f t="array" aca="1" ref="G116" ca="1">INDIRECT(_xlfn.CONCAT(G$18,"!$P",$B116))</f>
        <v>7815.1526000000003</v>
      </c>
      <c r="H116" s="71" cm="1">
        <f t="array" aca="1" ref="H116" ca="1">INDIRECT(_xlfn.CONCAT(H$18,"!$P",$B116))</f>
        <v>8120.7181</v>
      </c>
      <c r="I116" s="71" cm="1">
        <f t="array" aca="1" ref="I116" ca="1">INDIRECT(_xlfn.CONCAT(I$18,"!$P",$B116))</f>
        <v>7879.1752999999999</v>
      </c>
      <c r="J116" s="71" cm="1">
        <f t="array" aca="1" ref="J116" ca="1">INDIRECT(_xlfn.CONCAT(J$18,"!$P",$B116))</f>
        <v>7995.9380000000001</v>
      </c>
      <c r="K116" s="71"/>
      <c r="L116" s="71">
        <f t="shared" ca="1" si="58"/>
        <v>7976.4864984978312</v>
      </c>
      <c r="M116" s="71">
        <f t="shared" ca="1" si="36"/>
        <v>7985.544218593338</v>
      </c>
      <c r="N116" s="71">
        <f t="shared" ca="1" si="37"/>
        <v>7991.7469300306348</v>
      </c>
      <c r="O116" s="71">
        <f t="shared" ca="1" si="38"/>
        <v>7995.2018163849143</v>
      </c>
      <c r="P116" s="71">
        <f t="shared" ca="1" si="39"/>
        <v>8002.2925839729769</v>
      </c>
      <c r="Q116" s="71">
        <f t="shared" ca="1" si="40"/>
        <v>8000.3446691545787</v>
      </c>
      <c r="R116" s="71">
        <f t="shared" ca="1" si="41"/>
        <v>7998.6802903692405</v>
      </c>
      <c r="S116" s="71">
        <f t="shared" ca="1" si="42"/>
        <v>8000.7221703646737</v>
      </c>
      <c r="T116" s="71">
        <f t="shared" ca="1" si="43"/>
        <v>8000.93136724743</v>
      </c>
      <c r="U116" s="71">
        <f t="shared" ca="1" si="71"/>
        <v>7995.2012603284875</v>
      </c>
      <c r="V116" s="34" cm="1">
        <f t="array" aca="1" ref="V116" ca="1">+SUMPRODUCT(_xlfn.ANCHORARRAY($L$17)/100,L116:U116)</f>
        <v>7996.1693189399994</v>
      </c>
      <c r="W116" s="24">
        <f t="shared" ca="1" si="59"/>
        <v>0.72643206391774751</v>
      </c>
      <c r="X116" s="24">
        <f t="shared" ca="1" si="60"/>
        <v>0.7638065130015157</v>
      </c>
      <c r="Z116" s="19">
        <f t="shared" ca="1" si="61"/>
        <v>99.765925069034637</v>
      </c>
      <c r="AA116" s="24">
        <f t="shared" ca="1" si="62"/>
        <v>9.7869709708442443E-4</v>
      </c>
      <c r="AB116" s="24">
        <f>+d1d10index!Q101</f>
        <v>-2.6498508106966856E-3</v>
      </c>
      <c r="AC116" s="35">
        <f t="shared" si="63"/>
        <v>45658</v>
      </c>
      <c r="AD116" s="24">
        <f t="shared" ca="1" si="64"/>
        <v>-2.1189653631660033E-2</v>
      </c>
      <c r="AE116" s="24">
        <f>+d1d10index!Y101</f>
        <v>-3.1512753908834235E-2</v>
      </c>
      <c r="AG116" s="193">
        <f t="shared" ca="1" si="65"/>
        <v>-3.7374449083768191E-2</v>
      </c>
      <c r="AH116" s="193">
        <f ca="1">+d1d10_y!AM101</f>
        <v>-8.1530160108874039E-2</v>
      </c>
      <c r="AJ116">
        <f>+d1d10index!I101</f>
        <v>99.432919152120974</v>
      </c>
      <c r="AK116" s="19">
        <f t="shared" ca="1" si="66"/>
        <v>99.765925069034637</v>
      </c>
      <c r="AM116">
        <f ca="1">+NAC_d!BV102/NAC_d!BV$5-1</f>
        <v>77.686444071903665</v>
      </c>
      <c r="AN116">
        <f ca="1">+NAC_d!CE102/NAC_d!CE$5-1</f>
        <v>77.622233899756736</v>
      </c>
      <c r="AO116">
        <f t="shared" ca="1" si="67"/>
        <v>78.764864984978317</v>
      </c>
      <c r="AP116">
        <f t="shared" ca="1" si="68"/>
        <v>78.952012603284885</v>
      </c>
      <c r="AR116" s="24">
        <f t="shared" ca="1" si="69"/>
        <v>6.4210172146928812E-2</v>
      </c>
      <c r="AS116" s="24">
        <f t="shared" ca="1" si="70"/>
        <v>-0.18714761830656812</v>
      </c>
    </row>
    <row r="117" spans="2:45" x14ac:dyDescent="0.25">
      <c r="B117" s="69">
        <f t="shared" si="48"/>
        <v>103</v>
      </c>
      <c r="C117" s="154">
        <f>+NAC!A103</f>
        <v>45689</v>
      </c>
      <c r="D117" s="71" cm="1">
        <f t="array" aca="1" ref="D117" ca="1">INDIRECT(_xlfn.CONCAT(D$18,"!$P",$B117))</f>
        <v>8201.6452000000008</v>
      </c>
      <c r="E117" s="71" cm="1">
        <f t="array" aca="1" ref="E117" ca="1">INDIRECT(_xlfn.CONCAT(E$18,"!$P",$B117))</f>
        <v>8295.8935000000001</v>
      </c>
      <c r="F117" s="71" cm="1">
        <f t="array" aca="1" ref="F117" ca="1">INDIRECT(_xlfn.CONCAT(F$18,"!$P",$B117))</f>
        <v>8168.4840000000004</v>
      </c>
      <c r="G117" s="71" cm="1">
        <f t="array" aca="1" ref="G117" ca="1">INDIRECT(_xlfn.CONCAT(G$18,"!$P",$B117))</f>
        <v>7988.4576999999999</v>
      </c>
      <c r="H117" s="71" cm="1">
        <f t="array" aca="1" ref="H117" ca="1">INDIRECT(_xlfn.CONCAT(H$18,"!$P",$B117))</f>
        <v>8391.5004000000008</v>
      </c>
      <c r="I117" s="71" cm="1">
        <f t="array" aca="1" ref="I117" ca="1">INDIRECT(_xlfn.CONCAT(I$18,"!$P",$B117))</f>
        <v>8157.7367999999997</v>
      </c>
      <c r="J117" s="71" cm="1">
        <f t="array" aca="1" ref="J117" ca="1">INDIRECT(_xlfn.CONCAT(J$18,"!$P",$B117))</f>
        <v>8229.4475999999995</v>
      </c>
      <c r="K117" s="71"/>
      <c r="L117" s="71">
        <f t="shared" ca="1" si="58"/>
        <v>8204.9534263823789</v>
      </c>
      <c r="M117" s="71">
        <f t="shared" ca="1" si="36"/>
        <v>8217.0285009926592</v>
      </c>
      <c r="N117" s="71">
        <f t="shared" ca="1" si="37"/>
        <v>8224.112338029965</v>
      </c>
      <c r="O117" s="71">
        <f t="shared" ca="1" si="38"/>
        <v>8228.4545629944751</v>
      </c>
      <c r="P117" s="71">
        <f t="shared" ca="1" si="39"/>
        <v>8236.6502602257606</v>
      </c>
      <c r="Q117" s="71">
        <f t="shared" ca="1" si="40"/>
        <v>8235.6081274276185</v>
      </c>
      <c r="R117" s="71">
        <f t="shared" ca="1" si="41"/>
        <v>8233.5762732226867</v>
      </c>
      <c r="S117" s="71">
        <f t="shared" ca="1" si="42"/>
        <v>8235.4357033164142</v>
      </c>
      <c r="T117" s="71">
        <f t="shared" ca="1" si="43"/>
        <v>8235.6714108346841</v>
      </c>
      <c r="U117" s="71">
        <f t="shared" ca="1" si="71"/>
        <v>8228.3950446494164</v>
      </c>
      <c r="V117" s="34" cm="1">
        <f t="array" aca="1" ref="V117" ca="1">+SUMPRODUCT(_xlfn.ANCHORARRAY($L$17)/100,L117:U117)</f>
        <v>8229.8003324399997</v>
      </c>
      <c r="W117" s="24">
        <f t="shared" ca="1" si="59"/>
        <v>0.58699491195263587</v>
      </c>
      <c r="X117" s="24">
        <f t="shared" ca="1" si="60"/>
        <v>0.6138456999302162</v>
      </c>
      <c r="Z117" s="19">
        <f t="shared" ca="1" si="61"/>
        <v>99.715113115743264</v>
      </c>
      <c r="AA117" s="24">
        <f t="shared" ca="1" si="62"/>
        <v>-5.0931170393309078E-4</v>
      </c>
      <c r="AB117" s="24">
        <f>+d1d10index!Q102</f>
        <v>3.2215857728228325E-3</v>
      </c>
      <c r="AC117" s="35">
        <f t="shared" si="63"/>
        <v>45689</v>
      </c>
      <c r="AD117" s="24">
        <f t="shared" ca="1" si="64"/>
        <v>-1.6637766534149723E-2</v>
      </c>
      <c r="AE117" s="24">
        <f>+d1d10index!Y102</f>
        <v>-2.3530621791211681E-2</v>
      </c>
      <c r="AG117" s="193">
        <f t="shared" ca="1" si="65"/>
        <v>-2.6850787977580337E-2</v>
      </c>
      <c r="AH117" s="193">
        <f ca="1">+d1d10_y!AM102</f>
        <v>-5.207190242473847E-2</v>
      </c>
      <c r="AJ117">
        <f>+d1d10index!I102</f>
        <v>99.753250829811691</v>
      </c>
      <c r="AK117" s="19">
        <f t="shared" ca="1" si="66"/>
        <v>99.715113115743264</v>
      </c>
      <c r="AM117">
        <f ca="1">+NAC_d!BV103/NAC_d!BV$5-1</f>
        <v>79.696316500896501</v>
      </c>
      <c r="AN117">
        <f ca="1">+NAC_d!CE103/NAC_d!CE$5-1</f>
        <v>79.440209717323981</v>
      </c>
      <c r="AO117">
        <f t="shared" ca="1" si="67"/>
        <v>81.049534263823801</v>
      </c>
      <c r="AP117">
        <f t="shared" ca="1" si="68"/>
        <v>81.283950446494174</v>
      </c>
      <c r="AR117" s="24">
        <f t="shared" ca="1" si="69"/>
        <v>0.2561067835725197</v>
      </c>
      <c r="AS117" s="24">
        <f t="shared" ca="1" si="70"/>
        <v>-0.23441618267037256</v>
      </c>
    </row>
    <row r="118" spans="2:45" x14ac:dyDescent="0.25">
      <c r="B118" s="69">
        <f t="shared" si="48"/>
        <v>104</v>
      </c>
      <c r="C118" s="154">
        <f>+NAC!A104</f>
        <v>45717</v>
      </c>
      <c r="D118" s="71" cm="1">
        <f t="array" aca="1" ref="D118" ca="1">INDIRECT(_xlfn.CONCAT(D$18,"!$P",$B118))</f>
        <v>8462.357</v>
      </c>
      <c r="E118" s="71" cm="1">
        <f t="array" aca="1" ref="E118" ca="1">INDIRECT(_xlfn.CONCAT(E$18,"!$P",$B118))</f>
        <v>8559.9624000000003</v>
      </c>
      <c r="F118" s="71" cm="1">
        <f t="array" aca="1" ref="F118" ca="1">INDIRECT(_xlfn.CONCAT(F$18,"!$P",$B118))</f>
        <v>8484.7245000000003</v>
      </c>
      <c r="G118" s="71" cm="1">
        <f t="array" aca="1" ref="G118" ca="1">INDIRECT(_xlfn.CONCAT(G$18,"!$P",$B118))</f>
        <v>8231.1486999999997</v>
      </c>
      <c r="H118" s="71" cm="1">
        <f t="array" aca="1" ref="H118" ca="1">INDIRECT(_xlfn.CONCAT(H$18,"!$P",$B118))</f>
        <v>8629.1769000000004</v>
      </c>
      <c r="I118" s="71" cm="1">
        <f t="array" aca="1" ref="I118" ca="1">INDIRECT(_xlfn.CONCAT(I$18,"!$P",$B118))</f>
        <v>8398.7001999999993</v>
      </c>
      <c r="J118" s="71" cm="1">
        <f t="array" aca="1" ref="J118" ca="1">INDIRECT(_xlfn.CONCAT(J$18,"!$P",$B118))</f>
        <v>8492.1965999999993</v>
      </c>
      <c r="K118" s="71"/>
      <c r="L118" s="71">
        <f t="shared" ca="1" si="58"/>
        <v>8470.4364833768013</v>
      </c>
      <c r="M118" s="71">
        <f t="shared" ca="1" si="36"/>
        <v>8482.4668827477344</v>
      </c>
      <c r="N118" s="71">
        <f t="shared" ca="1" si="37"/>
        <v>8489.0208182461847</v>
      </c>
      <c r="O118" s="71">
        <f t="shared" ca="1" si="38"/>
        <v>8491.4667005722404</v>
      </c>
      <c r="P118" s="71">
        <f t="shared" ca="1" si="39"/>
        <v>8500.1533402759451</v>
      </c>
      <c r="Q118" s="71">
        <f t="shared" ca="1" si="40"/>
        <v>8498.7344770551408</v>
      </c>
      <c r="R118" s="71">
        <f t="shared" ca="1" si="41"/>
        <v>8496.1263651804802</v>
      </c>
      <c r="S118" s="71">
        <f t="shared" ca="1" si="42"/>
        <v>8497.0063739613688</v>
      </c>
      <c r="T118" s="71">
        <f t="shared" ca="1" si="43"/>
        <v>8497.5388027563949</v>
      </c>
      <c r="U118" s="71">
        <f t="shared" ca="1" si="71"/>
        <v>8489.492281503266</v>
      </c>
      <c r="V118" s="34" cm="1">
        <f t="array" aca="1" ref="V118" ca="1">+SUMPRODUCT(_xlfn.ANCHORARRAY($L$17)/100,L118:U118)</f>
        <v>8492.5718309899985</v>
      </c>
      <c r="W118" s="24">
        <f t="shared" ca="1" si="59"/>
        <v>0.50147304373584856</v>
      </c>
      <c r="X118" s="24">
        <f t="shared" ca="1" si="60"/>
        <v>0.51992421984985171</v>
      </c>
      <c r="Z118" s="19">
        <f t="shared" ca="1" si="61"/>
        <v>99.775536657616342</v>
      </c>
      <c r="AA118" s="24">
        <f t="shared" ca="1" si="62"/>
        <v>6.0596172420668282E-4</v>
      </c>
      <c r="AB118" s="24">
        <f>+d1d10index!Q103</f>
        <v>8.3425360377322733E-3</v>
      </c>
      <c r="AC118" s="35">
        <f t="shared" si="63"/>
        <v>45717</v>
      </c>
      <c r="AD118" s="24">
        <f t="shared" ca="1" si="64"/>
        <v>-1.2139536874954171E-2</v>
      </c>
      <c r="AE118" s="24">
        <f>+d1d10index!Y103</f>
        <v>-1.3329339882908742E-2</v>
      </c>
      <c r="AG118" s="193">
        <f t="shared" ca="1" si="65"/>
        <v>-1.8451176114003154E-2</v>
      </c>
      <c r="AH118" s="193">
        <f ca="1">+d1d10_y!AM103</f>
        <v>-3.0405536704033675E-2</v>
      </c>
      <c r="AJ118">
        <f>+d1d10index!I103</f>
        <v>100.58544591974035</v>
      </c>
      <c r="AK118" s="19">
        <f t="shared" ca="1" si="66"/>
        <v>99.775536657616342</v>
      </c>
      <c r="AM118">
        <f ca="1">+NAC_d!BV104/NAC_d!BV$5-1</f>
        <v>82.992385661479744</v>
      </c>
      <c r="AN118">
        <f ca="1">+NAC_d!CE104/NAC_d!CE$5-1</f>
        <v>82.150412954449365</v>
      </c>
      <c r="AO118">
        <f t="shared" ca="1" si="67"/>
        <v>83.704364833768025</v>
      </c>
      <c r="AP118">
        <f t="shared" ca="1" si="68"/>
        <v>83.894922815032672</v>
      </c>
      <c r="AR118" s="24">
        <f t="shared" ca="1" si="69"/>
        <v>0.8419727070303793</v>
      </c>
      <c r="AS118" s="24">
        <f t="shared" ca="1" si="70"/>
        <v>-0.19055798126464651</v>
      </c>
    </row>
    <row r="119" spans="2:45" x14ac:dyDescent="0.25">
      <c r="B119" s="69">
        <f t="shared" si="48"/>
        <v>105</v>
      </c>
      <c r="C119" s="154">
        <f>+NAC!A105</f>
        <v>45748</v>
      </c>
      <c r="D119" s="71" cm="1">
        <f t="array" aca="1" ref="D119" ca="1">INDIRECT(_xlfn.CONCAT(D$18,"!$P",$B119))</f>
        <v>8736.6695999999993</v>
      </c>
      <c r="E119" s="71" cm="1">
        <f t="array" aca="1" ref="E119" ca="1">INDIRECT(_xlfn.CONCAT(E$18,"!$P",$B119))</f>
        <v>8838.5210000000006</v>
      </c>
      <c r="F119" s="71" cm="1">
        <f t="array" aca="1" ref="F119" ca="1">INDIRECT(_xlfn.CONCAT(F$18,"!$P",$B119))</f>
        <v>8764.9608000000007</v>
      </c>
      <c r="G119" s="71" cm="1">
        <f t="array" aca="1" ref="G119" ca="1">INDIRECT(_xlfn.CONCAT(G$18,"!$P",$B119))</f>
        <v>8477.8382999999994</v>
      </c>
      <c r="H119" s="71" cm="1">
        <f t="array" aca="1" ref="H119" ca="1">INDIRECT(_xlfn.CONCAT(H$18,"!$P",$B119))</f>
        <v>8907.06</v>
      </c>
      <c r="I119" s="71" cm="1">
        <f t="array" aca="1" ref="I119" ca="1">INDIRECT(_xlfn.CONCAT(I$18,"!$P",$B119))</f>
        <v>8627.1679999999997</v>
      </c>
      <c r="J119" s="71" cm="1">
        <f t="array" aca="1" ref="J119" ca="1">INDIRECT(_xlfn.CONCAT(J$18,"!$P",$B119))</f>
        <v>8765.1965999999993</v>
      </c>
      <c r="K119" s="71"/>
      <c r="L119" s="71">
        <f t="shared" ca="1" si="58"/>
        <v>8741.9068882217816</v>
      </c>
      <c r="M119" s="71">
        <f t="shared" ca="1" si="36"/>
        <v>8754.8660734039786</v>
      </c>
      <c r="N119" s="71">
        <f t="shared" ca="1" si="37"/>
        <v>8762.2528842416523</v>
      </c>
      <c r="O119" s="71">
        <f t="shared" ca="1" si="38"/>
        <v>8764.4468896287963</v>
      </c>
      <c r="P119" s="71">
        <f t="shared" ca="1" si="39"/>
        <v>8774.361061618225</v>
      </c>
      <c r="Q119" s="71">
        <f t="shared" ca="1" si="40"/>
        <v>8772.1856178362814</v>
      </c>
      <c r="R119" s="71">
        <f t="shared" ca="1" si="41"/>
        <v>8769.1818807514392</v>
      </c>
      <c r="S119" s="71">
        <f t="shared" ca="1" si="42"/>
        <v>8770.1779576710578</v>
      </c>
      <c r="T119" s="71">
        <f t="shared" ca="1" si="43"/>
        <v>8770.869830760581</v>
      </c>
      <c r="U119" s="71">
        <f t="shared" ca="1" si="71"/>
        <v>8761.9951338465926</v>
      </c>
      <c r="V119" s="34" cm="1">
        <f t="array" aca="1" ref="V119" ca="1">+SUMPRODUCT(_xlfn.ANCHORARRAY($L$17)/100,L119:U119)</f>
        <v>8765.587736190002</v>
      </c>
      <c r="W119" s="24">
        <f t="shared" ca="1" si="59"/>
        <v>0.45957530134564739</v>
      </c>
      <c r="X119" s="24">
        <f t="shared" ca="1" si="60"/>
        <v>0.47515838693297119</v>
      </c>
      <c r="Z119" s="19">
        <f t="shared" ca="1" si="61"/>
        <v>99.770734343971355</v>
      </c>
      <c r="AA119" s="24">
        <f t="shared" ca="1" si="62"/>
        <v>-4.8131173290166807E-5</v>
      </c>
      <c r="AB119" s="24">
        <f>+d1d10index!Q104</f>
        <v>1.4993197641699485E-3</v>
      </c>
      <c r="AC119" s="35">
        <f t="shared" si="63"/>
        <v>45748</v>
      </c>
      <c r="AD119" s="24">
        <f t="shared" ca="1" si="64"/>
        <v>-1.0563669450927793E-2</v>
      </c>
      <c r="AE119" s="24">
        <f>+d1d10index!Y104</f>
        <v>-9.6417193998181716E-3</v>
      </c>
      <c r="AG119" s="193">
        <f t="shared" ca="1" si="65"/>
        <v>-1.5583085587323797E-2</v>
      </c>
      <c r="AH119" s="193">
        <f ca="1">+d1d10_y!AM104</f>
        <v>-1.8074406240404128E-2</v>
      </c>
      <c r="AJ119">
        <f>+d1d10index!I104</f>
        <v>100.73625566679566</v>
      </c>
      <c r="AK119" s="19">
        <f t="shared" ca="1" si="66"/>
        <v>99.770734343971355</v>
      </c>
      <c r="AM119">
        <f ca="1">+NAC_d!BV105/NAC_d!BV$5-1</f>
        <v>85.398718653101383</v>
      </c>
      <c r="AN119">
        <f ca="1">+NAC_d!CE105/NAC_d!CE$5-1</f>
        <v>84.428927433301951</v>
      </c>
      <c r="AO119">
        <f t="shared" ca="1" si="67"/>
        <v>86.419068882217829</v>
      </c>
      <c r="AP119">
        <f t="shared" ca="1" si="68"/>
        <v>86.619951338465938</v>
      </c>
      <c r="AR119" s="24">
        <f t="shared" ca="1" si="69"/>
        <v>0.96979121979943272</v>
      </c>
      <c r="AS119" s="24">
        <f t="shared" ca="1" si="70"/>
        <v>-0.20088245624810952</v>
      </c>
    </row>
    <row r="120" spans="2:45" x14ac:dyDescent="0.25">
      <c r="B120" s="69">
        <f t="shared" si="48"/>
        <v>106</v>
      </c>
      <c r="C120" s="154">
        <f>+NAC!A106</f>
        <v>45778</v>
      </c>
      <c r="D120" s="71" cm="1">
        <f t="array" aca="1" ref="D120" ca="1">INDIRECT(_xlfn.CONCAT(D$18,"!$P",$B120))</f>
        <v>8922.0337</v>
      </c>
      <c r="E120" s="71" cm="1">
        <f t="array" aca="1" ref="E120" ca="1">INDIRECT(_xlfn.CONCAT(E$18,"!$P",$B120))</f>
        <v>9054.6661999999997</v>
      </c>
      <c r="F120" s="71" cm="1">
        <f t="array" aca="1" ref="F120" ca="1">INDIRECT(_xlfn.CONCAT(F$18,"!$P",$B120))</f>
        <v>8924.2690000000002</v>
      </c>
      <c r="G120" s="71" cm="1">
        <f t="array" aca="1" ref="G120" ca="1">INDIRECT(_xlfn.CONCAT(G$18,"!$P",$B120))</f>
        <v>8661.4961999999996</v>
      </c>
      <c r="H120" s="71" cm="1">
        <f t="array" aca="1" ref="H120" ca="1">INDIRECT(_xlfn.CONCAT(H$18,"!$P",$B120))</f>
        <v>9107.3430000000008</v>
      </c>
      <c r="I120" s="71" cm="1">
        <f t="array" aca="1" ref="I120" ca="1">INDIRECT(_xlfn.CONCAT(I$18,"!$P",$B120))</f>
        <v>8765.3855000000003</v>
      </c>
      <c r="J120" s="71" cm="1">
        <f t="array" aca="1" ref="J120" ca="1">INDIRECT(_xlfn.CONCAT(J$18,"!$P",$B120))</f>
        <v>8957.7911999999997</v>
      </c>
      <c r="K120" s="71"/>
      <c r="L120" s="71">
        <f t="shared" ca="1" si="58"/>
        <v>8932.1628390990118</v>
      </c>
      <c r="M120" s="71">
        <f t="shared" ca="1" si="36"/>
        <v>8945.8926073753591</v>
      </c>
      <c r="N120" s="71">
        <f t="shared" ca="1" si="37"/>
        <v>8954.1384141706822</v>
      </c>
      <c r="O120" s="71">
        <f t="shared" ca="1" si="38"/>
        <v>8957.2294644656213</v>
      </c>
      <c r="P120" s="71">
        <f t="shared" ca="1" si="39"/>
        <v>8969.4798042407056</v>
      </c>
      <c r="Q120" s="71">
        <f t="shared" ca="1" si="40"/>
        <v>8965.8308047355549</v>
      </c>
      <c r="R120" s="71">
        <f t="shared" ca="1" si="41"/>
        <v>8962.0364269373767</v>
      </c>
      <c r="S120" s="71">
        <f t="shared" ca="1" si="42"/>
        <v>8963.9526438768171</v>
      </c>
      <c r="T120" s="71">
        <f t="shared" ca="1" si="43"/>
        <v>8964.6704315906481</v>
      </c>
      <c r="U120" s="71">
        <f t="shared" ca="1" si="71"/>
        <v>8952.7836964870567</v>
      </c>
      <c r="V120" s="34" cm="1">
        <f t="array" aca="1" ref="V120" ca="1">+SUMPRODUCT(_xlfn.ANCHORARRAY($L$17)/100,L120:U120)</f>
        <v>8958.2244981399981</v>
      </c>
      <c r="W120" s="24">
        <f t="shared" ca="1" si="59"/>
        <v>0.43961992516299486</v>
      </c>
      <c r="X120" s="24">
        <f t="shared" ca="1" si="60"/>
        <v>0.45192056638712064</v>
      </c>
      <c r="Z120" s="19">
        <f t="shared" ca="1" si="61"/>
        <v>99.769670997455947</v>
      </c>
      <c r="AA120" s="24">
        <f t="shared" ca="1" si="62"/>
        <v>-1.0657900058608227E-5</v>
      </c>
      <c r="AB120" s="24">
        <f>+d1d10index!Q105</f>
        <v>-3.1176096888576588E-3</v>
      </c>
      <c r="AC120" s="35">
        <f t="shared" si="63"/>
        <v>45778</v>
      </c>
      <c r="AD120" s="24">
        <f t="shared" ca="1" si="64"/>
        <v>-8.4719794656080705E-3</v>
      </c>
      <c r="AE120" s="24">
        <f>+d1d10index!Y105</f>
        <v>-1.5072514557763483E-2</v>
      </c>
      <c r="AG120" s="193">
        <f t="shared" ca="1" si="65"/>
        <v>-1.2300641224125775E-2</v>
      </c>
      <c r="AH120" s="193">
        <f ca="1">+d1d10_y!AM105</f>
        <v>-2.6018564188934112E-2</v>
      </c>
      <c r="AJ120">
        <f>+d1d10index!I105</f>
        <v>100.42219934010961</v>
      </c>
      <c r="AK120" s="19">
        <f t="shared" ca="1" si="66"/>
        <v>99.769670997455947</v>
      </c>
      <c r="AM120">
        <f ca="1">+NAC_d!BV106/NAC_d!BV$5-1</f>
        <v>86.48742287610753</v>
      </c>
      <c r="AN120">
        <f ca="1">+NAC_d!CE106/NAC_d!CE$5-1</f>
        <v>85.852414698363717</v>
      </c>
      <c r="AO120">
        <f t="shared" ca="1" si="67"/>
        <v>88.321628390990128</v>
      </c>
      <c r="AP120">
        <f t="shared" ca="1" si="68"/>
        <v>88.527836964870573</v>
      </c>
      <c r="AR120" s="24">
        <f t="shared" ca="1" si="69"/>
        <v>0.63500817774381346</v>
      </c>
      <c r="AS120" s="24">
        <f t="shared" ca="1" si="70"/>
        <v>-0.20620857388044556</v>
      </c>
    </row>
    <row r="121" spans="2:45" x14ac:dyDescent="0.25">
      <c r="B121" s="69">
        <f t="shared" si="48"/>
        <v>107</v>
      </c>
      <c r="C121" s="154">
        <f>+NAC!A107</f>
        <v>45809</v>
      </c>
      <c r="D121" s="71" cm="1">
        <f t="array" aca="1" ref="D121" ca="1">INDIRECT(_xlfn.CONCAT(D$18,"!$P",$B121))</f>
        <v>9107.9966000000004</v>
      </c>
      <c r="E121" s="71" cm="1">
        <f t="array" aca="1" ref="E121" ca="1">INDIRECT(_xlfn.CONCAT(E$18,"!$P",$B121))</f>
        <v>9176.0722999999998</v>
      </c>
      <c r="F121" s="71" cm="1">
        <f t="array" aca="1" ref="F121" ca="1">INDIRECT(_xlfn.CONCAT(F$18,"!$P",$B121))</f>
        <v>9047.7939000000006</v>
      </c>
      <c r="G121" s="71" cm="1">
        <f t="array" aca="1" ref="G121" ca="1">INDIRECT(_xlfn.CONCAT(G$18,"!$P",$B121))</f>
        <v>8779.7885000000006</v>
      </c>
      <c r="H121" s="71" cm="1">
        <f t="array" aca="1" ref="H121" ca="1">INDIRECT(_xlfn.CONCAT(H$18,"!$P",$B121))</f>
        <v>9241.1005000000005</v>
      </c>
      <c r="I121" s="71" cm="1">
        <f t="array" aca="1" ref="I121" ca="1">INDIRECT(_xlfn.CONCAT(I$18,"!$P",$B121))</f>
        <v>8942.0931999999993</v>
      </c>
      <c r="J121" s="71" cm="1">
        <f t="array" aca="1" ref="J121" ca="1">INDIRECT(_xlfn.CONCAT(J$18,"!$P",$B121))</f>
        <v>9111.3040000000001</v>
      </c>
      <c r="K121" s="71"/>
      <c r="L121" s="71">
        <f t="shared" ca="1" si="58"/>
        <v>9075.8074085259395</v>
      </c>
      <c r="M121" s="71">
        <f t="shared" ca="1" si="36"/>
        <v>9091.4759417452078</v>
      </c>
      <c r="N121" s="71">
        <f t="shared" ca="1" si="37"/>
        <v>9102.5058439012992</v>
      </c>
      <c r="O121" s="71">
        <f t="shared" ca="1" si="38"/>
        <v>9107.4321985639162</v>
      </c>
      <c r="P121" s="71">
        <f t="shared" ca="1" si="39"/>
        <v>9118.4761007140842</v>
      </c>
      <c r="Q121" s="71">
        <f t="shared" ca="1" si="40"/>
        <v>9117.1907807459465</v>
      </c>
      <c r="R121" s="71">
        <f t="shared" ca="1" si="41"/>
        <v>9115.3266980186927</v>
      </c>
      <c r="S121" s="71">
        <f t="shared" ca="1" si="42"/>
        <v>9118.6986688487104</v>
      </c>
      <c r="T121" s="71">
        <f t="shared" ca="1" si="43"/>
        <v>9121.0296442133968</v>
      </c>
      <c r="U121" s="71">
        <f t="shared" ca="1" si="71"/>
        <v>9115.414515434315</v>
      </c>
      <c r="V121" s="34" cm="1">
        <f t="array" aca="1" ref="V121" ca="1">+SUMPRODUCT(_xlfn.ANCHORARRAY($L$17)/100,L121:U121)</f>
        <v>9111.6405474000003</v>
      </c>
      <c r="W121" s="24">
        <f t="shared" ca="1" si="59"/>
        <v>0.41307055070836141</v>
      </c>
      <c r="X121" s="24">
        <f t="shared" ca="1" si="60"/>
        <v>0.42521006346852497</v>
      </c>
      <c r="Z121" s="19">
        <f t="shared" ca="1" si="61"/>
        <v>99.565493079428123</v>
      </c>
      <c r="AA121" s="24">
        <f t="shared" ca="1" si="62"/>
        <v>-2.0464928468395538E-3</v>
      </c>
      <c r="AB121" s="24">
        <f>+d1d10index!Q106</f>
        <v>-3.6997227324483406E-3</v>
      </c>
      <c r="AC121" s="35">
        <f t="shared" si="63"/>
        <v>45809</v>
      </c>
      <c r="AD121" s="24">
        <f t="shared" ca="1" si="64"/>
        <v>-8.5177007034454855E-3</v>
      </c>
      <c r="AE121" s="24">
        <f>+d1d10index!Y106</f>
        <v>-1.5262890505063798E-2</v>
      </c>
      <c r="AG121" s="193">
        <f t="shared" ca="1" si="65"/>
        <v>-1.2139512760163562E-2</v>
      </c>
      <c r="AH121" s="193">
        <f ca="1">+d1d10_y!AM106</f>
        <v>-2.9439506583144759E-2</v>
      </c>
      <c r="AJ121">
        <f>+d1d10index!I106</f>
        <v>100.05066504636855</v>
      </c>
      <c r="AK121" s="19">
        <f t="shared" ca="1" si="66"/>
        <v>99.565493079428123</v>
      </c>
      <c r="AM121">
        <f ca="1">+NAC_d!BV107/NAC_d!BV$5-1</f>
        <v>87.588772756449302</v>
      </c>
      <c r="AN121">
        <f ca="1">+NAC_d!CE107/NAC_d!CE$5-1</f>
        <v>87.477522684283841</v>
      </c>
      <c r="AO121">
        <f t="shared" ca="1" si="67"/>
        <v>89.758074085259409</v>
      </c>
      <c r="AP121">
        <f t="shared" ca="1" si="68"/>
        <v>90.154145154343169</v>
      </c>
      <c r="AR121" s="24">
        <f t="shared" ca="1" si="69"/>
        <v>0.11125007216546123</v>
      </c>
      <c r="AS121" s="24">
        <f t="shared" ca="1" si="70"/>
        <v>-0.39607106908376011</v>
      </c>
    </row>
    <row r="122" spans="2:45" x14ac:dyDescent="0.25">
      <c r="B122" s="69">
        <f t="shared" si="48"/>
        <v>108</v>
      </c>
      <c r="C122" s="154">
        <f>+NAC!A108</f>
        <v>45839</v>
      </c>
      <c r="D122" s="71" cm="1">
        <f t="array" aca="1" ref="D122" ca="1">INDIRECT(_xlfn.CONCAT(D$18,"!$P",$B122))</f>
        <v>9240.3480999999992</v>
      </c>
      <c r="E122" s="71" cm="1">
        <f t="array" aca="1" ref="E122" ca="1">INDIRECT(_xlfn.CONCAT(E$18,"!$P",$B122))</f>
        <v>9309.9392000000007</v>
      </c>
      <c r="F122" s="71" cm="1">
        <f t="array" aca="1" ref="F122" ca="1">INDIRECT(_xlfn.CONCAT(F$18,"!$P",$B122))</f>
        <v>9174.1101999999992</v>
      </c>
      <c r="G122" s="71" cm="1">
        <f t="array" aca="1" ref="G122" ca="1">INDIRECT(_xlfn.CONCAT(G$18,"!$P",$B122))</f>
        <v>8912.6926999999996</v>
      </c>
      <c r="H122" s="71" cm="1">
        <f t="array" aca="1" ref="H122" ca="1">INDIRECT(_xlfn.CONCAT(H$18,"!$P",$B122))</f>
        <v>9366.6805000000004</v>
      </c>
      <c r="I122" s="71" cm="1">
        <f t="array" aca="1" ref="I122" ca="1">INDIRECT(_xlfn.CONCAT(I$18,"!$P",$B122))</f>
        <v>9132.6761000000006</v>
      </c>
      <c r="J122" s="71" cm="1">
        <f t="array" aca="1" ref="J122" ca="1">INDIRECT(_xlfn.CONCAT(J$18,"!$P",$B122))</f>
        <v>9246.0737000000008</v>
      </c>
      <c r="K122" s="71"/>
      <c r="L122" s="71">
        <f t="shared" ca="1" si="58"/>
        <v>9208.9466207885798</v>
      </c>
      <c r="M122" s="71">
        <f t="shared" ca="1" si="36"/>
        <v>9225.005044798716</v>
      </c>
      <c r="N122" s="71">
        <f t="shared" ca="1" si="37"/>
        <v>9235.8906813276681</v>
      </c>
      <c r="O122" s="71">
        <f t="shared" ca="1" si="38"/>
        <v>9241.4837893832482</v>
      </c>
      <c r="P122" s="71">
        <f t="shared" ca="1" si="39"/>
        <v>9251.9531768031447</v>
      </c>
      <c r="Q122" s="71">
        <f t="shared" ca="1" si="40"/>
        <v>9251.9300382979072</v>
      </c>
      <c r="R122" s="71">
        <f t="shared" ca="1" si="41"/>
        <v>9250.4350251590731</v>
      </c>
      <c r="S122" s="71">
        <f t="shared" ca="1" si="42"/>
        <v>9253.8936933414334</v>
      </c>
      <c r="T122" s="71">
        <f t="shared" ca="1" si="43"/>
        <v>9256.5667475360187</v>
      </c>
      <c r="U122" s="71">
        <f t="shared" ca="1" si="71"/>
        <v>9251.6466885146583</v>
      </c>
      <c r="V122" s="34" cm="1">
        <f t="array" aca="1" ref="V122" ca="1">+SUMPRODUCT(_xlfn.ANCHORARRAY($L$17)/100,L122:U122)</f>
        <v>9246.4302789499998</v>
      </c>
      <c r="W122" s="24">
        <f t="shared" ca="1" si="59"/>
        <v>0.38254203931767083</v>
      </c>
      <c r="X122" s="24">
        <f t="shared" ca="1" si="60"/>
        <v>0.39328144506759055</v>
      </c>
      <c r="Z122" s="19">
        <f t="shared" ca="1" si="61"/>
        <v>99.538459809764589</v>
      </c>
      <c r="AA122" s="24">
        <f t="shared" ca="1" si="62"/>
        <v>-2.7151243696410532E-4</v>
      </c>
      <c r="AB122" s="24">
        <f>+d1d10index!Q107</f>
        <v>-1.8887573503663102E-3</v>
      </c>
      <c r="AC122" s="35">
        <f t="shared" si="63"/>
        <v>45839</v>
      </c>
      <c r="AD122" s="24">
        <f t="shared" ca="1" si="64"/>
        <v>-7.707994524680295E-3</v>
      </c>
      <c r="AE122" s="24">
        <f>+d1d10index!Y107</f>
        <v>-1.2758071059414178E-2</v>
      </c>
      <c r="AG122" s="193">
        <f t="shared" ca="1" si="65"/>
        <v>-1.0739405749919717E-2</v>
      </c>
      <c r="AH122" s="193">
        <f ca="1">+d1d10_y!AM107</f>
        <v>-2.6412674848101503E-2</v>
      </c>
      <c r="AJ122">
        <f>+d1d10index!I107</f>
        <v>99.861693617353183</v>
      </c>
      <c r="AK122" s="19">
        <f t="shared" ca="1" si="66"/>
        <v>99.538459809764589</v>
      </c>
      <c r="AM122">
        <f ca="1">+NAC_d!BV108/NAC_d!BV$5-1</f>
        <v>89.17515548453413</v>
      </c>
      <c r="AN122">
        <f ca="1">+NAC_d!CE108/NAC_d!CE$5-1</f>
        <v>89.248354549126248</v>
      </c>
      <c r="AO122">
        <f t="shared" ca="1" si="67"/>
        <v>91.089466207885806</v>
      </c>
      <c r="AP122">
        <f t="shared" ca="1" si="68"/>
        <v>91.516466885146599</v>
      </c>
      <c r="AR122" s="24">
        <f t="shared" ca="1" si="69"/>
        <v>-7.3199064592117224E-2</v>
      </c>
      <c r="AS122" s="24">
        <f t="shared" ca="1" si="70"/>
        <v>-0.42700067726079283</v>
      </c>
    </row>
    <row r="123" spans="2:45" x14ac:dyDescent="0.25">
      <c r="B123" s="69">
        <f t="shared" si="48"/>
        <v>109</v>
      </c>
      <c r="C123" s="154">
        <f>+NAC!A109</f>
        <v>45870</v>
      </c>
      <c r="D123" s="71" cm="1">
        <f t="array" aca="1" ref="D123" ca="1">INDIRECT(_xlfn.CONCAT(D$18,"!$P",$B123))</f>
        <v>9428.4120999999996</v>
      </c>
      <c r="E123" s="71" cm="1">
        <f t="array" aca="1" ref="E123" ca="1">INDIRECT(_xlfn.CONCAT(E$18,"!$P",$B123))</f>
        <v>9508.4922000000006</v>
      </c>
      <c r="F123" s="71" cm="1">
        <f t="array" aca="1" ref="F123" ca="1">INDIRECT(_xlfn.CONCAT(F$18,"!$P",$B123))</f>
        <v>9362.1129999999994</v>
      </c>
      <c r="G123" s="71" cm="1">
        <f t="array" aca="1" ref="G123" ca="1">INDIRECT(_xlfn.CONCAT(G$18,"!$P",$B123))</f>
        <v>9048.9734000000008</v>
      </c>
      <c r="H123" s="71" cm="1">
        <f t="array" aca="1" ref="H123" ca="1">INDIRECT(_xlfn.CONCAT(H$18,"!$P",$B123))</f>
        <v>9573.8153000000002</v>
      </c>
      <c r="I123" s="71" cm="1">
        <f t="array" aca="1" ref="I123" ca="1">INDIRECT(_xlfn.CONCAT(I$18,"!$P",$B123))</f>
        <v>9295.1180999999997</v>
      </c>
      <c r="J123" s="71" cm="1">
        <f t="array" aca="1" ref="J123" ca="1">INDIRECT(_xlfn.CONCAT(J$18,"!$P",$B123))</f>
        <v>9435.1466999999993</v>
      </c>
      <c r="K123" s="71"/>
      <c r="L123" s="71">
        <f t="shared" ref="L123" ca="1" si="72">+SUMPRODUCT($D$4:$I$4,$D123:$I123)/J$4</f>
        <v>9393.163795820732</v>
      </c>
      <c r="M123" s="71">
        <f t="shared" ca="1" si="36"/>
        <v>9411.5758572515333</v>
      </c>
      <c r="N123" s="71">
        <f t="shared" ca="1" si="37"/>
        <v>9424.0137930051187</v>
      </c>
      <c r="O123" s="71">
        <f t="shared" ca="1" si="38"/>
        <v>9430.0607141630699</v>
      </c>
      <c r="P123" s="71">
        <f t="shared" ca="1" si="39"/>
        <v>9442.1940994665056</v>
      </c>
      <c r="Q123" s="71">
        <f t="shared" ca="1" si="40"/>
        <v>9441.9512923424718</v>
      </c>
      <c r="R123" s="71">
        <f t="shared" ca="1" si="41"/>
        <v>9440.1028319854031</v>
      </c>
      <c r="S123" s="71">
        <f t="shared" ca="1" si="42"/>
        <v>9443.8839891388143</v>
      </c>
      <c r="T123" s="71">
        <f t="shared" ca="1" si="43"/>
        <v>9446.9040191490731</v>
      </c>
      <c r="U123" s="71">
        <f t="shared" ca="1" si="71"/>
        <v>9441.0619026986551</v>
      </c>
      <c r="V123" s="34" cm="1">
        <f t="array" aca="1" ref="V123" ca="1">+SUMPRODUCT(_xlfn.ANCHORARRAY($L$17)/100,L123:U123)</f>
        <v>9435.5577727</v>
      </c>
      <c r="W123" s="24">
        <f t="shared" ref="W123" ca="1" si="73">+L123/L111-1</f>
        <v>0.35547922809854415</v>
      </c>
      <c r="X123" s="24">
        <f t="shared" ref="X123" ca="1" si="74">+U123/U111-1</f>
        <v>0.36474738737883006</v>
      </c>
      <c r="Z123" s="19">
        <f t="shared" ref="Z123" ca="1" si="75">+L123/U123*100</f>
        <v>99.492661870332284</v>
      </c>
      <c r="AA123" s="24">
        <f t="shared" ref="AA123" ca="1" si="76">+Z123/Z122-1</f>
        <v>-4.6010295437393101E-4</v>
      </c>
      <c r="AB123" s="24">
        <f>+d1d10index!Q108</f>
        <v>-2.9525042997544659E-3</v>
      </c>
      <c r="AC123" s="35">
        <f t="shared" ref="AC123" si="77">+C123</f>
        <v>45870</v>
      </c>
      <c r="AD123" s="24">
        <f t="shared" ref="AD123" ca="1" si="78">+Z123/Z111-1</f>
        <v>-6.7911170711867364E-3</v>
      </c>
      <c r="AE123" s="24">
        <f>+d1d10index!Y108</f>
        <v>-1.4322436171131603E-2</v>
      </c>
      <c r="AG123" s="193">
        <f t="shared" ref="AG123" ca="1" si="79">+W123-X123</f>
        <v>-9.2681592802859036E-3</v>
      </c>
      <c r="AH123" s="193">
        <f ca="1">+d1d10_y!AM108</f>
        <v>-2.8217276022957316E-2</v>
      </c>
      <c r="AJ123">
        <f>+d1d10index!I108</f>
        <v>99.566851537567189</v>
      </c>
      <c r="AK123" s="19">
        <f t="shared" ref="AK123" ca="1" si="80">+Z123</f>
        <v>99.492661870332284</v>
      </c>
      <c r="AM123">
        <f ca="1">+NAC_d!BV109/NAC_d!BV$5-1</f>
        <v>90.726608248232978</v>
      </c>
      <c r="AN123">
        <f ca="1">+NAC_d!CE109/NAC_d!CE$5-1</f>
        <v>91.010312770652334</v>
      </c>
      <c r="AO123">
        <f t="shared" ref="AO123" ca="1" si="81">+L123/$L$19-1</f>
        <v>92.931637958207332</v>
      </c>
      <c r="AP123">
        <f t="shared" ref="AP123" ca="1" si="82">+U123/$U$19-1</f>
        <v>93.410619026986566</v>
      </c>
      <c r="AR123" s="24">
        <f t="shared" ref="AR123" ca="1" si="83">+AM123-AN123</f>
        <v>-0.28370452241935595</v>
      </c>
      <c r="AS123" s="24">
        <f t="shared" ref="AS123" ca="1" si="84">+AO123-AP123</f>
        <v>-0.47898106877923396</v>
      </c>
    </row>
    <row r="124" spans="2:45" x14ac:dyDescent="0.25">
      <c r="B124" s="69">
        <f t="shared" si="48"/>
        <v>110</v>
      </c>
      <c r="C124" s="154">
        <f>+NAC!A110</f>
        <v>45901</v>
      </c>
      <c r="D124" s="71" cm="1">
        <f t="array" aca="1" ref="D124" ca="1">INDIRECT(_xlfn.CONCAT(D$18,"!$P",$B124))</f>
        <v>9608.7909999999993</v>
      </c>
      <c r="E124" s="71" cm="1">
        <f t="array" aca="1" ref="E124" ca="1">INDIRECT(_xlfn.CONCAT(E$18,"!$P",$B124))</f>
        <v>9689.4722000000002</v>
      </c>
      <c r="F124" s="71" cm="1">
        <f t="array" aca="1" ref="F124" ca="1">INDIRECT(_xlfn.CONCAT(F$18,"!$P",$B124))</f>
        <v>9529.2733000000007</v>
      </c>
      <c r="G124" s="71" cm="1">
        <f t="array" aca="1" ref="G124" ca="1">INDIRECT(_xlfn.CONCAT(G$18,"!$P",$B124))</f>
        <v>9186.1980999999996</v>
      </c>
      <c r="H124" s="71" cm="1">
        <f t="array" aca="1" ref="H124" ca="1">INDIRECT(_xlfn.CONCAT(H$18,"!$P",$B124))</f>
        <v>9757.32</v>
      </c>
      <c r="I124" s="71" cm="1">
        <f t="array" aca="1" ref="I124" ca="1">INDIRECT(_xlfn.CONCAT(I$18,"!$P",$B124))</f>
        <v>9497.9901000000009</v>
      </c>
      <c r="J124" s="71" cm="1">
        <f t="array" aca="1" ref="J124" ca="1">INDIRECT(_xlfn.CONCAT(J$18,"!$P",$B124))</f>
        <v>9614.0254000000004</v>
      </c>
      <c r="K124" s="71"/>
      <c r="L124" s="71">
        <f t="shared" ref="L124" ca="1" si="85">+SUMPRODUCT($D$4:$I$4,$D124:$I124)/J$4</f>
        <v>9566.2770680536814</v>
      </c>
      <c r="M124" s="71">
        <f t="shared" ca="1" si="36"/>
        <v>9586.8316405619116</v>
      </c>
      <c r="N124" s="71">
        <f t="shared" ca="1" si="37"/>
        <v>9600.5930034950816</v>
      </c>
      <c r="O124" s="71">
        <f t="shared" ca="1" si="38"/>
        <v>9607.693928278959</v>
      </c>
      <c r="P124" s="71">
        <f t="shared" ca="1" si="39"/>
        <v>9620.423130393312</v>
      </c>
      <c r="Q124" s="71">
        <f t="shared" ca="1" si="40"/>
        <v>9621.2031181438324</v>
      </c>
      <c r="R124" s="71">
        <f t="shared" ca="1" si="41"/>
        <v>9619.6128062099033</v>
      </c>
      <c r="S124" s="71">
        <f t="shared" ca="1" si="42"/>
        <v>9623.877783632719</v>
      </c>
      <c r="T124" s="71">
        <f t="shared" ca="1" si="43"/>
        <v>9627.5591840337329</v>
      </c>
      <c r="U124" s="71">
        <f t="shared" ca="1" si="71"/>
        <v>9622.3289079369406</v>
      </c>
      <c r="V124" s="34" cm="1">
        <f t="array" aca="1" ref="V124" ca="1">+SUMPRODUCT(_xlfn.ANCHORARRAY($L$17)/100,L124:U124)</f>
        <v>9614.4763457999998</v>
      </c>
      <c r="W124" s="24">
        <f t="shared" ref="W124" ca="1" si="86">+L124/L112-1</f>
        <v>0.33759130520412683</v>
      </c>
      <c r="X124" s="24">
        <f t="shared" ref="X124" ca="1" si="87">+U124/U112-1</f>
        <v>0.34638714284140626</v>
      </c>
      <c r="Z124" s="19">
        <f t="shared" ref="Z124" ca="1" si="88">+L124/U124*100</f>
        <v>99.417481563771688</v>
      </c>
      <c r="AA124" s="24">
        <f t="shared" ref="AA124" ca="1" si="89">+Z124/Z123-1</f>
        <v>-7.5563669870026828E-4</v>
      </c>
      <c r="AB124" s="24">
        <f>+d1d10index!Q109</f>
        <v>-6.0796936918794398E-4</v>
      </c>
      <c r="AC124" s="35">
        <f t="shared" ref="AC124" si="90">+C124</f>
        <v>45901</v>
      </c>
      <c r="AD124" s="24">
        <f t="shared" ref="AD124" ca="1" si="91">+Z124/Z112-1</f>
        <v>-6.5329186215465906E-3</v>
      </c>
      <c r="AE124" s="24">
        <f>+d1d10index!Y109</f>
        <v>-1.3089411816521901E-2</v>
      </c>
      <c r="AG124" s="193">
        <f t="shared" ref="AG124" ca="1" si="92">+W124-X124</f>
        <v>-8.7958376372794245E-3</v>
      </c>
      <c r="AH124" s="193">
        <f ca="1">+d1d10_y!AM109</f>
        <v>-2.5212766818434984E-2</v>
      </c>
      <c r="AJ124">
        <f>+d1d10index!I109</f>
        <v>99.506317941645861</v>
      </c>
      <c r="AK124" s="19">
        <f t="shared" ref="AK124" ca="1" si="93">+Z124</f>
        <v>99.417481563771688</v>
      </c>
      <c r="AM124">
        <f ca="1">+NAC_d!BV110/NAC_d!BV$5-1</f>
        <v>92.578916615901846</v>
      </c>
      <c r="AN124">
        <f ca="1">+NAC_d!CE110/NAC_d!CE$5-1</f>
        <v>92.943334272685462</v>
      </c>
      <c r="AO124">
        <f t="shared" ref="AO124" ca="1" si="94">+L124/$L$19-1</f>
        <v>94.662770680536823</v>
      </c>
      <c r="AP124">
        <f t="shared" ref="AP124" ca="1" si="95">+U124/$U$19-1</f>
        <v>95.223289079369422</v>
      </c>
      <c r="AR124" s="24">
        <f t="shared" ref="AR124" ca="1" si="96">+AM124-AN124</f>
        <v>-0.36441765678361548</v>
      </c>
      <c r="AS124" s="24">
        <f t="shared" ref="AS124" ca="1" si="97">+AO124-AP124</f>
        <v>-0.56051839883259902</v>
      </c>
    </row>
    <row r="125" spans="2:45" x14ac:dyDescent="0.25">
      <c r="B125" s="69">
        <f t="shared" si="48"/>
        <v>111</v>
      </c>
      <c r="C125" s="154">
        <f>+NAC!A111</f>
        <v>45931</v>
      </c>
      <c r="D125" s="71" cm="1">
        <f t="array" aca="1" ref="D125" ca="1">INDIRECT(_xlfn.CONCAT(D$18,"!$P",$B125))</f>
        <v>9836.1396000000004</v>
      </c>
      <c r="E125" s="71" cm="1">
        <f t="array" aca="1" ref="E125" ca="1">INDIRECT(_xlfn.CONCAT(E$18,"!$P",$B125))</f>
        <v>9898.7806999999993</v>
      </c>
      <c r="F125" s="71" cm="1">
        <f t="array" aca="1" ref="F125" ca="1">INDIRECT(_xlfn.CONCAT(F$18,"!$P",$B125))</f>
        <v>9706.2981</v>
      </c>
      <c r="G125" s="71" cm="1">
        <f t="array" aca="1" ref="G125" ca="1">INDIRECT(_xlfn.CONCAT(G$18,"!$P",$B125))</f>
        <v>9389.3598999999995</v>
      </c>
      <c r="H125" s="71" cm="1">
        <f t="array" aca="1" ref="H125" ca="1">INDIRECT(_xlfn.CONCAT(H$18,"!$P",$B125))</f>
        <v>9936.3348000000005</v>
      </c>
      <c r="I125" s="71" cm="1">
        <f t="array" aca="1" ref="I125" ca="1">INDIRECT(_xlfn.CONCAT(I$18,"!$P",$B125))</f>
        <v>9702.3799999999992</v>
      </c>
      <c r="J125" s="71" cm="1">
        <f t="array" aca="1" ref="J125" ca="1">INDIRECT(_xlfn.CONCAT(J$18,"!$P",$B125))</f>
        <v>9827.1412999999993</v>
      </c>
      <c r="K125" s="71"/>
      <c r="L125" s="71">
        <f t="shared" ref="L125" ca="1" si="98">+SUMPRODUCT($D$4:$I$4,$D125:$I125)/J$4</f>
        <v>9773.4936480998695</v>
      </c>
      <c r="M125" s="71">
        <f t="shared" ca="1" si="36"/>
        <v>9794.8665970018683</v>
      </c>
      <c r="N125" s="71">
        <f t="shared" ca="1" si="37"/>
        <v>9810.2187247577785</v>
      </c>
      <c r="O125" s="71">
        <f t="shared" ca="1" si="38"/>
        <v>9818.7409327483911</v>
      </c>
      <c r="P125" s="71">
        <f t="shared" ca="1" si="39"/>
        <v>9831.9814583503448</v>
      </c>
      <c r="Q125" s="71">
        <f t="shared" ca="1" si="40"/>
        <v>9833.4273412528237</v>
      </c>
      <c r="R125" s="71">
        <f t="shared" ca="1" si="41"/>
        <v>9832.5140130794589</v>
      </c>
      <c r="S125" s="71">
        <f t="shared" ca="1" si="42"/>
        <v>9838.1988782931458</v>
      </c>
      <c r="T125" s="71">
        <f t="shared" ca="1" si="43"/>
        <v>9843.1408270008342</v>
      </c>
      <c r="U125" s="71">
        <f t="shared" ca="1" si="71"/>
        <v>9839.7575185252845</v>
      </c>
      <c r="V125" s="34" cm="1">
        <f t="array" aca="1" ref="V125" ca="1">+SUMPRODUCT(_xlfn.ANCHORARRAY($L$17)/100,L125:U125)</f>
        <v>9827.5510300599981</v>
      </c>
      <c r="W125" s="24">
        <f t="shared" ref="W125" ca="1" si="99">+L125/L113-1</f>
        <v>0.32906025859319721</v>
      </c>
      <c r="X125" s="24">
        <f t="shared" ref="X125" ca="1" si="100">+U125/U113-1</f>
        <v>0.33687442435507386</v>
      </c>
      <c r="Z125" s="19">
        <f t="shared" ref="Z125" ca="1" si="101">+L125/U125*100</f>
        <v>99.326570087721564</v>
      </c>
      <c r="AA125" s="24">
        <f t="shared" ref="AA125" ca="1" si="102">+Z125/Z124-1</f>
        <v>-9.1444155112507808E-4</v>
      </c>
      <c r="AB125" s="24">
        <f>+d1d10index!Q110</f>
        <v>1.5946718261705684E-4</v>
      </c>
      <c r="AC125" s="35">
        <f t="shared" ref="AC125" si="103">+C125</f>
        <v>45931</v>
      </c>
      <c r="AD125" s="24">
        <f t="shared" ref="AD125" ca="1" si="104">+Z125/Z113-1</f>
        <v>-5.8451007959453571E-3</v>
      </c>
      <c r="AE125" s="24">
        <f>+d1d10index!Y110</f>
        <v>-8.691167346714157E-3</v>
      </c>
      <c r="AG125" s="193">
        <f t="shared" ref="AG125" ca="1" si="105">+W125-X125</f>
        <v>-7.8141657618766569E-3</v>
      </c>
      <c r="AH125" s="193">
        <f ca="1">+d1d10_y!AM110</f>
        <v>-1.8997206077735695E-2</v>
      </c>
      <c r="AJ125">
        <f>+d1d10index!I110</f>
        <v>99.522185933820623</v>
      </c>
      <c r="AK125" s="19">
        <f t="shared" ref="AK125" ca="1" si="106">+Z125</f>
        <v>99.326570087721564</v>
      </c>
      <c r="AM125">
        <f ca="1">+NAC_d!BV111/NAC_d!BV$5-1</f>
        <v>94.736573290128518</v>
      </c>
      <c r="AN125">
        <f ca="1">+NAC_d!CE111/NAC_d!CE$5-1</f>
        <v>95.142678568290037</v>
      </c>
      <c r="AO125">
        <f t="shared" ref="AO125" ca="1" si="107">+L125/$L$19-1</f>
        <v>96.734936480998712</v>
      </c>
      <c r="AP125">
        <f t="shared" ref="AP125" ca="1" si="108">+U125/$U$19-1</f>
        <v>97.397575185252862</v>
      </c>
      <c r="AR125" s="24">
        <f t="shared" ref="AR125" ca="1" si="109">+AM125-AN125</f>
        <v>-0.40610527816151887</v>
      </c>
      <c r="AS125" s="24">
        <f t="shared" ref="AS125" ca="1" si="110">+AO125-AP125</f>
        <v>-0.6626387042541495</v>
      </c>
    </row>
    <row r="126" spans="2:45" x14ac:dyDescent="0.25">
      <c r="C126" s="70"/>
    </row>
    <row r="127" spans="2:45" x14ac:dyDescent="0.25">
      <c r="C127" s="70"/>
    </row>
    <row r="128" spans="2:45" x14ac:dyDescent="0.25">
      <c r="C128" s="70"/>
    </row>
    <row r="129" spans="3:3" x14ac:dyDescent="0.25">
      <c r="C129" s="70"/>
    </row>
    <row r="130" spans="3:3" x14ac:dyDescent="0.25">
      <c r="C130" s="70"/>
    </row>
    <row r="131" spans="3:3" x14ac:dyDescent="0.25">
      <c r="C131" s="70"/>
    </row>
    <row r="132" spans="3:3" x14ac:dyDescent="0.25">
      <c r="C132" s="70"/>
    </row>
    <row r="133" spans="3:3" x14ac:dyDescent="0.25">
      <c r="C133" s="70"/>
    </row>
    <row r="134" spans="3:3" x14ac:dyDescent="0.25">
      <c r="C134" s="70"/>
    </row>
    <row r="135" spans="3:3" x14ac:dyDescent="0.25">
      <c r="C135" s="70"/>
    </row>
    <row r="136" spans="3:3" x14ac:dyDescent="0.25">
      <c r="C136" s="70"/>
    </row>
    <row r="137" spans="3:3" x14ac:dyDescent="0.25">
      <c r="C137" s="70"/>
    </row>
    <row r="138" spans="3:3" x14ac:dyDescent="0.25">
      <c r="C138" s="70"/>
    </row>
    <row r="139" spans="3:3" x14ac:dyDescent="0.25">
      <c r="C139" s="70"/>
    </row>
    <row r="140" spans="3:3" x14ac:dyDescent="0.25">
      <c r="C140" s="70"/>
    </row>
    <row r="141" spans="3:3" x14ac:dyDescent="0.25">
      <c r="C141" s="70"/>
    </row>
    <row r="142" spans="3:3" x14ac:dyDescent="0.25">
      <c r="C142" s="70"/>
    </row>
    <row r="143" spans="3:3" x14ac:dyDescent="0.25">
      <c r="C143" s="70"/>
    </row>
    <row r="144" spans="3:3" x14ac:dyDescent="0.25">
      <c r="C144" s="70"/>
    </row>
    <row r="145" spans="3:3" x14ac:dyDescent="0.25">
      <c r="C145" s="70"/>
    </row>
    <row r="146" spans="3:3" x14ac:dyDescent="0.25">
      <c r="C146" s="70"/>
    </row>
    <row r="147" spans="3:3" x14ac:dyDescent="0.25">
      <c r="C147" s="70"/>
    </row>
    <row r="148" spans="3:3" x14ac:dyDescent="0.25">
      <c r="C148" s="70"/>
    </row>
    <row r="149" spans="3:3" x14ac:dyDescent="0.25">
      <c r="C149" s="70"/>
    </row>
    <row r="150" spans="3:3" x14ac:dyDescent="0.25">
      <c r="C150" s="70"/>
    </row>
    <row r="151" spans="3:3" x14ac:dyDescent="0.25">
      <c r="C151" s="70"/>
    </row>
    <row r="152" spans="3:3" x14ac:dyDescent="0.25">
      <c r="C152" s="70"/>
    </row>
    <row r="153" spans="3:3" x14ac:dyDescent="0.25">
      <c r="C153" s="70"/>
    </row>
    <row r="154" spans="3:3" x14ac:dyDescent="0.25">
      <c r="C154" s="70"/>
    </row>
    <row r="155" spans="3:3" x14ac:dyDescent="0.25">
      <c r="C155" s="70"/>
    </row>
    <row r="156" spans="3:3" x14ac:dyDescent="0.25">
      <c r="C156" s="70"/>
    </row>
    <row r="157" spans="3:3" x14ac:dyDescent="0.25">
      <c r="C157" s="70"/>
    </row>
    <row r="158" spans="3:3" x14ac:dyDescent="0.25">
      <c r="C158" s="70"/>
    </row>
    <row r="159" spans="3:3" x14ac:dyDescent="0.25">
      <c r="C159" s="70"/>
    </row>
    <row r="160" spans="3:3" x14ac:dyDescent="0.25">
      <c r="C160" s="70"/>
    </row>
    <row r="161" spans="3:3" x14ac:dyDescent="0.25">
      <c r="C161" s="70"/>
    </row>
    <row r="162" spans="3:3" x14ac:dyDescent="0.25">
      <c r="C162" s="70"/>
    </row>
    <row r="163" spans="3:3" x14ac:dyDescent="0.25">
      <c r="C163" s="70"/>
    </row>
    <row r="164" spans="3:3" x14ac:dyDescent="0.25">
      <c r="C164" s="70"/>
    </row>
    <row r="165" spans="3:3" x14ac:dyDescent="0.25">
      <c r="C165" s="70"/>
    </row>
    <row r="166" spans="3:3" x14ac:dyDescent="0.25">
      <c r="C166" s="70"/>
    </row>
    <row r="167" spans="3:3" x14ac:dyDescent="0.25">
      <c r="C167" s="70"/>
    </row>
    <row r="168" spans="3:3" x14ac:dyDescent="0.25">
      <c r="C168" s="70"/>
    </row>
    <row r="169" spans="3:3" x14ac:dyDescent="0.25">
      <c r="C169" s="70"/>
    </row>
    <row r="170" spans="3:3" x14ac:dyDescent="0.25">
      <c r="C170" s="70"/>
    </row>
    <row r="171" spans="3:3" x14ac:dyDescent="0.25">
      <c r="C171" s="70"/>
    </row>
    <row r="172" spans="3:3" x14ac:dyDescent="0.25">
      <c r="C172" s="70"/>
    </row>
    <row r="173" spans="3:3" x14ac:dyDescent="0.25">
      <c r="C173" s="70"/>
    </row>
    <row r="174" spans="3:3" x14ac:dyDescent="0.25">
      <c r="C174" s="70"/>
    </row>
    <row r="175" spans="3:3" x14ac:dyDescent="0.25">
      <c r="C175" s="70"/>
    </row>
    <row r="176" spans="3:3" x14ac:dyDescent="0.25">
      <c r="C176" s="70"/>
    </row>
    <row r="177" spans="3:3" x14ac:dyDescent="0.25">
      <c r="C177" s="70"/>
    </row>
    <row r="178" spans="3:3" x14ac:dyDescent="0.25">
      <c r="C178" s="70"/>
    </row>
    <row r="179" spans="3:3" x14ac:dyDescent="0.25">
      <c r="C179" s="70"/>
    </row>
    <row r="180" spans="3:3" x14ac:dyDescent="0.25">
      <c r="C180" s="70"/>
    </row>
    <row r="181" spans="3:3" x14ac:dyDescent="0.25">
      <c r="C181" s="70"/>
    </row>
    <row r="182" spans="3:3" x14ac:dyDescent="0.25">
      <c r="C182" s="70"/>
    </row>
    <row r="183" spans="3:3" x14ac:dyDescent="0.25">
      <c r="C183" s="70"/>
    </row>
    <row r="184" spans="3:3" x14ac:dyDescent="0.25">
      <c r="C184" s="70"/>
    </row>
    <row r="185" spans="3:3" x14ac:dyDescent="0.25">
      <c r="C185" s="70"/>
    </row>
    <row r="186" spans="3:3" x14ac:dyDescent="0.25">
      <c r="C186" s="70"/>
    </row>
    <row r="187" spans="3:3" x14ac:dyDescent="0.25">
      <c r="C187" s="70"/>
    </row>
    <row r="188" spans="3:3" x14ac:dyDescent="0.25">
      <c r="C188" s="70"/>
    </row>
    <row r="189" spans="3:3" x14ac:dyDescent="0.25">
      <c r="C189" s="70"/>
    </row>
    <row r="190" spans="3:3" x14ac:dyDescent="0.25">
      <c r="C190" s="70"/>
    </row>
    <row r="191" spans="3:3" x14ac:dyDescent="0.25">
      <c r="C191" s="70"/>
    </row>
    <row r="192" spans="3:3" x14ac:dyDescent="0.25">
      <c r="C192" s="70"/>
    </row>
    <row r="193" spans="3:3" x14ac:dyDescent="0.25">
      <c r="C193" s="70"/>
    </row>
    <row r="194" spans="3:3" x14ac:dyDescent="0.25">
      <c r="C194" s="70"/>
    </row>
    <row r="195" spans="3:3" x14ac:dyDescent="0.25">
      <c r="C195" s="70"/>
    </row>
    <row r="196" spans="3:3" x14ac:dyDescent="0.25">
      <c r="C196" s="70"/>
    </row>
    <row r="197" spans="3:3" x14ac:dyDescent="0.25">
      <c r="C197" s="70"/>
    </row>
    <row r="198" spans="3:3" x14ac:dyDescent="0.25">
      <c r="C198" s="70"/>
    </row>
    <row r="199" spans="3:3" x14ac:dyDescent="0.25">
      <c r="C199" s="70"/>
    </row>
    <row r="200" spans="3:3" x14ac:dyDescent="0.25">
      <c r="C200" s="70"/>
    </row>
    <row r="201" spans="3:3" x14ac:dyDescent="0.25">
      <c r="C201" s="70"/>
    </row>
    <row r="202" spans="3:3" x14ac:dyDescent="0.25">
      <c r="C202" s="70"/>
    </row>
    <row r="203" spans="3:3" x14ac:dyDescent="0.25">
      <c r="C203" s="70"/>
    </row>
    <row r="204" spans="3:3" x14ac:dyDescent="0.25">
      <c r="C204" s="70"/>
    </row>
    <row r="205" spans="3:3" x14ac:dyDescent="0.25">
      <c r="C205" s="70"/>
    </row>
    <row r="206" spans="3:3" x14ac:dyDescent="0.25">
      <c r="C206" s="70"/>
    </row>
    <row r="207" spans="3:3" x14ac:dyDescent="0.25">
      <c r="C207" s="70"/>
    </row>
    <row r="208" spans="3:3" x14ac:dyDescent="0.25">
      <c r="C208" s="70"/>
    </row>
    <row r="209" spans="3:3" x14ac:dyDescent="0.25">
      <c r="C209" s="70"/>
    </row>
    <row r="210" spans="3:3" x14ac:dyDescent="0.25">
      <c r="C210" s="70"/>
    </row>
    <row r="211" spans="3:3" x14ac:dyDescent="0.25">
      <c r="C211" s="70"/>
    </row>
    <row r="212" spans="3:3" x14ac:dyDescent="0.25">
      <c r="C212" s="70"/>
    </row>
    <row r="213" spans="3:3" x14ac:dyDescent="0.25">
      <c r="C213" s="70"/>
    </row>
    <row r="214" spans="3:3" x14ac:dyDescent="0.25">
      <c r="C214" s="70"/>
    </row>
    <row r="215" spans="3:3" x14ac:dyDescent="0.25">
      <c r="C215" s="70"/>
    </row>
    <row r="216" spans="3:3" x14ac:dyDescent="0.25">
      <c r="C216" s="70"/>
    </row>
    <row r="217" spans="3:3" x14ac:dyDescent="0.25">
      <c r="C217" s="70"/>
    </row>
    <row r="218" spans="3:3" x14ac:dyDescent="0.25">
      <c r="C218" s="70"/>
    </row>
    <row r="219" spans="3:3" x14ac:dyDescent="0.25">
      <c r="C219" s="70"/>
    </row>
    <row r="220" spans="3:3" x14ac:dyDescent="0.25">
      <c r="C220" s="70"/>
    </row>
    <row r="221" spans="3:3" x14ac:dyDescent="0.25">
      <c r="C221" s="70"/>
    </row>
    <row r="222" spans="3:3" x14ac:dyDescent="0.25">
      <c r="C222" s="70"/>
    </row>
    <row r="223" spans="3:3" x14ac:dyDescent="0.25">
      <c r="C223" s="70"/>
    </row>
    <row r="224" spans="3:3" x14ac:dyDescent="0.25">
      <c r="C224" s="70"/>
    </row>
  </sheetData>
  <mergeCells count="7">
    <mergeCell ref="M2:T2"/>
    <mergeCell ref="C2:J2"/>
    <mergeCell ref="AM17:AP17"/>
    <mergeCell ref="AD17:AE17"/>
    <mergeCell ref="AA17:AB17"/>
    <mergeCell ref="AG17:AH17"/>
    <mergeCell ref="D17:I17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EAF19-A72F-4284-A7CB-ED7D4B5E8313}">
  <sheetPr>
    <tabColor rgb="FFFF0000"/>
  </sheetPr>
  <dimension ref="A1:X111"/>
  <sheetViews>
    <sheetView zoomScale="86" zoomScaleNormal="100" workbookViewId="0">
      <pane xSplit="1" ySplit="4" topLeftCell="B100" activePane="bottomRight" state="frozen"/>
      <selection pane="topRight" activeCell="B1" sqref="B1"/>
      <selection pane="bottomLeft" activeCell="A5" sqref="A5"/>
      <selection pane="bottomRight" activeCell="B111" sqref="B111"/>
    </sheetView>
  </sheetViews>
  <sheetFormatPr baseColWidth="10" defaultColWidth="11.42578125" defaultRowHeight="15" x14ac:dyDescent="0.25"/>
  <cols>
    <col min="16" max="16" width="11.28515625" style="7" customWidth="1"/>
    <col min="21" max="21" width="12.7109375" bestFit="1" customWidth="1"/>
  </cols>
  <sheetData>
    <row r="1" spans="1:24" x14ac:dyDescent="0.25">
      <c r="B1" s="242" t="s">
        <v>161</v>
      </c>
      <c r="C1" s="242"/>
      <c r="D1" s="242"/>
      <c r="E1" s="242"/>
      <c r="F1" s="242"/>
      <c r="G1" s="242"/>
      <c r="J1" s="242" t="s">
        <v>162</v>
      </c>
      <c r="K1" s="242"/>
      <c r="L1" s="242"/>
      <c r="M1" s="242"/>
      <c r="N1" s="242"/>
      <c r="O1" s="242"/>
    </row>
    <row r="2" spans="1:24" x14ac:dyDescent="0.25">
      <c r="B2" s="242" t="s">
        <v>163</v>
      </c>
      <c r="C2" s="242"/>
      <c r="D2" s="242"/>
      <c r="E2" s="242"/>
      <c r="F2" s="242"/>
      <c r="G2" s="242"/>
      <c r="J2" s="242" t="s">
        <v>164</v>
      </c>
      <c r="K2" s="242"/>
      <c r="L2" s="242"/>
      <c r="M2" s="242"/>
      <c r="N2" s="242"/>
      <c r="O2" s="242"/>
      <c r="S2" t="s">
        <v>23</v>
      </c>
      <c r="U2" s="242" t="s">
        <v>146</v>
      </c>
      <c r="V2" s="242"/>
      <c r="W2" s="242"/>
    </row>
    <row r="3" spans="1:24" ht="15.75" thickBot="1" x14ac:dyDescent="0.3">
      <c r="B3" s="253" t="s">
        <v>165</v>
      </c>
      <c r="C3" s="253"/>
      <c r="D3" s="253"/>
      <c r="E3" s="253"/>
      <c r="F3" s="253"/>
      <c r="G3" s="253"/>
      <c r="J3" s="253" t="s">
        <v>165</v>
      </c>
      <c r="K3" s="253"/>
      <c r="L3" s="253"/>
      <c r="M3" s="253"/>
      <c r="N3" s="253"/>
      <c r="O3" s="253"/>
      <c r="S3" t="s">
        <v>166</v>
      </c>
      <c r="T3" t="s">
        <v>140</v>
      </c>
      <c r="V3" t="s">
        <v>166</v>
      </c>
      <c r="W3" t="s">
        <v>140</v>
      </c>
    </row>
    <row r="4" spans="1:24" ht="15.75" thickBot="1" x14ac:dyDescent="0.3">
      <c r="A4" s="57" t="str">
        <f>+NAC!A4</f>
        <v>Fecha</v>
      </c>
      <c r="B4" s="55" t="str">
        <f>+F9data!B4</f>
        <v>GBA</v>
      </c>
      <c r="C4" s="55" t="str">
        <f>+F9data!C4</f>
        <v>PAM</v>
      </c>
      <c r="D4" s="55" t="str">
        <f>+F9data!D4</f>
        <v>NOA</v>
      </c>
      <c r="E4" s="55" t="str">
        <f>+F9data!E4</f>
        <v>NEA</v>
      </c>
      <c r="F4" s="55" t="str">
        <f>+F9data!F4</f>
        <v>CUY</v>
      </c>
      <c r="G4" s="55" t="str">
        <f>+F9data!G4</f>
        <v>PAT</v>
      </c>
      <c r="I4" s="57" t="str">
        <f>+A4</f>
        <v>Fecha</v>
      </c>
      <c r="J4" s="55" t="str">
        <f t="shared" ref="J4:O4" si="0">+B4</f>
        <v>GBA</v>
      </c>
      <c r="K4" s="55" t="str">
        <f t="shared" si="0"/>
        <v>PAM</v>
      </c>
      <c r="L4" s="55" t="str">
        <f t="shared" si="0"/>
        <v>NOA</v>
      </c>
      <c r="M4" s="55" t="str">
        <f t="shared" si="0"/>
        <v>NEA</v>
      </c>
      <c r="N4" s="55" t="str">
        <f t="shared" si="0"/>
        <v>CUY</v>
      </c>
      <c r="O4" s="55" t="str">
        <f t="shared" si="0"/>
        <v>PAT</v>
      </c>
      <c r="R4" s="35" t="str">
        <f>+A4</f>
        <v>Fecha</v>
      </c>
      <c r="S4" t="s">
        <v>167</v>
      </c>
      <c r="T4" s="36" t="s">
        <v>168</v>
      </c>
      <c r="U4" s="35" t="str">
        <f>+R4</f>
        <v>Fecha</v>
      </c>
      <c r="V4" t="s">
        <v>167</v>
      </c>
      <c r="W4" s="36" t="s">
        <v>168</v>
      </c>
    </row>
    <row r="5" spans="1:24" x14ac:dyDescent="0.25">
      <c r="A5" s="35">
        <f>+NAC!A5</f>
        <v>42705</v>
      </c>
      <c r="B5" s="19">
        <f>+GBA_d!$O32</f>
        <v>99.181307582064974</v>
      </c>
      <c r="C5" s="19">
        <f>+PAM_d!$O32</f>
        <v>101.02374495327371</v>
      </c>
      <c r="D5" s="19">
        <f>+NOA_d!$O32</f>
        <v>102.0219074715633</v>
      </c>
      <c r="E5" s="19">
        <f>+NEA_d!$O32</f>
        <v>100.89424663662798</v>
      </c>
      <c r="F5" s="19">
        <f>+CUY_d!$O32</f>
        <v>99.659566602217623</v>
      </c>
      <c r="G5" s="19">
        <f>+PAT_d!$O32</f>
        <v>97.533992314861706</v>
      </c>
      <c r="I5" s="35">
        <f>+A5</f>
        <v>42705</v>
      </c>
      <c r="R5" s="35">
        <f>+A5</f>
        <v>42705</v>
      </c>
      <c r="S5">
        <f>+F5/G5</f>
        <v>1.021793163971942</v>
      </c>
      <c r="T5">
        <f>+d1d10index!I4/100</f>
        <v>1.0000000000000002</v>
      </c>
      <c r="U5" s="35">
        <f>+R5</f>
        <v>42705</v>
      </c>
      <c r="V5">
        <f ca="1">+W_nucleo!H19/W_nucleo!I19</f>
        <v>1</v>
      </c>
      <c r="W5">
        <f ca="1">+W_nucleo!Z19/100</f>
        <v>1</v>
      </c>
      <c r="X5" s="34"/>
    </row>
    <row r="6" spans="1:24" x14ac:dyDescent="0.25">
      <c r="A6" s="35">
        <f>+NAC!A6</f>
        <v>42736</v>
      </c>
      <c r="B6" s="19">
        <f>+GBA_d!$O33</f>
        <v>100.45990782578653</v>
      </c>
      <c r="C6" s="19">
        <f>+PAM_d!$O33</f>
        <v>102.8429674711855</v>
      </c>
      <c r="D6" s="19">
        <f>+NOA_d!$O33</f>
        <v>103.72849145294198</v>
      </c>
      <c r="E6" s="19">
        <f>+NEA_d!$O33</f>
        <v>102.60605961340733</v>
      </c>
      <c r="F6" s="19">
        <f>+CUY_d!$O33</f>
        <v>101.39949432842697</v>
      </c>
      <c r="G6" s="19">
        <f>+PAT_d!$O33</f>
        <v>100.12989764826013</v>
      </c>
      <c r="I6" s="35">
        <f t="shared" ref="I6:I69" si="1">+A6</f>
        <v>42736</v>
      </c>
      <c r="R6" s="35">
        <f t="shared" ref="R6:R69" si="2">+A6</f>
        <v>42736</v>
      </c>
      <c r="S6">
        <f t="shared" ref="S6:S69" si="3">+F6/G6</f>
        <v>1.0126794964339894</v>
      </c>
      <c r="T6">
        <f>+d1d10index!I5/100</f>
        <v>0.99756719257096405</v>
      </c>
      <c r="U6" s="35">
        <f t="shared" ref="U6:U69" si="4">+R6</f>
        <v>42736</v>
      </c>
      <c r="V6">
        <f ca="1">+W_nucleo!H20/W_nucleo!I20</f>
        <v>0.99888155039307758</v>
      </c>
      <c r="W6">
        <f ca="1">+W_nucleo!Z20/100</f>
        <v>1.0007799993119932</v>
      </c>
      <c r="X6" s="34"/>
    </row>
    <row r="7" spans="1:24" x14ac:dyDescent="0.25">
      <c r="A7" s="35">
        <f>+NAC!A7</f>
        <v>42767</v>
      </c>
      <c r="B7" s="19">
        <f>+GBA_d!$O34</f>
        <v>102.90664451515423</v>
      </c>
      <c r="C7" s="19">
        <f>+PAM_d!$O34</f>
        <v>104.59464042453578</v>
      </c>
      <c r="D7" s="19">
        <f>+NOA_d!$O34</f>
        <v>105.93828425081998</v>
      </c>
      <c r="E7" s="19">
        <f>+NEA_d!$O34</f>
        <v>104.4548851882325</v>
      </c>
      <c r="F7" s="19">
        <f>+CUY_d!$O34</f>
        <v>103.00953732276925</v>
      </c>
      <c r="G7" s="19">
        <f>+PAT_d!$O34</f>
        <v>101.86387116947971</v>
      </c>
      <c r="I7" s="35">
        <f t="shared" si="1"/>
        <v>42767</v>
      </c>
      <c r="R7" s="35">
        <f t="shared" si="2"/>
        <v>42767</v>
      </c>
      <c r="S7">
        <f t="shared" si="3"/>
        <v>1.0112470313579915</v>
      </c>
      <c r="T7">
        <f>+d1d10index!I6/100</f>
        <v>0.99823268675245513</v>
      </c>
      <c r="U7" s="35">
        <f t="shared" si="4"/>
        <v>42767</v>
      </c>
      <c r="V7">
        <f ca="1">+W_nucleo!H21/W_nucleo!I21</f>
        <v>0.99637571963989024</v>
      </c>
      <c r="W7">
        <f ca="1">+W_nucleo!Z21/100</f>
        <v>0.999890641088236</v>
      </c>
      <c r="X7" s="34"/>
    </row>
    <row r="8" spans="1:24" x14ac:dyDescent="0.25">
      <c r="A8" s="35">
        <f>+NAC!A8</f>
        <v>42795</v>
      </c>
      <c r="B8" s="19">
        <f>+GBA_d!$O35</f>
        <v>105.39415420735374</v>
      </c>
      <c r="C8" s="19">
        <f>+PAM_d!$O35</f>
        <v>106.88204341258994</v>
      </c>
      <c r="D8" s="19">
        <f>+NOA_d!$O35</f>
        <v>109.33028141006884</v>
      </c>
      <c r="E8" s="19">
        <f>+NEA_d!$O35</f>
        <v>107.02298576628218</v>
      </c>
      <c r="F8" s="19">
        <f>+CUY_d!$O35</f>
        <v>105.65099054814692</v>
      </c>
      <c r="G8" s="19">
        <f>+PAT_d!$O35</f>
        <v>103.97392865034421</v>
      </c>
      <c r="I8" s="35">
        <f t="shared" si="1"/>
        <v>42795</v>
      </c>
      <c r="R8" s="35">
        <f t="shared" si="2"/>
        <v>42795</v>
      </c>
      <c r="S8">
        <f t="shared" si="3"/>
        <v>1.016129638646651</v>
      </c>
      <c r="T8">
        <f>+d1d10index!I7/100</f>
        <v>0.99992397470591821</v>
      </c>
      <c r="U8" s="35">
        <f t="shared" si="4"/>
        <v>42795</v>
      </c>
      <c r="V8">
        <f ca="1">+W_nucleo!H22/W_nucleo!I22</f>
        <v>0.99954019101073421</v>
      </c>
      <c r="W8">
        <f ca="1">+W_nucleo!Z22/100</f>
        <v>1.0006169621445673</v>
      </c>
      <c r="X8" s="34"/>
    </row>
    <row r="9" spans="1:24" x14ac:dyDescent="0.25">
      <c r="A9" s="35">
        <f>+NAC!A9</f>
        <v>42826</v>
      </c>
      <c r="B9" s="19">
        <f>+GBA_d!$O36</f>
        <v>108.17038648907862</v>
      </c>
      <c r="C9" s="19">
        <f>+PAM_d!$O36</f>
        <v>109.8261793990543</v>
      </c>
      <c r="D9" s="19">
        <f>+NOA_d!$O36</f>
        <v>112.30447835213791</v>
      </c>
      <c r="E9" s="19">
        <f>+NEA_d!$O36</f>
        <v>109.42399700163421</v>
      </c>
      <c r="F9" s="19">
        <f>+CUY_d!$O36</f>
        <v>109.11466189691285</v>
      </c>
      <c r="G9" s="19">
        <f>+PAT_d!$O36</f>
        <v>106.14556630772523</v>
      </c>
      <c r="I9" s="35">
        <f t="shared" si="1"/>
        <v>42826</v>
      </c>
      <c r="R9" s="35">
        <f t="shared" si="2"/>
        <v>42826</v>
      </c>
      <c r="S9">
        <f t="shared" si="3"/>
        <v>1.0279719228269972</v>
      </c>
      <c r="T9">
        <f>+d1d10index!I8/100</f>
        <v>1.0022254285807193</v>
      </c>
      <c r="U9" s="35">
        <f t="shared" si="4"/>
        <v>42826</v>
      </c>
      <c r="V9">
        <f ca="1">+W_nucleo!H23/W_nucleo!I23</f>
        <v>1.0059202946692121</v>
      </c>
      <c r="W9">
        <f ca="1">+W_nucleo!Z23/100</f>
        <v>1.0002574922622769</v>
      </c>
      <c r="X9" s="34"/>
    </row>
    <row r="10" spans="1:24" x14ac:dyDescent="0.25">
      <c r="A10" s="35">
        <f>+NAC!A10</f>
        <v>42856</v>
      </c>
      <c r="B10" s="19">
        <f>+GBA_d!$O37</f>
        <v>109.5606059811076</v>
      </c>
      <c r="C10" s="19">
        <f>+PAM_d!$O37</f>
        <v>111.45509019424351</v>
      </c>
      <c r="D10" s="19">
        <f>+NOA_d!$O37</f>
        <v>114.01432819182588</v>
      </c>
      <c r="E10" s="19">
        <f>+NEA_d!$O37</f>
        <v>111.50394081687138</v>
      </c>
      <c r="F10" s="19">
        <f>+CUY_d!$O37</f>
        <v>110.94481865793351</v>
      </c>
      <c r="G10" s="19">
        <f>+PAT_d!$O37</f>
        <v>107.96996935023959</v>
      </c>
      <c r="I10" s="35">
        <f t="shared" si="1"/>
        <v>42856</v>
      </c>
      <c r="R10" s="35">
        <f t="shared" si="2"/>
        <v>42856</v>
      </c>
      <c r="S10">
        <f t="shared" si="3"/>
        <v>1.0275525623059494</v>
      </c>
      <c r="T10">
        <f>+d1d10index!I9/100</f>
        <v>1.0015356237549948</v>
      </c>
      <c r="U10" s="35">
        <f t="shared" si="4"/>
        <v>42856</v>
      </c>
      <c r="V10">
        <f ca="1">+W_nucleo!H24/W_nucleo!I24</f>
        <v>1.0033384990767606</v>
      </c>
      <c r="W10">
        <f ca="1">+W_nucleo!Z24/100</f>
        <v>1.0007046271077957</v>
      </c>
      <c r="X10" s="34"/>
    </row>
    <row r="11" spans="1:24" x14ac:dyDescent="0.25">
      <c r="A11" s="35">
        <f>+NAC!A11</f>
        <v>42887</v>
      </c>
      <c r="B11" s="19">
        <f>+GBA_d!$O38</f>
        <v>111.0684036672087</v>
      </c>
      <c r="C11" s="19">
        <f>+PAM_d!$O38</f>
        <v>112.58196270545866</v>
      </c>
      <c r="D11" s="19">
        <f>+NOA_d!$O38</f>
        <v>115.07062420813858</v>
      </c>
      <c r="E11" s="19">
        <f>+NEA_d!$O38</f>
        <v>113.04190848369622</v>
      </c>
      <c r="F11" s="19">
        <f>+CUY_d!$O38</f>
        <v>112.10262184574687</v>
      </c>
      <c r="G11" s="19">
        <f>+PAT_d!$O38</f>
        <v>109.16553801902673</v>
      </c>
      <c r="I11" s="35">
        <f t="shared" si="1"/>
        <v>42887</v>
      </c>
      <c r="R11" s="35">
        <f t="shared" si="2"/>
        <v>42887</v>
      </c>
      <c r="S11">
        <f t="shared" si="3"/>
        <v>1.0269048628350848</v>
      </c>
      <c r="T11">
        <f>+d1d10index!I10/100</f>
        <v>1.0006773101205007</v>
      </c>
      <c r="U11" s="35">
        <f t="shared" si="4"/>
        <v>42887</v>
      </c>
      <c r="V11">
        <f ca="1">+W_nucleo!H25/W_nucleo!I25</f>
        <v>1.0041112078560508</v>
      </c>
      <c r="W11">
        <f ca="1">+W_nucleo!Z25/100</f>
        <v>1.0000733225966578</v>
      </c>
      <c r="X11" s="34"/>
    </row>
    <row r="12" spans="1:24" x14ac:dyDescent="0.25">
      <c r="A12" s="35">
        <f>+NAC!A12</f>
        <v>42917</v>
      </c>
      <c r="B12" s="19">
        <f>+GBA_d!$O39</f>
        <v>112.94699675352184</v>
      </c>
      <c r="C12" s="19">
        <f>+PAM_d!$O39</f>
        <v>114.79689924214584</v>
      </c>
      <c r="D12" s="19">
        <f>+NOA_d!$O39</f>
        <v>116.7752530681944</v>
      </c>
      <c r="E12" s="19">
        <f>+NEA_d!$O39</f>
        <v>114.52160357049462</v>
      </c>
      <c r="F12" s="19">
        <f>+CUY_d!$O39</f>
        <v>113.7243694814223</v>
      </c>
      <c r="G12" s="19">
        <f>+PAT_d!$O39</f>
        <v>110.92465425236226</v>
      </c>
      <c r="I12" s="35">
        <f t="shared" si="1"/>
        <v>42917</v>
      </c>
      <c r="R12" s="35">
        <f t="shared" si="2"/>
        <v>42917</v>
      </c>
      <c r="S12">
        <f t="shared" si="3"/>
        <v>1.025239792252951</v>
      </c>
      <c r="T12">
        <f>+d1d10index!I11/100</f>
        <v>0.99679205178912345</v>
      </c>
      <c r="U12" s="35">
        <f t="shared" si="4"/>
        <v>42917</v>
      </c>
      <c r="V12">
        <f ca="1">+W_nucleo!H26/W_nucleo!I26</f>
        <v>1.0062211950726565</v>
      </c>
      <c r="W12">
        <f ca="1">+W_nucleo!Z26/100</f>
        <v>0.99960715854606552</v>
      </c>
      <c r="X12" s="34"/>
    </row>
    <row r="13" spans="1:24" x14ac:dyDescent="0.25">
      <c r="A13" s="35">
        <f>+NAC!A13</f>
        <v>42948</v>
      </c>
      <c r="B13" s="19">
        <f>+GBA_d!$O40</f>
        <v>114.63399439166963</v>
      </c>
      <c r="C13" s="19">
        <f>+PAM_d!$O40</f>
        <v>116.28441664945208</v>
      </c>
      <c r="D13" s="19">
        <f>+NOA_d!$O40</f>
        <v>118.26256344317414</v>
      </c>
      <c r="E13" s="19">
        <f>+NEA_d!$O40</f>
        <v>115.8511704073062</v>
      </c>
      <c r="F13" s="19">
        <f>+CUY_d!$O40</f>
        <v>115.2789963691953</v>
      </c>
      <c r="G13" s="19">
        <f>+PAT_d!$O40</f>
        <v>112.80844454792036</v>
      </c>
      <c r="I13" s="35">
        <f t="shared" si="1"/>
        <v>42948</v>
      </c>
      <c r="R13" s="35">
        <f t="shared" si="2"/>
        <v>42948</v>
      </c>
      <c r="S13">
        <f t="shared" si="3"/>
        <v>1.0219004156220368</v>
      </c>
      <c r="T13">
        <f>+d1d10index!I12/100</f>
        <v>0.99829127663974948</v>
      </c>
      <c r="U13" s="35">
        <f t="shared" si="4"/>
        <v>42948</v>
      </c>
      <c r="V13">
        <f ca="1">+W_nucleo!H27/W_nucleo!I27</f>
        <v>1.0040000947806573</v>
      </c>
      <c r="W13">
        <f ca="1">+W_nucleo!Z27/100</f>
        <v>0.99864715888719469</v>
      </c>
      <c r="X13" s="34"/>
    </row>
    <row r="14" spans="1:24" x14ac:dyDescent="0.25">
      <c r="A14" s="35">
        <f>+NAC!A14</f>
        <v>42979</v>
      </c>
      <c r="B14" s="19">
        <f>+GBA_d!$O41</f>
        <v>117.00453359453178</v>
      </c>
      <c r="C14" s="19">
        <f>+PAM_d!$O41</f>
        <v>118.53318703689865</v>
      </c>
      <c r="D14" s="19">
        <f>+NOA_d!$O41</f>
        <v>120.31361568385341</v>
      </c>
      <c r="E14" s="19">
        <f>+NEA_d!$O41</f>
        <v>117.31932918340422</v>
      </c>
      <c r="F14" s="19">
        <f>+CUY_d!$O41</f>
        <v>117.27075210770623</v>
      </c>
      <c r="G14" s="19">
        <f>+PAT_d!$O41</f>
        <v>114.28830767681595</v>
      </c>
      <c r="I14" s="35">
        <f t="shared" si="1"/>
        <v>42979</v>
      </c>
      <c r="R14" s="35">
        <f t="shared" si="2"/>
        <v>42979</v>
      </c>
      <c r="S14">
        <f t="shared" si="3"/>
        <v>1.0260957965999815</v>
      </c>
      <c r="T14">
        <f>+d1d10index!I13/100</f>
        <v>0.99935849460935644</v>
      </c>
      <c r="U14" s="35">
        <f t="shared" si="4"/>
        <v>42979</v>
      </c>
      <c r="V14">
        <f ca="1">+W_nucleo!H28/W_nucleo!I28</f>
        <v>1.0048063817395572</v>
      </c>
      <c r="W14">
        <f ca="1">+W_nucleo!Z28/100</f>
        <v>0.9980682647680037</v>
      </c>
      <c r="X14" s="34"/>
    </row>
    <row r="15" spans="1:24" x14ac:dyDescent="0.25">
      <c r="A15" s="35">
        <f>+NAC!A15</f>
        <v>43009</v>
      </c>
      <c r="B15" s="19">
        <f>+GBA_d!$O42</f>
        <v>118.53871231402771</v>
      </c>
      <c r="C15" s="19">
        <f>+PAM_d!$O42</f>
        <v>120.54290136975665</v>
      </c>
      <c r="D15" s="19">
        <f>+NOA_d!$O42</f>
        <v>122.5387122778983</v>
      </c>
      <c r="E15" s="19">
        <f>+NEA_d!$O42</f>
        <v>119.09361240917096</v>
      </c>
      <c r="F15" s="19">
        <f>+CUY_d!$O42</f>
        <v>119.28831135555365</v>
      </c>
      <c r="G15" s="19">
        <f>+PAT_d!$O42</f>
        <v>116.17875413539977</v>
      </c>
      <c r="I15" s="35">
        <f t="shared" si="1"/>
        <v>43009</v>
      </c>
      <c r="R15" s="35">
        <f t="shared" si="2"/>
        <v>43009</v>
      </c>
      <c r="S15">
        <f t="shared" si="3"/>
        <v>1.0267652828892437</v>
      </c>
      <c r="T15">
        <f>+d1d10index!I14/100</f>
        <v>1.000525594828314</v>
      </c>
      <c r="U15" s="35">
        <f t="shared" si="4"/>
        <v>43009</v>
      </c>
      <c r="V15">
        <f ca="1">+W_nucleo!H29/W_nucleo!I29</f>
        <v>1.0087172643042732</v>
      </c>
      <c r="W15">
        <f ca="1">+W_nucleo!Z29/100</f>
        <v>0.9988633766698749</v>
      </c>
      <c r="X15" s="34"/>
    </row>
    <row r="16" spans="1:24" x14ac:dyDescent="0.25">
      <c r="A16" s="35">
        <f>+NAC!A16</f>
        <v>43040</v>
      </c>
      <c r="B16" s="19">
        <f>+GBA_d!$O43</f>
        <v>119.90501458818532</v>
      </c>
      <c r="C16" s="19">
        <f>+PAM_d!$O43</f>
        <v>122.50411986415656</v>
      </c>
      <c r="D16" s="19">
        <f>+NOA_d!$O43</f>
        <v>124.14128070464075</v>
      </c>
      <c r="E16" s="19">
        <f>+NEA_d!$O43</f>
        <v>120.94504414719643</v>
      </c>
      <c r="F16" s="19">
        <f>+CUY_d!$O43</f>
        <v>121.18494298774314</v>
      </c>
      <c r="G16" s="19">
        <f>+PAT_d!$O43</f>
        <v>117.83523039922616</v>
      </c>
      <c r="I16" s="35">
        <f t="shared" si="1"/>
        <v>43040</v>
      </c>
      <c r="R16" s="35">
        <f t="shared" si="2"/>
        <v>43040</v>
      </c>
      <c r="S16">
        <f t="shared" si="3"/>
        <v>1.0284270890562028</v>
      </c>
      <c r="T16">
        <f>+d1d10index!I15/100</f>
        <v>0.99918288401327771</v>
      </c>
      <c r="U16" s="35">
        <f t="shared" si="4"/>
        <v>43040</v>
      </c>
      <c r="V16">
        <f ca="1">+W_nucleo!H30/W_nucleo!I30</f>
        <v>1.0081812954815439</v>
      </c>
      <c r="W16">
        <f ca="1">+W_nucleo!Z30/100</f>
        <v>0.99850456764944306</v>
      </c>
      <c r="X16" s="34"/>
    </row>
    <row r="17" spans="1:24" x14ac:dyDescent="0.25">
      <c r="A17" s="35">
        <f>+NAC!A17</f>
        <v>43070</v>
      </c>
      <c r="B17" s="19">
        <f>+GBA_d!$O44</f>
        <v>123.85052991477453</v>
      </c>
      <c r="C17" s="19">
        <f>+PAM_d!$O44</f>
        <v>126.44993068035417</v>
      </c>
      <c r="D17" s="19">
        <f>+NOA_d!$O44</f>
        <v>127.22844547632215</v>
      </c>
      <c r="E17" s="19">
        <f>+NEA_d!$O44</f>
        <v>123.67743115511054</v>
      </c>
      <c r="F17" s="19">
        <f>+CUY_d!$O44</f>
        <v>125.21700581130209</v>
      </c>
      <c r="G17" s="19">
        <f>+PAT_d!$O44</f>
        <v>120.86469329198562</v>
      </c>
      <c r="I17" s="35">
        <f t="shared" si="1"/>
        <v>43070</v>
      </c>
      <c r="R17" s="35">
        <f t="shared" si="2"/>
        <v>43070</v>
      </c>
      <c r="S17">
        <f t="shared" si="3"/>
        <v>1.0360097924445324</v>
      </c>
      <c r="T17">
        <f>+d1d10index!I16/100</f>
        <v>0.99569614482658164</v>
      </c>
      <c r="U17" s="35">
        <f t="shared" si="4"/>
        <v>43070</v>
      </c>
      <c r="V17">
        <f ca="1">+W_nucleo!H31/W_nucleo!I31</f>
        <v>1.008215720807186</v>
      </c>
      <c r="W17">
        <f ca="1">+W_nucleo!Z31/100</f>
        <v>0.99701139456621235</v>
      </c>
      <c r="X17" s="34"/>
    </row>
    <row r="18" spans="1:24" x14ac:dyDescent="0.25">
      <c r="A18" s="35">
        <f>+NAC!A18</f>
        <v>43101</v>
      </c>
      <c r="B18" s="19">
        <f>+GBA_d!$O45</f>
        <v>125.82103221126097</v>
      </c>
      <c r="C18" s="19">
        <f>+PAM_d!$O45</f>
        <v>128.82108460662744</v>
      </c>
      <c r="D18" s="19">
        <f>+NOA_d!$O45</f>
        <v>129.7093268022908</v>
      </c>
      <c r="E18" s="19">
        <f>+NEA_d!$O45</f>
        <v>126.2428268089775</v>
      </c>
      <c r="F18" s="19">
        <f>+CUY_d!$O45</f>
        <v>127.17175294258216</v>
      </c>
      <c r="G18" s="19">
        <f>+PAT_d!$O45</f>
        <v>124.15898652630352</v>
      </c>
      <c r="I18" s="35">
        <f t="shared" si="1"/>
        <v>43101</v>
      </c>
      <c r="R18" s="35">
        <f t="shared" si="2"/>
        <v>43101</v>
      </c>
      <c r="S18">
        <f t="shared" si="3"/>
        <v>1.0242653914997959</v>
      </c>
      <c r="T18">
        <f>+d1d10index!I17/100</f>
        <v>0.9945973658931655</v>
      </c>
      <c r="U18" s="35">
        <f t="shared" si="4"/>
        <v>43101</v>
      </c>
      <c r="V18">
        <f ca="1">+W_nucleo!H32/W_nucleo!I32</f>
        <v>1.0019657700670996</v>
      </c>
      <c r="W18">
        <f ca="1">+W_nucleo!Z32/100</f>
        <v>0.9967675317051562</v>
      </c>
      <c r="X18" s="34"/>
    </row>
    <row r="19" spans="1:24" x14ac:dyDescent="0.25">
      <c r="A19" s="35">
        <f>+NAC!A19</f>
        <v>43132</v>
      </c>
      <c r="B19" s="19">
        <f>+GBA_d!$O46</f>
        <v>129.02940288333642</v>
      </c>
      <c r="C19" s="19">
        <f>+PAM_d!$O46</f>
        <v>131.81818634755621</v>
      </c>
      <c r="D19" s="19">
        <f>+NOA_d!$O46</f>
        <v>132.55243177851969</v>
      </c>
      <c r="E19" s="19">
        <f>+NEA_d!$O46</f>
        <v>128.99019630410422</v>
      </c>
      <c r="F19" s="19">
        <f>+CUY_d!$O46</f>
        <v>130.58081936713404</v>
      </c>
      <c r="G19" s="19">
        <f>+PAT_d!$O46</f>
        <v>126.66123016857071</v>
      </c>
      <c r="I19" s="35">
        <f t="shared" si="1"/>
        <v>43132</v>
      </c>
      <c r="R19" s="35">
        <f t="shared" si="2"/>
        <v>43132</v>
      </c>
      <c r="S19">
        <f t="shared" si="3"/>
        <v>1.0309454534220679</v>
      </c>
      <c r="T19">
        <f>+d1d10index!I18/100</f>
        <v>0.9935429639291965</v>
      </c>
      <c r="U19" s="35">
        <f t="shared" si="4"/>
        <v>43132</v>
      </c>
      <c r="V19">
        <f ca="1">+W_nucleo!H33/W_nucleo!I33</f>
        <v>1.0087735008790366</v>
      </c>
      <c r="W19">
        <f ca="1">+W_nucleo!Z33/100</f>
        <v>0.99580742811146061</v>
      </c>
      <c r="X19" s="34"/>
    </row>
    <row r="20" spans="1:24" x14ac:dyDescent="0.25">
      <c r="A20" s="35">
        <f>+NAC!A20</f>
        <v>43160</v>
      </c>
      <c r="B20" s="19">
        <f>+GBA_d!$O47</f>
        <v>132.28758868539541</v>
      </c>
      <c r="C20" s="19">
        <f>+PAM_d!$O47</f>
        <v>134.31532707347006</v>
      </c>
      <c r="D20" s="19">
        <f>+NOA_d!$O47</f>
        <v>136.69637298604286</v>
      </c>
      <c r="E20" s="19">
        <f>+NEA_d!$O47</f>
        <v>132.1117207430548</v>
      </c>
      <c r="F20" s="19">
        <f>+CUY_d!$O47</f>
        <v>133.32325435693514</v>
      </c>
      <c r="G20" s="19">
        <f>+PAT_d!$O47</f>
        <v>130.57572899328417</v>
      </c>
      <c r="I20" s="35">
        <f t="shared" si="1"/>
        <v>43160</v>
      </c>
      <c r="R20" s="35">
        <f t="shared" si="2"/>
        <v>43160</v>
      </c>
      <c r="S20">
        <f t="shared" si="3"/>
        <v>1.0210416237752138</v>
      </c>
      <c r="T20">
        <f>+d1d10index!I19/100</f>
        <v>0.99279347288115405</v>
      </c>
      <c r="U20" s="35">
        <f t="shared" si="4"/>
        <v>43160</v>
      </c>
      <c r="V20">
        <f ca="1">+W_nucleo!H34/W_nucleo!I34</f>
        <v>1.0012080723816608</v>
      </c>
      <c r="W20">
        <f ca="1">+W_nucleo!Z34/100</f>
        <v>0.99629394490648793</v>
      </c>
      <c r="X20" s="34"/>
    </row>
    <row r="21" spans="1:24" x14ac:dyDescent="0.25">
      <c r="A21" s="35">
        <f>+NAC!A21</f>
        <v>43191</v>
      </c>
      <c r="B21" s="19">
        <f>+GBA_d!$O48</f>
        <v>135.57655448154361</v>
      </c>
      <c r="C21" s="19">
        <f>+PAM_d!$O48</f>
        <v>138.26542470653104</v>
      </c>
      <c r="D21" s="19">
        <f>+NOA_d!$O48</f>
        <v>140.69524173964325</v>
      </c>
      <c r="E21" s="19">
        <f>+NEA_d!$O48</f>
        <v>135.73334132932166</v>
      </c>
      <c r="F21" s="19">
        <f>+CUY_d!$O48</f>
        <v>137.73230373578025</v>
      </c>
      <c r="G21" s="19">
        <f>+PAT_d!$O48</f>
        <v>134.12013241180287</v>
      </c>
      <c r="I21" s="35">
        <f t="shared" si="1"/>
        <v>43191</v>
      </c>
      <c r="R21" s="35">
        <f t="shared" si="2"/>
        <v>43191</v>
      </c>
      <c r="S21">
        <f t="shared" si="3"/>
        <v>1.026932357275689</v>
      </c>
      <c r="T21">
        <f>+d1d10index!I20/100</f>
        <v>0.99085707208491869</v>
      </c>
      <c r="U21" s="35">
        <f t="shared" si="4"/>
        <v>43191</v>
      </c>
      <c r="V21">
        <f ca="1">+W_nucleo!H35/W_nucleo!I35</f>
        <v>1.0028792181306303</v>
      </c>
      <c r="W21">
        <f ca="1">+W_nucleo!Z35/100</f>
        <v>0.99620473547015531</v>
      </c>
      <c r="X21" s="34"/>
    </row>
    <row r="22" spans="1:24" x14ac:dyDescent="0.25">
      <c r="A22" s="35">
        <f>+NAC!A22</f>
        <v>43221</v>
      </c>
      <c r="B22" s="19">
        <f>+GBA_d!$O49</f>
        <v>138.25436461864237</v>
      </c>
      <c r="C22" s="19">
        <f>+PAM_d!$O49</f>
        <v>141.28945687115015</v>
      </c>
      <c r="D22" s="19">
        <f>+NOA_d!$O49</f>
        <v>143.9167232451515</v>
      </c>
      <c r="E22" s="19">
        <f>+NEA_d!$O49</f>
        <v>139.19397989617423</v>
      </c>
      <c r="F22" s="19">
        <f>+CUY_d!$O49</f>
        <v>140.25972925642421</v>
      </c>
      <c r="G22" s="19">
        <f>+PAT_d!$O49</f>
        <v>136.76731631891298</v>
      </c>
      <c r="I22" s="35">
        <f t="shared" si="1"/>
        <v>43221</v>
      </c>
      <c r="R22" s="35">
        <f t="shared" si="2"/>
        <v>43221</v>
      </c>
      <c r="S22">
        <f t="shared" si="3"/>
        <v>1.0255354351573855</v>
      </c>
      <c r="T22">
        <f>+d1d10index!I21/100</f>
        <v>0.99315062687558853</v>
      </c>
      <c r="U22" s="35">
        <f t="shared" si="4"/>
        <v>43221</v>
      </c>
      <c r="V22">
        <f ca="1">+W_nucleo!H36/W_nucleo!I36</f>
        <v>1.0025769729484717</v>
      </c>
      <c r="W22">
        <f ca="1">+W_nucleo!Z36/100</f>
        <v>0.99674217299158729</v>
      </c>
      <c r="X22" s="34"/>
    </row>
    <row r="23" spans="1:24" x14ac:dyDescent="0.25">
      <c r="A23" s="35">
        <f>+NAC!A23</f>
        <v>43252</v>
      </c>
      <c r="B23" s="19">
        <f>+GBA_d!$O50</f>
        <v>143.66417682654969</v>
      </c>
      <c r="C23" s="19">
        <f>+PAM_d!$O50</f>
        <v>146.45144858344545</v>
      </c>
      <c r="D23" s="19">
        <f>+NOA_d!$O50</f>
        <v>148.88751996792342</v>
      </c>
      <c r="E23" s="19">
        <f>+NEA_d!$O50</f>
        <v>143.52490957706553</v>
      </c>
      <c r="F23" s="19">
        <f>+CUY_d!$O50</f>
        <v>145.40812045807215</v>
      </c>
      <c r="G23" s="19">
        <f>+PAT_d!$O50</f>
        <v>141.17393268553994</v>
      </c>
      <c r="I23" s="35">
        <f t="shared" si="1"/>
        <v>43252</v>
      </c>
      <c r="R23" s="35">
        <f t="shared" si="2"/>
        <v>43252</v>
      </c>
      <c r="S23">
        <f t="shared" si="3"/>
        <v>1.029992702561908</v>
      </c>
      <c r="T23">
        <f>+d1d10index!I22/100</f>
        <v>0.99551583210435723</v>
      </c>
      <c r="U23" s="35">
        <f t="shared" si="4"/>
        <v>43252</v>
      </c>
      <c r="V23">
        <f ca="1">+W_nucleo!H37/W_nucleo!I37</f>
        <v>1.0044400644892033</v>
      </c>
      <c r="W23">
        <f ca="1">+W_nucleo!Z37/100</f>
        <v>0.99552486886116087</v>
      </c>
      <c r="X23" s="34"/>
    </row>
    <row r="24" spans="1:24" x14ac:dyDescent="0.25">
      <c r="A24" s="35">
        <f>+NAC!A24</f>
        <v>43282</v>
      </c>
      <c r="B24" s="19">
        <f>+GBA_d!$O51</f>
        <v>147.71162244187917</v>
      </c>
      <c r="C24" s="19">
        <f>+PAM_d!$O51</f>
        <v>151.25408201398977</v>
      </c>
      <c r="D24" s="19">
        <f>+NOA_d!$O51</f>
        <v>154.06843930291001</v>
      </c>
      <c r="E24" s="19">
        <f>+NEA_d!$O51</f>
        <v>148.5159560856176</v>
      </c>
      <c r="F24" s="19">
        <f>+CUY_d!$O51</f>
        <v>150.75541247832348</v>
      </c>
      <c r="G24" s="19">
        <f>+PAT_d!$O51</f>
        <v>145.70708546665995</v>
      </c>
      <c r="I24" s="35">
        <f t="shared" si="1"/>
        <v>43282</v>
      </c>
      <c r="R24" s="35">
        <f t="shared" si="2"/>
        <v>43282</v>
      </c>
      <c r="S24">
        <f t="shared" si="3"/>
        <v>1.034647093485503</v>
      </c>
      <c r="T24">
        <f>+d1d10index!I23/100</f>
        <v>0.99467591426470603</v>
      </c>
      <c r="U24" s="35">
        <f t="shared" si="4"/>
        <v>43282</v>
      </c>
      <c r="V24">
        <f ca="1">+W_nucleo!H38/W_nucleo!I38</f>
        <v>1.0062905684313515</v>
      </c>
      <c r="W24">
        <f ca="1">+W_nucleo!Z38/100</f>
        <v>0.99691187329752817</v>
      </c>
      <c r="X24" s="34"/>
    </row>
    <row r="25" spans="1:24" x14ac:dyDescent="0.25">
      <c r="A25" s="35">
        <f>+NAC!A25</f>
        <v>43313</v>
      </c>
      <c r="B25" s="19">
        <f>+GBA_d!$O52</f>
        <v>153.68575928820241</v>
      </c>
      <c r="C25" s="19">
        <f>+PAM_d!$O52</f>
        <v>156.84847158650919</v>
      </c>
      <c r="D25" s="19">
        <f>+NOA_d!$O52</f>
        <v>160.36580861747407</v>
      </c>
      <c r="E25" s="19">
        <f>+NEA_d!$O52</f>
        <v>154.59961856314649</v>
      </c>
      <c r="F25" s="19">
        <f>+CUY_d!$O52</f>
        <v>155.91690457313163</v>
      </c>
      <c r="G25" s="19">
        <f>+PAT_d!$O52</f>
        <v>150.96701443440836</v>
      </c>
      <c r="I25" s="35">
        <f t="shared" si="1"/>
        <v>43313</v>
      </c>
      <c r="R25" s="35">
        <f t="shared" si="2"/>
        <v>43313</v>
      </c>
      <c r="S25">
        <f t="shared" si="3"/>
        <v>1.0327878918270181</v>
      </c>
      <c r="T25">
        <f>+d1d10index!I24/100</f>
        <v>0.99612397200450742</v>
      </c>
      <c r="U25" s="35">
        <f t="shared" si="4"/>
        <v>43313</v>
      </c>
      <c r="V25">
        <f ca="1">+W_nucleo!H39/W_nucleo!I39</f>
        <v>1.0027251835839273</v>
      </c>
      <c r="W25">
        <f ca="1">+W_nucleo!Z39/100</f>
        <v>0.99727002077452842</v>
      </c>
      <c r="X25" s="34"/>
    </row>
    <row r="26" spans="1:24" x14ac:dyDescent="0.25">
      <c r="A26" s="35">
        <f>+NAC!A26</f>
        <v>43344</v>
      </c>
      <c r="B26" s="19">
        <f>+GBA_d!$O53</f>
        <v>163.9329255855898</v>
      </c>
      <c r="C26" s="19">
        <f>+PAM_d!$O53</f>
        <v>166.77123970036877</v>
      </c>
      <c r="D26" s="19">
        <f>+NOA_d!$O53</f>
        <v>169.99846036109955</v>
      </c>
      <c r="E26" s="19">
        <f>+NEA_d!$O53</f>
        <v>165.90261713547997</v>
      </c>
      <c r="F26" s="19">
        <f>+CUY_d!$O53</f>
        <v>166.5726291190947</v>
      </c>
      <c r="G26" s="19">
        <f>+PAT_d!$O53</f>
        <v>160.77062509061449</v>
      </c>
      <c r="I26" s="35">
        <f t="shared" si="1"/>
        <v>43344</v>
      </c>
      <c r="R26" s="35">
        <f t="shared" si="2"/>
        <v>43344</v>
      </c>
      <c r="S26">
        <f t="shared" si="3"/>
        <v>1.0360887072822542</v>
      </c>
      <c r="T26">
        <f>+d1d10index!I25/100</f>
        <v>0.99493335602119348</v>
      </c>
      <c r="U26" s="35">
        <f t="shared" si="4"/>
        <v>43344</v>
      </c>
      <c r="V26">
        <f ca="1">+W_nucleo!H40/W_nucleo!I40</f>
        <v>1.0180907197770368</v>
      </c>
      <c r="W26">
        <f ca="1">+W_nucleo!Z40/100</f>
        <v>0.99766779675979056</v>
      </c>
      <c r="X26" s="34"/>
    </row>
    <row r="27" spans="1:24" x14ac:dyDescent="0.25">
      <c r="A27" s="35">
        <f>+NAC!A27</f>
        <v>43374</v>
      </c>
      <c r="B27" s="19">
        <f>+GBA_d!$O54</f>
        <v>172.23758841061834</v>
      </c>
      <c r="C27" s="19">
        <f>+PAM_d!$O54</f>
        <v>176.46323926958738</v>
      </c>
      <c r="D27" s="19">
        <f>+NOA_d!$O54</f>
        <v>179.24591662759417</v>
      </c>
      <c r="E27" s="19">
        <f>+NEA_d!$O54</f>
        <v>173.94241207647008</v>
      </c>
      <c r="F27" s="19">
        <f>+CUY_d!$O54</f>
        <v>176.42126944198026</v>
      </c>
      <c r="G27" s="19">
        <f>+PAT_d!$O54</f>
        <v>170.09927995229845</v>
      </c>
      <c r="I27" s="35">
        <f t="shared" si="1"/>
        <v>43374</v>
      </c>
      <c r="R27" s="35">
        <f t="shared" si="2"/>
        <v>43374</v>
      </c>
      <c r="S27">
        <f t="shared" si="3"/>
        <v>1.0371664682616806</v>
      </c>
      <c r="T27">
        <f>+d1d10index!I26/100</f>
        <v>0.99613674319808387</v>
      </c>
      <c r="U27" s="35">
        <f t="shared" si="4"/>
        <v>43374</v>
      </c>
      <c r="V27">
        <f ca="1">+W_nucleo!H41/W_nucleo!I41</f>
        <v>1.0159263008416528</v>
      </c>
      <c r="W27">
        <f ca="1">+W_nucleo!Z41/100</f>
        <v>0.99966608408283431</v>
      </c>
      <c r="X27" s="34"/>
    </row>
    <row r="28" spans="1:24" x14ac:dyDescent="0.25">
      <c r="A28" s="35">
        <f>+NAC!A28</f>
        <v>43405</v>
      </c>
      <c r="B28" s="19">
        <f>+GBA_d!$O55</f>
        <v>177.23046915566027</v>
      </c>
      <c r="C28" s="19">
        <f>+PAM_d!$O55</f>
        <v>182.21796064098626</v>
      </c>
      <c r="D28" s="19">
        <f>+NOA_d!$O55</f>
        <v>184.99095673791953</v>
      </c>
      <c r="E28" s="19">
        <f>+NEA_d!$O55</f>
        <v>179.10655363075767</v>
      </c>
      <c r="F28" s="19">
        <f>+CUY_d!$O55</f>
        <v>182.88292198166315</v>
      </c>
      <c r="G28" s="19">
        <f>+PAT_d!$O55</f>
        <v>177.27245861525816</v>
      </c>
      <c r="I28" s="35">
        <f t="shared" si="1"/>
        <v>43405</v>
      </c>
      <c r="R28" s="35">
        <f t="shared" si="2"/>
        <v>43405</v>
      </c>
      <c r="S28">
        <f t="shared" si="3"/>
        <v>1.031648815671822</v>
      </c>
      <c r="T28">
        <f>+d1d10index!I27/100</f>
        <v>0.99610413106126128</v>
      </c>
      <c r="U28" s="35">
        <f t="shared" si="4"/>
        <v>43405</v>
      </c>
      <c r="V28">
        <f ca="1">+W_nucleo!H42/W_nucleo!I42</f>
        <v>1.0121015189342597</v>
      </c>
      <c r="W28">
        <f ca="1">+W_nucleo!Z42/100</f>
        <v>1.0002986155887221</v>
      </c>
      <c r="X28" s="34"/>
    </row>
    <row r="29" spans="1:24" x14ac:dyDescent="0.25">
      <c r="A29" s="35">
        <f>+NAC!A29</f>
        <v>43435</v>
      </c>
      <c r="B29" s="19">
        <f>+GBA_d!$O56</f>
        <v>182.18341804936421</v>
      </c>
      <c r="C29" s="19">
        <f>+PAM_d!$O56</f>
        <v>186.41103906868744</v>
      </c>
      <c r="D29" s="19">
        <f>+NOA_d!$O56</f>
        <v>189.25928038243705</v>
      </c>
      <c r="E29" s="19">
        <f>+NEA_d!$O56</f>
        <v>183.52809892226588</v>
      </c>
      <c r="F29" s="19">
        <f>+CUY_d!$O56</f>
        <v>187.53651371255594</v>
      </c>
      <c r="G29" s="19">
        <f>+PAT_d!$O56</f>
        <v>182.04260042927405</v>
      </c>
      <c r="I29" s="35">
        <f t="shared" si="1"/>
        <v>43435</v>
      </c>
      <c r="R29" s="35">
        <f t="shared" si="2"/>
        <v>43435</v>
      </c>
      <c r="S29">
        <f t="shared" si="3"/>
        <v>1.0301792727104904</v>
      </c>
      <c r="T29">
        <f>+d1d10index!I28/100</f>
        <v>0.9933816244165975</v>
      </c>
      <c r="U29" s="35">
        <f t="shared" si="4"/>
        <v>43435</v>
      </c>
      <c r="V29">
        <f ca="1">+W_nucleo!H43/W_nucleo!I43</f>
        <v>1.0108397193757896</v>
      </c>
      <c r="W29">
        <f ca="1">+W_nucleo!Z43/100</f>
        <v>0.9989432244828107</v>
      </c>
      <c r="X29" s="34"/>
    </row>
    <row r="30" spans="1:24" x14ac:dyDescent="0.25">
      <c r="A30" s="35">
        <f>+NAC!A30</f>
        <v>43466</v>
      </c>
      <c r="B30" s="19">
        <f>+GBA_d!$O57</f>
        <v>187.33947868371749</v>
      </c>
      <c r="C30" s="19">
        <f>+PAM_d!$O57</f>
        <v>191.74440926408408</v>
      </c>
      <c r="D30" s="19">
        <f>+NOA_d!$O57</f>
        <v>195.30848833803174</v>
      </c>
      <c r="E30" s="19">
        <f>+NEA_d!$O57</f>
        <v>189.8763554108105</v>
      </c>
      <c r="F30" s="19">
        <f>+CUY_d!$O57</f>
        <v>193.13891088622296</v>
      </c>
      <c r="G30" s="19">
        <f>+PAT_d!$O57</f>
        <v>187.73140771810412</v>
      </c>
      <c r="I30" s="35">
        <f t="shared" si="1"/>
        <v>43466</v>
      </c>
      <c r="R30" s="35">
        <f t="shared" si="2"/>
        <v>43466</v>
      </c>
      <c r="S30">
        <f t="shared" si="3"/>
        <v>1.0288044671578807</v>
      </c>
      <c r="T30">
        <f>+d1d10index!I29/100</f>
        <v>0.99428190438249786</v>
      </c>
      <c r="U30" s="35">
        <f t="shared" si="4"/>
        <v>43466</v>
      </c>
      <c r="V30">
        <f ca="1">+W_nucleo!H44/W_nucleo!I44</f>
        <v>1.0144344420251905</v>
      </c>
      <c r="W30">
        <f ca="1">+W_nucleo!Z44/100</f>
        <v>1.0001084005308523</v>
      </c>
      <c r="X30" s="34"/>
    </row>
    <row r="31" spans="1:24" x14ac:dyDescent="0.25">
      <c r="A31" s="35">
        <f>+NAC!A31</f>
        <v>43497</v>
      </c>
      <c r="B31" s="19">
        <f>+GBA_d!$O58</f>
        <v>194.5272453366311</v>
      </c>
      <c r="C31" s="19">
        <f>+PAM_d!$O58</f>
        <v>198.53143932786975</v>
      </c>
      <c r="D31" s="19">
        <f>+NOA_d!$O58</f>
        <v>203.44678866771662</v>
      </c>
      <c r="E31" s="19">
        <f>+NEA_d!$O58</f>
        <v>198.62900128651503</v>
      </c>
      <c r="F31" s="19">
        <f>+CUY_d!$O58</f>
        <v>200.39027873062975</v>
      </c>
      <c r="G31" s="19">
        <f>+PAT_d!$O58</f>
        <v>193.43016608059023</v>
      </c>
      <c r="I31" s="35">
        <f t="shared" si="1"/>
        <v>43497</v>
      </c>
      <c r="R31" s="35">
        <f t="shared" si="2"/>
        <v>43497</v>
      </c>
      <c r="S31">
        <f t="shared" si="3"/>
        <v>1.0359825604820072</v>
      </c>
      <c r="T31">
        <f>+d1d10index!I30/100</f>
        <v>1.0011835602631607</v>
      </c>
      <c r="U31" s="35">
        <f t="shared" si="4"/>
        <v>43497</v>
      </c>
      <c r="V31">
        <f ca="1">+W_nucleo!H45/W_nucleo!I45</f>
        <v>1.0197013487475914</v>
      </c>
      <c r="W31">
        <f ca="1">+W_nucleo!Z45/100</f>
        <v>1.0014768878033093</v>
      </c>
      <c r="X31" s="34"/>
    </row>
    <row r="32" spans="1:24" x14ac:dyDescent="0.25">
      <c r="A32" s="35">
        <f>+NAC!A32</f>
        <v>43525</v>
      </c>
      <c r="B32" s="19">
        <f>+GBA_d!$O59</f>
        <v>203.99258588327544</v>
      </c>
      <c r="C32" s="19">
        <f>+PAM_d!$O59</f>
        <v>207.39909261702419</v>
      </c>
      <c r="D32" s="19">
        <f>+NOA_d!$O59</f>
        <v>213.24236589970519</v>
      </c>
      <c r="E32" s="19">
        <f>+NEA_d!$O59</f>
        <v>208.85276269882223</v>
      </c>
      <c r="F32" s="19">
        <f>+CUY_d!$O59</f>
        <v>209.24628403109037</v>
      </c>
      <c r="G32" s="19">
        <f>+PAT_d!$O59</f>
        <v>201.37395501825517</v>
      </c>
      <c r="I32" s="35">
        <f t="shared" si="1"/>
        <v>43525</v>
      </c>
      <c r="R32" s="35">
        <f t="shared" si="2"/>
        <v>43525</v>
      </c>
      <c r="S32">
        <f t="shared" si="3"/>
        <v>1.0390930843669508</v>
      </c>
      <c r="T32">
        <f>+d1d10index!I31/100</f>
        <v>1.0055918177252825</v>
      </c>
      <c r="U32" s="35">
        <f t="shared" si="4"/>
        <v>43525</v>
      </c>
      <c r="V32">
        <f ca="1">+W_nucleo!H46/W_nucleo!I46</f>
        <v>1.0246274970234324</v>
      </c>
      <c r="W32">
        <f ca="1">+W_nucleo!Z46/100</f>
        <v>1.0034728240825908</v>
      </c>
      <c r="X32" s="34"/>
    </row>
    <row r="33" spans="1:24" x14ac:dyDescent="0.25">
      <c r="A33" s="35">
        <f>+NAC!A33</f>
        <v>43556</v>
      </c>
      <c r="B33" s="19">
        <f>+GBA_d!$O60</f>
        <v>210.54015667736215</v>
      </c>
      <c r="C33" s="19">
        <f>+PAM_d!$O60</f>
        <v>215.06092811072693</v>
      </c>
      <c r="D33" s="19">
        <f>+NOA_d!$O60</f>
        <v>221.10884731892884</v>
      </c>
      <c r="E33" s="19">
        <f>+NEA_d!$O60</f>
        <v>216.13915805408283</v>
      </c>
      <c r="F33" s="19">
        <f>+CUY_d!$O60</f>
        <v>216.24305922596812</v>
      </c>
      <c r="G33" s="19">
        <f>+PAT_d!$O60</f>
        <v>208.41733680414541</v>
      </c>
      <c r="I33" s="35">
        <f t="shared" si="1"/>
        <v>43556</v>
      </c>
      <c r="R33" s="35">
        <f t="shared" si="2"/>
        <v>43556</v>
      </c>
      <c r="S33">
        <f t="shared" si="3"/>
        <v>1.0375483275135442</v>
      </c>
      <c r="T33">
        <f>+d1d10index!I32/100</f>
        <v>1.0025136056643922</v>
      </c>
      <c r="U33" s="35">
        <f t="shared" si="4"/>
        <v>43556</v>
      </c>
      <c r="V33">
        <f ca="1">+W_nucleo!H47/W_nucleo!I47</f>
        <v>1.0200868877595302</v>
      </c>
      <c r="W33">
        <f ca="1">+W_nucleo!Z47/100</f>
        <v>1.0037170955405004</v>
      </c>
      <c r="X33" s="34"/>
    </row>
    <row r="34" spans="1:24" x14ac:dyDescent="0.25">
      <c r="A34" s="35">
        <f>+NAC!A34</f>
        <v>43586</v>
      </c>
      <c r="B34" s="19">
        <f>+GBA_d!$O61</f>
        <v>216.92280725203094</v>
      </c>
      <c r="C34" s="19">
        <f>+PAM_d!$O61</f>
        <v>221.44393048282453</v>
      </c>
      <c r="D34" s="19">
        <f>+NOA_d!$O61</f>
        <v>230.03365778480017</v>
      </c>
      <c r="E34" s="19">
        <f>+NEA_d!$O61</f>
        <v>222.13877028441294</v>
      </c>
      <c r="F34" s="19">
        <f>+CUY_d!$O61</f>
        <v>222.50842984599086</v>
      </c>
      <c r="G34" s="19">
        <f>+PAT_d!$O61</f>
        <v>215.59102208216197</v>
      </c>
      <c r="I34" s="35">
        <f t="shared" si="1"/>
        <v>43586</v>
      </c>
      <c r="R34" s="35">
        <f t="shared" si="2"/>
        <v>43586</v>
      </c>
      <c r="S34">
        <f t="shared" si="3"/>
        <v>1.0320857876966354</v>
      </c>
      <c r="T34">
        <f>+d1d10index!I33/100</f>
        <v>0.99971168363838103</v>
      </c>
      <c r="U34" s="35">
        <f t="shared" si="4"/>
        <v>43586</v>
      </c>
      <c r="V34">
        <f ca="1">+W_nucleo!H48/W_nucleo!I48</f>
        <v>1.019650989675672</v>
      </c>
      <c r="W34">
        <f ca="1">+W_nucleo!Z48/100</f>
        <v>1.0026059901485143</v>
      </c>
      <c r="X34" s="34"/>
    </row>
    <row r="35" spans="1:24" x14ac:dyDescent="0.25">
      <c r="A35" s="35">
        <f>+NAC!A35</f>
        <v>43617</v>
      </c>
      <c r="B35" s="19">
        <f>+GBA_d!$O62</f>
        <v>222.60810403550747</v>
      </c>
      <c r="C35" s="19">
        <f>+PAM_d!$O62</f>
        <v>227.66955198668964</v>
      </c>
      <c r="D35" s="19">
        <f>+NOA_d!$O62</f>
        <v>236.40347548530642</v>
      </c>
      <c r="E35" s="19">
        <f>+NEA_d!$O62</f>
        <v>228.5975085803972</v>
      </c>
      <c r="F35" s="19">
        <f>+CUY_d!$O62</f>
        <v>228.3485111490852</v>
      </c>
      <c r="G35" s="19">
        <f>+PAT_d!$O62</f>
        <v>221.66134041379618</v>
      </c>
      <c r="I35" s="35">
        <f t="shared" si="1"/>
        <v>43617</v>
      </c>
      <c r="R35" s="35">
        <f t="shared" si="2"/>
        <v>43617</v>
      </c>
      <c r="S35">
        <f t="shared" si="3"/>
        <v>1.0301684124205215</v>
      </c>
      <c r="T35">
        <f>+d1d10index!I34/100</f>
        <v>0.9994193087047083</v>
      </c>
      <c r="U35" s="35">
        <f t="shared" si="4"/>
        <v>43617</v>
      </c>
      <c r="V35">
        <f ca="1">+W_nucleo!H49/W_nucleo!I49</f>
        <v>1.0189522773653059</v>
      </c>
      <c r="W35">
        <f ca="1">+W_nucleo!Z49/100</f>
        <v>1.0035155572945587</v>
      </c>
      <c r="X35" s="34"/>
    </row>
    <row r="36" spans="1:24" x14ac:dyDescent="0.25">
      <c r="A36" s="35">
        <f>+NAC!A36</f>
        <v>43647</v>
      </c>
      <c r="B36" s="19">
        <f>+GBA_d!$O63</f>
        <v>227.41445190025877</v>
      </c>
      <c r="C36" s="19">
        <f>+PAM_d!$O63</f>
        <v>232.70955364851852</v>
      </c>
      <c r="D36" s="19">
        <f>+NOA_d!$O63</f>
        <v>241.17441645099166</v>
      </c>
      <c r="E36" s="19">
        <f>+NEA_d!$O63</f>
        <v>232.76955897153701</v>
      </c>
      <c r="F36" s="19">
        <f>+CUY_d!$O63</f>
        <v>234.85583389140717</v>
      </c>
      <c r="G36" s="19">
        <f>+PAT_d!$O63</f>
        <v>227.32061158174864</v>
      </c>
      <c r="I36" s="35">
        <f t="shared" si="1"/>
        <v>43647</v>
      </c>
      <c r="R36" s="35">
        <f t="shared" si="2"/>
        <v>43647</v>
      </c>
      <c r="S36">
        <f t="shared" si="3"/>
        <v>1.0331479941797919</v>
      </c>
      <c r="T36">
        <f>+d1d10index!I35/100</f>
        <v>0.99735839226127665</v>
      </c>
      <c r="U36" s="35">
        <f t="shared" si="4"/>
        <v>43647</v>
      </c>
      <c r="V36">
        <f ca="1">+W_nucleo!H50/W_nucleo!I50</f>
        <v>1.0200948634223392</v>
      </c>
      <c r="W36">
        <f ca="1">+W_nucleo!Z50/100</f>
        <v>1.0035029753812363</v>
      </c>
      <c r="X36" s="34"/>
    </row>
    <row r="37" spans="1:24" x14ac:dyDescent="0.25">
      <c r="A37" s="35">
        <f>+NAC!A37</f>
        <v>43678</v>
      </c>
      <c r="B37" s="19">
        <f>+GBA_d!$O64</f>
        <v>236.262541765826</v>
      </c>
      <c r="C37" s="19">
        <f>+PAM_d!$O64</f>
        <v>241.63448448223753</v>
      </c>
      <c r="D37" s="19">
        <f>+NOA_d!$O64</f>
        <v>250.9529351524971</v>
      </c>
      <c r="E37" s="19">
        <f>+NEA_d!$O64</f>
        <v>242.95478028840978</v>
      </c>
      <c r="F37" s="19">
        <f>+CUY_d!$O64</f>
        <v>245.0880322038023</v>
      </c>
      <c r="G37" s="19">
        <f>+PAT_d!$O64</f>
        <v>236.90941240000521</v>
      </c>
      <c r="I37" s="35">
        <f t="shared" si="1"/>
        <v>43678</v>
      </c>
      <c r="R37" s="35">
        <f t="shared" si="2"/>
        <v>43678</v>
      </c>
      <c r="S37">
        <f t="shared" si="3"/>
        <v>1.0345221395846782</v>
      </c>
      <c r="T37">
        <f>+d1d10index!I36/100</f>
        <v>0.9979997721428806</v>
      </c>
      <c r="U37" s="35">
        <f t="shared" si="4"/>
        <v>43678</v>
      </c>
      <c r="V37">
        <f ca="1">+W_nucleo!H51/W_nucleo!I51</f>
        <v>1.0158369922430972</v>
      </c>
      <c r="W37">
        <f ca="1">+W_nucleo!Z51/100</f>
        <v>1.0033574077564094</v>
      </c>
      <c r="X37" s="34"/>
    </row>
    <row r="38" spans="1:24" x14ac:dyDescent="0.25">
      <c r="A38" s="35">
        <f>+NAC!A38</f>
        <v>43709</v>
      </c>
      <c r="B38" s="19">
        <f>+GBA_d!$O65</f>
        <v>250.07984648165703</v>
      </c>
      <c r="C38" s="19">
        <f>+PAM_d!$O65</f>
        <v>256.23115828453251</v>
      </c>
      <c r="D38" s="19">
        <f>+NOA_d!$O65</f>
        <v>265.19589605431543</v>
      </c>
      <c r="E38" s="19">
        <f>+NEA_d!$O65</f>
        <v>257.81874100460084</v>
      </c>
      <c r="F38" s="19">
        <f>+CUY_d!$O65</f>
        <v>259.40932798074158</v>
      </c>
      <c r="G38" s="19">
        <f>+PAT_d!$O65</f>
        <v>249.37928732499142</v>
      </c>
      <c r="I38" s="35">
        <f t="shared" si="1"/>
        <v>43709</v>
      </c>
      <c r="R38" s="35">
        <f t="shared" si="2"/>
        <v>43709</v>
      </c>
      <c r="S38">
        <f t="shared" si="3"/>
        <v>1.0402200229351004</v>
      </c>
      <c r="T38">
        <f>+d1d10index!I37/100</f>
        <v>0.99686729675059127</v>
      </c>
      <c r="U38" s="35">
        <f t="shared" si="4"/>
        <v>43709</v>
      </c>
      <c r="V38">
        <f ca="1">+W_nucleo!H52/W_nucleo!I52</f>
        <v>1.0226540630937895</v>
      </c>
      <c r="W38">
        <f ca="1">+W_nucleo!Z52/100</f>
        <v>1.004671360993902</v>
      </c>
      <c r="X38" s="34"/>
    </row>
    <row r="39" spans="1:24" x14ac:dyDescent="0.25">
      <c r="A39" s="35">
        <f>+NAC!A39</f>
        <v>43739</v>
      </c>
      <c r="B39" s="19">
        <f>+GBA_d!$O66</f>
        <v>258.1259234113877</v>
      </c>
      <c r="C39" s="19">
        <f>+PAM_d!$O66</f>
        <v>265.10118036194143</v>
      </c>
      <c r="D39" s="19">
        <f>+NOA_d!$O66</f>
        <v>272.55443448929191</v>
      </c>
      <c r="E39" s="19">
        <f>+NEA_d!$O66</f>
        <v>266.00344859910382</v>
      </c>
      <c r="F39" s="19">
        <f>+CUY_d!$O66</f>
        <v>269.03927781143426</v>
      </c>
      <c r="G39" s="19">
        <f>+PAT_d!$O66</f>
        <v>257.46610576882358</v>
      </c>
      <c r="I39" s="35">
        <f t="shared" si="1"/>
        <v>43739</v>
      </c>
      <c r="R39" s="35">
        <f t="shared" si="2"/>
        <v>43739</v>
      </c>
      <c r="S39">
        <f t="shared" si="3"/>
        <v>1.0449502741654162</v>
      </c>
      <c r="T39">
        <f>+d1d10index!I38/100</f>
        <v>0.99245103131002699</v>
      </c>
      <c r="U39" s="35">
        <f t="shared" si="4"/>
        <v>43739</v>
      </c>
      <c r="V39">
        <f ca="1">+W_nucleo!H53/W_nucleo!I53</f>
        <v>1.0277669274595231</v>
      </c>
      <c r="W39">
        <f ca="1">+W_nucleo!Z53/100</f>
        <v>1.0040410551234886</v>
      </c>
      <c r="X39" s="34"/>
    </row>
    <row r="40" spans="1:24" x14ac:dyDescent="0.25">
      <c r="A40" s="35">
        <f>+NAC!A40</f>
        <v>43770</v>
      </c>
      <c r="B40" s="19">
        <f>+GBA_d!$O67</f>
        <v>268.78505586683997</v>
      </c>
      <c r="C40" s="19">
        <f>+PAM_d!$O67</f>
        <v>276.9257751807279</v>
      </c>
      <c r="D40" s="19">
        <f>+NOA_d!$O67</f>
        <v>283.07506253330519</v>
      </c>
      <c r="E40" s="19">
        <f>+NEA_d!$O67</f>
        <v>277.49765701283218</v>
      </c>
      <c r="F40" s="19">
        <f>+CUY_d!$O67</f>
        <v>281.19626006671166</v>
      </c>
      <c r="G40" s="19">
        <f>+PAT_d!$O67</f>
        <v>269.12814579667753</v>
      </c>
      <c r="I40" s="35">
        <f t="shared" si="1"/>
        <v>43770</v>
      </c>
      <c r="R40" s="35">
        <f t="shared" si="2"/>
        <v>43770</v>
      </c>
      <c r="S40">
        <f t="shared" si="3"/>
        <v>1.0448415167960596</v>
      </c>
      <c r="T40">
        <f>+d1d10index!I39/100</f>
        <v>0.99507959862709072</v>
      </c>
      <c r="U40" s="35">
        <f t="shared" si="4"/>
        <v>43770</v>
      </c>
      <c r="V40">
        <f ca="1">+W_nucleo!H54/W_nucleo!I54</f>
        <v>1.0350419000984294</v>
      </c>
      <c r="W40">
        <f ca="1">+W_nucleo!Z54/100</f>
        <v>1.0056769899435019</v>
      </c>
      <c r="X40" s="34"/>
    </row>
    <row r="41" spans="1:24" x14ac:dyDescent="0.25">
      <c r="A41" s="35">
        <f>+NAC!A41</f>
        <v>43800</v>
      </c>
      <c r="B41" s="19">
        <f>+GBA_d!$O68</f>
        <v>279.05627606260686</v>
      </c>
      <c r="C41" s="19">
        <f>+PAM_d!$O68</f>
        <v>286.90466735178421</v>
      </c>
      <c r="D41" s="19">
        <f>+NOA_d!$O68</f>
        <v>293.6975409907817</v>
      </c>
      <c r="E41" s="19">
        <f>+NEA_d!$O68</f>
        <v>288.6379383301624</v>
      </c>
      <c r="F41" s="19">
        <f>+CUY_d!$O68</f>
        <v>290.56522876268451</v>
      </c>
      <c r="G41" s="19">
        <f>+PAT_d!$O68</f>
        <v>280.16497373865394</v>
      </c>
      <c r="I41" s="35">
        <f t="shared" si="1"/>
        <v>43800</v>
      </c>
      <c r="R41" s="35">
        <f t="shared" si="2"/>
        <v>43800</v>
      </c>
      <c r="S41">
        <f t="shared" si="3"/>
        <v>1.0371218960216355</v>
      </c>
      <c r="T41">
        <f>+d1d10index!I40/100</f>
        <v>0.99160720887998499</v>
      </c>
      <c r="U41" s="35">
        <f t="shared" si="4"/>
        <v>43800</v>
      </c>
      <c r="V41">
        <f ca="1">+W_nucleo!H55/W_nucleo!I55</f>
        <v>1.0281720561174357</v>
      </c>
      <c r="W41">
        <f ca="1">+W_nucleo!Z55/100</f>
        <v>1.0044541079790199</v>
      </c>
      <c r="X41" s="34"/>
    </row>
    <row r="42" spans="1:24" x14ac:dyDescent="0.25">
      <c r="A42" s="35">
        <f>+NAC!A42</f>
        <v>43831</v>
      </c>
      <c r="B42" s="19">
        <f>+GBA_d!$O69</f>
        <v>284.42717719201005</v>
      </c>
      <c r="C42" s="19">
        <f>+PAM_d!$O69</f>
        <v>294.02482117683286</v>
      </c>
      <c r="D42" s="19">
        <f>+NOA_d!$O69</f>
        <v>300.75038150680086</v>
      </c>
      <c r="E42" s="19">
        <f>+NEA_d!$O69</f>
        <v>297.82730828343182</v>
      </c>
      <c r="F42" s="19">
        <f>+CUY_d!$O69</f>
        <v>297.84141218580606</v>
      </c>
      <c r="G42" s="19">
        <f>+PAT_d!$O69</f>
        <v>287.18123992468242</v>
      </c>
      <c r="I42" s="35">
        <f t="shared" si="1"/>
        <v>43831</v>
      </c>
      <c r="R42" s="35">
        <f t="shared" si="2"/>
        <v>43831</v>
      </c>
      <c r="S42">
        <f t="shared" si="3"/>
        <v>1.0371200161400496</v>
      </c>
      <c r="T42">
        <f>+d1d10index!I41/100</f>
        <v>1.0002563054356188</v>
      </c>
      <c r="U42" s="35">
        <f t="shared" si="4"/>
        <v>43831</v>
      </c>
      <c r="V42">
        <f ca="1">+W_nucleo!H56/W_nucleo!I56</f>
        <v>1.0296016080415931</v>
      </c>
      <c r="W42">
        <f ca="1">+W_nucleo!Z56/100</f>
        <v>1.006965337709318</v>
      </c>
      <c r="X42" s="34"/>
    </row>
    <row r="43" spans="1:24" x14ac:dyDescent="0.25">
      <c r="A43" s="35">
        <f>+NAC!A43</f>
        <v>43862</v>
      </c>
      <c r="B43" s="19">
        <f>+GBA_d!$O70</f>
        <v>289.67100849244696</v>
      </c>
      <c r="C43" s="19">
        <f>+PAM_d!$O70</f>
        <v>300.62769078853086</v>
      </c>
      <c r="D43" s="19">
        <f>+NOA_d!$O70</f>
        <v>305.96693303596874</v>
      </c>
      <c r="E43" s="19">
        <f>+NEA_d!$O70</f>
        <v>304.31454449926218</v>
      </c>
      <c r="F43" s="19">
        <f>+CUY_d!$O70</f>
        <v>304.57480702944724</v>
      </c>
      <c r="G43" s="19">
        <f>+PAT_d!$O70</f>
        <v>292.10202084244258</v>
      </c>
      <c r="I43" s="35">
        <f t="shared" si="1"/>
        <v>43862</v>
      </c>
      <c r="R43" s="35">
        <f t="shared" si="2"/>
        <v>43862</v>
      </c>
      <c r="S43">
        <f t="shared" si="3"/>
        <v>1.0427001023513369</v>
      </c>
      <c r="T43">
        <f>+d1d10index!I42/100</f>
        <v>1.0033482799278668</v>
      </c>
      <c r="U43" s="35">
        <f t="shared" si="4"/>
        <v>43862</v>
      </c>
      <c r="V43">
        <f ca="1">+W_nucleo!H57/W_nucleo!I57</f>
        <v>1.0337198134732228</v>
      </c>
      <c r="W43">
        <f ca="1">+W_nucleo!Z57/100</f>
        <v>1.0082634246774511</v>
      </c>
      <c r="X43" s="34"/>
    </row>
    <row r="44" spans="1:24" x14ac:dyDescent="0.25">
      <c r="A44" s="35">
        <f>+NAC!A44</f>
        <v>43891</v>
      </c>
      <c r="B44" s="19">
        <f>+GBA_d!$O71</f>
        <v>300.27905733813026</v>
      </c>
      <c r="C44" s="19">
        <f>+PAM_d!$O71</f>
        <v>309.59103322791526</v>
      </c>
      <c r="D44" s="19">
        <f>+NOA_d!$O71</f>
        <v>317.09321748549257</v>
      </c>
      <c r="E44" s="19">
        <f>+NEA_d!$O71</f>
        <v>314.8569061793105</v>
      </c>
      <c r="F44" s="19">
        <f>+CUY_d!$O71</f>
        <v>313.97386412652844</v>
      </c>
      <c r="G44" s="19">
        <f>+PAT_d!$O71</f>
        <v>299.5506864588325</v>
      </c>
      <c r="I44" s="35">
        <f t="shared" si="1"/>
        <v>43891</v>
      </c>
      <c r="R44" s="35">
        <f t="shared" si="2"/>
        <v>43891</v>
      </c>
      <c r="S44">
        <f t="shared" si="3"/>
        <v>1.0481493727762767</v>
      </c>
      <c r="T44">
        <f>+d1d10index!I43/100</f>
        <v>1.0063650242295843</v>
      </c>
      <c r="U44" s="35">
        <f t="shared" si="4"/>
        <v>43891</v>
      </c>
      <c r="V44">
        <f ca="1">+W_nucleo!H58/W_nucleo!I58</f>
        <v>1.0331505913389643</v>
      </c>
      <c r="W44">
        <f ca="1">+W_nucleo!Z58/100</f>
        <v>1.0079109490664508</v>
      </c>
      <c r="X44" s="34"/>
    </row>
    <row r="45" spans="1:24" x14ac:dyDescent="0.25">
      <c r="A45" s="35">
        <f>+NAC!A45</f>
        <v>43922</v>
      </c>
      <c r="B45" s="19">
        <f>+GBA_d!$O72</f>
        <v>304.52627926993154</v>
      </c>
      <c r="C45" s="19">
        <f>+PAM_d!$O72</f>
        <v>314.07190732437408</v>
      </c>
      <c r="D45" s="19">
        <f>+NOA_d!$O72</f>
        <v>325.20069860533931</v>
      </c>
      <c r="E45" s="19">
        <f>+NEA_d!$O72</f>
        <v>321.45319048807994</v>
      </c>
      <c r="F45" s="19">
        <f>+CUY_d!$O72</f>
        <v>317.91478953784087</v>
      </c>
      <c r="G45" s="19">
        <f>+PAT_d!$O72</f>
        <v>301.44468124814262</v>
      </c>
      <c r="I45" s="35">
        <f t="shared" si="1"/>
        <v>43922</v>
      </c>
      <c r="R45" s="35">
        <f t="shared" si="2"/>
        <v>43922</v>
      </c>
      <c r="S45">
        <f t="shared" si="3"/>
        <v>1.054637249599174</v>
      </c>
      <c r="T45">
        <f>+d1d10index!I44/100</f>
        <v>1.0116948218400514</v>
      </c>
      <c r="U45" s="35">
        <f t="shared" si="4"/>
        <v>43922</v>
      </c>
      <c r="V45">
        <f ca="1">+W_nucleo!H59/W_nucleo!I59</f>
        <v>1.0408953771353189</v>
      </c>
      <c r="W45">
        <f ca="1">+W_nucleo!Z59/100</f>
        <v>1.0103766236174769</v>
      </c>
      <c r="X45" s="34"/>
    </row>
    <row r="46" spans="1:24" x14ac:dyDescent="0.25">
      <c r="A46" s="35">
        <f>+NAC!A46</f>
        <v>43952</v>
      </c>
      <c r="B46" s="19">
        <f>+GBA_d!$O73</f>
        <v>309.122945115167</v>
      </c>
      <c r="C46" s="19">
        <f>+PAM_d!$O73</f>
        <v>319.02743505247804</v>
      </c>
      <c r="D46" s="19">
        <f>+NOA_d!$O73</f>
        <v>330.37409801482045</v>
      </c>
      <c r="E46" s="19">
        <f>+NEA_d!$O73</f>
        <v>326.49748122232768</v>
      </c>
      <c r="F46" s="19">
        <f>+CUY_d!$O73</f>
        <v>322.21877004335158</v>
      </c>
      <c r="G46" s="19">
        <f>+PAT_d!$O73</f>
        <v>306.26276462985265</v>
      </c>
      <c r="I46" s="35">
        <f t="shared" si="1"/>
        <v>43952</v>
      </c>
      <c r="R46" s="35">
        <f t="shared" si="2"/>
        <v>43952</v>
      </c>
      <c r="S46">
        <f t="shared" si="3"/>
        <v>1.0520990706551718</v>
      </c>
      <c r="T46">
        <f>+d1d10index!I45/100</f>
        <v>1.0095775510635445</v>
      </c>
      <c r="U46" s="35">
        <f t="shared" si="4"/>
        <v>43952</v>
      </c>
      <c r="V46">
        <f ca="1">+W_nucleo!H60/W_nucleo!I60</f>
        <v>1.0368754941092535</v>
      </c>
      <c r="W46">
        <f ca="1">+W_nucleo!Z60/100</f>
        <v>1.011669904479445</v>
      </c>
      <c r="X46" s="34"/>
    </row>
    <row r="47" spans="1:24" x14ac:dyDescent="0.25">
      <c r="A47" s="35">
        <f>+NAC!A47</f>
        <v>43983</v>
      </c>
      <c r="B47" s="19">
        <f>+GBA_d!$O74</f>
        <v>315.37794270171804</v>
      </c>
      <c r="C47" s="19">
        <f>+PAM_d!$O74</f>
        <v>327.32037062820626</v>
      </c>
      <c r="D47" s="19">
        <f>+NOA_d!$O74</f>
        <v>337.24795686725059</v>
      </c>
      <c r="E47" s="19">
        <f>+NEA_d!$O74</f>
        <v>333.66917033831879</v>
      </c>
      <c r="F47" s="19">
        <f>+CUY_d!$O74</f>
        <v>329.47987295036046</v>
      </c>
      <c r="G47" s="19">
        <f>+PAT_d!$O74</f>
        <v>311.98533776784342</v>
      </c>
      <c r="I47" s="35">
        <f t="shared" si="1"/>
        <v>43983</v>
      </c>
      <c r="R47" s="35">
        <f t="shared" si="2"/>
        <v>43983</v>
      </c>
      <c r="S47">
        <f t="shared" si="3"/>
        <v>1.0560748633499411</v>
      </c>
      <c r="T47">
        <f>+d1d10index!I46/100</f>
        <v>1.0071774996962455</v>
      </c>
      <c r="U47" s="35">
        <f t="shared" si="4"/>
        <v>43983</v>
      </c>
      <c r="V47">
        <f ca="1">+W_nucleo!H61/W_nucleo!I61</f>
        <v>1.0414210939900772</v>
      </c>
      <c r="W47">
        <f ca="1">+W_nucleo!Z61/100</f>
        <v>1.0116103879662082</v>
      </c>
      <c r="X47" s="34"/>
    </row>
    <row r="48" spans="1:24" x14ac:dyDescent="0.25">
      <c r="A48" s="35">
        <f>+NAC!A48</f>
        <v>44013</v>
      </c>
      <c r="B48" s="19">
        <f>+GBA_d!$O75</f>
        <v>320.563560043748</v>
      </c>
      <c r="C48" s="19">
        <f>+PAM_d!$O75</f>
        <v>334.43025710605366</v>
      </c>
      <c r="D48" s="19">
        <f>+NOA_d!$O75</f>
        <v>343.54419243050125</v>
      </c>
      <c r="E48" s="19">
        <f>+NEA_d!$O75</f>
        <v>340.82808697518374</v>
      </c>
      <c r="F48" s="19">
        <f>+CUY_d!$O75</f>
        <v>336.85659681151827</v>
      </c>
      <c r="G48" s="19">
        <f>+PAT_d!$O75</f>
        <v>320.49090855879052</v>
      </c>
      <c r="I48" s="35">
        <f t="shared" si="1"/>
        <v>44013</v>
      </c>
      <c r="R48" s="35">
        <f t="shared" si="2"/>
        <v>44013</v>
      </c>
      <c r="S48">
        <f t="shared" si="3"/>
        <v>1.0510644383839851</v>
      </c>
      <c r="T48">
        <f>+d1d10index!I47/100</f>
        <v>1.0040648670779602</v>
      </c>
      <c r="U48" s="35">
        <f t="shared" si="4"/>
        <v>44013</v>
      </c>
      <c r="V48">
        <f ca="1">+W_nucleo!H62/W_nucleo!I62</f>
        <v>1.0353597026811787</v>
      </c>
      <c r="W48">
        <f ca="1">+W_nucleo!Z62/100</f>
        <v>1.0122688600841492</v>
      </c>
      <c r="X48" s="34"/>
    </row>
    <row r="49" spans="1:24" x14ac:dyDescent="0.25">
      <c r="A49" s="35">
        <f>+NAC!A49</f>
        <v>44044</v>
      </c>
      <c r="B49" s="19">
        <f>+GBA_d!$O76</f>
        <v>329.61162193301146</v>
      </c>
      <c r="C49" s="19">
        <f>+PAM_d!$O76</f>
        <v>343.17902224036152</v>
      </c>
      <c r="D49" s="19">
        <f>+NOA_d!$O76</f>
        <v>352.35998155756391</v>
      </c>
      <c r="E49" s="19">
        <f>+NEA_d!$O76</f>
        <v>348.89437360165721</v>
      </c>
      <c r="F49" s="19">
        <f>+CUY_d!$O76</f>
        <v>345.90610496276372</v>
      </c>
      <c r="G49" s="19">
        <f>+PAT_d!$O76</f>
        <v>329.73755928147125</v>
      </c>
      <c r="I49" s="35">
        <f t="shared" si="1"/>
        <v>44044</v>
      </c>
      <c r="R49" s="35">
        <f t="shared" si="2"/>
        <v>44044</v>
      </c>
      <c r="S49">
        <f t="shared" si="3"/>
        <v>1.0490345889516657</v>
      </c>
      <c r="T49">
        <f>+d1d10index!I48/100</f>
        <v>1.0054690200556171</v>
      </c>
      <c r="U49" s="35">
        <f t="shared" si="4"/>
        <v>44044</v>
      </c>
      <c r="V49">
        <f ca="1">+W_nucleo!H63/W_nucleo!I63</f>
        <v>1.031119912954279</v>
      </c>
      <c r="W49">
        <f ca="1">+W_nucleo!Z63/100</f>
        <v>1.0105228218185247</v>
      </c>
      <c r="X49" s="34"/>
    </row>
    <row r="50" spans="1:24" x14ac:dyDescent="0.25">
      <c r="A50" s="35">
        <f>+NAC!A50</f>
        <v>44075</v>
      </c>
      <c r="B50" s="19">
        <f>+GBA_d!$O77</f>
        <v>338.81638980221544</v>
      </c>
      <c r="C50" s="19">
        <f>+PAM_d!$O77</f>
        <v>353.1633161173819</v>
      </c>
      <c r="D50" s="19">
        <f>+NOA_d!$O77</f>
        <v>360.37454714403998</v>
      </c>
      <c r="E50" s="19">
        <f>+NEA_d!$O77</f>
        <v>360.53888114464195</v>
      </c>
      <c r="F50" s="19">
        <f>+CUY_d!$O77</f>
        <v>357.98744731792078</v>
      </c>
      <c r="G50" s="19">
        <f>+PAT_d!$O77</f>
        <v>337.01774366662971</v>
      </c>
      <c r="I50" s="35">
        <f t="shared" si="1"/>
        <v>44075</v>
      </c>
      <c r="R50" s="35">
        <f t="shared" si="2"/>
        <v>44075</v>
      </c>
      <c r="S50">
        <f t="shared" si="3"/>
        <v>1.0622213638461535</v>
      </c>
      <c r="T50">
        <f>+d1d10index!I49/100</f>
        <v>1.0069997917395062</v>
      </c>
      <c r="U50" s="35">
        <f t="shared" si="4"/>
        <v>44075</v>
      </c>
      <c r="V50">
        <f ca="1">+W_nucleo!H64/W_nucleo!I64</f>
        <v>1.0410316516252864</v>
      </c>
      <c r="W50">
        <f ca="1">+W_nucleo!Z64/100</f>
        <v>1.0117867596123999</v>
      </c>
      <c r="X50" s="34"/>
    </row>
    <row r="51" spans="1:24" x14ac:dyDescent="0.25">
      <c r="A51" s="35">
        <f>+NAC!A51</f>
        <v>44105</v>
      </c>
      <c r="B51" s="19">
        <f>+GBA_d!$O78</f>
        <v>350.96637337061532</v>
      </c>
      <c r="C51" s="19">
        <f>+PAM_d!$O78</f>
        <v>367.35842968708937</v>
      </c>
      <c r="D51" s="19">
        <f>+NOA_d!$O78</f>
        <v>374.91330891823964</v>
      </c>
      <c r="E51" s="19">
        <f>+NEA_d!$O78</f>
        <v>373.88908940507787</v>
      </c>
      <c r="F51" s="19">
        <f>+CUY_d!$O78</f>
        <v>371.14389228378337</v>
      </c>
      <c r="G51" s="19">
        <f>+PAT_d!$O78</f>
        <v>348.40880215031132</v>
      </c>
      <c r="I51" s="35">
        <f t="shared" si="1"/>
        <v>44105</v>
      </c>
      <c r="R51" s="35">
        <f t="shared" si="2"/>
        <v>44105</v>
      </c>
      <c r="S51">
        <f t="shared" si="3"/>
        <v>1.0652540635975771</v>
      </c>
      <c r="T51">
        <f>+d1d10index!I50/100</f>
        <v>1.0103940514630552</v>
      </c>
      <c r="U51" s="35">
        <f t="shared" si="4"/>
        <v>44105</v>
      </c>
      <c r="V51">
        <f ca="1">+W_nucleo!H65/W_nucleo!I65</f>
        <v>1.0431558301477799</v>
      </c>
      <c r="W51">
        <f ca="1">+W_nucleo!Z65/100</f>
        <v>1.0116305473437359</v>
      </c>
      <c r="X51" s="34"/>
    </row>
    <row r="52" spans="1:24" x14ac:dyDescent="0.25">
      <c r="A52" s="35">
        <f>+NAC!A52</f>
        <v>44136</v>
      </c>
      <c r="B52" s="19">
        <f>+GBA_d!$O79</f>
        <v>361.26575492142308</v>
      </c>
      <c r="C52" s="19">
        <f>+PAM_d!$O79</f>
        <v>379.81383496071982</v>
      </c>
      <c r="D52" s="19">
        <f>+NOA_d!$O79</f>
        <v>386.46272711415327</v>
      </c>
      <c r="E52" s="19">
        <f>+NEA_d!$O79</f>
        <v>387.53069163860101</v>
      </c>
      <c r="F52" s="19">
        <f>+CUY_d!$O79</f>
        <v>382.82585904412463</v>
      </c>
      <c r="G52" s="19">
        <f>+PAT_d!$O79</f>
        <v>358.38338850196936</v>
      </c>
      <c r="I52" s="35">
        <f t="shared" si="1"/>
        <v>44136</v>
      </c>
      <c r="R52" s="35">
        <f t="shared" si="2"/>
        <v>44136</v>
      </c>
      <c r="S52">
        <f t="shared" si="3"/>
        <v>1.0682020186379841</v>
      </c>
      <c r="T52">
        <f>+d1d10index!I51/100</f>
        <v>1.0080667712149396</v>
      </c>
      <c r="U52" s="35">
        <f t="shared" si="4"/>
        <v>44136</v>
      </c>
      <c r="V52">
        <f ca="1">+W_nucleo!H66/W_nucleo!I66</f>
        <v>1.0515717401822058</v>
      </c>
      <c r="W52">
        <f ca="1">+W_nucleo!Z66/100</f>
        <v>1.0117926102403261</v>
      </c>
      <c r="X52" s="34"/>
    </row>
    <row r="53" spans="1:24" x14ac:dyDescent="0.25">
      <c r="A53" s="35">
        <f>+NAC!A53</f>
        <v>44166</v>
      </c>
      <c r="B53" s="19">
        <f>+GBA_d!$O80</f>
        <v>374.45953582630113</v>
      </c>
      <c r="C53" s="19">
        <f>+PAM_d!$O80</f>
        <v>395.68824216138836</v>
      </c>
      <c r="D53" s="19">
        <f>+NOA_d!$O80</f>
        <v>403.13567726224483</v>
      </c>
      <c r="E53" s="19">
        <f>+NEA_d!$O80</f>
        <v>409.11156028360944</v>
      </c>
      <c r="F53" s="19">
        <f>+CUY_d!$O80</f>
        <v>399.26003040909421</v>
      </c>
      <c r="G53" s="19">
        <f>+PAT_d!$O80</f>
        <v>369.14727929600383</v>
      </c>
      <c r="I53" s="35">
        <f t="shared" si="1"/>
        <v>44166</v>
      </c>
      <c r="R53" s="35">
        <f t="shared" si="2"/>
        <v>44166</v>
      </c>
      <c r="S53">
        <f t="shared" si="3"/>
        <v>1.0815738129521584</v>
      </c>
      <c r="T53">
        <f>+d1d10index!I52/100</f>
        <v>1.0105474748033449</v>
      </c>
      <c r="U53" s="35">
        <f t="shared" si="4"/>
        <v>44166</v>
      </c>
      <c r="V53">
        <f ca="1">+W_nucleo!H67/W_nucleo!I67</f>
        <v>1.0717596080888514</v>
      </c>
      <c r="W53">
        <f ca="1">+W_nucleo!Z67/100</f>
        <v>1.0164421019317385</v>
      </c>
      <c r="X53" s="34"/>
    </row>
    <row r="54" spans="1:24" x14ac:dyDescent="0.25">
      <c r="A54" s="35">
        <f>+NAC!A54</f>
        <v>44197</v>
      </c>
      <c r="B54" s="19">
        <f>+GBA_d!$O81</f>
        <v>386.77728886501899</v>
      </c>
      <c r="C54" s="19">
        <f>+PAM_d!$O81</f>
        <v>413.83983744345005</v>
      </c>
      <c r="D54" s="19">
        <f>+NOA_d!$O81</f>
        <v>425.95486921101264</v>
      </c>
      <c r="E54" s="19">
        <f>+NEA_d!$O81</f>
        <v>427.27089076136878</v>
      </c>
      <c r="F54" s="19">
        <f>+CUY_d!$O81</f>
        <v>417.1387807858282</v>
      </c>
      <c r="G54" s="19">
        <f>+PAT_d!$O81</f>
        <v>384.2880083383302</v>
      </c>
      <c r="I54" s="35">
        <f t="shared" si="1"/>
        <v>44197</v>
      </c>
      <c r="R54" s="35">
        <f t="shared" si="2"/>
        <v>44197</v>
      </c>
      <c r="S54">
        <f t="shared" si="3"/>
        <v>1.0854847711474149</v>
      </c>
      <c r="T54">
        <f>+d1d10index!I53/100</f>
        <v>1.0118636124565796</v>
      </c>
      <c r="U54" s="35">
        <f t="shared" si="4"/>
        <v>44197</v>
      </c>
      <c r="V54">
        <f ca="1">+W_nucleo!H68/W_nucleo!I68</f>
        <v>1.0740169979401681</v>
      </c>
      <c r="W54">
        <f ca="1">+W_nucleo!Z68/100</f>
        <v>1.0204848785434331</v>
      </c>
      <c r="X54" s="34"/>
    </row>
    <row r="55" spans="1:24" x14ac:dyDescent="0.25">
      <c r="A55" s="35">
        <f>+NAC!A55</f>
        <v>44228</v>
      </c>
      <c r="B55" s="19">
        <f>+GBA_d!$O82</f>
        <v>400.66696398061197</v>
      </c>
      <c r="C55" s="19">
        <f>+PAM_d!$O82</f>
        <v>428.08758234790878</v>
      </c>
      <c r="D55" s="19">
        <f>+NOA_d!$O82</f>
        <v>440.0715640644371</v>
      </c>
      <c r="E55" s="19">
        <f>+NEA_d!$O82</f>
        <v>443.52203729499291</v>
      </c>
      <c r="F55" s="19">
        <f>+CUY_d!$O82</f>
        <v>434.11778113847782</v>
      </c>
      <c r="G55" s="19">
        <f>+PAT_d!$O82</f>
        <v>399.07207566899984</v>
      </c>
      <c r="I55" s="35">
        <f t="shared" si="1"/>
        <v>44228</v>
      </c>
      <c r="J55" s="19">
        <f t="shared" ref="J55:O55" si="5">+B55/B$55*100</f>
        <v>100</v>
      </c>
      <c r="K55" s="19">
        <f t="shared" si="5"/>
        <v>100</v>
      </c>
      <c r="L55" s="19">
        <f t="shared" si="5"/>
        <v>100</v>
      </c>
      <c r="M55" s="19">
        <f t="shared" si="5"/>
        <v>100</v>
      </c>
      <c r="N55" s="19">
        <f t="shared" si="5"/>
        <v>100</v>
      </c>
      <c r="O55" s="19">
        <f t="shared" si="5"/>
        <v>100</v>
      </c>
      <c r="R55" s="35">
        <f t="shared" si="2"/>
        <v>44228</v>
      </c>
      <c r="S55">
        <f t="shared" si="3"/>
        <v>1.0878179847856499</v>
      </c>
      <c r="T55">
        <f>+d1d10index!I54/100</f>
        <v>1.0109006050207459</v>
      </c>
      <c r="U55" s="35">
        <f t="shared" si="4"/>
        <v>44228</v>
      </c>
      <c r="V55">
        <f ca="1">+W_nucleo!H69/W_nucleo!I69</f>
        <v>1.074088201579843</v>
      </c>
      <c r="W55">
        <f ca="1">+W_nucleo!Z69/100</f>
        <v>1.01990870927763</v>
      </c>
      <c r="X55" s="34"/>
    </row>
    <row r="56" spans="1:24" x14ac:dyDescent="0.25">
      <c r="A56" s="35">
        <f>+NAC!A56</f>
        <v>44256</v>
      </c>
      <c r="B56" s="19">
        <f>+GBA_d!$O83</f>
        <v>421.88489281724452</v>
      </c>
      <c r="C56" s="19">
        <f>+PAM_d!$O83</f>
        <v>448.72242659547294</v>
      </c>
      <c r="D56" s="19">
        <f>+NOA_d!$O83</f>
        <v>458.26719060943833</v>
      </c>
      <c r="E56" s="19">
        <f>+NEA_d!$O83</f>
        <v>458.16654319580084</v>
      </c>
      <c r="F56" s="19">
        <f>+CUY_d!$O83</f>
        <v>452.96584019197735</v>
      </c>
      <c r="G56" s="19">
        <f>+PAT_d!$O83</f>
        <v>414.82253835498699</v>
      </c>
      <c r="I56" s="35">
        <f t="shared" si="1"/>
        <v>44256</v>
      </c>
      <c r="J56" s="19">
        <f t="shared" ref="J56:J95" si="6">+B56/B$55*100</f>
        <v>105.29565218600337</v>
      </c>
      <c r="K56" s="19">
        <f t="shared" ref="K56:K95" si="7">+C56/C$55*100</f>
        <v>104.82023891802453</v>
      </c>
      <c r="L56" s="19">
        <f t="shared" ref="L56:L95" si="8">+D56/D$55*100</f>
        <v>104.13469717901084</v>
      </c>
      <c r="M56" s="19">
        <f t="shared" ref="M56:M95" si="9">+E56/E$55*100</f>
        <v>103.30186657468559</v>
      </c>
      <c r="N56" s="19">
        <f t="shared" ref="N56:N95" si="10">+F56/F$55*100</f>
        <v>104.34169247895591</v>
      </c>
      <c r="O56" s="19">
        <f t="shared" ref="O56:O95" si="11">+G56/G$55*100</f>
        <v>103.94677143460444</v>
      </c>
      <c r="R56" s="35">
        <f t="shared" si="2"/>
        <v>44256</v>
      </c>
      <c r="S56">
        <f t="shared" si="3"/>
        <v>1.0919508905862512</v>
      </c>
      <c r="T56">
        <f>+d1d10index!I55/100</f>
        <v>1.0111748549332322</v>
      </c>
      <c r="U56" s="35">
        <f t="shared" si="4"/>
        <v>44256</v>
      </c>
      <c r="V56">
        <f ca="1">+W_nucleo!H70/W_nucleo!I70</f>
        <v>1.0810393578104358</v>
      </c>
      <c r="W56">
        <f ca="1">+W_nucleo!Z70/100</f>
        <v>1.0186272443552193</v>
      </c>
      <c r="X56" s="34"/>
    </row>
    <row r="57" spans="1:24" x14ac:dyDescent="0.25">
      <c r="A57" s="35">
        <f>+NAC!A57</f>
        <v>44287</v>
      </c>
      <c r="B57" s="19">
        <f>+GBA_d!$O84</f>
        <v>439.2823028723127</v>
      </c>
      <c r="C57" s="19">
        <f>+PAM_d!$O84</f>
        <v>466.49394698751661</v>
      </c>
      <c r="D57" s="19">
        <f>+NOA_d!$O84</f>
        <v>476.76301546500895</v>
      </c>
      <c r="E57" s="19">
        <f>+NEA_d!$O84</f>
        <v>477.07217303379485</v>
      </c>
      <c r="F57" s="19">
        <f>+CUY_d!$O84</f>
        <v>471.77931472518486</v>
      </c>
      <c r="G57" s="19">
        <f>+PAT_d!$O84</f>
        <v>434.18476979963316</v>
      </c>
      <c r="I57" s="35">
        <f t="shared" si="1"/>
        <v>44287</v>
      </c>
      <c r="J57" s="19">
        <f t="shared" si="6"/>
        <v>109.63776461829013</v>
      </c>
      <c r="K57" s="19">
        <f t="shared" si="7"/>
        <v>108.97161380597926</v>
      </c>
      <c r="L57" s="19">
        <f t="shared" si="8"/>
        <v>108.33761015178871</v>
      </c>
      <c r="M57" s="19">
        <f t="shared" si="9"/>
        <v>107.56447998467486</v>
      </c>
      <c r="N57" s="19">
        <f t="shared" si="10"/>
        <v>108.67541833645684</v>
      </c>
      <c r="O57" s="19">
        <f t="shared" si="11"/>
        <v>108.798584584444</v>
      </c>
      <c r="R57" s="35">
        <f t="shared" si="2"/>
        <v>44287</v>
      </c>
      <c r="S57">
        <f t="shared" si="3"/>
        <v>1.0865865123341401</v>
      </c>
      <c r="T57">
        <f>+d1d10index!I56/100</f>
        <v>1.0113918530091492</v>
      </c>
      <c r="U57" s="35">
        <f t="shared" si="4"/>
        <v>44287</v>
      </c>
      <c r="V57">
        <f ca="1">+W_nucleo!H71/W_nucleo!I71</f>
        <v>1.0763853985796736</v>
      </c>
      <c r="W57">
        <f ca="1">+W_nucleo!Z71/100</f>
        <v>1.0175869252157372</v>
      </c>
      <c r="X57" s="34"/>
    </row>
    <row r="58" spans="1:24" x14ac:dyDescent="0.25">
      <c r="A58" s="35">
        <f>+NAC!A58</f>
        <v>44317</v>
      </c>
      <c r="B58" s="19">
        <f>+GBA_d!$O85</f>
        <v>453.87638230722274</v>
      </c>
      <c r="C58" s="19">
        <f>+PAM_d!$O85</f>
        <v>481.55546410185536</v>
      </c>
      <c r="D58" s="19">
        <f>+NOA_d!$O85</f>
        <v>492.5828526265297</v>
      </c>
      <c r="E58" s="19">
        <f>+NEA_d!$O85</f>
        <v>492.06076978386824</v>
      </c>
      <c r="F58" s="19">
        <f>+CUY_d!$O85</f>
        <v>489.24029382698438</v>
      </c>
      <c r="G58" s="19">
        <f>+PAT_d!$O85</f>
        <v>449.05912293687686</v>
      </c>
      <c r="I58" s="35">
        <f t="shared" si="1"/>
        <v>44317</v>
      </c>
      <c r="J58" s="19">
        <f t="shared" si="6"/>
        <v>113.28021102563015</v>
      </c>
      <c r="K58" s="19">
        <f t="shared" si="7"/>
        <v>112.48993989984344</v>
      </c>
      <c r="L58" s="19">
        <f t="shared" si="8"/>
        <v>111.93244300474814</v>
      </c>
      <c r="M58" s="19">
        <f t="shared" si="9"/>
        <v>110.94392801424465</v>
      </c>
      <c r="N58" s="19">
        <f t="shared" si="10"/>
        <v>112.69759385205261</v>
      </c>
      <c r="O58" s="19">
        <f t="shared" si="11"/>
        <v>112.5258193483168</v>
      </c>
      <c r="R58" s="35">
        <f t="shared" si="2"/>
        <v>44317</v>
      </c>
      <c r="S58">
        <f t="shared" si="3"/>
        <v>1.0894785760665988</v>
      </c>
      <c r="T58">
        <f>+d1d10index!I57/100</f>
        <v>1.0084276180565919</v>
      </c>
      <c r="U58" s="35">
        <f t="shared" si="4"/>
        <v>44317</v>
      </c>
      <c r="V58">
        <f ca="1">+W_nucleo!H72/W_nucleo!I72</f>
        <v>1.0830868711215162</v>
      </c>
      <c r="W58">
        <f ca="1">+W_nucleo!Z72/100</f>
        <v>1.0170276629367641</v>
      </c>
      <c r="X58" s="34"/>
    </row>
    <row r="59" spans="1:24" x14ac:dyDescent="0.25">
      <c r="A59" s="35">
        <f>+NAC!A59</f>
        <v>44348</v>
      </c>
      <c r="B59" s="19">
        <f>+GBA_d!$O86</f>
        <v>467.82264317467093</v>
      </c>
      <c r="C59" s="19">
        <f>+PAM_d!$O86</f>
        <v>497.19105260754708</v>
      </c>
      <c r="D59" s="19">
        <f>+NOA_d!$O86</f>
        <v>508.91994812808059</v>
      </c>
      <c r="E59" s="19">
        <f>+NEA_d!$O86</f>
        <v>506.07095467116966</v>
      </c>
      <c r="F59" s="19">
        <f>+CUY_d!$O86</f>
        <v>506.50428246000939</v>
      </c>
      <c r="G59" s="19">
        <f>+PAT_d!$O86</f>
        <v>464.42898948316531</v>
      </c>
      <c r="I59" s="35">
        <f t="shared" si="1"/>
        <v>44348</v>
      </c>
      <c r="J59" s="19">
        <f t="shared" si="6"/>
        <v>116.76097238636041</v>
      </c>
      <c r="K59" s="19">
        <f t="shared" si="7"/>
        <v>116.14236738207407</v>
      </c>
      <c r="L59" s="19">
        <f t="shared" si="8"/>
        <v>115.64481545405248</v>
      </c>
      <c r="M59" s="19">
        <f t="shared" si="9"/>
        <v>114.10277553684995</v>
      </c>
      <c r="N59" s="19">
        <f t="shared" si="10"/>
        <v>116.67439217340909</v>
      </c>
      <c r="O59" s="19">
        <f t="shared" si="11"/>
        <v>116.37722050699786</v>
      </c>
      <c r="R59" s="35">
        <f t="shared" si="2"/>
        <v>44348</v>
      </c>
      <c r="S59">
        <f t="shared" si="3"/>
        <v>1.0905957507598032</v>
      </c>
      <c r="T59">
        <f>+d1d10index!I58/100</f>
        <v>1.0093608393200042</v>
      </c>
      <c r="U59" s="35">
        <f t="shared" si="4"/>
        <v>44348</v>
      </c>
      <c r="V59">
        <f ca="1">+W_nucleo!H73/W_nucleo!I73</f>
        <v>1.0855082583848525</v>
      </c>
      <c r="W59">
        <f ca="1">+W_nucleo!Z73/100</f>
        <v>1.0172607275380692</v>
      </c>
      <c r="X59" s="34"/>
    </row>
    <row r="60" spans="1:24" x14ac:dyDescent="0.25">
      <c r="A60" s="35">
        <f>+NAC!A60</f>
        <v>44378</v>
      </c>
      <c r="B60" s="19">
        <f>+GBA_d!$O87</f>
        <v>482.24769917046649</v>
      </c>
      <c r="C60" s="19">
        <f>+PAM_d!$O87</f>
        <v>511.35885744902117</v>
      </c>
      <c r="D60" s="19">
        <f>+NOA_d!$O87</f>
        <v>522.99737957403659</v>
      </c>
      <c r="E60" s="19">
        <f>+NEA_d!$O87</f>
        <v>521.11404928363163</v>
      </c>
      <c r="F60" s="19">
        <f>+CUY_d!$O87</f>
        <v>522.55273451508913</v>
      </c>
      <c r="G60" s="19">
        <f>+PAT_d!$O87</f>
        <v>479.98513167753612</v>
      </c>
      <c r="I60" s="35">
        <f t="shared" si="1"/>
        <v>44378</v>
      </c>
      <c r="J60" s="19">
        <f t="shared" si="6"/>
        <v>120.36123327447635</v>
      </c>
      <c r="K60" s="19">
        <f t="shared" si="7"/>
        <v>119.45192491788687</v>
      </c>
      <c r="L60" s="19">
        <f t="shared" si="8"/>
        <v>118.84371140541523</v>
      </c>
      <c r="M60" s="19">
        <f t="shared" si="9"/>
        <v>117.4945110871754</v>
      </c>
      <c r="N60" s="19">
        <f t="shared" si="10"/>
        <v>120.37118893049943</v>
      </c>
      <c r="O60" s="19">
        <f t="shared" si="11"/>
        <v>120.2752988599602</v>
      </c>
      <c r="R60" s="35">
        <f t="shared" si="2"/>
        <v>44378</v>
      </c>
      <c r="S60">
        <f t="shared" si="3"/>
        <v>1.0886852529968591</v>
      </c>
      <c r="T60">
        <f>+d1d10index!I59/100</f>
        <v>1.0089738071392076</v>
      </c>
      <c r="U60" s="35">
        <f t="shared" si="4"/>
        <v>44378</v>
      </c>
      <c r="V60">
        <f ca="1">+W_nucleo!H74/W_nucleo!I74</f>
        <v>1.0821193121292969</v>
      </c>
      <c r="W60">
        <f ca="1">+W_nucleo!Z74/100</f>
        <v>1.0160566084565124</v>
      </c>
      <c r="X60" s="34"/>
    </row>
    <row r="61" spans="1:24" x14ac:dyDescent="0.25">
      <c r="A61" s="35">
        <f>+NAC!A61</f>
        <v>44409</v>
      </c>
      <c r="B61" s="19">
        <f>+GBA_d!$O88</f>
        <v>494.74303157400436</v>
      </c>
      <c r="C61" s="19">
        <f>+PAM_d!$O88</f>
        <v>523.01817210737363</v>
      </c>
      <c r="D61" s="19">
        <f>+NOA_d!$O88</f>
        <v>535.20703943789476</v>
      </c>
      <c r="E61" s="19">
        <f>+NEA_d!$O88</f>
        <v>535.05377240220696</v>
      </c>
      <c r="F61" s="19">
        <f>+CUY_d!$O88</f>
        <v>532.03945233565071</v>
      </c>
      <c r="G61" s="19">
        <f>+PAT_d!$O88</f>
        <v>496.36394519123803</v>
      </c>
      <c r="I61" s="35">
        <f t="shared" si="1"/>
        <v>44409</v>
      </c>
      <c r="J61" s="19">
        <f t="shared" si="6"/>
        <v>123.47986633555959</v>
      </c>
      <c r="K61" s="19">
        <f t="shared" si="7"/>
        <v>122.17550652574506</v>
      </c>
      <c r="L61" s="19">
        <f t="shared" si="8"/>
        <v>121.61818284617169</v>
      </c>
      <c r="M61" s="19">
        <f t="shared" si="9"/>
        <v>120.63747173995212</v>
      </c>
      <c r="N61" s="19">
        <f t="shared" si="10"/>
        <v>122.55647555840086</v>
      </c>
      <c r="O61" s="19">
        <f t="shared" si="11"/>
        <v>124.37952326259341</v>
      </c>
      <c r="R61" s="35">
        <f t="shared" si="2"/>
        <v>44409</v>
      </c>
      <c r="S61">
        <f t="shared" si="3"/>
        <v>1.0718736876238415</v>
      </c>
      <c r="T61">
        <f>+d1d10index!I60/100</f>
        <v>1.0046708941246054</v>
      </c>
      <c r="U61" s="35">
        <f t="shared" si="4"/>
        <v>44409</v>
      </c>
      <c r="V61">
        <f ca="1">+W_nucleo!H75/W_nucleo!I75</f>
        <v>1.0722910733210658</v>
      </c>
      <c r="W61">
        <f ca="1">+W_nucleo!Z75/100</f>
        <v>1.0153777523956398</v>
      </c>
      <c r="X61" s="34"/>
    </row>
    <row r="62" spans="1:24" x14ac:dyDescent="0.25">
      <c r="A62" s="35">
        <f>+NAC!A62</f>
        <v>44440</v>
      </c>
      <c r="B62" s="19">
        <f>+GBA_d!$O89</f>
        <v>513.71624854516313</v>
      </c>
      <c r="C62" s="19">
        <f>+PAM_d!$O89</f>
        <v>541.03121310952793</v>
      </c>
      <c r="D62" s="19">
        <f>+NOA_d!$O89</f>
        <v>552.17386224763379</v>
      </c>
      <c r="E62" s="19">
        <f>+NEA_d!$O89</f>
        <v>550.08267124086262</v>
      </c>
      <c r="F62" s="19">
        <f>+CUY_d!$O89</f>
        <v>547.06706130553016</v>
      </c>
      <c r="G62" s="19">
        <f>+PAT_d!$O89</f>
        <v>515.10639624142152</v>
      </c>
      <c r="I62" s="35">
        <f t="shared" si="1"/>
        <v>44440</v>
      </c>
      <c r="J62" s="19">
        <f t="shared" si="6"/>
        <v>128.215274711299</v>
      </c>
      <c r="K62" s="19">
        <f t="shared" si="7"/>
        <v>126.38329991777928</v>
      </c>
      <c r="L62" s="19">
        <f t="shared" si="8"/>
        <v>125.47365186421867</v>
      </c>
      <c r="M62" s="19">
        <f t="shared" si="9"/>
        <v>124.02600659840375</v>
      </c>
      <c r="N62" s="19">
        <f t="shared" si="10"/>
        <v>126.01811883190821</v>
      </c>
      <c r="O62" s="19">
        <f t="shared" si="11"/>
        <v>129.0760310347205</v>
      </c>
      <c r="R62" s="35">
        <f t="shared" si="2"/>
        <v>44440</v>
      </c>
      <c r="S62">
        <f t="shared" si="3"/>
        <v>1.0620467252927086</v>
      </c>
      <c r="T62">
        <f>+d1d10index!I61/100</f>
        <v>1.0037155039704806</v>
      </c>
      <c r="U62" s="35">
        <f t="shared" si="4"/>
        <v>44440</v>
      </c>
      <c r="V62">
        <f ca="1">+W_nucleo!H76/W_nucleo!I76</f>
        <v>1.0576232866507747</v>
      </c>
      <c r="W62">
        <f ca="1">+W_nucleo!Z76/100</f>
        <v>1.0142214598611388</v>
      </c>
      <c r="X62" s="34"/>
    </row>
    <row r="63" spans="1:24" x14ac:dyDescent="0.25">
      <c r="A63" s="35">
        <f>+NAC!A63</f>
        <v>44470</v>
      </c>
      <c r="B63" s="19">
        <f>+GBA_d!$O90</f>
        <v>533.06688375759018</v>
      </c>
      <c r="C63" s="19">
        <f>+PAM_d!$O90</f>
        <v>559.47114016711589</v>
      </c>
      <c r="D63" s="19">
        <f>+NOA_d!$O90</f>
        <v>569.5920269278198</v>
      </c>
      <c r="E63" s="19">
        <f>+NEA_d!$O90</f>
        <v>569.3403120620784</v>
      </c>
      <c r="F63" s="19">
        <f>+CUY_d!$O90</f>
        <v>564.12489950332179</v>
      </c>
      <c r="G63" s="19">
        <f>+PAT_d!$O90</f>
        <v>529.73054436480982</v>
      </c>
      <c r="I63" s="35">
        <f t="shared" si="1"/>
        <v>44470</v>
      </c>
      <c r="J63" s="19">
        <f t="shared" si="6"/>
        <v>133.04488058151583</v>
      </c>
      <c r="K63" s="19">
        <f t="shared" si="7"/>
        <v>130.69081263666067</v>
      </c>
      <c r="L63" s="19">
        <f t="shared" si="8"/>
        <v>129.43168189899629</v>
      </c>
      <c r="M63" s="19">
        <f t="shared" si="9"/>
        <v>128.3679871995632</v>
      </c>
      <c r="N63" s="19">
        <f t="shared" si="10"/>
        <v>129.9474299403031</v>
      </c>
      <c r="O63" s="19">
        <f t="shared" si="11"/>
        <v>132.7405691006507</v>
      </c>
      <c r="R63" s="35">
        <f t="shared" si="2"/>
        <v>44470</v>
      </c>
      <c r="S63">
        <f t="shared" si="3"/>
        <v>1.0649280195457742</v>
      </c>
      <c r="T63">
        <f>+d1d10index!I62/100</f>
        <v>1.0031316016159506</v>
      </c>
      <c r="U63" s="35">
        <f t="shared" si="4"/>
        <v>44470</v>
      </c>
      <c r="V63">
        <f ca="1">+W_nucleo!H77/W_nucleo!I77</f>
        <v>1.0544578557809587</v>
      </c>
      <c r="W63">
        <f ca="1">+W_nucleo!Z77/100</f>
        <v>1.013917481440916</v>
      </c>
      <c r="X63" s="34"/>
    </row>
    <row r="64" spans="1:24" x14ac:dyDescent="0.25">
      <c r="A64" s="35">
        <f>+NAC!A64</f>
        <v>44501</v>
      </c>
      <c r="B64" s="19">
        <f>+GBA_d!$O91</f>
        <v>545.02890281195539</v>
      </c>
      <c r="C64" s="19">
        <f>+PAM_d!$O91</f>
        <v>575.35027404282323</v>
      </c>
      <c r="D64" s="19">
        <f>+NOA_d!$O91</f>
        <v>584.6613029270253</v>
      </c>
      <c r="E64" s="19">
        <f>+NEA_d!$O91</f>
        <v>586.46325642260149</v>
      </c>
      <c r="F64" s="19">
        <f>+CUY_d!$O91</f>
        <v>579.13277340468653</v>
      </c>
      <c r="G64" s="19">
        <f>+PAT_d!$O91</f>
        <v>541.22809243851782</v>
      </c>
      <c r="I64" s="35">
        <f t="shared" si="1"/>
        <v>44501</v>
      </c>
      <c r="J64" s="19">
        <f t="shared" si="6"/>
        <v>136.03040724823248</v>
      </c>
      <c r="K64" s="19">
        <f t="shared" si="7"/>
        <v>134.40013160092866</v>
      </c>
      <c r="L64" s="19">
        <f t="shared" si="8"/>
        <v>132.85596040952484</v>
      </c>
      <c r="M64" s="19">
        <f t="shared" si="9"/>
        <v>132.228662187655</v>
      </c>
      <c r="N64" s="19">
        <f t="shared" si="10"/>
        <v>133.40452719672194</v>
      </c>
      <c r="O64" s="19">
        <f t="shared" si="11"/>
        <v>135.62163965775088</v>
      </c>
      <c r="R64" s="35">
        <f t="shared" si="2"/>
        <v>44501</v>
      </c>
      <c r="S64">
        <f t="shared" si="3"/>
        <v>1.0700345778346207</v>
      </c>
      <c r="T64">
        <f>+d1d10index!I63/100</f>
        <v>1.0016082055553348</v>
      </c>
      <c r="U64" s="35">
        <f t="shared" si="4"/>
        <v>44501</v>
      </c>
      <c r="V64">
        <f ca="1">+W_nucleo!H78/W_nucleo!I78</f>
        <v>1.062554667322072</v>
      </c>
      <c r="W64">
        <f ca="1">+W_nucleo!Z78/100</f>
        <v>1.0139118192854941</v>
      </c>
      <c r="X64" s="34"/>
    </row>
    <row r="65" spans="1:24" x14ac:dyDescent="0.25">
      <c r="A65" s="35">
        <f>+NAC!A65</f>
        <v>44531</v>
      </c>
      <c r="B65" s="19">
        <f>+GBA_d!$O92</f>
        <v>566.9132220959483</v>
      </c>
      <c r="C65" s="19">
        <f>+PAM_d!$O92</f>
        <v>595.5457453289348</v>
      </c>
      <c r="D65" s="19">
        <f>+NOA_d!$O92</f>
        <v>608.26217151371702</v>
      </c>
      <c r="E65" s="19">
        <f>+NEA_d!$O92</f>
        <v>612.63597838633598</v>
      </c>
      <c r="F65" s="19">
        <f>+CUY_d!$O92</f>
        <v>601.54613618142787</v>
      </c>
      <c r="G65" s="19">
        <f>+PAT_d!$O92</f>
        <v>557.86289343343094</v>
      </c>
      <c r="I65" s="35">
        <f t="shared" si="1"/>
        <v>44531</v>
      </c>
      <c r="J65" s="19">
        <f t="shared" si="6"/>
        <v>141.49237972197301</v>
      </c>
      <c r="K65" s="19">
        <f t="shared" si="7"/>
        <v>139.11773428759071</v>
      </c>
      <c r="L65" s="19">
        <f t="shared" si="8"/>
        <v>138.21892191712999</v>
      </c>
      <c r="M65" s="19">
        <f t="shared" si="9"/>
        <v>138.12977188749315</v>
      </c>
      <c r="N65" s="19">
        <f t="shared" si="10"/>
        <v>138.56749534743028</v>
      </c>
      <c r="O65" s="19">
        <f t="shared" si="11"/>
        <v>139.79000973652089</v>
      </c>
      <c r="R65" s="35">
        <f t="shared" si="2"/>
        <v>44531</v>
      </c>
      <c r="S65">
        <f t="shared" si="3"/>
        <v>1.0783046215516208</v>
      </c>
      <c r="T65">
        <f>+d1d10index!I64/100</f>
        <v>1.0041817384301652</v>
      </c>
      <c r="U65" s="35">
        <f t="shared" si="4"/>
        <v>44531</v>
      </c>
      <c r="V65">
        <f ca="1">+W_nucleo!H79/W_nucleo!I79</f>
        <v>1.0763183412311137</v>
      </c>
      <c r="W65">
        <f ca="1">+W_nucleo!Z79/100</f>
        <v>1.0152264795080748</v>
      </c>
      <c r="X65" s="34"/>
    </row>
    <row r="66" spans="1:24" x14ac:dyDescent="0.25">
      <c r="A66" s="35">
        <f>+NAC!A66</f>
        <v>44562</v>
      </c>
      <c r="B66" s="19">
        <f>+GBA_d!$O93</f>
        <v>589.32520315769261</v>
      </c>
      <c r="C66" s="19">
        <f>+PAM_d!$O93</f>
        <v>618.24376742766765</v>
      </c>
      <c r="D66" s="19">
        <f>+NOA_d!$O93</f>
        <v>632.68222552035434</v>
      </c>
      <c r="E66" s="19">
        <f>+NEA_d!$O93</f>
        <v>633.91975699047714</v>
      </c>
      <c r="F66" s="19">
        <f>+CUY_d!$O93</f>
        <v>626.07312518493131</v>
      </c>
      <c r="G66" s="19">
        <f>+PAT_d!$O93</f>
        <v>578.06192538813241</v>
      </c>
      <c r="I66" s="35">
        <f t="shared" si="1"/>
        <v>44562</v>
      </c>
      <c r="J66" s="19">
        <f t="shared" si="6"/>
        <v>147.08604804917476</v>
      </c>
      <c r="K66" s="19">
        <f t="shared" si="7"/>
        <v>144.41992548272938</v>
      </c>
      <c r="L66" s="19">
        <f t="shared" si="8"/>
        <v>143.76803165307777</v>
      </c>
      <c r="M66" s="19">
        <f t="shared" si="9"/>
        <v>142.9285816002978</v>
      </c>
      <c r="N66" s="19">
        <f t="shared" si="10"/>
        <v>144.21734201788482</v>
      </c>
      <c r="O66" s="19">
        <f t="shared" si="11"/>
        <v>144.85150944702809</v>
      </c>
      <c r="R66" s="35">
        <f t="shared" si="2"/>
        <v>44562</v>
      </c>
      <c r="S66">
        <f t="shared" si="3"/>
        <v>1.0830554611680443</v>
      </c>
      <c r="T66">
        <f>+d1d10index!I65/100</f>
        <v>1.0062212275017737</v>
      </c>
      <c r="U66" s="35">
        <f t="shared" si="4"/>
        <v>44562</v>
      </c>
      <c r="V66">
        <f ca="1">+W_nucleo!H80/W_nucleo!I80</f>
        <v>1.0752264848837254</v>
      </c>
      <c r="W66">
        <f ca="1">+W_nucleo!Z80/100</f>
        <v>1.0148541256485006</v>
      </c>
      <c r="X66" s="34"/>
    </row>
    <row r="67" spans="1:24" x14ac:dyDescent="0.25">
      <c r="A67" s="35">
        <f>+NAC!A67</f>
        <v>44593</v>
      </c>
      <c r="B67" s="19">
        <f>+GBA_d!$O94</f>
        <v>616.76018952200809</v>
      </c>
      <c r="C67" s="19">
        <f>+PAM_d!$O94</f>
        <v>646.73482177407629</v>
      </c>
      <c r="D67" s="19">
        <f>+NOA_d!$O94</f>
        <v>663.62842966636958</v>
      </c>
      <c r="E67" s="19">
        <f>+NEA_d!$O94</f>
        <v>665.48864928575972</v>
      </c>
      <c r="F67" s="19">
        <f>+CUY_d!$O94</f>
        <v>659.87885238075398</v>
      </c>
      <c r="G67" s="19">
        <f>+PAT_d!$O94</f>
        <v>605.75679551554754</v>
      </c>
      <c r="I67" s="35">
        <f t="shared" si="1"/>
        <v>44593</v>
      </c>
      <c r="J67" s="19">
        <f t="shared" si="6"/>
        <v>153.93337733526062</v>
      </c>
      <c r="K67" s="19">
        <f t="shared" si="7"/>
        <v>151.07535197049279</v>
      </c>
      <c r="L67" s="19">
        <f t="shared" si="8"/>
        <v>150.80011613047517</v>
      </c>
      <c r="M67" s="19">
        <f t="shared" si="9"/>
        <v>150.04635470754152</v>
      </c>
      <c r="N67" s="19">
        <f t="shared" si="10"/>
        <v>152.00456674458616</v>
      </c>
      <c r="O67" s="19">
        <f t="shared" si="11"/>
        <v>151.79132604055641</v>
      </c>
      <c r="R67" s="35">
        <f t="shared" si="2"/>
        <v>44593</v>
      </c>
      <c r="S67">
        <f t="shared" si="3"/>
        <v>1.0893461819427783</v>
      </c>
      <c r="T67">
        <f>+d1d10index!I66/100</f>
        <v>1.0128426202708891</v>
      </c>
      <c r="U67" s="35">
        <f t="shared" si="4"/>
        <v>44593</v>
      </c>
      <c r="V67">
        <f ca="1">+W_nucleo!H81/W_nucleo!I81</f>
        <v>1.0815108617132845</v>
      </c>
      <c r="W67">
        <f ca="1">+W_nucleo!Z81/100</f>
        <v>1.015447924682181</v>
      </c>
      <c r="X67" s="34"/>
    </row>
    <row r="68" spans="1:24" x14ac:dyDescent="0.25">
      <c r="A68" s="35">
        <f>+NAC!A68</f>
        <v>44621</v>
      </c>
      <c r="B68" s="19">
        <f>+GBA_d!$O95</f>
        <v>658.20484126263705</v>
      </c>
      <c r="C68" s="19">
        <f>+PAM_d!$O95</f>
        <v>689.30953088939452</v>
      </c>
      <c r="D68" s="19">
        <f>+NOA_d!$O95</f>
        <v>708.20379512992065</v>
      </c>
      <c r="E68" s="19">
        <f>+NEA_d!$O95</f>
        <v>714.17364911260654</v>
      </c>
      <c r="F68" s="19">
        <f>+CUY_d!$O95</f>
        <v>704.20754851892525</v>
      </c>
      <c r="G68" s="19">
        <f>+PAT_d!$O95</f>
        <v>649.72692453481659</v>
      </c>
      <c r="I68" s="35">
        <f t="shared" si="1"/>
        <v>44621</v>
      </c>
      <c r="J68" s="19">
        <f t="shared" si="6"/>
        <v>164.27729272296261</v>
      </c>
      <c r="K68" s="19">
        <f t="shared" si="7"/>
        <v>161.02067878464865</v>
      </c>
      <c r="L68" s="19">
        <f t="shared" si="8"/>
        <v>160.92923355216436</v>
      </c>
      <c r="M68" s="19">
        <f t="shared" si="9"/>
        <v>161.02326131713707</v>
      </c>
      <c r="N68" s="19">
        <f t="shared" si="10"/>
        <v>162.21578085839622</v>
      </c>
      <c r="O68" s="19">
        <f t="shared" si="11"/>
        <v>162.80941818482836</v>
      </c>
      <c r="R68" s="35">
        <f t="shared" si="2"/>
        <v>44621</v>
      </c>
      <c r="S68">
        <f t="shared" si="3"/>
        <v>1.083851571986362</v>
      </c>
      <c r="T68">
        <f>+d1d10index!I67/100</f>
        <v>1.0183138867893597</v>
      </c>
      <c r="U68" s="35">
        <f t="shared" si="4"/>
        <v>44621</v>
      </c>
      <c r="V68">
        <f ca="1">+W_nucleo!H82/W_nucleo!I82</f>
        <v>1.0776406838783466</v>
      </c>
      <c r="W68">
        <f ca="1">+W_nucleo!Z82/100</f>
        <v>1.0163044953739404</v>
      </c>
      <c r="X68" s="34"/>
    </row>
    <row r="69" spans="1:24" x14ac:dyDescent="0.25">
      <c r="A69" s="35">
        <f>+NAC!A69</f>
        <v>44652</v>
      </c>
      <c r="B69" s="19">
        <f>+GBA_d!$O96</f>
        <v>698.91035519981858</v>
      </c>
      <c r="C69" s="19">
        <f>+PAM_d!$O96</f>
        <v>729.83972318126916</v>
      </c>
      <c r="D69" s="19">
        <f>+NOA_d!$O96</f>
        <v>752.71618349594371</v>
      </c>
      <c r="E69" s="19">
        <f>+NEA_d!$O96</f>
        <v>756.90502476174277</v>
      </c>
      <c r="F69" s="19">
        <f>+CUY_d!$O96</f>
        <v>744.97403422888817</v>
      </c>
      <c r="G69" s="19">
        <f>+PAT_d!$O96</f>
        <v>687.51816910105742</v>
      </c>
      <c r="I69" s="35">
        <f t="shared" si="1"/>
        <v>44652</v>
      </c>
      <c r="J69" s="19">
        <f t="shared" si="6"/>
        <v>174.43673125834215</v>
      </c>
      <c r="K69" s="19">
        <f t="shared" si="7"/>
        <v>170.48841248287482</v>
      </c>
      <c r="L69" s="19">
        <f t="shared" si="8"/>
        <v>171.0440403247068</v>
      </c>
      <c r="M69" s="19">
        <f t="shared" si="9"/>
        <v>170.65781654910518</v>
      </c>
      <c r="N69" s="19">
        <f t="shared" si="10"/>
        <v>171.6064318478702</v>
      </c>
      <c r="O69" s="19">
        <f t="shared" si="11"/>
        <v>172.27919742279886</v>
      </c>
      <c r="R69" s="35">
        <f t="shared" si="2"/>
        <v>44652</v>
      </c>
      <c r="S69">
        <f t="shared" si="3"/>
        <v>1.0835699588898944</v>
      </c>
      <c r="T69">
        <f>+d1d10index!I68/100</f>
        <v>1.0191241201192105</v>
      </c>
      <c r="U69" s="35">
        <f t="shared" si="4"/>
        <v>44652</v>
      </c>
      <c r="V69">
        <f ca="1">+W_nucleo!H83/W_nucleo!I83</f>
        <v>1.0793515034257639</v>
      </c>
      <c r="W69">
        <f ca="1">+W_nucleo!Z83/100</f>
        <v>1.0150179754187214</v>
      </c>
      <c r="X69" s="34"/>
    </row>
    <row r="70" spans="1:24" x14ac:dyDescent="0.25">
      <c r="A70" s="35">
        <f>+NAC!A70</f>
        <v>44682</v>
      </c>
      <c r="B70" s="19">
        <f>+GBA_d!$O97</f>
        <v>732.17704639638259</v>
      </c>
      <c r="C70" s="19">
        <f>+PAM_d!$O97</f>
        <v>768.58468662225857</v>
      </c>
      <c r="D70" s="19">
        <f>+NOA_d!$O97</f>
        <v>795.01511778929898</v>
      </c>
      <c r="E70" s="19">
        <f>+NEA_d!$O97</f>
        <v>796.91003944852287</v>
      </c>
      <c r="F70" s="19">
        <f>+CUY_d!$O97</f>
        <v>783.74123497450455</v>
      </c>
      <c r="G70" s="19">
        <f>+PAT_d!$O97</f>
        <v>720.71061802952806</v>
      </c>
      <c r="I70" s="35">
        <f t="shared" ref="I70:I95" si="12">+A70</f>
        <v>44682</v>
      </c>
      <c r="J70" s="19">
        <f t="shared" si="6"/>
        <v>182.73955983848276</v>
      </c>
      <c r="K70" s="19">
        <f t="shared" si="7"/>
        <v>179.53912197285513</v>
      </c>
      <c r="L70" s="19">
        <f t="shared" si="8"/>
        <v>180.65587116028465</v>
      </c>
      <c r="M70" s="19">
        <f t="shared" si="9"/>
        <v>179.67766479176919</v>
      </c>
      <c r="N70" s="19">
        <f t="shared" si="10"/>
        <v>180.53654308264822</v>
      </c>
      <c r="O70" s="19">
        <f t="shared" si="11"/>
        <v>180.59660446583166</v>
      </c>
      <c r="R70" s="35">
        <f t="shared" ref="R70:R95" si="13">+A70</f>
        <v>44682</v>
      </c>
      <c r="S70">
        <f t="shared" ref="S70:S95" si="14">+F70/G70</f>
        <v>1.0874562069271387</v>
      </c>
      <c r="T70">
        <f>+d1d10index!I69/100</f>
        <v>1.0159783042472759</v>
      </c>
      <c r="U70" s="35">
        <f t="shared" ref="U70:U95" si="15">+R70</f>
        <v>44682</v>
      </c>
      <c r="V70">
        <f ca="1">+W_nucleo!H84/W_nucleo!I84</f>
        <v>1.0882328832689707</v>
      </c>
      <c r="W70">
        <f ca="1">+W_nucleo!Z84/100</f>
        <v>1.0168447291885334</v>
      </c>
      <c r="X70" s="34"/>
    </row>
    <row r="71" spans="1:24" x14ac:dyDescent="0.25">
      <c r="A71" s="35">
        <f>+NAC!A71</f>
        <v>44713</v>
      </c>
      <c r="B71" s="19">
        <f>+GBA_d!$O98</f>
        <v>772.15876044178174</v>
      </c>
      <c r="C71" s="19">
        <f>+PAM_d!$O98</f>
        <v>808.47341490499969</v>
      </c>
      <c r="D71" s="19">
        <f>+NOA_d!$O98</f>
        <v>837.00498109125499</v>
      </c>
      <c r="E71" s="19">
        <f>+NEA_d!$O98</f>
        <v>836.03890399249019</v>
      </c>
      <c r="F71" s="19">
        <f>+CUY_d!$O98</f>
        <v>825.43556427480951</v>
      </c>
      <c r="G71" s="19">
        <f>+PAT_d!$O98</f>
        <v>757.49834501969167</v>
      </c>
      <c r="I71" s="35">
        <f t="shared" si="12"/>
        <v>44713</v>
      </c>
      <c r="J71" s="19">
        <f t="shared" si="6"/>
        <v>192.71834961645254</v>
      </c>
      <c r="K71" s="19">
        <f t="shared" si="7"/>
        <v>188.85701156543934</v>
      </c>
      <c r="L71" s="19">
        <f t="shared" si="8"/>
        <v>190.19747001164959</v>
      </c>
      <c r="M71" s="19">
        <f t="shared" si="9"/>
        <v>188.49996926678722</v>
      </c>
      <c r="N71" s="19">
        <f t="shared" si="10"/>
        <v>190.14092491445462</v>
      </c>
      <c r="O71" s="19">
        <f t="shared" si="11"/>
        <v>189.81492096379586</v>
      </c>
      <c r="R71" s="35">
        <f t="shared" si="13"/>
        <v>44713</v>
      </c>
      <c r="S71">
        <f t="shared" si="14"/>
        <v>1.0896862939724994</v>
      </c>
      <c r="T71">
        <f>+d1d10index!I70/100</f>
        <v>1.012691358950442</v>
      </c>
      <c r="U71" s="35">
        <f t="shared" si="15"/>
        <v>44713</v>
      </c>
      <c r="V71">
        <f ca="1">+W_nucleo!H85/W_nucleo!I85</f>
        <v>1.0857998677645306</v>
      </c>
      <c r="W71">
        <f ca="1">+W_nucleo!Z85/100</f>
        <v>1.0159697145595996</v>
      </c>
      <c r="X71" s="34"/>
    </row>
    <row r="72" spans="1:24" x14ac:dyDescent="0.25">
      <c r="A72" s="35">
        <f>+NAC!A72</f>
        <v>44743</v>
      </c>
      <c r="B72" s="19">
        <f>+GBA_d!$O99</f>
        <v>828.79810654127027</v>
      </c>
      <c r="C72" s="19">
        <f>+PAM_d!$O99</f>
        <v>869.70736572078965</v>
      </c>
      <c r="D72" s="19">
        <f>+NOA_d!$O99</f>
        <v>892.65277200258333</v>
      </c>
      <c r="E72" s="19">
        <f>+NEA_d!$O99</f>
        <v>897.27381143827893</v>
      </c>
      <c r="F72" s="19">
        <f>+CUY_d!$O99</f>
        <v>886.09237147064164</v>
      </c>
      <c r="G72" s="19">
        <f>+PAT_d!$O99</f>
        <v>818.19827363189768</v>
      </c>
      <c r="I72" s="35">
        <f t="shared" si="12"/>
        <v>44743</v>
      </c>
      <c r="J72" s="19">
        <f t="shared" si="6"/>
        <v>206.85461519142748</v>
      </c>
      <c r="K72" s="19">
        <f t="shared" si="7"/>
        <v>203.16108235393159</v>
      </c>
      <c r="L72" s="19">
        <f t="shared" si="8"/>
        <v>202.84263853773504</v>
      </c>
      <c r="M72" s="19">
        <f t="shared" si="9"/>
        <v>202.30647769177006</v>
      </c>
      <c r="N72" s="19">
        <f t="shared" si="10"/>
        <v>204.11335586090402</v>
      </c>
      <c r="O72" s="19">
        <f t="shared" si="11"/>
        <v>205.02518805914431</v>
      </c>
      <c r="R72" s="35">
        <f t="shared" si="13"/>
        <v>44743</v>
      </c>
      <c r="S72">
        <f t="shared" si="14"/>
        <v>1.0829800062243704</v>
      </c>
      <c r="T72">
        <f>+d1d10index!I71/100</f>
        <v>1.007218181609379</v>
      </c>
      <c r="U72" s="35">
        <f t="shared" si="15"/>
        <v>44743</v>
      </c>
      <c r="V72">
        <f ca="1">+W_nucleo!H86/W_nucleo!I86</f>
        <v>1.0755542952980885</v>
      </c>
      <c r="W72">
        <f ca="1">+W_nucleo!Z86/100</f>
        <v>1.0149265704552666</v>
      </c>
      <c r="X72" s="34"/>
    </row>
    <row r="73" spans="1:24" x14ac:dyDescent="0.25">
      <c r="A73" s="35">
        <f>+NAC!A73</f>
        <v>44774</v>
      </c>
      <c r="B73" s="19">
        <f>+GBA_d!$O100</f>
        <v>886.50996146426519</v>
      </c>
      <c r="C73" s="19">
        <f>+PAM_d!$O100</f>
        <v>929.86246194776697</v>
      </c>
      <c r="D73" s="19">
        <f>+NOA_d!$O100</f>
        <v>959.79955859023767</v>
      </c>
      <c r="E73" s="19">
        <f>+NEA_d!$O100</f>
        <v>965.26892404154216</v>
      </c>
      <c r="F73" s="19">
        <f>+CUY_d!$O100</f>
        <v>942.53431582141684</v>
      </c>
      <c r="G73" s="19">
        <f>+PAT_d!$O100</f>
        <v>870.69397607183646</v>
      </c>
      <c r="I73" s="35">
        <f t="shared" si="12"/>
        <v>44774</v>
      </c>
      <c r="J73" s="19">
        <f t="shared" si="6"/>
        <v>221.25856163852902</v>
      </c>
      <c r="K73" s="19">
        <f t="shared" si="7"/>
        <v>217.21313588397044</v>
      </c>
      <c r="L73" s="19">
        <f t="shared" si="8"/>
        <v>218.10079018186684</v>
      </c>
      <c r="M73" s="19">
        <f t="shared" si="9"/>
        <v>217.63719564616082</v>
      </c>
      <c r="N73" s="19">
        <f t="shared" si="10"/>
        <v>217.11488374182971</v>
      </c>
      <c r="O73" s="19">
        <f t="shared" si="11"/>
        <v>218.17962948477793</v>
      </c>
      <c r="R73" s="35">
        <f t="shared" si="13"/>
        <v>44774</v>
      </c>
      <c r="S73">
        <f t="shared" si="14"/>
        <v>1.0825092876761251</v>
      </c>
      <c r="T73">
        <f>+d1d10index!I72/100</f>
        <v>1.0086961472752614</v>
      </c>
      <c r="U73" s="35">
        <f t="shared" si="15"/>
        <v>44774</v>
      </c>
      <c r="V73">
        <f ca="1">+W_nucleo!H87/W_nucleo!I87</f>
        <v>1.0711303284130789</v>
      </c>
      <c r="W73">
        <f ca="1">+W_nucleo!Z87/100</f>
        <v>1.0150530650833303</v>
      </c>
      <c r="X73" s="34"/>
    </row>
    <row r="74" spans="1:24" x14ac:dyDescent="0.25">
      <c r="A74" s="35">
        <f>+NAC!A74</f>
        <v>44805</v>
      </c>
      <c r="B74" s="19">
        <f>+GBA_d!$O101</f>
        <v>940.53150891344023</v>
      </c>
      <c r="C74" s="19">
        <f>+PAM_d!$O101</f>
        <v>988.20239195193392</v>
      </c>
      <c r="D74" s="19">
        <f>+NOA_d!$O101</f>
        <v>1017.8203248264573</v>
      </c>
      <c r="E74" s="19">
        <f>+NEA_d!$O101</f>
        <v>1030.7822136467519</v>
      </c>
      <c r="F74" s="19">
        <f>+CUY_d!$O101</f>
        <v>998.74163073510317</v>
      </c>
      <c r="G74" s="19">
        <f>+PAT_d!$O101</f>
        <v>923.75299068307299</v>
      </c>
      <c r="I74" s="35">
        <f t="shared" si="12"/>
        <v>44805</v>
      </c>
      <c r="J74" s="19">
        <f t="shared" si="6"/>
        <v>234.74146697029704</v>
      </c>
      <c r="K74" s="19">
        <f t="shared" si="7"/>
        <v>230.84117192374367</v>
      </c>
      <c r="L74" s="19">
        <f t="shared" si="8"/>
        <v>231.28518357923801</v>
      </c>
      <c r="M74" s="19">
        <f t="shared" si="9"/>
        <v>232.40834208225908</v>
      </c>
      <c r="N74" s="19">
        <f t="shared" si="10"/>
        <v>230.06236420814054</v>
      </c>
      <c r="O74" s="19">
        <f t="shared" si="11"/>
        <v>231.47522640728599</v>
      </c>
      <c r="R74" s="35">
        <f t="shared" si="13"/>
        <v>44805</v>
      </c>
      <c r="S74">
        <f t="shared" si="14"/>
        <v>1.0811782379146393</v>
      </c>
      <c r="T74">
        <f>+d1d10index!I73/100</f>
        <v>1.012757340498214</v>
      </c>
      <c r="U74" s="35">
        <f t="shared" si="15"/>
        <v>44805</v>
      </c>
      <c r="V74">
        <f ca="1">+W_nucleo!H88/W_nucleo!I88</f>
        <v>1.069046229668384</v>
      </c>
      <c r="W74">
        <f ca="1">+W_nucleo!Z88/100</f>
        <v>1.0149277293684682</v>
      </c>
      <c r="X74" s="34"/>
    </row>
    <row r="75" spans="1:24" x14ac:dyDescent="0.25">
      <c r="A75" s="35">
        <f>+NAC!A75</f>
        <v>44835</v>
      </c>
      <c r="B75" s="19">
        <f>+GBA_d!$O102</f>
        <v>1002.2955186007035</v>
      </c>
      <c r="C75" s="19">
        <f>+PAM_d!$O102</f>
        <v>1049.0431633266135</v>
      </c>
      <c r="D75" s="19">
        <f>+NOA_d!$O102</f>
        <v>1081.7680230980127</v>
      </c>
      <c r="E75" s="19">
        <f>+NEA_d!$O102</f>
        <v>1095.3073775057846</v>
      </c>
      <c r="F75" s="19">
        <f>+CUY_d!$O102</f>
        <v>1058.454991116849</v>
      </c>
      <c r="G75" s="19">
        <f>+PAT_d!$O102</f>
        <v>985.19224079342837</v>
      </c>
      <c r="I75" s="35">
        <f t="shared" si="12"/>
        <v>44835</v>
      </c>
      <c r="J75" s="19">
        <f t="shared" si="6"/>
        <v>250.15676576948928</v>
      </c>
      <c r="K75" s="19">
        <f t="shared" si="7"/>
        <v>245.05339715134534</v>
      </c>
      <c r="L75" s="19">
        <f t="shared" si="8"/>
        <v>245.81638793176279</v>
      </c>
      <c r="M75" s="19">
        <f t="shared" si="9"/>
        <v>246.95669784211418</v>
      </c>
      <c r="N75" s="19">
        <f t="shared" si="10"/>
        <v>243.81747007483571</v>
      </c>
      <c r="O75" s="19">
        <f t="shared" si="11"/>
        <v>246.87075364565746</v>
      </c>
      <c r="R75" s="35">
        <f t="shared" si="13"/>
        <v>44835</v>
      </c>
      <c r="S75">
        <f t="shared" si="14"/>
        <v>1.0743639132444021</v>
      </c>
      <c r="T75">
        <f>+d1d10index!I74/100</f>
        <v>1.0125384935781951</v>
      </c>
      <c r="U75" s="35">
        <f t="shared" si="15"/>
        <v>44835</v>
      </c>
      <c r="V75">
        <f ca="1">+W_nucleo!H89/W_nucleo!I89</f>
        <v>1.0513259796303811</v>
      </c>
      <c r="W75">
        <f ca="1">+W_nucleo!Z89/100</f>
        <v>1.0122937871755628</v>
      </c>
      <c r="X75" s="34"/>
    </row>
    <row r="76" spans="1:24" x14ac:dyDescent="0.25">
      <c r="A76" s="35">
        <f>+NAC!A76</f>
        <v>44866</v>
      </c>
      <c r="B76" s="19">
        <f>+GBA_d!$O103</f>
        <v>1051.6056167238555</v>
      </c>
      <c r="C76" s="19">
        <f>+PAM_d!$O103</f>
        <v>1101.106614993193</v>
      </c>
      <c r="D76" s="19">
        <f>+NOA_d!$O103</f>
        <v>1131.21190529973</v>
      </c>
      <c r="E76" s="19">
        <f>+NEA_d!$O103</f>
        <v>1145.1968176696837</v>
      </c>
      <c r="F76" s="19">
        <f>+CUY_d!$O103</f>
        <v>1111.0833743769383</v>
      </c>
      <c r="G76" s="19">
        <f>+PAT_d!$O103</f>
        <v>1033.8383197738215</v>
      </c>
      <c r="I76" s="35">
        <f t="shared" si="12"/>
        <v>44866</v>
      </c>
      <c r="J76" s="19">
        <f t="shared" si="6"/>
        <v>262.46376947981719</v>
      </c>
      <c r="K76" s="19">
        <f t="shared" si="7"/>
        <v>257.21526631396625</v>
      </c>
      <c r="L76" s="19">
        <f t="shared" si="8"/>
        <v>257.05180649529382</v>
      </c>
      <c r="M76" s="19">
        <f t="shared" si="9"/>
        <v>258.20516713310388</v>
      </c>
      <c r="N76" s="19">
        <f t="shared" si="10"/>
        <v>255.94053564521411</v>
      </c>
      <c r="O76" s="19">
        <f t="shared" si="11"/>
        <v>259.06055141560751</v>
      </c>
      <c r="R76" s="35">
        <f t="shared" si="13"/>
        <v>44866</v>
      </c>
      <c r="S76">
        <f t="shared" si="14"/>
        <v>1.0747167648225848</v>
      </c>
      <c r="T76">
        <f>+d1d10index!I75/100</f>
        <v>1.0093158704418665</v>
      </c>
      <c r="U76" s="35">
        <f t="shared" si="15"/>
        <v>44866</v>
      </c>
      <c r="V76">
        <f ca="1">+W_nucleo!H90/W_nucleo!I90</f>
        <v>1.0558818645129315</v>
      </c>
      <c r="W76">
        <f ca="1">+W_nucleo!Z90/100</f>
        <v>1.0112382591870477</v>
      </c>
      <c r="X76" s="34"/>
    </row>
    <row r="77" spans="1:24" x14ac:dyDescent="0.25">
      <c r="A77" s="35">
        <f>+NAC!A77</f>
        <v>44896</v>
      </c>
      <c r="B77" s="19">
        <f>+GBA_d!$O104</f>
        <v>1107.8062068178997</v>
      </c>
      <c r="C77" s="19">
        <f>+PAM_d!$O104</f>
        <v>1157.1705830583437</v>
      </c>
      <c r="D77" s="19">
        <f>+NOA_d!$O104</f>
        <v>1184.3721671332451</v>
      </c>
      <c r="E77" s="19">
        <f>+NEA_d!$O104</f>
        <v>1200.3348409987905</v>
      </c>
      <c r="F77" s="19">
        <f>+CUY_d!$O104</f>
        <v>1167.6003817430917</v>
      </c>
      <c r="G77" s="19">
        <f>+PAT_d!$O104</f>
        <v>1081.7455857141708</v>
      </c>
      <c r="I77" s="35">
        <f t="shared" si="12"/>
        <v>44896</v>
      </c>
      <c r="J77" s="19">
        <f t="shared" si="6"/>
        <v>276.49052864550765</v>
      </c>
      <c r="K77" s="19">
        <f t="shared" si="7"/>
        <v>270.31164433961686</v>
      </c>
      <c r="L77" s="19">
        <f t="shared" si="8"/>
        <v>269.13171944002829</v>
      </c>
      <c r="M77" s="19">
        <f t="shared" si="9"/>
        <v>270.63702365716506</v>
      </c>
      <c r="N77" s="19">
        <f t="shared" si="10"/>
        <v>268.95935445930115</v>
      </c>
      <c r="O77" s="19">
        <f t="shared" si="11"/>
        <v>271.06521645262825</v>
      </c>
      <c r="R77" s="35">
        <f t="shared" si="13"/>
        <v>44896</v>
      </c>
      <c r="S77">
        <f t="shared" si="14"/>
        <v>1.0793669021281371</v>
      </c>
      <c r="T77">
        <f>+d1d10index!I76/100</f>
        <v>1.0048474577592588</v>
      </c>
      <c r="U77" s="35">
        <f t="shared" si="15"/>
        <v>44896</v>
      </c>
      <c r="V77">
        <f ca="1">+W_nucleo!H91/W_nucleo!I91</f>
        <v>1.0622645890178668</v>
      </c>
      <c r="W77">
        <f ca="1">+W_nucleo!Z91/100</f>
        <v>1.0094235777958711</v>
      </c>
      <c r="X77" s="34"/>
    </row>
    <row r="78" spans="1:24" x14ac:dyDescent="0.25">
      <c r="A78" s="35">
        <f>+NAC!A78</f>
        <v>44927</v>
      </c>
      <c r="B78" s="19">
        <f>+GBA_d!$O105</f>
        <v>1173.502349171162</v>
      </c>
      <c r="C78" s="19">
        <f>+PAM_d!$O105</f>
        <v>1227.2677493283461</v>
      </c>
      <c r="D78" s="19">
        <f>+NOA_d!$O105</f>
        <v>1259.9384665362193</v>
      </c>
      <c r="E78" s="19">
        <f>+NEA_d!$O105</f>
        <v>1268.1503057814029</v>
      </c>
      <c r="F78" s="19">
        <f>+CUY_d!$O105</f>
        <v>1242.2139258229377</v>
      </c>
      <c r="G78" s="19">
        <f>+PAT_d!$O105</f>
        <v>1146.7662077030016</v>
      </c>
      <c r="I78" s="35">
        <f t="shared" si="12"/>
        <v>44927</v>
      </c>
      <c r="J78" s="19">
        <f t="shared" si="6"/>
        <v>292.88722422044935</v>
      </c>
      <c r="K78" s="19">
        <f t="shared" si="7"/>
        <v>286.68613618671606</v>
      </c>
      <c r="L78" s="19">
        <f t="shared" si="8"/>
        <v>286.30308554808914</v>
      </c>
      <c r="M78" s="19">
        <f t="shared" si="9"/>
        <v>285.92723678754612</v>
      </c>
      <c r="N78" s="19">
        <f t="shared" si="10"/>
        <v>286.14675090368797</v>
      </c>
      <c r="O78" s="19">
        <f t="shared" si="11"/>
        <v>287.35816851644552</v>
      </c>
      <c r="R78" s="35">
        <f t="shared" si="13"/>
        <v>44927</v>
      </c>
      <c r="S78">
        <f t="shared" si="14"/>
        <v>1.0832320637622554</v>
      </c>
      <c r="T78">
        <f>+d1d10index!I77/100</f>
        <v>1.0071589209092138</v>
      </c>
      <c r="U78" s="35">
        <f t="shared" si="15"/>
        <v>44927</v>
      </c>
      <c r="V78">
        <f ca="1">+W_nucleo!H92/W_nucleo!I92</f>
        <v>1.0627171845126058</v>
      </c>
      <c r="W78">
        <f ca="1">+W_nucleo!Z92/100</f>
        <v>1.0084118836804798</v>
      </c>
      <c r="X78" s="34"/>
    </row>
    <row r="79" spans="1:24" x14ac:dyDescent="0.25">
      <c r="A79" s="35">
        <f>+NAC!A79</f>
        <v>44958</v>
      </c>
      <c r="B79" s="19">
        <f>+GBA_d!$O106</f>
        <v>1252.9390373282242</v>
      </c>
      <c r="C79" s="19">
        <f>+PAM_d!$O106</f>
        <v>1304.2502250517823</v>
      </c>
      <c r="D79" s="19">
        <f>+NOA_d!$O106</f>
        <v>1351.6634712172217</v>
      </c>
      <c r="E79" s="19">
        <f>+NEA_d!$O106</f>
        <v>1367.4769635480618</v>
      </c>
      <c r="F79" s="19">
        <f>+CUY_d!$O106</f>
        <v>1325.7681654686996</v>
      </c>
      <c r="G79" s="19">
        <f>+PAT_d!$O106</f>
        <v>1212.1311127180606</v>
      </c>
      <c r="I79" s="35">
        <f t="shared" si="12"/>
        <v>44958</v>
      </c>
      <c r="J79" s="19">
        <f t="shared" si="6"/>
        <v>312.71333800029822</v>
      </c>
      <c r="K79" s="19">
        <f t="shared" si="7"/>
        <v>304.66901606872869</v>
      </c>
      <c r="L79" s="19">
        <f t="shared" si="8"/>
        <v>307.14628746594167</v>
      </c>
      <c r="M79" s="19">
        <f t="shared" si="9"/>
        <v>308.32221368033925</v>
      </c>
      <c r="N79" s="19">
        <f t="shared" si="10"/>
        <v>305.39365653069098</v>
      </c>
      <c r="O79" s="19">
        <f t="shared" si="11"/>
        <v>303.73739146896156</v>
      </c>
      <c r="R79" s="35">
        <f t="shared" si="13"/>
        <v>44958</v>
      </c>
      <c r="S79">
        <f t="shared" si="14"/>
        <v>1.0937498027716006</v>
      </c>
      <c r="T79">
        <f>+d1d10index!I78/100</f>
        <v>1.0162393639689891</v>
      </c>
      <c r="U79" s="35">
        <f t="shared" si="15"/>
        <v>44958</v>
      </c>
      <c r="V79">
        <f ca="1">+W_nucleo!H93/W_nucleo!I93</f>
        <v>1.0788528847114442</v>
      </c>
      <c r="W79">
        <f ca="1">+W_nucleo!Z93/100</f>
        <v>1.0126173134756318</v>
      </c>
      <c r="X79" s="34"/>
    </row>
    <row r="80" spans="1:24" x14ac:dyDescent="0.25">
      <c r="A80" s="35">
        <f>+NAC!A80</f>
        <v>44986</v>
      </c>
      <c r="B80" s="19">
        <f>+GBA_d!$O107</f>
        <v>1352.2075575403114</v>
      </c>
      <c r="C80" s="19">
        <f>+PAM_d!$O107</f>
        <v>1405.5040062959615</v>
      </c>
      <c r="D80" s="19">
        <f>+NOA_d!$O107</f>
        <v>1449.2688263075779</v>
      </c>
      <c r="E80" s="19">
        <f>+NEA_d!$O107</f>
        <v>1452.5295597360282</v>
      </c>
      <c r="F80" s="19">
        <f>+CUY_d!$O107</f>
        <v>1429.0762028327881</v>
      </c>
      <c r="G80" s="19">
        <f>+PAT_d!$O107</f>
        <v>1294.6618421952885</v>
      </c>
      <c r="I80" s="35">
        <f t="shared" si="12"/>
        <v>44986</v>
      </c>
      <c r="J80" s="19">
        <f t="shared" si="6"/>
        <v>337.4891566068182</v>
      </c>
      <c r="K80" s="19">
        <f t="shared" si="7"/>
        <v>328.32160152538643</v>
      </c>
      <c r="L80" s="19">
        <f t="shared" si="8"/>
        <v>329.32571532737569</v>
      </c>
      <c r="M80" s="19">
        <f t="shared" si="9"/>
        <v>327.49884731656067</v>
      </c>
      <c r="N80" s="19">
        <f t="shared" si="10"/>
        <v>329.19089356004326</v>
      </c>
      <c r="O80" s="19">
        <f t="shared" si="11"/>
        <v>324.41804905164872</v>
      </c>
      <c r="R80" s="35">
        <f t="shared" si="13"/>
        <v>44986</v>
      </c>
      <c r="S80">
        <f t="shared" si="14"/>
        <v>1.1038219836691723</v>
      </c>
      <c r="T80">
        <f>+d1d10index!I79/100</f>
        <v>1.0224377234152715</v>
      </c>
      <c r="U80" s="35">
        <f t="shared" si="15"/>
        <v>44986</v>
      </c>
      <c r="V80">
        <f ca="1">+W_nucleo!H94/W_nucleo!I94</f>
        <v>1.0956580525323798</v>
      </c>
      <c r="W80">
        <f ca="1">+W_nucleo!Z94/100</f>
        <v>1.01422814148228</v>
      </c>
      <c r="X80" s="34"/>
    </row>
    <row r="81" spans="1:24" x14ac:dyDescent="0.25">
      <c r="A81" s="35">
        <f>+NAC!A81</f>
        <v>45017</v>
      </c>
      <c r="B81" s="19">
        <f>+GBA_d!$O108</f>
        <v>1468.9121422264234</v>
      </c>
      <c r="C81" s="19">
        <f>+PAM_d!$O108</f>
        <v>1524.8989819592834</v>
      </c>
      <c r="D81" s="19">
        <f>+NOA_d!$O108</f>
        <v>1560.0737311568319</v>
      </c>
      <c r="E81" s="19">
        <f>+NEA_d!$O108</f>
        <v>1573.8113457152376</v>
      </c>
      <c r="F81" s="19">
        <f>+CUY_d!$O108</f>
        <v>1531.6065817471354</v>
      </c>
      <c r="G81" s="19">
        <f>+PAT_d!$O108</f>
        <v>1398.2954773504689</v>
      </c>
      <c r="I81" s="35">
        <f t="shared" si="12"/>
        <v>45017</v>
      </c>
      <c r="J81" s="19">
        <f t="shared" si="6"/>
        <v>366.616735163996</v>
      </c>
      <c r="K81" s="19">
        <f t="shared" si="7"/>
        <v>356.21191663531857</v>
      </c>
      <c r="L81" s="19">
        <f t="shared" si="8"/>
        <v>354.5045530204718</v>
      </c>
      <c r="M81" s="19">
        <f t="shared" si="9"/>
        <v>354.84400173524477</v>
      </c>
      <c r="N81" s="19">
        <f t="shared" si="10"/>
        <v>352.8089952294705</v>
      </c>
      <c r="O81" s="19">
        <f t="shared" si="11"/>
        <v>350.38670019854993</v>
      </c>
      <c r="R81" s="35">
        <f t="shared" si="13"/>
        <v>45017</v>
      </c>
      <c r="S81">
        <f t="shared" si="14"/>
        <v>1.0953382933407381</v>
      </c>
      <c r="T81">
        <f>+d1d10index!I80/100</f>
        <v>1.0281850182005845</v>
      </c>
      <c r="U81" s="35">
        <f t="shared" si="15"/>
        <v>45017</v>
      </c>
      <c r="V81">
        <f ca="1">+W_nucleo!H95/W_nucleo!I95</f>
        <v>1.0869351304977535</v>
      </c>
      <c r="W81">
        <f ca="1">+W_nucleo!Z95/100</f>
        <v>1.0142930724724266</v>
      </c>
      <c r="X81" s="34"/>
    </row>
    <row r="82" spans="1:24" x14ac:dyDescent="0.25">
      <c r="A82" s="35">
        <f>+NAC!A82</f>
        <v>45047</v>
      </c>
      <c r="B82" s="19">
        <f>+GBA_d!$O109</f>
        <v>1584.3359545058074</v>
      </c>
      <c r="C82" s="19">
        <f>+PAM_d!$O109</f>
        <v>1643.2714060808987</v>
      </c>
      <c r="D82" s="19">
        <f>+NOA_d!$O109</f>
        <v>1683.9127692828465</v>
      </c>
      <c r="E82" s="19">
        <f>+NEA_d!$O109</f>
        <v>1687.6713974850425</v>
      </c>
      <c r="F82" s="19">
        <f>+CUY_d!$O109</f>
        <v>1645.8726677647196</v>
      </c>
      <c r="G82" s="19">
        <f>+PAT_d!$O109</f>
        <v>1501.4701048944537</v>
      </c>
      <c r="I82" s="35">
        <f t="shared" si="12"/>
        <v>45047</v>
      </c>
      <c r="J82" s="19">
        <f t="shared" si="6"/>
        <v>395.42465362391908</v>
      </c>
      <c r="K82" s="19">
        <f t="shared" si="7"/>
        <v>383.86336671298358</v>
      </c>
      <c r="L82" s="19">
        <f t="shared" si="8"/>
        <v>382.64521200380972</v>
      </c>
      <c r="M82" s="19">
        <f t="shared" si="9"/>
        <v>380.51579303207154</v>
      </c>
      <c r="N82" s="19">
        <f t="shared" si="10"/>
        <v>379.13044322865642</v>
      </c>
      <c r="O82" s="19">
        <f t="shared" si="11"/>
        <v>376.24033262096992</v>
      </c>
      <c r="R82" s="35">
        <f t="shared" si="13"/>
        <v>45047</v>
      </c>
      <c r="S82">
        <f t="shared" si="14"/>
        <v>1.0961741178858948</v>
      </c>
      <c r="T82">
        <f>+d1d10index!I81/100</f>
        <v>1.0229800295328091</v>
      </c>
      <c r="U82" s="35">
        <f t="shared" si="15"/>
        <v>45047</v>
      </c>
      <c r="V82">
        <f ca="1">+W_nucleo!H96/W_nucleo!I96</f>
        <v>1.0856554465561419</v>
      </c>
      <c r="W82">
        <f ca="1">+W_nucleo!Z96/100</f>
        <v>1.0134223901649355</v>
      </c>
      <c r="X82" s="34"/>
    </row>
    <row r="83" spans="1:24" x14ac:dyDescent="0.25">
      <c r="A83" s="35">
        <f>+NAC!A83</f>
        <v>45078</v>
      </c>
      <c r="B83" s="19">
        <f>+GBA_d!$O110</f>
        <v>1675.6859119792291</v>
      </c>
      <c r="C83" s="19">
        <f>+PAM_d!$O110</f>
        <v>1740.4264561178877</v>
      </c>
      <c r="D83" s="19">
        <f>+NOA_d!$O110</f>
        <v>1796.5280913666793</v>
      </c>
      <c r="E83" s="19">
        <f>+NEA_d!$O110</f>
        <v>1799.5122896294995</v>
      </c>
      <c r="F83" s="19">
        <f>+CUY_d!$O110</f>
        <v>1734.166175198299</v>
      </c>
      <c r="G83" s="19">
        <f>+PAT_d!$O110</f>
        <v>1605.175363416048</v>
      </c>
      <c r="I83" s="35">
        <f t="shared" si="12"/>
        <v>45078</v>
      </c>
      <c r="J83" s="19">
        <f t="shared" si="6"/>
        <v>418.22412692360496</v>
      </c>
      <c r="K83" s="19">
        <f t="shared" si="7"/>
        <v>406.5585006162209</v>
      </c>
      <c r="L83" s="19">
        <f t="shared" si="8"/>
        <v>408.23544124828396</v>
      </c>
      <c r="M83" s="19">
        <f t="shared" si="9"/>
        <v>405.73232856806572</v>
      </c>
      <c r="N83" s="19">
        <f t="shared" si="10"/>
        <v>399.46904977041771</v>
      </c>
      <c r="O83" s="19">
        <f t="shared" si="11"/>
        <v>402.2269312442246</v>
      </c>
      <c r="R83" s="35">
        <f t="shared" si="13"/>
        <v>45078</v>
      </c>
      <c r="S83">
        <f t="shared" si="14"/>
        <v>1.080359326913503</v>
      </c>
      <c r="T83">
        <f>+d1d10index!I82/100</f>
        <v>1.0165204360767677</v>
      </c>
      <c r="U83" s="35">
        <f t="shared" si="15"/>
        <v>45078</v>
      </c>
      <c r="V83">
        <f ca="1">+W_nucleo!H97/W_nucleo!I97</f>
        <v>1.0795518802494173</v>
      </c>
      <c r="W83">
        <f ca="1">+W_nucleo!Z97/100</f>
        <v>1.0128862503479064</v>
      </c>
      <c r="X83" s="34"/>
    </row>
    <row r="84" spans="1:24" x14ac:dyDescent="0.25">
      <c r="A84" s="35">
        <f>+NAC!A84</f>
        <v>45108</v>
      </c>
      <c r="B84" s="19">
        <f>+GBA_d!$O111</f>
        <v>1779.2509131888223</v>
      </c>
      <c r="C84" s="19">
        <f>+PAM_d!$O111</f>
        <v>1852.6777171274787</v>
      </c>
      <c r="D84" s="19">
        <f>+NOA_d!$O111</f>
        <v>1906.3923960030888</v>
      </c>
      <c r="E84" s="19">
        <f>+NEA_d!$O111</f>
        <v>1912.1830919446147</v>
      </c>
      <c r="F84" s="19">
        <f>+CUY_d!$O111</f>
        <v>1844.9526322987467</v>
      </c>
      <c r="G84" s="19">
        <f>+PAT_d!$O111</f>
        <v>1731.3910133449542</v>
      </c>
      <c r="I84" s="35">
        <f t="shared" si="12"/>
        <v>45108</v>
      </c>
      <c r="J84" s="19">
        <f t="shared" si="6"/>
        <v>444.07227776206656</v>
      </c>
      <c r="K84" s="19">
        <f t="shared" si="7"/>
        <v>432.78006499655925</v>
      </c>
      <c r="L84" s="19">
        <f t="shared" si="8"/>
        <v>433.20054092928098</v>
      </c>
      <c r="M84" s="19">
        <f t="shared" si="9"/>
        <v>431.13598224044819</v>
      </c>
      <c r="N84" s="19">
        <f t="shared" si="10"/>
        <v>424.98895748069606</v>
      </c>
      <c r="O84" s="19">
        <f t="shared" si="11"/>
        <v>433.85421303719892</v>
      </c>
      <c r="R84" s="35">
        <f t="shared" si="13"/>
        <v>45108</v>
      </c>
      <c r="S84">
        <f t="shared" si="14"/>
        <v>1.0655898165570339</v>
      </c>
      <c r="T84">
        <f>+d1d10index!I83/100</f>
        <v>1.0120833111257697</v>
      </c>
      <c r="U84" s="35">
        <f t="shared" si="15"/>
        <v>45108</v>
      </c>
      <c r="V84">
        <f ca="1">+W_nucleo!H98/W_nucleo!I98</f>
        <v>1.0651080089156095</v>
      </c>
      <c r="W84">
        <f ca="1">+W_nucleo!Z98/100</f>
        <v>1.0121346188751956</v>
      </c>
      <c r="X84" s="34"/>
    </row>
    <row r="85" spans="1:24" x14ac:dyDescent="0.25">
      <c r="A85" s="35">
        <f>+NAC!A85</f>
        <v>45139</v>
      </c>
      <c r="B85" s="19">
        <f>+GBA_d!$O112</f>
        <v>1998.5418711538646</v>
      </c>
      <c r="C85" s="19">
        <f>+PAM_d!$O112</f>
        <v>2077.7098454881602</v>
      </c>
      <c r="D85" s="19">
        <f>+NOA_d!$O112</f>
        <v>2166.3516837549669</v>
      </c>
      <c r="E85" s="19">
        <f>+NEA_d!$O112</f>
        <v>2181.2407723567899</v>
      </c>
      <c r="F85" s="19">
        <f>+CUY_d!$O112</f>
        <v>2072.7246837780203</v>
      </c>
      <c r="G85" s="19">
        <f>+PAT_d!$O112</f>
        <v>1941.4005659160996</v>
      </c>
      <c r="I85" s="35">
        <f t="shared" si="12"/>
        <v>45139</v>
      </c>
      <c r="J85" s="19">
        <f t="shared" si="6"/>
        <v>498.80375743945109</v>
      </c>
      <c r="K85" s="19">
        <f t="shared" si="7"/>
        <v>485.34690824075238</v>
      </c>
      <c r="L85" s="19">
        <f t="shared" si="8"/>
        <v>492.27258942769606</v>
      </c>
      <c r="M85" s="19">
        <f t="shared" si="9"/>
        <v>491.7998631274358</v>
      </c>
      <c r="N85" s="19">
        <f t="shared" si="10"/>
        <v>477.45675801214151</v>
      </c>
      <c r="O85" s="19">
        <f t="shared" si="11"/>
        <v>486.47867998820959</v>
      </c>
      <c r="R85" s="35">
        <f t="shared" si="13"/>
        <v>45139</v>
      </c>
      <c r="S85">
        <f t="shared" si="14"/>
        <v>1.0676440092619177</v>
      </c>
      <c r="T85">
        <f>+d1d10index!I84/100</f>
        <v>1.019316068124273</v>
      </c>
      <c r="U85" s="35">
        <f t="shared" si="15"/>
        <v>45139</v>
      </c>
      <c r="V85">
        <f ca="1">+W_nucleo!H99/W_nucleo!I99</f>
        <v>1.0657910071552803</v>
      </c>
      <c r="W85">
        <f ca="1">+W_nucleo!Z99/100</f>
        <v>1.0168122116906748</v>
      </c>
      <c r="X85" s="34"/>
    </row>
    <row r="86" spans="1:24" x14ac:dyDescent="0.25">
      <c r="A86" s="35">
        <f>+NAC!A86</f>
        <v>45170</v>
      </c>
      <c r="B86" s="19">
        <f>+GBA_d!$O113</f>
        <v>2242.6659913605831</v>
      </c>
      <c r="C86" s="19">
        <f>+PAM_d!$O113</f>
        <v>2348.684229155197</v>
      </c>
      <c r="D86" s="19">
        <f>+NOA_d!$O113</f>
        <v>2450.8526613722756</v>
      </c>
      <c r="E86" s="19">
        <f>+NEA_d!$O113</f>
        <v>2463.9218786172596</v>
      </c>
      <c r="F86" s="19">
        <f>+CUY_d!$O113</f>
        <v>2354.2879939153213</v>
      </c>
      <c r="G86" s="19">
        <f>+PAT_d!$O113</f>
        <v>2212.440055768076</v>
      </c>
      <c r="I86" s="35">
        <f t="shared" si="12"/>
        <v>45170</v>
      </c>
      <c r="J86" s="19">
        <f t="shared" si="6"/>
        <v>559.73319314369633</v>
      </c>
      <c r="K86" s="19">
        <f t="shared" si="7"/>
        <v>548.64572718355805</v>
      </c>
      <c r="L86" s="19">
        <f t="shared" si="8"/>
        <v>556.92138767989366</v>
      </c>
      <c r="M86" s="19">
        <f t="shared" si="9"/>
        <v>555.53538977330902</v>
      </c>
      <c r="N86" s="19">
        <f t="shared" si="10"/>
        <v>542.31549505785722</v>
      </c>
      <c r="O86" s="19">
        <f t="shared" si="11"/>
        <v>554.3961080361654</v>
      </c>
      <c r="R86" s="35">
        <f t="shared" si="13"/>
        <v>45170</v>
      </c>
      <c r="S86">
        <f t="shared" si="14"/>
        <v>1.0641137995026948</v>
      </c>
      <c r="T86">
        <f>+d1d10index!I85/100</f>
        <v>1.0255363836625702</v>
      </c>
      <c r="U86" s="35">
        <f t="shared" si="15"/>
        <v>45170</v>
      </c>
      <c r="V86">
        <f ca="1">+W_nucleo!H100/W_nucleo!I100</f>
        <v>1.0646632325118484</v>
      </c>
      <c r="W86">
        <f ca="1">+W_nucleo!Z100/100</f>
        <v>1.0199563890810743</v>
      </c>
      <c r="X86" s="34"/>
    </row>
    <row r="87" spans="1:24" x14ac:dyDescent="0.25">
      <c r="A87" s="35">
        <f>+NAC!A87</f>
        <v>45200</v>
      </c>
      <c r="B87" s="19">
        <f>+GBA_d!$O114</f>
        <v>2436.0375636562326</v>
      </c>
      <c r="C87" s="19">
        <f>+PAM_d!$O114</f>
        <v>2544.8447366605192</v>
      </c>
      <c r="D87" s="19">
        <f>+NOA_d!$O114</f>
        <v>2638.3386571004694</v>
      </c>
      <c r="E87" s="19">
        <f>+NEA_d!$O114</f>
        <v>2645.6500808256246</v>
      </c>
      <c r="F87" s="19">
        <f>+CUY_d!$O114</f>
        <v>2527.3525560871594</v>
      </c>
      <c r="G87" s="19">
        <f>+PAT_d!$O114</f>
        <v>2392.7239827073458</v>
      </c>
      <c r="I87" s="35">
        <f t="shared" si="12"/>
        <v>45200</v>
      </c>
      <c r="J87" s="19">
        <f t="shared" si="6"/>
        <v>607.99561297849129</v>
      </c>
      <c r="K87" s="19">
        <f t="shared" si="7"/>
        <v>594.46824472294827</v>
      </c>
      <c r="L87" s="19">
        <f t="shared" si="8"/>
        <v>599.52491197866925</v>
      </c>
      <c r="M87" s="19">
        <f t="shared" si="9"/>
        <v>596.50927312681972</v>
      </c>
      <c r="N87" s="19">
        <f t="shared" si="10"/>
        <v>582.18130329956864</v>
      </c>
      <c r="O87" s="19">
        <f t="shared" si="11"/>
        <v>599.57188903688905</v>
      </c>
      <c r="R87" s="35">
        <f t="shared" si="13"/>
        <v>45200</v>
      </c>
      <c r="S87">
        <f t="shared" si="14"/>
        <v>1.0562658185201466</v>
      </c>
      <c r="T87">
        <f>+d1d10index!I86/100</f>
        <v>1.0244564941768786</v>
      </c>
      <c r="U87" s="35">
        <f t="shared" si="15"/>
        <v>45200</v>
      </c>
      <c r="V87">
        <f ca="1">+W_nucleo!H101/W_nucleo!I101</f>
        <v>1.0582639993290637</v>
      </c>
      <c r="W87">
        <f ca="1">+W_nucleo!Z101/100</f>
        <v>1.0168565633661273</v>
      </c>
      <c r="X87" s="34"/>
    </row>
    <row r="88" spans="1:24" x14ac:dyDescent="0.25">
      <c r="A88" s="35">
        <f>+NAC!A88</f>
        <v>45231</v>
      </c>
      <c r="B88" s="19">
        <f>+GBA_d!$O115</f>
        <v>2753.1594889328921</v>
      </c>
      <c r="C88" s="19">
        <f>+PAM_d!$O115</f>
        <v>2874.1702031113318</v>
      </c>
      <c r="D88" s="19">
        <f>+NOA_d!$O115</f>
        <v>2948.7533164089728</v>
      </c>
      <c r="E88" s="19">
        <f>+NEA_d!$O115</f>
        <v>2983.3713339857368</v>
      </c>
      <c r="F88" s="19">
        <f>+CUY_d!$O115</f>
        <v>2849.060321985794</v>
      </c>
      <c r="G88" s="19">
        <f>+PAT_d!$O115</f>
        <v>2678.7114598299445</v>
      </c>
      <c r="I88" s="35">
        <f t="shared" si="12"/>
        <v>45231</v>
      </c>
      <c r="J88" s="19">
        <f t="shared" si="6"/>
        <v>687.14412128725337</v>
      </c>
      <c r="K88" s="19">
        <f t="shared" si="7"/>
        <v>671.39770496203755</v>
      </c>
      <c r="L88" s="19">
        <f t="shared" si="8"/>
        <v>670.06222560138053</v>
      </c>
      <c r="M88" s="19">
        <f t="shared" si="9"/>
        <v>672.65458829984891</v>
      </c>
      <c r="N88" s="19">
        <f t="shared" si="10"/>
        <v>656.28740534748601</v>
      </c>
      <c r="O88" s="19">
        <f t="shared" si="11"/>
        <v>671.23500318567346</v>
      </c>
      <c r="R88" s="35">
        <f t="shared" si="13"/>
        <v>45231</v>
      </c>
      <c r="S88">
        <f>+F88/G88</f>
        <v>1.0635935839714008</v>
      </c>
      <c r="T88">
        <f>+d1d10index!I87/100</f>
        <v>1.0306112835743095</v>
      </c>
      <c r="U88" s="35">
        <f t="shared" si="15"/>
        <v>45231</v>
      </c>
      <c r="V88">
        <f ca="1">+W_nucleo!H102/W_nucleo!I102</f>
        <v>1.0607918463944761</v>
      </c>
      <c r="W88">
        <f ca="1">+W_nucleo!Z102/100</f>
        <v>1.0148537703482106</v>
      </c>
      <c r="X88" s="34"/>
    </row>
    <row r="89" spans="1:24" x14ac:dyDescent="0.25">
      <c r="A89" s="35">
        <f>+NAC!A89</f>
        <v>45261</v>
      </c>
      <c r="B89" s="19">
        <f>+GBA_d!$O116</f>
        <v>3447.0520632709613</v>
      </c>
      <c r="C89" s="19">
        <f>+PAM_d!$O116</f>
        <v>3606.216600008313</v>
      </c>
      <c r="D89" s="19">
        <f>+NOA_d!$O116</f>
        <v>3697.843159172483</v>
      </c>
      <c r="E89" s="19">
        <f>+NEA_d!$O116</f>
        <v>3831.7365274726476</v>
      </c>
      <c r="F89" s="19">
        <f>+CUY_d!$O116</f>
        <v>3591.6454546200648</v>
      </c>
      <c r="G89" s="19">
        <f>+PAT_d!$O116</f>
        <v>3327.6889148940718</v>
      </c>
      <c r="I89" s="35">
        <f t="shared" si="12"/>
        <v>45261</v>
      </c>
      <c r="J89" s="19">
        <f t="shared" si="6"/>
        <v>860.32849552272091</v>
      </c>
      <c r="K89" s="19">
        <f t="shared" si="7"/>
        <v>842.40158993388513</v>
      </c>
      <c r="L89" s="19">
        <f t="shared" si="8"/>
        <v>840.28223160336472</v>
      </c>
      <c r="M89" s="19">
        <f t="shared" si="9"/>
        <v>863.93374066418801</v>
      </c>
      <c r="N89" s="19">
        <f t="shared" si="10"/>
        <v>827.34354838010586</v>
      </c>
      <c r="O89" s="19">
        <f t="shared" si="11"/>
        <v>833.85661833531515</v>
      </c>
      <c r="R89" s="35">
        <f t="shared" si="13"/>
        <v>45261</v>
      </c>
      <c r="S89">
        <f t="shared" si="14"/>
        <v>1.0793212786641733</v>
      </c>
      <c r="T89">
        <f>+d1d10index!I88/100</f>
        <v>1.0333017546165053</v>
      </c>
      <c r="U89" s="35">
        <f t="shared" si="15"/>
        <v>45261</v>
      </c>
      <c r="V89">
        <f ca="1">+W_nucleo!H103/W_nucleo!I103</f>
        <v>1.0760033764384984</v>
      </c>
      <c r="W89">
        <f ca="1">+W_nucleo!Z103/100</f>
        <v>1.016108845565608</v>
      </c>
      <c r="X89" s="34"/>
    </row>
    <row r="90" spans="1:24" x14ac:dyDescent="0.25">
      <c r="A90" s="35">
        <f>+NAC!A90</f>
        <v>45292</v>
      </c>
      <c r="B90" s="19">
        <f>+GBA_d!$O117</f>
        <v>4121.5126411455585</v>
      </c>
      <c r="C90" s="19">
        <f>+PAM_d!$O117</f>
        <v>4368.5113580234383</v>
      </c>
      <c r="D90" s="19">
        <f>+NOA_d!$O117</f>
        <v>4507.2651175424235</v>
      </c>
      <c r="E90" s="19">
        <f>+NEA_d!$O117</f>
        <v>4582.4651541569865</v>
      </c>
      <c r="F90" s="19">
        <f>+CUY_d!$O117</f>
        <v>4399.0861907243479</v>
      </c>
      <c r="G90" s="19">
        <f>+PAT_d!$O117</f>
        <v>4135.2296976126663</v>
      </c>
      <c r="I90" s="35">
        <f t="shared" si="12"/>
        <v>45292</v>
      </c>
      <c r="J90" s="19">
        <f t="shared" si="6"/>
        <v>1028.6629574343933</v>
      </c>
      <c r="K90" s="19">
        <f t="shared" si="7"/>
        <v>1020.4714030861863</v>
      </c>
      <c r="L90" s="19">
        <f t="shared" si="8"/>
        <v>1024.2118522528419</v>
      </c>
      <c r="M90" s="19">
        <f t="shared" si="9"/>
        <v>1033.1989774634633</v>
      </c>
      <c r="N90" s="19">
        <f t="shared" si="10"/>
        <v>1013.339324454231</v>
      </c>
      <c r="O90" s="19">
        <f t="shared" si="11"/>
        <v>1036.211238453709</v>
      </c>
      <c r="R90" s="35">
        <f t="shared" si="13"/>
        <v>45292</v>
      </c>
      <c r="S90">
        <f t="shared" si="14"/>
        <v>1.0638069738336446</v>
      </c>
      <c r="T90">
        <f>+d1d10index!I89/100</f>
        <v>1.0266827937428631</v>
      </c>
      <c r="U90" s="35">
        <f t="shared" si="15"/>
        <v>45292</v>
      </c>
      <c r="V90">
        <f ca="1">+W_nucleo!H104/W_nucleo!I104</f>
        <v>1.0522651147413162</v>
      </c>
      <c r="W90">
        <f ca="1">+W_nucleo!Z104/100</f>
        <v>1.019256952474952</v>
      </c>
      <c r="X90" s="34"/>
    </row>
    <row r="91" spans="1:24" x14ac:dyDescent="0.25">
      <c r="A91" s="35">
        <f>+NAC!A91</f>
        <v>45323</v>
      </c>
      <c r="B91" s="19">
        <f>+GBA_d!$O118</f>
        <v>4732.5324767624634</v>
      </c>
      <c r="C91" s="19">
        <f>+PAM_d!$O118</f>
        <v>4886.8799346880287</v>
      </c>
      <c r="D91" s="19">
        <f>+NOA_d!$O118</f>
        <v>5047.0187305970621</v>
      </c>
      <c r="E91" s="19">
        <f>+NEA_d!$O118</f>
        <v>5083.516761291382</v>
      </c>
      <c r="F91" s="19">
        <f>+CUY_d!$O118</f>
        <v>4997.0433466784971</v>
      </c>
      <c r="G91" s="19">
        <f>+PAT_d!$O118</f>
        <v>4610.2684341480344</v>
      </c>
      <c r="I91" s="35">
        <f t="shared" si="12"/>
        <v>45323</v>
      </c>
      <c r="J91" s="19">
        <f t="shared" si="6"/>
        <v>1181.1636351909133</v>
      </c>
      <c r="K91" s="19">
        <f t="shared" si="7"/>
        <v>1141.5607777934654</v>
      </c>
      <c r="L91" s="19">
        <f t="shared" si="8"/>
        <v>1146.8631792482861</v>
      </c>
      <c r="M91" s="19">
        <f t="shared" si="9"/>
        <v>1146.1700510521107</v>
      </c>
      <c r="N91" s="19">
        <f t="shared" si="10"/>
        <v>1151.0800901943489</v>
      </c>
      <c r="O91" s="19">
        <f t="shared" si="11"/>
        <v>1155.2470631826177</v>
      </c>
      <c r="R91" s="35">
        <f t="shared" si="13"/>
        <v>45323</v>
      </c>
      <c r="S91">
        <f t="shared" si="14"/>
        <v>1.0838942282982136</v>
      </c>
      <c r="T91">
        <f>+d1d10index!I90/100</f>
        <v>1.0215707021227498</v>
      </c>
      <c r="U91" s="35">
        <f t="shared" si="15"/>
        <v>45323</v>
      </c>
      <c r="V91">
        <f ca="1">+W_nucleo!H105/W_nucleo!I105</f>
        <v>1.0661468911022105</v>
      </c>
      <c r="W91">
        <f ca="1">+W_nucleo!Z105/100</f>
        <v>1.0140221957101032</v>
      </c>
      <c r="X91" s="34"/>
    </row>
    <row r="92" spans="1:24" x14ac:dyDescent="0.25">
      <c r="A92" s="35">
        <f>+NAC!A92</f>
        <v>45352</v>
      </c>
      <c r="B92" s="19">
        <f>+GBA_d!$O119</f>
        <v>5278.625339865951</v>
      </c>
      <c r="C92" s="19">
        <f>+PAM_d!$O119</f>
        <v>5437.6930323511124</v>
      </c>
      <c r="D92" s="19">
        <f>+NOA_d!$O119</f>
        <v>5489.936948000769</v>
      </c>
      <c r="E92" s="19">
        <f>+NEA_d!$O119</f>
        <v>5626.7353955586486</v>
      </c>
      <c r="F92" s="19">
        <f>+CUY_d!$O119</f>
        <v>5463.6724555663095</v>
      </c>
      <c r="G92" s="19">
        <f>+PAT_d!$O119</f>
        <v>5085.1588946303182</v>
      </c>
      <c r="I92" s="35">
        <f t="shared" si="12"/>
        <v>45352</v>
      </c>
      <c r="J92" s="19">
        <f t="shared" si="6"/>
        <v>1317.4595897358238</v>
      </c>
      <c r="K92" s="19">
        <f t="shared" si="7"/>
        <v>1270.2290971691568</v>
      </c>
      <c r="L92" s="19">
        <f t="shared" si="8"/>
        <v>1247.5100407071313</v>
      </c>
      <c r="M92" s="19">
        <f t="shared" si="9"/>
        <v>1268.6484373754411</v>
      </c>
      <c r="N92" s="19">
        <f t="shared" si="10"/>
        <v>1258.5691471189637</v>
      </c>
      <c r="O92" s="19">
        <f t="shared" si="11"/>
        <v>1274.2457327052052</v>
      </c>
      <c r="R92" s="35">
        <f t="shared" si="13"/>
        <v>45352</v>
      </c>
      <c r="S92">
        <f t="shared" si="14"/>
        <v>1.0744349525313128</v>
      </c>
      <c r="T92">
        <f>+d1d10index!I91/100</f>
        <v>1.019442960914674</v>
      </c>
      <c r="U92" s="35">
        <f t="shared" si="15"/>
        <v>45352</v>
      </c>
      <c r="V92">
        <f ca="1">+W_nucleo!H106/W_nucleo!I106</f>
        <v>1.0615243443776667</v>
      </c>
      <c r="W92">
        <f ca="1">+W_nucleo!Z106/100</f>
        <v>1.0100164991114389</v>
      </c>
      <c r="X92" s="34"/>
    </row>
    <row r="93" spans="1:24" x14ac:dyDescent="0.25">
      <c r="A93" s="35">
        <f>+NAC!A93</f>
        <v>45383</v>
      </c>
      <c r="B93" s="19">
        <f>+GBA_d!$O120</f>
        <v>5758.1321743974959</v>
      </c>
      <c r="C93" s="19">
        <f>+PAM_d!$O120</f>
        <v>5920.021696241447</v>
      </c>
      <c r="D93" s="19">
        <f>+NOA_d!$O120</f>
        <v>5996.2302775797434</v>
      </c>
      <c r="E93" s="19">
        <f>+NEA_d!$O120</f>
        <v>5979.4329873521292</v>
      </c>
      <c r="F93" s="19">
        <f>+CUY_d!$O120</f>
        <v>5905.1105658305878</v>
      </c>
      <c r="G93" s="19">
        <f>+PAT_d!$O120</f>
        <v>5530.0111506616013</v>
      </c>
      <c r="I93" s="35">
        <f t="shared" si="12"/>
        <v>45383</v>
      </c>
      <c r="J93" s="19">
        <f t="shared" si="6"/>
        <v>1437.1367474849083</v>
      </c>
      <c r="K93" s="19">
        <f t="shared" si="7"/>
        <v>1382.8996542651914</v>
      </c>
      <c r="L93" s="19">
        <f t="shared" si="8"/>
        <v>1362.5579944769506</v>
      </c>
      <c r="M93" s="19">
        <f t="shared" si="9"/>
        <v>1348.1704367657208</v>
      </c>
      <c r="N93" s="19">
        <f t="shared" si="10"/>
        <v>1360.2554012748296</v>
      </c>
      <c r="O93" s="19">
        <f t="shared" si="11"/>
        <v>1385.717389870277</v>
      </c>
      <c r="R93" s="35">
        <f t="shared" si="13"/>
        <v>45383</v>
      </c>
      <c r="S93">
        <f t="shared" si="14"/>
        <v>1.0678297755555357</v>
      </c>
      <c r="T93">
        <f>+d1d10index!I92/100</f>
        <v>1.017169822680202</v>
      </c>
      <c r="U93" s="35">
        <f t="shared" si="15"/>
        <v>45383</v>
      </c>
      <c r="V93">
        <f ca="1">+W_nucleo!H107/W_nucleo!I107</f>
        <v>1.0617258107120187</v>
      </c>
      <c r="W93">
        <f ca="1">+W_nucleo!Z107/100</f>
        <v>1.0083593179624317</v>
      </c>
      <c r="X93" s="34"/>
    </row>
    <row r="94" spans="1:24" x14ac:dyDescent="0.25">
      <c r="A94" s="35">
        <f>+NAC!A94</f>
        <v>45413</v>
      </c>
      <c r="B94" s="19">
        <f>+GBA_d!$O121</f>
        <v>6006.9998650910438</v>
      </c>
      <c r="C94" s="19">
        <f>+PAM_d!$O121</f>
        <v>6157.3148641423513</v>
      </c>
      <c r="D94" s="19">
        <f>+NOA_d!$O121</f>
        <v>6248.6820498389961</v>
      </c>
      <c r="E94" s="19">
        <f>+NEA_d!$O121</f>
        <v>6205.6807541324897</v>
      </c>
      <c r="F94" s="19">
        <f>+CUY_d!$O121</f>
        <v>6158.4612630160536</v>
      </c>
      <c r="G94" s="19">
        <f>+PAT_d!$O121</f>
        <v>5780.40099882082</v>
      </c>
      <c r="I94" s="35">
        <f t="shared" si="12"/>
        <v>45413</v>
      </c>
      <c r="J94" s="19">
        <f t="shared" si="6"/>
        <v>1499.2501017332986</v>
      </c>
      <c r="K94" s="19">
        <f t="shared" si="7"/>
        <v>1438.3306402796502</v>
      </c>
      <c r="L94" s="19">
        <f t="shared" si="8"/>
        <v>1419.9240669238147</v>
      </c>
      <c r="M94" s="19">
        <f t="shared" si="9"/>
        <v>1399.1820546235906</v>
      </c>
      <c r="N94" s="19">
        <f t="shared" si="10"/>
        <v>1418.6152999458886</v>
      </c>
      <c r="O94" s="19">
        <f t="shared" si="11"/>
        <v>1448.4604038332229</v>
      </c>
      <c r="R94" s="35">
        <f t="shared" si="13"/>
        <v>45413</v>
      </c>
      <c r="S94">
        <f t="shared" si="14"/>
        <v>1.0654038126891814</v>
      </c>
      <c r="T94">
        <f>+d1d10index!I93/100</f>
        <v>1.0195897751296852</v>
      </c>
      <c r="U94" s="35">
        <f t="shared" si="15"/>
        <v>45413</v>
      </c>
      <c r="V94">
        <f ca="1">+W_nucleo!H108/W_nucleo!I108</f>
        <v>1.0539571605315596</v>
      </c>
      <c r="W94">
        <f ca="1">+W_nucleo!Z108/100</f>
        <v>1.0062213969876947</v>
      </c>
      <c r="X94" s="34"/>
    </row>
    <row r="95" spans="1:24" x14ac:dyDescent="0.25">
      <c r="A95" s="35">
        <f>+NAC!A95</f>
        <v>45444</v>
      </c>
      <c r="B95" s="19">
        <f>+GBA_d!$O122</f>
        <v>6261.8750415171216</v>
      </c>
      <c r="C95" s="19">
        <f>+PAM_d!$O122</f>
        <v>6452.5486029749272</v>
      </c>
      <c r="D95" s="19">
        <f>+NOA_d!$O122</f>
        <v>6557.6026460373423</v>
      </c>
      <c r="E95" s="19">
        <f>+NEA_d!$O122</f>
        <v>6482.2840349258031</v>
      </c>
      <c r="F95" s="19">
        <f>+CUY_d!$O122</f>
        <v>6468.0573506233695</v>
      </c>
      <c r="G95" s="19">
        <f>+PAT_d!$O122</f>
        <v>6072.7697280026068</v>
      </c>
      <c r="I95" s="35">
        <f t="shared" si="12"/>
        <v>45444</v>
      </c>
      <c r="J95" s="19">
        <f t="shared" si="6"/>
        <v>1562.862827348084</v>
      </c>
      <c r="K95" s="19">
        <f t="shared" si="7"/>
        <v>1507.2963732292778</v>
      </c>
      <c r="L95" s="19">
        <f t="shared" si="8"/>
        <v>1490.1218759676894</v>
      </c>
      <c r="M95" s="19">
        <f t="shared" si="9"/>
        <v>1461.5472264829857</v>
      </c>
      <c r="N95" s="19">
        <f t="shared" si="10"/>
        <v>1489.9314498615629</v>
      </c>
      <c r="O95" s="19">
        <f t="shared" si="11"/>
        <v>1521.7225404263843</v>
      </c>
      <c r="R95" s="35">
        <f t="shared" si="13"/>
        <v>45444</v>
      </c>
      <c r="S95">
        <f t="shared" si="14"/>
        <v>1.0650918181201605</v>
      </c>
      <c r="T95">
        <f>+d1d10index!I94/100</f>
        <v>1.0160139602912266</v>
      </c>
      <c r="U95" s="35">
        <f t="shared" si="15"/>
        <v>45444</v>
      </c>
      <c r="V95">
        <f ca="1">+W_nucleo!H109/W_nucleo!I109</f>
        <v>1.0514227258086297</v>
      </c>
      <c r="W95">
        <f ca="1">+W_nucleo!Z109/100</f>
        <v>1.0042084780542095</v>
      </c>
      <c r="X95" s="34"/>
    </row>
    <row r="96" spans="1:24" x14ac:dyDescent="0.25">
      <c r="A96" s="35">
        <f>+NAC!A96</f>
        <v>45474</v>
      </c>
      <c r="B96" s="19">
        <f>+GBA_d!$O123</f>
        <v>6512.8665880588069</v>
      </c>
      <c r="C96" s="19">
        <f>+PAM_d!$O123</f>
        <v>6708.1756725774439</v>
      </c>
      <c r="D96" s="19">
        <f>+NOA_d!$O123</f>
        <v>6793.8434623020612</v>
      </c>
      <c r="E96" s="19">
        <f>+NEA_d!$O123</f>
        <v>6784.9769901899353</v>
      </c>
      <c r="F96" s="19">
        <f>+CUY_d!$O123</f>
        <v>6768.7820104666571</v>
      </c>
      <c r="G96" s="19">
        <f>+PAT_d!$O123</f>
        <v>6332.8029893635157</v>
      </c>
      <c r="I96" s="35">
        <f t="shared" ref="I96:I108" si="16">+A96</f>
        <v>45474</v>
      </c>
      <c r="J96" s="19">
        <f t="shared" ref="J96:J108" si="17">+B96/B$55*100</f>
        <v>1625.5062616976729</v>
      </c>
      <c r="K96" s="19">
        <f t="shared" ref="K96:K108" si="18">+C96/C$55*100</f>
        <v>1567.0101047513401</v>
      </c>
      <c r="L96" s="19">
        <f t="shared" ref="L96:L108" si="19">+D96/D$55*100</f>
        <v>1543.8042393730486</v>
      </c>
      <c r="M96" s="19">
        <f t="shared" ref="M96:M108" si="20">+E96/E$55*100</f>
        <v>1529.7947834950869</v>
      </c>
      <c r="N96" s="19">
        <f t="shared" ref="N96:N108" si="21">+F96/F$55*100</f>
        <v>1559.2040465874179</v>
      </c>
      <c r="O96" s="19">
        <f t="shared" ref="O96:O108" si="22">+G96/G$55*100</f>
        <v>1586.8820134175708</v>
      </c>
      <c r="R96" s="35">
        <f t="shared" ref="R96:R108" si="23">+A96</f>
        <v>45474</v>
      </c>
      <c r="S96">
        <f t="shared" ref="S96:S108" si="24">+F96/G96</f>
        <v>1.0688445577472416</v>
      </c>
      <c r="T96">
        <f>+d1d10index!I95/100</f>
        <v>1.0115220058017114</v>
      </c>
      <c r="U96" s="35">
        <f t="shared" ref="U96:U108" si="25">+R96</f>
        <v>45474</v>
      </c>
      <c r="V96">
        <f ca="1">+W_nucleo!H110/W_nucleo!I110</f>
        <v>1.0570948970650373</v>
      </c>
      <c r="W96">
        <f ca="1">+W_nucleo!Z110/100</f>
        <v>1.0031166154773612</v>
      </c>
      <c r="X96" s="34"/>
    </row>
    <row r="97" spans="1:24" x14ac:dyDescent="0.25">
      <c r="A97" s="35">
        <f>+NAC!A97</f>
        <v>45505</v>
      </c>
      <c r="B97" s="19">
        <f>+GBA_d!$O124</f>
        <v>6778.487950328923</v>
      </c>
      <c r="C97" s="19">
        <f>+PAM_d!$O124</f>
        <v>6970.4756249262855</v>
      </c>
      <c r="D97" s="19">
        <f>+NOA_d!$O124</f>
        <v>7142.9033381079125</v>
      </c>
      <c r="E97" s="19">
        <f>+NEA_d!$O124</f>
        <v>7085.0351150661327</v>
      </c>
      <c r="F97" s="19">
        <f>+CUY_d!$O124</f>
        <v>7074.1319645435015</v>
      </c>
      <c r="G97" s="19">
        <f>+PAT_d!$O124</f>
        <v>6626.7818928194738</v>
      </c>
      <c r="I97" s="35">
        <f t="shared" si="16"/>
        <v>45505</v>
      </c>
      <c r="J97" s="19">
        <f t="shared" si="17"/>
        <v>1691.8010616560168</v>
      </c>
      <c r="K97" s="19">
        <f t="shared" si="18"/>
        <v>1628.2826020543962</v>
      </c>
      <c r="L97" s="19">
        <f t="shared" si="19"/>
        <v>1623.1231284605383</v>
      </c>
      <c r="M97" s="19">
        <f t="shared" si="20"/>
        <v>1597.4482707279262</v>
      </c>
      <c r="N97" s="19">
        <f t="shared" si="21"/>
        <v>1629.5420901653752</v>
      </c>
      <c r="O97" s="19">
        <f t="shared" si="22"/>
        <v>1660.5476295755379</v>
      </c>
      <c r="R97" s="35">
        <f t="shared" si="23"/>
        <v>45505</v>
      </c>
      <c r="S97">
        <f t="shared" si="24"/>
        <v>1.0675063822771591</v>
      </c>
      <c r="T97">
        <f>+d1d10index!I96/100</f>
        <v>1.0101361255581325</v>
      </c>
      <c r="U97" s="35">
        <f t="shared" si="25"/>
        <v>45505</v>
      </c>
      <c r="V97">
        <f ca="1">+W_nucleo!H111/W_nucleo!I111</f>
        <v>1.0531635594991018</v>
      </c>
      <c r="W97">
        <f ca="1">+W_nucleo!Z111/100</f>
        <v>1.0017294808816493</v>
      </c>
      <c r="X97" s="34"/>
    </row>
    <row r="98" spans="1:24" x14ac:dyDescent="0.25">
      <c r="A98" s="35">
        <f>+NAC!A98</f>
        <v>45536</v>
      </c>
      <c r="B98" s="19">
        <f>+GBA_d!$O125</f>
        <v>7027.5105866241574</v>
      </c>
      <c r="C98" s="19">
        <f>+PAM_d!$O125</f>
        <v>7196.777905573731</v>
      </c>
      <c r="D98" s="19">
        <f>+NOA_d!$O125</f>
        <v>7390.6078900344583</v>
      </c>
      <c r="E98" s="19">
        <f>+NEA_d!$O125</f>
        <v>7316.92989830635</v>
      </c>
      <c r="F98" s="19">
        <f>+CUY_d!$O125</f>
        <v>7284.937927292498</v>
      </c>
      <c r="G98" s="19">
        <f>+PAT_d!$O125</f>
        <v>6873.6914734409911</v>
      </c>
      <c r="I98" s="35">
        <f t="shared" si="16"/>
        <v>45536</v>
      </c>
      <c r="J98" s="19">
        <f t="shared" si="17"/>
        <v>1753.953087822887</v>
      </c>
      <c r="K98" s="19">
        <f t="shared" si="18"/>
        <v>1681.1461491365744</v>
      </c>
      <c r="L98" s="19">
        <f t="shared" si="19"/>
        <v>1679.4104626474559</v>
      </c>
      <c r="M98" s="19">
        <f t="shared" si="20"/>
        <v>1649.7331097529557</v>
      </c>
      <c r="N98" s="19">
        <f t="shared" si="21"/>
        <v>1678.1017142830872</v>
      </c>
      <c r="O98" s="19">
        <f t="shared" si="22"/>
        <v>1722.4185535703079</v>
      </c>
      <c r="R98" s="35">
        <f t="shared" si="23"/>
        <v>45536</v>
      </c>
      <c r="S98">
        <f t="shared" si="24"/>
        <v>1.0598290533464452</v>
      </c>
      <c r="T98">
        <f>+d1d10index!I97/100</f>
        <v>1.0082607191883373</v>
      </c>
      <c r="U98" s="35">
        <f t="shared" si="25"/>
        <v>45536</v>
      </c>
      <c r="V98">
        <f ca="1">+W_nucleo!H112/W_nucleo!I112</f>
        <v>1.0505410698513</v>
      </c>
      <c r="W98">
        <f ca="1">+W_nucleo!Z112/100</f>
        <v>1.0007123882336206</v>
      </c>
      <c r="X98" s="34"/>
    </row>
    <row r="99" spans="1:24" x14ac:dyDescent="0.25">
      <c r="A99" s="35">
        <f>+NAC!A99</f>
        <v>45566</v>
      </c>
      <c r="B99" s="19">
        <f>+GBA_d!$O126</f>
        <v>7223.1097825179713</v>
      </c>
      <c r="C99" s="19">
        <f>+PAM_d!$O126</f>
        <v>7384.5566171505097</v>
      </c>
      <c r="D99" s="19">
        <f>+NOA_d!$O126</f>
        <v>7580.5341282921563</v>
      </c>
      <c r="E99" s="19">
        <f>+NEA_d!$O126</f>
        <v>7504.4519646147992</v>
      </c>
      <c r="F99" s="19">
        <f>+CUY_d!$O126</f>
        <v>7448.3195346872162</v>
      </c>
      <c r="G99" s="19">
        <f>+PAT_d!$O126</f>
        <v>7104.3259559163689</v>
      </c>
      <c r="I99" s="35">
        <f t="shared" si="16"/>
        <v>45566</v>
      </c>
      <c r="J99" s="19">
        <f t="shared" si="17"/>
        <v>1802.7714865125474</v>
      </c>
      <c r="K99" s="19">
        <f t="shared" si="18"/>
        <v>1725.0107038024396</v>
      </c>
      <c r="L99" s="19">
        <f t="shared" si="19"/>
        <v>1722.5684973324437</v>
      </c>
      <c r="M99" s="19">
        <f t="shared" si="20"/>
        <v>1692.0133237085311</v>
      </c>
      <c r="N99" s="19">
        <f t="shared" si="21"/>
        <v>1715.7370322758793</v>
      </c>
      <c r="O99" s="19">
        <f t="shared" si="22"/>
        <v>1780.2112422942041</v>
      </c>
      <c r="R99" s="35">
        <f t="shared" si="23"/>
        <v>45566</v>
      </c>
      <c r="S99">
        <f t="shared" si="24"/>
        <v>1.0484202978446358</v>
      </c>
      <c r="T99">
        <f>+d1d10index!I98/100</f>
        <v>1.0039473336220026</v>
      </c>
      <c r="U99" s="35">
        <f t="shared" si="25"/>
        <v>45566</v>
      </c>
      <c r="V99">
        <f ca="1">+W_nucleo!H113/W_nucleo!I113</f>
        <v>1.0431709237071993</v>
      </c>
      <c r="W99">
        <f ca="1">+W_nucleo!Z113/100</f>
        <v>0.99910557366105535</v>
      </c>
      <c r="X99" s="34"/>
    </row>
    <row r="100" spans="1:24" x14ac:dyDescent="0.25">
      <c r="A100" s="35">
        <f>+NAC!A100</f>
        <v>45597</v>
      </c>
      <c r="B100" s="19">
        <f>+GBA_d!$O127</f>
        <v>7406.608148263108</v>
      </c>
      <c r="C100" s="19">
        <f>+PAM_d!$O127</f>
        <v>7558.6337006453878</v>
      </c>
      <c r="D100" s="19">
        <f>+NOA_d!$O127</f>
        <v>7730.1161927928279</v>
      </c>
      <c r="E100" s="19">
        <f>+NEA_d!$O127</f>
        <v>7638.0681766444868</v>
      </c>
      <c r="F100" s="19">
        <f>+CUY_d!$O127</f>
        <v>7610.8759504468608</v>
      </c>
      <c r="G100" s="19">
        <f>+PAT_d!$O127</f>
        <v>7342.632986023189</v>
      </c>
      <c r="I100" s="35">
        <f t="shared" si="16"/>
        <v>45597</v>
      </c>
      <c r="J100" s="19">
        <f t="shared" si="17"/>
        <v>1848.5697135293415</v>
      </c>
      <c r="K100" s="19">
        <f t="shared" si="18"/>
        <v>1765.6745984522508</v>
      </c>
      <c r="L100" s="19">
        <f t="shared" si="19"/>
        <v>1756.5588926943146</v>
      </c>
      <c r="M100" s="19">
        <f t="shared" si="20"/>
        <v>1722.1394957572984</v>
      </c>
      <c r="N100" s="19">
        <f t="shared" si="21"/>
        <v>1753.1822655333926</v>
      </c>
      <c r="O100" s="19">
        <f t="shared" si="22"/>
        <v>1839.926527987227</v>
      </c>
      <c r="R100" s="35">
        <f t="shared" si="23"/>
        <v>45597</v>
      </c>
      <c r="S100">
        <f t="shared" si="24"/>
        <v>1.0365322582422785</v>
      </c>
      <c r="T100">
        <f>+d1d10index!I99/100</f>
        <v>0.99831508389189749</v>
      </c>
      <c r="U100" s="35">
        <f t="shared" si="25"/>
        <v>45597</v>
      </c>
      <c r="V100">
        <f ca="1">+W_nucleo!H114/W_nucleo!I114</f>
        <v>1.0347086385785389</v>
      </c>
      <c r="W100">
        <f ca="1">+W_nucleo!Z114/100</f>
        <v>0.99807832992129841</v>
      </c>
      <c r="X100" s="34"/>
    </row>
    <row r="101" spans="1:24" x14ac:dyDescent="0.25">
      <c r="A101" s="35">
        <f>+NAC!A101</f>
        <v>45627</v>
      </c>
      <c r="B101" s="19">
        <f>+GBA_d!$O128</f>
        <v>7615.276520131707</v>
      </c>
      <c r="C101" s="19">
        <f>+PAM_d!$O128</f>
        <v>7750.7102323141171</v>
      </c>
      <c r="D101" s="19">
        <f>+NOA_d!$O128</f>
        <v>7943.6173992628783</v>
      </c>
      <c r="E101" s="19">
        <f>+NEA_d!$O128</f>
        <v>7871.4836074591485</v>
      </c>
      <c r="F101" s="19">
        <f>+CUY_d!$O128</f>
        <v>7786.8706571988623</v>
      </c>
      <c r="G101" s="19">
        <f>+PAT_d!$O128</f>
        <v>7542.7535043701728</v>
      </c>
      <c r="I101" s="35">
        <f t="shared" si="16"/>
        <v>45627</v>
      </c>
      <c r="J101" s="19">
        <f t="shared" si="17"/>
        <v>1900.6499673629708</v>
      </c>
      <c r="K101" s="19">
        <f t="shared" si="18"/>
        <v>1810.5431112493889</v>
      </c>
      <c r="L101" s="19">
        <f t="shared" si="19"/>
        <v>1805.0740033954432</v>
      </c>
      <c r="M101" s="19">
        <f t="shared" si="20"/>
        <v>1774.7671920580829</v>
      </c>
      <c r="N101" s="19">
        <f t="shared" si="21"/>
        <v>1793.7230391203336</v>
      </c>
      <c r="O101" s="19">
        <f t="shared" si="22"/>
        <v>1890.0729878745806</v>
      </c>
      <c r="R101" s="35">
        <f t="shared" si="23"/>
        <v>45627</v>
      </c>
      <c r="S101">
        <f t="shared" si="24"/>
        <v>1.0323644611596086</v>
      </c>
      <c r="T101">
        <f>+d1d10index!I100/100</f>
        <v>0.99697101597613524</v>
      </c>
      <c r="U101" s="35">
        <f t="shared" si="25"/>
        <v>45627</v>
      </c>
      <c r="V101">
        <f ca="1">+W_nucleo!H115/W_nucleo!I115</f>
        <v>1.0381392536558867</v>
      </c>
      <c r="W101">
        <f ca="1">+W_nucleo!Z115/100</f>
        <v>0.99668379914940775</v>
      </c>
      <c r="X101" s="34"/>
    </row>
    <row r="102" spans="1:24" x14ac:dyDescent="0.25">
      <c r="A102" s="35">
        <f>+NAC!A102</f>
        <v>45658</v>
      </c>
      <c r="B102" s="19">
        <f>+GBA_d!$O129</f>
        <v>7767.2413561996309</v>
      </c>
      <c r="C102" s="19">
        <f>+PAM_d!$O129</f>
        <v>7935.2775503534585</v>
      </c>
      <c r="D102" s="19">
        <f>+NOA_d!$O129</f>
        <v>8155.5427616295829</v>
      </c>
      <c r="E102" s="19">
        <f>+NEA_d!$O129</f>
        <v>8075.0460479368658</v>
      </c>
      <c r="F102" s="19">
        <f>+CUY_d!$O129</f>
        <v>7941.8469482675246</v>
      </c>
      <c r="G102" s="19">
        <f>+PAT_d!$O129</f>
        <v>7739.5280107123481</v>
      </c>
      <c r="I102" s="35">
        <f t="shared" si="16"/>
        <v>45658</v>
      </c>
      <c r="J102" s="19">
        <f t="shared" si="17"/>
        <v>1938.5779349094237</v>
      </c>
      <c r="K102" s="19">
        <f t="shared" si="18"/>
        <v>1853.6574938313488</v>
      </c>
      <c r="L102" s="19">
        <f t="shared" si="19"/>
        <v>1853.23102595091</v>
      </c>
      <c r="M102" s="19">
        <f t="shared" si="20"/>
        <v>1820.6639961310505</v>
      </c>
      <c r="N102" s="19">
        <f t="shared" si="21"/>
        <v>1829.4221737335797</v>
      </c>
      <c r="O102" s="19">
        <f t="shared" si="22"/>
        <v>1939.3809997198857</v>
      </c>
      <c r="R102" s="35">
        <f t="shared" si="23"/>
        <v>45658</v>
      </c>
      <c r="S102">
        <f t="shared" si="24"/>
        <v>1.0261409917084279</v>
      </c>
      <c r="T102">
        <f>+d1d10index!I101/100</f>
        <v>0.99432919152120969</v>
      </c>
      <c r="U102" s="35">
        <f t="shared" si="25"/>
        <v>45658</v>
      </c>
      <c r="V102">
        <f ca="1">+W_nucleo!H116/W_nucleo!I116</f>
        <v>1.0306558479540366</v>
      </c>
      <c r="W102">
        <f ca="1">+W_nucleo!Z116/100</f>
        <v>0.99765925069034633</v>
      </c>
      <c r="X102" s="34"/>
    </row>
    <row r="103" spans="1:24" x14ac:dyDescent="0.25">
      <c r="A103" s="35">
        <f>+NAC!A103</f>
        <v>45689</v>
      </c>
      <c r="B103" s="19">
        <f>+GBA_d!$O130</f>
        <v>7942.1264106004419</v>
      </c>
      <c r="C103" s="19">
        <f>+PAM_d!$O130</f>
        <v>8133.3020606395239</v>
      </c>
      <c r="D103" s="19">
        <f>+NOA_d!$O130</f>
        <v>8367.9033067172968</v>
      </c>
      <c r="E103" s="19">
        <f>+NEA_d!$O130</f>
        <v>8228.9496289384006</v>
      </c>
      <c r="F103" s="19">
        <f>+CUY_d!$O130</f>
        <v>8153.5865316302688</v>
      </c>
      <c r="G103" s="19">
        <f>+PAT_d!$O130</f>
        <v>7991.6738559691994</v>
      </c>
      <c r="I103" s="35">
        <f t="shared" si="16"/>
        <v>45689</v>
      </c>
      <c r="J103" s="19">
        <f t="shared" si="17"/>
        <v>1982.2264185935619</v>
      </c>
      <c r="K103" s="19">
        <f t="shared" si="18"/>
        <v>1899.9154369372836</v>
      </c>
      <c r="L103" s="19">
        <f t="shared" si="19"/>
        <v>1901.4869375863682</v>
      </c>
      <c r="M103" s="19">
        <f t="shared" si="20"/>
        <v>1855.3643194656431</v>
      </c>
      <c r="N103" s="19">
        <f t="shared" si="21"/>
        <v>1878.196859443862</v>
      </c>
      <c r="O103" s="19">
        <f t="shared" si="22"/>
        <v>2002.5640337204877</v>
      </c>
      <c r="R103" s="35">
        <f t="shared" si="23"/>
        <v>45689</v>
      </c>
      <c r="S103">
        <f t="shared" si="24"/>
        <v>1.0202601705949415</v>
      </c>
      <c r="T103">
        <f>+d1d10index!I102/100</f>
        <v>0.9975325082981169</v>
      </c>
      <c r="U103" s="35">
        <f t="shared" si="25"/>
        <v>45689</v>
      </c>
      <c r="V103">
        <f ca="1">+W_nucleo!H117/W_nucleo!I117</f>
        <v>1.0286554476726928</v>
      </c>
      <c r="W103">
        <f ca="1">+W_nucleo!Z117/100</f>
        <v>0.99715113115743259</v>
      </c>
      <c r="X103" s="34"/>
    </row>
    <row r="104" spans="1:24" x14ac:dyDescent="0.25">
      <c r="A104" s="35">
        <f>+NAC!A104</f>
        <v>45717</v>
      </c>
      <c r="B104" s="19">
        <f>+GBA_d!$O131</f>
        <v>8256.7292951408308</v>
      </c>
      <c r="C104" s="19">
        <f>+PAM_d!$O131</f>
        <v>8420.4591132438345</v>
      </c>
      <c r="D104" s="19">
        <f>+NOA_d!$O131</f>
        <v>8722.7005433737322</v>
      </c>
      <c r="E104" s="19">
        <f>+NEA_d!$O131</f>
        <v>8484.8910203506111</v>
      </c>
      <c r="F104" s="19">
        <f>+CUY_d!$O131</f>
        <v>8432.9389952752044</v>
      </c>
      <c r="G104" s="19">
        <f>+PAT_d!$O131</f>
        <v>8252.8717010784731</v>
      </c>
      <c r="I104" s="35">
        <f t="shared" si="16"/>
        <v>45717</v>
      </c>
      <c r="J104" s="19">
        <f t="shared" si="17"/>
        <v>2060.7462150386746</v>
      </c>
      <c r="K104" s="19">
        <f t="shared" si="18"/>
        <v>1966.9944797418786</v>
      </c>
      <c r="L104" s="19">
        <f t="shared" si="19"/>
        <v>1982.1095602751825</v>
      </c>
      <c r="M104" s="19">
        <f t="shared" si="20"/>
        <v>1913.0708976941291</v>
      </c>
      <c r="N104" s="19">
        <f t="shared" si="21"/>
        <v>1942.5463230646174</v>
      </c>
      <c r="O104" s="19">
        <f t="shared" si="22"/>
        <v>2068.015329622714</v>
      </c>
      <c r="R104" s="35">
        <f t="shared" si="23"/>
        <v>45717</v>
      </c>
      <c r="S104">
        <f t="shared" si="24"/>
        <v>1.0218187439134914</v>
      </c>
      <c r="T104">
        <f>+d1d10index!I103/100</f>
        <v>1.0058544591974035</v>
      </c>
      <c r="U104" s="35">
        <f t="shared" si="25"/>
        <v>45717</v>
      </c>
      <c r="V104">
        <f ca="1">+W_nucleo!H118/W_nucleo!I118</f>
        <v>1.0274419486958233</v>
      </c>
      <c r="W104">
        <f ca="1">+W_nucleo!Z118/100</f>
        <v>0.99775536657616337</v>
      </c>
      <c r="X104" s="34"/>
    </row>
    <row r="105" spans="1:24" x14ac:dyDescent="0.25">
      <c r="A105" s="35">
        <f>+NAC!A105</f>
        <v>45748</v>
      </c>
      <c r="B105" s="19">
        <f>+GBA_d!$O132</f>
        <v>8484.4325395202213</v>
      </c>
      <c r="C105" s="19">
        <f>+PAM_d!$O132</f>
        <v>8658.196473312546</v>
      </c>
      <c r="D105" s="19">
        <f>+NOA_d!$O132</f>
        <v>8968.0965659599879</v>
      </c>
      <c r="E105" s="19">
        <f>+NEA_d!$O132</f>
        <v>8712.7324363909756</v>
      </c>
      <c r="F105" s="19">
        <f>+CUY_d!$O132</f>
        <v>8671.9155358694388</v>
      </c>
      <c r="G105" s="19">
        <f>+PAT_d!$O132</f>
        <v>8474.134088452498</v>
      </c>
      <c r="H105" s="19">
        <f t="shared" ref="H105:H110" si="26">+MAX(B105:G105)-MIN(B105:G105)</f>
        <v>493.96247750748989</v>
      </c>
      <c r="I105" s="35">
        <f t="shared" si="16"/>
        <v>45748</v>
      </c>
      <c r="J105" s="19">
        <f t="shared" si="17"/>
        <v>2117.5772654744696</v>
      </c>
      <c r="K105" s="19">
        <f t="shared" si="18"/>
        <v>2022.5292277401284</v>
      </c>
      <c r="L105" s="19">
        <f t="shared" si="19"/>
        <v>2037.8723140236441</v>
      </c>
      <c r="M105" s="19">
        <f t="shared" si="20"/>
        <v>1964.4418323673985</v>
      </c>
      <c r="N105" s="19">
        <f t="shared" si="21"/>
        <v>1997.5951026763432</v>
      </c>
      <c r="O105" s="19">
        <f t="shared" si="22"/>
        <v>2123.4595465609955</v>
      </c>
      <c r="R105" s="35">
        <f t="shared" si="23"/>
        <v>45748</v>
      </c>
      <c r="S105">
        <f t="shared" si="24"/>
        <v>1.0233394285896955</v>
      </c>
      <c r="T105">
        <f>+d1d10index!I104/100</f>
        <v>1.0073625566679565</v>
      </c>
      <c r="U105" s="35">
        <f t="shared" si="25"/>
        <v>45748</v>
      </c>
      <c r="V105">
        <f ca="1">+W_nucleo!H119/W_nucleo!I119</f>
        <v>1.0324430914061253</v>
      </c>
      <c r="W105">
        <f ca="1">+W_nucleo!Z119/100</f>
        <v>0.99770734343971357</v>
      </c>
      <c r="X105" s="34"/>
    </row>
    <row r="106" spans="1:24" x14ac:dyDescent="0.25">
      <c r="A106" s="35">
        <f>+NAC!A106</f>
        <v>45778</v>
      </c>
      <c r="B106" s="19">
        <f>+GBA_d!$O133</f>
        <v>8609.4052939882695</v>
      </c>
      <c r="C106" s="19">
        <f>+PAM_d!$O133</f>
        <v>8796.4544802992568</v>
      </c>
      <c r="D106" s="19">
        <f>+NOA_d!$O133</f>
        <v>9072.7931226217297</v>
      </c>
      <c r="E106" s="19">
        <f>+NEA_d!$O133</f>
        <v>8821.7552805943105</v>
      </c>
      <c r="F106" s="19">
        <f>+CUY_d!$O133</f>
        <v>8814.8426821882422</v>
      </c>
      <c r="G106" s="19">
        <f>+PAT_d!$O133</f>
        <v>8606.4233408030141</v>
      </c>
      <c r="H106" s="19">
        <f t="shared" si="26"/>
        <v>466.36978181871564</v>
      </c>
      <c r="I106" s="35">
        <f t="shared" si="16"/>
        <v>45778</v>
      </c>
      <c r="J106" s="19">
        <f t="shared" si="17"/>
        <v>2148.7684456073284</v>
      </c>
      <c r="K106" s="19">
        <f t="shared" si="18"/>
        <v>2054.8258914808553</v>
      </c>
      <c r="L106" s="19">
        <f t="shared" si="19"/>
        <v>2061.6631165228509</v>
      </c>
      <c r="M106" s="19">
        <f t="shared" si="20"/>
        <v>1989.0229884398807</v>
      </c>
      <c r="N106" s="19">
        <f t="shared" si="21"/>
        <v>2030.5186898982199</v>
      </c>
      <c r="O106" s="19">
        <f t="shared" si="22"/>
        <v>2156.6087595518438</v>
      </c>
      <c r="R106" s="35">
        <f t="shared" si="23"/>
        <v>45778</v>
      </c>
      <c r="S106">
        <f t="shared" si="24"/>
        <v>1.0242167196676362</v>
      </c>
      <c r="T106">
        <f>+d1d10index!I105/100</f>
        <v>1.0042219934010961</v>
      </c>
      <c r="U106" s="35">
        <f t="shared" si="25"/>
        <v>45778</v>
      </c>
      <c r="V106">
        <f ca="1">+W_nucleo!H120/W_nucleo!I120</f>
        <v>1.0390122602137692</v>
      </c>
      <c r="W106">
        <f ca="1">+W_nucleo!Z120/100</f>
        <v>0.9976967099745595</v>
      </c>
      <c r="X106" s="34"/>
    </row>
    <row r="107" spans="1:24" x14ac:dyDescent="0.25">
      <c r="A107" s="35">
        <f>+NAC!A107</f>
        <v>45809</v>
      </c>
      <c r="B107" s="19">
        <f>+GBA_d!$O134</f>
        <v>8779.6499986308881</v>
      </c>
      <c r="C107" s="19">
        <f>+PAM_d!$O134</f>
        <v>8913.5769289933614</v>
      </c>
      <c r="D107" s="19">
        <f>+NOA_d!$O134</f>
        <v>9183.3389212120437</v>
      </c>
      <c r="E107" s="19">
        <f>+NEA_d!$O134</f>
        <v>8916.82352684545</v>
      </c>
      <c r="F107" s="19">
        <f>+CUY_d!$O134</f>
        <v>8904.6043393373293</v>
      </c>
      <c r="G107" s="19">
        <f>+PAT_d!$O134</f>
        <v>8768.6531446226472</v>
      </c>
      <c r="H107" s="19">
        <f t="shared" si="26"/>
        <v>414.68577658939648</v>
      </c>
      <c r="I107" s="35">
        <f t="shared" si="16"/>
        <v>45809</v>
      </c>
      <c r="J107" s="19">
        <f t="shared" si="17"/>
        <v>2191.2587729732891</v>
      </c>
      <c r="K107" s="19">
        <f t="shared" si="18"/>
        <v>2082.185350975506</v>
      </c>
      <c r="L107" s="19">
        <f t="shared" si="19"/>
        <v>2086.7830760061065</v>
      </c>
      <c r="M107" s="19">
        <f t="shared" si="20"/>
        <v>2010.4578300614953</v>
      </c>
      <c r="N107" s="19">
        <f t="shared" si="21"/>
        <v>2051.1954880044132</v>
      </c>
      <c r="O107" s="19">
        <f t="shared" si="22"/>
        <v>2197.2605148889402</v>
      </c>
      <c r="R107" s="35">
        <f t="shared" si="23"/>
        <v>45809</v>
      </c>
      <c r="S107">
        <f t="shared" si="24"/>
        <v>1.0155042276701358</v>
      </c>
      <c r="T107">
        <f>+d1d10index!I106/100</f>
        <v>1.0005066504636855</v>
      </c>
      <c r="U107" s="35">
        <f t="shared" si="25"/>
        <v>45809</v>
      </c>
      <c r="V107">
        <f ca="1">+W_nucleo!H121/W_nucleo!I121</f>
        <v>1.0334381775399077</v>
      </c>
      <c r="W107">
        <f ca="1">+W_nucleo!Z121/100</f>
        <v>0.99565493079428125</v>
      </c>
      <c r="X107" s="34"/>
    </row>
    <row r="108" spans="1:24" x14ac:dyDescent="0.25">
      <c r="A108" s="35">
        <f>+NAC!A108</f>
        <v>45839</v>
      </c>
      <c r="B108" s="19">
        <f>+GBA_d!$O135</f>
        <v>8941.8823294851791</v>
      </c>
      <c r="C108" s="19">
        <f>+PAM_d!$O135</f>
        <v>9091.8843682291554</v>
      </c>
      <c r="D108" s="19">
        <f>+NOA_d!$O135</f>
        <v>9346.3547831219112</v>
      </c>
      <c r="E108" s="19">
        <f>+NEA_d!$O135</f>
        <v>9074.4383351617016</v>
      </c>
      <c r="F108" s="19">
        <f>+CUY_d!$O135</f>
        <v>9072.9077180926106</v>
      </c>
      <c r="G108" s="19">
        <f>+PAT_d!$O135</f>
        <v>8957.9618627264463</v>
      </c>
      <c r="H108" s="19">
        <f t="shared" si="26"/>
        <v>404.4724536367321</v>
      </c>
      <c r="I108" s="35">
        <f t="shared" si="16"/>
        <v>45839</v>
      </c>
      <c r="J108" s="19">
        <f t="shared" si="17"/>
        <v>2231.7493413102738</v>
      </c>
      <c r="K108" s="19">
        <f t="shared" si="18"/>
        <v>2123.8374442826371</v>
      </c>
      <c r="L108" s="19">
        <f t="shared" si="19"/>
        <v>2123.8261106444447</v>
      </c>
      <c r="M108" s="19">
        <f t="shared" si="20"/>
        <v>2045.9949161728264</v>
      </c>
      <c r="N108" s="19">
        <f t="shared" si="21"/>
        <v>2089.9645470173618</v>
      </c>
      <c r="O108" s="19">
        <f t="shared" si="22"/>
        <v>2244.6977398028716</v>
      </c>
      <c r="R108" s="35">
        <f t="shared" si="23"/>
        <v>45839</v>
      </c>
      <c r="S108">
        <f t="shared" si="24"/>
        <v>1.0128316973355789</v>
      </c>
      <c r="T108">
        <f>+d1d10index!I107/100</f>
        <v>0.99861693617353187</v>
      </c>
      <c r="U108" s="35">
        <f t="shared" si="25"/>
        <v>45839</v>
      </c>
      <c r="V108">
        <f ca="1">+W_nucleo!H122/W_nucleo!I122</f>
        <v>1.0256227635183515</v>
      </c>
      <c r="W108">
        <f ca="1">+W_nucleo!Z122/100</f>
        <v>0.9953845980976459</v>
      </c>
      <c r="X108" s="34"/>
    </row>
    <row r="109" spans="1:24" x14ac:dyDescent="0.25">
      <c r="A109" s="35">
        <f>+NAC!A109</f>
        <v>45870</v>
      </c>
      <c r="B109" s="19">
        <f>+GBA_d!$O136</f>
        <v>9106.5213649700308</v>
      </c>
      <c r="C109" s="19">
        <f>+PAM_d!$O136</f>
        <v>9260.4091363943116</v>
      </c>
      <c r="D109" s="19">
        <f>+NOA_d!$O136</f>
        <v>9539.9707411441705</v>
      </c>
      <c r="E109" s="19">
        <f>+NEA_d!$O136</f>
        <v>9234.4006282715163</v>
      </c>
      <c r="F109" s="19">
        <f>+CUY_d!$O136</f>
        <v>9267.9536079744921</v>
      </c>
      <c r="G109" s="19">
        <f>+PAT_d!$O136</f>
        <v>9134.417054123096</v>
      </c>
      <c r="H109" s="19">
        <f t="shared" si="26"/>
        <v>433.44937617413962</v>
      </c>
      <c r="I109" s="35">
        <f t="shared" ref="I109" si="27">+A109</f>
        <v>45870</v>
      </c>
      <c r="J109" s="19">
        <f t="shared" ref="J109" si="28">+B109/B$55*100</f>
        <v>2272.8405842341144</v>
      </c>
      <c r="K109" s="19">
        <f t="shared" ref="K109" si="29">+C109/C$55*100</f>
        <v>2163.2043344037797</v>
      </c>
      <c r="L109" s="19">
        <f t="shared" ref="L109" si="30">+D109/D$55*100</f>
        <v>2167.8225816352201</v>
      </c>
      <c r="M109" s="19">
        <f t="shared" ref="M109" si="31">+E109/E$55*100</f>
        <v>2082.0612848442483</v>
      </c>
      <c r="N109" s="19">
        <f t="shared" ref="N109" si="32">+F109/F$55*100</f>
        <v>2134.8938031677026</v>
      </c>
      <c r="O109" s="19">
        <f t="shared" ref="O109" si="33">+G109/G$55*100</f>
        <v>2288.9141112693151</v>
      </c>
      <c r="R109" s="35">
        <f t="shared" ref="R109" si="34">+A109</f>
        <v>45870</v>
      </c>
      <c r="S109">
        <f t="shared" ref="S109" si="35">+F109/G109</f>
        <v>1.0146190559353889</v>
      </c>
      <c r="T109">
        <f>+d1d10index!I108/100</f>
        <v>0.99566851537567191</v>
      </c>
      <c r="U109" s="35">
        <f t="shared" ref="U109" si="36">+R109</f>
        <v>45870</v>
      </c>
      <c r="V109">
        <f ca="1">+W_nucleo!H123/W_nucleo!I123</f>
        <v>1.0299831800953665</v>
      </c>
      <c r="W109">
        <f ca="1">+W_nucleo!Z123/100</f>
        <v>0.99492661870332288</v>
      </c>
      <c r="X109" s="34"/>
    </row>
    <row r="110" spans="1:24" x14ac:dyDescent="0.25">
      <c r="A110" s="35">
        <f>+NAC!A110</f>
        <v>45901</v>
      </c>
      <c r="B110" s="19">
        <f>+GBA_d!$O137</f>
        <v>9297.9137261519209</v>
      </c>
      <c r="C110" s="19">
        <f>+PAM_d!$O137</f>
        <v>9446.5821768780697</v>
      </c>
      <c r="D110" s="19">
        <f>+NOA_d!$O137</f>
        <v>9753.0554133328642</v>
      </c>
      <c r="E110" s="19">
        <f>+NEA_d!$O137</f>
        <v>9401.3378890821423</v>
      </c>
      <c r="F110" s="19">
        <f>+CUY_d!$O137</f>
        <v>9466.6125161195323</v>
      </c>
      <c r="G110" s="19">
        <f>+PAT_d!$O137</f>
        <v>9353.9785944023315</v>
      </c>
      <c r="H110" s="19">
        <f t="shared" si="26"/>
        <v>455.14168718094334</v>
      </c>
      <c r="I110" s="35">
        <f t="shared" ref="I110" si="37">+A110</f>
        <v>45901</v>
      </c>
      <c r="J110" s="19">
        <f t="shared" ref="J110" si="38">+B110/B$55*100</f>
        <v>2320.6090249561585</v>
      </c>
      <c r="K110" s="19">
        <f t="shared" ref="K110" si="39">+C110/C$55*100</f>
        <v>2206.6938090254598</v>
      </c>
      <c r="L110" s="19">
        <f t="shared" ref="L110" si="40">+D110/D$55*100</f>
        <v>2216.2430408488699</v>
      </c>
      <c r="M110" s="19">
        <f t="shared" ref="M110" si="41">+E110/E$55*100</f>
        <v>2119.7002851132688</v>
      </c>
      <c r="N110" s="19">
        <f t="shared" ref="N110" si="42">+F110/F$55*100</f>
        <v>2180.655326140582</v>
      </c>
      <c r="O110" s="19">
        <f t="shared" ref="O110" si="43">+G110/G$55*100</f>
        <v>2343.9321277294157</v>
      </c>
      <c r="R110" s="35">
        <f t="shared" ref="R110" si="44">+A110</f>
        <v>45901</v>
      </c>
      <c r="S110">
        <f t="shared" ref="S110" si="45">+F110/G110</f>
        <v>1.0120412849548965</v>
      </c>
      <c r="T110">
        <f>+d1d10index!I109/100</f>
        <v>0.99506317941645861</v>
      </c>
      <c r="U110" s="35">
        <f t="shared" ref="U110" si="46">+R110</f>
        <v>45901</v>
      </c>
      <c r="V110">
        <f ca="1">+W_nucleo!H124/W_nucleo!I124</f>
        <v>1.0273036608029311</v>
      </c>
      <c r="W110">
        <f ca="1">+W_nucleo!Z124/100</f>
        <v>0.99417481563771692</v>
      </c>
      <c r="X110" s="34"/>
    </row>
    <row r="111" spans="1:24" x14ac:dyDescent="0.25">
      <c r="A111" s="35">
        <f>+NAC!A111</f>
        <v>45931</v>
      </c>
      <c r="B111" s="19">
        <f>+GBA_d!$O138</f>
        <v>9520.0223803262998</v>
      </c>
      <c r="C111" s="19">
        <f>+PAM_d!$O138</f>
        <v>9666.1827466579089</v>
      </c>
      <c r="D111" s="19">
        <f>+NOA_d!$O138</f>
        <v>9962.0260276006975</v>
      </c>
      <c r="E111" s="19">
        <f>+NEA_d!$O138</f>
        <v>9610.6403997420857</v>
      </c>
      <c r="F111" s="19">
        <f>+CUY_d!$O138</f>
        <v>9686.6095798879596</v>
      </c>
      <c r="G111" s="19">
        <f>+PAT_d!$O138</f>
        <v>9581.2931015949234</v>
      </c>
      <c r="H111" s="19">
        <f t="shared" ref="H111" si="47">+MAX(B111:G111)-MIN(B111:G111)</f>
        <v>442.00364727439774</v>
      </c>
      <c r="I111" s="35">
        <f t="shared" ref="I111" si="48">+A111</f>
        <v>45931</v>
      </c>
      <c r="J111" s="19">
        <f t="shared" ref="J111" si="49">+B111/B$55*100</f>
        <v>2376.0437560774212</v>
      </c>
      <c r="K111" s="19">
        <f t="shared" ref="K111" si="50">+C111/C$55*100</f>
        <v>2257.9918561623113</v>
      </c>
      <c r="L111" s="19">
        <f t="shared" ref="L111" si="51">+D111/D$55*100</f>
        <v>2263.7286389497358</v>
      </c>
      <c r="M111" s="19">
        <f t="shared" ref="M111" si="52">+E111/E$55*100</f>
        <v>2166.891290984468</v>
      </c>
      <c r="N111" s="19">
        <f t="shared" ref="N111" si="53">+F111/F$55*100</f>
        <v>2231.3321408961269</v>
      </c>
      <c r="O111" s="19">
        <f t="shared" ref="O111" si="54">+G111/G$55*100</f>
        <v>2400.8928927269476</v>
      </c>
      <c r="R111" s="35">
        <f t="shared" ref="R111" si="55">+A111</f>
        <v>45931</v>
      </c>
      <c r="S111">
        <f t="shared" ref="S111" si="56">+F111/G111</f>
        <v>1.010991885664734</v>
      </c>
      <c r="T111">
        <f>+d1d10index!I110/100</f>
        <v>0.99522185933820628</v>
      </c>
      <c r="U111" s="35">
        <f t="shared" ref="U111" si="57">+R111</f>
        <v>45931</v>
      </c>
      <c r="V111">
        <f ca="1">+W_nucleo!H125/W_nucleo!I125</f>
        <v>1.0241131351276698</v>
      </c>
      <c r="W111">
        <f ca="1">+W_nucleo!Z125/100</f>
        <v>0.99326570087721566</v>
      </c>
      <c r="X111" s="34"/>
    </row>
  </sheetData>
  <mergeCells count="7">
    <mergeCell ref="J1:O1"/>
    <mergeCell ref="B1:G1"/>
    <mergeCell ref="U2:W2"/>
    <mergeCell ref="B3:G3"/>
    <mergeCell ref="B2:G2"/>
    <mergeCell ref="J2:O2"/>
    <mergeCell ref="J3:O3"/>
  </mergeCells>
  <conditionalFormatting sqref="B5:G5"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:G6"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:G7"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:G8"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:G9"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:G10"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:G11"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2:G12"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3:G13"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G14"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5:G15"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6:G16"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7:G17">
    <cfRule type="colorScale" priority="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8:G18"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9:G19"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0:G20">
    <cfRule type="colorScale" priority="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1:G21"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2:G22"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3:G23"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4:G24"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5:G25"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6:G26"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7:G27"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8:G28"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9:G29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0:G30"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1:G31"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2:G32"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3:G33"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4:G34"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5:G35"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6:G36"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7:G37"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8:G38"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9:G39"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0:G40"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1:G41"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2:G42"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3:G43"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4:G44"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5:G45"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6:G46">
    <cfRule type="colorScale" priority="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7:G47"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8:G48"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9:G49"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0:G50"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1:G51"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2:G52"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3:G53"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4:G54"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5:G55"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6:G56"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7:G57"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8:G58"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9:G59"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0:G60"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1:G61"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2:G62"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3:G63"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4:G64"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5:G65"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6:G66"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7:G67"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8:G68"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9:G69"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0:G70"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1:G71"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2:G72"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3:G73"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4:G74"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5:G75"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6:G76"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7:G77"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8:G78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9:G79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0:G80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1:G81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2:G82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3:G83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4:G84"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5:G85"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6:G86"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7:G87">
    <cfRule type="colorScale" priority="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8:G88"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9:G89"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0:G90"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1:G91">
    <cfRule type="colorScale" priority="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2:G92"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3:G93">
    <cfRule type="colorScale" priority="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4:G94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5:G95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6:G96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7:G97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8:G100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1:G101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2:G102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3:G103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4:G104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5:G105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6:G10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7:G107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8:G108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9:G109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0:G110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1:G1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5:O55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6:O56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7:O57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8:O58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9:O59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0:O60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1:O61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2:O62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3:O63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4:O64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5:O65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6:O66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7:O67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8:O68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9:O69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0:O70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1:O71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2:O72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3:O73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4:O74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5:O75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6:O76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7:O77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8:O78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9:O79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0:O80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1:O81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2:O82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3:O83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4:O84"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5:O85"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6:O86"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7:O87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8:O88"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9:O89"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0:O90"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1:O91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2:O92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3:O93"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4:O94"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5:O95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6:O96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7:O97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8:O100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1:O101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2:O102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3:O103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4:O104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5:O105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6:O10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7:O10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8:O108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9:O109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0:O110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1:O1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2332E-7766-40B6-8A77-C057546D5B59}">
  <sheetPr>
    <tabColor theme="9"/>
  </sheetPr>
  <dimension ref="A2:N28"/>
  <sheetViews>
    <sheetView zoomScale="116" workbookViewId="0">
      <selection activeCell="J6" sqref="J6"/>
    </sheetView>
  </sheetViews>
  <sheetFormatPr baseColWidth="10" defaultColWidth="11.42578125" defaultRowHeight="15" x14ac:dyDescent="0.25"/>
  <cols>
    <col min="2" max="2" width="15.140625" bestFit="1" customWidth="1"/>
    <col min="3" max="8" width="12" customWidth="1"/>
    <col min="9" max="9" width="3.28515625" customWidth="1"/>
    <col min="11" max="11" width="3.5703125" customWidth="1"/>
    <col min="12" max="12" width="5.7109375" bestFit="1" customWidth="1"/>
    <col min="13" max="13" width="4.28515625" style="6" customWidth="1"/>
  </cols>
  <sheetData>
    <row r="2" spans="1:14" ht="15.75" thickBot="1" x14ac:dyDescent="0.3">
      <c r="J2" t="s">
        <v>169</v>
      </c>
    </row>
    <row r="3" spans="1:14" ht="15.75" thickBot="1" x14ac:dyDescent="0.3">
      <c r="A3" s="64" t="s">
        <v>73</v>
      </c>
      <c r="B3" s="65"/>
      <c r="C3" s="65"/>
      <c r="D3" s="65"/>
      <c r="E3" s="65"/>
      <c r="F3" s="65"/>
      <c r="G3" s="65"/>
      <c r="H3" s="66"/>
      <c r="J3" s="206" t="s">
        <v>170</v>
      </c>
      <c r="N3" s="54" t="s">
        <v>171</v>
      </c>
    </row>
    <row r="4" spans="1:14" ht="15.75" thickBot="1" x14ac:dyDescent="0.3">
      <c r="A4" s="67" t="str">
        <f>+NAC!A4</f>
        <v>Fecha</v>
      </c>
      <c r="B4" s="57"/>
      <c r="C4" s="55" t="str">
        <f>+F9data!B4</f>
        <v>GBA</v>
      </c>
      <c r="D4" s="55" t="str">
        <f>+F9data!C4</f>
        <v>PAM</v>
      </c>
      <c r="E4" s="55" t="str">
        <f>+F9data!D4</f>
        <v>NOA</v>
      </c>
      <c r="F4" s="55" t="str">
        <f>+F9data!E4</f>
        <v>NEA</v>
      </c>
      <c r="G4" s="55" t="str">
        <f>+F9data!F4</f>
        <v>CUY</v>
      </c>
      <c r="H4" s="176" t="str">
        <f>+F9data!G4</f>
        <v>PAT</v>
      </c>
      <c r="I4" s="170"/>
      <c r="J4" s="207">
        <f>+MAX(d1d10_m!A:A)</f>
        <v>110</v>
      </c>
      <c r="K4" s="170"/>
    </row>
    <row r="5" spans="1:14" ht="15.75" thickBot="1" x14ac:dyDescent="0.3">
      <c r="A5" s="67" t="s">
        <v>172</v>
      </c>
      <c r="B5" s="57"/>
      <c r="C5" s="195">
        <f>+AVERAGE(d1d10_m!AN5:AN100000)</f>
        <v>4.7434719196322281E-5</v>
      </c>
      <c r="D5" s="195">
        <f>+AVERAGE(d1d10_m!AO5:AO100000)</f>
        <v>-3.4060768290292303E-5</v>
      </c>
      <c r="E5" s="195">
        <f>+AVERAGE(d1d10_m!AP5:AP100000)</f>
        <v>-9.786121572592343E-5</v>
      </c>
      <c r="F5" s="195">
        <f>+AVERAGE(d1d10_m!AQ5:AQ100000)</f>
        <v>-6.9543633001129508E-5</v>
      </c>
      <c r="G5" s="195">
        <f>+AVERAGE(d1d10_m!AR5:AR100000)</f>
        <v>-1.2224105697760908E-4</v>
      </c>
      <c r="H5" s="196">
        <f>+AVERAGE(d1d10_m!AS5:AS100000)</f>
        <v>-7.8081038372119189E-5</v>
      </c>
      <c r="I5" s="48"/>
      <c r="K5" s="48"/>
      <c r="N5" t="s">
        <v>173</v>
      </c>
    </row>
    <row r="6" spans="1:14" ht="15.75" thickBot="1" x14ac:dyDescent="0.3">
      <c r="C6" s="52"/>
      <c r="D6" s="52"/>
      <c r="E6" s="52"/>
      <c r="F6" s="52"/>
      <c r="G6" s="52"/>
      <c r="H6" s="52"/>
    </row>
    <row r="7" spans="1:14" x14ac:dyDescent="0.25">
      <c r="A7" s="64" t="s">
        <v>74</v>
      </c>
      <c r="B7" s="65"/>
      <c r="C7" s="197" t="s">
        <v>174</v>
      </c>
      <c r="D7" s="197"/>
      <c r="E7" s="197"/>
      <c r="F7" s="197"/>
      <c r="G7" s="197"/>
      <c r="H7" s="198"/>
    </row>
    <row r="8" spans="1:14" x14ac:dyDescent="0.25">
      <c r="A8" s="171" t="str">
        <f>+A4</f>
        <v>Fecha</v>
      </c>
      <c r="B8" s="37"/>
      <c r="C8" s="199" t="str">
        <f t="shared" ref="C8:H8" si="0">+C4</f>
        <v>GBA</v>
      </c>
      <c r="D8" s="199" t="str">
        <f t="shared" si="0"/>
        <v>PAM</v>
      </c>
      <c r="E8" s="199" t="str">
        <f t="shared" si="0"/>
        <v>NOA</v>
      </c>
      <c r="F8" s="199" t="str">
        <f t="shared" si="0"/>
        <v>NEA</v>
      </c>
      <c r="G8" s="199" t="str">
        <f t="shared" si="0"/>
        <v>CUY</v>
      </c>
      <c r="H8" s="200" t="str">
        <f t="shared" si="0"/>
        <v>PAT</v>
      </c>
      <c r="I8" s="37"/>
      <c r="J8" s="37"/>
      <c r="K8" s="37"/>
      <c r="L8" t="s">
        <v>175</v>
      </c>
    </row>
    <row r="9" spans="1:14" x14ac:dyDescent="0.25">
      <c r="A9" s="173" t="str">
        <f>+A5</f>
        <v>Promedio</v>
      </c>
      <c r="B9" s="172" t="s">
        <v>176</v>
      </c>
      <c r="C9" s="201">
        <f>+AVERAGE(d1d10_y!AN$16:AN$100000)</f>
        <v>1.8695859757754825E-3</v>
      </c>
      <c r="D9" s="201">
        <f>+AVERAGE(d1d10_y!AO$16:AO$100000)</f>
        <v>5.5017762365579921E-4</v>
      </c>
      <c r="E9" s="201">
        <f>+AVERAGE(d1d10_y!AP$16:AP$100000)</f>
        <v>-1.629933591285986E-3</v>
      </c>
      <c r="F9" s="201">
        <f>+AVERAGE(d1d10_y!AQ$16:AQ$100000)</f>
        <v>-2.7086217784896365E-3</v>
      </c>
      <c r="G9" s="201">
        <f>+AVERAGE(d1d10_y!AR$16:AR$100000)</f>
        <v>-1.9590003653905362E-3</v>
      </c>
      <c r="H9" s="202">
        <f>+AVERAGE(d1d10_y!AS$16:AS$100000)</f>
        <v>3.203229629401495E-3</v>
      </c>
      <c r="I9" s="48"/>
      <c r="J9" t="s">
        <v>177</v>
      </c>
      <c r="K9" s="48"/>
      <c r="N9" t="s">
        <v>178</v>
      </c>
    </row>
    <row r="10" spans="1:14" x14ac:dyDescent="0.25">
      <c r="A10" s="68"/>
      <c r="C10" s="52"/>
      <c r="D10" s="52"/>
      <c r="E10" s="52"/>
      <c r="F10" s="52"/>
      <c r="G10" s="52"/>
      <c r="H10" s="203"/>
    </row>
    <row r="11" spans="1:14" x14ac:dyDescent="0.25">
      <c r="A11" s="68" t="s">
        <v>74</v>
      </c>
      <c r="C11" s="52" t="s">
        <v>179</v>
      </c>
      <c r="D11" s="52"/>
      <c r="E11" s="52"/>
      <c r="F11" s="52"/>
      <c r="G11" s="52"/>
      <c r="H11" s="203"/>
    </row>
    <row r="12" spans="1:14" x14ac:dyDescent="0.25">
      <c r="A12" s="171" t="str">
        <f t="shared" ref="A12:H12" si="1">+A8</f>
        <v>Fecha</v>
      </c>
      <c r="B12" s="37"/>
      <c r="C12" s="199" t="str">
        <f t="shared" si="1"/>
        <v>GBA</v>
      </c>
      <c r="D12" s="199" t="str">
        <f t="shared" si="1"/>
        <v>PAM</v>
      </c>
      <c r="E12" s="199" t="str">
        <f t="shared" si="1"/>
        <v>NOA</v>
      </c>
      <c r="F12" s="199" t="str">
        <f t="shared" si="1"/>
        <v>NEA</v>
      </c>
      <c r="G12" s="199" t="str">
        <f t="shared" si="1"/>
        <v>CUY</v>
      </c>
      <c r="H12" s="200" t="str">
        <f t="shared" si="1"/>
        <v>PAT</v>
      </c>
      <c r="I12" s="37"/>
      <c r="J12" s="37"/>
      <c r="K12" s="37"/>
    </row>
    <row r="13" spans="1:14" x14ac:dyDescent="0.25">
      <c r="A13" s="173" t="str">
        <f>+A9</f>
        <v>Promedio</v>
      </c>
      <c r="B13" s="172" t="s">
        <v>180</v>
      </c>
      <c r="C13" s="201">
        <f>+AVERAGE(d1d10_y!AN$54:AN$100000)</f>
        <v>-7.6627091633981565E-4</v>
      </c>
      <c r="D13" s="201">
        <f>+AVERAGE(d1d10_y!AO$54:AO$100000)</f>
        <v>4.8587769025946369E-4</v>
      </c>
      <c r="E13" s="201">
        <f>+AVERAGE(d1d10_y!AP$54:AP$100000)</f>
        <v>-7.2995714783712397E-3</v>
      </c>
      <c r="F13" s="201">
        <f>+AVERAGE(d1d10_y!AQ$54:AQ$100000)</f>
        <v>-8.4929746261057492E-3</v>
      </c>
      <c r="G13" s="201">
        <f>+AVERAGE(d1d10_y!AR$54:AR$100000)</f>
        <v>-5.7286036772742528E-3</v>
      </c>
      <c r="H13" s="202">
        <f>+AVERAGE(d1d10_y!AS$54:AS$100000)</f>
        <v>7.5127096277241715E-3</v>
      </c>
      <c r="I13" s="48"/>
      <c r="J13" t="s">
        <v>181</v>
      </c>
      <c r="K13" s="48"/>
      <c r="N13" t="s">
        <v>182</v>
      </c>
    </row>
    <row r="14" spans="1:14" x14ac:dyDescent="0.25">
      <c r="A14" s="68"/>
      <c r="C14" s="52"/>
      <c r="D14" s="52"/>
      <c r="E14" s="52"/>
      <c r="F14" s="52"/>
      <c r="G14" s="52"/>
      <c r="H14" s="203"/>
    </row>
    <row r="15" spans="1:14" x14ac:dyDescent="0.25">
      <c r="A15" s="68" t="s">
        <v>74</v>
      </c>
      <c r="C15" s="52" t="s">
        <v>183</v>
      </c>
      <c r="D15" s="52"/>
      <c r="E15" s="52"/>
      <c r="F15" s="52"/>
      <c r="G15" s="52"/>
      <c r="H15" s="203"/>
    </row>
    <row r="16" spans="1:14" x14ac:dyDescent="0.25">
      <c r="A16" s="171" t="str">
        <f>+A12</f>
        <v>Fecha</v>
      </c>
      <c r="B16" s="37"/>
      <c r="C16" s="199" t="str">
        <f t="shared" ref="C16:H16" si="2">+C12</f>
        <v>GBA</v>
      </c>
      <c r="D16" s="199" t="str">
        <f t="shared" si="2"/>
        <v>PAM</v>
      </c>
      <c r="E16" s="199" t="str">
        <f t="shared" si="2"/>
        <v>NOA</v>
      </c>
      <c r="F16" s="199" t="str">
        <f t="shared" si="2"/>
        <v>NEA</v>
      </c>
      <c r="G16" s="199" t="str">
        <f t="shared" si="2"/>
        <v>CUY</v>
      </c>
      <c r="H16" s="200" t="str">
        <f t="shared" si="2"/>
        <v>PAT</v>
      </c>
    </row>
    <row r="17" spans="1:14" ht="15.75" thickBot="1" x14ac:dyDescent="0.3">
      <c r="A17" s="174" t="s">
        <v>184</v>
      </c>
      <c r="B17" s="175" t="s">
        <v>185</v>
      </c>
      <c r="C17" s="204">
        <f>+HLOOKUP(F19data!C$16,d1d10_y!$AL$3:$AS$100000,F19data!$J$4-3+1,FALSE)</f>
        <v>-1.0511819611271012E-2</v>
      </c>
      <c r="D17" s="204">
        <f>+HLOOKUP(F19data!D$16,d1d10_y!$AL$3:$AS$100000,F19data!$J$4-3+1,FALSE)</f>
        <v>-9.2413987323702873E-3</v>
      </c>
      <c r="E17" s="204">
        <f>+HLOOKUP(F19data!E$16,d1d10_y!$AL$3:$AS$100000,F19data!$J$4-3+1,FALSE)</f>
        <v>-1.5763921987824059E-2</v>
      </c>
      <c r="F17" s="204">
        <f>+HLOOKUP(F19data!F$16,d1d10_y!$AL$3:$AS$100000,F19data!$J$4-3+1,FALSE)</f>
        <v>-1.2317756921360612E-2</v>
      </c>
      <c r="G17" s="204">
        <f>+HLOOKUP(F19data!G$16,d1d10_y!$AL$3:$AS$100000,F19data!$J$4-3+1,FALSE)</f>
        <v>-1.1331425256508654E-2</v>
      </c>
      <c r="H17" s="205">
        <f>+HLOOKUP(F19data!H$16,d1d10_y!$AL$3:$AS$100000,F19data!$J$4-3+1,FALSE)</f>
        <v>-1.3199363926800212E-2</v>
      </c>
      <c r="J17" t="s">
        <v>186</v>
      </c>
    </row>
    <row r="18" spans="1:14" ht="15.75" thickBot="1" x14ac:dyDescent="0.3">
      <c r="C18" s="52"/>
      <c r="D18" s="52"/>
      <c r="E18" s="52"/>
      <c r="F18" s="52"/>
      <c r="G18" s="52"/>
      <c r="H18" s="52"/>
    </row>
    <row r="19" spans="1:14" ht="15.75" thickBot="1" x14ac:dyDescent="0.3">
      <c r="A19" s="64" t="s">
        <v>187</v>
      </c>
      <c r="B19" s="65"/>
      <c r="C19" s="197"/>
      <c r="D19" s="197"/>
      <c r="E19" s="197"/>
      <c r="F19" s="197"/>
      <c r="G19" s="197"/>
      <c r="H19" s="198"/>
      <c r="J19" s="206" t="s">
        <v>170</v>
      </c>
    </row>
    <row r="20" spans="1:14" x14ac:dyDescent="0.25">
      <c r="A20" s="171" t="str">
        <f t="shared" ref="A20:H20" si="3">+A8</f>
        <v>Fecha</v>
      </c>
      <c r="B20" s="37"/>
      <c r="C20" s="199" t="str">
        <f t="shared" si="3"/>
        <v>GBA</v>
      </c>
      <c r="D20" s="199" t="str">
        <f t="shared" si="3"/>
        <v>PAM</v>
      </c>
      <c r="E20" s="199" t="str">
        <f t="shared" si="3"/>
        <v>NOA</v>
      </c>
      <c r="F20" s="199" t="str">
        <f t="shared" si="3"/>
        <v>NEA</v>
      </c>
      <c r="G20" s="199" t="str">
        <f t="shared" si="3"/>
        <v>CUY</v>
      </c>
      <c r="H20" s="200" t="str">
        <f t="shared" si="3"/>
        <v>PAT</v>
      </c>
      <c r="I20" s="37"/>
      <c r="J20" s="207">
        <f>+MAX(GBA_d!B32:B100000)</f>
        <v>138</v>
      </c>
      <c r="K20" s="37"/>
      <c r="L20" t="s">
        <v>175</v>
      </c>
    </row>
    <row r="21" spans="1:14" x14ac:dyDescent="0.25">
      <c r="A21" s="173" t="s">
        <v>188</v>
      </c>
      <c r="B21" s="172" t="s">
        <v>189</v>
      </c>
      <c r="C21" s="201" cm="1">
        <f t="array" aca="1" ref="C21" ca="1">INDIRECT(_xlfn.CONCAT(C$20,"_d!$E$",$J$20))/100-INDIRECT(_xlfn.CONCAT(C$20,"_d!$N$",$J$20))/100</f>
        <v>0.26193359375000114</v>
      </c>
      <c r="D21" s="201" cm="1">
        <f t="array" aca="1" ref="D21" ca="1">INDIRECT(_xlfn.CONCAT(D$20,"_d!$E$",$J$20))/100-INDIRECT(_xlfn.CONCAT(D$20,"_d!$N$",$J$20))/100</f>
        <v>-0.44717773437500341</v>
      </c>
      <c r="E21" s="201" cm="1">
        <f t="array" aca="1" ref="E21" ca="1">INDIRECT(_xlfn.CONCAT(E$20,"_d!$E$",$J$20))/100-INDIRECT(_xlfn.CONCAT(E$20,"_d!$N$",$J$20))/100</f>
        <v>-1.1444628906249932</v>
      </c>
      <c r="F21" s="201" cm="1">
        <f t="array" aca="1" ref="F21" ca="1">INDIRECT(_xlfn.CONCAT(F$20,"_d!$E$",$J$20))/100-INDIRECT(_xlfn.CONCAT(F$20,"_d!$N$",$J$20))/100</f>
        <v>-0.75296874999999375</v>
      </c>
      <c r="G21" s="201" cm="1">
        <f t="array" aca="1" ref="G21" ca="1">INDIRECT(_xlfn.CONCAT(G$20,"_d!$E$",$J$20))/100-INDIRECT(_xlfn.CONCAT(G$20,"_d!$N$",$J$20))/100</f>
        <v>-1.1854199218749955</v>
      </c>
      <c r="H21" s="202" cm="1">
        <f t="array" aca="1" ref="H21" ca="1">INDIRECT(_xlfn.CONCAT(H$20,"_d!$E$",$J$20))/100-INDIRECT(_xlfn.CONCAT(H$20,"_d!$N$",$J$20))/100</f>
        <v>-0.99208007812499943</v>
      </c>
      <c r="I21" s="48"/>
      <c r="J21" t="s">
        <v>190</v>
      </c>
      <c r="K21" s="48"/>
      <c r="N21" t="s">
        <v>191</v>
      </c>
    </row>
    <row r="22" spans="1:14" x14ac:dyDescent="0.25">
      <c r="A22" s="68"/>
      <c r="C22" s="52"/>
      <c r="D22" s="52"/>
      <c r="E22" s="52"/>
      <c r="F22" s="52"/>
      <c r="G22" s="52"/>
      <c r="H22" s="203"/>
    </row>
    <row r="23" spans="1:14" x14ac:dyDescent="0.25">
      <c r="A23" s="68" t="s">
        <v>192</v>
      </c>
      <c r="C23" s="52"/>
      <c r="D23" s="52"/>
      <c r="E23" s="52"/>
      <c r="F23" s="52"/>
      <c r="G23" s="52"/>
      <c r="H23" s="203"/>
    </row>
    <row r="24" spans="1:14" x14ac:dyDescent="0.25">
      <c r="A24" s="171" t="str">
        <f t="shared" ref="A24:H24" si="4">+A12</f>
        <v>Fecha</v>
      </c>
      <c r="B24" s="37"/>
      <c r="C24" s="199" t="str">
        <f t="shared" si="4"/>
        <v>GBA</v>
      </c>
      <c r="D24" s="199" t="str">
        <f t="shared" si="4"/>
        <v>PAM</v>
      </c>
      <c r="E24" s="199" t="str">
        <f t="shared" si="4"/>
        <v>NOA</v>
      </c>
      <c r="F24" s="199" t="str">
        <f t="shared" si="4"/>
        <v>NEA</v>
      </c>
      <c r="G24" s="199" t="str">
        <f t="shared" si="4"/>
        <v>CUY</v>
      </c>
      <c r="H24" s="200" t="str">
        <f t="shared" si="4"/>
        <v>PAT</v>
      </c>
      <c r="I24" s="37"/>
      <c r="J24" s="37"/>
      <c r="K24" s="37"/>
    </row>
    <row r="25" spans="1:14" ht="15.75" thickBot="1" x14ac:dyDescent="0.3">
      <c r="A25" s="174" t="s">
        <v>188</v>
      </c>
      <c r="B25" s="175" t="s">
        <v>193</v>
      </c>
      <c r="C25" s="204" cm="1">
        <f t="array" aca="1" ref="C25" ca="1">INDIRECT(_xlfn.CONCAT(C$20,"_d!$E$",$J$20))/INDIRECT(_xlfn.CONCAT(C$20,"_d!$E$82"))-INDIRECT(_xlfn.CONCAT(C$20,"_d!$N$",$J$20))/INDIRECT(_xlfn.CONCAT(C$20,"_d!$N$82"))</f>
        <v>-0.20190313423668727</v>
      </c>
      <c r="D25" s="204" cm="1">
        <f t="array" aca="1" ref="D25" ca="1">INDIRECT(_xlfn.CONCAT(D$20,"_d!$E$",$J$20))/INDIRECT(_xlfn.CONCAT(D$20,"_d!$E$82"))-INDIRECT(_xlfn.CONCAT(D$20,"_d!$N$",$J$20))/INDIRECT(_xlfn.CONCAT(D$20,"_d!$N$82"))</f>
        <v>-0.17502042505747539</v>
      </c>
      <c r="E25" s="204" cm="1">
        <f t="array" aca="1" ref="E25" ca="1">INDIRECT(_xlfn.CONCAT(E$20,"_d!$E$",$J$20))/INDIRECT(_xlfn.CONCAT(E$20,"_d!$E$82"))-INDIRECT(_xlfn.CONCAT(E$20,"_d!$N$",$J$20))/INDIRECT(_xlfn.CONCAT(E$20,"_d!$N$82"))</f>
        <v>-0.69446696907509065</v>
      </c>
      <c r="F25" s="204" cm="1">
        <f t="array" aca="1" ref="F25" ca="1">INDIRECT(_xlfn.CONCAT(F$20,"_d!$E$",$J$20))/INDIRECT(_xlfn.CONCAT(F$20,"_d!$E$82"))-INDIRECT(_xlfn.CONCAT(F$20,"_d!$N$",$J$20))/INDIRECT(_xlfn.CONCAT(F$20,"_d!$N$82"))</f>
        <v>-0.69156957897057936</v>
      </c>
      <c r="G25" s="204" cm="1">
        <f t="array" aca="1" ref="G25" ca="1">INDIRECT(_xlfn.CONCAT(G$20,"_d!$E$",$J$20))/INDIRECT(_xlfn.CONCAT(G$20,"_d!$E$82"))-INDIRECT(_xlfn.CONCAT(G$20,"_d!$N$",$J$20))/INDIRECT(_xlfn.CONCAT(G$20,"_d!$N$82"))</f>
        <v>-0.45315134222680697</v>
      </c>
      <c r="H25" s="204" cm="1">
        <f t="array" aca="1" ref="H25" ca="1">INDIRECT(_xlfn.CONCAT(H$20,"_d!$E$",$J$20))/INDIRECT(_xlfn.CONCAT(H$20,"_d!$E$82"))-INDIRECT(_xlfn.CONCAT(H$20,"_d!$N$",$J$20))/INDIRECT(_xlfn.CONCAT(H$20,"_d!$N$82"))</f>
        <v>0.14209383734878145</v>
      </c>
      <c r="I25" s="48"/>
      <c r="J25" t="s">
        <v>194</v>
      </c>
      <c r="K25" s="48"/>
      <c r="N25" t="s">
        <v>195</v>
      </c>
    </row>
    <row r="26" spans="1:14" x14ac:dyDescent="0.25">
      <c r="C26" s="52"/>
      <c r="D26" s="52"/>
      <c r="E26" s="52"/>
      <c r="F26" s="52"/>
      <c r="G26" s="52"/>
      <c r="H26" s="52"/>
    </row>
    <row r="28" spans="1:14" x14ac:dyDescent="0.25">
      <c r="C28" s="48"/>
    </row>
  </sheetData>
  <conditionalFormatting sqref="C28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:H5">
    <cfRule type="colorScale" priority="12">
      <colorScale>
        <cfvo type="min"/>
        <cfvo type="max"/>
        <color rgb="FF63BE7B"/>
        <color rgb="FFFFEF9C"/>
      </colorScale>
    </cfRule>
  </conditionalFormatting>
  <conditionalFormatting sqref="C9:H9">
    <cfRule type="colorScale" priority="14">
      <colorScale>
        <cfvo type="min"/>
        <cfvo type="max"/>
        <color rgb="FF63BE7B"/>
        <color rgb="FFFFEF9C"/>
      </colorScale>
    </cfRule>
  </conditionalFormatting>
  <conditionalFormatting sqref="C13:H13">
    <cfRule type="colorScale" priority="2">
      <colorScale>
        <cfvo type="min"/>
        <cfvo type="max"/>
        <color rgb="FF63BE7B"/>
        <color rgb="FFFFEF9C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">
      <colorScale>
        <cfvo type="min"/>
        <cfvo type="max"/>
        <color rgb="FF63BE7B"/>
        <color rgb="FFFFEF9C"/>
      </colorScale>
    </cfRule>
  </conditionalFormatting>
  <conditionalFormatting sqref="C17:H17">
    <cfRule type="colorScale" priority="1">
      <colorScale>
        <cfvo type="min"/>
        <cfvo type="max"/>
        <color rgb="FF63BE7B"/>
        <color rgb="FFFFEF9C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max"/>
        <color rgb="FF63BE7B"/>
        <color rgb="FFFFEF9C"/>
      </colorScale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1:H21">
    <cfRule type="colorScale" priority="11">
      <colorScale>
        <cfvo type="min"/>
        <cfvo type="max"/>
        <color rgb="FF63BE7B"/>
        <color rgb="FFFFEF9C"/>
      </colorScale>
    </cfRule>
  </conditionalFormatting>
  <conditionalFormatting sqref="C25:H25">
    <cfRule type="colorScale" priority="10">
      <colorScale>
        <cfvo type="min"/>
        <cfvo type="max"/>
        <color rgb="FF63BE7B"/>
        <color rgb="FFFFEF9C"/>
      </colorScale>
    </cfRule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3:I13 K13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1:I21 K21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9:K9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3:H1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7:H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3:I13 K13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I21 K21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5:I25 K25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9:K9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 K5 C5:I5"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3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9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1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5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DE8FA-CEAD-442A-8993-C5AD4F281BCD}">
  <sheetPr>
    <tabColor theme="4"/>
  </sheetPr>
  <dimension ref="A1:BL111"/>
  <sheetViews>
    <sheetView zoomScale="85" zoomScaleNormal="85" workbookViewId="0">
      <pane xSplit="1" ySplit="4" topLeftCell="BA99" activePane="bottomRight" state="frozen"/>
      <selection pane="topRight" activeCell="B1" sqref="B1"/>
      <selection pane="bottomLeft" activeCell="A5" sqref="A5"/>
      <selection pane="bottomRight" activeCell="A111" sqref="A111:XFD111"/>
    </sheetView>
  </sheetViews>
  <sheetFormatPr baseColWidth="10" defaultColWidth="11.42578125" defaultRowHeight="15" x14ac:dyDescent="0.25"/>
  <cols>
    <col min="12" max="12" width="2.42578125" customWidth="1"/>
    <col min="28" max="30" width="11.5703125" style="73"/>
    <col min="34" max="34" width="11.42578125" customWidth="1"/>
    <col min="62" max="63" width="22" style="36" customWidth="1"/>
    <col min="64" max="64" width="13.85546875" bestFit="1" customWidth="1"/>
  </cols>
  <sheetData>
    <row r="1" spans="1:64" hidden="1" x14ac:dyDescent="0.25"/>
    <row r="2" spans="1:64" s="112" customFormat="1" x14ac:dyDescent="0.25">
      <c r="BJ2" s="162"/>
      <c r="BK2" s="162"/>
    </row>
    <row r="3" spans="1:64" s="156" customFormat="1" ht="15.75" thickBot="1" x14ac:dyDescent="0.3">
      <c r="B3" s="254" t="s">
        <v>165</v>
      </c>
      <c r="C3" s="254"/>
      <c r="D3" s="254"/>
      <c r="E3" s="254"/>
      <c r="F3" s="254"/>
      <c r="G3" s="254"/>
      <c r="H3" s="254"/>
      <c r="I3" s="254"/>
      <c r="J3" s="254"/>
      <c r="K3" s="254"/>
      <c r="M3" s="254" t="s">
        <v>196</v>
      </c>
      <c r="N3" s="254"/>
      <c r="O3" s="254"/>
      <c r="P3" s="254"/>
      <c r="Q3" s="254"/>
      <c r="R3" s="254"/>
      <c r="S3" s="254"/>
      <c r="T3" s="254"/>
      <c r="U3" s="254"/>
      <c r="V3" s="254"/>
      <c r="AI3" s="254" t="s">
        <v>165</v>
      </c>
      <c r="AJ3" s="254"/>
      <c r="AK3" s="254"/>
      <c r="AL3" s="254"/>
      <c r="AM3" s="254"/>
      <c r="AN3" s="254"/>
      <c r="AO3" s="254"/>
      <c r="AP3" s="254"/>
      <c r="AQ3" s="254"/>
      <c r="AR3" s="254"/>
      <c r="AT3" s="254" t="s">
        <v>196</v>
      </c>
      <c r="AU3" s="254"/>
      <c r="AV3" s="254"/>
      <c r="AW3" s="254"/>
      <c r="AX3" s="254"/>
      <c r="AY3" s="254"/>
      <c r="AZ3" s="254"/>
      <c r="BA3" s="254"/>
      <c r="BB3" s="254"/>
      <c r="BC3" s="254"/>
      <c r="BJ3" s="163"/>
      <c r="BK3" s="163"/>
    </row>
    <row r="4" spans="1:64" s="159" customFormat="1" ht="30.75" thickBot="1" x14ac:dyDescent="0.3">
      <c r="A4" s="158" t="str">
        <f>+NAC!A4</f>
        <v>Fecha</v>
      </c>
      <c r="B4" s="157" t="s">
        <v>38</v>
      </c>
      <c r="C4" s="157" t="s">
        <v>128</v>
      </c>
      <c r="D4" s="157" t="s">
        <v>40</v>
      </c>
      <c r="E4" s="157" t="s">
        <v>41</v>
      </c>
      <c r="F4" s="157" t="s">
        <v>129</v>
      </c>
      <c r="G4" s="157" t="s">
        <v>130</v>
      </c>
      <c r="H4" s="157" t="s">
        <v>47</v>
      </c>
      <c r="I4" s="157" t="s">
        <v>48</v>
      </c>
      <c r="J4" s="157" t="s">
        <v>49</v>
      </c>
      <c r="K4" s="157" t="s">
        <v>197</v>
      </c>
      <c r="M4" s="160">
        <v>1</v>
      </c>
      <c r="N4" s="160">
        <f>+M4+1</f>
        <v>2</v>
      </c>
      <c r="O4" s="160">
        <f t="shared" ref="O4:V4" si="0">+N4+1</f>
        <v>3</v>
      </c>
      <c r="P4" s="160">
        <f t="shared" si="0"/>
        <v>4</v>
      </c>
      <c r="Q4" s="160">
        <f t="shared" si="0"/>
        <v>5</v>
      </c>
      <c r="R4" s="160">
        <f t="shared" si="0"/>
        <v>6</v>
      </c>
      <c r="S4" s="160">
        <f t="shared" si="0"/>
        <v>7</v>
      </c>
      <c r="T4" s="160">
        <f t="shared" si="0"/>
        <v>8</v>
      </c>
      <c r="U4" s="160">
        <f t="shared" si="0"/>
        <v>9</v>
      </c>
      <c r="V4" s="160">
        <f t="shared" si="0"/>
        <v>10</v>
      </c>
      <c r="W4" s="160" t="s">
        <v>47</v>
      </c>
      <c r="X4" s="160" t="s">
        <v>48</v>
      </c>
      <c r="Y4" s="160" t="s">
        <v>49</v>
      </c>
      <c r="Z4" s="157" t="s">
        <v>197</v>
      </c>
      <c r="AB4" s="160" t="s">
        <v>6</v>
      </c>
      <c r="AC4" s="160" t="s">
        <v>198</v>
      </c>
      <c r="AD4" s="160" t="s">
        <v>199</v>
      </c>
      <c r="AH4" s="158" t="str">
        <f>+NAC!AH4</f>
        <v>Recreación y cultura</v>
      </c>
      <c r="AI4" s="157" t="s">
        <v>38</v>
      </c>
      <c r="AJ4" s="157" t="s">
        <v>128</v>
      </c>
      <c r="AK4" s="157" t="s">
        <v>40</v>
      </c>
      <c r="AL4" s="157" t="s">
        <v>41</v>
      </c>
      <c r="AM4" s="157" t="s">
        <v>129</v>
      </c>
      <c r="AN4" s="157" t="s">
        <v>130</v>
      </c>
      <c r="AO4" s="157" t="s">
        <v>47</v>
      </c>
      <c r="AP4" s="157" t="s">
        <v>48</v>
      </c>
      <c r="AQ4" s="157" t="s">
        <v>49</v>
      </c>
      <c r="AR4" s="157" t="s">
        <v>197</v>
      </c>
      <c r="AT4" s="160">
        <v>1</v>
      </c>
      <c r="AU4" s="160">
        <f>+AT4+1</f>
        <v>2</v>
      </c>
      <c r="AV4" s="160">
        <f t="shared" ref="AV4:BC4" si="1">+AU4+1</f>
        <v>3</v>
      </c>
      <c r="AW4" s="160">
        <f t="shared" si="1"/>
        <v>4</v>
      </c>
      <c r="AX4" s="160">
        <f t="shared" si="1"/>
        <v>5</v>
      </c>
      <c r="AY4" s="160">
        <f t="shared" si="1"/>
        <v>6</v>
      </c>
      <c r="AZ4" s="160">
        <f t="shared" si="1"/>
        <v>7</v>
      </c>
      <c r="BA4" s="160">
        <f t="shared" si="1"/>
        <v>8</v>
      </c>
      <c r="BB4" s="160">
        <f t="shared" si="1"/>
        <v>9</v>
      </c>
      <c r="BC4" s="160">
        <f t="shared" si="1"/>
        <v>10</v>
      </c>
      <c r="BD4" s="160" t="s">
        <v>47</v>
      </c>
      <c r="BE4" s="160" t="s">
        <v>48</v>
      </c>
      <c r="BF4" s="160" t="s">
        <v>49</v>
      </c>
      <c r="BG4" s="157" t="s">
        <v>197</v>
      </c>
      <c r="BI4" s="160" t="s">
        <v>6</v>
      </c>
      <c r="BJ4" s="161" t="s">
        <v>198</v>
      </c>
      <c r="BK4" s="161" t="s">
        <v>199</v>
      </c>
      <c r="BL4" s="159" t="s">
        <v>200</v>
      </c>
    </row>
    <row r="5" spans="1:64" x14ac:dyDescent="0.25">
      <c r="A5" s="35">
        <f>+NAC!A5</f>
        <v>42705</v>
      </c>
      <c r="AB5" s="74">
        <f>+A5</f>
        <v>42705</v>
      </c>
      <c r="AH5" s="35">
        <f>+A5</f>
        <v>42705</v>
      </c>
      <c r="BI5" s="35">
        <f>+AH5</f>
        <v>42705</v>
      </c>
    </row>
    <row r="6" spans="1:64" x14ac:dyDescent="0.25">
      <c r="A6" s="35">
        <f>+NAC!A6</f>
        <v>42736</v>
      </c>
      <c r="B6" s="24">
        <f>+GBA_d!$AA33</f>
        <v>1.2891544534877397E-2</v>
      </c>
      <c r="C6" s="24">
        <f>+PAM_d!$AA33</f>
        <v>1.8007870513543578E-2</v>
      </c>
      <c r="D6" s="24">
        <f>+NOA_d!$AA33</f>
        <v>1.6727622759399541E-2</v>
      </c>
      <c r="E6" s="24">
        <f>+NEA_d!$AA33</f>
        <v>1.6966408232814922E-2</v>
      </c>
      <c r="F6" s="24">
        <f>+CUY_d!$AA33</f>
        <v>1.745871255043796E-2</v>
      </c>
      <c r="G6" s="24">
        <f>+PAT_d!$AA33</f>
        <v>2.6615390919488391E-2</v>
      </c>
      <c r="H6" s="24">
        <f>+MAX(B6:G6)</f>
        <v>2.6615390919488391E-2</v>
      </c>
      <c r="I6" s="24">
        <f>+MIN(B6:G6)</f>
        <v>1.2891544534877397E-2</v>
      </c>
      <c r="J6" s="24">
        <f>+H6-I6</f>
        <v>1.3723846384610994E-2</v>
      </c>
      <c r="M6" s="24">
        <f ca="1">+NAC_d!CH6</f>
        <v>1.4910348894956016E-2</v>
      </c>
      <c r="N6" s="24">
        <f ca="1">+NAC_d!CI6</f>
        <v>1.5240768579789732E-2</v>
      </c>
      <c r="O6" s="24">
        <f ca="1">+NAC_d!CJ6</f>
        <v>1.5087320433512019E-2</v>
      </c>
      <c r="P6" s="24">
        <f ca="1">+NAC_d!CK6</f>
        <v>1.5721132804585869E-2</v>
      </c>
      <c r="Q6" s="24">
        <f ca="1">+NAC_d!CL6</f>
        <v>1.5857538654221681E-2</v>
      </c>
      <c r="R6" s="24">
        <f ca="1">+NAC_d!CM6</f>
        <v>1.5873462619559797E-2</v>
      </c>
      <c r="S6" s="24">
        <f ca="1">+NAC_d!CN6</f>
        <v>1.6384429832215996E-2</v>
      </c>
      <c r="T6" s="24">
        <f ca="1">+NAC_d!CO6</f>
        <v>1.6229753660803148E-2</v>
      </c>
      <c r="U6" s="24">
        <f ca="1">+NAC_d!CP6</f>
        <v>1.6724552271869531E-2</v>
      </c>
      <c r="V6" s="24">
        <f ca="1">+NAC_d!CQ6</f>
        <v>1.6939290999717249E-2</v>
      </c>
      <c r="W6" s="24">
        <f ca="1">+MAX(M6:V6)</f>
        <v>1.6939290999717249E-2</v>
      </c>
      <c r="X6" s="24">
        <f ca="1">+MIN(M6:V6)</f>
        <v>1.4910348894956016E-2</v>
      </c>
      <c r="Y6" s="24">
        <f ca="1">+W6-X6</f>
        <v>2.0289421047612333E-3</v>
      </c>
      <c r="AB6" s="74">
        <f>+A6</f>
        <v>42736</v>
      </c>
      <c r="AH6" s="35">
        <f t="shared" ref="AH6:AH69" si="2">+A6</f>
        <v>42736</v>
      </c>
      <c r="AI6" s="24"/>
      <c r="AJ6" s="24"/>
      <c r="AK6" s="24"/>
      <c r="AL6" s="24"/>
      <c r="AM6" s="24"/>
      <c r="AN6" s="24"/>
      <c r="AO6" s="24"/>
      <c r="AP6" s="24"/>
      <c r="AQ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I6" s="35">
        <f>+AH6</f>
        <v>42736</v>
      </c>
    </row>
    <row r="7" spans="1:64" x14ac:dyDescent="0.25">
      <c r="A7" s="35">
        <f>+NAC!A7</f>
        <v>42767</v>
      </c>
      <c r="B7" s="24">
        <f>+GBA_d!AA34</f>
        <v>2.4355354711361299E-2</v>
      </c>
      <c r="C7" s="24">
        <f>+PAM_d!$AA34</f>
        <v>1.7032501068593442E-2</v>
      </c>
      <c r="D7" s="24">
        <f>+NOA_d!$AA34</f>
        <v>2.1303624172347213E-2</v>
      </c>
      <c r="E7" s="24">
        <f>+NEA_d!$AA34</f>
        <v>1.801867825147041E-2</v>
      </c>
      <c r="F7" s="24">
        <f>+CUY_d!$AA34</f>
        <v>1.5878215221936332E-2</v>
      </c>
      <c r="G7" s="24">
        <f>+PAT_d!$AA34</f>
        <v>1.7317240524011623E-2</v>
      </c>
      <c r="H7" s="24">
        <f t="shared" ref="H7:H70" si="3">+MAX(B7:G7)</f>
        <v>2.4355354711361299E-2</v>
      </c>
      <c r="I7" s="24">
        <f t="shared" ref="I7:I70" si="4">+MIN(B7:G7)</f>
        <v>1.5878215221936332E-2</v>
      </c>
      <c r="J7" s="24">
        <f t="shared" ref="J7:J70" si="5">+H7-I7</f>
        <v>8.4771394894249674E-3</v>
      </c>
      <c r="M7" s="24">
        <f ca="1">+NAC_d!CH7</f>
        <v>2.0013511549536567E-2</v>
      </c>
      <c r="N7" s="24">
        <f ca="1">+NAC_d!CI7</f>
        <v>1.9754432303726865E-2</v>
      </c>
      <c r="O7" s="24">
        <f ca="1">+NAC_d!CJ7</f>
        <v>2.0865159232695163E-2</v>
      </c>
      <c r="P7" s="24">
        <f ca="1">+NAC_d!CK7</f>
        <v>2.024095952868521E-2</v>
      </c>
      <c r="Q7" s="24">
        <f ca="1">+NAC_d!CL7</f>
        <v>2.0293951267898125E-2</v>
      </c>
      <c r="R7" s="24">
        <f ca="1">+NAC_d!CM7</f>
        <v>2.0425491414502561E-2</v>
      </c>
      <c r="S7" s="24">
        <f ca="1">+NAC_d!CN7</f>
        <v>2.0129312567666702E-2</v>
      </c>
      <c r="T7" s="24">
        <f ca="1">+NAC_d!CO7</f>
        <v>2.0467630269175308E-2</v>
      </c>
      <c r="U7" s="24">
        <f ca="1">+NAC_d!CP7</f>
        <v>2.1061467928915611E-2</v>
      </c>
      <c r="V7" s="24">
        <f ca="1">+NAC_d!CQ7</f>
        <v>2.0927058951514699E-2</v>
      </c>
      <c r="W7" s="24">
        <f t="shared" ref="W7:W70" ca="1" si="6">+MAX(M7:V7)</f>
        <v>2.1061467928915611E-2</v>
      </c>
      <c r="X7" s="24">
        <f t="shared" ref="X7:X70" ca="1" si="7">+MIN(M7:V7)</f>
        <v>1.9754432303726865E-2</v>
      </c>
      <c r="Y7" s="24">
        <f t="shared" ref="Y7:Y70" ca="1" si="8">+W7-X7</f>
        <v>1.3070356251887461E-3</v>
      </c>
      <c r="AB7" s="74">
        <f t="shared" ref="AB7:AB70" si="9">+A7</f>
        <v>42767</v>
      </c>
      <c r="AH7" s="35">
        <f t="shared" si="2"/>
        <v>42767</v>
      </c>
      <c r="AI7" s="24"/>
      <c r="AJ7" s="24"/>
      <c r="AK7" s="24"/>
      <c r="AL7" s="24"/>
      <c r="AM7" s="24"/>
      <c r="AN7" s="24"/>
      <c r="AO7" s="24"/>
      <c r="AP7" s="24"/>
      <c r="AQ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I7" s="35">
        <f t="shared" ref="BI7:BI70" si="10">+AH7</f>
        <v>42767</v>
      </c>
    </row>
    <row r="8" spans="1:64" x14ac:dyDescent="0.25">
      <c r="A8" s="35">
        <f>+NAC!A8</f>
        <v>42795</v>
      </c>
      <c r="B8" s="24">
        <f>+GBA_d!AA35</f>
        <v>2.4172488607703047E-2</v>
      </c>
      <c r="C8" s="24">
        <f>+PAM_d!$AA35</f>
        <v>2.1869217951989484E-2</v>
      </c>
      <c r="D8" s="24">
        <f>+NOA_d!$AA35</f>
        <v>3.201861520824667E-2</v>
      </c>
      <c r="E8" s="24">
        <f>+NEA_d!$AA35</f>
        <v>2.4585739321065114E-2</v>
      </c>
      <c r="F8" s="24">
        <f>+CUY_d!$AA35</f>
        <v>2.5642802540710052E-2</v>
      </c>
      <c r="G8" s="24">
        <f>+PAT_d!$AA35</f>
        <v>2.0714483522364935E-2</v>
      </c>
      <c r="H8" s="24">
        <f t="shared" si="3"/>
        <v>3.201861520824667E-2</v>
      </c>
      <c r="I8" s="24">
        <f t="shared" si="4"/>
        <v>2.0714483522364935E-2</v>
      </c>
      <c r="J8" s="24">
        <f t="shared" si="5"/>
        <v>1.1304131685881735E-2</v>
      </c>
      <c r="M8" s="24">
        <f ca="1">+NAC_d!CH8</f>
        <v>2.5308160014654746E-2</v>
      </c>
      <c r="N8" s="24">
        <f ca="1">+NAC_d!CI8</f>
        <v>2.5379318198467393E-2</v>
      </c>
      <c r="O8" s="24">
        <f ca="1">+NAC_d!CJ8</f>
        <v>2.5440252943233821E-2</v>
      </c>
      <c r="P8" s="24">
        <f ca="1">+NAC_d!CK8</f>
        <v>2.4509982557135102E-2</v>
      </c>
      <c r="Q8" s="24">
        <f ca="1">+NAC_d!CL8</f>
        <v>2.4614566072292288E-2</v>
      </c>
      <c r="R8" s="24">
        <f ca="1">+NAC_d!CM8</f>
        <v>2.4798138888123988E-2</v>
      </c>
      <c r="S8" s="24">
        <f ca="1">+NAC_d!CN8</f>
        <v>2.4156761518597358E-2</v>
      </c>
      <c r="T8" s="24">
        <f ca="1">+NAC_d!CO8</f>
        <v>2.3568585280141274E-2</v>
      </c>
      <c r="U8" s="24">
        <f ca="1">+NAC_d!CP8</f>
        <v>2.3420974193860689E-2</v>
      </c>
      <c r="V8" s="24">
        <f ca="1">+NAC_d!CQ8</f>
        <v>2.1811464478843412E-2</v>
      </c>
      <c r="W8" s="24">
        <f t="shared" ca="1" si="6"/>
        <v>2.5440252943233821E-2</v>
      </c>
      <c r="X8" s="24">
        <f t="shared" ca="1" si="7"/>
        <v>2.1811464478843412E-2</v>
      </c>
      <c r="Y8" s="24">
        <f t="shared" ca="1" si="8"/>
        <v>3.6287884643904089E-3</v>
      </c>
      <c r="AB8" s="74">
        <f t="shared" si="9"/>
        <v>42795</v>
      </c>
      <c r="AH8" s="35">
        <f t="shared" si="2"/>
        <v>42795</v>
      </c>
      <c r="AI8" s="24"/>
      <c r="AJ8" s="24"/>
      <c r="AK8" s="24"/>
      <c r="AL8" s="24"/>
      <c r="AM8" s="24"/>
      <c r="AN8" s="24"/>
      <c r="AO8" s="24"/>
      <c r="AP8" s="24"/>
      <c r="AQ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I8" s="35">
        <f t="shared" si="10"/>
        <v>42795</v>
      </c>
    </row>
    <row r="9" spans="1:64" x14ac:dyDescent="0.25">
      <c r="A9" s="35">
        <f>+NAC!A9</f>
        <v>42826</v>
      </c>
      <c r="B9" s="24">
        <f>+GBA_d!AA36</f>
        <v>2.6341425694853093E-2</v>
      </c>
      <c r="C9" s="24">
        <f>+PAM_d!$AA36</f>
        <v>2.7545655869426922E-2</v>
      </c>
      <c r="D9" s="24">
        <f>+NOA_d!$AA36</f>
        <v>2.7203780176085379E-2</v>
      </c>
      <c r="E9" s="24">
        <f>+NEA_d!$AA36</f>
        <v>2.2434537946786293E-2</v>
      </c>
      <c r="F9" s="24">
        <f>+CUY_d!$AA36</f>
        <v>3.2784087785598937E-2</v>
      </c>
      <c r="G9" s="24">
        <f>+PAT_d!$AA36</f>
        <v>2.0886367241965687E-2</v>
      </c>
      <c r="H9" s="24">
        <f t="shared" si="3"/>
        <v>3.2784087785598937E-2</v>
      </c>
      <c r="I9" s="24">
        <f t="shared" si="4"/>
        <v>2.0886367241965687E-2</v>
      </c>
      <c r="J9" s="24">
        <f t="shared" si="5"/>
        <v>1.189772054363325E-2</v>
      </c>
      <c r="M9" s="24">
        <f ca="1">+NAC_d!CH9</f>
        <v>2.7347230098816233E-2</v>
      </c>
      <c r="N9" s="24">
        <f ca="1">+NAC_d!CI9</f>
        <v>2.7573836889269954E-2</v>
      </c>
      <c r="O9" s="24">
        <f ca="1">+NAC_d!CJ9</f>
        <v>2.805837271823175E-2</v>
      </c>
      <c r="P9" s="24">
        <f ca="1">+NAC_d!CK9</f>
        <v>2.6983500296964502E-2</v>
      </c>
      <c r="Q9" s="24">
        <f ca="1">+NAC_d!CL9</f>
        <v>2.7646285355788391E-2</v>
      </c>
      <c r="R9" s="24">
        <f ca="1">+NAC_d!CM9</f>
        <v>2.7406590274742904E-2</v>
      </c>
      <c r="S9" s="24">
        <f ca="1">+NAC_d!CN9</f>
        <v>2.6667481961496042E-2</v>
      </c>
      <c r="T9" s="24">
        <f ca="1">+NAC_d!CO9</f>
        <v>2.6264058951541047E-2</v>
      </c>
      <c r="U9" s="24">
        <f ca="1">+NAC_d!CP9</f>
        <v>2.6262853948789466E-2</v>
      </c>
      <c r="V9" s="24">
        <f ca="1">+NAC_d!CQ9</f>
        <v>2.5297721018142427E-2</v>
      </c>
      <c r="W9" s="24">
        <f t="shared" ca="1" si="6"/>
        <v>2.805837271823175E-2</v>
      </c>
      <c r="X9" s="24">
        <f t="shared" ca="1" si="7"/>
        <v>2.5297721018142427E-2</v>
      </c>
      <c r="Y9" s="24">
        <f t="shared" ca="1" si="8"/>
        <v>2.7606517000893227E-3</v>
      </c>
      <c r="AB9" s="74">
        <f t="shared" si="9"/>
        <v>42826</v>
      </c>
      <c r="AH9" s="35">
        <f t="shared" si="2"/>
        <v>42826</v>
      </c>
      <c r="AI9" s="24"/>
      <c r="AJ9" s="24"/>
      <c r="AK9" s="24"/>
      <c r="AL9" s="24"/>
      <c r="AM9" s="24"/>
      <c r="AN9" s="24"/>
      <c r="AO9" s="24"/>
      <c r="AP9" s="24"/>
      <c r="AQ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I9" s="35">
        <f t="shared" si="10"/>
        <v>42826</v>
      </c>
    </row>
    <row r="10" spans="1:64" x14ac:dyDescent="0.25">
      <c r="A10" s="35">
        <f>+NAC!A10</f>
        <v>42856</v>
      </c>
      <c r="B10" s="24">
        <f>+GBA_d!AA37</f>
        <v>1.2852126512179263E-2</v>
      </c>
      <c r="C10" s="24">
        <f>+PAM_d!$AA37</f>
        <v>1.4831716846586795E-2</v>
      </c>
      <c r="D10" s="24">
        <f>+NOA_d!$AA37</f>
        <v>1.5225126057098359E-2</v>
      </c>
      <c r="E10" s="24">
        <f>+NEA_d!$AA37</f>
        <v>1.9008114053868042E-2</v>
      </c>
      <c r="F10" s="24">
        <f>+CUY_d!$AA37</f>
        <v>1.6772784969537158E-2</v>
      </c>
      <c r="G10" s="24">
        <f>+PAT_d!$AA37</f>
        <v>1.7187746092241385E-2</v>
      </c>
      <c r="H10" s="24">
        <f t="shared" si="3"/>
        <v>1.9008114053868042E-2</v>
      </c>
      <c r="I10" s="24">
        <f t="shared" si="4"/>
        <v>1.2852126512179263E-2</v>
      </c>
      <c r="J10" s="24">
        <f t="shared" si="5"/>
        <v>6.1559875416887788E-3</v>
      </c>
      <c r="M10" s="24">
        <f ca="1">+NAC_d!CH10</f>
        <v>1.4957041571580509E-2</v>
      </c>
      <c r="N10" s="24">
        <f ca="1">+NAC_d!CI10</f>
        <v>1.4694483839465144E-2</v>
      </c>
      <c r="O10" s="24">
        <f ca="1">+NAC_d!CJ10</f>
        <v>1.451505417880794E-2</v>
      </c>
      <c r="P10" s="24">
        <f ca="1">+NAC_d!CK10</f>
        <v>1.459937722257143E-2</v>
      </c>
      <c r="Q10" s="24">
        <f ca="1">+NAC_d!CL10</f>
        <v>1.4322666493178593E-2</v>
      </c>
      <c r="R10" s="24">
        <f ca="1">+NAC_d!CM10</f>
        <v>1.4440353177602949E-2</v>
      </c>
      <c r="S10" s="24">
        <f ca="1">+NAC_d!CN10</f>
        <v>1.4189562247014509E-2</v>
      </c>
      <c r="T10" s="24">
        <f ca="1">+NAC_d!CO10</f>
        <v>1.4294334771088213E-2</v>
      </c>
      <c r="U10" s="24">
        <f ca="1">+NAC_d!CP10</f>
        <v>1.4393285611134177E-2</v>
      </c>
      <c r="V10" s="24">
        <f ca="1">+NAC_d!CQ10</f>
        <v>1.4419511344979652E-2</v>
      </c>
      <c r="W10" s="24">
        <f t="shared" ca="1" si="6"/>
        <v>1.4957041571580509E-2</v>
      </c>
      <c r="X10" s="24">
        <f t="shared" ca="1" si="7"/>
        <v>1.4189562247014509E-2</v>
      </c>
      <c r="Y10" s="24">
        <f t="shared" ca="1" si="8"/>
        <v>7.6747932456600054E-4</v>
      </c>
      <c r="AB10" s="74">
        <f t="shared" si="9"/>
        <v>42856</v>
      </c>
      <c r="AH10" s="35">
        <f t="shared" si="2"/>
        <v>42856</v>
      </c>
      <c r="AI10" s="24"/>
      <c r="AJ10" s="24"/>
      <c r="AK10" s="24"/>
      <c r="AL10" s="24"/>
      <c r="AM10" s="24"/>
      <c r="AN10" s="24"/>
      <c r="AO10" s="24"/>
      <c r="AP10" s="24"/>
      <c r="AQ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I10" s="35">
        <f t="shared" si="10"/>
        <v>42856</v>
      </c>
    </row>
    <row r="11" spans="1:64" x14ac:dyDescent="0.25">
      <c r="A11" s="35">
        <f>+NAC!A11</f>
        <v>42887</v>
      </c>
      <c r="B11" s="24">
        <f>+GBA_d!AA38</f>
        <v>1.3762224775948129E-2</v>
      </c>
      <c r="C11" s="24">
        <f>+PAM_d!$AA38</f>
        <v>1.0110552234547932E-2</v>
      </c>
      <c r="D11" s="24">
        <f>+NOA_d!$AA38</f>
        <v>9.2645901007768483E-3</v>
      </c>
      <c r="E11" s="24">
        <f>+NEA_d!$AA38</f>
        <v>1.3792944496470616E-2</v>
      </c>
      <c r="F11" s="24">
        <f>+CUY_d!$AA38</f>
        <v>1.0435847314177904E-2</v>
      </c>
      <c r="G11" s="24">
        <f>+PAT_d!$AA38</f>
        <v>1.1073159286624223E-2</v>
      </c>
      <c r="H11" s="24">
        <f t="shared" si="3"/>
        <v>1.3792944496470616E-2</v>
      </c>
      <c r="I11" s="24">
        <f t="shared" si="4"/>
        <v>9.2645901007768483E-3</v>
      </c>
      <c r="J11" s="24">
        <f t="shared" si="5"/>
        <v>4.5283543956937677E-3</v>
      </c>
      <c r="M11" s="24">
        <f ca="1">+NAC_d!CH11</f>
        <v>1.1149976410332885E-2</v>
      </c>
      <c r="N11" s="24">
        <f ca="1">+NAC_d!CI11</f>
        <v>1.1195639474113062E-2</v>
      </c>
      <c r="O11" s="24">
        <f ca="1">+NAC_d!CJ11</f>
        <v>1.1396901705233553E-2</v>
      </c>
      <c r="P11" s="24">
        <f ca="1">+NAC_d!CK11</f>
        <v>1.1369057050544917E-2</v>
      </c>
      <c r="Q11" s="24">
        <f ca="1">+NAC_d!CL11</f>
        <v>1.1610418755263918E-2</v>
      </c>
      <c r="R11" s="24">
        <f ca="1">+NAC_d!CM11</f>
        <v>1.1634271846785005E-2</v>
      </c>
      <c r="S11" s="24">
        <f ca="1">+NAC_d!CN11</f>
        <v>1.1738683471851363E-2</v>
      </c>
      <c r="T11" s="24">
        <f ca="1">+NAC_d!CO11</f>
        <v>1.1936576297453039E-2</v>
      </c>
      <c r="U11" s="24">
        <f ca="1">+NAC_d!CP11</f>
        <v>1.2214829434103125E-2</v>
      </c>
      <c r="V11" s="24">
        <f ca="1">+NAC_d!CQ11</f>
        <v>1.2753217246614712E-2</v>
      </c>
      <c r="W11" s="24">
        <f t="shared" ca="1" si="6"/>
        <v>1.2753217246614712E-2</v>
      </c>
      <c r="X11" s="24">
        <f t="shared" ca="1" si="7"/>
        <v>1.1149976410332885E-2</v>
      </c>
      <c r="Y11" s="24">
        <f t="shared" ca="1" si="8"/>
        <v>1.6032408362818273E-3</v>
      </c>
      <c r="AB11" s="74">
        <f t="shared" si="9"/>
        <v>42887</v>
      </c>
      <c r="AH11" s="35">
        <f t="shared" si="2"/>
        <v>42887</v>
      </c>
      <c r="AI11" s="24"/>
      <c r="AJ11" s="24"/>
      <c r="AK11" s="24"/>
      <c r="AL11" s="24"/>
      <c r="AM11" s="24"/>
      <c r="AN11" s="24"/>
      <c r="AO11" s="24"/>
      <c r="AP11" s="24"/>
      <c r="AQ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I11" s="35">
        <f t="shared" si="10"/>
        <v>42887</v>
      </c>
    </row>
    <row r="12" spans="1:64" x14ac:dyDescent="0.25">
      <c r="A12" s="35">
        <f>+NAC!A12</f>
        <v>42917</v>
      </c>
      <c r="B12" s="24">
        <f>+GBA_d!AA39</f>
        <v>1.691383889825171E-2</v>
      </c>
      <c r="C12" s="24">
        <f>+PAM_d!$AA39</f>
        <v>1.9673991139077751E-2</v>
      </c>
      <c r="D12" s="24">
        <f>+NOA_d!$AA39</f>
        <v>1.4813762172459555E-2</v>
      </c>
      <c r="E12" s="24">
        <f>+NEA_d!$AA39</f>
        <v>1.3089792154489466E-2</v>
      </c>
      <c r="F12" s="24">
        <f>+CUY_d!$AA39</f>
        <v>1.4466634312148008E-2</v>
      </c>
      <c r="G12" s="24">
        <f>+PAT_d!$AA39</f>
        <v>1.6114208432966626E-2</v>
      </c>
      <c r="H12" s="24">
        <f t="shared" si="3"/>
        <v>1.9673991139077751E-2</v>
      </c>
      <c r="I12" s="24">
        <f t="shared" si="4"/>
        <v>1.3089792154489466E-2</v>
      </c>
      <c r="J12" s="24">
        <f t="shared" si="5"/>
        <v>6.5841989845882853E-3</v>
      </c>
      <c r="M12" s="24">
        <f ca="1">+NAC_d!CH12</f>
        <v>1.458691504319054E-2</v>
      </c>
      <c r="N12" s="24">
        <f ca="1">+NAC_d!CI12</f>
        <v>1.5091272142327083E-2</v>
      </c>
      <c r="O12" s="24">
        <f ca="1">+NAC_d!CJ12</f>
        <v>1.5743585659790504E-2</v>
      </c>
      <c r="P12" s="24">
        <f ca="1">+NAC_d!CK12</f>
        <v>1.6293363358487412E-2</v>
      </c>
      <c r="Q12" s="24">
        <f ca="1">+NAC_d!CL12</f>
        <v>1.676340964405032E-2</v>
      </c>
      <c r="R12" s="24">
        <f ca="1">+NAC_d!CM12</f>
        <v>1.6650227267195117E-2</v>
      </c>
      <c r="S12" s="24">
        <f ca="1">+NAC_d!CN12</f>
        <v>1.7170300300570984E-2</v>
      </c>
      <c r="T12" s="24">
        <f ca="1">+NAC_d!CO12</f>
        <v>1.7713514846418477E-2</v>
      </c>
      <c r="U12" s="24">
        <f ca="1">+NAC_d!CP12</f>
        <v>1.85936799755273E-2</v>
      </c>
      <c r="V12" s="24">
        <f ca="1">+NAC_d!CQ12</f>
        <v>1.9320402272151593E-2</v>
      </c>
      <c r="W12" s="24">
        <f t="shared" ca="1" si="6"/>
        <v>1.9320402272151593E-2</v>
      </c>
      <c r="X12" s="24">
        <f t="shared" ca="1" si="7"/>
        <v>1.458691504319054E-2</v>
      </c>
      <c r="Y12" s="24">
        <f t="shared" ca="1" si="8"/>
        <v>4.733487228961053E-3</v>
      </c>
      <c r="AB12" s="74">
        <f t="shared" si="9"/>
        <v>42917</v>
      </c>
      <c r="AH12" s="35">
        <f t="shared" si="2"/>
        <v>42917</v>
      </c>
      <c r="AI12" s="24"/>
      <c r="AJ12" s="24"/>
      <c r="AK12" s="24"/>
      <c r="AL12" s="24"/>
      <c r="AM12" s="24"/>
      <c r="AN12" s="24"/>
      <c r="AO12" s="24"/>
      <c r="AP12" s="24"/>
      <c r="AQ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I12" s="35">
        <f t="shared" si="10"/>
        <v>42917</v>
      </c>
    </row>
    <row r="13" spans="1:64" x14ac:dyDescent="0.25">
      <c r="A13" s="35">
        <f>+NAC!A13</f>
        <v>42948</v>
      </c>
      <c r="B13" s="24">
        <f>+GBA_d!AA40</f>
        <v>1.4936188536550654E-2</v>
      </c>
      <c r="C13" s="24">
        <f>+PAM_d!$AA40</f>
        <v>1.2957818696553547E-2</v>
      </c>
      <c r="D13" s="24">
        <f>+NOA_d!$AA40</f>
        <v>1.2736520246384497E-2</v>
      </c>
      <c r="E13" s="24">
        <f>+NEA_d!$AA40</f>
        <v>1.1609746941704024E-2</v>
      </c>
      <c r="F13" s="24">
        <f>+CUY_d!$AA40</f>
        <v>1.3670129760771754E-2</v>
      </c>
      <c r="G13" s="24">
        <f>+PAT_d!$AA40</f>
        <v>1.6982611379363188E-2</v>
      </c>
      <c r="H13" s="24">
        <f t="shared" si="3"/>
        <v>1.6982611379363188E-2</v>
      </c>
      <c r="I13" s="24">
        <f t="shared" si="4"/>
        <v>1.1609746941704024E-2</v>
      </c>
      <c r="J13" s="24">
        <f t="shared" si="5"/>
        <v>5.3728644376591639E-3</v>
      </c>
      <c r="M13" s="24">
        <f ca="1">+NAC_d!CH13</f>
        <v>1.4164969986374176E-2</v>
      </c>
      <c r="N13" s="24">
        <f ca="1">+NAC_d!CI13</f>
        <v>1.4161518757879854E-2</v>
      </c>
      <c r="O13" s="24">
        <f ca="1">+NAC_d!CJ13</f>
        <v>1.425106001918075E-2</v>
      </c>
      <c r="P13" s="24">
        <f ca="1">+NAC_d!CK13</f>
        <v>1.3882077395204195E-2</v>
      </c>
      <c r="Q13" s="24">
        <f ca="1">+NAC_d!CL13</f>
        <v>1.4173449644502512E-2</v>
      </c>
      <c r="R13" s="24">
        <f ca="1">+NAC_d!CM13</f>
        <v>1.4149920864672261E-2</v>
      </c>
      <c r="S13" s="24">
        <f ca="1">+NAC_d!CN13</f>
        <v>1.4067406117377113E-2</v>
      </c>
      <c r="T13" s="24">
        <f ca="1">+NAC_d!CO13</f>
        <v>1.3950147639970156E-2</v>
      </c>
      <c r="U13" s="24">
        <f ca="1">+NAC_d!CP13</f>
        <v>1.4111767159607824E-2</v>
      </c>
      <c r="V13" s="24">
        <f ca="1">+NAC_d!CQ13</f>
        <v>1.370641401853212E-2</v>
      </c>
      <c r="W13" s="24">
        <f t="shared" ca="1" si="6"/>
        <v>1.425106001918075E-2</v>
      </c>
      <c r="X13" s="24">
        <f t="shared" ca="1" si="7"/>
        <v>1.370641401853212E-2</v>
      </c>
      <c r="Y13" s="24">
        <f t="shared" ca="1" si="8"/>
        <v>5.4464600064862978E-4</v>
      </c>
      <c r="AB13" s="74">
        <f t="shared" si="9"/>
        <v>42948</v>
      </c>
      <c r="AH13" s="35">
        <f t="shared" si="2"/>
        <v>42948</v>
      </c>
      <c r="AI13" s="24"/>
      <c r="AJ13" s="24"/>
      <c r="AK13" s="24"/>
      <c r="AL13" s="24"/>
      <c r="AM13" s="24"/>
      <c r="AN13" s="24"/>
      <c r="AO13" s="24"/>
      <c r="AP13" s="24"/>
      <c r="AQ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I13" s="35">
        <f t="shared" si="10"/>
        <v>42948</v>
      </c>
    </row>
    <row r="14" spans="1:64" x14ac:dyDescent="0.25">
      <c r="A14" s="35">
        <f>+NAC!A14</f>
        <v>42979</v>
      </c>
      <c r="B14" s="24">
        <f>+GBA_d!AA41</f>
        <v>2.0679199180329899E-2</v>
      </c>
      <c r="C14" s="24">
        <f>+PAM_d!$AA41</f>
        <v>1.9338536084552604E-2</v>
      </c>
      <c r="D14" s="24">
        <f>+NOA_d!$AA41</f>
        <v>1.7343208036115332E-2</v>
      </c>
      <c r="E14" s="24">
        <f>+NEA_d!$AA41</f>
        <v>1.2672800550364016E-2</v>
      </c>
      <c r="F14" s="24">
        <f>+CUY_d!$AA41</f>
        <v>1.7277698464099212E-2</v>
      </c>
      <c r="G14" s="24">
        <f>+PAT_d!$AA41</f>
        <v>1.3118371898718451E-2</v>
      </c>
      <c r="H14" s="24">
        <f t="shared" si="3"/>
        <v>2.0679199180329899E-2</v>
      </c>
      <c r="I14" s="24">
        <f t="shared" si="4"/>
        <v>1.2672800550364016E-2</v>
      </c>
      <c r="J14" s="24">
        <f t="shared" si="5"/>
        <v>8.0063986299658829E-3</v>
      </c>
      <c r="M14" s="24">
        <f ca="1">+NAC_d!CH14</f>
        <v>1.8489840375533806E-2</v>
      </c>
      <c r="N14" s="24">
        <f ca="1">+NAC_d!CI14</f>
        <v>1.8787112298462638E-2</v>
      </c>
      <c r="O14" s="24">
        <f ca="1">+NAC_d!CJ14</f>
        <v>1.8999272384413235E-2</v>
      </c>
      <c r="P14" s="24">
        <f ca="1">+NAC_d!CK14</f>
        <v>1.8467061112844352E-2</v>
      </c>
      <c r="Q14" s="24">
        <f ca="1">+NAC_d!CL14</f>
        <v>1.9046012069542151E-2</v>
      </c>
      <c r="R14" s="24">
        <f ca="1">+NAC_d!CM14</f>
        <v>1.9255131407602377E-2</v>
      </c>
      <c r="S14" s="24">
        <f ca="1">+NAC_d!CN14</f>
        <v>1.9001552437868607E-2</v>
      </c>
      <c r="T14" s="24">
        <f ca="1">+NAC_d!CO14</f>
        <v>1.9020334031101926E-2</v>
      </c>
      <c r="U14" s="24">
        <f ca="1">+NAC_d!CP14</f>
        <v>1.9263092321817776E-2</v>
      </c>
      <c r="V14" s="24">
        <f ca="1">+NAC_d!CQ14</f>
        <v>1.9011447741158705E-2</v>
      </c>
      <c r="W14" s="24">
        <f t="shared" ca="1" si="6"/>
        <v>1.9263092321817776E-2</v>
      </c>
      <c r="X14" s="24">
        <f t="shared" ca="1" si="7"/>
        <v>1.8467061112844352E-2</v>
      </c>
      <c r="Y14" s="24">
        <f t="shared" ca="1" si="8"/>
        <v>7.960312089734245E-4</v>
      </c>
      <c r="AB14" s="74">
        <f t="shared" si="9"/>
        <v>42979</v>
      </c>
      <c r="AH14" s="35">
        <f t="shared" si="2"/>
        <v>42979</v>
      </c>
      <c r="AI14" s="24"/>
      <c r="AJ14" s="24"/>
      <c r="AK14" s="24"/>
      <c r="AL14" s="24"/>
      <c r="AM14" s="24"/>
      <c r="AN14" s="24"/>
      <c r="AO14" s="24"/>
      <c r="AP14" s="24"/>
      <c r="AQ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I14" s="35">
        <f t="shared" si="10"/>
        <v>42979</v>
      </c>
    </row>
    <row r="15" spans="1:64" x14ac:dyDescent="0.25">
      <c r="A15" s="35">
        <f>+NAC!A15</f>
        <v>43009</v>
      </c>
      <c r="B15" s="24">
        <f>+GBA_d!AA42</f>
        <v>1.3112130550534618E-2</v>
      </c>
      <c r="C15" s="24">
        <f>+PAM_d!$AA42</f>
        <v>1.6954866253890533E-2</v>
      </c>
      <c r="D15" s="24">
        <f>+NOA_d!$AA42</f>
        <v>1.849413785295706E-2</v>
      </c>
      <c r="E15" s="24">
        <f>+NEA_d!$AA42</f>
        <v>1.512353708563241E-2</v>
      </c>
      <c r="F15" s="24">
        <f>+CUY_d!$AA42</f>
        <v>1.7204283349307792E-2</v>
      </c>
      <c r="G15" s="24">
        <f>+PAT_d!$AA42</f>
        <v>1.6541031160681952E-2</v>
      </c>
      <c r="H15" s="24">
        <f t="shared" si="3"/>
        <v>1.849413785295706E-2</v>
      </c>
      <c r="I15" s="24">
        <f t="shared" si="4"/>
        <v>1.3112130550534618E-2</v>
      </c>
      <c r="J15" s="24">
        <f t="shared" si="5"/>
        <v>5.3820073024224424E-3</v>
      </c>
      <c r="M15" s="24">
        <f ca="1">+NAC_d!CH15</f>
        <v>1.6278833281802463E-2</v>
      </c>
      <c r="N15" s="24">
        <f ca="1">+NAC_d!CI15</f>
        <v>1.6268260445578608E-2</v>
      </c>
      <c r="O15" s="24">
        <f ca="1">+NAC_d!CJ15</f>
        <v>1.6031368159200143E-2</v>
      </c>
      <c r="P15" s="24">
        <f ca="1">+NAC_d!CK15</f>
        <v>1.6027844582724882E-2</v>
      </c>
      <c r="Q15" s="24">
        <f ca="1">+NAC_d!CL15</f>
        <v>1.5934017371643794E-2</v>
      </c>
      <c r="R15" s="24">
        <f ca="1">+NAC_d!CM15</f>
        <v>1.5656690080362745E-2</v>
      </c>
      <c r="S15" s="24">
        <f ca="1">+NAC_d!CN15</f>
        <v>1.537072729932798E-2</v>
      </c>
      <c r="T15" s="24">
        <f ca="1">+NAC_d!CO15</f>
        <v>1.5020061529693152E-2</v>
      </c>
      <c r="U15" s="24">
        <f ca="1">+NAC_d!CP15</f>
        <v>1.4798674738739859E-2</v>
      </c>
      <c r="V15" s="24">
        <f ca="1">+NAC_d!CQ15</f>
        <v>1.4137214628951345E-2</v>
      </c>
      <c r="W15" s="24">
        <f t="shared" ca="1" si="6"/>
        <v>1.6278833281802463E-2</v>
      </c>
      <c r="X15" s="24">
        <f t="shared" ca="1" si="7"/>
        <v>1.4137214628951345E-2</v>
      </c>
      <c r="Y15" s="24">
        <f t="shared" ca="1" si="8"/>
        <v>2.1416186528511183E-3</v>
      </c>
      <c r="AB15" s="74">
        <f t="shared" si="9"/>
        <v>43009</v>
      </c>
      <c r="AH15" s="35">
        <f t="shared" si="2"/>
        <v>43009</v>
      </c>
      <c r="AI15" s="24"/>
      <c r="AJ15" s="24"/>
      <c r="AK15" s="24"/>
      <c r="AL15" s="24"/>
      <c r="AM15" s="24"/>
      <c r="AN15" s="24"/>
      <c r="AO15" s="24"/>
      <c r="AP15" s="24"/>
      <c r="AQ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I15" s="35">
        <f t="shared" si="10"/>
        <v>43009</v>
      </c>
    </row>
    <row r="16" spans="1:64" x14ac:dyDescent="0.25">
      <c r="A16" s="35">
        <f>+NAC!A16</f>
        <v>43040</v>
      </c>
      <c r="B16" s="24">
        <f>+GBA_d!AA43</f>
        <v>1.1526211542926657E-2</v>
      </c>
      <c r="C16" s="24">
        <f>+PAM_d!$AA43</f>
        <v>1.6269879620567806E-2</v>
      </c>
      <c r="D16" s="24">
        <f>+NOA_d!$AA43</f>
        <v>1.3078058329094144E-2</v>
      </c>
      <c r="E16" s="24">
        <f>+NEA_d!$AA43</f>
        <v>1.5546020483991008E-2</v>
      </c>
      <c r="F16" s="24">
        <f>+CUY_d!$AA43</f>
        <v>1.5899559735876867E-2</v>
      </c>
      <c r="G16" s="24">
        <f>+PAT_d!$AA43</f>
        <v>1.4257996448264976E-2</v>
      </c>
      <c r="H16" s="24">
        <f t="shared" si="3"/>
        <v>1.6269879620567806E-2</v>
      </c>
      <c r="I16" s="24">
        <f t="shared" si="4"/>
        <v>1.1526211542926657E-2</v>
      </c>
      <c r="J16" s="24">
        <f t="shared" si="5"/>
        <v>4.7436680776411499E-3</v>
      </c>
      <c r="M16" s="24">
        <f ca="1">+NAC_d!CH16</f>
        <v>1.3395178328984292E-2</v>
      </c>
      <c r="N16" s="24">
        <f ca="1">+NAC_d!CI16</f>
        <v>1.3468282001193321E-2</v>
      </c>
      <c r="O16" s="24">
        <f ca="1">+NAC_d!CJ16</f>
        <v>1.3585098610374047E-2</v>
      </c>
      <c r="P16" s="24">
        <f ca="1">+NAC_d!CK16</f>
        <v>1.3872932394743964E-2</v>
      </c>
      <c r="Q16" s="24">
        <f ca="1">+NAC_d!CL16</f>
        <v>1.3872613248776311E-2</v>
      </c>
      <c r="R16" s="24">
        <f ca="1">+NAC_d!CM16</f>
        <v>1.3718372432454329E-2</v>
      </c>
      <c r="S16" s="24">
        <f ca="1">+NAC_d!CN16</f>
        <v>1.4061318364408049E-2</v>
      </c>
      <c r="T16" s="24">
        <f ca="1">+NAC_d!CO16</f>
        <v>1.4095620886031668E-2</v>
      </c>
      <c r="U16" s="24">
        <f ca="1">+NAC_d!CP16</f>
        <v>1.3885055228052723E-2</v>
      </c>
      <c r="V16" s="24">
        <f ca="1">+NAC_d!CQ16</f>
        <v>1.3651241051179985E-2</v>
      </c>
      <c r="W16" s="24">
        <f t="shared" ca="1" si="6"/>
        <v>1.4095620886031668E-2</v>
      </c>
      <c r="X16" s="24">
        <f t="shared" ca="1" si="7"/>
        <v>1.3395178328984292E-2</v>
      </c>
      <c r="Y16" s="24">
        <f t="shared" ca="1" si="8"/>
        <v>7.0044255704737601E-4</v>
      </c>
      <c r="AB16" s="74">
        <f t="shared" si="9"/>
        <v>43040</v>
      </c>
      <c r="AH16" s="35">
        <f t="shared" si="2"/>
        <v>43040</v>
      </c>
      <c r="AI16" s="24"/>
      <c r="AJ16" s="24"/>
      <c r="AK16" s="24"/>
      <c r="AL16" s="24"/>
      <c r="AM16" s="24"/>
      <c r="AN16" s="24"/>
      <c r="AO16" s="24"/>
      <c r="AP16" s="24"/>
      <c r="AQ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I16" s="35">
        <f t="shared" si="10"/>
        <v>43040</v>
      </c>
    </row>
    <row r="17" spans="1:64" x14ac:dyDescent="0.25">
      <c r="A17" s="35">
        <f>+NAC!A17</f>
        <v>43070</v>
      </c>
      <c r="B17" s="24">
        <f>+GBA_d!AA44</f>
        <v>3.2905340449189024E-2</v>
      </c>
      <c r="C17" s="24">
        <f>+PAM_d!$AA44</f>
        <v>3.2209617281223402E-2</v>
      </c>
      <c r="D17" s="24">
        <f>+NOA_d!$AA44</f>
        <v>2.4868156298680777E-2</v>
      </c>
      <c r="E17" s="24">
        <f>+NEA_d!$AA44</f>
        <v>2.2591971644482234E-2</v>
      </c>
      <c r="F17" s="24">
        <f>+CUY_d!$AA44</f>
        <v>3.3271978549074044E-2</v>
      </c>
      <c r="G17" s="24">
        <f>+PAT_d!$AA44</f>
        <v>2.5709313611011142E-2</v>
      </c>
      <c r="H17" s="24">
        <f t="shared" si="3"/>
        <v>3.3271978549074044E-2</v>
      </c>
      <c r="I17" s="24">
        <f t="shared" si="4"/>
        <v>2.2591971644482234E-2</v>
      </c>
      <c r="J17" s="24">
        <f t="shared" si="5"/>
        <v>1.068000690459181E-2</v>
      </c>
      <c r="K17" s="24">
        <f>+AVERAGE(J6:J17)</f>
        <v>8.0713603648168517E-3</v>
      </c>
      <c r="M17" s="24">
        <f ca="1">+NAC_d!CH17</f>
        <v>2.7691647344390669E-2</v>
      </c>
      <c r="N17" s="24">
        <f ca="1">+NAC_d!CI17</f>
        <v>2.7922669099553321E-2</v>
      </c>
      <c r="O17" s="24">
        <f ca="1">+NAC_d!CJ17</f>
        <v>3.1410074081800854E-2</v>
      </c>
      <c r="P17" s="24">
        <f ca="1">+NAC_d!CK17</f>
        <v>2.9151952316547325E-2</v>
      </c>
      <c r="Q17" s="24">
        <f ca="1">+NAC_d!CL17</f>
        <v>3.092219964476195E-2</v>
      </c>
      <c r="R17" s="24">
        <f ca="1">+NAC_d!CM17</f>
        <v>3.0875357883449972E-2</v>
      </c>
      <c r="S17" s="24">
        <f ca="1">+NAC_d!CN17</f>
        <v>3.1169416911596359E-2</v>
      </c>
      <c r="T17" s="24">
        <f ca="1">+NAC_d!CO17</f>
        <v>3.1533314585133976E-2</v>
      </c>
      <c r="U17" s="24">
        <f ca="1">+NAC_d!CP17</f>
        <v>3.2846984301340143E-2</v>
      </c>
      <c r="V17" s="24">
        <f ca="1">+NAC_d!CQ17</f>
        <v>3.3145061984860558E-2</v>
      </c>
      <c r="W17" s="24">
        <f t="shared" ca="1" si="6"/>
        <v>3.3145061984860558E-2</v>
      </c>
      <c r="X17" s="24">
        <f t="shared" ca="1" si="7"/>
        <v>2.7691647344390669E-2</v>
      </c>
      <c r="Y17" s="24">
        <f t="shared" ca="1" si="8"/>
        <v>5.4534146404698891E-3</v>
      </c>
      <c r="Z17" s="24">
        <f ca="1">+AVERAGE(Y6:Y17)</f>
        <v>2.2054815286857523E-3</v>
      </c>
      <c r="AB17" s="74">
        <f t="shared" si="9"/>
        <v>43070</v>
      </c>
      <c r="AC17" s="75">
        <f>+K17</f>
        <v>8.0713603648168517E-3</v>
      </c>
      <c r="AD17" s="75">
        <f ca="1">+Z17</f>
        <v>2.2054815286857523E-3</v>
      </c>
      <c r="AH17" s="35">
        <f t="shared" si="2"/>
        <v>43070</v>
      </c>
      <c r="AI17" s="24">
        <f>+GBA_d!$AN44</f>
        <v>0.24872854506679754</v>
      </c>
      <c r="AJ17" s="24">
        <f>+PAM_d!$AN44</f>
        <v>0.25168524230457678</v>
      </c>
      <c r="AK17" s="24">
        <f>+NOA_d!$AN44</f>
        <v>0.2470698561657918</v>
      </c>
      <c r="AL17" s="24">
        <f>+NEA_d!$AN44</f>
        <v>0.2258125242813549</v>
      </c>
      <c r="AM17" s="24">
        <f>+CUY_d!$AN44</f>
        <v>0.25644742477252325</v>
      </c>
      <c r="AN17" s="24">
        <f>+PAT_d!$AN44</f>
        <v>0.23920584427434433</v>
      </c>
      <c r="AO17" s="24">
        <f>+MAX(AI17:AN17)</f>
        <v>0.25644742477252325</v>
      </c>
      <c r="AP17" s="24">
        <f>+MIN(AI17:AN17)</f>
        <v>0.2258125242813549</v>
      </c>
      <c r="AQ17" s="24">
        <f>+AO17-AP17</f>
        <v>3.0634900491168349E-2</v>
      </c>
      <c r="AR17" s="24"/>
      <c r="AT17" s="24">
        <f ca="1">+NAC_d!CT17</f>
        <v>0.24130245771674974</v>
      </c>
      <c r="AU17" s="24">
        <f ca="1">+NAC_d!CU17</f>
        <v>0.24281750385077894</v>
      </c>
      <c r="AV17" s="24">
        <f ca="1">+NAC_d!CV17</f>
        <v>0.24991986557537338</v>
      </c>
      <c r="AW17" s="24">
        <f ca="1">+NAC_d!CW17</f>
        <v>0.24475340260092171</v>
      </c>
      <c r="AX17" s="24">
        <f ca="1">+NAC_d!CX17</f>
        <v>0.24954658470820834</v>
      </c>
      <c r="AY17" s="24">
        <f ca="1">+NAC_d!CY17</f>
        <v>0.24933434630505014</v>
      </c>
      <c r="AZ17" s="24">
        <f ca="1">+NAC_d!CZ17</f>
        <v>0.24839259958724291</v>
      </c>
      <c r="BA17" s="24">
        <f ca="1">+NAC_d!DA17</f>
        <v>0.24837852072552669</v>
      </c>
      <c r="BB17" s="24">
        <f ca="1">+NAC_d!DB17</f>
        <v>0.25263597351546596</v>
      </c>
      <c r="BC17" s="24">
        <f ca="1">+NAC_d!DC17</f>
        <v>0.24962666918043674</v>
      </c>
      <c r="BD17" s="24">
        <f t="shared" ref="BD17:BD70" ca="1" si="11">+MAX(AT17:BC17)</f>
        <v>0.25263597351546596</v>
      </c>
      <c r="BE17" s="24">
        <f t="shared" ref="BE17:BE70" ca="1" si="12">+MIN(AT17:BC17)</f>
        <v>0.24130245771674974</v>
      </c>
      <c r="BF17" s="24">
        <f t="shared" ref="BF17:BF70" ca="1" si="13">+BD17-BE17</f>
        <v>1.1333515798716221E-2</v>
      </c>
      <c r="BG17" s="24"/>
      <c r="BI17" s="35">
        <f t="shared" si="10"/>
        <v>43070</v>
      </c>
    </row>
    <row r="18" spans="1:64" x14ac:dyDescent="0.25">
      <c r="A18" s="35">
        <f>+NAC!A18</f>
        <v>43101</v>
      </c>
      <c r="B18" s="24">
        <f>+GBA_d!AA45</f>
        <v>1.5910325921434598E-2</v>
      </c>
      <c r="C18" s="24">
        <f>+PAM_d!$AA45</f>
        <v>1.8751721835792656E-2</v>
      </c>
      <c r="D18" s="24">
        <f>+NOA_d!$AA45</f>
        <v>1.9499423392942195E-2</v>
      </c>
      <c r="E18" s="24">
        <f>+NEA_d!$AA45</f>
        <v>2.0742633719886605E-2</v>
      </c>
      <c r="F18" s="24">
        <f>+CUY_d!$AA45</f>
        <v>1.5610875844019212E-2</v>
      </c>
      <c r="G18" s="24">
        <f>+PAT_d!$AA45</f>
        <v>2.7256042642325173E-2</v>
      </c>
      <c r="H18" s="24">
        <f t="shared" si="3"/>
        <v>2.7256042642325173E-2</v>
      </c>
      <c r="I18" s="24">
        <f t="shared" si="4"/>
        <v>1.5610875844019212E-2</v>
      </c>
      <c r="J18" s="24">
        <f t="shared" si="5"/>
        <v>1.1645166798305961E-2</v>
      </c>
      <c r="K18" s="24">
        <f t="shared" ref="K18:K81" si="14">+AVERAGE(J7:J18)</f>
        <v>7.8981370659580996E-3</v>
      </c>
      <c r="M18" s="24">
        <f ca="1">+NAC_d!CH18</f>
        <v>1.7813928189734263E-2</v>
      </c>
      <c r="N18" s="24">
        <f ca="1">+NAC_d!CI18</f>
        <v>1.789647218636814E-2</v>
      </c>
      <c r="O18" s="24">
        <f ca="1">+NAC_d!CJ18</f>
        <v>1.746687767181565E-2</v>
      </c>
      <c r="P18" s="24">
        <f ca="1">+NAC_d!CK18</f>
        <v>1.7993000543126803E-2</v>
      </c>
      <c r="Q18" s="24">
        <f ca="1">+NAC_d!CL18</f>
        <v>1.7677777456517108E-2</v>
      </c>
      <c r="R18" s="24">
        <f ca="1">+NAC_d!CM18</f>
        <v>1.7661466555080496E-2</v>
      </c>
      <c r="S18" s="24">
        <f ca="1">+NAC_d!CN18</f>
        <v>1.8241281526629516E-2</v>
      </c>
      <c r="T18" s="24">
        <f ca="1">+NAC_d!CO18</f>
        <v>1.7858053789863604E-2</v>
      </c>
      <c r="U18" s="24">
        <f ca="1">+NAC_d!CP18</f>
        <v>1.8151360647392645E-2</v>
      </c>
      <c r="V18" s="24">
        <f ca="1">+NAC_d!CQ18</f>
        <v>1.8291179455340645E-2</v>
      </c>
      <c r="W18" s="24">
        <f t="shared" ca="1" si="6"/>
        <v>1.8291179455340645E-2</v>
      </c>
      <c r="X18" s="24">
        <f t="shared" ca="1" si="7"/>
        <v>1.746687767181565E-2</v>
      </c>
      <c r="Y18" s="24">
        <f t="shared" ca="1" si="8"/>
        <v>8.2430178352499439E-4</v>
      </c>
      <c r="Z18" s="24">
        <f t="shared" ref="Z18:Z81" ca="1" si="15">+AVERAGE(Y7:Y18)</f>
        <v>2.1050948352493992E-3</v>
      </c>
      <c r="AB18" s="74">
        <f t="shared" si="9"/>
        <v>43101</v>
      </c>
      <c r="AC18" s="75">
        <f>+K18</f>
        <v>7.8981370659580996E-3</v>
      </c>
      <c r="AD18" s="75">
        <f t="shared" ref="AD18:AD70" ca="1" si="16">+Z18</f>
        <v>2.1050948352493992E-3</v>
      </c>
      <c r="AH18" s="35">
        <f t="shared" si="2"/>
        <v>43101</v>
      </c>
      <c r="AI18" s="24">
        <f>+GBA_d!$AN45</f>
        <v>0.25245020560296227</v>
      </c>
      <c r="AJ18" s="24">
        <f>+PAM_d!$AN45</f>
        <v>0.25259984006899128</v>
      </c>
      <c r="AK18" s="24">
        <f>+NOA_d!$AN45</f>
        <v>0.25046961529499767</v>
      </c>
      <c r="AL18" s="24">
        <f>+NEA_d!$AN45</f>
        <v>0.23036424246898579</v>
      </c>
      <c r="AM18" s="24">
        <f>+CUY_d!$AN45</f>
        <v>0.25416555363363424</v>
      </c>
      <c r="AN18" s="24">
        <f>+PAT_d!$AN45</f>
        <v>0.23997916149333975</v>
      </c>
      <c r="AO18" s="24">
        <f t="shared" ref="AO18:AO81" si="17">+MAX(AI18:AN18)</f>
        <v>0.25416555363363424</v>
      </c>
      <c r="AP18" s="24">
        <f t="shared" ref="AP18:AP81" si="18">+MIN(AI18:AN18)</f>
        <v>0.23036424246898579</v>
      </c>
      <c r="AQ18" s="24">
        <f t="shared" ref="AQ18:AQ29" si="19">+AO18-AP18</f>
        <v>2.3801311164648453E-2</v>
      </c>
      <c r="AR18" s="24"/>
      <c r="AT18" s="24">
        <f ca="1">+NAC_d!CT18</f>
        <v>0.2448537271650395</v>
      </c>
      <c r="AU18" s="24">
        <f ca="1">+NAC_d!CU18</f>
        <v>0.2460685109315055</v>
      </c>
      <c r="AV18" s="24">
        <f ca="1">+NAC_d!CV18</f>
        <v>0.25284991484656238</v>
      </c>
      <c r="AW18" s="24">
        <f ca="1">+NAC_d!CW18</f>
        <v>0.24753754778258141</v>
      </c>
      <c r="AX18" s="24">
        <f ca="1">+NAC_d!CX18</f>
        <v>0.25178555335510611</v>
      </c>
      <c r="AY18" s="24">
        <f ca="1">+NAC_d!CY18</f>
        <v>0.25153325671089366</v>
      </c>
      <c r="AZ18" s="24">
        <f ca="1">+NAC_d!CZ18</f>
        <v>0.25067331133940884</v>
      </c>
      <c r="BA18" s="24">
        <f ca="1">+NAC_d!DA18</f>
        <v>0.25037879172634225</v>
      </c>
      <c r="BB18" s="24">
        <f ca="1">+NAC_d!DB18</f>
        <v>0.25439384539384235</v>
      </c>
      <c r="BC18" s="24">
        <f ca="1">+NAC_d!DC18</f>
        <v>0.25128788522632628</v>
      </c>
      <c r="BD18" s="24">
        <f t="shared" ca="1" si="11"/>
        <v>0.25439384539384235</v>
      </c>
      <c r="BE18" s="24">
        <f t="shared" ca="1" si="12"/>
        <v>0.2448537271650395</v>
      </c>
      <c r="BF18" s="24">
        <f t="shared" ca="1" si="13"/>
        <v>9.5401182288028519E-3</v>
      </c>
      <c r="BG18" s="24"/>
      <c r="BI18" s="35">
        <f t="shared" si="10"/>
        <v>43101</v>
      </c>
      <c r="BJ18" s="164">
        <f t="shared" ref="BJ18:BJ81" si="20">+AR18</f>
        <v>0</v>
      </c>
      <c r="BK18" s="164">
        <f t="shared" ref="BK18:BK81" si="21">+BG18</f>
        <v>0</v>
      </c>
      <c r="BL18" t="b">
        <f t="shared" ref="BL18:BL81" si="22">+BJ18&gt;BK18</f>
        <v>0</v>
      </c>
    </row>
    <row r="19" spans="1:64" x14ac:dyDescent="0.25">
      <c r="A19" s="35">
        <f>+NAC!A19</f>
        <v>43132</v>
      </c>
      <c r="B19" s="24">
        <f>+GBA_d!AA46</f>
        <v>2.5499478232609007E-2</v>
      </c>
      <c r="C19" s="24">
        <f>+PAM_d!$AA46</f>
        <v>2.3265614864840023E-2</v>
      </c>
      <c r="D19" s="24">
        <f>+NOA_d!$AA46</f>
        <v>2.1919048123366425E-2</v>
      </c>
      <c r="E19" s="24">
        <f>+NEA_d!$AA46</f>
        <v>2.1762579027827522E-2</v>
      </c>
      <c r="F19" s="24">
        <f>+CUY_d!$AA46</f>
        <v>2.6806789602806358E-2</v>
      </c>
      <c r="G19" s="24">
        <f>+PAT_d!$AA46</f>
        <v>2.0153544356912745E-2</v>
      </c>
      <c r="H19" s="24">
        <f t="shared" si="3"/>
        <v>2.6806789602806358E-2</v>
      </c>
      <c r="I19" s="24">
        <f t="shared" si="4"/>
        <v>2.0153544356912745E-2</v>
      </c>
      <c r="J19" s="24">
        <f t="shared" si="5"/>
        <v>6.6532452458936131E-3</v>
      </c>
      <c r="K19" s="24">
        <f t="shared" si="14"/>
        <v>7.7461458789971531E-3</v>
      </c>
      <c r="M19" s="24">
        <f ca="1">+NAC_d!CH19</f>
        <v>2.2574318109689129E-2</v>
      </c>
      <c r="N19" s="24">
        <f ca="1">+NAC_d!CI19</f>
        <v>2.2896572883151611E-2</v>
      </c>
      <c r="O19" s="24">
        <f ca="1">+NAC_d!CJ19</f>
        <v>2.410459183053737E-2</v>
      </c>
      <c r="P19" s="24">
        <f ca="1">+NAC_d!CK19</f>
        <v>2.3923559374436021E-2</v>
      </c>
      <c r="Q19" s="24">
        <f ca="1">+NAC_d!CL19</f>
        <v>2.420438319214635E-2</v>
      </c>
      <c r="R19" s="24">
        <f ca="1">+NAC_d!CM19</f>
        <v>2.402650359720826E-2</v>
      </c>
      <c r="S19" s="24">
        <f ca="1">+NAC_d!CN19</f>
        <v>2.4510931677904857E-2</v>
      </c>
      <c r="T19" s="24">
        <f ca="1">+NAC_d!CO19</f>
        <v>2.455835233518866E-2</v>
      </c>
      <c r="U19" s="24">
        <f ca="1">+NAC_d!CP19</f>
        <v>2.4520807980020543E-2</v>
      </c>
      <c r="V19" s="24">
        <f ca="1">+NAC_d!CQ19</f>
        <v>2.4192920651539884E-2</v>
      </c>
      <c r="W19" s="24">
        <f t="shared" ca="1" si="6"/>
        <v>2.455835233518866E-2</v>
      </c>
      <c r="X19" s="24">
        <f t="shared" ca="1" si="7"/>
        <v>2.2574318109689129E-2</v>
      </c>
      <c r="Y19" s="24">
        <f t="shared" ca="1" si="8"/>
        <v>1.9840342254995313E-3</v>
      </c>
      <c r="Z19" s="24">
        <f t="shared" ca="1" si="15"/>
        <v>2.1615113852752979E-3</v>
      </c>
      <c r="AB19" s="74">
        <f t="shared" si="9"/>
        <v>43132</v>
      </c>
      <c r="AC19" s="75">
        <f t="shared" ref="AC19:AC70" si="23">+K19</f>
        <v>7.7461458789971531E-3</v>
      </c>
      <c r="AD19" s="75">
        <f t="shared" ca="1" si="16"/>
        <v>2.1615113852752979E-3</v>
      </c>
      <c r="AH19" s="35">
        <f t="shared" si="2"/>
        <v>43132</v>
      </c>
      <c r="AI19" s="24">
        <f>+GBA_d!$AN46</f>
        <v>0.25384909294496816</v>
      </c>
      <c r="AJ19" s="24">
        <f>+PAM_d!$AN46</f>
        <v>0.26027668160169259</v>
      </c>
      <c r="AK19" s="24">
        <f>+NOA_d!$AN46</f>
        <v>0.25122313161772514</v>
      </c>
      <c r="AL19" s="24">
        <f>+NEA_d!$AN46</f>
        <v>0.23488907265235093</v>
      </c>
      <c r="AM19" s="24">
        <f>+CUY_d!$AN46</f>
        <v>0.26765756609480884</v>
      </c>
      <c r="AN19" s="24">
        <f>+PAT_d!$AN46</f>
        <v>0.24343625187612883</v>
      </c>
      <c r="AO19" s="24">
        <f t="shared" si="17"/>
        <v>0.26765756609480884</v>
      </c>
      <c r="AP19" s="24">
        <f t="shared" si="18"/>
        <v>0.23488907265235093</v>
      </c>
      <c r="AQ19" s="24">
        <f t="shared" si="19"/>
        <v>3.2768493442457913E-2</v>
      </c>
      <c r="AR19" s="24"/>
      <c r="AT19" s="24">
        <f ca="1">+NAC_d!CT19</f>
        <v>0.24797900889401547</v>
      </c>
      <c r="AU19" s="24">
        <f ca="1">+NAC_d!CU19</f>
        <v>0.24990798670029046</v>
      </c>
      <c r="AV19" s="24">
        <f ca="1">+NAC_d!CV19</f>
        <v>0.25682548675990691</v>
      </c>
      <c r="AW19" s="24">
        <f ca="1">+NAC_d!CW19</f>
        <v>0.25204058359791959</v>
      </c>
      <c r="AX19" s="24">
        <f ca="1">+NAC_d!CX19</f>
        <v>0.25658321209263901</v>
      </c>
      <c r="AY19" s="24">
        <f ca="1">+NAC_d!CY19</f>
        <v>0.25594983248481906</v>
      </c>
      <c r="AZ19" s="24">
        <f ca="1">+NAC_d!CZ19</f>
        <v>0.25604515392261673</v>
      </c>
      <c r="BA19" s="24">
        <f ca="1">+NAC_d!DA19</f>
        <v>0.25539115268956136</v>
      </c>
      <c r="BB19" s="24">
        <f ca="1">+NAC_d!DB19</f>
        <v>0.25864371183727219</v>
      </c>
      <c r="BC19" s="24">
        <f ca="1">+NAC_d!DC19</f>
        <v>0.255290652264613</v>
      </c>
      <c r="BD19" s="24">
        <f t="shared" ca="1" si="11"/>
        <v>0.25864371183727219</v>
      </c>
      <c r="BE19" s="24">
        <f t="shared" ca="1" si="12"/>
        <v>0.24797900889401547</v>
      </c>
      <c r="BF19" s="24">
        <f t="shared" ca="1" si="13"/>
        <v>1.0664702943256721E-2</v>
      </c>
      <c r="BG19" s="24"/>
      <c r="BI19" s="35">
        <f t="shared" si="10"/>
        <v>43132</v>
      </c>
      <c r="BJ19" s="164">
        <f t="shared" si="20"/>
        <v>0</v>
      </c>
      <c r="BK19" s="164">
        <f t="shared" si="21"/>
        <v>0</v>
      </c>
      <c r="BL19" t="b">
        <f t="shared" si="22"/>
        <v>0</v>
      </c>
    </row>
    <row r="20" spans="1:64" x14ac:dyDescent="0.25">
      <c r="A20" s="35">
        <f>+NAC!A20</f>
        <v>43160</v>
      </c>
      <c r="B20" s="24">
        <f>+GBA_d!AA47</f>
        <v>2.5251498722387522E-2</v>
      </c>
      <c r="C20" s="24">
        <f>+PAM_d!$AA47</f>
        <v>1.8943825545663318E-2</v>
      </c>
      <c r="D20" s="24">
        <f>+NOA_d!$AA47</f>
        <v>3.1262656987291138E-2</v>
      </c>
      <c r="E20" s="24">
        <f>+NEA_d!$AA47</f>
        <v>2.4199702988212834E-2</v>
      </c>
      <c r="F20" s="24">
        <f>+CUY_d!$AA47</f>
        <v>2.1001820964919871E-2</v>
      </c>
      <c r="G20" s="24">
        <f>+PAT_d!$AA47</f>
        <v>3.0905264535199484E-2</v>
      </c>
      <c r="H20" s="24">
        <f t="shared" si="3"/>
        <v>3.1262656987291138E-2</v>
      </c>
      <c r="I20" s="24">
        <f t="shared" si="4"/>
        <v>1.8943825545663318E-2</v>
      </c>
      <c r="J20" s="24">
        <f t="shared" si="5"/>
        <v>1.231883144162782E-2</v>
      </c>
      <c r="K20" s="24">
        <f t="shared" si="14"/>
        <v>7.8307041919759932E-3</v>
      </c>
      <c r="M20" s="24">
        <f ca="1">+NAC_d!CH20</f>
        <v>2.3309711486706464E-2</v>
      </c>
      <c r="N20" s="24">
        <f ca="1">+NAC_d!CI20</f>
        <v>2.3392717797823925E-2</v>
      </c>
      <c r="O20" s="24">
        <f ca="1">+NAC_d!CJ20</f>
        <v>2.3639630614811891E-2</v>
      </c>
      <c r="P20" s="24">
        <f ca="1">+NAC_d!CK20</f>
        <v>2.3500085856670738E-2</v>
      </c>
      <c r="Q20" s="24">
        <f ca="1">+NAC_d!CL20</f>
        <v>2.2792273032214316E-2</v>
      </c>
      <c r="R20" s="24">
        <f ca="1">+NAC_d!CM20</f>
        <v>2.4233397484297647E-2</v>
      </c>
      <c r="S20" s="24">
        <f ca="1">+NAC_d!CN20</f>
        <v>2.34994499190746E-2</v>
      </c>
      <c r="T20" s="24">
        <f ca="1">+NAC_d!CO20</f>
        <v>2.3743031517423407E-2</v>
      </c>
      <c r="U20" s="24">
        <f ca="1">+NAC_d!CP20</f>
        <v>2.3873199267991918E-2</v>
      </c>
      <c r="V20" s="24">
        <f ca="1">+NAC_d!CQ20</f>
        <v>2.3992801999126678E-2</v>
      </c>
      <c r="W20" s="24">
        <f t="shared" ca="1" si="6"/>
        <v>2.4233397484297647E-2</v>
      </c>
      <c r="X20" s="24">
        <f t="shared" ca="1" si="7"/>
        <v>2.2792273032214316E-2</v>
      </c>
      <c r="Y20" s="24">
        <f t="shared" ca="1" si="8"/>
        <v>1.4411244520833311E-3</v>
      </c>
      <c r="Z20" s="24">
        <f t="shared" ca="1" si="15"/>
        <v>1.9792060509163747E-3</v>
      </c>
      <c r="AB20" s="74">
        <f t="shared" si="9"/>
        <v>43160</v>
      </c>
      <c r="AC20" s="75">
        <f t="shared" si="23"/>
        <v>7.8307041919759932E-3</v>
      </c>
      <c r="AD20" s="75">
        <f t="shared" ca="1" si="16"/>
        <v>1.9792060509163747E-3</v>
      </c>
      <c r="AH20" s="35">
        <f t="shared" si="2"/>
        <v>43160</v>
      </c>
      <c r="AI20" s="24">
        <f>+GBA_d!$AN47</f>
        <v>0.25517007731881591</v>
      </c>
      <c r="AJ20" s="24">
        <f>+PAM_d!$AN47</f>
        <v>0.25666877975920777</v>
      </c>
      <c r="AK20" s="24">
        <f>+NOA_d!$AN47</f>
        <v>0.25030660511456193</v>
      </c>
      <c r="AL20" s="24">
        <f>+NEA_d!$AN47</f>
        <v>0.23442379968319749</v>
      </c>
      <c r="AM20" s="24">
        <f>+CUY_d!$AN47</f>
        <v>0.26192148000900661</v>
      </c>
      <c r="AN20" s="24">
        <f>+PAT_d!$AN47</f>
        <v>0.25585067995650745</v>
      </c>
      <c r="AO20" s="24">
        <f t="shared" si="17"/>
        <v>0.26192148000900661</v>
      </c>
      <c r="AP20" s="24">
        <f t="shared" si="18"/>
        <v>0.23442379968319749</v>
      </c>
      <c r="AQ20" s="24">
        <f t="shared" si="19"/>
        <v>2.7497680325809126E-2</v>
      </c>
      <c r="AR20" s="24"/>
      <c r="AT20" s="24">
        <f ca="1">+NAC_d!CT20</f>
        <v>0.2455465481856185</v>
      </c>
      <c r="AU20" s="24">
        <f ca="1">+NAC_d!CU20</f>
        <v>0.24748637777657168</v>
      </c>
      <c r="AV20" s="24">
        <f ca="1">+NAC_d!CV20</f>
        <v>0.25461856341367195</v>
      </c>
      <c r="AW20" s="24">
        <f ca="1">+NAC_d!CW20</f>
        <v>0.25080640171999691</v>
      </c>
      <c r="AX20" s="24">
        <f ca="1">+NAC_d!CX20</f>
        <v>0.25434835918550824</v>
      </c>
      <c r="AY20" s="24">
        <f ca="1">+NAC_d!CY20</f>
        <v>0.25525770898789069</v>
      </c>
      <c r="AZ20" s="24">
        <f ca="1">+NAC_d!CZ20</f>
        <v>0.25523901458905063</v>
      </c>
      <c r="BA20" s="24">
        <f ca="1">+NAC_d!DA20</f>
        <v>0.25560510832092165</v>
      </c>
      <c r="BB20" s="24">
        <f ca="1">+NAC_d!DB20</f>
        <v>0.25919987617261708</v>
      </c>
      <c r="BC20" s="24">
        <f ca="1">+NAC_d!DC20</f>
        <v>0.25797041530685139</v>
      </c>
      <c r="BD20" s="24">
        <f t="shared" ca="1" si="11"/>
        <v>0.25919987617261708</v>
      </c>
      <c r="BE20" s="24">
        <f t="shared" ca="1" si="12"/>
        <v>0.2455465481856185</v>
      </c>
      <c r="BF20" s="24">
        <f t="shared" ca="1" si="13"/>
        <v>1.3653327986998587E-2</v>
      </c>
      <c r="BG20" s="24"/>
      <c r="BI20" s="35">
        <f t="shared" si="10"/>
        <v>43160</v>
      </c>
      <c r="BJ20" s="164">
        <f t="shared" si="20"/>
        <v>0</v>
      </c>
      <c r="BK20" s="164">
        <f t="shared" si="21"/>
        <v>0</v>
      </c>
      <c r="BL20" t="b">
        <f t="shared" si="22"/>
        <v>0</v>
      </c>
    </row>
    <row r="21" spans="1:64" x14ac:dyDescent="0.25">
      <c r="A21" s="35">
        <f>+NAC!A21</f>
        <v>43191</v>
      </c>
      <c r="B21" s="24">
        <f>+GBA_d!AA48</f>
        <v>2.4862240130251179E-2</v>
      </c>
      <c r="C21" s="24">
        <f>+PAM_d!$AA48</f>
        <v>2.9409135346856408E-2</v>
      </c>
      <c r="D21" s="24">
        <f>+NOA_d!$AA48</f>
        <v>2.9253656598545508E-2</v>
      </c>
      <c r="E21" s="24">
        <f>+NEA_d!$AA48</f>
        <v>2.7413317803274939E-2</v>
      </c>
      <c r="F21" s="24">
        <f>+CUY_d!$AA48</f>
        <v>3.3070370207444411E-2</v>
      </c>
      <c r="G21" s="24">
        <f>+PAT_d!$AA48</f>
        <v>2.7144427573527086E-2</v>
      </c>
      <c r="H21" s="24">
        <f t="shared" si="3"/>
        <v>3.3070370207444411E-2</v>
      </c>
      <c r="I21" s="24">
        <f t="shared" si="4"/>
        <v>2.4862240130251179E-2</v>
      </c>
      <c r="J21" s="24">
        <f t="shared" si="5"/>
        <v>8.208130077193232E-3</v>
      </c>
      <c r="K21" s="24">
        <f t="shared" si="14"/>
        <v>7.5232383197726587E-3</v>
      </c>
      <c r="M21" s="24">
        <f ca="1">+NAC_d!CH21</f>
        <v>2.6606451544955556E-2</v>
      </c>
      <c r="N21" s="24">
        <f ca="1">+NAC_d!CI21</f>
        <v>2.685774084830328E-2</v>
      </c>
      <c r="O21" s="24">
        <f ca="1">+NAC_d!CJ21</f>
        <v>2.7749187907896378E-2</v>
      </c>
      <c r="P21" s="24">
        <f ca="1">+NAC_d!CK21</f>
        <v>2.7235995288849679E-2</v>
      </c>
      <c r="Q21" s="24">
        <f ca="1">+NAC_d!CL21</f>
        <v>2.7516324657652635E-2</v>
      </c>
      <c r="R21" s="24">
        <f ca="1">+NAC_d!CM21</f>
        <v>2.7339730883406022E-2</v>
      </c>
      <c r="S21" s="24">
        <f ca="1">+NAC_d!CN21</f>
        <v>2.7866671890271144E-2</v>
      </c>
      <c r="T21" s="24">
        <f ca="1">+NAC_d!CO21</f>
        <v>2.7495015532646105E-2</v>
      </c>
      <c r="U21" s="24">
        <f ca="1">+NAC_d!CP21</f>
        <v>2.7513965080616654E-2</v>
      </c>
      <c r="V21" s="24">
        <f ca="1">+NAC_d!CQ21</f>
        <v>2.7435062141242694E-2</v>
      </c>
      <c r="W21" s="24">
        <f t="shared" ca="1" si="6"/>
        <v>2.7866671890271144E-2</v>
      </c>
      <c r="X21" s="24">
        <f t="shared" ca="1" si="7"/>
        <v>2.6606451544955556E-2</v>
      </c>
      <c r="Y21" s="24">
        <f t="shared" ca="1" si="8"/>
        <v>1.260220345315588E-3</v>
      </c>
      <c r="Z21" s="24">
        <f t="shared" ca="1" si="15"/>
        <v>1.8541701046852304E-3</v>
      </c>
      <c r="AB21" s="74">
        <f t="shared" si="9"/>
        <v>43191</v>
      </c>
      <c r="AC21" s="75">
        <f t="shared" si="23"/>
        <v>7.5232383197726587E-3</v>
      </c>
      <c r="AD21" s="75">
        <f t="shared" ca="1" si="16"/>
        <v>1.8541701046852304E-3</v>
      </c>
      <c r="AH21" s="35">
        <f t="shared" si="2"/>
        <v>43191</v>
      </c>
      <c r="AI21" s="24">
        <f>+GBA_d!$AN48</f>
        <v>0.25336109892916059</v>
      </c>
      <c r="AJ21" s="24">
        <f>+PAM_d!$AN48</f>
        <v>0.25894777969233096</v>
      </c>
      <c r="AK21" s="24">
        <f>+NOA_d!$AN48</f>
        <v>0.25280170304949268</v>
      </c>
      <c r="AL21" s="24">
        <f>+NEA_d!$AN48</f>
        <v>0.24043486848039874</v>
      </c>
      <c r="AM21" s="24">
        <f>+CUY_d!$AN48</f>
        <v>0.26227127813404394</v>
      </c>
      <c r="AN21" s="24">
        <f>+PAT_d!$AN48</f>
        <v>0.26354907771632163</v>
      </c>
      <c r="AO21" s="24">
        <f t="shared" si="17"/>
        <v>0.26354907771632163</v>
      </c>
      <c r="AP21" s="24">
        <f t="shared" si="18"/>
        <v>0.24043486848039874</v>
      </c>
      <c r="AQ21" s="24">
        <f t="shared" si="19"/>
        <v>2.3114209235922889E-2</v>
      </c>
      <c r="AR21" s="24"/>
      <c r="AT21" s="24">
        <f ca="1">+NAC_d!CT21</f>
        <v>0.24464843492488364</v>
      </c>
      <c r="AU21" s="24">
        <f ca="1">+NAC_d!CU21</f>
        <v>0.24661702900160676</v>
      </c>
      <c r="AV21" s="24">
        <f ca="1">+NAC_d!CV21</f>
        <v>0.25424124145135285</v>
      </c>
      <c r="AW21" s="24">
        <f ca="1">+NAC_d!CW21</f>
        <v>0.25111392599099158</v>
      </c>
      <c r="AX21" s="24">
        <f ca="1">+NAC_d!CX21</f>
        <v>0.25418972873961621</v>
      </c>
      <c r="AY21" s="24">
        <f ca="1">+NAC_d!CY21</f>
        <v>0.25517602198375</v>
      </c>
      <c r="AZ21" s="24">
        <f ca="1">+NAC_d!CZ21</f>
        <v>0.25670518548756283</v>
      </c>
      <c r="BA21" s="24">
        <f ca="1">+NAC_d!DA21</f>
        <v>0.25711114895235121</v>
      </c>
      <c r="BB21" s="24">
        <f ca="1">+NAC_d!DB21</f>
        <v>0.26073495948603287</v>
      </c>
      <c r="BC21" s="24">
        <f ca="1">+NAC_d!DC21</f>
        <v>0.26059278717519874</v>
      </c>
      <c r="BD21" s="24">
        <f t="shared" ca="1" si="11"/>
        <v>0.26073495948603287</v>
      </c>
      <c r="BE21" s="24">
        <f t="shared" ca="1" si="12"/>
        <v>0.24464843492488364</v>
      </c>
      <c r="BF21" s="24">
        <f t="shared" ca="1" si="13"/>
        <v>1.6086524561149229E-2</v>
      </c>
      <c r="BG21" s="24"/>
      <c r="BI21" s="35">
        <f t="shared" si="10"/>
        <v>43191</v>
      </c>
      <c r="BJ21" s="164">
        <f t="shared" si="20"/>
        <v>0</v>
      </c>
      <c r="BK21" s="164">
        <f t="shared" si="21"/>
        <v>0</v>
      </c>
      <c r="BL21" t="b">
        <f t="shared" si="22"/>
        <v>0</v>
      </c>
    </row>
    <row r="22" spans="1:64" x14ac:dyDescent="0.25">
      <c r="A22" s="35">
        <f>+NAC!A22</f>
        <v>43221</v>
      </c>
      <c r="B22" s="24">
        <f>+GBA_d!AA49</f>
        <v>1.9751277404407741E-2</v>
      </c>
      <c r="C22" s="24">
        <f>+PAM_d!$AA49</f>
        <v>2.1871210181704015E-2</v>
      </c>
      <c r="D22" s="24">
        <f>+NOA_d!$AA49</f>
        <v>2.2896876011412104E-2</v>
      </c>
      <c r="E22" s="24">
        <f>+NEA_d!$AA49</f>
        <v>2.54958622027599E-2</v>
      </c>
      <c r="F22" s="24">
        <f>+CUY_d!$AA49</f>
        <v>1.8350274061286864E-2</v>
      </c>
      <c r="G22" s="24">
        <f>+PAT_d!$AA49</f>
        <v>1.9737408989294547E-2</v>
      </c>
      <c r="H22" s="24">
        <f t="shared" si="3"/>
        <v>2.54958622027599E-2</v>
      </c>
      <c r="I22" s="24">
        <f t="shared" si="4"/>
        <v>1.8350274061286864E-2</v>
      </c>
      <c r="J22" s="24">
        <f t="shared" si="5"/>
        <v>7.145588141473036E-3</v>
      </c>
      <c r="K22" s="24">
        <f t="shared" si="14"/>
        <v>7.6057050364213468E-3</v>
      </c>
      <c r="M22" s="24">
        <f ca="1">+NAC_d!CH22</f>
        <v>2.2919105559897179E-2</v>
      </c>
      <c r="N22" s="24">
        <f ca="1">+NAC_d!CI22</f>
        <v>2.2486354649407403E-2</v>
      </c>
      <c r="O22" s="24">
        <f ca="1">+NAC_d!CJ22</f>
        <v>2.1316651973454448E-2</v>
      </c>
      <c r="P22" s="24">
        <f ca="1">+NAC_d!CK22</f>
        <v>2.1630046405069381E-2</v>
      </c>
      <c r="Q22" s="24">
        <f ca="1">+NAC_d!CL22</f>
        <v>2.1388017128358028E-2</v>
      </c>
      <c r="R22" s="24">
        <f ca="1">+NAC_d!CM22</f>
        <v>2.1012453091245886E-2</v>
      </c>
      <c r="S22" s="24">
        <f ca="1">+NAC_d!CN22</f>
        <v>2.0791387786990967E-2</v>
      </c>
      <c r="T22" s="24">
        <f ca="1">+NAC_d!CO22</f>
        <v>2.0641012516724899E-2</v>
      </c>
      <c r="U22" s="24">
        <f ca="1">+NAC_d!CP22</f>
        <v>2.0102407505297792E-2</v>
      </c>
      <c r="V22" s="24">
        <f ca="1">+NAC_d!CQ22</f>
        <v>1.950913884291916E-2</v>
      </c>
      <c r="W22" s="24">
        <f t="shared" ca="1" si="6"/>
        <v>2.2919105559897179E-2</v>
      </c>
      <c r="X22" s="24">
        <f t="shared" ca="1" si="7"/>
        <v>1.950913884291916E-2</v>
      </c>
      <c r="Y22" s="24">
        <f t="shared" ca="1" si="8"/>
        <v>3.409966716978019E-3</v>
      </c>
      <c r="Z22" s="24">
        <f t="shared" ca="1" si="15"/>
        <v>2.0743773873862317E-3</v>
      </c>
      <c r="AB22" s="74">
        <f t="shared" si="9"/>
        <v>43221</v>
      </c>
      <c r="AC22" s="75">
        <f t="shared" si="23"/>
        <v>7.6057050364213468E-3</v>
      </c>
      <c r="AD22" s="75">
        <f t="shared" ca="1" si="16"/>
        <v>2.0743773873862317E-3</v>
      </c>
      <c r="AH22" s="35">
        <f t="shared" si="2"/>
        <v>43221</v>
      </c>
      <c r="AI22" s="24">
        <f>+GBA_d!$AN49</f>
        <v>0.26189850248256796</v>
      </c>
      <c r="AJ22" s="24">
        <f>+PAM_d!$AN49</f>
        <v>0.26768061131090026</v>
      </c>
      <c r="AK22" s="24">
        <f>+NOA_d!$AN49</f>
        <v>0.26226874751229245</v>
      </c>
      <c r="AL22" s="24">
        <f>+NEA_d!$AN49</f>
        <v>0.2483323806893929</v>
      </c>
      <c r="AM22" s="24">
        <f>+CUY_d!$AN49</f>
        <v>0.26422964995665832</v>
      </c>
      <c r="AN22" s="24">
        <f>+PAT_d!$AN49</f>
        <v>0.26671626510570534</v>
      </c>
      <c r="AO22" s="24">
        <f t="shared" si="17"/>
        <v>0.26768061131090026</v>
      </c>
      <c r="AP22" s="24">
        <f t="shared" si="18"/>
        <v>0.2483323806893929</v>
      </c>
      <c r="AQ22" s="24">
        <f t="shared" si="19"/>
        <v>1.9348230621507367E-2</v>
      </c>
      <c r="AR22" s="24"/>
      <c r="AT22" s="24">
        <f ca="1">+NAC_d!CT22</f>
        <v>0.2544123658854347</v>
      </c>
      <c r="AU22" s="24">
        <f ca="1">+NAC_d!CU22</f>
        <v>0.25618984031984726</v>
      </c>
      <c r="AV22" s="24">
        <f ca="1">+NAC_d!CV22</f>
        <v>0.26265003186473468</v>
      </c>
      <c r="AW22" s="24">
        <f ca="1">+NAC_d!CW22</f>
        <v>0.2597835233914334</v>
      </c>
      <c r="AX22" s="24">
        <f ca="1">+NAC_d!CX22</f>
        <v>0.26292589375821174</v>
      </c>
      <c r="AY22" s="24">
        <f ca="1">+NAC_d!CY22</f>
        <v>0.26330773933888763</v>
      </c>
      <c r="AZ22" s="24">
        <f ca="1">+NAC_d!CZ22</f>
        <v>0.26488565657364949</v>
      </c>
      <c r="BA22" s="24">
        <f ca="1">+NAC_d!DA22</f>
        <v>0.26497718850254581</v>
      </c>
      <c r="BB22" s="24">
        <f ca="1">+NAC_d!DB22</f>
        <v>0.2678305206081697</v>
      </c>
      <c r="BC22" s="24">
        <f ca="1">+NAC_d!DC22</f>
        <v>0.26691753511385419</v>
      </c>
      <c r="BD22" s="24">
        <f t="shared" ca="1" si="11"/>
        <v>0.2678305206081697</v>
      </c>
      <c r="BE22" s="24">
        <f t="shared" ca="1" si="12"/>
        <v>0.2544123658854347</v>
      </c>
      <c r="BF22" s="24">
        <f t="shared" ca="1" si="13"/>
        <v>1.3418154722734998E-2</v>
      </c>
      <c r="BG22" s="24"/>
      <c r="BI22" s="35">
        <f t="shared" si="10"/>
        <v>43221</v>
      </c>
      <c r="BJ22" s="164">
        <f t="shared" si="20"/>
        <v>0</v>
      </c>
      <c r="BK22" s="164">
        <f t="shared" si="21"/>
        <v>0</v>
      </c>
      <c r="BL22" t="b">
        <f t="shared" si="22"/>
        <v>0</v>
      </c>
    </row>
    <row r="23" spans="1:64" x14ac:dyDescent="0.25">
      <c r="A23" s="35">
        <f>+NAC!A23</f>
        <v>43252</v>
      </c>
      <c r="B23" s="24">
        <f>+GBA_d!AA50</f>
        <v>3.9129413547482672E-2</v>
      </c>
      <c r="C23" s="24">
        <f>+PAM_d!$AA50</f>
        <v>3.6534868394340503E-2</v>
      </c>
      <c r="D23" s="24">
        <f>+NOA_d!$AA50</f>
        <v>3.4539396191674898E-2</v>
      </c>
      <c r="E23" s="24">
        <f>+NEA_d!$AA50</f>
        <v>3.1114346210387556E-2</v>
      </c>
      <c r="F23" s="24">
        <f>+CUY_d!$AA50</f>
        <v>3.6706125335773221E-2</v>
      </c>
      <c r="G23" s="24">
        <f>+PAT_d!$AA50</f>
        <v>3.2219805763766374E-2</v>
      </c>
      <c r="H23" s="24">
        <f t="shared" si="3"/>
        <v>3.9129413547482672E-2</v>
      </c>
      <c r="I23" s="24">
        <f t="shared" si="4"/>
        <v>3.1114346210387556E-2</v>
      </c>
      <c r="J23" s="24">
        <f t="shared" si="5"/>
        <v>8.0150673370951164E-3</v>
      </c>
      <c r="K23" s="24">
        <f t="shared" si="14"/>
        <v>7.8962644482047928E-3</v>
      </c>
      <c r="M23" s="24">
        <f ca="1">+NAC_d!CH23</f>
        <v>3.7471954805656793E-2</v>
      </c>
      <c r="N23" s="24">
        <f ca="1">+NAC_d!CI23</f>
        <v>3.7373069081272359E-2</v>
      </c>
      <c r="O23" s="24">
        <f ca="1">+NAC_d!CJ23</f>
        <v>3.6936561022634651E-2</v>
      </c>
      <c r="P23" s="24">
        <f ca="1">+NAC_d!CK23</f>
        <v>3.7056668074772814E-2</v>
      </c>
      <c r="Q23" s="24">
        <f ca="1">+NAC_d!CL23</f>
        <v>3.7106842489896374E-2</v>
      </c>
      <c r="R23" s="24">
        <f ca="1">+NAC_d!CM23</f>
        <v>3.6780277445357612E-2</v>
      </c>
      <c r="S23" s="24">
        <f ca="1">+NAC_d!CN23</f>
        <v>3.7200288639407608E-2</v>
      </c>
      <c r="T23" s="24">
        <f ca="1">+NAC_d!CO23</f>
        <v>3.7269865279447867E-2</v>
      </c>
      <c r="U23" s="24">
        <f ca="1">+NAC_d!CP23</f>
        <v>3.6621981395149161E-2</v>
      </c>
      <c r="V23" s="24">
        <f ca="1">+NAC_d!CQ23</f>
        <v>3.6931429153245876E-2</v>
      </c>
      <c r="W23" s="24">
        <f t="shared" ca="1" si="6"/>
        <v>3.7471954805656793E-2</v>
      </c>
      <c r="X23" s="24">
        <f t="shared" ca="1" si="7"/>
        <v>3.6621981395149161E-2</v>
      </c>
      <c r="Y23" s="24">
        <f t="shared" ca="1" si="8"/>
        <v>8.4997341050763175E-4</v>
      </c>
      <c r="Z23" s="24">
        <f t="shared" ca="1" si="15"/>
        <v>2.0116051019050487E-3</v>
      </c>
      <c r="AB23" s="74">
        <f t="shared" si="9"/>
        <v>43252</v>
      </c>
      <c r="AC23" s="75">
        <f t="shared" si="23"/>
        <v>7.8962644482047928E-3</v>
      </c>
      <c r="AD23" s="75">
        <f t="shared" ca="1" si="16"/>
        <v>2.0116051019050487E-3</v>
      </c>
      <c r="AH23" s="35">
        <f t="shared" si="2"/>
        <v>43252</v>
      </c>
      <c r="AI23" s="24">
        <f>+GBA_d!$AN50</f>
        <v>0.29347476044588561</v>
      </c>
      <c r="AJ23" s="24">
        <f>+PAM_d!$AN50</f>
        <v>0.30084291536644692</v>
      </c>
      <c r="AK23" s="24">
        <f>+NOA_d!$AN50</f>
        <v>0.29387948481636106</v>
      </c>
      <c r="AL23" s="24">
        <f>+NEA_d!$AN50</f>
        <v>0.26966106201016427</v>
      </c>
      <c r="AM23" s="24">
        <f>+CUY_d!$AN50</f>
        <v>0.29709830210888044</v>
      </c>
      <c r="AN23" s="24">
        <f>+PAT_d!$AN50</f>
        <v>0.29320970012472602</v>
      </c>
      <c r="AO23" s="24">
        <f t="shared" si="17"/>
        <v>0.30084291536644692</v>
      </c>
      <c r="AP23" s="24">
        <f t="shared" si="18"/>
        <v>0.26966106201016427</v>
      </c>
      <c r="AQ23" s="24">
        <f t="shared" si="19"/>
        <v>3.1181853356282652E-2</v>
      </c>
      <c r="AR23" s="24"/>
      <c r="AT23" s="24">
        <f ca="1">+NAC_d!CT23</f>
        <v>0.28706688397273417</v>
      </c>
      <c r="AU23" s="24">
        <f ca="1">+NAC_d!CU23</f>
        <v>0.28870958213291797</v>
      </c>
      <c r="AV23" s="24">
        <f ca="1">+NAC_d!CV23</f>
        <v>0.29453430162723926</v>
      </c>
      <c r="AW23" s="24">
        <f ca="1">+NAC_d!CW23</f>
        <v>0.29178057619625641</v>
      </c>
      <c r="AX23" s="24">
        <f ca="1">+NAC_d!CX23</f>
        <v>0.2947564217319345</v>
      </c>
      <c r="AY23" s="24">
        <f ca="1">+NAC_d!CY23</f>
        <v>0.2947095456736446</v>
      </c>
      <c r="AZ23" s="24">
        <f ca="1">+NAC_d!CZ23</f>
        <v>0.29671800587086716</v>
      </c>
      <c r="BA23" s="24">
        <f ca="1">+NAC_d!DA23</f>
        <v>0.29664521337937999</v>
      </c>
      <c r="BB23" s="24">
        <f ca="1">+NAC_d!DB23</f>
        <v>0.298401236702732</v>
      </c>
      <c r="BC23" s="24">
        <f ca="1">+NAC_d!DC23</f>
        <v>0.29716360109574147</v>
      </c>
      <c r="BD23" s="24">
        <f t="shared" ca="1" si="11"/>
        <v>0.298401236702732</v>
      </c>
      <c r="BE23" s="24">
        <f t="shared" ca="1" si="12"/>
        <v>0.28706688397273417</v>
      </c>
      <c r="BF23" s="24">
        <f t="shared" ca="1" si="13"/>
        <v>1.1334352729997832E-2</v>
      </c>
      <c r="BG23" s="24"/>
      <c r="BI23" s="35">
        <f t="shared" si="10"/>
        <v>43252</v>
      </c>
      <c r="BJ23" s="164">
        <f t="shared" si="20"/>
        <v>0</v>
      </c>
      <c r="BK23" s="164">
        <f t="shared" si="21"/>
        <v>0</v>
      </c>
      <c r="BL23" t="b">
        <f t="shared" si="22"/>
        <v>0</v>
      </c>
    </row>
    <row r="24" spans="1:64" x14ac:dyDescent="0.25">
      <c r="A24" s="35">
        <f>+NAC!A24</f>
        <v>43282</v>
      </c>
      <c r="B24" s="24">
        <f>+GBA_d!AA51</f>
        <v>2.817296353715304E-2</v>
      </c>
      <c r="C24" s="24">
        <f>+PAM_d!$AA51</f>
        <v>3.279334876505402E-2</v>
      </c>
      <c r="D24" s="24">
        <f>+NOA_d!$AA51</f>
        <v>3.4797539351201223E-2</v>
      </c>
      <c r="E24" s="24">
        <f>+NEA_d!$AA51</f>
        <v>3.4774775495483912E-2</v>
      </c>
      <c r="F24" s="24">
        <f>+CUY_d!$AA51</f>
        <v>3.677436998295569E-2</v>
      </c>
      <c r="G24" s="24">
        <f>+PAT_d!$AA51</f>
        <v>3.2110409442354104E-2</v>
      </c>
      <c r="H24" s="24">
        <f t="shared" si="3"/>
        <v>3.677436998295569E-2</v>
      </c>
      <c r="I24" s="24">
        <f t="shared" si="4"/>
        <v>2.817296353715304E-2</v>
      </c>
      <c r="J24" s="24">
        <f t="shared" si="5"/>
        <v>8.6014064458026507E-3</v>
      </c>
      <c r="K24" s="24">
        <f t="shared" si="14"/>
        <v>8.0643650699726566E-3</v>
      </c>
      <c r="M24" s="24">
        <f ca="1">+NAC_d!CH24</f>
        <v>3.2073664321107254E-2</v>
      </c>
      <c r="N24" s="24">
        <f ca="1">+NAC_d!CI24</f>
        <v>3.1912645998308564E-2</v>
      </c>
      <c r="O24" s="24">
        <f ca="1">+NAC_d!CJ24</f>
        <v>3.1259666235188943E-2</v>
      </c>
      <c r="P24" s="24">
        <f ca="1">+NAC_d!CK24</f>
        <v>3.1698183171623207E-2</v>
      </c>
      <c r="Q24" s="24">
        <f ca="1">+NAC_d!CL24</f>
        <v>3.1260170991913805E-2</v>
      </c>
      <c r="R24" s="24">
        <f ca="1">+NAC_d!CM24</f>
        <v>3.1062036018534744E-2</v>
      </c>
      <c r="S24" s="24">
        <f ca="1">+NAC_d!CN24</f>
        <v>3.1472378144051572E-2</v>
      </c>
      <c r="T24" s="24">
        <f ca="1">+NAC_d!CO24</f>
        <v>3.107826868071828E-2</v>
      </c>
      <c r="U24" s="24">
        <f ca="1">+NAC_d!CP24</f>
        <v>3.0742605302752857E-2</v>
      </c>
      <c r="V24" s="24">
        <f ca="1">+NAC_d!CQ24</f>
        <v>3.0909639932980237E-2</v>
      </c>
      <c r="W24" s="24">
        <f t="shared" ca="1" si="6"/>
        <v>3.2073664321107254E-2</v>
      </c>
      <c r="X24" s="24">
        <f t="shared" ca="1" si="7"/>
        <v>3.0742605302752857E-2</v>
      </c>
      <c r="Y24" s="24">
        <f t="shared" ca="1" si="8"/>
        <v>1.3310590183543969E-3</v>
      </c>
      <c r="Z24" s="24">
        <f t="shared" ca="1" si="15"/>
        <v>1.7280694176878275E-3</v>
      </c>
      <c r="AB24" s="74">
        <f t="shared" si="9"/>
        <v>43282</v>
      </c>
      <c r="AC24" s="75">
        <f t="shared" si="23"/>
        <v>8.0643650699726566E-3</v>
      </c>
      <c r="AD24" s="75">
        <f t="shared" ca="1" si="16"/>
        <v>1.7280694176878275E-3</v>
      </c>
      <c r="AH24" s="35">
        <f t="shared" si="2"/>
        <v>43282</v>
      </c>
      <c r="AI24" s="24">
        <f>+GBA_d!$AN51</f>
        <v>0.30779592806900657</v>
      </c>
      <c r="AJ24" s="24">
        <f>+PAM_d!$AN51</f>
        <v>0.31757985635956332</v>
      </c>
      <c r="AK24" s="24">
        <f>+NOA_d!$AN51</f>
        <v>0.31935864196275499</v>
      </c>
      <c r="AL24" s="24">
        <f>+NEA_d!$AN51</f>
        <v>0.29683790180424352</v>
      </c>
      <c r="AM24" s="24">
        <f>+CUY_d!$AN51</f>
        <v>0.32562100072096212</v>
      </c>
      <c r="AN24" s="24">
        <f>+PAT_d!$AN51</f>
        <v>0.31356808320686702</v>
      </c>
      <c r="AO24" s="24">
        <f t="shared" si="17"/>
        <v>0.32562100072096212</v>
      </c>
      <c r="AP24" s="24">
        <f t="shared" si="18"/>
        <v>0.29683790180424352</v>
      </c>
      <c r="AQ24" s="24">
        <f t="shared" si="19"/>
        <v>2.8783098916718597E-2</v>
      </c>
      <c r="AR24" s="24"/>
      <c r="AT24" s="24">
        <f ca="1">+NAC_d!CT24</f>
        <v>0.30924991784616296</v>
      </c>
      <c r="AU24" s="24">
        <f ca="1">+NAC_d!CU24</f>
        <v>0.31006516489454761</v>
      </c>
      <c r="AV24" s="24">
        <f ca="1">+NAC_d!CV24</f>
        <v>0.31430907433094091</v>
      </c>
      <c r="AW24" s="24">
        <f ca="1">+NAC_d!CW24</f>
        <v>0.31136118916872624</v>
      </c>
      <c r="AX24" s="24">
        <f ca="1">+NAC_d!CX24</f>
        <v>0.31321673872547429</v>
      </c>
      <c r="AY24" s="24">
        <f ca="1">+NAC_d!CY24</f>
        <v>0.31306306181944721</v>
      </c>
      <c r="AZ24" s="24">
        <f ca="1">+NAC_d!CZ24</f>
        <v>0.31495070678194192</v>
      </c>
      <c r="BA24" s="24">
        <f ca="1">+NAC_d!DA24</f>
        <v>0.31367293663787832</v>
      </c>
      <c r="BB24" s="24">
        <f ca="1">+NAC_d!DB24</f>
        <v>0.31388747030066466</v>
      </c>
      <c r="BC24" s="24">
        <f ca="1">+NAC_d!DC24</f>
        <v>0.31191179727092311</v>
      </c>
      <c r="BD24" s="24">
        <f t="shared" ca="1" si="11"/>
        <v>0.31495070678194192</v>
      </c>
      <c r="BE24" s="24">
        <f t="shared" ca="1" si="12"/>
        <v>0.30924991784616296</v>
      </c>
      <c r="BF24" s="24">
        <f t="shared" ca="1" si="13"/>
        <v>5.7007889357789665E-3</v>
      </c>
      <c r="BG24" s="24"/>
      <c r="BI24" s="35">
        <f t="shared" si="10"/>
        <v>43282</v>
      </c>
      <c r="BJ24" s="164">
        <f t="shared" si="20"/>
        <v>0</v>
      </c>
      <c r="BK24" s="164">
        <f t="shared" si="21"/>
        <v>0</v>
      </c>
      <c r="BL24" t="b">
        <f t="shared" si="22"/>
        <v>0</v>
      </c>
    </row>
    <row r="25" spans="1:64" x14ac:dyDescent="0.25">
      <c r="A25" s="35">
        <f>+NAC!A25</f>
        <v>43313</v>
      </c>
      <c r="B25" s="24">
        <f>+GBA_d!AA52</f>
        <v>4.0444595676104589E-2</v>
      </c>
      <c r="C25" s="24">
        <f>+PAM_d!$AA52</f>
        <v>3.6986701436606317E-2</v>
      </c>
      <c r="D25" s="24">
        <f>+NOA_d!$AA52</f>
        <v>4.0873843747991634E-2</v>
      </c>
      <c r="E25" s="24">
        <f>+NEA_d!$AA52</f>
        <v>4.0963022680349237E-2</v>
      </c>
      <c r="F25" s="24">
        <f>+CUY_d!$AA52</f>
        <v>3.4237524278276199E-2</v>
      </c>
      <c r="G25" s="24">
        <f>+PAT_d!$AA52</f>
        <v>3.6099335532670196E-2</v>
      </c>
      <c r="H25" s="24">
        <f t="shared" si="3"/>
        <v>4.0963022680349237E-2</v>
      </c>
      <c r="I25" s="24">
        <f t="shared" si="4"/>
        <v>3.4237524278276199E-2</v>
      </c>
      <c r="J25" s="24">
        <f t="shared" si="5"/>
        <v>6.725498402073038E-3</v>
      </c>
      <c r="K25" s="24">
        <f t="shared" si="14"/>
        <v>8.1770845670071455E-3</v>
      </c>
      <c r="M25" s="24">
        <f ca="1">+NAC_d!CH25</f>
        <v>3.9540334213768569E-2</v>
      </c>
      <c r="N25" s="24">
        <f ca="1">+NAC_d!CI25</f>
        <v>3.8756377189264724E-2</v>
      </c>
      <c r="O25" s="24">
        <f ca="1">+NAC_d!CJ25</f>
        <v>3.9686046917911888E-2</v>
      </c>
      <c r="P25" s="24">
        <f ca="1">+NAC_d!CK25</f>
        <v>3.8551069421321804E-2</v>
      </c>
      <c r="Q25" s="24">
        <f ca="1">+NAC_d!CL25</f>
        <v>3.9099211549014967E-2</v>
      </c>
      <c r="R25" s="24">
        <f ca="1">+NAC_d!CM25</f>
        <v>3.8789847914076026E-2</v>
      </c>
      <c r="S25" s="24">
        <f ca="1">+NAC_d!CN25</f>
        <v>3.8526161674114823E-2</v>
      </c>
      <c r="T25" s="24">
        <f ca="1">+NAC_d!CO25</f>
        <v>3.8576984009882631E-2</v>
      </c>
      <c r="U25" s="24">
        <f ca="1">+NAC_d!CP25</f>
        <v>3.8531099721140993E-2</v>
      </c>
      <c r="V25" s="24">
        <f ca="1">+NAC_d!CQ25</f>
        <v>3.836325186721945E-2</v>
      </c>
      <c r="W25" s="24">
        <f t="shared" ca="1" si="6"/>
        <v>3.9686046917911888E-2</v>
      </c>
      <c r="X25" s="24">
        <f t="shared" ca="1" si="7"/>
        <v>3.836325186721945E-2</v>
      </c>
      <c r="Y25" s="24">
        <f t="shared" ca="1" si="8"/>
        <v>1.322795050692438E-3</v>
      </c>
      <c r="Z25" s="24">
        <f t="shared" ca="1" si="15"/>
        <v>1.7929151718581449E-3</v>
      </c>
      <c r="AB25" s="74">
        <f t="shared" si="9"/>
        <v>43313</v>
      </c>
      <c r="AC25" s="75">
        <f t="shared" si="23"/>
        <v>8.1770845670071455E-3</v>
      </c>
      <c r="AD25" s="75">
        <f t="shared" ca="1" si="16"/>
        <v>1.7929151718581449E-3</v>
      </c>
      <c r="AH25" s="35">
        <f t="shared" si="2"/>
        <v>43313</v>
      </c>
      <c r="AI25" s="24">
        <f>+GBA_d!$AN52</f>
        <v>0.34066478363394292</v>
      </c>
      <c r="AJ25" s="24">
        <f>+PAM_d!$AN52</f>
        <v>0.34883483192198006</v>
      </c>
      <c r="AK25" s="24">
        <f>+NOA_d!$AN52</f>
        <v>0.35601498858538427</v>
      </c>
      <c r="AL25" s="24">
        <f>+NEA_d!$AN52</f>
        <v>0.33446747253057185</v>
      </c>
      <c r="AM25" s="24">
        <f>+CUY_d!$AN52</f>
        <v>0.35251788689926133</v>
      </c>
      <c r="AN25" s="24">
        <f>+PAT_d!$AN52</f>
        <v>0.33825987087587639</v>
      </c>
      <c r="AO25" s="24">
        <f t="shared" si="17"/>
        <v>0.35601498858538427</v>
      </c>
      <c r="AP25" s="24">
        <f t="shared" si="18"/>
        <v>0.33446747253057185</v>
      </c>
      <c r="AQ25" s="24">
        <f t="shared" si="19"/>
        <v>2.1547516054812421E-2</v>
      </c>
      <c r="AR25" s="24"/>
      <c r="AT25" s="24">
        <f ca="1">+NAC_d!CT25</f>
        <v>0.34200858582744686</v>
      </c>
      <c r="AU25" s="24">
        <f ca="1">+NAC_d!CU25</f>
        <v>0.3418361073632914</v>
      </c>
      <c r="AV25" s="24">
        <f ca="1">+NAC_d!CV25</f>
        <v>0.3472687974253974</v>
      </c>
      <c r="AW25" s="24">
        <f ca="1">+NAC_d!CW25</f>
        <v>0.34326821212555236</v>
      </c>
      <c r="AX25" s="24">
        <f ca="1">+NAC_d!CX25</f>
        <v>0.34549221169310673</v>
      </c>
      <c r="AY25" s="24">
        <f ca="1">+NAC_d!CY25</f>
        <v>0.34496542397406116</v>
      </c>
      <c r="AZ25" s="24">
        <f ca="1">+NAC_d!CZ25</f>
        <v>0.34666660427782903</v>
      </c>
      <c r="BA25" s="24">
        <f ca="1">+NAC_d!DA25</f>
        <v>0.34557944459535928</v>
      </c>
      <c r="BB25" s="24">
        <f ca="1">+NAC_d!DB25</f>
        <v>0.34552526026100328</v>
      </c>
      <c r="BC25" s="24">
        <f ca="1">+NAC_d!DC25</f>
        <v>0.34382201901733289</v>
      </c>
      <c r="BD25" s="24">
        <f t="shared" ca="1" si="11"/>
        <v>0.3472687974253974</v>
      </c>
      <c r="BE25" s="24">
        <f t="shared" ca="1" si="12"/>
        <v>0.3418361073632914</v>
      </c>
      <c r="BF25" s="24">
        <f t="shared" ca="1" si="13"/>
        <v>5.4326900621060048E-3</v>
      </c>
      <c r="BG25" s="24"/>
      <c r="BI25" s="35">
        <f t="shared" si="10"/>
        <v>43313</v>
      </c>
      <c r="BJ25" s="164">
        <f t="shared" si="20"/>
        <v>0</v>
      </c>
      <c r="BK25" s="164">
        <f t="shared" si="21"/>
        <v>0</v>
      </c>
      <c r="BL25" t="b">
        <f t="shared" si="22"/>
        <v>0</v>
      </c>
    </row>
    <row r="26" spans="1:64" x14ac:dyDescent="0.25">
      <c r="A26" s="35">
        <f>+NAC!A26</f>
        <v>43344</v>
      </c>
      <c r="B26" s="24">
        <f>+GBA_d!AA53</f>
        <v>6.667609507118466E-2</v>
      </c>
      <c r="C26" s="24">
        <f>+PAM_d!$AA53</f>
        <v>6.3263403292946441E-2</v>
      </c>
      <c r="D26" s="24">
        <f>+NOA_d!$AA53</f>
        <v>6.006674257230582E-2</v>
      </c>
      <c r="E26" s="24">
        <f>+NEA_d!$AA53</f>
        <v>7.311142600081344E-2</v>
      </c>
      <c r="F26" s="24">
        <f>+CUY_d!$AA53</f>
        <v>6.8342330006718965E-2</v>
      </c>
      <c r="G26" s="24">
        <f>+PAT_d!$AA53</f>
        <v>6.4938759588874184E-2</v>
      </c>
      <c r="H26" s="24">
        <f t="shared" si="3"/>
        <v>7.311142600081344E-2</v>
      </c>
      <c r="I26" s="24">
        <f t="shared" si="4"/>
        <v>6.006674257230582E-2</v>
      </c>
      <c r="J26" s="24">
        <f t="shared" si="5"/>
        <v>1.304468342850762E-2</v>
      </c>
      <c r="K26" s="24">
        <f t="shared" si="14"/>
        <v>8.5969416335522908E-3</v>
      </c>
      <c r="M26" s="24">
        <f ca="1">+NAC_d!CH26</f>
        <v>6.5544882306599606E-2</v>
      </c>
      <c r="N26" s="24">
        <f ca="1">+NAC_d!CI26</f>
        <v>6.5614716581759547E-2</v>
      </c>
      <c r="O26" s="24">
        <f ca="1">+NAC_d!CJ26</f>
        <v>6.4561796067523547E-2</v>
      </c>
      <c r="P26" s="24">
        <f ca="1">+NAC_d!CK26</f>
        <v>6.597432744044851E-2</v>
      </c>
      <c r="Q26" s="24">
        <f ca="1">+NAC_d!CL26</f>
        <v>6.4825072767447756E-2</v>
      </c>
      <c r="R26" s="24">
        <f ca="1">+NAC_d!CM26</f>
        <v>6.4555159548141949E-2</v>
      </c>
      <c r="S26" s="24">
        <f ca="1">+NAC_d!CN26</f>
        <v>6.5869044721887704E-2</v>
      </c>
      <c r="T26" s="24">
        <f ca="1">+NAC_d!CO26</f>
        <v>6.5807269639736932E-2</v>
      </c>
      <c r="U26" s="24">
        <f ca="1">+NAC_d!CP26</f>
        <v>6.4344762456729709E-2</v>
      </c>
      <c r="V26" s="24">
        <f ca="1">+NAC_d!CQ26</f>
        <v>6.5989748826055905E-2</v>
      </c>
      <c r="W26" s="24">
        <f t="shared" ca="1" si="6"/>
        <v>6.5989748826055905E-2</v>
      </c>
      <c r="X26" s="24">
        <f t="shared" ca="1" si="7"/>
        <v>6.4344762456729709E-2</v>
      </c>
      <c r="Y26" s="24">
        <f t="shared" ca="1" si="8"/>
        <v>1.6449863693261957E-3</v>
      </c>
      <c r="Z26" s="24">
        <f t="shared" ca="1" si="15"/>
        <v>1.8636614352208758E-3</v>
      </c>
      <c r="AB26" s="74">
        <f t="shared" si="9"/>
        <v>43344</v>
      </c>
      <c r="AC26" s="75">
        <f t="shared" si="23"/>
        <v>8.5969416335522908E-3</v>
      </c>
      <c r="AD26" s="75">
        <f t="shared" ca="1" si="16"/>
        <v>1.8636614352208758E-3</v>
      </c>
      <c r="AH26" s="35">
        <f t="shared" si="2"/>
        <v>43344</v>
      </c>
      <c r="AI26" s="24">
        <f>+GBA_d!$AN53</f>
        <v>0.40108182605713338</v>
      </c>
      <c r="AJ26" s="24">
        <f>+PAM_d!$AN53</f>
        <v>0.4069582019122957</v>
      </c>
      <c r="AK26" s="24">
        <f>+NOA_d!$AN53</f>
        <v>0.41296111329412932</v>
      </c>
      <c r="AL26" s="24">
        <f>+NEA_d!$AN53</f>
        <v>0.41411153891040353</v>
      </c>
      <c r="AM26" s="24">
        <f>+CUY_d!$AN53</f>
        <v>0.42041068318644048</v>
      </c>
      <c r="AN26" s="24">
        <f>+PAT_d!$AN53</f>
        <v>0.40671104821362003</v>
      </c>
      <c r="AO26" s="24">
        <f t="shared" si="17"/>
        <v>0.42041068318644048</v>
      </c>
      <c r="AP26" s="24">
        <f t="shared" si="18"/>
        <v>0.40108182605713338</v>
      </c>
      <c r="AQ26" s="24">
        <f t="shared" si="19"/>
        <v>1.9328857129307098E-2</v>
      </c>
      <c r="AR26" s="24"/>
      <c r="AT26" s="24">
        <f ca="1">+NAC_d!CT26</f>
        <v>0.40401045150602544</v>
      </c>
      <c r="AU26" s="24">
        <f ca="1">+NAC_d!CU26</f>
        <v>0.40351235894728266</v>
      </c>
      <c r="AV26" s="24">
        <f ca="1">+NAC_d!CV26</f>
        <v>0.40750923935090722</v>
      </c>
      <c r="AW26" s="24">
        <f ca="1">+NAC_d!CW26</f>
        <v>0.40592610567895293</v>
      </c>
      <c r="AX26" s="24">
        <f ca="1">+NAC_d!CX26</f>
        <v>0.40593636131748534</v>
      </c>
      <c r="AY26" s="24">
        <f ca="1">+NAC_d!CY26</f>
        <v>0.40474140123103797</v>
      </c>
      <c r="AZ26" s="24">
        <f ca="1">+NAC_d!CZ26</f>
        <v>0.40860457339489331</v>
      </c>
      <c r="BA26" s="24">
        <f ca="1">+NAC_d!DA26</f>
        <v>0.40735989855503885</v>
      </c>
      <c r="BB26" s="24">
        <f ca="1">+NAC_d!DB26</f>
        <v>0.40503739839121056</v>
      </c>
      <c r="BC26" s="24">
        <f ca="1">+NAC_d!DC26</f>
        <v>0.40577468456770704</v>
      </c>
      <c r="BD26" s="24">
        <f t="shared" ca="1" si="11"/>
        <v>0.40860457339489331</v>
      </c>
      <c r="BE26" s="24">
        <f t="shared" ca="1" si="12"/>
        <v>0.40351235894728266</v>
      </c>
      <c r="BF26" s="24">
        <f t="shared" ca="1" si="13"/>
        <v>5.0922144476106546E-3</v>
      </c>
      <c r="BG26" s="24"/>
      <c r="BI26" s="35">
        <f t="shared" si="10"/>
        <v>43344</v>
      </c>
      <c r="BJ26" s="164">
        <f t="shared" si="20"/>
        <v>0</v>
      </c>
      <c r="BK26" s="164">
        <f t="shared" si="21"/>
        <v>0</v>
      </c>
      <c r="BL26" t="b">
        <f t="shared" si="22"/>
        <v>0</v>
      </c>
    </row>
    <row r="27" spans="1:64" x14ac:dyDescent="0.25">
      <c r="A27" s="35">
        <f>+NAC!A27</f>
        <v>43374</v>
      </c>
      <c r="B27" s="24">
        <f>+GBA_d!AA54</f>
        <v>5.0658906960656003E-2</v>
      </c>
      <c r="C27" s="24">
        <f>+PAM_d!$AA54</f>
        <v>5.8115533509445871E-2</v>
      </c>
      <c r="D27" s="24">
        <f>+NOA_d!$AA54</f>
        <v>5.4397294227558124E-2</v>
      </c>
      <c r="E27" s="24">
        <f>+NEA_d!$AA54</f>
        <v>4.8460928946193915E-2</v>
      </c>
      <c r="F27" s="24">
        <f>+CUY_d!$AA54</f>
        <v>5.9125201871215394E-2</v>
      </c>
      <c r="G27" s="24">
        <f>+PAT_d!$AA54</f>
        <v>5.8024622697250061E-2</v>
      </c>
      <c r="H27" s="24">
        <f t="shared" si="3"/>
        <v>5.9125201871215394E-2</v>
      </c>
      <c r="I27" s="24">
        <f t="shared" si="4"/>
        <v>4.8460928946193915E-2</v>
      </c>
      <c r="J27" s="24">
        <f t="shared" si="5"/>
        <v>1.0664272925021478E-2</v>
      </c>
      <c r="K27" s="24">
        <f t="shared" si="14"/>
        <v>9.0371304354355444E-3</v>
      </c>
      <c r="M27" s="24">
        <f ca="1">+NAC_d!CH27</f>
        <v>5.4710792845335199E-2</v>
      </c>
      <c r="N27" s="24">
        <f ca="1">+NAC_d!CI27</f>
        <v>5.494812871385335E-2</v>
      </c>
      <c r="O27" s="24">
        <f ca="1">+NAC_d!CJ27</f>
        <v>5.5242077237730447E-2</v>
      </c>
      <c r="P27" s="24">
        <f ca="1">+NAC_d!CK27</f>
        <v>5.4310971335230773E-2</v>
      </c>
      <c r="Q27" s="24">
        <f ca="1">+NAC_d!CL27</f>
        <v>5.4997583256243043E-2</v>
      </c>
      <c r="R27" s="24">
        <f ca="1">+NAC_d!CM27</f>
        <v>5.4566124006755645E-2</v>
      </c>
      <c r="S27" s="24">
        <f ca="1">+NAC_d!CN27</f>
        <v>5.4896664472960266E-2</v>
      </c>
      <c r="T27" s="24">
        <f ca="1">+NAC_d!CO27</f>
        <v>5.4203501329048498E-2</v>
      </c>
      <c r="U27" s="24">
        <f ca="1">+NAC_d!CP27</f>
        <v>5.3907074940772182E-2</v>
      </c>
      <c r="V27" s="24">
        <f ca="1">+NAC_d!CQ27</f>
        <v>5.2698987907841444E-2</v>
      </c>
      <c r="W27" s="24">
        <f t="shared" ca="1" si="6"/>
        <v>5.5242077237730447E-2</v>
      </c>
      <c r="X27" s="24">
        <f t="shared" ca="1" si="7"/>
        <v>5.2698987907841444E-2</v>
      </c>
      <c r="Y27" s="24">
        <f t="shared" ca="1" si="8"/>
        <v>2.5430893298890034E-3</v>
      </c>
      <c r="Z27" s="24">
        <f t="shared" ca="1" si="15"/>
        <v>1.897117324974033E-3</v>
      </c>
      <c r="AB27" s="74">
        <f t="shared" si="9"/>
        <v>43374</v>
      </c>
      <c r="AC27" s="75">
        <f t="shared" si="23"/>
        <v>9.0371304354355444E-3</v>
      </c>
      <c r="AD27" s="75">
        <f t="shared" ca="1" si="16"/>
        <v>1.897117324974033E-3</v>
      </c>
      <c r="AH27" s="35">
        <f t="shared" si="2"/>
        <v>43374</v>
      </c>
      <c r="AI27" s="24">
        <f>+GBA_d!$AN54</f>
        <v>0.45300708138564771</v>
      </c>
      <c r="AJ27" s="24">
        <f>+PAM_d!$AN54</f>
        <v>0.46390403138131808</v>
      </c>
      <c r="AK27" s="24">
        <f>+NOA_d!$AN54</f>
        <v>0.46276971004145162</v>
      </c>
      <c r="AL27" s="24">
        <f>+NEA_d!$AN54</f>
        <v>0.46055198559982058</v>
      </c>
      <c r="AM27" s="24">
        <f>+CUY_d!$AN54</f>
        <v>0.4789485024742679</v>
      </c>
      <c r="AN27" s="24">
        <f>+PAT_d!$AN54</f>
        <v>0.46411692239406666</v>
      </c>
      <c r="AO27" s="24">
        <f t="shared" si="17"/>
        <v>0.4789485024742679</v>
      </c>
      <c r="AP27" s="24">
        <f t="shared" si="18"/>
        <v>0.45300708138564771</v>
      </c>
      <c r="AQ27" s="24">
        <f t="shared" si="19"/>
        <v>2.5941421088620187E-2</v>
      </c>
      <c r="AR27" s="24"/>
      <c r="AT27" s="24">
        <f ca="1">+NAC_d!CT27</f>
        <v>0.45710500698821654</v>
      </c>
      <c r="AU27" s="24">
        <f ca="1">+NAC_d!CU27</f>
        <v>0.45693100367911188</v>
      </c>
      <c r="AV27" s="24">
        <f ca="1">+NAC_d!CV27</f>
        <v>0.46182787265208303</v>
      </c>
      <c r="AW27" s="24">
        <f ca="1">+NAC_d!CW27</f>
        <v>0.45890029097844076</v>
      </c>
      <c r="AX27" s="24">
        <f ca="1">+NAC_d!CX27</f>
        <v>0.45999586394342074</v>
      </c>
      <c r="AY27" s="24">
        <f ca="1">+NAC_d!CY27</f>
        <v>0.45855652721671203</v>
      </c>
      <c r="AZ27" s="24">
        <f ca="1">+NAC_d!CZ27</f>
        <v>0.46343815720184933</v>
      </c>
      <c r="BA27" s="24">
        <f ca="1">+NAC_d!DA27</f>
        <v>0.46168907287495453</v>
      </c>
      <c r="BB27" s="24">
        <f ca="1">+NAC_d!DB27</f>
        <v>0.4591848527020399</v>
      </c>
      <c r="BC27" s="24">
        <f ca="1">+NAC_d!DC27</f>
        <v>0.45922816589699345</v>
      </c>
      <c r="BD27" s="24">
        <f t="shared" ca="1" si="11"/>
        <v>0.46343815720184933</v>
      </c>
      <c r="BE27" s="24">
        <f t="shared" ca="1" si="12"/>
        <v>0.45693100367911188</v>
      </c>
      <c r="BF27" s="24">
        <f t="shared" ca="1" si="13"/>
        <v>6.5071535227374522E-3</v>
      </c>
      <c r="BG27" s="24"/>
      <c r="BI27" s="35">
        <f t="shared" si="10"/>
        <v>43374</v>
      </c>
      <c r="BJ27" s="164">
        <f t="shared" si="20"/>
        <v>0</v>
      </c>
      <c r="BK27" s="164">
        <f t="shared" si="21"/>
        <v>0</v>
      </c>
      <c r="BL27" t="b">
        <f t="shared" si="22"/>
        <v>0</v>
      </c>
    </row>
    <row r="28" spans="1:64" x14ac:dyDescent="0.25">
      <c r="A28" s="35">
        <f>+NAC!A28</f>
        <v>43405</v>
      </c>
      <c r="B28" s="24">
        <f>+GBA_d!AA55</f>
        <v>2.8988334028102969E-2</v>
      </c>
      <c r="C28" s="24">
        <f>+PAM_d!$AA55</f>
        <v>3.2611445846844278E-2</v>
      </c>
      <c r="D28" s="24">
        <f>+NOA_d!$AA55</f>
        <v>3.2051163108286707E-2</v>
      </c>
      <c r="E28" s="24">
        <f>+NEA_d!$AA55</f>
        <v>2.9688800406063587E-2</v>
      </c>
      <c r="F28" s="24">
        <f>+CUY_d!$AA55</f>
        <v>3.6626267116890432E-2</v>
      </c>
      <c r="G28" s="24">
        <f>+PAT_d!$AA55</f>
        <v>4.2170541021521846E-2</v>
      </c>
      <c r="H28" s="24">
        <f t="shared" si="3"/>
        <v>4.2170541021521846E-2</v>
      </c>
      <c r="I28" s="24">
        <f t="shared" si="4"/>
        <v>2.8988334028102969E-2</v>
      </c>
      <c r="J28" s="24">
        <f t="shared" si="5"/>
        <v>1.3182206993418877E-2</v>
      </c>
      <c r="K28" s="24">
        <f t="shared" si="14"/>
        <v>9.740342011750355E-3</v>
      </c>
      <c r="M28" s="24">
        <f ca="1">+NAC_d!CH28</f>
        <v>3.1492184292122971E-2</v>
      </c>
      <c r="N28" s="24">
        <f ca="1">+NAC_d!CI28</f>
        <v>3.2050993165897657E-2</v>
      </c>
      <c r="O28" s="24">
        <f ca="1">+NAC_d!CJ28</f>
        <v>3.1333444588829362E-2</v>
      </c>
      <c r="P28" s="24">
        <f ca="1">+NAC_d!CK28</f>
        <v>3.1888253589916316E-2</v>
      </c>
      <c r="Q28" s="24">
        <f ca="1">+NAC_d!CL28</f>
        <v>3.211326380535362E-2</v>
      </c>
      <c r="R28" s="24">
        <f ca="1">+NAC_d!CM28</f>
        <v>3.1912792048272465E-2</v>
      </c>
      <c r="S28" s="24">
        <f ca="1">+NAC_d!CN28</f>
        <v>3.2094673020181208E-2</v>
      </c>
      <c r="T28" s="24">
        <f ca="1">+NAC_d!CO28</f>
        <v>3.140103819634299E-2</v>
      </c>
      <c r="U28" s="24">
        <f ca="1">+NAC_d!CP28</f>
        <v>3.1505223047714193E-2</v>
      </c>
      <c r="V28" s="24">
        <f ca="1">+NAC_d!CQ28</f>
        <v>3.1424460726645842E-2</v>
      </c>
      <c r="W28" s="24">
        <f t="shared" ca="1" si="6"/>
        <v>3.211326380535362E-2</v>
      </c>
      <c r="X28" s="24">
        <f t="shared" ca="1" si="7"/>
        <v>3.1333444588829362E-2</v>
      </c>
      <c r="Y28" s="24">
        <f t="shared" ca="1" si="8"/>
        <v>7.798192165242579E-4</v>
      </c>
      <c r="Z28" s="24">
        <f t="shared" ca="1" si="15"/>
        <v>1.9037320465971064E-3</v>
      </c>
      <c r="AB28" s="74">
        <f t="shared" si="9"/>
        <v>43405</v>
      </c>
      <c r="AC28" s="75">
        <f t="shared" si="23"/>
        <v>9.740342011750355E-3</v>
      </c>
      <c r="AD28" s="75">
        <f t="shared" ca="1" si="16"/>
        <v>1.9037320465971064E-3</v>
      </c>
      <c r="AH28" s="35">
        <f t="shared" si="2"/>
        <v>43405</v>
      </c>
      <c r="AI28" s="24">
        <f>+GBA_d!$AN55</f>
        <v>0.47809055162838399</v>
      </c>
      <c r="AJ28" s="24">
        <f>+PAM_d!$AN55</f>
        <v>0.48744353123017992</v>
      </c>
      <c r="AK28" s="24">
        <f>+NOA_d!$AN55</f>
        <v>0.49016471948644913</v>
      </c>
      <c r="AL28" s="24">
        <f>+NEA_d!$AN55</f>
        <v>0.48089204393340546</v>
      </c>
      <c r="AM28" s="24">
        <f>+CUY_d!$AN55</f>
        <v>0.50912248232158874</v>
      </c>
      <c r="AN28" s="24">
        <f>+PAT_d!$AN55</f>
        <v>0.50440965757573908</v>
      </c>
      <c r="AO28" s="24">
        <f t="shared" si="17"/>
        <v>0.50912248232158874</v>
      </c>
      <c r="AP28" s="24">
        <f t="shared" si="18"/>
        <v>0.47809055162838399</v>
      </c>
      <c r="AQ28" s="24">
        <f t="shared" si="19"/>
        <v>3.1031930693204757E-2</v>
      </c>
      <c r="AR28" s="24"/>
      <c r="AT28" s="24">
        <f ca="1">+NAC_d!CT28</f>
        <v>0.48312569325580457</v>
      </c>
      <c r="AU28" s="24">
        <f ca="1">+NAC_d!CU28</f>
        <v>0.48364494086796195</v>
      </c>
      <c r="AV28" s="24">
        <f ca="1">+NAC_d!CV28</f>
        <v>0.48742515785324603</v>
      </c>
      <c r="AW28" s="24">
        <f ca="1">+NAC_d!CW28</f>
        <v>0.48482322125297528</v>
      </c>
      <c r="AX28" s="24">
        <f ca="1">+NAC_d!CX28</f>
        <v>0.4862627479880588</v>
      </c>
      <c r="AY28" s="24">
        <f ca="1">+NAC_d!CY28</f>
        <v>0.48473499079323101</v>
      </c>
      <c r="AZ28" s="24">
        <f ca="1">+NAC_d!CZ28</f>
        <v>0.4894629141151472</v>
      </c>
      <c r="BA28" s="24">
        <f ca="1">+NAC_d!DA28</f>
        <v>0.48663261751024467</v>
      </c>
      <c r="BB28" s="24">
        <f ca="1">+NAC_d!DB28</f>
        <v>0.48454382396997597</v>
      </c>
      <c r="BC28" s="24">
        <f ca="1">+NAC_d!DC28</f>
        <v>0.48481406931108983</v>
      </c>
      <c r="BD28" s="24">
        <f t="shared" ca="1" si="11"/>
        <v>0.4894629141151472</v>
      </c>
      <c r="BE28" s="24">
        <f t="shared" ca="1" si="12"/>
        <v>0.48312569325580457</v>
      </c>
      <c r="BF28" s="24">
        <f t="shared" ca="1" si="13"/>
        <v>6.3372208593426294E-3</v>
      </c>
      <c r="BG28" s="24"/>
      <c r="BI28" s="35">
        <f t="shared" si="10"/>
        <v>43405</v>
      </c>
      <c r="BJ28" s="164">
        <f t="shared" si="20"/>
        <v>0</v>
      </c>
      <c r="BK28" s="164">
        <f t="shared" si="21"/>
        <v>0</v>
      </c>
      <c r="BL28" t="b">
        <f t="shared" si="22"/>
        <v>0</v>
      </c>
    </row>
    <row r="29" spans="1:64" x14ac:dyDescent="0.25">
      <c r="A29" s="35">
        <f>+NAC!A29</f>
        <v>43435</v>
      </c>
      <c r="B29" s="24">
        <f>+GBA_d!AA56</f>
        <v>2.7946373540058689E-2</v>
      </c>
      <c r="C29" s="24">
        <f>+PAM_d!$AA56</f>
        <v>2.3011334409359208E-2</v>
      </c>
      <c r="D29" s="24">
        <f>+NOA_d!$AA56</f>
        <v>2.3073147573178687E-2</v>
      </c>
      <c r="E29" s="24">
        <f>+NEA_d!$AA56</f>
        <v>2.4686675065076491E-2</v>
      </c>
      <c r="F29" s="24">
        <f>+CUY_d!$AA56</f>
        <v>2.5445742448053199E-2</v>
      </c>
      <c r="G29" s="24">
        <f>+PAT_d!$AA56</f>
        <v>2.6908533064172735E-2</v>
      </c>
      <c r="H29" s="24">
        <f t="shared" si="3"/>
        <v>2.7946373540058689E-2</v>
      </c>
      <c r="I29" s="24">
        <f t="shared" si="4"/>
        <v>2.3011334409359208E-2</v>
      </c>
      <c r="J29" s="24">
        <f t="shared" si="5"/>
        <v>4.9350391306994812E-3</v>
      </c>
      <c r="K29" s="24">
        <f t="shared" si="14"/>
        <v>9.2615946972593264E-3</v>
      </c>
      <c r="M29" s="24">
        <f ca="1">+NAC_d!CH29</f>
        <v>2.3255002525039759E-2</v>
      </c>
      <c r="N29" s="24">
        <f ca="1">+NAC_d!CI29</f>
        <v>2.3570515520218605E-2</v>
      </c>
      <c r="O29" s="24">
        <f ca="1">+NAC_d!CJ29</f>
        <v>2.4480251869603009E-2</v>
      </c>
      <c r="P29" s="24">
        <f ca="1">+NAC_d!CK29</f>
        <v>2.4384246711917967E-2</v>
      </c>
      <c r="Q29" s="24">
        <f ca="1">+NAC_d!CL29</f>
        <v>2.5079254406542129E-2</v>
      </c>
      <c r="R29" s="24">
        <f ca="1">+NAC_d!CM29</f>
        <v>2.5044504683176427E-2</v>
      </c>
      <c r="S29" s="24">
        <f ca="1">+NAC_d!CN29</f>
        <v>2.5613103164382256E-2</v>
      </c>
      <c r="T29" s="24">
        <f ca="1">+NAC_d!CO29</f>
        <v>2.6184890081842216E-2</v>
      </c>
      <c r="U29" s="24">
        <f ca="1">+NAC_d!CP29</f>
        <v>2.6537460412631164E-2</v>
      </c>
      <c r="V29" s="24">
        <f ca="1">+NAC_d!CQ29</f>
        <v>2.7463999492716384E-2</v>
      </c>
      <c r="W29" s="24">
        <f t="shared" ca="1" si="6"/>
        <v>2.7463999492716384E-2</v>
      </c>
      <c r="X29" s="24">
        <f t="shared" ca="1" si="7"/>
        <v>2.3255002525039759E-2</v>
      </c>
      <c r="Y29" s="24">
        <f t="shared" ca="1" si="8"/>
        <v>4.2089969676766259E-3</v>
      </c>
      <c r="Z29" s="24">
        <f t="shared" ca="1" si="15"/>
        <v>1.8000305738643345E-3</v>
      </c>
      <c r="AB29" s="74">
        <f t="shared" si="9"/>
        <v>43435</v>
      </c>
      <c r="AC29" s="75">
        <f t="shared" si="23"/>
        <v>9.2615946972593264E-3</v>
      </c>
      <c r="AD29" s="75">
        <f t="shared" ca="1" si="16"/>
        <v>1.8000305738643345E-3</v>
      </c>
      <c r="AH29" s="35">
        <f t="shared" si="2"/>
        <v>43435</v>
      </c>
      <c r="AI29" s="24">
        <f>+GBA_d!$AN56</f>
        <v>0.47099425553310414</v>
      </c>
      <c r="AJ29" s="24">
        <f>+PAM_d!$AN56</f>
        <v>0.47418854297283608</v>
      </c>
      <c r="AK29" s="24">
        <f>+NOA_d!$AN56</f>
        <v>0.48755476555483934</v>
      </c>
      <c r="AL29" s="24">
        <f>+NEA_d!$AN56</f>
        <v>0.48392554088622197</v>
      </c>
      <c r="AM29" s="24">
        <f>+CUY_d!$AN56</f>
        <v>0.49769204667908529</v>
      </c>
      <c r="AN29" s="24">
        <f>+PAT_d!$AN56</f>
        <v>0.50616855486071932</v>
      </c>
      <c r="AO29" s="24">
        <f t="shared" si="17"/>
        <v>0.50616855486071932</v>
      </c>
      <c r="AP29" s="24">
        <f t="shared" si="18"/>
        <v>0.47099425553310414</v>
      </c>
      <c r="AQ29" s="24">
        <f t="shared" si="19"/>
        <v>3.5174299327615177E-2</v>
      </c>
      <c r="AR29" s="24">
        <f t="shared" ref="AR29:AR81" si="24">+AVERAGE(AQ17:AQ29)</f>
        <v>2.6934907834467305E-2</v>
      </c>
      <c r="AT29" s="24">
        <f ca="1">+NAC_d!CT29</f>
        <v>0.47672289535389201</v>
      </c>
      <c r="AU29" s="24">
        <f ca="1">+NAC_d!CU29</f>
        <v>0.4773632906680334</v>
      </c>
      <c r="AV29" s="24">
        <f ca="1">+NAC_d!CV29</f>
        <v>0.47743146847896933</v>
      </c>
      <c r="AW29" s="24">
        <f ca="1">+NAC_d!CW29</f>
        <v>0.4779445480134048</v>
      </c>
      <c r="AX29" s="24">
        <f ca="1">+NAC_d!CX29</f>
        <v>0.47783907465064024</v>
      </c>
      <c r="AY29" s="24">
        <f ca="1">+NAC_d!CY29</f>
        <v>0.47633700969258719</v>
      </c>
      <c r="AZ29" s="24">
        <f ca="1">+NAC_d!CZ29</f>
        <v>0.48143714926027958</v>
      </c>
      <c r="BA29" s="24">
        <f ca="1">+NAC_d!DA29</f>
        <v>0.4789245365336432</v>
      </c>
      <c r="BB29" s="24">
        <f ca="1">+NAC_d!DB29</f>
        <v>0.47547494458750905</v>
      </c>
      <c r="BC29" s="24">
        <f ca="1">+NAC_d!DC29</f>
        <v>0.4766493673468124</v>
      </c>
      <c r="BD29" s="24">
        <f t="shared" ca="1" si="11"/>
        <v>0.48143714926027958</v>
      </c>
      <c r="BE29" s="24">
        <f t="shared" ca="1" si="12"/>
        <v>0.47547494458750905</v>
      </c>
      <c r="BF29" s="24">
        <f t="shared" ca="1" si="13"/>
        <v>5.9622046727705325E-3</v>
      </c>
      <c r="BG29" s="24">
        <f t="shared" ref="BG29:BG82" ca="1" si="25">+AVERAGE(BF17:BF29)</f>
        <v>9.3125361132309747E-3</v>
      </c>
      <c r="BI29" s="35">
        <f t="shared" si="10"/>
        <v>43435</v>
      </c>
      <c r="BJ29" s="164">
        <f t="shared" si="20"/>
        <v>2.6934907834467305E-2</v>
      </c>
      <c r="BK29" s="164">
        <f t="shared" ca="1" si="21"/>
        <v>9.3125361132309747E-3</v>
      </c>
      <c r="BL29" t="b">
        <f t="shared" ca="1" si="22"/>
        <v>1</v>
      </c>
    </row>
    <row r="30" spans="1:64" x14ac:dyDescent="0.25">
      <c r="A30" s="35">
        <f>+NAC!A30</f>
        <v>43466</v>
      </c>
      <c r="B30" s="24">
        <f>+GBA_d!AA57</f>
        <v>2.8301481493536285E-2</v>
      </c>
      <c r="C30" s="24">
        <f>+PAM_d!$AA57</f>
        <v>2.861080664558413E-2</v>
      </c>
      <c r="D30" s="24">
        <f>+NOA_d!$AA57</f>
        <v>3.1962543360468443E-2</v>
      </c>
      <c r="E30" s="24">
        <f>+NEA_d!$AA57</f>
        <v>3.4590106505889562E-2</v>
      </c>
      <c r="F30" s="24">
        <f>+CUY_d!$AA57</f>
        <v>2.9873634007369976E-2</v>
      </c>
      <c r="G30" s="24">
        <f>+PAT_d!$AA57</f>
        <v>3.1249868302338779E-2</v>
      </c>
      <c r="H30" s="24">
        <f t="shared" si="3"/>
        <v>3.4590106505889562E-2</v>
      </c>
      <c r="I30" s="24">
        <f t="shared" si="4"/>
        <v>2.8301481493536285E-2</v>
      </c>
      <c r="J30" s="24">
        <f t="shared" si="5"/>
        <v>6.2886250123532772E-3</v>
      </c>
      <c r="K30" s="24">
        <f t="shared" si="14"/>
        <v>8.8152162150966027E-3</v>
      </c>
      <c r="M30" s="24">
        <f ca="1">+NAC_d!CH30</f>
        <v>3.0413680756310013E-2</v>
      </c>
      <c r="N30" s="24">
        <f ca="1">+NAC_d!CI30</f>
        <v>3.0138447609804331E-2</v>
      </c>
      <c r="O30" s="24">
        <f ca="1">+NAC_d!CJ30</f>
        <v>2.9726308315660699E-2</v>
      </c>
      <c r="P30" s="24">
        <f ca="1">+NAC_d!CK30</f>
        <v>2.9733433999891146E-2</v>
      </c>
      <c r="Q30" s="24">
        <f ca="1">+NAC_d!CL30</f>
        <v>2.9480437668165438E-2</v>
      </c>
      <c r="R30" s="24">
        <f ca="1">+NAC_d!CM30</f>
        <v>2.9299111493135133E-2</v>
      </c>
      <c r="S30" s="24">
        <f ca="1">+NAC_d!CN30</f>
        <v>2.9432068011286949E-2</v>
      </c>
      <c r="T30" s="24">
        <f ca="1">+NAC_d!CO30</f>
        <v>2.880899648877655E-2</v>
      </c>
      <c r="U30" s="24">
        <f ca="1">+NAC_d!CP30</f>
        <v>2.8810738957996795E-2</v>
      </c>
      <c r="V30" s="24">
        <f ca="1">+NAC_d!CQ30</f>
        <v>2.8445088371234162E-2</v>
      </c>
      <c r="W30" s="24">
        <f t="shared" ca="1" si="6"/>
        <v>3.0413680756310013E-2</v>
      </c>
      <c r="X30" s="24">
        <f t="shared" ca="1" si="7"/>
        <v>2.8445088371234162E-2</v>
      </c>
      <c r="Y30" s="24">
        <f t="shared" ca="1" si="8"/>
        <v>1.9685923850758513E-3</v>
      </c>
      <c r="Z30" s="24">
        <f t="shared" ca="1" si="15"/>
        <v>1.8953881239935726E-3</v>
      </c>
      <c r="AB30" s="74">
        <f t="shared" si="9"/>
        <v>43466</v>
      </c>
      <c r="AC30" s="75">
        <f t="shared" si="23"/>
        <v>8.8152162150966027E-3</v>
      </c>
      <c r="AD30" s="75">
        <f t="shared" ca="1" si="16"/>
        <v>1.8953881239935726E-3</v>
      </c>
      <c r="AH30" s="35">
        <f t="shared" si="2"/>
        <v>43466</v>
      </c>
      <c r="AI30" s="24">
        <f>+GBA_d!$AN57</f>
        <v>0.48893611339289755</v>
      </c>
      <c r="AJ30" s="24">
        <f>+PAM_d!$AN57</f>
        <v>0.48845516904008002</v>
      </c>
      <c r="AK30" s="24">
        <f>+NOA_d!$AN57</f>
        <v>0.50573974249153508</v>
      </c>
      <c r="AL30" s="24">
        <f>+NEA_d!$AN57</f>
        <v>0.50405658848339296</v>
      </c>
      <c r="AM30" s="24">
        <f>+CUY_d!$AN57</f>
        <v>0.51872492449974228</v>
      </c>
      <c r="AN30" s="24">
        <f>+PAT_d!$AN57</f>
        <v>0.51202432437971424</v>
      </c>
      <c r="AO30" s="24">
        <f t="shared" si="17"/>
        <v>0.51872492449974228</v>
      </c>
      <c r="AP30" s="24">
        <f t="shared" si="18"/>
        <v>0.48845516904008002</v>
      </c>
      <c r="AQ30" s="24">
        <f t="shared" ref="AQ30:AQ93" si="26">+AO30-AP30</f>
        <v>3.0269755459662262E-2</v>
      </c>
      <c r="AR30" s="24">
        <f t="shared" si="24"/>
        <v>2.6906819755120683E-2</v>
      </c>
      <c r="AT30" s="24">
        <f ca="1">+NAC_d!CT30</f>
        <v>0.49500358750746587</v>
      </c>
      <c r="AU30" s="24">
        <f ca="1">+NAC_d!CU30</f>
        <v>0.49513115369736282</v>
      </c>
      <c r="AV30" s="24">
        <f ca="1">+NAC_d!CV30</f>
        <v>0.49523299992567082</v>
      </c>
      <c r="AW30" s="24">
        <f ca="1">+NAC_d!CW30</f>
        <v>0.49498956660339632</v>
      </c>
      <c r="AX30" s="24">
        <f ca="1">+NAC_d!CX30</f>
        <v>0.49497851979917473</v>
      </c>
      <c r="AY30" s="24">
        <f ca="1">+NAC_d!CY30</f>
        <v>0.49321991868772885</v>
      </c>
      <c r="AZ30" s="24">
        <f ca="1">+NAC_d!CZ30</f>
        <v>0.49771860153351266</v>
      </c>
      <c r="BA30" s="24">
        <f ca="1">+NAC_d!DA30</f>
        <v>0.49483600650265691</v>
      </c>
      <c r="BB30" s="24">
        <f ca="1">+NAC_d!DB30</f>
        <v>0.49092220147883747</v>
      </c>
      <c r="BC30" s="24">
        <f ca="1">+NAC_d!DC30</f>
        <v>0.49137380322454538</v>
      </c>
      <c r="BD30" s="24">
        <f t="shared" ca="1" si="11"/>
        <v>0.49771860153351266</v>
      </c>
      <c r="BE30" s="24">
        <f t="shared" ca="1" si="12"/>
        <v>0.49092220147883747</v>
      </c>
      <c r="BF30" s="24">
        <f t="shared" ca="1" si="13"/>
        <v>6.796400054675189E-3</v>
      </c>
      <c r="BG30" s="24">
        <f t="shared" ca="1" si="25"/>
        <v>8.9635272098432042E-3</v>
      </c>
      <c r="BI30" s="35">
        <f t="shared" si="10"/>
        <v>43466</v>
      </c>
      <c r="BJ30" s="164">
        <f t="shared" si="20"/>
        <v>2.6906819755120683E-2</v>
      </c>
      <c r="BK30" s="164">
        <f t="shared" ca="1" si="21"/>
        <v>8.9635272098432042E-3</v>
      </c>
      <c r="BL30" t="b">
        <f t="shared" ca="1" si="22"/>
        <v>1</v>
      </c>
    </row>
    <row r="31" spans="1:64" x14ac:dyDescent="0.25">
      <c r="A31" s="35">
        <f>+NAC!A31</f>
        <v>43497</v>
      </c>
      <c r="B31" s="24">
        <f>+GBA_d!AA58</f>
        <v>3.8367602511847565E-2</v>
      </c>
      <c r="C31" s="24">
        <f>+PAM_d!$AA58</f>
        <v>3.5396234444771135E-2</v>
      </c>
      <c r="D31" s="24">
        <f>+NOA_d!$AA58</f>
        <v>4.1668953556178501E-2</v>
      </c>
      <c r="E31" s="24">
        <f>+NEA_d!$AA58</f>
        <v>4.6096555080634261E-2</v>
      </c>
      <c r="F31" s="24">
        <f>+CUY_d!$AA58</f>
        <v>3.7544831391736144E-2</v>
      </c>
      <c r="G31" s="24">
        <f>+PAT_d!$AA58</f>
        <v>3.0355913439073179E-2</v>
      </c>
      <c r="H31" s="24">
        <f t="shared" si="3"/>
        <v>4.6096555080634261E-2</v>
      </c>
      <c r="I31" s="24">
        <f t="shared" si="4"/>
        <v>3.0355913439073179E-2</v>
      </c>
      <c r="J31" s="24">
        <f t="shared" si="5"/>
        <v>1.5740641641561082E-2</v>
      </c>
      <c r="K31" s="24">
        <f t="shared" si="14"/>
        <v>9.5724992480688918E-3</v>
      </c>
      <c r="M31" s="24">
        <f ca="1">+NAC_d!CH31</f>
        <v>4.2810757685733059E-2</v>
      </c>
      <c r="N31" s="24">
        <f ca="1">+NAC_d!CI31</f>
        <v>4.0991081399881946E-2</v>
      </c>
      <c r="O31" s="24">
        <f ca="1">+NAC_d!CJ31</f>
        <v>4.0169425637484268E-2</v>
      </c>
      <c r="P31" s="24">
        <f ca="1">+NAC_d!CK31</f>
        <v>3.8430136482832555E-2</v>
      </c>
      <c r="Q31" s="24">
        <f ca="1">+NAC_d!CL31</f>
        <v>3.8484816463318028E-2</v>
      </c>
      <c r="R31" s="24">
        <f ca="1">+NAC_d!CM31</f>
        <v>3.7795151110126435E-2</v>
      </c>
      <c r="S31" s="24">
        <f ca="1">+NAC_d!CN31</f>
        <v>3.6847841994152919E-2</v>
      </c>
      <c r="T31" s="24">
        <f ca="1">+NAC_d!CO31</f>
        <v>3.6309496361965676E-2</v>
      </c>
      <c r="U31" s="24">
        <f ca="1">+NAC_d!CP31</f>
        <v>3.595897247307045E-2</v>
      </c>
      <c r="V31" s="24">
        <f ca="1">+NAC_d!CQ31</f>
        <v>3.4643720046477311E-2</v>
      </c>
      <c r="W31" s="24">
        <f t="shared" ca="1" si="6"/>
        <v>4.2810757685733059E-2</v>
      </c>
      <c r="X31" s="24">
        <f t="shared" ca="1" si="7"/>
        <v>3.4643720046477311E-2</v>
      </c>
      <c r="Y31" s="24">
        <f t="shared" ca="1" si="8"/>
        <v>8.1670376392557475E-3</v>
      </c>
      <c r="Z31" s="24">
        <f t="shared" ca="1" si="15"/>
        <v>2.4106384084732571E-3</v>
      </c>
      <c r="AB31" s="74">
        <f t="shared" si="9"/>
        <v>43497</v>
      </c>
      <c r="AC31" s="75">
        <f t="shared" si="23"/>
        <v>9.5724992480688918E-3</v>
      </c>
      <c r="AD31" s="75">
        <f t="shared" ca="1" si="16"/>
        <v>2.4106384084732571E-3</v>
      </c>
      <c r="AH31" s="35">
        <f t="shared" si="2"/>
        <v>43497</v>
      </c>
      <c r="AI31" s="24">
        <f>+GBA_d!$AN58</f>
        <v>0.507619511442019</v>
      </c>
      <c r="AJ31" s="24">
        <f>+PAM_d!$AN58</f>
        <v>0.50610052246065029</v>
      </c>
      <c r="AK31" s="24">
        <f>+NOA_d!$AN58</f>
        <v>0.53484010770661294</v>
      </c>
      <c r="AL31" s="24">
        <f>+NEA_d!$AN58</f>
        <v>0.53987672689660871</v>
      </c>
      <c r="AM31" s="24">
        <f>+CUY_d!$AN58</f>
        <v>0.53460730068803719</v>
      </c>
      <c r="AN31" s="24">
        <f>+PAT_d!$AN58</f>
        <v>0.52714580320401261</v>
      </c>
      <c r="AO31" s="24">
        <f t="shared" si="17"/>
        <v>0.53987672689660871</v>
      </c>
      <c r="AP31" s="24">
        <f t="shared" si="18"/>
        <v>0.50610052246065029</v>
      </c>
      <c r="AQ31" s="24">
        <f t="shared" si="26"/>
        <v>3.3776204435958412E-2</v>
      </c>
      <c r="AR31" s="24">
        <f t="shared" si="24"/>
        <v>2.7674119237529143E-2</v>
      </c>
      <c r="AT31" s="24">
        <f ca="1">+NAC_d!CT31</f>
        <v>0.52458926087005309</v>
      </c>
      <c r="AU31" s="24">
        <f ca="1">+NAC_d!CU31</f>
        <v>0.52157924640917197</v>
      </c>
      <c r="AV31" s="24">
        <f ca="1">+NAC_d!CV31</f>
        <v>0.51868828939325629</v>
      </c>
      <c r="AW31" s="24">
        <f ca="1">+NAC_d!CW31</f>
        <v>0.51617003581481891</v>
      </c>
      <c r="AX31" s="24">
        <f ca="1">+NAC_d!CX31</f>
        <v>0.51582293458998918</v>
      </c>
      <c r="AY31" s="24">
        <f ca="1">+NAC_d!CY31</f>
        <v>0.51329715169630585</v>
      </c>
      <c r="AZ31" s="24">
        <f ca="1">+NAC_d!CZ31</f>
        <v>0.5157537629893636</v>
      </c>
      <c r="BA31" s="24">
        <f ca="1">+NAC_d!DA31</f>
        <v>0.51198098723390384</v>
      </c>
      <c r="BB31" s="24">
        <f ca="1">+NAC_d!DB31</f>
        <v>0.50756745968543049</v>
      </c>
      <c r="BC31" s="24">
        <f ca="1">+NAC_d!DC31</f>
        <v>0.50659168661945242</v>
      </c>
      <c r="BD31" s="24">
        <f t="shared" ca="1" si="11"/>
        <v>0.52458926087005309</v>
      </c>
      <c r="BE31" s="24">
        <f t="shared" ca="1" si="12"/>
        <v>0.50659168661945242</v>
      </c>
      <c r="BF31" s="24">
        <f t="shared" ca="1" si="13"/>
        <v>1.7997574250600668E-2</v>
      </c>
      <c r="BG31" s="24">
        <f t="shared" ca="1" si="25"/>
        <v>9.6141007499814975E-3</v>
      </c>
      <c r="BI31" s="35">
        <f t="shared" si="10"/>
        <v>43497</v>
      </c>
      <c r="BJ31" s="164">
        <f t="shared" si="20"/>
        <v>2.7674119237529143E-2</v>
      </c>
      <c r="BK31" s="164">
        <f t="shared" ca="1" si="21"/>
        <v>9.6141007499814975E-3</v>
      </c>
      <c r="BL31" t="b">
        <f t="shared" ca="1" si="22"/>
        <v>1</v>
      </c>
    </row>
    <row r="32" spans="1:64" x14ac:dyDescent="0.25">
      <c r="A32" s="35">
        <f>+NAC!A32</f>
        <v>43525</v>
      </c>
      <c r="B32" s="24">
        <f>+GBA_d!AA59</f>
        <v>4.8658173975909991E-2</v>
      </c>
      <c r="C32" s="24">
        <f>+PAM_d!$AA59</f>
        <v>4.4666241876732293E-2</v>
      </c>
      <c r="D32" s="24">
        <f>+NOA_d!$AA59</f>
        <v>4.8148104455889795E-2</v>
      </c>
      <c r="E32" s="24">
        <f>+NEA_d!$AA59</f>
        <v>5.1471644855928256E-2</v>
      </c>
      <c r="F32" s="24">
        <f>+CUY_d!$AA59</f>
        <v>4.4193787026790332E-2</v>
      </c>
      <c r="G32" s="24">
        <f>+PAT_d!$AA59</f>
        <v>4.1067994194635027E-2</v>
      </c>
      <c r="H32" s="24">
        <f t="shared" si="3"/>
        <v>5.1471644855928256E-2</v>
      </c>
      <c r="I32" s="24">
        <f t="shared" si="4"/>
        <v>4.1067994194635027E-2</v>
      </c>
      <c r="J32" s="24">
        <f t="shared" si="5"/>
        <v>1.0403650661293229E-2</v>
      </c>
      <c r="K32" s="24">
        <f t="shared" si="14"/>
        <v>9.4129008497076758E-3</v>
      </c>
      <c r="M32" s="24">
        <f ca="1">+NAC_d!CH32</f>
        <v>4.9053621164611316E-2</v>
      </c>
      <c r="N32" s="24">
        <f ca="1">+NAC_d!CI32</f>
        <v>4.8299852577987634E-2</v>
      </c>
      <c r="O32" s="24">
        <f ca="1">+NAC_d!CJ32</f>
        <v>4.8091766696170657E-2</v>
      </c>
      <c r="P32" s="24">
        <f ca="1">+NAC_d!CK32</f>
        <v>4.7686130269705584E-2</v>
      </c>
      <c r="Q32" s="24">
        <f ca="1">+NAC_d!CL32</f>
        <v>4.7118981203487342E-2</v>
      </c>
      <c r="R32" s="24">
        <f ca="1">+NAC_d!CM32</f>
        <v>4.7943055777330379E-2</v>
      </c>
      <c r="S32" s="24">
        <f ca="1">+NAC_d!CN32</f>
        <v>4.662007492937259E-2</v>
      </c>
      <c r="T32" s="24">
        <f ca="1">+NAC_d!CO32</f>
        <v>4.6469153647632488E-2</v>
      </c>
      <c r="U32" s="24">
        <f ca="1">+NAC_d!CP32</f>
        <v>4.6158952785683605E-2</v>
      </c>
      <c r="V32" s="24">
        <f ca="1">+NAC_d!CQ32</f>
        <v>4.4273968631181715E-2</v>
      </c>
      <c r="W32" s="24">
        <f t="shared" ca="1" si="6"/>
        <v>4.9053621164611316E-2</v>
      </c>
      <c r="X32" s="24">
        <f t="shared" ca="1" si="7"/>
        <v>4.4273968631181715E-2</v>
      </c>
      <c r="Y32" s="24">
        <f t="shared" ca="1" si="8"/>
        <v>4.7796525334296014E-3</v>
      </c>
      <c r="Z32" s="24">
        <f t="shared" ca="1" si="15"/>
        <v>2.6888490819187796E-3</v>
      </c>
      <c r="AB32" s="74">
        <f t="shared" si="9"/>
        <v>43525</v>
      </c>
      <c r="AC32" s="75">
        <f t="shared" si="23"/>
        <v>9.4129008497076758E-3</v>
      </c>
      <c r="AD32" s="75">
        <f t="shared" ca="1" si="16"/>
        <v>2.6888490819187796E-3</v>
      </c>
      <c r="AH32" s="35">
        <f t="shared" si="2"/>
        <v>43525</v>
      </c>
      <c r="AI32" s="24">
        <f>+GBA_d!$AN59</f>
        <v>0.5420387347781197</v>
      </c>
      <c r="AJ32" s="24">
        <f>+PAM_d!$AN59</f>
        <v>0.54412081730313289</v>
      </c>
      <c r="AK32" s="24">
        <f>+NOA_d!$AN59</f>
        <v>0.55997091394281484</v>
      </c>
      <c r="AL32" s="24">
        <f>+NEA_d!$AN59</f>
        <v>0.58087989108113836</v>
      </c>
      <c r="AM32" s="24">
        <f>+CUY_d!$AN59</f>
        <v>0.56946576979656438</v>
      </c>
      <c r="AN32" s="24">
        <f>+PAT_d!$AN59</f>
        <v>0.54220050365265293</v>
      </c>
      <c r="AO32" s="24">
        <f t="shared" si="17"/>
        <v>0.58087989108113836</v>
      </c>
      <c r="AP32" s="24">
        <f t="shared" si="18"/>
        <v>0.5420387347781197</v>
      </c>
      <c r="AQ32" s="24">
        <f t="shared" si="26"/>
        <v>3.8841156303018654E-2</v>
      </c>
      <c r="AR32" s="24">
        <f t="shared" si="24"/>
        <v>2.8141247149879971E-2</v>
      </c>
      <c r="AT32" s="24">
        <f ca="1">+NAC_d!CT32</f>
        <v>0.56294410866165645</v>
      </c>
      <c r="AU32" s="24">
        <f ca="1">+NAC_d!CU32</f>
        <v>0.5586111489329304</v>
      </c>
      <c r="AV32" s="24">
        <f ca="1">+NAC_d!CV32</f>
        <v>0.55496587342456816</v>
      </c>
      <c r="AW32" s="24">
        <f ca="1">+NAC_d!CW32</f>
        <v>0.55199822609116556</v>
      </c>
      <c r="AX32" s="24">
        <f ca="1">+NAC_d!CX32</f>
        <v>0.55187618131600535</v>
      </c>
      <c r="AY32" s="24">
        <f ca="1">+NAC_d!CY32</f>
        <v>0.54832799373940477</v>
      </c>
      <c r="AZ32" s="24">
        <f ca="1">+NAC_d!CZ32</f>
        <v>0.54999430348481404</v>
      </c>
      <c r="BA32" s="24">
        <f ca="1">+NAC_d!DA32</f>
        <v>0.54554552786232713</v>
      </c>
      <c r="BB32" s="24">
        <f ca="1">+NAC_d!DB32</f>
        <v>0.5403813636355117</v>
      </c>
      <c r="BC32" s="24">
        <f ca="1">+NAC_d!DC32</f>
        <v>0.53643119035731579</v>
      </c>
      <c r="BD32" s="24">
        <f t="shared" ca="1" si="11"/>
        <v>0.56294410866165645</v>
      </c>
      <c r="BE32" s="24">
        <f t="shared" ca="1" si="12"/>
        <v>0.53643119035731579</v>
      </c>
      <c r="BF32" s="24">
        <f t="shared" ca="1" si="13"/>
        <v>2.651291830434066E-2</v>
      </c>
      <c r="BG32" s="24">
        <f t="shared" ca="1" si="25"/>
        <v>1.0833194239295647E-2</v>
      </c>
      <c r="BI32" s="35">
        <f t="shared" si="10"/>
        <v>43525</v>
      </c>
      <c r="BJ32" s="164">
        <f t="shared" si="20"/>
        <v>2.8141247149879971E-2</v>
      </c>
      <c r="BK32" s="164">
        <f t="shared" ca="1" si="21"/>
        <v>1.0833194239295647E-2</v>
      </c>
      <c r="BL32" t="b">
        <f t="shared" ca="1" si="22"/>
        <v>1</v>
      </c>
    </row>
    <row r="33" spans="1:64" x14ac:dyDescent="0.25">
      <c r="A33" s="35">
        <f>+NAC!A33</f>
        <v>43556</v>
      </c>
      <c r="B33" s="24">
        <f>+GBA_d!AA60</f>
        <v>3.2097101792872174E-2</v>
      </c>
      <c r="C33" s="24">
        <f>+PAM_d!$AA60</f>
        <v>3.6942473551949462E-2</v>
      </c>
      <c r="D33" s="24">
        <f>+NOA_d!$AA60</f>
        <v>3.688986185289056E-2</v>
      </c>
      <c r="E33" s="24">
        <f>+NEA_d!$AA60</f>
        <v>3.4887713531316811E-2</v>
      </c>
      <c r="F33" s="24">
        <f>+CUY_d!$AA60</f>
        <v>3.3437990200285483E-2</v>
      </c>
      <c r="G33" s="24">
        <f>+PAT_d!$AA60</f>
        <v>3.4976627365995494E-2</v>
      </c>
      <c r="H33" s="24">
        <f t="shared" si="3"/>
        <v>3.6942473551949462E-2</v>
      </c>
      <c r="I33" s="24">
        <f t="shared" si="4"/>
        <v>3.2097101792872174E-2</v>
      </c>
      <c r="J33" s="24">
        <f t="shared" si="5"/>
        <v>4.8453717590772882E-3</v>
      </c>
      <c r="K33" s="24">
        <f t="shared" si="14"/>
        <v>9.1326709898646805E-3</v>
      </c>
      <c r="M33" s="24">
        <f ca="1">+NAC_d!CH33</f>
        <v>3.3202987344502999E-2</v>
      </c>
      <c r="N33" s="24">
        <f ca="1">+NAC_d!CI33</f>
        <v>3.3656488049367939E-2</v>
      </c>
      <c r="O33" s="24">
        <f ca="1">+NAC_d!CJ33</f>
        <v>3.3699353910976226E-2</v>
      </c>
      <c r="P33" s="24">
        <f ca="1">+NAC_d!CK33</f>
        <v>3.404100023891754E-2</v>
      </c>
      <c r="Q33" s="24">
        <f ca="1">+NAC_d!CL33</f>
        <v>3.435748070369482E-2</v>
      </c>
      <c r="R33" s="24">
        <f ca="1">+NAC_d!CM33</f>
        <v>3.4192710450709596E-2</v>
      </c>
      <c r="S33" s="24">
        <f ca="1">+NAC_d!CN33</f>
        <v>3.4590875891130857E-2</v>
      </c>
      <c r="T33" s="24">
        <f ca="1">+NAC_d!CO33</f>
        <v>3.4833223888149467E-2</v>
      </c>
      <c r="U33" s="24">
        <f ca="1">+NAC_d!CP33</f>
        <v>3.4621708957555786E-2</v>
      </c>
      <c r="V33" s="24">
        <f ca="1">+NAC_d!CQ33</f>
        <v>3.5142646096458341E-2</v>
      </c>
      <c r="W33" s="24">
        <f t="shared" ca="1" si="6"/>
        <v>3.5142646096458341E-2</v>
      </c>
      <c r="X33" s="24">
        <f t="shared" ca="1" si="7"/>
        <v>3.3202987344502999E-2</v>
      </c>
      <c r="Y33" s="24">
        <f t="shared" ca="1" si="8"/>
        <v>1.9396587519553421E-3</v>
      </c>
      <c r="Z33" s="24">
        <f t="shared" ca="1" si="15"/>
        <v>2.7454689491387594E-3</v>
      </c>
      <c r="AB33" s="74">
        <f t="shared" si="9"/>
        <v>43556</v>
      </c>
      <c r="AC33" s="75">
        <f t="shared" si="23"/>
        <v>9.1326709898646805E-3</v>
      </c>
      <c r="AD33" s="75">
        <f t="shared" ca="1" si="16"/>
        <v>2.7454689491387594E-3</v>
      </c>
      <c r="AH33" s="35">
        <f t="shared" si="2"/>
        <v>43556</v>
      </c>
      <c r="AI33" s="24">
        <f>+GBA_d!$AN60</f>
        <v>0.55292452653399993</v>
      </c>
      <c r="AJ33" s="24">
        <f>+PAM_d!$AN60</f>
        <v>0.55542087667393836</v>
      </c>
      <c r="AK33" s="24">
        <f>+NOA_d!$AN60</f>
        <v>0.57154459941218971</v>
      </c>
      <c r="AL33" s="24">
        <f>+NEA_d!$AN60</f>
        <v>0.59238073665097035</v>
      </c>
      <c r="AM33" s="24">
        <f>+CUY_d!$AN60</f>
        <v>0.57002426707970799</v>
      </c>
      <c r="AN33" s="24">
        <f>+PAT_d!$AN60</f>
        <v>0.55396011811426016</v>
      </c>
      <c r="AO33" s="24">
        <f t="shared" si="17"/>
        <v>0.59238073665097035</v>
      </c>
      <c r="AP33" s="24">
        <f t="shared" si="18"/>
        <v>0.55292452653399993</v>
      </c>
      <c r="AQ33" s="24">
        <f t="shared" si="26"/>
        <v>3.9456210116970425E-2</v>
      </c>
      <c r="AR33" s="24">
        <f t="shared" si="24"/>
        <v>2.9061134056892375E-2</v>
      </c>
      <c r="AT33" s="24">
        <f ca="1">+NAC_d!CT33</f>
        <v>0.57298692180583899</v>
      </c>
      <c r="AU33" s="24">
        <f ca="1">+NAC_d!CU33</f>
        <v>0.56893059510821264</v>
      </c>
      <c r="AV33" s="24">
        <f ca="1">+NAC_d!CV33</f>
        <v>0.56396836662510719</v>
      </c>
      <c r="AW33" s="24">
        <f ca="1">+NAC_d!CW33</f>
        <v>0.56227955935779916</v>
      </c>
      <c r="AX33" s="24">
        <f ca="1">+NAC_d!CX33</f>
        <v>0.56220850097433894</v>
      </c>
      <c r="AY33" s="24">
        <f ca="1">+NAC_d!CY33</f>
        <v>0.55865628124314615</v>
      </c>
      <c r="AZ33" s="24">
        <f ca="1">+NAC_d!CZ33</f>
        <v>0.56013421577288858</v>
      </c>
      <c r="BA33" s="24">
        <f ca="1">+NAC_d!DA33</f>
        <v>0.55658357177973805</v>
      </c>
      <c r="BB33" s="24">
        <f ca="1">+NAC_d!DB33</f>
        <v>0.5510368258264049</v>
      </c>
      <c r="BC33" s="24">
        <f ca="1">+NAC_d!DC33</f>
        <v>0.5479571474006848</v>
      </c>
      <c r="BD33" s="24">
        <f t="shared" ca="1" si="11"/>
        <v>0.57298692180583899</v>
      </c>
      <c r="BE33" s="24">
        <f t="shared" ca="1" si="12"/>
        <v>0.5479571474006848</v>
      </c>
      <c r="BF33" s="24">
        <f t="shared" ca="1" si="13"/>
        <v>2.5029774405154193E-2</v>
      </c>
      <c r="BG33" s="24">
        <f t="shared" ca="1" si="25"/>
        <v>1.1708305502230693E-2</v>
      </c>
      <c r="BI33" s="35">
        <f t="shared" si="10"/>
        <v>43556</v>
      </c>
      <c r="BJ33" s="164">
        <f t="shared" si="20"/>
        <v>2.9061134056892375E-2</v>
      </c>
      <c r="BK33" s="164">
        <f t="shared" ca="1" si="21"/>
        <v>1.1708305502230693E-2</v>
      </c>
      <c r="BL33" t="b">
        <f t="shared" ca="1" si="22"/>
        <v>1</v>
      </c>
    </row>
    <row r="34" spans="1:64" x14ac:dyDescent="0.25">
      <c r="A34" s="35">
        <f>+NAC!A34</f>
        <v>43586</v>
      </c>
      <c r="B34" s="24">
        <f>+GBA_d!AA61</f>
        <v>3.0315597154464635E-2</v>
      </c>
      <c r="C34" s="24">
        <f>+PAM_d!$AA61</f>
        <v>2.9679972220761686E-2</v>
      </c>
      <c r="D34" s="24">
        <f>+NOA_d!$AA61</f>
        <v>4.0363877674230331E-2</v>
      </c>
      <c r="E34" s="24">
        <f>+NEA_d!$AA61</f>
        <v>2.7758099385345458E-2</v>
      </c>
      <c r="F34" s="24">
        <f>+CUY_d!$AA61</f>
        <v>2.8973742058817198E-2</v>
      </c>
      <c r="G34" s="24">
        <f>+PAT_d!$AA61</f>
        <v>3.4419810693377295E-2</v>
      </c>
      <c r="H34" s="24">
        <f t="shared" si="3"/>
        <v>4.0363877674230331E-2</v>
      </c>
      <c r="I34" s="24">
        <f t="shared" si="4"/>
        <v>2.7758099385345458E-2</v>
      </c>
      <c r="J34" s="24">
        <f t="shared" si="5"/>
        <v>1.2605778288884872E-2</v>
      </c>
      <c r="K34" s="24">
        <f t="shared" si="14"/>
        <v>9.5876868354823341E-3</v>
      </c>
      <c r="M34" s="24">
        <f ca="1">+NAC_d!CH34</f>
        <v>2.9797428297114292E-2</v>
      </c>
      <c r="N34" s="24">
        <f ca="1">+NAC_d!CI34</f>
        <v>3.0323964246396828E-2</v>
      </c>
      <c r="O34" s="24">
        <f ca="1">+NAC_d!CJ34</f>
        <v>3.0595582169496538E-2</v>
      </c>
      <c r="P34" s="24">
        <f ca="1">+NAC_d!CK34</f>
        <v>3.0247612344702413E-2</v>
      </c>
      <c r="Q34" s="24">
        <f ca="1">+NAC_d!CL34</f>
        <v>3.0459357505097095E-2</v>
      </c>
      <c r="R34" s="24">
        <f ca="1">+NAC_d!CM34</f>
        <v>3.0756648366705885E-2</v>
      </c>
      <c r="S34" s="24">
        <f ca="1">+NAC_d!CN34</f>
        <v>3.0912410964966108E-2</v>
      </c>
      <c r="T34" s="24">
        <f ca="1">+NAC_d!CO34</f>
        <v>3.1085321682894351E-2</v>
      </c>
      <c r="U34" s="24">
        <f ca="1">+NAC_d!CP34</f>
        <v>3.1495759731753115E-2</v>
      </c>
      <c r="V34" s="24">
        <f ca="1">+NAC_d!CQ34</f>
        <v>3.1730875358505717E-2</v>
      </c>
      <c r="W34" s="24">
        <f t="shared" ca="1" si="6"/>
        <v>3.1730875358505717E-2</v>
      </c>
      <c r="X34" s="24">
        <f t="shared" ca="1" si="7"/>
        <v>2.9797428297114292E-2</v>
      </c>
      <c r="Y34" s="24">
        <f t="shared" ca="1" si="8"/>
        <v>1.9334470613914245E-3</v>
      </c>
      <c r="Z34" s="24">
        <f t="shared" ca="1" si="15"/>
        <v>2.622425644506543E-3</v>
      </c>
      <c r="AB34" s="74">
        <f t="shared" si="9"/>
        <v>43586</v>
      </c>
      <c r="AC34" s="75">
        <f t="shared" si="23"/>
        <v>9.5876868354823341E-3</v>
      </c>
      <c r="AD34" s="75">
        <f t="shared" ca="1" si="16"/>
        <v>2.622425644506543E-3</v>
      </c>
      <c r="AH34" s="35">
        <f t="shared" si="2"/>
        <v>43586</v>
      </c>
      <c r="AI34" s="24">
        <f>+GBA_d!$AN61</f>
        <v>0.56901236246960996</v>
      </c>
      <c r="AJ34" s="24">
        <f>+PAM_d!$AN61</f>
        <v>0.56730682803014654</v>
      </c>
      <c r="AK34" s="24">
        <f>+NOA_d!$AN61</f>
        <v>0.59838031743506859</v>
      </c>
      <c r="AL34" s="24">
        <f>+NEA_d!$AN61</f>
        <v>0.59589351816872993</v>
      </c>
      <c r="AM34" s="24">
        <f>+CUY_d!$AN61</f>
        <v>0.58640281872495836</v>
      </c>
      <c r="AN34" s="24">
        <f>+PAT_d!$AN61</f>
        <v>0.57633437494268347</v>
      </c>
      <c r="AO34" s="24">
        <f t="shared" si="17"/>
        <v>0.59838031743506859</v>
      </c>
      <c r="AP34" s="24">
        <f t="shared" si="18"/>
        <v>0.56730682803014654</v>
      </c>
      <c r="AQ34" s="24">
        <f t="shared" si="26"/>
        <v>3.107348940492205E-2</v>
      </c>
      <c r="AR34" s="24">
        <f t="shared" si="24"/>
        <v>2.9673386377584619E-2</v>
      </c>
      <c r="AT34" s="24">
        <f ca="1">+NAC_d!CT34</f>
        <v>0.58356401597760166</v>
      </c>
      <c r="AU34" s="24">
        <f ca="1">+NAC_d!CU34</f>
        <v>0.5809568343174849</v>
      </c>
      <c r="AV34" s="24">
        <f ca="1">+NAC_d!CV34</f>
        <v>0.57817743026339374</v>
      </c>
      <c r="AW34" s="24">
        <f ca="1">+NAC_d!CW34</f>
        <v>0.57545756559036909</v>
      </c>
      <c r="AX34" s="24">
        <f ca="1">+NAC_d!CX34</f>
        <v>0.57608307636990341</v>
      </c>
      <c r="AY34" s="24">
        <f ca="1">+NAC_d!CY34</f>
        <v>0.57353156618778356</v>
      </c>
      <c r="AZ34" s="24">
        <f ca="1">+NAC_d!CZ34</f>
        <v>0.57560275787415116</v>
      </c>
      <c r="BA34" s="24">
        <f ca="1">+NAC_d!DA34</f>
        <v>0.57251222824883263</v>
      </c>
      <c r="BB34" s="24">
        <f ca="1">+NAC_d!DB34</f>
        <v>0.56836009527742015</v>
      </c>
      <c r="BC34" s="24">
        <f ca="1">+NAC_d!DC34</f>
        <v>0.56651384657301573</v>
      </c>
      <c r="BD34" s="24">
        <f t="shared" ca="1" si="11"/>
        <v>0.58356401597760166</v>
      </c>
      <c r="BE34" s="24">
        <f t="shared" ca="1" si="12"/>
        <v>0.56651384657301573</v>
      </c>
      <c r="BF34" s="24">
        <f t="shared" ca="1" si="13"/>
        <v>1.7050169404585924E-2</v>
      </c>
      <c r="BG34" s="24">
        <f t="shared" ca="1" si="25"/>
        <v>1.17824320286489E-2</v>
      </c>
      <c r="BI34" s="35">
        <f t="shared" si="10"/>
        <v>43586</v>
      </c>
      <c r="BJ34" s="164">
        <f t="shared" si="20"/>
        <v>2.9673386377584619E-2</v>
      </c>
      <c r="BK34" s="164">
        <f t="shared" ca="1" si="21"/>
        <v>1.17824320286489E-2</v>
      </c>
      <c r="BL34" t="b">
        <f t="shared" ca="1" si="22"/>
        <v>1</v>
      </c>
    </row>
    <row r="35" spans="1:64" x14ac:dyDescent="0.25">
      <c r="A35" s="35">
        <f>+NAC!A35</f>
        <v>43617</v>
      </c>
      <c r="B35" s="24">
        <f>+GBA_d!AA62</f>
        <v>2.6208847541195013E-2</v>
      </c>
      <c r="C35" s="24">
        <f>+PAM_d!$AA62</f>
        <v>2.8113759949487394E-2</v>
      </c>
      <c r="D35" s="24">
        <f>+NOA_d!$AA62</f>
        <v>2.7690807344659563E-2</v>
      </c>
      <c r="E35" s="24">
        <f>+NEA_d!$AA62</f>
        <v>2.9075241065370516E-2</v>
      </c>
      <c r="F35" s="24">
        <f>+CUY_d!$AA62</f>
        <v>2.6246562016263963E-2</v>
      </c>
      <c r="G35" s="24">
        <f>+PAT_d!$AA62</f>
        <v>2.8156637846082466E-2</v>
      </c>
      <c r="H35" s="24">
        <f t="shared" si="3"/>
        <v>2.9075241065370516E-2</v>
      </c>
      <c r="I35" s="24">
        <f t="shared" si="4"/>
        <v>2.6208847541195013E-2</v>
      </c>
      <c r="J35" s="24">
        <f t="shared" si="5"/>
        <v>2.8663935241755034E-3</v>
      </c>
      <c r="K35" s="24">
        <f t="shared" si="14"/>
        <v>9.1586306844056997E-3</v>
      </c>
      <c r="M35" s="24">
        <f ca="1">+NAC_d!CH35</f>
        <v>2.7277487465299677E-2</v>
      </c>
      <c r="N35" s="24">
        <f ca="1">+NAC_d!CI35</f>
        <v>2.7341058745506741E-2</v>
      </c>
      <c r="O35" s="24">
        <f ca="1">+NAC_d!CJ35</f>
        <v>2.725266375935087E-2</v>
      </c>
      <c r="P35" s="24">
        <f ca="1">+NAC_d!CK35</f>
        <v>2.7236858987602863E-2</v>
      </c>
      <c r="Q35" s="24">
        <f ca="1">+NAC_d!CL35</f>
        <v>2.7468728478808879E-2</v>
      </c>
      <c r="R35" s="24">
        <f ca="1">+NAC_d!CM35</f>
        <v>2.7425899360425277E-2</v>
      </c>
      <c r="S35" s="24">
        <f ca="1">+NAC_d!CN35</f>
        <v>2.7138827466629767E-2</v>
      </c>
      <c r="T35" s="24">
        <f ca="1">+NAC_d!CO35</f>
        <v>2.7034194763895014E-2</v>
      </c>
      <c r="U35" s="24">
        <f ca="1">+NAC_d!CP35</f>
        <v>2.709677189552484E-2</v>
      </c>
      <c r="V35" s="24">
        <f ca="1">+NAC_d!CQ35</f>
        <v>2.7004181012259876E-2</v>
      </c>
      <c r="W35" s="24">
        <f t="shared" ca="1" si="6"/>
        <v>2.7468728478808879E-2</v>
      </c>
      <c r="X35" s="24">
        <f t="shared" ca="1" si="7"/>
        <v>2.7004181012259876E-2</v>
      </c>
      <c r="Y35" s="24">
        <f t="shared" ca="1" si="8"/>
        <v>4.6454746654900347E-4</v>
      </c>
      <c r="Z35" s="24">
        <f t="shared" ca="1" si="15"/>
        <v>2.590306815843324E-3</v>
      </c>
      <c r="AB35" s="74">
        <f t="shared" si="9"/>
        <v>43617</v>
      </c>
      <c r="AC35" s="75">
        <f t="shared" si="23"/>
        <v>9.1586306844056997E-3</v>
      </c>
      <c r="AD35" s="75">
        <f t="shared" ca="1" si="16"/>
        <v>2.590306815843324E-3</v>
      </c>
      <c r="AH35" s="35">
        <f t="shared" si="2"/>
        <v>43617</v>
      </c>
      <c r="AI35" s="24">
        <f>+GBA_d!$AN62</f>
        <v>0.54950321613069408</v>
      </c>
      <c r="AJ35" s="24">
        <f>+PAM_d!$AN62</f>
        <v>0.55457357498903503</v>
      </c>
      <c r="AK35" s="24">
        <f>+NOA_d!$AN62</f>
        <v>0.58779913545633367</v>
      </c>
      <c r="AL35" s="24">
        <f>+NEA_d!$AN62</f>
        <v>0.59273752029540239</v>
      </c>
      <c r="AM35" s="24">
        <f>+CUY_d!$AN62</f>
        <v>0.5703972407437079</v>
      </c>
      <c r="AN35" s="24">
        <f>+PAT_d!$AN62</f>
        <v>0.57012938718324979</v>
      </c>
      <c r="AO35" s="24">
        <f t="shared" si="17"/>
        <v>0.59273752029540239</v>
      </c>
      <c r="AP35" s="24">
        <f t="shared" si="18"/>
        <v>0.54950321613069408</v>
      </c>
      <c r="AQ35" s="24">
        <f t="shared" si="26"/>
        <v>4.3234304164708304E-2</v>
      </c>
      <c r="AR35" s="24">
        <f t="shared" si="24"/>
        <v>3.1510776650138538E-2</v>
      </c>
      <c r="AT35" s="24">
        <f ca="1">+NAC_d!CT35</f>
        <v>0.56800350702362934</v>
      </c>
      <c r="AU35" s="24">
        <f ca="1">+NAC_d!CU35</f>
        <v>0.5656680478866607</v>
      </c>
      <c r="AV35" s="24">
        <f ca="1">+NAC_d!CV35</f>
        <v>0.56343891233242993</v>
      </c>
      <c r="AW35" s="24">
        <f ca="1">+NAC_d!CW35</f>
        <v>0.56053968019867173</v>
      </c>
      <c r="AX35" s="24">
        <f ca="1">+NAC_d!CX35</f>
        <v>0.56143611063922783</v>
      </c>
      <c r="AY35" s="24">
        <f ca="1">+NAC_d!CY35</f>
        <v>0.55933433508789676</v>
      </c>
      <c r="AZ35" s="24">
        <f ca="1">+NAC_d!CZ35</f>
        <v>0.56031847175727401</v>
      </c>
      <c r="BA35" s="24">
        <f ca="1">+NAC_d!DA35</f>
        <v>0.55699484209041339</v>
      </c>
      <c r="BB35" s="24">
        <f ca="1">+NAC_d!DB35</f>
        <v>0.55394890320693912</v>
      </c>
      <c r="BC35" s="24">
        <f ca="1">+NAC_d!DC35</f>
        <v>0.55151654662241079</v>
      </c>
      <c r="BD35" s="24">
        <f t="shared" ca="1" si="11"/>
        <v>0.56800350702362934</v>
      </c>
      <c r="BE35" s="24">
        <f t="shared" ca="1" si="12"/>
        <v>0.55151654662241079</v>
      </c>
      <c r="BF35" s="24">
        <f t="shared" ca="1" si="13"/>
        <v>1.6486960401218553E-2</v>
      </c>
      <c r="BG35" s="24">
        <f t="shared" ca="1" si="25"/>
        <v>1.2018494003916866E-2</v>
      </c>
      <c r="BI35" s="35">
        <f t="shared" si="10"/>
        <v>43617</v>
      </c>
      <c r="BJ35" s="164">
        <f t="shared" si="20"/>
        <v>3.1510776650138538E-2</v>
      </c>
      <c r="BK35" s="164">
        <f t="shared" ca="1" si="21"/>
        <v>1.2018494003916866E-2</v>
      </c>
      <c r="BL35" t="b">
        <f t="shared" ca="1" si="22"/>
        <v>1</v>
      </c>
    </row>
    <row r="36" spans="1:64" x14ac:dyDescent="0.25">
      <c r="A36" s="35">
        <f>+NAC!A36</f>
        <v>43647</v>
      </c>
      <c r="B36" s="24">
        <f>+GBA_d!AA63</f>
        <v>2.1591073180267761E-2</v>
      </c>
      <c r="C36" s="24">
        <f>+PAM_d!$AA63</f>
        <v>2.213735485421231E-2</v>
      </c>
      <c r="D36" s="24">
        <f>+NOA_d!$AA63</f>
        <v>2.0181348670492705E-2</v>
      </c>
      <c r="E36" s="24">
        <f>+NEA_d!$AA63</f>
        <v>1.825063806271765E-2</v>
      </c>
      <c r="F36" s="24">
        <f>+CUY_d!$AA63</f>
        <v>2.8497329409226779E-2</v>
      </c>
      <c r="G36" s="24">
        <f>+PAT_d!$AA63</f>
        <v>2.5531160090378258E-2</v>
      </c>
      <c r="H36" s="24">
        <f t="shared" si="3"/>
        <v>2.8497329409226779E-2</v>
      </c>
      <c r="I36" s="24">
        <f t="shared" si="4"/>
        <v>1.825063806271765E-2</v>
      </c>
      <c r="J36" s="24">
        <f t="shared" si="5"/>
        <v>1.0246691346509129E-2</v>
      </c>
      <c r="K36" s="24">
        <f t="shared" si="14"/>
        <v>9.2957377594645729E-3</v>
      </c>
      <c r="M36" s="24">
        <f ca="1">+NAC_d!CH36</f>
        <v>2.0625340098871403E-2</v>
      </c>
      <c r="N36" s="24">
        <f ca="1">+NAC_d!CI36</f>
        <v>2.1210240466260855E-2</v>
      </c>
      <c r="O36" s="24">
        <f ca="1">+NAC_d!CJ36</f>
        <v>2.131572058855391E-2</v>
      </c>
      <c r="P36" s="24">
        <f ca="1">+NAC_d!CK36</f>
        <v>2.1375353630692207E-2</v>
      </c>
      <c r="Q36" s="24">
        <f ca="1">+NAC_d!CL36</f>
        <v>2.1952942943294307E-2</v>
      </c>
      <c r="R36" s="24">
        <f ca="1">+NAC_d!CM36</f>
        <v>2.2049912166570262E-2</v>
      </c>
      <c r="S36" s="24">
        <f ca="1">+NAC_d!CN36</f>
        <v>2.2115073386623108E-2</v>
      </c>
      <c r="T36" s="24">
        <f ca="1">+NAC_d!CO36</f>
        <v>2.2411421509178187E-2</v>
      </c>
      <c r="U36" s="24">
        <f ca="1">+NAC_d!CP36</f>
        <v>2.2867797133455658E-2</v>
      </c>
      <c r="V36" s="24">
        <f ca="1">+NAC_d!CQ36</f>
        <v>2.3172806081673603E-2</v>
      </c>
      <c r="W36" s="24">
        <f t="shared" ca="1" si="6"/>
        <v>2.3172806081673603E-2</v>
      </c>
      <c r="X36" s="24">
        <f t="shared" ca="1" si="7"/>
        <v>2.0625340098871403E-2</v>
      </c>
      <c r="Y36" s="24">
        <f t="shared" ca="1" si="8"/>
        <v>2.5474659828021995E-3</v>
      </c>
      <c r="Z36" s="24">
        <f t="shared" ca="1" si="15"/>
        <v>2.691674062880641E-3</v>
      </c>
      <c r="AB36" s="74">
        <f t="shared" si="9"/>
        <v>43647</v>
      </c>
      <c r="AC36" s="75">
        <f t="shared" si="23"/>
        <v>9.2957377594645729E-3</v>
      </c>
      <c r="AD36" s="75">
        <f t="shared" ca="1" si="16"/>
        <v>2.691674062880641E-3</v>
      </c>
      <c r="AH36" s="35">
        <f t="shared" si="2"/>
        <v>43647</v>
      </c>
      <c r="AI36" s="24">
        <f>+GBA_d!$AN63</f>
        <v>0.53958400930665196</v>
      </c>
      <c r="AJ36" s="24">
        <f>+PAM_d!$AN63</f>
        <v>0.53853403855239268</v>
      </c>
      <c r="AK36" s="24">
        <f>+NOA_d!$AN63</f>
        <v>0.56537197067872436</v>
      </c>
      <c r="AL36" s="24">
        <f>+NEA_d!$AN63</f>
        <v>0.56730337336513692</v>
      </c>
      <c r="AM36" s="24">
        <f>+CUY_d!$AN63</f>
        <v>0.55786004648540333</v>
      </c>
      <c r="AN36" s="24">
        <f>+PAT_d!$AN63</f>
        <v>0.56012050377442435</v>
      </c>
      <c r="AO36" s="24">
        <f t="shared" si="17"/>
        <v>0.56730337336513692</v>
      </c>
      <c r="AP36" s="24">
        <f t="shared" si="18"/>
        <v>0.53853403855239268</v>
      </c>
      <c r="AQ36" s="24">
        <f t="shared" si="26"/>
        <v>2.8769334812744241E-2</v>
      </c>
      <c r="AR36" s="24">
        <f t="shared" si="24"/>
        <v>3.1325198300635584E-2</v>
      </c>
      <c r="AT36" s="24">
        <f ca="1">+NAC_d!CT36</f>
        <v>0.55061035656298141</v>
      </c>
      <c r="AU36" s="24">
        <f ca="1">+NAC_d!CU36</f>
        <v>0.54942983776099474</v>
      </c>
      <c r="AV36" s="24">
        <f ca="1">+NAC_d!CV36</f>
        <v>0.54836341575762049</v>
      </c>
      <c r="AW36" s="24">
        <f ca="1">+NAC_d!CW36</f>
        <v>0.54492543819135575</v>
      </c>
      <c r="AX36" s="24">
        <f ca="1">+NAC_d!CX36</f>
        <v>0.54734399075148832</v>
      </c>
      <c r="AY36" s="24">
        <f ca="1">+NAC_d!CY36</f>
        <v>0.5457047825842487</v>
      </c>
      <c r="AZ36" s="24">
        <f ca="1">+NAC_d!CZ36</f>
        <v>0.54616358426998257</v>
      </c>
      <c r="BA36" s="24">
        <f ca="1">+NAC_d!DA36</f>
        <v>0.5439073425734855</v>
      </c>
      <c r="BB36" s="24">
        <f ca="1">+NAC_d!DB36</f>
        <v>0.5420768320858953</v>
      </c>
      <c r="BC36" s="24">
        <f ca="1">+NAC_d!DC36</f>
        <v>0.53987263014923559</v>
      </c>
      <c r="BD36" s="24">
        <f t="shared" ca="1" si="11"/>
        <v>0.55061035656298141</v>
      </c>
      <c r="BE36" s="24">
        <f t="shared" ca="1" si="12"/>
        <v>0.53987263014923559</v>
      </c>
      <c r="BF36" s="24">
        <f t="shared" ca="1" si="13"/>
        <v>1.0737726413745818E-2</v>
      </c>
      <c r="BG36" s="24">
        <f t="shared" ca="1" si="25"/>
        <v>1.1972599671897481E-2</v>
      </c>
      <c r="BI36" s="35">
        <f t="shared" si="10"/>
        <v>43647</v>
      </c>
      <c r="BJ36" s="164">
        <f t="shared" si="20"/>
        <v>3.1325198300635584E-2</v>
      </c>
      <c r="BK36" s="164">
        <f t="shared" ca="1" si="21"/>
        <v>1.1972599671897481E-2</v>
      </c>
      <c r="BL36" t="b">
        <f t="shared" ca="1" si="22"/>
        <v>1</v>
      </c>
    </row>
    <row r="37" spans="1:64" x14ac:dyDescent="0.25">
      <c r="A37" s="35">
        <f>+NAC!A37</f>
        <v>43678</v>
      </c>
      <c r="B37" s="24">
        <f>+GBA_d!AA64</f>
        <v>3.8907333248319187E-2</v>
      </c>
      <c r="C37" s="24">
        <f>+PAM_d!$AA64</f>
        <v>3.8352232187248703E-2</v>
      </c>
      <c r="D37" s="24">
        <f>+NOA_d!$AA64</f>
        <v>4.0545422874455284E-2</v>
      </c>
      <c r="E37" s="24">
        <f>+NEA_d!$AA64</f>
        <v>4.3756672315206968E-2</v>
      </c>
      <c r="F37" s="24">
        <f>+CUY_d!$AA64</f>
        <v>4.3567997195787411E-2</v>
      </c>
      <c r="G37" s="24">
        <f>+PAT_d!$AA64</f>
        <v>4.2181836268763817E-2</v>
      </c>
      <c r="H37" s="24">
        <f t="shared" si="3"/>
        <v>4.3756672315206968E-2</v>
      </c>
      <c r="I37" s="24">
        <f t="shared" si="4"/>
        <v>3.8352232187248703E-2</v>
      </c>
      <c r="J37" s="24">
        <f t="shared" si="5"/>
        <v>5.4044401279582654E-3</v>
      </c>
      <c r="K37" s="24">
        <f t="shared" si="14"/>
        <v>9.1856495699550091E-3</v>
      </c>
      <c r="M37" s="24">
        <f ca="1">+NAC_d!CH37</f>
        <v>4.0636902491959948E-2</v>
      </c>
      <c r="N37" s="24">
        <f ca="1">+NAC_d!CI37</f>
        <v>4.034880118967088E-2</v>
      </c>
      <c r="O37" s="24">
        <f ca="1">+NAC_d!CJ37</f>
        <v>3.9332998051349488E-2</v>
      </c>
      <c r="P37" s="24">
        <f ca="1">+NAC_d!CK37</f>
        <v>3.9675518869176196E-2</v>
      </c>
      <c r="Q37" s="24">
        <f ca="1">+NAC_d!CL37</f>
        <v>3.9305847033837882E-2</v>
      </c>
      <c r="R37" s="24">
        <f ca="1">+NAC_d!CM37</f>
        <v>3.9057509347194541E-2</v>
      </c>
      <c r="S37" s="24">
        <f ca="1">+NAC_d!CN37</f>
        <v>3.9344288384624004E-2</v>
      </c>
      <c r="T37" s="24">
        <f ca="1">+NAC_d!CO37</f>
        <v>3.937660267327403E-2</v>
      </c>
      <c r="U37" s="24">
        <f ca="1">+NAC_d!CP37</f>
        <v>3.9199262105272803E-2</v>
      </c>
      <c r="V37" s="24">
        <f ca="1">+NAC_d!CQ37</f>
        <v>3.9832220960033027E-2</v>
      </c>
      <c r="W37" s="24">
        <f t="shared" ca="1" si="6"/>
        <v>4.0636902491959948E-2</v>
      </c>
      <c r="X37" s="24">
        <f t="shared" ca="1" si="7"/>
        <v>3.9057509347194541E-2</v>
      </c>
      <c r="Y37" s="24">
        <f t="shared" ca="1" si="8"/>
        <v>1.5793931447654064E-3</v>
      </c>
      <c r="Z37" s="24">
        <f t="shared" ca="1" si="15"/>
        <v>2.7130572373867214E-3</v>
      </c>
      <c r="AB37" s="74">
        <f t="shared" si="9"/>
        <v>43678</v>
      </c>
      <c r="AC37" s="75">
        <f t="shared" si="23"/>
        <v>9.1856495699550091E-3</v>
      </c>
      <c r="AD37" s="75">
        <f t="shared" ca="1" si="16"/>
        <v>2.7130572373867214E-3</v>
      </c>
      <c r="AH37" s="35">
        <f t="shared" si="2"/>
        <v>43678</v>
      </c>
      <c r="AI37" s="24">
        <f>+GBA_d!$AN64</f>
        <v>0.53730926573860227</v>
      </c>
      <c r="AJ37" s="24">
        <f>+PAM_d!$AN64</f>
        <v>0.54056001973194179</v>
      </c>
      <c r="AK37" s="24">
        <f>+NOA_d!$AN64</f>
        <v>0.56487805795999524</v>
      </c>
      <c r="AL37" s="24">
        <f>+NEA_d!$AN64</f>
        <v>0.57150957128121549</v>
      </c>
      <c r="AM37" s="24">
        <f>+CUY_d!$AN64</f>
        <v>0.57191443015626087</v>
      </c>
      <c r="AN37" s="24">
        <f>+PAT_d!$AN64</f>
        <v>0.56927931103080009</v>
      </c>
      <c r="AO37" s="24">
        <f t="shared" si="17"/>
        <v>0.57191443015626087</v>
      </c>
      <c r="AP37" s="24">
        <f t="shared" si="18"/>
        <v>0.53730926573860227</v>
      </c>
      <c r="AQ37" s="24">
        <f t="shared" si="26"/>
        <v>3.4605164417658596E-2</v>
      </c>
      <c r="AR37" s="24">
        <f t="shared" si="24"/>
        <v>3.1773049493015584E-2</v>
      </c>
      <c r="AT37" s="24">
        <f ca="1">+NAC_d!CT37</f>
        <v>0.55224603155593677</v>
      </c>
      <c r="AU37" s="24">
        <f ca="1">+NAC_d!CU37</f>
        <v>0.55180512932577153</v>
      </c>
      <c r="AV37" s="24">
        <f ca="1">+NAC_d!CV37</f>
        <v>0.54783763400785035</v>
      </c>
      <c r="AW37" s="24">
        <f ca="1">+NAC_d!CW37</f>
        <v>0.54659814414400398</v>
      </c>
      <c r="AX37" s="24">
        <f ca="1">+NAC_d!CX37</f>
        <v>0.54765169589856466</v>
      </c>
      <c r="AY37" s="24">
        <f ca="1">+NAC_d!CY37</f>
        <v>0.54610305905770051</v>
      </c>
      <c r="AZ37" s="24">
        <f ca="1">+NAC_d!CZ37</f>
        <v>0.54738161591308421</v>
      </c>
      <c r="BA37" s="24">
        <f ca="1">+NAC_d!DA37</f>
        <v>0.54509602395645063</v>
      </c>
      <c r="BB37" s="24">
        <f ca="1">+NAC_d!DB37</f>
        <v>0.54306896196329402</v>
      </c>
      <c r="BC37" s="24">
        <f ca="1">+NAC_d!DC37</f>
        <v>0.54205108291756221</v>
      </c>
      <c r="BD37" s="24">
        <f t="shared" ca="1" si="11"/>
        <v>0.55224603155593677</v>
      </c>
      <c r="BE37" s="24">
        <f t="shared" ca="1" si="12"/>
        <v>0.54205108291756221</v>
      </c>
      <c r="BF37" s="24">
        <f t="shared" ca="1" si="13"/>
        <v>1.0194948638374557E-2</v>
      </c>
      <c r="BG37" s="24">
        <f t="shared" ca="1" si="25"/>
        <v>1.2318304264404834E-2</v>
      </c>
      <c r="BI37" s="35">
        <f t="shared" si="10"/>
        <v>43678</v>
      </c>
      <c r="BJ37" s="164">
        <f t="shared" si="20"/>
        <v>3.1773049493015584E-2</v>
      </c>
      <c r="BK37" s="164">
        <f t="shared" ca="1" si="21"/>
        <v>1.2318304264404834E-2</v>
      </c>
      <c r="BL37" t="b">
        <f t="shared" ca="1" si="22"/>
        <v>1</v>
      </c>
    </row>
    <row r="38" spans="1:64" x14ac:dyDescent="0.25">
      <c r="A38" s="35">
        <f>+NAC!A38</f>
        <v>43709</v>
      </c>
      <c r="B38" s="24">
        <f>+GBA_d!AA65</f>
        <v>5.8482841217911696E-2</v>
      </c>
      <c r="C38" s="24">
        <f>+PAM_d!$AA65</f>
        <v>6.0408073928570394E-2</v>
      </c>
      <c r="D38" s="24">
        <f>+NOA_d!$AA65</f>
        <v>5.675550633892068E-2</v>
      </c>
      <c r="E38" s="24">
        <f>+NEA_d!$AA65</f>
        <v>6.1179947554627967E-2</v>
      </c>
      <c r="F38" s="24">
        <f>+CUY_d!$AA65</f>
        <v>5.8433272519118562E-2</v>
      </c>
      <c r="G38" s="24">
        <f>+PAT_d!$AA65</f>
        <v>5.2635624725334562E-2</v>
      </c>
      <c r="H38" s="24">
        <f t="shared" si="3"/>
        <v>6.1179947554627967E-2</v>
      </c>
      <c r="I38" s="24">
        <f t="shared" si="4"/>
        <v>5.2635624725334562E-2</v>
      </c>
      <c r="J38" s="24">
        <f t="shared" si="5"/>
        <v>8.5443228292934048E-3</v>
      </c>
      <c r="K38" s="24">
        <f t="shared" si="14"/>
        <v>8.8106195200204906E-3</v>
      </c>
      <c r="M38" s="24">
        <f ca="1">+NAC_d!CH38</f>
        <v>5.8593577417495268E-2</v>
      </c>
      <c r="N38" s="24">
        <f ca="1">+NAC_d!CI38</f>
        <v>5.9096426658119316E-2</v>
      </c>
      <c r="O38" s="24">
        <f ca="1">+NAC_d!CJ38</f>
        <v>5.801369300276682E-2</v>
      </c>
      <c r="P38" s="24">
        <f ca="1">+NAC_d!CK38</f>
        <v>5.8597604041805029E-2</v>
      </c>
      <c r="Q38" s="24">
        <f ca="1">+NAC_d!CL38</f>
        <v>5.9158500804332492E-2</v>
      </c>
      <c r="R38" s="24">
        <f ca="1">+NAC_d!CM38</f>
        <v>5.8457601819497995E-2</v>
      </c>
      <c r="S38" s="24">
        <f ca="1">+NAC_d!CN38</f>
        <v>5.8750362383085397E-2</v>
      </c>
      <c r="T38" s="24">
        <f ca="1">+NAC_d!CO38</f>
        <v>5.8851485027221928E-2</v>
      </c>
      <c r="U38" s="24">
        <f ca="1">+NAC_d!CP38</f>
        <v>5.8364389428181784E-2</v>
      </c>
      <c r="V38" s="24">
        <f ca="1">+NAC_d!CQ38</f>
        <v>5.9198075117501636E-2</v>
      </c>
      <c r="W38" s="24">
        <f t="shared" ca="1" si="6"/>
        <v>5.9198075117501636E-2</v>
      </c>
      <c r="X38" s="24">
        <f t="shared" ca="1" si="7"/>
        <v>5.801369300276682E-2</v>
      </c>
      <c r="Y38" s="24">
        <f t="shared" ca="1" si="8"/>
        <v>1.1843821147348166E-3</v>
      </c>
      <c r="Z38" s="24">
        <f t="shared" ca="1" si="15"/>
        <v>2.6746735495041065E-3</v>
      </c>
      <c r="AB38" s="74">
        <f t="shared" si="9"/>
        <v>43709</v>
      </c>
      <c r="AC38" s="75">
        <f t="shared" si="23"/>
        <v>8.8106195200204906E-3</v>
      </c>
      <c r="AD38" s="75">
        <f t="shared" ca="1" si="16"/>
        <v>2.6746735495041065E-3</v>
      </c>
      <c r="AH38" s="35">
        <f t="shared" si="2"/>
        <v>43709</v>
      </c>
      <c r="AI38" s="24">
        <f>+GBA_d!$AN65</f>
        <v>0.52550102786453179</v>
      </c>
      <c r="AJ38" s="24">
        <f>+PAM_d!$AN65</f>
        <v>0.53642293926034745</v>
      </c>
      <c r="AK38" s="24">
        <f>+NOA_d!$AN65</f>
        <v>0.5599899875034382</v>
      </c>
      <c r="AL38" s="24">
        <f>+NEA_d!$AN65</f>
        <v>0.55403661169528151</v>
      </c>
      <c r="AM38" s="24">
        <f>+CUY_d!$AN65</f>
        <v>0.55733465547494765</v>
      </c>
      <c r="AN38" s="24">
        <f>+PAT_d!$AN65</f>
        <v>0.55114957837872924</v>
      </c>
      <c r="AO38" s="24">
        <f t="shared" si="17"/>
        <v>0.5599899875034382</v>
      </c>
      <c r="AP38" s="24">
        <f t="shared" si="18"/>
        <v>0.52550102786453179</v>
      </c>
      <c r="AQ38" s="24">
        <f t="shared" si="26"/>
        <v>3.4488959638906413E-2</v>
      </c>
      <c r="AR38" s="24">
        <f t="shared" si="24"/>
        <v>3.2768545153330504E-2</v>
      </c>
      <c r="AT38" s="24">
        <f ca="1">+NAC_d!CT38</f>
        <v>0.54211962993042295</v>
      </c>
      <c r="AU38" s="24">
        <f ca="1">+NAC_d!CU38</f>
        <v>0.5423128470022085</v>
      </c>
      <c r="AV38" s="24">
        <f ca="1">+NAC_d!CV38</f>
        <v>0.53831690877383132</v>
      </c>
      <c r="AW38" s="24">
        <f ca="1">+NAC_d!CW38</f>
        <v>0.53589542230116227</v>
      </c>
      <c r="AX38" s="24">
        <f ca="1">+NAC_d!CX38</f>
        <v>0.53941571429657831</v>
      </c>
      <c r="AY38" s="24">
        <f ca="1">+NAC_d!CY38</f>
        <v>0.53724729186472686</v>
      </c>
      <c r="AZ38" s="24">
        <f ca="1">+NAC_d!CZ38</f>
        <v>0.53704702721747011</v>
      </c>
      <c r="BA38" s="24">
        <f ca="1">+NAC_d!DA38</f>
        <v>0.53501225416575759</v>
      </c>
      <c r="BB38" s="24">
        <f ca="1">+NAC_d!DB38</f>
        <v>0.53439871870488354</v>
      </c>
      <c r="BC38" s="24">
        <f ca="1">+NAC_d!DC38</f>
        <v>0.5322263094536217</v>
      </c>
      <c r="BD38" s="24">
        <f t="shared" ca="1" si="11"/>
        <v>0.5423128470022085</v>
      </c>
      <c r="BE38" s="24">
        <f t="shared" ca="1" si="12"/>
        <v>0.5322263094536217</v>
      </c>
      <c r="BF38" s="24">
        <f t="shared" ca="1" si="13"/>
        <v>1.0086537548586794E-2</v>
      </c>
      <c r="BG38" s="24">
        <f t="shared" ca="1" si="25"/>
        <v>1.2676292532595664E-2</v>
      </c>
      <c r="BI38" s="35">
        <f t="shared" si="10"/>
        <v>43709</v>
      </c>
      <c r="BJ38" s="164">
        <f t="shared" si="20"/>
        <v>3.2768545153330504E-2</v>
      </c>
      <c r="BK38" s="164">
        <f t="shared" ca="1" si="21"/>
        <v>1.2676292532595664E-2</v>
      </c>
      <c r="BL38" t="b">
        <f t="shared" ca="1" si="22"/>
        <v>1</v>
      </c>
    </row>
    <row r="39" spans="1:64" x14ac:dyDescent="0.25">
      <c r="A39" s="35">
        <f>+NAC!A39</f>
        <v>43739</v>
      </c>
      <c r="B39" s="24">
        <f>+GBA_d!AA66</f>
        <v>3.2174031785967339E-2</v>
      </c>
      <c r="C39" s="24">
        <f>+PAM_d!$AA66</f>
        <v>3.4617265662746588E-2</v>
      </c>
      <c r="D39" s="24">
        <f>+NOA_d!$AA66</f>
        <v>2.7747557727927141E-2</v>
      </c>
      <c r="E39" s="24">
        <f>+NEA_d!$AA66</f>
        <v>3.1745976117216967E-2</v>
      </c>
      <c r="F39" s="24">
        <f>+CUY_d!$AA66</f>
        <v>3.7122604285870553E-2</v>
      </c>
      <c r="G39" s="24">
        <f>+PAT_d!$AA66</f>
        <v>3.2427787129303276E-2</v>
      </c>
      <c r="H39" s="24">
        <f t="shared" si="3"/>
        <v>3.7122604285870553E-2</v>
      </c>
      <c r="I39" s="24">
        <f t="shared" si="4"/>
        <v>2.7747557727927141E-2</v>
      </c>
      <c r="J39" s="24">
        <f t="shared" si="5"/>
        <v>9.3750465579434117E-3</v>
      </c>
      <c r="K39" s="24">
        <f t="shared" si="14"/>
        <v>8.7031839894306517E-3</v>
      </c>
      <c r="M39" s="24">
        <f ca="1">+NAC_d!CH39</f>
        <v>3.0484996870490111E-2</v>
      </c>
      <c r="N39" s="24">
        <f ca="1">+NAC_d!CI39</f>
        <v>3.121234382579674E-2</v>
      </c>
      <c r="O39" s="24">
        <f ca="1">+NAC_d!CJ39</f>
        <v>3.1289246171166907E-2</v>
      </c>
      <c r="P39" s="24">
        <f ca="1">+NAC_d!CK39</f>
        <v>3.2380288816996838E-2</v>
      </c>
      <c r="Q39" s="24">
        <f ca="1">+NAC_d!CL39</f>
        <v>3.2300721207266792E-2</v>
      </c>
      <c r="R39" s="24">
        <f ca="1">+NAC_d!CM39</f>
        <v>3.2367570093411402E-2</v>
      </c>
      <c r="S39" s="24">
        <f ca="1">+NAC_d!CN39</f>
        <v>3.2731744805142293E-2</v>
      </c>
      <c r="T39" s="24">
        <f ca="1">+NAC_d!CO39</f>
        <v>3.3493790690528602E-2</v>
      </c>
      <c r="U39" s="24">
        <f ca="1">+NAC_d!CP39</f>
        <v>3.3646516632691581E-2</v>
      </c>
      <c r="V39" s="24">
        <f ca="1">+NAC_d!CQ39</f>
        <v>3.4973424666195463E-2</v>
      </c>
      <c r="W39" s="24">
        <f t="shared" ca="1" si="6"/>
        <v>3.4973424666195463E-2</v>
      </c>
      <c r="X39" s="24">
        <f t="shared" ca="1" si="7"/>
        <v>3.0484996870490111E-2</v>
      </c>
      <c r="Y39" s="24">
        <f t="shared" ca="1" si="8"/>
        <v>4.488427795705352E-3</v>
      </c>
      <c r="Z39" s="24">
        <f t="shared" ca="1" si="15"/>
        <v>2.8367850883221357E-3</v>
      </c>
      <c r="AB39" s="74">
        <f t="shared" si="9"/>
        <v>43739</v>
      </c>
      <c r="AC39" s="75">
        <f t="shared" si="23"/>
        <v>8.7031839894306517E-3</v>
      </c>
      <c r="AD39" s="75">
        <f t="shared" ca="1" si="16"/>
        <v>2.8367850883221357E-3</v>
      </c>
      <c r="AH39" s="35">
        <f t="shared" si="2"/>
        <v>43739</v>
      </c>
      <c r="AI39" s="24">
        <f>+GBA_d!$AN66</f>
        <v>0.49866196916325611</v>
      </c>
      <c r="AJ39" s="24">
        <f>+PAM_d!$AN66</f>
        <v>0.50230258414864304</v>
      </c>
      <c r="AK39" s="24">
        <f>+NOA_d!$AN66</f>
        <v>0.52056147005880127</v>
      </c>
      <c r="AL39" s="24">
        <f>+NEA_d!$AN66</f>
        <v>0.52926158389801481</v>
      </c>
      <c r="AM39" s="24">
        <f>+CUY_d!$AN66</f>
        <v>0.52498209916754579</v>
      </c>
      <c r="AN39" s="24">
        <f>+PAT_d!$AN66</f>
        <v>0.51362254937837326</v>
      </c>
      <c r="AO39" s="24">
        <f t="shared" si="17"/>
        <v>0.52926158389801481</v>
      </c>
      <c r="AP39" s="24">
        <f t="shared" si="18"/>
        <v>0.49866196916325611</v>
      </c>
      <c r="AQ39" s="24">
        <f t="shared" si="26"/>
        <v>3.0599614734758696E-2</v>
      </c>
      <c r="AR39" s="24">
        <f t="shared" si="24"/>
        <v>3.3635526507596013E-2</v>
      </c>
      <c r="AT39" s="24">
        <f ca="1">+NAC_d!CT39</f>
        <v>0.50669847393493628</v>
      </c>
      <c r="AU39" s="24">
        <f ca="1">+NAC_d!CU39</f>
        <v>0.50761160912128855</v>
      </c>
      <c r="AV39" s="24">
        <f ca="1">+NAC_d!CV39</f>
        <v>0.50339881193376712</v>
      </c>
      <c r="AW39" s="24">
        <f ca="1">+NAC_d!CW39</f>
        <v>0.50394731988785102</v>
      </c>
      <c r="AX39" s="24">
        <f ca="1">+NAC_d!CX39</f>
        <v>0.50629724401954324</v>
      </c>
      <c r="AY39" s="24">
        <f ca="1">+NAC_d!CY39</f>
        <v>0.50488832820207197</v>
      </c>
      <c r="AZ39" s="24">
        <f ca="1">+NAC_d!CZ39</f>
        <v>0.50475142421548802</v>
      </c>
      <c r="BA39" s="24">
        <f ca="1">+NAC_d!DA39</f>
        <v>0.50485710900613956</v>
      </c>
      <c r="BB39" s="24">
        <f ca="1">+NAC_d!DB39</f>
        <v>0.50490107565138009</v>
      </c>
      <c r="BC39" s="24">
        <f ca="1">+NAC_d!DC39</f>
        <v>0.50642636601232383</v>
      </c>
      <c r="BD39" s="24">
        <f t="shared" ca="1" si="11"/>
        <v>0.50761160912128855</v>
      </c>
      <c r="BE39" s="24">
        <f t="shared" ca="1" si="12"/>
        <v>0.50339881193376712</v>
      </c>
      <c r="BF39" s="24">
        <f t="shared" ca="1" si="13"/>
        <v>4.2127971875214332E-3</v>
      </c>
      <c r="BG39" s="24">
        <f t="shared" ca="1" si="25"/>
        <v>1.2608645051050339E-2</v>
      </c>
      <c r="BI39" s="35">
        <f t="shared" si="10"/>
        <v>43739</v>
      </c>
      <c r="BJ39" s="164">
        <f t="shared" si="20"/>
        <v>3.3635526507596013E-2</v>
      </c>
      <c r="BK39" s="164">
        <f t="shared" ca="1" si="21"/>
        <v>1.2608645051050339E-2</v>
      </c>
      <c r="BL39" t="b">
        <f t="shared" ca="1" si="22"/>
        <v>1</v>
      </c>
    </row>
    <row r="40" spans="1:64" x14ac:dyDescent="0.25">
      <c r="A40" s="35">
        <f>+NAC!A40</f>
        <v>43770</v>
      </c>
      <c r="B40" s="24">
        <f>+GBA_d!AA67</f>
        <v>4.1294312150369716E-2</v>
      </c>
      <c r="C40" s="24">
        <f>+PAM_d!$AA67</f>
        <v>4.4604082119296562E-2</v>
      </c>
      <c r="D40" s="24">
        <f>+NOA_d!$AA67</f>
        <v>3.8600098595815036E-2</v>
      </c>
      <c r="E40" s="24">
        <f>+NEA_d!$AA67</f>
        <v>4.3210749613443511E-2</v>
      </c>
      <c r="F40" s="24">
        <f>+CUY_d!$AA67</f>
        <v>4.518664469430389E-2</v>
      </c>
      <c r="G40" s="24">
        <f>+PAT_d!$AA67</f>
        <v>4.5295437987962428E-2</v>
      </c>
      <c r="H40" s="24">
        <f t="shared" si="3"/>
        <v>4.5295437987962428E-2</v>
      </c>
      <c r="I40" s="24">
        <f t="shared" si="4"/>
        <v>3.8600098595815036E-2</v>
      </c>
      <c r="J40" s="24">
        <f t="shared" si="5"/>
        <v>6.6953393921473925E-3</v>
      </c>
      <c r="K40" s="24">
        <f t="shared" si="14"/>
        <v>8.1626116893246947E-3</v>
      </c>
      <c r="M40" s="24">
        <f ca="1">+NAC_d!CH40</f>
        <v>4.3549055023449412E-2</v>
      </c>
      <c r="N40" s="24">
        <f ca="1">+NAC_d!CI40</f>
        <v>4.3846989591067365E-2</v>
      </c>
      <c r="O40" s="24">
        <f ca="1">+NAC_d!CJ40</f>
        <v>4.348035886209245E-2</v>
      </c>
      <c r="P40" s="24">
        <f ca="1">+NAC_d!CK40</f>
        <v>4.3367093644832266E-2</v>
      </c>
      <c r="Q40" s="24">
        <f ca="1">+NAC_d!CL40</f>
        <v>4.3946828269963767E-2</v>
      </c>
      <c r="R40" s="24">
        <f ca="1">+NAC_d!CM40</f>
        <v>4.3615284816786115E-2</v>
      </c>
      <c r="S40" s="24">
        <f ca="1">+NAC_d!CN40</f>
        <v>4.3172573705458461E-2</v>
      </c>
      <c r="T40" s="24">
        <f ca="1">+NAC_d!CO40</f>
        <v>4.2724669687191241E-2</v>
      </c>
      <c r="U40" s="24">
        <f ca="1">+NAC_d!CP40</f>
        <v>4.2370092841308438E-2</v>
      </c>
      <c r="V40" s="24">
        <f ca="1">+NAC_d!CQ40</f>
        <v>4.0492046856781538E-2</v>
      </c>
      <c r="W40" s="24">
        <f t="shared" ca="1" si="6"/>
        <v>4.3946828269963767E-2</v>
      </c>
      <c r="X40" s="24">
        <f t="shared" ca="1" si="7"/>
        <v>4.0492046856781538E-2</v>
      </c>
      <c r="Y40" s="24">
        <f t="shared" ca="1" si="8"/>
        <v>3.4547814131822285E-3</v>
      </c>
      <c r="Z40" s="24">
        <f t="shared" ca="1" si="15"/>
        <v>3.0596986047103001E-3</v>
      </c>
      <c r="AB40" s="74">
        <f t="shared" si="9"/>
        <v>43770</v>
      </c>
      <c r="AC40" s="75">
        <f t="shared" si="23"/>
        <v>8.1626116893246947E-3</v>
      </c>
      <c r="AD40" s="75">
        <f t="shared" ca="1" si="16"/>
        <v>3.0596986047103001E-3</v>
      </c>
      <c r="AH40" s="35">
        <f t="shared" si="2"/>
        <v>43770</v>
      </c>
      <c r="AI40" s="24">
        <f>+GBA_d!$AN67</f>
        <v>0.51658491424952424</v>
      </c>
      <c r="AJ40" s="24">
        <f>+PAM_d!$AN67</f>
        <v>0.51975016187531087</v>
      </c>
      <c r="AK40" s="24">
        <f>+NOA_d!$AN67</f>
        <v>0.53021027365323281</v>
      </c>
      <c r="AL40" s="24">
        <f>+NEA_d!$AN67</f>
        <v>0.54934395971302963</v>
      </c>
      <c r="AM40" s="24">
        <f>+CUY_d!$AN67</f>
        <v>0.53757528051146264</v>
      </c>
      <c r="AN40" s="24">
        <f>+PAT_d!$AN67</f>
        <v>0.51816107193942407</v>
      </c>
      <c r="AO40" s="24">
        <f t="shared" si="17"/>
        <v>0.54934395971302963</v>
      </c>
      <c r="AP40" s="24">
        <f t="shared" si="18"/>
        <v>0.51658491424952424</v>
      </c>
      <c r="AQ40" s="24">
        <f t="shared" si="26"/>
        <v>3.2759045463505387E-2</v>
      </c>
      <c r="AR40" s="24">
        <f t="shared" si="24"/>
        <v>3.4159959151817951E-2</v>
      </c>
      <c r="AT40" s="24">
        <f ca="1">+NAC_d!CT40</f>
        <v>0.52430991976841801</v>
      </c>
      <c r="AU40" s="24">
        <f ca="1">+NAC_d!CU40</f>
        <v>0.52484310375624466</v>
      </c>
      <c r="AV40" s="24">
        <f ca="1">+NAC_d!CV40</f>
        <v>0.52110565212488047</v>
      </c>
      <c r="AW40" s="24">
        <f ca="1">+NAC_d!CW40</f>
        <v>0.52067739766124621</v>
      </c>
      <c r="AX40" s="24">
        <f ca="1">+NAC_d!CX40</f>
        <v>0.52356750510915528</v>
      </c>
      <c r="AY40" s="24">
        <f ca="1">+NAC_d!CY40</f>
        <v>0.52195463934184261</v>
      </c>
      <c r="AZ40" s="24">
        <f ca="1">+NAC_d!CZ40</f>
        <v>0.52090254607401798</v>
      </c>
      <c r="BA40" s="24">
        <f ca="1">+NAC_d!DA40</f>
        <v>0.52137875938043843</v>
      </c>
      <c r="BB40" s="24">
        <f ca="1">+NAC_d!DB40</f>
        <v>0.52075223556202244</v>
      </c>
      <c r="BC40" s="24">
        <f ca="1">+NAC_d!DC40</f>
        <v>0.51966984756879242</v>
      </c>
      <c r="BD40" s="24">
        <f t="shared" ca="1" si="11"/>
        <v>0.52484310375624466</v>
      </c>
      <c r="BE40" s="24">
        <f t="shared" ca="1" si="12"/>
        <v>0.51966984756879242</v>
      </c>
      <c r="BF40" s="24">
        <f t="shared" ca="1" si="13"/>
        <v>5.1732561874522354E-3</v>
      </c>
      <c r="BG40" s="24">
        <f t="shared" ca="1" si="25"/>
        <v>1.2506037563720707E-2</v>
      </c>
      <c r="BI40" s="35">
        <f t="shared" si="10"/>
        <v>43770</v>
      </c>
      <c r="BJ40" s="164">
        <f t="shared" si="20"/>
        <v>3.4159959151817951E-2</v>
      </c>
      <c r="BK40" s="164">
        <f t="shared" ca="1" si="21"/>
        <v>1.2506037563720707E-2</v>
      </c>
      <c r="BL40" t="b">
        <f t="shared" ca="1" si="22"/>
        <v>1</v>
      </c>
    </row>
    <row r="41" spans="1:64" x14ac:dyDescent="0.25">
      <c r="A41" s="35">
        <f>+NAC!A41</f>
        <v>43800</v>
      </c>
      <c r="B41" s="24">
        <f>+GBA_d!AA68</f>
        <v>3.8213509164941817E-2</v>
      </c>
      <c r="C41" s="24">
        <f>+PAM_d!$AA68</f>
        <v>3.6034537285465351E-2</v>
      </c>
      <c r="D41" s="24">
        <f>+NOA_d!$AA68</f>
        <v>3.7525306406058778E-2</v>
      </c>
      <c r="E41" s="24">
        <f>+NEA_d!$AA68</f>
        <v>4.0145496856627716E-2</v>
      </c>
      <c r="F41" s="24">
        <f>+CUY_d!$AA68</f>
        <v>3.3318254992972252E-2</v>
      </c>
      <c r="G41" s="24">
        <f>+PAT_d!$AA68</f>
        <v>4.1009564084443895E-2</v>
      </c>
      <c r="H41" s="24">
        <f t="shared" si="3"/>
        <v>4.1009564084443895E-2</v>
      </c>
      <c r="I41" s="24">
        <f t="shared" si="4"/>
        <v>3.3318254992972252E-2</v>
      </c>
      <c r="J41" s="24">
        <f t="shared" si="5"/>
        <v>7.6913090914716431E-3</v>
      </c>
      <c r="K41" s="24">
        <f t="shared" si="14"/>
        <v>8.3923008527223755E-3</v>
      </c>
      <c r="M41" s="24">
        <f ca="1">+NAC_d!CH41</f>
        <v>3.5363563230630168E-2</v>
      </c>
      <c r="N41" s="24">
        <f ca="1">+NAC_d!CI41</f>
        <v>3.5689744391562916E-2</v>
      </c>
      <c r="O41" s="24">
        <f ca="1">+NAC_d!CJ41</f>
        <v>3.6156443209299116E-2</v>
      </c>
      <c r="P41" s="24">
        <f ca="1">+NAC_d!CK41</f>
        <v>3.6529237889092014E-2</v>
      </c>
      <c r="Q41" s="24">
        <f ca="1">+NAC_d!CL41</f>
        <v>3.6781914291884155E-2</v>
      </c>
      <c r="R41" s="24">
        <f ca="1">+NAC_d!CM41</f>
        <v>3.6795304802341056E-2</v>
      </c>
      <c r="S41" s="24">
        <f ca="1">+NAC_d!CN41</f>
        <v>3.7466615976223139E-2</v>
      </c>
      <c r="T41" s="24">
        <f ca="1">+NAC_d!CO41</f>
        <v>3.797944182083679E-2</v>
      </c>
      <c r="U41" s="24">
        <f ca="1">+NAC_d!CP41</f>
        <v>3.8133739251275944E-2</v>
      </c>
      <c r="V41" s="24">
        <f ca="1">+NAC_d!CQ41</f>
        <v>3.9133721879342609E-2</v>
      </c>
      <c r="W41" s="24">
        <f t="shared" ca="1" si="6"/>
        <v>3.9133721879342609E-2</v>
      </c>
      <c r="X41" s="24">
        <f t="shared" ca="1" si="7"/>
        <v>3.5363563230630168E-2</v>
      </c>
      <c r="Y41" s="24">
        <f t="shared" ca="1" si="8"/>
        <v>3.7701586487124406E-3</v>
      </c>
      <c r="Z41" s="24">
        <f t="shared" ca="1" si="15"/>
        <v>3.023128744796618E-3</v>
      </c>
      <c r="AB41" s="74">
        <f t="shared" si="9"/>
        <v>43800</v>
      </c>
      <c r="AC41" s="75">
        <f t="shared" si="23"/>
        <v>8.3923008527223755E-3</v>
      </c>
      <c r="AD41" s="75">
        <f t="shared" ca="1" si="16"/>
        <v>3.023128744796618E-3</v>
      </c>
      <c r="AH41" s="35">
        <f t="shared" si="2"/>
        <v>43800</v>
      </c>
      <c r="AI41" s="24">
        <f>+GBA_d!$AN68</f>
        <v>0.53173257506341276</v>
      </c>
      <c r="AJ41" s="24">
        <f>+PAM_d!$AN68</f>
        <v>0.53909698044259913</v>
      </c>
      <c r="AK41" s="24">
        <f>+NOA_d!$AN68</f>
        <v>0.5518263643257324</v>
      </c>
      <c r="AL41" s="24">
        <f>+NEA_d!$AN68</f>
        <v>0.572717965396766</v>
      </c>
      <c r="AM41" s="24">
        <f>+CUY_d!$AN68</f>
        <v>0.54937949421436105</v>
      </c>
      <c r="AN41" s="24">
        <f>+PAT_d!$AN68</f>
        <v>0.53900775465741457</v>
      </c>
      <c r="AO41" s="24">
        <f t="shared" si="17"/>
        <v>0.572717965396766</v>
      </c>
      <c r="AP41" s="24">
        <f t="shared" si="18"/>
        <v>0.53173257506341276</v>
      </c>
      <c r="AQ41" s="24">
        <f t="shared" si="26"/>
        <v>4.0985390333353244E-2</v>
      </c>
      <c r="AR41" s="24">
        <f t="shared" si="24"/>
        <v>3.4925609893367834E-2</v>
      </c>
      <c r="AT41" s="24">
        <f ca="1">+NAC_d!CT41</f>
        <v>0.54234765146980601</v>
      </c>
      <c r="AU41" s="24">
        <f ca="1">+NAC_d!CU41</f>
        <v>0.54289747547475842</v>
      </c>
      <c r="AV41" s="24">
        <f ca="1">+NAC_d!CV41</f>
        <v>0.53844197521133474</v>
      </c>
      <c r="AW41" s="24">
        <f ca="1">+NAC_d!CW41</f>
        <v>0.53870638789338265</v>
      </c>
      <c r="AX41" s="24">
        <f ca="1">+NAC_d!CX41</f>
        <v>0.54096107955523443</v>
      </c>
      <c r="AY41" s="24">
        <f ca="1">+NAC_d!CY41</f>
        <v>0.53940186692623815</v>
      </c>
      <c r="AZ41" s="24">
        <f ca="1">+NAC_d!CZ41</f>
        <v>0.53848036148981837</v>
      </c>
      <c r="BA41" s="24">
        <f ca="1">+NAC_d!DA41</f>
        <v>0.53886486803936506</v>
      </c>
      <c r="BB41" s="24">
        <f ca="1">+NAC_d!DB41</f>
        <v>0.53793141084606977</v>
      </c>
      <c r="BC41" s="24">
        <f ca="1">+NAC_d!DC41</f>
        <v>0.536929941595649</v>
      </c>
      <c r="BD41" s="24">
        <f t="shared" ca="1" si="11"/>
        <v>0.54289747547475842</v>
      </c>
      <c r="BE41" s="24">
        <f t="shared" ca="1" si="12"/>
        <v>0.536929941595649</v>
      </c>
      <c r="BF41" s="24">
        <f t="shared" ca="1" si="13"/>
        <v>5.9675338791094212E-3</v>
      </c>
      <c r="BG41" s="24">
        <f t="shared" ca="1" si="25"/>
        <v>1.2477600103702767E-2</v>
      </c>
      <c r="BI41" s="35">
        <f t="shared" si="10"/>
        <v>43800</v>
      </c>
      <c r="BJ41" s="164">
        <f t="shared" si="20"/>
        <v>3.4925609893367834E-2</v>
      </c>
      <c r="BK41" s="164">
        <f t="shared" ca="1" si="21"/>
        <v>1.2477600103702767E-2</v>
      </c>
      <c r="BL41" t="b">
        <f t="shared" ca="1" si="22"/>
        <v>1</v>
      </c>
    </row>
    <row r="42" spans="1:64" x14ac:dyDescent="0.25">
      <c r="A42" s="35">
        <f>+NAC!A42</f>
        <v>43831</v>
      </c>
      <c r="B42" s="24">
        <f>+GBA_d!AA69</f>
        <v>1.9246659509633224E-2</v>
      </c>
      <c r="C42" s="24">
        <f>+PAM_d!$AA69</f>
        <v>2.4817141842862878E-2</v>
      </c>
      <c r="D42" s="24">
        <f>+NOA_d!$AA69</f>
        <v>2.4013958347171016E-2</v>
      </c>
      <c r="E42" s="24">
        <f>+NEA_d!$AA69</f>
        <v>3.1837013548641879E-2</v>
      </c>
      <c r="F42" s="24">
        <f>+CUY_d!$AA69</f>
        <v>2.5041480200868271E-2</v>
      </c>
      <c r="G42" s="24">
        <f>+PAT_d!$AA69</f>
        <v>2.5043338188925235E-2</v>
      </c>
      <c r="H42" s="24">
        <f t="shared" si="3"/>
        <v>3.1837013548641879E-2</v>
      </c>
      <c r="I42" s="24">
        <f t="shared" si="4"/>
        <v>1.9246659509633224E-2</v>
      </c>
      <c r="J42" s="24">
        <f t="shared" si="5"/>
        <v>1.2590354039008655E-2</v>
      </c>
      <c r="K42" s="24">
        <f t="shared" si="14"/>
        <v>8.9174449382769892E-3</v>
      </c>
      <c r="M42" s="24">
        <f ca="1">+NAC_d!CH42</f>
        <v>2.9136737953174618E-2</v>
      </c>
      <c r="N42" s="24">
        <f ca="1">+NAC_d!CI42</f>
        <v>2.7409979828214581E-2</v>
      </c>
      <c r="O42" s="24">
        <f ca="1">+NAC_d!CJ42</f>
        <v>2.5550565889536303E-2</v>
      </c>
      <c r="P42" s="24">
        <f ca="1">+NAC_d!CK42</f>
        <v>2.5170442663232651E-2</v>
      </c>
      <c r="Q42" s="24">
        <f ca="1">+NAC_d!CL42</f>
        <v>2.3962044089252288E-2</v>
      </c>
      <c r="R42" s="24">
        <f ca="1">+NAC_d!CM42</f>
        <v>2.3576028797266613E-2</v>
      </c>
      <c r="S42" s="24">
        <f ca="1">+NAC_d!CN42</f>
        <v>2.2497745723788487E-2</v>
      </c>
      <c r="T42" s="24">
        <f ca="1">+NAC_d!CO42</f>
        <v>2.1351170798948216E-2</v>
      </c>
      <c r="U42" s="24">
        <f ca="1">+NAC_d!CP42</f>
        <v>2.0418459307444348E-2</v>
      </c>
      <c r="V42" s="24">
        <f ca="1">+NAC_d!CQ42</f>
        <v>1.8480876197640939E-2</v>
      </c>
      <c r="W42" s="24">
        <f t="shared" ca="1" si="6"/>
        <v>2.9136737953174618E-2</v>
      </c>
      <c r="X42" s="24">
        <f t="shared" ca="1" si="7"/>
        <v>1.8480876197640939E-2</v>
      </c>
      <c r="Y42" s="24">
        <f t="shared" ca="1" si="8"/>
        <v>1.065586175553368E-2</v>
      </c>
      <c r="Z42" s="24">
        <f t="shared" ca="1" si="15"/>
        <v>3.747067859001437E-3</v>
      </c>
      <c r="AB42" s="74">
        <f t="shared" si="9"/>
        <v>43831</v>
      </c>
      <c r="AC42" s="75">
        <f t="shared" si="23"/>
        <v>8.9174449382769892E-3</v>
      </c>
      <c r="AD42" s="75">
        <f t="shared" ca="1" si="16"/>
        <v>3.747067859001437E-3</v>
      </c>
      <c r="AH42" s="35">
        <f t="shared" si="2"/>
        <v>43831</v>
      </c>
      <c r="AI42" s="24">
        <f>+GBA_d!$AN69</f>
        <v>0.51824473512176428</v>
      </c>
      <c r="AJ42" s="24">
        <f>+PAM_d!$AN69</f>
        <v>0.53342056910708102</v>
      </c>
      <c r="AK42" s="24">
        <f>+NOA_d!$AN69</f>
        <v>0.53987358187051626</v>
      </c>
      <c r="AL42" s="24">
        <f>+NEA_d!$AN69</f>
        <v>0.56853288888478004</v>
      </c>
      <c r="AM42" s="24">
        <f>+CUY_d!$AN69</f>
        <v>0.54210982561283449</v>
      </c>
      <c r="AN42" s="24">
        <f>+PAT_d!$AN69</f>
        <v>0.52974530695423816</v>
      </c>
      <c r="AO42" s="24">
        <f t="shared" si="17"/>
        <v>0.56853288888478004</v>
      </c>
      <c r="AP42" s="24">
        <f t="shared" si="18"/>
        <v>0.51824473512176428</v>
      </c>
      <c r="AQ42" s="24">
        <f t="shared" si="26"/>
        <v>5.0288153763015764E-2</v>
      </c>
      <c r="AR42" s="24">
        <f t="shared" si="24"/>
        <v>3.6088214080706345E-2</v>
      </c>
      <c r="AT42" s="24">
        <f ca="1">+NAC_d!CT42</f>
        <v>0.5404362931772495</v>
      </c>
      <c r="AU42" s="24">
        <f ca="1">+NAC_d!CU42</f>
        <v>0.53881089268397253</v>
      </c>
      <c r="AV42" s="24">
        <f ca="1">+NAC_d!CV42</f>
        <v>0.53220329084040841</v>
      </c>
      <c r="AW42" s="24">
        <f ca="1">+NAC_d!CW42</f>
        <v>0.53188801754063442</v>
      </c>
      <c r="AX42" s="24">
        <f ca="1">+NAC_d!CX42</f>
        <v>0.53270096171750847</v>
      </c>
      <c r="AY42" s="24">
        <f ca="1">+NAC_d!CY42</f>
        <v>0.5308425238856973</v>
      </c>
      <c r="AZ42" s="24">
        <f ca="1">+NAC_d!CZ42</f>
        <v>0.52811705633247352</v>
      </c>
      <c r="BA42" s="24">
        <f ca="1">+NAC_d!DA42</f>
        <v>0.52770965265418979</v>
      </c>
      <c r="BB42" s="24">
        <f ca="1">+NAC_d!DB42</f>
        <v>0.52538610003772668</v>
      </c>
      <c r="BC42" s="24">
        <f ca="1">+NAC_d!DC42</f>
        <v>0.52203921363441097</v>
      </c>
      <c r="BD42" s="24">
        <f t="shared" ca="1" si="11"/>
        <v>0.5404362931772495</v>
      </c>
      <c r="BE42" s="24">
        <f t="shared" ca="1" si="12"/>
        <v>0.52203921363441097</v>
      </c>
      <c r="BF42" s="24">
        <f t="shared" ca="1" si="13"/>
        <v>1.8397079542838535E-2</v>
      </c>
      <c r="BG42" s="24">
        <f t="shared" ca="1" si="25"/>
        <v>1.3434128939861845E-2</v>
      </c>
      <c r="BI42" s="35">
        <f t="shared" si="10"/>
        <v>43831</v>
      </c>
      <c r="BJ42" s="164">
        <f t="shared" si="20"/>
        <v>3.6088214080706345E-2</v>
      </c>
      <c r="BK42" s="164">
        <f t="shared" ca="1" si="21"/>
        <v>1.3434128939861845E-2</v>
      </c>
      <c r="BL42" t="b">
        <f t="shared" ca="1" si="22"/>
        <v>1</v>
      </c>
    </row>
    <row r="43" spans="1:64" x14ac:dyDescent="0.25">
      <c r="A43" s="35">
        <f>+NAC!A43</f>
        <v>43862</v>
      </c>
      <c r="B43" s="24">
        <f>+GBA_d!AA70</f>
        <v>1.8436463604520226E-2</v>
      </c>
      <c r="C43" s="24">
        <f>+PAM_d!$AA70</f>
        <v>2.2456844239442164E-2</v>
      </c>
      <c r="D43" s="24">
        <f>+NOA_d!$AA70</f>
        <v>1.7345120239024236E-2</v>
      </c>
      <c r="E43" s="24">
        <f>+NEA_d!$AA70</f>
        <v>2.1781871693433486E-2</v>
      </c>
      <c r="F43" s="24">
        <f>+CUY_d!$AA70</f>
        <v>2.2607315732980027E-2</v>
      </c>
      <c r="G43" s="24">
        <f>+PAT_d!$AA70</f>
        <v>1.713475754562066E-2</v>
      </c>
      <c r="H43" s="24">
        <f t="shared" si="3"/>
        <v>2.2607315732980027E-2</v>
      </c>
      <c r="I43" s="24">
        <f t="shared" si="4"/>
        <v>1.713475754562066E-2</v>
      </c>
      <c r="J43" s="24">
        <f t="shared" si="5"/>
        <v>5.4725581873593665E-3</v>
      </c>
      <c r="K43" s="24">
        <f t="shared" si="14"/>
        <v>8.0617713170935135E-3</v>
      </c>
      <c r="M43" s="24">
        <f ca="1">+NAC_d!CH43</f>
        <v>2.1840924467014133E-2</v>
      </c>
      <c r="N43" s="24">
        <f ca="1">+NAC_d!CI43</f>
        <v>2.1147604828098743E-2</v>
      </c>
      <c r="O43" s="24">
        <f ca="1">+NAC_d!CJ43</f>
        <v>2.0580988991267812E-2</v>
      </c>
      <c r="P43" s="24">
        <f ca="1">+NAC_d!CK43</f>
        <v>2.067241482637705E-2</v>
      </c>
      <c r="Q43" s="24">
        <f ca="1">+NAC_d!CL43</f>
        <v>2.0571765228725614E-2</v>
      </c>
      <c r="R43" s="24">
        <f ca="1">+NAC_d!CM43</f>
        <v>2.0272219906362521E-2</v>
      </c>
      <c r="S43" s="24">
        <f ca="1">+NAC_d!CN43</f>
        <v>1.980151743033387E-2</v>
      </c>
      <c r="T43" s="24">
        <f ca="1">+NAC_d!CO43</f>
        <v>1.976528840557723E-2</v>
      </c>
      <c r="U43" s="24">
        <f ca="1">+NAC_d!CP43</f>
        <v>1.9434008037532591E-2</v>
      </c>
      <c r="V43" s="24">
        <f ca="1">+NAC_d!CQ43</f>
        <v>1.8765257043812378E-2</v>
      </c>
      <c r="W43" s="24">
        <f t="shared" ca="1" si="6"/>
        <v>2.1840924467014133E-2</v>
      </c>
      <c r="X43" s="24">
        <f t="shared" ca="1" si="7"/>
        <v>1.8765257043812378E-2</v>
      </c>
      <c r="Y43" s="24">
        <f t="shared" ca="1" si="8"/>
        <v>3.0756674232017556E-3</v>
      </c>
      <c r="Z43" s="24">
        <f t="shared" ca="1" si="15"/>
        <v>3.3227870076636043E-3</v>
      </c>
      <c r="AB43" s="74">
        <f t="shared" si="9"/>
        <v>43862</v>
      </c>
      <c r="AC43" s="75">
        <f t="shared" si="23"/>
        <v>8.0617713170935135E-3</v>
      </c>
      <c r="AD43" s="75">
        <f t="shared" ca="1" si="16"/>
        <v>3.3227870076636043E-3</v>
      </c>
      <c r="AH43" s="35">
        <f t="shared" si="2"/>
        <v>43862</v>
      </c>
      <c r="AI43" s="24">
        <f>+GBA_d!$AN70</f>
        <v>0.48910250587864312</v>
      </c>
      <c r="AJ43" s="24">
        <f>+PAM_d!$AN70</f>
        <v>0.51425734788559962</v>
      </c>
      <c r="AK43" s="24">
        <f>+NOA_d!$AN70</f>
        <v>0.50391625761021541</v>
      </c>
      <c r="AL43" s="24">
        <f>+NEA_d!$AN70</f>
        <v>0.53207508736500997</v>
      </c>
      <c r="AM43" s="24">
        <f>+CUY_d!$AN70</f>
        <v>0.51990809613506883</v>
      </c>
      <c r="AN43" s="24">
        <f>+PAT_d!$AN70</f>
        <v>0.51011616626923639</v>
      </c>
      <c r="AO43" s="24">
        <f t="shared" si="17"/>
        <v>0.53207508736500997</v>
      </c>
      <c r="AP43" s="24">
        <f t="shared" si="18"/>
        <v>0.48910250587864312</v>
      </c>
      <c r="AQ43" s="24">
        <f t="shared" si="26"/>
        <v>4.2972581486366845E-2</v>
      </c>
      <c r="AR43" s="24">
        <f t="shared" si="24"/>
        <v>3.7065354544299003E-2</v>
      </c>
      <c r="AT43" s="24">
        <f ca="1">+NAC_d!CT43</f>
        <v>0.5094597311175364</v>
      </c>
      <c r="AU43" s="24">
        <f ca="1">+NAC_d!CU43</f>
        <v>0.50947792485843024</v>
      </c>
      <c r="AV43" s="24">
        <f ca="1">+NAC_d!CV43</f>
        <v>0.50334888851709692</v>
      </c>
      <c r="AW43" s="24">
        <f ca="1">+NAC_d!CW43</f>
        <v>0.50569189700383843</v>
      </c>
      <c r="AX43" s="24">
        <f ca="1">+NAC_d!CX43</f>
        <v>0.50626306833736501</v>
      </c>
      <c r="AY43" s="24">
        <f ca="1">+NAC_d!CY43</f>
        <v>0.50499460177780264</v>
      </c>
      <c r="AZ43" s="24">
        <f ca="1">+NAC_d!CZ43</f>
        <v>0.50299400716486198</v>
      </c>
      <c r="BA43" s="24">
        <f ca="1">+NAC_d!DA43</f>
        <v>0.50332046556363297</v>
      </c>
      <c r="BB43" s="24">
        <f ca="1">+NAC_d!DB43</f>
        <v>0.50105410260986294</v>
      </c>
      <c r="BC43" s="24">
        <f ca="1">+NAC_d!DC43</f>
        <v>0.49868079288140699</v>
      </c>
      <c r="BD43" s="24">
        <f t="shared" ca="1" si="11"/>
        <v>0.50947792485843024</v>
      </c>
      <c r="BE43" s="24">
        <f t="shared" ca="1" si="12"/>
        <v>0.49868079288140699</v>
      </c>
      <c r="BF43" s="24">
        <f t="shared" ca="1" si="13"/>
        <v>1.0797131977023255E-2</v>
      </c>
      <c r="BG43" s="24">
        <f t="shared" ca="1" si="25"/>
        <v>1.3741877549273234E-2</v>
      </c>
      <c r="BI43" s="35">
        <f t="shared" si="10"/>
        <v>43862</v>
      </c>
      <c r="BJ43" s="164">
        <f t="shared" si="20"/>
        <v>3.7065354544299003E-2</v>
      </c>
      <c r="BK43" s="164">
        <f t="shared" ca="1" si="21"/>
        <v>1.3741877549273234E-2</v>
      </c>
      <c r="BL43" t="b">
        <f t="shared" ca="1" si="22"/>
        <v>1</v>
      </c>
    </row>
    <row r="44" spans="1:64" x14ac:dyDescent="0.25">
      <c r="A44" s="35">
        <f>+NAC!A44</f>
        <v>43891</v>
      </c>
      <c r="B44" s="24">
        <f>+GBA_d!AA71</f>
        <v>3.662102362570363E-2</v>
      </c>
      <c r="C44" s="24">
        <f>+PAM_d!$AA71</f>
        <v>2.981542523868641E-2</v>
      </c>
      <c r="D44" s="24">
        <f>+NOA_d!$AA71</f>
        <v>3.6364336299752553E-2</v>
      </c>
      <c r="E44" s="24">
        <f>+NEA_d!$AA71</f>
        <v>3.4642976718038065E-2</v>
      </c>
      <c r="F44" s="24">
        <f>+CUY_d!$AA71</f>
        <v>3.0859601254454638E-2</v>
      </c>
      <c r="G44" s="24">
        <f>+PAT_d!$AA71</f>
        <v>2.5500219392209145E-2</v>
      </c>
      <c r="H44" s="24">
        <f t="shared" si="3"/>
        <v>3.662102362570363E-2</v>
      </c>
      <c r="I44" s="24">
        <f t="shared" si="4"/>
        <v>2.5500219392209145E-2</v>
      </c>
      <c r="J44" s="24">
        <f t="shared" si="5"/>
        <v>1.1120804233494486E-2</v>
      </c>
      <c r="K44" s="24">
        <f t="shared" si="14"/>
        <v>8.1215341147769515E-3</v>
      </c>
      <c r="M44" s="24">
        <f ca="1">+NAC_d!CH44</f>
        <v>3.450825737922103E-2</v>
      </c>
      <c r="N44" s="24">
        <f ca="1">+NAC_d!CI44</f>
        <v>3.419934419338011E-2</v>
      </c>
      <c r="O44" s="24">
        <f ca="1">+NAC_d!CJ44</f>
        <v>3.4384556995972648E-2</v>
      </c>
      <c r="P44" s="24">
        <f ca="1">+NAC_d!CK44</f>
        <v>3.3683240333789888E-2</v>
      </c>
      <c r="Q44" s="24">
        <f ca="1">+NAC_d!CL44</f>
        <v>3.3355397852841584E-2</v>
      </c>
      <c r="R44" s="24">
        <f ca="1">+NAC_d!CM44</f>
        <v>3.4452660017103343E-2</v>
      </c>
      <c r="S44" s="24">
        <f ca="1">+NAC_d!CN44</f>
        <v>3.3019693620505164E-2</v>
      </c>
      <c r="T44" s="24">
        <f ca="1">+NAC_d!CO44</f>
        <v>3.2835126096095735E-2</v>
      </c>
      <c r="U44" s="24">
        <f ca="1">+NAC_d!CP44</f>
        <v>3.3059065658639586E-2</v>
      </c>
      <c r="V44" s="24">
        <f ca="1">+NAC_d!CQ44</f>
        <v>3.1791659356606328E-2</v>
      </c>
      <c r="W44" s="24">
        <f t="shared" ca="1" si="6"/>
        <v>3.450825737922103E-2</v>
      </c>
      <c r="X44" s="24">
        <f t="shared" ca="1" si="7"/>
        <v>3.1791659356606328E-2</v>
      </c>
      <c r="Y44" s="24">
        <f t="shared" ca="1" si="8"/>
        <v>2.7165980226147024E-3</v>
      </c>
      <c r="Z44" s="24">
        <f t="shared" ca="1" si="15"/>
        <v>3.1508657984290291E-3</v>
      </c>
      <c r="AB44" s="74">
        <f t="shared" si="9"/>
        <v>43891</v>
      </c>
      <c r="AC44" s="75">
        <f t="shared" si="23"/>
        <v>8.1215341147769515E-3</v>
      </c>
      <c r="AD44" s="75">
        <f t="shared" ca="1" si="16"/>
        <v>3.1508657984290291E-3</v>
      </c>
      <c r="AH44" s="35">
        <f t="shared" si="2"/>
        <v>43891</v>
      </c>
      <c r="AI44" s="24">
        <f>+GBA_d!$AN71</f>
        <v>0.47200966171363667</v>
      </c>
      <c r="AJ44" s="24">
        <f>+PAM_d!$AN71</f>
        <v>0.49273089540268655</v>
      </c>
      <c r="AK44" s="24">
        <f>+NOA_d!$AN71</f>
        <v>0.48700853204110395</v>
      </c>
      <c r="AL44" s="24">
        <f>+NEA_d!$AN71</f>
        <v>0.50755442308106957</v>
      </c>
      <c r="AM44" s="24">
        <f>+CUY_d!$AN71</f>
        <v>0.50049911557749516</v>
      </c>
      <c r="AN44" s="24">
        <f>+PAT_d!$AN71</f>
        <v>0.48753440548792559</v>
      </c>
      <c r="AO44" s="24">
        <f t="shared" si="17"/>
        <v>0.50755442308106957</v>
      </c>
      <c r="AP44" s="24">
        <f t="shared" si="18"/>
        <v>0.47200966171363667</v>
      </c>
      <c r="AQ44" s="24">
        <f t="shared" si="26"/>
        <v>3.5544761367432898E-2</v>
      </c>
      <c r="AR44" s="24">
        <f t="shared" si="24"/>
        <v>3.7201397385181655E-2</v>
      </c>
      <c r="AT44" s="24">
        <f ca="1">+NAC_d!CT44</f>
        <v>0.48853073333749175</v>
      </c>
      <c r="AU44" s="24">
        <f ca="1">+NAC_d!CU44</f>
        <v>0.48917418630165832</v>
      </c>
      <c r="AV44" s="24">
        <f ca="1">+NAC_d!CV44</f>
        <v>0.48368771082039541</v>
      </c>
      <c r="AW44" s="24">
        <f ca="1">+NAC_d!CW44</f>
        <v>0.48556751308580615</v>
      </c>
      <c r="AX44" s="24">
        <f ca="1">+NAC_d!CX44</f>
        <v>0.48646438484369625</v>
      </c>
      <c r="AY44" s="24">
        <f ca="1">+NAC_d!CY44</f>
        <v>0.48562048341988517</v>
      </c>
      <c r="AZ44" s="24">
        <f ca="1">+NAC_d!CZ44</f>
        <v>0.48346324132916552</v>
      </c>
      <c r="BA44" s="24">
        <f ca="1">+NAC_d!DA44</f>
        <v>0.48373430521209237</v>
      </c>
      <c r="BB44" s="24">
        <f ca="1">+NAC_d!DB44</f>
        <v>0.48225806854313169</v>
      </c>
      <c r="BC44" s="24">
        <f ca="1">+NAC_d!DC44</f>
        <v>0.4807669142225981</v>
      </c>
      <c r="BD44" s="24">
        <f t="shared" ca="1" si="11"/>
        <v>0.48917418630165832</v>
      </c>
      <c r="BE44" s="24">
        <f t="shared" ca="1" si="12"/>
        <v>0.4807669142225981</v>
      </c>
      <c r="BF44" s="24">
        <f t="shared" ca="1" si="13"/>
        <v>8.407272079060224E-3</v>
      </c>
      <c r="BG44" s="24">
        <f t="shared" ca="1" si="25"/>
        <v>1.3004161997616278E-2</v>
      </c>
      <c r="BI44" s="35">
        <f t="shared" si="10"/>
        <v>43891</v>
      </c>
      <c r="BJ44" s="164">
        <f t="shared" si="20"/>
        <v>3.7201397385181655E-2</v>
      </c>
      <c r="BK44" s="164">
        <f t="shared" ca="1" si="21"/>
        <v>1.3004161997616278E-2</v>
      </c>
      <c r="BL44" t="b">
        <f t="shared" ca="1" si="22"/>
        <v>1</v>
      </c>
    </row>
    <row r="45" spans="1:64" x14ac:dyDescent="0.25">
      <c r="A45" s="35">
        <f>+NAC!A45</f>
        <v>43922</v>
      </c>
      <c r="B45" s="24">
        <f>+GBA_d!AA72</f>
        <v>1.4144249583875279E-2</v>
      </c>
      <c r="C45" s="24">
        <f>+PAM_d!$AA72</f>
        <v>1.4473526735382158E-2</v>
      </c>
      <c r="D45" s="24">
        <f>+NOA_d!$AA72</f>
        <v>2.5568131618008083E-2</v>
      </c>
      <c r="E45" s="24">
        <f>+NEA_d!$AA72</f>
        <v>2.0950102028293616E-2</v>
      </c>
      <c r="F45" s="24">
        <f>+CUY_d!$AA72</f>
        <v>1.2551762619720019E-2</v>
      </c>
      <c r="G45" s="24">
        <f>+PAT_d!$AA72</f>
        <v>6.3227856751060241E-3</v>
      </c>
      <c r="H45" s="24">
        <f t="shared" si="3"/>
        <v>2.5568131618008083E-2</v>
      </c>
      <c r="I45" s="24">
        <f t="shared" si="4"/>
        <v>6.3227856751060241E-3</v>
      </c>
      <c r="J45" s="24">
        <f t="shared" si="5"/>
        <v>1.9245345942902059E-2</v>
      </c>
      <c r="K45" s="24">
        <f t="shared" si="14"/>
        <v>9.3215319634290163E-3</v>
      </c>
      <c r="M45" s="24">
        <f ca="1">+NAC_d!CH45</f>
        <v>1.9926443093443602E-2</v>
      </c>
      <c r="N45" s="24">
        <f ca="1">+NAC_d!CI45</f>
        <v>1.8720218950380563E-2</v>
      </c>
      <c r="O45" s="24">
        <f ca="1">+NAC_d!CJ45</f>
        <v>1.6769228219919885E-2</v>
      </c>
      <c r="P45" s="24">
        <f ca="1">+NAC_d!CK45</f>
        <v>1.6231863955049386E-2</v>
      </c>
      <c r="Q45" s="24">
        <f ca="1">+NAC_d!CL45</f>
        <v>1.5796912583184275E-2</v>
      </c>
      <c r="R45" s="24">
        <f ca="1">+NAC_d!CM45</f>
        <v>1.4948366643193323E-2</v>
      </c>
      <c r="S45" s="24">
        <f ca="1">+NAC_d!CN45</f>
        <v>1.4421799455637929E-2</v>
      </c>
      <c r="T45" s="24">
        <f ca="1">+NAC_d!CO45</f>
        <v>1.3919968899347213E-2</v>
      </c>
      <c r="U45" s="24">
        <f ca="1">+NAC_d!CP45</f>
        <v>1.3021124346890067E-2</v>
      </c>
      <c r="V45" s="24">
        <f ca="1">+NAC_d!CQ45</f>
        <v>1.2410137545605604E-2</v>
      </c>
      <c r="W45" s="24">
        <f t="shared" ca="1" si="6"/>
        <v>1.9926443093443602E-2</v>
      </c>
      <c r="X45" s="24">
        <f t="shared" ca="1" si="7"/>
        <v>1.2410137545605604E-2</v>
      </c>
      <c r="Y45" s="24">
        <f t="shared" ca="1" si="8"/>
        <v>7.5163055478379981E-3</v>
      </c>
      <c r="Z45" s="24">
        <f t="shared" ca="1" si="15"/>
        <v>3.6155863647525841E-3</v>
      </c>
      <c r="AB45" s="74">
        <f t="shared" si="9"/>
        <v>43922</v>
      </c>
      <c r="AC45" s="75">
        <f t="shared" si="23"/>
        <v>9.3215319634290163E-3</v>
      </c>
      <c r="AD45" s="75">
        <f t="shared" ca="1" si="16"/>
        <v>3.6155863647525841E-3</v>
      </c>
      <c r="AH45" s="35">
        <f t="shared" si="2"/>
        <v>43922</v>
      </c>
      <c r="AI45" s="24">
        <f>+GBA_d!$AN72</f>
        <v>0.44640473378480694</v>
      </c>
      <c r="AJ45" s="24">
        <f>+PAM_d!$AN72</f>
        <v>0.46038571526423455</v>
      </c>
      <c r="AK45" s="24">
        <f>+NOA_d!$AN72</f>
        <v>0.47077198650611973</v>
      </c>
      <c r="AL45" s="24">
        <f>+NEA_d!$AN72</f>
        <v>0.48725105335908259</v>
      </c>
      <c r="AM45" s="24">
        <f>+CUY_d!$AN72</f>
        <v>0.47017338117487761</v>
      </c>
      <c r="AN45" s="24">
        <f>+PAT_d!$AN72</f>
        <v>0.44635127706010924</v>
      </c>
      <c r="AO45" s="24">
        <f t="shared" si="17"/>
        <v>0.48725105335908259</v>
      </c>
      <c r="AP45" s="24">
        <f t="shared" si="18"/>
        <v>0.44635127706010924</v>
      </c>
      <c r="AQ45" s="24">
        <f t="shared" si="26"/>
        <v>4.0899776298973345E-2</v>
      </c>
      <c r="AR45" s="24">
        <f t="shared" si="24"/>
        <v>3.735975276948586E-2</v>
      </c>
      <c r="AT45" s="24">
        <f ca="1">+NAC_d!CT45</f>
        <v>0.46940327784976632</v>
      </c>
      <c r="AU45" s="24">
        <f ca="1">+NAC_d!CU45</f>
        <v>0.46765571605644007</v>
      </c>
      <c r="AV45" s="24">
        <f ca="1">+NAC_d!CV45</f>
        <v>0.45938758976931049</v>
      </c>
      <c r="AW45" s="24">
        <f ca="1">+NAC_d!CW45</f>
        <v>0.45998180198409999</v>
      </c>
      <c r="AX45" s="24">
        <f ca="1">+NAC_d!CX45</f>
        <v>0.45979118530843088</v>
      </c>
      <c r="AY45" s="24">
        <f ca="1">+NAC_d!CY45</f>
        <v>0.45797593413858029</v>
      </c>
      <c r="AZ45" s="24">
        <f ca="1">+NAC_d!CZ45</f>
        <v>0.45454351644000002</v>
      </c>
      <c r="BA45" s="24">
        <f ca="1">+NAC_d!DA45</f>
        <v>0.45374907363637362</v>
      </c>
      <c r="BB45" s="24">
        <f ca="1">+NAC_d!DB45</f>
        <v>0.4513118390689137</v>
      </c>
      <c r="BC45" s="24">
        <f ca="1">+NAC_d!DC45</f>
        <v>0.44824816266084611</v>
      </c>
      <c r="BD45" s="24">
        <f t="shared" ca="1" si="11"/>
        <v>0.46940327784976632</v>
      </c>
      <c r="BE45" s="24">
        <f t="shared" ca="1" si="12"/>
        <v>0.44824816266084611</v>
      </c>
      <c r="BF45" s="24">
        <f t="shared" ca="1" si="13"/>
        <v>2.1155115188920215E-2</v>
      </c>
      <c r="BG45" s="24">
        <f t="shared" ca="1" si="25"/>
        <v>1.259202329643009E-2</v>
      </c>
      <c r="BI45" s="35">
        <f t="shared" si="10"/>
        <v>43922</v>
      </c>
      <c r="BJ45" s="164">
        <f t="shared" si="20"/>
        <v>3.735975276948586E-2</v>
      </c>
      <c r="BK45" s="164">
        <f t="shared" ca="1" si="21"/>
        <v>1.259202329643009E-2</v>
      </c>
      <c r="BL45" t="b">
        <f t="shared" ca="1" si="22"/>
        <v>1</v>
      </c>
    </row>
    <row r="46" spans="1:64" x14ac:dyDescent="0.25">
      <c r="A46" s="35">
        <f>+NAC!A46</f>
        <v>43952</v>
      </c>
      <c r="B46" s="24">
        <f>+GBA_d!AA73</f>
        <v>1.5094480043743586E-2</v>
      </c>
      <c r="C46" s="24">
        <f>+PAM_d!$AA73</f>
        <v>1.5778322137502965E-2</v>
      </c>
      <c r="D46" s="24">
        <f>+NOA_d!$AA73</f>
        <v>1.5908328092983259E-2</v>
      </c>
      <c r="E46" s="24">
        <f>+NEA_d!$AA73</f>
        <v>1.5692147048186778E-2</v>
      </c>
      <c r="F46" s="24">
        <f>+CUY_d!$AA73</f>
        <v>1.3538157541420182E-2</v>
      </c>
      <c r="G46" s="24">
        <f>+PAT_d!$AA73</f>
        <v>1.5983308651393635E-2</v>
      </c>
      <c r="H46" s="24">
        <f t="shared" si="3"/>
        <v>1.5983308651393635E-2</v>
      </c>
      <c r="I46" s="24">
        <f t="shared" si="4"/>
        <v>1.3538157541420182E-2</v>
      </c>
      <c r="J46" s="24">
        <f t="shared" si="5"/>
        <v>2.4451511099734535E-3</v>
      </c>
      <c r="K46" s="24">
        <f t="shared" si="14"/>
        <v>8.4748130318530648E-3</v>
      </c>
      <c r="M46" s="24">
        <f ca="1">+NAC_d!CH46</f>
        <v>1.4668031805452619E-2</v>
      </c>
      <c r="N46" s="24">
        <f ca="1">+NAC_d!CI46</f>
        <v>1.518797724047638E-2</v>
      </c>
      <c r="O46" s="24">
        <f ca="1">+NAC_d!CJ46</f>
        <v>1.4951744231965991E-2</v>
      </c>
      <c r="P46" s="24">
        <f ca="1">+NAC_d!CK46</f>
        <v>1.5033944431209534E-2</v>
      </c>
      <c r="Q46" s="24">
        <f ca="1">+NAC_d!CL46</f>
        <v>1.5216440124548924E-2</v>
      </c>
      <c r="R46" s="24">
        <f ca="1">+NAC_d!CM46</f>
        <v>1.514925561526459E-2</v>
      </c>
      <c r="S46" s="24">
        <f ca="1">+NAC_d!CN46</f>
        <v>1.5398828303804901E-2</v>
      </c>
      <c r="T46" s="24">
        <f ca="1">+NAC_d!CO46</f>
        <v>1.5678139529361035E-2</v>
      </c>
      <c r="U46" s="24">
        <f ca="1">+NAC_d!CP46</f>
        <v>1.5139369092901589E-2</v>
      </c>
      <c r="V46" s="24">
        <f ca="1">+NAC_d!CQ46</f>
        <v>1.6093197006548099E-2</v>
      </c>
      <c r="W46" s="24">
        <f t="shared" ca="1" si="6"/>
        <v>1.6093197006548099E-2</v>
      </c>
      <c r="X46" s="24">
        <f t="shared" ca="1" si="7"/>
        <v>1.4668031805452619E-2</v>
      </c>
      <c r="Y46" s="24">
        <f t="shared" ca="1" si="8"/>
        <v>1.4251652010954796E-3</v>
      </c>
      <c r="Z46" s="24">
        <f t="shared" ca="1" si="15"/>
        <v>3.5732295430612551E-3</v>
      </c>
      <c r="AB46" s="74">
        <f t="shared" si="9"/>
        <v>43952</v>
      </c>
      <c r="AC46" s="75">
        <f t="shared" si="23"/>
        <v>8.4748130318530648E-3</v>
      </c>
      <c r="AD46" s="75">
        <f t="shared" ca="1" si="16"/>
        <v>3.5732295430612551E-3</v>
      </c>
      <c r="AH46" s="35">
        <f t="shared" si="2"/>
        <v>43952</v>
      </c>
      <c r="AI46" s="24">
        <f>+GBA_d!$AN73</f>
        <v>0.42503662492258676</v>
      </c>
      <c r="AJ46" s="24">
        <f>+PAM_d!$AN73</f>
        <v>0.4406691317160405</v>
      </c>
      <c r="AK46" s="24">
        <f>+NOA_d!$AN73</f>
        <v>0.43619895104172191</v>
      </c>
      <c r="AL46" s="24">
        <f>+NEA_d!$AN73</f>
        <v>0.46979062144037353</v>
      </c>
      <c r="AM46" s="24">
        <f>+CUY_d!$AN73</f>
        <v>0.44811938256170869</v>
      </c>
      <c r="AN46" s="24">
        <f>+PAT_d!$AN73</f>
        <v>0.42057290545770298</v>
      </c>
      <c r="AO46" s="24">
        <f t="shared" si="17"/>
        <v>0.46979062144037353</v>
      </c>
      <c r="AP46" s="24">
        <f t="shared" si="18"/>
        <v>0.42057290545770298</v>
      </c>
      <c r="AQ46" s="24">
        <f t="shared" si="26"/>
        <v>4.9217715982670551E-2</v>
      </c>
      <c r="AR46" s="24">
        <f t="shared" si="24"/>
        <v>3.8110637836078182E-2</v>
      </c>
      <c r="AT46" s="24">
        <f ca="1">+NAC_d!CT46</f>
        <v>0.44781535755994972</v>
      </c>
      <c r="AU46" s="24">
        <f ca="1">+NAC_d!CU46</f>
        <v>0.44609510151357301</v>
      </c>
      <c r="AV46" s="24">
        <f ca="1">+NAC_d!CV46</f>
        <v>0.43723494004192243</v>
      </c>
      <c r="AW46" s="24">
        <f ca="1">+NAC_d!CW46</f>
        <v>0.43842224869906188</v>
      </c>
      <c r="AX46" s="24">
        <f ca="1">+NAC_d!CX46</f>
        <v>0.43819744047177545</v>
      </c>
      <c r="AY46" s="24">
        <f ca="1">+NAC_d!CY46</f>
        <v>0.43589972142405919</v>
      </c>
      <c r="AZ46" s="24">
        <f ca="1">+NAC_d!CZ46</f>
        <v>0.43265496331313824</v>
      </c>
      <c r="BA46" s="24">
        <f ca="1">+NAC_d!DA46</f>
        <v>0.43202616059316545</v>
      </c>
      <c r="BB46" s="24">
        <f ca="1">+NAC_d!DB46</f>
        <v>0.42829844017256313</v>
      </c>
      <c r="BC46" s="24">
        <f ca="1">+NAC_d!DC46</f>
        <v>0.42629743938367914</v>
      </c>
      <c r="BD46" s="24">
        <f t="shared" ca="1" si="11"/>
        <v>0.44781535755994972</v>
      </c>
      <c r="BE46" s="24">
        <f t="shared" ca="1" si="12"/>
        <v>0.42629743938367914</v>
      </c>
      <c r="BF46" s="24">
        <f t="shared" ca="1" si="13"/>
        <v>2.1517918176270578E-2</v>
      </c>
      <c r="BG46" s="24">
        <f t="shared" ca="1" si="25"/>
        <v>1.2321880509592887E-2</v>
      </c>
      <c r="BI46" s="35">
        <f t="shared" si="10"/>
        <v>43952</v>
      </c>
      <c r="BJ46" s="164">
        <f t="shared" si="20"/>
        <v>3.8110637836078182E-2</v>
      </c>
      <c r="BK46" s="164">
        <f t="shared" ca="1" si="21"/>
        <v>1.2321880509592887E-2</v>
      </c>
      <c r="BL46" t="b">
        <f t="shared" ca="1" si="22"/>
        <v>1</v>
      </c>
    </row>
    <row r="47" spans="1:64" x14ac:dyDescent="0.25">
      <c r="A47" s="35">
        <f>+NAC!A47</f>
        <v>43983</v>
      </c>
      <c r="B47" s="24">
        <f>+GBA_d!AA74</f>
        <v>2.0234659656922727E-2</v>
      </c>
      <c r="C47" s="24">
        <f>+PAM_d!$AA74</f>
        <v>2.599442764025639E-2</v>
      </c>
      <c r="D47" s="24">
        <f>+NOA_d!$AA74</f>
        <v>2.0806288670129902E-2</v>
      </c>
      <c r="E47" s="24">
        <f>+NEA_d!$AA74</f>
        <v>2.1965526622570009E-2</v>
      </c>
      <c r="F47" s="24">
        <f>+CUY_d!$AA74</f>
        <v>2.2534698726681679E-2</v>
      </c>
      <c r="G47" s="24">
        <f>+PAT_d!$AA74</f>
        <v>1.8685174297655927E-2</v>
      </c>
      <c r="H47" s="24">
        <f t="shared" si="3"/>
        <v>2.599442764025639E-2</v>
      </c>
      <c r="I47" s="24">
        <f t="shared" si="4"/>
        <v>1.8685174297655927E-2</v>
      </c>
      <c r="J47" s="24">
        <f t="shared" si="5"/>
        <v>7.3092533426004636E-3</v>
      </c>
      <c r="K47" s="24">
        <f t="shared" si="14"/>
        <v>8.8450513500551442E-3</v>
      </c>
      <c r="M47" s="24">
        <f ca="1">+NAC_d!CH47</f>
        <v>2.130750446395191E-2</v>
      </c>
      <c r="N47" s="24">
        <f ca="1">+NAC_d!CI47</f>
        <v>2.200135769771161E-2</v>
      </c>
      <c r="O47" s="24">
        <f ca="1">+NAC_d!CJ47</f>
        <v>2.1384135105013691E-2</v>
      </c>
      <c r="P47" s="24">
        <f ca="1">+NAC_d!CK47</f>
        <v>2.2367152035338789E-2</v>
      </c>
      <c r="Q47" s="24">
        <f ca="1">+NAC_d!CL47</f>
        <v>2.2272782819013237E-2</v>
      </c>
      <c r="R47" s="24">
        <f ca="1">+NAC_d!CM47</f>
        <v>2.1966247645516246E-2</v>
      </c>
      <c r="S47" s="24">
        <f ca="1">+NAC_d!CN47</f>
        <v>2.2174500394206431E-2</v>
      </c>
      <c r="T47" s="24">
        <f ca="1">+NAC_d!CO47</f>
        <v>2.2472362992251638E-2</v>
      </c>
      <c r="U47" s="24">
        <f ca="1">+NAC_d!CP47</f>
        <v>2.2374743538345454E-2</v>
      </c>
      <c r="V47" s="24">
        <f ca="1">+NAC_d!CQ47</f>
        <v>2.3107797780977046E-2</v>
      </c>
      <c r="W47" s="24">
        <f t="shared" ca="1" si="6"/>
        <v>2.3107797780977046E-2</v>
      </c>
      <c r="X47" s="24">
        <f t="shared" ca="1" si="7"/>
        <v>2.130750446395191E-2</v>
      </c>
      <c r="Y47" s="24">
        <f t="shared" ca="1" si="8"/>
        <v>1.8002933170251367E-3</v>
      </c>
      <c r="Z47" s="24">
        <f t="shared" ca="1" si="15"/>
        <v>3.6845416972675995E-3</v>
      </c>
      <c r="AB47" s="74">
        <f t="shared" si="9"/>
        <v>43983</v>
      </c>
      <c r="AC47" s="75">
        <f t="shared" si="23"/>
        <v>8.8450513500551442E-3</v>
      </c>
      <c r="AD47" s="75">
        <f t="shared" ca="1" si="16"/>
        <v>3.6845416972675995E-3</v>
      </c>
      <c r="AH47" s="35">
        <f t="shared" si="2"/>
        <v>43983</v>
      </c>
      <c r="AI47" s="24">
        <f>+GBA_d!$AN74</f>
        <v>0.41674061718531674</v>
      </c>
      <c r="AJ47" s="24">
        <f>+PAM_d!$AN74</f>
        <v>0.43769936634892037</v>
      </c>
      <c r="AK47" s="24">
        <f>+NOA_d!$AN74</f>
        <v>0.42657782917498666</v>
      </c>
      <c r="AL47" s="24">
        <f>+NEA_d!$AN74</f>
        <v>0.45963607569663489</v>
      </c>
      <c r="AM47" s="24">
        <f>+CUY_d!$AN74</f>
        <v>0.44288163427195792</v>
      </c>
      <c r="AN47" s="24">
        <f>+PAT_d!$AN74</f>
        <v>0.4074864709625543</v>
      </c>
      <c r="AO47" s="24">
        <f t="shared" si="17"/>
        <v>0.45963607569663489</v>
      </c>
      <c r="AP47" s="24">
        <f t="shared" si="18"/>
        <v>0.4074864709625543</v>
      </c>
      <c r="AQ47" s="24">
        <f t="shared" si="26"/>
        <v>5.214960473408059E-2</v>
      </c>
      <c r="AR47" s="24">
        <f t="shared" si="24"/>
        <v>3.9731877476782682E-2</v>
      </c>
      <c r="AT47" s="24">
        <f ca="1">+NAC_d!CT47</f>
        <v>0.43940143514931673</v>
      </c>
      <c r="AU47" s="24">
        <f ca="1">+NAC_d!CU47</f>
        <v>0.43857888724078586</v>
      </c>
      <c r="AV47" s="24">
        <f ca="1">+NAC_d!CV47</f>
        <v>0.42902424882036483</v>
      </c>
      <c r="AW47" s="24">
        <f ca="1">+NAC_d!CW47</f>
        <v>0.4316032811323367</v>
      </c>
      <c r="AX47" s="24">
        <f ca="1">+NAC_d!CX47</f>
        <v>0.43092442520462226</v>
      </c>
      <c r="AY47" s="24">
        <f ca="1">+NAC_d!CY47</f>
        <v>0.42826947540691052</v>
      </c>
      <c r="AZ47" s="24">
        <f ca="1">+NAC_d!CZ47</f>
        <v>0.42573071156680031</v>
      </c>
      <c r="BA47" s="24">
        <f ca="1">+NAC_d!DA47</f>
        <v>0.42566545471742745</v>
      </c>
      <c r="BB47" s="24">
        <f ca="1">+NAC_d!DB47</f>
        <v>0.42173190630588264</v>
      </c>
      <c r="BC47" s="24">
        <f ca="1">+NAC_d!DC47</f>
        <v>0.42088616499124321</v>
      </c>
      <c r="BD47" s="24">
        <f t="shared" ca="1" si="11"/>
        <v>0.43940143514931673</v>
      </c>
      <c r="BE47" s="24">
        <f t="shared" ca="1" si="12"/>
        <v>0.42088616499124321</v>
      </c>
      <c r="BF47" s="24">
        <f t="shared" ca="1" si="13"/>
        <v>1.8515270158073527E-2</v>
      </c>
      <c r="BG47" s="24">
        <f t="shared" ca="1" si="25"/>
        <v>1.2434580567553474E-2</v>
      </c>
      <c r="BI47" s="35">
        <f t="shared" si="10"/>
        <v>43983</v>
      </c>
      <c r="BJ47" s="164">
        <f t="shared" si="20"/>
        <v>3.9731877476782682E-2</v>
      </c>
      <c r="BK47" s="164">
        <f t="shared" ca="1" si="21"/>
        <v>1.2434580567553474E-2</v>
      </c>
      <c r="BL47" t="b">
        <f t="shared" ca="1" si="22"/>
        <v>1</v>
      </c>
    </row>
    <row r="48" spans="1:64" x14ac:dyDescent="0.25">
      <c r="A48" s="35">
        <f>+NAC!A48</f>
        <v>44013</v>
      </c>
      <c r="B48" s="24">
        <f>+GBA_d!AA75</f>
        <v>1.6442549208124158E-2</v>
      </c>
      <c r="C48" s="24">
        <f>+PAM_d!$AA75</f>
        <v>2.1721490979011771E-2</v>
      </c>
      <c r="D48" s="24">
        <f>+NOA_d!$AA75</f>
        <v>1.8669455025724702E-2</v>
      </c>
      <c r="E48" s="24">
        <f>+NEA_d!$AA75</f>
        <v>2.1455133627138023E-2</v>
      </c>
      <c r="F48" s="24">
        <f>+CUY_d!$AA75</f>
        <v>2.238899692142704E-2</v>
      </c>
      <c r="G48" s="24">
        <f>+PAT_d!$AA75</f>
        <v>2.7262726036427765E-2</v>
      </c>
      <c r="H48" s="24">
        <f t="shared" si="3"/>
        <v>2.7262726036427765E-2</v>
      </c>
      <c r="I48" s="24">
        <f t="shared" si="4"/>
        <v>1.6442549208124158E-2</v>
      </c>
      <c r="J48" s="24">
        <f t="shared" si="5"/>
        <v>1.0820176828303607E-2</v>
      </c>
      <c r="K48" s="24">
        <f t="shared" si="14"/>
        <v>8.8928418068713513E-3</v>
      </c>
      <c r="M48" s="24">
        <f ca="1">+NAC_d!CH48</f>
        <v>1.8624159653514605E-2</v>
      </c>
      <c r="N48" s="24">
        <f ca="1">+NAC_d!CI48</f>
        <v>1.9018608790303704E-2</v>
      </c>
      <c r="O48" s="24">
        <f ca="1">+NAC_d!CJ48</f>
        <v>1.8670645110147488E-2</v>
      </c>
      <c r="P48" s="24">
        <f ca="1">+NAC_d!CK48</f>
        <v>1.9453940070843778E-2</v>
      </c>
      <c r="Q48" s="24">
        <f ca="1">+NAC_d!CL48</f>
        <v>1.9239766047298046E-2</v>
      </c>
      <c r="R48" s="24">
        <f ca="1">+NAC_d!CM48</f>
        <v>1.9446186264619358E-2</v>
      </c>
      <c r="S48" s="24">
        <f ca="1">+NAC_d!CN48</f>
        <v>1.9566829930660612E-2</v>
      </c>
      <c r="T48" s="24">
        <f ca="1">+NAC_d!CO48</f>
        <v>1.9711413726724025E-2</v>
      </c>
      <c r="U48" s="24">
        <f ca="1">+NAC_d!CP48</f>
        <v>1.970085000017785E-2</v>
      </c>
      <c r="V48" s="24">
        <f ca="1">+NAC_d!CQ48</f>
        <v>2.0535825008931585E-2</v>
      </c>
      <c r="W48" s="24">
        <f t="shared" ca="1" si="6"/>
        <v>2.0535825008931585E-2</v>
      </c>
      <c r="X48" s="24">
        <f t="shared" ca="1" si="7"/>
        <v>1.8624159653514605E-2</v>
      </c>
      <c r="Y48" s="24">
        <f t="shared" ca="1" si="8"/>
        <v>1.9116653554169805E-3</v>
      </c>
      <c r="Z48" s="24">
        <f t="shared" ca="1" si="15"/>
        <v>3.6315583116521646E-3</v>
      </c>
      <c r="AB48" s="74">
        <f t="shared" si="9"/>
        <v>44013</v>
      </c>
      <c r="AC48" s="75">
        <f t="shared" si="23"/>
        <v>8.8928418068713513E-3</v>
      </c>
      <c r="AD48" s="75">
        <f t="shared" ca="1" si="16"/>
        <v>3.6315583116521646E-3</v>
      </c>
      <c r="AH48" s="35">
        <f t="shared" si="2"/>
        <v>44013</v>
      </c>
      <c r="AI48" s="24">
        <f>+GBA_d!$AN75</f>
        <v>0.40960065363103348</v>
      </c>
      <c r="AJ48" s="24">
        <f>+PAM_d!$AN75</f>
        <v>0.43711442810454093</v>
      </c>
      <c r="AK48" s="24">
        <f>+NOA_d!$AN75</f>
        <v>0.42446366196686469</v>
      </c>
      <c r="AL48" s="24">
        <f>+NEA_d!$AN75</f>
        <v>0.46422963759131441</v>
      </c>
      <c r="AM48" s="24">
        <f>+CUY_d!$AN75</f>
        <v>0.43431223840611222</v>
      </c>
      <c r="AN48" s="24">
        <f>+PAT_d!$AN75</f>
        <v>0.40986295228022529</v>
      </c>
      <c r="AO48" s="24">
        <f t="shared" si="17"/>
        <v>0.46422963759131441</v>
      </c>
      <c r="AP48" s="24">
        <f t="shared" si="18"/>
        <v>0.40960065363103348</v>
      </c>
      <c r="AQ48" s="24">
        <f t="shared" si="26"/>
        <v>5.462898396028093E-2</v>
      </c>
      <c r="AR48" s="24">
        <f t="shared" si="24"/>
        <v>4.0608391307211347E-2</v>
      </c>
      <c r="AT48" s="24">
        <f ca="1">+NAC_d!CT48</f>
        <v>0.43657914386193752</v>
      </c>
      <c r="AU48" s="24">
        <f ca="1">+NAC_d!CU48</f>
        <v>0.43549153565273224</v>
      </c>
      <c r="AV48" s="24">
        <f ca="1">+NAC_d!CV48</f>
        <v>0.42532326104312324</v>
      </c>
      <c r="AW48" s="24">
        <f ca="1">+NAC_d!CW48</f>
        <v>0.42891014589374588</v>
      </c>
      <c r="AX48" s="24">
        <f ca="1">+NAC_d!CX48</f>
        <v>0.42712547231037212</v>
      </c>
      <c r="AY48" s="24">
        <f ca="1">+NAC_d!CY48</f>
        <v>0.42463088380408021</v>
      </c>
      <c r="AZ48" s="24">
        <f ca="1">+NAC_d!CZ48</f>
        <v>0.42217621065950306</v>
      </c>
      <c r="BA48" s="24">
        <f ca="1">+NAC_d!DA48</f>
        <v>0.42190052433624015</v>
      </c>
      <c r="BB48" s="24">
        <f ca="1">+NAC_d!DB48</f>
        <v>0.41733001800948366</v>
      </c>
      <c r="BC48" s="24">
        <f ca="1">+NAC_d!DC48</f>
        <v>0.41722417368211917</v>
      </c>
      <c r="BD48" s="24">
        <f t="shared" ca="1" si="11"/>
        <v>0.43657914386193752</v>
      </c>
      <c r="BE48" s="24">
        <f t="shared" ca="1" si="12"/>
        <v>0.41722417368211917</v>
      </c>
      <c r="BF48" s="24">
        <f t="shared" ca="1" si="13"/>
        <v>1.9354970179818354E-2</v>
      </c>
      <c r="BG48" s="24">
        <f t="shared" ca="1" si="25"/>
        <v>1.2655196704368842E-2</v>
      </c>
      <c r="BI48" s="35">
        <f t="shared" si="10"/>
        <v>44013</v>
      </c>
      <c r="BJ48" s="164">
        <f t="shared" si="20"/>
        <v>4.0608391307211347E-2</v>
      </c>
      <c r="BK48" s="164">
        <f t="shared" ca="1" si="21"/>
        <v>1.2655196704368842E-2</v>
      </c>
      <c r="BL48" t="b">
        <f t="shared" ca="1" si="22"/>
        <v>1</v>
      </c>
    </row>
    <row r="49" spans="1:64" x14ac:dyDescent="0.25">
      <c r="A49" s="35">
        <f>+NAC!A49</f>
        <v>44044</v>
      </c>
      <c r="B49" s="24">
        <f>+GBA_d!AA76</f>
        <v>2.8225484793183098E-2</v>
      </c>
      <c r="C49" s="24">
        <f>+PAM_d!$AA76</f>
        <v>2.6160208140298291E-2</v>
      </c>
      <c r="D49" s="24">
        <f>+NOA_d!$AA76</f>
        <v>2.5661295755555757E-2</v>
      </c>
      <c r="E49" s="24">
        <f>+NEA_d!$AA76</f>
        <v>2.3666730926024782E-2</v>
      </c>
      <c r="F49" s="24">
        <f>+CUY_d!$AA76</f>
        <v>2.6864571562209782E-2</v>
      </c>
      <c r="G49" s="24">
        <f>+PAT_d!$AA76</f>
        <v>2.8851522697669774E-2</v>
      </c>
      <c r="H49" s="24">
        <f t="shared" si="3"/>
        <v>2.8851522697669774E-2</v>
      </c>
      <c r="I49" s="24">
        <f t="shared" si="4"/>
        <v>2.3666730926024782E-2</v>
      </c>
      <c r="J49" s="24">
        <f t="shared" si="5"/>
        <v>5.1847917716449921E-3</v>
      </c>
      <c r="K49" s="24">
        <f t="shared" si="14"/>
        <v>8.8745377771785785E-3</v>
      </c>
      <c r="M49" s="24">
        <f ca="1">+NAC_d!CH49</f>
        <v>2.7433636022648367E-2</v>
      </c>
      <c r="N49" s="24">
        <f ca="1">+NAC_d!CI49</f>
        <v>2.7446353925092426E-2</v>
      </c>
      <c r="O49" s="24">
        <f ca="1">+NAC_d!CJ49</f>
        <v>2.7215883080174752E-2</v>
      </c>
      <c r="P49" s="24">
        <f ca="1">+NAC_d!CK49</f>
        <v>2.719593150241395E-2</v>
      </c>
      <c r="Q49" s="24">
        <f ca="1">+NAC_d!CL49</f>
        <v>2.7092838219179516E-2</v>
      </c>
      <c r="R49" s="24">
        <f ca="1">+NAC_d!CM49</f>
        <v>2.7144365314437202E-2</v>
      </c>
      <c r="S49" s="24">
        <f ca="1">+NAC_d!CN49</f>
        <v>2.7072589271049052E-2</v>
      </c>
      <c r="T49" s="24">
        <f ca="1">+NAC_d!CO49</f>
        <v>2.6994757371840539E-2</v>
      </c>
      <c r="U49" s="24">
        <f ca="1">+NAC_d!CP49</f>
        <v>2.680699902463668E-2</v>
      </c>
      <c r="V49" s="24">
        <f ca="1">+NAC_d!CQ49</f>
        <v>2.7028386132963433E-2</v>
      </c>
      <c r="W49" s="24">
        <f t="shared" ca="1" si="6"/>
        <v>2.7446353925092426E-2</v>
      </c>
      <c r="X49" s="24">
        <f t="shared" ca="1" si="7"/>
        <v>2.680699902463668E-2</v>
      </c>
      <c r="Y49" s="24">
        <f t="shared" ca="1" si="8"/>
        <v>6.3935490045574639E-4</v>
      </c>
      <c r="Z49" s="24">
        <f t="shared" ca="1" si="15"/>
        <v>3.5532217912930264E-3</v>
      </c>
      <c r="AB49" s="74">
        <f t="shared" si="9"/>
        <v>44044</v>
      </c>
      <c r="AC49" s="75">
        <f t="shared" si="23"/>
        <v>8.8745377771785785E-3</v>
      </c>
      <c r="AD49" s="75">
        <f t="shared" ca="1" si="16"/>
        <v>3.5532217912930264E-3</v>
      </c>
      <c r="AH49" s="35">
        <f t="shared" si="2"/>
        <v>44044</v>
      </c>
      <c r="AI49" s="24">
        <f>+GBA_d!$AN76</f>
        <v>0.39510740665657162</v>
      </c>
      <c r="AJ49" s="24">
        <f>+PAM_d!$AN76</f>
        <v>0.42024025658303121</v>
      </c>
      <c r="AK49" s="24">
        <f>+NOA_d!$AN76</f>
        <v>0.40408790733387745</v>
      </c>
      <c r="AL49" s="24">
        <f>+NEA_d!$AN76</f>
        <v>0.43604654819916422</v>
      </c>
      <c r="AM49" s="24">
        <f>+CUY_d!$AN76</f>
        <v>0.41135453188969429</v>
      </c>
      <c r="AN49" s="24">
        <f>+PAT_d!$AN76</f>
        <v>0.39182971221393315</v>
      </c>
      <c r="AO49" s="24">
        <f t="shared" si="17"/>
        <v>0.43604654819916422</v>
      </c>
      <c r="AP49" s="24">
        <f t="shared" si="18"/>
        <v>0.39182971221393315</v>
      </c>
      <c r="AQ49" s="24">
        <f t="shared" si="26"/>
        <v>4.4216835985231073E-2</v>
      </c>
      <c r="AR49" s="24">
        <f t="shared" si="24"/>
        <v>4.1796660628171875E-2</v>
      </c>
      <c r="AT49" s="24">
        <f ca="1">+NAC_d!CT49</f>
        <v>0.41835228952374903</v>
      </c>
      <c r="AU49" s="24">
        <f ca="1">+NAC_d!CU49</f>
        <v>0.41768851245865712</v>
      </c>
      <c r="AV49" s="24">
        <f ca="1">+NAC_d!CV49</f>
        <v>0.40870605957109207</v>
      </c>
      <c r="AW49" s="24">
        <f ca="1">+NAC_d!CW49</f>
        <v>0.41175843973033688</v>
      </c>
      <c r="AX49" s="24">
        <f ca="1">+NAC_d!CX49</f>
        <v>0.41035514813419849</v>
      </c>
      <c r="AY49" s="24">
        <f ca="1">+NAC_d!CY49</f>
        <v>0.40829701127094653</v>
      </c>
      <c r="AZ49" s="24">
        <f ca="1">+NAC_d!CZ49</f>
        <v>0.4053843556998511</v>
      </c>
      <c r="BA49" s="24">
        <f ca="1">+NAC_d!DA49</f>
        <v>0.40496176288916064</v>
      </c>
      <c r="BB49" s="24">
        <f ca="1">+NAC_d!DB49</f>
        <v>0.40042861411541808</v>
      </c>
      <c r="BC49" s="24">
        <f ca="1">+NAC_d!DC49</f>
        <v>0.39977337357515319</v>
      </c>
      <c r="BD49" s="24">
        <f t="shared" ca="1" si="11"/>
        <v>0.41835228952374903</v>
      </c>
      <c r="BE49" s="24">
        <f t="shared" ca="1" si="12"/>
        <v>0.39977337357515319</v>
      </c>
      <c r="BF49" s="24">
        <f t="shared" ca="1" si="13"/>
        <v>1.8578915948595842E-2</v>
      </c>
      <c r="BG49" s="24">
        <f t="shared" ca="1" si="25"/>
        <v>1.3258365130126536E-2</v>
      </c>
      <c r="BI49" s="35">
        <f t="shared" si="10"/>
        <v>44044</v>
      </c>
      <c r="BJ49" s="164">
        <f t="shared" si="20"/>
        <v>4.1796660628171875E-2</v>
      </c>
      <c r="BK49" s="164">
        <f t="shared" ca="1" si="21"/>
        <v>1.3258365130126536E-2</v>
      </c>
      <c r="BL49" t="b">
        <f t="shared" ca="1" si="22"/>
        <v>1</v>
      </c>
    </row>
    <row r="50" spans="1:64" x14ac:dyDescent="0.25">
      <c r="A50" s="35">
        <f>+NAC!A50</f>
        <v>44075</v>
      </c>
      <c r="B50" s="24">
        <f>+GBA_d!AA77</f>
        <v>2.7926102287360255E-2</v>
      </c>
      <c r="C50" s="24">
        <f>+PAM_d!$AA77</f>
        <v>2.9093543689938661E-2</v>
      </c>
      <c r="D50" s="24">
        <f>+NOA_d!$AA77</f>
        <v>2.274539109421192E-2</v>
      </c>
      <c r="E50" s="24">
        <f>+NEA_d!$AA77</f>
        <v>3.3375452354756474E-2</v>
      </c>
      <c r="F50" s="24">
        <f>+CUY_d!$AA77</f>
        <v>3.492665258526606E-2</v>
      </c>
      <c r="G50" s="24">
        <f>+PAT_d!$AA77</f>
        <v>2.2078723458203164E-2</v>
      </c>
      <c r="H50" s="24">
        <f t="shared" si="3"/>
        <v>3.492665258526606E-2</v>
      </c>
      <c r="I50" s="24">
        <f t="shared" si="4"/>
        <v>2.2078723458203164E-2</v>
      </c>
      <c r="J50" s="24">
        <f t="shared" si="5"/>
        <v>1.2847929127062896E-2</v>
      </c>
      <c r="K50" s="24">
        <f t="shared" si="14"/>
        <v>9.2331716353260349E-3</v>
      </c>
      <c r="M50" s="24">
        <f ca="1">+NAC_d!CH50</f>
        <v>2.9346447348427729E-2</v>
      </c>
      <c r="N50" s="24">
        <f ca="1">+NAC_d!CI50</f>
        <v>2.940630629620844E-2</v>
      </c>
      <c r="O50" s="24">
        <f ca="1">+NAC_d!CJ50</f>
        <v>2.8680785243798912E-2</v>
      </c>
      <c r="P50" s="24">
        <f ca="1">+NAC_d!CK50</f>
        <v>2.8964244459064314E-2</v>
      </c>
      <c r="Q50" s="24">
        <f ca="1">+NAC_d!CL50</f>
        <v>2.8846718103768154E-2</v>
      </c>
      <c r="R50" s="24">
        <f ca="1">+NAC_d!CM50</f>
        <v>2.8235193447569973E-2</v>
      </c>
      <c r="S50" s="24">
        <f ca="1">+NAC_d!CN50</f>
        <v>2.8342590200846729E-2</v>
      </c>
      <c r="T50" s="24">
        <f ca="1">+NAC_d!CO50</f>
        <v>2.8196025343859565E-2</v>
      </c>
      <c r="U50" s="24">
        <f ca="1">+NAC_d!CP50</f>
        <v>2.7522861481169558E-2</v>
      </c>
      <c r="V50" s="24">
        <f ca="1">+NAC_d!CQ50</f>
        <v>2.7217785470695199E-2</v>
      </c>
      <c r="W50" s="24">
        <f t="shared" ca="1" si="6"/>
        <v>2.940630629620844E-2</v>
      </c>
      <c r="X50" s="24">
        <f t="shared" ca="1" si="7"/>
        <v>2.7217785470695199E-2</v>
      </c>
      <c r="Y50" s="24">
        <f t="shared" ca="1" si="8"/>
        <v>2.1885208255132405E-3</v>
      </c>
      <c r="Z50" s="24">
        <f t="shared" ca="1" si="15"/>
        <v>3.6369000171912282E-3</v>
      </c>
      <c r="AB50" s="74">
        <f t="shared" si="9"/>
        <v>44075</v>
      </c>
      <c r="AC50" s="75">
        <f t="shared" si="23"/>
        <v>9.2331716353260349E-3</v>
      </c>
      <c r="AD50" s="75">
        <f t="shared" ca="1" si="16"/>
        <v>3.6369000171912282E-3</v>
      </c>
      <c r="AH50" s="35">
        <f t="shared" si="2"/>
        <v>44075</v>
      </c>
      <c r="AI50" s="24">
        <f>+GBA_d!$AN77</f>
        <v>0.35483284466534215</v>
      </c>
      <c r="AJ50" s="24">
        <f>+PAM_d!$AN77</f>
        <v>0.37829965130630527</v>
      </c>
      <c r="AK50" s="24">
        <f>+NOA_d!$AN77</f>
        <v>0.35889941173988138</v>
      </c>
      <c r="AL50" s="24">
        <f>+NEA_d!$AN77</f>
        <v>0.39841998971753578</v>
      </c>
      <c r="AM50" s="24">
        <f>+CUY_d!$AN77</f>
        <v>0.38000992525795985</v>
      </c>
      <c r="AN50" s="24">
        <f>+PAT_d!$AN77</f>
        <v>0.35142636456181586</v>
      </c>
      <c r="AO50" s="24">
        <f t="shared" si="17"/>
        <v>0.39841998971753578</v>
      </c>
      <c r="AP50" s="24">
        <f t="shared" si="18"/>
        <v>0.35142636456181586</v>
      </c>
      <c r="AQ50" s="24">
        <f t="shared" si="26"/>
        <v>4.699362515571992E-2</v>
      </c>
      <c r="AR50" s="24">
        <f t="shared" si="24"/>
        <v>4.2749619146484279E-2</v>
      </c>
      <c r="AT50" s="24">
        <f ca="1">+NAC_d!CT50</f>
        <v>0.37916564152172683</v>
      </c>
      <c r="AU50" s="24">
        <f ca="1">+NAC_d!CU50</f>
        <v>0.37794582094244555</v>
      </c>
      <c r="AV50" s="24">
        <f ca="1">+NAC_d!CV50</f>
        <v>0.36965037893276054</v>
      </c>
      <c r="AW50" s="24">
        <f ca="1">+NAC_d!CW50</f>
        <v>0.37223903657963198</v>
      </c>
      <c r="AX50" s="24">
        <f ca="1">+NAC_d!CX50</f>
        <v>0.36999255958073718</v>
      </c>
      <c r="AY50" s="24">
        <f ca="1">+NAC_d!CY50</f>
        <v>0.3680855495076869</v>
      </c>
      <c r="AZ50" s="24">
        <f ca="1">+NAC_d!CZ50</f>
        <v>0.36502110404493382</v>
      </c>
      <c r="BA50" s="24">
        <f ca="1">+NAC_d!DA50</f>
        <v>0.36428585197252517</v>
      </c>
      <c r="BB50" s="24">
        <f ca="1">+NAC_d!DB50</f>
        <v>0.35961907944903371</v>
      </c>
      <c r="BC50" s="24">
        <f ca="1">+NAC_d!DC50</f>
        <v>0.35751011896920537</v>
      </c>
      <c r="BD50" s="24">
        <f t="shared" ca="1" si="11"/>
        <v>0.37916564152172683</v>
      </c>
      <c r="BE50" s="24">
        <f t="shared" ca="1" si="12"/>
        <v>0.35751011896920537</v>
      </c>
      <c r="BF50" s="24">
        <f t="shared" ca="1" si="13"/>
        <v>2.1655522552521456E-2</v>
      </c>
      <c r="BG50" s="24">
        <f t="shared" ca="1" si="25"/>
        <v>1.4139947738907067E-2</v>
      </c>
      <c r="BI50" s="35">
        <f t="shared" si="10"/>
        <v>44075</v>
      </c>
      <c r="BJ50" s="164">
        <f t="shared" si="20"/>
        <v>4.2749619146484279E-2</v>
      </c>
      <c r="BK50" s="164">
        <f t="shared" ca="1" si="21"/>
        <v>1.4139947738907067E-2</v>
      </c>
      <c r="BL50" t="b">
        <f t="shared" ca="1" si="22"/>
        <v>1</v>
      </c>
    </row>
    <row r="51" spans="1:64" x14ac:dyDescent="0.25">
      <c r="A51" s="35">
        <f>+NAC!A51</f>
        <v>44105</v>
      </c>
      <c r="B51" s="24">
        <f>+GBA_d!AA78</f>
        <v>3.5860082139156368E-2</v>
      </c>
      <c r="C51" s="24">
        <f>+PAM_d!$AA78</f>
        <v>4.0194190398272767E-2</v>
      </c>
      <c r="D51" s="24">
        <f>+NOA_d!$AA78</f>
        <v>4.0343475668354056E-2</v>
      </c>
      <c r="E51" s="24">
        <f>+NEA_d!$AA78</f>
        <v>3.7028484190253064E-2</v>
      </c>
      <c r="F51" s="24">
        <f>+CUY_d!$AA78</f>
        <v>3.675113489155013E-2</v>
      </c>
      <c r="G51" s="24">
        <f>+PAT_d!$AA78</f>
        <v>3.3799580875923718E-2</v>
      </c>
      <c r="H51" s="24">
        <f t="shared" si="3"/>
        <v>4.0343475668354056E-2</v>
      </c>
      <c r="I51" s="24">
        <f t="shared" si="4"/>
        <v>3.3799580875923718E-2</v>
      </c>
      <c r="J51" s="24">
        <f t="shared" si="5"/>
        <v>6.5438947924303381E-3</v>
      </c>
      <c r="K51" s="24">
        <f t="shared" si="14"/>
        <v>8.9972423215332799E-3</v>
      </c>
      <c r="M51" s="24">
        <f ca="1">+NAC_d!CH51</f>
        <v>4.0122138031758903E-2</v>
      </c>
      <c r="N51" s="24">
        <f ca="1">+NAC_d!CI51</f>
        <v>3.9778135573554252E-2</v>
      </c>
      <c r="O51" s="24">
        <f ca="1">+NAC_d!CJ51</f>
        <v>3.863139535002702E-2</v>
      </c>
      <c r="P51" s="24">
        <f ca="1">+NAC_d!CK51</f>
        <v>3.8560245063603116E-2</v>
      </c>
      <c r="Q51" s="24">
        <f ca="1">+NAC_d!CL51</f>
        <v>3.8433123389185253E-2</v>
      </c>
      <c r="R51" s="24">
        <f ca="1">+NAC_d!CM51</f>
        <v>3.7938505207735007E-2</v>
      </c>
      <c r="S51" s="24">
        <f ca="1">+NAC_d!CN51</f>
        <v>3.7571480701653837E-2</v>
      </c>
      <c r="T51" s="24">
        <f ca="1">+NAC_d!CO51</f>
        <v>3.7352569034498684E-2</v>
      </c>
      <c r="U51" s="24">
        <f ca="1">+NAC_d!CP51</f>
        <v>3.6450273028777902E-2</v>
      </c>
      <c r="V51" s="24">
        <f ca="1">+NAC_d!CQ51</f>
        <v>3.5769348308793525E-2</v>
      </c>
      <c r="W51" s="24">
        <f t="shared" ca="1" si="6"/>
        <v>4.0122138031758903E-2</v>
      </c>
      <c r="X51" s="24">
        <f t="shared" ca="1" si="7"/>
        <v>3.5769348308793525E-2</v>
      </c>
      <c r="Y51" s="24">
        <f t="shared" ca="1" si="8"/>
        <v>4.3527897229653778E-3</v>
      </c>
      <c r="Z51" s="24">
        <f t="shared" ca="1" si="15"/>
        <v>3.6255968444628972E-3</v>
      </c>
      <c r="AB51" s="74">
        <f t="shared" si="9"/>
        <v>44105</v>
      </c>
      <c r="AC51" s="75">
        <f t="shared" si="23"/>
        <v>8.9972423215332799E-3</v>
      </c>
      <c r="AD51" s="75">
        <f t="shared" ca="1" si="16"/>
        <v>3.6255968444628972E-3</v>
      </c>
      <c r="AH51" s="35">
        <f t="shared" si="2"/>
        <v>44105</v>
      </c>
      <c r="AI51" s="24">
        <f>+GBA_d!$AN78</f>
        <v>0.35967115868197141</v>
      </c>
      <c r="AJ51" s="24">
        <f>+PAM_d!$AN78</f>
        <v>0.38572913626992</v>
      </c>
      <c r="AK51" s="24">
        <f>+NOA_d!$AN78</f>
        <v>0.37555387649717065</v>
      </c>
      <c r="AL51" s="24">
        <f>+NEA_d!$AN78</f>
        <v>0.40557985760767123</v>
      </c>
      <c r="AM51" s="24">
        <f>+CUY_d!$AN78</f>
        <v>0.37951564285685002</v>
      </c>
      <c r="AN51" s="24">
        <f>+PAT_d!$AN78</f>
        <v>0.35322201386439711</v>
      </c>
      <c r="AO51" s="24">
        <f t="shared" si="17"/>
        <v>0.40557985760767123</v>
      </c>
      <c r="AP51" s="24">
        <f t="shared" si="18"/>
        <v>0.35322201386439711</v>
      </c>
      <c r="AQ51" s="24">
        <f t="shared" si="26"/>
        <v>5.2357843743274124E-2</v>
      </c>
      <c r="AR51" s="24">
        <f t="shared" si="24"/>
        <v>4.4124148692974104E-2</v>
      </c>
      <c r="AT51" s="24">
        <f ca="1">+NAC_d!CT51</f>
        <v>0.39206365945743804</v>
      </c>
      <c r="AU51" s="24">
        <f ca="1">+NAC_d!CU51</f>
        <v>0.38939176319920321</v>
      </c>
      <c r="AV51" s="24">
        <f ca="1">+NAC_d!CV51</f>
        <v>0.37940145259356095</v>
      </c>
      <c r="AW51" s="24">
        <f ca="1">+NAC_d!CW51</f>
        <v>0.3804534293744275</v>
      </c>
      <c r="AX51" s="24">
        <f ca="1">+NAC_d!CX51</f>
        <v>0.37813102658845144</v>
      </c>
      <c r="AY51" s="24">
        <f ca="1">+NAC_d!CY51</f>
        <v>0.37546810979719836</v>
      </c>
      <c r="AZ51" s="24">
        <f ca="1">+NAC_d!CZ51</f>
        <v>0.37141806208362449</v>
      </c>
      <c r="BA51" s="24">
        <f ca="1">+NAC_d!DA51</f>
        <v>0.36937971586217566</v>
      </c>
      <c r="BB51" s="24">
        <f ca="1">+NAC_d!DB51</f>
        <v>0.3633070333374333</v>
      </c>
      <c r="BC51" s="24">
        <f ca="1">+NAC_d!DC51</f>
        <v>0.35855408239184317</v>
      </c>
      <c r="BD51" s="24">
        <f t="shared" ca="1" si="11"/>
        <v>0.39206365945743804</v>
      </c>
      <c r="BE51" s="24">
        <f t="shared" ca="1" si="12"/>
        <v>0.35855408239184317</v>
      </c>
      <c r="BF51" s="24">
        <f t="shared" ca="1" si="13"/>
        <v>3.3509577065594875E-2</v>
      </c>
      <c r="BG51" s="24">
        <f t="shared" ca="1" si="25"/>
        <v>1.5941720009446152E-2</v>
      </c>
      <c r="BI51" s="35">
        <f t="shared" si="10"/>
        <v>44105</v>
      </c>
      <c r="BJ51" s="164">
        <f t="shared" si="20"/>
        <v>4.4124148692974104E-2</v>
      </c>
      <c r="BK51" s="164">
        <f t="shared" ca="1" si="21"/>
        <v>1.5941720009446152E-2</v>
      </c>
      <c r="BL51" t="b">
        <f t="shared" ca="1" si="22"/>
        <v>1</v>
      </c>
    </row>
    <row r="52" spans="1:64" x14ac:dyDescent="0.25">
      <c r="A52" s="35">
        <f>+NAC!A52</f>
        <v>44136</v>
      </c>
      <c r="B52" s="24">
        <f>+GBA_d!AA79</f>
        <v>2.9345778776167064E-2</v>
      </c>
      <c r="C52" s="24">
        <f>+PAM_d!$AA79</f>
        <v>3.3905320436609543E-2</v>
      </c>
      <c r="D52" s="24">
        <f>+NOA_d!$AA79</f>
        <v>3.0805570037611751E-2</v>
      </c>
      <c r="E52" s="24">
        <f>+NEA_d!$AA79</f>
        <v>3.648569220147424E-2</v>
      </c>
      <c r="F52" s="24">
        <f>+CUY_d!$AA79</f>
        <v>3.1475573229719167E-2</v>
      </c>
      <c r="G52" s="24">
        <f>+PAT_d!$AA79</f>
        <v>2.8628973464782881E-2</v>
      </c>
      <c r="H52" s="24">
        <f t="shared" si="3"/>
        <v>3.648569220147424E-2</v>
      </c>
      <c r="I52" s="24">
        <f t="shared" si="4"/>
        <v>2.8628973464782881E-2</v>
      </c>
      <c r="J52" s="24">
        <f t="shared" si="5"/>
        <v>7.8567187366913593E-3</v>
      </c>
      <c r="K52" s="24">
        <f t="shared" si="14"/>
        <v>9.0940239335786099E-3</v>
      </c>
      <c r="M52" s="24">
        <f ca="1">+NAC_d!CH52</f>
        <v>3.1184535566874283E-2</v>
      </c>
      <c r="N52" s="24">
        <f ca="1">+NAC_d!CI52</f>
        <v>3.1214890383292504E-2</v>
      </c>
      <c r="O52" s="24">
        <f ca="1">+NAC_d!CJ52</f>
        <v>3.0727177076004031E-2</v>
      </c>
      <c r="P52" s="24">
        <f ca="1">+NAC_d!CK52</f>
        <v>3.1193993356502636E-2</v>
      </c>
      <c r="Q52" s="24">
        <f ca="1">+NAC_d!CL52</f>
        <v>3.1150655694399676E-2</v>
      </c>
      <c r="R52" s="24">
        <f ca="1">+NAC_d!CM52</f>
        <v>3.0932105300077506E-2</v>
      </c>
      <c r="S52" s="24">
        <f ca="1">+NAC_d!CN52</f>
        <v>3.1410281934076023E-2</v>
      </c>
      <c r="T52" s="24">
        <f ca="1">+NAC_d!CO52</f>
        <v>3.1460478202318454E-2</v>
      </c>
      <c r="U52" s="24">
        <f ca="1">+NAC_d!CP52</f>
        <v>3.1348707733946934E-2</v>
      </c>
      <c r="V52" s="24">
        <f ca="1">+NAC_d!CQ52</f>
        <v>3.2127220550472568E-2</v>
      </c>
      <c r="W52" s="24">
        <f t="shared" ca="1" si="6"/>
        <v>3.2127220550472568E-2</v>
      </c>
      <c r="X52" s="24">
        <f t="shared" ca="1" si="7"/>
        <v>3.0727177076004031E-2</v>
      </c>
      <c r="Y52" s="24">
        <f t="shared" ca="1" si="8"/>
        <v>1.4000434744685375E-3</v>
      </c>
      <c r="Z52" s="24">
        <f t="shared" ca="1" si="15"/>
        <v>3.4543686829034228E-3</v>
      </c>
      <c r="AB52" s="74">
        <f t="shared" si="9"/>
        <v>44136</v>
      </c>
      <c r="AC52" s="75">
        <f t="shared" si="23"/>
        <v>9.0940239335786099E-3</v>
      </c>
      <c r="AD52" s="75">
        <f t="shared" ca="1" si="16"/>
        <v>3.4543686829034228E-3</v>
      </c>
      <c r="AH52" s="35">
        <f t="shared" si="2"/>
        <v>44136</v>
      </c>
      <c r="AI52" s="24">
        <f>+GBA_d!$AN79</f>
        <v>0.34406934848490756</v>
      </c>
      <c r="AJ52" s="24">
        <f>+PAM_d!$AN79</f>
        <v>0.37153659572802455</v>
      </c>
      <c r="AK52" s="24">
        <f>+NOA_d!$AN79</f>
        <v>0.36523056342585458</v>
      </c>
      <c r="AL52" s="24">
        <f>+NEA_d!$AN79</f>
        <v>0.39651878797910234</v>
      </c>
      <c r="AM52" s="24">
        <f>+CUY_d!$AN79</f>
        <v>0.36141874345449021</v>
      </c>
      <c r="AN52" s="24">
        <f>+PAT_d!$AN79</f>
        <v>0.33164588728197497</v>
      </c>
      <c r="AO52" s="24">
        <f t="shared" si="17"/>
        <v>0.39651878797910234</v>
      </c>
      <c r="AP52" s="24">
        <f t="shared" si="18"/>
        <v>0.33164588728197497</v>
      </c>
      <c r="AQ52" s="24">
        <f t="shared" si="26"/>
        <v>6.4872900697127367E-2</v>
      </c>
      <c r="AR52" s="24">
        <f t="shared" si="24"/>
        <v>4.6760555305464004E-2</v>
      </c>
      <c r="AT52" s="24">
        <f ca="1">+NAC_d!CT52</f>
        <v>0.3755697551993713</v>
      </c>
      <c r="AU52" s="24">
        <f ca="1">+NAC_d!CU52</f>
        <v>0.37257805892433327</v>
      </c>
      <c r="AV52" s="24">
        <f ca="1">+NAC_d!CV52</f>
        <v>0.36254271890344736</v>
      </c>
      <c r="AW52" s="24">
        <f ca="1">+NAC_d!CW52</f>
        <v>0.36434749873745487</v>
      </c>
      <c r="AX52" s="24">
        <f ca="1">+NAC_d!CX52</f>
        <v>0.36123859301768291</v>
      </c>
      <c r="AY52" s="24">
        <f ca="1">+NAC_d!CY52</f>
        <v>0.3587518837991015</v>
      </c>
      <c r="AZ52" s="24">
        <f ca="1">+NAC_d!CZ52</f>
        <v>0.3559546384916179</v>
      </c>
      <c r="BA52" s="24">
        <f ca="1">+NAC_d!DA52</f>
        <v>0.35458678366886764</v>
      </c>
      <c r="BB52" s="24">
        <f ca="1">+NAC_d!DB52</f>
        <v>0.34889225691859971</v>
      </c>
      <c r="BC52" s="24">
        <f ca="1">+NAC_d!DC52</f>
        <v>0.34763226039304507</v>
      </c>
      <c r="BD52" s="24">
        <f t="shared" ca="1" si="11"/>
        <v>0.3755697551993713</v>
      </c>
      <c r="BE52" s="24">
        <f t="shared" ca="1" si="12"/>
        <v>0.34763226039304507</v>
      </c>
      <c r="BF52" s="24">
        <f t="shared" ca="1" si="13"/>
        <v>2.7937494806326235E-2</v>
      </c>
      <c r="BG52" s="24">
        <f t="shared" ca="1" si="25"/>
        <v>1.7766696749354213E-2</v>
      </c>
      <c r="BI52" s="35">
        <f t="shared" si="10"/>
        <v>44136</v>
      </c>
      <c r="BJ52" s="164">
        <f t="shared" si="20"/>
        <v>4.6760555305464004E-2</v>
      </c>
      <c r="BK52" s="164">
        <f t="shared" ca="1" si="21"/>
        <v>1.7766696749354213E-2</v>
      </c>
      <c r="BL52" t="b">
        <f t="shared" ca="1" si="22"/>
        <v>1</v>
      </c>
    </row>
    <row r="53" spans="1:64" x14ac:dyDescent="0.25">
      <c r="A53" s="35">
        <f>+NAC!A53</f>
        <v>44166</v>
      </c>
      <c r="B53" s="24">
        <f>+GBA_d!AA80</f>
        <v>3.6520984137419221E-2</v>
      </c>
      <c r="C53" s="24">
        <f>+PAM_d!$AA80</f>
        <v>4.1795231609481176E-2</v>
      </c>
      <c r="D53" s="24">
        <f>+NOA_d!$AA80</f>
        <v>4.3142453277691395E-2</v>
      </c>
      <c r="E53" s="24">
        <f>+NEA_d!$AA80</f>
        <v>5.5688153507939653E-2</v>
      </c>
      <c r="F53" s="24">
        <f>+CUY_d!$AA80</f>
        <v>4.2928582217522937E-2</v>
      </c>
      <c r="G53" s="24">
        <f>+PAT_d!$AA80</f>
        <v>3.0034569512351394E-2</v>
      </c>
      <c r="H53" s="24">
        <f t="shared" si="3"/>
        <v>5.5688153507939653E-2</v>
      </c>
      <c r="I53" s="24">
        <f t="shared" si="4"/>
        <v>3.0034569512351394E-2</v>
      </c>
      <c r="J53" s="24">
        <f t="shared" si="5"/>
        <v>2.5653583995588258E-2</v>
      </c>
      <c r="K53" s="24">
        <f t="shared" si="14"/>
        <v>1.0590880175588327E-2</v>
      </c>
      <c r="M53" s="24">
        <f ca="1">+NAC_d!CH53</f>
        <v>4.3388040107949388E-2</v>
      </c>
      <c r="N53" s="24">
        <f ca="1">+NAC_d!CI53</f>
        <v>4.1854527728840463E-2</v>
      </c>
      <c r="O53" s="24">
        <f ca="1">+NAC_d!CJ53</f>
        <v>4.0435081696722497E-2</v>
      </c>
      <c r="P53" s="24">
        <f ca="1">+NAC_d!CK53</f>
        <v>4.0135529797688196E-2</v>
      </c>
      <c r="Q53" s="24">
        <f ca="1">+NAC_d!CL53</f>
        <v>3.9969802245402697E-2</v>
      </c>
      <c r="R53" s="24">
        <f ca="1">+NAC_d!CM53</f>
        <v>3.908796461827313E-2</v>
      </c>
      <c r="S53" s="24">
        <f ca="1">+NAC_d!CN53</f>
        <v>3.9292451637982451E-2</v>
      </c>
      <c r="T53" s="24">
        <f ca="1">+NAC_d!CO53</f>
        <v>3.9268245870776264E-2</v>
      </c>
      <c r="U53" s="24">
        <f ca="1">+NAC_d!CP53</f>
        <v>3.8519204285487385E-2</v>
      </c>
      <c r="V53" s="24">
        <f ca="1">+NAC_d!CQ53</f>
        <v>3.8728666191475414E-2</v>
      </c>
      <c r="W53" s="24">
        <f t="shared" ca="1" si="6"/>
        <v>4.3388040107949388E-2</v>
      </c>
      <c r="X53" s="24">
        <f t="shared" ca="1" si="7"/>
        <v>3.8519204285487385E-2</v>
      </c>
      <c r="Y53" s="24">
        <f t="shared" ca="1" si="8"/>
        <v>4.8688358224620032E-3</v>
      </c>
      <c r="Z53" s="24">
        <f t="shared" ca="1" si="15"/>
        <v>3.5459251140492198E-3</v>
      </c>
      <c r="AB53" s="74">
        <f t="shared" si="9"/>
        <v>44166</v>
      </c>
      <c r="AC53" s="75">
        <f t="shared" si="23"/>
        <v>1.0590880175588327E-2</v>
      </c>
      <c r="AD53" s="75">
        <f t="shared" ca="1" si="16"/>
        <v>3.5459251140492198E-3</v>
      </c>
      <c r="AH53" s="35">
        <f t="shared" si="2"/>
        <v>44166</v>
      </c>
      <c r="AI53" s="24">
        <f>+GBA_d!$AN80</f>
        <v>0.34187820861728402</v>
      </c>
      <c r="AJ53" s="24">
        <f>+PAM_d!$AN80</f>
        <v>0.37916279234391359</v>
      </c>
      <c r="AK53" s="24">
        <f>+NOA_d!$AN80</f>
        <v>0.37262190177785004</v>
      </c>
      <c r="AL53" s="24">
        <f>+NEA_d!$AN80</f>
        <v>0.41738664934490233</v>
      </c>
      <c r="AM53" s="24">
        <f>+CUY_d!$AN80</f>
        <v>0.37408055364802384</v>
      </c>
      <c r="AN53" s="24">
        <f>+PAT_d!$AN80</f>
        <v>0.31760681704756988</v>
      </c>
      <c r="AO53" s="24">
        <f t="shared" si="17"/>
        <v>0.41738664934490233</v>
      </c>
      <c r="AP53" s="24">
        <f t="shared" si="18"/>
        <v>0.31760681704756988</v>
      </c>
      <c r="AQ53" s="24">
        <f t="shared" si="26"/>
        <v>9.9779832297332449E-2</v>
      </c>
      <c r="AR53" s="24">
        <f t="shared" si="24"/>
        <v>5.1916000446527624E-2</v>
      </c>
      <c r="AT53" s="24">
        <f ca="1">+NAC_d!CT53</f>
        <v>0.38623096454239159</v>
      </c>
      <c r="AU53" s="24">
        <f ca="1">+NAC_d!CU53</f>
        <v>0.38074811795271568</v>
      </c>
      <c r="AV53" s="24">
        <f ca="1">+NAC_d!CV53</f>
        <v>0.36816911611022607</v>
      </c>
      <c r="AW53" s="24">
        <f ca="1">+NAC_d!CW53</f>
        <v>0.36909433574441697</v>
      </c>
      <c r="AX53" s="24">
        <f ca="1">+NAC_d!CX53</f>
        <v>0.36542411752647941</v>
      </c>
      <c r="AY53" s="24">
        <f ca="1">+NAC_d!CY53</f>
        <v>0.36175648444628705</v>
      </c>
      <c r="AZ53" s="24">
        <f ca="1">+NAC_d!CZ53</f>
        <v>0.35834098066066811</v>
      </c>
      <c r="BA53" s="24">
        <f ca="1">+NAC_d!DA53</f>
        <v>0.35626870227192242</v>
      </c>
      <c r="BB53" s="24">
        <f ca="1">+NAC_d!DB53</f>
        <v>0.34939310837954518</v>
      </c>
      <c r="BC53" s="24">
        <f ca="1">+NAC_d!DC53</f>
        <v>0.34710695157019389</v>
      </c>
      <c r="BD53" s="24">
        <f t="shared" ca="1" si="11"/>
        <v>0.38623096454239159</v>
      </c>
      <c r="BE53" s="24">
        <f t="shared" ca="1" si="12"/>
        <v>0.34710695157019389</v>
      </c>
      <c r="BF53" s="24">
        <f t="shared" ca="1" si="13"/>
        <v>3.9124012972197697E-2</v>
      </c>
      <c r="BG53" s="24">
        <f t="shared" ca="1" si="25"/>
        <v>2.0378293425103864E-2</v>
      </c>
      <c r="BI53" s="35">
        <f t="shared" si="10"/>
        <v>44166</v>
      </c>
      <c r="BJ53" s="164">
        <f t="shared" si="20"/>
        <v>5.1916000446527624E-2</v>
      </c>
      <c r="BK53" s="164">
        <f t="shared" ca="1" si="21"/>
        <v>2.0378293425103864E-2</v>
      </c>
      <c r="BL53" t="b">
        <f t="shared" ca="1" si="22"/>
        <v>1</v>
      </c>
    </row>
    <row r="54" spans="1:64" x14ac:dyDescent="0.25">
      <c r="A54" s="35">
        <f>+NAC!A54</f>
        <v>44197</v>
      </c>
      <c r="B54" s="24">
        <f>+GBA_d!AA81</f>
        <v>3.2894750594445021E-2</v>
      </c>
      <c r="C54" s="24">
        <f>+PAM_d!$AA81</f>
        <v>4.5873476509969757E-2</v>
      </c>
      <c r="D54" s="24">
        <f>+NOA_d!$AA81</f>
        <v>5.6604248236564958E-2</v>
      </c>
      <c r="E54" s="24">
        <f>+NEA_d!$AA81</f>
        <v>4.4387233802854809E-2</v>
      </c>
      <c r="F54" s="24">
        <f>+CUY_d!$AA81</f>
        <v>4.4779715010327736E-2</v>
      </c>
      <c r="G54" s="24">
        <f>+PAT_d!$AA81</f>
        <v>4.1015415503538488E-2</v>
      </c>
      <c r="H54" s="24">
        <f t="shared" si="3"/>
        <v>5.6604248236564958E-2</v>
      </c>
      <c r="I54" s="24">
        <f t="shared" si="4"/>
        <v>3.2894750594445021E-2</v>
      </c>
      <c r="J54" s="24">
        <f t="shared" si="5"/>
        <v>2.3709497642119937E-2</v>
      </c>
      <c r="K54" s="24">
        <f t="shared" si="14"/>
        <v>1.1517475475847602E-2</v>
      </c>
      <c r="M54" s="24">
        <f ca="1">+NAC_d!CH54</f>
        <v>4.378355814164081E-2</v>
      </c>
      <c r="N54" s="24">
        <f ca="1">+NAC_d!CI54</f>
        <v>4.3497648114009468E-2</v>
      </c>
      <c r="O54" s="24">
        <f ca="1">+NAC_d!CJ54</f>
        <v>4.2585566253245277E-2</v>
      </c>
      <c r="P54" s="24">
        <f ca="1">+NAC_d!CK54</f>
        <v>4.223446257998309E-2</v>
      </c>
      <c r="Q54" s="24">
        <f ca="1">+NAC_d!CL54</f>
        <v>4.2204338940973862E-2</v>
      </c>
      <c r="R54" s="24">
        <f ca="1">+NAC_d!CM54</f>
        <v>4.1362306779365365E-2</v>
      </c>
      <c r="S54" s="24">
        <f ca="1">+NAC_d!CN54</f>
        <v>4.0985243297090523E-2</v>
      </c>
      <c r="T54" s="24">
        <f ca="1">+NAC_d!CO54</f>
        <v>4.0145539912388228E-2</v>
      </c>
      <c r="U54" s="24">
        <f ca="1">+NAC_d!CP54</f>
        <v>3.9355358248486905E-2</v>
      </c>
      <c r="V54" s="24">
        <f ca="1">+NAC_d!CQ54</f>
        <v>3.7863437314271664E-2</v>
      </c>
      <c r="W54" s="24">
        <f t="shared" ca="1" si="6"/>
        <v>4.378355814164081E-2</v>
      </c>
      <c r="X54" s="24">
        <f t="shared" ca="1" si="7"/>
        <v>3.7863437314271664E-2</v>
      </c>
      <c r="Y54" s="24">
        <f t="shared" ca="1" si="8"/>
        <v>5.9201208273691464E-3</v>
      </c>
      <c r="Z54" s="24">
        <f t="shared" ca="1" si="15"/>
        <v>3.1512800367021754E-3</v>
      </c>
      <c r="AB54" s="74">
        <f t="shared" si="9"/>
        <v>44197</v>
      </c>
      <c r="AC54" s="75">
        <f t="shared" si="23"/>
        <v>1.1517475475847602E-2</v>
      </c>
      <c r="AD54" s="75">
        <f t="shared" ca="1" si="16"/>
        <v>3.1512800367021754E-3</v>
      </c>
      <c r="AH54" s="35">
        <f t="shared" si="2"/>
        <v>44197</v>
      </c>
      <c r="AI54" s="24">
        <f>+GBA_d!$AN81</f>
        <v>0.35984645589586117</v>
      </c>
      <c r="AJ54" s="24">
        <f>+PAM_d!$AN81</f>
        <v>0.40749966546041305</v>
      </c>
      <c r="AK54" s="24">
        <f>+NOA_d!$AN81</f>
        <v>0.4163069954455918</v>
      </c>
      <c r="AL54" s="24">
        <f>+NEA_d!$AN81</f>
        <v>0.43462630483417608</v>
      </c>
      <c r="AM54" s="24">
        <f>+CUY_d!$AN81</f>
        <v>0.40053989713693472</v>
      </c>
      <c r="AN54" s="24">
        <f>+PAT_d!$AN81</f>
        <v>0.33813757625364205</v>
      </c>
      <c r="AO54" s="24">
        <f t="shared" si="17"/>
        <v>0.43462630483417608</v>
      </c>
      <c r="AP54" s="24">
        <f t="shared" si="18"/>
        <v>0.33813757625364205</v>
      </c>
      <c r="AQ54" s="24">
        <f t="shared" si="26"/>
        <v>9.6488728580534033E-2</v>
      </c>
      <c r="AR54" s="24">
        <f t="shared" si="24"/>
        <v>5.6185488004003067E-2</v>
      </c>
      <c r="AT54" s="24">
        <f ca="1">+NAC_d!CT54</f>
        <v>0.40596000046984093</v>
      </c>
      <c r="AU54" s="24">
        <f ca="1">+NAC_d!CU54</f>
        <v>0.40236852085319463</v>
      </c>
      <c r="AV54" s="24">
        <f ca="1">+NAC_d!CV54</f>
        <v>0.39089521286815376</v>
      </c>
      <c r="AW54" s="24">
        <f ca="1">+NAC_d!CW54</f>
        <v>0.39188298828531676</v>
      </c>
      <c r="AX54" s="24">
        <f ca="1">+NAC_d!CX54</f>
        <v>0.38974969628533285</v>
      </c>
      <c r="AY54" s="24">
        <f ca="1">+NAC_d!CY54</f>
        <v>0.38541919116749401</v>
      </c>
      <c r="AZ54" s="24">
        <f ca="1">+NAC_d!CZ54</f>
        <v>0.38290076642909998</v>
      </c>
      <c r="BA54" s="24">
        <f ca="1">+NAC_d!DA54</f>
        <v>0.38122604832123996</v>
      </c>
      <c r="BB54" s="24">
        <f ca="1">+NAC_d!DB54</f>
        <v>0.37443511020932951</v>
      </c>
      <c r="BC54" s="24">
        <f ca="1">+NAC_d!DC54</f>
        <v>0.37274354763169959</v>
      </c>
      <c r="BD54" s="24">
        <f t="shared" ca="1" si="11"/>
        <v>0.40596000046984093</v>
      </c>
      <c r="BE54" s="24">
        <f t="shared" ca="1" si="12"/>
        <v>0.37274354763169959</v>
      </c>
      <c r="BF54" s="24">
        <f t="shared" ca="1" si="13"/>
        <v>3.3216452838141342E-2</v>
      </c>
      <c r="BG54" s="24">
        <f t="shared" ca="1" si="25"/>
        <v>2.2474364114260164E-2</v>
      </c>
      <c r="BI54" s="35">
        <f t="shared" si="10"/>
        <v>44197</v>
      </c>
      <c r="BJ54" s="164">
        <f t="shared" si="20"/>
        <v>5.6185488004003067E-2</v>
      </c>
      <c r="BK54" s="164">
        <f t="shared" ca="1" si="21"/>
        <v>2.2474364114260164E-2</v>
      </c>
      <c r="BL54" t="b">
        <f t="shared" ca="1" si="22"/>
        <v>1</v>
      </c>
    </row>
    <row r="55" spans="1:64" x14ac:dyDescent="0.25">
      <c r="A55" s="35">
        <f>+NAC!A55</f>
        <v>44228</v>
      </c>
      <c r="B55" s="24">
        <f>+GBA_d!AA82</f>
        <v>3.5911299643139882E-2</v>
      </c>
      <c r="C55" s="24">
        <f>+PAM_d!$AA82</f>
        <v>3.4428161852363193E-2</v>
      </c>
      <c r="D55" s="24">
        <f>+NOA_d!$AA82</f>
        <v>3.314129236172958E-2</v>
      </c>
      <c r="E55" s="24">
        <f>+NEA_d!$AA82</f>
        <v>3.8034761751884583E-2</v>
      </c>
      <c r="F55" s="24">
        <f>+CUY_d!$AA82</f>
        <v>4.0703480795201141E-2</v>
      </c>
      <c r="G55" s="24">
        <f>+PAT_d!$AA82</f>
        <v>3.8471321014143189E-2</v>
      </c>
      <c r="H55" s="24">
        <f t="shared" si="3"/>
        <v>4.0703480795201141E-2</v>
      </c>
      <c r="I55" s="24">
        <f t="shared" si="4"/>
        <v>3.314129236172958E-2</v>
      </c>
      <c r="J55" s="24">
        <f t="shared" si="5"/>
        <v>7.5621884334715617E-3</v>
      </c>
      <c r="K55" s="24">
        <f t="shared" si="14"/>
        <v>1.1691611329690285E-2</v>
      </c>
      <c r="M55" s="24">
        <f ca="1">+NAC_d!CH55</f>
        <v>3.5413648675870046E-2</v>
      </c>
      <c r="N55" s="24">
        <f ca="1">+NAC_d!CI55</f>
        <v>3.5362518073968507E-2</v>
      </c>
      <c r="O55" s="24">
        <f ca="1">+NAC_d!CJ55</f>
        <v>3.5129949973435881E-2</v>
      </c>
      <c r="P55" s="24">
        <f ca="1">+NAC_d!CK55</f>
        <v>3.592014524519338E-2</v>
      </c>
      <c r="Q55" s="24">
        <f ca="1">+NAC_d!CL55</f>
        <v>3.5510574499179937E-2</v>
      </c>
      <c r="R55" s="24">
        <f ca="1">+NAC_d!CM55</f>
        <v>3.5345624910033013E-2</v>
      </c>
      <c r="S55" s="24">
        <f ca="1">+NAC_d!CN55</f>
        <v>3.5816508565366778E-2</v>
      </c>
      <c r="T55" s="24">
        <f ca="1">+NAC_d!CO55</f>
        <v>3.5958981537805412E-2</v>
      </c>
      <c r="U55" s="24">
        <f ca="1">+NAC_d!CP55</f>
        <v>3.5735768512935806E-2</v>
      </c>
      <c r="V55" s="24">
        <f ca="1">+NAC_d!CQ55</f>
        <v>3.6328676725050579E-2</v>
      </c>
      <c r="W55" s="24">
        <f t="shared" ca="1" si="6"/>
        <v>3.6328676725050579E-2</v>
      </c>
      <c r="X55" s="24">
        <f t="shared" ca="1" si="7"/>
        <v>3.5129949973435881E-2</v>
      </c>
      <c r="Y55" s="24">
        <f t="shared" ca="1" si="8"/>
        <v>1.1987267516146982E-3</v>
      </c>
      <c r="Z55" s="24">
        <f t="shared" ca="1" si="15"/>
        <v>2.9948683140699206E-3</v>
      </c>
      <c r="AB55" s="74">
        <f t="shared" si="9"/>
        <v>44228</v>
      </c>
      <c r="AC55" s="75">
        <f t="shared" si="23"/>
        <v>1.1691611329690285E-2</v>
      </c>
      <c r="AD55" s="75">
        <f t="shared" ca="1" si="16"/>
        <v>2.9948683140699206E-3</v>
      </c>
      <c r="AH55" s="35">
        <f t="shared" si="2"/>
        <v>44228</v>
      </c>
      <c r="AI55" s="24">
        <f>+GBA_d!$AN82</f>
        <v>0.38317937326841323</v>
      </c>
      <c r="AJ55" s="24">
        <f>+PAM_d!$AN82</f>
        <v>0.42397921237746683</v>
      </c>
      <c r="AK55" s="24">
        <f>+NOA_d!$AN82</f>
        <v>0.43829779152214243</v>
      </c>
      <c r="AL55" s="24">
        <f>+NEA_d!$AN82</f>
        <v>0.45744607121815783</v>
      </c>
      <c r="AM55" s="24">
        <f>+CUY_d!$AN82</f>
        <v>0.42532399633600027</v>
      </c>
      <c r="AN55" s="24">
        <f>+PAT_d!$AN82</f>
        <v>0.36620785613892082</v>
      </c>
      <c r="AO55" s="24">
        <f t="shared" si="17"/>
        <v>0.45744607121815783</v>
      </c>
      <c r="AP55" s="24">
        <f t="shared" si="18"/>
        <v>0.36620785613892082</v>
      </c>
      <c r="AQ55" s="24">
        <f t="shared" si="26"/>
        <v>9.1238215079237017E-2</v>
      </c>
      <c r="AR55" s="24">
        <f t="shared" si="24"/>
        <v>5.9335492720635472E-2</v>
      </c>
      <c r="AT55" s="24">
        <f ca="1">+NAC_d!CT55</f>
        <v>0.42463483221531417</v>
      </c>
      <c r="AU55" s="24">
        <f ca="1">+NAC_d!CU55</f>
        <v>0.42189023031851969</v>
      </c>
      <c r="AV55" s="24">
        <f ca="1">+NAC_d!CV55</f>
        <v>0.41072321319403082</v>
      </c>
      <c r="AW55" s="24">
        <f ca="1">+NAC_d!CW55</f>
        <v>0.41267619898800945</v>
      </c>
      <c r="AX55" s="24">
        <f ca="1">+NAC_d!CX55</f>
        <v>0.41009241627212911</v>
      </c>
      <c r="AY55" s="24">
        <f ca="1">+NAC_d!CY55</f>
        <v>0.40588724289024114</v>
      </c>
      <c r="AZ55" s="24">
        <f ca="1">+NAC_d!CZ55</f>
        <v>0.40461787817727424</v>
      </c>
      <c r="BA55" s="24">
        <f ca="1">+NAC_d!DA55</f>
        <v>0.40315967464394564</v>
      </c>
      <c r="BB55" s="24">
        <f ca="1">+NAC_d!DB55</f>
        <v>0.3964136902635198</v>
      </c>
      <c r="BC55" s="24">
        <f ca="1">+NAC_d!DC55</f>
        <v>0.39640952060738632</v>
      </c>
      <c r="BD55" s="24">
        <f t="shared" ca="1" si="11"/>
        <v>0.42463483221531417</v>
      </c>
      <c r="BE55" s="24">
        <f t="shared" ca="1" si="12"/>
        <v>0.39640952060738632</v>
      </c>
      <c r="BF55" s="24">
        <f t="shared" ca="1" si="13"/>
        <v>2.822531160792785E-2</v>
      </c>
      <c r="BG55" s="24">
        <f t="shared" ca="1" si="25"/>
        <v>2.323038196542088E-2</v>
      </c>
      <c r="BI55" s="35">
        <f t="shared" si="10"/>
        <v>44228</v>
      </c>
      <c r="BJ55" s="164">
        <f t="shared" si="20"/>
        <v>5.9335492720635472E-2</v>
      </c>
      <c r="BK55" s="164">
        <f t="shared" ca="1" si="21"/>
        <v>2.323038196542088E-2</v>
      </c>
      <c r="BL55" t="b">
        <f t="shared" ca="1" si="22"/>
        <v>1</v>
      </c>
    </row>
    <row r="56" spans="1:64" x14ac:dyDescent="0.25">
      <c r="A56" s="35">
        <f>+NAC!A56</f>
        <v>44256</v>
      </c>
      <c r="B56" s="24">
        <f>+GBA_d!AA83</f>
        <v>5.2956521860033634E-2</v>
      </c>
      <c r="C56" s="24">
        <f>+PAM_d!$AA83</f>
        <v>4.820238918024522E-2</v>
      </c>
      <c r="D56" s="24">
        <f>+NOA_d!$AA83</f>
        <v>4.1346971790108489E-2</v>
      </c>
      <c r="E56" s="24">
        <f>+NEA_d!$AA83</f>
        <v>3.3018665746855858E-2</v>
      </c>
      <c r="F56" s="24">
        <f>+CUY_d!$AA83</f>
        <v>4.3416924789559053E-2</v>
      </c>
      <c r="G56" s="24">
        <f>+PAT_d!$AA83</f>
        <v>3.9467714346044458E-2</v>
      </c>
      <c r="H56" s="24">
        <f t="shared" si="3"/>
        <v>5.2956521860033634E-2</v>
      </c>
      <c r="I56" s="24">
        <f t="shared" si="4"/>
        <v>3.3018665746855858E-2</v>
      </c>
      <c r="J56" s="24">
        <f t="shared" si="5"/>
        <v>1.9937856113177777E-2</v>
      </c>
      <c r="K56" s="24">
        <f t="shared" si="14"/>
        <v>1.2426365652997226E-2</v>
      </c>
      <c r="M56" s="24">
        <f ca="1">+NAC_d!CH56</f>
        <v>4.5219916479888989E-2</v>
      </c>
      <c r="N56" s="24">
        <f ca="1">+NAC_d!CI56</f>
        <v>4.6323927828352263E-2</v>
      </c>
      <c r="O56" s="24">
        <f ca="1">+NAC_d!CJ56</f>
        <v>4.7514899261597243E-2</v>
      </c>
      <c r="P56" s="24">
        <f ca="1">+NAC_d!CK56</f>
        <v>4.7738107611340341E-2</v>
      </c>
      <c r="Q56" s="24">
        <f ca="1">+NAC_d!CL56</f>
        <v>4.7503716521823947E-2</v>
      </c>
      <c r="R56" s="24">
        <f ca="1">+NAC_d!CM56</f>
        <v>4.951646956100797E-2</v>
      </c>
      <c r="S56" s="24">
        <f ca="1">+NAC_d!CN56</f>
        <v>4.8393988065944304E-2</v>
      </c>
      <c r="T56" s="24">
        <f ca="1">+NAC_d!CO56</f>
        <v>4.8956353773960348E-2</v>
      </c>
      <c r="U56" s="24">
        <f ca="1">+NAC_d!CP56</f>
        <v>4.9366024143630449E-2</v>
      </c>
      <c r="V56" s="24">
        <f ca="1">+NAC_d!CQ56</f>
        <v>4.8174149822914236E-2</v>
      </c>
      <c r="W56" s="24">
        <f t="shared" ca="1" si="6"/>
        <v>4.951646956100797E-2</v>
      </c>
      <c r="X56" s="24">
        <f t="shared" ca="1" si="7"/>
        <v>4.5219916479888989E-2</v>
      </c>
      <c r="Y56" s="24">
        <f t="shared" ca="1" si="8"/>
        <v>4.2965530811189812E-3</v>
      </c>
      <c r="Z56" s="24">
        <f t="shared" ca="1" si="15"/>
        <v>3.1265312356119437E-3</v>
      </c>
      <c r="AB56" s="74">
        <f t="shared" si="9"/>
        <v>44256</v>
      </c>
      <c r="AC56" s="75">
        <f t="shared" si="23"/>
        <v>1.2426365652997226E-2</v>
      </c>
      <c r="AD56" s="75">
        <f t="shared" ca="1" si="16"/>
        <v>3.1265312356119437E-3</v>
      </c>
      <c r="AH56" s="35">
        <f t="shared" si="2"/>
        <v>44256</v>
      </c>
      <c r="AI56" s="24">
        <f>+GBA_d!$AN83</f>
        <v>0.40497607977428673</v>
      </c>
      <c r="AJ56" s="24">
        <f>+PAM_d!$AN83</f>
        <v>0.44940382128293654</v>
      </c>
      <c r="AK56" s="24">
        <f>+NOA_d!$AN83</f>
        <v>0.44521284385530779</v>
      </c>
      <c r="AL56" s="24">
        <f>+NEA_d!$AN83</f>
        <v>0.45515799146827596</v>
      </c>
      <c r="AM56" s="24">
        <f>+CUY_d!$AN83</f>
        <v>0.44268645242852589</v>
      </c>
      <c r="AN56" s="24">
        <f>+PAT_d!$AN83</f>
        <v>0.38481584956072656</v>
      </c>
      <c r="AO56" s="24">
        <f t="shared" si="17"/>
        <v>0.45515799146827596</v>
      </c>
      <c r="AP56" s="24">
        <f t="shared" si="18"/>
        <v>0.38481584956072656</v>
      </c>
      <c r="AQ56" s="24">
        <f t="shared" si="26"/>
        <v>7.0342141907549394E-2</v>
      </c>
      <c r="AR56" s="24">
        <f t="shared" si="24"/>
        <v>6.14408435222649E-2</v>
      </c>
      <c r="AT56" s="24">
        <f ca="1">+NAC_d!CT56</f>
        <v>0.43938599786022392</v>
      </c>
      <c r="AU56" s="24">
        <f ca="1">+NAC_d!CU56</f>
        <v>0.43855996339661685</v>
      </c>
      <c r="AV56" s="24">
        <f ca="1">+NAC_d!CV56</f>
        <v>0.42863074913510668</v>
      </c>
      <c r="AW56" s="24">
        <f ca="1">+NAC_d!CW56</f>
        <v>0.43188418815548313</v>
      </c>
      <c r="AX56" s="24">
        <f ca="1">+NAC_d!CX56</f>
        <v>0.42939887840470004</v>
      </c>
      <c r="AY56" s="24">
        <f ca="1">+NAC_d!CY56</f>
        <v>0.42635992229420094</v>
      </c>
      <c r="AZ56" s="24">
        <f ca="1">+NAC_d!CZ56</f>
        <v>0.42552261888627241</v>
      </c>
      <c r="BA56" s="24">
        <f ca="1">+NAC_d!DA56</f>
        <v>0.42506119213864446</v>
      </c>
      <c r="BB56" s="24">
        <f ca="1">+NAC_d!DB56</f>
        <v>0.41845624410382909</v>
      </c>
      <c r="BC56" s="24">
        <f ca="1">+NAC_d!DC56</f>
        <v>0.41858130834278762</v>
      </c>
      <c r="BD56" s="24">
        <f t="shared" ca="1" si="11"/>
        <v>0.43938599786022392</v>
      </c>
      <c r="BE56" s="24">
        <f t="shared" ca="1" si="12"/>
        <v>0.41845624410382909</v>
      </c>
      <c r="BF56" s="24">
        <f t="shared" ca="1" si="13"/>
        <v>2.0929753756394831E-2</v>
      </c>
      <c r="BG56" s="24">
        <f t="shared" ca="1" si="25"/>
        <v>2.4009814409987926E-2</v>
      </c>
      <c r="BI56" s="35">
        <f t="shared" si="10"/>
        <v>44256</v>
      </c>
      <c r="BJ56" s="164">
        <f t="shared" si="20"/>
        <v>6.14408435222649E-2</v>
      </c>
      <c r="BK56" s="164">
        <f t="shared" ca="1" si="21"/>
        <v>2.4009814409987926E-2</v>
      </c>
      <c r="BL56" t="b">
        <f t="shared" ca="1" si="22"/>
        <v>1</v>
      </c>
    </row>
    <row r="57" spans="1:64" x14ac:dyDescent="0.25">
      <c r="A57" s="35">
        <f>+NAC!A57</f>
        <v>44287</v>
      </c>
      <c r="B57" s="24">
        <f>+GBA_d!AA84</f>
        <v>4.1237338314942917E-2</v>
      </c>
      <c r="C57" s="24">
        <f>+PAM_d!$AA84</f>
        <v>3.9604707361918567E-2</v>
      </c>
      <c r="D57" s="24">
        <f>+NOA_d!$AA84</f>
        <v>4.0360351416328655E-2</v>
      </c>
      <c r="E57" s="24">
        <f>+NEA_d!$AA84</f>
        <v>4.1263663003683337E-2</v>
      </c>
      <c r="F57" s="24">
        <f>+CUY_d!$AA84</f>
        <v>4.1533980852140884E-2</v>
      </c>
      <c r="G57" s="24">
        <f>+PAT_d!$AA84</f>
        <v>4.6675938876003853E-2</v>
      </c>
      <c r="H57" s="24">
        <f t="shared" si="3"/>
        <v>4.6675938876003853E-2</v>
      </c>
      <c r="I57" s="24">
        <f t="shared" si="4"/>
        <v>3.9604707361918567E-2</v>
      </c>
      <c r="J57" s="24">
        <f t="shared" si="5"/>
        <v>7.0712315140852855E-3</v>
      </c>
      <c r="K57" s="24">
        <f t="shared" si="14"/>
        <v>1.1411856117262495E-2</v>
      </c>
      <c r="M57" s="24">
        <f ca="1">+NAC_d!CH57</f>
        <v>4.0984999505748076E-2</v>
      </c>
      <c r="N57" s="24">
        <f ca="1">+NAC_d!CI57</f>
        <v>4.1306698987597645E-2</v>
      </c>
      <c r="O57" s="24">
        <f ca="1">+NAC_d!CJ57</f>
        <v>4.109264472810148E-2</v>
      </c>
      <c r="P57" s="24">
        <f ca="1">+NAC_d!CK57</f>
        <v>4.1268435929138647E-2</v>
      </c>
      <c r="Q57" s="24">
        <f ca="1">+NAC_d!CL57</f>
        <v>4.095339094863748E-2</v>
      </c>
      <c r="R57" s="24">
        <f ca="1">+NAC_d!CM57</f>
        <v>4.0912802976864171E-2</v>
      </c>
      <c r="S57" s="24">
        <f ca="1">+NAC_d!CN57</f>
        <v>4.1044583072212371E-2</v>
      </c>
      <c r="T57" s="24">
        <f ca="1">+NAC_d!CO57</f>
        <v>4.1165014158732305E-2</v>
      </c>
      <c r="U57" s="24">
        <f ca="1">+NAC_d!CP57</f>
        <v>4.0782481676866045E-2</v>
      </c>
      <c r="V57" s="24">
        <f ca="1">+NAC_d!CQ57</f>
        <v>4.060451371911844E-2</v>
      </c>
      <c r="W57" s="24">
        <f t="shared" ca="1" si="6"/>
        <v>4.1306698987597645E-2</v>
      </c>
      <c r="X57" s="24">
        <f t="shared" ca="1" si="7"/>
        <v>4.060451371911844E-2</v>
      </c>
      <c r="Y57" s="24">
        <f t="shared" ca="1" si="8"/>
        <v>7.0218526847920515E-4</v>
      </c>
      <c r="Z57" s="24">
        <f t="shared" ca="1" si="15"/>
        <v>2.5586878789987111E-3</v>
      </c>
      <c r="AB57" s="74">
        <f t="shared" si="9"/>
        <v>44287</v>
      </c>
      <c r="AC57" s="75">
        <f t="shared" si="23"/>
        <v>1.1411856117262495E-2</v>
      </c>
      <c r="AD57" s="75">
        <f t="shared" ca="1" si="16"/>
        <v>2.5586878789987111E-3</v>
      </c>
      <c r="AH57" s="35">
        <f t="shared" si="2"/>
        <v>44287</v>
      </c>
      <c r="AI57" s="24">
        <f>+GBA_d!$AN84</f>
        <v>0.44251032759945708</v>
      </c>
      <c r="AJ57" s="24">
        <f>+PAM_d!$AN84</f>
        <v>0.48530937058856627</v>
      </c>
      <c r="AK57" s="24">
        <f>+NOA_d!$AN84</f>
        <v>0.46605778373066875</v>
      </c>
      <c r="AL57" s="24">
        <f>+NEA_d!$AN84</f>
        <v>0.48411086637351497</v>
      </c>
      <c r="AM57" s="24">
        <f>+CUY_d!$AN84</f>
        <v>0.48398039427803896</v>
      </c>
      <c r="AN57" s="24">
        <f>+PAT_d!$AN84</f>
        <v>0.4403464277487843</v>
      </c>
      <c r="AO57" s="24">
        <f t="shared" si="17"/>
        <v>0.48530937058856627</v>
      </c>
      <c r="AP57" s="24">
        <f t="shared" si="18"/>
        <v>0.4403464277487843</v>
      </c>
      <c r="AQ57" s="24">
        <f t="shared" si="26"/>
        <v>4.4962942839781972E-2</v>
      </c>
      <c r="AR57" s="24">
        <f t="shared" si="24"/>
        <v>6.2165319020137902E-2</v>
      </c>
      <c r="AT57" s="24">
        <f ca="1">+NAC_d!CT57</f>
        <v>0.46910519127880623</v>
      </c>
      <c r="AU57" s="24">
        <f ca="1">+NAC_d!CU57</f>
        <v>0.4704548892959719</v>
      </c>
      <c r="AV57" s="24">
        <f ca="1">+NAC_d!CV57</f>
        <v>0.46280682349216118</v>
      </c>
      <c r="AW57" s="24">
        <f ca="1">+NAC_d!CW57</f>
        <v>0.4671610504610928</v>
      </c>
      <c r="AX57" s="24">
        <f ca="1">+NAC_d!CX57</f>
        <v>0.46479831850414599</v>
      </c>
      <c r="AY57" s="24">
        <f ca="1">+NAC_d!CY57</f>
        <v>0.46284910007749525</v>
      </c>
      <c r="AZ57" s="24">
        <f ca="1">+NAC_d!CZ57</f>
        <v>0.46293445313856019</v>
      </c>
      <c r="BA57" s="24">
        <f ca="1">+NAC_d!DA57</f>
        <v>0.4633540139274861</v>
      </c>
      <c r="BB57" s="24">
        <f ca="1">+NAC_d!DB57</f>
        <v>0.45732835614876777</v>
      </c>
      <c r="BC57" s="24">
        <f ca="1">+NAC_d!DC57</f>
        <v>0.4580870516743325</v>
      </c>
      <c r="BD57" s="24">
        <f t="shared" ca="1" si="11"/>
        <v>0.4704548892959719</v>
      </c>
      <c r="BE57" s="24">
        <f t="shared" ca="1" si="12"/>
        <v>0.45732835614876777</v>
      </c>
      <c r="BF57" s="24">
        <f t="shared" ca="1" si="13"/>
        <v>1.3126533147204134E-2</v>
      </c>
      <c r="BG57" s="24">
        <f t="shared" ca="1" si="25"/>
        <v>2.4372834492152842E-2</v>
      </c>
      <c r="BI57" s="35">
        <f t="shared" si="10"/>
        <v>44287</v>
      </c>
      <c r="BJ57" s="164">
        <f t="shared" si="20"/>
        <v>6.2165319020137902E-2</v>
      </c>
      <c r="BK57" s="164">
        <f t="shared" ca="1" si="21"/>
        <v>2.4372834492152842E-2</v>
      </c>
      <c r="BL57" t="b">
        <f t="shared" ca="1" si="22"/>
        <v>1</v>
      </c>
    </row>
    <row r="58" spans="1:64" x14ac:dyDescent="0.25">
      <c r="A58" s="35">
        <f>+NAC!A58</f>
        <v>44317</v>
      </c>
      <c r="B58" s="24">
        <f>+GBA_d!AA85</f>
        <v>3.3222552648910497E-2</v>
      </c>
      <c r="C58" s="24">
        <f>+PAM_d!$AA85</f>
        <v>3.2286629251251142E-2</v>
      </c>
      <c r="D58" s="24">
        <f>+NOA_d!$AA85</f>
        <v>3.3181762528477377E-2</v>
      </c>
      <c r="E58" s="24">
        <f>+NEA_d!$AA85</f>
        <v>3.1417880977542723E-2</v>
      </c>
      <c r="F58" s="24">
        <f>+CUY_d!$AA85</f>
        <v>3.7010904371614251E-2</v>
      </c>
      <c r="G58" s="24">
        <f>+PAT_d!$AA85</f>
        <v>3.4258118137372451E-2</v>
      </c>
      <c r="H58" s="24">
        <f t="shared" si="3"/>
        <v>3.7010904371614251E-2</v>
      </c>
      <c r="I58" s="24">
        <f t="shared" si="4"/>
        <v>3.1417880977542723E-2</v>
      </c>
      <c r="J58" s="24">
        <f t="shared" si="5"/>
        <v>5.5930233940715279E-3</v>
      </c>
      <c r="K58" s="24">
        <f t="shared" si="14"/>
        <v>1.1674178807604E-2</v>
      </c>
      <c r="M58" s="24">
        <f ca="1">+NAC_d!CH58</f>
        <v>3.1298663590131115E-2</v>
      </c>
      <c r="N58" s="24">
        <f ca="1">+NAC_d!CI58</f>
        <v>3.1784832666869045E-2</v>
      </c>
      <c r="O58" s="24">
        <f ca="1">+NAC_d!CJ58</f>
        <v>3.1898021166167245E-2</v>
      </c>
      <c r="P58" s="24">
        <f ca="1">+NAC_d!CK58</f>
        <v>3.2503490855951611E-2</v>
      </c>
      <c r="Q58" s="24">
        <f ca="1">+NAC_d!CL58</f>
        <v>3.2581984868934599E-2</v>
      </c>
      <c r="R58" s="24">
        <f ca="1">+NAC_d!CM58</f>
        <v>3.2561906046264077E-2</v>
      </c>
      <c r="S58" s="24">
        <f ca="1">+NAC_d!CN58</f>
        <v>3.3582493754276355E-2</v>
      </c>
      <c r="T58" s="24">
        <f ca="1">+NAC_d!CO58</f>
        <v>3.3813281182980326E-2</v>
      </c>
      <c r="U58" s="24">
        <f ca="1">+NAC_d!CP58</f>
        <v>3.3684682900301022E-2</v>
      </c>
      <c r="V58" s="24">
        <f ca="1">+NAC_d!CQ58</f>
        <v>3.4383788400920601E-2</v>
      </c>
      <c r="W58" s="24">
        <f t="shared" ca="1" si="6"/>
        <v>3.4383788400920601E-2</v>
      </c>
      <c r="X58" s="24">
        <f t="shared" ca="1" si="7"/>
        <v>3.1298663590131115E-2</v>
      </c>
      <c r="Y58" s="24">
        <f t="shared" ca="1" si="8"/>
        <v>3.0851248107894857E-3</v>
      </c>
      <c r="Z58" s="24">
        <f t="shared" ca="1" si="15"/>
        <v>2.6970178464732117E-3</v>
      </c>
      <c r="AB58" s="74">
        <f t="shared" si="9"/>
        <v>44317</v>
      </c>
      <c r="AC58" s="75">
        <f t="shared" si="23"/>
        <v>1.1674178807604E-2</v>
      </c>
      <c r="AD58" s="75">
        <f t="shared" ca="1" si="16"/>
        <v>2.6970178464732117E-3</v>
      </c>
      <c r="AH58" s="35">
        <f t="shared" si="2"/>
        <v>44317</v>
      </c>
      <c r="AI58" s="24">
        <f>+GBA_d!$AN85</f>
        <v>0.46827140941649059</v>
      </c>
      <c r="AJ58" s="24">
        <f>+PAM_d!$AN85</f>
        <v>0.50944843982663257</v>
      </c>
      <c r="AK58" s="24">
        <f>+NOA_d!$AN85</f>
        <v>0.49098508504874561</v>
      </c>
      <c r="AL58" s="24">
        <f>+NEA_d!$AN85</f>
        <v>0.50708902237686981</v>
      </c>
      <c r="AM58" s="24">
        <f>+CUY_d!$AN85</f>
        <v>0.51834821342394677</v>
      </c>
      <c r="AN58" s="24">
        <f>+PAT_d!$AN85</f>
        <v>0.46625438936269981</v>
      </c>
      <c r="AO58" s="24">
        <f t="shared" si="17"/>
        <v>0.51834821342394677</v>
      </c>
      <c r="AP58" s="24">
        <f t="shared" si="18"/>
        <v>0.46625438936269981</v>
      </c>
      <c r="AQ58" s="24">
        <f t="shared" si="26"/>
        <v>5.2093824061246963E-2</v>
      </c>
      <c r="AR58" s="24">
        <f t="shared" si="24"/>
        <v>6.302639961723587E-2</v>
      </c>
      <c r="AT58" s="24">
        <f ca="1">+NAC_d!CT58</f>
        <v>0.49318414786684817</v>
      </c>
      <c r="AU58" s="24">
        <f ca="1">+NAC_d!CU58</f>
        <v>0.49449470040072496</v>
      </c>
      <c r="AV58" s="24">
        <f ca="1">+NAC_d!CV58</f>
        <v>0.48723077238728418</v>
      </c>
      <c r="AW58" s="24">
        <f ca="1">+NAC_d!CW58</f>
        <v>0.49241206617758304</v>
      </c>
      <c r="AX58" s="24">
        <f ca="1">+NAC_d!CX58</f>
        <v>0.48985407975478545</v>
      </c>
      <c r="AY58" s="24">
        <f ca="1">+NAC_d!CY58</f>
        <v>0.48794105564171741</v>
      </c>
      <c r="AZ58" s="24">
        <f ca="1">+NAC_d!CZ58</f>
        <v>0.48913254390874283</v>
      </c>
      <c r="BA58" s="24">
        <f ca="1">+NAC_d!DA58</f>
        <v>0.48948250020588979</v>
      </c>
      <c r="BB58" s="24">
        <f ca="1">+NAC_d!DB58</f>
        <v>0.48395190411474864</v>
      </c>
      <c r="BC58" s="24">
        <f ca="1">+NAC_d!DC58</f>
        <v>0.48433392997070257</v>
      </c>
      <c r="BD58" s="24">
        <f t="shared" ca="1" si="11"/>
        <v>0.49449470040072496</v>
      </c>
      <c r="BE58" s="24">
        <f t="shared" ca="1" si="12"/>
        <v>0.48395190411474864</v>
      </c>
      <c r="BF58" s="24">
        <f t="shared" ca="1" si="13"/>
        <v>1.0542796285976319E-2</v>
      </c>
      <c r="BG58" s="24">
        <f t="shared" ca="1" si="25"/>
        <v>2.3556502268849464E-2</v>
      </c>
      <c r="BI58" s="35">
        <f t="shared" si="10"/>
        <v>44317</v>
      </c>
      <c r="BJ58" s="164">
        <f t="shared" si="20"/>
        <v>6.302639961723587E-2</v>
      </c>
      <c r="BK58" s="164">
        <f t="shared" ca="1" si="21"/>
        <v>2.3556502268849464E-2</v>
      </c>
      <c r="BL58" t="b">
        <f t="shared" ca="1" si="22"/>
        <v>1</v>
      </c>
    </row>
    <row r="59" spans="1:64" x14ac:dyDescent="0.25">
      <c r="A59" s="35">
        <f>+NAC!A59</f>
        <v>44348</v>
      </c>
      <c r="B59" s="24">
        <f>+GBA_d!AA86</f>
        <v>3.0727002794360248E-2</v>
      </c>
      <c r="C59" s="24">
        <f>+PAM_d!$AA86</f>
        <v>3.2468925536653481E-2</v>
      </c>
      <c r="D59" s="24">
        <f>+NOA_d!$AA86</f>
        <v>3.3166188011699793E-2</v>
      </c>
      <c r="E59" s="24">
        <f>+NEA_d!$AA86</f>
        <v>2.8472468742946511E-2</v>
      </c>
      <c r="F59" s="24">
        <f>+CUY_d!$AA86</f>
        <v>3.5287340087998276E-2</v>
      </c>
      <c r="G59" s="24">
        <f>+PAT_d!$AA86</f>
        <v>3.4226821728436274E-2</v>
      </c>
      <c r="H59" s="24">
        <f t="shared" si="3"/>
        <v>3.5287340087998276E-2</v>
      </c>
      <c r="I59" s="24">
        <f t="shared" si="4"/>
        <v>2.8472468742946511E-2</v>
      </c>
      <c r="J59" s="24">
        <f t="shared" si="5"/>
        <v>6.8148713450517651E-3</v>
      </c>
      <c r="K59" s="24">
        <f t="shared" si="14"/>
        <v>1.1632980307808275E-2</v>
      </c>
      <c r="M59" s="24">
        <f ca="1">+NAC_d!CH59</f>
        <v>3.2076879259715252E-2</v>
      </c>
      <c r="N59" s="24">
        <f ca="1">+NAC_d!CI59</f>
        <v>3.2442736901667102E-2</v>
      </c>
      <c r="O59" s="24">
        <f ca="1">+NAC_d!CJ59</f>
        <v>3.2300823716997273E-2</v>
      </c>
      <c r="P59" s="24">
        <f ca="1">+NAC_d!CK59</f>
        <v>3.2586054383156648E-2</v>
      </c>
      <c r="Q59" s="24">
        <f ca="1">+NAC_d!CL59</f>
        <v>3.2445640429794587E-2</v>
      </c>
      <c r="R59" s="24">
        <f ca="1">+NAC_d!CM59</f>
        <v>3.215201319218175E-2</v>
      </c>
      <c r="S59" s="24">
        <f ca="1">+NAC_d!CN59</f>
        <v>3.2055113434111604E-2</v>
      </c>
      <c r="T59" s="24">
        <f ca="1">+NAC_d!CO59</f>
        <v>3.175234671992877E-2</v>
      </c>
      <c r="U59" s="24">
        <f ca="1">+NAC_d!CP59</f>
        <v>3.1532707731118714E-2</v>
      </c>
      <c r="V59" s="24">
        <f ca="1">+NAC_d!CQ59</f>
        <v>3.0976267209688713E-2</v>
      </c>
      <c r="W59" s="24">
        <f t="shared" ca="1" si="6"/>
        <v>3.2586054383156648E-2</v>
      </c>
      <c r="X59" s="24">
        <f t="shared" ca="1" si="7"/>
        <v>3.0976267209688713E-2</v>
      </c>
      <c r="Y59" s="24">
        <f t="shared" ca="1" si="8"/>
        <v>1.6097871734679359E-3</v>
      </c>
      <c r="Z59" s="24">
        <f t="shared" ca="1" si="15"/>
        <v>2.6811423345101115E-3</v>
      </c>
      <c r="AB59" s="74">
        <f t="shared" si="9"/>
        <v>44348</v>
      </c>
      <c r="AC59" s="75">
        <f t="shared" si="23"/>
        <v>1.1632980307808275E-2</v>
      </c>
      <c r="AD59" s="75">
        <f t="shared" ca="1" si="16"/>
        <v>2.6811423345101115E-3</v>
      </c>
      <c r="AH59" s="35">
        <f t="shared" si="2"/>
        <v>44348</v>
      </c>
      <c r="AI59" s="24">
        <f>+GBA_d!$AN86</f>
        <v>0.48337147223112509</v>
      </c>
      <c r="AJ59" s="24">
        <f>+PAM_d!$AN86</f>
        <v>0.51897375544735658</v>
      </c>
      <c r="AK59" s="24">
        <f>+NOA_d!$AN86</f>
        <v>0.5090378985702928</v>
      </c>
      <c r="AL59" s="24">
        <f>+NEA_d!$AN86</f>
        <v>0.51668478738400281</v>
      </c>
      <c r="AM59" s="24">
        <f>+CUY_d!$AN86</f>
        <v>0.53728444145758036</v>
      </c>
      <c r="AN59" s="24">
        <f>+PAT_d!$AN86</f>
        <v>0.48862441038418059</v>
      </c>
      <c r="AO59" s="24">
        <f t="shared" si="17"/>
        <v>0.53728444145758036</v>
      </c>
      <c r="AP59" s="24">
        <f t="shared" si="18"/>
        <v>0.48337147223112509</v>
      </c>
      <c r="AQ59" s="24">
        <f t="shared" si="26"/>
        <v>5.3912969226455276E-2</v>
      </c>
      <c r="AR59" s="24">
        <f t="shared" si="24"/>
        <v>6.3387572943680859E-2</v>
      </c>
      <c r="AT59" s="24">
        <f ca="1">+NAC_d!CT59</f>
        <v>0.50892931732578672</v>
      </c>
      <c r="AU59" s="24">
        <f ca="1">+NAC_d!CU59</f>
        <v>0.50976335515118287</v>
      </c>
      <c r="AV59" s="24">
        <f ca="1">+NAC_d!CV59</f>
        <v>0.50312649142020471</v>
      </c>
      <c r="AW59" s="24">
        <f ca="1">+NAC_d!CW59</f>
        <v>0.50732922498556343</v>
      </c>
      <c r="AX59" s="24">
        <f ca="1">+NAC_d!CX59</f>
        <v>0.50467994000354688</v>
      </c>
      <c r="AY59" s="24">
        <f ca="1">+NAC_d!CY59</f>
        <v>0.50277111365482852</v>
      </c>
      <c r="AZ59" s="24">
        <f ca="1">+NAC_d!CZ59</f>
        <v>0.50352689871393275</v>
      </c>
      <c r="BA59" s="24">
        <f ca="1">+NAC_d!DA59</f>
        <v>0.50300107915712844</v>
      </c>
      <c r="BB59" s="24">
        <f ca="1">+NAC_d!DB59</f>
        <v>0.49724446487837537</v>
      </c>
      <c r="BC59" s="24">
        <f ca="1">+NAC_d!DC59</f>
        <v>0.49574957568790401</v>
      </c>
      <c r="BD59" s="24">
        <f t="shared" ca="1" si="11"/>
        <v>0.50976335515118287</v>
      </c>
      <c r="BE59" s="24">
        <f t="shared" ca="1" si="12"/>
        <v>0.49574957568790401</v>
      </c>
      <c r="BF59" s="24">
        <f t="shared" ca="1" si="13"/>
        <v>1.4013779463278864E-2</v>
      </c>
      <c r="BG59" s="24">
        <f t="shared" ca="1" si="25"/>
        <v>2.2979260829388563E-2</v>
      </c>
      <c r="BI59" s="35">
        <f t="shared" si="10"/>
        <v>44348</v>
      </c>
      <c r="BJ59" s="164">
        <f t="shared" si="20"/>
        <v>6.3387572943680859E-2</v>
      </c>
      <c r="BK59" s="164">
        <f t="shared" ca="1" si="21"/>
        <v>2.2979260829388563E-2</v>
      </c>
      <c r="BL59" t="b">
        <f t="shared" ca="1" si="22"/>
        <v>1</v>
      </c>
    </row>
    <row r="60" spans="1:64" x14ac:dyDescent="0.25">
      <c r="A60" s="35">
        <f>+NAC!A60</f>
        <v>44378</v>
      </c>
      <c r="B60" s="24">
        <f>+GBA_d!AA87</f>
        <v>3.0834454480241247E-2</v>
      </c>
      <c r="C60" s="24">
        <f>+PAM_d!$AA87</f>
        <v>2.8495695502101626E-2</v>
      </c>
      <c r="D60" s="24">
        <f>+NOA_d!$AA87</f>
        <v>2.7661386624234119E-2</v>
      </c>
      <c r="E60" s="24">
        <f>+NEA_d!$AA87</f>
        <v>2.9725267719101778E-2</v>
      </c>
      <c r="F60" s="24">
        <f>+CUY_d!$AA87</f>
        <v>3.1684731227019425E-2</v>
      </c>
      <c r="G60" s="24">
        <f>+PAT_d!$AA87</f>
        <v>3.3495200658516744E-2</v>
      </c>
      <c r="H60" s="24">
        <f t="shared" si="3"/>
        <v>3.3495200658516744E-2</v>
      </c>
      <c r="I60" s="24">
        <f t="shared" si="4"/>
        <v>2.7661386624234119E-2</v>
      </c>
      <c r="J60" s="24">
        <f t="shared" si="5"/>
        <v>5.833814034282625E-3</v>
      </c>
      <c r="K60" s="24">
        <f t="shared" si="14"/>
        <v>1.1217450074973193E-2</v>
      </c>
      <c r="M60" s="24">
        <f ca="1">+NAC_d!CH60</f>
        <v>2.9491345490875842E-2</v>
      </c>
      <c r="N60" s="24">
        <f ca="1">+NAC_d!CI60</f>
        <v>2.9541064687866658E-2</v>
      </c>
      <c r="O60" s="24">
        <f ca="1">+NAC_d!CJ60</f>
        <v>2.9500034517677465E-2</v>
      </c>
      <c r="P60" s="24">
        <f ca="1">+NAC_d!CK60</f>
        <v>2.9604449827064672E-2</v>
      </c>
      <c r="Q60" s="24">
        <f ca="1">+NAC_d!CL60</f>
        <v>2.983477345297314E-2</v>
      </c>
      <c r="R60" s="24">
        <f ca="1">+NAC_d!CM60</f>
        <v>2.9974428913586593E-2</v>
      </c>
      <c r="S60" s="24">
        <f ca="1">+NAC_d!CN60</f>
        <v>2.9822284005599498E-2</v>
      </c>
      <c r="T60" s="24">
        <f ca="1">+NAC_d!CO60</f>
        <v>2.9869572503467223E-2</v>
      </c>
      <c r="U60" s="24">
        <f ca="1">+NAC_d!CP60</f>
        <v>3.0389909283176753E-2</v>
      </c>
      <c r="V60" s="24">
        <f ca="1">+NAC_d!CQ60</f>
        <v>3.0512662771043919E-2</v>
      </c>
      <c r="W60" s="24">
        <f t="shared" ca="1" si="6"/>
        <v>3.0512662771043919E-2</v>
      </c>
      <c r="X60" s="24">
        <f t="shared" ca="1" si="7"/>
        <v>2.9491345490875842E-2</v>
      </c>
      <c r="Y60" s="24">
        <f t="shared" ca="1" si="8"/>
        <v>1.021317280168077E-3</v>
      </c>
      <c r="Z60" s="24">
        <f t="shared" ca="1" si="15"/>
        <v>2.606946661572703E-3</v>
      </c>
      <c r="AB60" s="74">
        <f t="shared" si="9"/>
        <v>44378</v>
      </c>
      <c r="AC60" s="75">
        <f t="shared" si="23"/>
        <v>1.1217450074973193E-2</v>
      </c>
      <c r="AD60" s="75">
        <f t="shared" ca="1" si="16"/>
        <v>2.606946661572703E-3</v>
      </c>
      <c r="AH60" s="35">
        <f t="shared" si="2"/>
        <v>44378</v>
      </c>
      <c r="AI60" s="24">
        <f>+GBA_d!$AN87</f>
        <v>0.5043746678650971</v>
      </c>
      <c r="AJ60" s="24">
        <f>+PAM_d!$AN87</f>
        <v>0.52904483545835501</v>
      </c>
      <c r="AK60" s="24">
        <f>+NOA_d!$AN87</f>
        <v>0.52235837804138852</v>
      </c>
      <c r="AL60" s="24">
        <f>+NEA_d!$AN87</f>
        <v>0.52896451084318885</v>
      </c>
      <c r="AM60" s="24">
        <f>+CUY_d!$AN87</f>
        <v>0.5512616925459044</v>
      </c>
      <c r="AN60" s="24">
        <f>+PAT_d!$AN87</f>
        <v>0.49765599853041742</v>
      </c>
      <c r="AO60" s="24">
        <f t="shared" si="17"/>
        <v>0.5512616925459044</v>
      </c>
      <c r="AP60" s="24">
        <f t="shared" si="18"/>
        <v>0.49765599853041742</v>
      </c>
      <c r="AQ60" s="24">
        <f t="shared" si="26"/>
        <v>5.3605694015486982E-2</v>
      </c>
      <c r="AR60" s="24">
        <f t="shared" si="24"/>
        <v>6.3499579811481341E-2</v>
      </c>
      <c r="AT60" s="24">
        <f ca="1">+NAC_d!CT60</f>
        <v>0.52502732084496451</v>
      </c>
      <c r="AU60" s="24">
        <f ca="1">+NAC_d!CU60</f>
        <v>0.52535327488699046</v>
      </c>
      <c r="AV60" s="24">
        <f ca="1">+NAC_d!CV60</f>
        <v>0.51910608421842808</v>
      </c>
      <c r="AW60" s="24">
        <f ca="1">+NAC_d!CW60</f>
        <v>0.52233741653072463</v>
      </c>
      <c r="AX60" s="24">
        <f ca="1">+NAC_d!CX60</f>
        <v>0.52032110279817867</v>
      </c>
      <c r="AY60" s="24">
        <f ca="1">+NAC_d!CY60</f>
        <v>0.51829085284615273</v>
      </c>
      <c r="AZ60" s="24">
        <f ca="1">+NAC_d!CZ60</f>
        <v>0.51865033212461453</v>
      </c>
      <c r="BA60" s="24">
        <f ca="1">+NAC_d!DA60</f>
        <v>0.51797367179281917</v>
      </c>
      <c r="BB60" s="24">
        <f ca="1">+NAC_d!DB60</f>
        <v>0.51293939623615947</v>
      </c>
      <c r="BC60" s="24">
        <f ca="1">+NAC_d!DC60</f>
        <v>0.51037214011307341</v>
      </c>
      <c r="BD60" s="24">
        <f t="shared" ca="1" si="11"/>
        <v>0.52535327488699046</v>
      </c>
      <c r="BE60" s="24">
        <f t="shared" ca="1" si="12"/>
        <v>0.51037214011307341</v>
      </c>
      <c r="BF60" s="24">
        <f t="shared" ca="1" si="13"/>
        <v>1.4981134773917049E-2</v>
      </c>
      <c r="BG60" s="24">
        <f t="shared" ca="1" si="25"/>
        <v>2.2707404261376525E-2</v>
      </c>
      <c r="BI60" s="35">
        <f t="shared" si="10"/>
        <v>44378</v>
      </c>
      <c r="BJ60" s="164">
        <f t="shared" si="20"/>
        <v>6.3499579811481341E-2</v>
      </c>
      <c r="BK60" s="164">
        <f t="shared" ca="1" si="21"/>
        <v>2.2707404261376525E-2</v>
      </c>
      <c r="BL60" t="b">
        <f t="shared" ca="1" si="22"/>
        <v>1</v>
      </c>
    </row>
    <row r="61" spans="1:64" x14ac:dyDescent="0.25">
      <c r="A61" s="35">
        <f>+NAC!A61</f>
        <v>44409</v>
      </c>
      <c r="B61" s="24">
        <f>+GBA_d!AA88</f>
        <v>2.5910610719411586E-2</v>
      </c>
      <c r="C61" s="24">
        <f>+PAM_d!$AA88</f>
        <v>2.2800650636064956E-2</v>
      </c>
      <c r="D61" s="24">
        <f>+NOA_d!$AA88</f>
        <v>2.3345546919953053E-2</v>
      </c>
      <c r="E61" s="24">
        <f>+NEA_d!$AA88</f>
        <v>2.6749850896820249E-2</v>
      </c>
      <c r="F61" s="24">
        <f>+CUY_d!$AA88</f>
        <v>1.8154565451398819E-2</v>
      </c>
      <c r="G61" s="24">
        <f>+PAT_d!$AA88</f>
        <v>3.4123585154520075E-2</v>
      </c>
      <c r="H61" s="24">
        <f t="shared" si="3"/>
        <v>3.4123585154520075E-2</v>
      </c>
      <c r="I61" s="24">
        <f t="shared" si="4"/>
        <v>1.8154565451398819E-2</v>
      </c>
      <c r="J61" s="24">
        <f t="shared" si="5"/>
        <v>1.5969019703121257E-2</v>
      </c>
      <c r="K61" s="24">
        <f t="shared" si="14"/>
        <v>1.2116135735929548E-2</v>
      </c>
      <c r="M61" s="24">
        <f ca="1">+NAC_d!CH61</f>
        <v>2.2226825182387167E-2</v>
      </c>
      <c r="N61" s="24">
        <f ca="1">+NAC_d!CI61</f>
        <v>2.2470330951841255E-2</v>
      </c>
      <c r="O61" s="24">
        <f ca="1">+NAC_d!CJ61</f>
        <v>2.28186330819653E-2</v>
      </c>
      <c r="P61" s="24">
        <f ca="1">+NAC_d!CK61</f>
        <v>2.3316029566548213E-2</v>
      </c>
      <c r="Q61" s="24">
        <f ca="1">+NAC_d!CL61</f>
        <v>2.3343926129127279E-2</v>
      </c>
      <c r="R61" s="24">
        <f ca="1">+NAC_d!CM61</f>
        <v>2.4002474018125053E-2</v>
      </c>
      <c r="S61" s="24">
        <f ca="1">+NAC_d!CN61</f>
        <v>2.458499553607485E-2</v>
      </c>
      <c r="T61" s="24">
        <f ca="1">+NAC_d!CO61</f>
        <v>2.5348522769918835E-2</v>
      </c>
      <c r="U61" s="24">
        <f ca="1">+NAC_d!CP61</f>
        <v>2.5982289024443439E-2</v>
      </c>
      <c r="V61" s="24">
        <f ca="1">+NAC_d!CQ61</f>
        <v>2.737299155025541E-2</v>
      </c>
      <c r="W61" s="24">
        <f t="shared" ca="1" si="6"/>
        <v>2.737299155025541E-2</v>
      </c>
      <c r="X61" s="24">
        <f t="shared" ca="1" si="7"/>
        <v>2.2226825182387167E-2</v>
      </c>
      <c r="Y61" s="24">
        <f t="shared" ca="1" si="8"/>
        <v>5.1461663678682434E-3</v>
      </c>
      <c r="Z61" s="24">
        <f t="shared" ca="1" si="15"/>
        <v>2.9825142838570775E-3</v>
      </c>
      <c r="AB61" s="74">
        <f t="shared" si="9"/>
        <v>44409</v>
      </c>
      <c r="AC61" s="75">
        <f t="shared" si="23"/>
        <v>1.2116135735929548E-2</v>
      </c>
      <c r="AD61" s="75">
        <f t="shared" ca="1" si="16"/>
        <v>2.9825142838570775E-3</v>
      </c>
      <c r="AH61" s="35">
        <f t="shared" si="2"/>
        <v>44409</v>
      </c>
      <c r="AI61" s="24">
        <f>+GBA_d!$AN88</f>
        <v>0.50098782522466201</v>
      </c>
      <c r="AJ61" s="24">
        <f>+PAM_d!$AN88</f>
        <v>0.52403887828858409</v>
      </c>
      <c r="AK61" s="24">
        <f>+NOA_d!$AN88</f>
        <v>0.51892118132166409</v>
      </c>
      <c r="AL61" s="24">
        <f>+NEA_d!$AN88</f>
        <v>0.53356950666419545</v>
      </c>
      <c r="AM61" s="24">
        <f>+CUY_d!$AN88</f>
        <v>0.53810367814388238</v>
      </c>
      <c r="AN61" s="24">
        <f>+PAT_d!$AN88</f>
        <v>0.50533031867179812</v>
      </c>
      <c r="AO61" s="24">
        <f t="shared" si="17"/>
        <v>0.53810367814388238</v>
      </c>
      <c r="AP61" s="24">
        <f t="shared" si="18"/>
        <v>0.50098782522466201</v>
      </c>
      <c r="AQ61" s="24">
        <f t="shared" si="26"/>
        <v>3.7115852919220371E-2</v>
      </c>
      <c r="AR61" s="24">
        <f t="shared" si="24"/>
        <v>6.2152415885245921E-2</v>
      </c>
      <c r="AT61" s="24">
        <f ca="1">+NAC_d!CT61</f>
        <v>0.51729881312683212</v>
      </c>
      <c r="AU61" s="24">
        <f ca="1">+NAC_d!CU61</f>
        <v>0.51796584009862867</v>
      </c>
      <c r="AV61" s="24">
        <f ca="1">+NAC_d!CV61</f>
        <v>0.51260317734545491</v>
      </c>
      <c r="AW61" s="24">
        <f ca="1">+NAC_d!CW61</f>
        <v>0.51658727704097895</v>
      </c>
      <c r="AX61" s="24">
        <f ca="1">+NAC_d!CX61</f>
        <v>0.51477189638668852</v>
      </c>
      <c r="AY61" s="24">
        <f ca="1">+NAC_d!CY61</f>
        <v>0.51364661297402181</v>
      </c>
      <c r="AZ61" s="24">
        <f ca="1">+NAC_d!CZ61</f>
        <v>0.5149721256460531</v>
      </c>
      <c r="BA61" s="24">
        <f ca="1">+NAC_d!DA61</f>
        <v>0.51554041615507229</v>
      </c>
      <c r="BB61" s="24">
        <f ca="1">+NAC_d!DB61</f>
        <v>0.51172423481736562</v>
      </c>
      <c r="BC61" s="24">
        <f ca="1">+NAC_d!DC61</f>
        <v>0.51087892495820308</v>
      </c>
      <c r="BD61" s="24">
        <f t="shared" ca="1" si="11"/>
        <v>0.51796584009862867</v>
      </c>
      <c r="BE61" s="24">
        <f t="shared" ca="1" si="12"/>
        <v>0.51087892495820308</v>
      </c>
      <c r="BF61" s="24">
        <f t="shared" ca="1" si="13"/>
        <v>7.086915140425587E-3</v>
      </c>
      <c r="BG61" s="24">
        <f t="shared" ca="1" si="25"/>
        <v>2.1763707719884777E-2</v>
      </c>
      <c r="BI61" s="35">
        <f t="shared" si="10"/>
        <v>44409</v>
      </c>
      <c r="BJ61" s="164">
        <f t="shared" si="20"/>
        <v>6.2152415885245921E-2</v>
      </c>
      <c r="BK61" s="164">
        <f t="shared" ca="1" si="21"/>
        <v>2.1763707719884777E-2</v>
      </c>
      <c r="BL61" t="b">
        <f t="shared" ca="1" si="22"/>
        <v>1</v>
      </c>
    </row>
    <row r="62" spans="1:64" x14ac:dyDescent="0.25">
      <c r="A62" s="35">
        <f>+NAC!A62</f>
        <v>44440</v>
      </c>
      <c r="B62" s="24">
        <f>+GBA_d!AA89</f>
        <v>3.8349639631701793E-2</v>
      </c>
      <c r="C62" s="24">
        <f>+PAM_d!$AA89</f>
        <v>3.4440564329868639E-2</v>
      </c>
      <c r="D62" s="24">
        <f>+NOA_d!$AA89</f>
        <v>3.1701419375123718E-2</v>
      </c>
      <c r="E62" s="24">
        <f>+NEA_d!$AA89</f>
        <v>2.8088576539103904E-2</v>
      </c>
      <c r="F62" s="24">
        <f>+CUY_d!$AA89</f>
        <v>2.8245290652616717E-2</v>
      </c>
      <c r="G62" s="24">
        <f>+PAT_d!$AA89</f>
        <v>3.775949327456174E-2</v>
      </c>
      <c r="H62" s="24">
        <f t="shared" si="3"/>
        <v>3.8349639631701793E-2</v>
      </c>
      <c r="I62" s="24">
        <f t="shared" si="4"/>
        <v>2.8088576539103904E-2</v>
      </c>
      <c r="J62" s="24">
        <f t="shared" si="5"/>
        <v>1.0261063092597889E-2</v>
      </c>
      <c r="K62" s="24">
        <f t="shared" si="14"/>
        <v>1.1900563566390798E-2</v>
      </c>
      <c r="M62" s="24">
        <f ca="1">+NAC_d!CH62</f>
        <v>3.3403431127125405E-2</v>
      </c>
      <c r="N62" s="24">
        <f ca="1">+NAC_d!CI62</f>
        <v>3.4068483655030901E-2</v>
      </c>
      <c r="O62" s="24">
        <f ca="1">+NAC_d!CJ62</f>
        <v>3.415133564202244E-2</v>
      </c>
      <c r="P62" s="24">
        <f ca="1">+NAC_d!CK62</f>
        <v>3.4822158918603963E-2</v>
      </c>
      <c r="Q62" s="24">
        <f ca="1">+NAC_d!CL62</f>
        <v>3.4809196198657855E-2</v>
      </c>
      <c r="R62" s="24">
        <f ca="1">+NAC_d!CM62</f>
        <v>3.5131162418627904E-2</v>
      </c>
      <c r="S62" s="24">
        <f ca="1">+NAC_d!CN62</f>
        <v>3.5350950544044357E-2</v>
      </c>
      <c r="T62" s="24">
        <f ca="1">+NAC_d!CO62</f>
        <v>3.5755732823703923E-2</v>
      </c>
      <c r="U62" s="24">
        <f ca="1">+NAC_d!CP62</f>
        <v>3.6083098677016201E-2</v>
      </c>
      <c r="V62" s="24">
        <f ca="1">+NAC_d!CQ62</f>
        <v>3.6959656131207108E-2</v>
      </c>
      <c r="W62" s="24">
        <f t="shared" ca="1" si="6"/>
        <v>3.6959656131207108E-2</v>
      </c>
      <c r="X62" s="24">
        <f t="shared" ca="1" si="7"/>
        <v>3.3403431127125405E-2</v>
      </c>
      <c r="Y62" s="24">
        <f t="shared" ca="1" si="8"/>
        <v>3.5562250040817034E-3</v>
      </c>
      <c r="Z62" s="24">
        <f t="shared" ca="1" si="15"/>
        <v>3.0964896320711164E-3</v>
      </c>
      <c r="AB62" s="74">
        <f t="shared" si="9"/>
        <v>44440</v>
      </c>
      <c r="AC62" s="75">
        <f t="shared" si="23"/>
        <v>1.1900563566390798E-2</v>
      </c>
      <c r="AD62" s="75">
        <f t="shared" ca="1" si="16"/>
        <v>3.0964896320711164E-3</v>
      </c>
      <c r="AH62" s="35">
        <f t="shared" si="2"/>
        <v>44440</v>
      </c>
      <c r="AI62" s="24">
        <f>+GBA_d!$AN89</f>
        <v>0.51620837718342294</v>
      </c>
      <c r="AJ62" s="24">
        <f>+PAM_d!$AN89</f>
        <v>0.53195756302646058</v>
      </c>
      <c r="AK62" s="24">
        <f>+NOA_d!$AN89</f>
        <v>0.53222214671818247</v>
      </c>
      <c r="AL62" s="24">
        <f>+NEA_d!$AN89</f>
        <v>0.52572357659305813</v>
      </c>
      <c r="AM62" s="24">
        <f>+CUY_d!$AN89</f>
        <v>0.52817386588332504</v>
      </c>
      <c r="AN62" s="24">
        <f>+PAT_d!$AN89</f>
        <v>0.52842515244821375</v>
      </c>
      <c r="AO62" s="24">
        <f t="shared" si="17"/>
        <v>0.53222214671818247</v>
      </c>
      <c r="AP62" s="24">
        <f t="shared" si="18"/>
        <v>0.51620837718342294</v>
      </c>
      <c r="AQ62" s="24">
        <f t="shared" si="26"/>
        <v>1.6013769534759525E-2</v>
      </c>
      <c r="AR62" s="24">
        <f t="shared" si="24"/>
        <v>5.9982949235209644E-2</v>
      </c>
      <c r="AT62" s="24">
        <f ca="1">+NAC_d!CT62</f>
        <v>0.52327897334222828</v>
      </c>
      <c r="AU62" s="24">
        <f ca="1">+NAC_d!CU62</f>
        <v>0.52484070178141429</v>
      </c>
      <c r="AV62" s="24">
        <f ca="1">+NAC_d!CV62</f>
        <v>0.52064723924772949</v>
      </c>
      <c r="AW62" s="24">
        <f ca="1">+NAC_d!CW62</f>
        <v>0.52522123938434739</v>
      </c>
      <c r="AX62" s="24">
        <f ca="1">+NAC_d!CX62</f>
        <v>0.52355045794696276</v>
      </c>
      <c r="AY62" s="24">
        <f ca="1">+NAC_d!CY62</f>
        <v>0.52379804539214203</v>
      </c>
      <c r="AZ62" s="24">
        <f ca="1">+NAC_d!CZ62</f>
        <v>0.52529696356252398</v>
      </c>
      <c r="BA62" s="24">
        <f ca="1">+NAC_d!DA62</f>
        <v>0.52668327407088888</v>
      </c>
      <c r="BB62" s="24">
        <f ca="1">+NAC_d!DB62</f>
        <v>0.52431832737710926</v>
      </c>
      <c r="BC62" s="24">
        <f ca="1">+NAC_d!DC62</f>
        <v>0.52520771411939471</v>
      </c>
      <c r="BD62" s="24">
        <f t="shared" ca="1" si="11"/>
        <v>0.52668327407088888</v>
      </c>
      <c r="BE62" s="24">
        <f t="shared" ca="1" si="12"/>
        <v>0.52064723924772949</v>
      </c>
      <c r="BF62" s="24">
        <f t="shared" ca="1" si="13"/>
        <v>6.0360348231593974E-3</v>
      </c>
      <c r="BG62" s="24">
        <f t="shared" ca="1" si="25"/>
        <v>2.0798870710235819E-2</v>
      </c>
      <c r="BI62" s="35">
        <f t="shared" si="10"/>
        <v>44440</v>
      </c>
      <c r="BJ62" s="164">
        <f t="shared" si="20"/>
        <v>5.9982949235209644E-2</v>
      </c>
      <c r="BK62" s="164">
        <f t="shared" ca="1" si="21"/>
        <v>2.0798870710235819E-2</v>
      </c>
      <c r="BL62" t="b">
        <f t="shared" ca="1" si="22"/>
        <v>1</v>
      </c>
    </row>
    <row r="63" spans="1:64" x14ac:dyDescent="0.25">
      <c r="A63" s="35">
        <f>+NAC!A63</f>
        <v>44470</v>
      </c>
      <c r="B63" s="24">
        <f>+GBA_d!AA90</f>
        <v>3.7667944643035467E-2</v>
      </c>
      <c r="C63" s="24">
        <f>+PAM_d!$AA90</f>
        <v>3.4082926475916597E-2</v>
      </c>
      <c r="D63" s="24">
        <f>+NOA_d!$AA90</f>
        <v>3.154471059040187E-2</v>
      </c>
      <c r="E63" s="24">
        <f>+NEA_d!$AA90</f>
        <v>3.5008630207846503E-2</v>
      </c>
      <c r="F63" s="24">
        <f>+CUY_d!$AA90</f>
        <v>3.1180525029389505E-2</v>
      </c>
      <c r="G63" s="24">
        <f>+PAT_d!$AA90</f>
        <v>2.8390538789842878E-2</v>
      </c>
      <c r="H63" s="24">
        <f t="shared" si="3"/>
        <v>3.7667944643035467E-2</v>
      </c>
      <c r="I63" s="24">
        <f t="shared" si="4"/>
        <v>2.8390538789842878E-2</v>
      </c>
      <c r="J63" s="24">
        <f t="shared" si="5"/>
        <v>9.2774058531925885E-3</v>
      </c>
      <c r="K63" s="24">
        <f t="shared" si="14"/>
        <v>1.2128356154787653E-2</v>
      </c>
      <c r="M63" s="24">
        <f ca="1">+NAC_d!CH63</f>
        <v>3.4342453681231566E-2</v>
      </c>
      <c r="N63" s="24">
        <f ca="1">+NAC_d!CI63</f>
        <v>3.4427556224661648E-2</v>
      </c>
      <c r="O63" s="24">
        <f ca="1">+NAC_d!CJ63</f>
        <v>3.4379700638295319E-2</v>
      </c>
      <c r="P63" s="24">
        <f ca="1">+NAC_d!CK63</f>
        <v>3.4208555124022544E-2</v>
      </c>
      <c r="Q63" s="24">
        <f ca="1">+NAC_d!CL63</f>
        <v>3.485754518022266E-2</v>
      </c>
      <c r="R63" s="24">
        <f ca="1">+NAC_d!CM63</f>
        <v>3.4459102743318315E-2</v>
      </c>
      <c r="S63" s="24">
        <f ca="1">+NAC_d!CN63</f>
        <v>3.483783081425007E-2</v>
      </c>
      <c r="T63" s="24">
        <f ca="1">+NAC_d!CO63</f>
        <v>3.524120598143754E-2</v>
      </c>
      <c r="U63" s="24">
        <f ca="1">+NAC_d!CP63</f>
        <v>3.524840591216627E-2</v>
      </c>
      <c r="V63" s="24">
        <f ca="1">+NAC_d!CQ63</f>
        <v>3.5763641856566775E-2</v>
      </c>
      <c r="W63" s="24">
        <f t="shared" ca="1" si="6"/>
        <v>3.5763641856566775E-2</v>
      </c>
      <c r="X63" s="24">
        <f t="shared" ca="1" si="7"/>
        <v>3.4208555124022544E-2</v>
      </c>
      <c r="Y63" s="24">
        <f t="shared" ca="1" si="8"/>
        <v>1.5550867325442308E-3</v>
      </c>
      <c r="Z63" s="24">
        <f t="shared" ca="1" si="15"/>
        <v>2.8633477162026875E-3</v>
      </c>
      <c r="AB63" s="74">
        <f t="shared" si="9"/>
        <v>44470</v>
      </c>
      <c r="AC63" s="75">
        <f t="shared" si="23"/>
        <v>1.2128356154787653E-2</v>
      </c>
      <c r="AD63" s="75">
        <f t="shared" ca="1" si="16"/>
        <v>2.8633477162026875E-3</v>
      </c>
      <c r="AH63" s="35">
        <f t="shared" si="2"/>
        <v>44470</v>
      </c>
      <c r="AI63" s="24">
        <f>+GBA_d!$AN90</f>
        <v>0.51885458039217736</v>
      </c>
      <c r="AJ63" s="24">
        <f>+PAM_d!$AN90</f>
        <v>0.52295713111487707</v>
      </c>
      <c r="AK63" s="24">
        <f>+NOA_d!$AN90</f>
        <v>0.51926328934893928</v>
      </c>
      <c r="AL63" s="24">
        <f>+NEA_d!$AN90</f>
        <v>0.52275187534356027</v>
      </c>
      <c r="AM63" s="24">
        <f>+CUY_d!$AN90</f>
        <v>0.51996277247634626</v>
      </c>
      <c r="AN63" s="24">
        <f>+PAT_d!$AN90</f>
        <v>0.52042813239911268</v>
      </c>
      <c r="AO63" s="24">
        <f t="shared" si="17"/>
        <v>0.52295713111487707</v>
      </c>
      <c r="AP63" s="24">
        <f t="shared" si="18"/>
        <v>0.51885458039217736</v>
      </c>
      <c r="AQ63" s="24">
        <f t="shared" si="26"/>
        <v>4.102550722699716E-3</v>
      </c>
      <c r="AR63" s="24">
        <f t="shared" si="24"/>
        <v>5.6683635817285014E-2</v>
      </c>
      <c r="AT63" s="24">
        <f ca="1">+NAC_d!CT63</f>
        <v>0.51481451390828781</v>
      </c>
      <c r="AU63" s="24">
        <f ca="1">+NAC_d!CU63</f>
        <v>0.51699404595151277</v>
      </c>
      <c r="AV63" s="24">
        <f ca="1">+NAC_d!CV63</f>
        <v>0.51442238618198877</v>
      </c>
      <c r="AW63" s="24">
        <f ca="1">+NAC_d!CW63</f>
        <v>0.51883038247006508</v>
      </c>
      <c r="AX63" s="24">
        <f ca="1">+NAC_d!CX63</f>
        <v>0.51830450257921545</v>
      </c>
      <c r="AY63" s="24">
        <f ca="1">+NAC_d!CY63</f>
        <v>0.51868993287120846</v>
      </c>
      <c r="AZ63" s="24">
        <f ca="1">+NAC_d!CZ63</f>
        <v>0.52127832200360169</v>
      </c>
      <c r="BA63" s="24">
        <f ca="1">+NAC_d!DA63</f>
        <v>0.5235759576629293</v>
      </c>
      <c r="BB63" s="24">
        <f ca="1">+NAC_d!DB63</f>
        <v>0.52255072875651232</v>
      </c>
      <c r="BC63" s="24">
        <f ca="1">+NAC_d!DC63</f>
        <v>0.52519931116272223</v>
      </c>
      <c r="BD63" s="24">
        <f t="shared" ca="1" si="11"/>
        <v>0.52519931116272223</v>
      </c>
      <c r="BE63" s="24">
        <f t="shared" ca="1" si="12"/>
        <v>0.51442238618198877</v>
      </c>
      <c r="BF63" s="24">
        <f t="shared" ca="1" si="13"/>
        <v>1.077692498073346E-2</v>
      </c>
      <c r="BG63" s="24">
        <f t="shared" ca="1" si="25"/>
        <v>1.9962055512405971E-2</v>
      </c>
      <c r="BI63" s="35">
        <f t="shared" si="10"/>
        <v>44470</v>
      </c>
      <c r="BJ63" s="164">
        <f t="shared" si="20"/>
        <v>5.6683635817285014E-2</v>
      </c>
      <c r="BK63" s="164">
        <f t="shared" ca="1" si="21"/>
        <v>1.9962055512405971E-2</v>
      </c>
      <c r="BL63" t="b">
        <f t="shared" ca="1" si="22"/>
        <v>1</v>
      </c>
    </row>
    <row r="64" spans="1:64" x14ac:dyDescent="0.25">
      <c r="A64" s="35">
        <f>+NAC!A64</f>
        <v>44501</v>
      </c>
      <c r="B64" s="24">
        <f>+GBA_d!AA91</f>
        <v>2.2439996591131051E-2</v>
      </c>
      <c r="C64" s="24">
        <f>+PAM_d!$AA91</f>
        <v>2.8382400334294511E-2</v>
      </c>
      <c r="D64" s="24">
        <f>+NOA_d!$AA91</f>
        <v>2.6456262178534917E-2</v>
      </c>
      <c r="E64" s="24">
        <f>+NEA_d!$AA91</f>
        <v>3.0075060552986255E-2</v>
      </c>
      <c r="F64" s="24">
        <f>+CUY_d!$AA91</f>
        <v>2.6603814003917092E-2</v>
      </c>
      <c r="G64" s="24">
        <f>+PAT_d!$AA91</f>
        <v>2.1704521659204223E-2</v>
      </c>
      <c r="H64" s="24">
        <f t="shared" si="3"/>
        <v>3.0075060552986255E-2</v>
      </c>
      <c r="I64" s="24">
        <f t="shared" si="4"/>
        <v>2.1704521659204223E-2</v>
      </c>
      <c r="J64" s="24">
        <f t="shared" si="5"/>
        <v>8.3705388937820313E-3</v>
      </c>
      <c r="K64" s="24">
        <f t="shared" si="14"/>
        <v>1.2171174501211876E-2</v>
      </c>
      <c r="M64" s="24">
        <f ca="1">+NAC_d!CH64</f>
        <v>2.5489680781296986E-2</v>
      </c>
      <c r="N64" s="24">
        <f ca="1">+NAC_d!CI64</f>
        <v>2.5235728859017037E-2</v>
      </c>
      <c r="O64" s="24">
        <f ca="1">+NAC_d!CJ64</f>
        <v>2.5085701901373714E-2</v>
      </c>
      <c r="P64" s="24">
        <f ca="1">+NAC_d!CK64</f>
        <v>2.5241325147985938E-2</v>
      </c>
      <c r="Q64" s="24">
        <f ca="1">+NAC_d!CL64</f>
        <v>2.5564105653481439E-2</v>
      </c>
      <c r="R64" s="24">
        <f ca="1">+NAC_d!CM64</f>
        <v>2.5139234125831855E-2</v>
      </c>
      <c r="S64" s="24">
        <f ca="1">+NAC_d!CN64</f>
        <v>2.5112034103966119E-2</v>
      </c>
      <c r="T64" s="24">
        <f ca="1">+NAC_d!CO64</f>
        <v>2.5407107804352513E-2</v>
      </c>
      <c r="U64" s="24">
        <f ca="1">+NAC_d!CP64</f>
        <v>2.5313491162597179E-2</v>
      </c>
      <c r="V64" s="24">
        <f ca="1">+NAC_d!CQ64</f>
        <v>2.5235037669681271E-2</v>
      </c>
      <c r="W64" s="24">
        <f t="shared" ca="1" si="6"/>
        <v>2.5564105653481439E-2</v>
      </c>
      <c r="X64" s="24">
        <f t="shared" ca="1" si="7"/>
        <v>2.5085701901373714E-2</v>
      </c>
      <c r="Y64" s="24">
        <f t="shared" ca="1" si="8"/>
        <v>4.7840375210772557E-4</v>
      </c>
      <c r="Z64" s="24">
        <f t="shared" ca="1" si="15"/>
        <v>2.786544406005953E-3</v>
      </c>
      <c r="AB64" s="74">
        <f t="shared" si="9"/>
        <v>44501</v>
      </c>
      <c r="AC64" s="75">
        <f t="shared" si="23"/>
        <v>1.2171174501211876E-2</v>
      </c>
      <c r="AD64" s="75">
        <f t="shared" ca="1" si="16"/>
        <v>2.786544406005953E-3</v>
      </c>
      <c r="AH64" s="35">
        <f t="shared" si="2"/>
        <v>44501</v>
      </c>
      <c r="AI64" s="24">
        <f>+GBA_d!$AN91</f>
        <v>0.50866473056794881</v>
      </c>
      <c r="AJ64" s="24">
        <f>+PAM_d!$AN91</f>
        <v>0.51482179184527532</v>
      </c>
      <c r="AK64" s="24">
        <f>+NOA_d!$AN91</f>
        <v>0.51285301765809921</v>
      </c>
      <c r="AL64" s="24">
        <f>+NEA_d!$AN91</f>
        <v>0.51333370253295652</v>
      </c>
      <c r="AM64" s="24">
        <f>+CUY_d!$AN91</f>
        <v>0.51278384080615491</v>
      </c>
      <c r="AN64" s="24">
        <f>+PAT_d!$AN91</f>
        <v>0.51019302178271486</v>
      </c>
      <c r="AO64" s="24">
        <f t="shared" si="17"/>
        <v>0.51482179184527532</v>
      </c>
      <c r="AP64" s="24">
        <f t="shared" si="18"/>
        <v>0.50866473056794881</v>
      </c>
      <c r="AQ64" s="24">
        <f t="shared" si="26"/>
        <v>6.1570612773265143E-3</v>
      </c>
      <c r="AR64" s="24">
        <f t="shared" si="24"/>
        <v>5.3129729473750581E-2</v>
      </c>
      <c r="AT64" s="24">
        <f ca="1">+NAC_d!CT64</f>
        <v>0.50644874775659687</v>
      </c>
      <c r="AU64" s="24">
        <f ca="1">+NAC_d!CU64</f>
        <v>0.50819825322519052</v>
      </c>
      <c r="AV64" s="24">
        <f ca="1">+NAC_d!CV64</f>
        <v>0.50613350384186595</v>
      </c>
      <c r="AW64" s="24">
        <f ca="1">+NAC_d!CW64</f>
        <v>0.51006278549984785</v>
      </c>
      <c r="AX64" s="24">
        <f ca="1">+NAC_d!CX64</f>
        <v>0.51007865892177406</v>
      </c>
      <c r="AY64" s="24">
        <f ca="1">+NAC_d!CY64</f>
        <v>0.51015632033793112</v>
      </c>
      <c r="AZ64" s="24">
        <f ca="1">+NAC_d!CZ64</f>
        <v>0.51198872303568588</v>
      </c>
      <c r="BA64" s="24">
        <f ca="1">+NAC_d!DA64</f>
        <v>0.51463449088250224</v>
      </c>
      <c r="BB64" s="24">
        <f ca="1">+NAC_d!DB64</f>
        <v>0.51364111038979954</v>
      </c>
      <c r="BC64" s="24">
        <f ca="1">+NAC_d!DC64</f>
        <v>0.51501456613043439</v>
      </c>
      <c r="BD64" s="24">
        <f t="shared" ca="1" si="11"/>
        <v>0.51501456613043439</v>
      </c>
      <c r="BE64" s="24">
        <f t="shared" ca="1" si="12"/>
        <v>0.50613350384186595</v>
      </c>
      <c r="BF64" s="24">
        <f t="shared" ca="1" si="13"/>
        <v>8.881062288568442E-3</v>
      </c>
      <c r="BG64" s="24">
        <f t="shared" ca="1" si="25"/>
        <v>1.8067554375711632E-2</v>
      </c>
      <c r="BI64" s="35">
        <f t="shared" si="10"/>
        <v>44501</v>
      </c>
      <c r="BJ64" s="164">
        <f t="shared" si="20"/>
        <v>5.3129729473750581E-2</v>
      </c>
      <c r="BK64" s="164">
        <f t="shared" ca="1" si="21"/>
        <v>1.8067554375711632E-2</v>
      </c>
      <c r="BL64" t="b">
        <f t="shared" ca="1" si="22"/>
        <v>1</v>
      </c>
    </row>
    <row r="65" spans="1:64" x14ac:dyDescent="0.25">
      <c r="A65" s="35">
        <f>+NAC!A65</f>
        <v>44531</v>
      </c>
      <c r="B65" s="24">
        <f>+GBA_d!AA92</f>
        <v>4.015258488327067E-2</v>
      </c>
      <c r="C65" s="24">
        <f>+PAM_d!$AA92</f>
        <v>3.5101176096091313E-2</v>
      </c>
      <c r="D65" s="24">
        <f>+NOA_d!$AA92</f>
        <v>4.0366736208702791E-2</v>
      </c>
      <c r="E65" s="24">
        <f>+NEA_d!$AA92</f>
        <v>4.4628067789594938E-2</v>
      </c>
      <c r="F65" s="24">
        <f>+CUY_d!$AA92</f>
        <v>3.8701596259135052E-2</v>
      </c>
      <c r="G65" s="24">
        <f>+PAT_d!$AA92</f>
        <v>3.0735287445935455E-2</v>
      </c>
      <c r="H65" s="24">
        <f t="shared" si="3"/>
        <v>4.4628067789594938E-2</v>
      </c>
      <c r="I65" s="24">
        <f t="shared" si="4"/>
        <v>3.0735287445935455E-2</v>
      </c>
      <c r="J65" s="24">
        <f t="shared" si="5"/>
        <v>1.3892780343659483E-2</v>
      </c>
      <c r="K65" s="24">
        <f t="shared" si="14"/>
        <v>1.1191107530217811E-2</v>
      </c>
      <c r="M65" s="24">
        <f ca="1">+NAC_d!CH65</f>
        <v>4.0721589793050406E-2</v>
      </c>
      <c r="N65" s="24">
        <f ca="1">+NAC_d!CI65</f>
        <v>3.9632740807588496E-2</v>
      </c>
      <c r="O65" s="24">
        <f ca="1">+NAC_d!CJ65</f>
        <v>3.8928492410728266E-2</v>
      </c>
      <c r="P65" s="24">
        <f ca="1">+NAC_d!CK65</f>
        <v>3.9342261872797879E-2</v>
      </c>
      <c r="Q65" s="24">
        <f ca="1">+NAC_d!CL65</f>
        <v>3.7933390187012916E-2</v>
      </c>
      <c r="R65" s="24">
        <f ca="1">+NAC_d!CM65</f>
        <v>3.7803251151935946E-2</v>
      </c>
      <c r="S65" s="24">
        <f ca="1">+NAC_d!CN65</f>
        <v>3.7902251324282155E-2</v>
      </c>
      <c r="T65" s="24">
        <f ca="1">+NAC_d!CO65</f>
        <v>3.7635580921338896E-2</v>
      </c>
      <c r="U65" s="24">
        <f ca="1">+NAC_d!CP65</f>
        <v>3.6736933361144697E-2</v>
      </c>
      <c r="V65" s="24">
        <f ca="1">+NAC_d!CQ65</f>
        <v>3.7339741255085546E-2</v>
      </c>
      <c r="W65" s="24">
        <f t="shared" ca="1" si="6"/>
        <v>4.0721589793050406E-2</v>
      </c>
      <c r="X65" s="24">
        <f t="shared" ca="1" si="7"/>
        <v>3.6736933361144697E-2</v>
      </c>
      <c r="Y65" s="24">
        <f t="shared" ca="1" si="8"/>
        <v>3.9846564319057087E-3</v>
      </c>
      <c r="Z65" s="24">
        <f t="shared" ca="1" si="15"/>
        <v>2.7128627901262616E-3</v>
      </c>
      <c r="AB65" s="74">
        <f t="shared" si="9"/>
        <v>44531</v>
      </c>
      <c r="AC65" s="75">
        <f t="shared" si="23"/>
        <v>1.1191107530217811E-2</v>
      </c>
      <c r="AD65" s="75">
        <f t="shared" ca="1" si="16"/>
        <v>2.7128627901262616E-3</v>
      </c>
      <c r="AH65" s="35">
        <f t="shared" si="2"/>
        <v>44531</v>
      </c>
      <c r="AI65" s="24">
        <f>+GBA_d!$AN92</f>
        <v>0.51395055501783182</v>
      </c>
      <c r="AJ65" s="24">
        <f>+PAM_d!$AN92</f>
        <v>0.50508830405435967</v>
      </c>
      <c r="AK65" s="24">
        <f>+NOA_d!$AN92</f>
        <v>0.50882743905108363</v>
      </c>
      <c r="AL65" s="24">
        <f>+NEA_d!$AN92</f>
        <v>0.49747902005417988</v>
      </c>
      <c r="AM65" s="24">
        <f>+CUY_d!$AN92</f>
        <v>0.50665253309995761</v>
      </c>
      <c r="AN65" s="24">
        <f>+PAT_d!$AN92</f>
        <v>0.51122038471290998</v>
      </c>
      <c r="AO65" s="24">
        <f t="shared" si="17"/>
        <v>0.51395055501783182</v>
      </c>
      <c r="AP65" s="24">
        <f t="shared" si="18"/>
        <v>0.49747902005417988</v>
      </c>
      <c r="AQ65" s="24">
        <f t="shared" si="26"/>
        <v>1.6471534963651946E-2</v>
      </c>
      <c r="AR65" s="24">
        <f t="shared" si="24"/>
        <v>4.9406547494252474E-2</v>
      </c>
      <c r="AT65" s="24">
        <f ca="1">+NAC_d!CT65</f>
        <v>0.50259891377017385</v>
      </c>
      <c r="AU65" s="24">
        <f ca="1">+NAC_d!CU65</f>
        <v>0.50498197392276678</v>
      </c>
      <c r="AV65" s="24">
        <f ca="1">+NAC_d!CV65</f>
        <v>0.50395256565544444</v>
      </c>
      <c r="AW65" s="24">
        <f ca="1">+NAC_d!CW65</f>
        <v>0.50891112368464131</v>
      </c>
      <c r="AX65" s="24">
        <f ca="1">+NAC_d!CX65</f>
        <v>0.50712170537994439</v>
      </c>
      <c r="AY65" s="24">
        <f ca="1">+NAC_d!CY65</f>
        <v>0.5082891847083455</v>
      </c>
      <c r="AZ65" s="24">
        <f ca="1">+NAC_d!CZ65</f>
        <v>0.50996622475451137</v>
      </c>
      <c r="BA65" s="24">
        <f ca="1">+NAC_d!DA65</f>
        <v>0.51225503720988419</v>
      </c>
      <c r="BB65" s="24">
        <f ca="1">+NAC_d!DB65</f>
        <v>0.51104345159850784</v>
      </c>
      <c r="BC65" s="24">
        <f ca="1">+NAC_d!DC65</f>
        <v>0.51298878059241937</v>
      </c>
      <c r="BD65" s="24">
        <f t="shared" ca="1" si="11"/>
        <v>0.51298878059241937</v>
      </c>
      <c r="BE65" s="24">
        <f t="shared" ca="1" si="12"/>
        <v>0.50259891377017385</v>
      </c>
      <c r="BF65" s="24">
        <f t="shared" ca="1" si="13"/>
        <v>1.0389866822245519E-2</v>
      </c>
      <c r="BG65" s="24">
        <f t="shared" ca="1" si="25"/>
        <v>1.6717736838474655E-2</v>
      </c>
      <c r="BI65" s="35">
        <f t="shared" si="10"/>
        <v>44531</v>
      </c>
      <c r="BJ65" s="164">
        <f t="shared" si="20"/>
        <v>4.9406547494252474E-2</v>
      </c>
      <c r="BK65" s="164">
        <f t="shared" ca="1" si="21"/>
        <v>1.6717736838474655E-2</v>
      </c>
      <c r="BL65" t="b">
        <f t="shared" ca="1" si="22"/>
        <v>1</v>
      </c>
    </row>
    <row r="66" spans="1:64" x14ac:dyDescent="0.25">
      <c r="A66" s="35">
        <f>+NAC!A66</f>
        <v>44562</v>
      </c>
      <c r="B66" s="24">
        <f>+GBA_d!AA93</f>
        <v>3.9533353938870031E-2</v>
      </c>
      <c r="C66" s="24">
        <f>+PAM_d!$AA93</f>
        <v>3.8112978350968163E-2</v>
      </c>
      <c r="D66" s="24">
        <f>+NOA_d!$AA93</f>
        <v>4.0147250889966957E-2</v>
      </c>
      <c r="E66" s="24">
        <f>+NEA_d!$AA93</f>
        <v>3.474131352879728E-2</v>
      </c>
      <c r="F66" s="24">
        <f>+CUY_d!$AA93</f>
        <v>4.0773246685946729E-2</v>
      </c>
      <c r="G66" s="24">
        <f>+PAT_d!$AA93</f>
        <v>3.6207878660622583E-2</v>
      </c>
      <c r="H66" s="24">
        <f t="shared" si="3"/>
        <v>4.0773246685946729E-2</v>
      </c>
      <c r="I66" s="24">
        <f t="shared" si="4"/>
        <v>3.474131352879728E-2</v>
      </c>
      <c r="J66" s="24">
        <f t="shared" si="5"/>
        <v>6.0319331571494494E-3</v>
      </c>
      <c r="K66" s="24">
        <f t="shared" si="14"/>
        <v>9.7179771564702699E-3</v>
      </c>
      <c r="M66" s="24">
        <f ca="1">+NAC_d!CH66</f>
        <v>3.9637218469446012E-2</v>
      </c>
      <c r="N66" s="24">
        <f ca="1">+NAC_d!CI66</f>
        <v>3.9574484480631833E-2</v>
      </c>
      <c r="O66" s="24">
        <f ca="1">+NAC_d!CJ66</f>
        <v>3.9109914548201674E-2</v>
      </c>
      <c r="P66" s="24">
        <f ca="1">+NAC_d!CK66</f>
        <v>3.8771605677848209E-2</v>
      </c>
      <c r="Q66" s="24">
        <f ca="1">+NAC_d!CL66</f>
        <v>3.9278042393881663E-2</v>
      </c>
      <c r="R66" s="24">
        <f ca="1">+NAC_d!CM66</f>
        <v>3.8783149179784537E-2</v>
      </c>
      <c r="S66" s="24">
        <f ca="1">+NAC_d!CN66</f>
        <v>3.8726084217358681E-2</v>
      </c>
      <c r="T66" s="24">
        <f ca="1">+NAC_d!CO66</f>
        <v>3.8616588053607792E-2</v>
      </c>
      <c r="U66" s="24">
        <f ca="1">+NAC_d!CP66</f>
        <v>3.8507476031229171E-2</v>
      </c>
      <c r="V66" s="24">
        <f ca="1">+NAC_d!CQ66</f>
        <v>3.8193933360809895E-2</v>
      </c>
      <c r="W66" s="24">
        <f t="shared" ca="1" si="6"/>
        <v>3.9637218469446012E-2</v>
      </c>
      <c r="X66" s="24">
        <f t="shared" ca="1" si="7"/>
        <v>3.8193933360809895E-2</v>
      </c>
      <c r="Y66" s="24">
        <f t="shared" ca="1" si="8"/>
        <v>1.4432851086361165E-3</v>
      </c>
      <c r="Z66" s="24">
        <f t="shared" ca="1" si="15"/>
        <v>2.3397931468985091E-3</v>
      </c>
      <c r="AB66" s="74">
        <f t="shared" si="9"/>
        <v>44562</v>
      </c>
      <c r="AC66" s="75">
        <f t="shared" si="23"/>
        <v>9.7179771564702699E-3</v>
      </c>
      <c r="AD66" s="75">
        <f t="shared" ca="1" si="16"/>
        <v>2.3397931468985091E-3</v>
      </c>
      <c r="AH66" s="35">
        <f t="shared" si="2"/>
        <v>44562</v>
      </c>
      <c r="AI66" s="24">
        <f>+GBA_d!$AN93</f>
        <v>0.52368099193993944</v>
      </c>
      <c r="AJ66" s="24">
        <f>+PAM_d!$AN93</f>
        <v>0.49392038051955001</v>
      </c>
      <c r="AK66" s="24">
        <f>+NOA_d!$AN93</f>
        <v>0.48532690022362823</v>
      </c>
      <c r="AL66" s="24">
        <f>+NEA_d!$AN93</f>
        <v>0.4836483614899989</v>
      </c>
      <c r="AM66" s="24">
        <f>+CUY_d!$AN93</f>
        <v>0.50087489829044785</v>
      </c>
      <c r="AN66" s="24">
        <f>+PAT_d!$AN93</f>
        <v>0.50424138366347915</v>
      </c>
      <c r="AO66" s="24">
        <f t="shared" si="17"/>
        <v>0.52368099193993944</v>
      </c>
      <c r="AP66" s="24">
        <f t="shared" si="18"/>
        <v>0.4836483614899989</v>
      </c>
      <c r="AQ66" s="24">
        <f t="shared" si="26"/>
        <v>4.0032630449940543E-2</v>
      </c>
      <c r="AR66" s="24">
        <f t="shared" si="24"/>
        <v>4.4810608890606944E-2</v>
      </c>
      <c r="AT66" s="24">
        <f ca="1">+NAC_d!CT66</f>
        <v>0.49662996988428376</v>
      </c>
      <c r="AU66" s="24">
        <f ca="1">+NAC_d!CU66</f>
        <v>0.49932380060569814</v>
      </c>
      <c r="AV66" s="24">
        <f ca="1">+NAC_d!CV66</f>
        <v>0.49893886177509028</v>
      </c>
      <c r="AW66" s="24">
        <f ca="1">+NAC_d!CW66</f>
        <v>0.50389771884440515</v>
      </c>
      <c r="AX66" s="24">
        <f ca="1">+NAC_d!CX66</f>
        <v>0.50289001599071925</v>
      </c>
      <c r="AY66" s="24">
        <f ca="1">+NAC_d!CY66</f>
        <v>0.50455358232694447</v>
      </c>
      <c r="AZ66" s="24">
        <f ca="1">+NAC_d!CZ66</f>
        <v>0.506689277335028</v>
      </c>
      <c r="BA66" s="24">
        <f ca="1">+NAC_d!DA66</f>
        <v>0.51003211256965808</v>
      </c>
      <c r="BB66" s="24">
        <f ca="1">+NAC_d!DB66</f>
        <v>0.50981077707391287</v>
      </c>
      <c r="BC66" s="24">
        <f ca="1">+NAC_d!DC66</f>
        <v>0.51347057501012872</v>
      </c>
      <c r="BD66" s="24">
        <f t="shared" ca="1" si="11"/>
        <v>0.51347057501012872</v>
      </c>
      <c r="BE66" s="24">
        <f t="shared" ca="1" si="12"/>
        <v>0.49662996988428376</v>
      </c>
      <c r="BF66" s="24">
        <f t="shared" ca="1" si="13"/>
        <v>1.6840605125844954E-2</v>
      </c>
      <c r="BG66" s="24">
        <f t="shared" ca="1" si="25"/>
        <v>1.5003628542601365E-2</v>
      </c>
      <c r="BI66" s="35">
        <f t="shared" si="10"/>
        <v>44562</v>
      </c>
      <c r="BJ66" s="164">
        <f t="shared" si="20"/>
        <v>4.4810608890606944E-2</v>
      </c>
      <c r="BK66" s="164">
        <f t="shared" ca="1" si="21"/>
        <v>1.5003628542601365E-2</v>
      </c>
      <c r="BL66" t="b">
        <f t="shared" ca="1" si="22"/>
        <v>1</v>
      </c>
    </row>
    <row r="67" spans="1:64" x14ac:dyDescent="0.25">
      <c r="A67" s="35">
        <f>+NAC!A67</f>
        <v>44593</v>
      </c>
      <c r="B67" s="24">
        <f>+GBA_d!AA94</f>
        <v>4.6553220899623327E-2</v>
      </c>
      <c r="C67" s="24">
        <f>+PAM_d!$AA94</f>
        <v>4.6083852110554435E-2</v>
      </c>
      <c r="D67" s="24">
        <f>+NOA_d!$AA94</f>
        <v>4.8912713045736744E-2</v>
      </c>
      <c r="E67" s="24">
        <f>+NEA_d!$AA94</f>
        <v>4.9799508450652175E-2</v>
      </c>
      <c r="F67" s="24">
        <f>+CUY_d!$AA94</f>
        <v>5.399645158995936E-2</v>
      </c>
      <c r="G67" s="24">
        <f>+PAT_d!$AA94</f>
        <v>4.7909867284235519E-2</v>
      </c>
      <c r="H67" s="24">
        <f t="shared" si="3"/>
        <v>5.399645158995936E-2</v>
      </c>
      <c r="I67" s="24">
        <f t="shared" si="4"/>
        <v>4.6083852110554435E-2</v>
      </c>
      <c r="J67" s="24">
        <f t="shared" si="5"/>
        <v>7.9125994794049248E-3</v>
      </c>
      <c r="K67" s="24">
        <f t="shared" si="14"/>
        <v>9.7471780769647163E-3</v>
      </c>
      <c r="M67" s="24">
        <f ca="1">+NAC_d!CH67</f>
        <v>5.1672069729041592E-2</v>
      </c>
      <c r="N67" s="24">
        <f ca="1">+NAC_d!CI67</f>
        <v>5.0994123748361986E-2</v>
      </c>
      <c r="O67" s="24">
        <f ca="1">+NAC_d!CJ67</f>
        <v>4.9690937808781754E-2</v>
      </c>
      <c r="P67" s="24">
        <f ca="1">+NAC_d!CK67</f>
        <v>4.9007099986670744E-2</v>
      </c>
      <c r="Q67" s="24">
        <f ca="1">+NAC_d!CL67</f>
        <v>4.8815667313047761E-2</v>
      </c>
      <c r="R67" s="24">
        <f ca="1">+NAC_d!CM67</f>
        <v>4.8227914872765121E-2</v>
      </c>
      <c r="S67" s="24">
        <f ca="1">+NAC_d!CN67</f>
        <v>4.7362444655821401E-2</v>
      </c>
      <c r="T67" s="24">
        <f ca="1">+NAC_d!CO67</f>
        <v>4.6580570150224654E-2</v>
      </c>
      <c r="U67" s="24">
        <f ca="1">+NAC_d!CP67</f>
        <v>4.5374179425380579E-2</v>
      </c>
      <c r="V67" s="24">
        <f ca="1">+NAC_d!CQ67</f>
        <v>4.3423437026201883E-2</v>
      </c>
      <c r="W67" s="24">
        <f t="shared" ca="1" si="6"/>
        <v>5.1672069729041592E-2</v>
      </c>
      <c r="X67" s="24">
        <f t="shared" ca="1" si="7"/>
        <v>4.3423437026201883E-2</v>
      </c>
      <c r="Y67" s="24">
        <f t="shared" ca="1" si="8"/>
        <v>8.2486327028397088E-3</v>
      </c>
      <c r="Z67" s="24">
        <f t="shared" ca="1" si="15"/>
        <v>2.9272853095005935E-3</v>
      </c>
      <c r="AB67" s="74">
        <f t="shared" si="9"/>
        <v>44593</v>
      </c>
      <c r="AC67" s="75">
        <f t="shared" si="23"/>
        <v>9.7471780769647163E-3</v>
      </c>
      <c r="AD67" s="75">
        <f t="shared" ca="1" si="16"/>
        <v>2.9272853095005935E-3</v>
      </c>
      <c r="AH67" s="35">
        <f t="shared" si="2"/>
        <v>44593</v>
      </c>
      <c r="AI67" s="24">
        <f>+GBA_d!$AN94</f>
        <v>0.53933377335260602</v>
      </c>
      <c r="AJ67" s="24">
        <f>+PAM_d!$AN94</f>
        <v>0.51075351970492777</v>
      </c>
      <c r="AK67" s="24">
        <f>+NOA_d!$AN94</f>
        <v>0.5080011613047517</v>
      </c>
      <c r="AL67" s="24">
        <f>+NEA_d!$AN94</f>
        <v>0.50046354707541529</v>
      </c>
      <c r="AM67" s="24">
        <f>+CUY_d!$AN94</f>
        <v>0.52004566744586156</v>
      </c>
      <c r="AN67" s="24">
        <f>+PAT_d!$AN94</f>
        <v>0.51791326040556407</v>
      </c>
      <c r="AO67" s="24">
        <f t="shared" si="17"/>
        <v>0.53933377335260602</v>
      </c>
      <c r="AP67" s="24">
        <f t="shared" si="18"/>
        <v>0.50046354707541529</v>
      </c>
      <c r="AQ67" s="24">
        <f t="shared" si="26"/>
        <v>3.8870226277190723E-2</v>
      </c>
      <c r="AR67" s="24">
        <f t="shared" si="24"/>
        <v>4.0378416405734377E-2</v>
      </c>
      <c r="AT67" s="24">
        <f ca="1">+NAC_d!CT67</f>
        <v>0.5201305681642967</v>
      </c>
      <c r="AU67" s="24">
        <f ca="1">+NAC_d!CU67</f>
        <v>0.52196016035426207</v>
      </c>
      <c r="AV67" s="24">
        <f ca="1">+NAC_d!CV67</f>
        <v>0.52002416660352724</v>
      </c>
      <c r="AW67" s="24">
        <f ca="1">+NAC_d!CW67</f>
        <v>0.52289671357644552</v>
      </c>
      <c r="AX67" s="24">
        <f ca="1">+NAC_d!CX67</f>
        <v>0.52220038485050879</v>
      </c>
      <c r="AY67" s="24">
        <f ca="1">+NAC_d!CY67</f>
        <v>0.52327399321744994</v>
      </c>
      <c r="AZ67" s="24">
        <f ca="1">+NAC_d!CZ67</f>
        <v>0.52348389101460513</v>
      </c>
      <c r="BA67" s="24">
        <f ca="1">+NAC_d!DA67</f>
        <v>0.52551432777034957</v>
      </c>
      <c r="BB67" s="24">
        <f ca="1">+NAC_d!DB67</f>
        <v>0.52386086312082947</v>
      </c>
      <c r="BC67" s="24">
        <f ca="1">+NAC_d!DC67</f>
        <v>0.52383187369239148</v>
      </c>
      <c r="BD67" s="24">
        <f t="shared" ca="1" si="11"/>
        <v>0.52551432777034957</v>
      </c>
      <c r="BE67" s="24">
        <f t="shared" ca="1" si="12"/>
        <v>0.52002416660352724</v>
      </c>
      <c r="BF67" s="24">
        <f t="shared" ca="1" si="13"/>
        <v>5.4901611668223271E-3</v>
      </c>
      <c r="BG67" s="24">
        <f t="shared" ca="1" si="25"/>
        <v>1.2870836875576826E-2</v>
      </c>
      <c r="BI67" s="35">
        <f t="shared" si="10"/>
        <v>44593</v>
      </c>
      <c r="BJ67" s="164">
        <f t="shared" si="20"/>
        <v>4.0378416405734377E-2</v>
      </c>
      <c r="BK67" s="164">
        <f t="shared" ca="1" si="21"/>
        <v>1.2870836875576826E-2</v>
      </c>
      <c r="BL67" t="b">
        <f t="shared" ca="1" si="22"/>
        <v>1</v>
      </c>
    </row>
    <row r="68" spans="1:64" x14ac:dyDescent="0.25">
      <c r="A68" s="35">
        <f>+NAC!A68</f>
        <v>44621</v>
      </c>
      <c r="B68" s="24">
        <f>+GBA_d!AA95</f>
        <v>6.71973523011411E-2</v>
      </c>
      <c r="C68" s="24">
        <f>+PAM_d!$AA95</f>
        <v>6.5830240899245718E-2</v>
      </c>
      <c r="D68" s="24">
        <f>+NOA_d!$AA95</f>
        <v>6.7169161944976796E-2</v>
      </c>
      <c r="E68" s="24">
        <f>+NEA_d!$AA95</f>
        <v>7.3156769659555199E-2</v>
      </c>
      <c r="F68" s="24">
        <f>+CUY_d!$AA95</f>
        <v>6.7177021930979075E-2</v>
      </c>
      <c r="G68" s="24">
        <f>+PAT_d!$AA95</f>
        <v>7.2587099880319084E-2</v>
      </c>
      <c r="H68" s="24">
        <f t="shared" si="3"/>
        <v>7.3156769659555199E-2</v>
      </c>
      <c r="I68" s="24">
        <f t="shared" si="4"/>
        <v>6.5830240899245718E-2</v>
      </c>
      <c r="J68" s="24">
        <f t="shared" si="5"/>
        <v>7.3265287603094809E-3</v>
      </c>
      <c r="K68" s="24">
        <f t="shared" si="14"/>
        <v>8.6962341308923583E-3</v>
      </c>
      <c r="M68" s="24">
        <f ca="1">+NAC_d!CH68</f>
        <v>7.0213778435281426E-2</v>
      </c>
      <c r="N68" s="24">
        <f ca="1">+NAC_d!CI68</f>
        <v>6.9191107156622911E-2</v>
      </c>
      <c r="O68" s="24">
        <f ca="1">+NAC_d!CJ68</f>
        <v>6.9331813852583801E-2</v>
      </c>
      <c r="P68" s="24">
        <f ca="1">+NAC_d!CK68</f>
        <v>6.801200406424579E-2</v>
      </c>
      <c r="Q68" s="24">
        <f ca="1">+NAC_d!CL68</f>
        <v>6.7382772995247864E-2</v>
      </c>
      <c r="R68" s="24">
        <f ca="1">+NAC_d!CM68</f>
        <v>6.8571762243058831E-2</v>
      </c>
      <c r="S68" s="24">
        <f ca="1">+NAC_d!CN68</f>
        <v>6.713438783448078E-2</v>
      </c>
      <c r="T68" s="24">
        <f ca="1">+NAC_d!CO68</f>
        <v>6.6978353170344729E-2</v>
      </c>
      <c r="U68" s="24">
        <f ca="1">+NAC_d!CP68</f>
        <v>6.6679852937509665E-2</v>
      </c>
      <c r="V68" s="24">
        <f ca="1">+NAC_d!CQ68</f>
        <v>6.4741178097255991E-2</v>
      </c>
      <c r="W68" s="24">
        <f t="shared" ca="1" si="6"/>
        <v>7.0213778435281426E-2</v>
      </c>
      <c r="X68" s="24">
        <f t="shared" ca="1" si="7"/>
        <v>6.4741178097255991E-2</v>
      </c>
      <c r="Y68" s="24">
        <f t="shared" ca="1" si="8"/>
        <v>5.4726003380254351E-3</v>
      </c>
      <c r="Z68" s="24">
        <f t="shared" ca="1" si="15"/>
        <v>3.0252892475761315E-3</v>
      </c>
      <c r="AB68" s="74">
        <f t="shared" si="9"/>
        <v>44621</v>
      </c>
      <c r="AC68" s="75">
        <f t="shared" si="23"/>
        <v>8.6962341308923583E-3</v>
      </c>
      <c r="AD68" s="75">
        <f t="shared" ca="1" si="16"/>
        <v>3.0252892475761315E-3</v>
      </c>
      <c r="AH68" s="35">
        <f t="shared" si="2"/>
        <v>44621</v>
      </c>
      <c r="AI68" s="24">
        <f>+GBA_d!$AN95</f>
        <v>0.56015266834350363</v>
      </c>
      <c r="AJ68" s="24">
        <f>+PAM_d!$AN95</f>
        <v>0.53616019622485434</v>
      </c>
      <c r="AK68" s="24">
        <f>+NOA_d!$AN95</f>
        <v>0.54539493474996048</v>
      </c>
      <c r="AL68" s="24">
        <f>+NEA_d!$AN95</f>
        <v>0.5587642959066943</v>
      </c>
      <c r="AM68" s="24">
        <f>+CUY_d!$AN95</f>
        <v>0.5546592834030617</v>
      </c>
      <c r="AN68" s="24">
        <f>+PAT_d!$AN95</f>
        <v>0.56627681589183254</v>
      </c>
      <c r="AO68" s="24">
        <f t="shared" si="17"/>
        <v>0.56627681589183254</v>
      </c>
      <c r="AP68" s="24">
        <f t="shared" si="18"/>
        <v>0.53616019622485434</v>
      </c>
      <c r="AQ68" s="24">
        <f t="shared" si="26"/>
        <v>3.0116619666978206E-2</v>
      </c>
      <c r="AR68" s="24">
        <f t="shared" si="24"/>
        <v>3.5676755220176007E-2</v>
      </c>
      <c r="AT68" s="24">
        <f ca="1">+NAC_d!CT68</f>
        <v>0.55648074957188709</v>
      </c>
      <c r="AU68" s="24">
        <f ca="1">+NAC_d!CU68</f>
        <v>0.5552222649393479</v>
      </c>
      <c r="AV68" s="24">
        <f ca="1">+NAC_d!CV68</f>
        <v>0.55168217685464715</v>
      </c>
      <c r="AW68" s="24">
        <f ca="1">+NAC_d!CW68</f>
        <v>0.55236500346227246</v>
      </c>
      <c r="AX68" s="24">
        <f ca="1">+NAC_d!CX68</f>
        <v>0.55108802213239549</v>
      </c>
      <c r="AY68" s="24">
        <f ca="1">+NAC_d!CY68</f>
        <v>0.5509309501281463</v>
      </c>
      <c r="AZ68" s="24">
        <f ca="1">+NAC_d!CZ68</f>
        <v>0.55071668468142954</v>
      </c>
      <c r="BA68" s="24">
        <f ca="1">+NAC_d!DA68</f>
        <v>0.5517240153282148</v>
      </c>
      <c r="BB68" s="24">
        <f ca="1">+NAC_d!DB68</f>
        <v>0.54900353544176594</v>
      </c>
      <c r="BC68" s="24">
        <f ca="1">+NAC_d!DC68</f>
        <v>0.54791696083279673</v>
      </c>
      <c r="BD68" s="24">
        <f t="shared" ca="1" si="11"/>
        <v>0.55648074957188709</v>
      </c>
      <c r="BE68" s="24">
        <f t="shared" ca="1" si="12"/>
        <v>0.54791696083279673</v>
      </c>
      <c r="BF68" s="24">
        <f t="shared" ca="1" si="13"/>
        <v>8.5637887390903611E-3</v>
      </c>
      <c r="BG68" s="24">
        <f t="shared" ca="1" si="25"/>
        <v>1.1358412039512404E-2</v>
      </c>
      <c r="BI68" s="35">
        <f t="shared" si="10"/>
        <v>44621</v>
      </c>
      <c r="BJ68" s="164">
        <f t="shared" si="20"/>
        <v>3.5676755220176007E-2</v>
      </c>
      <c r="BK68" s="164">
        <f t="shared" ca="1" si="21"/>
        <v>1.1358412039512404E-2</v>
      </c>
      <c r="BL68" t="b">
        <f t="shared" ca="1" si="22"/>
        <v>1</v>
      </c>
    </row>
    <row r="69" spans="1:64" x14ac:dyDescent="0.25">
      <c r="A69" s="35">
        <f>+NAC!A69</f>
        <v>44652</v>
      </c>
      <c r="B69" s="24">
        <f>+GBA_d!AA96</f>
        <v>6.1843230838436236E-2</v>
      </c>
      <c r="C69" s="24">
        <f>+PAM_d!$AA96</f>
        <v>5.8798247341190546E-2</v>
      </c>
      <c r="D69" s="24">
        <f>+NOA_d!$AA96</f>
        <v>6.2852513177872993E-2</v>
      </c>
      <c r="E69" s="24">
        <f>+NEA_d!$AA96</f>
        <v>5.9833313231637542E-2</v>
      </c>
      <c r="F69" s="24">
        <f>+CUY_d!$AA96</f>
        <v>5.7889873228002431E-2</v>
      </c>
      <c r="G69" s="24">
        <f>+PAT_d!$AA96</f>
        <v>5.8164812229842822E-2</v>
      </c>
      <c r="H69" s="24">
        <f t="shared" si="3"/>
        <v>6.2852513177872993E-2</v>
      </c>
      <c r="I69" s="24">
        <f t="shared" si="4"/>
        <v>5.7889873228002431E-2</v>
      </c>
      <c r="J69" s="24">
        <f t="shared" si="5"/>
        <v>4.962639949870562E-3</v>
      </c>
      <c r="K69" s="24">
        <f t="shared" si="14"/>
        <v>8.5205181672077992E-3</v>
      </c>
      <c r="M69" s="24">
        <f ca="1">+NAC_d!CH69</f>
        <v>6.0975307895088315E-2</v>
      </c>
      <c r="N69" s="24">
        <f ca="1">+NAC_d!CI69</f>
        <v>6.101662342492431E-2</v>
      </c>
      <c r="O69" s="24">
        <f ca="1">+NAC_d!CJ69</f>
        <v>6.0377879212035079E-2</v>
      </c>
      <c r="P69" s="24">
        <f ca="1">+NAC_d!CK69</f>
        <v>6.019605764239544E-2</v>
      </c>
      <c r="Q69" s="24">
        <f ca="1">+NAC_d!CL69</f>
        <v>6.0469384377885627E-2</v>
      </c>
      <c r="R69" s="24">
        <f ca="1">+NAC_d!CM69</f>
        <v>6.0268133115952471E-2</v>
      </c>
      <c r="S69" s="24">
        <f ca="1">+NAC_d!CN69</f>
        <v>6.0377181418500347E-2</v>
      </c>
      <c r="T69" s="24">
        <f ca="1">+NAC_d!CO69</f>
        <v>6.0375625324365689E-2</v>
      </c>
      <c r="U69" s="24">
        <f ca="1">+NAC_d!CP69</f>
        <v>6.0031014668653793E-2</v>
      </c>
      <c r="V69" s="24">
        <f ca="1">+NAC_d!CQ69</f>
        <v>6.0255157043657803E-2</v>
      </c>
      <c r="W69" s="24">
        <f t="shared" ca="1" si="6"/>
        <v>6.101662342492431E-2</v>
      </c>
      <c r="X69" s="24">
        <f t="shared" ca="1" si="7"/>
        <v>6.0031014668653793E-2</v>
      </c>
      <c r="Y69" s="24">
        <f t="shared" ca="1" si="8"/>
        <v>9.8560875627051736E-4</v>
      </c>
      <c r="Z69" s="24">
        <f t="shared" ca="1" si="15"/>
        <v>3.0489078715587405E-3</v>
      </c>
      <c r="AB69" s="74">
        <f t="shared" si="9"/>
        <v>44652</v>
      </c>
      <c r="AC69" s="75">
        <f t="shared" si="23"/>
        <v>8.5205181672077992E-3</v>
      </c>
      <c r="AD69" s="75">
        <f t="shared" ca="1" si="16"/>
        <v>3.0489078715587405E-3</v>
      </c>
      <c r="AH69" s="35">
        <f t="shared" si="2"/>
        <v>44652</v>
      </c>
      <c r="AI69" s="24">
        <f>+GBA_d!$AN96</f>
        <v>0.5910277983654002</v>
      </c>
      <c r="AJ69" s="24">
        <f>+PAM_d!$AN96</f>
        <v>0.56452131457302634</v>
      </c>
      <c r="AK69" s="24">
        <f>+NOA_d!$AN96</f>
        <v>0.57880573593105766</v>
      </c>
      <c r="AL69" s="24">
        <f>+NEA_d!$AN96</f>
        <v>0.58656293019237804</v>
      </c>
      <c r="AM69" s="24">
        <f>+CUY_d!$AN96</f>
        <v>0.57907311952165896</v>
      </c>
      <c r="AN69" s="24">
        <f>+PAT_d!$AN96</f>
        <v>0.58346910560297194</v>
      </c>
      <c r="AO69" s="24">
        <f t="shared" si="17"/>
        <v>0.5910277983654002</v>
      </c>
      <c r="AP69" s="24">
        <f t="shared" si="18"/>
        <v>0.56452131457302634</v>
      </c>
      <c r="AQ69" s="24">
        <f t="shared" si="26"/>
        <v>2.6506483792373858E-2</v>
      </c>
      <c r="AR69" s="24">
        <f t="shared" si="24"/>
        <v>3.230478151900866E-2</v>
      </c>
      <c r="AT69" s="24">
        <f ca="1">+NAC_d!CT69</f>
        <v>0.58637025825912725</v>
      </c>
      <c r="AU69" s="24">
        <f ca="1">+NAC_d!CU69</f>
        <v>0.58465961836750235</v>
      </c>
      <c r="AV69" s="24">
        <f ca="1">+NAC_d!CV69</f>
        <v>0.58042558866983462</v>
      </c>
      <c r="AW69" s="24">
        <f ca="1">+NAC_d!CW69</f>
        <v>0.5805830657146005</v>
      </c>
      <c r="AX69" s="24">
        <f ca="1">+NAC_d!CX69</f>
        <v>0.58016811727530593</v>
      </c>
      <c r="AY69" s="24">
        <f ca="1">+NAC_d!CY69</f>
        <v>0.57976985044410978</v>
      </c>
      <c r="AZ69" s="24">
        <f ca="1">+NAC_d!CZ69</f>
        <v>0.57951409000038456</v>
      </c>
      <c r="BA69" s="24">
        <f ca="1">+NAC_d!DA69</f>
        <v>0.58035498764237015</v>
      </c>
      <c r="BB69" s="24">
        <f ca="1">+NAC_d!DB69</f>
        <v>0.57765125596095457</v>
      </c>
      <c r="BC69" s="24">
        <f ca="1">+NAC_d!DC69</f>
        <v>0.57714762790401464</v>
      </c>
      <c r="BD69" s="24">
        <f t="shared" ca="1" si="11"/>
        <v>0.58637025825912725</v>
      </c>
      <c r="BE69" s="24">
        <f t="shared" ca="1" si="12"/>
        <v>0.57714762790401464</v>
      </c>
      <c r="BF69" s="24">
        <f t="shared" ca="1" si="13"/>
        <v>9.2226303551126154E-3</v>
      </c>
      <c r="BG69" s="24">
        <f t="shared" ca="1" si="25"/>
        <v>1.0457864085567618E-2</v>
      </c>
      <c r="BI69" s="35">
        <f t="shared" si="10"/>
        <v>44652</v>
      </c>
      <c r="BJ69" s="164">
        <f t="shared" si="20"/>
        <v>3.230478151900866E-2</v>
      </c>
      <c r="BK69" s="164">
        <f t="shared" ca="1" si="21"/>
        <v>1.0457864085567618E-2</v>
      </c>
      <c r="BL69" t="b">
        <f t="shared" ca="1" si="22"/>
        <v>1</v>
      </c>
    </row>
    <row r="70" spans="1:64" x14ac:dyDescent="0.25">
      <c r="A70" s="35">
        <f>+NAC!A70</f>
        <v>44682</v>
      </c>
      <c r="B70" s="24">
        <f>+GBA_d!AA97</f>
        <v>4.7597937201907747E-2</v>
      </c>
      <c r="C70" s="24">
        <f>+PAM_d!$AA97</f>
        <v>5.3086948011140667E-2</v>
      </c>
      <c r="D70" s="24">
        <f>+NOA_d!$AA97</f>
        <v>5.6195064249715543E-2</v>
      </c>
      <c r="E70" s="24">
        <f>+NEA_d!$AA97</f>
        <v>5.2853414071828642E-2</v>
      </c>
      <c r="F70" s="24">
        <f>+CUY_d!$AA97</f>
        <v>5.2038324779659861E-2</v>
      </c>
      <c r="G70" s="24">
        <f>+PAT_d!$AA97</f>
        <v>4.8278649816440922E-2</v>
      </c>
      <c r="H70" s="24">
        <f t="shared" si="3"/>
        <v>5.6195064249715543E-2</v>
      </c>
      <c r="I70" s="24">
        <f t="shared" si="4"/>
        <v>4.7597937201907747E-2</v>
      </c>
      <c r="J70" s="24">
        <f t="shared" si="5"/>
        <v>8.5971270478077955E-3</v>
      </c>
      <c r="K70" s="24">
        <f t="shared" si="14"/>
        <v>8.7708601383524876E-3</v>
      </c>
      <c r="M70" s="24">
        <f ca="1">+NAC_d!CH70</f>
        <v>4.9989937879358015E-2</v>
      </c>
      <c r="N70" s="24">
        <f ca="1">+NAC_d!CI70</f>
        <v>5.043980555409866E-2</v>
      </c>
      <c r="O70" s="24">
        <f ca="1">+NAC_d!CJ70</f>
        <v>5.0181976042994236E-2</v>
      </c>
      <c r="P70" s="24">
        <f ca="1">+NAC_d!CK70</f>
        <v>5.0542245664314311E-2</v>
      </c>
      <c r="Q70" s="24">
        <f ca="1">+NAC_d!CL70</f>
        <v>5.0628744047215735E-2</v>
      </c>
      <c r="R70" s="24">
        <f ca="1">+NAC_d!CM70</f>
        <v>5.0313885940577396E-2</v>
      </c>
      <c r="S70" s="24">
        <f ca="1">+NAC_d!CN70</f>
        <v>5.0682237371563632E-2</v>
      </c>
      <c r="T70" s="24">
        <f ca="1">+NAC_d!CO70</f>
        <v>5.0882586856186185E-2</v>
      </c>
      <c r="U70" s="24">
        <f ca="1">+NAC_d!CP70</f>
        <v>5.0856270409900262E-2</v>
      </c>
      <c r="V70" s="24">
        <f ca="1">+NAC_d!CQ70</f>
        <v>5.0949959824340363E-2</v>
      </c>
      <c r="W70" s="24">
        <f t="shared" ca="1" si="6"/>
        <v>5.0949959824340363E-2</v>
      </c>
      <c r="X70" s="24">
        <f t="shared" ca="1" si="7"/>
        <v>4.9989937879358015E-2</v>
      </c>
      <c r="Y70" s="24">
        <f t="shared" ca="1" si="8"/>
        <v>9.6002194498234772E-4</v>
      </c>
      <c r="Z70" s="24">
        <f t="shared" ca="1" si="15"/>
        <v>2.8718159660748124E-3</v>
      </c>
      <c r="AB70" s="74">
        <f t="shared" si="9"/>
        <v>44682</v>
      </c>
      <c r="AC70" s="75">
        <f t="shared" si="23"/>
        <v>8.7708601383524876E-3</v>
      </c>
      <c r="AD70" s="75">
        <f t="shared" ca="1" si="16"/>
        <v>2.8718159660748124E-3</v>
      </c>
      <c r="AH70" s="35">
        <f t="shared" ref="AH70:AH95" si="27">+A70</f>
        <v>44682</v>
      </c>
      <c r="AI70" s="24">
        <f>+GBA_d!$AN97</f>
        <v>0.61316401323737946</v>
      </c>
      <c r="AJ70" s="24">
        <f>+PAM_d!$AN97</f>
        <v>0.59604602982906396</v>
      </c>
      <c r="AK70" s="24">
        <f>+NOA_d!$AN97</f>
        <v>0.61397237754045353</v>
      </c>
      <c r="AL70" s="24">
        <f>+NEA_d!$AN97</f>
        <v>0.61953581424212301</v>
      </c>
      <c r="AM70" s="24">
        <f>+CUY_d!$AN97</f>
        <v>0.60195561335278702</v>
      </c>
      <c r="AN70" s="24">
        <f>+PAT_d!$AN97</f>
        <v>0.60493480973291924</v>
      </c>
      <c r="AO70" s="24">
        <f t="shared" si="17"/>
        <v>0.61953581424212301</v>
      </c>
      <c r="AP70" s="24">
        <f t="shared" si="18"/>
        <v>0.59604602982906396</v>
      </c>
      <c r="AQ70" s="24">
        <f t="shared" si="26"/>
        <v>2.3489784413059045E-2</v>
      </c>
      <c r="AR70" s="24">
        <f t="shared" si="24"/>
        <v>3.0653000101568437E-2</v>
      </c>
      <c r="AT70" s="24">
        <f ca="1">+NAC_d!CT70</f>
        <v>0.61512165944699637</v>
      </c>
      <c r="AU70" s="24">
        <f ca="1">+NAC_d!CU70</f>
        <v>0.6133107298010021</v>
      </c>
      <c r="AV70" s="24">
        <f ca="1">+NAC_d!CV70</f>
        <v>0.60842877266350648</v>
      </c>
      <c r="AW70" s="24">
        <f ca="1">+NAC_d!CW70</f>
        <v>0.60819725843083017</v>
      </c>
      <c r="AX70" s="24">
        <f ca="1">+NAC_d!CX70</f>
        <v>0.60778521101850624</v>
      </c>
      <c r="AY70" s="24">
        <f ca="1">+NAC_d!CY70</f>
        <v>0.6069295223809803</v>
      </c>
      <c r="AZ70" s="24">
        <f ca="1">+NAC_d!CZ70</f>
        <v>0.60564580773178078</v>
      </c>
      <c r="BA70" s="24">
        <f ca="1">+NAC_d!DA70</f>
        <v>0.60644825114288881</v>
      </c>
      <c r="BB70" s="24">
        <f ca="1">+NAC_d!DB70</f>
        <v>0.60385922542157533</v>
      </c>
      <c r="BC70" s="24">
        <f ca="1">+NAC_d!DC70</f>
        <v>0.60240643247624082</v>
      </c>
      <c r="BD70" s="24">
        <f t="shared" ca="1" si="11"/>
        <v>0.61512165944699637</v>
      </c>
      <c r="BE70" s="24">
        <f t="shared" ca="1" si="12"/>
        <v>0.60240643247624082</v>
      </c>
      <c r="BF70" s="24">
        <f t="shared" ca="1" si="13"/>
        <v>1.2715226970755555E-2</v>
      </c>
      <c r="BG70" s="24">
        <f t="shared" ca="1" si="25"/>
        <v>1.0426225148917726E-2</v>
      </c>
      <c r="BI70" s="35">
        <f t="shared" si="10"/>
        <v>44682</v>
      </c>
      <c r="BJ70" s="164">
        <f t="shared" si="20"/>
        <v>3.0653000101568437E-2</v>
      </c>
      <c r="BK70" s="164">
        <f t="shared" ca="1" si="21"/>
        <v>1.0426225148917726E-2</v>
      </c>
      <c r="BL70" t="b">
        <f t="shared" ca="1" si="22"/>
        <v>1</v>
      </c>
    </row>
    <row r="71" spans="1:64" x14ac:dyDescent="0.25">
      <c r="A71" s="35">
        <f>+NAC!A71</f>
        <v>44713</v>
      </c>
      <c r="B71" s="24">
        <f>+GBA_d!AA98</f>
        <v>5.4606620409886508E-2</v>
      </c>
      <c r="C71" s="24">
        <f>+PAM_d!$AA98</f>
        <v>5.1898937068395545E-2</v>
      </c>
      <c r="D71" s="24">
        <f>+NOA_d!$AA98</f>
        <v>5.2816433753759773E-2</v>
      </c>
      <c r="E71" s="24">
        <f>+NEA_d!$AA98</f>
        <v>4.9100729827729728E-2</v>
      </c>
      <c r="F71" s="24">
        <f>+CUY_d!$AA98</f>
        <v>5.3199101233535773E-2</v>
      </c>
      <c r="G71" s="24">
        <f>+PAT_d!$AA98</f>
        <v>5.1043686702915148E-2</v>
      </c>
      <c r="H71" s="24">
        <f t="shared" ref="H71:H95" si="28">+MAX(B71:G71)</f>
        <v>5.4606620409886508E-2</v>
      </c>
      <c r="I71" s="24">
        <f t="shared" ref="I71:I95" si="29">+MIN(B71:G71)</f>
        <v>4.9100729827729728E-2</v>
      </c>
      <c r="J71" s="24">
        <f t="shared" ref="J71:J95" si="30">+H71-I71</f>
        <v>5.5058905821567805E-3</v>
      </c>
      <c r="K71" s="24">
        <f t="shared" si="14"/>
        <v>8.6617784081112394E-3</v>
      </c>
      <c r="M71" s="24">
        <f ca="1">+NAC_d!CH71</f>
        <v>5.0897003024527265E-2</v>
      </c>
      <c r="N71" s="24">
        <f ca="1">+NAC_d!CI71</f>
        <v>5.1499711182475538E-2</v>
      </c>
      <c r="O71" s="24">
        <f ca="1">+NAC_d!CJ71</f>
        <v>5.2064871198279405E-2</v>
      </c>
      <c r="P71" s="24">
        <f ca="1">+NAC_d!CK71</f>
        <v>5.2020673996019617E-2</v>
      </c>
      <c r="Q71" s="24">
        <f ca="1">+NAC_d!CL71</f>
        <v>5.2675054578233294E-2</v>
      </c>
      <c r="R71" s="24">
        <f ca="1">+NAC_d!CM71</f>
        <v>5.2421232594804135E-2</v>
      </c>
      <c r="S71" s="24">
        <f ca="1">+NAC_d!CN71</f>
        <v>5.2766231514902007E-2</v>
      </c>
      <c r="T71" s="24">
        <f ca="1">+NAC_d!CO71</f>
        <v>5.3403703388227752E-2</v>
      </c>
      <c r="U71" s="24">
        <f ca="1">+NAC_d!CP71</f>
        <v>5.3932342619201545E-2</v>
      </c>
      <c r="V71" s="24">
        <f ca="1">+NAC_d!CQ71</f>
        <v>5.4805765198090217E-2</v>
      </c>
      <c r="W71" s="24">
        <f t="shared" ref="W71:W95" ca="1" si="31">+MAX(M71:V71)</f>
        <v>5.4805765198090217E-2</v>
      </c>
      <c r="X71" s="24">
        <f t="shared" ref="X71:X95" ca="1" si="32">+MIN(M71:V71)</f>
        <v>5.0897003024527265E-2</v>
      </c>
      <c r="Y71" s="24">
        <f t="shared" ref="Y71:Y95" ca="1" si="33">+W71-X71</f>
        <v>3.9087621735629519E-3</v>
      </c>
      <c r="Z71" s="24">
        <f t="shared" ca="1" si="15"/>
        <v>3.0633972160827305E-3</v>
      </c>
      <c r="AB71" s="74">
        <f t="shared" ref="AB71:AB95" si="34">+A71</f>
        <v>44713</v>
      </c>
      <c r="AC71" s="75">
        <f t="shared" ref="AC71:AC95" si="35">+K71</f>
        <v>8.6617784081112394E-3</v>
      </c>
      <c r="AD71" s="75">
        <f t="shared" ref="AD71:AD95" ca="1" si="36">+Z71</f>
        <v>3.0633972160827305E-3</v>
      </c>
      <c r="AH71" s="35">
        <f t="shared" si="27"/>
        <v>44713</v>
      </c>
      <c r="AI71" s="24">
        <f>+GBA_d!$AN98</f>
        <v>0.65053738143555573</v>
      </c>
      <c r="AJ71" s="24">
        <f>+PAM_d!$AN98</f>
        <v>0.62608198732642983</v>
      </c>
      <c r="AK71" s="24">
        <f>+NOA_d!$AN98</f>
        <v>0.64466923367799445</v>
      </c>
      <c r="AL71" s="24">
        <f>+NEA_d!$AN98</f>
        <v>0.6520191413390326</v>
      </c>
      <c r="AM71" s="24">
        <f>+CUY_d!$AN98</f>
        <v>0.6296714418006546</v>
      </c>
      <c r="AN71" s="24">
        <f>+PAT_d!$AN98</f>
        <v>0.6310315724749771</v>
      </c>
      <c r="AO71" s="24">
        <f t="shared" si="17"/>
        <v>0.6520191413390326</v>
      </c>
      <c r="AP71" s="24">
        <f t="shared" si="18"/>
        <v>0.62608198732642983</v>
      </c>
      <c r="AQ71" s="24">
        <f t="shared" si="26"/>
        <v>2.593715401260277E-2</v>
      </c>
      <c r="AR71" s="24">
        <f t="shared" si="24"/>
        <v>2.8640948559365036E-2</v>
      </c>
      <c r="AT71" s="24">
        <f ca="1">+NAC_d!CT71</f>
        <v>0.64457371882054226</v>
      </c>
      <c r="AU71" s="24">
        <f ca="1">+NAC_d!CU71</f>
        <v>0.64308944777332733</v>
      </c>
      <c r="AV71" s="24">
        <f ca="1">+NAC_d!CV71</f>
        <v>0.63922315149459119</v>
      </c>
      <c r="AW71" s="24">
        <f ca="1">+NAC_d!CW71</f>
        <v>0.63846563349495322</v>
      </c>
      <c r="AX71" s="24">
        <f ca="1">+NAC_d!CX71</f>
        <v>0.63928764719702391</v>
      </c>
      <c r="AY71" s="24">
        <f ca="1">+NAC_d!CY71</f>
        <v>0.63848612125148674</v>
      </c>
      <c r="AZ71" s="24">
        <f ca="1">+NAC_d!CZ71</f>
        <v>0.63786765275438384</v>
      </c>
      <c r="BA71" s="24">
        <f ca="1">+NAC_d!DA71</f>
        <v>0.64015962012134131</v>
      </c>
      <c r="BB71" s="24">
        <f ca="1">+NAC_d!DB71</f>
        <v>0.63868687634536081</v>
      </c>
      <c r="BC71" s="24">
        <f ca="1">+NAC_d!DC71</f>
        <v>0.63944369712893723</v>
      </c>
      <c r="BD71" s="24">
        <f t="shared" ref="BD71:BD95" ca="1" si="37">+MAX(AT71:BC71)</f>
        <v>0.64457371882054226</v>
      </c>
      <c r="BE71" s="24">
        <f t="shared" ref="BE71:BE95" ca="1" si="38">+MIN(AT71:BC71)</f>
        <v>0.63786765275438384</v>
      </c>
      <c r="BF71" s="24">
        <f t="shared" ref="BF71:BF95" ca="1" si="39">+BD71-BE71</f>
        <v>6.7060660661584226E-3</v>
      </c>
      <c r="BG71" s="24">
        <f t="shared" ca="1" si="25"/>
        <v>1.0131092055085581E-2</v>
      </c>
      <c r="BI71" s="35">
        <f t="shared" ref="BI71:BI95" si="40">+AH71</f>
        <v>44713</v>
      </c>
      <c r="BJ71" s="164">
        <f t="shared" si="20"/>
        <v>2.8640948559365036E-2</v>
      </c>
      <c r="BK71" s="164">
        <f t="shared" ca="1" si="21"/>
        <v>1.0131092055085581E-2</v>
      </c>
      <c r="BL71" t="b">
        <f t="shared" ca="1" si="22"/>
        <v>1</v>
      </c>
    </row>
    <row r="72" spans="1:64" x14ac:dyDescent="0.25">
      <c r="A72" s="35">
        <f>+NAC!A72</f>
        <v>44743</v>
      </c>
      <c r="B72" s="24">
        <f>+GBA_d!AA99</f>
        <v>7.3351943928063434E-2</v>
      </c>
      <c r="C72" s="24">
        <f>+PAM_d!$AA99</f>
        <v>7.5740215679182654E-2</v>
      </c>
      <c r="D72" s="24">
        <f>+NOA_d!$AA99</f>
        <v>6.648442024655199E-2</v>
      </c>
      <c r="E72" s="24">
        <f>+NEA_d!$AA99</f>
        <v>7.3244088466891233E-2</v>
      </c>
      <c r="F72" s="24">
        <f>+CUY_d!$AA99</f>
        <v>7.3484605971784633E-2</v>
      </c>
      <c r="G72" s="24">
        <f>+PAT_d!$AA99</f>
        <v>8.0132094032004941E-2</v>
      </c>
      <c r="H72" s="24">
        <f t="shared" si="28"/>
        <v>8.0132094032004941E-2</v>
      </c>
      <c r="I72" s="24">
        <f t="shared" si="29"/>
        <v>6.648442024655199E-2</v>
      </c>
      <c r="J72" s="24">
        <f t="shared" si="30"/>
        <v>1.3647673785452952E-2</v>
      </c>
      <c r="K72" s="24">
        <f t="shared" si="14"/>
        <v>9.3129333873754327E-3</v>
      </c>
      <c r="M72" s="24">
        <f ca="1">+NAC_d!CH72</f>
        <v>7.0695141488546609E-2</v>
      </c>
      <c r="N72" s="24">
        <f ca="1">+NAC_d!CI72</f>
        <v>7.1258126545564959E-2</v>
      </c>
      <c r="O72" s="24">
        <f ca="1">+NAC_d!CJ72</f>
        <v>7.1149186010329935E-2</v>
      </c>
      <c r="P72" s="24">
        <f ca="1">+NAC_d!CK72</f>
        <v>7.2601694198798583E-2</v>
      </c>
      <c r="Q72" s="24">
        <f ca="1">+NAC_d!CL72</f>
        <v>7.2475295462577582E-2</v>
      </c>
      <c r="R72" s="24">
        <f ca="1">+NAC_d!CM72</f>
        <v>7.3196743638059614E-2</v>
      </c>
      <c r="S72" s="24">
        <f ca="1">+NAC_d!CN72</f>
        <v>7.339320378347769E-2</v>
      </c>
      <c r="T72" s="24">
        <f ca="1">+NAC_d!CO72</f>
        <v>7.4585277958678198E-2</v>
      </c>
      <c r="U72" s="24">
        <f ca="1">+NAC_d!CP72</f>
        <v>7.5325790212568577E-2</v>
      </c>
      <c r="V72" s="24">
        <f ca="1">+NAC_d!CQ72</f>
        <v>7.7890764607356999E-2</v>
      </c>
      <c r="W72" s="24">
        <f t="shared" ca="1" si="31"/>
        <v>7.7890764607356999E-2</v>
      </c>
      <c r="X72" s="24">
        <f t="shared" ca="1" si="32"/>
        <v>7.0695141488546609E-2</v>
      </c>
      <c r="Y72" s="24">
        <f t="shared" ca="1" si="33"/>
        <v>7.1956231188103903E-3</v>
      </c>
      <c r="Z72" s="24">
        <f t="shared" ca="1" si="15"/>
        <v>3.5779227026362568E-3</v>
      </c>
      <c r="AB72" s="74">
        <f t="shared" si="34"/>
        <v>44743</v>
      </c>
      <c r="AC72" s="75">
        <f t="shared" si="35"/>
        <v>9.3129333873754327E-3</v>
      </c>
      <c r="AD72" s="75">
        <f t="shared" ca="1" si="36"/>
        <v>3.5779227026362568E-3</v>
      </c>
      <c r="AH72" s="35">
        <f t="shared" si="27"/>
        <v>44743</v>
      </c>
      <c r="AI72" s="24">
        <f>+GBA_d!$AN99</f>
        <v>0.71861495237181838</v>
      </c>
      <c r="AJ72" s="24">
        <f>+PAM_d!$AN99</f>
        <v>0.70077696524009703</v>
      </c>
      <c r="AK72" s="24">
        <f>+NOA_d!$AN99</f>
        <v>0.70680161481806736</v>
      </c>
      <c r="AL72" s="24">
        <f>+NEA_d!$AN99</f>
        <v>0.72183769113833907</v>
      </c>
      <c r="AM72" s="24">
        <f>+CUY_d!$AN99</f>
        <v>0.69569942504062232</v>
      </c>
      <c r="AN72" s="24">
        <f>+PAT_d!$AN99</f>
        <v>0.70463253887118338</v>
      </c>
      <c r="AO72" s="24">
        <f t="shared" si="17"/>
        <v>0.72183769113833907</v>
      </c>
      <c r="AP72" s="24">
        <f t="shared" si="18"/>
        <v>0.69569942504062232</v>
      </c>
      <c r="AQ72" s="24">
        <f t="shared" si="26"/>
        <v>2.6138266097716745E-2</v>
      </c>
      <c r="AR72" s="24">
        <f t="shared" si="24"/>
        <v>2.6504432934077456E-2</v>
      </c>
      <c r="AT72" s="24">
        <f ca="1">+NAC_d!CT72</f>
        <v>0.71039523379510694</v>
      </c>
      <c r="AU72" s="24">
        <f ca="1">+NAC_d!CU72</f>
        <v>0.70966752462864191</v>
      </c>
      <c r="AV72" s="24">
        <f ca="1">+NAC_d!CV72</f>
        <v>0.70553908260463438</v>
      </c>
      <c r="AW72" s="24">
        <f ca="1">+NAC_d!CW72</f>
        <v>0.70688949010309399</v>
      </c>
      <c r="AX72" s="24">
        <f ca="1">+NAC_d!CX72</f>
        <v>0.70716269162381717</v>
      </c>
      <c r="AY72" s="24">
        <f ca="1">+NAC_d!CY72</f>
        <v>0.70724429700456115</v>
      </c>
      <c r="AZ72" s="24">
        <f ca="1">+NAC_d!CZ72</f>
        <v>0.70716446368312735</v>
      </c>
      <c r="BA72" s="24">
        <f ca="1">+NAC_d!DA72</f>
        <v>0.71137338973936726</v>
      </c>
      <c r="BB72" s="24">
        <f ca="1">+NAC_d!DB72</f>
        <v>0.71015092863527407</v>
      </c>
      <c r="BC72" s="24">
        <f ca="1">+NAC_d!DC72</f>
        <v>0.71481757000169965</v>
      </c>
      <c r="BD72" s="24">
        <f t="shared" ca="1" si="37"/>
        <v>0.71481757000169965</v>
      </c>
      <c r="BE72" s="24">
        <f t="shared" ca="1" si="38"/>
        <v>0.70553908260463438</v>
      </c>
      <c r="BF72" s="24">
        <f t="shared" ca="1" si="39"/>
        <v>9.2784873970652715E-3</v>
      </c>
      <c r="BG72" s="24">
        <f t="shared" ca="1" si="25"/>
        <v>9.7668388192229966E-3</v>
      </c>
      <c r="BI72" s="35">
        <f t="shared" si="40"/>
        <v>44743</v>
      </c>
      <c r="BJ72" s="164">
        <f t="shared" si="20"/>
        <v>2.6504432934077456E-2</v>
      </c>
      <c r="BK72" s="164">
        <f t="shared" ca="1" si="21"/>
        <v>9.7668388192229966E-3</v>
      </c>
      <c r="BL72" t="b">
        <f t="shared" ca="1" si="22"/>
        <v>1</v>
      </c>
    </row>
    <row r="73" spans="1:64" x14ac:dyDescent="0.25">
      <c r="A73" s="35">
        <f>+NAC!A73</f>
        <v>44774</v>
      </c>
      <c r="B73" s="24">
        <f>+GBA_d!AA100</f>
        <v>6.9633188671047064E-2</v>
      </c>
      <c r="C73" s="24">
        <f>+PAM_d!$AA100</f>
        <v>6.9167053882684293E-2</v>
      </c>
      <c r="D73" s="24">
        <f>+NOA_d!$AA100</f>
        <v>7.5221618857483463E-2</v>
      </c>
      <c r="E73" s="24">
        <f>+NEA_d!$AA100</f>
        <v>7.577966918957646E-2</v>
      </c>
      <c r="F73" s="24">
        <f>+CUY_d!$AA100</f>
        <v>6.3697585227033171E-2</v>
      </c>
      <c r="G73" s="24">
        <f>+PAT_d!$AA100</f>
        <v>6.416012369094326E-2</v>
      </c>
      <c r="H73" s="24">
        <f t="shared" si="28"/>
        <v>7.577966918957646E-2</v>
      </c>
      <c r="I73" s="24">
        <f t="shared" si="29"/>
        <v>6.3697585227033171E-2</v>
      </c>
      <c r="J73" s="24">
        <f t="shared" si="30"/>
        <v>1.2082083962543289E-2</v>
      </c>
      <c r="K73" s="24">
        <f t="shared" si="14"/>
        <v>8.9890220756606021E-3</v>
      </c>
      <c r="M73" s="24">
        <f ca="1">+NAC_d!CH73</f>
        <v>7.1994815325908235E-2</v>
      </c>
      <c r="N73" s="24">
        <f ca="1">+NAC_d!CI73</f>
        <v>7.1287428396111352E-2</v>
      </c>
      <c r="O73" s="24">
        <f ca="1">+NAC_d!CJ73</f>
        <v>7.0467049290368733E-2</v>
      </c>
      <c r="P73" s="24">
        <f ca="1">+NAC_d!CK73</f>
        <v>7.0244093332259228E-2</v>
      </c>
      <c r="Q73" s="24">
        <f ca="1">+NAC_d!CL73</f>
        <v>6.9721273898597502E-2</v>
      </c>
      <c r="R73" s="24">
        <f ca="1">+NAC_d!CM73</f>
        <v>6.9387975841779026E-2</v>
      </c>
      <c r="S73" s="24">
        <f ca="1">+NAC_d!CN73</f>
        <v>6.9227606136371467E-2</v>
      </c>
      <c r="T73" s="24">
        <f ca="1">+NAC_d!CO73</f>
        <v>6.9154546881383894E-2</v>
      </c>
      <c r="U73" s="24">
        <f ca="1">+NAC_d!CP73</f>
        <v>6.8435805960893825E-2</v>
      </c>
      <c r="V73" s="24">
        <f ca="1">+NAC_d!CQ73</f>
        <v>6.8541630238995177E-2</v>
      </c>
      <c r="W73" s="24">
        <f t="shared" ca="1" si="31"/>
        <v>7.1994815325908235E-2</v>
      </c>
      <c r="X73" s="24">
        <f t="shared" ca="1" si="32"/>
        <v>6.8435805960893825E-2</v>
      </c>
      <c r="Y73" s="24">
        <f t="shared" ca="1" si="33"/>
        <v>3.5590093650144095E-3</v>
      </c>
      <c r="Z73" s="24">
        <f t="shared" ca="1" si="15"/>
        <v>3.4456596190651037E-3</v>
      </c>
      <c r="AB73" s="74">
        <f t="shared" si="34"/>
        <v>44774</v>
      </c>
      <c r="AC73" s="75">
        <f t="shared" si="35"/>
        <v>8.9890220756606021E-3</v>
      </c>
      <c r="AD73" s="75">
        <f t="shared" ca="1" si="36"/>
        <v>3.4456596190651037E-3</v>
      </c>
      <c r="AH73" s="35">
        <f t="shared" si="27"/>
        <v>44774</v>
      </c>
      <c r="AI73" s="24">
        <f>+GBA_d!$AN100</f>
        <v>0.79185941971506035</v>
      </c>
      <c r="AJ73" s="24">
        <f>+PAM_d!$AN100</f>
        <v>0.77787792382263499</v>
      </c>
      <c r="AK73" s="24">
        <f>+NOA_d!$AN100</f>
        <v>0.7933238688307882</v>
      </c>
      <c r="AL73" s="24">
        <f>+NEA_d!$AN100</f>
        <v>0.80405965499096932</v>
      </c>
      <c r="AM73" s="24">
        <f>+CUY_d!$AN100</f>
        <v>0.7715496692654944</v>
      </c>
      <c r="AN73" s="24">
        <f>+PAT_d!$AN100</f>
        <v>0.75414428164474634</v>
      </c>
      <c r="AO73" s="24">
        <f t="shared" si="17"/>
        <v>0.80405965499096932</v>
      </c>
      <c r="AP73" s="24">
        <f t="shared" si="18"/>
        <v>0.75414428164474634</v>
      </c>
      <c r="AQ73" s="24">
        <f t="shared" si="26"/>
        <v>4.991537334622298E-2</v>
      </c>
      <c r="AR73" s="24">
        <f t="shared" si="24"/>
        <v>2.6220562113364841E-2</v>
      </c>
      <c r="AT73" s="24">
        <f ca="1">+NAC_d!CT73</f>
        <v>0.79366729342028108</v>
      </c>
      <c r="AU73" s="24">
        <f ca="1">+NAC_d!CU73</f>
        <v>0.79129434901718421</v>
      </c>
      <c r="AV73" s="24">
        <f ca="1">+NAC_d!CV73</f>
        <v>0.7849923047489864</v>
      </c>
      <c r="AW73" s="24">
        <f ca="1">+NAC_d!CW73</f>
        <v>0.78516542492501662</v>
      </c>
      <c r="AX73" s="24">
        <f ca="1">+NAC_d!CX73</f>
        <v>0.78453030560671633</v>
      </c>
      <c r="AY73" s="24">
        <f ca="1">+NAC_d!CY73</f>
        <v>0.78291221883201567</v>
      </c>
      <c r="AZ73" s="24">
        <f ca="1">+NAC_d!CZ73</f>
        <v>0.78154802260201905</v>
      </c>
      <c r="BA73" s="24">
        <f ca="1">+NAC_d!DA73</f>
        <v>0.78448849383306518</v>
      </c>
      <c r="BB73" s="24">
        <f ca="1">+NAC_d!DB73</f>
        <v>0.78091425680318771</v>
      </c>
      <c r="BC73" s="24">
        <f ca="1">+NAC_d!DC73</f>
        <v>0.78353331933240344</v>
      </c>
      <c r="BD73" s="24">
        <f t="shared" ca="1" si="37"/>
        <v>0.79366729342028108</v>
      </c>
      <c r="BE73" s="24">
        <f t="shared" ca="1" si="38"/>
        <v>0.78091425680318771</v>
      </c>
      <c r="BF73" s="24">
        <f t="shared" ca="1" si="39"/>
        <v>1.2753036617093372E-2</v>
      </c>
      <c r="BG73" s="24">
        <f t="shared" ca="1" si="25"/>
        <v>9.5954466533134837E-3</v>
      </c>
      <c r="BI73" s="35">
        <f t="shared" si="40"/>
        <v>44774</v>
      </c>
      <c r="BJ73" s="164">
        <f t="shared" si="20"/>
        <v>2.6220562113364841E-2</v>
      </c>
      <c r="BK73" s="164">
        <f t="shared" ca="1" si="21"/>
        <v>9.5954466533134837E-3</v>
      </c>
      <c r="BL73" t="b">
        <f t="shared" ca="1" si="22"/>
        <v>1</v>
      </c>
    </row>
    <row r="74" spans="1:64" x14ac:dyDescent="0.25">
      <c r="A74" s="35">
        <f>+NAC!A74</f>
        <v>44805</v>
      </c>
      <c r="B74" s="24">
        <f>+GBA_d!AA101</f>
        <v>6.0937327043620204E-2</v>
      </c>
      <c r="C74" s="24">
        <f>+PAM_d!$AA101</f>
        <v>6.2740386230844658E-2</v>
      </c>
      <c r="D74" s="24">
        <f>+NOA_d!$AA101</f>
        <v>6.0450919899818434E-2</v>
      </c>
      <c r="E74" s="24">
        <f>+NEA_d!$AA101</f>
        <v>6.7870505279407745E-2</v>
      </c>
      <c r="F74" s="24">
        <f>+CUY_d!$AA101</f>
        <v>5.9634237152099701E-2</v>
      </c>
      <c r="G74" s="24">
        <f>+PAT_d!$AA101</f>
        <v>6.0938763870417523E-2</v>
      </c>
      <c r="H74" s="24">
        <f t="shared" si="28"/>
        <v>6.7870505279407745E-2</v>
      </c>
      <c r="I74" s="24">
        <f t="shared" si="29"/>
        <v>5.9634237152099701E-2</v>
      </c>
      <c r="J74" s="24">
        <f t="shared" si="30"/>
        <v>8.236268127308044E-3</v>
      </c>
      <c r="K74" s="24">
        <f t="shared" si="14"/>
        <v>8.8202891618864489E-3</v>
      </c>
      <c r="M74" s="24">
        <f ca="1">+NAC_d!CH74</f>
        <v>6.4952333446983923E-2</v>
      </c>
      <c r="N74" s="24">
        <f ca="1">+NAC_d!CI74</f>
        <v>6.4591201425351574E-2</v>
      </c>
      <c r="O74" s="24">
        <f ca="1">+NAC_d!CJ74</f>
        <v>6.3205928022024072E-2</v>
      </c>
      <c r="P74" s="24">
        <f ca="1">+NAC_d!CK74</f>
        <v>6.3506337549847247E-2</v>
      </c>
      <c r="Q74" s="24">
        <f ca="1">+NAC_d!CL74</f>
        <v>6.2495718689448143E-2</v>
      </c>
      <c r="R74" s="24">
        <f ca="1">+NAC_d!CM74</f>
        <v>6.2356762545816569E-2</v>
      </c>
      <c r="S74" s="24">
        <f ca="1">+NAC_d!CN74</f>
        <v>6.1625150489147185E-2</v>
      </c>
      <c r="T74" s="24">
        <f ca="1">+NAC_d!CO74</f>
        <v>6.1253152789851883E-2</v>
      </c>
      <c r="U74" s="24">
        <f ca="1">+NAC_d!CP74</f>
        <v>6.0063882552569448E-2</v>
      </c>
      <c r="V74" s="24">
        <f ca="1">+NAC_d!CQ74</f>
        <v>5.9242801146868196E-2</v>
      </c>
      <c r="W74" s="24">
        <f t="shared" ca="1" si="31"/>
        <v>6.4952333446983923E-2</v>
      </c>
      <c r="X74" s="24">
        <f t="shared" ca="1" si="32"/>
        <v>5.9242801146868196E-2</v>
      </c>
      <c r="Y74" s="24">
        <f t="shared" ca="1" si="33"/>
        <v>5.7095323001157272E-3</v>
      </c>
      <c r="Z74" s="24">
        <f t="shared" ca="1" si="15"/>
        <v>3.6251018937346058E-3</v>
      </c>
      <c r="AB74" s="74">
        <f t="shared" si="34"/>
        <v>44805</v>
      </c>
      <c r="AC74" s="75">
        <f t="shared" si="35"/>
        <v>8.8202891618864489E-3</v>
      </c>
      <c r="AD74" s="75">
        <f t="shared" ca="1" si="36"/>
        <v>3.6251018937346058E-3</v>
      </c>
      <c r="AH74" s="35">
        <f t="shared" si="27"/>
        <v>44805</v>
      </c>
      <c r="AI74" s="24">
        <f>+GBA_d!$AN101</f>
        <v>0.83083854477449703</v>
      </c>
      <c r="AJ74" s="24">
        <f>+PAM_d!$AN101</f>
        <v>0.82651641533273112</v>
      </c>
      <c r="AK74" s="24">
        <f>+NOA_d!$AN101</f>
        <v>0.8432968208299485</v>
      </c>
      <c r="AL74" s="24">
        <f>+NEA_d!$AN101</f>
        <v>0.87386781576220041</v>
      </c>
      <c r="AM74" s="24">
        <f>+CUY_d!$AN101</f>
        <v>0.82562925348071436</v>
      </c>
      <c r="AN74" s="24">
        <f>+PAT_d!$AN101</f>
        <v>0.79332463627597005</v>
      </c>
      <c r="AO74" s="24">
        <f t="shared" si="17"/>
        <v>0.87386781576220041</v>
      </c>
      <c r="AP74" s="24">
        <f t="shared" si="18"/>
        <v>0.79332463627597005</v>
      </c>
      <c r="AQ74" s="24">
        <f t="shared" si="26"/>
        <v>8.0543179486230354E-2</v>
      </c>
      <c r="AR74" s="24">
        <f t="shared" si="24"/>
        <v>2.9561125695442534E-2</v>
      </c>
      <c r="AT74" s="24">
        <f ca="1">+NAC_d!CT74</f>
        <v>0.84842638607465815</v>
      </c>
      <c r="AU74" s="24">
        <f ca="1">+NAC_d!CU74</f>
        <v>0.84416818931194526</v>
      </c>
      <c r="AV74" s="24">
        <f ca="1">+NAC_d!CV74</f>
        <v>0.83514185446041656</v>
      </c>
      <c r="AW74" s="24">
        <f ca="1">+NAC_d!CW74</f>
        <v>0.83464832736728645</v>
      </c>
      <c r="AX74" s="24">
        <f ca="1">+NAC_d!CX74</f>
        <v>0.83227576305256656</v>
      </c>
      <c r="AY74" s="24">
        <f ca="1">+NAC_d!CY74</f>
        <v>0.82980565310790144</v>
      </c>
      <c r="AZ74" s="24">
        <f ca="1">+NAC_d!CZ74</f>
        <v>0.82675853690448942</v>
      </c>
      <c r="BA74" s="24">
        <f ca="1">+NAC_d!DA74</f>
        <v>0.82841762800061436</v>
      </c>
      <c r="BB74" s="24">
        <f ca="1">+NAC_d!DB74</f>
        <v>0.82213461832421131</v>
      </c>
      <c r="BC74" s="24">
        <f ca="1">+NAC_d!DC74</f>
        <v>0.82185952745435098</v>
      </c>
      <c r="BD74" s="24">
        <f t="shared" ca="1" si="37"/>
        <v>0.84842638607465815</v>
      </c>
      <c r="BE74" s="24">
        <f t="shared" ca="1" si="38"/>
        <v>0.82185952745435098</v>
      </c>
      <c r="BF74" s="24">
        <f t="shared" ca="1" si="39"/>
        <v>2.6566858620307165E-2</v>
      </c>
      <c r="BG74" s="24">
        <f t="shared" ca="1" si="25"/>
        <v>1.1093903844073605E-2</v>
      </c>
      <c r="BI74" s="35">
        <f t="shared" si="40"/>
        <v>44805</v>
      </c>
      <c r="BJ74" s="164">
        <f t="shared" si="20"/>
        <v>2.9561125695442534E-2</v>
      </c>
      <c r="BK74" s="164">
        <f t="shared" ca="1" si="21"/>
        <v>1.1093903844073605E-2</v>
      </c>
      <c r="BL74" t="b">
        <f t="shared" ca="1" si="22"/>
        <v>1</v>
      </c>
    </row>
    <row r="75" spans="1:64" x14ac:dyDescent="0.25">
      <c r="A75" s="35">
        <f>+NAC!A75</f>
        <v>44835</v>
      </c>
      <c r="B75" s="24">
        <f>+GBA_d!AA102</f>
        <v>6.5669261584459626E-2</v>
      </c>
      <c r="C75" s="24">
        <f>+PAM_d!$AA102</f>
        <v>6.1567116078827366E-2</v>
      </c>
      <c r="D75" s="24">
        <f>+NOA_d!$AA102</f>
        <v>6.2828081451860029E-2</v>
      </c>
      <c r="E75" s="24">
        <f>+NEA_d!$AA102</f>
        <v>6.259825111916939E-2</v>
      </c>
      <c r="F75" s="24">
        <f>+CUY_d!$AA102</f>
        <v>5.9788596513990377E-2</v>
      </c>
      <c r="G75" s="24">
        <f>+PAT_d!$AA102</f>
        <v>6.6510474910531858E-2</v>
      </c>
      <c r="H75" s="24">
        <f t="shared" si="28"/>
        <v>6.6510474910531858E-2</v>
      </c>
      <c r="I75" s="24">
        <f t="shared" si="29"/>
        <v>5.9788596513990377E-2</v>
      </c>
      <c r="J75" s="24">
        <f t="shared" si="30"/>
        <v>6.7218783965414808E-3</v>
      </c>
      <c r="K75" s="24">
        <f t="shared" si="14"/>
        <v>8.6073285404988566E-3</v>
      </c>
      <c r="M75" s="24">
        <f ca="1">+NAC_d!CH75</f>
        <v>6.301451133547431E-2</v>
      </c>
      <c r="N75" s="24">
        <f ca="1">+NAC_d!CI75</f>
        <v>6.300849256380725E-2</v>
      </c>
      <c r="O75" s="24">
        <f ca="1">+NAC_d!CJ75</f>
        <v>6.3633685801156137E-2</v>
      </c>
      <c r="P75" s="24">
        <f ca="1">+NAC_d!CK75</f>
        <v>6.2990318357619035E-2</v>
      </c>
      <c r="Q75" s="24">
        <f ca="1">+NAC_d!CL75</f>
        <v>6.3683476756286606E-2</v>
      </c>
      <c r="R75" s="24">
        <f ca="1">+NAC_d!CM75</f>
        <v>6.4023556592671005E-2</v>
      </c>
      <c r="S75" s="24">
        <f ca="1">+NAC_d!CN75</f>
        <v>6.3396239997129955E-2</v>
      </c>
      <c r="T75" s="24">
        <f ca="1">+NAC_d!CO75</f>
        <v>6.3664222064274911E-2</v>
      </c>
      <c r="U75" s="24">
        <f ca="1">+NAC_d!CP75</f>
        <v>6.4163809327159038E-2</v>
      </c>
      <c r="V75" s="24">
        <f ca="1">+NAC_d!CQ75</f>
        <v>6.382661830486569E-2</v>
      </c>
      <c r="W75" s="24">
        <f t="shared" ca="1" si="31"/>
        <v>6.4163809327159038E-2</v>
      </c>
      <c r="X75" s="24">
        <f t="shared" ca="1" si="32"/>
        <v>6.2990318357619035E-2</v>
      </c>
      <c r="Y75" s="24">
        <f t="shared" ca="1" si="33"/>
        <v>1.1734909695400031E-3</v>
      </c>
      <c r="Z75" s="24">
        <f t="shared" ca="1" si="15"/>
        <v>3.5933022468175868E-3</v>
      </c>
      <c r="AB75" s="74">
        <f t="shared" si="34"/>
        <v>44835</v>
      </c>
      <c r="AC75" s="75">
        <f t="shared" si="35"/>
        <v>8.6073285404988566E-3</v>
      </c>
      <c r="AD75" s="75">
        <f t="shared" ca="1" si="36"/>
        <v>3.5933022468175868E-3</v>
      </c>
      <c r="AH75" s="35">
        <f t="shared" si="27"/>
        <v>44835</v>
      </c>
      <c r="AI75" s="24">
        <f>+GBA_d!$AN102</f>
        <v>0.88024345375859636</v>
      </c>
      <c r="AJ75" s="24">
        <f>+PAM_d!$AN102</f>
        <v>0.87506215783223551</v>
      </c>
      <c r="AK75" s="24">
        <f>+NOA_d!$AN102</f>
        <v>0.89919797321021355</v>
      </c>
      <c r="AL75" s="24">
        <f>+NEA_d!$AN102</f>
        <v>0.92381841633296657</v>
      </c>
      <c r="AM75" s="24">
        <f>+CUY_d!$AN102</f>
        <v>0.87627773928921648</v>
      </c>
      <c r="AN75" s="24">
        <f>+PAT_d!$AN102</f>
        <v>0.85979881899155797</v>
      </c>
      <c r="AO75" s="24">
        <f t="shared" si="17"/>
        <v>0.92381841633296657</v>
      </c>
      <c r="AP75" s="24">
        <f t="shared" si="18"/>
        <v>0.85979881899155797</v>
      </c>
      <c r="AQ75" s="24">
        <f t="shared" si="26"/>
        <v>6.4019597341408607E-2</v>
      </c>
      <c r="AR75" s="24">
        <f t="shared" si="24"/>
        <v>3.3253881680569385E-2</v>
      </c>
      <c r="AT75" s="24">
        <f ca="1">+NAC_d!CT75</f>
        <v>0.89966491710713692</v>
      </c>
      <c r="AU75" s="24">
        <f ca="1">+NAC_d!CU75</f>
        <v>0.89512202682355402</v>
      </c>
      <c r="AV75" s="24">
        <f ca="1">+NAC_d!CV75</f>
        <v>0.88704273046272197</v>
      </c>
      <c r="AW75" s="24">
        <f ca="1">+NAC_d!CW75</f>
        <v>0.8857061275697482</v>
      </c>
      <c r="AX75" s="24">
        <f ca="1">+NAC_d!CX75</f>
        <v>0.88331375955771363</v>
      </c>
      <c r="AY75" s="24">
        <f ca="1">+NAC_d!CY75</f>
        <v>0.8821008135846482</v>
      </c>
      <c r="AZ75" s="24">
        <f ca="1">+NAC_d!CZ75</f>
        <v>0.87717157382853439</v>
      </c>
      <c r="BA75" s="24">
        <f ca="1">+NAC_d!DA75</f>
        <v>0.87861766191207002</v>
      </c>
      <c r="BB75" s="24">
        <f ca="1">+NAC_d!DB75</f>
        <v>0.87302844947079938</v>
      </c>
      <c r="BC75" s="24">
        <f ca="1">+NAC_d!DC75</f>
        <v>0.87122098304610907</v>
      </c>
      <c r="BD75" s="24">
        <f t="shared" ca="1" si="37"/>
        <v>0.89966491710713692</v>
      </c>
      <c r="BE75" s="24">
        <f t="shared" ca="1" si="38"/>
        <v>0.87122098304610907</v>
      </c>
      <c r="BF75" s="24">
        <f t="shared" ca="1" si="39"/>
        <v>2.8443934061027853E-2</v>
      </c>
      <c r="BG75" s="24">
        <f t="shared" ca="1" si="25"/>
        <v>1.2817588400832717E-2</v>
      </c>
      <c r="BI75" s="35">
        <f t="shared" si="40"/>
        <v>44835</v>
      </c>
      <c r="BJ75" s="164">
        <f t="shared" si="20"/>
        <v>3.3253881680569385E-2</v>
      </c>
      <c r="BK75" s="164">
        <f t="shared" ca="1" si="21"/>
        <v>1.2817588400832717E-2</v>
      </c>
      <c r="BL75" t="b">
        <f t="shared" ca="1" si="22"/>
        <v>1</v>
      </c>
    </row>
    <row r="76" spans="1:64" x14ac:dyDescent="0.25">
      <c r="A76" s="35">
        <f>+NAC!A76</f>
        <v>44866</v>
      </c>
      <c r="B76" s="24">
        <f>+GBA_d!AA103</f>
        <v>4.9197165115527408E-2</v>
      </c>
      <c r="C76" s="24">
        <f>+PAM_d!$AA103</f>
        <v>4.9629465675636864E-2</v>
      </c>
      <c r="D76" s="24">
        <f>+NOA_d!$AA103</f>
        <v>4.5706548119362811E-2</v>
      </c>
      <c r="E76" s="24">
        <f>+NEA_d!$AA103</f>
        <v>4.5548346691050678E-2</v>
      </c>
      <c r="F76" s="24">
        <f>+CUY_d!$AA103</f>
        <v>4.9721890587484996E-2</v>
      </c>
      <c r="G76" s="24">
        <f>+PAT_d!$AA103</f>
        <v>4.9377245339666587E-2</v>
      </c>
      <c r="H76" s="24">
        <f t="shared" si="28"/>
        <v>4.9721890587484996E-2</v>
      </c>
      <c r="I76" s="24">
        <f t="shared" si="29"/>
        <v>4.5548346691050678E-2</v>
      </c>
      <c r="J76" s="24">
        <f t="shared" si="30"/>
        <v>4.1735438964343174E-3</v>
      </c>
      <c r="K76" s="24">
        <f t="shared" si="14"/>
        <v>8.2575789573865466E-3</v>
      </c>
      <c r="M76" s="24">
        <f ca="1">+NAC_d!CH76</f>
        <v>4.6398429254593143E-2</v>
      </c>
      <c r="N76" s="24">
        <f ca="1">+NAC_d!CI76</f>
        <v>4.6603712570978173E-2</v>
      </c>
      <c r="O76" s="24">
        <f ca="1">+NAC_d!CJ76</f>
        <v>4.779237887826504E-2</v>
      </c>
      <c r="P76" s="24">
        <f ca="1">+NAC_d!CK76</f>
        <v>4.836259302052115E-2</v>
      </c>
      <c r="Q76" s="24">
        <f ca="1">+NAC_d!CL76</f>
        <v>4.8334810473366518E-2</v>
      </c>
      <c r="R76" s="24">
        <f ca="1">+NAC_d!CM76</f>
        <v>4.8510650761656837E-2</v>
      </c>
      <c r="S76" s="24">
        <f ca="1">+NAC_d!CN76</f>
        <v>4.9154452474555965E-2</v>
      </c>
      <c r="T76" s="24">
        <f ca="1">+NAC_d!CO76</f>
        <v>4.9378061571885068E-2</v>
      </c>
      <c r="U76" s="24">
        <f ca="1">+NAC_d!CP76</f>
        <v>4.9883627730735736E-2</v>
      </c>
      <c r="V76" s="24">
        <f ca="1">+NAC_d!CQ76</f>
        <v>5.070765562412749E-2</v>
      </c>
      <c r="W76" s="24">
        <f t="shared" ca="1" si="31"/>
        <v>5.070765562412749E-2</v>
      </c>
      <c r="X76" s="24">
        <f t="shared" ca="1" si="32"/>
        <v>4.6398429254593143E-2</v>
      </c>
      <c r="Y76" s="24">
        <f t="shared" ca="1" si="33"/>
        <v>4.3092263695343469E-3</v>
      </c>
      <c r="Z76" s="24">
        <f t="shared" ca="1" si="15"/>
        <v>3.9125374649364719E-3</v>
      </c>
      <c r="AB76" s="74">
        <f t="shared" si="34"/>
        <v>44866</v>
      </c>
      <c r="AC76" s="75">
        <f t="shared" si="35"/>
        <v>8.2575789573865466E-3</v>
      </c>
      <c r="AD76" s="75">
        <f t="shared" ca="1" si="36"/>
        <v>3.9125374649364719E-3</v>
      </c>
      <c r="AH76" s="35">
        <f t="shared" si="27"/>
        <v>44866</v>
      </c>
      <c r="AI76" s="24">
        <f>+GBA_d!$AN103</f>
        <v>0.92944926644867865</v>
      </c>
      <c r="AJ76" s="24">
        <f>+PAM_d!$AN103</f>
        <v>0.91380219089152259</v>
      </c>
      <c r="AK76" s="24">
        <f>+NOA_d!$AN103</f>
        <v>0.9348157636506389</v>
      </c>
      <c r="AL76" s="24">
        <f>+NEA_d!$AN103</f>
        <v>0.95271708010375766</v>
      </c>
      <c r="AM76" s="24">
        <f>+CUY_d!$AN103</f>
        <v>0.91852961082645423</v>
      </c>
      <c r="AN76" s="24">
        <f>+PAT_d!$AN103</f>
        <v>0.91017120917695715</v>
      </c>
      <c r="AO76" s="24">
        <f t="shared" si="17"/>
        <v>0.95271708010375766</v>
      </c>
      <c r="AP76" s="24">
        <f t="shared" si="18"/>
        <v>0.91017120917695715</v>
      </c>
      <c r="AQ76" s="24">
        <f t="shared" si="26"/>
        <v>4.2545870926800511E-2</v>
      </c>
      <c r="AR76" s="24">
        <f t="shared" si="24"/>
        <v>3.6211060157807909E-2</v>
      </c>
      <c r="AT76" s="24">
        <f ca="1">+NAC_d!CT76</f>
        <v>0.93839725803627871</v>
      </c>
      <c r="AU76" s="24">
        <f ca="1">+NAC_d!CU76</f>
        <v>0.93462019827960652</v>
      </c>
      <c r="AV76" s="24">
        <f ca="1">+NAC_d!CV76</f>
        <v>0.9288426206014011</v>
      </c>
      <c r="AW76" s="24">
        <f ca="1">+NAC_d!CW76</f>
        <v>0.92823261907469012</v>
      </c>
      <c r="AX76" s="24">
        <f ca="1">+NAC_d!CX76</f>
        <v>0.92512916774693776</v>
      </c>
      <c r="AY76" s="24">
        <f ca="1">+NAC_d!CY76</f>
        <v>0.92500948471986333</v>
      </c>
      <c r="AZ76" s="24">
        <f ca="1">+NAC_d!CZ76</f>
        <v>0.92119773177995601</v>
      </c>
      <c r="BA76" s="24">
        <f ca="1">+NAC_d!DA76</f>
        <v>0.92253412862838702</v>
      </c>
      <c r="BB76" s="24">
        <f ca="1">+NAC_d!DB76</f>
        <v>0.9179128338041449</v>
      </c>
      <c r="BC76" s="24">
        <f ca="1">+NAC_d!DC76</f>
        <v>0.91771266101081972</v>
      </c>
      <c r="BD76" s="24">
        <f t="shared" ca="1" si="37"/>
        <v>0.93839725803627871</v>
      </c>
      <c r="BE76" s="24">
        <f t="shared" ca="1" si="38"/>
        <v>0.91771266101081972</v>
      </c>
      <c r="BF76" s="24">
        <f t="shared" ca="1" si="39"/>
        <v>2.0684597025458995E-2</v>
      </c>
      <c r="BG76" s="24">
        <f t="shared" ca="1" si="25"/>
        <v>1.3579717019657758E-2</v>
      </c>
      <c r="BI76" s="35">
        <f t="shared" si="40"/>
        <v>44866</v>
      </c>
      <c r="BJ76" s="164">
        <f t="shared" si="20"/>
        <v>3.6211060157807909E-2</v>
      </c>
      <c r="BK76" s="164">
        <f t="shared" ca="1" si="21"/>
        <v>1.3579717019657758E-2</v>
      </c>
      <c r="BL76" t="b">
        <f t="shared" ca="1" si="22"/>
        <v>1</v>
      </c>
    </row>
    <row r="77" spans="1:64" x14ac:dyDescent="0.25">
      <c r="A77" s="35">
        <f>+NAC!A77</f>
        <v>44896</v>
      </c>
      <c r="B77" s="24">
        <f>+GBA_d!AA104</f>
        <v>5.3442649221606464E-2</v>
      </c>
      <c r="C77" s="24">
        <f>+PAM_d!$AA104</f>
        <v>5.0916021483984331E-2</v>
      </c>
      <c r="D77" s="24">
        <f>+NOA_d!$AA104</f>
        <v>4.6994079168066749E-2</v>
      </c>
      <c r="E77" s="24">
        <f>+NEA_d!$AA104</f>
        <v>4.8147202715167259E-2</v>
      </c>
      <c r="F77" s="24">
        <f>+CUY_d!$AA104</f>
        <v>5.0866576414975606E-2</v>
      </c>
      <c r="G77" s="24">
        <f>+PAT_d!$AA104</f>
        <v>4.6339224445491878E-2</v>
      </c>
      <c r="H77" s="24">
        <f t="shared" si="28"/>
        <v>5.3442649221606464E-2</v>
      </c>
      <c r="I77" s="24">
        <f t="shared" si="29"/>
        <v>4.6339224445491878E-2</v>
      </c>
      <c r="J77" s="24">
        <f t="shared" si="30"/>
        <v>7.1034247761145863E-3</v>
      </c>
      <c r="K77" s="24">
        <f t="shared" si="14"/>
        <v>7.6917993267578049E-3</v>
      </c>
      <c r="M77" s="24">
        <f ca="1">+NAC_d!CH77</f>
        <v>4.8278832473068078E-2</v>
      </c>
      <c r="N77" s="24">
        <f ca="1">+NAC_d!CI77</f>
        <v>4.880395495315315E-2</v>
      </c>
      <c r="O77" s="24">
        <f ca="1">+NAC_d!CJ77</f>
        <v>4.9735282655617663E-2</v>
      </c>
      <c r="P77" s="24">
        <f ca="1">+NAC_d!CK77</f>
        <v>5.0520299993693341E-2</v>
      </c>
      <c r="Q77" s="24">
        <f ca="1">+NAC_d!CL77</f>
        <v>5.073001673629407E-2</v>
      </c>
      <c r="R77" s="24">
        <f ca="1">+NAC_d!CM77</f>
        <v>5.0848982968853207E-2</v>
      </c>
      <c r="S77" s="24">
        <f ca="1">+NAC_d!CN77</f>
        <v>5.1347033085043181E-2</v>
      </c>
      <c r="T77" s="24">
        <f ca="1">+NAC_d!CO77</f>
        <v>5.1957675583846452E-2</v>
      </c>
      <c r="U77" s="24">
        <f ca="1">+NAC_d!CP77</f>
        <v>5.252279881535471E-2</v>
      </c>
      <c r="V77" s="24">
        <f ca="1">+NAC_d!CQ77</f>
        <v>5.3225410226152681E-2</v>
      </c>
      <c r="W77" s="24">
        <f t="shared" ca="1" si="31"/>
        <v>5.3225410226152681E-2</v>
      </c>
      <c r="X77" s="24">
        <f t="shared" ca="1" si="32"/>
        <v>4.8278832473068078E-2</v>
      </c>
      <c r="Y77" s="24">
        <f t="shared" ca="1" si="33"/>
        <v>4.9465777530846022E-3</v>
      </c>
      <c r="Z77" s="24">
        <f t="shared" ca="1" si="15"/>
        <v>3.9926975750347133E-3</v>
      </c>
      <c r="AB77" s="74">
        <f t="shared" si="34"/>
        <v>44896</v>
      </c>
      <c r="AC77" s="75">
        <f t="shared" si="35"/>
        <v>7.6917993267578049E-3</v>
      </c>
      <c r="AD77" s="75">
        <f t="shared" ca="1" si="36"/>
        <v>3.9926975750347133E-3</v>
      </c>
      <c r="AH77" s="35">
        <f t="shared" si="27"/>
        <v>44896</v>
      </c>
      <c r="AI77" s="24">
        <f>+GBA_d!$AN104</f>
        <v>0.95410190420714325</v>
      </c>
      <c r="AJ77" s="24">
        <f>+PAM_d!$AN104</f>
        <v>0.94304231393544669</v>
      </c>
      <c r="AK77" s="24">
        <f>+NOA_d!$AN104</f>
        <v>0.94714092475260259</v>
      </c>
      <c r="AL77" s="24">
        <f>+NEA_d!$AN104</f>
        <v>0.95929537824473665</v>
      </c>
      <c r="AM77" s="24">
        <f>+CUY_d!$AN104</f>
        <v>0.94099888855564084</v>
      </c>
      <c r="AN77" s="24">
        <f>+PAT_d!$AN104</f>
        <v>0.93908861558517365</v>
      </c>
      <c r="AO77" s="24">
        <f t="shared" si="17"/>
        <v>0.95929537824473665</v>
      </c>
      <c r="AP77" s="24">
        <f t="shared" si="18"/>
        <v>0.93908861558517365</v>
      </c>
      <c r="AQ77" s="24">
        <f t="shared" si="26"/>
        <v>2.0206762659563005E-2</v>
      </c>
      <c r="AR77" s="24">
        <f t="shared" si="24"/>
        <v>3.7291806417979946E-2</v>
      </c>
      <c r="AT77" s="24">
        <f ca="1">+NAC_d!CT77</f>
        <v>0.95247300954651104</v>
      </c>
      <c r="AU77" s="24">
        <f ca="1">+NAC_d!CU77</f>
        <v>0.9516866251362428</v>
      </c>
      <c r="AV77" s="24">
        <f ca="1">+NAC_d!CV77</f>
        <v>0.94890617431901481</v>
      </c>
      <c r="AW77" s="24">
        <f ca="1">+NAC_d!CW77</f>
        <v>0.94897059780667492</v>
      </c>
      <c r="AX77" s="24">
        <f ca="1">+NAC_d!CX77</f>
        <v>0.94886398469347322</v>
      </c>
      <c r="AY77" s="24">
        <f ca="1">+NAC_d!CY77</f>
        <v>0.94920786476425301</v>
      </c>
      <c r="AZ77" s="24">
        <f ca="1">+NAC_d!CZ77</f>
        <v>0.94608454958008448</v>
      </c>
      <c r="BA77" s="24">
        <f ca="1">+NAC_d!DA77</f>
        <v>0.94907014598205985</v>
      </c>
      <c r="BB77" s="24">
        <f ca="1">+NAC_d!DB77</f>
        <v>0.94711591606453971</v>
      </c>
      <c r="BC77" s="24">
        <f ca="1">+NAC_d!DC77</f>
        <v>0.94708023202239877</v>
      </c>
      <c r="BD77" s="24">
        <f t="shared" ca="1" si="37"/>
        <v>0.95247300954651104</v>
      </c>
      <c r="BE77" s="24">
        <f t="shared" ca="1" si="38"/>
        <v>0.94608454958008448</v>
      </c>
      <c r="BF77" s="24">
        <f t="shared" ca="1" si="39"/>
        <v>6.3884599664265629E-3</v>
      </c>
      <c r="BG77" s="24">
        <f t="shared" ca="1" si="25"/>
        <v>1.3387978379492998E-2</v>
      </c>
      <c r="BI77" s="35">
        <f t="shared" si="40"/>
        <v>44896</v>
      </c>
      <c r="BJ77" s="164">
        <f t="shared" si="20"/>
        <v>3.7291806417979946E-2</v>
      </c>
      <c r="BK77" s="164">
        <f t="shared" ca="1" si="21"/>
        <v>1.3387978379492998E-2</v>
      </c>
      <c r="BL77" t="b">
        <f t="shared" ca="1" si="22"/>
        <v>1</v>
      </c>
    </row>
    <row r="78" spans="1:64" x14ac:dyDescent="0.25">
      <c r="A78" s="35">
        <f>+NAC!A78</f>
        <v>44927</v>
      </c>
      <c r="B78" s="24">
        <f>+GBA_d!AA105</f>
        <v>5.9302919543996913E-2</v>
      </c>
      <c r="C78" s="24">
        <f>+PAM_d!$AA105</f>
        <v>6.0576346561402428E-2</v>
      </c>
      <c r="D78" s="24">
        <f>+NOA_d!$AA105</f>
        <v>6.3802832842552615E-2</v>
      </c>
      <c r="E78" s="24">
        <f>+NEA_d!$AA105</f>
        <v>5.6497122691351542E-2</v>
      </c>
      <c r="F78" s="24">
        <f>+CUY_d!$AA105</f>
        <v>6.3903322786222905E-2</v>
      </c>
      <c r="G78" s="24">
        <f>+PAT_d!$AA105</f>
        <v>6.0107129483596644E-2</v>
      </c>
      <c r="H78" s="24">
        <f t="shared" si="28"/>
        <v>6.3903322786222905E-2</v>
      </c>
      <c r="I78" s="24">
        <f t="shared" si="29"/>
        <v>5.6497122691351542E-2</v>
      </c>
      <c r="J78" s="24">
        <f t="shared" si="30"/>
        <v>7.4062000948713624E-3</v>
      </c>
      <c r="K78" s="24">
        <f t="shared" si="14"/>
        <v>7.8063215715679646E-3</v>
      </c>
      <c r="M78" s="24">
        <f ca="1">+NAC_d!CH78</f>
        <v>6.1780295094346682E-2</v>
      </c>
      <c r="N78" s="24">
        <f ca="1">+NAC_d!CI78</f>
        <v>6.1374941760140578E-2</v>
      </c>
      <c r="O78" s="24">
        <f ca="1">+NAC_d!CJ78</f>
        <v>6.1126871157497931E-2</v>
      </c>
      <c r="P78" s="24">
        <f ca="1">+NAC_d!CK78</f>
        <v>6.0754414258004541E-2</v>
      </c>
      <c r="Q78" s="24">
        <f ca="1">+NAC_d!CL78</f>
        <v>6.0491896035679504E-2</v>
      </c>
      <c r="R78" s="24">
        <f ca="1">+NAC_d!CM78</f>
        <v>6.0019547620163483E-2</v>
      </c>
      <c r="S78" s="24">
        <f ca="1">+NAC_d!CN78</f>
        <v>6.0185204424451744E-2</v>
      </c>
      <c r="T78" s="24">
        <f ca="1">+NAC_d!CO78</f>
        <v>5.9687347092371112E-2</v>
      </c>
      <c r="U78" s="24">
        <f ca="1">+NAC_d!CP78</f>
        <v>5.9733693673531763E-2</v>
      </c>
      <c r="V78" s="24">
        <f ca="1">+NAC_d!CQ78</f>
        <v>5.9717264932015457E-2</v>
      </c>
      <c r="W78" s="24">
        <f t="shared" ca="1" si="31"/>
        <v>6.1780295094346682E-2</v>
      </c>
      <c r="X78" s="24">
        <f t="shared" ca="1" si="32"/>
        <v>5.9687347092371112E-2</v>
      </c>
      <c r="Y78" s="24">
        <f t="shared" ca="1" si="33"/>
        <v>2.0929480019755697E-3</v>
      </c>
      <c r="Z78" s="24">
        <f t="shared" ca="1" si="15"/>
        <v>4.0468361494796672E-3</v>
      </c>
      <c r="AB78" s="74">
        <f t="shared" si="34"/>
        <v>44927</v>
      </c>
      <c r="AC78" s="75">
        <f t="shared" si="35"/>
        <v>7.8063215715679646E-3</v>
      </c>
      <c r="AD78" s="75">
        <f t="shared" ca="1" si="36"/>
        <v>4.0468361494796672E-3</v>
      </c>
      <c r="AH78" s="35">
        <f t="shared" si="27"/>
        <v>44927</v>
      </c>
      <c r="AI78" s="24">
        <f>+GBA_d!$AN105</f>
        <v>0.99126448840701342</v>
      </c>
      <c r="AJ78" s="24">
        <f>+PAM_d!$AN105</f>
        <v>0.9850871355074875</v>
      </c>
      <c r="AK78" s="24">
        <f>+NOA_d!$AN105</f>
        <v>0.99142383919506072</v>
      </c>
      <c r="AL78" s="24">
        <f>+NEA_d!$AN105</f>
        <v>1.0004902699387759</v>
      </c>
      <c r="AM78" s="24">
        <f>+CUY_d!$AN105</f>
        <v>0.98413552004170257</v>
      </c>
      <c r="AN78" s="24">
        <f>+PAT_d!$AN105</f>
        <v>0.98381204043670545</v>
      </c>
      <c r="AO78" s="24">
        <f t="shared" si="17"/>
        <v>1.0004902699387759</v>
      </c>
      <c r="AP78" s="24">
        <f t="shared" si="18"/>
        <v>0.98381204043670545</v>
      </c>
      <c r="AQ78" s="24">
        <f t="shared" si="26"/>
        <v>1.667822950207043E-2</v>
      </c>
      <c r="AR78" s="24">
        <f t="shared" si="24"/>
        <v>3.7307705997858293E-2</v>
      </c>
      <c r="AT78" s="24">
        <f ca="1">+NAC_d!CT78</f>
        <v>0.99405843828105311</v>
      </c>
      <c r="AU78" s="24">
        <f ca="1">+NAC_d!CU78</f>
        <v>0.9926145831897033</v>
      </c>
      <c r="AV78" s="24">
        <f ca="1">+NAC_d!CV78</f>
        <v>0.99020015301637732</v>
      </c>
      <c r="AW78" s="24">
        <f ca="1">+NAC_d!CW78</f>
        <v>0.99021532123361089</v>
      </c>
      <c r="AX78" s="24">
        <f ca="1">+NAC_d!CX78</f>
        <v>0.98864440307297485</v>
      </c>
      <c r="AY78" s="24">
        <f ca="1">+NAC_d!CY78</f>
        <v>0.98905656166691092</v>
      </c>
      <c r="AZ78" s="24">
        <f ca="1">+NAC_d!CZ78</f>
        <v>0.98628885648749298</v>
      </c>
      <c r="BA78" s="24">
        <f ca="1">+NAC_d!DA78</f>
        <v>0.98861157817947798</v>
      </c>
      <c r="BB78" s="24">
        <f ca="1">+NAC_d!DB78</f>
        <v>0.98691332452145719</v>
      </c>
      <c r="BC78" s="24">
        <f ca="1">+NAC_d!DC78</f>
        <v>0.98744615218713716</v>
      </c>
      <c r="BD78" s="24">
        <f t="shared" ca="1" si="37"/>
        <v>0.99405843828105311</v>
      </c>
      <c r="BE78" s="24">
        <f t="shared" ca="1" si="38"/>
        <v>0.98628885648749298</v>
      </c>
      <c r="BF78" s="24">
        <f t="shared" ca="1" si="39"/>
        <v>7.7695817935601319E-3</v>
      </c>
      <c r="BG78" s="24">
        <f t="shared" ca="1" si="25"/>
        <v>1.3186417992671045E-2</v>
      </c>
      <c r="BI78" s="35">
        <f t="shared" si="40"/>
        <v>44927</v>
      </c>
      <c r="BJ78" s="164">
        <f t="shared" si="20"/>
        <v>3.7307705997858293E-2</v>
      </c>
      <c r="BK78" s="164">
        <f t="shared" ca="1" si="21"/>
        <v>1.3186417992671045E-2</v>
      </c>
      <c r="BL78" t="b">
        <f t="shared" ca="1" si="22"/>
        <v>1</v>
      </c>
    </row>
    <row r="79" spans="1:64" x14ac:dyDescent="0.25">
      <c r="A79" s="35">
        <f>+NAC!A79</f>
        <v>44958</v>
      </c>
      <c r="B79" s="24">
        <f>+GBA_d!AA106</f>
        <v>6.7691971995768041E-2</v>
      </c>
      <c r="C79" s="24">
        <f>+PAM_d!$AA106</f>
        <v>6.2726716126588311E-2</v>
      </c>
      <c r="D79" s="24">
        <f>+NOA_d!$AA106</f>
        <v>7.2801178087029683E-2</v>
      </c>
      <c r="E79" s="24">
        <f>+NEA_d!$AA106</f>
        <v>7.8324041963981683E-2</v>
      </c>
      <c r="F79" s="24">
        <f>+CUY_d!$AA106</f>
        <v>6.7262359492878288E-2</v>
      </c>
      <c r="G79" s="24">
        <f>+PAT_d!$AA106</f>
        <v>5.6999329572142265E-2</v>
      </c>
      <c r="H79" s="24">
        <f t="shared" si="28"/>
        <v>7.8324041963981683E-2</v>
      </c>
      <c r="I79" s="24">
        <f t="shared" si="29"/>
        <v>5.6999329572142265E-2</v>
      </c>
      <c r="J79" s="24">
        <f t="shared" si="30"/>
        <v>2.1324712391839418E-2</v>
      </c>
      <c r="K79" s="24">
        <f t="shared" si="14"/>
        <v>8.9239976476041729E-3</v>
      </c>
      <c r="M79" s="24">
        <f ca="1">+NAC_d!CH79</f>
        <v>7.348795109752837E-2</v>
      </c>
      <c r="N79" s="24">
        <f ca="1">+NAC_d!CI79</f>
        <v>7.148944245986355E-2</v>
      </c>
      <c r="O79" s="24">
        <f ca="1">+NAC_d!CJ79</f>
        <v>6.9870066678984877E-2</v>
      </c>
      <c r="P79" s="24">
        <f ca="1">+NAC_d!CK79</f>
        <v>6.8243521790264383E-2</v>
      </c>
      <c r="Q79" s="24">
        <f ca="1">+NAC_d!CL79</f>
        <v>6.8088459838585802E-2</v>
      </c>
      <c r="R79" s="24">
        <f ca="1">+NAC_d!CM79</f>
        <v>6.6990039281858538E-2</v>
      </c>
      <c r="S79" s="24">
        <f ca="1">+NAC_d!CN79</f>
        <v>6.5813159995886883E-2</v>
      </c>
      <c r="T79" s="24">
        <f ca="1">+NAC_d!CO79</f>
        <v>6.4725392250454927E-2</v>
      </c>
      <c r="U79" s="24">
        <f ca="1">+NAC_d!CP79</f>
        <v>6.3816166318797052E-2</v>
      </c>
      <c r="V79" s="24">
        <f ca="1">+NAC_d!CQ79</f>
        <v>6.186082736311449E-2</v>
      </c>
      <c r="W79" s="24">
        <f t="shared" ca="1" si="31"/>
        <v>7.348795109752837E-2</v>
      </c>
      <c r="X79" s="24">
        <f t="shared" ca="1" si="32"/>
        <v>6.186082736311449E-2</v>
      </c>
      <c r="Y79" s="24">
        <f t="shared" ca="1" si="33"/>
        <v>1.162712373441388E-2</v>
      </c>
      <c r="Z79" s="24">
        <f t="shared" ca="1" si="15"/>
        <v>4.3283770687775154E-3</v>
      </c>
      <c r="AB79" s="74">
        <f t="shared" si="34"/>
        <v>44958</v>
      </c>
      <c r="AC79" s="75">
        <f t="shared" si="35"/>
        <v>8.9239976476041729E-3</v>
      </c>
      <c r="AD79" s="75">
        <f t="shared" ca="1" si="36"/>
        <v>4.3283770687775154E-3</v>
      </c>
      <c r="AH79" s="35">
        <f t="shared" si="27"/>
        <v>44958</v>
      </c>
      <c r="AI79" s="24">
        <f>+GBA_d!$AN106</f>
        <v>1.031484941171799</v>
      </c>
      <c r="AJ79" s="24">
        <f>+PAM_d!$AN106</f>
        <v>1.0166692454784747</v>
      </c>
      <c r="AK79" s="24">
        <f>+NOA_d!$AN106</f>
        <v>1.0367775260875316</v>
      </c>
      <c r="AL79" s="24">
        <f>+NEA_d!$AN106</f>
        <v>1.0548464125056314</v>
      </c>
      <c r="AM79" s="24">
        <f>+CUY_d!$AN106</f>
        <v>1.0091084305634386</v>
      </c>
      <c r="AN79" s="24">
        <f>+PAT_d!$AN106</f>
        <v>1.0010194218067996</v>
      </c>
      <c r="AO79" s="24">
        <f t="shared" si="17"/>
        <v>1.0548464125056314</v>
      </c>
      <c r="AP79" s="24">
        <f t="shared" si="18"/>
        <v>1.0010194218067996</v>
      </c>
      <c r="AQ79" s="24">
        <f t="shared" si="26"/>
        <v>5.3826990698831789E-2</v>
      </c>
      <c r="AR79" s="24">
        <f t="shared" si="24"/>
        <v>3.8368810632388388E-2</v>
      </c>
      <c r="AT79" s="24">
        <f ca="1">+NAC_d!CT79</f>
        <v>1.035423178853252</v>
      </c>
      <c r="AU79" s="24">
        <f ca="1">+NAC_d!CU79</f>
        <v>1.0314723370332795</v>
      </c>
      <c r="AV79" s="24">
        <f ca="1">+NAC_d!CV79</f>
        <v>1.0284595148139077</v>
      </c>
      <c r="AW79" s="24">
        <f ca="1">+NAC_d!CW79</f>
        <v>1.0267113767891081</v>
      </c>
      <c r="AX79" s="24">
        <f ca="1">+NAC_d!CX79</f>
        <v>1.0251872696433106</v>
      </c>
      <c r="AY79" s="24">
        <f ca="1">+NAC_d!CY79</f>
        <v>1.0246584819527755</v>
      </c>
      <c r="AZ79" s="24">
        <f ca="1">+NAC_d!CZ79</f>
        <v>1.0212800388247953</v>
      </c>
      <c r="BA79" s="24">
        <f ca="1">+NAC_d!DA79</f>
        <v>1.0230886211723029</v>
      </c>
      <c r="BB79" s="24">
        <f ca="1">+NAC_d!DB79</f>
        <v>1.0219654907317617</v>
      </c>
      <c r="BC79" s="24">
        <f ca="1">+NAC_d!DC79</f>
        <v>1.0225645127502316</v>
      </c>
      <c r="BD79" s="24">
        <f t="shared" ca="1" si="37"/>
        <v>1.035423178853252</v>
      </c>
      <c r="BE79" s="24">
        <f t="shared" ca="1" si="38"/>
        <v>1.0212800388247953</v>
      </c>
      <c r="BF79" s="24">
        <f t="shared" ca="1" si="39"/>
        <v>1.4143140028456624E-2</v>
      </c>
      <c r="BG79" s="24">
        <f t="shared" ca="1" si="25"/>
        <v>1.2978920677487328E-2</v>
      </c>
      <c r="BI79" s="35">
        <f t="shared" si="40"/>
        <v>44958</v>
      </c>
      <c r="BJ79" s="164">
        <f t="shared" si="20"/>
        <v>3.8368810632388388E-2</v>
      </c>
      <c r="BK79" s="164">
        <f t="shared" ca="1" si="21"/>
        <v>1.2978920677487328E-2</v>
      </c>
      <c r="BL79" t="b">
        <f t="shared" ca="1" si="22"/>
        <v>1</v>
      </c>
    </row>
    <row r="80" spans="1:64" x14ac:dyDescent="0.25">
      <c r="A80" s="35">
        <f>+NAC!A80</f>
        <v>44986</v>
      </c>
      <c r="B80" s="24">
        <f>+GBA_d!AA107</f>
        <v>7.9228531680015424E-2</v>
      </c>
      <c r="C80" s="24">
        <f>+PAM_d!$AA107</f>
        <v>7.7633708087080588E-2</v>
      </c>
      <c r="D80" s="24">
        <f>+NOA_d!$AA107</f>
        <v>7.2211284220368155E-2</v>
      </c>
      <c r="E80" s="24">
        <f>+NEA_d!$AA107</f>
        <v>6.2196730515509779E-2</v>
      </c>
      <c r="F80" s="24">
        <f>+CUY_d!$AA107</f>
        <v>7.792315433035446E-2</v>
      </c>
      <c r="G80" s="24">
        <f>+PAT_d!$AA107</f>
        <v>6.80872956821994E-2</v>
      </c>
      <c r="H80" s="24">
        <f t="shared" si="28"/>
        <v>7.9228531680015424E-2</v>
      </c>
      <c r="I80" s="24">
        <f t="shared" si="29"/>
        <v>6.2196730515509779E-2</v>
      </c>
      <c r="J80" s="24">
        <f t="shared" si="30"/>
        <v>1.7031801164505644E-2</v>
      </c>
      <c r="K80" s="24">
        <f t="shared" si="14"/>
        <v>9.7327703479538532E-3</v>
      </c>
      <c r="M80" s="24">
        <f ca="1">+NAC_d!CH80</f>
        <v>7.761202963856273E-2</v>
      </c>
      <c r="N80" s="24">
        <f ca="1">+NAC_d!CI80</f>
        <v>7.7565149393936661E-2</v>
      </c>
      <c r="O80" s="24">
        <f ca="1">+NAC_d!CJ80</f>
        <v>7.7982622664589663E-2</v>
      </c>
      <c r="P80" s="24">
        <f ca="1">+NAC_d!CK80</f>
        <v>7.7412498438803601E-2</v>
      </c>
      <c r="Q80" s="24">
        <f ca="1">+NAC_d!CL80</f>
        <v>7.7475084970641594E-2</v>
      </c>
      <c r="R80" s="24">
        <f ca="1">+NAC_d!CM80</f>
        <v>7.8525564853287211E-2</v>
      </c>
      <c r="S80" s="24">
        <f ca="1">+NAC_d!CN80</f>
        <v>7.6692442342721323E-2</v>
      </c>
      <c r="T80" s="24">
        <f ca="1">+NAC_d!CO80</f>
        <v>7.6520534611276725E-2</v>
      </c>
      <c r="U80" s="24">
        <f ca="1">+NAC_d!CP80</f>
        <v>7.678251251104129E-2</v>
      </c>
      <c r="V80" s="24">
        <f ca="1">+NAC_d!CQ80</f>
        <v>7.3658911940177374E-2</v>
      </c>
      <c r="W80" s="24">
        <f t="shared" ca="1" si="31"/>
        <v>7.8525564853287211E-2</v>
      </c>
      <c r="X80" s="24">
        <f t="shared" ca="1" si="32"/>
        <v>7.3658911940177374E-2</v>
      </c>
      <c r="Y80" s="24">
        <f t="shared" ca="1" si="33"/>
        <v>4.8666529131098368E-3</v>
      </c>
      <c r="Z80" s="24">
        <f t="shared" ca="1" si="15"/>
        <v>4.2778814500345486E-3</v>
      </c>
      <c r="AB80" s="74">
        <f t="shared" si="34"/>
        <v>44986</v>
      </c>
      <c r="AC80" s="75">
        <f t="shared" si="35"/>
        <v>9.7327703479538532E-3</v>
      </c>
      <c r="AD80" s="75">
        <f t="shared" ca="1" si="36"/>
        <v>4.2778814500345486E-3</v>
      </c>
      <c r="AH80" s="35">
        <f t="shared" si="27"/>
        <v>44986</v>
      </c>
      <c r="AI80" s="24">
        <f>+GBA_d!$AN107</f>
        <v>1.0543871341729516</v>
      </c>
      <c r="AJ80" s="24">
        <f>+PAM_d!$AN107</f>
        <v>1.0390027169397813</v>
      </c>
      <c r="AK80" s="24">
        <f>+NOA_d!$AN107</f>
        <v>1.0464008189079363</v>
      </c>
      <c r="AL80" s="24">
        <f>+NEA_d!$AN107</f>
        <v>1.0338604785276839</v>
      </c>
      <c r="AM80" s="24">
        <f>+CUY_d!$AN107</f>
        <v>1.0293395119640389</v>
      </c>
      <c r="AN80" s="24">
        <f>+PAT_d!$AN107</f>
        <v>0.99262458320043367</v>
      </c>
      <c r="AO80" s="24">
        <f t="shared" si="17"/>
        <v>1.0543871341729516</v>
      </c>
      <c r="AP80" s="24">
        <f t="shared" si="18"/>
        <v>0.99262458320043367</v>
      </c>
      <c r="AQ80" s="24">
        <f t="shared" si="26"/>
        <v>6.1762550972517927E-2</v>
      </c>
      <c r="AR80" s="24">
        <f t="shared" si="24"/>
        <v>4.0129758685875094E-2</v>
      </c>
      <c r="AT80" s="24">
        <f ca="1">+NAC_d!CT80</f>
        <v>1.0494937994017506</v>
      </c>
      <c r="AU80" s="24">
        <f ca="1">+NAC_d!CU80</f>
        <v>1.0473830896016314</v>
      </c>
      <c r="AV80" s="24">
        <f ca="1">+NAC_d!CV80</f>
        <v>1.0448695899825573</v>
      </c>
      <c r="AW80" s="24">
        <f ca="1">+NAC_d!CW80</f>
        <v>1.0445502108320373</v>
      </c>
      <c r="AX80" s="24">
        <f ca="1">+NAC_d!CX80</f>
        <v>1.0443358096525159</v>
      </c>
      <c r="AY80" s="24">
        <f ca="1">+NAC_d!CY80</f>
        <v>1.0435182830392078</v>
      </c>
      <c r="AZ80" s="24">
        <f ca="1">+NAC_d!CZ80</f>
        <v>1.0393841361228979</v>
      </c>
      <c r="BA80" s="24">
        <f ca="1">+NAC_d!DA80</f>
        <v>1.0411814706072988</v>
      </c>
      <c r="BB80" s="24">
        <f ca="1">+NAC_d!DB80</f>
        <v>1.041115781201801</v>
      </c>
      <c r="BC80" s="24">
        <f ca="1">+NAC_d!DC80</f>
        <v>1.0395044906301867</v>
      </c>
      <c r="BD80" s="24">
        <f t="shared" ca="1" si="37"/>
        <v>1.0494937994017506</v>
      </c>
      <c r="BE80" s="24">
        <f t="shared" ca="1" si="38"/>
        <v>1.0393841361228979</v>
      </c>
      <c r="BF80" s="24">
        <f t="shared" ca="1" si="39"/>
        <v>1.0109663278852654E-2</v>
      </c>
      <c r="BG80" s="24">
        <f t="shared" ca="1" si="25"/>
        <v>1.3334266993797353E-2</v>
      </c>
      <c r="BI80" s="35">
        <f t="shared" si="40"/>
        <v>44986</v>
      </c>
      <c r="BJ80" s="164">
        <f t="shared" si="20"/>
        <v>4.0129758685875094E-2</v>
      </c>
      <c r="BK80" s="164">
        <f t="shared" ca="1" si="21"/>
        <v>1.3334266993797353E-2</v>
      </c>
      <c r="BL80" t="b">
        <f t="shared" ca="1" si="22"/>
        <v>1</v>
      </c>
    </row>
    <row r="81" spans="1:64" x14ac:dyDescent="0.25">
      <c r="A81" s="35">
        <f>+NAC!A81</f>
        <v>45017</v>
      </c>
      <c r="B81" s="24">
        <f>+GBA_d!AA108</f>
        <v>8.6306709377071966E-2</v>
      </c>
      <c r="C81" s="24">
        <f>+PAM_d!$AA108</f>
        <v>8.4948157478379027E-2</v>
      </c>
      <c r="D81" s="24">
        <f>+NOA_d!$AA108</f>
        <v>7.6455729149685014E-2</v>
      </c>
      <c r="E81" s="24">
        <f>+NEA_d!$AA108</f>
        <v>8.3496948593080766E-2</v>
      </c>
      <c r="F81" s="24">
        <f>+CUY_d!$AA108</f>
        <v>7.1745914396381671E-2</v>
      </c>
      <c r="G81" s="24">
        <f>+PAT_d!$AA108</f>
        <v>8.0046875390607397E-2</v>
      </c>
      <c r="H81" s="24">
        <f t="shared" si="28"/>
        <v>8.6306709377071966E-2</v>
      </c>
      <c r="I81" s="24">
        <f t="shared" si="29"/>
        <v>7.1745914396381671E-2</v>
      </c>
      <c r="J81" s="24">
        <f t="shared" si="30"/>
        <v>1.4560794980690295E-2</v>
      </c>
      <c r="K81" s="24">
        <f t="shared" si="14"/>
        <v>1.0532616600522163E-2</v>
      </c>
      <c r="M81" s="24">
        <f ca="1">+NAC_d!CH81</f>
        <v>8.6364768979621864E-2</v>
      </c>
      <c r="N81" s="24">
        <f ca="1">+NAC_d!CI81</f>
        <v>8.5597205067178495E-2</v>
      </c>
      <c r="O81" s="24">
        <f ca="1">+NAC_d!CJ81</f>
        <v>8.4573026411997487E-2</v>
      </c>
      <c r="P81" s="24">
        <f ca="1">+NAC_d!CK81</f>
        <v>8.4258242550918627E-2</v>
      </c>
      <c r="Q81" s="24">
        <f ca="1">+NAC_d!CL81</f>
        <v>8.4333544577683606E-2</v>
      </c>
      <c r="R81" s="24">
        <f ca="1">+NAC_d!CM81</f>
        <v>8.4270273139573026E-2</v>
      </c>
      <c r="S81" s="24">
        <f ca="1">+NAC_d!CN81</f>
        <v>8.3387366912833105E-2</v>
      </c>
      <c r="T81" s="24">
        <f ca="1">+NAC_d!CO81</f>
        <v>8.3539606018790291E-2</v>
      </c>
      <c r="U81" s="24">
        <f ca="1">+NAC_d!CP81</f>
        <v>8.2727330663300291E-2</v>
      </c>
      <c r="V81" s="24">
        <f ca="1">+NAC_d!CQ81</f>
        <v>8.1946806258228477E-2</v>
      </c>
      <c r="W81" s="24">
        <f t="shared" ca="1" si="31"/>
        <v>8.6364768979621864E-2</v>
      </c>
      <c r="X81" s="24">
        <f t="shared" ca="1" si="32"/>
        <v>8.1946806258228477E-2</v>
      </c>
      <c r="Y81" s="24">
        <f t="shared" ca="1" si="33"/>
        <v>4.417962721393387E-3</v>
      </c>
      <c r="Z81" s="24">
        <f t="shared" ca="1" si="15"/>
        <v>4.5639109471281207E-3</v>
      </c>
      <c r="AB81" s="74">
        <f t="shared" si="34"/>
        <v>45017</v>
      </c>
      <c r="AC81" s="75">
        <f t="shared" si="35"/>
        <v>1.0532616600522163E-2</v>
      </c>
      <c r="AD81" s="75">
        <f t="shared" ca="1" si="36"/>
        <v>4.5639109471281207E-3</v>
      </c>
      <c r="AH81" s="35">
        <f t="shared" si="27"/>
        <v>45017</v>
      </c>
      <c r="AI81" s="24">
        <f>+GBA_d!$AN108</f>
        <v>1.101717525427794</v>
      </c>
      <c r="AJ81" s="24">
        <f>+PAM_d!$AN108</f>
        <v>1.0893614495419106</v>
      </c>
      <c r="AK81" s="24">
        <f>+NOA_d!$AN108</f>
        <v>1.0725922537113073</v>
      </c>
      <c r="AL81" s="24">
        <f>+NEA_d!$AN108</f>
        <v>1.0792718957185405</v>
      </c>
      <c r="AM81" s="24">
        <f>+CUY_d!$AN108</f>
        <v>1.0559194164833934</v>
      </c>
      <c r="AN81" s="24">
        <f>+PAT_d!$AN108</f>
        <v>1.0338305810576118</v>
      </c>
      <c r="AO81" s="24">
        <f t="shared" si="17"/>
        <v>1.101717525427794</v>
      </c>
      <c r="AP81" s="24">
        <f t="shared" si="18"/>
        <v>1.0338305810576118</v>
      </c>
      <c r="AQ81" s="24">
        <f t="shared" si="26"/>
        <v>6.7886944370182167E-2</v>
      </c>
      <c r="AR81" s="24">
        <f t="shared" si="24"/>
        <v>4.3035168278429244E-2</v>
      </c>
      <c r="AT81" s="24">
        <f ca="1">+NAC_d!CT81</f>
        <v>1.09853880796669</v>
      </c>
      <c r="AU81" s="24">
        <f ca="1">+NAC_d!CU81</f>
        <v>1.0948148320228515</v>
      </c>
      <c r="AV81" s="24">
        <f ca="1">+NAC_d!CV81</f>
        <v>1.0915283535274174</v>
      </c>
      <c r="AW81" s="24">
        <f ca="1">+NAC_d!CW81</f>
        <v>1.0909532745608352</v>
      </c>
      <c r="AX81" s="24">
        <f ca="1">+NAC_d!CX81</f>
        <v>1.0903403034949775</v>
      </c>
      <c r="AY81" s="24">
        <f ca="1">+NAC_d!CY81</f>
        <v>1.0897790452354554</v>
      </c>
      <c r="AZ81" s="24">
        <f ca="1">+NAC_d!CZ81</f>
        <v>1.0836387731414088</v>
      </c>
      <c r="BA81" s="24">
        <f ca="1">+NAC_d!DA81</f>
        <v>1.0857712245112525</v>
      </c>
      <c r="BB81" s="24">
        <f ca="1">+NAC_d!DB81</f>
        <v>1.0848180956725679</v>
      </c>
      <c r="BC81" s="24">
        <f ca="1">+NAC_d!DC81</f>
        <v>1.081230499401177</v>
      </c>
      <c r="BD81" s="24">
        <f t="shared" ca="1" si="37"/>
        <v>1.09853880796669</v>
      </c>
      <c r="BE81" s="24">
        <f t="shared" ca="1" si="38"/>
        <v>1.081230499401177</v>
      </c>
      <c r="BF81" s="24">
        <f t="shared" ca="1" si="39"/>
        <v>1.730830856551302E-2</v>
      </c>
      <c r="BG81" s="24">
        <f t="shared" ca="1" si="25"/>
        <v>1.4006922365060634E-2</v>
      </c>
      <c r="BI81" s="35">
        <f t="shared" si="40"/>
        <v>45017</v>
      </c>
      <c r="BJ81" s="164">
        <f t="shared" si="20"/>
        <v>4.3035168278429244E-2</v>
      </c>
      <c r="BK81" s="164">
        <f t="shared" ca="1" si="21"/>
        <v>1.4006922365060634E-2</v>
      </c>
      <c r="BL81" t="b">
        <f t="shared" ca="1" si="22"/>
        <v>1</v>
      </c>
    </row>
    <row r="82" spans="1:64" x14ac:dyDescent="0.25">
      <c r="A82" s="35">
        <f>+NAC!A82</f>
        <v>45047</v>
      </c>
      <c r="B82" s="24">
        <f>+GBA_d!AA109</f>
        <v>7.8577750813902725E-2</v>
      </c>
      <c r="C82" s="24">
        <f>+PAM_d!$AA109</f>
        <v>7.7626403795957089E-2</v>
      </c>
      <c r="D82" s="24">
        <f>+NOA_d!$AA109</f>
        <v>7.9380247005495841E-2</v>
      </c>
      <c r="E82" s="24">
        <f>+NEA_d!$AA109</f>
        <v>7.2346696495608098E-2</v>
      </c>
      <c r="F82" s="24">
        <f>+CUY_d!$AA109</f>
        <v>7.4605376719678596E-2</v>
      </c>
      <c r="G82" s="24">
        <f>+PAT_d!$AA109</f>
        <v>7.3785998177926748E-2</v>
      </c>
      <c r="H82" s="24">
        <f t="shared" si="28"/>
        <v>7.9380247005495841E-2</v>
      </c>
      <c r="I82" s="24">
        <f t="shared" si="29"/>
        <v>7.2346696495608098E-2</v>
      </c>
      <c r="J82" s="24">
        <f t="shared" si="30"/>
        <v>7.0335505098877427E-3</v>
      </c>
      <c r="K82" s="24">
        <f t="shared" ref="K82:K95" si="41">+AVERAGE(J71:J82)</f>
        <v>1.0402318555695492E-2</v>
      </c>
      <c r="M82" s="24">
        <f ca="1">+NAC_d!CH82</f>
        <v>7.4000227833175281E-2</v>
      </c>
      <c r="N82" s="24">
        <f ca="1">+NAC_d!CI82</f>
        <v>7.4618319641548192E-2</v>
      </c>
      <c r="O82" s="24">
        <f ca="1">+NAC_d!CJ82</f>
        <v>7.5613386915457381E-2</v>
      </c>
      <c r="P82" s="24">
        <f ca="1">+NAC_d!CK82</f>
        <v>7.602490179013488E-2</v>
      </c>
      <c r="Q82" s="24">
        <f ca="1">+NAC_d!CL82</f>
        <v>7.6499056702134638E-2</v>
      </c>
      <c r="R82" s="24">
        <f ca="1">+NAC_d!CM82</f>
        <v>7.6586011352601346E-2</v>
      </c>
      <c r="S82" s="24">
        <f ca="1">+NAC_d!CN82</f>
        <v>7.7433990460073154E-2</v>
      </c>
      <c r="T82" s="24">
        <f ca="1">+NAC_d!CO82</f>
        <v>7.8023165112438342E-2</v>
      </c>
      <c r="U82" s="24">
        <f ca="1">+NAC_d!CP82</f>
        <v>7.9098395260877696E-2</v>
      </c>
      <c r="V82" s="24">
        <f ca="1">+NAC_d!CQ82</f>
        <v>8.0707230588701329E-2</v>
      </c>
      <c r="W82" s="24">
        <f t="shared" ca="1" si="31"/>
        <v>8.0707230588701329E-2</v>
      </c>
      <c r="X82" s="24">
        <f t="shared" ca="1" si="32"/>
        <v>7.4000227833175281E-2</v>
      </c>
      <c r="Y82" s="24">
        <f t="shared" ca="1" si="33"/>
        <v>6.7070027555260481E-3</v>
      </c>
      <c r="Z82" s="24">
        <f t="shared" ref="Z82:Z95" ca="1" si="42">+AVERAGE(Y71:Y82)</f>
        <v>5.0428260146734294E-3</v>
      </c>
      <c r="AB82" s="74">
        <f t="shared" si="34"/>
        <v>45047</v>
      </c>
      <c r="AC82" s="75">
        <f t="shared" si="35"/>
        <v>1.0402318555695492E-2</v>
      </c>
      <c r="AD82" s="75">
        <f t="shared" ca="1" si="36"/>
        <v>5.0428260146734294E-3</v>
      </c>
      <c r="AH82" s="35">
        <f t="shared" si="27"/>
        <v>45047</v>
      </c>
      <c r="AI82" s="24">
        <f>+GBA_d!$AN109</f>
        <v>1.1638700124560954</v>
      </c>
      <c r="AJ82" s="24">
        <f>+PAM_d!$AN109</f>
        <v>1.138048590718967</v>
      </c>
      <c r="AK82" s="24">
        <f>+NOA_d!$AN109</f>
        <v>1.1180889917732735</v>
      </c>
      <c r="AL82" s="24">
        <f>+NEA_d!$AN109</f>
        <v>1.1177690252879029</v>
      </c>
      <c r="AM82" s="24">
        <f>+CUY_d!$AN109</f>
        <v>1.100020509726352</v>
      </c>
      <c r="AN82" s="24">
        <f>+PAT_d!$AN109</f>
        <v>1.0833189734314934</v>
      </c>
      <c r="AO82" s="24">
        <f t="shared" ref="AO82:AO95" si="43">+MAX(AI82:AN82)</f>
        <v>1.1638700124560954</v>
      </c>
      <c r="AP82" s="24">
        <f t="shared" ref="AP82:AP95" si="44">+MIN(AI82:AN82)</f>
        <v>1.0833189734314934</v>
      </c>
      <c r="AQ82" s="24">
        <f t="shared" si="26"/>
        <v>8.0551039024602034E-2</v>
      </c>
      <c r="AR82" s="24">
        <f t="shared" ref="AR82:AR97" si="45">+AVERAGE(AQ70:AQ82)</f>
        <v>4.719244175783141E-2</v>
      </c>
      <c r="AT82" s="24">
        <f ca="1">+NAC_d!CT82</f>
        <v>1.1465264347437452</v>
      </c>
      <c r="AU82" s="24">
        <f ca="1">+NAC_d!CU82</f>
        <v>1.1430322640535673</v>
      </c>
      <c r="AV82" s="24">
        <f ca="1">+NAC_d!CV82</f>
        <v>1.1421772107001331</v>
      </c>
      <c r="AW82" s="24">
        <f ca="1">+NAC_d!CW82</f>
        <v>1.1416728372349647</v>
      </c>
      <c r="AX82" s="24">
        <f ca="1">+NAC_d!CX82</f>
        <v>1.1418121078911483</v>
      </c>
      <c r="AY82" s="24">
        <f ca="1">+NAC_d!CY82</f>
        <v>1.1420519304127073</v>
      </c>
      <c r="AZ82" s="24">
        <f ca="1">+NAC_d!CZ82</f>
        <v>1.1366909596180435</v>
      </c>
      <c r="BA82" s="24">
        <f ca="1">+NAC_d!DA82</f>
        <v>1.1396393139167853</v>
      </c>
      <c r="BB82" s="24">
        <f ca="1">+NAC_d!DB82</f>
        <v>1.1408483013319919</v>
      </c>
      <c r="BC82" s="24">
        <f ca="1">+NAC_d!DC82</f>
        <v>1.1401597937170345</v>
      </c>
      <c r="BD82" s="24">
        <f t="shared" ca="1" si="37"/>
        <v>1.1465264347437452</v>
      </c>
      <c r="BE82" s="24">
        <f t="shared" ca="1" si="38"/>
        <v>1.1366909596180435</v>
      </c>
      <c r="BF82" s="24">
        <f t="shared" ca="1" si="39"/>
        <v>9.8354751257017092E-3</v>
      </c>
      <c r="BG82" s="24">
        <f t="shared" ca="1" si="25"/>
        <v>1.4054064270490564E-2</v>
      </c>
      <c r="BI82" s="35">
        <f t="shared" si="40"/>
        <v>45047</v>
      </c>
      <c r="BJ82" s="164">
        <f t="shared" ref="BJ82:BJ95" si="46">+AR82</f>
        <v>4.719244175783141E-2</v>
      </c>
      <c r="BK82" s="164">
        <f t="shared" ref="BK82:BK95" ca="1" si="47">+BG82</f>
        <v>1.4054064270490564E-2</v>
      </c>
      <c r="BL82" t="b">
        <f t="shared" ref="BL82:BL94" ca="1" si="48">+BJ82&gt;BK82</f>
        <v>1</v>
      </c>
    </row>
    <row r="83" spans="1:64" x14ac:dyDescent="0.25">
      <c r="A83" s="35">
        <f>+NAC!A83</f>
        <v>45078</v>
      </c>
      <c r="B83" s="24">
        <f>+GBA_d!AA110</f>
        <v>5.7658198826849194E-2</v>
      </c>
      <c r="C83" s="24">
        <f>+PAM_d!$AA110</f>
        <v>5.9122948088470517E-2</v>
      </c>
      <c r="D83" s="24">
        <f>+NOA_d!$AA110</f>
        <v>6.687717091889156E-2</v>
      </c>
      <c r="E83" s="24">
        <f>+NEA_d!$AA110</f>
        <v>6.6269353329754699E-2</v>
      </c>
      <c r="F83" s="24">
        <f>+CUY_d!$AA110</f>
        <v>5.3645405967821302E-2</v>
      </c>
      <c r="G83" s="24">
        <f>+PAT_d!$AA110</f>
        <v>6.9069146420923433E-2</v>
      </c>
      <c r="H83" s="24">
        <f t="shared" si="28"/>
        <v>6.9069146420923433E-2</v>
      </c>
      <c r="I83" s="24">
        <f t="shared" si="29"/>
        <v>5.3645405967821302E-2</v>
      </c>
      <c r="J83" s="24">
        <f t="shared" si="30"/>
        <v>1.542374045310213E-2</v>
      </c>
      <c r="K83" s="24">
        <f t="shared" si="41"/>
        <v>1.1228806044940939E-2</v>
      </c>
      <c r="M83" s="24">
        <f ca="1">+NAC_d!CH83</f>
        <v>5.6870426730117662E-2</v>
      </c>
      <c r="N83" s="24">
        <f ca="1">+NAC_d!CI83</f>
        <v>5.7064580808077636E-2</v>
      </c>
      <c r="O83" s="24">
        <f ca="1">+NAC_d!CJ83</f>
        <v>5.7555964829062667E-2</v>
      </c>
      <c r="P83" s="24">
        <f ca="1">+NAC_d!CK83</f>
        <v>5.803011122741375E-2</v>
      </c>
      <c r="Q83" s="24">
        <f ca="1">+NAC_d!CL83</f>
        <v>5.8200565950948357E-2</v>
      </c>
      <c r="R83" s="24">
        <f ca="1">+NAC_d!CM83</f>
        <v>5.864866321107165E-2</v>
      </c>
      <c r="S83" s="24">
        <f ca="1">+NAC_d!CN83</f>
        <v>5.9579580100840523E-2</v>
      </c>
      <c r="T83" s="24">
        <f ca="1">+NAC_d!CO83</f>
        <v>6.0048156711395073E-2</v>
      </c>
      <c r="U83" s="24">
        <f ca="1">+NAC_d!CP83</f>
        <v>6.1181412481008834E-2</v>
      </c>
      <c r="V83" s="24">
        <f ca="1">+NAC_d!CQ83</f>
        <v>6.2865984126239116E-2</v>
      </c>
      <c r="W83" s="24">
        <f t="shared" ca="1" si="31"/>
        <v>6.2865984126239116E-2</v>
      </c>
      <c r="X83" s="24">
        <f t="shared" ca="1" si="32"/>
        <v>5.6870426730117662E-2</v>
      </c>
      <c r="Y83" s="24">
        <f t="shared" ca="1" si="33"/>
        <v>5.9955573961214537E-3</v>
      </c>
      <c r="Z83" s="24">
        <f t="shared" ca="1" si="42"/>
        <v>5.2167256165533043E-3</v>
      </c>
      <c r="AB83" s="74">
        <f t="shared" si="34"/>
        <v>45078</v>
      </c>
      <c r="AC83" s="75">
        <f t="shared" si="35"/>
        <v>1.1228806044940939E-2</v>
      </c>
      <c r="AD83" s="75">
        <f t="shared" ca="1" si="36"/>
        <v>5.2167256165533043E-3</v>
      </c>
      <c r="AH83" s="35">
        <f t="shared" si="27"/>
        <v>45078</v>
      </c>
      <c r="AI83" s="24">
        <f>+GBA_d!$AN110</f>
        <v>1.1701313225022596</v>
      </c>
      <c r="AJ83" s="24">
        <f>+PAM_d!$AN110</f>
        <v>1.1527318326507965</v>
      </c>
      <c r="AK83" s="24">
        <f>+NOA_d!$AN110</f>
        <v>1.14637682206435</v>
      </c>
      <c r="AL83" s="24">
        <f>+NEA_d!$AN110</f>
        <v>1.1524264971832743</v>
      </c>
      <c r="AM83" s="24">
        <f>+CUY_d!$AN110</f>
        <v>1.1009104165772881</v>
      </c>
      <c r="AN83" s="24">
        <f>+PAT_d!$AN110</f>
        <v>1.1190480137277663</v>
      </c>
      <c r="AO83" s="24">
        <f t="shared" si="43"/>
        <v>1.1701313225022596</v>
      </c>
      <c r="AP83" s="24">
        <f t="shared" si="44"/>
        <v>1.1009104165772881</v>
      </c>
      <c r="AQ83" s="24">
        <f t="shared" si="26"/>
        <v>6.9220905924971543E-2</v>
      </c>
      <c r="AR83" s="24">
        <f t="shared" si="45"/>
        <v>5.0710220335670839E-2</v>
      </c>
      <c r="AT83" s="24">
        <f ca="1">+NAC_d!CT83</f>
        <v>1.1587275466063467</v>
      </c>
      <c r="AU83" s="24">
        <f ca="1">+NAC_d!CU83</f>
        <v>1.1543738697868728</v>
      </c>
      <c r="AV83" s="24">
        <f ca="1">+NAC_d!CV83</f>
        <v>1.1533579809736301</v>
      </c>
      <c r="AW83" s="24">
        <f ca="1">+NAC_d!CW83</f>
        <v>1.1539066733217203</v>
      </c>
      <c r="AX83" s="24">
        <f ca="1">+NAC_d!CX83</f>
        <v>1.1530545203610751</v>
      </c>
      <c r="AY83" s="24">
        <f ca="1">+NAC_d!CY83</f>
        <v>1.1547269690378763</v>
      </c>
      <c r="AZ83" s="24">
        <f ca="1">+NAC_d!CZ83</f>
        <v>1.1505193100081894</v>
      </c>
      <c r="BA83" s="24">
        <f ca="1">+NAC_d!DA83</f>
        <v>1.1531353112291227</v>
      </c>
      <c r="BB83" s="24">
        <f ca="1">+NAC_d!DB83</f>
        <v>1.155573306223026</v>
      </c>
      <c r="BC83" s="24">
        <f ca="1">+NAC_d!DC83</f>
        <v>1.1565136638301179</v>
      </c>
      <c r="BD83" s="24">
        <f t="shared" ca="1" si="37"/>
        <v>1.1587275466063467</v>
      </c>
      <c r="BE83" s="24">
        <f t="shared" ca="1" si="38"/>
        <v>1.1505193100081894</v>
      </c>
      <c r="BF83" s="24">
        <f t="shared" ca="1" si="39"/>
        <v>8.2082365981572813E-3</v>
      </c>
      <c r="BG83" s="24">
        <f t="shared" ref="BG83:BG95" ca="1" si="49">+AVERAGE(BF71:BF83)</f>
        <v>1.370737270336762E-2</v>
      </c>
      <c r="BI83" s="35">
        <f t="shared" si="40"/>
        <v>45078</v>
      </c>
      <c r="BJ83" s="164">
        <f t="shared" si="46"/>
        <v>5.0710220335670839E-2</v>
      </c>
      <c r="BK83" s="164">
        <f t="shared" ca="1" si="47"/>
        <v>1.370737270336762E-2</v>
      </c>
      <c r="BL83" t="b">
        <f t="shared" ca="1" si="48"/>
        <v>1</v>
      </c>
    </row>
    <row r="84" spans="1:64" x14ac:dyDescent="0.25">
      <c r="A84" s="35">
        <f>+NAC!A84</f>
        <v>45108</v>
      </c>
      <c r="B84" s="24">
        <f>+GBA_d!AA111</f>
        <v>6.1804542527464479E-2</v>
      </c>
      <c r="C84" s="24">
        <f>+PAM_d!$AA111</f>
        <v>6.4496411563389699E-2</v>
      </c>
      <c r="D84" s="24">
        <f>+NOA_d!$AA111</f>
        <v>6.1153680348428052E-2</v>
      </c>
      <c r="E84" s="24">
        <f>+NEA_d!$AA111</f>
        <v>6.2611854870028738E-2</v>
      </c>
      <c r="F84" s="24">
        <f>+CUY_d!$AA111</f>
        <v>6.388456809093257E-2</v>
      </c>
      <c r="G84" s="24">
        <f>+PAT_d!$AA111</f>
        <v>7.8630443006738382E-2</v>
      </c>
      <c r="H84" s="24">
        <f t="shared" si="28"/>
        <v>7.8630443006738382E-2</v>
      </c>
      <c r="I84" s="24">
        <f t="shared" si="29"/>
        <v>6.1153680348428052E-2</v>
      </c>
      <c r="J84" s="24">
        <f t="shared" si="30"/>
        <v>1.747676265831033E-2</v>
      </c>
      <c r="K84" s="24">
        <f t="shared" si="41"/>
        <v>1.1547896784345721E-2</v>
      </c>
      <c r="M84" s="24">
        <f ca="1">+NAC_d!CH84</f>
        <v>6.0654112063456722E-2</v>
      </c>
      <c r="N84" s="24">
        <f ca="1">+NAC_d!CI84</f>
        <v>6.154898527882513E-2</v>
      </c>
      <c r="O84" s="24">
        <f ca="1">+NAC_d!CJ84</f>
        <v>6.178455149105111E-2</v>
      </c>
      <c r="P84" s="24">
        <f ca="1">+NAC_d!CK84</f>
        <v>6.2751173561202522E-2</v>
      </c>
      <c r="Q84" s="24">
        <f ca="1">+NAC_d!CL84</f>
        <v>6.3090594722526872E-2</v>
      </c>
      <c r="R84" s="24">
        <f ca="1">+NAC_d!CM84</f>
        <v>6.3330504199375026E-2</v>
      </c>
      <c r="S84" s="24">
        <f ca="1">+NAC_d!CN84</f>
        <v>6.3786620319262743E-2</v>
      </c>
      <c r="T84" s="24">
        <f ca="1">+NAC_d!CO84</f>
        <v>6.4038356365347049E-2</v>
      </c>
      <c r="U84" s="24">
        <f ca="1">+NAC_d!CP84</f>
        <v>6.5266090839107616E-2</v>
      </c>
      <c r="V84" s="24">
        <f ca="1">+NAC_d!CQ84</f>
        <v>6.5982553891445805E-2</v>
      </c>
      <c r="W84" s="24">
        <f t="shared" ca="1" si="31"/>
        <v>6.5982553891445805E-2</v>
      </c>
      <c r="X84" s="24">
        <f t="shared" ca="1" si="32"/>
        <v>6.0654112063456722E-2</v>
      </c>
      <c r="Y84" s="24">
        <f t="shared" ca="1" si="33"/>
        <v>5.3284418279890833E-3</v>
      </c>
      <c r="Z84" s="24">
        <f t="shared" ca="1" si="42"/>
        <v>5.0611271756515292E-3</v>
      </c>
      <c r="AB84" s="74">
        <f t="shared" si="34"/>
        <v>45108</v>
      </c>
      <c r="AC84" s="75">
        <f t="shared" si="35"/>
        <v>1.1547896784345721E-2</v>
      </c>
      <c r="AD84" s="75">
        <f t="shared" ca="1" si="36"/>
        <v>5.0611271756515292E-3</v>
      </c>
      <c r="AH84" s="35">
        <f t="shared" si="27"/>
        <v>45108</v>
      </c>
      <c r="AI84" s="24">
        <f>+GBA_d!$AN111</f>
        <v>1.1467844812218138</v>
      </c>
      <c r="AJ84" s="24">
        <f>+PAM_d!$AN111</f>
        <v>1.1302311445781883</v>
      </c>
      <c r="AK84" s="24">
        <f>+NOA_d!$AN111</f>
        <v>1.1356483235091233</v>
      </c>
      <c r="AL84" s="24">
        <f>+NEA_d!$AN111</f>
        <v>1.1311032012396458</v>
      </c>
      <c r="AM84" s="24">
        <f>+CUY_d!$AN111</f>
        <v>1.0821222388323815</v>
      </c>
      <c r="AN84" s="24">
        <f>+PAT_d!$AN111</f>
        <v>1.116102012363688</v>
      </c>
      <c r="AO84" s="24">
        <f t="shared" si="43"/>
        <v>1.1467844812218138</v>
      </c>
      <c r="AP84" s="24">
        <f t="shared" si="44"/>
        <v>1.0821222388323815</v>
      </c>
      <c r="AQ84" s="24">
        <f t="shared" si="26"/>
        <v>6.4662242389432301E-2</v>
      </c>
      <c r="AR84" s="24">
        <f t="shared" si="45"/>
        <v>5.3689073287734645E-2</v>
      </c>
      <c r="AT84" s="24">
        <f ca="1">+NAC_d!CT84</f>
        <v>1.1384828980819393</v>
      </c>
      <c r="AU84" s="24">
        <f ca="1">+NAC_d!CU84</f>
        <v>1.1348481180331063</v>
      </c>
      <c r="AV84" s="24">
        <f ca="1">+NAC_d!CV84</f>
        <v>1.1345320221395485</v>
      </c>
      <c r="AW84" s="24">
        <f ca="1">+NAC_d!CW84</f>
        <v>1.134125703133285</v>
      </c>
      <c r="AX84" s="24">
        <f ca="1">+NAC_d!CX84</f>
        <v>1.1342142054036226</v>
      </c>
      <c r="AY84" s="24">
        <f ca="1">+NAC_d!CY84</f>
        <v>1.1349178778087583</v>
      </c>
      <c r="AZ84" s="24">
        <f ca="1">+NAC_d!CZ84</f>
        <v>1.131272734596513</v>
      </c>
      <c r="BA84" s="24">
        <f ca="1">+NAC_d!DA84</f>
        <v>1.1320025544594547</v>
      </c>
      <c r="BB84" s="24">
        <f ca="1">+NAC_d!DB84</f>
        <v>1.1354078646094905</v>
      </c>
      <c r="BC84" s="24">
        <f ca="1">+NAC_d!DC84</f>
        <v>1.1326891539967998</v>
      </c>
      <c r="BD84" s="24">
        <f t="shared" ca="1" si="37"/>
        <v>1.1384828980819393</v>
      </c>
      <c r="BE84" s="24">
        <f t="shared" ca="1" si="38"/>
        <v>1.131272734596513</v>
      </c>
      <c r="BF84" s="24">
        <f t="shared" ca="1" si="39"/>
        <v>7.2101634854262464E-3</v>
      </c>
      <c r="BG84" s="24">
        <f t="shared" ca="1" si="49"/>
        <v>1.3746149427926683E-2</v>
      </c>
      <c r="BI84" s="35">
        <f t="shared" si="40"/>
        <v>45108</v>
      </c>
      <c r="BJ84" s="164">
        <f t="shared" si="46"/>
        <v>5.3689073287734645E-2</v>
      </c>
      <c r="BK84" s="164">
        <f t="shared" ca="1" si="47"/>
        <v>1.3746149427926683E-2</v>
      </c>
      <c r="BL84" t="b">
        <f t="shared" ca="1" si="48"/>
        <v>1</v>
      </c>
    </row>
    <row r="85" spans="1:64" x14ac:dyDescent="0.25">
      <c r="A85" s="35">
        <f>+NAC!A85</f>
        <v>45139</v>
      </c>
      <c r="B85" s="24">
        <f>+GBA_d!AA112</f>
        <v>0.12324903493910422</v>
      </c>
      <c r="C85" s="24">
        <f>+PAM_d!$AA112</f>
        <v>0.12146318071422968</v>
      </c>
      <c r="D85" s="24">
        <f>+NOA_d!$AA112</f>
        <v>0.13636189920653496</v>
      </c>
      <c r="E85" s="24">
        <f>+NEA_d!$AA112</f>
        <v>0.14070707012609041</v>
      </c>
      <c r="F85" s="24">
        <f>+CUY_d!$AA112</f>
        <v>0.12345685601449707</v>
      </c>
      <c r="G85" s="24">
        <f>+PAT_d!$AA112</f>
        <v>0.12129527700702236</v>
      </c>
      <c r="H85" s="24">
        <f t="shared" si="28"/>
        <v>0.14070707012609041</v>
      </c>
      <c r="I85" s="24">
        <f t="shared" si="29"/>
        <v>0.12129527700702236</v>
      </c>
      <c r="J85" s="24">
        <f t="shared" si="30"/>
        <v>1.9411793119068044E-2</v>
      </c>
      <c r="K85" s="24">
        <f t="shared" si="41"/>
        <v>1.2158705880722783E-2</v>
      </c>
      <c r="M85" s="24">
        <f ca="1">+NAC_d!CH85</f>
        <v>0.131804342765246</v>
      </c>
      <c r="N85" s="24">
        <f ca="1">+NAC_d!CI85</f>
        <v>0.12944668965213557</v>
      </c>
      <c r="O85" s="24">
        <f ca="1">+NAC_d!CJ85</f>
        <v>0.12677926053835509</v>
      </c>
      <c r="P85" s="24">
        <f ca="1">+NAC_d!CK85</f>
        <v>0.12524074024957121</v>
      </c>
      <c r="Q85" s="24">
        <f ca="1">+NAC_d!CL85</f>
        <v>0.1252909248859122</v>
      </c>
      <c r="R85" s="24">
        <f ca="1">+NAC_d!CM85</f>
        <v>0.12436501715735515</v>
      </c>
      <c r="S85" s="24">
        <f ca="1">+NAC_d!CN85</f>
        <v>0.12323464931962724</v>
      </c>
      <c r="T85" s="24">
        <f ca="1">+NAC_d!CO85</f>
        <v>0.1230787678335834</v>
      </c>
      <c r="U85" s="24">
        <f ca="1">+NAC_d!CP85</f>
        <v>0.12232158156270123</v>
      </c>
      <c r="V85" s="24">
        <f ca="1">+NAC_d!CQ85</f>
        <v>0.12154991785032565</v>
      </c>
      <c r="W85" s="24">
        <f t="shared" ca="1" si="31"/>
        <v>0.131804342765246</v>
      </c>
      <c r="X85" s="24">
        <f t="shared" ca="1" si="32"/>
        <v>0.12154991785032565</v>
      </c>
      <c r="Y85" s="24">
        <f t="shared" ca="1" si="33"/>
        <v>1.0254424914920346E-2</v>
      </c>
      <c r="Z85" s="24">
        <f t="shared" ca="1" si="42"/>
        <v>5.6190784714770237E-3</v>
      </c>
      <c r="AB85" s="74">
        <f t="shared" si="34"/>
        <v>45139</v>
      </c>
      <c r="AC85" s="75">
        <f t="shared" si="35"/>
        <v>1.2158705880722783E-2</v>
      </c>
      <c r="AD85" s="75">
        <f t="shared" ca="1" si="36"/>
        <v>5.6190784714770237E-3</v>
      </c>
      <c r="AH85" s="35">
        <f t="shared" si="27"/>
        <v>45139</v>
      </c>
      <c r="AI85" s="24">
        <f>+GBA_d!$AN112</f>
        <v>1.254393022107541</v>
      </c>
      <c r="AJ85" s="24">
        <f>+PAM_d!$AN112</f>
        <v>1.2344270583157182</v>
      </c>
      <c r="AK85" s="24">
        <f>+NOA_d!$AN112</f>
        <v>1.2570876016414552</v>
      </c>
      <c r="AL85" s="24">
        <f>+NEA_d!$AN112</f>
        <v>1.2597233973140072</v>
      </c>
      <c r="AM85" s="24">
        <f>+CUY_d!$AN112</f>
        <v>1.1990973155939102</v>
      </c>
      <c r="AN85" s="24">
        <f>+PAT_d!$AN112</f>
        <v>1.2297163174078567</v>
      </c>
      <c r="AO85" s="24">
        <f t="shared" si="43"/>
        <v>1.2597233973140072</v>
      </c>
      <c r="AP85" s="24">
        <f t="shared" si="44"/>
        <v>1.1990973155939102</v>
      </c>
      <c r="AQ85" s="24">
        <f t="shared" si="26"/>
        <v>6.062608172009698E-2</v>
      </c>
      <c r="AR85" s="24">
        <f t="shared" si="45"/>
        <v>5.6341982181763894E-2</v>
      </c>
      <c r="AT85" s="24">
        <f ca="1">+NAC_d!CT85</f>
        <v>1.2577947172650403</v>
      </c>
      <c r="AU85" s="24">
        <f ca="1">+NAC_d!CU85</f>
        <v>1.2507471626289233</v>
      </c>
      <c r="AV85" s="24">
        <f ca="1">+NAC_d!CV85</f>
        <v>1.2468196616572684</v>
      </c>
      <c r="AW85" s="24">
        <f ca="1">+NAC_d!CW85</f>
        <v>1.2437920479452846</v>
      </c>
      <c r="AX85" s="24">
        <f ca="1">+NAC_d!CX85</f>
        <v>1.2450819065705065</v>
      </c>
      <c r="AY85" s="24">
        <f ca="1">+NAC_d!CY85</f>
        <v>1.2446736175637936</v>
      </c>
      <c r="AZ85" s="24">
        <f ca="1">+NAC_d!CZ85</f>
        <v>1.2389240316188319</v>
      </c>
      <c r="BA85" s="24">
        <f ca="1">+NAC_d!DA85</f>
        <v>1.2395329177288921</v>
      </c>
      <c r="BB85" s="24">
        <f ca="1">+NAC_d!DB85</f>
        <v>1.2431055927918546</v>
      </c>
      <c r="BC85" s="24">
        <f ca="1">+NAC_d!DC85</f>
        <v>1.2384877460791146</v>
      </c>
      <c r="BD85" s="24">
        <f t="shared" ca="1" si="37"/>
        <v>1.2577947172650403</v>
      </c>
      <c r="BE85" s="24">
        <f t="shared" ca="1" si="38"/>
        <v>1.2384877460791146</v>
      </c>
      <c r="BF85" s="24">
        <f t="shared" ca="1" si="39"/>
        <v>1.9306971185925725E-2</v>
      </c>
      <c r="BG85" s="24">
        <f t="shared" ca="1" si="49"/>
        <v>1.4517571257839026E-2</v>
      </c>
      <c r="BI85" s="35">
        <f t="shared" si="40"/>
        <v>45139</v>
      </c>
      <c r="BJ85" s="164">
        <f t="shared" si="46"/>
        <v>5.6341982181763894E-2</v>
      </c>
      <c r="BK85" s="164">
        <f t="shared" ca="1" si="47"/>
        <v>1.4517571257839026E-2</v>
      </c>
      <c r="BL85" t="b">
        <f t="shared" ca="1" si="48"/>
        <v>1</v>
      </c>
    </row>
    <row r="86" spans="1:64" x14ac:dyDescent="0.25">
      <c r="A86" s="35">
        <f>+NAC!A86</f>
        <v>45170</v>
      </c>
      <c r="B86" s="24">
        <f>+GBA_d!AA113</f>
        <v>0.12215111613637242</v>
      </c>
      <c r="C86" s="24">
        <f>+PAM_d!$AA113</f>
        <v>0.13041974280261992</v>
      </c>
      <c r="D86" s="24">
        <f>+NOA_d!$AA113</f>
        <v>0.13132723543952918</v>
      </c>
      <c r="E86" s="24">
        <f>+NEA_d!$AA113</f>
        <v>0.12959647089075732</v>
      </c>
      <c r="F86" s="24">
        <f>+CUY_d!$AA113</f>
        <v>0.13584211754746245</v>
      </c>
      <c r="G86" s="24">
        <f>+PAT_d!$AA113</f>
        <v>0.13961028682613952</v>
      </c>
      <c r="H86" s="24">
        <f t="shared" si="28"/>
        <v>0.13961028682613952</v>
      </c>
      <c r="I86" s="24">
        <f t="shared" si="29"/>
        <v>0.12215111613637242</v>
      </c>
      <c r="J86" s="24">
        <f t="shared" si="30"/>
        <v>1.7459170689767101E-2</v>
      </c>
      <c r="K86" s="24">
        <f t="shared" si="41"/>
        <v>1.2927281094261037E-2</v>
      </c>
      <c r="M86" s="24">
        <f ca="1">+NAC_d!CH86</f>
        <v>0.1329547853158517</v>
      </c>
      <c r="N86" s="24">
        <f ca="1">+NAC_d!CI86</f>
        <v>0.13208109450087058</v>
      </c>
      <c r="O86" s="24">
        <f ca="1">+NAC_d!CJ86</f>
        <v>0.12999244335276794</v>
      </c>
      <c r="P86" s="24">
        <f ca="1">+NAC_d!CK86</f>
        <v>0.12971790842193842</v>
      </c>
      <c r="Q86" s="24">
        <f ca="1">+NAC_d!CL86</f>
        <v>0.12887867003080022</v>
      </c>
      <c r="R86" s="24">
        <f ca="1">+NAC_d!CM86</f>
        <v>0.12894778534736062</v>
      </c>
      <c r="S86" s="24">
        <f ca="1">+NAC_d!CN86</f>
        <v>0.12767115614810609</v>
      </c>
      <c r="T86" s="24">
        <f ca="1">+NAC_d!CO86</f>
        <v>0.1266574316789999</v>
      </c>
      <c r="U86" s="24">
        <f ca="1">+NAC_d!CP86</f>
        <v>0.1251341136007087</v>
      </c>
      <c r="V86" s="24">
        <f ca="1">+NAC_d!CQ86</f>
        <v>0.12443076436789013</v>
      </c>
      <c r="W86" s="24">
        <f t="shared" ca="1" si="31"/>
        <v>0.1329547853158517</v>
      </c>
      <c r="X86" s="24">
        <f t="shared" ca="1" si="32"/>
        <v>0.12443076436789013</v>
      </c>
      <c r="Y86" s="24">
        <f t="shared" ca="1" si="33"/>
        <v>8.5240209479615636E-3</v>
      </c>
      <c r="Z86" s="24">
        <f t="shared" ca="1" si="42"/>
        <v>5.8536191921308434E-3</v>
      </c>
      <c r="AB86" s="74">
        <f t="shared" si="34"/>
        <v>45170</v>
      </c>
      <c r="AC86" s="75">
        <f t="shared" si="35"/>
        <v>1.2927281094261037E-2</v>
      </c>
      <c r="AD86" s="75">
        <f t="shared" ca="1" si="36"/>
        <v>5.8536191921308434E-3</v>
      </c>
      <c r="AH86" s="35">
        <f t="shared" si="27"/>
        <v>45170</v>
      </c>
      <c r="AI86" s="24">
        <f>+GBA_d!$AN113</f>
        <v>1.3844666235067962</v>
      </c>
      <c r="AJ86" s="24">
        <f>+PAM_d!$AN113</f>
        <v>1.3767238860007098</v>
      </c>
      <c r="AK86" s="24">
        <f>+NOA_d!$AN113</f>
        <v>1.4079423465926135</v>
      </c>
      <c r="AL86" s="24">
        <f>+NEA_d!$AN113</f>
        <v>1.3903418646508032</v>
      </c>
      <c r="AM86" s="24">
        <f>+CUY_d!$AN113</f>
        <v>1.3572542902637355</v>
      </c>
      <c r="AN86" s="24">
        <f>+PAT_d!$AN113</f>
        <v>1.3950559057265708</v>
      </c>
      <c r="AO86" s="24">
        <f t="shared" si="43"/>
        <v>1.4079423465926135</v>
      </c>
      <c r="AP86" s="24">
        <f t="shared" si="44"/>
        <v>1.3572542902637355</v>
      </c>
      <c r="AQ86" s="24">
        <f t="shared" si="26"/>
        <v>5.0688056328878073E-2</v>
      </c>
      <c r="AR86" s="24">
        <f t="shared" si="45"/>
        <v>5.6401419334275824E-2</v>
      </c>
      <c r="AT86" s="24">
        <f ca="1">+NAC_d!CT86</f>
        <v>1.4019660306360753</v>
      </c>
      <c r="AU86" s="24">
        <f ca="1">+NAC_d!CU86</f>
        <v>1.3934335620115927</v>
      </c>
      <c r="AV86" s="24">
        <f ca="1">+NAC_d!CV86</f>
        <v>1.3879562484874932</v>
      </c>
      <c r="AW86" s="24">
        <f ca="1">+NAC_d!CW86</f>
        <v>1.3834856171881671</v>
      </c>
      <c r="AX86" s="24">
        <f ca="1">+NAC_d!CX86</f>
        <v>1.3853508604492566</v>
      </c>
      <c r="AY86" s="24">
        <f ca="1">+NAC_d!CY86</f>
        <v>1.3853750441646042</v>
      </c>
      <c r="AZ86" s="24">
        <f ca="1">+NAC_d!CZ86</f>
        <v>1.3782123568757685</v>
      </c>
      <c r="BA86" s="24">
        <f ca="1">+NAC_d!DA86</f>
        <v>1.377553742588173</v>
      </c>
      <c r="BB86" s="24">
        <f ca="1">+NAC_d!DB86</f>
        <v>1.3807948411387354</v>
      </c>
      <c r="BC86" s="24">
        <f ca="1">+NAC_d!DC86</f>
        <v>1.3762488492974883</v>
      </c>
      <c r="BD86" s="24">
        <f t="shared" ca="1" si="37"/>
        <v>1.4019660306360753</v>
      </c>
      <c r="BE86" s="24">
        <f t="shared" ca="1" si="38"/>
        <v>1.3762488492974883</v>
      </c>
      <c r="BF86" s="24">
        <f t="shared" ca="1" si="39"/>
        <v>2.5717181338587025E-2</v>
      </c>
      <c r="BG86" s="24">
        <f t="shared" ca="1" si="49"/>
        <v>1.5514813159492383E-2</v>
      </c>
      <c r="BI86" s="35">
        <f t="shared" si="40"/>
        <v>45170</v>
      </c>
      <c r="BJ86" s="164">
        <f t="shared" si="46"/>
        <v>5.6401419334275824E-2</v>
      </c>
      <c r="BK86" s="164">
        <f t="shared" ca="1" si="47"/>
        <v>1.5514813159492383E-2</v>
      </c>
      <c r="BL86" t="b">
        <f t="shared" ca="1" si="48"/>
        <v>1</v>
      </c>
    </row>
    <row r="87" spans="1:64" x14ac:dyDescent="0.25">
      <c r="A87" s="35">
        <f>+NAC!A87</f>
        <v>45200</v>
      </c>
      <c r="B87" s="24">
        <f>+GBA_d!AA114</f>
        <v>8.622397318217434E-2</v>
      </c>
      <c r="C87" s="24">
        <f>+PAM_d!$AA114</f>
        <v>8.3519319059710107E-2</v>
      </c>
      <c r="D87" s="24">
        <f>+NOA_d!$AA114</f>
        <v>7.6498272900345166E-2</v>
      </c>
      <c r="E87" s="24">
        <f>+NEA_d!$AA114</f>
        <v>7.3755667249624901E-2</v>
      </c>
      <c r="F87" s="24">
        <f>+CUY_d!$AA114</f>
        <v>7.3510361782044065E-2</v>
      </c>
      <c r="G87" s="24">
        <f>+PAT_d!$AA114</f>
        <v>8.1486468512107058E-2</v>
      </c>
      <c r="H87" s="24">
        <f t="shared" si="28"/>
        <v>8.622397318217434E-2</v>
      </c>
      <c r="I87" s="24">
        <f t="shared" si="29"/>
        <v>7.3510361782044065E-2</v>
      </c>
      <c r="J87" s="24">
        <f t="shared" si="30"/>
        <v>1.2713611400130276E-2</v>
      </c>
      <c r="K87" s="24">
        <f t="shared" si="41"/>
        <v>1.3426592177893437E-2</v>
      </c>
      <c r="M87" s="24">
        <f ca="1">+NAC_d!CH87</f>
        <v>8.0916962516512037E-2</v>
      </c>
      <c r="N87" s="24">
        <f ca="1">+NAC_d!CI87</f>
        <v>8.1638283073847351E-2</v>
      </c>
      <c r="O87" s="24">
        <f ca="1">+NAC_d!CJ87</f>
        <v>8.2257237892409574E-2</v>
      </c>
      <c r="P87" s="24">
        <f ca="1">+NAC_d!CK87</f>
        <v>8.2796264726284763E-2</v>
      </c>
      <c r="Q87" s="24">
        <f ca="1">+NAC_d!CL87</f>
        <v>8.2748098639263912E-2</v>
      </c>
      <c r="R87" s="24">
        <f ca="1">+NAC_d!CM87</f>
        <v>8.2942430743214501E-2</v>
      </c>
      <c r="S87" s="24">
        <f ca="1">+NAC_d!CN87</f>
        <v>8.2570155164493952E-2</v>
      </c>
      <c r="T87" s="24">
        <f ca="1">+NAC_d!CO87</f>
        <v>8.3207610808265331E-2</v>
      </c>
      <c r="U87" s="24">
        <f ca="1">+NAC_d!CP87</f>
        <v>8.3461496495372378E-2</v>
      </c>
      <c r="V87" s="24">
        <f ca="1">+NAC_d!CQ87</f>
        <v>8.4051018090755658E-2</v>
      </c>
      <c r="W87" s="24">
        <f t="shared" ca="1" si="31"/>
        <v>8.4051018090755658E-2</v>
      </c>
      <c r="X87" s="24">
        <f t="shared" ca="1" si="32"/>
        <v>8.0916962516512037E-2</v>
      </c>
      <c r="Y87" s="24">
        <f t="shared" ca="1" si="33"/>
        <v>3.1340555742436216E-3</v>
      </c>
      <c r="Z87" s="24">
        <f t="shared" ca="1" si="42"/>
        <v>6.0169995758561452E-3</v>
      </c>
      <c r="AB87" s="74">
        <f t="shared" si="34"/>
        <v>45200</v>
      </c>
      <c r="AC87" s="75">
        <f t="shared" si="35"/>
        <v>1.3426592177893437E-2</v>
      </c>
      <c r="AD87" s="75">
        <f t="shared" ca="1" si="36"/>
        <v>6.0169995758561452E-3</v>
      </c>
      <c r="AH87" s="35">
        <f t="shared" si="27"/>
        <v>45200</v>
      </c>
      <c r="AI87" s="24">
        <f>+GBA_d!$AN114</f>
        <v>1.4304584011880692</v>
      </c>
      <c r="AJ87" s="24">
        <f>+PAM_d!$AN114</f>
        <v>1.4258722859320487</v>
      </c>
      <c r="AK87" s="24">
        <f>+NOA_d!$AN114</f>
        <v>1.4389135200582879</v>
      </c>
      <c r="AL87" s="24">
        <f>+NEA_d!$AN114</f>
        <v>1.415440756776654</v>
      </c>
      <c r="AM87" s="24">
        <f>+CUY_d!$AN114</f>
        <v>1.3877751791981017</v>
      </c>
      <c r="AN87" s="24">
        <f>+PAT_d!$AN114</f>
        <v>1.4286874009283266</v>
      </c>
      <c r="AO87" s="24">
        <f t="shared" si="43"/>
        <v>1.4389135200582879</v>
      </c>
      <c r="AP87" s="24">
        <f t="shared" si="44"/>
        <v>1.3877751791981017</v>
      </c>
      <c r="AQ87" s="24">
        <f t="shared" si="26"/>
        <v>5.1138340860186204E-2</v>
      </c>
      <c r="AR87" s="24">
        <f t="shared" si="45"/>
        <v>5.4139508670733964E-2</v>
      </c>
      <c r="AT87" s="24">
        <f ca="1">+NAC_d!CT87</f>
        <v>1.4424180462420999</v>
      </c>
      <c r="AU87" s="24">
        <f ca="1">+NAC_d!CU87</f>
        <v>1.4353797610983308</v>
      </c>
      <c r="AV87" s="24">
        <f ca="1">+NAC_d!CV87</f>
        <v>1.4297678497737416</v>
      </c>
      <c r="AW87" s="24">
        <f ca="1">+NAC_d!CW87</f>
        <v>1.4278954180012668</v>
      </c>
      <c r="AX87" s="24">
        <f ca="1">+NAC_d!CX87</f>
        <v>1.4281040038480608</v>
      </c>
      <c r="AY87" s="24">
        <f ca="1">+NAC_d!CY87</f>
        <v>1.4277882125411701</v>
      </c>
      <c r="AZ87" s="24">
        <f ca="1">+NAC_d!CZ87</f>
        <v>1.4210934958770083</v>
      </c>
      <c r="BA87" s="24">
        <f ca="1">+NAC_d!DA87</f>
        <v>1.4212380708632684</v>
      </c>
      <c r="BB87" s="24">
        <f ca="1">+NAC_d!DB87</f>
        <v>1.423968489456132</v>
      </c>
      <c r="BC87" s="24">
        <f ca="1">+NAC_d!DC87</f>
        <v>1.4214236981798476</v>
      </c>
      <c r="BD87" s="24">
        <f t="shared" ca="1" si="37"/>
        <v>1.4424180462420999</v>
      </c>
      <c r="BE87" s="24">
        <f t="shared" ca="1" si="38"/>
        <v>1.4210934958770083</v>
      </c>
      <c r="BF87" s="24">
        <f t="shared" ca="1" si="39"/>
        <v>2.1324550365091621E-2</v>
      </c>
      <c r="BG87" s="24">
        <f t="shared" ca="1" si="49"/>
        <v>1.5111558678321958E-2</v>
      </c>
      <c r="BI87" s="35">
        <f t="shared" si="40"/>
        <v>45200</v>
      </c>
      <c r="BJ87" s="164">
        <f t="shared" si="46"/>
        <v>5.4139508670733964E-2</v>
      </c>
      <c r="BK87" s="164">
        <f t="shared" ca="1" si="47"/>
        <v>1.5111558678321958E-2</v>
      </c>
      <c r="BL87" t="b">
        <f t="shared" ca="1" si="48"/>
        <v>1</v>
      </c>
    </row>
    <row r="88" spans="1:64" s="81" customFormat="1" x14ac:dyDescent="0.25">
      <c r="A88" s="79">
        <f>+NAC!A88</f>
        <v>45231</v>
      </c>
      <c r="B88" s="80">
        <f>+GBA_d!AA115</f>
        <v>0.13017940692207275</v>
      </c>
      <c r="C88" s="80">
        <f>+PAM_d!$AA115</f>
        <v>0.12940886400911489</v>
      </c>
      <c r="D88" s="80">
        <f>+NOA_d!$AA115</f>
        <v>0.11765535045059328</v>
      </c>
      <c r="E88" s="80">
        <f>+NEA_d!$AA115</f>
        <v>0.12765151960486021</v>
      </c>
      <c r="F88" s="80">
        <f>+CUY_d!$AA115</f>
        <v>0.12729041902911309</v>
      </c>
      <c r="G88" s="80">
        <f>+PAT_d!$AA115</f>
        <v>0.11952380600081014</v>
      </c>
      <c r="H88" s="80">
        <f t="shared" si="28"/>
        <v>0.13017940692207275</v>
      </c>
      <c r="I88" s="80">
        <f t="shared" si="29"/>
        <v>0.11765535045059328</v>
      </c>
      <c r="J88" s="80">
        <f t="shared" si="30"/>
        <v>1.2524056471479472E-2</v>
      </c>
      <c r="K88" s="80">
        <f t="shared" si="41"/>
        <v>1.4122468225813867E-2</v>
      </c>
      <c r="M88" s="80">
        <f ca="1">+NAC_d!CH88</f>
        <v>0.13061860332328368</v>
      </c>
      <c r="N88" s="80">
        <f ca="1">+NAC_d!CI88</f>
        <v>0.13029118121234773</v>
      </c>
      <c r="O88" s="80">
        <f ca="1">+NAC_d!CJ88</f>
        <v>0.12870760801098435</v>
      </c>
      <c r="P88" s="80">
        <f ca="1">+NAC_d!CK88</f>
        <v>0.12865401462536474</v>
      </c>
      <c r="Q88" s="80">
        <f ca="1">+NAC_d!CL88</f>
        <v>0.12945090730257891</v>
      </c>
      <c r="R88" s="80">
        <f ca="1">+NAC_d!CM88</f>
        <v>0.12853044626762444</v>
      </c>
      <c r="S88" s="80">
        <f ca="1">+NAC_d!CN88</f>
        <v>0.12766010518582882</v>
      </c>
      <c r="T88" s="80">
        <f ca="1">+NAC_d!CO88</f>
        <v>0.1276756700845485</v>
      </c>
      <c r="U88" s="80">
        <f ca="1">+NAC_d!CP88</f>
        <v>0.12728715292868742</v>
      </c>
      <c r="V88" s="80">
        <f ca="1">+NAC_d!CQ88</f>
        <v>0.12589209771158427</v>
      </c>
      <c r="W88" s="80">
        <f t="shared" ca="1" si="31"/>
        <v>0.13061860332328368</v>
      </c>
      <c r="X88" s="80">
        <f t="shared" ca="1" si="32"/>
        <v>0.12589209771158427</v>
      </c>
      <c r="Y88" s="80">
        <f t="shared" ca="1" si="33"/>
        <v>4.7265056116994053E-3</v>
      </c>
      <c r="Z88" s="80">
        <f t="shared" ca="1" si="42"/>
        <v>6.0517728460365667E-3</v>
      </c>
      <c r="AB88" s="79">
        <f t="shared" si="34"/>
        <v>45231</v>
      </c>
      <c r="AC88" s="80">
        <f t="shared" si="35"/>
        <v>1.4122468225813867E-2</v>
      </c>
      <c r="AD88" s="80">
        <f t="shared" ca="1" si="36"/>
        <v>6.0517728460365667E-3</v>
      </c>
      <c r="AH88" s="79">
        <f t="shared" si="27"/>
        <v>45231</v>
      </c>
      <c r="AI88" s="80">
        <f>+GBA_d!$AN115</f>
        <v>1.6180532370205598</v>
      </c>
      <c r="AJ88" s="80">
        <f>+PAM_d!$AN115</f>
        <v>1.6102560496642733</v>
      </c>
      <c r="AK88" s="80">
        <f>+NOA_d!$AN115</f>
        <v>1.6067205468701822</v>
      </c>
      <c r="AL88" s="80">
        <f>+NEA_d!$AN115</f>
        <v>1.6051166820883092</v>
      </c>
      <c r="AM88" s="80">
        <f>+CUY_d!$AN115</f>
        <v>1.5642183005244408</v>
      </c>
      <c r="AN88" s="80">
        <f>+PAT_d!$AN115</f>
        <v>1.5910351827701463</v>
      </c>
      <c r="AO88" s="80">
        <f t="shared" si="43"/>
        <v>1.6180532370205598</v>
      </c>
      <c r="AP88" s="80">
        <f t="shared" si="44"/>
        <v>1.5642183005244408</v>
      </c>
      <c r="AQ88" s="80">
        <f t="shared" si="26"/>
        <v>5.3834936496119035E-2</v>
      </c>
      <c r="AR88" s="80">
        <f t="shared" si="45"/>
        <v>5.3356073221096305E-2</v>
      </c>
      <c r="AT88" s="80">
        <f ca="1">+NAC_d!CT88</f>
        <v>1.6389979217963409</v>
      </c>
      <c r="AU88" s="80">
        <f ca="1">+NAC_d!CU88</f>
        <v>1.6301151369991889</v>
      </c>
      <c r="AV88" s="80">
        <f ca="1">+NAC_d!CV88</f>
        <v>1.6174054259453081</v>
      </c>
      <c r="AW88" s="80">
        <f ca="1">+NAC_d!CW88</f>
        <v>1.6138417460341592</v>
      </c>
      <c r="AX88" s="80">
        <f ca="1">+NAC_d!CX88</f>
        <v>1.6159813093804436</v>
      </c>
      <c r="AY88" s="80">
        <f ca="1">+NAC_d!CY88</f>
        <v>1.6130711337572983</v>
      </c>
      <c r="AZ88" s="80">
        <f ca="1">+NAC_d!CZ88</f>
        <v>1.6022579800199681</v>
      </c>
      <c r="BA88" s="80">
        <f ca="1">+NAC_d!DA88</f>
        <v>1.601894745069357</v>
      </c>
      <c r="BB88" s="80">
        <f ca="1">+NAC_d!DB88</f>
        <v>1.6026775397707809</v>
      </c>
      <c r="BC88" s="80">
        <f ca="1">+NAC_d!DC88</f>
        <v>1.5946911040377194</v>
      </c>
      <c r="BD88" s="80">
        <f t="shared" ca="1" si="37"/>
        <v>1.6389979217963409</v>
      </c>
      <c r="BE88" s="80">
        <f t="shared" ca="1" si="38"/>
        <v>1.5946911040377194</v>
      </c>
      <c r="BF88" s="80">
        <f t="shared" ca="1" si="39"/>
        <v>4.4306817758621442E-2</v>
      </c>
      <c r="BG88" s="80">
        <f t="shared" ca="1" si="49"/>
        <v>1.6331780501213772E-2</v>
      </c>
      <c r="BI88" s="79">
        <f t="shared" si="40"/>
        <v>45231</v>
      </c>
      <c r="BJ88" s="165">
        <f t="shared" si="46"/>
        <v>5.3356073221096305E-2</v>
      </c>
      <c r="BK88" s="165">
        <f t="shared" ca="1" si="47"/>
        <v>1.6331780501213772E-2</v>
      </c>
      <c r="BL88" s="81" t="b">
        <f t="shared" ca="1" si="48"/>
        <v>1</v>
      </c>
    </row>
    <row r="89" spans="1:64" x14ac:dyDescent="0.25">
      <c r="A89" s="35">
        <f>+NAC!A89</f>
        <v>45261</v>
      </c>
      <c r="B89" s="24">
        <f>+GBA_d!AA116</f>
        <v>0.25203500818872571</v>
      </c>
      <c r="C89" s="24">
        <f>+PAM_d!$AA116</f>
        <v>0.25469834601462704</v>
      </c>
      <c r="D89" s="24">
        <f>+NOA_d!$AA116</f>
        <v>0.25403611709227714</v>
      </c>
      <c r="E89" s="24">
        <f>+NEA_d!$AA116</f>
        <v>0.28436459914411949</v>
      </c>
      <c r="F89" s="24">
        <f>+CUY_d!$AA116</f>
        <v>0.26064212361663497</v>
      </c>
      <c r="G89" s="24">
        <f>+PAT_d!$AA116</f>
        <v>0.24227225096701055</v>
      </c>
      <c r="H89" s="24">
        <f t="shared" si="28"/>
        <v>0.28436459914411949</v>
      </c>
      <c r="I89" s="24">
        <f t="shared" si="29"/>
        <v>0.24227225096701055</v>
      </c>
      <c r="J89" s="24">
        <f t="shared" si="30"/>
        <v>4.209234817710894E-2</v>
      </c>
      <c r="K89" s="24">
        <f t="shared" si="41"/>
        <v>1.7038211842563395E-2</v>
      </c>
      <c r="M89" s="24">
        <f ca="1">+NAC_d!CH89</f>
        <v>0.26010943049946622</v>
      </c>
      <c r="N89" s="24">
        <f ca="1">+NAC_d!CI89</f>
        <v>0.25863644478524073</v>
      </c>
      <c r="O89" s="24">
        <f ca="1">+NAC_d!CJ89</f>
        <v>0.25557674623073812</v>
      </c>
      <c r="P89" s="24">
        <f ca="1">+NAC_d!CK89</f>
        <v>0.25587494884688566</v>
      </c>
      <c r="Q89" s="24">
        <f ca="1">+NAC_d!CL89</f>
        <v>0.25660229899284381</v>
      </c>
      <c r="R89" s="24">
        <f ca="1">+NAC_d!CM89</f>
        <v>0.25361800027375003</v>
      </c>
      <c r="S89" s="24">
        <f ca="1">+NAC_d!CN89</f>
        <v>0.25509901736659679</v>
      </c>
      <c r="T89" s="24">
        <f ca="1">+NAC_d!CO89</f>
        <v>0.25403513295943481</v>
      </c>
      <c r="U89" s="24">
        <f ca="1">+NAC_d!CP89</f>
        <v>0.25193964855897266</v>
      </c>
      <c r="V89" s="24">
        <f ca="1">+NAC_d!CQ89</f>
        <v>0.25170136406557098</v>
      </c>
      <c r="W89" s="24">
        <f t="shared" ca="1" si="31"/>
        <v>0.26010943049946622</v>
      </c>
      <c r="X89" s="24">
        <f t="shared" ca="1" si="32"/>
        <v>0.25170136406557098</v>
      </c>
      <c r="Y89" s="24">
        <f t="shared" ca="1" si="33"/>
        <v>8.4080664338952449E-3</v>
      </c>
      <c r="Z89" s="24">
        <f t="shared" ca="1" si="42"/>
        <v>6.3402302361041203E-3</v>
      </c>
      <c r="AB89" s="74">
        <f t="shared" si="34"/>
        <v>45261</v>
      </c>
      <c r="AC89" s="75">
        <f t="shared" si="35"/>
        <v>1.7038211842563395E-2</v>
      </c>
      <c r="AD89" s="75">
        <f t="shared" ca="1" si="36"/>
        <v>6.3402302361041203E-3</v>
      </c>
      <c r="AH89" s="35">
        <f t="shared" si="27"/>
        <v>45261</v>
      </c>
      <c r="AI89" s="24">
        <f>+GBA_d!$AN116</f>
        <v>2.1116020492179683</v>
      </c>
      <c r="AJ89" s="24">
        <f>+PAM_d!$AN116</f>
        <v>2.1164088102527319</v>
      </c>
      <c r="AK89" s="24">
        <f>+NOA_d!$AN116</f>
        <v>2.1221969426409744</v>
      </c>
      <c r="AL89" s="24">
        <f>+NEA_d!$AN116</f>
        <v>2.1922230336030948</v>
      </c>
      <c r="AM89" s="24">
        <f>+CUY_d!$AN116</f>
        <v>2.0760913672006134</v>
      </c>
      <c r="AN89" s="24">
        <f>+PAT_d!$AN116</f>
        <v>2.0762213951602346</v>
      </c>
      <c r="AO89" s="24">
        <f t="shared" si="43"/>
        <v>2.1922230336030948</v>
      </c>
      <c r="AP89" s="24">
        <f t="shared" si="44"/>
        <v>2.0760913672006134</v>
      </c>
      <c r="AQ89" s="24">
        <f t="shared" si="26"/>
        <v>0.1161316664024814</v>
      </c>
      <c r="AR89" s="24">
        <f t="shared" si="45"/>
        <v>5.9016519026917916E-2</v>
      </c>
      <c r="AT89" s="24">
        <f ca="1">+NAC_d!CT89</f>
        <v>2.1722725531706253</v>
      </c>
      <c r="AU89" s="24">
        <f ca="1">+NAC_d!CU89</f>
        <v>2.1563179655976499</v>
      </c>
      <c r="AV89" s="24">
        <f ca="1">+NAC_d!CV89</f>
        <v>2.1306496433665454</v>
      </c>
      <c r="AW89" s="24">
        <f ca="1">+NAC_d!CW89</f>
        <v>2.1247928946391714</v>
      </c>
      <c r="AX89" s="24">
        <f ca="1">+NAC_d!CX89</f>
        <v>2.1285373741395546</v>
      </c>
      <c r="AY89" s="24">
        <f ca="1">+NAC_d!CY89</f>
        <v>2.1172823710778412</v>
      </c>
      <c r="AZ89" s="24">
        <f ca="1">+NAC_d!CZ89</f>
        <v>2.106577876644137</v>
      </c>
      <c r="BA89" s="24">
        <f ca="1">+NAC_d!DA89</f>
        <v>2.1017097914786196</v>
      </c>
      <c r="BB89" s="24">
        <f ca="1">+NAC_d!DB89</f>
        <v>2.0957953672076104</v>
      </c>
      <c r="BC89" s="24">
        <f ca="1">+NAC_d!DC89</f>
        <v>2.0836498651845479</v>
      </c>
      <c r="BD89" s="24">
        <f t="shared" ca="1" si="37"/>
        <v>2.1722725531706253</v>
      </c>
      <c r="BE89" s="24">
        <f t="shared" ca="1" si="38"/>
        <v>2.0836498651845479</v>
      </c>
      <c r="BF89" s="24">
        <f t="shared" ca="1" si="39"/>
        <v>8.862268798607742E-2</v>
      </c>
      <c r="BG89" s="24">
        <f t="shared" ca="1" si="49"/>
        <v>2.1557787498184419E-2</v>
      </c>
      <c r="BI89" s="35">
        <f t="shared" si="40"/>
        <v>45261</v>
      </c>
      <c r="BJ89" s="164">
        <f t="shared" si="46"/>
        <v>5.9016519026917916E-2</v>
      </c>
      <c r="BK89" s="164">
        <f t="shared" ca="1" si="47"/>
        <v>2.1557787498184419E-2</v>
      </c>
      <c r="BL89" t="b">
        <f t="shared" ca="1" si="48"/>
        <v>1</v>
      </c>
    </row>
    <row r="90" spans="1:64" x14ac:dyDescent="0.25">
      <c r="A90" s="35">
        <f>+NAC!A90</f>
        <v>45292</v>
      </c>
      <c r="B90" s="24">
        <f>+GBA_d!AA117</f>
        <v>0.1956630087085458</v>
      </c>
      <c r="C90" s="24">
        <f>+PAM_d!$AA117</f>
        <v>0.21138351978452108</v>
      </c>
      <c r="D90" s="24">
        <f>+NOA_d!$AA117</f>
        <v>0.21889028915738984</v>
      </c>
      <c r="E90" s="24">
        <f>+NEA_d!$AA117</f>
        <v>0.19592386410229201</v>
      </c>
      <c r="F90" s="24">
        <f>+CUY_d!$AA117</f>
        <v>0.2248108134018747</v>
      </c>
      <c r="G90" s="24">
        <f>+PAT_d!$AA117</f>
        <v>0.24267315947239032</v>
      </c>
      <c r="H90" s="24">
        <f t="shared" si="28"/>
        <v>0.24267315947239032</v>
      </c>
      <c r="I90" s="24">
        <f t="shared" si="29"/>
        <v>0.1956630087085458</v>
      </c>
      <c r="J90" s="24">
        <f t="shared" si="30"/>
        <v>4.7010150763844516E-2</v>
      </c>
      <c r="K90" s="24">
        <f t="shared" si="41"/>
        <v>2.0338541064977827E-2</v>
      </c>
      <c r="M90" s="24">
        <f ca="1">+NAC_d!CH90</f>
        <v>0.20424952301263111</v>
      </c>
      <c r="N90" s="24">
        <f ca="1">+NAC_d!CI90</f>
        <v>0.20485904342502415</v>
      </c>
      <c r="O90" s="24">
        <f ca="1">+NAC_d!CJ90</f>
        <v>0.20490754656139121</v>
      </c>
      <c r="P90" s="24">
        <f ca="1">+NAC_d!CK90</f>
        <v>0.20706411314338524</v>
      </c>
      <c r="Q90" s="24">
        <f ca="1">+NAC_d!CL90</f>
        <v>0.20616523264582542</v>
      </c>
      <c r="R90" s="24">
        <f ca="1">+NAC_d!CM90</f>
        <v>0.20576627673445191</v>
      </c>
      <c r="S90" s="24">
        <f ca="1">+NAC_d!CN90</f>
        <v>0.20874525301865288</v>
      </c>
      <c r="T90" s="24">
        <f ca="1">+NAC_d!CO90</f>
        <v>0.20765927839623344</v>
      </c>
      <c r="U90" s="24">
        <f ca="1">+NAC_d!CP90</f>
        <v>0.20736948482735884</v>
      </c>
      <c r="V90" s="24">
        <f ca="1">+NAC_d!CQ90</f>
        <v>0.2095602289145384</v>
      </c>
      <c r="W90" s="24">
        <f t="shared" ca="1" si="31"/>
        <v>0.2095602289145384</v>
      </c>
      <c r="X90" s="24">
        <f t="shared" ca="1" si="32"/>
        <v>0.20424952301263111</v>
      </c>
      <c r="Y90" s="24">
        <f t="shared" ca="1" si="33"/>
        <v>5.3107059019072977E-3</v>
      </c>
      <c r="Z90" s="24">
        <f t="shared" ca="1" si="42"/>
        <v>6.6083767277650973E-3</v>
      </c>
      <c r="AB90" s="74">
        <f t="shared" si="34"/>
        <v>45292</v>
      </c>
      <c r="AC90" s="75">
        <f t="shared" si="35"/>
        <v>2.0338541064977827E-2</v>
      </c>
      <c r="AD90" s="75">
        <f t="shared" ca="1" si="36"/>
        <v>6.6083767277650973E-3</v>
      </c>
      <c r="AH90" s="35">
        <f t="shared" si="27"/>
        <v>45292</v>
      </c>
      <c r="AI90" s="24">
        <f>+GBA_d!$AN117</f>
        <v>2.5121469028643695</v>
      </c>
      <c r="AJ90" s="24">
        <f>+PAM_d!$AN117</f>
        <v>2.5595422110735155</v>
      </c>
      <c r="AK90" s="24">
        <f>+NOA_d!$AN117</f>
        <v>2.5773692424310579</v>
      </c>
      <c r="AL90" s="24">
        <f>+NEA_d!$AN117</f>
        <v>2.6135031732956802</v>
      </c>
      <c r="AM90" s="24">
        <f>+CUY_d!$AN117</f>
        <v>2.5413273827292318</v>
      </c>
      <c r="AN90" s="24">
        <f>+PAT_d!$AN117</f>
        <v>2.6059919361380768</v>
      </c>
      <c r="AO90" s="24">
        <f t="shared" si="43"/>
        <v>2.6135031732956802</v>
      </c>
      <c r="AP90" s="24">
        <f t="shared" si="44"/>
        <v>2.5121469028643695</v>
      </c>
      <c r="AQ90" s="24">
        <f t="shared" si="26"/>
        <v>0.10135627043131068</v>
      </c>
      <c r="AR90" s="24">
        <f t="shared" si="45"/>
        <v>6.5258788855513894E-2</v>
      </c>
      <c r="AT90" s="24">
        <f ca="1">+NAC_d!CT90</f>
        <v>2.5979267336867791</v>
      </c>
      <c r="AU90" s="24">
        <f ca="1">+NAC_d!CU90</f>
        <v>2.5830111444581489</v>
      </c>
      <c r="AV90" s="24">
        <f ca="1">+NAC_d!CV90</f>
        <v>2.554846723292711</v>
      </c>
      <c r="AW90" s="24">
        <f ca="1">+NAC_d!CW90</f>
        <v>2.5557951147087778</v>
      </c>
      <c r="AX90" s="24">
        <f ca="1">+NAC_d!CX90</f>
        <v>2.5582855690141342</v>
      </c>
      <c r="AY90" s="24">
        <f ca="1">+NAC_d!CY90</f>
        <v>2.5458911739345886</v>
      </c>
      <c r="AZ90" s="24">
        <f ca="1">+NAC_d!CZ90</f>
        <v>2.5418917806581693</v>
      </c>
      <c r="BA90" s="24">
        <f ca="1">+NAC_d!DA90</f>
        <v>2.5348243223339018</v>
      </c>
      <c r="BB90" s="24">
        <f ca="1">+NAC_d!DB90</f>
        <v>2.5270831530132112</v>
      </c>
      <c r="BC90" s="24">
        <f ca="1">+NAC_d!DC90</f>
        <v>2.5196748795672312</v>
      </c>
      <c r="BD90" s="24">
        <f t="shared" ca="1" si="37"/>
        <v>2.5979267336867791</v>
      </c>
      <c r="BE90" s="24">
        <f t="shared" ca="1" si="38"/>
        <v>2.5196748795672312</v>
      </c>
      <c r="BF90" s="24">
        <f t="shared" ca="1" si="39"/>
        <v>7.8251854119547826E-2</v>
      </c>
      <c r="BG90" s="24">
        <f t="shared" ca="1" si="49"/>
        <v>2.7085740894578363E-2</v>
      </c>
      <c r="BI90" s="35">
        <f t="shared" si="40"/>
        <v>45292</v>
      </c>
      <c r="BJ90" s="164">
        <f t="shared" si="46"/>
        <v>6.5258788855513894E-2</v>
      </c>
      <c r="BK90" s="164">
        <f t="shared" ca="1" si="47"/>
        <v>2.7085740894578363E-2</v>
      </c>
      <c r="BL90" t="b">
        <f t="shared" ca="1" si="48"/>
        <v>1</v>
      </c>
    </row>
    <row r="91" spans="1:64" x14ac:dyDescent="0.25">
      <c r="A91" s="35">
        <f>+NAC!A91</f>
        <v>45323</v>
      </c>
      <c r="B91" s="24">
        <f>+GBA_d!AA118</f>
        <v>0.14825135546522894</v>
      </c>
      <c r="C91" s="24">
        <f>+PAM_d!$AA118</f>
        <v>0.11866023324227548</v>
      </c>
      <c r="D91" s="24">
        <f>+NOA_d!$AA118</f>
        <v>0.11975191140940433</v>
      </c>
      <c r="E91" s="24">
        <f>+NEA_d!$AA118</f>
        <v>0.10934106213112527</v>
      </c>
      <c r="F91" s="24">
        <f>+CUY_d!$AA118</f>
        <v>0.13592758360019541</v>
      </c>
      <c r="G91" s="24">
        <f>+PAT_d!$AA118</f>
        <v>0.11487602171400924</v>
      </c>
      <c r="H91" s="24">
        <f t="shared" si="28"/>
        <v>0.14825135546522894</v>
      </c>
      <c r="I91" s="24">
        <f t="shared" si="29"/>
        <v>0.10934106213112527</v>
      </c>
      <c r="J91" s="24">
        <f t="shared" si="30"/>
        <v>3.8910293334103674E-2</v>
      </c>
      <c r="K91" s="24">
        <f t="shared" si="41"/>
        <v>2.1804006143499848E-2</v>
      </c>
      <c r="M91" s="24">
        <f ca="1">+NAC_d!CH91</f>
        <v>0.12360594591688878</v>
      </c>
      <c r="N91" s="24">
        <f ca="1">+NAC_d!CI91</f>
        <v>0.12528413222222068</v>
      </c>
      <c r="O91" s="24">
        <f ca="1">+NAC_d!CJ91</f>
        <v>0.12892827816204155</v>
      </c>
      <c r="P91" s="24">
        <f ca="1">+NAC_d!CK91</f>
        <v>0.13109924718950849</v>
      </c>
      <c r="Q91" s="24">
        <f ca="1">+NAC_d!CL91</f>
        <v>0.12990918396423368</v>
      </c>
      <c r="R91" s="24">
        <f ca="1">+NAC_d!CM91</f>
        <v>0.13032376715270311</v>
      </c>
      <c r="S91" s="24">
        <f ca="1">+NAC_d!CN91</f>
        <v>0.13353502205723644</v>
      </c>
      <c r="T91" s="24">
        <f ca="1">+NAC_d!CO91</f>
        <v>0.13354861390218087</v>
      </c>
      <c r="U91" s="24">
        <f ca="1">+NAC_d!CP91</f>
        <v>0.1336841343302364</v>
      </c>
      <c r="V91" s="24">
        <f ca="1">+NAC_d!CQ91</f>
        <v>0.13579959104613937</v>
      </c>
      <c r="W91" s="24">
        <f t="shared" ca="1" si="31"/>
        <v>0.13579959104613937</v>
      </c>
      <c r="X91" s="24">
        <f t="shared" ca="1" si="32"/>
        <v>0.12360594591688878</v>
      </c>
      <c r="Y91" s="24">
        <f t="shared" ca="1" si="33"/>
        <v>1.2193645129250585E-2</v>
      </c>
      <c r="Z91" s="24">
        <f t="shared" ca="1" si="42"/>
        <v>6.6555868440014892E-3</v>
      </c>
      <c r="AB91" s="74">
        <f t="shared" si="34"/>
        <v>45323</v>
      </c>
      <c r="AC91" s="75">
        <f t="shared" si="35"/>
        <v>2.1804006143499848E-2</v>
      </c>
      <c r="AD91" s="75">
        <f t="shared" ca="1" si="36"/>
        <v>6.6555868440014892E-3</v>
      </c>
      <c r="AH91" s="35">
        <f t="shared" si="27"/>
        <v>45323</v>
      </c>
      <c r="AI91" s="24">
        <f>+GBA_d!$AN118</f>
        <v>2.7771450451844393</v>
      </c>
      <c r="AJ91" s="24">
        <f>+PAM_d!$AN118</f>
        <v>2.7468883200645076</v>
      </c>
      <c r="AK91" s="24">
        <f>+NOA_d!$AN118</f>
        <v>2.7339314393486123</v>
      </c>
      <c r="AL91" s="24">
        <f>+NEA_d!$AN118</f>
        <v>2.7174423385544038</v>
      </c>
      <c r="AM91" s="24">
        <f>+CUY_d!$AN118</f>
        <v>2.769168303201706</v>
      </c>
      <c r="AN91" s="24">
        <f>+PAT_d!$AN118</f>
        <v>2.8034403916999149</v>
      </c>
      <c r="AO91" s="24">
        <f t="shared" si="43"/>
        <v>2.8034403916999149</v>
      </c>
      <c r="AP91" s="24">
        <f t="shared" si="44"/>
        <v>2.7174423385544038</v>
      </c>
      <c r="AQ91" s="24">
        <f t="shared" si="26"/>
        <v>8.5998053145511122E-2</v>
      </c>
      <c r="AR91" s="24">
        <f t="shared" si="45"/>
        <v>7.059108298193241E-2</v>
      </c>
      <c r="AT91" s="24">
        <f ca="1">+NAC_d!CT91</f>
        <v>2.7659033497400789</v>
      </c>
      <c r="AU91" s="24">
        <f ca="1">+NAC_d!CU91</f>
        <v>2.7628980992831043</v>
      </c>
      <c r="AV91" s="24">
        <f ca="1">+NAC_d!CV91</f>
        <v>2.7510788603649838</v>
      </c>
      <c r="AW91" s="24">
        <f ca="1">+NAC_d!CW91</f>
        <v>2.7650190198830793</v>
      </c>
      <c r="AX91" s="24">
        <f ca="1">+NAC_d!CX91</f>
        <v>2.7642383517598068</v>
      </c>
      <c r="AY91" s="24">
        <f ca="1">+NAC_d!CY91</f>
        <v>2.7563659660148905</v>
      </c>
      <c r="AZ91" s="24">
        <f ca="1">+NAC_d!CZ91</f>
        <v>2.7669438963656598</v>
      </c>
      <c r="BA91" s="24">
        <f ca="1">+NAC_d!DA91</f>
        <v>2.7633132825921844</v>
      </c>
      <c r="BB91" s="24">
        <f ca="1">+NAC_d!DB91</f>
        <v>2.7587304438803493</v>
      </c>
      <c r="BC91" s="24">
        <f ca="1">+NAC_d!DC91</f>
        <v>2.7647544629318865</v>
      </c>
      <c r="BD91" s="24">
        <f t="shared" ca="1" si="37"/>
        <v>2.7669438963656598</v>
      </c>
      <c r="BE91" s="24">
        <f t="shared" ca="1" si="38"/>
        <v>2.7510788603649838</v>
      </c>
      <c r="BF91" s="24">
        <f t="shared" ca="1" si="39"/>
        <v>1.5865036000676014E-2</v>
      </c>
      <c r="BG91" s="24">
        <f t="shared" ca="1" si="49"/>
        <v>2.7708468141279585E-2</v>
      </c>
      <c r="BI91" s="35">
        <f t="shared" si="40"/>
        <v>45323</v>
      </c>
      <c r="BJ91" s="164">
        <f t="shared" si="46"/>
        <v>7.059108298193241E-2</v>
      </c>
      <c r="BK91" s="164">
        <f t="shared" ca="1" si="47"/>
        <v>2.7708468141279585E-2</v>
      </c>
      <c r="BL91" t="b">
        <f t="shared" ca="1" si="48"/>
        <v>1</v>
      </c>
    </row>
    <row r="92" spans="1:64" x14ac:dyDescent="0.25">
      <c r="A92" s="35">
        <f>+NAC!A92</f>
        <v>45352</v>
      </c>
      <c r="B92" s="24">
        <f>+GBA_d!AA119</f>
        <v>0.11539125527080829</v>
      </c>
      <c r="C92" s="24">
        <f>+PAM_d!$AA119</f>
        <v>0.11271263158182077</v>
      </c>
      <c r="D92" s="24">
        <f>+NOA_d!$AA119</f>
        <v>8.775838589988938E-2</v>
      </c>
      <c r="E92" s="24">
        <f>+NEA_d!$AA119</f>
        <v>0.10685882623691234</v>
      </c>
      <c r="F92" s="24">
        <f>+CUY_d!$AA119</f>
        <v>9.33810408504816E-2</v>
      </c>
      <c r="G92" s="24">
        <f>+PAT_d!$AA119</f>
        <v>0.10300711710511101</v>
      </c>
      <c r="H92" s="24">
        <f t="shared" si="28"/>
        <v>0.11539125527080829</v>
      </c>
      <c r="I92" s="24">
        <f t="shared" si="29"/>
        <v>8.775838589988938E-2</v>
      </c>
      <c r="J92" s="24">
        <f t="shared" si="30"/>
        <v>2.7632869370918911E-2</v>
      </c>
      <c r="K92" s="24">
        <f t="shared" si="41"/>
        <v>2.2687428494034285E-2</v>
      </c>
      <c r="M92" s="24">
        <f ca="1">+NAC_d!CH92</f>
        <v>0.10410602478809494</v>
      </c>
      <c r="N92" s="24">
        <f ca="1">+NAC_d!CI92</f>
        <v>0.1056580047153024</v>
      </c>
      <c r="O92" s="24">
        <f ca="1">+NAC_d!CJ92</f>
        <v>0.10922387644312126</v>
      </c>
      <c r="P92" s="24">
        <f ca="1">+NAC_d!CK92</f>
        <v>0.10826750650737793</v>
      </c>
      <c r="Q92" s="24">
        <f ca="1">+NAC_d!CL92</f>
        <v>0.11014196381046037</v>
      </c>
      <c r="R92" s="24">
        <f ca="1">+NAC_d!CM92</f>
        <v>0.11125825681651658</v>
      </c>
      <c r="S92" s="24">
        <f ca="1">+NAC_d!CN92</f>
        <v>0.11112690953566817</v>
      </c>
      <c r="T92" s="24">
        <f ca="1">+NAC_d!CO92</f>
        <v>0.11118711509022705</v>
      </c>
      <c r="U92" s="24">
        <f ca="1">+NAC_d!CP92</f>
        <v>0.11282802003574566</v>
      </c>
      <c r="V92" s="24">
        <f ca="1">+NAC_d!CQ92</f>
        <v>0.10955183258052137</v>
      </c>
      <c r="W92" s="24">
        <f t="shared" ca="1" si="31"/>
        <v>0.11282802003574566</v>
      </c>
      <c r="X92" s="24">
        <f t="shared" ca="1" si="32"/>
        <v>0.10410602478809494</v>
      </c>
      <c r="Y92" s="24">
        <f t="shared" ca="1" si="33"/>
        <v>8.7219952476507157E-3</v>
      </c>
      <c r="Z92" s="24">
        <f t="shared" ca="1" si="42"/>
        <v>6.9768653718798963E-3</v>
      </c>
      <c r="AB92" s="74">
        <f t="shared" si="34"/>
        <v>45352</v>
      </c>
      <c r="AC92" s="75">
        <f t="shared" si="35"/>
        <v>2.2687428494034285E-2</v>
      </c>
      <c r="AD92" s="75">
        <f t="shared" ca="1" si="36"/>
        <v>6.9768653718798963E-3</v>
      </c>
      <c r="AH92" s="35">
        <f t="shared" si="27"/>
        <v>45352</v>
      </c>
      <c r="AI92" s="24">
        <f>+GBA_d!$AN119</f>
        <v>2.9037093901973603</v>
      </c>
      <c r="AJ92" s="24">
        <f>+PAM_d!$AN119</f>
        <v>2.8688563020759399</v>
      </c>
      <c r="AK92" s="24">
        <f>+NOA_d!$AN119</f>
        <v>2.7880735777557124</v>
      </c>
      <c r="AL92" s="24">
        <f>+NEA_d!$AN119</f>
        <v>2.8737493208614695</v>
      </c>
      <c r="AM92" s="24">
        <f>+CUY_d!$AN119</f>
        <v>2.8232198148257859</v>
      </c>
      <c r="AN92" s="24">
        <f>+PAT_d!$AN119</f>
        <v>2.9277892719906595</v>
      </c>
      <c r="AO92" s="24">
        <f t="shared" si="43"/>
        <v>2.9277892719906595</v>
      </c>
      <c r="AP92" s="24">
        <f t="shared" si="44"/>
        <v>2.7880735777557124</v>
      </c>
      <c r="AQ92" s="24">
        <f t="shared" si="26"/>
        <v>0.13971569423494712</v>
      </c>
      <c r="AR92" s="24">
        <f t="shared" si="45"/>
        <v>7.7197906330864347E-2</v>
      </c>
      <c r="AT92" s="24">
        <f ca="1">+NAC_d!CT92</f>
        <v>2.8584912406854737</v>
      </c>
      <c r="AU92" s="24">
        <f ca="1">+NAC_d!CU92</f>
        <v>2.8609994084723054</v>
      </c>
      <c r="AV92" s="24">
        <f ca="1">+NAC_d!CV92</f>
        <v>2.8597897098314413</v>
      </c>
      <c r="AW92" s="24">
        <f ca="1">+NAC_d!CW92</f>
        <v>2.872841875479391</v>
      </c>
      <c r="AX92" s="24">
        <f ca="1">+NAC_d!CX92</f>
        <v>2.8783624924256555</v>
      </c>
      <c r="AY92" s="24">
        <f ca="1">+NAC_d!CY92</f>
        <v>2.8703697264018309</v>
      </c>
      <c r="AZ92" s="24">
        <f ca="1">+NAC_d!CZ92</f>
        <v>2.8874172097427269</v>
      </c>
      <c r="BA92" s="24">
        <f ca="1">+NAC_d!DA92</f>
        <v>2.8845011267475149</v>
      </c>
      <c r="BB92" s="24">
        <f ca="1">+NAC_d!DB92</f>
        <v>2.8845546887246254</v>
      </c>
      <c r="BC92" s="24">
        <f ca="1">+NAC_d!DC92</f>
        <v>2.8906119691339343</v>
      </c>
      <c r="BD92" s="24">
        <f t="shared" ca="1" si="37"/>
        <v>2.8906119691339343</v>
      </c>
      <c r="BE92" s="24">
        <f t="shared" ca="1" si="38"/>
        <v>2.8584912406854737</v>
      </c>
      <c r="BF92" s="24">
        <f t="shared" ca="1" si="39"/>
        <v>3.2120728448460589E-2</v>
      </c>
      <c r="BG92" s="24">
        <f t="shared" ca="1" si="49"/>
        <v>2.9091359558202967E-2</v>
      </c>
      <c r="BI92" s="35">
        <f t="shared" si="40"/>
        <v>45352</v>
      </c>
      <c r="BJ92" s="164">
        <f t="shared" si="46"/>
        <v>7.7197906330864347E-2</v>
      </c>
      <c r="BK92" s="164">
        <f t="shared" ca="1" si="47"/>
        <v>2.9091359558202967E-2</v>
      </c>
      <c r="BL92" t="b">
        <f t="shared" ca="1" si="48"/>
        <v>1</v>
      </c>
    </row>
    <row r="93" spans="1:64" x14ac:dyDescent="0.25">
      <c r="A93" s="35">
        <f>+NAC!A93</f>
        <v>45383</v>
      </c>
      <c r="B93" s="24">
        <f>+GBA_d!AA120</f>
        <v>9.0839338588807994E-2</v>
      </c>
      <c r="C93" s="24">
        <f>+PAM_d!$AA120</f>
        <v>8.8700973192263666E-2</v>
      </c>
      <c r="D93" s="24">
        <f>+NOA_d!$AA120</f>
        <v>9.2222066368785383E-2</v>
      </c>
      <c r="E93" s="24">
        <f>+NEA_d!$AA120</f>
        <v>6.2682455633487733E-2</v>
      </c>
      <c r="F93" s="24">
        <f>+CUY_d!$AA120</f>
        <v>8.0795127060471428E-2</v>
      </c>
      <c r="G93" s="24">
        <f>+PAT_d!$AA120</f>
        <v>8.7480502625203238E-2</v>
      </c>
      <c r="H93" s="24">
        <f t="shared" si="28"/>
        <v>9.2222066368785383E-2</v>
      </c>
      <c r="I93" s="24">
        <f t="shared" si="29"/>
        <v>6.2682455633487733E-2</v>
      </c>
      <c r="J93" s="24">
        <f t="shared" si="30"/>
        <v>2.953961073529765E-2</v>
      </c>
      <c r="K93" s="24">
        <f t="shared" si="41"/>
        <v>2.3935663140251567E-2</v>
      </c>
      <c r="M93" s="24">
        <f ca="1">+NAC_d!CH93</f>
        <v>8.3712968427366308E-2</v>
      </c>
      <c r="N93" s="24">
        <f ca="1">+NAC_d!CI93</f>
        <v>8.4787781418589336E-2</v>
      </c>
      <c r="O93" s="24">
        <f ca="1">+NAC_d!CJ93</f>
        <v>8.847204957840038E-2</v>
      </c>
      <c r="P93" s="24">
        <f ca="1">+NAC_d!CK93</f>
        <v>8.5358030767125781E-2</v>
      </c>
      <c r="Q93" s="24">
        <f ca="1">+NAC_d!CL93</f>
        <v>8.7980950406110203E-2</v>
      </c>
      <c r="R93" s="24">
        <f ca="1">+NAC_d!CM93</f>
        <v>8.8393960052835618E-2</v>
      </c>
      <c r="S93" s="24">
        <f ca="1">+NAC_d!CN93</f>
        <v>8.7803008021854367E-2</v>
      </c>
      <c r="T93" s="24">
        <f ca="1">+NAC_d!CO93</f>
        <v>8.8291590768718731E-2</v>
      </c>
      <c r="U93" s="24">
        <f ca="1">+NAC_d!CP93</f>
        <v>9.0244475794041934E-2</v>
      </c>
      <c r="V93" s="24">
        <f ca="1">+NAC_d!CQ93</f>
        <v>9.028164903905056E-2</v>
      </c>
      <c r="W93" s="24">
        <f t="shared" ca="1" si="31"/>
        <v>9.028164903905056E-2</v>
      </c>
      <c r="X93" s="24">
        <f t="shared" ca="1" si="32"/>
        <v>8.3712968427366308E-2</v>
      </c>
      <c r="Y93" s="24">
        <f t="shared" ca="1" si="33"/>
        <v>6.5686806116842522E-3</v>
      </c>
      <c r="Z93" s="24">
        <f t="shared" ca="1" si="42"/>
        <v>7.1560918627374681E-3</v>
      </c>
      <c r="AB93" s="74">
        <f t="shared" si="34"/>
        <v>45383</v>
      </c>
      <c r="AC93" s="75">
        <f t="shared" si="35"/>
        <v>2.3935663140251567E-2</v>
      </c>
      <c r="AD93" s="75">
        <f t="shared" ca="1" si="36"/>
        <v>7.1560918627374681E-3</v>
      </c>
      <c r="AH93" s="35">
        <f t="shared" si="27"/>
        <v>45383</v>
      </c>
      <c r="AI93" s="24">
        <f>+GBA_d!$AN120</f>
        <v>2.919997669615503</v>
      </c>
      <c r="AJ93" s="24">
        <f>+PAM_d!$AN120</f>
        <v>2.8822386048386242</v>
      </c>
      <c r="AK93" s="24">
        <f>+NOA_d!$AN120</f>
        <v>2.8435556972896374</v>
      </c>
      <c r="AL93" s="24">
        <f>+NEA_d!$AN120</f>
        <v>2.7993327495264073</v>
      </c>
      <c r="AM93" s="24">
        <f>+CUY_d!$AN120</f>
        <v>2.8555009074814146</v>
      </c>
      <c r="AN93" s="24">
        <f>+PAT_d!$AN120</f>
        <v>2.9548230257742292</v>
      </c>
      <c r="AO93" s="24">
        <f t="shared" si="43"/>
        <v>2.9548230257742292</v>
      </c>
      <c r="AP93" s="24">
        <f t="shared" si="44"/>
        <v>2.7993327495264073</v>
      </c>
      <c r="AQ93" s="24">
        <f t="shared" si="26"/>
        <v>0.15549027624782186</v>
      </c>
      <c r="AR93" s="24">
        <f t="shared" si="45"/>
        <v>8.4407731352041576E-2</v>
      </c>
      <c r="AT93" s="24">
        <f ca="1">+NAC_d!CT93</f>
        <v>2.8490727198579489</v>
      </c>
      <c r="AU93" s="24">
        <f ca="1">+NAC_d!CU93</f>
        <v>2.8581206388754241</v>
      </c>
      <c r="AV93" s="24">
        <f ca="1">+NAC_d!CV93</f>
        <v>2.873665593824116</v>
      </c>
      <c r="AW93" s="24">
        <f ca="1">+NAC_d!CW93</f>
        <v>2.8767701885792896</v>
      </c>
      <c r="AX93" s="24">
        <f ca="1">+NAC_d!CX93</f>
        <v>2.8914082586756829</v>
      </c>
      <c r="AY93" s="24">
        <f ca="1">+NAC_d!CY93</f>
        <v>2.8850894816009074</v>
      </c>
      <c r="AZ93" s="24">
        <f ca="1">+NAC_d!CZ93</f>
        <v>2.9032614403138943</v>
      </c>
      <c r="BA93" s="24">
        <f ca="1">+NAC_d!DA93</f>
        <v>2.9015370431208978</v>
      </c>
      <c r="BB93" s="24">
        <f ca="1">+NAC_d!DB93</f>
        <v>2.9115243241411037</v>
      </c>
      <c r="BC93" s="24">
        <f ca="1">+NAC_d!DC93</f>
        <v>2.9205835341834789</v>
      </c>
      <c r="BD93" s="24">
        <f t="shared" ca="1" si="37"/>
        <v>2.9205835341834789</v>
      </c>
      <c r="BE93" s="24">
        <f t="shared" ca="1" si="38"/>
        <v>2.8490727198579489</v>
      </c>
      <c r="BF93" s="24">
        <f t="shared" ca="1" si="39"/>
        <v>7.1510814325530081E-2</v>
      </c>
      <c r="BG93" s="24">
        <f t="shared" ca="1" si="49"/>
        <v>3.3814525023332001E-2</v>
      </c>
      <c r="BI93" s="35">
        <f t="shared" si="40"/>
        <v>45383</v>
      </c>
      <c r="BJ93" s="164">
        <f t="shared" si="46"/>
        <v>8.4407731352041576E-2</v>
      </c>
      <c r="BK93" s="164">
        <f t="shared" ca="1" si="47"/>
        <v>3.3814525023332001E-2</v>
      </c>
      <c r="BL93" t="b">
        <f t="shared" ca="1" si="48"/>
        <v>1</v>
      </c>
    </row>
    <row r="94" spans="1:64" x14ac:dyDescent="0.25">
      <c r="A94" s="35">
        <f>+NAC!A94</f>
        <v>45413</v>
      </c>
      <c r="B94" s="24">
        <f>+GBA_d!AA121</f>
        <v>4.3220211547086995E-2</v>
      </c>
      <c r="C94" s="24">
        <f>+PAM_d!$AA121</f>
        <v>4.0083158487672188E-2</v>
      </c>
      <c r="D94" s="24">
        <f>+NOA_d!$AA121</f>
        <v>4.2101747360034691E-2</v>
      </c>
      <c r="E94" s="24">
        <f>+NEA_d!$AA121</f>
        <v>3.7837662410286521E-2</v>
      </c>
      <c r="F94" s="24">
        <f>+CUY_d!$AA121</f>
        <v>4.2903633109167894E-2</v>
      </c>
      <c r="G94" s="24">
        <f>+PAT_d!$AA121</f>
        <v>4.5278362255971594E-2</v>
      </c>
      <c r="H94" s="24">
        <f t="shared" si="28"/>
        <v>4.5278362255971594E-2</v>
      </c>
      <c r="I94" s="24">
        <f t="shared" si="29"/>
        <v>3.7837662410286521E-2</v>
      </c>
      <c r="J94" s="24">
        <f t="shared" si="30"/>
        <v>7.4406998456850726E-3</v>
      </c>
      <c r="K94" s="24">
        <f t="shared" si="41"/>
        <v>2.3969592251568011E-2</v>
      </c>
      <c r="M94" s="24">
        <f ca="1">+NAC_d!CH94</f>
        <v>4.2767272618964736E-2</v>
      </c>
      <c r="N94" s="24">
        <f ca="1">+NAC_d!CI94</f>
        <v>4.2604180615643639E-2</v>
      </c>
      <c r="O94" s="24">
        <f ca="1">+NAC_d!CJ94</f>
        <v>4.2705857884299814E-2</v>
      </c>
      <c r="P94" s="24">
        <f ca="1">+NAC_d!CK94</f>
        <v>4.3120098999813727E-2</v>
      </c>
      <c r="Q94" s="24">
        <f ca="1">+NAC_d!CL94</f>
        <v>4.2119115643090677E-2</v>
      </c>
      <c r="R94" s="24">
        <f ca="1">+NAC_d!CM94</f>
        <v>4.2617202872379467E-2</v>
      </c>
      <c r="S94" s="24">
        <f ca="1">+NAC_d!CN94</f>
        <v>4.19718627806418E-2</v>
      </c>
      <c r="T94" s="24">
        <f ca="1">+NAC_d!CO94</f>
        <v>4.1621725118853981E-2</v>
      </c>
      <c r="U94" s="24">
        <f ca="1">+NAC_d!CP94</f>
        <v>4.1494212934903851E-2</v>
      </c>
      <c r="V94" s="24">
        <f ca="1">+NAC_d!CQ94</f>
        <v>4.0822916113999463E-2</v>
      </c>
      <c r="W94" s="24">
        <f t="shared" ca="1" si="31"/>
        <v>4.3120098999813727E-2</v>
      </c>
      <c r="X94" s="24">
        <f t="shared" ca="1" si="32"/>
        <v>4.0822916113999463E-2</v>
      </c>
      <c r="Y94" s="24">
        <f t="shared" ca="1" si="33"/>
        <v>2.297182885814264E-3</v>
      </c>
      <c r="Z94" s="24">
        <f t="shared" ca="1" si="42"/>
        <v>6.7886068735948197E-3</v>
      </c>
      <c r="AB94" s="74">
        <f t="shared" si="34"/>
        <v>45413</v>
      </c>
      <c r="AC94" s="75">
        <f t="shared" si="35"/>
        <v>2.3969592251568011E-2</v>
      </c>
      <c r="AD94" s="75">
        <f t="shared" ca="1" si="36"/>
        <v>6.7886068735948197E-3</v>
      </c>
      <c r="AH94" s="35">
        <f t="shared" si="27"/>
        <v>45413</v>
      </c>
      <c r="AI94" s="24">
        <f>+GBA_d!$AN121</f>
        <v>2.7914937472745622</v>
      </c>
      <c r="AJ94" s="24">
        <f>+PAM_d!$AN121</f>
        <v>2.7469859460569381</v>
      </c>
      <c r="AK94" s="24">
        <f>+NOA_d!$AN121</f>
        <v>2.7108110133877168</v>
      </c>
      <c r="AL94" s="24">
        <f>+NEA_d!$AN121</f>
        <v>2.677066971319273</v>
      </c>
      <c r="AM94" s="24">
        <f>+CUY_d!$AN121</f>
        <v>2.7417604554913337</v>
      </c>
      <c r="AN94" s="24">
        <f>+PAT_d!$AN121</f>
        <v>2.8498275656491709</v>
      </c>
      <c r="AO94" s="24">
        <f t="shared" si="43"/>
        <v>2.8498275656491709</v>
      </c>
      <c r="AP94" s="24">
        <f t="shared" si="44"/>
        <v>2.677066971319273</v>
      </c>
      <c r="AQ94" s="24">
        <f t="shared" ref="AQ94:AQ108" si="50">+AO94-AP94</f>
        <v>0.17276059432989799</v>
      </c>
      <c r="AR94" s="24">
        <f t="shared" si="45"/>
        <v>9.2474935195096641E-2</v>
      </c>
      <c r="AT94" s="24">
        <f ca="1">+NAC_d!CT94</f>
        <v>2.7371379988401463</v>
      </c>
      <c r="AU94" s="24">
        <f ca="1">+NAC_d!CU94</f>
        <v>2.7431827039322818</v>
      </c>
      <c r="AV94" s="24">
        <f ca="1">+NAC_d!CV94</f>
        <v>2.7551539012992423</v>
      </c>
      <c r="AW94" s="24">
        <f ca="1">+NAC_d!CW94</f>
        <v>2.7582186956664629</v>
      </c>
      <c r="AX94" s="24">
        <f ca="1">+NAC_d!CX94</f>
        <v>2.7671291097651376</v>
      </c>
      <c r="AY94" s="24">
        <f ca="1">+NAC_d!CY94</f>
        <v>2.7625058151428803</v>
      </c>
      <c r="AZ94" s="24">
        <f ca="1">+NAC_d!CZ94</f>
        <v>2.7747914302824612</v>
      </c>
      <c r="BA94" s="24">
        <f ca="1">+NAC_d!DA94</f>
        <v>2.7697944506107461</v>
      </c>
      <c r="BB94" s="24">
        <f ca="1">+NAC_d!DB94</f>
        <v>2.7752163891988748</v>
      </c>
      <c r="BC94" s="24">
        <f ca="1">+NAC_d!DC94</f>
        <v>2.7758914453588939</v>
      </c>
      <c r="BD94" s="24">
        <f t="shared" ca="1" si="37"/>
        <v>2.7758914453588939</v>
      </c>
      <c r="BE94" s="24">
        <f t="shared" ca="1" si="38"/>
        <v>2.7371379988401463</v>
      </c>
      <c r="BF94" s="24">
        <f t="shared" ca="1" si="39"/>
        <v>3.875344651874757E-2</v>
      </c>
      <c r="BG94" s="24">
        <f t="shared" ca="1" si="49"/>
        <v>3.5464151019734658E-2</v>
      </c>
      <c r="BI94" s="35">
        <f t="shared" si="40"/>
        <v>45413</v>
      </c>
      <c r="BJ94" s="164">
        <f t="shared" si="46"/>
        <v>9.2474935195096641E-2</v>
      </c>
      <c r="BK94" s="164">
        <f t="shared" ca="1" si="47"/>
        <v>3.5464151019734658E-2</v>
      </c>
      <c r="BL94" t="b">
        <f t="shared" ca="1" si="48"/>
        <v>1</v>
      </c>
    </row>
    <row r="95" spans="1:64" x14ac:dyDescent="0.25">
      <c r="A95" s="35">
        <f>+NAC!A95</f>
        <v>45444</v>
      </c>
      <c r="B95" s="24">
        <f>+GBA_d!AA122</f>
        <v>4.2429695713371629E-2</v>
      </c>
      <c r="C95" s="24">
        <f>+PAM_d!$AA122</f>
        <v>4.7948455673737733E-2</v>
      </c>
      <c r="D95" s="24">
        <f>+NOA_d!$AA122</f>
        <v>4.9437720423990195E-2</v>
      </c>
      <c r="E95" s="24">
        <f>+NEA_d!$AA122</f>
        <v>4.4572592718231219E-2</v>
      </c>
      <c r="F95" s="24">
        <f>+CUY_d!$AA122</f>
        <v>5.0271662739288514E-2</v>
      </c>
      <c r="G95" s="24">
        <f>+PAT_d!$AA122</f>
        <v>5.0579316078837699E-2</v>
      </c>
      <c r="H95" s="24">
        <f t="shared" si="28"/>
        <v>5.0579316078837699E-2</v>
      </c>
      <c r="I95" s="24">
        <f t="shared" si="29"/>
        <v>4.2429695713371629E-2</v>
      </c>
      <c r="J95" s="24">
        <f t="shared" si="30"/>
        <v>8.1496203654660704E-3</v>
      </c>
      <c r="K95" s="24">
        <f t="shared" si="41"/>
        <v>2.3363415577598339E-2</v>
      </c>
      <c r="M95" s="24">
        <f ca="1">+NAC_d!CH95</f>
        <v>4.3918407629484513E-2</v>
      </c>
      <c r="N95" s="24">
        <f ca="1">+NAC_d!CI95</f>
        <v>4.4132534040902005E-2</v>
      </c>
      <c r="O95" s="24">
        <f ca="1">+NAC_d!CJ95</f>
        <v>4.5292908464553916E-2</v>
      </c>
      <c r="P95" s="24">
        <f ca="1">+NAC_d!CK95</f>
        <v>4.4747323991825905E-2</v>
      </c>
      <c r="Q95" s="24">
        <f ca="1">+NAC_d!CL95</f>
        <v>4.5364816435001121E-2</v>
      </c>
      <c r="R95" s="24">
        <f ca="1">+NAC_d!CM95</f>
        <v>4.5630001489841865E-2</v>
      </c>
      <c r="S95" s="24">
        <f ca="1">+NAC_d!CN95</f>
        <v>4.5868533433233161E-2</v>
      </c>
      <c r="T95" s="24">
        <f ca="1">+NAC_d!CO95</f>
        <v>4.592721336317207E-2</v>
      </c>
      <c r="U95" s="24">
        <f ca="1">+NAC_d!CP95</f>
        <v>4.6892387471634045E-2</v>
      </c>
      <c r="V95" s="24">
        <f ca="1">+NAC_d!CQ95</f>
        <v>4.7095124208664352E-2</v>
      </c>
      <c r="W95" s="24">
        <f t="shared" ca="1" si="31"/>
        <v>4.7095124208664352E-2</v>
      </c>
      <c r="X95" s="24">
        <f t="shared" ca="1" si="32"/>
        <v>4.3918407629484513E-2</v>
      </c>
      <c r="Y95" s="24">
        <f t="shared" ca="1" si="33"/>
        <v>3.1767165791798391E-3</v>
      </c>
      <c r="Z95" s="24">
        <f t="shared" ca="1" si="42"/>
        <v>6.5537034721830185E-3</v>
      </c>
      <c r="AB95" s="74">
        <f t="shared" si="34"/>
        <v>45444</v>
      </c>
      <c r="AC95" s="75">
        <f t="shared" si="35"/>
        <v>2.3363415577598339E-2</v>
      </c>
      <c r="AD95" s="75">
        <f t="shared" ca="1" si="36"/>
        <v>6.5537034721830185E-3</v>
      </c>
      <c r="AH95" s="35">
        <f t="shared" si="27"/>
        <v>45444</v>
      </c>
      <c r="AI95" s="24">
        <f>+GBA_d!$AN122</f>
        <v>2.7369026001543064</v>
      </c>
      <c r="AJ95" s="24">
        <f>+PAM_d!$AN122</f>
        <v>2.7074526075452074</v>
      </c>
      <c r="AK95" s="24">
        <f>+NOA_d!$AN122</f>
        <v>2.6501531356789161</v>
      </c>
      <c r="AL95" s="24">
        <f>+NEA_d!$AN122</f>
        <v>2.602244937299337</v>
      </c>
      <c r="AM95" s="24">
        <f>+CUY_d!$AN122</f>
        <v>2.7297794427824993</v>
      </c>
      <c r="AN95" s="24">
        <f>+PAT_d!$AN122</f>
        <v>2.783243791556123</v>
      </c>
      <c r="AO95" s="24">
        <f t="shared" si="43"/>
        <v>2.783243791556123</v>
      </c>
      <c r="AP95" s="24">
        <f t="shared" si="44"/>
        <v>2.602244937299337</v>
      </c>
      <c r="AQ95" s="24">
        <f t="shared" si="50"/>
        <v>0.18099885425678597</v>
      </c>
      <c r="AR95" s="24">
        <f t="shared" si="45"/>
        <v>0.10020169021295694</v>
      </c>
      <c r="AT95" s="24">
        <f ca="1">+NAC_d!CT95</f>
        <v>2.6913391179948976</v>
      </c>
      <c r="AU95" s="24">
        <f ca="1">+NAC_d!CU95</f>
        <v>2.697388894675774</v>
      </c>
      <c r="AV95" s="24">
        <f ca="1">+NAC_d!CV95</f>
        <v>2.7116104241873891</v>
      </c>
      <c r="AW95" s="24">
        <f ca="1">+NAC_d!CW95</f>
        <v>2.7110370334532443</v>
      </c>
      <c r="AX95" s="24">
        <f ca="1">+NAC_d!CX95</f>
        <v>2.7214346287725619</v>
      </c>
      <c r="AY95" s="24">
        <f ca="1">+NAC_d!CY95</f>
        <v>2.7162366494284198</v>
      </c>
      <c r="AZ95" s="24">
        <f ca="1">+NAC_d!CZ95</f>
        <v>2.7259453195862151</v>
      </c>
      <c r="BA95" s="24">
        <f ca="1">+NAC_d!DA95</f>
        <v>2.7195768698956724</v>
      </c>
      <c r="BB95" s="24">
        <f ca="1">+NAC_d!DB95</f>
        <v>2.7243823274950008</v>
      </c>
      <c r="BC95" s="24">
        <f ca="1">+NAC_d!DC95</f>
        <v>2.7198645746733314</v>
      </c>
      <c r="BD95" s="24">
        <f t="shared" ca="1" si="37"/>
        <v>2.7259453195862151</v>
      </c>
      <c r="BE95" s="24">
        <f t="shared" ca="1" si="38"/>
        <v>2.6913391179948976</v>
      </c>
      <c r="BF95" s="24">
        <f t="shared" ca="1" si="39"/>
        <v>3.4606201591317554E-2</v>
      </c>
      <c r="BG95" s="24">
        <f t="shared" ca="1" si="49"/>
        <v>3.7369591517089726E-2</v>
      </c>
      <c r="BI95" s="35">
        <f t="shared" si="40"/>
        <v>45444</v>
      </c>
      <c r="BJ95" s="164">
        <f t="shared" si="46"/>
        <v>0.10020169021295694</v>
      </c>
      <c r="BK95" s="164">
        <f t="shared" ca="1" si="47"/>
        <v>3.7369591517089726E-2</v>
      </c>
      <c r="BL95" t="b">
        <f t="shared" ref="BL95:BL108" ca="1" si="51">+BJ95&gt;BK95</f>
        <v>1</v>
      </c>
    </row>
    <row r="96" spans="1:64" x14ac:dyDescent="0.25">
      <c r="A96" s="35">
        <f>+NAC!A96</f>
        <v>45474</v>
      </c>
      <c r="B96" s="24">
        <f>+GBA_d!AA123</f>
        <v>4.0082490448559938E-2</v>
      </c>
      <c r="C96" s="24">
        <f>+PAM_d!$AA123</f>
        <v>3.9616450077518239E-2</v>
      </c>
      <c r="D96" s="24">
        <f>+NOA_d!$AA123</f>
        <v>3.6025485076848218E-2</v>
      </c>
      <c r="E96" s="24">
        <f>+NEA_d!$AA123</f>
        <v>4.6695416867458706E-2</v>
      </c>
      <c r="F96" s="24">
        <f>+CUY_d!$AA123</f>
        <v>4.6493814686770607E-2</v>
      </c>
      <c r="G96" s="24">
        <f>+PAT_d!$AA123</f>
        <v>4.281954907031138E-2</v>
      </c>
      <c r="H96" s="24">
        <f t="shared" ref="H96:H108" si="52">+MAX(B96:G96)</f>
        <v>4.6695416867458706E-2</v>
      </c>
      <c r="I96" s="24">
        <f t="shared" ref="I96:I108" si="53">+MIN(B96:G96)</f>
        <v>3.6025485076848218E-2</v>
      </c>
      <c r="J96" s="24">
        <f t="shared" ref="J96:J108" si="54">+H96-I96</f>
        <v>1.0669931790610487E-2</v>
      </c>
      <c r="K96" s="24">
        <f t="shared" ref="K96:K108" si="55">+AVERAGE(J85:J96)</f>
        <v>2.2796179671956684E-2</v>
      </c>
      <c r="M96" s="24">
        <f ca="1">+NAC_d!CH96</f>
        <v>3.8219628180359511E-2</v>
      </c>
      <c r="N96" s="24">
        <f ca="1">+NAC_d!CI96</f>
        <v>3.8630590961281852E-2</v>
      </c>
      <c r="O96" s="24">
        <f ca="1">+NAC_d!CJ96</f>
        <v>3.912745012709884E-2</v>
      </c>
      <c r="P96" s="24">
        <f ca="1">+NAC_d!CK96</f>
        <v>3.9570018898392956E-2</v>
      </c>
      <c r="Q96" s="24">
        <f ca="1">+NAC_d!CL96</f>
        <v>3.9915520054515818E-2</v>
      </c>
      <c r="R96" s="24">
        <f ca="1">+NAC_d!CM96</f>
        <v>3.991540822207007E-2</v>
      </c>
      <c r="S96" s="24">
        <f ca="1">+NAC_d!CN96</f>
        <v>4.0336913882254466E-2</v>
      </c>
      <c r="T96" s="24">
        <f ca="1">+NAC_d!CO96</f>
        <v>4.0852419562841469E-2</v>
      </c>
      <c r="U96" s="24">
        <f ca="1">+NAC_d!CP96</f>
        <v>4.1682715941327109E-2</v>
      </c>
      <c r="V96" s="24">
        <f ca="1">+NAC_d!CQ96</f>
        <v>4.2219878735694216E-2</v>
      </c>
      <c r="W96" s="24">
        <f t="shared" ref="W96:W108" ca="1" si="56">+MAX(M96:V96)</f>
        <v>4.2219878735694216E-2</v>
      </c>
      <c r="X96" s="24">
        <f t="shared" ref="X96:X108" ca="1" si="57">+MIN(M96:V96)</f>
        <v>3.8219628180359511E-2</v>
      </c>
      <c r="Y96" s="24">
        <f t="shared" ref="Y96:Y108" ca="1" si="58">+W96-X96</f>
        <v>4.0002505553347056E-3</v>
      </c>
      <c r="Z96" s="24">
        <f t="shared" ref="Z96:Z108" ca="1" si="59">+AVERAGE(Y85:Y96)</f>
        <v>6.4430208661284865E-3</v>
      </c>
      <c r="AB96" s="74">
        <f t="shared" ref="AB96:AB108" si="60">+A96</f>
        <v>45474</v>
      </c>
      <c r="AC96" s="75">
        <f t="shared" ref="AC96:AC108" si="61">+K96</f>
        <v>2.2796179671956684E-2</v>
      </c>
      <c r="AD96" s="75">
        <f t="shared" ref="AD96:AD108" ca="1" si="62">+Z96</f>
        <v>6.4430208661284865E-3</v>
      </c>
      <c r="AH96" s="35">
        <f t="shared" ref="AH96:AH108" si="63">+A96</f>
        <v>45474</v>
      </c>
      <c r="AI96" s="24">
        <f>+GBA_d!$AN123</f>
        <v>2.6604542618366671</v>
      </c>
      <c r="AJ96" s="24">
        <f>+PAM_d!$AN123</f>
        <v>2.6208001049304297</v>
      </c>
      <c r="AK96" s="24">
        <f>+NOA_d!$AN123</f>
        <v>2.5637172475855037</v>
      </c>
      <c r="AL96" s="24">
        <f>+NEA_d!$AN123</f>
        <v>2.5482883510333112</v>
      </c>
      <c r="AM96" s="24">
        <f>+CUY_d!$AN123</f>
        <v>2.6688107282369575</v>
      </c>
      <c r="AN96" s="24">
        <f>+PAT_d!$AN123</f>
        <v>2.6576388236698083</v>
      </c>
      <c r="AO96" s="24">
        <f t="shared" ref="AO96:AO108" si="64">+MAX(AI96:AN96)</f>
        <v>2.6688107282369575</v>
      </c>
      <c r="AP96" s="24">
        <f t="shared" ref="AP96:AP108" si="65">+MIN(AI96:AN96)</f>
        <v>2.5482883510333112</v>
      </c>
      <c r="AQ96" s="24">
        <f t="shared" si="50"/>
        <v>0.12052237720364634</v>
      </c>
      <c r="AR96" s="24">
        <f t="shared" si="45"/>
        <v>0.10414795723439346</v>
      </c>
      <c r="AT96" s="24">
        <f ca="1">+NAC_d!CT96</f>
        <v>2.6132615552835312</v>
      </c>
      <c r="AU96" s="24">
        <f ca="1">+NAC_d!CU96</f>
        <v>2.6175638297860671</v>
      </c>
      <c r="AV96" s="24">
        <f ca="1">+NAC_d!CV96</f>
        <v>2.6324094850832909</v>
      </c>
      <c r="AW96" s="24">
        <f ca="1">+NAC_d!CW96</f>
        <v>2.6300904058963663</v>
      </c>
      <c r="AX96" s="24">
        <f ca="1">+NAC_d!CX96</f>
        <v>2.6403084050790526</v>
      </c>
      <c r="AY96" s="24">
        <f ca="1">+NAC_d!CY96</f>
        <v>2.6344031672917785</v>
      </c>
      <c r="AZ96" s="24">
        <f ca="1">+NAC_d!CZ96</f>
        <v>2.6438120023628606</v>
      </c>
      <c r="BA96" s="24">
        <f ca="1">+NAC_d!DA96</f>
        <v>2.6385253986573081</v>
      </c>
      <c r="BB96" s="24">
        <f ca="1">+NAC_d!DB96</f>
        <v>2.6419301538575235</v>
      </c>
      <c r="BC96" s="24">
        <f ca="1">+NAC_d!DC96</f>
        <v>2.6369420791890832</v>
      </c>
      <c r="BD96" s="24">
        <f t="shared" ref="BD96:BD108" ca="1" si="66">+MAX(AT96:BC96)</f>
        <v>2.6438120023628606</v>
      </c>
      <c r="BE96" s="24">
        <f t="shared" ref="BE96:BE108" ca="1" si="67">+MIN(AT96:BC96)</f>
        <v>2.6132615552835312</v>
      </c>
      <c r="BF96" s="24">
        <f t="shared" ref="BF96:BF108" ca="1" si="68">+BD96-BE96</f>
        <v>3.0550447079329413E-2</v>
      </c>
      <c r="BG96" s="24">
        <f t="shared" ref="BG96:BG108" ca="1" si="69">+AVERAGE(BF84:BF96)</f>
        <v>3.9088223092564503E-2</v>
      </c>
      <c r="BI96" s="35">
        <f t="shared" ref="BI96:BI108" si="70">+AH96</f>
        <v>45474</v>
      </c>
      <c r="BJ96" s="164">
        <f t="shared" ref="BJ96:BJ108" si="71">+AR96</f>
        <v>0.10414795723439346</v>
      </c>
      <c r="BK96" s="164">
        <f t="shared" ref="BK96:BK108" ca="1" si="72">+BG96</f>
        <v>3.9088223092564503E-2</v>
      </c>
      <c r="BL96" t="b">
        <f t="shared" ca="1" si="51"/>
        <v>1</v>
      </c>
    </row>
    <row r="97" spans="1:64" x14ac:dyDescent="0.25">
      <c r="A97" s="35">
        <f>+NAC!A97</f>
        <v>45505</v>
      </c>
      <c r="B97" s="24">
        <f>+GBA_d!AA124</f>
        <v>4.0784093866919724E-2</v>
      </c>
      <c r="C97" s="24">
        <f>+PAM_d!$AA124</f>
        <v>3.9101532987739995E-2</v>
      </c>
      <c r="D97" s="24">
        <f>+NOA_d!$AA124</f>
        <v>5.1378851712249096E-2</v>
      </c>
      <c r="E97" s="24">
        <f>+NEA_d!$AA124</f>
        <v>4.422389719376163E-2</v>
      </c>
      <c r="F97" s="24">
        <f>+CUY_d!$AA124</f>
        <v>4.5111506561251069E-2</v>
      </c>
      <c r="G97" s="24">
        <f>+PAT_d!$AA124</f>
        <v>4.6421608875204301E-2</v>
      </c>
      <c r="H97" s="24">
        <f t="shared" si="52"/>
        <v>5.1378851712249096E-2</v>
      </c>
      <c r="I97" s="24">
        <f t="shared" si="53"/>
        <v>3.9101532987739995E-2</v>
      </c>
      <c r="J97" s="24">
        <f t="shared" si="54"/>
        <v>1.2277318724509101E-2</v>
      </c>
      <c r="K97" s="24">
        <f t="shared" si="55"/>
        <v>2.2201640139076773E-2</v>
      </c>
      <c r="M97" s="24">
        <f ca="1">+NAC_d!CH97</f>
        <v>4.1970271948734039E-2</v>
      </c>
      <c r="N97" s="24">
        <f ca="1">+NAC_d!CI97</f>
        <v>4.1565917835532984E-2</v>
      </c>
      <c r="O97" s="24">
        <f ca="1">+NAC_d!CJ97</f>
        <v>4.1810880656945493E-2</v>
      </c>
      <c r="P97" s="24">
        <f ca="1">+NAC_d!CK97</f>
        <v>4.1579570876794536E-2</v>
      </c>
      <c r="Q97" s="24">
        <f ca="1">+NAC_d!CL97</f>
        <v>4.095697971092549E-2</v>
      </c>
      <c r="R97" s="24">
        <f ca="1">+NAC_d!CM97</f>
        <v>4.1460879972332831E-2</v>
      </c>
      <c r="S97" s="24">
        <f ca="1">+NAC_d!CN97</f>
        <v>4.1898880723182375E-2</v>
      </c>
      <c r="T97" s="24">
        <f ca="1">+NAC_d!CO97</f>
        <v>4.1686468786294562E-2</v>
      </c>
      <c r="U97" s="24">
        <f ca="1">+NAC_d!CP97</f>
        <v>4.1820626579793796E-2</v>
      </c>
      <c r="V97" s="24">
        <f ca="1">+NAC_d!CQ97</f>
        <v>4.2459749083666232E-2</v>
      </c>
      <c r="W97" s="24">
        <f t="shared" ca="1" si="56"/>
        <v>4.2459749083666232E-2</v>
      </c>
      <c r="X97" s="24">
        <f t="shared" ca="1" si="57"/>
        <v>4.095697971092549E-2</v>
      </c>
      <c r="Y97" s="24">
        <f t="shared" ca="1" si="58"/>
        <v>1.5027693727407421E-3</v>
      </c>
      <c r="Z97" s="24">
        <f t="shared" ca="1" si="59"/>
        <v>5.7137162376135198E-3</v>
      </c>
      <c r="AB97" s="74">
        <f t="shared" si="60"/>
        <v>45505</v>
      </c>
      <c r="AC97" s="75">
        <f t="shared" si="61"/>
        <v>2.2201640139076773E-2</v>
      </c>
      <c r="AD97" s="75">
        <f t="shared" ca="1" si="62"/>
        <v>5.7137162376135198E-3</v>
      </c>
      <c r="AH97" s="35">
        <f t="shared" si="63"/>
        <v>45505</v>
      </c>
      <c r="AI97" s="24">
        <f>+GBA_d!$AN124</f>
        <v>2.3917167551837886</v>
      </c>
      <c r="AJ97" s="24">
        <f>+PAM_d!$AN124</f>
        <v>2.3548840518145422</v>
      </c>
      <c r="AK97" s="24">
        <f>+NOA_d!$AN124</f>
        <v>2.2972039543122662</v>
      </c>
      <c r="AL97" s="24">
        <f>+NEA_d!$AN124</f>
        <v>2.2481673755854494</v>
      </c>
      <c r="AM97" s="24">
        <f>+CUY_d!$AN124</f>
        <v>2.4129626669226805</v>
      </c>
      <c r="AN97" s="24">
        <f>+PAT_d!$AN124</f>
        <v>2.4134026790563219</v>
      </c>
      <c r="AO97" s="24">
        <f t="shared" si="64"/>
        <v>2.4134026790563219</v>
      </c>
      <c r="AP97" s="24">
        <f t="shared" si="65"/>
        <v>2.2481673755854494</v>
      </c>
      <c r="AQ97" s="24">
        <f t="shared" si="50"/>
        <v>0.16523530347087245</v>
      </c>
      <c r="AR97" s="24">
        <f t="shared" si="45"/>
        <v>0.1118843465483504</v>
      </c>
      <c r="AT97" s="24">
        <f ca="1">+NAC_d!CT97</f>
        <v>2.3264681739797743</v>
      </c>
      <c r="AU97" s="24">
        <f ca="1">+NAC_d!CU97</f>
        <v>2.3360859128820466</v>
      </c>
      <c r="AV97" s="24">
        <f ca="1">+NAC_d!CV97</f>
        <v>2.3584960755784601</v>
      </c>
      <c r="AW97" s="24">
        <f ca="1">+NAC_d!CW97</f>
        <v>2.3601947316437353</v>
      </c>
      <c r="AX97" s="24">
        <f ca="1">+NAC_d!CX97</f>
        <v>2.3674886722751953</v>
      </c>
      <c r="AY97" s="24">
        <f ca="1">+NAC_d!CY97</f>
        <v>2.3664234150147032</v>
      </c>
      <c r="AZ97" s="24">
        <f ca="1">+NAC_d!CZ97</f>
        <v>2.379955959449072</v>
      </c>
      <c r="BA97" s="24">
        <f ca="1">+NAC_d!DA97</f>
        <v>2.3748324540298</v>
      </c>
      <c r="BB97" s="24">
        <f ca="1">+NAC_d!DB97</f>
        <v>2.3807047972548636</v>
      </c>
      <c r="BC97" s="24">
        <f ca="1">+NAC_d!DC97</f>
        <v>2.3804698898914718</v>
      </c>
      <c r="BD97" s="24">
        <f t="shared" ca="1" si="66"/>
        <v>2.3807047972548636</v>
      </c>
      <c r="BE97" s="24">
        <f t="shared" ca="1" si="67"/>
        <v>2.3264681739797743</v>
      </c>
      <c r="BF97" s="24">
        <f t="shared" ca="1" si="68"/>
        <v>5.4236623275089269E-2</v>
      </c>
      <c r="BG97" s="24">
        <f t="shared" ca="1" si="69"/>
        <v>4.2705643076384733E-2</v>
      </c>
      <c r="BI97" s="35">
        <f t="shared" si="70"/>
        <v>45505</v>
      </c>
      <c r="BJ97" s="164">
        <f t="shared" si="71"/>
        <v>0.1118843465483504</v>
      </c>
      <c r="BK97" s="164">
        <f t="shared" ca="1" si="72"/>
        <v>4.2705643076384733E-2</v>
      </c>
      <c r="BL97" t="b">
        <f t="shared" ca="1" si="51"/>
        <v>1</v>
      </c>
    </row>
    <row r="98" spans="1:64" x14ac:dyDescent="0.25">
      <c r="A98" s="35">
        <f>+NAC!A98</f>
        <v>45536</v>
      </c>
      <c r="B98" s="24">
        <f>+GBA_d!AA125</f>
        <v>3.6737195392248401E-2</v>
      </c>
      <c r="C98" s="24">
        <f>+PAM_d!$AA125</f>
        <v>3.2465830572334653E-2</v>
      </c>
      <c r="D98" s="24">
        <f>+NOA_d!$AA125</f>
        <v>3.4678412992798613E-2</v>
      </c>
      <c r="E98" s="24">
        <f>+NEA_d!$AA125</f>
        <v>3.2730223559104044E-2</v>
      </c>
      <c r="F98" s="24">
        <f>+CUY_d!$AA125</f>
        <v>2.9799551917547573E-2</v>
      </c>
      <c r="G98" s="24">
        <f>+PAT_d!$AA125</f>
        <v>3.7259349200712277E-2</v>
      </c>
      <c r="H98" s="24">
        <f t="shared" si="52"/>
        <v>3.7259349200712277E-2</v>
      </c>
      <c r="I98" s="24">
        <f t="shared" si="53"/>
        <v>2.9799551917547573E-2</v>
      </c>
      <c r="J98" s="24">
        <f t="shared" si="54"/>
        <v>7.4597972831647041E-3</v>
      </c>
      <c r="K98" s="24">
        <f t="shared" si="55"/>
        <v>2.1368359021859906E-2</v>
      </c>
      <c r="M98" s="24">
        <f ca="1">+NAC_d!CH98</f>
        <v>3.2916547037573851E-2</v>
      </c>
      <c r="N98" s="24">
        <f ca="1">+NAC_d!CI98</f>
        <v>3.3217933357599483E-2</v>
      </c>
      <c r="O98" s="24">
        <f ca="1">+NAC_d!CJ98</f>
        <v>3.4040199192654663E-2</v>
      </c>
      <c r="P98" s="24">
        <f ca="1">+NAC_d!CK98</f>
        <v>3.3855345269473647E-2</v>
      </c>
      <c r="Q98" s="24">
        <f ca="1">+NAC_d!CL98</f>
        <v>3.4041132406075647E-2</v>
      </c>
      <c r="R98" s="24">
        <f ca="1">+NAC_d!CM98</f>
        <v>3.4389296831009775E-2</v>
      </c>
      <c r="S98" s="24">
        <f ca="1">+NAC_d!CN98</f>
        <v>3.4755117415507186E-2</v>
      </c>
      <c r="T98" s="24">
        <f ca="1">+NAC_d!CO98</f>
        <v>3.4883464502143191E-2</v>
      </c>
      <c r="U98" s="24">
        <f ca="1">+NAC_d!CP98</f>
        <v>3.5233439514422704E-2</v>
      </c>
      <c r="V98" s="24">
        <f ca="1">+NAC_d!CQ98</f>
        <v>3.5809921426787517E-2</v>
      </c>
      <c r="W98" s="24">
        <f t="shared" ca="1" si="56"/>
        <v>3.5809921426787517E-2</v>
      </c>
      <c r="X98" s="24">
        <f t="shared" ca="1" si="57"/>
        <v>3.2916547037573851E-2</v>
      </c>
      <c r="Y98" s="24">
        <f t="shared" ca="1" si="58"/>
        <v>2.8933743892136654E-3</v>
      </c>
      <c r="Z98" s="24">
        <f t="shared" ca="1" si="59"/>
        <v>5.2444956910511946E-3</v>
      </c>
      <c r="AB98" s="74">
        <f t="shared" si="60"/>
        <v>45536</v>
      </c>
      <c r="AC98" s="75">
        <f t="shared" si="61"/>
        <v>2.1368359021859906E-2</v>
      </c>
      <c r="AD98" s="75">
        <f t="shared" ca="1" si="62"/>
        <v>5.2444956910511946E-3</v>
      </c>
      <c r="AH98" s="35">
        <f t="shared" si="63"/>
        <v>45536</v>
      </c>
      <c r="AI98" s="24">
        <f>+GBA_d!$AN125</f>
        <v>2.1335520374840566</v>
      </c>
      <c r="AJ98" s="24">
        <f>+PAM_d!$AN125</f>
        <v>2.0641743220468403</v>
      </c>
      <c r="AK98" s="24">
        <f>+NOA_d!$AN125</f>
        <v>2.015525170695625</v>
      </c>
      <c r="AL98" s="24">
        <f>+NEA_d!$AN125</f>
        <v>1.9696273903020716</v>
      </c>
      <c r="AM98" s="24">
        <f>+CUY_d!$AN125</f>
        <v>2.0943274340779405</v>
      </c>
      <c r="AN98" s="24">
        <f>+PAT_d!$AN125</f>
        <v>2.10683738324142</v>
      </c>
      <c r="AO98" s="24">
        <f t="shared" si="64"/>
        <v>2.1335520374840566</v>
      </c>
      <c r="AP98" s="24">
        <f t="shared" si="65"/>
        <v>1.9696273903020716</v>
      </c>
      <c r="AQ98" s="24">
        <f t="shared" si="50"/>
        <v>0.16392464718198507</v>
      </c>
      <c r="AR98" s="24">
        <f t="shared" ref="AR98:AR108" si="73">+AVERAGE(AQ86:AQ98)</f>
        <v>0.11983039004541872</v>
      </c>
      <c r="AT98" s="24">
        <f ca="1">+NAC_d!CT98</f>
        <v>2.0327459353461079</v>
      </c>
      <c r="AU98" s="24">
        <f ca="1">+NAC_d!CU98</f>
        <v>2.0447498939385729</v>
      </c>
      <c r="AV98" s="24">
        <f ca="1">+NAC_d!CV98</f>
        <v>2.0733125441748936</v>
      </c>
      <c r="AW98" s="24">
        <f ca="1">+NAC_d!CW98</f>
        <v>2.0750643665628359</v>
      </c>
      <c r="AX98" s="24">
        <f ca="1">+NAC_d!CX98</f>
        <v>2.0845846347234724</v>
      </c>
      <c r="AY98" s="24">
        <f ca="1">+NAC_d!CY98</f>
        <v>2.0844582843316233</v>
      </c>
      <c r="AZ98" s="24">
        <f ca="1">+NAC_d!CZ98</f>
        <v>2.1014597709721179</v>
      </c>
      <c r="BA98" s="24">
        <f ca="1">+NAC_d!DA98</f>
        <v>2.0999292277652208</v>
      </c>
      <c r="BB98" s="24">
        <f ca="1">+NAC_d!DB98</f>
        <v>2.1105790971396043</v>
      </c>
      <c r="BC98" s="24">
        <f ca="1">+NAC_d!DC98</f>
        <v>2.1140416662314672</v>
      </c>
      <c r="BD98" s="24">
        <f t="shared" ca="1" si="66"/>
        <v>2.1140416662314672</v>
      </c>
      <c r="BE98" s="24">
        <f t="shared" ca="1" si="67"/>
        <v>2.0327459353461079</v>
      </c>
      <c r="BF98" s="24">
        <f t="shared" ca="1" si="68"/>
        <v>8.1295730885359241E-2</v>
      </c>
      <c r="BG98" s="24">
        <f t="shared" ca="1" si="69"/>
        <v>4.7474009207110389E-2</v>
      </c>
      <c r="BI98" s="35">
        <f t="shared" si="70"/>
        <v>45536</v>
      </c>
      <c r="BJ98" s="164">
        <f t="shared" si="71"/>
        <v>0.11983039004541872</v>
      </c>
      <c r="BK98" s="164">
        <f t="shared" ca="1" si="72"/>
        <v>4.7474009207110389E-2</v>
      </c>
      <c r="BL98" t="b">
        <f t="shared" ca="1" si="51"/>
        <v>1</v>
      </c>
    </row>
    <row r="99" spans="1:64" x14ac:dyDescent="0.25">
      <c r="A99" s="35">
        <f>+NAC!A99</f>
        <v>45566</v>
      </c>
      <c r="B99" s="24">
        <f>+GBA_d!AA126</f>
        <v>2.783335485343974E-2</v>
      </c>
      <c r="C99" s="24">
        <f>+PAM_d!$AA126</f>
        <v>2.6092053143858873E-2</v>
      </c>
      <c r="D99" s="24">
        <f>+NOA_d!$AA126</f>
        <v>2.5698324289913366E-2</v>
      </c>
      <c r="E99" s="24">
        <f>+NEA_d!$AA126</f>
        <v>2.5628517549669994E-2</v>
      </c>
      <c r="F99" s="24">
        <f>+CUY_d!$AA126</f>
        <v>2.2427316337538139E-2</v>
      </c>
      <c r="G99" s="24">
        <f>+PAT_d!$AA126</f>
        <v>3.355322003708161E-2</v>
      </c>
      <c r="H99" s="24">
        <f t="shared" si="52"/>
        <v>3.355322003708161E-2</v>
      </c>
      <c r="I99" s="24">
        <f t="shared" si="53"/>
        <v>2.2427316337538139E-2</v>
      </c>
      <c r="J99" s="24">
        <f t="shared" si="54"/>
        <v>1.1125903699543471E-2</v>
      </c>
      <c r="K99" s="24">
        <f t="shared" si="55"/>
        <v>2.1236050046811006E-2</v>
      </c>
      <c r="M99" s="24">
        <f ca="1">+NAC_d!CH99</f>
        <v>2.4175882228495205E-2</v>
      </c>
      <c r="N99" s="24">
        <f ca="1">+NAC_d!CI99</f>
        <v>2.4780116788321704E-2</v>
      </c>
      <c r="O99" s="24">
        <f ca="1">+NAC_d!CJ99</f>
        <v>2.5571540866849096E-2</v>
      </c>
      <c r="P99" s="24">
        <f ca="1">+NAC_d!CK99</f>
        <v>2.5700075564951019E-2</v>
      </c>
      <c r="Q99" s="24">
        <f ca="1">+NAC_d!CL99</f>
        <v>2.6024290575033193E-2</v>
      </c>
      <c r="R99" s="24">
        <f ca="1">+NAC_d!CM99</f>
        <v>2.6529366296335954E-2</v>
      </c>
      <c r="S99" s="24">
        <f ca="1">+NAC_d!CN99</f>
        <v>2.6876387684850567E-2</v>
      </c>
      <c r="T99" s="24">
        <f ca="1">+NAC_d!CO99</f>
        <v>2.747639204406882E-2</v>
      </c>
      <c r="U99" s="24">
        <f ca="1">+NAC_d!CP99</f>
        <v>2.8268807905242221E-2</v>
      </c>
      <c r="V99" s="24">
        <f ca="1">+NAC_d!CQ99</f>
        <v>2.9332242628714589E-2</v>
      </c>
      <c r="W99" s="24">
        <f t="shared" ca="1" si="56"/>
        <v>2.9332242628714589E-2</v>
      </c>
      <c r="X99" s="24">
        <f t="shared" ca="1" si="57"/>
        <v>2.4175882228495205E-2</v>
      </c>
      <c r="Y99" s="24">
        <f t="shared" ca="1" si="58"/>
        <v>5.1563604002193841E-3</v>
      </c>
      <c r="Z99" s="24">
        <f t="shared" ca="1" si="59"/>
        <v>5.4130210932158418E-3</v>
      </c>
      <c r="AB99" s="74">
        <f t="shared" si="60"/>
        <v>45566</v>
      </c>
      <c r="AC99" s="75">
        <f t="shared" si="61"/>
        <v>2.1236050046811006E-2</v>
      </c>
      <c r="AD99" s="75">
        <f t="shared" ca="1" si="62"/>
        <v>5.4130210932158418E-3</v>
      </c>
      <c r="AH99" s="35">
        <f t="shared" si="63"/>
        <v>45566</v>
      </c>
      <c r="AI99" s="24">
        <f>+GBA_d!$AN126</f>
        <v>1.9651060764748034</v>
      </c>
      <c r="AJ99" s="24">
        <f>+PAM_d!$AN126</f>
        <v>1.9017709845988162</v>
      </c>
      <c r="AK99" s="24">
        <f>+NOA_d!$AN126</f>
        <v>1.8732225515821965</v>
      </c>
      <c r="AL99" s="24">
        <f>+NEA_d!$AN126</f>
        <v>1.8365247615334277</v>
      </c>
      <c r="AM99" s="24">
        <f>+CUY_d!$AN126</f>
        <v>1.947083704941698</v>
      </c>
      <c r="AN99" s="24">
        <f>+PAT_d!$AN126</f>
        <v>1.969137270851395</v>
      </c>
      <c r="AO99" s="24">
        <f t="shared" si="64"/>
        <v>1.969137270851395</v>
      </c>
      <c r="AP99" s="24">
        <f t="shared" si="65"/>
        <v>1.8365247615334277</v>
      </c>
      <c r="AQ99" s="24">
        <f t="shared" si="50"/>
        <v>0.13261250931796731</v>
      </c>
      <c r="AR99" s="24">
        <f t="shared" si="73"/>
        <v>0.12613227104457941</v>
      </c>
      <c r="AT99" s="24">
        <f ca="1">+NAC_d!CT99</f>
        <v>1.8735465827797433</v>
      </c>
      <c r="AU99" s="24">
        <f ca="1">+NAC_d!CU99</f>
        <v>1.8846974083003802</v>
      </c>
      <c r="AV99" s="24">
        <f ca="1">+NAC_d!CV99</f>
        <v>1.9123407736527436</v>
      </c>
      <c r="AW99" s="24">
        <f ca="1">+NAC_d!CW99</f>
        <v>1.9129152509109351</v>
      </c>
      <c r="AX99" s="24">
        <f ca="1">+NAC_d!CX99</f>
        <v>1.9229871338847992</v>
      </c>
      <c r="AY99" s="24">
        <f ca="1">+NAC_d!CY99</f>
        <v>1.9237814662127777</v>
      </c>
      <c r="AZ99" s="24">
        <f ca="1">+NAC_d!CZ99</f>
        <v>1.9419024632928359</v>
      </c>
      <c r="BA99" s="24">
        <f ca="1">+NAC_d!DA99</f>
        <v>1.9404373333007809</v>
      </c>
      <c r="BB99" s="24">
        <f ca="1">+NAC_d!DB99</f>
        <v>1.9521228677316151</v>
      </c>
      <c r="BC99" s="24">
        <f ca="1">+NAC_d!DC99</f>
        <v>1.9568566778219139</v>
      </c>
      <c r="BD99" s="24">
        <f t="shared" ca="1" si="66"/>
        <v>1.9568566778219139</v>
      </c>
      <c r="BE99" s="24">
        <f t="shared" ca="1" si="67"/>
        <v>1.8735465827797433</v>
      </c>
      <c r="BF99" s="24">
        <f t="shared" ca="1" si="68"/>
        <v>8.3310095042170573E-2</v>
      </c>
      <c r="BG99" s="24">
        <f t="shared" ca="1" si="69"/>
        <v>5.1904233338155276E-2</v>
      </c>
      <c r="BI99" s="35">
        <f t="shared" si="70"/>
        <v>45566</v>
      </c>
      <c r="BJ99" s="164">
        <f t="shared" si="71"/>
        <v>0.12613227104457941</v>
      </c>
      <c r="BK99" s="164">
        <f t="shared" ca="1" si="72"/>
        <v>5.1904233338155276E-2</v>
      </c>
      <c r="BL99" t="b">
        <f t="shared" ca="1" si="51"/>
        <v>1</v>
      </c>
    </row>
    <row r="100" spans="1:64" x14ac:dyDescent="0.25">
      <c r="A100" s="35">
        <f>+NAC!A100</f>
        <v>45597</v>
      </c>
      <c r="B100" s="24">
        <f>+GBA_d!AA127</f>
        <v>2.540434401111491E-2</v>
      </c>
      <c r="C100" s="24">
        <f>+PAM_d!$AA127</f>
        <v>2.3573125987088606E-2</v>
      </c>
      <c r="D100" s="24">
        <f>+NOA_d!$AA127</f>
        <v>1.9732391144101635E-2</v>
      </c>
      <c r="E100" s="24">
        <f>+NEA_d!$AA127</f>
        <v>1.7804926017211953E-2</v>
      </c>
      <c r="F100" s="24">
        <f>+CUY_d!$AA127</f>
        <v>2.1824576000346152E-2</v>
      </c>
      <c r="G100" s="24">
        <f>+PAT_d!$AA127</f>
        <v>3.3543932469534576E-2</v>
      </c>
      <c r="H100" s="24">
        <f t="shared" si="52"/>
        <v>3.3543932469534576E-2</v>
      </c>
      <c r="I100" s="24">
        <f t="shared" si="53"/>
        <v>1.7804926017211953E-2</v>
      </c>
      <c r="J100" s="24">
        <f t="shared" si="54"/>
        <v>1.5739006452322624E-2</v>
      </c>
      <c r="K100" s="24">
        <f t="shared" si="55"/>
        <v>2.1503962545214601E-2</v>
      </c>
      <c r="M100" s="24">
        <f ca="1">+NAC_d!CH100</f>
        <v>1.9836577247189124E-2</v>
      </c>
      <c r="N100" s="24">
        <f ca="1">+NAC_d!CI100</f>
        <v>2.0720062382985072E-2</v>
      </c>
      <c r="O100" s="24">
        <f ca="1">+NAC_d!CJ100</f>
        <v>2.2204568504237132E-2</v>
      </c>
      <c r="P100" s="24">
        <f ca="1">+NAC_d!CK100</f>
        <v>2.2950848734925255E-2</v>
      </c>
      <c r="Q100" s="24">
        <f ca="1">+NAC_d!CL100</f>
        <v>2.2975275838672538E-2</v>
      </c>
      <c r="R100" s="24">
        <f ca="1">+NAC_d!CM100</f>
        <v>2.3714983641509813E-2</v>
      </c>
      <c r="S100" s="24">
        <f ca="1">+NAC_d!CN100</f>
        <v>2.4720882099261487E-2</v>
      </c>
      <c r="T100" s="24">
        <f ca="1">+NAC_d!CO100</f>
        <v>2.5140521165325502E-2</v>
      </c>
      <c r="U100" s="24">
        <f ca="1">+NAC_d!CP100</f>
        <v>2.6071778558622638E-2</v>
      </c>
      <c r="V100" s="24">
        <f ca="1">+NAC_d!CQ100</f>
        <v>2.7118463615909194E-2</v>
      </c>
      <c r="W100" s="24">
        <f t="shared" ca="1" si="56"/>
        <v>2.7118463615909194E-2</v>
      </c>
      <c r="X100" s="24">
        <f t="shared" ca="1" si="57"/>
        <v>1.9836577247189124E-2</v>
      </c>
      <c r="Y100" s="24">
        <f t="shared" ca="1" si="58"/>
        <v>7.2818863687200697E-3</v>
      </c>
      <c r="Z100" s="24">
        <f t="shared" ca="1" si="59"/>
        <v>5.6259694896342305E-3</v>
      </c>
      <c r="AB100" s="74">
        <f t="shared" si="60"/>
        <v>45597</v>
      </c>
      <c r="AC100" s="75">
        <f t="shared" si="61"/>
        <v>2.1503962545214601E-2</v>
      </c>
      <c r="AD100" s="75">
        <f t="shared" ca="1" si="62"/>
        <v>5.6259694896342305E-3</v>
      </c>
      <c r="AH100" s="35">
        <f t="shared" si="63"/>
        <v>45597</v>
      </c>
      <c r="AI100" s="24">
        <f>+GBA_d!$AN127</f>
        <v>1.6902212450953447</v>
      </c>
      <c r="AJ100" s="24">
        <f>+PAM_d!$AN127</f>
        <v>1.62984902301995</v>
      </c>
      <c r="AK100" s="24">
        <f>+NOA_d!$AN127</f>
        <v>1.621486222593437</v>
      </c>
      <c r="AL100" s="24">
        <f>+NEA_d!$AN127</f>
        <v>1.5602137050905256</v>
      </c>
      <c r="AM100" s="24">
        <f>+CUY_d!$AN127</f>
        <v>1.671363569144118</v>
      </c>
      <c r="AN100" s="24">
        <f>+PAT_d!$AN127</f>
        <v>1.7411063476352653</v>
      </c>
      <c r="AO100" s="24">
        <f t="shared" si="64"/>
        <v>1.7411063476352653</v>
      </c>
      <c r="AP100" s="24">
        <f t="shared" si="65"/>
        <v>1.5602137050905256</v>
      </c>
      <c r="AQ100" s="24">
        <f t="shared" si="50"/>
        <v>0.18089264254473969</v>
      </c>
      <c r="AR100" s="24">
        <f t="shared" si="73"/>
        <v>0.13611337117416047</v>
      </c>
      <c r="AT100" s="24">
        <f ca="1">+NAC_d!CT100</f>
        <v>1.5919862833749101</v>
      </c>
      <c r="AU100" s="24">
        <f ca="1">+NAC_d!CU100</f>
        <v>1.6050530761446526</v>
      </c>
      <c r="AV100" s="24">
        <f ca="1">+NAC_d!CV100</f>
        <v>1.6375369694859248</v>
      </c>
      <c r="AW100" s="24">
        <f ca="1">+NAC_d!CW100</f>
        <v>1.6401085625884444</v>
      </c>
      <c r="AX100" s="24">
        <f ca="1">+NAC_d!CX100</f>
        <v>1.6474311988468182</v>
      </c>
      <c r="AY100" s="24">
        <f ca="1">+NAC_d!CY100</f>
        <v>1.6522269786822941</v>
      </c>
      <c r="AZ100" s="24">
        <f ca="1">+NAC_d!CZ100</f>
        <v>1.6733488871087085</v>
      </c>
      <c r="BA100" s="24">
        <f ca="1">+NAC_d!DA100</f>
        <v>1.6730748390518508</v>
      </c>
      <c r="BB100" s="24">
        <f ca="1">+NAC_d!DB100</f>
        <v>1.687061547315071</v>
      </c>
      <c r="BC100" s="24">
        <f ca="1">+NAC_d!DC100</f>
        <v>1.6974539516084901</v>
      </c>
      <c r="BD100" s="24">
        <f t="shared" ca="1" si="66"/>
        <v>1.6974539516084901</v>
      </c>
      <c r="BE100" s="24">
        <f t="shared" ca="1" si="67"/>
        <v>1.5919862833749101</v>
      </c>
      <c r="BF100" s="24">
        <f t="shared" ca="1" si="68"/>
        <v>0.10546766823358</v>
      </c>
      <c r="BG100" s="24">
        <f t="shared" ca="1" si="69"/>
        <v>5.8376780866500541E-2</v>
      </c>
      <c r="BI100" s="35">
        <f t="shared" si="70"/>
        <v>45597</v>
      </c>
      <c r="BJ100" s="164">
        <f t="shared" si="71"/>
        <v>0.13611337117416047</v>
      </c>
      <c r="BK100" s="164">
        <f t="shared" ca="1" si="72"/>
        <v>5.8376780866500541E-2</v>
      </c>
      <c r="BL100" t="b">
        <f t="shared" ca="1" si="51"/>
        <v>1</v>
      </c>
    </row>
    <row r="101" spans="1:64" x14ac:dyDescent="0.25">
      <c r="A101" s="35">
        <f>+NAC!A101</f>
        <v>45627</v>
      </c>
      <c r="B101" s="24">
        <f>+GBA_d!AA128</f>
        <v>2.8173270097667125E-2</v>
      </c>
      <c r="C101" s="24">
        <f>+PAM_d!$AA128</f>
        <v>2.5411541195908161E-2</v>
      </c>
      <c r="D101" s="24">
        <f>+NOA_d!$AA128</f>
        <v>2.7619404565885963E-2</v>
      </c>
      <c r="E101" s="24">
        <f>+NEA_d!$AA128</f>
        <v>3.055948512326645E-2</v>
      </c>
      <c r="F101" s="24">
        <f>+CUY_d!$AA128</f>
        <v>2.3124106594020644E-2</v>
      </c>
      <c r="G101" s="24">
        <f>+PAT_d!$AA128</f>
        <v>2.7254599096525167E-2</v>
      </c>
      <c r="H101" s="24">
        <f t="shared" si="52"/>
        <v>3.055948512326645E-2</v>
      </c>
      <c r="I101" s="24">
        <f t="shared" si="53"/>
        <v>2.3124106594020644E-2</v>
      </c>
      <c r="J101" s="24">
        <f t="shared" si="54"/>
        <v>7.4353785292458063E-3</v>
      </c>
      <c r="K101" s="24">
        <f t="shared" si="55"/>
        <v>1.8615881741226008E-2</v>
      </c>
      <c r="M101" s="24">
        <f ca="1">+NAC_d!CH101</f>
        <v>2.6407521877044537E-2</v>
      </c>
      <c r="N101" s="24">
        <f ca="1">+NAC_d!CI101</f>
        <v>2.6258042657204772E-2</v>
      </c>
      <c r="O101" s="24">
        <f ca="1">+NAC_d!CJ101</f>
        <v>2.7157997528882039E-2</v>
      </c>
      <c r="P101" s="24">
        <f ca="1">+NAC_d!CK101</f>
        <v>2.6309677962865763E-2</v>
      </c>
      <c r="Q101" s="24">
        <f ca="1">+NAC_d!CL101</f>
        <v>2.6853448212932785E-2</v>
      </c>
      <c r="R101" s="24">
        <f ca="1">+NAC_d!CM101</f>
        <v>2.6668240948066302E-2</v>
      </c>
      <c r="S101" s="24">
        <f ca="1">+NAC_d!CN101</f>
        <v>2.6946272895363999E-2</v>
      </c>
      <c r="T101" s="24">
        <f ca="1">+NAC_d!CO101</f>
        <v>2.691445708085638E-2</v>
      </c>
      <c r="U101" s="24">
        <f ca="1">+NAC_d!CP101</f>
        <v>2.7454555905147116E-2</v>
      </c>
      <c r="V101" s="24">
        <f ca="1">+NAC_d!CQ101</f>
        <v>2.7520529043954411E-2</v>
      </c>
      <c r="W101" s="24">
        <f t="shared" ca="1" si="56"/>
        <v>2.7520529043954411E-2</v>
      </c>
      <c r="X101" s="24">
        <f t="shared" ca="1" si="57"/>
        <v>2.6258042657204772E-2</v>
      </c>
      <c r="Y101" s="24">
        <f t="shared" ca="1" si="58"/>
        <v>1.2624863867496394E-3</v>
      </c>
      <c r="Z101" s="24">
        <f t="shared" ca="1" si="59"/>
        <v>5.0305044857054297E-3</v>
      </c>
      <c r="AB101" s="74">
        <f t="shared" si="60"/>
        <v>45627</v>
      </c>
      <c r="AC101" s="75">
        <f t="shared" si="61"/>
        <v>1.8615881741226008E-2</v>
      </c>
      <c r="AD101" s="75">
        <f t="shared" ca="1" si="62"/>
        <v>5.0305044857054297E-3</v>
      </c>
      <c r="AH101" s="35">
        <f t="shared" si="63"/>
        <v>45627</v>
      </c>
      <c r="AI101" s="24">
        <f>+GBA_d!$AN128</f>
        <v>1.2092142446219545</v>
      </c>
      <c r="AJ101" s="24">
        <f>+PAM_d!$AN128</f>
        <v>1.1492636444234243</v>
      </c>
      <c r="AK101" s="24">
        <f>+NOA_d!$AN128</f>
        <v>1.1481758574748557</v>
      </c>
      <c r="AL101" s="24">
        <f>+NEA_d!$AN128</f>
        <v>1.0542862357634633</v>
      </c>
      <c r="AM101" s="24">
        <f>+CUY_d!$AN128</f>
        <v>1.1680510383290552</v>
      </c>
      <c r="AN101" s="24">
        <f>+PAT_d!$AN128</f>
        <v>1.2666642517605275</v>
      </c>
      <c r="AO101" s="24">
        <f t="shared" si="64"/>
        <v>1.2666642517605275</v>
      </c>
      <c r="AP101" s="24">
        <f t="shared" si="65"/>
        <v>1.0542862357634633</v>
      </c>
      <c r="AQ101" s="24">
        <f t="shared" si="50"/>
        <v>0.2123780159970643</v>
      </c>
      <c r="AR101" s="24">
        <f t="shared" si="73"/>
        <v>0.14830899267423317</v>
      </c>
      <c r="AT101" s="24">
        <f ca="1">+NAC_d!CT101</f>
        <v>1.1112723652926104</v>
      </c>
      <c r="AU101" s="24">
        <f ca="1">+NAC_d!CU101</f>
        <v>1.1240896702292051</v>
      </c>
      <c r="AV101" s="24">
        <f ca="1">+NAC_d!CV101</f>
        <v>1.1577073644590206</v>
      </c>
      <c r="AW101" s="24">
        <f ca="1">+NAC_d!CW101</f>
        <v>1.1575149429845797</v>
      </c>
      <c r="AX101" s="24">
        <f ca="1">+NAC_d!CX101</f>
        <v>1.1633923936166819</v>
      </c>
      <c r="AY101" s="24">
        <f ca="1">+NAC_d!CY101</f>
        <v>1.1720788997957503</v>
      </c>
      <c r="AZ101" s="24">
        <f ca="1">+NAC_d!CZ101</f>
        <v>1.187385726367252</v>
      </c>
      <c r="BA101" s="24">
        <f ca="1">+NAC_d!DA101</f>
        <v>1.1889491968246344</v>
      </c>
      <c r="BB101" s="24">
        <f ca="1">+NAC_d!DB101</f>
        <v>1.2052449828266258</v>
      </c>
      <c r="BC101" s="24">
        <f ca="1">+NAC_d!DC101</f>
        <v>1.214337533695669</v>
      </c>
      <c r="BD101" s="24">
        <f t="shared" ca="1" si="66"/>
        <v>1.214337533695669</v>
      </c>
      <c r="BE101" s="24">
        <f t="shared" ca="1" si="67"/>
        <v>1.1112723652926104</v>
      </c>
      <c r="BF101" s="24">
        <f t="shared" ca="1" si="68"/>
        <v>0.10306516840305857</v>
      </c>
      <c r="BG101" s="24">
        <f t="shared" ca="1" si="69"/>
        <v>6.2896653992995696E-2</v>
      </c>
      <c r="BI101" s="35">
        <f t="shared" si="70"/>
        <v>45627</v>
      </c>
      <c r="BJ101" s="164">
        <f t="shared" si="71"/>
        <v>0.14830899267423317</v>
      </c>
      <c r="BK101" s="164">
        <f t="shared" ca="1" si="72"/>
        <v>6.2896653992995696E-2</v>
      </c>
      <c r="BL101" t="b">
        <f t="shared" ca="1" si="51"/>
        <v>1</v>
      </c>
    </row>
    <row r="102" spans="1:64" x14ac:dyDescent="0.25">
      <c r="A102" s="35">
        <f>+NAC!A102</f>
        <v>45658</v>
      </c>
      <c r="B102" s="24">
        <f>+GBA_d!AA129</f>
        <v>1.9955261725058904E-2</v>
      </c>
      <c r="C102" s="24">
        <f>+PAM_d!$AA129</f>
        <v>2.3812955523720536E-2</v>
      </c>
      <c r="D102" s="24">
        <f>+NOA_d!$AA129</f>
        <v>2.6678697086590653E-2</v>
      </c>
      <c r="E102" s="24">
        <f>+NEA_d!$AA129</f>
        <v>2.5860746287373004E-2</v>
      </c>
      <c r="F102" s="24">
        <f>+CUY_d!$AA129</f>
        <v>1.9902255718783346E-2</v>
      </c>
      <c r="G102" s="24">
        <f>+PAT_d!$AA129</f>
        <v>2.6087887696206291E-2</v>
      </c>
      <c r="H102" s="24">
        <f t="shared" si="52"/>
        <v>2.6678697086590653E-2</v>
      </c>
      <c r="I102" s="24">
        <f t="shared" si="53"/>
        <v>1.9902255718783346E-2</v>
      </c>
      <c r="J102" s="24">
        <f t="shared" si="54"/>
        <v>6.7764413678073065E-3</v>
      </c>
      <c r="K102" s="24">
        <f t="shared" si="55"/>
        <v>1.5263072624889573E-2</v>
      </c>
      <c r="M102" s="24">
        <f ca="1">+NAC_d!CH102</f>
        <v>2.17921395720444E-2</v>
      </c>
      <c r="N102" s="24">
        <f ca="1">+NAC_d!CI102</f>
        <v>2.1592482925232748E-2</v>
      </c>
      <c r="O102" s="24">
        <f ca="1">+NAC_d!CJ102</f>
        <v>2.1948108682641188E-2</v>
      </c>
      <c r="P102" s="24">
        <f ca="1">+NAC_d!CK102</f>
        <v>2.1716258769397756E-2</v>
      </c>
      <c r="Q102" s="24">
        <f ca="1">+NAC_d!CL102</f>
        <v>2.2141157954083113E-2</v>
      </c>
      <c r="R102" s="24">
        <f ca="1">+NAC_d!CM102</f>
        <v>2.1984716097638968E-2</v>
      </c>
      <c r="S102" s="24">
        <f ca="1">+NAC_d!CN102</f>
        <v>2.2218577012152574E-2</v>
      </c>
      <c r="T102" s="24">
        <f ca="1">+NAC_d!CO102</f>
        <v>2.225304964907604E-2</v>
      </c>
      <c r="U102" s="24">
        <f ca="1">+NAC_d!CP102</f>
        <v>2.3120053447192923E-2</v>
      </c>
      <c r="V102" s="24">
        <f ca="1">+NAC_d!CQ102</f>
        <v>2.3064759395392542E-2</v>
      </c>
      <c r="W102" s="24">
        <f t="shared" ca="1" si="56"/>
        <v>2.3120053447192923E-2</v>
      </c>
      <c r="X102" s="24">
        <f t="shared" ca="1" si="57"/>
        <v>2.1592482925232748E-2</v>
      </c>
      <c r="Y102" s="24">
        <f t="shared" ca="1" si="58"/>
        <v>1.5275705219601754E-3</v>
      </c>
      <c r="Z102" s="24">
        <f t="shared" ca="1" si="59"/>
        <v>4.7152432040431696E-3</v>
      </c>
      <c r="AB102" s="74">
        <f t="shared" si="60"/>
        <v>45658</v>
      </c>
      <c r="AC102" s="75">
        <f t="shared" si="61"/>
        <v>1.5263072624889573E-2</v>
      </c>
      <c r="AD102" s="75">
        <f t="shared" ca="1" si="62"/>
        <v>4.7152432040431696E-3</v>
      </c>
      <c r="AH102" s="35">
        <f t="shared" si="63"/>
        <v>45658</v>
      </c>
      <c r="AI102" s="24">
        <f>+GBA_d!$AN129</f>
        <v>0.88456084755347408</v>
      </c>
      <c r="AJ102" s="24">
        <f>+PAM_d!$AN129</f>
        <v>0.81647176807246002</v>
      </c>
      <c r="AK102" s="24">
        <f>+NOA_d!$AN129</f>
        <v>0.80942157804029402</v>
      </c>
      <c r="AL102" s="24">
        <f>+NEA_d!$AN129</f>
        <v>0.76216201897609248</v>
      </c>
      <c r="AM102" s="24">
        <f>+CUY_d!$AN129</f>
        <v>0.80534015564715045</v>
      </c>
      <c r="AN102" s="24">
        <f>+PAT_d!$AN129</f>
        <v>0.87160776466190026</v>
      </c>
      <c r="AO102" s="24">
        <f t="shared" si="64"/>
        <v>0.88456084755347408</v>
      </c>
      <c r="AP102" s="24">
        <f t="shared" si="65"/>
        <v>0.76216201897609248</v>
      </c>
      <c r="AQ102" s="24">
        <f t="shared" si="50"/>
        <v>0.1223988285773816</v>
      </c>
      <c r="AR102" s="24">
        <f t="shared" si="73"/>
        <v>0.14879108207230243</v>
      </c>
      <c r="AT102" s="24">
        <f ca="1">+NAC_d!CT102</f>
        <v>0.79139079246207022</v>
      </c>
      <c r="AU102" s="24">
        <f ca="1">+NAC_d!CU102</f>
        <v>0.80100240937464018</v>
      </c>
      <c r="AV102" s="24">
        <f ca="1">+NAC_d!CV102</f>
        <v>0.83006983937680268</v>
      </c>
      <c r="AW102" s="24">
        <f ca="1">+NAC_d!CW102</f>
        <v>0.82622287563893626</v>
      </c>
      <c r="AX102" s="24">
        <f ca="1">+NAC_d!CX102</f>
        <v>0.83332461131362079</v>
      </c>
      <c r="AY102" s="24">
        <f ca="1">+NAC_d!CY102</f>
        <v>0.84101303924451143</v>
      </c>
      <c r="AZ102" s="24">
        <f ca="1">+NAC_d!CZ102</f>
        <v>0.8498408320527413</v>
      </c>
      <c r="BA102" s="24">
        <f ca="1">+NAC_d!DA102</f>
        <v>0.85289015868157914</v>
      </c>
      <c r="BB102" s="24">
        <f ca="1">+NAC_d!DB102</f>
        <v>0.8687157436452424</v>
      </c>
      <c r="BC102" s="24">
        <f ca="1">+NAC_d!DC102</f>
        <v>0.87292095257094426</v>
      </c>
      <c r="BD102" s="24">
        <f t="shared" ca="1" si="66"/>
        <v>0.87292095257094426</v>
      </c>
      <c r="BE102" s="24">
        <f t="shared" ca="1" si="67"/>
        <v>0.79139079246207022</v>
      </c>
      <c r="BF102" s="24">
        <f t="shared" ca="1" si="68"/>
        <v>8.1530160108874039E-2</v>
      </c>
      <c r="BG102" s="24">
        <f t="shared" ca="1" si="69"/>
        <v>6.2351074925518515E-2</v>
      </c>
      <c r="BI102" s="35">
        <f t="shared" si="70"/>
        <v>45658</v>
      </c>
      <c r="BJ102" s="164">
        <f t="shared" si="71"/>
        <v>0.14879108207230243</v>
      </c>
      <c r="BK102" s="164">
        <f t="shared" ca="1" si="72"/>
        <v>6.2351074925518515E-2</v>
      </c>
      <c r="BL102" t="b">
        <f t="shared" ca="1" si="51"/>
        <v>1</v>
      </c>
    </row>
    <row r="103" spans="1:64" x14ac:dyDescent="0.25">
      <c r="A103" s="35">
        <f>+NAC!A103</f>
        <v>45689</v>
      </c>
      <c r="B103" s="24">
        <f>+GBA_d!AA130</f>
        <v>2.251572294212556E-2</v>
      </c>
      <c r="C103" s="24">
        <f>+PAM_d!$AA130</f>
        <v>2.4954957029479585E-2</v>
      </c>
      <c r="D103" s="24">
        <f>+NOA_d!$AA130</f>
        <v>2.6038799782502897E-2</v>
      </c>
      <c r="E103" s="24">
        <f>+NEA_d!$AA130</f>
        <v>1.9059158311655278E-2</v>
      </c>
      <c r="F103" s="24">
        <f>+CUY_d!$AA130</f>
        <v>2.6661252066678909E-2</v>
      </c>
      <c r="G103" s="24">
        <f>+PAT_d!$AA130</f>
        <v>3.257896927407633E-2</v>
      </c>
      <c r="H103" s="24">
        <f t="shared" si="52"/>
        <v>3.257896927407633E-2</v>
      </c>
      <c r="I103" s="24">
        <f t="shared" si="53"/>
        <v>1.9059158311655278E-2</v>
      </c>
      <c r="J103" s="24">
        <f t="shared" si="54"/>
        <v>1.3519810962421053E-2</v>
      </c>
      <c r="K103" s="24">
        <f t="shared" si="55"/>
        <v>1.3147199093916021E-2</v>
      </c>
      <c r="M103" s="24">
        <f ca="1">+NAC_d!CH103</f>
        <v>2.5542804134804031E-2</v>
      </c>
      <c r="N103" s="24">
        <f ca="1">+NAC_d!CI103</f>
        <v>2.533936109774193E-2</v>
      </c>
      <c r="O103" s="24">
        <f ca="1">+NAC_d!CJ103</f>
        <v>2.5125779863042208E-2</v>
      </c>
      <c r="P103" s="24">
        <f ca="1">+NAC_d!CK103</f>
        <v>2.4565240084123419E-2</v>
      </c>
      <c r="Q103" s="24">
        <f ca="1">+NAC_d!CL103</f>
        <v>2.4684214685073425E-2</v>
      </c>
      <c r="R103" s="24">
        <f ca="1">+NAC_d!CM103</f>
        <v>2.4697718520249934E-2</v>
      </c>
      <c r="S103" s="24">
        <f ca="1">+NAC_d!CN103</f>
        <v>2.4376378997948978E-2</v>
      </c>
      <c r="T103" s="24">
        <f ca="1">+NAC_d!CO103</f>
        <v>2.3857886163388242E-2</v>
      </c>
      <c r="U103" s="24">
        <f ca="1">+NAC_d!CP103</f>
        <v>2.390527600453507E-2</v>
      </c>
      <c r="V103" s="24">
        <f ca="1">+NAC_d!CQ103</f>
        <v>2.3122922453273853E-2</v>
      </c>
      <c r="W103" s="24">
        <f t="shared" ca="1" si="56"/>
        <v>2.5542804134804031E-2</v>
      </c>
      <c r="X103" s="24">
        <f t="shared" ca="1" si="57"/>
        <v>2.3122922453273853E-2</v>
      </c>
      <c r="Y103" s="24">
        <f t="shared" ca="1" si="58"/>
        <v>2.4198816815301782E-3</v>
      </c>
      <c r="Z103" s="24">
        <f t="shared" ca="1" si="59"/>
        <v>3.9007629167331359E-3</v>
      </c>
      <c r="AB103" s="74">
        <f t="shared" si="60"/>
        <v>45689</v>
      </c>
      <c r="AC103" s="75">
        <f t="shared" si="61"/>
        <v>1.3147199093916021E-2</v>
      </c>
      <c r="AD103" s="75">
        <f t="shared" ca="1" si="62"/>
        <v>3.9007629167331359E-3</v>
      </c>
      <c r="AH103" s="35">
        <f t="shared" si="63"/>
        <v>45689</v>
      </c>
      <c r="AI103" s="24">
        <f>+GBA_d!$AN130</f>
        <v>0.67819797319883768</v>
      </c>
      <c r="AJ103" s="24">
        <f>+PAM_d!$AN130</f>
        <v>0.66431387088267835</v>
      </c>
      <c r="AK103" s="24">
        <f>+NOA_d!$AN130</f>
        <v>0.65798935042338824</v>
      </c>
      <c r="AL103" s="24">
        <f>+NEA_d!$AN130</f>
        <v>0.61875135174098927</v>
      </c>
      <c r="AM103" s="24">
        <f>+CUY_d!$AN130</f>
        <v>0.63168217002758364</v>
      </c>
      <c r="AN103" s="24">
        <f>+PAT_d!$AN130</f>
        <v>0.73345087604341197</v>
      </c>
      <c r="AO103" s="24">
        <f t="shared" si="64"/>
        <v>0.73345087604341197</v>
      </c>
      <c r="AP103" s="24">
        <f t="shared" si="65"/>
        <v>0.61875135174098927</v>
      </c>
      <c r="AQ103" s="24">
        <f t="shared" si="50"/>
        <v>0.1146995243024227</v>
      </c>
      <c r="AR103" s="24">
        <f t="shared" si="73"/>
        <v>0.14981748621623411</v>
      </c>
      <c r="AT103" s="24">
        <f ca="1">+NAC_d!CT103</f>
        <v>0.63504647094374733</v>
      </c>
      <c r="AU103" s="24">
        <f ca="1">+NAC_d!CU103</f>
        <v>0.6410421216168134</v>
      </c>
      <c r="AV103" s="24">
        <f ca="1">+NAC_d!CV103</f>
        <v>0.66179890041313749</v>
      </c>
      <c r="AW103" s="24">
        <f ca="1">+NAC_d!CW103</f>
        <v>0.65421777414783899</v>
      </c>
      <c r="AX103" s="24">
        <f ca="1">+NAC_d!CX103</f>
        <v>0.66259272538683933</v>
      </c>
      <c r="AY103" s="24">
        <f ca="1">+NAC_d!CY103</f>
        <v>0.66897478041353509</v>
      </c>
      <c r="AZ103" s="24">
        <f ca="1">+NAC_d!CZ103</f>
        <v>0.67170243211511282</v>
      </c>
      <c r="BA103" s="24">
        <f ca="1">+NAC_d!DA103</f>
        <v>0.67359050850939117</v>
      </c>
      <c r="BB103" s="24">
        <f ca="1">+NAC_d!DB103</f>
        <v>0.68776103619153361</v>
      </c>
      <c r="BC103" s="24">
        <f ca="1">+NAC_d!DC103</f>
        <v>0.6871183733684858</v>
      </c>
      <c r="BD103" s="24">
        <f t="shared" ca="1" si="66"/>
        <v>0.68776103619153361</v>
      </c>
      <c r="BE103" s="24">
        <f t="shared" ca="1" si="67"/>
        <v>0.63504647094374733</v>
      </c>
      <c r="BF103" s="24">
        <f t="shared" ca="1" si="68"/>
        <v>5.2714565247786282E-2</v>
      </c>
      <c r="BG103" s="24">
        <f t="shared" ca="1" si="69"/>
        <v>6.038666808922917E-2</v>
      </c>
      <c r="BI103" s="35">
        <f t="shared" si="70"/>
        <v>45689</v>
      </c>
      <c r="BJ103" s="164">
        <f t="shared" si="71"/>
        <v>0.14981748621623411</v>
      </c>
      <c r="BK103" s="164">
        <f t="shared" ca="1" si="72"/>
        <v>6.038666808922917E-2</v>
      </c>
      <c r="BL103" t="b">
        <f t="shared" ca="1" si="51"/>
        <v>1</v>
      </c>
    </row>
    <row r="104" spans="1:64" x14ac:dyDescent="0.25">
      <c r="A104" s="35">
        <f>+NAC!A104</f>
        <v>45717</v>
      </c>
      <c r="B104" s="24">
        <f>+GBA_d!AA131</f>
        <v>3.9611921074497847E-2</v>
      </c>
      <c r="C104" s="24">
        <f>+PAM_d!$AA131</f>
        <v>3.5306330745292769E-2</v>
      </c>
      <c r="D104" s="24">
        <f>+NOA_d!$AA131</f>
        <v>4.2399777298050667E-2</v>
      </c>
      <c r="E104" s="24">
        <f>+NEA_d!$AA131</f>
        <v>3.1102559008521879E-2</v>
      </c>
      <c r="F104" s="24">
        <f>+CUY_d!$AA131</f>
        <v>3.4261298701036891E-2</v>
      </c>
      <c r="G104" s="24">
        <f>+PAT_d!$AA131</f>
        <v>3.2683746836612793E-2</v>
      </c>
      <c r="H104" s="24">
        <f t="shared" si="52"/>
        <v>4.2399777298050667E-2</v>
      </c>
      <c r="I104" s="24">
        <f t="shared" si="53"/>
        <v>3.1102559008521879E-2</v>
      </c>
      <c r="J104" s="24">
        <f t="shared" si="54"/>
        <v>1.1297218289528788E-2</v>
      </c>
      <c r="K104" s="24">
        <f t="shared" si="55"/>
        <v>1.1785894837133512E-2</v>
      </c>
      <c r="M104" s="24">
        <f ca="1">+NAC_d!CH104</f>
        <v>4.084534838150411E-2</v>
      </c>
      <c r="N104" s="24">
        <f ca="1">+NAC_d!CI104</f>
        <v>4.0062173073754703E-2</v>
      </c>
      <c r="O104" s="24">
        <f ca="1">+NAC_d!CJ104</f>
        <v>3.9540413422522791E-2</v>
      </c>
      <c r="P104" s="24">
        <f ca="1">+NAC_d!CK104</f>
        <v>3.8256586330143616E-2</v>
      </c>
      <c r="Q104" s="24">
        <f ca="1">+NAC_d!CL104</f>
        <v>3.8260322008568659E-2</v>
      </c>
      <c r="R104" s="24">
        <f ca="1">+NAC_d!CM104</f>
        <v>3.8965811294954023E-2</v>
      </c>
      <c r="S104" s="24">
        <f ca="1">+NAC_d!CN104</f>
        <v>3.7181533034042591E-2</v>
      </c>
      <c r="T104" s="24">
        <f ca="1">+NAC_d!CO104</f>
        <v>3.6605918126036086E-2</v>
      </c>
      <c r="U104" s="24">
        <f ca="1">+NAC_d!CP104</f>
        <v>3.6547646495941555E-2</v>
      </c>
      <c r="V104" s="24">
        <f ca="1">+NAC_d!CQ104</f>
        <v>3.3692145341855051E-2</v>
      </c>
      <c r="W104" s="24">
        <f t="shared" ca="1" si="56"/>
        <v>4.084534838150411E-2</v>
      </c>
      <c r="X104" s="24">
        <f t="shared" ca="1" si="57"/>
        <v>3.3692145341855051E-2</v>
      </c>
      <c r="Y104" s="24">
        <f t="shared" ca="1" si="58"/>
        <v>7.1532030396490587E-3</v>
      </c>
      <c r="Z104" s="24">
        <f t="shared" ca="1" si="59"/>
        <v>3.770030232732998E-3</v>
      </c>
      <c r="AB104" s="74">
        <f t="shared" si="60"/>
        <v>45717</v>
      </c>
      <c r="AC104" s="75">
        <f t="shared" si="61"/>
        <v>1.1785894837133512E-2</v>
      </c>
      <c r="AD104" s="75">
        <f t="shared" ca="1" si="62"/>
        <v>3.770030232732998E-3</v>
      </c>
      <c r="AH104" s="35">
        <f t="shared" si="63"/>
        <v>45717</v>
      </c>
      <c r="AI104" s="24">
        <f>+GBA_d!$AN131</f>
        <v>0.56418172602310657</v>
      </c>
      <c r="AJ104" s="24">
        <f>+PAM_d!$AN131</f>
        <v>0.54853520843250947</v>
      </c>
      <c r="AK104" s="24">
        <f>+NOA_d!$AN131</f>
        <v>0.58885259083899233</v>
      </c>
      <c r="AL104" s="24">
        <f>+NEA_d!$AN131</f>
        <v>0.5079598424066627</v>
      </c>
      <c r="AM104" s="24">
        <f>+CUY_d!$AN131</f>
        <v>0.54345617601652707</v>
      </c>
      <c r="AN104" s="24">
        <f>+PAT_d!$AN131</f>
        <v>0.62293290575307414</v>
      </c>
      <c r="AO104" s="24">
        <f t="shared" si="64"/>
        <v>0.62293290575307414</v>
      </c>
      <c r="AP104" s="24">
        <f t="shared" si="65"/>
        <v>0.5079598424066627</v>
      </c>
      <c r="AQ104" s="24">
        <f t="shared" si="50"/>
        <v>0.11497306334641144</v>
      </c>
      <c r="AR104" s="24">
        <f t="shared" si="73"/>
        <v>0.1520463331547649</v>
      </c>
      <c r="AT104" s="24">
        <f ca="1">+NAC_d!CT104</f>
        <v>0.54136511844142565</v>
      </c>
      <c r="AU104" s="24">
        <f ca="1">+NAC_d!CU104</f>
        <v>0.54368333411906211</v>
      </c>
      <c r="AV104" s="24">
        <f ca="1">+NAC_d!CV104</f>
        <v>0.55740166854328455</v>
      </c>
      <c r="AW104" s="24">
        <f ca="1">+NAC_d!CW104</f>
        <v>0.54971835693889881</v>
      </c>
      <c r="AX104" s="24">
        <f ca="1">+NAC_d!CX104</f>
        <v>0.55493992183144458</v>
      </c>
      <c r="AY104" s="24">
        <f ca="1">+NAC_d!CY104</f>
        <v>0.56040031750195918</v>
      </c>
      <c r="AZ104" s="24">
        <f ca="1">+NAC_d!CZ104</f>
        <v>0.56045081478807579</v>
      </c>
      <c r="BA104" s="24">
        <f ca="1">+NAC_d!DA104</f>
        <v>0.56126164718849259</v>
      </c>
      <c r="BB104" s="24">
        <f ca="1">+NAC_d!DB104</f>
        <v>0.57207106436418753</v>
      </c>
      <c r="BC104" s="24">
        <f ca="1">+NAC_d!DC104</f>
        <v>0.57177065514545933</v>
      </c>
      <c r="BD104" s="24">
        <f t="shared" ca="1" si="66"/>
        <v>0.57207106436418753</v>
      </c>
      <c r="BE104" s="24">
        <f t="shared" ca="1" si="67"/>
        <v>0.54136511844142565</v>
      </c>
      <c r="BF104" s="24">
        <f t="shared" ca="1" si="68"/>
        <v>3.0705945922761879E-2</v>
      </c>
      <c r="BG104" s="24">
        <f t="shared" ca="1" si="69"/>
        <v>6.1528276544774232E-2</v>
      </c>
      <c r="BI104" s="35">
        <f t="shared" si="70"/>
        <v>45717</v>
      </c>
      <c r="BJ104" s="164">
        <f t="shared" si="71"/>
        <v>0.1520463331547649</v>
      </c>
      <c r="BK104" s="164">
        <f t="shared" ca="1" si="72"/>
        <v>6.1528276544774232E-2</v>
      </c>
      <c r="BL104" t="b">
        <f t="shared" ca="1" si="51"/>
        <v>1</v>
      </c>
    </row>
    <row r="105" spans="1:64" x14ac:dyDescent="0.25">
      <c r="A105" s="35">
        <f>+NAC!A105</f>
        <v>45748</v>
      </c>
      <c r="B105" s="24">
        <f>+GBA_d!AA132</f>
        <v>2.7577898734477913E-2</v>
      </c>
      <c r="C105" s="24">
        <f>+PAM_d!$AA132</f>
        <v>2.8233301399776867E-2</v>
      </c>
      <c r="D105" s="24">
        <f>+NOA_d!$AA132</f>
        <v>2.8133033040171451E-2</v>
      </c>
      <c r="E105" s="24">
        <f>+NEA_d!$AA132</f>
        <v>2.6852603703912958E-2</v>
      </c>
      <c r="F105" s="24">
        <f>+CUY_d!$AA132</f>
        <v>2.8338464292001708E-2</v>
      </c>
      <c r="G105" s="24">
        <f>+PAT_d!$AA132</f>
        <v>2.6810351037580116E-2</v>
      </c>
      <c r="H105" s="24">
        <f t="shared" si="52"/>
        <v>2.8338464292001708E-2</v>
      </c>
      <c r="I105" s="24">
        <f t="shared" si="53"/>
        <v>2.6810351037580116E-2</v>
      </c>
      <c r="J105" s="24">
        <f t="shared" si="54"/>
        <v>1.5281132544215925E-3</v>
      </c>
      <c r="K105" s="24">
        <f t="shared" si="55"/>
        <v>9.4516033803938391E-3</v>
      </c>
      <c r="M105" s="24">
        <f ca="1">+NAC_d!CH105</f>
        <v>2.8649418309417252E-2</v>
      </c>
      <c r="N105" s="24">
        <f ca="1">+NAC_d!CI105</f>
        <v>2.8383540524648199E-2</v>
      </c>
      <c r="O105" s="24">
        <f ca="1">+NAC_d!CJ105</f>
        <v>2.8082059084180822E-2</v>
      </c>
      <c r="P105" s="24">
        <f ca="1">+NAC_d!CK105</f>
        <v>2.7961786527160193E-2</v>
      </c>
      <c r="Q105" s="24">
        <f ca="1">+NAC_d!CL105</f>
        <v>2.7997026510015566E-2</v>
      </c>
      <c r="R105" s="24">
        <f ca="1">+NAC_d!CM105</f>
        <v>2.7854138582758203E-2</v>
      </c>
      <c r="S105" s="24">
        <f ca="1">+NAC_d!CN105</f>
        <v>2.769998951745789E-2</v>
      </c>
      <c r="T105" s="24">
        <f ca="1">+NAC_d!CO105</f>
        <v>2.7655218902562062E-2</v>
      </c>
      <c r="U105" s="24">
        <f ca="1">+NAC_d!CP105</f>
        <v>2.7518278448789291E-2</v>
      </c>
      <c r="V105" s="24">
        <f ca="1">+NAC_d!CQ105</f>
        <v>2.7402323066041623E-2</v>
      </c>
      <c r="W105" s="24">
        <f t="shared" ca="1" si="56"/>
        <v>2.8649418309417252E-2</v>
      </c>
      <c r="X105" s="24">
        <f t="shared" ca="1" si="57"/>
        <v>2.7402323066041623E-2</v>
      </c>
      <c r="Y105" s="24">
        <f t="shared" ca="1" si="58"/>
        <v>1.2470952433756288E-3</v>
      </c>
      <c r="Z105" s="24">
        <f t="shared" ca="1" si="59"/>
        <v>3.3265647853739457E-3</v>
      </c>
      <c r="AB105" s="74">
        <f t="shared" si="60"/>
        <v>45748</v>
      </c>
      <c r="AC105" s="75">
        <f t="shared" si="61"/>
        <v>9.4516033803938391E-3</v>
      </c>
      <c r="AD105" s="75">
        <f t="shared" ca="1" si="62"/>
        <v>3.3265647853739457E-3</v>
      </c>
      <c r="AH105" s="35">
        <f t="shared" si="63"/>
        <v>45748</v>
      </c>
      <c r="AI105" s="24">
        <f>+GBA_d!$AN132</f>
        <v>0.47346957008814972</v>
      </c>
      <c r="AJ105" s="24">
        <f>+PAM_d!$AN132</f>
        <v>0.46252782803305159</v>
      </c>
      <c r="AK105" s="24">
        <f>+NOA_d!$AN132</f>
        <v>0.49562244123482491</v>
      </c>
      <c r="AL105" s="24">
        <f>+NEA_d!$AN132</f>
        <v>0.45711682944192211</v>
      </c>
      <c r="AM105" s="24">
        <f>+CUY_d!$AN132</f>
        <v>0.46854414311033032</v>
      </c>
      <c r="AN105" s="24">
        <f>+PAT_d!$AN132</f>
        <v>0.53239005448274135</v>
      </c>
      <c r="AO105" s="24">
        <f t="shared" si="64"/>
        <v>0.53239005448274135</v>
      </c>
      <c r="AP105" s="24">
        <f t="shared" si="65"/>
        <v>0.45711682944192211</v>
      </c>
      <c r="AQ105" s="24">
        <f t="shared" si="50"/>
        <v>7.5273225040819236E-2</v>
      </c>
      <c r="AR105" s="24">
        <f t="shared" si="73"/>
        <v>0.147089220139832</v>
      </c>
      <c r="AT105" s="24">
        <f ca="1">+NAC_d!CT105</f>
        <v>0.46304822280390123</v>
      </c>
      <c r="AU105" s="24">
        <f ca="1">+NAC_d!CU105</f>
        <v>0.46341852275867712</v>
      </c>
      <c r="AV105" s="24">
        <f ca="1">+NAC_d!CV105</f>
        <v>0.47099479020824608</v>
      </c>
      <c r="AW105" s="24">
        <f ca="1">+NAC_d!CW105</f>
        <v>0.46776566409785048</v>
      </c>
      <c r="AX105" s="24">
        <f ca="1">+NAC_d!CX105</f>
        <v>0.4692110330128294</v>
      </c>
      <c r="AY105" s="24">
        <f ca="1">+NAC_d!CY105</f>
        <v>0.4736060498832424</v>
      </c>
      <c r="AZ105" s="24">
        <f ca="1">+NAC_d!CZ105</f>
        <v>0.4742331784101812</v>
      </c>
      <c r="BA105" s="24">
        <f ca="1">+NAC_d!DA105</f>
        <v>0.47427278995362276</v>
      </c>
      <c r="BB105" s="24">
        <f ca="1">+NAC_d!DB105</f>
        <v>0.48162342439586747</v>
      </c>
      <c r="BC105" s="24">
        <f ca="1">+NAC_d!DC105</f>
        <v>0.48112262904430536</v>
      </c>
      <c r="BD105" s="24">
        <f t="shared" ca="1" si="66"/>
        <v>0.48162342439586747</v>
      </c>
      <c r="BE105" s="24">
        <f t="shared" ca="1" si="67"/>
        <v>0.46304822280390123</v>
      </c>
      <c r="BF105" s="24">
        <f t="shared" ca="1" si="68"/>
        <v>1.8575201591966239E-2</v>
      </c>
      <c r="BG105" s="24">
        <f t="shared" ca="1" si="69"/>
        <v>6.0486312940428513E-2</v>
      </c>
      <c r="BI105" s="35">
        <f t="shared" si="70"/>
        <v>45748</v>
      </c>
      <c r="BJ105" s="164">
        <f t="shared" si="71"/>
        <v>0.147089220139832</v>
      </c>
      <c r="BK105" s="164">
        <f t="shared" ca="1" si="72"/>
        <v>6.0486312940428513E-2</v>
      </c>
      <c r="BL105" t="b">
        <f t="shared" ca="1" si="51"/>
        <v>1</v>
      </c>
    </row>
    <row r="106" spans="1:64" x14ac:dyDescent="0.25">
      <c r="A106" s="35">
        <f>+NAC!A106</f>
        <v>45778</v>
      </c>
      <c r="B106" s="24">
        <f>+GBA_d!AA133</f>
        <v>1.4729653855567681E-2</v>
      </c>
      <c r="C106" s="24">
        <f>+PAM_d!$AA133</f>
        <v>1.5968453408613303E-2</v>
      </c>
      <c r="D106" s="24">
        <f>+NOA_d!$AA133</f>
        <v>1.1674334223734428E-2</v>
      </c>
      <c r="E106" s="24">
        <f>+NEA_d!$AA133</f>
        <v>1.2513048575665264E-2</v>
      </c>
      <c r="F106" s="24">
        <f>+CUY_d!$AA133</f>
        <v>1.6481611903116145E-2</v>
      </c>
      <c r="G106" s="24">
        <f>+PAT_d!$AA133</f>
        <v>1.5610946318489693E-2</v>
      </c>
      <c r="H106" s="24">
        <f t="shared" si="52"/>
        <v>1.6481611903116145E-2</v>
      </c>
      <c r="I106" s="24">
        <f t="shared" si="53"/>
        <v>1.1674334223734428E-2</v>
      </c>
      <c r="J106" s="24">
        <f t="shared" si="54"/>
        <v>4.8072776793817162E-3</v>
      </c>
      <c r="K106" s="24">
        <f t="shared" si="55"/>
        <v>9.2321515332018933E-3</v>
      </c>
      <c r="M106" s="24">
        <f ca="1">+NAC_d!CH106</f>
        <v>1.260093019871511E-2</v>
      </c>
      <c r="N106" s="24">
        <f ca="1">+NAC_d!CI106</f>
        <v>1.2876432207818755E-2</v>
      </c>
      <c r="O106" s="24">
        <f ca="1">+NAC_d!CJ106</f>
        <v>1.3571838206695386E-2</v>
      </c>
      <c r="P106" s="24">
        <f ca="1">+NAC_d!CK106</f>
        <v>1.3889161563871433E-2</v>
      </c>
      <c r="Q106" s="24">
        <f ca="1">+NAC_d!CL106</f>
        <v>1.4520399876022827E-2</v>
      </c>
      <c r="R106" s="24">
        <f ca="1">+NAC_d!CM106</f>
        <v>1.4666871054689112E-2</v>
      </c>
      <c r="S106" s="24">
        <f ca="1">+NAC_d!CN106</f>
        <v>1.4908407762424636E-2</v>
      </c>
      <c r="T106" s="24">
        <f ca="1">+NAC_d!CO106</f>
        <v>1.538983187514753E-2</v>
      </c>
      <c r="U106" s="24">
        <f ca="1">+NAC_d!CP106</f>
        <v>1.6140432090566037E-2</v>
      </c>
      <c r="V106" s="24">
        <f ca="1">+NAC_d!CQ106</f>
        <v>1.6662824968429302E-2</v>
      </c>
      <c r="W106" s="24">
        <f t="shared" ca="1" si="56"/>
        <v>1.6662824968429302E-2</v>
      </c>
      <c r="X106" s="24">
        <f t="shared" ca="1" si="57"/>
        <v>1.260093019871511E-2</v>
      </c>
      <c r="Y106" s="24">
        <f t="shared" ca="1" si="58"/>
        <v>4.0618947697141916E-3</v>
      </c>
      <c r="Z106" s="24">
        <f t="shared" ca="1" si="59"/>
        <v>3.473624109032273E-3</v>
      </c>
      <c r="AB106" s="74">
        <f t="shared" si="60"/>
        <v>45778</v>
      </c>
      <c r="AC106" s="75">
        <f t="shared" si="61"/>
        <v>9.2321515332018933E-3</v>
      </c>
      <c r="AD106" s="75">
        <f t="shared" ca="1" si="62"/>
        <v>3.473624109032273E-3</v>
      </c>
      <c r="AH106" s="35">
        <f t="shared" si="63"/>
        <v>45778</v>
      </c>
      <c r="AI106" s="24">
        <f>+GBA_d!$AN133</f>
        <v>0.4332288142739591</v>
      </c>
      <c r="AJ106" s="24">
        <f>+PAM_d!$AN133</f>
        <v>0.42861859014651982</v>
      </c>
      <c r="AK106" s="24">
        <f>+NOA_d!$AN133</f>
        <v>0.4519530759059025</v>
      </c>
      <c r="AL106" s="24">
        <f>+NEA_d!$AN133</f>
        <v>0.42156124849312038</v>
      </c>
      <c r="AM106" s="24">
        <f>+CUY_d!$AN133</f>
        <v>0.43133849605010721</v>
      </c>
      <c r="AN106" s="24">
        <f>+PAT_d!$AN133</f>
        <v>0.48889728282842171</v>
      </c>
      <c r="AO106" s="24">
        <f t="shared" si="64"/>
        <v>0.48889728282842171</v>
      </c>
      <c r="AP106" s="24">
        <f t="shared" si="65"/>
        <v>0.42156124849312038</v>
      </c>
      <c r="AQ106" s="24">
        <f t="shared" si="50"/>
        <v>6.7336034335301331E-2</v>
      </c>
      <c r="AR106" s="24">
        <f t="shared" si="73"/>
        <v>0.14030812460809966</v>
      </c>
      <c r="AT106" s="24">
        <f ca="1">+NAC_d!CT106</f>
        <v>0.42072352118990342</v>
      </c>
      <c r="AU106" s="24">
        <f ca="1">+NAC_d!CU106</f>
        <v>0.42169210493994913</v>
      </c>
      <c r="AV106" s="24">
        <f ca="1">+NAC_d!CV106</f>
        <v>0.42989404176655466</v>
      </c>
      <c r="AW106" s="24">
        <f ca="1">+NAC_d!CW106</f>
        <v>0.42663505378844624</v>
      </c>
      <c r="AX106" s="24">
        <f ca="1">+NAC_d!CX106</f>
        <v>0.43030152920151221</v>
      </c>
      <c r="AY106" s="24">
        <f ca="1">+NAC_d!CY106</f>
        <v>0.43410183112556067</v>
      </c>
      <c r="AZ106" s="24">
        <f ca="1">+NAC_d!CZ106</f>
        <v>0.43594246756143096</v>
      </c>
      <c r="BA106" s="24">
        <f ca="1">+NAC_d!DA106</f>
        <v>0.43714514034190599</v>
      </c>
      <c r="BB106" s="24">
        <f ca="1">+NAC_d!DB106</f>
        <v>0.44555528774236297</v>
      </c>
      <c r="BC106" s="24">
        <f ca="1">+NAC_d!DC106</f>
        <v>0.44674208537883753</v>
      </c>
      <c r="BD106" s="24">
        <f t="shared" ca="1" si="66"/>
        <v>0.44674208537883753</v>
      </c>
      <c r="BE106" s="24">
        <f t="shared" ca="1" si="67"/>
        <v>0.42072352118990342</v>
      </c>
      <c r="BF106" s="24">
        <f t="shared" ca="1" si="68"/>
        <v>2.6018564188934112E-2</v>
      </c>
      <c r="BG106" s="24">
        <f t="shared" ca="1" si="69"/>
        <v>5.6986909083767287E-2</v>
      </c>
      <c r="BI106" s="35">
        <f t="shared" si="70"/>
        <v>45778</v>
      </c>
      <c r="BJ106" s="164">
        <f t="shared" si="71"/>
        <v>0.14030812460809966</v>
      </c>
      <c r="BK106" s="164">
        <f t="shared" ca="1" si="72"/>
        <v>5.6986909083767287E-2</v>
      </c>
      <c r="BL106" t="b">
        <f t="shared" ca="1" si="51"/>
        <v>1</v>
      </c>
    </row>
    <row r="107" spans="1:64" x14ac:dyDescent="0.25">
      <c r="A107" s="35">
        <f>+NAC!A107</f>
        <v>45809</v>
      </c>
      <c r="B107" s="24">
        <f>+GBA_d!AA134</f>
        <v>1.9774269979077053E-2</v>
      </c>
      <c r="C107" s="24">
        <f>+PAM_d!$AA134</f>
        <v>1.3314733675529711E-2</v>
      </c>
      <c r="D107" s="24">
        <f>+NOA_d!$AA134</f>
        <v>1.218431822441568E-2</v>
      </c>
      <c r="E107" s="24">
        <f>+NEA_d!$AA134</f>
        <v>1.0776568066931835E-2</v>
      </c>
      <c r="F107" s="24">
        <f>+CUY_d!$AA134</f>
        <v>1.0183012945933267E-2</v>
      </c>
      <c r="G107" s="24">
        <f>+PAT_d!$AA134</f>
        <v>1.8849851720691202E-2</v>
      </c>
      <c r="H107" s="24">
        <f t="shared" si="52"/>
        <v>1.9774269979077053E-2</v>
      </c>
      <c r="I107" s="24">
        <f t="shared" si="53"/>
        <v>1.0183012945933267E-2</v>
      </c>
      <c r="J107" s="24">
        <f t="shared" si="54"/>
        <v>9.5912570331437852E-3</v>
      </c>
      <c r="K107" s="24">
        <f t="shared" si="55"/>
        <v>9.3522879221750368E-3</v>
      </c>
      <c r="M107" s="24">
        <f ca="1">+NAC_d!CH107</f>
        <v>1.2588665251934694E-2</v>
      </c>
      <c r="N107" s="24">
        <f ca="1">+NAC_d!CI107</f>
        <v>1.3250964799081277E-2</v>
      </c>
      <c r="O107" s="24">
        <f ca="1">+NAC_d!CJ107</f>
        <v>1.4351961012053716E-2</v>
      </c>
      <c r="P107" s="24">
        <f ca="1">+NAC_d!CK107</f>
        <v>1.4724390704468737E-2</v>
      </c>
      <c r="Q107" s="24">
        <f ca="1">+NAC_d!CL107</f>
        <v>1.4918376751027917E-2</v>
      </c>
      <c r="R107" s="24">
        <f ca="1">+NAC_d!CM107</f>
        <v>1.5478829370610514E-2</v>
      </c>
      <c r="S107" s="24">
        <f ca="1">+NAC_d!CN107</f>
        <v>1.6097993039770664E-2</v>
      </c>
      <c r="T107" s="24">
        <f ca="1">+NAC_d!CO107</f>
        <v>1.6506002713378543E-2</v>
      </c>
      <c r="U107" s="24">
        <f ca="1">+NAC_d!CP107</f>
        <v>1.7559546975548734E-2</v>
      </c>
      <c r="V107" s="24">
        <f ca="1">+NAC_d!CQ107</f>
        <v>1.8711143398420171E-2</v>
      </c>
      <c r="W107" s="24">
        <f t="shared" ca="1" si="56"/>
        <v>1.8711143398420171E-2</v>
      </c>
      <c r="X107" s="24">
        <f t="shared" ca="1" si="57"/>
        <v>1.2588665251934694E-2</v>
      </c>
      <c r="Y107" s="24">
        <f t="shared" ca="1" si="58"/>
        <v>6.1224781464854772E-3</v>
      </c>
      <c r="Z107" s="24">
        <f t="shared" ca="1" si="59"/>
        <v>3.7191042396410765E-3</v>
      </c>
      <c r="AB107" s="74">
        <f t="shared" si="60"/>
        <v>45809</v>
      </c>
      <c r="AC107" s="75">
        <f t="shared" si="61"/>
        <v>9.3522879221750368E-3</v>
      </c>
      <c r="AD107" s="75">
        <f t="shared" ca="1" si="62"/>
        <v>3.7191042396410765E-3</v>
      </c>
      <c r="AH107" s="35">
        <f t="shared" si="63"/>
        <v>45809</v>
      </c>
      <c r="AI107" s="24">
        <f>+GBA_d!$AN134</f>
        <v>0.40208003839434037</v>
      </c>
      <c r="AJ107" s="24">
        <f>+PAM_d!$AN134</f>
        <v>0.38140407417989608</v>
      </c>
      <c r="AK107" s="24">
        <f>+NOA_d!$AN134</f>
        <v>0.40041100641579641</v>
      </c>
      <c r="AL107" s="24">
        <f>+NEA_d!$AN134</f>
        <v>0.37556816066723209</v>
      </c>
      <c r="AM107" s="24">
        <f>+CUY_d!$AN134</f>
        <v>0.37670460489641977</v>
      </c>
      <c r="AN107" s="24">
        <f>+PAT_d!$AN134</f>
        <v>0.44392979437189073</v>
      </c>
      <c r="AO107" s="24">
        <f t="shared" si="64"/>
        <v>0.44392979437189073</v>
      </c>
      <c r="AP107" s="24">
        <f t="shared" si="65"/>
        <v>0.37556816066723209</v>
      </c>
      <c r="AQ107" s="24">
        <f t="shared" si="50"/>
        <v>6.8361633704658642E-2</v>
      </c>
      <c r="AR107" s="24">
        <f t="shared" si="73"/>
        <v>0.13227743532923508</v>
      </c>
      <c r="AT107" s="24">
        <f ca="1">+NAC_d!CT107</f>
        <v>0.37808522533910027</v>
      </c>
      <c r="AU107" s="24">
        <f ca="1">+NAC_d!CU107</f>
        <v>0.37964372339077967</v>
      </c>
      <c r="AV107" s="24">
        <f ca="1">+NAC_d!CV107</f>
        <v>0.38756879871680505</v>
      </c>
      <c r="AW107" s="24">
        <f ca="1">+NAC_d!CW107</f>
        <v>0.38563780204948794</v>
      </c>
      <c r="AX107" s="24">
        <f ca="1">+NAC_d!CX107</f>
        <v>0.38864373801313223</v>
      </c>
      <c r="AY107" s="24">
        <f ca="1">+NAC_d!CY107</f>
        <v>0.3927489136641622</v>
      </c>
      <c r="AZ107" s="24">
        <f ca="1">+NAC_d!CZ107</f>
        <v>0.39506851269360821</v>
      </c>
      <c r="BA107" s="24">
        <f ca="1">+NAC_d!DA107</f>
        <v>0.39671923941103016</v>
      </c>
      <c r="BB107" s="24">
        <f ca="1">+NAC_d!DB107</f>
        <v>0.405052325650886</v>
      </c>
      <c r="BC107" s="24">
        <f ca="1">+NAC_d!DC107</f>
        <v>0.40752473192224503</v>
      </c>
      <c r="BD107" s="24">
        <f t="shared" ca="1" si="66"/>
        <v>0.40752473192224503</v>
      </c>
      <c r="BE107" s="24">
        <f t="shared" ca="1" si="67"/>
        <v>0.37808522533910027</v>
      </c>
      <c r="BF107" s="24">
        <f t="shared" ca="1" si="68"/>
        <v>2.9439506583144759E-2</v>
      </c>
      <c r="BG107" s="24">
        <f t="shared" ca="1" si="69"/>
        <v>5.6270452165643997E-2</v>
      </c>
      <c r="BI107" s="35">
        <f t="shared" si="70"/>
        <v>45809</v>
      </c>
      <c r="BJ107" s="164">
        <f t="shared" si="71"/>
        <v>0.13227743532923508</v>
      </c>
      <c r="BK107" s="164">
        <f t="shared" ca="1" si="72"/>
        <v>5.6270452165643997E-2</v>
      </c>
      <c r="BL107" t="b">
        <f t="shared" ca="1" si="51"/>
        <v>1</v>
      </c>
    </row>
    <row r="108" spans="1:64" x14ac:dyDescent="0.25">
      <c r="A108" s="35">
        <f>+NAC!A108</f>
        <v>45839</v>
      </c>
      <c r="B108" s="24">
        <f>+GBA_d!AA135</f>
        <v>1.8478223036179076E-2</v>
      </c>
      <c r="C108" s="24">
        <f>+PAM_d!$AA135</f>
        <v>2.000402763741338E-2</v>
      </c>
      <c r="D108" s="24">
        <f>+NOA_d!$AA135</f>
        <v>1.7751262727909056E-2</v>
      </c>
      <c r="E108" s="24">
        <f>+NEA_d!$AA135</f>
        <v>1.7676116146263077E-2</v>
      </c>
      <c r="F108" s="24">
        <f>+CUY_d!$AA135</f>
        <v>1.8900713871337071E-2</v>
      </c>
      <c r="G108" s="24">
        <f>+PAT_d!$AA135</f>
        <v>2.1589258348061469E-2</v>
      </c>
      <c r="H108" s="24">
        <f t="shared" si="52"/>
        <v>2.1589258348061469E-2</v>
      </c>
      <c r="I108" s="24">
        <f t="shared" si="53"/>
        <v>1.7676116146263077E-2</v>
      </c>
      <c r="J108" s="24">
        <f t="shared" si="54"/>
        <v>3.9131422017983919E-3</v>
      </c>
      <c r="K108" s="24">
        <f t="shared" si="55"/>
        <v>8.7892221231073622E-3</v>
      </c>
      <c r="M108" s="24">
        <f ca="1">+NAC_d!CH108</f>
        <v>1.7907266109737696E-2</v>
      </c>
      <c r="N108" s="24">
        <f ca="1">+NAC_d!CI108</f>
        <v>1.8143795908173166E-2</v>
      </c>
      <c r="O108" s="24">
        <f ca="1">+NAC_d!CJ108</f>
        <v>1.8277918343243993E-2</v>
      </c>
      <c r="P108" s="24">
        <f ca="1">+NAC_d!CK108</f>
        <v>1.8851148093685266E-2</v>
      </c>
      <c r="Q108" s="24">
        <f ca="1">+NAC_d!CL108</f>
        <v>1.8661000174935216E-2</v>
      </c>
      <c r="R108" s="24">
        <f ca="1">+NAC_d!CM108</f>
        <v>1.8793196010894686E-2</v>
      </c>
      <c r="S108" s="24">
        <f ca="1">+NAC_d!CN108</f>
        <v>1.926063239258391E-2</v>
      </c>
      <c r="T108" s="24">
        <f ca="1">+NAC_d!CO108</f>
        <v>1.9312362949803763E-2</v>
      </c>
      <c r="U108" s="24">
        <f ca="1">+NAC_d!CP108</f>
        <v>1.9534390113390643E-2</v>
      </c>
      <c r="V108" s="24">
        <f ca="1">+NAC_d!CQ108</f>
        <v>2.0014482900490904E-2</v>
      </c>
      <c r="W108" s="24">
        <f t="shared" ca="1" si="56"/>
        <v>2.0014482900490904E-2</v>
      </c>
      <c r="X108" s="24">
        <f t="shared" ca="1" si="57"/>
        <v>1.7907266109737696E-2</v>
      </c>
      <c r="Y108" s="24">
        <f t="shared" ca="1" si="58"/>
        <v>2.107216790753208E-3</v>
      </c>
      <c r="Z108" s="24">
        <f t="shared" ca="1" si="59"/>
        <v>3.5613514259259516E-3</v>
      </c>
      <c r="AB108" s="74">
        <f t="shared" si="60"/>
        <v>45839</v>
      </c>
      <c r="AC108" s="75">
        <f t="shared" si="61"/>
        <v>8.7892221231073622E-3</v>
      </c>
      <c r="AD108" s="75">
        <f t="shared" ca="1" si="62"/>
        <v>3.5613514259259516E-3</v>
      </c>
      <c r="AH108" s="35">
        <f t="shared" si="63"/>
        <v>45839</v>
      </c>
      <c r="AI108" s="24">
        <f>+GBA_d!$AN135</f>
        <v>0.3729564714069098</v>
      </c>
      <c r="AJ108" s="24">
        <f>+PAM_d!$AN135</f>
        <v>0.35534380910687036</v>
      </c>
      <c r="AK108" s="24">
        <f>+NOA_d!$AN135</f>
        <v>0.3757094691662124</v>
      </c>
      <c r="AL108" s="24">
        <f>+NEA_d!$AN135</f>
        <v>0.33743096671985562</v>
      </c>
      <c r="AM108" s="24">
        <f>+CUY_d!$AN135</f>
        <v>0.34040477357123544</v>
      </c>
      <c r="AN108" s="24">
        <f>+PAT_d!$AN135</f>
        <v>0.41453348189926476</v>
      </c>
      <c r="AO108" s="24">
        <f t="shared" si="64"/>
        <v>0.41453348189926476</v>
      </c>
      <c r="AP108" s="24">
        <f t="shared" si="65"/>
        <v>0.33743096671985562</v>
      </c>
      <c r="AQ108" s="24">
        <f t="shared" si="50"/>
        <v>7.7102515179409137E-2</v>
      </c>
      <c r="AR108" s="24">
        <f t="shared" si="73"/>
        <v>0.12428540924635995</v>
      </c>
      <c r="AT108" s="24">
        <f ca="1">+NAC_d!CT108</f>
        <v>0.35112352542371461</v>
      </c>
      <c r="AU108" s="24">
        <f ca="1">+NAC_d!CU108</f>
        <v>0.35243050778420404</v>
      </c>
      <c r="AV108" s="24">
        <f ca="1">+NAC_d!CV108</f>
        <v>0.3597279792219561</v>
      </c>
      <c r="AW108" s="24">
        <f ca="1">+NAC_d!CW108</f>
        <v>0.3580217203225402</v>
      </c>
      <c r="AX108" s="24">
        <f ca="1">+NAC_d!CX108</f>
        <v>0.36026166719481423</v>
      </c>
      <c r="AY108" s="24">
        <f ca="1">+NAC_d!CY108</f>
        <v>0.36446013375119413</v>
      </c>
      <c r="AZ108" s="24">
        <f ca="1">+NAC_d!CZ108</f>
        <v>0.36680569102636307</v>
      </c>
      <c r="BA108" s="24">
        <f ca="1">+NAC_d!DA108</f>
        <v>0.36781465032234029</v>
      </c>
      <c r="BB108" s="24">
        <f ca="1">+NAC_d!DB108</f>
        <v>0.37517801148825325</v>
      </c>
      <c r="BC108" s="24">
        <f ca="1">+NAC_d!DC108</f>
        <v>0.37753620027181611</v>
      </c>
      <c r="BD108" s="24">
        <f t="shared" ca="1" si="66"/>
        <v>0.37753620027181611</v>
      </c>
      <c r="BE108" s="24">
        <f t="shared" ca="1" si="67"/>
        <v>0.35112352542371461</v>
      </c>
      <c r="BF108" s="24">
        <f t="shared" ca="1" si="68"/>
        <v>2.6412674848101503E-2</v>
      </c>
      <c r="BG108" s="24">
        <f t="shared" ca="1" si="69"/>
        <v>5.5640180877704296E-2</v>
      </c>
      <c r="BI108" s="35">
        <f t="shared" si="70"/>
        <v>45839</v>
      </c>
      <c r="BJ108" s="164">
        <f t="shared" si="71"/>
        <v>0.12428540924635995</v>
      </c>
      <c r="BK108" s="164">
        <f t="shared" ca="1" si="72"/>
        <v>5.5640180877704296E-2</v>
      </c>
      <c r="BL108" t="b">
        <f t="shared" ca="1" si="51"/>
        <v>1</v>
      </c>
    </row>
    <row r="109" spans="1:64" x14ac:dyDescent="0.25">
      <c r="A109" s="35">
        <f>+NAC!A109</f>
        <v>45870</v>
      </c>
      <c r="B109" s="24">
        <f>+GBA_d!AA136</f>
        <v>1.8412122796781505E-2</v>
      </c>
      <c r="C109" s="24">
        <f>+PAM_d!$AA136</f>
        <v>1.8535735975047318E-2</v>
      </c>
      <c r="D109" s="24">
        <f>+NOA_d!$AA136</f>
        <v>2.0715665359921864E-2</v>
      </c>
      <c r="E109" s="24">
        <f>+NEA_d!$AA136</f>
        <v>1.7627789974613783E-2</v>
      </c>
      <c r="F109" s="24">
        <f>+CUY_d!$AA136</f>
        <v>2.149761641385739E-2</v>
      </c>
      <c r="G109" s="24">
        <f>+PAT_d!$AA136</f>
        <v>1.969814050346308E-2</v>
      </c>
      <c r="H109" s="24">
        <f t="shared" ref="H109" si="74">+MAX(B109:G109)</f>
        <v>2.149761641385739E-2</v>
      </c>
      <c r="I109" s="24">
        <f t="shared" ref="I109" si="75">+MIN(B109:G109)</f>
        <v>1.7627789974613783E-2</v>
      </c>
      <c r="J109" s="24">
        <f t="shared" ref="J109" si="76">+H109-I109</f>
        <v>3.8698264392436066E-3</v>
      </c>
      <c r="K109" s="24">
        <f t="shared" ref="K109" si="77">+AVERAGE(J98:J109)</f>
        <v>8.0885977660019037E-3</v>
      </c>
      <c r="M109" s="24">
        <f ca="1">+NAC_d!CH109</f>
        <v>1.7204880383765442E-2</v>
      </c>
      <c r="N109" s="24">
        <f ca="1">+NAC_d!CI109</f>
        <v>1.7384856681078364E-2</v>
      </c>
      <c r="O109" s="24">
        <f ca="1">+NAC_d!CJ109</f>
        <v>1.8267110246513951E-2</v>
      </c>
      <c r="P109" s="24">
        <f ca="1">+NAC_d!CK109</f>
        <v>1.8676925258341415E-2</v>
      </c>
      <c r="Q109" s="24">
        <f ca="1">+NAC_d!CL109</f>
        <v>1.8537730488870974E-2</v>
      </c>
      <c r="R109" s="24">
        <f ca="1">+NAC_d!CM109</f>
        <v>1.8535942483776102E-2</v>
      </c>
      <c r="S109" s="24">
        <f ca="1">+NAC_d!CN109</f>
        <v>1.9228544989990048E-2</v>
      </c>
      <c r="T109" s="24">
        <f ca="1">+NAC_d!CO109</f>
        <v>1.9294312839079009E-2</v>
      </c>
      <c r="U109" s="24">
        <f ca="1">+NAC_d!CP109</f>
        <v>1.9538339466887544E-2</v>
      </c>
      <c r="V109" s="24">
        <f ca="1">+NAC_d!CQ109</f>
        <v>1.9523438741112731E-2</v>
      </c>
      <c r="W109" s="24">
        <f t="shared" ref="W109" ca="1" si="78">+MAX(M109:V109)</f>
        <v>1.9538339466887544E-2</v>
      </c>
      <c r="X109" s="24">
        <f t="shared" ref="X109" ca="1" si="79">+MIN(M109:V109)</f>
        <v>1.7204880383765442E-2</v>
      </c>
      <c r="Y109" s="24">
        <f t="shared" ref="Y109" ca="1" si="80">+W109-X109</f>
        <v>2.3334590831221025E-3</v>
      </c>
      <c r="Z109" s="24">
        <f t="shared" ref="Z109" ca="1" si="81">+AVERAGE(Y98:Y109)</f>
        <v>3.6305755684577314E-3</v>
      </c>
      <c r="AB109" s="74">
        <f t="shared" ref="AB109" si="82">+A109</f>
        <v>45870</v>
      </c>
      <c r="AC109" s="75">
        <f t="shared" ref="AC109" si="83">+K109</f>
        <v>8.0885977660019037E-3</v>
      </c>
      <c r="AD109" s="75">
        <f t="shared" ref="AD109" ca="1" si="84">+Z109</f>
        <v>3.6305755684577314E-3</v>
      </c>
      <c r="AH109" s="35">
        <f t="shared" ref="AH109" si="85">+A109</f>
        <v>45870</v>
      </c>
      <c r="AI109" s="24">
        <f>+GBA_d!$AN136</f>
        <v>0.34344435391791772</v>
      </c>
      <c r="AJ109" s="24">
        <f>+PAM_d!$AN136</f>
        <v>0.32851897556018539</v>
      </c>
      <c r="AK109" s="24">
        <f>+NOA_d!$AN136</f>
        <v>0.33558726606976852</v>
      </c>
      <c r="AL109" s="24">
        <f>+NEA_d!$AN136</f>
        <v>0.30336695278119619</v>
      </c>
      <c r="AM109" s="24">
        <f>+CUY_d!$AN136</f>
        <v>0.31011884630181052</v>
      </c>
      <c r="AN109" s="24">
        <f>+PAT_d!$AN136</f>
        <v>0.37840918893389253</v>
      </c>
      <c r="AO109" s="24">
        <f t="shared" ref="AO109" si="86">+MAX(AI109:AN109)</f>
        <v>0.37840918893389253</v>
      </c>
      <c r="AP109" s="24">
        <f t="shared" ref="AP109" si="87">+MIN(AI109:AN109)</f>
        <v>0.30336695278119619</v>
      </c>
      <c r="AQ109" s="24">
        <f t="shared" ref="AQ109" si="88">+AO109-AP109</f>
        <v>7.504223615269634E-2</v>
      </c>
      <c r="AR109" s="24">
        <f t="shared" ref="AR109" si="89">+AVERAGE(AQ97:AQ109)</f>
        <v>0.12078693685782532</v>
      </c>
      <c r="AT109" s="24">
        <f ca="1">+NAC_d!CT109</f>
        <v>0.31901022616693364</v>
      </c>
      <c r="AU109" s="24">
        <f ca="1">+NAC_d!CU109</f>
        <v>0.32103239437066211</v>
      </c>
      <c r="AV109" s="24">
        <f ca="1">+NAC_d!CV109</f>
        <v>0.32899963499190266</v>
      </c>
      <c r="AW109" s="24">
        <f ca="1">+NAC_d!CW109</f>
        <v>0.3281610250167295</v>
      </c>
      <c r="AX109" s="24">
        <f ca="1">+NAC_d!CX109</f>
        <v>0.33096550422320248</v>
      </c>
      <c r="AY109" s="24">
        <f ca="1">+NAC_d!CY109</f>
        <v>0.33442524346063918</v>
      </c>
      <c r="AZ109" s="24">
        <f ca="1">+NAC_d!CZ109</f>
        <v>0.33706581466129926</v>
      </c>
      <c r="BA109" s="24">
        <f ca="1">+NAC_d!DA109</f>
        <v>0.33841202306868112</v>
      </c>
      <c r="BB109" s="24">
        <f ca="1">+NAC_d!DB109</f>
        <v>0.34576593180623338</v>
      </c>
      <c r="BC109" s="24">
        <f ca="1">+NAC_d!DC109</f>
        <v>0.34722750218989096</v>
      </c>
      <c r="BD109" s="24">
        <f t="shared" ref="BD109" ca="1" si="90">+MAX(AT109:BC109)</f>
        <v>0.34722750218989096</v>
      </c>
      <c r="BE109" s="24">
        <f t="shared" ref="BE109" ca="1" si="91">+MIN(AT109:BC109)</f>
        <v>0.31901022616693364</v>
      </c>
      <c r="BF109" s="24">
        <f t="shared" ref="BF109" ca="1" si="92">+BD109-BE109</f>
        <v>2.8217276022957316E-2</v>
      </c>
      <c r="BG109" s="24">
        <f t="shared" ref="BG109" ca="1" si="93">+AVERAGE(BF97:BF109)</f>
        <v>5.546070618106029E-2</v>
      </c>
      <c r="BI109" s="35">
        <f t="shared" ref="BI109" si="94">+AH109</f>
        <v>45870</v>
      </c>
      <c r="BJ109" s="164">
        <f t="shared" ref="BJ109" si="95">+AR109</f>
        <v>0.12078693685782532</v>
      </c>
      <c r="BK109" s="164">
        <f t="shared" ref="BK109" ca="1" si="96">+BG109</f>
        <v>5.546070618106029E-2</v>
      </c>
      <c r="BL109" t="b">
        <f t="shared" ref="BL109" ca="1" si="97">+BJ109&gt;BK109</f>
        <v>1</v>
      </c>
    </row>
    <row r="110" spans="1:64" x14ac:dyDescent="0.25">
      <c r="A110" s="35">
        <f>+NAC!A110</f>
        <v>45901</v>
      </c>
      <c r="B110" s="24">
        <f>+GBA_d!AA137</f>
        <v>2.1017066068511836E-2</v>
      </c>
      <c r="C110" s="24">
        <f>+PAM_d!$AA137</f>
        <v>2.0104191698407714E-2</v>
      </c>
      <c r="D110" s="24">
        <f>+NOA_d!$AA137</f>
        <v>2.2335988020350861E-2</v>
      </c>
      <c r="E110" s="24">
        <f>+NEA_d!$AA137</f>
        <v>1.8077758105874198E-2</v>
      </c>
      <c r="F110" s="24">
        <f>+CUY_d!$AA137</f>
        <v>2.1435034803595432E-2</v>
      </c>
      <c r="G110" s="24">
        <f>+PAT_d!$AA137</f>
        <v>2.4036732610115408E-2</v>
      </c>
      <c r="H110" s="24">
        <f t="shared" ref="H110" si="98">+MAX(B110:G110)</f>
        <v>2.4036732610115408E-2</v>
      </c>
      <c r="I110" s="24">
        <f t="shared" ref="I110" si="99">+MIN(B110:G110)</f>
        <v>1.8077758105874198E-2</v>
      </c>
      <c r="J110" s="24">
        <f t="shared" ref="J110" si="100">+H110-I110</f>
        <v>5.9589745042412101E-3</v>
      </c>
      <c r="K110" s="24">
        <f t="shared" ref="K110" si="101">+AVERAGE(J99:J110)</f>
        <v>7.9635292010916126E-3</v>
      </c>
      <c r="M110" s="24">
        <f ca="1">+NAC_d!CH110</f>
        <v>2.0193795486867838E-2</v>
      </c>
      <c r="N110" s="24">
        <f ca="1">+NAC_d!CI110</f>
        <v>2.0522769553792397E-2</v>
      </c>
      <c r="O110" s="24">
        <f ca="1">+NAC_d!CJ110</f>
        <v>2.0864737464687089E-2</v>
      </c>
      <c r="P110" s="24">
        <f ca="1">+NAC_d!CK110</f>
        <v>2.0706683144554816E-2</v>
      </c>
      <c r="Q110" s="24">
        <f ca="1">+NAC_d!CL110</f>
        <v>2.0798683876759316E-2</v>
      </c>
      <c r="R110" s="24">
        <f ca="1">+NAC_d!CM110</f>
        <v>2.0971902585820379E-2</v>
      </c>
      <c r="S110" s="24">
        <f ca="1">+NAC_d!CN110</f>
        <v>2.117661369857804E-2</v>
      </c>
      <c r="T110" s="24">
        <f ca="1">+NAC_d!CO110</f>
        <v>2.0950364003180955E-2</v>
      </c>
      <c r="U110" s="24">
        <f ca="1">+NAC_d!CP110</f>
        <v>2.110476826354013E-2</v>
      </c>
      <c r="V110" s="24">
        <f ca="1">+NAC_d!CQ110</f>
        <v>2.1008748300328284E-2</v>
      </c>
      <c r="W110" s="24">
        <f t="shared" ref="W110" ca="1" si="102">+MAX(M110:V110)</f>
        <v>2.117661369857804E-2</v>
      </c>
      <c r="X110" s="24">
        <f t="shared" ref="X110" ca="1" si="103">+MIN(M110:V110)</f>
        <v>2.0193795486867838E-2</v>
      </c>
      <c r="Y110" s="24">
        <f t="shared" ref="Y110" ca="1" si="104">+W110-X110</f>
        <v>9.8281821171020134E-4</v>
      </c>
      <c r="Z110" s="24">
        <f t="shared" ref="Z110" ca="1" si="105">+AVERAGE(Y99:Y110)</f>
        <v>3.4713625536657764E-3</v>
      </c>
      <c r="AB110" s="74">
        <f t="shared" ref="AB110" si="106">+A110</f>
        <v>45901</v>
      </c>
      <c r="AC110" s="75">
        <f t="shared" ref="AC110" si="107">+K110</f>
        <v>7.9635292010916126E-3</v>
      </c>
      <c r="AD110" s="75">
        <f t="shared" ref="AD110" ca="1" si="108">+Z110</f>
        <v>3.4713625536657764E-3</v>
      </c>
      <c r="AH110" s="35">
        <f t="shared" ref="AH110" si="109">+A110</f>
        <v>45901</v>
      </c>
      <c r="AI110" s="24">
        <f>+GBA_d!$AN137</f>
        <v>0.32307359932678659</v>
      </c>
      <c r="AJ110" s="24">
        <f>+PAM_d!$AN137</f>
        <v>0.31261271374817889</v>
      </c>
      <c r="AK110" s="24">
        <f>+NOA_d!$AN137</f>
        <v>0.31965537320467852</v>
      </c>
      <c r="AL110" s="24">
        <f>+NEA_d!$AN137</f>
        <v>0.28487467007962874</v>
      </c>
      <c r="AM110" s="24">
        <f>+CUY_d!$AN137</f>
        <v>0.29947744381644581</v>
      </c>
      <c r="AN110" s="24">
        <f>+PAT_d!$AN137</f>
        <v>0.36083771442824175</v>
      </c>
      <c r="AO110" s="24">
        <f t="shared" ref="AO110" si="110">+MAX(AI110:AN110)</f>
        <v>0.36083771442824175</v>
      </c>
      <c r="AP110" s="24">
        <f t="shared" ref="AP110" si="111">+MIN(AI110:AN110)</f>
        <v>0.28487467007962874</v>
      </c>
      <c r="AQ110" s="24">
        <f t="shared" ref="AQ110" si="112">+AO110-AP110</f>
        <v>7.5963044348613007E-2</v>
      </c>
      <c r="AR110" s="24">
        <f t="shared" ref="AR110" si="113">+AVERAGE(AQ98:AQ110)</f>
        <v>0.1139198400022669</v>
      </c>
      <c r="AT110" s="24">
        <f ca="1">+NAC_d!CT110</f>
        <v>0.30276357056973957</v>
      </c>
      <c r="AU110" s="24">
        <f ca="1">+NAC_d!CU110</f>
        <v>0.30480085009019087</v>
      </c>
      <c r="AV110" s="24">
        <f ca="1">+NAC_d!CV110</f>
        <v>0.31206587957215182</v>
      </c>
      <c r="AW110" s="24">
        <f ca="1">+NAC_d!CW110</f>
        <v>0.31126935768112274</v>
      </c>
      <c r="AX110" s="24">
        <f ca="1">+NAC_d!CX110</f>
        <v>0.31392049350592122</v>
      </c>
      <c r="AY110" s="24">
        <f ca="1">+NAC_d!CY110</f>
        <v>0.31711598703552224</v>
      </c>
      <c r="AZ110" s="24">
        <f ca="1">+NAC_d!CZ110</f>
        <v>0.3195202593616997</v>
      </c>
      <c r="BA110" s="24">
        <f ca="1">+NAC_d!DA110</f>
        <v>0.32039238137365555</v>
      </c>
      <c r="BB110" s="24">
        <f ca="1">+NAC_d!DB110</f>
        <v>0.32739917151297382</v>
      </c>
      <c r="BC110" s="24">
        <f ca="1">+NAC_d!DC110</f>
        <v>0.32797633738817455</v>
      </c>
      <c r="BD110" s="24">
        <f t="shared" ref="BD110" ca="1" si="114">+MAX(AT110:BC110)</f>
        <v>0.32797633738817455</v>
      </c>
      <c r="BE110" s="24">
        <f t="shared" ref="BE110" ca="1" si="115">+MIN(AT110:BC110)</f>
        <v>0.30276357056973957</v>
      </c>
      <c r="BF110" s="24">
        <f t="shared" ref="BF110" ca="1" si="116">+BD110-BE110</f>
        <v>2.5212766818434984E-2</v>
      </c>
      <c r="BG110" s="24">
        <f t="shared" ref="BG110" ca="1" si="117">+AVERAGE(BF98:BF110)</f>
        <v>5.3228101838240734E-2</v>
      </c>
      <c r="BI110" s="35">
        <f t="shared" ref="BI110" si="118">+AH110</f>
        <v>45901</v>
      </c>
      <c r="BJ110" s="164">
        <f t="shared" ref="BJ110" si="119">+AR110</f>
        <v>0.1139198400022669</v>
      </c>
      <c r="BK110" s="164">
        <f t="shared" ref="BK110" ca="1" si="120">+BG110</f>
        <v>5.3228101838240734E-2</v>
      </c>
      <c r="BL110" t="b">
        <f t="shared" ref="BL110" ca="1" si="121">+BJ110&gt;BK110</f>
        <v>1</v>
      </c>
    </row>
    <row r="111" spans="1:64" x14ac:dyDescent="0.25">
      <c r="A111" s="35">
        <f>+NAC!A111</f>
        <v>45931</v>
      </c>
      <c r="B111" s="24">
        <f>+GBA_d!AA138</f>
        <v>2.3888009796182663E-2</v>
      </c>
      <c r="C111" s="24">
        <f>+PAM_d!$AA138</f>
        <v>2.3246563219165628E-2</v>
      </c>
      <c r="D111" s="24">
        <f>+NOA_d!$AA138</f>
        <v>2.1426169073351264E-2</v>
      </c>
      <c r="E111" s="24">
        <f>+NEA_d!$AA138</f>
        <v>2.2263055868144921E-2</v>
      </c>
      <c r="F111" s="24">
        <f>+CUY_d!$AA138</f>
        <v>2.3239259385954725E-2</v>
      </c>
      <c r="G111" s="24">
        <f>+PAT_d!$AA138</f>
        <v>2.4301371325418986E-2</v>
      </c>
      <c r="H111" s="24">
        <f t="shared" ref="H111" si="122">+MAX(B111:G111)</f>
        <v>2.4301371325418986E-2</v>
      </c>
      <c r="I111" s="24">
        <f t="shared" ref="I111" si="123">+MIN(B111:G111)</f>
        <v>2.1426169073351264E-2</v>
      </c>
      <c r="J111" s="24">
        <f t="shared" ref="J111" si="124">+H111-I111</f>
        <v>2.8752022520677212E-3</v>
      </c>
      <c r="K111" s="24">
        <f t="shared" ref="K111" si="125">+AVERAGE(J100:J111)</f>
        <v>7.2759707471353003E-3</v>
      </c>
      <c r="M111" s="24">
        <f ca="1">+NAC_d!CH111</f>
        <v>2.3057081148768255E-2</v>
      </c>
      <c r="N111" s="24">
        <f ca="1">+NAC_d!CI111</f>
        <v>2.317704409951804E-2</v>
      </c>
      <c r="O111" s="24">
        <f ca="1">+NAC_d!CJ111</f>
        <v>2.3341840686228243E-2</v>
      </c>
      <c r="P111" s="24">
        <f ca="1">+NAC_d!CK111</f>
        <v>2.3462447537051734E-2</v>
      </c>
      <c r="Q111" s="24">
        <f ca="1">+NAC_d!CL111</f>
        <v>2.3460524149015338E-2</v>
      </c>
      <c r="R111" s="24">
        <f ca="1">+NAC_d!CM111</f>
        <v>2.3375790754327497E-2</v>
      </c>
      <c r="S111" s="24">
        <f ca="1">+NAC_d!CN111</f>
        <v>2.3654797067855338E-2</v>
      </c>
      <c r="T111" s="24">
        <f ca="1">+NAC_d!CO111</f>
        <v>2.3425076052985716E-2</v>
      </c>
      <c r="U111" s="24">
        <f ca="1">+NAC_d!CP111</f>
        <v>2.3414727360128174E-2</v>
      </c>
      <c r="V111" s="24">
        <f ca="1">+NAC_d!CQ111</f>
        <v>2.3411392757474836E-2</v>
      </c>
      <c r="W111" s="24">
        <f t="shared" ref="W111" ca="1" si="126">+MAX(M111:V111)</f>
        <v>2.3654797067855338E-2</v>
      </c>
      <c r="X111" s="24">
        <f t="shared" ref="X111" ca="1" si="127">+MIN(M111:V111)</f>
        <v>2.3057081148768255E-2</v>
      </c>
      <c r="Y111" s="24">
        <f t="shared" ref="Y111" ca="1" si="128">+W111-X111</f>
        <v>5.9771591908708288E-4</v>
      </c>
      <c r="Z111" s="24">
        <f t="shared" ref="Z111" ca="1" si="129">+AVERAGE(Y100:Y111)</f>
        <v>3.0914755135714178E-3</v>
      </c>
      <c r="AB111" s="74">
        <f t="shared" ref="AB111" si="130">+A111</f>
        <v>45931</v>
      </c>
      <c r="AC111" s="75">
        <f t="shared" ref="AC111" si="131">+K111</f>
        <v>7.2759707471353003E-3</v>
      </c>
      <c r="AD111" s="75">
        <f t="shared" ref="AD111" ca="1" si="132">+Z111</f>
        <v>3.0914755135714178E-3</v>
      </c>
      <c r="AH111" s="35">
        <f t="shared" ref="AH111" si="133">+A111</f>
        <v>45931</v>
      </c>
      <c r="AI111" s="24">
        <f>+GBA_d!$AN138</f>
        <v>0.31799497265949439</v>
      </c>
      <c r="AJ111" s="24">
        <f>+PAM_d!$AN138</f>
        <v>0.30897266387102507</v>
      </c>
      <c r="AK111" s="24">
        <f>+NOA_d!$AN138</f>
        <v>0.31415885200230287</v>
      </c>
      <c r="AL111" s="24">
        <f>+NEA_d!$AN138</f>
        <v>0.2806585271061024</v>
      </c>
      <c r="AM111" s="24">
        <f>+CUY_d!$AN138</f>
        <v>0.3005094014531613</v>
      </c>
      <c r="AN111" s="24">
        <f>+PAT_d!$AN138</f>
        <v>0.34865617949522365</v>
      </c>
      <c r="AO111" s="24">
        <f t="shared" ref="AO111" si="134">+MAX(AI111:AN111)</f>
        <v>0.34865617949522365</v>
      </c>
      <c r="AP111" s="24">
        <f t="shared" ref="AP111" si="135">+MIN(AI111:AN111)</f>
        <v>0.2806585271061024</v>
      </c>
      <c r="AQ111" s="24">
        <f t="shared" ref="AQ111" si="136">+AO111-AP111</f>
        <v>6.7997652389121255E-2</v>
      </c>
      <c r="AR111" s="24">
        <f t="shared" ref="AR111" si="137">+AVERAGE(AQ99:AQ111)</f>
        <v>0.10654084040281585</v>
      </c>
      <c r="AT111" s="24">
        <f ca="1">+NAC_d!CT111</f>
        <v>0.30134044265326221</v>
      </c>
      <c r="AU111" s="24">
        <f ca="1">+NAC_d!CU111</f>
        <v>0.30275973846747251</v>
      </c>
      <c r="AV111" s="24">
        <f ca="1">+NAC_d!CV111</f>
        <v>0.30921331062684398</v>
      </c>
      <c r="AW111" s="24">
        <f ca="1">+NAC_d!CW111</f>
        <v>0.30840874263704499</v>
      </c>
      <c r="AX111" s="24">
        <f ca="1">+NAC_d!CX111</f>
        <v>0.31063734974543644</v>
      </c>
      <c r="AY111" s="24">
        <f ca="1">+NAC_d!CY111</f>
        <v>0.31306970750463115</v>
      </c>
      <c r="AZ111" s="24">
        <f ca="1">+NAC_d!CZ111</f>
        <v>0.31538056529776393</v>
      </c>
      <c r="BA111" s="24">
        <f ca="1">+NAC_d!DA111</f>
        <v>0.31518610431407135</v>
      </c>
      <c r="BB111" s="24">
        <f ca="1">+NAC_d!DB111</f>
        <v>0.32113300604679784</v>
      </c>
      <c r="BC111" s="24">
        <f ca="1">+NAC_d!DC111</f>
        <v>0.3203376487309979</v>
      </c>
      <c r="BD111" s="24">
        <f t="shared" ref="BD111" ca="1" si="138">+MAX(AT111:BC111)</f>
        <v>0.32113300604679784</v>
      </c>
      <c r="BE111" s="24">
        <f t="shared" ref="BE111" ca="1" si="139">+MIN(AT111:BC111)</f>
        <v>0.30134044265326221</v>
      </c>
      <c r="BF111" s="24">
        <f t="shared" ref="BF111" ca="1" si="140">+BD111-BE111</f>
        <v>1.9792563393535634E-2</v>
      </c>
      <c r="BG111" s="24">
        <f t="shared" ref="BG111" ca="1" si="141">+AVERAGE(BF99:BF111)</f>
        <v>4.8497088954254301E-2</v>
      </c>
      <c r="BI111" s="35">
        <f t="shared" ref="BI111" si="142">+AH111</f>
        <v>45931</v>
      </c>
      <c r="BJ111" s="164">
        <f t="shared" ref="BJ111" si="143">+AR111</f>
        <v>0.10654084040281585</v>
      </c>
      <c r="BK111" s="164">
        <f t="shared" ref="BK111" ca="1" si="144">+BG111</f>
        <v>4.8497088954254301E-2</v>
      </c>
      <c r="BL111" t="b">
        <f t="shared" ref="BL111" ca="1" si="145">+BJ111&gt;BK111</f>
        <v>1</v>
      </c>
    </row>
  </sheetData>
  <mergeCells count="4">
    <mergeCell ref="B3:K3"/>
    <mergeCell ref="M3:V3"/>
    <mergeCell ref="AI3:AR3"/>
    <mergeCell ref="AT3:BC3"/>
  </mergeCells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D605F-0FDC-4D10-835E-9311868D02E6}">
  <dimension ref="A2:M81"/>
  <sheetViews>
    <sheetView topLeftCell="F1" workbookViewId="0">
      <selection activeCell="T37" sqref="T37"/>
    </sheetView>
  </sheetViews>
  <sheetFormatPr baseColWidth="10" defaultColWidth="11.42578125" defaultRowHeight="15" x14ac:dyDescent="0.25"/>
  <cols>
    <col min="1" max="1" width="47.7109375" style="59" bestFit="1" customWidth="1"/>
  </cols>
  <sheetData>
    <row r="2" spans="1:13" ht="15.75" thickBot="1" x14ac:dyDescent="0.3">
      <c r="A2" s="58" t="s">
        <v>201</v>
      </c>
    </row>
    <row r="3" spans="1:13" x14ac:dyDescent="0.25">
      <c r="A3" s="60"/>
    </row>
    <row r="4" spans="1:13" x14ac:dyDescent="0.25">
      <c r="A4" s="60"/>
    </row>
    <row r="5" spans="1:13" s="62" customFormat="1" ht="45" x14ac:dyDescent="0.25">
      <c r="A5" s="61"/>
      <c r="B5" s="62" t="s">
        <v>8</v>
      </c>
      <c r="C5" s="62" t="s">
        <v>9</v>
      </c>
      <c r="D5" s="62" t="s">
        <v>10</v>
      </c>
      <c r="E5" s="62" t="s">
        <v>11</v>
      </c>
      <c r="F5" s="62" t="s">
        <v>12</v>
      </c>
      <c r="G5" s="62" t="s">
        <v>13</v>
      </c>
      <c r="H5" s="62" t="s">
        <v>14</v>
      </c>
      <c r="I5" s="62" t="s">
        <v>15</v>
      </c>
      <c r="J5" s="62" t="s">
        <v>16</v>
      </c>
      <c r="K5" s="62" t="s">
        <v>17</v>
      </c>
      <c r="L5" s="62" t="s">
        <v>18</v>
      </c>
      <c r="M5" s="62" t="s">
        <v>19</v>
      </c>
    </row>
    <row r="6" spans="1:13" x14ac:dyDescent="0.25">
      <c r="A6" s="60" t="s">
        <v>38</v>
      </c>
      <c r="B6" s="56">
        <f>+GBA!CI$6</f>
        <v>3.9149772945439905</v>
      </c>
      <c r="C6" s="56">
        <f>+GBA!CJ$6</f>
        <v>0.36351253653787718</v>
      </c>
      <c r="D6" s="56">
        <f>+GBA!CK$6</f>
        <v>1.1726447874446013</v>
      </c>
      <c r="E6" s="56">
        <f>+GBA!CL$6</f>
        <v>1.2681809797330956</v>
      </c>
      <c r="F6" s="56">
        <f>+GBA!CM$6</f>
        <v>0.87028890532346392</v>
      </c>
      <c r="G6" s="56">
        <f>+GBA!CN$6</f>
        <v>1.3691145007973025</v>
      </c>
      <c r="H6" s="56">
        <f>+GBA!CO$6</f>
        <v>1.6955333530779551</v>
      </c>
      <c r="I6" s="56">
        <f>+GBA!CP$6</f>
        <v>0.36784905124200279</v>
      </c>
      <c r="J6" s="56">
        <f>+GBA!CQ$6</f>
        <v>1.0285413704684232</v>
      </c>
      <c r="K6" s="56">
        <f>+GBA!CR$6</f>
        <v>0.37172765428439292</v>
      </c>
      <c r="L6" s="56">
        <f>+GBA!CS$6</f>
        <v>1.6761203587539968</v>
      </c>
      <c r="M6" s="56">
        <f>+GBA!CT$6</f>
        <v>0.50827233971786823</v>
      </c>
    </row>
    <row r="7" spans="1:13" x14ac:dyDescent="0.25">
      <c r="A7" s="60" t="s">
        <v>128</v>
      </c>
      <c r="B7" s="56">
        <f>+PAT!CI$6</f>
        <v>4.31092439273207</v>
      </c>
      <c r="C7" s="56">
        <f>+PAT!CJ$6</f>
        <v>0.38551020246251527</v>
      </c>
      <c r="D7" s="56">
        <f>+PAT!CK$6</f>
        <v>1.587013865916491</v>
      </c>
      <c r="E7" s="56">
        <f>+PAT!CL$6</f>
        <v>1.2501371118784941</v>
      </c>
      <c r="F7" s="56">
        <f>+PAT!CM$6</f>
        <v>0.94600737538881119</v>
      </c>
      <c r="G7" s="56">
        <f>+PAT!CN$6</f>
        <v>0.80058271381499446</v>
      </c>
      <c r="H7" s="56">
        <f>+PAT!CO$6</f>
        <v>2.2403613150079265</v>
      </c>
      <c r="I7" s="56">
        <f>+PAT!CP$6</f>
        <v>0.32845383355197721</v>
      </c>
      <c r="J7" s="56">
        <f>+PAT!CQ$6</f>
        <v>0.95955301145232164</v>
      </c>
      <c r="K7" s="56">
        <f>+PAT!CR$6</f>
        <v>0.16298878822749974</v>
      </c>
      <c r="L7" s="56">
        <f>+PAT!CS$6</f>
        <v>0.75164889399681956</v>
      </c>
      <c r="M7" s="56">
        <f>+PAT!CT$6</f>
        <v>0.50434131448064201</v>
      </c>
    </row>
    <row r="8" spans="1:13" x14ac:dyDescent="0.25">
      <c r="A8" s="60" t="s">
        <v>40</v>
      </c>
      <c r="B8" s="56">
        <f>+NOA!CI$6</f>
        <v>5.2388855408773107</v>
      </c>
      <c r="C8" s="56">
        <f>+NOA!CJ$6</f>
        <v>0.32338208135873286</v>
      </c>
      <c r="D8" s="56">
        <f>+NOA!CK$6</f>
        <v>1.3709939420801447</v>
      </c>
      <c r="E8" s="56">
        <f>+NOA!CL$6</f>
        <v>0.96137170280299844</v>
      </c>
      <c r="F8" s="56">
        <f>+NOA!CM$6</f>
        <v>0.79134274436392782</v>
      </c>
      <c r="G8" s="56">
        <f>+NOA!CN$6</f>
        <v>1.0321984421920263</v>
      </c>
      <c r="H8" s="56">
        <f>+NOA!CO$6</f>
        <v>1.2381191944421053</v>
      </c>
      <c r="I8" s="56">
        <f>+NOA!CP$6</f>
        <v>0.32515057704000433</v>
      </c>
      <c r="J8" s="56">
        <f>+NOA!CQ$6</f>
        <v>0.6949578996655642</v>
      </c>
      <c r="K8" s="56">
        <f>+NOA!CR$6</f>
        <v>0.19730294786310512</v>
      </c>
      <c r="L8" s="56">
        <f>+NOA!CS$6</f>
        <v>1.1917838706293431</v>
      </c>
      <c r="M8" s="56">
        <f>+NOA!CT$6</f>
        <v>0.48341895411731817</v>
      </c>
    </row>
    <row r="9" spans="1:13" x14ac:dyDescent="0.25">
      <c r="A9" s="60" t="s">
        <v>41</v>
      </c>
      <c r="B9" s="56">
        <f>+NEA!CI$6</f>
        <v>5.0928751422594383</v>
      </c>
      <c r="C9" s="56">
        <f>+NEA!CJ$6</f>
        <v>0.40114607208449954</v>
      </c>
      <c r="D9" s="56">
        <f>+NEA!CK$6</f>
        <v>1.2346948672142644</v>
      </c>
      <c r="E9" s="56">
        <f>+NEA!CL$6</f>
        <v>1.0586890423352506</v>
      </c>
      <c r="F9" s="56">
        <f>+NEA!CM$6</f>
        <v>1.0209472001276843</v>
      </c>
      <c r="G9" s="56">
        <f>+NEA!CN$6</f>
        <v>0.85171644139928049</v>
      </c>
      <c r="H9" s="56">
        <f>+NEA!CO$6</f>
        <v>1.5667429070015335</v>
      </c>
      <c r="I9" s="56">
        <f>+NEA!CP$6</f>
        <v>0.34713892816060832</v>
      </c>
      <c r="J9" s="56">
        <f>+NEA!CQ$6</f>
        <v>0.73397471353736188</v>
      </c>
      <c r="K9" s="56">
        <f>+NEA!CR$6</f>
        <v>0.10521209250255081</v>
      </c>
      <c r="L9" s="56">
        <f>+NEA!CS$6</f>
        <v>0.67315520443702159</v>
      </c>
      <c r="M9" s="56">
        <f>+NEA!CT$6</f>
        <v>0.47759621462324653</v>
      </c>
    </row>
    <row r="10" spans="1:13" x14ac:dyDescent="0.25">
      <c r="A10" s="60" t="s">
        <v>129</v>
      </c>
      <c r="B10" s="56">
        <f>+CUY!CI$6</f>
        <v>4.4164761717253329</v>
      </c>
      <c r="C10" s="56">
        <f>+CUY!CJ$6</f>
        <v>0.36179485934147515</v>
      </c>
      <c r="D10" s="56">
        <f>+CUY!CK$6</f>
        <v>1.2457900639080075</v>
      </c>
      <c r="E10" s="56">
        <f>+CUY!CL$6</f>
        <v>1.1246412025416104</v>
      </c>
      <c r="F10" s="56">
        <f>+CUY!CM$6</f>
        <v>0.81427479840994199</v>
      </c>
      <c r="G10" s="56">
        <f>+CUY!CN$6</f>
        <v>1.2730334066151281</v>
      </c>
      <c r="H10" s="56">
        <f>+CUY!CO$6</f>
        <v>1.8856689659452259</v>
      </c>
      <c r="I10" s="56">
        <f>+CUY!CP$6</f>
        <v>0.2743528654024503</v>
      </c>
      <c r="J10" s="56">
        <f>+CUY!CQ$6</f>
        <v>0.79534765629650728</v>
      </c>
      <c r="K10" s="56">
        <f>+CUY!CR$6</f>
        <v>0.16875848933008639</v>
      </c>
      <c r="L10" s="56">
        <f>+CUY!CS$6</f>
        <v>1.0098367855455972</v>
      </c>
      <c r="M10" s="56">
        <f>+CUY!CT$6</f>
        <v>0.50659128237777773</v>
      </c>
    </row>
    <row r="11" spans="1:13" x14ac:dyDescent="0.25">
      <c r="A11" s="60" t="s">
        <v>130</v>
      </c>
      <c r="B11" s="56">
        <f>+PAT!CI$6</f>
        <v>4.31092439273207</v>
      </c>
      <c r="C11" s="56">
        <f>+PAT!CJ$6</f>
        <v>0.38551020246251527</v>
      </c>
      <c r="D11" s="56">
        <f>+PAT!CK$6</f>
        <v>1.587013865916491</v>
      </c>
      <c r="E11" s="56">
        <f>+PAT!CL$6</f>
        <v>1.2501371118784941</v>
      </c>
      <c r="F11" s="56">
        <f>+PAT!CM$6</f>
        <v>0.94600737538881119</v>
      </c>
      <c r="G11" s="56">
        <f>+PAT!CN$6</f>
        <v>0.80058271381499446</v>
      </c>
      <c r="H11" s="56">
        <f>+PAT!CO$6</f>
        <v>2.2403613150079265</v>
      </c>
      <c r="I11" s="56">
        <f>+PAT!CP$6</f>
        <v>0.32845383355197721</v>
      </c>
      <c r="J11" s="56">
        <f>+PAT!CQ$6</f>
        <v>0.95955301145232164</v>
      </c>
      <c r="K11" s="56">
        <f>+PAT!CR$6</f>
        <v>0.16298878822749974</v>
      </c>
      <c r="L11" s="56">
        <f>+PAT!CS$6</f>
        <v>0.75164889399681956</v>
      </c>
      <c r="M11" s="56">
        <f>+PAT!CT$6</f>
        <v>0.50434131448064201</v>
      </c>
    </row>
    <row r="12" spans="1:13" x14ac:dyDescent="0.25">
      <c r="A12" s="60"/>
    </row>
    <row r="13" spans="1:13" x14ac:dyDescent="0.25">
      <c r="A13" s="60"/>
    </row>
    <row r="14" spans="1:13" x14ac:dyDescent="0.25">
      <c r="A14" s="60"/>
    </row>
    <row r="15" spans="1:13" x14ac:dyDescent="0.25">
      <c r="A15" s="60"/>
    </row>
    <row r="16" spans="1:13" x14ac:dyDescent="0.25">
      <c r="A16" s="60"/>
    </row>
    <row r="17" spans="1:1" x14ac:dyDescent="0.25">
      <c r="A17" s="60"/>
    </row>
    <row r="18" spans="1:1" x14ac:dyDescent="0.25">
      <c r="A18" s="60"/>
    </row>
    <row r="19" spans="1:1" x14ac:dyDescent="0.25">
      <c r="A19" s="60"/>
    </row>
    <row r="20" spans="1:1" x14ac:dyDescent="0.25">
      <c r="A20" s="60"/>
    </row>
    <row r="21" spans="1:1" x14ac:dyDescent="0.25">
      <c r="A21" s="60"/>
    </row>
    <row r="22" spans="1:1" x14ac:dyDescent="0.25">
      <c r="A22" s="60"/>
    </row>
    <row r="23" spans="1:1" x14ac:dyDescent="0.25">
      <c r="A23" s="60"/>
    </row>
    <row r="24" spans="1:1" x14ac:dyDescent="0.25">
      <c r="A24" s="60"/>
    </row>
    <row r="25" spans="1:1" x14ac:dyDescent="0.25">
      <c r="A25" s="60"/>
    </row>
    <row r="26" spans="1:1" x14ac:dyDescent="0.25">
      <c r="A26" s="60"/>
    </row>
    <row r="27" spans="1:1" x14ac:dyDescent="0.25">
      <c r="A27" s="60"/>
    </row>
    <row r="28" spans="1:1" x14ac:dyDescent="0.25">
      <c r="A28" s="60"/>
    </row>
    <row r="29" spans="1:1" x14ac:dyDescent="0.25">
      <c r="A29" s="60"/>
    </row>
    <row r="30" spans="1:1" x14ac:dyDescent="0.25">
      <c r="A30" s="60"/>
    </row>
    <row r="31" spans="1:1" x14ac:dyDescent="0.25">
      <c r="A31" s="60"/>
    </row>
    <row r="32" spans="1:1" x14ac:dyDescent="0.25">
      <c r="A32" s="60"/>
    </row>
    <row r="33" spans="1:1" x14ac:dyDescent="0.25">
      <c r="A33" s="60"/>
    </row>
    <row r="34" spans="1:1" x14ac:dyDescent="0.25">
      <c r="A34" s="60"/>
    </row>
    <row r="35" spans="1:1" x14ac:dyDescent="0.25">
      <c r="A35" s="60"/>
    </row>
    <row r="36" spans="1:1" x14ac:dyDescent="0.25">
      <c r="A36" s="60"/>
    </row>
    <row r="37" spans="1:1" x14ac:dyDescent="0.25">
      <c r="A37" s="60"/>
    </row>
    <row r="38" spans="1:1" x14ac:dyDescent="0.25">
      <c r="A38" s="60"/>
    </row>
    <row r="39" spans="1:1" x14ac:dyDescent="0.25">
      <c r="A39" s="60"/>
    </row>
    <row r="40" spans="1:1" x14ac:dyDescent="0.25">
      <c r="A40" s="60"/>
    </row>
    <row r="41" spans="1:1" x14ac:dyDescent="0.25">
      <c r="A41" s="60"/>
    </row>
    <row r="42" spans="1:1" x14ac:dyDescent="0.25">
      <c r="A42" s="60"/>
    </row>
    <row r="43" spans="1:1" x14ac:dyDescent="0.25">
      <c r="A43" s="60"/>
    </row>
    <row r="44" spans="1:1" x14ac:dyDescent="0.25">
      <c r="A44" s="60"/>
    </row>
    <row r="45" spans="1:1" x14ac:dyDescent="0.25">
      <c r="A45" s="60"/>
    </row>
    <row r="46" spans="1:1" x14ac:dyDescent="0.25">
      <c r="A46" s="60"/>
    </row>
    <row r="47" spans="1:1" x14ac:dyDescent="0.25">
      <c r="A47" s="60"/>
    </row>
    <row r="48" spans="1:1" x14ac:dyDescent="0.25">
      <c r="A48" s="60"/>
    </row>
    <row r="49" spans="1:1" x14ac:dyDescent="0.25">
      <c r="A49" s="60"/>
    </row>
    <row r="50" spans="1:1" x14ac:dyDescent="0.25">
      <c r="A50" s="60"/>
    </row>
    <row r="51" spans="1:1" x14ac:dyDescent="0.25">
      <c r="A51" s="60"/>
    </row>
    <row r="52" spans="1:1" x14ac:dyDescent="0.25">
      <c r="A52" s="60"/>
    </row>
    <row r="53" spans="1:1" x14ac:dyDescent="0.25">
      <c r="A53" s="60"/>
    </row>
    <row r="54" spans="1:1" x14ac:dyDescent="0.25">
      <c r="A54" s="60"/>
    </row>
    <row r="55" spans="1:1" x14ac:dyDescent="0.25">
      <c r="A55" s="60"/>
    </row>
    <row r="56" spans="1:1" x14ac:dyDescent="0.25">
      <c r="A56" s="60"/>
    </row>
    <row r="57" spans="1:1" x14ac:dyDescent="0.25">
      <c r="A57" s="60"/>
    </row>
    <row r="58" spans="1:1" x14ac:dyDescent="0.25">
      <c r="A58" s="60"/>
    </row>
    <row r="59" spans="1:1" x14ac:dyDescent="0.25">
      <c r="A59" s="60"/>
    </row>
    <row r="60" spans="1:1" x14ac:dyDescent="0.25">
      <c r="A60" s="60"/>
    </row>
    <row r="61" spans="1:1" x14ac:dyDescent="0.25">
      <c r="A61" s="60"/>
    </row>
    <row r="62" spans="1:1" x14ac:dyDescent="0.25">
      <c r="A62" s="60"/>
    </row>
    <row r="63" spans="1:1" x14ac:dyDescent="0.25">
      <c r="A63" s="60"/>
    </row>
    <row r="64" spans="1:1" x14ac:dyDescent="0.25">
      <c r="A64" s="60"/>
    </row>
    <row r="65" spans="1:1" x14ac:dyDescent="0.25">
      <c r="A65" s="60"/>
    </row>
    <row r="66" spans="1:1" x14ac:dyDescent="0.25">
      <c r="A66" s="60"/>
    </row>
    <row r="67" spans="1:1" x14ac:dyDescent="0.25">
      <c r="A67" s="60"/>
    </row>
    <row r="68" spans="1:1" x14ac:dyDescent="0.25">
      <c r="A68" s="60"/>
    </row>
    <row r="69" spans="1:1" x14ac:dyDescent="0.25">
      <c r="A69" s="60"/>
    </row>
    <row r="70" spans="1:1" x14ac:dyDescent="0.25">
      <c r="A70" s="60"/>
    </row>
    <row r="71" spans="1:1" x14ac:dyDescent="0.25">
      <c r="A71" s="60"/>
    </row>
    <row r="72" spans="1:1" x14ac:dyDescent="0.25">
      <c r="A72" s="60"/>
    </row>
    <row r="73" spans="1:1" x14ac:dyDescent="0.25">
      <c r="A73" s="60"/>
    </row>
    <row r="74" spans="1:1" x14ac:dyDescent="0.25">
      <c r="A74" s="60"/>
    </row>
    <row r="75" spans="1:1" x14ac:dyDescent="0.25">
      <c r="A75" s="60"/>
    </row>
    <row r="76" spans="1:1" x14ac:dyDescent="0.25">
      <c r="A76" s="60"/>
    </row>
    <row r="77" spans="1:1" x14ac:dyDescent="0.25">
      <c r="A77" s="60"/>
    </row>
    <row r="78" spans="1:1" x14ac:dyDescent="0.25">
      <c r="A78" s="60"/>
    </row>
    <row r="79" spans="1:1" x14ac:dyDescent="0.25">
      <c r="A79" s="60"/>
    </row>
    <row r="80" spans="1:1" x14ac:dyDescent="0.25">
      <c r="A80" s="60"/>
    </row>
    <row r="81" spans="1:1" x14ac:dyDescent="0.25">
      <c r="A81" s="60"/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F3106-F919-4A60-ADBF-1002269902FA}">
  <sheetPr>
    <tabColor theme="3"/>
  </sheetPr>
  <dimension ref="B1:AR114"/>
  <sheetViews>
    <sheetView topLeftCell="AB1" zoomScaleNormal="100" workbookViewId="0">
      <pane ySplit="5" topLeftCell="A6" activePane="bottomLeft" state="frozen"/>
      <selection pane="bottomLeft" activeCell="B113" sqref="B113"/>
    </sheetView>
  </sheetViews>
  <sheetFormatPr baseColWidth="10" defaultColWidth="11.42578125" defaultRowHeight="15" x14ac:dyDescent="0.25"/>
  <cols>
    <col min="2" max="2" width="7.42578125" bestFit="1" customWidth="1"/>
    <col min="3" max="3" width="12" bestFit="1" customWidth="1"/>
    <col min="4" max="4" width="10" bestFit="1" customWidth="1"/>
    <col min="5" max="5" width="3.7109375" customWidth="1"/>
    <col min="6" max="6" width="7.42578125" bestFit="1" customWidth="1"/>
    <col min="7" max="7" width="12.7109375" bestFit="1" customWidth="1"/>
    <col min="8" max="8" width="9.85546875" bestFit="1" customWidth="1"/>
    <col min="9" max="9" width="3.7109375" customWidth="1"/>
    <col min="10" max="10" width="7.42578125" bestFit="1" customWidth="1"/>
    <col min="11" max="11" width="12.7109375" bestFit="1" customWidth="1"/>
    <col min="12" max="12" width="10.7109375" bestFit="1" customWidth="1"/>
    <col min="13" max="13" width="3.7109375" customWidth="1"/>
    <col min="14" max="15" width="7.7109375" style="36" customWidth="1"/>
    <col min="16" max="16" width="3.7109375" customWidth="1"/>
    <col min="18" max="18" width="12" bestFit="1" customWidth="1"/>
    <col min="19" max="19" width="11.85546875" bestFit="1" customWidth="1"/>
    <col min="20" max="20" width="3.7109375" customWidth="1"/>
    <col min="21" max="21" width="7.42578125" bestFit="1" customWidth="1"/>
    <col min="22" max="22" width="13.7109375" bestFit="1" customWidth="1"/>
    <col min="23" max="23" width="12.7109375" bestFit="1" customWidth="1"/>
    <col min="24" max="24" width="14.85546875" bestFit="1" customWidth="1"/>
    <col min="25" max="25" width="13.85546875" bestFit="1" customWidth="1"/>
    <col min="28" max="28" width="11.85546875" bestFit="1" customWidth="1"/>
  </cols>
  <sheetData>
    <row r="1" spans="2:44" ht="15.75" thickBot="1" x14ac:dyDescent="0.3">
      <c r="B1" s="229" t="s">
        <v>202</v>
      </c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09"/>
      <c r="Q1" s="229" t="s">
        <v>203</v>
      </c>
      <c r="R1" s="229"/>
      <c r="S1" s="229"/>
      <c r="T1" s="229"/>
      <c r="U1" s="229"/>
      <c r="V1" s="229"/>
      <c r="W1" s="229"/>
      <c r="X1" s="229"/>
      <c r="Y1" s="229"/>
      <c r="AA1" s="232" t="s">
        <v>204</v>
      </c>
      <c r="AB1" s="232"/>
      <c r="AC1" s="232"/>
      <c r="AD1" s="232"/>
      <c r="AE1" s="232"/>
      <c r="AF1" s="232"/>
    </row>
    <row r="2" spans="2:44" ht="15.75" thickBot="1" x14ac:dyDescent="0.3">
      <c r="B2" s="255" t="s">
        <v>205</v>
      </c>
      <c r="C2" s="255"/>
      <c r="D2" s="255"/>
      <c r="F2" s="255" t="s">
        <v>206</v>
      </c>
      <c r="G2" s="255"/>
      <c r="H2" s="255"/>
      <c r="J2" s="255" t="s">
        <v>207</v>
      </c>
      <c r="K2" s="255"/>
      <c r="L2" s="255"/>
      <c r="M2" s="36"/>
      <c r="N2" s="77" t="s">
        <v>208</v>
      </c>
      <c r="O2" s="78">
        <f>+MAX('F10.12.17data'!$A$5:$A$4000)</f>
        <v>45931</v>
      </c>
      <c r="P2" s="35"/>
      <c r="R2" t="s">
        <v>209</v>
      </c>
      <c r="S2" t="s">
        <v>210</v>
      </c>
      <c r="U2" s="256" t="s">
        <v>211</v>
      </c>
      <c r="V2" s="256"/>
      <c r="W2" s="256"/>
      <c r="X2" s="256"/>
      <c r="Y2" s="256"/>
      <c r="AA2" s="33"/>
      <c r="AB2" s="33"/>
    </row>
    <row r="3" spans="2:44" ht="15.75" thickBot="1" x14ac:dyDescent="0.3">
      <c r="B3" s="229" t="s">
        <v>212</v>
      </c>
      <c r="C3" s="229"/>
      <c r="D3" s="229"/>
      <c r="F3" s="229" t="s">
        <v>213</v>
      </c>
      <c r="G3" s="229"/>
      <c r="H3" s="229"/>
      <c r="J3" s="229" t="s">
        <v>214</v>
      </c>
      <c r="K3" s="229"/>
      <c r="L3" s="229"/>
      <c r="M3" s="209"/>
      <c r="Q3" s="54"/>
      <c r="R3" s="54" t="s">
        <v>215</v>
      </c>
      <c r="S3" s="54" t="s">
        <v>216</v>
      </c>
      <c r="U3" s="229" t="s">
        <v>217</v>
      </c>
      <c r="V3" s="229"/>
      <c r="W3" s="229"/>
      <c r="X3" s="229"/>
      <c r="Y3" s="229"/>
      <c r="AA3" s="229" t="s">
        <v>218</v>
      </c>
      <c r="AB3" s="229"/>
      <c r="AC3" s="229"/>
      <c r="AD3" s="229"/>
      <c r="AE3" s="229"/>
      <c r="AF3" s="229"/>
      <c r="AH3" s="229" t="s">
        <v>219</v>
      </c>
      <c r="AI3" s="229"/>
      <c r="AJ3" s="229"/>
      <c r="AK3" s="229"/>
      <c r="AL3" s="229"/>
      <c r="AN3" s="229" t="s">
        <v>242</v>
      </c>
      <c r="AO3" s="229"/>
      <c r="AP3" s="229"/>
      <c r="AQ3" s="229"/>
      <c r="AR3" s="229"/>
    </row>
    <row r="5" spans="2:44" s="53" customFormat="1" ht="15.75" thickBot="1" x14ac:dyDescent="0.3">
      <c r="B5" s="53" t="str">
        <f>+F9data!AB4</f>
        <v>Fecha</v>
      </c>
      <c r="C5" s="53" t="s">
        <v>220</v>
      </c>
      <c r="D5" s="53" t="s">
        <v>221</v>
      </c>
      <c r="F5" s="53" t="s">
        <v>6</v>
      </c>
      <c r="G5" s="53" t="s">
        <v>222</v>
      </c>
      <c r="H5" s="53" t="s">
        <v>146</v>
      </c>
      <c r="J5" s="53" t="s">
        <v>6</v>
      </c>
      <c r="K5" s="53" t="s">
        <v>222</v>
      </c>
      <c r="L5" s="53" t="s">
        <v>146</v>
      </c>
      <c r="N5" s="214"/>
      <c r="O5" s="214"/>
      <c r="Q5" s="53" t="s">
        <v>223</v>
      </c>
      <c r="R5" s="53" t="s">
        <v>224</v>
      </c>
      <c r="S5" s="53" t="s">
        <v>225</v>
      </c>
      <c r="U5" s="53" t="s">
        <v>6</v>
      </c>
      <c r="V5" s="53" t="s">
        <v>226</v>
      </c>
      <c r="W5" s="53" t="s">
        <v>227</v>
      </c>
      <c r="X5" s="53" t="s">
        <v>228</v>
      </c>
      <c r="Y5" s="53" t="s">
        <v>229</v>
      </c>
      <c r="AA5" s="53" t="s">
        <v>223</v>
      </c>
      <c r="AB5" s="53" t="s">
        <v>176</v>
      </c>
      <c r="AC5" s="53" t="s">
        <v>180</v>
      </c>
      <c r="AD5" s="53" t="s">
        <v>189</v>
      </c>
      <c r="AE5" s="53" t="s">
        <v>193</v>
      </c>
      <c r="AF5" s="53" t="s">
        <v>185</v>
      </c>
      <c r="AH5" s="53" t="s">
        <v>6</v>
      </c>
      <c r="AI5" s="53" t="s">
        <v>230</v>
      </c>
      <c r="AK5" s="53" t="s">
        <v>73</v>
      </c>
      <c r="AL5" s="53" t="s">
        <v>74</v>
      </c>
      <c r="AN5" s="53" t="s">
        <v>6</v>
      </c>
      <c r="AP5" s="53" t="s">
        <v>230</v>
      </c>
      <c r="AQ5" s="53" t="s">
        <v>73</v>
      </c>
      <c r="AR5" s="53" t="s">
        <v>74</v>
      </c>
    </row>
    <row r="6" spans="2:44" x14ac:dyDescent="0.25">
      <c r="B6" s="35">
        <f>+F9data!AB5</f>
        <v>42705</v>
      </c>
      <c r="F6" s="35">
        <f>+B6</f>
        <v>42705</v>
      </c>
      <c r="J6" s="35">
        <f>+F6</f>
        <v>42705</v>
      </c>
      <c r="Q6" t="s">
        <v>38</v>
      </c>
      <c r="R6" cm="1">
        <f t="array" ref="R6">+INDEX('F10.12.17data'!$A$4:$G$4000,MATCH('Para R'!$O$2,'F10.12.17data'!$A$4:$A$4000,0),1+MATCH('Para R'!$Q6,'F10.12.17data'!$B$4:$G$4,0))</f>
        <v>9520.0223803262998</v>
      </c>
      <c r="S6" cm="1">
        <f t="array" ref="S6">+INDEX('F10.12.17data'!$I$4:$O$4000,MATCH('Para R'!$O$2,'F10.12.17data'!$A$4:$A$4000,0),1+MATCH('Para R'!$Q6,'F10.12.17data'!$B$4:$G$4,0))</f>
        <v>2376.0437560774212</v>
      </c>
      <c r="U6" s="35">
        <f>+'F10.12.17data'!R5</f>
        <v>42705</v>
      </c>
      <c r="V6" s="63">
        <f>+'F10.12.17data'!S5</f>
        <v>1.021793163971942</v>
      </c>
      <c r="W6" s="63">
        <f>+'F10.12.17data'!T5</f>
        <v>1.0000000000000002</v>
      </c>
      <c r="X6" s="63">
        <f ca="1">+'F10.12.17data'!V5</f>
        <v>1</v>
      </c>
      <c r="Y6" s="63">
        <f ca="1">+'F10.12.17data'!W5</f>
        <v>1</v>
      </c>
      <c r="AA6" t="s">
        <v>38</v>
      </c>
      <c r="AB6" s="52">
        <f>+HLOOKUP('Para R'!$AA6,F19data!$C$8:$H$9,2,FALSE)</f>
        <v>1.8695859757754825E-3</v>
      </c>
      <c r="AC6" s="52">
        <f>+HLOOKUP('Para R'!$AA6,F19data!$C$12:$H$13,2,FALSE)</f>
        <v>-7.6627091633981565E-4</v>
      </c>
      <c r="AD6" s="52">
        <f ca="1">+HLOOKUP('Para R'!$AA6,F19data!$C$20:$H$21,2,FALSE)</f>
        <v>0.26193359375000114</v>
      </c>
      <c r="AE6" s="52">
        <f ca="1">+HLOOKUP('Para R'!$AA6,F19data!$C$24:$H$25,2,FALSE)</f>
        <v>-0.20190313423668727</v>
      </c>
      <c r="AF6" s="52">
        <f>+HLOOKUP('Para R'!$AA6,F19data!$C$16:$H$17,2,FALSE)</f>
        <v>-1.0511819611271012E-2</v>
      </c>
      <c r="AH6" s="194">
        <f>+O2</f>
        <v>45931</v>
      </c>
      <c r="AI6" t="s">
        <v>231</v>
      </c>
      <c r="AJ6">
        <v>1</v>
      </c>
      <c r="AK6">
        <f ca="1">+VLOOKUP($AH$6,NAC_d!$CG:$CQ,1+$AJ6,FALSE)*100</f>
        <v>2.3057081148768255</v>
      </c>
      <c r="AL6">
        <f ca="1">+VLOOKUP($AH$6,NAC_d!$CS:$DC,1+$AJ6,FALSE)*100</f>
        <v>30.134044265326221</v>
      </c>
      <c r="AN6" s="35">
        <f>AH6</f>
        <v>45931</v>
      </c>
      <c r="AO6" t="s">
        <v>244</v>
      </c>
      <c r="AP6">
        <v>1</v>
      </c>
      <c r="AQ6">
        <f ca="1">+VLOOKUP($AN$6,quint_new!$H:$N,1+$AP6,FALSE)*100</f>
        <v>2.3117077365875982</v>
      </c>
      <c r="AR6">
        <f ca="1">+VLOOKUP($AN$6,quint_new!$O:$U,1+$AP6,FALSE)*100</f>
        <v>30.204991980069028</v>
      </c>
    </row>
    <row r="7" spans="2:44" x14ac:dyDescent="0.25">
      <c r="B7" s="35">
        <f>+F9data!AB6</f>
        <v>42736</v>
      </c>
      <c r="F7" s="35">
        <f t="shared" ref="F7:F18" si="0">+B7</f>
        <v>42736</v>
      </c>
      <c r="J7" s="35">
        <f t="shared" ref="J7:J70" si="1">+F7</f>
        <v>42736</v>
      </c>
      <c r="K7" s="76">
        <f ca="1">+W_nucleo!AR20</f>
        <v>-2.0289421047612333E-3</v>
      </c>
      <c r="L7" s="76">
        <f ca="1">+W_nucleo!AS20</f>
        <v>7.9146303820643027E-4</v>
      </c>
      <c r="M7" s="76"/>
      <c r="Q7" t="s">
        <v>128</v>
      </c>
      <c r="R7" cm="1">
        <f t="array" ref="R7">+INDEX('F10.12.17data'!$A$4:$G$4000,MATCH('Para R'!$O$2,'F10.12.17data'!$A$4:$A$4000,0),1+MATCH('Para R'!$Q7,'F10.12.17data'!$B$4:$G$4,0))</f>
        <v>9666.1827466579089</v>
      </c>
      <c r="S7" cm="1">
        <f t="array" ref="S7">+INDEX('F10.12.17data'!$I$4:$O$4000,MATCH('Para R'!$O$2,'F10.12.17data'!$A$4:$A$4000,0),1+MATCH('Para R'!$Q7,'F10.12.17data'!$B$4:$G$4,0))</f>
        <v>2257.9918561623113</v>
      </c>
      <c r="U7" s="35">
        <f>+'F10.12.17data'!R6</f>
        <v>42736</v>
      </c>
      <c r="V7" s="63">
        <f>+'F10.12.17data'!S6</f>
        <v>1.0126794964339894</v>
      </c>
      <c r="W7" s="63">
        <f>+'F10.12.17data'!T6</f>
        <v>0.99756719257096405</v>
      </c>
      <c r="X7" s="63">
        <f ca="1">+'F10.12.17data'!V6</f>
        <v>0.99888155039307758</v>
      </c>
      <c r="Y7" s="63">
        <f ca="1">+'F10.12.17data'!W6</f>
        <v>1.0007799993119932</v>
      </c>
      <c r="AA7" t="s">
        <v>128</v>
      </c>
      <c r="AB7" s="52">
        <f>+HLOOKUP('Para R'!$AA7,F19data!$C$8:$H$9,2,FALSE)</f>
        <v>5.5017762365579921E-4</v>
      </c>
      <c r="AC7" s="52">
        <f>+HLOOKUP('Para R'!$AA7,F19data!$C$12:$H$13,2,FALSE)</f>
        <v>4.8587769025946369E-4</v>
      </c>
      <c r="AD7" s="52">
        <f ca="1">+HLOOKUP('Para R'!$AA7,F19data!$C$20:$H$21,2,FALSE)</f>
        <v>-0.44717773437500341</v>
      </c>
      <c r="AE7" s="52">
        <f ca="1">+HLOOKUP('Para R'!$AA7,F19data!$C$24:$H$25,2,FALSE)</f>
        <v>-0.17502042505747539</v>
      </c>
      <c r="AF7" s="52">
        <f>+HLOOKUP('Para R'!$AA7,F19data!$C$16:$H$17,2,FALSE)</f>
        <v>-9.2413987323702873E-3</v>
      </c>
      <c r="AH7" s="194">
        <f>+AH6</f>
        <v>45931</v>
      </c>
      <c r="AJ7">
        <f>+AJ6+1</f>
        <v>2</v>
      </c>
      <c r="AK7">
        <f ca="1">+VLOOKUP($AH$6,NAC_d!$CG:$CQ,1+$AJ7,FALSE)*100</f>
        <v>2.317704409951804</v>
      </c>
      <c r="AL7">
        <f ca="1">+VLOOKUP($AH$6,NAC_d!$CS:$DC,1+$AJ7,FALSE)*100</f>
        <v>30.275973846747249</v>
      </c>
      <c r="AN7" s="35">
        <f>AH7</f>
        <v>45931</v>
      </c>
      <c r="AP7">
        <v>2</v>
      </c>
      <c r="AQ7">
        <f ca="1">+VLOOKUP($AN$6,quint_new!$H:$N,1+$AP7,FALSE)*100</f>
        <v>2.3402077171096325</v>
      </c>
      <c r="AR7">
        <f ca="1">+VLOOKUP($AN$6,quint_new!$O:$U,1+$AP7,FALSE)*100</f>
        <v>30.881132583947579</v>
      </c>
    </row>
    <row r="8" spans="2:44" x14ac:dyDescent="0.25">
      <c r="B8" s="35">
        <f>+F9data!AB7</f>
        <v>42767</v>
      </c>
      <c r="F8" s="35">
        <f t="shared" si="0"/>
        <v>42767</v>
      </c>
      <c r="J8" s="35">
        <f t="shared" si="1"/>
        <v>42767</v>
      </c>
      <c r="K8" s="76">
        <f ca="1">+W_nucleo!AR21</f>
        <v>-2.9985706082702457E-3</v>
      </c>
      <c r="L8" s="76">
        <f ca="1">+W_nucleo!AS21</f>
        <v>-1.128802990073563E-4</v>
      </c>
      <c r="M8" s="76"/>
      <c r="Q8" t="s">
        <v>40</v>
      </c>
      <c r="R8" cm="1">
        <f t="array" ref="R8">+INDEX('F10.12.17data'!$A$4:$G$4000,MATCH('Para R'!$O$2,'F10.12.17data'!$A$4:$A$4000,0),1+MATCH('Para R'!$Q8,'F10.12.17data'!$B$4:$G$4,0))</f>
        <v>9962.0260276006975</v>
      </c>
      <c r="S8" cm="1">
        <f t="array" ref="S8">+INDEX('F10.12.17data'!$I$4:$O$4000,MATCH('Para R'!$O$2,'F10.12.17data'!$A$4:$A$4000,0),1+MATCH('Para R'!$Q8,'F10.12.17data'!$B$4:$G$4,0))</f>
        <v>2263.7286389497358</v>
      </c>
      <c r="U8" s="35">
        <f>+'F10.12.17data'!R7</f>
        <v>42767</v>
      </c>
      <c r="V8" s="63">
        <f>+'F10.12.17data'!S7</f>
        <v>1.0112470313579915</v>
      </c>
      <c r="W8" s="63">
        <f>+'F10.12.17data'!T7</f>
        <v>0.99823268675245513</v>
      </c>
      <c r="X8" s="63">
        <f ca="1">+'F10.12.17data'!V7</f>
        <v>0.99637571963989024</v>
      </c>
      <c r="Y8" s="63">
        <f ca="1">+'F10.12.17data'!W7</f>
        <v>0.999890641088236</v>
      </c>
      <c r="AA8" t="s">
        <v>40</v>
      </c>
      <c r="AB8" s="52">
        <f>+HLOOKUP('Para R'!$AA8,F19data!$C$8:$H$9,2,FALSE)</f>
        <v>-1.629933591285986E-3</v>
      </c>
      <c r="AC8" s="52">
        <f>+HLOOKUP('Para R'!$AA8,F19data!$C$12:$H$13,2,FALSE)</f>
        <v>-7.2995714783712397E-3</v>
      </c>
      <c r="AD8" s="52">
        <f ca="1">+HLOOKUP('Para R'!$AA8,F19data!$C$20:$H$21,2,FALSE)</f>
        <v>-1.1444628906249932</v>
      </c>
      <c r="AE8" s="52">
        <f ca="1">+HLOOKUP('Para R'!$AA8,F19data!$C$24:$H$25,2,FALSE)</f>
        <v>-0.69446696907509065</v>
      </c>
      <c r="AF8" s="52">
        <f>+HLOOKUP('Para R'!$AA8,F19data!$C$16:$H$17,2,FALSE)</f>
        <v>-1.5763921987824059E-2</v>
      </c>
      <c r="AH8" s="194">
        <f t="shared" ref="AH8:AH15" si="2">+AH7</f>
        <v>45931</v>
      </c>
      <c r="AJ8">
        <f t="shared" ref="AJ8:AJ15" si="3">+AJ7+1</f>
        <v>3</v>
      </c>
      <c r="AK8">
        <f ca="1">+VLOOKUP($AH$6,NAC_d!$CG:$CQ,1+$AJ8,FALSE)*100</f>
        <v>2.3341840686228243</v>
      </c>
      <c r="AL8">
        <f ca="1">+VLOOKUP($AH$6,NAC_d!$CS:$DC,1+$AJ8,FALSE)*100</f>
        <v>30.921331062684398</v>
      </c>
      <c r="AN8" s="35">
        <f t="shared" ref="AN8:AN10" si="4">AH8</f>
        <v>45931</v>
      </c>
      <c r="AP8">
        <v>3</v>
      </c>
      <c r="AQ8">
        <f ca="1">+VLOOKUP($AN$6,quint_new!$H:$N,1+$AP8,FALSE)*100</f>
        <v>2.3418202792395926</v>
      </c>
      <c r="AR8">
        <f ca="1">+VLOOKUP($AN$6,quint_new!$O:$U,1+$AP8,FALSE)*100</f>
        <v>31.185104924798623</v>
      </c>
    </row>
    <row r="9" spans="2:44" x14ac:dyDescent="0.25">
      <c r="B9" s="35">
        <f>+F9data!AB8</f>
        <v>42795</v>
      </c>
      <c r="F9" s="35">
        <f t="shared" si="0"/>
        <v>42795</v>
      </c>
      <c r="J9" s="35">
        <f t="shared" si="1"/>
        <v>42795</v>
      </c>
      <c r="K9" s="76">
        <f ca="1">+W_nucleo!AR22</f>
        <v>5.5588326160038726E-4</v>
      </c>
      <c r="L9" s="76">
        <f ca="1">+W_nucleo!AS22</f>
        <v>6.4890185994914695E-4</v>
      </c>
      <c r="M9" s="76"/>
      <c r="Q9" t="s">
        <v>41</v>
      </c>
      <c r="R9" cm="1">
        <f t="array" ref="R9">+INDEX('F10.12.17data'!$A$4:$G$4000,MATCH('Para R'!$O$2,'F10.12.17data'!$A$4:$A$4000,0),1+MATCH('Para R'!$Q9,'F10.12.17data'!$B$4:$G$4,0))</f>
        <v>9610.6403997420857</v>
      </c>
      <c r="S9" cm="1">
        <f t="array" ref="S9">+INDEX('F10.12.17data'!$I$4:$O$4000,MATCH('Para R'!$O$2,'F10.12.17data'!$A$4:$A$4000,0),1+MATCH('Para R'!$Q9,'F10.12.17data'!$B$4:$G$4,0))</f>
        <v>2166.891290984468</v>
      </c>
      <c r="U9" s="35">
        <f>+'F10.12.17data'!R8</f>
        <v>42795</v>
      </c>
      <c r="V9" s="63">
        <f>+'F10.12.17data'!S8</f>
        <v>1.016129638646651</v>
      </c>
      <c r="W9" s="63">
        <f>+'F10.12.17data'!T8</f>
        <v>0.99992397470591821</v>
      </c>
      <c r="X9" s="63">
        <f ca="1">+'F10.12.17data'!V8</f>
        <v>0.99954019101073421</v>
      </c>
      <c r="Y9" s="63">
        <f ca="1">+'F10.12.17data'!W8</f>
        <v>1.0006169621445673</v>
      </c>
      <c r="AA9" t="s">
        <v>41</v>
      </c>
      <c r="AB9" s="52">
        <f>+HLOOKUP('Para R'!$AA9,F19data!$C$8:$H$9,2,FALSE)</f>
        <v>-2.7086217784896365E-3</v>
      </c>
      <c r="AC9" s="52">
        <f>+HLOOKUP('Para R'!$AA9,F19data!$C$12:$H$13,2,FALSE)</f>
        <v>-8.4929746261057492E-3</v>
      </c>
      <c r="AD9" s="52">
        <f ca="1">+HLOOKUP('Para R'!$AA9,F19data!$C$20:$H$21,2,FALSE)</f>
        <v>-0.75296874999999375</v>
      </c>
      <c r="AE9" s="52">
        <f ca="1">+HLOOKUP('Para R'!$AA9,F19data!$C$24:$H$25,2,FALSE)</f>
        <v>-0.69156957897057936</v>
      </c>
      <c r="AF9" s="52">
        <f>+HLOOKUP('Para R'!$AA9,F19data!$C$16:$H$17,2,FALSE)</f>
        <v>-1.2317756921360612E-2</v>
      </c>
      <c r="AH9" s="194">
        <f t="shared" si="2"/>
        <v>45931</v>
      </c>
      <c r="AJ9">
        <f t="shared" si="3"/>
        <v>4</v>
      </c>
      <c r="AK9">
        <f ca="1">+VLOOKUP($AH$6,NAC_d!$CG:$CQ,1+$AJ9,FALSE)*100</f>
        <v>2.3462447537051734</v>
      </c>
      <c r="AL9">
        <f ca="1">+VLOOKUP($AH$6,NAC_d!$CS:$DC,1+$AJ9,FALSE)*100</f>
        <v>30.840874263704499</v>
      </c>
      <c r="AN9" s="35">
        <f t="shared" si="4"/>
        <v>45931</v>
      </c>
      <c r="AP9">
        <v>4</v>
      </c>
      <c r="AQ9">
        <f ca="1">+VLOOKUP($AN$6,quint_new!$H:$N,1+$AP9,FALSE)*100</f>
        <v>2.3539999366905429</v>
      </c>
      <c r="AR9">
        <f ca="1">+VLOOKUP($AN$6,quint_new!$O:$U,1+$AP9,FALSE)*100</f>
        <v>31.528339169566056</v>
      </c>
    </row>
    <row r="10" spans="2:44" x14ac:dyDescent="0.25">
      <c r="B10" s="35">
        <f>+F9data!AB9</f>
        <v>42826</v>
      </c>
      <c r="F10" s="35">
        <f t="shared" si="0"/>
        <v>42826</v>
      </c>
      <c r="J10" s="35">
        <f t="shared" si="1"/>
        <v>42826</v>
      </c>
      <c r="K10" s="76">
        <f ca="1">+W_nucleo!AR23</f>
        <v>2.7453395401944025E-3</v>
      </c>
      <c r="L10" s="76">
        <f ca="1">+W_nucleo!AS23</f>
        <v>2.766021381439554E-4</v>
      </c>
      <c r="M10" s="76"/>
      <c r="Q10" t="s">
        <v>129</v>
      </c>
      <c r="R10" cm="1">
        <f t="array" ref="R10">+INDEX('F10.12.17data'!$A$4:$G$4000,MATCH('Para R'!$O$2,'F10.12.17data'!$A$4:$A$4000,0),1+MATCH('Para R'!$Q10,'F10.12.17data'!$B$4:$G$4,0))</f>
        <v>9686.6095798879596</v>
      </c>
      <c r="S10" cm="1">
        <f t="array" ref="S10">+INDEX('F10.12.17data'!$I$4:$O$4000,MATCH('Para R'!$O$2,'F10.12.17data'!$A$4:$A$4000,0),1+MATCH('Para R'!$Q10,'F10.12.17data'!$B$4:$G$4,0))</f>
        <v>2231.3321408961269</v>
      </c>
      <c r="U10" s="35">
        <f>+'F10.12.17data'!R9</f>
        <v>42826</v>
      </c>
      <c r="V10" s="63">
        <f>+'F10.12.17data'!S9</f>
        <v>1.0279719228269972</v>
      </c>
      <c r="W10" s="63">
        <f>+'F10.12.17data'!T9</f>
        <v>1.0022254285807193</v>
      </c>
      <c r="X10" s="63">
        <f ca="1">+'F10.12.17data'!V9</f>
        <v>1.0059202946692121</v>
      </c>
      <c r="Y10" s="63">
        <f ca="1">+'F10.12.17data'!W9</f>
        <v>1.0002574922622769</v>
      </c>
      <c r="AA10" t="s">
        <v>129</v>
      </c>
      <c r="AB10" s="52">
        <f>+HLOOKUP('Para R'!$AA10,F19data!$C$8:$H$9,2,FALSE)</f>
        <v>-1.9590003653905362E-3</v>
      </c>
      <c r="AC10" s="52">
        <f>+HLOOKUP('Para R'!$AA10,F19data!$C$12:$H$13,2,FALSE)</f>
        <v>-5.7286036772742528E-3</v>
      </c>
      <c r="AD10" s="52">
        <f ca="1">+HLOOKUP('Para R'!$AA10,F19data!$C$20:$H$21,2,FALSE)</f>
        <v>-1.1854199218749955</v>
      </c>
      <c r="AE10" s="52">
        <f ca="1">+HLOOKUP('Para R'!$AA10,F19data!$C$24:$H$25,2,FALSE)</f>
        <v>-0.45315134222680697</v>
      </c>
      <c r="AF10" s="52">
        <f>+HLOOKUP('Para R'!$AA10,F19data!$C$16:$H$17,2,FALSE)</f>
        <v>-1.1331425256508654E-2</v>
      </c>
      <c r="AH10" s="194">
        <f t="shared" si="2"/>
        <v>45931</v>
      </c>
      <c r="AJ10">
        <f t="shared" si="3"/>
        <v>5</v>
      </c>
      <c r="AK10">
        <f ca="1">+VLOOKUP($AH$6,NAC_d!$CG:$CQ,1+$AJ10,FALSE)*100</f>
        <v>2.3460524149015338</v>
      </c>
      <c r="AL10">
        <f ca="1">+VLOOKUP($AH$6,NAC_d!$CS:$DC,1+$AJ10,FALSE)*100</f>
        <v>31.063734974543642</v>
      </c>
      <c r="AN10" s="35">
        <f t="shared" si="4"/>
        <v>45931</v>
      </c>
      <c r="AO10" t="s">
        <v>243</v>
      </c>
      <c r="AP10">
        <v>5</v>
      </c>
      <c r="AQ10">
        <f ca="1">+VLOOKUP($AN$6,quint_new!$H:$N,1+$AP10,FALSE)*100</f>
        <v>2.3413063549630131</v>
      </c>
      <c r="AR10">
        <f ca="1">+VLOOKUP($AN$6,quint_new!$O:$U,1+$AP10,FALSE)*100</f>
        <v>32.073604091438355</v>
      </c>
    </row>
    <row r="11" spans="2:44" x14ac:dyDescent="0.25">
      <c r="B11" s="35">
        <f>+F9data!AB10</f>
        <v>42856</v>
      </c>
      <c r="F11" s="35">
        <f t="shared" si="0"/>
        <v>42856</v>
      </c>
      <c r="J11" s="35">
        <f t="shared" si="1"/>
        <v>42856</v>
      </c>
      <c r="K11" s="76">
        <f ca="1">+W_nucleo!AR24</f>
        <v>3.371075178411953E-3</v>
      </c>
      <c r="L11" s="76">
        <f ca="1">+W_nucleo!AS24</f>
        <v>7.6938317448993487E-4</v>
      </c>
      <c r="M11" s="76"/>
      <c r="Q11" t="s">
        <v>130</v>
      </c>
      <c r="R11" cm="1">
        <f t="array" ref="R11">+INDEX('F10.12.17data'!$A$4:$G$4000,MATCH('Para R'!$O$2,'F10.12.17data'!$A$4:$A$4000,0),1+MATCH('Para R'!$Q11,'F10.12.17data'!$B$4:$G$4,0))</f>
        <v>9581.2931015949234</v>
      </c>
      <c r="S11" cm="1">
        <f t="array" ref="S11">+INDEX('F10.12.17data'!$I$4:$O$4000,MATCH('Para R'!$O$2,'F10.12.17data'!$A$4:$A$4000,0),1+MATCH('Para R'!$Q11,'F10.12.17data'!$B$4:$G$4,0))</f>
        <v>2400.8928927269476</v>
      </c>
      <c r="U11" s="35">
        <f>+'F10.12.17data'!R10</f>
        <v>42856</v>
      </c>
      <c r="V11" s="63">
        <f>+'F10.12.17data'!S10</f>
        <v>1.0275525623059494</v>
      </c>
      <c r="W11" s="63">
        <f>+'F10.12.17data'!T10</f>
        <v>1.0015356237549948</v>
      </c>
      <c r="X11" s="63">
        <f ca="1">+'F10.12.17data'!V10</f>
        <v>1.0033384990767606</v>
      </c>
      <c r="Y11" s="63">
        <f ca="1">+'F10.12.17data'!W10</f>
        <v>1.0007046271077957</v>
      </c>
      <c r="AA11" t="s">
        <v>130</v>
      </c>
      <c r="AB11" s="52">
        <f>+HLOOKUP('Para R'!$AA11,F19data!$C$8:$H$9,2,FALSE)</f>
        <v>3.203229629401495E-3</v>
      </c>
      <c r="AC11" s="52">
        <f>+HLOOKUP('Para R'!$AA11,F19data!$C$12:$H$13,2,FALSE)</f>
        <v>7.5127096277241715E-3</v>
      </c>
      <c r="AD11" s="52">
        <f ca="1">+HLOOKUP('Para R'!$AA11,F19data!$C$20:$H$21,2,FALSE)</f>
        <v>-0.99208007812499943</v>
      </c>
      <c r="AE11" s="52">
        <f ca="1">+HLOOKUP('Para R'!$AA11,F19data!$C$24:$H$25,2,FALSE)</f>
        <v>0.14209383734878145</v>
      </c>
      <c r="AF11" s="52">
        <f>+HLOOKUP('Para R'!$AA11,F19data!$C$16:$H$17,2,FALSE)</f>
        <v>-1.3199363926800212E-2</v>
      </c>
      <c r="AH11" s="194">
        <f t="shared" si="2"/>
        <v>45931</v>
      </c>
      <c r="AJ11">
        <f t="shared" si="3"/>
        <v>6</v>
      </c>
      <c r="AK11">
        <f ca="1">+VLOOKUP($AH$6,NAC_d!$CG:$CQ,1+$AJ11,FALSE)*100</f>
        <v>2.3375790754327497</v>
      </c>
      <c r="AL11">
        <f ca="1">+VLOOKUP($AH$6,NAC_d!$CS:$DC,1+$AJ11,FALSE)*100</f>
        <v>31.306970750463115</v>
      </c>
    </row>
    <row r="12" spans="2:44" x14ac:dyDescent="0.25">
      <c r="B12" s="35">
        <f>+F9data!AB11</f>
        <v>42887</v>
      </c>
      <c r="F12" s="35">
        <f t="shared" si="0"/>
        <v>42887</v>
      </c>
      <c r="J12" s="35">
        <f t="shared" si="1"/>
        <v>42887</v>
      </c>
      <c r="K12" s="76">
        <f ca="1">+W_nucleo!AR25</f>
        <v>1.6396665291082968E-3</v>
      </c>
      <c r="L12" s="76">
        <f ca="1">+W_nucleo!AS25</f>
        <v>8.1162488536845601E-5</v>
      </c>
      <c r="M12" s="76"/>
      <c r="U12" s="35">
        <f>+'F10.12.17data'!R11</f>
        <v>42887</v>
      </c>
      <c r="V12" s="63">
        <f>+'F10.12.17data'!S11</f>
        <v>1.0269048628350848</v>
      </c>
      <c r="W12" s="63">
        <f>+'F10.12.17data'!T11</f>
        <v>1.0006773101205007</v>
      </c>
      <c r="X12" s="63">
        <f ca="1">+'F10.12.17data'!V11</f>
        <v>1.0041112078560508</v>
      </c>
      <c r="Y12" s="63">
        <f ca="1">+'F10.12.17data'!W11</f>
        <v>1.0000733225966578</v>
      </c>
      <c r="AB12" s="52"/>
      <c r="AC12" s="52"/>
      <c r="AD12" s="52"/>
      <c r="AE12" s="52"/>
      <c r="AF12" s="52"/>
      <c r="AH12" s="194">
        <f t="shared" si="2"/>
        <v>45931</v>
      </c>
      <c r="AJ12">
        <f t="shared" si="3"/>
        <v>7</v>
      </c>
      <c r="AK12">
        <f ca="1">+VLOOKUP($AH$6,NAC_d!$CG:$CQ,1+$AJ12,FALSE)*100</f>
        <v>2.3654797067855338</v>
      </c>
      <c r="AL12">
        <f ca="1">+VLOOKUP($AH$6,NAC_d!$CS:$DC,1+$AJ12,FALSE)*100</f>
        <v>31.538056529776391</v>
      </c>
      <c r="AO12" t="s">
        <v>245</v>
      </c>
      <c r="AQ12">
        <f ca="1">AQ6-AQ10</f>
        <v>-2.9598618375414887E-2</v>
      </c>
      <c r="AR12">
        <f ca="1">AR6-AR10</f>
        <v>-1.8686121113693268</v>
      </c>
    </row>
    <row r="13" spans="2:44" x14ac:dyDescent="0.25">
      <c r="B13" s="35">
        <f>+F9data!AB12</f>
        <v>42917</v>
      </c>
      <c r="F13" s="35">
        <f t="shared" si="0"/>
        <v>42917</v>
      </c>
      <c r="J13" s="35">
        <f t="shared" si="1"/>
        <v>42917</v>
      </c>
      <c r="K13" s="76">
        <f ca="1">+W_nucleo!AR26</f>
        <v>-3.6258953160492879E-3</v>
      </c>
      <c r="L13" s="76">
        <f ca="1">+W_nucleo!AS26</f>
        <v>-4.4253297856866602E-4</v>
      </c>
      <c r="M13" s="76"/>
      <c r="U13" s="35">
        <f>+'F10.12.17data'!R12</f>
        <v>42917</v>
      </c>
      <c r="V13" s="63">
        <f>+'F10.12.17data'!S12</f>
        <v>1.025239792252951</v>
      </c>
      <c r="W13" s="63">
        <f>+'F10.12.17data'!T12</f>
        <v>0.99679205178912345</v>
      </c>
      <c r="X13" s="63">
        <f ca="1">+'F10.12.17data'!V12</f>
        <v>1.0062211950726565</v>
      </c>
      <c r="Y13" s="63">
        <f ca="1">+'F10.12.17data'!W12</f>
        <v>0.99960715854606552</v>
      </c>
      <c r="AB13" s="52"/>
      <c r="AC13" s="52"/>
      <c r="AD13" s="52"/>
      <c r="AE13" s="52"/>
      <c r="AF13" s="52"/>
      <c r="AH13" s="194">
        <f t="shared" si="2"/>
        <v>45931</v>
      </c>
      <c r="AJ13">
        <f t="shared" si="3"/>
        <v>8</v>
      </c>
      <c r="AK13">
        <f ca="1">+VLOOKUP($AH$6,NAC_d!$CG:$CQ,1+$AJ13,FALSE)*100</f>
        <v>2.3425076052985716</v>
      </c>
      <c r="AL13">
        <f ca="1">+VLOOKUP($AH$6,NAC_d!$CS:$DC,1+$AJ13,FALSE)*100</f>
        <v>31.518610431407133</v>
      </c>
    </row>
    <row r="14" spans="2:44" x14ac:dyDescent="0.25">
      <c r="B14" s="35">
        <f>+F9data!AB13</f>
        <v>42948</v>
      </c>
      <c r="F14" s="35">
        <f t="shared" si="0"/>
        <v>42948</v>
      </c>
      <c r="J14" s="35">
        <f t="shared" si="1"/>
        <v>42948</v>
      </c>
      <c r="K14" s="76">
        <f ca="1">+W_nucleo!AR27</f>
        <v>-3.1549382494175937E-3</v>
      </c>
      <c r="L14" s="76">
        <f ca="1">+W_nucleo!AS27</f>
        <v>-1.5463289356854037E-3</v>
      </c>
      <c r="M14" s="76"/>
      <c r="U14" s="35">
        <f>+'F10.12.17data'!R13</f>
        <v>42948</v>
      </c>
      <c r="V14" s="63">
        <f>+'F10.12.17data'!S13</f>
        <v>1.0219004156220368</v>
      </c>
      <c r="W14" s="63">
        <f>+'F10.12.17data'!T13</f>
        <v>0.99829127663974948</v>
      </c>
      <c r="X14" s="63">
        <f ca="1">+'F10.12.17data'!V13</f>
        <v>1.0040000947806573</v>
      </c>
      <c r="Y14" s="63">
        <f ca="1">+'F10.12.17data'!W13</f>
        <v>0.99864715888719469</v>
      </c>
      <c r="AB14" s="52"/>
      <c r="AC14" s="52"/>
      <c r="AD14" s="52"/>
      <c r="AE14" s="52"/>
      <c r="AF14" s="52"/>
      <c r="AH14" s="194">
        <f t="shared" si="2"/>
        <v>45931</v>
      </c>
      <c r="AJ14">
        <f t="shared" si="3"/>
        <v>9</v>
      </c>
      <c r="AK14">
        <f ca="1">+VLOOKUP($AH$6,NAC_d!$CG:$CQ,1+$AJ14,FALSE)*100</f>
        <v>2.3414727360128174</v>
      </c>
      <c r="AL14">
        <f ca="1">+VLOOKUP($AH$6,NAC_d!$CS:$DC,1+$AJ14,FALSE)*100</f>
        <v>32.113300604679786</v>
      </c>
    </row>
    <row r="15" spans="2:44" x14ac:dyDescent="0.25">
      <c r="B15" s="35">
        <f>+F9data!AB14</f>
        <v>42979</v>
      </c>
      <c r="F15" s="35">
        <f t="shared" si="0"/>
        <v>42979</v>
      </c>
      <c r="J15" s="35">
        <f t="shared" si="1"/>
        <v>42979</v>
      </c>
      <c r="K15" s="76">
        <f ca="1">+W_nucleo!AR28</f>
        <v>-3.8155524367671223E-3</v>
      </c>
      <c r="L15" s="76">
        <f ca="1">+W_nucleo!AS28</f>
        <v>-2.2446695143250039E-3</v>
      </c>
      <c r="M15" s="76"/>
      <c r="U15" s="35">
        <f>+'F10.12.17data'!R14</f>
        <v>42979</v>
      </c>
      <c r="V15" s="63">
        <f>+'F10.12.17data'!S14</f>
        <v>1.0260957965999815</v>
      </c>
      <c r="W15" s="63">
        <f>+'F10.12.17data'!T14</f>
        <v>0.99935849460935644</v>
      </c>
      <c r="X15" s="63">
        <f ca="1">+'F10.12.17data'!V14</f>
        <v>1.0048063817395572</v>
      </c>
      <c r="Y15" s="63">
        <f ca="1">+'F10.12.17data'!W14</f>
        <v>0.9980682647680037</v>
      </c>
      <c r="AB15" s="52"/>
      <c r="AC15" s="52"/>
      <c r="AD15" s="52"/>
      <c r="AE15" s="52"/>
      <c r="AF15" s="52"/>
      <c r="AH15" s="194">
        <f t="shared" si="2"/>
        <v>45931</v>
      </c>
      <c r="AI15" t="s">
        <v>232</v>
      </c>
      <c r="AJ15">
        <f t="shared" si="3"/>
        <v>10</v>
      </c>
      <c r="AK15">
        <f ca="1">+VLOOKUP($AH$6,NAC_d!$CG:$CQ,1+$AJ15,FALSE)*100</f>
        <v>2.3411392757474836</v>
      </c>
      <c r="AL15">
        <f ca="1">+VLOOKUP($AH$6,NAC_d!$CS:$DC,1+$AJ15,FALSE)*100</f>
        <v>32.033764873099791</v>
      </c>
    </row>
    <row r="16" spans="2:44" x14ac:dyDescent="0.25">
      <c r="B16" s="35">
        <f>+F9data!AB15</f>
        <v>43009</v>
      </c>
      <c r="F16" s="35">
        <f t="shared" si="0"/>
        <v>43009</v>
      </c>
      <c r="J16" s="35">
        <f t="shared" si="1"/>
        <v>43009</v>
      </c>
      <c r="K16" s="76">
        <f ca="1">+W_nucleo!AR29</f>
        <v>-1.3578084696741488E-3</v>
      </c>
      <c r="L16" s="76">
        <f ca="1">+W_nucleo!AS29</f>
        <v>-1.3375130354464915E-3</v>
      </c>
      <c r="M16" s="76"/>
      <c r="U16" s="35">
        <f>+'F10.12.17data'!R15</f>
        <v>43009</v>
      </c>
      <c r="V16" s="63">
        <f>+'F10.12.17data'!S15</f>
        <v>1.0267652828892437</v>
      </c>
      <c r="W16" s="63">
        <f>+'F10.12.17data'!T15</f>
        <v>1.000525594828314</v>
      </c>
      <c r="X16" s="63">
        <f ca="1">+'F10.12.17data'!V15</f>
        <v>1.0087172643042732</v>
      </c>
      <c r="Y16" s="63">
        <f ca="1">+'F10.12.17data'!W15</f>
        <v>0.9988633766698749</v>
      </c>
    </row>
    <row r="17" spans="2:38" x14ac:dyDescent="0.25">
      <c r="B17" s="35">
        <f>+F9data!AB16</f>
        <v>43040</v>
      </c>
      <c r="F17" s="35">
        <f t="shared" si="0"/>
        <v>43040</v>
      </c>
      <c r="J17" s="35">
        <f t="shared" si="1"/>
        <v>43040</v>
      </c>
      <c r="K17" s="76">
        <f ca="1">+W_nucleo!AR30</f>
        <v>-1.6815426829337454E-3</v>
      </c>
      <c r="L17" s="76">
        <f ca="1">+W_nucleo!AS30</f>
        <v>-1.7825415280168233E-3</v>
      </c>
      <c r="M17" s="76"/>
      <c r="U17" s="35">
        <f>+'F10.12.17data'!R16</f>
        <v>43040</v>
      </c>
      <c r="V17" s="63">
        <f>+'F10.12.17data'!S16</f>
        <v>1.0284270890562028</v>
      </c>
      <c r="W17" s="63">
        <f>+'F10.12.17data'!T16</f>
        <v>0.99918288401327771</v>
      </c>
      <c r="X17" s="63">
        <f ca="1">+'F10.12.17data'!V16</f>
        <v>1.0081812954815439</v>
      </c>
      <c r="Y17" s="63">
        <f ca="1">+'F10.12.17data'!W16</f>
        <v>0.99850456764944306</v>
      </c>
      <c r="AI17" t="s">
        <v>233</v>
      </c>
      <c r="AK17">
        <f ca="1">+AK6-AK15</f>
        <v>-3.5431160870658118E-2</v>
      </c>
      <c r="AL17">
        <f ca="1">+AL6-AL15</f>
        <v>-1.8997206077735704</v>
      </c>
    </row>
    <row r="18" spans="2:38" x14ac:dyDescent="0.25">
      <c r="B18" s="35">
        <f>+F9data!AB17</f>
        <v>43070</v>
      </c>
      <c r="C18" s="76">
        <f>+F9data!AC17</f>
        <v>8.0713603648168517E-3</v>
      </c>
      <c r="D18" s="76">
        <f ca="1">+F9data!AD17</f>
        <v>2.2054815286857523E-3</v>
      </c>
      <c r="F18" s="35">
        <f t="shared" si="0"/>
        <v>43070</v>
      </c>
      <c r="G18" s="76">
        <f ca="1">+W_nucleo!AH31</f>
        <v>-8.3242114636870035E-3</v>
      </c>
      <c r="H18" s="76">
        <f ca="1">+W_nucleo!AG31</f>
        <v>-3.6244261867055538E-3</v>
      </c>
      <c r="J18" s="35">
        <f t="shared" si="1"/>
        <v>43070</v>
      </c>
      <c r="K18" s="76">
        <f ca="1">+W_nucleo!AR31</f>
        <v>-8.3242114636870035E-3</v>
      </c>
      <c r="L18" s="76">
        <f ca="1">+W_nucleo!AS31</f>
        <v>-3.6244261867055538E-3</v>
      </c>
      <c r="M18" s="76"/>
      <c r="U18" s="35">
        <f>+'F10.12.17data'!R17</f>
        <v>43070</v>
      </c>
      <c r="V18" s="63">
        <f>+'F10.12.17data'!S17</f>
        <v>1.0360097924445324</v>
      </c>
      <c r="W18" s="63">
        <f>+'F10.12.17data'!T17</f>
        <v>0.99569614482658164</v>
      </c>
      <c r="X18" s="63">
        <f ca="1">+'F10.12.17data'!V17</f>
        <v>1.008215720807186</v>
      </c>
      <c r="Y18" s="63">
        <f ca="1">+'F10.12.17data'!W17</f>
        <v>0.99701139456621235</v>
      </c>
    </row>
    <row r="19" spans="2:38" x14ac:dyDescent="0.25">
      <c r="B19" s="35">
        <f>+F9data!AB18</f>
        <v>43101</v>
      </c>
      <c r="C19" s="76">
        <f>+F9data!AC18</f>
        <v>7.8981370659580996E-3</v>
      </c>
      <c r="D19" s="76">
        <f ca="1">+F9data!AD18</f>
        <v>2.1050948352493992E-3</v>
      </c>
      <c r="F19" s="35">
        <f t="shared" ref="F19:F82" si="5">+B19</f>
        <v>43101</v>
      </c>
      <c r="G19" s="76">
        <f ca="1">+W_nucleo!AH32</f>
        <v>-6.4341580612867766E-3</v>
      </c>
      <c r="H19" s="76">
        <f ca="1">+W_nucleo!AG32</f>
        <v>-4.8640417305072514E-3</v>
      </c>
      <c r="J19" s="35">
        <f t="shared" si="1"/>
        <v>43101</v>
      </c>
      <c r="K19" s="76">
        <f ca="1">+W_nucleo!AR32</f>
        <v>-9.0688842783390733E-3</v>
      </c>
      <c r="L19" s="76">
        <f ca="1">+W_nucleo!AS32</f>
        <v>-3.9791935357811337E-3</v>
      </c>
      <c r="M19" s="76"/>
      <c r="U19" s="35">
        <f>+'F10.12.17data'!R18</f>
        <v>43101</v>
      </c>
      <c r="V19" s="63">
        <f>+'F10.12.17data'!S18</f>
        <v>1.0242653914997959</v>
      </c>
      <c r="W19" s="63">
        <f>+'F10.12.17data'!T18</f>
        <v>0.9945973658931655</v>
      </c>
      <c r="X19" s="63">
        <f ca="1">+'F10.12.17data'!V18</f>
        <v>1.0019657700670996</v>
      </c>
      <c r="Y19" s="63">
        <f ca="1">+'F10.12.17data'!W18</f>
        <v>0.9967675317051562</v>
      </c>
    </row>
    <row r="20" spans="2:38" x14ac:dyDescent="0.25">
      <c r="B20" s="35">
        <f>+F9data!AB19</f>
        <v>43132</v>
      </c>
      <c r="C20" s="76">
        <f>+F9data!AC19</f>
        <v>7.7461458789971531E-3</v>
      </c>
      <c r="D20" s="76">
        <f ca="1">+F9data!AD19</f>
        <v>2.1615113852752979E-3</v>
      </c>
      <c r="F20" s="35">
        <f t="shared" si="5"/>
        <v>43132</v>
      </c>
      <c r="G20" s="76">
        <f ca="1">+W_nucleo!AH33</f>
        <v>-7.3116433705975314E-3</v>
      </c>
      <c r="H20" s="76">
        <f ca="1">+W_nucleo!AG33</f>
        <v>-4.9733454218305884E-3</v>
      </c>
      <c r="J20" s="35">
        <f t="shared" si="1"/>
        <v>43132</v>
      </c>
      <c r="K20" s="76">
        <f ca="1">+W_nucleo!AR33</f>
        <v>-1.1333253694100209E-2</v>
      </c>
      <c r="L20" s="76">
        <f ca="1">+W_nucleo!AS33</f>
        <v>-5.2704000768954984E-3</v>
      </c>
      <c r="M20" s="76"/>
      <c r="U20" s="35">
        <f>+'F10.12.17data'!R19</f>
        <v>43132</v>
      </c>
      <c r="V20" s="63">
        <f>+'F10.12.17data'!S19</f>
        <v>1.0309454534220679</v>
      </c>
      <c r="W20" s="63">
        <f>+'F10.12.17data'!T19</f>
        <v>0.9935429639291965</v>
      </c>
      <c r="X20" s="63">
        <f ca="1">+'F10.12.17data'!V19</f>
        <v>1.0087735008790366</v>
      </c>
      <c r="Y20" s="63">
        <f ca="1">+'F10.12.17data'!W19</f>
        <v>0.99580742811146061</v>
      </c>
    </row>
    <row r="21" spans="2:38" x14ac:dyDescent="0.25">
      <c r="B21" s="35">
        <f>+F9data!AB20</f>
        <v>43160</v>
      </c>
      <c r="C21" s="76">
        <f>+F9data!AC20</f>
        <v>7.8307041919759932E-3</v>
      </c>
      <c r="D21" s="76">
        <f ca="1">+F9data!AD20</f>
        <v>1.9792060509163747E-3</v>
      </c>
      <c r="F21" s="35">
        <f t="shared" si="5"/>
        <v>43160</v>
      </c>
      <c r="G21" s="76">
        <f ca="1">+W_nucleo!AH34</f>
        <v>-1.242386712123289E-2</v>
      </c>
      <c r="H21" s="76">
        <f ca="1">+W_nucleo!AG34</f>
        <v>-5.2959931165630358E-3</v>
      </c>
      <c r="J21" s="35">
        <f t="shared" si="1"/>
        <v>43160</v>
      </c>
      <c r="K21" s="76">
        <f ca="1">+W_nucleo!AR34</f>
        <v>-1.2487679198748047E-2</v>
      </c>
      <c r="L21" s="76">
        <f ca="1">+W_nucleo!AS34</f>
        <v>-4.7781598860383578E-3</v>
      </c>
      <c r="M21" s="76"/>
      <c r="U21" s="35">
        <f>+'F10.12.17data'!R20</f>
        <v>43160</v>
      </c>
      <c r="V21" s="63">
        <f>+'F10.12.17data'!S20</f>
        <v>1.0210416237752138</v>
      </c>
      <c r="W21" s="63">
        <f>+'F10.12.17data'!T20</f>
        <v>0.99279347288115405</v>
      </c>
      <c r="X21" s="63">
        <f ca="1">+'F10.12.17data'!V20</f>
        <v>1.0012080723816608</v>
      </c>
      <c r="Y21" s="63">
        <f ca="1">+'F10.12.17data'!W20</f>
        <v>0.99629394490648793</v>
      </c>
    </row>
    <row r="22" spans="2:38" x14ac:dyDescent="0.25">
      <c r="B22" s="35">
        <f>+F9data!AB21</f>
        <v>43191</v>
      </c>
      <c r="C22" s="76">
        <f>+F9data!AC21</f>
        <v>7.5232383197726587E-3</v>
      </c>
      <c r="D22" s="76">
        <f ca="1">+F9data!AD21</f>
        <v>1.8541701046852304E-3</v>
      </c>
      <c r="F22" s="35">
        <f t="shared" si="5"/>
        <v>43191</v>
      </c>
      <c r="G22" s="76">
        <f ca="1">+W_nucleo!AH35</f>
        <v>-1.5944352250315097E-2</v>
      </c>
      <c r="H22" s="76">
        <f ca="1">+W_nucleo!AG35</f>
        <v>-4.9664079873978917E-3</v>
      </c>
      <c r="J22" s="35">
        <f t="shared" si="1"/>
        <v>43191</v>
      </c>
      <c r="K22" s="76">
        <f ca="1">+W_nucleo!AR35</f>
        <v>-1.3925744348118441E-2</v>
      </c>
      <c r="L22" s="76">
        <f ca="1">+W_nucleo!AS35</f>
        <v>-4.9973189184402411E-3</v>
      </c>
      <c r="M22" s="76"/>
      <c r="U22" s="35">
        <f>+'F10.12.17data'!R21</f>
        <v>43191</v>
      </c>
      <c r="V22" s="63">
        <f>+'F10.12.17data'!S21</f>
        <v>1.026932357275689</v>
      </c>
      <c r="W22" s="63">
        <f>+'F10.12.17data'!T21</f>
        <v>0.99085707208491869</v>
      </c>
      <c r="X22" s="63">
        <f ca="1">+'F10.12.17data'!V21</f>
        <v>1.0028792181306303</v>
      </c>
      <c r="Y22" s="63">
        <f ca="1">+'F10.12.17data'!W21</f>
        <v>0.99620473547015531</v>
      </c>
    </row>
    <row r="23" spans="2:38" x14ac:dyDescent="0.25">
      <c r="B23" s="35">
        <f>+F9data!AB22</f>
        <v>43221</v>
      </c>
      <c r="C23" s="76">
        <f>+F9data!AC22</f>
        <v>7.6057050364213468E-3</v>
      </c>
      <c r="D23" s="76">
        <f ca="1">+F9data!AD22</f>
        <v>2.0743773873862317E-3</v>
      </c>
      <c r="F23" s="35">
        <f t="shared" si="5"/>
        <v>43221</v>
      </c>
      <c r="G23" s="76">
        <f ca="1">+W_nucleo!AH36</f>
        <v>-1.2505169228419488E-2</v>
      </c>
      <c r="H23" s="76">
        <f ca="1">+W_nucleo!AG36</f>
        <v>-4.9005057745221681E-3</v>
      </c>
      <c r="J23" s="35">
        <f t="shared" si="1"/>
        <v>43221</v>
      </c>
      <c r="K23" s="76">
        <f ca="1">+W_nucleo!AR36</f>
        <v>-9.5693302681461034E-3</v>
      </c>
      <c r="L23" s="76">
        <f ca="1">+W_nucleo!AS36</f>
        <v>-4.4024448470769695E-3</v>
      </c>
      <c r="M23" s="76"/>
      <c r="U23" s="35">
        <f>+'F10.12.17data'!R22</f>
        <v>43221</v>
      </c>
      <c r="V23" s="63">
        <f>+'F10.12.17data'!S22</f>
        <v>1.0255354351573855</v>
      </c>
      <c r="W23" s="63">
        <f>+'F10.12.17data'!T22</f>
        <v>0.99315062687558853</v>
      </c>
      <c r="X23" s="63">
        <f ca="1">+'F10.12.17data'!V22</f>
        <v>1.0025769729484717</v>
      </c>
      <c r="Y23" s="63">
        <f ca="1">+'F10.12.17data'!W22</f>
        <v>0.99674217299158729</v>
      </c>
    </row>
    <row r="24" spans="2:38" x14ac:dyDescent="0.25">
      <c r="B24" s="35">
        <f>+F9data!AB23</f>
        <v>43252</v>
      </c>
      <c r="C24" s="76">
        <f>+F9data!AC23</f>
        <v>7.8962644482047928E-3</v>
      </c>
      <c r="D24" s="76">
        <f ca="1">+F9data!AD23</f>
        <v>2.0116051019050487E-3</v>
      </c>
      <c r="F24" s="35">
        <f t="shared" si="5"/>
        <v>43252</v>
      </c>
      <c r="G24" s="76">
        <f ca="1">+W_nucleo!AH37</f>
        <v>-1.0096717123007304E-2</v>
      </c>
      <c r="H24" s="76">
        <f ca="1">+W_nucleo!AG37</f>
        <v>-5.7808356597950361E-3</v>
      </c>
      <c r="J24" s="35">
        <f t="shared" si="1"/>
        <v>43252</v>
      </c>
      <c r="K24" s="76">
        <f ca="1">+W_nucleo!AR37</f>
        <v>-9.1723103764529412E-3</v>
      </c>
      <c r="L24" s="76">
        <f ca="1">+W_nucleo!AS37</f>
        <v>-6.2962500626084772E-3</v>
      </c>
      <c r="M24" s="76"/>
      <c r="U24" s="35">
        <f>+'F10.12.17data'!R23</f>
        <v>43252</v>
      </c>
      <c r="V24" s="63">
        <f>+'F10.12.17data'!S23</f>
        <v>1.029992702561908</v>
      </c>
      <c r="W24" s="63">
        <f>+'F10.12.17data'!T23</f>
        <v>0.99551583210435723</v>
      </c>
      <c r="X24" s="63">
        <f ca="1">+'F10.12.17data'!V23</f>
        <v>1.0044400644892033</v>
      </c>
      <c r="Y24" s="63">
        <f ca="1">+'F10.12.17data'!W23</f>
        <v>0.99552486886116087</v>
      </c>
    </row>
    <row r="25" spans="2:38" x14ac:dyDescent="0.25">
      <c r="B25" s="35">
        <f>+F9data!AB24</f>
        <v>43282</v>
      </c>
      <c r="C25" s="76">
        <f>+F9data!AC24</f>
        <v>8.0643650699726566E-3</v>
      </c>
      <c r="D25" s="76">
        <f ca="1">+F9data!AD24</f>
        <v>1.7280694176878275E-3</v>
      </c>
      <c r="F25" s="35">
        <f t="shared" si="5"/>
        <v>43282</v>
      </c>
      <c r="G25" s="76">
        <f ca="1">+W_nucleo!AH38</f>
        <v>-2.6618794247601496E-3</v>
      </c>
      <c r="H25" s="76">
        <f ca="1">+W_nucleo!AG38</f>
        <v>-3.4728019465510851E-3</v>
      </c>
      <c r="J25" s="35">
        <f t="shared" si="1"/>
        <v>43282</v>
      </c>
      <c r="K25" s="76">
        <f ca="1">+W_nucleo!AR38</f>
        <v>-7.7792145221753373E-3</v>
      </c>
      <c r="L25" s="76">
        <f ca="1">+W_nucleo!AS38</f>
        <v>-4.4805165027006488E-3</v>
      </c>
      <c r="M25" s="76"/>
      <c r="U25" s="35">
        <f>+'F10.12.17data'!R24</f>
        <v>43282</v>
      </c>
      <c r="V25" s="63">
        <f>+'F10.12.17data'!S24</f>
        <v>1.034647093485503</v>
      </c>
      <c r="W25" s="63">
        <f>+'F10.12.17data'!T24</f>
        <v>0.99467591426470603</v>
      </c>
      <c r="X25" s="63">
        <f ca="1">+'F10.12.17data'!V24</f>
        <v>1.0062905684313515</v>
      </c>
      <c r="Y25" s="63">
        <f ca="1">+'F10.12.17data'!W24</f>
        <v>0.99691187329752817</v>
      </c>
    </row>
    <row r="26" spans="2:38" x14ac:dyDescent="0.25">
      <c r="B26" s="35">
        <f>+F9data!AB25</f>
        <v>43313</v>
      </c>
      <c r="C26" s="76">
        <f>+F9data!AC25</f>
        <v>8.1770845670071455E-3</v>
      </c>
      <c r="D26" s="76">
        <f ca="1">+F9data!AD25</f>
        <v>1.7929151718581449E-3</v>
      </c>
      <c r="F26" s="35">
        <f t="shared" si="5"/>
        <v>43313</v>
      </c>
      <c r="G26" s="76">
        <f ca="1">+W_nucleo!AH39</f>
        <v>-1.8134331898860268E-3</v>
      </c>
      <c r="H26" s="76">
        <f ca="1">+W_nucleo!AG39</f>
        <v>-1.8086910813941426E-3</v>
      </c>
      <c r="J26" s="35">
        <f t="shared" si="1"/>
        <v>43313</v>
      </c>
      <c r="K26" s="76">
        <f ca="1">+W_nucleo!AR39</f>
        <v>-6.3278554953900557E-3</v>
      </c>
      <c r="L26" s="76">
        <f ca="1">+W_nucleo!AS39</f>
        <v>-4.0927328949162955E-3</v>
      </c>
      <c r="M26" s="76"/>
      <c r="U26" s="35">
        <f>+'F10.12.17data'!R25</f>
        <v>43313</v>
      </c>
      <c r="V26" s="63">
        <f>+'F10.12.17data'!S25</f>
        <v>1.0327878918270181</v>
      </c>
      <c r="W26" s="63">
        <f>+'F10.12.17data'!T25</f>
        <v>0.99612397200450742</v>
      </c>
      <c r="X26" s="63">
        <f ca="1">+'F10.12.17data'!V25</f>
        <v>1.0027251835839273</v>
      </c>
      <c r="Y26" s="63">
        <f ca="1">+'F10.12.17data'!W25</f>
        <v>0.99727002077452842</v>
      </c>
    </row>
    <row r="27" spans="2:38" x14ac:dyDescent="0.25">
      <c r="B27" s="35">
        <f>+F9data!AB26</f>
        <v>43344</v>
      </c>
      <c r="C27" s="76">
        <f>+F9data!AC26</f>
        <v>8.5969416335522908E-3</v>
      </c>
      <c r="D27" s="76">
        <f ca="1">+F9data!AD26</f>
        <v>1.8636614352208758E-3</v>
      </c>
      <c r="F27" s="35">
        <f t="shared" si="5"/>
        <v>43344</v>
      </c>
      <c r="G27" s="76">
        <f ca="1">+W_nucleo!AH40</f>
        <v>-1.7642330616816082E-3</v>
      </c>
      <c r="H27" s="76">
        <f ca="1">+W_nucleo!AG40</f>
        <v>-5.5719300655754367E-4</v>
      </c>
      <c r="J27" s="35">
        <f t="shared" si="1"/>
        <v>43344</v>
      </c>
      <c r="K27" s="76">
        <f ca="1">+W_nucleo!AR40</f>
        <v>-7.432895352365021E-3</v>
      </c>
      <c r="L27" s="76">
        <f ca="1">+W_nucleo!AS40</f>
        <v>-3.7633037889190923E-3</v>
      </c>
      <c r="M27" s="76"/>
      <c r="U27" s="35">
        <f>+'F10.12.17data'!R26</f>
        <v>43344</v>
      </c>
      <c r="V27" s="63">
        <f>+'F10.12.17data'!S26</f>
        <v>1.0360887072822542</v>
      </c>
      <c r="W27" s="63">
        <f>+'F10.12.17data'!T26</f>
        <v>0.99493335602119348</v>
      </c>
      <c r="X27" s="63">
        <f ca="1">+'F10.12.17data'!V26</f>
        <v>1.0180907197770368</v>
      </c>
      <c r="Y27" s="63">
        <f ca="1">+'F10.12.17data'!W26</f>
        <v>0.99766779675979056</v>
      </c>
    </row>
    <row r="28" spans="2:38" x14ac:dyDescent="0.25">
      <c r="B28" s="35">
        <f>+F9data!AB27</f>
        <v>43374</v>
      </c>
      <c r="C28" s="76">
        <f>+F9data!AC27</f>
        <v>9.0371304354355444E-3</v>
      </c>
      <c r="D28" s="76">
        <f ca="1">+F9data!AD27</f>
        <v>1.897117324974033E-3</v>
      </c>
      <c r="F28" s="35">
        <f t="shared" si="5"/>
        <v>43374</v>
      </c>
      <c r="G28" s="76">
        <f ca="1">+W_nucleo!AH41</f>
        <v>-2.1231589087769009E-3</v>
      </c>
      <c r="H28" s="76">
        <f ca="1">+W_nucleo!AG41</f>
        <v>1.1511604480820559E-3</v>
      </c>
      <c r="J28" s="35">
        <f t="shared" si="1"/>
        <v>43374</v>
      </c>
      <c r="K28" s="76">
        <f ca="1">+W_nucleo!AR41</f>
        <v>-4.5119229459558152E-3</v>
      </c>
      <c r="L28" s="76">
        <f ca="1">+W_nucleo!AS41</f>
        <v>-5.6286371760250198E-4</v>
      </c>
      <c r="M28" s="76"/>
      <c r="U28" s="35">
        <f>+'F10.12.17data'!R27</f>
        <v>43374</v>
      </c>
      <c r="V28" s="63">
        <f>+'F10.12.17data'!S27</f>
        <v>1.0371664682616806</v>
      </c>
      <c r="W28" s="63">
        <f>+'F10.12.17data'!T27</f>
        <v>0.99613674319808387</v>
      </c>
      <c r="X28" s="63">
        <f ca="1">+'F10.12.17data'!V27</f>
        <v>1.0159263008416528</v>
      </c>
      <c r="Y28" s="63">
        <f ca="1">+'F10.12.17data'!W27</f>
        <v>0.99966608408283431</v>
      </c>
      <c r="AG28" s="192"/>
    </row>
    <row r="29" spans="2:38" x14ac:dyDescent="0.25">
      <c r="B29" s="35">
        <f>+F9data!AB28</f>
        <v>43405</v>
      </c>
      <c r="C29" s="76">
        <f>+F9data!AC28</f>
        <v>9.740342011750355E-3</v>
      </c>
      <c r="D29" s="76">
        <f ca="1">+F9data!AD28</f>
        <v>1.9037320465971064E-3</v>
      </c>
      <c r="F29" s="35">
        <f t="shared" si="5"/>
        <v>43405</v>
      </c>
      <c r="G29" s="76">
        <f ca="1">+W_nucleo!AH42</f>
        <v>-1.6883760552852678E-3</v>
      </c>
      <c r="H29" s="76">
        <f ca="1">+W_nucleo!AG42</f>
        <v>2.6241215504601012E-3</v>
      </c>
      <c r="J29" s="35">
        <f t="shared" si="1"/>
        <v>43405</v>
      </c>
      <c r="K29" s="76">
        <f ca="1">+W_nucleo!AR42</f>
        <v>-4.5360916332590762E-3</v>
      </c>
      <c r="L29" s="76">
        <f ca="1">+W_nucleo!AS42</f>
        <v>5.198587049433101E-4</v>
      </c>
      <c r="M29" s="76"/>
      <c r="U29" s="35">
        <f>+'F10.12.17data'!R28</f>
        <v>43405</v>
      </c>
      <c r="V29" s="63">
        <f>+'F10.12.17data'!S28</f>
        <v>1.031648815671822</v>
      </c>
      <c r="W29" s="63">
        <f>+'F10.12.17data'!T28</f>
        <v>0.99610413106126128</v>
      </c>
      <c r="X29" s="63">
        <f ca="1">+'F10.12.17data'!V28</f>
        <v>1.0121015189342597</v>
      </c>
      <c r="Y29" s="63">
        <f ca="1">+'F10.12.17data'!W28</f>
        <v>1.0002986155887221</v>
      </c>
    </row>
    <row r="30" spans="2:38" x14ac:dyDescent="0.25">
      <c r="B30" s="35">
        <f>+F9data!AB29</f>
        <v>43435</v>
      </c>
      <c r="C30" s="76">
        <f>+F9data!AC29</f>
        <v>9.2615946972593264E-3</v>
      </c>
      <c r="D30" s="76">
        <f ca="1">+F9data!AD29</f>
        <v>1.8000305738643345E-3</v>
      </c>
      <c r="F30" s="35">
        <f t="shared" si="5"/>
        <v>43435</v>
      </c>
      <c r="G30" s="76">
        <f ca="1">+W_nucleo!AH43</f>
        <v>7.3528007079604052E-5</v>
      </c>
      <c r="H30" s="76">
        <f ca="1">+W_nucleo!AG43</f>
        <v>2.8594817358928992E-3</v>
      </c>
      <c r="J30" s="35">
        <f t="shared" si="1"/>
        <v>43435</v>
      </c>
      <c r="K30" s="76">
        <f ca="1">+W_nucleo!AR43</f>
        <v>-1.2200671095615734E-2</v>
      </c>
      <c r="L30" s="76">
        <f ca="1">+W_nucleo!AS43</f>
        <v>-1.8913503425357359E-3</v>
      </c>
      <c r="M30" s="76"/>
      <c r="U30" s="35">
        <f>+'F10.12.17data'!R29</f>
        <v>43435</v>
      </c>
      <c r="V30" s="63">
        <f>+'F10.12.17data'!S29</f>
        <v>1.0301792727104904</v>
      </c>
      <c r="W30" s="63">
        <f>+'F10.12.17data'!T29</f>
        <v>0.9933816244165975</v>
      </c>
      <c r="X30" s="63">
        <f ca="1">+'F10.12.17data'!V29</f>
        <v>1.0108397193757896</v>
      </c>
      <c r="Y30" s="63">
        <f ca="1">+'F10.12.17data'!W29</f>
        <v>0.9989432244828107</v>
      </c>
    </row>
    <row r="31" spans="2:38" x14ac:dyDescent="0.25">
      <c r="B31" s="35">
        <f>+F9data!AB30</f>
        <v>43466</v>
      </c>
      <c r="C31" s="76">
        <f>+F9data!AC30</f>
        <v>8.8152162150966027E-3</v>
      </c>
      <c r="D31" s="76">
        <f ca="1">+F9data!AD30</f>
        <v>1.8953881239935726E-3</v>
      </c>
      <c r="F31" s="35">
        <f t="shared" si="5"/>
        <v>43466</v>
      </c>
      <c r="G31" s="76">
        <f ca="1">+W_nucleo!AH44</f>
        <v>3.6297842829204896E-3</v>
      </c>
      <c r="H31" s="76">
        <f ca="1">+W_nucleo!AG44</f>
        <v>5.0171648473467112E-3</v>
      </c>
      <c r="J31" s="35">
        <f t="shared" si="1"/>
        <v>43466</v>
      </c>
      <c r="K31" s="76">
        <f ca="1">+W_nucleo!AR44</f>
        <v>-8.9391727794352338E-3</v>
      </c>
      <c r="L31" s="76">
        <f ca="1">+W_nucleo!AS44</f>
        <v>1.9974919017462511E-4</v>
      </c>
      <c r="M31" s="76"/>
      <c r="U31" s="35">
        <f>+'F10.12.17data'!R30</f>
        <v>43466</v>
      </c>
      <c r="V31" s="63">
        <f>+'F10.12.17data'!S30</f>
        <v>1.0288044671578807</v>
      </c>
      <c r="W31" s="63">
        <f>+'F10.12.17data'!T30</f>
        <v>0.99428190438249786</v>
      </c>
      <c r="X31" s="63">
        <f ca="1">+'F10.12.17data'!V30</f>
        <v>1.0144344420251905</v>
      </c>
      <c r="Y31" s="63">
        <f ca="1">+'F10.12.17data'!W30</f>
        <v>1.0001084005308523</v>
      </c>
    </row>
    <row r="32" spans="2:38" x14ac:dyDescent="0.25">
      <c r="B32" s="35">
        <f>+F9data!AB31</f>
        <v>43497</v>
      </c>
      <c r="C32" s="76">
        <f>+F9data!AC31</f>
        <v>9.5724992480688918E-3</v>
      </c>
      <c r="D32" s="76">
        <f ca="1">+F9data!AD31</f>
        <v>2.4106384084732571E-3</v>
      </c>
      <c r="F32" s="35">
        <f t="shared" si="5"/>
        <v>43497</v>
      </c>
      <c r="G32" s="76">
        <f ca="1">+W_nucleo!AH45</f>
        <v>1.7997574250600668E-2</v>
      </c>
      <c r="H32" s="76">
        <f ca="1">+W_nucleo!AG45</f>
        <v>8.6620154156813456E-3</v>
      </c>
      <c r="J32" s="35">
        <f t="shared" si="1"/>
        <v>43497</v>
      </c>
      <c r="K32" s="76">
        <f ca="1">+W_nucleo!AR45</f>
        <v>6.1771221898963002E-3</v>
      </c>
      <c r="L32" s="76">
        <f ca="1">+W_nucleo!AS45</f>
        <v>2.8246406940439783E-3</v>
      </c>
      <c r="M32" s="76"/>
      <c r="U32" s="35">
        <f>+'F10.12.17data'!R31</f>
        <v>43497</v>
      </c>
      <c r="V32" s="63">
        <f>+'F10.12.17data'!S31</f>
        <v>1.0359825604820072</v>
      </c>
      <c r="W32" s="63">
        <f>+'F10.12.17data'!T31</f>
        <v>1.0011835602631607</v>
      </c>
      <c r="X32" s="63">
        <f ca="1">+'F10.12.17data'!V31</f>
        <v>1.0197013487475914</v>
      </c>
      <c r="Y32" s="63">
        <f ca="1">+'F10.12.17data'!W31</f>
        <v>1.0014768878033093</v>
      </c>
    </row>
    <row r="33" spans="2:25" x14ac:dyDescent="0.25">
      <c r="B33" s="35">
        <f>+F9data!AB32</f>
        <v>43525</v>
      </c>
      <c r="C33" s="76">
        <f>+F9data!AC32</f>
        <v>9.4129008497076758E-3</v>
      </c>
      <c r="D33" s="76">
        <f ca="1">+F9data!AD32</f>
        <v>2.6888490819187796E-3</v>
      </c>
      <c r="F33" s="35">
        <f t="shared" si="5"/>
        <v>43525</v>
      </c>
      <c r="G33" s="76">
        <f ca="1">+W_nucleo!AH46</f>
        <v>2.651291830434066E-2</v>
      </c>
      <c r="H33" s="76">
        <f ca="1">+W_nucleo!AG46</f>
        <v>1.1168877939310207E-2</v>
      </c>
      <c r="J33" s="35">
        <f t="shared" si="1"/>
        <v>43525</v>
      </c>
      <c r="K33" s="76">
        <f ca="1">+W_nucleo!AR46</f>
        <v>1.5864952010724576E-2</v>
      </c>
      <c r="L33" s="76">
        <f ca="1">+W_nucleo!AS46</f>
        <v>6.9401999497771261E-3</v>
      </c>
      <c r="M33" s="76"/>
      <c r="U33" s="35">
        <f>+'F10.12.17data'!R32</f>
        <v>43525</v>
      </c>
      <c r="V33" s="63">
        <f>+'F10.12.17data'!S32</f>
        <v>1.0390930843669508</v>
      </c>
      <c r="W33" s="63">
        <f>+'F10.12.17data'!T32</f>
        <v>1.0055918177252825</v>
      </c>
      <c r="X33" s="63">
        <f ca="1">+'F10.12.17data'!V32</f>
        <v>1.0246274970234324</v>
      </c>
      <c r="Y33" s="63">
        <f ca="1">+'F10.12.17data'!W32</f>
        <v>1.0034728240825908</v>
      </c>
    </row>
    <row r="34" spans="2:25" x14ac:dyDescent="0.25">
      <c r="B34" s="35">
        <f>+F9data!AB33</f>
        <v>43556</v>
      </c>
      <c r="C34" s="76">
        <f>+F9data!AC33</f>
        <v>9.1326709898646805E-3</v>
      </c>
      <c r="D34" s="76">
        <f ca="1">+F9data!AD33</f>
        <v>2.7454689491387594E-3</v>
      </c>
      <c r="F34" s="35">
        <f t="shared" si="5"/>
        <v>43556</v>
      </c>
      <c r="G34" s="76">
        <f ca="1">+W_nucleo!AH47</f>
        <v>2.5029774405154193E-2</v>
      </c>
      <c r="H34" s="76">
        <f ca="1">+W_nucleo!AG47</f>
        <v>1.1875268350981072E-2</v>
      </c>
      <c r="J34" s="35">
        <f t="shared" si="1"/>
        <v>43556</v>
      </c>
      <c r="K34" s="76">
        <f ca="1">+W_nucleo!AR47</f>
        <v>1.2414589484277538E-2</v>
      </c>
      <c r="L34" s="76">
        <f ca="1">+W_nucleo!AS47</f>
        <v>7.707514970275664E-3</v>
      </c>
      <c r="M34" s="76"/>
      <c r="U34" s="35">
        <f>+'F10.12.17data'!R33</f>
        <v>43556</v>
      </c>
      <c r="V34" s="63">
        <f>+'F10.12.17data'!S33</f>
        <v>1.0375483275135442</v>
      </c>
      <c r="W34" s="63">
        <f>+'F10.12.17data'!T33</f>
        <v>1.0025136056643922</v>
      </c>
      <c r="X34" s="63">
        <f ca="1">+'F10.12.17data'!V33</f>
        <v>1.0200868877595302</v>
      </c>
      <c r="Y34" s="63">
        <f ca="1">+'F10.12.17data'!W33</f>
        <v>1.0037170955405004</v>
      </c>
    </row>
    <row r="35" spans="2:25" x14ac:dyDescent="0.25">
      <c r="B35" s="35">
        <f>+F9data!AB34</f>
        <v>43586</v>
      </c>
      <c r="C35" s="76">
        <f>+F9data!AC34</f>
        <v>9.5876868354823341E-3</v>
      </c>
      <c r="D35" s="76">
        <f ca="1">+F9data!AD34</f>
        <v>2.622425644506543E-3</v>
      </c>
      <c r="F35" s="35">
        <f t="shared" si="5"/>
        <v>43586</v>
      </c>
      <c r="G35" s="76">
        <f ca="1">+W_nucleo!AH48</f>
        <v>1.7050169404585924E-2</v>
      </c>
      <c r="H35" s="76">
        <f ca="1">+W_nucleo!AG48</f>
        <v>9.3172073290914703E-3</v>
      </c>
      <c r="J35" s="35">
        <f t="shared" si="1"/>
        <v>43586</v>
      </c>
      <c r="K35" s="76">
        <f ca="1">+W_nucleo!AR48</f>
        <v>8.6808034627150477E-3</v>
      </c>
      <c r="L35" s="76">
        <f ca="1">+W_nucleo!AS48</f>
        <v>5.5773365016911214E-3</v>
      </c>
      <c r="M35" s="76"/>
      <c r="U35" s="35">
        <f>+'F10.12.17data'!R34</f>
        <v>43586</v>
      </c>
      <c r="V35" s="63">
        <f>+'F10.12.17data'!S34</f>
        <v>1.0320857876966354</v>
      </c>
      <c r="W35" s="63">
        <f>+'F10.12.17data'!T34</f>
        <v>0.99971168363838103</v>
      </c>
      <c r="X35" s="63">
        <f ca="1">+'F10.12.17data'!V34</f>
        <v>1.019650989675672</v>
      </c>
      <c r="Y35" s="63">
        <f ca="1">+'F10.12.17data'!W34</f>
        <v>1.0026059901485143</v>
      </c>
    </row>
    <row r="36" spans="2:25" x14ac:dyDescent="0.25">
      <c r="B36" s="35">
        <f>+F9data!AB35</f>
        <v>43617</v>
      </c>
      <c r="C36" s="76">
        <f>+F9data!AC35</f>
        <v>9.1586306844056997E-3</v>
      </c>
      <c r="D36" s="76">
        <f ca="1">+F9data!AD35</f>
        <v>2.590306815843324E-3</v>
      </c>
      <c r="F36" s="35">
        <f t="shared" si="5"/>
        <v>43617</v>
      </c>
      <c r="G36" s="76">
        <f ca="1">+W_nucleo!AH49</f>
        <v>1.6486960401218553E-2</v>
      </c>
      <c r="H36" s="76">
        <f ca="1">+W_nucleo!AG49</f>
        <v>1.2538759410315015E-2</v>
      </c>
      <c r="J36" s="35">
        <f t="shared" si="1"/>
        <v>43617</v>
      </c>
      <c r="K36" s="76">
        <f ca="1">+W_nucleo!AR49</f>
        <v>9.5160890302103951E-3</v>
      </c>
      <c r="L36" s="76">
        <f ca="1">+W_nucleo!AS49</f>
        <v>7.7266789535608282E-3</v>
      </c>
      <c r="M36" s="76"/>
      <c r="U36" s="35">
        <f>+'F10.12.17data'!R35</f>
        <v>43617</v>
      </c>
      <c r="V36" s="63">
        <f>+'F10.12.17data'!S35</f>
        <v>1.0301684124205215</v>
      </c>
      <c r="W36" s="63">
        <f>+'F10.12.17data'!T35</f>
        <v>0.9994193087047083</v>
      </c>
      <c r="X36" s="63">
        <f ca="1">+'F10.12.17data'!V35</f>
        <v>1.0189522773653059</v>
      </c>
      <c r="Y36" s="63">
        <f ca="1">+'F10.12.17data'!W35</f>
        <v>1.0035155572945587</v>
      </c>
    </row>
    <row r="37" spans="2:25" x14ac:dyDescent="0.25">
      <c r="B37" s="35">
        <f>+F9data!AB36</f>
        <v>43647</v>
      </c>
      <c r="C37" s="76">
        <f>+F9data!AC36</f>
        <v>9.2957377594645729E-3</v>
      </c>
      <c r="D37" s="76">
        <f ca="1">+F9data!AD36</f>
        <v>2.691674062880641E-3</v>
      </c>
      <c r="F37" s="35">
        <f t="shared" si="5"/>
        <v>43647</v>
      </c>
      <c r="G37" s="76">
        <f ca="1">+W_nucleo!AH50</f>
        <v>1.0737726413745818E-2</v>
      </c>
      <c r="H37" s="76">
        <f ca="1">+W_nucleo!AG50</f>
        <v>1.0230240040307814E-2</v>
      </c>
      <c r="J37" s="35">
        <f t="shared" si="1"/>
        <v>43647</v>
      </c>
      <c r="K37" s="76">
        <f ca="1">+W_nucleo!AR50</f>
        <v>3.9831971438677449E-3</v>
      </c>
      <c r="L37" s="76">
        <f ca="1">+W_nucleo!AS50</f>
        <v>7.8642010930742856E-3</v>
      </c>
      <c r="M37" s="76"/>
      <c r="U37" s="35">
        <f>+'F10.12.17data'!R36</f>
        <v>43647</v>
      </c>
      <c r="V37" s="63">
        <f>+'F10.12.17data'!S36</f>
        <v>1.0331479941797919</v>
      </c>
      <c r="W37" s="63">
        <f>+'F10.12.17data'!T36</f>
        <v>0.99735839226127665</v>
      </c>
      <c r="X37" s="63">
        <f ca="1">+'F10.12.17data'!V36</f>
        <v>1.0200948634223392</v>
      </c>
      <c r="Y37" s="63">
        <f ca="1">+'F10.12.17data'!W36</f>
        <v>1.0035029753812363</v>
      </c>
    </row>
    <row r="38" spans="2:25" x14ac:dyDescent="0.25">
      <c r="B38" s="35">
        <f>+F9data!AB37</f>
        <v>43678</v>
      </c>
      <c r="C38" s="76">
        <f>+F9data!AC37</f>
        <v>9.1856495699550091E-3</v>
      </c>
      <c r="D38" s="76">
        <f ca="1">+F9data!AD37</f>
        <v>2.7130572373867214E-3</v>
      </c>
      <c r="F38" s="35">
        <f t="shared" si="5"/>
        <v>43678</v>
      </c>
      <c r="G38" s="76">
        <f ca="1">+W_nucleo!AH51</f>
        <v>1.0194948638374557E-2</v>
      </c>
      <c r="H38" s="76">
        <f ca="1">+W_nucleo!AG51</f>
        <v>9.5672329798932587E-3</v>
      </c>
      <c r="J38" s="35">
        <f t="shared" si="1"/>
        <v>43678</v>
      </c>
      <c r="K38" s="76">
        <f ca="1">+W_nucleo!AR51</f>
        <v>5.9966992287465715E-3</v>
      </c>
      <c r="L38" s="76">
        <f ca="1">+W_nucleo!AS51</f>
        <v>7.8890798510333759E-3</v>
      </c>
      <c r="M38" s="76"/>
      <c r="U38" s="35">
        <f>+'F10.12.17data'!R37</f>
        <v>43678</v>
      </c>
      <c r="V38" s="63">
        <f>+'F10.12.17data'!S37</f>
        <v>1.0345221395846782</v>
      </c>
      <c r="W38" s="63">
        <f>+'F10.12.17data'!T37</f>
        <v>0.9979997721428806</v>
      </c>
      <c r="X38" s="63">
        <f ca="1">+'F10.12.17data'!V37</f>
        <v>1.0158369922430972</v>
      </c>
      <c r="Y38" s="63">
        <f ca="1">+'F10.12.17data'!W37</f>
        <v>1.0033574077564094</v>
      </c>
    </row>
    <row r="39" spans="2:25" x14ac:dyDescent="0.25">
      <c r="B39" s="35">
        <f>+F9data!AB38</f>
        <v>43709</v>
      </c>
      <c r="C39" s="76">
        <f>+F9data!AC38</f>
        <v>8.8106195200204906E-3</v>
      </c>
      <c r="D39" s="76">
        <f ca="1">+F9data!AD38</f>
        <v>2.6746735495041065E-3</v>
      </c>
      <c r="F39" s="35">
        <f t="shared" si="5"/>
        <v>43709</v>
      </c>
      <c r="G39" s="76">
        <f ca="1">+W_nucleo!AH52</f>
        <v>9.8933204768012484E-3</v>
      </c>
      <c r="H39" s="76">
        <f ca="1">+W_nucleo!AG52</f>
        <v>1.0873737440834086E-2</v>
      </c>
      <c r="J39" s="35">
        <f t="shared" si="1"/>
        <v>43709</v>
      </c>
      <c r="K39" s="76">
        <f ca="1">+W_nucleo!AR52</f>
        <v>4.9016626435114397E-3</v>
      </c>
      <c r="L39" s="76">
        <f ca="1">+W_nucleo!AS52</f>
        <v>1.1675943734052563E-2</v>
      </c>
      <c r="M39" s="76"/>
      <c r="U39" s="35">
        <f>+'F10.12.17data'!R38</f>
        <v>43709</v>
      </c>
      <c r="V39" s="63">
        <f>+'F10.12.17data'!S38</f>
        <v>1.0402200229351004</v>
      </c>
      <c r="W39" s="63">
        <f>+'F10.12.17data'!T38</f>
        <v>0.99686729675059127</v>
      </c>
      <c r="X39" s="63">
        <f ca="1">+'F10.12.17data'!V38</f>
        <v>1.0226540630937895</v>
      </c>
      <c r="Y39" s="63">
        <f ca="1">+'F10.12.17data'!W38</f>
        <v>1.004671360993902</v>
      </c>
    </row>
    <row r="40" spans="2:25" x14ac:dyDescent="0.25">
      <c r="B40" s="35">
        <f>+F9data!AB39</f>
        <v>43739</v>
      </c>
      <c r="C40" s="76">
        <f>+F9data!AC39</f>
        <v>8.7031839894306517E-3</v>
      </c>
      <c r="D40" s="76">
        <f ca="1">+F9data!AD39</f>
        <v>2.8367850883221357E-3</v>
      </c>
      <c r="F40" s="35">
        <f t="shared" si="5"/>
        <v>43739</v>
      </c>
      <c r="G40" s="76">
        <f ca="1">+W_nucleo!AH53</f>
        <v>2.7210792261245231E-4</v>
      </c>
      <c r="H40" s="76">
        <f ca="1">+W_nucleo!AG53</f>
        <v>6.7370193618374596E-3</v>
      </c>
      <c r="J40" s="35">
        <f t="shared" si="1"/>
        <v>43739</v>
      </c>
      <c r="K40" s="76">
        <f ca="1">+W_nucleo!AR53</f>
        <v>-6.3243076804924137E-3</v>
      </c>
      <c r="L40" s="76">
        <f ca="1">+W_nucleo!AS53</f>
        <v>1.0485966807285418E-2</v>
      </c>
      <c r="M40" s="76"/>
      <c r="U40" s="35">
        <f>+'F10.12.17data'!R39</f>
        <v>43739</v>
      </c>
      <c r="V40" s="63">
        <f>+'F10.12.17data'!S39</f>
        <v>1.0449502741654162</v>
      </c>
      <c r="W40" s="63">
        <f>+'F10.12.17data'!T39</f>
        <v>0.99245103131002699</v>
      </c>
      <c r="X40" s="63">
        <f ca="1">+'F10.12.17data'!V39</f>
        <v>1.0277669274595231</v>
      </c>
      <c r="Y40" s="63">
        <f ca="1">+'F10.12.17data'!W39</f>
        <v>1.0040410551234886</v>
      </c>
    </row>
    <row r="41" spans="2:25" x14ac:dyDescent="0.25">
      <c r="B41" s="35">
        <f>+F9data!AB40</f>
        <v>43770</v>
      </c>
      <c r="C41" s="76">
        <f>+F9data!AC40</f>
        <v>8.1626116893246947E-3</v>
      </c>
      <c r="D41" s="76">
        <f ca="1">+F9data!AD40</f>
        <v>3.0596986047103001E-3</v>
      </c>
      <c r="F41" s="35">
        <f t="shared" si="5"/>
        <v>43770</v>
      </c>
      <c r="G41" s="76">
        <f ca="1">+W_nucleo!AH54</f>
        <v>4.6400721996255889E-3</v>
      </c>
      <c r="H41" s="76">
        <f ca="1">+W_nucleo!AG54</f>
        <v>8.3264537388891835E-3</v>
      </c>
      <c r="J41" s="35">
        <f t="shared" si="1"/>
        <v>43770</v>
      </c>
      <c r="K41" s="76">
        <f ca="1">+W_nucleo!AR54</f>
        <v>1.4188670487333965E-3</v>
      </c>
      <c r="L41" s="76">
        <f ca="1">+W_nucleo!AS54</f>
        <v>1.5304871360565908E-2</v>
      </c>
      <c r="M41" s="76"/>
      <c r="U41" s="35">
        <f>+'F10.12.17data'!R40</f>
        <v>43770</v>
      </c>
      <c r="V41" s="63">
        <f>+'F10.12.17data'!S40</f>
        <v>1.0448415167960596</v>
      </c>
      <c r="W41" s="63">
        <f>+'F10.12.17data'!T40</f>
        <v>0.99507959862709072</v>
      </c>
      <c r="X41" s="63">
        <f ca="1">+'F10.12.17data'!V40</f>
        <v>1.0350419000984294</v>
      </c>
      <c r="Y41" s="63">
        <f ca="1">+'F10.12.17data'!W40</f>
        <v>1.0056769899435019</v>
      </c>
    </row>
    <row r="42" spans="2:25" x14ac:dyDescent="0.25">
      <c r="B42" s="35">
        <f>+F9data!AB41</f>
        <v>43800</v>
      </c>
      <c r="C42" s="76">
        <f>+F9data!AC41</f>
        <v>8.3923008527223755E-3</v>
      </c>
      <c r="D42" s="76">
        <f ca="1">+F9data!AD41</f>
        <v>3.023128744796618E-3</v>
      </c>
      <c r="F42" s="35">
        <f t="shared" si="5"/>
        <v>43800</v>
      </c>
      <c r="G42" s="76">
        <f ca="1">+W_nucleo!AH55</f>
        <v>5.4177098741570173E-3</v>
      </c>
      <c r="H42" s="76">
        <f ca="1">+W_nucleo!AG55</f>
        <v>8.6214547200507141E-3</v>
      </c>
      <c r="J42" s="35">
        <f t="shared" si="1"/>
        <v>43800</v>
      </c>
      <c r="K42" s="76">
        <f ca="1">+W_nucleo!AR55</f>
        <v>-8.8205907561569319E-3</v>
      </c>
      <c r="L42" s="76">
        <f ca="1">+W_nucleo!AS55</f>
        <v>1.2458051096145173E-2</v>
      </c>
      <c r="M42" s="76"/>
      <c r="U42" s="35">
        <f>+'F10.12.17data'!R41</f>
        <v>43800</v>
      </c>
      <c r="V42" s="63">
        <f>+'F10.12.17data'!S41</f>
        <v>1.0371218960216355</v>
      </c>
      <c r="W42" s="63">
        <f>+'F10.12.17data'!T41</f>
        <v>0.99160720887998499</v>
      </c>
      <c r="X42" s="63">
        <f ca="1">+'F10.12.17data'!V41</f>
        <v>1.0281720561174357</v>
      </c>
      <c r="Y42" s="63">
        <f ca="1">+'F10.12.17data'!W41</f>
        <v>1.0044541079790199</v>
      </c>
    </row>
    <row r="43" spans="2:25" x14ac:dyDescent="0.25">
      <c r="B43" s="35">
        <f>+F9data!AB42</f>
        <v>43831</v>
      </c>
      <c r="C43" s="76">
        <f>+F9data!AC42</f>
        <v>8.9174449382769892E-3</v>
      </c>
      <c r="D43" s="76">
        <f ca="1">+F9data!AD42</f>
        <v>3.747067859001437E-3</v>
      </c>
      <c r="F43" s="35">
        <f t="shared" si="5"/>
        <v>43831</v>
      </c>
      <c r="G43" s="76">
        <f ca="1">+W_nucleo!AH56</f>
        <v>1.8397079542838535E-2</v>
      </c>
      <c r="H43" s="76">
        <f ca="1">+W_nucleo!AG56</f>
        <v>1.06503625389478E-2</v>
      </c>
      <c r="J43" s="35">
        <f t="shared" si="1"/>
        <v>43831</v>
      </c>
      <c r="K43" s="76">
        <f ca="1">+W_nucleo!AR56</f>
        <v>2.1142813612026856E-2</v>
      </c>
      <c r="L43" s="76">
        <f ca="1">+W_nucleo!AS56</f>
        <v>1.9937793427783124E-2</v>
      </c>
      <c r="M43" s="76"/>
      <c r="U43" s="35">
        <f>+'F10.12.17data'!R42</f>
        <v>43831</v>
      </c>
      <c r="V43" s="63">
        <f>+'F10.12.17data'!S42</f>
        <v>1.0371200161400496</v>
      </c>
      <c r="W43" s="63">
        <f>+'F10.12.17data'!T42</f>
        <v>1.0002563054356188</v>
      </c>
      <c r="X43" s="63">
        <f ca="1">+'F10.12.17data'!V42</f>
        <v>1.0296016080415931</v>
      </c>
      <c r="Y43" s="63">
        <f ca="1">+'F10.12.17data'!W42</f>
        <v>1.006965337709318</v>
      </c>
    </row>
    <row r="44" spans="2:25" x14ac:dyDescent="0.25">
      <c r="B44" s="35">
        <f>+F9data!AB43</f>
        <v>43862</v>
      </c>
      <c r="C44" s="76">
        <f>+F9data!AC43</f>
        <v>8.0617713170935135E-3</v>
      </c>
      <c r="D44" s="76">
        <f ca="1">+F9data!AD43</f>
        <v>3.3227870076636043E-3</v>
      </c>
      <c r="F44" s="35">
        <f t="shared" si="5"/>
        <v>43862</v>
      </c>
      <c r="G44" s="76">
        <f ca="1">+W_nucleo!AH57</f>
        <v>1.0778938236129409E-2</v>
      </c>
      <c r="H44" s="76">
        <f ca="1">+W_nucleo!AG57</f>
        <v>1.0376797558959927E-2</v>
      </c>
      <c r="J44" s="35">
        <f t="shared" si="1"/>
        <v>43862</v>
      </c>
      <c r="K44" s="76">
        <f ca="1">+W_nucleo!AR57</f>
        <v>3.0488498965151489E-2</v>
      </c>
      <c r="L44" s="76">
        <f ca="1">+W_nucleo!AS57</f>
        <v>2.4200918132473603E-2</v>
      </c>
      <c r="M44" s="76"/>
      <c r="U44" s="35">
        <f>+'F10.12.17data'!R43</f>
        <v>43862</v>
      </c>
      <c r="V44" s="63">
        <f>+'F10.12.17data'!S43</f>
        <v>1.0427001023513369</v>
      </c>
      <c r="W44" s="63">
        <f>+'F10.12.17data'!T43</f>
        <v>1.0033482799278668</v>
      </c>
      <c r="X44" s="63">
        <f ca="1">+'F10.12.17data'!V43</f>
        <v>1.0337198134732228</v>
      </c>
      <c r="Y44" s="63">
        <f ca="1">+'F10.12.17data'!W43</f>
        <v>1.0082634246774511</v>
      </c>
    </row>
    <row r="45" spans="2:25" x14ac:dyDescent="0.25">
      <c r="B45" s="35">
        <f>+F9data!AB44</f>
        <v>43891</v>
      </c>
      <c r="C45" s="76">
        <f>+F9data!AC44</f>
        <v>8.1215341147769515E-3</v>
      </c>
      <c r="D45" s="76">
        <f ca="1">+F9data!AD44</f>
        <v>3.1508657984290291E-3</v>
      </c>
      <c r="F45" s="35">
        <f t="shared" si="5"/>
        <v>43891</v>
      </c>
      <c r="G45" s="76">
        <f ca="1">+W_nucleo!AH58</f>
        <v>7.7638191148936553E-3</v>
      </c>
      <c r="H45" s="76">
        <f ca="1">+W_nucleo!AG58</f>
        <v>6.6852594389710251E-3</v>
      </c>
      <c r="J45" s="35">
        <f t="shared" si="1"/>
        <v>43891</v>
      </c>
      <c r="K45" s="76">
        <f ca="1">+W_nucleo!AR58</f>
        <v>3.953460358684513E-2</v>
      </c>
      <c r="L45" s="76">
        <f ca="1">+W_nucleo!AS58</f>
        <v>2.3896931552151557E-2</v>
      </c>
      <c r="M45" s="76"/>
      <c r="U45" s="35">
        <f>+'F10.12.17data'!R44</f>
        <v>43891</v>
      </c>
      <c r="V45" s="63">
        <f>+'F10.12.17data'!S44</f>
        <v>1.0481493727762767</v>
      </c>
      <c r="W45" s="63">
        <f>+'F10.12.17data'!T44</f>
        <v>1.0063650242295843</v>
      </c>
      <c r="X45" s="63">
        <f ca="1">+'F10.12.17data'!V44</f>
        <v>1.0331505913389643</v>
      </c>
      <c r="Y45" s="63">
        <f ca="1">+'F10.12.17data'!W44</f>
        <v>1.0079109490664508</v>
      </c>
    </row>
    <row r="46" spans="2:25" x14ac:dyDescent="0.25">
      <c r="B46" s="35">
        <f>+F9data!AB45</f>
        <v>43922</v>
      </c>
      <c r="C46" s="76">
        <f>+F9data!AC45</f>
        <v>9.3215319634290163E-3</v>
      </c>
      <c r="D46" s="76">
        <f ca="1">+F9data!AD45</f>
        <v>3.6155863647525841E-3</v>
      </c>
      <c r="F46" s="35">
        <f t="shared" si="5"/>
        <v>43922</v>
      </c>
      <c r="G46" s="76">
        <f ca="1">+W_nucleo!AH59</f>
        <v>2.1155115188920215E-2</v>
      </c>
      <c r="H46" s="76">
        <f ca="1">+W_nucleo!AG59</f>
        <v>9.8232348262836666E-3</v>
      </c>
      <c r="J46" s="35">
        <f t="shared" si="1"/>
        <v>43922</v>
      </c>
      <c r="K46" s="76">
        <f ca="1">+W_nucleo!AR59</f>
        <v>6.3143414578808343E-2</v>
      </c>
      <c r="L46" s="76">
        <f ca="1">+W_nucleo!AS59</f>
        <v>3.1855843583776355E-2</v>
      </c>
      <c r="M46" s="76"/>
      <c r="U46" s="35">
        <f>+'F10.12.17data'!R45</f>
        <v>43922</v>
      </c>
      <c r="V46" s="63">
        <f>+'F10.12.17data'!S45</f>
        <v>1.054637249599174</v>
      </c>
      <c r="W46" s="63">
        <f>+'F10.12.17data'!T45</f>
        <v>1.0116948218400514</v>
      </c>
      <c r="X46" s="63">
        <f ca="1">+'F10.12.17data'!V45</f>
        <v>1.0408953771353189</v>
      </c>
      <c r="Y46" s="63">
        <f ca="1">+'F10.12.17data'!W45</f>
        <v>1.0103766236174769</v>
      </c>
    </row>
    <row r="47" spans="2:25" x14ac:dyDescent="0.25">
      <c r="B47" s="35">
        <f>+F9data!AB46</f>
        <v>43952</v>
      </c>
      <c r="C47" s="76">
        <f>+F9data!AC46</f>
        <v>8.4748130318530648E-3</v>
      </c>
      <c r="D47" s="76">
        <f ca="1">+F9data!AD46</f>
        <v>3.5732295430612551E-3</v>
      </c>
      <c r="F47" s="35">
        <f t="shared" si="5"/>
        <v>43952</v>
      </c>
      <c r="G47" s="76">
        <f ca="1">+W_nucleo!AH60</f>
        <v>2.1517918176270578E-2</v>
      </c>
      <c r="H47" s="76">
        <f ca="1">+W_nucleo!AG60</f>
        <v>1.316872668188207E-2</v>
      </c>
      <c r="J47" s="35">
        <f t="shared" si="1"/>
        <v>43952</v>
      </c>
      <c r="K47" s="76">
        <f ca="1">+W_nucleo!AR60</f>
        <v>5.9688814018327374E-2</v>
      </c>
      <c r="L47" s="76">
        <f ca="1">+W_nucleo!AS60</f>
        <v>3.6381421715623752E-2</v>
      </c>
      <c r="M47" s="76"/>
      <c r="U47" s="35">
        <f>+'F10.12.17data'!R46</f>
        <v>43952</v>
      </c>
      <c r="V47" s="63">
        <f>+'F10.12.17data'!S46</f>
        <v>1.0520990706551718</v>
      </c>
      <c r="W47" s="63">
        <f>+'F10.12.17data'!T46</f>
        <v>1.0095775510635445</v>
      </c>
      <c r="X47" s="63">
        <f ca="1">+'F10.12.17data'!V46</f>
        <v>1.0368754941092535</v>
      </c>
      <c r="Y47" s="63">
        <f ca="1">+'F10.12.17data'!W46</f>
        <v>1.011669904479445</v>
      </c>
    </row>
    <row r="48" spans="2:25" x14ac:dyDescent="0.25">
      <c r="B48" s="35">
        <f>+F9data!AB47</f>
        <v>43983</v>
      </c>
      <c r="C48" s="76">
        <f>+F9data!AC47</f>
        <v>8.8450513500551442E-3</v>
      </c>
      <c r="D48" s="76">
        <f ca="1">+F9data!AD47</f>
        <v>3.6845416972675995E-3</v>
      </c>
      <c r="F48" s="35">
        <f t="shared" si="5"/>
        <v>43983</v>
      </c>
      <c r="G48" s="76">
        <f ca="1">+W_nucleo!AH61</f>
        <v>1.8515270158073527E-2</v>
      </c>
      <c r="H48" s="76">
        <f ca="1">+W_nucleo!AG61</f>
        <v>1.1705826154330135E-2</v>
      </c>
      <c r="J48" s="35">
        <f t="shared" si="1"/>
        <v>43983</v>
      </c>
      <c r="K48" s="76">
        <f ca="1">+W_nucleo!AR61</f>
        <v>5.5337685836862605E-2</v>
      </c>
      <c r="L48" s="76">
        <f ca="1">+W_nucleo!AS61</f>
        <v>3.7030862759749539E-2</v>
      </c>
      <c r="M48" s="76"/>
      <c r="U48" s="35">
        <f>+'F10.12.17data'!R47</f>
        <v>43983</v>
      </c>
      <c r="V48" s="63">
        <f>+'F10.12.17data'!S47</f>
        <v>1.0560748633499411</v>
      </c>
      <c r="W48" s="63">
        <f>+'F10.12.17data'!T47</f>
        <v>1.0071774996962455</v>
      </c>
      <c r="X48" s="63">
        <f ca="1">+'F10.12.17data'!V47</f>
        <v>1.0414210939900772</v>
      </c>
      <c r="Y48" s="63">
        <f ca="1">+'F10.12.17data'!W47</f>
        <v>1.0116103879662082</v>
      </c>
    </row>
    <row r="49" spans="2:25" x14ac:dyDescent="0.25">
      <c r="B49" s="35">
        <f>+F9data!AB48</f>
        <v>44013</v>
      </c>
      <c r="C49" s="76">
        <f>+F9data!AC48</f>
        <v>8.8928418068713513E-3</v>
      </c>
      <c r="D49" s="76">
        <f ca="1">+F9data!AD48</f>
        <v>3.6315583116521646E-3</v>
      </c>
      <c r="F49" s="35">
        <f t="shared" si="5"/>
        <v>44013</v>
      </c>
      <c r="G49" s="76">
        <f ca="1">+W_nucleo!AH62</f>
        <v>1.9354970179818354E-2</v>
      </c>
      <c r="H49" s="76">
        <f ca="1">+W_nucleo!AG62</f>
        <v>1.2719892850326708E-2</v>
      </c>
      <c r="J49" s="35">
        <f t="shared" si="1"/>
        <v>44013</v>
      </c>
      <c r="K49" s="76">
        <f ca="1">+W_nucleo!AR62</f>
        <v>5.0259529836630623E-2</v>
      </c>
      <c r="L49" s="76">
        <f ca="1">+W_nucleo!AS62</f>
        <v>4.0107731795242518E-2</v>
      </c>
      <c r="M49" s="76"/>
      <c r="U49" s="35">
        <f>+'F10.12.17data'!R48</f>
        <v>44013</v>
      </c>
      <c r="V49" s="63">
        <f>+'F10.12.17data'!S48</f>
        <v>1.0510644383839851</v>
      </c>
      <c r="W49" s="63">
        <f>+'F10.12.17data'!T48</f>
        <v>1.0040648670779602</v>
      </c>
      <c r="X49" s="63">
        <f ca="1">+'F10.12.17data'!V48</f>
        <v>1.0353597026811787</v>
      </c>
      <c r="Y49" s="63">
        <f ca="1">+'F10.12.17data'!W48</f>
        <v>1.0122688600841492</v>
      </c>
    </row>
    <row r="50" spans="2:25" x14ac:dyDescent="0.25">
      <c r="B50" s="35">
        <f>+F9data!AB49</f>
        <v>44044</v>
      </c>
      <c r="C50" s="76">
        <f>+F9data!AC49</f>
        <v>8.8745377771785785E-3</v>
      </c>
      <c r="D50" s="76">
        <f ca="1">+F9data!AD49</f>
        <v>3.5532217912930264E-3</v>
      </c>
      <c r="F50" s="35">
        <f t="shared" si="5"/>
        <v>44044</v>
      </c>
      <c r="G50" s="76">
        <f ca="1">+W_nucleo!AH63</f>
        <v>1.8578915948595842E-2</v>
      </c>
      <c r="H50" s="76">
        <f ca="1">+W_nucleo!AG63</f>
        <v>1.0243737513125906E-2</v>
      </c>
      <c r="J50" s="35">
        <f t="shared" si="1"/>
        <v>44044</v>
      </c>
      <c r="K50" s="76">
        <f ca="1">+W_nucleo!AR63</f>
        <v>5.2959911131060355E-2</v>
      </c>
      <c r="L50" s="76">
        <f ca="1">+W_nucleo!AS63</f>
        <v>3.5467231554389134E-2</v>
      </c>
      <c r="M50" s="76"/>
      <c r="U50" s="35">
        <f>+'F10.12.17data'!R49</f>
        <v>44044</v>
      </c>
      <c r="V50" s="63">
        <f>+'F10.12.17data'!S49</f>
        <v>1.0490345889516657</v>
      </c>
      <c r="W50" s="63">
        <f>+'F10.12.17data'!T49</f>
        <v>1.0054690200556171</v>
      </c>
      <c r="X50" s="63">
        <f ca="1">+'F10.12.17data'!V49</f>
        <v>1.031119912954279</v>
      </c>
      <c r="Y50" s="63">
        <f ca="1">+'F10.12.17data'!W49</f>
        <v>1.0105228218185247</v>
      </c>
    </row>
    <row r="51" spans="2:25" x14ac:dyDescent="0.25">
      <c r="B51" s="35">
        <f>+F9data!AB50</f>
        <v>44075</v>
      </c>
      <c r="C51" s="76">
        <f>+F9data!AC50</f>
        <v>9.2331716353260349E-3</v>
      </c>
      <c r="D51" s="76">
        <f ca="1">+F9data!AD50</f>
        <v>3.6369000171912282E-3</v>
      </c>
      <c r="F51" s="35">
        <f t="shared" si="5"/>
        <v>44075</v>
      </c>
      <c r="G51" s="76">
        <f ca="1">+W_nucleo!AH64</f>
        <v>2.1655522552521456E-2</v>
      </c>
      <c r="H51" s="76">
        <f ca="1">+W_nucleo!AG64</f>
        <v>9.7665275611864555E-3</v>
      </c>
      <c r="J51" s="35">
        <f t="shared" si="1"/>
        <v>44075</v>
      </c>
      <c r="K51" s="76">
        <f ca="1">+W_nucleo!AR64</f>
        <v>6.164360445918815E-2</v>
      </c>
      <c r="L51" s="76">
        <f ca="1">+W_nucleo!AS64</f>
        <v>4.0626364164925377E-2</v>
      </c>
      <c r="M51" s="76"/>
      <c r="U51" s="35">
        <f>+'F10.12.17data'!R50</f>
        <v>44075</v>
      </c>
      <c r="V51" s="63">
        <f>+'F10.12.17data'!S50</f>
        <v>1.0622213638461535</v>
      </c>
      <c r="W51" s="63">
        <f>+'F10.12.17data'!T50</f>
        <v>1.0069997917395062</v>
      </c>
      <c r="X51" s="63">
        <f ca="1">+'F10.12.17data'!V50</f>
        <v>1.0410316516252864</v>
      </c>
      <c r="Y51" s="63">
        <f ca="1">+'F10.12.17data'!W50</f>
        <v>1.0117867596123999</v>
      </c>
    </row>
    <row r="52" spans="2:25" x14ac:dyDescent="0.25">
      <c r="B52" s="35">
        <f>+F9data!AB51</f>
        <v>44105</v>
      </c>
      <c r="C52" s="76">
        <f>+F9data!AC51</f>
        <v>8.9972423215332799E-3</v>
      </c>
      <c r="D52" s="76">
        <f ca="1">+F9data!AD51</f>
        <v>3.6255968444628972E-3</v>
      </c>
      <c r="F52" s="35">
        <f t="shared" si="5"/>
        <v>44105</v>
      </c>
      <c r="G52" s="76">
        <f ca="1">+W_nucleo!AH65</f>
        <v>3.3509577065594875E-2</v>
      </c>
      <c r="H52" s="76">
        <f ca="1">+W_nucleo!AG65</f>
        <v>1.0387732475385381E-2</v>
      </c>
      <c r="J52" s="35">
        <f t="shared" si="1"/>
        <v>44105</v>
      </c>
      <c r="K52" s="76">
        <f ca="1">+W_nucleo!AR65</f>
        <v>7.9092438689438715E-2</v>
      </c>
      <c r="L52" s="76">
        <f ca="1">+W_nucleo!AS65</f>
        <v>4.1473755698285597E-2</v>
      </c>
      <c r="M52" s="76"/>
      <c r="U52" s="35">
        <f>+'F10.12.17data'!R51</f>
        <v>44105</v>
      </c>
      <c r="V52" s="63">
        <f>+'F10.12.17data'!S51</f>
        <v>1.0652540635975771</v>
      </c>
      <c r="W52" s="63">
        <f>+'F10.12.17data'!T51</f>
        <v>1.0103940514630552</v>
      </c>
      <c r="X52" s="63">
        <f ca="1">+'F10.12.17data'!V51</f>
        <v>1.0431558301477799</v>
      </c>
      <c r="Y52" s="63">
        <f ca="1">+'F10.12.17data'!W51</f>
        <v>1.0116305473437359</v>
      </c>
    </row>
    <row r="53" spans="2:25" x14ac:dyDescent="0.25">
      <c r="B53" s="35">
        <f>+F9data!AB52</f>
        <v>44136</v>
      </c>
      <c r="C53" s="76">
        <f>+F9data!AC52</f>
        <v>9.0940239335786099E-3</v>
      </c>
      <c r="D53" s="76">
        <f ca="1">+F9data!AD52</f>
        <v>3.4543686829034228E-3</v>
      </c>
      <c r="F53" s="35">
        <f t="shared" si="5"/>
        <v>44136</v>
      </c>
      <c r="G53" s="76">
        <f ca="1">+W_nucleo!AH66</f>
        <v>2.7937494806326235E-2</v>
      </c>
      <c r="H53" s="76">
        <f ca="1">+W_nucleo!AG66</f>
        <v>8.3601300913036525E-3</v>
      </c>
      <c r="J53" s="35">
        <f t="shared" si="1"/>
        <v>44136</v>
      </c>
      <c r="K53" s="76">
        <f ca="1">+W_nucleo!AR66</f>
        <v>7.8199628527783283E-2</v>
      </c>
      <c r="L53" s="76">
        <f ca="1">+W_nucleo!AS66</f>
        <v>4.3707155109302231E-2</v>
      </c>
      <c r="M53" s="76"/>
      <c r="U53" s="35">
        <f>+'F10.12.17data'!R52</f>
        <v>44136</v>
      </c>
      <c r="V53" s="63">
        <f>+'F10.12.17data'!S52</f>
        <v>1.0682020186379841</v>
      </c>
      <c r="W53" s="63">
        <f>+'F10.12.17data'!T52</f>
        <v>1.0080667712149396</v>
      </c>
      <c r="X53" s="63">
        <f ca="1">+'F10.12.17data'!V52</f>
        <v>1.0515717401822058</v>
      </c>
      <c r="Y53" s="63">
        <f ca="1">+'F10.12.17data'!W52</f>
        <v>1.0117926102403261</v>
      </c>
    </row>
    <row r="54" spans="2:25" x14ac:dyDescent="0.25">
      <c r="B54" s="35">
        <f>+F9data!AB53</f>
        <v>44166</v>
      </c>
      <c r="C54" s="76">
        <f>+F9data!AC53</f>
        <v>1.0590880175588327E-2</v>
      </c>
      <c r="D54" s="76">
        <f ca="1">+F9data!AD53</f>
        <v>3.5459251140492198E-3</v>
      </c>
      <c r="F54" s="35">
        <f t="shared" si="5"/>
        <v>44166</v>
      </c>
      <c r="G54" s="76">
        <f ca="1">+W_nucleo!AH67</f>
        <v>3.9124012972197697E-2</v>
      </c>
      <c r="H54" s="76">
        <f ca="1">+W_nucleo!AG67</f>
        <v>1.6555479811815488E-2</v>
      </c>
      <c r="J54" s="35">
        <f t="shared" si="1"/>
        <v>44166</v>
      </c>
      <c r="K54" s="76">
        <f ca="1">+W_nucleo!AR67</f>
        <v>9.8729733441885514E-2</v>
      </c>
      <c r="L54" s="76">
        <f ca="1">+W_nucleo!AS67</f>
        <v>6.3792857906357803E-2</v>
      </c>
      <c r="M54" s="76"/>
      <c r="U54" s="35">
        <f>+'F10.12.17data'!R53</f>
        <v>44166</v>
      </c>
      <c r="V54" s="63">
        <f>+'F10.12.17data'!S53</f>
        <v>1.0815738129521584</v>
      </c>
      <c r="W54" s="63">
        <f>+'F10.12.17data'!T53</f>
        <v>1.0105474748033449</v>
      </c>
      <c r="X54" s="63">
        <f ca="1">+'F10.12.17data'!V53</f>
        <v>1.0717596080888514</v>
      </c>
      <c r="Y54" s="63">
        <f ca="1">+'F10.12.17data'!W53</f>
        <v>1.0164421019317385</v>
      </c>
    </row>
    <row r="55" spans="2:25" x14ac:dyDescent="0.25">
      <c r="B55" s="35">
        <f>+F9data!AB54</f>
        <v>44197</v>
      </c>
      <c r="C55" s="76">
        <f>+F9data!AC54</f>
        <v>1.1517475475847602E-2</v>
      </c>
      <c r="D55" s="76">
        <f ca="1">+F9data!AD54</f>
        <v>3.1512800367021754E-3</v>
      </c>
      <c r="F55" s="35">
        <f t="shared" si="5"/>
        <v>44197</v>
      </c>
      <c r="G55" s="76">
        <f ca="1">+W_nucleo!AH68</f>
        <v>3.3216452838141342E-2</v>
      </c>
      <c r="H55" s="76">
        <f ca="1">+W_nucleo!AG68</f>
        <v>1.8875356461847348E-2</v>
      </c>
      <c r="J55" s="35">
        <f t="shared" si="1"/>
        <v>44197</v>
      </c>
      <c r="K55" s="76">
        <f ca="1">+W_nucleo!AR68</f>
        <v>0.12566996148354725</v>
      </c>
      <c r="L55" s="76">
        <f ca="1">+W_nucleo!AS68</f>
        <v>8.2435836484570757E-2</v>
      </c>
      <c r="M55" s="76"/>
      <c r="U55" s="35">
        <f>+'F10.12.17data'!R54</f>
        <v>44197</v>
      </c>
      <c r="V55" s="63">
        <f>+'F10.12.17data'!S54</f>
        <v>1.0854847711474149</v>
      </c>
      <c r="W55" s="63">
        <f>+'F10.12.17data'!T54</f>
        <v>1.0118636124565796</v>
      </c>
      <c r="X55" s="63">
        <f ca="1">+'F10.12.17data'!V54</f>
        <v>1.0740169979401681</v>
      </c>
      <c r="Y55" s="63">
        <f ca="1">+'F10.12.17data'!W54</f>
        <v>1.0204848785434331</v>
      </c>
    </row>
    <row r="56" spans="2:25" x14ac:dyDescent="0.25">
      <c r="B56" s="35">
        <f>+F9data!AB55</f>
        <v>44228</v>
      </c>
      <c r="C56" s="76">
        <f>+F9data!AC55</f>
        <v>1.1691611329690285E-2</v>
      </c>
      <c r="D56" s="76">
        <f ca="1">+F9data!AD55</f>
        <v>2.9948683140699206E-3</v>
      </c>
      <c r="F56" s="35">
        <f t="shared" si="5"/>
        <v>44228</v>
      </c>
      <c r="G56" s="76">
        <f ca="1">+W_nucleo!AH69</f>
        <v>2.822531160792785E-2</v>
      </c>
      <c r="H56" s="76">
        <f ca="1">+W_nucleo!AG69</f>
        <v>1.6522351249991019E-2</v>
      </c>
      <c r="J56" s="35">
        <f t="shared" si="1"/>
        <v>44228</v>
      </c>
      <c r="K56" s="76">
        <f ca="1">+W_nucleo!AR69</f>
        <v>0.12649221658877607</v>
      </c>
      <c r="L56" s="76">
        <f ca="1">+W_nucleo!AS69</f>
        <v>8.3408561560620598E-2</v>
      </c>
      <c r="M56" s="76"/>
      <c r="U56" s="35">
        <f>+'F10.12.17data'!R55</f>
        <v>44228</v>
      </c>
      <c r="V56" s="63">
        <f>+'F10.12.17data'!S55</f>
        <v>1.0878179847856499</v>
      </c>
      <c r="W56" s="63">
        <f>+'F10.12.17data'!T55</f>
        <v>1.0109006050207459</v>
      </c>
      <c r="X56" s="63">
        <f ca="1">+'F10.12.17data'!V55</f>
        <v>1.074088201579843</v>
      </c>
      <c r="Y56" s="63">
        <f ca="1">+'F10.12.17data'!W55</f>
        <v>1.01990870927763</v>
      </c>
    </row>
    <row r="57" spans="2:25" x14ac:dyDescent="0.25">
      <c r="B57" s="35">
        <f>+F9data!AB56</f>
        <v>44256</v>
      </c>
      <c r="C57" s="76">
        <f>+F9data!AC56</f>
        <v>1.2426365652997226E-2</v>
      </c>
      <c r="D57" s="76">
        <f ca="1">+F9data!AD56</f>
        <v>3.1265312356119437E-3</v>
      </c>
      <c r="F57" s="35">
        <f t="shared" si="5"/>
        <v>44256</v>
      </c>
      <c r="G57" s="76">
        <f ca="1">+W_nucleo!AH70</f>
        <v>2.0804689517436303E-2</v>
      </c>
      <c r="H57" s="76">
        <f ca="1">+W_nucleo!AG70</f>
        <v>1.5413192486157801E-2</v>
      </c>
      <c r="J57" s="35">
        <f t="shared" si="1"/>
        <v>44256</v>
      </c>
      <c r="K57" s="76">
        <f ca="1">+W_nucleo!AR70</f>
        <v>0.12007280866888781</v>
      </c>
      <c r="L57" s="76">
        <f ca="1">+W_nucleo!AS70</f>
        <v>8.1570336891109818E-2</v>
      </c>
      <c r="M57" s="76"/>
      <c r="U57" s="35">
        <f>+'F10.12.17data'!R56</f>
        <v>44256</v>
      </c>
      <c r="V57" s="63">
        <f>+'F10.12.17data'!S56</f>
        <v>1.0919508905862512</v>
      </c>
      <c r="W57" s="63">
        <f>+'F10.12.17data'!T56</f>
        <v>1.0111748549332322</v>
      </c>
      <c r="X57" s="63">
        <f ca="1">+'F10.12.17data'!V56</f>
        <v>1.0810393578104358</v>
      </c>
      <c r="Y57" s="63">
        <f ca="1">+'F10.12.17data'!W56</f>
        <v>1.0186272443552193</v>
      </c>
    </row>
    <row r="58" spans="2:25" x14ac:dyDescent="0.25">
      <c r="B58" s="35">
        <f>+F9data!AB57</f>
        <v>44287</v>
      </c>
      <c r="C58" s="76">
        <f>+F9data!AC57</f>
        <v>1.1411856117262495E-2</v>
      </c>
      <c r="D58" s="76">
        <f ca="1">+F9data!AD57</f>
        <v>2.5586878789987111E-3</v>
      </c>
      <c r="F58" s="35">
        <f t="shared" si="5"/>
        <v>44287</v>
      </c>
      <c r="G58" s="76">
        <f ca="1">+W_nucleo!AH71</f>
        <v>1.1018139604473731E-2</v>
      </c>
      <c r="H58" s="76">
        <f ca="1">+W_nucleo!AG71</f>
        <v>1.0650126563471307E-2</v>
      </c>
      <c r="J58" s="35">
        <f t="shared" si="1"/>
        <v>44287</v>
      </c>
      <c r="K58" s="76">
        <f ca="1">+W_nucleo!AR71</f>
        <v>0.12663278313919868</v>
      </c>
      <c r="L58" s="76">
        <f ca="1">+W_nucleo!AS71</f>
        <v>8.0576349957135029E-2</v>
      </c>
      <c r="M58" s="76"/>
      <c r="U58" s="35">
        <f>+'F10.12.17data'!R57</f>
        <v>44287</v>
      </c>
      <c r="V58" s="63">
        <f>+'F10.12.17data'!S57</f>
        <v>1.0865865123341401</v>
      </c>
      <c r="W58" s="63">
        <f>+'F10.12.17data'!T57</f>
        <v>1.0113918530091492</v>
      </c>
      <c r="X58" s="63">
        <f ca="1">+'F10.12.17data'!V57</f>
        <v>1.0763853985796736</v>
      </c>
      <c r="Y58" s="63">
        <f ca="1">+'F10.12.17data'!W57</f>
        <v>1.0175869252157372</v>
      </c>
    </row>
    <row r="59" spans="2:25" x14ac:dyDescent="0.25">
      <c r="B59" s="35">
        <f>+F9data!AB58</f>
        <v>44317</v>
      </c>
      <c r="C59" s="76">
        <f>+F9data!AC58</f>
        <v>1.1674178807604E-2</v>
      </c>
      <c r="D59" s="76">
        <f ca="1">+F9data!AD58</f>
        <v>2.6970178464732117E-3</v>
      </c>
      <c r="F59" s="35">
        <f t="shared" si="5"/>
        <v>44317</v>
      </c>
      <c r="G59" s="76">
        <f ca="1">+W_nucleo!AH72</f>
        <v>8.8502178961455957E-3</v>
      </c>
      <c r="H59" s="76">
        <f ca="1">+W_nucleo!AG72</f>
        <v>8.0550859118506679E-3</v>
      </c>
      <c r="J59" s="35">
        <f t="shared" si="1"/>
        <v>44317</v>
      </c>
      <c r="K59" s="76">
        <f ca="1">+W_nucleo!AR72</f>
        <v>0.11676872742287969</v>
      </c>
      <c r="L59" s="76">
        <f ca="1">+W_nucleo!AS72</f>
        <v>8.0740844357406694E-2</v>
      </c>
      <c r="M59" s="76"/>
      <c r="U59" s="35">
        <f>+'F10.12.17data'!R58</f>
        <v>44317</v>
      </c>
      <c r="V59" s="63">
        <f>+'F10.12.17data'!S58</f>
        <v>1.0894785760665988</v>
      </c>
      <c r="W59" s="63">
        <f>+'F10.12.17data'!T58</f>
        <v>1.0084276180565919</v>
      </c>
      <c r="X59" s="63">
        <f ca="1">+'F10.12.17data'!V58</f>
        <v>1.0830868711215162</v>
      </c>
      <c r="Y59" s="63">
        <f ca="1">+'F10.12.17data'!W58</f>
        <v>1.0170276629367641</v>
      </c>
    </row>
    <row r="60" spans="2:25" x14ac:dyDescent="0.25">
      <c r="B60" s="35">
        <f>+F9data!AB59</f>
        <v>44348</v>
      </c>
      <c r="C60" s="76">
        <f>+F9data!AC59</f>
        <v>1.1632980307808275E-2</v>
      </c>
      <c r="D60" s="76">
        <f ca="1">+F9data!AD59</f>
        <v>2.6811423345101115E-3</v>
      </c>
      <c r="F60" s="35">
        <f t="shared" si="5"/>
        <v>44348</v>
      </c>
      <c r="G60" s="76">
        <f ca="1">+W_nucleo!AH73</f>
        <v>1.3179741637882714E-2</v>
      </c>
      <c r="H60" s="76">
        <f ca="1">+W_nucleo!AG73</f>
        <v>8.6019126722562955E-3</v>
      </c>
      <c r="J60" s="35">
        <f t="shared" si="1"/>
        <v>44348</v>
      </c>
      <c r="K60" s="76">
        <f ca="1">+W_nucleo!AR73</f>
        <v>0.12561684669522588</v>
      </c>
      <c r="L60" s="76">
        <f ca="1">+W_nucleo!AS73</f>
        <v>8.4783229733393028E-2</v>
      </c>
      <c r="M60" s="76"/>
      <c r="U60" s="35">
        <f>+'F10.12.17data'!R59</f>
        <v>44348</v>
      </c>
      <c r="V60" s="63">
        <f>+'F10.12.17data'!S59</f>
        <v>1.0905957507598032</v>
      </c>
      <c r="W60" s="63">
        <f>+'F10.12.17data'!T59</f>
        <v>1.0093608393200042</v>
      </c>
      <c r="X60" s="63">
        <f ca="1">+'F10.12.17data'!V59</f>
        <v>1.0855082583848525</v>
      </c>
      <c r="Y60" s="63">
        <f ca="1">+'F10.12.17data'!W59</f>
        <v>1.0172607275380692</v>
      </c>
    </row>
    <row r="61" spans="2:25" x14ac:dyDescent="0.25">
      <c r="B61" s="35">
        <f>+F9data!AB60</f>
        <v>44378</v>
      </c>
      <c r="C61" s="76">
        <f>+F9data!AC60</f>
        <v>1.1217450074973193E-2</v>
      </c>
      <c r="D61" s="76">
        <f ca="1">+F9data!AD60</f>
        <v>2.606946661572703E-3</v>
      </c>
      <c r="F61" s="35">
        <f t="shared" si="5"/>
        <v>44378</v>
      </c>
      <c r="G61" s="76">
        <f ca="1">+W_nucleo!AH74</f>
        <v>1.4655180731891093E-2</v>
      </c>
      <c r="H61" s="76">
        <f ca="1">+W_nucleo!AG74</f>
        <v>5.8023993938256524E-3</v>
      </c>
      <c r="J61" s="35">
        <f t="shared" si="1"/>
        <v>44378</v>
      </c>
      <c r="K61" s="76">
        <f ca="1">+W_nucleo!AR74</f>
        <v>0.12443986147418684</v>
      </c>
      <c r="L61" s="76">
        <f ca="1">+W_nucleo!AS74</f>
        <v>8.1395441170941218E-2</v>
      </c>
      <c r="M61" s="76"/>
      <c r="U61" s="35">
        <f>+'F10.12.17data'!R60</f>
        <v>44378</v>
      </c>
      <c r="V61" s="63">
        <f>+'F10.12.17data'!S60</f>
        <v>1.0886852529968591</v>
      </c>
      <c r="W61" s="63">
        <f>+'F10.12.17data'!T60</f>
        <v>1.0089738071392076</v>
      </c>
      <c r="X61" s="63">
        <f ca="1">+'F10.12.17data'!V60</f>
        <v>1.0821193121292969</v>
      </c>
      <c r="Y61" s="63">
        <f ca="1">+'F10.12.17data'!W60</f>
        <v>1.0160566084565124</v>
      </c>
    </row>
    <row r="62" spans="2:25" x14ac:dyDescent="0.25">
      <c r="B62" s="35">
        <f>+F9data!AB61</f>
        <v>44409</v>
      </c>
      <c r="C62" s="76">
        <f>+F9data!AC61</f>
        <v>1.2116135735929548E-2</v>
      </c>
      <c r="D62" s="76">
        <f ca="1">+F9data!AD61</f>
        <v>2.9825142838570775E-3</v>
      </c>
      <c r="F62" s="35">
        <f t="shared" si="5"/>
        <v>44409</v>
      </c>
      <c r="G62" s="76">
        <f ca="1">+W_nucleo!AH75</f>
        <v>6.4198881686290399E-3</v>
      </c>
      <c r="H62" s="76">
        <f ca="1">+W_nucleo!AG75</f>
        <v>7.4538475803840321E-3</v>
      </c>
      <c r="J62" s="35">
        <f t="shared" si="1"/>
        <v>44409</v>
      </c>
      <c r="K62" s="76">
        <f ca="1">+W_nucleo!AR75</f>
        <v>0.10185808401312979</v>
      </c>
      <c r="L62" s="76">
        <f ca="1">+W_nucleo!AS75</f>
        <v>8.0413978124890484E-2</v>
      </c>
      <c r="M62" s="76"/>
      <c r="U62" s="35">
        <f>+'F10.12.17data'!R61</f>
        <v>44409</v>
      </c>
      <c r="V62" s="63">
        <f>+'F10.12.17data'!S61</f>
        <v>1.0718736876238415</v>
      </c>
      <c r="W62" s="63">
        <f>+'F10.12.17data'!T61</f>
        <v>1.0046708941246054</v>
      </c>
      <c r="X62" s="63">
        <f ca="1">+'F10.12.17data'!V61</f>
        <v>1.0722910733210658</v>
      </c>
      <c r="Y62" s="63">
        <f ca="1">+'F10.12.17data'!W61</f>
        <v>1.0153777523956398</v>
      </c>
    </row>
    <row r="63" spans="2:25" x14ac:dyDescent="0.25">
      <c r="B63" s="35">
        <f>+F9data!AB62</f>
        <v>44440</v>
      </c>
      <c r="C63" s="76">
        <f>+F9data!AC62</f>
        <v>1.1900563566390798E-2</v>
      </c>
      <c r="D63" s="76">
        <f ca="1">+F9data!AD62</f>
        <v>3.0964896320711164E-3</v>
      </c>
      <c r="F63" s="35">
        <f t="shared" si="5"/>
        <v>44440</v>
      </c>
      <c r="G63" s="76">
        <f ca="1">+W_nucleo!AH76</f>
        <v>-1.9287407771664267E-3</v>
      </c>
      <c r="H63" s="76">
        <f ca="1">+W_nucleo!AG76</f>
        <v>3.7718637813388689E-3</v>
      </c>
      <c r="J63" s="35">
        <f t="shared" si="1"/>
        <v>44440</v>
      </c>
      <c r="K63" s="76">
        <f ca="1">+W_nucleo!AR76</f>
        <v>8.7264667816218555E-2</v>
      </c>
      <c r="L63" s="76">
        <f ca="1">+W_nucleo!AS76</f>
        <v>7.683466507072545E-2</v>
      </c>
      <c r="M63" s="76"/>
      <c r="U63" s="35">
        <f>+'F10.12.17data'!R62</f>
        <v>44440</v>
      </c>
      <c r="V63" s="63">
        <f>+'F10.12.17data'!S62</f>
        <v>1.0620467252927086</v>
      </c>
      <c r="W63" s="63">
        <f>+'F10.12.17data'!T62</f>
        <v>1.0037155039704806</v>
      </c>
      <c r="X63" s="63">
        <f ca="1">+'F10.12.17data'!V62</f>
        <v>1.0576232866507747</v>
      </c>
      <c r="Y63" s="63">
        <f ca="1">+'F10.12.17data'!W62</f>
        <v>1.0142214598611388</v>
      </c>
    </row>
    <row r="64" spans="2:25" x14ac:dyDescent="0.25">
      <c r="B64" s="35">
        <f>+F9data!AB63</f>
        <v>44470</v>
      </c>
      <c r="C64" s="76">
        <f>+F9data!AC63</f>
        <v>1.2128356154787653E-2</v>
      </c>
      <c r="D64" s="76">
        <f ca="1">+F9data!AD63</f>
        <v>2.8633477162026875E-3</v>
      </c>
      <c r="F64" s="35">
        <f t="shared" si="5"/>
        <v>44470</v>
      </c>
      <c r="G64" s="76">
        <f ca="1">+W_nucleo!AH77</f>
        <v>-1.0384797254434419E-2</v>
      </c>
      <c r="H64" s="76">
        <f ca="1">+W_nucleo!AG77</f>
        <v>3.5355832047414548E-3</v>
      </c>
      <c r="J64" s="35">
        <f t="shared" si="1"/>
        <v>44470</v>
      </c>
      <c r="K64" s="76">
        <f ca="1">+W_nucleo!AR77</f>
        <v>8.2804003747600774E-2</v>
      </c>
      <c r="L64" s="76">
        <f ca="1">+W_nucleo!AS77</f>
        <v>7.7618136166216267E-2</v>
      </c>
      <c r="M64" s="76"/>
      <c r="U64" s="35">
        <f>+'F10.12.17data'!R63</f>
        <v>44470</v>
      </c>
      <c r="V64" s="63">
        <f>+'F10.12.17data'!S63</f>
        <v>1.0649280195457742</v>
      </c>
      <c r="W64" s="63">
        <f>+'F10.12.17data'!T63</f>
        <v>1.0031316016159506</v>
      </c>
      <c r="X64" s="63">
        <f ca="1">+'F10.12.17data'!V63</f>
        <v>1.0544578557809587</v>
      </c>
      <c r="Y64" s="63">
        <f ca="1">+'F10.12.17data'!W63</f>
        <v>1.013917481440916</v>
      </c>
    </row>
    <row r="65" spans="2:25" x14ac:dyDescent="0.25">
      <c r="B65" s="35">
        <f>+F9data!AB64</f>
        <v>44501</v>
      </c>
      <c r="C65" s="76">
        <f>+F9data!AC64</f>
        <v>1.2171174501211876E-2</v>
      </c>
      <c r="D65" s="76">
        <f ca="1">+F9data!AD64</f>
        <v>2.786544406005953E-3</v>
      </c>
      <c r="F65" s="35">
        <f t="shared" si="5"/>
        <v>44501</v>
      </c>
      <c r="G65" s="76">
        <f ca="1">+W_nucleo!AH78</f>
        <v>-8.5658183738375193E-3</v>
      </c>
      <c r="H65" s="76">
        <f ca="1">+W_nucleo!AG78</f>
        <v>3.2541637646474886E-3</v>
      </c>
      <c r="J65" s="35">
        <f t="shared" si="1"/>
        <v>44501</v>
      </c>
      <c r="K65" s="76">
        <f ca="1">+W_nucleo!AR78</f>
        <v>8.6298654274400199E-2</v>
      </c>
      <c r="L65" s="76">
        <f ca="1">+W_nucleo!AS78</f>
        <v>8.0109428051152953E-2</v>
      </c>
      <c r="M65" s="76"/>
      <c r="U65" s="35">
        <f>+'F10.12.17data'!R64</f>
        <v>44501</v>
      </c>
      <c r="V65" s="63">
        <f>+'F10.12.17data'!S64</f>
        <v>1.0700345778346207</v>
      </c>
      <c r="W65" s="63">
        <f>+'F10.12.17data'!T64</f>
        <v>1.0016082055553348</v>
      </c>
      <c r="X65" s="63">
        <f ca="1">+'F10.12.17data'!V64</f>
        <v>1.062554667322072</v>
      </c>
      <c r="Y65" s="63">
        <f ca="1">+'F10.12.17data'!W64</f>
        <v>1.0139118192854941</v>
      </c>
    </row>
    <row r="66" spans="2:25" x14ac:dyDescent="0.25">
      <c r="B66" s="35">
        <f>+F9data!AB65</f>
        <v>44531</v>
      </c>
      <c r="C66" s="76">
        <f>+F9data!AC65</f>
        <v>1.1191107530217811E-2</v>
      </c>
      <c r="D66" s="76">
        <f ca="1">+F9data!AD65</f>
        <v>2.7128627901262616E-3</v>
      </c>
      <c r="F66" s="35">
        <f t="shared" si="5"/>
        <v>44531</v>
      </c>
      <c r="G66" s="76">
        <f ca="1">+W_nucleo!AH79</f>
        <v>-1.0389866822245519E-2</v>
      </c>
      <c r="H66" s="76">
        <f ca="1">+W_nucleo!AG79</f>
        <v>-1.8530863608774428E-3</v>
      </c>
      <c r="J66" s="35">
        <f t="shared" si="1"/>
        <v>44531</v>
      </c>
      <c r="K66" s="76">
        <f ca="1">+W_nucleo!AR79</f>
        <v>0.10865728775488837</v>
      </c>
      <c r="L66" s="76">
        <f ca="1">+W_nucleo!AS79</f>
        <v>9.1536399863723084E-2</v>
      </c>
      <c r="M66" s="76"/>
      <c r="U66" s="35">
        <f>+'F10.12.17data'!R65</f>
        <v>44531</v>
      </c>
      <c r="V66" s="63">
        <f>+'F10.12.17data'!S65</f>
        <v>1.0783046215516208</v>
      </c>
      <c r="W66" s="63">
        <f>+'F10.12.17data'!T65</f>
        <v>1.0041817384301652</v>
      </c>
      <c r="X66" s="63">
        <f ca="1">+'F10.12.17data'!V65</f>
        <v>1.0763183412311137</v>
      </c>
      <c r="Y66" s="63">
        <f ca="1">+'F10.12.17data'!W65</f>
        <v>1.0152264795080748</v>
      </c>
    </row>
    <row r="67" spans="2:25" x14ac:dyDescent="0.25">
      <c r="B67" s="35">
        <f>+F9data!AB66</f>
        <v>44562</v>
      </c>
      <c r="C67" s="76">
        <f>+F9data!AC66</f>
        <v>9.7179771564702699E-3</v>
      </c>
      <c r="D67" s="76">
        <f ca="1">+F9data!AD66</f>
        <v>2.3397931468985091E-3</v>
      </c>
      <c r="F67" s="35">
        <f t="shared" si="5"/>
        <v>44562</v>
      </c>
      <c r="G67" s="76">
        <f ca="1">+W_nucleo!AH80</f>
        <v>-1.6840605125844954E-2</v>
      </c>
      <c r="H67" s="76">
        <f ca="1">+W_nucleo!AG80</f>
        <v>-8.5163672331081131E-3</v>
      </c>
      <c r="J67" s="35">
        <f t="shared" si="1"/>
        <v>44562</v>
      </c>
      <c r="K67" s="76">
        <f ca="1">+W_nucleo!AR80</f>
        <v>0.12130676491647208</v>
      </c>
      <c r="L67" s="76">
        <f ca="1">+W_nucleo!AS80</f>
        <v>9.2262290952451309E-2</v>
      </c>
      <c r="M67" s="76"/>
      <c r="U67" s="35">
        <f>+'F10.12.17data'!R66</f>
        <v>44562</v>
      </c>
      <c r="V67" s="63">
        <f>+'F10.12.17data'!S66</f>
        <v>1.0830554611680443</v>
      </c>
      <c r="W67" s="63">
        <f>+'F10.12.17data'!T66</f>
        <v>1.0062212275017737</v>
      </c>
      <c r="X67" s="63">
        <f ca="1">+'F10.12.17data'!V66</f>
        <v>1.0752264848837254</v>
      </c>
      <c r="Y67" s="63">
        <f ca="1">+'F10.12.17data'!W66</f>
        <v>1.0148541256485006</v>
      </c>
    </row>
    <row r="68" spans="2:25" x14ac:dyDescent="0.25">
      <c r="B68" s="35">
        <f>+F9data!AB67</f>
        <v>44593</v>
      </c>
      <c r="C68" s="76">
        <f>+F9data!AC67</f>
        <v>9.7471780769647163E-3</v>
      </c>
      <c r="D68" s="76">
        <f ca="1">+F9data!AD67</f>
        <v>2.9272853095005935E-3</v>
      </c>
      <c r="F68" s="35">
        <f t="shared" si="5"/>
        <v>44593</v>
      </c>
      <c r="G68" s="76">
        <f ca="1">+W_nucleo!AH81</f>
        <v>-3.7013055280947782E-3</v>
      </c>
      <c r="H68" s="76">
        <f ca="1">+W_nucleo!AG81</f>
        <v>-6.7722223932038528E-3</v>
      </c>
      <c r="J68" s="35">
        <f t="shared" si="1"/>
        <v>44593</v>
      </c>
      <c r="K68" s="76">
        <f ca="1">+W_nucleo!AR81</f>
        <v>0.17707548118699012</v>
      </c>
      <c r="L68" s="76">
        <f ca="1">+W_nucleo!AS81</f>
        <v>0.10021181538465118</v>
      </c>
      <c r="M68" s="76"/>
      <c r="U68" s="35">
        <f>+'F10.12.17data'!R67</f>
        <v>44593</v>
      </c>
      <c r="V68" s="63">
        <f>+'F10.12.17data'!S67</f>
        <v>1.0893461819427783</v>
      </c>
      <c r="W68" s="63">
        <f>+'F10.12.17data'!T67</f>
        <v>1.0128426202708891</v>
      </c>
      <c r="X68" s="63">
        <f ca="1">+'F10.12.17data'!V67</f>
        <v>1.0815108617132845</v>
      </c>
      <c r="Y68" s="63">
        <f ca="1">+'F10.12.17data'!W67</f>
        <v>1.015447924682181</v>
      </c>
    </row>
    <row r="69" spans="2:25" x14ac:dyDescent="0.25">
      <c r="B69" s="35">
        <f>+F9data!AB68</f>
        <v>44621</v>
      </c>
      <c r="C69" s="76">
        <f>+F9data!AC68</f>
        <v>8.6962341308923583E-3</v>
      </c>
      <c r="D69" s="76">
        <f ca="1">+F9data!AD68</f>
        <v>3.0252892475761315E-3</v>
      </c>
      <c r="F69" s="35">
        <f t="shared" si="5"/>
        <v>44621</v>
      </c>
      <c r="G69" s="76">
        <f ca="1">+W_nucleo!AH82</f>
        <v>8.5637887390903611E-3</v>
      </c>
      <c r="H69" s="76">
        <f ca="1">+W_nucleo!AG82</f>
        <v>-3.5924434938798822E-3</v>
      </c>
      <c r="J69" s="35">
        <f t="shared" si="1"/>
        <v>44621</v>
      </c>
      <c r="K69" s="76">
        <f ca="1">+W_nucleo!AR82</f>
        <v>0.22377611275164178</v>
      </c>
      <c r="L69" s="76">
        <f ca="1">+W_nucleo!AS82</f>
        <v>0.1124848312978548</v>
      </c>
      <c r="M69" s="76"/>
      <c r="U69" s="35">
        <f>+'F10.12.17data'!R68</f>
        <v>44621</v>
      </c>
      <c r="V69" s="63">
        <f>+'F10.12.17data'!S68</f>
        <v>1.083851571986362</v>
      </c>
      <c r="W69" s="63">
        <f>+'F10.12.17data'!T68</f>
        <v>1.0183138867893597</v>
      </c>
      <c r="X69" s="63">
        <f ca="1">+'F10.12.17data'!V68</f>
        <v>1.0776406838783466</v>
      </c>
      <c r="Y69" s="63">
        <f ca="1">+'F10.12.17data'!W68</f>
        <v>1.0163044953739404</v>
      </c>
    </row>
    <row r="70" spans="2:25" x14ac:dyDescent="0.25">
      <c r="B70" s="35">
        <f>+F9data!AB69</f>
        <v>44652</v>
      </c>
      <c r="C70" s="76">
        <f>+F9data!AC69</f>
        <v>8.5205181672077992E-3</v>
      </c>
      <c r="D70" s="76">
        <f ca="1">+F9data!AD69</f>
        <v>3.0489078715587405E-3</v>
      </c>
      <c r="F70" s="35">
        <f t="shared" si="5"/>
        <v>44652</v>
      </c>
      <c r="G70" s="76">
        <f ca="1">+W_nucleo!AH83</f>
        <v>9.2226303551126154E-3</v>
      </c>
      <c r="H70" s="76">
        <f ca="1">+W_nucleo!AG83</f>
        <v>-4.0590183904951616E-3</v>
      </c>
      <c r="J70" s="35">
        <f t="shared" si="1"/>
        <v>44652</v>
      </c>
      <c r="K70" s="76">
        <f ca="1">+W_nucleo!AR83</f>
        <v>0.24222220011481443</v>
      </c>
      <c r="L70" s="76">
        <f ca="1">+W_nucleo!AS83</f>
        <v>0.11062823473157923</v>
      </c>
      <c r="M70" s="76"/>
      <c r="U70" s="35">
        <f>+'F10.12.17data'!R69</f>
        <v>44652</v>
      </c>
      <c r="V70" s="63">
        <f>+'F10.12.17data'!S69</f>
        <v>1.0835699588898944</v>
      </c>
      <c r="W70" s="63">
        <f>+'F10.12.17data'!T69</f>
        <v>1.0191241201192105</v>
      </c>
      <c r="X70" s="63">
        <f ca="1">+'F10.12.17data'!V69</f>
        <v>1.0793515034257639</v>
      </c>
      <c r="Y70" s="63">
        <f ca="1">+'F10.12.17data'!W69</f>
        <v>1.0150179754187214</v>
      </c>
    </row>
    <row r="71" spans="2:25" x14ac:dyDescent="0.25">
      <c r="B71" s="35">
        <f>+F9data!AB70</f>
        <v>44682</v>
      </c>
      <c r="C71" s="76">
        <f>+F9data!AC70</f>
        <v>8.7708601383524876E-3</v>
      </c>
      <c r="D71" s="76">
        <f ca="1">+F9data!AD70</f>
        <v>2.8718159660748124E-3</v>
      </c>
      <c r="F71" s="35">
        <f t="shared" si="5"/>
        <v>44682</v>
      </c>
      <c r="G71" s="76">
        <f ca="1">+W_nucleo!AH84</f>
        <v>1.2715226970755555E-2</v>
      </c>
      <c r="H71" s="76">
        <f ca="1">+W_nucleo!AG84</f>
        <v>-2.9372837905428106E-4</v>
      </c>
      <c r="J71" s="35">
        <f t="shared" ref="J71:J96" si="6">+F71</f>
        <v>44682</v>
      </c>
      <c r="K71" s="76">
        <f ca="1">+W_nucleo!AR84</f>
        <v>0.24754471114959475</v>
      </c>
      <c r="L71" s="76">
        <f ca="1">+W_nucleo!AS84</f>
        <v>0.13043288992352942</v>
      </c>
      <c r="M71" s="76"/>
      <c r="U71" s="35">
        <f>+'F10.12.17data'!R70</f>
        <v>44682</v>
      </c>
      <c r="V71" s="63">
        <f>+'F10.12.17data'!S70</f>
        <v>1.0874562069271387</v>
      </c>
      <c r="W71" s="63">
        <f>+'F10.12.17data'!T70</f>
        <v>1.0159783042472759</v>
      </c>
      <c r="X71" s="63">
        <f ca="1">+'F10.12.17data'!V70</f>
        <v>1.0882328832689707</v>
      </c>
      <c r="Y71" s="63">
        <f ca="1">+'F10.12.17data'!W70</f>
        <v>1.0168447291885334</v>
      </c>
    </row>
    <row r="72" spans="2:25" x14ac:dyDescent="0.25">
      <c r="B72" s="35">
        <f>+F9data!AB71</f>
        <v>44713</v>
      </c>
      <c r="C72" s="76">
        <f>+F9data!AC71</f>
        <v>8.6617784081112394E-3</v>
      </c>
      <c r="D72" s="76">
        <f ca="1">+F9data!AD71</f>
        <v>3.0633972160827305E-3</v>
      </c>
      <c r="F72" s="35">
        <f t="shared" si="5"/>
        <v>44713</v>
      </c>
      <c r="G72" s="76">
        <f ca="1">+W_nucleo!AH85</f>
        <v>5.1300216916050356E-3</v>
      </c>
      <c r="H72" s="76">
        <f ca="1">+W_nucleo!AG85</f>
        <v>-2.1033129710530396E-3</v>
      </c>
      <c r="J72" s="35">
        <f t="shared" si="6"/>
        <v>44713</v>
      </c>
      <c r="K72" s="76">
        <f ca="1">+W_nucleo!AR85</f>
        <v>0.23110615371846777</v>
      </c>
      <c r="L72" s="76">
        <f ca="1">+W_nucleo!AS85</f>
        <v>0.13000306254822114</v>
      </c>
      <c r="M72" s="76"/>
      <c r="U72" s="35">
        <f>+'F10.12.17data'!R71</f>
        <v>44713</v>
      </c>
      <c r="V72" s="63">
        <f>+'F10.12.17data'!S71</f>
        <v>1.0896862939724994</v>
      </c>
      <c r="W72" s="63">
        <f>+'F10.12.17data'!T71</f>
        <v>1.012691358950442</v>
      </c>
      <c r="X72" s="63">
        <f ca="1">+'F10.12.17data'!V71</f>
        <v>1.0857998677645306</v>
      </c>
      <c r="Y72" s="63">
        <f ca="1">+'F10.12.17data'!W71</f>
        <v>1.0159697145595996</v>
      </c>
    </row>
    <row r="73" spans="2:25" x14ac:dyDescent="0.25">
      <c r="B73" s="35">
        <f>+F9data!AB72</f>
        <v>44743</v>
      </c>
      <c r="C73" s="76">
        <f>+F9data!AC72</f>
        <v>9.3129333873754327E-3</v>
      </c>
      <c r="D73" s="76">
        <f ca="1">+F9data!AD72</f>
        <v>3.5779227026362568E-3</v>
      </c>
      <c r="F73" s="35">
        <f t="shared" si="5"/>
        <v>44743</v>
      </c>
      <c r="G73" s="76">
        <f ca="1">+W_nucleo!AH86</f>
        <v>-4.4223362065927141E-3</v>
      </c>
      <c r="H73" s="76">
        <f ca="1">+W_nucleo!AG86</f>
        <v>-1.9179046348685169E-3</v>
      </c>
      <c r="J73" s="35">
        <f t="shared" si="6"/>
        <v>44743</v>
      </c>
      <c r="K73" s="76">
        <f ca="1">+W_nucleo!AR86</f>
        <v>0.19105892439571903</v>
      </c>
      <c r="L73" s="76">
        <f ca="1">+W_nucleo!AS86</f>
        <v>0.13048427135391627</v>
      </c>
      <c r="M73" s="76"/>
      <c r="U73" s="35">
        <f>+'F10.12.17data'!R72</f>
        <v>44743</v>
      </c>
      <c r="V73" s="63">
        <f>+'F10.12.17data'!S72</f>
        <v>1.0829800062243704</v>
      </c>
      <c r="W73" s="63">
        <f>+'F10.12.17data'!T72</f>
        <v>1.007218181609379</v>
      </c>
      <c r="X73" s="63">
        <f ca="1">+'F10.12.17data'!V72</f>
        <v>1.0755542952980885</v>
      </c>
      <c r="Y73" s="63">
        <f ca="1">+'F10.12.17data'!W72</f>
        <v>1.0149265704552666</v>
      </c>
    </row>
    <row r="74" spans="2:25" x14ac:dyDescent="0.25">
      <c r="B74" s="35">
        <f>+F9data!AB73</f>
        <v>44774</v>
      </c>
      <c r="C74" s="76">
        <f>+F9data!AC73</f>
        <v>8.9890220756606021E-3</v>
      </c>
      <c r="D74" s="76">
        <f ca="1">+F9data!AD73</f>
        <v>3.4456596190651037E-3</v>
      </c>
      <c r="F74" s="35">
        <f t="shared" si="5"/>
        <v>44774</v>
      </c>
      <c r="G74" s="76">
        <f ca="1">+W_nucleo!AH87</f>
        <v>1.013397408787764E-2</v>
      </c>
      <c r="H74" s="76">
        <f ca="1">+W_nucleo!AG87</f>
        <v>-5.7098398222965585E-4</v>
      </c>
      <c r="J74" s="35">
        <f t="shared" si="6"/>
        <v>44774</v>
      </c>
      <c r="K74" s="76">
        <f ca="1">+W_nucleo!AR87</f>
        <v>0.23398120471200556</v>
      </c>
      <c r="L74" s="76">
        <f ca="1">+W_nucleo!AS87</f>
        <v>0.14055615667516186</v>
      </c>
      <c r="M74" s="76"/>
      <c r="U74" s="35">
        <f>+'F10.12.17data'!R73</f>
        <v>44774</v>
      </c>
      <c r="V74" s="63">
        <f>+'F10.12.17data'!S73</f>
        <v>1.0825092876761251</v>
      </c>
      <c r="W74" s="63">
        <f>+'F10.12.17data'!T73</f>
        <v>1.0086961472752614</v>
      </c>
      <c r="X74" s="63">
        <f ca="1">+'F10.12.17data'!V73</f>
        <v>1.0711303284130789</v>
      </c>
      <c r="Y74" s="63">
        <f ca="1">+'F10.12.17data'!W73</f>
        <v>1.0150530650833303</v>
      </c>
    </row>
    <row r="75" spans="2:25" x14ac:dyDescent="0.25">
      <c r="B75" s="35">
        <f>+F9data!AB74</f>
        <v>44805</v>
      </c>
      <c r="C75" s="76">
        <f>+F9data!AC74</f>
        <v>8.8202891618864489E-3</v>
      </c>
      <c r="D75" s="76">
        <f ca="1">+F9data!AD74</f>
        <v>3.6251018937346058E-3</v>
      </c>
      <c r="F75" s="35">
        <f t="shared" si="5"/>
        <v>44805</v>
      </c>
      <c r="G75" s="76">
        <f ca="1">+W_nucleo!AH88</f>
        <v>2.6566858620307165E-2</v>
      </c>
      <c r="H75" s="76">
        <f ca="1">+W_nucleo!AG88</f>
        <v>1.2699015177244366E-3</v>
      </c>
      <c r="J75" s="35">
        <f t="shared" si="6"/>
        <v>44805</v>
      </c>
      <c r="K75" s="76">
        <f ca="1">+W_nucleo!AR88</f>
        <v>0.30070932419328322</v>
      </c>
      <c r="L75" s="76">
        <f ca="1">+W_nucleo!AS88</f>
        <v>0.14707510158241988</v>
      </c>
      <c r="M75" s="76"/>
      <c r="U75" s="35">
        <f>+'F10.12.17data'!R74</f>
        <v>44805</v>
      </c>
      <c r="V75" s="63">
        <f>+'F10.12.17data'!S74</f>
        <v>1.0811782379146393</v>
      </c>
      <c r="W75" s="63">
        <f>+'F10.12.17data'!T74</f>
        <v>1.012757340498214</v>
      </c>
      <c r="X75" s="63">
        <f ca="1">+'F10.12.17data'!V74</f>
        <v>1.069046229668384</v>
      </c>
      <c r="Y75" s="63">
        <f ca="1">+'F10.12.17data'!W74</f>
        <v>1.0149277293684682</v>
      </c>
    </row>
    <row r="76" spans="2:25" x14ac:dyDescent="0.25">
      <c r="B76" s="35">
        <f>+F9data!AB75</f>
        <v>44835</v>
      </c>
      <c r="C76" s="76">
        <f>+F9data!AC75</f>
        <v>8.6073285404988566E-3</v>
      </c>
      <c r="D76" s="76">
        <f ca="1">+F9data!AD75</f>
        <v>3.5933022468175868E-3</v>
      </c>
      <c r="F76" s="35">
        <f t="shared" si="5"/>
        <v>44835</v>
      </c>
      <c r="G76" s="76">
        <f ca="1">+W_nucleo!AH89</f>
        <v>2.8443934061027853E-2</v>
      </c>
      <c r="H76" s="76">
        <f ca="1">+W_nucleo!AG89</f>
        <v>-2.9893705256556213E-3</v>
      </c>
      <c r="J76" s="35">
        <f t="shared" si="6"/>
        <v>44835</v>
      </c>
      <c r="K76" s="76">
        <f ca="1">+W_nucleo!AR89</f>
        <v>0.31189460760936605</v>
      </c>
      <c r="L76" s="76">
        <f ca="1">+W_nucleo!AS89</f>
        <v>0.12798714515912835</v>
      </c>
      <c r="M76" s="76"/>
      <c r="U76" s="35">
        <f>+'F10.12.17data'!R75</f>
        <v>44835</v>
      </c>
      <c r="V76" s="63">
        <f>+'F10.12.17data'!S75</f>
        <v>1.0743639132444021</v>
      </c>
      <c r="W76" s="63">
        <f>+'F10.12.17data'!T75</f>
        <v>1.0125384935781951</v>
      </c>
      <c r="X76" s="63">
        <f ca="1">+'F10.12.17data'!V75</f>
        <v>1.0513259796303811</v>
      </c>
      <c r="Y76" s="63">
        <f ca="1">+'F10.12.17data'!W75</f>
        <v>1.0122937871755628</v>
      </c>
    </row>
    <row r="77" spans="2:25" x14ac:dyDescent="0.25">
      <c r="B77" s="35">
        <f>+F9data!AB76</f>
        <v>44866</v>
      </c>
      <c r="C77" s="76">
        <f>+F9data!AC76</f>
        <v>8.2575789573865466E-3</v>
      </c>
      <c r="D77" s="76">
        <f ca="1">+F9data!AD76</f>
        <v>3.9125374649364719E-3</v>
      </c>
      <c r="F77" s="35">
        <f t="shared" si="5"/>
        <v>44866</v>
      </c>
      <c r="G77" s="76">
        <f ca="1">+W_nucleo!AH90</f>
        <v>2.0684597025458995E-2</v>
      </c>
      <c r="H77" s="76">
        <f ca="1">+W_nucleo!AG90</f>
        <v>-4.9955873398515038E-3</v>
      </c>
      <c r="J77" s="35">
        <f t="shared" si="6"/>
        <v>44866</v>
      </c>
      <c r="K77" s="76">
        <f ca="1">+W_nucleo!AR90</f>
        <v>0.2825402674646238</v>
      </c>
      <c r="L77" s="76">
        <f ca="1">+W_nucleo!AS90</f>
        <v>0.12260143079018881</v>
      </c>
      <c r="M77" s="76"/>
      <c r="U77" s="35">
        <f>+'F10.12.17data'!R76</f>
        <v>44866</v>
      </c>
      <c r="V77" s="63">
        <f>+'F10.12.17data'!S76</f>
        <v>1.0747167648225848</v>
      </c>
      <c r="W77" s="63">
        <f>+'F10.12.17data'!T76</f>
        <v>1.0093158704418665</v>
      </c>
      <c r="X77" s="63">
        <f ca="1">+'F10.12.17data'!V76</f>
        <v>1.0558818645129315</v>
      </c>
      <c r="Y77" s="63">
        <f ca="1">+'F10.12.17data'!W76</f>
        <v>1.0112382591870477</v>
      </c>
    </row>
    <row r="78" spans="2:25" x14ac:dyDescent="0.25">
      <c r="B78" s="35">
        <f>+F9data!AB77</f>
        <v>44896</v>
      </c>
      <c r="C78" s="76">
        <f>+F9data!AC77</f>
        <v>7.6917993267578049E-3</v>
      </c>
      <c r="D78" s="76">
        <f ca="1">+F9data!AD77</f>
        <v>3.9926975750347133E-3</v>
      </c>
      <c r="F78" s="35">
        <f t="shared" si="5"/>
        <v>44896</v>
      </c>
      <c r="G78" s="76">
        <f ca="1">+W_nucleo!AH91</f>
        <v>5.3927775241122688E-3</v>
      </c>
      <c r="H78" s="76">
        <f ca="1">+W_nucleo!AG91</f>
        <v>-1.0925020693653975E-2</v>
      </c>
      <c r="J78" s="35">
        <f t="shared" si="6"/>
        <v>44896</v>
      </c>
      <c r="K78" s="76">
        <f ca="1">+W_nucleo!AR91</f>
        <v>0.24332223225830418</v>
      </c>
      <c r="L78" s="76">
        <f ca="1">+W_nucleo!AS91</f>
        <v>0.10828047086829606</v>
      </c>
      <c r="M78" s="76"/>
      <c r="U78" s="35">
        <f>+'F10.12.17data'!R77</f>
        <v>44896</v>
      </c>
      <c r="V78" s="63">
        <f>+'F10.12.17data'!S77</f>
        <v>1.0793669021281371</v>
      </c>
      <c r="W78" s="63">
        <f>+'F10.12.17data'!T77</f>
        <v>1.0048474577592588</v>
      </c>
      <c r="X78" s="63">
        <f ca="1">+'F10.12.17data'!V77</f>
        <v>1.0622645890178668</v>
      </c>
      <c r="Y78" s="63">
        <f ca="1">+'F10.12.17data'!W77</f>
        <v>1.0094235777958711</v>
      </c>
    </row>
    <row r="79" spans="2:25" x14ac:dyDescent="0.25">
      <c r="B79" s="35">
        <f>+F9data!AB78</f>
        <v>44927</v>
      </c>
      <c r="C79" s="76">
        <f>+F9data!AC78</f>
        <v>7.8063215715679646E-3</v>
      </c>
      <c r="D79" s="76">
        <f ca="1">+F9data!AD78</f>
        <v>4.0468361494796672E-3</v>
      </c>
      <c r="F79" s="35">
        <f t="shared" si="5"/>
        <v>44927</v>
      </c>
      <c r="G79" s="76">
        <f ca="1">+W_nucleo!AH92</f>
        <v>6.6122860939159533E-3</v>
      </c>
      <c r="H79" s="76">
        <f ca="1">+W_nucleo!AG92</f>
        <v>-1.2377417616272535E-2</v>
      </c>
      <c r="J79" s="35">
        <f t="shared" si="6"/>
        <v>44927</v>
      </c>
      <c r="K79" s="76">
        <f ca="1">+W_nucleo!AR92</f>
        <v>0.28157350770690748</v>
      </c>
      <c r="L79" s="76">
        <f ca="1">+W_nucleo!AS92</f>
        <v>0.10187486188323902</v>
      </c>
      <c r="M79" s="76"/>
      <c r="U79" s="35">
        <f>+'F10.12.17data'!R78</f>
        <v>44927</v>
      </c>
      <c r="V79" s="63">
        <f>+'F10.12.17data'!S78</f>
        <v>1.0832320637622554</v>
      </c>
      <c r="W79" s="63">
        <f>+'F10.12.17data'!T78</f>
        <v>1.0071589209092138</v>
      </c>
      <c r="X79" s="63">
        <f ca="1">+'F10.12.17data'!V78</f>
        <v>1.0627171845126058</v>
      </c>
      <c r="Y79" s="63">
        <f ca="1">+'F10.12.17data'!W78</f>
        <v>1.0084118836804798</v>
      </c>
    </row>
    <row r="80" spans="2:25" x14ac:dyDescent="0.25">
      <c r="B80" s="35">
        <f>+F9data!AB79</f>
        <v>44958</v>
      </c>
      <c r="C80" s="76">
        <f>+F9data!AC79</f>
        <v>8.9239976476041729E-3</v>
      </c>
      <c r="D80" s="76">
        <f ca="1">+F9data!AD79</f>
        <v>4.3283770687775154E-3</v>
      </c>
      <c r="F80" s="35">
        <f t="shared" si="5"/>
        <v>44958</v>
      </c>
      <c r="G80" s="76">
        <f ca="1">+W_nucleo!AH93</f>
        <v>1.2858666103020333E-2</v>
      </c>
      <c r="H80" s="76">
        <f ca="1">+W_nucleo!AG93</f>
        <v>-5.5965239071826822E-3</v>
      </c>
      <c r="J80" s="35">
        <f t="shared" si="6"/>
        <v>44958</v>
      </c>
      <c r="K80" s="76">
        <f ca="1">+W_nucleo!AR93</f>
        <v>0.44093997030470966</v>
      </c>
      <c r="L80" s="76">
        <f ca="1">+W_nucleo!AS93</f>
        <v>0.16432796513479531</v>
      </c>
      <c r="M80" s="76"/>
      <c r="U80" s="35">
        <f>+'F10.12.17data'!R79</f>
        <v>44958</v>
      </c>
      <c r="V80" s="63">
        <f>+'F10.12.17data'!S79</f>
        <v>1.0937498027716006</v>
      </c>
      <c r="W80" s="63">
        <f>+'F10.12.17data'!T79</f>
        <v>1.0162393639689891</v>
      </c>
      <c r="X80" s="63">
        <f ca="1">+'F10.12.17data'!V79</f>
        <v>1.0788528847114442</v>
      </c>
      <c r="Y80" s="63">
        <f ca="1">+'F10.12.17data'!W79</f>
        <v>1.0126173134756318</v>
      </c>
    </row>
    <row r="81" spans="2:25" x14ac:dyDescent="0.25">
      <c r="B81" s="35">
        <f>+F9data!AB80</f>
        <v>44986</v>
      </c>
      <c r="C81" s="76">
        <f>+F9data!AC80</f>
        <v>9.7327703479538532E-3</v>
      </c>
      <c r="D81" s="76">
        <f ca="1">+F9data!AD80</f>
        <v>4.2778814500345486E-3</v>
      </c>
      <c r="F81" s="35">
        <f t="shared" si="5"/>
        <v>44986</v>
      </c>
      <c r="G81" s="76">
        <f ca="1">+W_nucleo!AH94</f>
        <v>9.9893087715638984E-3</v>
      </c>
      <c r="H81" s="76">
        <f ca="1">+W_nucleo!AG94</f>
        <v>-4.1307838794009122E-3</v>
      </c>
      <c r="J81" s="35">
        <f t="shared" si="6"/>
        <v>44986</v>
      </c>
      <c r="K81" s="76">
        <f ca="1">+W_nucleo!AR94</f>
        <v>0.52522681366140134</v>
      </c>
      <c r="L81" s="76">
        <f ca="1">+W_nucleo!AS94</f>
        <v>0.19846764589907906</v>
      </c>
      <c r="M81" s="76"/>
      <c r="U81" s="35">
        <f>+'F10.12.17data'!R80</f>
        <v>44986</v>
      </c>
      <c r="V81" s="63">
        <f>+'F10.12.17data'!S80</f>
        <v>1.1038219836691723</v>
      </c>
      <c r="W81" s="63">
        <f>+'F10.12.17data'!T80</f>
        <v>1.0224377234152715</v>
      </c>
      <c r="X81" s="63">
        <f ca="1">+'F10.12.17data'!V80</f>
        <v>1.0956580525323798</v>
      </c>
      <c r="Y81" s="63">
        <f ca="1">+'F10.12.17data'!W80</f>
        <v>1.01422814148228</v>
      </c>
    </row>
    <row r="82" spans="2:25" x14ac:dyDescent="0.25">
      <c r="B82" s="35">
        <f>+F9data!AB81</f>
        <v>45017</v>
      </c>
      <c r="C82" s="76">
        <f>+F9data!AC81</f>
        <v>1.0532616600522163E-2</v>
      </c>
      <c r="D82" s="76">
        <f ca="1">+F9data!AD81</f>
        <v>4.5639109471281207E-3</v>
      </c>
      <c r="F82" s="35">
        <f t="shared" si="5"/>
        <v>45017</v>
      </c>
      <c r="G82" s="76">
        <f ca="1">+W_nucleo!AH95</f>
        <v>1.730830856551302E-2</v>
      </c>
      <c r="H82" s="76">
        <f ca="1">+W_nucleo!AG95</f>
        <v>-1.4660719921431031E-3</v>
      </c>
      <c r="J82" s="35">
        <f t="shared" si="6"/>
        <v>45017</v>
      </c>
      <c r="K82" s="76">
        <f ca="1">+W_nucleo!AR95</f>
        <v>0.63066091186636797</v>
      </c>
      <c r="L82" s="76">
        <f ca="1">+W_nucleo!AS95</f>
        <v>0.21613711726408802</v>
      </c>
      <c r="M82" s="76"/>
      <c r="U82" s="35">
        <f>+'F10.12.17data'!R81</f>
        <v>45017</v>
      </c>
      <c r="V82" s="63">
        <f>+'F10.12.17data'!S81</f>
        <v>1.0953382933407381</v>
      </c>
      <c r="W82" s="63">
        <f>+'F10.12.17data'!T81</f>
        <v>1.0281850182005845</v>
      </c>
      <c r="X82" s="63">
        <f ca="1">+'F10.12.17data'!V81</f>
        <v>1.0869351304977535</v>
      </c>
      <c r="Y82" s="63">
        <f ca="1">+'F10.12.17data'!W81</f>
        <v>1.0142930724724266</v>
      </c>
    </row>
    <row r="83" spans="2:25" x14ac:dyDescent="0.25">
      <c r="B83" s="35">
        <f>+F9data!AB82</f>
        <v>45047</v>
      </c>
      <c r="C83" s="76">
        <f>+F9data!AC82</f>
        <v>1.0402318555695492E-2</v>
      </c>
      <c r="D83" s="76">
        <f ca="1">+F9data!AD82</f>
        <v>5.0428260146734294E-3</v>
      </c>
      <c r="F83" s="35">
        <f t="shared" ref="F83:F96" si="7">+B83</f>
        <v>45047</v>
      </c>
      <c r="G83" s="76">
        <f ca="1">+W_nucleo!AH96</f>
        <v>6.3666410267106954E-3</v>
      </c>
      <c r="H83" s="76">
        <f ca="1">+W_nucleo!AG96</f>
        <v>-7.0896745652668791E-3</v>
      </c>
      <c r="J83" s="35">
        <f t="shared" si="6"/>
        <v>45047</v>
      </c>
      <c r="K83" s="76">
        <f ca="1">+W_nucleo!AR96</f>
        <v>0.57865846773399454</v>
      </c>
      <c r="L83" s="76">
        <f ca="1">+W_nucleo!AS96</f>
        <v>0.21893281196236103</v>
      </c>
      <c r="M83" s="76"/>
      <c r="U83" s="35">
        <f>+'F10.12.17data'!R82</f>
        <v>45047</v>
      </c>
      <c r="V83" s="63">
        <f>+'F10.12.17data'!S82</f>
        <v>1.0961741178858948</v>
      </c>
      <c r="W83" s="63">
        <f>+'F10.12.17data'!T82</f>
        <v>1.0229800295328091</v>
      </c>
      <c r="X83" s="63">
        <f ca="1">+'F10.12.17data'!V82</f>
        <v>1.0856554465561419</v>
      </c>
      <c r="Y83" s="63">
        <f ca="1">+'F10.12.17data'!W82</f>
        <v>1.0134223901649355</v>
      </c>
    </row>
    <row r="84" spans="2:25" x14ac:dyDescent="0.25">
      <c r="B84" s="35">
        <f>+F9data!AB83</f>
        <v>45078</v>
      </c>
      <c r="C84" s="76">
        <f>+F9data!AC83</f>
        <v>1.1228806044940939E-2</v>
      </c>
      <c r="D84" s="76">
        <f ca="1">+F9data!AD83</f>
        <v>5.2167256165533043E-3</v>
      </c>
      <c r="F84" s="35">
        <f t="shared" si="7"/>
        <v>45078</v>
      </c>
      <c r="G84" s="76">
        <f ca="1">+W_nucleo!AH97</f>
        <v>2.2138827762288038E-3</v>
      </c>
      <c r="H84" s="76">
        <f ca="1">+W_nucleo!AG97</f>
        <v>-6.4772448623915402E-3</v>
      </c>
      <c r="J84" s="35">
        <f t="shared" si="6"/>
        <v>45078</v>
      </c>
      <c r="K84" s="76">
        <f ca="1">+W_nucleo!AR97</f>
        <v>0.51624333143255541</v>
      </c>
      <c r="L84" s="76">
        <f ca="1">+W_nucleo!AS97</f>
        <v>0.22387992829725789</v>
      </c>
      <c r="M84" s="76"/>
      <c r="U84" s="35">
        <f>+'F10.12.17data'!R83</f>
        <v>45078</v>
      </c>
      <c r="V84" s="63">
        <f>+'F10.12.17data'!S83</f>
        <v>1.080359326913503</v>
      </c>
      <c r="W84" s="63">
        <f>+'F10.12.17data'!T83</f>
        <v>1.0165204360767677</v>
      </c>
      <c r="X84" s="63">
        <f ca="1">+'F10.12.17data'!V83</f>
        <v>1.0795518802494173</v>
      </c>
      <c r="Y84" s="63">
        <f ca="1">+'F10.12.17data'!W83</f>
        <v>1.0128862503479064</v>
      </c>
    </row>
    <row r="85" spans="2:25" x14ac:dyDescent="0.25">
      <c r="B85" s="35">
        <f>+F9data!AB84</f>
        <v>45108</v>
      </c>
      <c r="C85" s="76">
        <f>+F9data!AC84</f>
        <v>1.1547896784345721E-2</v>
      </c>
      <c r="D85" s="76">
        <f ca="1">+F9data!AD84</f>
        <v>5.0611271756515292E-3</v>
      </c>
      <c r="F85" s="35">
        <f t="shared" si="7"/>
        <v>45108</v>
      </c>
      <c r="G85" s="76">
        <f ca="1">+W_nucleo!AH98</f>
        <v>5.7937440851394406E-3</v>
      </c>
      <c r="H85" s="76">
        <f ca="1">+W_nucleo!AG98</f>
        <v>-5.8239987058659182E-3</v>
      </c>
      <c r="J85" s="35">
        <f t="shared" si="6"/>
        <v>45108</v>
      </c>
      <c r="K85" s="76">
        <f ca="1">+W_nucleo!AR98</f>
        <v>0.45751259926347743</v>
      </c>
      <c r="L85" s="76">
        <f ca="1">+W_nucleo!AS98</f>
        <v>0.22458062183719463</v>
      </c>
      <c r="M85" s="76"/>
      <c r="U85" s="35">
        <f>+'F10.12.17data'!R84</f>
        <v>45108</v>
      </c>
      <c r="V85" s="63">
        <f>+'F10.12.17data'!S84</f>
        <v>1.0655898165570339</v>
      </c>
      <c r="W85" s="63">
        <f>+'F10.12.17data'!T84</f>
        <v>1.0120833111257697</v>
      </c>
      <c r="X85" s="63">
        <f ca="1">+'F10.12.17data'!V84</f>
        <v>1.0651080089156095</v>
      </c>
      <c r="Y85" s="63">
        <f ca="1">+'F10.12.17data'!W84</f>
        <v>1.0121346188751956</v>
      </c>
    </row>
    <row r="86" spans="2:25" x14ac:dyDescent="0.25">
      <c r="B86" s="35">
        <f>+F9data!AB85</f>
        <v>45139</v>
      </c>
      <c r="C86" s="76">
        <f>+F9data!AC85</f>
        <v>1.2158705880722783E-2</v>
      </c>
      <c r="D86" s="76">
        <f ca="1">+F9data!AD85</f>
        <v>5.6190784714770237E-3</v>
      </c>
      <c r="F86" s="35">
        <f t="shared" si="7"/>
        <v>45139</v>
      </c>
      <c r="G86" s="76">
        <f ca="1">+W_nucleo!AH99</f>
        <v>1.9306971185925725E-2</v>
      </c>
      <c r="H86" s="76">
        <f ca="1">+W_nucleo!AG99</f>
        <v>3.9032385571866612E-3</v>
      </c>
      <c r="J86" s="35">
        <f t="shared" si="6"/>
        <v>45139</v>
      </c>
      <c r="K86" s="76">
        <f ca="1">+W_nucleo!AR99</f>
        <v>0.70253358842809632</v>
      </c>
      <c r="L86" s="76">
        <f ca="1">+W_nucleo!AS99</f>
        <v>0.35355875092521671</v>
      </c>
      <c r="M86" s="76"/>
      <c r="U86" s="35">
        <f>+'F10.12.17data'!R85</f>
        <v>45139</v>
      </c>
      <c r="V86" s="63">
        <f>+'F10.12.17data'!S85</f>
        <v>1.0676440092619177</v>
      </c>
      <c r="W86" s="63">
        <f>+'F10.12.17data'!T85</f>
        <v>1.019316068124273</v>
      </c>
      <c r="X86" s="63">
        <f ca="1">+'F10.12.17data'!V85</f>
        <v>1.0657910071552803</v>
      </c>
      <c r="Y86" s="63">
        <f ca="1">+'F10.12.17data'!W85</f>
        <v>1.0168122116906748</v>
      </c>
    </row>
    <row r="87" spans="2:25" x14ac:dyDescent="0.25">
      <c r="B87" s="35">
        <f>+F9data!AB86</f>
        <v>45170</v>
      </c>
      <c r="C87" s="76">
        <f>+F9data!AC86</f>
        <v>1.2927281094261037E-2</v>
      </c>
      <c r="D87" s="76">
        <f ca="1">+F9data!AD86</f>
        <v>5.8536191921308434E-3</v>
      </c>
      <c r="F87" s="35">
        <f t="shared" si="7"/>
        <v>45170</v>
      </c>
      <c r="G87" s="76">
        <f ca="1">+W_nucleo!AH100</f>
        <v>2.5717181338587025E-2</v>
      </c>
      <c r="H87" s="76">
        <f ca="1">+W_nucleo!AG100</f>
        <v>1.1978841945574636E-2</v>
      </c>
      <c r="J87" s="35">
        <f t="shared" si="6"/>
        <v>45170</v>
      </c>
      <c r="K87" s="76">
        <f ca="1">+W_nucleo!AR100</f>
        <v>0.9681506294478055</v>
      </c>
      <c r="L87" s="76">
        <f ca="1">+W_nucleo!AS100</f>
        <v>0.47536266749713363</v>
      </c>
      <c r="M87" s="76"/>
      <c r="U87" s="35">
        <f>+'F10.12.17data'!R86</f>
        <v>45170</v>
      </c>
      <c r="V87" s="63">
        <f>+'F10.12.17data'!S86</f>
        <v>1.0641137995026948</v>
      </c>
      <c r="W87" s="63">
        <f>+'F10.12.17data'!T86</f>
        <v>1.0255363836625702</v>
      </c>
      <c r="X87" s="63">
        <f ca="1">+'F10.12.17data'!V86</f>
        <v>1.0646632325118484</v>
      </c>
      <c r="Y87" s="63">
        <f ca="1">+'F10.12.17data'!W86</f>
        <v>1.0199563890810743</v>
      </c>
    </row>
    <row r="88" spans="2:25" x14ac:dyDescent="0.25">
      <c r="B88" s="35">
        <f>+F9data!AB87</f>
        <v>45200</v>
      </c>
      <c r="C88" s="76">
        <f>+F9data!AC87</f>
        <v>1.3426592177893437E-2</v>
      </c>
      <c r="D88" s="76">
        <f ca="1">+F9data!AD87</f>
        <v>6.0169995758561452E-3</v>
      </c>
      <c r="F88" s="35">
        <f t="shared" si="7"/>
        <v>45200</v>
      </c>
      <c r="G88" s="76">
        <f ca="1">+W_nucleo!AH101</f>
        <v>2.099434806225231E-2</v>
      </c>
      <c r="H88" s="76">
        <f ca="1">+W_nucleo!AG101</f>
        <v>1.1234893608594199E-2</v>
      </c>
      <c r="J88" s="35">
        <f t="shared" si="6"/>
        <v>45200</v>
      </c>
      <c r="K88" s="76">
        <f ca="1">+W_nucleo!AR101</f>
        <v>0.97529405839816974</v>
      </c>
      <c r="L88" s="76">
        <f ca="1">+W_nucleo!AS101</f>
        <v>0.43741741304758008</v>
      </c>
      <c r="M88" s="76"/>
      <c r="U88" s="35">
        <f>+'F10.12.17data'!R87</f>
        <v>45200</v>
      </c>
      <c r="V88" s="63">
        <f>+'F10.12.17data'!S87</f>
        <v>1.0562658185201466</v>
      </c>
      <c r="W88" s="63">
        <f>+'F10.12.17data'!T87</f>
        <v>1.0244564941768786</v>
      </c>
      <c r="X88" s="63">
        <f ca="1">+'F10.12.17data'!V87</f>
        <v>1.0582639993290637</v>
      </c>
      <c r="Y88" s="63">
        <f ca="1">+'F10.12.17data'!W87</f>
        <v>1.0168565633661273</v>
      </c>
    </row>
    <row r="89" spans="2:25" x14ac:dyDescent="0.25">
      <c r="B89" s="35">
        <f>+F9data!AB88</f>
        <v>45231</v>
      </c>
      <c r="C89" s="76">
        <f>+F9data!AC88</f>
        <v>1.4122468225813867E-2</v>
      </c>
      <c r="D89" s="76">
        <f ca="1">+F9data!AD88</f>
        <v>6.0517728460365667E-3</v>
      </c>
      <c r="F89" s="35">
        <f t="shared" si="7"/>
        <v>45231</v>
      </c>
      <c r="G89" s="76">
        <f ca="1">+W_nucleo!AH102</f>
        <v>4.4306817758621442E-2</v>
      </c>
      <c r="H89" s="76">
        <f ca="1">+W_nucleo!AG102</f>
        <v>9.6523374457575528E-3</v>
      </c>
      <c r="J89" s="35">
        <f t="shared" si="6"/>
        <v>45231</v>
      </c>
      <c r="K89" s="76">
        <f ca="1">+W_nucleo!AR102</f>
        <v>1.2190824257551967</v>
      </c>
      <c r="L89" s="76">
        <f ca="1">+W_nucleo!AS102</f>
        <v>0.43747121455128735</v>
      </c>
      <c r="M89" s="76"/>
      <c r="U89" s="35">
        <f>+'F10.12.17data'!R88</f>
        <v>45231</v>
      </c>
      <c r="V89" s="63">
        <f>+'F10.12.17data'!S88</f>
        <v>1.0635935839714008</v>
      </c>
      <c r="W89" s="63">
        <f>+'F10.12.17data'!T88</f>
        <v>1.0306112835743095</v>
      </c>
      <c r="X89" s="63">
        <f ca="1">+'F10.12.17data'!V88</f>
        <v>1.0607918463944761</v>
      </c>
      <c r="Y89" s="63">
        <f ca="1">+'F10.12.17data'!W88</f>
        <v>1.0148537703482106</v>
      </c>
    </row>
    <row r="90" spans="2:25" x14ac:dyDescent="0.25">
      <c r="B90" s="35">
        <f>+F9data!AB89</f>
        <v>45261</v>
      </c>
      <c r="C90" s="76">
        <f>+F9data!AC89</f>
        <v>1.7038211842563395E-2</v>
      </c>
      <c r="D90" s="76">
        <f ca="1">+F9data!AD89</f>
        <v>6.3402302361041203E-3</v>
      </c>
      <c r="F90" s="35">
        <f t="shared" si="7"/>
        <v>45261</v>
      </c>
      <c r="G90" s="76">
        <f ca="1">+W_nucleo!AH103</f>
        <v>8.862268798607742E-2</v>
      </c>
      <c r="H90" s="76">
        <f ca="1">+W_nucleo!AG103</f>
        <v>2.1766968691040667E-2</v>
      </c>
      <c r="J90" s="35">
        <f t="shared" si="6"/>
        <v>45261</v>
      </c>
      <c r="K90" s="76">
        <f ca="1">+W_nucleo!AR103</f>
        <v>1.769304941149322</v>
      </c>
      <c r="L90" s="76">
        <f ca="1">+W_nucleo!AS103</f>
        <v>0.60834693403097617</v>
      </c>
      <c r="M90" s="76"/>
      <c r="U90" s="35">
        <f>+'F10.12.17data'!R89</f>
        <v>45261</v>
      </c>
      <c r="V90" s="63">
        <f>+'F10.12.17data'!S89</f>
        <v>1.0793212786641733</v>
      </c>
      <c r="W90" s="63">
        <f>+'F10.12.17data'!T89</f>
        <v>1.0333017546165053</v>
      </c>
      <c r="X90" s="63">
        <f ca="1">+'F10.12.17data'!V89</f>
        <v>1.0760033764384984</v>
      </c>
      <c r="Y90" s="63">
        <f ca="1">+'F10.12.17data'!W89</f>
        <v>1.016108845565608</v>
      </c>
    </row>
    <row r="91" spans="2:25" x14ac:dyDescent="0.25">
      <c r="B91" s="35">
        <f>+F9data!AB90</f>
        <v>45292</v>
      </c>
      <c r="C91" s="76">
        <f>+F9data!AC90</f>
        <v>2.0338541064977827E-2</v>
      </c>
      <c r="D91" s="76">
        <f ca="1">+F9data!AD90</f>
        <v>6.6083767277650973E-3</v>
      </c>
      <c r="F91" s="35">
        <f t="shared" si="7"/>
        <v>45292</v>
      </c>
      <c r="G91" s="76">
        <f ca="1">+W_nucleo!AH104</f>
        <v>7.8251854119547826E-2</v>
      </c>
      <c r="H91" s="76">
        <f ca="1">+W_nucleo!AG104</f>
        <v>4.0253072970165782E-2</v>
      </c>
      <c r="J91" s="35">
        <f t="shared" si="6"/>
        <v>45292</v>
      </c>
      <c r="K91" s="76">
        <f ca="1">+W_nucleo!AR104</f>
        <v>1.9463738738810932</v>
      </c>
      <c r="L91" s="76">
        <f ca="1">+W_nucleo!AS104</f>
        <v>0.87290306256901573</v>
      </c>
      <c r="M91" s="76"/>
      <c r="U91" s="35">
        <f>+'F10.12.17data'!R90</f>
        <v>45292</v>
      </c>
      <c r="V91" s="63">
        <f>+'F10.12.17data'!S90</f>
        <v>1.0638069738336446</v>
      </c>
      <c r="W91" s="63">
        <f>+'F10.12.17data'!T90</f>
        <v>1.0266827937428631</v>
      </c>
      <c r="X91" s="63">
        <f ca="1">+'F10.12.17data'!V90</f>
        <v>1.0522651147413162</v>
      </c>
      <c r="Y91" s="63">
        <f ca="1">+'F10.12.17data'!W90</f>
        <v>1.019256952474952</v>
      </c>
    </row>
    <row r="92" spans="2:25" x14ac:dyDescent="0.25">
      <c r="B92" s="35">
        <f>+F9data!AB91</f>
        <v>45323</v>
      </c>
      <c r="C92" s="76">
        <f>+F9data!AC91</f>
        <v>2.1804006143499848E-2</v>
      </c>
      <c r="D92" s="76">
        <f ca="1">+F9data!AD91</f>
        <v>6.6555868440014892E-3</v>
      </c>
      <c r="F92" s="35">
        <f t="shared" si="7"/>
        <v>45323</v>
      </c>
      <c r="G92" s="76">
        <f ca="1">+W_nucleo!AH105</f>
        <v>1.148886808192362E-3</v>
      </c>
      <c r="H92" s="76">
        <f ca="1">+W_nucleo!AG105</f>
        <v>5.4312915022332042E-3</v>
      </c>
      <c r="J92" s="35">
        <f t="shared" si="6"/>
        <v>45323</v>
      </c>
      <c r="K92" s="76">
        <f ca="1">+W_nucleo!AR105</f>
        <v>1.6750874864837613</v>
      </c>
      <c r="L92" s="76">
        <f ca="1">+W_nucleo!AS105</f>
        <v>0.71493926402695251</v>
      </c>
      <c r="M92" s="76"/>
      <c r="U92" s="35">
        <f>+'F10.12.17data'!R91</f>
        <v>45323</v>
      </c>
      <c r="V92" s="63">
        <f>+'F10.12.17data'!S91</f>
        <v>1.0838942282982136</v>
      </c>
      <c r="W92" s="63">
        <f>+'F10.12.17data'!T91</f>
        <v>1.0215707021227498</v>
      </c>
      <c r="X92" s="63">
        <f ca="1">+'F10.12.17data'!V91</f>
        <v>1.0661468911022105</v>
      </c>
      <c r="Y92" s="63">
        <f ca="1">+'F10.12.17data'!W91</f>
        <v>1.0140221957101032</v>
      </c>
    </row>
    <row r="93" spans="2:25" x14ac:dyDescent="0.25">
      <c r="B93" s="35">
        <f>+F9data!AB92</f>
        <v>45352</v>
      </c>
      <c r="C93" s="76">
        <f>+F9data!AC92</f>
        <v>2.2687428494034285E-2</v>
      </c>
      <c r="D93" s="76">
        <f ca="1">+F9data!AD92</f>
        <v>6.9768653718798963E-3</v>
      </c>
      <c r="F93" s="35">
        <f t="shared" si="7"/>
        <v>45352</v>
      </c>
      <c r="G93" s="76">
        <f ca="1">+W_nucleo!AH106</f>
        <v>-3.2120728448460589E-2</v>
      </c>
      <c r="H93" s="76">
        <f ca="1">+W_nucleo!AG106</f>
        <v>-1.6627772298034582E-2</v>
      </c>
      <c r="J93" s="35">
        <f t="shared" si="6"/>
        <v>45352</v>
      </c>
      <c r="K93" s="76">
        <f ca="1">+W_nucleo!AR106</f>
        <v>1.589823216612956</v>
      </c>
      <c r="L93" s="76">
        <f ca="1">+W_nucleo!AS106</f>
        <v>0.55946862865732072</v>
      </c>
      <c r="M93" s="76"/>
      <c r="U93" s="35">
        <f>+'F10.12.17data'!R92</f>
        <v>45352</v>
      </c>
      <c r="V93" s="63">
        <f>+'F10.12.17data'!S92</f>
        <v>1.0744349525313128</v>
      </c>
      <c r="W93" s="63">
        <f>+'F10.12.17data'!T92</f>
        <v>1.019442960914674</v>
      </c>
      <c r="X93" s="63">
        <f ca="1">+'F10.12.17data'!V92</f>
        <v>1.0615243443776667</v>
      </c>
      <c r="Y93" s="63">
        <f ca="1">+'F10.12.17data'!W92</f>
        <v>1.0100164991114389</v>
      </c>
    </row>
    <row r="94" spans="2:25" x14ac:dyDescent="0.25">
      <c r="B94" s="35">
        <f>+F9data!AB93</f>
        <v>45383</v>
      </c>
      <c r="C94" s="76">
        <f>+F9data!AC93</f>
        <v>2.3935663140251567E-2</v>
      </c>
      <c r="D94" s="76">
        <f ca="1">+F9data!AD93</f>
        <v>7.1560918627374681E-3</v>
      </c>
      <c r="F94" s="35">
        <f t="shared" si="7"/>
        <v>45383</v>
      </c>
      <c r="G94" s="76">
        <f ca="1">+W_nucleo!AH107</f>
        <v>-7.1510814325530081E-2</v>
      </c>
      <c r="H94" s="76">
        <f ca="1">+W_nucleo!AG107</f>
        <v>-2.2978766466449141E-2</v>
      </c>
      <c r="J94" s="35">
        <f t="shared" si="6"/>
        <v>45383</v>
      </c>
      <c r="K94" s="76">
        <f ca="1">+W_nucleo!AR107</f>
        <v>1.3754131807968406</v>
      </c>
      <c r="L94" s="76">
        <f ca="1">+W_nucleo!AS107</f>
        <v>0.49651823124828809</v>
      </c>
      <c r="M94" s="76"/>
      <c r="U94" s="35">
        <f>+'F10.12.17data'!R93</f>
        <v>45383</v>
      </c>
      <c r="V94" s="63">
        <f>+'F10.12.17data'!S93</f>
        <v>1.0678297755555357</v>
      </c>
      <c r="W94" s="63">
        <f>+'F10.12.17data'!T93</f>
        <v>1.017169822680202</v>
      </c>
      <c r="X94" s="63">
        <f ca="1">+'F10.12.17data'!V93</f>
        <v>1.0617258107120187</v>
      </c>
      <c r="Y94" s="63">
        <f ca="1">+'F10.12.17data'!W93</f>
        <v>1.0083593179624317</v>
      </c>
    </row>
    <row r="95" spans="2:25" x14ac:dyDescent="0.25">
      <c r="B95" s="35">
        <f>+F9data!AB94</f>
        <v>45413</v>
      </c>
      <c r="C95" s="76">
        <f>+F9data!AC94</f>
        <v>2.3969592251568011E-2</v>
      </c>
      <c r="D95" s="76">
        <f ca="1">+F9data!AD94</f>
        <v>6.7886068735948197E-3</v>
      </c>
      <c r="F95" s="35">
        <f t="shared" si="7"/>
        <v>45413</v>
      </c>
      <c r="G95" s="76">
        <f ca="1">+W_nucleo!AH108</f>
        <v>-3.875344651874757E-2</v>
      </c>
      <c r="H95" s="76">
        <f ca="1">+W_nucleo!AG108</f>
        <v>-2.686186379948996E-2</v>
      </c>
      <c r="J95" s="35">
        <f t="shared" si="6"/>
        <v>45413</v>
      </c>
      <c r="K95" s="76">
        <f ca="1">+W_nucleo!AR108</f>
        <v>1.5463834125188498</v>
      </c>
      <c r="L95" s="76">
        <f ca="1">+W_nucleo!AS108</f>
        <v>0.38362168571937616</v>
      </c>
      <c r="M95" s="76"/>
      <c r="U95" s="35">
        <f>+'F10.12.17data'!R94</f>
        <v>45413</v>
      </c>
      <c r="V95" s="63">
        <f>+'F10.12.17data'!S94</f>
        <v>1.0654038126891814</v>
      </c>
      <c r="W95" s="63">
        <f>+'F10.12.17data'!T94</f>
        <v>1.0195897751296852</v>
      </c>
      <c r="X95" s="63">
        <f ca="1">+'F10.12.17data'!V94</f>
        <v>1.0539571605315596</v>
      </c>
      <c r="Y95" s="63">
        <f ca="1">+'F10.12.17data'!W94</f>
        <v>1.0062213969876947</v>
      </c>
    </row>
    <row r="96" spans="2:25" x14ac:dyDescent="0.25">
      <c r="B96" s="35">
        <f>+F9data!AB95</f>
        <v>45444</v>
      </c>
      <c r="C96" s="76">
        <f>+F9data!AC95</f>
        <v>2.3363415577598339E-2</v>
      </c>
      <c r="D96" s="76">
        <f ca="1">+F9data!AD95</f>
        <v>6.5537034721830185E-3</v>
      </c>
      <c r="F96" s="35">
        <f t="shared" si="7"/>
        <v>45444</v>
      </c>
      <c r="G96" s="76">
        <f ca="1">+W_nucleo!AH109</f>
        <v>-2.8525456678433869E-2</v>
      </c>
      <c r="H96" s="76">
        <f ca="1">+W_nucleo!AG109</f>
        <v>-3.1539624741347527E-2</v>
      </c>
      <c r="J96" s="35">
        <f t="shared" si="6"/>
        <v>45444</v>
      </c>
      <c r="K96" s="76">
        <f ca="1">+W_nucleo!AR109</f>
        <v>1.4235899602142297</v>
      </c>
      <c r="L96" s="76">
        <f ca="1">+W_nucleo!AS109</f>
        <v>0.26916749275448382</v>
      </c>
      <c r="M96" s="76"/>
      <c r="U96" s="35">
        <f>+'F10.12.17data'!R95</f>
        <v>45444</v>
      </c>
      <c r="V96" s="63">
        <f>+'F10.12.17data'!S95</f>
        <v>1.0650918181201605</v>
      </c>
      <c r="W96" s="63">
        <f>+'F10.12.17data'!T95</f>
        <v>1.0160139602912266</v>
      </c>
      <c r="X96" s="63">
        <f ca="1">+'F10.12.17data'!V95</f>
        <v>1.0514227258086297</v>
      </c>
      <c r="Y96" s="63">
        <f ca="1">+'F10.12.17data'!W95</f>
        <v>1.0042084780542095</v>
      </c>
    </row>
    <row r="97" spans="2:25" x14ac:dyDescent="0.25">
      <c r="B97" s="35">
        <f>+F9data!AB96</f>
        <v>45474</v>
      </c>
      <c r="C97" s="76">
        <f>+F9data!AC96</f>
        <v>2.2796179671956684E-2</v>
      </c>
      <c r="D97" s="76">
        <f ca="1">+F9data!AD96</f>
        <v>6.4430208661284865E-3</v>
      </c>
      <c r="F97" s="35">
        <f t="shared" ref="F97:F109" si="8">+B97</f>
        <v>45474</v>
      </c>
      <c r="G97" s="76">
        <f ca="1">+W_nucleo!AH110</f>
        <v>-2.3680523905551976E-2</v>
      </c>
      <c r="H97" s="76">
        <f ca="1">+W_nucleo!AG110</f>
        <v>-3.1967315046260936E-2</v>
      </c>
      <c r="J97" s="35">
        <f t="shared" ref="J97:J109" si="9">+F97</f>
        <v>45474</v>
      </c>
      <c r="K97" s="76">
        <f ca="1">+W_nucleo!AR110</f>
        <v>1.2265418169852325</v>
      </c>
      <c r="L97" s="76">
        <f ca="1">+W_nucleo!AS110</f>
        <v>0.20694903648202967</v>
      </c>
      <c r="M97" s="76"/>
      <c r="U97" s="35">
        <f>+'F10.12.17data'!R96</f>
        <v>45474</v>
      </c>
      <c r="V97" s="63">
        <f>+'F10.12.17data'!S96</f>
        <v>1.0688445577472416</v>
      </c>
      <c r="W97" s="63">
        <f>+'F10.12.17data'!T96</f>
        <v>1.0115220058017114</v>
      </c>
      <c r="X97" s="63">
        <f ca="1">+'F10.12.17data'!V96</f>
        <v>1.0570948970650373</v>
      </c>
      <c r="Y97" s="63">
        <f ca="1">+'F10.12.17data'!W96</f>
        <v>1.0031166154773612</v>
      </c>
    </row>
    <row r="98" spans="2:25" x14ac:dyDescent="0.25">
      <c r="B98" s="35">
        <f>+F9data!AB97</f>
        <v>45505</v>
      </c>
      <c r="C98" s="76">
        <f>+F9data!AC97</f>
        <v>2.2201640139076773E-2</v>
      </c>
      <c r="D98" s="76">
        <f ca="1">+F9data!AD97</f>
        <v>5.7137162376135198E-3</v>
      </c>
      <c r="F98" s="35">
        <f t="shared" si="8"/>
        <v>45505</v>
      </c>
      <c r="G98" s="76">
        <f ca="1">+W_nucleo!AH111</f>
        <v>-5.4001715911697445E-2</v>
      </c>
      <c r="H98" s="76">
        <f ca="1">+W_nucleo!AG111</f>
        <v>-4.8794521008505232E-2</v>
      </c>
      <c r="J98" s="35">
        <f t="shared" si="9"/>
        <v>45505</v>
      </c>
      <c r="K98" s="76">
        <f ca="1">+W_nucleo!AR111</f>
        <v>1.2459523464225271</v>
      </c>
      <c r="L98" s="76">
        <f ca="1">+W_nucleo!AS111</f>
        <v>0.11964218590331654</v>
      </c>
      <c r="M98" s="76"/>
      <c r="U98" s="35">
        <f>+'F10.12.17data'!R97</f>
        <v>45505</v>
      </c>
      <c r="V98" s="63">
        <f>+'F10.12.17data'!S97</f>
        <v>1.0675063822771591</v>
      </c>
      <c r="W98" s="63">
        <f>+'F10.12.17data'!T97</f>
        <v>1.0101361255581325</v>
      </c>
      <c r="X98" s="63">
        <f ca="1">+'F10.12.17data'!V97</f>
        <v>1.0531635594991018</v>
      </c>
      <c r="Y98" s="63">
        <f ca="1">+'F10.12.17data'!W97</f>
        <v>1.0017294808816493</v>
      </c>
    </row>
    <row r="99" spans="2:25" x14ac:dyDescent="0.25">
      <c r="B99" s="35">
        <f>+F9data!AB98</f>
        <v>45536</v>
      </c>
      <c r="C99" s="76">
        <f>+F9data!AC98</f>
        <v>2.1368359021859906E-2</v>
      </c>
      <c r="D99" s="76">
        <f ca="1">+F9data!AD98</f>
        <v>5.2444956910511946E-3</v>
      </c>
      <c r="F99" s="35">
        <f t="shared" si="8"/>
        <v>45536</v>
      </c>
      <c r="G99" s="76">
        <f ca="1">+W_nucleo!AH112</f>
        <v>-8.1295730885359241E-2</v>
      </c>
      <c r="H99" s="76">
        <f ca="1">+W_nucleo!AG112</f>
        <v>-5.6608402307484429E-2</v>
      </c>
      <c r="J99" s="35">
        <f t="shared" si="9"/>
        <v>45536</v>
      </c>
      <c r="K99" s="76">
        <f ca="1">+W_nucleo!AR112</f>
        <v>1.0893587622486933</v>
      </c>
      <c r="L99" s="76">
        <f ca="1">+W_nucleo!AS112</f>
        <v>5.0912799713572099E-2</v>
      </c>
      <c r="U99" s="35">
        <f>+'F10.12.17data'!R98</f>
        <v>45536</v>
      </c>
      <c r="V99" s="63">
        <f>+'F10.12.17data'!S98</f>
        <v>1.0598290533464452</v>
      </c>
      <c r="W99" s="63">
        <f>+'F10.12.17data'!T98</f>
        <v>1.0082607191883373</v>
      </c>
      <c r="X99" s="63">
        <f ca="1">+'F10.12.17data'!V98</f>
        <v>1.0505410698513</v>
      </c>
      <c r="Y99" s="63">
        <f ca="1">+'F10.12.17data'!W98</f>
        <v>1.0007123882336206</v>
      </c>
    </row>
    <row r="100" spans="2:25" x14ac:dyDescent="0.25">
      <c r="B100" s="35">
        <f>+F9data!AB99</f>
        <v>45566</v>
      </c>
      <c r="C100" s="76">
        <f>+F9data!AC99</f>
        <v>2.1236050046811006E-2</v>
      </c>
      <c r="D100" s="76">
        <f ca="1">+F9data!AD99</f>
        <v>5.4130210932158418E-3</v>
      </c>
      <c r="F100" s="35">
        <f t="shared" si="8"/>
        <v>45566</v>
      </c>
      <c r="G100" s="76">
        <f ca="1">+W_nucleo!AH113</f>
        <v>-8.3310095042170573E-2</v>
      </c>
      <c r="H100" s="76">
        <f ca="1">+W_nucleo!AG113</f>
        <v>-4.9514184087364299E-2</v>
      </c>
      <c r="J100" s="35">
        <f t="shared" si="9"/>
        <v>45566</v>
      </c>
      <c r="K100" s="76">
        <f ca="1">+W_nucleo!AR113</f>
        <v>0.75092515202578625</v>
      </c>
      <c r="L100" s="76">
        <f ca="1">+W_nucleo!AS113</f>
        <v>-6.5832198844290701E-2</v>
      </c>
      <c r="U100" s="35">
        <f>+'F10.12.17data'!R99</f>
        <v>45566</v>
      </c>
      <c r="V100" s="63">
        <f>+'F10.12.17data'!S99</f>
        <v>1.0484202978446358</v>
      </c>
      <c r="W100" s="63">
        <f>+'F10.12.17data'!T99</f>
        <v>1.0039473336220026</v>
      </c>
      <c r="X100" s="63">
        <f ca="1">+'F10.12.17data'!V99</f>
        <v>1.0431709237071993</v>
      </c>
      <c r="Y100" s="63">
        <f ca="1">+'F10.12.17data'!W99</f>
        <v>0.99910557366105535</v>
      </c>
    </row>
    <row r="101" spans="2:25" x14ac:dyDescent="0.25">
      <c r="B101" s="35">
        <f>+F9data!AB100</f>
        <v>45597</v>
      </c>
      <c r="C101" s="76">
        <f>+F9data!AC100</f>
        <v>2.1503962545214601E-2</v>
      </c>
      <c r="D101" s="76">
        <f ca="1">+F9data!AD100</f>
        <v>5.6259694896342305E-3</v>
      </c>
      <c r="F101" s="35">
        <f t="shared" si="8"/>
        <v>45597</v>
      </c>
      <c r="G101" s="76">
        <f ca="1">+W_nucleo!AH114</f>
        <v>-0.10546766823358</v>
      </c>
      <c r="H101" s="76">
        <f ca="1">+W_nucleo!AG114</f>
        <v>-4.2450803470953424E-2</v>
      </c>
      <c r="J101" s="35">
        <f t="shared" si="9"/>
        <v>45597</v>
      </c>
      <c r="K101" s="76">
        <f ca="1">+W_nucleo!AR114</f>
        <v>0.23557773637526225</v>
      </c>
      <c r="L101" s="76">
        <f ca="1">+W_nucleo!AS114</f>
        <v>-0.14534732986797394</v>
      </c>
      <c r="U101" s="35">
        <f>+'F10.12.17data'!R100</f>
        <v>45597</v>
      </c>
      <c r="V101" s="63">
        <f>+'F10.12.17data'!S100</f>
        <v>1.0365322582422785</v>
      </c>
      <c r="W101" s="63">
        <f>+'F10.12.17data'!T100</f>
        <v>0.99831508389189749</v>
      </c>
      <c r="X101" s="63">
        <f ca="1">+'F10.12.17data'!V100</f>
        <v>1.0347086385785389</v>
      </c>
      <c r="Y101" s="63">
        <f ca="1">+'F10.12.17data'!W100</f>
        <v>0.99807832992129841</v>
      </c>
    </row>
    <row r="102" spans="2:25" x14ac:dyDescent="0.25">
      <c r="B102" s="35">
        <f>+F9data!AB101</f>
        <v>45627</v>
      </c>
      <c r="C102" s="76">
        <f>+F9data!AC101</f>
        <v>1.8615881741226008E-2</v>
      </c>
      <c r="D102" s="76">
        <f ca="1">+F9data!AD101</f>
        <v>5.0305044857054297E-3</v>
      </c>
      <c r="F102" s="35">
        <f t="shared" si="8"/>
        <v>45627</v>
      </c>
      <c r="G102" s="76">
        <f ca="1">+W_nucleo!AH115</f>
        <v>-0.10306516840305857</v>
      </c>
      <c r="H102" s="76">
        <f ca="1">+W_nucleo!AG115</f>
        <v>-3.9536526143438611E-2</v>
      </c>
      <c r="J102" s="35">
        <f t="shared" si="9"/>
        <v>45627</v>
      </c>
      <c r="K102" s="76">
        <f ca="1">+W_nucleo!AR115</f>
        <v>0.15855538029715888</v>
      </c>
      <c r="L102" s="76">
        <f ca="1">+W_nucleo!AS115</f>
        <v>-0.25900276856881987</v>
      </c>
      <c r="U102" s="35">
        <f>+'F10.12.17data'!R101</f>
        <v>45627</v>
      </c>
      <c r="V102" s="63">
        <f>+'F10.12.17data'!S101</f>
        <v>1.0323644611596086</v>
      </c>
      <c r="W102" s="63">
        <f>+'F10.12.17data'!T101</f>
        <v>0.99697101597613524</v>
      </c>
      <c r="X102" s="63">
        <f ca="1">+'F10.12.17data'!V101</f>
        <v>1.0381392536558867</v>
      </c>
      <c r="Y102" s="63">
        <f ca="1">+'F10.12.17data'!W101</f>
        <v>0.99668379914940775</v>
      </c>
    </row>
    <row r="103" spans="2:25" x14ac:dyDescent="0.25">
      <c r="B103" s="35">
        <f>+F9data!AB102</f>
        <v>45658</v>
      </c>
      <c r="C103" s="76">
        <f>+F9data!AC102</f>
        <v>1.5263072624889573E-2</v>
      </c>
      <c r="D103" s="76">
        <f ca="1">+F9data!AD102</f>
        <v>4.7152432040431696E-3</v>
      </c>
      <c r="F103" s="35">
        <f t="shared" si="8"/>
        <v>45658</v>
      </c>
      <c r="G103" s="76">
        <f ca="1">+W_nucleo!AH116</f>
        <v>-8.1530160108874039E-2</v>
      </c>
      <c r="H103" s="76">
        <f ca="1">+W_nucleo!AG116</f>
        <v>-3.7374449083768191E-2</v>
      </c>
      <c r="J103" s="35">
        <f t="shared" si="9"/>
        <v>45658</v>
      </c>
      <c r="K103" s="76">
        <f ca="1">+W_nucleo!AR116</f>
        <v>6.4210172146928812E-2</v>
      </c>
      <c r="L103" s="76">
        <f ca="1">+W_nucleo!AS116</f>
        <v>-0.18714761830656812</v>
      </c>
      <c r="U103" s="35">
        <f>+'F10.12.17data'!R102</f>
        <v>45658</v>
      </c>
      <c r="V103" s="63">
        <f>+'F10.12.17data'!S102</f>
        <v>1.0261409917084279</v>
      </c>
      <c r="W103" s="63">
        <f>+'F10.12.17data'!T102</f>
        <v>0.99432919152120969</v>
      </c>
      <c r="X103" s="63">
        <f ca="1">+'F10.12.17data'!V102</f>
        <v>1.0306558479540366</v>
      </c>
      <c r="Y103" s="63">
        <f ca="1">+'F10.12.17data'!W102</f>
        <v>0.99765925069034633</v>
      </c>
    </row>
    <row r="104" spans="2:25" x14ac:dyDescent="0.25">
      <c r="B104" s="35">
        <f>+F9data!AB103</f>
        <v>45689</v>
      </c>
      <c r="C104" s="76">
        <f>+F9data!AC103</f>
        <v>1.3147199093916021E-2</v>
      </c>
      <c r="D104" s="76">
        <f ca="1">+F9data!AD103</f>
        <v>3.9007629167331359E-3</v>
      </c>
      <c r="F104" s="35">
        <f t="shared" si="8"/>
        <v>45689</v>
      </c>
      <c r="G104" s="76">
        <f ca="1">+W_nucleo!AH117</f>
        <v>-5.207190242473847E-2</v>
      </c>
      <c r="H104" s="76">
        <f ca="1">+W_nucleo!AG117</f>
        <v>-2.6850787977580337E-2</v>
      </c>
      <c r="J104" s="35">
        <f t="shared" si="9"/>
        <v>45689</v>
      </c>
      <c r="K104" s="76">
        <f ca="1">+W_nucleo!AR117</f>
        <v>0.2561067835725197</v>
      </c>
      <c r="L104" s="76">
        <f ca="1">+W_nucleo!AS117</f>
        <v>-0.23441618267037256</v>
      </c>
      <c r="U104" s="35">
        <f>+'F10.12.17data'!R103</f>
        <v>45689</v>
      </c>
      <c r="V104" s="63">
        <f>+'F10.12.17data'!S103</f>
        <v>1.0202601705949415</v>
      </c>
      <c r="W104" s="63">
        <f>+'F10.12.17data'!T103</f>
        <v>0.9975325082981169</v>
      </c>
      <c r="X104" s="63">
        <f ca="1">+'F10.12.17data'!V103</f>
        <v>1.0286554476726928</v>
      </c>
      <c r="Y104" s="63">
        <f ca="1">+'F10.12.17data'!W103</f>
        <v>0.99715113115743259</v>
      </c>
    </row>
    <row r="105" spans="2:25" x14ac:dyDescent="0.25">
      <c r="B105" s="35">
        <f>+F9data!AB104</f>
        <v>45717</v>
      </c>
      <c r="C105" s="76">
        <f>+F9data!AC104</f>
        <v>1.1785894837133512E-2</v>
      </c>
      <c r="D105" s="76">
        <f ca="1">+F9data!AD104</f>
        <v>3.770030232732998E-3</v>
      </c>
      <c r="F105" s="35">
        <f t="shared" si="8"/>
        <v>45717</v>
      </c>
      <c r="G105" s="76">
        <f ca="1">+W_nucleo!AH118</f>
        <v>-3.0405536704033675E-2</v>
      </c>
      <c r="H105" s="76">
        <f ca="1">+W_nucleo!AG118</f>
        <v>-1.8451176114003154E-2</v>
      </c>
      <c r="J105" s="35">
        <f t="shared" si="9"/>
        <v>45717</v>
      </c>
      <c r="K105" s="76">
        <f ca="1">+W_nucleo!AR118</f>
        <v>0.8419727070303793</v>
      </c>
      <c r="L105" s="76">
        <f ca="1">+W_nucleo!AS118</f>
        <v>-0.19055798126464651</v>
      </c>
      <c r="U105" s="35">
        <f>+'F10.12.17data'!R104</f>
        <v>45717</v>
      </c>
      <c r="V105" s="63">
        <f>+'F10.12.17data'!S104</f>
        <v>1.0218187439134914</v>
      </c>
      <c r="W105" s="63">
        <f>+'F10.12.17data'!T104</f>
        <v>1.0058544591974035</v>
      </c>
      <c r="X105" s="63">
        <f ca="1">+'F10.12.17data'!V104</f>
        <v>1.0274419486958233</v>
      </c>
      <c r="Y105" s="63">
        <f ca="1">+'F10.12.17data'!W104</f>
        <v>0.99775536657616337</v>
      </c>
    </row>
    <row r="106" spans="2:25" x14ac:dyDescent="0.25">
      <c r="B106" s="35">
        <f>+F9data!AB105</f>
        <v>45748</v>
      </c>
      <c r="C106" s="76">
        <f>+F9data!AC105</f>
        <v>9.4516033803938391E-3</v>
      </c>
      <c r="D106" s="76">
        <f ca="1">+F9data!AD105</f>
        <v>3.3265647853739457E-3</v>
      </c>
      <c r="F106" s="35">
        <f t="shared" si="8"/>
        <v>45748</v>
      </c>
      <c r="G106" s="76">
        <f ca="1">+W_nucleo!AH119</f>
        <v>-1.8074406240404128E-2</v>
      </c>
      <c r="H106" s="76">
        <f ca="1">+W_nucleo!AG119</f>
        <v>-1.5583085587323797E-2</v>
      </c>
      <c r="J106" s="35">
        <f t="shared" si="9"/>
        <v>45748</v>
      </c>
      <c r="K106" s="76">
        <f ca="1">+W_nucleo!AR119</f>
        <v>0.96979121979943272</v>
      </c>
      <c r="L106" s="76">
        <f ca="1">+W_nucleo!AS119</f>
        <v>-0.20088245624810952</v>
      </c>
      <c r="U106" s="35">
        <f>+'F10.12.17data'!R105</f>
        <v>45748</v>
      </c>
      <c r="V106" s="63">
        <f>+'F10.12.17data'!S105</f>
        <v>1.0233394285896955</v>
      </c>
      <c r="W106" s="63">
        <f>+'F10.12.17data'!T105</f>
        <v>1.0073625566679565</v>
      </c>
      <c r="X106" s="63">
        <f ca="1">+'F10.12.17data'!V105</f>
        <v>1.0324430914061253</v>
      </c>
      <c r="Y106" s="63">
        <f ca="1">+'F10.12.17data'!W105</f>
        <v>0.99770734343971357</v>
      </c>
    </row>
    <row r="107" spans="2:25" x14ac:dyDescent="0.25">
      <c r="B107" s="35">
        <f>+F9data!AB106</f>
        <v>45778</v>
      </c>
      <c r="C107" s="76">
        <f>+F9data!AC106</f>
        <v>9.2321515332018933E-3</v>
      </c>
      <c r="D107" s="76">
        <f ca="1">+F9data!AD106</f>
        <v>3.473624109032273E-3</v>
      </c>
      <c r="F107" s="35">
        <f t="shared" si="8"/>
        <v>45778</v>
      </c>
      <c r="G107" s="76">
        <f ca="1">+W_nucleo!AH120</f>
        <v>-2.6018564188934112E-2</v>
      </c>
      <c r="H107" s="76">
        <f ca="1">+W_nucleo!AG120</f>
        <v>-1.2300641224125775E-2</v>
      </c>
      <c r="J107" s="35">
        <f t="shared" si="9"/>
        <v>45778</v>
      </c>
      <c r="K107" s="76">
        <f ca="1">+W_nucleo!AR120</f>
        <v>0.63500817774381346</v>
      </c>
      <c r="L107" s="76">
        <f ca="1">+W_nucleo!AS120</f>
        <v>-0.20620857388044556</v>
      </c>
      <c r="U107" s="35">
        <f>+'F10.12.17data'!R106</f>
        <v>45778</v>
      </c>
      <c r="V107" s="63">
        <f>+'F10.12.17data'!S106</f>
        <v>1.0242167196676362</v>
      </c>
      <c r="W107" s="63">
        <f>+'F10.12.17data'!T106</f>
        <v>1.0042219934010961</v>
      </c>
      <c r="X107" s="63">
        <f ca="1">+'F10.12.17data'!V106</f>
        <v>1.0390122602137692</v>
      </c>
      <c r="Y107" s="63">
        <f ca="1">+'F10.12.17data'!W106</f>
        <v>0.9976967099745595</v>
      </c>
    </row>
    <row r="108" spans="2:25" x14ac:dyDescent="0.25">
      <c r="B108" s="35">
        <f>+F9data!AB107</f>
        <v>45809</v>
      </c>
      <c r="C108" s="76">
        <f>+F9data!AC107</f>
        <v>9.3522879221750368E-3</v>
      </c>
      <c r="D108" s="76">
        <f ca="1">+F9data!AD107</f>
        <v>3.7191042396410765E-3</v>
      </c>
      <c r="F108" s="35">
        <f t="shared" si="8"/>
        <v>45809</v>
      </c>
      <c r="G108" s="76">
        <f ca="1">+W_nucleo!AH121</f>
        <v>-2.9439506583144759E-2</v>
      </c>
      <c r="H108" s="76">
        <f ca="1">+W_nucleo!AG121</f>
        <v>-1.2139512760163562E-2</v>
      </c>
      <c r="J108" s="35">
        <f t="shared" si="9"/>
        <v>45809</v>
      </c>
      <c r="K108" s="76">
        <f ca="1">+W_nucleo!AR121</f>
        <v>0.11125007216546123</v>
      </c>
      <c r="L108" s="76">
        <f ca="1">+W_nucleo!AS121</f>
        <v>-0.39607106908376011</v>
      </c>
      <c r="U108" s="35">
        <f>+'F10.12.17data'!R107</f>
        <v>45809</v>
      </c>
      <c r="V108" s="63">
        <f>+'F10.12.17data'!S107</f>
        <v>1.0155042276701358</v>
      </c>
      <c r="W108" s="63">
        <f>+'F10.12.17data'!T107</f>
        <v>1.0005066504636855</v>
      </c>
      <c r="X108" s="63">
        <f ca="1">+'F10.12.17data'!V107</f>
        <v>1.0334381775399077</v>
      </c>
      <c r="Y108" s="63">
        <f ca="1">+'F10.12.17data'!W107</f>
        <v>0.99565493079428125</v>
      </c>
    </row>
    <row r="109" spans="2:25" x14ac:dyDescent="0.25">
      <c r="B109" s="35">
        <f>+F9data!AB108</f>
        <v>45839</v>
      </c>
      <c r="C109" s="76">
        <f>+F9data!AC108</f>
        <v>8.7892221231073622E-3</v>
      </c>
      <c r="D109" s="76">
        <f ca="1">+F9data!AD108</f>
        <v>3.5613514259259516E-3</v>
      </c>
      <c r="F109" s="35">
        <f t="shared" si="8"/>
        <v>45839</v>
      </c>
      <c r="G109" s="76">
        <f ca="1">+W_nucleo!AH122</f>
        <v>-2.6412674848101503E-2</v>
      </c>
      <c r="H109" s="76">
        <f ca="1">+W_nucleo!AG122</f>
        <v>-1.0739405749919717E-2</v>
      </c>
      <c r="J109" s="35">
        <f t="shared" si="9"/>
        <v>45839</v>
      </c>
      <c r="K109" s="76">
        <f ca="1">+W_nucleo!AR122</f>
        <v>-7.3199064592117224E-2</v>
      </c>
      <c r="L109" s="76">
        <f ca="1">+W_nucleo!AS122</f>
        <v>-0.42700067726079283</v>
      </c>
      <c r="U109" s="35">
        <f>+'F10.12.17data'!R108</f>
        <v>45839</v>
      </c>
      <c r="V109" s="63">
        <f>+'F10.12.17data'!S108</f>
        <v>1.0128316973355789</v>
      </c>
      <c r="W109" s="63">
        <f>+'F10.12.17data'!T108</f>
        <v>0.99861693617353187</v>
      </c>
      <c r="X109" s="63">
        <f ca="1">+'F10.12.17data'!V108</f>
        <v>1.0256227635183515</v>
      </c>
      <c r="Y109" s="63">
        <f ca="1">+'F10.12.17data'!W108</f>
        <v>0.9953845980976459</v>
      </c>
    </row>
    <row r="110" spans="2:25" x14ac:dyDescent="0.25">
      <c r="B110" s="35">
        <f>+F9data!AB109</f>
        <v>45870</v>
      </c>
      <c r="C110" s="76">
        <f>+F9data!AC109</f>
        <v>8.0885977660019037E-3</v>
      </c>
      <c r="D110" s="76">
        <f ca="1">+F9data!AD109</f>
        <v>3.6305755684577314E-3</v>
      </c>
      <c r="F110" s="35">
        <f t="shared" ref="F110" si="10">+B110</f>
        <v>45870</v>
      </c>
      <c r="G110" s="76">
        <f ca="1">+W_nucleo!AH123</f>
        <v>-2.8217276022957316E-2</v>
      </c>
      <c r="H110" s="76">
        <f ca="1">+W_nucleo!AG123</f>
        <v>-9.2681592802859036E-3</v>
      </c>
      <c r="J110" s="35">
        <f t="shared" ref="J110" si="11">+F110</f>
        <v>45870</v>
      </c>
      <c r="K110" s="76">
        <f ca="1">+W_nucleo!AR123</f>
        <v>-0.28370452241935595</v>
      </c>
      <c r="L110" s="76">
        <f ca="1">+W_nucleo!AS123</f>
        <v>-0.47898106877923396</v>
      </c>
      <c r="U110" s="35">
        <f>+'F10.12.17data'!R109</f>
        <v>45870</v>
      </c>
      <c r="V110" s="63">
        <f>+'F10.12.17data'!S109</f>
        <v>1.0146190559353889</v>
      </c>
      <c r="W110" s="63">
        <f>+'F10.12.17data'!T109</f>
        <v>0.99566851537567191</v>
      </c>
      <c r="X110" s="63">
        <f ca="1">+'F10.12.17data'!V109</f>
        <v>1.0299831800953665</v>
      </c>
      <c r="Y110" s="63">
        <f ca="1">+'F10.12.17data'!W109</f>
        <v>0.99492661870332288</v>
      </c>
    </row>
    <row r="111" spans="2:25" x14ac:dyDescent="0.25">
      <c r="B111" s="35">
        <f>+F9data!AB110</f>
        <v>45901</v>
      </c>
      <c r="C111" s="76">
        <f>+F9data!AC110</f>
        <v>7.9635292010916126E-3</v>
      </c>
      <c r="D111" s="76">
        <f ca="1">+F9data!AD110</f>
        <v>3.4713625536657764E-3</v>
      </c>
      <c r="F111" s="35">
        <f t="shared" ref="F111" si="12">+B111</f>
        <v>45901</v>
      </c>
      <c r="G111" s="76">
        <f ca="1">+W_nucleo!AH124</f>
        <v>-2.5212766818434984E-2</v>
      </c>
      <c r="H111" s="76">
        <f ca="1">+W_nucleo!AG124</f>
        <v>-8.7958376372794245E-3</v>
      </c>
      <c r="J111" s="35">
        <f t="shared" ref="J111" si="13">+F111</f>
        <v>45901</v>
      </c>
      <c r="K111" s="76">
        <f ca="1">+W_nucleo!AR124</f>
        <v>-0.36441765678361548</v>
      </c>
      <c r="L111" s="76">
        <f ca="1">+W_nucleo!AS124</f>
        <v>-0.56051839883259902</v>
      </c>
      <c r="U111" s="35">
        <f>+'F10.12.17data'!R110</f>
        <v>45901</v>
      </c>
      <c r="V111" s="63">
        <f>+'F10.12.17data'!S110</f>
        <v>1.0120412849548965</v>
      </c>
      <c r="W111" s="63">
        <f>+'F10.12.17data'!T110</f>
        <v>0.99506317941645861</v>
      </c>
      <c r="X111" s="63">
        <f ca="1">+'F10.12.17data'!V110</f>
        <v>1.0273036608029311</v>
      </c>
      <c r="Y111" s="63">
        <f ca="1">+'F10.12.17data'!W110</f>
        <v>0.99417481563771692</v>
      </c>
    </row>
    <row r="112" spans="2:25" x14ac:dyDescent="0.25">
      <c r="B112" s="35">
        <f>+F9data!AB111</f>
        <v>45931</v>
      </c>
      <c r="C112" s="76">
        <f>+F9data!AC111</f>
        <v>7.2759707471353003E-3</v>
      </c>
      <c r="D112" s="76">
        <f ca="1">+F9data!AD111</f>
        <v>3.0914755135714178E-3</v>
      </c>
      <c r="F112" s="35">
        <f t="shared" ref="F112" si="14">+B112</f>
        <v>45931</v>
      </c>
      <c r="G112" s="76">
        <f ca="1">+W_nucleo!AH125</f>
        <v>-1.8997206077735695E-2</v>
      </c>
      <c r="H112" s="76">
        <f ca="1">+W_nucleo!AG125</f>
        <v>-7.8141657618766569E-3</v>
      </c>
      <c r="J112" s="35">
        <f t="shared" ref="J112" si="15">+F112</f>
        <v>45931</v>
      </c>
      <c r="K112" s="76">
        <f ca="1">+W_nucleo!AR125</f>
        <v>-0.40610527816151887</v>
      </c>
      <c r="L112" s="76">
        <f ca="1">+W_nucleo!AS125</f>
        <v>-0.6626387042541495</v>
      </c>
      <c r="U112" s="35">
        <f>+'F10.12.17data'!R111</f>
        <v>45931</v>
      </c>
      <c r="V112" s="63">
        <f>+'F10.12.17data'!S111</f>
        <v>1.010991885664734</v>
      </c>
      <c r="W112" s="63">
        <f>+'F10.12.17data'!T111</f>
        <v>0.99522185933820628</v>
      </c>
      <c r="X112" s="63">
        <f ca="1">+'F10.12.17data'!V111</f>
        <v>1.0241131351276698</v>
      </c>
      <c r="Y112" s="63">
        <f ca="1">+'F10.12.17data'!W111</f>
        <v>0.99326570087721566</v>
      </c>
    </row>
    <row r="113" spans="2:4" x14ac:dyDescent="0.25">
      <c r="B113" s="35"/>
      <c r="C113" s="76"/>
      <c r="D113" s="76"/>
    </row>
    <row r="114" spans="2:4" x14ac:dyDescent="0.25">
      <c r="B114" s="35"/>
      <c r="C114" s="76"/>
      <c r="D114" s="76"/>
    </row>
  </sheetData>
  <mergeCells count="14">
    <mergeCell ref="B1:L1"/>
    <mergeCell ref="F2:H2"/>
    <mergeCell ref="J2:L2"/>
    <mergeCell ref="U3:Y3"/>
    <mergeCell ref="U2:Y2"/>
    <mergeCell ref="B3:D3"/>
    <mergeCell ref="F3:H3"/>
    <mergeCell ref="J3:L3"/>
    <mergeCell ref="B2:D2"/>
    <mergeCell ref="AN3:AR3"/>
    <mergeCell ref="AH3:AL3"/>
    <mergeCell ref="AA3:AF3"/>
    <mergeCell ref="AA1:AF1"/>
    <mergeCell ref="Q1:Y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28</vt:i4>
      </vt:variant>
      <vt:variant>
        <vt:lpstr>Gráficos</vt:lpstr>
      </vt:variant>
      <vt:variant>
        <vt:i4>6</vt:i4>
      </vt:variant>
    </vt:vector>
  </HeadingPairs>
  <TitlesOfParts>
    <vt:vector size="34" baseType="lpstr">
      <vt:lpstr>NAC</vt:lpstr>
      <vt:lpstr>GBA</vt:lpstr>
      <vt:lpstr>PAM</vt:lpstr>
      <vt:lpstr>NOA</vt:lpstr>
      <vt:lpstr>NEA</vt:lpstr>
      <vt:lpstr>CUY</vt:lpstr>
      <vt:lpstr>PAT</vt:lpstr>
      <vt:lpstr>Nucleo&amp;Subyacente</vt:lpstr>
      <vt:lpstr>GBA_d</vt:lpstr>
      <vt:lpstr>Hoja1</vt:lpstr>
      <vt:lpstr>PAM_d</vt:lpstr>
      <vt:lpstr>NOA_d</vt:lpstr>
      <vt:lpstr>NEA_d</vt:lpstr>
      <vt:lpstr>CUY_d</vt:lpstr>
      <vt:lpstr>PAT_d</vt:lpstr>
      <vt:lpstr>NAC_d</vt:lpstr>
      <vt:lpstr>quint_new</vt:lpstr>
      <vt:lpstr>NAC_d_B</vt:lpstr>
      <vt:lpstr>NAC_d (2)</vt:lpstr>
      <vt:lpstr>d1d10_m</vt:lpstr>
      <vt:lpstr>d1d10_y</vt:lpstr>
      <vt:lpstr>d1d10index</vt:lpstr>
      <vt:lpstr>W_nucleo</vt:lpstr>
      <vt:lpstr>F10.12.17data</vt:lpstr>
      <vt:lpstr>F19data</vt:lpstr>
      <vt:lpstr>F9data</vt:lpstr>
      <vt:lpstr>F14incidenciageo</vt:lpstr>
      <vt:lpstr>Para R</vt:lpstr>
      <vt:lpstr>F3mom</vt:lpstr>
      <vt:lpstr>F3yoy</vt:lpstr>
      <vt:lpstr>GraficoD1D10yoy</vt:lpstr>
      <vt:lpstr>F9mom</vt:lpstr>
      <vt:lpstr>F9yoy</vt:lpstr>
      <vt:lpstr>{g}DesigGeoIngreso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Fiona Franco Churruarín</dc:creator>
  <cp:keywords/>
  <dc:description/>
  <cp:lastModifiedBy>Iara Lening</cp:lastModifiedBy>
  <cp:revision/>
  <dcterms:created xsi:type="dcterms:W3CDTF">2015-06-05T18:19:34Z</dcterms:created>
  <dcterms:modified xsi:type="dcterms:W3CDTF">2025-11-20T13:01:36Z</dcterms:modified>
  <cp:category/>
  <cp:contentStatus/>
</cp:coreProperties>
</file>